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ie/Dropbox (Harvard University)/Data/Life_expectancy/GitHub/Brazil-Covid19-e0-change/code/"/>
    </mc:Choice>
  </mc:AlternateContent>
  <xr:revisionPtr revIDLastSave="0" documentId="13_ncr:1_{BA87E2AF-FDAF-974F-B171-EB547581E065}" xr6:coauthVersionLast="46" xr6:coauthVersionMax="46" xr10:uidLastSave="{00000000-0000-0000-0000-000000000000}"/>
  <bookViews>
    <workbookView xWindow="-23040" yWindow="0" windowWidth="20940" windowHeight="16000" firstSheet="36" activeTab="39" xr2:uid="{5925DD39-83C0-BD4D-A474-E433CDE26212}"/>
  </bookViews>
  <sheets>
    <sheet name="Summary" sheetId="46" r:id="rId1"/>
    <sheet name="0.Brazil_MDLT" sheetId="5" r:id="rId2"/>
    <sheet name="1.RO_MDLT" sheetId="17" r:id="rId3"/>
    <sheet name="2.AC_MDLT" sheetId="19" r:id="rId4"/>
    <sheet name="3.AM_MDLT" sheetId="20" r:id="rId5"/>
    <sheet name="4.RR_MDLT" sheetId="21" r:id="rId6"/>
    <sheet name="5.PA_MDLT" sheetId="22" r:id="rId7"/>
    <sheet name="6.AP_MDLT" sheetId="23" r:id="rId8"/>
    <sheet name="7.TO_MDLT" sheetId="24" r:id="rId9"/>
    <sheet name="8.MA_MDLT" sheetId="25" r:id="rId10"/>
    <sheet name="9.PI_MDLT" sheetId="26" r:id="rId11"/>
    <sheet name="10.CE_MDLT" sheetId="27" r:id="rId12"/>
    <sheet name="11.RN_MDLT" sheetId="28" r:id="rId13"/>
    <sheet name="12.PB_MDLT" sheetId="29" r:id="rId14"/>
    <sheet name="13.PE_MDLT" sheetId="30" r:id="rId15"/>
    <sheet name="14.AL_MDLT" sheetId="31" r:id="rId16"/>
    <sheet name="15.SE_MDLT" sheetId="32" r:id="rId17"/>
    <sheet name="16.BA_MDLT" sheetId="33" r:id="rId18"/>
    <sheet name="17.MG_MDLT" sheetId="34" r:id="rId19"/>
    <sheet name="18.ES_MDLT" sheetId="35" r:id="rId20"/>
    <sheet name="19.RJ_MDLT" sheetId="36" r:id="rId21"/>
    <sheet name="20.SP_MDLT" sheetId="37" r:id="rId22"/>
    <sheet name="21.PR_MDLT" sheetId="38" r:id="rId23"/>
    <sheet name="22.SC_MDLT" sheetId="39" r:id="rId24"/>
    <sheet name="23.RS_MDLT" sheetId="40" r:id="rId25"/>
    <sheet name="24.MS_MDLT" sheetId="41" r:id="rId26"/>
    <sheet name="25.MT_MDLT" sheetId="42" r:id="rId27"/>
    <sheet name="26.GO_MDLT" sheetId="43" r:id="rId28"/>
    <sheet name="27.DF_MDLT" sheetId="44" r:id="rId29"/>
    <sheet name="Appendix 1a. Person-years 2020" sheetId="16" r:id="rId30"/>
    <sheet name="Appendix 1b. Person-years 2019" sheetId="48" r:id="rId31"/>
    <sheet name="Appendix 2a. Deaths 2020" sheetId="15" r:id="rId32"/>
    <sheet name="Appendix 2b.Deaths 2019" sheetId="49" r:id="rId33"/>
    <sheet name="Appendix 3a. nax iIBGE 2020" sheetId="45" r:id="rId34"/>
    <sheet name="Appendix 3b. nax IBGE 2019" sheetId="50" r:id="rId35"/>
    <sheet name="Appendix 4. 2020 IBGE LT" sheetId="52" r:id="rId36"/>
    <sheet name="Appendix 5. IBGE ex 00-19" sheetId="55" r:id="rId37"/>
    <sheet name="Appendix 6a. IBGE e0 corrected" sheetId="53" r:id="rId38"/>
    <sheet name="Appendix 6b. IBGE e65 corrected" sheetId="56" r:id="rId39"/>
    <sheet name="Appendix 7. LT MOH 2019" sheetId="47" r:id="rId40"/>
  </sheets>
  <definedNames>
    <definedName name="_xlnm._FilterDatabase" localSheetId="37" hidden="1">'Appendix 6a. IBGE e0 corrected'!$A$4:$K$1683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80" i="46" l="1"/>
  <c r="S180" i="46" s="1"/>
  <c r="N180" i="46"/>
  <c r="Q179" i="46"/>
  <c r="S179" i="46" s="1"/>
  <c r="N179" i="46"/>
  <c r="Q178" i="46"/>
  <c r="S178" i="46" s="1"/>
  <c r="N178" i="46"/>
  <c r="Q177" i="46"/>
  <c r="S177" i="46" s="1"/>
  <c r="N177" i="46"/>
  <c r="Q176" i="46"/>
  <c r="S176" i="46" s="1"/>
  <c r="N176" i="46"/>
  <c r="P176" i="46" s="1"/>
  <c r="Q175" i="46"/>
  <c r="S175" i="46" s="1"/>
  <c r="N175" i="46"/>
  <c r="P175" i="46" s="1"/>
  <c r="Q174" i="46"/>
  <c r="S174" i="46" s="1"/>
  <c r="N174" i="46"/>
  <c r="P174" i="46" s="1"/>
  <c r="Q173" i="46"/>
  <c r="S173" i="46" s="1"/>
  <c r="N173" i="46"/>
  <c r="P173" i="46" s="1"/>
  <c r="Q172" i="46"/>
  <c r="S172" i="46" s="1"/>
  <c r="N172" i="46"/>
  <c r="P172" i="46" s="1"/>
  <c r="Q171" i="46"/>
  <c r="S171" i="46" s="1"/>
  <c r="N171" i="46"/>
  <c r="P171" i="46" s="1"/>
  <c r="Q170" i="46"/>
  <c r="S170" i="46" s="1"/>
  <c r="N170" i="46"/>
  <c r="P170" i="46" s="1"/>
  <c r="Q169" i="46"/>
  <c r="S169" i="46" s="1"/>
  <c r="P169" i="46"/>
  <c r="N169" i="46"/>
  <c r="O169" i="46" s="1"/>
  <c r="S168" i="46"/>
  <c r="R168" i="46"/>
  <c r="Q168" i="46"/>
  <c r="N168" i="46"/>
  <c r="P168" i="46" s="1"/>
  <c r="S167" i="46"/>
  <c r="R167" i="46"/>
  <c r="Q167" i="46"/>
  <c r="N167" i="46"/>
  <c r="P167" i="46" s="1"/>
  <c r="S166" i="46"/>
  <c r="Q166" i="46"/>
  <c r="R166" i="46" s="1"/>
  <c r="N166" i="46"/>
  <c r="O166" i="46" s="1"/>
  <c r="S165" i="46"/>
  <c r="Q165" i="46"/>
  <c r="R165" i="46" s="1"/>
  <c r="P165" i="46"/>
  <c r="O165" i="46"/>
  <c r="N165" i="46"/>
  <c r="Q164" i="46"/>
  <c r="N164" i="46"/>
  <c r="O164" i="46" s="1"/>
  <c r="S163" i="46"/>
  <c r="R163" i="46"/>
  <c r="Q163" i="46"/>
  <c r="N163" i="46"/>
  <c r="P163" i="46" s="1"/>
  <c r="S162" i="46"/>
  <c r="Q162" i="46"/>
  <c r="R162" i="46" s="1"/>
  <c r="N162" i="46"/>
  <c r="O162" i="46" s="1"/>
  <c r="S161" i="46"/>
  <c r="Q161" i="46"/>
  <c r="R161" i="46" s="1"/>
  <c r="P161" i="46"/>
  <c r="O161" i="46"/>
  <c r="N161" i="46"/>
  <c r="Q160" i="46"/>
  <c r="N160" i="46"/>
  <c r="O160" i="46" s="1"/>
  <c r="S159" i="46"/>
  <c r="R159" i="46"/>
  <c r="Q159" i="46"/>
  <c r="N159" i="46"/>
  <c r="P159" i="46" s="1"/>
  <c r="S158" i="46"/>
  <c r="Q158" i="46"/>
  <c r="R158" i="46" s="1"/>
  <c r="N158" i="46"/>
  <c r="O158" i="46" s="1"/>
  <c r="S157" i="46"/>
  <c r="Q157" i="46"/>
  <c r="R157" i="46" s="1"/>
  <c r="P157" i="46"/>
  <c r="O157" i="46"/>
  <c r="N157" i="46"/>
  <c r="Q156" i="46"/>
  <c r="S156" i="46" s="1"/>
  <c r="N156" i="46"/>
  <c r="O156" i="46" s="1"/>
  <c r="S155" i="46"/>
  <c r="R155" i="46"/>
  <c r="Q155" i="46"/>
  <c r="N155" i="46"/>
  <c r="S154" i="46"/>
  <c r="Q154" i="46"/>
  <c r="R154" i="46" s="1"/>
  <c r="N154" i="46"/>
  <c r="O154" i="46" s="1"/>
  <c r="S153" i="46"/>
  <c r="Q153" i="46"/>
  <c r="R153" i="46" s="1"/>
  <c r="P153" i="46"/>
  <c r="O153" i="46"/>
  <c r="N153" i="46"/>
  <c r="R152" i="46"/>
  <c r="Q152" i="46"/>
  <c r="S152" i="46" s="1"/>
  <c r="N152" i="46"/>
  <c r="O152" i="46" s="1"/>
  <c r="S151" i="46"/>
  <c r="R151" i="46"/>
  <c r="Q151" i="46"/>
  <c r="N151" i="46"/>
  <c r="S150" i="46"/>
  <c r="Q150" i="46"/>
  <c r="R150" i="46" s="1"/>
  <c r="N150" i="46"/>
  <c r="O150" i="46" s="1"/>
  <c r="S149" i="46"/>
  <c r="Q149" i="46"/>
  <c r="R149" i="46" s="1"/>
  <c r="P149" i="46"/>
  <c r="O149" i="46"/>
  <c r="N149" i="46"/>
  <c r="R148" i="46"/>
  <c r="Q148" i="46"/>
  <c r="S148" i="46" s="1"/>
  <c r="N148" i="46"/>
  <c r="S147" i="46"/>
  <c r="Q147" i="46"/>
  <c r="R147" i="46" s="1"/>
  <c r="O147" i="46"/>
  <c r="N147" i="46"/>
  <c r="P147" i="46" s="1"/>
  <c r="Q146" i="46"/>
  <c r="N146" i="46"/>
  <c r="O146" i="46" s="1"/>
  <c r="Q145" i="46"/>
  <c r="P145" i="46"/>
  <c r="N145" i="46"/>
  <c r="O145" i="46" s="1"/>
  <c r="S144" i="46"/>
  <c r="R144" i="46"/>
  <c r="Q144" i="46"/>
  <c r="N144" i="46"/>
  <c r="S143" i="46"/>
  <c r="Q143" i="46"/>
  <c r="R143" i="46" s="1"/>
  <c r="N143" i="46"/>
  <c r="P143" i="46" s="1"/>
  <c r="Q142" i="46"/>
  <c r="N142" i="46"/>
  <c r="O142" i="46" s="1"/>
  <c r="Q141" i="46"/>
  <c r="P141" i="46"/>
  <c r="N141" i="46"/>
  <c r="O141" i="46" s="1"/>
  <c r="S140" i="46"/>
  <c r="R140" i="46"/>
  <c r="Q140" i="46"/>
  <c r="N140" i="46"/>
  <c r="P140" i="46" s="1"/>
  <c r="S139" i="46"/>
  <c r="R139" i="46"/>
  <c r="Q139" i="46"/>
  <c r="N139" i="46"/>
  <c r="S138" i="46"/>
  <c r="Q138" i="46"/>
  <c r="R138" i="46" s="1"/>
  <c r="N138" i="46"/>
  <c r="O138" i="46" s="1"/>
  <c r="Q137" i="46"/>
  <c r="P137" i="46"/>
  <c r="N137" i="46"/>
  <c r="O137" i="46" s="1"/>
  <c r="S136" i="46"/>
  <c r="R136" i="46"/>
  <c r="Q136" i="46"/>
  <c r="N136" i="46"/>
  <c r="P136" i="46" s="1"/>
  <c r="S135" i="46"/>
  <c r="R135" i="46"/>
  <c r="Q135" i="46"/>
  <c r="N135" i="46"/>
  <c r="S134" i="46"/>
  <c r="Q134" i="46"/>
  <c r="R134" i="46" s="1"/>
  <c r="N134" i="46"/>
  <c r="O134" i="46" s="1"/>
  <c r="Q133" i="46"/>
  <c r="P133" i="46"/>
  <c r="N133" i="46"/>
  <c r="O133" i="46" s="1"/>
  <c r="S132" i="46"/>
  <c r="R132" i="46"/>
  <c r="Q132" i="46"/>
  <c r="N132" i="46"/>
  <c r="P132" i="46" s="1"/>
  <c r="S131" i="46"/>
  <c r="R131" i="46"/>
  <c r="Q131" i="46"/>
  <c r="N131" i="46"/>
  <c r="P131" i="46" s="1"/>
  <c r="S130" i="46"/>
  <c r="R130" i="46"/>
  <c r="Q130" i="46"/>
  <c r="N130" i="46"/>
  <c r="S129" i="46"/>
  <c r="Q129" i="46"/>
  <c r="R129" i="46" s="1"/>
  <c r="P129" i="46"/>
  <c r="O129" i="46"/>
  <c r="N129" i="46"/>
  <c r="Q128" i="46"/>
  <c r="S128" i="46" s="1"/>
  <c r="N128" i="46"/>
  <c r="P128" i="46" s="1"/>
  <c r="Q127" i="46"/>
  <c r="S127" i="46" s="1"/>
  <c r="N127" i="46"/>
  <c r="P127" i="46" s="1"/>
  <c r="R126" i="46"/>
  <c r="Q126" i="46"/>
  <c r="S126" i="46" s="1"/>
  <c r="N126" i="46"/>
  <c r="O126" i="46" s="1"/>
  <c r="S125" i="46"/>
  <c r="R125" i="46"/>
  <c r="Q125" i="46"/>
  <c r="N125" i="46"/>
  <c r="P125" i="46" s="1"/>
  <c r="Q124" i="46"/>
  <c r="N124" i="46"/>
  <c r="P124" i="46" s="1"/>
  <c r="Q123" i="46"/>
  <c r="N123" i="46"/>
  <c r="P123" i="46" s="1"/>
  <c r="Q122" i="46"/>
  <c r="P122" i="46"/>
  <c r="N122" i="46"/>
  <c r="O122" i="46" s="1"/>
  <c r="R121" i="46"/>
  <c r="Q121" i="46"/>
  <c r="S121" i="46" s="1"/>
  <c r="N121" i="46"/>
  <c r="S120" i="46"/>
  <c r="Q120" i="46"/>
  <c r="R120" i="46" s="1"/>
  <c r="N120" i="46"/>
  <c r="P120" i="46" s="1"/>
  <c r="S119" i="46"/>
  <c r="Q119" i="46"/>
  <c r="R119" i="46" s="1"/>
  <c r="N119" i="46"/>
  <c r="P119" i="46" s="1"/>
  <c r="S118" i="46"/>
  <c r="Q118" i="46"/>
  <c r="R118" i="46" s="1"/>
  <c r="N118" i="46"/>
  <c r="O118" i="46" s="1"/>
  <c r="Q117" i="46"/>
  <c r="P117" i="46"/>
  <c r="N117" i="46"/>
  <c r="O117" i="46" s="1"/>
  <c r="S116" i="46"/>
  <c r="R116" i="46"/>
  <c r="Q116" i="46"/>
  <c r="N116" i="46"/>
  <c r="P116" i="46" s="1"/>
  <c r="S115" i="46"/>
  <c r="R115" i="46"/>
  <c r="Q115" i="46"/>
  <c r="N115" i="46"/>
  <c r="P115" i="46" s="1"/>
  <c r="S114" i="46"/>
  <c r="R114" i="46"/>
  <c r="Q114" i="46"/>
  <c r="N114" i="46"/>
  <c r="S113" i="46"/>
  <c r="Q113" i="46"/>
  <c r="R113" i="46" s="1"/>
  <c r="P113" i="46"/>
  <c r="O113" i="46"/>
  <c r="N113" i="46"/>
  <c r="R112" i="46"/>
  <c r="Q112" i="46"/>
  <c r="S112" i="46" s="1"/>
  <c r="N112" i="46"/>
  <c r="P112" i="46" s="1"/>
  <c r="Q111" i="46"/>
  <c r="S111" i="46" s="1"/>
  <c r="N111" i="46"/>
  <c r="P111" i="46" s="1"/>
  <c r="Q110" i="46"/>
  <c r="S110" i="46" s="1"/>
  <c r="N110" i="46"/>
  <c r="S109" i="46"/>
  <c r="R109" i="46"/>
  <c r="Q109" i="46"/>
  <c r="P109" i="46"/>
  <c r="N109" i="46"/>
  <c r="O109" i="46" s="1"/>
  <c r="Q108" i="46"/>
  <c r="S108" i="46" s="1"/>
  <c r="N108" i="46"/>
  <c r="P108" i="46" s="1"/>
  <c r="Q107" i="46"/>
  <c r="S107" i="46" s="1"/>
  <c r="N107" i="46"/>
  <c r="P107" i="46" s="1"/>
  <c r="Q106" i="46"/>
  <c r="S106" i="46" s="1"/>
  <c r="P106" i="46"/>
  <c r="N106" i="46"/>
  <c r="O106" i="46" s="1"/>
  <c r="Q105" i="46"/>
  <c r="S105" i="46" s="1"/>
  <c r="O105" i="46"/>
  <c r="N105" i="46"/>
  <c r="P105" i="46" s="1"/>
  <c r="Q104" i="46"/>
  <c r="R104" i="46" s="1"/>
  <c r="N104" i="46"/>
  <c r="P104" i="46" s="1"/>
  <c r="Q103" i="46"/>
  <c r="R103" i="46" s="1"/>
  <c r="N103" i="46"/>
  <c r="P103" i="46" s="1"/>
  <c r="S102" i="46"/>
  <c r="Q102" i="46"/>
  <c r="R102" i="46" s="1"/>
  <c r="N102" i="46"/>
  <c r="O102" i="46" s="1"/>
  <c r="R101" i="46"/>
  <c r="Q101" i="46"/>
  <c r="S101" i="46" s="1"/>
  <c r="N101" i="46"/>
  <c r="O101" i="46" s="1"/>
  <c r="S100" i="46"/>
  <c r="R100" i="46"/>
  <c r="Q100" i="46"/>
  <c r="N100" i="46"/>
  <c r="P100" i="46" s="1"/>
  <c r="S99" i="46"/>
  <c r="R99" i="46"/>
  <c r="Q99" i="46"/>
  <c r="N99" i="46"/>
  <c r="P99" i="46" s="1"/>
  <c r="S98" i="46"/>
  <c r="R98" i="46"/>
  <c r="Q98" i="46"/>
  <c r="N98" i="46"/>
  <c r="O98" i="46" s="1"/>
  <c r="Q97" i="46"/>
  <c r="R97" i="46" s="1"/>
  <c r="P97" i="46"/>
  <c r="O97" i="46"/>
  <c r="N97" i="46"/>
  <c r="G5" i="56"/>
  <c r="G6" i="56"/>
  <c r="G7" i="56"/>
  <c r="G8" i="56"/>
  <c r="G9" i="56"/>
  <c r="G10" i="56"/>
  <c r="G11" i="56"/>
  <c r="G12" i="56"/>
  <c r="G13" i="56"/>
  <c r="G14" i="56"/>
  <c r="G15" i="56"/>
  <c r="G16" i="56"/>
  <c r="G17" i="56"/>
  <c r="G18" i="56"/>
  <c r="G19" i="56"/>
  <c r="G20" i="56"/>
  <c r="G21" i="56"/>
  <c r="G22" i="56"/>
  <c r="G23" i="56"/>
  <c r="G24" i="56"/>
  <c r="G25" i="56"/>
  <c r="G26" i="56"/>
  <c r="G27" i="56"/>
  <c r="G28" i="56"/>
  <c r="G29" i="56"/>
  <c r="G30" i="56"/>
  <c r="G31" i="56"/>
  <c r="G32" i="56"/>
  <c r="G33" i="56"/>
  <c r="G34" i="56"/>
  <c r="G35" i="56"/>
  <c r="G36" i="56"/>
  <c r="G37" i="56"/>
  <c r="G38" i="56"/>
  <c r="G39" i="56"/>
  <c r="G40" i="56"/>
  <c r="G41" i="56"/>
  <c r="G42" i="56"/>
  <c r="G43" i="56"/>
  <c r="G44" i="56"/>
  <c r="G45" i="56"/>
  <c r="G46" i="56"/>
  <c r="G47" i="56"/>
  <c r="G48" i="56"/>
  <c r="G49" i="56"/>
  <c r="G50" i="56"/>
  <c r="G51" i="56"/>
  <c r="G52" i="56"/>
  <c r="G53" i="56"/>
  <c r="G54" i="56"/>
  <c r="G55" i="56"/>
  <c r="G56" i="56"/>
  <c r="G57" i="56"/>
  <c r="G58" i="56"/>
  <c r="G59" i="56"/>
  <c r="G60" i="56"/>
  <c r="G61" i="56"/>
  <c r="G62" i="56"/>
  <c r="G63" i="56"/>
  <c r="G64" i="56"/>
  <c r="G65" i="56"/>
  <c r="G66" i="56"/>
  <c r="G67" i="56"/>
  <c r="G68" i="56"/>
  <c r="G69" i="56"/>
  <c r="G70" i="56"/>
  <c r="G71" i="56"/>
  <c r="G72" i="56"/>
  <c r="G73" i="56"/>
  <c r="G74" i="56"/>
  <c r="G75" i="56"/>
  <c r="G76" i="56"/>
  <c r="G77" i="56"/>
  <c r="G78" i="56"/>
  <c r="G79" i="56"/>
  <c r="G80" i="56"/>
  <c r="G81" i="56"/>
  <c r="G82" i="56"/>
  <c r="G83" i="56"/>
  <c r="G84" i="56"/>
  <c r="G85" i="56"/>
  <c r="G86" i="56"/>
  <c r="G87" i="56"/>
  <c r="G88" i="56"/>
  <c r="G89" i="56"/>
  <c r="G90" i="56"/>
  <c r="G91" i="56"/>
  <c r="G92" i="56"/>
  <c r="G93" i="56"/>
  <c r="G94" i="56"/>
  <c r="G95" i="56"/>
  <c r="G96" i="56"/>
  <c r="G97" i="56"/>
  <c r="G98" i="56"/>
  <c r="G99" i="56"/>
  <c r="G100" i="56"/>
  <c r="G101" i="56"/>
  <c r="G102" i="56"/>
  <c r="G103" i="56"/>
  <c r="G104" i="56"/>
  <c r="G105" i="56"/>
  <c r="G106" i="56"/>
  <c r="G107" i="56"/>
  <c r="G108" i="56"/>
  <c r="G109" i="56"/>
  <c r="G110" i="56"/>
  <c r="G111" i="56"/>
  <c r="G112" i="56"/>
  <c r="G113" i="56"/>
  <c r="G114" i="56"/>
  <c r="G115" i="56"/>
  <c r="G116" i="56"/>
  <c r="G117" i="56"/>
  <c r="G118" i="56"/>
  <c r="G119" i="56"/>
  <c r="G120" i="56"/>
  <c r="G121" i="56"/>
  <c r="G122" i="56"/>
  <c r="G123" i="56"/>
  <c r="G124" i="56"/>
  <c r="G125" i="56"/>
  <c r="G126" i="56"/>
  <c r="G127" i="56"/>
  <c r="G128" i="56"/>
  <c r="G129" i="56"/>
  <c r="G130" i="56"/>
  <c r="G131" i="56"/>
  <c r="G132" i="56"/>
  <c r="G133" i="56"/>
  <c r="G134" i="56"/>
  <c r="G135" i="56"/>
  <c r="G136" i="56"/>
  <c r="G137" i="56"/>
  <c r="G138" i="56"/>
  <c r="G139" i="56"/>
  <c r="G140" i="56"/>
  <c r="G141" i="56"/>
  <c r="G142" i="56"/>
  <c r="G143" i="56"/>
  <c r="G144" i="56"/>
  <c r="G145" i="56"/>
  <c r="G146" i="56"/>
  <c r="G147" i="56"/>
  <c r="G148" i="56"/>
  <c r="G149" i="56"/>
  <c r="G150" i="56"/>
  <c r="G151" i="56"/>
  <c r="G152" i="56"/>
  <c r="G153" i="56"/>
  <c r="G154" i="56"/>
  <c r="G155" i="56"/>
  <c r="G156" i="56"/>
  <c r="G157" i="56"/>
  <c r="G158" i="56"/>
  <c r="G159" i="56"/>
  <c r="G160" i="56"/>
  <c r="G161" i="56"/>
  <c r="G162" i="56"/>
  <c r="G163" i="56"/>
  <c r="G164" i="56"/>
  <c r="G165" i="56"/>
  <c r="G166" i="56"/>
  <c r="G167" i="56"/>
  <c r="G168" i="56"/>
  <c r="G169" i="56"/>
  <c r="G170" i="56"/>
  <c r="G171" i="56"/>
  <c r="G172" i="56"/>
  <c r="G173" i="56"/>
  <c r="G174" i="56"/>
  <c r="G175" i="56"/>
  <c r="G176" i="56"/>
  <c r="G177" i="56"/>
  <c r="G178" i="56"/>
  <c r="G179" i="56"/>
  <c r="G180" i="56"/>
  <c r="G181" i="56"/>
  <c r="G182" i="56"/>
  <c r="G183" i="56"/>
  <c r="G184" i="56"/>
  <c r="G185" i="56"/>
  <c r="G186" i="56"/>
  <c r="G187" i="56"/>
  <c r="G188" i="56"/>
  <c r="G189" i="56"/>
  <c r="G190" i="56"/>
  <c r="G191" i="56"/>
  <c r="G192" i="56"/>
  <c r="G193" i="56"/>
  <c r="G194" i="56"/>
  <c r="G195" i="56"/>
  <c r="G196" i="56"/>
  <c r="G197" i="56"/>
  <c r="G198" i="56"/>
  <c r="G199" i="56"/>
  <c r="G200" i="56"/>
  <c r="G201" i="56"/>
  <c r="G202" i="56"/>
  <c r="G203" i="56"/>
  <c r="G204" i="56"/>
  <c r="G205" i="56"/>
  <c r="G206" i="56"/>
  <c r="G207" i="56"/>
  <c r="G208" i="56"/>
  <c r="G209" i="56"/>
  <c r="G210" i="56"/>
  <c r="G211" i="56"/>
  <c r="G212" i="56"/>
  <c r="G213" i="56"/>
  <c r="G214" i="56"/>
  <c r="G215" i="56"/>
  <c r="G216" i="56"/>
  <c r="G217" i="56"/>
  <c r="G218" i="56"/>
  <c r="G219" i="56"/>
  <c r="G220" i="56"/>
  <c r="G221" i="56"/>
  <c r="G222" i="56"/>
  <c r="G223" i="56"/>
  <c r="G224" i="56"/>
  <c r="G225" i="56"/>
  <c r="G226" i="56"/>
  <c r="G227" i="56"/>
  <c r="G228" i="56"/>
  <c r="G229" i="56"/>
  <c r="G230" i="56"/>
  <c r="G231" i="56"/>
  <c r="G232" i="56"/>
  <c r="G233" i="56"/>
  <c r="G234" i="56"/>
  <c r="G235" i="56"/>
  <c r="G236" i="56"/>
  <c r="G237" i="56"/>
  <c r="G238" i="56"/>
  <c r="G239" i="56"/>
  <c r="G240" i="56"/>
  <c r="G241" i="56"/>
  <c r="G242" i="56"/>
  <c r="G243" i="56"/>
  <c r="G244" i="56"/>
  <c r="G245" i="56"/>
  <c r="G246" i="56"/>
  <c r="G247" i="56"/>
  <c r="G248" i="56"/>
  <c r="G249" i="56"/>
  <c r="G250" i="56"/>
  <c r="G251" i="56"/>
  <c r="G252" i="56"/>
  <c r="G253" i="56"/>
  <c r="G254" i="56"/>
  <c r="G255" i="56"/>
  <c r="G256" i="56"/>
  <c r="G257" i="56"/>
  <c r="G258" i="56"/>
  <c r="G259" i="56"/>
  <c r="G260" i="56"/>
  <c r="G261" i="56"/>
  <c r="G262" i="56"/>
  <c r="G263" i="56"/>
  <c r="G264" i="56"/>
  <c r="G265" i="56"/>
  <c r="G266" i="56"/>
  <c r="G267" i="56"/>
  <c r="G268" i="56"/>
  <c r="G269" i="56"/>
  <c r="G270" i="56"/>
  <c r="G271" i="56"/>
  <c r="G272" i="56"/>
  <c r="G273" i="56"/>
  <c r="G274" i="56"/>
  <c r="G275" i="56"/>
  <c r="G276" i="56"/>
  <c r="G277" i="56"/>
  <c r="G278" i="56"/>
  <c r="G279" i="56"/>
  <c r="G280" i="56"/>
  <c r="G281" i="56"/>
  <c r="G282" i="56"/>
  <c r="G283" i="56"/>
  <c r="G284" i="56"/>
  <c r="G285" i="56"/>
  <c r="G286" i="56"/>
  <c r="G287" i="56"/>
  <c r="G288" i="56"/>
  <c r="G289" i="56"/>
  <c r="G290" i="56"/>
  <c r="G291" i="56"/>
  <c r="G292" i="56"/>
  <c r="G293" i="56"/>
  <c r="G294" i="56"/>
  <c r="G295" i="56"/>
  <c r="G296" i="56"/>
  <c r="G297" i="56"/>
  <c r="G298" i="56"/>
  <c r="G299" i="56"/>
  <c r="G300" i="56"/>
  <c r="G301" i="56"/>
  <c r="G302" i="56"/>
  <c r="G303" i="56"/>
  <c r="G304" i="56"/>
  <c r="G305" i="56"/>
  <c r="G306" i="56"/>
  <c r="G307" i="56"/>
  <c r="G308" i="56"/>
  <c r="G309" i="56"/>
  <c r="G310" i="56"/>
  <c r="G311" i="56"/>
  <c r="G312" i="56"/>
  <c r="G313" i="56"/>
  <c r="G314" i="56"/>
  <c r="G315" i="56"/>
  <c r="G316" i="56"/>
  <c r="G317" i="56"/>
  <c r="G318" i="56"/>
  <c r="G319" i="56"/>
  <c r="G320" i="56"/>
  <c r="G321" i="56"/>
  <c r="G322" i="56"/>
  <c r="G323" i="56"/>
  <c r="G324" i="56"/>
  <c r="G325" i="56"/>
  <c r="G326" i="56"/>
  <c r="G327" i="56"/>
  <c r="G328" i="56"/>
  <c r="G329" i="56"/>
  <c r="G330" i="56"/>
  <c r="G331" i="56"/>
  <c r="G332" i="56"/>
  <c r="G333" i="56"/>
  <c r="G334" i="56"/>
  <c r="G335" i="56"/>
  <c r="G336" i="56"/>
  <c r="G337" i="56"/>
  <c r="G338" i="56"/>
  <c r="G339" i="56"/>
  <c r="G340" i="56"/>
  <c r="G341" i="56"/>
  <c r="G342" i="56"/>
  <c r="G343" i="56"/>
  <c r="G344" i="56"/>
  <c r="G345" i="56"/>
  <c r="G346" i="56"/>
  <c r="G347" i="56"/>
  <c r="G348" i="56"/>
  <c r="G349" i="56"/>
  <c r="G350" i="56"/>
  <c r="G351" i="56"/>
  <c r="G352" i="56"/>
  <c r="G353" i="56"/>
  <c r="G354" i="56"/>
  <c r="G355" i="56"/>
  <c r="G356" i="56"/>
  <c r="G357" i="56"/>
  <c r="G358" i="56"/>
  <c r="G359" i="56"/>
  <c r="G360" i="56"/>
  <c r="G361" i="56"/>
  <c r="G362" i="56"/>
  <c r="G363" i="56"/>
  <c r="G364" i="56"/>
  <c r="G365" i="56"/>
  <c r="G366" i="56"/>
  <c r="G367" i="56"/>
  <c r="G368" i="56"/>
  <c r="G369" i="56"/>
  <c r="G370" i="56"/>
  <c r="G371" i="56"/>
  <c r="G372" i="56"/>
  <c r="G373" i="56"/>
  <c r="G374" i="56"/>
  <c r="G375" i="56"/>
  <c r="G376" i="56"/>
  <c r="G377" i="56"/>
  <c r="G378" i="56"/>
  <c r="G379" i="56"/>
  <c r="G380" i="56"/>
  <c r="G381" i="56"/>
  <c r="G382" i="56"/>
  <c r="G383" i="56"/>
  <c r="G384" i="56"/>
  <c r="G385" i="56"/>
  <c r="G386" i="56"/>
  <c r="G387" i="56"/>
  <c r="G388" i="56"/>
  <c r="G389" i="56"/>
  <c r="G390" i="56"/>
  <c r="G391" i="56"/>
  <c r="G392" i="56"/>
  <c r="G393" i="56"/>
  <c r="G394" i="56"/>
  <c r="G395" i="56"/>
  <c r="G396" i="56"/>
  <c r="G397" i="56"/>
  <c r="G398" i="56"/>
  <c r="G399" i="56"/>
  <c r="G400" i="56"/>
  <c r="G401" i="56"/>
  <c r="G402" i="56"/>
  <c r="G403" i="56"/>
  <c r="G404" i="56"/>
  <c r="G405" i="56"/>
  <c r="G406" i="56"/>
  <c r="G407" i="56"/>
  <c r="G408" i="56"/>
  <c r="G409" i="56"/>
  <c r="G410" i="56"/>
  <c r="G411" i="56"/>
  <c r="G412" i="56"/>
  <c r="G413" i="56"/>
  <c r="G414" i="56"/>
  <c r="G415" i="56"/>
  <c r="G416" i="56"/>
  <c r="G417" i="56"/>
  <c r="G418" i="56"/>
  <c r="G419" i="56"/>
  <c r="G420" i="56"/>
  <c r="G421" i="56"/>
  <c r="G422" i="56"/>
  <c r="G423" i="56"/>
  <c r="G424" i="56"/>
  <c r="G425" i="56"/>
  <c r="G426" i="56"/>
  <c r="G427" i="56"/>
  <c r="G428" i="56"/>
  <c r="G429" i="56"/>
  <c r="G430" i="56"/>
  <c r="G431" i="56"/>
  <c r="G432" i="56"/>
  <c r="G433" i="56"/>
  <c r="G434" i="56"/>
  <c r="G435" i="56"/>
  <c r="G436" i="56"/>
  <c r="G437" i="56"/>
  <c r="G438" i="56"/>
  <c r="G439" i="56"/>
  <c r="G440" i="56"/>
  <c r="G441" i="56"/>
  <c r="G442" i="56"/>
  <c r="G443" i="56"/>
  <c r="G444" i="56"/>
  <c r="G445" i="56"/>
  <c r="G446" i="56"/>
  <c r="G447" i="56"/>
  <c r="G448" i="56"/>
  <c r="G449" i="56"/>
  <c r="G450" i="56"/>
  <c r="G451" i="56"/>
  <c r="G452" i="56"/>
  <c r="G453" i="56"/>
  <c r="G454" i="56"/>
  <c r="G455" i="56"/>
  <c r="G456" i="56"/>
  <c r="G457" i="56"/>
  <c r="G458" i="56"/>
  <c r="G459" i="56"/>
  <c r="G460" i="56"/>
  <c r="G461" i="56"/>
  <c r="G462" i="56"/>
  <c r="G463" i="56"/>
  <c r="G464" i="56"/>
  <c r="G465" i="56"/>
  <c r="G466" i="56"/>
  <c r="G467" i="56"/>
  <c r="G468" i="56"/>
  <c r="G469" i="56"/>
  <c r="G470" i="56"/>
  <c r="G471" i="56"/>
  <c r="G472" i="56"/>
  <c r="G473" i="56"/>
  <c r="G474" i="56"/>
  <c r="G475" i="56"/>
  <c r="G476" i="56"/>
  <c r="G477" i="56"/>
  <c r="G478" i="56"/>
  <c r="G479" i="56"/>
  <c r="G480" i="56"/>
  <c r="G481" i="56"/>
  <c r="G482" i="56"/>
  <c r="G483" i="56"/>
  <c r="G484" i="56"/>
  <c r="G485" i="56"/>
  <c r="G486" i="56"/>
  <c r="G487" i="56"/>
  <c r="G488" i="56"/>
  <c r="G489" i="56"/>
  <c r="G490" i="56"/>
  <c r="G491" i="56"/>
  <c r="G492" i="56"/>
  <c r="G493" i="56"/>
  <c r="G494" i="56"/>
  <c r="G495" i="56"/>
  <c r="G496" i="56"/>
  <c r="G497" i="56"/>
  <c r="G498" i="56"/>
  <c r="G499" i="56"/>
  <c r="G500" i="56"/>
  <c r="G501" i="56"/>
  <c r="G502" i="56"/>
  <c r="G503" i="56"/>
  <c r="G504" i="56"/>
  <c r="G505" i="56"/>
  <c r="G506" i="56"/>
  <c r="G507" i="56"/>
  <c r="G508" i="56"/>
  <c r="G509" i="56"/>
  <c r="G510" i="56"/>
  <c r="G511" i="56"/>
  <c r="G512" i="56"/>
  <c r="G513" i="56"/>
  <c r="G514" i="56"/>
  <c r="G515" i="56"/>
  <c r="G516" i="56"/>
  <c r="G517" i="56"/>
  <c r="G518" i="56"/>
  <c r="G519" i="56"/>
  <c r="G520" i="56"/>
  <c r="G521" i="56"/>
  <c r="G522" i="56"/>
  <c r="G523" i="56"/>
  <c r="G524" i="56"/>
  <c r="G525" i="56"/>
  <c r="G526" i="56"/>
  <c r="G527" i="56"/>
  <c r="G528" i="56"/>
  <c r="G529" i="56"/>
  <c r="G530" i="56"/>
  <c r="G531" i="56"/>
  <c r="G532" i="56"/>
  <c r="G533" i="56"/>
  <c r="G534" i="56"/>
  <c r="G535" i="56"/>
  <c r="G536" i="56"/>
  <c r="G537" i="56"/>
  <c r="G538" i="56"/>
  <c r="G539" i="56"/>
  <c r="G540" i="56"/>
  <c r="G541" i="56"/>
  <c r="G542" i="56"/>
  <c r="G543" i="56"/>
  <c r="G544" i="56"/>
  <c r="G545" i="56"/>
  <c r="G546" i="56"/>
  <c r="G547" i="56"/>
  <c r="G548" i="56"/>
  <c r="G549" i="56"/>
  <c r="G550" i="56"/>
  <c r="G551" i="56"/>
  <c r="G552" i="56"/>
  <c r="G553" i="56"/>
  <c r="G554" i="56"/>
  <c r="G555" i="56"/>
  <c r="G556" i="56"/>
  <c r="G557" i="56"/>
  <c r="G558" i="56"/>
  <c r="G559" i="56"/>
  <c r="G560" i="56"/>
  <c r="G561" i="56"/>
  <c r="G562" i="56"/>
  <c r="G563" i="56"/>
  <c r="G564" i="56"/>
  <c r="G565" i="56"/>
  <c r="G566" i="56"/>
  <c r="G567" i="56"/>
  <c r="G568" i="56"/>
  <c r="G569" i="56"/>
  <c r="G570" i="56"/>
  <c r="G571" i="56"/>
  <c r="G572" i="56"/>
  <c r="G573" i="56"/>
  <c r="G574" i="56"/>
  <c r="G575" i="56"/>
  <c r="G576" i="56"/>
  <c r="G577" i="56"/>
  <c r="G578" i="56"/>
  <c r="G579" i="56"/>
  <c r="G580" i="56"/>
  <c r="G581" i="56"/>
  <c r="G582" i="56"/>
  <c r="G583" i="56"/>
  <c r="G584" i="56"/>
  <c r="G585" i="56"/>
  <c r="G586" i="56"/>
  <c r="G587" i="56"/>
  <c r="G588" i="56"/>
  <c r="G589" i="56"/>
  <c r="G590" i="56"/>
  <c r="G591" i="56"/>
  <c r="G592" i="56"/>
  <c r="G593" i="56"/>
  <c r="G594" i="56"/>
  <c r="G595" i="56"/>
  <c r="G596" i="56"/>
  <c r="G597" i="56"/>
  <c r="G598" i="56"/>
  <c r="G599" i="56"/>
  <c r="G600" i="56"/>
  <c r="G601" i="56"/>
  <c r="G602" i="56"/>
  <c r="G603" i="56"/>
  <c r="G604" i="56"/>
  <c r="G605" i="56"/>
  <c r="G606" i="56"/>
  <c r="G607" i="56"/>
  <c r="G608" i="56"/>
  <c r="G609" i="56"/>
  <c r="G610" i="56"/>
  <c r="G611" i="56"/>
  <c r="G612" i="56"/>
  <c r="G613" i="56"/>
  <c r="G614" i="56"/>
  <c r="G615" i="56"/>
  <c r="G616" i="56"/>
  <c r="G617" i="56"/>
  <c r="G618" i="56"/>
  <c r="G619" i="56"/>
  <c r="G620" i="56"/>
  <c r="G621" i="56"/>
  <c r="G622" i="56"/>
  <c r="G623" i="56"/>
  <c r="G624" i="56"/>
  <c r="G625" i="56"/>
  <c r="G626" i="56"/>
  <c r="G627" i="56"/>
  <c r="G628" i="56"/>
  <c r="G629" i="56"/>
  <c r="G630" i="56"/>
  <c r="G631" i="56"/>
  <c r="G632" i="56"/>
  <c r="G633" i="56"/>
  <c r="G634" i="56"/>
  <c r="G635" i="56"/>
  <c r="G636" i="56"/>
  <c r="G637" i="56"/>
  <c r="G638" i="56"/>
  <c r="G639" i="56"/>
  <c r="G640" i="56"/>
  <c r="G641" i="56"/>
  <c r="G642" i="56"/>
  <c r="G643" i="56"/>
  <c r="G644" i="56"/>
  <c r="G645" i="56"/>
  <c r="G646" i="56"/>
  <c r="G647" i="56"/>
  <c r="G648" i="56"/>
  <c r="G649" i="56"/>
  <c r="G650" i="56"/>
  <c r="G651" i="56"/>
  <c r="G652" i="56"/>
  <c r="G653" i="56"/>
  <c r="G654" i="56"/>
  <c r="G655" i="56"/>
  <c r="G656" i="56"/>
  <c r="G657" i="56"/>
  <c r="G658" i="56"/>
  <c r="G659" i="56"/>
  <c r="G660" i="56"/>
  <c r="G661" i="56"/>
  <c r="G662" i="56"/>
  <c r="G663" i="56"/>
  <c r="G664" i="56"/>
  <c r="G665" i="56"/>
  <c r="G666" i="56"/>
  <c r="G667" i="56"/>
  <c r="G668" i="56"/>
  <c r="G669" i="56"/>
  <c r="G670" i="56"/>
  <c r="G671" i="56"/>
  <c r="G672" i="56"/>
  <c r="G673" i="56"/>
  <c r="G674" i="56"/>
  <c r="G675" i="56"/>
  <c r="G676" i="56"/>
  <c r="G677" i="56"/>
  <c r="G678" i="56"/>
  <c r="G679" i="56"/>
  <c r="G680" i="56"/>
  <c r="G681" i="56"/>
  <c r="G682" i="56"/>
  <c r="G683" i="56"/>
  <c r="G684" i="56"/>
  <c r="G685" i="56"/>
  <c r="G686" i="56"/>
  <c r="G687" i="56"/>
  <c r="G688" i="56"/>
  <c r="G689" i="56"/>
  <c r="G690" i="56"/>
  <c r="G691" i="56"/>
  <c r="G692" i="56"/>
  <c r="G693" i="56"/>
  <c r="G694" i="56"/>
  <c r="G695" i="56"/>
  <c r="G696" i="56"/>
  <c r="G697" i="56"/>
  <c r="G698" i="56"/>
  <c r="G699" i="56"/>
  <c r="G700" i="56"/>
  <c r="G701" i="56"/>
  <c r="G702" i="56"/>
  <c r="G703" i="56"/>
  <c r="G704" i="56"/>
  <c r="G705" i="56"/>
  <c r="G706" i="56"/>
  <c r="G707" i="56"/>
  <c r="G708" i="56"/>
  <c r="G709" i="56"/>
  <c r="G710" i="56"/>
  <c r="G711" i="56"/>
  <c r="G712" i="56"/>
  <c r="G713" i="56"/>
  <c r="G714" i="56"/>
  <c r="G715" i="56"/>
  <c r="G716" i="56"/>
  <c r="G717" i="56"/>
  <c r="G718" i="56"/>
  <c r="G719" i="56"/>
  <c r="G720" i="56"/>
  <c r="G721" i="56"/>
  <c r="G722" i="56"/>
  <c r="G723" i="56"/>
  <c r="G724" i="56"/>
  <c r="G725" i="56"/>
  <c r="G726" i="56"/>
  <c r="G727" i="56"/>
  <c r="G728" i="56"/>
  <c r="G729" i="56"/>
  <c r="G730" i="56"/>
  <c r="G731" i="56"/>
  <c r="G732" i="56"/>
  <c r="G733" i="56"/>
  <c r="G734" i="56"/>
  <c r="G735" i="56"/>
  <c r="G736" i="56"/>
  <c r="G737" i="56"/>
  <c r="G738" i="56"/>
  <c r="G739" i="56"/>
  <c r="G740" i="56"/>
  <c r="G741" i="56"/>
  <c r="G742" i="56"/>
  <c r="G743" i="56"/>
  <c r="G744" i="56"/>
  <c r="G745" i="56"/>
  <c r="G746" i="56"/>
  <c r="G747" i="56"/>
  <c r="G748" i="56"/>
  <c r="G749" i="56"/>
  <c r="G750" i="56"/>
  <c r="G751" i="56"/>
  <c r="G752" i="56"/>
  <c r="G753" i="56"/>
  <c r="G754" i="56"/>
  <c r="G755" i="56"/>
  <c r="G756" i="56"/>
  <c r="G757" i="56"/>
  <c r="G758" i="56"/>
  <c r="G759" i="56"/>
  <c r="G760" i="56"/>
  <c r="G761" i="56"/>
  <c r="G762" i="56"/>
  <c r="G763" i="56"/>
  <c r="G764" i="56"/>
  <c r="G765" i="56"/>
  <c r="G766" i="56"/>
  <c r="G767" i="56"/>
  <c r="G768" i="56"/>
  <c r="G769" i="56"/>
  <c r="G770" i="56"/>
  <c r="G771" i="56"/>
  <c r="G772" i="56"/>
  <c r="G773" i="56"/>
  <c r="G774" i="56"/>
  <c r="G775" i="56"/>
  <c r="G776" i="56"/>
  <c r="G777" i="56"/>
  <c r="G778" i="56"/>
  <c r="G779" i="56"/>
  <c r="G780" i="56"/>
  <c r="G781" i="56"/>
  <c r="G782" i="56"/>
  <c r="G783" i="56"/>
  <c r="G784" i="56"/>
  <c r="G785" i="56"/>
  <c r="G786" i="56"/>
  <c r="G787" i="56"/>
  <c r="G788" i="56"/>
  <c r="G789" i="56"/>
  <c r="G790" i="56"/>
  <c r="G791" i="56"/>
  <c r="G792" i="56"/>
  <c r="G793" i="56"/>
  <c r="G794" i="56"/>
  <c r="G795" i="56"/>
  <c r="G796" i="56"/>
  <c r="G797" i="56"/>
  <c r="G798" i="56"/>
  <c r="G799" i="56"/>
  <c r="G800" i="56"/>
  <c r="G801" i="56"/>
  <c r="G802" i="56"/>
  <c r="G803" i="56"/>
  <c r="G804" i="56"/>
  <c r="G805" i="56"/>
  <c r="G806" i="56"/>
  <c r="G807" i="56"/>
  <c r="G808" i="56"/>
  <c r="G809" i="56"/>
  <c r="G810" i="56"/>
  <c r="G811" i="56"/>
  <c r="G812" i="56"/>
  <c r="G813" i="56"/>
  <c r="G814" i="56"/>
  <c r="G815" i="56"/>
  <c r="G816" i="56"/>
  <c r="G817" i="56"/>
  <c r="G818" i="56"/>
  <c r="G819" i="56"/>
  <c r="G820" i="56"/>
  <c r="G821" i="56"/>
  <c r="G822" i="56"/>
  <c r="G823" i="56"/>
  <c r="G824" i="56"/>
  <c r="G825" i="56"/>
  <c r="G826" i="56"/>
  <c r="G827" i="56"/>
  <c r="G828" i="56"/>
  <c r="G829" i="56"/>
  <c r="G830" i="56"/>
  <c r="G831" i="56"/>
  <c r="G832" i="56"/>
  <c r="G833" i="56"/>
  <c r="G834" i="56"/>
  <c r="G835" i="56"/>
  <c r="G836" i="56"/>
  <c r="G837" i="56"/>
  <c r="G838" i="56"/>
  <c r="G839" i="56"/>
  <c r="G840" i="56"/>
  <c r="G841" i="56"/>
  <c r="G842" i="56"/>
  <c r="G843" i="56"/>
  <c r="G844" i="56"/>
  <c r="G845" i="56"/>
  <c r="G846" i="56"/>
  <c r="G847" i="56"/>
  <c r="G848" i="56"/>
  <c r="G849" i="56"/>
  <c r="G850" i="56"/>
  <c r="G851" i="56"/>
  <c r="G852" i="56"/>
  <c r="G853" i="56"/>
  <c r="G854" i="56"/>
  <c r="G855" i="56"/>
  <c r="G856" i="56"/>
  <c r="G857" i="56"/>
  <c r="G858" i="56"/>
  <c r="G859" i="56"/>
  <c r="G860" i="56"/>
  <c r="G861" i="56"/>
  <c r="G862" i="56"/>
  <c r="G863" i="56"/>
  <c r="G864" i="56"/>
  <c r="G865" i="56"/>
  <c r="G866" i="56"/>
  <c r="G867" i="56"/>
  <c r="G868" i="56"/>
  <c r="G869" i="56"/>
  <c r="G870" i="56"/>
  <c r="G871" i="56"/>
  <c r="G872" i="56"/>
  <c r="G873" i="56"/>
  <c r="G874" i="56"/>
  <c r="G875" i="56"/>
  <c r="G876" i="56"/>
  <c r="G877" i="56"/>
  <c r="G878" i="56"/>
  <c r="G879" i="56"/>
  <c r="G880" i="56"/>
  <c r="G881" i="56"/>
  <c r="G882" i="56"/>
  <c r="G883" i="56"/>
  <c r="G884" i="56"/>
  <c r="G885" i="56"/>
  <c r="G886" i="56"/>
  <c r="G887" i="56"/>
  <c r="G888" i="56"/>
  <c r="G889" i="56"/>
  <c r="G890" i="56"/>
  <c r="G891" i="56"/>
  <c r="G892" i="56"/>
  <c r="G893" i="56"/>
  <c r="G894" i="56"/>
  <c r="G895" i="56"/>
  <c r="G896" i="56"/>
  <c r="G897" i="56"/>
  <c r="G898" i="56"/>
  <c r="G899" i="56"/>
  <c r="G900" i="56"/>
  <c r="G901" i="56"/>
  <c r="G902" i="56"/>
  <c r="G903" i="56"/>
  <c r="G904" i="56"/>
  <c r="G905" i="56"/>
  <c r="G906" i="56"/>
  <c r="G907" i="56"/>
  <c r="G908" i="56"/>
  <c r="G909" i="56"/>
  <c r="G910" i="56"/>
  <c r="G911" i="56"/>
  <c r="G912" i="56"/>
  <c r="G913" i="56"/>
  <c r="G914" i="56"/>
  <c r="G915" i="56"/>
  <c r="G916" i="56"/>
  <c r="G917" i="56"/>
  <c r="G918" i="56"/>
  <c r="G919" i="56"/>
  <c r="G920" i="56"/>
  <c r="G921" i="56"/>
  <c r="G922" i="56"/>
  <c r="G923" i="56"/>
  <c r="G924" i="56"/>
  <c r="G925" i="56"/>
  <c r="G926" i="56"/>
  <c r="G927" i="56"/>
  <c r="G928" i="56"/>
  <c r="G929" i="56"/>
  <c r="G930" i="56"/>
  <c r="G931" i="56"/>
  <c r="G932" i="56"/>
  <c r="G933" i="56"/>
  <c r="G934" i="56"/>
  <c r="G935" i="56"/>
  <c r="G936" i="56"/>
  <c r="G937" i="56"/>
  <c r="G938" i="56"/>
  <c r="G939" i="56"/>
  <c r="G940" i="56"/>
  <c r="G941" i="56"/>
  <c r="G942" i="56"/>
  <c r="G943" i="56"/>
  <c r="G944" i="56"/>
  <c r="G945" i="56"/>
  <c r="G946" i="56"/>
  <c r="G947" i="56"/>
  <c r="G948" i="56"/>
  <c r="G949" i="56"/>
  <c r="G950" i="56"/>
  <c r="G951" i="56"/>
  <c r="G952" i="56"/>
  <c r="G953" i="56"/>
  <c r="G954" i="56"/>
  <c r="G955" i="56"/>
  <c r="G956" i="56"/>
  <c r="G957" i="56"/>
  <c r="G958" i="56"/>
  <c r="G959" i="56"/>
  <c r="G960" i="56"/>
  <c r="G961" i="56"/>
  <c r="G962" i="56"/>
  <c r="G963" i="56"/>
  <c r="G964" i="56"/>
  <c r="G965" i="56"/>
  <c r="G966" i="56"/>
  <c r="G967" i="56"/>
  <c r="G968" i="56"/>
  <c r="G969" i="56"/>
  <c r="G970" i="56"/>
  <c r="G971" i="56"/>
  <c r="G972" i="56"/>
  <c r="G973" i="56"/>
  <c r="G974" i="56"/>
  <c r="G975" i="56"/>
  <c r="G976" i="56"/>
  <c r="G977" i="56"/>
  <c r="G978" i="56"/>
  <c r="G979" i="56"/>
  <c r="G980" i="56"/>
  <c r="G981" i="56"/>
  <c r="G982" i="56"/>
  <c r="G983" i="56"/>
  <c r="G984" i="56"/>
  <c r="G985" i="56"/>
  <c r="G986" i="56"/>
  <c r="G987" i="56"/>
  <c r="G988" i="56"/>
  <c r="G989" i="56"/>
  <c r="G990" i="56"/>
  <c r="G991" i="56"/>
  <c r="G992" i="56"/>
  <c r="G993" i="56"/>
  <c r="G994" i="56"/>
  <c r="G995" i="56"/>
  <c r="G996" i="56"/>
  <c r="G997" i="56"/>
  <c r="G998" i="56"/>
  <c r="G999" i="56"/>
  <c r="G1000" i="56"/>
  <c r="G1001" i="56"/>
  <c r="G1002" i="56"/>
  <c r="G1003" i="56"/>
  <c r="G1004" i="56"/>
  <c r="G1005" i="56"/>
  <c r="G1006" i="56"/>
  <c r="G1007" i="56"/>
  <c r="G1008" i="56"/>
  <c r="G1009" i="56"/>
  <c r="G1010" i="56"/>
  <c r="G1011" i="56"/>
  <c r="G1012" i="56"/>
  <c r="G1013" i="56"/>
  <c r="G1014" i="56"/>
  <c r="G1015" i="56"/>
  <c r="G1016" i="56"/>
  <c r="G1017" i="56"/>
  <c r="G1018" i="56"/>
  <c r="G1019" i="56"/>
  <c r="G1020" i="56"/>
  <c r="G1021" i="56"/>
  <c r="G1022" i="56"/>
  <c r="G1023" i="56"/>
  <c r="G1024" i="56"/>
  <c r="G1025" i="56"/>
  <c r="G1026" i="56"/>
  <c r="G1027" i="56"/>
  <c r="G1028" i="56"/>
  <c r="G1029" i="56"/>
  <c r="G1030" i="56"/>
  <c r="G1031" i="56"/>
  <c r="G1032" i="56"/>
  <c r="G1033" i="56"/>
  <c r="G1034" i="56"/>
  <c r="G1035" i="56"/>
  <c r="G1036" i="56"/>
  <c r="G1037" i="56"/>
  <c r="G1038" i="56"/>
  <c r="G1039" i="56"/>
  <c r="G1040" i="56"/>
  <c r="G1041" i="56"/>
  <c r="G1042" i="56"/>
  <c r="G1043" i="56"/>
  <c r="G1044" i="56"/>
  <c r="G1045" i="56"/>
  <c r="G1046" i="56"/>
  <c r="G1047" i="56"/>
  <c r="G1048" i="56"/>
  <c r="G1049" i="56"/>
  <c r="G1050" i="56"/>
  <c r="G1051" i="56"/>
  <c r="G1052" i="56"/>
  <c r="G1053" i="56"/>
  <c r="G1054" i="56"/>
  <c r="G1055" i="56"/>
  <c r="G1056" i="56"/>
  <c r="G1057" i="56"/>
  <c r="G1058" i="56"/>
  <c r="G1059" i="56"/>
  <c r="G1060" i="56"/>
  <c r="G1061" i="56"/>
  <c r="G1062" i="56"/>
  <c r="G1063" i="56"/>
  <c r="G1064" i="56"/>
  <c r="G1065" i="56"/>
  <c r="G1066" i="56"/>
  <c r="G1067" i="56"/>
  <c r="G1068" i="56"/>
  <c r="G1069" i="56"/>
  <c r="G1070" i="56"/>
  <c r="G1071" i="56"/>
  <c r="G1072" i="56"/>
  <c r="G1073" i="56"/>
  <c r="G1074" i="56"/>
  <c r="G1075" i="56"/>
  <c r="G1076" i="56"/>
  <c r="G1077" i="56"/>
  <c r="G1078" i="56"/>
  <c r="G1079" i="56"/>
  <c r="G1080" i="56"/>
  <c r="G1081" i="56"/>
  <c r="G1082" i="56"/>
  <c r="G1083" i="56"/>
  <c r="G1084" i="56"/>
  <c r="G1085" i="56"/>
  <c r="G1086" i="56"/>
  <c r="G1087" i="56"/>
  <c r="G1088" i="56"/>
  <c r="G1089" i="56"/>
  <c r="G1090" i="56"/>
  <c r="G1091" i="56"/>
  <c r="G1092" i="56"/>
  <c r="G1093" i="56"/>
  <c r="G1094" i="56"/>
  <c r="G1095" i="56"/>
  <c r="G1096" i="56"/>
  <c r="G1097" i="56"/>
  <c r="G1098" i="56"/>
  <c r="G1099" i="56"/>
  <c r="G1100" i="56"/>
  <c r="G1101" i="56"/>
  <c r="G1102" i="56"/>
  <c r="G1103" i="56"/>
  <c r="G1104" i="56"/>
  <c r="G1105" i="56"/>
  <c r="G1106" i="56"/>
  <c r="G1107" i="56"/>
  <c r="G1108" i="56"/>
  <c r="G1109" i="56"/>
  <c r="G1110" i="56"/>
  <c r="G1111" i="56"/>
  <c r="G1112" i="56"/>
  <c r="G1113" i="56"/>
  <c r="G1114" i="56"/>
  <c r="G1115" i="56"/>
  <c r="G1116" i="56"/>
  <c r="G1117" i="56"/>
  <c r="G1118" i="56"/>
  <c r="G1119" i="56"/>
  <c r="G1120" i="56"/>
  <c r="G1121" i="56"/>
  <c r="G1122" i="56"/>
  <c r="G1123" i="56"/>
  <c r="G1124" i="56"/>
  <c r="G1125" i="56"/>
  <c r="G1126" i="56"/>
  <c r="G1127" i="56"/>
  <c r="G1128" i="56"/>
  <c r="G1129" i="56"/>
  <c r="G1130" i="56"/>
  <c r="G1131" i="56"/>
  <c r="G1132" i="56"/>
  <c r="G1133" i="56"/>
  <c r="G1134" i="56"/>
  <c r="G1135" i="56"/>
  <c r="G1136" i="56"/>
  <c r="G1137" i="56"/>
  <c r="G1138" i="56"/>
  <c r="G1139" i="56"/>
  <c r="G1140" i="56"/>
  <c r="G1141" i="56"/>
  <c r="G1142" i="56"/>
  <c r="G1143" i="56"/>
  <c r="G1144" i="56"/>
  <c r="G1145" i="56"/>
  <c r="G1146" i="56"/>
  <c r="G1147" i="56"/>
  <c r="G1148" i="56"/>
  <c r="G1149" i="56"/>
  <c r="G1150" i="56"/>
  <c r="G1151" i="56"/>
  <c r="G1152" i="56"/>
  <c r="G1153" i="56"/>
  <c r="G1154" i="56"/>
  <c r="G1155" i="56"/>
  <c r="G1156" i="56"/>
  <c r="G1157" i="56"/>
  <c r="G1158" i="56"/>
  <c r="G1159" i="56"/>
  <c r="G1160" i="56"/>
  <c r="G1161" i="56"/>
  <c r="G1162" i="56"/>
  <c r="G1163" i="56"/>
  <c r="G1164" i="56"/>
  <c r="G1165" i="56"/>
  <c r="G1166" i="56"/>
  <c r="G1167" i="56"/>
  <c r="G1168" i="56"/>
  <c r="G1169" i="56"/>
  <c r="G1170" i="56"/>
  <c r="G1171" i="56"/>
  <c r="G1172" i="56"/>
  <c r="G1173" i="56"/>
  <c r="G1174" i="56"/>
  <c r="G1175" i="56"/>
  <c r="G1176" i="56"/>
  <c r="G1177" i="56"/>
  <c r="G1178" i="56"/>
  <c r="G1179" i="56"/>
  <c r="G1180" i="56"/>
  <c r="G1181" i="56"/>
  <c r="G1182" i="56"/>
  <c r="G1183" i="56"/>
  <c r="G1184" i="56"/>
  <c r="G1185" i="56"/>
  <c r="G1186" i="56"/>
  <c r="G1187" i="56"/>
  <c r="G1188" i="56"/>
  <c r="G1189" i="56"/>
  <c r="G1190" i="56"/>
  <c r="G1191" i="56"/>
  <c r="G1192" i="56"/>
  <c r="G1193" i="56"/>
  <c r="G1194" i="56"/>
  <c r="G1195" i="56"/>
  <c r="G1196" i="56"/>
  <c r="G1197" i="56"/>
  <c r="G1198" i="56"/>
  <c r="G1199" i="56"/>
  <c r="G1200" i="56"/>
  <c r="G1201" i="56"/>
  <c r="G1202" i="56"/>
  <c r="G1203" i="56"/>
  <c r="G1204" i="56"/>
  <c r="G1205" i="56"/>
  <c r="G1206" i="56"/>
  <c r="G1207" i="56"/>
  <c r="G1208" i="56"/>
  <c r="G1209" i="56"/>
  <c r="G1210" i="56"/>
  <c r="G1211" i="56"/>
  <c r="G1212" i="56"/>
  <c r="G1213" i="56"/>
  <c r="G1214" i="56"/>
  <c r="G1215" i="56"/>
  <c r="G1216" i="56"/>
  <c r="G1217" i="56"/>
  <c r="G1218" i="56"/>
  <c r="G1219" i="56"/>
  <c r="G1220" i="56"/>
  <c r="G1221" i="56"/>
  <c r="G1222" i="56"/>
  <c r="G1223" i="56"/>
  <c r="G1224" i="56"/>
  <c r="G1225" i="56"/>
  <c r="G1226" i="56"/>
  <c r="G1227" i="56"/>
  <c r="G1228" i="56"/>
  <c r="G1229" i="56"/>
  <c r="G1230" i="56"/>
  <c r="G1231" i="56"/>
  <c r="G1232" i="56"/>
  <c r="G1233" i="56"/>
  <c r="G1234" i="56"/>
  <c r="G1235" i="56"/>
  <c r="G1236" i="56"/>
  <c r="G1237" i="56"/>
  <c r="G1238" i="56"/>
  <c r="G1239" i="56"/>
  <c r="G1240" i="56"/>
  <c r="G1241" i="56"/>
  <c r="G1242" i="56"/>
  <c r="G1243" i="56"/>
  <c r="G1244" i="56"/>
  <c r="G1245" i="56"/>
  <c r="G1246" i="56"/>
  <c r="G1247" i="56"/>
  <c r="G1248" i="56"/>
  <c r="G1249" i="56"/>
  <c r="G1250" i="56"/>
  <c r="G1251" i="56"/>
  <c r="G1252" i="56"/>
  <c r="G1253" i="56"/>
  <c r="G1254" i="56"/>
  <c r="G1255" i="56"/>
  <c r="G1256" i="56"/>
  <c r="G1257" i="56"/>
  <c r="G1258" i="56"/>
  <c r="G1259" i="56"/>
  <c r="G1260" i="56"/>
  <c r="G1261" i="56"/>
  <c r="G1262" i="56"/>
  <c r="G1263" i="56"/>
  <c r="G1264" i="56"/>
  <c r="G1265" i="56"/>
  <c r="G1266" i="56"/>
  <c r="G1267" i="56"/>
  <c r="G1268" i="56"/>
  <c r="G1269" i="56"/>
  <c r="G1270" i="56"/>
  <c r="G1271" i="56"/>
  <c r="G1272" i="56"/>
  <c r="G1273" i="56"/>
  <c r="G1274" i="56"/>
  <c r="G1275" i="56"/>
  <c r="G1276" i="56"/>
  <c r="G1277" i="56"/>
  <c r="G1278" i="56"/>
  <c r="G1279" i="56"/>
  <c r="G1280" i="56"/>
  <c r="G1281" i="56"/>
  <c r="G1282" i="56"/>
  <c r="G1283" i="56"/>
  <c r="G1284" i="56"/>
  <c r="G1285" i="56"/>
  <c r="G1286" i="56"/>
  <c r="G1287" i="56"/>
  <c r="G1288" i="56"/>
  <c r="G1289" i="56"/>
  <c r="G1290" i="56"/>
  <c r="G1291" i="56"/>
  <c r="G1292" i="56"/>
  <c r="G1293" i="56"/>
  <c r="G1294" i="56"/>
  <c r="G1295" i="56"/>
  <c r="G1296" i="56"/>
  <c r="G1297" i="56"/>
  <c r="G1298" i="56"/>
  <c r="G1299" i="56"/>
  <c r="G1300" i="56"/>
  <c r="G1301" i="56"/>
  <c r="G1302" i="56"/>
  <c r="G1303" i="56"/>
  <c r="G1304" i="56"/>
  <c r="G1305" i="56"/>
  <c r="G1306" i="56"/>
  <c r="G1307" i="56"/>
  <c r="G1308" i="56"/>
  <c r="G1309" i="56"/>
  <c r="G1310" i="56"/>
  <c r="G1311" i="56"/>
  <c r="G1312" i="56"/>
  <c r="G1313" i="56"/>
  <c r="G1314" i="56"/>
  <c r="G1315" i="56"/>
  <c r="G1316" i="56"/>
  <c r="G1317" i="56"/>
  <c r="G1318" i="56"/>
  <c r="G1319" i="56"/>
  <c r="G1320" i="56"/>
  <c r="G1321" i="56"/>
  <c r="G1322" i="56"/>
  <c r="G1323" i="56"/>
  <c r="G1324" i="56"/>
  <c r="G1325" i="56"/>
  <c r="G1326" i="56"/>
  <c r="G1327" i="56"/>
  <c r="G1328" i="56"/>
  <c r="G1329" i="56"/>
  <c r="G1330" i="56"/>
  <c r="G1331" i="56"/>
  <c r="G1332" i="56"/>
  <c r="G1333" i="56"/>
  <c r="G1334" i="56"/>
  <c r="G1335" i="56"/>
  <c r="G1336" i="56"/>
  <c r="G1337" i="56"/>
  <c r="G1338" i="56"/>
  <c r="G1339" i="56"/>
  <c r="G1340" i="56"/>
  <c r="G1341" i="56"/>
  <c r="G1342" i="56"/>
  <c r="G1343" i="56"/>
  <c r="G1344" i="56"/>
  <c r="G1345" i="56"/>
  <c r="G1346" i="56"/>
  <c r="G1347" i="56"/>
  <c r="G1348" i="56"/>
  <c r="G1349" i="56"/>
  <c r="G1350" i="56"/>
  <c r="G1351" i="56"/>
  <c r="G1352" i="56"/>
  <c r="G1353" i="56"/>
  <c r="G1354" i="56"/>
  <c r="G1355" i="56"/>
  <c r="G1356" i="56"/>
  <c r="G1357" i="56"/>
  <c r="G1358" i="56"/>
  <c r="G1359" i="56"/>
  <c r="G1360" i="56"/>
  <c r="G1361" i="56"/>
  <c r="G1362" i="56"/>
  <c r="G1363" i="56"/>
  <c r="G1364" i="56"/>
  <c r="G1365" i="56"/>
  <c r="G1366" i="56"/>
  <c r="G1367" i="56"/>
  <c r="G1368" i="56"/>
  <c r="G1369" i="56"/>
  <c r="G1370" i="56"/>
  <c r="G1371" i="56"/>
  <c r="G1372" i="56"/>
  <c r="G1373" i="56"/>
  <c r="G1374" i="56"/>
  <c r="G1375" i="56"/>
  <c r="G1376" i="56"/>
  <c r="G1377" i="56"/>
  <c r="G1378" i="56"/>
  <c r="G1379" i="56"/>
  <c r="G1380" i="56"/>
  <c r="G1381" i="56"/>
  <c r="G1382" i="56"/>
  <c r="G1383" i="56"/>
  <c r="G1384" i="56"/>
  <c r="G1385" i="56"/>
  <c r="G1386" i="56"/>
  <c r="G1387" i="56"/>
  <c r="G1388" i="56"/>
  <c r="G1389" i="56"/>
  <c r="G1390" i="56"/>
  <c r="G1391" i="56"/>
  <c r="G1392" i="56"/>
  <c r="G1393" i="56"/>
  <c r="G1394" i="56"/>
  <c r="G1395" i="56"/>
  <c r="G1396" i="56"/>
  <c r="G1397" i="56"/>
  <c r="G1398" i="56"/>
  <c r="G1399" i="56"/>
  <c r="G1400" i="56"/>
  <c r="G1401" i="56"/>
  <c r="G1402" i="56"/>
  <c r="G1403" i="56"/>
  <c r="G1404" i="56"/>
  <c r="G1405" i="56"/>
  <c r="G1406" i="56"/>
  <c r="G1407" i="56"/>
  <c r="G1408" i="56"/>
  <c r="G1409" i="56"/>
  <c r="G1410" i="56"/>
  <c r="G1411" i="56"/>
  <c r="G1412" i="56"/>
  <c r="G1413" i="56"/>
  <c r="G1414" i="56"/>
  <c r="G1415" i="56"/>
  <c r="G1416" i="56"/>
  <c r="G1417" i="56"/>
  <c r="G1418" i="56"/>
  <c r="G1419" i="56"/>
  <c r="G1420" i="56"/>
  <c r="G1421" i="56"/>
  <c r="G1422" i="56"/>
  <c r="G1423" i="56"/>
  <c r="G1424" i="56"/>
  <c r="G1425" i="56"/>
  <c r="G1426" i="56"/>
  <c r="G1427" i="56"/>
  <c r="G1428" i="56"/>
  <c r="G1429" i="56"/>
  <c r="G1430" i="56"/>
  <c r="G1431" i="56"/>
  <c r="G1432" i="56"/>
  <c r="G1433" i="56"/>
  <c r="G1434" i="56"/>
  <c r="G1435" i="56"/>
  <c r="G1436" i="56"/>
  <c r="G1437" i="56"/>
  <c r="G1438" i="56"/>
  <c r="G1439" i="56"/>
  <c r="G1440" i="56"/>
  <c r="G1441" i="56"/>
  <c r="G1442" i="56"/>
  <c r="G1443" i="56"/>
  <c r="G1444" i="56"/>
  <c r="G1445" i="56"/>
  <c r="G1446" i="56"/>
  <c r="G1447" i="56"/>
  <c r="G1448" i="56"/>
  <c r="G1449" i="56"/>
  <c r="G1450" i="56"/>
  <c r="G1451" i="56"/>
  <c r="G1452" i="56"/>
  <c r="G1453" i="56"/>
  <c r="G1454" i="56"/>
  <c r="G1455" i="56"/>
  <c r="G1456" i="56"/>
  <c r="G1457" i="56"/>
  <c r="G1458" i="56"/>
  <c r="G1459" i="56"/>
  <c r="G1460" i="56"/>
  <c r="G1461" i="56"/>
  <c r="G1462" i="56"/>
  <c r="G1463" i="56"/>
  <c r="G1464" i="56"/>
  <c r="G1465" i="56"/>
  <c r="G1466" i="56"/>
  <c r="G1467" i="56"/>
  <c r="G1468" i="56"/>
  <c r="G1469" i="56"/>
  <c r="G1470" i="56"/>
  <c r="G1471" i="56"/>
  <c r="G1472" i="56"/>
  <c r="G1473" i="56"/>
  <c r="G1474" i="56"/>
  <c r="G1475" i="56"/>
  <c r="G1476" i="56"/>
  <c r="G1477" i="56"/>
  <c r="G1478" i="56"/>
  <c r="G1479" i="56"/>
  <c r="G1480" i="56"/>
  <c r="G1481" i="56"/>
  <c r="G1482" i="56"/>
  <c r="G1483" i="56"/>
  <c r="G1484" i="56"/>
  <c r="G1485" i="56"/>
  <c r="G1486" i="56"/>
  <c r="G1487" i="56"/>
  <c r="G1488" i="56"/>
  <c r="G1489" i="56"/>
  <c r="G1490" i="56"/>
  <c r="G1491" i="56"/>
  <c r="G1492" i="56"/>
  <c r="G1493" i="56"/>
  <c r="G1494" i="56"/>
  <c r="G1495" i="56"/>
  <c r="G1496" i="56"/>
  <c r="G1497" i="56"/>
  <c r="G1498" i="56"/>
  <c r="G1499" i="56"/>
  <c r="G1500" i="56"/>
  <c r="G1501" i="56"/>
  <c r="G1502" i="56"/>
  <c r="G1503" i="56"/>
  <c r="G1504" i="56"/>
  <c r="G1505" i="56"/>
  <c r="G1506" i="56"/>
  <c r="G1507" i="56"/>
  <c r="G1508" i="56"/>
  <c r="G1509" i="56"/>
  <c r="G1510" i="56"/>
  <c r="G1511" i="56"/>
  <c r="G1512" i="56"/>
  <c r="G1513" i="56"/>
  <c r="G1514" i="56"/>
  <c r="G1515" i="56"/>
  <c r="G1516" i="56"/>
  <c r="G1517" i="56"/>
  <c r="G1518" i="56"/>
  <c r="G1519" i="56"/>
  <c r="G1520" i="56"/>
  <c r="G1521" i="56"/>
  <c r="G1522" i="56"/>
  <c r="G1523" i="56"/>
  <c r="G1524" i="56"/>
  <c r="G1525" i="56"/>
  <c r="G1526" i="56"/>
  <c r="G1527" i="56"/>
  <c r="G1528" i="56"/>
  <c r="G1529" i="56"/>
  <c r="G1530" i="56"/>
  <c r="G1531" i="56"/>
  <c r="G1532" i="56"/>
  <c r="G1533" i="56"/>
  <c r="G1534" i="56"/>
  <c r="G1535" i="56"/>
  <c r="G1536" i="56"/>
  <c r="G1537" i="56"/>
  <c r="G1538" i="56"/>
  <c r="G1539" i="56"/>
  <c r="G1540" i="56"/>
  <c r="G1541" i="56"/>
  <c r="G1542" i="56"/>
  <c r="G1543" i="56"/>
  <c r="G1544" i="56"/>
  <c r="G1545" i="56"/>
  <c r="G1546" i="56"/>
  <c r="G1547" i="56"/>
  <c r="G1548" i="56"/>
  <c r="G1549" i="56"/>
  <c r="G1550" i="56"/>
  <c r="G1551" i="56"/>
  <c r="G1552" i="56"/>
  <c r="G1553" i="56"/>
  <c r="G1554" i="56"/>
  <c r="G1555" i="56"/>
  <c r="G1556" i="56"/>
  <c r="G1557" i="56"/>
  <c r="G1558" i="56"/>
  <c r="G1559" i="56"/>
  <c r="G1560" i="56"/>
  <c r="G1561" i="56"/>
  <c r="G1562" i="56"/>
  <c r="G1563" i="56"/>
  <c r="G1564" i="56"/>
  <c r="G1565" i="56"/>
  <c r="G1566" i="56"/>
  <c r="G1567" i="56"/>
  <c r="G1568" i="56"/>
  <c r="G1569" i="56"/>
  <c r="G1570" i="56"/>
  <c r="G1571" i="56"/>
  <c r="G1572" i="56"/>
  <c r="G1573" i="56"/>
  <c r="G1574" i="56"/>
  <c r="G1575" i="56"/>
  <c r="G1576" i="56"/>
  <c r="G1577" i="56"/>
  <c r="G1578" i="56"/>
  <c r="G1579" i="56"/>
  <c r="G1580" i="56"/>
  <c r="G1581" i="56"/>
  <c r="G1582" i="56"/>
  <c r="G1583" i="56"/>
  <c r="G1584" i="56"/>
  <c r="G1585" i="56"/>
  <c r="G1586" i="56"/>
  <c r="G1587" i="56"/>
  <c r="G1588" i="56"/>
  <c r="G1589" i="56"/>
  <c r="G1590" i="56"/>
  <c r="G1591" i="56"/>
  <c r="G1592" i="56"/>
  <c r="G1593" i="56"/>
  <c r="G1594" i="56"/>
  <c r="G1595" i="56"/>
  <c r="G1596" i="56"/>
  <c r="G1597" i="56"/>
  <c r="G1598" i="56"/>
  <c r="G1599" i="56"/>
  <c r="G1600" i="56"/>
  <c r="G1601" i="56"/>
  <c r="G1602" i="56"/>
  <c r="G1603" i="56"/>
  <c r="G1604" i="56"/>
  <c r="G1605" i="56"/>
  <c r="G1606" i="56"/>
  <c r="G1607" i="56"/>
  <c r="G1608" i="56"/>
  <c r="G1609" i="56"/>
  <c r="G1610" i="56"/>
  <c r="G1611" i="56"/>
  <c r="G1612" i="56"/>
  <c r="G1613" i="56"/>
  <c r="G1614" i="56"/>
  <c r="G1615" i="56"/>
  <c r="G1616" i="56"/>
  <c r="G1617" i="56"/>
  <c r="G1618" i="56"/>
  <c r="G1619" i="56"/>
  <c r="G1620" i="56"/>
  <c r="G1621" i="56"/>
  <c r="G1622" i="56"/>
  <c r="G1623" i="56"/>
  <c r="G1624" i="56"/>
  <c r="G1625" i="56"/>
  <c r="G1626" i="56"/>
  <c r="G1627" i="56"/>
  <c r="G1628" i="56"/>
  <c r="G1629" i="56"/>
  <c r="G1630" i="56"/>
  <c r="G1631" i="56"/>
  <c r="G1632" i="56"/>
  <c r="G1633" i="56"/>
  <c r="G1634" i="56"/>
  <c r="G1635" i="56"/>
  <c r="G1636" i="56"/>
  <c r="G1637" i="56"/>
  <c r="G1638" i="56"/>
  <c r="G1639" i="56"/>
  <c r="G1640" i="56"/>
  <c r="G1641" i="56"/>
  <c r="G1642" i="56"/>
  <c r="G1643" i="56"/>
  <c r="G1644" i="56"/>
  <c r="G1645" i="56"/>
  <c r="G1646" i="56"/>
  <c r="G1647" i="56"/>
  <c r="G1648" i="56"/>
  <c r="G1649" i="56"/>
  <c r="G1650" i="56"/>
  <c r="G1651" i="56"/>
  <c r="G1652" i="56"/>
  <c r="G1653" i="56"/>
  <c r="G1654" i="56"/>
  <c r="G1655" i="56"/>
  <c r="G1656" i="56"/>
  <c r="G1657" i="56"/>
  <c r="G1658" i="56"/>
  <c r="G1659" i="56"/>
  <c r="G1660" i="56"/>
  <c r="G1661" i="56"/>
  <c r="G1662" i="56"/>
  <c r="G1663" i="56"/>
  <c r="G1664" i="56"/>
  <c r="G1665" i="56"/>
  <c r="G1666" i="56"/>
  <c r="G1667" i="56"/>
  <c r="G1668" i="56"/>
  <c r="G1669" i="56"/>
  <c r="G1670" i="56"/>
  <c r="G1671" i="56"/>
  <c r="G1672" i="56"/>
  <c r="G1673" i="56"/>
  <c r="G1674" i="56"/>
  <c r="G1675" i="56"/>
  <c r="G1676" i="56"/>
  <c r="G1677" i="56"/>
  <c r="G1678" i="56"/>
  <c r="G1679" i="56"/>
  <c r="G1680" i="56"/>
  <c r="G1681" i="56"/>
  <c r="G1682" i="56"/>
  <c r="G1683" i="56"/>
  <c r="G4" i="56"/>
  <c r="O114" i="46" l="1"/>
  <c r="P114" i="46"/>
  <c r="P118" i="46"/>
  <c r="S123" i="46"/>
  <c r="R123" i="46"/>
  <c r="O125" i="46"/>
  <c r="R128" i="46"/>
  <c r="S133" i="46"/>
  <c r="R133" i="46"/>
  <c r="P139" i="46"/>
  <c r="O139" i="46"/>
  <c r="S142" i="46"/>
  <c r="R142" i="46"/>
  <c r="P155" i="46"/>
  <c r="O155" i="46"/>
  <c r="S160" i="46"/>
  <c r="R160" i="46"/>
  <c r="O110" i="46"/>
  <c r="P110" i="46"/>
  <c r="S117" i="46"/>
  <c r="R117" i="46"/>
  <c r="P98" i="46"/>
  <c r="R108" i="46"/>
  <c r="R111" i="46"/>
  <c r="P101" i="46"/>
  <c r="P102" i="46"/>
  <c r="S104" i="46"/>
  <c r="R105" i="46"/>
  <c r="R107" i="46"/>
  <c r="R110" i="46"/>
  <c r="S97" i="46"/>
  <c r="S103" i="46"/>
  <c r="R106" i="46"/>
  <c r="P121" i="46"/>
  <c r="O121" i="46"/>
  <c r="R127" i="46"/>
  <c r="P135" i="46"/>
  <c r="O135" i="46"/>
  <c r="P138" i="46"/>
  <c r="O144" i="46"/>
  <c r="P144" i="46"/>
  <c r="S146" i="46"/>
  <c r="R146" i="46"/>
  <c r="P151" i="46"/>
  <c r="O151" i="46"/>
  <c r="S122" i="46"/>
  <c r="R122" i="46"/>
  <c r="S124" i="46"/>
  <c r="R124" i="46"/>
  <c r="O130" i="46"/>
  <c r="P130" i="46"/>
  <c r="P134" i="46"/>
  <c r="S141" i="46"/>
  <c r="R141" i="46"/>
  <c r="O143" i="46"/>
  <c r="P148" i="46"/>
  <c r="O148" i="46"/>
  <c r="R156" i="46"/>
  <c r="S164" i="46"/>
  <c r="R164" i="46"/>
  <c r="S137" i="46"/>
  <c r="R137" i="46"/>
  <c r="S145" i="46"/>
  <c r="R145" i="46"/>
  <c r="O159" i="46"/>
  <c r="O163" i="46"/>
  <c r="O167" i="46"/>
  <c r="R169" i="46"/>
  <c r="R170" i="46"/>
  <c r="R171" i="46"/>
  <c r="R172" i="46"/>
  <c r="R173" i="46"/>
  <c r="R174" i="46"/>
  <c r="R175" i="46"/>
  <c r="R176" i="46"/>
  <c r="R177" i="46"/>
  <c r="R178" i="46"/>
  <c r="R179" i="46"/>
  <c r="R180" i="46"/>
  <c r="P126" i="46"/>
  <c r="P152" i="46"/>
  <c r="P156" i="46"/>
  <c r="P160" i="46"/>
  <c r="P164" i="46"/>
  <c r="P142" i="46"/>
  <c r="P146" i="46"/>
  <c r="P150" i="46"/>
  <c r="P154" i="46"/>
  <c r="P158" i="46"/>
  <c r="P162" i="46"/>
  <c r="P166" i="46"/>
  <c r="P177" i="46"/>
  <c r="O177" i="46"/>
  <c r="O132" i="46"/>
  <c r="O136" i="46"/>
  <c r="O140" i="46"/>
  <c r="O168" i="46"/>
  <c r="O171" i="46"/>
  <c r="O173" i="46"/>
  <c r="O175" i="46"/>
  <c r="P178" i="46"/>
  <c r="O178" i="46"/>
  <c r="P179" i="46"/>
  <c r="O179" i="46"/>
  <c r="O100" i="46"/>
  <c r="O104" i="46"/>
  <c r="O108" i="46"/>
  <c r="O112" i="46"/>
  <c r="O116" i="46"/>
  <c r="O120" i="46"/>
  <c r="O124" i="46"/>
  <c r="O128" i="46"/>
  <c r="O99" i="46"/>
  <c r="O103" i="46"/>
  <c r="O107" i="46"/>
  <c r="O111" i="46"/>
  <c r="O115" i="46"/>
  <c r="O119" i="46"/>
  <c r="O123" i="46"/>
  <c r="O127" i="46"/>
  <c r="O131" i="46"/>
  <c r="O170" i="46"/>
  <c r="O172" i="46"/>
  <c r="O174" i="46"/>
  <c r="O176" i="46"/>
  <c r="P180" i="46"/>
  <c r="O180" i="46"/>
  <c r="B89" i="46" l="1"/>
  <c r="C89" i="46"/>
  <c r="D89" i="46"/>
  <c r="E89" i="46"/>
  <c r="F89" i="46"/>
  <c r="B90" i="46"/>
  <c r="C90" i="46"/>
  <c r="D90" i="46" s="1"/>
  <c r="E90" i="46"/>
  <c r="G90" i="46" s="1"/>
  <c r="F90" i="46"/>
  <c r="G89" i="46" l="1"/>
  <c r="E1682" i="48"/>
  <c r="E1681" i="48"/>
  <c r="E1680" i="48"/>
  <c r="E1679" i="48"/>
  <c r="E1678" i="48"/>
  <c r="E1677" i="48"/>
  <c r="E1676" i="48"/>
  <c r="E1675" i="48"/>
  <c r="E1674" i="48"/>
  <c r="E1673" i="48"/>
  <c r="E1672" i="48"/>
  <c r="E1671" i="48"/>
  <c r="E1670" i="48"/>
  <c r="E1669" i="48"/>
  <c r="E1668" i="48"/>
  <c r="E1667" i="48"/>
  <c r="E1666" i="48"/>
  <c r="E1665" i="48"/>
  <c r="E1664" i="48"/>
  <c r="E1663" i="48"/>
  <c r="E1662" i="48"/>
  <c r="E1661" i="48"/>
  <c r="E1660" i="48"/>
  <c r="E1659" i="48"/>
  <c r="E1658" i="48"/>
  <c r="E1657" i="48"/>
  <c r="E1656" i="48"/>
  <c r="E1655" i="48"/>
  <c r="E1654" i="48"/>
  <c r="E1653" i="48"/>
  <c r="E1652" i="48"/>
  <c r="E1651" i="48"/>
  <c r="E1650" i="48"/>
  <c r="E1649" i="48"/>
  <c r="E1648" i="48"/>
  <c r="E1647" i="48"/>
  <c r="E1646" i="48"/>
  <c r="E1645" i="48"/>
  <c r="E1644" i="48"/>
  <c r="E1643" i="48"/>
  <c r="E1642" i="48"/>
  <c r="E1641" i="48"/>
  <c r="E1640" i="48"/>
  <c r="E1639" i="48"/>
  <c r="E1638" i="48"/>
  <c r="E1637" i="48"/>
  <c r="E1636" i="48"/>
  <c r="E1635" i="48"/>
  <c r="E1634" i="48"/>
  <c r="E1633" i="48"/>
  <c r="E1632" i="48"/>
  <c r="E1631" i="48"/>
  <c r="E1630" i="48"/>
  <c r="E1629" i="48"/>
  <c r="E1628" i="48"/>
  <c r="E1627" i="48"/>
  <c r="E1626" i="48"/>
  <c r="E1625" i="48"/>
  <c r="E1624" i="48"/>
  <c r="E1623" i="48"/>
  <c r="E1622" i="48"/>
  <c r="E1621" i="48"/>
  <c r="E1620" i="48"/>
  <c r="E1619" i="48"/>
  <c r="E1618" i="48"/>
  <c r="E1617" i="48"/>
  <c r="E1616" i="48"/>
  <c r="E1615" i="48"/>
  <c r="E1614" i="48"/>
  <c r="E1613" i="48"/>
  <c r="E1612" i="48"/>
  <c r="E1611" i="48"/>
  <c r="E1610" i="48"/>
  <c r="E1609" i="48"/>
  <c r="E1608" i="48"/>
  <c r="E1607" i="48"/>
  <c r="E1606" i="48"/>
  <c r="E1605" i="48"/>
  <c r="E1604" i="48"/>
  <c r="E1603" i="48"/>
  <c r="E1602" i="48"/>
  <c r="E1601" i="48"/>
  <c r="E1600" i="48"/>
  <c r="E1599" i="48"/>
  <c r="E1598" i="48"/>
  <c r="E1597" i="48"/>
  <c r="E1596" i="48"/>
  <c r="E1595" i="48"/>
  <c r="E1594" i="48"/>
  <c r="E1593" i="48"/>
  <c r="E1592" i="48"/>
  <c r="E1591" i="48"/>
  <c r="E1590" i="48"/>
  <c r="E1589" i="48"/>
  <c r="E1588" i="48"/>
  <c r="E1587" i="48"/>
  <c r="E1586" i="48"/>
  <c r="E1585" i="48"/>
  <c r="E1584" i="48"/>
  <c r="E1583" i="48"/>
  <c r="E1582" i="48"/>
  <c r="E1581" i="48"/>
  <c r="E1580" i="48"/>
  <c r="E1579" i="48"/>
  <c r="E1578" i="48"/>
  <c r="E1577" i="48"/>
  <c r="E1576" i="48"/>
  <c r="E1575" i="48"/>
  <c r="E1574" i="48"/>
  <c r="E1573" i="48"/>
  <c r="E1572" i="48"/>
  <c r="E1571" i="48"/>
  <c r="E1570" i="48"/>
  <c r="E1569" i="48"/>
  <c r="E1568" i="48"/>
  <c r="E1567" i="48"/>
  <c r="E1566" i="48"/>
  <c r="E1565" i="48"/>
  <c r="E1564" i="48"/>
  <c r="E1563" i="48"/>
  <c r="E1562" i="48"/>
  <c r="E1561" i="48"/>
  <c r="E1560" i="48"/>
  <c r="E1559" i="48"/>
  <c r="E1558" i="48"/>
  <c r="E1557" i="48"/>
  <c r="E1556" i="48"/>
  <c r="E1555" i="48"/>
  <c r="E1554" i="48"/>
  <c r="E1553" i="48"/>
  <c r="E1552" i="48"/>
  <c r="E1551" i="48"/>
  <c r="E1550" i="48"/>
  <c r="E1549" i="48"/>
  <c r="E1548" i="48"/>
  <c r="E1547" i="48"/>
  <c r="E1546" i="48"/>
  <c r="E1545" i="48"/>
  <c r="E1544" i="48"/>
  <c r="E1543" i="48"/>
  <c r="E1542" i="48"/>
  <c r="E1541" i="48"/>
  <c r="E1540" i="48"/>
  <c r="E1539" i="48"/>
  <c r="E1538" i="48"/>
  <c r="E1537" i="48"/>
  <c r="E1536" i="48"/>
  <c r="E1535" i="48"/>
  <c r="E1534" i="48"/>
  <c r="E1533" i="48"/>
  <c r="E1532" i="48"/>
  <c r="E1531" i="48"/>
  <c r="E1530" i="48"/>
  <c r="E1529" i="48"/>
  <c r="E1528" i="48"/>
  <c r="E1527" i="48"/>
  <c r="E1526" i="48"/>
  <c r="E1525" i="48"/>
  <c r="E1524" i="48"/>
  <c r="E1523" i="48"/>
  <c r="E1522" i="48"/>
  <c r="E1521" i="48"/>
  <c r="E1520" i="48"/>
  <c r="E1519" i="48"/>
  <c r="E1518" i="48"/>
  <c r="E1517" i="48"/>
  <c r="E1516" i="48"/>
  <c r="E1515" i="48"/>
  <c r="E1514" i="48"/>
  <c r="E1513" i="48"/>
  <c r="E1512" i="48"/>
  <c r="E1511" i="48"/>
  <c r="E1510" i="48"/>
  <c r="E1509" i="48"/>
  <c r="E1508" i="48"/>
  <c r="E1507" i="48"/>
  <c r="E1506" i="48"/>
  <c r="E1505" i="48"/>
  <c r="E1504" i="48"/>
  <c r="E1503" i="48"/>
  <c r="E1502" i="48"/>
  <c r="E1501" i="48"/>
  <c r="E1500" i="48"/>
  <c r="E1499" i="48"/>
  <c r="E1498" i="48"/>
  <c r="E1497" i="48"/>
  <c r="E1496" i="48"/>
  <c r="E1495" i="48"/>
  <c r="E1494" i="48"/>
  <c r="E1493" i="48"/>
  <c r="E1492" i="48"/>
  <c r="E1491" i="48"/>
  <c r="E1490" i="48"/>
  <c r="E1489" i="48"/>
  <c r="E1488" i="48"/>
  <c r="E1487" i="48"/>
  <c r="E1486" i="48"/>
  <c r="E1485" i="48"/>
  <c r="E1484" i="48"/>
  <c r="E1483" i="48"/>
  <c r="E1482" i="48"/>
  <c r="E1481" i="48"/>
  <c r="E1480" i="48"/>
  <c r="E1479" i="48"/>
  <c r="E1478" i="48"/>
  <c r="E1477" i="48"/>
  <c r="E1476" i="48"/>
  <c r="E1475" i="48"/>
  <c r="E1474" i="48"/>
  <c r="E1473" i="48"/>
  <c r="E1472" i="48"/>
  <c r="E1471" i="48"/>
  <c r="E1470" i="48"/>
  <c r="E1469" i="48"/>
  <c r="E1468" i="48"/>
  <c r="E1467" i="48"/>
  <c r="E1466" i="48"/>
  <c r="E1465" i="48"/>
  <c r="E1464" i="48"/>
  <c r="E1463" i="48"/>
  <c r="E1462" i="48"/>
  <c r="E1461" i="48"/>
  <c r="E1460" i="48"/>
  <c r="E1459" i="48"/>
  <c r="E1458" i="48"/>
  <c r="E1457" i="48"/>
  <c r="E1456" i="48"/>
  <c r="E1455" i="48"/>
  <c r="E1454" i="48"/>
  <c r="E1453" i="48"/>
  <c r="E1452" i="48"/>
  <c r="E1451" i="48"/>
  <c r="E1450" i="48"/>
  <c r="E1449" i="48"/>
  <c r="E1448" i="48"/>
  <c r="E1447" i="48"/>
  <c r="E1446" i="48"/>
  <c r="E1445" i="48"/>
  <c r="E1444" i="48"/>
  <c r="E1443" i="48"/>
  <c r="E1442" i="48"/>
  <c r="E1441" i="48"/>
  <c r="E1440" i="48"/>
  <c r="E1439" i="48"/>
  <c r="E1438" i="48"/>
  <c r="E1437" i="48"/>
  <c r="E1436" i="48"/>
  <c r="E1435" i="48"/>
  <c r="E1434" i="48"/>
  <c r="E1433" i="48"/>
  <c r="E1432" i="48"/>
  <c r="E1431" i="48"/>
  <c r="E1430" i="48"/>
  <c r="E1429" i="48"/>
  <c r="E1428" i="48"/>
  <c r="E1427" i="48"/>
  <c r="E1426" i="48"/>
  <c r="E1425" i="48"/>
  <c r="E1424" i="48"/>
  <c r="E1423" i="48"/>
  <c r="E1422" i="48"/>
  <c r="E1421" i="48"/>
  <c r="E1420" i="48"/>
  <c r="E1419" i="48"/>
  <c r="E1418" i="48"/>
  <c r="E1417" i="48"/>
  <c r="E1416" i="48"/>
  <c r="E1415" i="48"/>
  <c r="E1414" i="48"/>
  <c r="E1413" i="48"/>
  <c r="E1412" i="48"/>
  <c r="E1411" i="48"/>
  <c r="E1410" i="48"/>
  <c r="E1409" i="48"/>
  <c r="E1408" i="48"/>
  <c r="E1407" i="48"/>
  <c r="E1406" i="48"/>
  <c r="E1405" i="48"/>
  <c r="E1404" i="48"/>
  <c r="E1403" i="48"/>
  <c r="E1402" i="48"/>
  <c r="E1401" i="48"/>
  <c r="E1400" i="48"/>
  <c r="E1399" i="48"/>
  <c r="E1398" i="48"/>
  <c r="E1397" i="48"/>
  <c r="E1396" i="48"/>
  <c r="E1395" i="48"/>
  <c r="E1394" i="48"/>
  <c r="E1393" i="48"/>
  <c r="E1392" i="48"/>
  <c r="E1391" i="48"/>
  <c r="E1390" i="48"/>
  <c r="E1389" i="48"/>
  <c r="E1388" i="48"/>
  <c r="E1387" i="48"/>
  <c r="E1386" i="48"/>
  <c r="E1385" i="48"/>
  <c r="E1384" i="48"/>
  <c r="E1383" i="48"/>
  <c r="E1382" i="48"/>
  <c r="E1381" i="48"/>
  <c r="E1380" i="48"/>
  <c r="E1379" i="48"/>
  <c r="E1378" i="48"/>
  <c r="E1377" i="48"/>
  <c r="E1376" i="48"/>
  <c r="E1375" i="48"/>
  <c r="E1374" i="48"/>
  <c r="E1373" i="48"/>
  <c r="E1372" i="48"/>
  <c r="E1371" i="48"/>
  <c r="E1370" i="48"/>
  <c r="E1369" i="48"/>
  <c r="E1368" i="48"/>
  <c r="E1367" i="48"/>
  <c r="E1366" i="48"/>
  <c r="E1365" i="48"/>
  <c r="E1364" i="48"/>
  <c r="E1363" i="48"/>
  <c r="E1362" i="48"/>
  <c r="E1361" i="48"/>
  <c r="E1360" i="48"/>
  <c r="E1359" i="48"/>
  <c r="E1358" i="48"/>
  <c r="E1357" i="48"/>
  <c r="E1356" i="48"/>
  <c r="E1355" i="48"/>
  <c r="E1354" i="48"/>
  <c r="E1353" i="48"/>
  <c r="E1352" i="48"/>
  <c r="E1351" i="48"/>
  <c r="E1350" i="48"/>
  <c r="E1349" i="48"/>
  <c r="E1348" i="48"/>
  <c r="E1347" i="48"/>
  <c r="E1346" i="48"/>
  <c r="E1345" i="48"/>
  <c r="E1344" i="48"/>
  <c r="E1343" i="48"/>
  <c r="E1342" i="48"/>
  <c r="E1341" i="48"/>
  <c r="E1340" i="48"/>
  <c r="E1339" i="48"/>
  <c r="E1338" i="48"/>
  <c r="E1337" i="48"/>
  <c r="E1336" i="48"/>
  <c r="E1335" i="48"/>
  <c r="E1334" i="48"/>
  <c r="E1333" i="48"/>
  <c r="E1332" i="48"/>
  <c r="E1331" i="48"/>
  <c r="E1330" i="48"/>
  <c r="E1329" i="48"/>
  <c r="E1328" i="48"/>
  <c r="E1327" i="48"/>
  <c r="E1326" i="48"/>
  <c r="E1325" i="48"/>
  <c r="E1324" i="48"/>
  <c r="E1323" i="48"/>
  <c r="E1322" i="48"/>
  <c r="E1321" i="48"/>
  <c r="E1320" i="48"/>
  <c r="E1319" i="48"/>
  <c r="E1318" i="48"/>
  <c r="E1317" i="48"/>
  <c r="E1316" i="48"/>
  <c r="E1315" i="48"/>
  <c r="E1314" i="48"/>
  <c r="E1313" i="48"/>
  <c r="E1312" i="48"/>
  <c r="E1311" i="48"/>
  <c r="E1310" i="48"/>
  <c r="E1309" i="48"/>
  <c r="E1308" i="48"/>
  <c r="E1307" i="48"/>
  <c r="E1306" i="48"/>
  <c r="E1305" i="48"/>
  <c r="E1304" i="48"/>
  <c r="E1303" i="48"/>
  <c r="E1302" i="48"/>
  <c r="E1301" i="48"/>
  <c r="E1300" i="48"/>
  <c r="E1299" i="48"/>
  <c r="E1298" i="48"/>
  <c r="E1297" i="48"/>
  <c r="E1296" i="48"/>
  <c r="E1295" i="48"/>
  <c r="E1294" i="48"/>
  <c r="E1293" i="48"/>
  <c r="E1292" i="48"/>
  <c r="E1291" i="48"/>
  <c r="E1290" i="48"/>
  <c r="E1289" i="48"/>
  <c r="E1288" i="48"/>
  <c r="E1287" i="48"/>
  <c r="E1286" i="48"/>
  <c r="E1285" i="48"/>
  <c r="E1284" i="48"/>
  <c r="E1283" i="48"/>
  <c r="E1282" i="48"/>
  <c r="E1281" i="48"/>
  <c r="E1280" i="48"/>
  <c r="E1279" i="48"/>
  <c r="E1278" i="48"/>
  <c r="E1277" i="48"/>
  <c r="E1276" i="48"/>
  <c r="E1275" i="48"/>
  <c r="E1274" i="48"/>
  <c r="E1273" i="48"/>
  <c r="E1272" i="48"/>
  <c r="E1271" i="48"/>
  <c r="E1270" i="48"/>
  <c r="E1269" i="48"/>
  <c r="E1268" i="48"/>
  <c r="E1267" i="48"/>
  <c r="E1266" i="48"/>
  <c r="E1265" i="48"/>
  <c r="E1264" i="48"/>
  <c r="E1263" i="48"/>
  <c r="E1262" i="48"/>
  <c r="E1261" i="48"/>
  <c r="E1260" i="48"/>
  <c r="E1259" i="48"/>
  <c r="E1258" i="48"/>
  <c r="E1257" i="48"/>
  <c r="E1256" i="48"/>
  <c r="E1255" i="48"/>
  <c r="E1254" i="48"/>
  <c r="E1253" i="48"/>
  <c r="E1252" i="48"/>
  <c r="E1251" i="48"/>
  <c r="E1250" i="48"/>
  <c r="E1249" i="48"/>
  <c r="E1248" i="48"/>
  <c r="E1247" i="48"/>
  <c r="E1246" i="48"/>
  <c r="E1245" i="48"/>
  <c r="E1244" i="48"/>
  <c r="E1243" i="48"/>
  <c r="E1242" i="48"/>
  <c r="E1241" i="48"/>
  <c r="E1240" i="48"/>
  <c r="E1239" i="48"/>
  <c r="E1238" i="48"/>
  <c r="E1237" i="48"/>
  <c r="E1236" i="48"/>
  <c r="E1235" i="48"/>
  <c r="E1234" i="48"/>
  <c r="E1233" i="48"/>
  <c r="E1232" i="48"/>
  <c r="E1231" i="48"/>
  <c r="E1230" i="48"/>
  <c r="E1229" i="48"/>
  <c r="E1228" i="48"/>
  <c r="E1227" i="48"/>
  <c r="E1226" i="48"/>
  <c r="E1225" i="48"/>
  <c r="E1224" i="48"/>
  <c r="E1223" i="48"/>
  <c r="E1222" i="48"/>
  <c r="E1221" i="48"/>
  <c r="E1220" i="48"/>
  <c r="E1219" i="48"/>
  <c r="E1218" i="48"/>
  <c r="E1217" i="48"/>
  <c r="E1216" i="48"/>
  <c r="E1215" i="48"/>
  <c r="E1214" i="48"/>
  <c r="E1213" i="48"/>
  <c r="E1212" i="48"/>
  <c r="E1211" i="48"/>
  <c r="E1210" i="48"/>
  <c r="E1209" i="48"/>
  <c r="E1208" i="48"/>
  <c r="E1207" i="48"/>
  <c r="E1206" i="48"/>
  <c r="E1205" i="48"/>
  <c r="E1204" i="48"/>
  <c r="E1203" i="48"/>
  <c r="E1202" i="48"/>
  <c r="E1201" i="48"/>
  <c r="E1200" i="48"/>
  <c r="E1199" i="48"/>
  <c r="E1198" i="48"/>
  <c r="E1197" i="48"/>
  <c r="E1196" i="48"/>
  <c r="E1195" i="48"/>
  <c r="E1194" i="48"/>
  <c r="E1193" i="48"/>
  <c r="E1192" i="48"/>
  <c r="E1191" i="48"/>
  <c r="E1190" i="48"/>
  <c r="E1189" i="48"/>
  <c r="E1188" i="48"/>
  <c r="E1187" i="48"/>
  <c r="E1186" i="48"/>
  <c r="E1185" i="48"/>
  <c r="E1184" i="48"/>
  <c r="E1183" i="48"/>
  <c r="E1182" i="48"/>
  <c r="E1181" i="48"/>
  <c r="E1180" i="48"/>
  <c r="E1179" i="48"/>
  <c r="E1178" i="48"/>
  <c r="E1177" i="48"/>
  <c r="E1176" i="48"/>
  <c r="E1175" i="48"/>
  <c r="E1174" i="48"/>
  <c r="E1173" i="48"/>
  <c r="E1172" i="48"/>
  <c r="E1171" i="48"/>
  <c r="E1170" i="48"/>
  <c r="E1169" i="48"/>
  <c r="E1168" i="48"/>
  <c r="E1167" i="48"/>
  <c r="E1166" i="48"/>
  <c r="E1165" i="48"/>
  <c r="E1164" i="48"/>
  <c r="E1163" i="48"/>
  <c r="E1162" i="48"/>
  <c r="E1161" i="48"/>
  <c r="E1160" i="48"/>
  <c r="E1159" i="48"/>
  <c r="E1158" i="48"/>
  <c r="E1157" i="48"/>
  <c r="E1156" i="48"/>
  <c r="E1155" i="48"/>
  <c r="E1154" i="48"/>
  <c r="E1153" i="48"/>
  <c r="E1152" i="48"/>
  <c r="E1151" i="48"/>
  <c r="E1150" i="48"/>
  <c r="E1149" i="48"/>
  <c r="E1148" i="48"/>
  <c r="E1147" i="48"/>
  <c r="E1146" i="48"/>
  <c r="E1145" i="48"/>
  <c r="E1144" i="48"/>
  <c r="E1143" i="48"/>
  <c r="E1142" i="48"/>
  <c r="E1141" i="48"/>
  <c r="E1140" i="48"/>
  <c r="E1139" i="48"/>
  <c r="E1138" i="48"/>
  <c r="E1137" i="48"/>
  <c r="E1136" i="48"/>
  <c r="E1135" i="48"/>
  <c r="E1134" i="48"/>
  <c r="E1133" i="48"/>
  <c r="E1132" i="48"/>
  <c r="E1131" i="48"/>
  <c r="E1130" i="48"/>
  <c r="E1129" i="48"/>
  <c r="E1128" i="48"/>
  <c r="E1127" i="48"/>
  <c r="E1126" i="48"/>
  <c r="E1125" i="48"/>
  <c r="E1124" i="48"/>
  <c r="E1123" i="48"/>
  <c r="E1122" i="48"/>
  <c r="E1121" i="48"/>
  <c r="E1120" i="48"/>
  <c r="E1119" i="48"/>
  <c r="E1118" i="48"/>
  <c r="E1117" i="48"/>
  <c r="E1116" i="48"/>
  <c r="E1115" i="48"/>
  <c r="E1114" i="48"/>
  <c r="E1113" i="48"/>
  <c r="E1112" i="48"/>
  <c r="E1111" i="48"/>
  <c r="E1110" i="48"/>
  <c r="E1109" i="48"/>
  <c r="E1108" i="48"/>
  <c r="E1107" i="48"/>
  <c r="E1106" i="48"/>
  <c r="E1105" i="48"/>
  <c r="E1104" i="48"/>
  <c r="E1103" i="48"/>
  <c r="E1102" i="48"/>
  <c r="E1101" i="48"/>
  <c r="E1100" i="48"/>
  <c r="E1099" i="48"/>
  <c r="E1098" i="48"/>
  <c r="E1097" i="48"/>
  <c r="E1096" i="48"/>
  <c r="E1095" i="48"/>
  <c r="E1094" i="48"/>
  <c r="E1093" i="48"/>
  <c r="E1092" i="48"/>
  <c r="E1091" i="48"/>
  <c r="E1090" i="48"/>
  <c r="E1089" i="48"/>
  <c r="E1088" i="48"/>
  <c r="E1087" i="48"/>
  <c r="E1086" i="48"/>
  <c r="E1085" i="48"/>
  <c r="E1084" i="48"/>
  <c r="E1083" i="48"/>
  <c r="E1082" i="48"/>
  <c r="E1081" i="48"/>
  <c r="E1080" i="48"/>
  <c r="E1079" i="48"/>
  <c r="E1078" i="48"/>
  <c r="E1077" i="48"/>
  <c r="E1076" i="48"/>
  <c r="E1075" i="48"/>
  <c r="E1074" i="48"/>
  <c r="E1073" i="48"/>
  <c r="E1072" i="48"/>
  <c r="E1071" i="48"/>
  <c r="E1070" i="48"/>
  <c r="E1069" i="48"/>
  <c r="E1068" i="48"/>
  <c r="E1067" i="48"/>
  <c r="E1066" i="48"/>
  <c r="E1065" i="48"/>
  <c r="E1064" i="48"/>
  <c r="E1063" i="48"/>
  <c r="E1062" i="48"/>
  <c r="E1061" i="48"/>
  <c r="E1060" i="48"/>
  <c r="E1059" i="48"/>
  <c r="E1058" i="48"/>
  <c r="E1057" i="48"/>
  <c r="E1056" i="48"/>
  <c r="E1055" i="48"/>
  <c r="E1054" i="48"/>
  <c r="E1053" i="48"/>
  <c r="E1052" i="48"/>
  <c r="E1051" i="48"/>
  <c r="E1050" i="48"/>
  <c r="E1049" i="48"/>
  <c r="E1048" i="48"/>
  <c r="E1047" i="48"/>
  <c r="E1046" i="48"/>
  <c r="E1045" i="48"/>
  <c r="E1044" i="48"/>
  <c r="E1043" i="48"/>
  <c r="E1042" i="48"/>
  <c r="E1041" i="48"/>
  <c r="E1040" i="48"/>
  <c r="E1039" i="48"/>
  <c r="E1038" i="48"/>
  <c r="E1037" i="48"/>
  <c r="E1036" i="48"/>
  <c r="E1035" i="48"/>
  <c r="E1034" i="48"/>
  <c r="E1033" i="48"/>
  <c r="E1032" i="48"/>
  <c r="E1031" i="48"/>
  <c r="E1030" i="48"/>
  <c r="E1029" i="48"/>
  <c r="E1028" i="48"/>
  <c r="E1027" i="48"/>
  <c r="E1026" i="48"/>
  <c r="E1025" i="48"/>
  <c r="E1024" i="48"/>
  <c r="E1023" i="48"/>
  <c r="E1022" i="48"/>
  <c r="E1021" i="48"/>
  <c r="E1020" i="48"/>
  <c r="E1019" i="48"/>
  <c r="E1018" i="48"/>
  <c r="E1017" i="48"/>
  <c r="E1016" i="48"/>
  <c r="E1015" i="48"/>
  <c r="E1014" i="48"/>
  <c r="E1013" i="48"/>
  <c r="E1012" i="48"/>
  <c r="E1011" i="48"/>
  <c r="E1010" i="48"/>
  <c r="E1009" i="48"/>
  <c r="E1008" i="48"/>
  <c r="E1007" i="48"/>
  <c r="E1006" i="48"/>
  <c r="E1005" i="48"/>
  <c r="E1004" i="48"/>
  <c r="E1003" i="48"/>
  <c r="E1002" i="48"/>
  <c r="E1001" i="48"/>
  <c r="E1000" i="48"/>
  <c r="E999" i="48"/>
  <c r="E998" i="48"/>
  <c r="E997" i="48"/>
  <c r="E996" i="48"/>
  <c r="E995" i="48"/>
  <c r="E994" i="48"/>
  <c r="E993" i="48"/>
  <c r="E992" i="48"/>
  <c r="E991" i="48"/>
  <c r="E990" i="48"/>
  <c r="E989" i="48"/>
  <c r="E988" i="48"/>
  <c r="E987" i="48"/>
  <c r="E986" i="48"/>
  <c r="E985" i="48"/>
  <c r="E984" i="48"/>
  <c r="E983" i="48"/>
  <c r="E982" i="48"/>
  <c r="E981" i="48"/>
  <c r="E980" i="48"/>
  <c r="E979" i="48"/>
  <c r="E978" i="48"/>
  <c r="E977" i="48"/>
  <c r="E976" i="48"/>
  <c r="E975" i="48"/>
  <c r="E974" i="48"/>
  <c r="E973" i="48"/>
  <c r="E972" i="48"/>
  <c r="E971" i="48"/>
  <c r="E970" i="48"/>
  <c r="E969" i="48"/>
  <c r="E968" i="48"/>
  <c r="E967" i="48"/>
  <c r="E966" i="48"/>
  <c r="E965" i="48"/>
  <c r="E964" i="48"/>
  <c r="E963" i="48"/>
  <c r="E962" i="48"/>
  <c r="E961" i="48"/>
  <c r="E960" i="48"/>
  <c r="E959" i="48"/>
  <c r="E958" i="48"/>
  <c r="E957" i="48"/>
  <c r="E956" i="48"/>
  <c r="E955" i="48"/>
  <c r="E954" i="48"/>
  <c r="E953" i="48"/>
  <c r="E952" i="48"/>
  <c r="E951" i="48"/>
  <c r="E950" i="48"/>
  <c r="E949" i="48"/>
  <c r="E948" i="48"/>
  <c r="E947" i="48"/>
  <c r="E946" i="48"/>
  <c r="E945" i="48"/>
  <c r="E944" i="48"/>
  <c r="E943" i="48"/>
  <c r="E942" i="48"/>
  <c r="E941" i="48"/>
  <c r="E940" i="48"/>
  <c r="E939" i="48"/>
  <c r="E938" i="48"/>
  <c r="E937" i="48"/>
  <c r="E936" i="48"/>
  <c r="E935" i="48"/>
  <c r="E934" i="48"/>
  <c r="E933" i="48"/>
  <c r="E932" i="48"/>
  <c r="E931" i="48"/>
  <c r="E930" i="48"/>
  <c r="E929" i="48"/>
  <c r="E928" i="48"/>
  <c r="E927" i="48"/>
  <c r="E926" i="48"/>
  <c r="E925" i="48"/>
  <c r="E924" i="48"/>
  <c r="E923" i="48"/>
  <c r="E922" i="48"/>
  <c r="E921" i="48"/>
  <c r="E920" i="48"/>
  <c r="E919" i="48"/>
  <c r="E918" i="48"/>
  <c r="E917" i="48"/>
  <c r="E916" i="48"/>
  <c r="E915" i="48"/>
  <c r="E914" i="48"/>
  <c r="E913" i="48"/>
  <c r="E912" i="48"/>
  <c r="E911" i="48"/>
  <c r="E910" i="48"/>
  <c r="E909" i="48"/>
  <c r="E908" i="48"/>
  <c r="E907" i="48"/>
  <c r="E906" i="48"/>
  <c r="E905" i="48"/>
  <c r="E904" i="48"/>
  <c r="E903" i="48"/>
  <c r="E902" i="48"/>
  <c r="E901" i="48"/>
  <c r="E900" i="48"/>
  <c r="E899" i="48"/>
  <c r="E898" i="48"/>
  <c r="E897" i="48"/>
  <c r="E896" i="48"/>
  <c r="E895" i="48"/>
  <c r="E894" i="48"/>
  <c r="E893" i="48"/>
  <c r="E892" i="48"/>
  <c r="E891" i="48"/>
  <c r="E890" i="48"/>
  <c r="E889" i="48"/>
  <c r="E888" i="48"/>
  <c r="E887" i="48"/>
  <c r="E886" i="48"/>
  <c r="E885" i="48"/>
  <c r="E884" i="48"/>
  <c r="E883" i="48"/>
  <c r="E882" i="48"/>
  <c r="E881" i="48"/>
  <c r="E880" i="48"/>
  <c r="E879" i="48"/>
  <c r="E878" i="48"/>
  <c r="E877" i="48"/>
  <c r="E876" i="48"/>
  <c r="E875" i="48"/>
  <c r="E874" i="48"/>
  <c r="E873" i="48"/>
  <c r="E872" i="48"/>
  <c r="E871" i="48"/>
  <c r="E870" i="48"/>
  <c r="E869" i="48"/>
  <c r="E868" i="48"/>
  <c r="E867" i="48"/>
  <c r="E866" i="48"/>
  <c r="E865" i="48"/>
  <c r="E864" i="48"/>
  <c r="E863" i="48"/>
  <c r="E862" i="48"/>
  <c r="E861" i="48"/>
  <c r="E860" i="48"/>
  <c r="E859" i="48"/>
  <c r="E858" i="48"/>
  <c r="E857" i="48"/>
  <c r="E856" i="48"/>
  <c r="E855" i="48"/>
  <c r="E854" i="48"/>
  <c r="E853" i="48"/>
  <c r="E852" i="48"/>
  <c r="E851" i="48"/>
  <c r="E850" i="48"/>
  <c r="E849" i="48"/>
  <c r="E848" i="48"/>
  <c r="E847" i="48"/>
  <c r="E846" i="48"/>
  <c r="E845" i="48"/>
  <c r="E844" i="48"/>
  <c r="E843" i="48"/>
  <c r="E842" i="48"/>
  <c r="E841" i="48"/>
  <c r="E840" i="48"/>
  <c r="E839" i="48"/>
  <c r="E838" i="48"/>
  <c r="E837" i="48"/>
  <c r="E836" i="48"/>
  <c r="E835" i="48"/>
  <c r="E834" i="48"/>
  <c r="E833" i="48"/>
  <c r="E832" i="48"/>
  <c r="E831" i="48"/>
  <c r="E830" i="48"/>
  <c r="E829" i="48"/>
  <c r="E828" i="48"/>
  <c r="E827" i="48"/>
  <c r="E826" i="48"/>
  <c r="E825" i="48"/>
  <c r="E824" i="48"/>
  <c r="E823" i="48"/>
  <c r="E822" i="48"/>
  <c r="E821" i="48"/>
  <c r="E820" i="48"/>
  <c r="E819" i="48"/>
  <c r="E818" i="48"/>
  <c r="E817" i="48"/>
  <c r="E816" i="48"/>
  <c r="E815" i="48"/>
  <c r="E814" i="48"/>
  <c r="E813" i="48"/>
  <c r="E812" i="48"/>
  <c r="E811" i="48"/>
  <c r="E810" i="48"/>
  <c r="E809" i="48"/>
  <c r="E808" i="48"/>
  <c r="E807" i="48"/>
  <c r="E806" i="48"/>
  <c r="E805" i="48"/>
  <c r="E804" i="48"/>
  <c r="E803" i="48"/>
  <c r="E802" i="48"/>
  <c r="E801" i="48"/>
  <c r="E800" i="48"/>
  <c r="E799" i="48"/>
  <c r="E798" i="48"/>
  <c r="E797" i="48"/>
  <c r="E796" i="48"/>
  <c r="E795" i="48"/>
  <c r="E794" i="48"/>
  <c r="E793" i="48"/>
  <c r="E792" i="48"/>
  <c r="E791" i="48"/>
  <c r="E790" i="48"/>
  <c r="E789" i="48"/>
  <c r="E788" i="48"/>
  <c r="E787" i="48"/>
  <c r="E786" i="48"/>
  <c r="E785" i="48"/>
  <c r="E784" i="48"/>
  <c r="E783" i="48"/>
  <c r="E782" i="48"/>
  <c r="E781" i="48"/>
  <c r="E780" i="48"/>
  <c r="E779" i="48"/>
  <c r="E778" i="48"/>
  <c r="E777" i="48"/>
  <c r="E776" i="48"/>
  <c r="E775" i="48"/>
  <c r="E774" i="48"/>
  <c r="E773" i="48"/>
  <c r="E772" i="48"/>
  <c r="E771" i="48"/>
  <c r="E770" i="48"/>
  <c r="E769" i="48"/>
  <c r="E768" i="48"/>
  <c r="E767" i="48"/>
  <c r="E766" i="48"/>
  <c r="E765" i="48"/>
  <c r="E764" i="48"/>
  <c r="E763" i="48"/>
  <c r="E762" i="48"/>
  <c r="E761" i="48"/>
  <c r="E760" i="48"/>
  <c r="E759" i="48"/>
  <c r="E758" i="48"/>
  <c r="E757" i="48"/>
  <c r="E756" i="48"/>
  <c r="E755" i="48"/>
  <c r="E754" i="48"/>
  <c r="E753" i="48"/>
  <c r="E752" i="48"/>
  <c r="E751" i="48"/>
  <c r="E750" i="48"/>
  <c r="E749" i="48"/>
  <c r="E748" i="48"/>
  <c r="E747" i="48"/>
  <c r="E746" i="48"/>
  <c r="E745" i="48"/>
  <c r="E744" i="48"/>
  <c r="E743" i="48"/>
  <c r="E742" i="48"/>
  <c r="E741" i="48"/>
  <c r="E740" i="48"/>
  <c r="E739" i="48"/>
  <c r="E738" i="48"/>
  <c r="E737" i="48"/>
  <c r="E736" i="48"/>
  <c r="E735" i="48"/>
  <c r="E734" i="48"/>
  <c r="E733" i="48"/>
  <c r="E732" i="48"/>
  <c r="E731" i="48"/>
  <c r="E730" i="48"/>
  <c r="E729" i="48"/>
  <c r="E728" i="48"/>
  <c r="E727" i="48"/>
  <c r="E726" i="48"/>
  <c r="E725" i="48"/>
  <c r="E724" i="48"/>
  <c r="E723" i="48"/>
  <c r="E722" i="48"/>
  <c r="E721" i="48"/>
  <c r="E720" i="48"/>
  <c r="E719" i="48"/>
  <c r="E718" i="48"/>
  <c r="E717" i="48"/>
  <c r="E716" i="48"/>
  <c r="E715" i="48"/>
  <c r="E714" i="48"/>
  <c r="E713" i="48"/>
  <c r="E712" i="48"/>
  <c r="E711" i="48"/>
  <c r="E710" i="48"/>
  <c r="E709" i="48"/>
  <c r="E708" i="48"/>
  <c r="E707" i="48"/>
  <c r="E706" i="48"/>
  <c r="E705" i="48"/>
  <c r="E704" i="48"/>
  <c r="E703" i="48"/>
  <c r="E702" i="48"/>
  <c r="E701" i="48"/>
  <c r="E700" i="48"/>
  <c r="E699" i="48"/>
  <c r="E698" i="48"/>
  <c r="E697" i="48"/>
  <c r="E696" i="48"/>
  <c r="E695" i="48"/>
  <c r="E694" i="48"/>
  <c r="E693" i="48"/>
  <c r="E692" i="48"/>
  <c r="E691" i="48"/>
  <c r="E690" i="48"/>
  <c r="E689" i="48"/>
  <c r="E688" i="48"/>
  <c r="E687" i="48"/>
  <c r="E686" i="48"/>
  <c r="E685" i="48"/>
  <c r="E684" i="48"/>
  <c r="E683" i="48"/>
  <c r="E682" i="48"/>
  <c r="E681" i="48"/>
  <c r="E680" i="48"/>
  <c r="E679" i="48"/>
  <c r="E678" i="48"/>
  <c r="E677" i="48"/>
  <c r="E676" i="48"/>
  <c r="E675" i="48"/>
  <c r="E674" i="48"/>
  <c r="E673" i="48"/>
  <c r="E672" i="48"/>
  <c r="E671" i="48"/>
  <c r="E670" i="48"/>
  <c r="E669" i="48"/>
  <c r="E668" i="48"/>
  <c r="E667" i="48"/>
  <c r="E666" i="48"/>
  <c r="E665" i="48"/>
  <c r="E664" i="48"/>
  <c r="E663" i="48"/>
  <c r="E662" i="48"/>
  <c r="E661" i="48"/>
  <c r="E660" i="48"/>
  <c r="E659" i="48"/>
  <c r="E658" i="48"/>
  <c r="E657" i="48"/>
  <c r="E656" i="48"/>
  <c r="E655" i="48"/>
  <c r="E654" i="48"/>
  <c r="E653" i="48"/>
  <c r="E652" i="48"/>
  <c r="E651" i="48"/>
  <c r="E650" i="48"/>
  <c r="E649" i="48"/>
  <c r="E648" i="48"/>
  <c r="E647" i="48"/>
  <c r="E646" i="48"/>
  <c r="E645" i="48"/>
  <c r="E644" i="48"/>
  <c r="E643" i="48"/>
  <c r="E642" i="48"/>
  <c r="E641" i="48"/>
  <c r="E640" i="48"/>
  <c r="E639" i="48"/>
  <c r="E638" i="48"/>
  <c r="E637" i="48"/>
  <c r="E636" i="48"/>
  <c r="E635" i="48"/>
  <c r="E634" i="48"/>
  <c r="E633" i="48"/>
  <c r="E632" i="48"/>
  <c r="E631" i="48"/>
  <c r="E630" i="48"/>
  <c r="E629" i="48"/>
  <c r="E628" i="48"/>
  <c r="E627" i="48"/>
  <c r="E626" i="48"/>
  <c r="E625" i="48"/>
  <c r="E624" i="48"/>
  <c r="E623" i="48"/>
  <c r="E622" i="48"/>
  <c r="E621" i="48"/>
  <c r="E620" i="48"/>
  <c r="E619" i="48"/>
  <c r="E618" i="48"/>
  <c r="E617" i="48"/>
  <c r="E616" i="48"/>
  <c r="E615" i="48"/>
  <c r="E614" i="48"/>
  <c r="E613" i="48"/>
  <c r="E612" i="48"/>
  <c r="E611" i="48"/>
  <c r="E610" i="48"/>
  <c r="E609" i="48"/>
  <c r="E608" i="48"/>
  <c r="E607" i="48"/>
  <c r="E606" i="48"/>
  <c r="E605" i="48"/>
  <c r="E604" i="48"/>
  <c r="E603" i="48"/>
  <c r="E602" i="48"/>
  <c r="E601" i="48"/>
  <c r="E600" i="48"/>
  <c r="E599" i="48"/>
  <c r="E598" i="48"/>
  <c r="E597" i="48"/>
  <c r="E596" i="48"/>
  <c r="E595" i="48"/>
  <c r="E594" i="48"/>
  <c r="E593" i="48"/>
  <c r="E592" i="48"/>
  <c r="E591" i="48"/>
  <c r="E590" i="48"/>
  <c r="E589" i="48"/>
  <c r="E588" i="48"/>
  <c r="E587" i="48"/>
  <c r="E586" i="48"/>
  <c r="E585" i="48"/>
  <c r="E584" i="48"/>
  <c r="E583" i="48"/>
  <c r="E582" i="48"/>
  <c r="E581" i="48"/>
  <c r="E580" i="48"/>
  <c r="E579" i="48"/>
  <c r="E578" i="48"/>
  <c r="E577" i="48"/>
  <c r="E576" i="48"/>
  <c r="E575" i="48"/>
  <c r="E574" i="48"/>
  <c r="E573" i="48"/>
  <c r="E572" i="48"/>
  <c r="E571" i="48"/>
  <c r="E570" i="48"/>
  <c r="E569" i="48"/>
  <c r="E568" i="48"/>
  <c r="E567" i="48"/>
  <c r="E566" i="48"/>
  <c r="E565" i="48"/>
  <c r="E564" i="48"/>
  <c r="E563" i="48"/>
  <c r="E562" i="48"/>
  <c r="E561" i="48"/>
  <c r="E560" i="48"/>
  <c r="E559" i="48"/>
  <c r="E558" i="48"/>
  <c r="E557" i="48"/>
  <c r="E556" i="48"/>
  <c r="E555" i="48"/>
  <c r="E554" i="48"/>
  <c r="E553" i="48"/>
  <c r="E552" i="48"/>
  <c r="E551" i="48"/>
  <c r="E550" i="48"/>
  <c r="E549" i="48"/>
  <c r="E548" i="48"/>
  <c r="E547" i="48"/>
  <c r="E546" i="48"/>
  <c r="E545" i="48"/>
  <c r="E544" i="48"/>
  <c r="E543" i="48"/>
  <c r="E542" i="48"/>
  <c r="E541" i="48"/>
  <c r="E540" i="48"/>
  <c r="E539" i="48"/>
  <c r="E538" i="48"/>
  <c r="E537" i="48"/>
  <c r="E536" i="48"/>
  <c r="E535" i="48"/>
  <c r="E534" i="48"/>
  <c r="E533" i="48"/>
  <c r="E532" i="48"/>
  <c r="E531" i="48"/>
  <c r="E530" i="48"/>
  <c r="E529" i="48"/>
  <c r="E528" i="48"/>
  <c r="E527" i="48"/>
  <c r="E526" i="48"/>
  <c r="E525" i="48"/>
  <c r="E524" i="48"/>
  <c r="E523" i="48"/>
  <c r="E522" i="48"/>
  <c r="E521" i="48"/>
  <c r="E520" i="48"/>
  <c r="E519" i="48"/>
  <c r="E518" i="48"/>
  <c r="E517" i="48"/>
  <c r="E516" i="48"/>
  <c r="E515" i="48"/>
  <c r="E514" i="48"/>
  <c r="E513" i="48"/>
  <c r="E512" i="48"/>
  <c r="E511" i="48"/>
  <c r="E510" i="48"/>
  <c r="E509" i="48"/>
  <c r="E508" i="48"/>
  <c r="E507" i="48"/>
  <c r="E506" i="48"/>
  <c r="E505" i="48"/>
  <c r="E504" i="48"/>
  <c r="E503" i="48"/>
  <c r="E502" i="48"/>
  <c r="E501" i="48"/>
  <c r="E500" i="48"/>
  <c r="E499" i="48"/>
  <c r="E498" i="48"/>
  <c r="E497" i="48"/>
  <c r="E496" i="48"/>
  <c r="E495" i="48"/>
  <c r="E494" i="48"/>
  <c r="E493" i="48"/>
  <c r="E492" i="48"/>
  <c r="E491" i="48"/>
  <c r="E490" i="48"/>
  <c r="E489" i="48"/>
  <c r="E488" i="48"/>
  <c r="E487" i="48"/>
  <c r="E486" i="48"/>
  <c r="E485" i="48"/>
  <c r="E484" i="48"/>
  <c r="E483" i="48"/>
  <c r="E482" i="48"/>
  <c r="E481" i="48"/>
  <c r="E480" i="48"/>
  <c r="E479" i="48"/>
  <c r="E478" i="48"/>
  <c r="E477" i="48"/>
  <c r="E476" i="48"/>
  <c r="E475" i="48"/>
  <c r="E474" i="48"/>
  <c r="E473" i="48"/>
  <c r="E472" i="48"/>
  <c r="E471" i="48"/>
  <c r="E470" i="48"/>
  <c r="E469" i="48"/>
  <c r="E468" i="48"/>
  <c r="E467" i="48"/>
  <c r="E466" i="48"/>
  <c r="E465" i="48"/>
  <c r="E464" i="48"/>
  <c r="E463" i="48"/>
  <c r="E462" i="48"/>
  <c r="E461" i="48"/>
  <c r="E460" i="48"/>
  <c r="E459" i="48"/>
  <c r="E458" i="48"/>
  <c r="E457" i="48"/>
  <c r="E456" i="48"/>
  <c r="E455" i="48"/>
  <c r="E454" i="48"/>
  <c r="E453" i="48"/>
  <c r="E452" i="48"/>
  <c r="E451" i="48"/>
  <c r="E450" i="48"/>
  <c r="E449" i="48"/>
  <c r="E448" i="48"/>
  <c r="E447" i="48"/>
  <c r="E446" i="48"/>
  <c r="E445" i="48"/>
  <c r="E444" i="48"/>
  <c r="E443" i="48"/>
  <c r="E442" i="48"/>
  <c r="E441" i="48"/>
  <c r="E440" i="48"/>
  <c r="E439" i="48"/>
  <c r="E438" i="48"/>
  <c r="E437" i="48"/>
  <c r="E436" i="48"/>
  <c r="E435" i="48"/>
  <c r="E434" i="48"/>
  <c r="E433" i="48"/>
  <c r="E432" i="48"/>
  <c r="E431" i="48"/>
  <c r="E430" i="48"/>
  <c r="E429" i="48"/>
  <c r="E428" i="48"/>
  <c r="E427" i="48"/>
  <c r="E426" i="48"/>
  <c r="E425" i="48"/>
  <c r="E424" i="48"/>
  <c r="E423" i="48"/>
  <c r="E422" i="48"/>
  <c r="E421" i="48"/>
  <c r="E420" i="48"/>
  <c r="E419" i="48"/>
  <c r="E418" i="48"/>
  <c r="E417" i="48"/>
  <c r="E416" i="48"/>
  <c r="E415" i="48"/>
  <c r="E414" i="48"/>
  <c r="E413" i="48"/>
  <c r="E412" i="48"/>
  <c r="E411" i="48"/>
  <c r="E410" i="48"/>
  <c r="E409" i="48"/>
  <c r="E408" i="48"/>
  <c r="E407" i="48"/>
  <c r="E406" i="48"/>
  <c r="E405" i="48"/>
  <c r="E404" i="48"/>
  <c r="E403" i="48"/>
  <c r="E402" i="48"/>
  <c r="E401" i="48"/>
  <c r="E400" i="48"/>
  <c r="E399" i="48"/>
  <c r="E398" i="48"/>
  <c r="E397" i="48"/>
  <c r="E396" i="48"/>
  <c r="E395" i="48"/>
  <c r="E394" i="48"/>
  <c r="E393" i="48"/>
  <c r="E392" i="48"/>
  <c r="E391" i="48"/>
  <c r="E390" i="48"/>
  <c r="E389" i="48"/>
  <c r="E388" i="48"/>
  <c r="E387" i="48"/>
  <c r="E386" i="48"/>
  <c r="E385" i="48"/>
  <c r="E384" i="48"/>
  <c r="E383" i="48"/>
  <c r="E382" i="48"/>
  <c r="E381" i="48"/>
  <c r="E380" i="48"/>
  <c r="E379" i="48"/>
  <c r="E378" i="48"/>
  <c r="E377" i="48"/>
  <c r="E376" i="48"/>
  <c r="E375" i="48"/>
  <c r="E374" i="48"/>
  <c r="E373" i="48"/>
  <c r="E372" i="48"/>
  <c r="E371" i="48"/>
  <c r="E370" i="48"/>
  <c r="E369" i="48"/>
  <c r="E368" i="48"/>
  <c r="E367" i="48"/>
  <c r="E366" i="48"/>
  <c r="E365" i="48"/>
  <c r="E364" i="48"/>
  <c r="E363" i="48"/>
  <c r="E362" i="48"/>
  <c r="E361" i="48"/>
  <c r="E360" i="48"/>
  <c r="E359" i="48"/>
  <c r="E358" i="48"/>
  <c r="E357" i="48"/>
  <c r="E356" i="48"/>
  <c r="E355" i="48"/>
  <c r="E354" i="48"/>
  <c r="E353" i="48"/>
  <c r="E352" i="48"/>
  <c r="E351" i="48"/>
  <c r="E350" i="48"/>
  <c r="E349" i="48"/>
  <c r="E348" i="48"/>
  <c r="E347" i="48"/>
  <c r="E346" i="48"/>
  <c r="E345" i="48"/>
  <c r="E344" i="48"/>
  <c r="E343" i="48"/>
  <c r="E342" i="48"/>
  <c r="E341" i="48"/>
  <c r="E340" i="48"/>
  <c r="E339" i="48"/>
  <c r="E338" i="48"/>
  <c r="E337" i="48"/>
  <c r="E336" i="48"/>
  <c r="E335" i="48"/>
  <c r="E334" i="48"/>
  <c r="E333" i="48"/>
  <c r="E332" i="48"/>
  <c r="E331" i="48"/>
  <c r="E330" i="48"/>
  <c r="E329" i="48"/>
  <c r="E328" i="48"/>
  <c r="E327" i="48"/>
  <c r="E326" i="48"/>
  <c r="E325" i="48"/>
  <c r="E324" i="48"/>
  <c r="E323" i="48"/>
  <c r="E322" i="48"/>
  <c r="E321" i="48"/>
  <c r="E320" i="48"/>
  <c r="E319" i="48"/>
  <c r="E318" i="48"/>
  <c r="E317" i="48"/>
  <c r="E316" i="48"/>
  <c r="E315" i="48"/>
  <c r="E314" i="48"/>
  <c r="E313" i="48"/>
  <c r="E312" i="48"/>
  <c r="E311" i="48"/>
  <c r="E310" i="48"/>
  <c r="E309" i="48"/>
  <c r="E308" i="48"/>
  <c r="E307" i="48"/>
  <c r="E306" i="48"/>
  <c r="E305" i="48"/>
  <c r="E304" i="48"/>
  <c r="E303" i="48"/>
  <c r="E302" i="48"/>
  <c r="E301" i="48"/>
  <c r="E300" i="48"/>
  <c r="E299" i="48"/>
  <c r="E298" i="48"/>
  <c r="E297" i="48"/>
  <c r="E296" i="48"/>
  <c r="E295" i="48"/>
  <c r="E294" i="48"/>
  <c r="E293" i="48"/>
  <c r="E292" i="48"/>
  <c r="E291" i="48"/>
  <c r="E290" i="48"/>
  <c r="E289" i="48"/>
  <c r="E288" i="48"/>
  <c r="E287" i="48"/>
  <c r="E286" i="48"/>
  <c r="E285" i="48"/>
  <c r="E284" i="48"/>
  <c r="E283" i="48"/>
  <c r="E282" i="48"/>
  <c r="E281" i="48"/>
  <c r="E280" i="48"/>
  <c r="E279" i="48"/>
  <c r="E278" i="48"/>
  <c r="E277" i="48"/>
  <c r="E276" i="48"/>
  <c r="E275" i="48"/>
  <c r="E274" i="48"/>
  <c r="E273" i="48"/>
  <c r="E272" i="48"/>
  <c r="E271" i="48"/>
  <c r="E270" i="48"/>
  <c r="E269" i="48"/>
  <c r="E268" i="48"/>
  <c r="E267" i="48"/>
  <c r="E266" i="48"/>
  <c r="E265" i="48"/>
  <c r="E264" i="48"/>
  <c r="E263" i="48"/>
  <c r="E262" i="48"/>
  <c r="E261" i="48"/>
  <c r="E260" i="48"/>
  <c r="E259" i="48"/>
  <c r="E258" i="48"/>
  <c r="E257" i="48"/>
  <c r="E256" i="48"/>
  <c r="E255" i="48"/>
  <c r="E254" i="48"/>
  <c r="E253" i="48"/>
  <c r="E252" i="48"/>
  <c r="E251" i="48"/>
  <c r="E250" i="48"/>
  <c r="E249" i="48"/>
  <c r="E248" i="48"/>
  <c r="E247" i="48"/>
  <c r="E246" i="48"/>
  <c r="E245" i="48"/>
  <c r="E244" i="48"/>
  <c r="E243" i="48"/>
  <c r="E242" i="48"/>
  <c r="E241" i="48"/>
  <c r="E240" i="48"/>
  <c r="E239" i="48"/>
  <c r="E238" i="48"/>
  <c r="E237" i="48"/>
  <c r="E236" i="48"/>
  <c r="E235" i="48"/>
  <c r="E234" i="48"/>
  <c r="E233" i="48"/>
  <c r="E232" i="48"/>
  <c r="E231" i="48"/>
  <c r="E230" i="48"/>
  <c r="E229" i="48"/>
  <c r="E228" i="48"/>
  <c r="E227" i="48"/>
  <c r="E226" i="48"/>
  <c r="E225" i="48"/>
  <c r="E224" i="48"/>
  <c r="E223" i="48"/>
  <c r="E222" i="48"/>
  <c r="E221" i="48"/>
  <c r="E220" i="48"/>
  <c r="E219" i="48"/>
  <c r="E218" i="48"/>
  <c r="E217" i="48"/>
  <c r="E216" i="48"/>
  <c r="E215" i="48"/>
  <c r="E214" i="48"/>
  <c r="E213" i="48"/>
  <c r="E212" i="48"/>
  <c r="E211" i="48"/>
  <c r="E210" i="48"/>
  <c r="E209" i="48"/>
  <c r="E208" i="48"/>
  <c r="E207" i="48"/>
  <c r="E206" i="48"/>
  <c r="E205" i="48"/>
  <c r="E204" i="48"/>
  <c r="E203" i="48"/>
  <c r="E202" i="48"/>
  <c r="E201" i="48"/>
  <c r="E200" i="48"/>
  <c r="E199" i="48"/>
  <c r="E198" i="48"/>
  <c r="E197" i="48"/>
  <c r="E196" i="48"/>
  <c r="E195" i="48"/>
  <c r="E194" i="48"/>
  <c r="E193" i="48"/>
  <c r="E192" i="48"/>
  <c r="E191" i="48"/>
  <c r="E190" i="48"/>
  <c r="E189" i="48"/>
  <c r="E188" i="48"/>
  <c r="E187" i="48"/>
  <c r="E186" i="48"/>
  <c r="E185" i="48"/>
  <c r="E184" i="48"/>
  <c r="E183" i="48"/>
  <c r="E182" i="48"/>
  <c r="E181" i="48"/>
  <c r="E180" i="48"/>
  <c r="E179" i="48"/>
  <c r="E178" i="48"/>
  <c r="E177" i="48"/>
  <c r="E176" i="48"/>
  <c r="E175" i="48"/>
  <c r="E174" i="48"/>
  <c r="E173" i="48"/>
  <c r="E172" i="48"/>
  <c r="E171" i="48"/>
  <c r="E170" i="48"/>
  <c r="E169" i="48"/>
  <c r="E168" i="48"/>
  <c r="E167" i="48"/>
  <c r="E166" i="48"/>
  <c r="E165" i="48"/>
  <c r="E164" i="48"/>
  <c r="E163" i="48"/>
  <c r="E162" i="48"/>
  <c r="E161" i="48"/>
  <c r="E160" i="48"/>
  <c r="E159" i="48"/>
  <c r="E158" i="48"/>
  <c r="E157" i="48"/>
  <c r="E156" i="48"/>
  <c r="E155" i="48"/>
  <c r="E154" i="48"/>
  <c r="E153" i="48"/>
  <c r="E152" i="48"/>
  <c r="E151" i="48"/>
  <c r="E150" i="48"/>
  <c r="E149" i="48"/>
  <c r="E148" i="48"/>
  <c r="E147" i="48"/>
  <c r="E146" i="48"/>
  <c r="E145" i="48"/>
  <c r="E144" i="48"/>
  <c r="E143" i="48"/>
  <c r="E142" i="48"/>
  <c r="E141" i="48"/>
  <c r="E140" i="48"/>
  <c r="E139" i="48"/>
  <c r="E138" i="48"/>
  <c r="E137" i="48"/>
  <c r="E136" i="48"/>
  <c r="E135" i="48"/>
  <c r="E134" i="48"/>
  <c r="E133" i="48"/>
  <c r="E132" i="48"/>
  <c r="E131" i="48"/>
  <c r="E130" i="48"/>
  <c r="E129" i="48"/>
  <c r="E128" i="48"/>
  <c r="E127" i="48"/>
  <c r="E126" i="48"/>
  <c r="E125" i="48"/>
  <c r="E124" i="48"/>
  <c r="E123" i="48"/>
  <c r="E122" i="48"/>
  <c r="E121" i="48"/>
  <c r="E120" i="48"/>
  <c r="E119" i="48"/>
  <c r="E118" i="48"/>
  <c r="E117" i="48"/>
  <c r="E116" i="48"/>
  <c r="E115" i="48"/>
  <c r="E114" i="48"/>
  <c r="E113" i="48"/>
  <c r="E112" i="48"/>
  <c r="E111" i="48"/>
  <c r="E110" i="48"/>
  <c r="E109" i="48"/>
  <c r="E108" i="48"/>
  <c r="E107" i="48"/>
  <c r="E106" i="48"/>
  <c r="E105" i="48"/>
  <c r="E104" i="48"/>
  <c r="E103" i="48"/>
  <c r="E102" i="48"/>
  <c r="E101" i="48"/>
  <c r="E100" i="48"/>
  <c r="E99" i="48"/>
  <c r="E98" i="48"/>
  <c r="E97" i="48"/>
  <c r="E96" i="48"/>
  <c r="E95" i="48"/>
  <c r="E94" i="48"/>
  <c r="E93" i="48"/>
  <c r="E92" i="48"/>
  <c r="E91" i="48"/>
  <c r="E90" i="48"/>
  <c r="E89" i="48"/>
  <c r="E88" i="48"/>
  <c r="E87" i="48"/>
  <c r="E86" i="48"/>
  <c r="E85" i="48"/>
  <c r="E84" i="48"/>
  <c r="E83" i="48"/>
  <c r="E82" i="48"/>
  <c r="E81" i="48"/>
  <c r="E80" i="48"/>
  <c r="E79" i="48"/>
  <c r="E78" i="48"/>
  <c r="E77" i="48"/>
  <c r="E76" i="48"/>
  <c r="E75" i="48"/>
  <c r="E74" i="48"/>
  <c r="E73" i="48"/>
  <c r="E72" i="48"/>
  <c r="E71" i="48"/>
  <c r="E70" i="48"/>
  <c r="E69" i="48"/>
  <c r="E68" i="48"/>
  <c r="E67" i="48"/>
  <c r="E66" i="48"/>
  <c r="E65" i="48"/>
  <c r="E64" i="48"/>
  <c r="E63" i="48"/>
  <c r="E62" i="48"/>
  <c r="E61" i="48"/>
  <c r="E60" i="48"/>
  <c r="E59" i="48"/>
  <c r="E58" i="48"/>
  <c r="E57" i="48"/>
  <c r="E56" i="48"/>
  <c r="E55" i="48"/>
  <c r="E54" i="48"/>
  <c r="E53" i="48"/>
  <c r="E52" i="48"/>
  <c r="E51" i="48"/>
  <c r="E50" i="48"/>
  <c r="E49" i="48"/>
  <c r="E48" i="48"/>
  <c r="E47" i="48"/>
  <c r="E46" i="48"/>
  <c r="E45" i="48"/>
  <c r="E44" i="48"/>
  <c r="E43" i="48"/>
  <c r="E42" i="48"/>
  <c r="E41" i="48"/>
  <c r="E40" i="48"/>
  <c r="E39" i="48"/>
  <c r="E38" i="48"/>
  <c r="E37" i="48"/>
  <c r="E36" i="48"/>
  <c r="E35" i="48"/>
  <c r="E34" i="48"/>
  <c r="E33" i="48"/>
  <c r="E32" i="48"/>
  <c r="E31" i="48"/>
  <c r="E30" i="48"/>
  <c r="E29" i="48"/>
  <c r="E28" i="48"/>
  <c r="E27" i="48"/>
  <c r="E26" i="48"/>
  <c r="E25" i="48"/>
  <c r="E24" i="48"/>
  <c r="E23" i="48"/>
  <c r="E22" i="48"/>
  <c r="E21" i="48"/>
  <c r="E20" i="48"/>
  <c r="E19" i="48"/>
  <c r="E18" i="48"/>
  <c r="E17" i="48"/>
  <c r="E16" i="48"/>
  <c r="E15" i="48"/>
  <c r="E14" i="48"/>
  <c r="E13" i="48"/>
  <c r="E12" i="48"/>
  <c r="E11" i="48"/>
  <c r="E10" i="48"/>
  <c r="E9" i="48"/>
  <c r="E8" i="48"/>
  <c r="E7" i="48"/>
  <c r="E6" i="48"/>
  <c r="E5" i="48"/>
  <c r="E4" i="48"/>
  <c r="E3" i="48"/>
  <c r="F1284" i="56" l="1"/>
  <c r="F24" i="56"/>
  <c r="F144" i="56"/>
  <c r="F1344" i="56"/>
  <c r="F864" i="56"/>
  <c r="F204" i="56"/>
  <c r="F1644" i="56"/>
  <c r="F624" i="56"/>
  <c r="F1044" i="56"/>
  <c r="F384" i="56"/>
  <c r="F1224" i="56"/>
  <c r="F924" i="56"/>
  <c r="F984" i="56"/>
  <c r="F84" i="56"/>
  <c r="F1524" i="56"/>
  <c r="F264" i="56"/>
  <c r="F684" i="56"/>
  <c r="F504" i="56"/>
  <c r="F1164" i="56"/>
  <c r="F1584" i="56"/>
  <c r="F1104" i="56"/>
  <c r="F1464" i="56"/>
  <c r="F1404" i="56"/>
  <c r="F744" i="56"/>
  <c r="F804" i="56"/>
  <c r="F564" i="56"/>
  <c r="F444" i="56"/>
  <c r="F304" i="56"/>
  <c r="F1264" i="56"/>
  <c r="F4" i="56"/>
  <c r="F124" i="56"/>
  <c r="F1324" i="56"/>
  <c r="F844" i="56"/>
  <c r="F184" i="56"/>
  <c r="F1624" i="56"/>
  <c r="F604" i="56"/>
  <c r="F1024" i="56"/>
  <c r="F364" i="56"/>
  <c r="F1204" i="56"/>
  <c r="F904" i="56"/>
  <c r="F964" i="56"/>
  <c r="F64" i="56"/>
  <c r="F1504" i="56"/>
  <c r="F244" i="56"/>
  <c r="F664" i="56"/>
  <c r="F484" i="56"/>
  <c r="F1144" i="56"/>
  <c r="F1564" i="56"/>
  <c r="F1084" i="56"/>
  <c r="F1444" i="56"/>
  <c r="F1384" i="56"/>
  <c r="F724" i="56"/>
  <c r="F784" i="56"/>
  <c r="F544" i="56"/>
  <c r="F424" i="56"/>
  <c r="F344" i="56"/>
  <c r="F1304" i="56"/>
  <c r="F44" i="56"/>
  <c r="F164" i="56"/>
  <c r="F1364" i="56"/>
  <c r="F884" i="56"/>
  <c r="F224" i="56"/>
  <c r="F1664" i="56"/>
  <c r="F644" i="56"/>
  <c r="F1064" i="56"/>
  <c r="F404" i="56"/>
  <c r="F1244" i="56"/>
  <c r="F944" i="56"/>
  <c r="F1004" i="56"/>
  <c r="F104" i="56"/>
  <c r="F1544" i="56"/>
  <c r="F284" i="56"/>
  <c r="F704" i="56"/>
  <c r="F524" i="56"/>
  <c r="F1184" i="56"/>
  <c r="F1604" i="56"/>
  <c r="F1124" i="56"/>
  <c r="F1484" i="56"/>
  <c r="F1424" i="56"/>
  <c r="F764" i="56"/>
  <c r="F824" i="56"/>
  <c r="F584" i="56"/>
  <c r="F464" i="56"/>
  <c r="F325" i="56"/>
  <c r="F1285" i="56"/>
  <c r="F25" i="56"/>
  <c r="F145" i="56"/>
  <c r="F1345" i="56"/>
  <c r="F865" i="56"/>
  <c r="F205" i="56"/>
  <c r="F1645" i="56"/>
  <c r="F625" i="56"/>
  <c r="F1045" i="56"/>
  <c r="F385" i="56"/>
  <c r="F1225" i="56"/>
  <c r="F925" i="56"/>
  <c r="F985" i="56"/>
  <c r="F85" i="56"/>
  <c r="F1525" i="56"/>
  <c r="F265" i="56"/>
  <c r="F685" i="56"/>
  <c r="F505" i="56"/>
  <c r="F1165" i="56"/>
  <c r="F1585" i="56"/>
  <c r="F1105" i="56"/>
  <c r="F1465" i="56"/>
  <c r="F1405" i="56"/>
  <c r="F745" i="56"/>
  <c r="F805" i="56"/>
  <c r="F565" i="56"/>
  <c r="F445" i="56"/>
  <c r="F305" i="56"/>
  <c r="F1265" i="56"/>
  <c r="F5" i="56"/>
  <c r="F125" i="56"/>
  <c r="F1325" i="56"/>
  <c r="F845" i="56"/>
  <c r="F185" i="56"/>
  <c r="F1625" i="56"/>
  <c r="F605" i="56"/>
  <c r="F1025" i="56"/>
  <c r="F365" i="56"/>
  <c r="F1205" i="56"/>
  <c r="F905" i="56"/>
  <c r="F965" i="56"/>
  <c r="F65" i="56"/>
  <c r="F1505" i="56"/>
  <c r="F245" i="56"/>
  <c r="F665" i="56"/>
  <c r="F485" i="56"/>
  <c r="F1145" i="56"/>
  <c r="F1565" i="56"/>
  <c r="F1085" i="56"/>
  <c r="F1445" i="56"/>
  <c r="F1385" i="56"/>
  <c r="F725" i="56"/>
  <c r="F785" i="56"/>
  <c r="F545" i="56"/>
  <c r="F425" i="56"/>
  <c r="F345" i="56"/>
  <c r="F1305" i="56"/>
  <c r="F45" i="56"/>
  <c r="F165" i="56"/>
  <c r="F1365" i="56"/>
  <c r="F885" i="56"/>
  <c r="F225" i="56"/>
  <c r="F1665" i="56"/>
  <c r="F645" i="56"/>
  <c r="F1065" i="56"/>
  <c r="F405" i="56"/>
  <c r="F1245" i="56"/>
  <c r="F945" i="56"/>
  <c r="F1005" i="56"/>
  <c r="F105" i="56"/>
  <c r="F1545" i="56"/>
  <c r="F285" i="56"/>
  <c r="F705" i="56"/>
  <c r="F525" i="56"/>
  <c r="F1185" i="56"/>
  <c r="F1605" i="56"/>
  <c r="F1125" i="56"/>
  <c r="F1485" i="56"/>
  <c r="F1425" i="56"/>
  <c r="F765" i="56"/>
  <c r="F825" i="56"/>
  <c r="F585" i="56"/>
  <c r="F465" i="56"/>
  <c r="F326" i="56"/>
  <c r="F1286" i="56"/>
  <c r="F26" i="56"/>
  <c r="F146" i="56"/>
  <c r="F1346" i="56"/>
  <c r="F866" i="56"/>
  <c r="F206" i="56"/>
  <c r="F1646" i="56"/>
  <c r="F626" i="56"/>
  <c r="F1046" i="56"/>
  <c r="F386" i="56"/>
  <c r="F1226" i="56"/>
  <c r="F926" i="56"/>
  <c r="F986" i="56"/>
  <c r="F86" i="56"/>
  <c r="F1526" i="56"/>
  <c r="F266" i="56"/>
  <c r="F686" i="56"/>
  <c r="F506" i="56"/>
  <c r="F1166" i="56"/>
  <c r="F1586" i="56"/>
  <c r="F1106" i="56"/>
  <c r="F1466" i="56"/>
  <c r="F1406" i="56"/>
  <c r="F746" i="56"/>
  <c r="F806" i="56"/>
  <c r="F566" i="56"/>
  <c r="F446" i="56"/>
  <c r="F306" i="56"/>
  <c r="F1266" i="56"/>
  <c r="F6" i="56"/>
  <c r="F126" i="56"/>
  <c r="F1326" i="56"/>
  <c r="F846" i="56"/>
  <c r="F186" i="56"/>
  <c r="F1626" i="56"/>
  <c r="F606" i="56"/>
  <c r="F1026" i="56"/>
  <c r="F366" i="56"/>
  <c r="F1206" i="56"/>
  <c r="F906" i="56"/>
  <c r="F966" i="56"/>
  <c r="F66" i="56"/>
  <c r="F1506" i="56"/>
  <c r="F246" i="56"/>
  <c r="F666" i="56"/>
  <c r="F486" i="56"/>
  <c r="F1146" i="56"/>
  <c r="F1566" i="56"/>
  <c r="F1086" i="56"/>
  <c r="F1446" i="56"/>
  <c r="F1386" i="56"/>
  <c r="F726" i="56"/>
  <c r="F786" i="56"/>
  <c r="F546" i="56"/>
  <c r="F426" i="56"/>
  <c r="F346" i="56"/>
  <c r="F1306" i="56"/>
  <c r="F46" i="56"/>
  <c r="F166" i="56"/>
  <c r="F1366" i="56"/>
  <c r="F886" i="56"/>
  <c r="F226" i="56"/>
  <c r="F1666" i="56"/>
  <c r="F646" i="56"/>
  <c r="F1066" i="56"/>
  <c r="F406" i="56"/>
  <c r="F1246" i="56"/>
  <c r="F946" i="56"/>
  <c r="F1006" i="56"/>
  <c r="F106" i="56"/>
  <c r="F1546" i="56"/>
  <c r="F286" i="56"/>
  <c r="F706" i="56"/>
  <c r="F526" i="56"/>
  <c r="F1186" i="56"/>
  <c r="F1606" i="56"/>
  <c r="F1126" i="56"/>
  <c r="F1486" i="56"/>
  <c r="F1426" i="56"/>
  <c r="F766" i="56"/>
  <c r="F826" i="56"/>
  <c r="F586" i="56"/>
  <c r="F466" i="56"/>
  <c r="F327" i="56"/>
  <c r="F1287" i="56"/>
  <c r="F27" i="56"/>
  <c r="F147" i="56"/>
  <c r="F1347" i="56"/>
  <c r="F867" i="56"/>
  <c r="F207" i="56"/>
  <c r="F1647" i="56"/>
  <c r="F627" i="56"/>
  <c r="F1047" i="56"/>
  <c r="F387" i="56"/>
  <c r="F1227" i="56"/>
  <c r="F927" i="56"/>
  <c r="F987" i="56"/>
  <c r="F87" i="56"/>
  <c r="F1527" i="56"/>
  <c r="F267" i="56"/>
  <c r="F687" i="56"/>
  <c r="F507" i="56"/>
  <c r="F1167" i="56"/>
  <c r="F1587" i="56"/>
  <c r="F1107" i="56"/>
  <c r="F1467" i="56"/>
  <c r="F1407" i="56"/>
  <c r="F747" i="56"/>
  <c r="F807" i="56"/>
  <c r="F567" i="56"/>
  <c r="F447" i="56"/>
  <c r="F307" i="56"/>
  <c r="F1267" i="56"/>
  <c r="F7" i="56"/>
  <c r="F127" i="56"/>
  <c r="F1327" i="56"/>
  <c r="F847" i="56"/>
  <c r="F187" i="56"/>
  <c r="F1627" i="56"/>
  <c r="F607" i="56"/>
  <c r="F1027" i="56"/>
  <c r="F367" i="56"/>
  <c r="F1207" i="56"/>
  <c r="F907" i="56"/>
  <c r="F967" i="56"/>
  <c r="F67" i="56"/>
  <c r="F1507" i="56"/>
  <c r="F247" i="56"/>
  <c r="F667" i="56"/>
  <c r="F487" i="56"/>
  <c r="F1147" i="56"/>
  <c r="F1567" i="56"/>
  <c r="F1087" i="56"/>
  <c r="F1447" i="56"/>
  <c r="F1387" i="56"/>
  <c r="F727" i="56"/>
  <c r="F787" i="56"/>
  <c r="F547" i="56"/>
  <c r="F427" i="56"/>
  <c r="F347" i="56"/>
  <c r="F1307" i="56"/>
  <c r="F47" i="56"/>
  <c r="F167" i="56"/>
  <c r="F1367" i="56"/>
  <c r="F887" i="56"/>
  <c r="F227" i="56"/>
  <c r="F1667" i="56"/>
  <c r="F647" i="56"/>
  <c r="F1067" i="56"/>
  <c r="F407" i="56"/>
  <c r="F1247" i="56"/>
  <c r="F947" i="56"/>
  <c r="F1007" i="56"/>
  <c r="F107" i="56"/>
  <c r="F1547" i="56"/>
  <c r="F287" i="56"/>
  <c r="F707" i="56"/>
  <c r="F527" i="56"/>
  <c r="F1187" i="56"/>
  <c r="F1607" i="56"/>
  <c r="F1127" i="56"/>
  <c r="F1487" i="56"/>
  <c r="F1427" i="56"/>
  <c r="F767" i="56"/>
  <c r="F827" i="56"/>
  <c r="F587" i="56"/>
  <c r="F467" i="56"/>
  <c r="F328" i="56"/>
  <c r="F1288" i="56"/>
  <c r="F28" i="56"/>
  <c r="F148" i="56"/>
  <c r="F1348" i="56"/>
  <c r="F868" i="56"/>
  <c r="F208" i="56"/>
  <c r="F1648" i="56"/>
  <c r="F628" i="56"/>
  <c r="F1048" i="56"/>
  <c r="F388" i="56"/>
  <c r="F1228" i="56"/>
  <c r="F928" i="56"/>
  <c r="F988" i="56"/>
  <c r="F88" i="56"/>
  <c r="F1528" i="56"/>
  <c r="F268" i="56"/>
  <c r="F688" i="56"/>
  <c r="F508" i="56"/>
  <c r="F1168" i="56"/>
  <c r="F1588" i="56"/>
  <c r="F1108" i="56"/>
  <c r="F1468" i="56"/>
  <c r="F1408" i="56"/>
  <c r="F748" i="56"/>
  <c r="F808" i="56"/>
  <c r="F568" i="56"/>
  <c r="F448" i="56"/>
  <c r="F308" i="56"/>
  <c r="F1268" i="56"/>
  <c r="F8" i="56"/>
  <c r="F128" i="56"/>
  <c r="F1328" i="56"/>
  <c r="F848" i="56"/>
  <c r="F188" i="56"/>
  <c r="F1628" i="56"/>
  <c r="F608" i="56"/>
  <c r="F1028" i="56"/>
  <c r="F368" i="56"/>
  <c r="F1208" i="56"/>
  <c r="F908" i="56"/>
  <c r="F968" i="56"/>
  <c r="F68" i="56"/>
  <c r="F1508" i="56"/>
  <c r="F248" i="56"/>
  <c r="F668" i="56"/>
  <c r="F488" i="56"/>
  <c r="F1148" i="56"/>
  <c r="F1568" i="56"/>
  <c r="F1088" i="56"/>
  <c r="F1448" i="56"/>
  <c r="F1388" i="56"/>
  <c r="F728" i="56"/>
  <c r="F788" i="56"/>
  <c r="F548" i="56"/>
  <c r="F428" i="56"/>
  <c r="F348" i="56"/>
  <c r="F1308" i="56"/>
  <c r="F48" i="56"/>
  <c r="F168" i="56"/>
  <c r="F1368" i="56"/>
  <c r="F888" i="56"/>
  <c r="F228" i="56"/>
  <c r="F1668" i="56"/>
  <c r="F648" i="56"/>
  <c r="F1068" i="56"/>
  <c r="F408" i="56"/>
  <c r="F1248" i="56"/>
  <c r="F948" i="56"/>
  <c r="F1008" i="56"/>
  <c r="F108" i="56"/>
  <c r="F1548" i="56"/>
  <c r="F288" i="56"/>
  <c r="F708" i="56"/>
  <c r="F528" i="56"/>
  <c r="F1188" i="56"/>
  <c r="F1608" i="56"/>
  <c r="F1128" i="56"/>
  <c r="F1488" i="56"/>
  <c r="F1428" i="56"/>
  <c r="F768" i="56"/>
  <c r="F828" i="56"/>
  <c r="F588" i="56"/>
  <c r="F468" i="56"/>
  <c r="F329" i="56"/>
  <c r="F1289" i="56"/>
  <c r="F29" i="56"/>
  <c r="F149" i="56"/>
  <c r="F1349" i="56"/>
  <c r="F869" i="56"/>
  <c r="F209" i="56"/>
  <c r="F1649" i="56"/>
  <c r="F629" i="56"/>
  <c r="F1049" i="56"/>
  <c r="F389" i="56"/>
  <c r="F1229" i="56"/>
  <c r="F929" i="56"/>
  <c r="F989" i="56"/>
  <c r="F89" i="56"/>
  <c r="F1529" i="56"/>
  <c r="F269" i="56"/>
  <c r="F689" i="56"/>
  <c r="F509" i="56"/>
  <c r="F1169" i="56"/>
  <c r="F1589" i="56"/>
  <c r="F1109" i="56"/>
  <c r="F1469" i="56"/>
  <c r="F1409" i="56"/>
  <c r="F749" i="56"/>
  <c r="F809" i="56"/>
  <c r="F569" i="56"/>
  <c r="F449" i="56"/>
  <c r="F309" i="56"/>
  <c r="F1269" i="56"/>
  <c r="F9" i="56"/>
  <c r="F129" i="56"/>
  <c r="F1329" i="56"/>
  <c r="F849" i="56"/>
  <c r="F189" i="56"/>
  <c r="F1629" i="56"/>
  <c r="F609" i="56"/>
  <c r="F1029" i="56"/>
  <c r="F369" i="56"/>
  <c r="F1209" i="56"/>
  <c r="F909" i="56"/>
  <c r="F969" i="56"/>
  <c r="F69" i="56"/>
  <c r="F1509" i="56"/>
  <c r="F249" i="56"/>
  <c r="F669" i="56"/>
  <c r="F489" i="56"/>
  <c r="F1149" i="56"/>
  <c r="F1569" i="56"/>
  <c r="F1089" i="56"/>
  <c r="F1449" i="56"/>
  <c r="F1389" i="56"/>
  <c r="F729" i="56"/>
  <c r="F789" i="56"/>
  <c r="F549" i="56"/>
  <c r="F429" i="56"/>
  <c r="F349" i="56"/>
  <c r="F1309" i="56"/>
  <c r="F49" i="56"/>
  <c r="F169" i="56"/>
  <c r="F1369" i="56"/>
  <c r="F889" i="56"/>
  <c r="F229" i="56"/>
  <c r="F1669" i="56"/>
  <c r="F649" i="56"/>
  <c r="F1069" i="56"/>
  <c r="F409" i="56"/>
  <c r="F1249" i="56"/>
  <c r="F949" i="56"/>
  <c r="F1009" i="56"/>
  <c r="F109" i="56"/>
  <c r="F1549" i="56"/>
  <c r="F289" i="56"/>
  <c r="F709" i="56"/>
  <c r="F529" i="56"/>
  <c r="F1189" i="56"/>
  <c r="F1609" i="56"/>
  <c r="F1129" i="56"/>
  <c r="F1489" i="56"/>
  <c r="F1429" i="56"/>
  <c r="F769" i="56"/>
  <c r="F829" i="56"/>
  <c r="F589" i="56"/>
  <c r="F469" i="56"/>
  <c r="F330" i="56"/>
  <c r="F1290" i="56"/>
  <c r="F30" i="56"/>
  <c r="F150" i="56"/>
  <c r="F1350" i="56"/>
  <c r="F870" i="56"/>
  <c r="F210" i="56"/>
  <c r="F1650" i="56"/>
  <c r="F630" i="56"/>
  <c r="F1050" i="56"/>
  <c r="F390" i="56"/>
  <c r="F1230" i="56"/>
  <c r="F930" i="56"/>
  <c r="F990" i="56"/>
  <c r="F90" i="56"/>
  <c r="F1530" i="56"/>
  <c r="F270" i="56"/>
  <c r="F690" i="56"/>
  <c r="F510" i="56"/>
  <c r="F1170" i="56"/>
  <c r="F1590" i="56"/>
  <c r="F1110" i="56"/>
  <c r="F1470" i="56"/>
  <c r="F1410" i="56"/>
  <c r="F750" i="56"/>
  <c r="F810" i="56"/>
  <c r="F570" i="56"/>
  <c r="F450" i="56"/>
  <c r="F310" i="56"/>
  <c r="F1270" i="56"/>
  <c r="F10" i="56"/>
  <c r="F130" i="56"/>
  <c r="F1330" i="56"/>
  <c r="F850" i="56"/>
  <c r="F190" i="56"/>
  <c r="F1630" i="56"/>
  <c r="F610" i="56"/>
  <c r="F1030" i="56"/>
  <c r="F370" i="56"/>
  <c r="F1210" i="56"/>
  <c r="F910" i="56"/>
  <c r="F970" i="56"/>
  <c r="F70" i="56"/>
  <c r="F1510" i="56"/>
  <c r="F250" i="56"/>
  <c r="F670" i="56"/>
  <c r="F490" i="56"/>
  <c r="F1150" i="56"/>
  <c r="F1570" i="56"/>
  <c r="F1090" i="56"/>
  <c r="F1450" i="56"/>
  <c r="F1390" i="56"/>
  <c r="F730" i="56"/>
  <c r="F790" i="56"/>
  <c r="F550" i="56"/>
  <c r="F430" i="56"/>
  <c r="F350" i="56"/>
  <c r="F1310" i="56"/>
  <c r="F50" i="56"/>
  <c r="F170" i="56"/>
  <c r="F1370" i="56"/>
  <c r="F890" i="56"/>
  <c r="F230" i="56"/>
  <c r="F1670" i="56"/>
  <c r="F650" i="56"/>
  <c r="F1070" i="56"/>
  <c r="F410" i="56"/>
  <c r="F1250" i="56"/>
  <c r="F950" i="56"/>
  <c r="F1010" i="56"/>
  <c r="F110" i="56"/>
  <c r="F1550" i="56"/>
  <c r="F290" i="56"/>
  <c r="F710" i="56"/>
  <c r="F530" i="56"/>
  <c r="F1190" i="56"/>
  <c r="F1610" i="56"/>
  <c r="F1130" i="56"/>
  <c r="F1490" i="56"/>
  <c r="F1430" i="56"/>
  <c r="F770" i="56"/>
  <c r="F830" i="56"/>
  <c r="F590" i="56"/>
  <c r="F470" i="56"/>
  <c r="F331" i="56"/>
  <c r="F1291" i="56"/>
  <c r="F31" i="56"/>
  <c r="F151" i="56"/>
  <c r="F1351" i="56"/>
  <c r="F871" i="56"/>
  <c r="F211" i="56"/>
  <c r="F1651" i="56"/>
  <c r="F631" i="56"/>
  <c r="F1051" i="56"/>
  <c r="F391" i="56"/>
  <c r="F1231" i="56"/>
  <c r="F931" i="56"/>
  <c r="F991" i="56"/>
  <c r="F91" i="56"/>
  <c r="F1531" i="56"/>
  <c r="F271" i="56"/>
  <c r="F691" i="56"/>
  <c r="F511" i="56"/>
  <c r="F1171" i="56"/>
  <c r="F1591" i="56"/>
  <c r="F1111" i="56"/>
  <c r="F1471" i="56"/>
  <c r="F1411" i="56"/>
  <c r="F751" i="56"/>
  <c r="F811" i="56"/>
  <c r="F571" i="56"/>
  <c r="F451" i="56"/>
  <c r="F311" i="56"/>
  <c r="F1271" i="56"/>
  <c r="F11" i="56"/>
  <c r="F131" i="56"/>
  <c r="F1331" i="56"/>
  <c r="F851" i="56"/>
  <c r="F191" i="56"/>
  <c r="F1631" i="56"/>
  <c r="F611" i="56"/>
  <c r="F1031" i="56"/>
  <c r="F371" i="56"/>
  <c r="F1211" i="56"/>
  <c r="F911" i="56"/>
  <c r="F971" i="56"/>
  <c r="F71" i="56"/>
  <c r="F1511" i="56"/>
  <c r="F251" i="56"/>
  <c r="F671" i="56"/>
  <c r="F491" i="56"/>
  <c r="F1151" i="56"/>
  <c r="F1571" i="56"/>
  <c r="F1091" i="56"/>
  <c r="F1451" i="56"/>
  <c r="F1391" i="56"/>
  <c r="F731" i="56"/>
  <c r="F791" i="56"/>
  <c r="F551" i="56"/>
  <c r="F431" i="56"/>
  <c r="F351" i="56"/>
  <c r="F1311" i="56"/>
  <c r="F51" i="56"/>
  <c r="F171" i="56"/>
  <c r="F1371" i="56"/>
  <c r="F891" i="56"/>
  <c r="F231" i="56"/>
  <c r="F1671" i="56"/>
  <c r="F651" i="56"/>
  <c r="F1071" i="56"/>
  <c r="F411" i="56"/>
  <c r="F1251" i="56"/>
  <c r="F951" i="56"/>
  <c r="F1011" i="56"/>
  <c r="F111" i="56"/>
  <c r="F1551" i="56"/>
  <c r="F291" i="56"/>
  <c r="F711" i="56"/>
  <c r="F531" i="56"/>
  <c r="F1191" i="56"/>
  <c r="F1611" i="56"/>
  <c r="F1131" i="56"/>
  <c r="F1491" i="56"/>
  <c r="F1431" i="56"/>
  <c r="F771" i="56"/>
  <c r="F831" i="56"/>
  <c r="F591" i="56"/>
  <c r="F471" i="56"/>
  <c r="F332" i="56"/>
  <c r="F1292" i="56"/>
  <c r="F32" i="56"/>
  <c r="F152" i="56"/>
  <c r="F1352" i="56"/>
  <c r="F872" i="56"/>
  <c r="F212" i="56"/>
  <c r="F1652" i="56"/>
  <c r="F632" i="56"/>
  <c r="F1052" i="56"/>
  <c r="F392" i="56"/>
  <c r="F1232" i="56"/>
  <c r="F932" i="56"/>
  <c r="F992" i="56"/>
  <c r="F92" i="56"/>
  <c r="F1532" i="56"/>
  <c r="F272" i="56"/>
  <c r="F692" i="56"/>
  <c r="F512" i="56"/>
  <c r="F1172" i="56"/>
  <c r="F1592" i="56"/>
  <c r="F1112" i="56"/>
  <c r="F1472" i="56"/>
  <c r="F1412" i="56"/>
  <c r="F752" i="56"/>
  <c r="F812" i="56"/>
  <c r="F572" i="56"/>
  <c r="F452" i="56"/>
  <c r="F312" i="56"/>
  <c r="F1272" i="56"/>
  <c r="F12" i="56"/>
  <c r="F132" i="56"/>
  <c r="F1332" i="56"/>
  <c r="F852" i="56"/>
  <c r="F192" i="56"/>
  <c r="F1632" i="56"/>
  <c r="F612" i="56"/>
  <c r="F1032" i="56"/>
  <c r="F372" i="56"/>
  <c r="F1212" i="56"/>
  <c r="F912" i="56"/>
  <c r="F972" i="56"/>
  <c r="F72" i="56"/>
  <c r="F1512" i="56"/>
  <c r="F252" i="56"/>
  <c r="F672" i="56"/>
  <c r="F492" i="56"/>
  <c r="F1152" i="56"/>
  <c r="F1572" i="56"/>
  <c r="F1092" i="56"/>
  <c r="F1452" i="56"/>
  <c r="F1392" i="56"/>
  <c r="F732" i="56"/>
  <c r="F792" i="56"/>
  <c r="F552" i="56"/>
  <c r="F432" i="56"/>
  <c r="F352" i="56"/>
  <c r="F1312" i="56"/>
  <c r="F52" i="56"/>
  <c r="F172" i="56"/>
  <c r="F1372" i="56"/>
  <c r="F892" i="56"/>
  <c r="F232" i="56"/>
  <c r="F1672" i="56"/>
  <c r="F652" i="56"/>
  <c r="F1072" i="56"/>
  <c r="F412" i="56"/>
  <c r="F1252" i="56"/>
  <c r="F952" i="56"/>
  <c r="F1012" i="56"/>
  <c r="F112" i="56"/>
  <c r="F1552" i="56"/>
  <c r="F292" i="56"/>
  <c r="F712" i="56"/>
  <c r="F532" i="56"/>
  <c r="F1192" i="56"/>
  <c r="F1612" i="56"/>
  <c r="F1132" i="56"/>
  <c r="F1492" i="56"/>
  <c r="F1432" i="56"/>
  <c r="F772" i="56"/>
  <c r="F832" i="56"/>
  <c r="F592" i="56"/>
  <c r="F472" i="56"/>
  <c r="F333" i="56"/>
  <c r="F1293" i="56"/>
  <c r="F33" i="56"/>
  <c r="F153" i="56"/>
  <c r="F1353" i="56"/>
  <c r="F873" i="56"/>
  <c r="F213" i="56"/>
  <c r="F1653" i="56"/>
  <c r="F633" i="56"/>
  <c r="F1053" i="56"/>
  <c r="F393" i="56"/>
  <c r="F1233" i="56"/>
  <c r="F933" i="56"/>
  <c r="F993" i="56"/>
  <c r="F93" i="56"/>
  <c r="F1533" i="56"/>
  <c r="F273" i="56"/>
  <c r="F693" i="56"/>
  <c r="F513" i="56"/>
  <c r="F1173" i="56"/>
  <c r="F1593" i="56"/>
  <c r="F1113" i="56"/>
  <c r="F1473" i="56"/>
  <c r="F1413" i="56"/>
  <c r="F753" i="56"/>
  <c r="F813" i="56"/>
  <c r="F573" i="56"/>
  <c r="F453" i="56"/>
  <c r="F313" i="56"/>
  <c r="F1273" i="56"/>
  <c r="F13" i="56"/>
  <c r="F133" i="56"/>
  <c r="F1333" i="56"/>
  <c r="F853" i="56"/>
  <c r="F193" i="56"/>
  <c r="F1633" i="56"/>
  <c r="F613" i="56"/>
  <c r="F1033" i="56"/>
  <c r="F373" i="56"/>
  <c r="F1213" i="56"/>
  <c r="F913" i="56"/>
  <c r="F973" i="56"/>
  <c r="F73" i="56"/>
  <c r="F1513" i="56"/>
  <c r="F253" i="56"/>
  <c r="F673" i="56"/>
  <c r="F493" i="56"/>
  <c r="F1153" i="56"/>
  <c r="F1573" i="56"/>
  <c r="F1093" i="56"/>
  <c r="F1453" i="56"/>
  <c r="F1393" i="56"/>
  <c r="F733" i="56"/>
  <c r="F793" i="56"/>
  <c r="F553" i="56"/>
  <c r="F433" i="56"/>
  <c r="F353" i="56"/>
  <c r="F1313" i="56"/>
  <c r="F53" i="56"/>
  <c r="F173" i="56"/>
  <c r="F1373" i="56"/>
  <c r="F893" i="56"/>
  <c r="F233" i="56"/>
  <c r="F1673" i="56"/>
  <c r="F653" i="56"/>
  <c r="F1073" i="56"/>
  <c r="F413" i="56"/>
  <c r="F1253" i="56"/>
  <c r="F953" i="56"/>
  <c r="F1013" i="56"/>
  <c r="F113" i="56"/>
  <c r="F1553" i="56"/>
  <c r="F293" i="56"/>
  <c r="F713" i="56"/>
  <c r="F533" i="56"/>
  <c r="F1193" i="56"/>
  <c r="F1613" i="56"/>
  <c r="F1133" i="56"/>
  <c r="F1493" i="56"/>
  <c r="F1433" i="56"/>
  <c r="F773" i="56"/>
  <c r="F833" i="56"/>
  <c r="F593" i="56"/>
  <c r="F473" i="56"/>
  <c r="F334" i="56"/>
  <c r="F1294" i="56"/>
  <c r="F34" i="56"/>
  <c r="F154" i="56"/>
  <c r="F1354" i="56"/>
  <c r="F874" i="56"/>
  <c r="F214" i="56"/>
  <c r="F1654" i="56"/>
  <c r="F634" i="56"/>
  <c r="F1054" i="56"/>
  <c r="F394" i="56"/>
  <c r="F1234" i="56"/>
  <c r="F934" i="56"/>
  <c r="F994" i="56"/>
  <c r="F94" i="56"/>
  <c r="F1534" i="56"/>
  <c r="F274" i="56"/>
  <c r="F694" i="56"/>
  <c r="F514" i="56"/>
  <c r="F1174" i="56"/>
  <c r="F1594" i="56"/>
  <c r="F1114" i="56"/>
  <c r="F1474" i="56"/>
  <c r="F1414" i="56"/>
  <c r="F754" i="56"/>
  <c r="F814" i="56"/>
  <c r="F574" i="56"/>
  <c r="F454" i="56"/>
  <c r="F314" i="56"/>
  <c r="F1274" i="56"/>
  <c r="F14" i="56"/>
  <c r="F134" i="56"/>
  <c r="F1334" i="56"/>
  <c r="F854" i="56"/>
  <c r="F194" i="56"/>
  <c r="F1634" i="56"/>
  <c r="F614" i="56"/>
  <c r="F1034" i="56"/>
  <c r="F374" i="56"/>
  <c r="F1214" i="56"/>
  <c r="F914" i="56"/>
  <c r="F974" i="56"/>
  <c r="F74" i="56"/>
  <c r="F1514" i="56"/>
  <c r="F254" i="56"/>
  <c r="F674" i="56"/>
  <c r="F494" i="56"/>
  <c r="F1154" i="56"/>
  <c r="F1574" i="56"/>
  <c r="F1094" i="56"/>
  <c r="F1454" i="56"/>
  <c r="F1394" i="56"/>
  <c r="F734" i="56"/>
  <c r="F794" i="56"/>
  <c r="F554" i="56"/>
  <c r="F434" i="56"/>
  <c r="F354" i="56"/>
  <c r="F1314" i="56"/>
  <c r="F54" i="56"/>
  <c r="F174" i="56"/>
  <c r="F1374" i="56"/>
  <c r="F894" i="56"/>
  <c r="F234" i="56"/>
  <c r="F1674" i="56"/>
  <c r="F654" i="56"/>
  <c r="F1074" i="56"/>
  <c r="F414" i="56"/>
  <c r="F1254" i="56"/>
  <c r="F954" i="56"/>
  <c r="F1014" i="56"/>
  <c r="F114" i="56"/>
  <c r="F1554" i="56"/>
  <c r="F294" i="56"/>
  <c r="F714" i="56"/>
  <c r="F534" i="56"/>
  <c r="F1194" i="56"/>
  <c r="F1614" i="56"/>
  <c r="F1134" i="56"/>
  <c r="F1494" i="56"/>
  <c r="F1434" i="56"/>
  <c r="F774" i="56"/>
  <c r="F834" i="56"/>
  <c r="F594" i="56"/>
  <c r="F474" i="56"/>
  <c r="F335" i="56"/>
  <c r="F1295" i="56"/>
  <c r="F35" i="56"/>
  <c r="F155" i="56"/>
  <c r="F1355" i="56"/>
  <c r="F875" i="56"/>
  <c r="F215" i="56"/>
  <c r="F1655" i="56"/>
  <c r="F635" i="56"/>
  <c r="F1055" i="56"/>
  <c r="F395" i="56"/>
  <c r="F1235" i="56"/>
  <c r="F935" i="56"/>
  <c r="F995" i="56"/>
  <c r="F95" i="56"/>
  <c r="F1535" i="56"/>
  <c r="F275" i="56"/>
  <c r="F695" i="56"/>
  <c r="F515" i="56"/>
  <c r="F1175" i="56"/>
  <c r="F1595" i="56"/>
  <c r="F1115" i="56"/>
  <c r="F1475" i="56"/>
  <c r="F1415" i="56"/>
  <c r="F755" i="56"/>
  <c r="F815" i="56"/>
  <c r="F575" i="56"/>
  <c r="F455" i="56"/>
  <c r="F315" i="56"/>
  <c r="F1275" i="56"/>
  <c r="F15" i="56"/>
  <c r="F135" i="56"/>
  <c r="F1335" i="56"/>
  <c r="F855" i="56"/>
  <c r="F195" i="56"/>
  <c r="F1635" i="56"/>
  <c r="F615" i="56"/>
  <c r="F1035" i="56"/>
  <c r="F375" i="56"/>
  <c r="F1215" i="56"/>
  <c r="F915" i="56"/>
  <c r="F975" i="56"/>
  <c r="F75" i="56"/>
  <c r="F1515" i="56"/>
  <c r="F255" i="56"/>
  <c r="F675" i="56"/>
  <c r="F495" i="56"/>
  <c r="F1155" i="56"/>
  <c r="F1575" i="56"/>
  <c r="F1095" i="56"/>
  <c r="F1455" i="56"/>
  <c r="F1395" i="56"/>
  <c r="F735" i="56"/>
  <c r="F795" i="56"/>
  <c r="F555" i="56"/>
  <c r="F435" i="56"/>
  <c r="F355" i="56"/>
  <c r="F1315" i="56"/>
  <c r="F55" i="56"/>
  <c r="F175" i="56"/>
  <c r="F1375" i="56"/>
  <c r="F895" i="56"/>
  <c r="F235" i="56"/>
  <c r="F1675" i="56"/>
  <c r="F655" i="56"/>
  <c r="F1075" i="56"/>
  <c r="F415" i="56"/>
  <c r="F1255" i="56"/>
  <c r="F955" i="56"/>
  <c r="F1015" i="56"/>
  <c r="F115" i="56"/>
  <c r="F1555" i="56"/>
  <c r="F295" i="56"/>
  <c r="F715" i="56"/>
  <c r="F535" i="56"/>
  <c r="F1195" i="56"/>
  <c r="F1615" i="56"/>
  <c r="F1135" i="56"/>
  <c r="F1495" i="56"/>
  <c r="F1435" i="56"/>
  <c r="F775" i="56"/>
  <c r="F835" i="56"/>
  <c r="F595" i="56"/>
  <c r="F475" i="56"/>
  <c r="F336" i="56"/>
  <c r="F1296" i="56"/>
  <c r="F36" i="56"/>
  <c r="F156" i="56"/>
  <c r="F1356" i="56"/>
  <c r="F876" i="56"/>
  <c r="F216" i="56"/>
  <c r="F1656" i="56"/>
  <c r="F636" i="56"/>
  <c r="F1056" i="56"/>
  <c r="F396" i="56"/>
  <c r="F1236" i="56"/>
  <c r="F936" i="56"/>
  <c r="F996" i="56"/>
  <c r="F96" i="56"/>
  <c r="F1536" i="56"/>
  <c r="F276" i="56"/>
  <c r="F696" i="56"/>
  <c r="F516" i="56"/>
  <c r="F1176" i="56"/>
  <c r="F1596" i="56"/>
  <c r="F1116" i="56"/>
  <c r="F1476" i="56"/>
  <c r="F1416" i="56"/>
  <c r="F756" i="56"/>
  <c r="F816" i="56"/>
  <c r="F576" i="56"/>
  <c r="F456" i="56"/>
  <c r="F316" i="56"/>
  <c r="F1276" i="56"/>
  <c r="F16" i="56"/>
  <c r="F136" i="56"/>
  <c r="F1336" i="56"/>
  <c r="F856" i="56"/>
  <c r="F196" i="56"/>
  <c r="F1636" i="56"/>
  <c r="F616" i="56"/>
  <c r="F1036" i="56"/>
  <c r="F376" i="56"/>
  <c r="F1216" i="56"/>
  <c r="F916" i="56"/>
  <c r="F976" i="56"/>
  <c r="F76" i="56"/>
  <c r="F1516" i="56"/>
  <c r="F256" i="56"/>
  <c r="F676" i="56"/>
  <c r="F496" i="56"/>
  <c r="F1156" i="56"/>
  <c r="F1576" i="56"/>
  <c r="F1096" i="56"/>
  <c r="F1456" i="56"/>
  <c r="F1396" i="56"/>
  <c r="F736" i="56"/>
  <c r="F796" i="56"/>
  <c r="F556" i="56"/>
  <c r="F436" i="56"/>
  <c r="F356" i="56"/>
  <c r="F1316" i="56"/>
  <c r="F56" i="56"/>
  <c r="F176" i="56"/>
  <c r="F1376" i="56"/>
  <c r="F896" i="56"/>
  <c r="F236" i="56"/>
  <c r="F1676" i="56"/>
  <c r="F656" i="56"/>
  <c r="F1076" i="56"/>
  <c r="F416" i="56"/>
  <c r="F1256" i="56"/>
  <c r="F956" i="56"/>
  <c r="F1016" i="56"/>
  <c r="F116" i="56"/>
  <c r="F1556" i="56"/>
  <c r="F296" i="56"/>
  <c r="F716" i="56"/>
  <c r="F536" i="56"/>
  <c r="F1196" i="56"/>
  <c r="F1616" i="56"/>
  <c r="F1136" i="56"/>
  <c r="F1496" i="56"/>
  <c r="F1436" i="56"/>
  <c r="F776" i="56"/>
  <c r="F836" i="56"/>
  <c r="F596" i="56"/>
  <c r="F476" i="56"/>
  <c r="F337" i="56"/>
  <c r="F1297" i="56"/>
  <c r="F37" i="56"/>
  <c r="F157" i="56"/>
  <c r="F1357" i="56"/>
  <c r="F877" i="56"/>
  <c r="F217" i="56"/>
  <c r="F1657" i="56"/>
  <c r="F637" i="56"/>
  <c r="F1057" i="56"/>
  <c r="F397" i="56"/>
  <c r="F1237" i="56"/>
  <c r="F937" i="56"/>
  <c r="F997" i="56"/>
  <c r="F97" i="56"/>
  <c r="F1537" i="56"/>
  <c r="F277" i="56"/>
  <c r="F697" i="56"/>
  <c r="F517" i="56"/>
  <c r="F1177" i="56"/>
  <c r="F1597" i="56"/>
  <c r="F1117" i="56"/>
  <c r="F1477" i="56"/>
  <c r="F1417" i="56"/>
  <c r="F757" i="56"/>
  <c r="F817" i="56"/>
  <c r="F577" i="56"/>
  <c r="F457" i="56"/>
  <c r="F317" i="56"/>
  <c r="F1277" i="56"/>
  <c r="F17" i="56"/>
  <c r="F137" i="56"/>
  <c r="F1337" i="56"/>
  <c r="F857" i="56"/>
  <c r="F197" i="56"/>
  <c r="F1637" i="56"/>
  <c r="F617" i="56"/>
  <c r="F1037" i="56"/>
  <c r="F377" i="56"/>
  <c r="F1217" i="56"/>
  <c r="F917" i="56"/>
  <c r="F977" i="56"/>
  <c r="F77" i="56"/>
  <c r="F1517" i="56"/>
  <c r="F257" i="56"/>
  <c r="F677" i="56"/>
  <c r="F497" i="56"/>
  <c r="F1157" i="56"/>
  <c r="F1577" i="56"/>
  <c r="F1097" i="56"/>
  <c r="F1457" i="56"/>
  <c r="F1397" i="56"/>
  <c r="F737" i="56"/>
  <c r="F797" i="56"/>
  <c r="F557" i="56"/>
  <c r="F437" i="56"/>
  <c r="F357" i="56"/>
  <c r="F1317" i="56"/>
  <c r="F57" i="56"/>
  <c r="F177" i="56"/>
  <c r="F1377" i="56"/>
  <c r="F897" i="56"/>
  <c r="F237" i="56"/>
  <c r="F1677" i="56"/>
  <c r="F657" i="56"/>
  <c r="F1077" i="56"/>
  <c r="F417" i="56"/>
  <c r="F1257" i="56"/>
  <c r="F957" i="56"/>
  <c r="F1017" i="56"/>
  <c r="F117" i="56"/>
  <c r="F1557" i="56"/>
  <c r="F297" i="56"/>
  <c r="F717" i="56"/>
  <c r="F537" i="56"/>
  <c r="F1197" i="56"/>
  <c r="F1617" i="56"/>
  <c r="F1137" i="56"/>
  <c r="F1497" i="56"/>
  <c r="F1437" i="56"/>
  <c r="F777" i="56"/>
  <c r="F837" i="56"/>
  <c r="F597" i="56"/>
  <c r="F477" i="56"/>
  <c r="F338" i="56"/>
  <c r="F1298" i="56"/>
  <c r="F38" i="56"/>
  <c r="F158" i="56"/>
  <c r="F1358" i="56"/>
  <c r="F878" i="56"/>
  <c r="F218" i="56"/>
  <c r="F1658" i="56"/>
  <c r="F638" i="56"/>
  <c r="F1058" i="56"/>
  <c r="F398" i="56"/>
  <c r="F1238" i="56"/>
  <c r="F938" i="56"/>
  <c r="F998" i="56"/>
  <c r="F98" i="56"/>
  <c r="F1538" i="56"/>
  <c r="F278" i="56"/>
  <c r="F698" i="56"/>
  <c r="F518" i="56"/>
  <c r="F1178" i="56"/>
  <c r="F1598" i="56"/>
  <c r="F1118" i="56"/>
  <c r="F1478" i="56"/>
  <c r="F1418" i="56"/>
  <c r="F758" i="56"/>
  <c r="F818" i="56"/>
  <c r="F578" i="56"/>
  <c r="F458" i="56"/>
  <c r="F318" i="56"/>
  <c r="F1278" i="56"/>
  <c r="F18" i="56"/>
  <c r="F138" i="56"/>
  <c r="F1338" i="56"/>
  <c r="F858" i="56"/>
  <c r="F198" i="56"/>
  <c r="F1638" i="56"/>
  <c r="F618" i="56"/>
  <c r="F1038" i="56"/>
  <c r="F378" i="56"/>
  <c r="F1218" i="56"/>
  <c r="F918" i="56"/>
  <c r="F978" i="56"/>
  <c r="F78" i="56"/>
  <c r="F1518" i="56"/>
  <c r="F258" i="56"/>
  <c r="F678" i="56"/>
  <c r="F498" i="56"/>
  <c r="F1158" i="56"/>
  <c r="F1578" i="56"/>
  <c r="F1098" i="56"/>
  <c r="F1458" i="56"/>
  <c r="F1398" i="56"/>
  <c r="F738" i="56"/>
  <c r="F798" i="56"/>
  <c r="F558" i="56"/>
  <c r="F438" i="56"/>
  <c r="F358" i="56"/>
  <c r="F1318" i="56"/>
  <c r="F58" i="56"/>
  <c r="F178" i="56"/>
  <c r="F1378" i="56"/>
  <c r="F898" i="56"/>
  <c r="F238" i="56"/>
  <c r="F1678" i="56"/>
  <c r="F658" i="56"/>
  <c r="F1078" i="56"/>
  <c r="F418" i="56"/>
  <c r="F1258" i="56"/>
  <c r="F958" i="56"/>
  <c r="F1018" i="56"/>
  <c r="F118" i="56"/>
  <c r="F1558" i="56"/>
  <c r="F298" i="56"/>
  <c r="F718" i="56"/>
  <c r="F538" i="56"/>
  <c r="F1198" i="56"/>
  <c r="F1618" i="56"/>
  <c r="F1138" i="56"/>
  <c r="F1498" i="56"/>
  <c r="F1438" i="56"/>
  <c r="F778" i="56"/>
  <c r="F838" i="56"/>
  <c r="F598" i="56"/>
  <c r="F478" i="56"/>
  <c r="F339" i="56"/>
  <c r="F1299" i="56"/>
  <c r="F39" i="56"/>
  <c r="F159" i="56"/>
  <c r="F1359" i="56"/>
  <c r="F879" i="56"/>
  <c r="F219" i="56"/>
  <c r="F1659" i="56"/>
  <c r="F639" i="56"/>
  <c r="F1059" i="56"/>
  <c r="F399" i="56"/>
  <c r="F1239" i="56"/>
  <c r="F939" i="56"/>
  <c r="F999" i="56"/>
  <c r="F99" i="56"/>
  <c r="F1539" i="56"/>
  <c r="F279" i="56"/>
  <c r="F699" i="56"/>
  <c r="F519" i="56"/>
  <c r="F1179" i="56"/>
  <c r="F1599" i="56"/>
  <c r="F1119" i="56"/>
  <c r="F1479" i="56"/>
  <c r="F1419" i="56"/>
  <c r="F759" i="56"/>
  <c r="F819" i="56"/>
  <c r="F579" i="56"/>
  <c r="F459" i="56"/>
  <c r="F319" i="56"/>
  <c r="F1279" i="56"/>
  <c r="F19" i="56"/>
  <c r="F139" i="56"/>
  <c r="F1339" i="56"/>
  <c r="F859" i="56"/>
  <c r="F199" i="56"/>
  <c r="F1639" i="56"/>
  <c r="F619" i="56"/>
  <c r="F1039" i="56"/>
  <c r="F379" i="56"/>
  <c r="F1219" i="56"/>
  <c r="F919" i="56"/>
  <c r="F979" i="56"/>
  <c r="F79" i="56"/>
  <c r="F1519" i="56"/>
  <c r="F259" i="56"/>
  <c r="F679" i="56"/>
  <c r="F499" i="56"/>
  <c r="F1159" i="56"/>
  <c r="F1579" i="56"/>
  <c r="F1099" i="56"/>
  <c r="F1459" i="56"/>
  <c r="F1399" i="56"/>
  <c r="F739" i="56"/>
  <c r="F799" i="56"/>
  <c r="F559" i="56"/>
  <c r="F439" i="56"/>
  <c r="F359" i="56"/>
  <c r="F1319" i="56"/>
  <c r="F59" i="56"/>
  <c r="F179" i="56"/>
  <c r="F1379" i="56"/>
  <c r="F899" i="56"/>
  <c r="F239" i="56"/>
  <c r="F1679" i="56"/>
  <c r="F659" i="56"/>
  <c r="F1079" i="56"/>
  <c r="F419" i="56"/>
  <c r="F1259" i="56"/>
  <c r="F959" i="56"/>
  <c r="F1019" i="56"/>
  <c r="F119" i="56"/>
  <c r="F1559" i="56"/>
  <c r="F299" i="56"/>
  <c r="F719" i="56"/>
  <c r="F539" i="56"/>
  <c r="F1199" i="56"/>
  <c r="F1619" i="56"/>
  <c r="F1139" i="56"/>
  <c r="F1499" i="56"/>
  <c r="F1439" i="56"/>
  <c r="F779" i="56"/>
  <c r="F839" i="56"/>
  <c r="F599" i="56"/>
  <c r="F479" i="56"/>
  <c r="F340" i="56"/>
  <c r="F1300" i="56"/>
  <c r="F40" i="56"/>
  <c r="F160" i="56"/>
  <c r="F1360" i="56"/>
  <c r="F880" i="56"/>
  <c r="F220" i="56"/>
  <c r="F1660" i="56"/>
  <c r="F640" i="56"/>
  <c r="F1060" i="56"/>
  <c r="F400" i="56"/>
  <c r="F1240" i="56"/>
  <c r="F940" i="56"/>
  <c r="F1000" i="56"/>
  <c r="F100" i="56"/>
  <c r="F1540" i="56"/>
  <c r="F280" i="56"/>
  <c r="F700" i="56"/>
  <c r="F520" i="56"/>
  <c r="F1180" i="56"/>
  <c r="F1600" i="56"/>
  <c r="F1120" i="56"/>
  <c r="F1480" i="56"/>
  <c r="F1420" i="56"/>
  <c r="F760" i="56"/>
  <c r="F820" i="56"/>
  <c r="F580" i="56"/>
  <c r="F460" i="56"/>
  <c r="F320" i="56"/>
  <c r="F1280" i="56"/>
  <c r="F20" i="56"/>
  <c r="F140" i="56"/>
  <c r="F1340" i="56"/>
  <c r="F860" i="56"/>
  <c r="F200" i="56"/>
  <c r="F1640" i="56"/>
  <c r="F620" i="56"/>
  <c r="F1040" i="56"/>
  <c r="F380" i="56"/>
  <c r="F1220" i="56"/>
  <c r="F920" i="56"/>
  <c r="F980" i="56"/>
  <c r="F80" i="56"/>
  <c r="F1520" i="56"/>
  <c r="F260" i="56"/>
  <c r="F680" i="56"/>
  <c r="F500" i="56"/>
  <c r="F1160" i="56"/>
  <c r="F1580" i="56"/>
  <c r="F1100" i="56"/>
  <c r="F1460" i="56"/>
  <c r="F1400" i="56"/>
  <c r="F740" i="56"/>
  <c r="F800" i="56"/>
  <c r="F560" i="56"/>
  <c r="F440" i="56"/>
  <c r="F360" i="56"/>
  <c r="F1320" i="56"/>
  <c r="F60" i="56"/>
  <c r="F180" i="56"/>
  <c r="F1380" i="56"/>
  <c r="F900" i="56"/>
  <c r="F240" i="56"/>
  <c r="F1680" i="56"/>
  <c r="F660" i="56"/>
  <c r="F1080" i="56"/>
  <c r="F420" i="56"/>
  <c r="F1260" i="56"/>
  <c r="F960" i="56"/>
  <c r="F1020" i="56"/>
  <c r="F120" i="56"/>
  <c r="F1560" i="56"/>
  <c r="F300" i="56"/>
  <c r="F720" i="56"/>
  <c r="F540" i="56"/>
  <c r="F1200" i="56"/>
  <c r="F1620" i="56"/>
  <c r="F1140" i="56"/>
  <c r="F1500" i="56"/>
  <c r="F1440" i="56"/>
  <c r="F780" i="56"/>
  <c r="F840" i="56"/>
  <c r="F600" i="56"/>
  <c r="F480" i="56"/>
  <c r="F341" i="56"/>
  <c r="F1301" i="56"/>
  <c r="F41" i="56"/>
  <c r="F161" i="56"/>
  <c r="F1361" i="56"/>
  <c r="F881" i="56"/>
  <c r="F221" i="56"/>
  <c r="F1661" i="56"/>
  <c r="F641" i="56"/>
  <c r="F1061" i="56"/>
  <c r="F401" i="56"/>
  <c r="F1241" i="56"/>
  <c r="F941" i="56"/>
  <c r="F1001" i="56"/>
  <c r="F101" i="56"/>
  <c r="F1541" i="56"/>
  <c r="F281" i="56"/>
  <c r="F701" i="56"/>
  <c r="F521" i="56"/>
  <c r="F1181" i="56"/>
  <c r="F1601" i="56"/>
  <c r="F1121" i="56"/>
  <c r="F1481" i="56"/>
  <c r="F1421" i="56"/>
  <c r="F761" i="56"/>
  <c r="F821" i="56"/>
  <c r="F581" i="56"/>
  <c r="F461" i="56"/>
  <c r="F321" i="56"/>
  <c r="F1281" i="56"/>
  <c r="F21" i="56"/>
  <c r="F141" i="56"/>
  <c r="F1341" i="56"/>
  <c r="F861" i="56"/>
  <c r="F201" i="56"/>
  <c r="F1641" i="56"/>
  <c r="F621" i="56"/>
  <c r="F1041" i="56"/>
  <c r="F381" i="56"/>
  <c r="F1221" i="56"/>
  <c r="F921" i="56"/>
  <c r="F981" i="56"/>
  <c r="F81" i="56"/>
  <c r="F1521" i="56"/>
  <c r="F261" i="56"/>
  <c r="F681" i="56"/>
  <c r="F501" i="56"/>
  <c r="F1161" i="56"/>
  <c r="F1581" i="56"/>
  <c r="F1101" i="56"/>
  <c r="F1461" i="56"/>
  <c r="F1401" i="56"/>
  <c r="F741" i="56"/>
  <c r="F801" i="56"/>
  <c r="F561" i="56"/>
  <c r="F441" i="56"/>
  <c r="F361" i="56"/>
  <c r="F1321" i="56"/>
  <c r="F61" i="56"/>
  <c r="F181" i="56"/>
  <c r="F1381" i="56"/>
  <c r="F901" i="56"/>
  <c r="F241" i="56"/>
  <c r="F1681" i="56"/>
  <c r="F661" i="56"/>
  <c r="F1081" i="56"/>
  <c r="F421" i="56"/>
  <c r="F1261" i="56"/>
  <c r="F961" i="56"/>
  <c r="F1021" i="56"/>
  <c r="F121" i="56"/>
  <c r="F1561" i="56"/>
  <c r="F301" i="56"/>
  <c r="F721" i="56"/>
  <c r="F541" i="56"/>
  <c r="F1201" i="56"/>
  <c r="F1621" i="56"/>
  <c r="F1141" i="56"/>
  <c r="F1501" i="56"/>
  <c r="F1441" i="56"/>
  <c r="F781" i="56"/>
  <c r="F841" i="56"/>
  <c r="F601" i="56"/>
  <c r="F481" i="56"/>
  <c r="F342" i="56"/>
  <c r="F1302" i="56"/>
  <c r="F42" i="56"/>
  <c r="F162" i="56"/>
  <c r="F1362" i="56"/>
  <c r="F882" i="56"/>
  <c r="F222" i="56"/>
  <c r="F1662" i="56"/>
  <c r="F642" i="56"/>
  <c r="F1062" i="56"/>
  <c r="F402" i="56"/>
  <c r="F1242" i="56"/>
  <c r="F942" i="56"/>
  <c r="F1002" i="56"/>
  <c r="F102" i="56"/>
  <c r="F1542" i="56"/>
  <c r="F282" i="56"/>
  <c r="F702" i="56"/>
  <c r="F522" i="56"/>
  <c r="F1182" i="56"/>
  <c r="F1602" i="56"/>
  <c r="F1122" i="56"/>
  <c r="F1482" i="56"/>
  <c r="F1422" i="56"/>
  <c r="F762" i="56"/>
  <c r="F822" i="56"/>
  <c r="F582" i="56"/>
  <c r="F462" i="56"/>
  <c r="F322" i="56"/>
  <c r="F1282" i="56"/>
  <c r="F22" i="56"/>
  <c r="F142" i="56"/>
  <c r="F1342" i="56"/>
  <c r="F862" i="56"/>
  <c r="F202" i="56"/>
  <c r="F1642" i="56"/>
  <c r="F622" i="56"/>
  <c r="F1042" i="56"/>
  <c r="F382" i="56"/>
  <c r="F1222" i="56"/>
  <c r="F922" i="56"/>
  <c r="F982" i="56"/>
  <c r="F82" i="56"/>
  <c r="F1522" i="56"/>
  <c r="F262" i="56"/>
  <c r="F682" i="56"/>
  <c r="F502" i="56"/>
  <c r="F1162" i="56"/>
  <c r="F1582" i="56"/>
  <c r="F1102" i="56"/>
  <c r="F1462" i="56"/>
  <c r="F1402" i="56"/>
  <c r="F742" i="56"/>
  <c r="F802" i="56"/>
  <c r="F562" i="56"/>
  <c r="F442" i="56"/>
  <c r="F362" i="56"/>
  <c r="F1322" i="56"/>
  <c r="F62" i="56"/>
  <c r="F182" i="56"/>
  <c r="F1382" i="56"/>
  <c r="F902" i="56"/>
  <c r="F242" i="56"/>
  <c r="F1682" i="56"/>
  <c r="F662" i="56"/>
  <c r="F1082" i="56"/>
  <c r="F422" i="56"/>
  <c r="F1262" i="56"/>
  <c r="F962" i="56"/>
  <c r="F1022" i="56"/>
  <c r="F122" i="56"/>
  <c r="F1562" i="56"/>
  <c r="F302" i="56"/>
  <c r="F722" i="56"/>
  <c r="F542" i="56"/>
  <c r="F1202" i="56"/>
  <c r="F1622" i="56"/>
  <c r="F1142" i="56"/>
  <c r="F1502" i="56"/>
  <c r="F1442" i="56"/>
  <c r="F782" i="56"/>
  <c r="F842" i="56"/>
  <c r="F602" i="56"/>
  <c r="F482" i="56"/>
  <c r="F343" i="56"/>
  <c r="F1303" i="56"/>
  <c r="F43" i="56"/>
  <c r="F163" i="56"/>
  <c r="F1363" i="56"/>
  <c r="F883" i="56"/>
  <c r="F223" i="56"/>
  <c r="F1663" i="56"/>
  <c r="F643" i="56"/>
  <c r="F1063" i="56"/>
  <c r="F403" i="56"/>
  <c r="F1243" i="56"/>
  <c r="F943" i="56"/>
  <c r="F1003" i="56"/>
  <c r="F103" i="56"/>
  <c r="F1543" i="56"/>
  <c r="F283" i="56"/>
  <c r="F703" i="56"/>
  <c r="F523" i="56"/>
  <c r="F1183" i="56"/>
  <c r="F1603" i="56"/>
  <c r="F1123" i="56"/>
  <c r="F1483" i="56"/>
  <c r="F1423" i="56"/>
  <c r="F763" i="56"/>
  <c r="F823" i="56"/>
  <c r="F583" i="56"/>
  <c r="F463" i="56"/>
  <c r="F323" i="56"/>
  <c r="F1283" i="56"/>
  <c r="F23" i="56"/>
  <c r="F143" i="56"/>
  <c r="F1343" i="56"/>
  <c r="F863" i="56"/>
  <c r="F203" i="56"/>
  <c r="F1643" i="56"/>
  <c r="F623" i="56"/>
  <c r="F1043" i="56"/>
  <c r="F383" i="56"/>
  <c r="F1223" i="56"/>
  <c r="F923" i="56"/>
  <c r="F983" i="56"/>
  <c r="F83" i="56"/>
  <c r="F1523" i="56"/>
  <c r="F263" i="56"/>
  <c r="F683" i="56"/>
  <c r="F503" i="56"/>
  <c r="F1163" i="56"/>
  <c r="F1583" i="56"/>
  <c r="F1103" i="56"/>
  <c r="F1463" i="56"/>
  <c r="F1403" i="56"/>
  <c r="F743" i="56"/>
  <c r="F803" i="56"/>
  <c r="F563" i="56"/>
  <c r="F443" i="56"/>
  <c r="F363" i="56"/>
  <c r="F1323" i="56"/>
  <c r="F63" i="56"/>
  <c r="F183" i="56"/>
  <c r="F1383" i="56"/>
  <c r="F903" i="56"/>
  <c r="F243" i="56"/>
  <c r="F1683" i="56"/>
  <c r="F663" i="56"/>
  <c r="F1083" i="56"/>
  <c r="F423" i="56"/>
  <c r="F1263" i="56"/>
  <c r="F963" i="56"/>
  <c r="F1023" i="56"/>
  <c r="F123" i="56"/>
  <c r="F1563" i="56"/>
  <c r="F303" i="56"/>
  <c r="F723" i="56"/>
  <c r="F543" i="56"/>
  <c r="F1203" i="56"/>
  <c r="F1623" i="56"/>
  <c r="F1143" i="56"/>
  <c r="F1503" i="56"/>
  <c r="F1443" i="56"/>
  <c r="F783" i="56"/>
  <c r="F843" i="56"/>
  <c r="F603" i="56"/>
  <c r="F483" i="56"/>
  <c r="F324" i="56"/>
  <c r="D1284" i="53"/>
  <c r="G1284" i="53" s="1"/>
  <c r="D24" i="53"/>
  <c r="G24" i="53" s="1"/>
  <c r="D144" i="53"/>
  <c r="G144" i="53" s="1"/>
  <c r="D1344" i="53"/>
  <c r="G1344" i="53" s="1"/>
  <c r="D864" i="53"/>
  <c r="G864" i="53" s="1"/>
  <c r="D204" i="53"/>
  <c r="G204" i="53" s="1"/>
  <c r="D1644" i="53"/>
  <c r="G1644" i="53" s="1"/>
  <c r="D624" i="53"/>
  <c r="G624" i="53" s="1"/>
  <c r="D1044" i="53"/>
  <c r="G1044" i="53" s="1"/>
  <c r="D384" i="53"/>
  <c r="G384" i="53" s="1"/>
  <c r="D1224" i="53"/>
  <c r="G1224" i="53" s="1"/>
  <c r="D924" i="53"/>
  <c r="G924" i="53" s="1"/>
  <c r="D984" i="53"/>
  <c r="G984" i="53" s="1"/>
  <c r="D84" i="53"/>
  <c r="G84" i="53" s="1"/>
  <c r="D1524" i="53"/>
  <c r="G1524" i="53" s="1"/>
  <c r="D264" i="53"/>
  <c r="G264" i="53" s="1"/>
  <c r="D684" i="53"/>
  <c r="G684" i="53" s="1"/>
  <c r="D504" i="53"/>
  <c r="G504" i="53" s="1"/>
  <c r="D1164" i="53"/>
  <c r="G1164" i="53" s="1"/>
  <c r="D1584" i="53"/>
  <c r="G1584" i="53" s="1"/>
  <c r="D1104" i="53"/>
  <c r="G1104" i="53" s="1"/>
  <c r="D1464" i="53"/>
  <c r="G1464" i="53" s="1"/>
  <c r="D1404" i="53"/>
  <c r="G1404" i="53" s="1"/>
  <c r="D744" i="53"/>
  <c r="G744" i="53" s="1"/>
  <c r="D804" i="53"/>
  <c r="G804" i="53" s="1"/>
  <c r="D564" i="53"/>
  <c r="G564" i="53" s="1"/>
  <c r="D444" i="53"/>
  <c r="G444" i="53" s="1"/>
  <c r="D304" i="53"/>
  <c r="G304" i="53" s="1"/>
  <c r="D1264" i="53"/>
  <c r="G1264" i="53" s="1"/>
  <c r="D4" i="53"/>
  <c r="G4" i="53" s="1"/>
  <c r="D124" i="53"/>
  <c r="G124" i="53" s="1"/>
  <c r="D1324" i="53"/>
  <c r="G1324" i="53" s="1"/>
  <c r="D844" i="53"/>
  <c r="G844" i="53" s="1"/>
  <c r="D184" i="53"/>
  <c r="G184" i="53" s="1"/>
  <c r="D1624" i="53"/>
  <c r="G1624" i="53" s="1"/>
  <c r="D604" i="53"/>
  <c r="G604" i="53" s="1"/>
  <c r="D1024" i="53"/>
  <c r="G1024" i="53" s="1"/>
  <c r="D364" i="53"/>
  <c r="G364" i="53" s="1"/>
  <c r="D1204" i="53"/>
  <c r="G1204" i="53" s="1"/>
  <c r="D904" i="53"/>
  <c r="G904" i="53" s="1"/>
  <c r="D964" i="53"/>
  <c r="G964" i="53" s="1"/>
  <c r="D64" i="53"/>
  <c r="G64" i="53" s="1"/>
  <c r="D1504" i="53"/>
  <c r="G1504" i="53" s="1"/>
  <c r="D244" i="53"/>
  <c r="G244" i="53" s="1"/>
  <c r="D664" i="53"/>
  <c r="G664" i="53" s="1"/>
  <c r="D484" i="53"/>
  <c r="G484" i="53" s="1"/>
  <c r="D1144" i="53"/>
  <c r="G1144" i="53" s="1"/>
  <c r="D1564" i="53"/>
  <c r="G1564" i="53" s="1"/>
  <c r="D1084" i="53"/>
  <c r="G1084" i="53" s="1"/>
  <c r="D1444" i="53"/>
  <c r="G1444" i="53" s="1"/>
  <c r="D1384" i="53"/>
  <c r="G1384" i="53" s="1"/>
  <c r="D724" i="53"/>
  <c r="G724" i="53" s="1"/>
  <c r="D784" i="53"/>
  <c r="G784" i="53" s="1"/>
  <c r="D544" i="53"/>
  <c r="G544" i="53" s="1"/>
  <c r="D424" i="53"/>
  <c r="G424" i="53" s="1"/>
  <c r="D344" i="53"/>
  <c r="G344" i="53" s="1"/>
  <c r="D1304" i="53"/>
  <c r="G1304" i="53" s="1"/>
  <c r="D44" i="53"/>
  <c r="G44" i="53" s="1"/>
  <c r="D164" i="53"/>
  <c r="G164" i="53" s="1"/>
  <c r="D1364" i="53"/>
  <c r="G1364" i="53" s="1"/>
  <c r="D884" i="53"/>
  <c r="G884" i="53" s="1"/>
  <c r="D224" i="53"/>
  <c r="G224" i="53" s="1"/>
  <c r="D1664" i="53"/>
  <c r="G1664" i="53" s="1"/>
  <c r="D644" i="53"/>
  <c r="G644" i="53" s="1"/>
  <c r="D1064" i="53"/>
  <c r="G1064" i="53" s="1"/>
  <c r="D404" i="53"/>
  <c r="G404" i="53" s="1"/>
  <c r="D1244" i="53"/>
  <c r="G1244" i="53" s="1"/>
  <c r="D944" i="53"/>
  <c r="G944" i="53" s="1"/>
  <c r="D1004" i="53"/>
  <c r="G1004" i="53" s="1"/>
  <c r="D104" i="53"/>
  <c r="G104" i="53" s="1"/>
  <c r="D1544" i="53"/>
  <c r="G1544" i="53" s="1"/>
  <c r="D284" i="53"/>
  <c r="G284" i="53" s="1"/>
  <c r="D704" i="53"/>
  <c r="G704" i="53" s="1"/>
  <c r="D524" i="53"/>
  <c r="G524" i="53" s="1"/>
  <c r="D1184" i="53"/>
  <c r="G1184" i="53" s="1"/>
  <c r="D1604" i="53"/>
  <c r="G1604" i="53" s="1"/>
  <c r="D1124" i="53"/>
  <c r="G1124" i="53" s="1"/>
  <c r="D1484" i="53"/>
  <c r="G1484" i="53" s="1"/>
  <c r="D1424" i="53"/>
  <c r="G1424" i="53" s="1"/>
  <c r="D764" i="53"/>
  <c r="G764" i="53" s="1"/>
  <c r="D824" i="53"/>
  <c r="G824" i="53" s="1"/>
  <c r="D584" i="53"/>
  <c r="G584" i="53" s="1"/>
  <c r="D464" i="53"/>
  <c r="G464" i="53" s="1"/>
  <c r="D325" i="53"/>
  <c r="G325" i="53" s="1"/>
  <c r="D1285" i="53"/>
  <c r="G1285" i="53" s="1"/>
  <c r="D25" i="53"/>
  <c r="G25" i="53" s="1"/>
  <c r="D145" i="53"/>
  <c r="G145" i="53" s="1"/>
  <c r="D1345" i="53"/>
  <c r="G1345" i="53" s="1"/>
  <c r="D865" i="53"/>
  <c r="G865" i="53" s="1"/>
  <c r="D205" i="53"/>
  <c r="G205" i="53" s="1"/>
  <c r="D1645" i="53"/>
  <c r="G1645" i="53" s="1"/>
  <c r="D625" i="53"/>
  <c r="G625" i="53" s="1"/>
  <c r="D1045" i="53"/>
  <c r="G1045" i="53" s="1"/>
  <c r="D385" i="53"/>
  <c r="G385" i="53" s="1"/>
  <c r="D1225" i="53"/>
  <c r="G1225" i="53" s="1"/>
  <c r="D925" i="53"/>
  <c r="G925" i="53" s="1"/>
  <c r="D985" i="53"/>
  <c r="G985" i="53" s="1"/>
  <c r="D85" i="53"/>
  <c r="G85" i="53" s="1"/>
  <c r="D1525" i="53"/>
  <c r="G1525" i="53" s="1"/>
  <c r="D265" i="53"/>
  <c r="G265" i="53" s="1"/>
  <c r="D685" i="53"/>
  <c r="G685" i="53" s="1"/>
  <c r="D505" i="53"/>
  <c r="G505" i="53" s="1"/>
  <c r="D1165" i="53"/>
  <c r="G1165" i="53" s="1"/>
  <c r="D1585" i="53"/>
  <c r="G1585" i="53" s="1"/>
  <c r="D1105" i="53"/>
  <c r="G1105" i="53" s="1"/>
  <c r="D1465" i="53"/>
  <c r="G1465" i="53" s="1"/>
  <c r="D1405" i="53"/>
  <c r="G1405" i="53" s="1"/>
  <c r="D745" i="53"/>
  <c r="G745" i="53" s="1"/>
  <c r="D805" i="53"/>
  <c r="G805" i="53" s="1"/>
  <c r="D565" i="53"/>
  <c r="G565" i="53" s="1"/>
  <c r="D445" i="53"/>
  <c r="G445" i="53" s="1"/>
  <c r="D305" i="53"/>
  <c r="G305" i="53" s="1"/>
  <c r="D1265" i="53"/>
  <c r="G1265" i="53" s="1"/>
  <c r="D5" i="53"/>
  <c r="G5" i="53" s="1"/>
  <c r="D125" i="53"/>
  <c r="G125" i="53" s="1"/>
  <c r="D1325" i="53"/>
  <c r="G1325" i="53" s="1"/>
  <c r="D845" i="53"/>
  <c r="G845" i="53" s="1"/>
  <c r="D185" i="53"/>
  <c r="G185" i="53" s="1"/>
  <c r="D1625" i="53"/>
  <c r="G1625" i="53" s="1"/>
  <c r="D605" i="53"/>
  <c r="G605" i="53" s="1"/>
  <c r="D1025" i="53"/>
  <c r="G1025" i="53" s="1"/>
  <c r="D365" i="53"/>
  <c r="G365" i="53" s="1"/>
  <c r="D1205" i="53"/>
  <c r="G1205" i="53" s="1"/>
  <c r="D905" i="53"/>
  <c r="G905" i="53" s="1"/>
  <c r="D965" i="53"/>
  <c r="G965" i="53" s="1"/>
  <c r="D65" i="53"/>
  <c r="G65" i="53" s="1"/>
  <c r="D1505" i="53"/>
  <c r="G1505" i="53" s="1"/>
  <c r="D245" i="53"/>
  <c r="G245" i="53" s="1"/>
  <c r="D665" i="53"/>
  <c r="G665" i="53" s="1"/>
  <c r="D485" i="53"/>
  <c r="G485" i="53" s="1"/>
  <c r="D1145" i="53"/>
  <c r="G1145" i="53" s="1"/>
  <c r="D1565" i="53"/>
  <c r="G1565" i="53" s="1"/>
  <c r="D1085" i="53"/>
  <c r="G1085" i="53" s="1"/>
  <c r="D1445" i="53"/>
  <c r="G1445" i="53" s="1"/>
  <c r="D1385" i="53"/>
  <c r="G1385" i="53" s="1"/>
  <c r="D725" i="53"/>
  <c r="G725" i="53" s="1"/>
  <c r="D785" i="53"/>
  <c r="G785" i="53" s="1"/>
  <c r="D545" i="53"/>
  <c r="G545" i="53" s="1"/>
  <c r="D425" i="53"/>
  <c r="G425" i="53" s="1"/>
  <c r="D345" i="53"/>
  <c r="G345" i="53" s="1"/>
  <c r="D1305" i="53"/>
  <c r="G1305" i="53" s="1"/>
  <c r="D45" i="53"/>
  <c r="G45" i="53" s="1"/>
  <c r="D165" i="53"/>
  <c r="G165" i="53" s="1"/>
  <c r="D1365" i="53"/>
  <c r="G1365" i="53" s="1"/>
  <c r="D885" i="53"/>
  <c r="G885" i="53" s="1"/>
  <c r="D225" i="53"/>
  <c r="G225" i="53" s="1"/>
  <c r="D1665" i="53"/>
  <c r="G1665" i="53" s="1"/>
  <c r="D645" i="53"/>
  <c r="G645" i="53" s="1"/>
  <c r="D1065" i="53"/>
  <c r="G1065" i="53" s="1"/>
  <c r="D405" i="53"/>
  <c r="G405" i="53" s="1"/>
  <c r="D1245" i="53"/>
  <c r="G1245" i="53" s="1"/>
  <c r="D945" i="53"/>
  <c r="G945" i="53" s="1"/>
  <c r="D1005" i="53"/>
  <c r="G1005" i="53" s="1"/>
  <c r="D105" i="53"/>
  <c r="G105" i="53" s="1"/>
  <c r="D1545" i="53"/>
  <c r="G1545" i="53" s="1"/>
  <c r="D285" i="53"/>
  <c r="G285" i="53" s="1"/>
  <c r="D705" i="53"/>
  <c r="G705" i="53" s="1"/>
  <c r="D525" i="53"/>
  <c r="G525" i="53" s="1"/>
  <c r="D1185" i="53"/>
  <c r="G1185" i="53" s="1"/>
  <c r="D1605" i="53"/>
  <c r="G1605" i="53" s="1"/>
  <c r="D1125" i="53"/>
  <c r="G1125" i="53" s="1"/>
  <c r="D1485" i="53"/>
  <c r="G1485" i="53" s="1"/>
  <c r="D1425" i="53"/>
  <c r="G1425" i="53" s="1"/>
  <c r="D765" i="53"/>
  <c r="G765" i="53" s="1"/>
  <c r="D825" i="53"/>
  <c r="G825" i="53" s="1"/>
  <c r="D585" i="53"/>
  <c r="G585" i="53" s="1"/>
  <c r="D465" i="53"/>
  <c r="G465" i="53" s="1"/>
  <c r="D326" i="53"/>
  <c r="G326" i="53" s="1"/>
  <c r="D1286" i="53"/>
  <c r="G1286" i="53" s="1"/>
  <c r="D26" i="53"/>
  <c r="G26" i="53" s="1"/>
  <c r="D146" i="53"/>
  <c r="G146" i="53" s="1"/>
  <c r="D1346" i="53"/>
  <c r="G1346" i="53" s="1"/>
  <c r="D866" i="53"/>
  <c r="G866" i="53" s="1"/>
  <c r="D206" i="53"/>
  <c r="G206" i="53" s="1"/>
  <c r="D1646" i="53"/>
  <c r="G1646" i="53" s="1"/>
  <c r="D626" i="53"/>
  <c r="G626" i="53" s="1"/>
  <c r="D1046" i="53"/>
  <c r="G1046" i="53" s="1"/>
  <c r="D386" i="53"/>
  <c r="G386" i="53" s="1"/>
  <c r="D1226" i="53"/>
  <c r="G1226" i="53" s="1"/>
  <c r="D926" i="53"/>
  <c r="G926" i="53" s="1"/>
  <c r="D986" i="53"/>
  <c r="G986" i="53" s="1"/>
  <c r="D86" i="53"/>
  <c r="G86" i="53" s="1"/>
  <c r="D1526" i="53"/>
  <c r="G1526" i="53" s="1"/>
  <c r="D266" i="53"/>
  <c r="G266" i="53" s="1"/>
  <c r="D686" i="53"/>
  <c r="G686" i="53" s="1"/>
  <c r="D506" i="53"/>
  <c r="G506" i="53" s="1"/>
  <c r="D1166" i="53"/>
  <c r="G1166" i="53" s="1"/>
  <c r="D1586" i="53"/>
  <c r="G1586" i="53" s="1"/>
  <c r="D1106" i="53"/>
  <c r="G1106" i="53" s="1"/>
  <c r="D1466" i="53"/>
  <c r="G1466" i="53" s="1"/>
  <c r="D1406" i="53"/>
  <c r="G1406" i="53" s="1"/>
  <c r="D746" i="53"/>
  <c r="G746" i="53" s="1"/>
  <c r="D806" i="53"/>
  <c r="G806" i="53" s="1"/>
  <c r="D566" i="53"/>
  <c r="G566" i="53" s="1"/>
  <c r="D446" i="53"/>
  <c r="G446" i="53" s="1"/>
  <c r="D306" i="53"/>
  <c r="G306" i="53" s="1"/>
  <c r="D1266" i="53"/>
  <c r="G1266" i="53" s="1"/>
  <c r="D6" i="53"/>
  <c r="G6" i="53" s="1"/>
  <c r="D126" i="53"/>
  <c r="G126" i="53" s="1"/>
  <c r="D1326" i="53"/>
  <c r="G1326" i="53" s="1"/>
  <c r="D846" i="53"/>
  <c r="G846" i="53" s="1"/>
  <c r="D186" i="53"/>
  <c r="G186" i="53" s="1"/>
  <c r="D1626" i="53"/>
  <c r="G1626" i="53" s="1"/>
  <c r="D606" i="53"/>
  <c r="G606" i="53" s="1"/>
  <c r="D1026" i="53"/>
  <c r="G1026" i="53" s="1"/>
  <c r="D366" i="53"/>
  <c r="G366" i="53" s="1"/>
  <c r="D1206" i="53"/>
  <c r="G1206" i="53" s="1"/>
  <c r="D906" i="53"/>
  <c r="G906" i="53" s="1"/>
  <c r="D966" i="53"/>
  <c r="G966" i="53" s="1"/>
  <c r="D66" i="53"/>
  <c r="G66" i="53" s="1"/>
  <c r="D1506" i="53"/>
  <c r="G1506" i="53" s="1"/>
  <c r="D246" i="53"/>
  <c r="G246" i="53" s="1"/>
  <c r="D666" i="53"/>
  <c r="G666" i="53" s="1"/>
  <c r="D486" i="53"/>
  <c r="G486" i="53" s="1"/>
  <c r="D1146" i="53"/>
  <c r="G1146" i="53" s="1"/>
  <c r="D1566" i="53"/>
  <c r="G1566" i="53" s="1"/>
  <c r="D1086" i="53"/>
  <c r="G1086" i="53" s="1"/>
  <c r="D1446" i="53"/>
  <c r="G1446" i="53" s="1"/>
  <c r="D1386" i="53"/>
  <c r="G1386" i="53" s="1"/>
  <c r="D726" i="53"/>
  <c r="G726" i="53" s="1"/>
  <c r="D786" i="53"/>
  <c r="G786" i="53" s="1"/>
  <c r="D546" i="53"/>
  <c r="G546" i="53" s="1"/>
  <c r="D426" i="53"/>
  <c r="G426" i="53" s="1"/>
  <c r="D346" i="53"/>
  <c r="G346" i="53" s="1"/>
  <c r="D1306" i="53"/>
  <c r="G1306" i="53" s="1"/>
  <c r="D46" i="53"/>
  <c r="G46" i="53" s="1"/>
  <c r="D166" i="53"/>
  <c r="G166" i="53" s="1"/>
  <c r="D1366" i="53"/>
  <c r="G1366" i="53" s="1"/>
  <c r="D886" i="53"/>
  <c r="G886" i="53" s="1"/>
  <c r="D226" i="53"/>
  <c r="G226" i="53" s="1"/>
  <c r="D1666" i="53"/>
  <c r="G1666" i="53" s="1"/>
  <c r="D646" i="53"/>
  <c r="G646" i="53" s="1"/>
  <c r="D1066" i="53"/>
  <c r="G1066" i="53" s="1"/>
  <c r="D406" i="53"/>
  <c r="G406" i="53" s="1"/>
  <c r="D1246" i="53"/>
  <c r="G1246" i="53" s="1"/>
  <c r="D946" i="53"/>
  <c r="G946" i="53" s="1"/>
  <c r="D1006" i="53"/>
  <c r="G1006" i="53" s="1"/>
  <c r="D106" i="53"/>
  <c r="G106" i="53" s="1"/>
  <c r="D1546" i="53"/>
  <c r="G1546" i="53" s="1"/>
  <c r="D286" i="53"/>
  <c r="G286" i="53" s="1"/>
  <c r="D706" i="53"/>
  <c r="G706" i="53" s="1"/>
  <c r="D526" i="53"/>
  <c r="G526" i="53" s="1"/>
  <c r="D1186" i="53"/>
  <c r="G1186" i="53" s="1"/>
  <c r="D1606" i="53"/>
  <c r="G1606" i="53" s="1"/>
  <c r="D1126" i="53"/>
  <c r="G1126" i="53" s="1"/>
  <c r="D1486" i="53"/>
  <c r="G1486" i="53" s="1"/>
  <c r="D1426" i="53"/>
  <c r="G1426" i="53" s="1"/>
  <c r="D766" i="53"/>
  <c r="G766" i="53" s="1"/>
  <c r="D826" i="53"/>
  <c r="G826" i="53" s="1"/>
  <c r="D586" i="53"/>
  <c r="G586" i="53" s="1"/>
  <c r="D466" i="53"/>
  <c r="G466" i="53" s="1"/>
  <c r="D327" i="53"/>
  <c r="G327" i="53" s="1"/>
  <c r="D1287" i="53"/>
  <c r="G1287" i="53" s="1"/>
  <c r="D27" i="53"/>
  <c r="G27" i="53" s="1"/>
  <c r="D147" i="53"/>
  <c r="G147" i="53" s="1"/>
  <c r="D1347" i="53"/>
  <c r="G1347" i="53" s="1"/>
  <c r="D867" i="53"/>
  <c r="G867" i="53" s="1"/>
  <c r="D207" i="53"/>
  <c r="G207" i="53" s="1"/>
  <c r="D1647" i="53"/>
  <c r="G1647" i="53" s="1"/>
  <c r="D627" i="53"/>
  <c r="G627" i="53" s="1"/>
  <c r="D1047" i="53"/>
  <c r="G1047" i="53" s="1"/>
  <c r="D387" i="53"/>
  <c r="G387" i="53" s="1"/>
  <c r="D1227" i="53"/>
  <c r="G1227" i="53" s="1"/>
  <c r="D927" i="53"/>
  <c r="G927" i="53" s="1"/>
  <c r="D987" i="53"/>
  <c r="G987" i="53" s="1"/>
  <c r="D87" i="53"/>
  <c r="G87" i="53" s="1"/>
  <c r="D1527" i="53"/>
  <c r="G1527" i="53" s="1"/>
  <c r="D267" i="53"/>
  <c r="G267" i="53" s="1"/>
  <c r="D687" i="53"/>
  <c r="G687" i="53" s="1"/>
  <c r="D507" i="53"/>
  <c r="G507" i="53" s="1"/>
  <c r="D1167" i="53"/>
  <c r="G1167" i="53" s="1"/>
  <c r="D1587" i="53"/>
  <c r="G1587" i="53" s="1"/>
  <c r="D1107" i="53"/>
  <c r="G1107" i="53" s="1"/>
  <c r="D1467" i="53"/>
  <c r="G1467" i="53" s="1"/>
  <c r="D1407" i="53"/>
  <c r="G1407" i="53" s="1"/>
  <c r="D747" i="53"/>
  <c r="G747" i="53" s="1"/>
  <c r="D807" i="53"/>
  <c r="G807" i="53" s="1"/>
  <c r="D567" i="53"/>
  <c r="G567" i="53" s="1"/>
  <c r="D447" i="53"/>
  <c r="G447" i="53" s="1"/>
  <c r="D307" i="53"/>
  <c r="G307" i="53" s="1"/>
  <c r="D1267" i="53"/>
  <c r="G1267" i="53" s="1"/>
  <c r="D7" i="53"/>
  <c r="G7" i="53" s="1"/>
  <c r="D127" i="53"/>
  <c r="G127" i="53" s="1"/>
  <c r="D1327" i="53"/>
  <c r="G1327" i="53" s="1"/>
  <c r="D847" i="53"/>
  <c r="G847" i="53" s="1"/>
  <c r="D187" i="53"/>
  <c r="G187" i="53" s="1"/>
  <c r="D1627" i="53"/>
  <c r="G1627" i="53" s="1"/>
  <c r="D607" i="53"/>
  <c r="G607" i="53" s="1"/>
  <c r="D1027" i="53"/>
  <c r="G1027" i="53" s="1"/>
  <c r="D367" i="53"/>
  <c r="G367" i="53" s="1"/>
  <c r="D1207" i="53"/>
  <c r="G1207" i="53" s="1"/>
  <c r="D907" i="53"/>
  <c r="G907" i="53" s="1"/>
  <c r="D967" i="53"/>
  <c r="G967" i="53" s="1"/>
  <c r="D67" i="53"/>
  <c r="G67" i="53" s="1"/>
  <c r="D1507" i="53"/>
  <c r="G1507" i="53" s="1"/>
  <c r="D247" i="53"/>
  <c r="G247" i="53" s="1"/>
  <c r="D667" i="53"/>
  <c r="G667" i="53" s="1"/>
  <c r="D487" i="53"/>
  <c r="G487" i="53" s="1"/>
  <c r="D1147" i="53"/>
  <c r="G1147" i="53" s="1"/>
  <c r="D1567" i="53"/>
  <c r="G1567" i="53" s="1"/>
  <c r="D1087" i="53"/>
  <c r="G1087" i="53" s="1"/>
  <c r="D1447" i="53"/>
  <c r="G1447" i="53" s="1"/>
  <c r="D1387" i="53"/>
  <c r="G1387" i="53" s="1"/>
  <c r="D727" i="53"/>
  <c r="G727" i="53" s="1"/>
  <c r="D787" i="53"/>
  <c r="G787" i="53" s="1"/>
  <c r="D547" i="53"/>
  <c r="G547" i="53" s="1"/>
  <c r="D427" i="53"/>
  <c r="G427" i="53" s="1"/>
  <c r="D347" i="53"/>
  <c r="G347" i="53" s="1"/>
  <c r="D1307" i="53"/>
  <c r="G1307" i="53" s="1"/>
  <c r="D47" i="53"/>
  <c r="G47" i="53" s="1"/>
  <c r="D167" i="53"/>
  <c r="G167" i="53" s="1"/>
  <c r="D1367" i="53"/>
  <c r="G1367" i="53" s="1"/>
  <c r="D887" i="53"/>
  <c r="G887" i="53" s="1"/>
  <c r="D227" i="53"/>
  <c r="G227" i="53" s="1"/>
  <c r="D1667" i="53"/>
  <c r="G1667" i="53" s="1"/>
  <c r="D647" i="53"/>
  <c r="G647" i="53" s="1"/>
  <c r="D1067" i="53"/>
  <c r="G1067" i="53" s="1"/>
  <c r="D407" i="53"/>
  <c r="G407" i="53" s="1"/>
  <c r="D1247" i="53"/>
  <c r="G1247" i="53" s="1"/>
  <c r="D947" i="53"/>
  <c r="G947" i="53" s="1"/>
  <c r="D1007" i="53"/>
  <c r="G1007" i="53" s="1"/>
  <c r="D107" i="53"/>
  <c r="G107" i="53" s="1"/>
  <c r="D1547" i="53"/>
  <c r="G1547" i="53" s="1"/>
  <c r="D287" i="53"/>
  <c r="G287" i="53" s="1"/>
  <c r="D707" i="53"/>
  <c r="G707" i="53" s="1"/>
  <c r="D527" i="53"/>
  <c r="G527" i="53" s="1"/>
  <c r="D1187" i="53"/>
  <c r="G1187" i="53" s="1"/>
  <c r="D1607" i="53"/>
  <c r="G1607" i="53" s="1"/>
  <c r="D1127" i="53"/>
  <c r="G1127" i="53" s="1"/>
  <c r="D1487" i="53"/>
  <c r="G1487" i="53" s="1"/>
  <c r="D1427" i="53"/>
  <c r="G1427" i="53" s="1"/>
  <c r="D767" i="53"/>
  <c r="G767" i="53" s="1"/>
  <c r="D827" i="53"/>
  <c r="G827" i="53" s="1"/>
  <c r="D587" i="53"/>
  <c r="G587" i="53" s="1"/>
  <c r="D467" i="53"/>
  <c r="G467" i="53" s="1"/>
  <c r="D328" i="53"/>
  <c r="G328" i="53" s="1"/>
  <c r="D1288" i="53"/>
  <c r="G1288" i="53" s="1"/>
  <c r="D28" i="53"/>
  <c r="G28" i="53" s="1"/>
  <c r="D148" i="53"/>
  <c r="G148" i="53" s="1"/>
  <c r="D1348" i="53"/>
  <c r="G1348" i="53" s="1"/>
  <c r="D868" i="53"/>
  <c r="G868" i="53" s="1"/>
  <c r="D208" i="53"/>
  <c r="G208" i="53" s="1"/>
  <c r="D1648" i="53"/>
  <c r="G1648" i="53" s="1"/>
  <c r="D628" i="53"/>
  <c r="G628" i="53" s="1"/>
  <c r="D1048" i="53"/>
  <c r="G1048" i="53" s="1"/>
  <c r="D388" i="53"/>
  <c r="G388" i="53" s="1"/>
  <c r="D1228" i="53"/>
  <c r="G1228" i="53" s="1"/>
  <c r="D928" i="53"/>
  <c r="G928" i="53" s="1"/>
  <c r="D988" i="53"/>
  <c r="G988" i="53" s="1"/>
  <c r="D88" i="53"/>
  <c r="G88" i="53" s="1"/>
  <c r="D1528" i="53"/>
  <c r="G1528" i="53" s="1"/>
  <c r="D268" i="53"/>
  <c r="G268" i="53" s="1"/>
  <c r="D688" i="53"/>
  <c r="G688" i="53" s="1"/>
  <c r="D508" i="53"/>
  <c r="G508" i="53" s="1"/>
  <c r="D1168" i="53"/>
  <c r="G1168" i="53" s="1"/>
  <c r="D1588" i="53"/>
  <c r="G1588" i="53" s="1"/>
  <c r="D1108" i="53"/>
  <c r="G1108" i="53" s="1"/>
  <c r="D1468" i="53"/>
  <c r="G1468" i="53" s="1"/>
  <c r="D1408" i="53"/>
  <c r="G1408" i="53" s="1"/>
  <c r="D748" i="53"/>
  <c r="G748" i="53" s="1"/>
  <c r="D808" i="53"/>
  <c r="G808" i="53" s="1"/>
  <c r="D568" i="53"/>
  <c r="G568" i="53" s="1"/>
  <c r="D448" i="53"/>
  <c r="G448" i="53" s="1"/>
  <c r="D308" i="53"/>
  <c r="G308" i="53" s="1"/>
  <c r="D1268" i="53"/>
  <c r="G1268" i="53" s="1"/>
  <c r="D8" i="53"/>
  <c r="G8" i="53" s="1"/>
  <c r="D128" i="53"/>
  <c r="G128" i="53" s="1"/>
  <c r="D1328" i="53"/>
  <c r="G1328" i="53" s="1"/>
  <c r="D848" i="53"/>
  <c r="G848" i="53" s="1"/>
  <c r="D188" i="53"/>
  <c r="G188" i="53" s="1"/>
  <c r="D1628" i="53"/>
  <c r="G1628" i="53" s="1"/>
  <c r="D608" i="53"/>
  <c r="G608" i="53" s="1"/>
  <c r="D1028" i="53"/>
  <c r="G1028" i="53" s="1"/>
  <c r="D368" i="53"/>
  <c r="G368" i="53" s="1"/>
  <c r="D1208" i="53"/>
  <c r="G1208" i="53" s="1"/>
  <c r="D908" i="53"/>
  <c r="G908" i="53" s="1"/>
  <c r="D968" i="53"/>
  <c r="G968" i="53" s="1"/>
  <c r="D68" i="53"/>
  <c r="G68" i="53" s="1"/>
  <c r="D1508" i="53"/>
  <c r="G1508" i="53" s="1"/>
  <c r="D248" i="53"/>
  <c r="G248" i="53" s="1"/>
  <c r="D668" i="53"/>
  <c r="G668" i="53" s="1"/>
  <c r="D488" i="53"/>
  <c r="G488" i="53" s="1"/>
  <c r="D1148" i="53"/>
  <c r="G1148" i="53" s="1"/>
  <c r="D1568" i="53"/>
  <c r="G1568" i="53" s="1"/>
  <c r="D1088" i="53"/>
  <c r="G1088" i="53" s="1"/>
  <c r="D1448" i="53"/>
  <c r="G1448" i="53" s="1"/>
  <c r="D1388" i="53"/>
  <c r="G1388" i="53" s="1"/>
  <c r="D728" i="53"/>
  <c r="G728" i="53" s="1"/>
  <c r="D788" i="53"/>
  <c r="G788" i="53" s="1"/>
  <c r="D548" i="53"/>
  <c r="G548" i="53" s="1"/>
  <c r="D428" i="53"/>
  <c r="G428" i="53" s="1"/>
  <c r="D348" i="53"/>
  <c r="G348" i="53" s="1"/>
  <c r="D1308" i="53"/>
  <c r="G1308" i="53" s="1"/>
  <c r="D48" i="53"/>
  <c r="G48" i="53" s="1"/>
  <c r="D168" i="53"/>
  <c r="G168" i="53" s="1"/>
  <c r="D1368" i="53"/>
  <c r="G1368" i="53" s="1"/>
  <c r="D888" i="53"/>
  <c r="G888" i="53" s="1"/>
  <c r="D228" i="53"/>
  <c r="G228" i="53" s="1"/>
  <c r="D1668" i="53"/>
  <c r="G1668" i="53" s="1"/>
  <c r="D648" i="53"/>
  <c r="G648" i="53" s="1"/>
  <c r="D1068" i="53"/>
  <c r="G1068" i="53" s="1"/>
  <c r="D408" i="53"/>
  <c r="G408" i="53" s="1"/>
  <c r="D1248" i="53"/>
  <c r="G1248" i="53" s="1"/>
  <c r="D948" i="53"/>
  <c r="G948" i="53" s="1"/>
  <c r="D1008" i="53"/>
  <c r="G1008" i="53" s="1"/>
  <c r="D108" i="53"/>
  <c r="G108" i="53" s="1"/>
  <c r="D1548" i="53"/>
  <c r="G1548" i="53" s="1"/>
  <c r="D288" i="53"/>
  <c r="G288" i="53" s="1"/>
  <c r="D708" i="53"/>
  <c r="G708" i="53" s="1"/>
  <c r="D528" i="53"/>
  <c r="G528" i="53" s="1"/>
  <c r="D1188" i="53"/>
  <c r="G1188" i="53" s="1"/>
  <c r="D1608" i="53"/>
  <c r="G1608" i="53" s="1"/>
  <c r="D1128" i="53"/>
  <c r="G1128" i="53" s="1"/>
  <c r="D1488" i="53"/>
  <c r="G1488" i="53" s="1"/>
  <c r="D1428" i="53"/>
  <c r="G1428" i="53" s="1"/>
  <c r="D768" i="53"/>
  <c r="G768" i="53" s="1"/>
  <c r="D828" i="53"/>
  <c r="G828" i="53" s="1"/>
  <c r="D588" i="53"/>
  <c r="G588" i="53" s="1"/>
  <c r="D468" i="53"/>
  <c r="G468" i="53" s="1"/>
  <c r="D329" i="53"/>
  <c r="G329" i="53" s="1"/>
  <c r="D1289" i="53"/>
  <c r="G1289" i="53" s="1"/>
  <c r="D29" i="53"/>
  <c r="G29" i="53" s="1"/>
  <c r="D149" i="53"/>
  <c r="G149" i="53" s="1"/>
  <c r="D1349" i="53"/>
  <c r="G1349" i="53" s="1"/>
  <c r="D869" i="53"/>
  <c r="G869" i="53" s="1"/>
  <c r="D209" i="53"/>
  <c r="G209" i="53" s="1"/>
  <c r="D1649" i="53"/>
  <c r="G1649" i="53" s="1"/>
  <c r="D629" i="53"/>
  <c r="G629" i="53" s="1"/>
  <c r="D1049" i="53"/>
  <c r="G1049" i="53" s="1"/>
  <c r="D389" i="53"/>
  <c r="G389" i="53" s="1"/>
  <c r="D1229" i="53"/>
  <c r="G1229" i="53" s="1"/>
  <c r="D929" i="53"/>
  <c r="G929" i="53" s="1"/>
  <c r="D989" i="53"/>
  <c r="G989" i="53" s="1"/>
  <c r="D89" i="53"/>
  <c r="G89" i="53" s="1"/>
  <c r="D1529" i="53"/>
  <c r="G1529" i="53" s="1"/>
  <c r="D269" i="53"/>
  <c r="G269" i="53" s="1"/>
  <c r="D689" i="53"/>
  <c r="G689" i="53" s="1"/>
  <c r="D509" i="53"/>
  <c r="G509" i="53" s="1"/>
  <c r="D1169" i="53"/>
  <c r="G1169" i="53" s="1"/>
  <c r="D1589" i="53"/>
  <c r="G1589" i="53" s="1"/>
  <c r="D1109" i="53"/>
  <c r="G1109" i="53" s="1"/>
  <c r="D1469" i="53"/>
  <c r="G1469" i="53" s="1"/>
  <c r="D1409" i="53"/>
  <c r="G1409" i="53" s="1"/>
  <c r="D749" i="53"/>
  <c r="G749" i="53" s="1"/>
  <c r="D809" i="53"/>
  <c r="G809" i="53" s="1"/>
  <c r="D569" i="53"/>
  <c r="G569" i="53" s="1"/>
  <c r="D449" i="53"/>
  <c r="G449" i="53" s="1"/>
  <c r="D309" i="53"/>
  <c r="G309" i="53" s="1"/>
  <c r="D1269" i="53"/>
  <c r="G1269" i="53" s="1"/>
  <c r="D9" i="53"/>
  <c r="G9" i="53" s="1"/>
  <c r="D129" i="53"/>
  <c r="G129" i="53" s="1"/>
  <c r="D1329" i="53"/>
  <c r="G1329" i="53" s="1"/>
  <c r="D849" i="53"/>
  <c r="G849" i="53" s="1"/>
  <c r="D189" i="53"/>
  <c r="G189" i="53" s="1"/>
  <c r="D1629" i="53"/>
  <c r="G1629" i="53" s="1"/>
  <c r="D609" i="53"/>
  <c r="G609" i="53" s="1"/>
  <c r="D1029" i="53"/>
  <c r="G1029" i="53" s="1"/>
  <c r="D369" i="53"/>
  <c r="G369" i="53" s="1"/>
  <c r="D1209" i="53"/>
  <c r="G1209" i="53" s="1"/>
  <c r="D909" i="53"/>
  <c r="G909" i="53" s="1"/>
  <c r="D969" i="53"/>
  <c r="G969" i="53" s="1"/>
  <c r="D69" i="53"/>
  <c r="G69" i="53" s="1"/>
  <c r="D1509" i="53"/>
  <c r="G1509" i="53" s="1"/>
  <c r="D249" i="53"/>
  <c r="G249" i="53" s="1"/>
  <c r="D669" i="53"/>
  <c r="G669" i="53" s="1"/>
  <c r="D489" i="53"/>
  <c r="G489" i="53" s="1"/>
  <c r="D1149" i="53"/>
  <c r="G1149" i="53" s="1"/>
  <c r="D1569" i="53"/>
  <c r="G1569" i="53" s="1"/>
  <c r="D1089" i="53"/>
  <c r="G1089" i="53" s="1"/>
  <c r="D1449" i="53"/>
  <c r="G1449" i="53" s="1"/>
  <c r="D1389" i="53"/>
  <c r="G1389" i="53" s="1"/>
  <c r="D729" i="53"/>
  <c r="G729" i="53" s="1"/>
  <c r="D789" i="53"/>
  <c r="G789" i="53" s="1"/>
  <c r="D549" i="53"/>
  <c r="G549" i="53" s="1"/>
  <c r="D429" i="53"/>
  <c r="G429" i="53" s="1"/>
  <c r="D349" i="53"/>
  <c r="G349" i="53" s="1"/>
  <c r="D1309" i="53"/>
  <c r="G1309" i="53" s="1"/>
  <c r="D49" i="53"/>
  <c r="G49" i="53" s="1"/>
  <c r="D169" i="53"/>
  <c r="G169" i="53" s="1"/>
  <c r="D1369" i="53"/>
  <c r="G1369" i="53" s="1"/>
  <c r="D889" i="53"/>
  <c r="G889" i="53" s="1"/>
  <c r="D229" i="53"/>
  <c r="G229" i="53" s="1"/>
  <c r="D1669" i="53"/>
  <c r="G1669" i="53" s="1"/>
  <c r="D649" i="53"/>
  <c r="G649" i="53" s="1"/>
  <c r="D1069" i="53"/>
  <c r="G1069" i="53" s="1"/>
  <c r="D409" i="53"/>
  <c r="G409" i="53" s="1"/>
  <c r="D1249" i="53"/>
  <c r="G1249" i="53" s="1"/>
  <c r="D949" i="53"/>
  <c r="G949" i="53" s="1"/>
  <c r="D1009" i="53"/>
  <c r="G1009" i="53" s="1"/>
  <c r="D109" i="53"/>
  <c r="G109" i="53" s="1"/>
  <c r="D1549" i="53"/>
  <c r="G1549" i="53" s="1"/>
  <c r="D289" i="53"/>
  <c r="G289" i="53" s="1"/>
  <c r="D709" i="53"/>
  <c r="G709" i="53" s="1"/>
  <c r="D529" i="53"/>
  <c r="G529" i="53" s="1"/>
  <c r="D1189" i="53"/>
  <c r="G1189" i="53" s="1"/>
  <c r="D1609" i="53"/>
  <c r="G1609" i="53" s="1"/>
  <c r="D1129" i="53"/>
  <c r="G1129" i="53" s="1"/>
  <c r="D1489" i="53"/>
  <c r="G1489" i="53" s="1"/>
  <c r="D1429" i="53"/>
  <c r="G1429" i="53" s="1"/>
  <c r="D769" i="53"/>
  <c r="G769" i="53" s="1"/>
  <c r="D829" i="53"/>
  <c r="G829" i="53" s="1"/>
  <c r="D589" i="53"/>
  <c r="G589" i="53" s="1"/>
  <c r="D469" i="53"/>
  <c r="G469" i="53" s="1"/>
  <c r="D330" i="53"/>
  <c r="G330" i="53" s="1"/>
  <c r="D1290" i="53"/>
  <c r="G1290" i="53" s="1"/>
  <c r="D30" i="53"/>
  <c r="G30" i="53" s="1"/>
  <c r="D150" i="53"/>
  <c r="G150" i="53" s="1"/>
  <c r="D1350" i="53"/>
  <c r="G1350" i="53" s="1"/>
  <c r="D870" i="53"/>
  <c r="G870" i="53" s="1"/>
  <c r="D210" i="53"/>
  <c r="G210" i="53" s="1"/>
  <c r="D1650" i="53"/>
  <c r="G1650" i="53" s="1"/>
  <c r="D630" i="53"/>
  <c r="G630" i="53" s="1"/>
  <c r="D1050" i="53"/>
  <c r="G1050" i="53" s="1"/>
  <c r="D390" i="53"/>
  <c r="G390" i="53" s="1"/>
  <c r="D1230" i="53"/>
  <c r="G1230" i="53" s="1"/>
  <c r="D930" i="53"/>
  <c r="G930" i="53" s="1"/>
  <c r="D990" i="53"/>
  <c r="G990" i="53" s="1"/>
  <c r="D90" i="53"/>
  <c r="G90" i="53" s="1"/>
  <c r="D1530" i="53"/>
  <c r="G1530" i="53" s="1"/>
  <c r="D270" i="53"/>
  <c r="G270" i="53" s="1"/>
  <c r="D690" i="53"/>
  <c r="G690" i="53" s="1"/>
  <c r="D510" i="53"/>
  <c r="G510" i="53" s="1"/>
  <c r="D1170" i="53"/>
  <c r="G1170" i="53" s="1"/>
  <c r="D1590" i="53"/>
  <c r="G1590" i="53" s="1"/>
  <c r="D1110" i="53"/>
  <c r="G1110" i="53" s="1"/>
  <c r="D1470" i="53"/>
  <c r="G1470" i="53" s="1"/>
  <c r="D1410" i="53"/>
  <c r="G1410" i="53" s="1"/>
  <c r="D750" i="53"/>
  <c r="G750" i="53" s="1"/>
  <c r="D810" i="53"/>
  <c r="G810" i="53" s="1"/>
  <c r="D570" i="53"/>
  <c r="G570" i="53" s="1"/>
  <c r="D450" i="53"/>
  <c r="G450" i="53" s="1"/>
  <c r="D310" i="53"/>
  <c r="G310" i="53" s="1"/>
  <c r="D1270" i="53"/>
  <c r="G1270" i="53" s="1"/>
  <c r="D10" i="53"/>
  <c r="G10" i="53" s="1"/>
  <c r="D130" i="53"/>
  <c r="G130" i="53" s="1"/>
  <c r="D1330" i="53"/>
  <c r="G1330" i="53" s="1"/>
  <c r="D850" i="53"/>
  <c r="G850" i="53" s="1"/>
  <c r="D190" i="53"/>
  <c r="G190" i="53" s="1"/>
  <c r="D1630" i="53"/>
  <c r="G1630" i="53" s="1"/>
  <c r="D610" i="53"/>
  <c r="G610" i="53" s="1"/>
  <c r="D1030" i="53"/>
  <c r="G1030" i="53" s="1"/>
  <c r="D370" i="53"/>
  <c r="G370" i="53" s="1"/>
  <c r="D1210" i="53"/>
  <c r="G1210" i="53" s="1"/>
  <c r="D910" i="53"/>
  <c r="G910" i="53" s="1"/>
  <c r="D970" i="53"/>
  <c r="G970" i="53" s="1"/>
  <c r="D70" i="53"/>
  <c r="G70" i="53" s="1"/>
  <c r="D1510" i="53"/>
  <c r="G1510" i="53" s="1"/>
  <c r="D250" i="53"/>
  <c r="G250" i="53" s="1"/>
  <c r="D670" i="53"/>
  <c r="G670" i="53" s="1"/>
  <c r="D490" i="53"/>
  <c r="G490" i="53" s="1"/>
  <c r="D1150" i="53"/>
  <c r="G1150" i="53" s="1"/>
  <c r="D1570" i="53"/>
  <c r="G1570" i="53" s="1"/>
  <c r="D1090" i="53"/>
  <c r="G1090" i="53" s="1"/>
  <c r="D1450" i="53"/>
  <c r="G1450" i="53" s="1"/>
  <c r="D1390" i="53"/>
  <c r="G1390" i="53" s="1"/>
  <c r="D730" i="53"/>
  <c r="G730" i="53" s="1"/>
  <c r="D790" i="53"/>
  <c r="G790" i="53" s="1"/>
  <c r="D550" i="53"/>
  <c r="G550" i="53" s="1"/>
  <c r="D430" i="53"/>
  <c r="G430" i="53" s="1"/>
  <c r="D350" i="53"/>
  <c r="G350" i="53" s="1"/>
  <c r="D1310" i="53"/>
  <c r="G1310" i="53" s="1"/>
  <c r="D50" i="53"/>
  <c r="G50" i="53" s="1"/>
  <c r="D170" i="53"/>
  <c r="G170" i="53" s="1"/>
  <c r="D1370" i="53"/>
  <c r="G1370" i="53" s="1"/>
  <c r="D890" i="53"/>
  <c r="G890" i="53" s="1"/>
  <c r="D230" i="53"/>
  <c r="G230" i="53" s="1"/>
  <c r="D1670" i="53"/>
  <c r="G1670" i="53" s="1"/>
  <c r="D650" i="53"/>
  <c r="G650" i="53" s="1"/>
  <c r="D1070" i="53"/>
  <c r="G1070" i="53" s="1"/>
  <c r="D410" i="53"/>
  <c r="G410" i="53" s="1"/>
  <c r="D1250" i="53"/>
  <c r="G1250" i="53" s="1"/>
  <c r="D950" i="53"/>
  <c r="G950" i="53" s="1"/>
  <c r="D1010" i="53"/>
  <c r="G1010" i="53" s="1"/>
  <c r="D110" i="53"/>
  <c r="G110" i="53" s="1"/>
  <c r="D1550" i="53"/>
  <c r="G1550" i="53" s="1"/>
  <c r="D290" i="53"/>
  <c r="G290" i="53" s="1"/>
  <c r="D710" i="53"/>
  <c r="G710" i="53" s="1"/>
  <c r="D530" i="53"/>
  <c r="G530" i="53" s="1"/>
  <c r="D1190" i="53"/>
  <c r="G1190" i="53" s="1"/>
  <c r="D1610" i="53"/>
  <c r="G1610" i="53" s="1"/>
  <c r="D1130" i="53"/>
  <c r="G1130" i="53" s="1"/>
  <c r="D1490" i="53"/>
  <c r="G1490" i="53" s="1"/>
  <c r="D1430" i="53"/>
  <c r="G1430" i="53" s="1"/>
  <c r="D770" i="53"/>
  <c r="G770" i="53" s="1"/>
  <c r="D830" i="53"/>
  <c r="G830" i="53" s="1"/>
  <c r="D590" i="53"/>
  <c r="G590" i="53" s="1"/>
  <c r="D470" i="53"/>
  <c r="G470" i="53" s="1"/>
  <c r="D331" i="53"/>
  <c r="G331" i="53" s="1"/>
  <c r="D1291" i="53"/>
  <c r="G1291" i="53" s="1"/>
  <c r="D31" i="53"/>
  <c r="G31" i="53" s="1"/>
  <c r="D151" i="53"/>
  <c r="G151" i="53" s="1"/>
  <c r="D1351" i="53"/>
  <c r="G1351" i="53" s="1"/>
  <c r="D871" i="53"/>
  <c r="G871" i="53" s="1"/>
  <c r="D211" i="53"/>
  <c r="G211" i="53" s="1"/>
  <c r="D1651" i="53"/>
  <c r="G1651" i="53" s="1"/>
  <c r="D631" i="53"/>
  <c r="G631" i="53" s="1"/>
  <c r="D1051" i="53"/>
  <c r="G1051" i="53" s="1"/>
  <c r="D391" i="53"/>
  <c r="G391" i="53" s="1"/>
  <c r="D1231" i="53"/>
  <c r="G1231" i="53" s="1"/>
  <c r="D931" i="53"/>
  <c r="G931" i="53" s="1"/>
  <c r="D991" i="53"/>
  <c r="G991" i="53" s="1"/>
  <c r="D91" i="53"/>
  <c r="G91" i="53" s="1"/>
  <c r="D1531" i="53"/>
  <c r="G1531" i="53" s="1"/>
  <c r="D271" i="53"/>
  <c r="G271" i="53" s="1"/>
  <c r="D691" i="53"/>
  <c r="G691" i="53" s="1"/>
  <c r="D511" i="53"/>
  <c r="G511" i="53" s="1"/>
  <c r="D1171" i="53"/>
  <c r="G1171" i="53" s="1"/>
  <c r="D1591" i="53"/>
  <c r="G1591" i="53" s="1"/>
  <c r="D1111" i="53"/>
  <c r="G1111" i="53" s="1"/>
  <c r="D1471" i="53"/>
  <c r="G1471" i="53" s="1"/>
  <c r="D1411" i="53"/>
  <c r="G1411" i="53" s="1"/>
  <c r="D751" i="53"/>
  <c r="G751" i="53" s="1"/>
  <c r="D811" i="53"/>
  <c r="G811" i="53" s="1"/>
  <c r="D571" i="53"/>
  <c r="G571" i="53" s="1"/>
  <c r="D451" i="53"/>
  <c r="G451" i="53" s="1"/>
  <c r="D311" i="53"/>
  <c r="G311" i="53" s="1"/>
  <c r="D1271" i="53"/>
  <c r="G1271" i="53" s="1"/>
  <c r="D11" i="53"/>
  <c r="G11" i="53" s="1"/>
  <c r="D131" i="53"/>
  <c r="G131" i="53" s="1"/>
  <c r="D1331" i="53"/>
  <c r="G1331" i="53" s="1"/>
  <c r="D851" i="53"/>
  <c r="G851" i="53" s="1"/>
  <c r="D191" i="53"/>
  <c r="G191" i="53" s="1"/>
  <c r="D1631" i="53"/>
  <c r="G1631" i="53" s="1"/>
  <c r="D611" i="53"/>
  <c r="G611" i="53" s="1"/>
  <c r="D1031" i="53"/>
  <c r="G1031" i="53" s="1"/>
  <c r="D371" i="53"/>
  <c r="G371" i="53" s="1"/>
  <c r="D1211" i="53"/>
  <c r="G1211" i="53" s="1"/>
  <c r="D911" i="53"/>
  <c r="G911" i="53" s="1"/>
  <c r="D971" i="53"/>
  <c r="G971" i="53" s="1"/>
  <c r="D71" i="53"/>
  <c r="G71" i="53" s="1"/>
  <c r="D1511" i="53"/>
  <c r="G1511" i="53" s="1"/>
  <c r="D251" i="53"/>
  <c r="G251" i="53" s="1"/>
  <c r="D671" i="53"/>
  <c r="G671" i="53" s="1"/>
  <c r="D491" i="53"/>
  <c r="G491" i="53" s="1"/>
  <c r="D1151" i="53"/>
  <c r="G1151" i="53" s="1"/>
  <c r="D1571" i="53"/>
  <c r="G1571" i="53" s="1"/>
  <c r="D1091" i="53"/>
  <c r="G1091" i="53" s="1"/>
  <c r="D1451" i="53"/>
  <c r="G1451" i="53" s="1"/>
  <c r="D1391" i="53"/>
  <c r="G1391" i="53" s="1"/>
  <c r="D731" i="53"/>
  <c r="G731" i="53" s="1"/>
  <c r="D791" i="53"/>
  <c r="G791" i="53" s="1"/>
  <c r="D551" i="53"/>
  <c r="G551" i="53" s="1"/>
  <c r="D431" i="53"/>
  <c r="G431" i="53" s="1"/>
  <c r="D351" i="53"/>
  <c r="G351" i="53" s="1"/>
  <c r="D1311" i="53"/>
  <c r="G1311" i="53" s="1"/>
  <c r="D51" i="53"/>
  <c r="G51" i="53" s="1"/>
  <c r="D171" i="53"/>
  <c r="G171" i="53" s="1"/>
  <c r="D1371" i="53"/>
  <c r="G1371" i="53" s="1"/>
  <c r="D891" i="53"/>
  <c r="G891" i="53" s="1"/>
  <c r="D231" i="53"/>
  <c r="G231" i="53" s="1"/>
  <c r="D1671" i="53"/>
  <c r="G1671" i="53" s="1"/>
  <c r="D651" i="53"/>
  <c r="G651" i="53" s="1"/>
  <c r="D1071" i="53"/>
  <c r="G1071" i="53" s="1"/>
  <c r="D411" i="53"/>
  <c r="G411" i="53" s="1"/>
  <c r="D1251" i="53"/>
  <c r="G1251" i="53" s="1"/>
  <c r="D951" i="53"/>
  <c r="G951" i="53" s="1"/>
  <c r="D1011" i="53"/>
  <c r="G1011" i="53" s="1"/>
  <c r="D111" i="53"/>
  <c r="G111" i="53" s="1"/>
  <c r="D1551" i="53"/>
  <c r="G1551" i="53" s="1"/>
  <c r="D291" i="53"/>
  <c r="G291" i="53" s="1"/>
  <c r="D711" i="53"/>
  <c r="G711" i="53" s="1"/>
  <c r="D531" i="53"/>
  <c r="G531" i="53" s="1"/>
  <c r="D1191" i="53"/>
  <c r="G1191" i="53" s="1"/>
  <c r="D1611" i="53"/>
  <c r="G1611" i="53" s="1"/>
  <c r="D1131" i="53"/>
  <c r="G1131" i="53" s="1"/>
  <c r="D1491" i="53"/>
  <c r="G1491" i="53" s="1"/>
  <c r="D1431" i="53"/>
  <c r="G1431" i="53" s="1"/>
  <c r="D771" i="53"/>
  <c r="G771" i="53" s="1"/>
  <c r="D831" i="53"/>
  <c r="G831" i="53" s="1"/>
  <c r="D591" i="53"/>
  <c r="G591" i="53" s="1"/>
  <c r="D471" i="53"/>
  <c r="G471" i="53" s="1"/>
  <c r="D332" i="53"/>
  <c r="G332" i="53" s="1"/>
  <c r="D1292" i="53"/>
  <c r="G1292" i="53" s="1"/>
  <c r="D32" i="53"/>
  <c r="G32" i="53" s="1"/>
  <c r="D152" i="53"/>
  <c r="G152" i="53" s="1"/>
  <c r="D1352" i="53"/>
  <c r="G1352" i="53" s="1"/>
  <c r="D872" i="53"/>
  <c r="G872" i="53" s="1"/>
  <c r="D212" i="53"/>
  <c r="G212" i="53" s="1"/>
  <c r="D1652" i="53"/>
  <c r="G1652" i="53" s="1"/>
  <c r="D632" i="53"/>
  <c r="G632" i="53" s="1"/>
  <c r="D1052" i="53"/>
  <c r="G1052" i="53" s="1"/>
  <c r="D392" i="53"/>
  <c r="G392" i="53" s="1"/>
  <c r="D1232" i="53"/>
  <c r="G1232" i="53" s="1"/>
  <c r="D932" i="53"/>
  <c r="G932" i="53" s="1"/>
  <c r="D992" i="53"/>
  <c r="G992" i="53" s="1"/>
  <c r="D92" i="53"/>
  <c r="G92" i="53" s="1"/>
  <c r="D1532" i="53"/>
  <c r="G1532" i="53" s="1"/>
  <c r="D272" i="53"/>
  <c r="G272" i="53" s="1"/>
  <c r="D692" i="53"/>
  <c r="G692" i="53" s="1"/>
  <c r="D512" i="53"/>
  <c r="G512" i="53" s="1"/>
  <c r="D1172" i="53"/>
  <c r="G1172" i="53" s="1"/>
  <c r="D1592" i="53"/>
  <c r="G1592" i="53" s="1"/>
  <c r="D1112" i="53"/>
  <c r="G1112" i="53" s="1"/>
  <c r="D1472" i="53"/>
  <c r="G1472" i="53" s="1"/>
  <c r="D1412" i="53"/>
  <c r="G1412" i="53" s="1"/>
  <c r="D752" i="53"/>
  <c r="G752" i="53" s="1"/>
  <c r="D812" i="53"/>
  <c r="G812" i="53" s="1"/>
  <c r="D572" i="53"/>
  <c r="G572" i="53" s="1"/>
  <c r="D452" i="53"/>
  <c r="G452" i="53" s="1"/>
  <c r="D312" i="53"/>
  <c r="G312" i="53" s="1"/>
  <c r="D1272" i="53"/>
  <c r="G1272" i="53" s="1"/>
  <c r="D12" i="53"/>
  <c r="G12" i="53" s="1"/>
  <c r="D132" i="53"/>
  <c r="G132" i="53" s="1"/>
  <c r="D1332" i="53"/>
  <c r="G1332" i="53" s="1"/>
  <c r="D852" i="53"/>
  <c r="G852" i="53" s="1"/>
  <c r="D192" i="53"/>
  <c r="G192" i="53" s="1"/>
  <c r="D1632" i="53"/>
  <c r="G1632" i="53" s="1"/>
  <c r="D612" i="53"/>
  <c r="G612" i="53" s="1"/>
  <c r="D1032" i="53"/>
  <c r="G1032" i="53" s="1"/>
  <c r="D372" i="53"/>
  <c r="G372" i="53" s="1"/>
  <c r="D1212" i="53"/>
  <c r="G1212" i="53" s="1"/>
  <c r="D912" i="53"/>
  <c r="G912" i="53" s="1"/>
  <c r="D972" i="53"/>
  <c r="G972" i="53" s="1"/>
  <c r="D72" i="53"/>
  <c r="G72" i="53" s="1"/>
  <c r="D1512" i="53"/>
  <c r="G1512" i="53" s="1"/>
  <c r="D252" i="53"/>
  <c r="G252" i="53" s="1"/>
  <c r="D672" i="53"/>
  <c r="G672" i="53" s="1"/>
  <c r="D492" i="53"/>
  <c r="G492" i="53" s="1"/>
  <c r="D1152" i="53"/>
  <c r="G1152" i="53" s="1"/>
  <c r="D1572" i="53"/>
  <c r="G1572" i="53" s="1"/>
  <c r="D1092" i="53"/>
  <c r="G1092" i="53" s="1"/>
  <c r="D1452" i="53"/>
  <c r="G1452" i="53" s="1"/>
  <c r="D1392" i="53"/>
  <c r="G1392" i="53" s="1"/>
  <c r="D732" i="53"/>
  <c r="G732" i="53" s="1"/>
  <c r="D792" i="53"/>
  <c r="G792" i="53" s="1"/>
  <c r="D552" i="53"/>
  <c r="G552" i="53" s="1"/>
  <c r="D432" i="53"/>
  <c r="G432" i="53" s="1"/>
  <c r="D352" i="53"/>
  <c r="G352" i="53" s="1"/>
  <c r="D1312" i="53"/>
  <c r="G1312" i="53" s="1"/>
  <c r="D52" i="53"/>
  <c r="G52" i="53" s="1"/>
  <c r="D172" i="53"/>
  <c r="G172" i="53" s="1"/>
  <c r="D1372" i="53"/>
  <c r="G1372" i="53" s="1"/>
  <c r="D892" i="53"/>
  <c r="G892" i="53" s="1"/>
  <c r="D232" i="53"/>
  <c r="G232" i="53" s="1"/>
  <c r="D1672" i="53"/>
  <c r="G1672" i="53" s="1"/>
  <c r="D652" i="53"/>
  <c r="G652" i="53" s="1"/>
  <c r="D1072" i="53"/>
  <c r="G1072" i="53" s="1"/>
  <c r="D412" i="53"/>
  <c r="G412" i="53" s="1"/>
  <c r="D1252" i="53"/>
  <c r="G1252" i="53" s="1"/>
  <c r="D952" i="53"/>
  <c r="G952" i="53" s="1"/>
  <c r="D1012" i="53"/>
  <c r="G1012" i="53" s="1"/>
  <c r="D112" i="53"/>
  <c r="G112" i="53" s="1"/>
  <c r="D1552" i="53"/>
  <c r="G1552" i="53" s="1"/>
  <c r="D292" i="53"/>
  <c r="G292" i="53" s="1"/>
  <c r="D712" i="53"/>
  <c r="G712" i="53" s="1"/>
  <c r="D532" i="53"/>
  <c r="G532" i="53" s="1"/>
  <c r="D1192" i="53"/>
  <c r="G1192" i="53" s="1"/>
  <c r="D1612" i="53"/>
  <c r="G1612" i="53" s="1"/>
  <c r="D1132" i="53"/>
  <c r="G1132" i="53" s="1"/>
  <c r="D1492" i="53"/>
  <c r="G1492" i="53" s="1"/>
  <c r="D1432" i="53"/>
  <c r="G1432" i="53" s="1"/>
  <c r="D772" i="53"/>
  <c r="G772" i="53" s="1"/>
  <c r="D832" i="53"/>
  <c r="G832" i="53" s="1"/>
  <c r="D592" i="53"/>
  <c r="G592" i="53" s="1"/>
  <c r="D472" i="53"/>
  <c r="G472" i="53" s="1"/>
  <c r="D333" i="53"/>
  <c r="G333" i="53" s="1"/>
  <c r="D1293" i="53"/>
  <c r="G1293" i="53" s="1"/>
  <c r="D33" i="53"/>
  <c r="G33" i="53" s="1"/>
  <c r="D153" i="53"/>
  <c r="G153" i="53" s="1"/>
  <c r="D1353" i="53"/>
  <c r="G1353" i="53" s="1"/>
  <c r="D873" i="53"/>
  <c r="G873" i="53" s="1"/>
  <c r="D213" i="53"/>
  <c r="G213" i="53" s="1"/>
  <c r="D1653" i="53"/>
  <c r="G1653" i="53" s="1"/>
  <c r="D633" i="53"/>
  <c r="G633" i="53" s="1"/>
  <c r="D1053" i="53"/>
  <c r="G1053" i="53" s="1"/>
  <c r="D393" i="53"/>
  <c r="G393" i="53" s="1"/>
  <c r="D1233" i="53"/>
  <c r="G1233" i="53" s="1"/>
  <c r="D933" i="53"/>
  <c r="G933" i="53" s="1"/>
  <c r="D993" i="53"/>
  <c r="G993" i="53" s="1"/>
  <c r="D93" i="53"/>
  <c r="G93" i="53" s="1"/>
  <c r="D1533" i="53"/>
  <c r="G1533" i="53" s="1"/>
  <c r="D273" i="53"/>
  <c r="G273" i="53" s="1"/>
  <c r="D693" i="53"/>
  <c r="G693" i="53" s="1"/>
  <c r="D513" i="53"/>
  <c r="G513" i="53" s="1"/>
  <c r="D1173" i="53"/>
  <c r="G1173" i="53" s="1"/>
  <c r="D1593" i="53"/>
  <c r="G1593" i="53" s="1"/>
  <c r="D1113" i="53"/>
  <c r="G1113" i="53" s="1"/>
  <c r="D1473" i="53"/>
  <c r="G1473" i="53" s="1"/>
  <c r="D1413" i="53"/>
  <c r="G1413" i="53" s="1"/>
  <c r="D753" i="53"/>
  <c r="G753" i="53" s="1"/>
  <c r="D813" i="53"/>
  <c r="G813" i="53" s="1"/>
  <c r="D573" i="53"/>
  <c r="G573" i="53" s="1"/>
  <c r="D453" i="53"/>
  <c r="G453" i="53" s="1"/>
  <c r="D313" i="53"/>
  <c r="G313" i="53" s="1"/>
  <c r="D1273" i="53"/>
  <c r="G1273" i="53" s="1"/>
  <c r="D13" i="53"/>
  <c r="G13" i="53" s="1"/>
  <c r="D133" i="53"/>
  <c r="G133" i="53" s="1"/>
  <c r="D1333" i="53"/>
  <c r="G1333" i="53" s="1"/>
  <c r="D853" i="53"/>
  <c r="G853" i="53" s="1"/>
  <c r="D193" i="53"/>
  <c r="G193" i="53" s="1"/>
  <c r="D1633" i="53"/>
  <c r="G1633" i="53" s="1"/>
  <c r="D613" i="53"/>
  <c r="G613" i="53" s="1"/>
  <c r="D1033" i="53"/>
  <c r="G1033" i="53" s="1"/>
  <c r="D373" i="53"/>
  <c r="G373" i="53" s="1"/>
  <c r="D1213" i="53"/>
  <c r="G1213" i="53" s="1"/>
  <c r="D913" i="53"/>
  <c r="G913" i="53" s="1"/>
  <c r="D973" i="53"/>
  <c r="G973" i="53" s="1"/>
  <c r="D73" i="53"/>
  <c r="G73" i="53" s="1"/>
  <c r="D1513" i="53"/>
  <c r="G1513" i="53" s="1"/>
  <c r="D253" i="53"/>
  <c r="G253" i="53" s="1"/>
  <c r="D673" i="53"/>
  <c r="G673" i="53" s="1"/>
  <c r="D493" i="53"/>
  <c r="G493" i="53" s="1"/>
  <c r="D1153" i="53"/>
  <c r="G1153" i="53" s="1"/>
  <c r="D1573" i="53"/>
  <c r="G1573" i="53" s="1"/>
  <c r="D1093" i="53"/>
  <c r="G1093" i="53" s="1"/>
  <c r="D1453" i="53"/>
  <c r="G1453" i="53" s="1"/>
  <c r="D1393" i="53"/>
  <c r="G1393" i="53" s="1"/>
  <c r="D733" i="53"/>
  <c r="G733" i="53" s="1"/>
  <c r="D793" i="53"/>
  <c r="G793" i="53" s="1"/>
  <c r="D553" i="53"/>
  <c r="G553" i="53" s="1"/>
  <c r="D433" i="53"/>
  <c r="G433" i="53" s="1"/>
  <c r="D353" i="53"/>
  <c r="G353" i="53" s="1"/>
  <c r="D1313" i="53"/>
  <c r="G1313" i="53" s="1"/>
  <c r="D53" i="53"/>
  <c r="G53" i="53" s="1"/>
  <c r="D173" i="53"/>
  <c r="G173" i="53" s="1"/>
  <c r="D1373" i="53"/>
  <c r="G1373" i="53" s="1"/>
  <c r="D893" i="53"/>
  <c r="G893" i="53" s="1"/>
  <c r="D233" i="53"/>
  <c r="G233" i="53" s="1"/>
  <c r="D1673" i="53"/>
  <c r="G1673" i="53" s="1"/>
  <c r="D653" i="53"/>
  <c r="G653" i="53" s="1"/>
  <c r="D1073" i="53"/>
  <c r="G1073" i="53" s="1"/>
  <c r="D413" i="53"/>
  <c r="G413" i="53" s="1"/>
  <c r="D1253" i="53"/>
  <c r="G1253" i="53" s="1"/>
  <c r="D953" i="53"/>
  <c r="G953" i="53" s="1"/>
  <c r="D1013" i="53"/>
  <c r="G1013" i="53" s="1"/>
  <c r="D113" i="53"/>
  <c r="G113" i="53" s="1"/>
  <c r="D1553" i="53"/>
  <c r="G1553" i="53" s="1"/>
  <c r="D293" i="53"/>
  <c r="G293" i="53" s="1"/>
  <c r="D713" i="53"/>
  <c r="G713" i="53" s="1"/>
  <c r="D533" i="53"/>
  <c r="G533" i="53" s="1"/>
  <c r="D1193" i="53"/>
  <c r="G1193" i="53" s="1"/>
  <c r="D1613" i="53"/>
  <c r="G1613" i="53" s="1"/>
  <c r="D1133" i="53"/>
  <c r="G1133" i="53" s="1"/>
  <c r="D1493" i="53"/>
  <c r="G1493" i="53" s="1"/>
  <c r="D1433" i="53"/>
  <c r="G1433" i="53" s="1"/>
  <c r="D773" i="53"/>
  <c r="G773" i="53" s="1"/>
  <c r="D833" i="53"/>
  <c r="G833" i="53" s="1"/>
  <c r="D593" i="53"/>
  <c r="G593" i="53" s="1"/>
  <c r="D473" i="53"/>
  <c r="G473" i="53" s="1"/>
  <c r="D334" i="53"/>
  <c r="G334" i="53" s="1"/>
  <c r="D1294" i="53"/>
  <c r="G1294" i="53" s="1"/>
  <c r="D34" i="53"/>
  <c r="G34" i="53" s="1"/>
  <c r="D154" i="53"/>
  <c r="G154" i="53" s="1"/>
  <c r="D1354" i="53"/>
  <c r="G1354" i="53" s="1"/>
  <c r="D874" i="53"/>
  <c r="G874" i="53" s="1"/>
  <c r="D214" i="53"/>
  <c r="G214" i="53" s="1"/>
  <c r="D1654" i="53"/>
  <c r="G1654" i="53" s="1"/>
  <c r="D634" i="53"/>
  <c r="G634" i="53" s="1"/>
  <c r="D1054" i="53"/>
  <c r="G1054" i="53" s="1"/>
  <c r="D394" i="53"/>
  <c r="G394" i="53" s="1"/>
  <c r="D1234" i="53"/>
  <c r="G1234" i="53" s="1"/>
  <c r="D934" i="53"/>
  <c r="G934" i="53" s="1"/>
  <c r="D994" i="53"/>
  <c r="G994" i="53" s="1"/>
  <c r="D94" i="53"/>
  <c r="G94" i="53" s="1"/>
  <c r="D1534" i="53"/>
  <c r="G1534" i="53" s="1"/>
  <c r="D274" i="53"/>
  <c r="G274" i="53" s="1"/>
  <c r="D694" i="53"/>
  <c r="G694" i="53" s="1"/>
  <c r="D514" i="53"/>
  <c r="G514" i="53" s="1"/>
  <c r="D1174" i="53"/>
  <c r="G1174" i="53" s="1"/>
  <c r="D1594" i="53"/>
  <c r="G1594" i="53" s="1"/>
  <c r="D1114" i="53"/>
  <c r="G1114" i="53" s="1"/>
  <c r="D1474" i="53"/>
  <c r="G1474" i="53" s="1"/>
  <c r="D1414" i="53"/>
  <c r="G1414" i="53" s="1"/>
  <c r="D754" i="53"/>
  <c r="G754" i="53" s="1"/>
  <c r="D814" i="53"/>
  <c r="G814" i="53" s="1"/>
  <c r="D574" i="53"/>
  <c r="G574" i="53" s="1"/>
  <c r="D454" i="53"/>
  <c r="G454" i="53" s="1"/>
  <c r="D314" i="53"/>
  <c r="G314" i="53" s="1"/>
  <c r="D1274" i="53"/>
  <c r="G1274" i="53" s="1"/>
  <c r="D14" i="53"/>
  <c r="G14" i="53" s="1"/>
  <c r="D134" i="53"/>
  <c r="G134" i="53" s="1"/>
  <c r="D1334" i="53"/>
  <c r="G1334" i="53" s="1"/>
  <c r="D854" i="53"/>
  <c r="G854" i="53" s="1"/>
  <c r="D194" i="53"/>
  <c r="G194" i="53" s="1"/>
  <c r="D1634" i="53"/>
  <c r="G1634" i="53" s="1"/>
  <c r="D614" i="53"/>
  <c r="G614" i="53" s="1"/>
  <c r="D1034" i="53"/>
  <c r="G1034" i="53" s="1"/>
  <c r="D374" i="53"/>
  <c r="G374" i="53" s="1"/>
  <c r="D1214" i="53"/>
  <c r="G1214" i="53" s="1"/>
  <c r="D914" i="53"/>
  <c r="G914" i="53" s="1"/>
  <c r="D974" i="53"/>
  <c r="G974" i="53" s="1"/>
  <c r="D74" i="53"/>
  <c r="G74" i="53" s="1"/>
  <c r="D1514" i="53"/>
  <c r="G1514" i="53" s="1"/>
  <c r="D254" i="53"/>
  <c r="G254" i="53" s="1"/>
  <c r="D674" i="53"/>
  <c r="G674" i="53" s="1"/>
  <c r="D494" i="53"/>
  <c r="G494" i="53" s="1"/>
  <c r="D1154" i="53"/>
  <c r="G1154" i="53" s="1"/>
  <c r="D1574" i="53"/>
  <c r="G1574" i="53" s="1"/>
  <c r="D1094" i="53"/>
  <c r="G1094" i="53" s="1"/>
  <c r="D1454" i="53"/>
  <c r="G1454" i="53" s="1"/>
  <c r="D1394" i="53"/>
  <c r="G1394" i="53" s="1"/>
  <c r="D734" i="53"/>
  <c r="G734" i="53" s="1"/>
  <c r="D794" i="53"/>
  <c r="G794" i="53" s="1"/>
  <c r="D554" i="53"/>
  <c r="G554" i="53" s="1"/>
  <c r="D434" i="53"/>
  <c r="G434" i="53" s="1"/>
  <c r="D354" i="53"/>
  <c r="G354" i="53" s="1"/>
  <c r="D1314" i="53"/>
  <c r="G1314" i="53" s="1"/>
  <c r="D54" i="53"/>
  <c r="G54" i="53" s="1"/>
  <c r="D174" i="53"/>
  <c r="G174" i="53" s="1"/>
  <c r="D1374" i="53"/>
  <c r="G1374" i="53" s="1"/>
  <c r="D894" i="53"/>
  <c r="G894" i="53" s="1"/>
  <c r="D234" i="53"/>
  <c r="G234" i="53" s="1"/>
  <c r="D1674" i="53"/>
  <c r="G1674" i="53" s="1"/>
  <c r="D654" i="53"/>
  <c r="G654" i="53" s="1"/>
  <c r="D1074" i="53"/>
  <c r="G1074" i="53" s="1"/>
  <c r="D414" i="53"/>
  <c r="G414" i="53" s="1"/>
  <c r="D1254" i="53"/>
  <c r="G1254" i="53" s="1"/>
  <c r="D954" i="53"/>
  <c r="G954" i="53" s="1"/>
  <c r="D1014" i="53"/>
  <c r="G1014" i="53" s="1"/>
  <c r="D114" i="53"/>
  <c r="G114" i="53" s="1"/>
  <c r="D1554" i="53"/>
  <c r="G1554" i="53" s="1"/>
  <c r="D294" i="53"/>
  <c r="G294" i="53" s="1"/>
  <c r="D714" i="53"/>
  <c r="G714" i="53" s="1"/>
  <c r="D534" i="53"/>
  <c r="G534" i="53" s="1"/>
  <c r="D1194" i="53"/>
  <c r="G1194" i="53" s="1"/>
  <c r="D1614" i="53"/>
  <c r="G1614" i="53" s="1"/>
  <c r="D1134" i="53"/>
  <c r="G1134" i="53" s="1"/>
  <c r="D1494" i="53"/>
  <c r="G1494" i="53" s="1"/>
  <c r="D1434" i="53"/>
  <c r="G1434" i="53" s="1"/>
  <c r="D774" i="53"/>
  <c r="G774" i="53" s="1"/>
  <c r="D834" i="53"/>
  <c r="G834" i="53" s="1"/>
  <c r="D594" i="53"/>
  <c r="G594" i="53" s="1"/>
  <c r="D474" i="53"/>
  <c r="G474" i="53" s="1"/>
  <c r="D335" i="53"/>
  <c r="G335" i="53" s="1"/>
  <c r="D1295" i="53"/>
  <c r="G1295" i="53" s="1"/>
  <c r="D35" i="53"/>
  <c r="G35" i="53" s="1"/>
  <c r="D155" i="53"/>
  <c r="G155" i="53" s="1"/>
  <c r="D1355" i="53"/>
  <c r="G1355" i="53" s="1"/>
  <c r="D875" i="53"/>
  <c r="G875" i="53" s="1"/>
  <c r="D215" i="53"/>
  <c r="G215" i="53" s="1"/>
  <c r="D1655" i="53"/>
  <c r="G1655" i="53" s="1"/>
  <c r="D635" i="53"/>
  <c r="G635" i="53" s="1"/>
  <c r="D1055" i="53"/>
  <c r="G1055" i="53" s="1"/>
  <c r="D395" i="53"/>
  <c r="G395" i="53" s="1"/>
  <c r="D1235" i="53"/>
  <c r="G1235" i="53" s="1"/>
  <c r="D935" i="53"/>
  <c r="G935" i="53" s="1"/>
  <c r="D995" i="53"/>
  <c r="G995" i="53" s="1"/>
  <c r="D95" i="53"/>
  <c r="G95" i="53" s="1"/>
  <c r="D1535" i="53"/>
  <c r="G1535" i="53" s="1"/>
  <c r="D275" i="53"/>
  <c r="G275" i="53" s="1"/>
  <c r="D695" i="53"/>
  <c r="G695" i="53" s="1"/>
  <c r="D515" i="53"/>
  <c r="G515" i="53" s="1"/>
  <c r="D1175" i="53"/>
  <c r="G1175" i="53" s="1"/>
  <c r="D1595" i="53"/>
  <c r="G1595" i="53" s="1"/>
  <c r="D1115" i="53"/>
  <c r="G1115" i="53" s="1"/>
  <c r="D1475" i="53"/>
  <c r="G1475" i="53" s="1"/>
  <c r="D1415" i="53"/>
  <c r="G1415" i="53" s="1"/>
  <c r="D755" i="53"/>
  <c r="G755" i="53" s="1"/>
  <c r="D815" i="53"/>
  <c r="G815" i="53" s="1"/>
  <c r="D575" i="53"/>
  <c r="G575" i="53" s="1"/>
  <c r="D455" i="53"/>
  <c r="G455" i="53" s="1"/>
  <c r="D315" i="53"/>
  <c r="G315" i="53" s="1"/>
  <c r="D1275" i="53"/>
  <c r="G1275" i="53" s="1"/>
  <c r="D15" i="53"/>
  <c r="G15" i="53" s="1"/>
  <c r="D135" i="53"/>
  <c r="G135" i="53" s="1"/>
  <c r="D1335" i="53"/>
  <c r="G1335" i="53" s="1"/>
  <c r="D855" i="53"/>
  <c r="G855" i="53" s="1"/>
  <c r="D195" i="53"/>
  <c r="G195" i="53" s="1"/>
  <c r="D1635" i="53"/>
  <c r="G1635" i="53" s="1"/>
  <c r="D615" i="53"/>
  <c r="G615" i="53" s="1"/>
  <c r="D1035" i="53"/>
  <c r="G1035" i="53" s="1"/>
  <c r="D375" i="53"/>
  <c r="G375" i="53" s="1"/>
  <c r="D1215" i="53"/>
  <c r="G1215" i="53" s="1"/>
  <c r="D915" i="53"/>
  <c r="G915" i="53" s="1"/>
  <c r="D975" i="53"/>
  <c r="G975" i="53" s="1"/>
  <c r="D75" i="53"/>
  <c r="G75" i="53" s="1"/>
  <c r="D1515" i="53"/>
  <c r="G1515" i="53" s="1"/>
  <c r="D255" i="53"/>
  <c r="G255" i="53" s="1"/>
  <c r="D675" i="53"/>
  <c r="G675" i="53" s="1"/>
  <c r="D495" i="53"/>
  <c r="G495" i="53" s="1"/>
  <c r="D1155" i="53"/>
  <c r="G1155" i="53" s="1"/>
  <c r="D1575" i="53"/>
  <c r="G1575" i="53" s="1"/>
  <c r="D1095" i="53"/>
  <c r="G1095" i="53" s="1"/>
  <c r="D1455" i="53"/>
  <c r="G1455" i="53" s="1"/>
  <c r="D1395" i="53"/>
  <c r="G1395" i="53" s="1"/>
  <c r="D735" i="53"/>
  <c r="G735" i="53" s="1"/>
  <c r="D795" i="53"/>
  <c r="G795" i="53" s="1"/>
  <c r="D555" i="53"/>
  <c r="G555" i="53" s="1"/>
  <c r="D435" i="53"/>
  <c r="G435" i="53" s="1"/>
  <c r="D355" i="53"/>
  <c r="G355" i="53" s="1"/>
  <c r="D1315" i="53"/>
  <c r="G1315" i="53" s="1"/>
  <c r="D55" i="53"/>
  <c r="G55" i="53" s="1"/>
  <c r="D175" i="53"/>
  <c r="G175" i="53" s="1"/>
  <c r="D1375" i="53"/>
  <c r="G1375" i="53" s="1"/>
  <c r="D895" i="53"/>
  <c r="G895" i="53" s="1"/>
  <c r="D235" i="53"/>
  <c r="G235" i="53" s="1"/>
  <c r="D1675" i="53"/>
  <c r="G1675" i="53" s="1"/>
  <c r="D655" i="53"/>
  <c r="G655" i="53" s="1"/>
  <c r="D1075" i="53"/>
  <c r="G1075" i="53" s="1"/>
  <c r="D415" i="53"/>
  <c r="G415" i="53" s="1"/>
  <c r="D1255" i="53"/>
  <c r="G1255" i="53" s="1"/>
  <c r="D955" i="53"/>
  <c r="G955" i="53" s="1"/>
  <c r="D1015" i="53"/>
  <c r="G1015" i="53" s="1"/>
  <c r="D115" i="53"/>
  <c r="G115" i="53" s="1"/>
  <c r="D1555" i="53"/>
  <c r="G1555" i="53" s="1"/>
  <c r="D295" i="53"/>
  <c r="G295" i="53" s="1"/>
  <c r="D715" i="53"/>
  <c r="G715" i="53" s="1"/>
  <c r="D535" i="53"/>
  <c r="G535" i="53" s="1"/>
  <c r="D1195" i="53"/>
  <c r="G1195" i="53" s="1"/>
  <c r="D1615" i="53"/>
  <c r="G1615" i="53" s="1"/>
  <c r="D1135" i="53"/>
  <c r="G1135" i="53" s="1"/>
  <c r="D1495" i="53"/>
  <c r="G1495" i="53" s="1"/>
  <c r="D1435" i="53"/>
  <c r="G1435" i="53" s="1"/>
  <c r="D775" i="53"/>
  <c r="G775" i="53" s="1"/>
  <c r="D835" i="53"/>
  <c r="G835" i="53" s="1"/>
  <c r="D595" i="53"/>
  <c r="G595" i="53" s="1"/>
  <c r="D475" i="53"/>
  <c r="G475" i="53" s="1"/>
  <c r="D336" i="53"/>
  <c r="G336" i="53" s="1"/>
  <c r="D1296" i="53"/>
  <c r="G1296" i="53" s="1"/>
  <c r="D36" i="53"/>
  <c r="G36" i="53" s="1"/>
  <c r="D156" i="53"/>
  <c r="G156" i="53" s="1"/>
  <c r="D1356" i="53"/>
  <c r="G1356" i="53" s="1"/>
  <c r="D876" i="53"/>
  <c r="G876" i="53" s="1"/>
  <c r="D216" i="53"/>
  <c r="G216" i="53" s="1"/>
  <c r="D1656" i="53"/>
  <c r="G1656" i="53" s="1"/>
  <c r="D636" i="53"/>
  <c r="G636" i="53" s="1"/>
  <c r="D1056" i="53"/>
  <c r="G1056" i="53" s="1"/>
  <c r="D396" i="53"/>
  <c r="G396" i="53" s="1"/>
  <c r="D1236" i="53"/>
  <c r="G1236" i="53" s="1"/>
  <c r="D936" i="53"/>
  <c r="G936" i="53" s="1"/>
  <c r="D996" i="53"/>
  <c r="G996" i="53" s="1"/>
  <c r="D96" i="53"/>
  <c r="G96" i="53" s="1"/>
  <c r="D1536" i="53"/>
  <c r="G1536" i="53" s="1"/>
  <c r="D276" i="53"/>
  <c r="G276" i="53" s="1"/>
  <c r="D696" i="53"/>
  <c r="G696" i="53" s="1"/>
  <c r="D516" i="53"/>
  <c r="G516" i="53" s="1"/>
  <c r="D1176" i="53"/>
  <c r="G1176" i="53" s="1"/>
  <c r="D1596" i="53"/>
  <c r="G1596" i="53" s="1"/>
  <c r="D1116" i="53"/>
  <c r="G1116" i="53" s="1"/>
  <c r="D1476" i="53"/>
  <c r="G1476" i="53" s="1"/>
  <c r="D1416" i="53"/>
  <c r="G1416" i="53" s="1"/>
  <c r="D756" i="53"/>
  <c r="G756" i="53" s="1"/>
  <c r="D816" i="53"/>
  <c r="G816" i="53" s="1"/>
  <c r="D576" i="53"/>
  <c r="G576" i="53" s="1"/>
  <c r="D456" i="53"/>
  <c r="G456" i="53" s="1"/>
  <c r="D316" i="53"/>
  <c r="G316" i="53" s="1"/>
  <c r="D1276" i="53"/>
  <c r="G1276" i="53" s="1"/>
  <c r="D16" i="53"/>
  <c r="G16" i="53" s="1"/>
  <c r="D136" i="53"/>
  <c r="G136" i="53" s="1"/>
  <c r="D1336" i="53"/>
  <c r="G1336" i="53" s="1"/>
  <c r="D856" i="53"/>
  <c r="G856" i="53" s="1"/>
  <c r="D196" i="53"/>
  <c r="G196" i="53" s="1"/>
  <c r="D1636" i="53"/>
  <c r="G1636" i="53" s="1"/>
  <c r="D616" i="53"/>
  <c r="G616" i="53" s="1"/>
  <c r="D1036" i="53"/>
  <c r="G1036" i="53" s="1"/>
  <c r="D376" i="53"/>
  <c r="G376" i="53" s="1"/>
  <c r="D1216" i="53"/>
  <c r="G1216" i="53" s="1"/>
  <c r="D916" i="53"/>
  <c r="G916" i="53" s="1"/>
  <c r="D976" i="53"/>
  <c r="G976" i="53" s="1"/>
  <c r="D76" i="53"/>
  <c r="G76" i="53" s="1"/>
  <c r="D1516" i="53"/>
  <c r="G1516" i="53" s="1"/>
  <c r="D256" i="53"/>
  <c r="G256" i="53" s="1"/>
  <c r="D676" i="53"/>
  <c r="G676" i="53" s="1"/>
  <c r="D496" i="53"/>
  <c r="G496" i="53" s="1"/>
  <c r="D1156" i="53"/>
  <c r="G1156" i="53" s="1"/>
  <c r="D1576" i="53"/>
  <c r="G1576" i="53" s="1"/>
  <c r="D1096" i="53"/>
  <c r="G1096" i="53" s="1"/>
  <c r="D1456" i="53"/>
  <c r="G1456" i="53" s="1"/>
  <c r="D1396" i="53"/>
  <c r="G1396" i="53" s="1"/>
  <c r="D736" i="53"/>
  <c r="G736" i="53" s="1"/>
  <c r="D796" i="53"/>
  <c r="G796" i="53" s="1"/>
  <c r="D556" i="53"/>
  <c r="G556" i="53" s="1"/>
  <c r="D436" i="53"/>
  <c r="G436" i="53" s="1"/>
  <c r="D356" i="53"/>
  <c r="G356" i="53" s="1"/>
  <c r="D1316" i="53"/>
  <c r="G1316" i="53" s="1"/>
  <c r="D56" i="53"/>
  <c r="G56" i="53" s="1"/>
  <c r="D176" i="53"/>
  <c r="G176" i="53" s="1"/>
  <c r="D1376" i="53"/>
  <c r="G1376" i="53" s="1"/>
  <c r="D896" i="53"/>
  <c r="G896" i="53" s="1"/>
  <c r="D236" i="53"/>
  <c r="G236" i="53" s="1"/>
  <c r="D1676" i="53"/>
  <c r="G1676" i="53" s="1"/>
  <c r="D656" i="53"/>
  <c r="G656" i="53" s="1"/>
  <c r="D1076" i="53"/>
  <c r="G1076" i="53" s="1"/>
  <c r="D416" i="53"/>
  <c r="G416" i="53" s="1"/>
  <c r="D1256" i="53"/>
  <c r="G1256" i="53" s="1"/>
  <c r="D956" i="53"/>
  <c r="G956" i="53" s="1"/>
  <c r="D1016" i="53"/>
  <c r="G1016" i="53" s="1"/>
  <c r="D116" i="53"/>
  <c r="G116" i="53" s="1"/>
  <c r="D1556" i="53"/>
  <c r="G1556" i="53" s="1"/>
  <c r="D296" i="53"/>
  <c r="G296" i="53" s="1"/>
  <c r="D716" i="53"/>
  <c r="G716" i="53" s="1"/>
  <c r="D536" i="53"/>
  <c r="G536" i="53" s="1"/>
  <c r="D1196" i="53"/>
  <c r="G1196" i="53" s="1"/>
  <c r="D1616" i="53"/>
  <c r="G1616" i="53" s="1"/>
  <c r="D1136" i="53"/>
  <c r="G1136" i="53" s="1"/>
  <c r="D1496" i="53"/>
  <c r="G1496" i="53" s="1"/>
  <c r="D1436" i="53"/>
  <c r="G1436" i="53" s="1"/>
  <c r="D776" i="53"/>
  <c r="G776" i="53" s="1"/>
  <c r="D836" i="53"/>
  <c r="G836" i="53" s="1"/>
  <c r="D596" i="53"/>
  <c r="G596" i="53" s="1"/>
  <c r="D476" i="53"/>
  <c r="G476" i="53" s="1"/>
  <c r="D337" i="53"/>
  <c r="G337" i="53" s="1"/>
  <c r="D1297" i="53"/>
  <c r="G1297" i="53" s="1"/>
  <c r="D37" i="53"/>
  <c r="G37" i="53" s="1"/>
  <c r="D157" i="53"/>
  <c r="G157" i="53" s="1"/>
  <c r="D1357" i="53"/>
  <c r="G1357" i="53" s="1"/>
  <c r="D877" i="53"/>
  <c r="G877" i="53" s="1"/>
  <c r="D217" i="53"/>
  <c r="G217" i="53" s="1"/>
  <c r="D1657" i="53"/>
  <c r="G1657" i="53" s="1"/>
  <c r="D637" i="53"/>
  <c r="G637" i="53" s="1"/>
  <c r="D1057" i="53"/>
  <c r="G1057" i="53" s="1"/>
  <c r="D397" i="53"/>
  <c r="G397" i="53" s="1"/>
  <c r="D1237" i="53"/>
  <c r="G1237" i="53" s="1"/>
  <c r="D937" i="53"/>
  <c r="G937" i="53" s="1"/>
  <c r="D997" i="53"/>
  <c r="G997" i="53" s="1"/>
  <c r="D97" i="53"/>
  <c r="G97" i="53" s="1"/>
  <c r="D1537" i="53"/>
  <c r="G1537" i="53" s="1"/>
  <c r="D277" i="53"/>
  <c r="G277" i="53" s="1"/>
  <c r="D697" i="53"/>
  <c r="G697" i="53" s="1"/>
  <c r="D517" i="53"/>
  <c r="G517" i="53" s="1"/>
  <c r="D1177" i="53"/>
  <c r="G1177" i="53" s="1"/>
  <c r="D1597" i="53"/>
  <c r="G1597" i="53" s="1"/>
  <c r="D1117" i="53"/>
  <c r="G1117" i="53" s="1"/>
  <c r="D1477" i="53"/>
  <c r="G1477" i="53" s="1"/>
  <c r="D1417" i="53"/>
  <c r="G1417" i="53" s="1"/>
  <c r="D757" i="53"/>
  <c r="G757" i="53" s="1"/>
  <c r="D817" i="53"/>
  <c r="G817" i="53" s="1"/>
  <c r="D577" i="53"/>
  <c r="G577" i="53" s="1"/>
  <c r="D457" i="53"/>
  <c r="G457" i="53" s="1"/>
  <c r="D317" i="53"/>
  <c r="G317" i="53" s="1"/>
  <c r="D1277" i="53"/>
  <c r="G1277" i="53" s="1"/>
  <c r="D17" i="53"/>
  <c r="G17" i="53" s="1"/>
  <c r="D137" i="53"/>
  <c r="G137" i="53" s="1"/>
  <c r="D1337" i="53"/>
  <c r="G1337" i="53" s="1"/>
  <c r="D857" i="53"/>
  <c r="G857" i="53" s="1"/>
  <c r="D197" i="53"/>
  <c r="G197" i="53" s="1"/>
  <c r="D1637" i="53"/>
  <c r="G1637" i="53" s="1"/>
  <c r="D617" i="53"/>
  <c r="G617" i="53" s="1"/>
  <c r="D1037" i="53"/>
  <c r="G1037" i="53" s="1"/>
  <c r="D377" i="53"/>
  <c r="G377" i="53" s="1"/>
  <c r="D1217" i="53"/>
  <c r="G1217" i="53" s="1"/>
  <c r="D917" i="53"/>
  <c r="G917" i="53" s="1"/>
  <c r="D977" i="53"/>
  <c r="G977" i="53" s="1"/>
  <c r="D77" i="53"/>
  <c r="G77" i="53" s="1"/>
  <c r="D1517" i="53"/>
  <c r="G1517" i="53" s="1"/>
  <c r="D257" i="53"/>
  <c r="G257" i="53" s="1"/>
  <c r="D677" i="53"/>
  <c r="G677" i="53" s="1"/>
  <c r="D497" i="53"/>
  <c r="G497" i="53" s="1"/>
  <c r="D1157" i="53"/>
  <c r="G1157" i="53" s="1"/>
  <c r="D1577" i="53"/>
  <c r="G1577" i="53" s="1"/>
  <c r="D1097" i="53"/>
  <c r="G1097" i="53" s="1"/>
  <c r="D1457" i="53"/>
  <c r="G1457" i="53" s="1"/>
  <c r="D1397" i="53"/>
  <c r="G1397" i="53" s="1"/>
  <c r="D737" i="53"/>
  <c r="G737" i="53" s="1"/>
  <c r="D797" i="53"/>
  <c r="G797" i="53" s="1"/>
  <c r="D557" i="53"/>
  <c r="G557" i="53" s="1"/>
  <c r="D437" i="53"/>
  <c r="G437" i="53" s="1"/>
  <c r="D357" i="53"/>
  <c r="G357" i="53" s="1"/>
  <c r="D1317" i="53"/>
  <c r="G1317" i="53" s="1"/>
  <c r="D57" i="53"/>
  <c r="G57" i="53" s="1"/>
  <c r="D177" i="53"/>
  <c r="G177" i="53" s="1"/>
  <c r="D1377" i="53"/>
  <c r="G1377" i="53" s="1"/>
  <c r="D897" i="53"/>
  <c r="G897" i="53" s="1"/>
  <c r="D237" i="53"/>
  <c r="G237" i="53" s="1"/>
  <c r="D1677" i="53"/>
  <c r="G1677" i="53" s="1"/>
  <c r="D657" i="53"/>
  <c r="G657" i="53" s="1"/>
  <c r="D1077" i="53"/>
  <c r="G1077" i="53" s="1"/>
  <c r="D417" i="53"/>
  <c r="G417" i="53" s="1"/>
  <c r="D1257" i="53"/>
  <c r="G1257" i="53" s="1"/>
  <c r="D957" i="53"/>
  <c r="G957" i="53" s="1"/>
  <c r="D1017" i="53"/>
  <c r="G1017" i="53" s="1"/>
  <c r="D117" i="53"/>
  <c r="G117" i="53" s="1"/>
  <c r="D1557" i="53"/>
  <c r="G1557" i="53" s="1"/>
  <c r="D297" i="53"/>
  <c r="G297" i="53" s="1"/>
  <c r="D717" i="53"/>
  <c r="G717" i="53" s="1"/>
  <c r="D537" i="53"/>
  <c r="G537" i="53" s="1"/>
  <c r="D1197" i="53"/>
  <c r="G1197" i="53" s="1"/>
  <c r="D1617" i="53"/>
  <c r="G1617" i="53" s="1"/>
  <c r="D1137" i="53"/>
  <c r="G1137" i="53" s="1"/>
  <c r="D1497" i="53"/>
  <c r="G1497" i="53" s="1"/>
  <c r="D1437" i="53"/>
  <c r="G1437" i="53" s="1"/>
  <c r="D777" i="53"/>
  <c r="G777" i="53" s="1"/>
  <c r="D837" i="53"/>
  <c r="G837" i="53" s="1"/>
  <c r="D597" i="53"/>
  <c r="G597" i="53" s="1"/>
  <c r="D477" i="53"/>
  <c r="G477" i="53" s="1"/>
  <c r="D338" i="53"/>
  <c r="G338" i="53" s="1"/>
  <c r="D1298" i="53"/>
  <c r="G1298" i="53" s="1"/>
  <c r="D38" i="53"/>
  <c r="G38" i="53" s="1"/>
  <c r="D158" i="53"/>
  <c r="G158" i="53" s="1"/>
  <c r="D1358" i="53"/>
  <c r="G1358" i="53" s="1"/>
  <c r="D878" i="53"/>
  <c r="G878" i="53" s="1"/>
  <c r="D218" i="53"/>
  <c r="G218" i="53" s="1"/>
  <c r="D1658" i="53"/>
  <c r="G1658" i="53" s="1"/>
  <c r="D638" i="53"/>
  <c r="G638" i="53" s="1"/>
  <c r="D1058" i="53"/>
  <c r="G1058" i="53" s="1"/>
  <c r="D398" i="53"/>
  <c r="G398" i="53" s="1"/>
  <c r="D1238" i="53"/>
  <c r="G1238" i="53" s="1"/>
  <c r="D938" i="53"/>
  <c r="G938" i="53" s="1"/>
  <c r="D998" i="53"/>
  <c r="G998" i="53" s="1"/>
  <c r="D98" i="53"/>
  <c r="G98" i="53" s="1"/>
  <c r="D1538" i="53"/>
  <c r="G1538" i="53" s="1"/>
  <c r="D278" i="53"/>
  <c r="G278" i="53" s="1"/>
  <c r="D698" i="53"/>
  <c r="G698" i="53" s="1"/>
  <c r="D518" i="53"/>
  <c r="G518" i="53" s="1"/>
  <c r="D1178" i="53"/>
  <c r="G1178" i="53" s="1"/>
  <c r="D1598" i="53"/>
  <c r="G1598" i="53" s="1"/>
  <c r="D1118" i="53"/>
  <c r="G1118" i="53" s="1"/>
  <c r="D1478" i="53"/>
  <c r="G1478" i="53" s="1"/>
  <c r="D1418" i="53"/>
  <c r="G1418" i="53" s="1"/>
  <c r="D758" i="53"/>
  <c r="G758" i="53" s="1"/>
  <c r="D818" i="53"/>
  <c r="G818" i="53" s="1"/>
  <c r="D578" i="53"/>
  <c r="G578" i="53" s="1"/>
  <c r="D458" i="53"/>
  <c r="G458" i="53" s="1"/>
  <c r="D318" i="53"/>
  <c r="G318" i="53" s="1"/>
  <c r="D1278" i="53"/>
  <c r="G1278" i="53" s="1"/>
  <c r="D18" i="53"/>
  <c r="G18" i="53" s="1"/>
  <c r="D138" i="53"/>
  <c r="G138" i="53" s="1"/>
  <c r="D1338" i="53"/>
  <c r="G1338" i="53" s="1"/>
  <c r="D858" i="53"/>
  <c r="G858" i="53" s="1"/>
  <c r="D198" i="53"/>
  <c r="G198" i="53" s="1"/>
  <c r="D1638" i="53"/>
  <c r="G1638" i="53" s="1"/>
  <c r="D618" i="53"/>
  <c r="G618" i="53" s="1"/>
  <c r="D1038" i="53"/>
  <c r="G1038" i="53" s="1"/>
  <c r="D378" i="53"/>
  <c r="G378" i="53" s="1"/>
  <c r="D1218" i="53"/>
  <c r="G1218" i="53" s="1"/>
  <c r="D918" i="53"/>
  <c r="G918" i="53" s="1"/>
  <c r="D978" i="53"/>
  <c r="G978" i="53" s="1"/>
  <c r="D78" i="53"/>
  <c r="G78" i="53" s="1"/>
  <c r="D1518" i="53"/>
  <c r="G1518" i="53" s="1"/>
  <c r="D258" i="53"/>
  <c r="G258" i="53" s="1"/>
  <c r="D678" i="53"/>
  <c r="G678" i="53" s="1"/>
  <c r="D498" i="53"/>
  <c r="G498" i="53" s="1"/>
  <c r="D1158" i="53"/>
  <c r="G1158" i="53" s="1"/>
  <c r="D1578" i="53"/>
  <c r="G1578" i="53" s="1"/>
  <c r="D1098" i="53"/>
  <c r="G1098" i="53" s="1"/>
  <c r="D1458" i="53"/>
  <c r="G1458" i="53" s="1"/>
  <c r="D1398" i="53"/>
  <c r="G1398" i="53" s="1"/>
  <c r="D738" i="53"/>
  <c r="G738" i="53" s="1"/>
  <c r="D798" i="53"/>
  <c r="G798" i="53" s="1"/>
  <c r="D558" i="53"/>
  <c r="G558" i="53" s="1"/>
  <c r="D438" i="53"/>
  <c r="G438" i="53" s="1"/>
  <c r="D358" i="53"/>
  <c r="G358" i="53" s="1"/>
  <c r="D1318" i="53"/>
  <c r="G1318" i="53" s="1"/>
  <c r="D58" i="53"/>
  <c r="G58" i="53" s="1"/>
  <c r="D178" i="53"/>
  <c r="G178" i="53" s="1"/>
  <c r="D1378" i="53"/>
  <c r="G1378" i="53" s="1"/>
  <c r="D898" i="53"/>
  <c r="G898" i="53" s="1"/>
  <c r="D238" i="53"/>
  <c r="G238" i="53" s="1"/>
  <c r="D1678" i="53"/>
  <c r="G1678" i="53" s="1"/>
  <c r="D658" i="53"/>
  <c r="G658" i="53" s="1"/>
  <c r="D1078" i="53"/>
  <c r="G1078" i="53" s="1"/>
  <c r="D418" i="53"/>
  <c r="G418" i="53" s="1"/>
  <c r="D1258" i="53"/>
  <c r="G1258" i="53" s="1"/>
  <c r="D958" i="53"/>
  <c r="G958" i="53" s="1"/>
  <c r="D1018" i="53"/>
  <c r="G1018" i="53" s="1"/>
  <c r="D118" i="53"/>
  <c r="G118" i="53" s="1"/>
  <c r="D1558" i="53"/>
  <c r="G1558" i="53" s="1"/>
  <c r="D298" i="53"/>
  <c r="G298" i="53" s="1"/>
  <c r="D718" i="53"/>
  <c r="G718" i="53" s="1"/>
  <c r="D538" i="53"/>
  <c r="G538" i="53" s="1"/>
  <c r="D1198" i="53"/>
  <c r="G1198" i="53" s="1"/>
  <c r="D1618" i="53"/>
  <c r="G1618" i="53" s="1"/>
  <c r="D1138" i="53"/>
  <c r="G1138" i="53" s="1"/>
  <c r="D1498" i="53"/>
  <c r="G1498" i="53" s="1"/>
  <c r="D1438" i="53"/>
  <c r="G1438" i="53" s="1"/>
  <c r="D778" i="53"/>
  <c r="G778" i="53" s="1"/>
  <c r="D838" i="53"/>
  <c r="G838" i="53" s="1"/>
  <c r="D598" i="53"/>
  <c r="G598" i="53" s="1"/>
  <c r="D478" i="53"/>
  <c r="G478" i="53" s="1"/>
  <c r="D339" i="53"/>
  <c r="G339" i="53" s="1"/>
  <c r="D1299" i="53"/>
  <c r="G1299" i="53" s="1"/>
  <c r="D39" i="53"/>
  <c r="G39" i="53" s="1"/>
  <c r="D159" i="53"/>
  <c r="G159" i="53" s="1"/>
  <c r="D1359" i="53"/>
  <c r="G1359" i="53" s="1"/>
  <c r="D879" i="53"/>
  <c r="G879" i="53" s="1"/>
  <c r="D219" i="53"/>
  <c r="G219" i="53" s="1"/>
  <c r="D1659" i="53"/>
  <c r="G1659" i="53" s="1"/>
  <c r="D639" i="53"/>
  <c r="G639" i="53" s="1"/>
  <c r="D1059" i="53"/>
  <c r="G1059" i="53" s="1"/>
  <c r="D399" i="53"/>
  <c r="G399" i="53" s="1"/>
  <c r="D1239" i="53"/>
  <c r="G1239" i="53" s="1"/>
  <c r="D939" i="53"/>
  <c r="G939" i="53" s="1"/>
  <c r="D999" i="53"/>
  <c r="G999" i="53" s="1"/>
  <c r="D99" i="53"/>
  <c r="G99" i="53" s="1"/>
  <c r="D1539" i="53"/>
  <c r="G1539" i="53" s="1"/>
  <c r="D279" i="53"/>
  <c r="G279" i="53" s="1"/>
  <c r="D699" i="53"/>
  <c r="G699" i="53" s="1"/>
  <c r="D519" i="53"/>
  <c r="G519" i="53" s="1"/>
  <c r="D1179" i="53"/>
  <c r="G1179" i="53" s="1"/>
  <c r="D1599" i="53"/>
  <c r="G1599" i="53" s="1"/>
  <c r="D1119" i="53"/>
  <c r="G1119" i="53" s="1"/>
  <c r="D1479" i="53"/>
  <c r="G1479" i="53" s="1"/>
  <c r="D1419" i="53"/>
  <c r="G1419" i="53" s="1"/>
  <c r="D759" i="53"/>
  <c r="G759" i="53" s="1"/>
  <c r="D819" i="53"/>
  <c r="G819" i="53" s="1"/>
  <c r="D579" i="53"/>
  <c r="G579" i="53" s="1"/>
  <c r="D459" i="53"/>
  <c r="G459" i="53" s="1"/>
  <c r="D319" i="53"/>
  <c r="G319" i="53" s="1"/>
  <c r="D1279" i="53"/>
  <c r="G1279" i="53" s="1"/>
  <c r="D19" i="53"/>
  <c r="G19" i="53" s="1"/>
  <c r="D139" i="53"/>
  <c r="G139" i="53" s="1"/>
  <c r="D1339" i="53"/>
  <c r="G1339" i="53" s="1"/>
  <c r="D859" i="53"/>
  <c r="G859" i="53" s="1"/>
  <c r="D199" i="53"/>
  <c r="G199" i="53" s="1"/>
  <c r="D1639" i="53"/>
  <c r="G1639" i="53" s="1"/>
  <c r="D619" i="53"/>
  <c r="G619" i="53" s="1"/>
  <c r="D1039" i="53"/>
  <c r="G1039" i="53" s="1"/>
  <c r="D379" i="53"/>
  <c r="G379" i="53" s="1"/>
  <c r="D1219" i="53"/>
  <c r="G1219" i="53" s="1"/>
  <c r="D919" i="53"/>
  <c r="G919" i="53" s="1"/>
  <c r="D979" i="53"/>
  <c r="G979" i="53" s="1"/>
  <c r="D79" i="53"/>
  <c r="G79" i="53" s="1"/>
  <c r="D1519" i="53"/>
  <c r="G1519" i="53" s="1"/>
  <c r="D259" i="53"/>
  <c r="G259" i="53" s="1"/>
  <c r="D679" i="53"/>
  <c r="G679" i="53" s="1"/>
  <c r="D499" i="53"/>
  <c r="G499" i="53" s="1"/>
  <c r="D1159" i="53"/>
  <c r="G1159" i="53" s="1"/>
  <c r="D1579" i="53"/>
  <c r="G1579" i="53" s="1"/>
  <c r="D1099" i="53"/>
  <c r="G1099" i="53" s="1"/>
  <c r="D1459" i="53"/>
  <c r="G1459" i="53" s="1"/>
  <c r="D1399" i="53"/>
  <c r="G1399" i="53" s="1"/>
  <c r="D739" i="53"/>
  <c r="G739" i="53" s="1"/>
  <c r="D799" i="53"/>
  <c r="G799" i="53" s="1"/>
  <c r="D559" i="53"/>
  <c r="G559" i="53" s="1"/>
  <c r="D439" i="53"/>
  <c r="G439" i="53" s="1"/>
  <c r="D359" i="53"/>
  <c r="G359" i="53" s="1"/>
  <c r="D1319" i="53"/>
  <c r="G1319" i="53" s="1"/>
  <c r="D59" i="53"/>
  <c r="G59" i="53" s="1"/>
  <c r="D179" i="53"/>
  <c r="G179" i="53" s="1"/>
  <c r="D1379" i="53"/>
  <c r="G1379" i="53" s="1"/>
  <c r="D899" i="53"/>
  <c r="G899" i="53" s="1"/>
  <c r="D239" i="53"/>
  <c r="G239" i="53" s="1"/>
  <c r="D1679" i="53"/>
  <c r="G1679" i="53" s="1"/>
  <c r="D659" i="53"/>
  <c r="G659" i="53" s="1"/>
  <c r="D1079" i="53"/>
  <c r="G1079" i="53" s="1"/>
  <c r="D419" i="53"/>
  <c r="G419" i="53" s="1"/>
  <c r="D1259" i="53"/>
  <c r="G1259" i="53" s="1"/>
  <c r="D959" i="53"/>
  <c r="G959" i="53" s="1"/>
  <c r="D1019" i="53"/>
  <c r="G1019" i="53" s="1"/>
  <c r="D119" i="53"/>
  <c r="G119" i="53" s="1"/>
  <c r="D1559" i="53"/>
  <c r="G1559" i="53" s="1"/>
  <c r="D299" i="53"/>
  <c r="G299" i="53" s="1"/>
  <c r="D719" i="53"/>
  <c r="G719" i="53" s="1"/>
  <c r="D539" i="53"/>
  <c r="G539" i="53" s="1"/>
  <c r="D1199" i="53"/>
  <c r="G1199" i="53" s="1"/>
  <c r="D1619" i="53"/>
  <c r="G1619" i="53" s="1"/>
  <c r="D1139" i="53"/>
  <c r="G1139" i="53" s="1"/>
  <c r="D1499" i="53"/>
  <c r="G1499" i="53" s="1"/>
  <c r="D1439" i="53"/>
  <c r="G1439" i="53" s="1"/>
  <c r="D779" i="53"/>
  <c r="G779" i="53" s="1"/>
  <c r="D839" i="53"/>
  <c r="G839" i="53" s="1"/>
  <c r="D599" i="53"/>
  <c r="G599" i="53" s="1"/>
  <c r="D479" i="53"/>
  <c r="G479" i="53" s="1"/>
  <c r="D340" i="53"/>
  <c r="G340" i="53" s="1"/>
  <c r="D1300" i="53"/>
  <c r="G1300" i="53" s="1"/>
  <c r="D40" i="53"/>
  <c r="G40" i="53" s="1"/>
  <c r="D160" i="53"/>
  <c r="G160" i="53" s="1"/>
  <c r="D1360" i="53"/>
  <c r="G1360" i="53" s="1"/>
  <c r="D880" i="53"/>
  <c r="G880" i="53" s="1"/>
  <c r="D220" i="53"/>
  <c r="G220" i="53" s="1"/>
  <c r="D1660" i="53"/>
  <c r="G1660" i="53" s="1"/>
  <c r="D640" i="53"/>
  <c r="G640" i="53" s="1"/>
  <c r="D1060" i="53"/>
  <c r="G1060" i="53" s="1"/>
  <c r="D400" i="53"/>
  <c r="G400" i="53" s="1"/>
  <c r="D1240" i="53"/>
  <c r="G1240" i="53" s="1"/>
  <c r="D940" i="53"/>
  <c r="G940" i="53" s="1"/>
  <c r="D1000" i="53"/>
  <c r="G1000" i="53" s="1"/>
  <c r="D100" i="53"/>
  <c r="G100" i="53" s="1"/>
  <c r="D1540" i="53"/>
  <c r="G1540" i="53" s="1"/>
  <c r="D280" i="53"/>
  <c r="G280" i="53" s="1"/>
  <c r="D700" i="53"/>
  <c r="G700" i="53" s="1"/>
  <c r="D520" i="53"/>
  <c r="G520" i="53" s="1"/>
  <c r="D1180" i="53"/>
  <c r="G1180" i="53" s="1"/>
  <c r="D1600" i="53"/>
  <c r="G1600" i="53" s="1"/>
  <c r="D1120" i="53"/>
  <c r="G1120" i="53" s="1"/>
  <c r="D1480" i="53"/>
  <c r="G1480" i="53" s="1"/>
  <c r="D1420" i="53"/>
  <c r="G1420" i="53" s="1"/>
  <c r="D760" i="53"/>
  <c r="G760" i="53" s="1"/>
  <c r="D820" i="53"/>
  <c r="G820" i="53" s="1"/>
  <c r="D580" i="53"/>
  <c r="G580" i="53" s="1"/>
  <c r="D460" i="53"/>
  <c r="G460" i="53" s="1"/>
  <c r="D320" i="53"/>
  <c r="G320" i="53" s="1"/>
  <c r="D1280" i="53"/>
  <c r="G1280" i="53" s="1"/>
  <c r="D20" i="53"/>
  <c r="G20" i="53" s="1"/>
  <c r="D140" i="53"/>
  <c r="G140" i="53" s="1"/>
  <c r="D1340" i="53"/>
  <c r="G1340" i="53" s="1"/>
  <c r="D860" i="53"/>
  <c r="G860" i="53" s="1"/>
  <c r="D200" i="53"/>
  <c r="G200" i="53" s="1"/>
  <c r="D1640" i="53"/>
  <c r="G1640" i="53" s="1"/>
  <c r="D620" i="53"/>
  <c r="G620" i="53" s="1"/>
  <c r="D1040" i="53"/>
  <c r="G1040" i="53" s="1"/>
  <c r="D380" i="53"/>
  <c r="G380" i="53" s="1"/>
  <c r="D1220" i="53"/>
  <c r="G1220" i="53" s="1"/>
  <c r="D920" i="53"/>
  <c r="G920" i="53" s="1"/>
  <c r="D980" i="53"/>
  <c r="G980" i="53" s="1"/>
  <c r="D80" i="53"/>
  <c r="G80" i="53" s="1"/>
  <c r="D1520" i="53"/>
  <c r="G1520" i="53" s="1"/>
  <c r="D260" i="53"/>
  <c r="G260" i="53" s="1"/>
  <c r="D680" i="53"/>
  <c r="G680" i="53" s="1"/>
  <c r="D500" i="53"/>
  <c r="G500" i="53" s="1"/>
  <c r="D1160" i="53"/>
  <c r="G1160" i="53" s="1"/>
  <c r="D1580" i="53"/>
  <c r="G1580" i="53" s="1"/>
  <c r="D1100" i="53"/>
  <c r="G1100" i="53" s="1"/>
  <c r="D1460" i="53"/>
  <c r="G1460" i="53" s="1"/>
  <c r="D1400" i="53"/>
  <c r="G1400" i="53" s="1"/>
  <c r="D740" i="53"/>
  <c r="G740" i="53" s="1"/>
  <c r="D800" i="53"/>
  <c r="G800" i="53" s="1"/>
  <c r="D560" i="53"/>
  <c r="G560" i="53" s="1"/>
  <c r="D440" i="53"/>
  <c r="G440" i="53" s="1"/>
  <c r="D360" i="53"/>
  <c r="G360" i="53" s="1"/>
  <c r="D1320" i="53"/>
  <c r="G1320" i="53" s="1"/>
  <c r="D60" i="53"/>
  <c r="G60" i="53" s="1"/>
  <c r="D180" i="53"/>
  <c r="G180" i="53" s="1"/>
  <c r="D1380" i="53"/>
  <c r="G1380" i="53" s="1"/>
  <c r="D900" i="53"/>
  <c r="G900" i="53" s="1"/>
  <c r="D240" i="53"/>
  <c r="G240" i="53" s="1"/>
  <c r="D1680" i="53"/>
  <c r="G1680" i="53" s="1"/>
  <c r="D660" i="53"/>
  <c r="G660" i="53" s="1"/>
  <c r="D1080" i="53"/>
  <c r="G1080" i="53" s="1"/>
  <c r="D420" i="53"/>
  <c r="G420" i="53" s="1"/>
  <c r="D1260" i="53"/>
  <c r="G1260" i="53" s="1"/>
  <c r="D960" i="53"/>
  <c r="G960" i="53" s="1"/>
  <c r="D1020" i="53"/>
  <c r="G1020" i="53" s="1"/>
  <c r="D120" i="53"/>
  <c r="G120" i="53" s="1"/>
  <c r="D1560" i="53"/>
  <c r="G1560" i="53" s="1"/>
  <c r="D300" i="53"/>
  <c r="G300" i="53" s="1"/>
  <c r="D720" i="53"/>
  <c r="G720" i="53" s="1"/>
  <c r="D540" i="53"/>
  <c r="G540" i="53" s="1"/>
  <c r="D1200" i="53"/>
  <c r="G1200" i="53" s="1"/>
  <c r="D1620" i="53"/>
  <c r="G1620" i="53" s="1"/>
  <c r="D1140" i="53"/>
  <c r="G1140" i="53" s="1"/>
  <c r="D1500" i="53"/>
  <c r="G1500" i="53" s="1"/>
  <c r="D1440" i="53"/>
  <c r="G1440" i="53" s="1"/>
  <c r="D780" i="53"/>
  <c r="G780" i="53" s="1"/>
  <c r="D840" i="53"/>
  <c r="G840" i="53" s="1"/>
  <c r="D600" i="53"/>
  <c r="G600" i="53" s="1"/>
  <c r="D480" i="53"/>
  <c r="G480" i="53" s="1"/>
  <c r="D341" i="53"/>
  <c r="G341" i="53" s="1"/>
  <c r="D1301" i="53"/>
  <c r="G1301" i="53" s="1"/>
  <c r="D41" i="53"/>
  <c r="G41" i="53" s="1"/>
  <c r="D161" i="53"/>
  <c r="G161" i="53" s="1"/>
  <c r="D1361" i="53"/>
  <c r="G1361" i="53" s="1"/>
  <c r="D881" i="53"/>
  <c r="G881" i="53" s="1"/>
  <c r="D221" i="53"/>
  <c r="G221" i="53" s="1"/>
  <c r="D1661" i="53"/>
  <c r="G1661" i="53" s="1"/>
  <c r="D641" i="53"/>
  <c r="G641" i="53" s="1"/>
  <c r="D1061" i="53"/>
  <c r="G1061" i="53" s="1"/>
  <c r="D401" i="53"/>
  <c r="G401" i="53" s="1"/>
  <c r="D1241" i="53"/>
  <c r="G1241" i="53" s="1"/>
  <c r="D941" i="53"/>
  <c r="G941" i="53" s="1"/>
  <c r="D1001" i="53"/>
  <c r="G1001" i="53" s="1"/>
  <c r="D101" i="53"/>
  <c r="G101" i="53" s="1"/>
  <c r="D1541" i="53"/>
  <c r="G1541" i="53" s="1"/>
  <c r="D281" i="53"/>
  <c r="G281" i="53" s="1"/>
  <c r="D701" i="53"/>
  <c r="G701" i="53" s="1"/>
  <c r="D521" i="53"/>
  <c r="G521" i="53" s="1"/>
  <c r="D1181" i="53"/>
  <c r="G1181" i="53" s="1"/>
  <c r="D1601" i="53"/>
  <c r="G1601" i="53" s="1"/>
  <c r="D1121" i="53"/>
  <c r="G1121" i="53" s="1"/>
  <c r="D1481" i="53"/>
  <c r="G1481" i="53" s="1"/>
  <c r="D1421" i="53"/>
  <c r="G1421" i="53" s="1"/>
  <c r="D761" i="53"/>
  <c r="G761" i="53" s="1"/>
  <c r="D821" i="53"/>
  <c r="G821" i="53" s="1"/>
  <c r="D581" i="53"/>
  <c r="G581" i="53" s="1"/>
  <c r="D461" i="53"/>
  <c r="G461" i="53" s="1"/>
  <c r="D321" i="53"/>
  <c r="G321" i="53" s="1"/>
  <c r="D1281" i="53"/>
  <c r="G1281" i="53" s="1"/>
  <c r="D21" i="53"/>
  <c r="G21" i="53" s="1"/>
  <c r="D141" i="53"/>
  <c r="G141" i="53" s="1"/>
  <c r="D1341" i="53"/>
  <c r="G1341" i="53" s="1"/>
  <c r="D861" i="53"/>
  <c r="G861" i="53" s="1"/>
  <c r="D201" i="53"/>
  <c r="G201" i="53" s="1"/>
  <c r="D1641" i="53"/>
  <c r="G1641" i="53" s="1"/>
  <c r="D621" i="53"/>
  <c r="G621" i="53" s="1"/>
  <c r="D1041" i="53"/>
  <c r="G1041" i="53" s="1"/>
  <c r="D381" i="53"/>
  <c r="G381" i="53" s="1"/>
  <c r="D1221" i="53"/>
  <c r="G1221" i="53" s="1"/>
  <c r="D921" i="53"/>
  <c r="G921" i="53" s="1"/>
  <c r="D981" i="53"/>
  <c r="G981" i="53" s="1"/>
  <c r="D81" i="53"/>
  <c r="G81" i="53" s="1"/>
  <c r="D1521" i="53"/>
  <c r="G1521" i="53" s="1"/>
  <c r="D261" i="53"/>
  <c r="G261" i="53" s="1"/>
  <c r="D681" i="53"/>
  <c r="G681" i="53" s="1"/>
  <c r="D501" i="53"/>
  <c r="G501" i="53" s="1"/>
  <c r="D1161" i="53"/>
  <c r="G1161" i="53" s="1"/>
  <c r="D1581" i="53"/>
  <c r="G1581" i="53" s="1"/>
  <c r="D1101" i="53"/>
  <c r="G1101" i="53" s="1"/>
  <c r="D1461" i="53"/>
  <c r="G1461" i="53" s="1"/>
  <c r="D1401" i="53"/>
  <c r="G1401" i="53" s="1"/>
  <c r="D741" i="53"/>
  <c r="G741" i="53" s="1"/>
  <c r="D801" i="53"/>
  <c r="G801" i="53" s="1"/>
  <c r="D561" i="53"/>
  <c r="G561" i="53" s="1"/>
  <c r="D441" i="53"/>
  <c r="G441" i="53" s="1"/>
  <c r="D361" i="53"/>
  <c r="G361" i="53" s="1"/>
  <c r="D1321" i="53"/>
  <c r="G1321" i="53" s="1"/>
  <c r="D61" i="53"/>
  <c r="G61" i="53" s="1"/>
  <c r="D181" i="53"/>
  <c r="G181" i="53" s="1"/>
  <c r="D1381" i="53"/>
  <c r="G1381" i="53" s="1"/>
  <c r="D901" i="53"/>
  <c r="G901" i="53" s="1"/>
  <c r="D241" i="53"/>
  <c r="G241" i="53" s="1"/>
  <c r="D1681" i="53"/>
  <c r="G1681" i="53" s="1"/>
  <c r="D661" i="53"/>
  <c r="G661" i="53" s="1"/>
  <c r="D1081" i="53"/>
  <c r="G1081" i="53" s="1"/>
  <c r="D421" i="53"/>
  <c r="G421" i="53" s="1"/>
  <c r="D1261" i="53"/>
  <c r="G1261" i="53" s="1"/>
  <c r="D961" i="53"/>
  <c r="G961" i="53" s="1"/>
  <c r="D1021" i="53"/>
  <c r="G1021" i="53" s="1"/>
  <c r="D121" i="53"/>
  <c r="G121" i="53" s="1"/>
  <c r="D1561" i="53"/>
  <c r="G1561" i="53" s="1"/>
  <c r="D301" i="53"/>
  <c r="G301" i="53" s="1"/>
  <c r="D721" i="53"/>
  <c r="G721" i="53" s="1"/>
  <c r="D541" i="53"/>
  <c r="G541" i="53" s="1"/>
  <c r="D1201" i="53"/>
  <c r="G1201" i="53" s="1"/>
  <c r="D1621" i="53"/>
  <c r="G1621" i="53" s="1"/>
  <c r="D1141" i="53"/>
  <c r="G1141" i="53" s="1"/>
  <c r="D1501" i="53"/>
  <c r="G1501" i="53" s="1"/>
  <c r="D1441" i="53"/>
  <c r="G1441" i="53" s="1"/>
  <c r="D781" i="53"/>
  <c r="G781" i="53" s="1"/>
  <c r="D841" i="53"/>
  <c r="G841" i="53" s="1"/>
  <c r="D601" i="53"/>
  <c r="G601" i="53" s="1"/>
  <c r="D481" i="53"/>
  <c r="G481" i="53" s="1"/>
  <c r="D342" i="53"/>
  <c r="G342" i="53" s="1"/>
  <c r="D1302" i="53"/>
  <c r="G1302" i="53" s="1"/>
  <c r="D42" i="53"/>
  <c r="G42" i="53" s="1"/>
  <c r="D162" i="53"/>
  <c r="G162" i="53" s="1"/>
  <c r="D1362" i="53"/>
  <c r="G1362" i="53" s="1"/>
  <c r="D882" i="53"/>
  <c r="G882" i="53" s="1"/>
  <c r="D222" i="53"/>
  <c r="G222" i="53" s="1"/>
  <c r="D1662" i="53"/>
  <c r="G1662" i="53" s="1"/>
  <c r="D642" i="53"/>
  <c r="G642" i="53" s="1"/>
  <c r="D1062" i="53"/>
  <c r="G1062" i="53" s="1"/>
  <c r="D402" i="53"/>
  <c r="G402" i="53" s="1"/>
  <c r="D1242" i="53"/>
  <c r="G1242" i="53" s="1"/>
  <c r="D942" i="53"/>
  <c r="G942" i="53" s="1"/>
  <c r="D1002" i="53"/>
  <c r="G1002" i="53" s="1"/>
  <c r="D102" i="53"/>
  <c r="G102" i="53" s="1"/>
  <c r="D1542" i="53"/>
  <c r="G1542" i="53" s="1"/>
  <c r="D282" i="53"/>
  <c r="G282" i="53" s="1"/>
  <c r="D702" i="53"/>
  <c r="G702" i="53" s="1"/>
  <c r="D522" i="53"/>
  <c r="G522" i="53" s="1"/>
  <c r="D1182" i="53"/>
  <c r="G1182" i="53" s="1"/>
  <c r="D1602" i="53"/>
  <c r="G1602" i="53" s="1"/>
  <c r="D1122" i="53"/>
  <c r="G1122" i="53" s="1"/>
  <c r="D1482" i="53"/>
  <c r="G1482" i="53" s="1"/>
  <c r="D1422" i="53"/>
  <c r="G1422" i="53" s="1"/>
  <c r="D762" i="53"/>
  <c r="G762" i="53" s="1"/>
  <c r="D822" i="53"/>
  <c r="G822" i="53" s="1"/>
  <c r="D582" i="53"/>
  <c r="G582" i="53" s="1"/>
  <c r="D462" i="53"/>
  <c r="G462" i="53" s="1"/>
  <c r="D322" i="53"/>
  <c r="G322" i="53" s="1"/>
  <c r="D1282" i="53"/>
  <c r="G1282" i="53" s="1"/>
  <c r="D22" i="53"/>
  <c r="G22" i="53" s="1"/>
  <c r="D142" i="53"/>
  <c r="G142" i="53" s="1"/>
  <c r="D1342" i="53"/>
  <c r="G1342" i="53" s="1"/>
  <c r="D862" i="53"/>
  <c r="G862" i="53" s="1"/>
  <c r="D202" i="53"/>
  <c r="G202" i="53" s="1"/>
  <c r="D1642" i="53"/>
  <c r="G1642" i="53" s="1"/>
  <c r="D622" i="53"/>
  <c r="G622" i="53" s="1"/>
  <c r="D1042" i="53"/>
  <c r="G1042" i="53" s="1"/>
  <c r="D382" i="53"/>
  <c r="G382" i="53" s="1"/>
  <c r="D1222" i="53"/>
  <c r="G1222" i="53" s="1"/>
  <c r="D922" i="53"/>
  <c r="G922" i="53" s="1"/>
  <c r="D982" i="53"/>
  <c r="G982" i="53" s="1"/>
  <c r="D82" i="53"/>
  <c r="G82" i="53" s="1"/>
  <c r="D1522" i="53"/>
  <c r="G1522" i="53" s="1"/>
  <c r="D262" i="53"/>
  <c r="G262" i="53" s="1"/>
  <c r="D682" i="53"/>
  <c r="G682" i="53" s="1"/>
  <c r="D502" i="53"/>
  <c r="G502" i="53" s="1"/>
  <c r="D1162" i="53"/>
  <c r="G1162" i="53" s="1"/>
  <c r="D1582" i="53"/>
  <c r="G1582" i="53" s="1"/>
  <c r="D1102" i="53"/>
  <c r="G1102" i="53" s="1"/>
  <c r="D1462" i="53"/>
  <c r="G1462" i="53" s="1"/>
  <c r="D1402" i="53"/>
  <c r="G1402" i="53" s="1"/>
  <c r="D742" i="53"/>
  <c r="G742" i="53" s="1"/>
  <c r="D802" i="53"/>
  <c r="G802" i="53" s="1"/>
  <c r="D562" i="53"/>
  <c r="G562" i="53" s="1"/>
  <c r="D442" i="53"/>
  <c r="G442" i="53" s="1"/>
  <c r="D362" i="53"/>
  <c r="G362" i="53" s="1"/>
  <c r="D1322" i="53"/>
  <c r="G1322" i="53" s="1"/>
  <c r="D62" i="53"/>
  <c r="G62" i="53" s="1"/>
  <c r="D182" i="53"/>
  <c r="G182" i="53" s="1"/>
  <c r="D1382" i="53"/>
  <c r="G1382" i="53" s="1"/>
  <c r="D902" i="53"/>
  <c r="G902" i="53" s="1"/>
  <c r="D242" i="53"/>
  <c r="G242" i="53" s="1"/>
  <c r="D1682" i="53"/>
  <c r="G1682" i="53" s="1"/>
  <c r="D662" i="53"/>
  <c r="G662" i="53" s="1"/>
  <c r="D1082" i="53"/>
  <c r="G1082" i="53" s="1"/>
  <c r="D422" i="53"/>
  <c r="G422" i="53" s="1"/>
  <c r="D1262" i="53"/>
  <c r="G1262" i="53" s="1"/>
  <c r="D962" i="53"/>
  <c r="G962" i="53" s="1"/>
  <c r="D1022" i="53"/>
  <c r="G1022" i="53" s="1"/>
  <c r="D122" i="53"/>
  <c r="G122" i="53" s="1"/>
  <c r="D1562" i="53"/>
  <c r="G1562" i="53" s="1"/>
  <c r="D302" i="53"/>
  <c r="G302" i="53" s="1"/>
  <c r="D722" i="53"/>
  <c r="G722" i="53" s="1"/>
  <c r="D542" i="53"/>
  <c r="G542" i="53" s="1"/>
  <c r="D1202" i="53"/>
  <c r="G1202" i="53" s="1"/>
  <c r="D1622" i="53"/>
  <c r="G1622" i="53" s="1"/>
  <c r="D1142" i="53"/>
  <c r="G1142" i="53" s="1"/>
  <c r="D1502" i="53"/>
  <c r="G1502" i="53" s="1"/>
  <c r="D1442" i="53"/>
  <c r="G1442" i="53" s="1"/>
  <c r="D782" i="53"/>
  <c r="G782" i="53" s="1"/>
  <c r="D842" i="53"/>
  <c r="G842" i="53" s="1"/>
  <c r="D602" i="53"/>
  <c r="G602" i="53" s="1"/>
  <c r="D482" i="53"/>
  <c r="G482" i="53" s="1"/>
  <c r="D343" i="53"/>
  <c r="G343" i="53" s="1"/>
  <c r="D1303" i="53"/>
  <c r="G1303" i="53" s="1"/>
  <c r="D43" i="53"/>
  <c r="G43" i="53" s="1"/>
  <c r="D163" i="53"/>
  <c r="G163" i="53" s="1"/>
  <c r="D1363" i="53"/>
  <c r="G1363" i="53" s="1"/>
  <c r="D883" i="53"/>
  <c r="G883" i="53" s="1"/>
  <c r="D223" i="53"/>
  <c r="G223" i="53" s="1"/>
  <c r="D1663" i="53"/>
  <c r="G1663" i="53" s="1"/>
  <c r="D643" i="53"/>
  <c r="G643" i="53" s="1"/>
  <c r="D1063" i="53"/>
  <c r="G1063" i="53" s="1"/>
  <c r="D403" i="53"/>
  <c r="G403" i="53" s="1"/>
  <c r="D1243" i="53"/>
  <c r="G1243" i="53" s="1"/>
  <c r="D943" i="53"/>
  <c r="G943" i="53" s="1"/>
  <c r="D1003" i="53"/>
  <c r="G1003" i="53" s="1"/>
  <c r="D103" i="53"/>
  <c r="G103" i="53" s="1"/>
  <c r="D1543" i="53"/>
  <c r="G1543" i="53" s="1"/>
  <c r="D283" i="53"/>
  <c r="G283" i="53" s="1"/>
  <c r="D703" i="53"/>
  <c r="G703" i="53" s="1"/>
  <c r="D523" i="53"/>
  <c r="G523" i="53" s="1"/>
  <c r="D1183" i="53"/>
  <c r="G1183" i="53" s="1"/>
  <c r="D1603" i="53"/>
  <c r="G1603" i="53" s="1"/>
  <c r="D1123" i="53"/>
  <c r="G1123" i="53" s="1"/>
  <c r="D1483" i="53"/>
  <c r="G1483" i="53" s="1"/>
  <c r="D1423" i="53"/>
  <c r="G1423" i="53" s="1"/>
  <c r="D763" i="53"/>
  <c r="G763" i="53" s="1"/>
  <c r="D823" i="53"/>
  <c r="G823" i="53" s="1"/>
  <c r="D583" i="53"/>
  <c r="G583" i="53" s="1"/>
  <c r="D463" i="53"/>
  <c r="G463" i="53" s="1"/>
  <c r="D323" i="53"/>
  <c r="G323" i="53" s="1"/>
  <c r="D1283" i="53"/>
  <c r="G1283" i="53" s="1"/>
  <c r="D23" i="53"/>
  <c r="G23" i="53" s="1"/>
  <c r="D143" i="53"/>
  <c r="G143" i="53" s="1"/>
  <c r="D1343" i="53"/>
  <c r="G1343" i="53" s="1"/>
  <c r="D863" i="53"/>
  <c r="G863" i="53" s="1"/>
  <c r="D203" i="53"/>
  <c r="G203" i="53" s="1"/>
  <c r="D1643" i="53"/>
  <c r="G1643" i="53" s="1"/>
  <c r="D623" i="53"/>
  <c r="G623" i="53" s="1"/>
  <c r="D1043" i="53"/>
  <c r="G1043" i="53" s="1"/>
  <c r="D383" i="53"/>
  <c r="G383" i="53" s="1"/>
  <c r="D1223" i="53"/>
  <c r="G1223" i="53" s="1"/>
  <c r="D923" i="53"/>
  <c r="G923" i="53" s="1"/>
  <c r="D983" i="53"/>
  <c r="G983" i="53" s="1"/>
  <c r="D83" i="53"/>
  <c r="G83" i="53" s="1"/>
  <c r="D1523" i="53"/>
  <c r="G1523" i="53" s="1"/>
  <c r="D263" i="53"/>
  <c r="G263" i="53" s="1"/>
  <c r="D683" i="53"/>
  <c r="G683" i="53" s="1"/>
  <c r="D503" i="53"/>
  <c r="G503" i="53" s="1"/>
  <c r="D1163" i="53"/>
  <c r="G1163" i="53" s="1"/>
  <c r="D1583" i="53"/>
  <c r="G1583" i="53" s="1"/>
  <c r="D1103" i="53"/>
  <c r="G1103" i="53" s="1"/>
  <c r="D1463" i="53"/>
  <c r="G1463" i="53" s="1"/>
  <c r="D1403" i="53"/>
  <c r="G1403" i="53" s="1"/>
  <c r="D743" i="53"/>
  <c r="G743" i="53" s="1"/>
  <c r="D803" i="53"/>
  <c r="G803" i="53" s="1"/>
  <c r="D563" i="53"/>
  <c r="G563" i="53" s="1"/>
  <c r="D443" i="53"/>
  <c r="G443" i="53" s="1"/>
  <c r="D363" i="53"/>
  <c r="G363" i="53" s="1"/>
  <c r="D1323" i="53"/>
  <c r="G1323" i="53" s="1"/>
  <c r="D63" i="53"/>
  <c r="G63" i="53" s="1"/>
  <c r="D183" i="53"/>
  <c r="G183" i="53" s="1"/>
  <c r="D1383" i="53"/>
  <c r="G1383" i="53" s="1"/>
  <c r="D903" i="53"/>
  <c r="G903" i="53" s="1"/>
  <c r="D243" i="53"/>
  <c r="G243" i="53" s="1"/>
  <c r="D1683" i="53"/>
  <c r="G1683" i="53" s="1"/>
  <c r="D663" i="53"/>
  <c r="G663" i="53" s="1"/>
  <c r="D1083" i="53"/>
  <c r="G1083" i="53" s="1"/>
  <c r="D423" i="53"/>
  <c r="G423" i="53" s="1"/>
  <c r="D1263" i="53"/>
  <c r="G1263" i="53" s="1"/>
  <c r="D963" i="53"/>
  <c r="G963" i="53" s="1"/>
  <c r="D1023" i="53"/>
  <c r="G1023" i="53" s="1"/>
  <c r="D123" i="53"/>
  <c r="G123" i="53" s="1"/>
  <c r="D1563" i="53"/>
  <c r="G1563" i="53" s="1"/>
  <c r="D303" i="53"/>
  <c r="G303" i="53" s="1"/>
  <c r="D723" i="53"/>
  <c r="G723" i="53" s="1"/>
  <c r="D543" i="53"/>
  <c r="G543" i="53" s="1"/>
  <c r="D1203" i="53"/>
  <c r="G1203" i="53" s="1"/>
  <c r="D1623" i="53"/>
  <c r="G1623" i="53" s="1"/>
  <c r="D1143" i="53"/>
  <c r="G1143" i="53" s="1"/>
  <c r="D1503" i="53"/>
  <c r="G1503" i="53" s="1"/>
  <c r="D1443" i="53"/>
  <c r="G1443" i="53" s="1"/>
  <c r="D783" i="53"/>
  <c r="G783" i="53" s="1"/>
  <c r="D843" i="53"/>
  <c r="G843" i="53" s="1"/>
  <c r="D603" i="53"/>
  <c r="G603" i="53" s="1"/>
  <c r="D483" i="53"/>
  <c r="G483" i="53" s="1"/>
  <c r="D324" i="53"/>
  <c r="G324" i="53" s="1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E24" i="52"/>
  <c r="E25" i="52"/>
  <c r="E26" i="52"/>
  <c r="E27" i="52"/>
  <c r="E28" i="52"/>
  <c r="E29" i="52"/>
  <c r="E30" i="52"/>
  <c r="E31" i="52"/>
  <c r="E32" i="52"/>
  <c r="E33" i="52"/>
  <c r="E34" i="52"/>
  <c r="E35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E50" i="52"/>
  <c r="E51" i="52"/>
  <c r="E52" i="52"/>
  <c r="E53" i="52"/>
  <c r="E54" i="52"/>
  <c r="E55" i="52"/>
  <c r="E56" i="52"/>
  <c r="E57" i="52"/>
  <c r="E58" i="52"/>
  <c r="E59" i="52"/>
  <c r="E60" i="52"/>
  <c r="E61" i="52"/>
  <c r="E62" i="52"/>
  <c r="E63" i="52"/>
  <c r="E64" i="52"/>
  <c r="E65" i="52"/>
  <c r="E66" i="52"/>
  <c r="E67" i="52"/>
  <c r="E68" i="52"/>
  <c r="E69" i="52"/>
  <c r="E70" i="52"/>
  <c r="E71" i="52"/>
  <c r="E72" i="52"/>
  <c r="E73" i="52"/>
  <c r="E74" i="52"/>
  <c r="E75" i="52"/>
  <c r="E76" i="52"/>
  <c r="E77" i="52"/>
  <c r="E78" i="52"/>
  <c r="E79" i="52"/>
  <c r="E80" i="52"/>
  <c r="E81" i="52"/>
  <c r="E82" i="52"/>
  <c r="E83" i="52"/>
  <c r="E84" i="52"/>
  <c r="E85" i="52"/>
  <c r="E86" i="52"/>
  <c r="E87" i="52"/>
  <c r="E88" i="52"/>
  <c r="E89" i="52"/>
  <c r="E90" i="52"/>
  <c r="E91" i="52"/>
  <c r="E92" i="52"/>
  <c r="E93" i="52"/>
  <c r="E94" i="52"/>
  <c r="E95" i="52"/>
  <c r="E96" i="52"/>
  <c r="E97" i="52"/>
  <c r="E98" i="52"/>
  <c r="E99" i="52"/>
  <c r="E100" i="52"/>
  <c r="E101" i="52"/>
  <c r="E102" i="52"/>
  <c r="E103" i="52"/>
  <c r="E104" i="52"/>
  <c r="E105" i="52"/>
  <c r="E106" i="52"/>
  <c r="E107" i="52"/>
  <c r="E108" i="52"/>
  <c r="E109" i="52"/>
  <c r="E110" i="52"/>
  <c r="E111" i="52"/>
  <c r="E112" i="52"/>
  <c r="E113" i="52"/>
  <c r="E114" i="52"/>
  <c r="E115" i="52"/>
  <c r="E116" i="52"/>
  <c r="E117" i="52"/>
  <c r="E118" i="52"/>
  <c r="E119" i="52"/>
  <c r="E120" i="52"/>
  <c r="E121" i="52"/>
  <c r="E122" i="52"/>
  <c r="E123" i="52"/>
  <c r="E124" i="52"/>
  <c r="E125" i="52"/>
  <c r="E126" i="52"/>
  <c r="E127" i="52"/>
  <c r="E128" i="52"/>
  <c r="E129" i="52"/>
  <c r="E130" i="52"/>
  <c r="E131" i="52"/>
  <c r="E132" i="52"/>
  <c r="E133" i="52"/>
  <c r="E134" i="52"/>
  <c r="E135" i="52"/>
  <c r="E136" i="52"/>
  <c r="E137" i="52"/>
  <c r="E138" i="52"/>
  <c r="E139" i="52"/>
  <c r="E140" i="52"/>
  <c r="E141" i="52"/>
  <c r="E142" i="52"/>
  <c r="E143" i="52"/>
  <c r="E144" i="52"/>
  <c r="E145" i="52"/>
  <c r="E146" i="52"/>
  <c r="E147" i="52"/>
  <c r="E148" i="52"/>
  <c r="E149" i="52"/>
  <c r="E150" i="52"/>
  <c r="E151" i="52"/>
  <c r="E152" i="52"/>
  <c r="E153" i="52"/>
  <c r="E154" i="52"/>
  <c r="E155" i="52"/>
  <c r="E156" i="52"/>
  <c r="E157" i="52"/>
  <c r="E158" i="52"/>
  <c r="E159" i="52"/>
  <c r="E160" i="52"/>
  <c r="E161" i="52"/>
  <c r="E162" i="52"/>
  <c r="E163" i="52"/>
  <c r="E164" i="52"/>
  <c r="E165" i="52"/>
  <c r="E166" i="52"/>
  <c r="E167" i="52"/>
  <c r="E168" i="52"/>
  <c r="E169" i="52"/>
  <c r="E170" i="52"/>
  <c r="E171" i="52"/>
  <c r="E172" i="52"/>
  <c r="E173" i="52"/>
  <c r="E174" i="52"/>
  <c r="E175" i="52"/>
  <c r="E176" i="52"/>
  <c r="E177" i="52"/>
  <c r="E178" i="52"/>
  <c r="E179" i="52"/>
  <c r="E180" i="52"/>
  <c r="E181" i="52"/>
  <c r="E182" i="52"/>
  <c r="E183" i="52"/>
  <c r="E184" i="52"/>
  <c r="E185" i="52"/>
  <c r="E186" i="52"/>
  <c r="E187" i="52"/>
  <c r="E188" i="52"/>
  <c r="E189" i="52"/>
  <c r="E190" i="52"/>
  <c r="E191" i="52"/>
  <c r="E192" i="52"/>
  <c r="E193" i="52"/>
  <c r="E194" i="52"/>
  <c r="E195" i="52"/>
  <c r="E196" i="52"/>
  <c r="E197" i="52"/>
  <c r="E198" i="52"/>
  <c r="E199" i="52"/>
  <c r="E200" i="52"/>
  <c r="E201" i="52"/>
  <c r="E202" i="52"/>
  <c r="E203" i="52"/>
  <c r="E204" i="52"/>
  <c r="E205" i="52"/>
  <c r="E206" i="52"/>
  <c r="E207" i="52"/>
  <c r="E208" i="52"/>
  <c r="E209" i="52"/>
  <c r="E210" i="52"/>
  <c r="E211" i="52"/>
  <c r="E212" i="52"/>
  <c r="E213" i="52"/>
  <c r="E214" i="52"/>
  <c r="E215" i="52"/>
  <c r="E216" i="52"/>
  <c r="E217" i="52"/>
  <c r="E218" i="52"/>
  <c r="E219" i="52"/>
  <c r="E220" i="52"/>
  <c r="E221" i="52"/>
  <c r="E222" i="52"/>
  <c r="E223" i="52"/>
  <c r="E224" i="52"/>
  <c r="E225" i="52"/>
  <c r="E226" i="52"/>
  <c r="E227" i="52"/>
  <c r="E228" i="52"/>
  <c r="E229" i="52"/>
  <c r="E230" i="52"/>
  <c r="E231" i="52"/>
  <c r="E232" i="52"/>
  <c r="E233" i="52"/>
  <c r="E234" i="52"/>
  <c r="E235" i="52"/>
  <c r="E236" i="52"/>
  <c r="E237" i="52"/>
  <c r="E238" i="52"/>
  <c r="E239" i="52"/>
  <c r="E240" i="52"/>
  <c r="E241" i="52"/>
  <c r="E242" i="52"/>
  <c r="E243" i="52"/>
  <c r="E244" i="52"/>
  <c r="E245" i="52"/>
  <c r="E246" i="52"/>
  <c r="E247" i="52"/>
  <c r="E248" i="52"/>
  <c r="E249" i="52"/>
  <c r="E250" i="52"/>
  <c r="E251" i="52"/>
  <c r="E252" i="52"/>
  <c r="E253" i="52"/>
  <c r="E254" i="52"/>
  <c r="E255" i="52"/>
  <c r="E256" i="52"/>
  <c r="E257" i="52"/>
  <c r="E258" i="52"/>
  <c r="E259" i="52"/>
  <c r="E260" i="52"/>
  <c r="E261" i="52"/>
  <c r="E262" i="52"/>
  <c r="E263" i="52"/>
  <c r="E264" i="52"/>
  <c r="E265" i="52"/>
  <c r="E266" i="52"/>
  <c r="E267" i="52"/>
  <c r="E268" i="52"/>
  <c r="E269" i="52"/>
  <c r="E270" i="52"/>
  <c r="E271" i="52"/>
  <c r="E272" i="52"/>
  <c r="E273" i="52"/>
  <c r="E274" i="52"/>
  <c r="E275" i="52"/>
  <c r="E276" i="52"/>
  <c r="E277" i="52"/>
  <c r="E278" i="52"/>
  <c r="E279" i="52"/>
  <c r="E280" i="52"/>
  <c r="E281" i="52"/>
  <c r="E282" i="52"/>
  <c r="E283" i="52"/>
  <c r="E284" i="52"/>
  <c r="E285" i="52"/>
  <c r="E286" i="52"/>
  <c r="E287" i="52"/>
  <c r="E288" i="52"/>
  <c r="E289" i="52"/>
  <c r="E290" i="52"/>
  <c r="E291" i="52"/>
  <c r="E292" i="52"/>
  <c r="E293" i="52"/>
  <c r="E294" i="52"/>
  <c r="E295" i="52"/>
  <c r="E296" i="52"/>
  <c r="E297" i="52"/>
  <c r="E298" i="52"/>
  <c r="E299" i="52"/>
  <c r="E300" i="52"/>
  <c r="E301" i="52"/>
  <c r="E302" i="52"/>
  <c r="E303" i="52"/>
  <c r="E304" i="52"/>
  <c r="E305" i="52"/>
  <c r="E306" i="52"/>
  <c r="E307" i="52"/>
  <c r="E308" i="52"/>
  <c r="E309" i="52"/>
  <c r="E310" i="52"/>
  <c r="E311" i="52"/>
  <c r="E312" i="52"/>
  <c r="E313" i="52"/>
  <c r="E314" i="52"/>
  <c r="E315" i="52"/>
  <c r="E316" i="52"/>
  <c r="E317" i="52"/>
  <c r="E318" i="52"/>
  <c r="E319" i="52"/>
  <c r="E320" i="52"/>
  <c r="E321" i="52"/>
  <c r="E322" i="52"/>
  <c r="E323" i="52"/>
  <c r="E324" i="52"/>
  <c r="E325" i="52"/>
  <c r="E326" i="52"/>
  <c r="E327" i="52"/>
  <c r="E328" i="52"/>
  <c r="E329" i="52"/>
  <c r="E330" i="52"/>
  <c r="E331" i="52"/>
  <c r="E332" i="52"/>
  <c r="E333" i="52"/>
  <c r="E334" i="52"/>
  <c r="E335" i="52"/>
  <c r="E336" i="52"/>
  <c r="E337" i="52"/>
  <c r="E338" i="52"/>
  <c r="E339" i="52"/>
  <c r="E340" i="52"/>
  <c r="E341" i="52"/>
  <c r="E342" i="52"/>
  <c r="E343" i="52"/>
  <c r="E344" i="52"/>
  <c r="E345" i="52"/>
  <c r="E346" i="52"/>
  <c r="E347" i="52"/>
  <c r="E348" i="52"/>
  <c r="E349" i="52"/>
  <c r="E350" i="52"/>
  <c r="E351" i="52"/>
  <c r="E352" i="52"/>
  <c r="E353" i="52"/>
  <c r="E354" i="52"/>
  <c r="E355" i="52"/>
  <c r="E356" i="52"/>
  <c r="E357" i="52"/>
  <c r="E358" i="52"/>
  <c r="E359" i="52"/>
  <c r="E360" i="52"/>
  <c r="E361" i="52"/>
  <c r="E362" i="52"/>
  <c r="E363" i="52"/>
  <c r="E364" i="52"/>
  <c r="E365" i="52"/>
  <c r="E366" i="52"/>
  <c r="E367" i="52"/>
  <c r="E368" i="52"/>
  <c r="E369" i="52"/>
  <c r="E370" i="52"/>
  <c r="E371" i="52"/>
  <c r="E372" i="52"/>
  <c r="E373" i="52"/>
  <c r="E374" i="52"/>
  <c r="E375" i="52"/>
  <c r="E376" i="52"/>
  <c r="E377" i="52"/>
  <c r="E378" i="52"/>
  <c r="E379" i="52"/>
  <c r="E380" i="52"/>
  <c r="E381" i="52"/>
  <c r="E382" i="52"/>
  <c r="E383" i="52"/>
  <c r="E384" i="52"/>
  <c r="E385" i="52"/>
  <c r="E386" i="52"/>
  <c r="E387" i="52"/>
  <c r="E388" i="52"/>
  <c r="E389" i="52"/>
  <c r="E390" i="52"/>
  <c r="E391" i="52"/>
  <c r="E392" i="52"/>
  <c r="E393" i="52"/>
  <c r="E394" i="52"/>
  <c r="E395" i="52"/>
  <c r="E396" i="52"/>
  <c r="E397" i="52"/>
  <c r="E398" i="52"/>
  <c r="E399" i="52"/>
  <c r="E400" i="52"/>
  <c r="E401" i="52"/>
  <c r="E402" i="52"/>
  <c r="E403" i="52"/>
  <c r="E404" i="52"/>
  <c r="E405" i="52"/>
  <c r="E406" i="52"/>
  <c r="E407" i="52"/>
  <c r="E408" i="52"/>
  <c r="E409" i="52"/>
  <c r="E410" i="52"/>
  <c r="E411" i="52"/>
  <c r="E412" i="52"/>
  <c r="E413" i="52"/>
  <c r="E414" i="52"/>
  <c r="E415" i="52"/>
  <c r="E416" i="52"/>
  <c r="E417" i="52"/>
  <c r="E418" i="52"/>
  <c r="E419" i="52"/>
  <c r="E420" i="52"/>
  <c r="E421" i="52"/>
  <c r="E422" i="52"/>
  <c r="E423" i="52"/>
  <c r="E424" i="52"/>
  <c r="E425" i="52"/>
  <c r="E426" i="52"/>
  <c r="E427" i="52"/>
  <c r="E428" i="52"/>
  <c r="E429" i="52"/>
  <c r="E430" i="52"/>
  <c r="E431" i="52"/>
  <c r="E432" i="52"/>
  <c r="E433" i="52"/>
  <c r="E434" i="52"/>
  <c r="E435" i="52"/>
  <c r="E436" i="52"/>
  <c r="E437" i="52"/>
  <c r="E438" i="52"/>
  <c r="E439" i="52"/>
  <c r="E440" i="52"/>
  <c r="E441" i="52"/>
  <c r="E442" i="52"/>
  <c r="E443" i="52"/>
  <c r="E444" i="52"/>
  <c r="E445" i="52"/>
  <c r="E446" i="52"/>
  <c r="E447" i="52"/>
  <c r="E448" i="52"/>
  <c r="E449" i="52"/>
  <c r="E450" i="52"/>
  <c r="E451" i="52"/>
  <c r="E452" i="52"/>
  <c r="E453" i="52"/>
  <c r="E454" i="52"/>
  <c r="E455" i="52"/>
  <c r="E456" i="52"/>
  <c r="E457" i="52"/>
  <c r="E458" i="52"/>
  <c r="E459" i="52"/>
  <c r="E460" i="52"/>
  <c r="E461" i="52"/>
  <c r="E462" i="52"/>
  <c r="E463" i="52"/>
  <c r="E464" i="52"/>
  <c r="E465" i="52"/>
  <c r="E466" i="52"/>
  <c r="E467" i="52"/>
  <c r="E468" i="52"/>
  <c r="E469" i="52"/>
  <c r="E470" i="52"/>
  <c r="E471" i="52"/>
  <c r="E472" i="52"/>
  <c r="E473" i="52"/>
  <c r="E474" i="52"/>
  <c r="E475" i="52"/>
  <c r="E476" i="52"/>
  <c r="E477" i="52"/>
  <c r="E478" i="52"/>
  <c r="E479" i="52"/>
  <c r="E480" i="52"/>
  <c r="E481" i="52"/>
  <c r="E482" i="52"/>
  <c r="E483" i="52"/>
  <c r="E484" i="52"/>
  <c r="E485" i="52"/>
  <c r="E486" i="52"/>
  <c r="E487" i="52"/>
  <c r="E488" i="52"/>
  <c r="E489" i="52"/>
  <c r="E490" i="52"/>
  <c r="E491" i="52"/>
  <c r="E492" i="52"/>
  <c r="E493" i="52"/>
  <c r="E494" i="52"/>
  <c r="E495" i="52"/>
  <c r="E496" i="52"/>
  <c r="E497" i="52"/>
  <c r="E498" i="52"/>
  <c r="E499" i="52"/>
  <c r="E500" i="52"/>
  <c r="E501" i="52"/>
  <c r="E502" i="52"/>
  <c r="E503" i="52"/>
  <c r="E504" i="52"/>
  <c r="E505" i="52"/>
  <c r="E506" i="52"/>
  <c r="E507" i="52"/>
  <c r="E508" i="52"/>
  <c r="E509" i="52"/>
  <c r="E510" i="52"/>
  <c r="E511" i="52"/>
  <c r="E512" i="52"/>
  <c r="E513" i="52"/>
  <c r="E514" i="52"/>
  <c r="E515" i="52"/>
  <c r="E516" i="52"/>
  <c r="E517" i="52"/>
  <c r="E518" i="52"/>
  <c r="E519" i="52"/>
  <c r="E520" i="52"/>
  <c r="E521" i="52"/>
  <c r="E522" i="52"/>
  <c r="E523" i="52"/>
  <c r="E524" i="52"/>
  <c r="E525" i="52"/>
  <c r="E526" i="52"/>
  <c r="E527" i="52"/>
  <c r="E528" i="52"/>
  <c r="E529" i="52"/>
  <c r="E530" i="52"/>
  <c r="E531" i="52"/>
  <c r="E532" i="52"/>
  <c r="E533" i="52"/>
  <c r="E534" i="52"/>
  <c r="E535" i="52"/>
  <c r="E536" i="52"/>
  <c r="E537" i="52"/>
  <c r="E538" i="52"/>
  <c r="E539" i="52"/>
  <c r="E540" i="52"/>
  <c r="E541" i="52"/>
  <c r="E542" i="52"/>
  <c r="E543" i="52"/>
  <c r="E544" i="52"/>
  <c r="E545" i="52"/>
  <c r="E546" i="52"/>
  <c r="E547" i="52"/>
  <c r="E548" i="52"/>
  <c r="E549" i="52"/>
  <c r="E550" i="52"/>
  <c r="E551" i="52"/>
  <c r="E552" i="52"/>
  <c r="E553" i="52"/>
  <c r="E554" i="52"/>
  <c r="E555" i="52"/>
  <c r="E556" i="52"/>
  <c r="E557" i="52"/>
  <c r="E558" i="52"/>
  <c r="E559" i="52"/>
  <c r="E560" i="52"/>
  <c r="E561" i="52"/>
  <c r="E562" i="52"/>
  <c r="E563" i="52"/>
  <c r="E564" i="52"/>
  <c r="E565" i="52"/>
  <c r="E566" i="52"/>
  <c r="E567" i="52"/>
  <c r="E568" i="52"/>
  <c r="E569" i="52"/>
  <c r="E570" i="52"/>
  <c r="E571" i="52"/>
  <c r="E572" i="52"/>
  <c r="E573" i="52"/>
  <c r="E574" i="52"/>
  <c r="E575" i="52"/>
  <c r="E576" i="52"/>
  <c r="E577" i="52"/>
  <c r="E578" i="52"/>
  <c r="E579" i="52"/>
  <c r="E580" i="52"/>
  <c r="E581" i="52"/>
  <c r="E582" i="52"/>
  <c r="E583" i="52"/>
  <c r="E584" i="52"/>
  <c r="E585" i="52"/>
  <c r="E586" i="52"/>
  <c r="E587" i="52"/>
  <c r="E588" i="52"/>
  <c r="E589" i="52"/>
  <c r="E590" i="52"/>
  <c r="E591" i="52"/>
  <c r="E592" i="52"/>
  <c r="E593" i="52"/>
  <c r="E594" i="52"/>
  <c r="E595" i="52"/>
  <c r="E596" i="52"/>
  <c r="E597" i="52"/>
  <c r="E598" i="52"/>
  <c r="E599" i="52"/>
  <c r="E600" i="52"/>
  <c r="E601" i="52"/>
  <c r="E602" i="52"/>
  <c r="E603" i="52"/>
  <c r="E604" i="52"/>
  <c r="E605" i="52"/>
  <c r="E606" i="52"/>
  <c r="E607" i="52"/>
  <c r="E608" i="52"/>
  <c r="E609" i="52"/>
  <c r="E610" i="52"/>
  <c r="E611" i="52"/>
  <c r="E612" i="52"/>
  <c r="E613" i="52"/>
  <c r="E614" i="52"/>
  <c r="E615" i="52"/>
  <c r="E616" i="52"/>
  <c r="E617" i="52"/>
  <c r="E618" i="52"/>
  <c r="E619" i="52"/>
  <c r="E620" i="52"/>
  <c r="E621" i="52"/>
  <c r="E622" i="52"/>
  <c r="E623" i="52"/>
  <c r="E624" i="52"/>
  <c r="E625" i="52"/>
  <c r="E626" i="52"/>
  <c r="E627" i="52"/>
  <c r="E628" i="52"/>
  <c r="E629" i="52"/>
  <c r="E630" i="52"/>
  <c r="E631" i="52"/>
  <c r="E632" i="52"/>
  <c r="E633" i="52"/>
  <c r="E634" i="52"/>
  <c r="E635" i="52"/>
  <c r="E636" i="52"/>
  <c r="E637" i="52"/>
  <c r="E638" i="52"/>
  <c r="E639" i="52"/>
  <c r="E640" i="52"/>
  <c r="E641" i="52"/>
  <c r="E642" i="52"/>
  <c r="E643" i="52"/>
  <c r="E644" i="52"/>
  <c r="E645" i="52"/>
  <c r="E646" i="52"/>
  <c r="E647" i="52"/>
  <c r="E648" i="52"/>
  <c r="E649" i="52"/>
  <c r="E650" i="52"/>
  <c r="E651" i="52"/>
  <c r="E652" i="52"/>
  <c r="E653" i="52"/>
  <c r="E654" i="52"/>
  <c r="E655" i="52"/>
  <c r="E656" i="52"/>
  <c r="E657" i="52"/>
  <c r="E658" i="52"/>
  <c r="E659" i="52"/>
  <c r="E660" i="52"/>
  <c r="E661" i="52"/>
  <c r="E662" i="52"/>
  <c r="E663" i="52"/>
  <c r="E664" i="52"/>
  <c r="E665" i="52"/>
  <c r="E666" i="52"/>
  <c r="E667" i="52"/>
  <c r="E668" i="52"/>
  <c r="E669" i="52"/>
  <c r="E670" i="52"/>
  <c r="E671" i="52"/>
  <c r="E672" i="52"/>
  <c r="E673" i="52"/>
  <c r="E674" i="52"/>
  <c r="E675" i="52"/>
  <c r="E676" i="52"/>
  <c r="E677" i="52"/>
  <c r="E678" i="52"/>
  <c r="E679" i="52"/>
  <c r="E680" i="52"/>
  <c r="E681" i="52"/>
  <c r="E682" i="52"/>
  <c r="E683" i="52"/>
  <c r="E684" i="52"/>
  <c r="E685" i="52"/>
  <c r="E686" i="52"/>
  <c r="E687" i="52"/>
  <c r="E688" i="52"/>
  <c r="E689" i="52"/>
  <c r="E690" i="52"/>
  <c r="E691" i="52"/>
  <c r="E692" i="52"/>
  <c r="E693" i="52"/>
  <c r="E694" i="52"/>
  <c r="E695" i="52"/>
  <c r="E696" i="52"/>
  <c r="E697" i="52"/>
  <c r="E698" i="52"/>
  <c r="E699" i="52"/>
  <c r="E700" i="52"/>
  <c r="E701" i="52"/>
  <c r="E702" i="52"/>
  <c r="E703" i="52"/>
  <c r="E704" i="52"/>
  <c r="E705" i="52"/>
  <c r="E706" i="52"/>
  <c r="E707" i="52"/>
  <c r="E708" i="52"/>
  <c r="E709" i="52"/>
  <c r="E710" i="52"/>
  <c r="E711" i="52"/>
  <c r="E712" i="52"/>
  <c r="E713" i="52"/>
  <c r="E714" i="52"/>
  <c r="E715" i="52"/>
  <c r="E716" i="52"/>
  <c r="E717" i="52"/>
  <c r="E718" i="52"/>
  <c r="E719" i="52"/>
  <c r="E720" i="52"/>
  <c r="E721" i="52"/>
  <c r="E722" i="52"/>
  <c r="E723" i="52"/>
  <c r="E724" i="52"/>
  <c r="E725" i="52"/>
  <c r="E726" i="52"/>
  <c r="E727" i="52"/>
  <c r="E728" i="52"/>
  <c r="E729" i="52"/>
  <c r="E730" i="52"/>
  <c r="E731" i="52"/>
  <c r="E732" i="52"/>
  <c r="E733" i="52"/>
  <c r="E734" i="52"/>
  <c r="E735" i="52"/>
  <c r="E736" i="52"/>
  <c r="E737" i="52"/>
  <c r="E738" i="52"/>
  <c r="E739" i="52"/>
  <c r="E740" i="52"/>
  <c r="E741" i="52"/>
  <c r="E742" i="52"/>
  <c r="E743" i="52"/>
  <c r="E744" i="52"/>
  <c r="E745" i="52"/>
  <c r="E746" i="52"/>
  <c r="E747" i="52"/>
  <c r="E748" i="52"/>
  <c r="E749" i="52"/>
  <c r="E750" i="52"/>
  <c r="E751" i="52"/>
  <c r="E752" i="52"/>
  <c r="E753" i="52"/>
  <c r="E754" i="52"/>
  <c r="E755" i="52"/>
  <c r="E756" i="52"/>
  <c r="E757" i="52"/>
  <c r="E758" i="52"/>
  <c r="E759" i="52"/>
  <c r="E760" i="52"/>
  <c r="E761" i="52"/>
  <c r="E762" i="52"/>
  <c r="E763" i="52"/>
  <c r="E764" i="52"/>
  <c r="E765" i="52"/>
  <c r="E766" i="52"/>
  <c r="E767" i="52"/>
  <c r="E768" i="52"/>
  <c r="E769" i="52"/>
  <c r="E770" i="52"/>
  <c r="E771" i="52"/>
  <c r="E772" i="52"/>
  <c r="E773" i="52"/>
  <c r="E774" i="52"/>
  <c r="E775" i="52"/>
  <c r="E776" i="52"/>
  <c r="E777" i="52"/>
  <c r="E778" i="52"/>
  <c r="E779" i="52"/>
  <c r="E780" i="52"/>
  <c r="E781" i="52"/>
  <c r="E782" i="52"/>
  <c r="E783" i="52"/>
  <c r="E784" i="52"/>
  <c r="E785" i="52"/>
  <c r="E786" i="52"/>
  <c r="E787" i="52"/>
  <c r="E788" i="52"/>
  <c r="E789" i="52"/>
  <c r="E790" i="52"/>
  <c r="E791" i="52"/>
  <c r="E792" i="52"/>
  <c r="E793" i="52"/>
  <c r="E794" i="52"/>
  <c r="E795" i="52"/>
  <c r="E796" i="52"/>
  <c r="E797" i="52"/>
  <c r="E798" i="52"/>
  <c r="E799" i="52"/>
  <c r="E800" i="52"/>
  <c r="E801" i="52"/>
  <c r="E802" i="52"/>
  <c r="E803" i="52"/>
  <c r="E804" i="52"/>
  <c r="E805" i="52"/>
  <c r="E806" i="52"/>
  <c r="E807" i="52"/>
  <c r="E808" i="52"/>
  <c r="E809" i="52"/>
  <c r="E810" i="52"/>
  <c r="E811" i="52"/>
  <c r="E812" i="52"/>
  <c r="E813" i="52"/>
  <c r="E814" i="52"/>
  <c r="E815" i="52"/>
  <c r="E816" i="52"/>
  <c r="E817" i="52"/>
  <c r="E818" i="52"/>
  <c r="E819" i="52"/>
  <c r="E820" i="52"/>
  <c r="E821" i="52"/>
  <c r="E822" i="52"/>
  <c r="E823" i="52"/>
  <c r="E824" i="52"/>
  <c r="E825" i="52"/>
  <c r="E826" i="52"/>
  <c r="E827" i="52"/>
  <c r="E828" i="52"/>
  <c r="E829" i="52"/>
  <c r="E830" i="52"/>
  <c r="E831" i="52"/>
  <c r="E832" i="52"/>
  <c r="E833" i="52"/>
  <c r="E834" i="52"/>
  <c r="E835" i="52"/>
  <c r="E836" i="52"/>
  <c r="E837" i="52"/>
  <c r="E838" i="52"/>
  <c r="E839" i="52"/>
  <c r="E840" i="52"/>
  <c r="E841" i="52"/>
  <c r="E842" i="52"/>
  <c r="E843" i="52"/>
  <c r="E844" i="52"/>
  <c r="E845" i="52"/>
  <c r="E846" i="52"/>
  <c r="E847" i="52"/>
  <c r="E848" i="52"/>
  <c r="E849" i="52"/>
  <c r="E850" i="52"/>
  <c r="E851" i="52"/>
  <c r="E852" i="52"/>
  <c r="E853" i="52"/>
  <c r="E854" i="52"/>
  <c r="E855" i="52"/>
  <c r="E856" i="52"/>
  <c r="E857" i="52"/>
  <c r="E858" i="52"/>
  <c r="E859" i="52"/>
  <c r="E860" i="52"/>
  <c r="E861" i="52"/>
  <c r="E862" i="52"/>
  <c r="E863" i="52"/>
  <c r="E864" i="52"/>
  <c r="E865" i="52"/>
  <c r="E866" i="52"/>
  <c r="E867" i="52"/>
  <c r="E868" i="52"/>
  <c r="E869" i="52"/>
  <c r="E870" i="52"/>
  <c r="E871" i="52"/>
  <c r="E872" i="52"/>
  <c r="E873" i="52"/>
  <c r="E874" i="52"/>
  <c r="E875" i="52"/>
  <c r="E876" i="52"/>
  <c r="E877" i="52"/>
  <c r="E878" i="52"/>
  <c r="E879" i="52"/>
  <c r="E880" i="52"/>
  <c r="E881" i="52"/>
  <c r="E882" i="52"/>
  <c r="E883" i="52"/>
  <c r="E884" i="52"/>
  <c r="E885" i="52"/>
  <c r="E886" i="52"/>
  <c r="E887" i="52"/>
  <c r="E888" i="52"/>
  <c r="E889" i="52"/>
  <c r="E890" i="52"/>
  <c r="E891" i="52"/>
  <c r="E892" i="52"/>
  <c r="E893" i="52"/>
  <c r="E894" i="52"/>
  <c r="E895" i="52"/>
  <c r="E896" i="52"/>
  <c r="E897" i="52"/>
  <c r="E898" i="52"/>
  <c r="E899" i="52"/>
  <c r="E900" i="52"/>
  <c r="E901" i="52"/>
  <c r="E902" i="52"/>
  <c r="E903" i="52"/>
  <c r="E904" i="52"/>
  <c r="E905" i="52"/>
  <c r="E906" i="52"/>
  <c r="E907" i="52"/>
  <c r="E908" i="52"/>
  <c r="E909" i="52"/>
  <c r="E910" i="52"/>
  <c r="E911" i="52"/>
  <c r="E912" i="52"/>
  <c r="E913" i="52"/>
  <c r="E914" i="52"/>
  <c r="E915" i="52"/>
  <c r="E916" i="52"/>
  <c r="E917" i="52"/>
  <c r="E918" i="52"/>
  <c r="E919" i="52"/>
  <c r="E920" i="52"/>
  <c r="E921" i="52"/>
  <c r="E922" i="52"/>
  <c r="E923" i="52"/>
  <c r="E924" i="52"/>
  <c r="E925" i="52"/>
  <c r="E926" i="52"/>
  <c r="E927" i="52"/>
  <c r="E928" i="52"/>
  <c r="E929" i="52"/>
  <c r="E930" i="52"/>
  <c r="E931" i="52"/>
  <c r="E932" i="52"/>
  <c r="E933" i="52"/>
  <c r="E934" i="52"/>
  <c r="E935" i="52"/>
  <c r="E936" i="52"/>
  <c r="E937" i="52"/>
  <c r="E938" i="52"/>
  <c r="E939" i="52"/>
  <c r="E940" i="52"/>
  <c r="E941" i="52"/>
  <c r="E942" i="52"/>
  <c r="E943" i="52"/>
  <c r="E944" i="52"/>
  <c r="E945" i="52"/>
  <c r="E946" i="52"/>
  <c r="E947" i="52"/>
  <c r="E948" i="52"/>
  <c r="E949" i="52"/>
  <c r="E950" i="52"/>
  <c r="E951" i="52"/>
  <c r="E952" i="52"/>
  <c r="E953" i="52"/>
  <c r="E954" i="52"/>
  <c r="E955" i="52"/>
  <c r="E956" i="52"/>
  <c r="E957" i="52"/>
  <c r="E958" i="52"/>
  <c r="E959" i="52"/>
  <c r="E960" i="52"/>
  <c r="E961" i="52"/>
  <c r="E962" i="52"/>
  <c r="E963" i="52"/>
  <c r="E964" i="52"/>
  <c r="E965" i="52"/>
  <c r="E966" i="52"/>
  <c r="E967" i="52"/>
  <c r="E968" i="52"/>
  <c r="E969" i="52"/>
  <c r="E970" i="52"/>
  <c r="E971" i="52"/>
  <c r="E972" i="52"/>
  <c r="E973" i="52"/>
  <c r="E974" i="52"/>
  <c r="E975" i="52"/>
  <c r="E976" i="52"/>
  <c r="E977" i="52"/>
  <c r="E978" i="52"/>
  <c r="E979" i="52"/>
  <c r="E980" i="52"/>
  <c r="E981" i="52"/>
  <c r="E982" i="52"/>
  <c r="E983" i="52"/>
  <c r="E984" i="52"/>
  <c r="E985" i="52"/>
  <c r="E986" i="52"/>
  <c r="E987" i="52"/>
  <c r="E988" i="52"/>
  <c r="E989" i="52"/>
  <c r="E990" i="52"/>
  <c r="E991" i="52"/>
  <c r="E992" i="52"/>
  <c r="E993" i="52"/>
  <c r="E994" i="52"/>
  <c r="E995" i="52"/>
  <c r="E996" i="52"/>
  <c r="E997" i="52"/>
  <c r="E998" i="52"/>
  <c r="E999" i="52"/>
  <c r="E1000" i="52"/>
  <c r="E1001" i="52"/>
  <c r="E1002" i="52"/>
  <c r="E1003" i="52"/>
  <c r="E1004" i="52"/>
  <c r="E1005" i="52"/>
  <c r="E1006" i="52"/>
  <c r="E1007" i="52"/>
  <c r="E1008" i="52"/>
  <c r="E1009" i="52"/>
  <c r="E1010" i="52"/>
  <c r="E1011" i="52"/>
  <c r="E1012" i="52"/>
  <c r="E1013" i="52"/>
  <c r="E1014" i="52"/>
  <c r="E1015" i="52"/>
  <c r="E1016" i="52"/>
  <c r="E1017" i="52"/>
  <c r="E1018" i="52"/>
  <c r="E1019" i="52"/>
  <c r="E1020" i="52"/>
  <c r="E1021" i="52"/>
  <c r="E1022" i="52"/>
  <c r="E1023" i="52"/>
  <c r="E1024" i="52"/>
  <c r="E1025" i="52"/>
  <c r="E1026" i="52"/>
  <c r="E1027" i="52"/>
  <c r="E1028" i="52"/>
  <c r="E1029" i="52"/>
  <c r="E1030" i="52"/>
  <c r="E1031" i="52"/>
  <c r="E1032" i="52"/>
  <c r="E1033" i="52"/>
  <c r="E1034" i="52"/>
  <c r="E1035" i="52"/>
  <c r="E1036" i="52"/>
  <c r="E1037" i="52"/>
  <c r="E1038" i="52"/>
  <c r="E1039" i="52"/>
  <c r="E1040" i="52"/>
  <c r="E1041" i="52"/>
  <c r="E1042" i="52"/>
  <c r="E1043" i="52"/>
  <c r="E1044" i="52"/>
  <c r="E1045" i="52"/>
  <c r="E1046" i="52"/>
  <c r="E1047" i="52"/>
  <c r="E1048" i="52"/>
  <c r="E1049" i="52"/>
  <c r="E1050" i="52"/>
  <c r="E1051" i="52"/>
  <c r="E1052" i="52"/>
  <c r="E1053" i="52"/>
  <c r="E1054" i="52"/>
  <c r="E1055" i="52"/>
  <c r="E1056" i="52"/>
  <c r="E1057" i="52"/>
  <c r="E1058" i="52"/>
  <c r="E1059" i="52"/>
  <c r="E1060" i="52"/>
  <c r="E1061" i="52"/>
  <c r="E1062" i="52"/>
  <c r="E1063" i="52"/>
  <c r="E1064" i="52"/>
  <c r="E1065" i="52"/>
  <c r="E1066" i="52"/>
  <c r="E1067" i="52"/>
  <c r="E1068" i="52"/>
  <c r="E1069" i="52"/>
  <c r="E1070" i="52"/>
  <c r="E1071" i="52"/>
  <c r="E1072" i="52"/>
  <c r="E1073" i="52"/>
  <c r="E1074" i="52"/>
  <c r="E1075" i="52"/>
  <c r="E1076" i="52"/>
  <c r="E1077" i="52"/>
  <c r="E1078" i="52"/>
  <c r="E1079" i="52"/>
  <c r="E1080" i="52"/>
  <c r="E1081" i="52"/>
  <c r="E1082" i="52"/>
  <c r="E1083" i="52"/>
  <c r="E1084" i="52"/>
  <c r="E1085" i="52"/>
  <c r="E1086" i="52"/>
  <c r="E1087" i="52"/>
  <c r="E1088" i="52"/>
  <c r="E1089" i="52"/>
  <c r="E1090" i="52"/>
  <c r="E1091" i="52"/>
  <c r="E1092" i="52"/>
  <c r="E1093" i="52"/>
  <c r="E1094" i="52"/>
  <c r="E1095" i="52"/>
  <c r="E1096" i="52"/>
  <c r="E1097" i="52"/>
  <c r="E1098" i="52"/>
  <c r="E1099" i="52"/>
  <c r="E1100" i="52"/>
  <c r="E1101" i="52"/>
  <c r="E1102" i="52"/>
  <c r="E1103" i="52"/>
  <c r="E1104" i="52"/>
  <c r="E1105" i="52"/>
  <c r="E1106" i="52"/>
  <c r="E1107" i="52"/>
  <c r="E1108" i="52"/>
  <c r="E1109" i="52"/>
  <c r="E1110" i="52"/>
  <c r="E1111" i="52"/>
  <c r="E1112" i="52"/>
  <c r="E1113" i="52"/>
  <c r="E1114" i="52"/>
  <c r="E1115" i="52"/>
  <c r="E1116" i="52"/>
  <c r="E1117" i="52"/>
  <c r="E1118" i="52"/>
  <c r="E1119" i="52"/>
  <c r="E1120" i="52"/>
  <c r="E1121" i="52"/>
  <c r="E1122" i="52"/>
  <c r="E1123" i="52"/>
  <c r="E1124" i="52"/>
  <c r="E1125" i="52"/>
  <c r="E1126" i="52"/>
  <c r="E1127" i="52"/>
  <c r="E1128" i="52"/>
  <c r="E1129" i="52"/>
  <c r="E1130" i="52"/>
  <c r="E1131" i="52"/>
  <c r="E1132" i="52"/>
  <c r="E1133" i="52"/>
  <c r="E1134" i="52"/>
  <c r="E1135" i="52"/>
  <c r="E1136" i="52"/>
  <c r="E1137" i="52"/>
  <c r="E1138" i="52"/>
  <c r="E1139" i="52"/>
  <c r="E1140" i="52"/>
  <c r="E1141" i="52"/>
  <c r="E1142" i="52"/>
  <c r="E1143" i="52"/>
  <c r="E1144" i="52"/>
  <c r="E1145" i="52"/>
  <c r="E1146" i="52"/>
  <c r="E1147" i="52"/>
  <c r="E1148" i="52"/>
  <c r="E1149" i="52"/>
  <c r="E1150" i="52"/>
  <c r="E1151" i="52"/>
  <c r="E1152" i="52"/>
  <c r="E1153" i="52"/>
  <c r="E1154" i="52"/>
  <c r="E1155" i="52"/>
  <c r="E1156" i="52"/>
  <c r="E1157" i="52"/>
  <c r="E1158" i="52"/>
  <c r="E1159" i="52"/>
  <c r="E1160" i="52"/>
  <c r="E1161" i="52"/>
  <c r="E1162" i="52"/>
  <c r="E1163" i="52"/>
  <c r="E1164" i="52"/>
  <c r="E1165" i="52"/>
  <c r="E1166" i="52"/>
  <c r="E1167" i="52"/>
  <c r="E1168" i="52"/>
  <c r="E1169" i="52"/>
  <c r="E1170" i="52"/>
  <c r="E1171" i="52"/>
  <c r="E1172" i="52"/>
  <c r="E1173" i="52"/>
  <c r="E1174" i="52"/>
  <c r="E1175" i="52"/>
  <c r="E1176" i="52"/>
  <c r="E1177" i="52"/>
  <c r="E1178" i="52"/>
  <c r="E1179" i="52"/>
  <c r="E1180" i="52"/>
  <c r="E1181" i="52"/>
  <c r="E1182" i="52"/>
  <c r="E1183" i="52"/>
  <c r="E1184" i="52"/>
  <c r="E1185" i="52"/>
  <c r="E1186" i="52"/>
  <c r="E1187" i="52"/>
  <c r="E1188" i="52"/>
  <c r="E1189" i="52"/>
  <c r="E1190" i="52"/>
  <c r="E1191" i="52"/>
  <c r="E1192" i="52"/>
  <c r="E1193" i="52"/>
  <c r="E1194" i="52"/>
  <c r="E1195" i="52"/>
  <c r="E1196" i="52"/>
  <c r="E1197" i="52"/>
  <c r="E1198" i="52"/>
  <c r="E1199" i="52"/>
  <c r="E1200" i="52"/>
  <c r="E1201" i="52"/>
  <c r="E1202" i="52"/>
  <c r="E1203" i="52"/>
  <c r="E1204" i="52"/>
  <c r="E1205" i="52"/>
  <c r="E1206" i="52"/>
  <c r="E1207" i="52"/>
  <c r="E1208" i="52"/>
  <c r="E1209" i="52"/>
  <c r="E1210" i="52"/>
  <c r="E1211" i="52"/>
  <c r="E1212" i="52"/>
  <c r="E1213" i="52"/>
  <c r="E1214" i="52"/>
  <c r="E1215" i="52"/>
  <c r="E1216" i="52"/>
  <c r="E1217" i="52"/>
  <c r="E1218" i="52"/>
  <c r="E1219" i="52"/>
  <c r="E1220" i="52"/>
  <c r="E1221" i="52"/>
  <c r="E1222" i="52"/>
  <c r="E1223" i="52"/>
  <c r="E1224" i="52"/>
  <c r="E1225" i="52"/>
  <c r="E1226" i="52"/>
  <c r="E1227" i="52"/>
  <c r="E1228" i="52"/>
  <c r="E1229" i="52"/>
  <c r="E1230" i="52"/>
  <c r="E1231" i="52"/>
  <c r="E1232" i="52"/>
  <c r="E1233" i="52"/>
  <c r="E1234" i="52"/>
  <c r="E1235" i="52"/>
  <c r="E1236" i="52"/>
  <c r="E1237" i="52"/>
  <c r="E1238" i="52"/>
  <c r="E1239" i="52"/>
  <c r="E1240" i="52"/>
  <c r="E1241" i="52"/>
  <c r="E1242" i="52"/>
  <c r="E1243" i="52"/>
  <c r="E1244" i="52"/>
  <c r="E1245" i="52"/>
  <c r="E1246" i="52"/>
  <c r="E1247" i="52"/>
  <c r="E1248" i="52"/>
  <c r="E1249" i="52"/>
  <c r="E1250" i="52"/>
  <c r="E1251" i="52"/>
  <c r="E1252" i="52"/>
  <c r="E1253" i="52"/>
  <c r="E1254" i="52"/>
  <c r="E1255" i="52"/>
  <c r="E1256" i="52"/>
  <c r="E1257" i="52"/>
  <c r="E1258" i="52"/>
  <c r="E1259" i="52"/>
  <c r="E1260" i="52"/>
  <c r="E1261" i="52"/>
  <c r="E1262" i="52"/>
  <c r="E1263" i="52"/>
  <c r="E1264" i="52"/>
  <c r="E1265" i="52"/>
  <c r="E1266" i="52"/>
  <c r="E1267" i="52"/>
  <c r="E1268" i="52"/>
  <c r="E1269" i="52"/>
  <c r="E1270" i="52"/>
  <c r="E1271" i="52"/>
  <c r="E1272" i="52"/>
  <c r="E1273" i="52"/>
  <c r="E1274" i="52"/>
  <c r="E1275" i="52"/>
  <c r="E1276" i="52"/>
  <c r="E1277" i="52"/>
  <c r="E1278" i="52"/>
  <c r="E1279" i="52"/>
  <c r="E1280" i="52"/>
  <c r="E1281" i="52"/>
  <c r="E1282" i="52"/>
  <c r="E1283" i="52"/>
  <c r="E1284" i="52"/>
  <c r="E1285" i="52"/>
  <c r="E1286" i="52"/>
  <c r="E1287" i="52"/>
  <c r="E1288" i="52"/>
  <c r="E1289" i="52"/>
  <c r="E1290" i="52"/>
  <c r="E1291" i="52"/>
  <c r="E1292" i="52"/>
  <c r="E1293" i="52"/>
  <c r="E1294" i="52"/>
  <c r="E1295" i="52"/>
  <c r="E1296" i="52"/>
  <c r="E1297" i="52"/>
  <c r="E1298" i="52"/>
  <c r="E1299" i="52"/>
  <c r="E1300" i="52"/>
  <c r="E1301" i="52"/>
  <c r="E1302" i="52"/>
  <c r="E1303" i="52"/>
  <c r="E1304" i="52"/>
  <c r="E1305" i="52"/>
  <c r="E1306" i="52"/>
  <c r="E1307" i="52"/>
  <c r="E1308" i="52"/>
  <c r="E1309" i="52"/>
  <c r="E1310" i="52"/>
  <c r="E1311" i="52"/>
  <c r="E1312" i="52"/>
  <c r="E1313" i="52"/>
  <c r="E1314" i="52"/>
  <c r="E1315" i="52"/>
  <c r="E1316" i="52"/>
  <c r="E1317" i="52"/>
  <c r="E1318" i="52"/>
  <c r="E1319" i="52"/>
  <c r="E1320" i="52"/>
  <c r="E1321" i="52"/>
  <c r="E1322" i="52"/>
  <c r="E1323" i="52"/>
  <c r="E1324" i="52"/>
  <c r="E1325" i="52"/>
  <c r="E1326" i="52"/>
  <c r="E1327" i="52"/>
  <c r="E1328" i="52"/>
  <c r="E1329" i="52"/>
  <c r="E1330" i="52"/>
  <c r="E1331" i="52"/>
  <c r="E1332" i="52"/>
  <c r="E1333" i="52"/>
  <c r="E1334" i="52"/>
  <c r="E1335" i="52"/>
  <c r="E1336" i="52"/>
  <c r="E1337" i="52"/>
  <c r="E1338" i="52"/>
  <c r="E1339" i="52"/>
  <c r="E1340" i="52"/>
  <c r="E1341" i="52"/>
  <c r="E1342" i="52"/>
  <c r="E1343" i="52"/>
  <c r="E1344" i="52"/>
  <c r="E1345" i="52"/>
  <c r="E1346" i="52"/>
  <c r="E1347" i="52"/>
  <c r="E1348" i="52"/>
  <c r="E1349" i="52"/>
  <c r="E1350" i="52"/>
  <c r="E1351" i="52"/>
  <c r="E1352" i="52"/>
  <c r="E1353" i="52"/>
  <c r="E1354" i="52"/>
  <c r="E1355" i="52"/>
  <c r="E1356" i="52"/>
  <c r="E1357" i="52"/>
  <c r="E1358" i="52"/>
  <c r="E1359" i="52"/>
  <c r="E1360" i="52"/>
  <c r="E1361" i="52"/>
  <c r="E1362" i="52"/>
  <c r="E1363" i="52"/>
  <c r="E1364" i="52"/>
  <c r="E1365" i="52"/>
  <c r="E1366" i="52"/>
  <c r="E1367" i="52"/>
  <c r="E1368" i="52"/>
  <c r="E1369" i="52"/>
  <c r="E1370" i="52"/>
  <c r="E1371" i="52"/>
  <c r="E1372" i="52"/>
  <c r="E1373" i="52"/>
  <c r="E1374" i="52"/>
  <c r="E1375" i="52"/>
  <c r="E1376" i="52"/>
  <c r="E1377" i="52"/>
  <c r="E1378" i="52"/>
  <c r="E1379" i="52"/>
  <c r="E1380" i="52"/>
  <c r="E1381" i="52"/>
  <c r="E1382" i="52"/>
  <c r="E1383" i="52"/>
  <c r="E1384" i="52"/>
  <c r="E1385" i="52"/>
  <c r="E1386" i="52"/>
  <c r="E1387" i="52"/>
  <c r="E1388" i="52"/>
  <c r="E1389" i="52"/>
  <c r="E1390" i="52"/>
  <c r="E1391" i="52"/>
  <c r="E1392" i="52"/>
  <c r="E1393" i="52"/>
  <c r="E1394" i="52"/>
  <c r="E1395" i="52"/>
  <c r="E1396" i="52"/>
  <c r="E1397" i="52"/>
  <c r="E1398" i="52"/>
  <c r="E1399" i="52"/>
  <c r="E1400" i="52"/>
  <c r="E1401" i="52"/>
  <c r="E1402" i="52"/>
  <c r="E1403" i="52"/>
  <c r="E1404" i="52"/>
  <c r="E1405" i="52"/>
  <c r="E1406" i="52"/>
  <c r="E1407" i="52"/>
  <c r="E1408" i="52"/>
  <c r="E1409" i="52"/>
  <c r="E1410" i="52"/>
  <c r="E1411" i="52"/>
  <c r="E1412" i="52"/>
  <c r="E1413" i="52"/>
  <c r="E1414" i="52"/>
  <c r="E1415" i="52"/>
  <c r="E1416" i="52"/>
  <c r="E1417" i="52"/>
  <c r="E1418" i="52"/>
  <c r="E1419" i="52"/>
  <c r="E1420" i="52"/>
  <c r="E1421" i="52"/>
  <c r="E1422" i="52"/>
  <c r="E1423" i="52"/>
  <c r="E1424" i="52"/>
  <c r="E1425" i="52"/>
  <c r="E1426" i="52"/>
  <c r="E1427" i="52"/>
  <c r="E1428" i="52"/>
  <c r="E1429" i="52"/>
  <c r="E1430" i="52"/>
  <c r="E1431" i="52"/>
  <c r="E1432" i="52"/>
  <c r="E1433" i="52"/>
  <c r="E1434" i="52"/>
  <c r="E1435" i="52"/>
  <c r="E1436" i="52"/>
  <c r="E1437" i="52"/>
  <c r="E1438" i="52"/>
  <c r="E1439" i="52"/>
  <c r="E1440" i="52"/>
  <c r="E1441" i="52"/>
  <c r="E1442" i="52"/>
  <c r="E1443" i="52"/>
  <c r="E1444" i="52"/>
  <c r="E1445" i="52"/>
  <c r="E1446" i="52"/>
  <c r="E1447" i="52"/>
  <c r="E1448" i="52"/>
  <c r="E1449" i="52"/>
  <c r="E1450" i="52"/>
  <c r="E1451" i="52"/>
  <c r="E1452" i="52"/>
  <c r="E1453" i="52"/>
  <c r="E1454" i="52"/>
  <c r="E1455" i="52"/>
  <c r="E1456" i="52"/>
  <c r="E1457" i="52"/>
  <c r="E1458" i="52"/>
  <c r="E1459" i="52"/>
  <c r="E1460" i="52"/>
  <c r="E1461" i="52"/>
  <c r="E1462" i="52"/>
  <c r="E1463" i="52"/>
  <c r="E1464" i="52"/>
  <c r="E1465" i="52"/>
  <c r="E1466" i="52"/>
  <c r="E1467" i="52"/>
  <c r="E1468" i="52"/>
  <c r="E1469" i="52"/>
  <c r="E1470" i="52"/>
  <c r="E1471" i="52"/>
  <c r="E1472" i="52"/>
  <c r="E1473" i="52"/>
  <c r="E1474" i="52"/>
  <c r="E1475" i="52"/>
  <c r="E1476" i="52"/>
  <c r="E1477" i="52"/>
  <c r="E1478" i="52"/>
  <c r="E1479" i="52"/>
  <c r="E1480" i="52"/>
  <c r="E1481" i="52"/>
  <c r="E1482" i="52"/>
  <c r="E1483" i="52"/>
  <c r="E1484" i="52"/>
  <c r="E1485" i="52"/>
  <c r="E1486" i="52"/>
  <c r="E1487" i="52"/>
  <c r="E1488" i="52"/>
  <c r="E1489" i="52"/>
  <c r="E1490" i="52"/>
  <c r="E1491" i="52"/>
  <c r="E1492" i="52"/>
  <c r="E1493" i="52"/>
  <c r="E1494" i="52"/>
  <c r="E1495" i="52"/>
  <c r="E1496" i="52"/>
  <c r="E1497" i="52"/>
  <c r="E1498" i="52"/>
  <c r="E1499" i="52"/>
  <c r="E1500" i="52"/>
  <c r="E1501" i="52"/>
  <c r="E1502" i="52"/>
  <c r="E1503" i="52"/>
  <c r="E1504" i="52"/>
  <c r="E1505" i="52"/>
  <c r="E1506" i="52"/>
  <c r="E1507" i="52"/>
  <c r="E1508" i="52"/>
  <c r="E1509" i="52"/>
  <c r="E1510" i="52"/>
  <c r="E1511" i="52"/>
  <c r="E1512" i="52"/>
  <c r="E1513" i="52"/>
  <c r="E1514" i="52"/>
  <c r="E1515" i="52"/>
  <c r="E1516" i="52"/>
  <c r="E1517" i="52"/>
  <c r="E1518" i="52"/>
  <c r="E1519" i="52"/>
  <c r="E1520" i="52"/>
  <c r="E1521" i="52"/>
  <c r="E1522" i="52"/>
  <c r="E1523" i="52"/>
  <c r="E1524" i="52"/>
  <c r="E1525" i="52"/>
  <c r="E1526" i="52"/>
  <c r="E1527" i="52"/>
  <c r="E1528" i="52"/>
  <c r="E1529" i="52"/>
  <c r="E1530" i="52"/>
  <c r="E1531" i="52"/>
  <c r="E1532" i="52"/>
  <c r="E1533" i="52"/>
  <c r="E1534" i="52"/>
  <c r="E1535" i="52"/>
  <c r="E1536" i="52"/>
  <c r="E1537" i="52"/>
  <c r="E1538" i="52"/>
  <c r="E1539" i="52"/>
  <c r="E1540" i="52"/>
  <c r="E1541" i="52"/>
  <c r="E1542" i="52"/>
  <c r="E1543" i="52"/>
  <c r="E1544" i="52"/>
  <c r="E1545" i="52"/>
  <c r="E1546" i="52"/>
  <c r="E1547" i="52"/>
  <c r="E1548" i="52"/>
  <c r="E1549" i="52"/>
  <c r="E1550" i="52"/>
  <c r="E1551" i="52"/>
  <c r="E1552" i="52"/>
  <c r="E1553" i="52"/>
  <c r="E1554" i="52"/>
  <c r="E1555" i="52"/>
  <c r="E1556" i="52"/>
  <c r="E1557" i="52"/>
  <c r="E1558" i="52"/>
  <c r="E1559" i="52"/>
  <c r="E1560" i="52"/>
  <c r="E1561" i="52"/>
  <c r="E1562" i="52"/>
  <c r="E1563" i="52"/>
  <c r="E1564" i="52"/>
  <c r="E1565" i="52"/>
  <c r="E1566" i="52"/>
  <c r="E1567" i="52"/>
  <c r="E1568" i="52"/>
  <c r="E1569" i="52"/>
  <c r="E1570" i="52"/>
  <c r="E1571" i="52"/>
  <c r="E1572" i="52"/>
  <c r="E1573" i="52"/>
  <c r="E1574" i="52"/>
  <c r="E1575" i="52"/>
  <c r="E1576" i="52"/>
  <c r="E1577" i="52"/>
  <c r="E1578" i="52"/>
  <c r="E1579" i="52"/>
  <c r="E1580" i="52"/>
  <c r="E1581" i="52"/>
  <c r="E1582" i="52"/>
  <c r="E1583" i="52"/>
  <c r="E1584" i="52"/>
  <c r="E1585" i="52"/>
  <c r="E1586" i="52"/>
  <c r="E1587" i="52"/>
  <c r="E1588" i="52"/>
  <c r="E1589" i="52"/>
  <c r="E1590" i="52"/>
  <c r="E1591" i="52"/>
  <c r="E1592" i="52"/>
  <c r="E1593" i="52"/>
  <c r="E1594" i="52"/>
  <c r="E1595" i="52"/>
  <c r="E1596" i="52"/>
  <c r="E1597" i="52"/>
  <c r="E1598" i="52"/>
  <c r="E1599" i="52"/>
  <c r="E1600" i="52"/>
  <c r="E1601" i="52"/>
  <c r="E1602" i="52"/>
  <c r="E1603" i="52"/>
  <c r="E1604" i="52"/>
  <c r="E1605" i="52"/>
  <c r="E1606" i="52"/>
  <c r="E1607" i="52"/>
  <c r="E1608" i="52"/>
  <c r="E1609" i="52"/>
  <c r="E1610" i="52"/>
  <c r="E1611" i="52"/>
  <c r="E1612" i="52"/>
  <c r="E1613" i="52"/>
  <c r="E1614" i="52"/>
  <c r="E1615" i="52"/>
  <c r="E1616" i="52"/>
  <c r="E1617" i="52"/>
  <c r="E1618" i="52"/>
  <c r="E1619" i="52"/>
  <c r="E1620" i="52"/>
  <c r="E1621" i="52"/>
  <c r="E1622" i="52"/>
  <c r="E1623" i="52"/>
  <c r="E1624" i="52"/>
  <c r="E1625" i="52"/>
  <c r="E1626" i="52"/>
  <c r="E1627" i="52"/>
  <c r="E1628" i="52"/>
  <c r="E1629" i="52"/>
  <c r="E1630" i="52"/>
  <c r="E1631" i="52"/>
  <c r="E1632" i="52"/>
  <c r="E1633" i="52"/>
  <c r="E1634" i="52"/>
  <c r="E1635" i="52"/>
  <c r="E1636" i="52"/>
  <c r="E1637" i="52"/>
  <c r="E1638" i="52"/>
  <c r="E1639" i="52"/>
  <c r="E1640" i="52"/>
  <c r="E1641" i="52"/>
  <c r="E1642" i="52"/>
  <c r="E1643" i="52"/>
  <c r="E1644" i="52"/>
  <c r="E1645" i="52"/>
  <c r="E1646" i="52"/>
  <c r="E1647" i="52"/>
  <c r="E1648" i="52"/>
  <c r="E1649" i="52"/>
  <c r="E1650" i="52"/>
  <c r="E1651" i="52"/>
  <c r="E1652" i="52"/>
  <c r="E1653" i="52"/>
  <c r="E1654" i="52"/>
  <c r="E1655" i="52"/>
  <c r="E1656" i="52"/>
  <c r="E1657" i="52"/>
  <c r="E1658" i="52"/>
  <c r="E1659" i="52"/>
  <c r="E1660" i="52"/>
  <c r="E1661" i="52"/>
  <c r="E1662" i="52"/>
  <c r="E1663" i="52"/>
  <c r="E1664" i="52"/>
  <c r="E1665" i="52"/>
  <c r="E1666" i="52"/>
  <c r="E1667" i="52"/>
  <c r="E1668" i="52"/>
  <c r="E1669" i="52"/>
  <c r="E1670" i="52"/>
  <c r="E1671" i="52"/>
  <c r="E1672" i="52"/>
  <c r="E1673" i="52"/>
  <c r="E1674" i="52"/>
  <c r="E1675" i="52"/>
  <c r="E1676" i="52"/>
  <c r="E1677" i="52"/>
  <c r="E1678" i="52"/>
  <c r="E1679" i="52"/>
  <c r="E1680" i="52"/>
  <c r="E1681" i="52"/>
  <c r="E1682" i="52"/>
  <c r="E1683" i="52"/>
  <c r="E1684" i="52"/>
  <c r="E1685" i="52"/>
  <c r="E6" i="52"/>
  <c r="F1560" i="53" l="1"/>
  <c r="F1260" i="53"/>
  <c r="F1680" i="53"/>
  <c r="F180" i="53"/>
  <c r="F440" i="53"/>
  <c r="F1400" i="53"/>
  <c r="F1160" i="53"/>
  <c r="F1520" i="53"/>
  <c r="F1220" i="53"/>
  <c r="F1640" i="53"/>
  <c r="F140" i="53"/>
  <c r="F460" i="53"/>
  <c r="F1420" i="53"/>
  <c r="F1180" i="53"/>
  <c r="F1540" i="53"/>
  <c r="F1240" i="53"/>
  <c r="F1660" i="53"/>
  <c r="F160" i="53"/>
  <c r="F479" i="53"/>
  <c r="F1439" i="53"/>
  <c r="F1199" i="53"/>
  <c r="F1559" i="53"/>
  <c r="F1259" i="53"/>
  <c r="F1679" i="53"/>
  <c r="F179" i="53"/>
  <c r="F439" i="53"/>
  <c r="F1399" i="53"/>
  <c r="F1159" i="53"/>
  <c r="F1519" i="53"/>
  <c r="F1219" i="53"/>
  <c r="F1639" i="53"/>
  <c r="F139" i="53"/>
  <c r="F459" i="53"/>
  <c r="F1419" i="53"/>
  <c r="F1179" i="53"/>
  <c r="F1539" i="53"/>
  <c r="F1239" i="53"/>
  <c r="F1659" i="53"/>
  <c r="F159" i="53"/>
  <c r="F478" i="53"/>
  <c r="F1438" i="53"/>
  <c r="F1198" i="53"/>
  <c r="F1558" i="53"/>
  <c r="F1258" i="53"/>
  <c r="F1678" i="53"/>
  <c r="F178" i="53"/>
  <c r="F438" i="53"/>
  <c r="F1398" i="53"/>
  <c r="F1158" i="53"/>
  <c r="F1518" i="53"/>
  <c r="F1218" i="53"/>
  <c r="F1638" i="53"/>
  <c r="F138" i="53"/>
  <c r="F458" i="53"/>
  <c r="F1418" i="53"/>
  <c r="F1178" i="53"/>
  <c r="F1538" i="53"/>
  <c r="F1238" i="53"/>
  <c r="F1658" i="53"/>
  <c r="F158" i="53"/>
  <c r="F477" i="53"/>
  <c r="F1437" i="53"/>
  <c r="F1197" i="53"/>
  <c r="F1557" i="53"/>
  <c r="F1257" i="53"/>
  <c r="F1677" i="53"/>
  <c r="F177" i="53"/>
  <c r="F437" i="53"/>
  <c r="F1397" i="53"/>
  <c r="F1157" i="53"/>
  <c r="F1517" i="53"/>
  <c r="F1217" i="53"/>
  <c r="F1637" i="53"/>
  <c r="F137" i="53"/>
  <c r="F457" i="53"/>
  <c r="F1417" i="53"/>
  <c r="F1177" i="53"/>
  <c r="F1537" i="53"/>
  <c r="F1237" i="53"/>
  <c r="F1657" i="53"/>
  <c r="F157" i="53"/>
  <c r="F476" i="53"/>
  <c r="F1436" i="53"/>
  <c r="F1196" i="53"/>
  <c r="F1556" i="53"/>
  <c r="F1256" i="53"/>
  <c r="F1676" i="53"/>
  <c r="F176" i="53"/>
  <c r="F436" i="53"/>
  <c r="F1396" i="53"/>
  <c r="F1156" i="53"/>
  <c r="F1516" i="53"/>
  <c r="F1216" i="53"/>
  <c r="F1636" i="53"/>
  <c r="F136" i="53"/>
  <c r="F456" i="53"/>
  <c r="F1416" i="53"/>
  <c r="F1176" i="53"/>
  <c r="F1536" i="53"/>
  <c r="F1236" i="53"/>
  <c r="F1656" i="53"/>
  <c r="F156" i="53"/>
  <c r="F475" i="53"/>
  <c r="F1435" i="53"/>
  <c r="F1195" i="53"/>
  <c r="F1555" i="53"/>
  <c r="F1255" i="53"/>
  <c r="F1675" i="53"/>
  <c r="F175" i="53"/>
  <c r="F435" i="53"/>
  <c r="F1395" i="53"/>
  <c r="F1155" i="53"/>
  <c r="F1515" i="53"/>
  <c r="F1215" i="53"/>
  <c r="F1635" i="53"/>
  <c r="F135" i="53"/>
  <c r="F455" i="53"/>
  <c r="F1415" i="53"/>
  <c r="F1175" i="53"/>
  <c r="F1535" i="53"/>
  <c r="F1235" i="53"/>
  <c r="F1655" i="53"/>
  <c r="F155" i="53"/>
  <c r="F474" i="53"/>
  <c r="F1434" i="53"/>
  <c r="F1194" i="53"/>
  <c r="F1554" i="53"/>
  <c r="F1254" i="53"/>
  <c r="F1674" i="53"/>
  <c r="F174" i="53"/>
  <c r="F434" i="53"/>
  <c r="F1394" i="53"/>
  <c r="F1154" i="53"/>
  <c r="F1514" i="53"/>
  <c r="F1214" i="53"/>
  <c r="F1634" i="53"/>
  <c r="F134" i="53"/>
  <c r="F454" i="53"/>
  <c r="F1414" i="53"/>
  <c r="F1174" i="53"/>
  <c r="F1534" i="53"/>
  <c r="F1234" i="53"/>
  <c r="F1654" i="53"/>
  <c r="F154" i="53"/>
  <c r="F473" i="53"/>
  <c r="F1433" i="53"/>
  <c r="F1193" i="53"/>
  <c r="F1553" i="53"/>
  <c r="F1253" i="53"/>
  <c r="F1673" i="53"/>
  <c r="F173" i="53"/>
  <c r="F433" i="53"/>
  <c r="F1393" i="53"/>
  <c r="F1153" i="53"/>
  <c r="F1513" i="53"/>
  <c r="F1213" i="53"/>
  <c r="F1633" i="53"/>
  <c r="F133" i="53"/>
  <c r="F453" i="53"/>
  <c r="F1413" i="53"/>
  <c r="F1173" i="53"/>
  <c r="F1533" i="53"/>
  <c r="F1233" i="53"/>
  <c r="F1653" i="53"/>
  <c r="F153" i="53"/>
  <c r="F472" i="53"/>
  <c r="F1432" i="53"/>
  <c r="F1192" i="53"/>
  <c r="F1552" i="53"/>
  <c r="F1252" i="53"/>
  <c r="F1672" i="53"/>
  <c r="F172" i="53"/>
  <c r="F432" i="53"/>
  <c r="F1392" i="53"/>
  <c r="F1152" i="53"/>
  <c r="F1512" i="53"/>
  <c r="F1212" i="53"/>
  <c r="F1632" i="53"/>
  <c r="F132" i="53"/>
  <c r="F452" i="53"/>
  <c r="F1412" i="53"/>
  <c r="F1172" i="53"/>
  <c r="F1532" i="53"/>
  <c r="F1232" i="53"/>
  <c r="F1652" i="53"/>
  <c r="F152" i="53"/>
  <c r="F471" i="53"/>
  <c r="F1431" i="53"/>
  <c r="F1191" i="53"/>
  <c r="F1551" i="53"/>
  <c r="F1251" i="53"/>
  <c r="F1671" i="53"/>
  <c r="F171" i="53"/>
  <c r="F431" i="53"/>
  <c r="F1391" i="53"/>
  <c r="F1151" i="53"/>
  <c r="F1511" i="53"/>
  <c r="F1211" i="53"/>
  <c r="F1631" i="53"/>
  <c r="F131" i="53"/>
  <c r="F451" i="53"/>
  <c r="F1411" i="53"/>
  <c r="F1171" i="53"/>
  <c r="F1531" i="53"/>
  <c r="F1231" i="53"/>
  <c r="F1651" i="53"/>
  <c r="F151" i="53"/>
  <c r="F470" i="53"/>
  <c r="F1430" i="53"/>
  <c r="F1190" i="53"/>
  <c r="F1550" i="53"/>
  <c r="F1250" i="53"/>
  <c r="F1670" i="53"/>
  <c r="F170" i="53"/>
  <c r="F430" i="53"/>
  <c r="F1390" i="53"/>
  <c r="F1150" i="53"/>
  <c r="F1510" i="53"/>
  <c r="F1210" i="53"/>
  <c r="F1630" i="53"/>
  <c r="F130" i="53"/>
  <c r="F450" i="53"/>
  <c r="F1410" i="53"/>
  <c r="F1170" i="53"/>
  <c r="F1530" i="53"/>
  <c r="F1230" i="53"/>
  <c r="F1650" i="53"/>
  <c r="F150" i="53"/>
  <c r="F469" i="53"/>
  <c r="F1429" i="53"/>
  <c r="F1189" i="53"/>
  <c r="F1549" i="53"/>
  <c r="F1249" i="53"/>
  <c r="F1669" i="53"/>
  <c r="F169" i="53"/>
  <c r="F429" i="53"/>
  <c r="F1389" i="53"/>
  <c r="F1149" i="53"/>
  <c r="F1509" i="53"/>
  <c r="F1209" i="53"/>
  <c r="F1629" i="53"/>
  <c r="F129" i="53"/>
  <c r="F449" i="53"/>
  <c r="F1409" i="53"/>
  <c r="F1169" i="53"/>
  <c r="F1529" i="53"/>
  <c r="F1229" i="53"/>
  <c r="F1649" i="53"/>
  <c r="F149" i="53"/>
  <c r="F468" i="53"/>
  <c r="F1428" i="53"/>
  <c r="F1188" i="53"/>
  <c r="F1548" i="53"/>
  <c r="F1248" i="53"/>
  <c r="F1668" i="53"/>
  <c r="F168" i="53"/>
  <c r="F428" i="53"/>
  <c r="F1388" i="53"/>
  <c r="F1148" i="53"/>
  <c r="F1508" i="53"/>
  <c r="F1208" i="53"/>
  <c r="F1628" i="53"/>
  <c r="F128" i="53"/>
  <c r="F448" i="53"/>
  <c r="F1408" i="53"/>
  <c r="F1168" i="53"/>
  <c r="F1528" i="53"/>
  <c r="F1228" i="53"/>
  <c r="F1648" i="53"/>
  <c r="F148" i="53"/>
  <c r="F467" i="53"/>
  <c r="F1427" i="53"/>
  <c r="F1187" i="53"/>
  <c r="F1547" i="53"/>
  <c r="F1247" i="53"/>
  <c r="F1667" i="53"/>
  <c r="F167" i="53"/>
  <c r="F427" i="53"/>
  <c r="F1387" i="53"/>
  <c r="F1147" i="53"/>
  <c r="F1507" i="53"/>
  <c r="F1207" i="53"/>
  <c r="F1627" i="53"/>
  <c r="F127" i="53"/>
  <c r="F447" i="53"/>
  <c r="F1407" i="53"/>
  <c r="F1167" i="53"/>
  <c r="F1527" i="53"/>
  <c r="F1227" i="53"/>
  <c r="F1647" i="53"/>
  <c r="F147" i="53"/>
  <c r="F466" i="53"/>
  <c r="F1426" i="53"/>
  <c r="F1186" i="53"/>
  <c r="F1546" i="53"/>
  <c r="F1246" i="53"/>
  <c r="F1666" i="53"/>
  <c r="F166" i="53"/>
  <c r="F426" i="53"/>
  <c r="F1386" i="53"/>
  <c r="F1146" i="53"/>
  <c r="F1506" i="53"/>
  <c r="F1206" i="53"/>
  <c r="F1626" i="53"/>
  <c r="F126" i="53"/>
  <c r="F446" i="53"/>
  <c r="F1406" i="53"/>
  <c r="F1166" i="53"/>
  <c r="F1526" i="53"/>
  <c r="F1226" i="53"/>
  <c r="F1646" i="53"/>
  <c r="F146" i="53"/>
  <c r="F465" i="53"/>
  <c r="F1425" i="53"/>
  <c r="F1185" i="53"/>
  <c r="F1545" i="53"/>
  <c r="F1245" i="53"/>
  <c r="F1665" i="53"/>
  <c r="F165" i="53"/>
  <c r="F425" i="53"/>
  <c r="F1385" i="53"/>
  <c r="F1145" i="53"/>
  <c r="F1505" i="53"/>
  <c r="F1205" i="53"/>
  <c r="F1625" i="53"/>
  <c r="F125" i="53"/>
  <c r="F445" i="53"/>
  <c r="F1405" i="53"/>
  <c r="F1165" i="53"/>
  <c r="F1525" i="53"/>
  <c r="F1225" i="53"/>
  <c r="F1645" i="53"/>
  <c r="F145" i="53"/>
  <c r="F464" i="53"/>
  <c r="F1424" i="53"/>
  <c r="F1184" i="53"/>
  <c r="F1544" i="53"/>
  <c r="F1244" i="53"/>
  <c r="F1664" i="53"/>
  <c r="F164" i="53"/>
  <c r="F424" i="53"/>
  <c r="F1384" i="53"/>
  <c r="F1144" i="53"/>
  <c r="F1504" i="53"/>
  <c r="F1204" i="53"/>
  <c r="F1624" i="53"/>
  <c r="F124" i="53"/>
  <c r="F444" i="53"/>
  <c r="F1404" i="53"/>
  <c r="F1164" i="53"/>
  <c r="F1524" i="53"/>
  <c r="F1224" i="53"/>
  <c r="F1644" i="53"/>
  <c r="F144" i="53"/>
  <c r="F483" i="53"/>
  <c r="F1443" i="53"/>
  <c r="F1203" i="53"/>
  <c r="F1563" i="53"/>
  <c r="F1263" i="53"/>
  <c r="F1683" i="53"/>
  <c r="F183" i="53"/>
  <c r="F443" i="53"/>
  <c r="F1403" i="53"/>
  <c r="F1163" i="53"/>
  <c r="F1523" i="53"/>
  <c r="F1223" i="53"/>
  <c r="F1643" i="53"/>
  <c r="F143" i="53"/>
  <c r="F463" i="53"/>
  <c r="F1423" i="53"/>
  <c r="F1183" i="53"/>
  <c r="F1543" i="53"/>
  <c r="F1243" i="53"/>
  <c r="F1663" i="53"/>
  <c r="F163" i="53"/>
  <c r="F482" i="53"/>
  <c r="F1442" i="53"/>
  <c r="F1202" i="53"/>
  <c r="F1562" i="53"/>
  <c r="F1262" i="53"/>
  <c r="F1682" i="53"/>
  <c r="F182" i="53"/>
  <c r="F442" i="53"/>
  <c r="F1402" i="53"/>
  <c r="F1162" i="53"/>
  <c r="F1522" i="53"/>
  <c r="F1222" i="53"/>
  <c r="F1642" i="53"/>
  <c r="F142" i="53"/>
  <c r="F462" i="53"/>
  <c r="F1422" i="53"/>
  <c r="F1182" i="53"/>
  <c r="F1542" i="53"/>
  <c r="F1242" i="53"/>
  <c r="F1662" i="53"/>
  <c r="F162" i="53"/>
  <c r="F481" i="53"/>
  <c r="F1441" i="53"/>
  <c r="F1201" i="53"/>
  <c r="F1561" i="53"/>
  <c r="F1261" i="53"/>
  <c r="F1681" i="53"/>
  <c r="F181" i="53"/>
  <c r="F441" i="53"/>
  <c r="F1401" i="53"/>
  <c r="F1161" i="53"/>
  <c r="F1521" i="53"/>
  <c r="F1221" i="53"/>
  <c r="F1641" i="53"/>
  <c r="F141" i="53"/>
  <c r="F461" i="53"/>
  <c r="F1421" i="53"/>
  <c r="F1181" i="53"/>
  <c r="F1541" i="53"/>
  <c r="F1241" i="53"/>
  <c r="F881" i="53"/>
  <c r="F341" i="53"/>
  <c r="F1440" i="53"/>
  <c r="F720" i="53"/>
  <c r="F1080" i="53"/>
  <c r="F1320" i="53"/>
  <c r="F1100" i="53"/>
  <c r="F980" i="53"/>
  <c r="F860" i="53"/>
  <c r="F820" i="53"/>
  <c r="F700" i="53"/>
  <c r="F1300" i="53"/>
  <c r="F401" i="53"/>
  <c r="F221" i="53"/>
  <c r="F41" i="53"/>
  <c r="F600" i="53"/>
  <c r="F1500" i="53"/>
  <c r="F540" i="53"/>
  <c r="F120" i="53"/>
  <c r="F420" i="53"/>
  <c r="F240" i="53"/>
  <c r="F60" i="53"/>
  <c r="F560" i="53"/>
  <c r="F1460" i="53"/>
  <c r="F500" i="53"/>
  <c r="F80" i="53"/>
  <c r="F380" i="53"/>
  <c r="F200" i="53"/>
  <c r="F20" i="53"/>
  <c r="F580" i="53"/>
  <c r="F1480" i="53"/>
  <c r="F520" i="53"/>
  <c r="F100" i="53"/>
  <c r="F400" i="53"/>
  <c r="F220" i="53"/>
  <c r="F40" i="53"/>
  <c r="F599" i="53"/>
  <c r="F1499" i="53"/>
  <c r="F539" i="53"/>
  <c r="F119" i="53"/>
  <c r="F419" i="53"/>
  <c r="F239" i="53"/>
  <c r="F59" i="53"/>
  <c r="F559" i="53"/>
  <c r="F1459" i="53"/>
  <c r="F499" i="53"/>
  <c r="F79" i="53"/>
  <c r="F379" i="53"/>
  <c r="F199" i="53"/>
  <c r="F19" i="53"/>
  <c r="F579" i="53"/>
  <c r="F1479" i="53"/>
  <c r="F519" i="53"/>
  <c r="F99" i="53"/>
  <c r="F399" i="53"/>
  <c r="F219" i="53"/>
  <c r="F39" i="53"/>
  <c r="F598" i="53"/>
  <c r="F1498" i="53"/>
  <c r="F538" i="53"/>
  <c r="F118" i="53"/>
  <c r="F418" i="53"/>
  <c r="F238" i="53"/>
  <c r="F58" i="53"/>
  <c r="F558" i="53"/>
  <c r="F1458" i="53"/>
  <c r="F498" i="53"/>
  <c r="F78" i="53"/>
  <c r="F378" i="53"/>
  <c r="F198" i="53"/>
  <c r="F18" i="53"/>
  <c r="F578" i="53"/>
  <c r="F1478" i="53"/>
  <c r="F518" i="53"/>
  <c r="F98" i="53"/>
  <c r="F398" i="53"/>
  <c r="F218" i="53"/>
  <c r="F38" i="53"/>
  <c r="F597" i="53"/>
  <c r="F1497" i="53"/>
  <c r="F537" i="53"/>
  <c r="F117" i="53"/>
  <c r="F417" i="53"/>
  <c r="F237" i="53"/>
  <c r="F57" i="53"/>
  <c r="F557" i="53"/>
  <c r="F1457" i="53"/>
  <c r="F497" i="53"/>
  <c r="F77" i="53"/>
  <c r="F377" i="53"/>
  <c r="F197" i="53"/>
  <c r="F17" i="53"/>
  <c r="F577" i="53"/>
  <c r="F1477" i="53"/>
  <c r="F517" i="53"/>
  <c r="F97" i="53"/>
  <c r="F397" i="53"/>
  <c r="F217" i="53"/>
  <c r="F37" i="53"/>
  <c r="F596" i="53"/>
  <c r="F1496" i="53"/>
  <c r="F536" i="53"/>
  <c r="F116" i="53"/>
  <c r="F416" i="53"/>
  <c r="F236" i="53"/>
  <c r="F56" i="53"/>
  <c r="F556" i="53"/>
  <c r="F1456" i="53"/>
  <c r="F496" i="53"/>
  <c r="F76" i="53"/>
  <c r="F376" i="53"/>
  <c r="F196" i="53"/>
  <c r="F16" i="53"/>
  <c r="F576" i="53"/>
  <c r="F1476" i="53"/>
  <c r="F516" i="53"/>
  <c r="F96" i="53"/>
  <c r="F396" i="53"/>
  <c r="F216" i="53"/>
  <c r="F36" i="53"/>
  <c r="F595" i="53"/>
  <c r="F1495" i="53"/>
  <c r="F535" i="53"/>
  <c r="F115" i="53"/>
  <c r="F415" i="53"/>
  <c r="F235" i="53"/>
  <c r="F55" i="53"/>
  <c r="F555" i="53"/>
  <c r="F1455" i="53"/>
  <c r="F495" i="53"/>
  <c r="F75" i="53"/>
  <c r="F375" i="53"/>
  <c r="F195" i="53"/>
  <c r="F15" i="53"/>
  <c r="F575" i="53"/>
  <c r="F1475" i="53"/>
  <c r="F515" i="53"/>
  <c r="F95" i="53"/>
  <c r="F395" i="53"/>
  <c r="F215" i="53"/>
  <c r="F35" i="53"/>
  <c r="F594" i="53"/>
  <c r="F1494" i="53"/>
  <c r="F534" i="53"/>
  <c r="F114" i="53"/>
  <c r="F414" i="53"/>
  <c r="F234" i="53"/>
  <c r="F54" i="53"/>
  <c r="F554" i="53"/>
  <c r="F1454" i="53"/>
  <c r="F494" i="53"/>
  <c r="F74" i="53"/>
  <c r="F374" i="53"/>
  <c r="F194" i="53"/>
  <c r="F14" i="53"/>
  <c r="F574" i="53"/>
  <c r="F1474" i="53"/>
  <c r="F514" i="53"/>
  <c r="F94" i="53"/>
  <c r="F394" i="53"/>
  <c r="F214" i="53"/>
  <c r="F34" i="53"/>
  <c r="F593" i="53"/>
  <c r="F1493" i="53"/>
  <c r="F533" i="53"/>
  <c r="F113" i="53"/>
  <c r="F413" i="53"/>
  <c r="F233" i="53"/>
  <c r="F53" i="53"/>
  <c r="F553" i="53"/>
  <c r="F1453" i="53"/>
  <c r="F493" i="53"/>
  <c r="F73" i="53"/>
  <c r="F373" i="53"/>
  <c r="F193" i="53"/>
  <c r="F13" i="53"/>
  <c r="F573" i="53"/>
  <c r="F1473" i="53"/>
  <c r="F513" i="53"/>
  <c r="F93" i="53"/>
  <c r="F393" i="53"/>
  <c r="F213" i="53"/>
  <c r="F33" i="53"/>
  <c r="F592" i="53"/>
  <c r="F1492" i="53"/>
  <c r="F532" i="53"/>
  <c r="F112" i="53"/>
  <c r="F412" i="53"/>
  <c r="F232" i="53"/>
  <c r="F52" i="53"/>
  <c r="F552" i="53"/>
  <c r="F1452" i="53"/>
  <c r="F492" i="53"/>
  <c r="F72" i="53"/>
  <c r="F372" i="53"/>
  <c r="F192" i="53"/>
  <c r="F12" i="53"/>
  <c r="F572" i="53"/>
  <c r="F1472" i="53"/>
  <c r="F512" i="53"/>
  <c r="F92" i="53"/>
  <c r="F392" i="53"/>
  <c r="F212" i="53"/>
  <c r="F32" i="53"/>
  <c r="F591" i="53"/>
  <c r="F1491" i="53"/>
  <c r="F531" i="53"/>
  <c r="F111" i="53"/>
  <c r="F411" i="53"/>
  <c r="F231" i="53"/>
  <c r="F51" i="53"/>
  <c r="F551" i="53"/>
  <c r="F1451" i="53"/>
  <c r="F491" i="53"/>
  <c r="F71" i="53"/>
  <c r="F371" i="53"/>
  <c r="F191" i="53"/>
  <c r="F11" i="53"/>
  <c r="F571" i="53"/>
  <c r="F1471" i="53"/>
  <c r="F511" i="53"/>
  <c r="F91" i="53"/>
  <c r="F391" i="53"/>
  <c r="F211" i="53"/>
  <c r="F31" i="53"/>
  <c r="F590" i="53"/>
  <c r="F1490" i="53"/>
  <c r="F530" i="53"/>
  <c r="F110" i="53"/>
  <c r="F410" i="53"/>
  <c r="F230" i="53"/>
  <c r="F50" i="53"/>
  <c r="F550" i="53"/>
  <c r="F1450" i="53"/>
  <c r="F490" i="53"/>
  <c r="F70" i="53"/>
  <c r="F370" i="53"/>
  <c r="F190" i="53"/>
  <c r="F10" i="53"/>
  <c r="F570" i="53"/>
  <c r="F1470" i="53"/>
  <c r="F510" i="53"/>
  <c r="F90" i="53"/>
  <c r="F390" i="53"/>
  <c r="F210" i="53"/>
  <c r="F30" i="53"/>
  <c r="F589" i="53"/>
  <c r="F1489" i="53"/>
  <c r="F529" i="53"/>
  <c r="F109" i="53"/>
  <c r="F409" i="53"/>
  <c r="F229" i="53"/>
  <c r="F49" i="53"/>
  <c r="F549" i="53"/>
  <c r="F1449" i="53"/>
  <c r="F489" i="53"/>
  <c r="F69" i="53"/>
  <c r="F369" i="53"/>
  <c r="F189" i="53"/>
  <c r="F9" i="53"/>
  <c r="F569" i="53"/>
  <c r="F1469" i="53"/>
  <c r="F509" i="53"/>
  <c r="F89" i="53"/>
  <c r="F389" i="53"/>
  <c r="F209" i="53"/>
  <c r="F29" i="53"/>
  <c r="F588" i="53"/>
  <c r="F1488" i="53"/>
  <c r="F528" i="53"/>
  <c r="F108" i="53"/>
  <c r="F408" i="53"/>
  <c r="F228" i="53"/>
  <c r="F48" i="53"/>
  <c r="F548" i="53"/>
  <c r="F1448" i="53"/>
  <c r="F488" i="53"/>
  <c r="F68" i="53"/>
  <c r="F368" i="53"/>
  <c r="F188" i="53"/>
  <c r="F8" i="53"/>
  <c r="F568" i="53"/>
  <c r="F1468" i="53"/>
  <c r="F508" i="53"/>
  <c r="F88" i="53"/>
  <c r="F388" i="53"/>
  <c r="F208" i="53"/>
  <c r="F28" i="53"/>
  <c r="F587" i="53"/>
  <c r="F1487" i="53"/>
  <c r="F527" i="53"/>
  <c r="F107" i="53"/>
  <c r="F407" i="53"/>
  <c r="F227" i="53"/>
  <c r="F47" i="53"/>
  <c r="F547" i="53"/>
  <c r="F1447" i="53"/>
  <c r="F487" i="53"/>
  <c r="F67" i="53"/>
  <c r="F367" i="53"/>
  <c r="F187" i="53"/>
  <c r="F7" i="53"/>
  <c r="F567" i="53"/>
  <c r="F1467" i="53"/>
  <c r="F507" i="53"/>
  <c r="F87" i="53"/>
  <c r="F387" i="53"/>
  <c r="F207" i="53"/>
  <c r="F27" i="53"/>
  <c r="F586" i="53"/>
  <c r="F1486" i="53"/>
  <c r="F526" i="53"/>
  <c r="F106" i="53"/>
  <c r="F406" i="53"/>
  <c r="F226" i="53"/>
  <c r="F46" i="53"/>
  <c r="F546" i="53"/>
  <c r="F1446" i="53"/>
  <c r="F486" i="53"/>
  <c r="F66" i="53"/>
  <c r="F366" i="53"/>
  <c r="F186" i="53"/>
  <c r="F6" i="53"/>
  <c r="F566" i="53"/>
  <c r="F1466" i="53"/>
  <c r="F506" i="53"/>
  <c r="F86" i="53"/>
  <c r="F386" i="53"/>
  <c r="F206" i="53"/>
  <c r="F26" i="53"/>
  <c r="F585" i="53"/>
  <c r="F1485" i="53"/>
  <c r="F525" i="53"/>
  <c r="F105" i="53"/>
  <c r="F405" i="53"/>
  <c r="F225" i="53"/>
  <c r="F45" i="53"/>
  <c r="F545" i="53"/>
  <c r="F1445" i="53"/>
  <c r="F485" i="53"/>
  <c r="F65" i="53"/>
  <c r="F365" i="53"/>
  <c r="F185" i="53"/>
  <c r="F5" i="53"/>
  <c r="F565" i="53"/>
  <c r="F1465" i="53"/>
  <c r="F505" i="53"/>
  <c r="F85" i="53"/>
  <c r="F385" i="53"/>
  <c r="F205" i="53"/>
  <c r="F25" i="53"/>
  <c r="F584" i="53"/>
  <c r="F1484" i="53"/>
  <c r="F524" i="53"/>
  <c r="F104" i="53"/>
  <c r="F404" i="53"/>
  <c r="F224" i="53"/>
  <c r="F44" i="53"/>
  <c r="F544" i="53"/>
  <c r="F1444" i="53"/>
  <c r="F484" i="53"/>
  <c r="F64" i="53"/>
  <c r="F364" i="53"/>
  <c r="F184" i="53"/>
  <c r="F4" i="53"/>
  <c r="F564" i="53"/>
  <c r="F1464" i="53"/>
  <c r="F504" i="53"/>
  <c r="F84" i="53"/>
  <c r="F384" i="53"/>
  <c r="F204" i="53"/>
  <c r="F24" i="53"/>
  <c r="F603" i="53"/>
  <c r="F1503" i="53"/>
  <c r="F543" i="53"/>
  <c r="F123" i="53"/>
  <c r="F423" i="53"/>
  <c r="F243" i="53"/>
  <c r="F63" i="53"/>
  <c r="F563" i="53"/>
  <c r="F1463" i="53"/>
  <c r="F503" i="53"/>
  <c r="F83" i="53"/>
  <c r="F383" i="53"/>
  <c r="F203" i="53"/>
  <c r="F23" i="53"/>
  <c r="F583" i="53"/>
  <c r="F1483" i="53"/>
  <c r="F523" i="53"/>
  <c r="F103" i="53"/>
  <c r="F403" i="53"/>
  <c r="F223" i="53"/>
  <c r="F43" i="53"/>
  <c r="F602" i="53"/>
  <c r="F1502" i="53"/>
  <c r="F542" i="53"/>
  <c r="F122" i="53"/>
  <c r="F422" i="53"/>
  <c r="F242" i="53"/>
  <c r="F62" i="53"/>
  <c r="F562" i="53"/>
  <c r="F1462" i="53"/>
  <c r="F502" i="53"/>
  <c r="F82" i="53"/>
  <c r="F382" i="53"/>
  <c r="F202" i="53"/>
  <c r="F22" i="53"/>
  <c r="F582" i="53"/>
  <c r="F1482" i="53"/>
  <c r="F522" i="53"/>
  <c r="F102" i="53"/>
  <c r="F402" i="53"/>
  <c r="F222" i="53"/>
  <c r="F42" i="53"/>
  <c r="F601" i="53"/>
  <c r="F1501" i="53"/>
  <c r="F541" i="53"/>
  <c r="F121" i="53"/>
  <c r="F421" i="53"/>
  <c r="F241" i="53"/>
  <c r="F61" i="53"/>
  <c r="F561" i="53"/>
  <c r="F1461" i="53"/>
  <c r="F501" i="53"/>
  <c r="F81" i="53"/>
  <c r="F381" i="53"/>
  <c r="F201" i="53"/>
  <c r="F21" i="53"/>
  <c r="F581" i="53"/>
  <c r="F1481" i="53"/>
  <c r="F521" i="53"/>
  <c r="F101" i="53"/>
  <c r="F1061" i="53"/>
  <c r="F1361" i="53"/>
  <c r="F480" i="53"/>
  <c r="F1140" i="53"/>
  <c r="F300" i="53"/>
  <c r="F660" i="53"/>
  <c r="F360" i="53"/>
  <c r="F1580" i="53"/>
  <c r="F920" i="53"/>
  <c r="F1340" i="53"/>
  <c r="F760" i="53"/>
  <c r="F1000" i="53"/>
  <c r="F839" i="53"/>
  <c r="F1019" i="53"/>
  <c r="F1079" i="53"/>
  <c r="F899" i="53"/>
  <c r="F1319" i="53"/>
  <c r="F799" i="53"/>
  <c r="F1099" i="53"/>
  <c r="F679" i="53"/>
  <c r="F979" i="53"/>
  <c r="F1039" i="53"/>
  <c r="F859" i="53"/>
  <c r="F1279" i="53"/>
  <c r="F819" i="53"/>
  <c r="F1119" i="53"/>
  <c r="F699" i="53"/>
  <c r="F999" i="53"/>
  <c r="F1059" i="53"/>
  <c r="F879" i="53"/>
  <c r="F1299" i="53"/>
  <c r="F838" i="53"/>
  <c r="F1138" i="53"/>
  <c r="F718" i="53"/>
  <c r="F1018" i="53"/>
  <c r="F1078" i="53"/>
  <c r="F898" i="53"/>
  <c r="F1318" i="53"/>
  <c r="F798" i="53"/>
  <c r="F1098" i="53"/>
  <c r="F678" i="53"/>
  <c r="F978" i="53"/>
  <c r="F1038" i="53"/>
  <c r="F858" i="53"/>
  <c r="F1278" i="53"/>
  <c r="F818" i="53"/>
  <c r="F1118" i="53"/>
  <c r="F698" i="53"/>
  <c r="F998" i="53"/>
  <c r="F1058" i="53"/>
  <c r="F878" i="53"/>
  <c r="F1298" i="53"/>
  <c r="F837" i="53"/>
  <c r="F1137" i="53"/>
  <c r="F717" i="53"/>
  <c r="F1017" i="53"/>
  <c r="F1077" i="53"/>
  <c r="F897" i="53"/>
  <c r="F1317" i="53"/>
  <c r="F797" i="53"/>
  <c r="F1097" i="53"/>
  <c r="F677" i="53"/>
  <c r="F977" i="53"/>
  <c r="F1037" i="53"/>
  <c r="F857" i="53"/>
  <c r="F1277" i="53"/>
  <c r="F817" i="53"/>
  <c r="F1117" i="53"/>
  <c r="F697" i="53"/>
  <c r="F997" i="53"/>
  <c r="F1057" i="53"/>
  <c r="F877" i="53"/>
  <c r="F1297" i="53"/>
  <c r="F836" i="53"/>
  <c r="F1136" i="53"/>
  <c r="F716" i="53"/>
  <c r="F1016" i="53"/>
  <c r="F1076" i="53"/>
  <c r="F896" i="53"/>
  <c r="F1316" i="53"/>
  <c r="F796" i="53"/>
  <c r="F1096" i="53"/>
  <c r="F676" i="53"/>
  <c r="F976" i="53"/>
  <c r="F1036" i="53"/>
  <c r="F856" i="53"/>
  <c r="F1276" i="53"/>
  <c r="F816" i="53"/>
  <c r="F1116" i="53"/>
  <c r="F696" i="53"/>
  <c r="F996" i="53"/>
  <c r="F1056" i="53"/>
  <c r="F876" i="53"/>
  <c r="F1296" i="53"/>
  <c r="F835" i="53"/>
  <c r="F1135" i="53"/>
  <c r="F715" i="53"/>
  <c r="F1015" i="53"/>
  <c r="F1075" i="53"/>
  <c r="F895" i="53"/>
  <c r="F1315" i="53"/>
  <c r="F795" i="53"/>
  <c r="F1095" i="53"/>
  <c r="F675" i="53"/>
  <c r="F975" i="53"/>
  <c r="F1035" i="53"/>
  <c r="F855" i="53"/>
  <c r="F1275" i="53"/>
  <c r="F815" i="53"/>
  <c r="F1115" i="53"/>
  <c r="F695" i="53"/>
  <c r="F995" i="53"/>
  <c r="F1055" i="53"/>
  <c r="F875" i="53"/>
  <c r="F1295" i="53"/>
  <c r="F834" i="53"/>
  <c r="F1134" i="53"/>
  <c r="F714" i="53"/>
  <c r="F1014" i="53"/>
  <c r="F1074" i="53"/>
  <c r="F894" i="53"/>
  <c r="F1314" i="53"/>
  <c r="F794" i="53"/>
  <c r="F1094" i="53"/>
  <c r="F674" i="53"/>
  <c r="F974" i="53"/>
  <c r="F1034" i="53"/>
  <c r="F854" i="53"/>
  <c r="F1274" i="53"/>
  <c r="F814" i="53"/>
  <c r="F1114" i="53"/>
  <c r="F694" i="53"/>
  <c r="F994" i="53"/>
  <c r="F1054" i="53"/>
  <c r="F874" i="53"/>
  <c r="F1294" i="53"/>
  <c r="F833" i="53"/>
  <c r="F1133" i="53"/>
  <c r="F713" i="53"/>
  <c r="F1013" i="53"/>
  <c r="F1073" i="53"/>
  <c r="F893" i="53"/>
  <c r="F1313" i="53"/>
  <c r="F793" i="53"/>
  <c r="F1093" i="53"/>
  <c r="F673" i="53"/>
  <c r="F973" i="53"/>
  <c r="F1033" i="53"/>
  <c r="F853" i="53"/>
  <c r="F1273" i="53"/>
  <c r="F813" i="53"/>
  <c r="F1113" i="53"/>
  <c r="F693" i="53"/>
  <c r="F993" i="53"/>
  <c r="F1053" i="53"/>
  <c r="F873" i="53"/>
  <c r="F1293" i="53"/>
  <c r="F832" i="53"/>
  <c r="F1132" i="53"/>
  <c r="F712" i="53"/>
  <c r="F1012" i="53"/>
  <c r="F1072" i="53"/>
  <c r="F892" i="53"/>
  <c r="F1312" i="53"/>
  <c r="F792" i="53"/>
  <c r="F1092" i="53"/>
  <c r="F672" i="53"/>
  <c r="F972" i="53"/>
  <c r="F1032" i="53"/>
  <c r="F852" i="53"/>
  <c r="F1272" i="53"/>
  <c r="F812" i="53"/>
  <c r="F1112" i="53"/>
  <c r="F692" i="53"/>
  <c r="F992" i="53"/>
  <c r="F1052" i="53"/>
  <c r="F872" i="53"/>
  <c r="F1292" i="53"/>
  <c r="F831" i="53"/>
  <c r="F1131" i="53"/>
  <c r="F711" i="53"/>
  <c r="F1011" i="53"/>
  <c r="F1071" i="53"/>
  <c r="F891" i="53"/>
  <c r="F1311" i="53"/>
  <c r="F791" i="53"/>
  <c r="F1091" i="53"/>
  <c r="F671" i="53"/>
  <c r="F971" i="53"/>
  <c r="F1031" i="53"/>
  <c r="F851" i="53"/>
  <c r="F1271" i="53"/>
  <c r="F811" i="53"/>
  <c r="F1111" i="53"/>
  <c r="F691" i="53"/>
  <c r="F991" i="53"/>
  <c r="F1051" i="53"/>
  <c r="F871" i="53"/>
  <c r="F1291" i="53"/>
  <c r="F830" i="53"/>
  <c r="F1130" i="53"/>
  <c r="F710" i="53"/>
  <c r="F1010" i="53"/>
  <c r="F1070" i="53"/>
  <c r="F890" i="53"/>
  <c r="F1310" i="53"/>
  <c r="F790" i="53"/>
  <c r="F1090" i="53"/>
  <c r="F670" i="53"/>
  <c r="F970" i="53"/>
  <c r="F1030" i="53"/>
  <c r="F850" i="53"/>
  <c r="F1270" i="53"/>
  <c r="F810" i="53"/>
  <c r="F1110" i="53"/>
  <c r="F690" i="53"/>
  <c r="F990" i="53"/>
  <c r="F1050" i="53"/>
  <c r="F870" i="53"/>
  <c r="F1290" i="53"/>
  <c r="F829" i="53"/>
  <c r="F1129" i="53"/>
  <c r="F709" i="53"/>
  <c r="F1009" i="53"/>
  <c r="F1069" i="53"/>
  <c r="F889" i="53"/>
  <c r="F1309" i="53"/>
  <c r="F789" i="53"/>
  <c r="F1089" i="53"/>
  <c r="F669" i="53"/>
  <c r="F969" i="53"/>
  <c r="F1029" i="53"/>
  <c r="F849" i="53"/>
  <c r="F1269" i="53"/>
  <c r="F809" i="53"/>
  <c r="F1109" i="53"/>
  <c r="F689" i="53"/>
  <c r="F989" i="53"/>
  <c r="F1049" i="53"/>
  <c r="F869" i="53"/>
  <c r="F1289" i="53"/>
  <c r="F828" i="53"/>
  <c r="F1128" i="53"/>
  <c r="F708" i="53"/>
  <c r="F1008" i="53"/>
  <c r="F1068" i="53"/>
  <c r="F888" i="53"/>
  <c r="F1308" i="53"/>
  <c r="F788" i="53"/>
  <c r="F1088" i="53"/>
  <c r="F668" i="53"/>
  <c r="F968" i="53"/>
  <c r="F1028" i="53"/>
  <c r="F848" i="53"/>
  <c r="F1268" i="53"/>
  <c r="F808" i="53"/>
  <c r="F1108" i="53"/>
  <c r="F688" i="53"/>
  <c r="F988" i="53"/>
  <c r="F1048" i="53"/>
  <c r="F868" i="53"/>
  <c r="F1288" i="53"/>
  <c r="F827" i="53"/>
  <c r="F1127" i="53"/>
  <c r="F707" i="53"/>
  <c r="F1007" i="53"/>
  <c r="F1067" i="53"/>
  <c r="F887" i="53"/>
  <c r="F1307" i="53"/>
  <c r="F787" i="53"/>
  <c r="F1087" i="53"/>
  <c r="F667" i="53"/>
  <c r="F967" i="53"/>
  <c r="F1027" i="53"/>
  <c r="F847" i="53"/>
  <c r="F1267" i="53"/>
  <c r="F807" i="53"/>
  <c r="F1107" i="53"/>
  <c r="F687" i="53"/>
  <c r="F987" i="53"/>
  <c r="F1047" i="53"/>
  <c r="F867" i="53"/>
  <c r="F1287" i="53"/>
  <c r="F826" i="53"/>
  <c r="F1126" i="53"/>
  <c r="F706" i="53"/>
  <c r="F1006" i="53"/>
  <c r="F1066" i="53"/>
  <c r="F886" i="53"/>
  <c r="F1306" i="53"/>
  <c r="F786" i="53"/>
  <c r="F1086" i="53"/>
  <c r="F666" i="53"/>
  <c r="F966" i="53"/>
  <c r="F1026" i="53"/>
  <c r="F846" i="53"/>
  <c r="F1266" i="53"/>
  <c r="F806" i="53"/>
  <c r="F1106" i="53"/>
  <c r="F686" i="53"/>
  <c r="F986" i="53"/>
  <c r="F1046" i="53"/>
  <c r="F866" i="53"/>
  <c r="F1286" i="53"/>
  <c r="F825" i="53"/>
  <c r="F1125" i="53"/>
  <c r="F705" i="53"/>
  <c r="F1005" i="53"/>
  <c r="F1065" i="53"/>
  <c r="F885" i="53"/>
  <c r="F1305" i="53"/>
  <c r="F785" i="53"/>
  <c r="F1085" i="53"/>
  <c r="F665" i="53"/>
  <c r="F965" i="53"/>
  <c r="F1025" i="53"/>
  <c r="F845" i="53"/>
  <c r="F1265" i="53"/>
  <c r="F805" i="53"/>
  <c r="F1105" i="53"/>
  <c r="F685" i="53"/>
  <c r="F985" i="53"/>
  <c r="F1045" i="53"/>
  <c r="F865" i="53"/>
  <c r="F1285" i="53"/>
  <c r="F824" i="53"/>
  <c r="F1124" i="53"/>
  <c r="F704" i="53"/>
  <c r="F1004" i="53"/>
  <c r="F1064" i="53"/>
  <c r="F884" i="53"/>
  <c r="F1304" i="53"/>
  <c r="F784" i="53"/>
  <c r="F1084" i="53"/>
  <c r="F664" i="53"/>
  <c r="F964" i="53"/>
  <c r="F1024" i="53"/>
  <c r="F844" i="53"/>
  <c r="F1264" i="53"/>
  <c r="F804" i="53"/>
  <c r="F1104" i="53"/>
  <c r="F684" i="53"/>
  <c r="F984" i="53"/>
  <c r="F1044" i="53"/>
  <c r="F864" i="53"/>
  <c r="F1284" i="53"/>
  <c r="F843" i="53"/>
  <c r="F1143" i="53"/>
  <c r="F723" i="53"/>
  <c r="F1023" i="53"/>
  <c r="F1083" i="53"/>
  <c r="F903" i="53"/>
  <c r="F1323" i="53"/>
  <c r="F803" i="53"/>
  <c r="F1103" i="53"/>
  <c r="F683" i="53"/>
  <c r="F983" i="53"/>
  <c r="F1043" i="53"/>
  <c r="F863" i="53"/>
  <c r="F1283" i="53"/>
  <c r="F823" i="53"/>
  <c r="F1123" i="53"/>
  <c r="F703" i="53"/>
  <c r="F1003" i="53"/>
  <c r="F1063" i="53"/>
  <c r="F883" i="53"/>
  <c r="F1303" i="53"/>
  <c r="F842" i="53"/>
  <c r="F1142" i="53"/>
  <c r="F722" i="53"/>
  <c r="F1022" i="53"/>
  <c r="F1082" i="53"/>
  <c r="F902" i="53"/>
  <c r="F1322" i="53"/>
  <c r="F802" i="53"/>
  <c r="F1102" i="53"/>
  <c r="F682" i="53"/>
  <c r="F982" i="53"/>
  <c r="F1042" i="53"/>
  <c r="F862" i="53"/>
  <c r="F1282" i="53"/>
  <c r="F822" i="53"/>
  <c r="F1122" i="53"/>
  <c r="F702" i="53"/>
  <c r="F1002" i="53"/>
  <c r="F1062" i="53"/>
  <c r="F882" i="53"/>
  <c r="F1302" i="53"/>
  <c r="F841" i="53"/>
  <c r="F1141" i="53"/>
  <c r="F721" i="53"/>
  <c r="F1021" i="53"/>
  <c r="F1081" i="53"/>
  <c r="F901" i="53"/>
  <c r="F1321" i="53"/>
  <c r="F801" i="53"/>
  <c r="F1101" i="53"/>
  <c r="F681" i="53"/>
  <c r="F981" i="53"/>
  <c r="F1041" i="53"/>
  <c r="F861" i="53"/>
  <c r="F1281" i="53"/>
  <c r="F821" i="53"/>
  <c r="F1121" i="53"/>
  <c r="F701" i="53"/>
  <c r="F1001" i="53"/>
  <c r="F641" i="53"/>
  <c r="F161" i="53"/>
  <c r="F840" i="53"/>
  <c r="F1620" i="53"/>
  <c r="F1020" i="53"/>
  <c r="F900" i="53"/>
  <c r="F800" i="53"/>
  <c r="F680" i="53"/>
  <c r="F1040" i="53"/>
  <c r="F1280" i="53"/>
  <c r="F1120" i="53"/>
  <c r="F1060" i="53"/>
  <c r="F1139" i="53"/>
  <c r="F280" i="53"/>
  <c r="F940" i="53"/>
  <c r="F640" i="53"/>
  <c r="F1360" i="53"/>
  <c r="F340" i="53"/>
  <c r="F779" i="53"/>
  <c r="F1619" i="53"/>
  <c r="F299" i="53"/>
  <c r="F959" i="53"/>
  <c r="F659" i="53"/>
  <c r="F1379" i="53"/>
  <c r="F359" i="53"/>
  <c r="F739" i="53"/>
  <c r="F1579" i="53"/>
  <c r="F259" i="53"/>
  <c r="F919" i="53"/>
  <c r="F619" i="53"/>
  <c r="F1339" i="53"/>
  <c r="F319" i="53"/>
  <c r="F759" i="53"/>
  <c r="F1599" i="53"/>
  <c r="F279" i="53"/>
  <c r="F939" i="53"/>
  <c r="F639" i="53"/>
  <c r="F1359" i="53"/>
  <c r="F339" i="53"/>
  <c r="F778" i="53"/>
  <c r="F1618" i="53"/>
  <c r="F298" i="53"/>
  <c r="F958" i="53"/>
  <c r="F658" i="53"/>
  <c r="F1378" i="53"/>
  <c r="F358" i="53"/>
  <c r="F738" i="53"/>
  <c r="F1578" i="53"/>
  <c r="F258" i="53"/>
  <c r="F918" i="53"/>
  <c r="F618" i="53"/>
  <c r="F1338" i="53"/>
  <c r="F318" i="53"/>
  <c r="F758" i="53"/>
  <c r="F1598" i="53"/>
  <c r="F278" i="53"/>
  <c r="F938" i="53"/>
  <c r="F638" i="53"/>
  <c r="F1358" i="53"/>
  <c r="F338" i="53"/>
  <c r="F777" i="53"/>
  <c r="F1617" i="53"/>
  <c r="F297" i="53"/>
  <c r="F957" i="53"/>
  <c r="F657" i="53"/>
  <c r="F1377" i="53"/>
  <c r="F357" i="53"/>
  <c r="F737" i="53"/>
  <c r="F1577" i="53"/>
  <c r="F257" i="53"/>
  <c r="F917" i="53"/>
  <c r="F617" i="53"/>
  <c r="F1337" i="53"/>
  <c r="F317" i="53"/>
  <c r="F757" i="53"/>
  <c r="F1597" i="53"/>
  <c r="F277" i="53"/>
  <c r="F937" i="53"/>
  <c r="F637" i="53"/>
  <c r="F1357" i="53"/>
  <c r="F337" i="53"/>
  <c r="F776" i="53"/>
  <c r="F1616" i="53"/>
  <c r="F296" i="53"/>
  <c r="F956" i="53"/>
  <c r="F656" i="53"/>
  <c r="F1376" i="53"/>
  <c r="F356" i="53"/>
  <c r="F736" i="53"/>
  <c r="F1576" i="53"/>
  <c r="F256" i="53"/>
  <c r="F916" i="53"/>
  <c r="F616" i="53"/>
  <c r="F1336" i="53"/>
  <c r="F316" i="53"/>
  <c r="F756" i="53"/>
  <c r="F1596" i="53"/>
  <c r="F276" i="53"/>
  <c r="F936" i="53"/>
  <c r="F636" i="53"/>
  <c r="F1356" i="53"/>
  <c r="F336" i="53"/>
  <c r="F775" i="53"/>
  <c r="F1615" i="53"/>
  <c r="F295" i="53"/>
  <c r="F955" i="53"/>
  <c r="F655" i="53"/>
  <c r="F1375" i="53"/>
  <c r="F355" i="53"/>
  <c r="F735" i="53"/>
  <c r="F1575" i="53"/>
  <c r="F255" i="53"/>
  <c r="F915" i="53"/>
  <c r="F615" i="53"/>
  <c r="F1335" i="53"/>
  <c r="F315" i="53"/>
  <c r="F755" i="53"/>
  <c r="F1595" i="53"/>
  <c r="F275" i="53"/>
  <c r="F935" i="53"/>
  <c r="F635" i="53"/>
  <c r="F1355" i="53"/>
  <c r="F335" i="53"/>
  <c r="F774" i="53"/>
  <c r="F1614" i="53"/>
  <c r="F294" i="53"/>
  <c r="F954" i="53"/>
  <c r="F654" i="53"/>
  <c r="F1374" i="53"/>
  <c r="F354" i="53"/>
  <c r="F734" i="53"/>
  <c r="F1574" i="53"/>
  <c r="F254" i="53"/>
  <c r="F914" i="53"/>
  <c r="F614" i="53"/>
  <c r="F1334" i="53"/>
  <c r="F314" i="53"/>
  <c r="F754" i="53"/>
  <c r="F1594" i="53"/>
  <c r="F274" i="53"/>
  <c r="F934" i="53"/>
  <c r="F634" i="53"/>
  <c r="F1354" i="53"/>
  <c r="F334" i="53"/>
  <c r="F773" i="53"/>
  <c r="F1613" i="53"/>
  <c r="F293" i="53"/>
  <c r="F953" i="53"/>
  <c r="F653" i="53"/>
  <c r="F1373" i="53"/>
  <c r="F353" i="53"/>
  <c r="F733" i="53"/>
  <c r="F1573" i="53"/>
  <c r="F253" i="53"/>
  <c r="F913" i="53"/>
  <c r="F613" i="53"/>
  <c r="F1333" i="53"/>
  <c r="F313" i="53"/>
  <c r="F753" i="53"/>
  <c r="F1593" i="53"/>
  <c r="F273" i="53"/>
  <c r="F933" i="53"/>
  <c r="F633" i="53"/>
  <c r="F1353" i="53"/>
  <c r="F333" i="53"/>
  <c r="F772" i="53"/>
  <c r="F1612" i="53"/>
  <c r="F292" i="53"/>
  <c r="F952" i="53"/>
  <c r="F652" i="53"/>
  <c r="F1372" i="53"/>
  <c r="F352" i="53"/>
  <c r="F732" i="53"/>
  <c r="F1572" i="53"/>
  <c r="F252" i="53"/>
  <c r="F912" i="53"/>
  <c r="F612" i="53"/>
  <c r="F1332" i="53"/>
  <c r="F312" i="53"/>
  <c r="F752" i="53"/>
  <c r="F1592" i="53"/>
  <c r="F272" i="53"/>
  <c r="F932" i="53"/>
  <c r="F632" i="53"/>
  <c r="F1352" i="53"/>
  <c r="F332" i="53"/>
  <c r="F771" i="53"/>
  <c r="F1611" i="53"/>
  <c r="F291" i="53"/>
  <c r="F951" i="53"/>
  <c r="F651" i="53"/>
  <c r="F1371" i="53"/>
  <c r="F351" i="53"/>
  <c r="F731" i="53"/>
  <c r="F1571" i="53"/>
  <c r="F251" i="53"/>
  <c r="F911" i="53"/>
  <c r="F611" i="53"/>
  <c r="F1331" i="53"/>
  <c r="F311" i="53"/>
  <c r="F751" i="53"/>
  <c r="F1591" i="53"/>
  <c r="F271" i="53"/>
  <c r="F931" i="53"/>
  <c r="F631" i="53"/>
  <c r="F1351" i="53"/>
  <c r="F331" i="53"/>
  <c r="F770" i="53"/>
  <c r="F1610" i="53"/>
  <c r="F290" i="53"/>
  <c r="F950" i="53"/>
  <c r="F650" i="53"/>
  <c r="F1370" i="53"/>
  <c r="F350" i="53"/>
  <c r="F730" i="53"/>
  <c r="F1570" i="53"/>
  <c r="F250" i="53"/>
  <c r="F910" i="53"/>
  <c r="F610" i="53"/>
  <c r="F1330" i="53"/>
  <c r="F310" i="53"/>
  <c r="F750" i="53"/>
  <c r="F1590" i="53"/>
  <c r="F270" i="53"/>
  <c r="F930" i="53"/>
  <c r="F630" i="53"/>
  <c r="F1350" i="53"/>
  <c r="F330" i="53"/>
  <c r="F769" i="53"/>
  <c r="F1609" i="53"/>
  <c r="F289" i="53"/>
  <c r="F949" i="53"/>
  <c r="F649" i="53"/>
  <c r="F1369" i="53"/>
  <c r="F349" i="53"/>
  <c r="F729" i="53"/>
  <c r="F1569" i="53"/>
  <c r="F249" i="53"/>
  <c r="F909" i="53"/>
  <c r="F609" i="53"/>
  <c r="F1329" i="53"/>
  <c r="F309" i="53"/>
  <c r="F749" i="53"/>
  <c r="F1589" i="53"/>
  <c r="F269" i="53"/>
  <c r="F929" i="53"/>
  <c r="F629" i="53"/>
  <c r="F1349" i="53"/>
  <c r="F329" i="53"/>
  <c r="F768" i="53"/>
  <c r="F1608" i="53"/>
  <c r="F288" i="53"/>
  <c r="F948" i="53"/>
  <c r="F648" i="53"/>
  <c r="F1368" i="53"/>
  <c r="F348" i="53"/>
  <c r="F728" i="53"/>
  <c r="F1568" i="53"/>
  <c r="F248" i="53"/>
  <c r="F908" i="53"/>
  <c r="F608" i="53"/>
  <c r="F1328" i="53"/>
  <c r="F308" i="53"/>
  <c r="F748" i="53"/>
  <c r="F1588" i="53"/>
  <c r="F268" i="53"/>
  <c r="F928" i="53"/>
  <c r="F628" i="53"/>
  <c r="F1348" i="53"/>
  <c r="F328" i="53"/>
  <c r="F767" i="53"/>
  <c r="F1607" i="53"/>
  <c r="F287" i="53"/>
  <c r="F947" i="53"/>
  <c r="F647" i="53"/>
  <c r="F1367" i="53"/>
  <c r="F347" i="53"/>
  <c r="F727" i="53"/>
  <c r="F1567" i="53"/>
  <c r="F247" i="53"/>
  <c r="F907" i="53"/>
  <c r="F607" i="53"/>
  <c r="F1327" i="53"/>
  <c r="F307" i="53"/>
  <c r="F747" i="53"/>
  <c r="F1587" i="53"/>
  <c r="F267" i="53"/>
  <c r="F927" i="53"/>
  <c r="F627" i="53"/>
  <c r="F1347" i="53"/>
  <c r="F327" i="53"/>
  <c r="F766" i="53"/>
  <c r="F1606" i="53"/>
  <c r="F286" i="53"/>
  <c r="F946" i="53"/>
  <c r="F646" i="53"/>
  <c r="F1366" i="53"/>
  <c r="F346" i="53"/>
  <c r="F726" i="53"/>
  <c r="F1566" i="53"/>
  <c r="F246" i="53"/>
  <c r="F906" i="53"/>
  <c r="F606" i="53"/>
  <c r="F1326" i="53"/>
  <c r="F306" i="53"/>
  <c r="F746" i="53"/>
  <c r="F1586" i="53"/>
  <c r="F266" i="53"/>
  <c r="F926" i="53"/>
  <c r="F626" i="53"/>
  <c r="F1346" i="53"/>
  <c r="F326" i="53"/>
  <c r="F765" i="53"/>
  <c r="F1605" i="53"/>
  <c r="F285" i="53"/>
  <c r="F945" i="53"/>
  <c r="F645" i="53"/>
  <c r="F1365" i="53"/>
  <c r="F345" i="53"/>
  <c r="F725" i="53"/>
  <c r="F1565" i="53"/>
  <c r="F245" i="53"/>
  <c r="F905" i="53"/>
  <c r="F605" i="53"/>
  <c r="F1325" i="53"/>
  <c r="F305" i="53"/>
  <c r="F745" i="53"/>
  <c r="F1585" i="53"/>
  <c r="F265" i="53"/>
  <c r="F925" i="53"/>
  <c r="F625" i="53"/>
  <c r="F1345" i="53"/>
  <c r="F325" i="53"/>
  <c r="F764" i="53"/>
  <c r="F1604" i="53"/>
  <c r="F284" i="53"/>
  <c r="F944" i="53"/>
  <c r="F644" i="53"/>
  <c r="F1364" i="53"/>
  <c r="F344" i="53"/>
  <c r="F724" i="53"/>
  <c r="F1564" i="53"/>
  <c r="F244" i="53"/>
  <c r="F904" i="53"/>
  <c r="F604" i="53"/>
  <c r="F1324" i="53"/>
  <c r="F304" i="53"/>
  <c r="F744" i="53"/>
  <c r="F1584" i="53"/>
  <c r="F264" i="53"/>
  <c r="F924" i="53"/>
  <c r="F624" i="53"/>
  <c r="F1344" i="53"/>
  <c r="F324" i="53"/>
  <c r="F783" i="53"/>
  <c r="F1623" i="53"/>
  <c r="F303" i="53"/>
  <c r="F963" i="53"/>
  <c r="F663" i="53"/>
  <c r="F1383" i="53"/>
  <c r="F363" i="53"/>
  <c r="F743" i="53"/>
  <c r="F1583" i="53"/>
  <c r="F263" i="53"/>
  <c r="F923" i="53"/>
  <c r="F623" i="53"/>
  <c r="F1343" i="53"/>
  <c r="F323" i="53"/>
  <c r="F763" i="53"/>
  <c r="F1603" i="53"/>
  <c r="F283" i="53"/>
  <c r="F943" i="53"/>
  <c r="F643" i="53"/>
  <c r="F1363" i="53"/>
  <c r="F343" i="53"/>
  <c r="F782" i="53"/>
  <c r="F1622" i="53"/>
  <c r="F302" i="53"/>
  <c r="F962" i="53"/>
  <c r="F662" i="53"/>
  <c r="F1382" i="53"/>
  <c r="F362" i="53"/>
  <c r="F742" i="53"/>
  <c r="F1582" i="53"/>
  <c r="F262" i="53"/>
  <c r="F922" i="53"/>
  <c r="F622" i="53"/>
  <c r="F1342" i="53"/>
  <c r="F322" i="53"/>
  <c r="F762" i="53"/>
  <c r="F1602" i="53"/>
  <c r="F282" i="53"/>
  <c r="F942" i="53"/>
  <c r="F642" i="53"/>
  <c r="F1362" i="53"/>
  <c r="F342" i="53"/>
  <c r="F781" i="53"/>
  <c r="F1621" i="53"/>
  <c r="F301" i="53"/>
  <c r="F961" i="53"/>
  <c r="F661" i="53"/>
  <c r="F1381" i="53"/>
  <c r="F361" i="53"/>
  <c r="F741" i="53"/>
  <c r="F1581" i="53"/>
  <c r="F261" i="53"/>
  <c r="F921" i="53"/>
  <c r="F621" i="53"/>
  <c r="F1341" i="53"/>
  <c r="F321" i="53"/>
  <c r="F761" i="53"/>
  <c r="F1601" i="53"/>
  <c r="F281" i="53"/>
  <c r="F941" i="53"/>
  <c r="F1661" i="53"/>
  <c r="F1301" i="53"/>
  <c r="F780" i="53"/>
  <c r="F1200" i="53"/>
  <c r="F960" i="53"/>
  <c r="F1380" i="53"/>
  <c r="F740" i="53"/>
  <c r="F260" i="53"/>
  <c r="F620" i="53"/>
  <c r="F320" i="53"/>
  <c r="F1600" i="53"/>
  <c r="F880" i="53"/>
  <c r="F719" i="53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Q88" i="46"/>
  <c r="Q87" i="46"/>
  <c r="Q86" i="46"/>
  <c r="Q85" i="46"/>
  <c r="Q84" i="46"/>
  <c r="Q83" i="46"/>
  <c r="Q82" i="46"/>
  <c r="Q81" i="46"/>
  <c r="Q80" i="46"/>
  <c r="Q79" i="46"/>
  <c r="Q78" i="46"/>
  <c r="Q77" i="46"/>
  <c r="Q76" i="46"/>
  <c r="Q75" i="46"/>
  <c r="Q74" i="46"/>
  <c r="Q73" i="46"/>
  <c r="Q72" i="46"/>
  <c r="Q71" i="46"/>
  <c r="Q70" i="46"/>
  <c r="R70" i="46" s="1"/>
  <c r="Q69" i="46"/>
  <c r="Q68" i="46"/>
  <c r="Q67" i="46"/>
  <c r="Q66" i="46"/>
  <c r="Q65" i="46"/>
  <c r="Q64" i="46"/>
  <c r="Q63" i="46"/>
  <c r="Q62" i="46"/>
  <c r="Q60" i="46"/>
  <c r="Q59" i="46"/>
  <c r="Q58" i="46"/>
  <c r="Q57" i="46"/>
  <c r="Q56" i="46"/>
  <c r="Q55" i="46"/>
  <c r="Q54" i="46"/>
  <c r="Q53" i="46"/>
  <c r="Q52" i="46"/>
  <c r="Q51" i="46"/>
  <c r="Q50" i="46"/>
  <c r="Q49" i="46"/>
  <c r="Q48" i="46"/>
  <c r="Q47" i="46"/>
  <c r="Q46" i="46"/>
  <c r="Q45" i="46"/>
  <c r="Q44" i="46"/>
  <c r="Q43" i="46"/>
  <c r="Q42" i="46"/>
  <c r="Q41" i="46"/>
  <c r="Q40" i="46"/>
  <c r="Q39" i="46"/>
  <c r="Q38" i="46"/>
  <c r="Q37" i="46"/>
  <c r="Q36" i="46"/>
  <c r="Q35" i="46"/>
  <c r="Q33" i="46"/>
  <c r="Q34" i="46"/>
  <c r="R78" i="46"/>
  <c r="N88" i="46"/>
  <c r="O88" i="46" s="1"/>
  <c r="N87" i="46"/>
  <c r="O87" i="46" s="1"/>
  <c r="N86" i="46"/>
  <c r="N85" i="46"/>
  <c r="N84" i="46"/>
  <c r="N83" i="46"/>
  <c r="N82" i="46"/>
  <c r="O82" i="46" s="1"/>
  <c r="N81" i="46"/>
  <c r="N80" i="46"/>
  <c r="O80" i="46" s="1"/>
  <c r="N79" i="46"/>
  <c r="N78" i="46"/>
  <c r="N77" i="46"/>
  <c r="N76" i="46"/>
  <c r="O76" i="46" s="1"/>
  <c r="N75" i="46"/>
  <c r="O75" i="46" s="1"/>
  <c r="N74" i="46"/>
  <c r="O74" i="46" s="1"/>
  <c r="N73" i="46"/>
  <c r="O73" i="46" s="1"/>
  <c r="N72" i="46"/>
  <c r="N71" i="46"/>
  <c r="N70" i="46"/>
  <c r="O70" i="46" s="1"/>
  <c r="N69" i="46"/>
  <c r="N68" i="46"/>
  <c r="O68" i="46" s="1"/>
  <c r="N67" i="46"/>
  <c r="O67" i="46" s="1"/>
  <c r="N66" i="46"/>
  <c r="N65" i="46"/>
  <c r="O65" i="46" s="1"/>
  <c r="N64" i="46"/>
  <c r="N63" i="46"/>
  <c r="N62" i="46"/>
  <c r="O62" i="46" s="1"/>
  <c r="R62" i="46" l="1"/>
  <c r="O79" i="46"/>
  <c r="O69" i="46"/>
  <c r="O64" i="46"/>
  <c r="O81" i="46"/>
  <c r="O63" i="46"/>
  <c r="O71" i="46"/>
  <c r="O66" i="46"/>
  <c r="O72" i="46"/>
  <c r="O77" i="46"/>
  <c r="O83" i="46"/>
  <c r="O86" i="46"/>
  <c r="R88" i="46"/>
  <c r="R87" i="46"/>
  <c r="R86" i="46"/>
  <c r="O85" i="46"/>
  <c r="R85" i="46"/>
  <c r="O84" i="46"/>
  <c r="R84" i="46"/>
  <c r="R83" i="46"/>
  <c r="R82" i="46"/>
  <c r="R81" i="46"/>
  <c r="R80" i="46"/>
  <c r="R79" i="46"/>
  <c r="O78" i="46"/>
  <c r="R77" i="46"/>
  <c r="R76" i="46"/>
  <c r="R75" i="46"/>
  <c r="R74" i="46"/>
  <c r="R73" i="46"/>
  <c r="R72" i="46"/>
  <c r="R71" i="46"/>
  <c r="R69" i="46"/>
  <c r="R68" i="46"/>
  <c r="R67" i="46"/>
  <c r="R66" i="46"/>
  <c r="R65" i="46"/>
  <c r="R64" i="46"/>
  <c r="R63" i="46"/>
  <c r="E1682" i="16"/>
  <c r="E1681" i="16"/>
  <c r="E1680" i="16"/>
  <c r="E1679" i="16"/>
  <c r="E1678" i="16"/>
  <c r="E1677" i="16"/>
  <c r="E1676" i="16"/>
  <c r="E1675" i="16"/>
  <c r="E1674" i="16"/>
  <c r="E1673" i="16"/>
  <c r="E1672" i="16"/>
  <c r="E1671" i="16"/>
  <c r="E1670" i="16"/>
  <c r="E1669" i="16"/>
  <c r="E1668" i="16"/>
  <c r="E1667" i="16"/>
  <c r="E1666" i="16"/>
  <c r="E1665" i="16"/>
  <c r="E1664" i="16"/>
  <c r="E1663" i="16"/>
  <c r="E1662" i="16"/>
  <c r="E1661" i="16"/>
  <c r="E1660" i="16"/>
  <c r="E1659" i="16"/>
  <c r="E1658" i="16"/>
  <c r="E1657" i="16"/>
  <c r="E1656" i="16"/>
  <c r="E1655" i="16"/>
  <c r="E1654" i="16"/>
  <c r="E1653" i="16"/>
  <c r="E1652" i="16"/>
  <c r="E1651" i="16"/>
  <c r="E1650" i="16"/>
  <c r="E1649" i="16"/>
  <c r="E1648" i="16"/>
  <c r="E1647" i="16"/>
  <c r="E1646" i="16"/>
  <c r="E1645" i="16"/>
  <c r="E1644" i="16"/>
  <c r="E1643" i="16"/>
  <c r="E1642" i="16"/>
  <c r="E1641" i="16"/>
  <c r="E1640" i="16"/>
  <c r="E1639" i="16"/>
  <c r="E1638" i="16"/>
  <c r="E1637" i="16"/>
  <c r="E1636" i="16"/>
  <c r="E1635" i="16"/>
  <c r="E1634" i="16"/>
  <c r="E1633" i="16"/>
  <c r="E1632" i="16"/>
  <c r="E1631" i="16"/>
  <c r="E1630" i="16"/>
  <c r="E1629" i="16"/>
  <c r="E1628" i="16"/>
  <c r="E1627" i="16"/>
  <c r="E1626" i="16"/>
  <c r="E1625" i="16"/>
  <c r="E1624" i="16"/>
  <c r="E1623" i="16"/>
  <c r="E1622" i="16"/>
  <c r="E1621" i="16"/>
  <c r="E1620" i="16"/>
  <c r="E1619" i="16"/>
  <c r="E1618" i="16"/>
  <c r="E1617" i="16"/>
  <c r="E1616" i="16"/>
  <c r="E1615" i="16"/>
  <c r="E1614" i="16"/>
  <c r="E1613" i="16"/>
  <c r="E1612" i="16"/>
  <c r="E1611" i="16"/>
  <c r="E1610" i="16"/>
  <c r="E1609" i="16"/>
  <c r="E1608" i="16"/>
  <c r="E1607" i="16"/>
  <c r="E1606" i="16"/>
  <c r="E1605" i="16"/>
  <c r="E1604" i="16"/>
  <c r="E1603" i="16"/>
  <c r="E1602" i="16"/>
  <c r="E1601" i="16"/>
  <c r="E1600" i="16"/>
  <c r="E1599" i="16"/>
  <c r="E1598" i="16"/>
  <c r="E1597" i="16"/>
  <c r="E1596" i="16"/>
  <c r="E1595" i="16"/>
  <c r="E1594" i="16"/>
  <c r="E1593" i="16"/>
  <c r="E1592" i="16"/>
  <c r="E1591" i="16"/>
  <c r="E1590" i="16"/>
  <c r="E1589" i="16"/>
  <c r="E1588" i="16"/>
  <c r="E1587" i="16"/>
  <c r="E1586" i="16"/>
  <c r="E1585" i="16"/>
  <c r="E1584" i="16"/>
  <c r="E1583" i="16"/>
  <c r="E1582" i="16"/>
  <c r="E1581" i="16"/>
  <c r="E1580" i="16"/>
  <c r="E1579" i="16"/>
  <c r="E1578" i="16"/>
  <c r="E1577" i="16"/>
  <c r="E1576" i="16"/>
  <c r="E1575" i="16"/>
  <c r="E1574" i="16"/>
  <c r="E1573" i="16"/>
  <c r="E1572" i="16"/>
  <c r="E1571" i="16"/>
  <c r="E1570" i="16"/>
  <c r="E1569" i="16"/>
  <c r="E1568" i="16"/>
  <c r="E1567" i="16"/>
  <c r="E1566" i="16"/>
  <c r="E1565" i="16"/>
  <c r="E1564" i="16"/>
  <c r="E1563" i="16"/>
  <c r="E1562" i="16"/>
  <c r="E1561" i="16"/>
  <c r="E1560" i="16"/>
  <c r="E1559" i="16"/>
  <c r="E1558" i="16"/>
  <c r="E1557" i="16"/>
  <c r="E1556" i="16"/>
  <c r="E1555" i="16"/>
  <c r="E1554" i="16"/>
  <c r="E1553" i="16"/>
  <c r="E1552" i="16"/>
  <c r="E1551" i="16"/>
  <c r="E1550" i="16"/>
  <c r="E1549" i="16"/>
  <c r="E1548" i="16"/>
  <c r="E1547" i="16"/>
  <c r="E1546" i="16"/>
  <c r="E1545" i="16"/>
  <c r="E1544" i="16"/>
  <c r="E1543" i="16"/>
  <c r="E1542" i="16"/>
  <c r="E1541" i="16"/>
  <c r="E1540" i="16"/>
  <c r="E1539" i="16"/>
  <c r="E1538" i="16"/>
  <c r="E1537" i="16"/>
  <c r="E1536" i="16"/>
  <c r="E1535" i="16"/>
  <c r="E1534" i="16"/>
  <c r="E1533" i="16"/>
  <c r="E1532" i="16"/>
  <c r="E1531" i="16"/>
  <c r="E1530" i="16"/>
  <c r="E1529" i="16"/>
  <c r="E1528" i="16"/>
  <c r="E1527" i="16"/>
  <c r="E1526" i="16"/>
  <c r="E1525" i="16"/>
  <c r="E1524" i="16"/>
  <c r="E1523" i="16"/>
  <c r="E1522" i="16"/>
  <c r="E1521" i="16"/>
  <c r="E1520" i="16"/>
  <c r="E1519" i="16"/>
  <c r="E1518" i="16"/>
  <c r="E1517" i="16"/>
  <c r="E1516" i="16"/>
  <c r="E1515" i="16"/>
  <c r="E1514" i="16"/>
  <c r="E1513" i="16"/>
  <c r="E1512" i="16"/>
  <c r="E1511" i="16"/>
  <c r="E1510" i="16"/>
  <c r="E1509" i="16"/>
  <c r="E1508" i="16"/>
  <c r="E1507" i="16"/>
  <c r="E1506" i="16"/>
  <c r="E1505" i="16"/>
  <c r="E1504" i="16"/>
  <c r="E1503" i="16"/>
  <c r="E1502" i="16"/>
  <c r="E1501" i="16"/>
  <c r="E1500" i="16"/>
  <c r="E1499" i="16"/>
  <c r="E1498" i="16"/>
  <c r="E1497" i="16"/>
  <c r="E1496" i="16"/>
  <c r="E1495" i="16"/>
  <c r="E1494" i="16"/>
  <c r="E1493" i="16"/>
  <c r="E1492" i="16"/>
  <c r="E1491" i="16"/>
  <c r="E1490" i="16"/>
  <c r="E1489" i="16"/>
  <c r="E1488" i="16"/>
  <c r="E1487" i="16"/>
  <c r="E1486" i="16"/>
  <c r="E1485" i="16"/>
  <c r="E1484" i="16"/>
  <c r="E1483" i="16"/>
  <c r="E1482" i="16"/>
  <c r="E1481" i="16"/>
  <c r="E1480" i="16"/>
  <c r="E1479" i="16"/>
  <c r="E1478" i="16"/>
  <c r="E1477" i="16"/>
  <c r="E1476" i="16"/>
  <c r="E1475" i="16"/>
  <c r="E1474" i="16"/>
  <c r="E1473" i="16"/>
  <c r="E1472" i="16"/>
  <c r="E1471" i="16"/>
  <c r="E1470" i="16"/>
  <c r="E1469" i="16"/>
  <c r="E1468" i="16"/>
  <c r="E1467" i="16"/>
  <c r="E1466" i="16"/>
  <c r="E1465" i="16"/>
  <c r="E1464" i="16"/>
  <c r="E1463" i="16"/>
  <c r="E1462" i="16"/>
  <c r="E1461" i="16"/>
  <c r="E1460" i="16"/>
  <c r="E1459" i="16"/>
  <c r="E1458" i="16"/>
  <c r="E1457" i="16"/>
  <c r="E1456" i="16"/>
  <c r="E1455" i="16"/>
  <c r="E1454" i="16"/>
  <c r="E1453" i="16"/>
  <c r="E1452" i="16"/>
  <c r="E1451" i="16"/>
  <c r="E1450" i="16"/>
  <c r="E1449" i="16"/>
  <c r="E1448" i="16"/>
  <c r="E1447" i="16"/>
  <c r="E1446" i="16"/>
  <c r="E1445" i="16"/>
  <c r="E1444" i="16"/>
  <c r="E1443" i="16"/>
  <c r="E1442" i="16"/>
  <c r="E1441" i="16"/>
  <c r="E1440" i="16"/>
  <c r="E1439" i="16"/>
  <c r="E1438" i="16"/>
  <c r="E1437" i="16"/>
  <c r="E1436" i="16"/>
  <c r="E1435" i="16"/>
  <c r="E1434" i="16"/>
  <c r="E1433" i="16"/>
  <c r="E1432" i="16"/>
  <c r="E1431" i="16"/>
  <c r="E1430" i="16"/>
  <c r="E1429" i="16"/>
  <c r="E1428" i="16"/>
  <c r="E1427" i="16"/>
  <c r="E1426" i="16"/>
  <c r="E1425" i="16"/>
  <c r="E1424" i="16"/>
  <c r="E1423" i="16"/>
  <c r="E1422" i="16"/>
  <c r="E1421" i="16"/>
  <c r="E1420" i="16"/>
  <c r="E1419" i="16"/>
  <c r="E1418" i="16"/>
  <c r="E1417" i="16"/>
  <c r="E1416" i="16"/>
  <c r="E1415" i="16"/>
  <c r="E1414" i="16"/>
  <c r="E1413" i="16"/>
  <c r="E1412" i="16"/>
  <c r="E1411" i="16"/>
  <c r="E1410" i="16"/>
  <c r="E1409" i="16"/>
  <c r="E1408" i="16"/>
  <c r="E1407" i="16"/>
  <c r="E1406" i="16"/>
  <c r="E1405" i="16"/>
  <c r="E1404" i="16"/>
  <c r="E1403" i="16"/>
  <c r="E1402" i="16"/>
  <c r="E1401" i="16"/>
  <c r="E1400" i="16"/>
  <c r="E1399" i="16"/>
  <c r="E1398" i="16"/>
  <c r="E1397" i="16"/>
  <c r="E1396" i="16"/>
  <c r="E1395" i="16"/>
  <c r="E1394" i="16"/>
  <c r="E1393" i="16"/>
  <c r="E1392" i="16"/>
  <c r="E1391" i="16"/>
  <c r="E1390" i="16"/>
  <c r="E1389" i="16"/>
  <c r="E1388" i="16"/>
  <c r="E1387" i="16"/>
  <c r="E1386" i="16"/>
  <c r="E1385" i="16"/>
  <c r="E1384" i="16"/>
  <c r="E1383" i="16"/>
  <c r="E1382" i="16"/>
  <c r="E1381" i="16"/>
  <c r="E1380" i="16"/>
  <c r="E1379" i="16"/>
  <c r="E1378" i="16"/>
  <c r="E1377" i="16"/>
  <c r="E1376" i="16"/>
  <c r="E1375" i="16"/>
  <c r="E1374" i="16"/>
  <c r="E1373" i="16"/>
  <c r="E1372" i="16"/>
  <c r="E1371" i="16"/>
  <c r="E1370" i="16"/>
  <c r="E1369" i="16"/>
  <c r="E1368" i="16"/>
  <c r="E1367" i="16"/>
  <c r="E1366" i="16"/>
  <c r="E1365" i="16"/>
  <c r="E1364" i="16"/>
  <c r="E1363" i="16"/>
  <c r="E1362" i="16"/>
  <c r="E1361" i="16"/>
  <c r="E1360" i="16"/>
  <c r="E1359" i="16"/>
  <c r="E1358" i="16"/>
  <c r="E1357" i="16"/>
  <c r="E1356" i="16"/>
  <c r="E1355" i="16"/>
  <c r="E1354" i="16"/>
  <c r="E1353" i="16"/>
  <c r="E1352" i="16"/>
  <c r="E1351" i="16"/>
  <c r="E1350" i="16"/>
  <c r="E1349" i="16"/>
  <c r="E1348" i="16"/>
  <c r="E1347" i="16"/>
  <c r="E1346" i="16"/>
  <c r="E1345" i="16"/>
  <c r="E1344" i="16"/>
  <c r="E1343" i="16"/>
  <c r="E1342" i="16"/>
  <c r="E1341" i="16"/>
  <c r="E1340" i="16"/>
  <c r="E1339" i="16"/>
  <c r="E1338" i="16"/>
  <c r="E1337" i="16"/>
  <c r="E1336" i="16"/>
  <c r="E1335" i="16"/>
  <c r="E1334" i="16"/>
  <c r="E1333" i="16"/>
  <c r="E1332" i="16"/>
  <c r="E1331" i="16"/>
  <c r="E1330" i="16"/>
  <c r="E1329" i="16"/>
  <c r="E1328" i="16"/>
  <c r="E1327" i="16"/>
  <c r="E1326" i="16"/>
  <c r="E1325" i="16"/>
  <c r="E1324" i="16"/>
  <c r="E1323" i="16"/>
  <c r="E1322" i="16"/>
  <c r="E1321" i="16"/>
  <c r="E1320" i="16"/>
  <c r="E1319" i="16"/>
  <c r="E1318" i="16"/>
  <c r="E1317" i="16"/>
  <c r="E1316" i="16"/>
  <c r="E1315" i="16"/>
  <c r="E1314" i="16"/>
  <c r="E1313" i="16"/>
  <c r="E1312" i="16"/>
  <c r="E1311" i="16"/>
  <c r="E1310" i="16"/>
  <c r="E1309" i="16"/>
  <c r="E1308" i="16"/>
  <c r="E1307" i="16"/>
  <c r="E1306" i="16"/>
  <c r="E1305" i="16"/>
  <c r="E1304" i="16"/>
  <c r="E1303" i="16"/>
  <c r="E1302" i="16"/>
  <c r="E1301" i="16"/>
  <c r="E1300" i="16"/>
  <c r="E1299" i="16"/>
  <c r="E1298" i="16"/>
  <c r="E1297" i="16"/>
  <c r="E1296" i="16"/>
  <c r="E1295" i="16"/>
  <c r="E1294" i="16"/>
  <c r="E1293" i="16"/>
  <c r="E1292" i="16"/>
  <c r="E1291" i="16"/>
  <c r="E1290" i="16"/>
  <c r="E1289" i="16"/>
  <c r="E1288" i="16"/>
  <c r="E1287" i="16"/>
  <c r="E1286" i="16"/>
  <c r="E1285" i="16"/>
  <c r="E1284" i="16"/>
  <c r="E1283" i="16"/>
  <c r="E1282" i="16"/>
  <c r="E1281" i="16"/>
  <c r="E1280" i="16"/>
  <c r="E1279" i="16"/>
  <c r="E1278" i="16"/>
  <c r="E1277" i="16"/>
  <c r="E1276" i="16"/>
  <c r="E1275" i="16"/>
  <c r="E1274" i="16"/>
  <c r="E1273" i="16"/>
  <c r="E1272" i="16"/>
  <c r="E1271" i="16"/>
  <c r="E1270" i="16"/>
  <c r="E1269" i="16"/>
  <c r="E1268" i="16"/>
  <c r="E1267" i="16"/>
  <c r="E1266" i="16"/>
  <c r="E1265" i="16"/>
  <c r="E1264" i="16"/>
  <c r="E1263" i="16"/>
  <c r="E1262" i="16"/>
  <c r="E1261" i="16"/>
  <c r="E1260" i="16"/>
  <c r="E1259" i="16"/>
  <c r="E1258" i="16"/>
  <c r="E1257" i="16"/>
  <c r="E1256" i="16"/>
  <c r="E1255" i="16"/>
  <c r="E1254" i="16"/>
  <c r="E1253" i="16"/>
  <c r="E1252" i="16"/>
  <c r="E1251" i="16"/>
  <c r="E1250" i="16"/>
  <c r="E1249" i="16"/>
  <c r="E1248" i="16"/>
  <c r="E1247" i="16"/>
  <c r="E1246" i="16"/>
  <c r="E1245" i="16"/>
  <c r="E1244" i="16"/>
  <c r="E1243" i="16"/>
  <c r="E1242" i="16"/>
  <c r="E1241" i="16"/>
  <c r="E1240" i="16"/>
  <c r="E1239" i="16"/>
  <c r="E1238" i="16"/>
  <c r="E1237" i="16"/>
  <c r="E1236" i="16"/>
  <c r="E1235" i="16"/>
  <c r="E1234" i="16"/>
  <c r="E1233" i="16"/>
  <c r="E1232" i="16"/>
  <c r="E1231" i="16"/>
  <c r="E1230" i="16"/>
  <c r="E1229" i="16"/>
  <c r="E1228" i="16"/>
  <c r="E1227" i="16"/>
  <c r="E1226" i="16"/>
  <c r="E1225" i="16"/>
  <c r="E1224" i="16"/>
  <c r="E1223" i="16"/>
  <c r="E1222" i="16"/>
  <c r="E1221" i="16"/>
  <c r="E1220" i="16"/>
  <c r="E1219" i="16"/>
  <c r="E1218" i="16"/>
  <c r="E1217" i="16"/>
  <c r="E1216" i="16"/>
  <c r="E1215" i="16"/>
  <c r="E1214" i="16"/>
  <c r="E1213" i="16"/>
  <c r="E1212" i="16"/>
  <c r="E1211" i="16"/>
  <c r="E1210" i="16"/>
  <c r="E1209" i="16"/>
  <c r="E1208" i="16"/>
  <c r="E1207" i="16"/>
  <c r="E1206" i="16"/>
  <c r="E1205" i="16"/>
  <c r="E1204" i="16"/>
  <c r="E1203" i="16"/>
  <c r="E1202" i="16"/>
  <c r="E1201" i="16"/>
  <c r="E1200" i="16"/>
  <c r="E1199" i="16"/>
  <c r="E1198" i="16"/>
  <c r="E1197" i="16"/>
  <c r="E1196" i="16"/>
  <c r="E1195" i="16"/>
  <c r="E1194" i="16"/>
  <c r="E1193" i="16"/>
  <c r="E1192" i="16"/>
  <c r="E1191" i="16"/>
  <c r="E1190" i="16"/>
  <c r="E1189" i="16"/>
  <c r="E1188" i="16"/>
  <c r="E1187" i="16"/>
  <c r="E1186" i="16"/>
  <c r="E1185" i="16"/>
  <c r="E1184" i="16"/>
  <c r="E1183" i="16"/>
  <c r="E1182" i="16"/>
  <c r="E1181" i="16"/>
  <c r="E1180" i="16"/>
  <c r="E1179" i="16"/>
  <c r="E1178" i="16"/>
  <c r="E1177" i="16"/>
  <c r="E1176" i="16"/>
  <c r="E1175" i="16"/>
  <c r="E1174" i="16"/>
  <c r="E1173" i="16"/>
  <c r="E1172" i="16"/>
  <c r="E1171" i="16"/>
  <c r="E1170" i="16"/>
  <c r="E1169" i="16"/>
  <c r="E1168" i="16"/>
  <c r="E1167" i="16"/>
  <c r="E1166" i="16"/>
  <c r="E1165" i="16"/>
  <c r="E1164" i="16"/>
  <c r="E1163" i="16"/>
  <c r="E1162" i="16"/>
  <c r="E1161" i="16"/>
  <c r="E1160" i="16"/>
  <c r="E1159" i="16"/>
  <c r="E1158" i="16"/>
  <c r="E1157" i="16"/>
  <c r="E1156" i="16"/>
  <c r="E1155" i="16"/>
  <c r="E1154" i="16"/>
  <c r="E1153" i="16"/>
  <c r="E1152" i="16"/>
  <c r="E1151" i="16"/>
  <c r="E1150" i="16"/>
  <c r="E1149" i="16"/>
  <c r="E1148" i="16"/>
  <c r="E1147" i="16"/>
  <c r="E1146" i="16"/>
  <c r="E1145" i="16"/>
  <c r="E1144" i="16"/>
  <c r="E1143" i="16"/>
  <c r="E1142" i="16"/>
  <c r="E1141" i="16"/>
  <c r="E1140" i="16"/>
  <c r="E1139" i="16"/>
  <c r="E1138" i="16"/>
  <c r="E1137" i="16"/>
  <c r="E1136" i="16"/>
  <c r="E1135" i="16"/>
  <c r="E1134" i="16"/>
  <c r="E1133" i="16"/>
  <c r="E1132" i="16"/>
  <c r="E1131" i="16"/>
  <c r="E1130" i="16"/>
  <c r="E1129" i="16"/>
  <c r="E1128" i="16"/>
  <c r="E1127" i="16"/>
  <c r="E1126" i="16"/>
  <c r="E1125" i="16"/>
  <c r="E1124" i="16"/>
  <c r="E1123" i="16"/>
  <c r="E1122" i="16"/>
  <c r="E1121" i="16"/>
  <c r="E1120" i="16"/>
  <c r="E1119" i="16"/>
  <c r="E1118" i="16"/>
  <c r="E1117" i="16"/>
  <c r="E1116" i="16"/>
  <c r="E1115" i="16"/>
  <c r="E1114" i="16"/>
  <c r="E1113" i="16"/>
  <c r="E1112" i="16"/>
  <c r="E1111" i="16"/>
  <c r="E1110" i="16"/>
  <c r="E1109" i="16"/>
  <c r="E1108" i="16"/>
  <c r="E1107" i="16"/>
  <c r="E1106" i="16"/>
  <c r="E1105" i="16"/>
  <c r="E1104" i="16"/>
  <c r="E1103" i="16"/>
  <c r="E1102" i="16"/>
  <c r="E1101" i="16"/>
  <c r="E1100" i="16"/>
  <c r="E1099" i="16"/>
  <c r="E1098" i="16"/>
  <c r="E1097" i="16"/>
  <c r="E1096" i="16"/>
  <c r="E1095" i="16"/>
  <c r="E1094" i="16"/>
  <c r="E1093" i="16"/>
  <c r="E1092" i="16"/>
  <c r="E1091" i="16"/>
  <c r="E1090" i="16"/>
  <c r="E1089" i="16"/>
  <c r="E1088" i="16"/>
  <c r="E1087" i="16"/>
  <c r="E1086" i="16"/>
  <c r="E1085" i="16"/>
  <c r="E1084" i="16"/>
  <c r="E1083" i="16"/>
  <c r="E1082" i="16"/>
  <c r="E1081" i="16"/>
  <c r="E1080" i="16"/>
  <c r="E1079" i="16"/>
  <c r="E1078" i="16"/>
  <c r="E1077" i="16"/>
  <c r="E1076" i="16"/>
  <c r="E1075" i="16"/>
  <c r="E1074" i="16"/>
  <c r="E1073" i="16"/>
  <c r="E1072" i="16"/>
  <c r="E1071" i="16"/>
  <c r="E1070" i="16"/>
  <c r="E1069" i="16"/>
  <c r="E1068" i="16"/>
  <c r="E1067" i="16"/>
  <c r="E1066" i="16"/>
  <c r="E1065" i="16"/>
  <c r="E1064" i="16"/>
  <c r="E1063" i="16"/>
  <c r="E1062" i="16"/>
  <c r="E1061" i="16"/>
  <c r="E1060" i="16"/>
  <c r="E1059" i="16"/>
  <c r="E1058" i="16"/>
  <c r="E1057" i="16"/>
  <c r="E1056" i="16"/>
  <c r="E1055" i="16"/>
  <c r="E1054" i="16"/>
  <c r="E1053" i="16"/>
  <c r="E1052" i="16"/>
  <c r="E1051" i="16"/>
  <c r="E1050" i="16"/>
  <c r="E1049" i="16"/>
  <c r="E1048" i="16"/>
  <c r="E1047" i="16"/>
  <c r="E1046" i="16"/>
  <c r="E1045" i="16"/>
  <c r="E1044" i="16"/>
  <c r="E1043" i="16"/>
  <c r="E1042" i="16"/>
  <c r="E1041" i="16"/>
  <c r="E1040" i="16"/>
  <c r="E1039" i="16"/>
  <c r="E1038" i="16"/>
  <c r="E1037" i="16"/>
  <c r="E1036" i="16"/>
  <c r="E1035" i="16"/>
  <c r="E1034" i="16"/>
  <c r="E1033" i="16"/>
  <c r="E1032" i="16"/>
  <c r="E1031" i="16"/>
  <c r="E1030" i="16"/>
  <c r="E1029" i="16"/>
  <c r="E1028" i="16"/>
  <c r="E1027" i="16"/>
  <c r="E1026" i="16"/>
  <c r="E1025" i="16"/>
  <c r="E1024" i="16"/>
  <c r="E1023" i="16"/>
  <c r="E1022" i="16"/>
  <c r="E1021" i="16"/>
  <c r="E1020" i="16"/>
  <c r="E1019" i="16"/>
  <c r="E1018" i="16"/>
  <c r="E1017" i="16"/>
  <c r="E1016" i="16"/>
  <c r="E1015" i="16"/>
  <c r="E1014" i="16"/>
  <c r="E1013" i="16"/>
  <c r="E1012" i="16"/>
  <c r="E1011" i="16"/>
  <c r="E1010" i="16"/>
  <c r="E1009" i="16"/>
  <c r="E1008" i="16"/>
  <c r="E1007" i="16"/>
  <c r="E1006" i="16"/>
  <c r="E1005" i="16"/>
  <c r="E1004" i="16"/>
  <c r="E1003" i="16"/>
  <c r="E1002" i="16"/>
  <c r="E1001" i="16"/>
  <c r="E1000" i="16"/>
  <c r="E999" i="16"/>
  <c r="E998" i="16"/>
  <c r="E997" i="16"/>
  <c r="E996" i="16"/>
  <c r="E995" i="16"/>
  <c r="E994" i="16"/>
  <c r="E993" i="16"/>
  <c r="E992" i="16"/>
  <c r="E991" i="16"/>
  <c r="E990" i="16"/>
  <c r="E989" i="16"/>
  <c r="E988" i="16"/>
  <c r="E987" i="16"/>
  <c r="E986" i="16"/>
  <c r="E985" i="16"/>
  <c r="E984" i="16"/>
  <c r="E983" i="16"/>
  <c r="E982" i="16"/>
  <c r="E981" i="16"/>
  <c r="E980" i="16"/>
  <c r="E979" i="16"/>
  <c r="E978" i="16"/>
  <c r="E977" i="16"/>
  <c r="E976" i="16"/>
  <c r="E975" i="16"/>
  <c r="E974" i="16"/>
  <c r="E973" i="16"/>
  <c r="E972" i="16"/>
  <c r="E971" i="16"/>
  <c r="E970" i="16"/>
  <c r="E969" i="16"/>
  <c r="E968" i="16"/>
  <c r="E967" i="16"/>
  <c r="E966" i="16"/>
  <c r="E965" i="16"/>
  <c r="E964" i="16"/>
  <c r="E963" i="16"/>
  <c r="E962" i="16"/>
  <c r="E961" i="16"/>
  <c r="E960" i="16"/>
  <c r="E959" i="16"/>
  <c r="E958" i="16"/>
  <c r="E957" i="16"/>
  <c r="E956" i="16"/>
  <c r="E955" i="16"/>
  <c r="E954" i="16"/>
  <c r="E953" i="16"/>
  <c r="E952" i="16"/>
  <c r="E951" i="16"/>
  <c r="E950" i="16"/>
  <c r="E949" i="16"/>
  <c r="E948" i="16"/>
  <c r="E947" i="16"/>
  <c r="E946" i="16"/>
  <c r="E945" i="16"/>
  <c r="E944" i="16"/>
  <c r="E943" i="16"/>
  <c r="E942" i="16"/>
  <c r="E941" i="16"/>
  <c r="E940" i="16"/>
  <c r="E939" i="16"/>
  <c r="E938" i="16"/>
  <c r="E937" i="16"/>
  <c r="E936" i="16"/>
  <c r="E935" i="16"/>
  <c r="E934" i="16"/>
  <c r="E933" i="16"/>
  <c r="E932" i="16"/>
  <c r="E931" i="16"/>
  <c r="E930" i="16"/>
  <c r="E929" i="16"/>
  <c r="E928" i="16"/>
  <c r="E927" i="16"/>
  <c r="E926" i="16"/>
  <c r="E925" i="16"/>
  <c r="E924" i="16"/>
  <c r="E923" i="16"/>
  <c r="E922" i="16"/>
  <c r="E921" i="16"/>
  <c r="E920" i="16"/>
  <c r="E919" i="16"/>
  <c r="E918" i="16"/>
  <c r="E917" i="16"/>
  <c r="E916" i="16"/>
  <c r="E915" i="16"/>
  <c r="E914" i="16"/>
  <c r="E913" i="16"/>
  <c r="E912" i="16"/>
  <c r="E911" i="16"/>
  <c r="E910" i="16"/>
  <c r="E909" i="16"/>
  <c r="E908" i="16"/>
  <c r="E907" i="16"/>
  <c r="E906" i="16"/>
  <c r="E905" i="16"/>
  <c r="E904" i="16"/>
  <c r="E903" i="16"/>
  <c r="E902" i="16"/>
  <c r="E901" i="16"/>
  <c r="E900" i="16"/>
  <c r="E899" i="16"/>
  <c r="E898" i="16"/>
  <c r="E897" i="16"/>
  <c r="E896" i="16"/>
  <c r="E895" i="16"/>
  <c r="E894" i="16"/>
  <c r="E893" i="16"/>
  <c r="E892" i="16"/>
  <c r="E891" i="16"/>
  <c r="E890" i="16"/>
  <c r="E889" i="16"/>
  <c r="E888" i="16"/>
  <c r="E887" i="16"/>
  <c r="E886" i="16"/>
  <c r="E885" i="16"/>
  <c r="E884" i="16"/>
  <c r="E883" i="16"/>
  <c r="E882" i="16"/>
  <c r="E881" i="16"/>
  <c r="E880" i="16"/>
  <c r="E879" i="16"/>
  <c r="E878" i="16"/>
  <c r="E877" i="16"/>
  <c r="E876" i="16"/>
  <c r="E875" i="16"/>
  <c r="E874" i="16"/>
  <c r="E873" i="16"/>
  <c r="E872" i="16"/>
  <c r="E871" i="16"/>
  <c r="E870" i="16"/>
  <c r="E869" i="16"/>
  <c r="E868" i="16"/>
  <c r="E867" i="16"/>
  <c r="E866" i="16"/>
  <c r="E865" i="16"/>
  <c r="E864" i="16"/>
  <c r="E863" i="16"/>
  <c r="E862" i="16"/>
  <c r="E861" i="16"/>
  <c r="E860" i="16"/>
  <c r="E859" i="16"/>
  <c r="E858" i="16"/>
  <c r="E857" i="16"/>
  <c r="E856" i="16"/>
  <c r="E855" i="16"/>
  <c r="E854" i="16"/>
  <c r="E853" i="16"/>
  <c r="E852" i="16"/>
  <c r="E851" i="16"/>
  <c r="E850" i="16"/>
  <c r="E849" i="16"/>
  <c r="E848" i="16"/>
  <c r="E847" i="16"/>
  <c r="E846" i="16"/>
  <c r="E845" i="16"/>
  <c r="E844" i="16"/>
  <c r="E843" i="16"/>
  <c r="E842" i="16"/>
  <c r="E841" i="16"/>
  <c r="E840" i="16"/>
  <c r="E839" i="16"/>
  <c r="E838" i="16"/>
  <c r="E837" i="16"/>
  <c r="E836" i="16"/>
  <c r="E835" i="16"/>
  <c r="E834" i="16"/>
  <c r="E833" i="16"/>
  <c r="E832" i="16"/>
  <c r="E831" i="16"/>
  <c r="E830" i="16"/>
  <c r="E829" i="16"/>
  <c r="E828" i="16"/>
  <c r="E827" i="16"/>
  <c r="E826" i="16"/>
  <c r="E825" i="16"/>
  <c r="E824" i="16"/>
  <c r="E823" i="16"/>
  <c r="E822" i="16"/>
  <c r="E821" i="16"/>
  <c r="E820" i="16"/>
  <c r="E819" i="16"/>
  <c r="E818" i="16"/>
  <c r="E817" i="16"/>
  <c r="E816" i="16"/>
  <c r="E815" i="16"/>
  <c r="E814" i="16"/>
  <c r="E813" i="16"/>
  <c r="E812" i="16"/>
  <c r="E811" i="16"/>
  <c r="E810" i="16"/>
  <c r="E809" i="16"/>
  <c r="E808" i="16"/>
  <c r="E807" i="16"/>
  <c r="E806" i="16"/>
  <c r="E805" i="16"/>
  <c r="E804" i="16"/>
  <c r="E803" i="16"/>
  <c r="E802" i="16"/>
  <c r="E801" i="16"/>
  <c r="E800" i="16"/>
  <c r="E799" i="16"/>
  <c r="E798" i="16"/>
  <c r="E797" i="16"/>
  <c r="E796" i="16"/>
  <c r="E795" i="16"/>
  <c r="E794" i="16"/>
  <c r="E793" i="16"/>
  <c r="E792" i="16"/>
  <c r="E791" i="16"/>
  <c r="E790" i="16"/>
  <c r="E789" i="16"/>
  <c r="E788" i="16"/>
  <c r="E787" i="16"/>
  <c r="E786" i="16"/>
  <c r="E785" i="16"/>
  <c r="E784" i="16"/>
  <c r="E783" i="16"/>
  <c r="E782" i="16"/>
  <c r="E781" i="16"/>
  <c r="E780" i="16"/>
  <c r="E779" i="16"/>
  <c r="E778" i="16"/>
  <c r="E777" i="16"/>
  <c r="E776" i="16"/>
  <c r="E775" i="16"/>
  <c r="E774" i="16"/>
  <c r="E773" i="16"/>
  <c r="E772" i="16"/>
  <c r="E771" i="16"/>
  <c r="E770" i="16"/>
  <c r="E769" i="16"/>
  <c r="E768" i="16"/>
  <c r="E767" i="16"/>
  <c r="E766" i="16"/>
  <c r="E765" i="16"/>
  <c r="E764" i="16"/>
  <c r="E763" i="16"/>
  <c r="E762" i="16"/>
  <c r="E761" i="16"/>
  <c r="E760" i="16"/>
  <c r="E759" i="16"/>
  <c r="E758" i="16"/>
  <c r="E757" i="16"/>
  <c r="E756" i="16"/>
  <c r="E755" i="16"/>
  <c r="E754" i="16"/>
  <c r="E753" i="16"/>
  <c r="E752" i="16"/>
  <c r="E751" i="16"/>
  <c r="E750" i="16"/>
  <c r="E749" i="16"/>
  <c r="E748" i="16"/>
  <c r="E747" i="16"/>
  <c r="E746" i="16"/>
  <c r="E745" i="16"/>
  <c r="E744" i="16"/>
  <c r="E743" i="16"/>
  <c r="E742" i="16"/>
  <c r="E741" i="16"/>
  <c r="E740" i="16"/>
  <c r="E739" i="16"/>
  <c r="E738" i="16"/>
  <c r="E737" i="16"/>
  <c r="E736" i="16"/>
  <c r="E735" i="16"/>
  <c r="E734" i="16"/>
  <c r="E733" i="16"/>
  <c r="E732" i="16"/>
  <c r="E731" i="16"/>
  <c r="E730" i="16"/>
  <c r="E729" i="16"/>
  <c r="E728" i="16"/>
  <c r="E727" i="16"/>
  <c r="E726" i="16"/>
  <c r="E725" i="16"/>
  <c r="E724" i="16"/>
  <c r="E723" i="16"/>
  <c r="E722" i="16"/>
  <c r="E721" i="16"/>
  <c r="E720" i="16"/>
  <c r="E719" i="16"/>
  <c r="E718" i="16"/>
  <c r="E717" i="16"/>
  <c r="E716" i="16"/>
  <c r="E715" i="16"/>
  <c r="E714" i="16"/>
  <c r="E713" i="16"/>
  <c r="E712" i="16"/>
  <c r="E711" i="16"/>
  <c r="E710" i="16"/>
  <c r="E709" i="16"/>
  <c r="E708" i="16"/>
  <c r="E707" i="16"/>
  <c r="E706" i="16"/>
  <c r="E705" i="16"/>
  <c r="E704" i="16"/>
  <c r="E703" i="16"/>
  <c r="E702" i="16"/>
  <c r="E701" i="16"/>
  <c r="E700" i="16"/>
  <c r="E699" i="16"/>
  <c r="E698" i="16"/>
  <c r="E697" i="16"/>
  <c r="E696" i="16"/>
  <c r="E695" i="16"/>
  <c r="E694" i="16"/>
  <c r="E693" i="16"/>
  <c r="E692" i="16"/>
  <c r="E691" i="16"/>
  <c r="E690" i="16"/>
  <c r="E689" i="16"/>
  <c r="E688" i="16"/>
  <c r="E687" i="16"/>
  <c r="E686" i="16"/>
  <c r="E685" i="16"/>
  <c r="E684" i="16"/>
  <c r="E683" i="16"/>
  <c r="E682" i="16"/>
  <c r="E681" i="16"/>
  <c r="E680" i="16"/>
  <c r="E679" i="16"/>
  <c r="E678" i="16"/>
  <c r="E677" i="16"/>
  <c r="E676" i="16"/>
  <c r="E675" i="16"/>
  <c r="E674" i="16"/>
  <c r="E673" i="16"/>
  <c r="E672" i="16"/>
  <c r="E671" i="16"/>
  <c r="E670" i="16"/>
  <c r="E669" i="16"/>
  <c r="E668" i="16"/>
  <c r="E667" i="16"/>
  <c r="E666" i="16"/>
  <c r="E665" i="16"/>
  <c r="E664" i="16"/>
  <c r="E663" i="16"/>
  <c r="E662" i="16"/>
  <c r="E661" i="16"/>
  <c r="E660" i="16"/>
  <c r="E659" i="16"/>
  <c r="E658" i="16"/>
  <c r="E657" i="16"/>
  <c r="E656" i="16"/>
  <c r="E655" i="16"/>
  <c r="E654" i="16"/>
  <c r="E653" i="16"/>
  <c r="E652" i="16"/>
  <c r="E651" i="16"/>
  <c r="E650" i="16"/>
  <c r="E649" i="16"/>
  <c r="E648" i="16"/>
  <c r="E647" i="16"/>
  <c r="E646" i="16"/>
  <c r="E645" i="16"/>
  <c r="E644" i="16"/>
  <c r="E643" i="16"/>
  <c r="E642" i="16"/>
  <c r="E641" i="16"/>
  <c r="E640" i="16"/>
  <c r="E639" i="16"/>
  <c r="E638" i="16"/>
  <c r="E637" i="16"/>
  <c r="E636" i="16"/>
  <c r="E635" i="16"/>
  <c r="E634" i="16"/>
  <c r="E633" i="16"/>
  <c r="E632" i="16"/>
  <c r="E631" i="16"/>
  <c r="E630" i="16"/>
  <c r="E629" i="16"/>
  <c r="E628" i="16"/>
  <c r="E627" i="16"/>
  <c r="E626" i="16"/>
  <c r="E625" i="16"/>
  <c r="E624" i="16"/>
  <c r="E623" i="16"/>
  <c r="E622" i="16"/>
  <c r="E621" i="16"/>
  <c r="E620" i="16"/>
  <c r="E619" i="16"/>
  <c r="E618" i="16"/>
  <c r="E617" i="16"/>
  <c r="E616" i="16"/>
  <c r="E615" i="16"/>
  <c r="E614" i="16"/>
  <c r="E613" i="16"/>
  <c r="E612" i="16"/>
  <c r="E611" i="16"/>
  <c r="E610" i="16"/>
  <c r="E609" i="16"/>
  <c r="E608" i="16"/>
  <c r="E607" i="16"/>
  <c r="E606" i="16"/>
  <c r="E605" i="16"/>
  <c r="E604" i="16"/>
  <c r="E603" i="16"/>
  <c r="E602" i="16"/>
  <c r="E601" i="16"/>
  <c r="E600" i="16"/>
  <c r="E599" i="16"/>
  <c r="E598" i="16"/>
  <c r="E597" i="16"/>
  <c r="E596" i="16"/>
  <c r="E595" i="16"/>
  <c r="E594" i="16"/>
  <c r="E593" i="16"/>
  <c r="E592" i="16"/>
  <c r="E591" i="16"/>
  <c r="E590" i="16"/>
  <c r="E589" i="16"/>
  <c r="E588" i="16"/>
  <c r="E587" i="16"/>
  <c r="E586" i="16"/>
  <c r="E585" i="16"/>
  <c r="E584" i="16"/>
  <c r="E583" i="16"/>
  <c r="E582" i="16"/>
  <c r="E581" i="16"/>
  <c r="E580" i="16"/>
  <c r="E579" i="16"/>
  <c r="E578" i="16"/>
  <c r="E577" i="16"/>
  <c r="E576" i="16"/>
  <c r="E575" i="16"/>
  <c r="E574" i="16"/>
  <c r="E573" i="16"/>
  <c r="E572" i="16"/>
  <c r="E571" i="16"/>
  <c r="E570" i="16"/>
  <c r="E569" i="16"/>
  <c r="E568" i="16"/>
  <c r="E567" i="16"/>
  <c r="E566" i="16"/>
  <c r="E565" i="16"/>
  <c r="E564" i="16"/>
  <c r="E563" i="16"/>
  <c r="E562" i="16"/>
  <c r="E561" i="16"/>
  <c r="E560" i="16"/>
  <c r="E559" i="16"/>
  <c r="E558" i="16"/>
  <c r="E557" i="16"/>
  <c r="E556" i="16"/>
  <c r="E555" i="16"/>
  <c r="E554" i="16"/>
  <c r="E553" i="16"/>
  <c r="E552" i="16"/>
  <c r="E551" i="16"/>
  <c r="E550" i="16"/>
  <c r="E549" i="16"/>
  <c r="E548" i="16"/>
  <c r="E547" i="16"/>
  <c r="E546" i="16"/>
  <c r="E545" i="16"/>
  <c r="E544" i="16"/>
  <c r="E543" i="16"/>
  <c r="E542" i="16"/>
  <c r="E541" i="16"/>
  <c r="E540" i="16"/>
  <c r="E539" i="16"/>
  <c r="E538" i="16"/>
  <c r="E537" i="16"/>
  <c r="E536" i="16"/>
  <c r="E535" i="16"/>
  <c r="E534" i="16"/>
  <c r="E533" i="16"/>
  <c r="E532" i="16"/>
  <c r="E531" i="16"/>
  <c r="E530" i="16"/>
  <c r="E529" i="16"/>
  <c r="E528" i="16"/>
  <c r="E527" i="16"/>
  <c r="E526" i="16"/>
  <c r="E525" i="16"/>
  <c r="E524" i="16"/>
  <c r="E523" i="16"/>
  <c r="E522" i="16"/>
  <c r="E521" i="16"/>
  <c r="E520" i="16"/>
  <c r="E519" i="16"/>
  <c r="E518" i="16"/>
  <c r="E517" i="16"/>
  <c r="E516" i="16"/>
  <c r="E515" i="16"/>
  <c r="E514" i="16"/>
  <c r="E513" i="16"/>
  <c r="E512" i="16"/>
  <c r="E511" i="16"/>
  <c r="E510" i="16"/>
  <c r="E509" i="16"/>
  <c r="E508" i="16"/>
  <c r="E507" i="16"/>
  <c r="E506" i="16"/>
  <c r="E505" i="16"/>
  <c r="E504" i="16"/>
  <c r="E503" i="16"/>
  <c r="E502" i="16"/>
  <c r="E501" i="16"/>
  <c r="E500" i="16"/>
  <c r="E499" i="16"/>
  <c r="E498" i="16"/>
  <c r="E497" i="16"/>
  <c r="E496" i="16"/>
  <c r="E495" i="16"/>
  <c r="E494" i="16"/>
  <c r="E493" i="16"/>
  <c r="E492" i="16"/>
  <c r="E491" i="16"/>
  <c r="E490" i="16"/>
  <c r="E489" i="16"/>
  <c r="E488" i="16"/>
  <c r="E487" i="16"/>
  <c r="E486" i="16"/>
  <c r="E485" i="16"/>
  <c r="E484" i="16"/>
  <c r="E483" i="16"/>
  <c r="E482" i="16"/>
  <c r="E481" i="16"/>
  <c r="E480" i="16"/>
  <c r="E479" i="16"/>
  <c r="E478" i="16"/>
  <c r="E477" i="16"/>
  <c r="E476" i="16"/>
  <c r="E475" i="16"/>
  <c r="E474" i="16"/>
  <c r="E473" i="16"/>
  <c r="E472" i="16"/>
  <c r="E471" i="16"/>
  <c r="E470" i="16"/>
  <c r="E469" i="16"/>
  <c r="E468" i="16"/>
  <c r="E467" i="16"/>
  <c r="E466" i="16"/>
  <c r="E465" i="16"/>
  <c r="E464" i="16"/>
  <c r="E463" i="16"/>
  <c r="E462" i="16"/>
  <c r="E461" i="16"/>
  <c r="E460" i="16"/>
  <c r="E459" i="16"/>
  <c r="E458" i="16"/>
  <c r="E457" i="16"/>
  <c r="E456" i="16"/>
  <c r="E455" i="16"/>
  <c r="E454" i="16"/>
  <c r="E453" i="16"/>
  <c r="E452" i="16"/>
  <c r="E451" i="16"/>
  <c r="E450" i="16"/>
  <c r="E449" i="16"/>
  <c r="E448" i="16"/>
  <c r="E447" i="16"/>
  <c r="E446" i="16"/>
  <c r="E445" i="16"/>
  <c r="E444" i="16"/>
  <c r="E443" i="16"/>
  <c r="E442" i="16"/>
  <c r="E441" i="16"/>
  <c r="E440" i="16"/>
  <c r="E439" i="16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9" i="16"/>
  <c r="E348" i="16"/>
  <c r="E347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E326" i="16"/>
  <c r="E325" i="16"/>
  <c r="E324" i="16"/>
  <c r="E323" i="16"/>
  <c r="E322" i="16"/>
  <c r="E321" i="16"/>
  <c r="E320" i="16"/>
  <c r="E319" i="16"/>
  <c r="E318" i="16"/>
  <c r="E317" i="16"/>
  <c r="E316" i="16"/>
  <c r="E315" i="16"/>
  <c r="E314" i="16"/>
  <c r="E313" i="16"/>
  <c r="E312" i="16"/>
  <c r="E311" i="16"/>
  <c r="E310" i="16"/>
  <c r="E309" i="16"/>
  <c r="E308" i="16"/>
  <c r="E307" i="16"/>
  <c r="E306" i="16"/>
  <c r="E305" i="16"/>
  <c r="E304" i="16"/>
  <c r="E303" i="16"/>
  <c r="E302" i="16"/>
  <c r="E301" i="16"/>
  <c r="E300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O1849" i="50" l="1"/>
  <c r="O1848" i="50"/>
  <c r="O1847" i="50"/>
  <c r="O1846" i="50"/>
  <c r="O1845" i="50"/>
  <c r="O1844" i="50"/>
  <c r="O1843" i="50"/>
  <c r="O1842" i="50"/>
  <c r="O1841" i="50"/>
  <c r="O1840" i="50"/>
  <c r="O1839" i="50"/>
  <c r="O1838" i="50"/>
  <c r="O1837" i="50"/>
  <c r="O1836" i="50"/>
  <c r="O1835" i="50"/>
  <c r="O1834" i="50"/>
  <c r="O1833" i="50"/>
  <c r="O1832" i="50"/>
  <c r="O1831" i="50"/>
  <c r="O1827" i="50"/>
  <c r="O1826" i="50"/>
  <c r="O1825" i="50"/>
  <c r="O1824" i="50"/>
  <c r="O1823" i="50"/>
  <c r="O1822" i="50"/>
  <c r="O1821" i="50"/>
  <c r="O1820" i="50"/>
  <c r="O1819" i="50"/>
  <c r="O1818" i="50"/>
  <c r="O1817" i="50"/>
  <c r="O1816" i="50"/>
  <c r="O1815" i="50"/>
  <c r="O1814" i="50"/>
  <c r="O1813" i="50"/>
  <c r="O1812" i="50"/>
  <c r="O1811" i="50"/>
  <c r="O1810" i="50"/>
  <c r="O1809" i="50"/>
  <c r="O1805" i="50"/>
  <c r="O1804" i="50"/>
  <c r="O1803" i="50"/>
  <c r="O1802" i="50"/>
  <c r="O1801" i="50"/>
  <c r="O1800" i="50"/>
  <c r="O1799" i="50"/>
  <c r="O1798" i="50"/>
  <c r="O1797" i="50"/>
  <c r="O1796" i="50"/>
  <c r="O1795" i="50"/>
  <c r="O1794" i="50"/>
  <c r="O1793" i="50"/>
  <c r="O1792" i="50"/>
  <c r="O1791" i="50"/>
  <c r="O1790" i="50"/>
  <c r="O1789" i="50"/>
  <c r="O1788" i="50"/>
  <c r="O1787" i="50"/>
  <c r="O1783" i="50"/>
  <c r="O1782" i="50"/>
  <c r="O1781" i="50"/>
  <c r="O1780" i="50"/>
  <c r="O1779" i="50"/>
  <c r="O1778" i="50"/>
  <c r="O1777" i="50"/>
  <c r="O1776" i="50"/>
  <c r="O1775" i="50"/>
  <c r="O1774" i="50"/>
  <c r="O1773" i="50"/>
  <c r="O1772" i="50"/>
  <c r="O1771" i="50"/>
  <c r="O1770" i="50"/>
  <c r="O1769" i="50"/>
  <c r="O1768" i="50"/>
  <c r="O1767" i="50"/>
  <c r="O1766" i="50"/>
  <c r="O1765" i="50"/>
  <c r="O1761" i="50"/>
  <c r="O1760" i="50"/>
  <c r="O1759" i="50"/>
  <c r="O1758" i="50"/>
  <c r="O1757" i="50"/>
  <c r="O1756" i="50"/>
  <c r="O1755" i="50"/>
  <c r="O1754" i="50"/>
  <c r="O1753" i="50"/>
  <c r="O1752" i="50"/>
  <c r="O1751" i="50"/>
  <c r="O1750" i="50"/>
  <c r="O1749" i="50"/>
  <c r="O1748" i="50"/>
  <c r="O1747" i="50"/>
  <c r="O1746" i="50"/>
  <c r="O1745" i="50"/>
  <c r="O1744" i="50"/>
  <c r="O1743" i="50"/>
  <c r="O1739" i="50"/>
  <c r="O1738" i="50"/>
  <c r="O1737" i="50"/>
  <c r="O1736" i="50"/>
  <c r="O1735" i="50"/>
  <c r="O1734" i="50"/>
  <c r="O1733" i="50"/>
  <c r="O1732" i="50"/>
  <c r="O1731" i="50"/>
  <c r="O1730" i="50"/>
  <c r="O1729" i="50"/>
  <c r="O1728" i="50"/>
  <c r="O1727" i="50"/>
  <c r="O1726" i="50"/>
  <c r="O1725" i="50"/>
  <c r="O1724" i="50"/>
  <c r="O1723" i="50"/>
  <c r="O1722" i="50"/>
  <c r="O1721" i="50"/>
  <c r="O1717" i="50"/>
  <c r="O1716" i="50"/>
  <c r="O1715" i="50"/>
  <c r="O1714" i="50"/>
  <c r="O1713" i="50"/>
  <c r="O1712" i="50"/>
  <c r="O1711" i="50"/>
  <c r="O1710" i="50"/>
  <c r="O1709" i="50"/>
  <c r="O1708" i="50"/>
  <c r="O1707" i="50"/>
  <c r="O1706" i="50"/>
  <c r="O1705" i="50"/>
  <c r="O1704" i="50"/>
  <c r="O1703" i="50"/>
  <c r="O1702" i="50"/>
  <c r="O1701" i="50"/>
  <c r="O1700" i="50"/>
  <c r="O1699" i="50"/>
  <c r="O1695" i="50"/>
  <c r="O1694" i="50"/>
  <c r="O1693" i="50"/>
  <c r="O1692" i="50"/>
  <c r="O1691" i="50"/>
  <c r="O1690" i="50"/>
  <c r="O1689" i="50"/>
  <c r="O1688" i="50"/>
  <c r="O1687" i="50"/>
  <c r="O1686" i="50"/>
  <c r="O1685" i="50"/>
  <c r="O1684" i="50"/>
  <c r="O1683" i="50"/>
  <c r="O1682" i="50"/>
  <c r="O1681" i="50"/>
  <c r="O1680" i="50"/>
  <c r="O1679" i="50"/>
  <c r="O1678" i="50"/>
  <c r="O1677" i="50"/>
  <c r="O1673" i="50"/>
  <c r="O1672" i="50"/>
  <c r="O1671" i="50"/>
  <c r="O1670" i="50"/>
  <c r="O1669" i="50"/>
  <c r="O1668" i="50"/>
  <c r="O1667" i="50"/>
  <c r="O1666" i="50"/>
  <c r="O1665" i="50"/>
  <c r="O1664" i="50"/>
  <c r="O1663" i="50"/>
  <c r="O1662" i="50"/>
  <c r="O1661" i="50"/>
  <c r="O1660" i="50"/>
  <c r="O1659" i="50"/>
  <c r="O1658" i="50"/>
  <c r="O1657" i="50"/>
  <c r="O1656" i="50"/>
  <c r="O1655" i="50"/>
  <c r="O1651" i="50"/>
  <c r="O1650" i="50"/>
  <c r="O1649" i="50"/>
  <c r="O1648" i="50"/>
  <c r="O1647" i="50"/>
  <c r="O1646" i="50"/>
  <c r="O1645" i="50"/>
  <c r="O1644" i="50"/>
  <c r="O1643" i="50"/>
  <c r="O1642" i="50"/>
  <c r="O1641" i="50"/>
  <c r="O1640" i="50"/>
  <c r="O1639" i="50"/>
  <c r="O1638" i="50"/>
  <c r="O1637" i="50"/>
  <c r="O1636" i="50"/>
  <c r="O1635" i="50"/>
  <c r="O1634" i="50"/>
  <c r="O1633" i="50"/>
  <c r="O1629" i="50"/>
  <c r="O1628" i="50"/>
  <c r="O1627" i="50"/>
  <c r="O1626" i="50"/>
  <c r="O1625" i="50"/>
  <c r="O1624" i="50"/>
  <c r="O1623" i="50"/>
  <c r="O1622" i="50"/>
  <c r="O1621" i="50"/>
  <c r="O1620" i="50"/>
  <c r="O1619" i="50"/>
  <c r="O1618" i="50"/>
  <c r="O1617" i="50"/>
  <c r="O1616" i="50"/>
  <c r="O1615" i="50"/>
  <c r="O1614" i="50"/>
  <c r="O1613" i="50"/>
  <c r="O1612" i="50"/>
  <c r="O1611" i="50"/>
  <c r="O1607" i="50"/>
  <c r="O1606" i="50"/>
  <c r="O1605" i="50"/>
  <c r="O1604" i="50"/>
  <c r="O1603" i="50"/>
  <c r="O1602" i="50"/>
  <c r="O1601" i="50"/>
  <c r="O1600" i="50"/>
  <c r="O1599" i="50"/>
  <c r="O1598" i="50"/>
  <c r="O1597" i="50"/>
  <c r="O1596" i="50"/>
  <c r="O1595" i="50"/>
  <c r="O1594" i="50"/>
  <c r="O1593" i="50"/>
  <c r="O1592" i="50"/>
  <c r="O1591" i="50"/>
  <c r="O1590" i="50"/>
  <c r="O1589" i="50"/>
  <c r="O1585" i="50"/>
  <c r="O1584" i="50"/>
  <c r="O1583" i="50"/>
  <c r="O1582" i="50"/>
  <c r="O1581" i="50"/>
  <c r="O1580" i="50"/>
  <c r="O1579" i="50"/>
  <c r="O1578" i="50"/>
  <c r="O1577" i="50"/>
  <c r="O1576" i="50"/>
  <c r="O1575" i="50"/>
  <c r="O1574" i="50"/>
  <c r="O1573" i="50"/>
  <c r="O1572" i="50"/>
  <c r="O1571" i="50"/>
  <c r="O1570" i="50"/>
  <c r="O1569" i="50"/>
  <c r="O1568" i="50"/>
  <c r="O1567" i="50"/>
  <c r="O1563" i="50"/>
  <c r="O1562" i="50"/>
  <c r="O1561" i="50"/>
  <c r="O1560" i="50"/>
  <c r="O1559" i="50"/>
  <c r="O1558" i="50"/>
  <c r="O1557" i="50"/>
  <c r="O1556" i="50"/>
  <c r="O1555" i="50"/>
  <c r="O1554" i="50"/>
  <c r="O1553" i="50"/>
  <c r="O1552" i="50"/>
  <c r="O1551" i="50"/>
  <c r="O1550" i="50"/>
  <c r="O1549" i="50"/>
  <c r="O1548" i="50"/>
  <c r="O1547" i="50"/>
  <c r="O1546" i="50"/>
  <c r="O1545" i="50"/>
  <c r="O1541" i="50"/>
  <c r="O1540" i="50"/>
  <c r="O1539" i="50"/>
  <c r="O1538" i="50"/>
  <c r="O1537" i="50"/>
  <c r="O1536" i="50"/>
  <c r="O1535" i="50"/>
  <c r="O1534" i="50"/>
  <c r="O1533" i="50"/>
  <c r="O1532" i="50"/>
  <c r="O1531" i="50"/>
  <c r="O1530" i="50"/>
  <c r="O1529" i="50"/>
  <c r="O1528" i="50"/>
  <c r="O1527" i="50"/>
  <c r="O1526" i="50"/>
  <c r="O1525" i="50"/>
  <c r="O1524" i="50"/>
  <c r="O1523" i="50"/>
  <c r="O1519" i="50"/>
  <c r="O1518" i="50"/>
  <c r="O1517" i="50"/>
  <c r="O1516" i="50"/>
  <c r="O1515" i="50"/>
  <c r="O1514" i="50"/>
  <c r="O1513" i="50"/>
  <c r="O1512" i="50"/>
  <c r="O1511" i="50"/>
  <c r="O1510" i="50"/>
  <c r="O1509" i="50"/>
  <c r="O1508" i="50"/>
  <c r="O1507" i="50"/>
  <c r="O1506" i="50"/>
  <c r="O1505" i="50"/>
  <c r="O1504" i="50"/>
  <c r="O1503" i="50"/>
  <c r="O1502" i="50"/>
  <c r="O1501" i="50"/>
  <c r="O1497" i="50"/>
  <c r="O1496" i="50"/>
  <c r="O1495" i="50"/>
  <c r="O1494" i="50"/>
  <c r="O1493" i="50"/>
  <c r="O1492" i="50"/>
  <c r="O1491" i="50"/>
  <c r="O1490" i="50"/>
  <c r="O1489" i="50"/>
  <c r="O1488" i="50"/>
  <c r="O1487" i="50"/>
  <c r="O1486" i="50"/>
  <c r="O1485" i="50"/>
  <c r="O1484" i="50"/>
  <c r="O1483" i="50"/>
  <c r="O1482" i="50"/>
  <c r="O1481" i="50"/>
  <c r="O1480" i="50"/>
  <c r="O1479" i="50"/>
  <c r="O1475" i="50"/>
  <c r="O1474" i="50"/>
  <c r="O1473" i="50"/>
  <c r="O1472" i="50"/>
  <c r="O1471" i="50"/>
  <c r="O1470" i="50"/>
  <c r="O1469" i="50"/>
  <c r="O1468" i="50"/>
  <c r="O1467" i="50"/>
  <c r="O1466" i="50"/>
  <c r="O1465" i="50"/>
  <c r="O1464" i="50"/>
  <c r="O1463" i="50"/>
  <c r="O1462" i="50"/>
  <c r="O1461" i="50"/>
  <c r="O1460" i="50"/>
  <c r="O1459" i="50"/>
  <c r="O1458" i="50"/>
  <c r="O1457" i="50"/>
  <c r="O1453" i="50"/>
  <c r="O1452" i="50"/>
  <c r="O1451" i="50"/>
  <c r="O1450" i="50"/>
  <c r="O1449" i="50"/>
  <c r="O1448" i="50"/>
  <c r="O1447" i="50"/>
  <c r="O1446" i="50"/>
  <c r="O1445" i="50"/>
  <c r="O1444" i="50"/>
  <c r="O1443" i="50"/>
  <c r="O1442" i="50"/>
  <c r="O1441" i="50"/>
  <c r="O1440" i="50"/>
  <c r="O1439" i="50"/>
  <c r="O1438" i="50"/>
  <c r="O1437" i="50"/>
  <c r="O1436" i="50"/>
  <c r="O1435" i="50"/>
  <c r="O1431" i="50"/>
  <c r="O1430" i="50"/>
  <c r="O1429" i="50"/>
  <c r="O1428" i="50"/>
  <c r="O1427" i="50"/>
  <c r="O1426" i="50"/>
  <c r="O1425" i="50"/>
  <c r="O1424" i="50"/>
  <c r="O1423" i="50"/>
  <c r="O1422" i="50"/>
  <c r="O1421" i="50"/>
  <c r="O1420" i="50"/>
  <c r="O1419" i="50"/>
  <c r="O1418" i="50"/>
  <c r="O1417" i="50"/>
  <c r="O1416" i="50"/>
  <c r="O1415" i="50"/>
  <c r="O1414" i="50"/>
  <c r="O1413" i="50"/>
  <c r="O1409" i="50"/>
  <c r="O1408" i="50"/>
  <c r="O1407" i="50"/>
  <c r="O1406" i="50"/>
  <c r="O1405" i="50"/>
  <c r="O1404" i="50"/>
  <c r="O1403" i="50"/>
  <c r="O1402" i="50"/>
  <c r="O1401" i="50"/>
  <c r="O1400" i="50"/>
  <c r="O1399" i="50"/>
  <c r="O1398" i="50"/>
  <c r="O1397" i="50"/>
  <c r="O1396" i="50"/>
  <c r="O1395" i="50"/>
  <c r="O1394" i="50"/>
  <c r="O1393" i="50"/>
  <c r="O1392" i="50"/>
  <c r="O1391" i="50"/>
  <c r="O1387" i="50"/>
  <c r="O1386" i="50"/>
  <c r="O1385" i="50"/>
  <c r="O1384" i="50"/>
  <c r="O1383" i="50"/>
  <c r="O1382" i="50"/>
  <c r="O1381" i="50"/>
  <c r="O1380" i="50"/>
  <c r="O1379" i="50"/>
  <c r="O1378" i="50"/>
  <c r="O1377" i="50"/>
  <c r="O1376" i="50"/>
  <c r="O1375" i="50"/>
  <c r="O1374" i="50"/>
  <c r="O1373" i="50"/>
  <c r="O1372" i="50"/>
  <c r="O1371" i="50"/>
  <c r="O1370" i="50"/>
  <c r="O1369" i="50"/>
  <c r="O1365" i="50"/>
  <c r="O1364" i="50"/>
  <c r="O1363" i="50"/>
  <c r="O1362" i="50"/>
  <c r="O1361" i="50"/>
  <c r="O1360" i="50"/>
  <c r="O1359" i="50"/>
  <c r="O1358" i="50"/>
  <c r="O1357" i="50"/>
  <c r="O1356" i="50"/>
  <c r="O1355" i="50"/>
  <c r="O1354" i="50"/>
  <c r="O1353" i="50"/>
  <c r="O1352" i="50"/>
  <c r="O1351" i="50"/>
  <c r="O1350" i="50"/>
  <c r="O1349" i="50"/>
  <c r="O1348" i="50"/>
  <c r="O1347" i="50"/>
  <c r="O1343" i="50"/>
  <c r="O1342" i="50"/>
  <c r="O1341" i="50"/>
  <c r="O1340" i="50"/>
  <c r="O1339" i="50"/>
  <c r="O1338" i="50"/>
  <c r="O1337" i="50"/>
  <c r="O1336" i="50"/>
  <c r="O1335" i="50"/>
  <c r="O1334" i="50"/>
  <c r="O1333" i="50"/>
  <c r="O1332" i="50"/>
  <c r="O1331" i="50"/>
  <c r="O1330" i="50"/>
  <c r="O1329" i="50"/>
  <c r="O1328" i="50"/>
  <c r="O1327" i="50"/>
  <c r="O1326" i="50"/>
  <c r="O1325" i="50"/>
  <c r="O1321" i="50"/>
  <c r="O1320" i="50"/>
  <c r="O1319" i="50"/>
  <c r="O1318" i="50"/>
  <c r="O1317" i="50"/>
  <c r="O1316" i="50"/>
  <c r="O1315" i="50"/>
  <c r="O1314" i="50"/>
  <c r="O1313" i="50"/>
  <c r="O1312" i="50"/>
  <c r="O1311" i="50"/>
  <c r="O1310" i="50"/>
  <c r="O1309" i="50"/>
  <c r="O1308" i="50"/>
  <c r="O1307" i="50"/>
  <c r="O1306" i="50"/>
  <c r="O1305" i="50"/>
  <c r="O1304" i="50"/>
  <c r="O1303" i="50"/>
  <c r="O1299" i="50"/>
  <c r="O1298" i="50"/>
  <c r="O1297" i="50"/>
  <c r="O1296" i="50"/>
  <c r="O1295" i="50"/>
  <c r="O1294" i="50"/>
  <c r="O1293" i="50"/>
  <c r="O1292" i="50"/>
  <c r="O1291" i="50"/>
  <c r="O1290" i="50"/>
  <c r="O1289" i="50"/>
  <c r="O1288" i="50"/>
  <c r="O1287" i="50"/>
  <c r="O1286" i="50"/>
  <c r="O1285" i="50"/>
  <c r="O1284" i="50"/>
  <c r="O1283" i="50"/>
  <c r="O1282" i="50"/>
  <c r="O1281" i="50"/>
  <c r="O1277" i="50"/>
  <c r="O1276" i="50"/>
  <c r="O1275" i="50"/>
  <c r="O1274" i="50"/>
  <c r="O1273" i="50"/>
  <c r="O1272" i="50"/>
  <c r="O1271" i="50"/>
  <c r="O1270" i="50"/>
  <c r="O1269" i="50"/>
  <c r="O1268" i="50"/>
  <c r="O1267" i="50"/>
  <c r="O1266" i="50"/>
  <c r="O1265" i="50"/>
  <c r="O1264" i="50"/>
  <c r="O1263" i="50"/>
  <c r="O1262" i="50"/>
  <c r="O1261" i="50"/>
  <c r="O1260" i="50"/>
  <c r="O1259" i="50"/>
  <c r="O1255" i="50"/>
  <c r="O1254" i="50"/>
  <c r="O1253" i="50"/>
  <c r="O1252" i="50"/>
  <c r="O1251" i="50"/>
  <c r="O1250" i="50"/>
  <c r="O1249" i="50"/>
  <c r="O1248" i="50"/>
  <c r="O1247" i="50"/>
  <c r="O1246" i="50"/>
  <c r="O1245" i="50"/>
  <c r="O1244" i="50"/>
  <c r="O1243" i="50"/>
  <c r="O1242" i="50"/>
  <c r="O1241" i="50"/>
  <c r="O1240" i="50"/>
  <c r="O1239" i="50"/>
  <c r="O1238" i="50"/>
  <c r="O1237" i="50"/>
  <c r="O1233" i="50"/>
  <c r="O1232" i="50"/>
  <c r="O1231" i="50"/>
  <c r="O1230" i="50"/>
  <c r="O1229" i="50"/>
  <c r="O1228" i="50"/>
  <c r="O1227" i="50"/>
  <c r="O1226" i="50"/>
  <c r="O1225" i="50"/>
  <c r="O1224" i="50"/>
  <c r="O1223" i="50"/>
  <c r="O1222" i="50"/>
  <c r="O1221" i="50"/>
  <c r="O1220" i="50"/>
  <c r="O1219" i="50"/>
  <c r="O1218" i="50"/>
  <c r="O1217" i="50"/>
  <c r="O1216" i="50"/>
  <c r="O1215" i="50"/>
  <c r="O1211" i="50"/>
  <c r="O1210" i="50"/>
  <c r="O1209" i="50"/>
  <c r="O1208" i="50"/>
  <c r="O1207" i="50"/>
  <c r="O1206" i="50"/>
  <c r="O1205" i="50"/>
  <c r="O1204" i="50"/>
  <c r="O1203" i="50"/>
  <c r="O1202" i="50"/>
  <c r="O1201" i="50"/>
  <c r="O1200" i="50"/>
  <c r="O1199" i="50"/>
  <c r="O1198" i="50"/>
  <c r="O1197" i="50"/>
  <c r="O1196" i="50"/>
  <c r="O1195" i="50"/>
  <c r="O1194" i="50"/>
  <c r="O1193" i="50"/>
  <c r="O1189" i="50"/>
  <c r="O1188" i="50"/>
  <c r="O1187" i="50"/>
  <c r="O1186" i="50"/>
  <c r="O1185" i="50"/>
  <c r="O1184" i="50"/>
  <c r="O1183" i="50"/>
  <c r="O1182" i="50"/>
  <c r="O1181" i="50"/>
  <c r="O1180" i="50"/>
  <c r="O1179" i="50"/>
  <c r="O1178" i="50"/>
  <c r="O1177" i="50"/>
  <c r="O1176" i="50"/>
  <c r="O1175" i="50"/>
  <c r="O1174" i="50"/>
  <c r="O1173" i="50"/>
  <c r="O1172" i="50"/>
  <c r="O1171" i="50"/>
  <c r="O1167" i="50"/>
  <c r="O1166" i="50"/>
  <c r="O1165" i="50"/>
  <c r="O1164" i="50"/>
  <c r="O1163" i="50"/>
  <c r="O1162" i="50"/>
  <c r="O1161" i="50"/>
  <c r="O1160" i="50"/>
  <c r="O1159" i="50"/>
  <c r="O1158" i="50"/>
  <c r="O1157" i="50"/>
  <c r="O1156" i="50"/>
  <c r="O1155" i="50"/>
  <c r="O1154" i="50"/>
  <c r="O1153" i="50"/>
  <c r="O1152" i="50"/>
  <c r="O1151" i="50"/>
  <c r="O1150" i="50"/>
  <c r="O1149" i="50"/>
  <c r="O1145" i="50"/>
  <c r="O1144" i="50"/>
  <c r="O1143" i="50"/>
  <c r="O1142" i="50"/>
  <c r="O1141" i="50"/>
  <c r="O1140" i="50"/>
  <c r="O1139" i="50"/>
  <c r="O1138" i="50"/>
  <c r="O1137" i="50"/>
  <c r="O1136" i="50"/>
  <c r="O1135" i="50"/>
  <c r="O1134" i="50"/>
  <c r="O1133" i="50"/>
  <c r="O1132" i="50"/>
  <c r="O1131" i="50"/>
  <c r="O1130" i="50"/>
  <c r="O1129" i="50"/>
  <c r="O1128" i="50"/>
  <c r="O1127" i="50"/>
  <c r="O1123" i="50"/>
  <c r="O1122" i="50"/>
  <c r="O1121" i="50"/>
  <c r="O1120" i="50"/>
  <c r="O1119" i="50"/>
  <c r="O1118" i="50"/>
  <c r="O1117" i="50"/>
  <c r="O1116" i="50"/>
  <c r="O1115" i="50"/>
  <c r="O1114" i="50"/>
  <c r="O1113" i="50"/>
  <c r="O1112" i="50"/>
  <c r="O1111" i="50"/>
  <c r="O1110" i="50"/>
  <c r="O1109" i="50"/>
  <c r="O1108" i="50"/>
  <c r="O1107" i="50"/>
  <c r="O1106" i="50"/>
  <c r="O1105" i="50"/>
  <c r="O1101" i="50"/>
  <c r="O1100" i="50"/>
  <c r="O1099" i="50"/>
  <c r="O1098" i="50"/>
  <c r="O1097" i="50"/>
  <c r="O1096" i="50"/>
  <c r="O1095" i="50"/>
  <c r="O1094" i="50"/>
  <c r="O1093" i="50"/>
  <c r="O1092" i="50"/>
  <c r="O1091" i="50"/>
  <c r="O1090" i="50"/>
  <c r="O1089" i="50"/>
  <c r="O1088" i="50"/>
  <c r="O1087" i="50"/>
  <c r="O1086" i="50"/>
  <c r="O1085" i="50"/>
  <c r="O1084" i="50"/>
  <c r="O1083" i="50"/>
  <c r="O1079" i="50"/>
  <c r="O1078" i="50"/>
  <c r="O1077" i="50"/>
  <c r="O1076" i="50"/>
  <c r="O1075" i="50"/>
  <c r="O1074" i="50"/>
  <c r="O1073" i="50"/>
  <c r="O1072" i="50"/>
  <c r="O1071" i="50"/>
  <c r="O1070" i="50"/>
  <c r="O1069" i="50"/>
  <c r="O1068" i="50"/>
  <c r="O1067" i="50"/>
  <c r="O1066" i="50"/>
  <c r="O1065" i="50"/>
  <c r="O1064" i="50"/>
  <c r="O1063" i="50"/>
  <c r="O1062" i="50"/>
  <c r="O1061" i="50"/>
  <c r="O1057" i="50"/>
  <c r="O1056" i="50"/>
  <c r="O1055" i="50"/>
  <c r="O1054" i="50"/>
  <c r="O1053" i="50"/>
  <c r="O1052" i="50"/>
  <c r="O1051" i="50"/>
  <c r="O1050" i="50"/>
  <c r="O1049" i="50"/>
  <c r="O1048" i="50"/>
  <c r="O1047" i="50"/>
  <c r="O1046" i="50"/>
  <c r="O1045" i="50"/>
  <c r="O1044" i="50"/>
  <c r="O1043" i="50"/>
  <c r="O1042" i="50"/>
  <c r="O1041" i="50"/>
  <c r="O1040" i="50"/>
  <c r="O1039" i="50"/>
  <c r="O1035" i="50"/>
  <c r="O1034" i="50"/>
  <c r="O1033" i="50"/>
  <c r="O1032" i="50"/>
  <c r="O1031" i="50"/>
  <c r="O1030" i="50"/>
  <c r="O1029" i="50"/>
  <c r="O1028" i="50"/>
  <c r="O1027" i="50"/>
  <c r="O1026" i="50"/>
  <c r="O1025" i="50"/>
  <c r="O1024" i="50"/>
  <c r="O1023" i="50"/>
  <c r="O1022" i="50"/>
  <c r="O1021" i="50"/>
  <c r="O1020" i="50"/>
  <c r="O1019" i="50"/>
  <c r="O1018" i="50"/>
  <c r="O1017" i="50"/>
  <c r="O1013" i="50"/>
  <c r="O1012" i="50"/>
  <c r="O1011" i="50"/>
  <c r="O1010" i="50"/>
  <c r="O1009" i="50"/>
  <c r="O1008" i="50"/>
  <c r="O1007" i="50"/>
  <c r="O1006" i="50"/>
  <c r="O1005" i="50"/>
  <c r="O1004" i="50"/>
  <c r="O1003" i="50"/>
  <c r="O1002" i="50"/>
  <c r="O1001" i="50"/>
  <c r="O1000" i="50"/>
  <c r="O999" i="50"/>
  <c r="O998" i="50"/>
  <c r="O997" i="50"/>
  <c r="O996" i="50"/>
  <c r="O995" i="50"/>
  <c r="O991" i="50"/>
  <c r="O990" i="50"/>
  <c r="O989" i="50"/>
  <c r="O988" i="50"/>
  <c r="O987" i="50"/>
  <c r="O986" i="50"/>
  <c r="O985" i="50"/>
  <c r="O984" i="50"/>
  <c r="O983" i="50"/>
  <c r="O982" i="50"/>
  <c r="O981" i="50"/>
  <c r="O980" i="50"/>
  <c r="O979" i="50"/>
  <c r="O978" i="50"/>
  <c r="O977" i="50"/>
  <c r="O976" i="50"/>
  <c r="O975" i="50"/>
  <c r="O974" i="50"/>
  <c r="O973" i="50"/>
  <c r="O969" i="50"/>
  <c r="O968" i="50"/>
  <c r="O967" i="50"/>
  <c r="O966" i="50"/>
  <c r="O965" i="50"/>
  <c r="O964" i="50"/>
  <c r="O963" i="50"/>
  <c r="O962" i="50"/>
  <c r="O961" i="50"/>
  <c r="O960" i="50"/>
  <c r="O959" i="50"/>
  <c r="O958" i="50"/>
  <c r="O957" i="50"/>
  <c r="O956" i="50"/>
  <c r="O955" i="50"/>
  <c r="O954" i="50"/>
  <c r="O953" i="50"/>
  <c r="O952" i="50"/>
  <c r="O951" i="50"/>
  <c r="O947" i="50"/>
  <c r="O946" i="50"/>
  <c r="O945" i="50"/>
  <c r="O944" i="50"/>
  <c r="O943" i="50"/>
  <c r="O942" i="50"/>
  <c r="O941" i="50"/>
  <c r="O940" i="50"/>
  <c r="O939" i="50"/>
  <c r="O938" i="50"/>
  <c r="O937" i="50"/>
  <c r="O936" i="50"/>
  <c r="O935" i="50"/>
  <c r="O934" i="50"/>
  <c r="O933" i="50"/>
  <c r="O932" i="50"/>
  <c r="O931" i="50"/>
  <c r="O930" i="50"/>
  <c r="O929" i="50"/>
  <c r="O925" i="50"/>
  <c r="O924" i="50"/>
  <c r="O923" i="50"/>
  <c r="O922" i="50"/>
  <c r="O921" i="50"/>
  <c r="O920" i="50"/>
  <c r="O919" i="50"/>
  <c r="O918" i="50"/>
  <c r="O917" i="50"/>
  <c r="O916" i="50"/>
  <c r="O915" i="50"/>
  <c r="O914" i="50"/>
  <c r="O913" i="50"/>
  <c r="O912" i="50"/>
  <c r="O911" i="50"/>
  <c r="O910" i="50"/>
  <c r="O909" i="50"/>
  <c r="O908" i="50"/>
  <c r="O907" i="50"/>
  <c r="O903" i="50"/>
  <c r="O902" i="50"/>
  <c r="O901" i="50"/>
  <c r="O900" i="50"/>
  <c r="O899" i="50"/>
  <c r="O898" i="50"/>
  <c r="O897" i="50"/>
  <c r="O896" i="50"/>
  <c r="O895" i="50"/>
  <c r="O894" i="50"/>
  <c r="O893" i="50"/>
  <c r="O892" i="50"/>
  <c r="O891" i="50"/>
  <c r="O890" i="50"/>
  <c r="O889" i="50"/>
  <c r="O888" i="50"/>
  <c r="O887" i="50"/>
  <c r="O886" i="50"/>
  <c r="O885" i="50"/>
  <c r="O881" i="50"/>
  <c r="O880" i="50"/>
  <c r="O879" i="50"/>
  <c r="O878" i="50"/>
  <c r="O877" i="50"/>
  <c r="O876" i="50"/>
  <c r="O875" i="50"/>
  <c r="O874" i="50"/>
  <c r="O873" i="50"/>
  <c r="O872" i="50"/>
  <c r="O871" i="50"/>
  <c r="O870" i="50"/>
  <c r="O869" i="50"/>
  <c r="O868" i="50"/>
  <c r="O867" i="50"/>
  <c r="O866" i="50"/>
  <c r="O865" i="50"/>
  <c r="O864" i="50"/>
  <c r="O863" i="50"/>
  <c r="O859" i="50"/>
  <c r="O858" i="50"/>
  <c r="O857" i="50"/>
  <c r="O856" i="50"/>
  <c r="O855" i="50"/>
  <c r="O854" i="50"/>
  <c r="O853" i="50"/>
  <c r="O852" i="50"/>
  <c r="O851" i="50"/>
  <c r="O850" i="50"/>
  <c r="O849" i="50"/>
  <c r="O848" i="50"/>
  <c r="O847" i="50"/>
  <c r="O846" i="50"/>
  <c r="O845" i="50"/>
  <c r="O844" i="50"/>
  <c r="O843" i="50"/>
  <c r="O842" i="50"/>
  <c r="O841" i="50"/>
  <c r="O837" i="50"/>
  <c r="O836" i="50"/>
  <c r="O835" i="50"/>
  <c r="O834" i="50"/>
  <c r="O833" i="50"/>
  <c r="O832" i="50"/>
  <c r="O831" i="50"/>
  <c r="O830" i="50"/>
  <c r="O829" i="50"/>
  <c r="O828" i="50"/>
  <c r="O827" i="50"/>
  <c r="O826" i="50"/>
  <c r="O825" i="50"/>
  <c r="O824" i="50"/>
  <c r="O823" i="50"/>
  <c r="O822" i="50"/>
  <c r="O821" i="50"/>
  <c r="O820" i="50"/>
  <c r="O819" i="50"/>
  <c r="O815" i="50"/>
  <c r="O814" i="50"/>
  <c r="O813" i="50"/>
  <c r="O812" i="50"/>
  <c r="O811" i="50"/>
  <c r="O810" i="50"/>
  <c r="O809" i="50"/>
  <c r="O808" i="50"/>
  <c r="O807" i="50"/>
  <c r="O806" i="50"/>
  <c r="O805" i="50"/>
  <c r="O804" i="50"/>
  <c r="O803" i="50"/>
  <c r="O802" i="50"/>
  <c r="O801" i="50"/>
  <c r="O800" i="50"/>
  <c r="O799" i="50"/>
  <c r="O798" i="50"/>
  <c r="O797" i="50"/>
  <c r="O793" i="50"/>
  <c r="O792" i="50"/>
  <c r="O791" i="50"/>
  <c r="O790" i="50"/>
  <c r="O789" i="50"/>
  <c r="O788" i="50"/>
  <c r="O787" i="50"/>
  <c r="O786" i="50"/>
  <c r="O785" i="50"/>
  <c r="O784" i="50"/>
  <c r="O783" i="50"/>
  <c r="O782" i="50"/>
  <c r="O781" i="50"/>
  <c r="O780" i="50"/>
  <c r="O779" i="50"/>
  <c r="O778" i="50"/>
  <c r="O777" i="50"/>
  <c r="O776" i="50"/>
  <c r="O775" i="50"/>
  <c r="O771" i="50"/>
  <c r="O770" i="50"/>
  <c r="O769" i="50"/>
  <c r="O768" i="50"/>
  <c r="O767" i="50"/>
  <c r="O766" i="50"/>
  <c r="O765" i="50"/>
  <c r="O764" i="50"/>
  <c r="O763" i="50"/>
  <c r="O762" i="50"/>
  <c r="O761" i="50"/>
  <c r="O760" i="50"/>
  <c r="O759" i="50"/>
  <c r="O758" i="50"/>
  <c r="O757" i="50"/>
  <c r="O756" i="50"/>
  <c r="O755" i="50"/>
  <c r="O754" i="50"/>
  <c r="O753" i="50"/>
  <c r="O749" i="50"/>
  <c r="O748" i="50"/>
  <c r="O747" i="50"/>
  <c r="O746" i="50"/>
  <c r="O745" i="50"/>
  <c r="O744" i="50"/>
  <c r="O743" i="50"/>
  <c r="O742" i="50"/>
  <c r="O741" i="50"/>
  <c r="O740" i="50"/>
  <c r="O739" i="50"/>
  <c r="O738" i="50"/>
  <c r="O737" i="50"/>
  <c r="O736" i="50"/>
  <c r="O735" i="50"/>
  <c r="O734" i="50"/>
  <c r="O733" i="50"/>
  <c r="O732" i="50"/>
  <c r="O731" i="50"/>
  <c r="O727" i="50"/>
  <c r="O726" i="50"/>
  <c r="O725" i="50"/>
  <c r="O724" i="50"/>
  <c r="O723" i="50"/>
  <c r="O722" i="50"/>
  <c r="O721" i="50"/>
  <c r="O720" i="50"/>
  <c r="O719" i="50"/>
  <c r="O718" i="50"/>
  <c r="O717" i="50"/>
  <c r="O716" i="50"/>
  <c r="O715" i="50"/>
  <c r="O714" i="50"/>
  <c r="O713" i="50"/>
  <c r="O712" i="50"/>
  <c r="O711" i="50"/>
  <c r="O710" i="50"/>
  <c r="O709" i="50"/>
  <c r="O705" i="50"/>
  <c r="O704" i="50"/>
  <c r="O703" i="50"/>
  <c r="O702" i="50"/>
  <c r="O701" i="50"/>
  <c r="O700" i="50"/>
  <c r="O699" i="50"/>
  <c r="O698" i="50"/>
  <c r="O697" i="50"/>
  <c r="O696" i="50"/>
  <c r="O695" i="50"/>
  <c r="O694" i="50"/>
  <c r="O693" i="50"/>
  <c r="O692" i="50"/>
  <c r="O691" i="50"/>
  <c r="O690" i="50"/>
  <c r="O689" i="50"/>
  <c r="O688" i="50"/>
  <c r="O687" i="50"/>
  <c r="O683" i="50"/>
  <c r="O682" i="50"/>
  <c r="O681" i="50"/>
  <c r="O680" i="50"/>
  <c r="O679" i="50"/>
  <c r="O678" i="50"/>
  <c r="O677" i="50"/>
  <c r="O676" i="50"/>
  <c r="O675" i="50"/>
  <c r="O674" i="50"/>
  <c r="O673" i="50"/>
  <c r="O672" i="50"/>
  <c r="O671" i="50"/>
  <c r="O670" i="50"/>
  <c r="O669" i="50"/>
  <c r="O668" i="50"/>
  <c r="O667" i="50"/>
  <c r="O666" i="50"/>
  <c r="O665" i="50"/>
  <c r="O661" i="50"/>
  <c r="O660" i="50"/>
  <c r="O659" i="50"/>
  <c r="O658" i="50"/>
  <c r="O657" i="50"/>
  <c r="O656" i="50"/>
  <c r="O655" i="50"/>
  <c r="O654" i="50"/>
  <c r="O653" i="50"/>
  <c r="O652" i="50"/>
  <c r="O651" i="50"/>
  <c r="O650" i="50"/>
  <c r="O649" i="50"/>
  <c r="O648" i="50"/>
  <c r="O647" i="50"/>
  <c r="O646" i="50"/>
  <c r="O645" i="50"/>
  <c r="O644" i="50"/>
  <c r="O643" i="50"/>
  <c r="O639" i="50"/>
  <c r="O638" i="50"/>
  <c r="O637" i="50"/>
  <c r="O636" i="50"/>
  <c r="O635" i="50"/>
  <c r="O634" i="50"/>
  <c r="O633" i="50"/>
  <c r="O632" i="50"/>
  <c r="O631" i="50"/>
  <c r="O630" i="50"/>
  <c r="O629" i="50"/>
  <c r="O628" i="50"/>
  <c r="O627" i="50"/>
  <c r="O626" i="50"/>
  <c r="O625" i="50"/>
  <c r="O624" i="50"/>
  <c r="O623" i="50"/>
  <c r="O622" i="50"/>
  <c r="O621" i="50"/>
  <c r="O617" i="50"/>
  <c r="O616" i="50"/>
  <c r="O615" i="50"/>
  <c r="O614" i="50"/>
  <c r="O613" i="50"/>
  <c r="O612" i="50"/>
  <c r="O611" i="50"/>
  <c r="O610" i="50"/>
  <c r="O609" i="50"/>
  <c r="O608" i="50"/>
  <c r="O607" i="50"/>
  <c r="O606" i="50"/>
  <c r="O605" i="50"/>
  <c r="O604" i="50"/>
  <c r="O603" i="50"/>
  <c r="O602" i="50"/>
  <c r="O601" i="50"/>
  <c r="O600" i="50"/>
  <c r="O599" i="50"/>
  <c r="O595" i="50"/>
  <c r="O594" i="50"/>
  <c r="O593" i="50"/>
  <c r="O592" i="50"/>
  <c r="O591" i="50"/>
  <c r="O590" i="50"/>
  <c r="O589" i="50"/>
  <c r="O588" i="50"/>
  <c r="O587" i="50"/>
  <c r="O586" i="50"/>
  <c r="O585" i="50"/>
  <c r="O584" i="50"/>
  <c r="O583" i="50"/>
  <c r="O582" i="50"/>
  <c r="O581" i="50"/>
  <c r="O580" i="50"/>
  <c r="O579" i="50"/>
  <c r="O578" i="50"/>
  <c r="O577" i="50"/>
  <c r="O573" i="50"/>
  <c r="O572" i="50"/>
  <c r="O571" i="50"/>
  <c r="O570" i="50"/>
  <c r="O569" i="50"/>
  <c r="O568" i="50"/>
  <c r="O567" i="50"/>
  <c r="O566" i="50"/>
  <c r="O565" i="50"/>
  <c r="O564" i="50"/>
  <c r="O563" i="50"/>
  <c r="O562" i="50"/>
  <c r="O561" i="50"/>
  <c r="O560" i="50"/>
  <c r="O559" i="50"/>
  <c r="O558" i="50"/>
  <c r="O557" i="50"/>
  <c r="O556" i="50"/>
  <c r="O555" i="50"/>
  <c r="O551" i="50"/>
  <c r="O550" i="50"/>
  <c r="O549" i="50"/>
  <c r="O548" i="50"/>
  <c r="O547" i="50"/>
  <c r="O546" i="50"/>
  <c r="O545" i="50"/>
  <c r="O544" i="50"/>
  <c r="O543" i="50"/>
  <c r="O542" i="50"/>
  <c r="O541" i="50"/>
  <c r="O540" i="50"/>
  <c r="O539" i="50"/>
  <c r="O538" i="50"/>
  <c r="O537" i="50"/>
  <c r="O536" i="50"/>
  <c r="O535" i="50"/>
  <c r="O534" i="50"/>
  <c r="O533" i="50"/>
  <c r="O529" i="50"/>
  <c r="O528" i="50"/>
  <c r="O527" i="50"/>
  <c r="O526" i="50"/>
  <c r="O525" i="50"/>
  <c r="O524" i="50"/>
  <c r="O523" i="50"/>
  <c r="O522" i="50"/>
  <c r="O521" i="50"/>
  <c r="O520" i="50"/>
  <c r="O519" i="50"/>
  <c r="O518" i="50"/>
  <c r="O517" i="50"/>
  <c r="O516" i="50"/>
  <c r="O515" i="50"/>
  <c r="O514" i="50"/>
  <c r="O513" i="50"/>
  <c r="O512" i="50"/>
  <c r="O511" i="50"/>
  <c r="O507" i="50"/>
  <c r="O506" i="50"/>
  <c r="O505" i="50"/>
  <c r="O504" i="50"/>
  <c r="O503" i="50"/>
  <c r="O502" i="50"/>
  <c r="O501" i="50"/>
  <c r="O500" i="50"/>
  <c r="O499" i="50"/>
  <c r="O498" i="50"/>
  <c r="O497" i="50"/>
  <c r="O496" i="50"/>
  <c r="O495" i="50"/>
  <c r="O494" i="50"/>
  <c r="O493" i="50"/>
  <c r="O492" i="50"/>
  <c r="O491" i="50"/>
  <c r="O490" i="50"/>
  <c r="O489" i="50"/>
  <c r="O485" i="50"/>
  <c r="O484" i="50"/>
  <c r="O483" i="50"/>
  <c r="O482" i="50"/>
  <c r="O481" i="50"/>
  <c r="O480" i="50"/>
  <c r="O479" i="50"/>
  <c r="O478" i="50"/>
  <c r="O477" i="50"/>
  <c r="O476" i="50"/>
  <c r="O475" i="50"/>
  <c r="O474" i="50"/>
  <c r="O473" i="50"/>
  <c r="O472" i="50"/>
  <c r="O471" i="50"/>
  <c r="O470" i="50"/>
  <c r="O469" i="50"/>
  <c r="O468" i="50"/>
  <c r="O467" i="50"/>
  <c r="O463" i="50"/>
  <c r="O462" i="50"/>
  <c r="O461" i="50"/>
  <c r="O460" i="50"/>
  <c r="O459" i="50"/>
  <c r="O458" i="50"/>
  <c r="O457" i="50"/>
  <c r="O456" i="50"/>
  <c r="O455" i="50"/>
  <c r="O454" i="50"/>
  <c r="O453" i="50"/>
  <c r="O452" i="50"/>
  <c r="O451" i="50"/>
  <c r="O450" i="50"/>
  <c r="O449" i="50"/>
  <c r="O448" i="50"/>
  <c r="O447" i="50"/>
  <c r="O446" i="50"/>
  <c r="O445" i="50"/>
  <c r="O441" i="50"/>
  <c r="O440" i="50"/>
  <c r="O439" i="50"/>
  <c r="O438" i="50"/>
  <c r="O437" i="50"/>
  <c r="O436" i="50"/>
  <c r="O435" i="50"/>
  <c r="O434" i="50"/>
  <c r="O433" i="50"/>
  <c r="O432" i="50"/>
  <c r="O431" i="50"/>
  <c r="O430" i="50"/>
  <c r="O429" i="50"/>
  <c r="O428" i="50"/>
  <c r="O427" i="50"/>
  <c r="O426" i="50"/>
  <c r="O425" i="50"/>
  <c r="O424" i="50"/>
  <c r="O423" i="50"/>
  <c r="O419" i="50"/>
  <c r="O418" i="50"/>
  <c r="O417" i="50"/>
  <c r="O416" i="50"/>
  <c r="O415" i="50"/>
  <c r="O414" i="50"/>
  <c r="O413" i="50"/>
  <c r="O412" i="50"/>
  <c r="O411" i="50"/>
  <c r="O410" i="50"/>
  <c r="O409" i="50"/>
  <c r="O408" i="50"/>
  <c r="O407" i="50"/>
  <c r="O406" i="50"/>
  <c r="O405" i="50"/>
  <c r="O404" i="50"/>
  <c r="O403" i="50"/>
  <c r="O402" i="50"/>
  <c r="O401" i="50"/>
  <c r="O397" i="50"/>
  <c r="O396" i="50"/>
  <c r="O395" i="50"/>
  <c r="O394" i="50"/>
  <c r="O393" i="50"/>
  <c r="O392" i="50"/>
  <c r="O391" i="50"/>
  <c r="O390" i="50"/>
  <c r="O389" i="50"/>
  <c r="O388" i="50"/>
  <c r="O387" i="50"/>
  <c r="O386" i="50"/>
  <c r="O385" i="50"/>
  <c r="O384" i="50"/>
  <c r="O383" i="50"/>
  <c r="O382" i="50"/>
  <c r="O381" i="50"/>
  <c r="O380" i="50"/>
  <c r="O379" i="50"/>
  <c r="O375" i="50"/>
  <c r="O374" i="50"/>
  <c r="O373" i="50"/>
  <c r="O372" i="50"/>
  <c r="O371" i="50"/>
  <c r="O370" i="50"/>
  <c r="O369" i="50"/>
  <c r="O368" i="50"/>
  <c r="O367" i="50"/>
  <c r="O366" i="50"/>
  <c r="O365" i="50"/>
  <c r="O364" i="50"/>
  <c r="O363" i="50"/>
  <c r="O362" i="50"/>
  <c r="O361" i="50"/>
  <c r="O360" i="50"/>
  <c r="O359" i="50"/>
  <c r="O358" i="50"/>
  <c r="O357" i="50"/>
  <c r="O353" i="50"/>
  <c r="O352" i="50"/>
  <c r="O351" i="50"/>
  <c r="O350" i="50"/>
  <c r="O349" i="50"/>
  <c r="O348" i="50"/>
  <c r="O347" i="50"/>
  <c r="O346" i="50"/>
  <c r="O345" i="50"/>
  <c r="O344" i="50"/>
  <c r="O343" i="50"/>
  <c r="O342" i="50"/>
  <c r="O341" i="50"/>
  <c r="O340" i="50"/>
  <c r="O339" i="50"/>
  <c r="O338" i="50"/>
  <c r="O337" i="50"/>
  <c r="O336" i="50"/>
  <c r="O335" i="50"/>
  <c r="O331" i="50"/>
  <c r="O330" i="50"/>
  <c r="O329" i="50"/>
  <c r="O328" i="50"/>
  <c r="O327" i="50"/>
  <c r="O326" i="50"/>
  <c r="O325" i="50"/>
  <c r="O324" i="50"/>
  <c r="O323" i="50"/>
  <c r="O322" i="50"/>
  <c r="O321" i="50"/>
  <c r="O320" i="50"/>
  <c r="O319" i="50"/>
  <c r="O318" i="50"/>
  <c r="O317" i="50"/>
  <c r="O316" i="50"/>
  <c r="O315" i="50"/>
  <c r="O314" i="50"/>
  <c r="O313" i="50"/>
  <c r="O309" i="50"/>
  <c r="O308" i="50"/>
  <c r="O307" i="50"/>
  <c r="O306" i="50"/>
  <c r="O305" i="50"/>
  <c r="O304" i="50"/>
  <c r="O303" i="50"/>
  <c r="O302" i="50"/>
  <c r="O301" i="50"/>
  <c r="O300" i="50"/>
  <c r="O299" i="50"/>
  <c r="O298" i="50"/>
  <c r="O297" i="50"/>
  <c r="O296" i="50"/>
  <c r="O295" i="50"/>
  <c r="O294" i="50"/>
  <c r="O293" i="50"/>
  <c r="O292" i="50"/>
  <c r="O291" i="50"/>
  <c r="O287" i="50"/>
  <c r="O286" i="50"/>
  <c r="O285" i="50"/>
  <c r="O284" i="50"/>
  <c r="O283" i="50"/>
  <c r="O282" i="50"/>
  <c r="O281" i="50"/>
  <c r="O280" i="50"/>
  <c r="O279" i="50"/>
  <c r="O278" i="50"/>
  <c r="O277" i="50"/>
  <c r="O276" i="50"/>
  <c r="O275" i="50"/>
  <c r="O274" i="50"/>
  <c r="O273" i="50"/>
  <c r="O272" i="50"/>
  <c r="O271" i="50"/>
  <c r="O270" i="50"/>
  <c r="O269" i="50"/>
  <c r="O265" i="50"/>
  <c r="O264" i="50"/>
  <c r="O263" i="50"/>
  <c r="O262" i="50"/>
  <c r="O261" i="50"/>
  <c r="O260" i="50"/>
  <c r="O259" i="50"/>
  <c r="O258" i="50"/>
  <c r="O257" i="50"/>
  <c r="O256" i="50"/>
  <c r="O255" i="50"/>
  <c r="O254" i="50"/>
  <c r="O253" i="50"/>
  <c r="O252" i="50"/>
  <c r="O251" i="50"/>
  <c r="O250" i="50"/>
  <c r="O249" i="50"/>
  <c r="O248" i="50"/>
  <c r="O247" i="50"/>
  <c r="O243" i="50"/>
  <c r="O242" i="50"/>
  <c r="O241" i="50"/>
  <c r="O240" i="50"/>
  <c r="O239" i="50"/>
  <c r="O238" i="50"/>
  <c r="O237" i="50"/>
  <c r="O236" i="50"/>
  <c r="O235" i="50"/>
  <c r="O234" i="50"/>
  <c r="O233" i="50"/>
  <c r="O232" i="50"/>
  <c r="O231" i="50"/>
  <c r="O230" i="50"/>
  <c r="O229" i="50"/>
  <c r="O228" i="50"/>
  <c r="O227" i="50"/>
  <c r="O226" i="50"/>
  <c r="O225" i="50"/>
  <c r="O221" i="50"/>
  <c r="O220" i="50"/>
  <c r="O219" i="50"/>
  <c r="O218" i="50"/>
  <c r="O217" i="50"/>
  <c r="O216" i="50"/>
  <c r="O215" i="50"/>
  <c r="O214" i="50"/>
  <c r="O213" i="50"/>
  <c r="O212" i="50"/>
  <c r="O211" i="50"/>
  <c r="O210" i="50"/>
  <c r="O209" i="50"/>
  <c r="O208" i="50"/>
  <c r="O207" i="50"/>
  <c r="O206" i="50"/>
  <c r="O205" i="50"/>
  <c r="O204" i="50"/>
  <c r="O203" i="50"/>
  <c r="O199" i="50"/>
  <c r="O198" i="50"/>
  <c r="O197" i="50"/>
  <c r="O196" i="50"/>
  <c r="O195" i="50"/>
  <c r="O194" i="50"/>
  <c r="O193" i="50"/>
  <c r="O192" i="50"/>
  <c r="O191" i="50"/>
  <c r="O190" i="50"/>
  <c r="O189" i="50"/>
  <c r="O188" i="50"/>
  <c r="O187" i="50"/>
  <c r="O186" i="50"/>
  <c r="O185" i="50"/>
  <c r="O184" i="50"/>
  <c r="O183" i="50"/>
  <c r="O182" i="50"/>
  <c r="O181" i="50"/>
  <c r="O177" i="50"/>
  <c r="O176" i="50"/>
  <c r="O175" i="50"/>
  <c r="O174" i="50"/>
  <c r="O173" i="50"/>
  <c r="O172" i="50"/>
  <c r="O171" i="50"/>
  <c r="O170" i="50"/>
  <c r="O169" i="50"/>
  <c r="O168" i="50"/>
  <c r="O167" i="50"/>
  <c r="O166" i="50"/>
  <c r="O165" i="50"/>
  <c r="O164" i="50"/>
  <c r="O163" i="50"/>
  <c r="O162" i="50"/>
  <c r="O161" i="50"/>
  <c r="O160" i="50"/>
  <c r="O159" i="50"/>
  <c r="O155" i="50"/>
  <c r="O154" i="50"/>
  <c r="O153" i="50"/>
  <c r="O152" i="50"/>
  <c r="O151" i="50"/>
  <c r="O150" i="50"/>
  <c r="O149" i="50"/>
  <c r="O148" i="50"/>
  <c r="O147" i="50"/>
  <c r="O146" i="50"/>
  <c r="O145" i="50"/>
  <c r="O144" i="50"/>
  <c r="O143" i="50"/>
  <c r="O142" i="50"/>
  <c r="O141" i="50"/>
  <c r="O140" i="50"/>
  <c r="O139" i="50"/>
  <c r="O138" i="50"/>
  <c r="O137" i="50"/>
  <c r="O133" i="50"/>
  <c r="O132" i="50"/>
  <c r="O131" i="50"/>
  <c r="O130" i="50"/>
  <c r="O129" i="50"/>
  <c r="O128" i="50"/>
  <c r="O127" i="50"/>
  <c r="O126" i="50"/>
  <c r="O125" i="50"/>
  <c r="O124" i="50"/>
  <c r="O123" i="50"/>
  <c r="O122" i="50"/>
  <c r="O121" i="50"/>
  <c r="O120" i="50"/>
  <c r="O119" i="50"/>
  <c r="O118" i="50"/>
  <c r="O117" i="50"/>
  <c r="O116" i="50"/>
  <c r="O115" i="50"/>
  <c r="O111" i="50"/>
  <c r="O110" i="50"/>
  <c r="O109" i="50"/>
  <c r="O108" i="50"/>
  <c r="O107" i="50"/>
  <c r="O106" i="50"/>
  <c r="O105" i="50"/>
  <c r="O104" i="50"/>
  <c r="O103" i="50"/>
  <c r="O102" i="50"/>
  <c r="O101" i="50"/>
  <c r="O100" i="50"/>
  <c r="O99" i="50"/>
  <c r="O98" i="50"/>
  <c r="O97" i="50"/>
  <c r="O96" i="50"/>
  <c r="O95" i="50"/>
  <c r="O94" i="50"/>
  <c r="O93" i="50"/>
  <c r="O89" i="50"/>
  <c r="O88" i="50"/>
  <c r="O87" i="50"/>
  <c r="O86" i="50"/>
  <c r="O85" i="50"/>
  <c r="O84" i="50"/>
  <c r="O83" i="50"/>
  <c r="O82" i="50"/>
  <c r="O81" i="50"/>
  <c r="O80" i="50"/>
  <c r="O79" i="50"/>
  <c r="O78" i="50"/>
  <c r="O77" i="50"/>
  <c r="O76" i="50"/>
  <c r="O75" i="50"/>
  <c r="O74" i="50"/>
  <c r="O73" i="50"/>
  <c r="O72" i="50"/>
  <c r="O71" i="50"/>
  <c r="O67" i="50"/>
  <c r="O66" i="50"/>
  <c r="O65" i="50"/>
  <c r="O64" i="50"/>
  <c r="O63" i="50"/>
  <c r="O62" i="50"/>
  <c r="O61" i="50"/>
  <c r="O60" i="50"/>
  <c r="O59" i="50"/>
  <c r="O58" i="50"/>
  <c r="O57" i="50"/>
  <c r="O56" i="50"/>
  <c r="O55" i="50"/>
  <c r="O54" i="50"/>
  <c r="O53" i="50"/>
  <c r="O52" i="50"/>
  <c r="O51" i="50"/>
  <c r="O50" i="50"/>
  <c r="O49" i="50"/>
  <c r="O45" i="50"/>
  <c r="O44" i="50"/>
  <c r="O43" i="50"/>
  <c r="O42" i="50"/>
  <c r="O41" i="50"/>
  <c r="O40" i="50"/>
  <c r="O39" i="50"/>
  <c r="O38" i="50"/>
  <c r="O37" i="50"/>
  <c r="O36" i="50"/>
  <c r="O35" i="50"/>
  <c r="O34" i="50"/>
  <c r="O33" i="50"/>
  <c r="O32" i="50"/>
  <c r="O31" i="50"/>
  <c r="O30" i="50"/>
  <c r="O29" i="50"/>
  <c r="O28" i="50"/>
  <c r="O27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5" i="50"/>
  <c r="E5" i="50" l="1"/>
  <c r="E6" i="50"/>
  <c r="E7" i="50"/>
  <c r="E8" i="50"/>
  <c r="E9" i="50"/>
  <c r="E10" i="50"/>
  <c r="E11" i="50"/>
  <c r="E12" i="50"/>
  <c r="E13" i="50"/>
  <c r="E14" i="50"/>
  <c r="E15" i="50"/>
  <c r="E16" i="50"/>
  <c r="E17" i="50"/>
  <c r="E18" i="50"/>
  <c r="E19" i="50"/>
  <c r="E20" i="50"/>
  <c r="E21" i="50"/>
  <c r="E22" i="50"/>
  <c r="E23" i="50"/>
  <c r="E24" i="50"/>
  <c r="C27" i="50"/>
  <c r="E27" i="50"/>
  <c r="C28" i="50"/>
  <c r="E28" i="50"/>
  <c r="C29" i="50"/>
  <c r="E29" i="50"/>
  <c r="C30" i="50"/>
  <c r="E30" i="50"/>
  <c r="C31" i="50"/>
  <c r="E31" i="50"/>
  <c r="C32" i="50"/>
  <c r="E32" i="50"/>
  <c r="C33" i="50"/>
  <c r="E33" i="50"/>
  <c r="C34" i="50"/>
  <c r="E34" i="50"/>
  <c r="C35" i="50"/>
  <c r="E35" i="50"/>
  <c r="C36" i="50"/>
  <c r="E36" i="50"/>
  <c r="C37" i="50"/>
  <c r="E37" i="50"/>
  <c r="C38" i="50"/>
  <c r="E38" i="50"/>
  <c r="C39" i="50"/>
  <c r="E39" i="50"/>
  <c r="C40" i="50"/>
  <c r="E40" i="50"/>
  <c r="C41" i="50"/>
  <c r="E41" i="50"/>
  <c r="C42" i="50"/>
  <c r="E42" i="50"/>
  <c r="C43" i="50"/>
  <c r="E43" i="50"/>
  <c r="C44" i="50"/>
  <c r="E44" i="50"/>
  <c r="C45" i="50"/>
  <c r="E45" i="50"/>
  <c r="C46" i="50"/>
  <c r="E46" i="50"/>
  <c r="E49" i="50"/>
  <c r="E50" i="50"/>
  <c r="E51" i="50"/>
  <c r="E52" i="50"/>
  <c r="E53" i="50"/>
  <c r="E54" i="50"/>
  <c r="E55" i="50"/>
  <c r="E56" i="50"/>
  <c r="E57" i="50"/>
  <c r="E58" i="50"/>
  <c r="E59" i="50"/>
  <c r="E60" i="50"/>
  <c r="E61" i="50"/>
  <c r="E62" i="50"/>
  <c r="E63" i="50"/>
  <c r="E64" i="50"/>
  <c r="E65" i="50"/>
  <c r="E66" i="50"/>
  <c r="E67" i="50"/>
  <c r="E68" i="50"/>
  <c r="E71" i="50"/>
  <c r="E72" i="50"/>
  <c r="E73" i="50"/>
  <c r="E74" i="50"/>
  <c r="E75" i="50"/>
  <c r="E76" i="50"/>
  <c r="E77" i="50"/>
  <c r="E78" i="50"/>
  <c r="E79" i="50"/>
  <c r="E80" i="50"/>
  <c r="E81" i="50"/>
  <c r="E82" i="50"/>
  <c r="E83" i="50"/>
  <c r="E84" i="50"/>
  <c r="E85" i="50"/>
  <c r="E86" i="50"/>
  <c r="E87" i="50"/>
  <c r="E88" i="50"/>
  <c r="E89" i="50"/>
  <c r="E90" i="50"/>
  <c r="E93" i="50"/>
  <c r="E94" i="50"/>
  <c r="E95" i="50"/>
  <c r="E96" i="50"/>
  <c r="E97" i="50"/>
  <c r="E98" i="50"/>
  <c r="E99" i="50"/>
  <c r="E100" i="50"/>
  <c r="E101" i="50"/>
  <c r="E102" i="50"/>
  <c r="E103" i="50"/>
  <c r="E104" i="50"/>
  <c r="E105" i="50"/>
  <c r="E106" i="50"/>
  <c r="E107" i="50"/>
  <c r="E108" i="50"/>
  <c r="E109" i="50"/>
  <c r="E110" i="50"/>
  <c r="E111" i="50"/>
  <c r="E112" i="50"/>
  <c r="E115" i="50"/>
  <c r="E116" i="50"/>
  <c r="E117" i="50"/>
  <c r="E118" i="50"/>
  <c r="E119" i="50"/>
  <c r="E120" i="50"/>
  <c r="E121" i="50"/>
  <c r="E122" i="50"/>
  <c r="E123" i="50"/>
  <c r="E124" i="50"/>
  <c r="E125" i="50"/>
  <c r="E126" i="50"/>
  <c r="E127" i="50"/>
  <c r="E128" i="50"/>
  <c r="E129" i="50"/>
  <c r="E130" i="50"/>
  <c r="E131" i="50"/>
  <c r="E132" i="50"/>
  <c r="E133" i="50"/>
  <c r="E134" i="50"/>
  <c r="E137" i="50"/>
  <c r="E138" i="50"/>
  <c r="E139" i="50"/>
  <c r="E140" i="50"/>
  <c r="E141" i="50"/>
  <c r="E142" i="50"/>
  <c r="E143" i="50"/>
  <c r="E144" i="50"/>
  <c r="E145" i="50"/>
  <c r="E146" i="50"/>
  <c r="E147" i="50"/>
  <c r="E148" i="50"/>
  <c r="E149" i="50"/>
  <c r="E150" i="50"/>
  <c r="E151" i="50"/>
  <c r="E152" i="50"/>
  <c r="E153" i="50"/>
  <c r="E154" i="50"/>
  <c r="E155" i="50"/>
  <c r="E156" i="50"/>
  <c r="E159" i="50"/>
  <c r="E160" i="50"/>
  <c r="E161" i="50"/>
  <c r="E162" i="50"/>
  <c r="E163" i="50"/>
  <c r="E164" i="50"/>
  <c r="E165" i="50"/>
  <c r="E166" i="50"/>
  <c r="E167" i="50"/>
  <c r="E168" i="50"/>
  <c r="E169" i="50"/>
  <c r="E170" i="50"/>
  <c r="E171" i="50"/>
  <c r="E172" i="50"/>
  <c r="E173" i="50"/>
  <c r="E174" i="50"/>
  <c r="E175" i="50"/>
  <c r="E176" i="50"/>
  <c r="E177" i="50"/>
  <c r="E178" i="50"/>
  <c r="E181" i="50"/>
  <c r="E182" i="50"/>
  <c r="E183" i="50"/>
  <c r="E184" i="50"/>
  <c r="E185" i="50"/>
  <c r="E186" i="50"/>
  <c r="E187" i="50"/>
  <c r="E188" i="50"/>
  <c r="E189" i="50"/>
  <c r="E190" i="50"/>
  <c r="E191" i="50"/>
  <c r="E192" i="50"/>
  <c r="E193" i="50"/>
  <c r="E194" i="50"/>
  <c r="E195" i="50"/>
  <c r="E196" i="50"/>
  <c r="E197" i="50"/>
  <c r="E198" i="50"/>
  <c r="E199" i="50"/>
  <c r="E200" i="50"/>
  <c r="E203" i="50"/>
  <c r="E204" i="50"/>
  <c r="E205" i="50"/>
  <c r="E206" i="50"/>
  <c r="E207" i="50"/>
  <c r="E208" i="50"/>
  <c r="E209" i="50"/>
  <c r="E210" i="50"/>
  <c r="E211" i="50"/>
  <c r="E212" i="50"/>
  <c r="E213" i="50"/>
  <c r="E214" i="50"/>
  <c r="E215" i="50"/>
  <c r="E216" i="50"/>
  <c r="E217" i="50"/>
  <c r="E218" i="50"/>
  <c r="E219" i="50"/>
  <c r="E220" i="50"/>
  <c r="E221" i="50"/>
  <c r="E222" i="50"/>
  <c r="E225" i="50"/>
  <c r="E226" i="50"/>
  <c r="E227" i="50"/>
  <c r="E228" i="50"/>
  <c r="E229" i="50"/>
  <c r="E230" i="50"/>
  <c r="E231" i="50"/>
  <c r="E232" i="50"/>
  <c r="E233" i="50"/>
  <c r="E234" i="50"/>
  <c r="E235" i="50"/>
  <c r="E236" i="50"/>
  <c r="E237" i="50"/>
  <c r="E238" i="50"/>
  <c r="E239" i="50"/>
  <c r="E240" i="50"/>
  <c r="E241" i="50"/>
  <c r="E242" i="50"/>
  <c r="E243" i="50"/>
  <c r="E244" i="50"/>
  <c r="E247" i="50"/>
  <c r="E248" i="50"/>
  <c r="E249" i="50"/>
  <c r="E250" i="50"/>
  <c r="E251" i="50"/>
  <c r="E252" i="50"/>
  <c r="E253" i="50"/>
  <c r="E254" i="50"/>
  <c r="E255" i="50"/>
  <c r="E256" i="50"/>
  <c r="E257" i="50"/>
  <c r="E258" i="50"/>
  <c r="E259" i="50"/>
  <c r="E260" i="50"/>
  <c r="E261" i="50"/>
  <c r="E262" i="50"/>
  <c r="E263" i="50"/>
  <c r="E264" i="50"/>
  <c r="E265" i="50"/>
  <c r="E266" i="50"/>
  <c r="E269" i="50"/>
  <c r="E270" i="50"/>
  <c r="E271" i="50"/>
  <c r="E272" i="50"/>
  <c r="E273" i="50"/>
  <c r="E274" i="50"/>
  <c r="E275" i="50"/>
  <c r="E276" i="50"/>
  <c r="E277" i="50"/>
  <c r="E278" i="50"/>
  <c r="E279" i="50"/>
  <c r="E280" i="50"/>
  <c r="E281" i="50"/>
  <c r="E282" i="50"/>
  <c r="E283" i="50"/>
  <c r="E284" i="50"/>
  <c r="E285" i="50"/>
  <c r="E286" i="50"/>
  <c r="E287" i="50"/>
  <c r="E288" i="50"/>
  <c r="E291" i="50"/>
  <c r="E292" i="50"/>
  <c r="E293" i="50"/>
  <c r="E294" i="50"/>
  <c r="E295" i="50"/>
  <c r="E296" i="50"/>
  <c r="E297" i="50"/>
  <c r="E298" i="50"/>
  <c r="E299" i="50"/>
  <c r="E300" i="50"/>
  <c r="E301" i="50"/>
  <c r="E302" i="50"/>
  <c r="E303" i="50"/>
  <c r="E304" i="50"/>
  <c r="E305" i="50"/>
  <c r="E306" i="50"/>
  <c r="E307" i="50"/>
  <c r="E308" i="50"/>
  <c r="E309" i="50"/>
  <c r="E310" i="50"/>
  <c r="E313" i="50"/>
  <c r="E314" i="50"/>
  <c r="E315" i="50"/>
  <c r="E316" i="50"/>
  <c r="E317" i="50"/>
  <c r="E318" i="50"/>
  <c r="E319" i="50"/>
  <c r="E320" i="50"/>
  <c r="E321" i="50"/>
  <c r="E322" i="50"/>
  <c r="E323" i="50"/>
  <c r="E324" i="50"/>
  <c r="E325" i="50"/>
  <c r="E326" i="50"/>
  <c r="E327" i="50"/>
  <c r="E328" i="50"/>
  <c r="E329" i="50"/>
  <c r="E330" i="50"/>
  <c r="E331" i="50"/>
  <c r="E332" i="50"/>
  <c r="E335" i="50"/>
  <c r="E336" i="50"/>
  <c r="E337" i="50"/>
  <c r="E338" i="50"/>
  <c r="E339" i="50"/>
  <c r="E340" i="50"/>
  <c r="E341" i="50"/>
  <c r="E342" i="50"/>
  <c r="E343" i="50"/>
  <c r="E344" i="50"/>
  <c r="E345" i="50"/>
  <c r="E346" i="50"/>
  <c r="E347" i="50"/>
  <c r="E348" i="50"/>
  <c r="E349" i="50"/>
  <c r="E350" i="50"/>
  <c r="E351" i="50"/>
  <c r="E352" i="50"/>
  <c r="E353" i="50"/>
  <c r="E354" i="50"/>
  <c r="E357" i="50"/>
  <c r="E358" i="50"/>
  <c r="E359" i="50"/>
  <c r="E360" i="50"/>
  <c r="E361" i="50"/>
  <c r="E362" i="50"/>
  <c r="E363" i="50"/>
  <c r="E364" i="50"/>
  <c r="E365" i="50"/>
  <c r="E366" i="50"/>
  <c r="E367" i="50"/>
  <c r="E368" i="50"/>
  <c r="E369" i="50"/>
  <c r="E370" i="50"/>
  <c r="E371" i="50"/>
  <c r="E372" i="50"/>
  <c r="E373" i="50"/>
  <c r="E374" i="50"/>
  <c r="E375" i="50"/>
  <c r="E376" i="50"/>
  <c r="E379" i="50"/>
  <c r="E380" i="50"/>
  <c r="E381" i="50"/>
  <c r="E382" i="50"/>
  <c r="E383" i="50"/>
  <c r="E384" i="50"/>
  <c r="E385" i="50"/>
  <c r="E386" i="50"/>
  <c r="E387" i="50"/>
  <c r="E388" i="50"/>
  <c r="E389" i="50"/>
  <c r="E390" i="50"/>
  <c r="E391" i="50"/>
  <c r="E392" i="50"/>
  <c r="E393" i="50"/>
  <c r="E394" i="50"/>
  <c r="E395" i="50"/>
  <c r="E396" i="50"/>
  <c r="E397" i="50"/>
  <c r="E398" i="50"/>
  <c r="E401" i="50"/>
  <c r="E402" i="50"/>
  <c r="E403" i="50"/>
  <c r="E404" i="50"/>
  <c r="E405" i="50"/>
  <c r="E406" i="50"/>
  <c r="E407" i="50"/>
  <c r="E408" i="50"/>
  <c r="E409" i="50"/>
  <c r="E410" i="50"/>
  <c r="E411" i="50"/>
  <c r="E412" i="50"/>
  <c r="E413" i="50"/>
  <c r="E414" i="50"/>
  <c r="E415" i="50"/>
  <c r="E416" i="50"/>
  <c r="E417" i="50"/>
  <c r="E418" i="50"/>
  <c r="E419" i="50"/>
  <c r="E420" i="50"/>
  <c r="E423" i="50"/>
  <c r="E424" i="50"/>
  <c r="E425" i="50"/>
  <c r="E426" i="50"/>
  <c r="E427" i="50"/>
  <c r="E428" i="50"/>
  <c r="E429" i="50"/>
  <c r="E430" i="50"/>
  <c r="E431" i="50"/>
  <c r="E432" i="50"/>
  <c r="E433" i="50"/>
  <c r="E434" i="50"/>
  <c r="E435" i="50"/>
  <c r="E436" i="50"/>
  <c r="E437" i="50"/>
  <c r="E438" i="50"/>
  <c r="E439" i="50"/>
  <c r="E440" i="50"/>
  <c r="E441" i="50"/>
  <c r="E442" i="50"/>
  <c r="E445" i="50"/>
  <c r="E446" i="50"/>
  <c r="E447" i="50"/>
  <c r="E448" i="50"/>
  <c r="E449" i="50"/>
  <c r="E450" i="50"/>
  <c r="E451" i="50"/>
  <c r="E452" i="50"/>
  <c r="E453" i="50"/>
  <c r="E454" i="50"/>
  <c r="E455" i="50"/>
  <c r="E456" i="50"/>
  <c r="E457" i="50"/>
  <c r="E458" i="50"/>
  <c r="E459" i="50"/>
  <c r="E460" i="50"/>
  <c r="E461" i="50"/>
  <c r="E462" i="50"/>
  <c r="E463" i="50"/>
  <c r="E464" i="50"/>
  <c r="E467" i="50"/>
  <c r="E468" i="50"/>
  <c r="E469" i="50"/>
  <c r="E470" i="50"/>
  <c r="E471" i="50"/>
  <c r="E472" i="50"/>
  <c r="E473" i="50"/>
  <c r="E474" i="50"/>
  <c r="E475" i="50"/>
  <c r="E476" i="50"/>
  <c r="E477" i="50"/>
  <c r="E478" i="50"/>
  <c r="E479" i="50"/>
  <c r="E480" i="50"/>
  <c r="E481" i="50"/>
  <c r="E482" i="50"/>
  <c r="E483" i="50"/>
  <c r="E484" i="50"/>
  <c r="E485" i="50"/>
  <c r="E486" i="50"/>
  <c r="E489" i="50"/>
  <c r="E490" i="50"/>
  <c r="E491" i="50"/>
  <c r="E492" i="50"/>
  <c r="E493" i="50"/>
  <c r="E494" i="50"/>
  <c r="E495" i="50"/>
  <c r="E496" i="50"/>
  <c r="E497" i="50"/>
  <c r="E498" i="50"/>
  <c r="E499" i="50"/>
  <c r="E500" i="50"/>
  <c r="E501" i="50"/>
  <c r="E502" i="50"/>
  <c r="E503" i="50"/>
  <c r="E504" i="50"/>
  <c r="E505" i="50"/>
  <c r="E506" i="50"/>
  <c r="E507" i="50"/>
  <c r="E508" i="50"/>
  <c r="E511" i="50"/>
  <c r="E512" i="50"/>
  <c r="E513" i="50"/>
  <c r="E514" i="50"/>
  <c r="E515" i="50"/>
  <c r="E516" i="50"/>
  <c r="E517" i="50"/>
  <c r="E518" i="50"/>
  <c r="E519" i="50"/>
  <c r="E520" i="50"/>
  <c r="E521" i="50"/>
  <c r="E522" i="50"/>
  <c r="E523" i="50"/>
  <c r="E524" i="50"/>
  <c r="E525" i="50"/>
  <c r="E526" i="50"/>
  <c r="E527" i="50"/>
  <c r="E528" i="50"/>
  <c r="E529" i="50"/>
  <c r="E530" i="50"/>
  <c r="E533" i="50"/>
  <c r="E534" i="50"/>
  <c r="E535" i="50"/>
  <c r="E536" i="50"/>
  <c r="E537" i="50"/>
  <c r="E538" i="50"/>
  <c r="E539" i="50"/>
  <c r="E540" i="50"/>
  <c r="E541" i="50"/>
  <c r="E542" i="50"/>
  <c r="E543" i="50"/>
  <c r="E544" i="50"/>
  <c r="E545" i="50"/>
  <c r="E546" i="50"/>
  <c r="E547" i="50"/>
  <c r="E548" i="50"/>
  <c r="E549" i="50"/>
  <c r="E550" i="50"/>
  <c r="E551" i="50"/>
  <c r="E552" i="50"/>
  <c r="E555" i="50"/>
  <c r="E556" i="50"/>
  <c r="E557" i="50"/>
  <c r="E558" i="50"/>
  <c r="E559" i="50"/>
  <c r="E560" i="50"/>
  <c r="E561" i="50"/>
  <c r="E562" i="50"/>
  <c r="E563" i="50"/>
  <c r="E564" i="50"/>
  <c r="E565" i="50"/>
  <c r="E566" i="50"/>
  <c r="E567" i="50"/>
  <c r="E568" i="50"/>
  <c r="E569" i="50"/>
  <c r="E570" i="50"/>
  <c r="E571" i="50"/>
  <c r="E572" i="50"/>
  <c r="E573" i="50"/>
  <c r="E574" i="50"/>
  <c r="E577" i="50"/>
  <c r="E578" i="50"/>
  <c r="E579" i="50"/>
  <c r="E580" i="50"/>
  <c r="E581" i="50"/>
  <c r="E582" i="50"/>
  <c r="E583" i="50"/>
  <c r="E584" i="50"/>
  <c r="E585" i="50"/>
  <c r="E586" i="50"/>
  <c r="E587" i="50"/>
  <c r="E588" i="50"/>
  <c r="E589" i="50"/>
  <c r="E590" i="50"/>
  <c r="E591" i="50"/>
  <c r="E592" i="50"/>
  <c r="E593" i="50"/>
  <c r="E594" i="50"/>
  <c r="E595" i="50"/>
  <c r="E596" i="50"/>
  <c r="E599" i="50"/>
  <c r="E600" i="50"/>
  <c r="E601" i="50"/>
  <c r="E602" i="50"/>
  <c r="E603" i="50"/>
  <c r="E604" i="50"/>
  <c r="E605" i="50"/>
  <c r="E606" i="50"/>
  <c r="E607" i="50"/>
  <c r="E608" i="50"/>
  <c r="E609" i="50"/>
  <c r="E610" i="50"/>
  <c r="E611" i="50"/>
  <c r="E612" i="50"/>
  <c r="E613" i="50"/>
  <c r="E614" i="50"/>
  <c r="E615" i="50"/>
  <c r="E616" i="50"/>
  <c r="E617" i="50"/>
  <c r="E618" i="50"/>
  <c r="E621" i="50"/>
  <c r="E622" i="50"/>
  <c r="E623" i="50"/>
  <c r="E624" i="50"/>
  <c r="E625" i="50"/>
  <c r="E626" i="50"/>
  <c r="E627" i="50"/>
  <c r="E628" i="50"/>
  <c r="E629" i="50"/>
  <c r="E630" i="50"/>
  <c r="E631" i="50"/>
  <c r="E632" i="50"/>
  <c r="E633" i="50"/>
  <c r="E634" i="50"/>
  <c r="E635" i="50"/>
  <c r="E636" i="50"/>
  <c r="E637" i="50"/>
  <c r="E638" i="50"/>
  <c r="E639" i="50"/>
  <c r="E640" i="50"/>
  <c r="E643" i="50"/>
  <c r="E644" i="50"/>
  <c r="E645" i="50"/>
  <c r="E646" i="50"/>
  <c r="E647" i="50"/>
  <c r="E648" i="50"/>
  <c r="E649" i="50"/>
  <c r="E650" i="50"/>
  <c r="E651" i="50"/>
  <c r="E652" i="50"/>
  <c r="E653" i="50"/>
  <c r="E654" i="50"/>
  <c r="E655" i="50"/>
  <c r="E656" i="50"/>
  <c r="E657" i="50"/>
  <c r="E658" i="50"/>
  <c r="E659" i="50"/>
  <c r="E660" i="50"/>
  <c r="E661" i="50"/>
  <c r="E662" i="50"/>
  <c r="E665" i="50"/>
  <c r="E666" i="50"/>
  <c r="E667" i="50"/>
  <c r="E668" i="50"/>
  <c r="E669" i="50"/>
  <c r="E670" i="50"/>
  <c r="E671" i="50"/>
  <c r="E672" i="50"/>
  <c r="E673" i="50"/>
  <c r="E674" i="50"/>
  <c r="E675" i="50"/>
  <c r="E676" i="50"/>
  <c r="E677" i="50"/>
  <c r="E678" i="50"/>
  <c r="E679" i="50"/>
  <c r="E680" i="50"/>
  <c r="E681" i="50"/>
  <c r="E682" i="50"/>
  <c r="E683" i="50"/>
  <c r="E684" i="50"/>
  <c r="E687" i="50"/>
  <c r="E688" i="50"/>
  <c r="E689" i="50"/>
  <c r="E690" i="50"/>
  <c r="E691" i="50"/>
  <c r="E692" i="50"/>
  <c r="E693" i="50"/>
  <c r="E694" i="50"/>
  <c r="E695" i="50"/>
  <c r="E696" i="50"/>
  <c r="E697" i="50"/>
  <c r="E698" i="50"/>
  <c r="E699" i="50"/>
  <c r="E700" i="50"/>
  <c r="E701" i="50"/>
  <c r="E702" i="50"/>
  <c r="E703" i="50"/>
  <c r="E704" i="50"/>
  <c r="E705" i="50"/>
  <c r="E706" i="50"/>
  <c r="E709" i="50"/>
  <c r="E710" i="50"/>
  <c r="E711" i="50"/>
  <c r="E712" i="50"/>
  <c r="E713" i="50"/>
  <c r="E714" i="50"/>
  <c r="E715" i="50"/>
  <c r="E716" i="50"/>
  <c r="E717" i="50"/>
  <c r="E718" i="50"/>
  <c r="E719" i="50"/>
  <c r="E720" i="50"/>
  <c r="E721" i="50"/>
  <c r="E722" i="50"/>
  <c r="E723" i="50"/>
  <c r="E724" i="50"/>
  <c r="E725" i="50"/>
  <c r="E726" i="50"/>
  <c r="E727" i="50"/>
  <c r="E728" i="50"/>
  <c r="E731" i="50"/>
  <c r="E732" i="50"/>
  <c r="E733" i="50"/>
  <c r="E734" i="50"/>
  <c r="E735" i="50"/>
  <c r="E736" i="50"/>
  <c r="E737" i="50"/>
  <c r="E738" i="50"/>
  <c r="E739" i="50"/>
  <c r="E740" i="50"/>
  <c r="E741" i="50"/>
  <c r="E742" i="50"/>
  <c r="E743" i="50"/>
  <c r="E744" i="50"/>
  <c r="E745" i="50"/>
  <c r="E746" i="50"/>
  <c r="E747" i="50"/>
  <c r="E748" i="50"/>
  <c r="E749" i="50"/>
  <c r="E750" i="50"/>
  <c r="E753" i="50"/>
  <c r="E754" i="50"/>
  <c r="E755" i="50"/>
  <c r="E756" i="50"/>
  <c r="E757" i="50"/>
  <c r="E758" i="50"/>
  <c r="E759" i="50"/>
  <c r="E760" i="50"/>
  <c r="E761" i="50"/>
  <c r="E762" i="50"/>
  <c r="E763" i="50"/>
  <c r="E764" i="50"/>
  <c r="E765" i="50"/>
  <c r="E766" i="50"/>
  <c r="E767" i="50"/>
  <c r="E768" i="50"/>
  <c r="E769" i="50"/>
  <c r="E770" i="50"/>
  <c r="E771" i="50"/>
  <c r="E772" i="50"/>
  <c r="E775" i="50"/>
  <c r="E776" i="50"/>
  <c r="E777" i="50"/>
  <c r="E778" i="50"/>
  <c r="E779" i="50"/>
  <c r="E780" i="50"/>
  <c r="E781" i="50"/>
  <c r="E782" i="50"/>
  <c r="E783" i="50"/>
  <c r="E784" i="50"/>
  <c r="E785" i="50"/>
  <c r="E786" i="50"/>
  <c r="E787" i="50"/>
  <c r="E788" i="50"/>
  <c r="E789" i="50"/>
  <c r="E790" i="50"/>
  <c r="E791" i="50"/>
  <c r="E792" i="50"/>
  <c r="E793" i="50"/>
  <c r="E794" i="50"/>
  <c r="E797" i="50"/>
  <c r="E798" i="50"/>
  <c r="E799" i="50"/>
  <c r="E800" i="50"/>
  <c r="E801" i="50"/>
  <c r="E802" i="50"/>
  <c r="E803" i="50"/>
  <c r="E804" i="50"/>
  <c r="E805" i="50"/>
  <c r="E806" i="50"/>
  <c r="E807" i="50"/>
  <c r="E808" i="50"/>
  <c r="E809" i="50"/>
  <c r="E810" i="50"/>
  <c r="E811" i="50"/>
  <c r="E812" i="50"/>
  <c r="E813" i="50"/>
  <c r="E814" i="50"/>
  <c r="E815" i="50"/>
  <c r="E816" i="50"/>
  <c r="E819" i="50"/>
  <c r="E820" i="50"/>
  <c r="E821" i="50"/>
  <c r="E822" i="50"/>
  <c r="E823" i="50"/>
  <c r="E824" i="50"/>
  <c r="E825" i="50"/>
  <c r="E826" i="50"/>
  <c r="E827" i="50"/>
  <c r="E828" i="50"/>
  <c r="E829" i="50"/>
  <c r="E830" i="50"/>
  <c r="E831" i="50"/>
  <c r="E832" i="50"/>
  <c r="E833" i="50"/>
  <c r="E834" i="50"/>
  <c r="E835" i="50"/>
  <c r="E836" i="50"/>
  <c r="E837" i="50"/>
  <c r="E838" i="50"/>
  <c r="E841" i="50"/>
  <c r="E842" i="50"/>
  <c r="E843" i="50"/>
  <c r="E844" i="50"/>
  <c r="E845" i="50"/>
  <c r="E846" i="50"/>
  <c r="E847" i="50"/>
  <c r="E848" i="50"/>
  <c r="E849" i="50"/>
  <c r="E850" i="50"/>
  <c r="E851" i="50"/>
  <c r="E852" i="50"/>
  <c r="E853" i="50"/>
  <c r="E854" i="50"/>
  <c r="E855" i="50"/>
  <c r="E856" i="50"/>
  <c r="E857" i="50"/>
  <c r="E858" i="50"/>
  <c r="E859" i="50"/>
  <c r="E860" i="50"/>
  <c r="E863" i="50"/>
  <c r="E864" i="50"/>
  <c r="E865" i="50"/>
  <c r="E866" i="50"/>
  <c r="E867" i="50"/>
  <c r="E868" i="50"/>
  <c r="E869" i="50"/>
  <c r="E870" i="50"/>
  <c r="E871" i="50"/>
  <c r="E872" i="50"/>
  <c r="E873" i="50"/>
  <c r="E874" i="50"/>
  <c r="E875" i="50"/>
  <c r="E876" i="50"/>
  <c r="E877" i="50"/>
  <c r="E878" i="50"/>
  <c r="E879" i="50"/>
  <c r="E880" i="50"/>
  <c r="E881" i="50"/>
  <c r="E882" i="50"/>
  <c r="E885" i="50"/>
  <c r="E886" i="50"/>
  <c r="E887" i="50"/>
  <c r="E888" i="50"/>
  <c r="E889" i="50"/>
  <c r="E890" i="50"/>
  <c r="E891" i="50"/>
  <c r="E892" i="50"/>
  <c r="E893" i="50"/>
  <c r="E894" i="50"/>
  <c r="E895" i="50"/>
  <c r="E896" i="50"/>
  <c r="E897" i="50"/>
  <c r="E898" i="50"/>
  <c r="E899" i="50"/>
  <c r="E900" i="50"/>
  <c r="E901" i="50"/>
  <c r="E902" i="50"/>
  <c r="E903" i="50"/>
  <c r="E904" i="50"/>
  <c r="E907" i="50"/>
  <c r="E908" i="50"/>
  <c r="E909" i="50"/>
  <c r="E910" i="50"/>
  <c r="E911" i="50"/>
  <c r="E912" i="50"/>
  <c r="E913" i="50"/>
  <c r="E914" i="50"/>
  <c r="E915" i="50"/>
  <c r="E916" i="50"/>
  <c r="E917" i="50"/>
  <c r="E918" i="50"/>
  <c r="E919" i="50"/>
  <c r="E920" i="50"/>
  <c r="E921" i="50"/>
  <c r="E922" i="50"/>
  <c r="E923" i="50"/>
  <c r="E924" i="50"/>
  <c r="E925" i="50"/>
  <c r="E926" i="50"/>
  <c r="E929" i="50"/>
  <c r="E930" i="50"/>
  <c r="E931" i="50"/>
  <c r="E932" i="50"/>
  <c r="E933" i="50"/>
  <c r="E934" i="50"/>
  <c r="E935" i="50"/>
  <c r="E936" i="50"/>
  <c r="E937" i="50"/>
  <c r="E938" i="50"/>
  <c r="E939" i="50"/>
  <c r="E940" i="50"/>
  <c r="E941" i="50"/>
  <c r="E942" i="50"/>
  <c r="E943" i="50"/>
  <c r="E944" i="50"/>
  <c r="E945" i="50"/>
  <c r="E946" i="50"/>
  <c r="E947" i="50"/>
  <c r="E948" i="50"/>
  <c r="E951" i="50"/>
  <c r="E952" i="50"/>
  <c r="E953" i="50"/>
  <c r="E954" i="50"/>
  <c r="E955" i="50"/>
  <c r="E956" i="50"/>
  <c r="E957" i="50"/>
  <c r="E958" i="50"/>
  <c r="E959" i="50"/>
  <c r="E960" i="50"/>
  <c r="E961" i="50"/>
  <c r="E962" i="50"/>
  <c r="E963" i="50"/>
  <c r="E964" i="50"/>
  <c r="E965" i="50"/>
  <c r="E966" i="50"/>
  <c r="E967" i="50"/>
  <c r="E968" i="50"/>
  <c r="E969" i="50"/>
  <c r="E970" i="50"/>
  <c r="E973" i="50"/>
  <c r="E974" i="50"/>
  <c r="E975" i="50"/>
  <c r="E976" i="50"/>
  <c r="E977" i="50"/>
  <c r="E978" i="50"/>
  <c r="E979" i="50"/>
  <c r="E980" i="50"/>
  <c r="E981" i="50"/>
  <c r="E982" i="50"/>
  <c r="E983" i="50"/>
  <c r="E984" i="50"/>
  <c r="E985" i="50"/>
  <c r="E986" i="50"/>
  <c r="E987" i="50"/>
  <c r="E988" i="50"/>
  <c r="E989" i="50"/>
  <c r="E990" i="50"/>
  <c r="E991" i="50"/>
  <c r="E992" i="50"/>
  <c r="E995" i="50"/>
  <c r="E996" i="50"/>
  <c r="E997" i="50"/>
  <c r="E998" i="50"/>
  <c r="E999" i="50"/>
  <c r="E1000" i="50"/>
  <c r="E1001" i="50"/>
  <c r="E1002" i="50"/>
  <c r="E1003" i="50"/>
  <c r="E1004" i="50"/>
  <c r="E1005" i="50"/>
  <c r="E1006" i="50"/>
  <c r="E1007" i="50"/>
  <c r="E1008" i="50"/>
  <c r="E1009" i="50"/>
  <c r="E1010" i="50"/>
  <c r="E1011" i="50"/>
  <c r="E1012" i="50"/>
  <c r="E1013" i="50"/>
  <c r="E1014" i="50"/>
  <c r="E1017" i="50"/>
  <c r="E1018" i="50"/>
  <c r="E1019" i="50"/>
  <c r="E1020" i="50"/>
  <c r="E1021" i="50"/>
  <c r="E1022" i="50"/>
  <c r="E1023" i="50"/>
  <c r="E1024" i="50"/>
  <c r="E1025" i="50"/>
  <c r="E1026" i="50"/>
  <c r="E1027" i="50"/>
  <c r="E1028" i="50"/>
  <c r="E1029" i="50"/>
  <c r="E1030" i="50"/>
  <c r="E1031" i="50"/>
  <c r="E1032" i="50"/>
  <c r="E1033" i="50"/>
  <c r="E1034" i="50"/>
  <c r="E1035" i="50"/>
  <c r="E1036" i="50"/>
  <c r="E1039" i="50"/>
  <c r="E1040" i="50"/>
  <c r="E1041" i="50"/>
  <c r="E1042" i="50"/>
  <c r="E1043" i="50"/>
  <c r="E1044" i="50"/>
  <c r="E1045" i="50"/>
  <c r="E1046" i="50"/>
  <c r="E1047" i="50"/>
  <c r="E1048" i="50"/>
  <c r="E1049" i="50"/>
  <c r="E1050" i="50"/>
  <c r="E1051" i="50"/>
  <c r="E1052" i="50"/>
  <c r="E1053" i="50"/>
  <c r="E1054" i="50"/>
  <c r="E1055" i="50"/>
  <c r="E1056" i="50"/>
  <c r="E1057" i="50"/>
  <c r="E1058" i="50"/>
  <c r="E1061" i="50"/>
  <c r="E1062" i="50"/>
  <c r="E1063" i="50"/>
  <c r="E1064" i="50"/>
  <c r="E1065" i="50"/>
  <c r="E1066" i="50"/>
  <c r="E1067" i="50"/>
  <c r="E1068" i="50"/>
  <c r="E1069" i="50"/>
  <c r="E1070" i="50"/>
  <c r="E1071" i="50"/>
  <c r="E1072" i="50"/>
  <c r="E1073" i="50"/>
  <c r="E1074" i="50"/>
  <c r="E1075" i="50"/>
  <c r="E1076" i="50"/>
  <c r="E1077" i="50"/>
  <c r="E1078" i="50"/>
  <c r="E1079" i="50"/>
  <c r="E1080" i="50"/>
  <c r="E1083" i="50"/>
  <c r="E1084" i="50"/>
  <c r="E1085" i="50"/>
  <c r="E1086" i="50"/>
  <c r="E1087" i="50"/>
  <c r="E1088" i="50"/>
  <c r="E1089" i="50"/>
  <c r="E1090" i="50"/>
  <c r="E1091" i="50"/>
  <c r="E1092" i="50"/>
  <c r="E1093" i="50"/>
  <c r="E1094" i="50"/>
  <c r="E1095" i="50"/>
  <c r="E1096" i="50"/>
  <c r="E1097" i="50"/>
  <c r="E1098" i="50"/>
  <c r="E1099" i="50"/>
  <c r="E1100" i="50"/>
  <c r="E1101" i="50"/>
  <c r="E1102" i="50"/>
  <c r="E1105" i="50"/>
  <c r="E1106" i="50"/>
  <c r="E1107" i="50"/>
  <c r="E1108" i="50"/>
  <c r="E1109" i="50"/>
  <c r="E1110" i="50"/>
  <c r="E1111" i="50"/>
  <c r="E1112" i="50"/>
  <c r="E1113" i="50"/>
  <c r="E1114" i="50"/>
  <c r="E1115" i="50"/>
  <c r="E1116" i="50"/>
  <c r="E1117" i="50"/>
  <c r="E1118" i="50"/>
  <c r="E1119" i="50"/>
  <c r="E1120" i="50"/>
  <c r="E1121" i="50"/>
  <c r="E1122" i="50"/>
  <c r="E1123" i="50"/>
  <c r="E1124" i="50"/>
  <c r="E1127" i="50"/>
  <c r="E1128" i="50"/>
  <c r="E1129" i="50"/>
  <c r="E1130" i="50"/>
  <c r="E1131" i="50"/>
  <c r="E1132" i="50"/>
  <c r="E1133" i="50"/>
  <c r="E1134" i="50"/>
  <c r="E1135" i="50"/>
  <c r="E1136" i="50"/>
  <c r="E1137" i="50"/>
  <c r="E1138" i="50"/>
  <c r="E1139" i="50"/>
  <c r="E1140" i="50"/>
  <c r="E1141" i="50"/>
  <c r="E1142" i="50"/>
  <c r="E1143" i="50"/>
  <c r="E1144" i="50"/>
  <c r="E1145" i="50"/>
  <c r="E1146" i="50"/>
  <c r="E1149" i="50"/>
  <c r="E1150" i="50"/>
  <c r="E1151" i="50"/>
  <c r="E1152" i="50"/>
  <c r="E1153" i="50"/>
  <c r="E1154" i="50"/>
  <c r="E1155" i="50"/>
  <c r="E1156" i="50"/>
  <c r="E1157" i="50"/>
  <c r="E1158" i="50"/>
  <c r="E1159" i="50"/>
  <c r="E1160" i="50"/>
  <c r="E1161" i="50"/>
  <c r="E1162" i="50"/>
  <c r="E1163" i="50"/>
  <c r="E1164" i="50"/>
  <c r="E1165" i="50"/>
  <c r="E1166" i="50"/>
  <c r="E1167" i="50"/>
  <c r="E1168" i="50"/>
  <c r="E1171" i="50"/>
  <c r="E1172" i="50"/>
  <c r="E1173" i="50"/>
  <c r="E1174" i="50"/>
  <c r="E1175" i="50"/>
  <c r="E1176" i="50"/>
  <c r="E1177" i="50"/>
  <c r="E1178" i="50"/>
  <c r="E1179" i="50"/>
  <c r="E1180" i="50"/>
  <c r="E1181" i="50"/>
  <c r="E1182" i="50"/>
  <c r="E1183" i="50"/>
  <c r="E1184" i="50"/>
  <c r="E1185" i="50"/>
  <c r="E1186" i="50"/>
  <c r="E1187" i="50"/>
  <c r="E1188" i="50"/>
  <c r="E1189" i="50"/>
  <c r="E1190" i="50"/>
  <c r="E1193" i="50"/>
  <c r="E1194" i="50"/>
  <c r="E1195" i="50"/>
  <c r="E1196" i="50"/>
  <c r="E1197" i="50"/>
  <c r="E1198" i="50"/>
  <c r="E1199" i="50"/>
  <c r="E1200" i="50"/>
  <c r="E1201" i="50"/>
  <c r="E1202" i="50"/>
  <c r="E1203" i="50"/>
  <c r="E1204" i="50"/>
  <c r="E1205" i="50"/>
  <c r="E1206" i="50"/>
  <c r="E1207" i="50"/>
  <c r="E1208" i="50"/>
  <c r="E1209" i="50"/>
  <c r="E1210" i="50"/>
  <c r="E1211" i="50"/>
  <c r="E1212" i="50"/>
  <c r="E1215" i="50"/>
  <c r="E1216" i="50"/>
  <c r="E1217" i="50"/>
  <c r="E1218" i="50"/>
  <c r="E1219" i="50"/>
  <c r="E1220" i="50"/>
  <c r="E1221" i="50"/>
  <c r="E1222" i="50"/>
  <c r="E1223" i="50"/>
  <c r="E1224" i="50"/>
  <c r="E1225" i="50"/>
  <c r="E1226" i="50"/>
  <c r="E1227" i="50"/>
  <c r="E1228" i="50"/>
  <c r="E1229" i="50"/>
  <c r="E1230" i="50"/>
  <c r="E1231" i="50"/>
  <c r="E1232" i="50"/>
  <c r="E1233" i="50"/>
  <c r="E1234" i="50"/>
  <c r="E1237" i="50"/>
  <c r="E1238" i="50"/>
  <c r="E1239" i="50"/>
  <c r="E1240" i="50"/>
  <c r="E1241" i="50"/>
  <c r="E1242" i="50"/>
  <c r="E1243" i="50"/>
  <c r="E1244" i="50"/>
  <c r="E1245" i="50"/>
  <c r="E1246" i="50"/>
  <c r="E1247" i="50"/>
  <c r="E1248" i="50"/>
  <c r="E1249" i="50"/>
  <c r="E1250" i="50"/>
  <c r="E1251" i="50"/>
  <c r="E1252" i="50"/>
  <c r="E1253" i="50"/>
  <c r="E1254" i="50"/>
  <c r="E1255" i="50"/>
  <c r="E1256" i="50"/>
  <c r="E1259" i="50"/>
  <c r="E1260" i="50"/>
  <c r="E1261" i="50"/>
  <c r="E1262" i="50"/>
  <c r="E1263" i="50"/>
  <c r="E1264" i="50"/>
  <c r="E1265" i="50"/>
  <c r="E1266" i="50"/>
  <c r="E1267" i="50"/>
  <c r="E1268" i="50"/>
  <c r="E1269" i="50"/>
  <c r="E1270" i="50"/>
  <c r="E1271" i="50"/>
  <c r="E1272" i="50"/>
  <c r="E1273" i="50"/>
  <c r="E1274" i="50"/>
  <c r="E1275" i="50"/>
  <c r="E1276" i="50"/>
  <c r="E1277" i="50"/>
  <c r="E1278" i="50"/>
  <c r="E1281" i="50"/>
  <c r="E1282" i="50"/>
  <c r="E1283" i="50"/>
  <c r="E1284" i="50"/>
  <c r="E1285" i="50"/>
  <c r="E1286" i="50"/>
  <c r="E1287" i="50"/>
  <c r="E1288" i="50"/>
  <c r="E1289" i="50"/>
  <c r="E1290" i="50"/>
  <c r="E1291" i="50"/>
  <c r="E1292" i="50"/>
  <c r="E1293" i="50"/>
  <c r="E1294" i="50"/>
  <c r="E1295" i="50"/>
  <c r="E1296" i="50"/>
  <c r="E1297" i="50"/>
  <c r="E1298" i="50"/>
  <c r="E1299" i="50"/>
  <c r="E1300" i="50"/>
  <c r="E1303" i="50"/>
  <c r="E1304" i="50"/>
  <c r="E1305" i="50"/>
  <c r="E1306" i="50"/>
  <c r="E1307" i="50"/>
  <c r="E1308" i="50"/>
  <c r="E1309" i="50"/>
  <c r="E1310" i="50"/>
  <c r="E1311" i="50"/>
  <c r="E1312" i="50"/>
  <c r="E1313" i="50"/>
  <c r="E1314" i="50"/>
  <c r="E1315" i="50"/>
  <c r="E1316" i="50"/>
  <c r="E1317" i="50"/>
  <c r="E1318" i="50"/>
  <c r="E1319" i="50"/>
  <c r="E1320" i="50"/>
  <c r="E1321" i="50"/>
  <c r="E1322" i="50"/>
  <c r="E1325" i="50"/>
  <c r="E1326" i="50"/>
  <c r="E1327" i="50"/>
  <c r="E1328" i="50"/>
  <c r="E1329" i="50"/>
  <c r="E1330" i="50"/>
  <c r="E1331" i="50"/>
  <c r="E1332" i="50"/>
  <c r="E1333" i="50"/>
  <c r="E1334" i="50"/>
  <c r="E1335" i="50"/>
  <c r="E1336" i="50"/>
  <c r="E1337" i="50"/>
  <c r="E1338" i="50"/>
  <c r="E1339" i="50"/>
  <c r="E1340" i="50"/>
  <c r="E1341" i="50"/>
  <c r="E1342" i="50"/>
  <c r="E1343" i="50"/>
  <c r="E1344" i="50"/>
  <c r="E1347" i="50"/>
  <c r="E1348" i="50"/>
  <c r="E1349" i="50"/>
  <c r="E1350" i="50"/>
  <c r="E1351" i="50"/>
  <c r="E1352" i="50"/>
  <c r="E1353" i="50"/>
  <c r="E1354" i="50"/>
  <c r="E1355" i="50"/>
  <c r="E1356" i="50"/>
  <c r="E1357" i="50"/>
  <c r="E1358" i="50"/>
  <c r="E1359" i="50"/>
  <c r="E1360" i="50"/>
  <c r="E1361" i="50"/>
  <c r="E1362" i="50"/>
  <c r="E1363" i="50"/>
  <c r="E1364" i="50"/>
  <c r="E1365" i="50"/>
  <c r="E1366" i="50"/>
  <c r="E1369" i="50"/>
  <c r="E1370" i="50"/>
  <c r="E1371" i="50"/>
  <c r="E1372" i="50"/>
  <c r="E1373" i="50"/>
  <c r="E1374" i="50"/>
  <c r="E1375" i="50"/>
  <c r="E1376" i="50"/>
  <c r="E1377" i="50"/>
  <c r="E1378" i="50"/>
  <c r="E1379" i="50"/>
  <c r="E1380" i="50"/>
  <c r="E1381" i="50"/>
  <c r="E1382" i="50"/>
  <c r="E1383" i="50"/>
  <c r="E1384" i="50"/>
  <c r="E1385" i="50"/>
  <c r="E1386" i="50"/>
  <c r="E1387" i="50"/>
  <c r="E1388" i="50"/>
  <c r="E1391" i="50"/>
  <c r="E1392" i="50"/>
  <c r="E1393" i="50"/>
  <c r="E1394" i="50"/>
  <c r="E1395" i="50"/>
  <c r="E1396" i="50"/>
  <c r="E1397" i="50"/>
  <c r="E1398" i="50"/>
  <c r="E1399" i="50"/>
  <c r="E1400" i="50"/>
  <c r="E1401" i="50"/>
  <c r="E1402" i="50"/>
  <c r="E1403" i="50"/>
  <c r="E1404" i="50"/>
  <c r="E1405" i="50"/>
  <c r="E1406" i="50"/>
  <c r="E1407" i="50"/>
  <c r="E1408" i="50"/>
  <c r="E1409" i="50"/>
  <c r="E1410" i="50"/>
  <c r="E1413" i="50"/>
  <c r="E1414" i="50"/>
  <c r="E1415" i="50"/>
  <c r="E1416" i="50"/>
  <c r="E1417" i="50"/>
  <c r="E1418" i="50"/>
  <c r="E1419" i="50"/>
  <c r="E1420" i="50"/>
  <c r="E1421" i="50"/>
  <c r="E1422" i="50"/>
  <c r="E1423" i="50"/>
  <c r="E1424" i="50"/>
  <c r="E1425" i="50"/>
  <c r="E1426" i="50"/>
  <c r="E1427" i="50"/>
  <c r="E1428" i="50"/>
  <c r="E1429" i="50"/>
  <c r="E1430" i="50"/>
  <c r="E1431" i="50"/>
  <c r="E1432" i="50"/>
  <c r="E1435" i="50"/>
  <c r="E1436" i="50"/>
  <c r="E1437" i="50"/>
  <c r="E1438" i="50"/>
  <c r="E1439" i="50"/>
  <c r="E1440" i="50"/>
  <c r="E1441" i="50"/>
  <c r="E1442" i="50"/>
  <c r="E1443" i="50"/>
  <c r="E1444" i="50"/>
  <c r="E1445" i="50"/>
  <c r="E1446" i="50"/>
  <c r="E1447" i="50"/>
  <c r="E1448" i="50"/>
  <c r="E1449" i="50"/>
  <c r="E1450" i="50"/>
  <c r="E1451" i="50"/>
  <c r="E1452" i="50"/>
  <c r="E1453" i="50"/>
  <c r="E1454" i="50"/>
  <c r="E1457" i="50"/>
  <c r="E1458" i="50"/>
  <c r="E1459" i="50"/>
  <c r="E1460" i="50"/>
  <c r="E1461" i="50"/>
  <c r="E1462" i="50"/>
  <c r="E1463" i="50"/>
  <c r="E1464" i="50"/>
  <c r="E1465" i="50"/>
  <c r="E1466" i="50"/>
  <c r="E1467" i="50"/>
  <c r="E1468" i="50"/>
  <c r="E1469" i="50"/>
  <c r="E1470" i="50"/>
  <c r="E1471" i="50"/>
  <c r="E1472" i="50"/>
  <c r="E1473" i="50"/>
  <c r="E1474" i="50"/>
  <c r="E1475" i="50"/>
  <c r="E1476" i="50"/>
  <c r="E1479" i="50"/>
  <c r="E1480" i="50"/>
  <c r="E1481" i="50"/>
  <c r="E1482" i="50"/>
  <c r="E1483" i="50"/>
  <c r="E1484" i="50"/>
  <c r="E1485" i="50"/>
  <c r="E1486" i="50"/>
  <c r="E1487" i="50"/>
  <c r="E1488" i="50"/>
  <c r="E1489" i="50"/>
  <c r="E1490" i="50"/>
  <c r="E1491" i="50"/>
  <c r="E1492" i="50"/>
  <c r="E1493" i="50"/>
  <c r="E1494" i="50"/>
  <c r="E1495" i="50"/>
  <c r="E1496" i="50"/>
  <c r="E1497" i="50"/>
  <c r="E1498" i="50"/>
  <c r="E1501" i="50"/>
  <c r="E1502" i="50"/>
  <c r="E1503" i="50"/>
  <c r="E1504" i="50"/>
  <c r="E1505" i="50"/>
  <c r="E1506" i="50"/>
  <c r="E1507" i="50"/>
  <c r="E1508" i="50"/>
  <c r="E1509" i="50"/>
  <c r="E1510" i="50"/>
  <c r="E1511" i="50"/>
  <c r="E1512" i="50"/>
  <c r="E1513" i="50"/>
  <c r="E1514" i="50"/>
  <c r="E1515" i="50"/>
  <c r="E1516" i="50"/>
  <c r="E1517" i="50"/>
  <c r="E1518" i="50"/>
  <c r="E1519" i="50"/>
  <c r="E1520" i="50"/>
  <c r="E1523" i="50"/>
  <c r="E1524" i="50"/>
  <c r="E1525" i="50"/>
  <c r="E1526" i="50"/>
  <c r="E1527" i="50"/>
  <c r="E1528" i="50"/>
  <c r="E1529" i="50"/>
  <c r="E1530" i="50"/>
  <c r="E1531" i="50"/>
  <c r="E1532" i="50"/>
  <c r="E1533" i="50"/>
  <c r="E1534" i="50"/>
  <c r="E1535" i="50"/>
  <c r="E1536" i="50"/>
  <c r="E1537" i="50"/>
  <c r="E1538" i="50"/>
  <c r="E1539" i="50"/>
  <c r="E1540" i="50"/>
  <c r="E1541" i="50"/>
  <c r="E1542" i="50"/>
  <c r="E1545" i="50"/>
  <c r="E1546" i="50"/>
  <c r="E1547" i="50"/>
  <c r="E1548" i="50"/>
  <c r="E1549" i="50"/>
  <c r="E1550" i="50"/>
  <c r="E1551" i="50"/>
  <c r="E1552" i="50"/>
  <c r="E1553" i="50"/>
  <c r="E1554" i="50"/>
  <c r="E1555" i="50"/>
  <c r="E1556" i="50"/>
  <c r="E1557" i="50"/>
  <c r="E1558" i="50"/>
  <c r="E1559" i="50"/>
  <c r="E1560" i="50"/>
  <c r="E1561" i="50"/>
  <c r="E1562" i="50"/>
  <c r="E1563" i="50"/>
  <c r="E1564" i="50"/>
  <c r="E1567" i="50"/>
  <c r="E1568" i="50"/>
  <c r="E1569" i="50"/>
  <c r="E1570" i="50"/>
  <c r="E1571" i="50"/>
  <c r="E1572" i="50"/>
  <c r="E1573" i="50"/>
  <c r="E1574" i="50"/>
  <c r="E1575" i="50"/>
  <c r="E1576" i="50"/>
  <c r="E1577" i="50"/>
  <c r="E1578" i="50"/>
  <c r="E1579" i="50"/>
  <c r="E1580" i="50"/>
  <c r="E1581" i="50"/>
  <c r="E1582" i="50"/>
  <c r="E1583" i="50"/>
  <c r="E1584" i="50"/>
  <c r="E1585" i="50"/>
  <c r="E1586" i="50"/>
  <c r="E1589" i="50"/>
  <c r="E1590" i="50"/>
  <c r="E1591" i="50"/>
  <c r="E1592" i="50"/>
  <c r="E1593" i="50"/>
  <c r="E1594" i="50"/>
  <c r="E1595" i="50"/>
  <c r="E1596" i="50"/>
  <c r="E1597" i="50"/>
  <c r="E1598" i="50"/>
  <c r="E1599" i="50"/>
  <c r="E1600" i="50"/>
  <c r="E1601" i="50"/>
  <c r="E1602" i="50"/>
  <c r="E1603" i="50"/>
  <c r="E1604" i="50"/>
  <c r="E1605" i="50"/>
  <c r="E1606" i="50"/>
  <c r="E1607" i="50"/>
  <c r="E1608" i="50"/>
  <c r="E1611" i="50"/>
  <c r="E1612" i="50"/>
  <c r="E1613" i="50"/>
  <c r="E1614" i="50"/>
  <c r="E1615" i="50"/>
  <c r="E1616" i="50"/>
  <c r="E1617" i="50"/>
  <c r="E1618" i="50"/>
  <c r="E1619" i="50"/>
  <c r="E1620" i="50"/>
  <c r="E1621" i="50"/>
  <c r="E1622" i="50"/>
  <c r="E1623" i="50"/>
  <c r="E1624" i="50"/>
  <c r="E1625" i="50"/>
  <c r="E1626" i="50"/>
  <c r="E1627" i="50"/>
  <c r="E1628" i="50"/>
  <c r="E1629" i="50"/>
  <c r="E1630" i="50"/>
  <c r="E1633" i="50"/>
  <c r="E1634" i="50"/>
  <c r="E1635" i="50"/>
  <c r="E1636" i="50"/>
  <c r="E1637" i="50"/>
  <c r="E1638" i="50"/>
  <c r="E1639" i="50"/>
  <c r="E1640" i="50"/>
  <c r="E1641" i="50"/>
  <c r="E1642" i="50"/>
  <c r="E1643" i="50"/>
  <c r="E1644" i="50"/>
  <c r="E1645" i="50"/>
  <c r="E1646" i="50"/>
  <c r="E1647" i="50"/>
  <c r="E1648" i="50"/>
  <c r="E1649" i="50"/>
  <c r="E1650" i="50"/>
  <c r="E1651" i="50"/>
  <c r="E1652" i="50"/>
  <c r="E1655" i="50"/>
  <c r="E1656" i="50"/>
  <c r="E1657" i="50"/>
  <c r="E1658" i="50"/>
  <c r="E1659" i="50"/>
  <c r="E1660" i="50"/>
  <c r="E1661" i="50"/>
  <c r="E1662" i="50"/>
  <c r="E1663" i="50"/>
  <c r="E1664" i="50"/>
  <c r="E1665" i="50"/>
  <c r="E1666" i="50"/>
  <c r="E1667" i="50"/>
  <c r="E1668" i="50"/>
  <c r="E1669" i="50"/>
  <c r="E1670" i="50"/>
  <c r="E1671" i="50"/>
  <c r="E1672" i="50"/>
  <c r="E1673" i="50"/>
  <c r="E1674" i="50"/>
  <c r="E1677" i="50"/>
  <c r="E1678" i="50"/>
  <c r="E1679" i="50"/>
  <c r="E1680" i="50"/>
  <c r="E1681" i="50"/>
  <c r="E1682" i="50"/>
  <c r="E1683" i="50"/>
  <c r="E1684" i="50"/>
  <c r="E1685" i="50"/>
  <c r="E1686" i="50"/>
  <c r="E1687" i="50"/>
  <c r="E1688" i="50"/>
  <c r="E1689" i="50"/>
  <c r="E1690" i="50"/>
  <c r="E1691" i="50"/>
  <c r="E1692" i="50"/>
  <c r="E1693" i="50"/>
  <c r="E1694" i="50"/>
  <c r="E1695" i="50"/>
  <c r="E1696" i="50"/>
  <c r="E1699" i="50"/>
  <c r="E1700" i="50"/>
  <c r="E1701" i="50"/>
  <c r="E1702" i="50"/>
  <c r="E1703" i="50"/>
  <c r="E1704" i="50"/>
  <c r="E1705" i="50"/>
  <c r="E1706" i="50"/>
  <c r="E1707" i="50"/>
  <c r="E1708" i="50"/>
  <c r="E1709" i="50"/>
  <c r="E1710" i="50"/>
  <c r="E1711" i="50"/>
  <c r="E1712" i="50"/>
  <c r="E1713" i="50"/>
  <c r="E1714" i="50"/>
  <c r="E1715" i="50"/>
  <c r="E1716" i="50"/>
  <c r="E1717" i="50"/>
  <c r="E1718" i="50"/>
  <c r="E1721" i="50"/>
  <c r="E1722" i="50"/>
  <c r="E1723" i="50"/>
  <c r="E1724" i="50"/>
  <c r="E1725" i="50"/>
  <c r="E1726" i="50"/>
  <c r="E1727" i="50"/>
  <c r="E1728" i="50"/>
  <c r="E1729" i="50"/>
  <c r="E1730" i="50"/>
  <c r="E1731" i="50"/>
  <c r="E1732" i="50"/>
  <c r="E1733" i="50"/>
  <c r="E1734" i="50"/>
  <c r="E1735" i="50"/>
  <c r="E1736" i="50"/>
  <c r="E1737" i="50"/>
  <c r="E1738" i="50"/>
  <c r="E1739" i="50"/>
  <c r="E1740" i="50"/>
  <c r="E1743" i="50"/>
  <c r="E1744" i="50"/>
  <c r="E1745" i="50"/>
  <c r="E1746" i="50"/>
  <c r="E1747" i="50"/>
  <c r="E1748" i="50"/>
  <c r="E1749" i="50"/>
  <c r="E1750" i="50"/>
  <c r="E1751" i="50"/>
  <c r="E1752" i="50"/>
  <c r="E1753" i="50"/>
  <c r="E1754" i="50"/>
  <c r="E1755" i="50"/>
  <c r="E1756" i="50"/>
  <c r="E1757" i="50"/>
  <c r="E1758" i="50"/>
  <c r="E1759" i="50"/>
  <c r="E1760" i="50"/>
  <c r="E1761" i="50"/>
  <c r="E1762" i="50"/>
  <c r="E1765" i="50"/>
  <c r="E1766" i="50"/>
  <c r="E1767" i="50"/>
  <c r="E1768" i="50"/>
  <c r="E1769" i="50"/>
  <c r="E1770" i="50"/>
  <c r="E1771" i="50"/>
  <c r="E1772" i="50"/>
  <c r="E1773" i="50"/>
  <c r="E1774" i="50"/>
  <c r="E1775" i="50"/>
  <c r="E1776" i="50"/>
  <c r="E1777" i="50"/>
  <c r="E1778" i="50"/>
  <c r="E1779" i="50"/>
  <c r="E1780" i="50"/>
  <c r="E1781" i="50"/>
  <c r="E1782" i="50"/>
  <c r="E1783" i="50"/>
  <c r="E1784" i="50"/>
  <c r="E1787" i="50"/>
  <c r="E1788" i="50"/>
  <c r="E1789" i="50"/>
  <c r="E1790" i="50"/>
  <c r="E1791" i="50"/>
  <c r="E1792" i="50"/>
  <c r="E1793" i="50"/>
  <c r="E1794" i="50"/>
  <c r="E1795" i="50"/>
  <c r="E1796" i="50"/>
  <c r="E1797" i="50"/>
  <c r="E1798" i="50"/>
  <c r="E1799" i="50"/>
  <c r="E1800" i="50"/>
  <c r="E1801" i="50"/>
  <c r="E1802" i="50"/>
  <c r="E1803" i="50"/>
  <c r="E1804" i="50"/>
  <c r="E1805" i="50"/>
  <c r="E1806" i="50"/>
  <c r="E1809" i="50"/>
  <c r="E1810" i="50"/>
  <c r="E1811" i="50"/>
  <c r="E1812" i="50"/>
  <c r="E1813" i="50"/>
  <c r="E1814" i="50"/>
  <c r="E1815" i="50"/>
  <c r="E1816" i="50"/>
  <c r="E1817" i="50"/>
  <c r="E1818" i="50"/>
  <c r="E1819" i="50"/>
  <c r="E1820" i="50"/>
  <c r="E1821" i="50"/>
  <c r="E1822" i="50"/>
  <c r="E1823" i="50"/>
  <c r="E1824" i="50"/>
  <c r="E1825" i="50"/>
  <c r="E1826" i="50"/>
  <c r="E1827" i="50"/>
  <c r="E1828" i="50"/>
  <c r="E1831" i="50"/>
  <c r="E1832" i="50"/>
  <c r="E1833" i="50"/>
  <c r="E1834" i="50"/>
  <c r="E1835" i="50"/>
  <c r="E1836" i="50"/>
  <c r="E1837" i="50"/>
  <c r="E1838" i="50"/>
  <c r="E1839" i="50"/>
  <c r="E1840" i="50"/>
  <c r="E1841" i="50"/>
  <c r="E1842" i="50"/>
  <c r="E1843" i="50"/>
  <c r="E1844" i="50"/>
  <c r="E1845" i="50"/>
  <c r="E1846" i="50"/>
  <c r="E1847" i="50"/>
  <c r="E1848" i="50"/>
  <c r="E1849" i="50"/>
  <c r="E1850" i="50"/>
  <c r="E4" i="49"/>
  <c r="E5" i="49"/>
  <c r="E6" i="49"/>
  <c r="E7" i="49"/>
  <c r="E8" i="49"/>
  <c r="E9" i="49"/>
  <c r="E10" i="49"/>
  <c r="E11" i="49"/>
  <c r="E12" i="49"/>
  <c r="E13" i="49"/>
  <c r="E14" i="49"/>
  <c r="E15" i="49"/>
  <c r="E16" i="49"/>
  <c r="E17" i="49"/>
  <c r="E18" i="49"/>
  <c r="E19" i="49"/>
  <c r="E20" i="49"/>
  <c r="E21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47" i="49"/>
  <c r="E48" i="49"/>
  <c r="E49" i="49"/>
  <c r="E50" i="49"/>
  <c r="E51" i="49"/>
  <c r="E52" i="49"/>
  <c r="E53" i="49"/>
  <c r="E54" i="49"/>
  <c r="E55" i="49"/>
  <c r="E56" i="49"/>
  <c r="E57" i="49"/>
  <c r="E58" i="49"/>
  <c r="E59" i="49"/>
  <c r="E60" i="49"/>
  <c r="E61" i="49"/>
  <c r="E62" i="49"/>
  <c r="E63" i="49"/>
  <c r="E64" i="49"/>
  <c r="E65" i="49"/>
  <c r="E66" i="49"/>
  <c r="E67" i="49"/>
  <c r="E68" i="49"/>
  <c r="E69" i="49"/>
  <c r="E70" i="49"/>
  <c r="E71" i="49"/>
  <c r="E72" i="49"/>
  <c r="E73" i="49"/>
  <c r="E74" i="49"/>
  <c r="E75" i="49"/>
  <c r="E76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3" i="49"/>
  <c r="E104" i="49"/>
  <c r="E105" i="49"/>
  <c r="E106" i="49"/>
  <c r="E107" i="49"/>
  <c r="E108" i="49"/>
  <c r="E109" i="49"/>
  <c r="E110" i="49"/>
  <c r="E111" i="49"/>
  <c r="E112" i="49"/>
  <c r="E113" i="49"/>
  <c r="E114" i="49"/>
  <c r="E115" i="49"/>
  <c r="E116" i="49"/>
  <c r="E117" i="49"/>
  <c r="E118" i="49"/>
  <c r="E119" i="49"/>
  <c r="E120" i="49"/>
  <c r="E121" i="49"/>
  <c r="E122" i="49"/>
  <c r="E123" i="49"/>
  <c r="E124" i="49"/>
  <c r="E125" i="49"/>
  <c r="E126" i="49"/>
  <c r="E127" i="49"/>
  <c r="E128" i="49"/>
  <c r="E129" i="49"/>
  <c r="E130" i="49"/>
  <c r="E131" i="49"/>
  <c r="E132" i="49"/>
  <c r="E133" i="49"/>
  <c r="E134" i="49"/>
  <c r="E135" i="49"/>
  <c r="E136" i="49"/>
  <c r="E137" i="49"/>
  <c r="E138" i="49"/>
  <c r="E139" i="49"/>
  <c r="E140" i="49"/>
  <c r="E141" i="49"/>
  <c r="E142" i="49"/>
  <c r="E143" i="49"/>
  <c r="E144" i="49"/>
  <c r="E145" i="49"/>
  <c r="E146" i="49"/>
  <c r="E147" i="49"/>
  <c r="E148" i="49"/>
  <c r="E149" i="49"/>
  <c r="E150" i="49"/>
  <c r="E151" i="49"/>
  <c r="E152" i="49"/>
  <c r="E153" i="49"/>
  <c r="E154" i="49"/>
  <c r="E155" i="49"/>
  <c r="E156" i="49"/>
  <c r="E157" i="49"/>
  <c r="E158" i="49"/>
  <c r="E159" i="49"/>
  <c r="E160" i="49"/>
  <c r="E161" i="49"/>
  <c r="E162" i="49"/>
  <c r="E163" i="49"/>
  <c r="E164" i="49"/>
  <c r="E165" i="49"/>
  <c r="E166" i="49"/>
  <c r="E167" i="49"/>
  <c r="E168" i="49"/>
  <c r="E169" i="49"/>
  <c r="E170" i="49"/>
  <c r="E171" i="49"/>
  <c r="E172" i="49"/>
  <c r="E173" i="49"/>
  <c r="E174" i="49"/>
  <c r="E175" i="49"/>
  <c r="E176" i="49"/>
  <c r="E177" i="49"/>
  <c r="E178" i="49"/>
  <c r="E179" i="49"/>
  <c r="E180" i="49"/>
  <c r="E181" i="49"/>
  <c r="E182" i="49"/>
  <c r="E183" i="49"/>
  <c r="E184" i="49"/>
  <c r="E185" i="49"/>
  <c r="E186" i="49"/>
  <c r="E187" i="49"/>
  <c r="E188" i="49"/>
  <c r="E189" i="49"/>
  <c r="E190" i="49"/>
  <c r="E191" i="49"/>
  <c r="E192" i="49"/>
  <c r="E193" i="49"/>
  <c r="E194" i="49"/>
  <c r="E195" i="49"/>
  <c r="E196" i="49"/>
  <c r="E197" i="49"/>
  <c r="E198" i="49"/>
  <c r="E199" i="49"/>
  <c r="E200" i="49"/>
  <c r="E201" i="49"/>
  <c r="E202" i="49"/>
  <c r="E203" i="49"/>
  <c r="E204" i="49"/>
  <c r="E205" i="49"/>
  <c r="E206" i="49"/>
  <c r="E207" i="49"/>
  <c r="E208" i="49"/>
  <c r="E209" i="49"/>
  <c r="E210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30" i="49"/>
  <c r="E231" i="49"/>
  <c r="E232" i="49"/>
  <c r="E233" i="49"/>
  <c r="E234" i="49"/>
  <c r="E235" i="49"/>
  <c r="E236" i="49"/>
  <c r="E237" i="49"/>
  <c r="E238" i="49"/>
  <c r="E239" i="49"/>
  <c r="E240" i="49"/>
  <c r="E241" i="49"/>
  <c r="E242" i="49"/>
  <c r="E243" i="49"/>
  <c r="E244" i="49"/>
  <c r="E245" i="49"/>
  <c r="E246" i="49"/>
  <c r="E247" i="49"/>
  <c r="E248" i="49"/>
  <c r="E249" i="49"/>
  <c r="E250" i="49"/>
  <c r="E251" i="49"/>
  <c r="E252" i="49"/>
  <c r="E253" i="49"/>
  <c r="E254" i="49"/>
  <c r="E255" i="49"/>
  <c r="E256" i="49"/>
  <c r="E257" i="49"/>
  <c r="E258" i="49"/>
  <c r="E259" i="49"/>
  <c r="E260" i="49"/>
  <c r="E261" i="49"/>
  <c r="E262" i="49"/>
  <c r="E263" i="49"/>
  <c r="E264" i="49"/>
  <c r="E265" i="49"/>
  <c r="E266" i="49"/>
  <c r="E267" i="49"/>
  <c r="E268" i="49"/>
  <c r="E269" i="49"/>
  <c r="E270" i="49"/>
  <c r="E271" i="49"/>
  <c r="E272" i="49"/>
  <c r="E273" i="49"/>
  <c r="E274" i="49"/>
  <c r="E275" i="49"/>
  <c r="E276" i="49"/>
  <c r="E277" i="49"/>
  <c r="E278" i="49"/>
  <c r="E279" i="49"/>
  <c r="E280" i="49"/>
  <c r="E281" i="49"/>
  <c r="E282" i="49"/>
  <c r="E283" i="49"/>
  <c r="E284" i="49"/>
  <c r="E285" i="49"/>
  <c r="E286" i="49"/>
  <c r="E287" i="49"/>
  <c r="E288" i="49"/>
  <c r="E289" i="49"/>
  <c r="E290" i="49"/>
  <c r="E291" i="49"/>
  <c r="E292" i="49"/>
  <c r="E293" i="49"/>
  <c r="E294" i="49"/>
  <c r="E295" i="49"/>
  <c r="E296" i="49"/>
  <c r="E297" i="49"/>
  <c r="E298" i="49"/>
  <c r="E299" i="49"/>
  <c r="E300" i="49"/>
  <c r="E301" i="49"/>
  <c r="E302" i="49"/>
  <c r="E303" i="49"/>
  <c r="E304" i="49"/>
  <c r="E305" i="49"/>
  <c r="E306" i="49"/>
  <c r="E307" i="49"/>
  <c r="E308" i="49"/>
  <c r="E309" i="49"/>
  <c r="E310" i="49"/>
  <c r="E311" i="49"/>
  <c r="E312" i="49"/>
  <c r="E313" i="49"/>
  <c r="E314" i="49"/>
  <c r="E315" i="49"/>
  <c r="E316" i="49"/>
  <c r="E317" i="49"/>
  <c r="E318" i="49"/>
  <c r="E319" i="49"/>
  <c r="E320" i="49"/>
  <c r="E321" i="49"/>
  <c r="E322" i="49"/>
  <c r="E323" i="49"/>
  <c r="E324" i="49"/>
  <c r="E325" i="49"/>
  <c r="E326" i="49"/>
  <c r="E327" i="49"/>
  <c r="E328" i="49"/>
  <c r="E329" i="49"/>
  <c r="E330" i="49"/>
  <c r="E331" i="49"/>
  <c r="E332" i="49"/>
  <c r="E333" i="49"/>
  <c r="E334" i="49"/>
  <c r="E335" i="49"/>
  <c r="E336" i="49"/>
  <c r="E337" i="49"/>
  <c r="E338" i="49"/>
  <c r="E339" i="49"/>
  <c r="E340" i="49"/>
  <c r="E341" i="49"/>
  <c r="E342" i="49"/>
  <c r="E343" i="49"/>
  <c r="E344" i="49"/>
  <c r="E345" i="49"/>
  <c r="E346" i="49"/>
  <c r="E347" i="49"/>
  <c r="E348" i="49"/>
  <c r="E349" i="49"/>
  <c r="E350" i="49"/>
  <c r="E351" i="49"/>
  <c r="E352" i="49"/>
  <c r="E353" i="49"/>
  <c r="E354" i="49"/>
  <c r="E355" i="49"/>
  <c r="E356" i="49"/>
  <c r="E357" i="49"/>
  <c r="E358" i="49"/>
  <c r="E359" i="49"/>
  <c r="E360" i="49"/>
  <c r="E361" i="49"/>
  <c r="E362" i="49"/>
  <c r="E363" i="49"/>
  <c r="E364" i="49"/>
  <c r="E365" i="49"/>
  <c r="E366" i="49"/>
  <c r="E367" i="49"/>
  <c r="E368" i="49"/>
  <c r="E369" i="49"/>
  <c r="E370" i="49"/>
  <c r="E371" i="49"/>
  <c r="E372" i="49"/>
  <c r="E373" i="49"/>
  <c r="E374" i="49"/>
  <c r="E375" i="49"/>
  <c r="E376" i="49"/>
  <c r="E377" i="49"/>
  <c r="E378" i="49"/>
  <c r="E379" i="49"/>
  <c r="E380" i="49"/>
  <c r="E381" i="49"/>
  <c r="E382" i="49"/>
  <c r="E383" i="49"/>
  <c r="E384" i="49"/>
  <c r="E385" i="49"/>
  <c r="E386" i="49"/>
  <c r="E387" i="49"/>
  <c r="E388" i="49"/>
  <c r="E389" i="49"/>
  <c r="E390" i="49"/>
  <c r="E391" i="49"/>
  <c r="E392" i="49"/>
  <c r="E393" i="49"/>
  <c r="E394" i="49"/>
  <c r="E395" i="49"/>
  <c r="E396" i="49"/>
  <c r="E397" i="49"/>
  <c r="E398" i="49"/>
  <c r="E399" i="49"/>
  <c r="E400" i="49"/>
  <c r="E401" i="49"/>
  <c r="E402" i="49"/>
  <c r="E403" i="49"/>
  <c r="E404" i="49"/>
  <c r="E405" i="49"/>
  <c r="E406" i="49"/>
  <c r="E407" i="49"/>
  <c r="E408" i="49"/>
  <c r="E409" i="49"/>
  <c r="E410" i="49"/>
  <c r="E411" i="49"/>
  <c r="E412" i="49"/>
  <c r="E413" i="49"/>
  <c r="E414" i="49"/>
  <c r="E415" i="49"/>
  <c r="E416" i="49"/>
  <c r="E417" i="49"/>
  <c r="E418" i="49"/>
  <c r="E419" i="49"/>
  <c r="E420" i="49"/>
  <c r="E421" i="49"/>
  <c r="E422" i="49"/>
  <c r="E423" i="49"/>
  <c r="E424" i="49"/>
  <c r="E425" i="49"/>
  <c r="E426" i="49"/>
  <c r="E427" i="49"/>
  <c r="E428" i="49"/>
  <c r="E429" i="49"/>
  <c r="E430" i="49"/>
  <c r="E431" i="49"/>
  <c r="E432" i="49"/>
  <c r="E433" i="49"/>
  <c r="E434" i="49"/>
  <c r="E435" i="49"/>
  <c r="E436" i="49"/>
  <c r="E437" i="49"/>
  <c r="E438" i="49"/>
  <c r="E439" i="49"/>
  <c r="E440" i="49"/>
  <c r="E441" i="49"/>
  <c r="E442" i="49"/>
  <c r="E443" i="49"/>
  <c r="E444" i="49"/>
  <c r="E445" i="49"/>
  <c r="E446" i="49"/>
  <c r="E447" i="49"/>
  <c r="E448" i="49"/>
  <c r="E449" i="49"/>
  <c r="E450" i="49"/>
  <c r="E451" i="49"/>
  <c r="E452" i="49"/>
  <c r="E453" i="49"/>
  <c r="E454" i="49"/>
  <c r="E455" i="49"/>
  <c r="E456" i="49"/>
  <c r="E457" i="49"/>
  <c r="E458" i="49"/>
  <c r="E459" i="49"/>
  <c r="E460" i="49"/>
  <c r="E461" i="49"/>
  <c r="E462" i="49"/>
  <c r="E463" i="49"/>
  <c r="E464" i="49"/>
  <c r="E465" i="49"/>
  <c r="E466" i="49"/>
  <c r="E467" i="49"/>
  <c r="E468" i="49"/>
  <c r="E469" i="49"/>
  <c r="E470" i="49"/>
  <c r="E471" i="49"/>
  <c r="E472" i="49"/>
  <c r="E473" i="49"/>
  <c r="E474" i="49"/>
  <c r="E475" i="49"/>
  <c r="E476" i="49"/>
  <c r="E477" i="49"/>
  <c r="E478" i="49"/>
  <c r="E479" i="49"/>
  <c r="E480" i="49"/>
  <c r="E481" i="49"/>
  <c r="E482" i="49"/>
  <c r="E483" i="49"/>
  <c r="E484" i="49"/>
  <c r="E485" i="49"/>
  <c r="E486" i="49"/>
  <c r="E487" i="49"/>
  <c r="E488" i="49"/>
  <c r="E489" i="49"/>
  <c r="E490" i="49"/>
  <c r="E491" i="49"/>
  <c r="E492" i="49"/>
  <c r="E493" i="49"/>
  <c r="E494" i="49"/>
  <c r="E495" i="49"/>
  <c r="E496" i="49"/>
  <c r="E497" i="49"/>
  <c r="E498" i="49"/>
  <c r="E499" i="49"/>
  <c r="E500" i="49"/>
  <c r="E501" i="49"/>
  <c r="E502" i="49"/>
  <c r="E503" i="49"/>
  <c r="E504" i="49"/>
  <c r="E505" i="49"/>
  <c r="E506" i="49"/>
  <c r="E507" i="49"/>
  <c r="E508" i="49"/>
  <c r="E509" i="49"/>
  <c r="E510" i="49"/>
  <c r="E511" i="49"/>
  <c r="E512" i="49"/>
  <c r="E513" i="49"/>
  <c r="E514" i="49"/>
  <c r="E515" i="49"/>
  <c r="E516" i="49"/>
  <c r="E517" i="49"/>
  <c r="E518" i="49"/>
  <c r="E519" i="49"/>
  <c r="E520" i="49"/>
  <c r="E521" i="49"/>
  <c r="E522" i="49"/>
  <c r="E523" i="49"/>
  <c r="E524" i="49"/>
  <c r="E525" i="49"/>
  <c r="E526" i="49"/>
  <c r="E527" i="49"/>
  <c r="E528" i="49"/>
  <c r="E529" i="49"/>
  <c r="E530" i="49"/>
  <c r="E531" i="49"/>
  <c r="E532" i="49"/>
  <c r="E533" i="49"/>
  <c r="E534" i="49"/>
  <c r="E535" i="49"/>
  <c r="E536" i="49"/>
  <c r="E537" i="49"/>
  <c r="E538" i="49"/>
  <c r="E539" i="49"/>
  <c r="E540" i="49"/>
  <c r="E541" i="49"/>
  <c r="E542" i="49"/>
  <c r="E543" i="49"/>
  <c r="E544" i="49"/>
  <c r="E545" i="49"/>
  <c r="E546" i="49"/>
  <c r="E547" i="49"/>
  <c r="E548" i="49"/>
  <c r="E549" i="49"/>
  <c r="E550" i="49"/>
  <c r="E551" i="49"/>
  <c r="E552" i="49"/>
  <c r="E553" i="49"/>
  <c r="E554" i="49"/>
  <c r="E555" i="49"/>
  <c r="E556" i="49"/>
  <c r="E557" i="49"/>
  <c r="E558" i="49"/>
  <c r="E559" i="49"/>
  <c r="E560" i="49"/>
  <c r="E561" i="49"/>
  <c r="E562" i="49"/>
  <c r="E563" i="49"/>
  <c r="E564" i="49"/>
  <c r="E565" i="49"/>
  <c r="E566" i="49"/>
  <c r="E567" i="49"/>
  <c r="E568" i="49"/>
  <c r="E569" i="49"/>
  <c r="E570" i="49"/>
  <c r="E571" i="49"/>
  <c r="E572" i="49"/>
  <c r="E573" i="49"/>
  <c r="E574" i="49"/>
  <c r="E575" i="49"/>
  <c r="E576" i="49"/>
  <c r="E577" i="49"/>
  <c r="E578" i="49"/>
  <c r="E579" i="49"/>
  <c r="E580" i="49"/>
  <c r="E581" i="49"/>
  <c r="E582" i="49"/>
  <c r="E583" i="49"/>
  <c r="E584" i="49"/>
  <c r="E585" i="49"/>
  <c r="E586" i="49"/>
  <c r="E587" i="49"/>
  <c r="E588" i="49"/>
  <c r="E589" i="49"/>
  <c r="E590" i="49"/>
  <c r="E591" i="49"/>
  <c r="E592" i="49"/>
  <c r="E593" i="49"/>
  <c r="E594" i="49"/>
  <c r="E595" i="49"/>
  <c r="E596" i="49"/>
  <c r="E597" i="49"/>
  <c r="E598" i="49"/>
  <c r="E599" i="49"/>
  <c r="E600" i="49"/>
  <c r="E601" i="49"/>
  <c r="E602" i="49"/>
  <c r="E603" i="49"/>
  <c r="E604" i="49"/>
  <c r="E605" i="49"/>
  <c r="E606" i="49"/>
  <c r="E607" i="49"/>
  <c r="E608" i="49"/>
  <c r="E609" i="49"/>
  <c r="E610" i="49"/>
  <c r="E611" i="49"/>
  <c r="E612" i="49"/>
  <c r="E613" i="49"/>
  <c r="E614" i="49"/>
  <c r="E615" i="49"/>
  <c r="E616" i="49"/>
  <c r="E617" i="49"/>
  <c r="E618" i="49"/>
  <c r="E619" i="49"/>
  <c r="E620" i="49"/>
  <c r="E621" i="49"/>
  <c r="E622" i="49"/>
  <c r="E623" i="49"/>
  <c r="E624" i="49"/>
  <c r="E625" i="49"/>
  <c r="E626" i="49"/>
  <c r="E627" i="49"/>
  <c r="E628" i="49"/>
  <c r="E629" i="49"/>
  <c r="E630" i="49"/>
  <c r="E631" i="49"/>
  <c r="E632" i="49"/>
  <c r="E633" i="49"/>
  <c r="E634" i="49"/>
  <c r="E635" i="49"/>
  <c r="E636" i="49"/>
  <c r="E637" i="49"/>
  <c r="E638" i="49"/>
  <c r="E639" i="49"/>
  <c r="E640" i="49"/>
  <c r="E641" i="49"/>
  <c r="E642" i="49"/>
  <c r="E643" i="49"/>
  <c r="E644" i="49"/>
  <c r="E645" i="49"/>
  <c r="E646" i="49"/>
  <c r="E647" i="49"/>
  <c r="E648" i="49"/>
  <c r="E649" i="49"/>
  <c r="E650" i="49"/>
  <c r="E651" i="49"/>
  <c r="E652" i="49"/>
  <c r="E653" i="49"/>
  <c r="E654" i="49"/>
  <c r="E655" i="49"/>
  <c r="E656" i="49"/>
  <c r="E657" i="49"/>
  <c r="E658" i="49"/>
  <c r="E659" i="49"/>
  <c r="E660" i="49"/>
  <c r="E661" i="49"/>
  <c r="E662" i="49"/>
  <c r="E663" i="49"/>
  <c r="E664" i="49"/>
  <c r="E665" i="49"/>
  <c r="E666" i="49"/>
  <c r="E667" i="49"/>
  <c r="E668" i="49"/>
  <c r="E669" i="49"/>
  <c r="E670" i="49"/>
  <c r="E671" i="49"/>
  <c r="E672" i="49"/>
  <c r="E673" i="49"/>
  <c r="E674" i="49"/>
  <c r="E675" i="49"/>
  <c r="E676" i="49"/>
  <c r="E677" i="49"/>
  <c r="E678" i="49"/>
  <c r="E679" i="49"/>
  <c r="E680" i="49"/>
  <c r="E681" i="49"/>
  <c r="E682" i="49"/>
  <c r="E683" i="49"/>
  <c r="E684" i="49"/>
  <c r="E685" i="49"/>
  <c r="E686" i="49"/>
  <c r="E687" i="49"/>
  <c r="E688" i="49"/>
  <c r="E689" i="49"/>
  <c r="E690" i="49"/>
  <c r="E691" i="49"/>
  <c r="E692" i="49"/>
  <c r="E693" i="49"/>
  <c r="E694" i="49"/>
  <c r="E695" i="49"/>
  <c r="E696" i="49"/>
  <c r="E697" i="49"/>
  <c r="E698" i="49"/>
  <c r="E699" i="49"/>
  <c r="E700" i="49"/>
  <c r="E701" i="49"/>
  <c r="E702" i="49"/>
  <c r="E703" i="49"/>
  <c r="E704" i="49"/>
  <c r="E705" i="49"/>
  <c r="E706" i="49"/>
  <c r="E707" i="49"/>
  <c r="E708" i="49"/>
  <c r="E709" i="49"/>
  <c r="E710" i="49"/>
  <c r="E711" i="49"/>
  <c r="E712" i="49"/>
  <c r="E713" i="49"/>
  <c r="E714" i="49"/>
  <c r="E715" i="49"/>
  <c r="E716" i="49"/>
  <c r="E717" i="49"/>
  <c r="E718" i="49"/>
  <c r="E719" i="49"/>
  <c r="E720" i="49"/>
  <c r="E721" i="49"/>
  <c r="E722" i="49"/>
  <c r="E723" i="49"/>
  <c r="E724" i="49"/>
  <c r="E725" i="49"/>
  <c r="E726" i="49"/>
  <c r="E727" i="49"/>
  <c r="E728" i="49"/>
  <c r="E729" i="49"/>
  <c r="E730" i="49"/>
  <c r="E731" i="49"/>
  <c r="E732" i="49"/>
  <c r="E733" i="49"/>
  <c r="E734" i="49"/>
  <c r="E735" i="49"/>
  <c r="E736" i="49"/>
  <c r="E737" i="49"/>
  <c r="E738" i="49"/>
  <c r="E739" i="49"/>
  <c r="E740" i="49"/>
  <c r="E741" i="49"/>
  <c r="E742" i="49"/>
  <c r="E743" i="49"/>
  <c r="E744" i="49"/>
  <c r="E745" i="49"/>
  <c r="E746" i="49"/>
  <c r="E747" i="49"/>
  <c r="E748" i="49"/>
  <c r="E749" i="49"/>
  <c r="E750" i="49"/>
  <c r="E751" i="49"/>
  <c r="E752" i="49"/>
  <c r="E753" i="49"/>
  <c r="E754" i="49"/>
  <c r="E755" i="49"/>
  <c r="E756" i="49"/>
  <c r="E757" i="49"/>
  <c r="E758" i="49"/>
  <c r="E759" i="49"/>
  <c r="E760" i="49"/>
  <c r="E761" i="49"/>
  <c r="E762" i="49"/>
  <c r="E763" i="49"/>
  <c r="E764" i="49"/>
  <c r="E765" i="49"/>
  <c r="E766" i="49"/>
  <c r="E767" i="49"/>
  <c r="E768" i="49"/>
  <c r="E769" i="49"/>
  <c r="E770" i="49"/>
  <c r="E771" i="49"/>
  <c r="E772" i="49"/>
  <c r="E773" i="49"/>
  <c r="E774" i="49"/>
  <c r="E775" i="49"/>
  <c r="E776" i="49"/>
  <c r="E777" i="49"/>
  <c r="E778" i="49"/>
  <c r="E779" i="49"/>
  <c r="E780" i="49"/>
  <c r="E781" i="49"/>
  <c r="E782" i="49"/>
  <c r="E783" i="49"/>
  <c r="E784" i="49"/>
  <c r="E785" i="49"/>
  <c r="E786" i="49"/>
  <c r="E787" i="49"/>
  <c r="E788" i="49"/>
  <c r="E789" i="49"/>
  <c r="E790" i="49"/>
  <c r="E791" i="49"/>
  <c r="E792" i="49"/>
  <c r="E793" i="49"/>
  <c r="E794" i="49"/>
  <c r="E795" i="49"/>
  <c r="E796" i="49"/>
  <c r="E797" i="49"/>
  <c r="E798" i="49"/>
  <c r="E799" i="49"/>
  <c r="E800" i="49"/>
  <c r="E801" i="49"/>
  <c r="E802" i="49"/>
  <c r="E803" i="49"/>
  <c r="E804" i="49"/>
  <c r="E805" i="49"/>
  <c r="E806" i="49"/>
  <c r="E807" i="49"/>
  <c r="E808" i="49"/>
  <c r="E809" i="49"/>
  <c r="E810" i="49"/>
  <c r="E811" i="49"/>
  <c r="E812" i="49"/>
  <c r="E813" i="49"/>
  <c r="E814" i="49"/>
  <c r="E815" i="49"/>
  <c r="E816" i="49"/>
  <c r="E817" i="49"/>
  <c r="E818" i="49"/>
  <c r="E819" i="49"/>
  <c r="E820" i="49"/>
  <c r="E821" i="49"/>
  <c r="E822" i="49"/>
  <c r="E823" i="49"/>
  <c r="E824" i="49"/>
  <c r="E825" i="49"/>
  <c r="E826" i="49"/>
  <c r="E827" i="49"/>
  <c r="E828" i="49"/>
  <c r="E829" i="49"/>
  <c r="E830" i="49"/>
  <c r="E831" i="49"/>
  <c r="E832" i="49"/>
  <c r="E833" i="49"/>
  <c r="E834" i="49"/>
  <c r="E835" i="49"/>
  <c r="E836" i="49"/>
  <c r="E837" i="49"/>
  <c r="E838" i="49"/>
  <c r="E839" i="49"/>
  <c r="E840" i="49"/>
  <c r="E841" i="49"/>
  <c r="E842" i="49"/>
  <c r="E843" i="49"/>
  <c r="E844" i="49"/>
  <c r="E845" i="49"/>
  <c r="E846" i="49"/>
  <c r="E847" i="49"/>
  <c r="E848" i="49"/>
  <c r="E849" i="49"/>
  <c r="E850" i="49"/>
  <c r="E851" i="49"/>
  <c r="E852" i="49"/>
  <c r="E853" i="49"/>
  <c r="E854" i="49"/>
  <c r="E855" i="49"/>
  <c r="E856" i="49"/>
  <c r="E857" i="49"/>
  <c r="E858" i="49"/>
  <c r="E859" i="49"/>
  <c r="E860" i="49"/>
  <c r="E861" i="49"/>
  <c r="E862" i="49"/>
  <c r="E863" i="49"/>
  <c r="E864" i="49"/>
  <c r="E865" i="49"/>
  <c r="E866" i="49"/>
  <c r="E867" i="49"/>
  <c r="E868" i="49"/>
  <c r="E869" i="49"/>
  <c r="E870" i="49"/>
  <c r="E871" i="49"/>
  <c r="E872" i="49"/>
  <c r="E873" i="49"/>
  <c r="E874" i="49"/>
  <c r="E875" i="49"/>
  <c r="E876" i="49"/>
  <c r="E877" i="49"/>
  <c r="E878" i="49"/>
  <c r="E879" i="49"/>
  <c r="E880" i="49"/>
  <c r="E881" i="49"/>
  <c r="E882" i="49"/>
  <c r="E883" i="49"/>
  <c r="E884" i="49"/>
  <c r="E885" i="49"/>
  <c r="E886" i="49"/>
  <c r="E887" i="49"/>
  <c r="E888" i="49"/>
  <c r="E889" i="49"/>
  <c r="E890" i="49"/>
  <c r="E891" i="49"/>
  <c r="E892" i="49"/>
  <c r="E893" i="49"/>
  <c r="E894" i="49"/>
  <c r="E895" i="49"/>
  <c r="E896" i="49"/>
  <c r="E897" i="49"/>
  <c r="E898" i="49"/>
  <c r="E899" i="49"/>
  <c r="E900" i="49"/>
  <c r="E901" i="49"/>
  <c r="E902" i="49"/>
  <c r="E903" i="49"/>
  <c r="E904" i="49"/>
  <c r="E905" i="49"/>
  <c r="E906" i="49"/>
  <c r="E907" i="49"/>
  <c r="E908" i="49"/>
  <c r="E909" i="49"/>
  <c r="E910" i="49"/>
  <c r="E911" i="49"/>
  <c r="E912" i="49"/>
  <c r="E913" i="49"/>
  <c r="E914" i="49"/>
  <c r="E915" i="49"/>
  <c r="E916" i="49"/>
  <c r="E917" i="49"/>
  <c r="E918" i="49"/>
  <c r="E919" i="49"/>
  <c r="E920" i="49"/>
  <c r="E921" i="49"/>
  <c r="E922" i="49"/>
  <c r="E923" i="49"/>
  <c r="E924" i="49"/>
  <c r="E925" i="49"/>
  <c r="E926" i="49"/>
  <c r="E927" i="49"/>
  <c r="E928" i="49"/>
  <c r="E929" i="49"/>
  <c r="E930" i="49"/>
  <c r="E931" i="49"/>
  <c r="E932" i="49"/>
  <c r="E933" i="49"/>
  <c r="E934" i="49"/>
  <c r="E935" i="49"/>
  <c r="E936" i="49"/>
  <c r="E937" i="49"/>
  <c r="E938" i="49"/>
  <c r="E939" i="49"/>
  <c r="E940" i="49"/>
  <c r="E941" i="49"/>
  <c r="E942" i="49"/>
  <c r="E943" i="49"/>
  <c r="E944" i="49"/>
  <c r="E945" i="49"/>
  <c r="E946" i="49"/>
  <c r="E947" i="49"/>
  <c r="E948" i="49"/>
  <c r="E949" i="49"/>
  <c r="E950" i="49"/>
  <c r="E951" i="49"/>
  <c r="E952" i="49"/>
  <c r="E953" i="49"/>
  <c r="E954" i="49"/>
  <c r="E955" i="49"/>
  <c r="E956" i="49"/>
  <c r="E957" i="49"/>
  <c r="E958" i="49"/>
  <c r="E959" i="49"/>
  <c r="E960" i="49"/>
  <c r="E961" i="49"/>
  <c r="E962" i="49"/>
  <c r="E963" i="49"/>
  <c r="E964" i="49"/>
  <c r="E965" i="49"/>
  <c r="E966" i="49"/>
  <c r="E967" i="49"/>
  <c r="E968" i="49"/>
  <c r="E969" i="49"/>
  <c r="E970" i="49"/>
  <c r="E971" i="49"/>
  <c r="E972" i="49"/>
  <c r="E973" i="49"/>
  <c r="E974" i="49"/>
  <c r="E975" i="49"/>
  <c r="E976" i="49"/>
  <c r="E977" i="49"/>
  <c r="E978" i="49"/>
  <c r="E979" i="49"/>
  <c r="E980" i="49"/>
  <c r="E981" i="49"/>
  <c r="E982" i="49"/>
  <c r="E983" i="49"/>
  <c r="E984" i="49"/>
  <c r="E985" i="49"/>
  <c r="E986" i="49"/>
  <c r="E987" i="49"/>
  <c r="E988" i="49"/>
  <c r="E989" i="49"/>
  <c r="E990" i="49"/>
  <c r="E991" i="49"/>
  <c r="E992" i="49"/>
  <c r="E993" i="49"/>
  <c r="E994" i="49"/>
  <c r="E995" i="49"/>
  <c r="E996" i="49"/>
  <c r="E997" i="49"/>
  <c r="E998" i="49"/>
  <c r="E999" i="49"/>
  <c r="E1000" i="49"/>
  <c r="E1001" i="49"/>
  <c r="E1002" i="49"/>
  <c r="E1003" i="49"/>
  <c r="E1004" i="49"/>
  <c r="E1005" i="49"/>
  <c r="E1006" i="49"/>
  <c r="E1007" i="49"/>
  <c r="E1008" i="49"/>
  <c r="E1009" i="49"/>
  <c r="E1010" i="49"/>
  <c r="E1011" i="49"/>
  <c r="E1012" i="49"/>
  <c r="E1013" i="49"/>
  <c r="E1014" i="49"/>
  <c r="E1015" i="49"/>
  <c r="E1016" i="49"/>
  <c r="E1017" i="49"/>
  <c r="E1018" i="49"/>
  <c r="E1019" i="49"/>
  <c r="E1020" i="49"/>
  <c r="E1021" i="49"/>
  <c r="E1022" i="49"/>
  <c r="E1023" i="49"/>
  <c r="E1024" i="49"/>
  <c r="E1025" i="49"/>
  <c r="E1026" i="49"/>
  <c r="E1027" i="49"/>
  <c r="E1028" i="49"/>
  <c r="E1029" i="49"/>
  <c r="E1030" i="49"/>
  <c r="E1031" i="49"/>
  <c r="E1032" i="49"/>
  <c r="E1033" i="49"/>
  <c r="E1034" i="49"/>
  <c r="E1035" i="49"/>
  <c r="E1036" i="49"/>
  <c r="E1037" i="49"/>
  <c r="E1038" i="49"/>
  <c r="E1039" i="49"/>
  <c r="E1040" i="49"/>
  <c r="E1041" i="49"/>
  <c r="E1042" i="49"/>
  <c r="E1043" i="49"/>
  <c r="E1044" i="49"/>
  <c r="E1045" i="49"/>
  <c r="E1046" i="49"/>
  <c r="E1047" i="49"/>
  <c r="E1048" i="49"/>
  <c r="E1049" i="49"/>
  <c r="E1050" i="49"/>
  <c r="E1051" i="49"/>
  <c r="E1052" i="49"/>
  <c r="E1053" i="49"/>
  <c r="E1054" i="49"/>
  <c r="E1055" i="49"/>
  <c r="E1056" i="49"/>
  <c r="E1057" i="49"/>
  <c r="E1058" i="49"/>
  <c r="E1059" i="49"/>
  <c r="E1060" i="49"/>
  <c r="E1061" i="49"/>
  <c r="E1062" i="49"/>
  <c r="E1063" i="49"/>
  <c r="E1064" i="49"/>
  <c r="E1065" i="49"/>
  <c r="E1066" i="49"/>
  <c r="E1067" i="49"/>
  <c r="E1068" i="49"/>
  <c r="E1069" i="49"/>
  <c r="E1070" i="49"/>
  <c r="E1071" i="49"/>
  <c r="E1072" i="49"/>
  <c r="E1073" i="49"/>
  <c r="E1074" i="49"/>
  <c r="E1075" i="49"/>
  <c r="E1076" i="49"/>
  <c r="E1077" i="49"/>
  <c r="E1078" i="49"/>
  <c r="E1079" i="49"/>
  <c r="E1080" i="49"/>
  <c r="E1081" i="49"/>
  <c r="E1082" i="49"/>
  <c r="E1083" i="49"/>
  <c r="E1084" i="49"/>
  <c r="E1085" i="49"/>
  <c r="E1086" i="49"/>
  <c r="E1087" i="49"/>
  <c r="E1088" i="49"/>
  <c r="E1089" i="49"/>
  <c r="E1090" i="49"/>
  <c r="E1091" i="49"/>
  <c r="E1092" i="49"/>
  <c r="E1093" i="49"/>
  <c r="E1094" i="49"/>
  <c r="E1095" i="49"/>
  <c r="E1096" i="49"/>
  <c r="E1097" i="49"/>
  <c r="E1098" i="49"/>
  <c r="E1099" i="49"/>
  <c r="E1100" i="49"/>
  <c r="E1101" i="49"/>
  <c r="E1102" i="49"/>
  <c r="E1103" i="49"/>
  <c r="E1104" i="49"/>
  <c r="E1105" i="49"/>
  <c r="E1106" i="49"/>
  <c r="E1107" i="49"/>
  <c r="E1108" i="49"/>
  <c r="E1109" i="49"/>
  <c r="E1110" i="49"/>
  <c r="E1111" i="49"/>
  <c r="E1112" i="49"/>
  <c r="E1113" i="49"/>
  <c r="E1114" i="49"/>
  <c r="E1115" i="49"/>
  <c r="E1116" i="49"/>
  <c r="E1117" i="49"/>
  <c r="E1118" i="49"/>
  <c r="E1119" i="49"/>
  <c r="E1120" i="49"/>
  <c r="E1121" i="49"/>
  <c r="E1122" i="49"/>
  <c r="E1123" i="49"/>
  <c r="E1124" i="49"/>
  <c r="E1125" i="49"/>
  <c r="E1126" i="49"/>
  <c r="E1127" i="49"/>
  <c r="E1128" i="49"/>
  <c r="E1129" i="49"/>
  <c r="E1130" i="49"/>
  <c r="E1131" i="49"/>
  <c r="E1132" i="49"/>
  <c r="E1133" i="49"/>
  <c r="E1134" i="49"/>
  <c r="E1135" i="49"/>
  <c r="E1136" i="49"/>
  <c r="E1137" i="49"/>
  <c r="E1138" i="49"/>
  <c r="E1139" i="49"/>
  <c r="E1140" i="49"/>
  <c r="E1141" i="49"/>
  <c r="E1142" i="49"/>
  <c r="E1143" i="49"/>
  <c r="E1144" i="49"/>
  <c r="E1145" i="49"/>
  <c r="E1146" i="49"/>
  <c r="E1147" i="49"/>
  <c r="E1148" i="49"/>
  <c r="E1149" i="49"/>
  <c r="E1150" i="49"/>
  <c r="E1151" i="49"/>
  <c r="E1152" i="49"/>
  <c r="E1153" i="49"/>
  <c r="E1154" i="49"/>
  <c r="E1155" i="49"/>
  <c r="E1156" i="49"/>
  <c r="E1157" i="49"/>
  <c r="E1158" i="49"/>
  <c r="E1159" i="49"/>
  <c r="E1160" i="49"/>
  <c r="E1161" i="49"/>
  <c r="E1162" i="49"/>
  <c r="E1163" i="49"/>
  <c r="E1164" i="49"/>
  <c r="E1165" i="49"/>
  <c r="E1166" i="49"/>
  <c r="E1167" i="49"/>
  <c r="E1168" i="49"/>
  <c r="E1169" i="49"/>
  <c r="E1170" i="49"/>
  <c r="E1171" i="49"/>
  <c r="E1172" i="49"/>
  <c r="E1173" i="49"/>
  <c r="E1174" i="49"/>
  <c r="E1175" i="49"/>
  <c r="E1176" i="49"/>
  <c r="E1177" i="49"/>
  <c r="E1178" i="49"/>
  <c r="E1179" i="49"/>
  <c r="E1180" i="49"/>
  <c r="E1181" i="49"/>
  <c r="E1182" i="49"/>
  <c r="E1183" i="49"/>
  <c r="E1184" i="49"/>
  <c r="E1185" i="49"/>
  <c r="E1186" i="49"/>
  <c r="E1187" i="49"/>
  <c r="E1188" i="49"/>
  <c r="E1189" i="49"/>
  <c r="E1190" i="49"/>
  <c r="E1191" i="49"/>
  <c r="E1192" i="49"/>
  <c r="E1193" i="49"/>
  <c r="E1194" i="49"/>
  <c r="E1195" i="49"/>
  <c r="E1196" i="49"/>
  <c r="E1197" i="49"/>
  <c r="E1198" i="49"/>
  <c r="E1199" i="49"/>
  <c r="E1200" i="49"/>
  <c r="E1201" i="49"/>
  <c r="E1202" i="49"/>
  <c r="E1203" i="49"/>
  <c r="E1204" i="49"/>
  <c r="E1205" i="49"/>
  <c r="E1206" i="49"/>
  <c r="E1207" i="49"/>
  <c r="E1208" i="49"/>
  <c r="E1209" i="49"/>
  <c r="E1210" i="49"/>
  <c r="E1211" i="49"/>
  <c r="E1212" i="49"/>
  <c r="E1213" i="49"/>
  <c r="E1214" i="49"/>
  <c r="E1215" i="49"/>
  <c r="E1216" i="49"/>
  <c r="E1217" i="49"/>
  <c r="E1218" i="49"/>
  <c r="E1219" i="49"/>
  <c r="E1220" i="49"/>
  <c r="E1221" i="49"/>
  <c r="E1222" i="49"/>
  <c r="E1223" i="49"/>
  <c r="E1224" i="49"/>
  <c r="E1225" i="49"/>
  <c r="E1226" i="49"/>
  <c r="E1227" i="49"/>
  <c r="E1228" i="49"/>
  <c r="E1229" i="49"/>
  <c r="E1230" i="49"/>
  <c r="E1231" i="49"/>
  <c r="E1232" i="49"/>
  <c r="E1233" i="49"/>
  <c r="E1234" i="49"/>
  <c r="E1235" i="49"/>
  <c r="E1236" i="49"/>
  <c r="E1237" i="49"/>
  <c r="E1238" i="49"/>
  <c r="E1239" i="49"/>
  <c r="E1240" i="49"/>
  <c r="E1241" i="49"/>
  <c r="E1242" i="49"/>
  <c r="E1243" i="49"/>
  <c r="E1244" i="49"/>
  <c r="E1245" i="49"/>
  <c r="E1246" i="49"/>
  <c r="E1247" i="49"/>
  <c r="E1248" i="49"/>
  <c r="E1249" i="49"/>
  <c r="E1250" i="49"/>
  <c r="E1251" i="49"/>
  <c r="E1252" i="49"/>
  <c r="E1253" i="49"/>
  <c r="E1254" i="49"/>
  <c r="E1255" i="49"/>
  <c r="E1256" i="49"/>
  <c r="E1257" i="49"/>
  <c r="E1258" i="49"/>
  <c r="E1259" i="49"/>
  <c r="E1260" i="49"/>
  <c r="E1261" i="49"/>
  <c r="E1262" i="49"/>
  <c r="E1263" i="49"/>
  <c r="E1264" i="49"/>
  <c r="E1265" i="49"/>
  <c r="E1266" i="49"/>
  <c r="E1267" i="49"/>
  <c r="E1268" i="49"/>
  <c r="E1269" i="49"/>
  <c r="E1270" i="49"/>
  <c r="E1271" i="49"/>
  <c r="E1272" i="49"/>
  <c r="E1273" i="49"/>
  <c r="E1274" i="49"/>
  <c r="E1275" i="49"/>
  <c r="E1276" i="49"/>
  <c r="E1277" i="49"/>
  <c r="E1278" i="49"/>
  <c r="E1279" i="49"/>
  <c r="E1280" i="49"/>
  <c r="E1281" i="49"/>
  <c r="E1282" i="49"/>
  <c r="E1283" i="49"/>
  <c r="E1284" i="49"/>
  <c r="E1285" i="49"/>
  <c r="E1286" i="49"/>
  <c r="E1287" i="49"/>
  <c r="E1288" i="49"/>
  <c r="E1289" i="49"/>
  <c r="E1290" i="49"/>
  <c r="E1291" i="49"/>
  <c r="E1292" i="49"/>
  <c r="E1293" i="49"/>
  <c r="E1294" i="49"/>
  <c r="E1295" i="49"/>
  <c r="E1296" i="49"/>
  <c r="E1297" i="49"/>
  <c r="E1298" i="49"/>
  <c r="E1299" i="49"/>
  <c r="E1300" i="49"/>
  <c r="E1301" i="49"/>
  <c r="E1302" i="49"/>
  <c r="E1303" i="49"/>
  <c r="E1304" i="49"/>
  <c r="E1305" i="49"/>
  <c r="E1306" i="49"/>
  <c r="E1307" i="49"/>
  <c r="E1308" i="49"/>
  <c r="E1309" i="49"/>
  <c r="E1310" i="49"/>
  <c r="E1311" i="49"/>
  <c r="E1312" i="49"/>
  <c r="E1313" i="49"/>
  <c r="E1314" i="49"/>
  <c r="E1315" i="49"/>
  <c r="E1316" i="49"/>
  <c r="E1317" i="49"/>
  <c r="E1318" i="49"/>
  <c r="E1319" i="49"/>
  <c r="E1320" i="49"/>
  <c r="E1321" i="49"/>
  <c r="E1322" i="49"/>
  <c r="E1323" i="49"/>
  <c r="E1324" i="49"/>
  <c r="E1325" i="49"/>
  <c r="E1326" i="49"/>
  <c r="E1327" i="49"/>
  <c r="E1328" i="49"/>
  <c r="E1329" i="49"/>
  <c r="E1330" i="49"/>
  <c r="E1331" i="49"/>
  <c r="E1332" i="49"/>
  <c r="E1333" i="49"/>
  <c r="E1334" i="49"/>
  <c r="E1335" i="49"/>
  <c r="E1336" i="49"/>
  <c r="E1337" i="49"/>
  <c r="E1338" i="49"/>
  <c r="E1339" i="49"/>
  <c r="E1340" i="49"/>
  <c r="E1341" i="49"/>
  <c r="E1342" i="49"/>
  <c r="E1343" i="49"/>
  <c r="E1344" i="49"/>
  <c r="E1345" i="49"/>
  <c r="E1346" i="49"/>
  <c r="E1347" i="49"/>
  <c r="E1348" i="49"/>
  <c r="E1349" i="49"/>
  <c r="E1350" i="49"/>
  <c r="E1351" i="49"/>
  <c r="E1352" i="49"/>
  <c r="E1353" i="49"/>
  <c r="E1354" i="49"/>
  <c r="E1355" i="49"/>
  <c r="E1356" i="49"/>
  <c r="E1357" i="49"/>
  <c r="E1358" i="49"/>
  <c r="E1359" i="49"/>
  <c r="E1360" i="49"/>
  <c r="E1361" i="49"/>
  <c r="E1362" i="49"/>
  <c r="E1363" i="49"/>
  <c r="E1364" i="49"/>
  <c r="E1365" i="49"/>
  <c r="E1366" i="49"/>
  <c r="E1367" i="49"/>
  <c r="E1368" i="49"/>
  <c r="E1369" i="49"/>
  <c r="E1370" i="49"/>
  <c r="E1371" i="49"/>
  <c r="E1372" i="49"/>
  <c r="E1373" i="49"/>
  <c r="E1374" i="49"/>
  <c r="E1375" i="49"/>
  <c r="E1376" i="49"/>
  <c r="E1377" i="49"/>
  <c r="E1378" i="49"/>
  <c r="E1379" i="49"/>
  <c r="E1380" i="49"/>
  <c r="E1381" i="49"/>
  <c r="E1382" i="49"/>
  <c r="E1383" i="49"/>
  <c r="E1384" i="49"/>
  <c r="E1385" i="49"/>
  <c r="E1386" i="49"/>
  <c r="E1387" i="49"/>
  <c r="E1388" i="49"/>
  <c r="E1389" i="49"/>
  <c r="E1390" i="49"/>
  <c r="E1391" i="49"/>
  <c r="E1392" i="49"/>
  <c r="E1393" i="49"/>
  <c r="E1394" i="49"/>
  <c r="E1395" i="49"/>
  <c r="E1396" i="49"/>
  <c r="E1397" i="49"/>
  <c r="E1398" i="49"/>
  <c r="E1399" i="49"/>
  <c r="E1400" i="49"/>
  <c r="E1401" i="49"/>
  <c r="E1402" i="49"/>
  <c r="E1403" i="49"/>
  <c r="E1404" i="49"/>
  <c r="E1405" i="49"/>
  <c r="E1406" i="49"/>
  <c r="E1407" i="49"/>
  <c r="E1408" i="49"/>
  <c r="E1409" i="49"/>
  <c r="E1410" i="49"/>
  <c r="E1411" i="49"/>
  <c r="E1412" i="49"/>
  <c r="E1413" i="49"/>
  <c r="E1414" i="49"/>
  <c r="E1415" i="49"/>
  <c r="E1416" i="49"/>
  <c r="E1417" i="49"/>
  <c r="E1418" i="49"/>
  <c r="E1419" i="49"/>
  <c r="E1420" i="49"/>
  <c r="E1421" i="49"/>
  <c r="E1422" i="49"/>
  <c r="E1423" i="49"/>
  <c r="E1424" i="49"/>
  <c r="E1425" i="49"/>
  <c r="E1426" i="49"/>
  <c r="E1427" i="49"/>
  <c r="E1428" i="49"/>
  <c r="E1429" i="49"/>
  <c r="E1430" i="49"/>
  <c r="E1431" i="49"/>
  <c r="E1432" i="49"/>
  <c r="E1433" i="49"/>
  <c r="E1434" i="49"/>
  <c r="E1435" i="49"/>
  <c r="E1436" i="49"/>
  <c r="E1437" i="49"/>
  <c r="E1438" i="49"/>
  <c r="E1439" i="49"/>
  <c r="E1440" i="49"/>
  <c r="E1441" i="49"/>
  <c r="E1442" i="49"/>
  <c r="E1443" i="49"/>
  <c r="E1444" i="49"/>
  <c r="E1445" i="49"/>
  <c r="E1446" i="49"/>
  <c r="E1447" i="49"/>
  <c r="E1448" i="49"/>
  <c r="E1449" i="49"/>
  <c r="E1450" i="49"/>
  <c r="E1451" i="49"/>
  <c r="E1452" i="49"/>
  <c r="E1453" i="49"/>
  <c r="E1454" i="49"/>
  <c r="E1455" i="49"/>
  <c r="E1456" i="49"/>
  <c r="E1457" i="49"/>
  <c r="E1458" i="49"/>
  <c r="E1459" i="49"/>
  <c r="E1460" i="49"/>
  <c r="E1461" i="49"/>
  <c r="E1462" i="49"/>
  <c r="E1463" i="49"/>
  <c r="E1464" i="49"/>
  <c r="E1465" i="49"/>
  <c r="E1466" i="49"/>
  <c r="E1467" i="49"/>
  <c r="E1468" i="49"/>
  <c r="E1469" i="49"/>
  <c r="E1470" i="49"/>
  <c r="E1471" i="49"/>
  <c r="E1472" i="49"/>
  <c r="E1473" i="49"/>
  <c r="E1474" i="49"/>
  <c r="E1475" i="49"/>
  <c r="E1476" i="49"/>
  <c r="E1477" i="49"/>
  <c r="E1478" i="49"/>
  <c r="E1479" i="49"/>
  <c r="E1480" i="49"/>
  <c r="E1481" i="49"/>
  <c r="E1482" i="49"/>
  <c r="E1483" i="49"/>
  <c r="E1484" i="49"/>
  <c r="E1485" i="49"/>
  <c r="E1486" i="49"/>
  <c r="E1487" i="49"/>
  <c r="E1488" i="49"/>
  <c r="E1489" i="49"/>
  <c r="E1490" i="49"/>
  <c r="E1491" i="49"/>
  <c r="E1492" i="49"/>
  <c r="E1493" i="49"/>
  <c r="E1494" i="49"/>
  <c r="E1495" i="49"/>
  <c r="E1496" i="49"/>
  <c r="E1497" i="49"/>
  <c r="E1498" i="49"/>
  <c r="E1499" i="49"/>
  <c r="E1500" i="49"/>
  <c r="E1501" i="49"/>
  <c r="E1502" i="49"/>
  <c r="E1503" i="49"/>
  <c r="E1504" i="49"/>
  <c r="E1505" i="49"/>
  <c r="E1506" i="49"/>
  <c r="E1507" i="49"/>
  <c r="E1508" i="49"/>
  <c r="E1509" i="49"/>
  <c r="E1510" i="49"/>
  <c r="E1511" i="49"/>
  <c r="E1512" i="49"/>
  <c r="E1513" i="49"/>
  <c r="E1514" i="49"/>
  <c r="E1515" i="49"/>
  <c r="E1516" i="49"/>
  <c r="E1517" i="49"/>
  <c r="E1518" i="49"/>
  <c r="E1519" i="49"/>
  <c r="E1520" i="49"/>
  <c r="E1521" i="49"/>
  <c r="E1522" i="49"/>
  <c r="E1523" i="49"/>
  <c r="E1524" i="49"/>
  <c r="E1525" i="49"/>
  <c r="E1526" i="49"/>
  <c r="E1527" i="49"/>
  <c r="E1528" i="49"/>
  <c r="E1529" i="49"/>
  <c r="E1530" i="49"/>
  <c r="E1531" i="49"/>
  <c r="E1532" i="49"/>
  <c r="E1533" i="49"/>
  <c r="E1534" i="49"/>
  <c r="E1535" i="49"/>
  <c r="E1536" i="49"/>
  <c r="E1537" i="49"/>
  <c r="E1538" i="49"/>
  <c r="E1539" i="49"/>
  <c r="E1540" i="49"/>
  <c r="E1541" i="49"/>
  <c r="E1542" i="49"/>
  <c r="E1543" i="49"/>
  <c r="E1544" i="49"/>
  <c r="E1545" i="49"/>
  <c r="E1546" i="49"/>
  <c r="E1547" i="49"/>
  <c r="E1548" i="49"/>
  <c r="E1549" i="49"/>
  <c r="E1550" i="49"/>
  <c r="E1551" i="49"/>
  <c r="E1552" i="49"/>
  <c r="E1553" i="49"/>
  <c r="E1554" i="49"/>
  <c r="E1555" i="49"/>
  <c r="E1556" i="49"/>
  <c r="E1557" i="49"/>
  <c r="E1558" i="49"/>
  <c r="E1559" i="49"/>
  <c r="E1560" i="49"/>
  <c r="E1561" i="49"/>
  <c r="E1562" i="49"/>
  <c r="E1563" i="49"/>
  <c r="E1564" i="49"/>
  <c r="E1565" i="49"/>
  <c r="E1566" i="49"/>
  <c r="E1567" i="49"/>
  <c r="E1568" i="49"/>
  <c r="E1569" i="49"/>
  <c r="E1570" i="49"/>
  <c r="E1571" i="49"/>
  <c r="E1572" i="49"/>
  <c r="E1573" i="49"/>
  <c r="E1574" i="49"/>
  <c r="E1575" i="49"/>
  <c r="E1576" i="49"/>
  <c r="E1577" i="49"/>
  <c r="E1578" i="49"/>
  <c r="E1579" i="49"/>
  <c r="E1580" i="49"/>
  <c r="E1581" i="49"/>
  <c r="E1582" i="49"/>
  <c r="E1583" i="49"/>
  <c r="E1584" i="49"/>
  <c r="E1585" i="49"/>
  <c r="E1586" i="49"/>
  <c r="E1587" i="49"/>
  <c r="E1588" i="49"/>
  <c r="E1589" i="49"/>
  <c r="E1590" i="49"/>
  <c r="E1591" i="49"/>
  <c r="E1592" i="49"/>
  <c r="E1593" i="49"/>
  <c r="E1594" i="49"/>
  <c r="E1595" i="49"/>
  <c r="E1596" i="49"/>
  <c r="E1597" i="49"/>
  <c r="E1598" i="49"/>
  <c r="E1599" i="49"/>
  <c r="E1600" i="49"/>
  <c r="E1601" i="49"/>
  <c r="E1602" i="49"/>
  <c r="E1603" i="49"/>
  <c r="E1604" i="49"/>
  <c r="E1605" i="49"/>
  <c r="E1606" i="49"/>
  <c r="E1607" i="49"/>
  <c r="E1608" i="49"/>
  <c r="E1609" i="49"/>
  <c r="E1610" i="49"/>
  <c r="E1611" i="49"/>
  <c r="E1612" i="49"/>
  <c r="E1613" i="49"/>
  <c r="E1614" i="49"/>
  <c r="E1615" i="49"/>
  <c r="E1616" i="49"/>
  <c r="E1617" i="49"/>
  <c r="E1618" i="49"/>
  <c r="E1619" i="49"/>
  <c r="E1620" i="49"/>
  <c r="E1621" i="49"/>
  <c r="E1622" i="49"/>
  <c r="E1623" i="49"/>
  <c r="E1624" i="49"/>
  <c r="E1625" i="49"/>
  <c r="E1626" i="49"/>
  <c r="E1627" i="49"/>
  <c r="E1628" i="49"/>
  <c r="E1629" i="49"/>
  <c r="E1630" i="49"/>
  <c r="E1631" i="49"/>
  <c r="E1632" i="49"/>
  <c r="E1633" i="49"/>
  <c r="E1634" i="49"/>
  <c r="E1635" i="49"/>
  <c r="E1636" i="49"/>
  <c r="E1637" i="49"/>
  <c r="E1638" i="49"/>
  <c r="E1639" i="49"/>
  <c r="E1640" i="49"/>
  <c r="E1641" i="49"/>
  <c r="E1642" i="49"/>
  <c r="E1643" i="49"/>
  <c r="E1644" i="49"/>
  <c r="E1645" i="49"/>
  <c r="E1646" i="49"/>
  <c r="E1647" i="49"/>
  <c r="E1648" i="49"/>
  <c r="E1649" i="49"/>
  <c r="E1650" i="49"/>
  <c r="E1651" i="49"/>
  <c r="E1652" i="49"/>
  <c r="E1653" i="49"/>
  <c r="E1654" i="49"/>
  <c r="E1655" i="49"/>
  <c r="E1656" i="49"/>
  <c r="E1657" i="49"/>
  <c r="E1658" i="49"/>
  <c r="E1659" i="49"/>
  <c r="E1660" i="49"/>
  <c r="E1661" i="49"/>
  <c r="E1662" i="49"/>
  <c r="E1663" i="49"/>
  <c r="E1664" i="49"/>
  <c r="E1665" i="49"/>
  <c r="E1666" i="49"/>
  <c r="E1667" i="49"/>
  <c r="E1668" i="49"/>
  <c r="E1669" i="49"/>
  <c r="E1670" i="49"/>
  <c r="E1671" i="49"/>
  <c r="E1672" i="49"/>
  <c r="E1673" i="49"/>
  <c r="E1674" i="49"/>
  <c r="E1675" i="49"/>
  <c r="E1676" i="49"/>
  <c r="E1677" i="49"/>
  <c r="E1678" i="49"/>
  <c r="E1679" i="49"/>
  <c r="E1680" i="49"/>
  <c r="E1681" i="49"/>
  <c r="E1682" i="49"/>
  <c r="E1683" i="49"/>
  <c r="D5" i="47"/>
  <c r="I5" i="47" s="1"/>
  <c r="D6" i="47"/>
  <c r="I6" i="47" s="1"/>
  <c r="D7" i="47"/>
  <c r="I7" i="47" s="1"/>
  <c r="D8" i="47"/>
  <c r="I8" i="47" s="1"/>
  <c r="D9" i="47"/>
  <c r="I9" i="47" s="1"/>
  <c r="D10" i="47"/>
  <c r="I10" i="47" s="1"/>
  <c r="D11" i="47"/>
  <c r="I11" i="47" s="1"/>
  <c r="D12" i="47"/>
  <c r="I12" i="47" s="1"/>
  <c r="D13" i="47"/>
  <c r="I13" i="47" s="1"/>
  <c r="D14" i="47"/>
  <c r="I14" i="47" s="1"/>
  <c r="D15" i="47"/>
  <c r="I15" i="47" s="1"/>
  <c r="D16" i="47"/>
  <c r="I16" i="47" s="1"/>
  <c r="D17" i="47"/>
  <c r="I17" i="47" s="1"/>
  <c r="D18" i="47"/>
  <c r="I18" i="47" s="1"/>
  <c r="F18" i="47"/>
  <c r="D19" i="47"/>
  <c r="I19" i="47" s="1"/>
  <c r="D20" i="47"/>
  <c r="I20" i="47" s="1"/>
  <c r="D21" i="47"/>
  <c r="I21" i="47" s="1"/>
  <c r="D22" i="47"/>
  <c r="I22" i="47" s="1"/>
  <c r="D23" i="47"/>
  <c r="I23" i="47" s="1"/>
  <c r="D24" i="47"/>
  <c r="I24" i="47" s="1"/>
  <c r="D25" i="47"/>
  <c r="I25" i="47" s="1"/>
  <c r="D26" i="47"/>
  <c r="I26" i="47" s="1"/>
  <c r="D27" i="47"/>
  <c r="I27" i="47" s="1"/>
  <c r="D28" i="47"/>
  <c r="I28" i="47" s="1"/>
  <c r="D29" i="47"/>
  <c r="I29" i="47" s="1"/>
  <c r="D30" i="47"/>
  <c r="I30" i="47" s="1"/>
  <c r="D31" i="47"/>
  <c r="I31" i="47" s="1"/>
  <c r="D32" i="47"/>
  <c r="I32" i="47" s="1"/>
  <c r="D33" i="47"/>
  <c r="I33" i="47" s="1"/>
  <c r="D34" i="47"/>
  <c r="I34" i="47" s="1"/>
  <c r="D35" i="47"/>
  <c r="I35" i="47" s="1"/>
  <c r="D36" i="47"/>
  <c r="I36" i="47" s="1"/>
  <c r="D37" i="47"/>
  <c r="I37" i="47" s="1"/>
  <c r="D38" i="47"/>
  <c r="I38" i="47" s="1"/>
  <c r="D39" i="47"/>
  <c r="I39" i="47" s="1"/>
  <c r="D40" i="47"/>
  <c r="I40" i="47" s="1"/>
  <c r="D41" i="47"/>
  <c r="I41" i="47" s="1"/>
  <c r="D42" i="47"/>
  <c r="I42" i="47" s="1"/>
  <c r="D43" i="47"/>
  <c r="I43" i="47" s="1"/>
  <c r="D44" i="47"/>
  <c r="I44" i="47" s="1"/>
  <c r="D45" i="47"/>
  <c r="I45" i="47" s="1"/>
  <c r="D46" i="47"/>
  <c r="I46" i="47" s="1"/>
  <c r="D47" i="47"/>
  <c r="I47" i="47" s="1"/>
  <c r="D48" i="47"/>
  <c r="I48" i="47" s="1"/>
  <c r="D49" i="47"/>
  <c r="I49" i="47" s="1"/>
  <c r="D50" i="47"/>
  <c r="I50" i="47" s="1"/>
  <c r="D51" i="47"/>
  <c r="I51" i="47" s="1"/>
  <c r="D52" i="47"/>
  <c r="I52" i="47" s="1"/>
  <c r="D53" i="47"/>
  <c r="I53" i="47" s="1"/>
  <c r="D54" i="47"/>
  <c r="I54" i="47" s="1"/>
  <c r="D55" i="47"/>
  <c r="I55" i="47" s="1"/>
  <c r="D56" i="47"/>
  <c r="I56" i="47" s="1"/>
  <c r="D57" i="47"/>
  <c r="I57" i="47" s="1"/>
  <c r="D58" i="47"/>
  <c r="I58" i="47" s="1"/>
  <c r="D59" i="47"/>
  <c r="I59" i="47" s="1"/>
  <c r="D60" i="47"/>
  <c r="I60" i="47" s="1"/>
  <c r="D61" i="47"/>
  <c r="I61" i="47" s="1"/>
  <c r="D62" i="47"/>
  <c r="I62" i="47" s="1"/>
  <c r="D63" i="47"/>
  <c r="I63" i="47" s="1"/>
  <c r="D64" i="47"/>
  <c r="I64" i="47" s="1"/>
  <c r="D65" i="47"/>
  <c r="I65" i="47" s="1"/>
  <c r="D66" i="47"/>
  <c r="I66" i="47" s="1"/>
  <c r="D67" i="47"/>
  <c r="I67" i="47" s="1"/>
  <c r="D68" i="47"/>
  <c r="I68" i="47" s="1"/>
  <c r="D69" i="47"/>
  <c r="I69" i="47" s="1"/>
  <c r="D70" i="47"/>
  <c r="I70" i="47" s="1"/>
  <c r="D71" i="47"/>
  <c r="I71" i="47" s="1"/>
  <c r="D72" i="47"/>
  <c r="I72" i="47" s="1"/>
  <c r="D73" i="47"/>
  <c r="I73" i="47" s="1"/>
  <c r="D74" i="47"/>
  <c r="I74" i="47" s="1"/>
  <c r="D75" i="47"/>
  <c r="I75" i="47" s="1"/>
  <c r="D76" i="47"/>
  <c r="I76" i="47" s="1"/>
  <c r="D77" i="47"/>
  <c r="I77" i="47" s="1"/>
  <c r="D78" i="47"/>
  <c r="I78" i="47" s="1"/>
  <c r="D79" i="47"/>
  <c r="I79" i="47" s="1"/>
  <c r="D80" i="47"/>
  <c r="I80" i="47" s="1"/>
  <c r="D81" i="47"/>
  <c r="I81" i="47" s="1"/>
  <c r="D82" i="47"/>
  <c r="I82" i="47" s="1"/>
  <c r="D83" i="47"/>
  <c r="I83" i="47" s="1"/>
  <c r="D84" i="47"/>
  <c r="I84" i="47" s="1"/>
  <c r="D85" i="47"/>
  <c r="I85" i="47" s="1"/>
  <c r="D86" i="47"/>
  <c r="I86" i="47" s="1"/>
  <c r="D87" i="47"/>
  <c r="I87" i="47" s="1"/>
  <c r="D88" i="47"/>
  <c r="I88" i="47" s="1"/>
  <c r="D89" i="47"/>
  <c r="I89" i="47" s="1"/>
  <c r="D90" i="47"/>
  <c r="I90" i="47" s="1"/>
  <c r="D91" i="47"/>
  <c r="I91" i="47" s="1"/>
  <c r="D92" i="47"/>
  <c r="I92" i="47" s="1"/>
  <c r="D93" i="47"/>
  <c r="I93" i="47" s="1"/>
  <c r="D94" i="47"/>
  <c r="I94" i="47" s="1"/>
  <c r="D95" i="47"/>
  <c r="I95" i="47" s="1"/>
  <c r="D96" i="47"/>
  <c r="I96" i="47" s="1"/>
  <c r="D97" i="47"/>
  <c r="I97" i="47" s="1"/>
  <c r="D98" i="47"/>
  <c r="I98" i="47" s="1"/>
  <c r="D99" i="47"/>
  <c r="I99" i="47" s="1"/>
  <c r="D100" i="47"/>
  <c r="I100" i="47" s="1"/>
  <c r="D101" i="47"/>
  <c r="I101" i="47" s="1"/>
  <c r="D102" i="47"/>
  <c r="I102" i="47" s="1"/>
  <c r="D103" i="47"/>
  <c r="I103" i="47" s="1"/>
  <c r="D104" i="47"/>
  <c r="I104" i="47" s="1"/>
  <c r="D105" i="47"/>
  <c r="I105" i="47" s="1"/>
  <c r="D106" i="47"/>
  <c r="I106" i="47" s="1"/>
  <c r="D107" i="47"/>
  <c r="I107" i="47" s="1"/>
  <c r="D108" i="47"/>
  <c r="I108" i="47" s="1"/>
  <c r="D109" i="47"/>
  <c r="I109" i="47" s="1"/>
  <c r="D110" i="47"/>
  <c r="I110" i="47" s="1"/>
  <c r="D111" i="47"/>
  <c r="I111" i="47" s="1"/>
  <c r="D112" i="47"/>
  <c r="I112" i="47" s="1"/>
  <c r="D113" i="47"/>
  <c r="I113" i="47" s="1"/>
  <c r="D114" i="47"/>
  <c r="I114" i="47" s="1"/>
  <c r="D115" i="47"/>
  <c r="I115" i="47" s="1"/>
  <c r="D116" i="47"/>
  <c r="I116" i="47" s="1"/>
  <c r="D117" i="47"/>
  <c r="I117" i="47" s="1"/>
  <c r="D118" i="47"/>
  <c r="I118" i="47" s="1"/>
  <c r="D119" i="47"/>
  <c r="I119" i="47" s="1"/>
  <c r="D120" i="47"/>
  <c r="I120" i="47" s="1"/>
  <c r="D121" i="47"/>
  <c r="I121" i="47" s="1"/>
  <c r="D122" i="47"/>
  <c r="I122" i="47" s="1"/>
  <c r="D123" i="47"/>
  <c r="I123" i="47" s="1"/>
  <c r="D124" i="47"/>
  <c r="I124" i="47" s="1"/>
  <c r="D125" i="47"/>
  <c r="I125" i="47" s="1"/>
  <c r="D126" i="47"/>
  <c r="I126" i="47" s="1"/>
  <c r="D127" i="47"/>
  <c r="I127" i="47" s="1"/>
  <c r="D128" i="47"/>
  <c r="I128" i="47" s="1"/>
  <c r="D129" i="47"/>
  <c r="I129" i="47" s="1"/>
  <c r="D130" i="47"/>
  <c r="I130" i="47" s="1"/>
  <c r="D131" i="47"/>
  <c r="I131" i="47" s="1"/>
  <c r="D132" i="47"/>
  <c r="I132" i="47" s="1"/>
  <c r="D133" i="47"/>
  <c r="I133" i="47" s="1"/>
  <c r="D134" i="47"/>
  <c r="I134" i="47" s="1"/>
  <c r="E134" i="47"/>
  <c r="D135" i="47"/>
  <c r="I135" i="47" s="1"/>
  <c r="F135" i="47"/>
  <c r="D136" i="47"/>
  <c r="I136" i="47" s="1"/>
  <c r="D137" i="47"/>
  <c r="I137" i="47" s="1"/>
  <c r="D138" i="47"/>
  <c r="I138" i="47" s="1"/>
  <c r="D139" i="47"/>
  <c r="I139" i="47" s="1"/>
  <c r="D140" i="47"/>
  <c r="I140" i="47" s="1"/>
  <c r="D141" i="47"/>
  <c r="I141" i="47" s="1"/>
  <c r="D142" i="47"/>
  <c r="I142" i="47" s="1"/>
  <c r="D143" i="47"/>
  <c r="I143" i="47" s="1"/>
  <c r="D144" i="47"/>
  <c r="I144" i="47" s="1"/>
  <c r="D145" i="47"/>
  <c r="I145" i="47" s="1"/>
  <c r="D146" i="47"/>
  <c r="I146" i="47" s="1"/>
  <c r="D147" i="47"/>
  <c r="I147" i="47" s="1"/>
  <c r="D148" i="47"/>
  <c r="I148" i="47" s="1"/>
  <c r="D149" i="47"/>
  <c r="I149" i="47" s="1"/>
  <c r="D150" i="47"/>
  <c r="I150" i="47" s="1"/>
  <c r="D151" i="47"/>
  <c r="I151" i="47" s="1"/>
  <c r="D152" i="47"/>
  <c r="I152" i="47" s="1"/>
  <c r="D153" i="47"/>
  <c r="I153" i="47" s="1"/>
  <c r="D154" i="47"/>
  <c r="I154" i="47" s="1"/>
  <c r="D155" i="47"/>
  <c r="I155" i="47" s="1"/>
  <c r="D156" i="47"/>
  <c r="I156" i="47" s="1"/>
  <c r="D157" i="47"/>
  <c r="I157" i="47" s="1"/>
  <c r="D158" i="47"/>
  <c r="I158" i="47" s="1"/>
  <c r="D159" i="47"/>
  <c r="I159" i="47" s="1"/>
  <c r="D160" i="47"/>
  <c r="I160" i="47" s="1"/>
  <c r="D161" i="47"/>
  <c r="I161" i="47" s="1"/>
  <c r="D162" i="47"/>
  <c r="I162" i="47" s="1"/>
  <c r="D163" i="47"/>
  <c r="I163" i="47" s="1"/>
  <c r="D164" i="47"/>
  <c r="I164" i="47" s="1"/>
  <c r="D165" i="47"/>
  <c r="I165" i="47" s="1"/>
  <c r="D166" i="47"/>
  <c r="I166" i="47" s="1"/>
  <c r="D167" i="47"/>
  <c r="I167" i="47" s="1"/>
  <c r="D168" i="47"/>
  <c r="I168" i="47" s="1"/>
  <c r="D169" i="47"/>
  <c r="I169" i="47" s="1"/>
  <c r="D170" i="47"/>
  <c r="I170" i="47" s="1"/>
  <c r="D171" i="47"/>
  <c r="I171" i="47" s="1"/>
  <c r="D172" i="47"/>
  <c r="I172" i="47" s="1"/>
  <c r="D173" i="47"/>
  <c r="I173" i="47" s="1"/>
  <c r="D174" i="47"/>
  <c r="I174" i="47" s="1"/>
  <c r="D175" i="47"/>
  <c r="I175" i="47" s="1"/>
  <c r="D176" i="47"/>
  <c r="I176" i="47" s="1"/>
  <c r="D177" i="47"/>
  <c r="I177" i="47" s="1"/>
  <c r="D178" i="47"/>
  <c r="I178" i="47" s="1"/>
  <c r="E178" i="47"/>
  <c r="D179" i="47"/>
  <c r="I179" i="47" s="1"/>
  <c r="D180" i="47"/>
  <c r="I180" i="47" s="1"/>
  <c r="D181" i="47"/>
  <c r="I181" i="47" s="1"/>
  <c r="D182" i="47"/>
  <c r="I182" i="47" s="1"/>
  <c r="D183" i="47"/>
  <c r="I183" i="47" s="1"/>
  <c r="D184" i="47"/>
  <c r="I184" i="47" s="1"/>
  <c r="D185" i="47"/>
  <c r="I185" i="47" s="1"/>
  <c r="D186" i="47"/>
  <c r="I186" i="47" s="1"/>
  <c r="D187" i="47"/>
  <c r="I187" i="47" s="1"/>
  <c r="D188" i="47"/>
  <c r="I188" i="47" s="1"/>
  <c r="D189" i="47"/>
  <c r="I189" i="47" s="1"/>
  <c r="D190" i="47"/>
  <c r="I190" i="47" s="1"/>
  <c r="D191" i="47"/>
  <c r="I191" i="47" s="1"/>
  <c r="D192" i="47"/>
  <c r="I192" i="47" s="1"/>
  <c r="D193" i="47"/>
  <c r="I193" i="47" s="1"/>
  <c r="D194" i="47"/>
  <c r="I194" i="47" s="1"/>
  <c r="E194" i="47"/>
  <c r="D195" i="47"/>
  <c r="I195" i="47" s="1"/>
  <c r="F195" i="47"/>
  <c r="D196" i="47"/>
  <c r="I196" i="47" s="1"/>
  <c r="D197" i="47"/>
  <c r="I197" i="47" s="1"/>
  <c r="D198" i="47"/>
  <c r="I198" i="47" s="1"/>
  <c r="D199" i="47"/>
  <c r="I199" i="47" s="1"/>
  <c r="D200" i="47"/>
  <c r="I200" i="47" s="1"/>
  <c r="E200" i="47"/>
  <c r="D201" i="47"/>
  <c r="I201" i="47" s="1"/>
  <c r="D202" i="47"/>
  <c r="I202" i="47" s="1"/>
  <c r="D203" i="47"/>
  <c r="I203" i="47" s="1"/>
  <c r="D204" i="47"/>
  <c r="I204" i="47" s="1"/>
  <c r="D205" i="47"/>
  <c r="I205" i="47" s="1"/>
  <c r="D206" i="47"/>
  <c r="I206" i="47" s="1"/>
  <c r="D207" i="47"/>
  <c r="I207" i="47" s="1"/>
  <c r="D208" i="47"/>
  <c r="I208" i="47" s="1"/>
  <c r="D209" i="47"/>
  <c r="I209" i="47" s="1"/>
  <c r="D210" i="47"/>
  <c r="E210" i="47" s="1"/>
  <c r="D211" i="47"/>
  <c r="I211" i="47" s="1"/>
  <c r="D212" i="47"/>
  <c r="I212" i="47" s="1"/>
  <c r="D213" i="47"/>
  <c r="I213" i="47" s="1"/>
  <c r="D214" i="47"/>
  <c r="I214" i="47" s="1"/>
  <c r="D215" i="47"/>
  <c r="E215" i="47"/>
  <c r="D216" i="47"/>
  <c r="I216" i="47" s="1"/>
  <c r="D217" i="47"/>
  <c r="I217" i="47" s="1"/>
  <c r="D218" i="47"/>
  <c r="I218" i="47" s="1"/>
  <c r="D219" i="47"/>
  <c r="E219" i="47"/>
  <c r="D220" i="47"/>
  <c r="I220" i="47" s="1"/>
  <c r="D221" i="47"/>
  <c r="I221" i="47" s="1"/>
  <c r="D222" i="47"/>
  <c r="I222" i="47" s="1"/>
  <c r="D223" i="47"/>
  <c r="E223" i="47"/>
  <c r="D224" i="47"/>
  <c r="I224" i="47" s="1"/>
  <c r="D225" i="47"/>
  <c r="I225" i="47" s="1"/>
  <c r="D226" i="47"/>
  <c r="I226" i="47" s="1"/>
  <c r="D227" i="47"/>
  <c r="I227" i="47" s="1"/>
  <c r="D228" i="47"/>
  <c r="I228" i="47" s="1"/>
  <c r="D229" i="47"/>
  <c r="I229" i="47" s="1"/>
  <c r="D230" i="47"/>
  <c r="I230" i="47" s="1"/>
  <c r="D231" i="47"/>
  <c r="I231" i="47" s="1"/>
  <c r="D232" i="47"/>
  <c r="I232" i="47" s="1"/>
  <c r="D233" i="47"/>
  <c r="I233" i="47" s="1"/>
  <c r="D234" i="47"/>
  <c r="I234" i="47" s="1"/>
  <c r="D235" i="47"/>
  <c r="I235" i="47" s="1"/>
  <c r="D236" i="47"/>
  <c r="I236" i="47" s="1"/>
  <c r="D237" i="47"/>
  <c r="I237" i="47" s="1"/>
  <c r="D238" i="47"/>
  <c r="I238" i="47" s="1"/>
  <c r="D239" i="47"/>
  <c r="I239" i="47" s="1"/>
  <c r="D240" i="47"/>
  <c r="I240" i="47" s="1"/>
  <c r="D241" i="47"/>
  <c r="I241" i="47" s="1"/>
  <c r="D242" i="47"/>
  <c r="I242" i="47" s="1"/>
  <c r="D243" i="47"/>
  <c r="I243" i="47" s="1"/>
  <c r="F243" i="47"/>
  <c r="D244" i="47"/>
  <c r="D245" i="47"/>
  <c r="I245" i="47" s="1"/>
  <c r="F245" i="47"/>
  <c r="D246" i="47"/>
  <c r="D247" i="47"/>
  <c r="I247" i="47" s="1"/>
  <c r="D248" i="47"/>
  <c r="I248" i="47" s="1"/>
  <c r="E248" i="47"/>
  <c r="D249" i="47"/>
  <c r="I249" i="47" s="1"/>
  <c r="D250" i="47"/>
  <c r="I250" i="47" s="1"/>
  <c r="D251" i="47"/>
  <c r="E251" i="47"/>
  <c r="D252" i="47"/>
  <c r="I252" i="47" s="1"/>
  <c r="E252" i="47"/>
  <c r="D253" i="47"/>
  <c r="I253" i="47" s="1"/>
  <c r="D254" i="47"/>
  <c r="I254" i="47" s="1"/>
  <c r="D255" i="47"/>
  <c r="I255" i="47" s="1"/>
  <c r="D256" i="47"/>
  <c r="I256" i="47" s="1"/>
  <c r="F256" i="47"/>
  <c r="D257" i="47"/>
  <c r="I257" i="47" s="1"/>
  <c r="F257" i="47"/>
  <c r="D258" i="47"/>
  <c r="I258" i="47" s="1"/>
  <c r="D259" i="47"/>
  <c r="E259" i="47" s="1"/>
  <c r="D260" i="47"/>
  <c r="I260" i="47" s="1"/>
  <c r="F260" i="47"/>
  <c r="D261" i="47"/>
  <c r="I261" i="47" s="1"/>
  <c r="F261" i="47"/>
  <c r="D262" i="47"/>
  <c r="I262" i="47" s="1"/>
  <c r="D263" i="47"/>
  <c r="I263" i="47" s="1"/>
  <c r="D264" i="47"/>
  <c r="I264" i="47" s="1"/>
  <c r="E264" i="47"/>
  <c r="F264" i="47"/>
  <c r="D265" i="47"/>
  <c r="I265" i="47" s="1"/>
  <c r="D266" i="47"/>
  <c r="I266" i="47" s="1"/>
  <c r="E266" i="47"/>
  <c r="F266" i="47"/>
  <c r="D267" i="47"/>
  <c r="I267" i="47" s="1"/>
  <c r="D268" i="47"/>
  <c r="I268" i="47" s="1"/>
  <c r="D269" i="47"/>
  <c r="E269" i="47"/>
  <c r="D270" i="47"/>
  <c r="I270" i="47" s="1"/>
  <c r="E270" i="47"/>
  <c r="F270" i="47"/>
  <c r="D271" i="47"/>
  <c r="I271" i="47" s="1"/>
  <c r="D272" i="47"/>
  <c r="I272" i="47" s="1"/>
  <c r="D273" i="47"/>
  <c r="I273" i="47" s="1"/>
  <c r="E273" i="47"/>
  <c r="D274" i="47"/>
  <c r="I274" i="47" s="1"/>
  <c r="E274" i="47"/>
  <c r="F274" i="47"/>
  <c r="D275" i="47"/>
  <c r="I275" i="47" s="1"/>
  <c r="D276" i="47"/>
  <c r="I276" i="47" s="1"/>
  <c r="D277" i="47"/>
  <c r="E277" i="47"/>
  <c r="D278" i="47"/>
  <c r="I278" i="47" s="1"/>
  <c r="E278" i="47"/>
  <c r="F278" i="47"/>
  <c r="D279" i="47"/>
  <c r="I279" i="47" s="1"/>
  <c r="D280" i="47"/>
  <c r="I280" i="47" s="1"/>
  <c r="D281" i="47"/>
  <c r="I281" i="47" s="1"/>
  <c r="E281" i="47"/>
  <c r="D282" i="47"/>
  <c r="I282" i="47" s="1"/>
  <c r="E282" i="47"/>
  <c r="F282" i="47"/>
  <c r="D283" i="47"/>
  <c r="I283" i="47" s="1"/>
  <c r="D284" i="47"/>
  <c r="I284" i="47" s="1"/>
  <c r="D285" i="47"/>
  <c r="I285" i="47" s="1"/>
  <c r="D286" i="47"/>
  <c r="I286" i="47" s="1"/>
  <c r="D287" i="47"/>
  <c r="I287" i="47" s="1"/>
  <c r="D288" i="47"/>
  <c r="I288" i="47" s="1"/>
  <c r="D289" i="47"/>
  <c r="I289" i="47" s="1"/>
  <c r="D290" i="47"/>
  <c r="F290" i="47"/>
  <c r="D291" i="47"/>
  <c r="E291" i="47"/>
  <c r="D292" i="47"/>
  <c r="I292" i="47" s="1"/>
  <c r="D293" i="47"/>
  <c r="I293" i="47" s="1"/>
  <c r="E293" i="47"/>
  <c r="D294" i="47"/>
  <c r="F294" i="47"/>
  <c r="D295" i="47"/>
  <c r="E295" i="47"/>
  <c r="D296" i="47"/>
  <c r="I296" i="47" s="1"/>
  <c r="E296" i="47"/>
  <c r="D297" i="47"/>
  <c r="I297" i="47" s="1"/>
  <c r="F297" i="47"/>
  <c r="D298" i="47"/>
  <c r="I298" i="47" s="1"/>
  <c r="D299" i="47"/>
  <c r="I299" i="47" s="1"/>
  <c r="D300" i="47"/>
  <c r="I300" i="47" s="1"/>
  <c r="D301" i="47"/>
  <c r="D302" i="47"/>
  <c r="I302" i="47" s="1"/>
  <c r="D303" i="47"/>
  <c r="I303" i="47" s="1"/>
  <c r="D304" i="47"/>
  <c r="I304" i="47" s="1"/>
  <c r="D305" i="47"/>
  <c r="I305" i="47" s="1"/>
  <c r="D306" i="47"/>
  <c r="I306" i="47" s="1"/>
  <c r="E306" i="47"/>
  <c r="D307" i="47"/>
  <c r="F307" i="47"/>
  <c r="D308" i="47"/>
  <c r="F308" i="47"/>
  <c r="D309" i="47"/>
  <c r="D310" i="47"/>
  <c r="F310" i="47" s="1"/>
  <c r="D311" i="47"/>
  <c r="I311" i="47" s="1"/>
  <c r="E311" i="47"/>
  <c r="F311" i="47"/>
  <c r="D312" i="47"/>
  <c r="F312" i="47"/>
  <c r="D313" i="47"/>
  <c r="I313" i="47" s="1"/>
  <c r="D314" i="47"/>
  <c r="D315" i="47"/>
  <c r="F315" i="47"/>
  <c r="D316" i="47"/>
  <c r="I316" i="47" s="1"/>
  <c r="E316" i="47"/>
  <c r="G316" i="47" s="1"/>
  <c r="J316" i="47" s="1"/>
  <c r="F316" i="47"/>
  <c r="D317" i="47"/>
  <c r="I317" i="47" s="1"/>
  <c r="D318" i="47"/>
  <c r="E318" i="47"/>
  <c r="D319" i="47"/>
  <c r="I319" i="47" s="1"/>
  <c r="E319" i="47"/>
  <c r="D320" i="47"/>
  <c r="I320" i="47" s="1"/>
  <c r="E320" i="47"/>
  <c r="D321" i="47"/>
  <c r="I321" i="47" s="1"/>
  <c r="D322" i="47"/>
  <c r="D323" i="47"/>
  <c r="F323" i="47"/>
  <c r="D324" i="47"/>
  <c r="I324" i="47" s="1"/>
  <c r="E324" i="47"/>
  <c r="G324" i="47" s="1"/>
  <c r="O324" i="47" s="1"/>
  <c r="F324" i="47"/>
  <c r="D325" i="47"/>
  <c r="D326" i="47"/>
  <c r="F326" i="47"/>
  <c r="D327" i="47"/>
  <c r="I327" i="47" s="1"/>
  <c r="D328" i="47"/>
  <c r="I328" i="47" s="1"/>
  <c r="D329" i="47"/>
  <c r="I329" i="47" s="1"/>
  <c r="D330" i="47"/>
  <c r="F330" i="47" s="1"/>
  <c r="D331" i="47"/>
  <c r="D332" i="47"/>
  <c r="D333" i="47"/>
  <c r="F333" i="47" s="1"/>
  <c r="D334" i="47"/>
  <c r="I334" i="47" s="1"/>
  <c r="E334" i="47"/>
  <c r="D335" i="47"/>
  <c r="D336" i="47"/>
  <c r="D337" i="47"/>
  <c r="F337" i="47" s="1"/>
  <c r="D338" i="47"/>
  <c r="I338" i="47" s="1"/>
  <c r="E338" i="47"/>
  <c r="F338" i="47"/>
  <c r="D339" i="47"/>
  <c r="I339" i="47" s="1"/>
  <c r="D340" i="47"/>
  <c r="I340" i="47" s="1"/>
  <c r="D341" i="47"/>
  <c r="I341" i="47" s="1"/>
  <c r="D342" i="47"/>
  <c r="F342" i="47"/>
  <c r="D343" i="47"/>
  <c r="D344" i="47"/>
  <c r="D345" i="47"/>
  <c r="F345" i="47"/>
  <c r="D346" i="47"/>
  <c r="I346" i="47" s="1"/>
  <c r="D347" i="47"/>
  <c r="I347" i="47" s="1"/>
  <c r="D348" i="47"/>
  <c r="I348" i="47" s="1"/>
  <c r="E348" i="47"/>
  <c r="F348" i="47"/>
  <c r="D349" i="47"/>
  <c r="D350" i="47"/>
  <c r="D351" i="47"/>
  <c r="D352" i="47"/>
  <c r="F352" i="47"/>
  <c r="D353" i="47"/>
  <c r="F353" i="47"/>
  <c r="D354" i="47"/>
  <c r="D355" i="47"/>
  <c r="I355" i="47" s="1"/>
  <c r="E355" i="47"/>
  <c r="D356" i="47"/>
  <c r="F356" i="47"/>
  <c r="D357" i="47"/>
  <c r="F357" i="47"/>
  <c r="D358" i="47"/>
  <c r="E358" i="47"/>
  <c r="D359" i="47"/>
  <c r="I359" i="47" s="1"/>
  <c r="E359" i="47"/>
  <c r="F359" i="47"/>
  <c r="D360" i="47"/>
  <c r="F360" i="47" s="1"/>
  <c r="D361" i="47"/>
  <c r="I361" i="47" s="1"/>
  <c r="D362" i="47"/>
  <c r="I362" i="47" s="1"/>
  <c r="D363" i="47"/>
  <c r="I363" i="47" s="1"/>
  <c r="D364" i="47"/>
  <c r="F364" i="47"/>
  <c r="D365" i="47"/>
  <c r="E365" i="47"/>
  <c r="D366" i="47"/>
  <c r="I366" i="47" s="1"/>
  <c r="E366" i="47"/>
  <c r="D367" i="47"/>
  <c r="I367" i="47" s="1"/>
  <c r="D368" i="47"/>
  <c r="I368" i="47" s="1"/>
  <c r="D369" i="47"/>
  <c r="I369" i="47" s="1"/>
  <c r="D370" i="47"/>
  <c r="I370" i="47" s="1"/>
  <c r="E370" i="47"/>
  <c r="G370" i="47" s="1"/>
  <c r="J370" i="47" s="1"/>
  <c r="F370" i="47"/>
  <c r="D371" i="47"/>
  <c r="I371" i="47" s="1"/>
  <c r="D372" i="47"/>
  <c r="I372" i="47" s="1"/>
  <c r="D373" i="47"/>
  <c r="I373" i="47" s="1"/>
  <c r="D374" i="47"/>
  <c r="I374" i="47" s="1"/>
  <c r="E374" i="47"/>
  <c r="D375" i="47"/>
  <c r="D376" i="47"/>
  <c r="E376" i="47"/>
  <c r="D377" i="47"/>
  <c r="F377" i="47" s="1"/>
  <c r="D378" i="47"/>
  <c r="I378" i="47" s="1"/>
  <c r="E378" i="47"/>
  <c r="D379" i="47"/>
  <c r="D380" i="47"/>
  <c r="E380" i="47"/>
  <c r="D381" i="47"/>
  <c r="F381" i="47" s="1"/>
  <c r="D382" i="47"/>
  <c r="I382" i="47" s="1"/>
  <c r="E382" i="47"/>
  <c r="D383" i="47"/>
  <c r="I383" i="47" s="1"/>
  <c r="D384" i="47"/>
  <c r="I384" i="47" s="1"/>
  <c r="D385" i="47"/>
  <c r="F385" i="47" s="1"/>
  <c r="D386" i="47"/>
  <c r="E386" i="47"/>
  <c r="D387" i="47"/>
  <c r="I387" i="47" s="1"/>
  <c r="E387" i="47"/>
  <c r="F387" i="47"/>
  <c r="D388" i="47"/>
  <c r="F388" i="47"/>
  <c r="D389" i="47"/>
  <c r="I389" i="47" s="1"/>
  <c r="D390" i="47"/>
  <c r="I390" i="47" s="1"/>
  <c r="D391" i="47"/>
  <c r="I391" i="47" s="1"/>
  <c r="D392" i="47"/>
  <c r="F392" i="47" s="1"/>
  <c r="D393" i="47"/>
  <c r="I393" i="47" s="1"/>
  <c r="F393" i="47"/>
  <c r="D394" i="47"/>
  <c r="I394" i="47" s="1"/>
  <c r="E394" i="47"/>
  <c r="D395" i="47"/>
  <c r="I395" i="47" s="1"/>
  <c r="E395" i="47"/>
  <c r="D396" i="47"/>
  <c r="I396" i="47" s="1"/>
  <c r="E396" i="47"/>
  <c r="D397" i="47"/>
  <c r="D398" i="47"/>
  <c r="D399" i="47"/>
  <c r="F399" i="47"/>
  <c r="D400" i="47"/>
  <c r="I400" i="47" s="1"/>
  <c r="E400" i="47"/>
  <c r="G400" i="47" s="1"/>
  <c r="F400" i="47"/>
  <c r="J400" i="47"/>
  <c r="D401" i="47"/>
  <c r="F401" i="47"/>
  <c r="D402" i="47"/>
  <c r="E402" i="47"/>
  <c r="D403" i="47"/>
  <c r="I403" i="47" s="1"/>
  <c r="E403" i="47"/>
  <c r="F403" i="47"/>
  <c r="D404" i="47"/>
  <c r="F404" i="47" s="1"/>
  <c r="D405" i="47"/>
  <c r="I405" i="47" s="1"/>
  <c r="D406" i="47"/>
  <c r="I406" i="47" s="1"/>
  <c r="E406" i="47"/>
  <c r="F406" i="47"/>
  <c r="D407" i="47"/>
  <c r="D408" i="47"/>
  <c r="E408" i="47"/>
  <c r="D409" i="47"/>
  <c r="I409" i="47" s="1"/>
  <c r="E409" i="47"/>
  <c r="F409" i="47"/>
  <c r="D410" i="47"/>
  <c r="I410" i="47" s="1"/>
  <c r="E410" i="47"/>
  <c r="F410" i="47"/>
  <c r="D411" i="47"/>
  <c r="I411" i="47" s="1"/>
  <c r="D412" i="47"/>
  <c r="I412" i="47" s="1"/>
  <c r="D413" i="47"/>
  <c r="I413" i="47" s="1"/>
  <c r="D414" i="47"/>
  <c r="E414" i="47" s="1"/>
  <c r="D415" i="47"/>
  <c r="I415" i="47" s="1"/>
  <c r="F415" i="47"/>
  <c r="D416" i="47"/>
  <c r="I416" i="47" s="1"/>
  <c r="D417" i="47"/>
  <c r="D418" i="47"/>
  <c r="I418" i="47" s="1"/>
  <c r="E418" i="47"/>
  <c r="F418" i="47"/>
  <c r="D419" i="47"/>
  <c r="F419" i="47"/>
  <c r="D420" i="47"/>
  <c r="I420" i="47" s="1"/>
  <c r="D421" i="47"/>
  <c r="I421" i="47" s="1"/>
  <c r="D422" i="47"/>
  <c r="I422" i="47" s="1"/>
  <c r="E422" i="47"/>
  <c r="F422" i="47"/>
  <c r="D423" i="47"/>
  <c r="D424" i="47"/>
  <c r="I424" i="47" s="1"/>
  <c r="D425" i="47"/>
  <c r="F425" i="47"/>
  <c r="D426" i="47"/>
  <c r="I426" i="47" s="1"/>
  <c r="D427" i="47"/>
  <c r="D428" i="47"/>
  <c r="I428" i="47" s="1"/>
  <c r="E428" i="47"/>
  <c r="D429" i="47"/>
  <c r="I429" i="47" s="1"/>
  <c r="E429" i="47"/>
  <c r="F429" i="47"/>
  <c r="G429" i="47" s="1"/>
  <c r="J429" i="47" s="1"/>
  <c r="D430" i="47"/>
  <c r="I430" i="47" s="1"/>
  <c r="D431" i="47"/>
  <c r="E431" i="47"/>
  <c r="D432" i="47"/>
  <c r="F432" i="47"/>
  <c r="D433" i="47"/>
  <c r="E433" i="47"/>
  <c r="D434" i="47"/>
  <c r="I434" i="47" s="1"/>
  <c r="D435" i="47"/>
  <c r="D436" i="47"/>
  <c r="F436" i="47"/>
  <c r="D437" i="47"/>
  <c r="E437" i="47"/>
  <c r="D438" i="47"/>
  <c r="I438" i="47" s="1"/>
  <c r="D439" i="47"/>
  <c r="I439" i="47" s="1"/>
  <c r="D440" i="47"/>
  <c r="F440" i="47"/>
  <c r="D441" i="47"/>
  <c r="E441" i="47"/>
  <c r="D442" i="47"/>
  <c r="D443" i="47"/>
  <c r="D444" i="47"/>
  <c r="D445" i="47"/>
  <c r="D446" i="47"/>
  <c r="I446" i="47" s="1"/>
  <c r="D447" i="47"/>
  <c r="F447" i="47" s="1"/>
  <c r="D448" i="47"/>
  <c r="D449" i="47"/>
  <c r="D450" i="47"/>
  <c r="D451" i="47"/>
  <c r="D452" i="47"/>
  <c r="D453" i="47"/>
  <c r="E453" i="47"/>
  <c r="D454" i="47"/>
  <c r="I454" i="47" s="1"/>
  <c r="E454" i="47"/>
  <c r="F454" i="47"/>
  <c r="D455" i="47"/>
  <c r="F455" i="47" s="1"/>
  <c r="D456" i="47"/>
  <c r="D457" i="47"/>
  <c r="D458" i="47"/>
  <c r="F458" i="47"/>
  <c r="D459" i="47"/>
  <c r="D460" i="47"/>
  <c r="I460" i="47" s="1"/>
  <c r="D461" i="47"/>
  <c r="I461" i="47" s="1"/>
  <c r="D462" i="47"/>
  <c r="I462" i="47" s="1"/>
  <c r="D463" i="47"/>
  <c r="I463" i="47" s="1"/>
  <c r="E463" i="47"/>
  <c r="G463" i="47" s="1"/>
  <c r="J463" i="47" s="1"/>
  <c r="F463" i="47"/>
  <c r="D464" i="47"/>
  <c r="I464" i="47" s="1"/>
  <c r="D465" i="47"/>
  <c r="I465" i="47" s="1"/>
  <c r="E465" i="47"/>
  <c r="F465" i="47"/>
  <c r="D466" i="47"/>
  <c r="D467" i="47"/>
  <c r="E467" i="47" s="1"/>
  <c r="D468" i="47"/>
  <c r="I468" i="47" s="1"/>
  <c r="E468" i="47"/>
  <c r="F468" i="47"/>
  <c r="D469" i="47"/>
  <c r="F469" i="47"/>
  <c r="D470" i="47"/>
  <c r="D471" i="47"/>
  <c r="D472" i="47"/>
  <c r="F472" i="47"/>
  <c r="D473" i="47"/>
  <c r="E473" i="47"/>
  <c r="D474" i="47"/>
  <c r="I474" i="47" s="1"/>
  <c r="D475" i="47"/>
  <c r="I475" i="47" s="1"/>
  <c r="D476" i="47"/>
  <c r="I476" i="47" s="1"/>
  <c r="D477" i="47"/>
  <c r="I477" i="47" s="1"/>
  <c r="E477" i="47"/>
  <c r="F477" i="47"/>
  <c r="D478" i="47"/>
  <c r="D479" i="47"/>
  <c r="D480" i="47"/>
  <c r="D481" i="47"/>
  <c r="D482" i="47"/>
  <c r="F482" i="47"/>
  <c r="D483" i="47"/>
  <c r="E483" i="47"/>
  <c r="D484" i="47"/>
  <c r="F484" i="47"/>
  <c r="D485" i="47"/>
  <c r="F485" i="47"/>
  <c r="D486" i="47"/>
  <c r="F486" i="47"/>
  <c r="D487" i="47"/>
  <c r="E487" i="47"/>
  <c r="D488" i="47"/>
  <c r="I488" i="47" s="1"/>
  <c r="D489" i="47"/>
  <c r="I489" i="47" s="1"/>
  <c r="D490" i="47"/>
  <c r="I490" i="47" s="1"/>
  <c r="D491" i="47"/>
  <c r="I491" i="47" s="1"/>
  <c r="E491" i="47"/>
  <c r="F491" i="47"/>
  <c r="D492" i="47"/>
  <c r="D493" i="47"/>
  <c r="D494" i="47"/>
  <c r="D495" i="47"/>
  <c r="D496" i="47"/>
  <c r="F496" i="47"/>
  <c r="D497" i="47"/>
  <c r="E497" i="47"/>
  <c r="D498" i="47"/>
  <c r="F498" i="47"/>
  <c r="D499" i="47"/>
  <c r="E499" i="47"/>
  <c r="D500" i="47"/>
  <c r="D501" i="47"/>
  <c r="D502" i="47"/>
  <c r="D503" i="47"/>
  <c r="I503" i="47" s="1"/>
  <c r="D504" i="47"/>
  <c r="I504" i="47" s="1"/>
  <c r="D505" i="47"/>
  <c r="I505" i="47" s="1"/>
  <c r="D506" i="47"/>
  <c r="D507" i="47"/>
  <c r="I507" i="47" s="1"/>
  <c r="E507" i="47"/>
  <c r="D508" i="47"/>
  <c r="D509" i="47"/>
  <c r="I509" i="47" s="1"/>
  <c r="F509" i="47"/>
  <c r="D510" i="47"/>
  <c r="F510" i="47"/>
  <c r="D511" i="47"/>
  <c r="D512" i="47"/>
  <c r="I512" i="47" s="1"/>
  <c r="D513" i="47"/>
  <c r="I513" i="47" s="1"/>
  <c r="E513" i="47"/>
  <c r="F513" i="47"/>
  <c r="D514" i="47"/>
  <c r="D515" i="47"/>
  <c r="D516" i="47"/>
  <c r="F516" i="47" s="1"/>
  <c r="D517" i="47"/>
  <c r="D518" i="47"/>
  <c r="I518" i="47" s="1"/>
  <c r="D519" i="47"/>
  <c r="I519" i="47" s="1"/>
  <c r="D520" i="47"/>
  <c r="I520" i="47" s="1"/>
  <c r="D521" i="47"/>
  <c r="I521" i="47" s="1"/>
  <c r="E521" i="47"/>
  <c r="F521" i="47"/>
  <c r="D522" i="47"/>
  <c r="D523" i="47"/>
  <c r="D524" i="47"/>
  <c r="D525" i="47"/>
  <c r="D526" i="47"/>
  <c r="I526" i="47" s="1"/>
  <c r="E526" i="47"/>
  <c r="F526" i="47"/>
  <c r="G526" i="47" s="1"/>
  <c r="J526" i="47" s="1"/>
  <c r="D527" i="47"/>
  <c r="F527" i="47"/>
  <c r="D528" i="47"/>
  <c r="D529" i="47"/>
  <c r="D530" i="47"/>
  <c r="F530" i="47"/>
  <c r="D531" i="47"/>
  <c r="E531" i="47"/>
  <c r="D532" i="47"/>
  <c r="I532" i="47" s="1"/>
  <c r="D533" i="47"/>
  <c r="I533" i="47" s="1"/>
  <c r="D534" i="47"/>
  <c r="I534" i="47" s="1"/>
  <c r="D535" i="47"/>
  <c r="I535" i="47" s="1"/>
  <c r="E535" i="47"/>
  <c r="F535" i="47"/>
  <c r="G535" i="47" s="1"/>
  <c r="J535" i="47" s="1"/>
  <c r="D536" i="47"/>
  <c r="I536" i="47" s="1"/>
  <c r="D537" i="47"/>
  <c r="I537" i="47" s="1"/>
  <c r="D538" i="47"/>
  <c r="I538" i="47" s="1"/>
  <c r="D539" i="47"/>
  <c r="F539" i="47"/>
  <c r="D540" i="47"/>
  <c r="F540" i="47"/>
  <c r="D541" i="47"/>
  <c r="E541" i="47"/>
  <c r="D542" i="47"/>
  <c r="D543" i="47"/>
  <c r="D544" i="47"/>
  <c r="D545" i="47"/>
  <c r="I545" i="47" s="1"/>
  <c r="D546" i="47"/>
  <c r="I546" i="47" s="1"/>
  <c r="D547" i="47"/>
  <c r="I547" i="47" s="1"/>
  <c r="D548" i="47"/>
  <c r="I548" i="47" s="1"/>
  <c r="D549" i="47"/>
  <c r="I549" i="47" s="1"/>
  <c r="E549" i="47"/>
  <c r="F549" i="47"/>
  <c r="G549" i="47"/>
  <c r="J549" i="47" s="1"/>
  <c r="D550" i="47"/>
  <c r="I550" i="47" s="1"/>
  <c r="F550" i="47"/>
  <c r="D551" i="47"/>
  <c r="I551" i="47" s="1"/>
  <c r="E551" i="47"/>
  <c r="D552" i="47"/>
  <c r="I552" i="47" s="1"/>
  <c r="E552" i="47"/>
  <c r="D553" i="47"/>
  <c r="E553" i="47"/>
  <c r="D554" i="47"/>
  <c r="F554" i="47"/>
  <c r="D555" i="47"/>
  <c r="D556" i="47"/>
  <c r="D557" i="47"/>
  <c r="I557" i="47" s="1"/>
  <c r="E557" i="47"/>
  <c r="G557" i="47" s="1"/>
  <c r="J557" i="47" s="1"/>
  <c r="F557" i="47"/>
  <c r="D558" i="47"/>
  <c r="D559" i="47"/>
  <c r="D560" i="47"/>
  <c r="F560" i="47"/>
  <c r="D561" i="47"/>
  <c r="I561" i="47" s="1"/>
  <c r="E561" i="47"/>
  <c r="F561" i="47"/>
  <c r="D562" i="47"/>
  <c r="I562" i="47" s="1"/>
  <c r="D563" i="47"/>
  <c r="I563" i="47" s="1"/>
  <c r="D564" i="47"/>
  <c r="I564" i="47" s="1"/>
  <c r="D565" i="47"/>
  <c r="I565" i="47" s="1"/>
  <c r="D566" i="47"/>
  <c r="D567" i="47"/>
  <c r="I567" i="47" s="1"/>
  <c r="E567" i="47"/>
  <c r="G567" i="47" s="1"/>
  <c r="J567" i="47" s="1"/>
  <c r="F567" i="47"/>
  <c r="D568" i="47"/>
  <c r="D569" i="47"/>
  <c r="D570" i="47"/>
  <c r="F570" i="47" s="1"/>
  <c r="D571" i="47"/>
  <c r="I571" i="47" s="1"/>
  <c r="E571" i="47"/>
  <c r="G571" i="47" s="1"/>
  <c r="J571" i="47" s="1"/>
  <c r="F571" i="47"/>
  <c r="D572" i="47"/>
  <c r="D573" i="47"/>
  <c r="E573" i="47"/>
  <c r="D574" i="47"/>
  <c r="F574" i="47"/>
  <c r="D575" i="47"/>
  <c r="E575" i="47"/>
  <c r="D576" i="47"/>
  <c r="I576" i="47" s="1"/>
  <c r="D577" i="47"/>
  <c r="I577" i="47" s="1"/>
  <c r="D578" i="47"/>
  <c r="I578" i="47" s="1"/>
  <c r="D579" i="47"/>
  <c r="I579" i="47" s="1"/>
  <c r="E579" i="47"/>
  <c r="F579" i="47"/>
  <c r="D580" i="47"/>
  <c r="I580" i="47" s="1"/>
  <c r="D581" i="47"/>
  <c r="I581" i="47" s="1"/>
  <c r="D582" i="47"/>
  <c r="I582" i="47" s="1"/>
  <c r="D583" i="47"/>
  <c r="D584" i="47"/>
  <c r="D585" i="47"/>
  <c r="D586" i="47"/>
  <c r="D587" i="47"/>
  <c r="D588" i="47"/>
  <c r="I588" i="47" s="1"/>
  <c r="E588" i="47"/>
  <c r="F588" i="47"/>
  <c r="D589" i="47"/>
  <c r="D590" i="47"/>
  <c r="I590" i="47" s="1"/>
  <c r="D591" i="47"/>
  <c r="I591" i="47" s="1"/>
  <c r="D592" i="47"/>
  <c r="I592" i="47" s="1"/>
  <c r="D593" i="47"/>
  <c r="I593" i="47" s="1"/>
  <c r="E593" i="47"/>
  <c r="D594" i="47"/>
  <c r="I594" i="47" s="1"/>
  <c r="D595" i="47"/>
  <c r="I595" i="47" s="1"/>
  <c r="D596" i="47"/>
  <c r="I596" i="47" s="1"/>
  <c r="D597" i="47"/>
  <c r="I597" i="47" s="1"/>
  <c r="E597" i="47"/>
  <c r="G597" i="47" s="1"/>
  <c r="J597" i="47" s="1"/>
  <c r="F597" i="47"/>
  <c r="D598" i="47"/>
  <c r="F598" i="47"/>
  <c r="D599" i="47"/>
  <c r="E599" i="47"/>
  <c r="D600" i="47"/>
  <c r="I600" i="47" s="1"/>
  <c r="E600" i="47"/>
  <c r="F600" i="47"/>
  <c r="D601" i="47"/>
  <c r="D602" i="47"/>
  <c r="D603" i="47"/>
  <c r="E603" i="47"/>
  <c r="D604" i="47"/>
  <c r="D605" i="47"/>
  <c r="D606" i="47"/>
  <c r="I606" i="47" s="1"/>
  <c r="D607" i="47"/>
  <c r="I607" i="47" s="1"/>
  <c r="E607" i="47"/>
  <c r="F607" i="47"/>
  <c r="D608" i="47"/>
  <c r="D609" i="47"/>
  <c r="D610" i="47"/>
  <c r="D611" i="47"/>
  <c r="E611" i="47"/>
  <c r="D612" i="47"/>
  <c r="F612" i="47"/>
  <c r="D613" i="47"/>
  <c r="E613" i="47"/>
  <c r="D614" i="47"/>
  <c r="F614" i="47"/>
  <c r="D615" i="47"/>
  <c r="E615" i="47"/>
  <c r="D616" i="47"/>
  <c r="F616" i="47"/>
  <c r="D617" i="47"/>
  <c r="D618" i="47"/>
  <c r="F618" i="47"/>
  <c r="D619" i="47"/>
  <c r="I619" i="47" s="1"/>
  <c r="E619" i="47"/>
  <c r="F619" i="47"/>
  <c r="D620" i="47"/>
  <c r="I620" i="47" s="1"/>
  <c r="D621" i="47"/>
  <c r="I621" i="47" s="1"/>
  <c r="D622" i="47"/>
  <c r="F622" i="47" s="1"/>
  <c r="D623" i="47"/>
  <c r="I623" i="47" s="1"/>
  <c r="E623" i="47"/>
  <c r="G623" i="47" s="1"/>
  <c r="J623" i="47" s="1"/>
  <c r="F623" i="47"/>
  <c r="D624" i="47"/>
  <c r="I624" i="47" s="1"/>
  <c r="D625" i="47"/>
  <c r="F625" i="47" s="1"/>
  <c r="D626" i="47"/>
  <c r="I626" i="47" s="1"/>
  <c r="D627" i="47"/>
  <c r="D628" i="47"/>
  <c r="D629" i="47"/>
  <c r="D630" i="47"/>
  <c r="I630" i="47" s="1"/>
  <c r="D631" i="47"/>
  <c r="D632" i="47"/>
  <c r="D633" i="47"/>
  <c r="D634" i="47"/>
  <c r="I634" i="47" s="1"/>
  <c r="D635" i="47"/>
  <c r="I635" i="47" s="1"/>
  <c r="D636" i="47"/>
  <c r="D637" i="47"/>
  <c r="D638" i="47"/>
  <c r="I638" i="47" s="1"/>
  <c r="D639" i="47"/>
  <c r="E639" i="47"/>
  <c r="D640" i="47"/>
  <c r="I640" i="47" s="1"/>
  <c r="E640" i="47"/>
  <c r="F640" i="47"/>
  <c r="D641" i="47"/>
  <c r="D642" i="47"/>
  <c r="I642" i="47" s="1"/>
  <c r="D643" i="47"/>
  <c r="E643" i="47"/>
  <c r="D644" i="47"/>
  <c r="D645" i="47"/>
  <c r="I645" i="47" s="1"/>
  <c r="D646" i="47"/>
  <c r="E646" i="47"/>
  <c r="D647" i="47"/>
  <c r="I647" i="47" s="1"/>
  <c r="E647" i="47"/>
  <c r="D648" i="47"/>
  <c r="I648" i="47" s="1"/>
  <c r="D649" i="47"/>
  <c r="D650" i="47"/>
  <c r="D651" i="47"/>
  <c r="F651" i="47"/>
  <c r="D652" i="47"/>
  <c r="I652" i="47" s="1"/>
  <c r="D653" i="47"/>
  <c r="I653" i="47" s="1"/>
  <c r="D654" i="47"/>
  <c r="E654" i="47"/>
  <c r="D655" i="47"/>
  <c r="I655" i="47" s="1"/>
  <c r="E655" i="47"/>
  <c r="F655" i="47"/>
  <c r="D656" i="47"/>
  <c r="I656" i="47" s="1"/>
  <c r="D657" i="47"/>
  <c r="E657" i="47"/>
  <c r="D658" i="47"/>
  <c r="F658" i="47"/>
  <c r="D659" i="47"/>
  <c r="E659" i="47"/>
  <c r="D660" i="47"/>
  <c r="I660" i="47" s="1"/>
  <c r="D661" i="47"/>
  <c r="D662" i="47"/>
  <c r="F662" i="47" s="1"/>
  <c r="D663" i="47"/>
  <c r="I663" i="47" s="1"/>
  <c r="E663" i="47"/>
  <c r="G663" i="47" s="1"/>
  <c r="J663" i="47" s="1"/>
  <c r="F663" i="47"/>
  <c r="D664" i="47"/>
  <c r="I664" i="47" s="1"/>
  <c r="D665" i="47"/>
  <c r="I665" i="47" s="1"/>
  <c r="E665" i="47"/>
  <c r="F665" i="47"/>
  <c r="D666" i="47"/>
  <c r="I666" i="47" s="1"/>
  <c r="D667" i="47"/>
  <c r="D668" i="47"/>
  <c r="F668" i="47"/>
  <c r="D669" i="47"/>
  <c r="I669" i="47" s="1"/>
  <c r="E669" i="47"/>
  <c r="F669" i="47"/>
  <c r="D670" i="47"/>
  <c r="I670" i="47" s="1"/>
  <c r="D671" i="47"/>
  <c r="I671" i="47" s="1"/>
  <c r="D672" i="47"/>
  <c r="F672" i="47"/>
  <c r="D673" i="47"/>
  <c r="I673" i="47" s="1"/>
  <c r="E673" i="47"/>
  <c r="F673" i="47"/>
  <c r="D674" i="47"/>
  <c r="I674" i="47" s="1"/>
  <c r="D675" i="47"/>
  <c r="E675" i="47"/>
  <c r="D676" i="47"/>
  <c r="E676" i="47"/>
  <c r="D677" i="47"/>
  <c r="I677" i="47" s="1"/>
  <c r="E677" i="47"/>
  <c r="F677" i="47"/>
  <c r="D678" i="47"/>
  <c r="I678" i="47" s="1"/>
  <c r="D679" i="47"/>
  <c r="E679" i="47"/>
  <c r="D680" i="47"/>
  <c r="I680" i="47" s="1"/>
  <c r="E680" i="47"/>
  <c r="D681" i="47"/>
  <c r="I681" i="47" s="1"/>
  <c r="E681" i="47"/>
  <c r="F681" i="47"/>
  <c r="D682" i="47"/>
  <c r="D683" i="47"/>
  <c r="D684" i="47"/>
  <c r="F684" i="47" s="1"/>
  <c r="D685" i="47"/>
  <c r="D686" i="47"/>
  <c r="I686" i="47" s="1"/>
  <c r="D687" i="47"/>
  <c r="E687" i="47" s="1"/>
  <c r="D688" i="47"/>
  <c r="F688" i="47"/>
  <c r="D689" i="47"/>
  <c r="D690" i="47"/>
  <c r="E690" i="47"/>
  <c r="D691" i="47"/>
  <c r="F691" i="47"/>
  <c r="D692" i="47"/>
  <c r="F692" i="47"/>
  <c r="D693" i="47"/>
  <c r="E693" i="47"/>
  <c r="D694" i="47"/>
  <c r="E694" i="47"/>
  <c r="D695" i="47"/>
  <c r="E695" i="47"/>
  <c r="D696" i="47"/>
  <c r="D697" i="47"/>
  <c r="D698" i="47"/>
  <c r="D699" i="47"/>
  <c r="I699" i="47" s="1"/>
  <c r="E699" i="47"/>
  <c r="F699" i="47"/>
  <c r="D700" i="47"/>
  <c r="I700" i="47" s="1"/>
  <c r="D701" i="47"/>
  <c r="I701" i="47" s="1"/>
  <c r="D702" i="47"/>
  <c r="I702" i="47" s="1"/>
  <c r="D703" i="47"/>
  <c r="D704" i="47"/>
  <c r="F704" i="47"/>
  <c r="D705" i="47"/>
  <c r="D706" i="47"/>
  <c r="F706" i="47"/>
  <c r="D707" i="47"/>
  <c r="E707" i="47"/>
  <c r="D708" i="47"/>
  <c r="F708" i="47"/>
  <c r="D709" i="47"/>
  <c r="E709" i="47"/>
  <c r="D710" i="47"/>
  <c r="D711" i="47"/>
  <c r="D712" i="47"/>
  <c r="D713" i="47"/>
  <c r="I713" i="47" s="1"/>
  <c r="E713" i="47"/>
  <c r="F713" i="47"/>
  <c r="D714" i="47"/>
  <c r="I714" i="47" s="1"/>
  <c r="D715" i="47"/>
  <c r="I715" i="47" s="1"/>
  <c r="D716" i="47"/>
  <c r="I716" i="47" s="1"/>
  <c r="D717" i="47"/>
  <c r="D718" i="47"/>
  <c r="D719" i="47"/>
  <c r="D720" i="47"/>
  <c r="D721" i="47"/>
  <c r="E721" i="47"/>
  <c r="D722" i="47"/>
  <c r="F722" i="47"/>
  <c r="D723" i="47"/>
  <c r="D724" i="47"/>
  <c r="E724" i="47" s="1"/>
  <c r="D725" i="47"/>
  <c r="F725" i="47"/>
  <c r="D726" i="47"/>
  <c r="D727" i="47"/>
  <c r="F727" i="47"/>
  <c r="D728" i="47"/>
  <c r="I728" i="47" s="1"/>
  <c r="D729" i="47"/>
  <c r="I729" i="47" s="1"/>
  <c r="D730" i="47"/>
  <c r="I730" i="47" s="1"/>
  <c r="D731" i="47"/>
  <c r="F731" i="47"/>
  <c r="D732" i="47"/>
  <c r="D733" i="47"/>
  <c r="E733" i="47"/>
  <c r="D734" i="47"/>
  <c r="D735" i="47"/>
  <c r="I735" i="47" s="1"/>
  <c r="E735" i="47"/>
  <c r="F735" i="47"/>
  <c r="G735" i="47" s="1"/>
  <c r="J735" i="47" s="1"/>
  <c r="D736" i="47"/>
  <c r="F736" i="47"/>
  <c r="D737" i="47"/>
  <c r="D738" i="47"/>
  <c r="I738" i="47" s="1"/>
  <c r="E738" i="47"/>
  <c r="F738" i="47"/>
  <c r="G738" i="47" s="1"/>
  <c r="D739" i="47"/>
  <c r="F739" i="47"/>
  <c r="D740" i="47"/>
  <c r="D741" i="47"/>
  <c r="D742" i="47"/>
  <c r="D743" i="47"/>
  <c r="D744" i="47"/>
  <c r="I744" i="47" s="1"/>
  <c r="D745" i="47"/>
  <c r="D746" i="47"/>
  <c r="D747" i="47"/>
  <c r="D748" i="47"/>
  <c r="E748" i="47"/>
  <c r="D749" i="47"/>
  <c r="F749" i="47"/>
  <c r="D750" i="47"/>
  <c r="D751" i="47"/>
  <c r="E751" i="47"/>
  <c r="D752" i="47"/>
  <c r="I752" i="47" s="1"/>
  <c r="E752" i="47"/>
  <c r="F752" i="47"/>
  <c r="D753" i="47"/>
  <c r="F753" i="47"/>
  <c r="D754" i="47"/>
  <c r="D755" i="47"/>
  <c r="D756" i="47"/>
  <c r="F756" i="47"/>
  <c r="D757" i="47"/>
  <c r="E757" i="47"/>
  <c r="D758" i="47"/>
  <c r="I758" i="47" s="1"/>
  <c r="D759" i="47"/>
  <c r="I759" i="47" s="1"/>
  <c r="D760" i="47"/>
  <c r="I760" i="47" s="1"/>
  <c r="D761" i="47"/>
  <c r="I761" i="47" s="1"/>
  <c r="E761" i="47"/>
  <c r="F761" i="47"/>
  <c r="G761" i="47" s="1"/>
  <c r="J761" i="47" s="1"/>
  <c r="D762" i="47"/>
  <c r="F762" i="47"/>
  <c r="D763" i="47"/>
  <c r="D764" i="47"/>
  <c r="E764" i="47"/>
  <c r="D765" i="47"/>
  <c r="D766" i="47"/>
  <c r="I766" i="47" s="1"/>
  <c r="E766" i="47"/>
  <c r="F766" i="47"/>
  <c r="G766" i="47" s="1"/>
  <c r="J766" i="47" s="1"/>
  <c r="D767" i="47"/>
  <c r="F767" i="47"/>
  <c r="D768" i="47"/>
  <c r="D769" i="47"/>
  <c r="D770" i="47"/>
  <c r="F770" i="47"/>
  <c r="D771" i="47"/>
  <c r="E771" i="47"/>
  <c r="D772" i="47"/>
  <c r="I772" i="47" s="1"/>
  <c r="D773" i="47"/>
  <c r="I773" i="47" s="1"/>
  <c r="D774" i="47"/>
  <c r="I774" i="47" s="1"/>
  <c r="D775" i="47"/>
  <c r="I775" i="47" s="1"/>
  <c r="E775" i="47"/>
  <c r="F775" i="47"/>
  <c r="G775" i="47" s="1"/>
  <c r="J775" i="47" s="1"/>
  <c r="D776" i="47"/>
  <c r="D777" i="47"/>
  <c r="I777" i="47" s="1"/>
  <c r="D778" i="47"/>
  <c r="D779" i="47"/>
  <c r="I779" i="47" s="1"/>
  <c r="E779" i="47"/>
  <c r="F779" i="47"/>
  <c r="G779" i="47" s="1"/>
  <c r="J779" i="47" s="1"/>
  <c r="D780" i="47"/>
  <c r="F780" i="47" s="1"/>
  <c r="D781" i="47"/>
  <c r="D782" i="47"/>
  <c r="I782" i="47" s="1"/>
  <c r="E782" i="47"/>
  <c r="D783" i="47"/>
  <c r="I783" i="47" s="1"/>
  <c r="E783" i="47"/>
  <c r="F783" i="47"/>
  <c r="D784" i="47"/>
  <c r="D785" i="47"/>
  <c r="I785" i="47" s="1"/>
  <c r="D786" i="47"/>
  <c r="I786" i="47" s="1"/>
  <c r="D787" i="47"/>
  <c r="I787" i="47" s="1"/>
  <c r="D788" i="47"/>
  <c r="I788" i="47" s="1"/>
  <c r="D789" i="47"/>
  <c r="I789" i="47" s="1"/>
  <c r="E789" i="47"/>
  <c r="F789" i="47"/>
  <c r="G789" i="47" s="1"/>
  <c r="J789" i="47" s="1"/>
  <c r="D790" i="47"/>
  <c r="I790" i="47" s="1"/>
  <c r="D791" i="47"/>
  <c r="I791" i="47" s="1"/>
  <c r="D792" i="47"/>
  <c r="I792" i="47" s="1"/>
  <c r="D793" i="47"/>
  <c r="F793" i="47"/>
  <c r="D794" i="47"/>
  <c r="F794" i="47"/>
  <c r="D795" i="47"/>
  <c r="E795" i="47"/>
  <c r="D796" i="47"/>
  <c r="F796" i="47" s="1"/>
  <c r="D797" i="47"/>
  <c r="E797" i="47"/>
  <c r="D798" i="47"/>
  <c r="D799" i="47"/>
  <c r="D800" i="47"/>
  <c r="D801" i="47"/>
  <c r="I801" i="47" s="1"/>
  <c r="E801" i="47"/>
  <c r="D802" i="47"/>
  <c r="I802" i="47" s="1"/>
  <c r="D803" i="47"/>
  <c r="I803" i="47" s="1"/>
  <c r="D804" i="47"/>
  <c r="I804" i="47" s="1"/>
  <c r="D805" i="47"/>
  <c r="I805" i="47" s="1"/>
  <c r="D806" i="47"/>
  <c r="D807" i="47"/>
  <c r="I807" i="47" s="1"/>
  <c r="E807" i="47"/>
  <c r="D808" i="47"/>
  <c r="I808" i="47" s="1"/>
  <c r="F808" i="47"/>
  <c r="D809" i="47"/>
  <c r="D810" i="47"/>
  <c r="I810" i="47" s="1"/>
  <c r="E810" i="47"/>
  <c r="D811" i="47"/>
  <c r="F811" i="47"/>
  <c r="D812" i="47"/>
  <c r="F812" i="47"/>
  <c r="D813" i="47"/>
  <c r="E813" i="47"/>
  <c r="D814" i="47"/>
  <c r="E814" i="47"/>
  <c r="D815" i="47"/>
  <c r="I815" i="47" s="1"/>
  <c r="E815" i="47"/>
  <c r="D816" i="47"/>
  <c r="I816" i="47" s="1"/>
  <c r="D817" i="47"/>
  <c r="I817" i="47" s="1"/>
  <c r="D818" i="47"/>
  <c r="D819" i="47"/>
  <c r="F819" i="47"/>
  <c r="D820" i="47"/>
  <c r="D821" i="47"/>
  <c r="D822" i="47"/>
  <c r="D823" i="47"/>
  <c r="I823" i="47" s="1"/>
  <c r="D824" i="47"/>
  <c r="I824" i="47" s="1"/>
  <c r="F824" i="47"/>
  <c r="D825" i="47"/>
  <c r="E825" i="47"/>
  <c r="D826" i="47"/>
  <c r="F826" i="47"/>
  <c r="D827" i="47"/>
  <c r="D828" i="47"/>
  <c r="I828" i="47" s="1"/>
  <c r="D829" i="47"/>
  <c r="I829" i="47" s="1"/>
  <c r="E829" i="47"/>
  <c r="F829" i="47"/>
  <c r="D830" i="47"/>
  <c r="I830" i="47" s="1"/>
  <c r="D831" i="47"/>
  <c r="I831" i="47" s="1"/>
  <c r="D832" i="47"/>
  <c r="F832" i="47" s="1"/>
  <c r="D833" i="47"/>
  <c r="D834" i="47"/>
  <c r="F834" i="47" s="1"/>
  <c r="D835" i="47"/>
  <c r="E835" i="47"/>
  <c r="D836" i="47"/>
  <c r="E836" i="47" s="1"/>
  <c r="D837" i="47"/>
  <c r="I837" i="47" s="1"/>
  <c r="E837" i="47"/>
  <c r="F837" i="47"/>
  <c r="G837" i="47" s="1"/>
  <c r="J837" i="47" s="1"/>
  <c r="D838" i="47"/>
  <c r="I838" i="47" s="1"/>
  <c r="D839" i="47"/>
  <c r="D840" i="47"/>
  <c r="I840" i="47" s="1"/>
  <c r="D841" i="47"/>
  <c r="E841" i="47" s="1"/>
  <c r="D842" i="47"/>
  <c r="D843" i="47"/>
  <c r="E843" i="47"/>
  <c r="D844" i="47"/>
  <c r="E844" i="47"/>
  <c r="D845" i="47"/>
  <c r="F845" i="47"/>
  <c r="D846" i="47"/>
  <c r="D847" i="47"/>
  <c r="I847" i="47" s="1"/>
  <c r="D848" i="47"/>
  <c r="F848" i="47"/>
  <c r="D849" i="47"/>
  <c r="E849" i="47"/>
  <c r="D850" i="47"/>
  <c r="E850" i="47"/>
  <c r="D851" i="47"/>
  <c r="E851" i="47"/>
  <c r="D852" i="47"/>
  <c r="I852" i="47" s="1"/>
  <c r="F852" i="47"/>
  <c r="D853" i="47"/>
  <c r="I853" i="47" s="1"/>
  <c r="D854" i="47"/>
  <c r="I854" i="47" s="1"/>
  <c r="E854" i="47"/>
  <c r="F854" i="47"/>
  <c r="G854" i="47" s="1"/>
  <c r="J854" i="47" s="1"/>
  <c r="D855" i="47"/>
  <c r="F855" i="47"/>
  <c r="D856" i="47"/>
  <c r="D857" i="47"/>
  <c r="E857" i="47"/>
  <c r="D858" i="47"/>
  <c r="F858" i="47"/>
  <c r="D859" i="47"/>
  <c r="E859" i="47"/>
  <c r="D860" i="47"/>
  <c r="I860" i="47" s="1"/>
  <c r="D861" i="47"/>
  <c r="I861" i="47" s="1"/>
  <c r="D862" i="47"/>
  <c r="D863" i="47"/>
  <c r="I863" i="47" s="1"/>
  <c r="F863" i="47"/>
  <c r="D864" i="47"/>
  <c r="F864" i="47"/>
  <c r="D865" i="47"/>
  <c r="I865" i="47" s="1"/>
  <c r="D866" i="47"/>
  <c r="D867" i="47"/>
  <c r="I867" i="47" s="1"/>
  <c r="D868" i="47"/>
  <c r="D869" i="47"/>
  <c r="I869" i="47" s="1"/>
  <c r="D870" i="47"/>
  <c r="F870" i="47"/>
  <c r="D871" i="47"/>
  <c r="D872" i="47"/>
  <c r="I872" i="47" s="1"/>
  <c r="F872" i="47"/>
  <c r="D873" i="47"/>
  <c r="I873" i="47" s="1"/>
  <c r="E873" i="47"/>
  <c r="F873" i="47"/>
  <c r="D874" i="47"/>
  <c r="I874" i="47" s="1"/>
  <c r="D875" i="47"/>
  <c r="I875" i="47" s="1"/>
  <c r="D876" i="47"/>
  <c r="F876" i="47"/>
  <c r="D877" i="47"/>
  <c r="F877" i="47" s="1"/>
  <c r="D878" i="47"/>
  <c r="F878" i="47"/>
  <c r="D879" i="47"/>
  <c r="E879" i="47"/>
  <c r="D880" i="47"/>
  <c r="E880" i="47"/>
  <c r="D881" i="47"/>
  <c r="I881" i="47" s="1"/>
  <c r="E881" i="47"/>
  <c r="F881" i="47"/>
  <c r="G881" i="47" s="1"/>
  <c r="J881" i="47" s="1"/>
  <c r="D882" i="47"/>
  <c r="D883" i="47"/>
  <c r="I883" i="47" s="1"/>
  <c r="D884" i="47"/>
  <c r="E884" i="47"/>
  <c r="D885" i="47"/>
  <c r="I885" i="47" s="1"/>
  <c r="D886" i="47"/>
  <c r="E886" i="47" s="1"/>
  <c r="D887" i="47"/>
  <c r="I887" i="47" s="1"/>
  <c r="E887" i="47"/>
  <c r="F887" i="47"/>
  <c r="D888" i="47"/>
  <c r="I888" i="47" s="1"/>
  <c r="D889" i="47"/>
  <c r="I889" i="47" s="1"/>
  <c r="D890" i="47"/>
  <c r="F890" i="47"/>
  <c r="D891" i="47"/>
  <c r="I891" i="47" s="1"/>
  <c r="E891" i="47"/>
  <c r="F891" i="47"/>
  <c r="D892" i="47"/>
  <c r="D893" i="47"/>
  <c r="E893" i="47"/>
  <c r="D894" i="47"/>
  <c r="D895" i="47"/>
  <c r="I895" i="47" s="1"/>
  <c r="D896" i="47"/>
  <c r="I896" i="47" s="1"/>
  <c r="D897" i="47"/>
  <c r="D898" i="47"/>
  <c r="I898" i="47" s="1"/>
  <c r="D899" i="47"/>
  <c r="D900" i="47"/>
  <c r="F900" i="47" s="1"/>
  <c r="D901" i="47"/>
  <c r="E901" i="47"/>
  <c r="D902" i="47"/>
  <c r="E902" i="47" s="1"/>
  <c r="D903" i="47"/>
  <c r="I903" i="47" s="1"/>
  <c r="F903" i="47"/>
  <c r="D904" i="47"/>
  <c r="I904" i="47" s="1"/>
  <c r="D905" i="47"/>
  <c r="D906" i="47"/>
  <c r="D907" i="47"/>
  <c r="D908" i="47"/>
  <c r="D909" i="47"/>
  <c r="I909" i="47" s="1"/>
  <c r="F909" i="47"/>
  <c r="D910" i="47"/>
  <c r="I910" i="47" s="1"/>
  <c r="F910" i="47"/>
  <c r="D911" i="47"/>
  <c r="D912" i="47"/>
  <c r="I912" i="47" s="1"/>
  <c r="D913" i="47"/>
  <c r="D914" i="47"/>
  <c r="F914" i="47" s="1"/>
  <c r="D915" i="47"/>
  <c r="E915" i="47"/>
  <c r="D916" i="47"/>
  <c r="E916" i="47" s="1"/>
  <c r="D917" i="47"/>
  <c r="I917" i="47" s="1"/>
  <c r="D918" i="47"/>
  <c r="I918" i="47" s="1"/>
  <c r="D919" i="47"/>
  <c r="I919" i="47" s="1"/>
  <c r="D920" i="47"/>
  <c r="D921" i="47"/>
  <c r="F921" i="47" s="1"/>
  <c r="D922" i="47"/>
  <c r="D923" i="47"/>
  <c r="D924" i="47"/>
  <c r="D925" i="47"/>
  <c r="D926" i="47"/>
  <c r="I926" i="47" s="1"/>
  <c r="D927" i="47"/>
  <c r="I927" i="47" s="1"/>
  <c r="E927" i="47"/>
  <c r="F927" i="47"/>
  <c r="D928" i="47"/>
  <c r="D929" i="47"/>
  <c r="E929" i="47" s="1"/>
  <c r="D930" i="47"/>
  <c r="D931" i="47"/>
  <c r="E931" i="47" s="1"/>
  <c r="D932" i="47"/>
  <c r="I932" i="47" s="1"/>
  <c r="D933" i="47"/>
  <c r="I933" i="47" s="1"/>
  <c r="D934" i="47"/>
  <c r="I934" i="47" s="1"/>
  <c r="D935" i="47"/>
  <c r="I935" i="47" s="1"/>
  <c r="D936" i="47"/>
  <c r="I936" i="47" s="1"/>
  <c r="D937" i="47"/>
  <c r="D938" i="47"/>
  <c r="I938" i="47" s="1"/>
  <c r="D939" i="47"/>
  <c r="I939" i="47" s="1"/>
  <c r="E939" i="47"/>
  <c r="G939" i="47" s="1"/>
  <c r="J939" i="47" s="1"/>
  <c r="F939" i="47"/>
  <c r="D940" i="47"/>
  <c r="D941" i="47"/>
  <c r="I941" i="47" s="1"/>
  <c r="E941" i="47"/>
  <c r="D942" i="47"/>
  <c r="D943" i="47"/>
  <c r="I943" i="47" s="1"/>
  <c r="F943" i="47"/>
  <c r="D944" i="47"/>
  <c r="F944" i="47"/>
  <c r="D945" i="47"/>
  <c r="F945" i="47"/>
  <c r="D946" i="47"/>
  <c r="I946" i="47" s="1"/>
  <c r="D947" i="47"/>
  <c r="I947" i="47" s="1"/>
  <c r="D948" i="47"/>
  <c r="D949" i="47"/>
  <c r="I949" i="47" s="1"/>
  <c r="F949" i="47"/>
  <c r="D950" i="47"/>
  <c r="F950" i="47"/>
  <c r="D951" i="47"/>
  <c r="E951" i="47"/>
  <c r="D952" i="47"/>
  <c r="E952" i="47"/>
  <c r="D953" i="47"/>
  <c r="E953" i="47"/>
  <c r="D954" i="47"/>
  <c r="I954" i="47" s="1"/>
  <c r="F954" i="47"/>
  <c r="D955" i="47"/>
  <c r="I955" i="47" s="1"/>
  <c r="D956" i="47"/>
  <c r="I956" i="47" s="1"/>
  <c r="E956" i="47"/>
  <c r="F956" i="47"/>
  <c r="D957" i="47"/>
  <c r="F957" i="47"/>
  <c r="D958" i="47"/>
  <c r="F958" i="47"/>
  <c r="D959" i="47"/>
  <c r="E959" i="47"/>
  <c r="D960" i="47"/>
  <c r="I960" i="47" s="1"/>
  <c r="E960" i="47"/>
  <c r="F960" i="47"/>
  <c r="G960" i="47" s="1"/>
  <c r="D961" i="47"/>
  <c r="F961" i="47"/>
  <c r="D962" i="47"/>
  <c r="I962" i="47" s="1"/>
  <c r="D963" i="47"/>
  <c r="I963" i="47" s="1"/>
  <c r="D964" i="47"/>
  <c r="F964" i="47"/>
  <c r="D965" i="47"/>
  <c r="I965" i="47" s="1"/>
  <c r="D966" i="47"/>
  <c r="D967" i="47"/>
  <c r="I967" i="47" s="1"/>
  <c r="E967" i="47"/>
  <c r="F967" i="47"/>
  <c r="D968" i="47"/>
  <c r="I968" i="47" s="1"/>
  <c r="F968" i="47"/>
  <c r="D969" i="47"/>
  <c r="I969" i="47" s="1"/>
  <c r="E969" i="47"/>
  <c r="D970" i="47"/>
  <c r="I970" i="47" s="1"/>
  <c r="E970" i="47"/>
  <c r="F970" i="47"/>
  <c r="G970" i="47" s="1"/>
  <c r="J970" i="47" s="1"/>
  <c r="D971" i="47"/>
  <c r="F971" i="47"/>
  <c r="D972" i="47"/>
  <c r="F972" i="47"/>
  <c r="D973" i="47"/>
  <c r="E973" i="47"/>
  <c r="D974" i="47"/>
  <c r="I974" i="47" s="1"/>
  <c r="E974" i="47"/>
  <c r="F974" i="47"/>
  <c r="D975" i="47"/>
  <c r="F975" i="47"/>
  <c r="D976" i="47"/>
  <c r="I976" i="47" s="1"/>
  <c r="D977" i="47"/>
  <c r="I977" i="47" s="1"/>
  <c r="D978" i="47"/>
  <c r="F978" i="47"/>
  <c r="D979" i="47"/>
  <c r="E979" i="47"/>
  <c r="D980" i="47"/>
  <c r="D981" i="47"/>
  <c r="I981" i="47" s="1"/>
  <c r="D982" i="47"/>
  <c r="D983" i="47"/>
  <c r="I983" i="47" s="1"/>
  <c r="E983" i="47"/>
  <c r="F983" i="47"/>
  <c r="G983" i="47"/>
  <c r="J983" i="47" s="1"/>
  <c r="D984" i="47"/>
  <c r="I984" i="47" s="1"/>
  <c r="F984" i="47"/>
  <c r="D985" i="47"/>
  <c r="E985" i="47"/>
  <c r="D986" i="47"/>
  <c r="F986" i="47" s="1"/>
  <c r="D987" i="47"/>
  <c r="E987" i="47"/>
  <c r="D988" i="47"/>
  <c r="E988" i="47"/>
  <c r="D989" i="47"/>
  <c r="I989" i="47" s="1"/>
  <c r="E989" i="47"/>
  <c r="D990" i="47"/>
  <c r="I990" i="47" s="1"/>
  <c r="D991" i="47"/>
  <c r="I991" i="47" s="1"/>
  <c r="D992" i="47"/>
  <c r="I992" i="47" s="1"/>
  <c r="D993" i="47"/>
  <c r="F993" i="47"/>
  <c r="D994" i="47"/>
  <c r="D995" i="47"/>
  <c r="E995" i="47"/>
  <c r="D996" i="47"/>
  <c r="D997" i="47"/>
  <c r="I997" i="47" s="1"/>
  <c r="D998" i="47"/>
  <c r="D999" i="47"/>
  <c r="D1000" i="47"/>
  <c r="I1000" i="47" s="1"/>
  <c r="F1000" i="47"/>
  <c r="D1001" i="47"/>
  <c r="I1001" i="47" s="1"/>
  <c r="E1001" i="47"/>
  <c r="G1001" i="47" s="1"/>
  <c r="F1001" i="47"/>
  <c r="J1001" i="47"/>
  <c r="D1002" i="47"/>
  <c r="F1002" i="47"/>
  <c r="D1003" i="47"/>
  <c r="E1003" i="47"/>
  <c r="D1004" i="47"/>
  <c r="I1004" i="47" s="1"/>
  <c r="E1004" i="47"/>
  <c r="F1004" i="47"/>
  <c r="D1005" i="47"/>
  <c r="D1006" i="47"/>
  <c r="I1006" i="47" s="1"/>
  <c r="D1007" i="47"/>
  <c r="E1007" i="47" s="1"/>
  <c r="D1008" i="47"/>
  <c r="D1009" i="47"/>
  <c r="D1010" i="47"/>
  <c r="E1010" i="47"/>
  <c r="D1011" i="47"/>
  <c r="F1011" i="47"/>
  <c r="D1012" i="47"/>
  <c r="D1013" i="47"/>
  <c r="D1014" i="47"/>
  <c r="I1014" i="47" s="1"/>
  <c r="F1014" i="47"/>
  <c r="D1015" i="47"/>
  <c r="E1015" i="47"/>
  <c r="D1016" i="47"/>
  <c r="F1016" i="47"/>
  <c r="D1017" i="47"/>
  <c r="D1018" i="47"/>
  <c r="I1018" i="47" s="1"/>
  <c r="D1019" i="47"/>
  <c r="I1019" i="47" s="1"/>
  <c r="E1019" i="47"/>
  <c r="F1019" i="47"/>
  <c r="D1020" i="47"/>
  <c r="I1020" i="47" s="1"/>
  <c r="D1021" i="47"/>
  <c r="I1021" i="47" s="1"/>
  <c r="D1022" i="47"/>
  <c r="I1022" i="47" s="1"/>
  <c r="D1023" i="47"/>
  <c r="E1023" i="47"/>
  <c r="D1024" i="47"/>
  <c r="D1025" i="47"/>
  <c r="I1025" i="47" s="1"/>
  <c r="F1025" i="47"/>
  <c r="D1026" i="47"/>
  <c r="D1027" i="47"/>
  <c r="D1028" i="47"/>
  <c r="I1028" i="47" s="1"/>
  <c r="F1028" i="47"/>
  <c r="D1029" i="47"/>
  <c r="D1030" i="47"/>
  <c r="F1030" i="47"/>
  <c r="D1031" i="47"/>
  <c r="E1031" i="47"/>
  <c r="D1032" i="47"/>
  <c r="E1032" i="47"/>
  <c r="D1033" i="47"/>
  <c r="I1033" i="47" s="1"/>
  <c r="E1033" i="47"/>
  <c r="D1034" i="47"/>
  <c r="I1034" i="47" s="1"/>
  <c r="D1035" i="47"/>
  <c r="I1035" i="47" s="1"/>
  <c r="D1036" i="47"/>
  <c r="I1036" i="47" s="1"/>
  <c r="D1037" i="47"/>
  <c r="F1037" i="47"/>
  <c r="D1038" i="47"/>
  <c r="D1039" i="47"/>
  <c r="E1039" i="47"/>
  <c r="D1040" i="47"/>
  <c r="D1041" i="47"/>
  <c r="I1041" i="47" s="1"/>
  <c r="F1041" i="47"/>
  <c r="D1042" i="47"/>
  <c r="I1042" i="47" s="1"/>
  <c r="D1043" i="47"/>
  <c r="E1043" i="47" s="1"/>
  <c r="D1044" i="47"/>
  <c r="D1045" i="47"/>
  <c r="I1045" i="47" s="1"/>
  <c r="D1046" i="47"/>
  <c r="F1046" i="47"/>
  <c r="D1047" i="47"/>
  <c r="I1047" i="47" s="1"/>
  <c r="E1047" i="47"/>
  <c r="D1048" i="47"/>
  <c r="I1048" i="47" s="1"/>
  <c r="D1049" i="47"/>
  <c r="E1049" i="47"/>
  <c r="D1050" i="47"/>
  <c r="F1050" i="47"/>
  <c r="D1051" i="47"/>
  <c r="I1051" i="47" s="1"/>
  <c r="E1051" i="47"/>
  <c r="D1052" i="47"/>
  <c r="I1052" i="47" s="1"/>
  <c r="D1053" i="47"/>
  <c r="E1053" i="47" s="1"/>
  <c r="D1054" i="47"/>
  <c r="D1055" i="47"/>
  <c r="I1055" i="47" s="1"/>
  <c r="D1056" i="47"/>
  <c r="I1056" i="47" s="1"/>
  <c r="D1057" i="47"/>
  <c r="E1057" i="47"/>
  <c r="D1058" i="47"/>
  <c r="F1058" i="47"/>
  <c r="D1059" i="47"/>
  <c r="I1059" i="47" s="1"/>
  <c r="E1059" i="47"/>
  <c r="G1059" i="47" s="1"/>
  <c r="J1059" i="47" s="1"/>
  <c r="F1059" i="47"/>
  <c r="D1060" i="47"/>
  <c r="I1060" i="47" s="1"/>
  <c r="D1061" i="47"/>
  <c r="E1061" i="47"/>
  <c r="D1062" i="47"/>
  <c r="F1062" i="47"/>
  <c r="D1063" i="47"/>
  <c r="I1063" i="47" s="1"/>
  <c r="E1063" i="47"/>
  <c r="G1063" i="47" s="1"/>
  <c r="J1063" i="47" s="1"/>
  <c r="F1063" i="47"/>
  <c r="D1064" i="47"/>
  <c r="I1064" i="47" s="1"/>
  <c r="D1065" i="47"/>
  <c r="F1065" i="47"/>
  <c r="D1066" i="47"/>
  <c r="I1066" i="47" s="1"/>
  <c r="D1067" i="47"/>
  <c r="E1067" i="47" s="1"/>
  <c r="D1068" i="47"/>
  <c r="D1069" i="47"/>
  <c r="I1069" i="47" s="1"/>
  <c r="D1070" i="47"/>
  <c r="I1070" i="47" s="1"/>
  <c r="D1071" i="47"/>
  <c r="E1071" i="47" s="1"/>
  <c r="D1072" i="47"/>
  <c r="D1073" i="47"/>
  <c r="I1073" i="47" s="1"/>
  <c r="D1074" i="47"/>
  <c r="I1074" i="47" s="1"/>
  <c r="D1075" i="47"/>
  <c r="E1075" i="47"/>
  <c r="D1076" i="47"/>
  <c r="F1076" i="47"/>
  <c r="D1077" i="47"/>
  <c r="I1077" i="47" s="1"/>
  <c r="E1077" i="47"/>
  <c r="F1077" i="47"/>
  <c r="G1077" i="47"/>
  <c r="J1077" i="47" s="1"/>
  <c r="D1078" i="47"/>
  <c r="I1078" i="47" s="1"/>
  <c r="D1079" i="47"/>
  <c r="D1080" i="47"/>
  <c r="F1080" i="47" s="1"/>
  <c r="D1081" i="47"/>
  <c r="I1081" i="47" s="1"/>
  <c r="F1081" i="47"/>
  <c r="D1082" i="47"/>
  <c r="D1083" i="47"/>
  <c r="E1083" i="47"/>
  <c r="D1084" i="47"/>
  <c r="D1085" i="47"/>
  <c r="D1086" i="47"/>
  <c r="F1086" i="47"/>
  <c r="D1087" i="47"/>
  <c r="I1087" i="47" s="1"/>
  <c r="E1087" i="47"/>
  <c r="D1088" i="47"/>
  <c r="F1088" i="47"/>
  <c r="D1089" i="47"/>
  <c r="E1089" i="47"/>
  <c r="D1090" i="47"/>
  <c r="D1091" i="47"/>
  <c r="I1091" i="47" s="1"/>
  <c r="D1092" i="47"/>
  <c r="D1093" i="47"/>
  <c r="E1093" i="47" s="1"/>
  <c r="D1094" i="47"/>
  <c r="D1095" i="47"/>
  <c r="I1095" i="47" s="1"/>
  <c r="D1096" i="47"/>
  <c r="F1096" i="47"/>
  <c r="D1097" i="47"/>
  <c r="E1097" i="47"/>
  <c r="D1098" i="47"/>
  <c r="D1099" i="47"/>
  <c r="I1099" i="47" s="1"/>
  <c r="D1100" i="47"/>
  <c r="D1101" i="47"/>
  <c r="E1101" i="47"/>
  <c r="D1102" i="47"/>
  <c r="F1102" i="47"/>
  <c r="D1103" i="47"/>
  <c r="I1103" i="47" s="1"/>
  <c r="E1103" i="47"/>
  <c r="F1103" i="47"/>
  <c r="G1103" i="47"/>
  <c r="J1103" i="47" s="1"/>
  <c r="D1104" i="47"/>
  <c r="F1104" i="47"/>
  <c r="D1105" i="47"/>
  <c r="D1106" i="47"/>
  <c r="F1106" i="47" s="1"/>
  <c r="D1107" i="47"/>
  <c r="D1108" i="47"/>
  <c r="D1109" i="47"/>
  <c r="I1109" i="47" s="1"/>
  <c r="E1109" i="47"/>
  <c r="F1109" i="47"/>
  <c r="G1109" i="47"/>
  <c r="J1109" i="47" s="1"/>
  <c r="D1110" i="47"/>
  <c r="D1111" i="47"/>
  <c r="D1112" i="47"/>
  <c r="D1113" i="47"/>
  <c r="I1113" i="47" s="1"/>
  <c r="D1114" i="47"/>
  <c r="F1114" i="47" s="1"/>
  <c r="D1115" i="47"/>
  <c r="D1116" i="47"/>
  <c r="I1116" i="47" s="1"/>
  <c r="D1117" i="47"/>
  <c r="I1117" i="47" s="1"/>
  <c r="E1117" i="47"/>
  <c r="D1118" i="47"/>
  <c r="D1119" i="47"/>
  <c r="D1120" i="47"/>
  <c r="I1120" i="47" s="1"/>
  <c r="D1121" i="47"/>
  <c r="I1121" i="47" s="1"/>
  <c r="F1121" i="47"/>
  <c r="D1122" i="47"/>
  <c r="F1122" i="47"/>
  <c r="D1123" i="47"/>
  <c r="E1123" i="47"/>
  <c r="D1124" i="47"/>
  <c r="E1124" i="47"/>
  <c r="D1125" i="47"/>
  <c r="F1125" i="47"/>
  <c r="D1126" i="47"/>
  <c r="D1127" i="47"/>
  <c r="I1127" i="47" s="1"/>
  <c r="F1127" i="47"/>
  <c r="D1128" i="47"/>
  <c r="F1128" i="47"/>
  <c r="D1129" i="47"/>
  <c r="E1129" i="47"/>
  <c r="D1130" i="47"/>
  <c r="I1130" i="47" s="1"/>
  <c r="E1130" i="47"/>
  <c r="F1130" i="47"/>
  <c r="D1131" i="47"/>
  <c r="I1131" i="47" s="1"/>
  <c r="D1132" i="47"/>
  <c r="F1132" i="47"/>
  <c r="D1133" i="47"/>
  <c r="E1133" i="47"/>
  <c r="D1134" i="47"/>
  <c r="I1134" i="47" s="1"/>
  <c r="E1134" i="47"/>
  <c r="D1135" i="47"/>
  <c r="I1135" i="47" s="1"/>
  <c r="F1135" i="47"/>
  <c r="D1136" i="47"/>
  <c r="D1137" i="47"/>
  <c r="D1138" i="47"/>
  <c r="D1139" i="47"/>
  <c r="I1139" i="47" s="1"/>
  <c r="D1140" i="47"/>
  <c r="D1141" i="47"/>
  <c r="D1142" i="47"/>
  <c r="D1143" i="47"/>
  <c r="I1143" i="47" s="1"/>
  <c r="F1143" i="47"/>
  <c r="D1144" i="47"/>
  <c r="D1145" i="47"/>
  <c r="I1145" i="47" s="1"/>
  <c r="D1146" i="47"/>
  <c r="F1146" i="47"/>
  <c r="D1147" i="47"/>
  <c r="D1148" i="47"/>
  <c r="I1148" i="47" s="1"/>
  <c r="E1148" i="47"/>
  <c r="F1148" i="47"/>
  <c r="D1149" i="47"/>
  <c r="I1149" i="47" s="1"/>
  <c r="D1150" i="47"/>
  <c r="D1151" i="47"/>
  <c r="D1152" i="47"/>
  <c r="D1153" i="47"/>
  <c r="I1153" i="47" s="1"/>
  <c r="F1153" i="47"/>
  <c r="D1154" i="47"/>
  <c r="D1155" i="47"/>
  <c r="D1156" i="47"/>
  <c r="D1157" i="47"/>
  <c r="I1157" i="47" s="1"/>
  <c r="D1158" i="47"/>
  <c r="F1158" i="47"/>
  <c r="D1159" i="47"/>
  <c r="E1159" i="47"/>
  <c r="D1160" i="47"/>
  <c r="I1160" i="47" s="1"/>
  <c r="E1160" i="47"/>
  <c r="D1161" i="47"/>
  <c r="I1161" i="47" s="1"/>
  <c r="F1161" i="47"/>
  <c r="D1162" i="47"/>
  <c r="F1162" i="47"/>
  <c r="D1163" i="47"/>
  <c r="E1163" i="47" s="1"/>
  <c r="D1164" i="47"/>
  <c r="I1164" i="47" s="1"/>
  <c r="E1164" i="47"/>
  <c r="D1165" i="47"/>
  <c r="D1166" i="47"/>
  <c r="D1167" i="47"/>
  <c r="I1167" i="47" s="1"/>
  <c r="F1167" i="47"/>
  <c r="D1168" i="47"/>
  <c r="D1169" i="47"/>
  <c r="D1170" i="47"/>
  <c r="D1171" i="47"/>
  <c r="I1171" i="47" s="1"/>
  <c r="D1172" i="47"/>
  <c r="F1172" i="47" s="1"/>
  <c r="D1173" i="47"/>
  <c r="D1174" i="47"/>
  <c r="I1174" i="47" s="1"/>
  <c r="D1175" i="47"/>
  <c r="I1175" i="47" s="1"/>
  <c r="E1175" i="47"/>
  <c r="D1176" i="47"/>
  <c r="D1177" i="47"/>
  <c r="E1177" i="47"/>
  <c r="D1178" i="47"/>
  <c r="I1178" i="47" s="1"/>
  <c r="D1179" i="47"/>
  <c r="I1179" i="47" s="1"/>
  <c r="E1179" i="47"/>
  <c r="D1180" i="47"/>
  <c r="D1181" i="47"/>
  <c r="D1182" i="47"/>
  <c r="D1183" i="47"/>
  <c r="I1183" i="47" s="1"/>
  <c r="E1183" i="47"/>
  <c r="F1183" i="47"/>
  <c r="D1184" i="47"/>
  <c r="D1185" i="47"/>
  <c r="I1185" i="47" s="1"/>
  <c r="E1185" i="47"/>
  <c r="F1185" i="47"/>
  <c r="D1186" i="47"/>
  <c r="F1186" i="47" s="1"/>
  <c r="D1187" i="47"/>
  <c r="D1188" i="47"/>
  <c r="I1188" i="47" s="1"/>
  <c r="D1189" i="47"/>
  <c r="I1189" i="47" s="1"/>
  <c r="E1189" i="47"/>
  <c r="D1190" i="47"/>
  <c r="I1190" i="47" s="1"/>
  <c r="E1190" i="47"/>
  <c r="F1190" i="47"/>
  <c r="D1191" i="47"/>
  <c r="I1191" i="47" s="1"/>
  <c r="E1191" i="47"/>
  <c r="F1191" i="47"/>
  <c r="G1191" i="47" s="1"/>
  <c r="J1191" i="47" s="1"/>
  <c r="D1192" i="47"/>
  <c r="D1193" i="47"/>
  <c r="F1193" i="47"/>
  <c r="D1194" i="47"/>
  <c r="E1194" i="47"/>
  <c r="D1195" i="47"/>
  <c r="F1195" i="47"/>
  <c r="D1196" i="47"/>
  <c r="I1196" i="47" s="1"/>
  <c r="E1196" i="47"/>
  <c r="F1196" i="47"/>
  <c r="G1196" i="47"/>
  <c r="J1196" i="47" s="1"/>
  <c r="D1197" i="47"/>
  <c r="D1198" i="47"/>
  <c r="E1198" i="47"/>
  <c r="D1199" i="47"/>
  <c r="D1200" i="47"/>
  <c r="I1200" i="47" s="1"/>
  <c r="E1200" i="47"/>
  <c r="F1200" i="47"/>
  <c r="D1201" i="47"/>
  <c r="D1202" i="47"/>
  <c r="E1202" i="47"/>
  <c r="D1203" i="47"/>
  <c r="D1204" i="47"/>
  <c r="I1204" i="47" s="1"/>
  <c r="E1204" i="47"/>
  <c r="F1204" i="47"/>
  <c r="D1205" i="47"/>
  <c r="E1205" i="47"/>
  <c r="D1206" i="47"/>
  <c r="I1206" i="47" s="1"/>
  <c r="E1206" i="47"/>
  <c r="D1207" i="47"/>
  <c r="D1208" i="47"/>
  <c r="D1209" i="47"/>
  <c r="F1209" i="47"/>
  <c r="D1210" i="47"/>
  <c r="D1211" i="47"/>
  <c r="D1212" i="47"/>
  <c r="D1213" i="47"/>
  <c r="F1213" i="47"/>
  <c r="D1214" i="47"/>
  <c r="D1215" i="47"/>
  <c r="D1216" i="47"/>
  <c r="D1217" i="47"/>
  <c r="F1217" i="47"/>
  <c r="D1218" i="47"/>
  <c r="D1219" i="47"/>
  <c r="D1220" i="47"/>
  <c r="E1220" i="47"/>
  <c r="D1221" i="47"/>
  <c r="I1221" i="47" s="1"/>
  <c r="E1221" i="47"/>
  <c r="D1222" i="47"/>
  <c r="I1222" i="47" s="1"/>
  <c r="E1222" i="47"/>
  <c r="F1222" i="47"/>
  <c r="D1223" i="47"/>
  <c r="D1224" i="47"/>
  <c r="E1224" i="47"/>
  <c r="D1225" i="47"/>
  <c r="D1226" i="47"/>
  <c r="D1227" i="47"/>
  <c r="I1227" i="47" s="1"/>
  <c r="E1227" i="47"/>
  <c r="F1227" i="47"/>
  <c r="D1228" i="47"/>
  <c r="I1228" i="47" s="1"/>
  <c r="E1228" i="47"/>
  <c r="F1228" i="47"/>
  <c r="D1229" i="47"/>
  <c r="D1230" i="47"/>
  <c r="E1230" i="47"/>
  <c r="D1231" i="47"/>
  <c r="I1231" i="47" s="1"/>
  <c r="E1231" i="47"/>
  <c r="D1232" i="47"/>
  <c r="I1232" i="47" s="1"/>
  <c r="E1232" i="47"/>
  <c r="F1232" i="47"/>
  <c r="G1232" i="47" s="1"/>
  <c r="J1232" i="47" s="1"/>
  <c r="D1233" i="47"/>
  <c r="D1234" i="47"/>
  <c r="E1234" i="47"/>
  <c r="D1235" i="47"/>
  <c r="I1235" i="47" s="1"/>
  <c r="E1235" i="47"/>
  <c r="F1235" i="47"/>
  <c r="D1236" i="47"/>
  <c r="D1237" i="47"/>
  <c r="D1238" i="47"/>
  <c r="D1239" i="47"/>
  <c r="I1239" i="47" s="1"/>
  <c r="E1239" i="47"/>
  <c r="F1239" i="47"/>
  <c r="G1239" i="47" s="1"/>
  <c r="J1239" i="47" s="1"/>
  <c r="D1240" i="47"/>
  <c r="I1240" i="47" s="1"/>
  <c r="E1240" i="47"/>
  <c r="F1240" i="47"/>
  <c r="G1240" i="47"/>
  <c r="J1240" i="47" s="1"/>
  <c r="D1241" i="47"/>
  <c r="D1242" i="47"/>
  <c r="E1242" i="47"/>
  <c r="D1243" i="47"/>
  <c r="D1244" i="47"/>
  <c r="I1244" i="47" s="1"/>
  <c r="E1244" i="47"/>
  <c r="D1245" i="47"/>
  <c r="E1245" i="47"/>
  <c r="D1246" i="47"/>
  <c r="D1247" i="47"/>
  <c r="D1248" i="47"/>
  <c r="E1248" i="47"/>
  <c r="D1249" i="47"/>
  <c r="I1249" i="47" s="1"/>
  <c r="E1249" i="47"/>
  <c r="D1250" i="47"/>
  <c r="I1250" i="47" s="1"/>
  <c r="E1250" i="47"/>
  <c r="F1250" i="47"/>
  <c r="D1251" i="47"/>
  <c r="D1252" i="47"/>
  <c r="E1252" i="47"/>
  <c r="D1253" i="47"/>
  <c r="D1254" i="47"/>
  <c r="I1254" i="47" s="1"/>
  <c r="E1254" i="47"/>
  <c r="D1255" i="47"/>
  <c r="D1256" i="47"/>
  <c r="D1257" i="47"/>
  <c r="I1257" i="47" s="1"/>
  <c r="E1257" i="47"/>
  <c r="F1257" i="47"/>
  <c r="D1258" i="47"/>
  <c r="I1258" i="47" s="1"/>
  <c r="E1258" i="47"/>
  <c r="F1258" i="47"/>
  <c r="D1259" i="47"/>
  <c r="D1260" i="47"/>
  <c r="E1260" i="47"/>
  <c r="D1261" i="47"/>
  <c r="I1261" i="47" s="1"/>
  <c r="E1261" i="47"/>
  <c r="D1262" i="47"/>
  <c r="I1262" i="47" s="1"/>
  <c r="E1262" i="47"/>
  <c r="F1262" i="47"/>
  <c r="G1262" i="47" s="1"/>
  <c r="J1262" i="47" s="1"/>
  <c r="D1263" i="47"/>
  <c r="D1264" i="47"/>
  <c r="E1264" i="47"/>
  <c r="D1265" i="47"/>
  <c r="I1265" i="47" s="1"/>
  <c r="E1265" i="47"/>
  <c r="F1265" i="47"/>
  <c r="D1266" i="47"/>
  <c r="D1267" i="47"/>
  <c r="I1267" i="47" s="1"/>
  <c r="E1267" i="47"/>
  <c r="F1267" i="47"/>
  <c r="G1267" i="47" s="1"/>
  <c r="J1267" i="47" s="1"/>
  <c r="D1268" i="47"/>
  <c r="I1268" i="47" s="1"/>
  <c r="E1268" i="47"/>
  <c r="F1268" i="47"/>
  <c r="G1268" i="47"/>
  <c r="J1268" i="47" s="1"/>
  <c r="D1269" i="47"/>
  <c r="D1270" i="47"/>
  <c r="E1270" i="47"/>
  <c r="D1271" i="47"/>
  <c r="D1272" i="47"/>
  <c r="I1272" i="47" s="1"/>
  <c r="E1272" i="47"/>
  <c r="D1273" i="47"/>
  <c r="D1274" i="47"/>
  <c r="E1274" i="47"/>
  <c r="D1275" i="47"/>
  <c r="I1275" i="47" s="1"/>
  <c r="E1275" i="47"/>
  <c r="F1275" i="47"/>
  <c r="G1275" i="47" s="1"/>
  <c r="J1275" i="47" s="1"/>
  <c r="D1276" i="47"/>
  <c r="D1277" i="47"/>
  <c r="D1278" i="47"/>
  <c r="E1278" i="47"/>
  <c r="D1279" i="47"/>
  <c r="I1279" i="47" s="1"/>
  <c r="E1279" i="47"/>
  <c r="D1280" i="47"/>
  <c r="I1280" i="47" s="1"/>
  <c r="E1280" i="47"/>
  <c r="F1280" i="47"/>
  <c r="D1281" i="47"/>
  <c r="D1282" i="47"/>
  <c r="E1282" i="47"/>
  <c r="D1283" i="47"/>
  <c r="D1284" i="47"/>
  <c r="I1284" i="47" s="1"/>
  <c r="E1284" i="47"/>
  <c r="D1285" i="47"/>
  <c r="E1285" i="47"/>
  <c r="D1286" i="47"/>
  <c r="I1286" i="47" s="1"/>
  <c r="E1286" i="47"/>
  <c r="F1286" i="47"/>
  <c r="G1286" i="47" s="1"/>
  <c r="J1286" i="47" s="1"/>
  <c r="D1287" i="47"/>
  <c r="D1288" i="47"/>
  <c r="E1288" i="47"/>
  <c r="D1289" i="47"/>
  <c r="I1289" i="47" s="1"/>
  <c r="E1289" i="47"/>
  <c r="D1290" i="47"/>
  <c r="I1290" i="47" s="1"/>
  <c r="E1290" i="47"/>
  <c r="F1290" i="47"/>
  <c r="D1291" i="47"/>
  <c r="I1291" i="47" s="1"/>
  <c r="D1292" i="47"/>
  <c r="E1292" i="47"/>
  <c r="D1293" i="47"/>
  <c r="D1294" i="47"/>
  <c r="D1295" i="47"/>
  <c r="I1295" i="47" s="1"/>
  <c r="D1296" i="47"/>
  <c r="D1297" i="47"/>
  <c r="I1297" i="47" s="1"/>
  <c r="E1297" i="47"/>
  <c r="F1297" i="47"/>
  <c r="G1297" i="47" s="1"/>
  <c r="J1297" i="47" s="1"/>
  <c r="D1298" i="47"/>
  <c r="I1298" i="47" s="1"/>
  <c r="E1298" i="47"/>
  <c r="F1298" i="47"/>
  <c r="D1299" i="47"/>
  <c r="I1299" i="47" s="1"/>
  <c r="D1300" i="47"/>
  <c r="E1300" i="47"/>
  <c r="D1301" i="47"/>
  <c r="E1301" i="47"/>
  <c r="D1302" i="47"/>
  <c r="I1302" i="47" s="1"/>
  <c r="E1302" i="47"/>
  <c r="F1302" i="47"/>
  <c r="G1302" i="47" s="1"/>
  <c r="J1302" i="47" s="1"/>
  <c r="D1303" i="47"/>
  <c r="I1303" i="47" s="1"/>
  <c r="D1304" i="47"/>
  <c r="E1304" i="47" s="1"/>
  <c r="D1305" i="47"/>
  <c r="I1305" i="47" s="1"/>
  <c r="E1305" i="47"/>
  <c r="F1305" i="47"/>
  <c r="G1305" i="47" s="1"/>
  <c r="J1305" i="47" s="1"/>
  <c r="L1305" i="47" s="1"/>
  <c r="K1306" i="47" s="1"/>
  <c r="D1306" i="47"/>
  <c r="E1306" i="47"/>
  <c r="D1307" i="47"/>
  <c r="E1307" i="47" s="1"/>
  <c r="D1308" i="47"/>
  <c r="I1308" i="47" s="1"/>
  <c r="E1308" i="47"/>
  <c r="F1308" i="47"/>
  <c r="G1308" i="47" s="1"/>
  <c r="J1308" i="47" s="1"/>
  <c r="D1309" i="47"/>
  <c r="I1309" i="47" s="1"/>
  <c r="D1310" i="47"/>
  <c r="E1310" i="47"/>
  <c r="D1311" i="47"/>
  <c r="I1311" i="47" s="1"/>
  <c r="E1311" i="47"/>
  <c r="F1311" i="47"/>
  <c r="G1311" i="47" s="1"/>
  <c r="J1311" i="47" s="1"/>
  <c r="D1312" i="47"/>
  <c r="D1313" i="47"/>
  <c r="I1313" i="47" s="1"/>
  <c r="D1314" i="47"/>
  <c r="D1315" i="47"/>
  <c r="I1315" i="47" s="1"/>
  <c r="E1315" i="47"/>
  <c r="F1315" i="47"/>
  <c r="G1315" i="47" s="1"/>
  <c r="J1315" i="47" s="1"/>
  <c r="D1316" i="47"/>
  <c r="I1316" i="47" s="1"/>
  <c r="E1316" i="47"/>
  <c r="F1316" i="47"/>
  <c r="G1316" i="47"/>
  <c r="J1316" i="47" s="1"/>
  <c r="D1317" i="47"/>
  <c r="I1317" i="47" s="1"/>
  <c r="D1318" i="47"/>
  <c r="E1318" i="47"/>
  <c r="D1319" i="47"/>
  <c r="D1320" i="47"/>
  <c r="E1320" i="47"/>
  <c r="D1321" i="47"/>
  <c r="I1321" i="47" s="1"/>
  <c r="D1322" i="47"/>
  <c r="D1323" i="47"/>
  <c r="D1324" i="47"/>
  <c r="E1324" i="47"/>
  <c r="D1325" i="47"/>
  <c r="E1325" i="47"/>
  <c r="D1326" i="47"/>
  <c r="D1327" i="47"/>
  <c r="I1327" i="47" s="1"/>
  <c r="D1328" i="47"/>
  <c r="D1329" i="47"/>
  <c r="I1329" i="47" s="1"/>
  <c r="E1329" i="47"/>
  <c r="F1329" i="47"/>
  <c r="D1330" i="47"/>
  <c r="I1330" i="47" s="1"/>
  <c r="E1330" i="47"/>
  <c r="F1330" i="47"/>
  <c r="G1330" i="47" s="1"/>
  <c r="J1330" i="47" s="1"/>
  <c r="D1331" i="47"/>
  <c r="I1331" i="47" s="1"/>
  <c r="D1332" i="47"/>
  <c r="D1333" i="47"/>
  <c r="I1333" i="47" s="1"/>
  <c r="E1333" i="47"/>
  <c r="F1333" i="47"/>
  <c r="D1334" i="47"/>
  <c r="I1334" i="47" s="1"/>
  <c r="E1334" i="47"/>
  <c r="F1334" i="47"/>
  <c r="G1334" i="47" s="1"/>
  <c r="J1334" i="47" s="1"/>
  <c r="D1335" i="47"/>
  <c r="I1335" i="47" s="1"/>
  <c r="D1336" i="47"/>
  <c r="E1336" i="47"/>
  <c r="D1337" i="47"/>
  <c r="E1337" i="47"/>
  <c r="D1338" i="47"/>
  <c r="I1338" i="47" s="1"/>
  <c r="E1338" i="47"/>
  <c r="F1338" i="47"/>
  <c r="D1339" i="47"/>
  <c r="I1339" i="47" s="1"/>
  <c r="D1340" i="47"/>
  <c r="E1340" i="47"/>
  <c r="D1341" i="47"/>
  <c r="D1342" i="47"/>
  <c r="E1342" i="47" s="1"/>
  <c r="D1343" i="47"/>
  <c r="I1343" i="47" s="1"/>
  <c r="D1344" i="47"/>
  <c r="D1345" i="47"/>
  <c r="I1345" i="47" s="1"/>
  <c r="E1345" i="47"/>
  <c r="F1345" i="47"/>
  <c r="D1346" i="47"/>
  <c r="D1347" i="47"/>
  <c r="I1347" i="47" s="1"/>
  <c r="E1347" i="47"/>
  <c r="F1347" i="47"/>
  <c r="D1348" i="47"/>
  <c r="I1348" i="47" s="1"/>
  <c r="E1348" i="47"/>
  <c r="F1348" i="47"/>
  <c r="D1349" i="47"/>
  <c r="I1349" i="47" s="1"/>
  <c r="D1350" i="47"/>
  <c r="D1351" i="47"/>
  <c r="I1351" i="47" s="1"/>
  <c r="E1351" i="47"/>
  <c r="F1351" i="47"/>
  <c r="D1352" i="47"/>
  <c r="I1352" i="47" s="1"/>
  <c r="E1352" i="47"/>
  <c r="F1352" i="47"/>
  <c r="G1352" i="47" s="1"/>
  <c r="J1352" i="47" s="1"/>
  <c r="D1353" i="47"/>
  <c r="I1353" i="47" s="1"/>
  <c r="D1354" i="47"/>
  <c r="D1355" i="47"/>
  <c r="I1355" i="47" s="1"/>
  <c r="E1355" i="47"/>
  <c r="F1355" i="47"/>
  <c r="G1355" i="47" s="1"/>
  <c r="J1355" i="47" s="1"/>
  <c r="D1356" i="47"/>
  <c r="I1356" i="47" s="1"/>
  <c r="E1356" i="47"/>
  <c r="F1356" i="47"/>
  <c r="G1356" i="47" s="1"/>
  <c r="J1356" i="47" s="1"/>
  <c r="D1357" i="47"/>
  <c r="I1357" i="47" s="1"/>
  <c r="D1358" i="47"/>
  <c r="E1358" i="47"/>
  <c r="D1359" i="47"/>
  <c r="E1359" i="47"/>
  <c r="D1360" i="47"/>
  <c r="I1360" i="47" s="1"/>
  <c r="E1360" i="47"/>
  <c r="F1360" i="47"/>
  <c r="D1361" i="47"/>
  <c r="I1361" i="47" s="1"/>
  <c r="D1362" i="47"/>
  <c r="E1362" i="47"/>
  <c r="D1363" i="47"/>
  <c r="I1363" i="47" s="1"/>
  <c r="E1363" i="47"/>
  <c r="F1363" i="47"/>
  <c r="D1364" i="47"/>
  <c r="D1365" i="47"/>
  <c r="E1365" i="47"/>
  <c r="D1366" i="47"/>
  <c r="I1366" i="47" s="1"/>
  <c r="E1366" i="47"/>
  <c r="F1366" i="47"/>
  <c r="G1366" i="47"/>
  <c r="J1366" i="47" s="1"/>
  <c r="D1367" i="47"/>
  <c r="I1367" i="47" s="1"/>
  <c r="D1368" i="47"/>
  <c r="E1368" i="47"/>
  <c r="D1369" i="47"/>
  <c r="D1370" i="47"/>
  <c r="E1370" i="47"/>
  <c r="D1371" i="47"/>
  <c r="I1371" i="47" s="1"/>
  <c r="D1372" i="47"/>
  <c r="E1372" i="47"/>
  <c r="D1373" i="47"/>
  <c r="I1373" i="47" s="1"/>
  <c r="E1373" i="47"/>
  <c r="F1373" i="47"/>
  <c r="D1374" i="47"/>
  <c r="D1375" i="47"/>
  <c r="I1375" i="47" s="1"/>
  <c r="D1376" i="47"/>
  <c r="D1377" i="47"/>
  <c r="I1377" i="47" s="1"/>
  <c r="E1377" i="47"/>
  <c r="F1377" i="47"/>
  <c r="D1378" i="47"/>
  <c r="D1379" i="47"/>
  <c r="I1379" i="47" s="1"/>
  <c r="D1380" i="47"/>
  <c r="D1381" i="47"/>
  <c r="I1381" i="47" s="1"/>
  <c r="E1381" i="47"/>
  <c r="F1381" i="47"/>
  <c r="G1381" i="47" s="1"/>
  <c r="J1381" i="47" s="1"/>
  <c r="D1382" i="47"/>
  <c r="I1382" i="47" s="1"/>
  <c r="E1382" i="47"/>
  <c r="F1382" i="47"/>
  <c r="D1383" i="47"/>
  <c r="I1383" i="47" s="1"/>
  <c r="D1384" i="47"/>
  <c r="E1384" i="47"/>
  <c r="D1385" i="47"/>
  <c r="E1385" i="47"/>
  <c r="D1386" i="47"/>
  <c r="E1386" i="47"/>
  <c r="D1387" i="47"/>
  <c r="D1388" i="47"/>
  <c r="E1388" i="47"/>
  <c r="D1389" i="47"/>
  <c r="I1389" i="47" s="1"/>
  <c r="D1390" i="47"/>
  <c r="E1390" i="47"/>
  <c r="D1391" i="47"/>
  <c r="I1391" i="47" s="1"/>
  <c r="E1391" i="47"/>
  <c r="F1391" i="47"/>
  <c r="G1391" i="47" s="1"/>
  <c r="J1391" i="47" s="1"/>
  <c r="D1392" i="47"/>
  <c r="D1393" i="47"/>
  <c r="I1393" i="47" s="1"/>
  <c r="D1394" i="47"/>
  <c r="D1395" i="47"/>
  <c r="I1395" i="47" s="1"/>
  <c r="E1395" i="47"/>
  <c r="F1395" i="47"/>
  <c r="D1396" i="47"/>
  <c r="I1396" i="47" s="1"/>
  <c r="E1396" i="47"/>
  <c r="F1396" i="47"/>
  <c r="D1397" i="47"/>
  <c r="I1397" i="47" s="1"/>
  <c r="D1398" i="47"/>
  <c r="D1399" i="47"/>
  <c r="I1399" i="47" s="1"/>
  <c r="E1399" i="47"/>
  <c r="F1399" i="47"/>
  <c r="G1399" i="47" s="1"/>
  <c r="J1399" i="47" s="1"/>
  <c r="D1400" i="47"/>
  <c r="I1400" i="47" s="1"/>
  <c r="E1400" i="47"/>
  <c r="F1400" i="47"/>
  <c r="D1401" i="47"/>
  <c r="I1401" i="47" s="1"/>
  <c r="D1402" i="47"/>
  <c r="E1402" i="47"/>
  <c r="D1403" i="47"/>
  <c r="E1403" i="47"/>
  <c r="D1404" i="47"/>
  <c r="I1404" i="47" s="1"/>
  <c r="E1404" i="47"/>
  <c r="F1404" i="47"/>
  <c r="G1404" i="47" s="1"/>
  <c r="O1404" i="47" s="1"/>
  <c r="D1405" i="47"/>
  <c r="D1406" i="47"/>
  <c r="E1406" i="47" s="1"/>
  <c r="D1407" i="47"/>
  <c r="I1407" i="47" s="1"/>
  <c r="D1408" i="47"/>
  <c r="E1408" i="47"/>
  <c r="D1409" i="47"/>
  <c r="I1409" i="47" s="1"/>
  <c r="E1409" i="47"/>
  <c r="F1409" i="47"/>
  <c r="D1410" i="47"/>
  <c r="D1411" i="47"/>
  <c r="I1411" i="47" s="1"/>
  <c r="D1412" i="47"/>
  <c r="D1413" i="47"/>
  <c r="I1413" i="47" s="1"/>
  <c r="E1413" i="47"/>
  <c r="F1413" i="47"/>
  <c r="D1414" i="47"/>
  <c r="I1414" i="47" s="1"/>
  <c r="E1414" i="47"/>
  <c r="F1414" i="47"/>
  <c r="D1415" i="47"/>
  <c r="I1415" i="47" s="1"/>
  <c r="D1416" i="47"/>
  <c r="E1416" i="47"/>
  <c r="D1417" i="47"/>
  <c r="E1417" i="47" s="1"/>
  <c r="D1418" i="47"/>
  <c r="I1418" i="47" s="1"/>
  <c r="E1418" i="47"/>
  <c r="F1418" i="47"/>
  <c r="D1419" i="47"/>
  <c r="I1419" i="47" s="1"/>
  <c r="D1420" i="47"/>
  <c r="D1421" i="47"/>
  <c r="E1421" i="47"/>
  <c r="D1422" i="47"/>
  <c r="I1422" i="47" s="1"/>
  <c r="E1422" i="47"/>
  <c r="F1422" i="47"/>
  <c r="D1423" i="47"/>
  <c r="I1423" i="47" s="1"/>
  <c r="D1424" i="47"/>
  <c r="E1424" i="47"/>
  <c r="D1425" i="47"/>
  <c r="F1425" i="47"/>
  <c r="D1426" i="47"/>
  <c r="D1427" i="47"/>
  <c r="F1427" i="47"/>
  <c r="D1428" i="47"/>
  <c r="E1428" i="47" s="1"/>
  <c r="D1429" i="47"/>
  <c r="I1429" i="47" s="1"/>
  <c r="D1430" i="47"/>
  <c r="E1430" i="47"/>
  <c r="D1431" i="47"/>
  <c r="I1431" i="47" s="1"/>
  <c r="E1431" i="47"/>
  <c r="F1431" i="47"/>
  <c r="D1432" i="47"/>
  <c r="F1432" i="47" s="1"/>
  <c r="D1433" i="47"/>
  <c r="I1433" i="47" s="1"/>
  <c r="D1434" i="47"/>
  <c r="D1435" i="47"/>
  <c r="I1435" i="47" s="1"/>
  <c r="D1436" i="47"/>
  <c r="I1436" i="47" s="1"/>
  <c r="E1436" i="47"/>
  <c r="F1436" i="47"/>
  <c r="G1436" i="47" s="1"/>
  <c r="J1436" i="47" s="1"/>
  <c r="D1437" i="47"/>
  <c r="I1437" i="47" s="1"/>
  <c r="D1438" i="47"/>
  <c r="D1439" i="47"/>
  <c r="D1440" i="47"/>
  <c r="I1440" i="47" s="1"/>
  <c r="E1440" i="47"/>
  <c r="D1441" i="47"/>
  <c r="I1441" i="47" s="1"/>
  <c r="D1442" i="47"/>
  <c r="D1443" i="47"/>
  <c r="E1443" i="47" s="1"/>
  <c r="D1444" i="47"/>
  <c r="I1444" i="47" s="1"/>
  <c r="E1444" i="47"/>
  <c r="F1444" i="47"/>
  <c r="G1444" i="47" s="1"/>
  <c r="O1444" i="47" s="1"/>
  <c r="D1445" i="47"/>
  <c r="D1446" i="47"/>
  <c r="I1446" i="47" s="1"/>
  <c r="E1446" i="47"/>
  <c r="F1446" i="47"/>
  <c r="G1446" i="47" s="1"/>
  <c r="J1446" i="47" s="1"/>
  <c r="D1447" i="47"/>
  <c r="I1447" i="47" s="1"/>
  <c r="D1448" i="47"/>
  <c r="D1449" i="47"/>
  <c r="E1449" i="47"/>
  <c r="D1450" i="47"/>
  <c r="I1450" i="47" s="1"/>
  <c r="F1450" i="47"/>
  <c r="D1451" i="47"/>
  <c r="I1451" i="47" s="1"/>
  <c r="D1452" i="47"/>
  <c r="D1453" i="47"/>
  <c r="F1453" i="47"/>
  <c r="D1454" i="47"/>
  <c r="D1455" i="47"/>
  <c r="I1455" i="47" s="1"/>
  <c r="D1456" i="47"/>
  <c r="D1457" i="47"/>
  <c r="I1457" i="47" s="1"/>
  <c r="E1457" i="47"/>
  <c r="F1457" i="47"/>
  <c r="G1457" i="47" s="1"/>
  <c r="J1457" i="47" s="1"/>
  <c r="D1458" i="47"/>
  <c r="D1459" i="47"/>
  <c r="I1459" i="47" s="1"/>
  <c r="D1460" i="47"/>
  <c r="D1461" i="47"/>
  <c r="I1461" i="47" s="1"/>
  <c r="F1461" i="47"/>
  <c r="D1462" i="47"/>
  <c r="I1462" i="47" s="1"/>
  <c r="E1462" i="47"/>
  <c r="F1462" i="47"/>
  <c r="G1462" i="47"/>
  <c r="J1462" i="47" s="1"/>
  <c r="D1463" i="47"/>
  <c r="I1463" i="47" s="1"/>
  <c r="D1464" i="47"/>
  <c r="D1465" i="47"/>
  <c r="E1465" i="47"/>
  <c r="D1466" i="47"/>
  <c r="E1466" i="47" s="1"/>
  <c r="D1467" i="47"/>
  <c r="F1467" i="47"/>
  <c r="D1468" i="47"/>
  <c r="D1469" i="47"/>
  <c r="I1469" i="47" s="1"/>
  <c r="D1470" i="47"/>
  <c r="D1471" i="47"/>
  <c r="F1471" i="47" s="1"/>
  <c r="D1472" i="47"/>
  <c r="E1472" i="47"/>
  <c r="D1473" i="47"/>
  <c r="I1473" i="47" s="1"/>
  <c r="D1474" i="47"/>
  <c r="E1474" i="47"/>
  <c r="D1475" i="47"/>
  <c r="I1475" i="47" s="1"/>
  <c r="E1475" i="47"/>
  <c r="F1475" i="47"/>
  <c r="D1476" i="47"/>
  <c r="F1476" i="47"/>
  <c r="D1477" i="47"/>
  <c r="I1477" i="47" s="1"/>
  <c r="D1478" i="47"/>
  <c r="E1478" i="47"/>
  <c r="D1479" i="47"/>
  <c r="E1479" i="47" s="1"/>
  <c r="D1480" i="47"/>
  <c r="I1480" i="47" s="1"/>
  <c r="E1480" i="47"/>
  <c r="F1480" i="47"/>
  <c r="D1481" i="47"/>
  <c r="I1481" i="47" s="1"/>
  <c r="D1482" i="47"/>
  <c r="E1482" i="47"/>
  <c r="D1483" i="47"/>
  <c r="F1483" i="47" s="1"/>
  <c r="D1484" i="47"/>
  <c r="E1484" i="47"/>
  <c r="D1485" i="47"/>
  <c r="D1486" i="47"/>
  <c r="F1486" i="47"/>
  <c r="D1487" i="47"/>
  <c r="I1487" i="47" s="1"/>
  <c r="D1488" i="47"/>
  <c r="D1489" i="47"/>
  <c r="I1489" i="47" s="1"/>
  <c r="E1489" i="47"/>
  <c r="F1489" i="47"/>
  <c r="D1490" i="47"/>
  <c r="F1490" i="47"/>
  <c r="D1491" i="47"/>
  <c r="I1491" i="47" s="1"/>
  <c r="D1492" i="47"/>
  <c r="D1493" i="47"/>
  <c r="I1493" i="47" s="1"/>
  <c r="E1493" i="47"/>
  <c r="F1493" i="47"/>
  <c r="G1493" i="47" s="1"/>
  <c r="J1493" i="47" s="1"/>
  <c r="D1494" i="47"/>
  <c r="I1494" i="47" s="1"/>
  <c r="E1494" i="47"/>
  <c r="F1494" i="47"/>
  <c r="D1495" i="47"/>
  <c r="I1495" i="47" s="1"/>
  <c r="D1496" i="47"/>
  <c r="E1496" i="47"/>
  <c r="D1497" i="47"/>
  <c r="E1497" i="47"/>
  <c r="D1498" i="47"/>
  <c r="I1498" i="47" s="1"/>
  <c r="D1499" i="47"/>
  <c r="I1499" i="47" s="1"/>
  <c r="D1500" i="47"/>
  <c r="D1501" i="47"/>
  <c r="F1501" i="47"/>
  <c r="D1502" i="47"/>
  <c r="D1503" i="47"/>
  <c r="I1503" i="47" s="1"/>
  <c r="D1504" i="47"/>
  <c r="E1504" i="47"/>
  <c r="D1505" i="47"/>
  <c r="I1505" i="47" s="1"/>
  <c r="E1505" i="47"/>
  <c r="F1505" i="47"/>
  <c r="G1505" i="47" s="1"/>
  <c r="J1505" i="47" s="1"/>
  <c r="L1505" i="47" s="1"/>
  <c r="K1506" i="47" s="1"/>
  <c r="D1506" i="47"/>
  <c r="D1507" i="47"/>
  <c r="I1507" i="47" s="1"/>
  <c r="E1507" i="47"/>
  <c r="F1507" i="47"/>
  <c r="G1507" i="47" s="1"/>
  <c r="J1507" i="47" s="1"/>
  <c r="D1508" i="47"/>
  <c r="I1508" i="47" s="1"/>
  <c r="E1508" i="47"/>
  <c r="F1508" i="47"/>
  <c r="D1509" i="47"/>
  <c r="I1509" i="47" s="1"/>
  <c r="D1510" i="47"/>
  <c r="E1510" i="47"/>
  <c r="D1511" i="47"/>
  <c r="E1511" i="47"/>
  <c r="D1512" i="47"/>
  <c r="I1512" i="47" s="1"/>
  <c r="D1513" i="47"/>
  <c r="I1513" i="47" s="1"/>
  <c r="D1514" i="47"/>
  <c r="E1514" i="47" s="1"/>
  <c r="D1515" i="47"/>
  <c r="F1515" i="47"/>
  <c r="D1516" i="47"/>
  <c r="D1517" i="47"/>
  <c r="I1517" i="47" s="1"/>
  <c r="D1518" i="47"/>
  <c r="D1519" i="47"/>
  <c r="I1519" i="47" s="1"/>
  <c r="E1519" i="47"/>
  <c r="F1519" i="47"/>
  <c r="D1520" i="47"/>
  <c r="I1520" i="47" s="1"/>
  <c r="E1520" i="47"/>
  <c r="F1520" i="47"/>
  <c r="D1521" i="47"/>
  <c r="I1521" i="47" s="1"/>
  <c r="D1522" i="47"/>
  <c r="D1523" i="47"/>
  <c r="I1523" i="47" s="1"/>
  <c r="E1523" i="47"/>
  <c r="F1523" i="47"/>
  <c r="G1523" i="47" s="1"/>
  <c r="J1523" i="47" s="1"/>
  <c r="D1524" i="47"/>
  <c r="I1524" i="47" s="1"/>
  <c r="E1524" i="47"/>
  <c r="F1524" i="47"/>
  <c r="G1524" i="47"/>
  <c r="O1524" i="47" s="1"/>
  <c r="D1525" i="47"/>
  <c r="D1526" i="47"/>
  <c r="I1526" i="47" s="1"/>
  <c r="E1526" i="47"/>
  <c r="F1526" i="47"/>
  <c r="G1526" i="47" s="1"/>
  <c r="J1526" i="47" s="1"/>
  <c r="D1527" i="47"/>
  <c r="I1527" i="47" s="1"/>
  <c r="D1528" i="47"/>
  <c r="E1528" i="47"/>
  <c r="D1529" i="47"/>
  <c r="F1529" i="47"/>
  <c r="D1530" i="47"/>
  <c r="E1530" i="47"/>
  <c r="D1531" i="47"/>
  <c r="I1531" i="47" s="1"/>
  <c r="D1532" i="47"/>
  <c r="E1532" i="47" s="1"/>
  <c r="D1533" i="47"/>
  <c r="I1533" i="47" s="1"/>
  <c r="E1533" i="47"/>
  <c r="F1533" i="47"/>
  <c r="D1534" i="47"/>
  <c r="F1534" i="47"/>
  <c r="D1535" i="47"/>
  <c r="I1535" i="47" s="1"/>
  <c r="D1536" i="47"/>
  <c r="D1537" i="47"/>
  <c r="I1537" i="47" s="1"/>
  <c r="E1537" i="47"/>
  <c r="F1537" i="47"/>
  <c r="G1537" i="47" s="1"/>
  <c r="J1537" i="47" s="1"/>
  <c r="D1538" i="47"/>
  <c r="F1538" i="47" s="1"/>
  <c r="D1539" i="47"/>
  <c r="I1539" i="47" s="1"/>
  <c r="D1540" i="47"/>
  <c r="E1540" i="47"/>
  <c r="D1541" i="47"/>
  <c r="E1541" i="47"/>
  <c r="D1542" i="47"/>
  <c r="I1542" i="47" s="1"/>
  <c r="D1543" i="47"/>
  <c r="I1543" i="47" s="1"/>
  <c r="D1544" i="47"/>
  <c r="D1545" i="47"/>
  <c r="E1545" i="47"/>
  <c r="D1546" i="47"/>
  <c r="D1547" i="47"/>
  <c r="E1547" i="47" s="1"/>
  <c r="D1548" i="47"/>
  <c r="I1548" i="47" s="1"/>
  <c r="E1548" i="47"/>
  <c r="F1548" i="47"/>
  <c r="D1549" i="47"/>
  <c r="I1549" i="47" s="1"/>
  <c r="D1550" i="47"/>
  <c r="D1551" i="47"/>
  <c r="E1551" i="47"/>
  <c r="D1552" i="47"/>
  <c r="I1552" i="47" s="1"/>
  <c r="E1552" i="47"/>
  <c r="F1552" i="47"/>
  <c r="D1553" i="47"/>
  <c r="I1553" i="47" s="1"/>
  <c r="D1554" i="47"/>
  <c r="E1554" i="47"/>
  <c r="D1555" i="47"/>
  <c r="F1555" i="47"/>
  <c r="D1556" i="47"/>
  <c r="E1556" i="47"/>
  <c r="D1557" i="47"/>
  <c r="I1557" i="47" s="1"/>
  <c r="D1558" i="47"/>
  <c r="D1559" i="47"/>
  <c r="F1559" i="47"/>
  <c r="D1560" i="47"/>
  <c r="E1560" i="47"/>
  <c r="D1561" i="47"/>
  <c r="I1561" i="47" s="1"/>
  <c r="D1562" i="47"/>
  <c r="D1563" i="47"/>
  <c r="I1563" i="47" s="1"/>
  <c r="D1564" i="47"/>
  <c r="I1564" i="47" s="1"/>
  <c r="E1564" i="47"/>
  <c r="F1564" i="47"/>
  <c r="D1565" i="47"/>
  <c r="D1566" i="47"/>
  <c r="I1566" i="47" s="1"/>
  <c r="E1566" i="47"/>
  <c r="D1567" i="47"/>
  <c r="I1567" i="47" s="1"/>
  <c r="D1568" i="47"/>
  <c r="D1569" i="47"/>
  <c r="F1569" i="47" s="1"/>
  <c r="D1570" i="47"/>
  <c r="E1570" i="47"/>
  <c r="D1571" i="47"/>
  <c r="I1571" i="47" s="1"/>
  <c r="D1572" i="47"/>
  <c r="D1573" i="47"/>
  <c r="I1573" i="47" s="1"/>
  <c r="E1573" i="47"/>
  <c r="F1573" i="47"/>
  <c r="D1574" i="47"/>
  <c r="F1574" i="47"/>
  <c r="D1575" i="47"/>
  <c r="I1575" i="47" s="1"/>
  <c r="D1576" i="47"/>
  <c r="D1577" i="47"/>
  <c r="I1577" i="47" s="1"/>
  <c r="E1577" i="47"/>
  <c r="F1577" i="47"/>
  <c r="D1578" i="47"/>
  <c r="I1578" i="47" s="1"/>
  <c r="E1578" i="47"/>
  <c r="F1578" i="47"/>
  <c r="D1579" i="47"/>
  <c r="I1579" i="47" s="1"/>
  <c r="D1580" i="47"/>
  <c r="D1581" i="47"/>
  <c r="I1581" i="47" s="1"/>
  <c r="E1581" i="47"/>
  <c r="F1581" i="47"/>
  <c r="G1581" i="47" s="1"/>
  <c r="J1581" i="47" s="1"/>
  <c r="D1582" i="47"/>
  <c r="I1582" i="47" s="1"/>
  <c r="E1582" i="47"/>
  <c r="F1582" i="47"/>
  <c r="G1582" i="47"/>
  <c r="J1582" i="47" s="1"/>
  <c r="D1583" i="47"/>
  <c r="I1583" i="47" s="1"/>
  <c r="D1584" i="47"/>
  <c r="E1584" i="47"/>
  <c r="D1585" i="47"/>
  <c r="D1586" i="47"/>
  <c r="E1586" i="47"/>
  <c r="D1587" i="47"/>
  <c r="I1587" i="47" s="1"/>
  <c r="E1587" i="47"/>
  <c r="F1587" i="47"/>
  <c r="D1588" i="47"/>
  <c r="I1588" i="47" s="1"/>
  <c r="E1588" i="47"/>
  <c r="F1588" i="47"/>
  <c r="G1588" i="47"/>
  <c r="J1588" i="47" s="1"/>
  <c r="D1589" i="47"/>
  <c r="I1589" i="47" s="1"/>
  <c r="D1590" i="47"/>
  <c r="D1591" i="47"/>
  <c r="E1591" i="47"/>
  <c r="D1592" i="47"/>
  <c r="I1592" i="47" s="1"/>
  <c r="D1593" i="47"/>
  <c r="I1593" i="47" s="1"/>
  <c r="D1594" i="47"/>
  <c r="D1595" i="47"/>
  <c r="F1595" i="47"/>
  <c r="D1596" i="47"/>
  <c r="D1597" i="47"/>
  <c r="I1597" i="47" s="1"/>
  <c r="D1598" i="47"/>
  <c r="D1599" i="47"/>
  <c r="I1599" i="47" s="1"/>
  <c r="E1599" i="47"/>
  <c r="F1599" i="47"/>
  <c r="D1600" i="47"/>
  <c r="F1600" i="47" s="1"/>
  <c r="D1601" i="47"/>
  <c r="I1601" i="47" s="1"/>
  <c r="D1602" i="47"/>
  <c r="D1603" i="47"/>
  <c r="I1603" i="47" s="1"/>
  <c r="D1604" i="47"/>
  <c r="I1604" i="47" s="1"/>
  <c r="E1604" i="47"/>
  <c r="G1604" i="47" s="1"/>
  <c r="O1604" i="47" s="1"/>
  <c r="F1604" i="47"/>
  <c r="D1605" i="47"/>
  <c r="D1606" i="47"/>
  <c r="I1606" i="47" s="1"/>
  <c r="E1606" i="47"/>
  <c r="D1607" i="47"/>
  <c r="I1607" i="47" s="1"/>
  <c r="D1608" i="47"/>
  <c r="E1608" i="47"/>
  <c r="D1609" i="47"/>
  <c r="I1609" i="47" s="1"/>
  <c r="E1609" i="47"/>
  <c r="F1609" i="47"/>
  <c r="D1610" i="47"/>
  <c r="D1611" i="47"/>
  <c r="I1611" i="47" s="1"/>
  <c r="D1612" i="47"/>
  <c r="D1613" i="47"/>
  <c r="I1613" i="47" s="1"/>
  <c r="E1613" i="47"/>
  <c r="F1613" i="47"/>
  <c r="D1614" i="47"/>
  <c r="F1614" i="47"/>
  <c r="D1615" i="47"/>
  <c r="I1615" i="47" s="1"/>
  <c r="D1616" i="47"/>
  <c r="D1617" i="47"/>
  <c r="I1617" i="47" s="1"/>
  <c r="E1617" i="47"/>
  <c r="D1618" i="47"/>
  <c r="I1618" i="47" s="1"/>
  <c r="E1618" i="47"/>
  <c r="F1618" i="47"/>
  <c r="G1618" i="47" s="1"/>
  <c r="J1618" i="47" s="1"/>
  <c r="D1619" i="47"/>
  <c r="I1619" i="47" s="1"/>
  <c r="D1620" i="47"/>
  <c r="D1621" i="47"/>
  <c r="F1621" i="47"/>
  <c r="D1622" i="47"/>
  <c r="E1622" i="47"/>
  <c r="D1623" i="47"/>
  <c r="I1623" i="47" s="1"/>
  <c r="D1624" i="47"/>
  <c r="E1624" i="47" s="1"/>
  <c r="D1625" i="47"/>
  <c r="I1625" i="47" s="1"/>
  <c r="E1625" i="47"/>
  <c r="F1625" i="47"/>
  <c r="G1625" i="47" s="1"/>
  <c r="J1625" i="47" s="1"/>
  <c r="L1625" i="47" s="1"/>
  <c r="K1626" i="47" s="1"/>
  <c r="D1626" i="47"/>
  <c r="D1627" i="47"/>
  <c r="I1627" i="47" s="1"/>
  <c r="E1627" i="47"/>
  <c r="D1628" i="47"/>
  <c r="I1628" i="47" s="1"/>
  <c r="E1628" i="47"/>
  <c r="F1628" i="47"/>
  <c r="G1628" i="47" s="1"/>
  <c r="J1628" i="47" s="1"/>
  <c r="D1629" i="47"/>
  <c r="I1629" i="47" s="1"/>
  <c r="D1630" i="47"/>
  <c r="E1630" i="47"/>
  <c r="D1631" i="47"/>
  <c r="F1631" i="47"/>
  <c r="D1632" i="47"/>
  <c r="E1632" i="47"/>
  <c r="D1633" i="47"/>
  <c r="I1633" i="47" s="1"/>
  <c r="D1634" i="47"/>
  <c r="D1635" i="47"/>
  <c r="F1635" i="47"/>
  <c r="D1636" i="47"/>
  <c r="E1636" i="47"/>
  <c r="D1637" i="47"/>
  <c r="I1637" i="47" s="1"/>
  <c r="D1638" i="47"/>
  <c r="D1639" i="47"/>
  <c r="I1639" i="47" s="1"/>
  <c r="E1639" i="47"/>
  <c r="F1639" i="47"/>
  <c r="D1640" i="47"/>
  <c r="F1640" i="47"/>
  <c r="D1641" i="47"/>
  <c r="I1641" i="47" s="1"/>
  <c r="D1642" i="47"/>
  <c r="D1643" i="47"/>
  <c r="I1643" i="47" s="1"/>
  <c r="E1643" i="47"/>
  <c r="F1643" i="47"/>
  <c r="G1643" i="47" s="1"/>
  <c r="J1643" i="47" s="1"/>
  <c r="D1644" i="47"/>
  <c r="F1644" i="47" s="1"/>
  <c r="D1645" i="47"/>
  <c r="D1646" i="47"/>
  <c r="I1646" i="47" s="1"/>
  <c r="E1646" i="47"/>
  <c r="F1646" i="47"/>
  <c r="G1646" i="47" s="1"/>
  <c r="J1646" i="47" s="1"/>
  <c r="D1647" i="47"/>
  <c r="I1647" i="47" s="1"/>
  <c r="D1648" i="47"/>
  <c r="E1648" i="47"/>
  <c r="D1649" i="47"/>
  <c r="E1649" i="47"/>
  <c r="D1650" i="47"/>
  <c r="I1650" i="47" s="1"/>
  <c r="D1651" i="47"/>
  <c r="I1651" i="47" s="1"/>
  <c r="D1652" i="47"/>
  <c r="D1653" i="47"/>
  <c r="E1653" i="47"/>
  <c r="D1654" i="47"/>
  <c r="I1654" i="47" s="1"/>
  <c r="E1654" i="47"/>
  <c r="D1655" i="47"/>
  <c r="I1655" i="47" s="1"/>
  <c r="D1656" i="47"/>
  <c r="E1656" i="47"/>
  <c r="D1657" i="47"/>
  <c r="F1657" i="47"/>
  <c r="D1658" i="47"/>
  <c r="E1658" i="47"/>
  <c r="D1659" i="47"/>
  <c r="I1659" i="47" s="1"/>
  <c r="D1660" i="47"/>
  <c r="D1661" i="47"/>
  <c r="F1661" i="47"/>
  <c r="D1662" i="47"/>
  <c r="E1662" i="47"/>
  <c r="D1663" i="47"/>
  <c r="I1663" i="47" s="1"/>
  <c r="D1664" i="47"/>
  <c r="E1664" i="47" s="1"/>
  <c r="D1665" i="47"/>
  <c r="I1665" i="47" s="1"/>
  <c r="E1665" i="47"/>
  <c r="F1665" i="47"/>
  <c r="G1665" i="47" s="1"/>
  <c r="J1665" i="47" s="1"/>
  <c r="L1665" i="47" s="1"/>
  <c r="K1666" i="47" s="1"/>
  <c r="D1666" i="47"/>
  <c r="D1667" i="47"/>
  <c r="I1667" i="47" s="1"/>
  <c r="E1667" i="47"/>
  <c r="D1668" i="47"/>
  <c r="I1668" i="47" s="1"/>
  <c r="E1668" i="47"/>
  <c r="F1668" i="47"/>
  <c r="G1668" i="47" s="1"/>
  <c r="J1668" i="47" s="1"/>
  <c r="D1669" i="47"/>
  <c r="I1669" i="47" s="1"/>
  <c r="D1670" i="47"/>
  <c r="E1670" i="47"/>
  <c r="D1671" i="47"/>
  <c r="F1671" i="47"/>
  <c r="D1672" i="47"/>
  <c r="E1672" i="47"/>
  <c r="D1673" i="47"/>
  <c r="I1673" i="47" s="1"/>
  <c r="D1674" i="47"/>
  <c r="D1675" i="47"/>
  <c r="F1675" i="47"/>
  <c r="D1676" i="47"/>
  <c r="E1676" i="47"/>
  <c r="D1677" i="47"/>
  <c r="I1677" i="47" s="1"/>
  <c r="D1678" i="47"/>
  <c r="D1679" i="47"/>
  <c r="I1679" i="47" s="1"/>
  <c r="E1679" i="47"/>
  <c r="F1679" i="47"/>
  <c r="G1679" i="47" s="1"/>
  <c r="J1679" i="47" s="1"/>
  <c r="D1680" i="47"/>
  <c r="I1680" i="47" s="1"/>
  <c r="E1680" i="47"/>
  <c r="F1680" i="47"/>
  <c r="G1680" i="47" s="1"/>
  <c r="J1680" i="47" s="1"/>
  <c r="D1681" i="47"/>
  <c r="I1681" i="47" s="1"/>
  <c r="D1682" i="47"/>
  <c r="D1683" i="47"/>
  <c r="E1683" i="47" s="1"/>
  <c r="D1684" i="47"/>
  <c r="I1684" i="47" s="1"/>
  <c r="E1684" i="47"/>
  <c r="F1684" i="47"/>
  <c r="G1684" i="47" s="1"/>
  <c r="O1684" i="47" s="1"/>
  <c r="D1685" i="47"/>
  <c r="E1685" i="47"/>
  <c r="D1686" i="47"/>
  <c r="E1686" i="47"/>
  <c r="D1687" i="47"/>
  <c r="I1687" i="47" s="1"/>
  <c r="D1688" i="47"/>
  <c r="D1689" i="47"/>
  <c r="F1689" i="47"/>
  <c r="D1690" i="47"/>
  <c r="E1690" i="47"/>
  <c r="D1691" i="47"/>
  <c r="I1691" i="47" s="1"/>
  <c r="D1692" i="47"/>
  <c r="D1693" i="47"/>
  <c r="F1693" i="47"/>
  <c r="D1694" i="47"/>
  <c r="E1694" i="47"/>
  <c r="D1695" i="47"/>
  <c r="I1695" i="47" s="1"/>
  <c r="D1696" i="47"/>
  <c r="E1696" i="47"/>
  <c r="D1697" i="47"/>
  <c r="I1697" i="47" s="1"/>
  <c r="E1697" i="47"/>
  <c r="F1697" i="47"/>
  <c r="G1697" i="47" s="1"/>
  <c r="J1697" i="47" s="1"/>
  <c r="D1698" i="47"/>
  <c r="F1698" i="47"/>
  <c r="D1699" i="47"/>
  <c r="I1699" i="47" s="1"/>
  <c r="D1700" i="47"/>
  <c r="E1700" i="47"/>
  <c r="D1701" i="47"/>
  <c r="E1701" i="47"/>
  <c r="D1702" i="47"/>
  <c r="I1702" i="47" s="1"/>
  <c r="E1702" i="47"/>
  <c r="D1703" i="47"/>
  <c r="I1703" i="47" s="1"/>
  <c r="D1704" i="47"/>
  <c r="Q61" i="46"/>
  <c r="N61" i="46"/>
  <c r="O61" i="46" s="1"/>
  <c r="N34" i="46"/>
  <c r="O34" i="46" s="1"/>
  <c r="N35" i="46"/>
  <c r="O35" i="46" s="1"/>
  <c r="N36" i="46"/>
  <c r="O36" i="46" s="1"/>
  <c r="N37" i="46"/>
  <c r="O37" i="46" s="1"/>
  <c r="N38" i="46"/>
  <c r="O38" i="46" s="1"/>
  <c r="N39" i="46"/>
  <c r="O39" i="46" s="1"/>
  <c r="N40" i="46"/>
  <c r="O40" i="46" s="1"/>
  <c r="N41" i="46"/>
  <c r="O41" i="46" s="1"/>
  <c r="N42" i="46"/>
  <c r="O42" i="46" s="1"/>
  <c r="N43" i="46"/>
  <c r="O43" i="46" s="1"/>
  <c r="N44" i="46"/>
  <c r="O44" i="46" s="1"/>
  <c r="N45" i="46"/>
  <c r="O45" i="46" s="1"/>
  <c r="N46" i="46"/>
  <c r="O46" i="46" s="1"/>
  <c r="N47" i="46"/>
  <c r="O47" i="46" s="1"/>
  <c r="N48" i="46"/>
  <c r="O48" i="46" s="1"/>
  <c r="N49" i="46"/>
  <c r="O49" i="46" s="1"/>
  <c r="N50" i="46"/>
  <c r="O50" i="46" s="1"/>
  <c r="N51" i="46"/>
  <c r="O51" i="46" s="1"/>
  <c r="N52" i="46"/>
  <c r="O52" i="46" s="1"/>
  <c r="N53" i="46"/>
  <c r="O53" i="46" s="1"/>
  <c r="N54" i="46"/>
  <c r="O54" i="46" s="1"/>
  <c r="N55" i="46"/>
  <c r="O55" i="46" s="1"/>
  <c r="N56" i="46"/>
  <c r="O56" i="46" s="1"/>
  <c r="N57" i="46"/>
  <c r="O57" i="46" s="1"/>
  <c r="N58" i="46"/>
  <c r="O58" i="46" s="1"/>
  <c r="N59" i="46"/>
  <c r="O59" i="46" s="1"/>
  <c r="N60" i="46"/>
  <c r="O60" i="46" s="1"/>
  <c r="N33" i="46"/>
  <c r="O33" i="46" s="1"/>
  <c r="Q6" i="46"/>
  <c r="Q7" i="46"/>
  <c r="Q8" i="46"/>
  <c r="Q9" i="46"/>
  <c r="Q10" i="46"/>
  <c r="Q11" i="46"/>
  <c r="Q12" i="46"/>
  <c r="Q13" i="46"/>
  <c r="Q14" i="46"/>
  <c r="Q15" i="46"/>
  <c r="Q16" i="46"/>
  <c r="Q17" i="46"/>
  <c r="Q18" i="46"/>
  <c r="Q19" i="46"/>
  <c r="Q20" i="46"/>
  <c r="Q21" i="46"/>
  <c r="Q22" i="46"/>
  <c r="Q23" i="46"/>
  <c r="Q24" i="46"/>
  <c r="Q25" i="46"/>
  <c r="Q26" i="46"/>
  <c r="Q27" i="46"/>
  <c r="Q28" i="46"/>
  <c r="Q29" i="46"/>
  <c r="Q30" i="46"/>
  <c r="Q31" i="46"/>
  <c r="Q32" i="46"/>
  <c r="Q5" i="46"/>
  <c r="N6" i="46"/>
  <c r="N7" i="46"/>
  <c r="O7" i="46" s="1"/>
  <c r="N8" i="46"/>
  <c r="O8" i="46" s="1"/>
  <c r="N9" i="46"/>
  <c r="O9" i="46" s="1"/>
  <c r="N10" i="46"/>
  <c r="O10" i="46" s="1"/>
  <c r="N11" i="46"/>
  <c r="N12" i="46"/>
  <c r="O12" i="46" s="1"/>
  <c r="N13" i="46"/>
  <c r="O13" i="46" s="1"/>
  <c r="N14" i="46"/>
  <c r="O14" i="46" s="1"/>
  <c r="N15" i="46"/>
  <c r="O15" i="46" s="1"/>
  <c r="N16" i="46"/>
  <c r="O16" i="46" s="1"/>
  <c r="N17" i="46"/>
  <c r="O17" i="46" s="1"/>
  <c r="N18" i="46"/>
  <c r="O18" i="46" s="1"/>
  <c r="N19" i="46"/>
  <c r="O19" i="46" s="1"/>
  <c r="N20" i="46"/>
  <c r="O20" i="46" s="1"/>
  <c r="N21" i="46"/>
  <c r="O21" i="46" s="1"/>
  <c r="N22" i="46"/>
  <c r="O22" i="46" s="1"/>
  <c r="N23" i="46"/>
  <c r="O23" i="46" s="1"/>
  <c r="N24" i="46"/>
  <c r="O24" i="46" s="1"/>
  <c r="N25" i="46"/>
  <c r="O25" i="46" s="1"/>
  <c r="N26" i="46"/>
  <c r="O26" i="46" s="1"/>
  <c r="N27" i="46"/>
  <c r="O27" i="46" s="1"/>
  <c r="N28" i="46"/>
  <c r="O28" i="46" s="1"/>
  <c r="N29" i="46"/>
  <c r="O29" i="46" s="1"/>
  <c r="N30" i="46"/>
  <c r="O30" i="46" s="1"/>
  <c r="N31" i="46"/>
  <c r="O31" i="46" s="1"/>
  <c r="N32" i="46"/>
  <c r="O32" i="46" s="1"/>
  <c r="N5" i="46"/>
  <c r="O6" i="46"/>
  <c r="O11" i="46"/>
  <c r="F1678" i="47" l="1"/>
  <c r="I1678" i="47"/>
  <c r="F1652" i="47"/>
  <c r="I1652" i="47"/>
  <c r="F1638" i="47"/>
  <c r="I1638" i="47"/>
  <c r="I1610" i="47"/>
  <c r="E1610" i="47"/>
  <c r="F1598" i="47"/>
  <c r="I1598" i="47"/>
  <c r="I1596" i="47"/>
  <c r="F1596" i="47"/>
  <c r="F1594" i="47"/>
  <c r="I1594" i="47"/>
  <c r="I1585" i="47"/>
  <c r="E1585" i="47"/>
  <c r="I1516" i="47"/>
  <c r="F1516" i="47"/>
  <c r="I1502" i="47"/>
  <c r="F1502" i="47"/>
  <c r="F1500" i="47"/>
  <c r="I1500" i="47"/>
  <c r="F1492" i="47"/>
  <c r="I1492" i="47"/>
  <c r="E1492" i="47"/>
  <c r="F1485" i="47"/>
  <c r="I1485" i="47"/>
  <c r="I1468" i="47"/>
  <c r="F1468" i="47"/>
  <c r="F1456" i="47"/>
  <c r="I1456" i="47"/>
  <c r="I1694" i="47"/>
  <c r="F1694" i="47"/>
  <c r="G1694" i="47" s="1"/>
  <c r="J1694" i="47" s="1"/>
  <c r="F1682" i="47"/>
  <c r="I1682" i="47"/>
  <c r="I1672" i="47"/>
  <c r="F1672" i="47"/>
  <c r="I1661" i="47"/>
  <c r="E1661" i="47"/>
  <c r="I1658" i="47"/>
  <c r="F1658" i="47"/>
  <c r="F1656" i="47"/>
  <c r="I1656" i="47"/>
  <c r="F1645" i="47"/>
  <c r="I1645" i="47"/>
  <c r="I1632" i="47"/>
  <c r="F1632" i="47"/>
  <c r="G1632" i="47" s="1"/>
  <c r="F1608" i="47"/>
  <c r="I1608" i="47"/>
  <c r="F1562" i="47"/>
  <c r="I1562" i="47"/>
  <c r="E1562" i="47"/>
  <c r="I1560" i="47"/>
  <c r="F1560" i="47"/>
  <c r="G1560" i="47" s="1"/>
  <c r="F1546" i="47"/>
  <c r="I1546" i="47"/>
  <c r="I1529" i="47"/>
  <c r="E1529" i="47"/>
  <c r="F1504" i="47"/>
  <c r="I1504" i="47"/>
  <c r="G1480" i="47"/>
  <c r="J1480" i="47" s="1"/>
  <c r="F1470" i="47"/>
  <c r="I1470" i="47"/>
  <c r="I1453" i="47"/>
  <c r="E1453" i="47"/>
  <c r="I1449" i="47"/>
  <c r="F1449" i="47"/>
  <c r="F1442" i="47"/>
  <c r="I1442" i="47"/>
  <c r="F1434" i="47"/>
  <c r="I1434" i="47"/>
  <c r="E1434" i="47"/>
  <c r="F1430" i="47"/>
  <c r="I1430" i="47"/>
  <c r="F1696" i="47"/>
  <c r="I1696" i="47"/>
  <c r="F1688" i="47"/>
  <c r="I1688" i="47"/>
  <c r="F1674" i="47"/>
  <c r="I1674" i="47"/>
  <c r="F1660" i="47"/>
  <c r="I1660" i="47"/>
  <c r="F1650" i="47"/>
  <c r="I1649" i="47"/>
  <c r="F1649" i="47"/>
  <c r="F1634" i="47"/>
  <c r="I1634" i="47"/>
  <c r="F1620" i="47"/>
  <c r="I1620" i="47"/>
  <c r="F1616" i="47"/>
  <c r="I1616" i="47"/>
  <c r="E1616" i="47"/>
  <c r="F1702" i="47"/>
  <c r="I1701" i="47"/>
  <c r="F1701" i="47"/>
  <c r="I1693" i="47"/>
  <c r="E1693" i="47"/>
  <c r="G1693" i="47" s="1"/>
  <c r="J1693" i="47" s="1"/>
  <c r="I1690" i="47"/>
  <c r="F1690" i="47"/>
  <c r="G1690" i="47" s="1"/>
  <c r="E1678" i="47"/>
  <c r="I1676" i="47"/>
  <c r="F1676" i="47"/>
  <c r="I1671" i="47"/>
  <c r="E1671" i="47"/>
  <c r="F1667" i="47"/>
  <c r="G1667" i="47" s="1"/>
  <c r="J1667" i="47" s="1"/>
  <c r="I1662" i="47"/>
  <c r="F1662" i="47"/>
  <c r="I1657" i="47"/>
  <c r="E1657" i="47"/>
  <c r="G1657" i="47" s="1"/>
  <c r="J1657" i="47" s="1"/>
  <c r="F1654" i="47"/>
  <c r="G1654" i="47" s="1"/>
  <c r="J1654" i="47" s="1"/>
  <c r="I1653" i="47"/>
  <c r="F1653" i="47"/>
  <c r="E1650" i="47"/>
  <c r="G1650" i="47" s="1"/>
  <c r="J1650" i="47" s="1"/>
  <c r="I1640" i="47"/>
  <c r="E1640" i="47"/>
  <c r="G1640" i="47" s="1"/>
  <c r="J1640" i="47" s="1"/>
  <c r="E1638" i="47"/>
  <c r="I1636" i="47"/>
  <c r="F1636" i="47"/>
  <c r="G1636" i="47" s="1"/>
  <c r="J1636" i="47" s="1"/>
  <c r="I1631" i="47"/>
  <c r="E1631" i="47"/>
  <c r="F1627" i="47"/>
  <c r="G1627" i="47" s="1"/>
  <c r="J1627" i="47" s="1"/>
  <c r="I1622" i="47"/>
  <c r="F1622" i="47"/>
  <c r="G1622" i="47" s="1"/>
  <c r="F1617" i="47"/>
  <c r="G1617" i="47" s="1"/>
  <c r="J1617" i="47" s="1"/>
  <c r="F1610" i="47"/>
  <c r="F1606" i="47"/>
  <c r="G1606" i="47" s="1"/>
  <c r="J1606" i="47" s="1"/>
  <c r="E1603" i="47"/>
  <c r="E1596" i="47"/>
  <c r="E1594" i="47"/>
  <c r="E1592" i="47"/>
  <c r="F1590" i="47"/>
  <c r="I1590" i="47"/>
  <c r="F1585" i="47"/>
  <c r="F1576" i="47"/>
  <c r="I1576" i="47"/>
  <c r="E1576" i="47"/>
  <c r="F1572" i="47"/>
  <c r="I1572" i="47"/>
  <c r="F1566" i="47"/>
  <c r="G1566" i="47" s="1"/>
  <c r="J1566" i="47" s="1"/>
  <c r="E1563" i="47"/>
  <c r="I1559" i="47"/>
  <c r="E1559" i="47"/>
  <c r="I1556" i="47"/>
  <c r="F1556" i="47"/>
  <c r="G1556" i="47" s="1"/>
  <c r="F1554" i="47"/>
  <c r="I1554" i="47"/>
  <c r="I1545" i="47"/>
  <c r="F1545" i="47"/>
  <c r="E1542" i="47"/>
  <c r="I1534" i="47"/>
  <c r="E1534" i="47"/>
  <c r="I1530" i="47"/>
  <c r="F1530" i="47"/>
  <c r="F1528" i="47"/>
  <c r="I1528" i="47"/>
  <c r="G1520" i="47"/>
  <c r="J1520" i="47" s="1"/>
  <c r="E1516" i="47"/>
  <c r="E1512" i="47"/>
  <c r="G1508" i="47"/>
  <c r="J1508" i="47" s="1"/>
  <c r="E1502" i="47"/>
  <c r="G1502" i="47" s="1"/>
  <c r="J1502" i="47" s="1"/>
  <c r="E1500" i="47"/>
  <c r="E1498" i="47"/>
  <c r="G1494" i="47"/>
  <c r="J1494" i="47" s="1"/>
  <c r="I1490" i="47"/>
  <c r="E1490" i="47"/>
  <c r="G1490" i="47" s="1"/>
  <c r="F1488" i="47"/>
  <c r="I1488" i="47"/>
  <c r="E1485" i="47"/>
  <c r="G1475" i="47"/>
  <c r="J1475" i="47" s="1"/>
  <c r="F1474" i="47"/>
  <c r="I1474" i="47"/>
  <c r="E1468" i="47"/>
  <c r="G1468" i="47" s="1"/>
  <c r="J1468" i="47" s="1"/>
  <c r="F1464" i="47"/>
  <c r="I1464" i="47"/>
  <c r="I1458" i="47"/>
  <c r="E1458" i="47"/>
  <c r="E1456" i="47"/>
  <c r="I1454" i="47"/>
  <c r="F1454" i="47"/>
  <c r="F1452" i="47"/>
  <c r="I1452" i="47"/>
  <c r="F1440" i="47"/>
  <c r="G1440" i="47" s="1"/>
  <c r="J1440" i="47" s="1"/>
  <c r="I1439" i="47"/>
  <c r="F1439" i="47"/>
  <c r="E1435" i="47"/>
  <c r="F1426" i="47"/>
  <c r="I1426" i="47"/>
  <c r="G1413" i="47"/>
  <c r="J1413" i="47" s="1"/>
  <c r="F1390" i="47"/>
  <c r="I1390" i="47"/>
  <c r="I1387" i="47"/>
  <c r="E1387" i="47"/>
  <c r="F1387" i="47"/>
  <c r="I1385" i="47"/>
  <c r="F1385" i="47"/>
  <c r="I1378" i="47"/>
  <c r="E1378" i="47"/>
  <c r="F1378" i="47"/>
  <c r="G1378" i="47" s="1"/>
  <c r="J1378" i="47" s="1"/>
  <c r="F1376" i="47"/>
  <c r="I1376" i="47"/>
  <c r="F1365" i="47"/>
  <c r="I1365" i="47"/>
  <c r="G1360" i="47"/>
  <c r="J1360" i="47" s="1"/>
  <c r="I1359" i="47"/>
  <c r="F1359" i="47"/>
  <c r="G1359" i="47" s="1"/>
  <c r="I1323" i="47"/>
  <c r="E1323" i="47"/>
  <c r="F1323" i="47"/>
  <c r="I1320" i="47"/>
  <c r="F1320" i="47"/>
  <c r="F1314" i="47"/>
  <c r="I1314" i="47"/>
  <c r="E1314" i="47"/>
  <c r="I1294" i="47"/>
  <c r="F1294" i="47"/>
  <c r="E1287" i="47"/>
  <c r="I1287" i="47"/>
  <c r="I1283" i="47"/>
  <c r="E1283" i="47"/>
  <c r="F1283" i="47"/>
  <c r="I1276" i="47"/>
  <c r="E1276" i="47"/>
  <c r="F1276" i="47"/>
  <c r="F1266" i="47"/>
  <c r="I1266" i="47"/>
  <c r="E1266" i="47"/>
  <c r="E1247" i="47"/>
  <c r="I1247" i="47"/>
  <c r="F1226" i="47"/>
  <c r="I1226" i="47"/>
  <c r="E1226" i="47"/>
  <c r="E1219" i="47"/>
  <c r="I1219" i="47"/>
  <c r="F1216" i="47"/>
  <c r="G1216" i="47" s="1"/>
  <c r="J1216" i="47" s="1"/>
  <c r="I1216" i="47"/>
  <c r="E1216" i="47"/>
  <c r="I1192" i="47"/>
  <c r="E1192" i="47"/>
  <c r="F1192" i="47"/>
  <c r="I1547" i="47"/>
  <c r="F1547" i="47"/>
  <c r="I1538" i="47"/>
  <c r="E1538" i="47"/>
  <c r="G1538" i="47" s="1"/>
  <c r="J1538" i="47" s="1"/>
  <c r="F1536" i="47"/>
  <c r="I1536" i="47"/>
  <c r="F1532" i="47"/>
  <c r="I1532" i="47"/>
  <c r="F1518" i="47"/>
  <c r="I1518" i="47"/>
  <c r="E1518" i="47"/>
  <c r="F1514" i="47"/>
  <c r="I1514" i="47"/>
  <c r="F1506" i="47"/>
  <c r="I1506" i="47"/>
  <c r="E1506" i="47"/>
  <c r="I1479" i="47"/>
  <c r="F1479" i="47"/>
  <c r="I1471" i="47"/>
  <c r="E1471" i="47"/>
  <c r="I1443" i="47"/>
  <c r="F1443" i="47"/>
  <c r="F1438" i="47"/>
  <c r="I1438" i="47"/>
  <c r="I1432" i="47"/>
  <c r="E1432" i="47"/>
  <c r="G1432" i="47" s="1"/>
  <c r="I1428" i="47"/>
  <c r="F1428" i="47"/>
  <c r="G1428" i="47" s="1"/>
  <c r="J1428" i="47" s="1"/>
  <c r="I1417" i="47"/>
  <c r="F1417" i="47"/>
  <c r="I1410" i="47"/>
  <c r="E1410" i="47"/>
  <c r="G1410" i="47" s="1"/>
  <c r="J1410" i="47" s="1"/>
  <c r="F1410" i="47"/>
  <c r="I1406" i="47"/>
  <c r="F1406" i="47"/>
  <c r="G1406" i="47" s="1"/>
  <c r="F1394" i="47"/>
  <c r="I1394" i="47"/>
  <c r="E1394" i="47"/>
  <c r="I1364" i="47"/>
  <c r="E1364" i="47"/>
  <c r="G1364" i="47" s="1"/>
  <c r="O1364" i="47" s="1"/>
  <c r="F1364" i="47"/>
  <c r="I1342" i="47"/>
  <c r="F1342" i="47"/>
  <c r="G1342" i="47" s="1"/>
  <c r="J1342" i="47" s="1"/>
  <c r="F1322" i="47"/>
  <c r="I1322" i="47"/>
  <c r="I1319" i="47"/>
  <c r="E1319" i="47"/>
  <c r="F1319" i="47"/>
  <c r="I1307" i="47"/>
  <c r="F1307" i="47"/>
  <c r="G1307" i="47" s="1"/>
  <c r="F1304" i="47"/>
  <c r="I1304" i="47"/>
  <c r="F1296" i="47"/>
  <c r="I1296" i="47"/>
  <c r="E1296" i="47"/>
  <c r="I1293" i="47"/>
  <c r="E1293" i="47"/>
  <c r="F1293" i="47"/>
  <c r="I1271" i="47"/>
  <c r="E1271" i="47"/>
  <c r="F1271" i="47"/>
  <c r="F1256" i="47"/>
  <c r="I1256" i="47"/>
  <c r="E1256" i="47"/>
  <c r="I1253" i="47"/>
  <c r="E1253" i="47"/>
  <c r="F1253" i="47"/>
  <c r="G1253" i="47" s="1"/>
  <c r="J1253" i="47" s="1"/>
  <c r="I1246" i="47"/>
  <c r="E1246" i="47"/>
  <c r="F1246" i="47"/>
  <c r="F1238" i="47"/>
  <c r="I1238" i="47"/>
  <c r="E1238" i="47"/>
  <c r="E1229" i="47"/>
  <c r="I1229" i="47"/>
  <c r="I1225" i="47"/>
  <c r="E1225" i="47"/>
  <c r="F1225" i="47"/>
  <c r="I1218" i="47"/>
  <c r="E1218" i="47"/>
  <c r="F1218" i="47"/>
  <c r="F1212" i="47"/>
  <c r="I1212" i="47"/>
  <c r="E1212" i="47"/>
  <c r="I1425" i="47"/>
  <c r="E1425" i="47"/>
  <c r="G1425" i="47" s="1"/>
  <c r="I1421" i="47"/>
  <c r="F1421" i="47"/>
  <c r="G1421" i="47" s="1"/>
  <c r="J1421" i="47" s="1"/>
  <c r="F1408" i="47"/>
  <c r="I1408" i="47"/>
  <c r="F1380" i="47"/>
  <c r="I1380" i="47"/>
  <c r="E1380" i="47"/>
  <c r="I1374" i="47"/>
  <c r="E1374" i="47"/>
  <c r="F1374" i="47"/>
  <c r="I1370" i="47"/>
  <c r="F1370" i="47"/>
  <c r="G1370" i="47" s="1"/>
  <c r="J1370" i="47" s="1"/>
  <c r="F1362" i="47"/>
  <c r="I1362" i="47"/>
  <c r="F1346" i="47"/>
  <c r="I1346" i="47"/>
  <c r="E1346" i="47"/>
  <c r="F1344" i="47"/>
  <c r="I1344" i="47"/>
  <c r="I1341" i="47"/>
  <c r="E1341" i="47"/>
  <c r="F1341" i="47"/>
  <c r="I1337" i="47"/>
  <c r="F1337" i="47"/>
  <c r="G1337" i="47" s="1"/>
  <c r="I1312" i="47"/>
  <c r="E1312" i="47"/>
  <c r="F1312" i="47"/>
  <c r="G1290" i="47"/>
  <c r="J1290" i="47" s="1"/>
  <c r="E1259" i="47"/>
  <c r="I1259" i="47"/>
  <c r="I1243" i="47"/>
  <c r="E1243" i="47"/>
  <c r="F1243" i="47"/>
  <c r="I1214" i="47"/>
  <c r="E1214" i="47"/>
  <c r="G1214" i="47" s="1"/>
  <c r="J1214" i="47" s="1"/>
  <c r="F1214" i="47"/>
  <c r="F1208" i="47"/>
  <c r="I1208" i="47"/>
  <c r="E1208" i="47"/>
  <c r="E1199" i="47"/>
  <c r="I1199" i="47"/>
  <c r="F1199" i="47"/>
  <c r="G1702" i="47"/>
  <c r="J1702" i="47" s="1"/>
  <c r="F1692" i="47"/>
  <c r="I1692" i="47"/>
  <c r="I1683" i="47"/>
  <c r="F1683" i="47"/>
  <c r="F1664" i="47"/>
  <c r="I1664" i="47"/>
  <c r="G1658" i="47"/>
  <c r="J1658" i="47" s="1"/>
  <c r="I1644" i="47"/>
  <c r="E1644" i="47"/>
  <c r="G1644" i="47" s="1"/>
  <c r="O1644" i="47" s="1"/>
  <c r="F1642" i="47"/>
  <c r="I1642" i="47"/>
  <c r="F1624" i="47"/>
  <c r="I1624" i="47"/>
  <c r="I1600" i="47"/>
  <c r="E1600" i="47"/>
  <c r="G1600" i="47" s="1"/>
  <c r="J1600" i="47" s="1"/>
  <c r="I1569" i="47"/>
  <c r="E1569" i="47"/>
  <c r="F1558" i="47"/>
  <c r="I1558" i="47"/>
  <c r="F1544" i="47"/>
  <c r="I1544" i="47"/>
  <c r="I1483" i="47"/>
  <c r="E1483" i="47"/>
  <c r="F1466" i="47"/>
  <c r="I1466" i="47"/>
  <c r="F1460" i="47"/>
  <c r="I1460" i="47"/>
  <c r="E1460" i="47"/>
  <c r="F1704" i="47"/>
  <c r="I1704" i="47"/>
  <c r="I1698" i="47"/>
  <c r="E1698" i="47"/>
  <c r="G1698" i="47" s="1"/>
  <c r="J1698" i="47" s="1"/>
  <c r="I1689" i="47"/>
  <c r="E1689" i="47"/>
  <c r="I1686" i="47"/>
  <c r="F1686" i="47"/>
  <c r="G1686" i="47" s="1"/>
  <c r="J1686" i="47" s="1"/>
  <c r="I1675" i="47"/>
  <c r="E1675" i="47"/>
  <c r="F1670" i="47"/>
  <c r="I1670" i="47"/>
  <c r="I1635" i="47"/>
  <c r="E1635" i="47"/>
  <c r="F1630" i="47"/>
  <c r="I1630" i="47"/>
  <c r="I1621" i="47"/>
  <c r="E1621" i="47"/>
  <c r="I1614" i="47"/>
  <c r="E1614" i="47"/>
  <c r="F1612" i="47"/>
  <c r="I1612" i="47"/>
  <c r="F1602" i="47"/>
  <c r="I1602" i="47"/>
  <c r="E1602" i="47"/>
  <c r="F1568" i="47"/>
  <c r="I1568" i="47"/>
  <c r="I1555" i="47"/>
  <c r="E1555" i="47"/>
  <c r="I1551" i="47"/>
  <c r="F1551" i="47"/>
  <c r="F1605" i="47"/>
  <c r="I1605" i="47"/>
  <c r="E1605" i="47"/>
  <c r="F1603" i="47"/>
  <c r="I1595" i="47"/>
  <c r="E1595" i="47"/>
  <c r="F1592" i="47"/>
  <c r="G1592" i="47" s="1"/>
  <c r="J1592" i="47" s="1"/>
  <c r="I1591" i="47"/>
  <c r="F1591" i="47"/>
  <c r="G1587" i="47"/>
  <c r="J1587" i="47" s="1"/>
  <c r="F1586" i="47"/>
  <c r="I1586" i="47"/>
  <c r="F1584" i="47"/>
  <c r="I1584" i="47"/>
  <c r="I1574" i="47"/>
  <c r="E1574" i="47"/>
  <c r="G1574" i="47" s="1"/>
  <c r="J1574" i="47" s="1"/>
  <c r="E1572" i="47"/>
  <c r="I1570" i="47"/>
  <c r="F1570" i="47"/>
  <c r="G1570" i="47" s="1"/>
  <c r="F1565" i="47"/>
  <c r="I1565" i="47"/>
  <c r="E1565" i="47"/>
  <c r="F1563" i="47"/>
  <c r="G1559" i="47"/>
  <c r="J1559" i="47" s="1"/>
  <c r="G1552" i="47"/>
  <c r="J1552" i="47" s="1"/>
  <c r="F1550" i="47"/>
  <c r="I1550" i="47"/>
  <c r="F1542" i="47"/>
  <c r="I1541" i="47"/>
  <c r="F1541" i="47"/>
  <c r="G1534" i="47"/>
  <c r="J1534" i="47" s="1"/>
  <c r="G1530" i="47"/>
  <c r="J1530" i="47" s="1"/>
  <c r="I1515" i="47"/>
  <c r="E1515" i="47"/>
  <c r="G1515" i="47" s="1"/>
  <c r="J1515" i="47" s="1"/>
  <c r="F1512" i="47"/>
  <c r="I1511" i="47"/>
  <c r="F1511" i="47"/>
  <c r="I1501" i="47"/>
  <c r="E1501" i="47"/>
  <c r="G1501" i="47" s="1"/>
  <c r="J1501" i="47" s="1"/>
  <c r="F1498" i="47"/>
  <c r="I1497" i="47"/>
  <c r="F1497" i="47"/>
  <c r="I1486" i="47"/>
  <c r="E1486" i="47"/>
  <c r="G1486" i="47" s="1"/>
  <c r="J1486" i="47" s="1"/>
  <c r="I1484" i="47"/>
  <c r="F1484" i="47"/>
  <c r="G1484" i="47" s="1"/>
  <c r="O1484" i="47" s="1"/>
  <c r="F1482" i="47"/>
  <c r="I1482" i="47"/>
  <c r="I1476" i="47"/>
  <c r="E1476" i="47"/>
  <c r="G1476" i="47" s="1"/>
  <c r="I1472" i="47"/>
  <c r="F1472" i="47"/>
  <c r="I1467" i="47"/>
  <c r="E1467" i="47"/>
  <c r="I1465" i="47"/>
  <c r="F1465" i="47"/>
  <c r="G1465" i="47" s="1"/>
  <c r="J1465" i="47" s="1"/>
  <c r="L1465" i="47" s="1"/>
  <c r="K1466" i="47" s="1"/>
  <c r="E1461" i="47"/>
  <c r="F1458" i="47"/>
  <c r="E1454" i="47"/>
  <c r="G1454" i="47" s="1"/>
  <c r="J1454" i="47" s="1"/>
  <c r="E1452" i="47"/>
  <c r="E1450" i="47"/>
  <c r="G1450" i="47" s="1"/>
  <c r="J1450" i="47" s="1"/>
  <c r="F1448" i="47"/>
  <c r="I1448" i="47"/>
  <c r="E1439" i="47"/>
  <c r="F1435" i="47"/>
  <c r="I1427" i="47"/>
  <c r="E1427" i="47"/>
  <c r="F1412" i="47"/>
  <c r="I1412" i="47"/>
  <c r="E1412" i="47"/>
  <c r="I1403" i="47"/>
  <c r="F1403" i="47"/>
  <c r="G1403" i="47" s="1"/>
  <c r="J1403" i="47" s="1"/>
  <c r="I1392" i="47"/>
  <c r="E1392" i="47"/>
  <c r="G1392" i="47" s="1"/>
  <c r="J1392" i="47" s="1"/>
  <c r="F1392" i="47"/>
  <c r="I1388" i="47"/>
  <c r="F1388" i="47"/>
  <c r="G1388" i="47" s="1"/>
  <c r="J1388" i="47" s="1"/>
  <c r="G1385" i="47"/>
  <c r="J1385" i="47" s="1"/>
  <c r="L1385" i="47" s="1"/>
  <c r="K1386" i="47" s="1"/>
  <c r="F1372" i="47"/>
  <c r="G1372" i="47" s="1"/>
  <c r="I1372" i="47"/>
  <c r="I1369" i="47"/>
  <c r="E1369" i="47"/>
  <c r="F1369" i="47"/>
  <c r="G1338" i="47"/>
  <c r="J1338" i="47" s="1"/>
  <c r="I1326" i="47"/>
  <c r="E1326" i="47"/>
  <c r="F1326" i="47"/>
  <c r="I1324" i="47"/>
  <c r="F1324" i="47"/>
  <c r="G1324" i="47" s="1"/>
  <c r="O1324" i="47" s="1"/>
  <c r="G1320" i="47"/>
  <c r="J1320" i="47" s="1"/>
  <c r="F1310" i="47"/>
  <c r="I1310" i="47"/>
  <c r="I1301" i="47"/>
  <c r="F1301" i="47"/>
  <c r="G1301" i="47" s="1"/>
  <c r="E1294" i="47"/>
  <c r="E1277" i="47"/>
  <c r="I1277" i="47"/>
  <c r="I1236" i="47"/>
  <c r="E1236" i="47"/>
  <c r="G1236" i="47" s="1"/>
  <c r="J1236" i="47" s="1"/>
  <c r="F1236" i="47"/>
  <c r="I1210" i="47"/>
  <c r="E1210" i="47"/>
  <c r="F1210" i="47"/>
  <c r="E1203" i="47"/>
  <c r="I1203" i="47"/>
  <c r="F1203" i="47"/>
  <c r="G1382" i="47"/>
  <c r="J1382" i="47" s="1"/>
  <c r="F1188" i="47"/>
  <c r="F1187" i="47"/>
  <c r="I1187" i="47"/>
  <c r="E1180" i="47"/>
  <c r="I1180" i="47"/>
  <c r="F1178" i="47"/>
  <c r="E1176" i="47"/>
  <c r="I1176" i="47"/>
  <c r="F1174" i="47"/>
  <c r="F1173" i="47"/>
  <c r="I1173" i="47"/>
  <c r="F1171" i="47"/>
  <c r="F1169" i="47"/>
  <c r="I1169" i="47"/>
  <c r="E1165" i="47"/>
  <c r="I1165" i="47"/>
  <c r="F1157" i="47"/>
  <c r="F1155" i="47"/>
  <c r="I1155" i="47"/>
  <c r="F1149" i="47"/>
  <c r="F1147" i="47"/>
  <c r="I1147" i="47"/>
  <c r="F1145" i="47"/>
  <c r="E1144" i="47"/>
  <c r="I1144" i="47"/>
  <c r="F1139" i="47"/>
  <c r="F1137" i="47"/>
  <c r="I1137" i="47"/>
  <c r="F1131" i="47"/>
  <c r="E1118" i="47"/>
  <c r="I1118" i="47"/>
  <c r="F1116" i="47"/>
  <c r="F1115" i="47"/>
  <c r="I1115" i="47"/>
  <c r="F1113" i="47"/>
  <c r="F1111" i="47"/>
  <c r="I1111" i="47"/>
  <c r="F1107" i="47"/>
  <c r="I1107" i="47"/>
  <c r="F1099" i="47"/>
  <c r="F1095" i="47"/>
  <c r="E1094" i="47"/>
  <c r="I1094" i="47"/>
  <c r="F1091" i="47"/>
  <c r="E1084" i="47"/>
  <c r="I1084" i="47"/>
  <c r="E1082" i="47"/>
  <c r="I1082" i="47"/>
  <c r="F1079" i="47"/>
  <c r="I1079" i="47"/>
  <c r="F1073" i="47"/>
  <c r="E1072" i="47"/>
  <c r="I1072" i="47"/>
  <c r="F1069" i="47"/>
  <c r="E1068" i="47"/>
  <c r="I1068" i="47"/>
  <c r="F1055" i="47"/>
  <c r="E1054" i="47"/>
  <c r="I1054" i="47"/>
  <c r="E1044" i="47"/>
  <c r="I1044" i="47"/>
  <c r="I1029" i="47"/>
  <c r="F1029" i="47"/>
  <c r="E1026" i="47"/>
  <c r="I1026" i="47"/>
  <c r="E1024" i="47"/>
  <c r="I1024" i="47"/>
  <c r="F1013" i="47"/>
  <c r="I1013" i="47"/>
  <c r="E1008" i="47"/>
  <c r="I1008" i="47"/>
  <c r="E1005" i="47"/>
  <c r="I1005" i="47"/>
  <c r="F1005" i="47"/>
  <c r="F997" i="47"/>
  <c r="I985" i="47"/>
  <c r="F985" i="47"/>
  <c r="G967" i="47"/>
  <c r="J967" i="47" s="1"/>
  <c r="F937" i="47"/>
  <c r="I937" i="47"/>
  <c r="I930" i="47"/>
  <c r="E930" i="47"/>
  <c r="E922" i="47"/>
  <c r="I922" i="47"/>
  <c r="I913" i="47"/>
  <c r="E913" i="47"/>
  <c r="F905" i="47"/>
  <c r="I905" i="47"/>
  <c r="I899" i="47"/>
  <c r="E899" i="47"/>
  <c r="F895" i="47"/>
  <c r="F880" i="47"/>
  <c r="I880" i="47"/>
  <c r="E878" i="47"/>
  <c r="I878" i="47"/>
  <c r="E876" i="47"/>
  <c r="I876" i="47"/>
  <c r="F869" i="47"/>
  <c r="I868" i="47"/>
  <c r="F868" i="47"/>
  <c r="F847" i="47"/>
  <c r="E842" i="47"/>
  <c r="I842" i="47"/>
  <c r="I833" i="47"/>
  <c r="E833" i="47"/>
  <c r="F828" i="47"/>
  <c r="E800" i="47"/>
  <c r="I800" i="47"/>
  <c r="F800" i="47"/>
  <c r="I797" i="47"/>
  <c r="F797" i="47"/>
  <c r="G797" i="47" s="1"/>
  <c r="J797" i="47" s="1"/>
  <c r="F781" i="47"/>
  <c r="I781" i="47"/>
  <c r="E781" i="47"/>
  <c r="G781" i="47" s="1"/>
  <c r="J781" i="47" s="1"/>
  <c r="F769" i="47"/>
  <c r="I769" i="47"/>
  <c r="E765" i="47"/>
  <c r="I765" i="47"/>
  <c r="F763" i="47"/>
  <c r="I763" i="47"/>
  <c r="E750" i="47"/>
  <c r="I750" i="47"/>
  <c r="F750" i="47"/>
  <c r="F745" i="47"/>
  <c r="I745" i="47"/>
  <c r="E745" i="47"/>
  <c r="E742" i="47"/>
  <c r="I742" i="47"/>
  <c r="I731" i="47"/>
  <c r="E731" i="47"/>
  <c r="G731" i="47" s="1"/>
  <c r="E718" i="47"/>
  <c r="I718" i="47"/>
  <c r="F718" i="47"/>
  <c r="E706" i="47"/>
  <c r="G706" i="47" s="1"/>
  <c r="I706" i="47"/>
  <c r="I703" i="47"/>
  <c r="F703" i="47"/>
  <c r="E703" i="47"/>
  <c r="G703" i="47" s="1"/>
  <c r="F697" i="47"/>
  <c r="I697" i="47"/>
  <c r="E688" i="47"/>
  <c r="I688" i="47"/>
  <c r="I668" i="47"/>
  <c r="E668" i="47"/>
  <c r="F627" i="47"/>
  <c r="I627" i="47"/>
  <c r="E627" i="47"/>
  <c r="E610" i="47"/>
  <c r="I610" i="47"/>
  <c r="I604" i="47"/>
  <c r="F604" i="47"/>
  <c r="E604" i="47"/>
  <c r="I601" i="47"/>
  <c r="E601" i="47"/>
  <c r="F601" i="47"/>
  <c r="I589" i="47"/>
  <c r="E589" i="47"/>
  <c r="F589" i="47"/>
  <c r="E584" i="47"/>
  <c r="I584" i="47"/>
  <c r="F584" i="47"/>
  <c r="E568" i="47"/>
  <c r="I568" i="47"/>
  <c r="F568" i="47"/>
  <c r="E566" i="47"/>
  <c r="I566" i="47"/>
  <c r="I556" i="47"/>
  <c r="E556" i="47"/>
  <c r="F1424" i="47"/>
  <c r="I1424" i="47"/>
  <c r="F1420" i="47"/>
  <c r="I1420" i="47"/>
  <c r="G1414" i="47"/>
  <c r="J1414" i="47" s="1"/>
  <c r="F1405" i="47"/>
  <c r="I1405" i="47"/>
  <c r="F1386" i="47"/>
  <c r="I1386" i="47"/>
  <c r="F1368" i="47"/>
  <c r="I1368" i="47"/>
  <c r="G1348" i="47"/>
  <c r="J1348" i="47" s="1"/>
  <c r="F1340" i="47"/>
  <c r="I1340" i="47"/>
  <c r="F1325" i="47"/>
  <c r="I1325" i="47"/>
  <c r="F1318" i="47"/>
  <c r="I1318" i="47"/>
  <c r="G1298" i="47"/>
  <c r="J1298" i="47" s="1"/>
  <c r="F1292" i="47"/>
  <c r="I1292" i="47"/>
  <c r="F1282" i="47"/>
  <c r="I1282" i="47"/>
  <c r="E1273" i="47"/>
  <c r="I1273" i="47"/>
  <c r="F1270" i="47"/>
  <c r="I1270" i="47"/>
  <c r="G1265" i="47"/>
  <c r="J1265" i="47" s="1"/>
  <c r="L1265" i="47" s="1"/>
  <c r="K1266" i="47" s="1"/>
  <c r="E1263" i="47"/>
  <c r="I1263" i="47"/>
  <c r="G1258" i="47"/>
  <c r="J1258" i="47" s="1"/>
  <c r="F1252" i="47"/>
  <c r="I1252" i="47"/>
  <c r="F1245" i="47"/>
  <c r="I1245" i="47"/>
  <c r="F1242" i="47"/>
  <c r="I1242" i="47"/>
  <c r="E1233" i="47"/>
  <c r="I1233" i="47"/>
  <c r="G1228" i="47"/>
  <c r="J1228" i="47" s="1"/>
  <c r="F1224" i="47"/>
  <c r="I1224" i="47"/>
  <c r="E1217" i="47"/>
  <c r="I1217" i="47"/>
  <c r="E1213" i="47"/>
  <c r="I1213" i="47"/>
  <c r="E1209" i="47"/>
  <c r="I1209" i="47"/>
  <c r="F1202" i="47"/>
  <c r="I1202" i="47"/>
  <c r="F1198" i="47"/>
  <c r="I1198" i="47"/>
  <c r="F1700" i="47"/>
  <c r="I1700" i="47"/>
  <c r="F1685" i="47"/>
  <c r="I1685" i="47"/>
  <c r="F1666" i="47"/>
  <c r="I1666" i="47"/>
  <c r="F1648" i="47"/>
  <c r="I1648" i="47"/>
  <c r="F1626" i="47"/>
  <c r="I1626" i="47"/>
  <c r="F1580" i="47"/>
  <c r="I1580" i="47"/>
  <c r="F1540" i="47"/>
  <c r="I1540" i="47"/>
  <c r="F1525" i="47"/>
  <c r="I1525" i="47"/>
  <c r="F1522" i="47"/>
  <c r="I1522" i="47"/>
  <c r="F1510" i="47"/>
  <c r="I1510" i="47"/>
  <c r="F1496" i="47"/>
  <c r="I1496" i="47"/>
  <c r="F1478" i="47"/>
  <c r="I1478" i="47"/>
  <c r="F1445" i="47"/>
  <c r="I1445" i="47"/>
  <c r="F1416" i="47"/>
  <c r="I1416" i="47"/>
  <c r="F1402" i="47"/>
  <c r="I1402" i="47"/>
  <c r="F1398" i="47"/>
  <c r="I1398" i="47"/>
  <c r="F1384" i="47"/>
  <c r="I1384" i="47"/>
  <c r="F1358" i="47"/>
  <c r="I1358" i="47"/>
  <c r="F1354" i="47"/>
  <c r="I1354" i="47"/>
  <c r="F1350" i="47"/>
  <c r="I1350" i="47"/>
  <c r="F1336" i="47"/>
  <c r="I1336" i="47"/>
  <c r="F1332" i="47"/>
  <c r="I1332" i="47"/>
  <c r="F1328" i="47"/>
  <c r="I1328" i="47"/>
  <c r="F1306" i="47"/>
  <c r="I1306" i="47"/>
  <c r="F1300" i="47"/>
  <c r="I1300" i="47"/>
  <c r="F1289" i="47"/>
  <c r="G1289" i="47" s="1"/>
  <c r="J1289" i="47" s="1"/>
  <c r="F1288" i="47"/>
  <c r="I1288" i="47"/>
  <c r="F1284" i="47"/>
  <c r="G1284" i="47" s="1"/>
  <c r="O1284" i="47" s="1"/>
  <c r="E1281" i="47"/>
  <c r="I1281" i="47"/>
  <c r="F1279" i="47"/>
  <c r="F1278" i="47"/>
  <c r="I1278" i="47"/>
  <c r="F1272" i="47"/>
  <c r="G1272" i="47" s="1"/>
  <c r="J1272" i="47" s="1"/>
  <c r="E1269" i="47"/>
  <c r="I1269" i="47"/>
  <c r="F1261" i="47"/>
  <c r="G1261" i="47" s="1"/>
  <c r="J1261" i="47" s="1"/>
  <c r="F1260" i="47"/>
  <c r="I1260" i="47"/>
  <c r="F1254" i="47"/>
  <c r="G1254" i="47" s="1"/>
  <c r="J1254" i="47" s="1"/>
  <c r="E1251" i="47"/>
  <c r="I1251" i="47"/>
  <c r="F1249" i="47"/>
  <c r="F1248" i="47"/>
  <c r="I1248" i="47"/>
  <c r="F1244" i="47"/>
  <c r="G1244" i="47" s="1"/>
  <c r="O1244" i="47" s="1"/>
  <c r="E1241" i="47"/>
  <c r="I1241" i="47"/>
  <c r="F1231" i="47"/>
  <c r="G1231" i="47" s="1"/>
  <c r="J1231" i="47" s="1"/>
  <c r="F1230" i="47"/>
  <c r="I1230" i="47"/>
  <c r="E1223" i="47"/>
  <c r="I1223" i="47"/>
  <c r="F1221" i="47"/>
  <c r="F1220" i="47"/>
  <c r="I1220" i="47"/>
  <c r="F1206" i="47"/>
  <c r="G1206" i="47" s="1"/>
  <c r="J1206" i="47" s="1"/>
  <c r="F1205" i="47"/>
  <c r="I1205" i="47"/>
  <c r="E1201" i="47"/>
  <c r="I1201" i="47"/>
  <c r="E1197" i="47"/>
  <c r="I1197" i="47"/>
  <c r="F1194" i="47"/>
  <c r="I1194" i="47"/>
  <c r="F1189" i="47"/>
  <c r="E1188" i="47"/>
  <c r="F1179" i="47"/>
  <c r="E1178" i="47"/>
  <c r="F1177" i="47"/>
  <c r="G1177" i="47" s="1"/>
  <c r="J1177" i="47" s="1"/>
  <c r="I1177" i="47"/>
  <c r="F1175" i="47"/>
  <c r="E1174" i="47"/>
  <c r="E1171" i="47"/>
  <c r="E1168" i="47"/>
  <c r="I1168" i="47"/>
  <c r="E1166" i="47"/>
  <c r="I1166" i="47"/>
  <c r="F1164" i="47"/>
  <c r="E1162" i="47"/>
  <c r="G1162" i="47" s="1"/>
  <c r="J1162" i="47" s="1"/>
  <c r="I1162" i="47"/>
  <c r="F1160" i="47"/>
  <c r="F1159" i="47"/>
  <c r="G1159" i="47" s="1"/>
  <c r="J1159" i="47" s="1"/>
  <c r="I1159" i="47"/>
  <c r="E1157" i="47"/>
  <c r="G1157" i="47" s="1"/>
  <c r="J1157" i="47" s="1"/>
  <c r="E1154" i="47"/>
  <c r="I1154" i="47"/>
  <c r="E1152" i="47"/>
  <c r="I1152" i="47"/>
  <c r="E1149" i="47"/>
  <c r="E1145" i="47"/>
  <c r="E1142" i="47"/>
  <c r="I1142" i="47"/>
  <c r="E1139" i="47"/>
  <c r="E1136" i="47"/>
  <c r="I1136" i="47"/>
  <c r="F1134" i="47"/>
  <c r="F1133" i="47"/>
  <c r="G1133" i="47" s="1"/>
  <c r="J1133" i="47" s="1"/>
  <c r="I1133" i="47"/>
  <c r="E1131" i="47"/>
  <c r="G1131" i="47" s="1"/>
  <c r="J1131" i="47" s="1"/>
  <c r="E1128" i="47"/>
  <c r="G1128" i="47" s="1"/>
  <c r="J1128" i="47" s="1"/>
  <c r="I1128" i="47"/>
  <c r="E1126" i="47"/>
  <c r="I1126" i="47"/>
  <c r="F1124" i="47"/>
  <c r="G1124" i="47" s="1"/>
  <c r="O1124" i="47" s="1"/>
  <c r="I1124" i="47"/>
  <c r="E1122" i="47"/>
  <c r="I1122" i="47"/>
  <c r="F1120" i="47"/>
  <c r="F1117" i="47"/>
  <c r="E1116" i="47"/>
  <c r="E1113" i="47"/>
  <c r="E1110" i="47"/>
  <c r="I1110" i="47"/>
  <c r="E1104" i="47"/>
  <c r="I1104" i="47"/>
  <c r="F1101" i="47"/>
  <c r="G1101" i="47" s="1"/>
  <c r="J1101" i="47" s="1"/>
  <c r="I1101" i="47"/>
  <c r="E1099" i="47"/>
  <c r="F1097" i="47"/>
  <c r="G1097" i="47" s="1"/>
  <c r="I1097" i="47"/>
  <c r="E1095" i="47"/>
  <c r="G1095" i="47" s="1"/>
  <c r="J1095" i="47" s="1"/>
  <c r="E1091" i="47"/>
  <c r="G1091" i="47" s="1"/>
  <c r="J1091" i="47" s="1"/>
  <c r="F1089" i="47"/>
  <c r="G1089" i="47" s="1"/>
  <c r="J1089" i="47" s="1"/>
  <c r="I1089" i="47"/>
  <c r="F1087" i="47"/>
  <c r="G1087" i="47" s="1"/>
  <c r="J1087" i="47" s="1"/>
  <c r="E1086" i="47"/>
  <c r="I1086" i="47"/>
  <c r="F1075" i="47"/>
  <c r="I1075" i="47"/>
  <c r="E1073" i="47"/>
  <c r="E1069" i="47"/>
  <c r="G1069" i="47" s="1"/>
  <c r="J1069" i="47" s="1"/>
  <c r="E1065" i="47"/>
  <c r="I1065" i="47"/>
  <c r="F1061" i="47"/>
  <c r="I1061" i="47"/>
  <c r="F1057" i="47"/>
  <c r="I1057" i="47"/>
  <c r="E1055" i="47"/>
  <c r="F1051" i="47"/>
  <c r="G1051" i="47" s="1"/>
  <c r="J1051" i="47" s="1"/>
  <c r="E1050" i="47"/>
  <c r="G1050" i="47" s="1"/>
  <c r="J1050" i="47" s="1"/>
  <c r="I1050" i="47"/>
  <c r="F1047" i="47"/>
  <c r="E1046" i="47"/>
  <c r="I1046" i="47"/>
  <c r="E1041" i="47"/>
  <c r="G1041" i="47" s="1"/>
  <c r="J1041" i="47" s="1"/>
  <c r="F1039" i="47"/>
  <c r="I1039" i="47"/>
  <c r="I1037" i="47"/>
  <c r="E1037" i="47"/>
  <c r="G1037" i="47" s="1"/>
  <c r="J1037" i="47" s="1"/>
  <c r="F1033" i="47"/>
  <c r="I1032" i="47"/>
  <c r="F1032" i="47"/>
  <c r="E1030" i="47"/>
  <c r="I1030" i="47"/>
  <c r="F1017" i="47"/>
  <c r="I1017" i="47"/>
  <c r="E1017" i="47"/>
  <c r="G1017" i="47" s="1"/>
  <c r="J1017" i="47" s="1"/>
  <c r="I1015" i="47"/>
  <c r="F1015" i="47"/>
  <c r="G1015" i="47" s="1"/>
  <c r="J1015" i="47" s="1"/>
  <c r="E1012" i="47"/>
  <c r="I1012" i="47"/>
  <c r="F1010" i="47"/>
  <c r="I1010" i="47"/>
  <c r="F1003" i="47"/>
  <c r="G1003" i="47" s="1"/>
  <c r="J1003" i="47" s="1"/>
  <c r="I1003" i="47"/>
  <c r="E997" i="47"/>
  <c r="F995" i="47"/>
  <c r="I995" i="47"/>
  <c r="I993" i="47"/>
  <c r="E993" i="47"/>
  <c r="G993" i="47" s="1"/>
  <c r="J993" i="47" s="1"/>
  <c r="F989" i="47"/>
  <c r="G989" i="47" s="1"/>
  <c r="J989" i="47" s="1"/>
  <c r="I988" i="47"/>
  <c r="F988" i="47"/>
  <c r="E980" i="47"/>
  <c r="I980" i="47"/>
  <c r="I975" i="47"/>
  <c r="E975" i="47"/>
  <c r="E972" i="47"/>
  <c r="G972" i="47" s="1"/>
  <c r="J972" i="47" s="1"/>
  <c r="I972" i="47"/>
  <c r="I961" i="47"/>
  <c r="E961" i="47"/>
  <c r="E958" i="47"/>
  <c r="G958" i="47" s="1"/>
  <c r="J958" i="47" s="1"/>
  <c r="I958" i="47"/>
  <c r="E948" i="47"/>
  <c r="I948" i="47"/>
  <c r="F948" i="47"/>
  <c r="E945" i="47"/>
  <c r="G945" i="47" s="1"/>
  <c r="J945" i="47" s="1"/>
  <c r="L945" i="47" s="1"/>
  <c r="K946" i="47" s="1"/>
  <c r="M945" i="47" s="1"/>
  <c r="I945" i="47"/>
  <c r="E943" i="47"/>
  <c r="G943" i="47" s="1"/>
  <c r="J943" i="47" s="1"/>
  <c r="G927" i="47"/>
  <c r="J927" i="47" s="1"/>
  <c r="E925" i="47"/>
  <c r="I925" i="47"/>
  <c r="E912" i="47"/>
  <c r="E895" i="47"/>
  <c r="F893" i="47"/>
  <c r="I893" i="47"/>
  <c r="I884" i="47"/>
  <c r="F884" i="47"/>
  <c r="F871" i="47"/>
  <c r="I871" i="47"/>
  <c r="E871" i="47"/>
  <c r="G871" i="47" s="1"/>
  <c r="E869" i="47"/>
  <c r="E862" i="47"/>
  <c r="I862" i="47"/>
  <c r="F862" i="47"/>
  <c r="G862" i="47" s="1"/>
  <c r="I859" i="47"/>
  <c r="F859" i="47"/>
  <c r="F857" i="47"/>
  <c r="G857" i="47" s="1"/>
  <c r="J857" i="47" s="1"/>
  <c r="I857" i="47"/>
  <c r="I855" i="47"/>
  <c r="E855" i="47"/>
  <c r="G855" i="47" s="1"/>
  <c r="J855" i="47" s="1"/>
  <c r="I851" i="47"/>
  <c r="F851" i="47"/>
  <c r="F849" i="47"/>
  <c r="I849" i="47"/>
  <c r="E847" i="47"/>
  <c r="E845" i="47"/>
  <c r="G845" i="47" s="1"/>
  <c r="J845" i="47" s="1"/>
  <c r="L845" i="47" s="1"/>
  <c r="K846" i="47" s="1"/>
  <c r="M845" i="47" s="1"/>
  <c r="I845" i="47"/>
  <c r="E828" i="47"/>
  <c r="E826" i="47"/>
  <c r="G826" i="47" s="1"/>
  <c r="I826" i="47"/>
  <c r="I819" i="47"/>
  <c r="E819" i="47"/>
  <c r="G819" i="47" s="1"/>
  <c r="J819" i="47" s="1"/>
  <c r="F815" i="47"/>
  <c r="G815" i="47" s="1"/>
  <c r="J815" i="47" s="1"/>
  <c r="I814" i="47"/>
  <c r="F814" i="47"/>
  <c r="E812" i="47"/>
  <c r="G812" i="47" s="1"/>
  <c r="J812" i="47" s="1"/>
  <c r="I812" i="47"/>
  <c r="F807" i="47"/>
  <c r="G807" i="47" s="1"/>
  <c r="J807" i="47" s="1"/>
  <c r="F801" i="47"/>
  <c r="F799" i="47"/>
  <c r="I799" i="47"/>
  <c r="I793" i="47"/>
  <c r="E793" i="47"/>
  <c r="G793" i="47" s="1"/>
  <c r="E784" i="47"/>
  <c r="I784" i="47"/>
  <c r="F782" i="47"/>
  <c r="I776" i="47"/>
  <c r="F776" i="47"/>
  <c r="I771" i="47"/>
  <c r="F771" i="47"/>
  <c r="E768" i="47"/>
  <c r="I768" i="47"/>
  <c r="I753" i="47"/>
  <c r="E753" i="47"/>
  <c r="G753" i="47" s="1"/>
  <c r="J753" i="47" s="1"/>
  <c r="F748" i="47"/>
  <c r="I748" i="47"/>
  <c r="F737" i="47"/>
  <c r="I737" i="47"/>
  <c r="E737" i="47"/>
  <c r="I727" i="47"/>
  <c r="E727" i="47"/>
  <c r="G727" i="47" s="1"/>
  <c r="J727" i="47" s="1"/>
  <c r="I721" i="47"/>
  <c r="F721" i="47"/>
  <c r="G721" i="47" s="1"/>
  <c r="J721" i="47" s="1"/>
  <c r="I705" i="47"/>
  <c r="E705" i="47"/>
  <c r="F705" i="47"/>
  <c r="I672" i="47"/>
  <c r="E672" i="47"/>
  <c r="G672" i="47" s="1"/>
  <c r="J672" i="47" s="1"/>
  <c r="I651" i="47"/>
  <c r="E651" i="47"/>
  <c r="I618" i="47"/>
  <c r="E618" i="47"/>
  <c r="G618" i="47" s="1"/>
  <c r="J618" i="47" s="1"/>
  <c r="F587" i="47"/>
  <c r="I587" i="47"/>
  <c r="E587" i="47"/>
  <c r="I583" i="47"/>
  <c r="F583" i="47"/>
  <c r="E583" i="47"/>
  <c r="G583" i="47" s="1"/>
  <c r="E572" i="47"/>
  <c r="G572" i="47" s="1"/>
  <c r="J572" i="47" s="1"/>
  <c r="I572" i="47"/>
  <c r="F572" i="47"/>
  <c r="I560" i="47"/>
  <c r="E560" i="47"/>
  <c r="E544" i="47"/>
  <c r="I544" i="47"/>
  <c r="F544" i="47"/>
  <c r="G544" i="47" s="1"/>
  <c r="O544" i="47" s="1"/>
  <c r="E1186" i="47"/>
  <c r="I1186" i="47"/>
  <c r="E1184" i="47"/>
  <c r="I1184" i="47"/>
  <c r="E1182" i="47"/>
  <c r="I1182" i="47"/>
  <c r="G1175" i="47"/>
  <c r="J1175" i="47" s="1"/>
  <c r="E1172" i="47"/>
  <c r="I1172" i="47"/>
  <c r="F1163" i="47"/>
  <c r="G1163" i="47" s="1"/>
  <c r="I1163" i="47"/>
  <c r="F1151" i="47"/>
  <c r="I1151" i="47"/>
  <c r="F1141" i="47"/>
  <c r="I1141" i="47"/>
  <c r="E1114" i="47"/>
  <c r="I1114" i="47"/>
  <c r="E1108" i="47"/>
  <c r="I1108" i="47"/>
  <c r="E1106" i="47"/>
  <c r="I1106" i="47"/>
  <c r="E1100" i="47"/>
  <c r="I1100" i="47"/>
  <c r="F1093" i="47"/>
  <c r="G1093" i="47" s="1"/>
  <c r="J1093" i="47" s="1"/>
  <c r="I1093" i="47"/>
  <c r="E1085" i="47"/>
  <c r="I1085" i="47"/>
  <c r="E1080" i="47"/>
  <c r="I1080" i="47"/>
  <c r="F1071" i="47"/>
  <c r="G1071" i="47" s="1"/>
  <c r="I1071" i="47"/>
  <c r="F1067" i="47"/>
  <c r="I1067" i="47"/>
  <c r="F1053" i="47"/>
  <c r="I1053" i="47"/>
  <c r="G1047" i="47"/>
  <c r="J1047" i="47" s="1"/>
  <c r="F1043" i="47"/>
  <c r="G1043" i="47" s="1"/>
  <c r="J1043" i="47" s="1"/>
  <c r="I1043" i="47"/>
  <c r="E1038" i="47"/>
  <c r="I1038" i="47"/>
  <c r="F1038" i="47"/>
  <c r="G1038" i="47" s="1"/>
  <c r="J1038" i="47" s="1"/>
  <c r="F1018" i="47"/>
  <c r="F1009" i="47"/>
  <c r="I1009" i="47"/>
  <c r="E1009" i="47"/>
  <c r="I1007" i="47"/>
  <c r="F1007" i="47"/>
  <c r="G1007" i="47" s="1"/>
  <c r="J1007" i="47" s="1"/>
  <c r="F999" i="47"/>
  <c r="I999" i="47"/>
  <c r="E994" i="47"/>
  <c r="I994" i="47"/>
  <c r="F994" i="47"/>
  <c r="E986" i="47"/>
  <c r="G986" i="47" s="1"/>
  <c r="J986" i="47" s="1"/>
  <c r="I986" i="47"/>
  <c r="F966" i="47"/>
  <c r="I966" i="47"/>
  <c r="E966" i="47"/>
  <c r="I940" i="47"/>
  <c r="F940" i="47"/>
  <c r="F935" i="47"/>
  <c r="I931" i="47"/>
  <c r="F931" i="47"/>
  <c r="G931" i="47" s="1"/>
  <c r="J931" i="47" s="1"/>
  <c r="F929" i="47"/>
  <c r="G929" i="47" s="1"/>
  <c r="J929" i="47" s="1"/>
  <c r="I929" i="47"/>
  <c r="I921" i="47"/>
  <c r="E921" i="47"/>
  <c r="G921" i="47" s="1"/>
  <c r="J921" i="47" s="1"/>
  <c r="F917" i="47"/>
  <c r="I916" i="47"/>
  <c r="F916" i="47"/>
  <c r="E914" i="47"/>
  <c r="G914" i="47" s="1"/>
  <c r="J914" i="47" s="1"/>
  <c r="I914" i="47"/>
  <c r="F907" i="47"/>
  <c r="I907" i="47"/>
  <c r="I902" i="47"/>
  <c r="F902" i="47"/>
  <c r="G902" i="47" s="1"/>
  <c r="E900" i="47"/>
  <c r="G900" i="47" s="1"/>
  <c r="I900" i="47"/>
  <c r="E897" i="47"/>
  <c r="I897" i="47"/>
  <c r="E892" i="47"/>
  <c r="I892" i="47"/>
  <c r="F892" i="47"/>
  <c r="G892" i="47" s="1"/>
  <c r="J892" i="47" s="1"/>
  <c r="I886" i="47"/>
  <c r="F886" i="47"/>
  <c r="I877" i="47"/>
  <c r="E877" i="47"/>
  <c r="G877" i="47" s="1"/>
  <c r="J877" i="47" s="1"/>
  <c r="I866" i="47"/>
  <c r="F866" i="47"/>
  <c r="E856" i="47"/>
  <c r="G856" i="47" s="1"/>
  <c r="J856" i="47" s="1"/>
  <c r="I856" i="47"/>
  <c r="F856" i="47"/>
  <c r="I841" i="47"/>
  <c r="F841" i="47"/>
  <c r="G841" i="47" s="1"/>
  <c r="J841" i="47" s="1"/>
  <c r="F836" i="47"/>
  <c r="I836" i="47"/>
  <c r="E834" i="47"/>
  <c r="G834" i="47" s="1"/>
  <c r="J834" i="47" s="1"/>
  <c r="I834" i="47"/>
  <c r="E832" i="47"/>
  <c r="I832" i="47"/>
  <c r="F823" i="47"/>
  <c r="F821" i="47"/>
  <c r="I821" i="47"/>
  <c r="E818" i="47"/>
  <c r="I818" i="47"/>
  <c r="I809" i="47"/>
  <c r="E809" i="47"/>
  <c r="E798" i="47"/>
  <c r="I798" i="47"/>
  <c r="I796" i="47"/>
  <c r="E796" i="47"/>
  <c r="G796" i="47" s="1"/>
  <c r="J796" i="47" s="1"/>
  <c r="E780" i="47"/>
  <c r="G780" i="47" s="1"/>
  <c r="J780" i="47" s="1"/>
  <c r="I780" i="47"/>
  <c r="I778" i="47"/>
  <c r="E778" i="47"/>
  <c r="F755" i="47"/>
  <c r="I755" i="47"/>
  <c r="F747" i="47"/>
  <c r="I747" i="47"/>
  <c r="E747" i="47"/>
  <c r="I743" i="47"/>
  <c r="E743" i="47"/>
  <c r="F743" i="47"/>
  <c r="G743" i="47" s="1"/>
  <c r="J743" i="47" s="1"/>
  <c r="E740" i="47"/>
  <c r="I740" i="47"/>
  <c r="E732" i="47"/>
  <c r="I732" i="47"/>
  <c r="F732" i="47"/>
  <c r="G732" i="47" s="1"/>
  <c r="E726" i="47"/>
  <c r="I726" i="47"/>
  <c r="F726" i="47"/>
  <c r="I724" i="47"/>
  <c r="F724" i="47"/>
  <c r="G724" i="47" s="1"/>
  <c r="O724" i="47" s="1"/>
  <c r="F720" i="47"/>
  <c r="I720" i="47"/>
  <c r="E720" i="47"/>
  <c r="I717" i="47"/>
  <c r="E717" i="47"/>
  <c r="F717" i="47"/>
  <c r="G717" i="47" s="1"/>
  <c r="J717" i="47" s="1"/>
  <c r="F711" i="47"/>
  <c r="I711" i="47"/>
  <c r="F689" i="47"/>
  <c r="I689" i="47"/>
  <c r="E689" i="47"/>
  <c r="I687" i="47"/>
  <c r="F687" i="47"/>
  <c r="G687" i="47" s="1"/>
  <c r="E684" i="47"/>
  <c r="I684" i="47"/>
  <c r="I650" i="47"/>
  <c r="F650" i="47"/>
  <c r="E650" i="47"/>
  <c r="I644" i="47"/>
  <c r="F644" i="47"/>
  <c r="E644" i="47"/>
  <c r="I637" i="47"/>
  <c r="F637" i="47"/>
  <c r="E637" i="47"/>
  <c r="I633" i="47"/>
  <c r="F633" i="47"/>
  <c r="E633" i="47"/>
  <c r="I629" i="47"/>
  <c r="F629" i="47"/>
  <c r="E629" i="47"/>
  <c r="G629" i="47" s="1"/>
  <c r="I622" i="47"/>
  <c r="E622" i="47"/>
  <c r="G622" i="47" s="1"/>
  <c r="J622" i="47" s="1"/>
  <c r="F608" i="47"/>
  <c r="I608" i="47"/>
  <c r="E586" i="47"/>
  <c r="I586" i="47"/>
  <c r="F586" i="47"/>
  <c r="I570" i="47"/>
  <c r="E570" i="47"/>
  <c r="F559" i="47"/>
  <c r="I559" i="47"/>
  <c r="E559" i="47"/>
  <c r="I543" i="47"/>
  <c r="F543" i="47"/>
  <c r="E543" i="47"/>
  <c r="G543" i="47" s="1"/>
  <c r="F1285" i="47"/>
  <c r="G1285" i="47" s="1"/>
  <c r="I1285" i="47"/>
  <c r="G1280" i="47"/>
  <c r="J1280" i="47" s="1"/>
  <c r="F1274" i="47"/>
  <c r="I1274" i="47"/>
  <c r="F1264" i="47"/>
  <c r="I1264" i="47"/>
  <c r="E1255" i="47"/>
  <c r="I1255" i="47"/>
  <c r="G1250" i="47"/>
  <c r="J1250" i="47" s="1"/>
  <c r="E1237" i="47"/>
  <c r="I1237" i="47"/>
  <c r="F1234" i="47"/>
  <c r="I1234" i="47"/>
  <c r="G1222" i="47"/>
  <c r="J1222" i="47" s="1"/>
  <c r="G1217" i="47"/>
  <c r="J1217" i="47" s="1"/>
  <c r="E1215" i="47"/>
  <c r="I1215" i="47"/>
  <c r="G1213" i="47"/>
  <c r="J1213" i="47" s="1"/>
  <c r="E1211" i="47"/>
  <c r="I1211" i="47"/>
  <c r="E1207" i="47"/>
  <c r="I1207" i="47"/>
  <c r="G1204" i="47"/>
  <c r="O1204" i="47" s="1"/>
  <c r="G1200" i="47"/>
  <c r="J1200" i="47" s="1"/>
  <c r="E1195" i="47"/>
  <c r="I1195" i="47"/>
  <c r="E1193" i="47"/>
  <c r="I1193" i="47"/>
  <c r="G1190" i="47"/>
  <c r="J1190" i="47" s="1"/>
  <c r="E1187" i="47"/>
  <c r="G1187" i="47" s="1"/>
  <c r="G1183" i="47"/>
  <c r="J1183" i="47" s="1"/>
  <c r="F1181" i="47"/>
  <c r="I1181" i="47"/>
  <c r="F1176" i="47"/>
  <c r="G1176" i="47" s="1"/>
  <c r="J1176" i="47" s="1"/>
  <c r="E1173" i="47"/>
  <c r="G1173" i="47" s="1"/>
  <c r="E1170" i="47"/>
  <c r="I1170" i="47"/>
  <c r="E1167" i="47"/>
  <c r="G1167" i="47" s="1"/>
  <c r="J1167" i="47" s="1"/>
  <c r="F1165" i="47"/>
  <c r="G1165" i="47" s="1"/>
  <c r="J1165" i="47" s="1"/>
  <c r="L1165" i="47" s="1"/>
  <c r="K1166" i="47" s="1"/>
  <c r="E1161" i="47"/>
  <c r="G1161" i="47" s="1"/>
  <c r="J1161" i="47" s="1"/>
  <c r="E1158" i="47"/>
  <c r="G1158" i="47" s="1"/>
  <c r="J1158" i="47" s="1"/>
  <c r="I1158" i="47"/>
  <c r="E1156" i="47"/>
  <c r="I1156" i="47"/>
  <c r="E1153" i="47"/>
  <c r="G1153" i="47" s="1"/>
  <c r="J1153" i="47" s="1"/>
  <c r="E1150" i="47"/>
  <c r="I1150" i="47"/>
  <c r="G1148" i="47"/>
  <c r="J1148" i="47" s="1"/>
  <c r="E1147" i="47"/>
  <c r="E1146" i="47"/>
  <c r="G1146" i="47" s="1"/>
  <c r="J1146" i="47" s="1"/>
  <c r="I1146" i="47"/>
  <c r="F1144" i="47"/>
  <c r="G1144" i="47" s="1"/>
  <c r="O1144" i="47" s="1"/>
  <c r="E1143" i="47"/>
  <c r="G1143" i="47" s="1"/>
  <c r="J1143" i="47" s="1"/>
  <c r="E1140" i="47"/>
  <c r="I1140" i="47"/>
  <c r="E1138" i="47"/>
  <c r="I1138" i="47"/>
  <c r="E1135" i="47"/>
  <c r="G1135" i="47" s="1"/>
  <c r="J1135" i="47" s="1"/>
  <c r="E1132" i="47"/>
  <c r="G1132" i="47" s="1"/>
  <c r="J1132" i="47" s="1"/>
  <c r="I1132" i="47"/>
  <c r="F1129" i="47"/>
  <c r="G1129" i="47" s="1"/>
  <c r="J1129" i="47" s="1"/>
  <c r="I1129" i="47"/>
  <c r="E1127" i="47"/>
  <c r="G1127" i="47" s="1"/>
  <c r="J1127" i="47" s="1"/>
  <c r="E1125" i="47"/>
  <c r="I1125" i="47"/>
  <c r="F1123" i="47"/>
  <c r="G1123" i="47" s="1"/>
  <c r="I1123" i="47"/>
  <c r="E1121" i="47"/>
  <c r="G1121" i="47" s="1"/>
  <c r="J1121" i="47" s="1"/>
  <c r="F1119" i="47"/>
  <c r="I1119" i="47"/>
  <c r="E1115" i="47"/>
  <c r="G1115" i="47" s="1"/>
  <c r="J1115" i="47" s="1"/>
  <c r="E1112" i="47"/>
  <c r="I1112" i="47"/>
  <c r="E1107" i="47"/>
  <c r="E1105" i="47"/>
  <c r="I1105" i="47"/>
  <c r="E1102" i="47"/>
  <c r="I1102" i="47"/>
  <c r="E1098" i="47"/>
  <c r="I1098" i="47"/>
  <c r="E1096" i="47"/>
  <c r="I1096" i="47"/>
  <c r="F1094" i="47"/>
  <c r="G1094" i="47" s="1"/>
  <c r="E1092" i="47"/>
  <c r="I1092" i="47"/>
  <c r="E1090" i="47"/>
  <c r="I1090" i="47"/>
  <c r="E1088" i="47"/>
  <c r="I1088" i="47"/>
  <c r="F1084" i="47"/>
  <c r="F1083" i="47"/>
  <c r="G1083" i="47" s="1"/>
  <c r="J1083" i="47" s="1"/>
  <c r="I1083" i="47"/>
  <c r="E1081" i="47"/>
  <c r="G1081" i="47" s="1"/>
  <c r="J1081" i="47" s="1"/>
  <c r="E1079" i="47"/>
  <c r="E1076" i="47"/>
  <c r="I1076" i="47"/>
  <c r="F1072" i="47"/>
  <c r="F1068" i="47"/>
  <c r="E1062" i="47"/>
  <c r="I1062" i="47"/>
  <c r="E1058" i="47"/>
  <c r="I1058" i="47"/>
  <c r="F1054" i="47"/>
  <c r="F1049" i="47"/>
  <c r="G1049" i="47" s="1"/>
  <c r="I1049" i="47"/>
  <c r="F1044" i="47"/>
  <c r="G1044" i="47" s="1"/>
  <c r="O1044" i="47" s="1"/>
  <c r="E1040" i="47"/>
  <c r="I1040" i="47"/>
  <c r="F1040" i="47"/>
  <c r="E1029" i="47"/>
  <c r="G1029" i="47" s="1"/>
  <c r="J1029" i="47" s="1"/>
  <c r="F1027" i="47"/>
  <c r="I1027" i="47"/>
  <c r="F1024" i="47"/>
  <c r="I1023" i="47"/>
  <c r="F1023" i="47"/>
  <c r="G1023" i="47" s="1"/>
  <c r="E1018" i="47"/>
  <c r="E1016" i="47"/>
  <c r="I1016" i="47"/>
  <c r="I1011" i="47"/>
  <c r="E1011" i="47"/>
  <c r="G1011" i="47" s="1"/>
  <c r="J1011" i="47" s="1"/>
  <c r="F1008" i="47"/>
  <c r="F996" i="47"/>
  <c r="G996" i="47" s="1"/>
  <c r="J996" i="47" s="1"/>
  <c r="I996" i="47"/>
  <c r="E996" i="47"/>
  <c r="F982" i="47"/>
  <c r="I982" i="47"/>
  <c r="I979" i="47"/>
  <c r="F979" i="47"/>
  <c r="G979" i="47" s="1"/>
  <c r="J979" i="47" s="1"/>
  <c r="F973" i="47"/>
  <c r="G973" i="47" s="1"/>
  <c r="I973" i="47"/>
  <c r="I971" i="47"/>
  <c r="E971" i="47"/>
  <c r="G971" i="47" s="1"/>
  <c r="F959" i="47"/>
  <c r="G959" i="47" s="1"/>
  <c r="I959" i="47"/>
  <c r="I957" i="47"/>
  <c r="E957" i="47"/>
  <c r="G957" i="47" s="1"/>
  <c r="I953" i="47"/>
  <c r="F953" i="47"/>
  <c r="G953" i="47" s="1"/>
  <c r="J953" i="47" s="1"/>
  <c r="F951" i="47"/>
  <c r="I951" i="47"/>
  <c r="E949" i="47"/>
  <c r="G949" i="47" s="1"/>
  <c r="J949" i="47" s="1"/>
  <c r="I942" i="47"/>
  <c r="E942" i="47"/>
  <c r="E937" i="47"/>
  <c r="E935" i="47"/>
  <c r="G935" i="47" s="1"/>
  <c r="J935" i="47" s="1"/>
  <c r="F930" i="47"/>
  <c r="G930" i="47" s="1"/>
  <c r="E928" i="47"/>
  <c r="I928" i="47"/>
  <c r="F928" i="47"/>
  <c r="E926" i="47"/>
  <c r="F923" i="47"/>
  <c r="I923" i="47"/>
  <c r="E920" i="47"/>
  <c r="I920" i="47"/>
  <c r="E917" i="47"/>
  <c r="F913" i="47"/>
  <c r="I911" i="47"/>
  <c r="E911" i="47"/>
  <c r="E909" i="47"/>
  <c r="G909" i="47" s="1"/>
  <c r="J909" i="47" s="1"/>
  <c r="E906" i="47"/>
  <c r="I906" i="47"/>
  <c r="E903" i="47"/>
  <c r="F899" i="47"/>
  <c r="F894" i="47"/>
  <c r="I894" i="47"/>
  <c r="E894" i="47"/>
  <c r="E890" i="47"/>
  <c r="I890" i="47"/>
  <c r="I882" i="47"/>
  <c r="F882" i="47"/>
  <c r="G876" i="47"/>
  <c r="E872" i="47"/>
  <c r="E870" i="47"/>
  <c r="G870" i="47" s="1"/>
  <c r="J870" i="47" s="1"/>
  <c r="I870" i="47"/>
  <c r="E868" i="47"/>
  <c r="E863" i="47"/>
  <c r="G863" i="47" s="1"/>
  <c r="J863" i="47" s="1"/>
  <c r="I858" i="47"/>
  <c r="E858" i="47"/>
  <c r="E846" i="47"/>
  <c r="I846" i="47"/>
  <c r="F846" i="47"/>
  <c r="I844" i="47"/>
  <c r="F844" i="47"/>
  <c r="F842" i="47"/>
  <c r="G842" i="47" s="1"/>
  <c r="J842" i="47" s="1"/>
  <c r="F833" i="47"/>
  <c r="F827" i="47"/>
  <c r="I827" i="47"/>
  <c r="E827" i="47"/>
  <c r="G827" i="47" s="1"/>
  <c r="J827" i="47" s="1"/>
  <c r="I825" i="47"/>
  <c r="F825" i="47"/>
  <c r="E823" i="47"/>
  <c r="G823" i="47" s="1"/>
  <c r="J823" i="47" s="1"/>
  <c r="E820" i="47"/>
  <c r="I820" i="47"/>
  <c r="I811" i="47"/>
  <c r="E811" i="47"/>
  <c r="G811" i="47" s="1"/>
  <c r="J811" i="47" s="1"/>
  <c r="E794" i="47"/>
  <c r="G794" i="47" s="1"/>
  <c r="J794" i="47" s="1"/>
  <c r="I794" i="47"/>
  <c r="E777" i="47"/>
  <c r="I767" i="47"/>
  <c r="E767" i="47"/>
  <c r="F765" i="47"/>
  <c r="G765" i="47" s="1"/>
  <c r="E763" i="47"/>
  <c r="I757" i="47"/>
  <c r="F757" i="47"/>
  <c r="G757" i="47" s="1"/>
  <c r="J757" i="47" s="1"/>
  <c r="E754" i="47"/>
  <c r="I754" i="47"/>
  <c r="F751" i="47"/>
  <c r="G751" i="47" s="1"/>
  <c r="I751" i="47"/>
  <c r="E746" i="47"/>
  <c r="I746" i="47"/>
  <c r="F746" i="47"/>
  <c r="F742" i="47"/>
  <c r="F734" i="47"/>
  <c r="I734" i="47"/>
  <c r="E734" i="47"/>
  <c r="F719" i="47"/>
  <c r="I719" i="47"/>
  <c r="E719" i="47"/>
  <c r="E710" i="47"/>
  <c r="I710" i="47"/>
  <c r="I708" i="47"/>
  <c r="E708" i="47"/>
  <c r="G708" i="47" s="1"/>
  <c r="J708" i="47" s="1"/>
  <c r="E704" i="47"/>
  <c r="G704" i="47" s="1"/>
  <c r="O704" i="47" s="1"/>
  <c r="I704" i="47"/>
  <c r="E698" i="47"/>
  <c r="I698" i="47"/>
  <c r="F698" i="47"/>
  <c r="I695" i="47"/>
  <c r="F695" i="47"/>
  <c r="I691" i="47"/>
  <c r="E691" i="47"/>
  <c r="G691" i="47" s="1"/>
  <c r="J691" i="47" s="1"/>
  <c r="G688" i="47"/>
  <c r="I662" i="47"/>
  <c r="E662" i="47"/>
  <c r="I641" i="47"/>
  <c r="E641" i="47"/>
  <c r="F641" i="47"/>
  <c r="G641" i="47" s="1"/>
  <c r="J641" i="47" s="1"/>
  <c r="I636" i="47"/>
  <c r="E636" i="47"/>
  <c r="F636" i="47"/>
  <c r="G636" i="47" s="1"/>
  <c r="J636" i="47" s="1"/>
  <c r="I632" i="47"/>
  <c r="E632" i="47"/>
  <c r="F632" i="47"/>
  <c r="I628" i="47"/>
  <c r="E628" i="47"/>
  <c r="F628" i="47"/>
  <c r="I625" i="47"/>
  <c r="E625" i="47"/>
  <c r="G625" i="47" s="1"/>
  <c r="J625" i="47" s="1"/>
  <c r="L625" i="47" s="1"/>
  <c r="K626" i="47" s="1"/>
  <c r="M625" i="47" s="1"/>
  <c r="E605" i="47"/>
  <c r="G605" i="47" s="1"/>
  <c r="I605" i="47"/>
  <c r="F605" i="47"/>
  <c r="E602" i="47"/>
  <c r="G602" i="47" s="1"/>
  <c r="J602" i="47" s="1"/>
  <c r="I602" i="47"/>
  <c r="F602" i="47"/>
  <c r="I585" i="47"/>
  <c r="E585" i="47"/>
  <c r="F585" i="47"/>
  <c r="F569" i="47"/>
  <c r="I569" i="47"/>
  <c r="E569" i="47"/>
  <c r="E558" i="47"/>
  <c r="I558" i="47"/>
  <c r="F558" i="47"/>
  <c r="G558" i="47" s="1"/>
  <c r="F556" i="47"/>
  <c r="I542" i="47"/>
  <c r="E542" i="47"/>
  <c r="F542" i="47"/>
  <c r="G542" i="47" s="1"/>
  <c r="J542" i="47" s="1"/>
  <c r="F529" i="47"/>
  <c r="I529" i="47"/>
  <c r="I517" i="47"/>
  <c r="E517" i="47"/>
  <c r="E514" i="47"/>
  <c r="I514" i="47"/>
  <c r="F512" i="47"/>
  <c r="I506" i="47"/>
  <c r="F506" i="47"/>
  <c r="F503" i="47"/>
  <c r="F501" i="47"/>
  <c r="I501" i="47"/>
  <c r="I495" i="47"/>
  <c r="F495" i="47"/>
  <c r="I481" i="47"/>
  <c r="F481" i="47"/>
  <c r="E466" i="47"/>
  <c r="I466" i="47"/>
  <c r="F466" i="47"/>
  <c r="I459" i="47"/>
  <c r="F459" i="47"/>
  <c r="E456" i="47"/>
  <c r="I456" i="47"/>
  <c r="I451" i="47"/>
  <c r="E451" i="47"/>
  <c r="E445" i="47"/>
  <c r="I445" i="47"/>
  <c r="I423" i="47"/>
  <c r="E423" i="47"/>
  <c r="F417" i="47"/>
  <c r="I417" i="47"/>
  <c r="F398" i="47"/>
  <c r="I398" i="47"/>
  <c r="E398" i="47"/>
  <c r="I388" i="47"/>
  <c r="E388" i="47"/>
  <c r="I356" i="47"/>
  <c r="E356" i="47"/>
  <c r="G356" i="47" s="1"/>
  <c r="J356" i="47" s="1"/>
  <c r="F354" i="47"/>
  <c r="G354" i="47" s="1"/>
  <c r="I354" i="47"/>
  <c r="E354" i="47"/>
  <c r="I352" i="47"/>
  <c r="E352" i="47"/>
  <c r="G352" i="47" s="1"/>
  <c r="J352" i="47" s="1"/>
  <c r="I343" i="47"/>
  <c r="F343" i="47"/>
  <c r="F336" i="47"/>
  <c r="I336" i="47"/>
  <c r="E336" i="47"/>
  <c r="I323" i="47"/>
  <c r="E323" i="47"/>
  <c r="I315" i="47"/>
  <c r="E315" i="47"/>
  <c r="I312" i="47"/>
  <c r="E312" i="47"/>
  <c r="G677" i="47"/>
  <c r="J677" i="47" s="1"/>
  <c r="I676" i="47"/>
  <c r="F676" i="47"/>
  <c r="G676" i="47" s="1"/>
  <c r="J676" i="47" s="1"/>
  <c r="I658" i="47"/>
  <c r="E658" i="47"/>
  <c r="G658" i="47" s="1"/>
  <c r="J658" i="47" s="1"/>
  <c r="I654" i="47"/>
  <c r="F654" i="47"/>
  <c r="G654" i="47" s="1"/>
  <c r="J654" i="47" s="1"/>
  <c r="F649" i="47"/>
  <c r="I649" i="47"/>
  <c r="G640" i="47"/>
  <c r="J640" i="47" s="1"/>
  <c r="F639" i="47"/>
  <c r="I639" i="47"/>
  <c r="F631" i="47"/>
  <c r="I631" i="47"/>
  <c r="F617" i="47"/>
  <c r="I617" i="47"/>
  <c r="E617" i="47"/>
  <c r="G617" i="47" s="1"/>
  <c r="I615" i="47"/>
  <c r="F615" i="47"/>
  <c r="G615" i="47" s="1"/>
  <c r="J615" i="47" s="1"/>
  <c r="E612" i="47"/>
  <c r="G612" i="47" s="1"/>
  <c r="J612" i="47" s="1"/>
  <c r="I612" i="47"/>
  <c r="G600" i="47"/>
  <c r="J600" i="47" s="1"/>
  <c r="F599" i="47"/>
  <c r="G599" i="47" s="1"/>
  <c r="J599" i="47" s="1"/>
  <c r="I599" i="47"/>
  <c r="G579" i="47"/>
  <c r="J579" i="47" s="1"/>
  <c r="I574" i="47"/>
  <c r="E574" i="47"/>
  <c r="G574" i="47" s="1"/>
  <c r="J574" i="47" s="1"/>
  <c r="E554" i="47"/>
  <c r="I554" i="47"/>
  <c r="E540" i="47"/>
  <c r="I540" i="47"/>
  <c r="I527" i="47"/>
  <c r="E527" i="47"/>
  <c r="F525" i="47"/>
  <c r="I525" i="47"/>
  <c r="G521" i="47"/>
  <c r="J521" i="47" s="1"/>
  <c r="E512" i="47"/>
  <c r="E510" i="47"/>
  <c r="I510" i="47"/>
  <c r="I508" i="47"/>
  <c r="E508" i="47"/>
  <c r="E505" i="47"/>
  <c r="E503" i="47"/>
  <c r="E500" i="47"/>
  <c r="I500" i="47"/>
  <c r="I498" i="47"/>
  <c r="E498" i="47"/>
  <c r="E496" i="47"/>
  <c r="G496" i="47" s="1"/>
  <c r="J496" i="47" s="1"/>
  <c r="I496" i="47"/>
  <c r="E494" i="47"/>
  <c r="I494" i="47"/>
  <c r="I484" i="47"/>
  <c r="E484" i="47"/>
  <c r="E482" i="47"/>
  <c r="G482" i="47" s="1"/>
  <c r="J482" i="47" s="1"/>
  <c r="I482" i="47"/>
  <c r="E480" i="47"/>
  <c r="I480" i="47"/>
  <c r="I469" i="47"/>
  <c r="E469" i="47"/>
  <c r="E452" i="47"/>
  <c r="I452" i="47"/>
  <c r="F452" i="47"/>
  <c r="E450" i="47"/>
  <c r="I450" i="47"/>
  <c r="E444" i="47"/>
  <c r="I444" i="47"/>
  <c r="F444" i="47"/>
  <c r="I441" i="47"/>
  <c r="F441" i="47"/>
  <c r="G441" i="47" s="1"/>
  <c r="J441" i="47" s="1"/>
  <c r="I436" i="47"/>
  <c r="E436" i="47"/>
  <c r="I433" i="47"/>
  <c r="F433" i="47"/>
  <c r="G433" i="47" s="1"/>
  <c r="J433" i="47" s="1"/>
  <c r="F431" i="47"/>
  <c r="I431" i="47"/>
  <c r="I425" i="47"/>
  <c r="E425" i="47"/>
  <c r="G422" i="47"/>
  <c r="J422" i="47" s="1"/>
  <c r="F408" i="47"/>
  <c r="G408" i="47" s="1"/>
  <c r="I408" i="47"/>
  <c r="G406" i="47"/>
  <c r="J406" i="47" s="1"/>
  <c r="E397" i="47"/>
  <c r="I397" i="47"/>
  <c r="F397" i="47"/>
  <c r="I381" i="47"/>
  <c r="E381" i="47"/>
  <c r="G381" i="47" s="1"/>
  <c r="J381" i="47" s="1"/>
  <c r="E379" i="47"/>
  <c r="I379" i="47"/>
  <c r="F379" i="47"/>
  <c r="G379" i="47" s="1"/>
  <c r="J379" i="47" s="1"/>
  <c r="I377" i="47"/>
  <c r="E377" i="47"/>
  <c r="G377" i="47" s="1"/>
  <c r="J377" i="47" s="1"/>
  <c r="E375" i="47"/>
  <c r="I375" i="47"/>
  <c r="F375" i="47"/>
  <c r="I351" i="47"/>
  <c r="E351" i="47"/>
  <c r="E335" i="47"/>
  <c r="I335" i="47"/>
  <c r="F335" i="47"/>
  <c r="I333" i="47"/>
  <c r="E333" i="47"/>
  <c r="G333" i="47" s="1"/>
  <c r="J333" i="47" s="1"/>
  <c r="I330" i="47"/>
  <c r="E330" i="47"/>
  <c r="G330" i="47" s="1"/>
  <c r="J330" i="47" s="1"/>
  <c r="F322" i="47"/>
  <c r="I322" i="47"/>
  <c r="E322" i="47"/>
  <c r="I314" i="47"/>
  <c r="E314" i="47"/>
  <c r="I310" i="47"/>
  <c r="E310" i="47"/>
  <c r="I301" i="47"/>
  <c r="E301" i="47"/>
  <c r="F301" i="47"/>
  <c r="E524" i="47"/>
  <c r="I524" i="47"/>
  <c r="E516" i="47"/>
  <c r="I516" i="47"/>
  <c r="F471" i="47"/>
  <c r="I471" i="47"/>
  <c r="F467" i="47"/>
  <c r="G467" i="47" s="1"/>
  <c r="J467" i="47" s="1"/>
  <c r="I467" i="47"/>
  <c r="I455" i="47"/>
  <c r="E455" i="47"/>
  <c r="E449" i="47"/>
  <c r="I449" i="47"/>
  <c r="I447" i="47"/>
  <c r="E447" i="47"/>
  <c r="G447" i="47" s="1"/>
  <c r="J447" i="47" s="1"/>
  <c r="F443" i="47"/>
  <c r="I443" i="47"/>
  <c r="F435" i="47"/>
  <c r="I435" i="47"/>
  <c r="F427" i="47"/>
  <c r="I427" i="47"/>
  <c r="E427" i="47"/>
  <c r="I414" i="47"/>
  <c r="F414" i="47"/>
  <c r="G414" i="47" s="1"/>
  <c r="I404" i="47"/>
  <c r="E404" i="47"/>
  <c r="G404" i="47" s="1"/>
  <c r="O404" i="47" s="1"/>
  <c r="I364" i="47"/>
  <c r="E364" i="47"/>
  <c r="G364" i="47" s="1"/>
  <c r="O364" i="47" s="1"/>
  <c r="I350" i="47"/>
  <c r="E350" i="47"/>
  <c r="I345" i="47"/>
  <c r="E345" i="47"/>
  <c r="G345" i="47" s="1"/>
  <c r="I342" i="47"/>
  <c r="E342" i="47"/>
  <c r="G342" i="47" s="1"/>
  <c r="J342" i="47" s="1"/>
  <c r="F332" i="47"/>
  <c r="I332" i="47"/>
  <c r="E332" i="47"/>
  <c r="G332" i="47" s="1"/>
  <c r="I326" i="47"/>
  <c r="E326" i="47"/>
  <c r="G326" i="47" s="1"/>
  <c r="F309" i="47"/>
  <c r="I309" i="47"/>
  <c r="E309" i="47"/>
  <c r="G309" i="47" s="1"/>
  <c r="J309" i="47" s="1"/>
  <c r="I307" i="47"/>
  <c r="E307" i="47"/>
  <c r="G307" i="47" s="1"/>
  <c r="J307" i="47" s="1"/>
  <c r="F1031" i="47"/>
  <c r="G1031" i="47" s="1"/>
  <c r="J1031" i="47" s="1"/>
  <c r="I1031" i="47"/>
  <c r="E1002" i="47"/>
  <c r="G1002" i="47" s="1"/>
  <c r="J1002" i="47" s="1"/>
  <c r="I1002" i="47"/>
  <c r="E998" i="47"/>
  <c r="I998" i="47"/>
  <c r="F987" i="47"/>
  <c r="G987" i="47" s="1"/>
  <c r="J987" i="47" s="1"/>
  <c r="I987" i="47"/>
  <c r="E978" i="47"/>
  <c r="I978" i="47"/>
  <c r="E964" i="47"/>
  <c r="I964" i="47"/>
  <c r="F952" i="47"/>
  <c r="I952" i="47"/>
  <c r="E950" i="47"/>
  <c r="I950" i="47"/>
  <c r="E944" i="47"/>
  <c r="I944" i="47"/>
  <c r="F924" i="47"/>
  <c r="I924" i="47"/>
  <c r="F915" i="47"/>
  <c r="G915" i="47" s="1"/>
  <c r="J915" i="47" s="1"/>
  <c r="I915" i="47"/>
  <c r="F908" i="47"/>
  <c r="I908" i="47"/>
  <c r="F901" i="47"/>
  <c r="G901" i="47" s="1"/>
  <c r="J901" i="47" s="1"/>
  <c r="I901" i="47"/>
  <c r="F879" i="47"/>
  <c r="I879" i="47"/>
  <c r="E864" i="47"/>
  <c r="I864" i="47"/>
  <c r="F850" i="47"/>
  <c r="I850" i="47"/>
  <c r="E848" i="47"/>
  <c r="G848" i="47" s="1"/>
  <c r="J848" i="47" s="1"/>
  <c r="I848" i="47"/>
  <c r="F843" i="47"/>
  <c r="G843" i="47" s="1"/>
  <c r="J843" i="47" s="1"/>
  <c r="I843" i="47"/>
  <c r="E839" i="47"/>
  <c r="I839" i="47"/>
  <c r="F835" i="47"/>
  <c r="I835" i="47"/>
  <c r="F822" i="47"/>
  <c r="I822" i="47"/>
  <c r="F813" i="47"/>
  <c r="G813" i="47" s="1"/>
  <c r="J813" i="47" s="1"/>
  <c r="I813" i="47"/>
  <c r="E806" i="47"/>
  <c r="I806" i="47"/>
  <c r="F795" i="47"/>
  <c r="G795" i="47" s="1"/>
  <c r="I795" i="47"/>
  <c r="E770" i="47"/>
  <c r="I770" i="47"/>
  <c r="F764" i="47"/>
  <c r="G764" i="47" s="1"/>
  <c r="O764" i="47" s="1"/>
  <c r="I764" i="47"/>
  <c r="E762" i="47"/>
  <c r="I762" i="47"/>
  <c r="E756" i="47"/>
  <c r="I756" i="47"/>
  <c r="I749" i="47"/>
  <c r="E749" i="47"/>
  <c r="G749" i="47" s="1"/>
  <c r="J749" i="47" s="1"/>
  <c r="I739" i="47"/>
  <c r="E739" i="47"/>
  <c r="G739" i="47" s="1"/>
  <c r="J739" i="47" s="1"/>
  <c r="E725" i="47"/>
  <c r="G725" i="47" s="1"/>
  <c r="J725" i="47" s="1"/>
  <c r="L725" i="47" s="1"/>
  <c r="K726" i="47" s="1"/>
  <c r="I725" i="47"/>
  <c r="F723" i="47"/>
  <c r="I723" i="47"/>
  <c r="E723" i="47"/>
  <c r="E712" i="47"/>
  <c r="I712" i="47"/>
  <c r="F712" i="47"/>
  <c r="I709" i="47"/>
  <c r="F709" i="47"/>
  <c r="I694" i="47"/>
  <c r="F694" i="47"/>
  <c r="G694" i="47" s="1"/>
  <c r="J694" i="47" s="1"/>
  <c r="E692" i="47"/>
  <c r="G692" i="47" s="1"/>
  <c r="J692" i="47" s="1"/>
  <c r="I692" i="47"/>
  <c r="F690" i="47"/>
  <c r="I690" i="47"/>
  <c r="E685" i="47"/>
  <c r="I685" i="47"/>
  <c r="E682" i="47"/>
  <c r="I682" i="47"/>
  <c r="F680" i="47"/>
  <c r="G680" i="47" s="1"/>
  <c r="J680" i="47" s="1"/>
  <c r="F679" i="47"/>
  <c r="G679" i="47" s="1"/>
  <c r="J679" i="47" s="1"/>
  <c r="I679" i="47"/>
  <c r="F661" i="47"/>
  <c r="I661" i="47"/>
  <c r="E661" i="47"/>
  <c r="I659" i="47"/>
  <c r="F659" i="47"/>
  <c r="G659" i="47" s="1"/>
  <c r="J659" i="47" s="1"/>
  <c r="F657" i="47"/>
  <c r="I657" i="47"/>
  <c r="F647" i="47"/>
  <c r="G647" i="47" s="1"/>
  <c r="J647" i="47" s="1"/>
  <c r="I646" i="47"/>
  <c r="F646" i="47"/>
  <c r="G619" i="47"/>
  <c r="J619" i="47" s="1"/>
  <c r="E616" i="47"/>
  <c r="G616" i="47" s="1"/>
  <c r="J616" i="47" s="1"/>
  <c r="I616" i="47"/>
  <c r="I614" i="47"/>
  <c r="E614" i="47"/>
  <c r="I611" i="47"/>
  <c r="F611" i="47"/>
  <c r="G611" i="47" s="1"/>
  <c r="J611" i="47" s="1"/>
  <c r="G607" i="47"/>
  <c r="J607" i="47" s="1"/>
  <c r="F593" i="47"/>
  <c r="G593" i="47" s="1"/>
  <c r="J593" i="47" s="1"/>
  <c r="G588" i="47"/>
  <c r="J588" i="47" s="1"/>
  <c r="I575" i="47"/>
  <c r="F575" i="47"/>
  <c r="G575" i="47" s="1"/>
  <c r="F573" i="47"/>
  <c r="G573" i="47" s="1"/>
  <c r="J573" i="47" s="1"/>
  <c r="I573" i="47"/>
  <c r="F555" i="47"/>
  <c r="I555" i="47"/>
  <c r="E555" i="47"/>
  <c r="I553" i="47"/>
  <c r="F553" i="47"/>
  <c r="G553" i="47" s="1"/>
  <c r="J553" i="47" s="1"/>
  <c r="I539" i="47"/>
  <c r="E539" i="47"/>
  <c r="G539" i="47" s="1"/>
  <c r="I531" i="47"/>
  <c r="F531" i="47"/>
  <c r="E528" i="47"/>
  <c r="I528" i="47"/>
  <c r="E523" i="47"/>
  <c r="I523" i="47"/>
  <c r="F517" i="47"/>
  <c r="F511" i="47"/>
  <c r="I511" i="47"/>
  <c r="E511" i="47"/>
  <c r="G511" i="47" s="1"/>
  <c r="J511" i="47" s="1"/>
  <c r="E509" i="47"/>
  <c r="G509" i="47" s="1"/>
  <c r="J509" i="47" s="1"/>
  <c r="E502" i="47"/>
  <c r="I502" i="47"/>
  <c r="F502" i="47"/>
  <c r="I499" i="47"/>
  <c r="F499" i="47"/>
  <c r="F497" i="47"/>
  <c r="G497" i="47" s="1"/>
  <c r="J497" i="47" s="1"/>
  <c r="I497" i="47"/>
  <c r="E495" i="47"/>
  <c r="F492" i="47"/>
  <c r="I492" i="47"/>
  <c r="I487" i="47"/>
  <c r="F487" i="47"/>
  <c r="G487" i="47" s="1"/>
  <c r="J487" i="47" s="1"/>
  <c r="E485" i="47"/>
  <c r="G485" i="47" s="1"/>
  <c r="J485" i="47" s="1"/>
  <c r="L485" i="47" s="1"/>
  <c r="K486" i="47" s="1"/>
  <c r="M485" i="47" s="1"/>
  <c r="I485" i="47"/>
  <c r="F483" i="47"/>
  <c r="G483" i="47" s="1"/>
  <c r="J483" i="47" s="1"/>
  <c r="I483" i="47"/>
  <c r="E481" i="47"/>
  <c r="F478" i="47"/>
  <c r="I478" i="47"/>
  <c r="I473" i="47"/>
  <c r="F473" i="47"/>
  <c r="G473" i="47" s="1"/>
  <c r="E470" i="47"/>
  <c r="I470" i="47"/>
  <c r="E459" i="47"/>
  <c r="F457" i="47"/>
  <c r="I457" i="47"/>
  <c r="F453" i="47"/>
  <c r="G453" i="47" s="1"/>
  <c r="J453" i="47" s="1"/>
  <c r="I453" i="47"/>
  <c r="F451" i="47"/>
  <c r="G451" i="47" s="1"/>
  <c r="J451" i="47" s="1"/>
  <c r="E448" i="47"/>
  <c r="I448" i="47"/>
  <c r="F448" i="47"/>
  <c r="G448" i="47" s="1"/>
  <c r="E442" i="47"/>
  <c r="I442" i="47"/>
  <c r="I440" i="47"/>
  <c r="E440" i="47"/>
  <c r="G440" i="47" s="1"/>
  <c r="J440" i="47" s="1"/>
  <c r="I437" i="47"/>
  <c r="F437" i="47"/>
  <c r="G437" i="47" s="1"/>
  <c r="I432" i="47"/>
  <c r="E432" i="47"/>
  <c r="F428" i="47"/>
  <c r="F423" i="47"/>
  <c r="G423" i="47" s="1"/>
  <c r="J423" i="47" s="1"/>
  <c r="I419" i="47"/>
  <c r="E419" i="47"/>
  <c r="G419" i="47" s="1"/>
  <c r="J419" i="47" s="1"/>
  <c r="E417" i="47"/>
  <c r="E415" i="47"/>
  <c r="G415" i="47" s="1"/>
  <c r="J415" i="47" s="1"/>
  <c r="E407" i="47"/>
  <c r="I407" i="47"/>
  <c r="F407" i="47"/>
  <c r="E405" i="47"/>
  <c r="F402" i="47"/>
  <c r="G402" i="47" s="1"/>
  <c r="J402" i="47" s="1"/>
  <c r="I402" i="47"/>
  <c r="I399" i="47"/>
  <c r="E399" i="47"/>
  <c r="I392" i="47"/>
  <c r="E392" i="47"/>
  <c r="I385" i="47"/>
  <c r="E385" i="47"/>
  <c r="G385" i="47" s="1"/>
  <c r="J385" i="47" s="1"/>
  <c r="L385" i="47" s="1"/>
  <c r="K386" i="47" s="1"/>
  <c r="M385" i="47" s="1"/>
  <c r="I360" i="47"/>
  <c r="E360" i="47"/>
  <c r="G360" i="47" s="1"/>
  <c r="J360" i="47" s="1"/>
  <c r="I349" i="47"/>
  <c r="F349" i="47"/>
  <c r="I344" i="47"/>
  <c r="E344" i="47"/>
  <c r="I337" i="47"/>
  <c r="E337" i="47"/>
  <c r="G337" i="47" s="1"/>
  <c r="J337" i="47" s="1"/>
  <c r="E331" i="47"/>
  <c r="I331" i="47"/>
  <c r="F331" i="47"/>
  <c r="G331" i="47" s="1"/>
  <c r="F325" i="47"/>
  <c r="I325" i="47"/>
  <c r="E325" i="47"/>
  <c r="G312" i="47"/>
  <c r="J312" i="47" s="1"/>
  <c r="F292" i="47"/>
  <c r="F289" i="47"/>
  <c r="F283" i="47"/>
  <c r="F242" i="47"/>
  <c r="F68" i="47"/>
  <c r="F25" i="47"/>
  <c r="F741" i="47"/>
  <c r="I741" i="47"/>
  <c r="E736" i="47"/>
  <c r="G736" i="47" s="1"/>
  <c r="I736" i="47"/>
  <c r="F733" i="47"/>
  <c r="G733" i="47" s="1"/>
  <c r="I733" i="47"/>
  <c r="E722" i="47"/>
  <c r="G722" i="47" s="1"/>
  <c r="J722" i="47" s="1"/>
  <c r="I722" i="47"/>
  <c r="F707" i="47"/>
  <c r="G707" i="47" s="1"/>
  <c r="J707" i="47" s="1"/>
  <c r="I707" i="47"/>
  <c r="E696" i="47"/>
  <c r="I696" i="47"/>
  <c r="F693" i="47"/>
  <c r="G693" i="47" s="1"/>
  <c r="J693" i="47" s="1"/>
  <c r="I693" i="47"/>
  <c r="F683" i="47"/>
  <c r="I683" i="47"/>
  <c r="F675" i="47"/>
  <c r="I675" i="47"/>
  <c r="F667" i="47"/>
  <c r="I667" i="47"/>
  <c r="F643" i="47"/>
  <c r="I643" i="47"/>
  <c r="F613" i="47"/>
  <c r="G613" i="47" s="1"/>
  <c r="I613" i="47"/>
  <c r="E609" i="47"/>
  <c r="I609" i="47"/>
  <c r="F603" i="47"/>
  <c r="G603" i="47" s="1"/>
  <c r="J603" i="47" s="1"/>
  <c r="I603" i="47"/>
  <c r="E598" i="47"/>
  <c r="I598" i="47"/>
  <c r="F541" i="47"/>
  <c r="G541" i="47" s="1"/>
  <c r="I541" i="47"/>
  <c r="E530" i="47"/>
  <c r="I530" i="47"/>
  <c r="F522" i="47"/>
  <c r="I522" i="47"/>
  <c r="F515" i="47"/>
  <c r="I515" i="47"/>
  <c r="E493" i="47"/>
  <c r="I493" i="47"/>
  <c r="E486" i="47"/>
  <c r="I486" i="47"/>
  <c r="E479" i="47"/>
  <c r="I479" i="47"/>
  <c r="E472" i="47"/>
  <c r="I472" i="47"/>
  <c r="E458" i="47"/>
  <c r="I458" i="47"/>
  <c r="E401" i="47"/>
  <c r="G401" i="47" s="1"/>
  <c r="I401" i="47"/>
  <c r="F396" i="47"/>
  <c r="G396" i="47" s="1"/>
  <c r="J396" i="47" s="1"/>
  <c r="F382" i="47"/>
  <c r="F380" i="47"/>
  <c r="G380" i="47" s="1"/>
  <c r="I380" i="47"/>
  <c r="F378" i="47"/>
  <c r="G378" i="47" s="1"/>
  <c r="J378" i="47" s="1"/>
  <c r="F376" i="47"/>
  <c r="G376" i="47" s="1"/>
  <c r="I376" i="47"/>
  <c r="F374" i="47"/>
  <c r="G374" i="47" s="1"/>
  <c r="J374" i="47" s="1"/>
  <c r="F366" i="47"/>
  <c r="G366" i="47" s="1"/>
  <c r="J366" i="47" s="1"/>
  <c r="F365" i="47"/>
  <c r="G365" i="47" s="1"/>
  <c r="J365" i="47" s="1"/>
  <c r="L365" i="47" s="1"/>
  <c r="K366" i="47" s="1"/>
  <c r="I365" i="47"/>
  <c r="E357" i="47"/>
  <c r="G357" i="47" s="1"/>
  <c r="I357" i="47"/>
  <c r="F355" i="47"/>
  <c r="E353" i="47"/>
  <c r="G353" i="47" s="1"/>
  <c r="J353" i="47" s="1"/>
  <c r="I353" i="47"/>
  <c r="F334" i="47"/>
  <c r="G334" i="47" s="1"/>
  <c r="J334" i="47" s="1"/>
  <c r="F320" i="47"/>
  <c r="G320" i="47" s="1"/>
  <c r="J320" i="47" s="1"/>
  <c r="F319" i="47"/>
  <c r="G319" i="47" s="1"/>
  <c r="J319" i="47" s="1"/>
  <c r="F318" i="47"/>
  <c r="I318" i="47"/>
  <c r="E308" i="47"/>
  <c r="G308" i="47" s="1"/>
  <c r="J308" i="47" s="1"/>
  <c r="I308" i="47"/>
  <c r="F306" i="47"/>
  <c r="F296" i="47"/>
  <c r="G296" i="47" s="1"/>
  <c r="F295" i="47"/>
  <c r="G295" i="47" s="1"/>
  <c r="J295" i="47" s="1"/>
  <c r="I295" i="47"/>
  <c r="F293" i="47"/>
  <c r="E292" i="47"/>
  <c r="F291" i="47"/>
  <c r="G291" i="47" s="1"/>
  <c r="I291" i="47"/>
  <c r="E289" i="47"/>
  <c r="G289" i="47" s="1"/>
  <c r="J289" i="47" s="1"/>
  <c r="E287" i="47"/>
  <c r="E285" i="47"/>
  <c r="E283" i="47"/>
  <c r="F279" i="47"/>
  <c r="F275" i="47"/>
  <c r="F271" i="47"/>
  <c r="F267" i="47"/>
  <c r="F252" i="47"/>
  <c r="F251" i="47"/>
  <c r="I251" i="47"/>
  <c r="F248" i="47"/>
  <c r="G248" i="47" s="1"/>
  <c r="J248" i="47" s="1"/>
  <c r="E246" i="47"/>
  <c r="I246" i="47"/>
  <c r="E244" i="47"/>
  <c r="I244" i="47"/>
  <c r="E242" i="47"/>
  <c r="E221" i="47"/>
  <c r="F219" i="47"/>
  <c r="G219" i="47" s="1"/>
  <c r="I219" i="47"/>
  <c r="E213" i="47"/>
  <c r="E188" i="47"/>
  <c r="F185" i="47"/>
  <c r="E162" i="47"/>
  <c r="E155" i="47"/>
  <c r="E122" i="47"/>
  <c r="G293" i="47"/>
  <c r="J293" i="47" s="1"/>
  <c r="F259" i="47"/>
  <c r="I259" i="47"/>
  <c r="F210" i="47"/>
  <c r="I210" i="47"/>
  <c r="E5" i="47"/>
  <c r="G387" i="47"/>
  <c r="F386" i="47"/>
  <c r="G386" i="47" s="1"/>
  <c r="J386" i="47" s="1"/>
  <c r="L386" i="47" s="1"/>
  <c r="K387" i="47" s="1"/>
  <c r="I386" i="47"/>
  <c r="G359" i="47"/>
  <c r="F358" i="47"/>
  <c r="G358" i="47" s="1"/>
  <c r="J358" i="47" s="1"/>
  <c r="I358" i="47"/>
  <c r="G348" i="47"/>
  <c r="J348" i="47" s="1"/>
  <c r="G338" i="47"/>
  <c r="J338" i="47" s="1"/>
  <c r="E297" i="47"/>
  <c r="G297" i="47" s="1"/>
  <c r="J297" i="47" s="1"/>
  <c r="E294" i="47"/>
  <c r="G294" i="47" s="1"/>
  <c r="I294" i="47"/>
  <c r="E290" i="47"/>
  <c r="G290" i="47" s="1"/>
  <c r="I290" i="47"/>
  <c r="E288" i="47"/>
  <c r="F286" i="47"/>
  <c r="F277" i="47"/>
  <c r="I277" i="47"/>
  <c r="F269" i="47"/>
  <c r="I269" i="47"/>
  <c r="G266" i="47"/>
  <c r="J266" i="47" s="1"/>
  <c r="G264" i="47"/>
  <c r="O264" i="47" s="1"/>
  <c r="E260" i="47"/>
  <c r="E256" i="47"/>
  <c r="F253" i="47"/>
  <c r="F249" i="47"/>
  <c r="E245" i="47"/>
  <c r="F225" i="47"/>
  <c r="F223" i="47"/>
  <c r="I223" i="47"/>
  <c r="E217" i="47"/>
  <c r="F215" i="47"/>
  <c r="I215" i="47"/>
  <c r="E209" i="47"/>
  <c r="E206" i="47"/>
  <c r="E184" i="47"/>
  <c r="E170" i="47"/>
  <c r="F167" i="47"/>
  <c r="G1195" i="47"/>
  <c r="J1195" i="47" s="1"/>
  <c r="G1134" i="47"/>
  <c r="J1134" i="47" s="1"/>
  <c r="G1125" i="47"/>
  <c r="J1125" i="47" s="1"/>
  <c r="L1125" i="47" s="1"/>
  <c r="K1126" i="47" s="1"/>
  <c r="M1125" i="47" s="1"/>
  <c r="G1102" i="47"/>
  <c r="J1102" i="47" s="1"/>
  <c r="G1096" i="47"/>
  <c r="J1096" i="47" s="1"/>
  <c r="G1019" i="47"/>
  <c r="J1019" i="47" s="1"/>
  <c r="G1016" i="47"/>
  <c r="J1016" i="47" s="1"/>
  <c r="G1008" i="47"/>
  <c r="J1008" i="47" s="1"/>
  <c r="G1266" i="47"/>
  <c r="J1266" i="47" s="1"/>
  <c r="G1260" i="47"/>
  <c r="J1260" i="47" s="1"/>
  <c r="G1238" i="47"/>
  <c r="J1238" i="47" s="1"/>
  <c r="G1205" i="47"/>
  <c r="J1205" i="47" s="1"/>
  <c r="L1205" i="47" s="1"/>
  <c r="K1206" i="47" s="1"/>
  <c r="M1205" i="47" s="1"/>
  <c r="G1202" i="47"/>
  <c r="J1202" i="47" s="1"/>
  <c r="J1519" i="47"/>
  <c r="G1282" i="47"/>
  <c r="J1282" i="47" s="1"/>
  <c r="G1274" i="47"/>
  <c r="J1274" i="47" s="1"/>
  <c r="G1230" i="47"/>
  <c r="J1230" i="47" s="1"/>
  <c r="G1224" i="47"/>
  <c r="O1224" i="47" s="1"/>
  <c r="G1675" i="47"/>
  <c r="J1675" i="47" s="1"/>
  <c r="G1613" i="47"/>
  <c r="J1613" i="47" s="1"/>
  <c r="G1595" i="47"/>
  <c r="J1595" i="47" s="1"/>
  <c r="G1578" i="47"/>
  <c r="J1578" i="47" s="1"/>
  <c r="G1551" i="47"/>
  <c r="J1551" i="47" s="1"/>
  <c r="G1545" i="47"/>
  <c r="J1545" i="47" s="1"/>
  <c r="L1545" i="47" s="1"/>
  <c r="K1546" i="47" s="1"/>
  <c r="G1519" i="47"/>
  <c r="G1512" i="47"/>
  <c r="J1512" i="47" s="1"/>
  <c r="G1498" i="47"/>
  <c r="J1498" i="47" s="1"/>
  <c r="G1489" i="47"/>
  <c r="J1489" i="47" s="1"/>
  <c r="G1471" i="47"/>
  <c r="J1471" i="47" s="1"/>
  <c r="G1453" i="47"/>
  <c r="J1453" i="47" s="1"/>
  <c r="G1431" i="47"/>
  <c r="J1431" i="47" s="1"/>
  <c r="G1422" i="47"/>
  <c r="J1422" i="47" s="1"/>
  <c r="G1418" i="47"/>
  <c r="J1418" i="47" s="1"/>
  <c r="G1409" i="47"/>
  <c r="J1409" i="47" s="1"/>
  <c r="G1400" i="47"/>
  <c r="J1400" i="47" s="1"/>
  <c r="G1396" i="47"/>
  <c r="J1396" i="47" s="1"/>
  <c r="G1387" i="47"/>
  <c r="J1387" i="47" s="1"/>
  <c r="G1245" i="47"/>
  <c r="J1245" i="47" s="1"/>
  <c r="L1245" i="47" s="1"/>
  <c r="K1246" i="47" s="1"/>
  <c r="M1245" i="47" s="1"/>
  <c r="G1208" i="47"/>
  <c r="J1208" i="47" s="1"/>
  <c r="G1198" i="47"/>
  <c r="J1198" i="47" s="1"/>
  <c r="G1122" i="47"/>
  <c r="J1122" i="47" s="1"/>
  <c r="G1107" i="47"/>
  <c r="J1107" i="47" s="1"/>
  <c r="G1104" i="47"/>
  <c r="O1104" i="47" s="1"/>
  <c r="G1084" i="47"/>
  <c r="O1084" i="47" s="1"/>
  <c r="G1072" i="47"/>
  <c r="J1072" i="47" s="1"/>
  <c r="G1057" i="47"/>
  <c r="J1057" i="47" s="1"/>
  <c r="G1252" i="47"/>
  <c r="J1252" i="47" s="1"/>
  <c r="G1212" i="47"/>
  <c r="J1212" i="47" s="1"/>
  <c r="G1676" i="47"/>
  <c r="J1676" i="47" s="1"/>
  <c r="G1672" i="47"/>
  <c r="J1672" i="47" s="1"/>
  <c r="G1662" i="47"/>
  <c r="J1662" i="47" s="1"/>
  <c r="G1649" i="47"/>
  <c r="J1649" i="47" s="1"/>
  <c r="G1635" i="47"/>
  <c r="J1635" i="47" s="1"/>
  <c r="G1614" i="47"/>
  <c r="J1614" i="47" s="1"/>
  <c r="G1610" i="47"/>
  <c r="J1610" i="47" s="1"/>
  <c r="G1603" i="47"/>
  <c r="J1603" i="47" s="1"/>
  <c r="G1573" i="47"/>
  <c r="J1573" i="47" s="1"/>
  <c r="G1564" i="47"/>
  <c r="O1564" i="47" s="1"/>
  <c r="G1548" i="47"/>
  <c r="J1548" i="47" s="1"/>
  <c r="G1542" i="47"/>
  <c r="J1542" i="47" s="1"/>
  <c r="G1529" i="47"/>
  <c r="J1529" i="47" s="1"/>
  <c r="G1479" i="47"/>
  <c r="J1479" i="47" s="1"/>
  <c r="G1472" i="47"/>
  <c r="J1472" i="47" s="1"/>
  <c r="G1449" i="47"/>
  <c r="J1449" i="47" s="1"/>
  <c r="G1443" i="47"/>
  <c r="J1443" i="47" s="1"/>
  <c r="G1427" i="47"/>
  <c r="J1427" i="47" s="1"/>
  <c r="G1377" i="47"/>
  <c r="J1377" i="47" s="1"/>
  <c r="G1345" i="47"/>
  <c r="J1345" i="47" s="1"/>
  <c r="L1345" i="47" s="1"/>
  <c r="K1346" i="47" s="1"/>
  <c r="M1345" i="47" s="1"/>
  <c r="G1333" i="47"/>
  <c r="J1333" i="47" s="1"/>
  <c r="G1279" i="47"/>
  <c r="J1279" i="47" s="1"/>
  <c r="G1278" i="47"/>
  <c r="J1278" i="47" s="1"/>
  <c r="G1271" i="47"/>
  <c r="J1271" i="47" s="1"/>
  <c r="G1270" i="47"/>
  <c r="J1270" i="47" s="1"/>
  <c r="G1264" i="47"/>
  <c r="O1264" i="47" s="1"/>
  <c r="G1257" i="47"/>
  <c r="J1257" i="47" s="1"/>
  <c r="G1256" i="47"/>
  <c r="J1256" i="47" s="1"/>
  <c r="G1249" i="47"/>
  <c r="J1249" i="47" s="1"/>
  <c r="G1248" i="47"/>
  <c r="J1248" i="47" s="1"/>
  <c r="G1243" i="47"/>
  <c r="J1243" i="47" s="1"/>
  <c r="G1242" i="47"/>
  <c r="J1242" i="47" s="1"/>
  <c r="G1235" i="47"/>
  <c r="J1235" i="47" s="1"/>
  <c r="G1234" i="47"/>
  <c r="J1234" i="47" s="1"/>
  <c r="G1227" i="47"/>
  <c r="J1227" i="47" s="1"/>
  <c r="G1226" i="47"/>
  <c r="J1226" i="47" s="1"/>
  <c r="G1221" i="47"/>
  <c r="J1221" i="47" s="1"/>
  <c r="G1220" i="47"/>
  <c r="J1220" i="47" s="1"/>
  <c r="G1209" i="47"/>
  <c r="J1209" i="47" s="1"/>
  <c r="G1199" i="47"/>
  <c r="J1199" i="47" s="1"/>
  <c r="G1194" i="47"/>
  <c r="J1194" i="47" s="1"/>
  <c r="G1189" i="47"/>
  <c r="J1189" i="47" s="1"/>
  <c r="G1186" i="47"/>
  <c r="G1179" i="47"/>
  <c r="J1179" i="47" s="1"/>
  <c r="G1172" i="47"/>
  <c r="G1164" i="47"/>
  <c r="O1164" i="47" s="1"/>
  <c r="G1149" i="47"/>
  <c r="J1149" i="47" s="1"/>
  <c r="G1145" i="47"/>
  <c r="J1145" i="47" s="1"/>
  <c r="L1145" i="47" s="1"/>
  <c r="K1146" i="47" s="1"/>
  <c r="M1145" i="47" s="1"/>
  <c r="G1139" i="47"/>
  <c r="J1139" i="47" s="1"/>
  <c r="G1117" i="47"/>
  <c r="J1117" i="47" s="1"/>
  <c r="G1114" i="47"/>
  <c r="J1114" i="47" s="1"/>
  <c r="G1106" i="47"/>
  <c r="J1106" i="47" s="1"/>
  <c r="G1086" i="47"/>
  <c r="J1086" i="47" s="1"/>
  <c r="G950" i="47"/>
  <c r="G944" i="47"/>
  <c r="O944" i="47" s="1"/>
  <c r="G891" i="47"/>
  <c r="J891" i="47" s="1"/>
  <c r="G890" i="47"/>
  <c r="J890" i="47" s="1"/>
  <c r="G878" i="47"/>
  <c r="G872" i="47"/>
  <c r="G864" i="47"/>
  <c r="O864" i="47" s="1"/>
  <c r="G858" i="47"/>
  <c r="G847" i="47"/>
  <c r="J847" i="47" s="1"/>
  <c r="G844" i="47"/>
  <c r="O844" i="47" s="1"/>
  <c r="G771" i="47"/>
  <c r="J771" i="47" s="1"/>
  <c r="G713" i="47"/>
  <c r="J713" i="47" s="1"/>
  <c r="G554" i="47"/>
  <c r="G540" i="47"/>
  <c r="G531" i="47"/>
  <c r="J531" i="47" s="1"/>
  <c r="G498" i="47"/>
  <c r="J498" i="47" s="1"/>
  <c r="G484" i="47"/>
  <c r="O484" i="47" s="1"/>
  <c r="G454" i="47"/>
  <c r="J454" i="47" s="1"/>
  <c r="G428" i="47"/>
  <c r="J428" i="47" s="1"/>
  <c r="G410" i="47"/>
  <c r="J410" i="47" s="1"/>
  <c r="G403" i="47"/>
  <c r="G392" i="47"/>
  <c r="J392" i="47" s="1"/>
  <c r="G256" i="47"/>
  <c r="J256" i="47" s="1"/>
  <c r="G210" i="47"/>
  <c r="G748" i="47"/>
  <c r="G282" i="47"/>
  <c r="J282" i="47" s="1"/>
  <c r="G274" i="47"/>
  <c r="J274" i="47" s="1"/>
  <c r="G223" i="47"/>
  <c r="G215" i="47"/>
  <c r="G995" i="47"/>
  <c r="J995" i="47" s="1"/>
  <c r="G388" i="47"/>
  <c r="J388" i="47" s="1"/>
  <c r="G382" i="47"/>
  <c r="J382" i="47" s="1"/>
  <c r="G315" i="47"/>
  <c r="J315" i="47" s="1"/>
  <c r="G310" i="47"/>
  <c r="G306" i="47"/>
  <c r="G242" i="47"/>
  <c r="J242" i="47" s="1"/>
  <c r="G1088" i="47"/>
  <c r="G1080" i="47"/>
  <c r="J1080" i="47" s="1"/>
  <c r="G1058" i="47"/>
  <c r="J1058" i="47" s="1"/>
  <c r="G1033" i="47"/>
  <c r="J1033" i="47" s="1"/>
  <c r="G1030" i="47"/>
  <c r="G1024" i="47"/>
  <c r="O1024" i="47" s="1"/>
  <c r="G1005" i="47"/>
  <c r="J1005" i="47" s="1"/>
  <c r="L1005" i="47" s="1"/>
  <c r="K1006" i="47" s="1"/>
  <c r="M1005" i="47" s="1"/>
  <c r="G994" i="47"/>
  <c r="J994" i="47" s="1"/>
  <c r="G975" i="47"/>
  <c r="J975" i="47" s="1"/>
  <c r="G964" i="47"/>
  <c r="O964" i="47" s="1"/>
  <c r="G956" i="47"/>
  <c r="J956" i="47" s="1"/>
  <c r="G928" i="47"/>
  <c r="J928" i="47" s="1"/>
  <c r="G895" i="47"/>
  <c r="J895" i="47" s="1"/>
  <c r="G886" i="47"/>
  <c r="J886" i="47" s="1"/>
  <c r="G884" i="47"/>
  <c r="O884" i="47" s="1"/>
  <c r="G851" i="47"/>
  <c r="J851" i="47" s="1"/>
  <c r="G846" i="47"/>
  <c r="G833" i="47"/>
  <c r="J833" i="47" s="1"/>
  <c r="G832" i="47"/>
  <c r="J832" i="47" s="1"/>
  <c r="G801" i="47"/>
  <c r="J801" i="47" s="1"/>
  <c r="G762" i="47"/>
  <c r="G752" i="47"/>
  <c r="J752" i="47" s="1"/>
  <c r="G718" i="47"/>
  <c r="G709" i="47"/>
  <c r="J709" i="47" s="1"/>
  <c r="G705" i="47"/>
  <c r="J705" i="47" s="1"/>
  <c r="L705" i="47" s="1"/>
  <c r="K706" i="47" s="1"/>
  <c r="G699" i="47"/>
  <c r="J699" i="47" s="1"/>
  <c r="G681" i="47"/>
  <c r="J681" i="47" s="1"/>
  <c r="G673" i="47"/>
  <c r="J673" i="47" s="1"/>
  <c r="G669" i="47"/>
  <c r="J669" i="47" s="1"/>
  <c r="G665" i="47"/>
  <c r="J665" i="47" s="1"/>
  <c r="L665" i="47" s="1"/>
  <c r="K666" i="47" s="1"/>
  <c r="M665" i="47" s="1"/>
  <c r="G655" i="47"/>
  <c r="J655" i="47" s="1"/>
  <c r="G651" i="47"/>
  <c r="J651" i="47" s="1"/>
  <c r="G637" i="47"/>
  <c r="J637" i="47" s="1"/>
  <c r="G633" i="47"/>
  <c r="J633" i="47" s="1"/>
  <c r="G598" i="47"/>
  <c r="G589" i="47"/>
  <c r="J589" i="47" s="1"/>
  <c r="G585" i="47"/>
  <c r="G560" i="47"/>
  <c r="G556" i="47"/>
  <c r="J556" i="47" s="1"/>
  <c r="G517" i="47"/>
  <c r="J517" i="47" s="1"/>
  <c r="G510" i="47"/>
  <c r="J510" i="47" s="1"/>
  <c r="G491" i="47"/>
  <c r="J491" i="47" s="1"/>
  <c r="G477" i="47"/>
  <c r="J477" i="47" s="1"/>
  <c r="G468" i="47"/>
  <c r="J468" i="47" s="1"/>
  <c r="G465" i="47"/>
  <c r="J465" i="47" s="1"/>
  <c r="L465" i="47" s="1"/>
  <c r="K466" i="47" s="1"/>
  <c r="M465" i="47" s="1"/>
  <c r="G409" i="47"/>
  <c r="J409" i="47" s="1"/>
  <c r="O5" i="46"/>
  <c r="R5" i="46"/>
  <c r="R29" i="46"/>
  <c r="R25" i="46"/>
  <c r="R21" i="46"/>
  <c r="R17" i="46"/>
  <c r="R13" i="46"/>
  <c r="R9" i="46"/>
  <c r="R33" i="46"/>
  <c r="R57" i="46"/>
  <c r="R53" i="46"/>
  <c r="R49" i="46"/>
  <c r="R45" i="46"/>
  <c r="R41" i="46"/>
  <c r="R37" i="46"/>
  <c r="R61" i="46"/>
  <c r="R32" i="46"/>
  <c r="R28" i="46"/>
  <c r="R24" i="46"/>
  <c r="R20" i="46"/>
  <c r="R16" i="46"/>
  <c r="R12" i="46"/>
  <c r="R8" i="46"/>
  <c r="R60" i="46"/>
  <c r="R56" i="46"/>
  <c r="R52" i="46"/>
  <c r="R48" i="46"/>
  <c r="R44" i="46"/>
  <c r="R40" i="46"/>
  <c r="R36" i="46"/>
  <c r="R31" i="46"/>
  <c r="R27" i="46"/>
  <c r="R23" i="46"/>
  <c r="R19" i="46"/>
  <c r="R15" i="46"/>
  <c r="R11" i="46"/>
  <c r="R7" i="46"/>
  <c r="R59" i="46"/>
  <c r="R55" i="46"/>
  <c r="R51" i="46"/>
  <c r="R47" i="46"/>
  <c r="R43" i="46"/>
  <c r="R39" i="46"/>
  <c r="R35" i="46"/>
  <c r="R30" i="46"/>
  <c r="R26" i="46"/>
  <c r="R22" i="46"/>
  <c r="R18" i="46"/>
  <c r="R14" i="46"/>
  <c r="R10" i="46"/>
  <c r="R6" i="46"/>
  <c r="R58" i="46"/>
  <c r="R54" i="46"/>
  <c r="R50" i="46"/>
  <c r="R46" i="46"/>
  <c r="R42" i="46"/>
  <c r="R38" i="46"/>
  <c r="R34" i="46"/>
  <c r="M1625" i="47"/>
  <c r="M1385" i="47"/>
  <c r="M1545" i="47"/>
  <c r="M1505" i="47"/>
  <c r="M1665" i="47"/>
  <c r="M1465" i="47"/>
  <c r="E1703" i="47"/>
  <c r="F1703" i="47"/>
  <c r="E1687" i="47"/>
  <c r="F1687" i="47"/>
  <c r="E1589" i="47"/>
  <c r="F1589" i="47"/>
  <c r="E1503" i="47"/>
  <c r="F1503" i="47"/>
  <c r="E1481" i="47"/>
  <c r="F1481" i="47"/>
  <c r="G1678" i="47"/>
  <c r="E1487" i="47"/>
  <c r="F1487" i="47"/>
  <c r="G1474" i="47"/>
  <c r="E1469" i="47"/>
  <c r="F1469" i="47"/>
  <c r="G1452" i="47"/>
  <c r="G1358" i="47"/>
  <c r="J1358" i="47" s="1"/>
  <c r="E1353" i="47"/>
  <c r="F1353" i="47"/>
  <c r="E1313" i="47"/>
  <c r="F1313" i="47"/>
  <c r="G1296" i="47"/>
  <c r="J1296" i="47" s="1"/>
  <c r="L1266" i="47"/>
  <c r="K1267" i="47" s="1"/>
  <c r="M1265" i="47"/>
  <c r="J1173" i="47"/>
  <c r="E1681" i="47"/>
  <c r="F1681" i="47"/>
  <c r="E1659" i="47"/>
  <c r="F1659" i="47"/>
  <c r="E1651" i="47"/>
  <c r="F1651" i="47"/>
  <c r="E1597" i="47"/>
  <c r="F1597" i="47"/>
  <c r="E1567" i="47"/>
  <c r="F1567" i="47"/>
  <c r="E1531" i="47"/>
  <c r="F1531" i="47"/>
  <c r="E1495" i="47"/>
  <c r="F1495" i="47"/>
  <c r="E1437" i="47"/>
  <c r="F1437" i="47"/>
  <c r="E1415" i="47"/>
  <c r="F1415" i="47"/>
  <c r="E1393" i="47"/>
  <c r="F1393" i="47"/>
  <c r="E1371" i="47"/>
  <c r="F1371" i="47"/>
  <c r="E1321" i="47"/>
  <c r="F1321" i="47"/>
  <c r="E1303" i="47"/>
  <c r="F1303" i="47"/>
  <c r="E1299" i="47"/>
  <c r="F1299" i="47"/>
  <c r="E1291" i="47"/>
  <c r="F1291" i="47"/>
  <c r="M1165" i="47"/>
  <c r="G1696" i="47"/>
  <c r="E1691" i="47"/>
  <c r="F1691" i="47"/>
  <c r="G1664" i="47"/>
  <c r="O1664" i="47" s="1"/>
  <c r="G1656" i="47"/>
  <c r="G1648" i="47"/>
  <c r="G1624" i="47"/>
  <c r="O1624" i="47" s="1"/>
  <c r="G1605" i="47"/>
  <c r="J1605" i="47" s="1"/>
  <c r="L1605" i="47" s="1"/>
  <c r="K1606" i="47" s="1"/>
  <c r="G1602" i="47"/>
  <c r="E1579" i="47"/>
  <c r="F1579" i="47"/>
  <c r="G1572" i="47"/>
  <c r="E1557" i="47"/>
  <c r="F1557" i="47"/>
  <c r="E1535" i="47"/>
  <c r="F1535" i="47"/>
  <c r="G1528" i="47"/>
  <c r="E1521" i="47"/>
  <c r="F1521" i="47"/>
  <c r="G1514" i="47"/>
  <c r="G1500" i="47"/>
  <c r="E1463" i="47"/>
  <c r="F1463" i="47"/>
  <c r="E1447" i="47"/>
  <c r="F1447" i="47"/>
  <c r="E1441" i="47"/>
  <c r="F1441" i="47"/>
  <c r="G1430" i="47"/>
  <c r="G1424" i="47"/>
  <c r="O1424" i="47" s="1"/>
  <c r="E1419" i="47"/>
  <c r="F1419" i="47"/>
  <c r="G1408" i="47"/>
  <c r="J1408" i="47" s="1"/>
  <c r="G1402" i="47"/>
  <c r="E1397" i="47"/>
  <c r="F1397" i="47"/>
  <c r="G1386" i="47"/>
  <c r="J1386" i="47" s="1"/>
  <c r="L1386" i="47" s="1"/>
  <c r="K1387" i="47" s="1"/>
  <c r="G1380" i="47"/>
  <c r="E1375" i="47"/>
  <c r="F1375" i="47"/>
  <c r="G1365" i="47"/>
  <c r="G1336" i="47"/>
  <c r="E1331" i="47"/>
  <c r="F1331" i="47"/>
  <c r="E1309" i="47"/>
  <c r="F1309" i="47"/>
  <c r="G1304" i="47"/>
  <c r="O1304" i="47" s="1"/>
  <c r="G1300" i="47"/>
  <c r="J1300" i="47" s="1"/>
  <c r="G1292" i="47"/>
  <c r="J1292" i="47" s="1"/>
  <c r="G1288" i="47"/>
  <c r="J1288" i="47" s="1"/>
  <c r="E1704" i="47"/>
  <c r="G1704" i="47" s="1"/>
  <c r="O1704" i="47" s="1"/>
  <c r="G1701" i="47"/>
  <c r="J1701" i="47" s="1"/>
  <c r="G1700" i="47"/>
  <c r="J1700" i="47" s="1"/>
  <c r="E1695" i="47"/>
  <c r="F1695" i="47"/>
  <c r="E1688" i="47"/>
  <c r="G1688" i="47" s="1"/>
  <c r="J1688" i="47" s="1"/>
  <c r="G1685" i="47"/>
  <c r="J1685" i="47" s="1"/>
  <c r="L1685" i="47" s="1"/>
  <c r="K1686" i="47" s="1"/>
  <c r="E1682" i="47"/>
  <c r="G1682" i="47" s="1"/>
  <c r="J1682" i="47" s="1"/>
  <c r="E1677" i="47"/>
  <c r="F1677" i="47"/>
  <c r="G1671" i="47"/>
  <c r="J1671" i="47" s="1"/>
  <c r="G1670" i="47"/>
  <c r="J1670" i="47" s="1"/>
  <c r="E1663" i="47"/>
  <c r="F1663" i="47"/>
  <c r="E1660" i="47"/>
  <c r="E1655" i="47"/>
  <c r="F1655" i="47"/>
  <c r="E1652" i="47"/>
  <c r="G1652" i="47" s="1"/>
  <c r="J1652" i="47" s="1"/>
  <c r="E1647" i="47"/>
  <c r="F1647" i="47"/>
  <c r="G1639" i="47"/>
  <c r="J1639" i="47" s="1"/>
  <c r="G1638" i="47"/>
  <c r="J1638" i="47" s="1"/>
  <c r="G1631" i="47"/>
  <c r="J1631" i="47" s="1"/>
  <c r="G1630" i="47"/>
  <c r="J1630" i="47" s="1"/>
  <c r="E1623" i="47"/>
  <c r="F1623" i="47"/>
  <c r="E1620" i="47"/>
  <c r="G1620" i="47" s="1"/>
  <c r="J1620" i="47" s="1"/>
  <c r="E1615" i="47"/>
  <c r="F1615" i="47"/>
  <c r="G1609" i="47"/>
  <c r="J1609" i="47" s="1"/>
  <c r="G1608" i="47"/>
  <c r="J1608" i="47" s="1"/>
  <c r="E1601" i="47"/>
  <c r="F1601" i="47"/>
  <c r="E1598" i="47"/>
  <c r="E1593" i="47"/>
  <c r="F1593" i="47"/>
  <c r="E1590" i="47"/>
  <c r="G1584" i="47"/>
  <c r="O1584" i="47" s="1"/>
  <c r="G1577" i="47"/>
  <c r="J1577" i="47" s="1"/>
  <c r="G1576" i="47"/>
  <c r="J1576" i="47" s="1"/>
  <c r="E1571" i="47"/>
  <c r="F1571" i="47"/>
  <c r="E1568" i="47"/>
  <c r="G1568" i="47" s="1"/>
  <c r="J1568" i="47" s="1"/>
  <c r="G1565" i="47"/>
  <c r="J1565" i="47" s="1"/>
  <c r="L1565" i="47" s="1"/>
  <c r="K1566" i="47" s="1"/>
  <c r="G1563" i="47"/>
  <c r="J1563" i="47" s="1"/>
  <c r="G1562" i="47"/>
  <c r="J1562" i="47" s="1"/>
  <c r="G1555" i="47"/>
  <c r="J1555" i="47" s="1"/>
  <c r="G1554" i="47"/>
  <c r="J1554" i="47" s="1"/>
  <c r="E1546" i="47"/>
  <c r="G1546" i="47" s="1"/>
  <c r="J1546" i="47" s="1"/>
  <c r="G1541" i="47"/>
  <c r="J1541" i="47" s="1"/>
  <c r="G1540" i="47"/>
  <c r="J1540" i="47" s="1"/>
  <c r="E1527" i="47"/>
  <c r="F1527" i="47"/>
  <c r="G1518" i="47"/>
  <c r="J1518" i="47" s="1"/>
  <c r="E1513" i="47"/>
  <c r="F1513" i="47"/>
  <c r="G1506" i="47"/>
  <c r="J1506" i="47" s="1"/>
  <c r="L1506" i="47" s="1"/>
  <c r="K1507" i="47" s="1"/>
  <c r="E1499" i="47"/>
  <c r="F1499" i="47"/>
  <c r="G1492" i="47"/>
  <c r="J1492" i="47" s="1"/>
  <c r="G1478" i="47"/>
  <c r="J1478" i="47" s="1"/>
  <c r="E1473" i="47"/>
  <c r="F1473" i="47"/>
  <c r="G1456" i="47"/>
  <c r="J1456" i="47" s="1"/>
  <c r="E1451" i="47"/>
  <c r="F1451" i="47"/>
  <c r="E1445" i="47"/>
  <c r="G1445" i="47" s="1"/>
  <c r="J1445" i="47" s="1"/>
  <c r="L1445" i="47" s="1"/>
  <c r="K1446" i="47" s="1"/>
  <c r="E1438" i="47"/>
  <c r="G1435" i="47"/>
  <c r="J1435" i="47" s="1"/>
  <c r="G1434" i="47"/>
  <c r="J1434" i="47" s="1"/>
  <c r="E1429" i="47"/>
  <c r="F1429" i="47"/>
  <c r="E1423" i="47"/>
  <c r="F1423" i="47"/>
  <c r="G1412" i="47"/>
  <c r="J1412" i="47" s="1"/>
  <c r="E1407" i="47"/>
  <c r="F1407" i="47"/>
  <c r="E1401" i="47"/>
  <c r="F1401" i="47"/>
  <c r="G1390" i="47"/>
  <c r="J1390" i="47" s="1"/>
  <c r="G1384" i="47"/>
  <c r="O1384" i="47" s="1"/>
  <c r="E1379" i="47"/>
  <c r="F1379" i="47"/>
  <c r="G1369" i="47"/>
  <c r="J1369" i="47" s="1"/>
  <c r="G1368" i="47"/>
  <c r="J1368" i="47" s="1"/>
  <c r="G1363" i="47"/>
  <c r="J1363" i="47" s="1"/>
  <c r="G1362" i="47"/>
  <c r="J1362" i="47" s="1"/>
  <c r="E1357" i="47"/>
  <c r="F1357" i="47"/>
  <c r="E1350" i="47"/>
  <c r="G1350" i="47" s="1"/>
  <c r="J1350" i="47" s="1"/>
  <c r="G1347" i="47"/>
  <c r="J1347" i="47" s="1"/>
  <c r="G1346" i="47"/>
  <c r="J1346" i="47" s="1"/>
  <c r="E1344" i="47"/>
  <c r="G1341" i="47"/>
  <c r="J1341" i="47" s="1"/>
  <c r="G1340" i="47"/>
  <c r="J1340" i="47" s="1"/>
  <c r="E1335" i="47"/>
  <c r="F1335" i="47"/>
  <c r="E1328" i="47"/>
  <c r="G1328" i="47" s="1"/>
  <c r="J1328" i="47" s="1"/>
  <c r="G1325" i="47"/>
  <c r="J1325" i="47" s="1"/>
  <c r="L1325" i="47" s="1"/>
  <c r="K1326" i="47" s="1"/>
  <c r="E1322" i="47"/>
  <c r="G1319" i="47"/>
  <c r="J1319" i="47" s="1"/>
  <c r="G1318" i="47"/>
  <c r="J1318" i="47" s="1"/>
  <c r="G1314" i="47"/>
  <c r="J1314" i="47" s="1"/>
  <c r="G1310" i="47"/>
  <c r="J1310" i="47" s="1"/>
  <c r="G1306" i="47"/>
  <c r="J1306" i="47" s="1"/>
  <c r="L1306" i="47" s="1"/>
  <c r="K1307" i="47" s="1"/>
  <c r="J1186" i="47"/>
  <c r="E1619" i="47"/>
  <c r="F1619" i="47"/>
  <c r="E1509" i="47"/>
  <c r="F1509" i="47"/>
  <c r="G1470" i="47"/>
  <c r="J1470" i="47" s="1"/>
  <c r="E1459" i="47"/>
  <c r="F1459" i="47"/>
  <c r="G1376" i="47"/>
  <c r="J1376" i="47" s="1"/>
  <c r="E1349" i="47"/>
  <c r="F1349" i="47"/>
  <c r="E1343" i="47"/>
  <c r="F1343" i="47"/>
  <c r="E1327" i="47"/>
  <c r="F1327" i="47"/>
  <c r="E1295" i="47"/>
  <c r="F1295" i="47"/>
  <c r="E1673" i="47"/>
  <c r="F1673" i="47"/>
  <c r="E1641" i="47"/>
  <c r="F1641" i="47"/>
  <c r="E1633" i="47"/>
  <c r="F1633" i="47"/>
  <c r="G1616" i="47"/>
  <c r="J1616" i="47" s="1"/>
  <c r="E1611" i="47"/>
  <c r="F1611" i="47"/>
  <c r="G1594" i="47"/>
  <c r="J1594" i="47" s="1"/>
  <c r="G1586" i="47"/>
  <c r="J1586" i="47" s="1"/>
  <c r="E1549" i="47"/>
  <c r="F1549" i="47"/>
  <c r="E1543" i="47"/>
  <c r="F1543" i="47"/>
  <c r="E1699" i="47"/>
  <c r="F1699" i="47"/>
  <c r="E1692" i="47"/>
  <c r="G1692" i="47" s="1"/>
  <c r="J1692" i="47" s="1"/>
  <c r="G1689" i="47"/>
  <c r="J1689" i="47" s="1"/>
  <c r="G1683" i="47"/>
  <c r="J1683" i="47" s="1"/>
  <c r="E1674" i="47"/>
  <c r="G1674" i="47" s="1"/>
  <c r="J1674" i="47" s="1"/>
  <c r="E1669" i="47"/>
  <c r="F1669" i="47"/>
  <c r="E1666" i="47"/>
  <c r="G1666" i="47" s="1"/>
  <c r="J1666" i="47" s="1"/>
  <c r="L1666" i="47" s="1"/>
  <c r="K1667" i="47" s="1"/>
  <c r="G1661" i="47"/>
  <c r="J1661" i="47" s="1"/>
  <c r="G1660" i="47"/>
  <c r="J1660" i="47" s="1"/>
  <c r="G1653" i="47"/>
  <c r="J1653" i="47" s="1"/>
  <c r="E1645" i="47"/>
  <c r="G1645" i="47" s="1"/>
  <c r="J1645" i="47" s="1"/>
  <c r="L1645" i="47" s="1"/>
  <c r="K1646" i="47" s="1"/>
  <c r="E1642" i="47"/>
  <c r="G1642" i="47" s="1"/>
  <c r="J1642" i="47" s="1"/>
  <c r="E1637" i="47"/>
  <c r="F1637" i="47"/>
  <c r="E1634" i="47"/>
  <c r="G1634" i="47" s="1"/>
  <c r="E1629" i="47"/>
  <c r="F1629" i="47"/>
  <c r="E1626" i="47"/>
  <c r="G1626" i="47" s="1"/>
  <c r="J1626" i="47" s="1"/>
  <c r="L1626" i="47" s="1"/>
  <c r="K1627" i="47" s="1"/>
  <c r="G1621" i="47"/>
  <c r="J1621" i="47" s="1"/>
  <c r="E1612" i="47"/>
  <c r="G1612" i="47" s="1"/>
  <c r="J1612" i="47" s="1"/>
  <c r="E1607" i="47"/>
  <c r="F1607" i="47"/>
  <c r="G1599" i="47"/>
  <c r="J1599" i="47" s="1"/>
  <c r="G1598" i="47"/>
  <c r="J1598" i="47" s="1"/>
  <c r="G1591" i="47"/>
  <c r="J1591" i="47" s="1"/>
  <c r="G1590" i="47"/>
  <c r="J1590" i="47" s="1"/>
  <c r="E1583" i="47"/>
  <c r="F1583" i="47"/>
  <c r="G1583" i="47" s="1"/>
  <c r="J1583" i="47" s="1"/>
  <c r="E1580" i="47"/>
  <c r="G1580" i="47" s="1"/>
  <c r="J1580" i="47" s="1"/>
  <c r="E1575" i="47"/>
  <c r="F1575" i="47"/>
  <c r="G1569" i="47"/>
  <c r="J1569" i="47" s="1"/>
  <c r="E1561" i="47"/>
  <c r="F1561" i="47"/>
  <c r="E1558" i="47"/>
  <c r="G1558" i="47" s="1"/>
  <c r="J1558" i="47" s="1"/>
  <c r="E1553" i="47"/>
  <c r="F1553" i="47"/>
  <c r="E1550" i="47"/>
  <c r="G1550" i="47" s="1"/>
  <c r="J1550" i="47" s="1"/>
  <c r="G1547" i="47"/>
  <c r="J1547" i="47" s="1"/>
  <c r="E1544" i="47"/>
  <c r="G1544" i="47" s="1"/>
  <c r="O1544" i="47" s="1"/>
  <c r="E1539" i="47"/>
  <c r="F1539" i="47"/>
  <c r="E1536" i="47"/>
  <c r="G1536" i="47" s="1"/>
  <c r="J1536" i="47" s="1"/>
  <c r="G1533" i="47"/>
  <c r="J1533" i="47" s="1"/>
  <c r="G1532" i="47"/>
  <c r="J1532" i="47" s="1"/>
  <c r="E1525" i="47"/>
  <c r="G1525" i="47" s="1"/>
  <c r="J1525" i="47" s="1"/>
  <c r="L1525" i="47" s="1"/>
  <c r="K1526" i="47" s="1"/>
  <c r="E1522" i="47"/>
  <c r="G1522" i="47" s="1"/>
  <c r="J1522" i="47" s="1"/>
  <c r="E1517" i="47"/>
  <c r="F1517" i="47"/>
  <c r="G1511" i="47"/>
  <c r="J1511" i="47" s="1"/>
  <c r="G1510" i="47"/>
  <c r="J1510" i="47" s="1"/>
  <c r="G1504" i="47"/>
  <c r="O1504" i="47" s="1"/>
  <c r="G1497" i="47"/>
  <c r="J1497" i="47" s="1"/>
  <c r="G1496" i="47"/>
  <c r="J1496" i="47" s="1"/>
  <c r="E1491" i="47"/>
  <c r="F1491" i="47"/>
  <c r="G1491" i="47" s="1"/>
  <c r="J1491" i="47" s="1"/>
  <c r="E1488" i="47"/>
  <c r="G1488" i="47" s="1"/>
  <c r="J1488" i="47" s="1"/>
  <c r="G1485" i="47"/>
  <c r="J1485" i="47" s="1"/>
  <c r="L1485" i="47" s="1"/>
  <c r="K1486" i="47" s="1"/>
  <c r="G1483" i="47"/>
  <c r="J1483" i="47" s="1"/>
  <c r="G1482" i="47"/>
  <c r="J1482" i="47" s="1"/>
  <c r="E1477" i="47"/>
  <c r="F1477" i="47"/>
  <c r="E1470" i="47"/>
  <c r="G1467" i="47"/>
  <c r="J1467" i="47" s="1"/>
  <c r="G1466" i="47"/>
  <c r="J1466" i="47" s="1"/>
  <c r="L1466" i="47" s="1"/>
  <c r="K1467" i="47" s="1"/>
  <c r="E1464" i="47"/>
  <c r="G1464" i="47" s="1"/>
  <c r="O1464" i="47" s="1"/>
  <c r="G1461" i="47"/>
  <c r="J1461" i="47" s="1"/>
  <c r="G1460" i="47"/>
  <c r="J1460" i="47" s="1"/>
  <c r="E1455" i="47"/>
  <c r="F1455" i="47"/>
  <c r="E1448" i="47"/>
  <c r="G1448" i="47" s="1"/>
  <c r="J1448" i="47" s="1"/>
  <c r="E1442" i="47"/>
  <c r="G1442" i="47" s="1"/>
  <c r="J1442" i="47" s="1"/>
  <c r="G1439" i="47"/>
  <c r="J1439" i="47" s="1"/>
  <c r="G1438" i="47"/>
  <c r="J1438" i="47" s="1"/>
  <c r="E1433" i="47"/>
  <c r="F1433" i="47"/>
  <c r="G1433" i="47" s="1"/>
  <c r="J1433" i="47" s="1"/>
  <c r="E1426" i="47"/>
  <c r="G1426" i="47" s="1"/>
  <c r="J1426" i="47" s="1"/>
  <c r="E1420" i="47"/>
  <c r="G1420" i="47" s="1"/>
  <c r="J1420" i="47" s="1"/>
  <c r="G1417" i="47"/>
  <c r="J1417" i="47" s="1"/>
  <c r="G1416" i="47"/>
  <c r="J1416" i="47" s="1"/>
  <c r="E1411" i="47"/>
  <c r="F1411" i="47"/>
  <c r="E1405" i="47"/>
  <c r="G1405" i="47" s="1"/>
  <c r="J1405" i="47" s="1"/>
  <c r="L1405" i="47" s="1"/>
  <c r="K1406" i="47" s="1"/>
  <c r="E1398" i="47"/>
  <c r="G1398" i="47" s="1"/>
  <c r="J1398" i="47" s="1"/>
  <c r="G1395" i="47"/>
  <c r="J1395" i="47" s="1"/>
  <c r="G1394" i="47"/>
  <c r="J1394" i="47" s="1"/>
  <c r="E1389" i="47"/>
  <c r="F1389" i="47"/>
  <c r="E1383" i="47"/>
  <c r="F1383" i="47"/>
  <c r="E1376" i="47"/>
  <c r="G1373" i="47"/>
  <c r="J1373" i="47" s="1"/>
  <c r="E1367" i="47"/>
  <c r="F1367" i="47"/>
  <c r="E1361" i="47"/>
  <c r="F1361" i="47"/>
  <c r="E1354" i="47"/>
  <c r="G1354" i="47" s="1"/>
  <c r="J1354" i="47" s="1"/>
  <c r="G1351" i="47"/>
  <c r="J1351" i="47" s="1"/>
  <c r="G1344" i="47"/>
  <c r="O1344" i="47" s="1"/>
  <c r="E1339" i="47"/>
  <c r="F1339" i="47"/>
  <c r="E1332" i="47"/>
  <c r="G1332" i="47" s="1"/>
  <c r="J1332" i="47" s="1"/>
  <c r="G1329" i="47"/>
  <c r="J1329" i="47" s="1"/>
  <c r="G1323" i="47"/>
  <c r="J1323" i="47" s="1"/>
  <c r="G1322" i="47"/>
  <c r="J1322" i="47" s="1"/>
  <c r="E1317" i="47"/>
  <c r="F1317" i="47"/>
  <c r="G1317" i="47" s="1"/>
  <c r="J1317" i="47" s="1"/>
  <c r="M1305" i="47"/>
  <c r="G1203" i="47"/>
  <c r="J1203" i="47" s="1"/>
  <c r="G1193" i="47"/>
  <c r="J1193" i="47" s="1"/>
  <c r="E1074" i="47"/>
  <c r="F1074" i="47"/>
  <c r="E1060" i="47"/>
  <c r="F1060" i="47"/>
  <c r="E1036" i="47"/>
  <c r="F1036" i="47"/>
  <c r="E1034" i="47"/>
  <c r="F1034" i="47"/>
  <c r="E1006" i="47"/>
  <c r="F1006" i="47"/>
  <c r="F1182" i="47"/>
  <c r="G1182" i="47" s="1"/>
  <c r="J1182" i="47" s="1"/>
  <c r="F1166" i="47"/>
  <c r="G1166" i="47" s="1"/>
  <c r="J1166" i="47" s="1"/>
  <c r="L1166" i="47" s="1"/>
  <c r="K1167" i="47" s="1"/>
  <c r="F1152" i="47"/>
  <c r="G1152" i="47" s="1"/>
  <c r="J1152" i="47" s="1"/>
  <c r="F1138" i="47"/>
  <c r="G1138" i="47" s="1"/>
  <c r="J1138" i="47" s="1"/>
  <c r="E1120" i="47"/>
  <c r="G1120" i="47" s="1"/>
  <c r="J1120" i="47" s="1"/>
  <c r="E1119" i="47"/>
  <c r="G1119" i="47" s="1"/>
  <c r="F1118" i="47"/>
  <c r="G1118" i="47" s="1"/>
  <c r="F1105" i="47"/>
  <c r="G1105" i="47" s="1"/>
  <c r="J1105" i="47" s="1"/>
  <c r="L1105" i="47" s="1"/>
  <c r="K1106" i="47" s="1"/>
  <c r="F1100" i="47"/>
  <c r="G1100" i="47" s="1"/>
  <c r="J1100" i="47" s="1"/>
  <c r="J1094" i="47"/>
  <c r="F1090" i="47"/>
  <c r="G1090" i="47" s="1"/>
  <c r="J1090" i="47" s="1"/>
  <c r="F1085" i="47"/>
  <c r="G1085" i="47" s="1"/>
  <c r="J1085" i="47" s="1"/>
  <c r="L1085" i="47" s="1"/>
  <c r="K1086" i="47" s="1"/>
  <c r="E1078" i="47"/>
  <c r="F1078" i="47"/>
  <c r="G1075" i="47"/>
  <c r="J1075" i="47" s="1"/>
  <c r="G1068" i="47"/>
  <c r="J1068" i="47" s="1"/>
  <c r="G1065" i="47"/>
  <c r="J1065" i="47" s="1"/>
  <c r="L1065" i="47" s="1"/>
  <c r="K1066" i="47" s="1"/>
  <c r="E1064" i="47"/>
  <c r="F1064" i="47"/>
  <c r="G1061" i="47"/>
  <c r="J1061" i="47" s="1"/>
  <c r="G1054" i="47"/>
  <c r="J1054" i="47" s="1"/>
  <c r="E1048" i="47"/>
  <c r="F1048" i="47"/>
  <c r="G1040" i="47"/>
  <c r="J1040" i="47" s="1"/>
  <c r="J1030" i="47"/>
  <c r="E1022" i="47"/>
  <c r="F1022" i="47"/>
  <c r="E1020" i="47"/>
  <c r="F1020" i="47"/>
  <c r="E992" i="47"/>
  <c r="F992" i="47"/>
  <c r="E990" i="47"/>
  <c r="F990" i="47"/>
  <c r="F977" i="47"/>
  <c r="E977" i="47"/>
  <c r="F938" i="47"/>
  <c r="E938" i="47"/>
  <c r="E934" i="47"/>
  <c r="F934" i="47"/>
  <c r="E932" i="47"/>
  <c r="F932" i="47"/>
  <c r="F1287" i="47"/>
  <c r="G1287" i="47" s="1"/>
  <c r="J1287" i="47" s="1"/>
  <c r="F1281" i="47"/>
  <c r="G1281" i="47" s="1"/>
  <c r="J1281" i="47" s="1"/>
  <c r="F1277" i="47"/>
  <c r="G1277" i="47" s="1"/>
  <c r="J1277" i="47" s="1"/>
  <c r="F1273" i="47"/>
  <c r="G1273" i="47" s="1"/>
  <c r="J1273" i="47" s="1"/>
  <c r="F1269" i="47"/>
  <c r="G1269" i="47" s="1"/>
  <c r="J1269" i="47" s="1"/>
  <c r="F1263" i="47"/>
  <c r="G1263" i="47" s="1"/>
  <c r="J1263" i="47" s="1"/>
  <c r="F1259" i="47"/>
  <c r="G1259" i="47" s="1"/>
  <c r="J1259" i="47" s="1"/>
  <c r="F1255" i="47"/>
  <c r="G1255" i="47" s="1"/>
  <c r="J1255" i="47" s="1"/>
  <c r="F1251" i="47"/>
  <c r="G1251" i="47" s="1"/>
  <c r="J1251" i="47" s="1"/>
  <c r="F1247" i="47"/>
  <c r="G1247" i="47" s="1"/>
  <c r="J1247" i="47" s="1"/>
  <c r="F1241" i="47"/>
  <c r="G1241" i="47" s="1"/>
  <c r="J1241" i="47" s="1"/>
  <c r="F1237" i="47"/>
  <c r="G1237" i="47" s="1"/>
  <c r="J1237" i="47" s="1"/>
  <c r="F1233" i="47"/>
  <c r="G1233" i="47" s="1"/>
  <c r="J1233" i="47" s="1"/>
  <c r="F1229" i="47"/>
  <c r="G1229" i="47" s="1"/>
  <c r="J1229" i="47" s="1"/>
  <c r="F1223" i="47"/>
  <c r="G1223" i="47" s="1"/>
  <c r="J1223" i="47" s="1"/>
  <c r="F1219" i="47"/>
  <c r="G1219" i="47" s="1"/>
  <c r="J1219" i="47" s="1"/>
  <c r="F1215" i="47"/>
  <c r="G1215" i="47" s="1"/>
  <c r="J1215" i="47" s="1"/>
  <c r="F1211" i="47"/>
  <c r="G1211" i="47" s="1"/>
  <c r="J1211" i="47" s="1"/>
  <c r="F1207" i="47"/>
  <c r="G1207" i="47" s="1"/>
  <c r="J1207" i="47" s="1"/>
  <c r="F1201" i="47"/>
  <c r="G1201" i="47" s="1"/>
  <c r="J1201" i="47" s="1"/>
  <c r="F1197" i="47"/>
  <c r="G1197" i="47" s="1"/>
  <c r="J1197" i="47" s="1"/>
  <c r="J1187" i="47"/>
  <c r="E1181" i="47"/>
  <c r="G1181" i="47" s="1"/>
  <c r="J1181" i="47" s="1"/>
  <c r="F1180" i="47"/>
  <c r="G1180" i="47" s="1"/>
  <c r="J1180" i="47" s="1"/>
  <c r="J1172" i="47"/>
  <c r="F1170" i="47"/>
  <c r="G1170" i="47" s="1"/>
  <c r="F1156" i="47"/>
  <c r="G1156" i="47" s="1"/>
  <c r="E1151" i="47"/>
  <c r="G1151" i="47" s="1"/>
  <c r="J1151" i="47" s="1"/>
  <c r="F1150" i="47"/>
  <c r="G1150" i="47" s="1"/>
  <c r="J1150" i="47" s="1"/>
  <c r="F1142" i="47"/>
  <c r="G1142" i="47" s="1"/>
  <c r="E1137" i="47"/>
  <c r="G1137" i="47" s="1"/>
  <c r="J1137" i="47" s="1"/>
  <c r="F1136" i="47"/>
  <c r="G1136" i="47" s="1"/>
  <c r="J1136" i="47" s="1"/>
  <c r="F1126" i="47"/>
  <c r="G1126" i="47" s="1"/>
  <c r="F1112" i="47"/>
  <c r="G1112" i="47" s="1"/>
  <c r="J1088" i="47"/>
  <c r="E1066" i="47"/>
  <c r="F1066" i="47"/>
  <c r="E1052" i="47"/>
  <c r="F1052" i="47"/>
  <c r="F1035" i="47"/>
  <c r="E1035" i="47"/>
  <c r="E936" i="47"/>
  <c r="F936" i="47"/>
  <c r="G1188" i="47"/>
  <c r="J1188" i="47" s="1"/>
  <c r="G1185" i="47"/>
  <c r="J1185" i="47" s="1"/>
  <c r="L1185" i="47" s="1"/>
  <c r="K1186" i="47" s="1"/>
  <c r="F1184" i="47"/>
  <c r="G1184" i="47" s="1"/>
  <c r="O1184" i="47" s="1"/>
  <c r="G1174" i="47"/>
  <c r="J1174" i="47" s="1"/>
  <c r="E1169" i="47"/>
  <c r="G1169" i="47" s="1"/>
  <c r="J1169" i="47" s="1"/>
  <c r="F1168" i="47"/>
  <c r="G1168" i="47" s="1"/>
  <c r="J1168" i="47" s="1"/>
  <c r="G1160" i="47"/>
  <c r="J1160" i="47" s="1"/>
  <c r="E1155" i="47"/>
  <c r="G1155" i="47" s="1"/>
  <c r="J1155" i="47" s="1"/>
  <c r="F1154" i="47"/>
  <c r="G1154" i="47" s="1"/>
  <c r="J1154" i="47" s="1"/>
  <c r="E1141" i="47"/>
  <c r="G1141" i="47" s="1"/>
  <c r="J1141" i="47" s="1"/>
  <c r="F1140" i="47"/>
  <c r="G1140" i="47" s="1"/>
  <c r="J1140" i="47" s="1"/>
  <c r="G1130" i="47"/>
  <c r="J1130" i="47" s="1"/>
  <c r="G1116" i="47"/>
  <c r="J1116" i="47" s="1"/>
  <c r="E1111" i="47"/>
  <c r="G1111" i="47" s="1"/>
  <c r="J1111" i="47" s="1"/>
  <c r="F1110" i="47"/>
  <c r="G1110" i="47" s="1"/>
  <c r="J1110" i="47" s="1"/>
  <c r="F1108" i="47"/>
  <c r="G1108" i="47" s="1"/>
  <c r="J1108" i="47" s="1"/>
  <c r="F1098" i="47"/>
  <c r="G1098" i="47" s="1"/>
  <c r="J1098" i="47" s="1"/>
  <c r="F1092" i="47"/>
  <c r="G1092" i="47" s="1"/>
  <c r="F1082" i="47"/>
  <c r="G1082" i="47" s="1"/>
  <c r="G1076" i="47"/>
  <c r="J1076" i="47" s="1"/>
  <c r="E1070" i="47"/>
  <c r="F1070" i="47"/>
  <c r="G1067" i="47"/>
  <c r="J1067" i="47" s="1"/>
  <c r="G1062" i="47"/>
  <c r="J1062" i="47" s="1"/>
  <c r="E1056" i="47"/>
  <c r="F1056" i="47"/>
  <c r="G1053" i="47"/>
  <c r="J1053" i="47" s="1"/>
  <c r="G1046" i="47"/>
  <c r="J1046" i="47" s="1"/>
  <c r="E1045" i="47"/>
  <c r="F1045" i="47"/>
  <c r="E1042" i="47"/>
  <c r="F1042" i="47"/>
  <c r="G1039" i="47"/>
  <c r="J1039" i="47" s="1"/>
  <c r="F1021" i="47"/>
  <c r="E1021" i="47"/>
  <c r="G1010" i="47"/>
  <c r="J1010" i="47" s="1"/>
  <c r="G1009" i="47"/>
  <c r="J1009" i="47" s="1"/>
  <c r="F991" i="47"/>
  <c r="E991" i="47"/>
  <c r="F981" i="47"/>
  <c r="E981" i="47"/>
  <c r="F955" i="47"/>
  <c r="E955" i="47"/>
  <c r="J846" i="47"/>
  <c r="G924" i="47"/>
  <c r="O924" i="47" s="1"/>
  <c r="E918" i="47"/>
  <c r="F918" i="47"/>
  <c r="E896" i="47"/>
  <c r="E885" i="47"/>
  <c r="F883" i="47"/>
  <c r="F867" i="47"/>
  <c r="F853" i="47"/>
  <c r="E838" i="47"/>
  <c r="E816" i="47"/>
  <c r="F816" i="47"/>
  <c r="F792" i="47"/>
  <c r="F791" i="47"/>
  <c r="E790" i="47"/>
  <c r="E788" i="47"/>
  <c r="F788" i="47"/>
  <c r="F787" i="47"/>
  <c r="E787" i="47"/>
  <c r="E786" i="47"/>
  <c r="F786" i="47"/>
  <c r="E785" i="47"/>
  <c r="F785" i="47"/>
  <c r="E772" i="47"/>
  <c r="F772" i="47"/>
  <c r="J765" i="47"/>
  <c r="L765" i="47" s="1"/>
  <c r="K766" i="47" s="1"/>
  <c r="E730" i="47"/>
  <c r="F730" i="47"/>
  <c r="E728" i="47"/>
  <c r="F728" i="47"/>
  <c r="M725" i="47"/>
  <c r="F701" i="47"/>
  <c r="E701" i="47"/>
  <c r="E664" i="47"/>
  <c r="F664" i="47"/>
  <c r="F653" i="47"/>
  <c r="E653" i="47"/>
  <c r="F635" i="47"/>
  <c r="E635" i="47"/>
  <c r="F595" i="47"/>
  <c r="G595" i="47" s="1"/>
  <c r="J595" i="47" s="1"/>
  <c r="E595" i="47"/>
  <c r="E592" i="47"/>
  <c r="F592" i="47"/>
  <c r="E580" i="47"/>
  <c r="F580" i="47"/>
  <c r="F577" i="47"/>
  <c r="E577" i="47"/>
  <c r="G1032" i="47"/>
  <c r="J1032" i="47" s="1"/>
  <c r="E1028" i="47"/>
  <c r="G1028" i="47" s="1"/>
  <c r="J1028" i="47" s="1"/>
  <c r="E1027" i="47"/>
  <c r="G1027" i="47" s="1"/>
  <c r="F1026" i="47"/>
  <c r="G1026" i="47" s="1"/>
  <c r="E1025" i="47"/>
  <c r="G1025" i="47" s="1"/>
  <c r="J1025" i="47" s="1"/>
  <c r="L1025" i="47" s="1"/>
  <c r="K1026" i="47" s="1"/>
  <c r="G1018" i="47"/>
  <c r="J1018" i="47" s="1"/>
  <c r="E1014" i="47"/>
  <c r="G1014" i="47" s="1"/>
  <c r="J1014" i="47" s="1"/>
  <c r="E1013" i="47"/>
  <c r="G1013" i="47" s="1"/>
  <c r="F1012" i="47"/>
  <c r="G1012" i="47" s="1"/>
  <c r="G1004" i="47"/>
  <c r="O1004" i="47" s="1"/>
  <c r="E1000" i="47"/>
  <c r="G1000" i="47" s="1"/>
  <c r="J1000" i="47" s="1"/>
  <c r="E999" i="47"/>
  <c r="G999" i="47" s="1"/>
  <c r="F998" i="47"/>
  <c r="G998" i="47" s="1"/>
  <c r="G988" i="47"/>
  <c r="J988" i="47" s="1"/>
  <c r="E982" i="47"/>
  <c r="G982" i="47" s="1"/>
  <c r="J982" i="47" s="1"/>
  <c r="F980" i="47"/>
  <c r="G980" i="47" s="1"/>
  <c r="J980" i="47" s="1"/>
  <c r="G978" i="47"/>
  <c r="J978" i="47" s="1"/>
  <c r="F969" i="47"/>
  <c r="G969" i="47" s="1"/>
  <c r="J969" i="47" s="1"/>
  <c r="E962" i="47"/>
  <c r="F962" i="47"/>
  <c r="G962" i="47" s="1"/>
  <c r="J962" i="47" s="1"/>
  <c r="J959" i="47"/>
  <c r="G952" i="47"/>
  <c r="E946" i="47"/>
  <c r="F946" i="47"/>
  <c r="G946" i="47" s="1"/>
  <c r="J946" i="47" s="1"/>
  <c r="E940" i="47"/>
  <c r="G940" i="47" s="1"/>
  <c r="J940" i="47" s="1"/>
  <c r="J930" i="47"/>
  <c r="F925" i="47"/>
  <c r="G925" i="47" s="1"/>
  <c r="J925" i="47" s="1"/>
  <c r="L925" i="47" s="1"/>
  <c r="K926" i="47" s="1"/>
  <c r="E923" i="47"/>
  <c r="G923" i="47" s="1"/>
  <c r="J923" i="47" s="1"/>
  <c r="G916" i="47"/>
  <c r="J916" i="47" s="1"/>
  <c r="E910" i="47"/>
  <c r="G910" i="47" s="1"/>
  <c r="J910" i="47" s="1"/>
  <c r="E907" i="47"/>
  <c r="E905" i="47"/>
  <c r="G905" i="47" s="1"/>
  <c r="J905" i="47" s="1"/>
  <c r="L905" i="47" s="1"/>
  <c r="K906" i="47" s="1"/>
  <c r="G903" i="47"/>
  <c r="J903" i="47" s="1"/>
  <c r="G893" i="47"/>
  <c r="F889" i="47"/>
  <c r="E889" i="47"/>
  <c r="G887" i="47"/>
  <c r="J887" i="47" s="1"/>
  <c r="G880" i="47"/>
  <c r="J880" i="47" s="1"/>
  <c r="E874" i="47"/>
  <c r="F874" i="47"/>
  <c r="J871" i="47"/>
  <c r="E860" i="47"/>
  <c r="F860" i="47"/>
  <c r="G850" i="47"/>
  <c r="G835" i="47"/>
  <c r="J835" i="47" s="1"/>
  <c r="F831" i="47"/>
  <c r="E831" i="47"/>
  <c r="G829" i="47"/>
  <c r="J829" i="47" s="1"/>
  <c r="G825" i="47"/>
  <c r="J825" i="47" s="1"/>
  <c r="L825" i="47" s="1"/>
  <c r="K826" i="47" s="1"/>
  <c r="E824" i="47"/>
  <c r="G824" i="47" s="1"/>
  <c r="O824" i="47" s="1"/>
  <c r="E821" i="47"/>
  <c r="G821" i="47" s="1"/>
  <c r="J821" i="47" s="1"/>
  <c r="G814" i="47"/>
  <c r="J814" i="47" s="1"/>
  <c r="E808" i="47"/>
  <c r="G808" i="47" s="1"/>
  <c r="J808" i="47" s="1"/>
  <c r="E805" i="47"/>
  <c r="F805" i="47"/>
  <c r="G805" i="47" s="1"/>
  <c r="J805" i="47" s="1"/>
  <c r="L805" i="47" s="1"/>
  <c r="K806" i="47" s="1"/>
  <c r="E804" i="47"/>
  <c r="F804" i="47"/>
  <c r="F803" i="47"/>
  <c r="E803" i="47"/>
  <c r="E802" i="47"/>
  <c r="F802" i="47"/>
  <c r="G783" i="47"/>
  <c r="J783" i="47" s="1"/>
  <c r="F778" i="47"/>
  <c r="G778" i="47" s="1"/>
  <c r="J778" i="47" s="1"/>
  <c r="F777" i="47"/>
  <c r="G777" i="47" s="1"/>
  <c r="E776" i="47"/>
  <c r="G776" i="47" s="1"/>
  <c r="J776" i="47" s="1"/>
  <c r="E774" i="47"/>
  <c r="F774" i="47"/>
  <c r="G774" i="47" s="1"/>
  <c r="J774" i="47" s="1"/>
  <c r="F773" i="47"/>
  <c r="E773" i="47"/>
  <c r="F759" i="47"/>
  <c r="E759" i="47"/>
  <c r="G745" i="47"/>
  <c r="G734" i="47"/>
  <c r="J734" i="47" s="1"/>
  <c r="G719" i="47"/>
  <c r="E716" i="47"/>
  <c r="F716" i="47"/>
  <c r="E714" i="47"/>
  <c r="F714" i="47"/>
  <c r="G695" i="47"/>
  <c r="J695" i="47" s="1"/>
  <c r="F671" i="47"/>
  <c r="E671" i="47"/>
  <c r="E648" i="47"/>
  <c r="F648" i="47"/>
  <c r="E630" i="47"/>
  <c r="F630" i="47"/>
  <c r="E594" i="47"/>
  <c r="F594" i="47"/>
  <c r="G594" i="47" s="1"/>
  <c r="F591" i="47"/>
  <c r="E591" i="47"/>
  <c r="E576" i="47"/>
  <c r="F576" i="47"/>
  <c r="E976" i="47"/>
  <c r="F976" i="47"/>
  <c r="J973" i="47"/>
  <c r="G966" i="47"/>
  <c r="J966" i="47" s="1"/>
  <c r="J960" i="47"/>
  <c r="E954" i="47"/>
  <c r="G954" i="47" s="1"/>
  <c r="G937" i="47"/>
  <c r="J937" i="47" s="1"/>
  <c r="F933" i="47"/>
  <c r="E933" i="47"/>
  <c r="F919" i="47"/>
  <c r="G919" i="47" s="1"/>
  <c r="J919" i="47" s="1"/>
  <c r="E919" i="47"/>
  <c r="G907" i="47"/>
  <c r="J907" i="47" s="1"/>
  <c r="F898" i="47"/>
  <c r="F897" i="47"/>
  <c r="G897" i="47" s="1"/>
  <c r="J897" i="47" s="1"/>
  <c r="E882" i="47"/>
  <c r="G882" i="47" s="1"/>
  <c r="J872" i="47"/>
  <c r="E866" i="47"/>
  <c r="G866" i="47" s="1"/>
  <c r="J866" i="47" s="1"/>
  <c r="F865" i="47"/>
  <c r="J858" i="47"/>
  <c r="E852" i="47"/>
  <c r="G852" i="47" s="1"/>
  <c r="J852" i="47" s="1"/>
  <c r="F840" i="47"/>
  <c r="F839" i="47"/>
  <c r="G839" i="47" s="1"/>
  <c r="J839" i="47" s="1"/>
  <c r="F817" i="47"/>
  <c r="E817" i="47"/>
  <c r="F806" i="47"/>
  <c r="G806" i="47" s="1"/>
  <c r="J806" i="47" s="1"/>
  <c r="J738" i="47"/>
  <c r="J736" i="47"/>
  <c r="F729" i="47"/>
  <c r="E729" i="47"/>
  <c r="E702" i="47"/>
  <c r="F702" i="47"/>
  <c r="E700" i="47"/>
  <c r="F700" i="47"/>
  <c r="E686" i="47"/>
  <c r="F686" i="47"/>
  <c r="E666" i="47"/>
  <c r="F666" i="47"/>
  <c r="F621" i="47"/>
  <c r="G621" i="47" s="1"/>
  <c r="J621" i="47" s="1"/>
  <c r="E621" i="47"/>
  <c r="E590" i="47"/>
  <c r="F590" i="47"/>
  <c r="F582" i="47"/>
  <c r="E582" i="47"/>
  <c r="G478" i="47"/>
  <c r="J478" i="47" s="1"/>
  <c r="G985" i="47"/>
  <c r="J985" i="47" s="1"/>
  <c r="L985" i="47" s="1"/>
  <c r="K986" i="47" s="1"/>
  <c r="E984" i="47"/>
  <c r="G984" i="47" s="1"/>
  <c r="O984" i="47" s="1"/>
  <c r="G974" i="47"/>
  <c r="J974" i="47" s="1"/>
  <c r="E968" i="47"/>
  <c r="G968" i="47" s="1"/>
  <c r="E965" i="47"/>
  <c r="F965" i="47"/>
  <c r="F963" i="47"/>
  <c r="E963" i="47"/>
  <c r="G961" i="47"/>
  <c r="J961" i="47" s="1"/>
  <c r="G951" i="47"/>
  <c r="J951" i="47" s="1"/>
  <c r="J950" i="47"/>
  <c r="F947" i="47"/>
  <c r="G947" i="47" s="1"/>
  <c r="J947" i="47" s="1"/>
  <c r="E947" i="47"/>
  <c r="F942" i="47"/>
  <c r="G942" i="47" s="1"/>
  <c r="J942" i="47" s="1"/>
  <c r="F941" i="47"/>
  <c r="G941" i="47" s="1"/>
  <c r="J941" i="47" s="1"/>
  <c r="F926" i="47"/>
  <c r="G926" i="47" s="1"/>
  <c r="J926" i="47" s="1"/>
  <c r="E924" i="47"/>
  <c r="F922" i="47"/>
  <c r="G922" i="47" s="1"/>
  <c r="J922" i="47" s="1"/>
  <c r="F920" i="47"/>
  <c r="G920" i="47" s="1"/>
  <c r="J920" i="47" s="1"/>
  <c r="F912" i="47"/>
  <c r="G912" i="47" s="1"/>
  <c r="J912" i="47" s="1"/>
  <c r="F911" i="47"/>
  <c r="G911" i="47" s="1"/>
  <c r="E908" i="47"/>
  <c r="G908" i="47" s="1"/>
  <c r="J908" i="47" s="1"/>
  <c r="F906" i="47"/>
  <c r="G906" i="47" s="1"/>
  <c r="E904" i="47"/>
  <c r="F904" i="47"/>
  <c r="E898" i="47"/>
  <c r="F896" i="47"/>
  <c r="G894" i="47"/>
  <c r="J894" i="47" s="1"/>
  <c r="E888" i="47"/>
  <c r="F888" i="47"/>
  <c r="F885" i="47"/>
  <c r="E883" i="47"/>
  <c r="G879" i="47"/>
  <c r="J879" i="47" s="1"/>
  <c r="J878" i="47"/>
  <c r="J876" i="47"/>
  <c r="F875" i="47"/>
  <c r="E875" i="47"/>
  <c r="G873" i="47"/>
  <c r="J873" i="47" s="1"/>
  <c r="E867" i="47"/>
  <c r="E865" i="47"/>
  <c r="J862" i="47"/>
  <c r="F861" i="47"/>
  <c r="E861" i="47"/>
  <c r="G859" i="47"/>
  <c r="J859" i="47" s="1"/>
  <c r="E853" i="47"/>
  <c r="G849" i="47"/>
  <c r="J849" i="47" s="1"/>
  <c r="E840" i="47"/>
  <c r="F838" i="47"/>
  <c r="G838" i="47" s="1"/>
  <c r="J838" i="47" s="1"/>
  <c r="G836" i="47"/>
  <c r="J836" i="47" s="1"/>
  <c r="E830" i="47"/>
  <c r="F830" i="47"/>
  <c r="E822" i="47"/>
  <c r="G822" i="47" s="1"/>
  <c r="J822" i="47" s="1"/>
  <c r="F820" i="47"/>
  <c r="G820" i="47" s="1"/>
  <c r="F818" i="47"/>
  <c r="G818" i="47" s="1"/>
  <c r="J818" i="47" s="1"/>
  <c r="F810" i="47"/>
  <c r="G810" i="47" s="1"/>
  <c r="J810" i="47" s="1"/>
  <c r="F809" i="47"/>
  <c r="G809" i="47" s="1"/>
  <c r="E792" i="47"/>
  <c r="E791" i="47"/>
  <c r="F790" i="47"/>
  <c r="G782" i="47"/>
  <c r="J782" i="47" s="1"/>
  <c r="G767" i="47"/>
  <c r="J767" i="47" s="1"/>
  <c r="G763" i="47"/>
  <c r="E760" i="47"/>
  <c r="F760" i="47"/>
  <c r="G760" i="47" s="1"/>
  <c r="E758" i="47"/>
  <c r="F758" i="47"/>
  <c r="G747" i="47"/>
  <c r="J747" i="47" s="1"/>
  <c r="E744" i="47"/>
  <c r="F744" i="47"/>
  <c r="J718" i="47"/>
  <c r="F715" i="47"/>
  <c r="E715" i="47"/>
  <c r="G690" i="47"/>
  <c r="J690" i="47" s="1"/>
  <c r="E620" i="47"/>
  <c r="F620" i="47"/>
  <c r="J598" i="47"/>
  <c r="F596" i="47"/>
  <c r="E596" i="47"/>
  <c r="F581" i="47"/>
  <c r="E581" i="47"/>
  <c r="E578" i="47"/>
  <c r="F578" i="47"/>
  <c r="F538" i="47"/>
  <c r="F537" i="47"/>
  <c r="E536" i="47"/>
  <c r="E534" i="47"/>
  <c r="F534" i="47"/>
  <c r="F533" i="47"/>
  <c r="E533" i="47"/>
  <c r="E532" i="47"/>
  <c r="F532" i="47"/>
  <c r="E504" i="47"/>
  <c r="F504" i="47"/>
  <c r="E464" i="47"/>
  <c r="E462" i="47"/>
  <c r="F462" i="47"/>
  <c r="F461" i="47"/>
  <c r="E461" i="47"/>
  <c r="E460" i="47"/>
  <c r="F460" i="47"/>
  <c r="E446" i="47"/>
  <c r="F446" i="47"/>
  <c r="E416" i="47"/>
  <c r="F416" i="47"/>
  <c r="F373" i="47"/>
  <c r="E373" i="47"/>
  <c r="E361" i="47"/>
  <c r="F361" i="47"/>
  <c r="F328" i="47"/>
  <c r="E328" i="47"/>
  <c r="F299" i="47"/>
  <c r="E299" i="47"/>
  <c r="G770" i="47"/>
  <c r="J770" i="47" s="1"/>
  <c r="G756" i="47"/>
  <c r="J756" i="47" s="1"/>
  <c r="G742" i="47"/>
  <c r="J742" i="47" s="1"/>
  <c r="G726" i="47"/>
  <c r="J726" i="47" s="1"/>
  <c r="L726" i="47" s="1"/>
  <c r="K727" i="47" s="1"/>
  <c r="G712" i="47"/>
  <c r="J712" i="47" s="1"/>
  <c r="G698" i="47"/>
  <c r="J698" i="47" s="1"/>
  <c r="G684" i="47"/>
  <c r="O684" i="47" s="1"/>
  <c r="G675" i="47"/>
  <c r="J675" i="47" s="1"/>
  <c r="E670" i="47"/>
  <c r="F670" i="47"/>
  <c r="G657" i="47"/>
  <c r="E652" i="47"/>
  <c r="F652" i="47"/>
  <c r="E645" i="47"/>
  <c r="F645" i="47"/>
  <c r="G639" i="47"/>
  <c r="J639" i="47" s="1"/>
  <c r="E634" i="47"/>
  <c r="F634" i="47"/>
  <c r="J617" i="47"/>
  <c r="J585" i="47"/>
  <c r="L585" i="47" s="1"/>
  <c r="K586" i="47" s="1"/>
  <c r="J560" i="47"/>
  <c r="J558" i="47"/>
  <c r="F552" i="47"/>
  <c r="G552" i="47" s="1"/>
  <c r="J552" i="47" s="1"/>
  <c r="F551" i="47"/>
  <c r="G551" i="47" s="1"/>
  <c r="E550" i="47"/>
  <c r="G550" i="47" s="1"/>
  <c r="J550" i="47" s="1"/>
  <c r="E548" i="47"/>
  <c r="F548" i="47"/>
  <c r="F547" i="47"/>
  <c r="E547" i="47"/>
  <c r="E546" i="47"/>
  <c r="F546" i="47"/>
  <c r="E545" i="47"/>
  <c r="F545" i="47"/>
  <c r="F508" i="47"/>
  <c r="G508" i="47" s="1"/>
  <c r="F507" i="47"/>
  <c r="G507" i="47" s="1"/>
  <c r="J507" i="47" s="1"/>
  <c r="E506" i="47"/>
  <c r="G506" i="47" s="1"/>
  <c r="F505" i="47"/>
  <c r="G505" i="47" s="1"/>
  <c r="J505" i="47" s="1"/>
  <c r="L505" i="47" s="1"/>
  <c r="K506" i="47" s="1"/>
  <c r="F439" i="47"/>
  <c r="E439" i="47"/>
  <c r="F421" i="47"/>
  <c r="E421" i="47"/>
  <c r="F372" i="47"/>
  <c r="E372" i="47"/>
  <c r="E369" i="47"/>
  <c r="F369" i="47"/>
  <c r="E327" i="47"/>
  <c r="F327" i="47"/>
  <c r="E302" i="47"/>
  <c r="F302" i="47"/>
  <c r="E799" i="47"/>
  <c r="G799" i="47" s="1"/>
  <c r="J799" i="47" s="1"/>
  <c r="F798" i="47"/>
  <c r="G798" i="47" s="1"/>
  <c r="J798" i="47" s="1"/>
  <c r="F784" i="47"/>
  <c r="G784" i="47" s="1"/>
  <c r="O784" i="47" s="1"/>
  <c r="E769" i="47"/>
  <c r="G769" i="47" s="1"/>
  <c r="J769" i="47" s="1"/>
  <c r="F768" i="47"/>
  <c r="G768" i="47" s="1"/>
  <c r="J768" i="47" s="1"/>
  <c r="J762" i="47"/>
  <c r="E755" i="47"/>
  <c r="G755" i="47" s="1"/>
  <c r="J755" i="47" s="1"/>
  <c r="F754" i="47"/>
  <c r="G754" i="47" s="1"/>
  <c r="J754" i="47" s="1"/>
  <c r="J748" i="47"/>
  <c r="E741" i="47"/>
  <c r="G741" i="47" s="1"/>
  <c r="J741" i="47" s="1"/>
  <c r="F740" i="47"/>
  <c r="G740" i="47" s="1"/>
  <c r="J740" i="47" s="1"/>
  <c r="J733" i="47"/>
  <c r="J732" i="47"/>
  <c r="E711" i="47"/>
  <c r="G711" i="47" s="1"/>
  <c r="J711" i="47" s="1"/>
  <c r="F710" i="47"/>
  <c r="G710" i="47" s="1"/>
  <c r="J710" i="47" s="1"/>
  <c r="E697" i="47"/>
  <c r="G697" i="47" s="1"/>
  <c r="J697" i="47" s="1"/>
  <c r="F696" i="47"/>
  <c r="G696" i="47" s="1"/>
  <c r="J696" i="47" s="1"/>
  <c r="J688" i="47"/>
  <c r="F685" i="47"/>
  <c r="G685" i="47" s="1"/>
  <c r="J685" i="47" s="1"/>
  <c r="L685" i="47" s="1"/>
  <c r="K686" i="47" s="1"/>
  <c r="E683" i="47"/>
  <c r="G683" i="47" s="1"/>
  <c r="J683" i="47" s="1"/>
  <c r="F682" i="47"/>
  <c r="G682" i="47" s="1"/>
  <c r="J682" i="47" s="1"/>
  <c r="E674" i="47"/>
  <c r="F674" i="47"/>
  <c r="E667" i="47"/>
  <c r="G667" i="47" s="1"/>
  <c r="J667" i="47" s="1"/>
  <c r="G662" i="47"/>
  <c r="J662" i="47" s="1"/>
  <c r="G661" i="47"/>
  <c r="J661" i="47" s="1"/>
  <c r="E656" i="47"/>
  <c r="F656" i="47"/>
  <c r="E649" i="47"/>
  <c r="G646" i="47"/>
  <c r="J646" i="47" s="1"/>
  <c r="G644" i="47"/>
  <c r="O644" i="47" s="1"/>
  <c r="G643" i="47"/>
  <c r="J643" i="47" s="1"/>
  <c r="E638" i="47"/>
  <c r="F638" i="47"/>
  <c r="E631" i="47"/>
  <c r="G631" i="47" s="1"/>
  <c r="J631" i="47" s="1"/>
  <c r="G628" i="47"/>
  <c r="J628" i="47" s="1"/>
  <c r="G627" i="47"/>
  <c r="J627" i="47" s="1"/>
  <c r="J605" i="47"/>
  <c r="L605" i="47" s="1"/>
  <c r="K606" i="47" s="1"/>
  <c r="E565" i="47"/>
  <c r="F565" i="47"/>
  <c r="E564" i="47"/>
  <c r="F564" i="47"/>
  <c r="F563" i="47"/>
  <c r="G563" i="47" s="1"/>
  <c r="J563" i="47" s="1"/>
  <c r="E563" i="47"/>
  <c r="E562" i="47"/>
  <c r="F562" i="47"/>
  <c r="G516" i="47"/>
  <c r="J516" i="47" s="1"/>
  <c r="G513" i="47"/>
  <c r="J513" i="47" s="1"/>
  <c r="G486" i="47"/>
  <c r="J486" i="47" s="1"/>
  <c r="G472" i="47"/>
  <c r="J472" i="47" s="1"/>
  <c r="G469" i="47"/>
  <c r="J469" i="47" s="1"/>
  <c r="E434" i="47"/>
  <c r="F434" i="47"/>
  <c r="E371" i="47"/>
  <c r="F371" i="47"/>
  <c r="F368" i="47"/>
  <c r="E368" i="47"/>
  <c r="E363" i="47"/>
  <c r="F363" i="47"/>
  <c r="E678" i="47"/>
  <c r="F678" i="47"/>
  <c r="G668" i="47"/>
  <c r="J668" i="47" s="1"/>
  <c r="E660" i="47"/>
  <c r="F660" i="47"/>
  <c r="G650" i="47"/>
  <c r="J650" i="47" s="1"/>
  <c r="G649" i="47"/>
  <c r="J649" i="47" s="1"/>
  <c r="E642" i="47"/>
  <c r="F642" i="47"/>
  <c r="G632" i="47"/>
  <c r="J632" i="47" s="1"/>
  <c r="E626" i="47"/>
  <c r="F626" i="47"/>
  <c r="E624" i="47"/>
  <c r="F624" i="47"/>
  <c r="G614" i="47"/>
  <c r="J614" i="47" s="1"/>
  <c r="F610" i="47"/>
  <c r="G610" i="47" s="1"/>
  <c r="F609" i="47"/>
  <c r="G609" i="47" s="1"/>
  <c r="J609" i="47" s="1"/>
  <c r="E608" i="47"/>
  <c r="G608" i="47" s="1"/>
  <c r="E606" i="47"/>
  <c r="F606" i="47"/>
  <c r="G570" i="47"/>
  <c r="J570" i="47" s="1"/>
  <c r="F566" i="47"/>
  <c r="G566" i="47" s="1"/>
  <c r="J566" i="47" s="1"/>
  <c r="G561" i="47"/>
  <c r="J561" i="47" s="1"/>
  <c r="E538" i="47"/>
  <c r="E537" i="47"/>
  <c r="F536" i="47"/>
  <c r="G530" i="47"/>
  <c r="J530" i="47" s="1"/>
  <c r="G527" i="47"/>
  <c r="J527" i="47" s="1"/>
  <c r="E525" i="47"/>
  <c r="G525" i="47" s="1"/>
  <c r="F524" i="47"/>
  <c r="G524" i="47" s="1"/>
  <c r="O524" i="47" s="1"/>
  <c r="F523" i="47"/>
  <c r="G523" i="47" s="1"/>
  <c r="E522" i="47"/>
  <c r="G522" i="47" s="1"/>
  <c r="J522" i="47" s="1"/>
  <c r="E520" i="47"/>
  <c r="F520" i="47"/>
  <c r="F519" i="47"/>
  <c r="E519" i="47"/>
  <c r="E518" i="47"/>
  <c r="F518" i="47"/>
  <c r="G512" i="47"/>
  <c r="J512" i="47" s="1"/>
  <c r="G502" i="47"/>
  <c r="J502" i="47" s="1"/>
  <c r="G499" i="47"/>
  <c r="J499" i="47" s="1"/>
  <c r="F494" i="47"/>
  <c r="G494" i="47" s="1"/>
  <c r="J494" i="47" s="1"/>
  <c r="F493" i="47"/>
  <c r="G493" i="47" s="1"/>
  <c r="E492" i="47"/>
  <c r="G492" i="47" s="1"/>
  <c r="J492" i="47" s="1"/>
  <c r="E490" i="47"/>
  <c r="F490" i="47"/>
  <c r="F489" i="47"/>
  <c r="E489" i="47"/>
  <c r="E488" i="47"/>
  <c r="F488" i="47"/>
  <c r="F480" i="47"/>
  <c r="G480" i="47" s="1"/>
  <c r="J480" i="47" s="1"/>
  <c r="F479" i="47"/>
  <c r="G479" i="47" s="1"/>
  <c r="E478" i="47"/>
  <c r="E476" i="47"/>
  <c r="F476" i="47"/>
  <c r="F475" i="47"/>
  <c r="G475" i="47" s="1"/>
  <c r="J475" i="47" s="1"/>
  <c r="E475" i="47"/>
  <c r="E474" i="47"/>
  <c r="F474" i="47"/>
  <c r="F464" i="47"/>
  <c r="G464" i="47" s="1"/>
  <c r="O464" i="47" s="1"/>
  <c r="G458" i="47"/>
  <c r="J458" i="47" s="1"/>
  <c r="G455" i="47"/>
  <c r="J455" i="47" s="1"/>
  <c r="F450" i="47"/>
  <c r="G450" i="47" s="1"/>
  <c r="F449" i="47"/>
  <c r="G449" i="47" s="1"/>
  <c r="J449" i="47" s="1"/>
  <c r="E367" i="47"/>
  <c r="F367" i="47"/>
  <c r="F362" i="47"/>
  <c r="E362" i="47"/>
  <c r="F329" i="47"/>
  <c r="E329" i="47"/>
  <c r="G444" i="47"/>
  <c r="O444" i="47" s="1"/>
  <c r="E438" i="47"/>
  <c r="F438" i="47"/>
  <c r="G427" i="47"/>
  <c r="E420" i="47"/>
  <c r="F420" i="47"/>
  <c r="E413" i="47"/>
  <c r="F413" i="47"/>
  <c r="F412" i="47"/>
  <c r="E412" i="47"/>
  <c r="E411" i="47"/>
  <c r="F411" i="47"/>
  <c r="F405" i="47"/>
  <c r="G405" i="47" s="1"/>
  <c r="F384" i="47"/>
  <c r="E384" i="47"/>
  <c r="E383" i="47"/>
  <c r="F383" i="47"/>
  <c r="F344" i="47"/>
  <c r="G344" i="47" s="1"/>
  <c r="O344" i="47" s="1"/>
  <c r="E343" i="47"/>
  <c r="G343" i="47" s="1"/>
  <c r="E341" i="47"/>
  <c r="F341" i="47"/>
  <c r="F340" i="47"/>
  <c r="E340" i="47"/>
  <c r="E339" i="47"/>
  <c r="F339" i="47"/>
  <c r="E305" i="47"/>
  <c r="F305" i="47"/>
  <c r="E298" i="47"/>
  <c r="F298" i="47"/>
  <c r="G298" i="47" s="1"/>
  <c r="J298" i="47" s="1"/>
  <c r="E529" i="47"/>
  <c r="G529" i="47" s="1"/>
  <c r="J529" i="47" s="1"/>
  <c r="F528" i="47"/>
  <c r="G528" i="47" s="1"/>
  <c r="J528" i="47" s="1"/>
  <c r="E515" i="47"/>
  <c r="G515" i="47" s="1"/>
  <c r="J515" i="47" s="1"/>
  <c r="F514" i="47"/>
  <c r="G514" i="47" s="1"/>
  <c r="J514" i="47" s="1"/>
  <c r="E501" i="47"/>
  <c r="G501" i="47" s="1"/>
  <c r="J501" i="47" s="1"/>
  <c r="F500" i="47"/>
  <c r="G500" i="47" s="1"/>
  <c r="J500" i="47" s="1"/>
  <c r="E471" i="47"/>
  <c r="G471" i="47" s="1"/>
  <c r="J471" i="47" s="1"/>
  <c r="F470" i="47"/>
  <c r="G470" i="47" s="1"/>
  <c r="J470" i="47" s="1"/>
  <c r="E457" i="47"/>
  <c r="G457" i="47" s="1"/>
  <c r="J457" i="47" s="1"/>
  <c r="F456" i="47"/>
  <c r="G456" i="47" s="1"/>
  <c r="J456" i="47" s="1"/>
  <c r="J448" i="47"/>
  <c r="F445" i="47"/>
  <c r="G445" i="47" s="1"/>
  <c r="J445" i="47" s="1"/>
  <c r="L445" i="47" s="1"/>
  <c r="K446" i="47" s="1"/>
  <c r="E443" i="47"/>
  <c r="G443" i="47" s="1"/>
  <c r="J443" i="47" s="1"/>
  <c r="F442" i="47"/>
  <c r="G442" i="47" s="1"/>
  <c r="J442" i="47" s="1"/>
  <c r="E435" i="47"/>
  <c r="G435" i="47" s="1"/>
  <c r="J435" i="47" s="1"/>
  <c r="G432" i="47"/>
  <c r="J432" i="47" s="1"/>
  <c r="G431" i="47"/>
  <c r="J431" i="47" s="1"/>
  <c r="E426" i="47"/>
  <c r="F426" i="47"/>
  <c r="E424" i="47"/>
  <c r="F424" i="47"/>
  <c r="J408" i="47"/>
  <c r="J387" i="47"/>
  <c r="J380" i="47"/>
  <c r="E321" i="47"/>
  <c r="F321" i="47"/>
  <c r="F314" i="47"/>
  <c r="G314" i="47" s="1"/>
  <c r="J314" i="47" s="1"/>
  <c r="F304" i="47"/>
  <c r="E304" i="47"/>
  <c r="E276" i="47"/>
  <c r="F276" i="47"/>
  <c r="J613" i="47"/>
  <c r="J554" i="47"/>
  <c r="J541" i="47"/>
  <c r="J540" i="47"/>
  <c r="G436" i="47"/>
  <c r="J436" i="47" s="1"/>
  <c r="E430" i="47"/>
  <c r="F430" i="47"/>
  <c r="G425" i="47"/>
  <c r="J425" i="47" s="1"/>
  <c r="L425" i="47" s="1"/>
  <c r="K426" i="47" s="1"/>
  <c r="G418" i="47"/>
  <c r="J418" i="47" s="1"/>
  <c r="G417" i="47"/>
  <c r="J417" i="47" s="1"/>
  <c r="J403" i="47"/>
  <c r="J401" i="47"/>
  <c r="G399" i="47"/>
  <c r="J399" i="47" s="1"/>
  <c r="F395" i="47"/>
  <c r="G395" i="47" s="1"/>
  <c r="J395" i="47" s="1"/>
  <c r="F394" i="47"/>
  <c r="G394" i="47" s="1"/>
  <c r="E393" i="47"/>
  <c r="G393" i="47" s="1"/>
  <c r="J393" i="47" s="1"/>
  <c r="E391" i="47"/>
  <c r="F391" i="47"/>
  <c r="F390" i="47"/>
  <c r="E390" i="47"/>
  <c r="E389" i="47"/>
  <c r="F389" i="47"/>
  <c r="J359" i="47"/>
  <c r="J357" i="47"/>
  <c r="G355" i="47"/>
  <c r="J355" i="47" s="1"/>
  <c r="F351" i="47"/>
  <c r="G351" i="47" s="1"/>
  <c r="F350" i="47"/>
  <c r="G350" i="47" s="1"/>
  <c r="J350" i="47" s="1"/>
  <c r="E349" i="47"/>
  <c r="G349" i="47" s="1"/>
  <c r="J349" i="47" s="1"/>
  <c r="E347" i="47"/>
  <c r="F347" i="47"/>
  <c r="F346" i="47"/>
  <c r="E346" i="47"/>
  <c r="G311" i="47"/>
  <c r="J311" i="47" s="1"/>
  <c r="F303" i="47"/>
  <c r="E303" i="47"/>
  <c r="E300" i="47"/>
  <c r="F300" i="47"/>
  <c r="E268" i="47"/>
  <c r="F268" i="47"/>
  <c r="F263" i="47"/>
  <c r="E263" i="47"/>
  <c r="E60" i="47"/>
  <c r="F60" i="47"/>
  <c r="G318" i="47"/>
  <c r="J318" i="47" s="1"/>
  <c r="E313" i="47"/>
  <c r="F313" i="47"/>
  <c r="G313" i="47" s="1"/>
  <c r="J313" i="47" s="1"/>
  <c r="J310" i="47"/>
  <c r="J306" i="47"/>
  <c r="E284" i="47"/>
  <c r="F284" i="47"/>
  <c r="F255" i="47"/>
  <c r="E255" i="47"/>
  <c r="F203" i="47"/>
  <c r="E203" i="47"/>
  <c r="J376" i="47"/>
  <c r="J354" i="47"/>
  <c r="J332" i="47"/>
  <c r="J331" i="47"/>
  <c r="G323" i="47"/>
  <c r="J323" i="47" s="1"/>
  <c r="G322" i="47"/>
  <c r="J322" i="47" s="1"/>
  <c r="E317" i="47"/>
  <c r="F317" i="47"/>
  <c r="G317" i="47" s="1"/>
  <c r="J317" i="47" s="1"/>
  <c r="J296" i="47"/>
  <c r="J294" i="47"/>
  <c r="G292" i="47"/>
  <c r="J292" i="47" s="1"/>
  <c r="F288" i="47"/>
  <c r="G288" i="47" s="1"/>
  <c r="F287" i="47"/>
  <c r="G287" i="47" s="1"/>
  <c r="J287" i="47" s="1"/>
  <c r="E286" i="47"/>
  <c r="G286" i="47" s="1"/>
  <c r="J286" i="47" s="1"/>
  <c r="F285" i="47"/>
  <c r="G285" i="47" s="1"/>
  <c r="J285" i="47" s="1"/>
  <c r="L285" i="47" s="1"/>
  <c r="K286" i="47" s="1"/>
  <c r="G283" i="47"/>
  <c r="J283" i="47" s="1"/>
  <c r="F281" i="47"/>
  <c r="G281" i="47" s="1"/>
  <c r="J281" i="47" s="1"/>
  <c r="F273" i="47"/>
  <c r="G273" i="47" s="1"/>
  <c r="E280" i="47"/>
  <c r="F280" i="47"/>
  <c r="E272" i="47"/>
  <c r="F272" i="47"/>
  <c r="E262" i="47"/>
  <c r="F262" i="47"/>
  <c r="E254" i="47"/>
  <c r="F254" i="47"/>
  <c r="E202" i="47"/>
  <c r="F202" i="47"/>
  <c r="J291" i="47"/>
  <c r="J290" i="47"/>
  <c r="G278" i="47"/>
  <c r="J278" i="47" s="1"/>
  <c r="G277" i="47"/>
  <c r="J277" i="47" s="1"/>
  <c r="G270" i="47"/>
  <c r="J270" i="47" s="1"/>
  <c r="G269" i="47"/>
  <c r="J269" i="47" s="1"/>
  <c r="G260" i="47"/>
  <c r="J260" i="47" s="1"/>
  <c r="G259" i="47"/>
  <c r="J259" i="47" s="1"/>
  <c r="G252" i="47"/>
  <c r="J252" i="47" s="1"/>
  <c r="G251" i="47"/>
  <c r="J251" i="47" s="1"/>
  <c r="F247" i="47"/>
  <c r="E247" i="47"/>
  <c r="G245" i="47"/>
  <c r="J245" i="47" s="1"/>
  <c r="L245" i="47" s="1"/>
  <c r="K246" i="47" s="1"/>
  <c r="F241" i="47"/>
  <c r="E241" i="47"/>
  <c r="E205" i="47"/>
  <c r="F205" i="47"/>
  <c r="F118" i="47"/>
  <c r="E118" i="47"/>
  <c r="E265" i="47"/>
  <c r="F265" i="47"/>
  <c r="E258" i="47"/>
  <c r="F258" i="47"/>
  <c r="E250" i="47"/>
  <c r="F250" i="47"/>
  <c r="E238" i="47"/>
  <c r="F238" i="47"/>
  <c r="E236" i="47"/>
  <c r="F236" i="47"/>
  <c r="E234" i="47"/>
  <c r="F234" i="47"/>
  <c r="E232" i="47"/>
  <c r="F232" i="47"/>
  <c r="E230" i="47"/>
  <c r="F230" i="47"/>
  <c r="E228" i="47"/>
  <c r="F228" i="47"/>
  <c r="E226" i="47"/>
  <c r="F226" i="47"/>
  <c r="J210" i="47"/>
  <c r="E204" i="47"/>
  <c r="F204" i="47"/>
  <c r="F129" i="47"/>
  <c r="E129" i="47"/>
  <c r="E199" i="47"/>
  <c r="F199" i="47"/>
  <c r="E197" i="47"/>
  <c r="F197" i="47"/>
  <c r="F190" i="47"/>
  <c r="E190" i="47"/>
  <c r="F180" i="47"/>
  <c r="E180" i="47"/>
  <c r="F154" i="47"/>
  <c r="E154" i="47"/>
  <c r="F119" i="47"/>
  <c r="E119" i="47"/>
  <c r="E25" i="47"/>
  <c r="G25" i="47" s="1"/>
  <c r="E10" i="47"/>
  <c r="E18" i="47"/>
  <c r="G18" i="47" s="1"/>
  <c r="J18" i="47" s="1"/>
  <c r="E28" i="47"/>
  <c r="E13" i="47"/>
  <c r="E30" i="47"/>
  <c r="E32" i="47"/>
  <c r="E71" i="47"/>
  <c r="E79" i="47"/>
  <c r="E14" i="47"/>
  <c r="E20" i="47"/>
  <c r="E31" i="47"/>
  <c r="E39" i="47"/>
  <c r="E41" i="47"/>
  <c r="E42" i="47"/>
  <c r="E53" i="47"/>
  <c r="E61" i="47"/>
  <c r="E21" i="47"/>
  <c r="E45" i="47"/>
  <c r="E49" i="47"/>
  <c r="E55" i="47"/>
  <c r="E66" i="47"/>
  <c r="E84" i="47"/>
  <c r="E86" i="47"/>
  <c r="E94" i="47"/>
  <c r="E102" i="47"/>
  <c r="E112" i="47"/>
  <c r="E120" i="47"/>
  <c r="E6" i="47"/>
  <c r="E12" i="47"/>
  <c r="E56" i="47"/>
  <c r="E75" i="47"/>
  <c r="E88" i="47"/>
  <c r="E89" i="47"/>
  <c r="E36" i="47"/>
  <c r="E48" i="47"/>
  <c r="E70" i="47"/>
  <c r="E73" i="47"/>
  <c r="E74" i="47"/>
  <c r="E77" i="47"/>
  <c r="E97" i="47"/>
  <c r="E107" i="47"/>
  <c r="E123" i="47"/>
  <c r="E130" i="47"/>
  <c r="E138" i="47"/>
  <c r="E148" i="47"/>
  <c r="E156" i="47"/>
  <c r="E164" i="47"/>
  <c r="E166" i="47"/>
  <c r="E174" i="47"/>
  <c r="E43" i="47"/>
  <c r="E105" i="47"/>
  <c r="E115" i="47"/>
  <c r="E22" i="47"/>
  <c r="E47" i="47"/>
  <c r="E57" i="47"/>
  <c r="E80" i="47"/>
  <c r="E90" i="47"/>
  <c r="E96" i="47"/>
  <c r="E98" i="47"/>
  <c r="E114" i="47"/>
  <c r="E116" i="47"/>
  <c r="E133" i="47"/>
  <c r="E145" i="47"/>
  <c r="E151" i="47"/>
  <c r="E169" i="47"/>
  <c r="E126" i="47"/>
  <c r="E132" i="47"/>
  <c r="E142" i="47"/>
  <c r="E150" i="47"/>
  <c r="E160" i="47"/>
  <c r="E168" i="47"/>
  <c r="E182" i="47"/>
  <c r="E192" i="47"/>
  <c r="E201" i="47"/>
  <c r="E63" i="47"/>
  <c r="E128" i="47"/>
  <c r="E152" i="47"/>
  <c r="E173" i="47"/>
  <c r="E176" i="47"/>
  <c r="E177" i="47"/>
  <c r="E187" i="47"/>
  <c r="E207" i="47"/>
  <c r="E124" i="47"/>
  <c r="E137" i="47"/>
  <c r="E140" i="47"/>
  <c r="E141" i="47"/>
  <c r="E144" i="47"/>
  <c r="E185" i="47"/>
  <c r="G185" i="47" s="1"/>
  <c r="J185" i="47" s="1"/>
  <c r="L185" i="47" s="1"/>
  <c r="K186" i="47" s="1"/>
  <c r="E195" i="47"/>
  <c r="G195" i="47" s="1"/>
  <c r="J195" i="47" s="1"/>
  <c r="E211" i="47"/>
  <c r="F6" i="47"/>
  <c r="G6" i="47" s="1"/>
  <c r="F14" i="47"/>
  <c r="F22" i="47"/>
  <c r="G22" i="47" s="1"/>
  <c r="F32" i="47"/>
  <c r="G32" i="47" s="1"/>
  <c r="F19" i="47"/>
  <c r="F49" i="47"/>
  <c r="F57" i="47"/>
  <c r="F10" i="47"/>
  <c r="F13" i="47"/>
  <c r="G13" i="47" s="1"/>
  <c r="J13" i="47" s="1"/>
  <c r="F37" i="47"/>
  <c r="F40" i="47"/>
  <c r="F28" i="47"/>
  <c r="F36" i="47"/>
  <c r="F43" i="47"/>
  <c r="F48" i="47"/>
  <c r="F61" i="47"/>
  <c r="F67" i="47"/>
  <c r="F72" i="47"/>
  <c r="F21" i="47"/>
  <c r="G21" i="47" s="1"/>
  <c r="F31" i="47"/>
  <c r="F45" i="47"/>
  <c r="F46" i="47"/>
  <c r="F62" i="47"/>
  <c r="F66" i="47"/>
  <c r="F71" i="47"/>
  <c r="G71" i="47" s="1"/>
  <c r="J71" i="47" s="1"/>
  <c r="F84" i="47"/>
  <c r="F86" i="47"/>
  <c r="F87" i="47"/>
  <c r="F56" i="47"/>
  <c r="F80" i="47"/>
  <c r="G80" i="47" s="1"/>
  <c r="J80" i="47" s="1"/>
  <c r="F89" i="47"/>
  <c r="G89" i="47" s="1"/>
  <c r="F98" i="47"/>
  <c r="F103" i="47"/>
  <c r="F108" i="47"/>
  <c r="F113" i="47"/>
  <c r="F124" i="47"/>
  <c r="F145" i="47"/>
  <c r="G145" i="47" s="1"/>
  <c r="J145" i="47" s="1"/>
  <c r="L145" i="47" s="1"/>
  <c r="K146" i="47" s="1"/>
  <c r="F39" i="47"/>
  <c r="G39" i="47" s="1"/>
  <c r="F54" i="47"/>
  <c r="F65" i="47"/>
  <c r="F90" i="47"/>
  <c r="F95" i="47"/>
  <c r="F116" i="47"/>
  <c r="G116" i="47" s="1"/>
  <c r="F11" i="47"/>
  <c r="F29" i="47"/>
  <c r="F53" i="47"/>
  <c r="F75" i="47"/>
  <c r="F94" i="47"/>
  <c r="F97" i="47"/>
  <c r="G97" i="47" s="1"/>
  <c r="J97" i="47" s="1"/>
  <c r="F112" i="47"/>
  <c r="F115" i="47"/>
  <c r="F120" i="47"/>
  <c r="F134" i="47"/>
  <c r="G134" i="47" s="1"/>
  <c r="J134" i="47" s="1"/>
  <c r="F139" i="47"/>
  <c r="F152" i="47"/>
  <c r="G152" i="47" s="1"/>
  <c r="F157" i="47"/>
  <c r="F170" i="47"/>
  <c r="G170" i="47" s="1"/>
  <c r="F175" i="47"/>
  <c r="F178" i="47"/>
  <c r="G178" i="47" s="1"/>
  <c r="F188" i="47"/>
  <c r="G188" i="47" s="1"/>
  <c r="F196" i="47"/>
  <c r="F74" i="47"/>
  <c r="F79" i="47"/>
  <c r="F121" i="47"/>
  <c r="F123" i="47"/>
  <c r="F133" i="47"/>
  <c r="F138" i="47"/>
  <c r="F151" i="47"/>
  <c r="F156" i="47"/>
  <c r="F169" i="47"/>
  <c r="F174" i="47"/>
  <c r="G174" i="47" s="1"/>
  <c r="F107" i="47"/>
  <c r="F148" i="47"/>
  <c r="F149" i="47"/>
  <c r="F153" i="47"/>
  <c r="F159" i="47"/>
  <c r="F160" i="47"/>
  <c r="F183" i="47"/>
  <c r="F193" i="47"/>
  <c r="F201" i="47"/>
  <c r="G201" i="47" s="1"/>
  <c r="F206" i="47"/>
  <c r="G206" i="47" s="1"/>
  <c r="J206" i="47" s="1"/>
  <c r="F213" i="47"/>
  <c r="G213" i="47" s="1"/>
  <c r="J213" i="47" s="1"/>
  <c r="F217" i="47"/>
  <c r="G217" i="47" s="1"/>
  <c r="F221" i="47"/>
  <c r="G221" i="47" s="1"/>
  <c r="F227" i="47"/>
  <c r="G227" i="47" s="1"/>
  <c r="J227" i="47" s="1"/>
  <c r="F231" i="47"/>
  <c r="F235" i="47"/>
  <c r="F239" i="47"/>
  <c r="F42" i="47"/>
  <c r="F105" i="47"/>
  <c r="F164" i="47"/>
  <c r="F200" i="47"/>
  <c r="G200" i="47" s="1"/>
  <c r="J215" i="47"/>
  <c r="J219" i="47"/>
  <c r="J223" i="47"/>
  <c r="E279" i="47"/>
  <c r="G279" i="47" s="1"/>
  <c r="J279" i="47" s="1"/>
  <c r="E275" i="47"/>
  <c r="G275" i="47" s="1"/>
  <c r="J275" i="47" s="1"/>
  <c r="E271" i="47"/>
  <c r="G271" i="47" s="1"/>
  <c r="J271" i="47" s="1"/>
  <c r="E267" i="47"/>
  <c r="G267" i="47" s="1"/>
  <c r="J267" i="47" s="1"/>
  <c r="E261" i="47"/>
  <c r="G261" i="47" s="1"/>
  <c r="J261" i="47" s="1"/>
  <c r="E257" i="47"/>
  <c r="G257" i="47" s="1"/>
  <c r="J257" i="47" s="1"/>
  <c r="E253" i="47"/>
  <c r="G253" i="47" s="1"/>
  <c r="J253" i="47" s="1"/>
  <c r="E249" i="47"/>
  <c r="G249" i="47" s="1"/>
  <c r="J249" i="47" s="1"/>
  <c r="F246" i="47"/>
  <c r="G246" i="47" s="1"/>
  <c r="J246" i="47" s="1"/>
  <c r="F244" i="47"/>
  <c r="G244" i="47" s="1"/>
  <c r="O244" i="47" s="1"/>
  <c r="E243" i="47"/>
  <c r="G243" i="47" s="1"/>
  <c r="J243" i="47" s="1"/>
  <c r="F240" i="47"/>
  <c r="E239" i="47"/>
  <c r="E237" i="47"/>
  <c r="E235" i="47"/>
  <c r="E233" i="47"/>
  <c r="E231" i="47"/>
  <c r="E229" i="47"/>
  <c r="E227" i="47"/>
  <c r="E225" i="47"/>
  <c r="G225" i="47" s="1"/>
  <c r="J225" i="47" s="1"/>
  <c r="L225" i="47" s="1"/>
  <c r="K226" i="47" s="1"/>
  <c r="F224" i="47"/>
  <c r="F222" i="47"/>
  <c r="F220" i="47"/>
  <c r="F218" i="47"/>
  <c r="F216" i="47"/>
  <c r="F214" i="47"/>
  <c r="F212" i="47"/>
  <c r="F208" i="47"/>
  <c r="F198" i="47"/>
  <c r="E198" i="47"/>
  <c r="E196" i="47"/>
  <c r="F192" i="47"/>
  <c r="G192" i="47" s="1"/>
  <c r="J192" i="47" s="1"/>
  <c r="E191" i="47"/>
  <c r="F191" i="47"/>
  <c r="E189" i="47"/>
  <c r="F189" i="47"/>
  <c r="E186" i="47"/>
  <c r="F182" i="47"/>
  <c r="G182" i="47" s="1"/>
  <c r="J182" i="47" s="1"/>
  <c r="E181" i="47"/>
  <c r="F181" i="47"/>
  <c r="E179" i="47"/>
  <c r="F179" i="47"/>
  <c r="F171" i="47"/>
  <c r="E158" i="47"/>
  <c r="E146" i="47"/>
  <c r="F141" i="47"/>
  <c r="G141" i="47" s="1"/>
  <c r="J141" i="47" s="1"/>
  <c r="F130" i="47"/>
  <c r="E125" i="47"/>
  <c r="E81" i="47"/>
  <c r="F81" i="47"/>
  <c r="E240" i="47"/>
  <c r="F237" i="47"/>
  <c r="F233" i="47"/>
  <c r="F229" i="47"/>
  <c r="G229" i="47" s="1"/>
  <c r="J229" i="47" s="1"/>
  <c r="E224" i="47"/>
  <c r="E222" i="47"/>
  <c r="E220" i="47"/>
  <c r="E218" i="47"/>
  <c r="E216" i="47"/>
  <c r="E214" i="47"/>
  <c r="E212" i="47"/>
  <c r="F211" i="47"/>
  <c r="G211" i="47" s="1"/>
  <c r="J211" i="47" s="1"/>
  <c r="F207" i="47"/>
  <c r="F187" i="47"/>
  <c r="G187" i="47" s="1"/>
  <c r="J187" i="47" s="1"/>
  <c r="F177" i="47"/>
  <c r="F166" i="47"/>
  <c r="G166" i="47" s="1"/>
  <c r="J166" i="47" s="1"/>
  <c r="E161" i="47"/>
  <c r="F161" i="47"/>
  <c r="E159" i="47"/>
  <c r="F142" i="47"/>
  <c r="G142" i="47" s="1"/>
  <c r="F131" i="47"/>
  <c r="F126" i="47"/>
  <c r="E108" i="47"/>
  <c r="E106" i="47"/>
  <c r="E104" i="47"/>
  <c r="F102" i="47"/>
  <c r="G102" i="47" s="1"/>
  <c r="F100" i="47"/>
  <c r="E100" i="47"/>
  <c r="E67" i="47"/>
  <c r="E35" i="47"/>
  <c r="F35" i="47"/>
  <c r="F163" i="47"/>
  <c r="E163" i="47"/>
  <c r="E143" i="47"/>
  <c r="F143" i="47"/>
  <c r="F136" i="47"/>
  <c r="G136" i="47" s="1"/>
  <c r="J136" i="47" s="1"/>
  <c r="E136" i="47"/>
  <c r="E117" i="47"/>
  <c r="F117" i="47"/>
  <c r="F111" i="47"/>
  <c r="E111" i="47"/>
  <c r="E99" i="47"/>
  <c r="F99" i="47"/>
  <c r="F93" i="47"/>
  <c r="G93" i="47" s="1"/>
  <c r="J93" i="47" s="1"/>
  <c r="E93" i="47"/>
  <c r="E91" i="47"/>
  <c r="F91" i="47"/>
  <c r="F83" i="47"/>
  <c r="E83" i="47"/>
  <c r="F78" i="47"/>
  <c r="E78" i="47"/>
  <c r="F59" i="47"/>
  <c r="G59" i="47" s="1"/>
  <c r="J59" i="47" s="1"/>
  <c r="E59" i="47"/>
  <c r="F209" i="47"/>
  <c r="G209" i="47" s="1"/>
  <c r="J209" i="47" s="1"/>
  <c r="E208" i="47"/>
  <c r="F172" i="47"/>
  <c r="E172" i="47"/>
  <c r="F147" i="47"/>
  <c r="E147" i="47"/>
  <c r="E127" i="47"/>
  <c r="F127" i="47"/>
  <c r="F125" i="47"/>
  <c r="F38" i="47"/>
  <c r="E38" i="47"/>
  <c r="F194" i="47"/>
  <c r="G194" i="47" s="1"/>
  <c r="J194" i="47" s="1"/>
  <c r="E193" i="47"/>
  <c r="F186" i="47"/>
  <c r="F184" i="47"/>
  <c r="G184" i="47" s="1"/>
  <c r="O184" i="47" s="1"/>
  <c r="E183" i="47"/>
  <c r="F173" i="47"/>
  <c r="E171" i="47"/>
  <c r="F162" i="47"/>
  <c r="G162" i="47" s="1"/>
  <c r="J162" i="47" s="1"/>
  <c r="F155" i="47"/>
  <c r="G155" i="47" s="1"/>
  <c r="E153" i="47"/>
  <c r="F146" i="47"/>
  <c r="G146" i="47" s="1"/>
  <c r="J146" i="47" s="1"/>
  <c r="F144" i="47"/>
  <c r="F137" i="47"/>
  <c r="E135" i="47"/>
  <c r="G135" i="47" s="1"/>
  <c r="J135" i="47" s="1"/>
  <c r="F128" i="47"/>
  <c r="G128" i="47" s="1"/>
  <c r="J128" i="47" s="1"/>
  <c r="E109" i="47"/>
  <c r="F109" i="47"/>
  <c r="F101" i="47"/>
  <c r="E101" i="47"/>
  <c r="E58" i="47"/>
  <c r="F58" i="47"/>
  <c r="F165" i="47"/>
  <c r="E165" i="47"/>
  <c r="F110" i="47"/>
  <c r="G110" i="47" s="1"/>
  <c r="J110" i="47" s="1"/>
  <c r="E110" i="47"/>
  <c r="F92" i="47"/>
  <c r="E92" i="47"/>
  <c r="F82" i="47"/>
  <c r="G82" i="47" s="1"/>
  <c r="J82" i="47" s="1"/>
  <c r="E82" i="47"/>
  <c r="E9" i="47"/>
  <c r="F9" i="47"/>
  <c r="E64" i="47"/>
  <c r="F64" i="47"/>
  <c r="E33" i="47"/>
  <c r="F33" i="47"/>
  <c r="F24" i="47"/>
  <c r="G24" i="47" s="1"/>
  <c r="O24" i="47" s="1"/>
  <c r="E24" i="47"/>
  <c r="E7" i="47"/>
  <c r="F7" i="47"/>
  <c r="F5" i="47"/>
  <c r="G5" i="47" s="1"/>
  <c r="F176" i="47"/>
  <c r="E175" i="47"/>
  <c r="F168" i="47"/>
  <c r="E167" i="47"/>
  <c r="G167" i="47" s="1"/>
  <c r="J167" i="47" s="1"/>
  <c r="F158" i="47"/>
  <c r="E157" i="47"/>
  <c r="F150" i="47"/>
  <c r="E149" i="47"/>
  <c r="F140" i="47"/>
  <c r="E139" i="47"/>
  <c r="F132" i="47"/>
  <c r="E131" i="47"/>
  <c r="F85" i="47"/>
  <c r="E85" i="47"/>
  <c r="E76" i="47"/>
  <c r="F76" i="47"/>
  <c r="G76" i="47" s="1"/>
  <c r="J76" i="47" s="1"/>
  <c r="F69" i="47"/>
  <c r="E69" i="47"/>
  <c r="E44" i="47"/>
  <c r="F44" i="47"/>
  <c r="F77" i="47"/>
  <c r="F70" i="47"/>
  <c r="E68" i="47"/>
  <c r="G68" i="47" s="1"/>
  <c r="J68" i="47" s="1"/>
  <c r="E65" i="47"/>
  <c r="E23" i="47"/>
  <c r="F23" i="47"/>
  <c r="F8" i="47"/>
  <c r="E8" i="47"/>
  <c r="F122" i="47"/>
  <c r="G122" i="47" s="1"/>
  <c r="E121" i="47"/>
  <c r="F114" i="47"/>
  <c r="G114" i="47" s="1"/>
  <c r="E113" i="47"/>
  <c r="F106" i="47"/>
  <c r="F104" i="47"/>
  <c r="E103" i="47"/>
  <c r="F96" i="47"/>
  <c r="G96" i="47" s="1"/>
  <c r="J96" i="47" s="1"/>
  <c r="E95" i="47"/>
  <c r="F88" i="47"/>
  <c r="E87" i="47"/>
  <c r="E52" i="47"/>
  <c r="F52" i="47"/>
  <c r="F51" i="47"/>
  <c r="E51" i="47"/>
  <c r="E50" i="47"/>
  <c r="F50" i="47"/>
  <c r="F63" i="47"/>
  <c r="E62" i="47"/>
  <c r="F55" i="47"/>
  <c r="G55" i="47" s="1"/>
  <c r="J55" i="47" s="1"/>
  <c r="E54" i="47"/>
  <c r="F47" i="47"/>
  <c r="E46" i="47"/>
  <c r="E17" i="47"/>
  <c r="F17" i="47"/>
  <c r="F16" i="47"/>
  <c r="E16" i="47"/>
  <c r="E15" i="47"/>
  <c r="F15" i="47"/>
  <c r="F73" i="47"/>
  <c r="G73" i="47" s="1"/>
  <c r="E72" i="47"/>
  <c r="F41" i="47"/>
  <c r="G41" i="47" s="1"/>
  <c r="J41" i="47" s="1"/>
  <c r="E40" i="47"/>
  <c r="E37" i="47"/>
  <c r="F34" i="47"/>
  <c r="E34" i="47"/>
  <c r="E27" i="47"/>
  <c r="F27" i="47"/>
  <c r="F26" i="47"/>
  <c r="E26" i="47"/>
  <c r="F30" i="47"/>
  <c r="E29" i="47"/>
  <c r="F20" i="47"/>
  <c r="G20" i="47" s="1"/>
  <c r="J20" i="47" s="1"/>
  <c r="E19" i="47"/>
  <c r="F12" i="47"/>
  <c r="E11" i="47"/>
  <c r="G27" i="47" l="1"/>
  <c r="G47" i="47"/>
  <c r="G51" i="47"/>
  <c r="J51" i="47" s="1"/>
  <c r="G88" i="47"/>
  <c r="J88" i="47" s="1"/>
  <c r="G104" i="47"/>
  <c r="O104" i="47" s="1"/>
  <c r="G70" i="47"/>
  <c r="J70" i="47" s="1"/>
  <c r="G101" i="47"/>
  <c r="J101" i="47" s="1"/>
  <c r="G173" i="47"/>
  <c r="J173" i="47" s="1"/>
  <c r="G147" i="47"/>
  <c r="J147" i="47" s="1"/>
  <c r="G126" i="47"/>
  <c r="G237" i="47"/>
  <c r="G181" i="47"/>
  <c r="G208" i="47"/>
  <c r="J208" i="47" s="1"/>
  <c r="G240" i="47"/>
  <c r="J240" i="47" s="1"/>
  <c r="G119" i="47"/>
  <c r="J119" i="47" s="1"/>
  <c r="G226" i="47"/>
  <c r="G234" i="47"/>
  <c r="G367" i="47"/>
  <c r="J367" i="47" s="1"/>
  <c r="G488" i="47"/>
  <c r="J488" i="47" s="1"/>
  <c r="G490" i="47"/>
  <c r="J490" i="47" s="1"/>
  <c r="G518" i="47"/>
  <c r="J518" i="47" s="1"/>
  <c r="G520" i="47"/>
  <c r="J520" i="47" s="1"/>
  <c r="G536" i="47"/>
  <c r="J536" i="47" s="1"/>
  <c r="L486" i="47"/>
  <c r="K487" i="47" s="1"/>
  <c r="G638" i="47"/>
  <c r="J638" i="47" s="1"/>
  <c r="G302" i="47"/>
  <c r="J302" i="47" s="1"/>
  <c r="G532" i="47"/>
  <c r="G534" i="47"/>
  <c r="J534" i="47" s="1"/>
  <c r="G790" i="47"/>
  <c r="J790" i="47" s="1"/>
  <c r="G885" i="47"/>
  <c r="J885" i="47" s="1"/>
  <c r="L885" i="47" s="1"/>
  <c r="K886" i="47" s="1"/>
  <c r="G700" i="47"/>
  <c r="G653" i="47"/>
  <c r="J653" i="47" s="1"/>
  <c r="G730" i="47"/>
  <c r="J730" i="47" s="1"/>
  <c r="L846" i="47"/>
  <c r="K847" i="47" s="1"/>
  <c r="G1021" i="47"/>
  <c r="J1021" i="47" s="1"/>
  <c r="G932" i="47"/>
  <c r="J932" i="47" s="1"/>
  <c r="G990" i="47"/>
  <c r="J990" i="47" s="1"/>
  <c r="G1633" i="47"/>
  <c r="J1633" i="47" s="1"/>
  <c r="G1673" i="47"/>
  <c r="J1673" i="47" s="1"/>
  <c r="G1327" i="47"/>
  <c r="J1327" i="47" s="1"/>
  <c r="G1349" i="47"/>
  <c r="J1349" i="47" s="1"/>
  <c r="G1407" i="47"/>
  <c r="J1407" i="47" s="1"/>
  <c r="G1615" i="47"/>
  <c r="J1615" i="47" s="1"/>
  <c r="G1655" i="47"/>
  <c r="J1655" i="47" s="1"/>
  <c r="G1557" i="47"/>
  <c r="G1291" i="47"/>
  <c r="G1303" i="47"/>
  <c r="G1313" i="47"/>
  <c r="J1313" i="47" s="1"/>
  <c r="G1481" i="47"/>
  <c r="G1703" i="47"/>
  <c r="J575" i="47"/>
  <c r="G459" i="47"/>
  <c r="J459" i="47" s="1"/>
  <c r="G495" i="47"/>
  <c r="J495" i="47" s="1"/>
  <c r="J1023" i="47"/>
  <c r="G917" i="47"/>
  <c r="J917" i="47" s="1"/>
  <c r="J731" i="47"/>
  <c r="G750" i="47"/>
  <c r="J750" i="47" s="1"/>
  <c r="G868" i="47"/>
  <c r="J868" i="47" s="1"/>
  <c r="G997" i="47"/>
  <c r="J997" i="47" s="1"/>
  <c r="G1113" i="47"/>
  <c r="J1113" i="47" s="1"/>
  <c r="G1147" i="47"/>
  <c r="J1147" i="47" s="1"/>
  <c r="G1178" i="47"/>
  <c r="J1178" i="47" s="1"/>
  <c r="J1301" i="47"/>
  <c r="J1476" i="47"/>
  <c r="J1425" i="47"/>
  <c r="L1425" i="47" s="1"/>
  <c r="K1426" i="47" s="1"/>
  <c r="M1425" i="47" s="1"/>
  <c r="G1218" i="47"/>
  <c r="J1218" i="47" s="1"/>
  <c r="J1432" i="47"/>
  <c r="G1192" i="47"/>
  <c r="J1192" i="47" s="1"/>
  <c r="G1283" i="47"/>
  <c r="J1283" i="47" s="1"/>
  <c r="G1458" i="47"/>
  <c r="J1458" i="47" s="1"/>
  <c r="J1556" i="47"/>
  <c r="J1632" i="47"/>
  <c r="G207" i="47"/>
  <c r="J207" i="47" s="1"/>
  <c r="G133" i="47"/>
  <c r="J133" i="47" s="1"/>
  <c r="G74" i="47"/>
  <c r="J74" i="47" s="1"/>
  <c r="G112" i="47"/>
  <c r="J112" i="47" s="1"/>
  <c r="G84" i="47"/>
  <c r="O84" i="47" s="1"/>
  <c r="G43" i="47"/>
  <c r="G300" i="47"/>
  <c r="G389" i="47"/>
  <c r="J389" i="47" s="1"/>
  <c r="G391" i="47"/>
  <c r="J391" i="47" s="1"/>
  <c r="G420" i="47"/>
  <c r="J420" i="47" s="1"/>
  <c r="G888" i="47"/>
  <c r="J888" i="47" s="1"/>
  <c r="G918" i="47"/>
  <c r="G1367" i="47"/>
  <c r="J1367" i="47" s="1"/>
  <c r="G1477" i="47"/>
  <c r="J1477" i="47" s="1"/>
  <c r="G481" i="47"/>
  <c r="J481" i="47" s="1"/>
  <c r="G503" i="47"/>
  <c r="J503" i="47" s="1"/>
  <c r="J1123" i="47"/>
  <c r="J826" i="47"/>
  <c r="G604" i="47"/>
  <c r="O604" i="47" s="1"/>
  <c r="G1055" i="47"/>
  <c r="J1055" i="47" s="1"/>
  <c r="G1079" i="47"/>
  <c r="J1079" i="47" s="1"/>
  <c r="G1312" i="47"/>
  <c r="J1312" i="47" s="1"/>
  <c r="G1374" i="47"/>
  <c r="J1374" i="47" s="1"/>
  <c r="G1276" i="47"/>
  <c r="J1276" i="47" s="1"/>
  <c r="G1294" i="47"/>
  <c r="J1294" i="47" s="1"/>
  <c r="J1622" i="47"/>
  <c r="J1690" i="47"/>
  <c r="J1560" i="47"/>
  <c r="G1516" i="47"/>
  <c r="J1516" i="47" s="1"/>
  <c r="G81" i="47"/>
  <c r="J81" i="47" s="1"/>
  <c r="G191" i="47"/>
  <c r="G42" i="47"/>
  <c r="J42" i="47" s="1"/>
  <c r="G160" i="47"/>
  <c r="J160" i="47" s="1"/>
  <c r="G156" i="47"/>
  <c r="G123" i="47"/>
  <c r="J123" i="47" s="1"/>
  <c r="G103" i="47"/>
  <c r="J103" i="47" s="1"/>
  <c r="G56" i="47"/>
  <c r="J56" i="47" s="1"/>
  <c r="G45" i="47"/>
  <c r="J45" i="47" s="1"/>
  <c r="L45" i="47" s="1"/>
  <c r="K46" i="47" s="1"/>
  <c r="G67" i="47"/>
  <c r="J67" i="47" s="1"/>
  <c r="G36" i="47"/>
  <c r="G232" i="47"/>
  <c r="J232" i="47" s="1"/>
  <c r="G250" i="47"/>
  <c r="J250" i="47" s="1"/>
  <c r="G205" i="47"/>
  <c r="J205" i="47" s="1"/>
  <c r="L205" i="47" s="1"/>
  <c r="K206" i="47" s="1"/>
  <c r="G626" i="47"/>
  <c r="J626" i="47" s="1"/>
  <c r="L626" i="47" s="1"/>
  <c r="K627" i="47" s="1"/>
  <c r="G327" i="47"/>
  <c r="G546" i="47"/>
  <c r="J546" i="47" s="1"/>
  <c r="G548" i="47"/>
  <c r="J548" i="47" s="1"/>
  <c r="G702" i="47"/>
  <c r="J702" i="47" s="1"/>
  <c r="G728" i="47"/>
  <c r="G1022" i="47"/>
  <c r="L1426" i="47"/>
  <c r="K1427" i="47" s="1"/>
  <c r="G1401" i="47"/>
  <c r="J1401" i="47" s="1"/>
  <c r="G1499" i="47"/>
  <c r="J1499" i="47" s="1"/>
  <c r="G1393" i="47"/>
  <c r="J1393" i="47" s="1"/>
  <c r="G1437" i="47"/>
  <c r="G1503" i="47"/>
  <c r="J1503" i="47" s="1"/>
  <c r="G325" i="47"/>
  <c r="J325" i="47" s="1"/>
  <c r="L325" i="47" s="1"/>
  <c r="K326" i="47" s="1"/>
  <c r="J437" i="47"/>
  <c r="G335" i="47"/>
  <c r="J335" i="47" s="1"/>
  <c r="G398" i="47"/>
  <c r="J398" i="47" s="1"/>
  <c r="G466" i="47"/>
  <c r="J466" i="47" s="1"/>
  <c r="G569" i="47"/>
  <c r="J569" i="47" s="1"/>
  <c r="G746" i="47"/>
  <c r="J746" i="47" s="1"/>
  <c r="J751" i="47"/>
  <c r="J543" i="47"/>
  <c r="G586" i="47"/>
  <c r="J586" i="47" s="1"/>
  <c r="J629" i="47"/>
  <c r="G720" i="47"/>
  <c r="J720" i="47" s="1"/>
  <c r="J900" i="47"/>
  <c r="J583" i="47"/>
  <c r="J1097" i="47"/>
  <c r="G584" i="47"/>
  <c r="O584" i="47" s="1"/>
  <c r="G601" i="47"/>
  <c r="J601" i="47" s="1"/>
  <c r="J703" i="47"/>
  <c r="J706" i="47"/>
  <c r="L706" i="47" s="1"/>
  <c r="K707" i="47" s="1"/>
  <c r="G869" i="47"/>
  <c r="J869" i="47" s="1"/>
  <c r="G899" i="47"/>
  <c r="J899" i="47" s="1"/>
  <c r="G913" i="47"/>
  <c r="J913" i="47" s="1"/>
  <c r="G1171" i="47"/>
  <c r="J1171" i="47" s="1"/>
  <c r="L946" i="47"/>
  <c r="K947" i="47" s="1"/>
  <c r="G407" i="47"/>
  <c r="J407" i="47" s="1"/>
  <c r="J473" i="47"/>
  <c r="J539" i="47"/>
  <c r="G555" i="47"/>
  <c r="J555" i="47" s="1"/>
  <c r="G723" i="47"/>
  <c r="J723" i="47" s="1"/>
  <c r="J795" i="47"/>
  <c r="J326" i="47"/>
  <c r="J345" i="47"/>
  <c r="L345" i="47" s="1"/>
  <c r="K346" i="47" s="1"/>
  <c r="M345" i="47" s="1"/>
  <c r="J414" i="47"/>
  <c r="G301" i="47"/>
  <c r="J301" i="47" s="1"/>
  <c r="G375" i="47"/>
  <c r="J375" i="47" s="1"/>
  <c r="G397" i="47"/>
  <c r="J397" i="47" s="1"/>
  <c r="G452" i="47"/>
  <c r="J452" i="47" s="1"/>
  <c r="G336" i="47"/>
  <c r="J336" i="47" s="1"/>
  <c r="J957" i="47"/>
  <c r="J971" i="47"/>
  <c r="J1049" i="47"/>
  <c r="J1285" i="47"/>
  <c r="L1285" i="47" s="1"/>
  <c r="K1286" i="47" s="1"/>
  <c r="G559" i="47"/>
  <c r="J559" i="47" s="1"/>
  <c r="J687" i="47"/>
  <c r="G689" i="47"/>
  <c r="J689" i="47" s="1"/>
  <c r="J902" i="47"/>
  <c r="J1071" i="47"/>
  <c r="J1163" i="47"/>
  <c r="G587" i="47"/>
  <c r="J587" i="47" s="1"/>
  <c r="G737" i="47"/>
  <c r="J737" i="47" s="1"/>
  <c r="J793" i="47"/>
  <c r="G948" i="47"/>
  <c r="J948" i="47" s="1"/>
  <c r="G568" i="47"/>
  <c r="J568" i="47" s="1"/>
  <c r="G800" i="47"/>
  <c r="J800" i="47" s="1"/>
  <c r="G828" i="47"/>
  <c r="J828" i="47" s="1"/>
  <c r="G1073" i="47"/>
  <c r="J1073" i="47" s="1"/>
  <c r="G1099" i="47"/>
  <c r="J1099" i="47" s="1"/>
  <c r="G1210" i="47"/>
  <c r="J1210" i="47" s="1"/>
  <c r="G1326" i="47"/>
  <c r="J1326" i="47" s="1"/>
  <c r="J1372" i="47"/>
  <c r="J1570" i="47"/>
  <c r="J1337" i="47"/>
  <c r="G1225" i="47"/>
  <c r="J1225" i="47" s="1"/>
  <c r="L1225" i="47" s="1"/>
  <c r="K1226" i="47" s="1"/>
  <c r="M1225" i="47" s="1"/>
  <c r="G1246" i="47"/>
  <c r="J1246" i="47" s="1"/>
  <c r="G1293" i="47"/>
  <c r="J1293" i="47" s="1"/>
  <c r="J1307" i="47"/>
  <c r="J1406" i="47"/>
  <c r="J1359" i="47"/>
  <c r="J1490" i="47"/>
  <c r="G1585" i="47"/>
  <c r="J1585" i="47" s="1"/>
  <c r="L1585" i="47" s="1"/>
  <c r="K1586" i="47" s="1"/>
  <c r="M1585" i="47" s="1"/>
  <c r="G1596" i="47"/>
  <c r="J1596" i="47" s="1"/>
  <c r="L466" i="47"/>
  <c r="K467" i="47" s="1"/>
  <c r="M466" i="47" s="1"/>
  <c r="M705" i="47"/>
  <c r="L1246" i="47"/>
  <c r="K1247" i="47" s="1"/>
  <c r="L1247" i="47" s="1"/>
  <c r="K1248" i="47" s="1"/>
  <c r="L1546" i="47"/>
  <c r="K1547" i="47" s="1"/>
  <c r="M1546" i="47" s="1"/>
  <c r="L1206" i="47"/>
  <c r="K1207" i="47" s="1"/>
  <c r="L1207" i="47" s="1"/>
  <c r="K1208" i="47" s="1"/>
  <c r="L1346" i="47"/>
  <c r="K1347" i="47" s="1"/>
  <c r="M1346" i="47" s="1"/>
  <c r="L1146" i="47"/>
  <c r="K1147" i="47" s="1"/>
  <c r="L1147" i="47" s="1"/>
  <c r="K1148" i="47" s="1"/>
  <c r="G12" i="47"/>
  <c r="G30" i="47"/>
  <c r="G50" i="47"/>
  <c r="J50" i="47" s="1"/>
  <c r="G52" i="47"/>
  <c r="J52" i="47" s="1"/>
  <c r="G77" i="47"/>
  <c r="J77" i="47" s="1"/>
  <c r="G85" i="47"/>
  <c r="J85" i="47" s="1"/>
  <c r="L85" i="47" s="1"/>
  <c r="K86" i="47" s="1"/>
  <c r="M85" i="47" s="1"/>
  <c r="G140" i="47"/>
  <c r="J140" i="47" s="1"/>
  <c r="G158" i="47"/>
  <c r="J158" i="47" s="1"/>
  <c r="G58" i="47"/>
  <c r="G109" i="47"/>
  <c r="G130" i="47"/>
  <c r="J130" i="47" s="1"/>
  <c r="G171" i="47"/>
  <c r="J171" i="47" s="1"/>
  <c r="G183" i="47"/>
  <c r="J183" i="47" s="1"/>
  <c r="G169" i="47"/>
  <c r="G175" i="47"/>
  <c r="J175" i="47" s="1"/>
  <c r="G139" i="47"/>
  <c r="J139" i="47" s="1"/>
  <c r="G46" i="47"/>
  <c r="G14" i="47"/>
  <c r="J14" i="47" s="1"/>
  <c r="G129" i="47"/>
  <c r="J129" i="47" s="1"/>
  <c r="G262" i="47"/>
  <c r="G280" i="47"/>
  <c r="J280" i="47" s="1"/>
  <c r="G203" i="47"/>
  <c r="J203" i="47" s="1"/>
  <c r="G60" i="47"/>
  <c r="G678" i="47"/>
  <c r="J678" i="47" s="1"/>
  <c r="G562" i="47"/>
  <c r="J562" i="47" s="1"/>
  <c r="G564" i="47"/>
  <c r="O564" i="47" s="1"/>
  <c r="G674" i="47"/>
  <c r="J674" i="47" s="1"/>
  <c r="G372" i="47"/>
  <c r="J372" i="47" s="1"/>
  <c r="G645" i="47"/>
  <c r="G504" i="47"/>
  <c r="O504" i="47" s="1"/>
  <c r="G581" i="47"/>
  <c r="J581" i="47" s="1"/>
  <c r="G620" i="47"/>
  <c r="G715" i="47"/>
  <c r="J715" i="47" s="1"/>
  <c r="G963" i="47"/>
  <c r="J963" i="47" s="1"/>
  <c r="G976" i="47"/>
  <c r="J976" i="47" s="1"/>
  <c r="G714" i="47"/>
  <c r="G831" i="47"/>
  <c r="J831" i="47" s="1"/>
  <c r="G889" i="47"/>
  <c r="G955" i="47"/>
  <c r="J955" i="47" s="1"/>
  <c r="G991" i="47"/>
  <c r="J991" i="47" s="1"/>
  <c r="G1045" i="47"/>
  <c r="J1045" i="47" s="1"/>
  <c r="L1045" i="47" s="1"/>
  <c r="K1046" i="47" s="1"/>
  <c r="L1046" i="47" s="1"/>
  <c r="K1047" i="47" s="1"/>
  <c r="G1056" i="47"/>
  <c r="J1056" i="47" s="1"/>
  <c r="G1070" i="47"/>
  <c r="J1070" i="47" s="1"/>
  <c r="G1060" i="47"/>
  <c r="J1060" i="47" s="1"/>
  <c r="G1669" i="47"/>
  <c r="J1669" i="47" s="1"/>
  <c r="G1699" i="47"/>
  <c r="J1699" i="47" s="1"/>
  <c r="G1549" i="47"/>
  <c r="G1611" i="47"/>
  <c r="G1429" i="47"/>
  <c r="J1429" i="47" s="1"/>
  <c r="G1513" i="47"/>
  <c r="J1513" i="47" s="1"/>
  <c r="G1647" i="47"/>
  <c r="J1647" i="47" s="1"/>
  <c r="G1531" i="47"/>
  <c r="G29" i="47"/>
  <c r="J29" i="47" s="1"/>
  <c r="G90" i="47"/>
  <c r="J90" i="47" s="1"/>
  <c r="G19" i="47"/>
  <c r="J19" i="47" s="1"/>
  <c r="G148" i="47"/>
  <c r="J148" i="47" s="1"/>
  <c r="G26" i="47"/>
  <c r="J26" i="47" s="1"/>
  <c r="G8" i="47"/>
  <c r="J8" i="47" s="1"/>
  <c r="G150" i="47"/>
  <c r="J150" i="47" s="1"/>
  <c r="G33" i="47"/>
  <c r="G99" i="47"/>
  <c r="G143" i="47"/>
  <c r="G100" i="47"/>
  <c r="J100" i="47" s="1"/>
  <c r="G198" i="47"/>
  <c r="J198" i="47" s="1"/>
  <c r="G107" i="47"/>
  <c r="G66" i="47"/>
  <c r="G10" i="47"/>
  <c r="G241" i="47"/>
  <c r="J241" i="47" s="1"/>
  <c r="G255" i="47"/>
  <c r="J255" i="47" s="1"/>
  <c r="G390" i="47"/>
  <c r="J390" i="47" s="1"/>
  <c r="G430" i="47"/>
  <c r="J430" i="47" s="1"/>
  <c r="G426" i="47"/>
  <c r="J426" i="47" s="1"/>
  <c r="L426" i="47" s="1"/>
  <c r="K427" i="47" s="1"/>
  <c r="G438" i="47"/>
  <c r="J438" i="47" s="1"/>
  <c r="G474" i="47"/>
  <c r="J474" i="47" s="1"/>
  <c r="G476" i="47"/>
  <c r="J476" i="47" s="1"/>
  <c r="G489" i="47"/>
  <c r="J489" i="47" s="1"/>
  <c r="G519" i="47"/>
  <c r="J519" i="47" s="1"/>
  <c r="G371" i="47"/>
  <c r="G547" i="47"/>
  <c r="J547" i="47" s="1"/>
  <c r="G373" i="47"/>
  <c r="J373" i="47" s="1"/>
  <c r="G446" i="47"/>
  <c r="G533" i="47"/>
  <c r="J533" i="47" s="1"/>
  <c r="G904" i="47"/>
  <c r="O904" i="47" s="1"/>
  <c r="G686" i="47"/>
  <c r="G716" i="47"/>
  <c r="J716" i="47" s="1"/>
  <c r="G773" i="47"/>
  <c r="J773" i="47" s="1"/>
  <c r="G580" i="47"/>
  <c r="G785" i="47"/>
  <c r="G867" i="47"/>
  <c r="J867" i="47" s="1"/>
  <c r="G981" i="47"/>
  <c r="J981" i="47" s="1"/>
  <c r="G1066" i="47"/>
  <c r="J1066" i="47" s="1"/>
  <c r="L1066" i="47" s="1"/>
  <c r="K1067" i="47" s="1"/>
  <c r="G938" i="47"/>
  <c r="J938" i="47" s="1"/>
  <c r="G1006" i="47"/>
  <c r="J1006" i="47" s="1"/>
  <c r="L1006" i="47" s="1"/>
  <c r="K1007" i="47" s="1"/>
  <c r="M1006" i="47" s="1"/>
  <c r="G1517" i="47"/>
  <c r="J1517" i="47" s="1"/>
  <c r="G1575" i="47"/>
  <c r="J1575" i="47" s="1"/>
  <c r="G1509" i="47"/>
  <c r="J1509" i="47" s="1"/>
  <c r="G1619" i="47"/>
  <c r="J1619" i="47" s="1"/>
  <c r="G1423" i="47"/>
  <c r="J1423" i="47" s="1"/>
  <c r="G1451" i="47"/>
  <c r="J1451" i="47" s="1"/>
  <c r="G1663" i="47"/>
  <c r="J1663" i="47" s="1"/>
  <c r="G1331" i="47"/>
  <c r="J1331" i="47" s="1"/>
  <c r="G1375" i="47"/>
  <c r="G1397" i="47"/>
  <c r="J1397" i="47" s="1"/>
  <c r="G1419" i="47"/>
  <c r="J1419" i="47" s="1"/>
  <c r="G1441" i="47"/>
  <c r="G1463" i="47"/>
  <c r="J1463" i="47" s="1"/>
  <c r="G1521" i="47"/>
  <c r="J1521" i="47" s="1"/>
  <c r="G1579" i="47"/>
  <c r="J1579" i="47" s="1"/>
  <c r="G1691" i="47"/>
  <c r="J1691" i="47" s="1"/>
  <c r="G1597" i="47"/>
  <c r="J1597" i="47" s="1"/>
  <c r="G1651" i="47"/>
  <c r="G1681" i="47"/>
  <c r="G1487" i="47"/>
  <c r="G538" i="47"/>
  <c r="J538" i="47" s="1"/>
  <c r="G791" i="47"/>
  <c r="J791" i="47" s="1"/>
  <c r="M225" i="47"/>
  <c r="L1167" i="47"/>
  <c r="K1168" i="47" s="1"/>
  <c r="M1166" i="47"/>
  <c r="L1307" i="47"/>
  <c r="K1308" i="47" s="1"/>
  <c r="M1306" i="47"/>
  <c r="L1507" i="47"/>
  <c r="K1508" i="47" s="1"/>
  <c r="M1506" i="47"/>
  <c r="L1667" i="47"/>
  <c r="K1668" i="47" s="1"/>
  <c r="M1666" i="47"/>
  <c r="L727" i="47"/>
  <c r="K728" i="47" s="1"/>
  <c r="M726" i="47"/>
  <c r="L487" i="47"/>
  <c r="K488" i="47" s="1"/>
  <c r="M486" i="47"/>
  <c r="L947" i="47"/>
  <c r="K948" i="47" s="1"/>
  <c r="M946" i="47"/>
  <c r="L847" i="47"/>
  <c r="K848" i="47" s="1"/>
  <c r="M846" i="47"/>
  <c r="L1467" i="47"/>
  <c r="K1468" i="47" s="1"/>
  <c r="M1466" i="47"/>
  <c r="L1387" i="47"/>
  <c r="K1388" i="47" s="1"/>
  <c r="M1386" i="47"/>
  <c r="L1427" i="47"/>
  <c r="K1428" i="47" s="1"/>
  <c r="M1426" i="47"/>
  <c r="L1627" i="47"/>
  <c r="K1628" i="47" s="1"/>
  <c r="M1626" i="47"/>
  <c r="L366" i="47"/>
  <c r="K367" i="47" s="1"/>
  <c r="M365" i="47"/>
  <c r="M185" i="47"/>
  <c r="L627" i="47"/>
  <c r="K628" i="47" s="1"/>
  <c r="M626" i="47"/>
  <c r="M1525" i="47"/>
  <c r="L1526" i="47"/>
  <c r="K1527" i="47" s="1"/>
  <c r="M1445" i="47"/>
  <c r="L1446" i="47"/>
  <c r="K1447" i="47" s="1"/>
  <c r="G218" i="47"/>
  <c r="J218" i="47" s="1"/>
  <c r="J156" i="47"/>
  <c r="G196" i="47"/>
  <c r="J196" i="47" s="1"/>
  <c r="M45" i="47"/>
  <c r="L206" i="47"/>
  <c r="K207" i="47" s="1"/>
  <c r="M205" i="47"/>
  <c r="M685" i="47"/>
  <c r="G15" i="47"/>
  <c r="J15" i="47" s="1"/>
  <c r="G17" i="47"/>
  <c r="J17" i="47" s="1"/>
  <c r="J47" i="47"/>
  <c r="G63" i="47"/>
  <c r="J63" i="47" s="1"/>
  <c r="J114" i="47"/>
  <c r="G176" i="47"/>
  <c r="J176" i="47" s="1"/>
  <c r="G7" i="47"/>
  <c r="J7" i="47" s="1"/>
  <c r="G64" i="47"/>
  <c r="O64" i="47" s="1"/>
  <c r="G9" i="47"/>
  <c r="J9" i="47" s="1"/>
  <c r="G186" i="47"/>
  <c r="J186" i="47" s="1"/>
  <c r="L186" i="47" s="1"/>
  <c r="K187" i="47" s="1"/>
  <c r="G127" i="47"/>
  <c r="J127" i="47" s="1"/>
  <c r="G117" i="47"/>
  <c r="J117" i="47" s="1"/>
  <c r="J142" i="47"/>
  <c r="G216" i="47"/>
  <c r="J216" i="47" s="1"/>
  <c r="G224" i="47"/>
  <c r="O224" i="47" s="1"/>
  <c r="G105" i="47"/>
  <c r="J105" i="47" s="1"/>
  <c r="L105" i="47" s="1"/>
  <c r="K106" i="47" s="1"/>
  <c r="G231" i="47"/>
  <c r="J231" i="47" s="1"/>
  <c r="G149" i="47"/>
  <c r="J149" i="47" s="1"/>
  <c r="J169" i="47"/>
  <c r="G53" i="47"/>
  <c r="J53" i="47" s="1"/>
  <c r="G95" i="47"/>
  <c r="J95" i="47" s="1"/>
  <c r="J39" i="47"/>
  <c r="G108" i="47"/>
  <c r="J108" i="47" s="1"/>
  <c r="J46" i="47"/>
  <c r="L46" i="47" s="1"/>
  <c r="K47" i="47" s="1"/>
  <c r="G72" i="47"/>
  <c r="J72" i="47" s="1"/>
  <c r="J43" i="47"/>
  <c r="G37" i="47"/>
  <c r="J37" i="47" s="1"/>
  <c r="G49" i="47"/>
  <c r="J49" i="47" s="1"/>
  <c r="J25" i="47"/>
  <c r="L25" i="47" s="1"/>
  <c r="K26" i="47" s="1"/>
  <c r="G197" i="47"/>
  <c r="J197" i="47" s="1"/>
  <c r="J226" i="47"/>
  <c r="L226" i="47" s="1"/>
  <c r="K227" i="47" s="1"/>
  <c r="J234" i="47"/>
  <c r="G258" i="47"/>
  <c r="J258" i="47" s="1"/>
  <c r="G202" i="47"/>
  <c r="J202" i="47" s="1"/>
  <c r="G254" i="47"/>
  <c r="J254" i="47" s="1"/>
  <c r="G272" i="47"/>
  <c r="J272" i="47" s="1"/>
  <c r="M285" i="47"/>
  <c r="L286" i="47"/>
  <c r="K287" i="47" s="1"/>
  <c r="G284" i="47"/>
  <c r="O284" i="47" s="1"/>
  <c r="M325" i="47"/>
  <c r="L326" i="47"/>
  <c r="K327" i="47" s="1"/>
  <c r="M425" i="47"/>
  <c r="M445" i="47"/>
  <c r="G383" i="47"/>
  <c r="J383" i="47" s="1"/>
  <c r="G411" i="47"/>
  <c r="J411" i="47" s="1"/>
  <c r="G413" i="47"/>
  <c r="J413" i="47" s="1"/>
  <c r="J427" i="47"/>
  <c r="J343" i="47"/>
  <c r="G624" i="47"/>
  <c r="O624" i="47" s="1"/>
  <c r="G642" i="47"/>
  <c r="J642" i="47" s="1"/>
  <c r="J371" i="47"/>
  <c r="G434" i="47"/>
  <c r="J434" i="47" s="1"/>
  <c r="G656" i="47"/>
  <c r="J656" i="47" s="1"/>
  <c r="J327" i="47"/>
  <c r="G369" i="47"/>
  <c r="J369" i="47" s="1"/>
  <c r="M505" i="47"/>
  <c r="G545" i="47"/>
  <c r="J545" i="47" s="1"/>
  <c r="L545" i="47" s="1"/>
  <c r="K546" i="47" s="1"/>
  <c r="G652" i="47"/>
  <c r="J652" i="47" s="1"/>
  <c r="G361" i="47"/>
  <c r="J361" i="47" s="1"/>
  <c r="G460" i="47"/>
  <c r="J460" i="47" s="1"/>
  <c r="G462" i="47"/>
  <c r="J462" i="47" s="1"/>
  <c r="J506" i="47"/>
  <c r="L506" i="47" s="1"/>
  <c r="K507" i="47" s="1"/>
  <c r="G578" i="47"/>
  <c r="J578" i="47" s="1"/>
  <c r="J763" i="47"/>
  <c r="G830" i="47"/>
  <c r="J830" i="47" s="1"/>
  <c r="G590" i="47"/>
  <c r="J590" i="47" s="1"/>
  <c r="J594" i="47"/>
  <c r="G630" i="47"/>
  <c r="J630" i="47" s="1"/>
  <c r="G860" i="47"/>
  <c r="J860" i="47" s="1"/>
  <c r="J889" i="47"/>
  <c r="J1027" i="47"/>
  <c r="J580" i="47"/>
  <c r="G592" i="47"/>
  <c r="J592" i="47" s="1"/>
  <c r="G786" i="47"/>
  <c r="J786" i="47" s="1"/>
  <c r="G788" i="47"/>
  <c r="J788" i="47" s="1"/>
  <c r="G816" i="47"/>
  <c r="J816" i="47" s="1"/>
  <c r="G883" i="47"/>
  <c r="J883" i="47" s="1"/>
  <c r="G1052" i="47"/>
  <c r="J1052" i="47" s="1"/>
  <c r="G934" i="47"/>
  <c r="J934" i="47" s="1"/>
  <c r="G992" i="47"/>
  <c r="J992" i="47" s="1"/>
  <c r="G1078" i="47"/>
  <c r="J1078" i="47" s="1"/>
  <c r="G1034" i="47"/>
  <c r="J1034" i="47" s="1"/>
  <c r="G1383" i="47"/>
  <c r="J1383" i="47" s="1"/>
  <c r="G1411" i="47"/>
  <c r="J1411" i="47" s="1"/>
  <c r="G1539" i="47"/>
  <c r="J1539" i="47" s="1"/>
  <c r="G1553" i="47"/>
  <c r="J1553" i="47" s="1"/>
  <c r="G1561" i="47"/>
  <c r="J1561" i="47" s="1"/>
  <c r="G1629" i="47"/>
  <c r="J1629" i="47" s="1"/>
  <c r="G1637" i="47"/>
  <c r="J1637" i="47" s="1"/>
  <c r="G1543" i="47"/>
  <c r="J1543" i="47" s="1"/>
  <c r="G1343" i="47"/>
  <c r="J1343" i="47" s="1"/>
  <c r="M1325" i="47"/>
  <c r="L1326" i="47"/>
  <c r="K1327" i="47" s="1"/>
  <c r="G1357" i="47"/>
  <c r="J1357" i="47" s="1"/>
  <c r="G1379" i="47"/>
  <c r="J1379" i="47" s="1"/>
  <c r="G1571" i="47"/>
  <c r="J1571" i="47" s="1"/>
  <c r="G1593" i="47"/>
  <c r="J1593" i="47" s="1"/>
  <c r="G1601" i="47"/>
  <c r="J1601" i="47" s="1"/>
  <c r="G1623" i="47"/>
  <c r="J1623" i="47" s="1"/>
  <c r="G1677" i="47"/>
  <c r="J1677" i="47" s="1"/>
  <c r="M1685" i="47"/>
  <c r="L1686" i="47"/>
  <c r="K1687" i="47" s="1"/>
  <c r="G1695" i="47"/>
  <c r="J1695" i="47" s="1"/>
  <c r="J1365" i="47"/>
  <c r="L1365" i="47" s="1"/>
  <c r="K1366" i="47" s="1"/>
  <c r="J1430" i="47"/>
  <c r="J1514" i="47"/>
  <c r="G1535" i="47"/>
  <c r="J1535" i="47" s="1"/>
  <c r="J1572" i="47"/>
  <c r="M1605" i="47"/>
  <c r="L1606" i="47"/>
  <c r="K1607" i="47" s="1"/>
  <c r="G1299" i="47"/>
  <c r="J1299" i="47" s="1"/>
  <c r="G1321" i="47"/>
  <c r="J1321" i="47" s="1"/>
  <c r="G1415" i="47"/>
  <c r="J1415" i="47" s="1"/>
  <c r="J1634" i="47"/>
  <c r="G1659" i="47"/>
  <c r="J1659" i="47" s="1"/>
  <c r="J1678" i="47"/>
  <c r="G1589" i="47"/>
  <c r="J1589" i="47" s="1"/>
  <c r="G1687" i="47"/>
  <c r="J1687" i="47" s="1"/>
  <c r="J170" i="47"/>
  <c r="M145" i="47"/>
  <c r="L146" i="47"/>
  <c r="K147" i="47" s="1"/>
  <c r="L806" i="47"/>
  <c r="K807" i="47" s="1"/>
  <c r="M805" i="47"/>
  <c r="M825" i="47"/>
  <c r="L826" i="47"/>
  <c r="K827" i="47" s="1"/>
  <c r="M1025" i="47"/>
  <c r="M1065" i="47"/>
  <c r="M1105" i="47"/>
  <c r="L1106" i="47"/>
  <c r="K1107" i="47" s="1"/>
  <c r="M1405" i="47"/>
  <c r="L1406" i="47"/>
  <c r="K1407" i="47" s="1"/>
  <c r="M1645" i="47"/>
  <c r="L1646" i="47"/>
  <c r="K1647" i="47" s="1"/>
  <c r="J1375" i="47"/>
  <c r="J1441" i="47"/>
  <c r="L1267" i="47"/>
  <c r="K1268" i="47" s="1"/>
  <c r="M1266" i="47"/>
  <c r="J1474" i="47"/>
  <c r="J36" i="47"/>
  <c r="M245" i="47"/>
  <c r="L246" i="47"/>
  <c r="K247" i="47" s="1"/>
  <c r="L886" i="47"/>
  <c r="K887" i="47" s="1"/>
  <c r="M885" i="47"/>
  <c r="L926" i="47"/>
  <c r="K927" i="47" s="1"/>
  <c r="M925" i="47"/>
  <c r="J608" i="47"/>
  <c r="M1185" i="47"/>
  <c r="L1186" i="47"/>
  <c r="K1187" i="47" s="1"/>
  <c r="G132" i="47"/>
  <c r="J132" i="47" s="1"/>
  <c r="G168" i="47"/>
  <c r="J168" i="47" s="1"/>
  <c r="J5" i="47"/>
  <c r="L5" i="47" s="1"/>
  <c r="K6" i="47" s="1"/>
  <c r="J33" i="47"/>
  <c r="G92" i="47"/>
  <c r="J92" i="47" s="1"/>
  <c r="G165" i="47"/>
  <c r="J165" i="47" s="1"/>
  <c r="L165" i="47" s="1"/>
  <c r="K166" i="47" s="1"/>
  <c r="J58" i="47"/>
  <c r="J109" i="47"/>
  <c r="G137" i="47"/>
  <c r="J137" i="47" s="1"/>
  <c r="J155" i="47"/>
  <c r="G38" i="47"/>
  <c r="J38" i="47" s="1"/>
  <c r="G125" i="47"/>
  <c r="J125" i="47" s="1"/>
  <c r="L125" i="47" s="1"/>
  <c r="K126" i="47" s="1"/>
  <c r="G83" i="47"/>
  <c r="J83" i="47" s="1"/>
  <c r="J99" i="47"/>
  <c r="G111" i="47"/>
  <c r="J111" i="47" s="1"/>
  <c r="J143" i="47"/>
  <c r="G163" i="47"/>
  <c r="J163" i="47" s="1"/>
  <c r="J102" i="47"/>
  <c r="J126" i="47"/>
  <c r="G177" i="47"/>
  <c r="J177" i="47" s="1"/>
  <c r="G233" i="47"/>
  <c r="J233" i="47" s="1"/>
  <c r="J181" i="47"/>
  <c r="J191" i="47"/>
  <c r="G212" i="47"/>
  <c r="J212" i="47" s="1"/>
  <c r="G220" i="47"/>
  <c r="J220" i="47" s="1"/>
  <c r="J200" i="47"/>
  <c r="G239" i="47"/>
  <c r="J239" i="47" s="1"/>
  <c r="J221" i="47"/>
  <c r="J201" i="47"/>
  <c r="G159" i="47"/>
  <c r="J159" i="47" s="1"/>
  <c r="J107" i="47"/>
  <c r="G151" i="47"/>
  <c r="J151" i="47" s="1"/>
  <c r="G121" i="47"/>
  <c r="J121" i="47" s="1"/>
  <c r="J188" i="47"/>
  <c r="G157" i="47"/>
  <c r="J157" i="47" s="1"/>
  <c r="G120" i="47"/>
  <c r="J120" i="47" s="1"/>
  <c r="G94" i="47"/>
  <c r="J94" i="47" s="1"/>
  <c r="G11" i="47"/>
  <c r="J11" i="47" s="1"/>
  <c r="G65" i="47"/>
  <c r="J65" i="47" s="1"/>
  <c r="L65" i="47" s="1"/>
  <c r="K66" i="47" s="1"/>
  <c r="G124" i="47"/>
  <c r="O124" i="47" s="1"/>
  <c r="G98" i="47"/>
  <c r="J98" i="47" s="1"/>
  <c r="G87" i="47"/>
  <c r="J87" i="47" s="1"/>
  <c r="J66" i="47"/>
  <c r="G31" i="47"/>
  <c r="J31" i="47" s="1"/>
  <c r="G61" i="47"/>
  <c r="J61" i="47" s="1"/>
  <c r="G28" i="47"/>
  <c r="J28" i="47" s="1"/>
  <c r="J10" i="47"/>
  <c r="J32" i="47"/>
  <c r="G190" i="47"/>
  <c r="J190" i="47" s="1"/>
  <c r="G204" i="47"/>
  <c r="O204" i="47" s="1"/>
  <c r="G230" i="47"/>
  <c r="J230" i="47" s="1"/>
  <c r="G238" i="47"/>
  <c r="J238" i="47" s="1"/>
  <c r="J262" i="47"/>
  <c r="J288" i="47"/>
  <c r="J60" i="47"/>
  <c r="J300" i="47"/>
  <c r="G303" i="47"/>
  <c r="J303" i="47" s="1"/>
  <c r="G346" i="47"/>
  <c r="J346" i="47" s="1"/>
  <c r="L346" i="47" s="1"/>
  <c r="K347" i="47" s="1"/>
  <c r="J351" i="47"/>
  <c r="L387" i="47"/>
  <c r="K388" i="47" s="1"/>
  <c r="M386" i="47"/>
  <c r="G340" i="47"/>
  <c r="J340" i="47" s="1"/>
  <c r="G329" i="47"/>
  <c r="J329" i="47" s="1"/>
  <c r="J450" i="47"/>
  <c r="J479" i="47"/>
  <c r="J493" i="47"/>
  <c r="J523" i="47"/>
  <c r="J610" i="47"/>
  <c r="M605" i="47"/>
  <c r="G439" i="47"/>
  <c r="J439" i="47" s="1"/>
  <c r="J508" i="47"/>
  <c r="M585" i="47"/>
  <c r="L586" i="47"/>
  <c r="K587" i="47" s="1"/>
  <c r="J645" i="47"/>
  <c r="L645" i="47" s="1"/>
  <c r="K646" i="47" s="1"/>
  <c r="J657" i="47"/>
  <c r="G328" i="47"/>
  <c r="J328" i="47" s="1"/>
  <c r="J446" i="47"/>
  <c r="L446" i="47" s="1"/>
  <c r="K447" i="47" s="1"/>
  <c r="G537" i="47"/>
  <c r="J537" i="47" s="1"/>
  <c r="J620" i="47"/>
  <c r="J760" i="47"/>
  <c r="J820" i="47"/>
  <c r="J911" i="47"/>
  <c r="J968" i="47"/>
  <c r="M985" i="47"/>
  <c r="L986" i="47"/>
  <c r="K987" i="47" s="1"/>
  <c r="G582" i="47"/>
  <c r="J582" i="47" s="1"/>
  <c r="J686" i="47"/>
  <c r="L686" i="47" s="1"/>
  <c r="K687" i="47" s="1"/>
  <c r="J700" i="47"/>
  <c r="G729" i="47"/>
  <c r="J729" i="47" s="1"/>
  <c r="G840" i="47"/>
  <c r="J840" i="47" s="1"/>
  <c r="G865" i="47"/>
  <c r="J865" i="47" s="1"/>
  <c r="L865" i="47" s="1"/>
  <c r="K866" i="47" s="1"/>
  <c r="G898" i="47"/>
  <c r="J898" i="47" s="1"/>
  <c r="J954" i="47"/>
  <c r="J714" i="47"/>
  <c r="J745" i="47"/>
  <c r="L745" i="47" s="1"/>
  <c r="K746" i="47" s="1"/>
  <c r="G759" i="47"/>
  <c r="J759" i="47" s="1"/>
  <c r="G803" i="47"/>
  <c r="J803" i="47" s="1"/>
  <c r="J850" i="47"/>
  <c r="J998" i="47"/>
  <c r="J1012" i="47"/>
  <c r="G635" i="47"/>
  <c r="J635" i="47" s="1"/>
  <c r="J728" i="47"/>
  <c r="J785" i="47"/>
  <c r="L785" i="47" s="1"/>
  <c r="K786" i="47" s="1"/>
  <c r="J918" i="47"/>
  <c r="J1082" i="47"/>
  <c r="J1112" i="47"/>
  <c r="J1170" i="47"/>
  <c r="J1022" i="47"/>
  <c r="J1119" i="47"/>
  <c r="M1485" i="47"/>
  <c r="L1486" i="47"/>
  <c r="K1487" i="47" s="1"/>
  <c r="J1549" i="47"/>
  <c r="J1611" i="47"/>
  <c r="J1557" i="47"/>
  <c r="J1648" i="47"/>
  <c r="J1291" i="47"/>
  <c r="J1303" i="47"/>
  <c r="J1437" i="47"/>
  <c r="J1531" i="47"/>
  <c r="J1651" i="47"/>
  <c r="J1681" i="47"/>
  <c r="J1452" i="47"/>
  <c r="J1487" i="47"/>
  <c r="J1481" i="47"/>
  <c r="J6" i="47"/>
  <c r="J532" i="47"/>
  <c r="J525" i="47"/>
  <c r="L525" i="47" s="1"/>
  <c r="K526" i="47" s="1"/>
  <c r="J893" i="47"/>
  <c r="L766" i="47"/>
  <c r="K767" i="47" s="1"/>
  <c r="M765" i="47"/>
  <c r="J1118" i="47"/>
  <c r="M1565" i="47"/>
  <c r="L1566" i="47"/>
  <c r="K1567" i="47" s="1"/>
  <c r="J27" i="47"/>
  <c r="G34" i="47"/>
  <c r="J34" i="47" s="1"/>
  <c r="G106" i="47"/>
  <c r="J106" i="47" s="1"/>
  <c r="J122" i="47"/>
  <c r="G44" i="47"/>
  <c r="O44" i="47" s="1"/>
  <c r="J12" i="47"/>
  <c r="J30" i="47"/>
  <c r="J73" i="47"/>
  <c r="G16" i="47"/>
  <c r="J16" i="47" s="1"/>
  <c r="G23" i="47"/>
  <c r="J23" i="47" s="1"/>
  <c r="G69" i="47"/>
  <c r="J69" i="47" s="1"/>
  <c r="G144" i="47"/>
  <c r="O144" i="47" s="1"/>
  <c r="G172" i="47"/>
  <c r="J172" i="47" s="1"/>
  <c r="G78" i="47"/>
  <c r="J78" i="47" s="1"/>
  <c r="G91" i="47"/>
  <c r="J91" i="47" s="1"/>
  <c r="G35" i="47"/>
  <c r="J35" i="47" s="1"/>
  <c r="G131" i="47"/>
  <c r="J131" i="47" s="1"/>
  <c r="G161" i="47"/>
  <c r="J161" i="47" s="1"/>
  <c r="J237" i="47"/>
  <c r="G179" i="47"/>
  <c r="J179" i="47" s="1"/>
  <c r="G189" i="47"/>
  <c r="J189" i="47" s="1"/>
  <c r="G214" i="47"/>
  <c r="J214" i="47" s="1"/>
  <c r="G222" i="47"/>
  <c r="J222" i="47" s="1"/>
  <c r="G164" i="47"/>
  <c r="O164" i="47" s="1"/>
  <c r="G235" i="47"/>
  <c r="J235" i="47" s="1"/>
  <c r="J217" i="47"/>
  <c r="G193" i="47"/>
  <c r="J193" i="47" s="1"/>
  <c r="G153" i="47"/>
  <c r="J153" i="47" s="1"/>
  <c r="J174" i="47"/>
  <c r="G138" i="47"/>
  <c r="J138" i="47" s="1"/>
  <c r="G79" i="47"/>
  <c r="J79" i="47" s="1"/>
  <c r="J178" i="47"/>
  <c r="J152" i="47"/>
  <c r="G115" i="47"/>
  <c r="J115" i="47" s="1"/>
  <c r="G75" i="47"/>
  <c r="J75" i="47" s="1"/>
  <c r="J116" i="47"/>
  <c r="G54" i="47"/>
  <c r="J54" i="47" s="1"/>
  <c r="G113" i="47"/>
  <c r="J113" i="47" s="1"/>
  <c r="J89" i="47"/>
  <c r="G86" i="47"/>
  <c r="J86" i="47" s="1"/>
  <c r="G62" i="47"/>
  <c r="J62" i="47" s="1"/>
  <c r="J21" i="47"/>
  <c r="G48" i="47"/>
  <c r="J48" i="47" s="1"/>
  <c r="G40" i="47"/>
  <c r="J40" i="47" s="1"/>
  <c r="G57" i="47"/>
  <c r="J57" i="47" s="1"/>
  <c r="J22" i="47"/>
  <c r="G154" i="47"/>
  <c r="J154" i="47" s="1"/>
  <c r="G180" i="47"/>
  <c r="J180" i="47" s="1"/>
  <c r="G199" i="47"/>
  <c r="J199" i="47" s="1"/>
  <c r="G228" i="47"/>
  <c r="J228" i="47" s="1"/>
  <c r="G236" i="47"/>
  <c r="J236" i="47" s="1"/>
  <c r="G265" i="47"/>
  <c r="J265" i="47" s="1"/>
  <c r="L265" i="47" s="1"/>
  <c r="K266" i="47" s="1"/>
  <c r="G118" i="47"/>
  <c r="J118" i="47" s="1"/>
  <c r="G247" i="47"/>
  <c r="J247" i="47" s="1"/>
  <c r="J273" i="47"/>
  <c r="G263" i="47"/>
  <c r="J263" i="47" s="1"/>
  <c r="G268" i="47"/>
  <c r="J268" i="47" s="1"/>
  <c r="G347" i="47"/>
  <c r="J347" i="47" s="1"/>
  <c r="J394" i="47"/>
  <c r="G276" i="47"/>
  <c r="J276" i="47" s="1"/>
  <c r="G304" i="47"/>
  <c r="O304" i="47" s="1"/>
  <c r="G321" i="47"/>
  <c r="J321" i="47" s="1"/>
  <c r="G424" i="47"/>
  <c r="O424" i="47" s="1"/>
  <c r="G305" i="47"/>
  <c r="J305" i="47" s="1"/>
  <c r="L305" i="47" s="1"/>
  <c r="K306" i="47" s="1"/>
  <c r="G339" i="47"/>
  <c r="J339" i="47" s="1"/>
  <c r="G341" i="47"/>
  <c r="J341" i="47" s="1"/>
  <c r="G384" i="47"/>
  <c r="O384" i="47" s="1"/>
  <c r="J405" i="47"/>
  <c r="L405" i="47" s="1"/>
  <c r="K406" i="47" s="1"/>
  <c r="G412" i="47"/>
  <c r="J412" i="47" s="1"/>
  <c r="G362" i="47"/>
  <c r="J362" i="47" s="1"/>
  <c r="G606" i="47"/>
  <c r="J606" i="47" s="1"/>
  <c r="L606" i="47" s="1"/>
  <c r="K607" i="47" s="1"/>
  <c r="G660" i="47"/>
  <c r="J660" i="47" s="1"/>
  <c r="G363" i="47"/>
  <c r="J363" i="47" s="1"/>
  <c r="G368" i="47"/>
  <c r="J368" i="47" s="1"/>
  <c r="G565" i="47"/>
  <c r="J565" i="47" s="1"/>
  <c r="L565" i="47" s="1"/>
  <c r="K566" i="47" s="1"/>
  <c r="G421" i="47"/>
  <c r="J421" i="47" s="1"/>
  <c r="J551" i="47"/>
  <c r="G634" i="47"/>
  <c r="J634" i="47" s="1"/>
  <c r="G670" i="47"/>
  <c r="J670" i="47" s="1"/>
  <c r="G299" i="47"/>
  <c r="J299" i="47" s="1"/>
  <c r="G416" i="47"/>
  <c r="J416" i="47" s="1"/>
  <c r="G461" i="47"/>
  <c r="J461" i="47" s="1"/>
  <c r="G596" i="47"/>
  <c r="J596" i="47" s="1"/>
  <c r="G744" i="47"/>
  <c r="O744" i="47" s="1"/>
  <c r="G758" i="47"/>
  <c r="J758" i="47" s="1"/>
  <c r="J809" i="47"/>
  <c r="G861" i="47"/>
  <c r="J861" i="47" s="1"/>
  <c r="G875" i="47"/>
  <c r="J875" i="47" s="1"/>
  <c r="G896" i="47"/>
  <c r="J896" i="47" s="1"/>
  <c r="J906" i="47"/>
  <c r="L906" i="47" s="1"/>
  <c r="K907" i="47" s="1"/>
  <c r="G965" i="47"/>
  <c r="J965" i="47" s="1"/>
  <c r="L965" i="47" s="1"/>
  <c r="K966" i="47" s="1"/>
  <c r="G666" i="47"/>
  <c r="J666" i="47" s="1"/>
  <c r="L666" i="47" s="1"/>
  <c r="K667" i="47" s="1"/>
  <c r="G817" i="47"/>
  <c r="J817" i="47" s="1"/>
  <c r="J882" i="47"/>
  <c r="M905" i="47"/>
  <c r="G933" i="47"/>
  <c r="J933" i="47" s="1"/>
  <c r="G576" i="47"/>
  <c r="J576" i="47" s="1"/>
  <c r="G591" i="47"/>
  <c r="J591" i="47" s="1"/>
  <c r="G648" i="47"/>
  <c r="J648" i="47" s="1"/>
  <c r="G671" i="47"/>
  <c r="J671" i="47" s="1"/>
  <c r="J719" i="47"/>
  <c r="J777" i="47"/>
  <c r="G802" i="47"/>
  <c r="J802" i="47" s="1"/>
  <c r="G804" i="47"/>
  <c r="O804" i="47" s="1"/>
  <c r="G874" i="47"/>
  <c r="J874" i="47" s="1"/>
  <c r="J952" i="47"/>
  <c r="J999" i="47"/>
  <c r="J1013" i="47"/>
  <c r="J1026" i="47"/>
  <c r="L1026" i="47" s="1"/>
  <c r="K1027" i="47" s="1"/>
  <c r="G577" i="47"/>
  <c r="J577" i="47" s="1"/>
  <c r="G664" i="47"/>
  <c r="O664" i="47" s="1"/>
  <c r="G701" i="47"/>
  <c r="J701" i="47" s="1"/>
  <c r="G772" i="47"/>
  <c r="J772" i="47" s="1"/>
  <c r="G787" i="47"/>
  <c r="J787" i="47" s="1"/>
  <c r="G792" i="47"/>
  <c r="J792" i="47" s="1"/>
  <c r="G853" i="47"/>
  <c r="J853" i="47" s="1"/>
  <c r="G1042" i="47"/>
  <c r="J1042" i="47" s="1"/>
  <c r="J1092" i="47"/>
  <c r="G936" i="47"/>
  <c r="J936" i="47" s="1"/>
  <c r="G1035" i="47"/>
  <c r="J1035" i="47" s="1"/>
  <c r="J1126" i="47"/>
  <c r="L1126" i="47" s="1"/>
  <c r="K1127" i="47" s="1"/>
  <c r="J1142" i="47"/>
  <c r="J1156" i="47"/>
  <c r="G977" i="47"/>
  <c r="J977" i="47" s="1"/>
  <c r="G1020" i="47"/>
  <c r="J1020" i="47" s="1"/>
  <c r="G1048" i="47"/>
  <c r="J1048" i="47" s="1"/>
  <c r="G1064" i="47"/>
  <c r="O1064" i="47" s="1"/>
  <c r="L1086" i="47"/>
  <c r="K1087" i="47" s="1"/>
  <c r="M1085" i="47"/>
  <c r="G1036" i="47"/>
  <c r="J1036" i="47" s="1"/>
  <c r="G1074" i="47"/>
  <c r="J1074" i="47" s="1"/>
  <c r="G1339" i="47"/>
  <c r="J1339" i="47" s="1"/>
  <c r="G1361" i="47"/>
  <c r="J1361" i="47" s="1"/>
  <c r="G1389" i="47"/>
  <c r="J1389" i="47" s="1"/>
  <c r="G1455" i="47"/>
  <c r="J1455" i="47" s="1"/>
  <c r="G1607" i="47"/>
  <c r="J1607" i="47" s="1"/>
  <c r="G1641" i="47"/>
  <c r="J1641" i="47" s="1"/>
  <c r="G1295" i="47"/>
  <c r="J1295" i="47" s="1"/>
  <c r="G1459" i="47"/>
  <c r="J1459" i="47" s="1"/>
  <c r="G1335" i="47"/>
  <c r="J1335" i="47" s="1"/>
  <c r="G1473" i="47"/>
  <c r="J1473" i="47" s="1"/>
  <c r="G1527" i="47"/>
  <c r="J1527" i="47" s="1"/>
  <c r="G1309" i="47"/>
  <c r="J1309" i="47" s="1"/>
  <c r="J1336" i="47"/>
  <c r="J1380" i="47"/>
  <c r="J1402" i="47"/>
  <c r="G1447" i="47"/>
  <c r="J1447" i="47" s="1"/>
  <c r="J1500" i="47"/>
  <c r="J1528" i="47"/>
  <c r="J1602" i="47"/>
  <c r="J1656" i="47"/>
  <c r="J1696" i="47"/>
  <c r="G1371" i="47"/>
  <c r="J1371" i="47" s="1"/>
  <c r="G1495" i="47"/>
  <c r="J1495" i="47" s="1"/>
  <c r="G1567" i="47"/>
  <c r="J1567" i="47" s="1"/>
  <c r="G1353" i="47"/>
  <c r="J1353" i="47" s="1"/>
  <c r="G1469" i="47"/>
  <c r="J1469" i="47" s="1"/>
  <c r="J1703" i="47"/>
  <c r="K74" i="43"/>
  <c r="K70" i="43"/>
  <c r="K62" i="43"/>
  <c r="K50" i="43"/>
  <c r="K46" i="43"/>
  <c r="K42" i="43"/>
  <c r="K38" i="43"/>
  <c r="K34" i="43"/>
  <c r="K22" i="43"/>
  <c r="K18" i="43"/>
  <c r="K14" i="43"/>
  <c r="K10" i="43"/>
  <c r="K6" i="43"/>
  <c r="K75" i="42"/>
  <c r="K71" i="42"/>
  <c r="K63" i="42"/>
  <c r="K59" i="42"/>
  <c r="K47" i="42"/>
  <c r="K43" i="42"/>
  <c r="K39" i="42"/>
  <c r="K23" i="42"/>
  <c r="K19" i="42"/>
  <c r="K7" i="42"/>
  <c r="K70" i="41"/>
  <c r="K66" i="41"/>
  <c r="K62" i="41"/>
  <c r="K50" i="41"/>
  <c r="K46" i="41"/>
  <c r="K34" i="41"/>
  <c r="K22" i="41"/>
  <c r="K18" i="41"/>
  <c r="K14" i="41"/>
  <c r="K10" i="41"/>
  <c r="K6" i="41"/>
  <c r="K66" i="40"/>
  <c r="K62" i="40"/>
  <c r="K50" i="40"/>
  <c r="K42" i="40"/>
  <c r="K38" i="40"/>
  <c r="K34" i="40"/>
  <c r="K22" i="40"/>
  <c r="K18" i="40"/>
  <c r="K14" i="40"/>
  <c r="K10" i="40"/>
  <c r="K75" i="37"/>
  <c r="K71" i="37"/>
  <c r="K67" i="37"/>
  <c r="K63" i="37"/>
  <c r="K59" i="37"/>
  <c r="K47" i="37"/>
  <c r="K43" i="37"/>
  <c r="K39" i="37"/>
  <c r="K35" i="37"/>
  <c r="K19" i="37"/>
  <c r="K15" i="37"/>
  <c r="K11" i="37"/>
  <c r="K7" i="37"/>
  <c r="K74" i="35"/>
  <c r="K70" i="35"/>
  <c r="K66" i="35"/>
  <c r="K62" i="35"/>
  <c r="K50" i="35"/>
  <c r="K22" i="35"/>
  <c r="K18" i="35"/>
  <c r="K10" i="35"/>
  <c r="K6" i="35"/>
  <c r="K76" i="33"/>
  <c r="K72" i="33"/>
  <c r="K68" i="33"/>
  <c r="K40" i="33"/>
  <c r="K36" i="33"/>
  <c r="K12" i="33"/>
  <c r="K8" i="33"/>
  <c r="K63" i="32"/>
  <c r="K59" i="32"/>
  <c r="K47" i="32"/>
  <c r="K43" i="32"/>
  <c r="K35" i="32"/>
  <c r="K19" i="32"/>
  <c r="K15" i="32"/>
  <c r="K7" i="32"/>
  <c r="K75" i="31"/>
  <c r="K71" i="31"/>
  <c r="K67" i="31"/>
  <c r="K63" i="31"/>
  <c r="K47" i="31"/>
  <c r="K43" i="31"/>
  <c r="K15" i="31"/>
  <c r="K11" i="31"/>
  <c r="K7" i="31"/>
  <c r="K75" i="29"/>
  <c r="K71" i="29"/>
  <c r="K67" i="29"/>
  <c r="K63" i="29"/>
  <c r="K47" i="29"/>
  <c r="K39" i="29"/>
  <c r="K23" i="29"/>
  <c r="K19" i="29"/>
  <c r="K16" i="29"/>
  <c r="K15" i="29"/>
  <c r="K13" i="29"/>
  <c r="K71" i="25"/>
  <c r="K67" i="25"/>
  <c r="K63" i="25"/>
  <c r="K47" i="25"/>
  <c r="K43" i="25"/>
  <c r="K39" i="25"/>
  <c r="K23" i="25"/>
  <c r="K19" i="25"/>
  <c r="K15" i="25"/>
  <c r="K7" i="25"/>
  <c r="K77" i="23"/>
  <c r="K74" i="23"/>
  <c r="K73" i="23"/>
  <c r="K70" i="23"/>
  <c r="K69" i="23"/>
  <c r="K66" i="23"/>
  <c r="K65" i="23"/>
  <c r="K61" i="23"/>
  <c r="K50" i="23"/>
  <c r="K49" i="23"/>
  <c r="K45" i="23"/>
  <c r="K41" i="23"/>
  <c r="K37" i="23"/>
  <c r="K34" i="23"/>
  <c r="K33" i="23"/>
  <c r="K22" i="23"/>
  <c r="K21" i="23"/>
  <c r="K18" i="23"/>
  <c r="K17" i="23"/>
  <c r="K13" i="23"/>
  <c r="K6" i="23"/>
  <c r="K5" i="23"/>
  <c r="K48" i="22"/>
  <c r="K40" i="22"/>
  <c r="K75" i="21"/>
  <c r="K47" i="21"/>
  <c r="K39" i="21"/>
  <c r="K23" i="21"/>
  <c r="K15" i="21"/>
  <c r="K11" i="21"/>
  <c r="K69" i="19"/>
  <c r="K65" i="19"/>
  <c r="K61" i="19"/>
  <c r="K49" i="19"/>
  <c r="K45" i="19"/>
  <c r="K37" i="19"/>
  <c r="K33" i="19"/>
  <c r="K21" i="19"/>
  <c r="K17" i="19"/>
  <c r="K13" i="19"/>
  <c r="E1935" i="45"/>
  <c r="E1934" i="45"/>
  <c r="E1933" i="45"/>
  <c r="E1932" i="45"/>
  <c r="E1931" i="45"/>
  <c r="E1930" i="45"/>
  <c r="E1929" i="45"/>
  <c r="E1928" i="45"/>
  <c r="E1927" i="45"/>
  <c r="E1926" i="45"/>
  <c r="E1925" i="45"/>
  <c r="E1924" i="45"/>
  <c r="E1923" i="45"/>
  <c r="E1922" i="45"/>
  <c r="E1921" i="45"/>
  <c r="E1920" i="45"/>
  <c r="E1919" i="45"/>
  <c r="E1918" i="45"/>
  <c r="E1917" i="45"/>
  <c r="E1916" i="45"/>
  <c r="E1912" i="45"/>
  <c r="E1911" i="45"/>
  <c r="E1910" i="45"/>
  <c r="E1909" i="45"/>
  <c r="E1908" i="45"/>
  <c r="E1907" i="45"/>
  <c r="E1906" i="45"/>
  <c r="E1905" i="45"/>
  <c r="E1904" i="45"/>
  <c r="E1903" i="45"/>
  <c r="E1902" i="45"/>
  <c r="E1901" i="45"/>
  <c r="E1900" i="45"/>
  <c r="E1899" i="45"/>
  <c r="E1898" i="45"/>
  <c r="E1897" i="45"/>
  <c r="E1896" i="45"/>
  <c r="E1895" i="45"/>
  <c r="E1894" i="45"/>
  <c r="E1893" i="45"/>
  <c r="E1889" i="45"/>
  <c r="E1888" i="45"/>
  <c r="E1887" i="45"/>
  <c r="E1886" i="45"/>
  <c r="E1885" i="45"/>
  <c r="E1884" i="45"/>
  <c r="E1883" i="45"/>
  <c r="E1882" i="45"/>
  <c r="E1881" i="45"/>
  <c r="E1880" i="45"/>
  <c r="E1879" i="45"/>
  <c r="E1878" i="45"/>
  <c r="E1877" i="45"/>
  <c r="E1876" i="45"/>
  <c r="E1875" i="45"/>
  <c r="E1874" i="45"/>
  <c r="E1873" i="45"/>
  <c r="E1872" i="45"/>
  <c r="E1871" i="45"/>
  <c r="E1870" i="45"/>
  <c r="E1866" i="45"/>
  <c r="E1865" i="45"/>
  <c r="E1864" i="45"/>
  <c r="E1863" i="45"/>
  <c r="E1862" i="45"/>
  <c r="E1861" i="45"/>
  <c r="E1860" i="45"/>
  <c r="E1859" i="45"/>
  <c r="E1858" i="45"/>
  <c r="E1857" i="45"/>
  <c r="E1856" i="45"/>
  <c r="E1855" i="45"/>
  <c r="E1854" i="45"/>
  <c r="E1853" i="45"/>
  <c r="E1852" i="45"/>
  <c r="E1851" i="45"/>
  <c r="E1850" i="45"/>
  <c r="E1849" i="45"/>
  <c r="E1848" i="45"/>
  <c r="E1847" i="45"/>
  <c r="E1843" i="45"/>
  <c r="E1842" i="45"/>
  <c r="E1841" i="45"/>
  <c r="E1840" i="45"/>
  <c r="E1839" i="45"/>
  <c r="E1838" i="45"/>
  <c r="E1837" i="45"/>
  <c r="E1836" i="45"/>
  <c r="E1835" i="45"/>
  <c r="E1834" i="45"/>
  <c r="E1833" i="45"/>
  <c r="E1832" i="45"/>
  <c r="E1831" i="45"/>
  <c r="E1830" i="45"/>
  <c r="E1829" i="45"/>
  <c r="E1828" i="45"/>
  <c r="E1827" i="45"/>
  <c r="E1826" i="45"/>
  <c r="E1825" i="45"/>
  <c r="E1824" i="45"/>
  <c r="E1820" i="45"/>
  <c r="E1819" i="45"/>
  <c r="E1818" i="45"/>
  <c r="E1817" i="45"/>
  <c r="E1816" i="45"/>
  <c r="E1815" i="45"/>
  <c r="E1814" i="45"/>
  <c r="E1813" i="45"/>
  <c r="E1812" i="45"/>
  <c r="E1811" i="45"/>
  <c r="E1810" i="45"/>
  <c r="E1809" i="45"/>
  <c r="E1808" i="45"/>
  <c r="E1807" i="45"/>
  <c r="E1806" i="45"/>
  <c r="E1805" i="45"/>
  <c r="E1804" i="45"/>
  <c r="E1803" i="45"/>
  <c r="E1802" i="45"/>
  <c r="E1801" i="45"/>
  <c r="E1797" i="45"/>
  <c r="E1796" i="45"/>
  <c r="E1795" i="45"/>
  <c r="E1794" i="45"/>
  <c r="E1793" i="45"/>
  <c r="E1792" i="45"/>
  <c r="E1791" i="45"/>
  <c r="E1790" i="45"/>
  <c r="E1789" i="45"/>
  <c r="E1788" i="45"/>
  <c r="E1787" i="45"/>
  <c r="E1786" i="45"/>
  <c r="E1785" i="45"/>
  <c r="E1784" i="45"/>
  <c r="E1783" i="45"/>
  <c r="E1782" i="45"/>
  <c r="E1781" i="45"/>
  <c r="E1780" i="45"/>
  <c r="E1779" i="45"/>
  <c r="E1778" i="45"/>
  <c r="E1774" i="45"/>
  <c r="E1773" i="45"/>
  <c r="E1772" i="45"/>
  <c r="E1771" i="45"/>
  <c r="E1770" i="45"/>
  <c r="E1769" i="45"/>
  <c r="E1768" i="45"/>
  <c r="E1767" i="45"/>
  <c r="E1766" i="45"/>
  <c r="E1765" i="45"/>
  <c r="E1764" i="45"/>
  <c r="E1763" i="45"/>
  <c r="E1762" i="45"/>
  <c r="E1761" i="45"/>
  <c r="E1760" i="45"/>
  <c r="E1759" i="45"/>
  <c r="E1758" i="45"/>
  <c r="E1757" i="45"/>
  <c r="E1756" i="45"/>
  <c r="E1755" i="45"/>
  <c r="E1751" i="45"/>
  <c r="E1750" i="45"/>
  <c r="E1749" i="45"/>
  <c r="E1748" i="45"/>
  <c r="E1747" i="45"/>
  <c r="E1746" i="45"/>
  <c r="E1745" i="45"/>
  <c r="E1744" i="45"/>
  <c r="E1743" i="45"/>
  <c r="E1742" i="45"/>
  <c r="E1741" i="45"/>
  <c r="E1740" i="45"/>
  <c r="E1739" i="45"/>
  <c r="E1738" i="45"/>
  <c r="E1737" i="45"/>
  <c r="E1736" i="45"/>
  <c r="E1735" i="45"/>
  <c r="E1734" i="45"/>
  <c r="E1733" i="45"/>
  <c r="E1732" i="45"/>
  <c r="E1728" i="45"/>
  <c r="E1727" i="45"/>
  <c r="E1726" i="45"/>
  <c r="E1725" i="45"/>
  <c r="E1724" i="45"/>
  <c r="E1723" i="45"/>
  <c r="E1722" i="45"/>
  <c r="E1721" i="45"/>
  <c r="E1720" i="45"/>
  <c r="E1719" i="45"/>
  <c r="E1718" i="45"/>
  <c r="E1717" i="45"/>
  <c r="E1716" i="45"/>
  <c r="E1715" i="45"/>
  <c r="E1714" i="45"/>
  <c r="E1713" i="45"/>
  <c r="E1712" i="45"/>
  <c r="E1711" i="45"/>
  <c r="E1710" i="45"/>
  <c r="E1709" i="45"/>
  <c r="E1705" i="45"/>
  <c r="E1704" i="45"/>
  <c r="E1703" i="45"/>
  <c r="E1702" i="45"/>
  <c r="E1701" i="45"/>
  <c r="E1700" i="45"/>
  <c r="E1699" i="45"/>
  <c r="E1698" i="45"/>
  <c r="E1697" i="45"/>
  <c r="E1696" i="45"/>
  <c r="E1695" i="45"/>
  <c r="E1694" i="45"/>
  <c r="E1693" i="45"/>
  <c r="E1692" i="45"/>
  <c r="E1691" i="45"/>
  <c r="E1690" i="45"/>
  <c r="E1689" i="45"/>
  <c r="E1688" i="45"/>
  <c r="E1687" i="45"/>
  <c r="E1686" i="45"/>
  <c r="E1682" i="45"/>
  <c r="E1681" i="45"/>
  <c r="E1680" i="45"/>
  <c r="E1679" i="45"/>
  <c r="E1678" i="45"/>
  <c r="E1677" i="45"/>
  <c r="E1676" i="45"/>
  <c r="E1675" i="45"/>
  <c r="E1674" i="45"/>
  <c r="E1673" i="45"/>
  <c r="E1672" i="45"/>
  <c r="E1671" i="45"/>
  <c r="E1670" i="45"/>
  <c r="E1669" i="45"/>
  <c r="E1668" i="45"/>
  <c r="E1667" i="45"/>
  <c r="E1666" i="45"/>
  <c r="E1665" i="45"/>
  <c r="E1664" i="45"/>
  <c r="E1663" i="45"/>
  <c r="E1659" i="45"/>
  <c r="E1658" i="45"/>
  <c r="E1657" i="45"/>
  <c r="E1656" i="45"/>
  <c r="E1655" i="45"/>
  <c r="E1654" i="45"/>
  <c r="E1653" i="45"/>
  <c r="E1652" i="45"/>
  <c r="E1651" i="45"/>
  <c r="E1650" i="45"/>
  <c r="E1649" i="45"/>
  <c r="E1648" i="45"/>
  <c r="E1647" i="45"/>
  <c r="E1646" i="45"/>
  <c r="E1645" i="45"/>
  <c r="E1644" i="45"/>
  <c r="E1643" i="45"/>
  <c r="E1642" i="45"/>
  <c r="E1641" i="45"/>
  <c r="E1640" i="45"/>
  <c r="E1636" i="45"/>
  <c r="E1635" i="45"/>
  <c r="E1634" i="45"/>
  <c r="E1633" i="45"/>
  <c r="E1632" i="45"/>
  <c r="E1631" i="45"/>
  <c r="E1630" i="45"/>
  <c r="E1629" i="45"/>
  <c r="E1628" i="45"/>
  <c r="E1627" i="45"/>
  <c r="E1626" i="45"/>
  <c r="E1625" i="45"/>
  <c r="E1624" i="45"/>
  <c r="E1623" i="45"/>
  <c r="E1622" i="45"/>
  <c r="E1621" i="45"/>
  <c r="E1620" i="45"/>
  <c r="E1619" i="45"/>
  <c r="E1618" i="45"/>
  <c r="E1617" i="45"/>
  <c r="E1613" i="45"/>
  <c r="E1612" i="45"/>
  <c r="E1611" i="45"/>
  <c r="E1610" i="45"/>
  <c r="E1609" i="45"/>
  <c r="E1608" i="45"/>
  <c r="E1607" i="45"/>
  <c r="E1606" i="45"/>
  <c r="E1605" i="45"/>
  <c r="E1604" i="45"/>
  <c r="E1603" i="45"/>
  <c r="E1602" i="45"/>
  <c r="E1601" i="45"/>
  <c r="E1600" i="45"/>
  <c r="E1599" i="45"/>
  <c r="E1598" i="45"/>
  <c r="E1597" i="45"/>
  <c r="E1596" i="45"/>
  <c r="E1595" i="45"/>
  <c r="E1594" i="45"/>
  <c r="E1590" i="45"/>
  <c r="E1589" i="45"/>
  <c r="E1588" i="45"/>
  <c r="E1587" i="45"/>
  <c r="E1586" i="45"/>
  <c r="E1585" i="45"/>
  <c r="E1584" i="45"/>
  <c r="E1583" i="45"/>
  <c r="E1582" i="45"/>
  <c r="E1581" i="45"/>
  <c r="E1580" i="45"/>
  <c r="E1579" i="45"/>
  <c r="E1578" i="45"/>
  <c r="E1577" i="45"/>
  <c r="E1576" i="45"/>
  <c r="E1575" i="45"/>
  <c r="E1574" i="45"/>
  <c r="E1573" i="45"/>
  <c r="E1572" i="45"/>
  <c r="E1571" i="45"/>
  <c r="E1567" i="45"/>
  <c r="E1566" i="45"/>
  <c r="E1565" i="45"/>
  <c r="E1564" i="45"/>
  <c r="E1563" i="45"/>
  <c r="E1562" i="45"/>
  <c r="E1561" i="45"/>
  <c r="E1560" i="45"/>
  <c r="E1559" i="45"/>
  <c r="E1558" i="45"/>
  <c r="E1557" i="45"/>
  <c r="E1556" i="45"/>
  <c r="E1555" i="45"/>
  <c r="E1554" i="45"/>
  <c r="E1553" i="45"/>
  <c r="E1552" i="45"/>
  <c r="E1551" i="45"/>
  <c r="E1550" i="45"/>
  <c r="E1549" i="45"/>
  <c r="E1548" i="45"/>
  <c r="E1544" i="45"/>
  <c r="E1543" i="45"/>
  <c r="E1542" i="45"/>
  <c r="E1541" i="45"/>
  <c r="E1540" i="45"/>
  <c r="E1539" i="45"/>
  <c r="E1538" i="45"/>
  <c r="E1537" i="45"/>
  <c r="E1536" i="45"/>
  <c r="E1535" i="45"/>
  <c r="E1534" i="45"/>
  <c r="E1533" i="45"/>
  <c r="E1532" i="45"/>
  <c r="E1531" i="45"/>
  <c r="E1530" i="45"/>
  <c r="E1529" i="45"/>
  <c r="E1528" i="45"/>
  <c r="E1527" i="45"/>
  <c r="E1526" i="45"/>
  <c r="E1525" i="45"/>
  <c r="E1521" i="45"/>
  <c r="E1520" i="45"/>
  <c r="E1519" i="45"/>
  <c r="E1518" i="45"/>
  <c r="E1517" i="45"/>
  <c r="E1516" i="45"/>
  <c r="E1515" i="45"/>
  <c r="E1514" i="45"/>
  <c r="E1513" i="45"/>
  <c r="E1512" i="45"/>
  <c r="E1511" i="45"/>
  <c r="E1510" i="45"/>
  <c r="E1509" i="45"/>
  <c r="E1508" i="45"/>
  <c r="E1507" i="45"/>
  <c r="E1506" i="45"/>
  <c r="E1505" i="45"/>
  <c r="E1504" i="45"/>
  <c r="E1503" i="45"/>
  <c r="E1502" i="45"/>
  <c r="E1498" i="45"/>
  <c r="E1497" i="45"/>
  <c r="E1496" i="45"/>
  <c r="E1495" i="45"/>
  <c r="E1494" i="45"/>
  <c r="E1493" i="45"/>
  <c r="E1492" i="45"/>
  <c r="E1491" i="45"/>
  <c r="E1490" i="45"/>
  <c r="E1489" i="45"/>
  <c r="E1488" i="45"/>
  <c r="E1487" i="45"/>
  <c r="E1486" i="45"/>
  <c r="E1485" i="45"/>
  <c r="E1484" i="45"/>
  <c r="E1483" i="45"/>
  <c r="E1482" i="45"/>
  <c r="E1481" i="45"/>
  <c r="E1480" i="45"/>
  <c r="E1479" i="45"/>
  <c r="E1475" i="45"/>
  <c r="E1474" i="45"/>
  <c r="E1473" i="45"/>
  <c r="E1472" i="45"/>
  <c r="E1471" i="45"/>
  <c r="E1470" i="45"/>
  <c r="E1469" i="45"/>
  <c r="E1468" i="45"/>
  <c r="E1467" i="45"/>
  <c r="E1466" i="45"/>
  <c r="E1465" i="45"/>
  <c r="E1464" i="45"/>
  <c r="E1463" i="45"/>
  <c r="E1462" i="45"/>
  <c r="E1461" i="45"/>
  <c r="E1460" i="45"/>
  <c r="E1459" i="45"/>
  <c r="E1458" i="45"/>
  <c r="E1457" i="45"/>
  <c r="E1456" i="45"/>
  <c r="E1452" i="45"/>
  <c r="E1451" i="45"/>
  <c r="E1450" i="45"/>
  <c r="E1449" i="45"/>
  <c r="E1448" i="45"/>
  <c r="E1447" i="45"/>
  <c r="E1446" i="45"/>
  <c r="E1445" i="45"/>
  <c r="E1444" i="45"/>
  <c r="E1443" i="45"/>
  <c r="E1442" i="45"/>
  <c r="E1441" i="45"/>
  <c r="E1440" i="45"/>
  <c r="E1439" i="45"/>
  <c r="E1438" i="45"/>
  <c r="E1437" i="45"/>
  <c r="E1436" i="45"/>
  <c r="E1435" i="45"/>
  <c r="E1434" i="45"/>
  <c r="E1433" i="45"/>
  <c r="E1429" i="45"/>
  <c r="E1428" i="45"/>
  <c r="E1427" i="45"/>
  <c r="E1426" i="45"/>
  <c r="E1425" i="45"/>
  <c r="E1424" i="45"/>
  <c r="E1423" i="45"/>
  <c r="E1422" i="45"/>
  <c r="E1421" i="45"/>
  <c r="E1420" i="45"/>
  <c r="E1419" i="45"/>
  <c r="E1418" i="45"/>
  <c r="E1417" i="45"/>
  <c r="E1416" i="45"/>
  <c r="E1415" i="45"/>
  <c r="E1414" i="45"/>
  <c r="E1413" i="45"/>
  <c r="E1412" i="45"/>
  <c r="E1411" i="45"/>
  <c r="E1410" i="45"/>
  <c r="E1406" i="45"/>
  <c r="E1405" i="45"/>
  <c r="E1404" i="45"/>
  <c r="E1403" i="45"/>
  <c r="E1402" i="45"/>
  <c r="E1401" i="45"/>
  <c r="E1400" i="45"/>
  <c r="E1399" i="45"/>
  <c r="E1398" i="45"/>
  <c r="E1397" i="45"/>
  <c r="E1396" i="45"/>
  <c r="E1395" i="45"/>
  <c r="E1394" i="45"/>
  <c r="E1393" i="45"/>
  <c r="E1392" i="45"/>
  <c r="E1391" i="45"/>
  <c r="E1390" i="45"/>
  <c r="E1389" i="45"/>
  <c r="E1388" i="45"/>
  <c r="E1387" i="45"/>
  <c r="E1383" i="45"/>
  <c r="E1382" i="45"/>
  <c r="E1381" i="45"/>
  <c r="E1380" i="45"/>
  <c r="E1379" i="45"/>
  <c r="E1378" i="45"/>
  <c r="E1377" i="45"/>
  <c r="E1376" i="45"/>
  <c r="E1375" i="45"/>
  <c r="E1374" i="45"/>
  <c r="E1373" i="45"/>
  <c r="E1372" i="45"/>
  <c r="E1371" i="45"/>
  <c r="E1370" i="45"/>
  <c r="E1369" i="45"/>
  <c r="E1368" i="45"/>
  <c r="E1367" i="45"/>
  <c r="E1366" i="45"/>
  <c r="E1365" i="45"/>
  <c r="E1364" i="45"/>
  <c r="E1360" i="45"/>
  <c r="E1359" i="45"/>
  <c r="E1358" i="45"/>
  <c r="E1357" i="45"/>
  <c r="E1356" i="45"/>
  <c r="E1355" i="45"/>
  <c r="E1354" i="45"/>
  <c r="E1353" i="45"/>
  <c r="E1352" i="45"/>
  <c r="E1351" i="45"/>
  <c r="E1350" i="45"/>
  <c r="E1349" i="45"/>
  <c r="E1348" i="45"/>
  <c r="E1347" i="45"/>
  <c r="E1346" i="45"/>
  <c r="E1345" i="45"/>
  <c r="E1344" i="45"/>
  <c r="E1343" i="45"/>
  <c r="E1342" i="45"/>
  <c r="E1341" i="45"/>
  <c r="E1337" i="45"/>
  <c r="E1336" i="45"/>
  <c r="E1335" i="45"/>
  <c r="E1334" i="45"/>
  <c r="E1333" i="45"/>
  <c r="E1332" i="45"/>
  <c r="E1331" i="45"/>
  <c r="E1330" i="45"/>
  <c r="E1329" i="45"/>
  <c r="E1328" i="45"/>
  <c r="E1327" i="45"/>
  <c r="E1326" i="45"/>
  <c r="E1325" i="45"/>
  <c r="E1324" i="45"/>
  <c r="E1323" i="45"/>
  <c r="E1322" i="45"/>
  <c r="E1321" i="45"/>
  <c r="E1320" i="45"/>
  <c r="E1319" i="45"/>
  <c r="E1318" i="45"/>
  <c r="E1314" i="45"/>
  <c r="E1313" i="45"/>
  <c r="E1312" i="45"/>
  <c r="E1311" i="45"/>
  <c r="E1310" i="45"/>
  <c r="E1309" i="45"/>
  <c r="E1308" i="45"/>
  <c r="E1307" i="45"/>
  <c r="E1306" i="45"/>
  <c r="E1305" i="45"/>
  <c r="E1304" i="45"/>
  <c r="E1303" i="45"/>
  <c r="E1302" i="45"/>
  <c r="E1301" i="45"/>
  <c r="E1300" i="45"/>
  <c r="E1299" i="45"/>
  <c r="E1298" i="45"/>
  <c r="E1297" i="45"/>
  <c r="E1296" i="45"/>
  <c r="E1295" i="45"/>
  <c r="E1291" i="45"/>
  <c r="E1290" i="45"/>
  <c r="E1289" i="45"/>
  <c r="E1288" i="45"/>
  <c r="E1287" i="45"/>
  <c r="E1286" i="45"/>
  <c r="E1285" i="45"/>
  <c r="E1284" i="45"/>
  <c r="E1283" i="45"/>
  <c r="E1282" i="45"/>
  <c r="E1281" i="45"/>
  <c r="E1280" i="45"/>
  <c r="E1279" i="45"/>
  <c r="E1278" i="45"/>
  <c r="E1277" i="45"/>
  <c r="E1276" i="45"/>
  <c r="E1275" i="45"/>
  <c r="E1274" i="45"/>
  <c r="E1273" i="45"/>
  <c r="E1272" i="45"/>
  <c r="E1268" i="45"/>
  <c r="E1267" i="45"/>
  <c r="E1266" i="45"/>
  <c r="E1265" i="45"/>
  <c r="E1264" i="45"/>
  <c r="E1263" i="45"/>
  <c r="E1262" i="45"/>
  <c r="E1261" i="45"/>
  <c r="E1260" i="45"/>
  <c r="E1259" i="45"/>
  <c r="E1258" i="45"/>
  <c r="E1257" i="45"/>
  <c r="E1256" i="45"/>
  <c r="E1255" i="45"/>
  <c r="E1254" i="45"/>
  <c r="E1253" i="45"/>
  <c r="E1252" i="45"/>
  <c r="E1251" i="45"/>
  <c r="E1250" i="45"/>
  <c r="E1249" i="45"/>
  <c r="E1245" i="45"/>
  <c r="E1244" i="45"/>
  <c r="E1243" i="45"/>
  <c r="E1242" i="45"/>
  <c r="E1241" i="45"/>
  <c r="E1240" i="45"/>
  <c r="E1239" i="45"/>
  <c r="E1238" i="45"/>
  <c r="E1237" i="45"/>
  <c r="E1236" i="45"/>
  <c r="E1235" i="45"/>
  <c r="E1234" i="45"/>
  <c r="E1233" i="45"/>
  <c r="E1232" i="45"/>
  <c r="E1231" i="45"/>
  <c r="E1230" i="45"/>
  <c r="E1229" i="45"/>
  <c r="E1228" i="45"/>
  <c r="E1227" i="45"/>
  <c r="E1226" i="45"/>
  <c r="E1222" i="45"/>
  <c r="E1221" i="45"/>
  <c r="E1220" i="45"/>
  <c r="E1219" i="45"/>
  <c r="E1218" i="45"/>
  <c r="E1217" i="45"/>
  <c r="E1216" i="45"/>
  <c r="E1215" i="45"/>
  <c r="E1214" i="45"/>
  <c r="E1213" i="45"/>
  <c r="E1212" i="45"/>
  <c r="E1211" i="45"/>
  <c r="E1210" i="45"/>
  <c r="E1209" i="45"/>
  <c r="E1208" i="45"/>
  <c r="E1207" i="45"/>
  <c r="E1206" i="45"/>
  <c r="E1205" i="45"/>
  <c r="E1204" i="45"/>
  <c r="E1203" i="45"/>
  <c r="E1199" i="45"/>
  <c r="E1198" i="45"/>
  <c r="E1197" i="45"/>
  <c r="E1196" i="45"/>
  <c r="E1195" i="45"/>
  <c r="E1194" i="45"/>
  <c r="E1193" i="45"/>
  <c r="E1192" i="45"/>
  <c r="E1191" i="45"/>
  <c r="E1190" i="45"/>
  <c r="E1189" i="45"/>
  <c r="E1188" i="45"/>
  <c r="E1187" i="45"/>
  <c r="E1186" i="45"/>
  <c r="E1185" i="45"/>
  <c r="E1184" i="45"/>
  <c r="E1183" i="45"/>
  <c r="E1182" i="45"/>
  <c r="E1181" i="45"/>
  <c r="E1180" i="45"/>
  <c r="E1176" i="45"/>
  <c r="E1175" i="45"/>
  <c r="E1174" i="45"/>
  <c r="E1173" i="45"/>
  <c r="E1172" i="45"/>
  <c r="E1171" i="45"/>
  <c r="E1170" i="45"/>
  <c r="E1169" i="45"/>
  <c r="E1168" i="45"/>
  <c r="E1167" i="45"/>
  <c r="E1166" i="45"/>
  <c r="E1165" i="45"/>
  <c r="E1164" i="45"/>
  <c r="E1163" i="45"/>
  <c r="E1162" i="45"/>
  <c r="E1161" i="45"/>
  <c r="E1160" i="45"/>
  <c r="E1159" i="45"/>
  <c r="E1158" i="45"/>
  <c r="E1157" i="45"/>
  <c r="E1153" i="45"/>
  <c r="E1152" i="45"/>
  <c r="E1151" i="45"/>
  <c r="E1150" i="45"/>
  <c r="E1149" i="45"/>
  <c r="E1148" i="45"/>
  <c r="E1147" i="45"/>
  <c r="E1146" i="45"/>
  <c r="E1145" i="45"/>
  <c r="E1144" i="45"/>
  <c r="E1143" i="45"/>
  <c r="E1142" i="45"/>
  <c r="E1141" i="45"/>
  <c r="E1140" i="45"/>
  <c r="E1139" i="45"/>
  <c r="E1138" i="45"/>
  <c r="E1137" i="45"/>
  <c r="E1136" i="45"/>
  <c r="E1135" i="45"/>
  <c r="E1134" i="45"/>
  <c r="E1130" i="45"/>
  <c r="E1129" i="45"/>
  <c r="E1128" i="45"/>
  <c r="E1127" i="45"/>
  <c r="E1126" i="45"/>
  <c r="E1125" i="45"/>
  <c r="E1124" i="45"/>
  <c r="E1123" i="45"/>
  <c r="E1122" i="45"/>
  <c r="E1121" i="45"/>
  <c r="E1120" i="45"/>
  <c r="E1119" i="45"/>
  <c r="E1118" i="45"/>
  <c r="E1117" i="45"/>
  <c r="E1116" i="45"/>
  <c r="E1115" i="45"/>
  <c r="E1114" i="45"/>
  <c r="E1113" i="45"/>
  <c r="E1112" i="45"/>
  <c r="E1111" i="45"/>
  <c r="E1107" i="45"/>
  <c r="E1106" i="45"/>
  <c r="E1105" i="45"/>
  <c r="E1104" i="45"/>
  <c r="E1103" i="45"/>
  <c r="E1102" i="45"/>
  <c r="E1101" i="45"/>
  <c r="E1100" i="45"/>
  <c r="E1099" i="45"/>
  <c r="E1098" i="45"/>
  <c r="E1097" i="45"/>
  <c r="E1096" i="45"/>
  <c r="E1095" i="45"/>
  <c r="E1094" i="45"/>
  <c r="E1093" i="45"/>
  <c r="E1092" i="45"/>
  <c r="E1091" i="45"/>
  <c r="E1090" i="45"/>
  <c r="E1089" i="45"/>
  <c r="E1088" i="45"/>
  <c r="E1084" i="45"/>
  <c r="E1083" i="45"/>
  <c r="E1082" i="45"/>
  <c r="E1081" i="45"/>
  <c r="E1080" i="45"/>
  <c r="E1079" i="45"/>
  <c r="E1078" i="45"/>
  <c r="E1077" i="45"/>
  <c r="E1076" i="45"/>
  <c r="E1075" i="45"/>
  <c r="E1074" i="45"/>
  <c r="E1073" i="45"/>
  <c r="E1072" i="45"/>
  <c r="E1071" i="45"/>
  <c r="E1070" i="45"/>
  <c r="E1069" i="45"/>
  <c r="E1068" i="45"/>
  <c r="E1067" i="45"/>
  <c r="E1066" i="45"/>
  <c r="E1065" i="45"/>
  <c r="E1061" i="45"/>
  <c r="E1060" i="45"/>
  <c r="E1059" i="45"/>
  <c r="E1058" i="45"/>
  <c r="E1057" i="45"/>
  <c r="E1056" i="45"/>
  <c r="E1055" i="45"/>
  <c r="E1054" i="45"/>
  <c r="E1053" i="45"/>
  <c r="E1052" i="45"/>
  <c r="E1051" i="45"/>
  <c r="E1050" i="45"/>
  <c r="E1049" i="45"/>
  <c r="E1048" i="45"/>
  <c r="E1047" i="45"/>
  <c r="E1046" i="45"/>
  <c r="E1045" i="45"/>
  <c r="E1044" i="45"/>
  <c r="E1043" i="45"/>
  <c r="E1042" i="45"/>
  <c r="E1038" i="45"/>
  <c r="E1037" i="45"/>
  <c r="E1036" i="45"/>
  <c r="E1035" i="45"/>
  <c r="E1034" i="45"/>
  <c r="E1033" i="45"/>
  <c r="E1032" i="45"/>
  <c r="E1031" i="45"/>
  <c r="E1030" i="45"/>
  <c r="E1029" i="45"/>
  <c r="E1028" i="45"/>
  <c r="E1027" i="45"/>
  <c r="E1026" i="45"/>
  <c r="E1025" i="45"/>
  <c r="E1024" i="45"/>
  <c r="E1023" i="45"/>
  <c r="E1022" i="45"/>
  <c r="E1021" i="45"/>
  <c r="E1020" i="45"/>
  <c r="E1019" i="45"/>
  <c r="E1015" i="45"/>
  <c r="E1014" i="45"/>
  <c r="E1013" i="45"/>
  <c r="E1012" i="45"/>
  <c r="E1011" i="45"/>
  <c r="E1010" i="45"/>
  <c r="E1009" i="45"/>
  <c r="E1008" i="45"/>
  <c r="E1007" i="45"/>
  <c r="E1006" i="45"/>
  <c r="E1005" i="45"/>
  <c r="E1004" i="45"/>
  <c r="E1003" i="45"/>
  <c r="E1002" i="45"/>
  <c r="E1001" i="45"/>
  <c r="E1000" i="45"/>
  <c r="E999" i="45"/>
  <c r="E998" i="45"/>
  <c r="E997" i="45"/>
  <c r="E996" i="45"/>
  <c r="E992" i="45"/>
  <c r="E991" i="45"/>
  <c r="E990" i="45"/>
  <c r="E989" i="45"/>
  <c r="E988" i="45"/>
  <c r="E987" i="45"/>
  <c r="E986" i="45"/>
  <c r="E985" i="45"/>
  <c r="E984" i="45"/>
  <c r="E983" i="45"/>
  <c r="E982" i="45"/>
  <c r="E981" i="45"/>
  <c r="E980" i="45"/>
  <c r="E979" i="45"/>
  <c r="E978" i="45"/>
  <c r="E977" i="45"/>
  <c r="E976" i="45"/>
  <c r="E975" i="45"/>
  <c r="E974" i="45"/>
  <c r="E973" i="45"/>
  <c r="E969" i="45"/>
  <c r="E968" i="45"/>
  <c r="E967" i="45"/>
  <c r="E966" i="45"/>
  <c r="E965" i="45"/>
  <c r="E964" i="45"/>
  <c r="E963" i="45"/>
  <c r="E962" i="45"/>
  <c r="E961" i="45"/>
  <c r="E960" i="45"/>
  <c r="E959" i="45"/>
  <c r="E958" i="45"/>
  <c r="E957" i="45"/>
  <c r="E956" i="45"/>
  <c r="E955" i="45"/>
  <c r="E954" i="45"/>
  <c r="E953" i="45"/>
  <c r="E952" i="45"/>
  <c r="E951" i="45"/>
  <c r="E950" i="45"/>
  <c r="E946" i="45"/>
  <c r="E945" i="45"/>
  <c r="E944" i="45"/>
  <c r="E943" i="45"/>
  <c r="E942" i="45"/>
  <c r="E941" i="45"/>
  <c r="E940" i="45"/>
  <c r="E939" i="45"/>
  <c r="E938" i="45"/>
  <c r="E937" i="45"/>
  <c r="E936" i="45"/>
  <c r="E935" i="45"/>
  <c r="E934" i="45"/>
  <c r="E933" i="45"/>
  <c r="E932" i="45"/>
  <c r="E931" i="45"/>
  <c r="E930" i="45"/>
  <c r="E929" i="45"/>
  <c r="E928" i="45"/>
  <c r="E927" i="45"/>
  <c r="E923" i="45"/>
  <c r="E922" i="45"/>
  <c r="E921" i="45"/>
  <c r="E920" i="45"/>
  <c r="E919" i="45"/>
  <c r="E918" i="45"/>
  <c r="E917" i="45"/>
  <c r="E916" i="45"/>
  <c r="E915" i="45"/>
  <c r="E914" i="45"/>
  <c r="E913" i="45"/>
  <c r="E912" i="45"/>
  <c r="E911" i="45"/>
  <c r="E910" i="45"/>
  <c r="E909" i="45"/>
  <c r="E908" i="45"/>
  <c r="E907" i="45"/>
  <c r="E906" i="45"/>
  <c r="E905" i="45"/>
  <c r="E904" i="45"/>
  <c r="E900" i="45"/>
  <c r="E899" i="45"/>
  <c r="E898" i="45"/>
  <c r="E897" i="45"/>
  <c r="E896" i="45"/>
  <c r="E895" i="45"/>
  <c r="E894" i="45"/>
  <c r="E893" i="45"/>
  <c r="E892" i="45"/>
  <c r="E891" i="45"/>
  <c r="E890" i="45"/>
  <c r="E889" i="45"/>
  <c r="E888" i="45"/>
  <c r="E887" i="45"/>
  <c r="E886" i="45"/>
  <c r="E885" i="45"/>
  <c r="E884" i="45"/>
  <c r="E883" i="45"/>
  <c r="E882" i="45"/>
  <c r="E881" i="45"/>
  <c r="E877" i="45"/>
  <c r="E876" i="45"/>
  <c r="E875" i="45"/>
  <c r="E874" i="45"/>
  <c r="E873" i="45"/>
  <c r="E872" i="45"/>
  <c r="E871" i="45"/>
  <c r="E870" i="45"/>
  <c r="E869" i="45"/>
  <c r="E868" i="45"/>
  <c r="E867" i="45"/>
  <c r="E866" i="45"/>
  <c r="E865" i="45"/>
  <c r="E864" i="45"/>
  <c r="E863" i="45"/>
  <c r="E862" i="45"/>
  <c r="E861" i="45"/>
  <c r="E860" i="45"/>
  <c r="E859" i="45"/>
  <c r="E858" i="45"/>
  <c r="E854" i="45"/>
  <c r="E853" i="45"/>
  <c r="E852" i="45"/>
  <c r="E851" i="45"/>
  <c r="E850" i="45"/>
  <c r="E849" i="45"/>
  <c r="E848" i="45"/>
  <c r="E847" i="45"/>
  <c r="E846" i="45"/>
  <c r="E845" i="45"/>
  <c r="E844" i="45"/>
  <c r="E843" i="45"/>
  <c r="E842" i="45"/>
  <c r="E841" i="45"/>
  <c r="E840" i="45"/>
  <c r="E839" i="45"/>
  <c r="E838" i="45"/>
  <c r="E837" i="45"/>
  <c r="E836" i="45"/>
  <c r="E835" i="45"/>
  <c r="E831" i="45"/>
  <c r="E830" i="45"/>
  <c r="E829" i="45"/>
  <c r="E828" i="45"/>
  <c r="E827" i="45"/>
  <c r="E826" i="45"/>
  <c r="E825" i="45"/>
  <c r="E824" i="45"/>
  <c r="E823" i="45"/>
  <c r="E822" i="45"/>
  <c r="E821" i="45"/>
  <c r="E820" i="45"/>
  <c r="E819" i="45"/>
  <c r="E818" i="45"/>
  <c r="E817" i="45"/>
  <c r="E816" i="45"/>
  <c r="E815" i="45"/>
  <c r="E814" i="45"/>
  <c r="E813" i="45"/>
  <c r="E812" i="45"/>
  <c r="E808" i="45"/>
  <c r="E807" i="45"/>
  <c r="E806" i="45"/>
  <c r="E805" i="45"/>
  <c r="E804" i="45"/>
  <c r="E803" i="45"/>
  <c r="E802" i="45"/>
  <c r="E801" i="45"/>
  <c r="E800" i="45"/>
  <c r="E799" i="45"/>
  <c r="E798" i="45"/>
  <c r="E797" i="45"/>
  <c r="E796" i="45"/>
  <c r="E795" i="45"/>
  <c r="E794" i="45"/>
  <c r="E793" i="45"/>
  <c r="E792" i="45"/>
  <c r="E791" i="45"/>
  <c r="E790" i="45"/>
  <c r="E789" i="45"/>
  <c r="E785" i="45"/>
  <c r="E784" i="45"/>
  <c r="E783" i="45"/>
  <c r="E782" i="45"/>
  <c r="E781" i="45"/>
  <c r="E780" i="45"/>
  <c r="E779" i="45"/>
  <c r="E778" i="45"/>
  <c r="E777" i="45"/>
  <c r="E776" i="45"/>
  <c r="E775" i="45"/>
  <c r="E774" i="45"/>
  <c r="E773" i="45"/>
  <c r="E772" i="45"/>
  <c r="E771" i="45"/>
  <c r="E770" i="45"/>
  <c r="E769" i="45"/>
  <c r="E768" i="45"/>
  <c r="E767" i="45"/>
  <c r="E766" i="45"/>
  <c r="E762" i="45"/>
  <c r="E761" i="45"/>
  <c r="E760" i="45"/>
  <c r="E759" i="45"/>
  <c r="E758" i="45"/>
  <c r="E757" i="45"/>
  <c r="E756" i="45"/>
  <c r="E755" i="45"/>
  <c r="E754" i="45"/>
  <c r="E753" i="45"/>
  <c r="E752" i="45"/>
  <c r="E751" i="45"/>
  <c r="E750" i="45"/>
  <c r="E749" i="45"/>
  <c r="E748" i="45"/>
  <c r="E747" i="45"/>
  <c r="E746" i="45"/>
  <c r="E745" i="45"/>
  <c r="E744" i="45"/>
  <c r="E743" i="45"/>
  <c r="E739" i="45"/>
  <c r="E738" i="45"/>
  <c r="E737" i="45"/>
  <c r="E736" i="45"/>
  <c r="E735" i="45"/>
  <c r="E734" i="45"/>
  <c r="E733" i="45"/>
  <c r="E732" i="45"/>
  <c r="E731" i="45"/>
  <c r="E730" i="45"/>
  <c r="E729" i="45"/>
  <c r="E728" i="45"/>
  <c r="E727" i="45"/>
  <c r="E726" i="45"/>
  <c r="E725" i="45"/>
  <c r="E724" i="45"/>
  <c r="E723" i="45"/>
  <c r="E722" i="45"/>
  <c r="E721" i="45"/>
  <c r="E720" i="45"/>
  <c r="E716" i="45"/>
  <c r="E715" i="45"/>
  <c r="E714" i="45"/>
  <c r="E713" i="45"/>
  <c r="E712" i="45"/>
  <c r="E711" i="45"/>
  <c r="E710" i="45"/>
  <c r="E709" i="45"/>
  <c r="E708" i="45"/>
  <c r="E707" i="45"/>
  <c r="E706" i="45"/>
  <c r="E705" i="45"/>
  <c r="E704" i="45"/>
  <c r="E703" i="45"/>
  <c r="E702" i="45"/>
  <c r="E701" i="45"/>
  <c r="E700" i="45"/>
  <c r="E699" i="45"/>
  <c r="E698" i="45"/>
  <c r="E697" i="45"/>
  <c r="E693" i="45"/>
  <c r="E692" i="45"/>
  <c r="E691" i="45"/>
  <c r="E690" i="45"/>
  <c r="E689" i="45"/>
  <c r="E688" i="45"/>
  <c r="E687" i="45"/>
  <c r="E686" i="45"/>
  <c r="E685" i="45"/>
  <c r="E684" i="45"/>
  <c r="E683" i="45"/>
  <c r="E682" i="45"/>
  <c r="E681" i="45"/>
  <c r="E680" i="45"/>
  <c r="E679" i="45"/>
  <c r="E678" i="45"/>
  <c r="E677" i="45"/>
  <c r="E676" i="45"/>
  <c r="E675" i="45"/>
  <c r="E674" i="45"/>
  <c r="E670" i="45"/>
  <c r="E669" i="45"/>
  <c r="E668" i="45"/>
  <c r="E667" i="45"/>
  <c r="E666" i="45"/>
  <c r="E665" i="45"/>
  <c r="E664" i="45"/>
  <c r="E663" i="45"/>
  <c r="E662" i="45"/>
  <c r="E661" i="45"/>
  <c r="E660" i="45"/>
  <c r="E659" i="45"/>
  <c r="E658" i="45"/>
  <c r="E657" i="45"/>
  <c r="E656" i="45"/>
  <c r="E655" i="45"/>
  <c r="E654" i="45"/>
  <c r="E653" i="45"/>
  <c r="E652" i="45"/>
  <c r="E651" i="45"/>
  <c r="E647" i="45"/>
  <c r="E646" i="45"/>
  <c r="E645" i="45"/>
  <c r="E644" i="45"/>
  <c r="E643" i="45"/>
  <c r="E642" i="45"/>
  <c r="E641" i="45"/>
  <c r="E640" i="45"/>
  <c r="E639" i="45"/>
  <c r="E638" i="45"/>
  <c r="E637" i="45"/>
  <c r="E636" i="45"/>
  <c r="E635" i="45"/>
  <c r="E634" i="45"/>
  <c r="E633" i="45"/>
  <c r="E632" i="45"/>
  <c r="E631" i="45"/>
  <c r="E630" i="45"/>
  <c r="E629" i="45"/>
  <c r="E628" i="45"/>
  <c r="E624" i="45"/>
  <c r="E623" i="45"/>
  <c r="E622" i="45"/>
  <c r="E621" i="45"/>
  <c r="E620" i="45"/>
  <c r="E619" i="45"/>
  <c r="E618" i="45"/>
  <c r="E617" i="45"/>
  <c r="E616" i="45"/>
  <c r="E615" i="45"/>
  <c r="E614" i="45"/>
  <c r="E613" i="45"/>
  <c r="E612" i="45"/>
  <c r="E611" i="45"/>
  <c r="E610" i="45"/>
  <c r="E609" i="45"/>
  <c r="E608" i="45"/>
  <c r="E607" i="45"/>
  <c r="E606" i="45"/>
  <c r="E605" i="45"/>
  <c r="E601" i="45"/>
  <c r="E600" i="45"/>
  <c r="E599" i="45"/>
  <c r="E598" i="45"/>
  <c r="E597" i="45"/>
  <c r="E596" i="45"/>
  <c r="E595" i="45"/>
  <c r="E594" i="45"/>
  <c r="E593" i="45"/>
  <c r="E592" i="45"/>
  <c r="E591" i="45"/>
  <c r="E590" i="45"/>
  <c r="E589" i="45"/>
  <c r="E588" i="45"/>
  <c r="E587" i="45"/>
  <c r="E586" i="45"/>
  <c r="E585" i="45"/>
  <c r="E584" i="45"/>
  <c r="E583" i="45"/>
  <c r="E582" i="45"/>
  <c r="E578" i="45"/>
  <c r="E577" i="45"/>
  <c r="E576" i="45"/>
  <c r="E575" i="45"/>
  <c r="E574" i="45"/>
  <c r="E573" i="45"/>
  <c r="E572" i="45"/>
  <c r="E571" i="45"/>
  <c r="E570" i="45"/>
  <c r="E569" i="45"/>
  <c r="E568" i="45"/>
  <c r="E567" i="45"/>
  <c r="E566" i="45"/>
  <c r="E565" i="45"/>
  <c r="E564" i="45"/>
  <c r="E563" i="45"/>
  <c r="E562" i="45"/>
  <c r="E561" i="45"/>
  <c r="E560" i="45"/>
  <c r="E559" i="45"/>
  <c r="E555" i="45"/>
  <c r="E554" i="45"/>
  <c r="E553" i="45"/>
  <c r="E552" i="45"/>
  <c r="E551" i="45"/>
  <c r="E550" i="45"/>
  <c r="E549" i="45"/>
  <c r="E548" i="45"/>
  <c r="E547" i="45"/>
  <c r="E546" i="45"/>
  <c r="E545" i="45"/>
  <c r="E544" i="45"/>
  <c r="E543" i="45"/>
  <c r="E542" i="45"/>
  <c r="E541" i="45"/>
  <c r="E540" i="45"/>
  <c r="E539" i="45"/>
  <c r="E538" i="45"/>
  <c r="E537" i="45"/>
  <c r="E536" i="45"/>
  <c r="E532" i="45"/>
  <c r="E531" i="45"/>
  <c r="E530" i="45"/>
  <c r="E529" i="45"/>
  <c r="E528" i="45"/>
  <c r="E527" i="45"/>
  <c r="E526" i="45"/>
  <c r="E525" i="45"/>
  <c r="E524" i="45"/>
  <c r="E523" i="45"/>
  <c r="E522" i="45"/>
  <c r="E521" i="45"/>
  <c r="E520" i="45"/>
  <c r="E519" i="45"/>
  <c r="E518" i="45"/>
  <c r="E517" i="45"/>
  <c r="E516" i="45"/>
  <c r="E515" i="45"/>
  <c r="E514" i="45"/>
  <c r="E513" i="45"/>
  <c r="E509" i="45"/>
  <c r="E508" i="45"/>
  <c r="E507" i="45"/>
  <c r="E506" i="45"/>
  <c r="E505" i="45"/>
  <c r="E504" i="45"/>
  <c r="E503" i="45"/>
  <c r="E502" i="45"/>
  <c r="E501" i="45"/>
  <c r="E500" i="45"/>
  <c r="E499" i="45"/>
  <c r="E498" i="45"/>
  <c r="E497" i="45"/>
  <c r="E496" i="45"/>
  <c r="E495" i="45"/>
  <c r="E494" i="45"/>
  <c r="E493" i="45"/>
  <c r="E492" i="45"/>
  <c r="E491" i="45"/>
  <c r="E490" i="45"/>
  <c r="E486" i="45"/>
  <c r="E485" i="45"/>
  <c r="E484" i="45"/>
  <c r="E483" i="45"/>
  <c r="E482" i="45"/>
  <c r="E481" i="45"/>
  <c r="E480" i="45"/>
  <c r="E479" i="45"/>
  <c r="E478" i="45"/>
  <c r="E477" i="45"/>
  <c r="E476" i="45"/>
  <c r="E475" i="45"/>
  <c r="E474" i="45"/>
  <c r="E473" i="45"/>
  <c r="E472" i="45"/>
  <c r="E471" i="45"/>
  <c r="E470" i="45"/>
  <c r="E469" i="45"/>
  <c r="E468" i="45"/>
  <c r="E467" i="45"/>
  <c r="E463" i="45"/>
  <c r="E462" i="45"/>
  <c r="E461" i="45"/>
  <c r="E460" i="45"/>
  <c r="E459" i="45"/>
  <c r="E458" i="45"/>
  <c r="E457" i="45"/>
  <c r="E456" i="45"/>
  <c r="E455" i="45"/>
  <c r="E454" i="45"/>
  <c r="E453" i="45"/>
  <c r="E452" i="45"/>
  <c r="E451" i="45"/>
  <c r="E450" i="45"/>
  <c r="E449" i="45"/>
  <c r="E448" i="45"/>
  <c r="E447" i="45"/>
  <c r="E446" i="45"/>
  <c r="E445" i="45"/>
  <c r="E444" i="45"/>
  <c r="E440" i="45"/>
  <c r="E439" i="45"/>
  <c r="E438" i="45"/>
  <c r="E437" i="45"/>
  <c r="E436" i="45"/>
  <c r="E435" i="45"/>
  <c r="E434" i="45"/>
  <c r="E433" i="45"/>
  <c r="E432" i="45"/>
  <c r="E431" i="45"/>
  <c r="E430" i="45"/>
  <c r="E429" i="45"/>
  <c r="E428" i="45"/>
  <c r="E427" i="45"/>
  <c r="E426" i="45"/>
  <c r="E425" i="45"/>
  <c r="E424" i="45"/>
  <c r="E423" i="45"/>
  <c r="E422" i="45"/>
  <c r="E421" i="45"/>
  <c r="E417" i="45"/>
  <c r="E416" i="45"/>
  <c r="E415" i="45"/>
  <c r="E414" i="45"/>
  <c r="E413" i="45"/>
  <c r="E412" i="45"/>
  <c r="E411" i="45"/>
  <c r="E410" i="45"/>
  <c r="E409" i="45"/>
  <c r="E408" i="45"/>
  <c r="E407" i="45"/>
  <c r="E406" i="45"/>
  <c r="E405" i="45"/>
  <c r="E404" i="45"/>
  <c r="E403" i="45"/>
  <c r="E402" i="45"/>
  <c r="E401" i="45"/>
  <c r="E400" i="45"/>
  <c r="E399" i="45"/>
  <c r="E398" i="45"/>
  <c r="E394" i="45"/>
  <c r="E393" i="45"/>
  <c r="E392" i="45"/>
  <c r="E391" i="45"/>
  <c r="E390" i="45"/>
  <c r="E389" i="45"/>
  <c r="E388" i="45"/>
  <c r="E387" i="45"/>
  <c r="E386" i="45"/>
  <c r="E385" i="45"/>
  <c r="E384" i="45"/>
  <c r="E383" i="45"/>
  <c r="E382" i="45"/>
  <c r="E381" i="45"/>
  <c r="E380" i="45"/>
  <c r="E379" i="45"/>
  <c r="E378" i="45"/>
  <c r="E377" i="45"/>
  <c r="E376" i="45"/>
  <c r="E375" i="45"/>
  <c r="E371" i="45"/>
  <c r="E370" i="45"/>
  <c r="E369" i="45"/>
  <c r="E368" i="45"/>
  <c r="E367" i="45"/>
  <c r="E366" i="45"/>
  <c r="E365" i="45"/>
  <c r="E364" i="45"/>
  <c r="E363" i="45"/>
  <c r="E362" i="45"/>
  <c r="E361" i="45"/>
  <c r="E360" i="45"/>
  <c r="E359" i="45"/>
  <c r="E358" i="45"/>
  <c r="E357" i="45"/>
  <c r="E356" i="45"/>
  <c r="E355" i="45"/>
  <c r="E354" i="45"/>
  <c r="E353" i="45"/>
  <c r="E352" i="45"/>
  <c r="E348" i="45"/>
  <c r="E347" i="45"/>
  <c r="E346" i="45"/>
  <c r="E345" i="45"/>
  <c r="E344" i="45"/>
  <c r="E343" i="45"/>
  <c r="E342" i="45"/>
  <c r="E341" i="45"/>
  <c r="E340" i="45"/>
  <c r="E339" i="45"/>
  <c r="E338" i="45"/>
  <c r="E337" i="45"/>
  <c r="E336" i="45"/>
  <c r="E335" i="45"/>
  <c r="E334" i="45"/>
  <c r="E333" i="45"/>
  <c r="E332" i="45"/>
  <c r="E331" i="45"/>
  <c r="E330" i="45"/>
  <c r="E329" i="45"/>
  <c r="E325" i="45"/>
  <c r="E324" i="45"/>
  <c r="E323" i="45"/>
  <c r="E322" i="45"/>
  <c r="E321" i="45"/>
  <c r="E320" i="45"/>
  <c r="E319" i="45"/>
  <c r="E318" i="45"/>
  <c r="E317" i="45"/>
  <c r="E316" i="45"/>
  <c r="E315" i="45"/>
  <c r="E314" i="45"/>
  <c r="E313" i="45"/>
  <c r="E312" i="45"/>
  <c r="E311" i="45"/>
  <c r="E310" i="45"/>
  <c r="E309" i="45"/>
  <c r="E308" i="45"/>
  <c r="E307" i="45"/>
  <c r="E306" i="45"/>
  <c r="E302" i="45"/>
  <c r="E301" i="45"/>
  <c r="E300" i="45"/>
  <c r="E299" i="45"/>
  <c r="E298" i="45"/>
  <c r="E297" i="45"/>
  <c r="E296" i="45"/>
  <c r="E295" i="45"/>
  <c r="E294" i="45"/>
  <c r="E293" i="45"/>
  <c r="E292" i="45"/>
  <c r="E291" i="45"/>
  <c r="E290" i="45"/>
  <c r="E289" i="45"/>
  <c r="E288" i="45"/>
  <c r="E287" i="45"/>
  <c r="E286" i="45"/>
  <c r="E285" i="45"/>
  <c r="E284" i="45"/>
  <c r="E283" i="45"/>
  <c r="E279" i="45"/>
  <c r="E278" i="45"/>
  <c r="E277" i="45"/>
  <c r="E276" i="45"/>
  <c r="E275" i="45"/>
  <c r="E274" i="45"/>
  <c r="E273" i="45"/>
  <c r="E272" i="45"/>
  <c r="E271" i="45"/>
  <c r="E270" i="45"/>
  <c r="E269" i="45"/>
  <c r="E268" i="45"/>
  <c r="E267" i="45"/>
  <c r="E266" i="45"/>
  <c r="E265" i="45"/>
  <c r="E264" i="45"/>
  <c r="E263" i="45"/>
  <c r="E262" i="45"/>
  <c r="E261" i="45"/>
  <c r="E260" i="45"/>
  <c r="E256" i="45"/>
  <c r="E255" i="45"/>
  <c r="E254" i="45"/>
  <c r="E253" i="45"/>
  <c r="E252" i="45"/>
  <c r="E251" i="45"/>
  <c r="E250" i="45"/>
  <c r="E249" i="45"/>
  <c r="E248" i="45"/>
  <c r="E247" i="45"/>
  <c r="E246" i="45"/>
  <c r="E245" i="45"/>
  <c r="E244" i="45"/>
  <c r="E243" i="45"/>
  <c r="E242" i="45"/>
  <c r="E241" i="45"/>
  <c r="E240" i="45"/>
  <c r="E239" i="45"/>
  <c r="E238" i="45"/>
  <c r="E237" i="45"/>
  <c r="E233" i="45"/>
  <c r="E232" i="45"/>
  <c r="E231" i="45"/>
  <c r="E230" i="45"/>
  <c r="E229" i="45"/>
  <c r="E228" i="45"/>
  <c r="E227" i="45"/>
  <c r="E226" i="45"/>
  <c r="E225" i="45"/>
  <c r="E224" i="45"/>
  <c r="E223" i="45"/>
  <c r="E222" i="45"/>
  <c r="E221" i="45"/>
  <c r="E220" i="45"/>
  <c r="E219" i="45"/>
  <c r="E218" i="45"/>
  <c r="E217" i="45"/>
  <c r="E216" i="45"/>
  <c r="E215" i="45"/>
  <c r="E214" i="45"/>
  <c r="E210" i="45"/>
  <c r="E209" i="45"/>
  <c r="E208" i="45"/>
  <c r="E207" i="45"/>
  <c r="E206" i="45"/>
  <c r="E205" i="45"/>
  <c r="E204" i="45"/>
  <c r="E203" i="45"/>
  <c r="E202" i="45"/>
  <c r="E201" i="45"/>
  <c r="E200" i="45"/>
  <c r="E199" i="45"/>
  <c r="E198" i="45"/>
  <c r="E197" i="45"/>
  <c r="E196" i="45"/>
  <c r="E195" i="45"/>
  <c r="E194" i="45"/>
  <c r="E193" i="45"/>
  <c r="E192" i="45"/>
  <c r="E191" i="45"/>
  <c r="E187" i="45"/>
  <c r="E186" i="45"/>
  <c r="E185" i="45"/>
  <c r="E184" i="45"/>
  <c r="E183" i="45"/>
  <c r="E182" i="45"/>
  <c r="E181" i="45"/>
  <c r="E180" i="45"/>
  <c r="E179" i="45"/>
  <c r="E178" i="45"/>
  <c r="E177" i="45"/>
  <c r="E176" i="45"/>
  <c r="E175" i="45"/>
  <c r="E174" i="45"/>
  <c r="E173" i="45"/>
  <c r="E172" i="45"/>
  <c r="E171" i="45"/>
  <c r="E170" i="45"/>
  <c r="E169" i="45"/>
  <c r="E168" i="45"/>
  <c r="E164" i="45"/>
  <c r="E163" i="45"/>
  <c r="E162" i="45"/>
  <c r="E161" i="45"/>
  <c r="E160" i="45"/>
  <c r="E159" i="45"/>
  <c r="E158" i="45"/>
  <c r="E157" i="45"/>
  <c r="E156" i="45"/>
  <c r="E155" i="45"/>
  <c r="E154" i="45"/>
  <c r="E153" i="45"/>
  <c r="E152" i="45"/>
  <c r="E151" i="45"/>
  <c r="E150" i="45"/>
  <c r="E149" i="45"/>
  <c r="E148" i="45"/>
  <c r="E147" i="45"/>
  <c r="E146" i="45"/>
  <c r="E145" i="45"/>
  <c r="E141" i="45"/>
  <c r="E140" i="45"/>
  <c r="E139" i="45"/>
  <c r="E138" i="45"/>
  <c r="E137" i="45"/>
  <c r="E136" i="45"/>
  <c r="E135" i="45"/>
  <c r="E134" i="45"/>
  <c r="E133" i="45"/>
  <c r="E132" i="45"/>
  <c r="E131" i="45"/>
  <c r="E130" i="45"/>
  <c r="E129" i="45"/>
  <c r="E128" i="45"/>
  <c r="E127" i="45"/>
  <c r="E126" i="45"/>
  <c r="E125" i="45"/>
  <c r="E124" i="45"/>
  <c r="E123" i="45"/>
  <c r="E122" i="45"/>
  <c r="E118" i="45"/>
  <c r="E117" i="45"/>
  <c r="E116" i="45"/>
  <c r="E115" i="45"/>
  <c r="E114" i="45"/>
  <c r="E113" i="45"/>
  <c r="E112" i="45"/>
  <c r="E111" i="45"/>
  <c r="E110" i="45"/>
  <c r="E109" i="45"/>
  <c r="E108" i="45"/>
  <c r="E107" i="45"/>
  <c r="E106" i="45"/>
  <c r="E105" i="45"/>
  <c r="E104" i="45"/>
  <c r="E103" i="45"/>
  <c r="E102" i="45"/>
  <c r="E101" i="45"/>
  <c r="E100" i="45"/>
  <c r="E99" i="45"/>
  <c r="E95" i="45"/>
  <c r="E94" i="45"/>
  <c r="E93" i="45"/>
  <c r="E92" i="45"/>
  <c r="E91" i="45"/>
  <c r="E90" i="45"/>
  <c r="E89" i="45"/>
  <c r="E88" i="45"/>
  <c r="E87" i="45"/>
  <c r="E86" i="45"/>
  <c r="E85" i="45"/>
  <c r="E84" i="45"/>
  <c r="E83" i="45"/>
  <c r="E82" i="45"/>
  <c r="E81" i="45"/>
  <c r="E80" i="45"/>
  <c r="E79" i="45"/>
  <c r="E78" i="45"/>
  <c r="E77" i="45"/>
  <c r="E76" i="45"/>
  <c r="E72" i="45"/>
  <c r="E71" i="45"/>
  <c r="E70" i="45"/>
  <c r="E69" i="45"/>
  <c r="E68" i="45"/>
  <c r="E67" i="45"/>
  <c r="E66" i="45"/>
  <c r="E65" i="45"/>
  <c r="E64" i="45"/>
  <c r="E63" i="45"/>
  <c r="E62" i="45"/>
  <c r="E61" i="45"/>
  <c r="E60" i="45"/>
  <c r="E59" i="45"/>
  <c r="E58" i="45"/>
  <c r="E57" i="45"/>
  <c r="E56" i="45"/>
  <c r="E55" i="45"/>
  <c r="E54" i="45"/>
  <c r="E53" i="45"/>
  <c r="E49" i="45"/>
  <c r="E48" i="45"/>
  <c r="E47" i="45"/>
  <c r="E46" i="45"/>
  <c r="E45" i="45"/>
  <c r="E44" i="45"/>
  <c r="E43" i="45"/>
  <c r="E42" i="45"/>
  <c r="E41" i="45"/>
  <c r="E40" i="45"/>
  <c r="E39" i="45"/>
  <c r="E38" i="45"/>
  <c r="E37" i="45"/>
  <c r="E36" i="45"/>
  <c r="E35" i="45"/>
  <c r="E34" i="45"/>
  <c r="E33" i="45"/>
  <c r="E32" i="45"/>
  <c r="E31" i="45"/>
  <c r="E30" i="45"/>
  <c r="E8" i="45"/>
  <c r="E9" i="45"/>
  <c r="E10" i="45"/>
  <c r="E11" i="45"/>
  <c r="E12" i="45"/>
  <c r="E13" i="45"/>
  <c r="E14" i="45"/>
  <c r="E15" i="45"/>
  <c r="E16" i="45"/>
  <c r="E17" i="45"/>
  <c r="E18" i="45"/>
  <c r="E19" i="45"/>
  <c r="E20" i="45"/>
  <c r="E21" i="45"/>
  <c r="E22" i="45"/>
  <c r="E23" i="45"/>
  <c r="E24" i="45"/>
  <c r="E25" i="45"/>
  <c r="E26" i="45"/>
  <c r="E7" i="45"/>
  <c r="S78" i="44"/>
  <c r="B78" i="44"/>
  <c r="E78" i="44" s="1"/>
  <c r="B77" i="44"/>
  <c r="E77" i="44" s="1"/>
  <c r="K77" i="44" s="1"/>
  <c r="B76" i="44"/>
  <c r="E76" i="44" s="1"/>
  <c r="K76" i="44" s="1"/>
  <c r="B75" i="44"/>
  <c r="E75" i="44" s="1"/>
  <c r="H75" i="44" s="1"/>
  <c r="B74" i="44"/>
  <c r="E74" i="44" s="1"/>
  <c r="K74" i="44" s="1"/>
  <c r="B73" i="44"/>
  <c r="E73" i="44" s="1"/>
  <c r="K73" i="44" s="1"/>
  <c r="B72" i="44"/>
  <c r="E72" i="44" s="1"/>
  <c r="K72" i="44" s="1"/>
  <c r="B71" i="44"/>
  <c r="E71" i="44" s="1"/>
  <c r="H71" i="44" s="1"/>
  <c r="B70" i="44"/>
  <c r="E70" i="44" s="1"/>
  <c r="K70" i="44" s="1"/>
  <c r="B69" i="44"/>
  <c r="E69" i="44" s="1"/>
  <c r="K69" i="44" s="1"/>
  <c r="B68" i="44"/>
  <c r="E68" i="44" s="1"/>
  <c r="K68" i="44" s="1"/>
  <c r="B67" i="44"/>
  <c r="E67" i="44" s="1"/>
  <c r="H67" i="44" s="1"/>
  <c r="B66" i="44"/>
  <c r="E66" i="44" s="1"/>
  <c r="K66" i="44" s="1"/>
  <c r="B65" i="44"/>
  <c r="E65" i="44" s="1"/>
  <c r="K65" i="44" s="1"/>
  <c r="B64" i="44"/>
  <c r="E64" i="44" s="1"/>
  <c r="H64" i="44" s="1"/>
  <c r="E63" i="44"/>
  <c r="H63" i="44" s="1"/>
  <c r="B63" i="44"/>
  <c r="B62" i="44"/>
  <c r="E62" i="44" s="1"/>
  <c r="G62" i="44" s="1"/>
  <c r="B61" i="44"/>
  <c r="E61" i="44" s="1"/>
  <c r="K61" i="44" s="1"/>
  <c r="B60" i="44"/>
  <c r="E60" i="44" s="1"/>
  <c r="H60" i="44" s="1"/>
  <c r="B59" i="44"/>
  <c r="B56" i="44" s="1"/>
  <c r="S51" i="44"/>
  <c r="B51" i="44"/>
  <c r="E51" i="44" s="1"/>
  <c r="E50" i="44"/>
  <c r="H50" i="44" s="1"/>
  <c r="B50" i="44"/>
  <c r="B49" i="44"/>
  <c r="E49" i="44" s="1"/>
  <c r="K49" i="44" s="1"/>
  <c r="B48" i="44"/>
  <c r="E48" i="44" s="1"/>
  <c r="F48" i="44" s="1"/>
  <c r="B47" i="44"/>
  <c r="E47" i="44" s="1"/>
  <c r="K47" i="44" s="1"/>
  <c r="B46" i="44"/>
  <c r="E46" i="44" s="1"/>
  <c r="B45" i="44"/>
  <c r="E45" i="44" s="1"/>
  <c r="F45" i="44" s="1"/>
  <c r="B44" i="44"/>
  <c r="E44" i="44" s="1"/>
  <c r="G44" i="44" s="1"/>
  <c r="B43" i="44"/>
  <c r="E43" i="44" s="1"/>
  <c r="K43" i="44" s="1"/>
  <c r="B42" i="44"/>
  <c r="E42" i="44" s="1"/>
  <c r="B41" i="44"/>
  <c r="E41" i="44" s="1"/>
  <c r="F41" i="44" s="1"/>
  <c r="B40" i="44"/>
  <c r="E40" i="44" s="1"/>
  <c r="B39" i="44"/>
  <c r="E39" i="44" s="1"/>
  <c r="G39" i="44" s="1"/>
  <c r="B38" i="44"/>
  <c r="E38" i="44" s="1"/>
  <c r="K38" i="44" s="1"/>
  <c r="B37" i="44"/>
  <c r="E37" i="44" s="1"/>
  <c r="G37" i="44" s="1"/>
  <c r="B36" i="44"/>
  <c r="E36" i="44" s="1"/>
  <c r="B35" i="44"/>
  <c r="E35" i="44" s="1"/>
  <c r="F35" i="44" s="1"/>
  <c r="B34" i="44"/>
  <c r="E34" i="44" s="1"/>
  <c r="H34" i="44" s="1"/>
  <c r="B33" i="44"/>
  <c r="E33" i="44" s="1"/>
  <c r="K33" i="44" s="1"/>
  <c r="B32" i="44"/>
  <c r="E32" i="44" s="1"/>
  <c r="K32" i="44" s="1"/>
  <c r="B29" i="44"/>
  <c r="S24" i="44"/>
  <c r="E24" i="44"/>
  <c r="F24" i="44" s="1"/>
  <c r="E23" i="44"/>
  <c r="H23" i="44" s="1"/>
  <c r="E22" i="44"/>
  <c r="F22" i="44" s="1"/>
  <c r="E21" i="44"/>
  <c r="K21" i="44" s="1"/>
  <c r="E20" i="44"/>
  <c r="K20" i="44" s="1"/>
  <c r="E19" i="44"/>
  <c r="H19" i="44" s="1"/>
  <c r="G18" i="44"/>
  <c r="E18" i="44"/>
  <c r="F18" i="44" s="1"/>
  <c r="E17" i="44"/>
  <c r="H17" i="44" s="1"/>
  <c r="E16" i="44"/>
  <c r="F16" i="44" s="1"/>
  <c r="E15" i="44"/>
  <c r="H15" i="44" s="1"/>
  <c r="E14" i="44"/>
  <c r="F14" i="44" s="1"/>
  <c r="E13" i="44"/>
  <c r="K13" i="44" s="1"/>
  <c r="E12" i="44"/>
  <c r="K12" i="44" s="1"/>
  <c r="E11" i="44"/>
  <c r="K11" i="44" s="1"/>
  <c r="G10" i="44"/>
  <c r="E10" i="44"/>
  <c r="H10" i="44" s="1"/>
  <c r="E9" i="44"/>
  <c r="H9" i="44" s="1"/>
  <c r="G8" i="44"/>
  <c r="E8" i="44"/>
  <c r="H8" i="44" s="1"/>
  <c r="E7" i="44"/>
  <c r="H7" i="44" s="1"/>
  <c r="E6" i="44"/>
  <c r="H6" i="44" s="1"/>
  <c r="G5" i="44"/>
  <c r="F5" i="44"/>
  <c r="E5" i="44"/>
  <c r="H5" i="44" s="1"/>
  <c r="B2" i="44"/>
  <c r="S78" i="43"/>
  <c r="B78" i="43"/>
  <c r="E78" i="43" s="1"/>
  <c r="B77" i="43"/>
  <c r="E77" i="43" s="1"/>
  <c r="K77" i="43" s="1"/>
  <c r="B76" i="43"/>
  <c r="E76" i="43" s="1"/>
  <c r="K76" i="43" s="1"/>
  <c r="B75" i="43"/>
  <c r="E75" i="43" s="1"/>
  <c r="H75" i="43" s="1"/>
  <c r="B74" i="43"/>
  <c r="E74" i="43" s="1"/>
  <c r="B73" i="43"/>
  <c r="E73" i="43" s="1"/>
  <c r="K73" i="43" s="1"/>
  <c r="B72" i="43"/>
  <c r="E72" i="43" s="1"/>
  <c r="K72" i="43" s="1"/>
  <c r="B71" i="43"/>
  <c r="E71" i="43" s="1"/>
  <c r="H71" i="43" s="1"/>
  <c r="B70" i="43"/>
  <c r="E70" i="43" s="1"/>
  <c r="B69" i="43"/>
  <c r="E69" i="43" s="1"/>
  <c r="K69" i="43" s="1"/>
  <c r="B68" i="43"/>
  <c r="E68" i="43" s="1"/>
  <c r="K68" i="43" s="1"/>
  <c r="B67" i="43"/>
  <c r="E67" i="43" s="1"/>
  <c r="H67" i="43" s="1"/>
  <c r="B66" i="43"/>
  <c r="E66" i="43" s="1"/>
  <c r="H66" i="43" s="1"/>
  <c r="B65" i="43"/>
  <c r="E65" i="43" s="1"/>
  <c r="G65" i="43" s="1"/>
  <c r="B64" i="43"/>
  <c r="E64" i="43" s="1"/>
  <c r="F64" i="43" s="1"/>
  <c r="B63" i="43"/>
  <c r="E63" i="43" s="1"/>
  <c r="B62" i="43"/>
  <c r="E62" i="43" s="1"/>
  <c r="B61" i="43"/>
  <c r="E61" i="43" s="1"/>
  <c r="G61" i="43" s="1"/>
  <c r="B60" i="43"/>
  <c r="E60" i="43" s="1"/>
  <c r="H60" i="43" s="1"/>
  <c r="E59" i="43"/>
  <c r="F59" i="43" s="1"/>
  <c r="B59" i="43"/>
  <c r="B56" i="43"/>
  <c r="S51" i="43"/>
  <c r="E51" i="43"/>
  <c r="H51" i="43" s="1"/>
  <c r="B51" i="43"/>
  <c r="B50" i="43"/>
  <c r="E50" i="43" s="1"/>
  <c r="F50" i="43" s="1"/>
  <c r="B49" i="43"/>
  <c r="E49" i="43" s="1"/>
  <c r="K49" i="43" s="1"/>
  <c r="B48" i="43"/>
  <c r="E48" i="43" s="1"/>
  <c r="K48" i="43" s="1"/>
  <c r="B47" i="43"/>
  <c r="E47" i="43" s="1"/>
  <c r="K47" i="43" s="1"/>
  <c r="B46" i="43"/>
  <c r="E46" i="43" s="1"/>
  <c r="G46" i="43" s="1"/>
  <c r="B45" i="43"/>
  <c r="E45" i="43" s="1"/>
  <c r="K45" i="43" s="1"/>
  <c r="B44" i="43"/>
  <c r="E44" i="43" s="1"/>
  <c r="F44" i="43" s="1"/>
  <c r="B43" i="43"/>
  <c r="E43" i="43" s="1"/>
  <c r="K43" i="43" s="1"/>
  <c r="E42" i="43"/>
  <c r="B42" i="43"/>
  <c r="B41" i="43"/>
  <c r="E41" i="43" s="1"/>
  <c r="G41" i="43" s="1"/>
  <c r="B40" i="43"/>
  <c r="E40" i="43" s="1"/>
  <c r="H40" i="43" s="1"/>
  <c r="B39" i="43"/>
  <c r="E39" i="43" s="1"/>
  <c r="H39" i="43" s="1"/>
  <c r="B38" i="43"/>
  <c r="E38" i="43" s="1"/>
  <c r="B37" i="43"/>
  <c r="E37" i="43" s="1"/>
  <c r="F37" i="43" s="1"/>
  <c r="B36" i="43"/>
  <c r="E36" i="43" s="1"/>
  <c r="H36" i="43" s="1"/>
  <c r="B35" i="43"/>
  <c r="E35" i="43" s="1"/>
  <c r="K35" i="43" s="1"/>
  <c r="B34" i="43"/>
  <c r="E34" i="43" s="1"/>
  <c r="B33" i="43"/>
  <c r="E33" i="43" s="1"/>
  <c r="K33" i="43" s="1"/>
  <c r="B32" i="43"/>
  <c r="S24" i="43"/>
  <c r="E24" i="43"/>
  <c r="E23" i="43"/>
  <c r="K23" i="43" s="1"/>
  <c r="E22" i="43"/>
  <c r="H22" i="43" s="1"/>
  <c r="E21" i="43"/>
  <c r="F21" i="43" s="1"/>
  <c r="E20" i="43"/>
  <c r="H20" i="43" s="1"/>
  <c r="E19" i="43"/>
  <c r="F19" i="43" s="1"/>
  <c r="E18" i="43"/>
  <c r="E17" i="43"/>
  <c r="K17" i="43" s="1"/>
  <c r="E16" i="43"/>
  <c r="K16" i="43" s="1"/>
  <c r="G15" i="43"/>
  <c r="E15" i="43"/>
  <c r="K15" i="43" s="1"/>
  <c r="E14" i="43"/>
  <c r="H14" i="43" s="1"/>
  <c r="E13" i="43"/>
  <c r="F13" i="43" s="1"/>
  <c r="E12" i="43"/>
  <c r="H12" i="43" s="1"/>
  <c r="H11" i="43"/>
  <c r="F11" i="43"/>
  <c r="E11" i="43"/>
  <c r="G11" i="43" s="1"/>
  <c r="H10" i="43"/>
  <c r="E10" i="43"/>
  <c r="G10" i="43" s="1"/>
  <c r="F9" i="43"/>
  <c r="E9" i="43"/>
  <c r="G9" i="43" s="1"/>
  <c r="G8" i="43"/>
  <c r="E8" i="43"/>
  <c r="H8" i="43" s="1"/>
  <c r="F7" i="43"/>
  <c r="E7" i="43"/>
  <c r="G7" i="43" s="1"/>
  <c r="H6" i="43"/>
  <c r="E6" i="43"/>
  <c r="G6" i="43" s="1"/>
  <c r="E5" i="43"/>
  <c r="G5" i="43" s="1"/>
  <c r="B2" i="43"/>
  <c r="S78" i="42"/>
  <c r="B78" i="42"/>
  <c r="E78" i="42" s="1"/>
  <c r="B77" i="42"/>
  <c r="E77" i="42" s="1"/>
  <c r="K77" i="42" s="1"/>
  <c r="B76" i="42"/>
  <c r="E76" i="42" s="1"/>
  <c r="K76" i="42" s="1"/>
  <c r="B75" i="42"/>
  <c r="E75" i="42" s="1"/>
  <c r="B74" i="42"/>
  <c r="E74" i="42" s="1"/>
  <c r="K74" i="42" s="1"/>
  <c r="B73" i="42"/>
  <c r="E73" i="42" s="1"/>
  <c r="K73" i="42" s="1"/>
  <c r="E72" i="42"/>
  <c r="G72" i="42" s="1"/>
  <c r="B72" i="42"/>
  <c r="B71" i="42"/>
  <c r="E71" i="42" s="1"/>
  <c r="B70" i="42"/>
  <c r="E70" i="42" s="1"/>
  <c r="B69" i="42"/>
  <c r="E69" i="42" s="1"/>
  <c r="G69" i="42" s="1"/>
  <c r="B68" i="42"/>
  <c r="E68" i="42" s="1"/>
  <c r="K68" i="42" s="1"/>
  <c r="B67" i="42"/>
  <c r="E67" i="42" s="1"/>
  <c r="K67" i="42" s="1"/>
  <c r="B66" i="42"/>
  <c r="E66" i="42" s="1"/>
  <c r="K66" i="42" s="1"/>
  <c r="B65" i="42"/>
  <c r="E65" i="42" s="1"/>
  <c r="H65" i="42" s="1"/>
  <c r="B64" i="42"/>
  <c r="E64" i="42" s="1"/>
  <c r="G64" i="42" s="1"/>
  <c r="H63" i="42"/>
  <c r="B63" i="42"/>
  <c r="E63" i="42" s="1"/>
  <c r="G63" i="42" s="1"/>
  <c r="B62" i="42"/>
  <c r="E62" i="42" s="1"/>
  <c r="K62" i="42" s="1"/>
  <c r="B61" i="42"/>
  <c r="E61" i="42" s="1"/>
  <c r="K61" i="42" s="1"/>
  <c r="B60" i="42"/>
  <c r="E60" i="42" s="1"/>
  <c r="K60" i="42" s="1"/>
  <c r="B59" i="42"/>
  <c r="E59" i="42" s="1"/>
  <c r="F59" i="42" s="1"/>
  <c r="S51" i="42"/>
  <c r="H51" i="42"/>
  <c r="B51" i="42"/>
  <c r="E51" i="42" s="1"/>
  <c r="G51" i="42" s="1"/>
  <c r="B50" i="42"/>
  <c r="E50" i="42" s="1"/>
  <c r="K50" i="42" s="1"/>
  <c r="B49" i="42"/>
  <c r="E49" i="42" s="1"/>
  <c r="K49" i="42" s="1"/>
  <c r="H48" i="42"/>
  <c r="B48" i="42"/>
  <c r="E48" i="42" s="1"/>
  <c r="F48" i="42" s="1"/>
  <c r="B47" i="42"/>
  <c r="E47" i="42" s="1"/>
  <c r="H47" i="42" s="1"/>
  <c r="B46" i="42"/>
  <c r="E46" i="42" s="1"/>
  <c r="F46" i="42" s="1"/>
  <c r="B45" i="42"/>
  <c r="E45" i="42" s="1"/>
  <c r="K45" i="42" s="1"/>
  <c r="B44" i="42"/>
  <c r="E44" i="42" s="1"/>
  <c r="K44" i="42" s="1"/>
  <c r="B43" i="42"/>
  <c r="E43" i="42" s="1"/>
  <c r="F43" i="42" s="1"/>
  <c r="B42" i="42"/>
  <c r="E42" i="42" s="1"/>
  <c r="F42" i="42" s="1"/>
  <c r="B41" i="42"/>
  <c r="E41" i="42" s="1"/>
  <c r="H41" i="42" s="1"/>
  <c r="B40" i="42"/>
  <c r="E40" i="42" s="1"/>
  <c r="K40" i="42" s="1"/>
  <c r="B39" i="42"/>
  <c r="E39" i="42" s="1"/>
  <c r="B38" i="42"/>
  <c r="E38" i="42" s="1"/>
  <c r="G38" i="42" s="1"/>
  <c r="B37" i="42"/>
  <c r="E37" i="42" s="1"/>
  <c r="K37" i="42" s="1"/>
  <c r="B36" i="42"/>
  <c r="E36" i="42" s="1"/>
  <c r="K36" i="42" s="1"/>
  <c r="B35" i="42"/>
  <c r="E35" i="42" s="1"/>
  <c r="F34" i="42"/>
  <c r="B34" i="42"/>
  <c r="E34" i="42" s="1"/>
  <c r="G34" i="42" s="1"/>
  <c r="B33" i="42"/>
  <c r="E33" i="42" s="1"/>
  <c r="B32" i="42"/>
  <c r="S24" i="42"/>
  <c r="E24" i="42"/>
  <c r="G24" i="42" s="1"/>
  <c r="G23" i="42"/>
  <c r="E23" i="42"/>
  <c r="F23" i="42" s="1"/>
  <c r="E22" i="42"/>
  <c r="G22" i="42" s="1"/>
  <c r="E21" i="42"/>
  <c r="F21" i="42" s="1"/>
  <c r="E20" i="42"/>
  <c r="K20" i="42" s="1"/>
  <c r="E19" i="42"/>
  <c r="H19" i="42" s="1"/>
  <c r="F18" i="42"/>
  <c r="E18" i="42"/>
  <c r="G18" i="42" s="1"/>
  <c r="H17" i="42"/>
  <c r="F17" i="42"/>
  <c r="E17" i="42"/>
  <c r="G17" i="42" s="1"/>
  <c r="E16" i="42"/>
  <c r="K16" i="42" s="1"/>
  <c r="E15" i="42"/>
  <c r="H15" i="42" s="1"/>
  <c r="E14" i="42"/>
  <c r="G14" i="42" s="1"/>
  <c r="E13" i="42"/>
  <c r="G13" i="42" s="1"/>
  <c r="H12" i="42"/>
  <c r="E12" i="42"/>
  <c r="K12" i="42" s="1"/>
  <c r="E11" i="42"/>
  <c r="H11" i="42" s="1"/>
  <c r="G10" i="42"/>
  <c r="E10" i="42"/>
  <c r="F10" i="42" s="1"/>
  <c r="E9" i="42"/>
  <c r="H9" i="42" s="1"/>
  <c r="E8" i="42"/>
  <c r="F8" i="42" s="1"/>
  <c r="E7" i="42"/>
  <c r="H7" i="42" s="1"/>
  <c r="E6" i="42"/>
  <c r="F6" i="42" s="1"/>
  <c r="E5" i="42"/>
  <c r="F5" i="42" s="1"/>
  <c r="B2" i="42"/>
  <c r="S78" i="41"/>
  <c r="B78" i="41"/>
  <c r="E78" i="41" s="1"/>
  <c r="B77" i="41"/>
  <c r="E77" i="41" s="1"/>
  <c r="K77" i="41" s="1"/>
  <c r="B76" i="41"/>
  <c r="E76" i="41" s="1"/>
  <c r="G76" i="41" s="1"/>
  <c r="B75" i="41"/>
  <c r="E75" i="41" s="1"/>
  <c r="F75" i="41" s="1"/>
  <c r="B74" i="41"/>
  <c r="E74" i="41" s="1"/>
  <c r="K74" i="41" s="1"/>
  <c r="B73" i="41"/>
  <c r="E73" i="41" s="1"/>
  <c r="H73" i="41" s="1"/>
  <c r="B72" i="41"/>
  <c r="E72" i="41" s="1"/>
  <c r="K72" i="41" s="1"/>
  <c r="B71" i="41"/>
  <c r="E71" i="41" s="1"/>
  <c r="K71" i="41" s="1"/>
  <c r="B70" i="41"/>
  <c r="E70" i="41" s="1"/>
  <c r="B69" i="41"/>
  <c r="E69" i="41" s="1"/>
  <c r="K69" i="41" s="1"/>
  <c r="B68" i="41"/>
  <c r="E68" i="41" s="1"/>
  <c r="K68" i="41" s="1"/>
  <c r="B67" i="41"/>
  <c r="E67" i="41" s="1"/>
  <c r="F67" i="41" s="1"/>
  <c r="B66" i="41"/>
  <c r="E66" i="41" s="1"/>
  <c r="F66" i="41" s="1"/>
  <c r="B65" i="41"/>
  <c r="E65" i="41" s="1"/>
  <c r="K65" i="41" s="1"/>
  <c r="B64" i="41"/>
  <c r="E64" i="41" s="1"/>
  <c r="F64" i="41" s="1"/>
  <c r="B63" i="41"/>
  <c r="E63" i="41" s="1"/>
  <c r="K63" i="41" s="1"/>
  <c r="B62" i="41"/>
  <c r="E62" i="41" s="1"/>
  <c r="B61" i="41"/>
  <c r="E61" i="41" s="1"/>
  <c r="K61" i="41" s="1"/>
  <c r="B60" i="41"/>
  <c r="E60" i="41" s="1"/>
  <c r="G60" i="41" s="1"/>
  <c r="E59" i="41"/>
  <c r="F59" i="41" s="1"/>
  <c r="B59" i="41"/>
  <c r="B56" i="41" s="1"/>
  <c r="S51" i="41"/>
  <c r="B51" i="41"/>
  <c r="E51" i="41" s="1"/>
  <c r="E50" i="41"/>
  <c r="F50" i="41" s="1"/>
  <c r="B50" i="41"/>
  <c r="B49" i="41"/>
  <c r="E49" i="41" s="1"/>
  <c r="K49" i="41" s="1"/>
  <c r="B48" i="41"/>
  <c r="E48" i="41" s="1"/>
  <c r="G48" i="41" s="1"/>
  <c r="E47" i="41"/>
  <c r="F47" i="41" s="1"/>
  <c r="B47" i="41"/>
  <c r="B46" i="41"/>
  <c r="E46" i="41" s="1"/>
  <c r="G45" i="41"/>
  <c r="B45" i="41"/>
  <c r="E45" i="41" s="1"/>
  <c r="H45" i="41" s="1"/>
  <c r="B44" i="41"/>
  <c r="E44" i="41" s="1"/>
  <c r="K44" i="41" s="1"/>
  <c r="B43" i="41"/>
  <c r="E43" i="41" s="1"/>
  <c r="K43" i="41" s="1"/>
  <c r="B42" i="41"/>
  <c r="E42" i="41" s="1"/>
  <c r="K42" i="41" s="1"/>
  <c r="B41" i="41"/>
  <c r="E41" i="41" s="1"/>
  <c r="F41" i="41" s="1"/>
  <c r="B40" i="41"/>
  <c r="E40" i="41" s="1"/>
  <c r="K40" i="41" s="1"/>
  <c r="B39" i="41"/>
  <c r="E39" i="41" s="1"/>
  <c r="K39" i="41" s="1"/>
  <c r="E38" i="41"/>
  <c r="G38" i="41" s="1"/>
  <c r="B38" i="41"/>
  <c r="B37" i="41"/>
  <c r="E37" i="41" s="1"/>
  <c r="H37" i="41" s="1"/>
  <c r="B36" i="41"/>
  <c r="E36" i="41" s="1"/>
  <c r="K36" i="41" s="1"/>
  <c r="E35" i="41"/>
  <c r="G35" i="41" s="1"/>
  <c r="B35" i="41"/>
  <c r="B34" i="41"/>
  <c r="E34" i="41" s="1"/>
  <c r="B33" i="41"/>
  <c r="E33" i="41" s="1"/>
  <c r="K33" i="41" s="1"/>
  <c r="B32" i="41"/>
  <c r="E32" i="41" s="1"/>
  <c r="K32" i="41" s="1"/>
  <c r="S24" i="41"/>
  <c r="E24" i="41"/>
  <c r="F24" i="41" s="1"/>
  <c r="E23" i="41"/>
  <c r="G23" i="41" s="1"/>
  <c r="E22" i="41"/>
  <c r="H22" i="41" s="1"/>
  <c r="E21" i="41"/>
  <c r="F21" i="41" s="1"/>
  <c r="E20" i="41"/>
  <c r="H20" i="41" s="1"/>
  <c r="E19" i="41"/>
  <c r="F19" i="41" s="1"/>
  <c r="E18" i="41"/>
  <c r="G18" i="41" s="1"/>
  <c r="E17" i="41"/>
  <c r="G17" i="41" s="1"/>
  <c r="H16" i="41"/>
  <c r="F16" i="41"/>
  <c r="E16" i="41"/>
  <c r="G16" i="41" s="1"/>
  <c r="E15" i="41"/>
  <c r="G15" i="41" s="1"/>
  <c r="H14" i="41"/>
  <c r="G14" i="41"/>
  <c r="E14" i="41"/>
  <c r="F14" i="41" s="1"/>
  <c r="E13" i="41"/>
  <c r="G13" i="41" s="1"/>
  <c r="E12" i="41"/>
  <c r="G12" i="41" s="1"/>
  <c r="E11" i="41"/>
  <c r="G11" i="41" s="1"/>
  <c r="E10" i="41"/>
  <c r="H10" i="41" s="1"/>
  <c r="E9" i="41"/>
  <c r="G9" i="41" s="1"/>
  <c r="H8" i="41"/>
  <c r="F8" i="41"/>
  <c r="E8" i="41"/>
  <c r="G8" i="41" s="1"/>
  <c r="E7" i="41"/>
  <c r="G7" i="41" s="1"/>
  <c r="H6" i="41"/>
  <c r="G6" i="41"/>
  <c r="E6" i="41"/>
  <c r="F6" i="41" s="1"/>
  <c r="E5" i="41"/>
  <c r="F5" i="41" s="1"/>
  <c r="B2" i="41"/>
  <c r="S78" i="40"/>
  <c r="B78" i="40"/>
  <c r="E78" i="40" s="1"/>
  <c r="F78" i="40" s="1"/>
  <c r="B77" i="40"/>
  <c r="E77" i="40" s="1"/>
  <c r="B76" i="40"/>
  <c r="E76" i="40" s="1"/>
  <c r="F76" i="40" s="1"/>
  <c r="B75" i="40"/>
  <c r="E75" i="40" s="1"/>
  <c r="H75" i="40" s="1"/>
  <c r="B74" i="40"/>
  <c r="E74" i="40" s="1"/>
  <c r="B73" i="40"/>
  <c r="E73" i="40" s="1"/>
  <c r="H73" i="40" s="1"/>
  <c r="B72" i="40"/>
  <c r="E72" i="40" s="1"/>
  <c r="F72" i="40" s="1"/>
  <c r="B71" i="40"/>
  <c r="E71" i="40" s="1"/>
  <c r="H71" i="40" s="1"/>
  <c r="B70" i="40"/>
  <c r="E70" i="40" s="1"/>
  <c r="F70" i="40" s="1"/>
  <c r="B69" i="40"/>
  <c r="E69" i="40" s="1"/>
  <c r="B68" i="40"/>
  <c r="E68" i="40" s="1"/>
  <c r="F68" i="40" s="1"/>
  <c r="B67" i="40"/>
  <c r="E67" i="40" s="1"/>
  <c r="K67" i="40" s="1"/>
  <c r="E66" i="40"/>
  <c r="F66" i="40" s="1"/>
  <c r="B66" i="40"/>
  <c r="B65" i="40"/>
  <c r="E65" i="40" s="1"/>
  <c r="H65" i="40" s="1"/>
  <c r="B64" i="40"/>
  <c r="E64" i="40" s="1"/>
  <c r="F64" i="40" s="1"/>
  <c r="E63" i="40"/>
  <c r="H63" i="40" s="1"/>
  <c r="B63" i="40"/>
  <c r="G62" i="40"/>
  <c r="B62" i="40"/>
  <c r="E62" i="40" s="1"/>
  <c r="E61" i="40"/>
  <c r="H61" i="40" s="1"/>
  <c r="B61" i="40"/>
  <c r="B60" i="40"/>
  <c r="E60" i="40" s="1"/>
  <c r="K60" i="40" s="1"/>
  <c r="B59" i="40"/>
  <c r="E59" i="40" s="1"/>
  <c r="S51" i="40"/>
  <c r="B51" i="40"/>
  <c r="E51" i="40" s="1"/>
  <c r="G51" i="40" s="1"/>
  <c r="B50" i="40"/>
  <c r="E50" i="40" s="1"/>
  <c r="G50" i="40" s="1"/>
  <c r="B49" i="40"/>
  <c r="E49" i="40" s="1"/>
  <c r="K49" i="40" s="1"/>
  <c r="B48" i="40"/>
  <c r="E48" i="40" s="1"/>
  <c r="B47" i="40"/>
  <c r="E47" i="40" s="1"/>
  <c r="H47" i="40" s="1"/>
  <c r="B46" i="40"/>
  <c r="E46" i="40" s="1"/>
  <c r="G46" i="40" s="1"/>
  <c r="B45" i="40"/>
  <c r="E45" i="40" s="1"/>
  <c r="K45" i="40" s="1"/>
  <c r="E44" i="40"/>
  <c r="K44" i="40" s="1"/>
  <c r="B44" i="40"/>
  <c r="B43" i="40"/>
  <c r="E43" i="40" s="1"/>
  <c r="K43" i="40" s="1"/>
  <c r="B42" i="40"/>
  <c r="E42" i="40" s="1"/>
  <c r="G42" i="40" s="1"/>
  <c r="B41" i="40"/>
  <c r="E41" i="40" s="1"/>
  <c r="B40" i="40"/>
  <c r="E40" i="40" s="1"/>
  <c r="K40" i="40" s="1"/>
  <c r="E39" i="40"/>
  <c r="F39" i="40" s="1"/>
  <c r="B39" i="40"/>
  <c r="B38" i="40"/>
  <c r="E38" i="40" s="1"/>
  <c r="F38" i="40" s="1"/>
  <c r="E37" i="40"/>
  <c r="K37" i="40" s="1"/>
  <c r="B37" i="40"/>
  <c r="F36" i="40"/>
  <c r="B36" i="40"/>
  <c r="E36" i="40" s="1"/>
  <c r="G36" i="40" s="1"/>
  <c r="B35" i="40"/>
  <c r="E35" i="40" s="1"/>
  <c r="K35" i="40" s="1"/>
  <c r="B34" i="40"/>
  <c r="E34" i="40" s="1"/>
  <c r="H34" i="40" s="1"/>
  <c r="E33" i="40"/>
  <c r="H33" i="40" s="1"/>
  <c r="B33" i="40"/>
  <c r="E32" i="40"/>
  <c r="F32" i="40" s="1"/>
  <c r="B32" i="40"/>
  <c r="B29" i="40"/>
  <c r="S24" i="40"/>
  <c r="E24" i="40"/>
  <c r="H24" i="40" s="1"/>
  <c r="E23" i="40"/>
  <c r="F23" i="40" s="1"/>
  <c r="E22" i="40"/>
  <c r="H22" i="40" s="1"/>
  <c r="E21" i="40"/>
  <c r="F21" i="40" s="1"/>
  <c r="E20" i="40"/>
  <c r="H20" i="40" s="1"/>
  <c r="E19" i="40"/>
  <c r="F19" i="40" s="1"/>
  <c r="E18" i="40"/>
  <c r="H18" i="40" s="1"/>
  <c r="E17" i="40"/>
  <c r="F17" i="40" s="1"/>
  <c r="E16" i="40"/>
  <c r="H16" i="40" s="1"/>
  <c r="E15" i="40"/>
  <c r="F15" i="40" s="1"/>
  <c r="E14" i="40"/>
  <c r="H14" i="40" s="1"/>
  <c r="E13" i="40"/>
  <c r="F13" i="40" s="1"/>
  <c r="E12" i="40"/>
  <c r="H12" i="40" s="1"/>
  <c r="E11" i="40"/>
  <c r="F11" i="40" s="1"/>
  <c r="E10" i="40"/>
  <c r="H10" i="40" s="1"/>
  <c r="G9" i="40"/>
  <c r="E9" i="40"/>
  <c r="F9" i="40" s="1"/>
  <c r="E8" i="40"/>
  <c r="H8" i="40" s="1"/>
  <c r="E7" i="40"/>
  <c r="F7" i="40" s="1"/>
  <c r="E6" i="40"/>
  <c r="H6" i="40" s="1"/>
  <c r="E5" i="40"/>
  <c r="H5" i="40" s="1"/>
  <c r="B2" i="40"/>
  <c r="S78" i="39"/>
  <c r="B78" i="39"/>
  <c r="E78" i="39" s="1"/>
  <c r="B77" i="39"/>
  <c r="E77" i="39" s="1"/>
  <c r="K77" i="39" s="1"/>
  <c r="B76" i="39"/>
  <c r="E76" i="39" s="1"/>
  <c r="K76" i="39" s="1"/>
  <c r="B75" i="39"/>
  <c r="E75" i="39" s="1"/>
  <c r="K75" i="39" s="1"/>
  <c r="B74" i="39"/>
  <c r="E74" i="39" s="1"/>
  <c r="K74" i="39" s="1"/>
  <c r="B73" i="39"/>
  <c r="E73" i="39" s="1"/>
  <c r="H73" i="39" s="1"/>
  <c r="B72" i="39"/>
  <c r="E72" i="39" s="1"/>
  <c r="K72" i="39" s="1"/>
  <c r="B71" i="39"/>
  <c r="E71" i="39" s="1"/>
  <c r="K71" i="39" s="1"/>
  <c r="B70" i="39"/>
  <c r="E70" i="39" s="1"/>
  <c r="K70" i="39" s="1"/>
  <c r="B69" i="39"/>
  <c r="E69" i="39" s="1"/>
  <c r="H69" i="39" s="1"/>
  <c r="B68" i="39"/>
  <c r="E68" i="39" s="1"/>
  <c r="K68" i="39" s="1"/>
  <c r="B67" i="39"/>
  <c r="E67" i="39" s="1"/>
  <c r="K67" i="39" s="1"/>
  <c r="B66" i="39"/>
  <c r="E66" i="39" s="1"/>
  <c r="K66" i="39" s="1"/>
  <c r="B65" i="39"/>
  <c r="E65" i="39" s="1"/>
  <c r="K65" i="39" s="1"/>
  <c r="B64" i="39"/>
  <c r="E64" i="39" s="1"/>
  <c r="F64" i="39" s="1"/>
  <c r="B63" i="39"/>
  <c r="E63" i="39" s="1"/>
  <c r="K63" i="39" s="1"/>
  <c r="B62" i="39"/>
  <c r="E62" i="39" s="1"/>
  <c r="K62" i="39" s="1"/>
  <c r="B61" i="39"/>
  <c r="E61" i="39" s="1"/>
  <c r="F61" i="39" s="1"/>
  <c r="B60" i="39"/>
  <c r="E60" i="39" s="1"/>
  <c r="K60" i="39" s="1"/>
  <c r="B59" i="39"/>
  <c r="E59" i="39" s="1"/>
  <c r="F59" i="39" s="1"/>
  <c r="S51" i="39"/>
  <c r="B51" i="39"/>
  <c r="E51" i="39" s="1"/>
  <c r="B50" i="39"/>
  <c r="E50" i="39" s="1"/>
  <c r="K50" i="39" s="1"/>
  <c r="B49" i="39"/>
  <c r="E49" i="39" s="1"/>
  <c r="K49" i="39" s="1"/>
  <c r="B48" i="39"/>
  <c r="E48" i="39" s="1"/>
  <c r="K48" i="39" s="1"/>
  <c r="B47" i="39"/>
  <c r="E47" i="39" s="1"/>
  <c r="G47" i="39" s="1"/>
  <c r="B46" i="39"/>
  <c r="E46" i="39" s="1"/>
  <c r="F46" i="39" s="1"/>
  <c r="B45" i="39"/>
  <c r="E45" i="39" s="1"/>
  <c r="F45" i="39" s="1"/>
  <c r="B44" i="39"/>
  <c r="E44" i="39" s="1"/>
  <c r="H44" i="39" s="1"/>
  <c r="B43" i="39"/>
  <c r="E43" i="39" s="1"/>
  <c r="K43" i="39" s="1"/>
  <c r="B42" i="39"/>
  <c r="E42" i="39" s="1"/>
  <c r="K42" i="39" s="1"/>
  <c r="B41" i="39"/>
  <c r="E41" i="39" s="1"/>
  <c r="K41" i="39" s="1"/>
  <c r="B40" i="39"/>
  <c r="E40" i="39" s="1"/>
  <c r="G40" i="39" s="1"/>
  <c r="B39" i="39"/>
  <c r="E39" i="39" s="1"/>
  <c r="K39" i="39" s="1"/>
  <c r="B38" i="39"/>
  <c r="E38" i="39" s="1"/>
  <c r="K38" i="39" s="1"/>
  <c r="B37" i="39"/>
  <c r="E37" i="39" s="1"/>
  <c r="K37" i="39" s="1"/>
  <c r="F36" i="39"/>
  <c r="B36" i="39"/>
  <c r="E36" i="39" s="1"/>
  <c r="H36" i="39" s="1"/>
  <c r="E35" i="39"/>
  <c r="H35" i="39" s="1"/>
  <c r="B35" i="39"/>
  <c r="B34" i="39"/>
  <c r="E34" i="39" s="1"/>
  <c r="K34" i="39" s="1"/>
  <c r="B33" i="39"/>
  <c r="E33" i="39" s="1"/>
  <c r="K33" i="39" s="1"/>
  <c r="E32" i="39"/>
  <c r="G32" i="39" s="1"/>
  <c r="B32" i="39"/>
  <c r="B29" i="39" s="1"/>
  <c r="S24" i="39"/>
  <c r="E24" i="39"/>
  <c r="G24" i="39" s="1"/>
  <c r="E23" i="39"/>
  <c r="G23" i="39" s="1"/>
  <c r="E22" i="39"/>
  <c r="F22" i="39" s="1"/>
  <c r="E21" i="39"/>
  <c r="K21" i="39" s="1"/>
  <c r="E20" i="39"/>
  <c r="H20" i="39" s="1"/>
  <c r="E19" i="39"/>
  <c r="G19" i="39" s="1"/>
  <c r="E18" i="39"/>
  <c r="G18" i="39" s="1"/>
  <c r="E17" i="39"/>
  <c r="K17" i="39" s="1"/>
  <c r="G16" i="39"/>
  <c r="E16" i="39"/>
  <c r="H16" i="39" s="1"/>
  <c r="H15" i="39"/>
  <c r="F15" i="39"/>
  <c r="E15" i="39"/>
  <c r="G15" i="39" s="1"/>
  <c r="E14" i="39"/>
  <c r="H14" i="39" s="1"/>
  <c r="E13" i="39"/>
  <c r="G13" i="39" s="1"/>
  <c r="E12" i="39"/>
  <c r="G12" i="39" s="1"/>
  <c r="E11" i="39"/>
  <c r="G11" i="39" s="1"/>
  <c r="E10" i="39"/>
  <c r="G10" i="39" s="1"/>
  <c r="E9" i="39"/>
  <c r="H9" i="39" s="1"/>
  <c r="E8" i="39"/>
  <c r="G8" i="39" s="1"/>
  <c r="E7" i="39"/>
  <c r="G7" i="39" s="1"/>
  <c r="E6" i="39"/>
  <c r="G6" i="39" s="1"/>
  <c r="E5" i="39"/>
  <c r="G5" i="39" s="1"/>
  <c r="B2" i="39"/>
  <c r="S78" i="38"/>
  <c r="B78" i="38"/>
  <c r="E78" i="38" s="1"/>
  <c r="B77" i="38"/>
  <c r="E77" i="38" s="1"/>
  <c r="K77" i="38" s="1"/>
  <c r="B76" i="38"/>
  <c r="E76" i="38" s="1"/>
  <c r="K76" i="38" s="1"/>
  <c r="B75" i="38"/>
  <c r="E75" i="38" s="1"/>
  <c r="K75" i="38" s="1"/>
  <c r="B74" i="38"/>
  <c r="E74" i="38" s="1"/>
  <c r="K74" i="38" s="1"/>
  <c r="B73" i="38"/>
  <c r="E73" i="38" s="1"/>
  <c r="H73" i="38" s="1"/>
  <c r="B72" i="38"/>
  <c r="E72" i="38" s="1"/>
  <c r="G72" i="38" s="1"/>
  <c r="B71" i="38"/>
  <c r="E71" i="38" s="1"/>
  <c r="B70" i="38"/>
  <c r="E70" i="38" s="1"/>
  <c r="K70" i="38" s="1"/>
  <c r="B69" i="38"/>
  <c r="E69" i="38" s="1"/>
  <c r="H69" i="38" s="1"/>
  <c r="B68" i="38"/>
  <c r="E68" i="38" s="1"/>
  <c r="K68" i="38" s="1"/>
  <c r="B67" i="38"/>
  <c r="E67" i="38" s="1"/>
  <c r="B66" i="38"/>
  <c r="E66" i="38" s="1"/>
  <c r="K66" i="38" s="1"/>
  <c r="B65" i="38"/>
  <c r="E65" i="38" s="1"/>
  <c r="H65" i="38" s="1"/>
  <c r="B64" i="38"/>
  <c r="E64" i="38" s="1"/>
  <c r="K64" i="38" s="1"/>
  <c r="B63" i="38"/>
  <c r="E63" i="38" s="1"/>
  <c r="H63" i="38" s="1"/>
  <c r="B62" i="38"/>
  <c r="E62" i="38" s="1"/>
  <c r="G62" i="38" s="1"/>
  <c r="B61" i="38"/>
  <c r="E61" i="38" s="1"/>
  <c r="E60" i="38"/>
  <c r="K60" i="38" s="1"/>
  <c r="B60" i="38"/>
  <c r="B59" i="38"/>
  <c r="B56" i="38" s="1"/>
  <c r="S51" i="38"/>
  <c r="B51" i="38"/>
  <c r="E51" i="38" s="1"/>
  <c r="B50" i="38"/>
  <c r="E50" i="38" s="1"/>
  <c r="H50" i="38" s="1"/>
  <c r="B49" i="38"/>
  <c r="E49" i="38" s="1"/>
  <c r="K49" i="38" s="1"/>
  <c r="B48" i="38"/>
  <c r="E48" i="38" s="1"/>
  <c r="K48" i="38" s="1"/>
  <c r="B47" i="38"/>
  <c r="E47" i="38" s="1"/>
  <c r="K47" i="38" s="1"/>
  <c r="B46" i="38"/>
  <c r="E46" i="38" s="1"/>
  <c r="F46" i="38" s="1"/>
  <c r="B45" i="38"/>
  <c r="E45" i="38" s="1"/>
  <c r="K45" i="38" s="1"/>
  <c r="B44" i="38"/>
  <c r="E44" i="38" s="1"/>
  <c r="K44" i="38" s="1"/>
  <c r="B43" i="38"/>
  <c r="E43" i="38" s="1"/>
  <c r="G43" i="38" s="1"/>
  <c r="B42" i="38"/>
  <c r="E42" i="38" s="1"/>
  <c r="K42" i="38" s="1"/>
  <c r="B41" i="38"/>
  <c r="E41" i="38" s="1"/>
  <c r="F41" i="38" s="1"/>
  <c r="B40" i="38"/>
  <c r="E40" i="38" s="1"/>
  <c r="H40" i="38" s="1"/>
  <c r="B39" i="38"/>
  <c r="E39" i="38" s="1"/>
  <c r="K39" i="38" s="1"/>
  <c r="H38" i="38"/>
  <c r="B38" i="38"/>
  <c r="E38" i="38" s="1"/>
  <c r="G38" i="38" s="1"/>
  <c r="B37" i="38"/>
  <c r="E37" i="38" s="1"/>
  <c r="G37" i="38" s="1"/>
  <c r="B36" i="38"/>
  <c r="E36" i="38" s="1"/>
  <c r="G36" i="38" s="1"/>
  <c r="B35" i="38"/>
  <c r="E35" i="38" s="1"/>
  <c r="F35" i="38" s="1"/>
  <c r="B34" i="38"/>
  <c r="E34" i="38" s="1"/>
  <c r="G34" i="38" s="1"/>
  <c r="B33" i="38"/>
  <c r="E33" i="38" s="1"/>
  <c r="B32" i="38"/>
  <c r="E32" i="38" s="1"/>
  <c r="H32" i="38" s="1"/>
  <c r="S24" i="38"/>
  <c r="E24" i="38"/>
  <c r="G24" i="38" s="1"/>
  <c r="E23" i="38"/>
  <c r="H23" i="38" s="1"/>
  <c r="E22" i="38"/>
  <c r="H22" i="38" s="1"/>
  <c r="E21" i="38"/>
  <c r="H21" i="38" s="1"/>
  <c r="E20" i="38"/>
  <c r="G20" i="38" s="1"/>
  <c r="G19" i="38"/>
  <c r="E19" i="38"/>
  <c r="H19" i="38" s="1"/>
  <c r="E18" i="38"/>
  <c r="K18" i="38" s="1"/>
  <c r="E17" i="38"/>
  <c r="G17" i="38" s="1"/>
  <c r="E16" i="38"/>
  <c r="G16" i="38" s="1"/>
  <c r="F15" i="38"/>
  <c r="E15" i="38"/>
  <c r="H15" i="38" s="1"/>
  <c r="E14" i="38"/>
  <c r="K14" i="38" s="1"/>
  <c r="E13" i="38"/>
  <c r="H13" i="38" s="1"/>
  <c r="E12" i="38"/>
  <c r="G12" i="38" s="1"/>
  <c r="E11" i="38"/>
  <c r="H11" i="38" s="1"/>
  <c r="E10" i="38"/>
  <c r="G10" i="38" s="1"/>
  <c r="E9" i="38"/>
  <c r="H9" i="38" s="1"/>
  <c r="E8" i="38"/>
  <c r="G8" i="38" s="1"/>
  <c r="E7" i="38"/>
  <c r="H7" i="38" s="1"/>
  <c r="E6" i="38"/>
  <c r="G6" i="38" s="1"/>
  <c r="E5" i="38"/>
  <c r="G5" i="38" s="1"/>
  <c r="B2" i="38"/>
  <c r="S78" i="37"/>
  <c r="B78" i="37"/>
  <c r="E78" i="37" s="1"/>
  <c r="B77" i="37"/>
  <c r="E77" i="37" s="1"/>
  <c r="K77" i="37" s="1"/>
  <c r="B76" i="37"/>
  <c r="E76" i="37" s="1"/>
  <c r="K76" i="37" s="1"/>
  <c r="B75" i="37"/>
  <c r="E75" i="37" s="1"/>
  <c r="H75" i="37" s="1"/>
  <c r="B74" i="37"/>
  <c r="E74" i="37" s="1"/>
  <c r="K74" i="37" s="1"/>
  <c r="B73" i="37"/>
  <c r="E73" i="37" s="1"/>
  <c r="K73" i="37" s="1"/>
  <c r="B72" i="37"/>
  <c r="E72" i="37" s="1"/>
  <c r="K72" i="37" s="1"/>
  <c r="B71" i="37"/>
  <c r="E71" i="37" s="1"/>
  <c r="B70" i="37"/>
  <c r="E70" i="37" s="1"/>
  <c r="K70" i="37" s="1"/>
  <c r="B69" i="37"/>
  <c r="E69" i="37" s="1"/>
  <c r="K69" i="37" s="1"/>
  <c r="B68" i="37"/>
  <c r="E68" i="37" s="1"/>
  <c r="F68" i="37" s="1"/>
  <c r="E67" i="37"/>
  <c r="B67" i="37"/>
  <c r="B66" i="37"/>
  <c r="E66" i="37" s="1"/>
  <c r="K66" i="37" s="1"/>
  <c r="B65" i="37"/>
  <c r="E65" i="37" s="1"/>
  <c r="K65" i="37" s="1"/>
  <c r="B64" i="37"/>
  <c r="E64" i="37" s="1"/>
  <c r="F64" i="37" s="1"/>
  <c r="B63" i="37"/>
  <c r="E63" i="37" s="1"/>
  <c r="B62" i="37"/>
  <c r="E62" i="37" s="1"/>
  <c r="K62" i="37" s="1"/>
  <c r="B61" i="37"/>
  <c r="E61" i="37" s="1"/>
  <c r="K61" i="37" s="1"/>
  <c r="E60" i="37"/>
  <c r="K60" i="37" s="1"/>
  <c r="B60" i="37"/>
  <c r="B59" i="37"/>
  <c r="E59" i="37" s="1"/>
  <c r="S51" i="37"/>
  <c r="E51" i="37"/>
  <c r="B51" i="37"/>
  <c r="B50" i="37"/>
  <c r="E50" i="37" s="1"/>
  <c r="K50" i="37" s="1"/>
  <c r="B49" i="37"/>
  <c r="E49" i="37" s="1"/>
  <c r="F49" i="37" s="1"/>
  <c r="B48" i="37"/>
  <c r="E48" i="37" s="1"/>
  <c r="F48" i="37" s="1"/>
  <c r="B47" i="37"/>
  <c r="E47" i="37" s="1"/>
  <c r="B46" i="37"/>
  <c r="E46" i="37" s="1"/>
  <c r="G46" i="37" s="1"/>
  <c r="B45" i="37"/>
  <c r="E45" i="37" s="1"/>
  <c r="F45" i="37" s="1"/>
  <c r="E44" i="37"/>
  <c r="F44" i="37" s="1"/>
  <c r="B44" i="37"/>
  <c r="G43" i="37"/>
  <c r="B43" i="37"/>
  <c r="E43" i="37" s="1"/>
  <c r="F43" i="37" s="1"/>
  <c r="F42" i="37"/>
  <c r="B42" i="37"/>
  <c r="E42" i="37" s="1"/>
  <c r="H42" i="37" s="1"/>
  <c r="B41" i="37"/>
  <c r="E41" i="37" s="1"/>
  <c r="F41" i="37" s="1"/>
  <c r="B40" i="37"/>
  <c r="E40" i="37" s="1"/>
  <c r="K40" i="37" s="1"/>
  <c r="B39" i="37"/>
  <c r="E39" i="37" s="1"/>
  <c r="G39" i="37" s="1"/>
  <c r="B38" i="37"/>
  <c r="E38" i="37" s="1"/>
  <c r="F38" i="37" s="1"/>
  <c r="B37" i="37"/>
  <c r="E37" i="37" s="1"/>
  <c r="F37" i="37" s="1"/>
  <c r="B36" i="37"/>
  <c r="E36" i="37" s="1"/>
  <c r="K36" i="37" s="1"/>
  <c r="B35" i="37"/>
  <c r="E35" i="37" s="1"/>
  <c r="G35" i="37" s="1"/>
  <c r="B34" i="37"/>
  <c r="E34" i="37" s="1"/>
  <c r="F34" i="37" s="1"/>
  <c r="B33" i="37"/>
  <c r="E33" i="37" s="1"/>
  <c r="F33" i="37" s="1"/>
  <c r="B32" i="37"/>
  <c r="E32" i="37" s="1"/>
  <c r="K32" i="37" s="1"/>
  <c r="S24" i="37"/>
  <c r="E24" i="37"/>
  <c r="H24" i="37" s="1"/>
  <c r="E23" i="37"/>
  <c r="H23" i="37" s="1"/>
  <c r="E22" i="37"/>
  <c r="H22" i="37" s="1"/>
  <c r="G21" i="37"/>
  <c r="E21" i="37"/>
  <c r="H21" i="37" s="1"/>
  <c r="E20" i="37"/>
  <c r="K20" i="37" s="1"/>
  <c r="E19" i="37"/>
  <c r="H19" i="37" s="1"/>
  <c r="E18" i="37"/>
  <c r="H18" i="37" s="1"/>
  <c r="G17" i="37"/>
  <c r="E17" i="37"/>
  <c r="H17" i="37" s="1"/>
  <c r="E16" i="37"/>
  <c r="H16" i="37" s="1"/>
  <c r="E15" i="37"/>
  <c r="H15" i="37" s="1"/>
  <c r="H14" i="37"/>
  <c r="E14" i="37"/>
  <c r="F14" i="37" s="1"/>
  <c r="E13" i="37"/>
  <c r="G13" i="37" s="1"/>
  <c r="E12" i="37"/>
  <c r="G12" i="37" s="1"/>
  <c r="H11" i="37"/>
  <c r="E11" i="37"/>
  <c r="F11" i="37" s="1"/>
  <c r="F10" i="37"/>
  <c r="E10" i="37"/>
  <c r="G10" i="37" s="1"/>
  <c r="E9" i="37"/>
  <c r="H9" i="37" s="1"/>
  <c r="E8" i="37"/>
  <c r="G8" i="37" s="1"/>
  <c r="E7" i="37"/>
  <c r="H7" i="37" s="1"/>
  <c r="E6" i="37"/>
  <c r="G6" i="37" s="1"/>
  <c r="E5" i="37"/>
  <c r="G5" i="37" s="1"/>
  <c r="B2" i="37"/>
  <c r="S78" i="36"/>
  <c r="B78" i="36"/>
  <c r="E78" i="36" s="1"/>
  <c r="B77" i="36"/>
  <c r="E77" i="36" s="1"/>
  <c r="K77" i="36" s="1"/>
  <c r="B76" i="36"/>
  <c r="E76" i="36" s="1"/>
  <c r="H76" i="36" s="1"/>
  <c r="B75" i="36"/>
  <c r="E75" i="36" s="1"/>
  <c r="K75" i="36" s="1"/>
  <c r="B74" i="36"/>
  <c r="E74" i="36" s="1"/>
  <c r="K74" i="36" s="1"/>
  <c r="B73" i="36"/>
  <c r="E73" i="36" s="1"/>
  <c r="H73" i="36" s="1"/>
  <c r="B72" i="36"/>
  <c r="E72" i="36" s="1"/>
  <c r="G72" i="36" s="1"/>
  <c r="B71" i="36"/>
  <c r="E71" i="36" s="1"/>
  <c r="K71" i="36" s="1"/>
  <c r="B70" i="36"/>
  <c r="E70" i="36" s="1"/>
  <c r="K70" i="36" s="1"/>
  <c r="B69" i="36"/>
  <c r="E69" i="36" s="1"/>
  <c r="K69" i="36" s="1"/>
  <c r="B68" i="36"/>
  <c r="E68" i="36" s="1"/>
  <c r="G68" i="36" s="1"/>
  <c r="B67" i="36"/>
  <c r="E67" i="36" s="1"/>
  <c r="K67" i="36" s="1"/>
  <c r="B66" i="36"/>
  <c r="E66" i="36" s="1"/>
  <c r="K66" i="36" s="1"/>
  <c r="B65" i="36"/>
  <c r="E65" i="36" s="1"/>
  <c r="H65" i="36" s="1"/>
  <c r="B64" i="36"/>
  <c r="E64" i="36" s="1"/>
  <c r="K64" i="36" s="1"/>
  <c r="B63" i="36"/>
  <c r="E63" i="36" s="1"/>
  <c r="H63" i="36" s="1"/>
  <c r="B62" i="36"/>
  <c r="E62" i="36" s="1"/>
  <c r="B61" i="36"/>
  <c r="E61" i="36" s="1"/>
  <c r="K61" i="36" s="1"/>
  <c r="B60" i="36"/>
  <c r="E60" i="36" s="1"/>
  <c r="K60" i="36" s="1"/>
  <c r="B59" i="36"/>
  <c r="B56" i="36" s="1"/>
  <c r="S51" i="36"/>
  <c r="B51" i="36"/>
  <c r="E51" i="36" s="1"/>
  <c r="B50" i="36"/>
  <c r="E50" i="36" s="1"/>
  <c r="K50" i="36" s="1"/>
  <c r="B49" i="36"/>
  <c r="E49" i="36" s="1"/>
  <c r="K49" i="36" s="1"/>
  <c r="B48" i="36"/>
  <c r="E48" i="36" s="1"/>
  <c r="K48" i="36" s="1"/>
  <c r="B47" i="36"/>
  <c r="E47" i="36" s="1"/>
  <c r="K47" i="36" s="1"/>
  <c r="B46" i="36"/>
  <c r="E46" i="36" s="1"/>
  <c r="G46" i="36" s="1"/>
  <c r="B45" i="36"/>
  <c r="E45" i="36" s="1"/>
  <c r="E44" i="36"/>
  <c r="K44" i="36" s="1"/>
  <c r="B44" i="36"/>
  <c r="B43" i="36"/>
  <c r="E43" i="36" s="1"/>
  <c r="K43" i="36" s="1"/>
  <c r="G42" i="36"/>
  <c r="F42" i="36"/>
  <c r="B42" i="36"/>
  <c r="E42" i="36" s="1"/>
  <c r="H42" i="36" s="1"/>
  <c r="B41" i="36"/>
  <c r="E41" i="36" s="1"/>
  <c r="K41" i="36" s="1"/>
  <c r="E40" i="36"/>
  <c r="G40" i="36" s="1"/>
  <c r="B40" i="36"/>
  <c r="B39" i="36"/>
  <c r="E39" i="36" s="1"/>
  <c r="K39" i="36" s="1"/>
  <c r="B38" i="36"/>
  <c r="E38" i="36" s="1"/>
  <c r="G38" i="36" s="1"/>
  <c r="E37" i="36"/>
  <c r="G37" i="36" s="1"/>
  <c r="B37" i="36"/>
  <c r="B36" i="36"/>
  <c r="E36" i="36" s="1"/>
  <c r="K36" i="36" s="1"/>
  <c r="G35" i="36"/>
  <c r="B35" i="36"/>
  <c r="E35" i="36" s="1"/>
  <c r="K35" i="36" s="1"/>
  <c r="B34" i="36"/>
  <c r="E34" i="36" s="1"/>
  <c r="F34" i="36" s="1"/>
  <c r="B33" i="36"/>
  <c r="E33" i="36" s="1"/>
  <c r="K33" i="36" s="1"/>
  <c r="B32" i="36"/>
  <c r="E32" i="36" s="1"/>
  <c r="G32" i="36" s="1"/>
  <c r="S24" i="36"/>
  <c r="E24" i="36"/>
  <c r="H24" i="36" s="1"/>
  <c r="E23" i="36"/>
  <c r="H23" i="36" s="1"/>
  <c r="E22" i="36"/>
  <c r="K22" i="36" s="1"/>
  <c r="E21" i="36"/>
  <c r="G21" i="36" s="1"/>
  <c r="E20" i="36"/>
  <c r="G20" i="36" s="1"/>
  <c r="E19" i="36"/>
  <c r="F19" i="36" s="1"/>
  <c r="E18" i="36"/>
  <c r="G18" i="36" s="1"/>
  <c r="H17" i="36"/>
  <c r="E17" i="36"/>
  <c r="K17" i="36" s="1"/>
  <c r="F16" i="36"/>
  <c r="E16" i="36"/>
  <c r="K16" i="36" s="1"/>
  <c r="E15" i="36"/>
  <c r="H15" i="36" s="1"/>
  <c r="E14" i="36"/>
  <c r="G14" i="36" s="1"/>
  <c r="E13" i="36"/>
  <c r="F13" i="36" s="1"/>
  <c r="E12" i="36"/>
  <c r="K12" i="36" s="1"/>
  <c r="E11" i="36"/>
  <c r="G11" i="36" s="1"/>
  <c r="E10" i="36"/>
  <c r="F10" i="36" s="1"/>
  <c r="E9" i="36"/>
  <c r="H9" i="36" s="1"/>
  <c r="E8" i="36"/>
  <c r="F8" i="36" s="1"/>
  <c r="E7" i="36"/>
  <c r="H7" i="36" s="1"/>
  <c r="E6" i="36"/>
  <c r="K6" i="36" s="1"/>
  <c r="E5" i="36"/>
  <c r="F5" i="36" s="1"/>
  <c r="B2" i="36"/>
  <c r="S78" i="35"/>
  <c r="B78" i="35"/>
  <c r="E78" i="35" s="1"/>
  <c r="B77" i="35"/>
  <c r="E77" i="35" s="1"/>
  <c r="K77" i="35" s="1"/>
  <c r="B76" i="35"/>
  <c r="E76" i="35" s="1"/>
  <c r="K76" i="35" s="1"/>
  <c r="B75" i="35"/>
  <c r="E75" i="35" s="1"/>
  <c r="H75" i="35" s="1"/>
  <c r="B74" i="35"/>
  <c r="E74" i="35" s="1"/>
  <c r="B73" i="35"/>
  <c r="E73" i="35" s="1"/>
  <c r="K73" i="35" s="1"/>
  <c r="B72" i="35"/>
  <c r="E72" i="35" s="1"/>
  <c r="K72" i="35" s="1"/>
  <c r="B71" i="35"/>
  <c r="E71" i="35" s="1"/>
  <c r="H71" i="35" s="1"/>
  <c r="B70" i="35"/>
  <c r="E70" i="35" s="1"/>
  <c r="B69" i="35"/>
  <c r="E69" i="35" s="1"/>
  <c r="K69" i="35" s="1"/>
  <c r="B68" i="35"/>
  <c r="E68" i="35" s="1"/>
  <c r="K68" i="35" s="1"/>
  <c r="B67" i="35"/>
  <c r="E67" i="35" s="1"/>
  <c r="H67" i="35" s="1"/>
  <c r="B66" i="35"/>
  <c r="E66" i="35" s="1"/>
  <c r="B65" i="35"/>
  <c r="E65" i="35" s="1"/>
  <c r="G65" i="35" s="1"/>
  <c r="B64" i="35"/>
  <c r="E64" i="35" s="1"/>
  <c r="H64" i="35" s="1"/>
  <c r="B63" i="35"/>
  <c r="E63" i="35" s="1"/>
  <c r="K63" i="35" s="1"/>
  <c r="B62" i="35"/>
  <c r="E62" i="35" s="1"/>
  <c r="B61" i="35"/>
  <c r="E61" i="35" s="1"/>
  <c r="K61" i="35" s="1"/>
  <c r="H60" i="35"/>
  <c r="B60" i="35"/>
  <c r="E60" i="35" s="1"/>
  <c r="G60" i="35" s="1"/>
  <c r="B59" i="35"/>
  <c r="E59" i="35" s="1"/>
  <c r="G59" i="35" s="1"/>
  <c r="B56" i="35"/>
  <c r="S51" i="35"/>
  <c r="B51" i="35"/>
  <c r="E51" i="35" s="1"/>
  <c r="B50" i="35"/>
  <c r="E50" i="35" s="1"/>
  <c r="B49" i="35"/>
  <c r="E49" i="35" s="1"/>
  <c r="B48" i="35"/>
  <c r="E48" i="35" s="1"/>
  <c r="F48" i="35" s="1"/>
  <c r="B47" i="35"/>
  <c r="E47" i="35" s="1"/>
  <c r="K47" i="35" s="1"/>
  <c r="B46" i="35"/>
  <c r="E46" i="35" s="1"/>
  <c r="G46" i="35" s="1"/>
  <c r="B45" i="35"/>
  <c r="E45" i="35" s="1"/>
  <c r="K45" i="35" s="1"/>
  <c r="B44" i="35"/>
  <c r="E44" i="35" s="1"/>
  <c r="K44" i="35" s="1"/>
  <c r="B43" i="35"/>
  <c r="E43" i="35" s="1"/>
  <c r="B42" i="35"/>
  <c r="E42" i="35" s="1"/>
  <c r="K42" i="35" s="1"/>
  <c r="B41" i="35"/>
  <c r="E41" i="35" s="1"/>
  <c r="G41" i="35" s="1"/>
  <c r="B40" i="35"/>
  <c r="E40" i="35" s="1"/>
  <c r="K40" i="35" s="1"/>
  <c r="B39" i="35"/>
  <c r="E39" i="35" s="1"/>
  <c r="K39" i="35" s="1"/>
  <c r="E38" i="35"/>
  <c r="K38" i="35" s="1"/>
  <c r="B38" i="35"/>
  <c r="B37" i="35"/>
  <c r="E37" i="35" s="1"/>
  <c r="G37" i="35" s="1"/>
  <c r="E36" i="35"/>
  <c r="H36" i="35" s="1"/>
  <c r="B36" i="35"/>
  <c r="B35" i="35"/>
  <c r="E35" i="35" s="1"/>
  <c r="B34" i="35"/>
  <c r="E34" i="35" s="1"/>
  <c r="K34" i="35" s="1"/>
  <c r="B33" i="35"/>
  <c r="E33" i="35" s="1"/>
  <c r="H33" i="35" s="1"/>
  <c r="B32" i="35"/>
  <c r="B29" i="35" s="1"/>
  <c r="S24" i="35"/>
  <c r="E24" i="35"/>
  <c r="H24" i="35" s="1"/>
  <c r="E23" i="35"/>
  <c r="F23" i="35" s="1"/>
  <c r="E22" i="35"/>
  <c r="G22" i="35" s="1"/>
  <c r="E21" i="35"/>
  <c r="H21" i="35" s="1"/>
  <c r="E20" i="35"/>
  <c r="G20" i="35" s="1"/>
  <c r="E19" i="35"/>
  <c r="F19" i="35" s="1"/>
  <c r="E18" i="35"/>
  <c r="G18" i="35" s="1"/>
  <c r="E17" i="35"/>
  <c r="H17" i="35" s="1"/>
  <c r="E16" i="35"/>
  <c r="G16" i="35" s="1"/>
  <c r="H15" i="35"/>
  <c r="F15" i="35"/>
  <c r="E15" i="35"/>
  <c r="G15" i="35" s="1"/>
  <c r="E14" i="35"/>
  <c r="G14" i="35" s="1"/>
  <c r="G13" i="35"/>
  <c r="E13" i="35"/>
  <c r="F13" i="35" s="1"/>
  <c r="E12" i="35"/>
  <c r="K12" i="35" s="1"/>
  <c r="H11" i="35"/>
  <c r="F11" i="35"/>
  <c r="E11" i="35"/>
  <c r="G11" i="35" s="1"/>
  <c r="E10" i="35"/>
  <c r="E9" i="35"/>
  <c r="H9" i="35" s="1"/>
  <c r="E8" i="35"/>
  <c r="K8" i="35" s="1"/>
  <c r="E7" i="35"/>
  <c r="H7" i="35" s="1"/>
  <c r="E6" i="35"/>
  <c r="E5" i="35"/>
  <c r="K5" i="35" s="1"/>
  <c r="B2" i="35"/>
  <c r="S78" i="34"/>
  <c r="B78" i="34"/>
  <c r="E78" i="34" s="1"/>
  <c r="B77" i="34"/>
  <c r="E77" i="34" s="1"/>
  <c r="K77" i="34" s="1"/>
  <c r="B76" i="34"/>
  <c r="E76" i="34" s="1"/>
  <c r="K76" i="34" s="1"/>
  <c r="B75" i="34"/>
  <c r="E75" i="34" s="1"/>
  <c r="K75" i="34" s="1"/>
  <c r="E74" i="34"/>
  <c r="K74" i="34" s="1"/>
  <c r="B74" i="34"/>
  <c r="B73" i="34"/>
  <c r="E73" i="34" s="1"/>
  <c r="K73" i="34" s="1"/>
  <c r="B72" i="34"/>
  <c r="E72" i="34" s="1"/>
  <c r="K72" i="34" s="1"/>
  <c r="B71" i="34"/>
  <c r="E71" i="34" s="1"/>
  <c r="K71" i="34" s="1"/>
  <c r="B70" i="34"/>
  <c r="E70" i="34" s="1"/>
  <c r="K70" i="34" s="1"/>
  <c r="B69" i="34"/>
  <c r="E69" i="34" s="1"/>
  <c r="K69" i="34" s="1"/>
  <c r="B68" i="34"/>
  <c r="E68" i="34" s="1"/>
  <c r="K68" i="34" s="1"/>
  <c r="B67" i="34"/>
  <c r="E67" i="34" s="1"/>
  <c r="K67" i="34" s="1"/>
  <c r="B66" i="34"/>
  <c r="E66" i="34" s="1"/>
  <c r="F66" i="34" s="1"/>
  <c r="B65" i="34"/>
  <c r="E65" i="34" s="1"/>
  <c r="K65" i="34" s="1"/>
  <c r="B64" i="34"/>
  <c r="E64" i="34" s="1"/>
  <c r="F64" i="34" s="1"/>
  <c r="B63" i="34"/>
  <c r="E63" i="34" s="1"/>
  <c r="F63" i="34" s="1"/>
  <c r="E62" i="34"/>
  <c r="F62" i="34" s="1"/>
  <c r="B62" i="34"/>
  <c r="B61" i="34"/>
  <c r="E61" i="34" s="1"/>
  <c r="G61" i="34" s="1"/>
  <c r="B60" i="34"/>
  <c r="E60" i="34" s="1"/>
  <c r="K60" i="34" s="1"/>
  <c r="B59" i="34"/>
  <c r="S51" i="34"/>
  <c r="B51" i="34"/>
  <c r="E51" i="34" s="1"/>
  <c r="F51" i="34" s="1"/>
  <c r="E50" i="34"/>
  <c r="H50" i="34" s="1"/>
  <c r="B50" i="34"/>
  <c r="B49" i="34"/>
  <c r="E49" i="34" s="1"/>
  <c r="K49" i="34" s="1"/>
  <c r="B48" i="34"/>
  <c r="E48" i="34" s="1"/>
  <c r="K48" i="34" s="1"/>
  <c r="B47" i="34"/>
  <c r="E47" i="34" s="1"/>
  <c r="K47" i="34" s="1"/>
  <c r="B46" i="34"/>
  <c r="E46" i="34" s="1"/>
  <c r="K46" i="34" s="1"/>
  <c r="B45" i="34"/>
  <c r="E45" i="34" s="1"/>
  <c r="H44" i="34"/>
  <c r="B44" i="34"/>
  <c r="E44" i="34" s="1"/>
  <c r="G44" i="34" s="1"/>
  <c r="B43" i="34"/>
  <c r="E43" i="34" s="1"/>
  <c r="B42" i="34"/>
  <c r="E42" i="34" s="1"/>
  <c r="K42" i="34" s="1"/>
  <c r="B41" i="34"/>
  <c r="E41" i="34" s="1"/>
  <c r="K41" i="34" s="1"/>
  <c r="B40" i="34"/>
  <c r="E40" i="34" s="1"/>
  <c r="G40" i="34" s="1"/>
  <c r="E39" i="34"/>
  <c r="F39" i="34" s="1"/>
  <c r="B39" i="34"/>
  <c r="B38" i="34"/>
  <c r="E38" i="34" s="1"/>
  <c r="G38" i="34" s="1"/>
  <c r="B37" i="34"/>
  <c r="E37" i="34" s="1"/>
  <c r="B36" i="34"/>
  <c r="E36" i="34" s="1"/>
  <c r="H36" i="34" s="1"/>
  <c r="B35" i="34"/>
  <c r="E35" i="34" s="1"/>
  <c r="K35" i="34" s="1"/>
  <c r="B34" i="34"/>
  <c r="E34" i="34" s="1"/>
  <c r="H34" i="34" s="1"/>
  <c r="E33" i="34"/>
  <c r="H33" i="34" s="1"/>
  <c r="B33" i="34"/>
  <c r="B32" i="34"/>
  <c r="B29" i="34" s="1"/>
  <c r="S24" i="34"/>
  <c r="E24" i="34"/>
  <c r="G24" i="34" s="1"/>
  <c r="E23" i="34"/>
  <c r="G23" i="34" s="1"/>
  <c r="E22" i="34"/>
  <c r="F22" i="34" s="1"/>
  <c r="E21" i="34"/>
  <c r="H21" i="34" s="1"/>
  <c r="E20" i="34"/>
  <c r="H20" i="34" s="1"/>
  <c r="E19" i="34"/>
  <c r="G19" i="34" s="1"/>
  <c r="E18" i="34"/>
  <c r="G18" i="34" s="1"/>
  <c r="H17" i="34"/>
  <c r="E17" i="34"/>
  <c r="K17" i="34" s="1"/>
  <c r="E16" i="34"/>
  <c r="H16" i="34" s="1"/>
  <c r="E15" i="34"/>
  <c r="G15" i="34" s="1"/>
  <c r="G14" i="34"/>
  <c r="E14" i="34"/>
  <c r="F14" i="34" s="1"/>
  <c r="E13" i="34"/>
  <c r="G13" i="34" s="1"/>
  <c r="E12" i="34"/>
  <c r="G12" i="34" s="1"/>
  <c r="E11" i="34"/>
  <c r="G11" i="34" s="1"/>
  <c r="H10" i="34"/>
  <c r="G10" i="34"/>
  <c r="F10" i="34"/>
  <c r="E10" i="34"/>
  <c r="K10" i="34" s="1"/>
  <c r="E9" i="34"/>
  <c r="G9" i="34" s="1"/>
  <c r="E8" i="34"/>
  <c r="F8" i="34" s="1"/>
  <c r="E7" i="34"/>
  <c r="G7" i="34" s="1"/>
  <c r="E6" i="34"/>
  <c r="H6" i="34" s="1"/>
  <c r="E5" i="34"/>
  <c r="F5" i="34" s="1"/>
  <c r="B2" i="34"/>
  <c r="S78" i="33"/>
  <c r="B78" i="33"/>
  <c r="E78" i="33" s="1"/>
  <c r="H78" i="33" s="1"/>
  <c r="B77" i="33"/>
  <c r="E77" i="33" s="1"/>
  <c r="K77" i="33" s="1"/>
  <c r="B76" i="33"/>
  <c r="E76" i="33" s="1"/>
  <c r="B75" i="33"/>
  <c r="E75" i="33" s="1"/>
  <c r="K75" i="33" s="1"/>
  <c r="B74" i="33"/>
  <c r="E74" i="33" s="1"/>
  <c r="K74" i="33" s="1"/>
  <c r="B73" i="33"/>
  <c r="E73" i="33" s="1"/>
  <c r="G73" i="33" s="1"/>
  <c r="B72" i="33"/>
  <c r="E72" i="33" s="1"/>
  <c r="H72" i="33" s="1"/>
  <c r="B71" i="33"/>
  <c r="E71" i="33" s="1"/>
  <c r="K71" i="33" s="1"/>
  <c r="B70" i="33"/>
  <c r="E70" i="33" s="1"/>
  <c r="G70" i="33" s="1"/>
  <c r="E69" i="33"/>
  <c r="G69" i="33" s="1"/>
  <c r="B69" i="33"/>
  <c r="B68" i="33"/>
  <c r="E68" i="33" s="1"/>
  <c r="G68" i="33" s="1"/>
  <c r="B67" i="33"/>
  <c r="E67" i="33" s="1"/>
  <c r="G67" i="33" s="1"/>
  <c r="B66" i="33"/>
  <c r="E66" i="33" s="1"/>
  <c r="G66" i="33" s="1"/>
  <c r="B65" i="33"/>
  <c r="E65" i="33" s="1"/>
  <c r="B64" i="33"/>
  <c r="E64" i="33" s="1"/>
  <c r="G64" i="33" s="1"/>
  <c r="E63" i="33"/>
  <c r="F63" i="33" s="1"/>
  <c r="B63" i="33"/>
  <c r="B62" i="33"/>
  <c r="E62" i="33" s="1"/>
  <c r="B61" i="33"/>
  <c r="E61" i="33" s="1"/>
  <c r="K61" i="33" s="1"/>
  <c r="B60" i="33"/>
  <c r="E60" i="33" s="1"/>
  <c r="B59" i="33"/>
  <c r="S51" i="33"/>
  <c r="B51" i="33"/>
  <c r="E51" i="33" s="1"/>
  <c r="B50" i="33"/>
  <c r="E50" i="33" s="1"/>
  <c r="K50" i="33" s="1"/>
  <c r="G49" i="33"/>
  <c r="B49" i="33"/>
  <c r="E49" i="33" s="1"/>
  <c r="F49" i="33" s="1"/>
  <c r="B48" i="33"/>
  <c r="E48" i="33" s="1"/>
  <c r="K48" i="33" s="1"/>
  <c r="B47" i="33"/>
  <c r="E47" i="33" s="1"/>
  <c r="G47" i="33" s="1"/>
  <c r="E46" i="33"/>
  <c r="H46" i="33" s="1"/>
  <c r="B46" i="33"/>
  <c r="B45" i="33"/>
  <c r="E45" i="33" s="1"/>
  <c r="F45" i="33" s="1"/>
  <c r="B44" i="33"/>
  <c r="E44" i="33" s="1"/>
  <c r="K44" i="33" s="1"/>
  <c r="F43" i="33"/>
  <c r="B43" i="33"/>
  <c r="E43" i="33" s="1"/>
  <c r="G43" i="33" s="1"/>
  <c r="B42" i="33"/>
  <c r="E42" i="33" s="1"/>
  <c r="H42" i="33" s="1"/>
  <c r="E41" i="33"/>
  <c r="F41" i="33" s="1"/>
  <c r="B41" i="33"/>
  <c r="B40" i="33"/>
  <c r="E40" i="33" s="1"/>
  <c r="H40" i="33" s="1"/>
  <c r="E39" i="33"/>
  <c r="H39" i="33" s="1"/>
  <c r="B39" i="33"/>
  <c r="B38" i="33"/>
  <c r="E38" i="33" s="1"/>
  <c r="B37" i="33"/>
  <c r="E37" i="33" s="1"/>
  <c r="K37" i="33" s="1"/>
  <c r="B36" i="33"/>
  <c r="E36" i="33" s="1"/>
  <c r="H36" i="33" s="1"/>
  <c r="B35" i="33"/>
  <c r="E35" i="33" s="1"/>
  <c r="K35" i="33" s="1"/>
  <c r="B34" i="33"/>
  <c r="E34" i="33" s="1"/>
  <c r="G34" i="33" s="1"/>
  <c r="E33" i="33"/>
  <c r="F33" i="33" s="1"/>
  <c r="B33" i="33"/>
  <c r="B32" i="33"/>
  <c r="B29" i="33" s="1"/>
  <c r="S24" i="33"/>
  <c r="E24" i="33"/>
  <c r="F24" i="33" s="1"/>
  <c r="E23" i="33"/>
  <c r="G23" i="33" s="1"/>
  <c r="E22" i="33"/>
  <c r="H22" i="33" s="1"/>
  <c r="E21" i="33"/>
  <c r="G21" i="33" s="1"/>
  <c r="E20" i="33"/>
  <c r="G20" i="33" s="1"/>
  <c r="E19" i="33"/>
  <c r="G19" i="33" s="1"/>
  <c r="E18" i="33"/>
  <c r="F18" i="33" s="1"/>
  <c r="E17" i="33"/>
  <c r="K17" i="33" s="1"/>
  <c r="E16" i="33"/>
  <c r="H16" i="33" s="1"/>
  <c r="F15" i="33"/>
  <c r="E15" i="33"/>
  <c r="G15" i="33" s="1"/>
  <c r="E14" i="33"/>
  <c r="G14" i="33" s="1"/>
  <c r="E13" i="33"/>
  <c r="K13" i="33" s="1"/>
  <c r="E12" i="33"/>
  <c r="H12" i="33" s="1"/>
  <c r="E11" i="33"/>
  <c r="G11" i="33" s="1"/>
  <c r="E10" i="33"/>
  <c r="H10" i="33" s="1"/>
  <c r="E9" i="33"/>
  <c r="F9" i="33" s="1"/>
  <c r="E8" i="33"/>
  <c r="H8" i="33" s="1"/>
  <c r="E7" i="33"/>
  <c r="H7" i="33" s="1"/>
  <c r="E6" i="33"/>
  <c r="H6" i="33" s="1"/>
  <c r="E5" i="33"/>
  <c r="H5" i="33" s="1"/>
  <c r="B2" i="33"/>
  <c r="S78" i="32"/>
  <c r="B78" i="32"/>
  <c r="E78" i="32" s="1"/>
  <c r="B77" i="32"/>
  <c r="E77" i="32" s="1"/>
  <c r="K77" i="32" s="1"/>
  <c r="B76" i="32"/>
  <c r="E76" i="32" s="1"/>
  <c r="G76" i="32" s="1"/>
  <c r="B75" i="32"/>
  <c r="E75" i="32" s="1"/>
  <c r="B74" i="32"/>
  <c r="E74" i="32" s="1"/>
  <c r="K74" i="32" s="1"/>
  <c r="B73" i="32"/>
  <c r="E73" i="32" s="1"/>
  <c r="H73" i="32" s="1"/>
  <c r="B72" i="32"/>
  <c r="E72" i="32" s="1"/>
  <c r="G72" i="32" s="1"/>
  <c r="B71" i="32"/>
  <c r="E71" i="32" s="1"/>
  <c r="K71" i="32" s="1"/>
  <c r="B70" i="32"/>
  <c r="E70" i="32" s="1"/>
  <c r="K70" i="32" s="1"/>
  <c r="B69" i="32"/>
  <c r="E69" i="32" s="1"/>
  <c r="H69" i="32" s="1"/>
  <c r="B68" i="32"/>
  <c r="E68" i="32" s="1"/>
  <c r="K68" i="32" s="1"/>
  <c r="B67" i="32"/>
  <c r="E67" i="32" s="1"/>
  <c r="K67" i="32" s="1"/>
  <c r="B66" i="32"/>
  <c r="E66" i="32" s="1"/>
  <c r="B65" i="32"/>
  <c r="E65" i="32" s="1"/>
  <c r="F65" i="32" s="1"/>
  <c r="B64" i="32"/>
  <c r="E64" i="32" s="1"/>
  <c r="K64" i="32" s="1"/>
  <c r="B63" i="32"/>
  <c r="E63" i="32" s="1"/>
  <c r="B62" i="32"/>
  <c r="E62" i="32" s="1"/>
  <c r="K62" i="32" s="1"/>
  <c r="B61" i="32"/>
  <c r="E61" i="32" s="1"/>
  <c r="K61" i="32" s="1"/>
  <c r="E60" i="32"/>
  <c r="K60" i="32" s="1"/>
  <c r="B60" i="32"/>
  <c r="E59" i="32"/>
  <c r="G59" i="32" s="1"/>
  <c r="B59" i="32"/>
  <c r="B56" i="32" s="1"/>
  <c r="S51" i="32"/>
  <c r="B51" i="32"/>
  <c r="E51" i="32" s="1"/>
  <c r="E50" i="32"/>
  <c r="H50" i="32" s="1"/>
  <c r="B50" i="32"/>
  <c r="B49" i="32"/>
  <c r="E49" i="32" s="1"/>
  <c r="K49" i="32" s="1"/>
  <c r="B48" i="32"/>
  <c r="E48" i="32" s="1"/>
  <c r="K48" i="32" s="1"/>
  <c r="H47" i="32"/>
  <c r="B47" i="32"/>
  <c r="E47" i="32" s="1"/>
  <c r="B46" i="32"/>
  <c r="E46" i="32" s="1"/>
  <c r="K46" i="32" s="1"/>
  <c r="B45" i="32"/>
  <c r="E45" i="32" s="1"/>
  <c r="K45" i="32" s="1"/>
  <c r="B44" i="32"/>
  <c r="E44" i="32" s="1"/>
  <c r="K44" i="32" s="1"/>
  <c r="B43" i="32"/>
  <c r="E43" i="32" s="1"/>
  <c r="H43" i="32" s="1"/>
  <c r="B42" i="32"/>
  <c r="E42" i="32" s="1"/>
  <c r="K42" i="32" s="1"/>
  <c r="B41" i="32"/>
  <c r="E41" i="32" s="1"/>
  <c r="K41" i="32" s="1"/>
  <c r="B40" i="32"/>
  <c r="E40" i="32" s="1"/>
  <c r="F40" i="32" s="1"/>
  <c r="B39" i="32"/>
  <c r="E39" i="32" s="1"/>
  <c r="K39" i="32" s="1"/>
  <c r="B38" i="32"/>
  <c r="E38" i="32" s="1"/>
  <c r="K38" i="32" s="1"/>
  <c r="G37" i="32"/>
  <c r="B37" i="32"/>
  <c r="E37" i="32" s="1"/>
  <c r="H37" i="32" s="1"/>
  <c r="B36" i="32"/>
  <c r="E36" i="32" s="1"/>
  <c r="B35" i="32"/>
  <c r="E35" i="32" s="1"/>
  <c r="B34" i="32"/>
  <c r="E34" i="32" s="1"/>
  <c r="F34" i="32" s="1"/>
  <c r="B33" i="32"/>
  <c r="E33" i="32" s="1"/>
  <c r="H33" i="32" s="1"/>
  <c r="B32" i="32"/>
  <c r="E32" i="32" s="1"/>
  <c r="H32" i="32" s="1"/>
  <c r="S24" i="32"/>
  <c r="E24" i="32"/>
  <c r="E23" i="32"/>
  <c r="K23" i="32" s="1"/>
  <c r="E22" i="32"/>
  <c r="K22" i="32" s="1"/>
  <c r="E21" i="32"/>
  <c r="F21" i="32" s="1"/>
  <c r="E20" i="32"/>
  <c r="H20" i="32" s="1"/>
  <c r="E19" i="32"/>
  <c r="F19" i="32" s="1"/>
  <c r="E18" i="32"/>
  <c r="G18" i="32" s="1"/>
  <c r="E17" i="32"/>
  <c r="H17" i="32" s="1"/>
  <c r="E16" i="32"/>
  <c r="K16" i="32" s="1"/>
  <c r="E15" i="32"/>
  <c r="E14" i="32"/>
  <c r="H14" i="32" s="1"/>
  <c r="E13" i="32"/>
  <c r="F13" i="32" s="1"/>
  <c r="F12" i="32"/>
  <c r="E12" i="32"/>
  <c r="G12" i="32" s="1"/>
  <c r="E11" i="32"/>
  <c r="H11" i="32" s="1"/>
  <c r="E10" i="32"/>
  <c r="G10" i="32" s="1"/>
  <c r="E9" i="32"/>
  <c r="G9" i="32" s="1"/>
  <c r="E8" i="32"/>
  <c r="G8" i="32" s="1"/>
  <c r="G7" i="32"/>
  <c r="E7" i="32"/>
  <c r="F7" i="32" s="1"/>
  <c r="E6" i="32"/>
  <c r="G6" i="32" s="1"/>
  <c r="E5" i="32"/>
  <c r="G5" i="32" s="1"/>
  <c r="B2" i="32"/>
  <c r="S78" i="31"/>
  <c r="B78" i="31"/>
  <c r="E78" i="31" s="1"/>
  <c r="B77" i="31"/>
  <c r="E77" i="31" s="1"/>
  <c r="K77" i="31" s="1"/>
  <c r="B76" i="31"/>
  <c r="E76" i="31" s="1"/>
  <c r="K76" i="31" s="1"/>
  <c r="B75" i="31"/>
  <c r="E75" i="31" s="1"/>
  <c r="B74" i="31"/>
  <c r="E74" i="31" s="1"/>
  <c r="K74" i="31" s="1"/>
  <c r="B73" i="31"/>
  <c r="E73" i="31" s="1"/>
  <c r="K73" i="31" s="1"/>
  <c r="B72" i="31"/>
  <c r="E72" i="31" s="1"/>
  <c r="K72" i="31" s="1"/>
  <c r="B71" i="31"/>
  <c r="E71" i="31" s="1"/>
  <c r="F71" i="31" s="1"/>
  <c r="B70" i="31"/>
  <c r="E70" i="31" s="1"/>
  <c r="K70" i="31" s="1"/>
  <c r="B69" i="31"/>
  <c r="E69" i="31" s="1"/>
  <c r="K69" i="31" s="1"/>
  <c r="B68" i="31"/>
  <c r="E68" i="31" s="1"/>
  <c r="K68" i="31" s="1"/>
  <c r="B67" i="31"/>
  <c r="E67" i="31" s="1"/>
  <c r="E66" i="31"/>
  <c r="K66" i="31" s="1"/>
  <c r="B66" i="31"/>
  <c r="B65" i="31"/>
  <c r="E65" i="31" s="1"/>
  <c r="K65" i="31" s="1"/>
  <c r="B64" i="31"/>
  <c r="E64" i="31" s="1"/>
  <c r="B63" i="31"/>
  <c r="E63" i="31" s="1"/>
  <c r="G63" i="31" s="1"/>
  <c r="B62" i="31"/>
  <c r="E62" i="31" s="1"/>
  <c r="F62" i="31" s="1"/>
  <c r="B61" i="31"/>
  <c r="E61" i="31" s="1"/>
  <c r="K61" i="31" s="1"/>
  <c r="B60" i="31"/>
  <c r="E60" i="31" s="1"/>
  <c r="G60" i="31" s="1"/>
  <c r="B59" i="31"/>
  <c r="B56" i="31" s="1"/>
  <c r="S51" i="31"/>
  <c r="B51" i="31"/>
  <c r="E51" i="31" s="1"/>
  <c r="B50" i="31"/>
  <c r="E50" i="31" s="1"/>
  <c r="F50" i="31" s="1"/>
  <c r="B49" i="31"/>
  <c r="E49" i="31" s="1"/>
  <c r="F49" i="31" s="1"/>
  <c r="B48" i="31"/>
  <c r="E48" i="31" s="1"/>
  <c r="K48" i="31" s="1"/>
  <c r="E47" i="31"/>
  <c r="B47" i="31"/>
  <c r="B46" i="31"/>
  <c r="E46" i="31" s="1"/>
  <c r="H46" i="31" s="1"/>
  <c r="B45" i="31"/>
  <c r="E45" i="31" s="1"/>
  <c r="H45" i="31" s="1"/>
  <c r="E44" i="31"/>
  <c r="G44" i="31" s="1"/>
  <c r="B44" i="31"/>
  <c r="B43" i="31"/>
  <c r="E43" i="31" s="1"/>
  <c r="G43" i="31" s="1"/>
  <c r="B42" i="31"/>
  <c r="E42" i="31" s="1"/>
  <c r="F42" i="31" s="1"/>
  <c r="B41" i="31"/>
  <c r="E41" i="31" s="1"/>
  <c r="G41" i="31" s="1"/>
  <c r="B40" i="31"/>
  <c r="E40" i="31" s="1"/>
  <c r="B39" i="31"/>
  <c r="E39" i="31" s="1"/>
  <c r="H39" i="31" s="1"/>
  <c r="B38" i="31"/>
  <c r="E38" i="31" s="1"/>
  <c r="K38" i="31" s="1"/>
  <c r="B37" i="31"/>
  <c r="E37" i="31" s="1"/>
  <c r="K37" i="31" s="1"/>
  <c r="B36" i="31"/>
  <c r="E36" i="31" s="1"/>
  <c r="H36" i="31" s="1"/>
  <c r="E35" i="31"/>
  <c r="H35" i="31" s="1"/>
  <c r="B35" i="31"/>
  <c r="B34" i="31"/>
  <c r="E34" i="31" s="1"/>
  <c r="K34" i="31" s="1"/>
  <c r="B33" i="31"/>
  <c r="E33" i="31" s="1"/>
  <c r="K33" i="31" s="1"/>
  <c r="E32" i="31"/>
  <c r="G32" i="31" s="1"/>
  <c r="B32" i="31"/>
  <c r="B29" i="31" s="1"/>
  <c r="S24" i="31"/>
  <c r="E24" i="31"/>
  <c r="F24" i="31" s="1"/>
  <c r="E23" i="31"/>
  <c r="G23" i="31" s="1"/>
  <c r="E22" i="31"/>
  <c r="H22" i="31" s="1"/>
  <c r="E21" i="31"/>
  <c r="K21" i="31" s="1"/>
  <c r="E20" i="31"/>
  <c r="H20" i="31" s="1"/>
  <c r="E19" i="31"/>
  <c r="G19" i="31" s="1"/>
  <c r="H18" i="31"/>
  <c r="E18" i="31"/>
  <c r="F18" i="31" s="1"/>
  <c r="E17" i="31"/>
  <c r="K17" i="31" s="1"/>
  <c r="F16" i="31"/>
  <c r="E16" i="31"/>
  <c r="H16" i="31" s="1"/>
  <c r="E15" i="31"/>
  <c r="G15" i="31" s="1"/>
  <c r="E14" i="31"/>
  <c r="G14" i="31" s="1"/>
  <c r="E13" i="31"/>
  <c r="K13" i="31" s="1"/>
  <c r="E12" i="31"/>
  <c r="H12" i="31" s="1"/>
  <c r="E11" i="31"/>
  <c r="G11" i="31" s="1"/>
  <c r="E10" i="31"/>
  <c r="H10" i="31" s="1"/>
  <c r="E9" i="31"/>
  <c r="K9" i="31" s="1"/>
  <c r="E8" i="31"/>
  <c r="H8" i="31" s="1"/>
  <c r="E7" i="31"/>
  <c r="H6" i="31"/>
  <c r="E6" i="31"/>
  <c r="G6" i="31" s="1"/>
  <c r="E5" i="31"/>
  <c r="H5" i="31" s="1"/>
  <c r="B2" i="31"/>
  <c r="S78" i="30"/>
  <c r="B78" i="30"/>
  <c r="E78" i="30" s="1"/>
  <c r="B77" i="30"/>
  <c r="E77" i="30" s="1"/>
  <c r="K77" i="30" s="1"/>
  <c r="B76" i="30"/>
  <c r="E76" i="30" s="1"/>
  <c r="K76" i="30" s="1"/>
  <c r="B75" i="30"/>
  <c r="E75" i="30" s="1"/>
  <c r="H75" i="30" s="1"/>
  <c r="B74" i="30"/>
  <c r="E74" i="30" s="1"/>
  <c r="K74" i="30" s="1"/>
  <c r="B73" i="30"/>
  <c r="E73" i="30" s="1"/>
  <c r="K73" i="30" s="1"/>
  <c r="B72" i="30"/>
  <c r="E72" i="30" s="1"/>
  <c r="K72" i="30" s="1"/>
  <c r="B71" i="30"/>
  <c r="E71" i="30" s="1"/>
  <c r="H71" i="30" s="1"/>
  <c r="B70" i="30"/>
  <c r="E70" i="30" s="1"/>
  <c r="K70" i="30" s="1"/>
  <c r="B69" i="30"/>
  <c r="E69" i="30" s="1"/>
  <c r="K69" i="30" s="1"/>
  <c r="B68" i="30"/>
  <c r="E68" i="30" s="1"/>
  <c r="K68" i="30" s="1"/>
  <c r="B67" i="30"/>
  <c r="E67" i="30" s="1"/>
  <c r="H67" i="30" s="1"/>
  <c r="B66" i="30"/>
  <c r="E66" i="30" s="1"/>
  <c r="K66" i="30" s="1"/>
  <c r="B65" i="30"/>
  <c r="E65" i="30" s="1"/>
  <c r="G65" i="30" s="1"/>
  <c r="B64" i="30"/>
  <c r="E64" i="30" s="1"/>
  <c r="H64" i="30" s="1"/>
  <c r="B63" i="30"/>
  <c r="E63" i="30" s="1"/>
  <c r="K63" i="30" s="1"/>
  <c r="B62" i="30"/>
  <c r="E62" i="30" s="1"/>
  <c r="K62" i="30" s="1"/>
  <c r="B61" i="30"/>
  <c r="E61" i="30" s="1"/>
  <c r="K61" i="30" s="1"/>
  <c r="B60" i="30"/>
  <c r="E60" i="30" s="1"/>
  <c r="K60" i="30" s="1"/>
  <c r="B59" i="30"/>
  <c r="E59" i="30" s="1"/>
  <c r="F59" i="30" s="1"/>
  <c r="S51" i="30"/>
  <c r="B51" i="30"/>
  <c r="E51" i="30" s="1"/>
  <c r="B50" i="30"/>
  <c r="E50" i="30" s="1"/>
  <c r="H50" i="30" s="1"/>
  <c r="B49" i="30"/>
  <c r="E49" i="30" s="1"/>
  <c r="F49" i="30" s="1"/>
  <c r="B48" i="30"/>
  <c r="E48" i="30" s="1"/>
  <c r="H48" i="30" s="1"/>
  <c r="B47" i="30"/>
  <c r="E47" i="30" s="1"/>
  <c r="F47" i="30" s="1"/>
  <c r="B46" i="30"/>
  <c r="E46" i="30" s="1"/>
  <c r="K46" i="30" s="1"/>
  <c r="B45" i="30"/>
  <c r="E45" i="30" s="1"/>
  <c r="F45" i="30" s="1"/>
  <c r="B44" i="30"/>
  <c r="E44" i="30" s="1"/>
  <c r="H44" i="30" s="1"/>
  <c r="B43" i="30"/>
  <c r="E43" i="30" s="1"/>
  <c r="K43" i="30" s="1"/>
  <c r="B42" i="30"/>
  <c r="E42" i="30" s="1"/>
  <c r="K42" i="30" s="1"/>
  <c r="B41" i="30"/>
  <c r="E41" i="30" s="1"/>
  <c r="F41" i="30" s="1"/>
  <c r="B40" i="30"/>
  <c r="E40" i="30" s="1"/>
  <c r="K40" i="30" s="1"/>
  <c r="B39" i="30"/>
  <c r="E39" i="30" s="1"/>
  <c r="G39" i="30" s="1"/>
  <c r="B38" i="30"/>
  <c r="E38" i="30" s="1"/>
  <c r="K38" i="30" s="1"/>
  <c r="G37" i="30"/>
  <c r="B37" i="30"/>
  <c r="E37" i="30" s="1"/>
  <c r="H37" i="30" s="1"/>
  <c r="B36" i="30"/>
  <c r="E36" i="30" s="1"/>
  <c r="K36" i="30" s="1"/>
  <c r="B35" i="30"/>
  <c r="E35" i="30" s="1"/>
  <c r="K35" i="30" s="1"/>
  <c r="B34" i="30"/>
  <c r="E34" i="30" s="1"/>
  <c r="K34" i="30" s="1"/>
  <c r="B33" i="30"/>
  <c r="E33" i="30" s="1"/>
  <c r="G33" i="30" s="1"/>
  <c r="B32" i="30"/>
  <c r="B29" i="30" s="1"/>
  <c r="S24" i="30"/>
  <c r="E24" i="30"/>
  <c r="E23" i="30"/>
  <c r="H23" i="30" s="1"/>
  <c r="E22" i="30"/>
  <c r="F22" i="30" s="1"/>
  <c r="E21" i="30"/>
  <c r="H21" i="30" s="1"/>
  <c r="E20" i="30"/>
  <c r="F20" i="30" s="1"/>
  <c r="E19" i="30"/>
  <c r="H19" i="30" s="1"/>
  <c r="E18" i="30"/>
  <c r="F18" i="30" s="1"/>
  <c r="E17" i="30"/>
  <c r="K17" i="30" s="1"/>
  <c r="E16" i="30"/>
  <c r="K16" i="30" s="1"/>
  <c r="E15" i="30"/>
  <c r="H15" i="30" s="1"/>
  <c r="E14" i="30"/>
  <c r="F14" i="30" s="1"/>
  <c r="E13" i="30"/>
  <c r="G13" i="30" s="1"/>
  <c r="E12" i="30"/>
  <c r="H12" i="30" s="1"/>
  <c r="E11" i="30"/>
  <c r="H11" i="30" s="1"/>
  <c r="H10" i="30"/>
  <c r="E10" i="30"/>
  <c r="F10" i="30" s="1"/>
  <c r="E9" i="30"/>
  <c r="K9" i="30" s="1"/>
  <c r="E8" i="30"/>
  <c r="K8" i="30" s="1"/>
  <c r="E7" i="30"/>
  <c r="F7" i="30" s="1"/>
  <c r="F6" i="30"/>
  <c r="E6" i="30"/>
  <c r="H6" i="30" s="1"/>
  <c r="E5" i="30"/>
  <c r="H5" i="30" s="1"/>
  <c r="B2" i="30"/>
  <c r="S78" i="29"/>
  <c r="B78" i="29"/>
  <c r="E78" i="29" s="1"/>
  <c r="B77" i="29"/>
  <c r="E77" i="29" s="1"/>
  <c r="K77" i="29" s="1"/>
  <c r="B76" i="29"/>
  <c r="E76" i="29" s="1"/>
  <c r="K76" i="29" s="1"/>
  <c r="B75" i="29"/>
  <c r="E75" i="29" s="1"/>
  <c r="B74" i="29"/>
  <c r="E74" i="29" s="1"/>
  <c r="K74" i="29" s="1"/>
  <c r="B73" i="29"/>
  <c r="E73" i="29" s="1"/>
  <c r="K73" i="29" s="1"/>
  <c r="B72" i="29"/>
  <c r="E72" i="29" s="1"/>
  <c r="K72" i="29" s="1"/>
  <c r="B71" i="29"/>
  <c r="E71" i="29" s="1"/>
  <c r="F71" i="29" s="1"/>
  <c r="B70" i="29"/>
  <c r="E70" i="29" s="1"/>
  <c r="K70" i="29" s="1"/>
  <c r="B69" i="29"/>
  <c r="E69" i="29" s="1"/>
  <c r="K69" i="29" s="1"/>
  <c r="B68" i="29"/>
  <c r="E68" i="29" s="1"/>
  <c r="K68" i="29" s="1"/>
  <c r="B67" i="29"/>
  <c r="E67" i="29" s="1"/>
  <c r="B66" i="29"/>
  <c r="E66" i="29" s="1"/>
  <c r="F66" i="29" s="1"/>
  <c r="B65" i="29"/>
  <c r="E65" i="29" s="1"/>
  <c r="K65" i="29" s="1"/>
  <c r="B64" i="29"/>
  <c r="E64" i="29" s="1"/>
  <c r="F64" i="29" s="1"/>
  <c r="B63" i="29"/>
  <c r="E63" i="29" s="1"/>
  <c r="B62" i="29"/>
  <c r="E62" i="29" s="1"/>
  <c r="F62" i="29" s="1"/>
  <c r="B61" i="29"/>
  <c r="E61" i="29" s="1"/>
  <c r="K61" i="29" s="1"/>
  <c r="B60" i="29"/>
  <c r="E60" i="29" s="1"/>
  <c r="G60" i="29" s="1"/>
  <c r="B59" i="29"/>
  <c r="E59" i="29" s="1"/>
  <c r="B56" i="29"/>
  <c r="S51" i="29"/>
  <c r="B51" i="29"/>
  <c r="E51" i="29" s="1"/>
  <c r="F51" i="29" s="1"/>
  <c r="B50" i="29"/>
  <c r="E50" i="29" s="1"/>
  <c r="K50" i="29" s="1"/>
  <c r="B49" i="29"/>
  <c r="E49" i="29" s="1"/>
  <c r="F49" i="29" s="1"/>
  <c r="B48" i="29"/>
  <c r="E48" i="29" s="1"/>
  <c r="K48" i="29" s="1"/>
  <c r="B47" i="29"/>
  <c r="E47" i="29" s="1"/>
  <c r="B46" i="29"/>
  <c r="E46" i="29" s="1"/>
  <c r="H46" i="29" s="1"/>
  <c r="B45" i="29"/>
  <c r="E45" i="29" s="1"/>
  <c r="B44" i="29"/>
  <c r="E44" i="29" s="1"/>
  <c r="B43" i="29"/>
  <c r="E43" i="29" s="1"/>
  <c r="F43" i="29" s="1"/>
  <c r="B42" i="29"/>
  <c r="E42" i="29" s="1"/>
  <c r="K42" i="29" s="1"/>
  <c r="B41" i="29"/>
  <c r="E41" i="29" s="1"/>
  <c r="B40" i="29"/>
  <c r="E40" i="29" s="1"/>
  <c r="K40" i="29" s="1"/>
  <c r="B39" i="29"/>
  <c r="E39" i="29" s="1"/>
  <c r="B38" i="29"/>
  <c r="E38" i="29" s="1"/>
  <c r="H38" i="29" s="1"/>
  <c r="B37" i="29"/>
  <c r="E37" i="29" s="1"/>
  <c r="K37" i="29" s="1"/>
  <c r="B36" i="29"/>
  <c r="E36" i="29" s="1"/>
  <c r="B35" i="29"/>
  <c r="E35" i="29" s="1"/>
  <c r="K35" i="29" s="1"/>
  <c r="B34" i="29"/>
  <c r="E34" i="29" s="1"/>
  <c r="K34" i="29" s="1"/>
  <c r="B33" i="29"/>
  <c r="E33" i="29" s="1"/>
  <c r="B32" i="29"/>
  <c r="E32" i="29" s="1"/>
  <c r="H32" i="29" s="1"/>
  <c r="S24" i="29"/>
  <c r="E24" i="29"/>
  <c r="G24" i="29" s="1"/>
  <c r="E23" i="29"/>
  <c r="G23" i="29" s="1"/>
  <c r="E22" i="29"/>
  <c r="K22" i="29" s="1"/>
  <c r="H21" i="29"/>
  <c r="E21" i="29"/>
  <c r="G21" i="29" s="1"/>
  <c r="E20" i="29"/>
  <c r="G20" i="29" s="1"/>
  <c r="E19" i="29"/>
  <c r="H19" i="29" s="1"/>
  <c r="E18" i="29"/>
  <c r="G18" i="29" s="1"/>
  <c r="E17" i="29"/>
  <c r="G17" i="29" s="1"/>
  <c r="E16" i="29"/>
  <c r="G16" i="29" s="1"/>
  <c r="E15" i="29"/>
  <c r="H15" i="29" s="1"/>
  <c r="E14" i="29"/>
  <c r="G14" i="29" s="1"/>
  <c r="E13" i="29"/>
  <c r="G13" i="29" s="1"/>
  <c r="E12" i="29"/>
  <c r="G12" i="29" s="1"/>
  <c r="E11" i="29"/>
  <c r="H11" i="29" s="1"/>
  <c r="E10" i="29"/>
  <c r="H10" i="29" s="1"/>
  <c r="E9" i="29"/>
  <c r="F9" i="29" s="1"/>
  <c r="E8" i="29"/>
  <c r="H8" i="29" s="1"/>
  <c r="E7" i="29"/>
  <c r="F7" i="29" s="1"/>
  <c r="E6" i="29"/>
  <c r="H6" i="29" s="1"/>
  <c r="E5" i="29"/>
  <c r="H5" i="29" s="1"/>
  <c r="B2" i="29"/>
  <c r="S78" i="28"/>
  <c r="B78" i="28"/>
  <c r="E78" i="28" s="1"/>
  <c r="F78" i="28" s="1"/>
  <c r="B77" i="28"/>
  <c r="E77" i="28" s="1"/>
  <c r="K77" i="28" s="1"/>
  <c r="B76" i="28"/>
  <c r="E76" i="28" s="1"/>
  <c r="F76" i="28" s="1"/>
  <c r="B75" i="28"/>
  <c r="E75" i="28" s="1"/>
  <c r="H75" i="28" s="1"/>
  <c r="E74" i="28"/>
  <c r="K74" i="28" s="1"/>
  <c r="B74" i="28"/>
  <c r="E73" i="28"/>
  <c r="K73" i="28" s="1"/>
  <c r="B73" i="28"/>
  <c r="B72" i="28"/>
  <c r="E72" i="28" s="1"/>
  <c r="K72" i="28" s="1"/>
  <c r="B71" i="28"/>
  <c r="E71" i="28" s="1"/>
  <c r="H71" i="28" s="1"/>
  <c r="E70" i="28"/>
  <c r="K70" i="28" s="1"/>
  <c r="B70" i="28"/>
  <c r="E69" i="28"/>
  <c r="K69" i="28" s="1"/>
  <c r="B69" i="28"/>
  <c r="H68" i="28"/>
  <c r="B68" i="28"/>
  <c r="E68" i="28" s="1"/>
  <c r="F68" i="28" s="1"/>
  <c r="B67" i="28"/>
  <c r="E67" i="28" s="1"/>
  <c r="K67" i="28" s="1"/>
  <c r="B66" i="28"/>
  <c r="E66" i="28" s="1"/>
  <c r="K66" i="28" s="1"/>
  <c r="B65" i="28"/>
  <c r="E65" i="28" s="1"/>
  <c r="K65" i="28" s="1"/>
  <c r="B64" i="28"/>
  <c r="E64" i="28" s="1"/>
  <c r="F64" i="28" s="1"/>
  <c r="B63" i="28"/>
  <c r="E63" i="28" s="1"/>
  <c r="H63" i="28" s="1"/>
  <c r="B62" i="28"/>
  <c r="E62" i="28" s="1"/>
  <c r="K62" i="28" s="1"/>
  <c r="B61" i="28"/>
  <c r="E61" i="28" s="1"/>
  <c r="H61" i="28" s="1"/>
  <c r="B60" i="28"/>
  <c r="E60" i="28" s="1"/>
  <c r="G60" i="28" s="1"/>
  <c r="B59" i="28"/>
  <c r="E59" i="28" s="1"/>
  <c r="G59" i="28" s="1"/>
  <c r="S51" i="28"/>
  <c r="B51" i="28"/>
  <c r="E51" i="28" s="1"/>
  <c r="E50" i="28"/>
  <c r="G50" i="28" s="1"/>
  <c r="B50" i="28"/>
  <c r="B49" i="28"/>
  <c r="E49" i="28" s="1"/>
  <c r="G49" i="28" s="1"/>
  <c r="B48" i="28"/>
  <c r="E48" i="28" s="1"/>
  <c r="B47" i="28"/>
  <c r="E47" i="28" s="1"/>
  <c r="K47" i="28" s="1"/>
  <c r="B46" i="28"/>
  <c r="E46" i="28" s="1"/>
  <c r="K46" i="28" s="1"/>
  <c r="B45" i="28"/>
  <c r="E45" i="28" s="1"/>
  <c r="K45" i="28" s="1"/>
  <c r="E44" i="28"/>
  <c r="F44" i="28" s="1"/>
  <c r="B44" i="28"/>
  <c r="B43" i="28"/>
  <c r="E43" i="28" s="1"/>
  <c r="H43" i="28" s="1"/>
  <c r="B42" i="28"/>
  <c r="E42" i="28" s="1"/>
  <c r="K42" i="28" s="1"/>
  <c r="B41" i="28"/>
  <c r="E41" i="28" s="1"/>
  <c r="H41" i="28" s="1"/>
  <c r="B40" i="28"/>
  <c r="E40" i="28" s="1"/>
  <c r="B39" i="28"/>
  <c r="E39" i="28" s="1"/>
  <c r="K39" i="28" s="1"/>
  <c r="B38" i="28"/>
  <c r="E38" i="28" s="1"/>
  <c r="K38" i="28" s="1"/>
  <c r="B37" i="28"/>
  <c r="E37" i="28" s="1"/>
  <c r="F37" i="28" s="1"/>
  <c r="F36" i="28"/>
  <c r="E36" i="28"/>
  <c r="K36" i="28" s="1"/>
  <c r="B36" i="28"/>
  <c r="B35" i="28"/>
  <c r="E35" i="28" s="1"/>
  <c r="F35" i="28" s="1"/>
  <c r="B34" i="28"/>
  <c r="E34" i="28" s="1"/>
  <c r="K34" i="28" s="1"/>
  <c r="B33" i="28"/>
  <c r="E33" i="28" s="1"/>
  <c r="H33" i="28" s="1"/>
  <c r="B32" i="28"/>
  <c r="B29" i="28" s="1"/>
  <c r="S24" i="28"/>
  <c r="E24" i="28"/>
  <c r="H24" i="28" s="1"/>
  <c r="E23" i="28"/>
  <c r="F23" i="28" s="1"/>
  <c r="E22" i="28"/>
  <c r="F22" i="28" s="1"/>
  <c r="E21" i="28"/>
  <c r="K21" i="28" s="1"/>
  <c r="E20" i="28"/>
  <c r="K20" i="28" s="1"/>
  <c r="E19" i="28"/>
  <c r="F19" i="28" s="1"/>
  <c r="E18" i="28"/>
  <c r="G18" i="28" s="1"/>
  <c r="E17" i="28"/>
  <c r="H17" i="28" s="1"/>
  <c r="E16" i="28"/>
  <c r="F16" i="28" s="1"/>
  <c r="E15" i="28"/>
  <c r="H15" i="28" s="1"/>
  <c r="E14" i="28"/>
  <c r="F14" i="28" s="1"/>
  <c r="E13" i="28"/>
  <c r="H13" i="28" s="1"/>
  <c r="E12" i="28"/>
  <c r="G12" i="28" s="1"/>
  <c r="E11" i="28"/>
  <c r="H11" i="28" s="1"/>
  <c r="E10" i="28"/>
  <c r="G10" i="28" s="1"/>
  <c r="H9" i="28"/>
  <c r="G9" i="28"/>
  <c r="E9" i="28"/>
  <c r="K9" i="28" s="1"/>
  <c r="E8" i="28"/>
  <c r="G8" i="28" s="1"/>
  <c r="E7" i="28"/>
  <c r="H7" i="28" s="1"/>
  <c r="E6" i="28"/>
  <c r="G6" i="28" s="1"/>
  <c r="E5" i="28"/>
  <c r="G5" i="28" s="1"/>
  <c r="B2" i="28"/>
  <c r="S78" i="27"/>
  <c r="B78" i="27"/>
  <c r="E78" i="27" s="1"/>
  <c r="B77" i="27"/>
  <c r="E77" i="27" s="1"/>
  <c r="K77" i="27" s="1"/>
  <c r="B76" i="27"/>
  <c r="E76" i="27" s="1"/>
  <c r="K76" i="27" s="1"/>
  <c r="B75" i="27"/>
  <c r="E75" i="27" s="1"/>
  <c r="F75" i="27" s="1"/>
  <c r="E74" i="27"/>
  <c r="K74" i="27" s="1"/>
  <c r="B74" i="27"/>
  <c r="B73" i="27"/>
  <c r="E73" i="27" s="1"/>
  <c r="K73" i="27" s="1"/>
  <c r="B72" i="27"/>
  <c r="E72" i="27" s="1"/>
  <c r="K72" i="27" s="1"/>
  <c r="B71" i="27"/>
  <c r="E71" i="27" s="1"/>
  <c r="F71" i="27" s="1"/>
  <c r="B70" i="27"/>
  <c r="E70" i="27" s="1"/>
  <c r="K70" i="27" s="1"/>
  <c r="B69" i="27"/>
  <c r="E69" i="27" s="1"/>
  <c r="K69" i="27" s="1"/>
  <c r="B68" i="27"/>
  <c r="E68" i="27" s="1"/>
  <c r="K68" i="27" s="1"/>
  <c r="B67" i="27"/>
  <c r="E67" i="27" s="1"/>
  <c r="F67" i="27" s="1"/>
  <c r="B66" i="27"/>
  <c r="E66" i="27" s="1"/>
  <c r="K66" i="27" s="1"/>
  <c r="B65" i="27"/>
  <c r="E65" i="27" s="1"/>
  <c r="K65" i="27" s="1"/>
  <c r="B64" i="27"/>
  <c r="E64" i="27" s="1"/>
  <c r="H64" i="27" s="1"/>
  <c r="B63" i="27"/>
  <c r="E63" i="27" s="1"/>
  <c r="K63" i="27" s="1"/>
  <c r="B62" i="27"/>
  <c r="E62" i="27" s="1"/>
  <c r="K62" i="27" s="1"/>
  <c r="B61" i="27"/>
  <c r="E61" i="27" s="1"/>
  <c r="K61" i="27" s="1"/>
  <c r="B60" i="27"/>
  <c r="E60" i="27" s="1"/>
  <c r="K60" i="27" s="1"/>
  <c r="B59" i="27"/>
  <c r="E59" i="27" s="1"/>
  <c r="G59" i="27" s="1"/>
  <c r="S51" i="27"/>
  <c r="B51" i="27"/>
  <c r="E51" i="27" s="1"/>
  <c r="G51" i="27" s="1"/>
  <c r="B50" i="27"/>
  <c r="E50" i="27" s="1"/>
  <c r="G50" i="27" s="1"/>
  <c r="E49" i="27"/>
  <c r="G49" i="27" s="1"/>
  <c r="B49" i="27"/>
  <c r="B48" i="27"/>
  <c r="E48" i="27" s="1"/>
  <c r="K48" i="27" s="1"/>
  <c r="E47" i="27"/>
  <c r="K47" i="27" s="1"/>
  <c r="B47" i="27"/>
  <c r="B46" i="27"/>
  <c r="E46" i="27" s="1"/>
  <c r="G46" i="27" s="1"/>
  <c r="B45" i="27"/>
  <c r="E45" i="27" s="1"/>
  <c r="F45" i="27" s="1"/>
  <c r="B44" i="27"/>
  <c r="E44" i="27" s="1"/>
  <c r="K44" i="27" s="1"/>
  <c r="B43" i="27"/>
  <c r="E43" i="27" s="1"/>
  <c r="K43" i="27" s="1"/>
  <c r="B42" i="27"/>
  <c r="E42" i="27" s="1"/>
  <c r="H42" i="27" s="1"/>
  <c r="B41" i="27"/>
  <c r="E41" i="27" s="1"/>
  <c r="K41" i="27" s="1"/>
  <c r="B40" i="27"/>
  <c r="E40" i="27" s="1"/>
  <c r="B39" i="27"/>
  <c r="E39" i="27" s="1"/>
  <c r="F39" i="27" s="1"/>
  <c r="B38" i="27"/>
  <c r="E38" i="27" s="1"/>
  <c r="K38" i="27" s="1"/>
  <c r="B37" i="27"/>
  <c r="E37" i="27" s="1"/>
  <c r="K37" i="27" s="1"/>
  <c r="B36" i="27"/>
  <c r="E36" i="27" s="1"/>
  <c r="K36" i="27" s="1"/>
  <c r="B35" i="27"/>
  <c r="E35" i="27" s="1"/>
  <c r="K35" i="27" s="1"/>
  <c r="B34" i="27"/>
  <c r="E34" i="27" s="1"/>
  <c r="G34" i="27" s="1"/>
  <c r="B33" i="27"/>
  <c r="E33" i="27" s="1"/>
  <c r="K33" i="27" s="1"/>
  <c r="B32" i="27"/>
  <c r="E32" i="27" s="1"/>
  <c r="K32" i="27" s="1"/>
  <c r="S24" i="27"/>
  <c r="E24" i="27"/>
  <c r="H24" i="27" s="1"/>
  <c r="H23" i="27"/>
  <c r="E23" i="27"/>
  <c r="G23" i="27" s="1"/>
  <c r="E22" i="27"/>
  <c r="K22" i="27" s="1"/>
  <c r="E21" i="27"/>
  <c r="H21" i="27" s="1"/>
  <c r="E20" i="27"/>
  <c r="K20" i="27" s="1"/>
  <c r="E19" i="27"/>
  <c r="H19" i="27" s="1"/>
  <c r="E18" i="27"/>
  <c r="G18" i="27" s="1"/>
  <c r="E17" i="27"/>
  <c r="F17" i="27" s="1"/>
  <c r="E16" i="27"/>
  <c r="K16" i="27" s="1"/>
  <c r="E15" i="27"/>
  <c r="G15" i="27" s="1"/>
  <c r="E14" i="27"/>
  <c r="G14" i="27" s="1"/>
  <c r="E13" i="27"/>
  <c r="H13" i="27" s="1"/>
  <c r="E12" i="27"/>
  <c r="F12" i="27" s="1"/>
  <c r="E11" i="27"/>
  <c r="G11" i="27" s="1"/>
  <c r="E10" i="27"/>
  <c r="H10" i="27" s="1"/>
  <c r="E9" i="27"/>
  <c r="K9" i="27" s="1"/>
  <c r="E8" i="27"/>
  <c r="K8" i="27" s="1"/>
  <c r="E7" i="27"/>
  <c r="H7" i="27" s="1"/>
  <c r="H6" i="27"/>
  <c r="E6" i="27"/>
  <c r="F6" i="27" s="1"/>
  <c r="E5" i="27"/>
  <c r="H5" i="27" s="1"/>
  <c r="B2" i="27"/>
  <c r="S78" i="26"/>
  <c r="B78" i="26"/>
  <c r="E78" i="26" s="1"/>
  <c r="B77" i="26"/>
  <c r="E77" i="26" s="1"/>
  <c r="K77" i="26" s="1"/>
  <c r="B76" i="26"/>
  <c r="E76" i="26" s="1"/>
  <c r="K76" i="26" s="1"/>
  <c r="B75" i="26"/>
  <c r="E75" i="26" s="1"/>
  <c r="B74" i="26"/>
  <c r="E74" i="26" s="1"/>
  <c r="K74" i="26" s="1"/>
  <c r="B73" i="26"/>
  <c r="E73" i="26" s="1"/>
  <c r="H73" i="26" s="1"/>
  <c r="B72" i="26"/>
  <c r="E72" i="26" s="1"/>
  <c r="G72" i="26" s="1"/>
  <c r="B71" i="26"/>
  <c r="E71" i="26" s="1"/>
  <c r="B70" i="26"/>
  <c r="E70" i="26" s="1"/>
  <c r="K70" i="26" s="1"/>
  <c r="B69" i="26"/>
  <c r="E69" i="26" s="1"/>
  <c r="H69" i="26" s="1"/>
  <c r="B68" i="26"/>
  <c r="E68" i="26" s="1"/>
  <c r="K68" i="26" s="1"/>
  <c r="B67" i="26"/>
  <c r="E67" i="26" s="1"/>
  <c r="E66" i="26"/>
  <c r="K66" i="26" s="1"/>
  <c r="B66" i="26"/>
  <c r="B65" i="26"/>
  <c r="E65" i="26" s="1"/>
  <c r="H65" i="26" s="1"/>
  <c r="B64" i="26"/>
  <c r="E64" i="26" s="1"/>
  <c r="K64" i="26" s="1"/>
  <c r="B63" i="26"/>
  <c r="E63" i="26" s="1"/>
  <c r="K63" i="26" s="1"/>
  <c r="B62" i="26"/>
  <c r="E62" i="26" s="1"/>
  <c r="K62" i="26" s="1"/>
  <c r="B61" i="26"/>
  <c r="E61" i="26" s="1"/>
  <c r="H61" i="26" s="1"/>
  <c r="E60" i="26"/>
  <c r="K60" i="26" s="1"/>
  <c r="B60" i="26"/>
  <c r="B59" i="26"/>
  <c r="E59" i="26" s="1"/>
  <c r="G59" i="26" s="1"/>
  <c r="S51" i="26"/>
  <c r="B51" i="26"/>
  <c r="E51" i="26" s="1"/>
  <c r="B50" i="26"/>
  <c r="E50" i="26" s="1"/>
  <c r="K50" i="26" s="1"/>
  <c r="B49" i="26"/>
  <c r="E49" i="26" s="1"/>
  <c r="H49" i="26" s="1"/>
  <c r="B48" i="26"/>
  <c r="E48" i="26" s="1"/>
  <c r="G48" i="26" s="1"/>
  <c r="B47" i="26"/>
  <c r="E47" i="26" s="1"/>
  <c r="B46" i="26"/>
  <c r="E46" i="26" s="1"/>
  <c r="F46" i="26" s="1"/>
  <c r="E45" i="26"/>
  <c r="G45" i="26" s="1"/>
  <c r="B45" i="26"/>
  <c r="B44" i="26"/>
  <c r="E44" i="26" s="1"/>
  <c r="K44" i="26" s="1"/>
  <c r="H43" i="26"/>
  <c r="B43" i="26"/>
  <c r="E43" i="26" s="1"/>
  <c r="F43" i="26" s="1"/>
  <c r="B42" i="26"/>
  <c r="E42" i="26" s="1"/>
  <c r="G42" i="26" s="1"/>
  <c r="B41" i="26"/>
  <c r="E41" i="26" s="1"/>
  <c r="G41" i="26" s="1"/>
  <c r="E40" i="26"/>
  <c r="G40" i="26" s="1"/>
  <c r="B40" i="26"/>
  <c r="B39" i="26"/>
  <c r="E39" i="26" s="1"/>
  <c r="K39" i="26" s="1"/>
  <c r="B38" i="26"/>
  <c r="E38" i="26" s="1"/>
  <c r="F38" i="26" s="1"/>
  <c r="B37" i="26"/>
  <c r="E37" i="26" s="1"/>
  <c r="G37" i="26" s="1"/>
  <c r="B36" i="26"/>
  <c r="E36" i="26" s="1"/>
  <c r="K36" i="26" s="1"/>
  <c r="B35" i="26"/>
  <c r="E35" i="26" s="1"/>
  <c r="B34" i="26"/>
  <c r="E34" i="26" s="1"/>
  <c r="K34" i="26" s="1"/>
  <c r="B33" i="26"/>
  <c r="E33" i="26" s="1"/>
  <c r="H33" i="26" s="1"/>
  <c r="B32" i="26"/>
  <c r="B29" i="26" s="1"/>
  <c r="S24" i="26"/>
  <c r="E24" i="26"/>
  <c r="H24" i="26" s="1"/>
  <c r="E23" i="26"/>
  <c r="F23" i="26" s="1"/>
  <c r="E22" i="26"/>
  <c r="H22" i="26" s="1"/>
  <c r="E21" i="26"/>
  <c r="F21" i="26" s="1"/>
  <c r="E20" i="26"/>
  <c r="H20" i="26" s="1"/>
  <c r="E19" i="26"/>
  <c r="F19" i="26" s="1"/>
  <c r="E18" i="26"/>
  <c r="H18" i="26" s="1"/>
  <c r="H17" i="26"/>
  <c r="E17" i="26"/>
  <c r="F17" i="26" s="1"/>
  <c r="E16" i="26"/>
  <c r="H16" i="26" s="1"/>
  <c r="E15" i="26"/>
  <c r="F15" i="26" s="1"/>
  <c r="E14" i="26"/>
  <c r="H14" i="26" s="1"/>
  <c r="E13" i="26"/>
  <c r="F13" i="26" s="1"/>
  <c r="E12" i="26"/>
  <c r="H12" i="26" s="1"/>
  <c r="H11" i="26"/>
  <c r="E11" i="26"/>
  <c r="F11" i="26" s="1"/>
  <c r="E10" i="26"/>
  <c r="H10" i="26" s="1"/>
  <c r="E9" i="26"/>
  <c r="F9" i="26" s="1"/>
  <c r="E8" i="26"/>
  <c r="H8" i="26" s="1"/>
  <c r="E7" i="26"/>
  <c r="F7" i="26" s="1"/>
  <c r="E6" i="26"/>
  <c r="H6" i="26" s="1"/>
  <c r="E5" i="26"/>
  <c r="H5" i="26" s="1"/>
  <c r="B2" i="26"/>
  <c r="S78" i="25"/>
  <c r="B78" i="25"/>
  <c r="E78" i="25" s="1"/>
  <c r="B77" i="25"/>
  <c r="E77" i="25" s="1"/>
  <c r="K77" i="25" s="1"/>
  <c r="B76" i="25"/>
  <c r="E76" i="25" s="1"/>
  <c r="K76" i="25" s="1"/>
  <c r="B75" i="25"/>
  <c r="E75" i="25" s="1"/>
  <c r="F75" i="25" s="1"/>
  <c r="B74" i="25"/>
  <c r="E74" i="25" s="1"/>
  <c r="K74" i="25" s="1"/>
  <c r="B73" i="25"/>
  <c r="E73" i="25" s="1"/>
  <c r="K73" i="25" s="1"/>
  <c r="B72" i="25"/>
  <c r="E72" i="25" s="1"/>
  <c r="K72" i="25" s="1"/>
  <c r="B71" i="25"/>
  <c r="E71" i="25" s="1"/>
  <c r="F71" i="25" s="1"/>
  <c r="B70" i="25"/>
  <c r="E70" i="25" s="1"/>
  <c r="K70" i="25" s="1"/>
  <c r="B69" i="25"/>
  <c r="E69" i="25" s="1"/>
  <c r="K69" i="25" s="1"/>
  <c r="B68" i="25"/>
  <c r="E68" i="25" s="1"/>
  <c r="K68" i="25" s="1"/>
  <c r="B67" i="25"/>
  <c r="E67" i="25" s="1"/>
  <c r="F67" i="25" s="1"/>
  <c r="B66" i="25"/>
  <c r="E66" i="25" s="1"/>
  <c r="K66" i="25" s="1"/>
  <c r="B65" i="25"/>
  <c r="E65" i="25" s="1"/>
  <c r="K65" i="25" s="1"/>
  <c r="B64" i="25"/>
  <c r="E64" i="25" s="1"/>
  <c r="H64" i="25" s="1"/>
  <c r="B63" i="25"/>
  <c r="E63" i="25" s="1"/>
  <c r="B62" i="25"/>
  <c r="E62" i="25" s="1"/>
  <c r="G62" i="25" s="1"/>
  <c r="B61" i="25"/>
  <c r="E61" i="25" s="1"/>
  <c r="B60" i="25"/>
  <c r="E60" i="25" s="1"/>
  <c r="G60" i="25" s="1"/>
  <c r="B59" i="25"/>
  <c r="E59" i="25" s="1"/>
  <c r="K59" i="25" s="1"/>
  <c r="S51" i="25"/>
  <c r="B51" i="25"/>
  <c r="E51" i="25" s="1"/>
  <c r="B50" i="25"/>
  <c r="E50" i="25" s="1"/>
  <c r="F50" i="25" s="1"/>
  <c r="B49" i="25"/>
  <c r="E49" i="25" s="1"/>
  <c r="K49" i="25" s="1"/>
  <c r="B48" i="25"/>
  <c r="E48" i="25" s="1"/>
  <c r="F48" i="25" s="1"/>
  <c r="B47" i="25"/>
  <c r="E47" i="25" s="1"/>
  <c r="B46" i="25"/>
  <c r="E46" i="25" s="1"/>
  <c r="F46" i="25" s="1"/>
  <c r="E45" i="25"/>
  <c r="F45" i="25" s="1"/>
  <c r="B45" i="25"/>
  <c r="B44" i="25"/>
  <c r="E44" i="25" s="1"/>
  <c r="H44" i="25" s="1"/>
  <c r="H43" i="25"/>
  <c r="G43" i="25"/>
  <c r="B43" i="25"/>
  <c r="E43" i="25" s="1"/>
  <c r="F43" i="25" s="1"/>
  <c r="B42" i="25"/>
  <c r="E42" i="25" s="1"/>
  <c r="B41" i="25"/>
  <c r="E41" i="25" s="1"/>
  <c r="F41" i="25" s="1"/>
  <c r="B40" i="25"/>
  <c r="E40" i="25" s="1"/>
  <c r="K40" i="25" s="1"/>
  <c r="B39" i="25"/>
  <c r="E39" i="25" s="1"/>
  <c r="F39" i="25" s="1"/>
  <c r="B38" i="25"/>
  <c r="E38" i="25" s="1"/>
  <c r="K38" i="25" s="1"/>
  <c r="B37" i="25"/>
  <c r="E37" i="25" s="1"/>
  <c r="K37" i="25" s="1"/>
  <c r="B36" i="25"/>
  <c r="E36" i="25" s="1"/>
  <c r="F36" i="25" s="1"/>
  <c r="B35" i="25"/>
  <c r="E35" i="25" s="1"/>
  <c r="F35" i="25" s="1"/>
  <c r="B34" i="25"/>
  <c r="E34" i="25" s="1"/>
  <c r="F34" i="25" s="1"/>
  <c r="B33" i="25"/>
  <c r="E33" i="25" s="1"/>
  <c r="G33" i="25" s="1"/>
  <c r="B32" i="25"/>
  <c r="E32" i="25" s="1"/>
  <c r="K32" i="25" s="1"/>
  <c r="S24" i="25"/>
  <c r="E24" i="25"/>
  <c r="F24" i="25" s="1"/>
  <c r="E23" i="25"/>
  <c r="G23" i="25" s="1"/>
  <c r="E22" i="25"/>
  <c r="H22" i="25" s="1"/>
  <c r="E21" i="25"/>
  <c r="K21" i="25" s="1"/>
  <c r="E20" i="25"/>
  <c r="K20" i="25" s="1"/>
  <c r="E19" i="25"/>
  <c r="H19" i="25" s="1"/>
  <c r="E18" i="25"/>
  <c r="G18" i="25" s="1"/>
  <c r="G17" i="25"/>
  <c r="E17" i="25"/>
  <c r="H17" i="25" s="1"/>
  <c r="E16" i="25"/>
  <c r="G16" i="25" s="1"/>
  <c r="E15" i="25"/>
  <c r="H15" i="25" s="1"/>
  <c r="E14" i="25"/>
  <c r="G14" i="25" s="1"/>
  <c r="E13" i="25"/>
  <c r="H13" i="25" s="1"/>
  <c r="E12" i="25"/>
  <c r="G12" i="25" s="1"/>
  <c r="E11" i="25"/>
  <c r="H11" i="25" s="1"/>
  <c r="E10" i="25"/>
  <c r="G10" i="25" s="1"/>
  <c r="F9" i="25"/>
  <c r="E9" i="25"/>
  <c r="H9" i="25" s="1"/>
  <c r="H8" i="25"/>
  <c r="E8" i="25"/>
  <c r="G8" i="25" s="1"/>
  <c r="E7" i="25"/>
  <c r="H7" i="25" s="1"/>
  <c r="E6" i="25"/>
  <c r="G6" i="25" s="1"/>
  <c r="E5" i="25"/>
  <c r="G5" i="25" s="1"/>
  <c r="B2" i="25"/>
  <c r="S78" i="24"/>
  <c r="B78" i="24"/>
  <c r="E78" i="24" s="1"/>
  <c r="H78" i="24" s="1"/>
  <c r="B77" i="24"/>
  <c r="E77" i="24" s="1"/>
  <c r="K77" i="24" s="1"/>
  <c r="B76" i="24"/>
  <c r="E76" i="24" s="1"/>
  <c r="H76" i="24" s="1"/>
  <c r="B75" i="24"/>
  <c r="E75" i="24" s="1"/>
  <c r="F75" i="24" s="1"/>
  <c r="B74" i="24"/>
  <c r="E74" i="24" s="1"/>
  <c r="K74" i="24" s="1"/>
  <c r="B73" i="24"/>
  <c r="E73" i="24" s="1"/>
  <c r="B72" i="24"/>
  <c r="E72" i="24" s="1"/>
  <c r="G72" i="24" s="1"/>
  <c r="B71" i="24"/>
  <c r="E71" i="24" s="1"/>
  <c r="F71" i="24" s="1"/>
  <c r="B70" i="24"/>
  <c r="E70" i="24" s="1"/>
  <c r="E69" i="24"/>
  <c r="G69" i="24" s="1"/>
  <c r="B69" i="24"/>
  <c r="B68" i="24"/>
  <c r="E68" i="24" s="1"/>
  <c r="G68" i="24" s="1"/>
  <c r="B67" i="24"/>
  <c r="E67" i="24" s="1"/>
  <c r="G67" i="24" s="1"/>
  <c r="B66" i="24"/>
  <c r="E66" i="24" s="1"/>
  <c r="K66" i="24" s="1"/>
  <c r="B65" i="24"/>
  <c r="E65" i="24" s="1"/>
  <c r="H65" i="24" s="1"/>
  <c r="B64" i="24"/>
  <c r="E64" i="24" s="1"/>
  <c r="B63" i="24"/>
  <c r="E63" i="24" s="1"/>
  <c r="K63" i="24" s="1"/>
  <c r="B62" i="24"/>
  <c r="E62" i="24" s="1"/>
  <c r="K62" i="24" s="1"/>
  <c r="B61" i="24"/>
  <c r="E61" i="24" s="1"/>
  <c r="K61" i="24" s="1"/>
  <c r="B60" i="24"/>
  <c r="E60" i="24" s="1"/>
  <c r="F60" i="24" s="1"/>
  <c r="B59" i="24"/>
  <c r="E59" i="24" s="1"/>
  <c r="F59" i="24" s="1"/>
  <c r="S51" i="24"/>
  <c r="B51" i="24"/>
  <c r="E51" i="24" s="1"/>
  <c r="G51" i="24" s="1"/>
  <c r="B50" i="24"/>
  <c r="E50" i="24" s="1"/>
  <c r="K50" i="24" s="1"/>
  <c r="B49" i="24"/>
  <c r="E49" i="24" s="1"/>
  <c r="G49" i="24" s="1"/>
  <c r="B48" i="24"/>
  <c r="E48" i="24" s="1"/>
  <c r="K48" i="24" s="1"/>
  <c r="B47" i="24"/>
  <c r="E47" i="24" s="1"/>
  <c r="G47" i="24" s="1"/>
  <c r="B46" i="24"/>
  <c r="E46" i="24" s="1"/>
  <c r="H46" i="24" s="1"/>
  <c r="B45" i="24"/>
  <c r="E45" i="24" s="1"/>
  <c r="K45" i="24" s="1"/>
  <c r="B44" i="24"/>
  <c r="E44" i="24" s="1"/>
  <c r="K44" i="24" s="1"/>
  <c r="B43" i="24"/>
  <c r="E43" i="24" s="1"/>
  <c r="K43" i="24" s="1"/>
  <c r="E42" i="24"/>
  <c r="K42" i="24" s="1"/>
  <c r="B42" i="24"/>
  <c r="B41" i="24"/>
  <c r="E41" i="24" s="1"/>
  <c r="F41" i="24" s="1"/>
  <c r="B40" i="24"/>
  <c r="E40" i="24" s="1"/>
  <c r="K40" i="24" s="1"/>
  <c r="B39" i="24"/>
  <c r="E39" i="24" s="1"/>
  <c r="G39" i="24" s="1"/>
  <c r="B38" i="24"/>
  <c r="E38" i="24" s="1"/>
  <c r="K38" i="24" s="1"/>
  <c r="F37" i="24"/>
  <c r="B37" i="24"/>
  <c r="E37" i="24" s="1"/>
  <c r="K37" i="24" s="1"/>
  <c r="B36" i="24"/>
  <c r="E36" i="24" s="1"/>
  <c r="E35" i="24"/>
  <c r="K35" i="24" s="1"/>
  <c r="B35" i="24"/>
  <c r="B34" i="24"/>
  <c r="E34" i="24" s="1"/>
  <c r="G34" i="24" s="1"/>
  <c r="B33" i="24"/>
  <c r="E33" i="24" s="1"/>
  <c r="F33" i="24" s="1"/>
  <c r="B32" i="24"/>
  <c r="E32" i="24" s="1"/>
  <c r="F32" i="24" s="1"/>
  <c r="S24" i="24"/>
  <c r="E24" i="24"/>
  <c r="H24" i="24" s="1"/>
  <c r="E23" i="24"/>
  <c r="F23" i="24" s="1"/>
  <c r="E22" i="24"/>
  <c r="K22" i="24" s="1"/>
  <c r="E21" i="24"/>
  <c r="K21" i="24" s="1"/>
  <c r="E20" i="24"/>
  <c r="K20" i="24" s="1"/>
  <c r="E19" i="24"/>
  <c r="K19" i="24" s="1"/>
  <c r="E18" i="24"/>
  <c r="H18" i="24" s="1"/>
  <c r="E17" i="24"/>
  <c r="H17" i="24" s="1"/>
  <c r="E16" i="24"/>
  <c r="H16" i="24" s="1"/>
  <c r="H15" i="24"/>
  <c r="E15" i="24"/>
  <c r="G15" i="24" s="1"/>
  <c r="E14" i="24"/>
  <c r="H14" i="24" s="1"/>
  <c r="E13" i="24"/>
  <c r="F13" i="24" s="1"/>
  <c r="E12" i="24"/>
  <c r="H12" i="24" s="1"/>
  <c r="E11" i="24"/>
  <c r="H11" i="24" s="1"/>
  <c r="E10" i="24"/>
  <c r="H10" i="24" s="1"/>
  <c r="E9" i="24"/>
  <c r="H9" i="24" s="1"/>
  <c r="E8" i="24"/>
  <c r="G8" i="24" s="1"/>
  <c r="E7" i="24"/>
  <c r="F7" i="24" s="1"/>
  <c r="E6" i="24"/>
  <c r="G6" i="24" s="1"/>
  <c r="E5" i="24"/>
  <c r="G5" i="24" s="1"/>
  <c r="B2" i="24"/>
  <c r="S78" i="23"/>
  <c r="B78" i="23"/>
  <c r="E78" i="23" s="1"/>
  <c r="F78" i="23" s="1"/>
  <c r="B77" i="23"/>
  <c r="E77" i="23" s="1"/>
  <c r="B76" i="23"/>
  <c r="E76" i="23" s="1"/>
  <c r="F76" i="23" s="1"/>
  <c r="B75" i="23"/>
  <c r="E75" i="23" s="1"/>
  <c r="K75" i="23" s="1"/>
  <c r="B74" i="23"/>
  <c r="E74" i="23" s="1"/>
  <c r="F74" i="23" s="1"/>
  <c r="B73" i="23"/>
  <c r="E73" i="23" s="1"/>
  <c r="B72" i="23"/>
  <c r="E72" i="23" s="1"/>
  <c r="F72" i="23" s="1"/>
  <c r="B71" i="23"/>
  <c r="E71" i="23" s="1"/>
  <c r="K71" i="23" s="1"/>
  <c r="E70" i="23"/>
  <c r="B70" i="23"/>
  <c r="B69" i="23"/>
  <c r="E69" i="23" s="1"/>
  <c r="B68" i="23"/>
  <c r="E68" i="23" s="1"/>
  <c r="F68" i="23" s="1"/>
  <c r="B67" i="23"/>
  <c r="E67" i="23" s="1"/>
  <c r="K67" i="23" s="1"/>
  <c r="B66" i="23"/>
  <c r="E66" i="23" s="1"/>
  <c r="B65" i="23"/>
  <c r="E65" i="23" s="1"/>
  <c r="H65" i="23" s="1"/>
  <c r="B64" i="23"/>
  <c r="E64" i="23" s="1"/>
  <c r="H64" i="23" s="1"/>
  <c r="G63" i="23"/>
  <c r="B63" i="23"/>
  <c r="E63" i="23" s="1"/>
  <c r="F63" i="23" s="1"/>
  <c r="B62" i="23"/>
  <c r="E62" i="23" s="1"/>
  <c r="K62" i="23" s="1"/>
  <c r="F61" i="23"/>
  <c r="B61" i="23"/>
  <c r="E61" i="23" s="1"/>
  <c r="G61" i="23" s="1"/>
  <c r="B60" i="23"/>
  <c r="E60" i="23" s="1"/>
  <c r="K60" i="23" s="1"/>
  <c r="B59" i="23"/>
  <c r="B56" i="23" s="1"/>
  <c r="S51" i="23"/>
  <c r="B51" i="23"/>
  <c r="E51" i="23" s="1"/>
  <c r="F51" i="23" s="1"/>
  <c r="B50" i="23"/>
  <c r="E50" i="23" s="1"/>
  <c r="F50" i="23" s="1"/>
  <c r="B49" i="23"/>
  <c r="E49" i="23" s="1"/>
  <c r="B48" i="23"/>
  <c r="E48" i="23" s="1"/>
  <c r="K48" i="23" s="1"/>
  <c r="B47" i="23"/>
  <c r="E47" i="23" s="1"/>
  <c r="H47" i="23" s="1"/>
  <c r="B46" i="23"/>
  <c r="E46" i="23" s="1"/>
  <c r="B45" i="23"/>
  <c r="E45" i="23" s="1"/>
  <c r="F45" i="23" s="1"/>
  <c r="B44" i="23"/>
  <c r="E44" i="23" s="1"/>
  <c r="K44" i="23" s="1"/>
  <c r="B43" i="23"/>
  <c r="E43" i="23" s="1"/>
  <c r="K43" i="23" s="1"/>
  <c r="B42" i="23"/>
  <c r="E42" i="23" s="1"/>
  <c r="F42" i="23" s="1"/>
  <c r="B41" i="23"/>
  <c r="E41" i="23" s="1"/>
  <c r="B40" i="23"/>
  <c r="E40" i="23" s="1"/>
  <c r="F40" i="23" s="1"/>
  <c r="B39" i="23"/>
  <c r="E39" i="23" s="1"/>
  <c r="G39" i="23" s="1"/>
  <c r="B38" i="23"/>
  <c r="E38" i="23" s="1"/>
  <c r="B37" i="23"/>
  <c r="E37" i="23" s="1"/>
  <c r="B36" i="23"/>
  <c r="E36" i="23" s="1"/>
  <c r="K36" i="23" s="1"/>
  <c r="B35" i="23"/>
  <c r="E35" i="23" s="1"/>
  <c r="H35" i="23" s="1"/>
  <c r="B34" i="23"/>
  <c r="E34" i="23" s="1"/>
  <c r="B33" i="23"/>
  <c r="E33" i="23" s="1"/>
  <c r="B32" i="23"/>
  <c r="E32" i="23" s="1"/>
  <c r="F32" i="23" s="1"/>
  <c r="S24" i="23"/>
  <c r="E24" i="23"/>
  <c r="G24" i="23" s="1"/>
  <c r="E23" i="23"/>
  <c r="H23" i="23" s="1"/>
  <c r="E22" i="23"/>
  <c r="G22" i="23" s="1"/>
  <c r="E21" i="23"/>
  <c r="G21" i="23" s="1"/>
  <c r="H20" i="23"/>
  <c r="F20" i="23"/>
  <c r="E20" i="23"/>
  <c r="G20" i="23" s="1"/>
  <c r="E19" i="23"/>
  <c r="H19" i="23" s="1"/>
  <c r="E18" i="23"/>
  <c r="G18" i="23" s="1"/>
  <c r="E17" i="23"/>
  <c r="H17" i="23" s="1"/>
  <c r="E16" i="23"/>
  <c r="G16" i="23" s="1"/>
  <c r="E15" i="23"/>
  <c r="H15" i="23" s="1"/>
  <c r="E14" i="23"/>
  <c r="G14" i="23" s="1"/>
  <c r="E13" i="23"/>
  <c r="H13" i="23" s="1"/>
  <c r="E12" i="23"/>
  <c r="G12" i="23" s="1"/>
  <c r="G11" i="23"/>
  <c r="E11" i="23"/>
  <c r="H11" i="23" s="1"/>
  <c r="E10" i="23"/>
  <c r="G10" i="23" s="1"/>
  <c r="E9" i="23"/>
  <c r="K9" i="23" s="1"/>
  <c r="E8" i="23"/>
  <c r="H8" i="23" s="1"/>
  <c r="E7" i="23"/>
  <c r="K7" i="23" s="1"/>
  <c r="H6" i="23"/>
  <c r="E6" i="23"/>
  <c r="G6" i="23" s="1"/>
  <c r="E5" i="23"/>
  <c r="H5" i="23" s="1"/>
  <c r="B2" i="23"/>
  <c r="S78" i="22"/>
  <c r="B78" i="22"/>
  <c r="E78" i="22" s="1"/>
  <c r="B77" i="22"/>
  <c r="E77" i="22" s="1"/>
  <c r="K77" i="22" s="1"/>
  <c r="B76" i="22"/>
  <c r="E76" i="22" s="1"/>
  <c r="K76" i="22" s="1"/>
  <c r="B75" i="22"/>
  <c r="E75" i="22" s="1"/>
  <c r="H75" i="22" s="1"/>
  <c r="B74" i="22"/>
  <c r="E74" i="22" s="1"/>
  <c r="K74" i="22" s="1"/>
  <c r="B73" i="22"/>
  <c r="E73" i="22" s="1"/>
  <c r="K73" i="22" s="1"/>
  <c r="B72" i="22"/>
  <c r="E72" i="22" s="1"/>
  <c r="K72" i="22" s="1"/>
  <c r="B71" i="22"/>
  <c r="E71" i="22" s="1"/>
  <c r="H71" i="22" s="1"/>
  <c r="B70" i="22"/>
  <c r="E70" i="22" s="1"/>
  <c r="K70" i="22" s="1"/>
  <c r="B69" i="22"/>
  <c r="E69" i="22" s="1"/>
  <c r="K69" i="22" s="1"/>
  <c r="B68" i="22"/>
  <c r="E68" i="22" s="1"/>
  <c r="K68" i="22" s="1"/>
  <c r="B67" i="22"/>
  <c r="E67" i="22" s="1"/>
  <c r="H67" i="22" s="1"/>
  <c r="B66" i="22"/>
  <c r="E66" i="22" s="1"/>
  <c r="K66" i="22" s="1"/>
  <c r="B65" i="22"/>
  <c r="E65" i="22" s="1"/>
  <c r="G65" i="22" s="1"/>
  <c r="B64" i="22"/>
  <c r="E64" i="22" s="1"/>
  <c r="H64" i="22" s="1"/>
  <c r="B63" i="22"/>
  <c r="E63" i="22" s="1"/>
  <c r="F63" i="22" s="1"/>
  <c r="B62" i="22"/>
  <c r="E62" i="22" s="1"/>
  <c r="K62" i="22" s="1"/>
  <c r="B61" i="22"/>
  <c r="E61" i="22" s="1"/>
  <c r="F61" i="22" s="1"/>
  <c r="B60" i="22"/>
  <c r="E60" i="22" s="1"/>
  <c r="K60" i="22" s="1"/>
  <c r="B59" i="22"/>
  <c r="B56" i="22" s="1"/>
  <c r="S51" i="22"/>
  <c r="B51" i="22"/>
  <c r="E51" i="22" s="1"/>
  <c r="F51" i="22" s="1"/>
  <c r="B50" i="22"/>
  <c r="E50" i="22" s="1"/>
  <c r="H50" i="22" s="1"/>
  <c r="E49" i="22"/>
  <c r="K49" i="22" s="1"/>
  <c r="B49" i="22"/>
  <c r="B48" i="22"/>
  <c r="E48" i="22" s="1"/>
  <c r="B47" i="22"/>
  <c r="E47" i="22" s="1"/>
  <c r="K47" i="22" s="1"/>
  <c r="B46" i="22"/>
  <c r="E46" i="22" s="1"/>
  <c r="G46" i="22" s="1"/>
  <c r="B45" i="22"/>
  <c r="E45" i="22" s="1"/>
  <c r="K45" i="22" s="1"/>
  <c r="B44" i="22"/>
  <c r="E44" i="22" s="1"/>
  <c r="K44" i="22" s="1"/>
  <c r="B43" i="22"/>
  <c r="E43" i="22" s="1"/>
  <c r="K43" i="22" s="1"/>
  <c r="B42" i="22"/>
  <c r="E42" i="22" s="1"/>
  <c r="B41" i="22"/>
  <c r="E41" i="22" s="1"/>
  <c r="K41" i="22" s="1"/>
  <c r="E40" i="22"/>
  <c r="B40" i="22"/>
  <c r="B39" i="22"/>
  <c r="E39" i="22" s="1"/>
  <c r="G39" i="22" s="1"/>
  <c r="B38" i="22"/>
  <c r="E38" i="22" s="1"/>
  <c r="K38" i="22" s="1"/>
  <c r="F37" i="22"/>
  <c r="B37" i="22"/>
  <c r="E37" i="22" s="1"/>
  <c r="K37" i="22" s="1"/>
  <c r="B36" i="22"/>
  <c r="E36" i="22" s="1"/>
  <c r="G35" i="22"/>
  <c r="B35" i="22"/>
  <c r="E35" i="22" s="1"/>
  <c r="K35" i="22" s="1"/>
  <c r="B34" i="22"/>
  <c r="E34" i="22" s="1"/>
  <c r="K34" i="22" s="1"/>
  <c r="F33" i="22"/>
  <c r="B33" i="22"/>
  <c r="E33" i="22" s="1"/>
  <c r="G33" i="22" s="1"/>
  <c r="B32" i="22"/>
  <c r="B29" i="22" s="1"/>
  <c r="S24" i="22"/>
  <c r="E24" i="22"/>
  <c r="E23" i="22"/>
  <c r="H23" i="22" s="1"/>
  <c r="E22" i="22"/>
  <c r="F22" i="22" s="1"/>
  <c r="E21" i="22"/>
  <c r="H21" i="22" s="1"/>
  <c r="E20" i="22"/>
  <c r="F20" i="22" s="1"/>
  <c r="E19" i="22"/>
  <c r="H19" i="22" s="1"/>
  <c r="E18" i="22"/>
  <c r="F18" i="22" s="1"/>
  <c r="E17" i="22"/>
  <c r="K17" i="22" s="1"/>
  <c r="E16" i="22"/>
  <c r="K16" i="22" s="1"/>
  <c r="E15" i="22"/>
  <c r="H15" i="22" s="1"/>
  <c r="E14" i="22"/>
  <c r="F14" i="22" s="1"/>
  <c r="E13" i="22"/>
  <c r="H13" i="22" s="1"/>
  <c r="E12" i="22"/>
  <c r="F12" i="22" s="1"/>
  <c r="E11" i="22"/>
  <c r="H11" i="22" s="1"/>
  <c r="E10" i="22"/>
  <c r="F10" i="22" s="1"/>
  <c r="E9" i="22"/>
  <c r="K9" i="22" s="1"/>
  <c r="E8" i="22"/>
  <c r="K8" i="22" s="1"/>
  <c r="E7" i="22"/>
  <c r="K7" i="22" s="1"/>
  <c r="E6" i="22"/>
  <c r="H6" i="22" s="1"/>
  <c r="E5" i="22"/>
  <c r="H5" i="22" s="1"/>
  <c r="B2" i="22"/>
  <c r="S78" i="21"/>
  <c r="B78" i="21"/>
  <c r="E78" i="21" s="1"/>
  <c r="B77" i="21"/>
  <c r="E77" i="21" s="1"/>
  <c r="K77" i="21" s="1"/>
  <c r="B76" i="21"/>
  <c r="E76" i="21" s="1"/>
  <c r="K76" i="21" s="1"/>
  <c r="B75" i="21"/>
  <c r="E75" i="21" s="1"/>
  <c r="B74" i="21"/>
  <c r="E74" i="21" s="1"/>
  <c r="K74" i="21" s="1"/>
  <c r="B73" i="21"/>
  <c r="E73" i="21" s="1"/>
  <c r="H73" i="21" s="1"/>
  <c r="B72" i="21"/>
  <c r="E72" i="21" s="1"/>
  <c r="G72" i="21" s="1"/>
  <c r="B71" i="21"/>
  <c r="E71" i="21" s="1"/>
  <c r="B70" i="21"/>
  <c r="E70" i="21" s="1"/>
  <c r="K70" i="21" s="1"/>
  <c r="B69" i="21"/>
  <c r="E69" i="21" s="1"/>
  <c r="K69" i="21" s="1"/>
  <c r="B68" i="21"/>
  <c r="E68" i="21" s="1"/>
  <c r="K68" i="21" s="1"/>
  <c r="B67" i="21"/>
  <c r="E67" i="21" s="1"/>
  <c r="K67" i="21" s="1"/>
  <c r="B66" i="21"/>
  <c r="E66" i="21" s="1"/>
  <c r="K66" i="21" s="1"/>
  <c r="B65" i="21"/>
  <c r="E65" i="21" s="1"/>
  <c r="K65" i="21" s="1"/>
  <c r="B64" i="21"/>
  <c r="E64" i="21" s="1"/>
  <c r="F64" i="21" s="1"/>
  <c r="B63" i="21"/>
  <c r="E63" i="21" s="1"/>
  <c r="F63" i="21" s="1"/>
  <c r="B62" i="21"/>
  <c r="E62" i="21" s="1"/>
  <c r="K62" i="21" s="1"/>
  <c r="B61" i="21"/>
  <c r="E61" i="21" s="1"/>
  <c r="K61" i="21" s="1"/>
  <c r="B60" i="21"/>
  <c r="E60" i="21" s="1"/>
  <c r="H60" i="21" s="1"/>
  <c r="B59" i="21"/>
  <c r="B56" i="21" s="1"/>
  <c r="S51" i="21"/>
  <c r="B51" i="21"/>
  <c r="E51" i="21" s="1"/>
  <c r="H51" i="21" s="1"/>
  <c r="B50" i="21"/>
  <c r="E50" i="21" s="1"/>
  <c r="K50" i="21" s="1"/>
  <c r="B49" i="21"/>
  <c r="E49" i="21" s="1"/>
  <c r="H48" i="21"/>
  <c r="F48" i="21"/>
  <c r="B48" i="21"/>
  <c r="E48" i="21" s="1"/>
  <c r="G48" i="21" s="1"/>
  <c r="B47" i="21"/>
  <c r="E47" i="21" s="1"/>
  <c r="B46" i="21"/>
  <c r="E46" i="21" s="1"/>
  <c r="K46" i="21" s="1"/>
  <c r="B45" i="21"/>
  <c r="E45" i="21" s="1"/>
  <c r="K45" i="21" s="1"/>
  <c r="B44" i="21"/>
  <c r="E44" i="21" s="1"/>
  <c r="F44" i="21" s="1"/>
  <c r="B43" i="21"/>
  <c r="E43" i="21" s="1"/>
  <c r="B42" i="21"/>
  <c r="E42" i="21" s="1"/>
  <c r="K42" i="21" s="1"/>
  <c r="E41" i="21"/>
  <c r="G41" i="21" s="1"/>
  <c r="B41" i="21"/>
  <c r="F40" i="21"/>
  <c r="B40" i="21"/>
  <c r="E40" i="21" s="1"/>
  <c r="H40" i="21" s="1"/>
  <c r="B39" i="21"/>
  <c r="E39" i="21" s="1"/>
  <c r="B38" i="21"/>
  <c r="E38" i="21" s="1"/>
  <c r="K38" i="21" s="1"/>
  <c r="B37" i="21"/>
  <c r="E37" i="21" s="1"/>
  <c r="H37" i="21" s="1"/>
  <c r="B36" i="21"/>
  <c r="E36" i="21" s="1"/>
  <c r="F36" i="21" s="1"/>
  <c r="E35" i="21"/>
  <c r="H35" i="21" s="1"/>
  <c r="B35" i="21"/>
  <c r="B34" i="21"/>
  <c r="E34" i="21" s="1"/>
  <c r="K34" i="21" s="1"/>
  <c r="B33" i="21"/>
  <c r="E33" i="21" s="1"/>
  <c r="G33" i="21" s="1"/>
  <c r="B32" i="21"/>
  <c r="B29" i="21" s="1"/>
  <c r="S24" i="21"/>
  <c r="E24" i="21"/>
  <c r="H24" i="21" s="1"/>
  <c r="E23" i="21"/>
  <c r="G23" i="21" s="1"/>
  <c r="E22" i="21"/>
  <c r="H22" i="21" s="1"/>
  <c r="E21" i="21"/>
  <c r="H21" i="21" s="1"/>
  <c r="E20" i="21"/>
  <c r="H20" i="21" s="1"/>
  <c r="E19" i="21"/>
  <c r="G19" i="21" s="1"/>
  <c r="G18" i="21"/>
  <c r="E18" i="21"/>
  <c r="H18" i="21" s="1"/>
  <c r="E17" i="21"/>
  <c r="G17" i="21" s="1"/>
  <c r="H16" i="21"/>
  <c r="E16" i="21"/>
  <c r="G16" i="21" s="1"/>
  <c r="H15" i="21"/>
  <c r="G15" i="21"/>
  <c r="E15" i="21"/>
  <c r="F15" i="21" s="1"/>
  <c r="E14" i="21"/>
  <c r="G14" i="21" s="1"/>
  <c r="E13" i="21"/>
  <c r="H13" i="21" s="1"/>
  <c r="E12" i="21"/>
  <c r="G12" i="21" s="1"/>
  <c r="E11" i="21"/>
  <c r="G11" i="21" s="1"/>
  <c r="E10" i="21"/>
  <c r="G10" i="21" s="1"/>
  <c r="F9" i="21"/>
  <c r="E9" i="21"/>
  <c r="H9" i="21" s="1"/>
  <c r="E8" i="21"/>
  <c r="G8" i="21" s="1"/>
  <c r="E7" i="21"/>
  <c r="G7" i="21" s="1"/>
  <c r="E6" i="21"/>
  <c r="G6" i="21" s="1"/>
  <c r="E5" i="21"/>
  <c r="G5" i="21" s="1"/>
  <c r="B2" i="21"/>
  <c r="S78" i="20"/>
  <c r="B78" i="20"/>
  <c r="E78" i="20" s="1"/>
  <c r="B77" i="20"/>
  <c r="E77" i="20" s="1"/>
  <c r="K77" i="20" s="1"/>
  <c r="B76" i="20"/>
  <c r="E76" i="20" s="1"/>
  <c r="K76" i="20" s="1"/>
  <c r="B75" i="20"/>
  <c r="E75" i="20" s="1"/>
  <c r="K75" i="20" s="1"/>
  <c r="B74" i="20"/>
  <c r="E74" i="20" s="1"/>
  <c r="K74" i="20" s="1"/>
  <c r="B73" i="20"/>
  <c r="E73" i="20" s="1"/>
  <c r="H73" i="20" s="1"/>
  <c r="B72" i="20"/>
  <c r="E72" i="20" s="1"/>
  <c r="K72" i="20" s="1"/>
  <c r="B71" i="20"/>
  <c r="E71" i="20" s="1"/>
  <c r="K71" i="20" s="1"/>
  <c r="B70" i="20"/>
  <c r="E70" i="20" s="1"/>
  <c r="K70" i="20" s="1"/>
  <c r="B69" i="20"/>
  <c r="E69" i="20" s="1"/>
  <c r="K69" i="20" s="1"/>
  <c r="B68" i="20"/>
  <c r="E68" i="20" s="1"/>
  <c r="K68" i="20" s="1"/>
  <c r="B67" i="20"/>
  <c r="E67" i="20" s="1"/>
  <c r="K67" i="20" s="1"/>
  <c r="E66" i="20"/>
  <c r="K66" i="20" s="1"/>
  <c r="B66" i="20"/>
  <c r="B65" i="20"/>
  <c r="E65" i="20" s="1"/>
  <c r="G65" i="20" s="1"/>
  <c r="B64" i="20"/>
  <c r="E64" i="20" s="1"/>
  <c r="K64" i="20" s="1"/>
  <c r="B63" i="20"/>
  <c r="E63" i="20" s="1"/>
  <c r="K63" i="20" s="1"/>
  <c r="B62" i="20"/>
  <c r="E62" i="20" s="1"/>
  <c r="K62" i="20" s="1"/>
  <c r="B61" i="20"/>
  <c r="E61" i="20" s="1"/>
  <c r="K61" i="20" s="1"/>
  <c r="B60" i="20"/>
  <c r="E60" i="20" s="1"/>
  <c r="K60" i="20" s="1"/>
  <c r="B59" i="20"/>
  <c r="B56" i="20" s="1"/>
  <c r="S51" i="20"/>
  <c r="B51" i="20"/>
  <c r="E51" i="20" s="1"/>
  <c r="B50" i="20"/>
  <c r="E50" i="20" s="1"/>
  <c r="K50" i="20" s="1"/>
  <c r="B49" i="20"/>
  <c r="E49" i="20" s="1"/>
  <c r="B48" i="20"/>
  <c r="E48" i="20" s="1"/>
  <c r="G48" i="20" s="1"/>
  <c r="B47" i="20"/>
  <c r="E47" i="20" s="1"/>
  <c r="K47" i="20" s="1"/>
  <c r="B46" i="20"/>
  <c r="E46" i="20" s="1"/>
  <c r="K46" i="20" s="1"/>
  <c r="B45" i="20"/>
  <c r="E45" i="20" s="1"/>
  <c r="K45" i="20" s="1"/>
  <c r="B44" i="20"/>
  <c r="E44" i="20" s="1"/>
  <c r="F44" i="20" s="1"/>
  <c r="B43" i="20"/>
  <c r="E43" i="20" s="1"/>
  <c r="K43" i="20" s="1"/>
  <c r="B42" i="20"/>
  <c r="E42" i="20" s="1"/>
  <c r="G42" i="20" s="1"/>
  <c r="B41" i="20"/>
  <c r="E41" i="20" s="1"/>
  <c r="K41" i="20" s="1"/>
  <c r="B40" i="20"/>
  <c r="E40" i="20" s="1"/>
  <c r="F40" i="20" s="1"/>
  <c r="B39" i="20"/>
  <c r="E39" i="20" s="1"/>
  <c r="K39" i="20" s="1"/>
  <c r="B38" i="20"/>
  <c r="E38" i="20" s="1"/>
  <c r="K38" i="20" s="1"/>
  <c r="B37" i="20"/>
  <c r="E37" i="20" s="1"/>
  <c r="G37" i="20" s="1"/>
  <c r="B36" i="20"/>
  <c r="E36" i="20" s="1"/>
  <c r="H36" i="20" s="1"/>
  <c r="B35" i="20"/>
  <c r="E35" i="20" s="1"/>
  <c r="K35" i="20" s="1"/>
  <c r="H34" i="20"/>
  <c r="E34" i="20"/>
  <c r="G34" i="20" s="1"/>
  <c r="B34" i="20"/>
  <c r="B33" i="20"/>
  <c r="E33" i="20" s="1"/>
  <c r="K33" i="20" s="1"/>
  <c r="B32" i="20"/>
  <c r="S24" i="20"/>
  <c r="E24" i="20"/>
  <c r="H24" i="20" s="1"/>
  <c r="E23" i="20"/>
  <c r="G23" i="20" s="1"/>
  <c r="E22" i="20"/>
  <c r="H22" i="20" s="1"/>
  <c r="E21" i="20"/>
  <c r="G21" i="20" s="1"/>
  <c r="E20" i="20"/>
  <c r="G20" i="20" s="1"/>
  <c r="E19" i="20"/>
  <c r="K19" i="20" s="1"/>
  <c r="E18" i="20"/>
  <c r="H18" i="20" s="1"/>
  <c r="E17" i="20"/>
  <c r="G17" i="20" s="1"/>
  <c r="E16" i="20"/>
  <c r="H16" i="20" s="1"/>
  <c r="E15" i="20"/>
  <c r="F15" i="20" s="1"/>
  <c r="G14" i="20"/>
  <c r="E14" i="20"/>
  <c r="F14" i="20" s="1"/>
  <c r="E13" i="20"/>
  <c r="K13" i="20" s="1"/>
  <c r="E12" i="20"/>
  <c r="F12" i="20" s="1"/>
  <c r="F11" i="20"/>
  <c r="E11" i="20"/>
  <c r="K11" i="20" s="1"/>
  <c r="E10" i="20"/>
  <c r="F10" i="20" s="1"/>
  <c r="E9" i="20"/>
  <c r="K9" i="20" s="1"/>
  <c r="E8" i="20"/>
  <c r="F8" i="20" s="1"/>
  <c r="E7" i="20"/>
  <c r="F7" i="20" s="1"/>
  <c r="E6" i="20"/>
  <c r="F6" i="20" s="1"/>
  <c r="E5" i="20"/>
  <c r="F5" i="20" s="1"/>
  <c r="B2" i="20"/>
  <c r="S78" i="19"/>
  <c r="B78" i="19"/>
  <c r="E78" i="19" s="1"/>
  <c r="B77" i="19"/>
  <c r="E77" i="19" s="1"/>
  <c r="K77" i="19" s="1"/>
  <c r="B76" i="19"/>
  <c r="E76" i="19" s="1"/>
  <c r="K76" i="19" s="1"/>
  <c r="B75" i="19"/>
  <c r="E75" i="19" s="1"/>
  <c r="K75" i="19" s="1"/>
  <c r="B74" i="19"/>
  <c r="E74" i="19" s="1"/>
  <c r="K74" i="19" s="1"/>
  <c r="B73" i="19"/>
  <c r="E73" i="19" s="1"/>
  <c r="K73" i="19" s="1"/>
  <c r="B72" i="19"/>
  <c r="E72" i="19" s="1"/>
  <c r="K72" i="19" s="1"/>
  <c r="B71" i="19"/>
  <c r="E71" i="19" s="1"/>
  <c r="F71" i="19" s="1"/>
  <c r="B70" i="19"/>
  <c r="E70" i="19" s="1"/>
  <c r="K70" i="19" s="1"/>
  <c r="B69" i="19"/>
  <c r="E69" i="19" s="1"/>
  <c r="E68" i="19"/>
  <c r="F68" i="19" s="1"/>
  <c r="B68" i="19"/>
  <c r="B67" i="19"/>
  <c r="E67" i="19" s="1"/>
  <c r="F67" i="19" s="1"/>
  <c r="B66" i="19"/>
  <c r="E66" i="19" s="1"/>
  <c r="K66" i="19" s="1"/>
  <c r="B65" i="19"/>
  <c r="E65" i="19" s="1"/>
  <c r="E64" i="19"/>
  <c r="K64" i="19" s="1"/>
  <c r="B64" i="19"/>
  <c r="B63" i="19"/>
  <c r="E63" i="19" s="1"/>
  <c r="H63" i="19" s="1"/>
  <c r="B62" i="19"/>
  <c r="E62" i="19" s="1"/>
  <c r="K62" i="19" s="1"/>
  <c r="B61" i="19"/>
  <c r="E61" i="19" s="1"/>
  <c r="B60" i="19"/>
  <c r="E60" i="19" s="1"/>
  <c r="K60" i="19" s="1"/>
  <c r="B59" i="19"/>
  <c r="B56" i="19" s="1"/>
  <c r="S51" i="19"/>
  <c r="B51" i="19"/>
  <c r="E51" i="19" s="1"/>
  <c r="B50" i="19"/>
  <c r="E50" i="19" s="1"/>
  <c r="K50" i="19" s="1"/>
  <c r="B49" i="19"/>
  <c r="E49" i="19" s="1"/>
  <c r="H49" i="19" s="1"/>
  <c r="G48" i="19"/>
  <c r="B48" i="19"/>
  <c r="E48" i="19" s="1"/>
  <c r="K48" i="19" s="1"/>
  <c r="B47" i="19"/>
  <c r="E47" i="19" s="1"/>
  <c r="K47" i="19" s="1"/>
  <c r="B46" i="19"/>
  <c r="E46" i="19" s="1"/>
  <c r="K46" i="19" s="1"/>
  <c r="B45" i="19"/>
  <c r="E45" i="19" s="1"/>
  <c r="E44" i="19"/>
  <c r="F44" i="19" s="1"/>
  <c r="B44" i="19"/>
  <c r="B43" i="19"/>
  <c r="E43" i="19" s="1"/>
  <c r="F43" i="19" s="1"/>
  <c r="B42" i="19"/>
  <c r="E42" i="19" s="1"/>
  <c r="K42" i="19" s="1"/>
  <c r="B41" i="19"/>
  <c r="E41" i="19" s="1"/>
  <c r="K41" i="19" s="1"/>
  <c r="B40" i="19"/>
  <c r="E40" i="19" s="1"/>
  <c r="B39" i="19"/>
  <c r="E39" i="19" s="1"/>
  <c r="K39" i="19" s="1"/>
  <c r="B38" i="19"/>
  <c r="E38" i="19" s="1"/>
  <c r="K38" i="19" s="1"/>
  <c r="B37" i="19"/>
  <c r="E37" i="19" s="1"/>
  <c r="H37" i="19" s="1"/>
  <c r="B36" i="19"/>
  <c r="E36" i="19" s="1"/>
  <c r="K36" i="19" s="1"/>
  <c r="B35" i="19"/>
  <c r="E35" i="19" s="1"/>
  <c r="B34" i="19"/>
  <c r="E34" i="19" s="1"/>
  <c r="H34" i="19" s="1"/>
  <c r="B33" i="19"/>
  <c r="E33" i="19" s="1"/>
  <c r="B32" i="19"/>
  <c r="S24" i="19"/>
  <c r="E24" i="19"/>
  <c r="E23" i="19"/>
  <c r="K23" i="19" s="1"/>
  <c r="E22" i="19"/>
  <c r="H22" i="19" s="1"/>
  <c r="G21" i="19"/>
  <c r="E21" i="19"/>
  <c r="F21" i="19" s="1"/>
  <c r="E20" i="19"/>
  <c r="H20" i="19" s="1"/>
  <c r="E19" i="19"/>
  <c r="F19" i="19" s="1"/>
  <c r="E18" i="19"/>
  <c r="H18" i="19" s="1"/>
  <c r="E17" i="19"/>
  <c r="F17" i="19" s="1"/>
  <c r="E16" i="19"/>
  <c r="K16" i="19" s="1"/>
  <c r="E15" i="19"/>
  <c r="K15" i="19" s="1"/>
  <c r="E14" i="19"/>
  <c r="H14" i="19" s="1"/>
  <c r="H13" i="19"/>
  <c r="G13" i="19"/>
  <c r="E13" i="19"/>
  <c r="F13" i="19" s="1"/>
  <c r="E12" i="19"/>
  <c r="H12" i="19" s="1"/>
  <c r="E11" i="19"/>
  <c r="F11" i="19" s="1"/>
  <c r="F10" i="19"/>
  <c r="E10" i="19"/>
  <c r="H10" i="19" s="1"/>
  <c r="E9" i="19"/>
  <c r="F9" i="19" s="1"/>
  <c r="E8" i="19"/>
  <c r="H8" i="19" s="1"/>
  <c r="E7" i="19"/>
  <c r="F7" i="19" s="1"/>
  <c r="E6" i="19"/>
  <c r="H6" i="19" s="1"/>
  <c r="E5" i="19"/>
  <c r="H5" i="19" s="1"/>
  <c r="B2" i="19"/>
  <c r="B60" i="17"/>
  <c r="E60" i="17" s="1"/>
  <c r="K60" i="17" s="1"/>
  <c r="B61" i="17"/>
  <c r="B62" i="17"/>
  <c r="B63" i="17"/>
  <c r="B64" i="17"/>
  <c r="E64" i="17" s="1"/>
  <c r="G64" i="17" s="1"/>
  <c r="B65" i="17"/>
  <c r="B66" i="17"/>
  <c r="B67" i="17"/>
  <c r="B68" i="17"/>
  <c r="E68" i="17" s="1"/>
  <c r="K68" i="17" s="1"/>
  <c r="B69" i="17"/>
  <c r="B70" i="17"/>
  <c r="B71" i="17"/>
  <c r="B72" i="17"/>
  <c r="B73" i="17"/>
  <c r="B74" i="17"/>
  <c r="B75" i="17"/>
  <c r="B76" i="17"/>
  <c r="E76" i="17" s="1"/>
  <c r="K76" i="17" s="1"/>
  <c r="B77" i="17"/>
  <c r="B78" i="17"/>
  <c r="B59" i="17"/>
  <c r="B33" i="17"/>
  <c r="B34" i="17"/>
  <c r="B35" i="17"/>
  <c r="B36" i="17"/>
  <c r="B37" i="17"/>
  <c r="B38" i="17"/>
  <c r="B39" i="17"/>
  <c r="B40" i="17"/>
  <c r="B41" i="17"/>
  <c r="B42" i="17"/>
  <c r="E42" i="17" s="1"/>
  <c r="K42" i="17" s="1"/>
  <c r="B43" i="17"/>
  <c r="B44" i="17"/>
  <c r="B45" i="17"/>
  <c r="B46" i="17"/>
  <c r="E46" i="17" s="1"/>
  <c r="K46" i="17" s="1"/>
  <c r="B47" i="17"/>
  <c r="B48" i="17"/>
  <c r="B49" i="17"/>
  <c r="B50" i="17"/>
  <c r="E50" i="17" s="1"/>
  <c r="K50" i="17" s="1"/>
  <c r="B51" i="17"/>
  <c r="B32" i="17"/>
  <c r="S78" i="17"/>
  <c r="E78" i="17"/>
  <c r="E77" i="17"/>
  <c r="F77" i="17" s="1"/>
  <c r="E75" i="17"/>
  <c r="F75" i="17" s="1"/>
  <c r="E74" i="17"/>
  <c r="K74" i="17" s="1"/>
  <c r="G73" i="17"/>
  <c r="E73" i="17"/>
  <c r="H73" i="17" s="1"/>
  <c r="E72" i="17"/>
  <c r="H72" i="17" s="1"/>
  <c r="E71" i="17"/>
  <c r="H71" i="17" s="1"/>
  <c r="E70" i="17"/>
  <c r="K70" i="17" s="1"/>
  <c r="E69" i="17"/>
  <c r="H69" i="17" s="1"/>
  <c r="E67" i="17"/>
  <c r="H67" i="17" s="1"/>
  <c r="E66" i="17"/>
  <c r="F66" i="17" s="1"/>
  <c r="E65" i="17"/>
  <c r="F65" i="17" s="1"/>
  <c r="E63" i="17"/>
  <c r="K63" i="17" s="1"/>
  <c r="E62" i="17"/>
  <c r="G62" i="17" s="1"/>
  <c r="E61" i="17"/>
  <c r="G61" i="17" s="1"/>
  <c r="E59" i="17"/>
  <c r="H59" i="17" s="1"/>
  <c r="B56" i="17"/>
  <c r="S51" i="17"/>
  <c r="E51" i="17"/>
  <c r="H51" i="17" s="1"/>
  <c r="E49" i="17"/>
  <c r="F49" i="17" s="1"/>
  <c r="E48" i="17"/>
  <c r="H48" i="17" s="1"/>
  <c r="E47" i="17"/>
  <c r="G47" i="17" s="1"/>
  <c r="H45" i="17"/>
  <c r="G45" i="17"/>
  <c r="E45" i="17"/>
  <c r="F45" i="17" s="1"/>
  <c r="H44" i="17"/>
  <c r="E44" i="17"/>
  <c r="G44" i="17" s="1"/>
  <c r="G43" i="17"/>
  <c r="E43" i="17"/>
  <c r="H43" i="17" s="1"/>
  <c r="E41" i="17"/>
  <c r="F41" i="17" s="1"/>
  <c r="H40" i="17"/>
  <c r="E40" i="17"/>
  <c r="G40" i="17" s="1"/>
  <c r="E39" i="17"/>
  <c r="F39" i="17" s="1"/>
  <c r="E38" i="17"/>
  <c r="K38" i="17" s="1"/>
  <c r="E37" i="17"/>
  <c r="H37" i="17" s="1"/>
  <c r="E36" i="17"/>
  <c r="G36" i="17" s="1"/>
  <c r="E35" i="17"/>
  <c r="G35" i="17" s="1"/>
  <c r="E34" i="17"/>
  <c r="H34" i="17" s="1"/>
  <c r="E33" i="17"/>
  <c r="H33" i="17" s="1"/>
  <c r="E32" i="17"/>
  <c r="F32" i="17" s="1"/>
  <c r="B29" i="17"/>
  <c r="S24" i="17"/>
  <c r="E24" i="17"/>
  <c r="E23" i="17"/>
  <c r="H23" i="17" s="1"/>
  <c r="E22" i="17"/>
  <c r="F22" i="17" s="1"/>
  <c r="E21" i="17"/>
  <c r="H21" i="17" s="1"/>
  <c r="E20" i="17"/>
  <c r="F20" i="17" s="1"/>
  <c r="E19" i="17"/>
  <c r="H19" i="17" s="1"/>
  <c r="H18" i="17"/>
  <c r="E18" i="17"/>
  <c r="F18" i="17" s="1"/>
  <c r="E17" i="17"/>
  <c r="K17" i="17" s="1"/>
  <c r="E16" i="17"/>
  <c r="H16" i="17" s="1"/>
  <c r="E15" i="17"/>
  <c r="K15" i="17" s="1"/>
  <c r="E14" i="17"/>
  <c r="H14" i="17" s="1"/>
  <c r="E13" i="17"/>
  <c r="H13" i="17" s="1"/>
  <c r="E12" i="17"/>
  <c r="H12" i="17" s="1"/>
  <c r="E11" i="17"/>
  <c r="K11" i="17" s="1"/>
  <c r="E10" i="17"/>
  <c r="H10" i="17" s="1"/>
  <c r="E9" i="17"/>
  <c r="K9" i="17" s="1"/>
  <c r="E8" i="17"/>
  <c r="H8" i="17" s="1"/>
  <c r="E7" i="17"/>
  <c r="K7" i="17" s="1"/>
  <c r="E6" i="17"/>
  <c r="H6" i="17" s="1"/>
  <c r="E5" i="17"/>
  <c r="H5" i="17" s="1"/>
  <c r="B2" i="17"/>
  <c r="E78" i="5"/>
  <c r="H78" i="5" s="1"/>
  <c r="E77" i="5"/>
  <c r="H77" i="5" s="1"/>
  <c r="E76" i="5"/>
  <c r="G76" i="5" s="1"/>
  <c r="E75" i="5"/>
  <c r="F75" i="5" s="1"/>
  <c r="E74" i="5"/>
  <c r="H74" i="5" s="1"/>
  <c r="E73" i="5"/>
  <c r="H73" i="5" s="1"/>
  <c r="E72" i="5"/>
  <c r="G72" i="5" s="1"/>
  <c r="E71" i="5"/>
  <c r="F71" i="5" s="1"/>
  <c r="E70" i="5"/>
  <c r="H70" i="5" s="1"/>
  <c r="E69" i="5"/>
  <c r="H69" i="5" s="1"/>
  <c r="E68" i="5"/>
  <c r="G68" i="5" s="1"/>
  <c r="E67" i="5"/>
  <c r="F67" i="5" s="1"/>
  <c r="E66" i="5"/>
  <c r="H66" i="5" s="1"/>
  <c r="E65" i="5"/>
  <c r="H65" i="5" s="1"/>
  <c r="E64" i="5"/>
  <c r="G64" i="5" s="1"/>
  <c r="E63" i="5"/>
  <c r="F63" i="5" s="1"/>
  <c r="E62" i="5"/>
  <c r="H62" i="5" s="1"/>
  <c r="E61" i="5"/>
  <c r="H61" i="5" s="1"/>
  <c r="E60" i="5"/>
  <c r="G60" i="5" s="1"/>
  <c r="E59" i="5"/>
  <c r="F59" i="5" s="1"/>
  <c r="E51" i="5"/>
  <c r="F51" i="5" s="1"/>
  <c r="E50" i="5"/>
  <c r="F50" i="5" s="1"/>
  <c r="E49" i="5"/>
  <c r="H49" i="5" s="1"/>
  <c r="E48" i="5"/>
  <c r="F48" i="5" s="1"/>
  <c r="E47" i="5"/>
  <c r="F47" i="5" s="1"/>
  <c r="E46" i="5"/>
  <c r="F46" i="5" s="1"/>
  <c r="E45" i="5"/>
  <c r="G45" i="5" s="1"/>
  <c r="E44" i="5"/>
  <c r="F44" i="5" s="1"/>
  <c r="E43" i="5"/>
  <c r="F43" i="5" s="1"/>
  <c r="E42" i="5"/>
  <c r="F42" i="5" s="1"/>
  <c r="E41" i="5"/>
  <c r="F41" i="5" s="1"/>
  <c r="E40" i="5"/>
  <c r="F40" i="5" s="1"/>
  <c r="E39" i="5"/>
  <c r="F39" i="5" s="1"/>
  <c r="E38" i="5"/>
  <c r="F38" i="5" s="1"/>
  <c r="E37" i="5"/>
  <c r="K37" i="5" s="1"/>
  <c r="E36" i="5"/>
  <c r="F36" i="5" s="1"/>
  <c r="E35" i="5"/>
  <c r="F35" i="5" s="1"/>
  <c r="E34" i="5"/>
  <c r="F34" i="5" s="1"/>
  <c r="E33" i="5"/>
  <c r="H33" i="5" s="1"/>
  <c r="E32" i="5"/>
  <c r="F32" i="5" s="1"/>
  <c r="E6" i="5"/>
  <c r="F6" i="5" s="1"/>
  <c r="E7" i="5"/>
  <c r="F7" i="5" s="1"/>
  <c r="E8" i="5"/>
  <c r="F8" i="5" s="1"/>
  <c r="E9" i="5"/>
  <c r="H9" i="5" s="1"/>
  <c r="E10" i="5"/>
  <c r="F10" i="5" s="1"/>
  <c r="E11" i="5"/>
  <c r="F11" i="5" s="1"/>
  <c r="E12" i="5"/>
  <c r="F12" i="5" s="1"/>
  <c r="E13" i="5"/>
  <c r="H13" i="5" s="1"/>
  <c r="E14" i="5"/>
  <c r="F14" i="5" s="1"/>
  <c r="E15" i="5"/>
  <c r="F15" i="5" s="1"/>
  <c r="E16" i="5"/>
  <c r="F16" i="5" s="1"/>
  <c r="E17" i="5"/>
  <c r="H17" i="5" s="1"/>
  <c r="E18" i="5"/>
  <c r="F18" i="5" s="1"/>
  <c r="E19" i="5"/>
  <c r="F19" i="5" s="1"/>
  <c r="E20" i="5"/>
  <c r="F20" i="5" s="1"/>
  <c r="E21" i="5"/>
  <c r="H21" i="5" s="1"/>
  <c r="E22" i="5"/>
  <c r="F22" i="5" s="1"/>
  <c r="E23" i="5"/>
  <c r="F23" i="5" s="1"/>
  <c r="E24" i="5"/>
  <c r="F24" i="5" s="1"/>
  <c r="E5" i="5"/>
  <c r="H5" i="5" s="1"/>
  <c r="S78" i="5"/>
  <c r="B56" i="5"/>
  <c r="B29" i="5"/>
  <c r="B2" i="5"/>
  <c r="S51" i="5"/>
  <c r="L707" i="47" l="1"/>
  <c r="K708" i="47" s="1"/>
  <c r="M706" i="47"/>
  <c r="L1226" i="47"/>
  <c r="K1227" i="47" s="1"/>
  <c r="L1586" i="47"/>
  <c r="K1587" i="47" s="1"/>
  <c r="M1285" i="47"/>
  <c r="L1286" i="47"/>
  <c r="K1287" i="47" s="1"/>
  <c r="M1246" i="47"/>
  <c r="L467" i="47"/>
  <c r="K468" i="47" s="1"/>
  <c r="M467" i="47" s="1"/>
  <c r="L1547" i="47"/>
  <c r="K1548" i="47" s="1"/>
  <c r="M1547" i="47" s="1"/>
  <c r="L86" i="47"/>
  <c r="K87" i="47" s="1"/>
  <c r="L87" i="47" s="1"/>
  <c r="K88" i="47" s="1"/>
  <c r="M1045" i="47"/>
  <c r="M1146" i="47"/>
  <c r="L1347" i="47"/>
  <c r="K1348" i="47" s="1"/>
  <c r="M1347" i="47" s="1"/>
  <c r="L1007" i="47"/>
  <c r="K1008" i="47" s="1"/>
  <c r="L1008" i="47" s="1"/>
  <c r="K1009" i="47" s="1"/>
  <c r="M1206" i="47"/>
  <c r="I15" i="39"/>
  <c r="K38" i="41"/>
  <c r="H64" i="41"/>
  <c r="F71" i="41"/>
  <c r="K7" i="41"/>
  <c r="K11" i="41"/>
  <c r="K15" i="41"/>
  <c r="K19" i="41"/>
  <c r="K23" i="41"/>
  <c r="K35" i="41"/>
  <c r="K47" i="41"/>
  <c r="K59" i="41"/>
  <c r="K67" i="41"/>
  <c r="K75" i="41"/>
  <c r="B29" i="41"/>
  <c r="K8" i="41"/>
  <c r="K12" i="41"/>
  <c r="K16" i="41"/>
  <c r="K20" i="41"/>
  <c r="K48" i="41"/>
  <c r="K60" i="41"/>
  <c r="K64" i="41"/>
  <c r="K76" i="41"/>
  <c r="K5" i="41"/>
  <c r="K9" i="41"/>
  <c r="K13" i="41"/>
  <c r="K17" i="41"/>
  <c r="K21" i="41"/>
  <c r="K37" i="41"/>
  <c r="K41" i="41"/>
  <c r="K45" i="41"/>
  <c r="K73" i="41"/>
  <c r="H42" i="44"/>
  <c r="K42" i="44"/>
  <c r="H46" i="44"/>
  <c r="K46" i="44"/>
  <c r="F36" i="44"/>
  <c r="K36" i="44"/>
  <c r="F40" i="44"/>
  <c r="K40" i="44"/>
  <c r="K7" i="44"/>
  <c r="K15" i="44"/>
  <c r="K19" i="44"/>
  <c r="K23" i="44"/>
  <c r="K35" i="44"/>
  <c r="K39" i="44"/>
  <c r="K63" i="44"/>
  <c r="K67" i="44"/>
  <c r="K71" i="44"/>
  <c r="K75" i="44"/>
  <c r="K8" i="44"/>
  <c r="K16" i="44"/>
  <c r="K44" i="44"/>
  <c r="K48" i="44"/>
  <c r="K60" i="44"/>
  <c r="K64" i="44"/>
  <c r="F19" i="44"/>
  <c r="G22" i="44"/>
  <c r="K5" i="44"/>
  <c r="K9" i="44"/>
  <c r="K17" i="44"/>
  <c r="K37" i="44"/>
  <c r="K41" i="44"/>
  <c r="K45" i="44"/>
  <c r="H35" i="44"/>
  <c r="K6" i="44"/>
  <c r="K10" i="44"/>
  <c r="K14" i="44"/>
  <c r="K18" i="44"/>
  <c r="K22" i="44"/>
  <c r="K34" i="44"/>
  <c r="K50" i="44"/>
  <c r="K62" i="44"/>
  <c r="H63" i="43"/>
  <c r="K63" i="43"/>
  <c r="K8" i="43"/>
  <c r="K12" i="43"/>
  <c r="K20" i="43"/>
  <c r="K36" i="43"/>
  <c r="K40" i="43"/>
  <c r="K44" i="43"/>
  <c r="K60" i="43"/>
  <c r="K64" i="43"/>
  <c r="K66" i="43"/>
  <c r="F6" i="43"/>
  <c r="K5" i="43"/>
  <c r="K9" i="43"/>
  <c r="K13" i="43"/>
  <c r="K21" i="43"/>
  <c r="K37" i="43"/>
  <c r="K41" i="43"/>
  <c r="K61" i="43"/>
  <c r="K65" i="43"/>
  <c r="K7" i="43"/>
  <c r="K11" i="43"/>
  <c r="K19" i="43"/>
  <c r="K39" i="43"/>
  <c r="K59" i="43"/>
  <c r="K67" i="43"/>
  <c r="K71" i="43"/>
  <c r="K75" i="43"/>
  <c r="F35" i="42"/>
  <c r="K35" i="42"/>
  <c r="G70" i="42"/>
  <c r="K70" i="42"/>
  <c r="H33" i="42"/>
  <c r="K33" i="42"/>
  <c r="K6" i="42"/>
  <c r="K10" i="42"/>
  <c r="K14" i="42"/>
  <c r="K18" i="42"/>
  <c r="K22" i="42"/>
  <c r="K34" i="42"/>
  <c r="K38" i="42"/>
  <c r="K42" i="42"/>
  <c r="K46" i="42"/>
  <c r="K11" i="42"/>
  <c r="K15" i="42"/>
  <c r="G9" i="42"/>
  <c r="F11" i="42"/>
  <c r="F13" i="42"/>
  <c r="G42" i="42"/>
  <c r="K8" i="42"/>
  <c r="K48" i="42"/>
  <c r="K64" i="42"/>
  <c r="K72" i="42"/>
  <c r="H13" i="42"/>
  <c r="B56" i="42"/>
  <c r="K5" i="42"/>
  <c r="K9" i="42"/>
  <c r="K13" i="42"/>
  <c r="K17" i="42"/>
  <c r="K21" i="42"/>
  <c r="K41" i="42"/>
  <c r="K65" i="42"/>
  <c r="K69" i="42"/>
  <c r="H41" i="40"/>
  <c r="K41" i="40"/>
  <c r="G41" i="40"/>
  <c r="F41" i="40"/>
  <c r="H48" i="40"/>
  <c r="K48" i="40"/>
  <c r="F74" i="40"/>
  <c r="K74" i="40"/>
  <c r="F59" i="40"/>
  <c r="K59" i="40"/>
  <c r="H69" i="40"/>
  <c r="K69" i="40"/>
  <c r="H77" i="40"/>
  <c r="K77" i="40"/>
  <c r="K46" i="40"/>
  <c r="K70" i="40"/>
  <c r="G13" i="40"/>
  <c r="F37" i="40"/>
  <c r="B56" i="40"/>
  <c r="G68" i="40"/>
  <c r="K7" i="40"/>
  <c r="K11" i="40"/>
  <c r="K15" i="40"/>
  <c r="K19" i="40"/>
  <c r="K23" i="40"/>
  <c r="K39" i="40"/>
  <c r="K47" i="40"/>
  <c r="K63" i="40"/>
  <c r="K71" i="40"/>
  <c r="K75" i="40"/>
  <c r="K8" i="40"/>
  <c r="K12" i="40"/>
  <c r="K16" i="40"/>
  <c r="K20" i="40"/>
  <c r="K32" i="40"/>
  <c r="K36" i="40"/>
  <c r="K64" i="40"/>
  <c r="K68" i="40"/>
  <c r="K72" i="40"/>
  <c r="K76" i="40"/>
  <c r="K6" i="40"/>
  <c r="H42" i="40"/>
  <c r="K5" i="40"/>
  <c r="K9" i="40"/>
  <c r="K13" i="40"/>
  <c r="K17" i="40"/>
  <c r="K21" i="40"/>
  <c r="K33" i="40"/>
  <c r="K61" i="40"/>
  <c r="K65" i="40"/>
  <c r="K73" i="40"/>
  <c r="G14" i="39"/>
  <c r="K7" i="39"/>
  <c r="K11" i="39"/>
  <c r="K15" i="39"/>
  <c r="L15" i="39" s="1"/>
  <c r="S15" i="39" s="1"/>
  <c r="K19" i="39"/>
  <c r="K23" i="39"/>
  <c r="K35" i="39"/>
  <c r="K47" i="39"/>
  <c r="K59" i="39"/>
  <c r="H6" i="39"/>
  <c r="F16" i="39"/>
  <c r="F17" i="39"/>
  <c r="H24" i="39"/>
  <c r="K8" i="39"/>
  <c r="K12" i="39"/>
  <c r="K16" i="39"/>
  <c r="K20" i="39"/>
  <c r="K32" i="39"/>
  <c r="K36" i="39"/>
  <c r="K40" i="39"/>
  <c r="K44" i="39"/>
  <c r="K64" i="39"/>
  <c r="K5" i="39"/>
  <c r="K9" i="39"/>
  <c r="K13" i="39"/>
  <c r="K45" i="39"/>
  <c r="K61" i="39"/>
  <c r="K69" i="39"/>
  <c r="K73" i="39"/>
  <c r="H11" i="39"/>
  <c r="F14" i="39"/>
  <c r="G36" i="39"/>
  <c r="K6" i="39"/>
  <c r="K10" i="39"/>
  <c r="K14" i="39"/>
  <c r="K18" i="39"/>
  <c r="K22" i="39"/>
  <c r="K46" i="39"/>
  <c r="G61" i="38"/>
  <c r="K61" i="38"/>
  <c r="H33" i="38"/>
  <c r="K33" i="38"/>
  <c r="H67" i="38"/>
  <c r="K67" i="38"/>
  <c r="H71" i="38"/>
  <c r="K71" i="38"/>
  <c r="H6" i="38"/>
  <c r="H10" i="38"/>
  <c r="H12" i="38"/>
  <c r="K6" i="38"/>
  <c r="K10" i="38"/>
  <c r="K22" i="38"/>
  <c r="K34" i="38"/>
  <c r="K38" i="38"/>
  <c r="K46" i="38"/>
  <c r="K50" i="38"/>
  <c r="K62" i="38"/>
  <c r="F21" i="38"/>
  <c r="K7" i="38"/>
  <c r="K11" i="38"/>
  <c r="K15" i="38"/>
  <c r="K19" i="38"/>
  <c r="K23" i="38"/>
  <c r="K35" i="38"/>
  <c r="K43" i="38"/>
  <c r="K63" i="38"/>
  <c r="G11" i="38"/>
  <c r="F13" i="38"/>
  <c r="K8" i="38"/>
  <c r="K12" i="38"/>
  <c r="K16" i="38"/>
  <c r="K20" i="38"/>
  <c r="K32" i="38"/>
  <c r="K36" i="38"/>
  <c r="K40" i="38"/>
  <c r="K72" i="38"/>
  <c r="K5" i="38"/>
  <c r="K9" i="38"/>
  <c r="K13" i="38"/>
  <c r="K17" i="38"/>
  <c r="K21" i="38"/>
  <c r="K37" i="38"/>
  <c r="K41" i="38"/>
  <c r="K65" i="38"/>
  <c r="K69" i="38"/>
  <c r="K73" i="38"/>
  <c r="F9" i="37"/>
  <c r="H10" i="37"/>
  <c r="G50" i="37"/>
  <c r="K8" i="37"/>
  <c r="K12" i="37"/>
  <c r="K16" i="37"/>
  <c r="K44" i="37"/>
  <c r="K48" i="37"/>
  <c r="K64" i="37"/>
  <c r="K68" i="37"/>
  <c r="K5" i="37"/>
  <c r="K9" i="37"/>
  <c r="K13" i="37"/>
  <c r="K17" i="37"/>
  <c r="K21" i="37"/>
  <c r="K33" i="37"/>
  <c r="K37" i="37"/>
  <c r="K41" i="37"/>
  <c r="K45" i="37"/>
  <c r="K49" i="37"/>
  <c r="K23" i="37"/>
  <c r="G9" i="37"/>
  <c r="G11" i="37"/>
  <c r="G19" i="37"/>
  <c r="K6" i="37"/>
  <c r="K10" i="37"/>
  <c r="K14" i="37"/>
  <c r="K18" i="37"/>
  <c r="K22" i="37"/>
  <c r="K34" i="37"/>
  <c r="K38" i="37"/>
  <c r="K42" i="37"/>
  <c r="K46" i="37"/>
  <c r="F62" i="36"/>
  <c r="K62" i="36"/>
  <c r="H45" i="36"/>
  <c r="K45" i="36"/>
  <c r="F17" i="36"/>
  <c r="F18" i="36"/>
  <c r="G17" i="36"/>
  <c r="H18" i="36"/>
  <c r="G43" i="36"/>
  <c r="K7" i="36"/>
  <c r="K11" i="36"/>
  <c r="K15" i="36"/>
  <c r="K19" i="36"/>
  <c r="K23" i="36"/>
  <c r="K63" i="36"/>
  <c r="K8" i="36"/>
  <c r="K20" i="36"/>
  <c r="K32" i="36"/>
  <c r="K40" i="36"/>
  <c r="K68" i="36"/>
  <c r="K72" i="36"/>
  <c r="K76" i="36"/>
  <c r="G19" i="36"/>
  <c r="K5" i="36"/>
  <c r="K9" i="36"/>
  <c r="K13" i="36"/>
  <c r="K21" i="36"/>
  <c r="K37" i="36"/>
  <c r="K65" i="36"/>
  <c r="K73" i="36"/>
  <c r="F11" i="36"/>
  <c r="H11" i="36"/>
  <c r="K10" i="36"/>
  <c r="K14" i="36"/>
  <c r="K18" i="36"/>
  <c r="K34" i="36"/>
  <c r="K38" i="36"/>
  <c r="K42" i="36"/>
  <c r="K46" i="36"/>
  <c r="G35" i="35"/>
  <c r="K35" i="35"/>
  <c r="G49" i="35"/>
  <c r="K49" i="35"/>
  <c r="H43" i="35"/>
  <c r="K43" i="35"/>
  <c r="E32" i="35"/>
  <c r="K46" i="35"/>
  <c r="F37" i="35"/>
  <c r="F46" i="35"/>
  <c r="K7" i="35"/>
  <c r="K11" i="35"/>
  <c r="K15" i="35"/>
  <c r="K19" i="35"/>
  <c r="K23" i="35"/>
  <c r="K59" i="35"/>
  <c r="K67" i="35"/>
  <c r="K71" i="35"/>
  <c r="K75" i="35"/>
  <c r="K14" i="35"/>
  <c r="K16" i="35"/>
  <c r="K20" i="35"/>
  <c r="K36" i="35"/>
  <c r="K48" i="35"/>
  <c r="K60" i="35"/>
  <c r="K64" i="35"/>
  <c r="K9" i="35"/>
  <c r="K13" i="35"/>
  <c r="K17" i="35"/>
  <c r="K21" i="35"/>
  <c r="K33" i="35"/>
  <c r="K37" i="35"/>
  <c r="K41" i="35"/>
  <c r="K65" i="35"/>
  <c r="F37" i="34"/>
  <c r="K37" i="34"/>
  <c r="G45" i="34"/>
  <c r="K45" i="34"/>
  <c r="G43" i="34"/>
  <c r="K43" i="34"/>
  <c r="K8" i="34"/>
  <c r="K12" i="34"/>
  <c r="K16" i="34"/>
  <c r="K20" i="34"/>
  <c r="K36" i="34"/>
  <c r="K40" i="34"/>
  <c r="K44" i="34"/>
  <c r="K64" i="34"/>
  <c r="F71" i="34"/>
  <c r="K5" i="34"/>
  <c r="K9" i="34"/>
  <c r="K13" i="34"/>
  <c r="K21" i="34"/>
  <c r="K33" i="34"/>
  <c r="K61" i="34"/>
  <c r="H13" i="34"/>
  <c r="F18" i="34"/>
  <c r="H39" i="34"/>
  <c r="K6" i="34"/>
  <c r="K14" i="34"/>
  <c r="K18" i="34"/>
  <c r="K22" i="34"/>
  <c r="K34" i="34"/>
  <c r="K38" i="34"/>
  <c r="K50" i="34"/>
  <c r="K62" i="34"/>
  <c r="K66" i="34"/>
  <c r="H18" i="34"/>
  <c r="H64" i="34"/>
  <c r="F67" i="34"/>
  <c r="F75" i="34"/>
  <c r="K7" i="34"/>
  <c r="K11" i="34"/>
  <c r="K15" i="34"/>
  <c r="K19" i="34"/>
  <c r="K23" i="34"/>
  <c r="K39" i="34"/>
  <c r="K63" i="34"/>
  <c r="G38" i="33"/>
  <c r="K38" i="33"/>
  <c r="F60" i="33"/>
  <c r="K60" i="33"/>
  <c r="F62" i="33"/>
  <c r="K62" i="33"/>
  <c r="G65" i="33"/>
  <c r="K65" i="33"/>
  <c r="K16" i="33"/>
  <c r="K20" i="33"/>
  <c r="F11" i="33"/>
  <c r="K5" i="33"/>
  <c r="K9" i="33"/>
  <c r="K21" i="33"/>
  <c r="K33" i="33"/>
  <c r="K41" i="33"/>
  <c r="K45" i="33"/>
  <c r="K49" i="33"/>
  <c r="K69" i="33"/>
  <c r="K73" i="33"/>
  <c r="H11" i="33"/>
  <c r="F40" i="33"/>
  <c r="F68" i="33"/>
  <c r="K6" i="33"/>
  <c r="K10" i="33"/>
  <c r="K14" i="33"/>
  <c r="K18" i="33"/>
  <c r="K22" i="33"/>
  <c r="K34" i="33"/>
  <c r="K42" i="33"/>
  <c r="K46" i="33"/>
  <c r="K66" i="33"/>
  <c r="K70" i="33"/>
  <c r="K64" i="33"/>
  <c r="K7" i="33"/>
  <c r="K11" i="33"/>
  <c r="K15" i="33"/>
  <c r="K19" i="33"/>
  <c r="K23" i="33"/>
  <c r="K39" i="33"/>
  <c r="K43" i="33"/>
  <c r="K47" i="33"/>
  <c r="K63" i="33"/>
  <c r="K67" i="33"/>
  <c r="H75" i="32"/>
  <c r="K75" i="32"/>
  <c r="H36" i="32"/>
  <c r="K36" i="32"/>
  <c r="H66" i="32"/>
  <c r="K66" i="32"/>
  <c r="K5" i="32"/>
  <c r="K9" i="32"/>
  <c r="K13" i="32"/>
  <c r="K17" i="32"/>
  <c r="K21" i="32"/>
  <c r="K33" i="32"/>
  <c r="K37" i="32"/>
  <c r="K65" i="32"/>
  <c r="K69" i="32"/>
  <c r="K73" i="32"/>
  <c r="H7" i="32"/>
  <c r="H12" i="32"/>
  <c r="F22" i="32"/>
  <c r="B29" i="32"/>
  <c r="F37" i="32"/>
  <c r="K6" i="32"/>
  <c r="K10" i="32"/>
  <c r="K14" i="32"/>
  <c r="K18" i="32"/>
  <c r="K34" i="32"/>
  <c r="K50" i="32"/>
  <c r="K11" i="32"/>
  <c r="H8" i="32"/>
  <c r="G13" i="32"/>
  <c r="K8" i="32"/>
  <c r="K12" i="32"/>
  <c r="K20" i="32"/>
  <c r="K32" i="32"/>
  <c r="K40" i="32"/>
  <c r="K72" i="32"/>
  <c r="K76" i="32"/>
  <c r="H40" i="31"/>
  <c r="K40" i="31"/>
  <c r="F64" i="31"/>
  <c r="K64" i="31"/>
  <c r="K19" i="31"/>
  <c r="H14" i="31"/>
  <c r="K8" i="31"/>
  <c r="K12" i="31"/>
  <c r="K16" i="31"/>
  <c r="K20" i="31"/>
  <c r="K32" i="31"/>
  <c r="K36" i="31"/>
  <c r="K44" i="31"/>
  <c r="K60" i="31"/>
  <c r="K23" i="31"/>
  <c r="K35" i="31"/>
  <c r="K39" i="31"/>
  <c r="E59" i="31"/>
  <c r="K5" i="31"/>
  <c r="K41" i="31"/>
  <c r="K45" i="31"/>
  <c r="K49" i="31"/>
  <c r="K6" i="31"/>
  <c r="K10" i="31"/>
  <c r="K14" i="31"/>
  <c r="K18" i="31"/>
  <c r="K22" i="31"/>
  <c r="K42" i="31"/>
  <c r="K46" i="31"/>
  <c r="K50" i="31"/>
  <c r="K62" i="31"/>
  <c r="K5" i="30"/>
  <c r="K13" i="30"/>
  <c r="K21" i="30"/>
  <c r="K33" i="30"/>
  <c r="K37" i="30"/>
  <c r="K41" i="30"/>
  <c r="K45" i="30"/>
  <c r="K49" i="30"/>
  <c r="K65" i="30"/>
  <c r="G19" i="30"/>
  <c r="F44" i="30"/>
  <c r="K6" i="30"/>
  <c r="K10" i="30"/>
  <c r="K14" i="30"/>
  <c r="K18" i="30"/>
  <c r="K22" i="30"/>
  <c r="K50" i="30"/>
  <c r="K7" i="30"/>
  <c r="K11" i="30"/>
  <c r="K15" i="30"/>
  <c r="K19" i="30"/>
  <c r="K23" i="30"/>
  <c r="K39" i="30"/>
  <c r="K47" i="30"/>
  <c r="K59" i="30"/>
  <c r="K67" i="30"/>
  <c r="K71" i="30"/>
  <c r="K75" i="30"/>
  <c r="K12" i="30"/>
  <c r="K20" i="30"/>
  <c r="K44" i="30"/>
  <c r="K48" i="30"/>
  <c r="K64" i="30"/>
  <c r="H33" i="29"/>
  <c r="K33" i="29"/>
  <c r="F41" i="29"/>
  <c r="K41" i="29"/>
  <c r="H45" i="29"/>
  <c r="K45" i="29"/>
  <c r="G36" i="29"/>
  <c r="K36" i="29"/>
  <c r="H59" i="29"/>
  <c r="K59" i="29"/>
  <c r="F44" i="29"/>
  <c r="K44" i="29"/>
  <c r="K43" i="29"/>
  <c r="H43" i="29"/>
  <c r="K8" i="29"/>
  <c r="K12" i="29"/>
  <c r="K20" i="29"/>
  <c r="K32" i="29"/>
  <c r="K60" i="29"/>
  <c r="K64" i="29"/>
  <c r="K11" i="29"/>
  <c r="K5" i="29"/>
  <c r="K9" i="29"/>
  <c r="K17" i="29"/>
  <c r="K21" i="29"/>
  <c r="K49" i="29"/>
  <c r="K7" i="29"/>
  <c r="F11" i="29"/>
  <c r="F15" i="29"/>
  <c r="F21" i="29"/>
  <c r="F19" i="29"/>
  <c r="K6" i="29"/>
  <c r="K10" i="29"/>
  <c r="K14" i="29"/>
  <c r="K18" i="29"/>
  <c r="K38" i="29"/>
  <c r="K46" i="29"/>
  <c r="K62" i="29"/>
  <c r="K66" i="29"/>
  <c r="H40" i="28"/>
  <c r="K40" i="28"/>
  <c r="H48" i="28"/>
  <c r="G48" i="28"/>
  <c r="K48" i="28"/>
  <c r="K6" i="28"/>
  <c r="K10" i="28"/>
  <c r="K14" i="28"/>
  <c r="K18" i="28"/>
  <c r="K22" i="28"/>
  <c r="K50" i="28"/>
  <c r="F49" i="28"/>
  <c r="K7" i="28"/>
  <c r="K11" i="28"/>
  <c r="K15" i="28"/>
  <c r="K19" i="28"/>
  <c r="K23" i="28"/>
  <c r="K35" i="28"/>
  <c r="K43" i="28"/>
  <c r="K59" i="28"/>
  <c r="K63" i="28"/>
  <c r="K71" i="28"/>
  <c r="K75" i="28"/>
  <c r="H6" i="28"/>
  <c r="F9" i="28"/>
  <c r="H10" i="28"/>
  <c r="G13" i="28"/>
  <c r="H16" i="28"/>
  <c r="H22" i="28"/>
  <c r="H37" i="28"/>
  <c r="H45" i="28"/>
  <c r="H49" i="28"/>
  <c r="K8" i="28"/>
  <c r="K12" i="28"/>
  <c r="K16" i="28"/>
  <c r="K44" i="28"/>
  <c r="K60" i="28"/>
  <c r="K64" i="28"/>
  <c r="K68" i="28"/>
  <c r="K76" i="28"/>
  <c r="K5" i="28"/>
  <c r="K13" i="28"/>
  <c r="K17" i="28"/>
  <c r="K33" i="28"/>
  <c r="K37" i="28"/>
  <c r="K41" i="28"/>
  <c r="K49" i="28"/>
  <c r="K61" i="28"/>
  <c r="G40" i="27"/>
  <c r="K40" i="27"/>
  <c r="H15" i="27"/>
  <c r="G42" i="27"/>
  <c r="K5" i="27"/>
  <c r="K13" i="27"/>
  <c r="K17" i="27"/>
  <c r="K21" i="27"/>
  <c r="K45" i="27"/>
  <c r="K49" i="27"/>
  <c r="B29" i="27"/>
  <c r="K6" i="27"/>
  <c r="K10" i="27"/>
  <c r="K14" i="27"/>
  <c r="K18" i="27"/>
  <c r="K34" i="27"/>
  <c r="K42" i="27"/>
  <c r="K46" i="27"/>
  <c r="K50" i="27"/>
  <c r="K7" i="27"/>
  <c r="K11" i="27"/>
  <c r="K15" i="27"/>
  <c r="K19" i="27"/>
  <c r="K23" i="27"/>
  <c r="K39" i="27"/>
  <c r="K59" i="27"/>
  <c r="K67" i="27"/>
  <c r="K71" i="27"/>
  <c r="K75" i="27"/>
  <c r="H17" i="27"/>
  <c r="F42" i="27"/>
  <c r="K12" i="27"/>
  <c r="K64" i="27"/>
  <c r="F47" i="26"/>
  <c r="K47" i="26"/>
  <c r="H67" i="26"/>
  <c r="K67" i="26"/>
  <c r="H71" i="26"/>
  <c r="K71" i="26"/>
  <c r="H75" i="26"/>
  <c r="K75" i="26"/>
  <c r="G35" i="26"/>
  <c r="K35" i="26"/>
  <c r="G9" i="26"/>
  <c r="G19" i="26"/>
  <c r="K8" i="26"/>
  <c r="K12" i="26"/>
  <c r="K16" i="26"/>
  <c r="K20" i="26"/>
  <c r="K40" i="26"/>
  <c r="K48" i="26"/>
  <c r="K72" i="26"/>
  <c r="H9" i="26"/>
  <c r="H19" i="26"/>
  <c r="K5" i="26"/>
  <c r="K9" i="26"/>
  <c r="K13" i="26"/>
  <c r="K17" i="26"/>
  <c r="K21" i="26"/>
  <c r="K33" i="26"/>
  <c r="K37" i="26"/>
  <c r="K41" i="26"/>
  <c r="K45" i="26"/>
  <c r="K49" i="26"/>
  <c r="K61" i="26"/>
  <c r="K65" i="26"/>
  <c r="K69" i="26"/>
  <c r="K73" i="26"/>
  <c r="K6" i="26"/>
  <c r="K10" i="26"/>
  <c r="K14" i="26"/>
  <c r="K18" i="26"/>
  <c r="K22" i="26"/>
  <c r="K38" i="26"/>
  <c r="K42" i="26"/>
  <c r="K46" i="26"/>
  <c r="G10" i="26"/>
  <c r="F12" i="26"/>
  <c r="K7" i="26"/>
  <c r="K11" i="26"/>
  <c r="K15" i="26"/>
  <c r="K19" i="26"/>
  <c r="K23" i="26"/>
  <c r="K43" i="26"/>
  <c r="K59" i="26"/>
  <c r="H42" i="25"/>
  <c r="K42" i="25"/>
  <c r="G61" i="25"/>
  <c r="K61" i="25"/>
  <c r="G11" i="25"/>
  <c r="F13" i="25"/>
  <c r="H16" i="25"/>
  <c r="G35" i="25"/>
  <c r="K8" i="25"/>
  <c r="K12" i="25"/>
  <c r="K16" i="25"/>
  <c r="K36" i="25"/>
  <c r="K44" i="25"/>
  <c r="K48" i="25"/>
  <c r="K60" i="25"/>
  <c r="K64" i="25"/>
  <c r="K11" i="25"/>
  <c r="H39" i="25"/>
  <c r="K5" i="25"/>
  <c r="K9" i="25"/>
  <c r="K13" i="25"/>
  <c r="K17" i="25"/>
  <c r="K33" i="25"/>
  <c r="K41" i="25"/>
  <c r="K45" i="25"/>
  <c r="K35" i="25"/>
  <c r="K75" i="25"/>
  <c r="H12" i="25"/>
  <c r="F17" i="25"/>
  <c r="K6" i="25"/>
  <c r="K10" i="25"/>
  <c r="K14" i="25"/>
  <c r="K18" i="25"/>
  <c r="K22" i="25"/>
  <c r="K34" i="25"/>
  <c r="K46" i="25"/>
  <c r="K50" i="25"/>
  <c r="K62" i="25"/>
  <c r="H73" i="24"/>
  <c r="K73" i="24"/>
  <c r="G70" i="24"/>
  <c r="K70" i="24"/>
  <c r="H36" i="24"/>
  <c r="K36" i="24"/>
  <c r="G64" i="24"/>
  <c r="K64" i="24"/>
  <c r="K7" i="24"/>
  <c r="K11" i="24"/>
  <c r="K15" i="24"/>
  <c r="K23" i="24"/>
  <c r="K39" i="24"/>
  <c r="K47" i="24"/>
  <c r="K59" i="24"/>
  <c r="K67" i="24"/>
  <c r="K71" i="24"/>
  <c r="K75" i="24"/>
  <c r="F11" i="24"/>
  <c r="K8" i="24"/>
  <c r="K12" i="24"/>
  <c r="K16" i="24"/>
  <c r="K32" i="24"/>
  <c r="K60" i="24"/>
  <c r="K68" i="24"/>
  <c r="K72" i="24"/>
  <c r="K76" i="24"/>
  <c r="G11" i="24"/>
  <c r="G24" i="24"/>
  <c r="H38" i="24"/>
  <c r="H41" i="24"/>
  <c r="H47" i="24"/>
  <c r="K5" i="24"/>
  <c r="K9" i="24"/>
  <c r="K13" i="24"/>
  <c r="K17" i="24"/>
  <c r="K33" i="24"/>
  <c r="K41" i="24"/>
  <c r="K49" i="24"/>
  <c r="K65" i="24"/>
  <c r="K69" i="24"/>
  <c r="F15" i="24"/>
  <c r="K6" i="24"/>
  <c r="K10" i="24"/>
  <c r="K14" i="24"/>
  <c r="K18" i="24"/>
  <c r="K34" i="24"/>
  <c r="K46" i="24"/>
  <c r="H38" i="23"/>
  <c r="G38" i="23"/>
  <c r="K38" i="23"/>
  <c r="H46" i="23"/>
  <c r="K46" i="23"/>
  <c r="K10" i="23"/>
  <c r="K14" i="23"/>
  <c r="K42" i="23"/>
  <c r="G19" i="23"/>
  <c r="K11" i="23"/>
  <c r="K15" i="23"/>
  <c r="K19" i="23"/>
  <c r="K23" i="23"/>
  <c r="K35" i="23"/>
  <c r="K39" i="23"/>
  <c r="K47" i="23"/>
  <c r="K63" i="23"/>
  <c r="F16" i="23"/>
  <c r="F19" i="23"/>
  <c r="F12" i="23"/>
  <c r="F15" i="23"/>
  <c r="G8" i="23"/>
  <c r="F11" i="23"/>
  <c r="I11" i="23" s="1"/>
  <c r="G15" i="23"/>
  <c r="R15" i="23" s="1"/>
  <c r="B29" i="23"/>
  <c r="G47" i="23"/>
  <c r="K8" i="23"/>
  <c r="K12" i="23"/>
  <c r="K16" i="23"/>
  <c r="K20" i="23"/>
  <c r="K32" i="23"/>
  <c r="K40" i="23"/>
  <c r="K64" i="23"/>
  <c r="K68" i="23"/>
  <c r="K72" i="23"/>
  <c r="K76" i="23"/>
  <c r="H36" i="22"/>
  <c r="K36" i="22"/>
  <c r="H42" i="22"/>
  <c r="K42" i="22"/>
  <c r="K12" i="22"/>
  <c r="G20" i="22"/>
  <c r="F23" i="22"/>
  <c r="E32" i="22"/>
  <c r="K32" i="22" s="1"/>
  <c r="K5" i="22"/>
  <c r="K13" i="22"/>
  <c r="K21" i="22"/>
  <c r="K33" i="22"/>
  <c r="K61" i="22"/>
  <c r="K65" i="22"/>
  <c r="K20" i="22"/>
  <c r="K64" i="22"/>
  <c r="G18" i="22"/>
  <c r="K6" i="22"/>
  <c r="K10" i="22"/>
  <c r="K14" i="22"/>
  <c r="K18" i="22"/>
  <c r="K22" i="22"/>
  <c r="K46" i="22"/>
  <c r="K50" i="22"/>
  <c r="K11" i="22"/>
  <c r="K15" i="22"/>
  <c r="K19" i="22"/>
  <c r="K23" i="22"/>
  <c r="K39" i="22"/>
  <c r="K63" i="22"/>
  <c r="K67" i="22"/>
  <c r="K71" i="22"/>
  <c r="K75" i="22"/>
  <c r="H71" i="21"/>
  <c r="K71" i="21"/>
  <c r="G49" i="21"/>
  <c r="K49" i="21"/>
  <c r="H43" i="21"/>
  <c r="K43" i="21"/>
  <c r="K19" i="21"/>
  <c r="K35" i="21"/>
  <c r="K63" i="21"/>
  <c r="F35" i="21"/>
  <c r="G40" i="21"/>
  <c r="K8" i="21"/>
  <c r="K12" i="21"/>
  <c r="K16" i="21"/>
  <c r="K20" i="21"/>
  <c r="K36" i="21"/>
  <c r="K40" i="21"/>
  <c r="K44" i="21"/>
  <c r="K48" i="21"/>
  <c r="K60" i="21"/>
  <c r="K64" i="21"/>
  <c r="K72" i="21"/>
  <c r="K7" i="21"/>
  <c r="F16" i="21"/>
  <c r="F18" i="21"/>
  <c r="F20" i="21"/>
  <c r="G35" i="21"/>
  <c r="K5" i="21"/>
  <c r="K9" i="21"/>
  <c r="K13" i="21"/>
  <c r="K17" i="21"/>
  <c r="K21" i="21"/>
  <c r="K33" i="21"/>
  <c r="K37" i="21"/>
  <c r="K41" i="21"/>
  <c r="K73" i="21"/>
  <c r="K6" i="21"/>
  <c r="K10" i="21"/>
  <c r="K14" i="21"/>
  <c r="K18" i="21"/>
  <c r="K22" i="21"/>
  <c r="H49" i="20"/>
  <c r="K49" i="20"/>
  <c r="K5" i="20"/>
  <c r="K17" i="20"/>
  <c r="K21" i="20"/>
  <c r="K37" i="20"/>
  <c r="K65" i="20"/>
  <c r="K73" i="20"/>
  <c r="K6" i="20"/>
  <c r="K10" i="20"/>
  <c r="K14" i="20"/>
  <c r="K18" i="20"/>
  <c r="K22" i="20"/>
  <c r="K34" i="20"/>
  <c r="K42" i="20"/>
  <c r="K7" i="20"/>
  <c r="K15" i="20"/>
  <c r="K23" i="20"/>
  <c r="K8" i="20"/>
  <c r="K12" i="20"/>
  <c r="K16" i="20"/>
  <c r="K20" i="20"/>
  <c r="K36" i="20"/>
  <c r="K40" i="20"/>
  <c r="K44" i="20"/>
  <c r="K48" i="20"/>
  <c r="H40" i="19"/>
  <c r="K40" i="19"/>
  <c r="G35" i="19"/>
  <c r="K35" i="19"/>
  <c r="K5" i="19"/>
  <c r="K9" i="19"/>
  <c r="E59" i="19"/>
  <c r="K59" i="19" s="1"/>
  <c r="K6" i="19"/>
  <c r="K10" i="19"/>
  <c r="K14" i="19"/>
  <c r="K18" i="19"/>
  <c r="K22" i="19"/>
  <c r="K34" i="19"/>
  <c r="K7" i="19"/>
  <c r="K11" i="19"/>
  <c r="K19" i="19"/>
  <c r="K43" i="19"/>
  <c r="K63" i="19"/>
  <c r="K67" i="19"/>
  <c r="K71" i="19"/>
  <c r="K8" i="19"/>
  <c r="K12" i="19"/>
  <c r="K20" i="19"/>
  <c r="K44" i="19"/>
  <c r="K68" i="19"/>
  <c r="H20" i="17"/>
  <c r="G32" i="17"/>
  <c r="G49" i="17"/>
  <c r="H62" i="17"/>
  <c r="H66" i="17"/>
  <c r="K8" i="17"/>
  <c r="K12" i="17"/>
  <c r="K16" i="17"/>
  <c r="K20" i="17"/>
  <c r="K32" i="17"/>
  <c r="K36" i="17"/>
  <c r="K40" i="17"/>
  <c r="K44" i="17"/>
  <c r="K48" i="17"/>
  <c r="K64" i="17"/>
  <c r="K72" i="17"/>
  <c r="K5" i="17"/>
  <c r="K13" i="17"/>
  <c r="K21" i="17"/>
  <c r="K33" i="17"/>
  <c r="K37" i="17"/>
  <c r="K41" i="17"/>
  <c r="K45" i="17"/>
  <c r="K49" i="17"/>
  <c r="K61" i="17"/>
  <c r="K65" i="17"/>
  <c r="K69" i="17"/>
  <c r="K73" i="17"/>
  <c r="K77" i="17"/>
  <c r="F12" i="17"/>
  <c r="G37" i="17"/>
  <c r="F40" i="17"/>
  <c r="F43" i="17"/>
  <c r="H61" i="17"/>
  <c r="F71" i="17"/>
  <c r="K6" i="17"/>
  <c r="K10" i="17"/>
  <c r="K14" i="17"/>
  <c r="K18" i="17"/>
  <c r="K22" i="17"/>
  <c r="K34" i="17"/>
  <c r="K62" i="17"/>
  <c r="K66" i="17"/>
  <c r="K19" i="17"/>
  <c r="K23" i="17"/>
  <c r="K35" i="17"/>
  <c r="K39" i="17"/>
  <c r="K43" i="17"/>
  <c r="K47" i="17"/>
  <c r="K59" i="17"/>
  <c r="K67" i="17"/>
  <c r="K71" i="17"/>
  <c r="K75" i="17"/>
  <c r="R6" i="41"/>
  <c r="R14" i="41"/>
  <c r="H37" i="5"/>
  <c r="G33" i="5"/>
  <c r="G49" i="5"/>
  <c r="F45" i="5"/>
  <c r="F61" i="5"/>
  <c r="F65" i="5"/>
  <c r="F69" i="5"/>
  <c r="F73" i="5"/>
  <c r="F77" i="5"/>
  <c r="K22" i="5"/>
  <c r="K18" i="5"/>
  <c r="K14" i="5"/>
  <c r="K10" i="5"/>
  <c r="K6" i="5"/>
  <c r="K35" i="5"/>
  <c r="K39" i="5"/>
  <c r="K43" i="5"/>
  <c r="K47" i="5"/>
  <c r="K59" i="5"/>
  <c r="K63" i="5"/>
  <c r="K67" i="5"/>
  <c r="K71" i="5"/>
  <c r="K75" i="5"/>
  <c r="H41" i="5"/>
  <c r="G37" i="5"/>
  <c r="F33" i="5"/>
  <c r="F49" i="5"/>
  <c r="G61" i="5"/>
  <c r="R61" i="5" s="1"/>
  <c r="G65" i="5"/>
  <c r="R65" i="5" s="1"/>
  <c r="G69" i="5"/>
  <c r="G73" i="5"/>
  <c r="G77" i="5"/>
  <c r="R77" i="5" s="1"/>
  <c r="K21" i="5"/>
  <c r="K17" i="5"/>
  <c r="K13" i="5"/>
  <c r="K9" i="5"/>
  <c r="K32" i="5"/>
  <c r="K36" i="5"/>
  <c r="K40" i="5"/>
  <c r="K44" i="5"/>
  <c r="K48" i="5"/>
  <c r="K60" i="5"/>
  <c r="K64" i="5"/>
  <c r="K68" i="5"/>
  <c r="K72" i="5"/>
  <c r="K76" i="5"/>
  <c r="H45" i="5"/>
  <c r="G41" i="5"/>
  <c r="F37" i="5"/>
  <c r="F52" i="5" s="1"/>
  <c r="G59" i="5"/>
  <c r="I59" i="5" s="1"/>
  <c r="G63" i="5"/>
  <c r="G67" i="5"/>
  <c r="G71" i="5"/>
  <c r="I71" i="5" s="1"/>
  <c r="G75" i="5"/>
  <c r="I75" i="5" s="1"/>
  <c r="K5" i="5"/>
  <c r="K20" i="5"/>
  <c r="K16" i="5"/>
  <c r="K12" i="5"/>
  <c r="K8" i="5"/>
  <c r="K33" i="5"/>
  <c r="K41" i="5"/>
  <c r="K45" i="5"/>
  <c r="K49" i="5"/>
  <c r="K61" i="5"/>
  <c r="K65" i="5"/>
  <c r="K69" i="5"/>
  <c r="K73" i="5"/>
  <c r="K77" i="5"/>
  <c r="H60" i="5"/>
  <c r="H64" i="5"/>
  <c r="H68" i="5"/>
  <c r="H72" i="5"/>
  <c r="H76" i="5"/>
  <c r="R76" i="5" s="1"/>
  <c r="K23" i="5"/>
  <c r="K19" i="5"/>
  <c r="K15" i="5"/>
  <c r="K11" i="5"/>
  <c r="K7" i="5"/>
  <c r="K34" i="5"/>
  <c r="K38" i="5"/>
  <c r="K42" i="5"/>
  <c r="K46" i="5"/>
  <c r="K50" i="5"/>
  <c r="K62" i="5"/>
  <c r="K66" i="5"/>
  <c r="K70" i="5"/>
  <c r="K74" i="5"/>
  <c r="R19" i="26"/>
  <c r="R13" i="28"/>
  <c r="R44" i="34"/>
  <c r="I18" i="36"/>
  <c r="L18" i="36" s="1"/>
  <c r="S18" i="36" s="1"/>
  <c r="R41" i="5"/>
  <c r="I65" i="5"/>
  <c r="L65" i="5" s="1"/>
  <c r="S65" i="5" s="1"/>
  <c r="R44" i="17"/>
  <c r="R24" i="24"/>
  <c r="T24" i="24" s="1"/>
  <c r="R45" i="5"/>
  <c r="R9" i="26"/>
  <c r="R41" i="40"/>
  <c r="R68" i="5"/>
  <c r="I12" i="32"/>
  <c r="R33" i="5"/>
  <c r="R37" i="5"/>
  <c r="R10" i="26"/>
  <c r="I48" i="21"/>
  <c r="L48" i="21" s="1"/>
  <c r="S48" i="21" s="1"/>
  <c r="I49" i="28"/>
  <c r="I6" i="43"/>
  <c r="L6" i="43" s="1"/>
  <c r="S6" i="43" s="1"/>
  <c r="I68" i="40"/>
  <c r="I45" i="5"/>
  <c r="I13" i="40"/>
  <c r="L767" i="47"/>
  <c r="K768" i="47" s="1"/>
  <c r="M766" i="47"/>
  <c r="M926" i="47"/>
  <c r="L927" i="47"/>
  <c r="K928" i="47" s="1"/>
  <c r="M806" i="47"/>
  <c r="L807" i="47"/>
  <c r="K808" i="47" s="1"/>
  <c r="M1326" i="47"/>
  <c r="L1327" i="47"/>
  <c r="K1328" i="47" s="1"/>
  <c r="L1248" i="47"/>
  <c r="K1249" i="47" s="1"/>
  <c r="M1247" i="47"/>
  <c r="L1027" i="47"/>
  <c r="K1028" i="47" s="1"/>
  <c r="M1026" i="47"/>
  <c r="L887" i="47"/>
  <c r="K888" i="47" s="1"/>
  <c r="M886" i="47"/>
  <c r="M1606" i="47"/>
  <c r="L1607" i="47"/>
  <c r="K1608" i="47" s="1"/>
  <c r="M1446" i="47"/>
  <c r="L1447" i="47"/>
  <c r="K1448" i="47" s="1"/>
  <c r="L708" i="47"/>
  <c r="K709" i="47" s="1"/>
  <c r="M707" i="47"/>
  <c r="L1208" i="47"/>
  <c r="K1209" i="47" s="1"/>
  <c r="M1207" i="47"/>
  <c r="M1086" i="47"/>
  <c r="L1087" i="47"/>
  <c r="K1088" i="47" s="1"/>
  <c r="M686" i="47"/>
  <c r="L687" i="47"/>
  <c r="K688" i="47" s="1"/>
  <c r="M606" i="47"/>
  <c r="L607" i="47"/>
  <c r="K608" i="47" s="1"/>
  <c r="L247" i="47"/>
  <c r="K248" i="47" s="1"/>
  <c r="M246" i="47"/>
  <c r="M1406" i="47"/>
  <c r="L1407" i="47"/>
  <c r="K1408" i="47" s="1"/>
  <c r="M506" i="47"/>
  <c r="L507" i="47"/>
  <c r="K508" i="47" s="1"/>
  <c r="M286" i="47"/>
  <c r="L287" i="47"/>
  <c r="K288" i="47" s="1"/>
  <c r="L187" i="47"/>
  <c r="K188" i="47" s="1"/>
  <c r="M186" i="47"/>
  <c r="L1148" i="47"/>
  <c r="K1149" i="47" s="1"/>
  <c r="M1147" i="47"/>
  <c r="L468" i="47"/>
  <c r="K469" i="47" s="1"/>
  <c r="M326" i="47"/>
  <c r="L327" i="47"/>
  <c r="K328" i="47" s="1"/>
  <c r="M366" i="47"/>
  <c r="L367" i="47"/>
  <c r="K368" i="47" s="1"/>
  <c r="M1307" i="47"/>
  <c r="L1308" i="47"/>
  <c r="K1309" i="47" s="1"/>
  <c r="L227" i="47"/>
  <c r="K228" i="47" s="1"/>
  <c r="M226" i="47"/>
  <c r="M906" i="47"/>
  <c r="L907" i="47"/>
  <c r="K908" i="47" s="1"/>
  <c r="L987" i="47"/>
  <c r="K988" i="47" s="1"/>
  <c r="M986" i="47"/>
  <c r="M446" i="47"/>
  <c r="L447" i="47"/>
  <c r="K448" i="47" s="1"/>
  <c r="M1046" i="47"/>
  <c r="L1047" i="47"/>
  <c r="K1048" i="47" s="1"/>
  <c r="L1107" i="47"/>
  <c r="K1108" i="47" s="1"/>
  <c r="M1106" i="47"/>
  <c r="M826" i="47"/>
  <c r="L827" i="47"/>
  <c r="K828" i="47" s="1"/>
  <c r="L147" i="47"/>
  <c r="K148" i="47" s="1"/>
  <c r="M146" i="47"/>
  <c r="M46" i="47"/>
  <c r="L47" i="47"/>
  <c r="K48" i="47" s="1"/>
  <c r="M206" i="47"/>
  <c r="L207" i="47"/>
  <c r="K208" i="47" s="1"/>
  <c r="M1526" i="47"/>
  <c r="L1527" i="47"/>
  <c r="K1528" i="47" s="1"/>
  <c r="M1186" i="47"/>
  <c r="L1187" i="47"/>
  <c r="K1188" i="47" s="1"/>
  <c r="L1067" i="47"/>
  <c r="K1068" i="47" s="1"/>
  <c r="M1066" i="47"/>
  <c r="M545" i="47"/>
  <c r="L546" i="47"/>
  <c r="K547" i="47" s="1"/>
  <c r="L628" i="47"/>
  <c r="K629" i="47" s="1"/>
  <c r="M627" i="47"/>
  <c r="M1507" i="47"/>
  <c r="L1508" i="47"/>
  <c r="K1509" i="47" s="1"/>
  <c r="M1126" i="47"/>
  <c r="L1127" i="47"/>
  <c r="K1128" i="47" s="1"/>
  <c r="L966" i="47"/>
  <c r="K967" i="47" s="1"/>
  <c r="M965" i="47"/>
  <c r="L566" i="47"/>
  <c r="K567" i="47" s="1"/>
  <c r="M565" i="47"/>
  <c r="M1486" i="47"/>
  <c r="L1487" i="47"/>
  <c r="K1488" i="47" s="1"/>
  <c r="M785" i="47"/>
  <c r="L786" i="47"/>
  <c r="K787" i="47" s="1"/>
  <c r="M745" i="47"/>
  <c r="L746" i="47"/>
  <c r="K747" i="47" s="1"/>
  <c r="M865" i="47"/>
  <c r="L866" i="47"/>
  <c r="K867" i="47" s="1"/>
  <c r="L587" i="47"/>
  <c r="K588" i="47" s="1"/>
  <c r="M586" i="47"/>
  <c r="L126" i="47"/>
  <c r="K127" i="47" s="1"/>
  <c r="M125" i="47"/>
  <c r="M1566" i="47"/>
  <c r="L1567" i="47"/>
  <c r="K1568" i="47" s="1"/>
  <c r="L6" i="47"/>
  <c r="K7" i="47" s="1"/>
  <c r="M5" i="47"/>
  <c r="M1686" i="47"/>
  <c r="L1687" i="47"/>
  <c r="K1688" i="47" s="1"/>
  <c r="L427" i="47"/>
  <c r="K428" i="47" s="1"/>
  <c r="M426" i="47"/>
  <c r="L26" i="47"/>
  <c r="K27" i="47" s="1"/>
  <c r="M25" i="47"/>
  <c r="M1427" i="47"/>
  <c r="L1428" i="47"/>
  <c r="K1429" i="47" s="1"/>
  <c r="M487" i="47"/>
  <c r="L488" i="47"/>
  <c r="K489" i="47" s="1"/>
  <c r="L646" i="47"/>
  <c r="K647" i="47" s="1"/>
  <c r="M645" i="47"/>
  <c r="L388" i="47"/>
  <c r="K389" i="47" s="1"/>
  <c r="M387" i="47"/>
  <c r="L347" i="47"/>
  <c r="K348" i="47" s="1"/>
  <c r="M346" i="47"/>
  <c r="M165" i="47"/>
  <c r="L166" i="47"/>
  <c r="K167" i="47" s="1"/>
  <c r="M1267" i="47"/>
  <c r="L1268" i="47"/>
  <c r="K1269" i="47" s="1"/>
  <c r="L106" i="47"/>
  <c r="K107" i="47" s="1"/>
  <c r="M105" i="47"/>
  <c r="M1627" i="47"/>
  <c r="L1628" i="47"/>
  <c r="K1629" i="47" s="1"/>
  <c r="L948" i="47"/>
  <c r="K949" i="47" s="1"/>
  <c r="M947" i="47"/>
  <c r="M727" i="47"/>
  <c r="L728" i="47"/>
  <c r="K729" i="47" s="1"/>
  <c r="M1167" i="47"/>
  <c r="L1168" i="47"/>
  <c r="K1169" i="47" s="1"/>
  <c r="L66" i="47"/>
  <c r="K67" i="47" s="1"/>
  <c r="M65" i="47"/>
  <c r="M1646" i="47"/>
  <c r="L1647" i="47"/>
  <c r="K1648" i="47" s="1"/>
  <c r="M1365" i="47"/>
  <c r="L1366" i="47"/>
  <c r="K1367" i="47" s="1"/>
  <c r="M1467" i="47"/>
  <c r="L1468" i="47"/>
  <c r="K1469" i="47" s="1"/>
  <c r="M1667" i="47"/>
  <c r="L1668" i="47"/>
  <c r="K1669" i="47" s="1"/>
  <c r="L667" i="47"/>
  <c r="K668" i="47" s="1"/>
  <c r="M666" i="47"/>
  <c r="L406" i="47"/>
  <c r="K407" i="47" s="1"/>
  <c r="M405" i="47"/>
  <c r="L306" i="47"/>
  <c r="K307" i="47" s="1"/>
  <c r="M305" i="47"/>
  <c r="L266" i="47"/>
  <c r="K267" i="47" s="1"/>
  <c r="M265" i="47"/>
  <c r="L526" i="47"/>
  <c r="K527" i="47" s="1"/>
  <c r="M525" i="47"/>
  <c r="M1387" i="47"/>
  <c r="L1388" i="47"/>
  <c r="K1389" i="47" s="1"/>
  <c r="M847" i="47"/>
  <c r="L848" i="47"/>
  <c r="K849" i="47" s="1"/>
  <c r="I9" i="40"/>
  <c r="I22" i="44"/>
  <c r="L22" i="44" s="1"/>
  <c r="S22" i="44" s="1"/>
  <c r="I49" i="5"/>
  <c r="F62" i="44"/>
  <c r="I62" i="44" s="1"/>
  <c r="F44" i="44"/>
  <c r="I44" i="44" s="1"/>
  <c r="H41" i="44"/>
  <c r="G48" i="44"/>
  <c r="I48" i="44" s="1"/>
  <c r="L48" i="44" s="1"/>
  <c r="S48" i="44" s="1"/>
  <c r="G14" i="44"/>
  <c r="I14" i="44" s="1"/>
  <c r="G16" i="44"/>
  <c r="F23" i="44"/>
  <c r="G6" i="44"/>
  <c r="R6" i="44" s="1"/>
  <c r="F8" i="44"/>
  <c r="F10" i="44"/>
  <c r="F15" i="44"/>
  <c r="G24" i="44"/>
  <c r="G37" i="43"/>
  <c r="H37" i="43"/>
  <c r="F5" i="43"/>
  <c r="I5" i="43" s="1"/>
  <c r="L5" i="43" s="1"/>
  <c r="H7" i="43"/>
  <c r="R7" i="43" s="1"/>
  <c r="I11" i="43"/>
  <c r="F12" i="43"/>
  <c r="G12" i="43"/>
  <c r="R12" i="43" s="1"/>
  <c r="F22" i="43"/>
  <c r="H5" i="43"/>
  <c r="I7" i="43"/>
  <c r="F8" i="43"/>
  <c r="I8" i="43" s="1"/>
  <c r="L8" i="43" s="1"/>
  <c r="S8" i="43" s="1"/>
  <c r="G22" i="43"/>
  <c r="I22" i="43" s="1"/>
  <c r="L22" i="43" s="1"/>
  <c r="S22" i="43" s="1"/>
  <c r="H34" i="42"/>
  <c r="G43" i="42"/>
  <c r="I43" i="42" s="1"/>
  <c r="L43" i="42" s="1"/>
  <c r="S43" i="42" s="1"/>
  <c r="F47" i="42"/>
  <c r="I34" i="42"/>
  <c r="L34" i="42" s="1"/>
  <c r="S34" i="42" s="1"/>
  <c r="H22" i="42"/>
  <c r="H23" i="42"/>
  <c r="R23" i="42" s="1"/>
  <c r="H5" i="42"/>
  <c r="I13" i="42"/>
  <c r="H18" i="42"/>
  <c r="G21" i="42"/>
  <c r="I21" i="42" s="1"/>
  <c r="F60" i="41"/>
  <c r="I60" i="41" s="1"/>
  <c r="H60" i="41"/>
  <c r="R60" i="41" s="1"/>
  <c r="H35" i="41"/>
  <c r="F37" i="41"/>
  <c r="G37" i="41"/>
  <c r="R37" i="41" s="1"/>
  <c r="G10" i="41"/>
  <c r="R10" i="41" s="1"/>
  <c r="F12" i="41"/>
  <c r="I12" i="41" s="1"/>
  <c r="G5" i="41"/>
  <c r="I5" i="41" s="1"/>
  <c r="F10" i="41"/>
  <c r="H13" i="41"/>
  <c r="R13" i="41" s="1"/>
  <c r="H9" i="41"/>
  <c r="H12" i="41"/>
  <c r="R12" i="41" s="1"/>
  <c r="H17" i="41"/>
  <c r="R17" i="41" s="1"/>
  <c r="G19" i="41"/>
  <c r="I19" i="41" s="1"/>
  <c r="G72" i="40"/>
  <c r="I72" i="40" s="1"/>
  <c r="G71" i="40"/>
  <c r="R71" i="40" s="1"/>
  <c r="R42" i="40"/>
  <c r="F34" i="40"/>
  <c r="H36" i="40"/>
  <c r="F42" i="40"/>
  <c r="I42" i="40" s="1"/>
  <c r="L42" i="40" s="1"/>
  <c r="S42" i="40" s="1"/>
  <c r="F46" i="40"/>
  <c r="I46" i="40" s="1"/>
  <c r="F50" i="40"/>
  <c r="H46" i="40"/>
  <c r="R46" i="40" s="1"/>
  <c r="G17" i="40"/>
  <c r="I17" i="40" s="1"/>
  <c r="G21" i="40"/>
  <c r="I21" i="40" s="1"/>
  <c r="G44" i="39"/>
  <c r="R44" i="39" s="1"/>
  <c r="H47" i="39"/>
  <c r="H12" i="39"/>
  <c r="R12" i="39" s="1"/>
  <c r="H18" i="39"/>
  <c r="R18" i="39" s="1"/>
  <c r="H23" i="39"/>
  <c r="R23" i="39" s="1"/>
  <c r="F5" i="39"/>
  <c r="I5" i="39" s="1"/>
  <c r="L5" i="39" s="1"/>
  <c r="H7" i="39"/>
  <c r="R7" i="39" s="1"/>
  <c r="G22" i="39"/>
  <c r="R24" i="39"/>
  <c r="T24" i="39" s="1"/>
  <c r="H22" i="39"/>
  <c r="R38" i="38"/>
  <c r="G35" i="38"/>
  <c r="G46" i="38"/>
  <c r="I46" i="38" s="1"/>
  <c r="H35" i="38"/>
  <c r="F38" i="38"/>
  <c r="I38" i="38" s="1"/>
  <c r="F7" i="38"/>
  <c r="G13" i="38"/>
  <c r="R13" i="38" s="1"/>
  <c r="G15" i="38"/>
  <c r="I15" i="38" s="1"/>
  <c r="F20" i="38"/>
  <c r="I20" i="38" s="1"/>
  <c r="L20" i="38" s="1"/>
  <c r="S20" i="38" s="1"/>
  <c r="G21" i="38"/>
  <c r="R21" i="38" s="1"/>
  <c r="G23" i="38"/>
  <c r="R23" i="38" s="1"/>
  <c r="G7" i="38"/>
  <c r="H20" i="38"/>
  <c r="R20" i="38" s="1"/>
  <c r="H64" i="37"/>
  <c r="H12" i="37"/>
  <c r="R12" i="37" s="1"/>
  <c r="F19" i="37"/>
  <c r="I19" i="37" s="1"/>
  <c r="L19" i="37" s="1"/>
  <c r="S19" i="37" s="1"/>
  <c r="F21" i="37"/>
  <c r="I21" i="37" s="1"/>
  <c r="H46" i="36"/>
  <c r="R46" i="36" s="1"/>
  <c r="F15" i="36"/>
  <c r="H19" i="36"/>
  <c r="R19" i="36" s="1"/>
  <c r="F21" i="36"/>
  <c r="I21" i="36" s="1"/>
  <c r="G23" i="36"/>
  <c r="R23" i="36" s="1"/>
  <c r="G15" i="36"/>
  <c r="R15" i="36" s="1"/>
  <c r="H21" i="36"/>
  <c r="R21" i="36" s="1"/>
  <c r="F20" i="36"/>
  <c r="I20" i="36" s="1"/>
  <c r="L20" i="36" s="1"/>
  <c r="S20" i="36" s="1"/>
  <c r="F60" i="35"/>
  <c r="I60" i="35" s="1"/>
  <c r="G64" i="35"/>
  <c r="G32" i="35"/>
  <c r="G36" i="35"/>
  <c r="R36" i="35" s="1"/>
  <c r="H48" i="35"/>
  <c r="F7" i="35"/>
  <c r="G24" i="35"/>
  <c r="R24" i="35" s="1"/>
  <c r="T24" i="35" s="1"/>
  <c r="G7" i="35"/>
  <c r="F14" i="35"/>
  <c r="I14" i="35" s="1"/>
  <c r="G19" i="35"/>
  <c r="I19" i="35" s="1"/>
  <c r="I11" i="35"/>
  <c r="H23" i="35"/>
  <c r="F40" i="34"/>
  <c r="H9" i="34"/>
  <c r="R9" i="34" s="1"/>
  <c r="H12" i="34"/>
  <c r="R18" i="34"/>
  <c r="G5" i="34"/>
  <c r="I5" i="34" s="1"/>
  <c r="G8" i="34"/>
  <c r="I8" i="34" s="1"/>
  <c r="G22" i="34"/>
  <c r="F24" i="34"/>
  <c r="I24" i="34" s="1"/>
  <c r="Q24" i="34" s="1"/>
  <c r="H24" i="34"/>
  <c r="R24" i="34" s="1"/>
  <c r="T24" i="34" s="1"/>
  <c r="F9" i="34"/>
  <c r="I9" i="34" s="1"/>
  <c r="F12" i="34"/>
  <c r="I12" i="34" s="1"/>
  <c r="H23" i="34"/>
  <c r="R23" i="34" s="1"/>
  <c r="H62" i="33"/>
  <c r="G40" i="33"/>
  <c r="R40" i="33" s="1"/>
  <c r="H49" i="33"/>
  <c r="R49" i="33" s="1"/>
  <c r="F20" i="33"/>
  <c r="I20" i="33" s="1"/>
  <c r="F22" i="33"/>
  <c r="F23" i="33"/>
  <c r="I23" i="33" s="1"/>
  <c r="H20" i="33"/>
  <c r="R20" i="33" s="1"/>
  <c r="G22" i="33"/>
  <c r="H23" i="33"/>
  <c r="R23" i="33" s="1"/>
  <c r="F14" i="33"/>
  <c r="I14" i="33" s="1"/>
  <c r="L14" i="33" s="1"/>
  <c r="S14" i="33" s="1"/>
  <c r="G7" i="33"/>
  <c r="R7" i="33" s="1"/>
  <c r="F10" i="33"/>
  <c r="H14" i="33"/>
  <c r="R14" i="33" s="1"/>
  <c r="G16" i="33"/>
  <c r="R16" i="33" s="1"/>
  <c r="F43" i="32"/>
  <c r="G43" i="32"/>
  <c r="R43" i="32" s="1"/>
  <c r="F11" i="32"/>
  <c r="H13" i="32"/>
  <c r="R13" i="32" s="1"/>
  <c r="I7" i="32"/>
  <c r="L7" i="32" s="1"/>
  <c r="S7" i="32" s="1"/>
  <c r="H9" i="32"/>
  <c r="R9" i="32" s="1"/>
  <c r="G11" i="32"/>
  <c r="R11" i="32" s="1"/>
  <c r="F8" i="32"/>
  <c r="I8" i="32" s="1"/>
  <c r="F36" i="31"/>
  <c r="H42" i="31"/>
  <c r="F45" i="31"/>
  <c r="G50" i="31"/>
  <c r="I50" i="31" s="1"/>
  <c r="H32" i="31"/>
  <c r="G45" i="31"/>
  <c r="R45" i="31" s="1"/>
  <c r="F20" i="31"/>
  <c r="G24" i="31"/>
  <c r="I24" i="31" s="1"/>
  <c r="Q24" i="31" s="1"/>
  <c r="F6" i="31"/>
  <c r="I6" i="31" s="1"/>
  <c r="F14" i="31"/>
  <c r="I14" i="31" s="1"/>
  <c r="F15" i="31"/>
  <c r="I15" i="31" s="1"/>
  <c r="L15" i="31" s="1"/>
  <c r="S15" i="31" s="1"/>
  <c r="F19" i="31"/>
  <c r="I19" i="31" s="1"/>
  <c r="L19" i="31" s="1"/>
  <c r="S19" i="31" s="1"/>
  <c r="G20" i="31"/>
  <c r="R20" i="31" s="1"/>
  <c r="H24" i="31"/>
  <c r="F8" i="31"/>
  <c r="G18" i="31"/>
  <c r="I18" i="31" s="1"/>
  <c r="H19" i="31"/>
  <c r="H23" i="31"/>
  <c r="R23" i="31" s="1"/>
  <c r="G64" i="30"/>
  <c r="R64" i="30" s="1"/>
  <c r="G41" i="30"/>
  <c r="I41" i="30" s="1"/>
  <c r="L41" i="30" s="1"/>
  <c r="S41" i="30" s="1"/>
  <c r="G10" i="30"/>
  <c r="R10" i="30" s="1"/>
  <c r="F19" i="30"/>
  <c r="I19" i="30" s="1"/>
  <c r="H20" i="30"/>
  <c r="G22" i="30"/>
  <c r="I22" i="30" s="1"/>
  <c r="H18" i="30"/>
  <c r="G21" i="30"/>
  <c r="F23" i="30"/>
  <c r="F60" i="29"/>
  <c r="I60" i="29" s="1"/>
  <c r="G62" i="29"/>
  <c r="H60" i="29"/>
  <c r="R60" i="29" s="1"/>
  <c r="H62" i="29"/>
  <c r="F46" i="29"/>
  <c r="G46" i="29"/>
  <c r="G33" i="29"/>
  <c r="R33" i="29" s="1"/>
  <c r="G45" i="29"/>
  <c r="R45" i="29" s="1"/>
  <c r="H12" i="29"/>
  <c r="R12" i="29" s="1"/>
  <c r="H16" i="29"/>
  <c r="R16" i="29" s="1"/>
  <c r="F20" i="29"/>
  <c r="I20" i="29" s="1"/>
  <c r="I21" i="29"/>
  <c r="H23" i="29"/>
  <c r="R23" i="29" s="1"/>
  <c r="H20" i="29"/>
  <c r="R20" i="29" s="1"/>
  <c r="G11" i="29"/>
  <c r="R11" i="29" s="1"/>
  <c r="H13" i="29"/>
  <c r="R13" i="29" s="1"/>
  <c r="G15" i="29"/>
  <c r="R15" i="29" s="1"/>
  <c r="H17" i="29"/>
  <c r="G19" i="29"/>
  <c r="R19" i="29" s="1"/>
  <c r="F71" i="28"/>
  <c r="H76" i="28"/>
  <c r="F48" i="28"/>
  <c r="I48" i="28" s="1"/>
  <c r="I9" i="28"/>
  <c r="L9" i="28" s="1"/>
  <c r="S9" i="28" s="1"/>
  <c r="F15" i="28"/>
  <c r="H23" i="28"/>
  <c r="H34" i="27"/>
  <c r="F40" i="27"/>
  <c r="I40" i="27" s="1"/>
  <c r="F19" i="27"/>
  <c r="G7" i="27"/>
  <c r="R7" i="27" s="1"/>
  <c r="H14" i="27"/>
  <c r="R14" i="27" s="1"/>
  <c r="F18" i="27"/>
  <c r="I18" i="27" s="1"/>
  <c r="G19" i="27"/>
  <c r="R19" i="27" s="1"/>
  <c r="G6" i="27"/>
  <c r="I6" i="27" s="1"/>
  <c r="G17" i="27"/>
  <c r="H18" i="27"/>
  <c r="R18" i="27" s="1"/>
  <c r="F59" i="26"/>
  <c r="I59" i="26" s="1"/>
  <c r="L59" i="26" s="1"/>
  <c r="F61" i="26"/>
  <c r="F37" i="26"/>
  <c r="I37" i="26" s="1"/>
  <c r="F42" i="26"/>
  <c r="H46" i="26"/>
  <c r="H37" i="26"/>
  <c r="R37" i="26" s="1"/>
  <c r="F49" i="26"/>
  <c r="G7" i="26"/>
  <c r="I7" i="26" s="1"/>
  <c r="F18" i="26"/>
  <c r="G21" i="26"/>
  <c r="I21" i="26" s="1"/>
  <c r="G18" i="26"/>
  <c r="R18" i="26" s="1"/>
  <c r="F10" i="26"/>
  <c r="I10" i="26" s="1"/>
  <c r="F14" i="26"/>
  <c r="G20" i="26"/>
  <c r="R20" i="26" s="1"/>
  <c r="F22" i="26"/>
  <c r="F62" i="25"/>
  <c r="I62" i="25" s="1"/>
  <c r="H62" i="25"/>
  <c r="R62" i="25" s="1"/>
  <c r="G42" i="25"/>
  <c r="R42" i="25" s="1"/>
  <c r="G9" i="25"/>
  <c r="H6" i="25"/>
  <c r="R6" i="25" s="1"/>
  <c r="H24" i="25"/>
  <c r="H67" i="24"/>
  <c r="R67" i="24" s="1"/>
  <c r="G71" i="24"/>
  <c r="G33" i="24"/>
  <c r="I33" i="24" s="1"/>
  <c r="L33" i="24" s="1"/>
  <c r="S33" i="24" s="1"/>
  <c r="F47" i="24"/>
  <c r="F49" i="24"/>
  <c r="I49" i="24" s="1"/>
  <c r="L49" i="24" s="1"/>
  <c r="S49" i="24" s="1"/>
  <c r="G13" i="24"/>
  <c r="H23" i="24"/>
  <c r="G7" i="24"/>
  <c r="I7" i="24" s="1"/>
  <c r="H61" i="23"/>
  <c r="R61" i="23" s="1"/>
  <c r="H63" i="23"/>
  <c r="F35" i="23"/>
  <c r="G35" i="23"/>
  <c r="R35" i="23" s="1"/>
  <c r="F47" i="23"/>
  <c r="I47" i="23" s="1"/>
  <c r="F24" i="23"/>
  <c r="I24" i="23" s="1"/>
  <c r="Q24" i="23" s="1"/>
  <c r="F6" i="23"/>
  <c r="F23" i="23"/>
  <c r="H24" i="23"/>
  <c r="R24" i="23" s="1"/>
  <c r="T24" i="23" s="1"/>
  <c r="F8" i="23"/>
  <c r="I8" i="23" s="1"/>
  <c r="H21" i="23"/>
  <c r="R21" i="23" s="1"/>
  <c r="G23" i="23"/>
  <c r="F64" i="22"/>
  <c r="G64" i="22"/>
  <c r="I64" i="22" s="1"/>
  <c r="L64" i="22" s="1"/>
  <c r="S64" i="22" s="1"/>
  <c r="G51" i="22"/>
  <c r="I51" i="22" s="1"/>
  <c r="Q51" i="22" s="1"/>
  <c r="H51" i="22"/>
  <c r="F42" i="22"/>
  <c r="G50" i="22"/>
  <c r="R50" i="22" s="1"/>
  <c r="G14" i="22"/>
  <c r="I14" i="22" s="1"/>
  <c r="F19" i="22"/>
  <c r="G22" i="22"/>
  <c r="I22" i="22" s="1"/>
  <c r="F15" i="22"/>
  <c r="I18" i="22"/>
  <c r="L18" i="22" s="1"/>
  <c r="S18" i="22" s="1"/>
  <c r="F43" i="21"/>
  <c r="F51" i="21"/>
  <c r="G43" i="21"/>
  <c r="G51" i="21"/>
  <c r="R51" i="21" s="1"/>
  <c r="T51" i="21" s="1"/>
  <c r="H7" i="21"/>
  <c r="G9" i="21"/>
  <c r="I9" i="21" s="1"/>
  <c r="H11" i="21"/>
  <c r="H17" i="21"/>
  <c r="R17" i="21" s="1"/>
  <c r="G20" i="21"/>
  <c r="R20" i="21" s="1"/>
  <c r="F24" i="21"/>
  <c r="H6" i="21"/>
  <c r="H10" i="21"/>
  <c r="R10" i="21" s="1"/>
  <c r="I15" i="21"/>
  <c r="L15" i="21" s="1"/>
  <c r="S15" i="21" s="1"/>
  <c r="G24" i="21"/>
  <c r="R24" i="21" s="1"/>
  <c r="T24" i="21" s="1"/>
  <c r="G44" i="20"/>
  <c r="H44" i="20"/>
  <c r="R34" i="20"/>
  <c r="H20" i="20"/>
  <c r="F22" i="20"/>
  <c r="G6" i="20"/>
  <c r="I6" i="20" s="1"/>
  <c r="G8" i="20"/>
  <c r="I8" i="20" s="1"/>
  <c r="G10" i="20"/>
  <c r="H6" i="20"/>
  <c r="H8" i="20"/>
  <c r="H10" i="20"/>
  <c r="G12" i="20"/>
  <c r="I12" i="20" s="1"/>
  <c r="F20" i="20"/>
  <c r="I20" i="20" s="1"/>
  <c r="L20" i="20" s="1"/>
  <c r="S20" i="20" s="1"/>
  <c r="F21" i="20"/>
  <c r="I21" i="20" s="1"/>
  <c r="G22" i="20"/>
  <c r="R22" i="20" s="1"/>
  <c r="F24" i="20"/>
  <c r="F18" i="20"/>
  <c r="H21" i="20"/>
  <c r="R21" i="20" s="1"/>
  <c r="G68" i="19"/>
  <c r="F35" i="19"/>
  <c r="I35" i="19" s="1"/>
  <c r="G44" i="19"/>
  <c r="I44" i="19" s="1"/>
  <c r="L44" i="19" s="1"/>
  <c r="S44" i="19" s="1"/>
  <c r="H19" i="19"/>
  <c r="G7" i="19"/>
  <c r="I7" i="19" s="1"/>
  <c r="L7" i="19" s="1"/>
  <c r="S7" i="19" s="1"/>
  <c r="T7" i="19" s="1"/>
  <c r="G9" i="19"/>
  <c r="H11" i="19"/>
  <c r="F5" i="19"/>
  <c r="H7" i="19"/>
  <c r="R7" i="19" s="1"/>
  <c r="G18" i="19"/>
  <c r="R18" i="19" s="1"/>
  <c r="F62" i="17"/>
  <c r="I62" i="17" s="1"/>
  <c r="F67" i="17"/>
  <c r="R62" i="17"/>
  <c r="F69" i="17"/>
  <c r="F33" i="17"/>
  <c r="F36" i="17"/>
  <c r="F47" i="17"/>
  <c r="G33" i="17"/>
  <c r="R33" i="17" s="1"/>
  <c r="H32" i="17"/>
  <c r="F35" i="17"/>
  <c r="I35" i="17" s="1"/>
  <c r="F37" i="17"/>
  <c r="I37" i="17" s="1"/>
  <c r="L37" i="17" s="1"/>
  <c r="S37" i="17" s="1"/>
  <c r="F44" i="17"/>
  <c r="F8" i="17"/>
  <c r="G16" i="17"/>
  <c r="R16" i="17" s="1"/>
  <c r="F10" i="17"/>
  <c r="F6" i="17"/>
  <c r="G14" i="17"/>
  <c r="G19" i="17"/>
  <c r="R19" i="17" s="1"/>
  <c r="F21" i="17"/>
  <c r="I63" i="5"/>
  <c r="F62" i="5"/>
  <c r="F66" i="5"/>
  <c r="H59" i="5"/>
  <c r="G62" i="5"/>
  <c r="R62" i="5" s="1"/>
  <c r="G66" i="5"/>
  <c r="H67" i="5"/>
  <c r="R67" i="5" s="1"/>
  <c r="G78" i="5"/>
  <c r="R78" i="5" s="1"/>
  <c r="T78" i="5" s="1"/>
  <c r="F74" i="5"/>
  <c r="G70" i="5"/>
  <c r="H71" i="5"/>
  <c r="R71" i="5" s="1"/>
  <c r="G74" i="5"/>
  <c r="F60" i="5"/>
  <c r="I60" i="5" s="1"/>
  <c r="F68" i="5"/>
  <c r="R73" i="5"/>
  <c r="F76" i="5"/>
  <c r="I76" i="5" s="1"/>
  <c r="I67" i="5"/>
  <c r="F70" i="5"/>
  <c r="F78" i="5"/>
  <c r="H63" i="5"/>
  <c r="R63" i="5" s="1"/>
  <c r="H75" i="5"/>
  <c r="I61" i="5"/>
  <c r="F64" i="5"/>
  <c r="I64" i="5" s="1"/>
  <c r="R69" i="5"/>
  <c r="F72" i="5"/>
  <c r="I72" i="5" s="1"/>
  <c r="I77" i="5"/>
  <c r="H34" i="5"/>
  <c r="H38" i="5"/>
  <c r="H42" i="5"/>
  <c r="H46" i="5"/>
  <c r="H50" i="5"/>
  <c r="G34" i="5"/>
  <c r="G38" i="5"/>
  <c r="G42" i="5"/>
  <c r="G46" i="5"/>
  <c r="I46" i="5" s="1"/>
  <c r="G50" i="5"/>
  <c r="I50" i="5" s="1"/>
  <c r="I41" i="5"/>
  <c r="R49" i="5"/>
  <c r="H35" i="5"/>
  <c r="H39" i="5"/>
  <c r="H43" i="5"/>
  <c r="H47" i="5"/>
  <c r="H51" i="5"/>
  <c r="G35" i="5"/>
  <c r="I35" i="5" s="1"/>
  <c r="G39" i="5"/>
  <c r="I39" i="5" s="1"/>
  <c r="G43" i="5"/>
  <c r="G47" i="5"/>
  <c r="I47" i="5" s="1"/>
  <c r="G51" i="5"/>
  <c r="I51" i="5" s="1"/>
  <c r="Q51" i="5" s="1"/>
  <c r="H32" i="5"/>
  <c r="H36" i="5"/>
  <c r="H40" i="5"/>
  <c r="H44" i="5"/>
  <c r="H48" i="5"/>
  <c r="G32" i="5"/>
  <c r="I32" i="5" s="1"/>
  <c r="G36" i="5"/>
  <c r="I36" i="5" s="1"/>
  <c r="G40" i="5"/>
  <c r="I40" i="5" s="1"/>
  <c r="G44" i="5"/>
  <c r="I44" i="5" s="1"/>
  <c r="G48" i="5"/>
  <c r="I48" i="5" s="1"/>
  <c r="G12" i="5"/>
  <c r="H16" i="5"/>
  <c r="G24" i="5"/>
  <c r="G8" i="5"/>
  <c r="H12" i="5"/>
  <c r="G20" i="5"/>
  <c r="H24" i="5"/>
  <c r="H8" i="5"/>
  <c r="G16" i="5"/>
  <c r="H20" i="5"/>
  <c r="F17" i="5"/>
  <c r="F9" i="5"/>
  <c r="G23" i="5"/>
  <c r="G19" i="5"/>
  <c r="G15" i="5"/>
  <c r="G11" i="5"/>
  <c r="G7" i="5"/>
  <c r="H23" i="5"/>
  <c r="H19" i="5"/>
  <c r="H15" i="5"/>
  <c r="H11" i="5"/>
  <c r="H7" i="5"/>
  <c r="F5" i="5"/>
  <c r="F13" i="5"/>
  <c r="G22" i="5"/>
  <c r="G18" i="5"/>
  <c r="G14" i="5"/>
  <c r="G10" i="5"/>
  <c r="G6" i="5"/>
  <c r="H22" i="5"/>
  <c r="H18" i="5"/>
  <c r="H14" i="5"/>
  <c r="H10" i="5"/>
  <c r="H6" i="5"/>
  <c r="F21" i="5"/>
  <c r="G5" i="5"/>
  <c r="R5" i="5" s="1"/>
  <c r="G21" i="5"/>
  <c r="G17" i="5"/>
  <c r="G13" i="5"/>
  <c r="G9" i="5"/>
  <c r="I69" i="5"/>
  <c r="I73" i="5"/>
  <c r="R45" i="17"/>
  <c r="R23" i="27"/>
  <c r="R10" i="34"/>
  <c r="R6" i="38"/>
  <c r="R40" i="17"/>
  <c r="R17" i="29"/>
  <c r="R46" i="29"/>
  <c r="R19" i="30"/>
  <c r="R42" i="36"/>
  <c r="R10" i="38"/>
  <c r="R47" i="39"/>
  <c r="H38" i="44"/>
  <c r="F38" i="44"/>
  <c r="G38" i="44"/>
  <c r="F17" i="44"/>
  <c r="H48" i="44"/>
  <c r="G64" i="44"/>
  <c r="G17" i="44"/>
  <c r="R17" i="44" s="1"/>
  <c r="F6" i="44"/>
  <c r="H14" i="44"/>
  <c r="G15" i="44"/>
  <c r="H16" i="44"/>
  <c r="H22" i="44"/>
  <c r="R22" i="44" s="1"/>
  <c r="G23" i="44"/>
  <c r="H24" i="44"/>
  <c r="G35" i="44"/>
  <c r="R35" i="44" s="1"/>
  <c r="G36" i="44"/>
  <c r="I36" i="44" s="1"/>
  <c r="L36" i="44" s="1"/>
  <c r="S36" i="44" s="1"/>
  <c r="G41" i="44"/>
  <c r="R41" i="44" s="1"/>
  <c r="H44" i="44"/>
  <c r="R44" i="44" s="1"/>
  <c r="F60" i="44"/>
  <c r="H62" i="44"/>
  <c r="R62" i="44" s="1"/>
  <c r="F63" i="44"/>
  <c r="H32" i="44"/>
  <c r="G32" i="44"/>
  <c r="F32" i="44"/>
  <c r="E59" i="44"/>
  <c r="K59" i="44" s="1"/>
  <c r="F11" i="44"/>
  <c r="G11" i="44"/>
  <c r="F7" i="44"/>
  <c r="G7" i="44"/>
  <c r="R10" i="44"/>
  <c r="I10" i="44"/>
  <c r="F12" i="44"/>
  <c r="G12" i="44"/>
  <c r="H12" i="44"/>
  <c r="H13" i="44"/>
  <c r="F13" i="44"/>
  <c r="G13" i="44"/>
  <c r="R8" i="44"/>
  <c r="I8" i="44"/>
  <c r="I18" i="44"/>
  <c r="G33" i="44"/>
  <c r="H33" i="44"/>
  <c r="F33" i="44"/>
  <c r="I5" i="44"/>
  <c r="L5" i="44" s="1"/>
  <c r="R5" i="44"/>
  <c r="F9" i="44"/>
  <c r="G9" i="44"/>
  <c r="H11" i="44"/>
  <c r="F20" i="44"/>
  <c r="G20" i="44"/>
  <c r="H20" i="44"/>
  <c r="H21" i="44"/>
  <c r="F21" i="44"/>
  <c r="G21" i="44"/>
  <c r="G34" i="44"/>
  <c r="H37" i="44"/>
  <c r="R37" i="44" s="1"/>
  <c r="H39" i="44"/>
  <c r="R39" i="44" s="1"/>
  <c r="H40" i="44"/>
  <c r="G40" i="44"/>
  <c r="H45" i="44"/>
  <c r="H47" i="44"/>
  <c r="F47" i="44"/>
  <c r="F61" i="44"/>
  <c r="G61" i="44"/>
  <c r="H61" i="44"/>
  <c r="G46" i="44"/>
  <c r="F46" i="44"/>
  <c r="G47" i="44"/>
  <c r="H51" i="44"/>
  <c r="G51" i="44"/>
  <c r="F51" i="44"/>
  <c r="H43" i="44"/>
  <c r="F43" i="44"/>
  <c r="H18" i="44"/>
  <c r="R18" i="44" s="1"/>
  <c r="G19" i="44"/>
  <c r="F34" i="44"/>
  <c r="H36" i="44"/>
  <c r="R36" i="44" s="1"/>
  <c r="F37" i="44"/>
  <c r="I37" i="44" s="1"/>
  <c r="L37" i="44" s="1"/>
  <c r="S37" i="44" s="1"/>
  <c r="F39" i="44"/>
  <c r="I39" i="44" s="1"/>
  <c r="L39" i="44" s="1"/>
  <c r="S39" i="44" s="1"/>
  <c r="G42" i="44"/>
  <c r="F42" i="44"/>
  <c r="G43" i="44"/>
  <c r="G45" i="44"/>
  <c r="F49" i="44"/>
  <c r="H49" i="44"/>
  <c r="G49" i="44"/>
  <c r="F59" i="44"/>
  <c r="H59" i="44"/>
  <c r="G59" i="44"/>
  <c r="G60" i="44"/>
  <c r="G50" i="44"/>
  <c r="F50" i="44"/>
  <c r="F64" i="44"/>
  <c r="I64" i="44" s="1"/>
  <c r="L64" i="44" s="1"/>
  <c r="S64" i="44" s="1"/>
  <c r="R64" i="44"/>
  <c r="F65" i="44"/>
  <c r="H65" i="44"/>
  <c r="F68" i="44"/>
  <c r="H68" i="44"/>
  <c r="G68" i="44"/>
  <c r="G63" i="44"/>
  <c r="G65" i="44"/>
  <c r="H66" i="44"/>
  <c r="G66" i="44"/>
  <c r="F66" i="44"/>
  <c r="G69" i="44"/>
  <c r="F69" i="44"/>
  <c r="H69" i="44"/>
  <c r="F72" i="44"/>
  <c r="H72" i="44"/>
  <c r="G72" i="44"/>
  <c r="H70" i="44"/>
  <c r="G70" i="44"/>
  <c r="F70" i="44"/>
  <c r="G73" i="44"/>
  <c r="F73" i="44"/>
  <c r="H73" i="44"/>
  <c r="F76" i="44"/>
  <c r="H76" i="44"/>
  <c r="G76" i="44"/>
  <c r="H74" i="44"/>
  <c r="G74" i="44"/>
  <c r="F74" i="44"/>
  <c r="G77" i="44"/>
  <c r="F77" i="44"/>
  <c r="H77" i="44"/>
  <c r="H78" i="44"/>
  <c r="G78" i="44"/>
  <c r="F78" i="44"/>
  <c r="F67" i="44"/>
  <c r="F71" i="44"/>
  <c r="F75" i="44"/>
  <c r="G67" i="44"/>
  <c r="G71" i="44"/>
  <c r="G75" i="44"/>
  <c r="G35" i="43"/>
  <c r="H35" i="43"/>
  <c r="F35" i="43"/>
  <c r="F49" i="43"/>
  <c r="H49" i="43"/>
  <c r="G49" i="43"/>
  <c r="H43" i="43"/>
  <c r="G43" i="43"/>
  <c r="F43" i="43"/>
  <c r="G19" i="43"/>
  <c r="I19" i="43" s="1"/>
  <c r="F20" i="43"/>
  <c r="G21" i="43"/>
  <c r="I21" i="43" s="1"/>
  <c r="L21" i="43" s="1"/>
  <c r="S21" i="43" s="1"/>
  <c r="F41" i="43"/>
  <c r="I41" i="43" s="1"/>
  <c r="F46" i="43"/>
  <c r="I46" i="43" s="1"/>
  <c r="L46" i="43" s="1"/>
  <c r="S46" i="43" s="1"/>
  <c r="F51" i="43"/>
  <c r="F60" i="43"/>
  <c r="F63" i="43"/>
  <c r="F10" i="43"/>
  <c r="I10" i="43" s="1"/>
  <c r="L10" i="43" s="1"/>
  <c r="S10" i="43" s="1"/>
  <c r="H19" i="43"/>
  <c r="G20" i="43"/>
  <c r="H21" i="43"/>
  <c r="H41" i="43"/>
  <c r="R41" i="43" s="1"/>
  <c r="H46" i="43"/>
  <c r="R46" i="43" s="1"/>
  <c r="G51" i="43"/>
  <c r="G60" i="43"/>
  <c r="R60" i="43" s="1"/>
  <c r="G63" i="43"/>
  <c r="R63" i="43" s="1"/>
  <c r="G59" i="43"/>
  <c r="I59" i="43" s="1"/>
  <c r="H59" i="43"/>
  <c r="R5" i="43"/>
  <c r="H16" i="43"/>
  <c r="G16" i="43"/>
  <c r="F34" i="43"/>
  <c r="G34" i="43"/>
  <c r="I37" i="43"/>
  <c r="R6" i="43"/>
  <c r="H9" i="43"/>
  <c r="R9" i="43" s="1"/>
  <c r="R10" i="43"/>
  <c r="R11" i="43"/>
  <c r="G13" i="43"/>
  <c r="F14" i="43"/>
  <c r="F15" i="43"/>
  <c r="I15" i="43" s="1"/>
  <c r="L15" i="43" s="1"/>
  <c r="S15" i="43" s="1"/>
  <c r="H15" i="43"/>
  <c r="R15" i="43" s="1"/>
  <c r="F16" i="43"/>
  <c r="F17" i="43"/>
  <c r="H17" i="43"/>
  <c r="G17" i="43"/>
  <c r="H18" i="43"/>
  <c r="G18" i="43"/>
  <c r="F18" i="43"/>
  <c r="F23" i="43"/>
  <c r="H23" i="43"/>
  <c r="G23" i="43"/>
  <c r="H24" i="43"/>
  <c r="G24" i="43"/>
  <c r="F24" i="43"/>
  <c r="H34" i="43"/>
  <c r="I9" i="43"/>
  <c r="H13" i="43"/>
  <c r="G14" i="43"/>
  <c r="F38" i="43"/>
  <c r="H38" i="43"/>
  <c r="G38" i="43"/>
  <c r="R8" i="43"/>
  <c r="B29" i="43"/>
  <c r="E32" i="43"/>
  <c r="K32" i="43" s="1"/>
  <c r="H33" i="43"/>
  <c r="G33" i="43"/>
  <c r="F33" i="43"/>
  <c r="H47" i="43"/>
  <c r="G47" i="43"/>
  <c r="H42" i="43"/>
  <c r="G42" i="43"/>
  <c r="F45" i="43"/>
  <c r="G45" i="43"/>
  <c r="F47" i="43"/>
  <c r="G62" i="43"/>
  <c r="F62" i="43"/>
  <c r="H62" i="43"/>
  <c r="F36" i="43"/>
  <c r="F39" i="43"/>
  <c r="F42" i="43"/>
  <c r="H45" i="43"/>
  <c r="G36" i="43"/>
  <c r="G39" i="43"/>
  <c r="F40" i="43"/>
  <c r="G40" i="43"/>
  <c r="H44" i="43"/>
  <c r="G44" i="43"/>
  <c r="F48" i="43"/>
  <c r="H48" i="43"/>
  <c r="G48" i="43"/>
  <c r="G50" i="43"/>
  <c r="H50" i="43"/>
  <c r="F61" i="43"/>
  <c r="I61" i="43" s="1"/>
  <c r="H61" i="43"/>
  <c r="R61" i="43" s="1"/>
  <c r="H64" i="43"/>
  <c r="G64" i="43"/>
  <c r="F68" i="43"/>
  <c r="H68" i="43"/>
  <c r="G68" i="43"/>
  <c r="G66" i="43"/>
  <c r="F66" i="43"/>
  <c r="G69" i="43"/>
  <c r="F69" i="43"/>
  <c r="H69" i="43"/>
  <c r="F72" i="43"/>
  <c r="H72" i="43"/>
  <c r="G72" i="43"/>
  <c r="F65" i="43"/>
  <c r="I65" i="43" s="1"/>
  <c r="H65" i="43"/>
  <c r="R65" i="43" s="1"/>
  <c r="H70" i="43"/>
  <c r="G70" i="43"/>
  <c r="F70" i="43"/>
  <c r="G73" i="43"/>
  <c r="F73" i="43"/>
  <c r="H73" i="43"/>
  <c r="F76" i="43"/>
  <c r="H76" i="43"/>
  <c r="G76" i="43"/>
  <c r="H74" i="43"/>
  <c r="G74" i="43"/>
  <c r="F74" i="43"/>
  <c r="G77" i="43"/>
  <c r="F77" i="43"/>
  <c r="H77" i="43"/>
  <c r="H78" i="43"/>
  <c r="G78" i="43"/>
  <c r="F78" i="43"/>
  <c r="F67" i="43"/>
  <c r="F71" i="43"/>
  <c r="F75" i="43"/>
  <c r="G67" i="43"/>
  <c r="G71" i="43"/>
  <c r="G75" i="43"/>
  <c r="G40" i="42"/>
  <c r="H40" i="42"/>
  <c r="F40" i="42"/>
  <c r="H60" i="42"/>
  <c r="G60" i="42"/>
  <c r="F60" i="42"/>
  <c r="H37" i="42"/>
  <c r="G37" i="42"/>
  <c r="F37" i="42"/>
  <c r="H75" i="42"/>
  <c r="F75" i="42"/>
  <c r="I42" i="42"/>
  <c r="L42" i="42" s="1"/>
  <c r="S42" i="42" s="1"/>
  <c r="G6" i="42"/>
  <c r="F7" i="42"/>
  <c r="H8" i="42"/>
  <c r="F15" i="42"/>
  <c r="I18" i="42"/>
  <c r="F19" i="42"/>
  <c r="H21" i="42"/>
  <c r="H42" i="42"/>
  <c r="R42" i="42" s="1"/>
  <c r="H43" i="42"/>
  <c r="G47" i="42"/>
  <c r="R47" i="42" s="1"/>
  <c r="F65" i="42"/>
  <c r="H69" i="42"/>
  <c r="R69" i="42" s="1"/>
  <c r="H6" i="42"/>
  <c r="G7" i="42"/>
  <c r="G15" i="42"/>
  <c r="R15" i="42" s="1"/>
  <c r="G19" i="42"/>
  <c r="R19" i="42" s="1"/>
  <c r="G65" i="42"/>
  <c r="R65" i="42" s="1"/>
  <c r="F9" i="42"/>
  <c r="I9" i="42" s="1"/>
  <c r="F22" i="42"/>
  <c r="I22" i="42" s="1"/>
  <c r="G48" i="42"/>
  <c r="I48" i="42" s="1"/>
  <c r="F63" i="42"/>
  <c r="I63" i="42" s="1"/>
  <c r="L63" i="42" s="1"/>
  <c r="S63" i="42" s="1"/>
  <c r="G59" i="42"/>
  <c r="I59" i="42" s="1"/>
  <c r="L59" i="42" s="1"/>
  <c r="H59" i="42"/>
  <c r="I10" i="42"/>
  <c r="G16" i="42"/>
  <c r="F16" i="42"/>
  <c r="I17" i="42"/>
  <c r="R17" i="42"/>
  <c r="G20" i="42"/>
  <c r="F20" i="42"/>
  <c r="H20" i="42"/>
  <c r="F44" i="42"/>
  <c r="H44" i="42"/>
  <c r="G44" i="42"/>
  <c r="G5" i="42"/>
  <c r="G8" i="42"/>
  <c r="H16" i="42"/>
  <c r="E32" i="42"/>
  <c r="K32" i="42" s="1"/>
  <c r="B29" i="42"/>
  <c r="F39" i="42"/>
  <c r="H39" i="42"/>
  <c r="G39" i="42"/>
  <c r="F14" i="42"/>
  <c r="I14" i="42" s="1"/>
  <c r="L14" i="42" s="1"/>
  <c r="S14" i="42" s="1"/>
  <c r="R9" i="42"/>
  <c r="H10" i="42"/>
  <c r="R10" i="42" s="1"/>
  <c r="G11" i="42"/>
  <c r="G12" i="42"/>
  <c r="F12" i="42"/>
  <c r="R13" i="42"/>
  <c r="H14" i="42"/>
  <c r="R14" i="42" s="1"/>
  <c r="G36" i="42"/>
  <c r="F36" i="42"/>
  <c r="H36" i="42"/>
  <c r="R18" i="42"/>
  <c r="R22" i="42"/>
  <c r="H24" i="42"/>
  <c r="R24" i="42" s="1"/>
  <c r="T24" i="42" s="1"/>
  <c r="G33" i="42"/>
  <c r="R34" i="42"/>
  <c r="H38" i="42"/>
  <c r="R38" i="42" s="1"/>
  <c r="G41" i="42"/>
  <c r="F50" i="42"/>
  <c r="G50" i="42"/>
  <c r="H50" i="42"/>
  <c r="G45" i="42"/>
  <c r="F45" i="42"/>
  <c r="G35" i="42"/>
  <c r="F38" i="42"/>
  <c r="I38" i="42" s="1"/>
  <c r="L38" i="42" s="1"/>
  <c r="S38" i="42" s="1"/>
  <c r="H45" i="42"/>
  <c r="G49" i="42"/>
  <c r="F49" i="42"/>
  <c r="I23" i="42"/>
  <c r="L23" i="42" s="1"/>
  <c r="S23" i="42" s="1"/>
  <c r="F24" i="42"/>
  <c r="I24" i="42" s="1"/>
  <c r="Q24" i="42" s="1"/>
  <c r="F33" i="42"/>
  <c r="H35" i="42"/>
  <c r="F41" i="42"/>
  <c r="H49" i="42"/>
  <c r="G67" i="42"/>
  <c r="F67" i="42"/>
  <c r="H68" i="42"/>
  <c r="G68" i="42"/>
  <c r="F68" i="42"/>
  <c r="H61" i="42"/>
  <c r="G61" i="42"/>
  <c r="F66" i="42"/>
  <c r="H66" i="42"/>
  <c r="G66" i="42"/>
  <c r="H67" i="42"/>
  <c r="R51" i="42"/>
  <c r="T51" i="42" s="1"/>
  <c r="F61" i="42"/>
  <c r="F62" i="42"/>
  <c r="G62" i="42"/>
  <c r="H46" i="42"/>
  <c r="G46" i="42"/>
  <c r="F51" i="42"/>
  <c r="I51" i="42" s="1"/>
  <c r="Q51" i="42" s="1"/>
  <c r="H62" i="42"/>
  <c r="R63" i="42"/>
  <c r="G73" i="42"/>
  <c r="F73" i="42"/>
  <c r="G71" i="42"/>
  <c r="F71" i="42"/>
  <c r="H73" i="42"/>
  <c r="H74" i="42"/>
  <c r="G74" i="42"/>
  <c r="F74" i="42"/>
  <c r="F76" i="42"/>
  <c r="H76" i="42"/>
  <c r="G76" i="42"/>
  <c r="H71" i="42"/>
  <c r="H64" i="42"/>
  <c r="R64" i="42" s="1"/>
  <c r="F64" i="42"/>
  <c r="I64" i="42" s="1"/>
  <c r="L64" i="42" s="1"/>
  <c r="S64" i="42" s="1"/>
  <c r="F69" i="42"/>
  <c r="I69" i="42" s="1"/>
  <c r="H78" i="42"/>
  <c r="G78" i="42"/>
  <c r="F78" i="42"/>
  <c r="G77" i="42"/>
  <c r="F77" i="42"/>
  <c r="H70" i="42"/>
  <c r="R70" i="42" s="1"/>
  <c r="F70" i="42"/>
  <c r="I70" i="42" s="1"/>
  <c r="L70" i="42" s="1"/>
  <c r="S70" i="42" s="1"/>
  <c r="F72" i="42"/>
  <c r="I72" i="42" s="1"/>
  <c r="L72" i="42" s="1"/>
  <c r="S72" i="42" s="1"/>
  <c r="H72" i="42"/>
  <c r="R72" i="42" s="1"/>
  <c r="H77" i="42"/>
  <c r="G75" i="42"/>
  <c r="G43" i="41"/>
  <c r="H43" i="41"/>
  <c r="F43" i="41"/>
  <c r="F49" i="41"/>
  <c r="H49" i="41"/>
  <c r="G49" i="41"/>
  <c r="H63" i="41"/>
  <c r="G63" i="41"/>
  <c r="F63" i="41"/>
  <c r="H40" i="41"/>
  <c r="G40" i="41"/>
  <c r="F40" i="41"/>
  <c r="H51" i="41"/>
  <c r="G51" i="41"/>
  <c r="F51" i="41"/>
  <c r="G20" i="41"/>
  <c r="H19" i="41"/>
  <c r="G22" i="41"/>
  <c r="R22" i="41" s="1"/>
  <c r="F35" i="41"/>
  <c r="I35" i="41" s="1"/>
  <c r="L35" i="41" s="1"/>
  <c r="S35" i="41" s="1"/>
  <c r="F45" i="41"/>
  <c r="I45" i="41" s="1"/>
  <c r="G64" i="41"/>
  <c r="I64" i="41" s="1"/>
  <c r="L64" i="41" s="1"/>
  <c r="S64" i="41" s="1"/>
  <c r="R8" i="41"/>
  <c r="R16" i="41"/>
  <c r="R9" i="41"/>
  <c r="F20" i="41"/>
  <c r="H21" i="41"/>
  <c r="H5" i="41"/>
  <c r="G59" i="41"/>
  <c r="I59" i="41" s="1"/>
  <c r="H59" i="41"/>
  <c r="G39" i="41"/>
  <c r="H39" i="41"/>
  <c r="F39" i="41"/>
  <c r="F32" i="41"/>
  <c r="G32" i="41"/>
  <c r="H32" i="41"/>
  <c r="H33" i="41"/>
  <c r="G33" i="41"/>
  <c r="G46" i="41"/>
  <c r="H46" i="41"/>
  <c r="F46" i="41"/>
  <c r="F61" i="41"/>
  <c r="H61" i="41"/>
  <c r="I6" i="41"/>
  <c r="L6" i="41" s="1"/>
  <c r="S6" i="41" s="1"/>
  <c r="T6" i="41" s="1"/>
  <c r="F7" i="41"/>
  <c r="F11" i="41"/>
  <c r="I11" i="41" s="1"/>
  <c r="L11" i="41" s="1"/>
  <c r="S11" i="41" s="1"/>
  <c r="I14" i="41"/>
  <c r="L14" i="41" s="1"/>
  <c r="S14" i="41" s="1"/>
  <c r="T14" i="41" s="1"/>
  <c r="F15" i="41"/>
  <c r="I15" i="41" s="1"/>
  <c r="F33" i="41"/>
  <c r="F34" i="41"/>
  <c r="G34" i="41"/>
  <c r="H36" i="41"/>
  <c r="G36" i="41"/>
  <c r="F36" i="41"/>
  <c r="H7" i="41"/>
  <c r="R7" i="41" s="1"/>
  <c r="H11" i="41"/>
  <c r="R11" i="41" s="1"/>
  <c r="H15" i="41"/>
  <c r="R15" i="41" s="1"/>
  <c r="H34" i="41"/>
  <c r="F42" i="41"/>
  <c r="G42" i="41"/>
  <c r="H44" i="41"/>
  <c r="G44" i="41"/>
  <c r="F44" i="41"/>
  <c r="F72" i="41"/>
  <c r="H72" i="41"/>
  <c r="G72" i="41"/>
  <c r="F38" i="41"/>
  <c r="I38" i="41" s="1"/>
  <c r="L38" i="41" s="1"/>
  <c r="S38" i="41" s="1"/>
  <c r="H38" i="41"/>
  <c r="R38" i="41" s="1"/>
  <c r="H41" i="41"/>
  <c r="G41" i="41"/>
  <c r="R45" i="41"/>
  <c r="G61" i="41"/>
  <c r="I8" i="41"/>
  <c r="F9" i="41"/>
  <c r="I9" i="41" s="1"/>
  <c r="F13" i="41"/>
  <c r="I13" i="41" s="1"/>
  <c r="L13" i="41" s="1"/>
  <c r="S13" i="41" s="1"/>
  <c r="I16" i="41"/>
  <c r="L16" i="41" s="1"/>
  <c r="S16" i="41" s="1"/>
  <c r="F17" i="41"/>
  <c r="I17" i="41" s="1"/>
  <c r="H18" i="41"/>
  <c r="R18" i="41" s="1"/>
  <c r="F18" i="41"/>
  <c r="I18" i="41" s="1"/>
  <c r="L18" i="41" s="1"/>
  <c r="S18" i="41" s="1"/>
  <c r="G21" i="41"/>
  <c r="F22" i="41"/>
  <c r="F23" i="41"/>
  <c r="I23" i="41" s="1"/>
  <c r="H23" i="41"/>
  <c r="R23" i="41" s="1"/>
  <c r="H24" i="41"/>
  <c r="G24" i="41"/>
  <c r="R35" i="41"/>
  <c r="H42" i="41"/>
  <c r="F48" i="41"/>
  <c r="I48" i="41" s="1"/>
  <c r="L48" i="41" s="1"/>
  <c r="S48" i="41" s="1"/>
  <c r="H48" i="41"/>
  <c r="R48" i="41" s="1"/>
  <c r="G62" i="41"/>
  <c r="F62" i="41"/>
  <c r="H62" i="41"/>
  <c r="G65" i="41"/>
  <c r="F65" i="41"/>
  <c r="H65" i="41"/>
  <c r="H47" i="41"/>
  <c r="G47" i="41"/>
  <c r="G50" i="41"/>
  <c r="H50" i="41"/>
  <c r="F68" i="41"/>
  <c r="H68" i="41"/>
  <c r="G68" i="41"/>
  <c r="G77" i="41"/>
  <c r="F77" i="41"/>
  <c r="H77" i="41"/>
  <c r="G69" i="41"/>
  <c r="F69" i="41"/>
  <c r="H69" i="41"/>
  <c r="G73" i="41"/>
  <c r="F73" i="41"/>
  <c r="F76" i="41"/>
  <c r="I76" i="41" s="1"/>
  <c r="L76" i="41" s="1"/>
  <c r="S76" i="41" s="1"/>
  <c r="H76" i="41"/>
  <c r="R76" i="41" s="1"/>
  <c r="H67" i="41"/>
  <c r="G67" i="41"/>
  <c r="H70" i="41"/>
  <c r="G70" i="41"/>
  <c r="F70" i="41"/>
  <c r="H75" i="41"/>
  <c r="G75" i="41"/>
  <c r="H78" i="41"/>
  <c r="G78" i="41"/>
  <c r="F78" i="41"/>
  <c r="H66" i="41"/>
  <c r="G66" i="41"/>
  <c r="H71" i="41"/>
  <c r="G71" i="41"/>
  <c r="H74" i="41"/>
  <c r="G74" i="41"/>
  <c r="F74" i="41"/>
  <c r="G33" i="40"/>
  <c r="R33" i="40" s="1"/>
  <c r="H50" i="40"/>
  <c r="R50" i="40" s="1"/>
  <c r="G61" i="40"/>
  <c r="R61" i="40" s="1"/>
  <c r="H64" i="40"/>
  <c r="H76" i="40"/>
  <c r="G11" i="40"/>
  <c r="I11" i="40" s="1"/>
  <c r="G19" i="40"/>
  <c r="I19" i="40" s="1"/>
  <c r="L19" i="40" s="1"/>
  <c r="S19" i="40" s="1"/>
  <c r="I36" i="40"/>
  <c r="I41" i="40"/>
  <c r="L41" i="40" s="1"/>
  <c r="S41" i="40" s="1"/>
  <c r="H72" i="40"/>
  <c r="R72" i="40" s="1"/>
  <c r="G75" i="40"/>
  <c r="R75" i="40" s="1"/>
  <c r="G7" i="40"/>
  <c r="I7" i="40" s="1"/>
  <c r="L7" i="40" s="1"/>
  <c r="S7" i="40" s="1"/>
  <c r="G15" i="40"/>
  <c r="I15" i="40" s="1"/>
  <c r="G23" i="40"/>
  <c r="I23" i="40" s="1"/>
  <c r="F33" i="40"/>
  <c r="H38" i="40"/>
  <c r="F61" i="40"/>
  <c r="G64" i="40"/>
  <c r="G76" i="40"/>
  <c r="I76" i="40" s="1"/>
  <c r="G32" i="40"/>
  <c r="G40" i="40"/>
  <c r="H40" i="40"/>
  <c r="F40" i="40"/>
  <c r="F35" i="40"/>
  <c r="G35" i="40"/>
  <c r="H35" i="40"/>
  <c r="F5" i="40"/>
  <c r="F6" i="40"/>
  <c r="H7" i="40"/>
  <c r="F8" i="40"/>
  <c r="H9" i="40"/>
  <c r="R9" i="40" s="1"/>
  <c r="F10" i="40"/>
  <c r="H11" i="40"/>
  <c r="F12" i="40"/>
  <c r="H13" i="40"/>
  <c r="R13" i="40" s="1"/>
  <c r="F14" i="40"/>
  <c r="H15" i="40"/>
  <c r="R15" i="40" s="1"/>
  <c r="F16" i="40"/>
  <c r="H17" i="40"/>
  <c r="R17" i="40" s="1"/>
  <c r="F18" i="40"/>
  <c r="H19" i="40"/>
  <c r="F20" i="40"/>
  <c r="H21" i="40"/>
  <c r="F22" i="40"/>
  <c r="H23" i="40"/>
  <c r="F24" i="40"/>
  <c r="H32" i="40"/>
  <c r="H37" i="40"/>
  <c r="G37" i="40"/>
  <c r="G39" i="40"/>
  <c r="F43" i="40"/>
  <c r="H43" i="40"/>
  <c r="G44" i="40"/>
  <c r="F44" i="40"/>
  <c r="H44" i="40"/>
  <c r="H45" i="40"/>
  <c r="F45" i="40"/>
  <c r="G5" i="40"/>
  <c r="G6" i="40"/>
  <c r="G8" i="40"/>
  <c r="G10" i="40"/>
  <c r="G12" i="40"/>
  <c r="G14" i="40"/>
  <c r="G16" i="40"/>
  <c r="G18" i="40"/>
  <c r="G20" i="40"/>
  <c r="G22" i="40"/>
  <c r="G24" i="40"/>
  <c r="H39" i="40"/>
  <c r="G43" i="40"/>
  <c r="G45" i="40"/>
  <c r="G60" i="40"/>
  <c r="H60" i="40"/>
  <c r="F60" i="40"/>
  <c r="G34" i="40"/>
  <c r="R36" i="40"/>
  <c r="G38" i="40"/>
  <c r="F51" i="40"/>
  <c r="I51" i="40" s="1"/>
  <c r="Q51" i="40" s="1"/>
  <c r="H51" i="40"/>
  <c r="R51" i="40" s="1"/>
  <c r="T51" i="40" s="1"/>
  <c r="F47" i="40"/>
  <c r="G47" i="40"/>
  <c r="G48" i="40"/>
  <c r="F48" i="40"/>
  <c r="H49" i="40"/>
  <c r="F49" i="40"/>
  <c r="G49" i="40"/>
  <c r="F63" i="40"/>
  <c r="G63" i="40"/>
  <c r="H67" i="40"/>
  <c r="F67" i="40"/>
  <c r="I50" i="40"/>
  <c r="L50" i="40" s="1"/>
  <c r="S50" i="40" s="1"/>
  <c r="H59" i="40"/>
  <c r="G59" i="40"/>
  <c r="F62" i="40"/>
  <c r="I62" i="40" s="1"/>
  <c r="L62" i="40" s="1"/>
  <c r="S62" i="40" s="1"/>
  <c r="H62" i="40"/>
  <c r="R62" i="40" s="1"/>
  <c r="G67" i="40"/>
  <c r="H66" i="40"/>
  <c r="G66" i="40"/>
  <c r="H68" i="40"/>
  <c r="R68" i="40" s="1"/>
  <c r="G69" i="40"/>
  <c r="F69" i="40"/>
  <c r="F71" i="40"/>
  <c r="I71" i="40" s="1"/>
  <c r="H74" i="40"/>
  <c r="G74" i="40"/>
  <c r="G65" i="40"/>
  <c r="F65" i="40"/>
  <c r="H70" i="40"/>
  <c r="G70" i="40"/>
  <c r="G73" i="40"/>
  <c r="F73" i="40"/>
  <c r="F75" i="40"/>
  <c r="G77" i="40"/>
  <c r="F77" i="40"/>
  <c r="H78" i="40"/>
  <c r="G78" i="40"/>
  <c r="F41" i="39"/>
  <c r="H41" i="39"/>
  <c r="G41" i="39"/>
  <c r="F33" i="39"/>
  <c r="G33" i="39"/>
  <c r="H33" i="39"/>
  <c r="F62" i="39"/>
  <c r="G62" i="39"/>
  <c r="F50" i="39"/>
  <c r="G50" i="39"/>
  <c r="H43" i="39"/>
  <c r="G43" i="39"/>
  <c r="F43" i="39"/>
  <c r="H67" i="39"/>
  <c r="F67" i="39"/>
  <c r="H71" i="39"/>
  <c r="F71" i="39"/>
  <c r="H75" i="39"/>
  <c r="F75" i="39"/>
  <c r="I16" i="39"/>
  <c r="F7" i="39"/>
  <c r="I7" i="39" s="1"/>
  <c r="L7" i="39" s="1"/>
  <c r="S7" i="39" s="1"/>
  <c r="F8" i="39"/>
  <c r="I8" i="39" s="1"/>
  <c r="G9" i="39"/>
  <c r="R9" i="39" s="1"/>
  <c r="H10" i="39"/>
  <c r="R10" i="39" s="1"/>
  <c r="R14" i="39"/>
  <c r="F18" i="39"/>
  <c r="I18" i="39" s="1"/>
  <c r="F19" i="39"/>
  <c r="I19" i="39" s="1"/>
  <c r="G20" i="39"/>
  <c r="R20" i="39" s="1"/>
  <c r="F24" i="39"/>
  <c r="I24" i="39" s="1"/>
  <c r="Q24" i="39" s="1"/>
  <c r="G35" i="39"/>
  <c r="R35" i="39" s="1"/>
  <c r="G45" i="39"/>
  <c r="I45" i="39" s="1"/>
  <c r="F9" i="39"/>
  <c r="F10" i="39"/>
  <c r="I10" i="39" s="1"/>
  <c r="L10" i="39" s="1"/>
  <c r="S10" i="39" s="1"/>
  <c r="F20" i="39"/>
  <c r="F35" i="39"/>
  <c r="F12" i="39"/>
  <c r="I12" i="39" s="1"/>
  <c r="F6" i="39"/>
  <c r="I6" i="39" s="1"/>
  <c r="H8" i="39"/>
  <c r="R8" i="39" s="1"/>
  <c r="R11" i="39"/>
  <c r="H19" i="39"/>
  <c r="R19" i="39" s="1"/>
  <c r="F23" i="39"/>
  <c r="I23" i="39" s="1"/>
  <c r="L23" i="39" s="1"/>
  <c r="S23" i="39" s="1"/>
  <c r="R36" i="39"/>
  <c r="H40" i="39"/>
  <c r="R40" i="39" s="1"/>
  <c r="F44" i="39"/>
  <c r="H45" i="39"/>
  <c r="G64" i="39"/>
  <c r="I64" i="39" s="1"/>
  <c r="H5" i="39"/>
  <c r="R5" i="39" s="1"/>
  <c r="F32" i="39"/>
  <c r="I32" i="39" s="1"/>
  <c r="R6" i="39"/>
  <c r="F11" i="39"/>
  <c r="I11" i="39" s="1"/>
  <c r="L11" i="39" s="1"/>
  <c r="S11" i="39" s="1"/>
  <c r="I14" i="39"/>
  <c r="R16" i="39"/>
  <c r="I22" i="39"/>
  <c r="H39" i="39"/>
  <c r="G39" i="39"/>
  <c r="F39" i="39"/>
  <c r="G21" i="39"/>
  <c r="H21" i="39"/>
  <c r="F21" i="39"/>
  <c r="F37" i="39"/>
  <c r="H37" i="39"/>
  <c r="G37" i="39"/>
  <c r="F13" i="39"/>
  <c r="I13" i="39" s="1"/>
  <c r="G17" i="39"/>
  <c r="H17" i="39"/>
  <c r="G38" i="39"/>
  <c r="F38" i="39"/>
  <c r="G42" i="39"/>
  <c r="H42" i="39"/>
  <c r="F42" i="39"/>
  <c r="H13" i="39"/>
  <c r="R15" i="39"/>
  <c r="G34" i="39"/>
  <c r="H34" i="39"/>
  <c r="F34" i="39"/>
  <c r="H38" i="39"/>
  <c r="H32" i="39"/>
  <c r="R32" i="39" s="1"/>
  <c r="I36" i="39"/>
  <c r="L36" i="39" s="1"/>
  <c r="S36" i="39" s="1"/>
  <c r="H48" i="39"/>
  <c r="G48" i="39"/>
  <c r="F48" i="39"/>
  <c r="F40" i="39"/>
  <c r="I40" i="39" s="1"/>
  <c r="G51" i="39"/>
  <c r="F51" i="39"/>
  <c r="H46" i="39"/>
  <c r="G46" i="39"/>
  <c r="H51" i="39"/>
  <c r="H61" i="39"/>
  <c r="G61" i="39"/>
  <c r="H49" i="39"/>
  <c r="G49" i="39"/>
  <c r="H60" i="39"/>
  <c r="G60" i="39"/>
  <c r="F60" i="39"/>
  <c r="G63" i="39"/>
  <c r="F63" i="39"/>
  <c r="G65" i="39"/>
  <c r="F65" i="39"/>
  <c r="H65" i="39"/>
  <c r="F47" i="39"/>
  <c r="I47" i="39" s="1"/>
  <c r="F49" i="39"/>
  <c r="H59" i="39"/>
  <c r="G59" i="39"/>
  <c r="H63" i="39"/>
  <c r="H66" i="39"/>
  <c r="G66" i="39"/>
  <c r="F66" i="39"/>
  <c r="G69" i="39"/>
  <c r="F69" i="39"/>
  <c r="F76" i="39"/>
  <c r="H76" i="39"/>
  <c r="H50" i="39"/>
  <c r="B56" i="39"/>
  <c r="H62" i="39"/>
  <c r="H64" i="39"/>
  <c r="F72" i="39"/>
  <c r="H72" i="39"/>
  <c r="G76" i="39"/>
  <c r="H78" i="39"/>
  <c r="G78" i="39"/>
  <c r="F78" i="39"/>
  <c r="F68" i="39"/>
  <c r="H68" i="39"/>
  <c r="G72" i="39"/>
  <c r="H74" i="39"/>
  <c r="G74" i="39"/>
  <c r="F74" i="39"/>
  <c r="G77" i="39"/>
  <c r="F77" i="39"/>
  <c r="G68" i="39"/>
  <c r="H70" i="39"/>
  <c r="G70" i="39"/>
  <c r="F70" i="39"/>
  <c r="G73" i="39"/>
  <c r="F73" i="39"/>
  <c r="H77" i="39"/>
  <c r="G67" i="39"/>
  <c r="G71" i="39"/>
  <c r="G75" i="39"/>
  <c r="H42" i="38"/>
  <c r="F42" i="38"/>
  <c r="G42" i="38"/>
  <c r="H49" i="38"/>
  <c r="F49" i="38"/>
  <c r="G49" i="38"/>
  <c r="H75" i="38"/>
  <c r="F75" i="38"/>
  <c r="H8" i="38"/>
  <c r="R8" i="38" s="1"/>
  <c r="F11" i="38"/>
  <c r="I11" i="38" s="1"/>
  <c r="H17" i="38"/>
  <c r="R17" i="38" s="1"/>
  <c r="F19" i="38"/>
  <c r="I19" i="38" s="1"/>
  <c r="F23" i="38"/>
  <c r="G33" i="38"/>
  <c r="R33" i="38" s="1"/>
  <c r="H46" i="38"/>
  <c r="F62" i="38"/>
  <c r="I62" i="38" s="1"/>
  <c r="F9" i="38"/>
  <c r="R12" i="38"/>
  <c r="F16" i="38"/>
  <c r="I16" i="38" s="1"/>
  <c r="L16" i="38" s="1"/>
  <c r="S16" i="38" s="1"/>
  <c r="F17" i="38"/>
  <c r="I17" i="38" s="1"/>
  <c r="L17" i="38" s="1"/>
  <c r="S17" i="38" s="1"/>
  <c r="F34" i="38"/>
  <c r="I34" i="38" s="1"/>
  <c r="L34" i="38" s="1"/>
  <c r="S34" i="38" s="1"/>
  <c r="F50" i="38"/>
  <c r="F67" i="38"/>
  <c r="F71" i="38"/>
  <c r="G9" i="38"/>
  <c r="R9" i="38" s="1"/>
  <c r="H16" i="38"/>
  <c r="R16" i="38" s="1"/>
  <c r="H34" i="38"/>
  <c r="R34" i="38" s="1"/>
  <c r="F32" i="38"/>
  <c r="E59" i="38"/>
  <c r="G32" i="38"/>
  <c r="H5" i="38"/>
  <c r="R5" i="38" s="1"/>
  <c r="B29" i="38"/>
  <c r="G18" i="38"/>
  <c r="H18" i="38"/>
  <c r="F18" i="38"/>
  <c r="G14" i="38"/>
  <c r="H14" i="38"/>
  <c r="F14" i="38"/>
  <c r="F24" i="38"/>
  <c r="I24" i="38" s="1"/>
  <c r="Q24" i="38" s="1"/>
  <c r="G45" i="38"/>
  <c r="F45" i="38"/>
  <c r="G40" i="38"/>
  <c r="F40" i="38"/>
  <c r="F47" i="38"/>
  <c r="H47" i="38"/>
  <c r="G47" i="38"/>
  <c r="F5" i="38"/>
  <c r="F6" i="38"/>
  <c r="I6" i="38" s="1"/>
  <c r="R7" i="38"/>
  <c r="F8" i="38"/>
  <c r="I8" i="38" s="1"/>
  <c r="F10" i="38"/>
  <c r="I10" i="38" s="1"/>
  <c r="L10" i="38" s="1"/>
  <c r="S10" i="38" s="1"/>
  <c r="R11" i="38"/>
  <c r="F12" i="38"/>
  <c r="I12" i="38" s="1"/>
  <c r="R15" i="38"/>
  <c r="R19" i="38"/>
  <c r="G22" i="38"/>
  <c r="F22" i="38"/>
  <c r="H24" i="38"/>
  <c r="R24" i="38" s="1"/>
  <c r="T24" i="38" s="1"/>
  <c r="F33" i="38"/>
  <c r="I35" i="38"/>
  <c r="L35" i="38" s="1"/>
  <c r="S35" i="38" s="1"/>
  <c r="F36" i="38"/>
  <c r="I36" i="38" s="1"/>
  <c r="F39" i="38"/>
  <c r="H39" i="38"/>
  <c r="H45" i="38"/>
  <c r="G48" i="38"/>
  <c r="H48" i="38"/>
  <c r="F48" i="38"/>
  <c r="F51" i="38"/>
  <c r="G51" i="38"/>
  <c r="H51" i="38"/>
  <c r="H36" i="38"/>
  <c r="R36" i="38" s="1"/>
  <c r="H37" i="38"/>
  <c r="R37" i="38" s="1"/>
  <c r="F37" i="38"/>
  <c r="I37" i="38" s="1"/>
  <c r="G39" i="38"/>
  <c r="G41" i="38"/>
  <c r="H41" i="38"/>
  <c r="H43" i="38"/>
  <c r="R43" i="38" s="1"/>
  <c r="F43" i="38"/>
  <c r="I43" i="38" s="1"/>
  <c r="F44" i="38"/>
  <c r="G44" i="38"/>
  <c r="H44" i="38"/>
  <c r="F68" i="38"/>
  <c r="H68" i="38"/>
  <c r="G68" i="38"/>
  <c r="H74" i="38"/>
  <c r="G74" i="38"/>
  <c r="F74" i="38"/>
  <c r="I21" i="38"/>
  <c r="G60" i="38"/>
  <c r="F60" i="38"/>
  <c r="H60" i="38"/>
  <c r="H61" i="38"/>
  <c r="R61" i="38" s="1"/>
  <c r="F61" i="38"/>
  <c r="I61" i="38" s="1"/>
  <c r="H64" i="38"/>
  <c r="F64" i="38"/>
  <c r="G64" i="38"/>
  <c r="F63" i="38"/>
  <c r="G63" i="38"/>
  <c r="G66" i="38"/>
  <c r="F66" i="38"/>
  <c r="H66" i="38"/>
  <c r="G50" i="38"/>
  <c r="H62" i="38"/>
  <c r="R62" i="38" s="1"/>
  <c r="G77" i="38"/>
  <c r="F77" i="38"/>
  <c r="H77" i="38"/>
  <c r="F65" i="38"/>
  <c r="G65" i="38"/>
  <c r="G69" i="38"/>
  <c r="F69" i="38"/>
  <c r="F76" i="38"/>
  <c r="H76" i="38"/>
  <c r="F72" i="38"/>
  <c r="I72" i="38" s="1"/>
  <c r="H72" i="38"/>
  <c r="R72" i="38" s="1"/>
  <c r="G76" i="38"/>
  <c r="H78" i="38"/>
  <c r="G78" i="38"/>
  <c r="F78" i="38"/>
  <c r="H70" i="38"/>
  <c r="G70" i="38"/>
  <c r="F70" i="38"/>
  <c r="G73" i="38"/>
  <c r="F73" i="38"/>
  <c r="G67" i="38"/>
  <c r="G71" i="38"/>
  <c r="G75" i="38"/>
  <c r="I11" i="37"/>
  <c r="L11" i="37" s="1"/>
  <c r="S11" i="37" s="1"/>
  <c r="F7" i="37"/>
  <c r="F8" i="37"/>
  <c r="I8" i="37" s="1"/>
  <c r="I9" i="37"/>
  <c r="L9" i="37" s="1"/>
  <c r="S9" i="37" s="1"/>
  <c r="R11" i="37"/>
  <c r="F23" i="37"/>
  <c r="F6" i="37"/>
  <c r="I6" i="37" s="1"/>
  <c r="G7" i="37"/>
  <c r="H8" i="37"/>
  <c r="R8" i="37" s="1"/>
  <c r="R9" i="37"/>
  <c r="F15" i="37"/>
  <c r="G23" i="37"/>
  <c r="R23" i="37" s="1"/>
  <c r="H6" i="37"/>
  <c r="R6" i="37" s="1"/>
  <c r="F12" i="37"/>
  <c r="I12" i="37" s="1"/>
  <c r="G14" i="37"/>
  <c r="I14" i="37" s="1"/>
  <c r="G15" i="37"/>
  <c r="R15" i="37" s="1"/>
  <c r="F17" i="37"/>
  <c r="I17" i="37" s="1"/>
  <c r="G64" i="37"/>
  <c r="R64" i="37" s="1"/>
  <c r="F5" i="37"/>
  <c r="I5" i="37" s="1"/>
  <c r="L5" i="37" s="1"/>
  <c r="H5" i="37"/>
  <c r="R5" i="37" s="1"/>
  <c r="B29" i="37"/>
  <c r="B56" i="37"/>
  <c r="R10" i="37"/>
  <c r="I10" i="37"/>
  <c r="R19" i="37"/>
  <c r="G20" i="37"/>
  <c r="F20" i="37"/>
  <c r="H20" i="37"/>
  <c r="F35" i="37"/>
  <c r="I35" i="37" s="1"/>
  <c r="L35" i="37" s="1"/>
  <c r="S35" i="37" s="1"/>
  <c r="H35" i="37"/>
  <c r="R35" i="37" s="1"/>
  <c r="F39" i="37"/>
  <c r="I39" i="37" s="1"/>
  <c r="L39" i="37" s="1"/>
  <c r="S39" i="37" s="1"/>
  <c r="H39" i="37"/>
  <c r="R39" i="37" s="1"/>
  <c r="R17" i="37"/>
  <c r="H32" i="37"/>
  <c r="G32" i="37"/>
  <c r="G36" i="37"/>
  <c r="F36" i="37"/>
  <c r="G40" i="37"/>
  <c r="F40" i="37"/>
  <c r="I43" i="37"/>
  <c r="L43" i="37" s="1"/>
  <c r="S43" i="37" s="1"/>
  <c r="G63" i="37"/>
  <c r="F63" i="37"/>
  <c r="H63" i="37"/>
  <c r="F13" i="37"/>
  <c r="I13" i="37" s="1"/>
  <c r="G16" i="37"/>
  <c r="F16" i="37"/>
  <c r="G22" i="37"/>
  <c r="F22" i="37"/>
  <c r="F32" i="37"/>
  <c r="H33" i="37"/>
  <c r="G33" i="37"/>
  <c r="H36" i="37"/>
  <c r="H37" i="37"/>
  <c r="G37" i="37"/>
  <c r="H40" i="37"/>
  <c r="H13" i="37"/>
  <c r="G24" i="37"/>
  <c r="F24" i="37"/>
  <c r="H34" i="37"/>
  <c r="G34" i="37"/>
  <c r="H38" i="37"/>
  <c r="G38" i="37"/>
  <c r="G47" i="37"/>
  <c r="F47" i="37"/>
  <c r="H41" i="37"/>
  <c r="G41" i="37"/>
  <c r="H44" i="37"/>
  <c r="G44" i="37"/>
  <c r="F46" i="37"/>
  <c r="I46" i="37" s="1"/>
  <c r="H46" i="37"/>
  <c r="R46" i="37" s="1"/>
  <c r="H47" i="37"/>
  <c r="H49" i="37"/>
  <c r="G49" i="37"/>
  <c r="H59" i="37"/>
  <c r="G59" i="37"/>
  <c r="F59" i="37"/>
  <c r="H61" i="37"/>
  <c r="G61" i="37"/>
  <c r="F61" i="37"/>
  <c r="F65" i="37"/>
  <c r="H65" i="37"/>
  <c r="G65" i="37"/>
  <c r="G51" i="37"/>
  <c r="F51" i="37"/>
  <c r="G18" i="37"/>
  <c r="F18" i="37"/>
  <c r="R21" i="37"/>
  <c r="G42" i="37"/>
  <c r="H43" i="37"/>
  <c r="R43" i="37" s="1"/>
  <c r="H45" i="37"/>
  <c r="G45" i="37"/>
  <c r="H48" i="37"/>
  <c r="G48" i="37"/>
  <c r="F50" i="37"/>
  <c r="I50" i="37" s="1"/>
  <c r="L50" i="37" s="1"/>
  <c r="S50" i="37" s="1"/>
  <c r="H50" i="37"/>
  <c r="R50" i="37" s="1"/>
  <c r="H51" i="37"/>
  <c r="H60" i="37"/>
  <c r="G60" i="37"/>
  <c r="F60" i="37"/>
  <c r="F62" i="37"/>
  <c r="H62" i="37"/>
  <c r="G62" i="37"/>
  <c r="G70" i="37"/>
  <c r="F70" i="37"/>
  <c r="H70" i="37"/>
  <c r="F73" i="37"/>
  <c r="H73" i="37"/>
  <c r="G73" i="37"/>
  <c r="H67" i="37"/>
  <c r="G67" i="37"/>
  <c r="F67" i="37"/>
  <c r="H72" i="37"/>
  <c r="G72" i="37"/>
  <c r="F76" i="37"/>
  <c r="H76" i="37"/>
  <c r="G76" i="37"/>
  <c r="G66" i="37"/>
  <c r="F66" i="37"/>
  <c r="F69" i="37"/>
  <c r="H69" i="37"/>
  <c r="F72" i="37"/>
  <c r="H74" i="37"/>
  <c r="G74" i="37"/>
  <c r="F74" i="37"/>
  <c r="G77" i="37"/>
  <c r="F77" i="37"/>
  <c r="H77" i="37"/>
  <c r="H66" i="37"/>
  <c r="H68" i="37"/>
  <c r="G68" i="37"/>
  <c r="G69" i="37"/>
  <c r="H71" i="37"/>
  <c r="G71" i="37"/>
  <c r="F71" i="37"/>
  <c r="H78" i="37"/>
  <c r="G78" i="37"/>
  <c r="F78" i="37"/>
  <c r="F75" i="37"/>
  <c r="G75" i="37"/>
  <c r="G48" i="36"/>
  <c r="H48" i="36"/>
  <c r="H10" i="36"/>
  <c r="G13" i="36"/>
  <c r="I13" i="36" s="1"/>
  <c r="L13" i="36" s="1"/>
  <c r="S13" i="36" s="1"/>
  <c r="H14" i="36"/>
  <c r="R14" i="36" s="1"/>
  <c r="G34" i="36"/>
  <c r="I34" i="36" s="1"/>
  <c r="L34" i="36" s="1"/>
  <c r="S34" i="36" s="1"/>
  <c r="H38" i="36"/>
  <c r="R38" i="36" s="1"/>
  <c r="G9" i="36"/>
  <c r="R9" i="36" s="1"/>
  <c r="H13" i="36"/>
  <c r="F23" i="36"/>
  <c r="I23" i="36" s="1"/>
  <c r="H34" i="36"/>
  <c r="H40" i="36"/>
  <c r="R40" i="36" s="1"/>
  <c r="F46" i="36"/>
  <c r="I46" i="36" s="1"/>
  <c r="L46" i="36" s="1"/>
  <c r="S46" i="36" s="1"/>
  <c r="H8" i="36"/>
  <c r="G10" i="36"/>
  <c r="R10" i="36" s="1"/>
  <c r="F14" i="36"/>
  <c r="I14" i="36" s="1"/>
  <c r="L14" i="36" s="1"/>
  <c r="S14" i="36" s="1"/>
  <c r="F38" i="36"/>
  <c r="I38" i="36" s="1"/>
  <c r="G45" i="36"/>
  <c r="R45" i="36" s="1"/>
  <c r="G76" i="36"/>
  <c r="R76" i="36" s="1"/>
  <c r="F32" i="36"/>
  <c r="I32" i="36" s="1"/>
  <c r="L32" i="36" s="1"/>
  <c r="H32" i="36"/>
  <c r="R32" i="36" s="1"/>
  <c r="E59" i="36"/>
  <c r="K59" i="36" s="1"/>
  <c r="H5" i="36"/>
  <c r="B29" i="36"/>
  <c r="F6" i="36"/>
  <c r="H6" i="36"/>
  <c r="G6" i="36"/>
  <c r="F7" i="36"/>
  <c r="I11" i="36"/>
  <c r="L11" i="36" s="1"/>
  <c r="S11" i="36" s="1"/>
  <c r="G12" i="36"/>
  <c r="H12" i="36"/>
  <c r="H33" i="36"/>
  <c r="F33" i="36"/>
  <c r="G33" i="36"/>
  <c r="F47" i="36"/>
  <c r="H47" i="36"/>
  <c r="G47" i="36"/>
  <c r="G59" i="36"/>
  <c r="H59" i="36"/>
  <c r="F59" i="36"/>
  <c r="G61" i="36"/>
  <c r="F61" i="36"/>
  <c r="H61" i="36"/>
  <c r="G5" i="36"/>
  <c r="G7" i="36"/>
  <c r="G8" i="36"/>
  <c r="F9" i="36"/>
  <c r="F12" i="36"/>
  <c r="I17" i="36"/>
  <c r="L17" i="36" s="1"/>
  <c r="S17" i="36" s="1"/>
  <c r="R17" i="36"/>
  <c r="R18" i="36"/>
  <c r="F43" i="36"/>
  <c r="I43" i="36" s="1"/>
  <c r="L43" i="36" s="1"/>
  <c r="S43" i="36" s="1"/>
  <c r="H43" i="36"/>
  <c r="R43" i="36" s="1"/>
  <c r="H50" i="36"/>
  <c r="G50" i="36"/>
  <c r="F50" i="36"/>
  <c r="G66" i="36"/>
  <c r="F66" i="36"/>
  <c r="H66" i="36"/>
  <c r="G70" i="36"/>
  <c r="F70" i="36"/>
  <c r="H70" i="36"/>
  <c r="R11" i="36"/>
  <c r="G16" i="36"/>
  <c r="H16" i="36"/>
  <c r="I19" i="36"/>
  <c r="G22" i="36"/>
  <c r="F22" i="36"/>
  <c r="F39" i="36"/>
  <c r="G39" i="36"/>
  <c r="G44" i="36"/>
  <c r="F44" i="36"/>
  <c r="H44" i="36"/>
  <c r="H49" i="36"/>
  <c r="G49" i="36"/>
  <c r="F49" i="36"/>
  <c r="F60" i="36"/>
  <c r="H60" i="36"/>
  <c r="G60" i="36"/>
  <c r="H22" i="36"/>
  <c r="F35" i="36"/>
  <c r="I35" i="36" s="1"/>
  <c r="L35" i="36" s="1"/>
  <c r="S35" i="36" s="1"/>
  <c r="H35" i="36"/>
  <c r="R35" i="36" s="1"/>
  <c r="G36" i="36"/>
  <c r="F36" i="36"/>
  <c r="H36" i="36"/>
  <c r="H37" i="36"/>
  <c r="R37" i="36" s="1"/>
  <c r="F37" i="36"/>
  <c r="I37" i="36" s="1"/>
  <c r="H39" i="36"/>
  <c r="H41" i="36"/>
  <c r="F41" i="36"/>
  <c r="G41" i="36"/>
  <c r="G24" i="36"/>
  <c r="F24" i="36"/>
  <c r="H64" i="36"/>
  <c r="G64" i="36"/>
  <c r="F64" i="36"/>
  <c r="F65" i="36"/>
  <c r="G65" i="36"/>
  <c r="F69" i="36"/>
  <c r="G69" i="36"/>
  <c r="H69" i="36"/>
  <c r="H20" i="36"/>
  <c r="R20" i="36" s="1"/>
  <c r="F40" i="36"/>
  <c r="I40" i="36" s="1"/>
  <c r="I42" i="36"/>
  <c r="F45" i="36"/>
  <c r="F48" i="36"/>
  <c r="G51" i="36"/>
  <c r="F51" i="36"/>
  <c r="H51" i="36"/>
  <c r="G63" i="36"/>
  <c r="F63" i="36"/>
  <c r="F73" i="36"/>
  <c r="G73" i="36"/>
  <c r="G74" i="36"/>
  <c r="F74" i="36"/>
  <c r="H74" i="36"/>
  <c r="H62" i="36"/>
  <c r="G62" i="36"/>
  <c r="H67" i="36"/>
  <c r="G67" i="36"/>
  <c r="F67" i="36"/>
  <c r="H71" i="36"/>
  <c r="G71" i="36"/>
  <c r="F71" i="36"/>
  <c r="H75" i="36"/>
  <c r="G75" i="36"/>
  <c r="F75" i="36"/>
  <c r="H78" i="36"/>
  <c r="G78" i="36"/>
  <c r="F78" i="36"/>
  <c r="H68" i="36"/>
  <c r="R68" i="36" s="1"/>
  <c r="F68" i="36"/>
  <c r="I68" i="36" s="1"/>
  <c r="H72" i="36"/>
  <c r="R72" i="36" s="1"/>
  <c r="F72" i="36"/>
  <c r="I72" i="36" s="1"/>
  <c r="G77" i="36"/>
  <c r="F77" i="36"/>
  <c r="F76" i="36"/>
  <c r="H77" i="36"/>
  <c r="I15" i="35"/>
  <c r="R15" i="35"/>
  <c r="H51" i="35"/>
  <c r="F51" i="35"/>
  <c r="G51" i="35"/>
  <c r="R60" i="35"/>
  <c r="H40" i="35"/>
  <c r="F40" i="35"/>
  <c r="F34" i="35"/>
  <c r="G34" i="35"/>
  <c r="F9" i="35"/>
  <c r="H13" i="35"/>
  <c r="R13" i="35" s="1"/>
  <c r="F17" i="35"/>
  <c r="F18" i="35"/>
  <c r="I18" i="35" s="1"/>
  <c r="L18" i="35" s="1"/>
  <c r="S18" i="35" s="1"/>
  <c r="H19" i="35"/>
  <c r="F21" i="35"/>
  <c r="F22" i="35"/>
  <c r="I22" i="35" s="1"/>
  <c r="L22" i="35" s="1"/>
  <c r="S22" i="35" s="1"/>
  <c r="F33" i="35"/>
  <c r="F43" i="35"/>
  <c r="G9" i="35"/>
  <c r="G17" i="35"/>
  <c r="I17" i="35" s="1"/>
  <c r="G21" i="35"/>
  <c r="R21" i="35" s="1"/>
  <c r="G33" i="35"/>
  <c r="G43" i="35"/>
  <c r="R43" i="35" s="1"/>
  <c r="I13" i="35"/>
  <c r="F16" i="35"/>
  <c r="I16" i="35" s="1"/>
  <c r="F20" i="35"/>
  <c r="I20" i="35" s="1"/>
  <c r="G23" i="35"/>
  <c r="F24" i="35"/>
  <c r="I24" i="35" s="1"/>
  <c r="Q24" i="35" s="1"/>
  <c r="F36" i="35"/>
  <c r="H46" i="35"/>
  <c r="R46" i="35" s="1"/>
  <c r="G48" i="35"/>
  <c r="F64" i="35"/>
  <c r="G5" i="35"/>
  <c r="H5" i="35"/>
  <c r="G42" i="35"/>
  <c r="H42" i="35"/>
  <c r="F42" i="35"/>
  <c r="G6" i="35"/>
  <c r="H6" i="35"/>
  <c r="G8" i="35"/>
  <c r="H8" i="35"/>
  <c r="G10" i="35"/>
  <c r="H10" i="35"/>
  <c r="G12" i="35"/>
  <c r="H12" i="35"/>
  <c r="F5" i="35"/>
  <c r="R11" i="35"/>
  <c r="F6" i="35"/>
  <c r="F8" i="35"/>
  <c r="F10" i="35"/>
  <c r="F12" i="35"/>
  <c r="I37" i="35"/>
  <c r="G39" i="35"/>
  <c r="F39" i="35"/>
  <c r="H39" i="35"/>
  <c r="H14" i="35"/>
  <c r="R14" i="35" s="1"/>
  <c r="H16" i="35"/>
  <c r="R16" i="35" s="1"/>
  <c r="H18" i="35"/>
  <c r="R18" i="35" s="1"/>
  <c r="H20" i="35"/>
  <c r="R20" i="35" s="1"/>
  <c r="H22" i="35"/>
  <c r="R22" i="35" s="1"/>
  <c r="H35" i="35"/>
  <c r="R35" i="35" s="1"/>
  <c r="H37" i="35"/>
  <c r="R37" i="35" s="1"/>
  <c r="H41" i="35"/>
  <c r="R41" i="35" s="1"/>
  <c r="F45" i="35"/>
  <c r="G45" i="35"/>
  <c r="H45" i="35"/>
  <c r="H63" i="35"/>
  <c r="F63" i="35"/>
  <c r="G63" i="35"/>
  <c r="H44" i="35"/>
  <c r="G44" i="35"/>
  <c r="F38" i="35"/>
  <c r="H38" i="35"/>
  <c r="G50" i="35"/>
  <c r="H50" i="35"/>
  <c r="F50" i="35"/>
  <c r="H34" i="35"/>
  <c r="F35" i="35"/>
  <c r="I35" i="35" s="1"/>
  <c r="G38" i="35"/>
  <c r="G40" i="35"/>
  <c r="F41" i="35"/>
  <c r="I41" i="35" s="1"/>
  <c r="F44" i="35"/>
  <c r="H47" i="35"/>
  <c r="G47" i="35"/>
  <c r="F47" i="35"/>
  <c r="F49" i="35"/>
  <c r="I49" i="35" s="1"/>
  <c r="L49" i="35" s="1"/>
  <c r="S49" i="35" s="1"/>
  <c r="H49" i="35"/>
  <c r="R49" i="35" s="1"/>
  <c r="F59" i="35"/>
  <c r="I59" i="35" s="1"/>
  <c r="H59" i="35"/>
  <c r="R59" i="35" s="1"/>
  <c r="G62" i="35"/>
  <c r="F62" i="35"/>
  <c r="H62" i="35"/>
  <c r="I46" i="35"/>
  <c r="F61" i="35"/>
  <c r="H61" i="35"/>
  <c r="G61" i="35"/>
  <c r="H70" i="35"/>
  <c r="G70" i="35"/>
  <c r="F70" i="35"/>
  <c r="G73" i="35"/>
  <c r="F73" i="35"/>
  <c r="H73" i="35"/>
  <c r="F76" i="35"/>
  <c r="H76" i="35"/>
  <c r="G76" i="35"/>
  <c r="H74" i="35"/>
  <c r="G74" i="35"/>
  <c r="F74" i="35"/>
  <c r="G77" i="35"/>
  <c r="F77" i="35"/>
  <c r="H77" i="35"/>
  <c r="F68" i="35"/>
  <c r="H68" i="35"/>
  <c r="G68" i="35"/>
  <c r="H78" i="35"/>
  <c r="G78" i="35"/>
  <c r="F78" i="35"/>
  <c r="F65" i="35"/>
  <c r="I65" i="35" s="1"/>
  <c r="H65" i="35"/>
  <c r="R65" i="35" s="1"/>
  <c r="H66" i="35"/>
  <c r="G66" i="35"/>
  <c r="F66" i="35"/>
  <c r="G69" i="35"/>
  <c r="F69" i="35"/>
  <c r="H69" i="35"/>
  <c r="F72" i="35"/>
  <c r="H72" i="35"/>
  <c r="G72" i="35"/>
  <c r="F67" i="35"/>
  <c r="F71" i="35"/>
  <c r="F75" i="35"/>
  <c r="G67" i="35"/>
  <c r="G71" i="35"/>
  <c r="G75" i="35"/>
  <c r="H48" i="34"/>
  <c r="G48" i="34"/>
  <c r="F48" i="34"/>
  <c r="H60" i="34"/>
  <c r="G60" i="34"/>
  <c r="F60" i="34"/>
  <c r="F6" i="34"/>
  <c r="H8" i="34"/>
  <c r="H14" i="34"/>
  <c r="R14" i="34" s="1"/>
  <c r="F16" i="34"/>
  <c r="F20" i="34"/>
  <c r="H22" i="34"/>
  <c r="R22" i="34" s="1"/>
  <c r="F33" i="34"/>
  <c r="F34" i="34"/>
  <c r="I14" i="34"/>
  <c r="I22" i="34"/>
  <c r="R13" i="34"/>
  <c r="G16" i="34"/>
  <c r="R16" i="34" s="1"/>
  <c r="G20" i="34"/>
  <c r="R20" i="34" s="1"/>
  <c r="G33" i="34"/>
  <c r="G6" i="34"/>
  <c r="R6" i="34" s="1"/>
  <c r="F13" i="34"/>
  <c r="I13" i="34" s="1"/>
  <c r="F15" i="34"/>
  <c r="I15" i="34" s="1"/>
  <c r="F23" i="34"/>
  <c r="I23" i="34" s="1"/>
  <c r="L23" i="34" s="1"/>
  <c r="S23" i="34" s="1"/>
  <c r="G39" i="34"/>
  <c r="I39" i="34" s="1"/>
  <c r="L39" i="34" s="1"/>
  <c r="S39" i="34" s="1"/>
  <c r="H40" i="34"/>
  <c r="R40" i="34" s="1"/>
  <c r="F44" i="34"/>
  <c r="I44" i="34" s="1"/>
  <c r="L44" i="34" s="1"/>
  <c r="S44" i="34" s="1"/>
  <c r="H62" i="34"/>
  <c r="G64" i="34"/>
  <c r="R64" i="34" s="1"/>
  <c r="H5" i="34"/>
  <c r="E32" i="34"/>
  <c r="F35" i="34"/>
  <c r="G35" i="34"/>
  <c r="H35" i="34"/>
  <c r="G21" i="34"/>
  <c r="F21" i="34"/>
  <c r="G36" i="34"/>
  <c r="F36" i="34"/>
  <c r="G42" i="34"/>
  <c r="H42" i="34"/>
  <c r="R39" i="34"/>
  <c r="F42" i="34"/>
  <c r="G46" i="34"/>
  <c r="H46" i="34"/>
  <c r="H7" i="34"/>
  <c r="R7" i="34" s="1"/>
  <c r="H11" i="34"/>
  <c r="R11" i="34" s="1"/>
  <c r="R12" i="34"/>
  <c r="H15" i="34"/>
  <c r="R15" i="34" s="1"/>
  <c r="I18" i="34"/>
  <c r="L18" i="34" s="1"/>
  <c r="S18" i="34" s="1"/>
  <c r="T18" i="34" s="1"/>
  <c r="F19" i="34"/>
  <c r="I19" i="34" s="1"/>
  <c r="G34" i="34"/>
  <c r="H41" i="34"/>
  <c r="F41" i="34"/>
  <c r="F46" i="34"/>
  <c r="G47" i="34"/>
  <c r="H47" i="34"/>
  <c r="H49" i="34"/>
  <c r="F49" i="34"/>
  <c r="G49" i="34"/>
  <c r="F7" i="34"/>
  <c r="I7" i="34" s="1"/>
  <c r="L7" i="34" s="1"/>
  <c r="S7" i="34" s="1"/>
  <c r="I10" i="34"/>
  <c r="L10" i="34" s="1"/>
  <c r="S10" i="34" s="1"/>
  <c r="T10" i="34" s="1"/>
  <c r="F11" i="34"/>
  <c r="I11" i="34" s="1"/>
  <c r="F38" i="34"/>
  <c r="H38" i="34"/>
  <c r="R38" i="34" s="1"/>
  <c r="G17" i="34"/>
  <c r="F17" i="34"/>
  <c r="H19" i="34"/>
  <c r="R19" i="34" s="1"/>
  <c r="G32" i="34"/>
  <c r="H37" i="34"/>
  <c r="G37" i="34"/>
  <c r="G41" i="34"/>
  <c r="H45" i="34"/>
  <c r="R45" i="34" s="1"/>
  <c r="F45" i="34"/>
  <c r="I45" i="34" s="1"/>
  <c r="F47" i="34"/>
  <c r="I40" i="34"/>
  <c r="F43" i="34"/>
  <c r="I43" i="34" s="1"/>
  <c r="L43" i="34" s="1"/>
  <c r="S43" i="34" s="1"/>
  <c r="H43" i="34"/>
  <c r="R43" i="34" s="1"/>
  <c r="E59" i="34"/>
  <c r="K59" i="34" s="1"/>
  <c r="B56" i="34"/>
  <c r="H61" i="34"/>
  <c r="R61" i="34" s="1"/>
  <c r="F61" i="34"/>
  <c r="I61" i="34" s="1"/>
  <c r="G65" i="34"/>
  <c r="F65" i="34"/>
  <c r="H65" i="34"/>
  <c r="F68" i="34"/>
  <c r="H68" i="34"/>
  <c r="G68" i="34"/>
  <c r="F50" i="34"/>
  <c r="G50" i="34"/>
  <c r="G51" i="34"/>
  <c r="H51" i="34"/>
  <c r="G63" i="34"/>
  <c r="H63" i="34"/>
  <c r="G73" i="34"/>
  <c r="F73" i="34"/>
  <c r="H73" i="34"/>
  <c r="F76" i="34"/>
  <c r="H76" i="34"/>
  <c r="G76" i="34"/>
  <c r="G62" i="34"/>
  <c r="H67" i="34"/>
  <c r="G67" i="34"/>
  <c r="H70" i="34"/>
  <c r="G70" i="34"/>
  <c r="F70" i="34"/>
  <c r="H75" i="34"/>
  <c r="G75" i="34"/>
  <c r="H78" i="34"/>
  <c r="G78" i="34"/>
  <c r="F78" i="34"/>
  <c r="G69" i="34"/>
  <c r="F69" i="34"/>
  <c r="F72" i="34"/>
  <c r="H72" i="34"/>
  <c r="G77" i="34"/>
  <c r="F77" i="34"/>
  <c r="H66" i="34"/>
  <c r="G66" i="34"/>
  <c r="H69" i="34"/>
  <c r="H71" i="34"/>
  <c r="G71" i="34"/>
  <c r="G72" i="34"/>
  <c r="H74" i="34"/>
  <c r="G74" i="34"/>
  <c r="F74" i="34"/>
  <c r="H77" i="34"/>
  <c r="I11" i="33"/>
  <c r="R11" i="33"/>
  <c r="H35" i="33"/>
  <c r="G35" i="33"/>
  <c r="F35" i="33"/>
  <c r="H71" i="33"/>
  <c r="G71" i="33"/>
  <c r="G9" i="33"/>
  <c r="G18" i="33"/>
  <c r="I18" i="33" s="1"/>
  <c r="H19" i="33"/>
  <c r="R19" i="33" s="1"/>
  <c r="G24" i="33"/>
  <c r="I24" i="33" s="1"/>
  <c r="Q24" i="33" s="1"/>
  <c r="H38" i="33"/>
  <c r="R38" i="33" s="1"/>
  <c r="H45" i="33"/>
  <c r="H64" i="33"/>
  <c r="R64" i="33" s="1"/>
  <c r="F7" i="33"/>
  <c r="F8" i="33"/>
  <c r="H9" i="33"/>
  <c r="F16" i="33"/>
  <c r="H18" i="33"/>
  <c r="H24" i="33"/>
  <c r="G41" i="33"/>
  <c r="I41" i="33" s="1"/>
  <c r="I43" i="33"/>
  <c r="G62" i="33"/>
  <c r="I62" i="33" s="1"/>
  <c r="F66" i="33"/>
  <c r="I66" i="33" s="1"/>
  <c r="F70" i="33"/>
  <c r="I70" i="33" s="1"/>
  <c r="L70" i="33" s="1"/>
  <c r="S70" i="33" s="1"/>
  <c r="F6" i="33"/>
  <c r="F12" i="33"/>
  <c r="H15" i="33"/>
  <c r="R15" i="33" s="1"/>
  <c r="F19" i="33"/>
  <c r="I19" i="33" s="1"/>
  <c r="G33" i="33"/>
  <c r="I33" i="33" s="1"/>
  <c r="F36" i="33"/>
  <c r="F38" i="33"/>
  <c r="I38" i="33" s="1"/>
  <c r="H43" i="33"/>
  <c r="G45" i="33"/>
  <c r="I45" i="33" s="1"/>
  <c r="F64" i="33"/>
  <c r="I64" i="33" s="1"/>
  <c r="H68" i="33"/>
  <c r="R68" i="33" s="1"/>
  <c r="F5" i="33"/>
  <c r="E32" i="33"/>
  <c r="K32" i="33" s="1"/>
  <c r="F37" i="33"/>
  <c r="H37" i="33"/>
  <c r="G37" i="33"/>
  <c r="G51" i="33"/>
  <c r="H51" i="33"/>
  <c r="F51" i="33"/>
  <c r="G13" i="33"/>
  <c r="H13" i="33"/>
  <c r="F13" i="33"/>
  <c r="G17" i="33"/>
  <c r="H17" i="33"/>
  <c r="F17" i="33"/>
  <c r="H44" i="33"/>
  <c r="G44" i="33"/>
  <c r="F50" i="33"/>
  <c r="H50" i="33"/>
  <c r="E59" i="33"/>
  <c r="K59" i="33" s="1"/>
  <c r="B56" i="33"/>
  <c r="F61" i="33"/>
  <c r="G61" i="33"/>
  <c r="G5" i="33"/>
  <c r="G6" i="33"/>
  <c r="G8" i="33"/>
  <c r="G10" i="33"/>
  <c r="G12" i="33"/>
  <c r="I15" i="33"/>
  <c r="F21" i="33"/>
  <c r="I21" i="33" s="1"/>
  <c r="H32" i="33"/>
  <c r="H33" i="33"/>
  <c r="F34" i="33"/>
  <c r="G36" i="33"/>
  <c r="F39" i="33"/>
  <c r="H41" i="33"/>
  <c r="F44" i="33"/>
  <c r="F47" i="33"/>
  <c r="I47" i="33" s="1"/>
  <c r="G50" i="33"/>
  <c r="H61" i="33"/>
  <c r="H21" i="33"/>
  <c r="R21" i="33" s="1"/>
  <c r="R22" i="33"/>
  <c r="H34" i="33"/>
  <c r="R34" i="33" s="1"/>
  <c r="G39" i="33"/>
  <c r="F42" i="33"/>
  <c r="G42" i="33"/>
  <c r="R43" i="33"/>
  <c r="H47" i="33"/>
  <c r="R47" i="33" s="1"/>
  <c r="I49" i="33"/>
  <c r="H60" i="33"/>
  <c r="G60" i="33"/>
  <c r="F46" i="33"/>
  <c r="G46" i="33"/>
  <c r="H48" i="33"/>
  <c r="G48" i="33"/>
  <c r="F48" i="33"/>
  <c r="G63" i="33"/>
  <c r="H63" i="33"/>
  <c r="F65" i="33"/>
  <c r="I65" i="33" s="1"/>
  <c r="H65" i="33"/>
  <c r="R65" i="33" s="1"/>
  <c r="H75" i="33"/>
  <c r="G75" i="33"/>
  <c r="F75" i="33"/>
  <c r="F69" i="33"/>
  <c r="I69" i="33" s="1"/>
  <c r="L69" i="33" s="1"/>
  <c r="S69" i="33" s="1"/>
  <c r="H69" i="33"/>
  <c r="R69" i="33" s="1"/>
  <c r="H66" i="33"/>
  <c r="R66" i="33" s="1"/>
  <c r="H67" i="33"/>
  <c r="R67" i="33" s="1"/>
  <c r="F67" i="33"/>
  <c r="I67" i="33" s="1"/>
  <c r="I68" i="33"/>
  <c r="L68" i="33" s="1"/>
  <c r="S68" i="33" s="1"/>
  <c r="H70" i="33"/>
  <c r="R70" i="33" s="1"/>
  <c r="G77" i="33"/>
  <c r="F77" i="33"/>
  <c r="H77" i="33"/>
  <c r="F72" i="33"/>
  <c r="G72" i="33"/>
  <c r="H74" i="33"/>
  <c r="G74" i="33"/>
  <c r="F74" i="33"/>
  <c r="F76" i="33"/>
  <c r="H76" i="33"/>
  <c r="G76" i="33"/>
  <c r="F71" i="33"/>
  <c r="H73" i="33"/>
  <c r="R73" i="33" s="1"/>
  <c r="F78" i="33"/>
  <c r="F73" i="33"/>
  <c r="I73" i="33" s="1"/>
  <c r="G78" i="33"/>
  <c r="H67" i="32"/>
  <c r="F67" i="32"/>
  <c r="H71" i="32"/>
  <c r="F71" i="32"/>
  <c r="F48" i="32"/>
  <c r="G48" i="32"/>
  <c r="H48" i="32"/>
  <c r="H62" i="32"/>
  <c r="F62" i="32"/>
  <c r="G62" i="32"/>
  <c r="F20" i="32"/>
  <c r="H21" i="32"/>
  <c r="G36" i="32"/>
  <c r="R36" i="32" s="1"/>
  <c r="F50" i="32"/>
  <c r="F75" i="32"/>
  <c r="R8" i="32"/>
  <c r="F9" i="32"/>
  <c r="I9" i="32" s="1"/>
  <c r="G19" i="32"/>
  <c r="I19" i="32" s="1"/>
  <c r="L19" i="32" s="1"/>
  <c r="S19" i="32" s="1"/>
  <c r="G20" i="32"/>
  <c r="H40" i="32"/>
  <c r="G50" i="32"/>
  <c r="R50" i="32" s="1"/>
  <c r="G65" i="32"/>
  <c r="I65" i="32" s="1"/>
  <c r="R12" i="32"/>
  <c r="H19" i="32"/>
  <c r="F59" i="32"/>
  <c r="I59" i="32" s="1"/>
  <c r="L59" i="32" s="1"/>
  <c r="H5" i="32"/>
  <c r="R5" i="32" s="1"/>
  <c r="H59" i="32"/>
  <c r="R59" i="32" s="1"/>
  <c r="F44" i="32"/>
  <c r="H44" i="32"/>
  <c r="G44" i="32"/>
  <c r="F23" i="32"/>
  <c r="H23" i="32"/>
  <c r="G23" i="32"/>
  <c r="H24" i="32"/>
  <c r="G24" i="32"/>
  <c r="F24" i="32"/>
  <c r="F38" i="32"/>
  <c r="H38" i="32"/>
  <c r="G38" i="32"/>
  <c r="G39" i="32"/>
  <c r="F39" i="32"/>
  <c r="G49" i="32"/>
  <c r="H49" i="32"/>
  <c r="G34" i="32"/>
  <c r="H39" i="32"/>
  <c r="G41" i="32"/>
  <c r="H41" i="32"/>
  <c r="H46" i="32"/>
  <c r="G46" i="32"/>
  <c r="F46" i="32"/>
  <c r="F49" i="32"/>
  <c r="G61" i="32"/>
  <c r="H61" i="32"/>
  <c r="F61" i="32"/>
  <c r="F6" i="32"/>
  <c r="I6" i="32" s="1"/>
  <c r="F10" i="32"/>
  <c r="I10" i="32" s="1"/>
  <c r="I13" i="32"/>
  <c r="F14" i="32"/>
  <c r="F15" i="32"/>
  <c r="H15" i="32"/>
  <c r="H16" i="32"/>
  <c r="G16" i="32"/>
  <c r="H34" i="32"/>
  <c r="G35" i="32"/>
  <c r="H35" i="32"/>
  <c r="F41" i="32"/>
  <c r="F60" i="32"/>
  <c r="H60" i="32"/>
  <c r="G60" i="32"/>
  <c r="F5" i="32"/>
  <c r="H6" i="32"/>
  <c r="R7" i="32"/>
  <c r="H10" i="32"/>
  <c r="R10" i="32" s="1"/>
  <c r="G14" i="32"/>
  <c r="G15" i="32"/>
  <c r="F16" i="32"/>
  <c r="F17" i="32"/>
  <c r="G17" i="32"/>
  <c r="H18" i="32"/>
  <c r="R18" i="32" s="1"/>
  <c r="F18" i="32"/>
  <c r="I18" i="32" s="1"/>
  <c r="L18" i="32" s="1"/>
  <c r="S18" i="32" s="1"/>
  <c r="G21" i="32"/>
  <c r="H22" i="32"/>
  <c r="G22" i="32"/>
  <c r="F32" i="32"/>
  <c r="G32" i="32"/>
  <c r="G33" i="32"/>
  <c r="F33" i="32"/>
  <c r="F35" i="32"/>
  <c r="I37" i="32"/>
  <c r="R37" i="32"/>
  <c r="G45" i="32"/>
  <c r="F45" i="32"/>
  <c r="H45" i="32"/>
  <c r="H51" i="32"/>
  <c r="G51" i="32"/>
  <c r="F51" i="32"/>
  <c r="H42" i="32"/>
  <c r="F42" i="32"/>
  <c r="F36" i="32"/>
  <c r="G40" i="32"/>
  <c r="G42" i="32"/>
  <c r="F47" i="32"/>
  <c r="G47" i="32"/>
  <c r="H63" i="32"/>
  <c r="F63" i="32"/>
  <c r="G63" i="32"/>
  <c r="H64" i="32"/>
  <c r="F64" i="32"/>
  <c r="G64" i="32"/>
  <c r="F68" i="32"/>
  <c r="H68" i="32"/>
  <c r="G68" i="32"/>
  <c r="H74" i="32"/>
  <c r="G74" i="32"/>
  <c r="F74" i="32"/>
  <c r="G77" i="32"/>
  <c r="F77" i="32"/>
  <c r="H77" i="32"/>
  <c r="H65" i="32"/>
  <c r="G66" i="32"/>
  <c r="F66" i="32"/>
  <c r="G69" i="32"/>
  <c r="F69" i="32"/>
  <c r="F76" i="32"/>
  <c r="I76" i="32" s="1"/>
  <c r="L76" i="32" s="1"/>
  <c r="S76" i="32" s="1"/>
  <c r="H76" i="32"/>
  <c r="R76" i="32" s="1"/>
  <c r="F72" i="32"/>
  <c r="I72" i="32" s="1"/>
  <c r="H72" i="32"/>
  <c r="R72" i="32" s="1"/>
  <c r="H78" i="32"/>
  <c r="G78" i="32"/>
  <c r="F78" i="32"/>
  <c r="H70" i="32"/>
  <c r="G70" i="32"/>
  <c r="F70" i="32"/>
  <c r="G73" i="32"/>
  <c r="F73" i="32"/>
  <c r="G67" i="32"/>
  <c r="G71" i="32"/>
  <c r="G75" i="32"/>
  <c r="F51" i="31"/>
  <c r="H51" i="31"/>
  <c r="G51" i="31"/>
  <c r="F33" i="31"/>
  <c r="H33" i="31"/>
  <c r="G33" i="31"/>
  <c r="G8" i="31"/>
  <c r="R8" i="31" s="1"/>
  <c r="F10" i="31"/>
  <c r="F11" i="31"/>
  <c r="I11" i="31" s="1"/>
  <c r="L11" i="31" s="1"/>
  <c r="S11" i="31" s="1"/>
  <c r="F12" i="31"/>
  <c r="H15" i="31"/>
  <c r="R15" i="31" s="1"/>
  <c r="G16" i="31"/>
  <c r="R16" i="31" s="1"/>
  <c r="F22" i="31"/>
  <c r="F35" i="31"/>
  <c r="G36" i="31"/>
  <c r="H60" i="31"/>
  <c r="R60" i="31" s="1"/>
  <c r="G62" i="31"/>
  <c r="I62" i="31" s="1"/>
  <c r="G10" i="31"/>
  <c r="H11" i="31"/>
  <c r="G12" i="31"/>
  <c r="R12" i="31" s="1"/>
  <c r="R19" i="31"/>
  <c r="G22" i="31"/>
  <c r="F23" i="31"/>
  <c r="I23" i="31" s="1"/>
  <c r="G35" i="31"/>
  <c r="R35" i="31" s="1"/>
  <c r="G42" i="31"/>
  <c r="I42" i="31" s="1"/>
  <c r="H62" i="31"/>
  <c r="R36" i="31"/>
  <c r="G64" i="31"/>
  <c r="I64" i="31" s="1"/>
  <c r="F5" i="31"/>
  <c r="F59" i="31"/>
  <c r="G5" i="31"/>
  <c r="G59" i="31"/>
  <c r="F32" i="31"/>
  <c r="I32" i="31" s="1"/>
  <c r="L32" i="31" s="1"/>
  <c r="G34" i="31"/>
  <c r="H34" i="31"/>
  <c r="F34" i="31"/>
  <c r="R6" i="31"/>
  <c r="H9" i="31"/>
  <c r="G9" i="31"/>
  <c r="F9" i="31"/>
  <c r="G13" i="31"/>
  <c r="H13" i="31"/>
  <c r="F13" i="31"/>
  <c r="H7" i="31"/>
  <c r="G7" i="31"/>
  <c r="F7" i="31"/>
  <c r="R11" i="31"/>
  <c r="G21" i="31"/>
  <c r="H21" i="31"/>
  <c r="F21" i="31"/>
  <c r="G17" i="31"/>
  <c r="H17" i="31"/>
  <c r="F17" i="31"/>
  <c r="F37" i="31"/>
  <c r="H37" i="31"/>
  <c r="G37" i="31"/>
  <c r="G38" i="31"/>
  <c r="F38" i="31"/>
  <c r="H38" i="31"/>
  <c r="F39" i="31"/>
  <c r="F40" i="31"/>
  <c r="F43" i="31"/>
  <c r="I43" i="31" s="1"/>
  <c r="L43" i="31" s="1"/>
  <c r="S43" i="31" s="1"/>
  <c r="G48" i="31"/>
  <c r="F48" i="31"/>
  <c r="R14" i="31"/>
  <c r="G39" i="31"/>
  <c r="G40" i="31"/>
  <c r="F41" i="31"/>
  <c r="I41" i="31" s="1"/>
  <c r="H43" i="31"/>
  <c r="R43" i="31" s="1"/>
  <c r="H44" i="31"/>
  <c r="R44" i="31" s="1"/>
  <c r="F44" i="31"/>
  <c r="I44" i="31" s="1"/>
  <c r="L44" i="31" s="1"/>
  <c r="S44" i="31" s="1"/>
  <c r="F46" i="31"/>
  <c r="H48" i="31"/>
  <c r="F68" i="31"/>
  <c r="H68" i="31"/>
  <c r="G68" i="31"/>
  <c r="F47" i="31"/>
  <c r="G47" i="31"/>
  <c r="H47" i="31"/>
  <c r="H49" i="31"/>
  <c r="G49" i="31"/>
  <c r="R32" i="31"/>
  <c r="H41" i="31"/>
  <c r="R41" i="31" s="1"/>
  <c r="G46" i="31"/>
  <c r="H61" i="31"/>
  <c r="G61" i="31"/>
  <c r="F61" i="31"/>
  <c r="H50" i="31"/>
  <c r="G65" i="31"/>
  <c r="F65" i="31"/>
  <c r="H65" i="31"/>
  <c r="F60" i="31"/>
  <c r="I60" i="31" s="1"/>
  <c r="L60" i="31" s="1"/>
  <c r="S60" i="31" s="1"/>
  <c r="F63" i="31"/>
  <c r="I63" i="31" s="1"/>
  <c r="L63" i="31" s="1"/>
  <c r="S63" i="31" s="1"/>
  <c r="H63" i="31"/>
  <c r="R63" i="31" s="1"/>
  <c r="G73" i="31"/>
  <c r="F73" i="31"/>
  <c r="H73" i="31"/>
  <c r="F76" i="31"/>
  <c r="H76" i="31"/>
  <c r="G76" i="31"/>
  <c r="H67" i="31"/>
  <c r="G67" i="31"/>
  <c r="H70" i="31"/>
  <c r="G70" i="31"/>
  <c r="F70" i="31"/>
  <c r="H75" i="31"/>
  <c r="G75" i="31"/>
  <c r="H78" i="31"/>
  <c r="G78" i="31"/>
  <c r="F78" i="31"/>
  <c r="F67" i="31"/>
  <c r="G69" i="31"/>
  <c r="F69" i="31"/>
  <c r="F72" i="31"/>
  <c r="H72" i="31"/>
  <c r="F75" i="31"/>
  <c r="G77" i="31"/>
  <c r="F77" i="31"/>
  <c r="H66" i="31"/>
  <c r="G66" i="31"/>
  <c r="F66" i="31"/>
  <c r="H69" i="31"/>
  <c r="H71" i="31"/>
  <c r="G71" i="31"/>
  <c r="G72" i="31"/>
  <c r="H74" i="31"/>
  <c r="G74" i="31"/>
  <c r="F74" i="31"/>
  <c r="H77" i="31"/>
  <c r="H64" i="31"/>
  <c r="F34" i="30"/>
  <c r="H34" i="30"/>
  <c r="H40" i="30"/>
  <c r="F40" i="30"/>
  <c r="H36" i="30"/>
  <c r="G36" i="30"/>
  <c r="F36" i="30"/>
  <c r="G6" i="30"/>
  <c r="R6" i="30" s="1"/>
  <c r="F11" i="30"/>
  <c r="G14" i="30"/>
  <c r="I14" i="30" s="1"/>
  <c r="H45" i="30"/>
  <c r="H49" i="30"/>
  <c r="G11" i="30"/>
  <c r="F15" i="30"/>
  <c r="G18" i="30"/>
  <c r="R18" i="30" s="1"/>
  <c r="G44" i="30"/>
  <c r="F48" i="30"/>
  <c r="F64" i="30"/>
  <c r="E32" i="30"/>
  <c r="B56" i="30"/>
  <c r="H59" i="30"/>
  <c r="F5" i="30"/>
  <c r="F8" i="30"/>
  <c r="G8" i="30"/>
  <c r="H9" i="30"/>
  <c r="F9" i="30"/>
  <c r="G5" i="30"/>
  <c r="H8" i="30"/>
  <c r="G9" i="30"/>
  <c r="I10" i="30"/>
  <c r="F16" i="30"/>
  <c r="G16" i="30"/>
  <c r="H17" i="30"/>
  <c r="F17" i="30"/>
  <c r="R21" i="30"/>
  <c r="F12" i="30"/>
  <c r="G12" i="30"/>
  <c r="H13" i="30"/>
  <c r="R13" i="30" s="1"/>
  <c r="F13" i="30"/>
  <c r="I13" i="30" s="1"/>
  <c r="H16" i="30"/>
  <c r="G17" i="30"/>
  <c r="H7" i="30"/>
  <c r="G7" i="30"/>
  <c r="F24" i="30"/>
  <c r="H24" i="30"/>
  <c r="G24" i="30"/>
  <c r="G35" i="30"/>
  <c r="H35" i="30"/>
  <c r="F35" i="30"/>
  <c r="G20" i="30"/>
  <c r="F21" i="30"/>
  <c r="G34" i="30"/>
  <c r="F37" i="30"/>
  <c r="I37" i="30" s="1"/>
  <c r="F38" i="30"/>
  <c r="G38" i="30"/>
  <c r="H14" i="30"/>
  <c r="G15" i="30"/>
  <c r="H22" i="30"/>
  <c r="G23" i="30"/>
  <c r="F33" i="30"/>
  <c r="I33" i="30" s="1"/>
  <c r="R37" i="30"/>
  <c r="H38" i="30"/>
  <c r="F39" i="30"/>
  <c r="I39" i="30" s="1"/>
  <c r="H33" i="30"/>
  <c r="R33" i="30" s="1"/>
  <c r="H39" i="30"/>
  <c r="R39" i="30" s="1"/>
  <c r="F42" i="30"/>
  <c r="H42" i="30"/>
  <c r="G42" i="30"/>
  <c r="H41" i="30"/>
  <c r="G45" i="30"/>
  <c r="H60" i="30"/>
  <c r="G60" i="30"/>
  <c r="F60" i="30"/>
  <c r="G43" i="30"/>
  <c r="H43" i="30"/>
  <c r="F46" i="30"/>
  <c r="G46" i="30"/>
  <c r="G51" i="30"/>
  <c r="H51" i="30"/>
  <c r="G40" i="30"/>
  <c r="F43" i="30"/>
  <c r="H46" i="30"/>
  <c r="G48" i="30"/>
  <c r="G49" i="30"/>
  <c r="F51" i="30"/>
  <c r="G47" i="30"/>
  <c r="H47" i="30"/>
  <c r="F50" i="30"/>
  <c r="G50" i="30"/>
  <c r="F61" i="30"/>
  <c r="H61" i="30"/>
  <c r="G61" i="30"/>
  <c r="F62" i="30"/>
  <c r="G62" i="30"/>
  <c r="H62" i="30"/>
  <c r="G63" i="30"/>
  <c r="H63" i="30"/>
  <c r="F63" i="30"/>
  <c r="G59" i="30"/>
  <c r="H70" i="30"/>
  <c r="G70" i="30"/>
  <c r="F70" i="30"/>
  <c r="G73" i="30"/>
  <c r="F73" i="30"/>
  <c r="H73" i="30"/>
  <c r="F76" i="30"/>
  <c r="H76" i="30"/>
  <c r="G76" i="30"/>
  <c r="F65" i="30"/>
  <c r="I65" i="30" s="1"/>
  <c r="H65" i="30"/>
  <c r="R65" i="30" s="1"/>
  <c r="H74" i="30"/>
  <c r="G74" i="30"/>
  <c r="F74" i="30"/>
  <c r="G77" i="30"/>
  <c r="F77" i="30"/>
  <c r="H77" i="30"/>
  <c r="F68" i="30"/>
  <c r="H68" i="30"/>
  <c r="G68" i="30"/>
  <c r="H78" i="30"/>
  <c r="G78" i="30"/>
  <c r="F78" i="30"/>
  <c r="H66" i="30"/>
  <c r="G66" i="30"/>
  <c r="F66" i="30"/>
  <c r="G69" i="30"/>
  <c r="F69" i="30"/>
  <c r="H69" i="30"/>
  <c r="F72" i="30"/>
  <c r="H72" i="30"/>
  <c r="G72" i="30"/>
  <c r="F67" i="30"/>
  <c r="F71" i="30"/>
  <c r="F75" i="30"/>
  <c r="G67" i="30"/>
  <c r="G71" i="30"/>
  <c r="G75" i="30"/>
  <c r="G9" i="29"/>
  <c r="I9" i="29" s="1"/>
  <c r="F36" i="29"/>
  <c r="I36" i="29" s="1"/>
  <c r="F38" i="29"/>
  <c r="G7" i="29"/>
  <c r="I7" i="29" s="1"/>
  <c r="F13" i="29"/>
  <c r="I13" i="29" s="1"/>
  <c r="L13" i="29" s="1"/>
  <c r="S13" i="29" s="1"/>
  <c r="F17" i="29"/>
  <c r="I17" i="29" s="1"/>
  <c r="F23" i="29"/>
  <c r="I23" i="29" s="1"/>
  <c r="L23" i="29" s="1"/>
  <c r="S23" i="29" s="1"/>
  <c r="F24" i="29"/>
  <c r="I24" i="29" s="1"/>
  <c r="Q24" i="29" s="1"/>
  <c r="G38" i="29"/>
  <c r="R38" i="29" s="1"/>
  <c r="H51" i="29"/>
  <c r="G64" i="29"/>
  <c r="I64" i="29" s="1"/>
  <c r="R21" i="29"/>
  <c r="H24" i="29"/>
  <c r="R24" i="29" s="1"/>
  <c r="T24" i="29" s="1"/>
  <c r="H64" i="29"/>
  <c r="F32" i="29"/>
  <c r="F59" i="29"/>
  <c r="G32" i="29"/>
  <c r="R32" i="29" s="1"/>
  <c r="G59" i="29"/>
  <c r="R59" i="29" s="1"/>
  <c r="B29" i="29"/>
  <c r="F39" i="29"/>
  <c r="H39" i="29"/>
  <c r="G39" i="29"/>
  <c r="G34" i="29"/>
  <c r="H34" i="29"/>
  <c r="H37" i="29"/>
  <c r="F37" i="29"/>
  <c r="G37" i="29"/>
  <c r="G42" i="29"/>
  <c r="H42" i="29"/>
  <c r="F42" i="29"/>
  <c r="F47" i="29"/>
  <c r="H47" i="29"/>
  <c r="G47" i="29"/>
  <c r="G50" i="29"/>
  <c r="F50" i="29"/>
  <c r="H50" i="29"/>
  <c r="F5" i="29"/>
  <c r="F6" i="29"/>
  <c r="H7" i="29"/>
  <c r="F8" i="29"/>
  <c r="H9" i="29"/>
  <c r="F10" i="29"/>
  <c r="F14" i="29"/>
  <c r="I14" i="29" s="1"/>
  <c r="F18" i="29"/>
  <c r="I18" i="29" s="1"/>
  <c r="F34" i="29"/>
  <c r="G40" i="29"/>
  <c r="F40" i="29"/>
  <c r="H40" i="29"/>
  <c r="H41" i="29"/>
  <c r="G41" i="29"/>
  <c r="F63" i="29"/>
  <c r="H63" i="29"/>
  <c r="G63" i="29"/>
  <c r="G5" i="29"/>
  <c r="G6" i="29"/>
  <c r="G8" i="29"/>
  <c r="G10" i="29"/>
  <c r="H14" i="29"/>
  <c r="R14" i="29" s="1"/>
  <c r="H18" i="29"/>
  <c r="R18" i="29" s="1"/>
  <c r="G22" i="29"/>
  <c r="H22" i="29"/>
  <c r="F35" i="29"/>
  <c r="G35" i="29"/>
  <c r="F12" i="29"/>
  <c r="I12" i="29" s="1"/>
  <c r="F16" i="29"/>
  <c r="I16" i="29" s="1"/>
  <c r="L16" i="29" s="1"/>
  <c r="S16" i="29" s="1"/>
  <c r="I19" i="29"/>
  <c r="L19" i="29" s="1"/>
  <c r="S19" i="29" s="1"/>
  <c r="F22" i="29"/>
  <c r="F33" i="29"/>
  <c r="H35" i="29"/>
  <c r="H36" i="29"/>
  <c r="R36" i="29" s="1"/>
  <c r="G44" i="29"/>
  <c r="H44" i="29"/>
  <c r="I46" i="29"/>
  <c r="H49" i="29"/>
  <c r="G49" i="29"/>
  <c r="G48" i="29"/>
  <c r="F48" i="29"/>
  <c r="H61" i="29"/>
  <c r="G61" i="29"/>
  <c r="F61" i="29"/>
  <c r="F68" i="29"/>
  <c r="H68" i="29"/>
  <c r="G68" i="29"/>
  <c r="G43" i="29"/>
  <c r="H48" i="29"/>
  <c r="G51" i="29"/>
  <c r="I62" i="29"/>
  <c r="G73" i="29"/>
  <c r="F73" i="29"/>
  <c r="H73" i="29"/>
  <c r="F76" i="29"/>
  <c r="H76" i="29"/>
  <c r="G76" i="29"/>
  <c r="G65" i="29"/>
  <c r="F65" i="29"/>
  <c r="F45" i="29"/>
  <c r="H65" i="29"/>
  <c r="H67" i="29"/>
  <c r="G67" i="29"/>
  <c r="H70" i="29"/>
  <c r="G70" i="29"/>
  <c r="F70" i="29"/>
  <c r="H75" i="29"/>
  <c r="G75" i="29"/>
  <c r="H78" i="29"/>
  <c r="G78" i="29"/>
  <c r="F78" i="29"/>
  <c r="F67" i="29"/>
  <c r="G69" i="29"/>
  <c r="F69" i="29"/>
  <c r="F72" i="29"/>
  <c r="H72" i="29"/>
  <c r="F75" i="29"/>
  <c r="G77" i="29"/>
  <c r="F77" i="29"/>
  <c r="H66" i="29"/>
  <c r="G66" i="29"/>
  <c r="H69" i="29"/>
  <c r="H71" i="29"/>
  <c r="G71" i="29"/>
  <c r="G72" i="29"/>
  <c r="H74" i="29"/>
  <c r="G74" i="29"/>
  <c r="F74" i="29"/>
  <c r="H77" i="29"/>
  <c r="F46" i="28"/>
  <c r="H46" i="28"/>
  <c r="G46" i="28"/>
  <c r="F7" i="28"/>
  <c r="H8" i="28"/>
  <c r="F11" i="28"/>
  <c r="H12" i="28"/>
  <c r="R12" i="28" s="1"/>
  <c r="G14" i="28"/>
  <c r="I14" i="28" s="1"/>
  <c r="G15" i="28"/>
  <c r="F24" i="28"/>
  <c r="F33" i="28"/>
  <c r="F40" i="28"/>
  <c r="F41" i="28"/>
  <c r="R49" i="28"/>
  <c r="F61" i="28"/>
  <c r="G7" i="28"/>
  <c r="R7" i="28" s="1"/>
  <c r="G11" i="28"/>
  <c r="H14" i="28"/>
  <c r="G17" i="28"/>
  <c r="R17" i="28" s="1"/>
  <c r="G22" i="28"/>
  <c r="G23" i="28"/>
  <c r="I23" i="28" s="1"/>
  <c r="G33" i="28"/>
  <c r="G37" i="28"/>
  <c r="I37" i="28" s="1"/>
  <c r="G40" i="28"/>
  <c r="G41" i="28"/>
  <c r="I41" i="28" s="1"/>
  <c r="G61" i="28"/>
  <c r="R61" i="28" s="1"/>
  <c r="G71" i="28"/>
  <c r="G76" i="28"/>
  <c r="I76" i="28" s="1"/>
  <c r="F59" i="28"/>
  <c r="I59" i="28" s="1"/>
  <c r="L59" i="28" s="1"/>
  <c r="E32" i="28"/>
  <c r="H59" i="28"/>
  <c r="R59" i="28" s="1"/>
  <c r="H5" i="28"/>
  <c r="R5" i="28" s="1"/>
  <c r="B56" i="28"/>
  <c r="R6" i="28"/>
  <c r="R10" i="28"/>
  <c r="F34" i="28"/>
  <c r="G34" i="28"/>
  <c r="H34" i="28"/>
  <c r="F20" i="28"/>
  <c r="G20" i="28"/>
  <c r="H21" i="28"/>
  <c r="F21" i="28"/>
  <c r="H20" i="28"/>
  <c r="G21" i="28"/>
  <c r="F5" i="28"/>
  <c r="F6" i="28"/>
  <c r="I6" i="28" s="1"/>
  <c r="F8" i="28"/>
  <c r="I8" i="28" s="1"/>
  <c r="R9" i="28"/>
  <c r="F10" i="28"/>
  <c r="I10" i="28" s="1"/>
  <c r="F12" i="28"/>
  <c r="I12" i="28" s="1"/>
  <c r="G24" i="28"/>
  <c r="H32" i="28"/>
  <c r="F13" i="28"/>
  <c r="I13" i="28" s="1"/>
  <c r="G16" i="28"/>
  <c r="F17" i="28"/>
  <c r="F18" i="28"/>
  <c r="I18" i="28" s="1"/>
  <c r="H18" i="28"/>
  <c r="R18" i="28" s="1"/>
  <c r="H19" i="28"/>
  <c r="G19" i="28"/>
  <c r="G35" i="28"/>
  <c r="H35" i="28"/>
  <c r="G39" i="28"/>
  <c r="H39" i="28"/>
  <c r="F39" i="28"/>
  <c r="F38" i="28"/>
  <c r="H38" i="28"/>
  <c r="G38" i="28"/>
  <c r="H36" i="28"/>
  <c r="G36" i="28"/>
  <c r="H44" i="28"/>
  <c r="G44" i="28"/>
  <c r="G45" i="28"/>
  <c r="F45" i="28"/>
  <c r="F62" i="28"/>
  <c r="H62" i="28"/>
  <c r="G62" i="28"/>
  <c r="F42" i="28"/>
  <c r="H42" i="28"/>
  <c r="G42" i="28"/>
  <c r="G43" i="28"/>
  <c r="F43" i="28"/>
  <c r="G47" i="28"/>
  <c r="H47" i="28"/>
  <c r="F47" i="28"/>
  <c r="R48" i="28"/>
  <c r="G51" i="28"/>
  <c r="F51" i="28"/>
  <c r="H51" i="28"/>
  <c r="H67" i="28"/>
  <c r="G67" i="28"/>
  <c r="F67" i="28"/>
  <c r="G65" i="28"/>
  <c r="F65" i="28"/>
  <c r="H65" i="28"/>
  <c r="H66" i="28"/>
  <c r="G66" i="28"/>
  <c r="G69" i="28"/>
  <c r="F69" i="28"/>
  <c r="F72" i="28"/>
  <c r="H72" i="28"/>
  <c r="H74" i="28"/>
  <c r="G74" i="28"/>
  <c r="G64" i="28"/>
  <c r="F66" i="28"/>
  <c r="H69" i="28"/>
  <c r="G72" i="28"/>
  <c r="F74" i="28"/>
  <c r="F50" i="28"/>
  <c r="I50" i="28" s="1"/>
  <c r="L50" i="28" s="1"/>
  <c r="S50" i="28" s="1"/>
  <c r="H50" i="28"/>
  <c r="R50" i="28" s="1"/>
  <c r="H60" i="28"/>
  <c r="R60" i="28" s="1"/>
  <c r="F60" i="28"/>
  <c r="I60" i="28" s="1"/>
  <c r="G63" i="28"/>
  <c r="F63" i="28"/>
  <c r="H64" i="28"/>
  <c r="G77" i="28"/>
  <c r="F77" i="28"/>
  <c r="H70" i="28"/>
  <c r="G70" i="28"/>
  <c r="G73" i="28"/>
  <c r="F73" i="28"/>
  <c r="F75" i="28"/>
  <c r="H77" i="28"/>
  <c r="G68" i="28"/>
  <c r="F70" i="28"/>
  <c r="H73" i="28"/>
  <c r="G75" i="28"/>
  <c r="H78" i="28"/>
  <c r="G78" i="28"/>
  <c r="H37" i="27"/>
  <c r="F37" i="27"/>
  <c r="F13" i="27"/>
  <c r="F21" i="27"/>
  <c r="H39" i="27"/>
  <c r="I42" i="27"/>
  <c r="L42" i="27" s="1"/>
  <c r="S42" i="27" s="1"/>
  <c r="F46" i="27"/>
  <c r="I46" i="27" s="1"/>
  <c r="L46" i="27" s="1"/>
  <c r="S46" i="27" s="1"/>
  <c r="R15" i="27"/>
  <c r="G12" i="27"/>
  <c r="G13" i="27"/>
  <c r="R13" i="27" s="1"/>
  <c r="F15" i="27"/>
  <c r="I15" i="27" s="1"/>
  <c r="L15" i="27" s="1"/>
  <c r="S15" i="27" s="1"/>
  <c r="G21" i="27"/>
  <c r="R21" i="27" s="1"/>
  <c r="F23" i="27"/>
  <c r="I23" i="27" s="1"/>
  <c r="L23" i="27" s="1"/>
  <c r="S23" i="27" s="1"/>
  <c r="F34" i="27"/>
  <c r="I34" i="27" s="1"/>
  <c r="H46" i="27"/>
  <c r="R46" i="27" s="1"/>
  <c r="F50" i="27"/>
  <c r="I50" i="27" s="1"/>
  <c r="L50" i="27" s="1"/>
  <c r="I17" i="27"/>
  <c r="F7" i="27"/>
  <c r="H12" i="27"/>
  <c r="H50" i="27"/>
  <c r="R50" i="27" s="1"/>
  <c r="F5" i="27"/>
  <c r="B56" i="27"/>
  <c r="G5" i="27"/>
  <c r="G39" i="26"/>
  <c r="H39" i="26"/>
  <c r="H36" i="26"/>
  <c r="G36" i="26"/>
  <c r="H7" i="26"/>
  <c r="F35" i="26"/>
  <c r="I35" i="26" s="1"/>
  <c r="G38" i="26"/>
  <c r="I38" i="26" s="1"/>
  <c r="H42" i="26"/>
  <c r="R42" i="26" s="1"/>
  <c r="G49" i="26"/>
  <c r="R49" i="26" s="1"/>
  <c r="G61" i="26"/>
  <c r="R61" i="26" s="1"/>
  <c r="F67" i="26"/>
  <c r="F71" i="26"/>
  <c r="F75" i="26"/>
  <c r="I9" i="26"/>
  <c r="L9" i="26" s="1"/>
  <c r="S9" i="26" s="1"/>
  <c r="T9" i="26" s="1"/>
  <c r="G11" i="26"/>
  <c r="R11" i="26" s="1"/>
  <c r="G12" i="26"/>
  <c r="F20" i="26"/>
  <c r="G43" i="26"/>
  <c r="I43" i="26" s="1"/>
  <c r="L43" i="26" s="1"/>
  <c r="S43" i="26" s="1"/>
  <c r="G46" i="26"/>
  <c r="I46" i="26" s="1"/>
  <c r="B56" i="26"/>
  <c r="G22" i="27"/>
  <c r="H22" i="27"/>
  <c r="G32" i="27"/>
  <c r="H32" i="27"/>
  <c r="F32" i="27"/>
  <c r="R34" i="27"/>
  <c r="G36" i="27"/>
  <c r="F36" i="27"/>
  <c r="H36" i="27"/>
  <c r="R42" i="27"/>
  <c r="F8" i="27"/>
  <c r="H8" i="27"/>
  <c r="H9" i="27"/>
  <c r="G9" i="27"/>
  <c r="G8" i="27"/>
  <c r="F9" i="27"/>
  <c r="F10" i="27"/>
  <c r="G10" i="27"/>
  <c r="H11" i="27"/>
  <c r="R11" i="27" s="1"/>
  <c r="F11" i="27"/>
  <c r="I11" i="27" s="1"/>
  <c r="G16" i="27"/>
  <c r="F16" i="27"/>
  <c r="H16" i="27"/>
  <c r="R17" i="27"/>
  <c r="F22" i="27"/>
  <c r="F35" i="27"/>
  <c r="H35" i="27"/>
  <c r="G35" i="27"/>
  <c r="G38" i="27"/>
  <c r="H38" i="27"/>
  <c r="F38" i="27"/>
  <c r="F43" i="27"/>
  <c r="H43" i="27"/>
  <c r="G43" i="27"/>
  <c r="G20" i="27"/>
  <c r="F20" i="27"/>
  <c r="H33" i="27"/>
  <c r="F33" i="27"/>
  <c r="G37" i="27"/>
  <c r="H40" i="27"/>
  <c r="R40" i="27" s="1"/>
  <c r="H41" i="27"/>
  <c r="F41" i="27"/>
  <c r="G44" i="27"/>
  <c r="F44" i="27"/>
  <c r="H47" i="27"/>
  <c r="F47" i="27"/>
  <c r="G47" i="27"/>
  <c r="G48" i="27"/>
  <c r="H48" i="27"/>
  <c r="F48" i="27"/>
  <c r="F14" i="27"/>
  <c r="I14" i="27" s="1"/>
  <c r="H20" i="27"/>
  <c r="G24" i="27"/>
  <c r="F24" i="27"/>
  <c r="G33" i="27"/>
  <c r="G39" i="27"/>
  <c r="G41" i="27"/>
  <c r="H44" i="27"/>
  <c r="G62" i="27"/>
  <c r="H62" i="27"/>
  <c r="F62" i="27"/>
  <c r="H45" i="27"/>
  <c r="G45" i="27"/>
  <c r="F49" i="27"/>
  <c r="I49" i="27" s="1"/>
  <c r="L49" i="27" s="1"/>
  <c r="S49" i="27" s="1"/>
  <c r="H49" i="27"/>
  <c r="R49" i="27" s="1"/>
  <c r="H51" i="27"/>
  <c r="R51" i="27" s="1"/>
  <c r="T51" i="27" s="1"/>
  <c r="F51" i="27"/>
  <c r="I51" i="27" s="1"/>
  <c r="Q51" i="27" s="1"/>
  <c r="G60" i="27"/>
  <c r="H60" i="27"/>
  <c r="F60" i="27"/>
  <c r="F72" i="27"/>
  <c r="H72" i="27"/>
  <c r="G72" i="27"/>
  <c r="G77" i="27"/>
  <c r="F77" i="27"/>
  <c r="H77" i="27"/>
  <c r="F61" i="27"/>
  <c r="H61" i="27"/>
  <c r="H63" i="27"/>
  <c r="F63" i="27"/>
  <c r="G65" i="27"/>
  <c r="F65" i="27"/>
  <c r="H65" i="27"/>
  <c r="G69" i="27"/>
  <c r="F69" i="27"/>
  <c r="H69" i="27"/>
  <c r="F59" i="27"/>
  <c r="H59" i="27"/>
  <c r="G61" i="27"/>
  <c r="G63" i="27"/>
  <c r="F64" i="27"/>
  <c r="G64" i="27"/>
  <c r="F68" i="27"/>
  <c r="H68" i="27"/>
  <c r="G68" i="27"/>
  <c r="G73" i="27"/>
  <c r="F73" i="27"/>
  <c r="F76" i="27"/>
  <c r="H76" i="27"/>
  <c r="H67" i="27"/>
  <c r="G67" i="27"/>
  <c r="H70" i="27"/>
  <c r="G70" i="27"/>
  <c r="F70" i="27"/>
  <c r="H73" i="27"/>
  <c r="H75" i="27"/>
  <c r="G75" i="27"/>
  <c r="G76" i="27"/>
  <c r="H78" i="27"/>
  <c r="G78" i="27"/>
  <c r="F78" i="27"/>
  <c r="H66" i="27"/>
  <c r="G66" i="27"/>
  <c r="F66" i="27"/>
  <c r="H71" i="27"/>
  <c r="G71" i="27"/>
  <c r="H74" i="27"/>
  <c r="G74" i="27"/>
  <c r="F74" i="27"/>
  <c r="F34" i="26"/>
  <c r="G34" i="26"/>
  <c r="H34" i="26"/>
  <c r="F8" i="26"/>
  <c r="G13" i="26"/>
  <c r="F5" i="26"/>
  <c r="F6" i="26"/>
  <c r="G5" i="26"/>
  <c r="G6" i="26"/>
  <c r="G8" i="26"/>
  <c r="H13" i="26"/>
  <c r="G14" i="26"/>
  <c r="G15" i="26"/>
  <c r="F16" i="26"/>
  <c r="I19" i="26"/>
  <c r="H21" i="26"/>
  <c r="G22" i="26"/>
  <c r="G23" i="26"/>
  <c r="F24" i="26"/>
  <c r="E32" i="26"/>
  <c r="K32" i="26" s="1"/>
  <c r="F33" i="26"/>
  <c r="H35" i="26"/>
  <c r="R35" i="26" s="1"/>
  <c r="H38" i="26"/>
  <c r="G44" i="26"/>
  <c r="F44" i="26"/>
  <c r="H44" i="26"/>
  <c r="H15" i="26"/>
  <c r="G16" i="26"/>
  <c r="G17" i="26"/>
  <c r="H23" i="26"/>
  <c r="G24" i="26"/>
  <c r="G33" i="26"/>
  <c r="F36" i="26"/>
  <c r="F39" i="26"/>
  <c r="F50" i="26"/>
  <c r="H50" i="26"/>
  <c r="G50" i="26"/>
  <c r="H40" i="26"/>
  <c r="R40" i="26" s="1"/>
  <c r="F40" i="26"/>
  <c r="I40" i="26" s="1"/>
  <c r="H41" i="26"/>
  <c r="R41" i="26" s="1"/>
  <c r="F41" i="26"/>
  <c r="I41" i="26" s="1"/>
  <c r="L41" i="26" s="1"/>
  <c r="S41" i="26" s="1"/>
  <c r="G51" i="26"/>
  <c r="F51" i="26"/>
  <c r="H51" i="26"/>
  <c r="H60" i="26"/>
  <c r="F60" i="26"/>
  <c r="G60" i="26"/>
  <c r="F62" i="26"/>
  <c r="H62" i="26"/>
  <c r="G62" i="26"/>
  <c r="H45" i="26"/>
  <c r="R45" i="26" s="1"/>
  <c r="F45" i="26"/>
  <c r="I45" i="26" s="1"/>
  <c r="G47" i="26"/>
  <c r="H47" i="26"/>
  <c r="I42" i="26"/>
  <c r="F68" i="26"/>
  <c r="H68" i="26"/>
  <c r="G68" i="26"/>
  <c r="H74" i="26"/>
  <c r="G74" i="26"/>
  <c r="F74" i="26"/>
  <c r="G63" i="26"/>
  <c r="F63" i="26"/>
  <c r="H64" i="26"/>
  <c r="F64" i="26"/>
  <c r="G64" i="26"/>
  <c r="H48" i="26"/>
  <c r="R48" i="26" s="1"/>
  <c r="F48" i="26"/>
  <c r="I48" i="26" s="1"/>
  <c r="H59" i="26"/>
  <c r="R59" i="26" s="1"/>
  <c r="H63" i="26"/>
  <c r="G66" i="26"/>
  <c r="F66" i="26"/>
  <c r="H66" i="26"/>
  <c r="G77" i="26"/>
  <c r="F77" i="26"/>
  <c r="H77" i="26"/>
  <c r="F65" i="26"/>
  <c r="G65" i="26"/>
  <c r="G69" i="26"/>
  <c r="F69" i="26"/>
  <c r="F76" i="26"/>
  <c r="H76" i="26"/>
  <c r="F72" i="26"/>
  <c r="I72" i="26" s="1"/>
  <c r="L72" i="26" s="1"/>
  <c r="S72" i="26" s="1"/>
  <c r="H72" i="26"/>
  <c r="R72" i="26" s="1"/>
  <c r="G76" i="26"/>
  <c r="H78" i="26"/>
  <c r="G78" i="26"/>
  <c r="F78" i="26"/>
  <c r="H70" i="26"/>
  <c r="G70" i="26"/>
  <c r="F70" i="26"/>
  <c r="G73" i="26"/>
  <c r="F73" i="26"/>
  <c r="G67" i="26"/>
  <c r="G71" i="26"/>
  <c r="G75" i="26"/>
  <c r="H38" i="25"/>
  <c r="G38" i="25"/>
  <c r="F38" i="25"/>
  <c r="F7" i="25"/>
  <c r="H10" i="25"/>
  <c r="R10" i="25" s="1"/>
  <c r="G13" i="25"/>
  <c r="I13" i="25" s="1"/>
  <c r="F15" i="25"/>
  <c r="F18" i="25"/>
  <c r="I18" i="25" s="1"/>
  <c r="F19" i="25"/>
  <c r="H35" i="25"/>
  <c r="F60" i="25"/>
  <c r="I60" i="25" s="1"/>
  <c r="L60" i="25" s="1"/>
  <c r="S60" i="25" s="1"/>
  <c r="H60" i="25"/>
  <c r="R60" i="25" s="1"/>
  <c r="G7" i="25"/>
  <c r="R7" i="25" s="1"/>
  <c r="G15" i="25"/>
  <c r="H18" i="25"/>
  <c r="R18" i="25" s="1"/>
  <c r="G19" i="25"/>
  <c r="R19" i="25" s="1"/>
  <c r="I9" i="25"/>
  <c r="F11" i="25"/>
  <c r="I11" i="25" s="1"/>
  <c r="H14" i="25"/>
  <c r="R14" i="25" s="1"/>
  <c r="I17" i="25"/>
  <c r="G24" i="25"/>
  <c r="I24" i="25" s="1"/>
  <c r="Q24" i="25" s="1"/>
  <c r="G39" i="25"/>
  <c r="I39" i="25" s="1"/>
  <c r="L39" i="25" s="1"/>
  <c r="S39" i="25" s="1"/>
  <c r="F42" i="25"/>
  <c r="H32" i="25"/>
  <c r="F32" i="25"/>
  <c r="G32" i="25"/>
  <c r="B29" i="25"/>
  <c r="B56" i="25"/>
  <c r="H5" i="25"/>
  <c r="R5" i="25" s="1"/>
  <c r="R16" i="25"/>
  <c r="R8" i="25"/>
  <c r="R12" i="25"/>
  <c r="F20" i="25"/>
  <c r="H20" i="25"/>
  <c r="H21" i="25"/>
  <c r="G21" i="25"/>
  <c r="F33" i="25"/>
  <c r="I33" i="25" s="1"/>
  <c r="F40" i="25"/>
  <c r="G40" i="25"/>
  <c r="H40" i="25"/>
  <c r="F5" i="25"/>
  <c r="I5" i="25" s="1"/>
  <c r="F6" i="25"/>
  <c r="I6" i="25" s="1"/>
  <c r="L6" i="25" s="1"/>
  <c r="F8" i="25"/>
  <c r="I8" i="25" s="1"/>
  <c r="R9" i="25"/>
  <c r="F10" i="25"/>
  <c r="I10" i="25" s="1"/>
  <c r="R11" i="25"/>
  <c r="F12" i="25"/>
  <c r="I12" i="25" s="1"/>
  <c r="F14" i="25"/>
  <c r="I14" i="25" s="1"/>
  <c r="L14" i="25" s="1"/>
  <c r="S14" i="25" s="1"/>
  <c r="F16" i="25"/>
  <c r="I16" i="25" s="1"/>
  <c r="R17" i="25"/>
  <c r="G20" i="25"/>
  <c r="F21" i="25"/>
  <c r="F22" i="25"/>
  <c r="G22" i="25"/>
  <c r="H23" i="25"/>
  <c r="R23" i="25" s="1"/>
  <c r="F23" i="25"/>
  <c r="I23" i="25" s="1"/>
  <c r="L23" i="25" s="1"/>
  <c r="S23" i="25" s="1"/>
  <c r="H33" i="25"/>
  <c r="H34" i="25"/>
  <c r="G34" i="25"/>
  <c r="G36" i="25"/>
  <c r="H59" i="25"/>
  <c r="F59" i="25"/>
  <c r="G59" i="25"/>
  <c r="I35" i="25"/>
  <c r="G37" i="25"/>
  <c r="H37" i="25"/>
  <c r="F37" i="25"/>
  <c r="H36" i="25"/>
  <c r="I43" i="25"/>
  <c r="L43" i="25" s="1"/>
  <c r="S43" i="25" s="1"/>
  <c r="R43" i="25"/>
  <c r="G41" i="25"/>
  <c r="H41" i="25"/>
  <c r="F47" i="25"/>
  <c r="H47" i="25"/>
  <c r="G47" i="25"/>
  <c r="H49" i="25"/>
  <c r="F49" i="25"/>
  <c r="G49" i="25"/>
  <c r="F51" i="25"/>
  <c r="H51" i="25"/>
  <c r="G51" i="25"/>
  <c r="G73" i="25"/>
  <c r="F73" i="25"/>
  <c r="H73" i="25"/>
  <c r="F44" i="25"/>
  <c r="G44" i="25"/>
  <c r="G45" i="25"/>
  <c r="H45" i="25"/>
  <c r="G46" i="25"/>
  <c r="H46" i="25"/>
  <c r="G48" i="25"/>
  <c r="H48" i="25"/>
  <c r="G50" i="25"/>
  <c r="H50" i="25"/>
  <c r="H61" i="25"/>
  <c r="R61" i="25" s="1"/>
  <c r="F61" i="25"/>
  <c r="I61" i="25" s="1"/>
  <c r="L61" i="25" s="1"/>
  <c r="S61" i="25" s="1"/>
  <c r="F63" i="25"/>
  <c r="H63" i="25"/>
  <c r="G65" i="25"/>
  <c r="F65" i="25"/>
  <c r="H65" i="25"/>
  <c r="F68" i="25"/>
  <c r="H68" i="25"/>
  <c r="G68" i="25"/>
  <c r="G63" i="25"/>
  <c r="F64" i="25"/>
  <c r="G64" i="25"/>
  <c r="F76" i="25"/>
  <c r="H76" i="25"/>
  <c r="G76" i="25"/>
  <c r="G69" i="25"/>
  <c r="F69" i="25"/>
  <c r="H69" i="25"/>
  <c r="F72" i="25"/>
  <c r="H72" i="25"/>
  <c r="G72" i="25"/>
  <c r="H67" i="25"/>
  <c r="G67" i="25"/>
  <c r="H70" i="25"/>
  <c r="G70" i="25"/>
  <c r="F70" i="25"/>
  <c r="H75" i="25"/>
  <c r="G75" i="25"/>
  <c r="H78" i="25"/>
  <c r="G78" i="25"/>
  <c r="F78" i="25"/>
  <c r="G77" i="25"/>
  <c r="F77" i="25"/>
  <c r="H66" i="25"/>
  <c r="G66" i="25"/>
  <c r="F66" i="25"/>
  <c r="H71" i="25"/>
  <c r="G71" i="25"/>
  <c r="H74" i="25"/>
  <c r="G74" i="25"/>
  <c r="F74" i="25"/>
  <c r="H77" i="25"/>
  <c r="H48" i="24"/>
  <c r="G48" i="24"/>
  <c r="H44" i="24"/>
  <c r="G44" i="24"/>
  <c r="F44" i="24"/>
  <c r="H74" i="24"/>
  <c r="G74" i="24"/>
  <c r="F74" i="24"/>
  <c r="H66" i="24"/>
  <c r="G66" i="24"/>
  <c r="F66" i="24"/>
  <c r="I71" i="24"/>
  <c r="H7" i="24"/>
  <c r="F9" i="24"/>
  <c r="H13" i="24"/>
  <c r="R13" i="24" s="1"/>
  <c r="F17" i="24"/>
  <c r="H33" i="24"/>
  <c r="F36" i="24"/>
  <c r="F69" i="24"/>
  <c r="I69" i="24" s="1"/>
  <c r="H71" i="24"/>
  <c r="R71" i="24" s="1"/>
  <c r="G9" i="24"/>
  <c r="R9" i="24" s="1"/>
  <c r="G17" i="24"/>
  <c r="G36" i="24"/>
  <c r="H69" i="24"/>
  <c r="R69" i="24" s="1"/>
  <c r="H8" i="24"/>
  <c r="R8" i="24" s="1"/>
  <c r="G41" i="24"/>
  <c r="I41" i="24" s="1"/>
  <c r="H49" i="24"/>
  <c r="R49" i="24" s="1"/>
  <c r="H51" i="24"/>
  <c r="R51" i="24" s="1"/>
  <c r="T51" i="24" s="1"/>
  <c r="F67" i="24"/>
  <c r="I67" i="24" s="1"/>
  <c r="L67" i="24" s="1"/>
  <c r="S67" i="24" s="1"/>
  <c r="G59" i="24"/>
  <c r="B56" i="24"/>
  <c r="G32" i="24"/>
  <c r="I32" i="24" s="1"/>
  <c r="L32" i="24" s="1"/>
  <c r="H59" i="24"/>
  <c r="H32" i="24"/>
  <c r="B29" i="24"/>
  <c r="G43" i="24"/>
  <c r="H43" i="24"/>
  <c r="F43" i="24"/>
  <c r="F6" i="24"/>
  <c r="I6" i="24" s="1"/>
  <c r="I11" i="24"/>
  <c r="R11" i="24"/>
  <c r="I13" i="24"/>
  <c r="I15" i="24"/>
  <c r="R15" i="24"/>
  <c r="F19" i="24"/>
  <c r="H19" i="24"/>
  <c r="H20" i="24"/>
  <c r="G20" i="24"/>
  <c r="F62" i="24"/>
  <c r="H62" i="24"/>
  <c r="G62" i="24"/>
  <c r="F5" i="24"/>
  <c r="H6" i="24"/>
  <c r="R6" i="24" s="1"/>
  <c r="G19" i="24"/>
  <c r="F20" i="24"/>
  <c r="F21" i="24"/>
  <c r="H21" i="24"/>
  <c r="G21" i="24"/>
  <c r="H22" i="24"/>
  <c r="G22" i="24"/>
  <c r="F22" i="24"/>
  <c r="F39" i="24"/>
  <c r="I39" i="24" s="1"/>
  <c r="L39" i="24" s="1"/>
  <c r="S39" i="24" s="1"/>
  <c r="F42" i="24"/>
  <c r="H42" i="24"/>
  <c r="H45" i="24"/>
  <c r="G45" i="24"/>
  <c r="H5" i="24"/>
  <c r="F8" i="24"/>
  <c r="I8" i="24" s="1"/>
  <c r="F34" i="24"/>
  <c r="H34" i="24"/>
  <c r="R34" i="24" s="1"/>
  <c r="H37" i="24"/>
  <c r="G37" i="24"/>
  <c r="H39" i="24"/>
  <c r="H40" i="24"/>
  <c r="G40" i="24"/>
  <c r="F40" i="24"/>
  <c r="G42" i="24"/>
  <c r="F45" i="24"/>
  <c r="F46" i="24"/>
  <c r="G46" i="24"/>
  <c r="F50" i="24"/>
  <c r="H50" i="24"/>
  <c r="G10" i="24"/>
  <c r="F10" i="24"/>
  <c r="G12" i="24"/>
  <c r="F12" i="24"/>
  <c r="G14" i="24"/>
  <c r="F14" i="24"/>
  <c r="G16" i="24"/>
  <c r="F16" i="24"/>
  <c r="G18" i="24"/>
  <c r="F18" i="24"/>
  <c r="G35" i="24"/>
  <c r="H35" i="24"/>
  <c r="F35" i="24"/>
  <c r="F38" i="24"/>
  <c r="G38" i="24"/>
  <c r="R47" i="24"/>
  <c r="I47" i="24"/>
  <c r="L47" i="24" s="1"/>
  <c r="S47" i="24" s="1"/>
  <c r="G50" i="24"/>
  <c r="G63" i="24"/>
  <c r="H63" i="24"/>
  <c r="F63" i="24"/>
  <c r="F61" i="24"/>
  <c r="G61" i="24"/>
  <c r="G23" i="24"/>
  <c r="F24" i="24"/>
  <c r="I24" i="24" s="1"/>
  <c r="Q24" i="24" s="1"/>
  <c r="F48" i="24"/>
  <c r="F51" i="24"/>
  <c r="I51" i="24" s="1"/>
  <c r="Q51" i="24" s="1"/>
  <c r="H61" i="24"/>
  <c r="G65" i="24"/>
  <c r="F65" i="24"/>
  <c r="H60" i="24"/>
  <c r="G60" i="24"/>
  <c r="F64" i="24"/>
  <c r="I64" i="24" s="1"/>
  <c r="H64" i="24"/>
  <c r="R64" i="24" s="1"/>
  <c r="G77" i="24"/>
  <c r="H77" i="24"/>
  <c r="F77" i="24"/>
  <c r="F68" i="24"/>
  <c r="I68" i="24" s="1"/>
  <c r="H68" i="24"/>
  <c r="R68" i="24" s="1"/>
  <c r="H70" i="24"/>
  <c r="R70" i="24" s="1"/>
  <c r="F70" i="24"/>
  <c r="I70" i="24" s="1"/>
  <c r="F72" i="24"/>
  <c r="I72" i="24" s="1"/>
  <c r="H72" i="24"/>
  <c r="R72" i="24" s="1"/>
  <c r="H75" i="24"/>
  <c r="G75" i="24"/>
  <c r="G73" i="24"/>
  <c r="F73" i="24"/>
  <c r="F76" i="24"/>
  <c r="G76" i="24"/>
  <c r="F78" i="24"/>
  <c r="G78" i="24"/>
  <c r="F44" i="23"/>
  <c r="H44" i="23"/>
  <c r="G44" i="23"/>
  <c r="H67" i="23"/>
  <c r="G67" i="23"/>
  <c r="F67" i="23"/>
  <c r="H33" i="23"/>
  <c r="F33" i="23"/>
  <c r="G33" i="23"/>
  <c r="G41" i="23"/>
  <c r="H41" i="23"/>
  <c r="H71" i="23"/>
  <c r="F71" i="23"/>
  <c r="G71" i="23"/>
  <c r="H75" i="23"/>
  <c r="G75" i="23"/>
  <c r="F75" i="23"/>
  <c r="H10" i="23"/>
  <c r="R10" i="23" s="1"/>
  <c r="F13" i="23"/>
  <c r="H14" i="23"/>
  <c r="R14" i="23" s="1"/>
  <c r="F17" i="23"/>
  <c r="H18" i="23"/>
  <c r="R18" i="23" s="1"/>
  <c r="I23" i="23"/>
  <c r="F46" i="23"/>
  <c r="H51" i="23"/>
  <c r="H68" i="23"/>
  <c r="G76" i="23"/>
  <c r="I76" i="23" s="1"/>
  <c r="G13" i="23"/>
  <c r="G17" i="23"/>
  <c r="R17" i="23" s="1"/>
  <c r="R20" i="23"/>
  <c r="F21" i="23"/>
  <c r="I21" i="23" s="1"/>
  <c r="L21" i="23" s="1"/>
  <c r="S21" i="23" s="1"/>
  <c r="F39" i="23"/>
  <c r="I39" i="23" s="1"/>
  <c r="G46" i="23"/>
  <c r="R46" i="23" s="1"/>
  <c r="G72" i="23"/>
  <c r="I72" i="23" s="1"/>
  <c r="H76" i="23"/>
  <c r="H39" i="23"/>
  <c r="R39" i="23" s="1"/>
  <c r="G64" i="23"/>
  <c r="R64" i="23" s="1"/>
  <c r="H72" i="23"/>
  <c r="H32" i="23"/>
  <c r="E59" i="23"/>
  <c r="K59" i="23" s="1"/>
  <c r="F5" i="23"/>
  <c r="G5" i="23"/>
  <c r="R5" i="23" s="1"/>
  <c r="G32" i="23"/>
  <c r="I32" i="23" s="1"/>
  <c r="H7" i="23"/>
  <c r="G7" i="23"/>
  <c r="F7" i="23"/>
  <c r="R8" i="23"/>
  <c r="I15" i="23"/>
  <c r="I6" i="23"/>
  <c r="L6" i="23" s="1"/>
  <c r="S6" i="23" s="1"/>
  <c r="R6" i="23"/>
  <c r="H9" i="23"/>
  <c r="G9" i="23"/>
  <c r="F9" i="23"/>
  <c r="F36" i="23"/>
  <c r="H36" i="23"/>
  <c r="G36" i="23"/>
  <c r="R11" i="23"/>
  <c r="R19" i="23"/>
  <c r="H34" i="23"/>
  <c r="F34" i="23"/>
  <c r="G37" i="23"/>
  <c r="F37" i="23"/>
  <c r="R38" i="23"/>
  <c r="F48" i="23"/>
  <c r="G48" i="23"/>
  <c r="H12" i="23"/>
  <c r="H16" i="23"/>
  <c r="R16" i="23" s="1"/>
  <c r="G34" i="23"/>
  <c r="H37" i="23"/>
  <c r="G40" i="23"/>
  <c r="F43" i="23"/>
  <c r="H43" i="23"/>
  <c r="H48" i="23"/>
  <c r="G49" i="23"/>
  <c r="H49" i="23"/>
  <c r="I63" i="23"/>
  <c r="R63" i="23"/>
  <c r="G73" i="23"/>
  <c r="F73" i="23"/>
  <c r="H73" i="23"/>
  <c r="F10" i="23"/>
  <c r="I10" i="23" s="1"/>
  <c r="I12" i="23"/>
  <c r="F14" i="23"/>
  <c r="I14" i="23" s="1"/>
  <c r="L14" i="23" s="1"/>
  <c r="S14" i="23" s="1"/>
  <c r="I16" i="23"/>
  <c r="F18" i="23"/>
  <c r="I18" i="23" s="1"/>
  <c r="L18" i="23" s="1"/>
  <c r="S18" i="23" s="1"/>
  <c r="I20" i="23"/>
  <c r="L20" i="23" s="1"/>
  <c r="S20" i="23" s="1"/>
  <c r="F22" i="23"/>
  <c r="I22" i="23" s="1"/>
  <c r="L22" i="23" s="1"/>
  <c r="S22" i="23" s="1"/>
  <c r="H40" i="23"/>
  <c r="G43" i="23"/>
  <c r="F49" i="23"/>
  <c r="F60" i="23"/>
  <c r="G60" i="23"/>
  <c r="H62" i="23"/>
  <c r="G62" i="23"/>
  <c r="F62" i="23"/>
  <c r="G66" i="23"/>
  <c r="H66" i="23"/>
  <c r="H22" i="23"/>
  <c r="R22" i="23" s="1"/>
  <c r="R23" i="23"/>
  <c r="F38" i="23"/>
  <c r="I38" i="23" s="1"/>
  <c r="F41" i="23"/>
  <c r="H42" i="23"/>
  <c r="G42" i="23"/>
  <c r="G45" i="23"/>
  <c r="H45" i="23"/>
  <c r="R47" i="23"/>
  <c r="G51" i="23"/>
  <c r="H60" i="23"/>
  <c r="I61" i="23"/>
  <c r="L61" i="23" s="1"/>
  <c r="S61" i="23" s="1"/>
  <c r="F66" i="23"/>
  <c r="H50" i="23"/>
  <c r="G50" i="23"/>
  <c r="F65" i="23"/>
  <c r="G65" i="23"/>
  <c r="G69" i="23"/>
  <c r="F69" i="23"/>
  <c r="H69" i="23"/>
  <c r="F64" i="23"/>
  <c r="G77" i="23"/>
  <c r="F77" i="23"/>
  <c r="H77" i="23"/>
  <c r="H70" i="23"/>
  <c r="G70" i="23"/>
  <c r="G68" i="23"/>
  <c r="F70" i="23"/>
  <c r="H74" i="23"/>
  <c r="G74" i="23"/>
  <c r="H78" i="23"/>
  <c r="G78" i="23"/>
  <c r="H38" i="22"/>
  <c r="G38" i="22"/>
  <c r="F38" i="22"/>
  <c r="G10" i="22"/>
  <c r="F11" i="22"/>
  <c r="G12" i="22"/>
  <c r="G13" i="22"/>
  <c r="R13" i="22" s="1"/>
  <c r="G21" i="22"/>
  <c r="R21" i="22" s="1"/>
  <c r="H10" i="22"/>
  <c r="G11" i="22"/>
  <c r="H12" i="22"/>
  <c r="H18" i="22"/>
  <c r="R18" i="22" s="1"/>
  <c r="G19" i="22"/>
  <c r="H20" i="22"/>
  <c r="R20" i="22" s="1"/>
  <c r="G63" i="22"/>
  <c r="I63" i="22" s="1"/>
  <c r="F13" i="22"/>
  <c r="F21" i="22"/>
  <c r="E59" i="22"/>
  <c r="K59" i="22" s="1"/>
  <c r="H7" i="22"/>
  <c r="G7" i="22"/>
  <c r="G5" i="22"/>
  <c r="F5" i="22"/>
  <c r="F7" i="22"/>
  <c r="F8" i="22"/>
  <c r="H8" i="22"/>
  <c r="G8" i="22"/>
  <c r="H9" i="22"/>
  <c r="G9" i="22"/>
  <c r="F9" i="22"/>
  <c r="F16" i="22"/>
  <c r="H16" i="22"/>
  <c r="G16" i="22"/>
  <c r="H17" i="22"/>
  <c r="G17" i="22"/>
  <c r="F17" i="22"/>
  <c r="H32" i="22"/>
  <c r="G32" i="22"/>
  <c r="F34" i="22"/>
  <c r="H34" i="22"/>
  <c r="G34" i="22"/>
  <c r="G6" i="22"/>
  <c r="F6" i="22"/>
  <c r="F24" i="22"/>
  <c r="H24" i="22"/>
  <c r="G24" i="22"/>
  <c r="H14" i="22"/>
  <c r="G15" i="22"/>
  <c r="I20" i="22"/>
  <c r="H22" i="22"/>
  <c r="G23" i="22"/>
  <c r="H33" i="22"/>
  <c r="R33" i="22" s="1"/>
  <c r="H35" i="22"/>
  <c r="F35" i="22"/>
  <c r="I35" i="22" s="1"/>
  <c r="L35" i="22" s="1"/>
  <c r="S35" i="22" s="1"/>
  <c r="F40" i="22"/>
  <c r="G40" i="22"/>
  <c r="G41" i="22"/>
  <c r="H41" i="22"/>
  <c r="F43" i="22"/>
  <c r="G43" i="22"/>
  <c r="H43" i="22"/>
  <c r="F44" i="22"/>
  <c r="G44" i="22"/>
  <c r="H44" i="22"/>
  <c r="R35" i="22"/>
  <c r="H40" i="22"/>
  <c r="F41" i="22"/>
  <c r="F60" i="22"/>
  <c r="G60" i="22"/>
  <c r="H60" i="22"/>
  <c r="I33" i="22"/>
  <c r="F36" i="22"/>
  <c r="G36" i="22"/>
  <c r="G37" i="22"/>
  <c r="H37" i="22"/>
  <c r="F39" i="22"/>
  <c r="I39" i="22" s="1"/>
  <c r="H39" i="22"/>
  <c r="R39" i="22" s="1"/>
  <c r="G45" i="22"/>
  <c r="H45" i="22"/>
  <c r="F45" i="22"/>
  <c r="F48" i="22"/>
  <c r="G48" i="22"/>
  <c r="H48" i="22"/>
  <c r="G49" i="22"/>
  <c r="H49" i="22"/>
  <c r="F49" i="22"/>
  <c r="G42" i="22"/>
  <c r="H46" i="22"/>
  <c r="R46" i="22" s="1"/>
  <c r="F46" i="22"/>
  <c r="I46" i="22" s="1"/>
  <c r="H62" i="22"/>
  <c r="G62" i="22"/>
  <c r="F47" i="22"/>
  <c r="G47" i="22"/>
  <c r="G59" i="22"/>
  <c r="H59" i="22"/>
  <c r="F59" i="22"/>
  <c r="F62" i="22"/>
  <c r="H47" i="22"/>
  <c r="G61" i="22"/>
  <c r="H61" i="22"/>
  <c r="H63" i="22"/>
  <c r="F50" i="22"/>
  <c r="R64" i="22"/>
  <c r="H70" i="22"/>
  <c r="G70" i="22"/>
  <c r="F70" i="22"/>
  <c r="G73" i="22"/>
  <c r="F73" i="22"/>
  <c r="H73" i="22"/>
  <c r="F76" i="22"/>
  <c r="H76" i="22"/>
  <c r="G76" i="22"/>
  <c r="F65" i="22"/>
  <c r="I65" i="22" s="1"/>
  <c r="H65" i="22"/>
  <c r="R65" i="22" s="1"/>
  <c r="H74" i="22"/>
  <c r="G74" i="22"/>
  <c r="F74" i="22"/>
  <c r="G77" i="22"/>
  <c r="F77" i="22"/>
  <c r="H77" i="22"/>
  <c r="F68" i="22"/>
  <c r="H68" i="22"/>
  <c r="G68" i="22"/>
  <c r="H78" i="22"/>
  <c r="G78" i="22"/>
  <c r="F78" i="22"/>
  <c r="H66" i="22"/>
  <c r="G66" i="22"/>
  <c r="F66" i="22"/>
  <c r="G69" i="22"/>
  <c r="F69" i="22"/>
  <c r="H69" i="22"/>
  <c r="F72" i="22"/>
  <c r="H72" i="22"/>
  <c r="G72" i="22"/>
  <c r="F67" i="22"/>
  <c r="F71" i="22"/>
  <c r="F75" i="22"/>
  <c r="G67" i="22"/>
  <c r="G71" i="22"/>
  <c r="G75" i="22"/>
  <c r="H67" i="21"/>
  <c r="F67" i="21"/>
  <c r="G38" i="21"/>
  <c r="F38" i="21"/>
  <c r="H38" i="21"/>
  <c r="G46" i="21"/>
  <c r="H46" i="21"/>
  <c r="F46" i="21"/>
  <c r="H75" i="21"/>
  <c r="F75" i="21"/>
  <c r="F13" i="21"/>
  <c r="R18" i="21"/>
  <c r="F22" i="21"/>
  <c r="F23" i="21"/>
  <c r="I23" i="21" s="1"/>
  <c r="L23" i="21" s="1"/>
  <c r="S23" i="21" s="1"/>
  <c r="F60" i="21"/>
  <c r="F71" i="21"/>
  <c r="F7" i="21"/>
  <c r="I7" i="21" s="1"/>
  <c r="F8" i="21"/>
  <c r="I8" i="21" s="1"/>
  <c r="F11" i="21"/>
  <c r="I11" i="21" s="1"/>
  <c r="L11" i="21" s="1"/>
  <c r="S11" i="21" s="1"/>
  <c r="F12" i="21"/>
  <c r="I12" i="21" s="1"/>
  <c r="G13" i="21"/>
  <c r="R16" i="21"/>
  <c r="F17" i="21"/>
  <c r="I17" i="21" s="1"/>
  <c r="L17" i="21" s="1"/>
  <c r="S17" i="21" s="1"/>
  <c r="G22" i="21"/>
  <c r="R22" i="21" s="1"/>
  <c r="H23" i="21"/>
  <c r="R23" i="21" s="1"/>
  <c r="G60" i="21"/>
  <c r="R60" i="21" s="1"/>
  <c r="R6" i="21"/>
  <c r="H12" i="21"/>
  <c r="R12" i="21" s="1"/>
  <c r="F5" i="21"/>
  <c r="I5" i="21" s="1"/>
  <c r="E32" i="21"/>
  <c r="H5" i="21"/>
  <c r="R5" i="21" s="1"/>
  <c r="E59" i="21"/>
  <c r="G42" i="21"/>
  <c r="H42" i="21"/>
  <c r="F42" i="21"/>
  <c r="G50" i="21"/>
  <c r="F50" i="21"/>
  <c r="H50" i="21"/>
  <c r="F61" i="21"/>
  <c r="H61" i="21"/>
  <c r="G61" i="21"/>
  <c r="H8" i="21"/>
  <c r="R43" i="21"/>
  <c r="I43" i="21"/>
  <c r="F45" i="21"/>
  <c r="G45" i="21"/>
  <c r="G62" i="21"/>
  <c r="F62" i="21"/>
  <c r="H62" i="21"/>
  <c r="R35" i="21"/>
  <c r="I35" i="21"/>
  <c r="F37" i="21"/>
  <c r="G37" i="21"/>
  <c r="H39" i="21"/>
  <c r="G39" i="21"/>
  <c r="F39" i="21"/>
  <c r="F41" i="21"/>
  <c r="I41" i="21" s="1"/>
  <c r="H41" i="21"/>
  <c r="R41" i="21" s="1"/>
  <c r="H44" i="21"/>
  <c r="G44" i="21"/>
  <c r="G66" i="21"/>
  <c r="F66" i="21"/>
  <c r="H66" i="21"/>
  <c r="F6" i="21"/>
  <c r="I6" i="21" s="1"/>
  <c r="F10" i="21"/>
  <c r="I10" i="21" s="1"/>
  <c r="F14" i="21"/>
  <c r="I14" i="21" s="1"/>
  <c r="I16" i="21"/>
  <c r="I18" i="21"/>
  <c r="L18" i="21" s="1"/>
  <c r="S18" i="21" s="1"/>
  <c r="F19" i="21"/>
  <c r="I19" i="21" s="1"/>
  <c r="H32" i="21"/>
  <c r="H45" i="21"/>
  <c r="G21" i="21"/>
  <c r="F21" i="21"/>
  <c r="G34" i="21"/>
  <c r="H34" i="21"/>
  <c r="F34" i="21"/>
  <c r="R7" i="21"/>
  <c r="R11" i="21"/>
  <c r="H14" i="21"/>
  <c r="R14" i="21" s="1"/>
  <c r="R15" i="21"/>
  <c r="H19" i="21"/>
  <c r="R19" i="21" s="1"/>
  <c r="F33" i="21"/>
  <c r="I33" i="21" s="1"/>
  <c r="H33" i="21"/>
  <c r="R33" i="21" s="1"/>
  <c r="H36" i="21"/>
  <c r="G36" i="21"/>
  <c r="I40" i="21"/>
  <c r="R40" i="21"/>
  <c r="H47" i="21"/>
  <c r="F47" i="21"/>
  <c r="G47" i="21"/>
  <c r="R48" i="21"/>
  <c r="F49" i="21"/>
  <c r="I49" i="21" s="1"/>
  <c r="L49" i="21" s="1"/>
  <c r="S49" i="21" s="1"/>
  <c r="H49" i="21"/>
  <c r="R49" i="21" s="1"/>
  <c r="F65" i="21"/>
  <c r="H65" i="21"/>
  <c r="G65" i="21"/>
  <c r="I20" i="21"/>
  <c r="F76" i="21"/>
  <c r="H76" i="21"/>
  <c r="G76" i="21"/>
  <c r="H63" i="21"/>
  <c r="G63" i="21"/>
  <c r="H64" i="21"/>
  <c r="G64" i="21"/>
  <c r="G69" i="21"/>
  <c r="F69" i="21"/>
  <c r="H69" i="21"/>
  <c r="F68" i="21"/>
  <c r="H68" i="21"/>
  <c r="G68" i="21"/>
  <c r="F72" i="21"/>
  <c r="I72" i="21" s="1"/>
  <c r="H72" i="21"/>
  <c r="R72" i="21" s="1"/>
  <c r="H78" i="21"/>
  <c r="G78" i="21"/>
  <c r="F78" i="21"/>
  <c r="H74" i="21"/>
  <c r="G74" i="21"/>
  <c r="F74" i="21"/>
  <c r="G77" i="21"/>
  <c r="F77" i="21"/>
  <c r="H70" i="21"/>
  <c r="G70" i="21"/>
  <c r="F70" i="21"/>
  <c r="G73" i="21"/>
  <c r="F73" i="21"/>
  <c r="H77" i="21"/>
  <c r="G67" i="21"/>
  <c r="G71" i="21"/>
  <c r="G75" i="21"/>
  <c r="H67" i="20"/>
  <c r="F67" i="20"/>
  <c r="H39" i="20"/>
  <c r="G39" i="20"/>
  <c r="F39" i="20"/>
  <c r="H71" i="20"/>
  <c r="F71" i="20"/>
  <c r="H75" i="20"/>
  <c r="F75" i="20"/>
  <c r="H12" i="20"/>
  <c r="H14" i="20"/>
  <c r="R14" i="20" s="1"/>
  <c r="F16" i="20"/>
  <c r="F17" i="20"/>
  <c r="I17" i="20" s="1"/>
  <c r="G18" i="20"/>
  <c r="R18" i="20" s="1"/>
  <c r="G24" i="20"/>
  <c r="R24" i="20" s="1"/>
  <c r="T24" i="20" s="1"/>
  <c r="F36" i="20"/>
  <c r="G16" i="20"/>
  <c r="R16" i="20" s="1"/>
  <c r="H17" i="20"/>
  <c r="R17" i="20" s="1"/>
  <c r="G36" i="20"/>
  <c r="R36" i="20" s="1"/>
  <c r="G5" i="20"/>
  <c r="I5" i="20" s="1"/>
  <c r="E59" i="20"/>
  <c r="K59" i="20" s="1"/>
  <c r="H5" i="20"/>
  <c r="H36" i="19"/>
  <c r="G36" i="19"/>
  <c r="F6" i="19"/>
  <c r="H9" i="19"/>
  <c r="F12" i="19"/>
  <c r="F20" i="19"/>
  <c r="F37" i="19"/>
  <c r="F40" i="19"/>
  <c r="H43" i="19"/>
  <c r="F8" i="19"/>
  <c r="G11" i="19"/>
  <c r="I11" i="19" s="1"/>
  <c r="L11" i="19" s="1"/>
  <c r="S11" i="19" s="1"/>
  <c r="F14" i="19"/>
  <c r="H17" i="19"/>
  <c r="G19" i="19"/>
  <c r="I19" i="19" s="1"/>
  <c r="G20" i="19"/>
  <c r="R20" i="19" s="1"/>
  <c r="F22" i="19"/>
  <c r="G37" i="19"/>
  <c r="R37" i="19" s="1"/>
  <c r="G63" i="19"/>
  <c r="R63" i="19" s="1"/>
  <c r="H13" i="20"/>
  <c r="G13" i="20"/>
  <c r="B29" i="20"/>
  <c r="E32" i="20"/>
  <c r="K32" i="20" s="1"/>
  <c r="G38" i="20"/>
  <c r="F38" i="20"/>
  <c r="H38" i="20"/>
  <c r="F41" i="20"/>
  <c r="G41" i="20"/>
  <c r="H41" i="20"/>
  <c r="H11" i="20"/>
  <c r="G11" i="20"/>
  <c r="F13" i="20"/>
  <c r="I14" i="20"/>
  <c r="H35" i="20"/>
  <c r="F35" i="20"/>
  <c r="G35" i="20"/>
  <c r="H9" i="20"/>
  <c r="G9" i="20"/>
  <c r="R20" i="20"/>
  <c r="H7" i="20"/>
  <c r="G7" i="20"/>
  <c r="F9" i="20"/>
  <c r="I10" i="20"/>
  <c r="H15" i="20"/>
  <c r="G15" i="20"/>
  <c r="G19" i="20"/>
  <c r="H19" i="20"/>
  <c r="F19" i="20"/>
  <c r="F33" i="20"/>
  <c r="H33" i="20"/>
  <c r="G33" i="20"/>
  <c r="F37" i="20"/>
  <c r="I37" i="20" s="1"/>
  <c r="H37" i="20"/>
  <c r="R37" i="20" s="1"/>
  <c r="H46" i="20"/>
  <c r="G46" i="20"/>
  <c r="F46" i="20"/>
  <c r="I44" i="20"/>
  <c r="F23" i="20"/>
  <c r="I23" i="20" s="1"/>
  <c r="F42" i="20"/>
  <c r="I42" i="20" s="1"/>
  <c r="F45" i="20"/>
  <c r="H45" i="20"/>
  <c r="H63" i="20"/>
  <c r="F63" i="20"/>
  <c r="G63" i="20"/>
  <c r="H64" i="20"/>
  <c r="G64" i="20"/>
  <c r="F64" i="20"/>
  <c r="H66" i="20"/>
  <c r="G66" i="20"/>
  <c r="F66" i="20"/>
  <c r="H62" i="20"/>
  <c r="G62" i="20"/>
  <c r="F62" i="20"/>
  <c r="H23" i="20"/>
  <c r="R23" i="20" s="1"/>
  <c r="F34" i="20"/>
  <c r="I34" i="20" s="1"/>
  <c r="H40" i="20"/>
  <c r="G40" i="20"/>
  <c r="H42" i="20"/>
  <c r="R42" i="20" s="1"/>
  <c r="H43" i="20"/>
  <c r="G43" i="20"/>
  <c r="F43" i="20"/>
  <c r="G45" i="20"/>
  <c r="G49" i="20"/>
  <c r="F49" i="20"/>
  <c r="G61" i="20"/>
  <c r="F61" i="20"/>
  <c r="H61" i="20"/>
  <c r="H50" i="20"/>
  <c r="G50" i="20"/>
  <c r="F50" i="20"/>
  <c r="H47" i="20"/>
  <c r="G47" i="20"/>
  <c r="H51" i="20"/>
  <c r="G51" i="20"/>
  <c r="G59" i="20"/>
  <c r="F59" i="20"/>
  <c r="F60" i="20"/>
  <c r="G60" i="20"/>
  <c r="F72" i="20"/>
  <c r="H72" i="20"/>
  <c r="G72" i="20"/>
  <c r="F47" i="20"/>
  <c r="F48" i="20"/>
  <c r="I48" i="20" s="1"/>
  <c r="H48" i="20"/>
  <c r="R48" i="20" s="1"/>
  <c r="F51" i="20"/>
  <c r="H59" i="20"/>
  <c r="H60" i="20"/>
  <c r="F76" i="20"/>
  <c r="H76" i="20"/>
  <c r="G76" i="20"/>
  <c r="H78" i="20"/>
  <c r="G78" i="20"/>
  <c r="F78" i="20"/>
  <c r="F65" i="20"/>
  <c r="I65" i="20" s="1"/>
  <c r="L65" i="20" s="1"/>
  <c r="S65" i="20" s="1"/>
  <c r="H65" i="20"/>
  <c r="R65" i="20" s="1"/>
  <c r="G69" i="20"/>
  <c r="F69" i="20"/>
  <c r="H69" i="20"/>
  <c r="F68" i="20"/>
  <c r="H68" i="20"/>
  <c r="H74" i="20"/>
  <c r="G74" i="20"/>
  <c r="F74" i="20"/>
  <c r="G77" i="20"/>
  <c r="F77" i="20"/>
  <c r="G68" i="20"/>
  <c r="H70" i="20"/>
  <c r="G70" i="20"/>
  <c r="F70" i="20"/>
  <c r="G73" i="20"/>
  <c r="F73" i="20"/>
  <c r="H77" i="20"/>
  <c r="G67" i="20"/>
  <c r="G71" i="20"/>
  <c r="G75" i="20"/>
  <c r="F15" i="19"/>
  <c r="H15" i="19"/>
  <c r="G15" i="19"/>
  <c r="F38" i="19"/>
  <c r="H38" i="19"/>
  <c r="G38" i="19"/>
  <c r="G39" i="19"/>
  <c r="H39" i="19"/>
  <c r="F39" i="19"/>
  <c r="F42" i="19"/>
  <c r="G42" i="19"/>
  <c r="B29" i="19"/>
  <c r="E32" i="19"/>
  <c r="K32" i="19" s="1"/>
  <c r="H33" i="19"/>
  <c r="G33" i="19"/>
  <c r="F33" i="19"/>
  <c r="H42" i="19"/>
  <c r="G61" i="19"/>
  <c r="F61" i="19"/>
  <c r="H61" i="19"/>
  <c r="I9" i="19"/>
  <c r="R13" i="19"/>
  <c r="I21" i="19"/>
  <c r="L21" i="19" s="1"/>
  <c r="S21" i="19" s="1"/>
  <c r="F34" i="19"/>
  <c r="G34" i="19"/>
  <c r="H16" i="19"/>
  <c r="G16" i="19"/>
  <c r="F16" i="19"/>
  <c r="F23" i="19"/>
  <c r="H23" i="19"/>
  <c r="G23" i="19"/>
  <c r="H24" i="19"/>
  <c r="G24" i="19"/>
  <c r="F24" i="19"/>
  <c r="H41" i="19"/>
  <c r="G41" i="19"/>
  <c r="F41" i="19"/>
  <c r="H50" i="19"/>
  <c r="G50" i="19"/>
  <c r="F50" i="19"/>
  <c r="G45" i="19"/>
  <c r="H45" i="19"/>
  <c r="F45" i="19"/>
  <c r="H46" i="19"/>
  <c r="G46" i="19"/>
  <c r="F46" i="19"/>
  <c r="G5" i="19"/>
  <c r="G6" i="19"/>
  <c r="G8" i="19"/>
  <c r="G10" i="19"/>
  <c r="G12" i="19"/>
  <c r="I13" i="19"/>
  <c r="L13" i="19" s="1"/>
  <c r="S13" i="19" s="1"/>
  <c r="G14" i="19"/>
  <c r="H21" i="19"/>
  <c r="R21" i="19" s="1"/>
  <c r="G22" i="19"/>
  <c r="H35" i="19"/>
  <c r="R35" i="19" s="1"/>
  <c r="G40" i="19"/>
  <c r="H44" i="19"/>
  <c r="H47" i="19"/>
  <c r="G47" i="19"/>
  <c r="H51" i="19"/>
  <c r="G51" i="19"/>
  <c r="G59" i="19"/>
  <c r="F59" i="19"/>
  <c r="F60" i="19"/>
  <c r="G60" i="19"/>
  <c r="G65" i="19"/>
  <c r="H65" i="19"/>
  <c r="F65" i="19"/>
  <c r="H66" i="19"/>
  <c r="F66" i="19"/>
  <c r="G66" i="19"/>
  <c r="G17" i="19"/>
  <c r="F18" i="19"/>
  <c r="F36" i="19"/>
  <c r="G43" i="19"/>
  <c r="F47" i="19"/>
  <c r="F48" i="19"/>
  <c r="I48" i="19" s="1"/>
  <c r="L48" i="19" s="1"/>
  <c r="S48" i="19" s="1"/>
  <c r="H48" i="19"/>
  <c r="R48" i="19" s="1"/>
  <c r="F51" i="19"/>
  <c r="H59" i="19"/>
  <c r="H60" i="19"/>
  <c r="F64" i="19"/>
  <c r="H64" i="19"/>
  <c r="G64" i="19"/>
  <c r="G49" i="19"/>
  <c r="F49" i="19"/>
  <c r="H62" i="19"/>
  <c r="G62" i="19"/>
  <c r="F62" i="19"/>
  <c r="G73" i="19"/>
  <c r="F73" i="19"/>
  <c r="H73" i="19"/>
  <c r="F76" i="19"/>
  <c r="H76" i="19"/>
  <c r="G76" i="19"/>
  <c r="F63" i="19"/>
  <c r="H67" i="19"/>
  <c r="G67" i="19"/>
  <c r="I68" i="19"/>
  <c r="H70" i="19"/>
  <c r="G70" i="19"/>
  <c r="F70" i="19"/>
  <c r="H75" i="19"/>
  <c r="G75" i="19"/>
  <c r="H78" i="19"/>
  <c r="G78" i="19"/>
  <c r="F78" i="19"/>
  <c r="G69" i="19"/>
  <c r="F69" i="19"/>
  <c r="F72" i="19"/>
  <c r="H72" i="19"/>
  <c r="F75" i="19"/>
  <c r="G77" i="19"/>
  <c r="F77" i="19"/>
  <c r="H69" i="19"/>
  <c r="H71" i="19"/>
  <c r="G71" i="19"/>
  <c r="G72" i="19"/>
  <c r="H74" i="19"/>
  <c r="G74" i="19"/>
  <c r="F74" i="19"/>
  <c r="H77" i="19"/>
  <c r="H68" i="19"/>
  <c r="R68" i="19" s="1"/>
  <c r="F60" i="17"/>
  <c r="G60" i="17"/>
  <c r="H60" i="17"/>
  <c r="G77" i="17"/>
  <c r="I77" i="17" s="1"/>
  <c r="G67" i="17"/>
  <c r="I67" i="17" s="1"/>
  <c r="G69" i="17"/>
  <c r="R69" i="17" s="1"/>
  <c r="G71" i="17"/>
  <c r="F73" i="17"/>
  <c r="I73" i="17" s="1"/>
  <c r="G75" i="17"/>
  <c r="I75" i="17" s="1"/>
  <c r="F59" i="17"/>
  <c r="G59" i="17"/>
  <c r="R59" i="17" s="1"/>
  <c r="R37" i="17"/>
  <c r="I47" i="17"/>
  <c r="H50" i="17"/>
  <c r="F50" i="17"/>
  <c r="H35" i="17"/>
  <c r="R35" i="17" s="1"/>
  <c r="G39" i="17"/>
  <c r="G41" i="17"/>
  <c r="I41" i="17" s="1"/>
  <c r="H47" i="17"/>
  <c r="R47" i="17" s="1"/>
  <c r="G48" i="17"/>
  <c r="R48" i="17" s="1"/>
  <c r="H39" i="17"/>
  <c r="H41" i="17"/>
  <c r="H36" i="17"/>
  <c r="R36" i="17" s="1"/>
  <c r="F48" i="17"/>
  <c r="G22" i="17"/>
  <c r="I22" i="17" s="1"/>
  <c r="G6" i="17"/>
  <c r="G8" i="17"/>
  <c r="R8" i="17" s="1"/>
  <c r="G10" i="17"/>
  <c r="G12" i="17"/>
  <c r="R12" i="17" s="1"/>
  <c r="F14" i="17"/>
  <c r="I14" i="17" s="1"/>
  <c r="F16" i="17"/>
  <c r="G18" i="17"/>
  <c r="F19" i="17"/>
  <c r="G20" i="17"/>
  <c r="R20" i="17" s="1"/>
  <c r="G21" i="17"/>
  <c r="I21" i="17" s="1"/>
  <c r="F23" i="17"/>
  <c r="G5" i="17"/>
  <c r="F5" i="17"/>
  <c r="I43" i="17"/>
  <c r="L43" i="17" s="1"/>
  <c r="S43" i="17" s="1"/>
  <c r="R43" i="17"/>
  <c r="G63" i="17"/>
  <c r="F63" i="17"/>
  <c r="H63" i="17"/>
  <c r="G11" i="17"/>
  <c r="F11" i="17"/>
  <c r="R14" i="17"/>
  <c r="H15" i="17"/>
  <c r="G15" i="17"/>
  <c r="F15" i="17"/>
  <c r="G38" i="17"/>
  <c r="F38" i="17"/>
  <c r="H38" i="17"/>
  <c r="R5" i="17"/>
  <c r="G9" i="17"/>
  <c r="F9" i="17"/>
  <c r="H11" i="17"/>
  <c r="I12" i="17"/>
  <c r="H17" i="17"/>
  <c r="G17" i="17"/>
  <c r="F17" i="17"/>
  <c r="G7" i="17"/>
  <c r="F7" i="17"/>
  <c r="H9" i="17"/>
  <c r="F24" i="17"/>
  <c r="H24" i="17"/>
  <c r="G24" i="17"/>
  <c r="H7" i="17"/>
  <c r="G13" i="17"/>
  <c r="F13" i="17"/>
  <c r="R73" i="17"/>
  <c r="H22" i="17"/>
  <c r="G23" i="17"/>
  <c r="I36" i="17"/>
  <c r="G42" i="17"/>
  <c r="F42" i="17"/>
  <c r="I40" i="17"/>
  <c r="H42" i="17"/>
  <c r="G46" i="17"/>
  <c r="F46" i="17"/>
  <c r="R32" i="17"/>
  <c r="G34" i="17"/>
  <c r="F34" i="17"/>
  <c r="I44" i="17"/>
  <c r="H46" i="17"/>
  <c r="I49" i="17"/>
  <c r="I32" i="17"/>
  <c r="I45" i="17"/>
  <c r="F51" i="17"/>
  <c r="G51" i="17"/>
  <c r="R61" i="17"/>
  <c r="G70" i="17"/>
  <c r="F70" i="17"/>
  <c r="H70" i="17"/>
  <c r="H49" i="17"/>
  <c r="R49" i="17" s="1"/>
  <c r="G50" i="17"/>
  <c r="F61" i="17"/>
  <c r="I61" i="17" s="1"/>
  <c r="F64" i="17"/>
  <c r="I64" i="17" s="1"/>
  <c r="H64" i="17"/>
  <c r="H65" i="17"/>
  <c r="G65" i="17"/>
  <c r="G68" i="17"/>
  <c r="F68" i="17"/>
  <c r="H74" i="17"/>
  <c r="G74" i="17"/>
  <c r="F74" i="17"/>
  <c r="H76" i="17"/>
  <c r="G76" i="17"/>
  <c r="F76" i="17"/>
  <c r="H78" i="17"/>
  <c r="G78" i="17"/>
  <c r="F78" i="17"/>
  <c r="H68" i="17"/>
  <c r="G66" i="17"/>
  <c r="G72" i="17"/>
  <c r="F72" i="17"/>
  <c r="H75" i="17"/>
  <c r="H77" i="17"/>
  <c r="R60" i="5"/>
  <c r="R64" i="5"/>
  <c r="R72" i="5"/>
  <c r="I68" i="5"/>
  <c r="L17" i="41" l="1"/>
  <c r="S17" i="41" s="1"/>
  <c r="L15" i="41"/>
  <c r="S15" i="41" s="1"/>
  <c r="L8" i="44"/>
  <c r="S8" i="44" s="1"/>
  <c r="L45" i="33"/>
  <c r="S45" i="33" s="1"/>
  <c r="L43" i="38"/>
  <c r="S43" i="38" s="1"/>
  <c r="T43" i="38" s="1"/>
  <c r="L8" i="38"/>
  <c r="S8" i="38" s="1"/>
  <c r="T8" i="38" s="1"/>
  <c r="L22" i="39"/>
  <c r="S22" i="39" s="1"/>
  <c r="T22" i="39" s="1"/>
  <c r="L6" i="39"/>
  <c r="S6" i="39" s="1"/>
  <c r="T6" i="39" s="1"/>
  <c r="L8" i="41"/>
  <c r="S8" i="41" s="1"/>
  <c r="T8" i="41" s="1"/>
  <c r="L59" i="41"/>
  <c r="S59" i="41" s="1"/>
  <c r="L65" i="30"/>
  <c r="S65" i="30" s="1"/>
  <c r="T65" i="30" s="1"/>
  <c r="L37" i="32"/>
  <c r="S37" i="32" s="1"/>
  <c r="L13" i="32"/>
  <c r="S13" i="32" s="1"/>
  <c r="T13" i="32" s="1"/>
  <c r="L43" i="33"/>
  <c r="S43" i="33" s="1"/>
  <c r="T43" i="33" s="1"/>
  <c r="L21" i="38"/>
  <c r="S21" i="38" s="1"/>
  <c r="T21" i="38" s="1"/>
  <c r="L62" i="38"/>
  <c r="S62" i="38" s="1"/>
  <c r="T62" i="38" s="1"/>
  <c r="L13" i="39"/>
  <c r="S13" i="39" s="1"/>
  <c r="L19" i="39"/>
  <c r="S19" i="39" s="1"/>
  <c r="T19" i="39" s="1"/>
  <c r="L48" i="42"/>
  <c r="S48" i="42" s="1"/>
  <c r="L61" i="43"/>
  <c r="S61" i="43" s="1"/>
  <c r="T61" i="43" s="1"/>
  <c r="L19" i="43"/>
  <c r="S19" i="43" s="1"/>
  <c r="L5" i="41"/>
  <c r="S5" i="41" s="1"/>
  <c r="T5" i="41" s="1"/>
  <c r="V5" i="41" s="1"/>
  <c r="L18" i="29"/>
  <c r="S18" i="29" s="1"/>
  <c r="T18" i="29" s="1"/>
  <c r="L7" i="29"/>
  <c r="S7" i="29" s="1"/>
  <c r="T7" i="29" s="1"/>
  <c r="L23" i="31"/>
  <c r="S23" i="31" s="1"/>
  <c r="T23" i="31" s="1"/>
  <c r="L22" i="34"/>
  <c r="S22" i="34" s="1"/>
  <c r="T22" i="34" s="1"/>
  <c r="L65" i="35"/>
  <c r="S65" i="35" s="1"/>
  <c r="T65" i="35" s="1"/>
  <c r="L35" i="35"/>
  <c r="S35" i="35" s="1"/>
  <c r="T35" i="35" s="1"/>
  <c r="L20" i="35"/>
  <c r="S20" i="35" s="1"/>
  <c r="T20" i="35" s="1"/>
  <c r="L38" i="36"/>
  <c r="S38" i="36" s="1"/>
  <c r="T38" i="36" s="1"/>
  <c r="L10" i="37"/>
  <c r="S10" i="37" s="1"/>
  <c r="T10" i="37" s="1"/>
  <c r="L11" i="38"/>
  <c r="S11" i="38" s="1"/>
  <c r="T11" i="38" s="1"/>
  <c r="L45" i="41"/>
  <c r="S45" i="41" s="1"/>
  <c r="T45" i="41" s="1"/>
  <c r="L6" i="27"/>
  <c r="S6" i="27" s="1"/>
  <c r="L19" i="35"/>
  <c r="S19" i="35" s="1"/>
  <c r="L13" i="42"/>
  <c r="S13" i="42" s="1"/>
  <c r="T13" i="42" s="1"/>
  <c r="L34" i="27"/>
  <c r="S34" i="27" s="1"/>
  <c r="T34" i="27" s="1"/>
  <c r="L40" i="34"/>
  <c r="S40" i="34" s="1"/>
  <c r="T40" i="34" s="1"/>
  <c r="L15" i="34"/>
  <c r="S15" i="34" s="1"/>
  <c r="T15" i="34" s="1"/>
  <c r="L72" i="38"/>
  <c r="S72" i="38" s="1"/>
  <c r="T72" i="38" s="1"/>
  <c r="L61" i="38"/>
  <c r="S61" i="38" s="1"/>
  <c r="T61" i="38" s="1"/>
  <c r="L47" i="39"/>
  <c r="S47" i="39" s="1"/>
  <c r="T47" i="39" s="1"/>
  <c r="L16" i="39"/>
  <c r="S16" i="39" s="1"/>
  <c r="T16" i="39" s="1"/>
  <c r="L18" i="42"/>
  <c r="S18" i="42" s="1"/>
  <c r="T18" i="42" s="1"/>
  <c r="L5" i="34"/>
  <c r="S5" i="34" s="1"/>
  <c r="T5" i="34" s="1"/>
  <c r="V5" i="34" s="1"/>
  <c r="L21" i="40"/>
  <c r="S21" i="40" s="1"/>
  <c r="L46" i="40"/>
  <c r="S46" i="40" s="1"/>
  <c r="T46" i="40" s="1"/>
  <c r="L76" i="28"/>
  <c r="S76" i="28" s="1"/>
  <c r="L14" i="28"/>
  <c r="S14" i="28" s="1"/>
  <c r="L9" i="29"/>
  <c r="S9" i="29" s="1"/>
  <c r="L45" i="34"/>
  <c r="S45" i="34" s="1"/>
  <c r="T45" i="34" s="1"/>
  <c r="L72" i="36"/>
  <c r="S72" i="36" s="1"/>
  <c r="T72" i="36" s="1"/>
  <c r="L19" i="36"/>
  <c r="S19" i="36" s="1"/>
  <c r="T19" i="36" s="1"/>
  <c r="L17" i="37"/>
  <c r="S17" i="37" s="1"/>
  <c r="T17" i="37" s="1"/>
  <c r="L40" i="39"/>
  <c r="S40" i="39" s="1"/>
  <c r="T40" i="39" s="1"/>
  <c r="L18" i="39"/>
  <c r="S18" i="39" s="1"/>
  <c r="T18" i="39" s="1"/>
  <c r="L15" i="40"/>
  <c r="S15" i="40" s="1"/>
  <c r="T15" i="40" s="1"/>
  <c r="L9" i="43"/>
  <c r="S9" i="43" s="1"/>
  <c r="T9" i="43" s="1"/>
  <c r="L41" i="43"/>
  <c r="S41" i="43" s="1"/>
  <c r="T41" i="43" s="1"/>
  <c r="L10" i="44"/>
  <c r="S10" i="44" s="1"/>
  <c r="T10" i="44" s="1"/>
  <c r="L6" i="31"/>
  <c r="S6" i="31" s="1"/>
  <c r="T6" i="31" s="1"/>
  <c r="L12" i="34"/>
  <c r="S12" i="34" s="1"/>
  <c r="T12" i="34" s="1"/>
  <c r="L72" i="40"/>
  <c r="S72" i="40" s="1"/>
  <c r="T72" i="40" s="1"/>
  <c r="L44" i="17"/>
  <c r="S44" i="17" s="1"/>
  <c r="T44" i="17" s="1"/>
  <c r="L60" i="41"/>
  <c r="S60" i="41" s="1"/>
  <c r="T60" i="41" s="1"/>
  <c r="L45" i="39"/>
  <c r="S45" i="39" s="1"/>
  <c r="L71" i="40"/>
  <c r="S71" i="40" s="1"/>
  <c r="T71" i="40" s="1"/>
  <c r="L23" i="40"/>
  <c r="S23" i="40" s="1"/>
  <c r="L10" i="42"/>
  <c r="S10" i="42" s="1"/>
  <c r="T10" i="42" s="1"/>
  <c r="L18" i="44"/>
  <c r="S18" i="44" s="1"/>
  <c r="T18" i="44" s="1"/>
  <c r="L21" i="42"/>
  <c r="S21" i="42" s="1"/>
  <c r="T21" i="42" s="1"/>
  <c r="L44" i="44"/>
  <c r="S44" i="44" s="1"/>
  <c r="T44" i="44" s="1"/>
  <c r="L13" i="40"/>
  <c r="S13" i="40" s="1"/>
  <c r="T13" i="40" s="1"/>
  <c r="L23" i="41"/>
  <c r="S23" i="41" s="1"/>
  <c r="T23" i="41" s="1"/>
  <c r="L22" i="17"/>
  <c r="S22" i="17" s="1"/>
  <c r="T22" i="17" s="1"/>
  <c r="L8" i="21"/>
  <c r="S8" i="21" s="1"/>
  <c r="L23" i="23"/>
  <c r="S23" i="23" s="1"/>
  <c r="T23" i="23" s="1"/>
  <c r="L68" i="24"/>
  <c r="S68" i="24" s="1"/>
  <c r="T68" i="24" s="1"/>
  <c r="L71" i="24"/>
  <c r="S71" i="24" s="1"/>
  <c r="T71" i="24" s="1"/>
  <c r="L16" i="25"/>
  <c r="S16" i="25" s="1"/>
  <c r="T16" i="25" s="1"/>
  <c r="L10" i="25"/>
  <c r="S10" i="25" s="1"/>
  <c r="T10" i="25" s="1"/>
  <c r="L5" i="25"/>
  <c r="N5" i="25" s="1"/>
  <c r="M6" i="25" s="1"/>
  <c r="L33" i="25"/>
  <c r="S33" i="25" s="1"/>
  <c r="L49" i="17"/>
  <c r="S49" i="17" s="1"/>
  <c r="T49" i="17" s="1"/>
  <c r="L40" i="17"/>
  <c r="S40" i="17" s="1"/>
  <c r="T40" i="17" s="1"/>
  <c r="L73" i="17"/>
  <c r="S73" i="17" s="1"/>
  <c r="T73" i="17" s="1"/>
  <c r="L68" i="19"/>
  <c r="S68" i="19" s="1"/>
  <c r="T68" i="19" s="1"/>
  <c r="L42" i="20"/>
  <c r="S42" i="20" s="1"/>
  <c r="T42" i="20" s="1"/>
  <c r="L5" i="20"/>
  <c r="N5" i="20" s="1"/>
  <c r="M6" i="20" s="1"/>
  <c r="L5" i="21"/>
  <c r="N5" i="21" s="1"/>
  <c r="M6" i="21" s="1"/>
  <c r="L46" i="26"/>
  <c r="S46" i="26" s="1"/>
  <c r="L7" i="24"/>
  <c r="S7" i="24" s="1"/>
  <c r="L14" i="20"/>
  <c r="S14" i="20" s="1"/>
  <c r="T14" i="20" s="1"/>
  <c r="L35" i="21"/>
  <c r="S35" i="21" s="1"/>
  <c r="T35" i="21" s="1"/>
  <c r="L39" i="22"/>
  <c r="S39" i="22" s="1"/>
  <c r="T39" i="22" s="1"/>
  <c r="L16" i="23"/>
  <c r="S16" i="23" s="1"/>
  <c r="T16" i="23" s="1"/>
  <c r="L63" i="23"/>
  <c r="S63" i="23" s="1"/>
  <c r="T63" i="23" s="1"/>
  <c r="L68" i="5"/>
  <c r="S68" i="5" s="1"/>
  <c r="T68" i="5" s="1"/>
  <c r="L64" i="17"/>
  <c r="S64" i="17" s="1"/>
  <c r="L36" i="17"/>
  <c r="S36" i="17" s="1"/>
  <c r="T36" i="17" s="1"/>
  <c r="L12" i="17"/>
  <c r="S12" i="17" s="1"/>
  <c r="T12" i="17" s="1"/>
  <c r="L67" i="17"/>
  <c r="S67" i="17" s="1"/>
  <c r="L37" i="20"/>
  <c r="S37" i="20" s="1"/>
  <c r="T37" i="20" s="1"/>
  <c r="L14" i="21"/>
  <c r="S14" i="21" s="1"/>
  <c r="T14" i="21" s="1"/>
  <c r="L8" i="24"/>
  <c r="S8" i="24" s="1"/>
  <c r="T8" i="24" s="1"/>
  <c r="L33" i="33"/>
  <c r="S33" i="33" s="1"/>
  <c r="T33" i="33" s="1"/>
  <c r="L13" i="37"/>
  <c r="S13" i="37" s="1"/>
  <c r="L35" i="19"/>
  <c r="S35" i="19" s="1"/>
  <c r="T35" i="19" s="1"/>
  <c r="L47" i="23"/>
  <c r="S47" i="23" s="1"/>
  <c r="T47" i="23" s="1"/>
  <c r="L21" i="26"/>
  <c r="S21" i="26" s="1"/>
  <c r="L18" i="31"/>
  <c r="S18" i="31" s="1"/>
  <c r="L8" i="32"/>
  <c r="S8" i="32" s="1"/>
  <c r="T8" i="32" s="1"/>
  <c r="L23" i="33"/>
  <c r="S23" i="33" s="1"/>
  <c r="T23" i="33" s="1"/>
  <c r="L8" i="34"/>
  <c r="S8" i="34" s="1"/>
  <c r="T8" i="34" s="1"/>
  <c r="L46" i="38"/>
  <c r="S46" i="38" s="1"/>
  <c r="T46" i="38" s="1"/>
  <c r="L48" i="20"/>
  <c r="S48" i="20" s="1"/>
  <c r="T48" i="20" s="1"/>
  <c r="L34" i="20"/>
  <c r="S34" i="20" s="1"/>
  <c r="T34" i="20" s="1"/>
  <c r="L10" i="20"/>
  <c r="S10" i="20" s="1"/>
  <c r="L19" i="19"/>
  <c r="S19" i="19" s="1"/>
  <c r="L20" i="21"/>
  <c r="S20" i="21" s="1"/>
  <c r="T20" i="21" s="1"/>
  <c r="L19" i="21"/>
  <c r="S19" i="21" s="1"/>
  <c r="T19" i="21" s="1"/>
  <c r="L41" i="21"/>
  <c r="S41" i="21" s="1"/>
  <c r="T41" i="21" s="1"/>
  <c r="L7" i="21"/>
  <c r="S7" i="21" s="1"/>
  <c r="T7" i="21" s="1"/>
  <c r="L12" i="23"/>
  <c r="S12" i="23" s="1"/>
  <c r="L70" i="24"/>
  <c r="S70" i="24" s="1"/>
  <c r="T70" i="24" s="1"/>
  <c r="L64" i="24"/>
  <c r="S64" i="24" s="1"/>
  <c r="T64" i="24" s="1"/>
  <c r="L35" i="25"/>
  <c r="S35" i="25" s="1"/>
  <c r="T35" i="25" s="1"/>
  <c r="L17" i="25"/>
  <c r="S17" i="25" s="1"/>
  <c r="T17" i="25" s="1"/>
  <c r="L48" i="26"/>
  <c r="S48" i="26" s="1"/>
  <c r="T48" i="26" s="1"/>
  <c r="L45" i="26"/>
  <c r="S45" i="26" s="1"/>
  <c r="T45" i="26" s="1"/>
  <c r="L62" i="29"/>
  <c r="S62" i="29" s="1"/>
  <c r="T62" i="29" s="1"/>
  <c r="L14" i="29"/>
  <c r="S14" i="29" s="1"/>
  <c r="T14" i="29" s="1"/>
  <c r="L10" i="32"/>
  <c r="S10" i="32" s="1"/>
  <c r="T10" i="32" s="1"/>
  <c r="L18" i="33"/>
  <c r="S18" i="33" s="1"/>
  <c r="L41" i="35"/>
  <c r="S41" i="35" s="1"/>
  <c r="T41" i="35" s="1"/>
  <c r="L16" i="35"/>
  <c r="S16" i="35" s="1"/>
  <c r="T16" i="35" s="1"/>
  <c r="L68" i="36"/>
  <c r="S68" i="36" s="1"/>
  <c r="T68" i="36" s="1"/>
  <c r="L6" i="37"/>
  <c r="S6" i="37" s="1"/>
  <c r="T6" i="37" s="1"/>
  <c r="L12" i="39"/>
  <c r="S12" i="39" s="1"/>
  <c r="T12" i="39" s="1"/>
  <c r="L59" i="43"/>
  <c r="N59" i="43" s="1"/>
  <c r="M60" i="43" s="1"/>
  <c r="L60" i="35"/>
  <c r="S60" i="35" s="1"/>
  <c r="T60" i="35" s="1"/>
  <c r="L45" i="17"/>
  <c r="S45" i="17" s="1"/>
  <c r="T45" i="17" s="1"/>
  <c r="L21" i="17"/>
  <c r="S21" i="17" s="1"/>
  <c r="T21" i="17" s="1"/>
  <c r="L23" i="20"/>
  <c r="S23" i="20" s="1"/>
  <c r="T23" i="20" s="1"/>
  <c r="L12" i="25"/>
  <c r="S12" i="25" s="1"/>
  <c r="T12" i="25" s="1"/>
  <c r="L42" i="26"/>
  <c r="S42" i="26" s="1"/>
  <c r="T42" i="26" s="1"/>
  <c r="L35" i="26"/>
  <c r="S35" i="26" s="1"/>
  <c r="T35" i="26" s="1"/>
  <c r="L17" i="27"/>
  <c r="S17" i="27" s="1"/>
  <c r="T17" i="27" s="1"/>
  <c r="L10" i="28"/>
  <c r="S10" i="28" s="1"/>
  <c r="T10" i="28" s="1"/>
  <c r="L39" i="30"/>
  <c r="S39" i="30" s="1"/>
  <c r="T39" i="30" s="1"/>
  <c r="L11" i="34"/>
  <c r="S11" i="34" s="1"/>
  <c r="T11" i="34" s="1"/>
  <c r="L17" i="35"/>
  <c r="S17" i="35" s="1"/>
  <c r="L15" i="35"/>
  <c r="S15" i="35" s="1"/>
  <c r="T15" i="35" s="1"/>
  <c r="L37" i="36"/>
  <c r="S37" i="36" s="1"/>
  <c r="T37" i="36" s="1"/>
  <c r="L12" i="37"/>
  <c r="S12" i="37" s="1"/>
  <c r="T12" i="37" s="1"/>
  <c r="L14" i="39"/>
  <c r="S14" i="39" s="1"/>
  <c r="T14" i="39" s="1"/>
  <c r="L11" i="40"/>
  <c r="S11" i="40" s="1"/>
  <c r="L37" i="43"/>
  <c r="S37" i="43" s="1"/>
  <c r="T37" i="43" s="1"/>
  <c r="L14" i="22"/>
  <c r="S14" i="22" s="1"/>
  <c r="L62" i="25"/>
  <c r="S62" i="25" s="1"/>
  <c r="T62" i="25" s="1"/>
  <c r="L18" i="27"/>
  <c r="S18" i="27" s="1"/>
  <c r="T18" i="27" s="1"/>
  <c r="L7" i="43"/>
  <c r="S7" i="43" s="1"/>
  <c r="T7" i="43" s="1"/>
  <c r="L49" i="28"/>
  <c r="S49" i="28" s="1"/>
  <c r="T49" i="28" s="1"/>
  <c r="T39" i="34"/>
  <c r="L49" i="33"/>
  <c r="S49" i="33" s="1"/>
  <c r="T49" i="33" s="1"/>
  <c r="L38" i="33"/>
  <c r="S38" i="33" s="1"/>
  <c r="T38" i="33" s="1"/>
  <c r="L37" i="35"/>
  <c r="S37" i="35" s="1"/>
  <c r="T37" i="35" s="1"/>
  <c r="L40" i="36"/>
  <c r="S40" i="36" s="1"/>
  <c r="T40" i="36" s="1"/>
  <c r="L6" i="38"/>
  <c r="S6" i="38" s="1"/>
  <c r="T6" i="38" s="1"/>
  <c r="L19" i="38"/>
  <c r="S19" i="38" s="1"/>
  <c r="T19" i="38" s="1"/>
  <c r="L21" i="36"/>
  <c r="S21" i="36" s="1"/>
  <c r="T21" i="36" s="1"/>
  <c r="L38" i="38"/>
  <c r="S38" i="38" s="1"/>
  <c r="T38" i="38" s="1"/>
  <c r="L61" i="17"/>
  <c r="S61" i="17" s="1"/>
  <c r="T61" i="17" s="1"/>
  <c r="L77" i="17"/>
  <c r="S77" i="17" s="1"/>
  <c r="L17" i="20"/>
  <c r="S17" i="20" s="1"/>
  <c r="T17" i="20" s="1"/>
  <c r="L40" i="21"/>
  <c r="S40" i="21" s="1"/>
  <c r="T40" i="21" s="1"/>
  <c r="L33" i="21"/>
  <c r="S33" i="21" s="1"/>
  <c r="T33" i="21" s="1"/>
  <c r="L72" i="24"/>
  <c r="S72" i="24" s="1"/>
  <c r="T72" i="24" s="1"/>
  <c r="L11" i="24"/>
  <c r="S11" i="24" s="1"/>
  <c r="T11" i="24" s="1"/>
  <c r="L9" i="25"/>
  <c r="S9" i="25" s="1"/>
  <c r="T9" i="25" s="1"/>
  <c r="L11" i="27"/>
  <c r="S11" i="27" s="1"/>
  <c r="T11" i="27" s="1"/>
  <c r="L60" i="28"/>
  <c r="S60" i="28" s="1"/>
  <c r="T60" i="28" s="1"/>
  <c r="L8" i="28"/>
  <c r="S8" i="28" s="1"/>
  <c r="T8" i="28" s="1"/>
  <c r="L37" i="28"/>
  <c r="S37" i="28" s="1"/>
  <c r="T37" i="28" s="1"/>
  <c r="L37" i="30"/>
  <c r="S37" i="30" s="1"/>
  <c r="T37" i="30" s="1"/>
  <c r="L12" i="20"/>
  <c r="S12" i="20" s="1"/>
  <c r="T12" i="20" s="1"/>
  <c r="L9" i="21"/>
  <c r="S9" i="21" s="1"/>
  <c r="L22" i="22"/>
  <c r="S22" i="22" s="1"/>
  <c r="L14" i="27"/>
  <c r="S14" i="27" s="1"/>
  <c r="T14" i="27" s="1"/>
  <c r="L12" i="28"/>
  <c r="S12" i="28" s="1"/>
  <c r="T12" i="28" s="1"/>
  <c r="L6" i="28"/>
  <c r="S6" i="28" s="1"/>
  <c r="T6" i="28" s="1"/>
  <c r="L21" i="33"/>
  <c r="S21" i="33" s="1"/>
  <c r="T21" i="33" s="1"/>
  <c r="L19" i="33"/>
  <c r="S19" i="33" s="1"/>
  <c r="T19" i="33" s="1"/>
  <c r="L14" i="34"/>
  <c r="S14" i="34" s="1"/>
  <c r="T14" i="34" s="1"/>
  <c r="L8" i="37"/>
  <c r="S8" i="37" s="1"/>
  <c r="T8" i="37" s="1"/>
  <c r="L37" i="38"/>
  <c r="S37" i="38" s="1"/>
  <c r="T37" i="38" s="1"/>
  <c r="L36" i="38"/>
  <c r="S36" i="38" s="1"/>
  <c r="T36" i="38" s="1"/>
  <c r="L12" i="38"/>
  <c r="S12" i="38" s="1"/>
  <c r="T12" i="38" s="1"/>
  <c r="L32" i="39"/>
  <c r="N32" i="39" s="1"/>
  <c r="M33" i="39" s="1"/>
  <c r="L43" i="21"/>
  <c r="S43" i="21" s="1"/>
  <c r="T43" i="21" s="1"/>
  <c r="L46" i="22"/>
  <c r="S46" i="22" s="1"/>
  <c r="T46" i="22" s="1"/>
  <c r="L8" i="25"/>
  <c r="S8" i="25" s="1"/>
  <c r="T8" i="25" s="1"/>
  <c r="L40" i="26"/>
  <c r="S40" i="26" s="1"/>
  <c r="T40" i="26" s="1"/>
  <c r="L13" i="28"/>
  <c r="S13" i="28" s="1"/>
  <c r="T13" i="28" s="1"/>
  <c r="L13" i="30"/>
  <c r="S13" i="30" s="1"/>
  <c r="T13" i="30" s="1"/>
  <c r="L13" i="34"/>
  <c r="S13" i="34" s="1"/>
  <c r="T13" i="34" s="1"/>
  <c r="L40" i="27"/>
  <c r="S40" i="27" s="1"/>
  <c r="T40" i="27" s="1"/>
  <c r="L20" i="29"/>
  <c r="S20" i="29" s="1"/>
  <c r="T20" i="29" s="1"/>
  <c r="L14" i="31"/>
  <c r="S14" i="31" s="1"/>
  <c r="T14" i="31" s="1"/>
  <c r="L20" i="33"/>
  <c r="S20" i="33" s="1"/>
  <c r="T20" i="33" s="1"/>
  <c r="L20" i="22"/>
  <c r="S20" i="22" s="1"/>
  <c r="T20" i="22" s="1"/>
  <c r="L13" i="24"/>
  <c r="S13" i="24" s="1"/>
  <c r="T13" i="24" s="1"/>
  <c r="L19" i="26"/>
  <c r="S19" i="26" s="1"/>
  <c r="T19" i="26" s="1"/>
  <c r="L6" i="32"/>
  <c r="S6" i="32" s="1"/>
  <c r="L46" i="29"/>
  <c r="S46" i="29" s="1"/>
  <c r="T46" i="29" s="1"/>
  <c r="L14" i="30"/>
  <c r="S14" i="30" s="1"/>
  <c r="L64" i="33"/>
  <c r="S64" i="33" s="1"/>
  <c r="T64" i="33" s="1"/>
  <c r="L62" i="33"/>
  <c r="S62" i="33" s="1"/>
  <c r="L64" i="39"/>
  <c r="S64" i="39" s="1"/>
  <c r="T64" i="39" s="1"/>
  <c r="L8" i="39"/>
  <c r="S8" i="39" s="1"/>
  <c r="T8" i="39" s="1"/>
  <c r="L65" i="43"/>
  <c r="S65" i="43" s="1"/>
  <c r="T65" i="43" s="1"/>
  <c r="L12" i="41"/>
  <c r="S12" i="41" s="1"/>
  <c r="T12" i="41" s="1"/>
  <c r="L62" i="44"/>
  <c r="S62" i="44" s="1"/>
  <c r="T62" i="44" s="1"/>
  <c r="L9" i="34"/>
  <c r="S9" i="34" s="1"/>
  <c r="T9" i="34" s="1"/>
  <c r="L19" i="41"/>
  <c r="S19" i="41" s="1"/>
  <c r="T19" i="41" s="1"/>
  <c r="L6" i="21"/>
  <c r="S6" i="21" s="1"/>
  <c r="T6" i="21" s="1"/>
  <c r="L12" i="21"/>
  <c r="S12" i="21" s="1"/>
  <c r="T12" i="21" s="1"/>
  <c r="L10" i="23"/>
  <c r="S10" i="23" s="1"/>
  <c r="T10" i="23" s="1"/>
  <c r="L41" i="24"/>
  <c r="S41" i="24" s="1"/>
  <c r="L23" i="28"/>
  <c r="S23" i="28" s="1"/>
  <c r="L36" i="29"/>
  <c r="S36" i="29" s="1"/>
  <c r="T36" i="29" s="1"/>
  <c r="L42" i="31"/>
  <c r="S42" i="31" s="1"/>
  <c r="L15" i="33"/>
  <c r="S15" i="33" s="1"/>
  <c r="T15" i="33" s="1"/>
  <c r="L19" i="34"/>
  <c r="S19" i="34" s="1"/>
  <c r="T19" i="34" s="1"/>
  <c r="T22" i="44"/>
  <c r="L47" i="5"/>
  <c r="S47" i="5" s="1"/>
  <c r="L19" i="30"/>
  <c r="S19" i="30" s="1"/>
  <c r="T19" i="30" s="1"/>
  <c r="L21" i="37"/>
  <c r="S21" i="37" s="1"/>
  <c r="T21" i="37" s="1"/>
  <c r="L71" i="5"/>
  <c r="S71" i="5" s="1"/>
  <c r="T71" i="5" s="1"/>
  <c r="T15" i="21"/>
  <c r="L65" i="22"/>
  <c r="S65" i="22" s="1"/>
  <c r="T65" i="22" s="1"/>
  <c r="L47" i="17"/>
  <c r="S47" i="17" s="1"/>
  <c r="T47" i="17" s="1"/>
  <c r="L75" i="17"/>
  <c r="S75" i="17" s="1"/>
  <c r="T75" i="17" s="1"/>
  <c r="L9" i="19"/>
  <c r="S9" i="19" s="1"/>
  <c r="T9" i="19" s="1"/>
  <c r="L63" i="22"/>
  <c r="S63" i="22" s="1"/>
  <c r="T63" i="22" s="1"/>
  <c r="L18" i="28"/>
  <c r="S18" i="28" s="1"/>
  <c r="T18" i="28" s="1"/>
  <c r="L10" i="30"/>
  <c r="S10" i="30" s="1"/>
  <c r="T10" i="30" s="1"/>
  <c r="L41" i="31"/>
  <c r="S41" i="31" s="1"/>
  <c r="T41" i="31" s="1"/>
  <c r="L64" i="31"/>
  <c r="S64" i="31" s="1"/>
  <c r="L61" i="34"/>
  <c r="S61" i="34" s="1"/>
  <c r="T61" i="34" s="1"/>
  <c r="L23" i="36"/>
  <c r="S23" i="36" s="1"/>
  <c r="T23" i="36" s="1"/>
  <c r="L69" i="42"/>
  <c r="S69" i="42" s="1"/>
  <c r="T69" i="42" s="1"/>
  <c r="L17" i="42"/>
  <c r="S17" i="42" s="1"/>
  <c r="T17" i="42" s="1"/>
  <c r="L22" i="42"/>
  <c r="S22" i="42" s="1"/>
  <c r="T22" i="42" s="1"/>
  <c r="L37" i="26"/>
  <c r="S37" i="26" s="1"/>
  <c r="T37" i="26" s="1"/>
  <c r="L48" i="28"/>
  <c r="S48" i="28" s="1"/>
  <c r="T48" i="28" s="1"/>
  <c r="L15" i="38"/>
  <c r="S15" i="38" s="1"/>
  <c r="T15" i="38" s="1"/>
  <c r="L14" i="44"/>
  <c r="S14" i="44" s="1"/>
  <c r="L10" i="21"/>
  <c r="S10" i="21" s="1"/>
  <c r="T10" i="21" s="1"/>
  <c r="L15" i="24"/>
  <c r="S15" i="24" s="1"/>
  <c r="T15" i="24" s="1"/>
  <c r="L6" i="24"/>
  <c r="S6" i="24" s="1"/>
  <c r="T6" i="24" s="1"/>
  <c r="L18" i="25"/>
  <c r="S18" i="25" s="1"/>
  <c r="T18" i="25" s="1"/>
  <c r="L38" i="26"/>
  <c r="S38" i="26" s="1"/>
  <c r="L73" i="5"/>
  <c r="S73" i="5" s="1"/>
  <c r="T73" i="5" s="1"/>
  <c r="L40" i="5"/>
  <c r="S40" i="5" s="1"/>
  <c r="L35" i="5"/>
  <c r="S35" i="5" s="1"/>
  <c r="L50" i="5"/>
  <c r="S50" i="5" s="1"/>
  <c r="L8" i="20"/>
  <c r="S8" i="20" s="1"/>
  <c r="L21" i="29"/>
  <c r="S21" i="29" s="1"/>
  <c r="T21" i="29" s="1"/>
  <c r="L32" i="17"/>
  <c r="N32" i="17" s="1"/>
  <c r="M33" i="17" s="1"/>
  <c r="L41" i="17"/>
  <c r="S41" i="17" s="1"/>
  <c r="T18" i="36"/>
  <c r="L64" i="5"/>
  <c r="S64" i="5" s="1"/>
  <c r="T64" i="5" s="1"/>
  <c r="L35" i="17"/>
  <c r="S35" i="17" s="1"/>
  <c r="T35" i="17" s="1"/>
  <c r="L21" i="20"/>
  <c r="S21" i="20" s="1"/>
  <c r="T21" i="20" s="1"/>
  <c r="L6" i="20"/>
  <c r="S6" i="20" s="1"/>
  <c r="L10" i="26"/>
  <c r="S10" i="26" s="1"/>
  <c r="T10" i="26" s="1"/>
  <c r="L14" i="17"/>
  <c r="S14" i="17" s="1"/>
  <c r="T14" i="17" s="1"/>
  <c r="L44" i="20"/>
  <c r="S44" i="20" s="1"/>
  <c r="T44" i="20" s="1"/>
  <c r="L72" i="21"/>
  <c r="S72" i="21" s="1"/>
  <c r="T72" i="21" s="1"/>
  <c r="L16" i="21"/>
  <c r="S16" i="21" s="1"/>
  <c r="T16" i="21" s="1"/>
  <c r="L39" i="23"/>
  <c r="S39" i="23" s="1"/>
  <c r="T39" i="23" s="1"/>
  <c r="L11" i="25"/>
  <c r="S11" i="25" s="1"/>
  <c r="T11" i="25" s="1"/>
  <c r="L8" i="23"/>
  <c r="S8" i="23" s="1"/>
  <c r="T8" i="23" s="1"/>
  <c r="L11" i="35"/>
  <c r="S11" i="35" s="1"/>
  <c r="T11" i="35" s="1"/>
  <c r="L11" i="23"/>
  <c r="S11" i="23" s="1"/>
  <c r="T11" i="23" s="1"/>
  <c r="L1587" i="47"/>
  <c r="K1588" i="47" s="1"/>
  <c r="M1586" i="47"/>
  <c r="M1226" i="47"/>
  <c r="L1227" i="47"/>
  <c r="K1228" i="47" s="1"/>
  <c r="L1287" i="47"/>
  <c r="K1288" i="47" s="1"/>
  <c r="M1286" i="47"/>
  <c r="T15" i="39"/>
  <c r="L77" i="5"/>
  <c r="S77" i="5" s="1"/>
  <c r="T77" i="5" s="1"/>
  <c r="L61" i="5"/>
  <c r="S61" i="5" s="1"/>
  <c r="T61" i="5" s="1"/>
  <c r="L62" i="17"/>
  <c r="S62" i="17" s="1"/>
  <c r="T62" i="17" s="1"/>
  <c r="L75" i="5"/>
  <c r="S75" i="5" s="1"/>
  <c r="T75" i="5" s="1"/>
  <c r="L59" i="5"/>
  <c r="S59" i="5" s="1"/>
  <c r="T59" i="5" s="1"/>
  <c r="V59" i="5" s="1"/>
  <c r="U60" i="5" s="1"/>
  <c r="L44" i="5"/>
  <c r="S44" i="5" s="1"/>
  <c r="L39" i="5"/>
  <c r="S39" i="5" s="1"/>
  <c r="L49" i="5"/>
  <c r="S49" i="5" s="1"/>
  <c r="T49" i="5" s="1"/>
  <c r="M1007" i="47"/>
  <c r="M86" i="47"/>
  <c r="L1548" i="47"/>
  <c r="K1549" i="47" s="1"/>
  <c r="L1549" i="47" s="1"/>
  <c r="K1550" i="47" s="1"/>
  <c r="L1348" i="47"/>
  <c r="K1349" i="47" s="1"/>
  <c r="M1348" i="47" s="1"/>
  <c r="I19" i="23"/>
  <c r="L19" i="23" s="1"/>
  <c r="S19" i="23" s="1"/>
  <c r="T19" i="23" s="1"/>
  <c r="I11" i="29"/>
  <c r="L11" i="29" s="1"/>
  <c r="S11" i="29" s="1"/>
  <c r="T11" i="29" s="1"/>
  <c r="L9" i="41"/>
  <c r="S9" i="41" s="1"/>
  <c r="T9" i="41" s="1"/>
  <c r="R14" i="44"/>
  <c r="L11" i="43"/>
  <c r="S11" i="43" s="1"/>
  <c r="T11" i="43" s="1"/>
  <c r="L9" i="42"/>
  <c r="S9" i="42" s="1"/>
  <c r="T9" i="42" s="1"/>
  <c r="L36" i="40"/>
  <c r="S36" i="40" s="1"/>
  <c r="T36" i="40" s="1"/>
  <c r="L76" i="40"/>
  <c r="S76" i="40" s="1"/>
  <c r="T76" i="40" s="1"/>
  <c r="L68" i="40"/>
  <c r="S68" i="40" s="1"/>
  <c r="T68" i="40" s="1"/>
  <c r="T41" i="40"/>
  <c r="L17" i="40"/>
  <c r="S17" i="40" s="1"/>
  <c r="T17" i="40" s="1"/>
  <c r="L9" i="40"/>
  <c r="S9" i="40" s="1"/>
  <c r="T9" i="40" s="1"/>
  <c r="F59" i="38"/>
  <c r="K59" i="38"/>
  <c r="L14" i="37"/>
  <c r="S14" i="37" s="1"/>
  <c r="L46" i="37"/>
  <c r="S46" i="37" s="1"/>
  <c r="T46" i="37" s="1"/>
  <c r="L42" i="36"/>
  <c r="S42" i="36" s="1"/>
  <c r="T42" i="36" s="1"/>
  <c r="L13" i="35"/>
  <c r="S13" i="35" s="1"/>
  <c r="T13" i="35" s="1"/>
  <c r="F32" i="35"/>
  <c r="I32" i="35" s="1"/>
  <c r="K32" i="35"/>
  <c r="H32" i="35"/>
  <c r="L59" i="35"/>
  <c r="N59" i="35" s="1"/>
  <c r="M60" i="35" s="1"/>
  <c r="R32" i="35"/>
  <c r="L14" i="35"/>
  <c r="S14" i="35" s="1"/>
  <c r="T14" i="35" s="1"/>
  <c r="L46" i="35"/>
  <c r="S46" i="35" s="1"/>
  <c r="T46" i="35" s="1"/>
  <c r="F32" i="34"/>
  <c r="K32" i="34"/>
  <c r="L73" i="33"/>
  <c r="S73" i="33" s="1"/>
  <c r="T73" i="33" s="1"/>
  <c r="L47" i="33"/>
  <c r="S47" i="33" s="1"/>
  <c r="T47" i="33" s="1"/>
  <c r="I7" i="33"/>
  <c r="L7" i="33" s="1"/>
  <c r="S7" i="33" s="1"/>
  <c r="T7" i="33" s="1"/>
  <c r="L67" i="33"/>
  <c r="S67" i="33" s="1"/>
  <c r="T67" i="33" s="1"/>
  <c r="L41" i="33"/>
  <c r="S41" i="33" s="1"/>
  <c r="L11" i="33"/>
  <c r="S11" i="33" s="1"/>
  <c r="T11" i="33" s="1"/>
  <c r="L65" i="33"/>
  <c r="S65" i="33" s="1"/>
  <c r="T65" i="33" s="1"/>
  <c r="L66" i="33"/>
  <c r="S66" i="33" s="1"/>
  <c r="T66" i="33" s="1"/>
  <c r="L72" i="32"/>
  <c r="S72" i="32" s="1"/>
  <c r="T72" i="32" s="1"/>
  <c r="L65" i="32"/>
  <c r="S65" i="32" s="1"/>
  <c r="L12" i="32"/>
  <c r="S12" i="32" s="1"/>
  <c r="T12" i="32" s="1"/>
  <c r="L9" i="32"/>
  <c r="S9" i="32" s="1"/>
  <c r="T9" i="32" s="1"/>
  <c r="L62" i="31"/>
  <c r="S62" i="31" s="1"/>
  <c r="L50" i="31"/>
  <c r="S50" i="31" s="1"/>
  <c r="H59" i="31"/>
  <c r="K59" i="31"/>
  <c r="H32" i="30"/>
  <c r="K32" i="30"/>
  <c r="G32" i="30"/>
  <c r="I64" i="30"/>
  <c r="L64" i="30" s="1"/>
  <c r="S64" i="30" s="1"/>
  <c r="T64" i="30" s="1"/>
  <c r="L33" i="30"/>
  <c r="S33" i="30" s="1"/>
  <c r="T33" i="30" s="1"/>
  <c r="L22" i="30"/>
  <c r="S22" i="30" s="1"/>
  <c r="T22" i="30" s="1"/>
  <c r="L17" i="29"/>
  <c r="S17" i="29" s="1"/>
  <c r="T17" i="29" s="1"/>
  <c r="L12" i="29"/>
  <c r="S12" i="29" s="1"/>
  <c r="T12" i="29" s="1"/>
  <c r="L64" i="29"/>
  <c r="S64" i="29" s="1"/>
  <c r="L60" i="29"/>
  <c r="S60" i="29" s="1"/>
  <c r="T60" i="29" s="1"/>
  <c r="G32" i="28"/>
  <c r="K32" i="28"/>
  <c r="L41" i="28"/>
  <c r="S41" i="28" s="1"/>
  <c r="I71" i="28"/>
  <c r="L71" i="28" s="1"/>
  <c r="S71" i="28" s="1"/>
  <c r="T71" i="28" s="1"/>
  <c r="L7" i="26"/>
  <c r="S7" i="26" s="1"/>
  <c r="T7" i="26" s="1"/>
  <c r="R35" i="25"/>
  <c r="L13" i="25"/>
  <c r="S13" i="25" s="1"/>
  <c r="L69" i="24"/>
  <c r="S69" i="24" s="1"/>
  <c r="T69" i="24" s="1"/>
  <c r="H59" i="23"/>
  <c r="L15" i="23"/>
  <c r="S15" i="23" s="1"/>
  <c r="T15" i="23" s="1"/>
  <c r="L38" i="23"/>
  <c r="S38" i="23" s="1"/>
  <c r="T38" i="23" s="1"/>
  <c r="F59" i="23"/>
  <c r="I59" i="23" s="1"/>
  <c r="L59" i="23" s="1"/>
  <c r="L32" i="23"/>
  <c r="S32" i="23" s="1"/>
  <c r="L76" i="23"/>
  <c r="S76" i="23" s="1"/>
  <c r="T76" i="23" s="1"/>
  <c r="G59" i="23"/>
  <c r="L72" i="23"/>
  <c r="S72" i="23" s="1"/>
  <c r="L33" i="22"/>
  <c r="S33" i="22" s="1"/>
  <c r="T33" i="22" s="1"/>
  <c r="F32" i="22"/>
  <c r="F32" i="21"/>
  <c r="K32" i="21"/>
  <c r="G59" i="21"/>
  <c r="G79" i="21" s="1"/>
  <c r="K59" i="21"/>
  <c r="R44" i="19"/>
  <c r="L67" i="5"/>
  <c r="S67" i="5" s="1"/>
  <c r="T67" i="5" s="1"/>
  <c r="I37" i="5"/>
  <c r="L37" i="5" s="1"/>
  <c r="S37" i="5" s="1"/>
  <c r="T37" i="5" s="1"/>
  <c r="I33" i="5"/>
  <c r="L33" i="5" s="1"/>
  <c r="S33" i="5" s="1"/>
  <c r="T33" i="5" s="1"/>
  <c r="L69" i="5"/>
  <c r="S69" i="5" s="1"/>
  <c r="T69" i="5" s="1"/>
  <c r="L60" i="5"/>
  <c r="S60" i="5" s="1"/>
  <c r="T60" i="5" s="1"/>
  <c r="R40" i="5"/>
  <c r="L48" i="5"/>
  <c r="S48" i="5" s="1"/>
  <c r="L32" i="5"/>
  <c r="N32" i="5" s="1"/>
  <c r="M33" i="5" s="1"/>
  <c r="L63" i="5"/>
  <c r="S63" i="5" s="1"/>
  <c r="T63" i="5" s="1"/>
  <c r="L36" i="5"/>
  <c r="S36" i="5" s="1"/>
  <c r="L46" i="5"/>
  <c r="S46" i="5" s="1"/>
  <c r="L76" i="5"/>
  <c r="S76" i="5" s="1"/>
  <c r="T76" i="5" s="1"/>
  <c r="L45" i="5"/>
  <c r="S45" i="5" s="1"/>
  <c r="T45" i="5" s="1"/>
  <c r="L41" i="5"/>
  <c r="S41" i="5" s="1"/>
  <c r="T41" i="5" s="1"/>
  <c r="L72" i="5"/>
  <c r="S72" i="5" s="1"/>
  <c r="T72" i="5" s="1"/>
  <c r="R75" i="5"/>
  <c r="R59" i="5"/>
  <c r="R76" i="23"/>
  <c r="I15" i="36"/>
  <c r="L15" i="36" s="1"/>
  <c r="S15" i="36" s="1"/>
  <c r="T15" i="36" s="1"/>
  <c r="I40" i="33"/>
  <c r="L40" i="33" s="1"/>
  <c r="S40" i="33" s="1"/>
  <c r="T40" i="33" s="1"/>
  <c r="I13" i="38"/>
  <c r="L13" i="38" s="1"/>
  <c r="S13" i="38" s="1"/>
  <c r="T13" i="38" s="1"/>
  <c r="I18" i="20"/>
  <c r="L18" i="20" s="1"/>
  <c r="S18" i="20" s="1"/>
  <c r="T18" i="20" s="1"/>
  <c r="I22" i="33"/>
  <c r="L22" i="33" s="1"/>
  <c r="S22" i="33" s="1"/>
  <c r="T22" i="33" s="1"/>
  <c r="I62" i="39"/>
  <c r="L62" i="39" s="1"/>
  <c r="S62" i="39" s="1"/>
  <c r="I64" i="35"/>
  <c r="L64" i="35" s="1"/>
  <c r="S64" i="35" s="1"/>
  <c r="T64" i="35" s="1"/>
  <c r="I67" i="23"/>
  <c r="L67" i="23" s="1"/>
  <c r="S67" i="23" s="1"/>
  <c r="T67" i="23" s="1"/>
  <c r="I7" i="35"/>
  <c r="L7" i="35" s="1"/>
  <c r="S7" i="35" s="1"/>
  <c r="T7" i="35" s="1"/>
  <c r="I45" i="36"/>
  <c r="L45" i="36" s="1"/>
  <c r="S45" i="36" s="1"/>
  <c r="T45" i="36" s="1"/>
  <c r="R19" i="41"/>
  <c r="R48" i="44"/>
  <c r="R16" i="44"/>
  <c r="I6" i="30"/>
  <c r="L6" i="30" s="1"/>
  <c r="S6" i="30" s="1"/>
  <c r="T6" i="30" s="1"/>
  <c r="I15" i="29"/>
  <c r="L15" i="29" s="1"/>
  <c r="S15" i="29" s="1"/>
  <c r="T15" i="29" s="1"/>
  <c r="R48" i="32"/>
  <c r="I16" i="33"/>
  <c r="L16" i="33" s="1"/>
  <c r="S16" i="33" s="1"/>
  <c r="T16" i="33" s="1"/>
  <c r="R43" i="39"/>
  <c r="R67" i="17"/>
  <c r="R22" i="17"/>
  <c r="I16" i="17"/>
  <c r="L16" i="17" s="1"/>
  <c r="S16" i="17" s="1"/>
  <c r="T16" i="17" s="1"/>
  <c r="I50" i="32"/>
  <c r="L50" i="32" s="1"/>
  <c r="S50" i="32" s="1"/>
  <c r="T50" i="32" s="1"/>
  <c r="T44" i="34"/>
  <c r="X24" i="35"/>
  <c r="R76" i="40"/>
  <c r="R21" i="42"/>
  <c r="I16" i="44"/>
  <c r="L16" i="44" s="1"/>
  <c r="S16" i="44" s="1"/>
  <c r="R32" i="5"/>
  <c r="G52" i="5"/>
  <c r="R46" i="38"/>
  <c r="R36" i="5"/>
  <c r="R75" i="17"/>
  <c r="T48" i="21"/>
  <c r="T18" i="22"/>
  <c r="R33" i="24"/>
  <c r="I21" i="30"/>
  <c r="L21" i="30" s="1"/>
  <c r="S21" i="30" s="1"/>
  <c r="T21" i="30" s="1"/>
  <c r="R7" i="35"/>
  <c r="T10" i="38"/>
  <c r="T65" i="5"/>
  <c r="R7" i="26"/>
  <c r="T23" i="27"/>
  <c r="T23" i="34"/>
  <c r="I36" i="35"/>
  <c r="L36" i="35" s="1"/>
  <c r="S36" i="35" s="1"/>
  <c r="T36" i="35" s="1"/>
  <c r="R5" i="41"/>
  <c r="R43" i="42"/>
  <c r="T43" i="42" s="1"/>
  <c r="R22" i="22"/>
  <c r="X24" i="24"/>
  <c r="I42" i="25"/>
  <c r="L42" i="25" s="1"/>
  <c r="S42" i="25" s="1"/>
  <c r="T42" i="25" s="1"/>
  <c r="I7" i="27"/>
  <c r="L7" i="27" s="1"/>
  <c r="S7" i="27" s="1"/>
  <c r="T7" i="27" s="1"/>
  <c r="R41" i="30"/>
  <c r="R22" i="30"/>
  <c r="I36" i="32"/>
  <c r="L36" i="32" s="1"/>
  <c r="S36" i="32" s="1"/>
  <c r="T36" i="32" s="1"/>
  <c r="I64" i="34"/>
  <c r="L64" i="34" s="1"/>
  <c r="S64" i="34" s="1"/>
  <c r="T64" i="34" s="1"/>
  <c r="R8" i="34"/>
  <c r="R64" i="35"/>
  <c r="I15" i="37"/>
  <c r="L15" i="37" s="1"/>
  <c r="S15" i="37" s="1"/>
  <c r="T15" i="37" s="1"/>
  <c r="I18" i="19"/>
  <c r="L18" i="19" s="1"/>
  <c r="S18" i="19" s="1"/>
  <c r="T18" i="19" s="1"/>
  <c r="R9" i="19"/>
  <c r="I61" i="26"/>
  <c r="L61" i="26" s="1"/>
  <c r="S61" i="26" s="1"/>
  <c r="T61" i="26" s="1"/>
  <c r="R21" i="26"/>
  <c r="R6" i="27"/>
  <c r="I20" i="26"/>
  <c r="L20" i="26" s="1"/>
  <c r="S20" i="26" s="1"/>
  <c r="T20" i="26" s="1"/>
  <c r="R64" i="31"/>
  <c r="R50" i="31"/>
  <c r="R24" i="31"/>
  <c r="T24" i="31" s="1"/>
  <c r="I44" i="39"/>
  <c r="L44" i="39" s="1"/>
  <c r="S44" i="39" s="1"/>
  <c r="T44" i="39" s="1"/>
  <c r="I33" i="40"/>
  <c r="L33" i="40" s="1"/>
  <c r="S33" i="40" s="1"/>
  <c r="T33" i="40" s="1"/>
  <c r="R59" i="43"/>
  <c r="T39" i="44"/>
  <c r="I41" i="44"/>
  <c r="L41" i="44" s="1"/>
  <c r="S41" i="44" s="1"/>
  <c r="T41" i="44" s="1"/>
  <c r="R38" i="44"/>
  <c r="R9" i="21"/>
  <c r="R8" i="20"/>
  <c r="I12" i="43"/>
  <c r="L12" i="43" s="1"/>
  <c r="S12" i="43" s="1"/>
  <c r="T12" i="43" s="1"/>
  <c r="R12" i="20"/>
  <c r="I19" i="25"/>
  <c r="L19" i="25" s="1"/>
  <c r="S19" i="25" s="1"/>
  <c r="T19" i="25" s="1"/>
  <c r="R19" i="35"/>
  <c r="I23" i="38"/>
  <c r="L23" i="38" s="1"/>
  <c r="S23" i="38" s="1"/>
  <c r="T23" i="38" s="1"/>
  <c r="R63" i="22"/>
  <c r="R37" i="28"/>
  <c r="R46" i="28"/>
  <c r="R33" i="31"/>
  <c r="R37" i="43"/>
  <c r="R34" i="36"/>
  <c r="T34" i="36" s="1"/>
  <c r="I9" i="38"/>
  <c r="L9" i="38" s="1"/>
  <c r="S9" i="38" s="1"/>
  <c r="T9" i="38" s="1"/>
  <c r="I42" i="38"/>
  <c r="L42" i="38" s="1"/>
  <c r="S42" i="38" s="1"/>
  <c r="I35" i="39"/>
  <c r="L35" i="39" s="1"/>
  <c r="S35" i="39" s="1"/>
  <c r="T35" i="39" s="1"/>
  <c r="I50" i="39"/>
  <c r="L50" i="39" s="1"/>
  <c r="S50" i="39" s="1"/>
  <c r="R33" i="39"/>
  <c r="X51" i="42"/>
  <c r="I17" i="23"/>
  <c r="L17" i="23" s="1"/>
  <c r="S17" i="23" s="1"/>
  <c r="T17" i="23" s="1"/>
  <c r="I35" i="43"/>
  <c r="L35" i="43" s="1"/>
  <c r="S35" i="43" s="1"/>
  <c r="R48" i="5"/>
  <c r="I18" i="26"/>
  <c r="L18" i="26" s="1"/>
  <c r="S18" i="26" s="1"/>
  <c r="T18" i="26" s="1"/>
  <c r="R62" i="29"/>
  <c r="I20" i="31"/>
  <c r="L20" i="31" s="1"/>
  <c r="S20" i="31" s="1"/>
  <c r="T20" i="31" s="1"/>
  <c r="H25" i="17"/>
  <c r="R21" i="17"/>
  <c r="I46" i="23"/>
  <c r="L46" i="23" s="1"/>
  <c r="S46" i="23" s="1"/>
  <c r="T46" i="23" s="1"/>
  <c r="R67" i="23"/>
  <c r="R43" i="26"/>
  <c r="T43" i="26" s="1"/>
  <c r="R71" i="28"/>
  <c r="R41" i="33"/>
  <c r="R33" i="33"/>
  <c r="R45" i="33"/>
  <c r="T45" i="33" s="1"/>
  <c r="I35" i="33"/>
  <c r="L35" i="33" s="1"/>
  <c r="S35" i="33" s="1"/>
  <c r="I51" i="35"/>
  <c r="Q51" i="35" s="1"/>
  <c r="I23" i="37"/>
  <c r="L23" i="37" s="1"/>
  <c r="S23" i="37" s="1"/>
  <c r="T23" i="37" s="1"/>
  <c r="T16" i="41"/>
  <c r="I15" i="42"/>
  <c r="L15" i="42" s="1"/>
  <c r="S15" i="42" s="1"/>
  <c r="T15" i="42" s="1"/>
  <c r="R40" i="42"/>
  <c r="R22" i="43"/>
  <c r="T22" i="43" s="1"/>
  <c r="R51" i="5"/>
  <c r="T51" i="5" s="1"/>
  <c r="R35" i="5"/>
  <c r="R50" i="5"/>
  <c r="R10" i="20"/>
  <c r="I8" i="31"/>
  <c r="L8" i="31" s="1"/>
  <c r="S8" i="31" s="1"/>
  <c r="T8" i="31" s="1"/>
  <c r="I45" i="31"/>
  <c r="L45" i="31" s="1"/>
  <c r="S45" i="31" s="1"/>
  <c r="T45" i="31" s="1"/>
  <c r="I7" i="38"/>
  <c r="L7" i="38" s="1"/>
  <c r="S7" i="38" s="1"/>
  <c r="T7" i="38" s="1"/>
  <c r="R22" i="39"/>
  <c r="I10" i="41"/>
  <c r="L10" i="41" s="1"/>
  <c r="S10" i="41" s="1"/>
  <c r="T10" i="41" s="1"/>
  <c r="I16" i="20"/>
  <c r="L16" i="20" s="1"/>
  <c r="S16" i="20" s="1"/>
  <c r="T16" i="20" s="1"/>
  <c r="R38" i="21"/>
  <c r="R13" i="25"/>
  <c r="I71" i="33"/>
  <c r="L71" i="33" s="1"/>
  <c r="S71" i="33" s="1"/>
  <c r="I76" i="36"/>
  <c r="L76" i="36" s="1"/>
  <c r="S76" i="36" s="1"/>
  <c r="T76" i="36" s="1"/>
  <c r="I48" i="36"/>
  <c r="L48" i="36" s="1"/>
  <c r="S48" i="36" s="1"/>
  <c r="R62" i="39"/>
  <c r="R19" i="40"/>
  <c r="I61" i="40"/>
  <c r="L61" i="40" s="1"/>
  <c r="S61" i="40" s="1"/>
  <c r="T61" i="40" s="1"/>
  <c r="I43" i="41"/>
  <c r="L43" i="41" s="1"/>
  <c r="S43" i="41" s="1"/>
  <c r="R37" i="42"/>
  <c r="R19" i="19"/>
  <c r="R44" i="20"/>
  <c r="I38" i="21"/>
  <c r="L38" i="21" s="1"/>
  <c r="S38" i="21" s="1"/>
  <c r="T38" i="21" s="1"/>
  <c r="R38" i="25"/>
  <c r="R36" i="26"/>
  <c r="R65" i="32"/>
  <c r="I43" i="39"/>
  <c r="L43" i="39" s="1"/>
  <c r="S43" i="39" s="1"/>
  <c r="T43" i="39" s="1"/>
  <c r="I75" i="40"/>
  <c r="L75" i="40" s="1"/>
  <c r="S75" i="40" s="1"/>
  <c r="T75" i="40" s="1"/>
  <c r="R19" i="43"/>
  <c r="I17" i="44"/>
  <c r="L17" i="44" s="1"/>
  <c r="S17" i="44" s="1"/>
  <c r="T17" i="44" s="1"/>
  <c r="I33" i="17"/>
  <c r="L33" i="17" s="1"/>
  <c r="S33" i="17" s="1"/>
  <c r="T33" i="17" s="1"/>
  <c r="I43" i="32"/>
  <c r="L43" i="32" s="1"/>
  <c r="S43" i="32" s="1"/>
  <c r="T43" i="32" s="1"/>
  <c r="T43" i="17"/>
  <c r="R24" i="44"/>
  <c r="T24" i="44" s="1"/>
  <c r="I19" i="27"/>
  <c r="L19" i="27" s="1"/>
  <c r="S19" i="27" s="1"/>
  <c r="T19" i="27" s="1"/>
  <c r="I11" i="32"/>
  <c r="L11" i="32" s="1"/>
  <c r="S11" i="32" s="1"/>
  <c r="T11" i="32" s="1"/>
  <c r="R51" i="22"/>
  <c r="T51" i="22" s="1"/>
  <c r="T33" i="24"/>
  <c r="R44" i="24"/>
  <c r="I46" i="28"/>
  <c r="L46" i="28" s="1"/>
  <c r="S46" i="28" s="1"/>
  <c r="R5" i="34"/>
  <c r="I20" i="34"/>
  <c r="L20" i="34" s="1"/>
  <c r="S20" i="34" s="1"/>
  <c r="T20" i="34" s="1"/>
  <c r="R21" i="40"/>
  <c r="T21" i="40" s="1"/>
  <c r="R64" i="41"/>
  <c r="T64" i="41" s="1"/>
  <c r="R60" i="42"/>
  <c r="T46" i="43"/>
  <c r="I8" i="17"/>
  <c r="L8" i="17" s="1"/>
  <c r="S8" i="17" s="1"/>
  <c r="T8" i="17" s="1"/>
  <c r="R11" i="19"/>
  <c r="R6" i="20"/>
  <c r="I22" i="20"/>
  <c r="L22" i="20" s="1"/>
  <c r="S22" i="20" s="1"/>
  <c r="T22" i="20" s="1"/>
  <c r="I35" i="23"/>
  <c r="L35" i="23" s="1"/>
  <c r="S35" i="23" s="1"/>
  <c r="T35" i="23" s="1"/>
  <c r="X24" i="34"/>
  <c r="T42" i="40"/>
  <c r="I37" i="41"/>
  <c r="L37" i="41" s="1"/>
  <c r="S37" i="41" s="1"/>
  <c r="T37" i="41" s="1"/>
  <c r="I47" i="42"/>
  <c r="L47" i="42" s="1"/>
  <c r="S47" i="42" s="1"/>
  <c r="T47" i="42" s="1"/>
  <c r="T7" i="39"/>
  <c r="T23" i="42"/>
  <c r="R44" i="5"/>
  <c r="I19" i="17"/>
  <c r="L19" i="17" s="1"/>
  <c r="S19" i="17" s="1"/>
  <c r="T19" i="17" s="1"/>
  <c r="I60" i="17"/>
  <c r="L60" i="17" s="1"/>
  <c r="S60" i="17" s="1"/>
  <c r="I36" i="20"/>
  <c r="L36" i="20" s="1"/>
  <c r="S36" i="20" s="1"/>
  <c r="T36" i="20" s="1"/>
  <c r="T18" i="21"/>
  <c r="R44" i="23"/>
  <c r="T42" i="27"/>
  <c r="R64" i="29"/>
  <c r="T13" i="29"/>
  <c r="I16" i="31"/>
  <c r="L16" i="31" s="1"/>
  <c r="S16" i="31" s="1"/>
  <c r="T16" i="31" s="1"/>
  <c r="I12" i="31"/>
  <c r="L12" i="31" s="1"/>
  <c r="S12" i="31" s="1"/>
  <c r="T12" i="31" s="1"/>
  <c r="I48" i="32"/>
  <c r="L48" i="32" s="1"/>
  <c r="S48" i="32" s="1"/>
  <c r="T48" i="32" s="1"/>
  <c r="I16" i="34"/>
  <c r="L16" i="34" s="1"/>
  <c r="S16" i="34" s="1"/>
  <c r="T16" i="34" s="1"/>
  <c r="R48" i="35"/>
  <c r="I34" i="35"/>
  <c r="L34" i="35" s="1"/>
  <c r="S34" i="35" s="1"/>
  <c r="R45" i="39"/>
  <c r="R49" i="41"/>
  <c r="R43" i="41"/>
  <c r="I63" i="43"/>
  <c r="L63" i="43" s="1"/>
  <c r="S63" i="43" s="1"/>
  <c r="T63" i="43" s="1"/>
  <c r="R32" i="44"/>
  <c r="I69" i="17"/>
  <c r="L69" i="17" s="1"/>
  <c r="S69" i="17" s="1"/>
  <c r="T69" i="17" s="1"/>
  <c r="I24" i="20"/>
  <c r="Q24" i="20" s="1"/>
  <c r="X24" i="20" s="1"/>
  <c r="I24" i="21"/>
  <c r="Q24" i="21" s="1"/>
  <c r="X24" i="21" s="1"/>
  <c r="I49" i="26"/>
  <c r="L49" i="26" s="1"/>
  <c r="S49" i="26" s="1"/>
  <c r="T49" i="26" s="1"/>
  <c r="I36" i="31"/>
  <c r="L36" i="31" s="1"/>
  <c r="S36" i="31" s="1"/>
  <c r="T36" i="31" s="1"/>
  <c r="R14" i="22"/>
  <c r="I21" i="22"/>
  <c r="L21" i="22" s="1"/>
  <c r="S21" i="22" s="1"/>
  <c r="T21" i="22" s="1"/>
  <c r="R7" i="24"/>
  <c r="I44" i="24"/>
  <c r="L44" i="24" s="1"/>
  <c r="S44" i="24" s="1"/>
  <c r="I7" i="25"/>
  <c r="L7" i="25" s="1"/>
  <c r="S7" i="25" s="1"/>
  <c r="T7" i="25" s="1"/>
  <c r="I61" i="28"/>
  <c r="L61" i="28" s="1"/>
  <c r="S61" i="28" s="1"/>
  <c r="T61" i="28" s="1"/>
  <c r="I45" i="29"/>
  <c r="L45" i="29" s="1"/>
  <c r="S45" i="29" s="1"/>
  <c r="T45" i="29" s="1"/>
  <c r="I64" i="37"/>
  <c r="L64" i="37" s="1"/>
  <c r="S64" i="37" s="1"/>
  <c r="T64" i="37" s="1"/>
  <c r="R49" i="38"/>
  <c r="R23" i="40"/>
  <c r="R63" i="41"/>
  <c r="I60" i="42"/>
  <c r="L60" i="42" s="1"/>
  <c r="S60" i="42" s="1"/>
  <c r="T60" i="42" s="1"/>
  <c r="R21" i="43"/>
  <c r="T21" i="43" s="1"/>
  <c r="R43" i="5"/>
  <c r="T37" i="17"/>
  <c r="I7" i="28"/>
  <c r="L7" i="28" s="1"/>
  <c r="S7" i="28" s="1"/>
  <c r="T7" i="28" s="1"/>
  <c r="F79" i="5"/>
  <c r="I15" i="25"/>
  <c r="L15" i="25" s="1"/>
  <c r="S15" i="25" s="1"/>
  <c r="I33" i="23"/>
  <c r="L33" i="23" s="1"/>
  <c r="S33" i="23" s="1"/>
  <c r="T9" i="28"/>
  <c r="I33" i="35"/>
  <c r="L33" i="35" s="1"/>
  <c r="S33" i="35" s="1"/>
  <c r="I11" i="28"/>
  <c r="L11" i="28" s="1"/>
  <c r="S11" i="28" s="1"/>
  <c r="I60" i="21"/>
  <c r="L60" i="21" s="1"/>
  <c r="S60" i="21" s="1"/>
  <c r="T60" i="21" s="1"/>
  <c r="I17" i="24"/>
  <c r="L17" i="24" s="1"/>
  <c r="S17" i="24" s="1"/>
  <c r="M6" i="47"/>
  <c r="L7" i="47"/>
  <c r="K8" i="47" s="1"/>
  <c r="M1127" i="47"/>
  <c r="L1128" i="47"/>
  <c r="K1129" i="47" s="1"/>
  <c r="L1608" i="47"/>
  <c r="K1609" i="47" s="1"/>
  <c r="M1607" i="47"/>
  <c r="M266" i="47"/>
  <c r="L267" i="47"/>
  <c r="K268" i="47" s="1"/>
  <c r="M1366" i="47"/>
  <c r="L1367" i="47"/>
  <c r="K1368" i="47" s="1"/>
  <c r="L1688" i="47"/>
  <c r="K1689" i="47" s="1"/>
  <c r="M1687" i="47"/>
  <c r="L1528" i="47"/>
  <c r="K1529" i="47" s="1"/>
  <c r="M1527" i="47"/>
  <c r="L828" i="47"/>
  <c r="K829" i="47" s="1"/>
  <c r="M827" i="47"/>
  <c r="M687" i="47"/>
  <c r="L688" i="47"/>
  <c r="K689" i="47" s="1"/>
  <c r="L709" i="47"/>
  <c r="K710" i="47" s="1"/>
  <c r="M708" i="47"/>
  <c r="L1328" i="47"/>
  <c r="K1329" i="47" s="1"/>
  <c r="M1327" i="47"/>
  <c r="M1388" i="47"/>
  <c r="L1389" i="47"/>
  <c r="K1390" i="47" s="1"/>
  <c r="L307" i="47"/>
  <c r="K308" i="47" s="1"/>
  <c r="M306" i="47"/>
  <c r="L668" i="47"/>
  <c r="K669" i="47" s="1"/>
  <c r="M667" i="47"/>
  <c r="M1468" i="47"/>
  <c r="L1469" i="47"/>
  <c r="K1470" i="47" s="1"/>
  <c r="M66" i="47"/>
  <c r="L67" i="47"/>
  <c r="K68" i="47" s="1"/>
  <c r="M1428" i="47"/>
  <c r="L1429" i="47"/>
  <c r="K1430" i="47" s="1"/>
  <c r="M966" i="47"/>
  <c r="L967" i="47"/>
  <c r="K968" i="47" s="1"/>
  <c r="L1068" i="47"/>
  <c r="K1069" i="47" s="1"/>
  <c r="M1067" i="47"/>
  <c r="M207" i="47"/>
  <c r="L208" i="47"/>
  <c r="K209" i="47" s="1"/>
  <c r="L368" i="47"/>
  <c r="K369" i="47" s="1"/>
  <c r="M367" i="47"/>
  <c r="L188" i="47"/>
  <c r="K189" i="47" s="1"/>
  <c r="M187" i="47"/>
  <c r="L1209" i="47"/>
  <c r="K1210" i="47" s="1"/>
  <c r="M1208" i="47"/>
  <c r="M887" i="47"/>
  <c r="L888" i="47"/>
  <c r="K889" i="47" s="1"/>
  <c r="M807" i="47"/>
  <c r="L808" i="47"/>
  <c r="K809" i="47" s="1"/>
  <c r="L1169" i="47"/>
  <c r="K1170" i="47" s="1"/>
  <c r="M1168" i="47"/>
  <c r="L787" i="47"/>
  <c r="K788" i="47" s="1"/>
  <c r="M786" i="47"/>
  <c r="M147" i="47"/>
  <c r="L148" i="47"/>
  <c r="K149" i="47" s="1"/>
  <c r="M848" i="47"/>
  <c r="L849" i="47"/>
  <c r="K850" i="47" s="1"/>
  <c r="M406" i="47"/>
  <c r="L407" i="47"/>
  <c r="K408" i="47" s="1"/>
  <c r="L949" i="47"/>
  <c r="K950" i="47" s="1"/>
  <c r="M948" i="47"/>
  <c r="L27" i="47"/>
  <c r="K28" i="47" s="1"/>
  <c r="M26" i="47"/>
  <c r="M566" i="47"/>
  <c r="L567" i="47"/>
  <c r="K568" i="47" s="1"/>
  <c r="L48" i="47"/>
  <c r="K49" i="47" s="1"/>
  <c r="M47" i="47"/>
  <c r="L988" i="47"/>
  <c r="K989" i="47" s="1"/>
  <c r="M987" i="47"/>
  <c r="L248" i="47"/>
  <c r="K249" i="47" s="1"/>
  <c r="M247" i="47"/>
  <c r="L1028" i="47"/>
  <c r="K1029" i="47" s="1"/>
  <c r="M1027" i="47"/>
  <c r="L729" i="47"/>
  <c r="K730" i="47" s="1"/>
  <c r="M728" i="47"/>
  <c r="L1488" i="47"/>
  <c r="K1489" i="47" s="1"/>
  <c r="M1487" i="47"/>
  <c r="M1508" i="47"/>
  <c r="L1509" i="47"/>
  <c r="K1510" i="47" s="1"/>
  <c r="L469" i="47"/>
  <c r="K470" i="47" s="1"/>
  <c r="M468" i="47"/>
  <c r="L1408" i="47"/>
  <c r="K1409" i="47" s="1"/>
  <c r="M1407" i="47"/>
  <c r="L1448" i="47"/>
  <c r="K1449" i="47" s="1"/>
  <c r="M1447" i="47"/>
  <c r="L107" i="47"/>
  <c r="K108" i="47" s="1"/>
  <c r="M106" i="47"/>
  <c r="M646" i="47"/>
  <c r="L647" i="47"/>
  <c r="K648" i="47" s="1"/>
  <c r="M628" i="47"/>
  <c r="L629" i="47"/>
  <c r="K630" i="47" s="1"/>
  <c r="L1188" i="47"/>
  <c r="K1189" i="47" s="1"/>
  <c r="M1187" i="47"/>
  <c r="M1047" i="47"/>
  <c r="L1048" i="47"/>
  <c r="K1049" i="47" s="1"/>
  <c r="L908" i="47"/>
  <c r="K909" i="47" s="1"/>
  <c r="M907" i="47"/>
  <c r="L88" i="47"/>
  <c r="K89" i="47" s="1"/>
  <c r="M87" i="47"/>
  <c r="M1087" i="47"/>
  <c r="L1088" i="47"/>
  <c r="K1089" i="47" s="1"/>
  <c r="M927" i="47"/>
  <c r="L928" i="47"/>
  <c r="K929" i="47" s="1"/>
  <c r="M347" i="47"/>
  <c r="L348" i="47"/>
  <c r="K349" i="47" s="1"/>
  <c r="M388" i="47"/>
  <c r="L389" i="47"/>
  <c r="K390" i="47" s="1"/>
  <c r="L428" i="47"/>
  <c r="K429" i="47" s="1"/>
  <c r="M427" i="47"/>
  <c r="M126" i="47"/>
  <c r="L127" i="47"/>
  <c r="K128" i="47" s="1"/>
  <c r="L588" i="47"/>
  <c r="K589" i="47" s="1"/>
  <c r="M587" i="47"/>
  <c r="L1149" i="47"/>
  <c r="K1150" i="47" s="1"/>
  <c r="M1148" i="47"/>
  <c r="L508" i="47"/>
  <c r="K509" i="47" s="1"/>
  <c r="M507" i="47"/>
  <c r="L1249" i="47"/>
  <c r="K1250" i="47" s="1"/>
  <c r="M1248" i="47"/>
  <c r="L527" i="47"/>
  <c r="K528" i="47" s="1"/>
  <c r="M526" i="47"/>
  <c r="L1648" i="47"/>
  <c r="K1649" i="47" s="1"/>
  <c r="M1647" i="47"/>
  <c r="M1268" i="47"/>
  <c r="L1269" i="47"/>
  <c r="K1270" i="47" s="1"/>
  <c r="M866" i="47"/>
  <c r="L867" i="47"/>
  <c r="K868" i="47" s="1"/>
  <c r="L1108" i="47"/>
  <c r="K1109" i="47" s="1"/>
  <c r="M1107" i="47"/>
  <c r="L228" i="47"/>
  <c r="K229" i="47" s="1"/>
  <c r="M227" i="47"/>
  <c r="M1668" i="47"/>
  <c r="L1669" i="47"/>
  <c r="K1670" i="47" s="1"/>
  <c r="M1628" i="47"/>
  <c r="L1629" i="47"/>
  <c r="K1630" i="47" s="1"/>
  <c r="M166" i="47"/>
  <c r="L167" i="47"/>
  <c r="K168" i="47" s="1"/>
  <c r="L489" i="47"/>
  <c r="K490" i="47" s="1"/>
  <c r="M488" i="47"/>
  <c r="L1568" i="47"/>
  <c r="K1569" i="47" s="1"/>
  <c r="M1567" i="47"/>
  <c r="M746" i="47"/>
  <c r="L747" i="47"/>
  <c r="K748" i="47" s="1"/>
  <c r="L547" i="47"/>
  <c r="K548" i="47" s="1"/>
  <c r="M546" i="47"/>
  <c r="M1008" i="47"/>
  <c r="L1009" i="47"/>
  <c r="K1010" i="47" s="1"/>
  <c r="M447" i="47"/>
  <c r="L448" i="47"/>
  <c r="K449" i="47" s="1"/>
  <c r="M1308" i="47"/>
  <c r="L1309" i="47"/>
  <c r="K1310" i="47" s="1"/>
  <c r="M327" i="47"/>
  <c r="L328" i="47"/>
  <c r="K329" i="47" s="1"/>
  <c r="L288" i="47"/>
  <c r="K289" i="47" s="1"/>
  <c r="M287" i="47"/>
  <c r="M607" i="47"/>
  <c r="L608" i="47"/>
  <c r="K609" i="47" s="1"/>
  <c r="M767" i="47"/>
  <c r="L768" i="47"/>
  <c r="K769" i="47" s="1"/>
  <c r="T16" i="38"/>
  <c r="I75" i="23"/>
  <c r="L75" i="23" s="1"/>
  <c r="S75" i="23" s="1"/>
  <c r="I5" i="27"/>
  <c r="L5" i="27" s="1"/>
  <c r="N5" i="27" s="1"/>
  <c r="M6" i="27" s="1"/>
  <c r="F25" i="20"/>
  <c r="I33" i="31"/>
  <c r="L33" i="31" s="1"/>
  <c r="S33" i="31" s="1"/>
  <c r="T33" i="31" s="1"/>
  <c r="T9" i="37"/>
  <c r="F25" i="19"/>
  <c r="F79" i="28"/>
  <c r="I40" i="41"/>
  <c r="L40" i="41" s="1"/>
  <c r="S40" i="41" s="1"/>
  <c r="I43" i="43"/>
  <c r="L43" i="43" s="1"/>
  <c r="S43" i="43" s="1"/>
  <c r="T11" i="19"/>
  <c r="F79" i="40"/>
  <c r="I6" i="44"/>
  <c r="L6" i="44" s="1"/>
  <c r="S6" i="44" s="1"/>
  <c r="T6" i="44" s="1"/>
  <c r="I24" i="44"/>
  <c r="Q24" i="44" s="1"/>
  <c r="I49" i="43"/>
  <c r="L49" i="43" s="1"/>
  <c r="S49" i="43" s="1"/>
  <c r="R43" i="43"/>
  <c r="R49" i="43"/>
  <c r="R35" i="43"/>
  <c r="I65" i="42"/>
  <c r="L65" i="42" s="1"/>
  <c r="S65" i="42" s="1"/>
  <c r="T65" i="42" s="1"/>
  <c r="I37" i="42"/>
  <c r="L37" i="42" s="1"/>
  <c r="S37" i="42" s="1"/>
  <c r="T37" i="42" s="1"/>
  <c r="T42" i="42"/>
  <c r="I63" i="41"/>
  <c r="L63" i="41" s="1"/>
  <c r="S63" i="41" s="1"/>
  <c r="R40" i="41"/>
  <c r="T35" i="41"/>
  <c r="G25" i="41"/>
  <c r="T17" i="41"/>
  <c r="R50" i="39"/>
  <c r="I33" i="39"/>
  <c r="L33" i="39" s="1"/>
  <c r="S33" i="39" s="1"/>
  <c r="R41" i="39"/>
  <c r="X24" i="39"/>
  <c r="I32" i="38"/>
  <c r="L32" i="38" s="1"/>
  <c r="N32" i="38" s="1"/>
  <c r="M33" i="38" s="1"/>
  <c r="R35" i="38"/>
  <c r="T35" i="38" s="1"/>
  <c r="T20" i="38"/>
  <c r="H25" i="37"/>
  <c r="I7" i="37"/>
  <c r="L7" i="37" s="1"/>
  <c r="S7" i="37" s="1"/>
  <c r="R13" i="36"/>
  <c r="T13" i="36" s="1"/>
  <c r="T17" i="36"/>
  <c r="R51" i="35"/>
  <c r="T51" i="35" s="1"/>
  <c r="I9" i="35"/>
  <c r="L9" i="35" s="1"/>
  <c r="S9" i="35" s="1"/>
  <c r="I48" i="34"/>
  <c r="L48" i="34" s="1"/>
  <c r="S48" i="34" s="1"/>
  <c r="H25" i="34"/>
  <c r="G25" i="34"/>
  <c r="R71" i="33"/>
  <c r="T14" i="33"/>
  <c r="R62" i="31"/>
  <c r="I59" i="31"/>
  <c r="I35" i="31"/>
  <c r="L35" i="31" s="1"/>
  <c r="S35" i="31" s="1"/>
  <c r="T35" i="31" s="1"/>
  <c r="R18" i="31"/>
  <c r="T19" i="31"/>
  <c r="T15" i="31"/>
  <c r="F32" i="30"/>
  <c r="I32" i="30" s="1"/>
  <c r="R14" i="30"/>
  <c r="I32" i="29"/>
  <c r="L32" i="29" s="1"/>
  <c r="S32" i="29" s="1"/>
  <c r="T32" i="29" s="1"/>
  <c r="V32" i="29" s="1"/>
  <c r="R76" i="28"/>
  <c r="F32" i="28"/>
  <c r="I33" i="28"/>
  <c r="L33" i="28" s="1"/>
  <c r="S33" i="28" s="1"/>
  <c r="R33" i="28"/>
  <c r="I17" i="28"/>
  <c r="L17" i="28" s="1"/>
  <c r="S17" i="28" s="1"/>
  <c r="T17" i="28" s="1"/>
  <c r="G25" i="28"/>
  <c r="I13" i="27"/>
  <c r="L13" i="27" s="1"/>
  <c r="S13" i="27" s="1"/>
  <c r="T13" i="27" s="1"/>
  <c r="R38" i="26"/>
  <c r="I39" i="26"/>
  <c r="L39" i="26" s="1"/>
  <c r="S39" i="26" s="1"/>
  <c r="I38" i="25"/>
  <c r="L38" i="25" s="1"/>
  <c r="S38" i="25" s="1"/>
  <c r="T38" i="25" s="1"/>
  <c r="R59" i="24"/>
  <c r="R71" i="23"/>
  <c r="I44" i="23"/>
  <c r="L44" i="23" s="1"/>
  <c r="S44" i="23" s="1"/>
  <c r="T21" i="23"/>
  <c r="H25" i="23"/>
  <c r="I50" i="22"/>
  <c r="L50" i="22" s="1"/>
  <c r="S50" i="22" s="1"/>
  <c r="T50" i="22" s="1"/>
  <c r="R12" i="22"/>
  <c r="F59" i="21"/>
  <c r="I59" i="21" s="1"/>
  <c r="I51" i="21"/>
  <c r="Q51" i="21" s="1"/>
  <c r="G32" i="21"/>
  <c r="R32" i="21" s="1"/>
  <c r="I46" i="21"/>
  <c r="L46" i="21" s="1"/>
  <c r="S46" i="21" s="1"/>
  <c r="T17" i="21"/>
  <c r="I63" i="19"/>
  <c r="L63" i="19" s="1"/>
  <c r="S63" i="19" s="1"/>
  <c r="T63" i="19" s="1"/>
  <c r="I59" i="17"/>
  <c r="L59" i="17" s="1"/>
  <c r="N59" i="17" s="1"/>
  <c r="M60" i="17" s="1"/>
  <c r="I5" i="17"/>
  <c r="L5" i="17" s="1"/>
  <c r="S5" i="17" s="1"/>
  <c r="T5" i="17" s="1"/>
  <c r="V5" i="17" s="1"/>
  <c r="I20" i="17"/>
  <c r="L20" i="17" s="1"/>
  <c r="S20" i="17" s="1"/>
  <c r="T20" i="17" s="1"/>
  <c r="F25" i="17"/>
  <c r="I10" i="17"/>
  <c r="L10" i="17" s="1"/>
  <c r="S10" i="17" s="1"/>
  <c r="R70" i="5"/>
  <c r="I70" i="5"/>
  <c r="L70" i="5" s="1"/>
  <c r="S70" i="5" s="1"/>
  <c r="I66" i="5"/>
  <c r="L66" i="5" s="1"/>
  <c r="S66" i="5" s="1"/>
  <c r="G79" i="5"/>
  <c r="I62" i="5"/>
  <c r="L62" i="5" s="1"/>
  <c r="S62" i="5" s="1"/>
  <c r="T62" i="5" s="1"/>
  <c r="I74" i="5"/>
  <c r="L74" i="5" s="1"/>
  <c r="S74" i="5" s="1"/>
  <c r="R74" i="5"/>
  <c r="I78" i="5"/>
  <c r="Q78" i="5" s="1"/>
  <c r="X78" i="5" s="1"/>
  <c r="H79" i="5"/>
  <c r="R66" i="5"/>
  <c r="R42" i="5"/>
  <c r="I42" i="5"/>
  <c r="L42" i="5" s="1"/>
  <c r="S42" i="5" s="1"/>
  <c r="H52" i="5"/>
  <c r="R39" i="5"/>
  <c r="I38" i="5"/>
  <c r="L38" i="5" s="1"/>
  <c r="S38" i="5" s="1"/>
  <c r="R38" i="5"/>
  <c r="I43" i="5"/>
  <c r="L43" i="5" s="1"/>
  <c r="S43" i="5" s="1"/>
  <c r="R34" i="5"/>
  <c r="I34" i="5"/>
  <c r="L34" i="5" s="1"/>
  <c r="S34" i="5" s="1"/>
  <c r="R47" i="5"/>
  <c r="R46" i="5"/>
  <c r="R48" i="24"/>
  <c r="I48" i="24"/>
  <c r="L48" i="24" s="1"/>
  <c r="S48" i="24" s="1"/>
  <c r="R12" i="26"/>
  <c r="I12" i="26"/>
  <c r="L12" i="26" s="1"/>
  <c r="S12" i="26" s="1"/>
  <c r="R36" i="19"/>
  <c r="I13" i="22"/>
  <c r="L13" i="22" s="1"/>
  <c r="S13" i="22" s="1"/>
  <c r="T13" i="22" s="1"/>
  <c r="R32" i="23"/>
  <c r="R17" i="24"/>
  <c r="R13" i="23"/>
  <c r="I13" i="23"/>
  <c r="L13" i="23" s="1"/>
  <c r="S13" i="23" s="1"/>
  <c r="H25" i="28"/>
  <c r="R8" i="28"/>
  <c r="I48" i="17"/>
  <c r="L48" i="17" s="1"/>
  <c r="S48" i="17" s="1"/>
  <c r="T48" i="17" s="1"/>
  <c r="I6" i="17"/>
  <c r="L6" i="17" s="1"/>
  <c r="S6" i="17" s="1"/>
  <c r="R6" i="17"/>
  <c r="R71" i="17"/>
  <c r="I71" i="17"/>
  <c r="L71" i="17" s="1"/>
  <c r="S71" i="17" s="1"/>
  <c r="I39" i="20"/>
  <c r="L39" i="20" s="1"/>
  <c r="S39" i="20" s="1"/>
  <c r="R39" i="20"/>
  <c r="I12" i="22"/>
  <c r="L12" i="22" s="1"/>
  <c r="S12" i="22" s="1"/>
  <c r="I71" i="23"/>
  <c r="L71" i="23" s="1"/>
  <c r="S71" i="23" s="1"/>
  <c r="I59" i="24"/>
  <c r="L59" i="24" s="1"/>
  <c r="S59" i="24" s="1"/>
  <c r="T59" i="24" s="1"/>
  <c r="V59" i="24" s="1"/>
  <c r="I21" i="27"/>
  <c r="L21" i="27" s="1"/>
  <c r="S21" i="27" s="1"/>
  <c r="T21" i="27" s="1"/>
  <c r="R66" i="24"/>
  <c r="I66" i="24"/>
  <c r="L66" i="24" s="1"/>
  <c r="S66" i="24" s="1"/>
  <c r="R13" i="21"/>
  <c r="I13" i="21"/>
  <c r="L13" i="21" s="1"/>
  <c r="S13" i="21" s="1"/>
  <c r="I41" i="23"/>
  <c r="L41" i="23" s="1"/>
  <c r="S41" i="23" s="1"/>
  <c r="R41" i="24"/>
  <c r="I36" i="24"/>
  <c r="L36" i="24" s="1"/>
  <c r="S36" i="24" s="1"/>
  <c r="R36" i="24"/>
  <c r="R74" i="24"/>
  <c r="I74" i="24"/>
  <c r="L74" i="24" s="1"/>
  <c r="S74" i="24" s="1"/>
  <c r="R32" i="25"/>
  <c r="I32" i="25"/>
  <c r="L32" i="25" s="1"/>
  <c r="N32" i="25" s="1"/>
  <c r="M33" i="25" s="1"/>
  <c r="I38" i="29"/>
  <c r="L38" i="29" s="1"/>
  <c r="S38" i="29" s="1"/>
  <c r="T38" i="29" s="1"/>
  <c r="R44" i="30"/>
  <c r="I44" i="30"/>
  <c r="L44" i="30" s="1"/>
  <c r="S44" i="30" s="1"/>
  <c r="I22" i="31"/>
  <c r="L22" i="31" s="1"/>
  <c r="S22" i="31" s="1"/>
  <c r="R22" i="31"/>
  <c r="R10" i="31"/>
  <c r="I10" i="31"/>
  <c r="L10" i="31" s="1"/>
  <c r="S10" i="31" s="1"/>
  <c r="R51" i="31"/>
  <c r="T51" i="31" s="1"/>
  <c r="I51" i="31"/>
  <c r="Q51" i="31" s="1"/>
  <c r="T72" i="26"/>
  <c r="T49" i="27"/>
  <c r="T15" i="27"/>
  <c r="R9" i="29"/>
  <c r="T37" i="32"/>
  <c r="T10" i="39"/>
  <c r="R32" i="40"/>
  <c r="R60" i="17"/>
  <c r="I36" i="19"/>
  <c r="L36" i="19" s="1"/>
  <c r="S36" i="19" s="1"/>
  <c r="I37" i="19"/>
  <c r="L37" i="19" s="1"/>
  <c r="S37" i="19" s="1"/>
  <c r="T37" i="19" s="1"/>
  <c r="R5" i="20"/>
  <c r="T64" i="22"/>
  <c r="T14" i="23"/>
  <c r="T49" i="24"/>
  <c r="R24" i="25"/>
  <c r="T24" i="25" s="1"/>
  <c r="T46" i="27"/>
  <c r="R5" i="27"/>
  <c r="R14" i="28"/>
  <c r="T16" i="29"/>
  <c r="R42" i="31"/>
  <c r="H25" i="32"/>
  <c r="R18" i="33"/>
  <c r="R35" i="33"/>
  <c r="H52" i="36"/>
  <c r="I10" i="36"/>
  <c r="L10" i="36" s="1"/>
  <c r="S10" i="36" s="1"/>
  <c r="T10" i="36" s="1"/>
  <c r="R48" i="36"/>
  <c r="I49" i="38"/>
  <c r="L49" i="38" s="1"/>
  <c r="S49" i="38" s="1"/>
  <c r="T34" i="38"/>
  <c r="I20" i="39"/>
  <c r="L20" i="39" s="1"/>
  <c r="S20" i="39" s="1"/>
  <c r="T20" i="39" s="1"/>
  <c r="R7" i="40"/>
  <c r="T18" i="23"/>
  <c r="R32" i="24"/>
  <c r="T60" i="25"/>
  <c r="R15" i="25"/>
  <c r="R46" i="26"/>
  <c r="R39" i="26"/>
  <c r="R12" i="27"/>
  <c r="R7" i="29"/>
  <c r="I59" i="29"/>
  <c r="L59" i="29" s="1"/>
  <c r="N59" i="29" s="1"/>
  <c r="M60" i="29" s="1"/>
  <c r="I18" i="30"/>
  <c r="L18" i="30" s="1"/>
  <c r="S18" i="30" s="1"/>
  <c r="T18" i="30" s="1"/>
  <c r="T60" i="31"/>
  <c r="T68" i="33"/>
  <c r="R62" i="33"/>
  <c r="I48" i="35"/>
  <c r="L48" i="35" s="1"/>
  <c r="S48" i="35" s="1"/>
  <c r="R34" i="35"/>
  <c r="T20" i="36"/>
  <c r="I33" i="38"/>
  <c r="L33" i="38" s="1"/>
  <c r="S33" i="38" s="1"/>
  <c r="T33" i="38" s="1"/>
  <c r="R32" i="38"/>
  <c r="R64" i="39"/>
  <c r="T36" i="39"/>
  <c r="I41" i="39"/>
  <c r="L41" i="39" s="1"/>
  <c r="S41" i="39" s="1"/>
  <c r="T76" i="41"/>
  <c r="T18" i="41"/>
  <c r="T13" i="41"/>
  <c r="T48" i="44"/>
  <c r="I6" i="34"/>
  <c r="L6" i="34" s="1"/>
  <c r="S6" i="34" s="1"/>
  <c r="T6" i="34" s="1"/>
  <c r="T46" i="36"/>
  <c r="R59" i="42"/>
  <c r="T37" i="44"/>
  <c r="I35" i="44"/>
  <c r="L35" i="44" s="1"/>
  <c r="S35" i="44" s="1"/>
  <c r="T35" i="44" s="1"/>
  <c r="F25" i="44"/>
  <c r="R15" i="44"/>
  <c r="I15" i="44"/>
  <c r="L15" i="44" s="1"/>
  <c r="S15" i="44" s="1"/>
  <c r="R23" i="44"/>
  <c r="I23" i="44"/>
  <c r="L23" i="44" s="1"/>
  <c r="S23" i="44" s="1"/>
  <c r="I38" i="44"/>
  <c r="L38" i="44" s="1"/>
  <c r="S38" i="44" s="1"/>
  <c r="F52" i="44"/>
  <c r="H25" i="44"/>
  <c r="I32" i="44"/>
  <c r="L32" i="44" s="1"/>
  <c r="S32" i="44" s="1"/>
  <c r="T32" i="44" s="1"/>
  <c r="V32" i="44" s="1"/>
  <c r="H52" i="44"/>
  <c r="I67" i="44"/>
  <c r="L67" i="44" s="1"/>
  <c r="S67" i="44" s="1"/>
  <c r="R67" i="44"/>
  <c r="R74" i="44"/>
  <c r="I74" i="44"/>
  <c r="L74" i="44" s="1"/>
  <c r="S74" i="44" s="1"/>
  <c r="I69" i="44"/>
  <c r="L69" i="44" s="1"/>
  <c r="S69" i="44" s="1"/>
  <c r="R69" i="44"/>
  <c r="I65" i="44"/>
  <c r="L65" i="44" s="1"/>
  <c r="S65" i="44" s="1"/>
  <c r="R65" i="44"/>
  <c r="T64" i="44"/>
  <c r="G79" i="44"/>
  <c r="I59" i="44"/>
  <c r="L59" i="44" s="1"/>
  <c r="R59" i="44"/>
  <c r="R19" i="44"/>
  <c r="I19" i="44"/>
  <c r="L19" i="44" s="1"/>
  <c r="S19" i="44" s="1"/>
  <c r="I51" i="44"/>
  <c r="Q51" i="44" s="1"/>
  <c r="R51" i="44"/>
  <c r="T51" i="44" s="1"/>
  <c r="I46" i="44"/>
  <c r="L46" i="44" s="1"/>
  <c r="S46" i="44" s="1"/>
  <c r="R46" i="44"/>
  <c r="T36" i="44"/>
  <c r="S5" i="44"/>
  <c r="T5" i="44" s="1"/>
  <c r="V5" i="44" s="1"/>
  <c r="N5" i="44"/>
  <c r="M6" i="44" s="1"/>
  <c r="R11" i="44"/>
  <c r="I11" i="44"/>
  <c r="L11" i="44" s="1"/>
  <c r="S11" i="44" s="1"/>
  <c r="I73" i="44"/>
  <c r="L73" i="44" s="1"/>
  <c r="S73" i="44" s="1"/>
  <c r="R73" i="44"/>
  <c r="I72" i="44"/>
  <c r="L72" i="44" s="1"/>
  <c r="S72" i="44" s="1"/>
  <c r="R72" i="44"/>
  <c r="I71" i="44"/>
  <c r="L71" i="44" s="1"/>
  <c r="S71" i="44" s="1"/>
  <c r="R71" i="44"/>
  <c r="R70" i="44"/>
  <c r="I70" i="44"/>
  <c r="L70" i="44" s="1"/>
  <c r="S70" i="44" s="1"/>
  <c r="R63" i="44"/>
  <c r="I63" i="44"/>
  <c r="L63" i="44" s="1"/>
  <c r="S63" i="44" s="1"/>
  <c r="I60" i="44"/>
  <c r="L60" i="44" s="1"/>
  <c r="S60" i="44" s="1"/>
  <c r="R60" i="44"/>
  <c r="H79" i="44"/>
  <c r="I42" i="44"/>
  <c r="L42" i="44" s="1"/>
  <c r="S42" i="44" s="1"/>
  <c r="R42" i="44"/>
  <c r="R34" i="44"/>
  <c r="I34" i="44"/>
  <c r="L34" i="44" s="1"/>
  <c r="S34" i="44" s="1"/>
  <c r="I9" i="44"/>
  <c r="L9" i="44" s="1"/>
  <c r="S9" i="44" s="1"/>
  <c r="R9" i="44"/>
  <c r="G25" i="44"/>
  <c r="I75" i="44"/>
  <c r="L75" i="44" s="1"/>
  <c r="S75" i="44" s="1"/>
  <c r="R75" i="44"/>
  <c r="R78" i="44"/>
  <c r="T78" i="44" s="1"/>
  <c r="I78" i="44"/>
  <c r="Q78" i="44" s="1"/>
  <c r="I77" i="44"/>
  <c r="L77" i="44" s="1"/>
  <c r="S77" i="44" s="1"/>
  <c r="R77" i="44"/>
  <c r="I76" i="44"/>
  <c r="L76" i="44" s="1"/>
  <c r="S76" i="44" s="1"/>
  <c r="R76" i="44"/>
  <c r="R66" i="44"/>
  <c r="I66" i="44"/>
  <c r="L66" i="44" s="1"/>
  <c r="S66" i="44" s="1"/>
  <c r="I68" i="44"/>
  <c r="L68" i="44" s="1"/>
  <c r="S68" i="44" s="1"/>
  <c r="R68" i="44"/>
  <c r="F79" i="44"/>
  <c r="R45" i="44"/>
  <c r="I45" i="44"/>
  <c r="L45" i="44" s="1"/>
  <c r="S45" i="44" s="1"/>
  <c r="R47" i="44"/>
  <c r="I47" i="44"/>
  <c r="L47" i="44" s="1"/>
  <c r="S47" i="44" s="1"/>
  <c r="R61" i="44"/>
  <c r="I61" i="44"/>
  <c r="L61" i="44" s="1"/>
  <c r="S61" i="44" s="1"/>
  <c r="R21" i="44"/>
  <c r="I21" i="44"/>
  <c r="L21" i="44" s="1"/>
  <c r="S21" i="44" s="1"/>
  <c r="I20" i="44"/>
  <c r="L20" i="44" s="1"/>
  <c r="S20" i="44" s="1"/>
  <c r="R20" i="44"/>
  <c r="I33" i="44"/>
  <c r="L33" i="44" s="1"/>
  <c r="S33" i="44" s="1"/>
  <c r="R33" i="44"/>
  <c r="G52" i="44"/>
  <c r="T8" i="44"/>
  <c r="R13" i="44"/>
  <c r="I13" i="44"/>
  <c r="L13" i="44" s="1"/>
  <c r="S13" i="44" s="1"/>
  <c r="I12" i="44"/>
  <c r="L12" i="44" s="1"/>
  <c r="S12" i="44" s="1"/>
  <c r="R12" i="44"/>
  <c r="R7" i="44"/>
  <c r="I7" i="44"/>
  <c r="L7" i="44" s="1"/>
  <c r="S7" i="44" s="1"/>
  <c r="R50" i="44"/>
  <c r="I50" i="44"/>
  <c r="L50" i="44" s="1"/>
  <c r="S50" i="44" s="1"/>
  <c r="R49" i="44"/>
  <c r="I49" i="44"/>
  <c r="L49" i="44" s="1"/>
  <c r="S49" i="44" s="1"/>
  <c r="R43" i="44"/>
  <c r="I43" i="44"/>
  <c r="L43" i="44" s="1"/>
  <c r="S43" i="44" s="1"/>
  <c r="R40" i="44"/>
  <c r="I40" i="44"/>
  <c r="L40" i="44" s="1"/>
  <c r="S40" i="44" s="1"/>
  <c r="H79" i="43"/>
  <c r="F25" i="43"/>
  <c r="I60" i="43"/>
  <c r="L60" i="43" s="1"/>
  <c r="S60" i="43" s="1"/>
  <c r="T60" i="43" s="1"/>
  <c r="R51" i="43"/>
  <c r="T51" i="43" s="1"/>
  <c r="I51" i="43"/>
  <c r="Q51" i="43" s="1"/>
  <c r="R20" i="43"/>
  <c r="I20" i="43"/>
  <c r="L20" i="43" s="1"/>
  <c r="S20" i="43" s="1"/>
  <c r="T10" i="43"/>
  <c r="G79" i="43"/>
  <c r="I71" i="43"/>
  <c r="L71" i="43" s="1"/>
  <c r="S71" i="43" s="1"/>
  <c r="R71" i="43"/>
  <c r="I73" i="43"/>
  <c r="L73" i="43" s="1"/>
  <c r="S73" i="43" s="1"/>
  <c r="R73" i="43"/>
  <c r="I17" i="43"/>
  <c r="L17" i="43" s="1"/>
  <c r="S17" i="43" s="1"/>
  <c r="R17" i="43"/>
  <c r="I68" i="43"/>
  <c r="L68" i="43" s="1"/>
  <c r="S68" i="43" s="1"/>
  <c r="R68" i="43"/>
  <c r="F79" i="43"/>
  <c r="I44" i="43"/>
  <c r="L44" i="43" s="1"/>
  <c r="S44" i="43" s="1"/>
  <c r="R44" i="43"/>
  <c r="R36" i="43"/>
  <c r="I36" i="43"/>
  <c r="L36" i="43" s="1"/>
  <c r="S36" i="43" s="1"/>
  <c r="I45" i="43"/>
  <c r="L45" i="43" s="1"/>
  <c r="S45" i="43" s="1"/>
  <c r="R45" i="43"/>
  <c r="R47" i="43"/>
  <c r="I47" i="43"/>
  <c r="L47" i="43" s="1"/>
  <c r="S47" i="43" s="1"/>
  <c r="I33" i="43"/>
  <c r="L33" i="43" s="1"/>
  <c r="S33" i="43" s="1"/>
  <c r="R33" i="43"/>
  <c r="R38" i="43"/>
  <c r="I38" i="43"/>
  <c r="L38" i="43" s="1"/>
  <c r="S38" i="43" s="1"/>
  <c r="I67" i="43"/>
  <c r="L67" i="43" s="1"/>
  <c r="S67" i="43" s="1"/>
  <c r="R67" i="43"/>
  <c r="R74" i="43"/>
  <c r="I74" i="43"/>
  <c r="L74" i="43" s="1"/>
  <c r="S74" i="43" s="1"/>
  <c r="I66" i="43"/>
  <c r="L66" i="43" s="1"/>
  <c r="S66" i="43" s="1"/>
  <c r="R66" i="43"/>
  <c r="I48" i="43"/>
  <c r="L48" i="43" s="1"/>
  <c r="S48" i="43" s="1"/>
  <c r="R48" i="43"/>
  <c r="R40" i="43"/>
  <c r="I40" i="43"/>
  <c r="L40" i="43" s="1"/>
  <c r="S40" i="43" s="1"/>
  <c r="R62" i="43"/>
  <c r="I62" i="43"/>
  <c r="L62" i="43" s="1"/>
  <c r="S62" i="43" s="1"/>
  <c r="I23" i="43"/>
  <c r="L23" i="43" s="1"/>
  <c r="S23" i="43" s="1"/>
  <c r="R23" i="43"/>
  <c r="T15" i="43"/>
  <c r="R16" i="43"/>
  <c r="I16" i="43"/>
  <c r="L16" i="43" s="1"/>
  <c r="S16" i="43" s="1"/>
  <c r="H25" i="43"/>
  <c r="R70" i="43"/>
  <c r="I70" i="43"/>
  <c r="L70" i="43" s="1"/>
  <c r="S70" i="43" s="1"/>
  <c r="I72" i="43"/>
  <c r="L72" i="43" s="1"/>
  <c r="S72" i="43" s="1"/>
  <c r="R72" i="43"/>
  <c r="I42" i="43"/>
  <c r="L42" i="43" s="1"/>
  <c r="S42" i="43" s="1"/>
  <c r="R42" i="43"/>
  <c r="F32" i="43"/>
  <c r="F52" i="43" s="1"/>
  <c r="H32" i="43"/>
  <c r="H52" i="43" s="1"/>
  <c r="G32" i="43"/>
  <c r="S5" i="43"/>
  <c r="T5" i="43" s="1"/>
  <c r="V5" i="43" s="1"/>
  <c r="N5" i="43"/>
  <c r="M6" i="43" s="1"/>
  <c r="R18" i="43"/>
  <c r="I18" i="43"/>
  <c r="L18" i="43" s="1"/>
  <c r="S18" i="43" s="1"/>
  <c r="I75" i="43"/>
  <c r="L75" i="43" s="1"/>
  <c r="S75" i="43" s="1"/>
  <c r="R75" i="43"/>
  <c r="R78" i="43"/>
  <c r="T78" i="43" s="1"/>
  <c r="I78" i="43"/>
  <c r="Q78" i="43" s="1"/>
  <c r="I77" i="43"/>
  <c r="L77" i="43" s="1"/>
  <c r="S77" i="43" s="1"/>
  <c r="R77" i="43"/>
  <c r="I76" i="43"/>
  <c r="L76" i="43" s="1"/>
  <c r="S76" i="43" s="1"/>
  <c r="R76" i="43"/>
  <c r="I69" i="43"/>
  <c r="L69" i="43" s="1"/>
  <c r="S69" i="43" s="1"/>
  <c r="R69" i="43"/>
  <c r="I64" i="43"/>
  <c r="L64" i="43" s="1"/>
  <c r="S64" i="43" s="1"/>
  <c r="R64" i="43"/>
  <c r="R50" i="43"/>
  <c r="I50" i="43"/>
  <c r="L50" i="43" s="1"/>
  <c r="S50" i="43" s="1"/>
  <c r="I39" i="43"/>
  <c r="L39" i="43" s="1"/>
  <c r="S39" i="43" s="1"/>
  <c r="R39" i="43"/>
  <c r="R14" i="43"/>
  <c r="I14" i="43"/>
  <c r="L14" i="43" s="1"/>
  <c r="S14" i="43" s="1"/>
  <c r="G25" i="43"/>
  <c r="I24" i="43"/>
  <c r="Q24" i="43" s="1"/>
  <c r="R24" i="43"/>
  <c r="T24" i="43" s="1"/>
  <c r="I13" i="43"/>
  <c r="L13" i="43" s="1"/>
  <c r="S13" i="43" s="1"/>
  <c r="R13" i="43"/>
  <c r="R34" i="43"/>
  <c r="I34" i="43"/>
  <c r="L34" i="43" s="1"/>
  <c r="S34" i="43" s="1"/>
  <c r="T8" i="43"/>
  <c r="T6" i="43"/>
  <c r="T63" i="42"/>
  <c r="I19" i="42"/>
  <c r="L19" i="42" s="1"/>
  <c r="S19" i="42" s="1"/>
  <c r="T19" i="42" s="1"/>
  <c r="R7" i="42"/>
  <c r="I7" i="42"/>
  <c r="L7" i="42" s="1"/>
  <c r="S7" i="42" s="1"/>
  <c r="F79" i="42"/>
  <c r="R48" i="42"/>
  <c r="F25" i="42"/>
  <c r="R6" i="42"/>
  <c r="I6" i="42"/>
  <c r="L6" i="42" s="1"/>
  <c r="S6" i="42" s="1"/>
  <c r="I40" i="42"/>
  <c r="L40" i="42" s="1"/>
  <c r="S40" i="42" s="1"/>
  <c r="T64" i="42"/>
  <c r="T38" i="42"/>
  <c r="G79" i="42"/>
  <c r="H79" i="42"/>
  <c r="T70" i="42"/>
  <c r="R12" i="42"/>
  <c r="I12" i="42"/>
  <c r="L12" i="42" s="1"/>
  <c r="S12" i="42" s="1"/>
  <c r="T14" i="42"/>
  <c r="I77" i="42"/>
  <c r="L77" i="42" s="1"/>
  <c r="S77" i="42" s="1"/>
  <c r="R77" i="42"/>
  <c r="I76" i="42"/>
  <c r="L76" i="42" s="1"/>
  <c r="S76" i="42" s="1"/>
  <c r="R76" i="42"/>
  <c r="R74" i="42"/>
  <c r="I74" i="42"/>
  <c r="L74" i="42" s="1"/>
  <c r="S74" i="42" s="1"/>
  <c r="R46" i="42"/>
  <c r="I46" i="42"/>
  <c r="L46" i="42" s="1"/>
  <c r="S46" i="42" s="1"/>
  <c r="I66" i="42"/>
  <c r="L66" i="42" s="1"/>
  <c r="S66" i="42" s="1"/>
  <c r="R66" i="42"/>
  <c r="R68" i="42"/>
  <c r="I68" i="42"/>
  <c r="L68" i="42" s="1"/>
  <c r="S68" i="42" s="1"/>
  <c r="R49" i="42"/>
  <c r="I49" i="42"/>
  <c r="L49" i="42" s="1"/>
  <c r="S49" i="42" s="1"/>
  <c r="R11" i="42"/>
  <c r="I11" i="42"/>
  <c r="L11" i="42" s="1"/>
  <c r="S11" i="42" s="1"/>
  <c r="H25" i="42"/>
  <c r="I8" i="42"/>
  <c r="L8" i="42" s="1"/>
  <c r="S8" i="42" s="1"/>
  <c r="R8" i="42"/>
  <c r="I75" i="42"/>
  <c r="L75" i="42" s="1"/>
  <c r="S75" i="42" s="1"/>
  <c r="R75" i="42"/>
  <c r="I71" i="42"/>
  <c r="L71" i="42" s="1"/>
  <c r="S71" i="42" s="1"/>
  <c r="R71" i="42"/>
  <c r="S59" i="42"/>
  <c r="T59" i="42" s="1"/>
  <c r="V59" i="42" s="1"/>
  <c r="N59" i="42"/>
  <c r="M60" i="42" s="1"/>
  <c r="R35" i="42"/>
  <c r="I35" i="42"/>
  <c r="L35" i="42" s="1"/>
  <c r="S35" i="42" s="1"/>
  <c r="R36" i="42"/>
  <c r="I36" i="42"/>
  <c r="L36" i="42" s="1"/>
  <c r="S36" i="42" s="1"/>
  <c r="R39" i="42"/>
  <c r="I39" i="42"/>
  <c r="L39" i="42" s="1"/>
  <c r="S39" i="42" s="1"/>
  <c r="G32" i="42"/>
  <c r="F32" i="42"/>
  <c r="F52" i="42" s="1"/>
  <c r="H32" i="42"/>
  <c r="H52" i="42" s="1"/>
  <c r="G25" i="42"/>
  <c r="R5" i="42"/>
  <c r="I5" i="42"/>
  <c r="L5" i="42" s="1"/>
  <c r="R78" i="42"/>
  <c r="T78" i="42" s="1"/>
  <c r="I78" i="42"/>
  <c r="Q78" i="42" s="1"/>
  <c r="R50" i="42"/>
  <c r="I50" i="42"/>
  <c r="L50" i="42" s="1"/>
  <c r="S50" i="42" s="1"/>
  <c r="R41" i="42"/>
  <c r="I41" i="42"/>
  <c r="L41" i="42" s="1"/>
  <c r="S41" i="42" s="1"/>
  <c r="R33" i="42"/>
  <c r="I33" i="42"/>
  <c r="L33" i="42" s="1"/>
  <c r="S33" i="42" s="1"/>
  <c r="T34" i="42"/>
  <c r="I20" i="42"/>
  <c r="L20" i="42" s="1"/>
  <c r="S20" i="42" s="1"/>
  <c r="R20" i="42"/>
  <c r="I16" i="42"/>
  <c r="L16" i="42" s="1"/>
  <c r="S16" i="42" s="1"/>
  <c r="R16" i="42"/>
  <c r="T72" i="42"/>
  <c r="I73" i="42"/>
  <c r="L73" i="42" s="1"/>
  <c r="S73" i="42" s="1"/>
  <c r="R73" i="42"/>
  <c r="R62" i="42"/>
  <c r="I62" i="42"/>
  <c r="L62" i="42" s="1"/>
  <c r="S62" i="42" s="1"/>
  <c r="I61" i="42"/>
  <c r="L61" i="42" s="1"/>
  <c r="S61" i="42" s="1"/>
  <c r="R61" i="42"/>
  <c r="I67" i="42"/>
  <c r="L67" i="42" s="1"/>
  <c r="S67" i="42" s="1"/>
  <c r="R67" i="42"/>
  <c r="X24" i="42"/>
  <c r="I45" i="42"/>
  <c r="L45" i="42" s="1"/>
  <c r="S45" i="42" s="1"/>
  <c r="R45" i="42"/>
  <c r="I44" i="42"/>
  <c r="L44" i="42" s="1"/>
  <c r="S44" i="42" s="1"/>
  <c r="R44" i="42"/>
  <c r="F79" i="41"/>
  <c r="T38" i="41"/>
  <c r="T15" i="41"/>
  <c r="F25" i="41"/>
  <c r="R20" i="41"/>
  <c r="I20" i="41"/>
  <c r="L20" i="41" s="1"/>
  <c r="S20" i="41" s="1"/>
  <c r="I22" i="41"/>
  <c r="L22" i="41" s="1"/>
  <c r="S22" i="41" s="1"/>
  <c r="T22" i="41" s="1"/>
  <c r="R51" i="41"/>
  <c r="T51" i="41" s="1"/>
  <c r="I51" i="41"/>
  <c r="Q51" i="41" s="1"/>
  <c r="I49" i="41"/>
  <c r="L49" i="41" s="1"/>
  <c r="S49" i="41" s="1"/>
  <c r="T49" i="41" s="1"/>
  <c r="H79" i="41"/>
  <c r="R59" i="41"/>
  <c r="T48" i="41"/>
  <c r="T11" i="41"/>
  <c r="I67" i="41"/>
  <c r="L67" i="41" s="1"/>
  <c r="S67" i="41" s="1"/>
  <c r="R67" i="41"/>
  <c r="I69" i="41"/>
  <c r="L69" i="41" s="1"/>
  <c r="S69" i="41" s="1"/>
  <c r="R69" i="41"/>
  <c r="R78" i="41"/>
  <c r="T78" i="41" s="1"/>
  <c r="I78" i="41"/>
  <c r="Q78" i="41" s="1"/>
  <c r="I75" i="41"/>
  <c r="L75" i="41" s="1"/>
  <c r="S75" i="41" s="1"/>
  <c r="R75" i="41"/>
  <c r="R74" i="41"/>
  <c r="I74" i="41"/>
  <c r="L74" i="41" s="1"/>
  <c r="S74" i="41" s="1"/>
  <c r="R66" i="41"/>
  <c r="I66" i="41"/>
  <c r="L66" i="41" s="1"/>
  <c r="S66" i="41" s="1"/>
  <c r="R62" i="41"/>
  <c r="I62" i="41"/>
  <c r="L62" i="41" s="1"/>
  <c r="S62" i="41" s="1"/>
  <c r="R42" i="41"/>
  <c r="I42" i="41"/>
  <c r="L42" i="41" s="1"/>
  <c r="S42" i="41" s="1"/>
  <c r="H25" i="41"/>
  <c r="I33" i="41"/>
  <c r="L33" i="41" s="1"/>
  <c r="S33" i="41" s="1"/>
  <c r="R33" i="41"/>
  <c r="I73" i="41"/>
  <c r="L73" i="41" s="1"/>
  <c r="S73" i="41" s="1"/>
  <c r="R73" i="41"/>
  <c r="I50" i="41"/>
  <c r="L50" i="41" s="1"/>
  <c r="S50" i="41" s="1"/>
  <c r="R50" i="41"/>
  <c r="I65" i="41"/>
  <c r="L65" i="41" s="1"/>
  <c r="S65" i="41" s="1"/>
  <c r="R65" i="41"/>
  <c r="R24" i="41"/>
  <c r="T24" i="41" s="1"/>
  <c r="I24" i="41"/>
  <c r="Q24" i="41" s="1"/>
  <c r="R61" i="41"/>
  <c r="I61" i="41"/>
  <c r="L61" i="41" s="1"/>
  <c r="S61" i="41" s="1"/>
  <c r="R34" i="41"/>
  <c r="I34" i="41"/>
  <c r="L34" i="41" s="1"/>
  <c r="S34" i="41" s="1"/>
  <c r="R46" i="41"/>
  <c r="I46" i="41"/>
  <c r="L46" i="41" s="1"/>
  <c r="S46" i="41" s="1"/>
  <c r="H52" i="41"/>
  <c r="I71" i="41"/>
  <c r="L71" i="41" s="1"/>
  <c r="S71" i="41" s="1"/>
  <c r="R71" i="41"/>
  <c r="R70" i="41"/>
  <c r="I70" i="41"/>
  <c r="L70" i="41" s="1"/>
  <c r="S70" i="41" s="1"/>
  <c r="I68" i="41"/>
  <c r="L68" i="41" s="1"/>
  <c r="S68" i="41" s="1"/>
  <c r="R68" i="41"/>
  <c r="R47" i="41"/>
  <c r="I47" i="41"/>
  <c r="L47" i="41" s="1"/>
  <c r="S47" i="41" s="1"/>
  <c r="I21" i="41"/>
  <c r="L21" i="41" s="1"/>
  <c r="S21" i="41" s="1"/>
  <c r="R21" i="41"/>
  <c r="I41" i="41"/>
  <c r="L41" i="41" s="1"/>
  <c r="S41" i="41" s="1"/>
  <c r="R41" i="41"/>
  <c r="I72" i="41"/>
  <c r="L72" i="41" s="1"/>
  <c r="S72" i="41" s="1"/>
  <c r="R72" i="41"/>
  <c r="R44" i="41"/>
  <c r="I44" i="41"/>
  <c r="L44" i="41" s="1"/>
  <c r="S44" i="41" s="1"/>
  <c r="I7" i="41"/>
  <c r="L7" i="41" s="1"/>
  <c r="S7" i="41" s="1"/>
  <c r="T7" i="41" s="1"/>
  <c r="G52" i="41"/>
  <c r="I32" i="41"/>
  <c r="L32" i="41" s="1"/>
  <c r="R32" i="41"/>
  <c r="I39" i="41"/>
  <c r="L39" i="41" s="1"/>
  <c r="S39" i="41" s="1"/>
  <c r="R39" i="41"/>
  <c r="I77" i="41"/>
  <c r="L77" i="41" s="1"/>
  <c r="S77" i="41" s="1"/>
  <c r="R77" i="41"/>
  <c r="G79" i="41"/>
  <c r="R36" i="41"/>
  <c r="I36" i="41"/>
  <c r="L36" i="41" s="1"/>
  <c r="S36" i="41" s="1"/>
  <c r="F52" i="41"/>
  <c r="T50" i="40"/>
  <c r="I64" i="40"/>
  <c r="L64" i="40" s="1"/>
  <c r="S64" i="40" s="1"/>
  <c r="R64" i="40"/>
  <c r="H25" i="40"/>
  <c r="F52" i="40"/>
  <c r="T62" i="40"/>
  <c r="I32" i="40"/>
  <c r="L32" i="40" s="1"/>
  <c r="S32" i="40" s="1"/>
  <c r="T32" i="40" s="1"/>
  <c r="V32" i="40" s="1"/>
  <c r="T7" i="40"/>
  <c r="R43" i="40"/>
  <c r="I43" i="40"/>
  <c r="L43" i="40" s="1"/>
  <c r="S43" i="40" s="1"/>
  <c r="I20" i="40"/>
  <c r="L20" i="40" s="1"/>
  <c r="S20" i="40" s="1"/>
  <c r="R20" i="40"/>
  <c r="R73" i="40"/>
  <c r="I73" i="40"/>
  <c r="L73" i="40" s="1"/>
  <c r="S73" i="40" s="1"/>
  <c r="R65" i="40"/>
  <c r="I65" i="40"/>
  <c r="L65" i="40" s="1"/>
  <c r="S65" i="40" s="1"/>
  <c r="R66" i="40"/>
  <c r="I66" i="40"/>
  <c r="L66" i="40" s="1"/>
  <c r="S66" i="40" s="1"/>
  <c r="I63" i="40"/>
  <c r="L63" i="40" s="1"/>
  <c r="S63" i="40" s="1"/>
  <c r="R63" i="40"/>
  <c r="X51" i="40"/>
  <c r="I34" i="40"/>
  <c r="L34" i="40" s="1"/>
  <c r="S34" i="40" s="1"/>
  <c r="R34" i="40"/>
  <c r="R60" i="40"/>
  <c r="I60" i="40"/>
  <c r="L60" i="40" s="1"/>
  <c r="S60" i="40" s="1"/>
  <c r="I24" i="40"/>
  <c r="Q24" i="40" s="1"/>
  <c r="R24" i="40"/>
  <c r="T24" i="40" s="1"/>
  <c r="R16" i="40"/>
  <c r="I16" i="40"/>
  <c r="L16" i="40" s="1"/>
  <c r="S16" i="40" s="1"/>
  <c r="R8" i="40"/>
  <c r="I8" i="40"/>
  <c r="L8" i="40" s="1"/>
  <c r="S8" i="40" s="1"/>
  <c r="I77" i="40"/>
  <c r="L77" i="40" s="1"/>
  <c r="S77" i="40" s="1"/>
  <c r="R77" i="40"/>
  <c r="R70" i="40"/>
  <c r="I70" i="40"/>
  <c r="L70" i="40" s="1"/>
  <c r="S70" i="40" s="1"/>
  <c r="G79" i="40"/>
  <c r="R59" i="40"/>
  <c r="I59" i="40"/>
  <c r="L59" i="40" s="1"/>
  <c r="R45" i="40"/>
  <c r="I45" i="40"/>
  <c r="L45" i="40" s="1"/>
  <c r="S45" i="40" s="1"/>
  <c r="I22" i="40"/>
  <c r="L22" i="40" s="1"/>
  <c r="S22" i="40" s="1"/>
  <c r="R22" i="40"/>
  <c r="R14" i="40"/>
  <c r="I14" i="40"/>
  <c r="L14" i="40" s="1"/>
  <c r="S14" i="40" s="1"/>
  <c r="R6" i="40"/>
  <c r="I6" i="40"/>
  <c r="L6" i="40" s="1"/>
  <c r="S6" i="40" s="1"/>
  <c r="H52" i="40"/>
  <c r="R11" i="40"/>
  <c r="T19" i="40"/>
  <c r="R35" i="40"/>
  <c r="I35" i="40"/>
  <c r="L35" i="40" s="1"/>
  <c r="S35" i="40" s="1"/>
  <c r="R40" i="40"/>
  <c r="I40" i="40"/>
  <c r="L40" i="40" s="1"/>
  <c r="S40" i="40" s="1"/>
  <c r="R78" i="40"/>
  <c r="T78" i="40" s="1"/>
  <c r="I78" i="40"/>
  <c r="Q78" i="40" s="1"/>
  <c r="R74" i="40"/>
  <c r="I74" i="40"/>
  <c r="L74" i="40" s="1"/>
  <c r="S74" i="40" s="1"/>
  <c r="I69" i="40"/>
  <c r="L69" i="40" s="1"/>
  <c r="S69" i="40" s="1"/>
  <c r="R69" i="40"/>
  <c r="I67" i="40"/>
  <c r="L67" i="40" s="1"/>
  <c r="S67" i="40" s="1"/>
  <c r="R67" i="40"/>
  <c r="H79" i="40"/>
  <c r="R49" i="40"/>
  <c r="I49" i="40"/>
  <c r="L49" i="40" s="1"/>
  <c r="S49" i="40" s="1"/>
  <c r="I48" i="40"/>
  <c r="L48" i="40" s="1"/>
  <c r="S48" i="40" s="1"/>
  <c r="R48" i="40"/>
  <c r="G52" i="40"/>
  <c r="I38" i="40"/>
  <c r="L38" i="40" s="1"/>
  <c r="S38" i="40" s="1"/>
  <c r="R38" i="40"/>
  <c r="R12" i="40"/>
  <c r="I12" i="40"/>
  <c r="L12" i="40" s="1"/>
  <c r="S12" i="40" s="1"/>
  <c r="I5" i="40"/>
  <c r="L5" i="40" s="1"/>
  <c r="G25" i="40"/>
  <c r="R5" i="40"/>
  <c r="I39" i="40"/>
  <c r="L39" i="40" s="1"/>
  <c r="S39" i="40" s="1"/>
  <c r="R39" i="40"/>
  <c r="F25" i="40"/>
  <c r="R47" i="40"/>
  <c r="I47" i="40"/>
  <c r="L47" i="40" s="1"/>
  <c r="S47" i="40" s="1"/>
  <c r="I18" i="40"/>
  <c r="L18" i="40" s="1"/>
  <c r="S18" i="40" s="1"/>
  <c r="R18" i="40"/>
  <c r="R10" i="40"/>
  <c r="I10" i="40"/>
  <c r="L10" i="40" s="1"/>
  <c r="S10" i="40" s="1"/>
  <c r="R44" i="40"/>
  <c r="I44" i="40"/>
  <c r="L44" i="40" s="1"/>
  <c r="S44" i="40" s="1"/>
  <c r="R37" i="40"/>
  <c r="I37" i="40"/>
  <c r="L37" i="40" s="1"/>
  <c r="S37" i="40" s="1"/>
  <c r="G52" i="39"/>
  <c r="T23" i="39"/>
  <c r="F79" i="39"/>
  <c r="H25" i="39"/>
  <c r="T11" i="39"/>
  <c r="F25" i="39"/>
  <c r="I9" i="39"/>
  <c r="L9" i="39" s="1"/>
  <c r="S9" i="39" s="1"/>
  <c r="T9" i="39" s="1"/>
  <c r="F52" i="39"/>
  <c r="G79" i="39"/>
  <c r="I59" i="39"/>
  <c r="L59" i="39" s="1"/>
  <c r="R59" i="39"/>
  <c r="R17" i="39"/>
  <c r="I17" i="39"/>
  <c r="L17" i="39" s="1"/>
  <c r="S17" i="39" s="1"/>
  <c r="I71" i="39"/>
  <c r="L71" i="39" s="1"/>
  <c r="S71" i="39" s="1"/>
  <c r="R71" i="39"/>
  <c r="I73" i="39"/>
  <c r="L73" i="39" s="1"/>
  <c r="S73" i="39" s="1"/>
  <c r="R73" i="39"/>
  <c r="I68" i="39"/>
  <c r="L68" i="39" s="1"/>
  <c r="S68" i="39" s="1"/>
  <c r="R68" i="39"/>
  <c r="R74" i="39"/>
  <c r="I74" i="39"/>
  <c r="L74" i="39" s="1"/>
  <c r="S74" i="39" s="1"/>
  <c r="I76" i="39"/>
  <c r="L76" i="39" s="1"/>
  <c r="S76" i="39" s="1"/>
  <c r="R76" i="39"/>
  <c r="R66" i="39"/>
  <c r="I66" i="39"/>
  <c r="L66" i="39" s="1"/>
  <c r="S66" i="39" s="1"/>
  <c r="H79" i="39"/>
  <c r="I65" i="39"/>
  <c r="L65" i="39" s="1"/>
  <c r="S65" i="39" s="1"/>
  <c r="R65" i="39"/>
  <c r="R60" i="39"/>
  <c r="I60" i="39"/>
  <c r="L60" i="39" s="1"/>
  <c r="S60" i="39" s="1"/>
  <c r="R38" i="39"/>
  <c r="I38" i="39"/>
  <c r="L38" i="39" s="1"/>
  <c r="S38" i="39" s="1"/>
  <c r="R39" i="39"/>
  <c r="I39" i="39"/>
  <c r="L39" i="39" s="1"/>
  <c r="S39" i="39" s="1"/>
  <c r="N5" i="39"/>
  <c r="M6" i="39" s="1"/>
  <c r="S5" i="39"/>
  <c r="T5" i="39" s="1"/>
  <c r="V5" i="39" s="1"/>
  <c r="R70" i="39"/>
  <c r="I70" i="39"/>
  <c r="L70" i="39" s="1"/>
  <c r="S70" i="39" s="1"/>
  <c r="I77" i="39"/>
  <c r="L77" i="39" s="1"/>
  <c r="S77" i="39" s="1"/>
  <c r="R77" i="39"/>
  <c r="I72" i="39"/>
  <c r="L72" i="39" s="1"/>
  <c r="S72" i="39" s="1"/>
  <c r="R72" i="39"/>
  <c r="R78" i="39"/>
  <c r="T78" i="39" s="1"/>
  <c r="I78" i="39"/>
  <c r="Q78" i="39" s="1"/>
  <c r="I69" i="39"/>
  <c r="L69" i="39" s="1"/>
  <c r="S69" i="39" s="1"/>
  <c r="R69" i="39"/>
  <c r="I63" i="39"/>
  <c r="L63" i="39" s="1"/>
  <c r="S63" i="39" s="1"/>
  <c r="R63" i="39"/>
  <c r="I49" i="39"/>
  <c r="L49" i="39" s="1"/>
  <c r="S49" i="39" s="1"/>
  <c r="R49" i="39"/>
  <c r="I61" i="39"/>
  <c r="L61" i="39" s="1"/>
  <c r="S61" i="39" s="1"/>
  <c r="R61" i="39"/>
  <c r="R51" i="39"/>
  <c r="T51" i="39" s="1"/>
  <c r="I51" i="39"/>
  <c r="Q51" i="39" s="1"/>
  <c r="H52" i="39"/>
  <c r="I34" i="39"/>
  <c r="L34" i="39" s="1"/>
  <c r="S34" i="39" s="1"/>
  <c r="R34" i="39"/>
  <c r="I42" i="39"/>
  <c r="L42" i="39" s="1"/>
  <c r="S42" i="39" s="1"/>
  <c r="R42" i="39"/>
  <c r="I67" i="39"/>
  <c r="L67" i="39" s="1"/>
  <c r="S67" i="39" s="1"/>
  <c r="R67" i="39"/>
  <c r="R46" i="39"/>
  <c r="I46" i="39"/>
  <c r="L46" i="39" s="1"/>
  <c r="S46" i="39" s="1"/>
  <c r="R48" i="39"/>
  <c r="I48" i="39"/>
  <c r="L48" i="39" s="1"/>
  <c r="S48" i="39" s="1"/>
  <c r="I21" i="39"/>
  <c r="L21" i="39" s="1"/>
  <c r="S21" i="39" s="1"/>
  <c r="R21" i="39"/>
  <c r="R37" i="39"/>
  <c r="I37" i="39"/>
  <c r="L37" i="39" s="1"/>
  <c r="S37" i="39" s="1"/>
  <c r="R13" i="39"/>
  <c r="I75" i="39"/>
  <c r="L75" i="39" s="1"/>
  <c r="S75" i="39" s="1"/>
  <c r="R75" i="39"/>
  <c r="G25" i="39"/>
  <c r="H52" i="38"/>
  <c r="R42" i="38"/>
  <c r="H25" i="38"/>
  <c r="T17" i="38"/>
  <c r="H59" i="38"/>
  <c r="H79" i="38" s="1"/>
  <c r="F52" i="38"/>
  <c r="G59" i="38"/>
  <c r="I59" i="38" s="1"/>
  <c r="R66" i="38"/>
  <c r="I66" i="38"/>
  <c r="L66" i="38" s="1"/>
  <c r="S66" i="38" s="1"/>
  <c r="R41" i="38"/>
  <c r="I41" i="38"/>
  <c r="L41" i="38" s="1"/>
  <c r="S41" i="38" s="1"/>
  <c r="R45" i="38"/>
  <c r="I45" i="38"/>
  <c r="L45" i="38" s="1"/>
  <c r="S45" i="38" s="1"/>
  <c r="G52" i="38"/>
  <c r="I18" i="38"/>
  <c r="L18" i="38" s="1"/>
  <c r="S18" i="38" s="1"/>
  <c r="R18" i="38"/>
  <c r="R78" i="38"/>
  <c r="T78" i="38" s="1"/>
  <c r="I78" i="38"/>
  <c r="Q78" i="38" s="1"/>
  <c r="I69" i="38"/>
  <c r="L69" i="38" s="1"/>
  <c r="S69" i="38" s="1"/>
  <c r="R69" i="38"/>
  <c r="I67" i="38"/>
  <c r="L67" i="38" s="1"/>
  <c r="S67" i="38" s="1"/>
  <c r="R67" i="38"/>
  <c r="R70" i="38"/>
  <c r="I70" i="38"/>
  <c r="L70" i="38" s="1"/>
  <c r="S70" i="38" s="1"/>
  <c r="I65" i="38"/>
  <c r="L65" i="38" s="1"/>
  <c r="S65" i="38" s="1"/>
  <c r="R65" i="38"/>
  <c r="I77" i="38"/>
  <c r="L77" i="38" s="1"/>
  <c r="S77" i="38" s="1"/>
  <c r="R77" i="38"/>
  <c r="I50" i="38"/>
  <c r="L50" i="38" s="1"/>
  <c r="S50" i="38" s="1"/>
  <c r="R50" i="38"/>
  <c r="R74" i="38"/>
  <c r="I74" i="38"/>
  <c r="L74" i="38" s="1"/>
  <c r="S74" i="38" s="1"/>
  <c r="T74" i="38" s="1"/>
  <c r="R39" i="38"/>
  <c r="I39" i="38"/>
  <c r="L39" i="38" s="1"/>
  <c r="S39" i="38" s="1"/>
  <c r="X24" i="38"/>
  <c r="F25" i="38"/>
  <c r="I47" i="38"/>
  <c r="L47" i="38" s="1"/>
  <c r="S47" i="38" s="1"/>
  <c r="R47" i="38"/>
  <c r="G25" i="38"/>
  <c r="I76" i="38"/>
  <c r="L76" i="38" s="1"/>
  <c r="S76" i="38" s="1"/>
  <c r="R76" i="38"/>
  <c r="R60" i="38"/>
  <c r="I60" i="38"/>
  <c r="L60" i="38" s="1"/>
  <c r="S60" i="38" s="1"/>
  <c r="I51" i="38"/>
  <c r="Q51" i="38" s="1"/>
  <c r="R51" i="38"/>
  <c r="T51" i="38" s="1"/>
  <c r="I48" i="38"/>
  <c r="L48" i="38" s="1"/>
  <c r="S48" i="38" s="1"/>
  <c r="R48" i="38"/>
  <c r="I71" i="38"/>
  <c r="L71" i="38" s="1"/>
  <c r="S71" i="38" s="1"/>
  <c r="R71" i="38"/>
  <c r="I75" i="38"/>
  <c r="L75" i="38" s="1"/>
  <c r="S75" i="38" s="1"/>
  <c r="R75" i="38"/>
  <c r="I73" i="38"/>
  <c r="L73" i="38" s="1"/>
  <c r="S73" i="38" s="1"/>
  <c r="R73" i="38"/>
  <c r="R63" i="38"/>
  <c r="I63" i="38"/>
  <c r="L63" i="38" s="1"/>
  <c r="S63" i="38" s="1"/>
  <c r="I64" i="38"/>
  <c r="L64" i="38" s="1"/>
  <c r="S64" i="38" s="1"/>
  <c r="R64" i="38"/>
  <c r="I68" i="38"/>
  <c r="L68" i="38" s="1"/>
  <c r="S68" i="38" s="1"/>
  <c r="R68" i="38"/>
  <c r="R44" i="38"/>
  <c r="I44" i="38"/>
  <c r="L44" i="38" s="1"/>
  <c r="S44" i="38" s="1"/>
  <c r="R22" i="38"/>
  <c r="I22" i="38"/>
  <c r="L22" i="38" s="1"/>
  <c r="S22" i="38" s="1"/>
  <c r="F79" i="38"/>
  <c r="I40" i="38"/>
  <c r="L40" i="38" s="1"/>
  <c r="S40" i="38" s="1"/>
  <c r="R40" i="38"/>
  <c r="I14" i="38"/>
  <c r="L14" i="38" s="1"/>
  <c r="S14" i="38" s="1"/>
  <c r="R14" i="38"/>
  <c r="I5" i="38"/>
  <c r="L5" i="38" s="1"/>
  <c r="T19" i="37"/>
  <c r="T35" i="37"/>
  <c r="R14" i="37"/>
  <c r="T11" i="37"/>
  <c r="T50" i="37"/>
  <c r="R7" i="37"/>
  <c r="R71" i="37"/>
  <c r="I71" i="37"/>
  <c r="L71" i="37" s="1"/>
  <c r="S71" i="37" s="1"/>
  <c r="I77" i="37"/>
  <c r="L77" i="37" s="1"/>
  <c r="S77" i="37" s="1"/>
  <c r="R77" i="37"/>
  <c r="I66" i="37"/>
  <c r="L66" i="37" s="1"/>
  <c r="S66" i="37" s="1"/>
  <c r="R66" i="37"/>
  <c r="I69" i="37"/>
  <c r="L69" i="37" s="1"/>
  <c r="S69" i="37" s="1"/>
  <c r="R69" i="37"/>
  <c r="R74" i="37"/>
  <c r="I74" i="37"/>
  <c r="L74" i="37" s="1"/>
  <c r="S74" i="37" s="1"/>
  <c r="I70" i="37"/>
  <c r="L70" i="37" s="1"/>
  <c r="S70" i="37" s="1"/>
  <c r="R70" i="37"/>
  <c r="R48" i="37"/>
  <c r="I48" i="37"/>
  <c r="L48" i="37" s="1"/>
  <c r="S48" i="37" s="1"/>
  <c r="I65" i="37"/>
  <c r="L65" i="37" s="1"/>
  <c r="S65" i="37" s="1"/>
  <c r="R65" i="37"/>
  <c r="I61" i="37"/>
  <c r="L61" i="37" s="1"/>
  <c r="S61" i="37" s="1"/>
  <c r="R61" i="37"/>
  <c r="H79" i="37"/>
  <c r="R37" i="37"/>
  <c r="I37" i="37"/>
  <c r="L37" i="37" s="1"/>
  <c r="S37" i="37" s="1"/>
  <c r="G52" i="37"/>
  <c r="I32" i="37"/>
  <c r="L32" i="37" s="1"/>
  <c r="R32" i="37"/>
  <c r="R13" i="37"/>
  <c r="R67" i="37"/>
  <c r="I67" i="37"/>
  <c r="L67" i="37" s="1"/>
  <c r="S67" i="37" s="1"/>
  <c r="I42" i="37"/>
  <c r="L42" i="37" s="1"/>
  <c r="S42" i="37" s="1"/>
  <c r="R42" i="37"/>
  <c r="I18" i="37"/>
  <c r="L18" i="37" s="1"/>
  <c r="S18" i="37" s="1"/>
  <c r="R18" i="37"/>
  <c r="R41" i="37"/>
  <c r="I41" i="37"/>
  <c r="L41" i="37" s="1"/>
  <c r="S41" i="37" s="1"/>
  <c r="I38" i="37"/>
  <c r="L38" i="37" s="1"/>
  <c r="S38" i="37" s="1"/>
  <c r="R38" i="37"/>
  <c r="F52" i="37"/>
  <c r="R16" i="37"/>
  <c r="I16" i="37"/>
  <c r="L16" i="37" s="1"/>
  <c r="S16" i="37" s="1"/>
  <c r="I63" i="37"/>
  <c r="L63" i="37" s="1"/>
  <c r="S63" i="37" s="1"/>
  <c r="R63" i="37"/>
  <c r="I40" i="37"/>
  <c r="L40" i="37" s="1"/>
  <c r="S40" i="37" s="1"/>
  <c r="R40" i="37"/>
  <c r="I36" i="37"/>
  <c r="L36" i="37" s="1"/>
  <c r="S36" i="37" s="1"/>
  <c r="R36" i="37"/>
  <c r="H52" i="37"/>
  <c r="F25" i="37"/>
  <c r="S5" i="37"/>
  <c r="T5" i="37" s="1"/>
  <c r="V5" i="37" s="1"/>
  <c r="N5" i="37"/>
  <c r="M6" i="37" s="1"/>
  <c r="I68" i="37"/>
  <c r="L68" i="37" s="1"/>
  <c r="S68" i="37" s="1"/>
  <c r="R68" i="37"/>
  <c r="I45" i="37"/>
  <c r="L45" i="37" s="1"/>
  <c r="S45" i="37" s="1"/>
  <c r="R45" i="37"/>
  <c r="F79" i="37"/>
  <c r="I49" i="37"/>
  <c r="L49" i="37" s="1"/>
  <c r="S49" i="37" s="1"/>
  <c r="R49" i="37"/>
  <c r="I47" i="37"/>
  <c r="L47" i="37" s="1"/>
  <c r="S47" i="37" s="1"/>
  <c r="R47" i="37"/>
  <c r="R24" i="37"/>
  <c r="T24" i="37" s="1"/>
  <c r="I24" i="37"/>
  <c r="Q24" i="37" s="1"/>
  <c r="R20" i="37"/>
  <c r="I20" i="37"/>
  <c r="L20" i="37" s="1"/>
  <c r="S20" i="37" s="1"/>
  <c r="I72" i="37"/>
  <c r="L72" i="37" s="1"/>
  <c r="S72" i="37" s="1"/>
  <c r="R72" i="37"/>
  <c r="I75" i="37"/>
  <c r="L75" i="37" s="1"/>
  <c r="S75" i="37" s="1"/>
  <c r="R75" i="37"/>
  <c r="R78" i="37"/>
  <c r="T78" i="37" s="1"/>
  <c r="I78" i="37"/>
  <c r="Q78" i="37" s="1"/>
  <c r="I76" i="37"/>
  <c r="L76" i="37" s="1"/>
  <c r="S76" i="37" s="1"/>
  <c r="R76" i="37"/>
  <c r="I73" i="37"/>
  <c r="L73" i="37" s="1"/>
  <c r="S73" i="37" s="1"/>
  <c r="R73" i="37"/>
  <c r="I62" i="37"/>
  <c r="L62" i="37" s="1"/>
  <c r="S62" i="37" s="1"/>
  <c r="R62" i="37"/>
  <c r="R60" i="37"/>
  <c r="I60" i="37"/>
  <c r="L60" i="37" s="1"/>
  <c r="S60" i="37" s="1"/>
  <c r="R51" i="37"/>
  <c r="T51" i="37" s="1"/>
  <c r="I51" i="37"/>
  <c r="Q51" i="37" s="1"/>
  <c r="G79" i="37"/>
  <c r="I59" i="37"/>
  <c r="L59" i="37" s="1"/>
  <c r="R59" i="37"/>
  <c r="R44" i="37"/>
  <c r="I44" i="37"/>
  <c r="L44" i="37" s="1"/>
  <c r="S44" i="37" s="1"/>
  <c r="I34" i="37"/>
  <c r="L34" i="37" s="1"/>
  <c r="S34" i="37" s="1"/>
  <c r="R34" i="37"/>
  <c r="R33" i="37"/>
  <c r="I33" i="37"/>
  <c r="L33" i="37" s="1"/>
  <c r="S33" i="37" s="1"/>
  <c r="I22" i="37"/>
  <c r="L22" i="37" s="1"/>
  <c r="S22" i="37" s="1"/>
  <c r="R22" i="37"/>
  <c r="T43" i="37"/>
  <c r="T39" i="37"/>
  <c r="G25" i="37"/>
  <c r="F25" i="36"/>
  <c r="T11" i="36"/>
  <c r="H25" i="36"/>
  <c r="T14" i="36"/>
  <c r="F52" i="36"/>
  <c r="R74" i="36"/>
  <c r="I74" i="36"/>
  <c r="L74" i="36" s="1"/>
  <c r="S74" i="36" s="1"/>
  <c r="R41" i="36"/>
  <c r="I41" i="36"/>
  <c r="L41" i="36" s="1"/>
  <c r="S41" i="36" s="1"/>
  <c r="R36" i="36"/>
  <c r="I36" i="36"/>
  <c r="L36" i="36" s="1"/>
  <c r="S36" i="36" s="1"/>
  <c r="I22" i="36"/>
  <c r="L22" i="36" s="1"/>
  <c r="S22" i="36" s="1"/>
  <c r="R22" i="36"/>
  <c r="R8" i="36"/>
  <c r="I8" i="36"/>
  <c r="L8" i="36" s="1"/>
  <c r="S8" i="36" s="1"/>
  <c r="G79" i="36"/>
  <c r="R59" i="36"/>
  <c r="I59" i="36"/>
  <c r="L59" i="36" s="1"/>
  <c r="T35" i="36"/>
  <c r="R61" i="36"/>
  <c r="I61" i="36"/>
  <c r="L61" i="36" s="1"/>
  <c r="S61" i="36" s="1"/>
  <c r="R47" i="36"/>
  <c r="I47" i="36"/>
  <c r="L47" i="36" s="1"/>
  <c r="S47" i="36" s="1"/>
  <c r="I9" i="36"/>
  <c r="L9" i="36" s="1"/>
  <c r="S9" i="36" s="1"/>
  <c r="T9" i="36" s="1"/>
  <c r="R6" i="36"/>
  <c r="I6" i="36"/>
  <c r="L6" i="36" s="1"/>
  <c r="S6" i="36" s="1"/>
  <c r="R67" i="36"/>
  <c r="I67" i="36"/>
  <c r="L67" i="36" s="1"/>
  <c r="S67" i="36" s="1"/>
  <c r="R71" i="36"/>
  <c r="I71" i="36"/>
  <c r="L71" i="36" s="1"/>
  <c r="S71" i="36" s="1"/>
  <c r="I73" i="36"/>
  <c r="L73" i="36" s="1"/>
  <c r="S73" i="36" s="1"/>
  <c r="R73" i="36"/>
  <c r="I51" i="36"/>
  <c r="Q51" i="36" s="1"/>
  <c r="R51" i="36"/>
  <c r="T51" i="36" s="1"/>
  <c r="G52" i="36"/>
  <c r="I69" i="36"/>
  <c r="L69" i="36" s="1"/>
  <c r="S69" i="36" s="1"/>
  <c r="R69" i="36"/>
  <c r="R75" i="36"/>
  <c r="I75" i="36"/>
  <c r="L75" i="36" s="1"/>
  <c r="S75" i="36" s="1"/>
  <c r="I63" i="36"/>
  <c r="L63" i="36" s="1"/>
  <c r="S63" i="36" s="1"/>
  <c r="R63" i="36"/>
  <c r="N32" i="36"/>
  <c r="M33" i="36" s="1"/>
  <c r="S32" i="36"/>
  <c r="T32" i="36" s="1"/>
  <c r="V32" i="36" s="1"/>
  <c r="I64" i="36"/>
  <c r="L64" i="36" s="1"/>
  <c r="S64" i="36" s="1"/>
  <c r="R64" i="36"/>
  <c r="T43" i="36"/>
  <c r="R16" i="36"/>
  <c r="I16" i="36"/>
  <c r="L16" i="36" s="1"/>
  <c r="S16" i="36" s="1"/>
  <c r="R70" i="36"/>
  <c r="I70" i="36"/>
  <c r="L70" i="36" s="1"/>
  <c r="S70" i="36" s="1"/>
  <c r="G25" i="36"/>
  <c r="I5" i="36"/>
  <c r="L5" i="36" s="1"/>
  <c r="R5" i="36"/>
  <c r="F79" i="36"/>
  <c r="I60" i="36"/>
  <c r="L60" i="36" s="1"/>
  <c r="S60" i="36" s="1"/>
  <c r="R60" i="36"/>
  <c r="R49" i="36"/>
  <c r="I49" i="36"/>
  <c r="L49" i="36" s="1"/>
  <c r="S49" i="36" s="1"/>
  <c r="R44" i="36"/>
  <c r="I44" i="36"/>
  <c r="L44" i="36" s="1"/>
  <c r="S44" i="36" s="1"/>
  <c r="R39" i="36"/>
  <c r="I39" i="36"/>
  <c r="L39" i="36" s="1"/>
  <c r="S39" i="36" s="1"/>
  <c r="R66" i="36"/>
  <c r="I66" i="36"/>
  <c r="L66" i="36" s="1"/>
  <c r="S66" i="36" s="1"/>
  <c r="R7" i="36"/>
  <c r="I7" i="36"/>
  <c r="L7" i="36" s="1"/>
  <c r="S7" i="36" s="1"/>
  <c r="I77" i="36"/>
  <c r="L77" i="36" s="1"/>
  <c r="S77" i="36" s="1"/>
  <c r="R77" i="36"/>
  <c r="R78" i="36"/>
  <c r="T78" i="36" s="1"/>
  <c r="I78" i="36"/>
  <c r="Q78" i="36" s="1"/>
  <c r="R62" i="36"/>
  <c r="I62" i="36"/>
  <c r="L62" i="36" s="1"/>
  <c r="S62" i="36" s="1"/>
  <c r="I65" i="36"/>
  <c r="L65" i="36" s="1"/>
  <c r="S65" i="36" s="1"/>
  <c r="R65" i="36"/>
  <c r="R24" i="36"/>
  <c r="T24" i="36" s="1"/>
  <c r="I24" i="36"/>
  <c r="Q24" i="36" s="1"/>
  <c r="R50" i="36"/>
  <c r="I50" i="36"/>
  <c r="L50" i="36" s="1"/>
  <c r="S50" i="36" s="1"/>
  <c r="H79" i="36"/>
  <c r="R33" i="36"/>
  <c r="I33" i="36"/>
  <c r="L33" i="36" s="1"/>
  <c r="S33" i="36" s="1"/>
  <c r="R12" i="36"/>
  <c r="I12" i="36"/>
  <c r="L12" i="36" s="1"/>
  <c r="S12" i="36" s="1"/>
  <c r="R33" i="35"/>
  <c r="G79" i="35"/>
  <c r="R17" i="35"/>
  <c r="R9" i="35"/>
  <c r="R23" i="35"/>
  <c r="I23" i="35"/>
  <c r="L23" i="35" s="1"/>
  <c r="S23" i="35" s="1"/>
  <c r="G52" i="35"/>
  <c r="I43" i="35"/>
  <c r="L43" i="35" s="1"/>
  <c r="S43" i="35" s="1"/>
  <c r="T43" i="35" s="1"/>
  <c r="T49" i="35"/>
  <c r="F52" i="35"/>
  <c r="I21" i="35"/>
  <c r="L21" i="35" s="1"/>
  <c r="S21" i="35" s="1"/>
  <c r="T21" i="35" s="1"/>
  <c r="H79" i="35"/>
  <c r="H25" i="35"/>
  <c r="I72" i="35"/>
  <c r="L72" i="35" s="1"/>
  <c r="S72" i="35" s="1"/>
  <c r="R72" i="35"/>
  <c r="R78" i="35"/>
  <c r="T78" i="35" s="1"/>
  <c r="I78" i="35"/>
  <c r="Q78" i="35" s="1"/>
  <c r="R70" i="35"/>
  <c r="I70" i="35"/>
  <c r="L70" i="35" s="1"/>
  <c r="S70" i="35" s="1"/>
  <c r="F79" i="35"/>
  <c r="R63" i="35"/>
  <c r="I63" i="35"/>
  <c r="L63" i="35" s="1"/>
  <c r="S63" i="35" s="1"/>
  <c r="T18" i="35"/>
  <c r="R12" i="35"/>
  <c r="I12" i="35"/>
  <c r="L12" i="35" s="1"/>
  <c r="S12" i="35" s="1"/>
  <c r="R8" i="35"/>
  <c r="I8" i="35"/>
  <c r="L8" i="35" s="1"/>
  <c r="S8" i="35" s="1"/>
  <c r="R5" i="35"/>
  <c r="G25" i="35"/>
  <c r="I5" i="35"/>
  <c r="L5" i="35" s="1"/>
  <c r="I67" i="35"/>
  <c r="L67" i="35" s="1"/>
  <c r="S67" i="35" s="1"/>
  <c r="R67" i="35"/>
  <c r="R66" i="35"/>
  <c r="I66" i="35"/>
  <c r="L66" i="35" s="1"/>
  <c r="S66" i="35" s="1"/>
  <c r="I76" i="35"/>
  <c r="L76" i="35" s="1"/>
  <c r="S76" i="35" s="1"/>
  <c r="R76" i="35"/>
  <c r="I75" i="35"/>
  <c r="L75" i="35" s="1"/>
  <c r="S75" i="35" s="1"/>
  <c r="R75" i="35"/>
  <c r="I69" i="35"/>
  <c r="L69" i="35" s="1"/>
  <c r="S69" i="35" s="1"/>
  <c r="R69" i="35"/>
  <c r="R74" i="35"/>
  <c r="I74" i="35"/>
  <c r="L74" i="35" s="1"/>
  <c r="S74" i="35" s="1"/>
  <c r="R47" i="35"/>
  <c r="I47" i="35"/>
  <c r="L47" i="35" s="1"/>
  <c r="S47" i="35" s="1"/>
  <c r="R40" i="35"/>
  <c r="I40" i="35"/>
  <c r="L40" i="35" s="1"/>
  <c r="S40" i="35" s="1"/>
  <c r="I42" i="35"/>
  <c r="L42" i="35" s="1"/>
  <c r="S42" i="35" s="1"/>
  <c r="R42" i="35"/>
  <c r="I77" i="35"/>
  <c r="L77" i="35" s="1"/>
  <c r="S77" i="35" s="1"/>
  <c r="R77" i="35"/>
  <c r="I71" i="35"/>
  <c r="L71" i="35" s="1"/>
  <c r="S71" i="35" s="1"/>
  <c r="R71" i="35"/>
  <c r="I68" i="35"/>
  <c r="L68" i="35" s="1"/>
  <c r="S68" i="35" s="1"/>
  <c r="R68" i="35"/>
  <c r="I73" i="35"/>
  <c r="L73" i="35" s="1"/>
  <c r="S73" i="35" s="1"/>
  <c r="R73" i="35"/>
  <c r="R61" i="35"/>
  <c r="I61" i="35"/>
  <c r="L61" i="35" s="1"/>
  <c r="S61" i="35" s="1"/>
  <c r="I62" i="35"/>
  <c r="L62" i="35" s="1"/>
  <c r="S62" i="35" s="1"/>
  <c r="R62" i="35"/>
  <c r="R38" i="35"/>
  <c r="I38" i="35"/>
  <c r="L38" i="35" s="1"/>
  <c r="S38" i="35" s="1"/>
  <c r="I50" i="35"/>
  <c r="L50" i="35" s="1"/>
  <c r="S50" i="35" s="1"/>
  <c r="R50" i="35"/>
  <c r="I44" i="35"/>
  <c r="L44" i="35" s="1"/>
  <c r="S44" i="35" s="1"/>
  <c r="T44" i="35" s="1"/>
  <c r="R44" i="35"/>
  <c r="R45" i="35"/>
  <c r="I45" i="35"/>
  <c r="L45" i="35" s="1"/>
  <c r="S45" i="35" s="1"/>
  <c r="H52" i="35"/>
  <c r="R39" i="35"/>
  <c r="I39" i="35"/>
  <c r="L39" i="35" s="1"/>
  <c r="S39" i="35" s="1"/>
  <c r="F25" i="35"/>
  <c r="R10" i="35"/>
  <c r="I10" i="35"/>
  <c r="L10" i="35" s="1"/>
  <c r="S10" i="35" s="1"/>
  <c r="R6" i="35"/>
  <c r="I6" i="35"/>
  <c r="L6" i="35" s="1"/>
  <c r="S6" i="35" s="1"/>
  <c r="T22" i="35"/>
  <c r="T7" i="34"/>
  <c r="R60" i="34"/>
  <c r="I60" i="34"/>
  <c r="L60" i="34" s="1"/>
  <c r="S60" i="34" s="1"/>
  <c r="R33" i="34"/>
  <c r="I33" i="34"/>
  <c r="L33" i="34" s="1"/>
  <c r="S33" i="34" s="1"/>
  <c r="R48" i="34"/>
  <c r="H32" i="34"/>
  <c r="H52" i="34" s="1"/>
  <c r="F52" i="34"/>
  <c r="T43" i="34"/>
  <c r="I46" i="34"/>
  <c r="L46" i="34" s="1"/>
  <c r="S46" i="34" s="1"/>
  <c r="R46" i="34"/>
  <c r="I42" i="34"/>
  <c r="L42" i="34" s="1"/>
  <c r="S42" i="34" s="1"/>
  <c r="R42" i="34"/>
  <c r="F25" i="34"/>
  <c r="R74" i="34"/>
  <c r="I74" i="34"/>
  <c r="L74" i="34" s="1"/>
  <c r="S74" i="34" s="1"/>
  <c r="R70" i="34"/>
  <c r="I70" i="34"/>
  <c r="L70" i="34" s="1"/>
  <c r="S70" i="34" s="1"/>
  <c r="R62" i="34"/>
  <c r="I62" i="34"/>
  <c r="L62" i="34" s="1"/>
  <c r="S62" i="34" s="1"/>
  <c r="I73" i="34"/>
  <c r="L73" i="34" s="1"/>
  <c r="S73" i="34" s="1"/>
  <c r="R73" i="34"/>
  <c r="R51" i="34"/>
  <c r="T51" i="34" s="1"/>
  <c r="I51" i="34"/>
  <c r="Q51" i="34" s="1"/>
  <c r="I65" i="34"/>
  <c r="L65" i="34" s="1"/>
  <c r="S65" i="34" s="1"/>
  <c r="R65" i="34"/>
  <c r="F59" i="34"/>
  <c r="F79" i="34" s="1"/>
  <c r="H59" i="34"/>
  <c r="H79" i="34" s="1"/>
  <c r="G59" i="34"/>
  <c r="I77" i="34"/>
  <c r="L77" i="34" s="1"/>
  <c r="S77" i="34" s="1"/>
  <c r="R77" i="34"/>
  <c r="I69" i="34"/>
  <c r="L69" i="34" s="1"/>
  <c r="S69" i="34" s="1"/>
  <c r="R69" i="34"/>
  <c r="I75" i="34"/>
  <c r="L75" i="34" s="1"/>
  <c r="S75" i="34" s="1"/>
  <c r="R75" i="34"/>
  <c r="I50" i="34"/>
  <c r="L50" i="34" s="1"/>
  <c r="S50" i="34" s="1"/>
  <c r="R50" i="34"/>
  <c r="R41" i="34"/>
  <c r="I41" i="34"/>
  <c r="L41" i="34" s="1"/>
  <c r="S41" i="34" s="1"/>
  <c r="G52" i="34"/>
  <c r="I32" i="34"/>
  <c r="I49" i="34"/>
  <c r="L49" i="34" s="1"/>
  <c r="S49" i="34" s="1"/>
  <c r="R49" i="34"/>
  <c r="R47" i="34"/>
  <c r="I47" i="34"/>
  <c r="L47" i="34" s="1"/>
  <c r="S47" i="34" s="1"/>
  <c r="I34" i="34"/>
  <c r="L34" i="34" s="1"/>
  <c r="S34" i="34" s="1"/>
  <c r="R34" i="34"/>
  <c r="R36" i="34"/>
  <c r="I36" i="34"/>
  <c r="L36" i="34" s="1"/>
  <c r="S36" i="34" s="1"/>
  <c r="R35" i="34"/>
  <c r="I35" i="34"/>
  <c r="L35" i="34" s="1"/>
  <c r="S35" i="34" s="1"/>
  <c r="I38" i="34"/>
  <c r="L38" i="34" s="1"/>
  <c r="S38" i="34" s="1"/>
  <c r="T38" i="34" s="1"/>
  <c r="R63" i="34"/>
  <c r="I63" i="34"/>
  <c r="L63" i="34" s="1"/>
  <c r="S63" i="34" s="1"/>
  <c r="R37" i="34"/>
  <c r="I37" i="34"/>
  <c r="L37" i="34" s="1"/>
  <c r="S37" i="34" s="1"/>
  <c r="R17" i="34"/>
  <c r="I17" i="34"/>
  <c r="L17" i="34" s="1"/>
  <c r="S17" i="34" s="1"/>
  <c r="I72" i="34"/>
  <c r="L72" i="34" s="1"/>
  <c r="S72" i="34" s="1"/>
  <c r="R72" i="34"/>
  <c r="R66" i="34"/>
  <c r="I66" i="34"/>
  <c r="L66" i="34" s="1"/>
  <c r="S66" i="34" s="1"/>
  <c r="I67" i="34"/>
  <c r="L67" i="34" s="1"/>
  <c r="S67" i="34" s="1"/>
  <c r="R67" i="34"/>
  <c r="I71" i="34"/>
  <c r="L71" i="34" s="1"/>
  <c r="S71" i="34" s="1"/>
  <c r="R71" i="34"/>
  <c r="R78" i="34"/>
  <c r="T78" i="34" s="1"/>
  <c r="I78" i="34"/>
  <c r="Q78" i="34" s="1"/>
  <c r="I76" i="34"/>
  <c r="L76" i="34" s="1"/>
  <c r="S76" i="34" s="1"/>
  <c r="R76" i="34"/>
  <c r="I68" i="34"/>
  <c r="L68" i="34" s="1"/>
  <c r="S68" i="34" s="1"/>
  <c r="R68" i="34"/>
  <c r="R21" i="34"/>
  <c r="I21" i="34"/>
  <c r="L21" i="34" s="1"/>
  <c r="S21" i="34" s="1"/>
  <c r="H25" i="33"/>
  <c r="I9" i="33"/>
  <c r="L9" i="33" s="1"/>
  <c r="S9" i="33" s="1"/>
  <c r="R9" i="33"/>
  <c r="R24" i="33"/>
  <c r="T24" i="33" s="1"/>
  <c r="T70" i="33"/>
  <c r="F25" i="33"/>
  <c r="G32" i="33"/>
  <c r="G52" i="33" s="1"/>
  <c r="F32" i="33"/>
  <c r="F52" i="33" s="1"/>
  <c r="I8" i="33"/>
  <c r="L8" i="33" s="1"/>
  <c r="S8" i="33" s="1"/>
  <c r="R8" i="33"/>
  <c r="I34" i="33"/>
  <c r="L34" i="33" s="1"/>
  <c r="S34" i="33" s="1"/>
  <c r="T34" i="33" s="1"/>
  <c r="I75" i="33"/>
  <c r="L75" i="33" s="1"/>
  <c r="S75" i="33" s="1"/>
  <c r="R75" i="33"/>
  <c r="I72" i="33"/>
  <c r="L72" i="33" s="1"/>
  <c r="S72" i="33" s="1"/>
  <c r="R72" i="33"/>
  <c r="I77" i="33"/>
  <c r="L77" i="33" s="1"/>
  <c r="S77" i="33" s="1"/>
  <c r="R77" i="33"/>
  <c r="R48" i="33"/>
  <c r="I48" i="33"/>
  <c r="L48" i="33" s="1"/>
  <c r="S48" i="33" s="1"/>
  <c r="I36" i="33"/>
  <c r="L36" i="33" s="1"/>
  <c r="S36" i="33" s="1"/>
  <c r="R36" i="33"/>
  <c r="H52" i="33"/>
  <c r="I12" i="33"/>
  <c r="L12" i="33" s="1"/>
  <c r="S12" i="33" s="1"/>
  <c r="R12" i="33"/>
  <c r="I5" i="33"/>
  <c r="L5" i="33" s="1"/>
  <c r="R5" i="33"/>
  <c r="G25" i="33"/>
  <c r="I61" i="33"/>
  <c r="L61" i="33" s="1"/>
  <c r="S61" i="33" s="1"/>
  <c r="R61" i="33"/>
  <c r="R44" i="33"/>
  <c r="I44" i="33"/>
  <c r="L44" i="33" s="1"/>
  <c r="S44" i="33" s="1"/>
  <c r="I13" i="33"/>
  <c r="L13" i="33" s="1"/>
  <c r="S13" i="33" s="1"/>
  <c r="R13" i="33"/>
  <c r="R51" i="33"/>
  <c r="T51" i="33" s="1"/>
  <c r="I51" i="33"/>
  <c r="Q51" i="33" s="1"/>
  <c r="R78" i="33"/>
  <c r="T78" i="33" s="1"/>
  <c r="I78" i="33"/>
  <c r="Q78" i="33" s="1"/>
  <c r="R63" i="33"/>
  <c r="I63" i="33"/>
  <c r="L63" i="33" s="1"/>
  <c r="S63" i="33" s="1"/>
  <c r="I10" i="33"/>
  <c r="L10" i="33" s="1"/>
  <c r="S10" i="33" s="1"/>
  <c r="R10" i="33"/>
  <c r="R37" i="33"/>
  <c r="I37" i="33"/>
  <c r="L37" i="33" s="1"/>
  <c r="S37" i="33" s="1"/>
  <c r="I76" i="33"/>
  <c r="L76" i="33" s="1"/>
  <c r="S76" i="33" s="1"/>
  <c r="R76" i="33"/>
  <c r="R74" i="33"/>
  <c r="I74" i="33"/>
  <c r="L74" i="33" s="1"/>
  <c r="S74" i="33" s="1"/>
  <c r="T69" i="33"/>
  <c r="I46" i="33"/>
  <c r="L46" i="33" s="1"/>
  <c r="S46" i="33" s="1"/>
  <c r="R46" i="33"/>
  <c r="R60" i="33"/>
  <c r="I60" i="33"/>
  <c r="L60" i="33" s="1"/>
  <c r="S60" i="33" s="1"/>
  <c r="R42" i="33"/>
  <c r="I42" i="33"/>
  <c r="L42" i="33" s="1"/>
  <c r="S42" i="33" s="1"/>
  <c r="R39" i="33"/>
  <c r="I39" i="33"/>
  <c r="L39" i="33" s="1"/>
  <c r="S39" i="33" s="1"/>
  <c r="I50" i="33"/>
  <c r="L50" i="33" s="1"/>
  <c r="S50" i="33" s="1"/>
  <c r="R50" i="33"/>
  <c r="I6" i="33"/>
  <c r="L6" i="33" s="1"/>
  <c r="S6" i="33" s="1"/>
  <c r="R6" i="33"/>
  <c r="H59" i="33"/>
  <c r="H79" i="33" s="1"/>
  <c r="G59" i="33"/>
  <c r="F59" i="33"/>
  <c r="F79" i="33" s="1"/>
  <c r="I17" i="33"/>
  <c r="L17" i="33" s="1"/>
  <c r="S17" i="33" s="1"/>
  <c r="R17" i="33"/>
  <c r="T76" i="32"/>
  <c r="R20" i="32"/>
  <c r="I20" i="32"/>
  <c r="L20" i="32" s="1"/>
  <c r="S20" i="32" s="1"/>
  <c r="G25" i="32"/>
  <c r="F52" i="32"/>
  <c r="H79" i="32"/>
  <c r="H52" i="32"/>
  <c r="R19" i="32"/>
  <c r="T19" i="32" s="1"/>
  <c r="R62" i="32"/>
  <c r="I62" i="32"/>
  <c r="L62" i="32" s="1"/>
  <c r="S62" i="32" s="1"/>
  <c r="F79" i="32"/>
  <c r="I68" i="32"/>
  <c r="L68" i="32" s="1"/>
  <c r="S68" i="32" s="1"/>
  <c r="R68" i="32"/>
  <c r="I64" i="32"/>
  <c r="L64" i="32" s="1"/>
  <c r="S64" i="32" s="1"/>
  <c r="R64" i="32"/>
  <c r="I47" i="32"/>
  <c r="L47" i="32" s="1"/>
  <c r="S47" i="32" s="1"/>
  <c r="R47" i="32"/>
  <c r="I51" i="32"/>
  <c r="Q51" i="32" s="1"/>
  <c r="R51" i="32"/>
  <c r="T51" i="32" s="1"/>
  <c r="R45" i="32"/>
  <c r="I45" i="32"/>
  <c r="L45" i="32" s="1"/>
  <c r="S45" i="32" s="1"/>
  <c r="R22" i="32"/>
  <c r="I22" i="32"/>
  <c r="L22" i="32" s="1"/>
  <c r="S22" i="32" s="1"/>
  <c r="F25" i="32"/>
  <c r="I5" i="32"/>
  <c r="L5" i="32" s="1"/>
  <c r="I61" i="32"/>
  <c r="L61" i="32" s="1"/>
  <c r="S61" i="32" s="1"/>
  <c r="R61" i="32"/>
  <c r="I41" i="32"/>
  <c r="L41" i="32" s="1"/>
  <c r="S41" i="32" s="1"/>
  <c r="R41" i="32"/>
  <c r="I38" i="32"/>
  <c r="L38" i="32" s="1"/>
  <c r="S38" i="32" s="1"/>
  <c r="R38" i="32"/>
  <c r="I24" i="32"/>
  <c r="Q24" i="32" s="1"/>
  <c r="R24" i="32"/>
  <c r="T24" i="32" s="1"/>
  <c r="I71" i="32"/>
  <c r="L71" i="32" s="1"/>
  <c r="S71" i="32" s="1"/>
  <c r="R71" i="32"/>
  <c r="R78" i="32"/>
  <c r="T78" i="32" s="1"/>
  <c r="I78" i="32"/>
  <c r="Q78" i="32" s="1"/>
  <c r="R74" i="32"/>
  <c r="I74" i="32"/>
  <c r="L74" i="32" s="1"/>
  <c r="S74" i="32" s="1"/>
  <c r="R42" i="32"/>
  <c r="I42" i="32"/>
  <c r="L42" i="32" s="1"/>
  <c r="S42" i="32" s="1"/>
  <c r="I33" i="32"/>
  <c r="L33" i="32" s="1"/>
  <c r="S33" i="32" s="1"/>
  <c r="R33" i="32"/>
  <c r="R15" i="32"/>
  <c r="I15" i="32"/>
  <c r="L15" i="32" s="1"/>
  <c r="S15" i="32" s="1"/>
  <c r="I60" i="32"/>
  <c r="L60" i="32" s="1"/>
  <c r="S60" i="32" s="1"/>
  <c r="R60" i="32"/>
  <c r="I35" i="32"/>
  <c r="L35" i="32" s="1"/>
  <c r="S35" i="32" s="1"/>
  <c r="R35" i="32"/>
  <c r="R46" i="32"/>
  <c r="I46" i="32"/>
  <c r="L46" i="32" s="1"/>
  <c r="S46" i="32" s="1"/>
  <c r="R49" i="32"/>
  <c r="I49" i="32"/>
  <c r="L49" i="32" s="1"/>
  <c r="S49" i="32" s="1"/>
  <c r="R6" i="32"/>
  <c r="R16" i="32"/>
  <c r="I16" i="32"/>
  <c r="L16" i="32" s="1"/>
  <c r="S16" i="32" s="1"/>
  <c r="T18" i="32"/>
  <c r="R39" i="32"/>
  <c r="I39" i="32"/>
  <c r="L39" i="32" s="1"/>
  <c r="S39" i="32" s="1"/>
  <c r="I75" i="32"/>
  <c r="L75" i="32" s="1"/>
  <c r="S75" i="32" s="1"/>
  <c r="R75" i="32"/>
  <c r="I73" i="32"/>
  <c r="L73" i="32" s="1"/>
  <c r="S73" i="32" s="1"/>
  <c r="R73" i="32"/>
  <c r="R66" i="32"/>
  <c r="I66" i="32"/>
  <c r="L66" i="32" s="1"/>
  <c r="S66" i="32" s="1"/>
  <c r="G79" i="32"/>
  <c r="I67" i="32"/>
  <c r="L67" i="32" s="1"/>
  <c r="S67" i="32" s="1"/>
  <c r="R67" i="32"/>
  <c r="R70" i="32"/>
  <c r="I70" i="32"/>
  <c r="L70" i="32" s="1"/>
  <c r="S70" i="32" s="1"/>
  <c r="I69" i="32"/>
  <c r="L69" i="32" s="1"/>
  <c r="S69" i="32" s="1"/>
  <c r="R69" i="32"/>
  <c r="I77" i="32"/>
  <c r="L77" i="32" s="1"/>
  <c r="S77" i="32" s="1"/>
  <c r="R77" i="32"/>
  <c r="I63" i="32"/>
  <c r="L63" i="32" s="1"/>
  <c r="S63" i="32" s="1"/>
  <c r="R63" i="32"/>
  <c r="N59" i="32"/>
  <c r="M60" i="32" s="1"/>
  <c r="S59" i="32"/>
  <c r="T59" i="32" s="1"/>
  <c r="V59" i="32" s="1"/>
  <c r="R40" i="32"/>
  <c r="I40" i="32"/>
  <c r="L40" i="32" s="1"/>
  <c r="S40" i="32" s="1"/>
  <c r="G52" i="32"/>
  <c r="R32" i="32"/>
  <c r="I32" i="32"/>
  <c r="L32" i="32" s="1"/>
  <c r="I21" i="32"/>
  <c r="L21" i="32" s="1"/>
  <c r="S21" i="32" s="1"/>
  <c r="R21" i="32"/>
  <c r="R17" i="32"/>
  <c r="I17" i="32"/>
  <c r="L17" i="32" s="1"/>
  <c r="S17" i="32" s="1"/>
  <c r="R14" i="32"/>
  <c r="I14" i="32"/>
  <c r="L14" i="32" s="1"/>
  <c r="S14" i="32" s="1"/>
  <c r="R34" i="32"/>
  <c r="I34" i="32"/>
  <c r="L34" i="32" s="1"/>
  <c r="S34" i="32" s="1"/>
  <c r="I23" i="32"/>
  <c r="L23" i="32" s="1"/>
  <c r="S23" i="32" s="1"/>
  <c r="R23" i="32"/>
  <c r="R44" i="32"/>
  <c r="I44" i="32"/>
  <c r="L44" i="32" s="1"/>
  <c r="S44" i="32" s="1"/>
  <c r="T7" i="32"/>
  <c r="T63" i="31"/>
  <c r="H52" i="31"/>
  <c r="T11" i="31"/>
  <c r="H25" i="31"/>
  <c r="H79" i="31"/>
  <c r="N32" i="31"/>
  <c r="M33" i="31" s="1"/>
  <c r="S32" i="31"/>
  <c r="T32" i="31" s="1"/>
  <c r="V32" i="31" s="1"/>
  <c r="R59" i="31"/>
  <c r="F52" i="31"/>
  <c r="F25" i="31"/>
  <c r="I5" i="31"/>
  <c r="L5" i="31" s="1"/>
  <c r="R5" i="31"/>
  <c r="F79" i="31"/>
  <c r="R49" i="31"/>
  <c r="I49" i="31"/>
  <c r="L49" i="31" s="1"/>
  <c r="S49" i="31" s="1"/>
  <c r="T44" i="31"/>
  <c r="R40" i="31"/>
  <c r="I40" i="31"/>
  <c r="L40" i="31" s="1"/>
  <c r="S40" i="31" s="1"/>
  <c r="R48" i="31"/>
  <c r="I48" i="31"/>
  <c r="L48" i="31" s="1"/>
  <c r="S48" i="31" s="1"/>
  <c r="R38" i="31"/>
  <c r="I38" i="31"/>
  <c r="L38" i="31" s="1"/>
  <c r="S38" i="31" s="1"/>
  <c r="I37" i="31"/>
  <c r="L37" i="31" s="1"/>
  <c r="S37" i="31" s="1"/>
  <c r="R37" i="31"/>
  <c r="I17" i="31"/>
  <c r="L17" i="31" s="1"/>
  <c r="S17" i="31" s="1"/>
  <c r="R17" i="31"/>
  <c r="R7" i="31"/>
  <c r="I7" i="31"/>
  <c r="L7" i="31" s="1"/>
  <c r="S7" i="31" s="1"/>
  <c r="R47" i="31"/>
  <c r="I47" i="31"/>
  <c r="L47" i="31" s="1"/>
  <c r="S47" i="31" s="1"/>
  <c r="I21" i="31"/>
  <c r="L21" i="31" s="1"/>
  <c r="S21" i="31" s="1"/>
  <c r="R21" i="31"/>
  <c r="I69" i="31"/>
  <c r="L69" i="31" s="1"/>
  <c r="S69" i="31" s="1"/>
  <c r="R69" i="31"/>
  <c r="R70" i="31"/>
  <c r="I70" i="31"/>
  <c r="L70" i="31" s="1"/>
  <c r="S70" i="31" s="1"/>
  <c r="I76" i="31"/>
  <c r="L76" i="31" s="1"/>
  <c r="S76" i="31" s="1"/>
  <c r="R76" i="31"/>
  <c r="I72" i="31"/>
  <c r="L72" i="31" s="1"/>
  <c r="S72" i="31" s="1"/>
  <c r="R72" i="31"/>
  <c r="I75" i="31"/>
  <c r="L75" i="31" s="1"/>
  <c r="S75" i="31" s="1"/>
  <c r="R75" i="31"/>
  <c r="I73" i="31"/>
  <c r="L73" i="31" s="1"/>
  <c r="S73" i="31" s="1"/>
  <c r="R73" i="31"/>
  <c r="I46" i="31"/>
  <c r="L46" i="31" s="1"/>
  <c r="S46" i="31" s="1"/>
  <c r="R46" i="31"/>
  <c r="T43" i="31"/>
  <c r="I39" i="31"/>
  <c r="L39" i="31" s="1"/>
  <c r="S39" i="31" s="1"/>
  <c r="R39" i="31"/>
  <c r="I13" i="31"/>
  <c r="L13" i="31" s="1"/>
  <c r="S13" i="31" s="1"/>
  <c r="R13" i="31"/>
  <c r="R9" i="31"/>
  <c r="I9" i="31"/>
  <c r="L9" i="31" s="1"/>
  <c r="S9" i="31" s="1"/>
  <c r="G25" i="31"/>
  <c r="I71" i="31"/>
  <c r="L71" i="31" s="1"/>
  <c r="S71" i="31" s="1"/>
  <c r="R71" i="31"/>
  <c r="R66" i="31"/>
  <c r="I66" i="31"/>
  <c r="L66" i="31" s="1"/>
  <c r="S66" i="31" s="1"/>
  <c r="I67" i="31"/>
  <c r="L67" i="31" s="1"/>
  <c r="S67" i="31" s="1"/>
  <c r="R67" i="31"/>
  <c r="I65" i="31"/>
  <c r="L65" i="31" s="1"/>
  <c r="S65" i="31" s="1"/>
  <c r="R65" i="31"/>
  <c r="R61" i="31"/>
  <c r="I61" i="31"/>
  <c r="L61" i="31" s="1"/>
  <c r="S61" i="31" s="1"/>
  <c r="G52" i="31"/>
  <c r="I68" i="31"/>
  <c r="L68" i="31" s="1"/>
  <c r="S68" i="31" s="1"/>
  <c r="R68" i="31"/>
  <c r="R74" i="31"/>
  <c r="I74" i="31"/>
  <c r="L74" i="31" s="1"/>
  <c r="S74" i="31" s="1"/>
  <c r="I77" i="31"/>
  <c r="L77" i="31" s="1"/>
  <c r="S77" i="31" s="1"/>
  <c r="R77" i="31"/>
  <c r="R78" i="31"/>
  <c r="T78" i="31" s="1"/>
  <c r="I78" i="31"/>
  <c r="Q78" i="31" s="1"/>
  <c r="G79" i="31"/>
  <c r="I34" i="31"/>
  <c r="L34" i="31" s="1"/>
  <c r="S34" i="31" s="1"/>
  <c r="R34" i="31"/>
  <c r="F79" i="30"/>
  <c r="H25" i="30"/>
  <c r="R36" i="30"/>
  <c r="I36" i="30"/>
  <c r="L36" i="30" s="1"/>
  <c r="S36" i="30" s="1"/>
  <c r="R11" i="30"/>
  <c r="I11" i="30"/>
  <c r="L11" i="30" s="1"/>
  <c r="S11" i="30" s="1"/>
  <c r="H79" i="30"/>
  <c r="I75" i="30"/>
  <c r="L75" i="30" s="1"/>
  <c r="S75" i="30" s="1"/>
  <c r="R75" i="30"/>
  <c r="I69" i="30"/>
  <c r="L69" i="30" s="1"/>
  <c r="S69" i="30" s="1"/>
  <c r="R69" i="30"/>
  <c r="I71" i="30"/>
  <c r="L71" i="30" s="1"/>
  <c r="S71" i="30" s="1"/>
  <c r="R71" i="30"/>
  <c r="I67" i="30"/>
  <c r="L67" i="30" s="1"/>
  <c r="S67" i="30" s="1"/>
  <c r="R67" i="30"/>
  <c r="R66" i="30"/>
  <c r="I66" i="30"/>
  <c r="L66" i="30" s="1"/>
  <c r="S66" i="30" s="1"/>
  <c r="I77" i="30"/>
  <c r="L77" i="30" s="1"/>
  <c r="S77" i="30" s="1"/>
  <c r="R77" i="30"/>
  <c r="I72" i="30"/>
  <c r="L72" i="30" s="1"/>
  <c r="S72" i="30" s="1"/>
  <c r="R72" i="30"/>
  <c r="I68" i="30"/>
  <c r="L68" i="30" s="1"/>
  <c r="S68" i="30" s="1"/>
  <c r="R68" i="30"/>
  <c r="R70" i="30"/>
  <c r="I70" i="30"/>
  <c r="L70" i="30" s="1"/>
  <c r="S70" i="30" s="1"/>
  <c r="G79" i="30"/>
  <c r="I59" i="30"/>
  <c r="L59" i="30" s="1"/>
  <c r="R59" i="30"/>
  <c r="R48" i="30"/>
  <c r="I48" i="30"/>
  <c r="L48" i="30" s="1"/>
  <c r="S48" i="30" s="1"/>
  <c r="R60" i="30"/>
  <c r="I60" i="30"/>
  <c r="L60" i="30" s="1"/>
  <c r="S60" i="30" s="1"/>
  <c r="R15" i="30"/>
  <c r="I15" i="30"/>
  <c r="L15" i="30" s="1"/>
  <c r="S15" i="30" s="1"/>
  <c r="R7" i="30"/>
  <c r="I7" i="30"/>
  <c r="L7" i="30" s="1"/>
  <c r="S7" i="30" s="1"/>
  <c r="G52" i="30"/>
  <c r="R32" i="30"/>
  <c r="R17" i="30"/>
  <c r="I17" i="30"/>
  <c r="L17" i="30" s="1"/>
  <c r="S17" i="30" s="1"/>
  <c r="I12" i="30"/>
  <c r="L12" i="30" s="1"/>
  <c r="S12" i="30" s="1"/>
  <c r="R12" i="30"/>
  <c r="G25" i="30"/>
  <c r="R5" i="30"/>
  <c r="I5" i="30"/>
  <c r="L5" i="30" s="1"/>
  <c r="R8" i="30"/>
  <c r="I8" i="30"/>
  <c r="L8" i="30" s="1"/>
  <c r="S8" i="30" s="1"/>
  <c r="R74" i="30"/>
  <c r="I74" i="30"/>
  <c r="L74" i="30" s="1"/>
  <c r="S74" i="30" s="1"/>
  <c r="I76" i="30"/>
  <c r="L76" i="30" s="1"/>
  <c r="S76" i="30" s="1"/>
  <c r="R76" i="30"/>
  <c r="I62" i="30"/>
  <c r="L62" i="30" s="1"/>
  <c r="S62" i="30" s="1"/>
  <c r="R62" i="30"/>
  <c r="R47" i="30"/>
  <c r="I47" i="30"/>
  <c r="L47" i="30" s="1"/>
  <c r="S47" i="30" s="1"/>
  <c r="T41" i="30"/>
  <c r="R35" i="30"/>
  <c r="I35" i="30"/>
  <c r="L35" i="30" s="1"/>
  <c r="S35" i="30" s="1"/>
  <c r="H52" i="30"/>
  <c r="I16" i="30"/>
  <c r="L16" i="30" s="1"/>
  <c r="S16" i="30" s="1"/>
  <c r="R16" i="30"/>
  <c r="R9" i="30"/>
  <c r="I9" i="30"/>
  <c r="L9" i="30" s="1"/>
  <c r="S9" i="30" s="1"/>
  <c r="R78" i="30"/>
  <c r="T78" i="30" s="1"/>
  <c r="I78" i="30"/>
  <c r="Q78" i="30" s="1"/>
  <c r="I73" i="30"/>
  <c r="L73" i="30" s="1"/>
  <c r="S73" i="30" s="1"/>
  <c r="R73" i="30"/>
  <c r="R50" i="30"/>
  <c r="I50" i="30"/>
  <c r="L50" i="30" s="1"/>
  <c r="S50" i="30" s="1"/>
  <c r="R51" i="30"/>
  <c r="T51" i="30" s="1"/>
  <c r="I51" i="30"/>
  <c r="Q51" i="30" s="1"/>
  <c r="R43" i="30"/>
  <c r="I43" i="30"/>
  <c r="L43" i="30" s="1"/>
  <c r="S43" i="30" s="1"/>
  <c r="R23" i="30"/>
  <c r="I23" i="30"/>
  <c r="L23" i="30" s="1"/>
  <c r="S23" i="30" s="1"/>
  <c r="R20" i="30"/>
  <c r="I20" i="30"/>
  <c r="L20" i="30" s="1"/>
  <c r="S20" i="30" s="1"/>
  <c r="F25" i="30"/>
  <c r="R63" i="30"/>
  <c r="I63" i="30"/>
  <c r="L63" i="30" s="1"/>
  <c r="S63" i="30" s="1"/>
  <c r="I61" i="30"/>
  <c r="L61" i="30" s="1"/>
  <c r="S61" i="30" s="1"/>
  <c r="R61" i="30"/>
  <c r="I49" i="30"/>
  <c r="L49" i="30" s="1"/>
  <c r="S49" i="30" s="1"/>
  <c r="R49" i="30"/>
  <c r="R40" i="30"/>
  <c r="I40" i="30"/>
  <c r="L40" i="30" s="1"/>
  <c r="S40" i="30" s="1"/>
  <c r="I46" i="30"/>
  <c r="L46" i="30" s="1"/>
  <c r="S46" i="30" s="1"/>
  <c r="R46" i="30"/>
  <c r="I45" i="30"/>
  <c r="L45" i="30" s="1"/>
  <c r="S45" i="30" s="1"/>
  <c r="R45" i="30"/>
  <c r="I42" i="30"/>
  <c r="L42" i="30" s="1"/>
  <c r="S42" i="30" s="1"/>
  <c r="R42" i="30"/>
  <c r="R38" i="30"/>
  <c r="I38" i="30"/>
  <c r="L38" i="30" s="1"/>
  <c r="S38" i="30" s="1"/>
  <c r="I34" i="30"/>
  <c r="L34" i="30" s="1"/>
  <c r="S34" i="30" s="1"/>
  <c r="R34" i="30"/>
  <c r="R24" i="30"/>
  <c r="T24" i="30" s="1"/>
  <c r="I24" i="30"/>
  <c r="Q24" i="30" s="1"/>
  <c r="F79" i="29"/>
  <c r="H52" i="29"/>
  <c r="H79" i="29"/>
  <c r="X24" i="29"/>
  <c r="H25" i="29"/>
  <c r="F52" i="29"/>
  <c r="I76" i="29"/>
  <c r="L76" i="29" s="1"/>
  <c r="S76" i="29" s="1"/>
  <c r="R76" i="29"/>
  <c r="R48" i="29"/>
  <c r="I48" i="29"/>
  <c r="L48" i="29" s="1"/>
  <c r="S48" i="29" s="1"/>
  <c r="T19" i="29"/>
  <c r="R10" i="29"/>
  <c r="I10" i="29"/>
  <c r="L10" i="29" s="1"/>
  <c r="S10" i="29" s="1"/>
  <c r="F25" i="29"/>
  <c r="I47" i="29"/>
  <c r="L47" i="29" s="1"/>
  <c r="S47" i="29" s="1"/>
  <c r="R47" i="29"/>
  <c r="R37" i="29"/>
  <c r="I37" i="29"/>
  <c r="L37" i="29" s="1"/>
  <c r="S37" i="29" s="1"/>
  <c r="I34" i="29"/>
  <c r="L34" i="29" s="1"/>
  <c r="S34" i="29" s="1"/>
  <c r="R34" i="29"/>
  <c r="R39" i="29"/>
  <c r="I39" i="29"/>
  <c r="L39" i="29" s="1"/>
  <c r="S39" i="29" s="1"/>
  <c r="I69" i="29"/>
  <c r="L69" i="29" s="1"/>
  <c r="S69" i="29" s="1"/>
  <c r="R69" i="29"/>
  <c r="R70" i="29"/>
  <c r="I70" i="29"/>
  <c r="L70" i="29" s="1"/>
  <c r="S70" i="29" s="1"/>
  <c r="I65" i="29"/>
  <c r="L65" i="29" s="1"/>
  <c r="S65" i="29" s="1"/>
  <c r="R65" i="29"/>
  <c r="I73" i="29"/>
  <c r="L73" i="29" s="1"/>
  <c r="S73" i="29" s="1"/>
  <c r="R73" i="29"/>
  <c r="R43" i="29"/>
  <c r="I43" i="29"/>
  <c r="L43" i="29" s="1"/>
  <c r="S43" i="29" s="1"/>
  <c r="I68" i="29"/>
  <c r="L68" i="29" s="1"/>
  <c r="S68" i="29" s="1"/>
  <c r="R68" i="29"/>
  <c r="R61" i="29"/>
  <c r="I61" i="29"/>
  <c r="L61" i="29" s="1"/>
  <c r="S61" i="29" s="1"/>
  <c r="R49" i="29"/>
  <c r="I49" i="29"/>
  <c r="L49" i="29" s="1"/>
  <c r="S49" i="29" s="1"/>
  <c r="I44" i="29"/>
  <c r="L44" i="29" s="1"/>
  <c r="S44" i="29" s="1"/>
  <c r="R44" i="29"/>
  <c r="G79" i="29"/>
  <c r="R22" i="29"/>
  <c r="I22" i="29"/>
  <c r="L22" i="29" s="1"/>
  <c r="S22" i="29" s="1"/>
  <c r="R8" i="29"/>
  <c r="I8" i="29"/>
  <c r="L8" i="29" s="1"/>
  <c r="S8" i="29" s="1"/>
  <c r="G52" i="29"/>
  <c r="I42" i="29"/>
  <c r="L42" i="29" s="1"/>
  <c r="S42" i="29" s="1"/>
  <c r="R42" i="29"/>
  <c r="I33" i="29"/>
  <c r="L33" i="29" s="1"/>
  <c r="S33" i="29" s="1"/>
  <c r="T33" i="29" s="1"/>
  <c r="R74" i="29"/>
  <c r="I74" i="29"/>
  <c r="L74" i="29" s="1"/>
  <c r="S74" i="29" s="1"/>
  <c r="I77" i="29"/>
  <c r="L77" i="29" s="1"/>
  <c r="S77" i="29" s="1"/>
  <c r="R77" i="29"/>
  <c r="R78" i="29"/>
  <c r="T78" i="29" s="1"/>
  <c r="I78" i="29"/>
  <c r="Q78" i="29" s="1"/>
  <c r="I72" i="29"/>
  <c r="L72" i="29" s="1"/>
  <c r="S72" i="29" s="1"/>
  <c r="R72" i="29"/>
  <c r="R66" i="29"/>
  <c r="I66" i="29"/>
  <c r="L66" i="29" s="1"/>
  <c r="S66" i="29" s="1"/>
  <c r="I71" i="29"/>
  <c r="L71" i="29" s="1"/>
  <c r="S71" i="29" s="1"/>
  <c r="R71" i="29"/>
  <c r="I75" i="29"/>
  <c r="L75" i="29" s="1"/>
  <c r="S75" i="29" s="1"/>
  <c r="R75" i="29"/>
  <c r="R35" i="29"/>
  <c r="I35" i="29"/>
  <c r="L35" i="29" s="1"/>
  <c r="S35" i="29" s="1"/>
  <c r="R6" i="29"/>
  <c r="I6" i="29"/>
  <c r="L6" i="29" s="1"/>
  <c r="S6" i="29" s="1"/>
  <c r="R41" i="29"/>
  <c r="I41" i="29"/>
  <c r="L41" i="29" s="1"/>
  <c r="S41" i="29" s="1"/>
  <c r="I40" i="29"/>
  <c r="L40" i="29" s="1"/>
  <c r="S40" i="29" s="1"/>
  <c r="R40" i="29"/>
  <c r="T23" i="29"/>
  <c r="I67" i="29"/>
  <c r="L67" i="29" s="1"/>
  <c r="S67" i="29" s="1"/>
  <c r="R67" i="29"/>
  <c r="R51" i="29"/>
  <c r="T51" i="29" s="1"/>
  <c r="I51" i="29"/>
  <c r="Q51" i="29" s="1"/>
  <c r="G25" i="29"/>
  <c r="I5" i="29"/>
  <c r="L5" i="29" s="1"/>
  <c r="R5" i="29"/>
  <c r="I63" i="29"/>
  <c r="L63" i="29" s="1"/>
  <c r="S63" i="29" s="1"/>
  <c r="R63" i="29"/>
  <c r="I50" i="29"/>
  <c r="L50" i="29" s="1"/>
  <c r="S50" i="29" s="1"/>
  <c r="R50" i="29"/>
  <c r="H79" i="28"/>
  <c r="R23" i="28"/>
  <c r="R11" i="28"/>
  <c r="R40" i="28"/>
  <c r="I40" i="28"/>
  <c r="L40" i="28" s="1"/>
  <c r="S40" i="28" s="1"/>
  <c r="R22" i="28"/>
  <c r="I22" i="28"/>
  <c r="L22" i="28" s="1"/>
  <c r="S22" i="28" s="1"/>
  <c r="R41" i="28"/>
  <c r="R15" i="28"/>
  <c r="I15" i="28"/>
  <c r="L15" i="28" s="1"/>
  <c r="S15" i="28" s="1"/>
  <c r="I24" i="28"/>
  <c r="Q24" i="28" s="1"/>
  <c r="R24" i="28"/>
  <c r="T24" i="28" s="1"/>
  <c r="I68" i="28"/>
  <c r="L68" i="28" s="1"/>
  <c r="S68" i="28" s="1"/>
  <c r="R68" i="28"/>
  <c r="R73" i="28"/>
  <c r="I73" i="28"/>
  <c r="L73" i="28" s="1"/>
  <c r="S73" i="28" s="1"/>
  <c r="I77" i="28"/>
  <c r="L77" i="28" s="1"/>
  <c r="S77" i="28" s="1"/>
  <c r="R77" i="28"/>
  <c r="I64" i="28"/>
  <c r="L64" i="28" s="1"/>
  <c r="S64" i="28" s="1"/>
  <c r="R64" i="28"/>
  <c r="R42" i="28"/>
  <c r="I42" i="28"/>
  <c r="L42" i="28" s="1"/>
  <c r="S42" i="28" s="1"/>
  <c r="I38" i="28"/>
  <c r="L38" i="28" s="1"/>
  <c r="S38" i="28" s="1"/>
  <c r="R38" i="28"/>
  <c r="I16" i="28"/>
  <c r="L16" i="28" s="1"/>
  <c r="S16" i="28" s="1"/>
  <c r="R16" i="28"/>
  <c r="F25" i="28"/>
  <c r="R78" i="28"/>
  <c r="T78" i="28" s="1"/>
  <c r="I78" i="28"/>
  <c r="Q78" i="28" s="1"/>
  <c r="R63" i="28"/>
  <c r="I63" i="28"/>
  <c r="L63" i="28" s="1"/>
  <c r="S63" i="28" s="1"/>
  <c r="I72" i="28"/>
  <c r="L72" i="28" s="1"/>
  <c r="S72" i="28" s="1"/>
  <c r="R72" i="28"/>
  <c r="G79" i="28"/>
  <c r="R66" i="28"/>
  <c r="I66" i="28"/>
  <c r="L66" i="28" s="1"/>
  <c r="S66" i="28" s="1"/>
  <c r="I65" i="28"/>
  <c r="L65" i="28" s="1"/>
  <c r="S65" i="28" s="1"/>
  <c r="R65" i="28"/>
  <c r="T50" i="28"/>
  <c r="R43" i="28"/>
  <c r="I43" i="28"/>
  <c r="L43" i="28" s="1"/>
  <c r="S43" i="28" s="1"/>
  <c r="R36" i="28"/>
  <c r="I36" i="28"/>
  <c r="L36" i="28" s="1"/>
  <c r="S36" i="28" s="1"/>
  <c r="R39" i="28"/>
  <c r="I39" i="28"/>
  <c r="L39" i="28" s="1"/>
  <c r="S39" i="28" s="1"/>
  <c r="R19" i="28"/>
  <c r="I19" i="28"/>
  <c r="L19" i="28" s="1"/>
  <c r="S19" i="28" s="1"/>
  <c r="I75" i="28"/>
  <c r="L75" i="28" s="1"/>
  <c r="S75" i="28" s="1"/>
  <c r="R75" i="28"/>
  <c r="R70" i="28"/>
  <c r="I70" i="28"/>
  <c r="L70" i="28" s="1"/>
  <c r="S70" i="28" s="1"/>
  <c r="R74" i="28"/>
  <c r="I74" i="28"/>
  <c r="L74" i="28" s="1"/>
  <c r="S74" i="28" s="1"/>
  <c r="I67" i="28"/>
  <c r="L67" i="28" s="1"/>
  <c r="S67" i="28" s="1"/>
  <c r="R67" i="28"/>
  <c r="I47" i="28"/>
  <c r="L47" i="28" s="1"/>
  <c r="S47" i="28" s="1"/>
  <c r="R47" i="28"/>
  <c r="I62" i="28"/>
  <c r="L62" i="28" s="1"/>
  <c r="S62" i="28" s="1"/>
  <c r="R62" i="28"/>
  <c r="I45" i="28"/>
  <c r="L45" i="28" s="1"/>
  <c r="S45" i="28" s="1"/>
  <c r="R45" i="28"/>
  <c r="R44" i="28"/>
  <c r="I44" i="28"/>
  <c r="L44" i="28" s="1"/>
  <c r="S44" i="28" s="1"/>
  <c r="R35" i="28"/>
  <c r="I35" i="28"/>
  <c r="L35" i="28" s="1"/>
  <c r="S35" i="28" s="1"/>
  <c r="H52" i="28"/>
  <c r="R21" i="28"/>
  <c r="I21" i="28"/>
  <c r="L21" i="28" s="1"/>
  <c r="S21" i="28" s="1"/>
  <c r="R34" i="28"/>
  <c r="I34" i="28"/>
  <c r="L34" i="28" s="1"/>
  <c r="S34" i="28" s="1"/>
  <c r="I5" i="28"/>
  <c r="L5" i="28" s="1"/>
  <c r="N59" i="28"/>
  <c r="M60" i="28" s="1"/>
  <c r="S59" i="28"/>
  <c r="T59" i="28" s="1"/>
  <c r="V59" i="28" s="1"/>
  <c r="I69" i="28"/>
  <c r="L69" i="28" s="1"/>
  <c r="S69" i="28" s="1"/>
  <c r="R69" i="28"/>
  <c r="R51" i="28"/>
  <c r="T51" i="28" s="1"/>
  <c r="I51" i="28"/>
  <c r="Q51" i="28" s="1"/>
  <c r="G52" i="28"/>
  <c r="I32" i="28"/>
  <c r="R32" i="28"/>
  <c r="F52" i="28"/>
  <c r="R20" i="28"/>
  <c r="I20" i="28"/>
  <c r="L20" i="28" s="1"/>
  <c r="S20" i="28" s="1"/>
  <c r="F25" i="27"/>
  <c r="I12" i="27"/>
  <c r="L12" i="27" s="1"/>
  <c r="S12" i="27" s="1"/>
  <c r="T12" i="27" s="1"/>
  <c r="H25" i="27"/>
  <c r="F79" i="26"/>
  <c r="H25" i="26"/>
  <c r="G79" i="26"/>
  <c r="T41" i="26"/>
  <c r="I36" i="26"/>
  <c r="L36" i="26" s="1"/>
  <c r="S36" i="26" s="1"/>
  <c r="I11" i="26"/>
  <c r="L11" i="26" s="1"/>
  <c r="S11" i="26" s="1"/>
  <c r="T11" i="26" s="1"/>
  <c r="X51" i="27"/>
  <c r="I67" i="27"/>
  <c r="L67" i="27" s="1"/>
  <c r="S67" i="27" s="1"/>
  <c r="R67" i="27"/>
  <c r="I75" i="27"/>
  <c r="L75" i="27" s="1"/>
  <c r="S75" i="27" s="1"/>
  <c r="R75" i="27"/>
  <c r="R70" i="27"/>
  <c r="I70" i="27"/>
  <c r="L70" i="27" s="1"/>
  <c r="S70" i="27" s="1"/>
  <c r="I68" i="27"/>
  <c r="L68" i="27" s="1"/>
  <c r="S68" i="27" s="1"/>
  <c r="R68" i="27"/>
  <c r="F79" i="27"/>
  <c r="I59" i="27"/>
  <c r="L59" i="27" s="1"/>
  <c r="R41" i="27"/>
  <c r="I41" i="27"/>
  <c r="L41" i="27" s="1"/>
  <c r="S41" i="27" s="1"/>
  <c r="R24" i="27"/>
  <c r="T24" i="27" s="1"/>
  <c r="I24" i="27"/>
  <c r="Q24" i="27" s="1"/>
  <c r="F52" i="27"/>
  <c r="I77" i="27"/>
  <c r="L77" i="27" s="1"/>
  <c r="S77" i="27" s="1"/>
  <c r="R77" i="27"/>
  <c r="R45" i="27"/>
  <c r="I45" i="27"/>
  <c r="L45" i="27" s="1"/>
  <c r="S45" i="27" s="1"/>
  <c r="R39" i="27"/>
  <c r="I39" i="27"/>
  <c r="L39" i="27" s="1"/>
  <c r="S39" i="27" s="1"/>
  <c r="I43" i="27"/>
  <c r="L43" i="27" s="1"/>
  <c r="S43" i="27" s="1"/>
  <c r="R43" i="27"/>
  <c r="R8" i="27"/>
  <c r="I8" i="27"/>
  <c r="L8" i="27" s="1"/>
  <c r="S8" i="27" s="1"/>
  <c r="R36" i="27"/>
  <c r="I36" i="27"/>
  <c r="L36" i="27" s="1"/>
  <c r="S36" i="27" s="1"/>
  <c r="H52" i="27"/>
  <c r="I22" i="27"/>
  <c r="L22" i="27" s="1"/>
  <c r="S22" i="27" s="1"/>
  <c r="R22" i="27"/>
  <c r="R61" i="27"/>
  <c r="I61" i="27"/>
  <c r="L61" i="27" s="1"/>
  <c r="S61" i="27" s="1"/>
  <c r="R65" i="27"/>
  <c r="I65" i="27"/>
  <c r="L65" i="27" s="1"/>
  <c r="S65" i="27" s="1"/>
  <c r="I72" i="27"/>
  <c r="L72" i="27" s="1"/>
  <c r="S72" i="27" s="1"/>
  <c r="R72" i="27"/>
  <c r="G79" i="27"/>
  <c r="I62" i="27"/>
  <c r="L62" i="27" s="1"/>
  <c r="S62" i="27" s="1"/>
  <c r="R62" i="27"/>
  <c r="R33" i="27"/>
  <c r="I33" i="27"/>
  <c r="L33" i="27" s="1"/>
  <c r="S33" i="27" s="1"/>
  <c r="I48" i="27"/>
  <c r="L48" i="27" s="1"/>
  <c r="S48" i="27" s="1"/>
  <c r="R48" i="27"/>
  <c r="I38" i="27"/>
  <c r="L38" i="27" s="1"/>
  <c r="S38" i="27" s="1"/>
  <c r="R38" i="27"/>
  <c r="R16" i="27"/>
  <c r="I16" i="27"/>
  <c r="L16" i="27" s="1"/>
  <c r="S16" i="27" s="1"/>
  <c r="R10" i="27"/>
  <c r="I10" i="27"/>
  <c r="L10" i="27" s="1"/>
  <c r="S10" i="27" s="1"/>
  <c r="R9" i="27"/>
  <c r="I9" i="27"/>
  <c r="L9" i="27" s="1"/>
  <c r="S9" i="27" s="1"/>
  <c r="I32" i="27"/>
  <c r="L32" i="27" s="1"/>
  <c r="G52" i="27"/>
  <c r="R32" i="27"/>
  <c r="R74" i="27"/>
  <c r="I74" i="27"/>
  <c r="L74" i="27" s="1"/>
  <c r="S74" i="27" s="1"/>
  <c r="R78" i="27"/>
  <c r="T78" i="27" s="1"/>
  <c r="I78" i="27"/>
  <c r="Q78" i="27" s="1"/>
  <c r="R63" i="27"/>
  <c r="I63" i="27"/>
  <c r="L63" i="27" s="1"/>
  <c r="S63" i="27" s="1"/>
  <c r="R66" i="27"/>
  <c r="I66" i="27"/>
  <c r="L66" i="27" s="1"/>
  <c r="S66" i="27" s="1"/>
  <c r="I71" i="27"/>
  <c r="L71" i="27" s="1"/>
  <c r="S71" i="27" s="1"/>
  <c r="R71" i="27"/>
  <c r="I76" i="27"/>
  <c r="L76" i="27" s="1"/>
  <c r="S76" i="27" s="1"/>
  <c r="R76" i="27"/>
  <c r="I73" i="27"/>
  <c r="L73" i="27" s="1"/>
  <c r="S73" i="27" s="1"/>
  <c r="R73" i="27"/>
  <c r="I64" i="27"/>
  <c r="L64" i="27" s="1"/>
  <c r="S64" i="27" s="1"/>
  <c r="R64" i="27"/>
  <c r="H79" i="27"/>
  <c r="R59" i="27"/>
  <c r="I69" i="27"/>
  <c r="L69" i="27" s="1"/>
  <c r="S69" i="27" s="1"/>
  <c r="R69" i="27"/>
  <c r="I60" i="27"/>
  <c r="L60" i="27" s="1"/>
  <c r="S60" i="27" s="1"/>
  <c r="R60" i="27"/>
  <c r="S50" i="27"/>
  <c r="T50" i="27" s="1"/>
  <c r="R47" i="27"/>
  <c r="I47" i="27"/>
  <c r="L47" i="27" s="1"/>
  <c r="S47" i="27" s="1"/>
  <c r="R44" i="27"/>
  <c r="I44" i="27"/>
  <c r="L44" i="27" s="1"/>
  <c r="S44" i="27" s="1"/>
  <c r="R37" i="27"/>
  <c r="I37" i="27"/>
  <c r="L37" i="27" s="1"/>
  <c r="S37" i="27" s="1"/>
  <c r="I20" i="27"/>
  <c r="L20" i="27" s="1"/>
  <c r="S20" i="27" s="1"/>
  <c r="R20" i="27"/>
  <c r="R35" i="27"/>
  <c r="I35" i="27"/>
  <c r="L35" i="27" s="1"/>
  <c r="S35" i="27" s="1"/>
  <c r="G25" i="27"/>
  <c r="I73" i="26"/>
  <c r="L73" i="26" s="1"/>
  <c r="S73" i="26" s="1"/>
  <c r="R73" i="26"/>
  <c r="I68" i="26"/>
  <c r="L68" i="26" s="1"/>
  <c r="S68" i="26" s="1"/>
  <c r="R68" i="26"/>
  <c r="I47" i="26"/>
  <c r="L47" i="26" s="1"/>
  <c r="S47" i="26" s="1"/>
  <c r="R47" i="26"/>
  <c r="R51" i="26"/>
  <c r="T51" i="26" s="1"/>
  <c r="I51" i="26"/>
  <c r="Q51" i="26" s="1"/>
  <c r="I76" i="26"/>
  <c r="L76" i="26" s="1"/>
  <c r="S76" i="26" s="1"/>
  <c r="R76" i="26"/>
  <c r="N59" i="26"/>
  <c r="M60" i="26" s="1"/>
  <c r="S59" i="26"/>
  <c r="T59" i="26" s="1"/>
  <c r="V59" i="26" s="1"/>
  <c r="R74" i="26"/>
  <c r="I74" i="26"/>
  <c r="L74" i="26" s="1"/>
  <c r="S74" i="26" s="1"/>
  <c r="R60" i="26"/>
  <c r="I60" i="26"/>
  <c r="L60" i="26" s="1"/>
  <c r="S60" i="26" s="1"/>
  <c r="I44" i="26"/>
  <c r="L44" i="26" s="1"/>
  <c r="S44" i="26" s="1"/>
  <c r="R44" i="26"/>
  <c r="I23" i="26"/>
  <c r="L23" i="26" s="1"/>
  <c r="S23" i="26" s="1"/>
  <c r="R23" i="26"/>
  <c r="R6" i="26"/>
  <c r="I6" i="26"/>
  <c r="L6" i="26" s="1"/>
  <c r="S6" i="26" s="1"/>
  <c r="R62" i="26"/>
  <c r="I62" i="26"/>
  <c r="L62" i="26" s="1"/>
  <c r="S62" i="26" s="1"/>
  <c r="I33" i="26"/>
  <c r="L33" i="26" s="1"/>
  <c r="S33" i="26" s="1"/>
  <c r="R33" i="26"/>
  <c r="R17" i="26"/>
  <c r="I17" i="26"/>
  <c r="L17" i="26" s="1"/>
  <c r="S17" i="26" s="1"/>
  <c r="R22" i="26"/>
  <c r="I22" i="26"/>
  <c r="L22" i="26" s="1"/>
  <c r="S22" i="26" s="1"/>
  <c r="G25" i="26"/>
  <c r="R5" i="26"/>
  <c r="I5" i="26"/>
  <c r="L5" i="26" s="1"/>
  <c r="R34" i="26"/>
  <c r="I34" i="26"/>
  <c r="L34" i="26" s="1"/>
  <c r="S34" i="26" s="1"/>
  <c r="I75" i="26"/>
  <c r="L75" i="26" s="1"/>
  <c r="S75" i="26" s="1"/>
  <c r="R75" i="26"/>
  <c r="I71" i="26"/>
  <c r="L71" i="26" s="1"/>
  <c r="S71" i="26" s="1"/>
  <c r="R71" i="26"/>
  <c r="R78" i="26"/>
  <c r="T78" i="26" s="1"/>
  <c r="I78" i="26"/>
  <c r="Q78" i="26" s="1"/>
  <c r="I50" i="26"/>
  <c r="L50" i="26" s="1"/>
  <c r="S50" i="26" s="1"/>
  <c r="R50" i="26"/>
  <c r="I24" i="26"/>
  <c r="Q24" i="26" s="1"/>
  <c r="R24" i="26"/>
  <c r="T24" i="26" s="1"/>
  <c r="R16" i="26"/>
  <c r="I16" i="26"/>
  <c r="L16" i="26" s="1"/>
  <c r="S16" i="26" s="1"/>
  <c r="F32" i="26"/>
  <c r="F52" i="26" s="1"/>
  <c r="H32" i="26"/>
  <c r="H52" i="26" s="1"/>
  <c r="G32" i="26"/>
  <c r="I15" i="26"/>
  <c r="L15" i="26" s="1"/>
  <c r="S15" i="26" s="1"/>
  <c r="R15" i="26"/>
  <c r="I69" i="26"/>
  <c r="L69" i="26" s="1"/>
  <c r="S69" i="26" s="1"/>
  <c r="R69" i="26"/>
  <c r="R66" i="26"/>
  <c r="I66" i="26"/>
  <c r="L66" i="26" s="1"/>
  <c r="S66" i="26" s="1"/>
  <c r="I64" i="26"/>
  <c r="L64" i="26" s="1"/>
  <c r="S64" i="26" s="1"/>
  <c r="R64" i="26"/>
  <c r="R63" i="26"/>
  <c r="I63" i="26"/>
  <c r="L63" i="26" s="1"/>
  <c r="S63" i="26" s="1"/>
  <c r="I67" i="26"/>
  <c r="L67" i="26" s="1"/>
  <c r="S67" i="26" s="1"/>
  <c r="R67" i="26"/>
  <c r="R70" i="26"/>
  <c r="I70" i="26"/>
  <c r="L70" i="26" s="1"/>
  <c r="S70" i="26" s="1"/>
  <c r="I65" i="26"/>
  <c r="L65" i="26" s="1"/>
  <c r="S65" i="26" s="1"/>
  <c r="R65" i="26"/>
  <c r="I77" i="26"/>
  <c r="L77" i="26" s="1"/>
  <c r="S77" i="26" s="1"/>
  <c r="R77" i="26"/>
  <c r="H79" i="26"/>
  <c r="R14" i="26"/>
  <c r="I14" i="26"/>
  <c r="L14" i="26" s="1"/>
  <c r="S14" i="26" s="1"/>
  <c r="R8" i="26"/>
  <c r="I8" i="26"/>
  <c r="L8" i="26" s="1"/>
  <c r="S8" i="26" s="1"/>
  <c r="F25" i="26"/>
  <c r="I13" i="26"/>
  <c r="L13" i="26" s="1"/>
  <c r="S13" i="26" s="1"/>
  <c r="R13" i="26"/>
  <c r="G25" i="25"/>
  <c r="T14" i="25"/>
  <c r="R39" i="25"/>
  <c r="T39" i="25" s="1"/>
  <c r="H52" i="25"/>
  <c r="F52" i="25"/>
  <c r="H25" i="25"/>
  <c r="S6" i="25"/>
  <c r="T6" i="25" s="1"/>
  <c r="R40" i="25"/>
  <c r="I40" i="25"/>
  <c r="L40" i="25" s="1"/>
  <c r="S40" i="25" s="1"/>
  <c r="R70" i="25"/>
  <c r="I70" i="25"/>
  <c r="L70" i="25" s="1"/>
  <c r="S70" i="25" s="1"/>
  <c r="I72" i="25"/>
  <c r="L72" i="25" s="1"/>
  <c r="S72" i="25" s="1"/>
  <c r="R72" i="25"/>
  <c r="I76" i="25"/>
  <c r="L76" i="25" s="1"/>
  <c r="S76" i="25" s="1"/>
  <c r="R76" i="25"/>
  <c r="I65" i="25"/>
  <c r="L65" i="25" s="1"/>
  <c r="S65" i="25" s="1"/>
  <c r="R65" i="25"/>
  <c r="I48" i="25"/>
  <c r="L48" i="25" s="1"/>
  <c r="S48" i="25" s="1"/>
  <c r="R48" i="25"/>
  <c r="R45" i="25"/>
  <c r="I45" i="25"/>
  <c r="L45" i="25" s="1"/>
  <c r="S45" i="25" s="1"/>
  <c r="R36" i="25"/>
  <c r="I36" i="25"/>
  <c r="L36" i="25" s="1"/>
  <c r="S36" i="25" s="1"/>
  <c r="G52" i="25"/>
  <c r="R22" i="25"/>
  <c r="I22" i="25"/>
  <c r="L22" i="25" s="1"/>
  <c r="S22" i="25" s="1"/>
  <c r="F25" i="25"/>
  <c r="R21" i="25"/>
  <c r="I21" i="25"/>
  <c r="L21" i="25" s="1"/>
  <c r="S21" i="25" s="1"/>
  <c r="R74" i="25"/>
  <c r="I74" i="25"/>
  <c r="L74" i="25" s="1"/>
  <c r="S74" i="25" s="1"/>
  <c r="I77" i="25"/>
  <c r="L77" i="25" s="1"/>
  <c r="S77" i="25" s="1"/>
  <c r="R77" i="25"/>
  <c r="I75" i="25"/>
  <c r="L75" i="25" s="1"/>
  <c r="S75" i="25" s="1"/>
  <c r="R75" i="25"/>
  <c r="I69" i="25"/>
  <c r="L69" i="25" s="1"/>
  <c r="S69" i="25" s="1"/>
  <c r="R69" i="25"/>
  <c r="R63" i="25"/>
  <c r="I63" i="25"/>
  <c r="L63" i="25" s="1"/>
  <c r="S63" i="25" s="1"/>
  <c r="I44" i="25"/>
  <c r="L44" i="25" s="1"/>
  <c r="S44" i="25" s="1"/>
  <c r="R44" i="25"/>
  <c r="R47" i="25"/>
  <c r="I47" i="25"/>
  <c r="L47" i="25" s="1"/>
  <c r="S47" i="25" s="1"/>
  <c r="R41" i="25"/>
  <c r="I41" i="25"/>
  <c r="L41" i="25" s="1"/>
  <c r="S41" i="25" s="1"/>
  <c r="R37" i="25"/>
  <c r="I37" i="25"/>
  <c r="L37" i="25" s="1"/>
  <c r="S37" i="25" s="1"/>
  <c r="G79" i="25"/>
  <c r="I59" i="25"/>
  <c r="L59" i="25" s="1"/>
  <c r="R59" i="25"/>
  <c r="R34" i="25"/>
  <c r="I34" i="25"/>
  <c r="L34" i="25" s="1"/>
  <c r="S34" i="25" s="1"/>
  <c r="R33" i="25"/>
  <c r="X24" i="25"/>
  <c r="I71" i="25"/>
  <c r="L71" i="25" s="1"/>
  <c r="S71" i="25" s="1"/>
  <c r="R71" i="25"/>
  <c r="R78" i="25"/>
  <c r="T78" i="25" s="1"/>
  <c r="I78" i="25"/>
  <c r="Q78" i="25" s="1"/>
  <c r="I64" i="25"/>
  <c r="L64" i="25" s="1"/>
  <c r="S64" i="25" s="1"/>
  <c r="R64" i="25"/>
  <c r="I68" i="25"/>
  <c r="L68" i="25" s="1"/>
  <c r="S68" i="25" s="1"/>
  <c r="R68" i="25"/>
  <c r="T61" i="25"/>
  <c r="R51" i="25"/>
  <c r="T51" i="25" s="1"/>
  <c r="I51" i="25"/>
  <c r="Q51" i="25" s="1"/>
  <c r="H79" i="25"/>
  <c r="R20" i="25"/>
  <c r="I20" i="25"/>
  <c r="L20" i="25" s="1"/>
  <c r="S20" i="25" s="1"/>
  <c r="R66" i="25"/>
  <c r="I66" i="25"/>
  <c r="L66" i="25" s="1"/>
  <c r="S66" i="25" s="1"/>
  <c r="I67" i="25"/>
  <c r="L67" i="25" s="1"/>
  <c r="S67" i="25" s="1"/>
  <c r="R67" i="25"/>
  <c r="I50" i="25"/>
  <c r="L50" i="25" s="1"/>
  <c r="S50" i="25" s="1"/>
  <c r="R50" i="25"/>
  <c r="I46" i="25"/>
  <c r="L46" i="25" s="1"/>
  <c r="S46" i="25" s="1"/>
  <c r="R46" i="25"/>
  <c r="I73" i="25"/>
  <c r="L73" i="25" s="1"/>
  <c r="S73" i="25" s="1"/>
  <c r="R73" i="25"/>
  <c r="R49" i="25"/>
  <c r="I49" i="25"/>
  <c r="L49" i="25" s="1"/>
  <c r="S49" i="25" s="1"/>
  <c r="T43" i="25"/>
  <c r="F79" i="25"/>
  <c r="T23" i="25"/>
  <c r="I9" i="24"/>
  <c r="L9" i="24" s="1"/>
  <c r="S9" i="24" s="1"/>
  <c r="T9" i="24" s="1"/>
  <c r="X51" i="24"/>
  <c r="F79" i="24"/>
  <c r="G25" i="24"/>
  <c r="H52" i="24"/>
  <c r="F52" i="24"/>
  <c r="H25" i="24"/>
  <c r="T47" i="24"/>
  <c r="H79" i="24"/>
  <c r="G52" i="24"/>
  <c r="R78" i="24"/>
  <c r="T78" i="24" s="1"/>
  <c r="I78" i="24"/>
  <c r="Q78" i="24" s="1"/>
  <c r="I75" i="24"/>
  <c r="L75" i="24" s="1"/>
  <c r="S75" i="24" s="1"/>
  <c r="R75" i="24"/>
  <c r="R60" i="24"/>
  <c r="I60" i="24"/>
  <c r="L60" i="24" s="1"/>
  <c r="S60" i="24" s="1"/>
  <c r="R65" i="24"/>
  <c r="I65" i="24"/>
  <c r="L65" i="24" s="1"/>
  <c r="S65" i="24" s="1"/>
  <c r="G79" i="24"/>
  <c r="T67" i="24"/>
  <c r="R23" i="24"/>
  <c r="I23" i="24"/>
  <c r="L23" i="24" s="1"/>
  <c r="S23" i="24" s="1"/>
  <c r="R76" i="24"/>
  <c r="I76" i="24"/>
  <c r="L76" i="24" s="1"/>
  <c r="S76" i="24" s="1"/>
  <c r="I37" i="24"/>
  <c r="L37" i="24" s="1"/>
  <c r="S37" i="24" s="1"/>
  <c r="R37" i="24"/>
  <c r="I45" i="24"/>
  <c r="L45" i="24" s="1"/>
  <c r="S45" i="24" s="1"/>
  <c r="R45" i="24"/>
  <c r="I43" i="24"/>
  <c r="L43" i="24" s="1"/>
  <c r="S43" i="24" s="1"/>
  <c r="R43" i="24"/>
  <c r="R77" i="24"/>
  <c r="I77" i="24"/>
  <c r="L77" i="24" s="1"/>
  <c r="S77" i="24" s="1"/>
  <c r="I34" i="24"/>
  <c r="L34" i="24" s="1"/>
  <c r="S34" i="24" s="1"/>
  <c r="T34" i="24" s="1"/>
  <c r="R73" i="24"/>
  <c r="I73" i="24"/>
  <c r="L73" i="24" s="1"/>
  <c r="S73" i="24" s="1"/>
  <c r="R63" i="24"/>
  <c r="I63" i="24"/>
  <c r="L63" i="24" s="1"/>
  <c r="S63" i="24" s="1"/>
  <c r="R38" i="24"/>
  <c r="I38" i="24"/>
  <c r="L38" i="24" s="1"/>
  <c r="S38" i="24" s="1"/>
  <c r="I16" i="24"/>
  <c r="L16" i="24" s="1"/>
  <c r="S16" i="24" s="1"/>
  <c r="R16" i="24"/>
  <c r="I12" i="24"/>
  <c r="L12" i="24" s="1"/>
  <c r="S12" i="24" s="1"/>
  <c r="R12" i="24"/>
  <c r="R40" i="24"/>
  <c r="I40" i="24"/>
  <c r="L40" i="24" s="1"/>
  <c r="S40" i="24" s="1"/>
  <c r="I21" i="24"/>
  <c r="L21" i="24" s="1"/>
  <c r="S21" i="24" s="1"/>
  <c r="R21" i="24"/>
  <c r="I19" i="24"/>
  <c r="L19" i="24" s="1"/>
  <c r="S19" i="24" s="1"/>
  <c r="R19" i="24"/>
  <c r="R5" i="24"/>
  <c r="I61" i="24"/>
  <c r="L61" i="24" s="1"/>
  <c r="S61" i="24" s="1"/>
  <c r="R61" i="24"/>
  <c r="R50" i="24"/>
  <c r="I50" i="24"/>
  <c r="L50" i="24" s="1"/>
  <c r="S50" i="24" s="1"/>
  <c r="R46" i="24"/>
  <c r="I46" i="24"/>
  <c r="L46" i="24" s="1"/>
  <c r="S46" i="24" s="1"/>
  <c r="I62" i="24"/>
  <c r="L62" i="24" s="1"/>
  <c r="S62" i="24" s="1"/>
  <c r="R62" i="24"/>
  <c r="R39" i="24"/>
  <c r="T39" i="24" s="1"/>
  <c r="R20" i="24"/>
  <c r="I20" i="24"/>
  <c r="L20" i="24" s="1"/>
  <c r="S20" i="24" s="1"/>
  <c r="R35" i="24"/>
  <c r="I35" i="24"/>
  <c r="L35" i="24" s="1"/>
  <c r="S35" i="24" s="1"/>
  <c r="R18" i="24"/>
  <c r="I18" i="24"/>
  <c r="L18" i="24" s="1"/>
  <c r="S18" i="24" s="1"/>
  <c r="I14" i="24"/>
  <c r="L14" i="24" s="1"/>
  <c r="S14" i="24" s="1"/>
  <c r="R14" i="24"/>
  <c r="I10" i="24"/>
  <c r="L10" i="24" s="1"/>
  <c r="S10" i="24" s="1"/>
  <c r="R10" i="24"/>
  <c r="I42" i="24"/>
  <c r="L42" i="24" s="1"/>
  <c r="S42" i="24" s="1"/>
  <c r="R42" i="24"/>
  <c r="R22" i="24"/>
  <c r="I22" i="24"/>
  <c r="L22" i="24" s="1"/>
  <c r="S22" i="24" s="1"/>
  <c r="F25" i="24"/>
  <c r="I5" i="24"/>
  <c r="L5" i="24" s="1"/>
  <c r="S32" i="24"/>
  <c r="N32" i="24"/>
  <c r="M33" i="24" s="1"/>
  <c r="R12" i="23"/>
  <c r="R75" i="23"/>
  <c r="I64" i="23"/>
  <c r="L64" i="23" s="1"/>
  <c r="S64" i="23" s="1"/>
  <c r="T64" i="23" s="1"/>
  <c r="T61" i="23"/>
  <c r="T20" i="23"/>
  <c r="R72" i="23"/>
  <c r="R33" i="23"/>
  <c r="F25" i="23"/>
  <c r="T6" i="23"/>
  <c r="R41" i="23"/>
  <c r="H52" i="23"/>
  <c r="I5" i="23"/>
  <c r="L5" i="23" s="1"/>
  <c r="S5" i="23" s="1"/>
  <c r="T5" i="23" s="1"/>
  <c r="V5" i="23" s="1"/>
  <c r="R42" i="23"/>
  <c r="I42" i="23"/>
  <c r="L42" i="23" s="1"/>
  <c r="S42" i="23" s="1"/>
  <c r="R66" i="23"/>
  <c r="I66" i="23"/>
  <c r="L66" i="23" s="1"/>
  <c r="S66" i="23" s="1"/>
  <c r="R60" i="23"/>
  <c r="I60" i="23"/>
  <c r="L60" i="23" s="1"/>
  <c r="S60" i="23" s="1"/>
  <c r="R65" i="23"/>
  <c r="I65" i="23"/>
  <c r="L65" i="23" s="1"/>
  <c r="S65" i="23" s="1"/>
  <c r="R49" i="23"/>
  <c r="I49" i="23"/>
  <c r="L49" i="23" s="1"/>
  <c r="S49" i="23" s="1"/>
  <c r="R34" i="23"/>
  <c r="I34" i="23"/>
  <c r="L34" i="23" s="1"/>
  <c r="S34" i="23" s="1"/>
  <c r="G79" i="23"/>
  <c r="R59" i="23"/>
  <c r="F52" i="23"/>
  <c r="R78" i="23"/>
  <c r="T78" i="23" s="1"/>
  <c r="I78" i="23"/>
  <c r="Q78" i="23" s="1"/>
  <c r="R48" i="23"/>
  <c r="I48" i="23"/>
  <c r="L48" i="23" s="1"/>
  <c r="S48" i="23" s="1"/>
  <c r="R62" i="23"/>
  <c r="I62" i="23"/>
  <c r="L62" i="23" s="1"/>
  <c r="S62" i="23" s="1"/>
  <c r="I9" i="23"/>
  <c r="L9" i="23" s="1"/>
  <c r="S9" i="23" s="1"/>
  <c r="R9" i="23"/>
  <c r="X24" i="23"/>
  <c r="R7" i="23"/>
  <c r="I7" i="23"/>
  <c r="L7" i="23" s="1"/>
  <c r="S7" i="23" s="1"/>
  <c r="I68" i="23"/>
  <c r="L68" i="23" s="1"/>
  <c r="S68" i="23" s="1"/>
  <c r="R68" i="23"/>
  <c r="R70" i="23"/>
  <c r="I70" i="23"/>
  <c r="L70" i="23" s="1"/>
  <c r="S70" i="23" s="1"/>
  <c r="R50" i="23"/>
  <c r="I50" i="23"/>
  <c r="L50" i="23" s="1"/>
  <c r="S50" i="23" s="1"/>
  <c r="I51" i="23"/>
  <c r="Q51" i="23" s="1"/>
  <c r="R51" i="23"/>
  <c r="T51" i="23" s="1"/>
  <c r="I45" i="23"/>
  <c r="L45" i="23" s="1"/>
  <c r="S45" i="23" s="1"/>
  <c r="R45" i="23"/>
  <c r="I43" i="23"/>
  <c r="L43" i="23" s="1"/>
  <c r="S43" i="23" s="1"/>
  <c r="R43" i="23"/>
  <c r="H79" i="23"/>
  <c r="R40" i="23"/>
  <c r="I40" i="23"/>
  <c r="L40" i="23" s="1"/>
  <c r="S40" i="23" s="1"/>
  <c r="R37" i="23"/>
  <c r="I37" i="23"/>
  <c r="L37" i="23" s="1"/>
  <c r="S37" i="23" s="1"/>
  <c r="G52" i="23"/>
  <c r="G25" i="23"/>
  <c r="R74" i="23"/>
  <c r="I74" i="23"/>
  <c r="L74" i="23" s="1"/>
  <c r="S74" i="23" s="1"/>
  <c r="I77" i="23"/>
  <c r="L77" i="23" s="1"/>
  <c r="S77" i="23" s="1"/>
  <c r="R77" i="23"/>
  <c r="R69" i="23"/>
  <c r="I69" i="23"/>
  <c r="L69" i="23" s="1"/>
  <c r="S69" i="23" s="1"/>
  <c r="T22" i="23"/>
  <c r="I73" i="23"/>
  <c r="L73" i="23" s="1"/>
  <c r="S73" i="23" s="1"/>
  <c r="R73" i="23"/>
  <c r="R36" i="23"/>
  <c r="I36" i="23"/>
  <c r="L36" i="23" s="1"/>
  <c r="S36" i="23" s="1"/>
  <c r="R11" i="22"/>
  <c r="I11" i="22"/>
  <c r="L11" i="22" s="1"/>
  <c r="S11" i="22" s="1"/>
  <c r="R10" i="22"/>
  <c r="I10" i="22"/>
  <c r="L10" i="22" s="1"/>
  <c r="S10" i="22" s="1"/>
  <c r="T35" i="22"/>
  <c r="R19" i="22"/>
  <c r="I19" i="22"/>
  <c r="L19" i="22" s="1"/>
  <c r="S19" i="22" s="1"/>
  <c r="H25" i="22"/>
  <c r="R38" i="22"/>
  <c r="I38" i="22"/>
  <c r="L38" i="22" s="1"/>
  <c r="S38" i="22" s="1"/>
  <c r="R78" i="22"/>
  <c r="T78" i="22" s="1"/>
  <c r="I78" i="22"/>
  <c r="Q78" i="22" s="1"/>
  <c r="I73" i="22"/>
  <c r="L73" i="22" s="1"/>
  <c r="S73" i="22" s="1"/>
  <c r="R73" i="22"/>
  <c r="F79" i="22"/>
  <c r="R49" i="22"/>
  <c r="I49" i="22"/>
  <c r="L49" i="22" s="1"/>
  <c r="S49" i="22" s="1"/>
  <c r="R41" i="22"/>
  <c r="I41" i="22"/>
  <c r="L41" i="22" s="1"/>
  <c r="S41" i="22" s="1"/>
  <c r="R34" i="22"/>
  <c r="I34" i="22"/>
  <c r="L34" i="22" s="1"/>
  <c r="S34" i="22" s="1"/>
  <c r="G52" i="22"/>
  <c r="I32" i="22"/>
  <c r="L32" i="22" s="1"/>
  <c r="R32" i="22"/>
  <c r="R9" i="22"/>
  <c r="I9" i="22"/>
  <c r="L9" i="22" s="1"/>
  <c r="S9" i="22" s="1"/>
  <c r="I72" i="22"/>
  <c r="L72" i="22" s="1"/>
  <c r="S72" i="22" s="1"/>
  <c r="R72" i="22"/>
  <c r="I68" i="22"/>
  <c r="L68" i="22" s="1"/>
  <c r="S68" i="22" s="1"/>
  <c r="R68" i="22"/>
  <c r="I75" i="22"/>
  <c r="L75" i="22" s="1"/>
  <c r="S75" i="22" s="1"/>
  <c r="R75" i="22"/>
  <c r="I71" i="22"/>
  <c r="L71" i="22" s="1"/>
  <c r="S71" i="22" s="1"/>
  <c r="R71" i="22"/>
  <c r="I67" i="22"/>
  <c r="L67" i="22" s="1"/>
  <c r="S67" i="22" s="1"/>
  <c r="R67" i="22"/>
  <c r="R66" i="22"/>
  <c r="I66" i="22"/>
  <c r="L66" i="22" s="1"/>
  <c r="S66" i="22" s="1"/>
  <c r="I77" i="22"/>
  <c r="L77" i="22" s="1"/>
  <c r="S77" i="22" s="1"/>
  <c r="R77" i="22"/>
  <c r="R61" i="22"/>
  <c r="I61" i="22"/>
  <c r="L61" i="22" s="1"/>
  <c r="S61" i="22" s="1"/>
  <c r="H79" i="22"/>
  <c r="I47" i="22"/>
  <c r="L47" i="22" s="1"/>
  <c r="S47" i="22" s="1"/>
  <c r="R47" i="22"/>
  <c r="R62" i="22"/>
  <c r="I62" i="22"/>
  <c r="L62" i="22" s="1"/>
  <c r="S62" i="22" s="1"/>
  <c r="R42" i="22"/>
  <c r="I42" i="22"/>
  <c r="L42" i="22" s="1"/>
  <c r="S42" i="22" s="1"/>
  <c r="I43" i="22"/>
  <c r="L43" i="22" s="1"/>
  <c r="S43" i="22" s="1"/>
  <c r="R43" i="22"/>
  <c r="I40" i="22"/>
  <c r="L40" i="22" s="1"/>
  <c r="S40" i="22" s="1"/>
  <c r="R40" i="22"/>
  <c r="R15" i="22"/>
  <c r="I15" i="22"/>
  <c r="L15" i="22" s="1"/>
  <c r="S15" i="22" s="1"/>
  <c r="H52" i="22"/>
  <c r="R17" i="22"/>
  <c r="I17" i="22"/>
  <c r="L17" i="22" s="1"/>
  <c r="S17" i="22" s="1"/>
  <c r="R70" i="22"/>
  <c r="I70" i="22"/>
  <c r="L70" i="22" s="1"/>
  <c r="S70" i="22" s="1"/>
  <c r="G79" i="22"/>
  <c r="R59" i="22"/>
  <c r="I59" i="22"/>
  <c r="L59" i="22" s="1"/>
  <c r="R48" i="22"/>
  <c r="I48" i="22"/>
  <c r="L48" i="22" s="1"/>
  <c r="S48" i="22" s="1"/>
  <c r="R45" i="22"/>
  <c r="I45" i="22"/>
  <c r="L45" i="22" s="1"/>
  <c r="S45" i="22" s="1"/>
  <c r="R37" i="22"/>
  <c r="I37" i="22"/>
  <c r="L37" i="22" s="1"/>
  <c r="S37" i="22" s="1"/>
  <c r="R44" i="22"/>
  <c r="I44" i="22"/>
  <c r="L44" i="22" s="1"/>
  <c r="S44" i="22" s="1"/>
  <c r="R23" i="22"/>
  <c r="I23" i="22"/>
  <c r="L23" i="22" s="1"/>
  <c r="S23" i="22" s="1"/>
  <c r="T22" i="22"/>
  <c r="I8" i="22"/>
  <c r="L8" i="22" s="1"/>
  <c r="S8" i="22" s="1"/>
  <c r="R8" i="22"/>
  <c r="F25" i="22"/>
  <c r="R7" i="22"/>
  <c r="I7" i="22"/>
  <c r="L7" i="22" s="1"/>
  <c r="S7" i="22" s="1"/>
  <c r="I69" i="22"/>
  <c r="L69" i="22" s="1"/>
  <c r="S69" i="22" s="1"/>
  <c r="R69" i="22"/>
  <c r="R74" i="22"/>
  <c r="I74" i="22"/>
  <c r="L74" i="22" s="1"/>
  <c r="S74" i="22" s="1"/>
  <c r="I76" i="22"/>
  <c r="L76" i="22" s="1"/>
  <c r="S76" i="22" s="1"/>
  <c r="R76" i="22"/>
  <c r="I36" i="22"/>
  <c r="L36" i="22" s="1"/>
  <c r="S36" i="22" s="1"/>
  <c r="R36" i="22"/>
  <c r="I60" i="22"/>
  <c r="L60" i="22" s="1"/>
  <c r="S60" i="22" s="1"/>
  <c r="R60" i="22"/>
  <c r="R24" i="22"/>
  <c r="T24" i="22" s="1"/>
  <c r="I24" i="22"/>
  <c r="Q24" i="22" s="1"/>
  <c r="I6" i="22"/>
  <c r="L6" i="22" s="1"/>
  <c r="S6" i="22" s="1"/>
  <c r="R6" i="22"/>
  <c r="F52" i="22"/>
  <c r="I16" i="22"/>
  <c r="L16" i="22" s="1"/>
  <c r="S16" i="22" s="1"/>
  <c r="R16" i="22"/>
  <c r="R5" i="22"/>
  <c r="G25" i="22"/>
  <c r="I5" i="22"/>
  <c r="L5" i="22" s="1"/>
  <c r="T11" i="21"/>
  <c r="I22" i="21"/>
  <c r="L22" i="21" s="1"/>
  <c r="S22" i="21" s="1"/>
  <c r="T22" i="21" s="1"/>
  <c r="G25" i="21"/>
  <c r="T23" i="21"/>
  <c r="R46" i="21"/>
  <c r="H59" i="21"/>
  <c r="R59" i="21" s="1"/>
  <c r="H25" i="21"/>
  <c r="I42" i="21"/>
  <c r="L42" i="21" s="1"/>
  <c r="S42" i="21" s="1"/>
  <c r="R42" i="21"/>
  <c r="R70" i="21"/>
  <c r="I70" i="21"/>
  <c r="L70" i="21" s="1"/>
  <c r="S70" i="21" s="1"/>
  <c r="I64" i="21"/>
  <c r="L64" i="21" s="1"/>
  <c r="S64" i="21" s="1"/>
  <c r="R64" i="21"/>
  <c r="X51" i="21"/>
  <c r="R50" i="21"/>
  <c r="I50" i="21"/>
  <c r="L50" i="21" s="1"/>
  <c r="S50" i="21" s="1"/>
  <c r="I67" i="21"/>
  <c r="L67" i="21" s="1"/>
  <c r="S67" i="21" s="1"/>
  <c r="R67" i="21"/>
  <c r="I77" i="21"/>
  <c r="L77" i="21" s="1"/>
  <c r="S77" i="21" s="1"/>
  <c r="R77" i="21"/>
  <c r="T49" i="21"/>
  <c r="R62" i="21"/>
  <c r="I62" i="21"/>
  <c r="L62" i="21" s="1"/>
  <c r="S62" i="21" s="1"/>
  <c r="I65" i="21"/>
  <c r="L65" i="21" s="1"/>
  <c r="S65" i="21" s="1"/>
  <c r="R65" i="21"/>
  <c r="R34" i="21"/>
  <c r="I34" i="21"/>
  <c r="L34" i="21" s="1"/>
  <c r="S34" i="21" s="1"/>
  <c r="R21" i="21"/>
  <c r="I21" i="21"/>
  <c r="L21" i="21" s="1"/>
  <c r="S21" i="21" s="1"/>
  <c r="H52" i="21"/>
  <c r="R37" i="21"/>
  <c r="I37" i="21"/>
  <c r="L37" i="21" s="1"/>
  <c r="S37" i="21" s="1"/>
  <c r="R45" i="21"/>
  <c r="I45" i="21"/>
  <c r="L45" i="21" s="1"/>
  <c r="S45" i="21" s="1"/>
  <c r="F52" i="21"/>
  <c r="R8" i="21"/>
  <c r="I69" i="21"/>
  <c r="L69" i="21" s="1"/>
  <c r="S69" i="21" s="1"/>
  <c r="R69" i="21"/>
  <c r="I76" i="21"/>
  <c r="L76" i="21" s="1"/>
  <c r="S76" i="21" s="1"/>
  <c r="R76" i="21"/>
  <c r="I36" i="21"/>
  <c r="L36" i="21" s="1"/>
  <c r="S36" i="21" s="1"/>
  <c r="R36" i="21"/>
  <c r="R39" i="21"/>
  <c r="I39" i="21"/>
  <c r="L39" i="21" s="1"/>
  <c r="S39" i="21" s="1"/>
  <c r="I61" i="21"/>
  <c r="L61" i="21" s="1"/>
  <c r="S61" i="21" s="1"/>
  <c r="R61" i="21"/>
  <c r="I75" i="21"/>
  <c r="L75" i="21" s="1"/>
  <c r="S75" i="21" s="1"/>
  <c r="R75" i="21"/>
  <c r="R74" i="21"/>
  <c r="I74" i="21"/>
  <c r="L74" i="21" s="1"/>
  <c r="S74" i="21" s="1"/>
  <c r="I71" i="21"/>
  <c r="L71" i="21" s="1"/>
  <c r="S71" i="21" s="1"/>
  <c r="R71" i="21"/>
  <c r="I73" i="21"/>
  <c r="L73" i="21" s="1"/>
  <c r="S73" i="21" s="1"/>
  <c r="R73" i="21"/>
  <c r="R78" i="21"/>
  <c r="T78" i="21" s="1"/>
  <c r="I78" i="21"/>
  <c r="Q78" i="21" s="1"/>
  <c r="I68" i="21"/>
  <c r="L68" i="21" s="1"/>
  <c r="S68" i="21" s="1"/>
  <c r="R68" i="21"/>
  <c r="R63" i="21"/>
  <c r="I63" i="21"/>
  <c r="L63" i="21" s="1"/>
  <c r="S63" i="21" s="1"/>
  <c r="R47" i="21"/>
  <c r="I47" i="21"/>
  <c r="L47" i="21" s="1"/>
  <c r="S47" i="21" s="1"/>
  <c r="G52" i="21"/>
  <c r="I66" i="21"/>
  <c r="L66" i="21" s="1"/>
  <c r="S66" i="21" s="1"/>
  <c r="R66" i="21"/>
  <c r="I44" i="21"/>
  <c r="L44" i="21" s="1"/>
  <c r="S44" i="21" s="1"/>
  <c r="R44" i="21"/>
  <c r="F25" i="21"/>
  <c r="H25" i="20"/>
  <c r="H25" i="19"/>
  <c r="I20" i="19"/>
  <c r="L20" i="19" s="1"/>
  <c r="S20" i="19" s="1"/>
  <c r="T20" i="19" s="1"/>
  <c r="T48" i="19"/>
  <c r="T65" i="20"/>
  <c r="F79" i="20"/>
  <c r="I47" i="20"/>
  <c r="L47" i="20" s="1"/>
  <c r="S47" i="20" s="1"/>
  <c r="R47" i="20"/>
  <c r="I67" i="20"/>
  <c r="L67" i="20" s="1"/>
  <c r="S67" i="20" s="1"/>
  <c r="R67" i="20"/>
  <c r="R7" i="20"/>
  <c r="I7" i="20"/>
  <c r="L7" i="20" s="1"/>
  <c r="S7" i="20" s="1"/>
  <c r="R9" i="20"/>
  <c r="I9" i="20"/>
  <c r="L9" i="20" s="1"/>
  <c r="S9" i="20" s="1"/>
  <c r="G25" i="20"/>
  <c r="R41" i="20"/>
  <c r="I41" i="20"/>
  <c r="L41" i="20" s="1"/>
  <c r="S41" i="20" s="1"/>
  <c r="R38" i="20"/>
  <c r="I38" i="20"/>
  <c r="L38" i="20" s="1"/>
  <c r="S38" i="20" s="1"/>
  <c r="R70" i="20"/>
  <c r="I70" i="20"/>
  <c r="L70" i="20" s="1"/>
  <c r="S70" i="20" s="1"/>
  <c r="I77" i="20"/>
  <c r="L77" i="20" s="1"/>
  <c r="S77" i="20" s="1"/>
  <c r="T77" i="20" s="1"/>
  <c r="R77" i="20"/>
  <c r="I69" i="20"/>
  <c r="L69" i="20" s="1"/>
  <c r="S69" i="20" s="1"/>
  <c r="R69" i="20"/>
  <c r="R78" i="20"/>
  <c r="T78" i="20" s="1"/>
  <c r="I78" i="20"/>
  <c r="Q78" i="20" s="1"/>
  <c r="H79" i="20"/>
  <c r="G79" i="20"/>
  <c r="R59" i="20"/>
  <c r="I59" i="20"/>
  <c r="L59" i="20" s="1"/>
  <c r="I49" i="20"/>
  <c r="L49" i="20" s="1"/>
  <c r="S49" i="20" s="1"/>
  <c r="R49" i="20"/>
  <c r="R33" i="20"/>
  <c r="I33" i="20"/>
  <c r="L33" i="20" s="1"/>
  <c r="S33" i="20" s="1"/>
  <c r="R35" i="20"/>
  <c r="I35" i="20"/>
  <c r="L35" i="20" s="1"/>
  <c r="S35" i="20" s="1"/>
  <c r="I75" i="20"/>
  <c r="L75" i="20" s="1"/>
  <c r="S75" i="20" s="1"/>
  <c r="R75" i="20"/>
  <c r="I45" i="20"/>
  <c r="L45" i="20" s="1"/>
  <c r="S45" i="20" s="1"/>
  <c r="R45" i="20"/>
  <c r="R62" i="20"/>
  <c r="I62" i="20"/>
  <c r="L62" i="20" s="1"/>
  <c r="S62" i="20" s="1"/>
  <c r="I64" i="20"/>
  <c r="L64" i="20" s="1"/>
  <c r="S64" i="20" s="1"/>
  <c r="R64" i="20"/>
  <c r="T20" i="20"/>
  <c r="R11" i="20"/>
  <c r="I11" i="20"/>
  <c r="L11" i="20" s="1"/>
  <c r="S11" i="20" s="1"/>
  <c r="R13" i="20"/>
  <c r="I13" i="20"/>
  <c r="L13" i="20" s="1"/>
  <c r="S13" i="20" s="1"/>
  <c r="R43" i="20"/>
  <c r="I43" i="20"/>
  <c r="L43" i="20" s="1"/>
  <c r="S43" i="20" s="1"/>
  <c r="I63" i="20"/>
  <c r="L63" i="20" s="1"/>
  <c r="S63" i="20" s="1"/>
  <c r="R63" i="20"/>
  <c r="I60" i="20"/>
  <c r="L60" i="20" s="1"/>
  <c r="S60" i="20" s="1"/>
  <c r="R60" i="20"/>
  <c r="I51" i="20"/>
  <c r="Q51" i="20" s="1"/>
  <c r="R51" i="20"/>
  <c r="T51" i="20" s="1"/>
  <c r="I71" i="20"/>
  <c r="L71" i="20" s="1"/>
  <c r="S71" i="20" s="1"/>
  <c r="R71" i="20"/>
  <c r="I73" i="20"/>
  <c r="L73" i="20" s="1"/>
  <c r="S73" i="20" s="1"/>
  <c r="R73" i="20"/>
  <c r="I68" i="20"/>
  <c r="L68" i="20" s="1"/>
  <c r="S68" i="20" s="1"/>
  <c r="R68" i="20"/>
  <c r="R74" i="20"/>
  <c r="I74" i="20"/>
  <c r="L74" i="20" s="1"/>
  <c r="S74" i="20" s="1"/>
  <c r="I76" i="20"/>
  <c r="L76" i="20" s="1"/>
  <c r="S76" i="20" s="1"/>
  <c r="R76" i="20"/>
  <c r="I72" i="20"/>
  <c r="L72" i="20" s="1"/>
  <c r="S72" i="20" s="1"/>
  <c r="R72" i="20"/>
  <c r="R50" i="20"/>
  <c r="I50" i="20"/>
  <c r="L50" i="20" s="1"/>
  <c r="S50" i="20" s="1"/>
  <c r="R61" i="20"/>
  <c r="I61" i="20"/>
  <c r="L61" i="20" s="1"/>
  <c r="S61" i="20" s="1"/>
  <c r="I40" i="20"/>
  <c r="L40" i="20" s="1"/>
  <c r="S40" i="20" s="1"/>
  <c r="R40" i="20"/>
  <c r="R66" i="20"/>
  <c r="I66" i="20"/>
  <c r="L66" i="20" s="1"/>
  <c r="S66" i="20" s="1"/>
  <c r="R46" i="20"/>
  <c r="I46" i="20"/>
  <c r="L46" i="20" s="1"/>
  <c r="S46" i="20" s="1"/>
  <c r="R19" i="20"/>
  <c r="I19" i="20"/>
  <c r="L19" i="20" s="1"/>
  <c r="S19" i="20" s="1"/>
  <c r="I15" i="20"/>
  <c r="L15" i="20" s="1"/>
  <c r="S15" i="20" s="1"/>
  <c r="R15" i="20"/>
  <c r="G32" i="20"/>
  <c r="H32" i="20"/>
  <c r="H52" i="20" s="1"/>
  <c r="F32" i="20"/>
  <c r="F52" i="20" s="1"/>
  <c r="R70" i="19"/>
  <c r="I70" i="19"/>
  <c r="L70" i="19" s="1"/>
  <c r="S70" i="19" s="1"/>
  <c r="I67" i="19"/>
  <c r="L67" i="19" s="1"/>
  <c r="S67" i="19" s="1"/>
  <c r="R67" i="19"/>
  <c r="I73" i="19"/>
  <c r="L73" i="19" s="1"/>
  <c r="S73" i="19" s="1"/>
  <c r="R73" i="19"/>
  <c r="R64" i="19"/>
  <c r="I64" i="19"/>
  <c r="L64" i="19" s="1"/>
  <c r="S64" i="19" s="1"/>
  <c r="H79" i="19"/>
  <c r="I65" i="19"/>
  <c r="L65" i="19" s="1"/>
  <c r="S65" i="19" s="1"/>
  <c r="R65" i="19"/>
  <c r="R40" i="19"/>
  <c r="I40" i="19"/>
  <c r="L40" i="19" s="1"/>
  <c r="S40" i="19" s="1"/>
  <c r="I10" i="19"/>
  <c r="L10" i="19" s="1"/>
  <c r="S10" i="19" s="1"/>
  <c r="R10" i="19"/>
  <c r="I41" i="19"/>
  <c r="L41" i="19" s="1"/>
  <c r="S41" i="19" s="1"/>
  <c r="R41" i="19"/>
  <c r="I33" i="19"/>
  <c r="L33" i="19" s="1"/>
  <c r="S33" i="19" s="1"/>
  <c r="R33" i="19"/>
  <c r="F79" i="19"/>
  <c r="I47" i="19"/>
  <c r="L47" i="19" s="1"/>
  <c r="S47" i="19" s="1"/>
  <c r="R47" i="19"/>
  <c r="R14" i="19"/>
  <c r="I14" i="19"/>
  <c r="L14" i="19" s="1"/>
  <c r="S14" i="19" s="1"/>
  <c r="I8" i="19"/>
  <c r="L8" i="19" s="1"/>
  <c r="S8" i="19" s="1"/>
  <c r="R8" i="19"/>
  <c r="R46" i="19"/>
  <c r="I46" i="19"/>
  <c r="L46" i="19" s="1"/>
  <c r="S46" i="19" s="1"/>
  <c r="R45" i="19"/>
  <c r="I45" i="19"/>
  <c r="L45" i="19" s="1"/>
  <c r="S45" i="19" s="1"/>
  <c r="R50" i="19"/>
  <c r="I50" i="19"/>
  <c r="L50" i="19" s="1"/>
  <c r="S50" i="19" s="1"/>
  <c r="I23" i="19"/>
  <c r="L23" i="19" s="1"/>
  <c r="S23" i="19" s="1"/>
  <c r="R23" i="19"/>
  <c r="T21" i="19"/>
  <c r="R61" i="19"/>
  <c r="I61" i="19"/>
  <c r="L61" i="19" s="1"/>
  <c r="S61" i="19" s="1"/>
  <c r="I69" i="19"/>
  <c r="L69" i="19" s="1"/>
  <c r="S69" i="19" s="1"/>
  <c r="R69" i="19"/>
  <c r="I75" i="19"/>
  <c r="L75" i="19" s="1"/>
  <c r="S75" i="19" s="1"/>
  <c r="R75" i="19"/>
  <c r="I49" i="19"/>
  <c r="L49" i="19" s="1"/>
  <c r="S49" i="19" s="1"/>
  <c r="R49" i="19"/>
  <c r="R62" i="19"/>
  <c r="I62" i="19"/>
  <c r="L62" i="19" s="1"/>
  <c r="S62" i="19" s="1"/>
  <c r="I43" i="19"/>
  <c r="L43" i="19" s="1"/>
  <c r="S43" i="19" s="1"/>
  <c r="R43" i="19"/>
  <c r="R17" i="19"/>
  <c r="I17" i="19"/>
  <c r="L17" i="19" s="1"/>
  <c r="S17" i="19" s="1"/>
  <c r="R22" i="19"/>
  <c r="I22" i="19"/>
  <c r="L22" i="19" s="1"/>
  <c r="S22" i="19" s="1"/>
  <c r="T13" i="19"/>
  <c r="I6" i="19"/>
  <c r="L6" i="19" s="1"/>
  <c r="S6" i="19" s="1"/>
  <c r="R6" i="19"/>
  <c r="R16" i="19"/>
  <c r="I16" i="19"/>
  <c r="L16" i="19" s="1"/>
  <c r="S16" i="19" s="1"/>
  <c r="F32" i="19"/>
  <c r="F52" i="19" s="1"/>
  <c r="H32" i="19"/>
  <c r="H52" i="19" s="1"/>
  <c r="G32" i="19"/>
  <c r="R42" i="19"/>
  <c r="I42" i="19"/>
  <c r="L42" i="19" s="1"/>
  <c r="S42" i="19" s="1"/>
  <c r="R39" i="19"/>
  <c r="I39" i="19"/>
  <c r="L39" i="19" s="1"/>
  <c r="S39" i="19" s="1"/>
  <c r="I71" i="19"/>
  <c r="L71" i="19" s="1"/>
  <c r="S71" i="19" s="1"/>
  <c r="R71" i="19"/>
  <c r="I77" i="19"/>
  <c r="L77" i="19" s="1"/>
  <c r="S77" i="19" s="1"/>
  <c r="R77" i="19"/>
  <c r="R74" i="19"/>
  <c r="I74" i="19"/>
  <c r="L74" i="19" s="1"/>
  <c r="S74" i="19" s="1"/>
  <c r="G79" i="19"/>
  <c r="R59" i="19"/>
  <c r="I59" i="19"/>
  <c r="L59" i="19" s="1"/>
  <c r="I72" i="19"/>
  <c r="L72" i="19" s="1"/>
  <c r="S72" i="19" s="1"/>
  <c r="R72" i="19"/>
  <c r="R78" i="19"/>
  <c r="T78" i="19" s="1"/>
  <c r="I78" i="19"/>
  <c r="Q78" i="19" s="1"/>
  <c r="I76" i="19"/>
  <c r="L76" i="19" s="1"/>
  <c r="S76" i="19" s="1"/>
  <c r="R76" i="19"/>
  <c r="R66" i="19"/>
  <c r="I66" i="19"/>
  <c r="L66" i="19" s="1"/>
  <c r="S66" i="19" s="1"/>
  <c r="I60" i="19"/>
  <c r="L60" i="19" s="1"/>
  <c r="S60" i="19" s="1"/>
  <c r="R60" i="19"/>
  <c r="I51" i="19"/>
  <c r="Q51" i="19" s="1"/>
  <c r="R51" i="19"/>
  <c r="T51" i="19" s="1"/>
  <c r="I12" i="19"/>
  <c r="L12" i="19" s="1"/>
  <c r="S12" i="19" s="1"/>
  <c r="R12" i="19"/>
  <c r="I5" i="19"/>
  <c r="L5" i="19" s="1"/>
  <c r="G25" i="19"/>
  <c r="R5" i="19"/>
  <c r="T44" i="19"/>
  <c r="I24" i="19"/>
  <c r="Q24" i="19" s="1"/>
  <c r="R24" i="19"/>
  <c r="T24" i="19" s="1"/>
  <c r="R34" i="19"/>
  <c r="I34" i="19"/>
  <c r="L34" i="19" s="1"/>
  <c r="S34" i="19" s="1"/>
  <c r="I38" i="19"/>
  <c r="L38" i="19" s="1"/>
  <c r="S38" i="19" s="1"/>
  <c r="R38" i="19"/>
  <c r="I15" i="19"/>
  <c r="L15" i="19" s="1"/>
  <c r="S15" i="19" s="1"/>
  <c r="R15" i="19"/>
  <c r="H79" i="17"/>
  <c r="R77" i="17"/>
  <c r="R41" i="17"/>
  <c r="F52" i="17"/>
  <c r="I39" i="17"/>
  <c r="L39" i="17" s="1"/>
  <c r="S39" i="17" s="1"/>
  <c r="R39" i="17"/>
  <c r="H52" i="17"/>
  <c r="R10" i="17"/>
  <c r="R18" i="17"/>
  <c r="I18" i="17"/>
  <c r="L18" i="17" s="1"/>
  <c r="S18" i="17" s="1"/>
  <c r="I70" i="17"/>
  <c r="L70" i="17" s="1"/>
  <c r="S70" i="17" s="1"/>
  <c r="R70" i="17"/>
  <c r="R51" i="17"/>
  <c r="T51" i="17" s="1"/>
  <c r="I51" i="17"/>
  <c r="Q51" i="17" s="1"/>
  <c r="R74" i="17"/>
  <c r="I74" i="17"/>
  <c r="L74" i="17" s="1"/>
  <c r="S74" i="17" s="1"/>
  <c r="R66" i="17"/>
  <c r="I66" i="17"/>
  <c r="L66" i="17" s="1"/>
  <c r="S66" i="17" s="1"/>
  <c r="R76" i="17"/>
  <c r="I76" i="17"/>
  <c r="L76" i="17" s="1"/>
  <c r="S76" i="17" s="1"/>
  <c r="I68" i="17"/>
  <c r="L68" i="17" s="1"/>
  <c r="S68" i="17" s="1"/>
  <c r="R68" i="17"/>
  <c r="R65" i="17"/>
  <c r="I65" i="17"/>
  <c r="L65" i="17" s="1"/>
  <c r="S65" i="17" s="1"/>
  <c r="R50" i="17"/>
  <c r="I50" i="17"/>
  <c r="L50" i="17" s="1"/>
  <c r="S50" i="17" s="1"/>
  <c r="G52" i="17"/>
  <c r="R46" i="17"/>
  <c r="I46" i="17"/>
  <c r="L46" i="17" s="1"/>
  <c r="S46" i="17" s="1"/>
  <c r="I13" i="17"/>
  <c r="L13" i="17" s="1"/>
  <c r="S13" i="17" s="1"/>
  <c r="R13" i="17"/>
  <c r="I9" i="17"/>
  <c r="L9" i="17" s="1"/>
  <c r="S9" i="17" s="1"/>
  <c r="R9" i="17"/>
  <c r="I63" i="17"/>
  <c r="L63" i="17" s="1"/>
  <c r="S63" i="17" s="1"/>
  <c r="R63" i="17"/>
  <c r="I72" i="17"/>
  <c r="L72" i="17" s="1"/>
  <c r="S72" i="17" s="1"/>
  <c r="R72" i="17"/>
  <c r="R78" i="17"/>
  <c r="T78" i="17" s="1"/>
  <c r="I78" i="17"/>
  <c r="Q78" i="17" s="1"/>
  <c r="R64" i="17"/>
  <c r="R24" i="17"/>
  <c r="T24" i="17" s="1"/>
  <c r="I24" i="17"/>
  <c r="Q24" i="17" s="1"/>
  <c r="R15" i="17"/>
  <c r="I15" i="17"/>
  <c r="L15" i="17" s="1"/>
  <c r="S15" i="17" s="1"/>
  <c r="F79" i="17"/>
  <c r="R23" i="17"/>
  <c r="I23" i="17"/>
  <c r="L23" i="17" s="1"/>
  <c r="S23" i="17" s="1"/>
  <c r="R7" i="17"/>
  <c r="I7" i="17"/>
  <c r="L7" i="17" s="1"/>
  <c r="S7" i="17" s="1"/>
  <c r="R17" i="17"/>
  <c r="I17" i="17"/>
  <c r="L17" i="17" s="1"/>
  <c r="S17" i="17" s="1"/>
  <c r="R38" i="17"/>
  <c r="I38" i="17"/>
  <c r="L38" i="17" s="1"/>
  <c r="S38" i="17" s="1"/>
  <c r="I11" i="17"/>
  <c r="L11" i="17" s="1"/>
  <c r="S11" i="17" s="1"/>
  <c r="R11" i="17"/>
  <c r="G79" i="17"/>
  <c r="R34" i="17"/>
  <c r="I34" i="17"/>
  <c r="L34" i="17" s="1"/>
  <c r="S34" i="17" s="1"/>
  <c r="R42" i="17"/>
  <c r="I42" i="17"/>
  <c r="L42" i="17" s="1"/>
  <c r="S42" i="17" s="1"/>
  <c r="G25" i="17"/>
  <c r="N59" i="41" l="1"/>
  <c r="M60" i="41" s="1"/>
  <c r="T48" i="42"/>
  <c r="T46" i="26"/>
  <c r="T19" i="35"/>
  <c r="T45" i="39"/>
  <c r="T8" i="21"/>
  <c r="T12" i="23"/>
  <c r="L32" i="34"/>
  <c r="N32" i="34" s="1"/>
  <c r="M33" i="34" s="1"/>
  <c r="T76" i="28"/>
  <c r="T13" i="39"/>
  <c r="T19" i="43"/>
  <c r="S5" i="20"/>
  <c r="T5" i="20" s="1"/>
  <c r="V5" i="20" s="1"/>
  <c r="W5" i="20" s="1"/>
  <c r="X5" i="20" s="1"/>
  <c r="N5" i="34"/>
  <c r="M6" i="34" s="1"/>
  <c r="N6" i="34" s="1"/>
  <c r="M7" i="34" s="1"/>
  <c r="T14" i="28"/>
  <c r="T14" i="44"/>
  <c r="T23" i="28"/>
  <c r="T6" i="32"/>
  <c r="N5" i="41"/>
  <c r="M6" i="41" s="1"/>
  <c r="N6" i="41" s="1"/>
  <c r="M7" i="41" s="1"/>
  <c r="T6" i="27"/>
  <c r="T62" i="33"/>
  <c r="T9" i="29"/>
  <c r="T10" i="20"/>
  <c r="N32" i="23"/>
  <c r="M33" i="23" s="1"/>
  <c r="N33" i="23" s="1"/>
  <c r="M34" i="23" s="1"/>
  <c r="T17" i="35"/>
  <c r="T14" i="22"/>
  <c r="T9" i="21"/>
  <c r="T64" i="17"/>
  <c r="S32" i="17"/>
  <c r="T32" i="17" s="1"/>
  <c r="V32" i="17" s="1"/>
  <c r="U33" i="17" s="1"/>
  <c r="T13" i="37"/>
  <c r="T18" i="31"/>
  <c r="T19" i="19"/>
  <c r="S59" i="43"/>
  <c r="T59" i="43" s="1"/>
  <c r="V59" i="43" s="1"/>
  <c r="W59" i="43" s="1"/>
  <c r="X59" i="43" s="1"/>
  <c r="T42" i="31"/>
  <c r="T7" i="24"/>
  <c r="T23" i="40"/>
  <c r="T48" i="36"/>
  <c r="T42" i="38"/>
  <c r="T14" i="30"/>
  <c r="T77" i="17"/>
  <c r="L59" i="31"/>
  <c r="S59" i="31" s="1"/>
  <c r="T59" i="31" s="1"/>
  <c r="V59" i="31" s="1"/>
  <c r="W59" i="31" s="1"/>
  <c r="X59" i="31" s="1"/>
  <c r="T21" i="26"/>
  <c r="S5" i="21"/>
  <c r="T5" i="21" s="1"/>
  <c r="V5" i="21" s="1"/>
  <c r="W5" i="21" s="1"/>
  <c r="X5" i="21" s="1"/>
  <c r="S5" i="25"/>
  <c r="T5" i="25" s="1"/>
  <c r="V5" i="25" s="1"/>
  <c r="W5" i="25" s="1"/>
  <c r="X5" i="25" s="1"/>
  <c r="T18" i="33"/>
  <c r="T67" i="17"/>
  <c r="L32" i="28"/>
  <c r="N32" i="28" s="1"/>
  <c r="M33" i="28" s="1"/>
  <c r="T41" i="24"/>
  <c r="T50" i="5"/>
  <c r="T11" i="40"/>
  <c r="T41" i="17"/>
  <c r="T47" i="5"/>
  <c r="T44" i="5"/>
  <c r="T8" i="20"/>
  <c r="T64" i="31"/>
  <c r="S32" i="39"/>
  <c r="T32" i="39" s="1"/>
  <c r="V32" i="39" s="1"/>
  <c r="W32" i="39" s="1"/>
  <c r="X32" i="39" s="1"/>
  <c r="T17" i="24"/>
  <c r="T75" i="23"/>
  <c r="T60" i="17"/>
  <c r="N59" i="5"/>
  <c r="M60" i="5" s="1"/>
  <c r="N60" i="5" s="1"/>
  <c r="M61" i="5" s="1"/>
  <c r="O60" i="5" s="1"/>
  <c r="T6" i="20"/>
  <c r="T65" i="32"/>
  <c r="T35" i="5"/>
  <c r="S32" i="5"/>
  <c r="T32" i="5" s="1"/>
  <c r="V32" i="5" s="1"/>
  <c r="T50" i="31"/>
  <c r="T46" i="5"/>
  <c r="T38" i="26"/>
  <c r="T62" i="31"/>
  <c r="T40" i="5"/>
  <c r="T62" i="39"/>
  <c r="T13" i="25"/>
  <c r="T41" i="28"/>
  <c r="T39" i="5"/>
  <c r="T64" i="29"/>
  <c r="M1227" i="47"/>
  <c r="L1228" i="47"/>
  <c r="K1229" i="47" s="1"/>
  <c r="M1287" i="47"/>
  <c r="L1288" i="47"/>
  <c r="K1289" i="47" s="1"/>
  <c r="M1587" i="47"/>
  <c r="L1588" i="47"/>
  <c r="K1589" i="47" s="1"/>
  <c r="L32" i="35"/>
  <c r="S32" i="35" s="1"/>
  <c r="T32" i="35" s="1"/>
  <c r="V32" i="35" s="1"/>
  <c r="U33" i="35" s="1"/>
  <c r="L1349" i="47"/>
  <c r="K1350" i="47" s="1"/>
  <c r="L1350" i="47" s="1"/>
  <c r="K1351" i="47" s="1"/>
  <c r="M1548" i="47"/>
  <c r="T14" i="37"/>
  <c r="T70" i="28"/>
  <c r="T12" i="22"/>
  <c r="L59" i="38"/>
  <c r="S59" i="38" s="1"/>
  <c r="T7" i="37"/>
  <c r="N32" i="35"/>
  <c r="M33" i="35" s="1"/>
  <c r="N33" i="35" s="1"/>
  <c r="M34" i="35" s="1"/>
  <c r="S59" i="35"/>
  <c r="T59" i="35" s="1"/>
  <c r="V59" i="35" s="1"/>
  <c r="U60" i="35" s="1"/>
  <c r="T41" i="33"/>
  <c r="L32" i="30"/>
  <c r="S32" i="30" s="1"/>
  <c r="T32" i="30" s="1"/>
  <c r="V32" i="30" s="1"/>
  <c r="F79" i="23"/>
  <c r="T72" i="23"/>
  <c r="T32" i="23"/>
  <c r="V32" i="23" s="1"/>
  <c r="U33" i="23" s="1"/>
  <c r="L59" i="21"/>
  <c r="S59" i="21" s="1"/>
  <c r="T59" i="21" s="1"/>
  <c r="V59" i="21" s="1"/>
  <c r="T48" i="5"/>
  <c r="T36" i="5"/>
  <c r="X51" i="5"/>
  <c r="N33" i="5"/>
  <c r="M34" i="5" s="1"/>
  <c r="N34" i="5" s="1"/>
  <c r="M35" i="5" s="1"/>
  <c r="O32" i="5"/>
  <c r="T16" i="44"/>
  <c r="T15" i="20"/>
  <c r="T40" i="20"/>
  <c r="T76" i="20"/>
  <c r="T68" i="20"/>
  <c r="T71" i="20"/>
  <c r="T76" i="34"/>
  <c r="T16" i="19"/>
  <c r="T7" i="20"/>
  <c r="T21" i="28"/>
  <c r="T74" i="28"/>
  <c r="X24" i="31"/>
  <c r="T38" i="44"/>
  <c r="T33" i="39"/>
  <c r="T39" i="40"/>
  <c r="T33" i="28"/>
  <c r="T44" i="24"/>
  <c r="T71" i="33"/>
  <c r="T35" i="33"/>
  <c r="T10" i="22"/>
  <c r="T48" i="31"/>
  <c r="T74" i="33"/>
  <c r="T37" i="33"/>
  <c r="T63" i="33"/>
  <c r="T36" i="26"/>
  <c r="T48" i="29"/>
  <c r="T50" i="36"/>
  <c r="X78" i="36"/>
  <c r="T7" i="36"/>
  <c r="T37" i="40"/>
  <c r="T74" i="40"/>
  <c r="T16" i="40"/>
  <c r="T60" i="40"/>
  <c r="X24" i="44"/>
  <c r="I32" i="21"/>
  <c r="L32" i="21" s="1"/>
  <c r="S32" i="21" s="1"/>
  <c r="T32" i="21" s="1"/>
  <c r="V32" i="21" s="1"/>
  <c r="T16" i="30"/>
  <c r="T63" i="32"/>
  <c r="T69" i="32"/>
  <c r="T67" i="32"/>
  <c r="X51" i="32"/>
  <c r="T76" i="33"/>
  <c r="T10" i="33"/>
  <c r="T61" i="33"/>
  <c r="T22" i="36"/>
  <c r="T73" i="37"/>
  <c r="T72" i="37"/>
  <c r="T64" i="38"/>
  <c r="T73" i="38"/>
  <c r="T42" i="39"/>
  <c r="T33" i="23"/>
  <c r="X51" i="33"/>
  <c r="T40" i="42"/>
  <c r="T63" i="41"/>
  <c r="T50" i="39"/>
  <c r="T35" i="30"/>
  <c r="T33" i="35"/>
  <c r="T16" i="37"/>
  <c r="T48" i="37"/>
  <c r="T61" i="44"/>
  <c r="T45" i="44"/>
  <c r="T70" i="44"/>
  <c r="T11" i="44"/>
  <c r="T43" i="5"/>
  <c r="T44" i="23"/>
  <c r="T68" i="27"/>
  <c r="T47" i="28"/>
  <c r="T50" i="29"/>
  <c r="T75" i="29"/>
  <c r="T42" i="29"/>
  <c r="T65" i="29"/>
  <c r="T69" i="29"/>
  <c r="T13" i="43"/>
  <c r="T73" i="43"/>
  <c r="T77" i="44"/>
  <c r="T75" i="44"/>
  <c r="T42" i="44"/>
  <c r="T48" i="35"/>
  <c r="T36" i="19"/>
  <c r="T43" i="41"/>
  <c r="T46" i="28"/>
  <c r="T75" i="27"/>
  <c r="T45" i="28"/>
  <c r="T66" i="19"/>
  <c r="T74" i="19"/>
  <c r="T15" i="22"/>
  <c r="T62" i="22"/>
  <c r="T41" i="22"/>
  <c r="T34" i="23"/>
  <c r="T77" i="24"/>
  <c r="T76" i="24"/>
  <c r="T60" i="24"/>
  <c r="T70" i="26"/>
  <c r="T63" i="26"/>
  <c r="T39" i="27"/>
  <c r="T34" i="28"/>
  <c r="T39" i="28"/>
  <c r="T49" i="38"/>
  <c r="T74" i="24"/>
  <c r="T66" i="24"/>
  <c r="T71" i="23"/>
  <c r="T71" i="17"/>
  <c r="T42" i="5"/>
  <c r="T35" i="43"/>
  <c r="T45" i="30"/>
  <c r="T61" i="30"/>
  <c r="T62" i="30"/>
  <c r="T44" i="33"/>
  <c r="T13" i="21"/>
  <c r="T50" i="23"/>
  <c r="T48" i="27"/>
  <c r="T62" i="27"/>
  <c r="T43" i="27"/>
  <c r="T63" i="30"/>
  <c r="T47" i="30"/>
  <c r="T8" i="30"/>
  <c r="T61" i="41"/>
  <c r="T47" i="44"/>
  <c r="T37" i="21"/>
  <c r="T61" i="27"/>
  <c r="T9" i="33"/>
  <c r="T63" i="39"/>
  <c r="T77" i="39"/>
  <c r="T34" i="5"/>
  <c r="T39" i="19"/>
  <c r="T37" i="29"/>
  <c r="N33" i="31"/>
  <c r="M34" i="31" s="1"/>
  <c r="N34" i="31" s="1"/>
  <c r="M35" i="31" s="1"/>
  <c r="T41" i="34"/>
  <c r="X51" i="35"/>
  <c r="T41" i="38"/>
  <c r="T62" i="41"/>
  <c r="T6" i="42"/>
  <c r="T46" i="44"/>
  <c r="T69" i="44"/>
  <c r="T67" i="44"/>
  <c r="T35" i="20"/>
  <c r="T36" i="23"/>
  <c r="T37" i="23"/>
  <c r="T32" i="24"/>
  <c r="V32" i="24" s="1"/>
  <c r="U33" i="24" s="1"/>
  <c r="T73" i="25"/>
  <c r="T50" i="25"/>
  <c r="T68" i="25"/>
  <c r="T36" i="25"/>
  <c r="T70" i="25"/>
  <c r="T40" i="25"/>
  <c r="T62" i="26"/>
  <c r="T15" i="28"/>
  <c r="T7" i="30"/>
  <c r="X78" i="34"/>
  <c r="T17" i="34"/>
  <c r="T63" i="34"/>
  <c r="T48" i="34"/>
  <c r="T45" i="35"/>
  <c r="T44" i="40"/>
  <c r="T35" i="40"/>
  <c r="T36" i="42"/>
  <c r="T34" i="43"/>
  <c r="X78" i="43"/>
  <c r="T70" i="5"/>
  <c r="X51" i="22"/>
  <c r="T75" i="19"/>
  <c r="T50" i="19"/>
  <c r="T46" i="19"/>
  <c r="T14" i="19"/>
  <c r="T67" i="20"/>
  <c r="T70" i="21"/>
  <c r="T22" i="26"/>
  <c r="T6" i="26"/>
  <c r="T74" i="26"/>
  <c r="T68" i="26"/>
  <c r="T72" i="28"/>
  <c r="T64" i="28"/>
  <c r="T50" i="34"/>
  <c r="T69" i="34"/>
  <c r="T42" i="34"/>
  <c r="T33" i="36"/>
  <c r="T6" i="36"/>
  <c r="T47" i="36"/>
  <c r="T10" i="40"/>
  <c r="T47" i="40"/>
  <c r="T40" i="40"/>
  <c r="T64" i="40"/>
  <c r="T39" i="42"/>
  <c r="T35" i="42"/>
  <c r="T68" i="42"/>
  <c r="T34" i="35"/>
  <c r="T40" i="41"/>
  <c r="T15" i="25"/>
  <c r="S59" i="29"/>
  <c r="T59" i="29" s="1"/>
  <c r="V59" i="29" s="1"/>
  <c r="U60" i="29" s="1"/>
  <c r="S32" i="25"/>
  <c r="T32" i="25" s="1"/>
  <c r="V32" i="25" s="1"/>
  <c r="W32" i="25" s="1"/>
  <c r="X32" i="25" s="1"/>
  <c r="T9" i="35"/>
  <c r="S59" i="17"/>
  <c r="T59" i="17" s="1"/>
  <c r="V59" i="17" s="1"/>
  <c r="U60" i="17" s="1"/>
  <c r="T46" i="21"/>
  <c r="T11" i="28"/>
  <c r="T39" i="26"/>
  <c r="M608" i="47"/>
  <c r="L609" i="47"/>
  <c r="K610" i="47" s="1"/>
  <c r="L1670" i="47"/>
  <c r="K1671" i="47" s="1"/>
  <c r="M1669" i="47"/>
  <c r="L589" i="47"/>
  <c r="K590" i="47" s="1"/>
  <c r="M588" i="47"/>
  <c r="M348" i="47"/>
  <c r="L349" i="47"/>
  <c r="K350" i="47" s="1"/>
  <c r="M1088" i="47"/>
  <c r="L1089" i="47"/>
  <c r="K1090" i="47" s="1"/>
  <c r="M1188" i="47"/>
  <c r="L1189" i="47"/>
  <c r="K1190" i="47" s="1"/>
  <c r="L730" i="47"/>
  <c r="K731" i="47" s="1"/>
  <c r="M729" i="47"/>
  <c r="L989" i="47"/>
  <c r="K990" i="47" s="1"/>
  <c r="M988" i="47"/>
  <c r="M148" i="47"/>
  <c r="L149" i="47"/>
  <c r="K150" i="47" s="1"/>
  <c r="M1209" i="47"/>
  <c r="L1210" i="47"/>
  <c r="K1211" i="47" s="1"/>
  <c r="L1390" i="47"/>
  <c r="K1391" i="47" s="1"/>
  <c r="M1389" i="47"/>
  <c r="M688" i="47"/>
  <c r="L689" i="47"/>
  <c r="K690" i="47" s="1"/>
  <c r="L1529" i="47"/>
  <c r="K1530" i="47" s="1"/>
  <c r="M1528" i="47"/>
  <c r="L1270" i="47"/>
  <c r="K1271" i="47" s="1"/>
  <c r="M1269" i="47"/>
  <c r="M1249" i="47"/>
  <c r="L1250" i="47"/>
  <c r="K1251" i="47" s="1"/>
  <c r="M127" i="47"/>
  <c r="L128" i="47"/>
  <c r="K129" i="47" s="1"/>
  <c r="M629" i="47"/>
  <c r="L630" i="47"/>
  <c r="K631" i="47" s="1"/>
  <c r="L1449" i="47"/>
  <c r="K1450" i="47" s="1"/>
  <c r="M1448" i="47"/>
  <c r="M469" i="47"/>
  <c r="L470" i="47"/>
  <c r="K471" i="47" s="1"/>
  <c r="L889" i="47"/>
  <c r="K890" i="47" s="1"/>
  <c r="M888" i="47"/>
  <c r="M1068" i="47"/>
  <c r="L1069" i="47"/>
  <c r="K1070" i="47" s="1"/>
  <c r="L1430" i="47"/>
  <c r="K1431" i="47" s="1"/>
  <c r="M1429" i="47"/>
  <c r="M668" i="47"/>
  <c r="L669" i="47"/>
  <c r="K670" i="47" s="1"/>
  <c r="M267" i="47"/>
  <c r="L268" i="47"/>
  <c r="K269" i="47" s="1"/>
  <c r="M1149" i="47"/>
  <c r="L1150" i="47"/>
  <c r="K1151" i="47" s="1"/>
  <c r="L929" i="47"/>
  <c r="K930" i="47" s="1"/>
  <c r="M928" i="47"/>
  <c r="M908" i="47"/>
  <c r="L909" i="47"/>
  <c r="K910" i="47" s="1"/>
  <c r="L1510" i="47"/>
  <c r="K1511" i="47" s="1"/>
  <c r="M1509" i="47"/>
  <c r="L49" i="47"/>
  <c r="K50" i="47" s="1"/>
  <c r="M48" i="47"/>
  <c r="L1170" i="47"/>
  <c r="K1171" i="47" s="1"/>
  <c r="M1169" i="47"/>
  <c r="M188" i="47"/>
  <c r="L189" i="47"/>
  <c r="K190" i="47" s="1"/>
  <c r="M208" i="47"/>
  <c r="L209" i="47"/>
  <c r="K210" i="47" s="1"/>
  <c r="M1128" i="47"/>
  <c r="L1129" i="47"/>
  <c r="K1130" i="47" s="1"/>
  <c r="M448" i="47"/>
  <c r="L449" i="47"/>
  <c r="K450" i="47" s="1"/>
  <c r="L1569" i="47"/>
  <c r="K1570" i="47" s="1"/>
  <c r="M1568" i="47"/>
  <c r="L168" i="47"/>
  <c r="K169" i="47" s="1"/>
  <c r="M167" i="47"/>
  <c r="M527" i="47"/>
  <c r="L528" i="47"/>
  <c r="K529" i="47" s="1"/>
  <c r="L1049" i="47"/>
  <c r="K1050" i="47" s="1"/>
  <c r="M1048" i="47"/>
  <c r="M647" i="47"/>
  <c r="L648" i="47"/>
  <c r="K649" i="47" s="1"/>
  <c r="L1409" i="47"/>
  <c r="K1410" i="47" s="1"/>
  <c r="M1408" i="47"/>
  <c r="M567" i="47"/>
  <c r="L568" i="47"/>
  <c r="K569" i="47" s="1"/>
  <c r="L408" i="47"/>
  <c r="K409" i="47" s="1"/>
  <c r="M407" i="47"/>
  <c r="L809" i="47"/>
  <c r="K810" i="47" s="1"/>
  <c r="M808" i="47"/>
  <c r="M67" i="47"/>
  <c r="L68" i="47"/>
  <c r="K69" i="47" s="1"/>
  <c r="M307" i="47"/>
  <c r="L308" i="47"/>
  <c r="K309" i="47" s="1"/>
  <c r="L1550" i="47"/>
  <c r="K1551" i="47" s="1"/>
  <c r="M1549" i="47"/>
  <c r="L769" i="47"/>
  <c r="K770" i="47" s="1"/>
  <c r="M768" i="47"/>
  <c r="L329" i="47"/>
  <c r="K330" i="47" s="1"/>
  <c r="M328" i="47"/>
  <c r="L1310" i="47"/>
  <c r="K1311" i="47" s="1"/>
  <c r="M1309" i="47"/>
  <c r="L748" i="47"/>
  <c r="K749" i="47" s="1"/>
  <c r="M747" i="47"/>
  <c r="L1630" i="47"/>
  <c r="K1631" i="47" s="1"/>
  <c r="M1629" i="47"/>
  <c r="L1109" i="47"/>
  <c r="K1110" i="47" s="1"/>
  <c r="M1108" i="47"/>
  <c r="L390" i="47"/>
  <c r="K391" i="47" s="1"/>
  <c r="M389" i="47"/>
  <c r="L89" i="47"/>
  <c r="K90" i="47" s="1"/>
  <c r="M88" i="47"/>
  <c r="L1489" i="47"/>
  <c r="K1490" i="47" s="1"/>
  <c r="M1488" i="47"/>
  <c r="M27" i="47"/>
  <c r="L28" i="47"/>
  <c r="K29" i="47" s="1"/>
  <c r="M949" i="47"/>
  <c r="L950" i="47"/>
  <c r="K951" i="47" s="1"/>
  <c r="L788" i="47"/>
  <c r="K789" i="47" s="1"/>
  <c r="M787" i="47"/>
  <c r="L1470" i="47"/>
  <c r="K1471" i="47" s="1"/>
  <c r="M1469" i="47"/>
  <c r="L1329" i="47"/>
  <c r="K1330" i="47" s="1"/>
  <c r="M1328" i="47"/>
  <c r="M709" i="47"/>
  <c r="L710" i="47"/>
  <c r="K711" i="47" s="1"/>
  <c r="L829" i="47"/>
  <c r="K830" i="47" s="1"/>
  <c r="M828" i="47"/>
  <c r="L1368" i="47"/>
  <c r="K1369" i="47" s="1"/>
  <c r="M1367" i="47"/>
  <c r="L8" i="47"/>
  <c r="K9" i="47" s="1"/>
  <c r="M7" i="47"/>
  <c r="M288" i="47"/>
  <c r="L289" i="47"/>
  <c r="K290" i="47" s="1"/>
  <c r="L1010" i="47"/>
  <c r="K1011" i="47" s="1"/>
  <c r="M1009" i="47"/>
  <c r="L548" i="47"/>
  <c r="K549" i="47" s="1"/>
  <c r="M547" i="47"/>
  <c r="L229" i="47"/>
  <c r="K230" i="47" s="1"/>
  <c r="M228" i="47"/>
  <c r="L868" i="47"/>
  <c r="K869" i="47" s="1"/>
  <c r="M867" i="47"/>
  <c r="L1649" i="47"/>
  <c r="K1650" i="47" s="1"/>
  <c r="M1648" i="47"/>
  <c r="M508" i="47"/>
  <c r="L509" i="47"/>
  <c r="K510" i="47" s="1"/>
  <c r="M107" i="47"/>
  <c r="L108" i="47"/>
  <c r="K109" i="47" s="1"/>
  <c r="M248" i="47"/>
  <c r="L249" i="47"/>
  <c r="K250" i="47" s="1"/>
  <c r="L850" i="47"/>
  <c r="K851" i="47" s="1"/>
  <c r="M849" i="47"/>
  <c r="L1689" i="47"/>
  <c r="K1690" i="47" s="1"/>
  <c r="M1688" i="47"/>
  <c r="L1609" i="47"/>
  <c r="K1610" i="47" s="1"/>
  <c r="M1608" i="47"/>
  <c r="L490" i="47"/>
  <c r="K491" i="47" s="1"/>
  <c r="M489" i="47"/>
  <c r="M428" i="47"/>
  <c r="L429" i="47"/>
  <c r="K430" i="47" s="1"/>
  <c r="L1029" i="47"/>
  <c r="K1030" i="47" s="1"/>
  <c r="M1028" i="47"/>
  <c r="L369" i="47"/>
  <c r="K370" i="47" s="1"/>
  <c r="M368" i="47"/>
  <c r="M967" i="47"/>
  <c r="L968" i="47"/>
  <c r="K969" i="47" s="1"/>
  <c r="N32" i="40"/>
  <c r="M33" i="40" s="1"/>
  <c r="N33" i="40" s="1"/>
  <c r="M34" i="40" s="1"/>
  <c r="S32" i="38"/>
  <c r="T32" i="38" s="1"/>
  <c r="V32" i="38" s="1"/>
  <c r="U33" i="38" s="1"/>
  <c r="N32" i="29"/>
  <c r="M33" i="29" s="1"/>
  <c r="N33" i="29" s="1"/>
  <c r="M34" i="29" s="1"/>
  <c r="T41" i="23"/>
  <c r="N5" i="23"/>
  <c r="M6" i="23" s="1"/>
  <c r="N6" i="23" s="1"/>
  <c r="M7" i="23" s="1"/>
  <c r="N32" i="44"/>
  <c r="M33" i="44" s="1"/>
  <c r="O32" i="44" s="1"/>
  <c r="T43" i="43"/>
  <c r="S5" i="27"/>
  <c r="T5" i="27" s="1"/>
  <c r="V5" i="27" s="1"/>
  <c r="W5" i="27" s="1"/>
  <c r="X5" i="27" s="1"/>
  <c r="N5" i="17"/>
  <c r="M6" i="17" s="1"/>
  <c r="N6" i="17" s="1"/>
  <c r="M7" i="17" s="1"/>
  <c r="T41" i="39"/>
  <c r="T63" i="44"/>
  <c r="T74" i="44"/>
  <c r="T34" i="44"/>
  <c r="T15" i="44"/>
  <c r="T49" i="43"/>
  <c r="T74" i="42"/>
  <c r="T75" i="41"/>
  <c r="T69" i="41"/>
  <c r="T33" i="41"/>
  <c r="T34" i="41"/>
  <c r="X78" i="40"/>
  <c r="T70" i="40"/>
  <c r="T12" i="40"/>
  <c r="G79" i="38"/>
  <c r="T76" i="38"/>
  <c r="T77" i="38"/>
  <c r="T69" i="38"/>
  <c r="T60" i="38"/>
  <c r="X78" i="38"/>
  <c r="R59" i="38"/>
  <c r="T39" i="38"/>
  <c r="T77" i="36"/>
  <c r="T60" i="36"/>
  <c r="T64" i="36"/>
  <c r="T63" i="36"/>
  <c r="T69" i="36"/>
  <c r="T71" i="36"/>
  <c r="T68" i="35"/>
  <c r="T77" i="35"/>
  <c r="T71" i="34"/>
  <c r="T36" i="34"/>
  <c r="T47" i="34"/>
  <c r="T77" i="33"/>
  <c r="T36" i="33"/>
  <c r="T48" i="33"/>
  <c r="T13" i="33"/>
  <c r="T41" i="32"/>
  <c r="T45" i="32"/>
  <c r="X24" i="32"/>
  <c r="T73" i="31"/>
  <c r="O32" i="31"/>
  <c r="T46" i="31"/>
  <c r="X51" i="31"/>
  <c r="T10" i="31"/>
  <c r="T72" i="30"/>
  <c r="T71" i="30"/>
  <c r="T70" i="30"/>
  <c r="F52" i="30"/>
  <c r="X51" i="30"/>
  <c r="T48" i="30"/>
  <c r="T36" i="30"/>
  <c r="T12" i="30"/>
  <c r="T23" i="30"/>
  <c r="T9" i="30"/>
  <c r="T17" i="30"/>
  <c r="T15" i="30"/>
  <c r="T61" i="29"/>
  <c r="X24" i="28"/>
  <c r="T69" i="27"/>
  <c r="T64" i="27"/>
  <c r="T76" i="27"/>
  <c r="T8" i="27"/>
  <c r="X24" i="27"/>
  <c r="T66" i="26"/>
  <c r="T14" i="26"/>
  <c r="T12" i="26"/>
  <c r="N59" i="24"/>
  <c r="M60" i="24" s="1"/>
  <c r="O59" i="24" s="1"/>
  <c r="T48" i="24"/>
  <c r="T62" i="23"/>
  <c r="X51" i="23"/>
  <c r="T13" i="23"/>
  <c r="T67" i="22"/>
  <c r="T72" i="22"/>
  <c r="T77" i="22"/>
  <c r="T75" i="22"/>
  <c r="T70" i="22"/>
  <c r="T42" i="22"/>
  <c r="T34" i="22"/>
  <c r="T49" i="22"/>
  <c r="T38" i="22"/>
  <c r="T11" i="22"/>
  <c r="F79" i="21"/>
  <c r="T39" i="20"/>
  <c r="T42" i="19"/>
  <c r="T45" i="19"/>
  <c r="T63" i="17"/>
  <c r="T34" i="17"/>
  <c r="T6" i="17"/>
  <c r="T10" i="17"/>
  <c r="W59" i="5"/>
  <c r="X59" i="5" s="1"/>
  <c r="Y59" i="5" s="1"/>
  <c r="T74" i="5"/>
  <c r="T66" i="5"/>
  <c r="T38" i="5"/>
  <c r="T11" i="17"/>
  <c r="T72" i="17"/>
  <c r="T9" i="17"/>
  <c r="T70" i="17"/>
  <c r="T72" i="19"/>
  <c r="T43" i="19"/>
  <c r="T49" i="19"/>
  <c r="T69" i="19"/>
  <c r="T33" i="19"/>
  <c r="T10" i="19"/>
  <c r="T65" i="19"/>
  <c r="T67" i="19"/>
  <c r="T11" i="20"/>
  <c r="T66" i="21"/>
  <c r="T36" i="21"/>
  <c r="T69" i="21"/>
  <c r="T16" i="22"/>
  <c r="T76" i="22"/>
  <c r="T69" i="22"/>
  <c r="T71" i="22"/>
  <c r="T68" i="22"/>
  <c r="T73" i="22"/>
  <c r="T19" i="24"/>
  <c r="X78" i="24"/>
  <c r="X24" i="26"/>
  <c r="T75" i="26"/>
  <c r="T76" i="26"/>
  <c r="T47" i="26"/>
  <c r="T73" i="26"/>
  <c r="T62" i="28"/>
  <c r="T43" i="29"/>
  <c r="T10" i="29"/>
  <c r="T11" i="30"/>
  <c r="T47" i="31"/>
  <c r="T33" i="34"/>
  <c r="T39" i="35"/>
  <c r="T74" i="37"/>
  <c r="T71" i="37"/>
  <c r="T21" i="39"/>
  <c r="T67" i="39"/>
  <c r="T34" i="39"/>
  <c r="T49" i="39"/>
  <c r="T48" i="40"/>
  <c r="T22" i="40"/>
  <c r="T44" i="41"/>
  <c r="T47" i="41"/>
  <c r="T59" i="41"/>
  <c r="V59" i="41" s="1"/>
  <c r="W59" i="41" s="1"/>
  <c r="X59" i="41" s="1"/>
  <c r="T45" i="42"/>
  <c r="T16" i="42"/>
  <c r="T41" i="42"/>
  <c r="T7" i="42"/>
  <c r="T68" i="44"/>
  <c r="T76" i="44"/>
  <c r="X51" i="44"/>
  <c r="T23" i="44"/>
  <c r="T22" i="31"/>
  <c r="T15" i="19"/>
  <c r="T18" i="17"/>
  <c r="T40" i="19"/>
  <c r="T70" i="19"/>
  <c r="T71" i="21"/>
  <c r="T21" i="21"/>
  <c r="X78" i="22"/>
  <c r="T19" i="22"/>
  <c r="T73" i="24"/>
  <c r="X51" i="25"/>
  <c r="T45" i="25"/>
  <c r="T77" i="27"/>
  <c r="T40" i="28"/>
  <c r="X78" i="31"/>
  <c r="T74" i="31"/>
  <c r="T38" i="31"/>
  <c r="T40" i="31"/>
  <c r="T75" i="33"/>
  <c r="T8" i="33"/>
  <c r="T35" i="34"/>
  <c r="X51" i="34"/>
  <c r="T62" i="34"/>
  <c r="T74" i="34"/>
  <c r="T60" i="34"/>
  <c r="T12" i="36"/>
  <c r="T67" i="36"/>
  <c r="T61" i="36"/>
  <c r="T41" i="37"/>
  <c r="T37" i="37"/>
  <c r="X78" i="39"/>
  <c r="T60" i="39"/>
  <c r="T36" i="41"/>
  <c r="T46" i="41"/>
  <c r="X24" i="41"/>
  <c r="T42" i="41"/>
  <c r="T20" i="41"/>
  <c r="T50" i="43"/>
  <c r="T69" i="43"/>
  <c r="T77" i="43"/>
  <c r="T75" i="43"/>
  <c r="T72" i="43"/>
  <c r="T16" i="43"/>
  <c r="T44" i="30"/>
  <c r="T36" i="24"/>
  <c r="T12" i="19"/>
  <c r="T75" i="20"/>
  <c r="T42" i="24"/>
  <c r="T14" i="24"/>
  <c r="T61" i="24"/>
  <c r="T12" i="24"/>
  <c r="T46" i="25"/>
  <c r="T67" i="25"/>
  <c r="T64" i="25"/>
  <c r="T71" i="25"/>
  <c r="T75" i="25"/>
  <c r="T22" i="27"/>
  <c r="T63" i="29"/>
  <c r="T40" i="29"/>
  <c r="T71" i="29"/>
  <c r="T72" i="29"/>
  <c r="T77" i="29"/>
  <c r="T73" i="29"/>
  <c r="T34" i="31"/>
  <c r="T67" i="31"/>
  <c r="T71" i="31"/>
  <c r="T39" i="31"/>
  <c r="R32" i="34"/>
  <c r="T65" i="37"/>
  <c r="T70" i="37"/>
  <c r="T69" i="37"/>
  <c r="T14" i="38"/>
  <c r="T40" i="38"/>
  <c r="T48" i="38"/>
  <c r="T63" i="40"/>
  <c r="T20" i="40"/>
  <c r="T39" i="41"/>
  <c r="T68" i="41"/>
  <c r="T71" i="41"/>
  <c r="T73" i="41"/>
  <c r="T76" i="42"/>
  <c r="T7" i="44"/>
  <c r="T13" i="44"/>
  <c r="T20" i="44"/>
  <c r="T40" i="44"/>
  <c r="T33" i="44"/>
  <c r="T43" i="44"/>
  <c r="T50" i="44"/>
  <c r="T21" i="44"/>
  <c r="U33" i="44"/>
  <c r="W32" i="44"/>
  <c r="X32" i="44" s="1"/>
  <c r="X78" i="44"/>
  <c r="T71" i="44"/>
  <c r="T73" i="44"/>
  <c r="W5" i="44"/>
  <c r="X5" i="44" s="1"/>
  <c r="U6" i="44"/>
  <c r="S59" i="44"/>
  <c r="T59" i="44" s="1"/>
  <c r="V59" i="44" s="1"/>
  <c r="N59" i="44"/>
  <c r="M60" i="44" s="1"/>
  <c r="T65" i="44"/>
  <c r="T49" i="44"/>
  <c r="T12" i="44"/>
  <c r="T66" i="44"/>
  <c r="T9" i="44"/>
  <c r="T60" i="44"/>
  <c r="T72" i="44"/>
  <c r="T19" i="44"/>
  <c r="N6" i="44"/>
  <c r="M7" i="44" s="1"/>
  <c r="O5" i="44"/>
  <c r="T23" i="43"/>
  <c r="T40" i="43"/>
  <c r="T18" i="43"/>
  <c r="T70" i="43"/>
  <c r="X51" i="43"/>
  <c r="T48" i="43"/>
  <c r="T20" i="43"/>
  <c r="U6" i="43"/>
  <c r="W5" i="43"/>
  <c r="X5" i="43" s="1"/>
  <c r="X24" i="43"/>
  <c r="T64" i="43"/>
  <c r="G52" i="43"/>
  <c r="R32" i="43"/>
  <c r="I32" i="43"/>
  <c r="L32" i="43" s="1"/>
  <c r="T42" i="43"/>
  <c r="T17" i="43"/>
  <c r="T71" i="43"/>
  <c r="T39" i="43"/>
  <c r="T76" i="43"/>
  <c r="T62" i="43"/>
  <c r="T66" i="43"/>
  <c r="T67" i="43"/>
  <c r="T33" i="43"/>
  <c r="T45" i="43"/>
  <c r="T44" i="43"/>
  <c r="T68" i="43"/>
  <c r="T14" i="43"/>
  <c r="N60" i="43"/>
  <c r="M61" i="43" s="1"/>
  <c r="O59" i="43"/>
  <c r="N6" i="43"/>
  <c r="M7" i="43" s="1"/>
  <c r="O5" i="43"/>
  <c r="T74" i="43"/>
  <c r="T38" i="43"/>
  <c r="T47" i="43"/>
  <c r="T36" i="43"/>
  <c r="T61" i="42"/>
  <c r="T75" i="42"/>
  <c r="T11" i="42"/>
  <c r="T66" i="42"/>
  <c r="T46" i="42"/>
  <c r="T44" i="42"/>
  <c r="T73" i="42"/>
  <c r="G52" i="42"/>
  <c r="I32" i="42"/>
  <c r="L32" i="42" s="1"/>
  <c r="R32" i="42"/>
  <c r="N60" i="42"/>
  <c r="M61" i="42" s="1"/>
  <c r="O59" i="42"/>
  <c r="T8" i="42"/>
  <c r="T67" i="42"/>
  <c r="T62" i="42"/>
  <c r="T20" i="42"/>
  <c r="T33" i="42"/>
  <c r="T50" i="42"/>
  <c r="X78" i="42"/>
  <c r="U60" i="42"/>
  <c r="W59" i="42"/>
  <c r="X59" i="42" s="1"/>
  <c r="T49" i="42"/>
  <c r="T12" i="42"/>
  <c r="S5" i="42"/>
  <c r="T5" i="42" s="1"/>
  <c r="V5" i="42" s="1"/>
  <c r="N5" i="42"/>
  <c r="M6" i="42" s="1"/>
  <c r="T71" i="42"/>
  <c r="T77" i="42"/>
  <c r="T70" i="41"/>
  <c r="T67" i="41"/>
  <c r="X51" i="41"/>
  <c r="N60" i="41"/>
  <c r="M61" i="41" s="1"/>
  <c r="O59" i="41"/>
  <c r="U6" i="41"/>
  <c r="W5" i="41"/>
  <c r="X5" i="41" s="1"/>
  <c r="T72" i="41"/>
  <c r="T21" i="41"/>
  <c r="T50" i="41"/>
  <c r="T66" i="41"/>
  <c r="T77" i="41"/>
  <c r="N32" i="41"/>
  <c r="M33" i="41" s="1"/>
  <c r="S32" i="41"/>
  <c r="T32" i="41" s="1"/>
  <c r="V32" i="41" s="1"/>
  <c r="T41" i="41"/>
  <c r="T65" i="41"/>
  <c r="T74" i="41"/>
  <c r="X78" i="41"/>
  <c r="T8" i="40"/>
  <c r="S5" i="40"/>
  <c r="T5" i="40" s="1"/>
  <c r="V5" i="40" s="1"/>
  <c r="N5" i="40"/>
  <c r="M6" i="40" s="1"/>
  <c r="T38" i="40"/>
  <c r="T49" i="40"/>
  <c r="T67" i="40"/>
  <c r="T14" i="40"/>
  <c r="T45" i="40"/>
  <c r="S59" i="40"/>
  <c r="T59" i="40" s="1"/>
  <c r="V59" i="40" s="1"/>
  <c r="N59" i="40"/>
  <c r="M60" i="40" s="1"/>
  <c r="X24" i="40"/>
  <c r="T34" i="40"/>
  <c r="T65" i="40"/>
  <c r="W32" i="40"/>
  <c r="X32" i="40" s="1"/>
  <c r="U33" i="40"/>
  <c r="T18" i="40"/>
  <c r="T69" i="40"/>
  <c r="T6" i="40"/>
  <c r="T77" i="40"/>
  <c r="T66" i="40"/>
  <c r="T73" i="40"/>
  <c r="T43" i="40"/>
  <c r="T37" i="39"/>
  <c r="T75" i="39"/>
  <c r="T70" i="39"/>
  <c r="T39" i="39"/>
  <c r="T73" i="39"/>
  <c r="T48" i="39"/>
  <c r="T69" i="39"/>
  <c r="T72" i="39"/>
  <c r="T65" i="39"/>
  <c r="T46" i="39"/>
  <c r="T61" i="39"/>
  <c r="U6" i="39"/>
  <c r="W5" i="39"/>
  <c r="X5" i="39" s="1"/>
  <c r="T76" i="39"/>
  <c r="T68" i="39"/>
  <c r="T71" i="39"/>
  <c r="N33" i="39"/>
  <c r="M34" i="39" s="1"/>
  <c r="O32" i="39"/>
  <c r="X51" i="39"/>
  <c r="O5" i="39"/>
  <c r="N6" i="39"/>
  <c r="M7" i="39" s="1"/>
  <c r="T38" i="39"/>
  <c r="T66" i="39"/>
  <c r="T74" i="39"/>
  <c r="T17" i="39"/>
  <c r="S59" i="39"/>
  <c r="T59" i="39" s="1"/>
  <c r="V59" i="39" s="1"/>
  <c r="N59" i="39"/>
  <c r="M60" i="39" s="1"/>
  <c r="T63" i="38"/>
  <c r="T47" i="38"/>
  <c r="T45" i="38"/>
  <c r="T71" i="38"/>
  <c r="X51" i="38"/>
  <c r="T70" i="38"/>
  <c r="T66" i="38"/>
  <c r="T22" i="38"/>
  <c r="T44" i="38"/>
  <c r="T50" i="38"/>
  <c r="T65" i="38"/>
  <c r="T67" i="38"/>
  <c r="T18" i="38"/>
  <c r="N5" i="38"/>
  <c r="M6" i="38" s="1"/>
  <c r="S5" i="38"/>
  <c r="T5" i="38" s="1"/>
  <c r="V5" i="38" s="1"/>
  <c r="N33" i="38"/>
  <c r="M34" i="38" s="1"/>
  <c r="O32" i="38"/>
  <c r="T68" i="38"/>
  <c r="T75" i="38"/>
  <c r="T62" i="37"/>
  <c r="T76" i="37"/>
  <c r="T75" i="37"/>
  <c r="T38" i="37"/>
  <c r="T18" i="37"/>
  <c r="T22" i="37"/>
  <c r="T34" i="37"/>
  <c r="T44" i="37"/>
  <c r="X24" i="37"/>
  <c r="T42" i="37"/>
  <c r="S32" i="37"/>
  <c r="T32" i="37" s="1"/>
  <c r="V32" i="37" s="1"/>
  <c r="N32" i="37"/>
  <c r="M33" i="37" s="1"/>
  <c r="T77" i="37"/>
  <c r="X51" i="37"/>
  <c r="T47" i="37"/>
  <c r="T68" i="37"/>
  <c r="T40" i="37"/>
  <c r="T45" i="37"/>
  <c r="N6" i="37"/>
  <c r="M7" i="37" s="1"/>
  <c r="O5" i="37"/>
  <c r="T61" i="37"/>
  <c r="T66" i="37"/>
  <c r="T33" i="37"/>
  <c r="S59" i="37"/>
  <c r="T59" i="37" s="1"/>
  <c r="V59" i="37" s="1"/>
  <c r="N59" i="37"/>
  <c r="M60" i="37" s="1"/>
  <c r="T60" i="37"/>
  <c r="X78" i="37"/>
  <c r="T20" i="37"/>
  <c r="T49" i="37"/>
  <c r="U6" i="37"/>
  <c r="W5" i="37"/>
  <c r="X5" i="37" s="1"/>
  <c r="T36" i="37"/>
  <c r="T63" i="37"/>
  <c r="T67" i="37"/>
  <c r="T8" i="36"/>
  <c r="T36" i="36"/>
  <c r="T39" i="36"/>
  <c r="T49" i="36"/>
  <c r="S5" i="36"/>
  <c r="T5" i="36" s="1"/>
  <c r="V5" i="36" s="1"/>
  <c r="N5" i="36"/>
  <c r="M6" i="36" s="1"/>
  <c r="T16" i="36"/>
  <c r="X51" i="36"/>
  <c r="N59" i="36"/>
  <c r="M60" i="36" s="1"/>
  <c r="S59" i="36"/>
  <c r="T59" i="36" s="1"/>
  <c r="V59" i="36" s="1"/>
  <c r="N33" i="36"/>
  <c r="M34" i="36" s="1"/>
  <c r="O32" i="36"/>
  <c r="T65" i="36"/>
  <c r="T41" i="36"/>
  <c r="T74" i="36"/>
  <c r="X24" i="36"/>
  <c r="T62" i="36"/>
  <c r="T66" i="36"/>
  <c r="T44" i="36"/>
  <c r="T70" i="36"/>
  <c r="W32" i="36"/>
  <c r="X32" i="36" s="1"/>
  <c r="U33" i="36"/>
  <c r="T75" i="36"/>
  <c r="T73" i="36"/>
  <c r="T69" i="35"/>
  <c r="T76" i="35"/>
  <c r="T67" i="35"/>
  <c r="T72" i="35"/>
  <c r="T6" i="35"/>
  <c r="T40" i="35"/>
  <c r="T74" i="35"/>
  <c r="T66" i="35"/>
  <c r="X78" i="35"/>
  <c r="T12" i="35"/>
  <c r="T23" i="35"/>
  <c r="T10" i="35"/>
  <c r="T38" i="35"/>
  <c r="N60" i="35"/>
  <c r="M61" i="35" s="1"/>
  <c r="O59" i="35"/>
  <c r="T8" i="35"/>
  <c r="N5" i="35"/>
  <c r="M6" i="35" s="1"/>
  <c r="S5" i="35"/>
  <c r="T5" i="35" s="1"/>
  <c r="V5" i="35" s="1"/>
  <c r="T50" i="35"/>
  <c r="T73" i="35"/>
  <c r="T71" i="35"/>
  <c r="T42" i="35"/>
  <c r="T75" i="35"/>
  <c r="T62" i="35"/>
  <c r="T61" i="35"/>
  <c r="T47" i="35"/>
  <c r="T63" i="35"/>
  <c r="T70" i="35"/>
  <c r="T46" i="34"/>
  <c r="T21" i="34"/>
  <c r="T65" i="34"/>
  <c r="T73" i="34"/>
  <c r="G79" i="34"/>
  <c r="I59" i="34"/>
  <c r="L59" i="34" s="1"/>
  <c r="R59" i="34"/>
  <c r="T34" i="34"/>
  <c r="T68" i="34"/>
  <c r="T67" i="34"/>
  <c r="T72" i="34"/>
  <c r="T75" i="34"/>
  <c r="T77" i="34"/>
  <c r="U6" i="34"/>
  <c r="W5" i="34"/>
  <c r="X5" i="34" s="1"/>
  <c r="T49" i="34"/>
  <c r="T66" i="34"/>
  <c r="T37" i="34"/>
  <c r="T70" i="34"/>
  <c r="T6" i="33"/>
  <c r="T12" i="33"/>
  <c r="T42" i="33"/>
  <c r="X24" i="33"/>
  <c r="I32" i="33"/>
  <c r="L32" i="33" s="1"/>
  <c r="R32" i="33"/>
  <c r="T17" i="33"/>
  <c r="T39" i="33"/>
  <c r="T60" i="33"/>
  <c r="X78" i="33"/>
  <c r="S5" i="33"/>
  <c r="T5" i="33" s="1"/>
  <c r="V5" i="33" s="1"/>
  <c r="N5" i="33"/>
  <c r="M6" i="33" s="1"/>
  <c r="G79" i="33"/>
  <c r="I59" i="33"/>
  <c r="L59" i="33" s="1"/>
  <c r="R59" i="33"/>
  <c r="T50" i="33"/>
  <c r="T46" i="33"/>
  <c r="T72" i="33"/>
  <c r="T14" i="32"/>
  <c r="T77" i="32"/>
  <c r="T66" i="32"/>
  <c r="T49" i="32"/>
  <c r="T74" i="32"/>
  <c r="T68" i="32"/>
  <c r="T20" i="32"/>
  <c r="T16" i="32"/>
  <c r="T44" i="32"/>
  <c r="T34" i="32"/>
  <c r="T17" i="32"/>
  <c r="T39" i="32"/>
  <c r="T46" i="32"/>
  <c r="T15" i="32"/>
  <c r="T42" i="32"/>
  <c r="X78" i="32"/>
  <c r="T62" i="32"/>
  <c r="T21" i="32"/>
  <c r="T40" i="32"/>
  <c r="T75" i="32"/>
  <c r="T60" i="32"/>
  <c r="T33" i="32"/>
  <c r="T71" i="32"/>
  <c r="N5" i="32"/>
  <c r="M6" i="32" s="1"/>
  <c r="S5" i="32"/>
  <c r="T5" i="32" s="1"/>
  <c r="V5" i="32" s="1"/>
  <c r="T64" i="32"/>
  <c r="S32" i="32"/>
  <c r="T32" i="32" s="1"/>
  <c r="V32" i="32" s="1"/>
  <c r="N32" i="32"/>
  <c r="M33" i="32" s="1"/>
  <c r="T38" i="32"/>
  <c r="T61" i="32"/>
  <c r="T47" i="32"/>
  <c r="N60" i="32"/>
  <c r="M61" i="32" s="1"/>
  <c r="O59" i="32"/>
  <c r="T23" i="32"/>
  <c r="W59" i="32"/>
  <c r="X59" i="32" s="1"/>
  <c r="U60" i="32"/>
  <c r="T70" i="32"/>
  <c r="T73" i="32"/>
  <c r="T35" i="32"/>
  <c r="T22" i="32"/>
  <c r="T75" i="31"/>
  <c r="T9" i="31"/>
  <c r="T70" i="31"/>
  <c r="T17" i="31"/>
  <c r="S5" i="31"/>
  <c r="T5" i="31" s="1"/>
  <c r="V5" i="31" s="1"/>
  <c r="N5" i="31"/>
  <c r="M6" i="31" s="1"/>
  <c r="T77" i="31"/>
  <c r="T68" i="31"/>
  <c r="T13" i="31"/>
  <c r="T72" i="31"/>
  <c r="T21" i="31"/>
  <c r="T7" i="31"/>
  <c r="W32" i="31"/>
  <c r="X32" i="31" s="1"/>
  <c r="U33" i="31"/>
  <c r="T61" i="31"/>
  <c r="T65" i="31"/>
  <c r="T66" i="31"/>
  <c r="T76" i="31"/>
  <c r="T69" i="31"/>
  <c r="T37" i="31"/>
  <c r="T49" i="31"/>
  <c r="T34" i="30"/>
  <c r="T42" i="30"/>
  <c r="T75" i="30"/>
  <c r="T46" i="30"/>
  <c r="T49" i="30"/>
  <c r="T20" i="30"/>
  <c r="T43" i="30"/>
  <c r="T50" i="30"/>
  <c r="X78" i="30"/>
  <c r="T76" i="30"/>
  <c r="T60" i="30"/>
  <c r="T66" i="30"/>
  <c r="X24" i="30"/>
  <c r="T38" i="30"/>
  <c r="T40" i="30"/>
  <c r="T74" i="30"/>
  <c r="S5" i="30"/>
  <c r="T5" i="30" s="1"/>
  <c r="V5" i="30" s="1"/>
  <c r="N5" i="30"/>
  <c r="M6" i="30" s="1"/>
  <c r="S59" i="30"/>
  <c r="T59" i="30" s="1"/>
  <c r="V59" i="30" s="1"/>
  <c r="N59" i="30"/>
  <c r="M60" i="30" s="1"/>
  <c r="T73" i="30"/>
  <c r="T68" i="30"/>
  <c r="T77" i="30"/>
  <c r="T67" i="30"/>
  <c r="T69" i="30"/>
  <c r="T49" i="29"/>
  <c r="X51" i="29"/>
  <c r="S5" i="29"/>
  <c r="T5" i="29" s="1"/>
  <c r="V5" i="29" s="1"/>
  <c r="N5" i="29"/>
  <c r="M6" i="29" s="1"/>
  <c r="T41" i="29"/>
  <c r="T6" i="29"/>
  <c r="T66" i="29"/>
  <c r="X78" i="29"/>
  <c r="T74" i="29"/>
  <c r="T8" i="29"/>
  <c r="T68" i="29"/>
  <c r="T70" i="29"/>
  <c r="T39" i="29"/>
  <c r="T34" i="29"/>
  <c r="T47" i="29"/>
  <c r="O59" i="29"/>
  <c r="N60" i="29"/>
  <c r="M61" i="29" s="1"/>
  <c r="T67" i="29"/>
  <c r="U33" i="29"/>
  <c r="W32" i="29"/>
  <c r="X32" i="29" s="1"/>
  <c r="T35" i="29"/>
  <c r="T22" i="29"/>
  <c r="T44" i="29"/>
  <c r="T76" i="29"/>
  <c r="X78" i="28"/>
  <c r="T73" i="28"/>
  <c r="X51" i="28"/>
  <c r="T16" i="28"/>
  <c r="T20" i="28"/>
  <c r="T22" i="28"/>
  <c r="U60" i="28"/>
  <c r="W59" i="28"/>
  <c r="X59" i="28" s="1"/>
  <c r="N60" i="28"/>
  <c r="M61" i="28" s="1"/>
  <c r="O59" i="28"/>
  <c r="T35" i="28"/>
  <c r="T67" i="28"/>
  <c r="T75" i="28"/>
  <c r="T43" i="28"/>
  <c r="T65" i="28"/>
  <c r="T38" i="28"/>
  <c r="T77" i="28"/>
  <c r="T68" i="28"/>
  <c r="T19" i="28"/>
  <c r="T66" i="28"/>
  <c r="T69" i="28"/>
  <c r="N5" i="28"/>
  <c r="M6" i="28" s="1"/>
  <c r="S5" i="28"/>
  <c r="T5" i="28" s="1"/>
  <c r="V5" i="28" s="1"/>
  <c r="T44" i="28"/>
  <c r="T36" i="28"/>
  <c r="T63" i="28"/>
  <c r="T42" i="28"/>
  <c r="T44" i="27"/>
  <c r="T38" i="27"/>
  <c r="T67" i="27"/>
  <c r="T9" i="27"/>
  <c r="T36" i="27"/>
  <c r="T37" i="27"/>
  <c r="T47" i="27"/>
  <c r="T63" i="27"/>
  <c r="T74" i="27"/>
  <c r="T65" i="27"/>
  <c r="T13" i="26"/>
  <c r="T33" i="26"/>
  <c r="T44" i="26"/>
  <c r="T8" i="26"/>
  <c r="T16" i="26"/>
  <c r="T34" i="26"/>
  <c r="X51" i="26"/>
  <c r="T16" i="27"/>
  <c r="T72" i="27"/>
  <c r="S59" i="27"/>
  <c r="T59" i="27" s="1"/>
  <c r="V59" i="27" s="1"/>
  <c r="N59" i="27"/>
  <c r="M60" i="27" s="1"/>
  <c r="T70" i="27"/>
  <c r="T60" i="27"/>
  <c r="T73" i="27"/>
  <c r="T71" i="27"/>
  <c r="N6" i="27"/>
  <c r="M7" i="27" s="1"/>
  <c r="O5" i="27"/>
  <c r="T35" i="27"/>
  <c r="T20" i="27"/>
  <c r="T66" i="27"/>
  <c r="X78" i="27"/>
  <c r="N32" i="27"/>
  <c r="M33" i="27" s="1"/>
  <c r="S32" i="27"/>
  <c r="T32" i="27" s="1"/>
  <c r="V32" i="27" s="1"/>
  <c r="T10" i="27"/>
  <c r="T33" i="27"/>
  <c r="T45" i="27"/>
  <c r="T41" i="27"/>
  <c r="T77" i="26"/>
  <c r="X78" i="26"/>
  <c r="S5" i="26"/>
  <c r="T5" i="26" s="1"/>
  <c r="V5" i="26" s="1"/>
  <c r="N5" i="26"/>
  <c r="M6" i="26" s="1"/>
  <c r="N60" i="26"/>
  <c r="M61" i="26" s="1"/>
  <c r="O59" i="26"/>
  <c r="T17" i="26"/>
  <c r="T60" i="26"/>
  <c r="T65" i="26"/>
  <c r="T67" i="26"/>
  <c r="T64" i="26"/>
  <c r="T69" i="26"/>
  <c r="T15" i="26"/>
  <c r="G52" i="26"/>
  <c r="R32" i="26"/>
  <c r="I32" i="26"/>
  <c r="L32" i="26" s="1"/>
  <c r="T50" i="26"/>
  <c r="T71" i="26"/>
  <c r="T23" i="26"/>
  <c r="W59" i="26"/>
  <c r="X59" i="26" s="1"/>
  <c r="U60" i="26"/>
  <c r="T47" i="25"/>
  <c r="T63" i="25"/>
  <c r="T74" i="25"/>
  <c r="T37" i="25"/>
  <c r="T41" i="25"/>
  <c r="T22" i="25"/>
  <c r="T48" i="25"/>
  <c r="T49" i="25"/>
  <c r="T20" i="25"/>
  <c r="T44" i="25"/>
  <c r="T69" i="25"/>
  <c r="T77" i="25"/>
  <c r="T65" i="25"/>
  <c r="T72" i="25"/>
  <c r="O5" i="25"/>
  <c r="N6" i="25"/>
  <c r="M7" i="25" s="1"/>
  <c r="S59" i="25"/>
  <c r="T59" i="25" s="1"/>
  <c r="V59" i="25" s="1"/>
  <c r="N59" i="25"/>
  <c r="M60" i="25" s="1"/>
  <c r="O32" i="25"/>
  <c r="N33" i="25"/>
  <c r="M34" i="25" s="1"/>
  <c r="T21" i="25"/>
  <c r="T66" i="25"/>
  <c r="X78" i="25"/>
  <c r="T34" i="25"/>
  <c r="T33" i="25"/>
  <c r="T76" i="25"/>
  <c r="T40" i="24"/>
  <c r="T37" i="24"/>
  <c r="T75" i="24"/>
  <c r="T10" i="24"/>
  <c r="T16" i="24"/>
  <c r="T45" i="24"/>
  <c r="T21" i="24"/>
  <c r="N33" i="24"/>
  <c r="M34" i="24" s="1"/>
  <c r="O32" i="24"/>
  <c r="T22" i="24"/>
  <c r="T18" i="24"/>
  <c r="T20" i="24"/>
  <c r="T62" i="24"/>
  <c r="T50" i="24"/>
  <c r="T38" i="24"/>
  <c r="W59" i="24"/>
  <c r="X59" i="24" s="1"/>
  <c r="U60" i="24"/>
  <c r="N5" i="24"/>
  <c r="M6" i="24" s="1"/>
  <c r="S5" i="24"/>
  <c r="T5" i="24" s="1"/>
  <c r="V5" i="24" s="1"/>
  <c r="T35" i="24"/>
  <c r="T46" i="24"/>
  <c r="T63" i="24"/>
  <c r="T43" i="24"/>
  <c r="T23" i="24"/>
  <c r="T65" i="24"/>
  <c r="T40" i="23"/>
  <c r="T48" i="23"/>
  <c r="X78" i="23"/>
  <c r="T49" i="23"/>
  <c r="T65" i="23"/>
  <c r="T60" i="23"/>
  <c r="T42" i="23"/>
  <c r="T73" i="23"/>
  <c r="T69" i="23"/>
  <c r="T74" i="23"/>
  <c r="T43" i="23"/>
  <c r="T70" i="23"/>
  <c r="T7" i="23"/>
  <c r="U6" i="23"/>
  <c r="W5" i="23"/>
  <c r="X5" i="23" s="1"/>
  <c r="N59" i="23"/>
  <c r="M60" i="23" s="1"/>
  <c r="S59" i="23"/>
  <c r="T59" i="23" s="1"/>
  <c r="V59" i="23" s="1"/>
  <c r="T66" i="23"/>
  <c r="T9" i="23"/>
  <c r="T77" i="23"/>
  <c r="T45" i="23"/>
  <c r="T68" i="23"/>
  <c r="T36" i="22"/>
  <c r="T8" i="22"/>
  <c r="T23" i="22"/>
  <c r="X24" i="22"/>
  <c r="T74" i="22"/>
  <c r="T7" i="22"/>
  <c r="T44" i="22"/>
  <c r="T45" i="22"/>
  <c r="N59" i="22"/>
  <c r="M60" i="22" s="1"/>
  <c r="S59" i="22"/>
  <c r="T59" i="22" s="1"/>
  <c r="V59" i="22" s="1"/>
  <c r="T40" i="22"/>
  <c r="T47" i="22"/>
  <c r="N5" i="22"/>
  <c r="M6" i="22" s="1"/>
  <c r="S5" i="22"/>
  <c r="T5" i="22" s="1"/>
  <c r="V5" i="22" s="1"/>
  <c r="S32" i="22"/>
  <c r="T32" i="22" s="1"/>
  <c r="V32" i="22" s="1"/>
  <c r="N32" i="22"/>
  <c r="M33" i="22" s="1"/>
  <c r="T6" i="22"/>
  <c r="T60" i="22"/>
  <c r="T37" i="22"/>
  <c r="T48" i="22"/>
  <c r="T17" i="22"/>
  <c r="T43" i="22"/>
  <c r="T61" i="22"/>
  <c r="T66" i="22"/>
  <c r="T9" i="22"/>
  <c r="T75" i="21"/>
  <c r="T65" i="21"/>
  <c r="T74" i="21"/>
  <c r="T50" i="21"/>
  <c r="H79" i="21"/>
  <c r="T68" i="21"/>
  <c r="T73" i="21"/>
  <c r="T76" i="21"/>
  <c r="T67" i="21"/>
  <c r="T64" i="21"/>
  <c r="T42" i="21"/>
  <c r="T44" i="21"/>
  <c r="T63" i="21"/>
  <c r="X78" i="21"/>
  <c r="T61" i="21"/>
  <c r="O5" i="21"/>
  <c r="N6" i="21"/>
  <c r="M7" i="21" s="1"/>
  <c r="T47" i="21"/>
  <c r="T39" i="21"/>
  <c r="T45" i="21"/>
  <c r="T34" i="21"/>
  <c r="T62" i="21"/>
  <c r="T77" i="21"/>
  <c r="T60" i="20"/>
  <c r="T47" i="20"/>
  <c r="T19" i="20"/>
  <c r="T66" i="20"/>
  <c r="T61" i="20"/>
  <c r="T74" i="20"/>
  <c r="T13" i="20"/>
  <c r="T33" i="20"/>
  <c r="T70" i="20"/>
  <c r="T41" i="20"/>
  <c r="T17" i="19"/>
  <c r="T41" i="19"/>
  <c r="T60" i="19"/>
  <c r="R32" i="20"/>
  <c r="G52" i="20"/>
  <c r="I32" i="20"/>
  <c r="L32" i="20" s="1"/>
  <c r="T72" i="20"/>
  <c r="T73" i="20"/>
  <c r="X51" i="20"/>
  <c r="T63" i="20"/>
  <c r="T64" i="20"/>
  <c r="T45" i="20"/>
  <c r="N59" i="20"/>
  <c r="M60" i="20" s="1"/>
  <c r="S59" i="20"/>
  <c r="T59" i="20" s="1"/>
  <c r="V59" i="20" s="1"/>
  <c r="X78" i="20"/>
  <c r="T38" i="20"/>
  <c r="O5" i="20"/>
  <c r="N6" i="20"/>
  <c r="M7" i="20" s="1"/>
  <c r="T49" i="20"/>
  <c r="T69" i="20"/>
  <c r="T46" i="20"/>
  <c r="T50" i="20"/>
  <c r="T43" i="20"/>
  <c r="T62" i="20"/>
  <c r="T9" i="20"/>
  <c r="T76" i="19"/>
  <c r="T77" i="19"/>
  <c r="T22" i="19"/>
  <c r="T64" i="19"/>
  <c r="T38" i="19"/>
  <c r="X24" i="19"/>
  <c r="S5" i="19"/>
  <c r="T5" i="19" s="1"/>
  <c r="V5" i="19" s="1"/>
  <c r="N5" i="19"/>
  <c r="M6" i="19" s="1"/>
  <c r="X51" i="19"/>
  <c r="X78" i="19"/>
  <c r="N59" i="19"/>
  <c r="M60" i="19" s="1"/>
  <c r="S59" i="19"/>
  <c r="T59" i="19" s="1"/>
  <c r="V59" i="19" s="1"/>
  <c r="T71" i="19"/>
  <c r="T6" i="19"/>
  <c r="T62" i="19"/>
  <c r="T61" i="19"/>
  <c r="T23" i="19"/>
  <c r="T8" i="19"/>
  <c r="T47" i="19"/>
  <c r="T34" i="19"/>
  <c r="G52" i="19"/>
  <c r="R32" i="19"/>
  <c r="I32" i="19"/>
  <c r="L32" i="19" s="1"/>
  <c r="T73" i="19"/>
  <c r="T68" i="17"/>
  <c r="T39" i="17"/>
  <c r="X51" i="17"/>
  <c r="T13" i="17"/>
  <c r="T23" i="17"/>
  <c r="T42" i="17"/>
  <c r="T7" i="17"/>
  <c r="T15" i="17"/>
  <c r="X24" i="17"/>
  <c r="X78" i="17"/>
  <c r="T50" i="17"/>
  <c r="T66" i="17"/>
  <c r="W5" i="17"/>
  <c r="X5" i="17" s="1"/>
  <c r="U6" i="17"/>
  <c r="T38" i="17"/>
  <c r="T17" i="17"/>
  <c r="T46" i="17"/>
  <c r="N33" i="17"/>
  <c r="M34" i="17" s="1"/>
  <c r="O32" i="17"/>
  <c r="T65" i="17"/>
  <c r="T76" i="17"/>
  <c r="T74" i="17"/>
  <c r="N60" i="17"/>
  <c r="M61" i="17" s="1"/>
  <c r="O59" i="17"/>
  <c r="V60" i="5"/>
  <c r="W60" i="5" s="1"/>
  <c r="X60" i="5" s="1"/>
  <c r="S32" i="34" l="1"/>
  <c r="T32" i="34" s="1"/>
  <c r="V32" i="34" s="1"/>
  <c r="U33" i="34" s="1"/>
  <c r="O33" i="31"/>
  <c r="O5" i="34"/>
  <c r="O5" i="41"/>
  <c r="O32" i="23"/>
  <c r="W32" i="17"/>
  <c r="X32" i="17" s="1"/>
  <c r="Y32" i="17" s="1"/>
  <c r="U60" i="43"/>
  <c r="Y59" i="43" s="1"/>
  <c r="W32" i="23"/>
  <c r="X32" i="23" s="1"/>
  <c r="Y32" i="23" s="1"/>
  <c r="U6" i="25"/>
  <c r="Y5" i="25" s="1"/>
  <c r="N59" i="31"/>
  <c r="M60" i="31" s="1"/>
  <c r="O59" i="31" s="1"/>
  <c r="O59" i="5"/>
  <c r="N32" i="30"/>
  <c r="M33" i="30" s="1"/>
  <c r="N33" i="30" s="1"/>
  <c r="M34" i="30" s="1"/>
  <c r="O33" i="5"/>
  <c r="U33" i="39"/>
  <c r="Y32" i="39" s="1"/>
  <c r="N61" i="5"/>
  <c r="M62" i="5" s="1"/>
  <c r="O61" i="5" s="1"/>
  <c r="S32" i="28"/>
  <c r="T32" i="28" s="1"/>
  <c r="V32" i="28" s="1"/>
  <c r="U33" i="28" s="1"/>
  <c r="U6" i="21"/>
  <c r="V6" i="21" s="1"/>
  <c r="W6" i="21" s="1"/>
  <c r="X6" i="21" s="1"/>
  <c r="O32" i="35"/>
  <c r="N59" i="21"/>
  <c r="M60" i="21" s="1"/>
  <c r="O59" i="21" s="1"/>
  <c r="W32" i="5"/>
  <c r="X32" i="5" s="1"/>
  <c r="U33" i="5"/>
  <c r="V33" i="5" s="1"/>
  <c r="W33" i="5" s="1"/>
  <c r="X33" i="5" s="1"/>
  <c r="U33" i="25"/>
  <c r="V33" i="25" s="1"/>
  <c r="W33" i="25" s="1"/>
  <c r="X33" i="25" s="1"/>
  <c r="W32" i="35"/>
  <c r="X32" i="35" s="1"/>
  <c r="Y32" i="35" s="1"/>
  <c r="N59" i="38"/>
  <c r="M60" i="38" s="1"/>
  <c r="O59" i="38" s="1"/>
  <c r="L1289" i="47"/>
  <c r="K1290" i="47" s="1"/>
  <c r="M1288" i="47"/>
  <c r="M1588" i="47"/>
  <c r="L1589" i="47"/>
  <c r="K1590" i="47" s="1"/>
  <c r="M1228" i="47"/>
  <c r="L1229" i="47"/>
  <c r="K1230" i="47" s="1"/>
  <c r="M1349" i="47"/>
  <c r="N32" i="21"/>
  <c r="M33" i="21" s="1"/>
  <c r="N33" i="21" s="1"/>
  <c r="M34" i="21" s="1"/>
  <c r="W59" i="35"/>
  <c r="X59" i="35" s="1"/>
  <c r="Y59" i="35" s="1"/>
  <c r="W32" i="24"/>
  <c r="X32" i="24" s="1"/>
  <c r="Y32" i="24" s="1"/>
  <c r="O32" i="29"/>
  <c r="O32" i="40"/>
  <c r="W59" i="29"/>
  <c r="X59" i="29" s="1"/>
  <c r="Y59" i="29" s="1"/>
  <c r="O5" i="23"/>
  <c r="O5" i="17"/>
  <c r="T59" i="38"/>
  <c r="V59" i="38" s="1"/>
  <c r="W59" i="38" s="1"/>
  <c r="X59" i="38" s="1"/>
  <c r="U6" i="27"/>
  <c r="Y5" i="27" s="1"/>
  <c r="W59" i="17"/>
  <c r="X59" i="17" s="1"/>
  <c r="Y59" i="17" s="1"/>
  <c r="N60" i="21"/>
  <c r="M61" i="21" s="1"/>
  <c r="O60" i="21" s="1"/>
  <c r="N33" i="44"/>
  <c r="M34" i="44" s="1"/>
  <c r="N34" i="44" s="1"/>
  <c r="M35" i="44" s="1"/>
  <c r="N60" i="24"/>
  <c r="M61" i="24" s="1"/>
  <c r="O60" i="24" s="1"/>
  <c r="U6" i="20"/>
  <c r="Y5" i="20" s="1"/>
  <c r="W32" i="38"/>
  <c r="X32" i="38" s="1"/>
  <c r="Y32" i="38" s="1"/>
  <c r="M229" i="47"/>
  <c r="L230" i="47"/>
  <c r="K231" i="47" s="1"/>
  <c r="M28" i="47"/>
  <c r="L29" i="47"/>
  <c r="K30" i="47" s="1"/>
  <c r="M68" i="47"/>
  <c r="L69" i="47"/>
  <c r="K70" i="47" s="1"/>
  <c r="M568" i="47"/>
  <c r="L569" i="47"/>
  <c r="K570" i="47" s="1"/>
  <c r="L649" i="47"/>
  <c r="K650" i="47" s="1"/>
  <c r="M648" i="47"/>
  <c r="L529" i="47"/>
  <c r="K530" i="47" s="1"/>
  <c r="M528" i="47"/>
  <c r="L190" i="47"/>
  <c r="K191" i="47" s="1"/>
  <c r="M189" i="47"/>
  <c r="M669" i="47"/>
  <c r="L670" i="47"/>
  <c r="K671" i="47" s="1"/>
  <c r="M1250" i="47"/>
  <c r="L1251" i="47"/>
  <c r="K1252" i="47" s="1"/>
  <c r="L690" i="47"/>
  <c r="K691" i="47" s="1"/>
  <c r="M689" i="47"/>
  <c r="M349" i="47"/>
  <c r="L350" i="47"/>
  <c r="K351" i="47" s="1"/>
  <c r="M1029" i="47"/>
  <c r="L1030" i="47"/>
  <c r="K1031" i="47" s="1"/>
  <c r="M490" i="47"/>
  <c r="L491" i="47"/>
  <c r="K492" i="47" s="1"/>
  <c r="M108" i="47"/>
  <c r="L109" i="47"/>
  <c r="K110" i="47" s="1"/>
  <c r="L1311" i="47"/>
  <c r="K1312" i="47" s="1"/>
  <c r="M1310" i="47"/>
  <c r="L1551" i="47"/>
  <c r="K1552" i="47" s="1"/>
  <c r="M1550" i="47"/>
  <c r="M1569" i="47"/>
  <c r="L1570" i="47"/>
  <c r="K1571" i="47" s="1"/>
  <c r="M1069" i="47"/>
  <c r="L1070" i="47"/>
  <c r="K1071" i="47" s="1"/>
  <c r="M1449" i="47"/>
  <c r="L1450" i="47"/>
  <c r="K1451" i="47" s="1"/>
  <c r="M1210" i="47"/>
  <c r="L1211" i="47"/>
  <c r="K1212" i="47" s="1"/>
  <c r="M429" i="47"/>
  <c r="L430" i="47"/>
  <c r="K431" i="47" s="1"/>
  <c r="M1329" i="47"/>
  <c r="L1330" i="47"/>
  <c r="K1331" i="47" s="1"/>
  <c r="L309" i="47"/>
  <c r="K310" i="47" s="1"/>
  <c r="M308" i="47"/>
  <c r="L450" i="47"/>
  <c r="K451" i="47" s="1"/>
  <c r="M449" i="47"/>
  <c r="L210" i="47"/>
  <c r="K211" i="47" s="1"/>
  <c r="M209" i="47"/>
  <c r="L930" i="47"/>
  <c r="K931" i="47" s="1"/>
  <c r="M929" i="47"/>
  <c r="L471" i="47"/>
  <c r="K472" i="47" s="1"/>
  <c r="M470" i="47"/>
  <c r="L631" i="47"/>
  <c r="K632" i="47" s="1"/>
  <c r="M630" i="47"/>
  <c r="L129" i="47"/>
  <c r="K130" i="47" s="1"/>
  <c r="M128" i="47"/>
  <c r="M369" i="47"/>
  <c r="L370" i="47"/>
  <c r="K371" i="47" s="1"/>
  <c r="M1609" i="47"/>
  <c r="L1610" i="47"/>
  <c r="K1611" i="47" s="1"/>
  <c r="M509" i="47"/>
  <c r="L510" i="47"/>
  <c r="K511" i="47" s="1"/>
  <c r="L9" i="47"/>
  <c r="K10" i="47" s="1"/>
  <c r="M8" i="47"/>
  <c r="M1489" i="47"/>
  <c r="L1490" i="47"/>
  <c r="K1491" i="47" s="1"/>
  <c r="M748" i="47"/>
  <c r="L749" i="47"/>
  <c r="K750" i="47" s="1"/>
  <c r="M1409" i="47"/>
  <c r="L1410" i="47"/>
  <c r="K1411" i="47" s="1"/>
  <c r="L1050" i="47"/>
  <c r="K1051" i="47" s="1"/>
  <c r="M1049" i="47"/>
  <c r="M909" i="47"/>
  <c r="L910" i="47"/>
  <c r="K911" i="47" s="1"/>
  <c r="L1151" i="47"/>
  <c r="K1152" i="47" s="1"/>
  <c r="M1150" i="47"/>
  <c r="M989" i="47"/>
  <c r="L990" i="47"/>
  <c r="K991" i="47" s="1"/>
  <c r="L1190" i="47"/>
  <c r="K1191" i="47" s="1"/>
  <c r="M1189" i="47"/>
  <c r="M589" i="47"/>
  <c r="L590" i="47"/>
  <c r="K591" i="47" s="1"/>
  <c r="M968" i="47"/>
  <c r="L969" i="47"/>
  <c r="K970" i="47" s="1"/>
  <c r="M850" i="47"/>
  <c r="L851" i="47"/>
  <c r="K852" i="47" s="1"/>
  <c r="M868" i="47"/>
  <c r="L869" i="47"/>
  <c r="K870" i="47" s="1"/>
  <c r="M1010" i="47"/>
  <c r="L1011" i="47"/>
  <c r="K1012" i="47" s="1"/>
  <c r="M289" i="47"/>
  <c r="L290" i="47"/>
  <c r="K291" i="47" s="1"/>
  <c r="M829" i="47"/>
  <c r="L830" i="47"/>
  <c r="K831" i="47" s="1"/>
  <c r="M950" i="47"/>
  <c r="L951" i="47"/>
  <c r="K952" i="47" s="1"/>
  <c r="L391" i="47"/>
  <c r="K392" i="47" s="1"/>
  <c r="M390" i="47"/>
  <c r="L1631" i="47"/>
  <c r="K1632" i="47" s="1"/>
  <c r="M1630" i="47"/>
  <c r="L169" i="47"/>
  <c r="K170" i="47" s="1"/>
  <c r="M168" i="47"/>
  <c r="L1511" i="47"/>
  <c r="K1512" i="47" s="1"/>
  <c r="M1510" i="47"/>
  <c r="L269" i="47"/>
  <c r="K270" i="47" s="1"/>
  <c r="M268" i="47"/>
  <c r="L890" i="47"/>
  <c r="K891" i="47" s="1"/>
  <c r="M889" i="47"/>
  <c r="L150" i="47"/>
  <c r="K151" i="47" s="1"/>
  <c r="M149" i="47"/>
  <c r="L1090" i="47"/>
  <c r="K1091" i="47" s="1"/>
  <c r="M1089" i="47"/>
  <c r="L1671" i="47"/>
  <c r="K1672" i="47" s="1"/>
  <c r="M1670" i="47"/>
  <c r="M548" i="47"/>
  <c r="L549" i="47"/>
  <c r="K550" i="47" s="1"/>
  <c r="L90" i="47"/>
  <c r="K91" i="47" s="1"/>
  <c r="M89" i="47"/>
  <c r="M329" i="47"/>
  <c r="L330" i="47"/>
  <c r="K331" i="47" s="1"/>
  <c r="L810" i="47"/>
  <c r="K811" i="47" s="1"/>
  <c r="M809" i="47"/>
  <c r="L1351" i="47"/>
  <c r="K1352" i="47" s="1"/>
  <c r="M1350" i="47"/>
  <c r="M49" i="47"/>
  <c r="L50" i="47"/>
  <c r="K51" i="47" s="1"/>
  <c r="L1391" i="47"/>
  <c r="K1392" i="47" s="1"/>
  <c r="M1390" i="47"/>
  <c r="M249" i="47"/>
  <c r="L250" i="47"/>
  <c r="K251" i="47" s="1"/>
  <c r="L711" i="47"/>
  <c r="K712" i="47" s="1"/>
  <c r="M710" i="47"/>
  <c r="M788" i="47"/>
  <c r="L789" i="47"/>
  <c r="K790" i="47" s="1"/>
  <c r="L409" i="47"/>
  <c r="K410" i="47" s="1"/>
  <c r="M408" i="47"/>
  <c r="L1271" i="47"/>
  <c r="K1272" i="47" s="1"/>
  <c r="M1270" i="47"/>
  <c r="M1529" i="47"/>
  <c r="L1530" i="47"/>
  <c r="K1531" i="47" s="1"/>
  <c r="L610" i="47"/>
  <c r="K611" i="47" s="1"/>
  <c r="M609" i="47"/>
  <c r="M1689" i="47"/>
  <c r="L1690" i="47"/>
  <c r="K1691" i="47" s="1"/>
  <c r="M1649" i="47"/>
  <c r="L1650" i="47"/>
  <c r="K1651" i="47" s="1"/>
  <c r="L1369" i="47"/>
  <c r="K1370" i="47" s="1"/>
  <c r="M1368" i="47"/>
  <c r="L1471" i="47"/>
  <c r="K1472" i="47" s="1"/>
  <c r="M1470" i="47"/>
  <c r="M1109" i="47"/>
  <c r="L1110" i="47"/>
  <c r="K1111" i="47" s="1"/>
  <c r="L770" i="47"/>
  <c r="K771" i="47" s="1"/>
  <c r="M769" i="47"/>
  <c r="L1130" i="47"/>
  <c r="K1131" i="47" s="1"/>
  <c r="M1129" i="47"/>
  <c r="M1170" i="47"/>
  <c r="L1171" i="47"/>
  <c r="K1172" i="47" s="1"/>
  <c r="L1431" i="47"/>
  <c r="K1432" i="47" s="1"/>
  <c r="M1430" i="47"/>
  <c r="M730" i="47"/>
  <c r="L731" i="47"/>
  <c r="K732" i="47" s="1"/>
  <c r="U60" i="41"/>
  <c r="V60" i="41" s="1"/>
  <c r="W60" i="41" s="1"/>
  <c r="X60" i="41" s="1"/>
  <c r="U60" i="31"/>
  <c r="Y59" i="31" s="1"/>
  <c r="U60" i="21"/>
  <c r="V60" i="21" s="1"/>
  <c r="W60" i="21" s="1"/>
  <c r="X60" i="21" s="1"/>
  <c r="W59" i="21"/>
  <c r="X59" i="21" s="1"/>
  <c r="O6" i="44"/>
  <c r="N7" i="44"/>
  <c r="M8" i="44" s="1"/>
  <c r="N60" i="44"/>
  <c r="M61" i="44" s="1"/>
  <c r="O59" i="44"/>
  <c r="V33" i="44"/>
  <c r="W33" i="44" s="1"/>
  <c r="X33" i="44" s="1"/>
  <c r="Y32" i="44"/>
  <c r="U60" i="44"/>
  <c r="W59" i="44"/>
  <c r="X59" i="44" s="1"/>
  <c r="V6" i="44"/>
  <c r="W6" i="44" s="1"/>
  <c r="X6" i="44" s="1"/>
  <c r="Y5" i="44"/>
  <c r="O6" i="43"/>
  <c r="N7" i="43"/>
  <c r="M8" i="43" s="1"/>
  <c r="O60" i="43"/>
  <c r="N61" i="43"/>
  <c r="M62" i="43" s="1"/>
  <c r="Y5" i="43"/>
  <c r="V6" i="43"/>
  <c r="W6" i="43" s="1"/>
  <c r="X6" i="43" s="1"/>
  <c r="S32" i="43"/>
  <c r="T32" i="43" s="1"/>
  <c r="V32" i="43" s="1"/>
  <c r="N32" i="43"/>
  <c r="M33" i="43" s="1"/>
  <c r="O5" i="42"/>
  <c r="N6" i="42"/>
  <c r="M7" i="42" s="1"/>
  <c r="N61" i="42"/>
  <c r="M62" i="42" s="1"/>
  <c r="O60" i="42"/>
  <c r="W5" i="42"/>
  <c r="X5" i="42" s="1"/>
  <c r="U6" i="42"/>
  <c r="V60" i="42"/>
  <c r="W60" i="42" s="1"/>
  <c r="X60" i="42" s="1"/>
  <c r="Y59" i="42"/>
  <c r="S32" i="42"/>
  <c r="T32" i="42" s="1"/>
  <c r="V32" i="42" s="1"/>
  <c r="N32" i="42"/>
  <c r="M33" i="42" s="1"/>
  <c r="O60" i="41"/>
  <c r="N61" i="41"/>
  <c r="M62" i="41" s="1"/>
  <c r="O6" i="41"/>
  <c r="N7" i="41"/>
  <c r="M8" i="41" s="1"/>
  <c r="U33" i="41"/>
  <c r="W32" i="41"/>
  <c r="X32" i="41" s="1"/>
  <c r="N33" i="41"/>
  <c r="M34" i="41" s="1"/>
  <c r="O32" i="41"/>
  <c r="Y5" i="41"/>
  <c r="V6" i="41"/>
  <c r="W6" i="41" s="1"/>
  <c r="X6" i="41" s="1"/>
  <c r="N34" i="40"/>
  <c r="M35" i="40" s="1"/>
  <c r="O33" i="40"/>
  <c r="V33" i="40"/>
  <c r="W33" i="40" s="1"/>
  <c r="X33" i="40" s="1"/>
  <c r="Y32" i="40"/>
  <c r="U60" i="40"/>
  <c r="W59" i="40"/>
  <c r="X59" i="40" s="1"/>
  <c r="N6" i="40"/>
  <c r="M7" i="40" s="1"/>
  <c r="O5" i="40"/>
  <c r="O59" i="40"/>
  <c r="N60" i="40"/>
  <c r="M61" i="40" s="1"/>
  <c r="U6" i="40"/>
  <c r="W5" i="40"/>
  <c r="X5" i="40" s="1"/>
  <c r="N7" i="39"/>
  <c r="M8" i="39" s="1"/>
  <c r="O6" i="39"/>
  <c r="N34" i="39"/>
  <c r="M35" i="39" s="1"/>
  <c r="O33" i="39"/>
  <c r="Y5" i="39"/>
  <c r="V6" i="39"/>
  <c r="W6" i="39" s="1"/>
  <c r="X6" i="39" s="1"/>
  <c r="N60" i="39"/>
  <c r="M61" i="39" s="1"/>
  <c r="O59" i="39"/>
  <c r="U60" i="39"/>
  <c r="W59" i="39"/>
  <c r="X59" i="39" s="1"/>
  <c r="N34" i="38"/>
  <c r="M35" i="38" s="1"/>
  <c r="O33" i="38"/>
  <c r="U6" i="38"/>
  <c r="W5" i="38"/>
  <c r="X5" i="38" s="1"/>
  <c r="N6" i="38"/>
  <c r="M7" i="38" s="1"/>
  <c r="O5" i="38"/>
  <c r="V33" i="38"/>
  <c r="W33" i="38" s="1"/>
  <c r="X33" i="38" s="1"/>
  <c r="N7" i="37"/>
  <c r="M8" i="37" s="1"/>
  <c r="O6" i="37"/>
  <c r="U60" i="37"/>
  <c r="W59" i="37"/>
  <c r="X59" i="37" s="1"/>
  <c r="N33" i="37"/>
  <c r="M34" i="37" s="1"/>
  <c r="O32" i="37"/>
  <c r="U33" i="37"/>
  <c r="W32" i="37"/>
  <c r="X32" i="37" s="1"/>
  <c r="V6" i="37"/>
  <c r="W6" i="37" s="1"/>
  <c r="X6" i="37" s="1"/>
  <c r="Y5" i="37"/>
  <c r="N60" i="37"/>
  <c r="M61" i="37" s="1"/>
  <c r="O59" i="37"/>
  <c r="N34" i="36"/>
  <c r="M35" i="36" s="1"/>
  <c r="O33" i="36"/>
  <c r="U6" i="36"/>
  <c r="W5" i="36"/>
  <c r="X5" i="36" s="1"/>
  <c r="N60" i="36"/>
  <c r="M61" i="36" s="1"/>
  <c r="O59" i="36"/>
  <c r="O5" i="36"/>
  <c r="N6" i="36"/>
  <c r="M7" i="36" s="1"/>
  <c r="V33" i="36"/>
  <c r="W33" i="36" s="1"/>
  <c r="X33" i="36" s="1"/>
  <c r="Y32" i="36"/>
  <c r="W59" i="36"/>
  <c r="X59" i="36" s="1"/>
  <c r="U60" i="36"/>
  <c r="O33" i="35"/>
  <c r="N34" i="35"/>
  <c r="M35" i="35" s="1"/>
  <c r="V33" i="35"/>
  <c r="W33" i="35" s="1"/>
  <c r="X33" i="35" s="1"/>
  <c r="V60" i="35"/>
  <c r="W60" i="35" s="1"/>
  <c r="X60" i="35" s="1"/>
  <c r="O60" i="35"/>
  <c r="N61" i="35"/>
  <c r="M62" i="35" s="1"/>
  <c r="U6" i="35"/>
  <c r="W5" i="35"/>
  <c r="X5" i="35" s="1"/>
  <c r="N6" i="35"/>
  <c r="M7" i="35" s="1"/>
  <c r="O5" i="35"/>
  <c r="O6" i="34"/>
  <c r="N7" i="34"/>
  <c r="M8" i="34" s="1"/>
  <c r="N33" i="34"/>
  <c r="M34" i="34" s="1"/>
  <c r="O32" i="34"/>
  <c r="S59" i="34"/>
  <c r="T59" i="34" s="1"/>
  <c r="V59" i="34" s="1"/>
  <c r="N59" i="34"/>
  <c r="M60" i="34" s="1"/>
  <c r="Y5" i="34"/>
  <c r="V6" i="34"/>
  <c r="W6" i="34" s="1"/>
  <c r="X6" i="34" s="1"/>
  <c r="N32" i="33"/>
  <c r="M33" i="33" s="1"/>
  <c r="S32" i="33"/>
  <c r="T32" i="33" s="1"/>
  <c r="V32" i="33" s="1"/>
  <c r="N6" i="33"/>
  <c r="M7" i="33" s="1"/>
  <c r="O5" i="33"/>
  <c r="S59" i="33"/>
  <c r="T59" i="33" s="1"/>
  <c r="V59" i="33" s="1"/>
  <c r="N59" i="33"/>
  <c r="M60" i="33" s="1"/>
  <c r="U6" i="33"/>
  <c r="W5" i="33"/>
  <c r="X5" i="33" s="1"/>
  <c r="U33" i="32"/>
  <c r="W32" i="32"/>
  <c r="X32" i="32" s="1"/>
  <c r="N33" i="32"/>
  <c r="M34" i="32" s="1"/>
  <c r="O32" i="32"/>
  <c r="V60" i="32"/>
  <c r="W60" i="32" s="1"/>
  <c r="X60" i="32" s="1"/>
  <c r="Y59" i="32"/>
  <c r="U6" i="32"/>
  <c r="W5" i="32"/>
  <c r="X5" i="32" s="1"/>
  <c r="N61" i="32"/>
  <c r="M62" i="32" s="1"/>
  <c r="O60" i="32"/>
  <c r="O5" i="32"/>
  <c r="N6" i="32"/>
  <c r="M7" i="32" s="1"/>
  <c r="N6" i="31"/>
  <c r="M7" i="31" s="1"/>
  <c r="O5" i="31"/>
  <c r="U6" i="31"/>
  <c r="W5" i="31"/>
  <c r="X5" i="31" s="1"/>
  <c r="Y32" i="31"/>
  <c r="V33" i="31"/>
  <c r="W33" i="31" s="1"/>
  <c r="X33" i="31" s="1"/>
  <c r="N35" i="31"/>
  <c r="M36" i="31" s="1"/>
  <c r="O34" i="31"/>
  <c r="W59" i="30"/>
  <c r="X59" i="30" s="1"/>
  <c r="U60" i="30"/>
  <c r="O5" i="30"/>
  <c r="N6" i="30"/>
  <c r="M7" i="30" s="1"/>
  <c r="U6" i="30"/>
  <c r="W5" i="30"/>
  <c r="X5" i="30" s="1"/>
  <c r="N60" i="30"/>
  <c r="M61" i="30" s="1"/>
  <c r="O59" i="30"/>
  <c r="U33" i="30"/>
  <c r="W32" i="30"/>
  <c r="X32" i="30" s="1"/>
  <c r="N61" i="29"/>
  <c r="M62" i="29" s="1"/>
  <c r="O60" i="29"/>
  <c r="U6" i="29"/>
  <c r="W5" i="29"/>
  <c r="X5" i="29" s="1"/>
  <c r="V60" i="29"/>
  <c r="W60" i="29" s="1"/>
  <c r="X60" i="29" s="1"/>
  <c r="V33" i="29"/>
  <c r="W33" i="29" s="1"/>
  <c r="X33" i="29" s="1"/>
  <c r="Y32" i="29"/>
  <c r="N34" i="29"/>
  <c r="M35" i="29" s="1"/>
  <c r="O33" i="29"/>
  <c r="N6" i="29"/>
  <c r="M7" i="29" s="1"/>
  <c r="O5" i="29"/>
  <c r="O60" i="28"/>
  <c r="N61" i="28"/>
  <c r="M62" i="28" s="1"/>
  <c r="U6" i="28"/>
  <c r="W5" i="28"/>
  <c r="X5" i="28" s="1"/>
  <c r="N6" i="28"/>
  <c r="M7" i="28" s="1"/>
  <c r="O5" i="28"/>
  <c r="N33" i="28"/>
  <c r="M34" i="28" s="1"/>
  <c r="O32" i="28"/>
  <c r="V60" i="28"/>
  <c r="W60" i="28" s="1"/>
  <c r="X60" i="28" s="1"/>
  <c r="Y59" i="28"/>
  <c r="N7" i="27"/>
  <c r="M8" i="27" s="1"/>
  <c r="O6" i="27"/>
  <c r="N33" i="27"/>
  <c r="M34" i="27" s="1"/>
  <c r="O32" i="27"/>
  <c r="O59" i="27"/>
  <c r="N60" i="27"/>
  <c r="M61" i="27" s="1"/>
  <c r="U33" i="27"/>
  <c r="W32" i="27"/>
  <c r="X32" i="27" s="1"/>
  <c r="U60" i="27"/>
  <c r="W59" i="27"/>
  <c r="X59" i="27" s="1"/>
  <c r="O60" i="26"/>
  <c r="N61" i="26"/>
  <c r="M62" i="26" s="1"/>
  <c r="N6" i="26"/>
  <c r="M7" i="26" s="1"/>
  <c r="O5" i="26"/>
  <c r="S32" i="26"/>
  <c r="T32" i="26" s="1"/>
  <c r="V32" i="26" s="1"/>
  <c r="N32" i="26"/>
  <c r="M33" i="26" s="1"/>
  <c r="U6" i="26"/>
  <c r="W5" i="26"/>
  <c r="X5" i="26" s="1"/>
  <c r="V60" i="26"/>
  <c r="W60" i="26" s="1"/>
  <c r="X60" i="26" s="1"/>
  <c r="Y59" i="26"/>
  <c r="N34" i="25"/>
  <c r="M35" i="25" s="1"/>
  <c r="O33" i="25"/>
  <c r="U60" i="25"/>
  <c r="W59" i="25"/>
  <c r="X59" i="25" s="1"/>
  <c r="N7" i="25"/>
  <c r="M8" i="25" s="1"/>
  <c r="O6" i="25"/>
  <c r="O59" i="25"/>
  <c r="N60" i="25"/>
  <c r="M61" i="25" s="1"/>
  <c r="O33" i="24"/>
  <c r="N34" i="24"/>
  <c r="M35" i="24" s="1"/>
  <c r="U6" i="24"/>
  <c r="W5" i="24"/>
  <c r="X5" i="24" s="1"/>
  <c r="V33" i="24"/>
  <c r="W33" i="24" s="1"/>
  <c r="X33" i="24" s="1"/>
  <c r="O5" i="24"/>
  <c r="N6" i="24"/>
  <c r="M7" i="24" s="1"/>
  <c r="V60" i="24"/>
  <c r="W60" i="24" s="1"/>
  <c r="X60" i="24" s="1"/>
  <c r="Y59" i="24"/>
  <c r="N60" i="23"/>
  <c r="M61" i="23" s="1"/>
  <c r="O59" i="23"/>
  <c r="N7" i="23"/>
  <c r="M8" i="23" s="1"/>
  <c r="O6" i="23"/>
  <c r="N34" i="23"/>
  <c r="M35" i="23" s="1"/>
  <c r="O33" i="23"/>
  <c r="Y5" i="23"/>
  <c r="V6" i="23"/>
  <c r="W6" i="23" s="1"/>
  <c r="X6" i="23" s="1"/>
  <c r="W59" i="23"/>
  <c r="X59" i="23" s="1"/>
  <c r="U60" i="23"/>
  <c r="V33" i="23"/>
  <c r="W33" i="23" s="1"/>
  <c r="X33" i="23" s="1"/>
  <c r="N6" i="22"/>
  <c r="M7" i="22" s="1"/>
  <c r="O5" i="22"/>
  <c r="O32" i="22"/>
  <c r="N33" i="22"/>
  <c r="M34" i="22" s="1"/>
  <c r="U33" i="22"/>
  <c r="W32" i="22"/>
  <c r="X32" i="22" s="1"/>
  <c r="W59" i="22"/>
  <c r="X59" i="22" s="1"/>
  <c r="U60" i="22"/>
  <c r="W5" i="22"/>
  <c r="X5" i="22" s="1"/>
  <c r="U6" i="22"/>
  <c r="O59" i="22"/>
  <c r="N60" i="22"/>
  <c r="M61" i="22" s="1"/>
  <c r="O6" i="21"/>
  <c r="N7" i="21"/>
  <c r="M8" i="21" s="1"/>
  <c r="W32" i="21"/>
  <c r="X32" i="21" s="1"/>
  <c r="U33" i="21"/>
  <c r="N7" i="20"/>
  <c r="M8" i="20" s="1"/>
  <c r="O6" i="20"/>
  <c r="W59" i="20"/>
  <c r="X59" i="20" s="1"/>
  <c r="U60" i="20"/>
  <c r="O59" i="20"/>
  <c r="N60" i="20"/>
  <c r="M61" i="20" s="1"/>
  <c r="N32" i="20"/>
  <c r="M33" i="20" s="1"/>
  <c r="S32" i="20"/>
  <c r="T32" i="20" s="1"/>
  <c r="V32" i="20" s="1"/>
  <c r="S32" i="19"/>
  <c r="T32" i="19" s="1"/>
  <c r="V32" i="19" s="1"/>
  <c r="N32" i="19"/>
  <c r="M33" i="19" s="1"/>
  <c r="W59" i="19"/>
  <c r="X59" i="19" s="1"/>
  <c r="U60" i="19"/>
  <c r="N6" i="19"/>
  <c r="M7" i="19" s="1"/>
  <c r="O5" i="19"/>
  <c r="O59" i="19"/>
  <c r="N60" i="19"/>
  <c r="M61" i="19" s="1"/>
  <c r="U6" i="19"/>
  <c r="W5" i="19"/>
  <c r="X5" i="19" s="1"/>
  <c r="O33" i="17"/>
  <c r="N34" i="17"/>
  <c r="M35" i="17" s="1"/>
  <c r="O60" i="17"/>
  <c r="N61" i="17"/>
  <c r="M62" i="17" s="1"/>
  <c r="V60" i="17"/>
  <c r="W60" i="17" s="1"/>
  <c r="X60" i="17" s="1"/>
  <c r="Y5" i="17"/>
  <c r="V6" i="17"/>
  <c r="W6" i="17" s="1"/>
  <c r="X6" i="17" s="1"/>
  <c r="O6" i="17"/>
  <c r="N7" i="17"/>
  <c r="M8" i="17" s="1"/>
  <c r="V33" i="17"/>
  <c r="W33" i="17" s="1"/>
  <c r="X33" i="17" s="1"/>
  <c r="U61" i="5"/>
  <c r="N35" i="5"/>
  <c r="M36" i="5" s="1"/>
  <c r="O34" i="5"/>
  <c r="V60" i="43" l="1"/>
  <c r="W60" i="43" s="1"/>
  <c r="X60" i="43" s="1"/>
  <c r="O32" i="30"/>
  <c r="N62" i="5"/>
  <c r="M63" i="5" s="1"/>
  <c r="O62" i="5" s="1"/>
  <c r="V6" i="25"/>
  <c r="W6" i="25" s="1"/>
  <c r="X6" i="25" s="1"/>
  <c r="Y5" i="21"/>
  <c r="Y32" i="25"/>
  <c r="W32" i="28"/>
  <c r="X32" i="28" s="1"/>
  <c r="Y32" i="28" s="1"/>
  <c r="O32" i="21"/>
  <c r="N60" i="31"/>
  <c r="M61" i="31" s="1"/>
  <c r="N61" i="31" s="1"/>
  <c r="M62" i="31" s="1"/>
  <c r="N62" i="31" s="1"/>
  <c r="M63" i="31" s="1"/>
  <c r="V33" i="39"/>
  <c r="W33" i="39" s="1"/>
  <c r="X33" i="39" s="1"/>
  <c r="Y32" i="5"/>
  <c r="U60" i="38"/>
  <c r="Y59" i="38" s="1"/>
  <c r="N60" i="38"/>
  <c r="M61" i="38" s="1"/>
  <c r="N61" i="38" s="1"/>
  <c r="M62" i="38" s="1"/>
  <c r="U34" i="5"/>
  <c r="Y33" i="5" s="1"/>
  <c r="L1590" i="47"/>
  <c r="K1591" i="47" s="1"/>
  <c r="M1589" i="47"/>
  <c r="L1230" i="47"/>
  <c r="K1231" i="47" s="1"/>
  <c r="M1229" i="47"/>
  <c r="M1289" i="47"/>
  <c r="L1290" i="47"/>
  <c r="K1291" i="47" s="1"/>
  <c r="V6" i="27"/>
  <c r="W6" i="27" s="1"/>
  <c r="X6" i="27" s="1"/>
  <c r="V60" i="31"/>
  <c r="W60" i="31" s="1"/>
  <c r="X60" i="31" s="1"/>
  <c r="O33" i="44"/>
  <c r="N61" i="24"/>
  <c r="M62" i="24" s="1"/>
  <c r="O61" i="24" s="1"/>
  <c r="V6" i="20"/>
  <c r="W6" i="20" s="1"/>
  <c r="X6" i="20" s="1"/>
  <c r="N61" i="21"/>
  <c r="M62" i="21" s="1"/>
  <c r="O61" i="21" s="1"/>
  <c r="Y59" i="21"/>
  <c r="Y59" i="41"/>
  <c r="L1111" i="47"/>
  <c r="K1112" i="47" s="1"/>
  <c r="M1110" i="47"/>
  <c r="L251" i="47"/>
  <c r="K252" i="47" s="1"/>
  <c r="M250" i="47"/>
  <c r="M391" i="47"/>
  <c r="L392" i="47"/>
  <c r="K393" i="47" s="1"/>
  <c r="L911" i="47"/>
  <c r="K912" i="47" s="1"/>
  <c r="M910" i="47"/>
  <c r="L511" i="47"/>
  <c r="K512" i="47" s="1"/>
  <c r="M510" i="47"/>
  <c r="M810" i="47"/>
  <c r="L811" i="47"/>
  <c r="K812" i="47" s="1"/>
  <c r="M1011" i="47"/>
  <c r="L1012" i="47"/>
  <c r="K1013" i="47" s="1"/>
  <c r="M1410" i="47"/>
  <c r="L1411" i="47"/>
  <c r="K1412" i="47" s="1"/>
  <c r="L931" i="47"/>
  <c r="K932" i="47" s="1"/>
  <c r="M930" i="47"/>
  <c r="M1431" i="47"/>
  <c r="L1432" i="47"/>
  <c r="K1433" i="47" s="1"/>
  <c r="L410" i="47"/>
  <c r="K411" i="47" s="1"/>
  <c r="M409" i="47"/>
  <c r="M330" i="47"/>
  <c r="L331" i="47"/>
  <c r="K332" i="47" s="1"/>
  <c r="L270" i="47"/>
  <c r="K271" i="47" s="1"/>
  <c r="M269" i="47"/>
  <c r="M1631" i="47"/>
  <c r="L1632" i="47"/>
  <c r="K1633" i="47" s="1"/>
  <c r="L591" i="47"/>
  <c r="K592" i="47" s="1"/>
  <c r="M590" i="47"/>
  <c r="M1450" i="47"/>
  <c r="L1451" i="47"/>
  <c r="K1452" i="47" s="1"/>
  <c r="M1551" i="47"/>
  <c r="L1552" i="47"/>
  <c r="K1553" i="47" s="1"/>
  <c r="M109" i="47"/>
  <c r="L110" i="47"/>
  <c r="K111" i="47" s="1"/>
  <c r="L671" i="47"/>
  <c r="K672" i="47" s="1"/>
  <c r="M670" i="47"/>
  <c r="M1271" i="47"/>
  <c r="L1272" i="47"/>
  <c r="K1273" i="47" s="1"/>
  <c r="L51" i="47"/>
  <c r="K52" i="47" s="1"/>
  <c r="M50" i="47"/>
  <c r="L831" i="47"/>
  <c r="K832" i="47" s="1"/>
  <c r="M830" i="47"/>
  <c r="L1071" i="47"/>
  <c r="K1072" i="47" s="1"/>
  <c r="M1070" i="47"/>
  <c r="M1130" i="47"/>
  <c r="L1131" i="47"/>
  <c r="K1132" i="47" s="1"/>
  <c r="M851" i="47"/>
  <c r="L852" i="47"/>
  <c r="K853" i="47" s="1"/>
  <c r="M370" i="47"/>
  <c r="L371" i="47"/>
  <c r="K372" i="47" s="1"/>
  <c r="M1330" i="47"/>
  <c r="L1331" i="47"/>
  <c r="K1332" i="47" s="1"/>
  <c r="M29" i="47"/>
  <c r="L30" i="47"/>
  <c r="K31" i="47" s="1"/>
  <c r="M1171" i="47"/>
  <c r="L1172" i="47"/>
  <c r="K1173" i="47" s="1"/>
  <c r="L771" i="47"/>
  <c r="K772" i="47" s="1"/>
  <c r="M770" i="47"/>
  <c r="M1690" i="47"/>
  <c r="L1691" i="47"/>
  <c r="K1692" i="47" s="1"/>
  <c r="M789" i="47"/>
  <c r="L790" i="47"/>
  <c r="K791" i="47" s="1"/>
  <c r="M1391" i="47"/>
  <c r="L1392" i="47"/>
  <c r="K1393" i="47" s="1"/>
  <c r="M1351" i="47"/>
  <c r="L1352" i="47"/>
  <c r="K1353" i="47" s="1"/>
  <c r="M1671" i="47"/>
  <c r="L1672" i="47"/>
  <c r="K1673" i="47" s="1"/>
  <c r="M869" i="47"/>
  <c r="L870" i="47"/>
  <c r="K871" i="47" s="1"/>
  <c r="L991" i="47"/>
  <c r="K992" i="47" s="1"/>
  <c r="M990" i="47"/>
  <c r="L431" i="47"/>
  <c r="K432" i="47" s="1"/>
  <c r="M430" i="47"/>
  <c r="L1031" i="47"/>
  <c r="K1032" i="47" s="1"/>
  <c r="M1030" i="47"/>
  <c r="L650" i="47"/>
  <c r="K651" i="47" s="1"/>
  <c r="M649" i="47"/>
  <c r="L70" i="47"/>
  <c r="K71" i="47" s="1"/>
  <c r="M69" i="47"/>
  <c r="M731" i="47"/>
  <c r="L732" i="47"/>
  <c r="K733" i="47" s="1"/>
  <c r="M1471" i="47"/>
  <c r="L1472" i="47"/>
  <c r="K1473" i="47" s="1"/>
  <c r="M1650" i="47"/>
  <c r="L1651" i="47"/>
  <c r="K1652" i="47" s="1"/>
  <c r="M1530" i="47"/>
  <c r="L1531" i="47"/>
  <c r="K1532" i="47" s="1"/>
  <c r="L712" i="47"/>
  <c r="K713" i="47" s="1"/>
  <c r="M711" i="47"/>
  <c r="M90" i="47"/>
  <c r="L91" i="47"/>
  <c r="K92" i="47" s="1"/>
  <c r="M890" i="47"/>
  <c r="L891" i="47"/>
  <c r="K892" i="47" s="1"/>
  <c r="L1152" i="47"/>
  <c r="K1153" i="47" s="1"/>
  <c r="M1151" i="47"/>
  <c r="M1490" i="47"/>
  <c r="L1491" i="47"/>
  <c r="K1492" i="47" s="1"/>
  <c r="L472" i="47"/>
  <c r="K473" i="47" s="1"/>
  <c r="M471" i="47"/>
  <c r="M450" i="47"/>
  <c r="L451" i="47"/>
  <c r="K452" i="47" s="1"/>
  <c r="L310" i="47"/>
  <c r="K311" i="47" s="1"/>
  <c r="M309" i="47"/>
  <c r="M1570" i="47"/>
  <c r="L1571" i="47"/>
  <c r="K1572" i="47" s="1"/>
  <c r="M491" i="47"/>
  <c r="L492" i="47"/>
  <c r="K493" i="47" s="1"/>
  <c r="M690" i="47"/>
  <c r="L691" i="47"/>
  <c r="K692" i="47" s="1"/>
  <c r="L231" i="47"/>
  <c r="K232" i="47" s="1"/>
  <c r="M230" i="47"/>
  <c r="L952" i="47"/>
  <c r="K953" i="47" s="1"/>
  <c r="M951" i="47"/>
  <c r="L1191" i="47"/>
  <c r="K1192" i="47" s="1"/>
  <c r="M1190" i="47"/>
  <c r="M1050" i="47"/>
  <c r="L1051" i="47"/>
  <c r="K1052" i="47" s="1"/>
  <c r="M9" i="47"/>
  <c r="L10" i="47"/>
  <c r="K11" i="47" s="1"/>
  <c r="M129" i="47"/>
  <c r="L130" i="47"/>
  <c r="K131" i="47" s="1"/>
  <c r="M1311" i="47"/>
  <c r="L1312" i="47"/>
  <c r="K1313" i="47" s="1"/>
  <c r="L530" i="47"/>
  <c r="K531" i="47" s="1"/>
  <c r="M529" i="47"/>
  <c r="L191" i="47"/>
  <c r="K192" i="47" s="1"/>
  <c r="M190" i="47"/>
  <c r="L570" i="47"/>
  <c r="K571" i="47" s="1"/>
  <c r="M569" i="47"/>
  <c r="M1369" i="47"/>
  <c r="L1370" i="47"/>
  <c r="K1371" i="47" s="1"/>
  <c r="M610" i="47"/>
  <c r="L611" i="47"/>
  <c r="K612" i="47" s="1"/>
  <c r="M549" i="47"/>
  <c r="L550" i="47"/>
  <c r="K551" i="47" s="1"/>
  <c r="L151" i="47"/>
  <c r="K152" i="47" s="1"/>
  <c r="M150" i="47"/>
  <c r="M169" i="47"/>
  <c r="L170" i="47"/>
  <c r="K171" i="47" s="1"/>
  <c r="M290" i="47"/>
  <c r="L291" i="47"/>
  <c r="K292" i="47" s="1"/>
  <c r="M749" i="47"/>
  <c r="L750" i="47"/>
  <c r="K751" i="47" s="1"/>
  <c r="M1610" i="47"/>
  <c r="L1611" i="47"/>
  <c r="K1612" i="47" s="1"/>
  <c r="L632" i="47"/>
  <c r="K633" i="47" s="1"/>
  <c r="M631" i="47"/>
  <c r="L1212" i="47"/>
  <c r="K1213" i="47" s="1"/>
  <c r="M1211" i="47"/>
  <c r="L1252" i="47"/>
  <c r="K1253" i="47" s="1"/>
  <c r="M1251" i="47"/>
  <c r="M1090" i="47"/>
  <c r="L1091" i="47"/>
  <c r="K1092" i="47" s="1"/>
  <c r="M1511" i="47"/>
  <c r="L1512" i="47"/>
  <c r="K1513" i="47" s="1"/>
  <c r="L970" i="47"/>
  <c r="K971" i="47" s="1"/>
  <c r="M969" i="47"/>
  <c r="M210" i="47"/>
  <c r="L211" i="47"/>
  <c r="K212" i="47" s="1"/>
  <c r="L351" i="47"/>
  <c r="K352" i="47" s="1"/>
  <c r="M350" i="47"/>
  <c r="W32" i="34"/>
  <c r="X32" i="34" s="1"/>
  <c r="Y32" i="34" s="1"/>
  <c r="N35" i="44"/>
  <c r="M36" i="44" s="1"/>
  <c r="O34" i="44"/>
  <c r="N8" i="44"/>
  <c r="M9" i="44" s="1"/>
  <c r="O7" i="44"/>
  <c r="U7" i="44"/>
  <c r="U34" i="44"/>
  <c r="O60" i="44"/>
  <c r="N61" i="44"/>
  <c r="M62" i="44" s="1"/>
  <c r="Y59" i="44"/>
  <c r="V60" i="44"/>
  <c r="W60" i="44" s="1"/>
  <c r="X60" i="44" s="1"/>
  <c r="N8" i="43"/>
  <c r="M9" i="43" s="1"/>
  <c r="O7" i="43"/>
  <c r="N62" i="43"/>
  <c r="M63" i="43" s="1"/>
  <c r="O61" i="43"/>
  <c r="N33" i="43"/>
  <c r="M34" i="43" s="1"/>
  <c r="O32" i="43"/>
  <c r="U7" i="43"/>
  <c r="U33" i="43"/>
  <c r="W32" i="43"/>
  <c r="X32" i="43" s="1"/>
  <c r="U61" i="43"/>
  <c r="U61" i="42"/>
  <c r="V61" i="42" s="1"/>
  <c r="U62" i="42" s="1"/>
  <c r="N7" i="42"/>
  <c r="M8" i="42" s="1"/>
  <c r="O6" i="42"/>
  <c r="N33" i="42"/>
  <c r="M34" i="42" s="1"/>
  <c r="O32" i="42"/>
  <c r="U33" i="42"/>
  <c r="W32" i="42"/>
  <c r="X32" i="42" s="1"/>
  <c r="V6" i="42"/>
  <c r="W6" i="42" s="1"/>
  <c r="X6" i="42" s="1"/>
  <c r="Y5" i="42"/>
  <c r="O61" i="42"/>
  <c r="N62" i="42"/>
  <c r="M63" i="42" s="1"/>
  <c r="U7" i="41"/>
  <c r="Y6" i="41" s="1"/>
  <c r="U61" i="41"/>
  <c r="V61" i="41" s="1"/>
  <c r="U62" i="41" s="1"/>
  <c r="N62" i="41"/>
  <c r="M63" i="41" s="1"/>
  <c r="O61" i="41"/>
  <c r="N8" i="41"/>
  <c r="M9" i="41" s="1"/>
  <c r="O7" i="41"/>
  <c r="O33" i="41"/>
  <c r="N34" i="41"/>
  <c r="M35" i="41" s="1"/>
  <c r="Y32" i="41"/>
  <c r="V33" i="41"/>
  <c r="W33" i="41" s="1"/>
  <c r="X33" i="41" s="1"/>
  <c r="O34" i="40"/>
  <c r="N35" i="40"/>
  <c r="M36" i="40" s="1"/>
  <c r="V6" i="40"/>
  <c r="W6" i="40" s="1"/>
  <c r="X6" i="40" s="1"/>
  <c r="Y5" i="40"/>
  <c r="O6" i="40"/>
  <c r="N7" i="40"/>
  <c r="M8" i="40" s="1"/>
  <c r="V60" i="40"/>
  <c r="W60" i="40" s="1"/>
  <c r="X60" i="40" s="1"/>
  <c r="Y59" i="40"/>
  <c r="N61" i="40"/>
  <c r="M62" i="40" s="1"/>
  <c r="O60" i="40"/>
  <c r="U34" i="40"/>
  <c r="U7" i="39"/>
  <c r="Y6" i="39" s="1"/>
  <c r="V60" i="39"/>
  <c r="W60" i="39" s="1"/>
  <c r="X60" i="39" s="1"/>
  <c r="Y59" i="39"/>
  <c r="N35" i="39"/>
  <c r="M36" i="39" s="1"/>
  <c r="O34" i="39"/>
  <c r="N61" i="39"/>
  <c r="M62" i="39" s="1"/>
  <c r="O60" i="39"/>
  <c r="N8" i="39"/>
  <c r="M9" i="39" s="1"/>
  <c r="O7" i="39"/>
  <c r="U34" i="38"/>
  <c r="Y33" i="38" s="1"/>
  <c r="N7" i="38"/>
  <c r="M8" i="38" s="1"/>
  <c r="O6" i="38"/>
  <c r="O34" i="38"/>
  <c r="N35" i="38"/>
  <c r="M36" i="38" s="1"/>
  <c r="Y5" i="38"/>
  <c r="V6" i="38"/>
  <c r="W6" i="38" s="1"/>
  <c r="X6" i="38" s="1"/>
  <c r="U7" i="37"/>
  <c r="V7" i="37" s="1"/>
  <c r="N8" i="37"/>
  <c r="M9" i="37" s="1"/>
  <c r="O7" i="37"/>
  <c r="N61" i="37"/>
  <c r="M62" i="37" s="1"/>
  <c r="O60" i="37"/>
  <c r="N34" i="37"/>
  <c r="M35" i="37" s="1"/>
  <c r="O33" i="37"/>
  <c r="V60" i="37"/>
  <c r="W60" i="37" s="1"/>
  <c r="X60" i="37" s="1"/>
  <c r="Y59" i="37"/>
  <c r="V33" i="37"/>
  <c r="W33" i="37" s="1"/>
  <c r="X33" i="37" s="1"/>
  <c r="Y32" i="37"/>
  <c r="N61" i="36"/>
  <c r="M62" i="36" s="1"/>
  <c r="O60" i="36"/>
  <c r="N7" i="36"/>
  <c r="M8" i="36" s="1"/>
  <c r="O6" i="36"/>
  <c r="Y59" i="36"/>
  <c r="V60" i="36"/>
  <c r="W60" i="36" s="1"/>
  <c r="X60" i="36" s="1"/>
  <c r="Y5" i="36"/>
  <c r="V6" i="36"/>
  <c r="W6" i="36" s="1"/>
  <c r="X6" i="36" s="1"/>
  <c r="U34" i="36"/>
  <c r="O34" i="36"/>
  <c r="N35" i="36"/>
  <c r="M36" i="36" s="1"/>
  <c r="N7" i="35"/>
  <c r="M8" i="35" s="1"/>
  <c r="O6" i="35"/>
  <c r="V6" i="35"/>
  <c r="W6" i="35" s="1"/>
  <c r="X6" i="35" s="1"/>
  <c r="Y5" i="35"/>
  <c r="N35" i="35"/>
  <c r="M36" i="35" s="1"/>
  <c r="O34" i="35"/>
  <c r="U34" i="35"/>
  <c r="U61" i="35"/>
  <c r="N62" i="35"/>
  <c r="M63" i="35" s="1"/>
  <c r="O61" i="35"/>
  <c r="W59" i="34"/>
  <c r="X59" i="34" s="1"/>
  <c r="U60" i="34"/>
  <c r="N8" i="34"/>
  <c r="M9" i="34" s="1"/>
  <c r="O7" i="34"/>
  <c r="V33" i="34"/>
  <c r="W33" i="34" s="1"/>
  <c r="X33" i="34" s="1"/>
  <c r="U7" i="34"/>
  <c r="O33" i="34"/>
  <c r="N34" i="34"/>
  <c r="M35" i="34" s="1"/>
  <c r="N60" i="34"/>
  <c r="M61" i="34" s="1"/>
  <c r="O59" i="34"/>
  <c r="U33" i="33"/>
  <c r="W32" i="33"/>
  <c r="X32" i="33" s="1"/>
  <c r="N33" i="33"/>
  <c r="M34" i="33" s="1"/>
  <c r="O32" i="33"/>
  <c r="O6" i="33"/>
  <c r="N7" i="33"/>
  <c r="M8" i="33" s="1"/>
  <c r="W59" i="33"/>
  <c r="X59" i="33" s="1"/>
  <c r="U60" i="33"/>
  <c r="Y5" i="33"/>
  <c r="V6" i="33"/>
  <c r="W6" i="33" s="1"/>
  <c r="X6" i="33" s="1"/>
  <c r="N60" i="33"/>
  <c r="M61" i="33" s="1"/>
  <c r="O59" i="33"/>
  <c r="U61" i="32"/>
  <c r="Y60" i="32" s="1"/>
  <c r="O33" i="32"/>
  <c r="N34" i="32"/>
  <c r="M35" i="32" s="1"/>
  <c r="O6" i="32"/>
  <c r="N7" i="32"/>
  <c r="M8" i="32" s="1"/>
  <c r="N62" i="32"/>
  <c r="M63" i="32" s="1"/>
  <c r="O61" i="32"/>
  <c r="Y5" i="32"/>
  <c r="V6" i="32"/>
  <c r="W6" i="32" s="1"/>
  <c r="X6" i="32" s="1"/>
  <c r="Y32" i="32"/>
  <c r="V33" i="32"/>
  <c r="W33" i="32" s="1"/>
  <c r="X33" i="32" s="1"/>
  <c r="N7" i="31"/>
  <c r="M8" i="31" s="1"/>
  <c r="O6" i="31"/>
  <c r="V6" i="31"/>
  <c r="W6" i="31" s="1"/>
  <c r="X6" i="31" s="1"/>
  <c r="Y5" i="31"/>
  <c r="U34" i="31"/>
  <c r="N36" i="31"/>
  <c r="M37" i="31" s="1"/>
  <c r="O35" i="31"/>
  <c r="O60" i="30"/>
  <c r="N61" i="30"/>
  <c r="M62" i="30" s="1"/>
  <c r="N34" i="30"/>
  <c r="M35" i="30" s="1"/>
  <c r="O33" i="30"/>
  <c r="V33" i="30"/>
  <c r="W33" i="30" s="1"/>
  <c r="X33" i="30" s="1"/>
  <c r="Y32" i="30"/>
  <c r="N7" i="30"/>
  <c r="M8" i="30" s="1"/>
  <c r="O6" i="30"/>
  <c r="V6" i="30"/>
  <c r="W6" i="30" s="1"/>
  <c r="X6" i="30" s="1"/>
  <c r="Y5" i="30"/>
  <c r="V60" i="30"/>
  <c r="W60" i="30" s="1"/>
  <c r="X60" i="30" s="1"/>
  <c r="Y59" i="30"/>
  <c r="U61" i="29"/>
  <c r="Y60" i="29" s="1"/>
  <c r="U34" i="29"/>
  <c r="V34" i="29" s="1"/>
  <c r="O61" i="29"/>
  <c r="N62" i="29"/>
  <c r="M63" i="29" s="1"/>
  <c r="O34" i="29"/>
  <c r="N35" i="29"/>
  <c r="M36" i="29" s="1"/>
  <c r="V6" i="29"/>
  <c r="W6" i="29" s="1"/>
  <c r="X6" i="29" s="1"/>
  <c r="Y5" i="29"/>
  <c r="O6" i="29"/>
  <c r="N7" i="29"/>
  <c r="M8" i="29" s="1"/>
  <c r="U61" i="28"/>
  <c r="Y60" i="28" s="1"/>
  <c r="O33" i="28"/>
  <c r="N34" i="28"/>
  <c r="M35" i="28" s="1"/>
  <c r="N7" i="28"/>
  <c r="M8" i="28" s="1"/>
  <c r="O6" i="28"/>
  <c r="O61" i="28"/>
  <c r="N62" i="28"/>
  <c r="M63" i="28" s="1"/>
  <c r="Y5" i="28"/>
  <c r="V6" i="28"/>
  <c r="W6" i="28" s="1"/>
  <c r="X6" i="28" s="1"/>
  <c r="V33" i="28"/>
  <c r="W33" i="28" s="1"/>
  <c r="X33" i="28" s="1"/>
  <c r="N34" i="27"/>
  <c r="M35" i="27" s="1"/>
  <c r="O33" i="27"/>
  <c r="N8" i="27"/>
  <c r="M9" i="27" s="1"/>
  <c r="O7" i="27"/>
  <c r="O60" i="27"/>
  <c r="N61" i="27"/>
  <c r="M62" i="27" s="1"/>
  <c r="Y59" i="27"/>
  <c r="V60" i="27"/>
  <c r="W60" i="27" s="1"/>
  <c r="X60" i="27" s="1"/>
  <c r="V33" i="27"/>
  <c r="W33" i="27" s="1"/>
  <c r="X33" i="27" s="1"/>
  <c r="Y32" i="27"/>
  <c r="O61" i="26"/>
  <c r="N62" i="26"/>
  <c r="M63" i="26" s="1"/>
  <c r="N33" i="26"/>
  <c r="M34" i="26" s="1"/>
  <c r="O32" i="26"/>
  <c r="U33" i="26"/>
  <c r="W32" i="26"/>
  <c r="X32" i="26" s="1"/>
  <c r="O6" i="26"/>
  <c r="N7" i="26"/>
  <c r="M8" i="26" s="1"/>
  <c r="U61" i="26"/>
  <c r="V6" i="26"/>
  <c r="W6" i="26" s="1"/>
  <c r="X6" i="26" s="1"/>
  <c r="Y5" i="26"/>
  <c r="O34" i="25"/>
  <c r="N35" i="25"/>
  <c r="M36" i="25" s="1"/>
  <c r="V60" i="25"/>
  <c r="W60" i="25" s="1"/>
  <c r="X60" i="25" s="1"/>
  <c r="Y59" i="25"/>
  <c r="U34" i="25"/>
  <c r="N61" i="25"/>
  <c r="M62" i="25" s="1"/>
  <c r="O60" i="25"/>
  <c r="O7" i="25"/>
  <c r="N8" i="25"/>
  <c r="M9" i="25" s="1"/>
  <c r="N35" i="24"/>
  <c r="M36" i="24" s="1"/>
  <c r="O34" i="24"/>
  <c r="N7" i="24"/>
  <c r="M8" i="24" s="1"/>
  <c r="O6" i="24"/>
  <c r="V6" i="24"/>
  <c r="W6" i="24" s="1"/>
  <c r="X6" i="24" s="1"/>
  <c r="Y5" i="24"/>
  <c r="U34" i="24"/>
  <c r="U61" i="24"/>
  <c r="N8" i="23"/>
  <c r="M9" i="23" s="1"/>
  <c r="O7" i="23"/>
  <c r="N61" i="23"/>
  <c r="M62" i="23" s="1"/>
  <c r="O60" i="23"/>
  <c r="Y59" i="23"/>
  <c r="V60" i="23"/>
  <c r="W60" i="23" s="1"/>
  <c r="X60" i="23" s="1"/>
  <c r="U7" i="23"/>
  <c r="N35" i="23"/>
  <c r="M36" i="23" s="1"/>
  <c r="O34" i="23"/>
  <c r="U34" i="23"/>
  <c r="V6" i="22"/>
  <c r="W6" i="22" s="1"/>
  <c r="X6" i="22" s="1"/>
  <c r="Y5" i="22"/>
  <c r="V33" i="22"/>
  <c r="W33" i="22" s="1"/>
  <c r="X33" i="22" s="1"/>
  <c r="Y32" i="22"/>
  <c r="V60" i="22"/>
  <c r="W60" i="22" s="1"/>
  <c r="X60" i="22" s="1"/>
  <c r="Y59" i="22"/>
  <c r="N61" i="22"/>
  <c r="M62" i="22" s="1"/>
  <c r="O60" i="22"/>
  <c r="N34" i="22"/>
  <c r="M35" i="22" s="1"/>
  <c r="O33" i="22"/>
  <c r="N7" i="22"/>
  <c r="M8" i="22" s="1"/>
  <c r="O6" i="22"/>
  <c r="U7" i="21"/>
  <c r="Y6" i="21" s="1"/>
  <c r="O7" i="21"/>
  <c r="N8" i="21"/>
  <c r="M9" i="21" s="1"/>
  <c r="U61" i="21"/>
  <c r="V33" i="21"/>
  <c r="W33" i="21" s="1"/>
  <c r="X33" i="21" s="1"/>
  <c r="Y32" i="21"/>
  <c r="N34" i="21"/>
  <c r="M35" i="21" s="1"/>
  <c r="O33" i="21"/>
  <c r="N8" i="20"/>
  <c r="M9" i="20" s="1"/>
  <c r="O7" i="20"/>
  <c r="O60" i="20"/>
  <c r="N61" i="20"/>
  <c r="M62" i="20" s="1"/>
  <c r="W32" i="20"/>
  <c r="X32" i="20" s="1"/>
  <c r="U33" i="20"/>
  <c r="O32" i="20"/>
  <c r="N33" i="20"/>
  <c r="M34" i="20" s="1"/>
  <c r="Y59" i="20"/>
  <c r="V60" i="20"/>
  <c r="W60" i="20" s="1"/>
  <c r="X60" i="20" s="1"/>
  <c r="O60" i="19"/>
  <c r="N61" i="19"/>
  <c r="M62" i="19" s="1"/>
  <c r="Y5" i="19"/>
  <c r="V6" i="19"/>
  <c r="W6" i="19" s="1"/>
  <c r="X6" i="19" s="1"/>
  <c r="V60" i="19"/>
  <c r="W60" i="19" s="1"/>
  <c r="X60" i="19" s="1"/>
  <c r="Y59" i="19"/>
  <c r="N33" i="19"/>
  <c r="M34" i="19" s="1"/>
  <c r="O32" i="19"/>
  <c r="O6" i="19"/>
  <c r="N7" i="19"/>
  <c r="M8" i="19" s="1"/>
  <c r="U33" i="19"/>
  <c r="W32" i="19"/>
  <c r="X32" i="19" s="1"/>
  <c r="U34" i="17"/>
  <c r="V34" i="17" s="1"/>
  <c r="U35" i="17" s="1"/>
  <c r="O34" i="17"/>
  <c r="N35" i="17"/>
  <c r="M36" i="17" s="1"/>
  <c r="U61" i="17"/>
  <c r="N8" i="17"/>
  <c r="M9" i="17" s="1"/>
  <c r="O7" i="17"/>
  <c r="U7" i="17"/>
  <c r="N62" i="17"/>
  <c r="M63" i="17" s="1"/>
  <c r="O61" i="17"/>
  <c r="Y60" i="5"/>
  <c r="V61" i="5"/>
  <c r="U62" i="5" s="1"/>
  <c r="N36" i="5"/>
  <c r="M37" i="5" s="1"/>
  <c r="O35" i="5"/>
  <c r="N63" i="5" l="1"/>
  <c r="M64" i="5" s="1"/>
  <c r="U7" i="25"/>
  <c r="V7" i="25" s="1"/>
  <c r="U8" i="25" s="1"/>
  <c r="V8" i="25" s="1"/>
  <c r="U9" i="25" s="1"/>
  <c r="V7" i="41"/>
  <c r="W7" i="41" s="1"/>
  <c r="X7" i="41" s="1"/>
  <c r="O61" i="31"/>
  <c r="V7" i="39"/>
  <c r="U8" i="39" s="1"/>
  <c r="V8" i="39" s="1"/>
  <c r="U9" i="39" s="1"/>
  <c r="N62" i="21"/>
  <c r="M63" i="21" s="1"/>
  <c r="O62" i="21" s="1"/>
  <c r="U34" i="39"/>
  <c r="Y33" i="39" s="1"/>
  <c r="O60" i="31"/>
  <c r="V60" i="38"/>
  <c r="W60" i="38" s="1"/>
  <c r="X60" i="38" s="1"/>
  <c r="V34" i="5"/>
  <c r="W34" i="5" s="1"/>
  <c r="X34" i="5" s="1"/>
  <c r="U7" i="27"/>
  <c r="Y6" i="27" s="1"/>
  <c r="O60" i="38"/>
  <c r="Y33" i="17"/>
  <c r="U7" i="20"/>
  <c r="Y6" i="20" s="1"/>
  <c r="M1230" i="47"/>
  <c r="L1231" i="47"/>
  <c r="K1232" i="47" s="1"/>
  <c r="L1291" i="47"/>
  <c r="K1292" i="47" s="1"/>
  <c r="M1290" i="47"/>
  <c r="M1590" i="47"/>
  <c r="L1591" i="47"/>
  <c r="K1592" i="47" s="1"/>
  <c r="U61" i="31"/>
  <c r="V61" i="31" s="1"/>
  <c r="U62" i="31" s="1"/>
  <c r="N62" i="24"/>
  <c r="M63" i="24" s="1"/>
  <c r="N63" i="24" s="1"/>
  <c r="M64" i="24" s="1"/>
  <c r="V61" i="32"/>
  <c r="U62" i="32" s="1"/>
  <c r="V62" i="32" s="1"/>
  <c r="U63" i="32" s="1"/>
  <c r="M170" i="47"/>
  <c r="L171" i="47"/>
  <c r="K172" i="47" s="1"/>
  <c r="M691" i="47"/>
  <c r="L692" i="47"/>
  <c r="K693" i="47" s="1"/>
  <c r="L311" i="47"/>
  <c r="K312" i="47" s="1"/>
  <c r="M310" i="47"/>
  <c r="M852" i="47"/>
  <c r="L853" i="47"/>
  <c r="K854" i="47" s="1"/>
  <c r="M1552" i="47"/>
  <c r="L1553" i="47"/>
  <c r="K1554" i="47" s="1"/>
  <c r="M1091" i="47"/>
  <c r="L1092" i="47"/>
  <c r="K1093" i="47" s="1"/>
  <c r="M952" i="47"/>
  <c r="L953" i="47"/>
  <c r="K954" i="47" s="1"/>
  <c r="L713" i="47"/>
  <c r="K714" i="47" s="1"/>
  <c r="M712" i="47"/>
  <c r="L672" i="47"/>
  <c r="K673" i="47" s="1"/>
  <c r="M671" i="47"/>
  <c r="L912" i="47"/>
  <c r="K913" i="47" s="1"/>
  <c r="M911" i="47"/>
  <c r="M970" i="47"/>
  <c r="L971" i="47"/>
  <c r="K972" i="47" s="1"/>
  <c r="M492" i="47"/>
  <c r="L493" i="47"/>
  <c r="K494" i="47" s="1"/>
  <c r="L1153" i="47"/>
  <c r="K1154" i="47" s="1"/>
  <c r="M1152" i="47"/>
  <c r="M91" i="47"/>
  <c r="L92" i="47"/>
  <c r="K93" i="47" s="1"/>
  <c r="L1532" i="47"/>
  <c r="K1533" i="47" s="1"/>
  <c r="M1531" i="47"/>
  <c r="M1472" i="47"/>
  <c r="L1473" i="47"/>
  <c r="K1474" i="47" s="1"/>
  <c r="L1692" i="47"/>
  <c r="K1693" i="47" s="1"/>
  <c r="M1691" i="47"/>
  <c r="M371" i="47"/>
  <c r="L372" i="47"/>
  <c r="K373" i="47" s="1"/>
  <c r="L1072" i="47"/>
  <c r="K1073" i="47" s="1"/>
  <c r="M1071" i="47"/>
  <c r="L111" i="47"/>
  <c r="K112" i="47" s="1"/>
  <c r="M110" i="47"/>
  <c r="L592" i="47"/>
  <c r="K593" i="47" s="1"/>
  <c r="M591" i="47"/>
  <c r="M931" i="47"/>
  <c r="L932" i="47"/>
  <c r="K933" i="47" s="1"/>
  <c r="M392" i="47"/>
  <c r="L393" i="47"/>
  <c r="K394" i="47" s="1"/>
  <c r="L1253" i="47"/>
  <c r="K1254" i="47" s="1"/>
  <c r="M1252" i="47"/>
  <c r="L1652" i="47"/>
  <c r="K1653" i="47" s="1"/>
  <c r="M1651" i="47"/>
  <c r="L1332" i="47"/>
  <c r="K1333" i="47" s="1"/>
  <c r="M1331" i="47"/>
  <c r="M410" i="47"/>
  <c r="L411" i="47"/>
  <c r="K412" i="47" s="1"/>
  <c r="M351" i="47"/>
  <c r="L352" i="47"/>
  <c r="K353" i="47" s="1"/>
  <c r="M1370" i="47"/>
  <c r="L1371" i="47"/>
  <c r="K1372" i="47" s="1"/>
  <c r="M451" i="47"/>
  <c r="L452" i="47"/>
  <c r="K453" i="47" s="1"/>
  <c r="M1392" i="47"/>
  <c r="L1393" i="47"/>
  <c r="K1394" i="47" s="1"/>
  <c r="M1432" i="47"/>
  <c r="L1433" i="47"/>
  <c r="K1434" i="47" s="1"/>
  <c r="L1013" i="47"/>
  <c r="K1014" i="47" s="1"/>
  <c r="M1012" i="47"/>
  <c r="M1512" i="47"/>
  <c r="L1513" i="47"/>
  <c r="K1514" i="47" s="1"/>
  <c r="M151" i="47"/>
  <c r="L152" i="47"/>
  <c r="K153" i="47" s="1"/>
  <c r="M611" i="47"/>
  <c r="L612" i="47"/>
  <c r="K613" i="47" s="1"/>
  <c r="M191" i="47"/>
  <c r="L192" i="47"/>
  <c r="K193" i="47" s="1"/>
  <c r="M1312" i="47"/>
  <c r="L1313" i="47"/>
  <c r="K1314" i="47" s="1"/>
  <c r="M1051" i="47"/>
  <c r="L1052" i="47"/>
  <c r="K1053" i="47" s="1"/>
  <c r="L232" i="47"/>
  <c r="K233" i="47" s="1"/>
  <c r="M231" i="47"/>
  <c r="M732" i="47"/>
  <c r="L733" i="47"/>
  <c r="K734" i="47" s="1"/>
  <c r="L432" i="47"/>
  <c r="K433" i="47" s="1"/>
  <c r="M431" i="47"/>
  <c r="M1352" i="47"/>
  <c r="L1353" i="47"/>
  <c r="K1354" i="47" s="1"/>
  <c r="M1172" i="47"/>
  <c r="L1173" i="47"/>
  <c r="K1174" i="47" s="1"/>
  <c r="M1632" i="47"/>
  <c r="L1633" i="47"/>
  <c r="K1634" i="47" s="1"/>
  <c r="L1412" i="47"/>
  <c r="K1413" i="47" s="1"/>
  <c r="M1411" i="47"/>
  <c r="M811" i="47"/>
  <c r="L812" i="47"/>
  <c r="K813" i="47" s="1"/>
  <c r="M632" i="47"/>
  <c r="L633" i="47"/>
  <c r="K634" i="47" s="1"/>
  <c r="L571" i="47"/>
  <c r="K572" i="47" s="1"/>
  <c r="M570" i="47"/>
  <c r="M130" i="47"/>
  <c r="L131" i="47"/>
  <c r="K132" i="47" s="1"/>
  <c r="L1492" i="47"/>
  <c r="K1493" i="47" s="1"/>
  <c r="M1491" i="47"/>
  <c r="M650" i="47"/>
  <c r="L651" i="47"/>
  <c r="K652" i="47" s="1"/>
  <c r="M1672" i="47"/>
  <c r="L1673" i="47"/>
  <c r="K1674" i="47" s="1"/>
  <c r="M790" i="47"/>
  <c r="L791" i="47"/>
  <c r="K792" i="47" s="1"/>
  <c r="M1131" i="47"/>
  <c r="L1132" i="47"/>
  <c r="K1133" i="47" s="1"/>
  <c r="L1452" i="47"/>
  <c r="K1453" i="47" s="1"/>
  <c r="M1451" i="47"/>
  <c r="M270" i="47"/>
  <c r="L271" i="47"/>
  <c r="K272" i="47" s="1"/>
  <c r="L512" i="47"/>
  <c r="K513" i="47" s="1"/>
  <c r="M511" i="47"/>
  <c r="L1112" i="47"/>
  <c r="K1113" i="47" s="1"/>
  <c r="M1111" i="47"/>
  <c r="L292" i="47"/>
  <c r="K293" i="47" s="1"/>
  <c r="M291" i="47"/>
  <c r="M891" i="47"/>
  <c r="L892" i="47"/>
  <c r="K893" i="47" s="1"/>
  <c r="M70" i="47"/>
  <c r="L71" i="47"/>
  <c r="K72" i="47" s="1"/>
  <c r="M771" i="47"/>
  <c r="L772" i="47"/>
  <c r="K773" i="47" s="1"/>
  <c r="L31" i="47"/>
  <c r="K32" i="47" s="1"/>
  <c r="M30" i="47"/>
  <c r="L832" i="47"/>
  <c r="K833" i="47" s="1"/>
  <c r="M831" i="47"/>
  <c r="L1612" i="47"/>
  <c r="K1613" i="47" s="1"/>
  <c r="M1611" i="47"/>
  <c r="M1191" i="47"/>
  <c r="L1192" i="47"/>
  <c r="K1193" i="47" s="1"/>
  <c r="L1572" i="47"/>
  <c r="K1573" i="47" s="1"/>
  <c r="M1571" i="47"/>
  <c r="L473" i="47"/>
  <c r="K474" i="47" s="1"/>
  <c r="M472" i="47"/>
  <c r="L1032" i="47"/>
  <c r="K1033" i="47" s="1"/>
  <c r="M1031" i="47"/>
  <c r="L871" i="47"/>
  <c r="K872" i="47" s="1"/>
  <c r="M870" i="47"/>
  <c r="M1272" i="47"/>
  <c r="L1273" i="47"/>
  <c r="K1274" i="47" s="1"/>
  <c r="M331" i="47"/>
  <c r="L332" i="47"/>
  <c r="K333" i="47" s="1"/>
  <c r="L252" i="47"/>
  <c r="K253" i="47" s="1"/>
  <c r="M251" i="47"/>
  <c r="L1213" i="47"/>
  <c r="K1214" i="47" s="1"/>
  <c r="M1212" i="47"/>
  <c r="L531" i="47"/>
  <c r="K532" i="47" s="1"/>
  <c r="M530" i="47"/>
  <c r="L992" i="47"/>
  <c r="K993" i="47" s="1"/>
  <c r="M991" i="47"/>
  <c r="L52" i="47"/>
  <c r="K53" i="47" s="1"/>
  <c r="M51" i="47"/>
  <c r="M211" i="47"/>
  <c r="L212" i="47"/>
  <c r="K213" i="47" s="1"/>
  <c r="L751" i="47"/>
  <c r="K752" i="47" s="1"/>
  <c r="M750" i="47"/>
  <c r="M550" i="47"/>
  <c r="L551" i="47"/>
  <c r="K552" i="47" s="1"/>
  <c r="M10" i="47"/>
  <c r="L11" i="47"/>
  <c r="K12" i="47" s="1"/>
  <c r="V34" i="38"/>
  <c r="U35" i="38" s="1"/>
  <c r="V35" i="38" s="1"/>
  <c r="Y60" i="42"/>
  <c r="Y60" i="41"/>
  <c r="Y6" i="37"/>
  <c r="V61" i="29"/>
  <c r="U62" i="29" s="1"/>
  <c r="V62" i="29" s="1"/>
  <c r="U63" i="29" s="1"/>
  <c r="V61" i="28"/>
  <c r="U62" i="28" s="1"/>
  <c r="V62" i="28" s="1"/>
  <c r="U34" i="27"/>
  <c r="V34" i="27" s="1"/>
  <c r="U35" i="27" s="1"/>
  <c r="V7" i="21"/>
  <c r="W7" i="21" s="1"/>
  <c r="X7" i="21" s="1"/>
  <c r="U34" i="22"/>
  <c r="V34" i="22" s="1"/>
  <c r="U35" i="22" s="1"/>
  <c r="U61" i="30"/>
  <c r="V61" i="30" s="1"/>
  <c r="U62" i="30" s="1"/>
  <c r="U35" i="29"/>
  <c r="Y33" i="29"/>
  <c r="U7" i="42"/>
  <c r="V7" i="42" s="1"/>
  <c r="U8" i="42" s="1"/>
  <c r="N62" i="44"/>
  <c r="M63" i="44" s="1"/>
  <c r="O61" i="44"/>
  <c r="O35" i="44"/>
  <c r="N36" i="44"/>
  <c r="M37" i="44" s="1"/>
  <c r="V34" i="44"/>
  <c r="Y33" i="44"/>
  <c r="V7" i="44"/>
  <c r="Y6" i="44"/>
  <c r="U61" i="44"/>
  <c r="O8" i="44"/>
  <c r="N9" i="44"/>
  <c r="M10" i="44" s="1"/>
  <c r="N63" i="43"/>
  <c r="M64" i="43" s="1"/>
  <c r="O62" i="43"/>
  <c r="O33" i="43"/>
  <c r="N34" i="43"/>
  <c r="M35" i="43" s="1"/>
  <c r="Y32" i="43"/>
  <c r="V33" i="43"/>
  <c r="W33" i="43" s="1"/>
  <c r="X33" i="43" s="1"/>
  <c r="Y6" i="43"/>
  <c r="V7" i="43"/>
  <c r="U8" i="43" s="1"/>
  <c r="V61" i="43"/>
  <c r="Y60" i="43"/>
  <c r="O8" i="43"/>
  <c r="N9" i="43"/>
  <c r="M10" i="43" s="1"/>
  <c r="N63" i="42"/>
  <c r="M64" i="42" s="1"/>
  <c r="O62" i="42"/>
  <c r="N34" i="42"/>
  <c r="M35" i="42" s="1"/>
  <c r="O33" i="42"/>
  <c r="V62" i="42"/>
  <c r="U63" i="42" s="1"/>
  <c r="N8" i="42"/>
  <c r="M9" i="42" s="1"/>
  <c r="O7" i="42"/>
  <c r="V33" i="42"/>
  <c r="W33" i="42" s="1"/>
  <c r="X33" i="42" s="1"/>
  <c r="Y32" i="42"/>
  <c r="W61" i="42"/>
  <c r="X61" i="42" s="1"/>
  <c r="Y61" i="42" s="1"/>
  <c r="V62" i="41"/>
  <c r="N63" i="41"/>
  <c r="M64" i="41" s="1"/>
  <c r="O62" i="41"/>
  <c r="W61" i="41"/>
  <c r="X61" i="41" s="1"/>
  <c r="Y61" i="41" s="1"/>
  <c r="O8" i="41"/>
  <c r="N9" i="41"/>
  <c r="M10" i="41" s="1"/>
  <c r="N35" i="41"/>
  <c r="M36" i="41" s="1"/>
  <c r="O34" i="41"/>
  <c r="U34" i="41"/>
  <c r="U7" i="40"/>
  <c r="V7" i="40" s="1"/>
  <c r="O61" i="40"/>
  <c r="N62" i="40"/>
  <c r="M63" i="40" s="1"/>
  <c r="N8" i="40"/>
  <c r="M9" i="40" s="1"/>
  <c r="O7" i="40"/>
  <c r="N36" i="40"/>
  <c r="M37" i="40" s="1"/>
  <c r="O35" i="40"/>
  <c r="Y33" i="40"/>
  <c r="V34" i="40"/>
  <c r="U61" i="40"/>
  <c r="N36" i="39"/>
  <c r="M37" i="39" s="1"/>
  <c r="O35" i="39"/>
  <c r="N9" i="39"/>
  <c r="M10" i="39" s="1"/>
  <c r="O8" i="39"/>
  <c r="U61" i="39"/>
  <c r="O61" i="39"/>
  <c r="N62" i="39"/>
  <c r="M63" i="39" s="1"/>
  <c r="N62" i="38"/>
  <c r="M63" i="38" s="1"/>
  <c r="O61" i="38"/>
  <c r="O35" i="38"/>
  <c r="N36" i="38"/>
  <c r="M37" i="38" s="1"/>
  <c r="U7" i="38"/>
  <c r="O7" i="38"/>
  <c r="N8" i="38"/>
  <c r="M9" i="38" s="1"/>
  <c r="U61" i="37"/>
  <c r="U8" i="37"/>
  <c r="V8" i="37" s="1"/>
  <c r="U9" i="37" s="1"/>
  <c r="U34" i="37"/>
  <c r="Y33" i="37" s="1"/>
  <c r="O34" i="37"/>
  <c r="N35" i="37"/>
  <c r="M36" i="37" s="1"/>
  <c r="N9" i="37"/>
  <c r="M10" i="37" s="1"/>
  <c r="O8" i="37"/>
  <c r="O61" i="37"/>
  <c r="N62" i="37"/>
  <c r="M63" i="37" s="1"/>
  <c r="W7" i="37"/>
  <c r="X7" i="37" s="1"/>
  <c r="U7" i="36"/>
  <c r="Y6" i="36" s="1"/>
  <c r="U61" i="36"/>
  <c r="Y60" i="36" s="1"/>
  <c r="N36" i="36"/>
  <c r="M37" i="36" s="1"/>
  <c r="O35" i="36"/>
  <c r="N62" i="36"/>
  <c r="M63" i="36" s="1"/>
  <c r="O61" i="36"/>
  <c r="N8" i="36"/>
  <c r="M9" i="36" s="1"/>
  <c r="O7" i="36"/>
  <c r="V34" i="36"/>
  <c r="U35" i="36" s="1"/>
  <c r="Y33" i="36"/>
  <c r="N36" i="35"/>
  <c r="M37" i="35" s="1"/>
  <c r="O35" i="35"/>
  <c r="O7" i="35"/>
  <c r="N8" i="35"/>
  <c r="M9" i="35" s="1"/>
  <c r="N63" i="35"/>
  <c r="M64" i="35" s="1"/>
  <c r="O62" i="35"/>
  <c r="Y33" i="35"/>
  <c r="V34" i="35"/>
  <c r="Y60" i="35"/>
  <c r="V61" i="35"/>
  <c r="U62" i="35" s="1"/>
  <c r="U7" i="35"/>
  <c r="U34" i="34"/>
  <c r="V34" i="34" s="1"/>
  <c r="O34" i="34"/>
  <c r="N35" i="34"/>
  <c r="M36" i="34" s="1"/>
  <c r="O8" i="34"/>
  <c r="N9" i="34"/>
  <c r="M10" i="34" s="1"/>
  <c r="O60" i="34"/>
  <c r="N61" i="34"/>
  <c r="M62" i="34" s="1"/>
  <c r="V60" i="34"/>
  <c r="W60" i="34" s="1"/>
  <c r="X60" i="34" s="1"/>
  <c r="Y59" i="34"/>
  <c r="V7" i="34"/>
  <c r="Y6" i="34"/>
  <c r="N34" i="33"/>
  <c r="M35" i="33" s="1"/>
  <c r="O33" i="33"/>
  <c r="V33" i="33"/>
  <c r="Y32" i="33"/>
  <c r="O60" i="33"/>
  <c r="N61" i="33"/>
  <c r="M62" i="33" s="1"/>
  <c r="N8" i="33"/>
  <c r="M9" i="33" s="1"/>
  <c r="O7" i="33"/>
  <c r="U7" i="33"/>
  <c r="V60" i="33"/>
  <c r="W60" i="33" s="1"/>
  <c r="X60" i="33" s="1"/>
  <c r="Y59" i="33"/>
  <c r="U34" i="32"/>
  <c r="V34" i="32" s="1"/>
  <c r="N35" i="32"/>
  <c r="M36" i="32" s="1"/>
  <c r="O34" i="32"/>
  <c r="O7" i="32"/>
  <c r="N8" i="32"/>
  <c r="M9" i="32" s="1"/>
  <c r="O62" i="32"/>
  <c r="N63" i="32"/>
  <c r="M64" i="32" s="1"/>
  <c r="U7" i="32"/>
  <c r="N8" i="31"/>
  <c r="M9" i="31" s="1"/>
  <c r="O7" i="31"/>
  <c r="U7" i="31"/>
  <c r="O36" i="31"/>
  <c r="N37" i="31"/>
  <c r="M38" i="31" s="1"/>
  <c r="O62" i="31"/>
  <c r="N63" i="31"/>
  <c r="M64" i="31" s="1"/>
  <c r="V34" i="31"/>
  <c r="U35" i="31" s="1"/>
  <c r="Y33" i="31"/>
  <c r="U7" i="30"/>
  <c r="Y6" i="30" s="1"/>
  <c r="U34" i="30"/>
  <c r="V34" i="30" s="1"/>
  <c r="N8" i="30"/>
  <c r="M9" i="30" s="1"/>
  <c r="O7" i="30"/>
  <c r="N35" i="30"/>
  <c r="M36" i="30" s="1"/>
  <c r="O34" i="30"/>
  <c r="O61" i="30"/>
  <c r="N62" i="30"/>
  <c r="M63" i="30" s="1"/>
  <c r="U7" i="29"/>
  <c r="Y6" i="29" s="1"/>
  <c r="O35" i="29"/>
  <c r="N36" i="29"/>
  <c r="M37" i="29" s="1"/>
  <c r="N8" i="29"/>
  <c r="M9" i="29" s="1"/>
  <c r="O7" i="29"/>
  <c r="O62" i="29"/>
  <c r="N63" i="29"/>
  <c r="M64" i="29" s="1"/>
  <c r="W34" i="29"/>
  <c r="X34" i="29" s="1"/>
  <c r="U7" i="28"/>
  <c r="V7" i="28" s="1"/>
  <c r="U8" i="28" s="1"/>
  <c r="U34" i="28"/>
  <c r="Y33" i="28" s="1"/>
  <c r="N63" i="28"/>
  <c r="M64" i="28" s="1"/>
  <c r="O62" i="28"/>
  <c r="O34" i="28"/>
  <c r="N35" i="28"/>
  <c r="M36" i="28" s="1"/>
  <c r="O7" i="28"/>
  <c r="N8" i="28"/>
  <c r="M9" i="28" s="1"/>
  <c r="Y6" i="28"/>
  <c r="U7" i="26"/>
  <c r="Y6" i="26" s="1"/>
  <c r="N9" i="27"/>
  <c r="M10" i="27" s="1"/>
  <c r="O8" i="27"/>
  <c r="U61" i="27"/>
  <c r="O61" i="27"/>
  <c r="N62" i="27"/>
  <c r="M63" i="27" s="1"/>
  <c r="O34" i="27"/>
  <c r="N35" i="27"/>
  <c r="M36" i="27" s="1"/>
  <c r="N63" i="26"/>
  <c r="M64" i="26" s="1"/>
  <c r="O62" i="26"/>
  <c r="N8" i="26"/>
  <c r="M9" i="26" s="1"/>
  <c r="O7" i="26"/>
  <c r="V61" i="26"/>
  <c r="U62" i="26" s="1"/>
  <c r="Y60" i="26"/>
  <c r="O33" i="26"/>
  <c r="N34" i="26"/>
  <c r="M35" i="26" s="1"/>
  <c r="Y32" i="26"/>
  <c r="V33" i="26"/>
  <c r="W33" i="26" s="1"/>
  <c r="X33" i="26" s="1"/>
  <c r="N9" i="25"/>
  <c r="M10" i="25" s="1"/>
  <c r="O8" i="25"/>
  <c r="O35" i="25"/>
  <c r="N36" i="25"/>
  <c r="M37" i="25" s="1"/>
  <c r="U61" i="25"/>
  <c r="V34" i="25"/>
  <c r="U35" i="25" s="1"/>
  <c r="Y33" i="25"/>
  <c r="N62" i="25"/>
  <c r="M63" i="25" s="1"/>
  <c r="O61" i="25"/>
  <c r="U7" i="24"/>
  <c r="Y6" i="24" s="1"/>
  <c r="O7" i="24"/>
  <c r="N8" i="24"/>
  <c r="M9" i="24" s="1"/>
  <c r="Y60" i="24"/>
  <c r="V61" i="24"/>
  <c r="N36" i="24"/>
  <c r="M37" i="24" s="1"/>
  <c r="O35" i="24"/>
  <c r="V34" i="24"/>
  <c r="U35" i="24" s="1"/>
  <c r="Y33" i="24"/>
  <c r="U61" i="23"/>
  <c r="Y60" i="23" s="1"/>
  <c r="N62" i="23"/>
  <c r="M63" i="23" s="1"/>
  <c r="O61" i="23"/>
  <c r="O35" i="23"/>
  <c r="N36" i="23"/>
  <c r="M37" i="23" s="1"/>
  <c r="N9" i="23"/>
  <c r="M10" i="23" s="1"/>
  <c r="O8" i="23"/>
  <c r="V34" i="23"/>
  <c r="U35" i="23" s="1"/>
  <c r="Y33" i="23"/>
  <c r="V7" i="23"/>
  <c r="U8" i="23" s="1"/>
  <c r="Y6" i="23"/>
  <c r="N62" i="22"/>
  <c r="M63" i="22" s="1"/>
  <c r="O61" i="22"/>
  <c r="N8" i="22"/>
  <c r="M9" i="22" s="1"/>
  <c r="O7" i="22"/>
  <c r="O34" i="22"/>
  <c r="N35" i="22"/>
  <c r="M36" i="22" s="1"/>
  <c r="U61" i="22"/>
  <c r="U7" i="22"/>
  <c r="U34" i="21"/>
  <c r="Y33" i="21" s="1"/>
  <c r="N35" i="21"/>
  <c r="M36" i="21" s="1"/>
  <c r="O34" i="21"/>
  <c r="N9" i="21"/>
  <c r="M10" i="21" s="1"/>
  <c r="O8" i="21"/>
  <c r="Y60" i="21"/>
  <c r="V61" i="21"/>
  <c r="U62" i="21" s="1"/>
  <c r="U7" i="19"/>
  <c r="V7" i="19" s="1"/>
  <c r="U8" i="19" s="1"/>
  <c r="N9" i="20"/>
  <c r="M10" i="20" s="1"/>
  <c r="O8" i="20"/>
  <c r="N34" i="20"/>
  <c r="M35" i="20" s="1"/>
  <c r="O33" i="20"/>
  <c r="U61" i="20"/>
  <c r="N62" i="20"/>
  <c r="M63" i="20" s="1"/>
  <c r="O61" i="20"/>
  <c r="Y32" i="20"/>
  <c r="V33" i="20"/>
  <c r="W33" i="20" s="1"/>
  <c r="X33" i="20" s="1"/>
  <c r="O33" i="19"/>
  <c r="N34" i="19"/>
  <c r="M35" i="19" s="1"/>
  <c r="N8" i="19"/>
  <c r="M9" i="19" s="1"/>
  <c r="O7" i="19"/>
  <c r="N62" i="19"/>
  <c r="M63" i="19" s="1"/>
  <c r="O61" i="19"/>
  <c r="Y32" i="19"/>
  <c r="V33" i="19"/>
  <c r="W33" i="19" s="1"/>
  <c r="X33" i="19" s="1"/>
  <c r="U61" i="19"/>
  <c r="V35" i="17"/>
  <c r="O8" i="17"/>
  <c r="N9" i="17"/>
  <c r="M10" i="17" s="1"/>
  <c r="V7" i="17"/>
  <c r="U8" i="17" s="1"/>
  <c r="Y6" i="17"/>
  <c r="V61" i="17"/>
  <c r="U62" i="17" s="1"/>
  <c r="Y60" i="17"/>
  <c r="W34" i="17"/>
  <c r="X34" i="17" s="1"/>
  <c r="Y34" i="17" s="1"/>
  <c r="O62" i="17"/>
  <c r="N63" i="17"/>
  <c r="M64" i="17" s="1"/>
  <c r="O35" i="17"/>
  <c r="N36" i="17"/>
  <c r="M37" i="17" s="1"/>
  <c r="V62" i="5"/>
  <c r="U63" i="5" s="1"/>
  <c r="W61" i="5"/>
  <c r="X61" i="5" s="1"/>
  <c r="Y61" i="5" s="1"/>
  <c r="N64" i="5"/>
  <c r="M65" i="5" s="1"/>
  <c r="O63" i="5"/>
  <c r="N37" i="5"/>
  <c r="M38" i="5" s="1"/>
  <c r="O36" i="5"/>
  <c r="U8" i="41" l="1"/>
  <c r="V8" i="41" s="1"/>
  <c r="U9" i="41" s="1"/>
  <c r="V9" i="41" s="1"/>
  <c r="W7" i="25"/>
  <c r="X7" i="25" s="1"/>
  <c r="Y7" i="25" s="1"/>
  <c r="N63" i="21"/>
  <c r="M64" i="21" s="1"/>
  <c r="O63" i="21" s="1"/>
  <c r="Y6" i="25"/>
  <c r="V7" i="27"/>
  <c r="U8" i="27" s="1"/>
  <c r="V8" i="27" s="1"/>
  <c r="U9" i="27" s="1"/>
  <c r="U35" i="5"/>
  <c r="W7" i="39"/>
  <c r="X7" i="39" s="1"/>
  <c r="Y7" i="39" s="1"/>
  <c r="V34" i="39"/>
  <c r="U35" i="39" s="1"/>
  <c r="V35" i="39" s="1"/>
  <c r="U36" i="39" s="1"/>
  <c r="U61" i="38"/>
  <c r="V61" i="38" s="1"/>
  <c r="U62" i="38" s="1"/>
  <c r="V62" i="38" s="1"/>
  <c r="U63" i="38" s="1"/>
  <c r="Y60" i="31"/>
  <c r="V7" i="20"/>
  <c r="U8" i="20" s="1"/>
  <c r="V8" i="20" s="1"/>
  <c r="W8" i="20" s="1"/>
  <c r="V7" i="29"/>
  <c r="U8" i="29" s="1"/>
  <c r="V8" i="29" s="1"/>
  <c r="V7" i="26"/>
  <c r="W7" i="26" s="1"/>
  <c r="X7" i="26" s="1"/>
  <c r="Y33" i="27"/>
  <c r="Y6" i="42"/>
  <c r="M1291" i="47"/>
  <c r="L1292" i="47"/>
  <c r="K1293" i="47" s="1"/>
  <c r="L1592" i="47"/>
  <c r="K1593" i="47" s="1"/>
  <c r="M1591" i="47"/>
  <c r="M1231" i="47"/>
  <c r="L1232" i="47"/>
  <c r="K1233" i="47" s="1"/>
  <c r="W61" i="32"/>
  <c r="X61" i="32" s="1"/>
  <c r="Y61" i="32" s="1"/>
  <c r="Y60" i="30"/>
  <c r="O62" i="24"/>
  <c r="U8" i="21"/>
  <c r="V8" i="21" s="1"/>
  <c r="U9" i="21" s="1"/>
  <c r="W34" i="38"/>
  <c r="X34" i="38" s="1"/>
  <c r="Y34" i="38" s="1"/>
  <c r="V34" i="28"/>
  <c r="W34" i="28" s="1"/>
  <c r="X34" i="28" s="1"/>
  <c r="W61" i="28"/>
  <c r="X61" i="28" s="1"/>
  <c r="Y61" i="28" s="1"/>
  <c r="M892" i="47"/>
  <c r="L893" i="47"/>
  <c r="K894" i="47" s="1"/>
  <c r="L1493" i="47"/>
  <c r="K1494" i="47" s="1"/>
  <c r="M1492" i="47"/>
  <c r="L412" i="47"/>
  <c r="K413" i="47" s="1"/>
  <c r="M411" i="47"/>
  <c r="M1072" i="47"/>
  <c r="L1073" i="47"/>
  <c r="K1074" i="47" s="1"/>
  <c r="M953" i="47"/>
  <c r="L954" i="47"/>
  <c r="K955" i="47" s="1"/>
  <c r="M52" i="47"/>
  <c r="L53" i="47"/>
  <c r="K54" i="47" s="1"/>
  <c r="L1613" i="47"/>
  <c r="K1614" i="47" s="1"/>
  <c r="M1612" i="47"/>
  <c r="M271" i="47"/>
  <c r="L272" i="47"/>
  <c r="K273" i="47" s="1"/>
  <c r="M651" i="47"/>
  <c r="L652" i="47"/>
  <c r="K653" i="47" s="1"/>
  <c r="M633" i="47"/>
  <c r="L634" i="47"/>
  <c r="K635" i="47" s="1"/>
  <c r="L233" i="47"/>
  <c r="K234" i="47" s="1"/>
  <c r="M232" i="47"/>
  <c r="M452" i="47"/>
  <c r="L453" i="47"/>
  <c r="K454" i="47" s="1"/>
  <c r="L494" i="47"/>
  <c r="K495" i="47" s="1"/>
  <c r="M493" i="47"/>
  <c r="L693" i="47"/>
  <c r="K694" i="47" s="1"/>
  <c r="M692" i="47"/>
  <c r="L552" i="47"/>
  <c r="K553" i="47" s="1"/>
  <c r="M551" i="47"/>
  <c r="M212" i="47"/>
  <c r="L213" i="47"/>
  <c r="K214" i="47" s="1"/>
  <c r="M252" i="47"/>
  <c r="L253" i="47"/>
  <c r="K254" i="47" s="1"/>
  <c r="L1274" i="47"/>
  <c r="K1275" i="47" s="1"/>
  <c r="M1273" i="47"/>
  <c r="M71" i="47"/>
  <c r="L72" i="47"/>
  <c r="K73" i="47" s="1"/>
  <c r="M1112" i="47"/>
  <c r="L1113" i="47"/>
  <c r="K1114" i="47" s="1"/>
  <c r="L1634" i="47"/>
  <c r="K1635" i="47" s="1"/>
  <c r="M1633" i="47"/>
  <c r="L1354" i="47"/>
  <c r="K1355" i="47" s="1"/>
  <c r="M1353" i="47"/>
  <c r="L734" i="47"/>
  <c r="K735" i="47" s="1"/>
  <c r="M733" i="47"/>
  <c r="M393" i="47"/>
  <c r="L394" i="47"/>
  <c r="K395" i="47" s="1"/>
  <c r="M111" i="47"/>
  <c r="L112" i="47"/>
  <c r="K113" i="47" s="1"/>
  <c r="L1093" i="47"/>
  <c r="K1094" i="47" s="1"/>
  <c r="M1092" i="47"/>
  <c r="L1033" i="47"/>
  <c r="K1034" i="47" s="1"/>
  <c r="M1032" i="47"/>
  <c r="L513" i="47"/>
  <c r="K514" i="47" s="1"/>
  <c r="M512" i="47"/>
  <c r="M571" i="47"/>
  <c r="L572" i="47"/>
  <c r="K573" i="47" s="1"/>
  <c r="L1174" i="47"/>
  <c r="K1175" i="47" s="1"/>
  <c r="M1173" i="47"/>
  <c r="L933" i="47"/>
  <c r="K934" i="47" s="1"/>
  <c r="M932" i="47"/>
  <c r="L93" i="47"/>
  <c r="K94" i="47" s="1"/>
  <c r="M92" i="47"/>
  <c r="L752" i="47"/>
  <c r="K753" i="47" s="1"/>
  <c r="M751" i="47"/>
  <c r="M531" i="47"/>
  <c r="L532" i="47"/>
  <c r="K533" i="47" s="1"/>
  <c r="L792" i="47"/>
  <c r="K793" i="47" s="1"/>
  <c r="M791" i="47"/>
  <c r="L132" i="47"/>
  <c r="K133" i="47" s="1"/>
  <c r="M131" i="47"/>
  <c r="M432" i="47"/>
  <c r="L433" i="47"/>
  <c r="K434" i="47" s="1"/>
  <c r="L1314" i="47"/>
  <c r="K1315" i="47" s="1"/>
  <c r="M1313" i="47"/>
  <c r="M1253" i="47"/>
  <c r="L1254" i="47"/>
  <c r="K1255" i="47" s="1"/>
  <c r="M992" i="47"/>
  <c r="L993" i="47"/>
  <c r="K994" i="47" s="1"/>
  <c r="M832" i="47"/>
  <c r="L833" i="47"/>
  <c r="K834" i="47" s="1"/>
  <c r="L1674" i="47"/>
  <c r="K1675" i="47" s="1"/>
  <c r="M1673" i="47"/>
  <c r="L1413" i="47"/>
  <c r="K1414" i="47" s="1"/>
  <c r="M1412" i="47"/>
  <c r="M192" i="47"/>
  <c r="L193" i="47"/>
  <c r="K194" i="47" s="1"/>
  <c r="L1514" i="47"/>
  <c r="K1515" i="47" s="1"/>
  <c r="M1513" i="47"/>
  <c r="L1394" i="47"/>
  <c r="K1395" i="47" s="1"/>
  <c r="M1393" i="47"/>
  <c r="L1372" i="47"/>
  <c r="K1373" i="47" s="1"/>
  <c r="M1371" i="47"/>
  <c r="L1533" i="47"/>
  <c r="K1534" i="47" s="1"/>
  <c r="M1532" i="47"/>
  <c r="M713" i="47"/>
  <c r="L714" i="47"/>
  <c r="K715" i="47" s="1"/>
  <c r="M1213" i="47"/>
  <c r="L1214" i="47"/>
  <c r="K1215" i="47" s="1"/>
  <c r="L333" i="47"/>
  <c r="K334" i="47" s="1"/>
  <c r="M332" i="47"/>
  <c r="L1573" i="47"/>
  <c r="K1574" i="47" s="1"/>
  <c r="M1572" i="47"/>
  <c r="L1453" i="47"/>
  <c r="K1454" i="47" s="1"/>
  <c r="M1452" i="47"/>
  <c r="L813" i="47"/>
  <c r="K814" i="47" s="1"/>
  <c r="M812" i="47"/>
  <c r="M352" i="47"/>
  <c r="L353" i="47"/>
  <c r="K354" i="47" s="1"/>
  <c r="L1693" i="47"/>
  <c r="K1694" i="47" s="1"/>
  <c r="M1692" i="47"/>
  <c r="L1554" i="47"/>
  <c r="K1555" i="47" s="1"/>
  <c r="M1553" i="47"/>
  <c r="L1014" i="47"/>
  <c r="K1015" i="47" s="1"/>
  <c r="M1013" i="47"/>
  <c r="L1333" i="47"/>
  <c r="K1334" i="47" s="1"/>
  <c r="M1332" i="47"/>
  <c r="M473" i="47"/>
  <c r="L474" i="47"/>
  <c r="K475" i="47" s="1"/>
  <c r="M912" i="47"/>
  <c r="L913" i="47"/>
  <c r="K914" i="47" s="1"/>
  <c r="M311" i="47"/>
  <c r="L312" i="47"/>
  <c r="K313" i="47" s="1"/>
  <c r="M11" i="47"/>
  <c r="L12" i="47"/>
  <c r="K13" i="47" s="1"/>
  <c r="L872" i="47"/>
  <c r="K873" i="47" s="1"/>
  <c r="M871" i="47"/>
  <c r="M1192" i="47"/>
  <c r="L1193" i="47"/>
  <c r="K1194" i="47" s="1"/>
  <c r="L32" i="47"/>
  <c r="K33" i="47" s="1"/>
  <c r="M31" i="47"/>
  <c r="L773" i="47"/>
  <c r="K774" i="47" s="1"/>
  <c r="M772" i="47"/>
  <c r="L1133" i="47"/>
  <c r="K1134" i="47" s="1"/>
  <c r="M1132" i="47"/>
  <c r="M612" i="47"/>
  <c r="L613" i="47"/>
  <c r="K614" i="47" s="1"/>
  <c r="L1434" i="47"/>
  <c r="K1435" i="47" s="1"/>
  <c r="M1433" i="47"/>
  <c r="M592" i="47"/>
  <c r="L593" i="47"/>
  <c r="K594" i="47" s="1"/>
  <c r="L1474" i="47"/>
  <c r="K1475" i="47" s="1"/>
  <c r="M1473" i="47"/>
  <c r="M1153" i="47"/>
  <c r="L1154" i="47"/>
  <c r="K1155" i="47" s="1"/>
  <c r="M971" i="47"/>
  <c r="L972" i="47"/>
  <c r="K973" i="47" s="1"/>
  <c r="L854" i="47"/>
  <c r="K855" i="47" s="1"/>
  <c r="M853" i="47"/>
  <c r="M171" i="47"/>
  <c r="L172" i="47"/>
  <c r="K173" i="47" s="1"/>
  <c r="L293" i="47"/>
  <c r="K294" i="47" s="1"/>
  <c r="M292" i="47"/>
  <c r="L1653" i="47"/>
  <c r="K1654" i="47" s="1"/>
  <c r="M1652" i="47"/>
  <c r="L373" i="47"/>
  <c r="K374" i="47" s="1"/>
  <c r="M372" i="47"/>
  <c r="M672" i="47"/>
  <c r="L673" i="47"/>
  <c r="K674" i="47" s="1"/>
  <c r="L1053" i="47"/>
  <c r="K1054" i="47" s="1"/>
  <c r="M1052" i="47"/>
  <c r="M152" i="47"/>
  <c r="L153" i="47"/>
  <c r="K154" i="47" s="1"/>
  <c r="Y7" i="41"/>
  <c r="Y6" i="40"/>
  <c r="V61" i="36"/>
  <c r="W61" i="36" s="1"/>
  <c r="X61" i="36" s="1"/>
  <c r="Y34" i="29"/>
  <c r="V7" i="24"/>
  <c r="U8" i="24" s="1"/>
  <c r="V8" i="24" s="1"/>
  <c r="V34" i="37"/>
  <c r="U35" i="37" s="1"/>
  <c r="V35" i="37" s="1"/>
  <c r="V7" i="36"/>
  <c r="U8" i="36" s="1"/>
  <c r="V8" i="36" s="1"/>
  <c r="U9" i="36" s="1"/>
  <c r="Y33" i="34"/>
  <c r="Y33" i="32"/>
  <c r="V7" i="30"/>
  <c r="U8" i="30" s="1"/>
  <c r="V8" i="30" s="1"/>
  <c r="U9" i="30" s="1"/>
  <c r="W61" i="29"/>
  <c r="X61" i="29" s="1"/>
  <c r="Y61" i="29" s="1"/>
  <c r="V35" i="29"/>
  <c r="U36" i="29" s="1"/>
  <c r="V36" i="29" s="1"/>
  <c r="U37" i="29" s="1"/>
  <c r="Y33" i="22"/>
  <c r="Y6" i="19"/>
  <c r="V34" i="21"/>
  <c r="U35" i="21" s="1"/>
  <c r="V35" i="21" s="1"/>
  <c r="Y33" i="30"/>
  <c r="Y7" i="37"/>
  <c r="N37" i="44"/>
  <c r="M38" i="44" s="1"/>
  <c r="O36" i="44"/>
  <c r="N63" i="44"/>
  <c r="M64" i="44" s="1"/>
  <c r="O62" i="44"/>
  <c r="N10" i="44"/>
  <c r="M11" i="44" s="1"/>
  <c r="O9" i="44"/>
  <c r="W7" i="44"/>
  <c r="X7" i="44" s="1"/>
  <c r="W34" i="44"/>
  <c r="X34" i="44" s="1"/>
  <c r="U8" i="44"/>
  <c r="Y60" i="44"/>
  <c r="V61" i="44"/>
  <c r="U62" i="44" s="1"/>
  <c r="U35" i="44"/>
  <c r="U34" i="43"/>
  <c r="Y33" i="43" s="1"/>
  <c r="N10" i="43"/>
  <c r="M11" i="43" s="1"/>
  <c r="O9" i="43"/>
  <c r="O34" i="43"/>
  <c r="N35" i="43"/>
  <c r="M36" i="43" s="1"/>
  <c r="W7" i="43"/>
  <c r="X7" i="43" s="1"/>
  <c r="Y7" i="43" s="1"/>
  <c r="V8" i="43"/>
  <c r="W61" i="43"/>
  <c r="X61" i="43" s="1"/>
  <c r="N64" i="43"/>
  <c r="M65" i="43" s="1"/>
  <c r="O63" i="43"/>
  <c r="U62" i="43"/>
  <c r="N9" i="42"/>
  <c r="M10" i="42" s="1"/>
  <c r="O8" i="42"/>
  <c r="N64" i="42"/>
  <c r="M65" i="42" s="1"/>
  <c r="O63" i="42"/>
  <c r="O34" i="42"/>
  <c r="N35" i="42"/>
  <c r="M36" i="42" s="1"/>
  <c r="V63" i="42"/>
  <c r="U64" i="42" s="1"/>
  <c r="U34" i="42"/>
  <c r="V8" i="42"/>
  <c r="W7" i="42"/>
  <c r="X7" i="42" s="1"/>
  <c r="Y7" i="42" s="1"/>
  <c r="W62" i="42"/>
  <c r="N36" i="41"/>
  <c r="M37" i="41" s="1"/>
  <c r="O35" i="41"/>
  <c r="N64" i="41"/>
  <c r="M65" i="41" s="1"/>
  <c r="O63" i="41"/>
  <c r="Y33" i="41"/>
  <c r="V34" i="41"/>
  <c r="U35" i="41" s="1"/>
  <c r="O9" i="41"/>
  <c r="N10" i="41"/>
  <c r="M11" i="41" s="1"/>
  <c r="W62" i="41"/>
  <c r="U63" i="41"/>
  <c r="O62" i="40"/>
  <c r="N63" i="40"/>
  <c r="M64" i="40" s="1"/>
  <c r="V61" i="40"/>
  <c r="Y60" i="40"/>
  <c r="W7" i="40"/>
  <c r="X7" i="40" s="1"/>
  <c r="W34" i="40"/>
  <c r="X34" i="40" s="1"/>
  <c r="N37" i="40"/>
  <c r="M38" i="40" s="1"/>
  <c r="O36" i="40"/>
  <c r="U35" i="40"/>
  <c r="U8" i="40"/>
  <c r="O8" i="40"/>
  <c r="N9" i="40"/>
  <c r="M10" i="40" s="1"/>
  <c r="N10" i="39"/>
  <c r="M11" i="39" s="1"/>
  <c r="O9" i="39"/>
  <c r="O36" i="39"/>
  <c r="N37" i="39"/>
  <c r="M38" i="39" s="1"/>
  <c r="V9" i="39"/>
  <c r="U10" i="39" s="1"/>
  <c r="V61" i="39"/>
  <c r="U62" i="39" s="1"/>
  <c r="Y60" i="39"/>
  <c r="O62" i="39"/>
  <c r="N63" i="39"/>
  <c r="M64" i="39" s="1"/>
  <c r="W8" i="39"/>
  <c r="N9" i="38"/>
  <c r="M10" i="38" s="1"/>
  <c r="O8" i="38"/>
  <c r="O62" i="38"/>
  <c r="N63" i="38"/>
  <c r="M64" i="38" s="1"/>
  <c r="N37" i="38"/>
  <c r="M38" i="38" s="1"/>
  <c r="O36" i="38"/>
  <c r="W35" i="38"/>
  <c r="Y6" i="38"/>
  <c r="V7" i="38"/>
  <c r="U8" i="38" s="1"/>
  <c r="U36" i="38"/>
  <c r="V61" i="37"/>
  <c r="U62" i="37" s="1"/>
  <c r="V62" i="37" s="1"/>
  <c r="Y60" i="37"/>
  <c r="N10" i="37"/>
  <c r="M11" i="37" s="1"/>
  <c r="O9" i="37"/>
  <c r="O62" i="37"/>
  <c r="N63" i="37"/>
  <c r="M64" i="37" s="1"/>
  <c r="V9" i="37"/>
  <c r="U10" i="37" s="1"/>
  <c r="O35" i="37"/>
  <c r="N36" i="37"/>
  <c r="M37" i="37" s="1"/>
  <c r="W8" i="37"/>
  <c r="N63" i="36"/>
  <c r="M64" i="36" s="1"/>
  <c r="O62" i="36"/>
  <c r="N37" i="36"/>
  <c r="M38" i="36" s="1"/>
  <c r="O36" i="36"/>
  <c r="V35" i="36"/>
  <c r="N9" i="36"/>
  <c r="M10" i="36" s="1"/>
  <c r="O8" i="36"/>
  <c r="W34" i="36"/>
  <c r="X34" i="36" s="1"/>
  <c r="Y34" i="36" s="1"/>
  <c r="N9" i="35"/>
  <c r="M10" i="35" s="1"/>
  <c r="O8" i="35"/>
  <c r="N64" i="35"/>
  <c r="M65" i="35" s="1"/>
  <c r="O63" i="35"/>
  <c r="N37" i="35"/>
  <c r="M38" i="35" s="1"/>
  <c r="O36" i="35"/>
  <c r="Y6" i="35"/>
  <c r="V7" i="35"/>
  <c r="W34" i="35"/>
  <c r="X34" i="35" s="1"/>
  <c r="W61" i="35"/>
  <c r="X61" i="35" s="1"/>
  <c r="Y61" i="35" s="1"/>
  <c r="U35" i="35"/>
  <c r="V62" i="35"/>
  <c r="U63" i="35" s="1"/>
  <c r="U61" i="34"/>
  <c r="Y60" i="34" s="1"/>
  <c r="N36" i="34"/>
  <c r="M37" i="34" s="1"/>
  <c r="O35" i="34"/>
  <c r="O61" i="34"/>
  <c r="N62" i="34"/>
  <c r="M63" i="34" s="1"/>
  <c r="W7" i="34"/>
  <c r="X7" i="34" s="1"/>
  <c r="W34" i="34"/>
  <c r="X34" i="34" s="1"/>
  <c r="U8" i="34"/>
  <c r="N10" i="34"/>
  <c r="M11" i="34" s="1"/>
  <c r="O9" i="34"/>
  <c r="U35" i="34"/>
  <c r="W33" i="33"/>
  <c r="X33" i="33" s="1"/>
  <c r="U34" i="33"/>
  <c r="N35" i="33"/>
  <c r="M36" i="33" s="1"/>
  <c r="O34" i="33"/>
  <c r="O8" i="33"/>
  <c r="N9" i="33"/>
  <c r="M10" i="33" s="1"/>
  <c r="U61" i="33"/>
  <c r="O61" i="33"/>
  <c r="N62" i="33"/>
  <c r="M63" i="33" s="1"/>
  <c r="Y6" i="33"/>
  <c r="V7" i="33"/>
  <c r="U8" i="33" s="1"/>
  <c r="N64" i="32"/>
  <c r="M65" i="32" s="1"/>
  <c r="O63" i="32"/>
  <c r="V63" i="32"/>
  <c r="W34" i="32"/>
  <c r="X34" i="32" s="1"/>
  <c r="N36" i="32"/>
  <c r="M37" i="32" s="1"/>
  <c r="O35" i="32"/>
  <c r="U35" i="32"/>
  <c r="N9" i="32"/>
  <c r="M10" i="32" s="1"/>
  <c r="O8" i="32"/>
  <c r="Y6" i="32"/>
  <c r="V7" i="32"/>
  <c r="U8" i="32" s="1"/>
  <c r="W62" i="32"/>
  <c r="V7" i="31"/>
  <c r="Y6" i="31"/>
  <c r="N9" i="31"/>
  <c r="M10" i="31" s="1"/>
  <c r="O8" i="31"/>
  <c r="N38" i="31"/>
  <c r="M39" i="31" s="1"/>
  <c r="O37" i="31"/>
  <c r="V62" i="31"/>
  <c r="U63" i="31" s="1"/>
  <c r="N64" i="31"/>
  <c r="M65" i="31" s="1"/>
  <c r="O63" i="31"/>
  <c r="W61" i="31"/>
  <c r="X61" i="31" s="1"/>
  <c r="Y61" i="31" s="1"/>
  <c r="V35" i="31"/>
  <c r="U36" i="31" s="1"/>
  <c r="W34" i="31"/>
  <c r="X34" i="31" s="1"/>
  <c r="Y34" i="31" s="1"/>
  <c r="N36" i="30"/>
  <c r="M37" i="30" s="1"/>
  <c r="O35" i="30"/>
  <c r="V62" i="30"/>
  <c r="N9" i="30"/>
  <c r="M10" i="30" s="1"/>
  <c r="O8" i="30"/>
  <c r="W34" i="30"/>
  <c r="X34" i="30" s="1"/>
  <c r="N63" i="30"/>
  <c r="M64" i="30" s="1"/>
  <c r="O62" i="30"/>
  <c r="W61" i="30"/>
  <c r="X61" i="30" s="1"/>
  <c r="Y61" i="30" s="1"/>
  <c r="U35" i="30"/>
  <c r="O8" i="29"/>
  <c r="N9" i="29"/>
  <c r="M10" i="29" s="1"/>
  <c r="N64" i="29"/>
  <c r="M65" i="29" s="1"/>
  <c r="O63" i="29"/>
  <c r="N37" i="29"/>
  <c r="M38" i="29" s="1"/>
  <c r="O36" i="29"/>
  <c r="V63" i="29"/>
  <c r="X62" i="29" s="1"/>
  <c r="Y62" i="29" s="1"/>
  <c r="W62" i="29"/>
  <c r="V8" i="28"/>
  <c r="O8" i="28"/>
  <c r="N9" i="28"/>
  <c r="M10" i="28" s="1"/>
  <c r="N36" i="28"/>
  <c r="M37" i="28" s="1"/>
  <c r="O35" i="28"/>
  <c r="W62" i="28"/>
  <c r="U63" i="28"/>
  <c r="W7" i="28"/>
  <c r="X7" i="28" s="1"/>
  <c r="Y7" i="28" s="1"/>
  <c r="N64" i="28"/>
  <c r="M65" i="28" s="1"/>
  <c r="O63" i="28"/>
  <c r="N36" i="27"/>
  <c r="M37" i="27" s="1"/>
  <c r="O35" i="27"/>
  <c r="N10" i="27"/>
  <c r="M11" i="27" s="1"/>
  <c r="O9" i="27"/>
  <c r="V35" i="27"/>
  <c r="U36" i="27" s="1"/>
  <c r="W7" i="27"/>
  <c r="X7" i="27" s="1"/>
  <c r="Y7" i="27" s="1"/>
  <c r="V61" i="27"/>
  <c r="U62" i="27" s="1"/>
  <c r="Y60" i="27"/>
  <c r="N63" i="27"/>
  <c r="M64" i="27" s="1"/>
  <c r="O62" i="27"/>
  <c r="W34" i="27"/>
  <c r="X34" i="27" s="1"/>
  <c r="Y34" i="27" s="1"/>
  <c r="N9" i="26"/>
  <c r="M10" i="26" s="1"/>
  <c r="O8" i="26"/>
  <c r="W61" i="26"/>
  <c r="X61" i="26" s="1"/>
  <c r="Y61" i="26" s="1"/>
  <c r="V62" i="26"/>
  <c r="N64" i="26"/>
  <c r="M65" i="26" s="1"/>
  <c r="O63" i="26"/>
  <c r="N35" i="26"/>
  <c r="M36" i="26" s="1"/>
  <c r="O34" i="26"/>
  <c r="U34" i="26"/>
  <c r="N37" i="25"/>
  <c r="M38" i="25" s="1"/>
  <c r="O36" i="25"/>
  <c r="O62" i="25"/>
  <c r="N63" i="25"/>
  <c r="M64" i="25" s="1"/>
  <c r="V9" i="25"/>
  <c r="U10" i="25" s="1"/>
  <c r="W34" i="25"/>
  <c r="X34" i="25" s="1"/>
  <c r="Y34" i="25" s="1"/>
  <c r="V35" i="25"/>
  <c r="U36" i="25" s="1"/>
  <c r="V61" i="25"/>
  <c r="U62" i="25" s="1"/>
  <c r="Y60" i="25"/>
  <c r="W8" i="25"/>
  <c r="O9" i="25"/>
  <c r="N10" i="25"/>
  <c r="M11" i="25" s="1"/>
  <c r="O63" i="24"/>
  <c r="N64" i="24"/>
  <c r="M65" i="24" s="1"/>
  <c r="V35" i="24"/>
  <c r="U36" i="24" s="1"/>
  <c r="W61" i="24"/>
  <c r="X61" i="24" s="1"/>
  <c r="N9" i="24"/>
  <c r="M10" i="24" s="1"/>
  <c r="O8" i="24"/>
  <c r="N37" i="24"/>
  <c r="M38" i="24" s="1"/>
  <c r="O36" i="24"/>
  <c r="W34" i="24"/>
  <c r="X34" i="24" s="1"/>
  <c r="Y34" i="24" s="1"/>
  <c r="U62" i="24"/>
  <c r="V61" i="23"/>
  <c r="U62" i="23" s="1"/>
  <c r="V62" i="23" s="1"/>
  <c r="V8" i="23"/>
  <c r="O9" i="23"/>
  <c r="N10" i="23"/>
  <c r="M11" i="23" s="1"/>
  <c r="N37" i="23"/>
  <c r="M38" i="23" s="1"/>
  <c r="O36" i="23"/>
  <c r="V35" i="23"/>
  <c r="U36" i="23" s="1"/>
  <c r="O62" i="23"/>
  <c r="N63" i="23"/>
  <c r="M64" i="23" s="1"/>
  <c r="W7" i="23"/>
  <c r="X7" i="23" s="1"/>
  <c r="Y7" i="23" s="1"/>
  <c r="W34" i="23"/>
  <c r="X34" i="23" s="1"/>
  <c r="Y34" i="23" s="1"/>
  <c r="N9" i="22"/>
  <c r="M10" i="22" s="1"/>
  <c r="O8" i="22"/>
  <c r="O35" i="22"/>
  <c r="N36" i="22"/>
  <c r="M37" i="22" s="1"/>
  <c r="O62" i="22"/>
  <c r="N63" i="22"/>
  <c r="M64" i="22" s="1"/>
  <c r="V35" i="22"/>
  <c r="U36" i="22" s="1"/>
  <c r="W34" i="22"/>
  <c r="X34" i="22" s="1"/>
  <c r="Y34" i="22" s="1"/>
  <c r="V7" i="22"/>
  <c r="U8" i="22" s="1"/>
  <c r="Y6" i="22"/>
  <c r="V61" i="22"/>
  <c r="U62" i="22" s="1"/>
  <c r="Y60" i="22"/>
  <c r="N36" i="21"/>
  <c r="M37" i="21" s="1"/>
  <c r="O35" i="21"/>
  <c r="O9" i="21"/>
  <c r="N10" i="21"/>
  <c r="M11" i="21" s="1"/>
  <c r="W61" i="21"/>
  <c r="X61" i="21" s="1"/>
  <c r="Y61" i="21" s="1"/>
  <c r="V62" i="21"/>
  <c r="U34" i="20"/>
  <c r="Y33" i="20" s="1"/>
  <c r="N63" i="20"/>
  <c r="M64" i="20" s="1"/>
  <c r="O62" i="20"/>
  <c r="Y60" i="20"/>
  <c r="V61" i="20"/>
  <c r="N10" i="20"/>
  <c r="M11" i="20" s="1"/>
  <c r="O9" i="20"/>
  <c r="N35" i="20"/>
  <c r="M36" i="20" s="1"/>
  <c r="O34" i="20"/>
  <c r="Y60" i="19"/>
  <c r="V61" i="19"/>
  <c r="O8" i="19"/>
  <c r="N9" i="19"/>
  <c r="M10" i="19" s="1"/>
  <c r="W7" i="19"/>
  <c r="X7" i="19" s="1"/>
  <c r="Y7" i="19" s="1"/>
  <c r="U34" i="19"/>
  <c r="N63" i="19"/>
  <c r="M64" i="19" s="1"/>
  <c r="O62" i="19"/>
  <c r="V8" i="19"/>
  <c r="N35" i="19"/>
  <c r="M36" i="19" s="1"/>
  <c r="O34" i="19"/>
  <c r="N37" i="17"/>
  <c r="M38" i="17" s="1"/>
  <c r="O36" i="17"/>
  <c r="V62" i="17"/>
  <c r="U63" i="17" s="1"/>
  <c r="W7" i="17"/>
  <c r="X7" i="17" s="1"/>
  <c r="Y7" i="17" s="1"/>
  <c r="W35" i="17"/>
  <c r="W61" i="17"/>
  <c r="X61" i="17" s="1"/>
  <c r="Y61" i="17" s="1"/>
  <c r="V8" i="17"/>
  <c r="N64" i="17"/>
  <c r="M65" i="17" s="1"/>
  <c r="O63" i="17"/>
  <c r="N10" i="17"/>
  <c r="M11" i="17" s="1"/>
  <c r="O9" i="17"/>
  <c r="U36" i="17"/>
  <c r="N65" i="5"/>
  <c r="M66" i="5" s="1"/>
  <c r="O64" i="5"/>
  <c r="V63" i="5"/>
  <c r="W62" i="5"/>
  <c r="N38" i="5"/>
  <c r="M39" i="5" s="1"/>
  <c r="O37" i="5"/>
  <c r="V35" i="5"/>
  <c r="Y34" i="5"/>
  <c r="W8" i="41" l="1"/>
  <c r="N64" i="21"/>
  <c r="M65" i="21" s="1"/>
  <c r="W34" i="39"/>
  <c r="X34" i="39" s="1"/>
  <c r="Y34" i="39" s="1"/>
  <c r="W7" i="20"/>
  <c r="X7" i="20" s="1"/>
  <c r="Y7" i="20" s="1"/>
  <c r="U62" i="36"/>
  <c r="Y61" i="36" s="1"/>
  <c r="Y60" i="38"/>
  <c r="U9" i="20"/>
  <c r="V9" i="20" s="1"/>
  <c r="U10" i="20" s="1"/>
  <c r="W61" i="38"/>
  <c r="X61" i="38" s="1"/>
  <c r="Y61" i="38" s="1"/>
  <c r="W7" i="29"/>
  <c r="X7" i="29" s="1"/>
  <c r="Y7" i="29" s="1"/>
  <c r="U35" i="28"/>
  <c r="V35" i="28" s="1"/>
  <c r="W35" i="28" s="1"/>
  <c r="U8" i="26"/>
  <c r="V8" i="26" s="1"/>
  <c r="U9" i="26" s="1"/>
  <c r="L1593" i="47"/>
  <c r="K1594" i="47" s="1"/>
  <c r="M1592" i="47"/>
  <c r="M1232" i="47"/>
  <c r="L1233" i="47"/>
  <c r="K1234" i="47" s="1"/>
  <c r="L1293" i="47"/>
  <c r="K1294" i="47" s="1"/>
  <c r="M1292" i="47"/>
  <c r="Y7" i="21"/>
  <c r="W61" i="37"/>
  <c r="X61" i="37" s="1"/>
  <c r="Y61" i="37" s="1"/>
  <c r="W7" i="24"/>
  <c r="X7" i="24" s="1"/>
  <c r="Y7" i="24" s="1"/>
  <c r="W7" i="30"/>
  <c r="X7" i="30" s="1"/>
  <c r="Y7" i="30" s="1"/>
  <c r="W34" i="37"/>
  <c r="X34" i="37" s="1"/>
  <c r="Y34" i="37" s="1"/>
  <c r="V34" i="20"/>
  <c r="U35" i="20" s="1"/>
  <c r="V35" i="20" s="1"/>
  <c r="L1194" i="47"/>
  <c r="K1195" i="47" s="1"/>
  <c r="M1193" i="47"/>
  <c r="M792" i="47"/>
  <c r="L793" i="47"/>
  <c r="K794" i="47" s="1"/>
  <c r="M112" i="47"/>
  <c r="L113" i="47"/>
  <c r="K114" i="47" s="1"/>
  <c r="M53" i="47"/>
  <c r="L54" i="47"/>
  <c r="K55" i="47" s="1"/>
  <c r="L1515" i="47"/>
  <c r="K1516" i="47" s="1"/>
  <c r="M1514" i="47"/>
  <c r="L1315" i="47"/>
  <c r="K1316" i="47" s="1"/>
  <c r="M1314" i="47"/>
  <c r="L653" i="47"/>
  <c r="K654" i="47" s="1"/>
  <c r="M652" i="47"/>
  <c r="M1653" i="47"/>
  <c r="L1654" i="47"/>
  <c r="K1655" i="47" s="1"/>
  <c r="L173" i="47"/>
  <c r="K174" i="47" s="1"/>
  <c r="M172" i="47"/>
  <c r="L1155" i="47"/>
  <c r="K1156" i="47" s="1"/>
  <c r="M1154" i="47"/>
  <c r="L1435" i="47"/>
  <c r="K1436" i="47" s="1"/>
  <c r="M1434" i="47"/>
  <c r="L1134" i="47"/>
  <c r="K1135" i="47" s="1"/>
  <c r="M1133" i="47"/>
  <c r="L475" i="47"/>
  <c r="K476" i="47" s="1"/>
  <c r="M474" i="47"/>
  <c r="L814" i="47"/>
  <c r="K815" i="47" s="1"/>
  <c r="M813" i="47"/>
  <c r="L715" i="47"/>
  <c r="K716" i="47" s="1"/>
  <c r="M714" i="47"/>
  <c r="L194" i="47"/>
  <c r="K195" i="47" s="1"/>
  <c r="M193" i="47"/>
  <c r="M433" i="47"/>
  <c r="L434" i="47"/>
  <c r="K435" i="47" s="1"/>
  <c r="M513" i="47"/>
  <c r="L514" i="47"/>
  <c r="K515" i="47" s="1"/>
  <c r="M734" i="47"/>
  <c r="L735" i="47"/>
  <c r="K736" i="47" s="1"/>
  <c r="M233" i="47"/>
  <c r="L234" i="47"/>
  <c r="K235" i="47" s="1"/>
  <c r="M954" i="47"/>
  <c r="L955" i="47"/>
  <c r="K956" i="47" s="1"/>
  <c r="M673" i="47"/>
  <c r="L674" i="47"/>
  <c r="K675" i="47" s="1"/>
  <c r="M1453" i="47"/>
  <c r="L1454" i="47"/>
  <c r="K1455" i="47" s="1"/>
  <c r="M1033" i="47"/>
  <c r="L1034" i="47"/>
  <c r="K1035" i="47" s="1"/>
  <c r="M72" i="47"/>
  <c r="L73" i="47"/>
  <c r="K74" i="47" s="1"/>
  <c r="M412" i="47"/>
  <c r="L413" i="47"/>
  <c r="K414" i="47" s="1"/>
  <c r="M993" i="47"/>
  <c r="L994" i="47"/>
  <c r="K995" i="47" s="1"/>
  <c r="M93" i="47"/>
  <c r="L94" i="47"/>
  <c r="K95" i="47" s="1"/>
  <c r="M253" i="47"/>
  <c r="L254" i="47"/>
  <c r="K255" i="47" s="1"/>
  <c r="L1054" i="47"/>
  <c r="K1055" i="47" s="1"/>
  <c r="M1053" i="47"/>
  <c r="M593" i="47"/>
  <c r="L594" i="47"/>
  <c r="K595" i="47" s="1"/>
  <c r="L614" i="47"/>
  <c r="K615" i="47" s="1"/>
  <c r="M613" i="47"/>
  <c r="M32" i="47"/>
  <c r="L33" i="47"/>
  <c r="K34" i="47" s="1"/>
  <c r="L1555" i="47"/>
  <c r="K1556" i="47" s="1"/>
  <c r="M1554" i="47"/>
  <c r="M353" i="47"/>
  <c r="L354" i="47"/>
  <c r="K355" i="47" s="1"/>
  <c r="L1395" i="47"/>
  <c r="K1396" i="47" s="1"/>
  <c r="M1394" i="47"/>
  <c r="L533" i="47"/>
  <c r="K534" i="47" s="1"/>
  <c r="M532" i="47"/>
  <c r="L934" i="47"/>
  <c r="K935" i="47" s="1"/>
  <c r="M933" i="47"/>
  <c r="L573" i="47"/>
  <c r="K574" i="47" s="1"/>
  <c r="M572" i="47"/>
  <c r="M552" i="47"/>
  <c r="L553" i="47"/>
  <c r="K554" i="47" s="1"/>
  <c r="L635" i="47"/>
  <c r="K636" i="47" s="1"/>
  <c r="M634" i="47"/>
  <c r="M1613" i="47"/>
  <c r="L1614" i="47"/>
  <c r="K1615" i="47" s="1"/>
  <c r="M373" i="47"/>
  <c r="L374" i="47"/>
  <c r="K375" i="47" s="1"/>
  <c r="M293" i="47"/>
  <c r="L294" i="47"/>
  <c r="K295" i="47" s="1"/>
  <c r="M312" i="47"/>
  <c r="L313" i="47"/>
  <c r="K314" i="47" s="1"/>
  <c r="M1333" i="47"/>
  <c r="L1334" i="47"/>
  <c r="K1335" i="47" s="1"/>
  <c r="M1214" i="47"/>
  <c r="L1215" i="47"/>
  <c r="K1216" i="47" s="1"/>
  <c r="M1254" i="47"/>
  <c r="L1255" i="47"/>
  <c r="K1256" i="47" s="1"/>
  <c r="L133" i="47"/>
  <c r="K134" i="47" s="1"/>
  <c r="M132" i="47"/>
  <c r="L395" i="47"/>
  <c r="K396" i="47" s="1"/>
  <c r="M394" i="47"/>
  <c r="M1113" i="47"/>
  <c r="L1114" i="47"/>
  <c r="K1115" i="47" s="1"/>
  <c r="M494" i="47"/>
  <c r="L495" i="47"/>
  <c r="K496" i="47" s="1"/>
  <c r="L273" i="47"/>
  <c r="K274" i="47" s="1"/>
  <c r="M272" i="47"/>
  <c r="L894" i="47"/>
  <c r="K895" i="47" s="1"/>
  <c r="M893" i="47"/>
  <c r="M854" i="47"/>
  <c r="L855" i="47"/>
  <c r="K856" i="47" s="1"/>
  <c r="L1475" i="47"/>
  <c r="K1476" i="47" s="1"/>
  <c r="M1474" i="47"/>
  <c r="L774" i="47"/>
  <c r="K775" i="47" s="1"/>
  <c r="M773" i="47"/>
  <c r="L873" i="47"/>
  <c r="K874" i="47" s="1"/>
  <c r="M872" i="47"/>
  <c r="M1573" i="47"/>
  <c r="L1574" i="47"/>
  <c r="K1575" i="47" s="1"/>
  <c r="L334" i="47"/>
  <c r="K335" i="47" s="1"/>
  <c r="M333" i="47"/>
  <c r="L1373" i="47"/>
  <c r="K1374" i="47" s="1"/>
  <c r="M1372" i="47"/>
  <c r="L753" i="47"/>
  <c r="K754" i="47" s="1"/>
  <c r="M752" i="47"/>
  <c r="M1174" i="47"/>
  <c r="L1175" i="47"/>
  <c r="K1176" i="47" s="1"/>
  <c r="M1693" i="47"/>
  <c r="L1694" i="47"/>
  <c r="K1695" i="47" s="1"/>
  <c r="M833" i="47"/>
  <c r="L834" i="47"/>
  <c r="K835" i="47" s="1"/>
  <c r="L694" i="47"/>
  <c r="K695" i="47" s="1"/>
  <c r="M693" i="47"/>
  <c r="M153" i="47"/>
  <c r="L154" i="47"/>
  <c r="K155" i="47" s="1"/>
  <c r="M972" i="47"/>
  <c r="L973" i="47"/>
  <c r="K974" i="47" s="1"/>
  <c r="L13" i="47"/>
  <c r="K14" i="47" s="1"/>
  <c r="M12" i="47"/>
  <c r="M913" i="47"/>
  <c r="L914" i="47"/>
  <c r="K915" i="47" s="1"/>
  <c r="L1015" i="47"/>
  <c r="K1016" i="47" s="1"/>
  <c r="M1014" i="47"/>
  <c r="L1675" i="47"/>
  <c r="K1676" i="47" s="1"/>
  <c r="M1674" i="47"/>
  <c r="L214" i="47"/>
  <c r="K215" i="47" s="1"/>
  <c r="M213" i="47"/>
  <c r="M1073" i="47"/>
  <c r="L1074" i="47"/>
  <c r="K1075" i="47" s="1"/>
  <c r="M1533" i="47"/>
  <c r="L1534" i="47"/>
  <c r="K1535" i="47" s="1"/>
  <c r="M1413" i="47"/>
  <c r="L1414" i="47"/>
  <c r="K1415" i="47" s="1"/>
  <c r="L1094" i="47"/>
  <c r="K1095" i="47" s="1"/>
  <c r="M1093" i="47"/>
  <c r="L1355" i="47"/>
  <c r="K1356" i="47" s="1"/>
  <c r="M1354" i="47"/>
  <c r="L1635" i="47"/>
  <c r="K1636" i="47" s="1"/>
  <c r="M1634" i="47"/>
  <c r="L1275" i="47"/>
  <c r="K1276" i="47" s="1"/>
  <c r="M1274" i="47"/>
  <c r="L454" i="47"/>
  <c r="K455" i="47" s="1"/>
  <c r="M453" i="47"/>
  <c r="M1493" i="47"/>
  <c r="L1494" i="47"/>
  <c r="K1495" i="47" s="1"/>
  <c r="W35" i="29"/>
  <c r="W7" i="36"/>
  <c r="X7" i="36" s="1"/>
  <c r="Y7" i="36" s="1"/>
  <c r="W61" i="23"/>
  <c r="X61" i="23" s="1"/>
  <c r="Y61" i="23" s="1"/>
  <c r="V61" i="34"/>
  <c r="U62" i="34" s="1"/>
  <c r="V62" i="34" s="1"/>
  <c r="U63" i="34" s="1"/>
  <c r="W34" i="21"/>
  <c r="X34" i="21" s="1"/>
  <c r="Y34" i="21" s="1"/>
  <c r="O10" i="44"/>
  <c r="N11" i="44"/>
  <c r="M12" i="44" s="1"/>
  <c r="N64" i="44"/>
  <c r="M65" i="44" s="1"/>
  <c r="O63" i="44"/>
  <c r="V62" i="44"/>
  <c r="U63" i="44" s="1"/>
  <c r="N38" i="44"/>
  <c r="M39" i="44" s="1"/>
  <c r="O37" i="44"/>
  <c r="V35" i="44"/>
  <c r="U36" i="44" s="1"/>
  <c r="Y34" i="44"/>
  <c r="V8" i="44"/>
  <c r="U9" i="44" s="1"/>
  <c r="Y7" i="44"/>
  <c r="W61" i="44"/>
  <c r="X61" i="44" s="1"/>
  <c r="Y61" i="44" s="1"/>
  <c r="V34" i="43"/>
  <c r="U35" i="43" s="1"/>
  <c r="N36" i="43"/>
  <c r="M37" i="43" s="1"/>
  <c r="O35" i="43"/>
  <c r="O64" i="43"/>
  <c r="N65" i="43"/>
  <c r="M66" i="43" s="1"/>
  <c r="O10" i="43"/>
  <c r="N11" i="43"/>
  <c r="M12" i="43" s="1"/>
  <c r="Y61" i="43"/>
  <c r="V62" i="43"/>
  <c r="U63" i="43" s="1"/>
  <c r="U9" i="43"/>
  <c r="W8" i="43"/>
  <c r="V64" i="42"/>
  <c r="U65" i="42" s="1"/>
  <c r="N36" i="42"/>
  <c r="M37" i="42" s="1"/>
  <c r="O35" i="42"/>
  <c r="N10" i="42"/>
  <c r="M11" i="42" s="1"/>
  <c r="O9" i="42"/>
  <c r="W8" i="42"/>
  <c r="U9" i="42"/>
  <c r="W63" i="42"/>
  <c r="X62" i="42"/>
  <c r="Y62" i="42" s="1"/>
  <c r="O64" i="42"/>
  <c r="N65" i="42"/>
  <c r="M66" i="42" s="1"/>
  <c r="V34" i="42"/>
  <c r="Y33" i="42"/>
  <c r="O10" i="41"/>
  <c r="N11" i="41"/>
  <c r="M12" i="41" s="1"/>
  <c r="O64" i="41"/>
  <c r="N65" i="41"/>
  <c r="M66" i="41" s="1"/>
  <c r="V35" i="41"/>
  <c r="W9" i="41"/>
  <c r="X8" i="41"/>
  <c r="Y8" i="41" s="1"/>
  <c r="O36" i="41"/>
  <c r="N37" i="41"/>
  <c r="M38" i="41" s="1"/>
  <c r="V63" i="41"/>
  <c r="W34" i="41"/>
  <c r="X34" i="41" s="1"/>
  <c r="Y34" i="41" s="1"/>
  <c r="U10" i="41"/>
  <c r="N64" i="40"/>
  <c r="M65" i="40" s="1"/>
  <c r="O63" i="40"/>
  <c r="W61" i="40"/>
  <c r="X61" i="40" s="1"/>
  <c r="V8" i="40"/>
  <c r="U9" i="40" s="1"/>
  <c r="Y7" i="40"/>
  <c r="Y34" i="40"/>
  <c r="V35" i="40"/>
  <c r="U36" i="40" s="1"/>
  <c r="U62" i="40"/>
  <c r="O37" i="40"/>
  <c r="N38" i="40"/>
  <c r="M39" i="40" s="1"/>
  <c r="N10" i="40"/>
  <c r="M11" i="40" s="1"/>
  <c r="O9" i="40"/>
  <c r="V36" i="39"/>
  <c r="X35" i="39" s="1"/>
  <c r="Y35" i="39" s="1"/>
  <c r="O63" i="39"/>
  <c r="N64" i="39"/>
  <c r="M65" i="39" s="1"/>
  <c r="V62" i="39"/>
  <c r="V10" i="39"/>
  <c r="N38" i="39"/>
  <c r="M39" i="39" s="1"/>
  <c r="O37" i="39"/>
  <c r="W9" i="39"/>
  <c r="X8" i="39"/>
  <c r="Y8" i="39" s="1"/>
  <c r="W61" i="39"/>
  <c r="X61" i="39" s="1"/>
  <c r="Y61" i="39" s="1"/>
  <c r="W35" i="39"/>
  <c r="O10" i="39"/>
  <c r="N11" i="39"/>
  <c r="M12" i="39" s="1"/>
  <c r="N38" i="38"/>
  <c r="M39" i="38" s="1"/>
  <c r="O37" i="38"/>
  <c r="O9" i="38"/>
  <c r="N10" i="38"/>
  <c r="M11" i="38" s="1"/>
  <c r="V36" i="38"/>
  <c r="U37" i="38" s="1"/>
  <c r="W62" i="38"/>
  <c r="V8" i="38"/>
  <c r="U9" i="38" s="1"/>
  <c r="V63" i="38"/>
  <c r="N64" i="38"/>
  <c r="M65" i="38" s="1"/>
  <c r="O63" i="38"/>
  <c r="W7" i="38"/>
  <c r="X7" i="38" s="1"/>
  <c r="Y7" i="38" s="1"/>
  <c r="N37" i="37"/>
  <c r="M38" i="37" s="1"/>
  <c r="O36" i="37"/>
  <c r="W62" i="37"/>
  <c r="N64" i="37"/>
  <c r="M65" i="37" s="1"/>
  <c r="O63" i="37"/>
  <c r="W35" i="37"/>
  <c r="V10" i="37"/>
  <c r="U11" i="37" s="1"/>
  <c r="N11" i="37"/>
  <c r="M12" i="37" s="1"/>
  <c r="O10" i="37"/>
  <c r="U63" i="37"/>
  <c r="U36" i="37"/>
  <c r="W9" i="37"/>
  <c r="X8" i="37"/>
  <c r="Y8" i="37" s="1"/>
  <c r="O63" i="36"/>
  <c r="N64" i="36"/>
  <c r="M65" i="36" s="1"/>
  <c r="V9" i="36"/>
  <c r="X8" i="36" s="1"/>
  <c r="Y8" i="36" s="1"/>
  <c r="W35" i="36"/>
  <c r="U36" i="36"/>
  <c r="N38" i="36"/>
  <c r="M39" i="36" s="1"/>
  <c r="O37" i="36"/>
  <c r="W8" i="36"/>
  <c r="N10" i="36"/>
  <c r="M11" i="36" s="1"/>
  <c r="O9" i="36"/>
  <c r="O64" i="35"/>
  <c r="N65" i="35"/>
  <c r="M66" i="35" s="1"/>
  <c r="O9" i="35"/>
  <c r="N10" i="35"/>
  <c r="M11" i="35" s="1"/>
  <c r="W7" i="35"/>
  <c r="X7" i="35" s="1"/>
  <c r="O37" i="35"/>
  <c r="N38" i="35"/>
  <c r="M39" i="35" s="1"/>
  <c r="V63" i="35"/>
  <c r="X62" i="35" s="1"/>
  <c r="Y62" i="35" s="1"/>
  <c r="W62" i="35"/>
  <c r="U8" i="35"/>
  <c r="Y34" i="35"/>
  <c r="V35" i="35"/>
  <c r="U36" i="35" s="1"/>
  <c r="N37" i="34"/>
  <c r="M38" i="34" s="1"/>
  <c r="O36" i="34"/>
  <c r="O10" i="34"/>
  <c r="N11" i="34"/>
  <c r="M12" i="34" s="1"/>
  <c r="N63" i="34"/>
  <c r="M64" i="34" s="1"/>
  <c r="O62" i="34"/>
  <c r="Y34" i="34"/>
  <c r="V35" i="34"/>
  <c r="Y7" i="34"/>
  <c r="V8" i="34"/>
  <c r="U9" i="34" s="1"/>
  <c r="N36" i="33"/>
  <c r="M37" i="33" s="1"/>
  <c r="O35" i="33"/>
  <c r="V34" i="33"/>
  <c r="Y33" i="33"/>
  <c r="O62" i="33"/>
  <c r="N63" i="33"/>
  <c r="M64" i="33" s="1"/>
  <c r="N10" i="33"/>
  <c r="M11" i="33" s="1"/>
  <c r="O9" i="33"/>
  <c r="V8" i="33"/>
  <c r="U9" i="33" s="1"/>
  <c r="Y60" i="33"/>
  <c r="V61" i="33"/>
  <c r="U62" i="33" s="1"/>
  <c r="W7" i="33"/>
  <c r="X7" i="33" s="1"/>
  <c r="Y7" i="33" s="1"/>
  <c r="O64" i="32"/>
  <c r="N65" i="32"/>
  <c r="M66" i="32" s="1"/>
  <c r="O9" i="32"/>
  <c r="N10" i="32"/>
  <c r="M11" i="32" s="1"/>
  <c r="V8" i="32"/>
  <c r="U9" i="32" s="1"/>
  <c r="O36" i="32"/>
  <c r="N37" i="32"/>
  <c r="M38" i="32" s="1"/>
  <c r="V35" i="32"/>
  <c r="U36" i="32" s="1"/>
  <c r="Y34" i="32"/>
  <c r="W7" i="32"/>
  <c r="X7" i="32" s="1"/>
  <c r="Y7" i="32" s="1"/>
  <c r="W63" i="32"/>
  <c r="X62" i="32"/>
  <c r="Y62" i="32" s="1"/>
  <c r="U64" i="32"/>
  <c r="O9" i="31"/>
  <c r="N10" i="31"/>
  <c r="M11" i="31" s="1"/>
  <c r="U8" i="31"/>
  <c r="W7" i="31"/>
  <c r="X7" i="31" s="1"/>
  <c r="V63" i="31"/>
  <c r="X62" i="31" s="1"/>
  <c r="Y62" i="31" s="1"/>
  <c r="V36" i="31"/>
  <c r="U37" i="31" s="1"/>
  <c r="N39" i="31"/>
  <c r="M40" i="31" s="1"/>
  <c r="O38" i="31"/>
  <c r="O64" i="31"/>
  <c r="N65" i="31"/>
  <c r="M66" i="31" s="1"/>
  <c r="W35" i="31"/>
  <c r="W62" i="31"/>
  <c r="N10" i="30"/>
  <c r="M11" i="30" s="1"/>
  <c r="O9" i="30"/>
  <c r="N64" i="30"/>
  <c r="M65" i="30" s="1"/>
  <c r="O63" i="30"/>
  <c r="Y34" i="30"/>
  <c r="V35" i="30"/>
  <c r="U36" i="30" s="1"/>
  <c r="W62" i="30"/>
  <c r="O36" i="30"/>
  <c r="N37" i="30"/>
  <c r="M38" i="30" s="1"/>
  <c r="U63" i="30"/>
  <c r="W8" i="30"/>
  <c r="V9" i="30"/>
  <c r="N10" i="29"/>
  <c r="M11" i="29" s="1"/>
  <c r="O9" i="29"/>
  <c r="O64" i="29"/>
  <c r="N65" i="29"/>
  <c r="M66" i="29" s="1"/>
  <c r="V37" i="29"/>
  <c r="W8" i="29"/>
  <c r="W36" i="29"/>
  <c r="O37" i="29"/>
  <c r="N38" i="29"/>
  <c r="M39" i="29" s="1"/>
  <c r="X35" i="29"/>
  <c r="Y35" i="29" s="1"/>
  <c r="W63" i="29"/>
  <c r="U64" i="29"/>
  <c r="U9" i="29"/>
  <c r="O64" i="28"/>
  <c r="N65" i="28"/>
  <c r="M66" i="28" s="1"/>
  <c r="W8" i="28"/>
  <c r="O9" i="28"/>
  <c r="N10" i="28"/>
  <c r="M11" i="28" s="1"/>
  <c r="O36" i="28"/>
  <c r="N37" i="28"/>
  <c r="M38" i="28" s="1"/>
  <c r="V63" i="28"/>
  <c r="U64" i="28" s="1"/>
  <c r="U9" i="28"/>
  <c r="N11" i="27"/>
  <c r="M12" i="27" s="1"/>
  <c r="O10" i="27"/>
  <c r="V62" i="27"/>
  <c r="U63" i="27" s="1"/>
  <c r="V9" i="27"/>
  <c r="U10" i="27" s="1"/>
  <c r="V36" i="27"/>
  <c r="W8" i="27"/>
  <c r="O63" i="27"/>
  <c r="N64" i="27"/>
  <c r="M65" i="27" s="1"/>
  <c r="N37" i="27"/>
  <c r="M38" i="27" s="1"/>
  <c r="O36" i="27"/>
  <c r="W61" i="27"/>
  <c r="X61" i="27" s="1"/>
  <c r="Y61" i="27" s="1"/>
  <c r="W35" i="27"/>
  <c r="N36" i="26"/>
  <c r="M37" i="26" s="1"/>
  <c r="O35" i="26"/>
  <c r="O64" i="26"/>
  <c r="N65" i="26"/>
  <c r="M66" i="26" s="1"/>
  <c r="U63" i="26"/>
  <c r="Y33" i="26"/>
  <c r="V34" i="26"/>
  <c r="U35" i="26" s="1"/>
  <c r="W62" i="26"/>
  <c r="N10" i="26"/>
  <c r="M11" i="26" s="1"/>
  <c r="O9" i="26"/>
  <c r="N38" i="25"/>
  <c r="M39" i="25" s="1"/>
  <c r="O37" i="25"/>
  <c r="N11" i="25"/>
  <c r="M12" i="25" s="1"/>
  <c r="O10" i="25"/>
  <c r="V10" i="25"/>
  <c r="U11" i="25" s="1"/>
  <c r="V36" i="25"/>
  <c r="X35" i="25" s="1"/>
  <c r="Y35" i="25" s="1"/>
  <c r="W61" i="25"/>
  <c r="X61" i="25" s="1"/>
  <c r="Y61" i="25" s="1"/>
  <c r="W35" i="25"/>
  <c r="N64" i="25"/>
  <c r="M65" i="25" s="1"/>
  <c r="O63" i="25"/>
  <c r="V62" i="25"/>
  <c r="U63" i="25" s="1"/>
  <c r="W9" i="25"/>
  <c r="X8" i="25"/>
  <c r="Y8" i="25" s="1"/>
  <c r="O9" i="24"/>
  <c r="N10" i="24"/>
  <c r="M11" i="24" s="1"/>
  <c r="W8" i="24"/>
  <c r="W35" i="24"/>
  <c r="V62" i="24"/>
  <c r="U63" i="24" s="1"/>
  <c r="Y61" i="24"/>
  <c r="O37" i="24"/>
  <c r="N38" i="24"/>
  <c r="M39" i="24" s="1"/>
  <c r="V36" i="24"/>
  <c r="U37" i="24" s="1"/>
  <c r="U9" i="24"/>
  <c r="N65" i="24"/>
  <c r="M66" i="24" s="1"/>
  <c r="O64" i="24"/>
  <c r="O63" i="23"/>
  <c r="N64" i="23"/>
  <c r="M65" i="23" s="1"/>
  <c r="N38" i="23"/>
  <c r="M39" i="23" s="1"/>
  <c r="O37" i="23"/>
  <c r="O10" i="23"/>
  <c r="N11" i="23"/>
  <c r="M12" i="23" s="1"/>
  <c r="W62" i="23"/>
  <c r="W35" i="23"/>
  <c r="W8" i="23"/>
  <c r="V36" i="23"/>
  <c r="U37" i="23" s="1"/>
  <c r="U63" i="23"/>
  <c r="U9" i="23"/>
  <c r="N37" i="22"/>
  <c r="M38" i="22" s="1"/>
  <c r="O36" i="22"/>
  <c r="V62" i="22"/>
  <c r="U63" i="22" s="1"/>
  <c r="V36" i="22"/>
  <c r="U37" i="22" s="1"/>
  <c r="N64" i="22"/>
  <c r="M65" i="22" s="1"/>
  <c r="O63" i="22"/>
  <c r="V8" i="22"/>
  <c r="N10" i="22"/>
  <c r="M11" i="22" s="1"/>
  <c r="O9" i="22"/>
  <c r="W7" i="22"/>
  <c r="X7" i="22" s="1"/>
  <c r="Y7" i="22" s="1"/>
  <c r="W35" i="22"/>
  <c r="W61" i="22"/>
  <c r="X61" i="22" s="1"/>
  <c r="Y61" i="22" s="1"/>
  <c r="O10" i="21"/>
  <c r="N11" i="21"/>
  <c r="M12" i="21" s="1"/>
  <c r="O36" i="21"/>
  <c r="N37" i="21"/>
  <c r="M38" i="21" s="1"/>
  <c r="W35" i="21"/>
  <c r="W62" i="21"/>
  <c r="U36" i="21"/>
  <c r="O64" i="21"/>
  <c r="N65" i="21"/>
  <c r="M66" i="21" s="1"/>
  <c r="V9" i="21"/>
  <c r="X8" i="21" s="1"/>
  <c r="Y8" i="21" s="1"/>
  <c r="U63" i="21"/>
  <c r="W8" i="21"/>
  <c r="N36" i="20"/>
  <c r="M37" i="20" s="1"/>
  <c r="O35" i="20"/>
  <c r="N11" i="20"/>
  <c r="M12" i="20" s="1"/>
  <c r="O10" i="20"/>
  <c r="N64" i="20"/>
  <c r="M65" i="20" s="1"/>
  <c r="O63" i="20"/>
  <c r="W61" i="20"/>
  <c r="X61" i="20" s="1"/>
  <c r="U62" i="20"/>
  <c r="N64" i="19"/>
  <c r="M65" i="19" s="1"/>
  <c r="O63" i="19"/>
  <c r="N10" i="19"/>
  <c r="M11" i="19" s="1"/>
  <c r="O9" i="19"/>
  <c r="W8" i="19"/>
  <c r="W61" i="19"/>
  <c r="X61" i="19" s="1"/>
  <c r="N36" i="19"/>
  <c r="M37" i="19" s="1"/>
  <c r="O35" i="19"/>
  <c r="U9" i="19"/>
  <c r="Y33" i="19"/>
  <c r="V34" i="19"/>
  <c r="U35" i="19" s="1"/>
  <c r="U62" i="19"/>
  <c r="O37" i="17"/>
  <c r="N38" i="17"/>
  <c r="M39" i="17" s="1"/>
  <c r="O10" i="17"/>
  <c r="N11" i="17"/>
  <c r="M12" i="17" s="1"/>
  <c r="N65" i="17"/>
  <c r="M66" i="17" s="1"/>
  <c r="O64" i="17"/>
  <c r="V63" i="17"/>
  <c r="U64" i="17" s="1"/>
  <c r="V36" i="17"/>
  <c r="U37" i="17" s="1"/>
  <c r="W8" i="17"/>
  <c r="W62" i="17"/>
  <c r="U9" i="17"/>
  <c r="N66" i="5"/>
  <c r="M67" i="5" s="1"/>
  <c r="O65" i="5"/>
  <c r="U64" i="5"/>
  <c r="W63" i="5"/>
  <c r="X62" i="5"/>
  <c r="Y62" i="5" s="1"/>
  <c r="N39" i="5"/>
  <c r="M40" i="5" s="1"/>
  <c r="O38" i="5"/>
  <c r="W35" i="5"/>
  <c r="U36" i="5"/>
  <c r="V62" i="36" l="1"/>
  <c r="U63" i="36" s="1"/>
  <c r="Y7" i="26"/>
  <c r="U36" i="28"/>
  <c r="V36" i="28" s="1"/>
  <c r="Y34" i="28"/>
  <c r="L1234" i="47"/>
  <c r="K1235" i="47" s="1"/>
  <c r="M1233" i="47"/>
  <c r="M1293" i="47"/>
  <c r="L1294" i="47"/>
  <c r="K1295" i="47" s="1"/>
  <c r="L1594" i="47"/>
  <c r="K1595" i="47" s="1"/>
  <c r="M1593" i="47"/>
  <c r="W34" i="20"/>
  <c r="X34" i="20" s="1"/>
  <c r="Y34" i="20" s="1"/>
  <c r="W61" i="34"/>
  <c r="X61" i="34" s="1"/>
  <c r="Y61" i="34" s="1"/>
  <c r="M1015" i="47"/>
  <c r="L1016" i="47"/>
  <c r="K1017" i="47" s="1"/>
  <c r="L695" i="47"/>
  <c r="K696" i="47" s="1"/>
  <c r="M694" i="47"/>
  <c r="M553" i="47"/>
  <c r="L554" i="47"/>
  <c r="K555" i="47" s="1"/>
  <c r="L74" i="47"/>
  <c r="K75" i="47" s="1"/>
  <c r="M73" i="47"/>
  <c r="M113" i="47"/>
  <c r="L114" i="47"/>
  <c r="K115" i="47" s="1"/>
  <c r="L915" i="47"/>
  <c r="K916" i="47" s="1"/>
  <c r="M914" i="47"/>
  <c r="M395" i="47"/>
  <c r="L396" i="47"/>
  <c r="K397" i="47" s="1"/>
  <c r="M1395" i="47"/>
  <c r="L1396" i="47"/>
  <c r="K1397" i="47" s="1"/>
  <c r="M1454" i="47"/>
  <c r="L1455" i="47"/>
  <c r="K1456" i="47" s="1"/>
  <c r="L1135" i="47"/>
  <c r="K1136" i="47" s="1"/>
  <c r="M1134" i="47"/>
  <c r="M173" i="47"/>
  <c r="L174" i="47"/>
  <c r="K175" i="47" s="1"/>
  <c r="L455" i="47"/>
  <c r="K456" i="47" s="1"/>
  <c r="M454" i="47"/>
  <c r="M1355" i="47"/>
  <c r="L1356" i="47"/>
  <c r="K1357" i="47" s="1"/>
  <c r="M1414" i="47"/>
  <c r="L1415" i="47"/>
  <c r="K1416" i="47" s="1"/>
  <c r="L974" i="47"/>
  <c r="K975" i="47" s="1"/>
  <c r="M973" i="47"/>
  <c r="M1334" i="47"/>
  <c r="L1335" i="47"/>
  <c r="K1336" i="47" s="1"/>
  <c r="L295" i="47"/>
  <c r="K296" i="47" s="1"/>
  <c r="M294" i="47"/>
  <c r="L935" i="47"/>
  <c r="K936" i="47" s="1"/>
  <c r="M934" i="47"/>
  <c r="L255" i="47"/>
  <c r="K256" i="47" s="1"/>
  <c r="M254" i="47"/>
  <c r="M735" i="47"/>
  <c r="L736" i="47"/>
  <c r="K737" i="47" s="1"/>
  <c r="L55" i="47"/>
  <c r="K56" i="47" s="1"/>
  <c r="M54" i="47"/>
  <c r="M793" i="47"/>
  <c r="L794" i="47"/>
  <c r="K795" i="47" s="1"/>
  <c r="M873" i="47"/>
  <c r="L874" i="47"/>
  <c r="K875" i="47" s="1"/>
  <c r="L314" i="47"/>
  <c r="K315" i="47" s="1"/>
  <c r="M313" i="47"/>
  <c r="L34" i="47"/>
  <c r="K35" i="47" s="1"/>
  <c r="M33" i="47"/>
  <c r="L515" i="47"/>
  <c r="K516" i="47" s="1"/>
  <c r="M514" i="47"/>
  <c r="M834" i="47"/>
  <c r="L835" i="47"/>
  <c r="K836" i="47" s="1"/>
  <c r="L1256" i="47"/>
  <c r="K1257" i="47" s="1"/>
  <c r="M1255" i="47"/>
  <c r="M594" i="47"/>
  <c r="L595" i="47"/>
  <c r="K596" i="47" s="1"/>
  <c r="L956" i="47"/>
  <c r="K957" i="47" s="1"/>
  <c r="M955" i="47"/>
  <c r="L1195" i="47"/>
  <c r="K1196" i="47" s="1"/>
  <c r="M1194" i="47"/>
  <c r="L1075" i="47"/>
  <c r="K1076" i="47" s="1"/>
  <c r="M1074" i="47"/>
  <c r="M1694" i="47"/>
  <c r="L1695" i="47"/>
  <c r="K1696" i="47" s="1"/>
  <c r="M334" i="47"/>
  <c r="L335" i="47"/>
  <c r="K336" i="47" s="1"/>
  <c r="M894" i="47"/>
  <c r="L895" i="47"/>
  <c r="K896" i="47" s="1"/>
  <c r="M495" i="47"/>
  <c r="L496" i="47"/>
  <c r="K497" i="47" s="1"/>
  <c r="M1614" i="47"/>
  <c r="L1615" i="47"/>
  <c r="K1616" i="47" s="1"/>
  <c r="M994" i="47"/>
  <c r="L995" i="47"/>
  <c r="K996" i="47" s="1"/>
  <c r="L675" i="47"/>
  <c r="K676" i="47" s="1"/>
  <c r="M674" i="47"/>
  <c r="M1494" i="47"/>
  <c r="L1495" i="47"/>
  <c r="K1496" i="47" s="1"/>
  <c r="M1275" i="47"/>
  <c r="L1276" i="47"/>
  <c r="K1277" i="47" s="1"/>
  <c r="M1635" i="47"/>
  <c r="L1636" i="47"/>
  <c r="K1637" i="47" s="1"/>
  <c r="M1534" i="47"/>
  <c r="L1535" i="47"/>
  <c r="K1536" i="47" s="1"/>
  <c r="L155" i="47"/>
  <c r="K156" i="47" s="1"/>
  <c r="M154" i="47"/>
  <c r="M1175" i="47"/>
  <c r="L1176" i="47"/>
  <c r="K1177" i="47" s="1"/>
  <c r="M753" i="47"/>
  <c r="L754" i="47"/>
  <c r="K755" i="47" s="1"/>
  <c r="M1574" i="47"/>
  <c r="L1575" i="47"/>
  <c r="K1576" i="47" s="1"/>
  <c r="L1216" i="47"/>
  <c r="K1217" i="47" s="1"/>
  <c r="M1215" i="47"/>
  <c r="M374" i="47"/>
  <c r="L375" i="47"/>
  <c r="K376" i="47" s="1"/>
  <c r="L574" i="47"/>
  <c r="K575" i="47" s="1"/>
  <c r="M573" i="47"/>
  <c r="L615" i="47"/>
  <c r="K616" i="47" s="1"/>
  <c r="M614" i="47"/>
  <c r="M94" i="47"/>
  <c r="L95" i="47"/>
  <c r="K96" i="47" s="1"/>
  <c r="L1035" i="47"/>
  <c r="K1036" i="47" s="1"/>
  <c r="M1034" i="47"/>
  <c r="L235" i="47"/>
  <c r="K236" i="47" s="1"/>
  <c r="M234" i="47"/>
  <c r="L435" i="47"/>
  <c r="K436" i="47" s="1"/>
  <c r="M434" i="47"/>
  <c r="L195" i="47"/>
  <c r="K196" i="47" s="1"/>
  <c r="M194" i="47"/>
  <c r="L476" i="47"/>
  <c r="K477" i="47" s="1"/>
  <c r="M475" i="47"/>
  <c r="M1315" i="47"/>
  <c r="L1316" i="47"/>
  <c r="K1317" i="47" s="1"/>
  <c r="M1094" i="47"/>
  <c r="L1095" i="47"/>
  <c r="K1096" i="47" s="1"/>
  <c r="M214" i="47"/>
  <c r="L215" i="47"/>
  <c r="K216" i="47" s="1"/>
  <c r="M1373" i="47"/>
  <c r="L1374" i="47"/>
  <c r="K1375" i="47" s="1"/>
  <c r="M1475" i="47"/>
  <c r="L1476" i="47"/>
  <c r="K1477" i="47" s="1"/>
  <c r="L274" i="47"/>
  <c r="K275" i="47" s="1"/>
  <c r="M273" i="47"/>
  <c r="M133" i="47"/>
  <c r="L134" i="47"/>
  <c r="K135" i="47" s="1"/>
  <c r="M1054" i="47"/>
  <c r="L1055" i="47"/>
  <c r="K1056" i="47" s="1"/>
  <c r="L815" i="47"/>
  <c r="K816" i="47" s="1"/>
  <c r="M814" i="47"/>
  <c r="L1156" i="47"/>
  <c r="K1157" i="47" s="1"/>
  <c r="M1155" i="47"/>
  <c r="L654" i="47"/>
  <c r="K655" i="47" s="1"/>
  <c r="M653" i="47"/>
  <c r="L14" i="47"/>
  <c r="K15" i="47" s="1"/>
  <c r="M13" i="47"/>
  <c r="L534" i="47"/>
  <c r="K535" i="47" s="1"/>
  <c r="M533" i="47"/>
  <c r="L355" i="47"/>
  <c r="K356" i="47" s="1"/>
  <c r="M354" i="47"/>
  <c r="L716" i="47"/>
  <c r="K717" i="47" s="1"/>
  <c r="M715" i="47"/>
  <c r="M1435" i="47"/>
  <c r="L1436" i="47"/>
  <c r="K1437" i="47" s="1"/>
  <c r="M1114" i="47"/>
  <c r="L1115" i="47"/>
  <c r="K1116" i="47" s="1"/>
  <c r="M1654" i="47"/>
  <c r="L1655" i="47"/>
  <c r="K1656" i="47" s="1"/>
  <c r="M1515" i="47"/>
  <c r="L1516" i="47"/>
  <c r="K1517" i="47" s="1"/>
  <c r="M1675" i="47"/>
  <c r="L1676" i="47"/>
  <c r="K1677" i="47" s="1"/>
  <c r="M774" i="47"/>
  <c r="L775" i="47"/>
  <c r="K776" i="47" s="1"/>
  <c r="M855" i="47"/>
  <c r="L856" i="47"/>
  <c r="K857" i="47" s="1"/>
  <c r="L636" i="47"/>
  <c r="K637" i="47" s="1"/>
  <c r="M635" i="47"/>
  <c r="M1555" i="47"/>
  <c r="L1556" i="47"/>
  <c r="K1557" i="47" s="1"/>
  <c r="L414" i="47"/>
  <c r="K415" i="47" s="1"/>
  <c r="M413" i="47"/>
  <c r="W34" i="43"/>
  <c r="X34" i="43" s="1"/>
  <c r="Y34" i="43" s="1"/>
  <c r="X35" i="31"/>
  <c r="Y35" i="31" s="1"/>
  <c r="N39" i="44"/>
  <c r="M40" i="44" s="1"/>
  <c r="O38" i="44"/>
  <c r="O64" i="44"/>
  <c r="N65" i="44"/>
  <c r="M66" i="44" s="1"/>
  <c r="W8" i="44"/>
  <c r="W62" i="44"/>
  <c r="N12" i="44"/>
  <c r="M13" i="44" s="1"/>
  <c r="O11" i="44"/>
  <c r="W35" i="44"/>
  <c r="V9" i="44"/>
  <c r="V36" i="44"/>
  <c r="V63" i="44"/>
  <c r="U64" i="44" s="1"/>
  <c r="N12" i="43"/>
  <c r="M13" i="43" s="1"/>
  <c r="O11" i="43"/>
  <c r="O65" i="43"/>
  <c r="N66" i="43"/>
  <c r="M67" i="43" s="1"/>
  <c r="V35" i="43"/>
  <c r="U36" i="43" s="1"/>
  <c r="V63" i="43"/>
  <c r="X62" i="43" s="1"/>
  <c r="Y62" i="43" s="1"/>
  <c r="O36" i="43"/>
  <c r="N37" i="43"/>
  <c r="M38" i="43" s="1"/>
  <c r="V9" i="43"/>
  <c r="U10" i="43" s="1"/>
  <c r="W62" i="43"/>
  <c r="N11" i="42"/>
  <c r="M12" i="42" s="1"/>
  <c r="O10" i="42"/>
  <c r="N37" i="42"/>
  <c r="M38" i="42" s="1"/>
  <c r="O36" i="42"/>
  <c r="V65" i="42"/>
  <c r="W34" i="42"/>
  <c r="X34" i="42" s="1"/>
  <c r="V9" i="42"/>
  <c r="U10" i="42" s="1"/>
  <c r="U35" i="42"/>
  <c r="O65" i="42"/>
  <c r="N66" i="42"/>
  <c r="M67" i="42" s="1"/>
  <c r="W64" i="42"/>
  <c r="X63" i="42"/>
  <c r="Y63" i="42" s="1"/>
  <c r="N66" i="41"/>
  <c r="M67" i="41" s="1"/>
  <c r="O65" i="41"/>
  <c r="W63" i="41"/>
  <c r="X62" i="41"/>
  <c r="Y62" i="41" s="1"/>
  <c r="W35" i="41"/>
  <c r="U64" i="41"/>
  <c r="O37" i="41"/>
  <c r="N38" i="41"/>
  <c r="M39" i="41" s="1"/>
  <c r="N12" i="41"/>
  <c r="M13" i="41" s="1"/>
  <c r="O11" i="41"/>
  <c r="V10" i="41"/>
  <c r="U36" i="41"/>
  <c r="V9" i="40"/>
  <c r="X8" i="40" s="1"/>
  <c r="Y8" i="40" s="1"/>
  <c r="O64" i="40"/>
  <c r="N65" i="40"/>
  <c r="M66" i="40" s="1"/>
  <c r="Y61" i="40"/>
  <c r="V62" i="40"/>
  <c r="U63" i="40" s="1"/>
  <c r="W35" i="40"/>
  <c r="O38" i="40"/>
  <c r="N39" i="40"/>
  <c r="M40" i="40" s="1"/>
  <c r="W8" i="40"/>
  <c r="N11" i="40"/>
  <c r="M12" i="40" s="1"/>
  <c r="O10" i="40"/>
  <c r="V36" i="40"/>
  <c r="X35" i="40" s="1"/>
  <c r="Y35" i="40" s="1"/>
  <c r="O11" i="39"/>
  <c r="N12" i="39"/>
  <c r="M13" i="39" s="1"/>
  <c r="W62" i="39"/>
  <c r="O64" i="39"/>
  <c r="N65" i="39"/>
  <c r="M66" i="39" s="1"/>
  <c r="N39" i="39"/>
  <c r="M40" i="39" s="1"/>
  <c r="O38" i="39"/>
  <c r="W10" i="39"/>
  <c r="X9" i="39"/>
  <c r="Y9" i="39" s="1"/>
  <c r="U63" i="39"/>
  <c r="U11" i="39"/>
  <c r="W36" i="39"/>
  <c r="U37" i="39"/>
  <c r="O64" i="38"/>
  <c r="N65" i="38"/>
  <c r="M66" i="38" s="1"/>
  <c r="W63" i="38"/>
  <c r="X62" i="38"/>
  <c r="Y62" i="38" s="1"/>
  <c r="V9" i="38"/>
  <c r="U10" i="38" s="1"/>
  <c r="V37" i="38"/>
  <c r="U38" i="38" s="1"/>
  <c r="W36" i="38"/>
  <c r="X35" i="38"/>
  <c r="Y35" i="38" s="1"/>
  <c r="W8" i="38"/>
  <c r="U64" i="38"/>
  <c r="N11" i="38"/>
  <c r="M12" i="38" s="1"/>
  <c r="O10" i="38"/>
  <c r="O38" i="38"/>
  <c r="N39" i="38"/>
  <c r="M40" i="38" s="1"/>
  <c r="O64" i="37"/>
  <c r="N65" i="37"/>
  <c r="M66" i="37" s="1"/>
  <c r="V11" i="37"/>
  <c r="U12" i="37" s="1"/>
  <c r="V36" i="37"/>
  <c r="U37" i="37" s="1"/>
  <c r="W10" i="37"/>
  <c r="X9" i="37"/>
  <c r="Y9" i="37" s="1"/>
  <c r="N12" i="37"/>
  <c r="M13" i="37" s="1"/>
  <c r="O11" i="37"/>
  <c r="N38" i="37"/>
  <c r="M39" i="37" s="1"/>
  <c r="O37" i="37"/>
  <c r="V63" i="37"/>
  <c r="U64" i="37" s="1"/>
  <c r="U10" i="36"/>
  <c r="V10" i="36" s="1"/>
  <c r="U11" i="36" s="1"/>
  <c r="O10" i="36"/>
  <c r="N11" i="36"/>
  <c r="M12" i="36" s="1"/>
  <c r="O38" i="36"/>
  <c r="N39" i="36"/>
  <c r="M40" i="36" s="1"/>
  <c r="V63" i="36"/>
  <c r="U64" i="36" s="1"/>
  <c r="O64" i="36"/>
  <c r="N65" i="36"/>
  <c r="M66" i="36" s="1"/>
  <c r="V36" i="36"/>
  <c r="W62" i="36"/>
  <c r="W9" i="36"/>
  <c r="N39" i="35"/>
  <c r="M40" i="35" s="1"/>
  <c r="O38" i="35"/>
  <c r="N66" i="35"/>
  <c r="M67" i="35" s="1"/>
  <c r="O65" i="35"/>
  <c r="N11" i="35"/>
  <c r="M12" i="35" s="1"/>
  <c r="O10" i="35"/>
  <c r="V36" i="35"/>
  <c r="U37" i="35" s="1"/>
  <c r="V8" i="35"/>
  <c r="U9" i="35" s="1"/>
  <c r="Y7" i="35"/>
  <c r="W63" i="35"/>
  <c r="W35" i="35"/>
  <c r="U64" i="35"/>
  <c r="O37" i="34"/>
  <c r="N38" i="34"/>
  <c r="M39" i="34" s="1"/>
  <c r="N64" i="34"/>
  <c r="M65" i="34" s="1"/>
  <c r="O63" i="34"/>
  <c r="N12" i="34"/>
  <c r="M13" i="34" s="1"/>
  <c r="O11" i="34"/>
  <c r="W35" i="34"/>
  <c r="V63" i="34"/>
  <c r="W8" i="34"/>
  <c r="V9" i="34"/>
  <c r="U10" i="34" s="1"/>
  <c r="U36" i="34"/>
  <c r="W62" i="34"/>
  <c r="U35" i="33"/>
  <c r="W34" i="33"/>
  <c r="X34" i="33" s="1"/>
  <c r="O36" i="33"/>
  <c r="N37" i="33"/>
  <c r="M38" i="33" s="1"/>
  <c r="O10" i="33"/>
  <c r="N11" i="33"/>
  <c r="M12" i="33" s="1"/>
  <c r="V9" i="33"/>
  <c r="W61" i="33"/>
  <c r="X61" i="33" s="1"/>
  <c r="Y61" i="33" s="1"/>
  <c r="V62" i="33"/>
  <c r="W8" i="33"/>
  <c r="O63" i="33"/>
  <c r="N64" i="33"/>
  <c r="M65" i="33" s="1"/>
  <c r="O10" i="32"/>
  <c r="N11" i="32"/>
  <c r="M12" i="32" s="1"/>
  <c r="O37" i="32"/>
  <c r="N38" i="32"/>
  <c r="M39" i="32" s="1"/>
  <c r="V36" i="32"/>
  <c r="X35" i="32" s="1"/>
  <c r="Y35" i="32" s="1"/>
  <c r="O65" i="32"/>
  <c r="N66" i="32"/>
  <c r="M67" i="32" s="1"/>
  <c r="V9" i="32"/>
  <c r="U10" i="32" s="1"/>
  <c r="W8" i="32"/>
  <c r="V64" i="32"/>
  <c r="U65" i="32" s="1"/>
  <c r="W35" i="32"/>
  <c r="O10" i="31"/>
  <c r="N11" i="31"/>
  <c r="M12" i="31" s="1"/>
  <c r="Y7" i="31"/>
  <c r="V8" i="31"/>
  <c r="W8" i="31" s="1"/>
  <c r="N40" i="31"/>
  <c r="M41" i="31" s="1"/>
  <c r="O39" i="31"/>
  <c r="V37" i="31"/>
  <c r="N66" i="31"/>
  <c r="M67" i="31" s="1"/>
  <c r="O65" i="31"/>
  <c r="W63" i="31"/>
  <c r="W36" i="31"/>
  <c r="U64" i="31"/>
  <c r="V36" i="30"/>
  <c r="U37" i="30" s="1"/>
  <c r="O37" i="30"/>
  <c r="N38" i="30"/>
  <c r="M39" i="30" s="1"/>
  <c r="U10" i="30"/>
  <c r="V63" i="30"/>
  <c r="W9" i="30"/>
  <c r="X8" i="30"/>
  <c r="Y8" i="30" s="1"/>
  <c r="N11" i="30"/>
  <c r="M12" i="30" s="1"/>
  <c r="O10" i="30"/>
  <c r="W35" i="30"/>
  <c r="O64" i="30"/>
  <c r="N65" i="30"/>
  <c r="M66" i="30" s="1"/>
  <c r="N66" i="29"/>
  <c r="M67" i="29" s="1"/>
  <c r="O65" i="29"/>
  <c r="O38" i="29"/>
  <c r="N39" i="29"/>
  <c r="M40" i="29" s="1"/>
  <c r="N11" i="29"/>
  <c r="M12" i="29" s="1"/>
  <c r="O10" i="29"/>
  <c r="W37" i="29"/>
  <c r="V64" i="29"/>
  <c r="U65" i="29" s="1"/>
  <c r="V9" i="29"/>
  <c r="U10" i="29" s="1"/>
  <c r="X36" i="29"/>
  <c r="Y36" i="29" s="1"/>
  <c r="U38" i="29"/>
  <c r="V64" i="28"/>
  <c r="X63" i="28" s="1"/>
  <c r="Y63" i="28" s="1"/>
  <c r="N66" i="28"/>
  <c r="M67" i="28" s="1"/>
  <c r="O65" i="28"/>
  <c r="O10" i="28"/>
  <c r="N11" i="28"/>
  <c r="M12" i="28" s="1"/>
  <c r="O37" i="28"/>
  <c r="N38" i="28"/>
  <c r="M39" i="28" s="1"/>
  <c r="V9" i="28"/>
  <c r="W63" i="28"/>
  <c r="X62" i="28"/>
  <c r="Y62" i="28" s="1"/>
  <c r="O64" i="27"/>
  <c r="N65" i="27"/>
  <c r="M66" i="27" s="1"/>
  <c r="O11" i="27"/>
  <c r="N12" i="27"/>
  <c r="M13" i="27" s="1"/>
  <c r="W36" i="27"/>
  <c r="X35" i="27"/>
  <c r="Y35" i="27" s="1"/>
  <c r="W9" i="27"/>
  <c r="X8" i="27"/>
  <c r="Y8" i="27" s="1"/>
  <c r="V63" i="27"/>
  <c r="U37" i="27"/>
  <c r="W62" i="27"/>
  <c r="N38" i="27"/>
  <c r="M39" i="27" s="1"/>
  <c r="O37" i="27"/>
  <c r="V10" i="27"/>
  <c r="U11" i="27" s="1"/>
  <c r="N11" i="26"/>
  <c r="M12" i="26" s="1"/>
  <c r="O10" i="26"/>
  <c r="N37" i="26"/>
  <c r="M38" i="26" s="1"/>
  <c r="O36" i="26"/>
  <c r="W8" i="26"/>
  <c r="V63" i="26"/>
  <c r="W34" i="26"/>
  <c r="X34" i="26" s="1"/>
  <c r="Y34" i="26" s="1"/>
  <c r="V9" i="26"/>
  <c r="V35" i="26"/>
  <c r="O65" i="26"/>
  <c r="N66" i="26"/>
  <c r="M67" i="26" s="1"/>
  <c r="O11" i="25"/>
  <c r="N12" i="25"/>
  <c r="M13" i="25" s="1"/>
  <c r="V11" i="25"/>
  <c r="U12" i="25" s="1"/>
  <c r="O38" i="25"/>
  <c r="N39" i="25"/>
  <c r="M40" i="25" s="1"/>
  <c r="V63" i="25"/>
  <c r="U64" i="25" s="1"/>
  <c r="W36" i="25"/>
  <c r="W10" i="25"/>
  <c r="X9" i="25"/>
  <c r="Y9" i="25" s="1"/>
  <c r="W62" i="25"/>
  <c r="O64" i="25"/>
  <c r="N65" i="25"/>
  <c r="M66" i="25" s="1"/>
  <c r="U37" i="25"/>
  <c r="N11" i="24"/>
  <c r="M12" i="24" s="1"/>
  <c r="O10" i="24"/>
  <c r="N39" i="24"/>
  <c r="M40" i="24" s="1"/>
  <c r="O38" i="24"/>
  <c r="W36" i="24"/>
  <c r="X35" i="24"/>
  <c r="Y35" i="24" s="1"/>
  <c r="V37" i="24"/>
  <c r="X36" i="24" s="1"/>
  <c r="Y36" i="24" s="1"/>
  <c r="V63" i="24"/>
  <c r="X62" i="24" s="1"/>
  <c r="Y62" i="24" s="1"/>
  <c r="N66" i="24"/>
  <c r="M67" i="24" s="1"/>
  <c r="O65" i="24"/>
  <c r="V9" i="24"/>
  <c r="U10" i="24" s="1"/>
  <c r="W62" i="24"/>
  <c r="N39" i="23"/>
  <c r="M40" i="23" s="1"/>
  <c r="O38" i="23"/>
  <c r="O64" i="23"/>
  <c r="N65" i="23"/>
  <c r="M66" i="23" s="1"/>
  <c r="V63" i="23"/>
  <c r="U64" i="23" s="1"/>
  <c r="V9" i="23"/>
  <c r="V37" i="23"/>
  <c r="O11" i="23"/>
  <c r="N12" i="23"/>
  <c r="M13" i="23" s="1"/>
  <c r="W36" i="23"/>
  <c r="X35" i="23"/>
  <c r="Y35" i="23" s="1"/>
  <c r="O64" i="22"/>
  <c r="N65" i="22"/>
  <c r="M66" i="22" s="1"/>
  <c r="N11" i="22"/>
  <c r="M12" i="22" s="1"/>
  <c r="O10" i="22"/>
  <c r="N38" i="22"/>
  <c r="M39" i="22" s="1"/>
  <c r="O37" i="22"/>
  <c r="W36" i="22"/>
  <c r="X35" i="22"/>
  <c r="Y35" i="22" s="1"/>
  <c r="W62" i="22"/>
  <c r="V37" i="22"/>
  <c r="U38" i="22" s="1"/>
  <c r="W8" i="22"/>
  <c r="V63" i="22"/>
  <c r="U64" i="22" s="1"/>
  <c r="U9" i="22"/>
  <c r="O65" i="21"/>
  <c r="N66" i="21"/>
  <c r="M67" i="21" s="1"/>
  <c r="O11" i="21"/>
  <c r="N12" i="21"/>
  <c r="M13" i="21" s="1"/>
  <c r="V63" i="21"/>
  <c r="O37" i="21"/>
  <c r="N38" i="21"/>
  <c r="M39" i="21" s="1"/>
  <c r="W9" i="21"/>
  <c r="U10" i="21"/>
  <c r="V36" i="21"/>
  <c r="V10" i="20"/>
  <c r="X9" i="20" s="1"/>
  <c r="Y9" i="20" s="1"/>
  <c r="O36" i="20"/>
  <c r="N37" i="20"/>
  <c r="M38" i="20" s="1"/>
  <c r="W35" i="20"/>
  <c r="W9" i="20"/>
  <c r="X8" i="20"/>
  <c r="Y8" i="20" s="1"/>
  <c r="U36" i="20"/>
  <c r="V62" i="20"/>
  <c r="U63" i="20" s="1"/>
  <c r="Y61" i="20"/>
  <c r="O64" i="20"/>
  <c r="N65" i="20"/>
  <c r="M66" i="20" s="1"/>
  <c r="N12" i="20"/>
  <c r="M13" i="20" s="1"/>
  <c r="O11" i="20"/>
  <c r="V35" i="19"/>
  <c r="U36" i="19" s="1"/>
  <c r="N65" i="19"/>
  <c r="M66" i="19" s="1"/>
  <c r="O64" i="19"/>
  <c r="O10" i="19"/>
  <c r="N11" i="19"/>
  <c r="M12" i="19" s="1"/>
  <c r="V62" i="19"/>
  <c r="U63" i="19" s="1"/>
  <c r="Y61" i="19"/>
  <c r="V9" i="19"/>
  <c r="O36" i="19"/>
  <c r="N37" i="19"/>
  <c r="M38" i="19" s="1"/>
  <c r="W34" i="19"/>
  <c r="X34" i="19" s="1"/>
  <c r="Y34" i="19" s="1"/>
  <c r="V64" i="17"/>
  <c r="N12" i="17"/>
  <c r="M13" i="17" s="1"/>
  <c r="O11" i="17"/>
  <c r="N39" i="17"/>
  <c r="M40" i="17" s="1"/>
  <c r="O38" i="17"/>
  <c r="V37" i="17"/>
  <c r="W63" i="17"/>
  <c r="X62" i="17"/>
  <c r="Y62" i="17" s="1"/>
  <c r="V9" i="17"/>
  <c r="W36" i="17"/>
  <c r="X35" i="17"/>
  <c r="Y35" i="17" s="1"/>
  <c r="N66" i="17"/>
  <c r="M67" i="17" s="1"/>
  <c r="O65" i="17"/>
  <c r="N67" i="5"/>
  <c r="M68" i="5" s="1"/>
  <c r="O66" i="5"/>
  <c r="V64" i="5"/>
  <c r="V36" i="5"/>
  <c r="N40" i="5"/>
  <c r="M41" i="5" s="1"/>
  <c r="O39" i="5"/>
  <c r="L1295" i="47" l="1"/>
  <c r="K1296" i="47" s="1"/>
  <c r="M1294" i="47"/>
  <c r="M1594" i="47"/>
  <c r="L1595" i="47"/>
  <c r="K1596" i="47" s="1"/>
  <c r="M1234" i="47"/>
  <c r="L1235" i="47"/>
  <c r="K1236" i="47" s="1"/>
  <c r="M414" i="47"/>
  <c r="L415" i="47"/>
  <c r="K416" i="47" s="1"/>
  <c r="M1476" i="47"/>
  <c r="L1477" i="47"/>
  <c r="K1478" i="47" s="1"/>
  <c r="M215" i="47"/>
  <c r="L216" i="47"/>
  <c r="K217" i="47" s="1"/>
  <c r="L755" i="47"/>
  <c r="K756" i="47" s="1"/>
  <c r="M754" i="47"/>
  <c r="L1616" i="47"/>
  <c r="K1617" i="47" s="1"/>
  <c r="M1615" i="47"/>
  <c r="M895" i="47"/>
  <c r="L896" i="47"/>
  <c r="K897" i="47" s="1"/>
  <c r="M956" i="47"/>
  <c r="L957" i="47"/>
  <c r="K958" i="47" s="1"/>
  <c r="M1556" i="47"/>
  <c r="L1557" i="47"/>
  <c r="K1558" i="47" s="1"/>
  <c r="M1055" i="47"/>
  <c r="L1056" i="47"/>
  <c r="K1057" i="47" s="1"/>
  <c r="L1036" i="47"/>
  <c r="K1037" i="47" s="1"/>
  <c r="M1035" i="47"/>
  <c r="L676" i="47"/>
  <c r="K677" i="47" s="1"/>
  <c r="M675" i="47"/>
  <c r="L35" i="47"/>
  <c r="K36" i="47" s="1"/>
  <c r="M34" i="47"/>
  <c r="M1396" i="47"/>
  <c r="L1397" i="47"/>
  <c r="K1398" i="47" s="1"/>
  <c r="M1516" i="47"/>
  <c r="L1517" i="47"/>
  <c r="K1518" i="47" s="1"/>
  <c r="M534" i="47"/>
  <c r="L535" i="47"/>
  <c r="K536" i="47" s="1"/>
  <c r="M1156" i="47"/>
  <c r="L1157" i="47"/>
  <c r="K1158" i="47" s="1"/>
  <c r="M1374" i="47"/>
  <c r="L1375" i="47"/>
  <c r="K1376" i="47" s="1"/>
  <c r="M1095" i="47"/>
  <c r="L1096" i="47"/>
  <c r="K1097" i="47" s="1"/>
  <c r="L96" i="47"/>
  <c r="K97" i="47" s="1"/>
  <c r="M95" i="47"/>
  <c r="L1177" i="47"/>
  <c r="K1178" i="47" s="1"/>
  <c r="M1176" i="47"/>
  <c r="M1636" i="47"/>
  <c r="L1637" i="47"/>
  <c r="K1638" i="47" s="1"/>
  <c r="L1496" i="47"/>
  <c r="K1497" i="47" s="1"/>
  <c r="M1495" i="47"/>
  <c r="L996" i="47"/>
  <c r="K997" i="47" s="1"/>
  <c r="M995" i="47"/>
  <c r="M496" i="47"/>
  <c r="L497" i="47"/>
  <c r="K498" i="47" s="1"/>
  <c r="L336" i="47"/>
  <c r="K337" i="47" s="1"/>
  <c r="M335" i="47"/>
  <c r="M1195" i="47"/>
  <c r="L1196" i="47"/>
  <c r="K1197" i="47" s="1"/>
  <c r="M794" i="47"/>
  <c r="L795" i="47"/>
  <c r="K796" i="47" s="1"/>
  <c r="L1416" i="47"/>
  <c r="K1417" i="47" s="1"/>
  <c r="M1415" i="47"/>
  <c r="M174" i="47"/>
  <c r="L175" i="47"/>
  <c r="K176" i="47" s="1"/>
  <c r="L916" i="47"/>
  <c r="K917" i="47" s="1"/>
  <c r="M915" i="47"/>
  <c r="L75" i="47"/>
  <c r="K76" i="47" s="1"/>
  <c r="M74" i="47"/>
  <c r="M695" i="47"/>
  <c r="L696" i="47"/>
  <c r="K697" i="47" s="1"/>
  <c r="M1676" i="47"/>
  <c r="L1677" i="47"/>
  <c r="K1678" i="47" s="1"/>
  <c r="M815" i="47"/>
  <c r="L816" i="47"/>
  <c r="K817" i="47" s="1"/>
  <c r="M1316" i="47"/>
  <c r="L1317" i="47"/>
  <c r="K1318" i="47" s="1"/>
  <c r="M375" i="47"/>
  <c r="L376" i="47"/>
  <c r="K377" i="47" s="1"/>
  <c r="M1276" i="47"/>
  <c r="L1277" i="47"/>
  <c r="K1278" i="47" s="1"/>
  <c r="L1696" i="47"/>
  <c r="K1697" i="47" s="1"/>
  <c r="M1695" i="47"/>
  <c r="M1436" i="47"/>
  <c r="L1437" i="47"/>
  <c r="K1438" i="47" s="1"/>
  <c r="L436" i="47"/>
  <c r="K437" i="47" s="1"/>
  <c r="M435" i="47"/>
  <c r="M615" i="47"/>
  <c r="L616" i="47"/>
  <c r="K617" i="47" s="1"/>
  <c r="L1336" i="47"/>
  <c r="K1337" i="47" s="1"/>
  <c r="M1335" i="47"/>
  <c r="M1135" i="47"/>
  <c r="L1136" i="47"/>
  <c r="K1137" i="47" s="1"/>
  <c r="L1116" i="47"/>
  <c r="K1117" i="47" s="1"/>
  <c r="M1115" i="47"/>
  <c r="M134" i="47"/>
  <c r="L135" i="47"/>
  <c r="K136" i="47" s="1"/>
  <c r="L236" i="47"/>
  <c r="K237" i="47" s="1"/>
  <c r="M235" i="47"/>
  <c r="L575" i="47"/>
  <c r="K576" i="47" s="1"/>
  <c r="M574" i="47"/>
  <c r="L516" i="47"/>
  <c r="K517" i="47" s="1"/>
  <c r="M515" i="47"/>
  <c r="L256" i="47"/>
  <c r="K257" i="47" s="1"/>
  <c r="M255" i="47"/>
  <c r="M396" i="47"/>
  <c r="L397" i="47"/>
  <c r="K398" i="47" s="1"/>
  <c r="L115" i="47"/>
  <c r="K116" i="47" s="1"/>
  <c r="M114" i="47"/>
  <c r="M554" i="47"/>
  <c r="L555" i="47"/>
  <c r="K556" i="47" s="1"/>
  <c r="L1656" i="47"/>
  <c r="K1657" i="47" s="1"/>
  <c r="M1655" i="47"/>
  <c r="M716" i="47"/>
  <c r="L717" i="47"/>
  <c r="K718" i="47" s="1"/>
  <c r="L356" i="47"/>
  <c r="K357" i="47" s="1"/>
  <c r="M355" i="47"/>
  <c r="M274" i="47"/>
  <c r="L275" i="47"/>
  <c r="K276" i="47" s="1"/>
  <c r="L196" i="47"/>
  <c r="K197" i="47" s="1"/>
  <c r="M195" i="47"/>
  <c r="L1217" i="47"/>
  <c r="K1218" i="47" s="1"/>
  <c r="M1216" i="47"/>
  <c r="L1076" i="47"/>
  <c r="K1077" i="47" s="1"/>
  <c r="M1075" i="47"/>
  <c r="L836" i="47"/>
  <c r="K837" i="47" s="1"/>
  <c r="M835" i="47"/>
  <c r="L315" i="47"/>
  <c r="K316" i="47" s="1"/>
  <c r="M314" i="47"/>
  <c r="L875" i="47"/>
  <c r="K876" i="47" s="1"/>
  <c r="M874" i="47"/>
  <c r="L56" i="47"/>
  <c r="K57" i="47" s="1"/>
  <c r="M55" i="47"/>
  <c r="M455" i="47"/>
  <c r="L456" i="47"/>
  <c r="K457" i="47" s="1"/>
  <c r="L1456" i="47"/>
  <c r="K1457" i="47" s="1"/>
  <c r="M1455" i="47"/>
  <c r="L1017" i="47"/>
  <c r="K1018" i="47" s="1"/>
  <c r="M1016" i="47"/>
  <c r="M14" i="47"/>
  <c r="L15" i="47"/>
  <c r="K16" i="47" s="1"/>
  <c r="M476" i="47"/>
  <c r="L477" i="47"/>
  <c r="K478" i="47" s="1"/>
  <c r="M935" i="47"/>
  <c r="L936" i="47"/>
  <c r="K937" i="47" s="1"/>
  <c r="L975" i="47"/>
  <c r="K976" i="47" s="1"/>
  <c r="M974" i="47"/>
  <c r="L857" i="47"/>
  <c r="K858" i="47" s="1"/>
  <c r="M856" i="47"/>
  <c r="L1576" i="47"/>
  <c r="K1577" i="47" s="1"/>
  <c r="M1575" i="47"/>
  <c r="M155" i="47"/>
  <c r="L156" i="47"/>
  <c r="K157" i="47" s="1"/>
  <c r="L1536" i="47"/>
  <c r="K1537" i="47" s="1"/>
  <c r="M1535" i="47"/>
  <c r="L1257" i="47"/>
  <c r="K1258" i="47" s="1"/>
  <c r="M1256" i="47"/>
  <c r="L737" i="47"/>
  <c r="K738" i="47" s="1"/>
  <c r="M736" i="47"/>
  <c r="L296" i="47"/>
  <c r="K297" i="47" s="1"/>
  <c r="M295" i="47"/>
  <c r="M1356" i="47"/>
  <c r="L1357" i="47"/>
  <c r="K1358" i="47" s="1"/>
  <c r="M636" i="47"/>
  <c r="L637" i="47"/>
  <c r="K638" i="47" s="1"/>
  <c r="M654" i="47"/>
  <c r="L655" i="47"/>
  <c r="K656" i="47" s="1"/>
  <c r="L596" i="47"/>
  <c r="K597" i="47" s="1"/>
  <c r="M595" i="47"/>
  <c r="M775" i="47"/>
  <c r="L776" i="47"/>
  <c r="K777" i="47" s="1"/>
  <c r="U37" i="40"/>
  <c r="V37" i="40" s="1"/>
  <c r="X36" i="40" s="1"/>
  <c r="Y36" i="40" s="1"/>
  <c r="X62" i="36"/>
  <c r="Y62" i="36" s="1"/>
  <c r="X35" i="30"/>
  <c r="Y35" i="30" s="1"/>
  <c r="V64" i="44"/>
  <c r="U65" i="44" s="1"/>
  <c r="W9" i="44"/>
  <c r="N13" i="44"/>
  <c r="M14" i="44" s="1"/>
  <c r="O12" i="44"/>
  <c r="N66" i="44"/>
  <c r="M67" i="44" s="1"/>
  <c r="O65" i="44"/>
  <c r="W36" i="44"/>
  <c r="N40" i="44"/>
  <c r="M41" i="44" s="1"/>
  <c r="O39" i="44"/>
  <c r="U10" i="44"/>
  <c r="W63" i="44"/>
  <c r="X62" i="44"/>
  <c r="Y62" i="44" s="1"/>
  <c r="U37" i="44"/>
  <c r="X35" i="44"/>
  <c r="Y35" i="44" s="1"/>
  <c r="X8" i="44"/>
  <c r="Y8" i="44" s="1"/>
  <c r="N67" i="43"/>
  <c r="M68" i="43" s="1"/>
  <c r="O66" i="43"/>
  <c r="V10" i="43"/>
  <c r="X9" i="43" s="1"/>
  <c r="Y9" i="43" s="1"/>
  <c r="N38" i="43"/>
  <c r="M39" i="43" s="1"/>
  <c r="O37" i="43"/>
  <c r="N13" i="43"/>
  <c r="M14" i="43" s="1"/>
  <c r="O12" i="43"/>
  <c r="W35" i="43"/>
  <c r="W63" i="43"/>
  <c r="U64" i="43"/>
  <c r="W9" i="43"/>
  <c r="X8" i="43"/>
  <c r="Y8" i="43" s="1"/>
  <c r="V36" i="43"/>
  <c r="N67" i="42"/>
  <c r="M68" i="42" s="1"/>
  <c r="O66" i="42"/>
  <c r="W9" i="42"/>
  <c r="X8" i="42"/>
  <c r="Y8" i="42" s="1"/>
  <c r="W65" i="42"/>
  <c r="X64" i="42"/>
  <c r="Y64" i="42" s="1"/>
  <c r="Y34" i="42"/>
  <c r="V35" i="42"/>
  <c r="U36" i="42" s="1"/>
  <c r="U66" i="42"/>
  <c r="V10" i="42"/>
  <c r="X9" i="42" s="1"/>
  <c r="Y9" i="42" s="1"/>
  <c r="N38" i="42"/>
  <c r="M39" i="42" s="1"/>
  <c r="O37" i="42"/>
  <c r="O11" i="42"/>
  <c r="N12" i="42"/>
  <c r="M13" i="42" s="1"/>
  <c r="N67" i="41"/>
  <c r="M68" i="41" s="1"/>
  <c r="O66" i="41"/>
  <c r="O12" i="41"/>
  <c r="N13" i="41"/>
  <c r="M14" i="41" s="1"/>
  <c r="W10" i="41"/>
  <c r="X9" i="41"/>
  <c r="Y9" i="41" s="1"/>
  <c r="N39" i="41"/>
  <c r="M40" i="41" s="1"/>
  <c r="O38" i="41"/>
  <c r="V64" i="41"/>
  <c r="V36" i="41"/>
  <c r="U37" i="41" s="1"/>
  <c r="U11" i="41"/>
  <c r="N12" i="40"/>
  <c r="M13" i="40" s="1"/>
  <c r="O11" i="40"/>
  <c r="N66" i="40"/>
  <c r="M67" i="40" s="1"/>
  <c r="O65" i="40"/>
  <c r="N40" i="40"/>
  <c r="M41" i="40" s="1"/>
  <c r="O39" i="40"/>
  <c r="W36" i="40"/>
  <c r="V63" i="40"/>
  <c r="X62" i="40" s="1"/>
  <c r="Y62" i="40" s="1"/>
  <c r="W9" i="40"/>
  <c r="W62" i="40"/>
  <c r="U10" i="40"/>
  <c r="O12" i="39"/>
  <c r="N13" i="39"/>
  <c r="M14" i="39" s="1"/>
  <c r="V11" i="39"/>
  <c r="U12" i="39" s="1"/>
  <c r="V37" i="39"/>
  <c r="U38" i="39" s="1"/>
  <c r="V63" i="39"/>
  <c r="U64" i="39" s="1"/>
  <c r="N40" i="39"/>
  <c r="M41" i="39" s="1"/>
  <c r="O39" i="39"/>
  <c r="N66" i="39"/>
  <c r="M67" i="39" s="1"/>
  <c r="O65" i="39"/>
  <c r="O11" i="38"/>
  <c r="N12" i="38"/>
  <c r="M13" i="38" s="1"/>
  <c r="N40" i="38"/>
  <c r="M41" i="38" s="1"/>
  <c r="O39" i="38"/>
  <c r="V38" i="38"/>
  <c r="X37" i="38" s="1"/>
  <c r="Y37" i="38" s="1"/>
  <c r="O65" i="38"/>
  <c r="N66" i="38"/>
  <c r="M67" i="38" s="1"/>
  <c r="V64" i="38"/>
  <c r="U65" i="38" s="1"/>
  <c r="X36" i="38"/>
  <c r="Y36" i="38" s="1"/>
  <c r="V10" i="38"/>
  <c r="W37" i="38"/>
  <c r="W9" i="38"/>
  <c r="X8" i="38"/>
  <c r="Y8" i="38" s="1"/>
  <c r="V37" i="37"/>
  <c r="U38" i="37" s="1"/>
  <c r="N13" i="37"/>
  <c r="M14" i="37" s="1"/>
  <c r="O12" i="37"/>
  <c r="V12" i="37"/>
  <c r="U13" i="37" s="1"/>
  <c r="O65" i="37"/>
  <c r="N66" i="37"/>
  <c r="M67" i="37" s="1"/>
  <c r="O38" i="37"/>
  <c r="N39" i="37"/>
  <c r="M40" i="37" s="1"/>
  <c r="V64" i="37"/>
  <c r="X63" i="37" s="1"/>
  <c r="Y63" i="37" s="1"/>
  <c r="W11" i="37"/>
  <c r="X10" i="37"/>
  <c r="Y10" i="37" s="1"/>
  <c r="W63" i="37"/>
  <c r="X62" i="37"/>
  <c r="Y62" i="37" s="1"/>
  <c r="W36" i="37"/>
  <c r="X35" i="37"/>
  <c r="Y35" i="37" s="1"/>
  <c r="O65" i="36"/>
  <c r="N66" i="36"/>
  <c r="M67" i="36" s="1"/>
  <c r="O11" i="36"/>
  <c r="N12" i="36"/>
  <c r="M13" i="36" s="1"/>
  <c r="W36" i="36"/>
  <c r="X35" i="36"/>
  <c r="Y35" i="36" s="1"/>
  <c r="N40" i="36"/>
  <c r="M41" i="36" s="1"/>
  <c r="O39" i="36"/>
  <c r="V11" i="36"/>
  <c r="V64" i="36"/>
  <c r="U65" i="36" s="1"/>
  <c r="W10" i="36"/>
  <c r="X9" i="36"/>
  <c r="Y9" i="36" s="1"/>
  <c r="U37" i="36"/>
  <c r="W63" i="36"/>
  <c r="V37" i="35"/>
  <c r="N67" i="35"/>
  <c r="M68" i="35" s="1"/>
  <c r="O66" i="35"/>
  <c r="O11" i="35"/>
  <c r="N12" i="35"/>
  <c r="M13" i="35" s="1"/>
  <c r="X35" i="35"/>
  <c r="Y35" i="35" s="1"/>
  <c r="N40" i="35"/>
  <c r="M41" i="35" s="1"/>
  <c r="O39" i="35"/>
  <c r="V9" i="35"/>
  <c r="X8" i="35" s="1"/>
  <c r="Y8" i="35" s="1"/>
  <c r="W36" i="35"/>
  <c r="V64" i="35"/>
  <c r="U65" i="35" s="1"/>
  <c r="W8" i="35"/>
  <c r="O64" i="34"/>
  <c r="N65" i="34"/>
  <c r="M66" i="34" s="1"/>
  <c r="O38" i="34"/>
  <c r="N39" i="34"/>
  <c r="M40" i="34" s="1"/>
  <c r="W63" i="34"/>
  <c r="X62" i="34"/>
  <c r="Y62" i="34" s="1"/>
  <c r="W9" i="34"/>
  <c r="U64" i="34"/>
  <c r="O12" i="34"/>
  <c r="N13" i="34"/>
  <c r="M14" i="34" s="1"/>
  <c r="V10" i="34"/>
  <c r="U11" i="34" s="1"/>
  <c r="V36" i="34"/>
  <c r="U37" i="34" s="1"/>
  <c r="X8" i="34"/>
  <c r="Y8" i="34" s="1"/>
  <c r="N38" i="33"/>
  <c r="M39" i="33" s="1"/>
  <c r="O37" i="33"/>
  <c r="Y34" i="33"/>
  <c r="V35" i="33"/>
  <c r="O64" i="33"/>
  <c r="N65" i="33"/>
  <c r="M66" i="33" s="1"/>
  <c r="N12" i="33"/>
  <c r="M13" i="33" s="1"/>
  <c r="O11" i="33"/>
  <c r="W9" i="33"/>
  <c r="X8" i="33"/>
  <c r="Y8" i="33" s="1"/>
  <c r="W62" i="33"/>
  <c r="U63" i="33"/>
  <c r="U10" i="33"/>
  <c r="U37" i="32"/>
  <c r="V37" i="32" s="1"/>
  <c r="X8" i="32"/>
  <c r="Y8" i="32" s="1"/>
  <c r="V65" i="32"/>
  <c r="X64" i="32" s="1"/>
  <c r="Y64" i="32" s="1"/>
  <c r="N67" i="32"/>
  <c r="M68" i="32" s="1"/>
  <c r="O66" i="32"/>
  <c r="N39" i="32"/>
  <c r="M40" i="32" s="1"/>
  <c r="O38" i="32"/>
  <c r="W9" i="32"/>
  <c r="W36" i="32"/>
  <c r="W64" i="32"/>
  <c r="X63" i="32"/>
  <c r="Y63" i="32" s="1"/>
  <c r="V10" i="32"/>
  <c r="O11" i="32"/>
  <c r="N12" i="32"/>
  <c r="M13" i="32" s="1"/>
  <c r="N12" i="31"/>
  <c r="M13" i="31" s="1"/>
  <c r="O11" i="31"/>
  <c r="U9" i="31"/>
  <c r="V9" i="31" s="1"/>
  <c r="N67" i="31"/>
  <c r="M68" i="31" s="1"/>
  <c r="O66" i="31"/>
  <c r="V64" i="31"/>
  <c r="U65" i="31" s="1"/>
  <c r="W37" i="31"/>
  <c r="X36" i="31"/>
  <c r="Y36" i="31" s="1"/>
  <c r="U38" i="31"/>
  <c r="N41" i="31"/>
  <c r="M42" i="31" s="1"/>
  <c r="O40" i="31"/>
  <c r="N39" i="30"/>
  <c r="M40" i="30" s="1"/>
  <c r="O38" i="30"/>
  <c r="N66" i="30"/>
  <c r="M67" i="30" s="1"/>
  <c r="O65" i="30"/>
  <c r="N12" i="30"/>
  <c r="M13" i="30" s="1"/>
  <c r="O11" i="30"/>
  <c r="V10" i="30"/>
  <c r="V37" i="30"/>
  <c r="W63" i="30"/>
  <c r="X62" i="30"/>
  <c r="Y62" i="30" s="1"/>
  <c r="U64" i="30"/>
  <c r="W36" i="30"/>
  <c r="N40" i="29"/>
  <c r="M41" i="29" s="1"/>
  <c r="O39" i="29"/>
  <c r="V10" i="29"/>
  <c r="U11" i="29" s="1"/>
  <c r="N67" i="29"/>
  <c r="M68" i="29" s="1"/>
  <c r="O66" i="29"/>
  <c r="V65" i="29"/>
  <c r="X64" i="29" s="1"/>
  <c r="Y64" i="29" s="1"/>
  <c r="V38" i="29"/>
  <c r="U39" i="29" s="1"/>
  <c r="O11" i="29"/>
  <c r="N12" i="29"/>
  <c r="M13" i="29" s="1"/>
  <c r="W9" i="29"/>
  <c r="X9" i="29"/>
  <c r="Y9" i="29" s="1"/>
  <c r="X8" i="29"/>
  <c r="Y8" i="29" s="1"/>
  <c r="W64" i="29"/>
  <c r="X63" i="29"/>
  <c r="Y63" i="29" s="1"/>
  <c r="N39" i="28"/>
  <c r="M40" i="28" s="1"/>
  <c r="O38" i="28"/>
  <c r="W36" i="28"/>
  <c r="X35" i="28"/>
  <c r="Y35" i="28" s="1"/>
  <c r="U37" i="28"/>
  <c r="N67" i="28"/>
  <c r="M68" i="28" s="1"/>
  <c r="O66" i="28"/>
  <c r="W64" i="28"/>
  <c r="W9" i="28"/>
  <c r="X8" i="28"/>
  <c r="Y8" i="28" s="1"/>
  <c r="O11" i="28"/>
  <c r="N12" i="28"/>
  <c r="M13" i="28" s="1"/>
  <c r="U10" i="28"/>
  <c r="U65" i="28"/>
  <c r="N66" i="27"/>
  <c r="M67" i="27" s="1"/>
  <c r="O65" i="27"/>
  <c r="V11" i="27"/>
  <c r="U12" i="27" s="1"/>
  <c r="O38" i="27"/>
  <c r="N39" i="27"/>
  <c r="M40" i="27" s="1"/>
  <c r="N13" i="27"/>
  <c r="M14" i="27" s="1"/>
  <c r="O12" i="27"/>
  <c r="U64" i="27"/>
  <c r="W63" i="27"/>
  <c r="X62" i="27"/>
  <c r="Y62" i="27" s="1"/>
  <c r="W10" i="27"/>
  <c r="X9" i="27"/>
  <c r="Y9" i="27" s="1"/>
  <c r="V37" i="27"/>
  <c r="U38" i="27" s="1"/>
  <c r="O37" i="26"/>
  <c r="N38" i="26"/>
  <c r="M39" i="26" s="1"/>
  <c r="N12" i="26"/>
  <c r="M13" i="26" s="1"/>
  <c r="O11" i="26"/>
  <c r="W35" i="26"/>
  <c r="U10" i="26"/>
  <c r="W63" i="26"/>
  <c r="X62" i="26"/>
  <c r="Y62" i="26" s="1"/>
  <c r="U64" i="26"/>
  <c r="U36" i="26"/>
  <c r="N67" i="26"/>
  <c r="M68" i="26" s="1"/>
  <c r="O66" i="26"/>
  <c r="W9" i="26"/>
  <c r="X8" i="26"/>
  <c r="Y8" i="26" s="1"/>
  <c r="V64" i="25"/>
  <c r="U65" i="25" s="1"/>
  <c r="O39" i="25"/>
  <c r="N40" i="25"/>
  <c r="M41" i="25" s="1"/>
  <c r="N13" i="25"/>
  <c r="M14" i="25" s="1"/>
  <c r="O12" i="25"/>
  <c r="N66" i="25"/>
  <c r="M67" i="25" s="1"/>
  <c r="O65" i="25"/>
  <c r="V37" i="25"/>
  <c r="U38" i="25" s="1"/>
  <c r="V12" i="25"/>
  <c r="U13" i="25" s="1"/>
  <c r="W11" i="25"/>
  <c r="X10" i="25"/>
  <c r="Y10" i="25" s="1"/>
  <c r="W63" i="25"/>
  <c r="X62" i="25"/>
  <c r="Y62" i="25" s="1"/>
  <c r="V10" i="24"/>
  <c r="U11" i="24" s="1"/>
  <c r="N67" i="24"/>
  <c r="M68" i="24" s="1"/>
  <c r="O66" i="24"/>
  <c r="O11" i="24"/>
  <c r="N12" i="24"/>
  <c r="M13" i="24" s="1"/>
  <c r="U38" i="24"/>
  <c r="N40" i="24"/>
  <c r="M41" i="24" s="1"/>
  <c r="O39" i="24"/>
  <c r="W63" i="24"/>
  <c r="W37" i="24"/>
  <c r="W9" i="24"/>
  <c r="X8" i="24"/>
  <c r="Y8" i="24" s="1"/>
  <c r="U64" i="24"/>
  <c r="N13" i="23"/>
  <c r="M14" i="23" s="1"/>
  <c r="O12" i="23"/>
  <c r="O39" i="23"/>
  <c r="N40" i="23"/>
  <c r="M41" i="23" s="1"/>
  <c r="W37" i="23"/>
  <c r="X36" i="23"/>
  <c r="Y36" i="23" s="1"/>
  <c r="W9" i="23"/>
  <c r="X8" i="23"/>
  <c r="Y8" i="23" s="1"/>
  <c r="V64" i="23"/>
  <c r="U10" i="23"/>
  <c r="N66" i="23"/>
  <c r="M67" i="23" s="1"/>
  <c r="O65" i="23"/>
  <c r="U38" i="23"/>
  <c r="W63" i="23"/>
  <c r="X62" i="23"/>
  <c r="Y62" i="23" s="1"/>
  <c r="V38" i="22"/>
  <c r="U39" i="22" s="1"/>
  <c r="N12" i="22"/>
  <c r="M13" i="22" s="1"/>
  <c r="O11" i="22"/>
  <c r="V9" i="22"/>
  <c r="U10" i="22" s="1"/>
  <c r="W63" i="22"/>
  <c r="X62" i="22"/>
  <c r="Y62" i="22" s="1"/>
  <c r="V64" i="22"/>
  <c r="X63" i="22" s="1"/>
  <c r="Y63" i="22" s="1"/>
  <c r="W37" i="22"/>
  <c r="X36" i="22"/>
  <c r="Y36" i="22" s="1"/>
  <c r="O38" i="22"/>
  <c r="N39" i="22"/>
  <c r="M40" i="22" s="1"/>
  <c r="N66" i="22"/>
  <c r="M67" i="22" s="1"/>
  <c r="O65" i="22"/>
  <c r="N67" i="21"/>
  <c r="M68" i="21" s="1"/>
  <c r="O66" i="21"/>
  <c r="N13" i="21"/>
  <c r="M14" i="21" s="1"/>
  <c r="O12" i="21"/>
  <c r="N39" i="21"/>
  <c r="M40" i="21" s="1"/>
  <c r="O38" i="21"/>
  <c r="V10" i="21"/>
  <c r="W63" i="21"/>
  <c r="X62" i="21"/>
  <c r="Y62" i="21" s="1"/>
  <c r="W36" i="21"/>
  <c r="X35" i="21"/>
  <c r="Y35" i="21" s="1"/>
  <c r="U37" i="21"/>
  <c r="U64" i="21"/>
  <c r="N13" i="20"/>
  <c r="M14" i="20" s="1"/>
  <c r="O12" i="20"/>
  <c r="N66" i="20"/>
  <c r="M67" i="20" s="1"/>
  <c r="O65" i="20"/>
  <c r="N38" i="20"/>
  <c r="M39" i="20" s="1"/>
  <c r="O37" i="20"/>
  <c r="W10" i="20"/>
  <c r="V63" i="20"/>
  <c r="W62" i="20"/>
  <c r="V36" i="20"/>
  <c r="U37" i="20" s="1"/>
  <c r="U11" i="20"/>
  <c r="O37" i="19"/>
  <c r="N38" i="19"/>
  <c r="M39" i="19" s="1"/>
  <c r="V36" i="19"/>
  <c r="N66" i="19"/>
  <c r="M67" i="19" s="1"/>
  <c r="O65" i="19"/>
  <c r="W9" i="19"/>
  <c r="X8" i="19"/>
  <c r="Y8" i="19" s="1"/>
  <c r="W62" i="19"/>
  <c r="N12" i="19"/>
  <c r="M13" i="19" s="1"/>
  <c r="O11" i="19"/>
  <c r="V63" i="19"/>
  <c r="X62" i="19" s="1"/>
  <c r="Y62" i="19" s="1"/>
  <c r="W35" i="19"/>
  <c r="U10" i="19"/>
  <c r="N67" i="17"/>
  <c r="M68" i="17" s="1"/>
  <c r="O66" i="17"/>
  <c r="O39" i="17"/>
  <c r="N40" i="17"/>
  <c r="M41" i="17" s="1"/>
  <c r="W37" i="17"/>
  <c r="W64" i="17"/>
  <c r="X63" i="17"/>
  <c r="Y63" i="17" s="1"/>
  <c r="O12" i="17"/>
  <c r="N13" i="17"/>
  <c r="M14" i="17" s="1"/>
  <c r="W9" i="17"/>
  <c r="X8" i="17"/>
  <c r="Y8" i="17" s="1"/>
  <c r="U38" i="17"/>
  <c r="U65" i="17"/>
  <c r="X36" i="17"/>
  <c r="Y36" i="17" s="1"/>
  <c r="U10" i="17"/>
  <c r="N68" i="5"/>
  <c r="M69" i="5" s="1"/>
  <c r="O67" i="5"/>
  <c r="W64" i="5"/>
  <c r="X63" i="5"/>
  <c r="Y63" i="5" s="1"/>
  <c r="U65" i="5"/>
  <c r="N41" i="5"/>
  <c r="M42" i="5" s="1"/>
  <c r="O40" i="5"/>
  <c r="W36" i="5"/>
  <c r="X35" i="5"/>
  <c r="Y35" i="5" s="1"/>
  <c r="U37" i="5"/>
  <c r="M1595" i="47" l="1"/>
  <c r="L1596" i="47"/>
  <c r="K1597" i="47" s="1"/>
  <c r="M1235" i="47"/>
  <c r="L1236" i="47"/>
  <c r="K1237" i="47" s="1"/>
  <c r="L1296" i="47"/>
  <c r="K1297" i="47" s="1"/>
  <c r="M1295" i="47"/>
  <c r="L297" i="47"/>
  <c r="K298" i="47" s="1"/>
  <c r="M296" i="47"/>
  <c r="M356" i="47"/>
  <c r="L357" i="47"/>
  <c r="K358" i="47" s="1"/>
  <c r="M397" i="47"/>
  <c r="L398" i="47"/>
  <c r="K399" i="47" s="1"/>
  <c r="L1137" i="47"/>
  <c r="K1138" i="47" s="1"/>
  <c r="M1136" i="47"/>
  <c r="L817" i="47"/>
  <c r="K818" i="47" s="1"/>
  <c r="M816" i="47"/>
  <c r="L1518" i="47"/>
  <c r="K1519" i="47" s="1"/>
  <c r="M1517" i="47"/>
  <c r="M896" i="47"/>
  <c r="L897" i="47"/>
  <c r="K898" i="47" s="1"/>
  <c r="M936" i="47"/>
  <c r="L937" i="47"/>
  <c r="K938" i="47" s="1"/>
  <c r="L457" i="47"/>
  <c r="K458" i="47" s="1"/>
  <c r="M456" i="47"/>
  <c r="M275" i="47"/>
  <c r="L276" i="47"/>
  <c r="K277" i="47" s="1"/>
  <c r="L1438" i="47"/>
  <c r="K1439" i="47" s="1"/>
  <c r="M1437" i="47"/>
  <c r="L697" i="47"/>
  <c r="K698" i="47" s="1"/>
  <c r="M696" i="47"/>
  <c r="M1196" i="47"/>
  <c r="L1197" i="47"/>
  <c r="K1198" i="47" s="1"/>
  <c r="M637" i="47"/>
  <c r="L638" i="47"/>
  <c r="K639" i="47" s="1"/>
  <c r="L738" i="47"/>
  <c r="K739" i="47" s="1"/>
  <c r="M737" i="47"/>
  <c r="L517" i="47"/>
  <c r="K518" i="47" s="1"/>
  <c r="M516" i="47"/>
  <c r="L1318" i="47"/>
  <c r="K1319" i="47" s="1"/>
  <c r="M1317" i="47"/>
  <c r="M535" i="47"/>
  <c r="L536" i="47"/>
  <c r="K537" i="47" s="1"/>
  <c r="M35" i="47"/>
  <c r="L36" i="47"/>
  <c r="K37" i="47" s="1"/>
  <c r="M957" i="47"/>
  <c r="L958" i="47"/>
  <c r="K959" i="47" s="1"/>
  <c r="L756" i="47"/>
  <c r="K757" i="47" s="1"/>
  <c r="M755" i="47"/>
  <c r="M655" i="47"/>
  <c r="L656" i="47"/>
  <c r="K657" i="47" s="1"/>
  <c r="M975" i="47"/>
  <c r="L976" i="47"/>
  <c r="K977" i="47" s="1"/>
  <c r="L556" i="47"/>
  <c r="K557" i="47" s="1"/>
  <c r="M555" i="47"/>
  <c r="M575" i="47"/>
  <c r="L576" i="47"/>
  <c r="K577" i="47" s="1"/>
  <c r="M135" i="47"/>
  <c r="L136" i="47"/>
  <c r="K137" i="47" s="1"/>
  <c r="M436" i="47"/>
  <c r="L437" i="47"/>
  <c r="K438" i="47" s="1"/>
  <c r="M1157" i="47"/>
  <c r="L1158" i="47"/>
  <c r="K1159" i="47" s="1"/>
  <c r="L1558" i="47"/>
  <c r="K1559" i="47" s="1"/>
  <c r="M1557" i="47"/>
  <c r="M156" i="47"/>
  <c r="L157" i="47"/>
  <c r="K158" i="47" s="1"/>
  <c r="L1018" i="47"/>
  <c r="K1019" i="47" s="1"/>
  <c r="M1017" i="47"/>
  <c r="M1217" i="47"/>
  <c r="L1218" i="47"/>
  <c r="K1219" i="47" s="1"/>
  <c r="M717" i="47"/>
  <c r="L718" i="47"/>
  <c r="K719" i="47" s="1"/>
  <c r="L617" i="47"/>
  <c r="K618" i="47" s="1"/>
  <c r="M616" i="47"/>
  <c r="L1417" i="47"/>
  <c r="K1418" i="47" s="1"/>
  <c r="M1416" i="47"/>
  <c r="L1478" i="47"/>
  <c r="K1479" i="47" s="1"/>
  <c r="M1477" i="47"/>
  <c r="M596" i="47"/>
  <c r="L597" i="47"/>
  <c r="K598" i="47" s="1"/>
  <c r="M477" i="47"/>
  <c r="L478" i="47"/>
  <c r="K479" i="47" s="1"/>
  <c r="L876" i="47"/>
  <c r="K877" i="47" s="1"/>
  <c r="M875" i="47"/>
  <c r="M1076" i="47"/>
  <c r="L1077" i="47"/>
  <c r="K1078" i="47" s="1"/>
  <c r="M115" i="47"/>
  <c r="L116" i="47"/>
  <c r="K117" i="47" s="1"/>
  <c r="M1116" i="47"/>
  <c r="L1117" i="47"/>
  <c r="K1118" i="47" s="1"/>
  <c r="L1178" i="47"/>
  <c r="K1179" i="47" s="1"/>
  <c r="M1177" i="47"/>
  <c r="L1097" i="47"/>
  <c r="K1098" i="47" s="1"/>
  <c r="M1096" i="47"/>
  <c r="M216" i="47"/>
  <c r="L217" i="47"/>
  <c r="K218" i="47" s="1"/>
  <c r="L1358" i="47"/>
  <c r="K1359" i="47" s="1"/>
  <c r="M1357" i="47"/>
  <c r="M1257" i="47"/>
  <c r="L1258" i="47"/>
  <c r="K1259" i="47" s="1"/>
  <c r="L1278" i="47"/>
  <c r="K1279" i="47" s="1"/>
  <c r="M1277" i="47"/>
  <c r="M175" i="47"/>
  <c r="L176" i="47"/>
  <c r="K177" i="47" s="1"/>
  <c r="L1457" i="47"/>
  <c r="K1458" i="47" s="1"/>
  <c r="M1456" i="47"/>
  <c r="L1337" i="47"/>
  <c r="K1338" i="47" s="1"/>
  <c r="M1336" i="47"/>
  <c r="M75" i="47"/>
  <c r="L76" i="47"/>
  <c r="K77" i="47" s="1"/>
  <c r="L917" i="47"/>
  <c r="K918" i="47" s="1"/>
  <c r="M916" i="47"/>
  <c r="L796" i="47"/>
  <c r="K797" i="47" s="1"/>
  <c r="M795" i="47"/>
  <c r="L1497" i="47"/>
  <c r="K1498" i="47" s="1"/>
  <c r="M1496" i="47"/>
  <c r="L97" i="47"/>
  <c r="K98" i="47" s="1"/>
  <c r="M96" i="47"/>
  <c r="M315" i="47"/>
  <c r="L316" i="47"/>
  <c r="K317" i="47" s="1"/>
  <c r="M196" i="47"/>
  <c r="L197" i="47"/>
  <c r="K198" i="47" s="1"/>
  <c r="L1657" i="47"/>
  <c r="K1658" i="47" s="1"/>
  <c r="M1656" i="47"/>
  <c r="M676" i="47"/>
  <c r="L677" i="47"/>
  <c r="K678" i="47" s="1"/>
  <c r="M776" i="47"/>
  <c r="L777" i="47"/>
  <c r="K778" i="47" s="1"/>
  <c r="L1537" i="47"/>
  <c r="K1538" i="47" s="1"/>
  <c r="M1536" i="47"/>
  <c r="L858" i="47"/>
  <c r="K859" i="47" s="1"/>
  <c r="M857" i="47"/>
  <c r="L16" i="47"/>
  <c r="K17" i="47" s="1"/>
  <c r="M15" i="47"/>
  <c r="L57" i="47"/>
  <c r="K58" i="47" s="1"/>
  <c r="M56" i="47"/>
  <c r="M836" i="47"/>
  <c r="L837" i="47"/>
  <c r="K838" i="47" s="1"/>
  <c r="L1697" i="47"/>
  <c r="K1698" i="47" s="1"/>
  <c r="M1696" i="47"/>
  <c r="L377" i="47"/>
  <c r="K378" i="47" s="1"/>
  <c r="M376" i="47"/>
  <c r="L1678" i="47"/>
  <c r="K1679" i="47" s="1"/>
  <c r="M1677" i="47"/>
  <c r="L337" i="47"/>
  <c r="K338" i="47" s="1"/>
  <c r="M336" i="47"/>
  <c r="L498" i="47"/>
  <c r="K499" i="47" s="1"/>
  <c r="M497" i="47"/>
  <c r="L1638" i="47"/>
  <c r="K1639" i="47" s="1"/>
  <c r="M1637" i="47"/>
  <c r="L1376" i="47"/>
  <c r="K1377" i="47" s="1"/>
  <c r="M1375" i="47"/>
  <c r="L1398" i="47"/>
  <c r="K1399" i="47" s="1"/>
  <c r="M1397" i="47"/>
  <c r="M1036" i="47"/>
  <c r="L1037" i="47"/>
  <c r="K1038" i="47" s="1"/>
  <c r="L1057" i="47"/>
  <c r="K1058" i="47" s="1"/>
  <c r="M1056" i="47"/>
  <c r="L1617" i="47"/>
  <c r="K1618" i="47" s="1"/>
  <c r="M1616" i="47"/>
  <c r="M415" i="47"/>
  <c r="L416" i="47"/>
  <c r="K417" i="47" s="1"/>
  <c r="L1577" i="47"/>
  <c r="K1578" i="47" s="1"/>
  <c r="M1576" i="47"/>
  <c r="M256" i="47"/>
  <c r="L257" i="47"/>
  <c r="K258" i="47" s="1"/>
  <c r="L237" i="47"/>
  <c r="K238" i="47" s="1"/>
  <c r="M236" i="47"/>
  <c r="M996" i="47"/>
  <c r="L997" i="47"/>
  <c r="K998" i="47" s="1"/>
  <c r="U65" i="37"/>
  <c r="V65" i="37" s="1"/>
  <c r="X9" i="24"/>
  <c r="Y9" i="24" s="1"/>
  <c r="U38" i="32"/>
  <c r="V38" i="32" s="1"/>
  <c r="U39" i="32" s="1"/>
  <c r="N14" i="44"/>
  <c r="M15" i="44" s="1"/>
  <c r="O13" i="44"/>
  <c r="N67" i="44"/>
  <c r="M68" i="44" s="1"/>
  <c r="O66" i="44"/>
  <c r="V65" i="44"/>
  <c r="U66" i="44" s="1"/>
  <c r="V37" i="44"/>
  <c r="U38" i="44" s="1"/>
  <c r="V10" i="44"/>
  <c r="U11" i="44" s="1"/>
  <c r="O40" i="44"/>
  <c r="N41" i="44"/>
  <c r="M42" i="44" s="1"/>
  <c r="W64" i="44"/>
  <c r="X63" i="44"/>
  <c r="Y63" i="44" s="1"/>
  <c r="N39" i="43"/>
  <c r="M40" i="43" s="1"/>
  <c r="O38" i="43"/>
  <c r="N14" i="43"/>
  <c r="M15" i="43" s="1"/>
  <c r="O13" i="43"/>
  <c r="O67" i="43"/>
  <c r="N68" i="43"/>
  <c r="M69" i="43" s="1"/>
  <c r="W36" i="43"/>
  <c r="X35" i="43"/>
  <c r="Y35" i="43" s="1"/>
  <c r="V64" i="43"/>
  <c r="U65" i="43" s="1"/>
  <c r="W10" i="43"/>
  <c r="U37" i="43"/>
  <c r="U11" i="43"/>
  <c r="U11" i="42"/>
  <c r="V11" i="42" s="1"/>
  <c r="X10" i="42" s="1"/>
  <c r="Y10" i="42" s="1"/>
  <c r="O12" i="42"/>
  <c r="N13" i="42"/>
  <c r="M14" i="42" s="1"/>
  <c r="V36" i="42"/>
  <c r="U37" i="42" s="1"/>
  <c r="N68" i="42"/>
  <c r="M69" i="42" s="1"/>
  <c r="O67" i="42"/>
  <c r="O38" i="42"/>
  <c r="N39" i="42"/>
  <c r="M40" i="42" s="1"/>
  <c r="V66" i="42"/>
  <c r="W10" i="42"/>
  <c r="W35" i="42"/>
  <c r="O67" i="41"/>
  <c r="N68" i="41"/>
  <c r="M69" i="41" s="1"/>
  <c r="O13" i="41"/>
  <c r="N14" i="41"/>
  <c r="M15" i="41" s="1"/>
  <c r="V37" i="41"/>
  <c r="U38" i="41" s="1"/>
  <c r="W64" i="41"/>
  <c r="X63" i="41"/>
  <c r="Y63" i="41" s="1"/>
  <c r="V11" i="41"/>
  <c r="U12" i="41" s="1"/>
  <c r="U65" i="41"/>
  <c r="W36" i="41"/>
  <c r="X35" i="41"/>
  <c r="Y35" i="41" s="1"/>
  <c r="N40" i="41"/>
  <c r="M41" i="41" s="1"/>
  <c r="O39" i="41"/>
  <c r="N67" i="40"/>
  <c r="M68" i="40" s="1"/>
  <c r="O66" i="40"/>
  <c r="N41" i="40"/>
  <c r="M42" i="40" s="1"/>
  <c r="O40" i="40"/>
  <c r="O12" i="40"/>
  <c r="N13" i="40"/>
  <c r="M14" i="40" s="1"/>
  <c r="V10" i="40"/>
  <c r="U11" i="40" s="1"/>
  <c r="U64" i="40"/>
  <c r="U38" i="40"/>
  <c r="W37" i="40"/>
  <c r="W63" i="40"/>
  <c r="N67" i="39"/>
  <c r="M68" i="39" s="1"/>
  <c r="O66" i="39"/>
  <c r="O40" i="39"/>
  <c r="N41" i="39"/>
  <c r="M42" i="39" s="1"/>
  <c r="V12" i="39"/>
  <c r="W63" i="39"/>
  <c r="X62" i="39"/>
  <c r="Y62" i="39" s="1"/>
  <c r="V38" i="39"/>
  <c r="V64" i="39"/>
  <c r="U65" i="39" s="1"/>
  <c r="O13" i="39"/>
  <c r="N14" i="39"/>
  <c r="M15" i="39" s="1"/>
  <c r="W37" i="39"/>
  <c r="X36" i="39"/>
  <c r="Y36" i="39" s="1"/>
  <c r="W11" i="39"/>
  <c r="X10" i="39"/>
  <c r="Y10" i="39" s="1"/>
  <c r="N13" i="38"/>
  <c r="M14" i="38" s="1"/>
  <c r="O12" i="38"/>
  <c r="W38" i="38"/>
  <c r="N41" i="38"/>
  <c r="M42" i="38" s="1"/>
  <c r="O40" i="38"/>
  <c r="W10" i="38"/>
  <c r="X9" i="38"/>
  <c r="Y9" i="38" s="1"/>
  <c r="V65" i="38"/>
  <c r="U66" i="38" s="1"/>
  <c r="U39" i="38"/>
  <c r="N67" i="38"/>
  <c r="M68" i="38" s="1"/>
  <c r="O66" i="38"/>
  <c r="U11" i="38"/>
  <c r="W64" i="38"/>
  <c r="X63" i="38"/>
  <c r="Y63" i="38" s="1"/>
  <c r="X36" i="37"/>
  <c r="Y36" i="37" s="1"/>
  <c r="O39" i="37"/>
  <c r="N40" i="37"/>
  <c r="M41" i="37" s="1"/>
  <c r="N14" i="37"/>
  <c r="M15" i="37" s="1"/>
  <c r="O13" i="37"/>
  <c r="V38" i="37"/>
  <c r="U39" i="37" s="1"/>
  <c r="W64" i="37"/>
  <c r="V13" i="37"/>
  <c r="W12" i="37"/>
  <c r="X11" i="37"/>
  <c r="Y11" i="37" s="1"/>
  <c r="N67" i="37"/>
  <c r="M68" i="37" s="1"/>
  <c r="O66" i="37"/>
  <c r="W37" i="37"/>
  <c r="N41" i="36"/>
  <c r="M42" i="36" s="1"/>
  <c r="O40" i="36"/>
  <c r="V65" i="36"/>
  <c r="U66" i="36" s="1"/>
  <c r="N67" i="36"/>
  <c r="M68" i="36" s="1"/>
  <c r="O66" i="36"/>
  <c r="O12" i="36"/>
  <c r="N13" i="36"/>
  <c r="M14" i="36" s="1"/>
  <c r="W11" i="36"/>
  <c r="X10" i="36"/>
  <c r="Y10" i="36" s="1"/>
  <c r="V37" i="36"/>
  <c r="U38" i="36" s="1"/>
  <c r="U12" i="36"/>
  <c r="W64" i="36"/>
  <c r="X63" i="36"/>
  <c r="Y63" i="36" s="1"/>
  <c r="N41" i="35"/>
  <c r="M42" i="35" s="1"/>
  <c r="O40" i="35"/>
  <c r="O67" i="35"/>
  <c r="N68" i="35"/>
  <c r="M69" i="35" s="1"/>
  <c r="W64" i="35"/>
  <c r="X63" i="35"/>
  <c r="Y63" i="35" s="1"/>
  <c r="W9" i="35"/>
  <c r="N13" i="35"/>
  <c r="M14" i="35" s="1"/>
  <c r="O12" i="35"/>
  <c r="V65" i="35"/>
  <c r="X64" i="35" s="1"/>
  <c r="Y64" i="35" s="1"/>
  <c r="U10" i="35"/>
  <c r="W37" i="35"/>
  <c r="X36" i="35"/>
  <c r="Y36" i="35" s="1"/>
  <c r="U38" i="35"/>
  <c r="N66" i="34"/>
  <c r="M67" i="34" s="1"/>
  <c r="O65" i="34"/>
  <c r="N40" i="34"/>
  <c r="M41" i="34" s="1"/>
  <c r="O39" i="34"/>
  <c r="N14" i="34"/>
  <c r="M15" i="34" s="1"/>
  <c r="O13" i="34"/>
  <c r="W10" i="34"/>
  <c r="X9" i="34"/>
  <c r="Y9" i="34" s="1"/>
  <c r="V37" i="34"/>
  <c r="U38" i="34" s="1"/>
  <c r="W36" i="34"/>
  <c r="X35" i="34"/>
  <c r="Y35" i="34" s="1"/>
  <c r="V11" i="34"/>
  <c r="U12" i="34" s="1"/>
  <c r="V64" i="34"/>
  <c r="U65" i="34" s="1"/>
  <c r="N39" i="33"/>
  <c r="M40" i="33" s="1"/>
  <c r="O38" i="33"/>
  <c r="W35" i="33"/>
  <c r="U36" i="33"/>
  <c r="O12" i="33"/>
  <c r="N13" i="33"/>
  <c r="M14" i="33" s="1"/>
  <c r="V10" i="33"/>
  <c r="U11" i="33" s="1"/>
  <c r="V63" i="33"/>
  <c r="N66" i="33"/>
  <c r="M67" i="33" s="1"/>
  <c r="O65" i="33"/>
  <c r="U66" i="32"/>
  <c r="V66" i="32" s="1"/>
  <c r="U67" i="32" s="1"/>
  <c r="N13" i="32"/>
  <c r="M14" i="32" s="1"/>
  <c r="O12" i="32"/>
  <c r="W10" i="32"/>
  <c r="X9" i="32"/>
  <c r="Y9" i="32" s="1"/>
  <c r="U11" i="32"/>
  <c r="N40" i="32"/>
  <c r="M41" i="32" s="1"/>
  <c r="O39" i="32"/>
  <c r="O67" i="32"/>
  <c r="N68" i="32"/>
  <c r="M69" i="32" s="1"/>
  <c r="W37" i="32"/>
  <c r="X36" i="32"/>
  <c r="Y36" i="32" s="1"/>
  <c r="W65" i="32"/>
  <c r="N13" i="31"/>
  <c r="M14" i="31" s="1"/>
  <c r="O12" i="31"/>
  <c r="U10" i="31"/>
  <c r="W9" i="31"/>
  <c r="X8" i="31"/>
  <c r="Y8" i="31" s="1"/>
  <c r="O41" i="31"/>
  <c r="N42" i="31"/>
  <c r="M43" i="31" s="1"/>
  <c r="V38" i="31"/>
  <c r="V65" i="31"/>
  <c r="X64" i="31" s="1"/>
  <c r="Y64" i="31" s="1"/>
  <c r="O67" i="31"/>
  <c r="N68" i="31"/>
  <c r="M69" i="31" s="1"/>
  <c r="W64" i="31"/>
  <c r="X63" i="31"/>
  <c r="Y63" i="31" s="1"/>
  <c r="N67" i="30"/>
  <c r="M68" i="30" s="1"/>
  <c r="O66" i="30"/>
  <c r="N40" i="30"/>
  <c r="M41" i="30" s="1"/>
  <c r="O39" i="30"/>
  <c r="V64" i="30"/>
  <c r="W37" i="30"/>
  <c r="X36" i="30"/>
  <c r="Y36" i="30" s="1"/>
  <c r="W10" i="30"/>
  <c r="X9" i="30"/>
  <c r="Y9" i="30" s="1"/>
  <c r="N13" i="30"/>
  <c r="M14" i="30" s="1"/>
  <c r="O12" i="30"/>
  <c r="U38" i="30"/>
  <c r="U11" i="30"/>
  <c r="N41" i="29"/>
  <c r="M42" i="29" s="1"/>
  <c r="O40" i="29"/>
  <c r="O12" i="29"/>
  <c r="N13" i="29"/>
  <c r="M14" i="29" s="1"/>
  <c r="V39" i="29"/>
  <c r="W10" i="29"/>
  <c r="O67" i="29"/>
  <c r="N68" i="29"/>
  <c r="M69" i="29" s="1"/>
  <c r="W65" i="29"/>
  <c r="V11" i="29"/>
  <c r="U12" i="29" s="1"/>
  <c r="W38" i="29"/>
  <c r="X37" i="29"/>
  <c r="Y37" i="29" s="1"/>
  <c r="U66" i="29"/>
  <c r="N13" i="28"/>
  <c r="M14" i="28" s="1"/>
  <c r="O12" i="28"/>
  <c r="N40" i="28"/>
  <c r="M41" i="28" s="1"/>
  <c r="O39" i="28"/>
  <c r="V65" i="28"/>
  <c r="U66" i="28" s="1"/>
  <c r="O67" i="28"/>
  <c r="N68" i="28"/>
  <c r="M69" i="28" s="1"/>
  <c r="V37" i="28"/>
  <c r="U38" i="28" s="1"/>
  <c r="V10" i="28"/>
  <c r="U11" i="28" s="1"/>
  <c r="X10" i="27"/>
  <c r="Y10" i="27" s="1"/>
  <c r="N40" i="27"/>
  <c r="M41" i="27" s="1"/>
  <c r="O39" i="27"/>
  <c r="V38" i="27"/>
  <c r="X37" i="27" s="1"/>
  <c r="Y37" i="27" s="1"/>
  <c r="N14" i="27"/>
  <c r="M15" i="27" s="1"/>
  <c r="O13" i="27"/>
  <c r="V12" i="27"/>
  <c r="U13" i="27" s="1"/>
  <c r="V64" i="27"/>
  <c r="N67" i="27"/>
  <c r="M68" i="27" s="1"/>
  <c r="O66" i="27"/>
  <c r="W37" i="27"/>
  <c r="X36" i="27"/>
  <c r="Y36" i="27" s="1"/>
  <c r="W11" i="27"/>
  <c r="N13" i="26"/>
  <c r="M14" i="26" s="1"/>
  <c r="O12" i="26"/>
  <c r="N39" i="26"/>
  <c r="M40" i="26" s="1"/>
  <c r="O38" i="26"/>
  <c r="V36" i="26"/>
  <c r="O67" i="26"/>
  <c r="N68" i="26"/>
  <c r="M69" i="26" s="1"/>
  <c r="V64" i="26"/>
  <c r="U65" i="26" s="1"/>
  <c r="V10" i="26"/>
  <c r="U11" i="26" s="1"/>
  <c r="X63" i="25"/>
  <c r="Y63" i="25" s="1"/>
  <c r="V13" i="25"/>
  <c r="W64" i="25"/>
  <c r="V38" i="25"/>
  <c r="U39" i="25" s="1"/>
  <c r="O13" i="25"/>
  <c r="N14" i="25"/>
  <c r="M15" i="25" s="1"/>
  <c r="W12" i="25"/>
  <c r="W37" i="25"/>
  <c r="X36" i="25"/>
  <c r="Y36" i="25" s="1"/>
  <c r="V65" i="25"/>
  <c r="N67" i="25"/>
  <c r="M68" i="25" s="1"/>
  <c r="O66" i="25"/>
  <c r="N41" i="25"/>
  <c r="M42" i="25" s="1"/>
  <c r="O40" i="25"/>
  <c r="X11" i="25"/>
  <c r="Y11" i="25" s="1"/>
  <c r="O67" i="24"/>
  <c r="N68" i="24"/>
  <c r="M69" i="24" s="1"/>
  <c r="O40" i="24"/>
  <c r="N41" i="24"/>
  <c r="M42" i="24" s="1"/>
  <c r="V11" i="24"/>
  <c r="V64" i="24"/>
  <c r="N13" i="24"/>
  <c r="M14" i="24" s="1"/>
  <c r="O12" i="24"/>
  <c r="V38" i="24"/>
  <c r="U39" i="24" s="1"/>
  <c r="W10" i="24"/>
  <c r="N67" i="23"/>
  <c r="M68" i="23" s="1"/>
  <c r="O66" i="23"/>
  <c r="O13" i="23"/>
  <c r="N14" i="23"/>
  <c r="M15" i="23" s="1"/>
  <c r="N41" i="23"/>
  <c r="M42" i="23" s="1"/>
  <c r="O40" i="23"/>
  <c r="W64" i="23"/>
  <c r="U65" i="23"/>
  <c r="X63" i="23"/>
  <c r="Y63" i="23" s="1"/>
  <c r="V38" i="23"/>
  <c r="U39" i="23" s="1"/>
  <c r="V10" i="23"/>
  <c r="U65" i="22"/>
  <c r="V65" i="22" s="1"/>
  <c r="U66" i="22" s="1"/>
  <c r="X37" i="22"/>
  <c r="Y37" i="22" s="1"/>
  <c r="N67" i="22"/>
  <c r="M68" i="22" s="1"/>
  <c r="O66" i="22"/>
  <c r="V39" i="22"/>
  <c r="N13" i="22"/>
  <c r="M14" i="22" s="1"/>
  <c r="O12" i="22"/>
  <c r="W64" i="22"/>
  <c r="W9" i="22"/>
  <c r="X8" i="22"/>
  <c r="Y8" i="22" s="1"/>
  <c r="V10" i="22"/>
  <c r="X9" i="22" s="1"/>
  <c r="Y9" i="22" s="1"/>
  <c r="O39" i="22"/>
  <c r="N40" i="22"/>
  <c r="M41" i="22" s="1"/>
  <c r="W38" i="22"/>
  <c r="W10" i="21"/>
  <c r="X9" i="21"/>
  <c r="Y9" i="21" s="1"/>
  <c r="O39" i="21"/>
  <c r="N40" i="21"/>
  <c r="M41" i="21" s="1"/>
  <c r="O13" i="21"/>
  <c r="N14" i="21"/>
  <c r="M15" i="21" s="1"/>
  <c r="U11" i="21"/>
  <c r="V64" i="21"/>
  <c r="U65" i="21" s="1"/>
  <c r="O67" i="21"/>
  <c r="N68" i="21"/>
  <c r="M69" i="21" s="1"/>
  <c r="V37" i="21"/>
  <c r="N67" i="20"/>
  <c r="M68" i="20" s="1"/>
  <c r="O66" i="20"/>
  <c r="N14" i="20"/>
  <c r="M15" i="20" s="1"/>
  <c r="O13" i="20"/>
  <c r="W63" i="20"/>
  <c r="W36" i="20"/>
  <c r="X35" i="20"/>
  <c r="Y35" i="20" s="1"/>
  <c r="V37" i="20"/>
  <c r="U38" i="20" s="1"/>
  <c r="U64" i="20"/>
  <c r="V11" i="20"/>
  <c r="U12" i="20" s="1"/>
  <c r="X62" i="20"/>
  <c r="Y62" i="20" s="1"/>
  <c r="N39" i="20"/>
  <c r="M40" i="20" s="1"/>
  <c r="O38" i="20"/>
  <c r="O12" i="19"/>
  <c r="N13" i="19"/>
  <c r="M14" i="19" s="1"/>
  <c r="N39" i="19"/>
  <c r="M40" i="19" s="1"/>
  <c r="O38" i="19"/>
  <c r="N67" i="19"/>
  <c r="M68" i="19" s="1"/>
  <c r="O66" i="19"/>
  <c r="W36" i="19"/>
  <c r="X35" i="19"/>
  <c r="Y35" i="19" s="1"/>
  <c r="W63" i="19"/>
  <c r="U37" i="19"/>
  <c r="V10" i="19"/>
  <c r="U11" i="19" s="1"/>
  <c r="U64" i="19"/>
  <c r="O67" i="17"/>
  <c r="N68" i="17"/>
  <c r="M69" i="17" s="1"/>
  <c r="V65" i="17"/>
  <c r="V10" i="17"/>
  <c r="U11" i="17" s="1"/>
  <c r="V38" i="17"/>
  <c r="U39" i="17" s="1"/>
  <c r="N14" i="17"/>
  <c r="M15" i="17" s="1"/>
  <c r="O13" i="17"/>
  <c r="N41" i="17"/>
  <c r="M42" i="17" s="1"/>
  <c r="O40" i="17"/>
  <c r="N69" i="5"/>
  <c r="M70" i="5" s="1"/>
  <c r="O68" i="5"/>
  <c r="V65" i="5"/>
  <c r="U66" i="5" s="1"/>
  <c r="N42" i="5"/>
  <c r="M43" i="5" s="1"/>
  <c r="O41" i="5"/>
  <c r="V37" i="5"/>
  <c r="X35" i="42" l="1"/>
  <c r="Y35" i="42" s="1"/>
  <c r="M1236" i="47"/>
  <c r="L1237" i="47"/>
  <c r="K1238" i="47" s="1"/>
  <c r="M1596" i="47"/>
  <c r="L1597" i="47"/>
  <c r="K1598" i="47" s="1"/>
  <c r="L1297" i="47"/>
  <c r="K1298" i="47" s="1"/>
  <c r="M1296" i="47"/>
  <c r="X36" i="34"/>
  <c r="Y36" i="34" s="1"/>
  <c r="M597" i="47"/>
  <c r="L598" i="47"/>
  <c r="K599" i="47" s="1"/>
  <c r="L618" i="47"/>
  <c r="K619" i="47" s="1"/>
  <c r="M617" i="47"/>
  <c r="M1158" i="47"/>
  <c r="L1159" i="47"/>
  <c r="K1160" i="47" s="1"/>
  <c r="L959" i="47"/>
  <c r="K960" i="47" s="1"/>
  <c r="M958" i="47"/>
  <c r="M536" i="47"/>
  <c r="L537" i="47"/>
  <c r="K538" i="47" s="1"/>
  <c r="M237" i="47"/>
  <c r="L238" i="47"/>
  <c r="K239" i="47" s="1"/>
  <c r="L378" i="47"/>
  <c r="K379" i="47" s="1"/>
  <c r="M377" i="47"/>
  <c r="M837" i="47"/>
  <c r="L838" i="47"/>
  <c r="K839" i="47" s="1"/>
  <c r="M97" i="47"/>
  <c r="L98" i="47"/>
  <c r="K99" i="47" s="1"/>
  <c r="M917" i="47"/>
  <c r="L918" i="47"/>
  <c r="K919" i="47" s="1"/>
  <c r="M1117" i="47"/>
  <c r="L1118" i="47"/>
  <c r="K1119" i="47" s="1"/>
  <c r="M1077" i="47"/>
  <c r="L1078" i="47"/>
  <c r="K1079" i="47" s="1"/>
  <c r="M478" i="47"/>
  <c r="L479" i="47"/>
  <c r="K480" i="47" s="1"/>
  <c r="M1417" i="47"/>
  <c r="L1418" i="47"/>
  <c r="K1419" i="47" s="1"/>
  <c r="L1019" i="47"/>
  <c r="K1020" i="47" s="1"/>
  <c r="M1018" i="47"/>
  <c r="M36" i="47"/>
  <c r="L37" i="47"/>
  <c r="K38" i="47" s="1"/>
  <c r="M257" i="47"/>
  <c r="L258" i="47"/>
  <c r="K259" i="47" s="1"/>
  <c r="L1399" i="47"/>
  <c r="K1400" i="47" s="1"/>
  <c r="M1398" i="47"/>
  <c r="L17" i="47"/>
  <c r="K18" i="47" s="1"/>
  <c r="M16" i="47"/>
  <c r="M677" i="47"/>
  <c r="L678" i="47"/>
  <c r="K679" i="47" s="1"/>
  <c r="M316" i="47"/>
  <c r="L317" i="47"/>
  <c r="K318" i="47" s="1"/>
  <c r="M76" i="47"/>
  <c r="L77" i="47"/>
  <c r="K78" i="47" s="1"/>
  <c r="L177" i="47"/>
  <c r="K178" i="47" s="1"/>
  <c r="M176" i="47"/>
  <c r="L1359" i="47"/>
  <c r="K1360" i="47" s="1"/>
  <c r="M1358" i="47"/>
  <c r="M1218" i="47"/>
  <c r="L1219" i="47"/>
  <c r="K1220" i="47" s="1"/>
  <c r="M157" i="47"/>
  <c r="L158" i="47"/>
  <c r="K159" i="47" s="1"/>
  <c r="L577" i="47"/>
  <c r="K578" i="47" s="1"/>
  <c r="M576" i="47"/>
  <c r="L657" i="47"/>
  <c r="K658" i="47" s="1"/>
  <c r="M656" i="47"/>
  <c r="L639" i="47"/>
  <c r="K640" i="47" s="1"/>
  <c r="M638" i="47"/>
  <c r="L1138" i="47"/>
  <c r="K1139" i="47" s="1"/>
  <c r="M1137" i="47"/>
  <c r="L358" i="47"/>
  <c r="K359" i="47" s="1"/>
  <c r="M357" i="47"/>
  <c r="M1617" i="47"/>
  <c r="L1618" i="47"/>
  <c r="K1619" i="47" s="1"/>
  <c r="M1037" i="47"/>
  <c r="L1038" i="47"/>
  <c r="K1039" i="47" s="1"/>
  <c r="L1679" i="47"/>
  <c r="K1680" i="47" s="1"/>
  <c r="M1678" i="47"/>
  <c r="M1537" i="47"/>
  <c r="L1538" i="47"/>
  <c r="K1539" i="47" s="1"/>
  <c r="M1258" i="47"/>
  <c r="L1259" i="47"/>
  <c r="K1260" i="47" s="1"/>
  <c r="L218" i="47"/>
  <c r="K219" i="47" s="1"/>
  <c r="M217" i="47"/>
  <c r="M116" i="47"/>
  <c r="L117" i="47"/>
  <c r="K118" i="47" s="1"/>
  <c r="L1377" i="47"/>
  <c r="K1378" i="47" s="1"/>
  <c r="M1376" i="47"/>
  <c r="M57" i="47"/>
  <c r="L58" i="47"/>
  <c r="K59" i="47" s="1"/>
  <c r="L778" i="47"/>
  <c r="K779" i="47" s="1"/>
  <c r="M777" i="47"/>
  <c r="L877" i="47"/>
  <c r="K878" i="47" s="1"/>
  <c r="M876" i="47"/>
  <c r="M718" i="47"/>
  <c r="L719" i="47"/>
  <c r="K720" i="47" s="1"/>
  <c r="L137" i="47"/>
  <c r="K138" i="47" s="1"/>
  <c r="M136" i="47"/>
  <c r="L698" i="47"/>
  <c r="K699" i="47" s="1"/>
  <c r="M697" i="47"/>
  <c r="L277" i="47"/>
  <c r="K278" i="47" s="1"/>
  <c r="M276" i="47"/>
  <c r="M1697" i="47"/>
  <c r="L1698" i="47"/>
  <c r="K1699" i="47" s="1"/>
  <c r="L859" i="47"/>
  <c r="K860" i="47" s="1"/>
  <c r="M858" i="47"/>
  <c r="L797" i="47"/>
  <c r="K798" i="47" s="1"/>
  <c r="M796" i="47"/>
  <c r="M1457" i="47"/>
  <c r="L1458" i="47"/>
  <c r="K1459" i="47" s="1"/>
  <c r="L1479" i="47"/>
  <c r="K1480" i="47" s="1"/>
  <c r="M1478" i="47"/>
  <c r="L1198" i="47"/>
  <c r="K1199" i="47" s="1"/>
  <c r="M1197" i="47"/>
  <c r="L1639" i="47"/>
  <c r="K1640" i="47" s="1"/>
  <c r="M1638" i="47"/>
  <c r="M1657" i="47"/>
  <c r="L1658" i="47"/>
  <c r="K1659" i="47" s="1"/>
  <c r="M1337" i="47"/>
  <c r="L1338" i="47"/>
  <c r="K1339" i="47" s="1"/>
  <c r="L1279" i="47"/>
  <c r="K1280" i="47" s="1"/>
  <c r="M1278" i="47"/>
  <c r="L1098" i="47"/>
  <c r="K1099" i="47" s="1"/>
  <c r="M1097" i="47"/>
  <c r="L1559" i="47"/>
  <c r="K1560" i="47" s="1"/>
  <c r="M1558" i="47"/>
  <c r="M517" i="47"/>
  <c r="L518" i="47"/>
  <c r="K519" i="47" s="1"/>
  <c r="L898" i="47"/>
  <c r="K899" i="47" s="1"/>
  <c r="M897" i="47"/>
  <c r="L739" i="47"/>
  <c r="K740" i="47" s="1"/>
  <c r="M738" i="47"/>
  <c r="L938" i="47"/>
  <c r="K939" i="47" s="1"/>
  <c r="M937" i="47"/>
  <c r="M997" i="47"/>
  <c r="L998" i="47"/>
  <c r="K999" i="47" s="1"/>
  <c r="L417" i="47"/>
  <c r="K418" i="47" s="1"/>
  <c r="M416" i="47"/>
  <c r="L338" i="47"/>
  <c r="K339" i="47" s="1"/>
  <c r="M337" i="47"/>
  <c r="L198" i="47"/>
  <c r="K199" i="47" s="1"/>
  <c r="M197" i="47"/>
  <c r="M1497" i="47"/>
  <c r="L1498" i="47"/>
  <c r="K1499" i="47" s="1"/>
  <c r="M437" i="47"/>
  <c r="L438" i="47"/>
  <c r="K439" i="47" s="1"/>
  <c r="L977" i="47"/>
  <c r="K978" i="47" s="1"/>
  <c r="M976" i="47"/>
  <c r="L458" i="47"/>
  <c r="K459" i="47" s="1"/>
  <c r="M457" i="47"/>
  <c r="L1519" i="47"/>
  <c r="K1520" i="47" s="1"/>
  <c r="M1518" i="47"/>
  <c r="L818" i="47"/>
  <c r="K819" i="47" s="1"/>
  <c r="M817" i="47"/>
  <c r="M297" i="47"/>
  <c r="L298" i="47"/>
  <c r="K299" i="47" s="1"/>
  <c r="M1577" i="47"/>
  <c r="L1578" i="47"/>
  <c r="K1579" i="47" s="1"/>
  <c r="L1058" i="47"/>
  <c r="K1059" i="47" s="1"/>
  <c r="M1057" i="47"/>
  <c r="L499" i="47"/>
  <c r="K500" i="47" s="1"/>
  <c r="M498" i="47"/>
  <c r="L1179" i="47"/>
  <c r="K1180" i="47" s="1"/>
  <c r="M1178" i="47"/>
  <c r="L557" i="47"/>
  <c r="K558" i="47" s="1"/>
  <c r="M556" i="47"/>
  <c r="L757" i="47"/>
  <c r="K758" i="47" s="1"/>
  <c r="M756" i="47"/>
  <c r="L1319" i="47"/>
  <c r="K1320" i="47" s="1"/>
  <c r="M1318" i="47"/>
  <c r="L1439" i="47"/>
  <c r="K1440" i="47" s="1"/>
  <c r="M1438" i="47"/>
  <c r="L399" i="47"/>
  <c r="K400" i="47" s="1"/>
  <c r="M398" i="47"/>
  <c r="X64" i="38"/>
  <c r="Y64" i="38" s="1"/>
  <c r="X37" i="25"/>
  <c r="Y37" i="25" s="1"/>
  <c r="N42" i="44"/>
  <c r="M43" i="44" s="1"/>
  <c r="O41" i="44"/>
  <c r="O67" i="44"/>
  <c r="N68" i="44"/>
  <c r="M69" i="44" s="1"/>
  <c r="N15" i="44"/>
  <c r="M16" i="44" s="1"/>
  <c r="O14" i="44"/>
  <c r="W37" i="44"/>
  <c r="X36" i="44"/>
  <c r="Y36" i="44" s="1"/>
  <c r="W65" i="44"/>
  <c r="X64" i="44"/>
  <c r="Y64" i="44" s="1"/>
  <c r="V38" i="44"/>
  <c r="X37" i="44" s="1"/>
  <c r="Y37" i="44" s="1"/>
  <c r="V66" i="44"/>
  <c r="V11" i="44"/>
  <c r="U12" i="44" s="1"/>
  <c r="W10" i="44"/>
  <c r="X9" i="44"/>
  <c r="Y9" i="44" s="1"/>
  <c r="N15" i="43"/>
  <c r="M16" i="43" s="1"/>
  <c r="O14" i="43"/>
  <c r="O68" i="43"/>
  <c r="N69" i="43"/>
  <c r="M70" i="43" s="1"/>
  <c r="V65" i="43"/>
  <c r="X64" i="43" s="1"/>
  <c r="Y64" i="43" s="1"/>
  <c r="V11" i="43"/>
  <c r="U12" i="43" s="1"/>
  <c r="V37" i="43"/>
  <c r="U38" i="43" s="1"/>
  <c r="W64" i="43"/>
  <c r="X63" i="43"/>
  <c r="Y63" i="43" s="1"/>
  <c r="O39" i="43"/>
  <c r="N40" i="43"/>
  <c r="M41" i="43" s="1"/>
  <c r="N69" i="42"/>
  <c r="M70" i="42" s="1"/>
  <c r="O68" i="42"/>
  <c r="N40" i="42"/>
  <c r="M41" i="42" s="1"/>
  <c r="O39" i="42"/>
  <c r="O13" i="42"/>
  <c r="N14" i="42"/>
  <c r="M15" i="42" s="1"/>
  <c r="V37" i="42"/>
  <c r="U38" i="42" s="1"/>
  <c r="W66" i="42"/>
  <c r="X65" i="42"/>
  <c r="Y65" i="42" s="1"/>
  <c r="W36" i="42"/>
  <c r="W11" i="42"/>
  <c r="U67" i="42"/>
  <c r="U12" i="42"/>
  <c r="V38" i="41"/>
  <c r="U39" i="41" s="1"/>
  <c r="V12" i="41"/>
  <c r="U13" i="41" s="1"/>
  <c r="O14" i="41"/>
  <c r="N15" i="41"/>
  <c r="M16" i="41" s="1"/>
  <c r="X36" i="41"/>
  <c r="Y36" i="41" s="1"/>
  <c r="O68" i="41"/>
  <c r="N69" i="41"/>
  <c r="M70" i="41" s="1"/>
  <c r="N41" i="41"/>
  <c r="M42" i="41" s="1"/>
  <c r="O40" i="41"/>
  <c r="W37" i="41"/>
  <c r="V65" i="41"/>
  <c r="W11" i="41"/>
  <c r="X10" i="41"/>
  <c r="Y10" i="41" s="1"/>
  <c r="V11" i="40"/>
  <c r="X10" i="40" s="1"/>
  <c r="Y10" i="40" s="1"/>
  <c r="N14" i="40"/>
  <c r="M15" i="40" s="1"/>
  <c r="O13" i="40"/>
  <c r="O67" i="40"/>
  <c r="N68" i="40"/>
  <c r="M69" i="40" s="1"/>
  <c r="V38" i="40"/>
  <c r="U39" i="40" s="1"/>
  <c r="W10" i="40"/>
  <c r="X9" i="40"/>
  <c r="Y9" i="40" s="1"/>
  <c r="V64" i="40"/>
  <c r="O41" i="40"/>
  <c r="N42" i="40"/>
  <c r="M43" i="40" s="1"/>
  <c r="X63" i="39"/>
  <c r="Y63" i="39" s="1"/>
  <c r="N42" i="39"/>
  <c r="M43" i="39" s="1"/>
  <c r="O41" i="39"/>
  <c r="O67" i="39"/>
  <c r="N68" i="39"/>
  <c r="M69" i="39" s="1"/>
  <c r="O14" i="39"/>
  <c r="N15" i="39"/>
  <c r="M16" i="39" s="1"/>
  <c r="W38" i="39"/>
  <c r="W12" i="39"/>
  <c r="W64" i="39"/>
  <c r="U13" i="39"/>
  <c r="V65" i="39"/>
  <c r="X11" i="39"/>
  <c r="Y11" i="39" s="1"/>
  <c r="X37" i="39"/>
  <c r="Y37" i="39" s="1"/>
  <c r="U39" i="39"/>
  <c r="V66" i="38"/>
  <c r="X65" i="38" s="1"/>
  <c r="Y65" i="38" s="1"/>
  <c r="N42" i="38"/>
  <c r="M43" i="38" s="1"/>
  <c r="O41" i="38"/>
  <c r="O13" i="38"/>
  <c r="N14" i="38"/>
  <c r="M15" i="38" s="1"/>
  <c r="V11" i="38"/>
  <c r="U12" i="38" s="1"/>
  <c r="V39" i="38"/>
  <c r="U40" i="38" s="1"/>
  <c r="W65" i="38"/>
  <c r="O67" i="38"/>
  <c r="N68" i="38"/>
  <c r="M69" i="38" s="1"/>
  <c r="N41" i="37"/>
  <c r="M42" i="37" s="1"/>
  <c r="O40" i="37"/>
  <c r="N68" i="37"/>
  <c r="M69" i="37" s="1"/>
  <c r="O67" i="37"/>
  <c r="U14" i="37"/>
  <c r="W65" i="37"/>
  <c r="X64" i="37"/>
  <c r="Y64" i="37" s="1"/>
  <c r="W38" i="37"/>
  <c r="X37" i="37"/>
  <c r="Y37" i="37" s="1"/>
  <c r="U66" i="37"/>
  <c r="N15" i="37"/>
  <c r="M16" i="37" s="1"/>
  <c r="O14" i="37"/>
  <c r="W13" i="37"/>
  <c r="X12" i="37"/>
  <c r="Y12" i="37" s="1"/>
  <c r="V39" i="37"/>
  <c r="U40" i="37" s="1"/>
  <c r="V66" i="36"/>
  <c r="U67" i="36" s="1"/>
  <c r="N68" i="36"/>
  <c r="M69" i="36" s="1"/>
  <c r="O67" i="36"/>
  <c r="V12" i="36"/>
  <c r="U13" i="36" s="1"/>
  <c r="N42" i="36"/>
  <c r="M43" i="36" s="1"/>
  <c r="O41" i="36"/>
  <c r="W37" i="36"/>
  <c r="X36" i="36"/>
  <c r="Y36" i="36" s="1"/>
  <c r="V38" i="36"/>
  <c r="O13" i="36"/>
  <c r="N14" i="36"/>
  <c r="M15" i="36" s="1"/>
  <c r="W65" i="36"/>
  <c r="X64" i="36"/>
  <c r="Y64" i="36" s="1"/>
  <c r="O68" i="35"/>
  <c r="N69" i="35"/>
  <c r="M70" i="35" s="1"/>
  <c r="O13" i="35"/>
  <c r="N14" i="35"/>
  <c r="M15" i="35" s="1"/>
  <c r="N42" i="35"/>
  <c r="M43" i="35" s="1"/>
  <c r="O41" i="35"/>
  <c r="U66" i="35"/>
  <c r="V38" i="35"/>
  <c r="U39" i="35" s="1"/>
  <c r="V10" i="35"/>
  <c r="U11" i="35" s="1"/>
  <c r="W65" i="35"/>
  <c r="N41" i="34"/>
  <c r="M42" i="34" s="1"/>
  <c r="O40" i="34"/>
  <c r="V12" i="34"/>
  <c r="U13" i="34" s="1"/>
  <c r="N67" i="34"/>
  <c r="M68" i="34" s="1"/>
  <c r="O66" i="34"/>
  <c r="W64" i="34"/>
  <c r="X63" i="34"/>
  <c r="Y63" i="34" s="1"/>
  <c r="W11" i="34"/>
  <c r="X10" i="34"/>
  <c r="Y10" i="34" s="1"/>
  <c r="V65" i="34"/>
  <c r="X64" i="34" s="1"/>
  <c r="Y64" i="34" s="1"/>
  <c r="V38" i="34"/>
  <c r="U39" i="34" s="1"/>
  <c r="O14" i="34"/>
  <c r="N15" i="34"/>
  <c r="M16" i="34" s="1"/>
  <c r="W37" i="34"/>
  <c r="V36" i="33"/>
  <c r="U37" i="33" s="1"/>
  <c r="N40" i="33"/>
  <c r="M41" i="33" s="1"/>
  <c r="O39" i="33"/>
  <c r="N67" i="33"/>
  <c r="M68" i="33" s="1"/>
  <c r="O66" i="33"/>
  <c r="N14" i="33"/>
  <c r="M15" i="33" s="1"/>
  <c r="O13" i="33"/>
  <c r="V11" i="33"/>
  <c r="W63" i="33"/>
  <c r="X62" i="33"/>
  <c r="Y62" i="33" s="1"/>
  <c r="U64" i="33"/>
  <c r="W10" i="33"/>
  <c r="X9" i="33"/>
  <c r="Y9" i="33" s="1"/>
  <c r="O40" i="32"/>
  <c r="N41" i="32"/>
  <c r="M42" i="32" s="1"/>
  <c r="O68" i="32"/>
  <c r="N69" i="32"/>
  <c r="M70" i="32" s="1"/>
  <c r="N14" i="32"/>
  <c r="M15" i="32" s="1"/>
  <c r="O13" i="32"/>
  <c r="V67" i="32"/>
  <c r="U68" i="32" s="1"/>
  <c r="W66" i="32"/>
  <c r="X65" i="32"/>
  <c r="Y65" i="32" s="1"/>
  <c r="V39" i="32"/>
  <c r="U40" i="32" s="1"/>
  <c r="W38" i="32"/>
  <c r="X37" i="32"/>
  <c r="Y37" i="32" s="1"/>
  <c r="V11" i="32"/>
  <c r="N14" i="31"/>
  <c r="M15" i="31" s="1"/>
  <c r="O13" i="31"/>
  <c r="V10" i="31"/>
  <c r="U11" i="31" s="1"/>
  <c r="O68" i="31"/>
  <c r="N69" i="31"/>
  <c r="M70" i="31" s="1"/>
  <c r="W38" i="31"/>
  <c r="X37" i="31"/>
  <c r="Y37" i="31" s="1"/>
  <c r="W65" i="31"/>
  <c r="U39" i="31"/>
  <c r="U66" i="31"/>
  <c r="O42" i="31"/>
  <c r="N43" i="31"/>
  <c r="M44" i="31" s="1"/>
  <c r="N14" i="30"/>
  <c r="M15" i="30" s="1"/>
  <c r="O13" i="30"/>
  <c r="O67" i="30"/>
  <c r="N68" i="30"/>
  <c r="M69" i="30" s="1"/>
  <c r="W64" i="30"/>
  <c r="X63" i="30"/>
  <c r="Y63" i="30" s="1"/>
  <c r="V11" i="30"/>
  <c r="U12" i="30" s="1"/>
  <c r="V38" i="30"/>
  <c r="U65" i="30"/>
  <c r="O40" i="30"/>
  <c r="N41" i="30"/>
  <c r="M42" i="30" s="1"/>
  <c r="O68" i="29"/>
  <c r="N69" i="29"/>
  <c r="M70" i="29" s="1"/>
  <c r="O13" i="29"/>
  <c r="N14" i="29"/>
  <c r="M15" i="29" s="1"/>
  <c r="N42" i="29"/>
  <c r="M43" i="29" s="1"/>
  <c r="O41" i="29"/>
  <c r="V66" i="29"/>
  <c r="W39" i="29"/>
  <c r="W11" i="29"/>
  <c r="X10" i="29"/>
  <c r="Y10" i="29" s="1"/>
  <c r="U40" i="29"/>
  <c r="V12" i="29"/>
  <c r="X38" i="29"/>
  <c r="Y38" i="29" s="1"/>
  <c r="O68" i="28"/>
  <c r="N69" i="28"/>
  <c r="M70" i="28" s="1"/>
  <c r="O40" i="28"/>
  <c r="N41" i="28"/>
  <c r="M42" i="28" s="1"/>
  <c r="V38" i="28"/>
  <c r="U39" i="28" s="1"/>
  <c r="V66" i="28"/>
  <c r="U67" i="28" s="1"/>
  <c r="N14" i="28"/>
  <c r="M15" i="28" s="1"/>
  <c r="O13" i="28"/>
  <c r="V11" i="28"/>
  <c r="U12" i="28" s="1"/>
  <c r="W10" i="28"/>
  <c r="X9" i="28"/>
  <c r="Y9" i="28" s="1"/>
  <c r="W37" i="28"/>
  <c r="X36" i="28"/>
  <c r="Y36" i="28" s="1"/>
  <c r="W65" i="28"/>
  <c r="X64" i="28"/>
  <c r="Y64" i="28" s="1"/>
  <c r="O67" i="27"/>
  <c r="N68" i="27"/>
  <c r="M69" i="27" s="1"/>
  <c r="N41" i="27"/>
  <c r="M42" i="27" s="1"/>
  <c r="O40" i="27"/>
  <c r="W12" i="27"/>
  <c r="X11" i="27"/>
  <c r="Y11" i="27" s="1"/>
  <c r="N15" i="27"/>
  <c r="M16" i="27" s="1"/>
  <c r="O14" i="27"/>
  <c r="W64" i="27"/>
  <c r="X63" i="27"/>
  <c r="Y63" i="27" s="1"/>
  <c r="V13" i="27"/>
  <c r="U14" i="27" s="1"/>
  <c r="W38" i="27"/>
  <c r="U65" i="27"/>
  <c r="U39" i="27"/>
  <c r="N14" i="26"/>
  <c r="M15" i="26" s="1"/>
  <c r="O13" i="26"/>
  <c r="W10" i="26"/>
  <c r="X9" i="26"/>
  <c r="Y9" i="26" s="1"/>
  <c r="N40" i="26"/>
  <c r="M41" i="26" s="1"/>
  <c r="O39" i="26"/>
  <c r="V65" i="26"/>
  <c r="U66" i="26" s="1"/>
  <c r="W36" i="26"/>
  <c r="X35" i="26"/>
  <c r="Y35" i="26" s="1"/>
  <c r="V11" i="26"/>
  <c r="U12" i="26" s="1"/>
  <c r="O68" i="26"/>
  <c r="N69" i="26"/>
  <c r="M70" i="26" s="1"/>
  <c r="W64" i="26"/>
  <c r="X63" i="26"/>
  <c r="Y63" i="26" s="1"/>
  <c r="U37" i="26"/>
  <c r="O67" i="25"/>
  <c r="N68" i="25"/>
  <c r="M69" i="25" s="1"/>
  <c r="N42" i="25"/>
  <c r="M43" i="25" s="1"/>
  <c r="O41" i="25"/>
  <c r="N15" i="25"/>
  <c r="M16" i="25" s="1"/>
  <c r="O14" i="25"/>
  <c r="W13" i="25"/>
  <c r="X12" i="25"/>
  <c r="Y12" i="25" s="1"/>
  <c r="W65" i="25"/>
  <c r="X64" i="25"/>
  <c r="Y64" i="25" s="1"/>
  <c r="V39" i="25"/>
  <c r="U66" i="25"/>
  <c r="W38" i="25"/>
  <c r="U14" i="25"/>
  <c r="V39" i="24"/>
  <c r="U40" i="24" s="1"/>
  <c r="O13" i="24"/>
  <c r="N14" i="24"/>
  <c r="M15" i="24" s="1"/>
  <c r="N69" i="24"/>
  <c r="M70" i="24" s="1"/>
  <c r="O68" i="24"/>
  <c r="W11" i="24"/>
  <c r="X10" i="24"/>
  <c r="Y10" i="24" s="1"/>
  <c r="W64" i="24"/>
  <c r="X63" i="24"/>
  <c r="Y63" i="24" s="1"/>
  <c r="U12" i="24"/>
  <c r="O41" i="24"/>
  <c r="N42" i="24"/>
  <c r="M43" i="24" s="1"/>
  <c r="W38" i="24"/>
  <c r="X37" i="24"/>
  <c r="Y37" i="24" s="1"/>
  <c r="U65" i="24"/>
  <c r="O14" i="23"/>
  <c r="N15" i="23"/>
  <c r="M16" i="23" s="1"/>
  <c r="N42" i="23"/>
  <c r="M43" i="23" s="1"/>
  <c r="O41" i="23"/>
  <c r="O67" i="23"/>
  <c r="N68" i="23"/>
  <c r="M69" i="23" s="1"/>
  <c r="W10" i="23"/>
  <c r="X9" i="23"/>
  <c r="Y9" i="23" s="1"/>
  <c r="V39" i="23"/>
  <c r="U11" i="23"/>
  <c r="W38" i="23"/>
  <c r="X37" i="23"/>
  <c r="Y37" i="23" s="1"/>
  <c r="V65" i="23"/>
  <c r="U11" i="22"/>
  <c r="V11" i="22" s="1"/>
  <c r="X64" i="22"/>
  <c r="Y64" i="22" s="1"/>
  <c r="W65" i="22"/>
  <c r="N41" i="22"/>
  <c r="M42" i="22" s="1"/>
  <c r="O40" i="22"/>
  <c r="N14" i="22"/>
  <c r="M15" i="22" s="1"/>
  <c r="O13" i="22"/>
  <c r="V66" i="22"/>
  <c r="U67" i="22" s="1"/>
  <c r="W39" i="22"/>
  <c r="X38" i="22"/>
  <c r="Y38" i="22" s="1"/>
  <c r="O67" i="22"/>
  <c r="N68" i="22"/>
  <c r="M69" i="22" s="1"/>
  <c r="W10" i="22"/>
  <c r="U40" i="22"/>
  <c r="O68" i="21"/>
  <c r="N69" i="21"/>
  <c r="M70" i="21" s="1"/>
  <c r="O40" i="21"/>
  <c r="N41" i="21"/>
  <c r="M42" i="21" s="1"/>
  <c r="V65" i="21"/>
  <c r="U66" i="21" s="1"/>
  <c r="W37" i="21"/>
  <c r="X36" i="21"/>
  <c r="Y36" i="21" s="1"/>
  <c r="W64" i="21"/>
  <c r="X63" i="21"/>
  <c r="Y63" i="21" s="1"/>
  <c r="O14" i="21"/>
  <c r="N15" i="21"/>
  <c r="M16" i="21" s="1"/>
  <c r="V11" i="21"/>
  <c r="U12" i="21" s="1"/>
  <c r="U38" i="21"/>
  <c r="N40" i="20"/>
  <c r="M41" i="20" s="1"/>
  <c r="O39" i="20"/>
  <c r="O67" i="20"/>
  <c r="N68" i="20"/>
  <c r="M69" i="20" s="1"/>
  <c r="W37" i="20"/>
  <c r="X36" i="20"/>
  <c r="Y36" i="20" s="1"/>
  <c r="V12" i="20"/>
  <c r="N15" i="20"/>
  <c r="M16" i="20" s="1"/>
  <c r="O14" i="20"/>
  <c r="W11" i="20"/>
  <c r="X10" i="20"/>
  <c r="Y10" i="20" s="1"/>
  <c r="V38" i="20"/>
  <c r="U39" i="20" s="1"/>
  <c r="V64" i="20"/>
  <c r="U65" i="20" s="1"/>
  <c r="N40" i="19"/>
  <c r="M41" i="19" s="1"/>
  <c r="O39" i="19"/>
  <c r="V64" i="19"/>
  <c r="U65" i="19" s="1"/>
  <c r="V37" i="19"/>
  <c r="U38" i="19" s="1"/>
  <c r="W10" i="19"/>
  <c r="X9" i="19"/>
  <c r="Y9" i="19" s="1"/>
  <c r="N14" i="19"/>
  <c r="M15" i="19" s="1"/>
  <c r="O13" i="19"/>
  <c r="O67" i="19"/>
  <c r="N68" i="19"/>
  <c r="M69" i="19" s="1"/>
  <c r="V11" i="19"/>
  <c r="U12" i="19" s="1"/>
  <c r="N69" i="17"/>
  <c r="M70" i="17" s="1"/>
  <c r="O68" i="17"/>
  <c r="V11" i="17"/>
  <c r="U12" i="17" s="1"/>
  <c r="V39" i="17"/>
  <c r="U40" i="17" s="1"/>
  <c r="W65" i="17"/>
  <c r="X64" i="17"/>
  <c r="Y64" i="17" s="1"/>
  <c r="O41" i="17"/>
  <c r="N42" i="17"/>
  <c r="M43" i="17" s="1"/>
  <c r="W38" i="17"/>
  <c r="X37" i="17"/>
  <c r="Y37" i="17" s="1"/>
  <c r="N15" i="17"/>
  <c r="M16" i="17" s="1"/>
  <c r="O14" i="17"/>
  <c r="W10" i="17"/>
  <c r="X9" i="17"/>
  <c r="Y9" i="17" s="1"/>
  <c r="U66" i="17"/>
  <c r="V66" i="5"/>
  <c r="N70" i="5"/>
  <c r="M71" i="5" s="1"/>
  <c r="O69" i="5"/>
  <c r="W65" i="5"/>
  <c r="X64" i="5"/>
  <c r="Y64" i="5" s="1"/>
  <c r="N43" i="5"/>
  <c r="M44" i="5" s="1"/>
  <c r="O42" i="5"/>
  <c r="W37" i="5"/>
  <c r="X36" i="5"/>
  <c r="Y36" i="5" s="1"/>
  <c r="U38" i="5"/>
  <c r="X64" i="26" l="1"/>
  <c r="Y64" i="26" s="1"/>
  <c r="L1598" i="47"/>
  <c r="K1599" i="47" s="1"/>
  <c r="M1597" i="47"/>
  <c r="L1238" i="47"/>
  <c r="K1239" i="47" s="1"/>
  <c r="M1237" i="47"/>
  <c r="M1297" i="47"/>
  <c r="L1298" i="47"/>
  <c r="K1299" i="47" s="1"/>
  <c r="X38" i="24"/>
  <c r="Y38" i="24" s="1"/>
  <c r="M1439" i="47"/>
  <c r="L1440" i="47"/>
  <c r="K1441" i="47" s="1"/>
  <c r="L819" i="47"/>
  <c r="K820" i="47" s="1"/>
  <c r="M818" i="47"/>
  <c r="M338" i="47"/>
  <c r="L339" i="47"/>
  <c r="K340" i="47" s="1"/>
  <c r="M1559" i="47"/>
  <c r="L1560" i="47"/>
  <c r="K1561" i="47" s="1"/>
  <c r="M1698" i="47"/>
  <c r="L1699" i="47"/>
  <c r="K1700" i="47" s="1"/>
  <c r="M1038" i="47"/>
  <c r="L1039" i="47"/>
  <c r="K1040" i="47" s="1"/>
  <c r="L699" i="47"/>
  <c r="K700" i="47" s="1"/>
  <c r="M698" i="47"/>
  <c r="L178" i="47"/>
  <c r="K179" i="47" s="1"/>
  <c r="M177" i="47"/>
  <c r="M1418" i="47"/>
  <c r="L1419" i="47"/>
  <c r="K1420" i="47" s="1"/>
  <c r="L919" i="47"/>
  <c r="K920" i="47" s="1"/>
  <c r="M918" i="47"/>
  <c r="L538" i="47"/>
  <c r="K539" i="47" s="1"/>
  <c r="M537" i="47"/>
  <c r="M1319" i="47"/>
  <c r="L1320" i="47"/>
  <c r="K1321" i="47" s="1"/>
  <c r="M1498" i="47"/>
  <c r="L1499" i="47"/>
  <c r="K1500" i="47" s="1"/>
  <c r="M1098" i="47"/>
  <c r="L1099" i="47"/>
  <c r="K1100" i="47" s="1"/>
  <c r="M1338" i="47"/>
  <c r="L1339" i="47"/>
  <c r="K1340" i="47" s="1"/>
  <c r="M1377" i="47"/>
  <c r="L1378" i="47"/>
  <c r="K1379" i="47" s="1"/>
  <c r="L359" i="47"/>
  <c r="K360" i="47" s="1"/>
  <c r="M358" i="47"/>
  <c r="L658" i="47"/>
  <c r="K659" i="47" s="1"/>
  <c r="M657" i="47"/>
  <c r="M838" i="47"/>
  <c r="L839" i="47"/>
  <c r="K840" i="47" s="1"/>
  <c r="L439" i="47"/>
  <c r="K440" i="47" s="1"/>
  <c r="M438" i="47"/>
  <c r="L999" i="47"/>
  <c r="K1000" i="47" s="1"/>
  <c r="M998" i="47"/>
  <c r="M898" i="47"/>
  <c r="L899" i="47"/>
  <c r="K900" i="47" s="1"/>
  <c r="M1639" i="47"/>
  <c r="L1640" i="47"/>
  <c r="K1641" i="47" s="1"/>
  <c r="L720" i="47"/>
  <c r="K721" i="47" s="1"/>
  <c r="M719" i="47"/>
  <c r="L578" i="47"/>
  <c r="K579" i="47" s="1"/>
  <c r="M577" i="47"/>
  <c r="M37" i="47"/>
  <c r="L38" i="47"/>
  <c r="K39" i="47" s="1"/>
  <c r="L960" i="47"/>
  <c r="K961" i="47" s="1"/>
  <c r="M959" i="47"/>
  <c r="L459" i="47"/>
  <c r="K460" i="47" s="1"/>
  <c r="M458" i="47"/>
  <c r="L519" i="47"/>
  <c r="K520" i="47" s="1"/>
  <c r="M518" i="47"/>
  <c r="L159" i="47"/>
  <c r="K160" i="47" s="1"/>
  <c r="M158" i="47"/>
  <c r="L318" i="47"/>
  <c r="K319" i="47" s="1"/>
  <c r="M317" i="47"/>
  <c r="L1079" i="47"/>
  <c r="K1080" i="47" s="1"/>
  <c r="M1078" i="47"/>
  <c r="M378" i="47"/>
  <c r="L379" i="47"/>
  <c r="K380" i="47" s="1"/>
  <c r="M557" i="47"/>
  <c r="L558" i="47"/>
  <c r="K559" i="47" s="1"/>
  <c r="L978" i="47"/>
  <c r="K979" i="47" s="1"/>
  <c r="M977" i="47"/>
  <c r="M938" i="47"/>
  <c r="L939" i="47"/>
  <c r="K940" i="47" s="1"/>
  <c r="L278" i="47"/>
  <c r="K279" i="47" s="1"/>
  <c r="M277" i="47"/>
  <c r="M877" i="47"/>
  <c r="L878" i="47"/>
  <c r="K879" i="47" s="1"/>
  <c r="M117" i="47"/>
  <c r="L118" i="47"/>
  <c r="K119" i="47" s="1"/>
  <c r="M1538" i="47"/>
  <c r="L1539" i="47"/>
  <c r="K1540" i="47" s="1"/>
  <c r="L1220" i="47"/>
  <c r="K1221" i="47" s="1"/>
  <c r="M1219" i="47"/>
  <c r="M17" i="47"/>
  <c r="L18" i="47"/>
  <c r="K19" i="47" s="1"/>
  <c r="L259" i="47"/>
  <c r="K260" i="47" s="1"/>
  <c r="M258" i="47"/>
  <c r="L480" i="47"/>
  <c r="K481" i="47" s="1"/>
  <c r="M479" i="47"/>
  <c r="L1119" i="47"/>
  <c r="K1120" i="47" s="1"/>
  <c r="M1118" i="47"/>
  <c r="L400" i="47"/>
  <c r="K401" i="47" s="1"/>
  <c r="M399" i="47"/>
  <c r="M757" i="47"/>
  <c r="L758" i="47"/>
  <c r="K759" i="47" s="1"/>
  <c r="M1179" i="47"/>
  <c r="L1180" i="47"/>
  <c r="K1181" i="47" s="1"/>
  <c r="M739" i="47"/>
  <c r="L740" i="47"/>
  <c r="K741" i="47" s="1"/>
  <c r="M797" i="47"/>
  <c r="L798" i="47"/>
  <c r="K799" i="47" s="1"/>
  <c r="L59" i="47"/>
  <c r="K60" i="47" s="1"/>
  <c r="M58" i="47"/>
  <c r="M218" i="47"/>
  <c r="L219" i="47"/>
  <c r="K220" i="47" s="1"/>
  <c r="L1260" i="47"/>
  <c r="K1261" i="47" s="1"/>
  <c r="M1259" i="47"/>
  <c r="M1618" i="47"/>
  <c r="L1619" i="47"/>
  <c r="K1620" i="47" s="1"/>
  <c r="L640" i="47"/>
  <c r="K641" i="47" s="1"/>
  <c r="M639" i="47"/>
  <c r="M1359" i="47"/>
  <c r="L1360" i="47"/>
  <c r="K1361" i="47" s="1"/>
  <c r="M678" i="47"/>
  <c r="L679" i="47"/>
  <c r="K680" i="47" s="1"/>
  <c r="M598" i="47"/>
  <c r="L599" i="47"/>
  <c r="K600" i="47" s="1"/>
  <c r="M1578" i="47"/>
  <c r="L1579" i="47"/>
  <c r="K1580" i="47" s="1"/>
  <c r="L418" i="47"/>
  <c r="K419" i="47" s="1"/>
  <c r="M417" i="47"/>
  <c r="M1279" i="47"/>
  <c r="L1280" i="47"/>
  <c r="K1281" i="47" s="1"/>
  <c r="L1199" i="47"/>
  <c r="K1200" i="47" s="1"/>
  <c r="M1198" i="47"/>
  <c r="M1479" i="47"/>
  <c r="L1480" i="47"/>
  <c r="K1481" i="47" s="1"/>
  <c r="M859" i="47"/>
  <c r="L860" i="47"/>
  <c r="K861" i="47" s="1"/>
  <c r="L1139" i="47"/>
  <c r="K1140" i="47" s="1"/>
  <c r="M1138" i="47"/>
  <c r="L78" i="47"/>
  <c r="K79" i="47" s="1"/>
  <c r="M77" i="47"/>
  <c r="M1019" i="47"/>
  <c r="L1020" i="47"/>
  <c r="K1021" i="47" s="1"/>
  <c r="L1160" i="47"/>
  <c r="K1161" i="47" s="1"/>
  <c r="M1159" i="47"/>
  <c r="M1679" i="47"/>
  <c r="L1680" i="47"/>
  <c r="K1681" i="47" s="1"/>
  <c r="M1399" i="47"/>
  <c r="L1400" i="47"/>
  <c r="K1401" i="47" s="1"/>
  <c r="M1058" i="47"/>
  <c r="L1059" i="47"/>
  <c r="K1060" i="47" s="1"/>
  <c r="M1519" i="47"/>
  <c r="L1520" i="47"/>
  <c r="K1521" i="47" s="1"/>
  <c r="M198" i="47"/>
  <c r="L199" i="47"/>
  <c r="K200" i="47" s="1"/>
  <c r="M1658" i="47"/>
  <c r="L1659" i="47"/>
  <c r="K1660" i="47" s="1"/>
  <c r="M1458" i="47"/>
  <c r="L1459" i="47"/>
  <c r="K1460" i="47" s="1"/>
  <c r="M137" i="47"/>
  <c r="L138" i="47"/>
  <c r="K139" i="47" s="1"/>
  <c r="M778" i="47"/>
  <c r="L779" i="47"/>
  <c r="K780" i="47" s="1"/>
  <c r="M98" i="47"/>
  <c r="L99" i="47"/>
  <c r="K100" i="47" s="1"/>
  <c r="L239" i="47"/>
  <c r="K240" i="47" s="1"/>
  <c r="M238" i="47"/>
  <c r="L619" i="47"/>
  <c r="K620" i="47" s="1"/>
  <c r="M618" i="47"/>
  <c r="M499" i="47"/>
  <c r="L500" i="47"/>
  <c r="K501" i="47" s="1"/>
  <c r="L299" i="47"/>
  <c r="K300" i="47" s="1"/>
  <c r="M298" i="47"/>
  <c r="X10" i="44"/>
  <c r="Y10" i="44" s="1"/>
  <c r="X65" i="28"/>
  <c r="Y65" i="28" s="1"/>
  <c r="X38" i="17"/>
  <c r="Y38" i="17" s="1"/>
  <c r="X37" i="41"/>
  <c r="Y37" i="41" s="1"/>
  <c r="U39" i="44"/>
  <c r="V39" i="44" s="1"/>
  <c r="N43" i="44"/>
  <c r="M44" i="44" s="1"/>
  <c r="O42" i="44"/>
  <c r="V12" i="44"/>
  <c r="W66" i="44"/>
  <c r="X65" i="44"/>
  <c r="Y65" i="44" s="1"/>
  <c r="N16" i="44"/>
  <c r="M17" i="44" s="1"/>
  <c r="O15" i="44"/>
  <c r="O68" i="44"/>
  <c r="N69" i="44"/>
  <c r="M70" i="44" s="1"/>
  <c r="W11" i="44"/>
  <c r="W38" i="44"/>
  <c r="U67" i="44"/>
  <c r="N41" i="43"/>
  <c r="M42" i="43" s="1"/>
  <c r="O40" i="43"/>
  <c r="N70" i="43"/>
  <c r="M71" i="43" s="1"/>
  <c r="O69" i="43"/>
  <c r="V38" i="43"/>
  <c r="U39" i="43" s="1"/>
  <c r="V12" i="43"/>
  <c r="U13" i="43" s="1"/>
  <c r="N16" i="43"/>
  <c r="M17" i="43" s="1"/>
  <c r="O15" i="43"/>
  <c r="W65" i="43"/>
  <c r="U66" i="43"/>
  <c r="W37" i="43"/>
  <c r="X36" i="43"/>
  <c r="Y36" i="43" s="1"/>
  <c r="W11" i="43"/>
  <c r="X10" i="43"/>
  <c r="Y10" i="43" s="1"/>
  <c r="V38" i="42"/>
  <c r="N15" i="42"/>
  <c r="M16" i="42" s="1"/>
  <c r="O14" i="42"/>
  <c r="N41" i="42"/>
  <c r="M42" i="42" s="1"/>
  <c r="O40" i="42"/>
  <c r="V12" i="42"/>
  <c r="U13" i="42" s="1"/>
  <c r="V67" i="42"/>
  <c r="W37" i="42"/>
  <c r="X36" i="42"/>
  <c r="Y36" i="42" s="1"/>
  <c r="N70" i="42"/>
  <c r="M71" i="42" s="1"/>
  <c r="O69" i="42"/>
  <c r="X11" i="41"/>
  <c r="Y11" i="41" s="1"/>
  <c r="N70" i="41"/>
  <c r="M71" i="41" s="1"/>
  <c r="O69" i="41"/>
  <c r="V13" i="41"/>
  <c r="U14" i="41" s="1"/>
  <c r="N16" i="41"/>
  <c r="M17" i="41" s="1"/>
  <c r="O15" i="41"/>
  <c r="W65" i="41"/>
  <c r="X64" i="41"/>
  <c r="Y64" i="41" s="1"/>
  <c r="V39" i="41"/>
  <c r="U66" i="41"/>
  <c r="O41" i="41"/>
  <c r="N42" i="41"/>
  <c r="M43" i="41" s="1"/>
  <c r="W12" i="41"/>
  <c r="W38" i="41"/>
  <c r="O42" i="40"/>
  <c r="N43" i="40"/>
  <c r="M44" i="40" s="1"/>
  <c r="O14" i="40"/>
  <c r="N15" i="40"/>
  <c r="M16" i="40" s="1"/>
  <c r="W38" i="40"/>
  <c r="X37" i="40"/>
  <c r="Y37" i="40" s="1"/>
  <c r="V39" i="40"/>
  <c r="O68" i="40"/>
  <c r="N69" i="40"/>
  <c r="M70" i="40" s="1"/>
  <c r="W11" i="40"/>
  <c r="W64" i="40"/>
  <c r="X63" i="40"/>
  <c r="Y63" i="40" s="1"/>
  <c r="U65" i="40"/>
  <c r="U12" i="40"/>
  <c r="N43" i="39"/>
  <c r="M44" i="39" s="1"/>
  <c r="O42" i="39"/>
  <c r="U66" i="39"/>
  <c r="V39" i="39"/>
  <c r="U40" i="39" s="1"/>
  <c r="V13" i="39"/>
  <c r="U14" i="39" s="1"/>
  <c r="N16" i="39"/>
  <c r="M17" i="39" s="1"/>
  <c r="O15" i="39"/>
  <c r="W65" i="39"/>
  <c r="X64" i="39"/>
  <c r="Y64" i="39" s="1"/>
  <c r="O68" i="39"/>
  <c r="N69" i="39"/>
  <c r="M70" i="39" s="1"/>
  <c r="V40" i="38"/>
  <c r="X39" i="38" s="1"/>
  <c r="Y39" i="38" s="1"/>
  <c r="N15" i="38"/>
  <c r="M16" i="38" s="1"/>
  <c r="O14" i="38"/>
  <c r="O68" i="38"/>
  <c r="N69" i="38"/>
  <c r="M70" i="38" s="1"/>
  <c r="W39" i="38"/>
  <c r="X38" i="38"/>
  <c r="Y38" i="38" s="1"/>
  <c r="V12" i="38"/>
  <c r="W66" i="38"/>
  <c r="N43" i="38"/>
  <c r="M44" i="38" s="1"/>
  <c r="O42" i="38"/>
  <c r="W11" i="38"/>
  <c r="X10" i="38"/>
  <c r="Y10" i="38" s="1"/>
  <c r="U67" i="38"/>
  <c r="O15" i="37"/>
  <c r="N16" i="37"/>
  <c r="M17" i="37" s="1"/>
  <c r="V14" i="37"/>
  <c r="U15" i="37" s="1"/>
  <c r="V40" i="37"/>
  <c r="U41" i="37" s="1"/>
  <c r="V66" i="37"/>
  <c r="O68" i="37"/>
  <c r="N69" i="37"/>
  <c r="M70" i="37" s="1"/>
  <c r="N42" i="37"/>
  <c r="M43" i="37" s="1"/>
  <c r="O41" i="37"/>
  <c r="W39" i="37"/>
  <c r="X38" i="37"/>
  <c r="Y38" i="37" s="1"/>
  <c r="O42" i="36"/>
  <c r="N43" i="36"/>
  <c r="M44" i="36" s="1"/>
  <c r="V13" i="36"/>
  <c r="U14" i="36" s="1"/>
  <c r="V67" i="36"/>
  <c r="U68" i="36" s="1"/>
  <c r="O68" i="36"/>
  <c r="N69" i="36"/>
  <c r="M70" i="36" s="1"/>
  <c r="W38" i="36"/>
  <c r="X37" i="36"/>
  <c r="Y37" i="36" s="1"/>
  <c r="W66" i="36"/>
  <c r="X65" i="36"/>
  <c r="Y65" i="36" s="1"/>
  <c r="N15" i="36"/>
  <c r="M16" i="36" s="1"/>
  <c r="O14" i="36"/>
  <c r="W12" i="36"/>
  <c r="X11" i="36"/>
  <c r="Y11" i="36" s="1"/>
  <c r="U39" i="36"/>
  <c r="O14" i="35"/>
  <c r="N15" i="35"/>
  <c r="M16" i="35" s="1"/>
  <c r="N70" i="35"/>
  <c r="M71" i="35" s="1"/>
  <c r="O69" i="35"/>
  <c r="N43" i="35"/>
  <c r="M44" i="35" s="1"/>
  <c r="O42" i="35"/>
  <c r="V11" i="35"/>
  <c r="U12" i="35" s="1"/>
  <c r="V39" i="35"/>
  <c r="X38" i="35" s="1"/>
  <c r="Y38" i="35" s="1"/>
  <c r="W10" i="35"/>
  <c r="X9" i="35"/>
  <c r="Y9" i="35" s="1"/>
  <c r="V66" i="35"/>
  <c r="U67" i="35" s="1"/>
  <c r="W38" i="35"/>
  <c r="X37" i="35"/>
  <c r="Y37" i="35" s="1"/>
  <c r="X11" i="34"/>
  <c r="Y11" i="34" s="1"/>
  <c r="N42" i="34"/>
  <c r="M43" i="34" s="1"/>
  <c r="O41" i="34"/>
  <c r="O67" i="34"/>
  <c r="N68" i="34"/>
  <c r="M69" i="34" s="1"/>
  <c r="V13" i="34"/>
  <c r="W65" i="34"/>
  <c r="W38" i="34"/>
  <c r="X37" i="34"/>
  <c r="Y37" i="34" s="1"/>
  <c r="W12" i="34"/>
  <c r="N16" i="34"/>
  <c r="M17" i="34" s="1"/>
  <c r="O15" i="34"/>
  <c r="V39" i="34"/>
  <c r="U66" i="34"/>
  <c r="N41" i="33"/>
  <c r="M42" i="33" s="1"/>
  <c r="O40" i="33"/>
  <c r="V37" i="33"/>
  <c r="W37" i="33" s="1"/>
  <c r="W36" i="33"/>
  <c r="X35" i="33"/>
  <c r="Y35" i="33" s="1"/>
  <c r="N68" i="33"/>
  <c r="M69" i="33" s="1"/>
  <c r="O67" i="33"/>
  <c r="W11" i="33"/>
  <c r="V64" i="33"/>
  <c r="U65" i="33" s="1"/>
  <c r="O14" i="33"/>
  <c r="N15" i="33"/>
  <c r="M16" i="33" s="1"/>
  <c r="X10" i="33"/>
  <c r="Y10" i="33" s="1"/>
  <c r="U12" i="33"/>
  <c r="W11" i="32"/>
  <c r="X10" i="32"/>
  <c r="Y10" i="32" s="1"/>
  <c r="V40" i="32"/>
  <c r="U41" i="32" s="1"/>
  <c r="N70" i="32"/>
  <c r="M71" i="32" s="1"/>
  <c r="O69" i="32"/>
  <c r="U12" i="32"/>
  <c r="W39" i="32"/>
  <c r="X38" i="32"/>
  <c r="Y38" i="32" s="1"/>
  <c r="W67" i="32"/>
  <c r="X66" i="32"/>
  <c r="Y66" i="32" s="1"/>
  <c r="V68" i="32"/>
  <c r="U69" i="32" s="1"/>
  <c r="N15" i="32"/>
  <c r="M16" i="32" s="1"/>
  <c r="O14" i="32"/>
  <c r="N42" i="32"/>
  <c r="M43" i="32" s="1"/>
  <c r="O41" i="32"/>
  <c r="N15" i="31"/>
  <c r="M16" i="31" s="1"/>
  <c r="O14" i="31"/>
  <c r="V11" i="31"/>
  <c r="U12" i="31" s="1"/>
  <c r="W10" i="31"/>
  <c r="X9" i="31"/>
  <c r="Y9" i="31" s="1"/>
  <c r="N44" i="31"/>
  <c r="M45" i="31" s="1"/>
  <c r="O43" i="31"/>
  <c r="V66" i="31"/>
  <c r="U67" i="31" s="1"/>
  <c r="V39" i="31"/>
  <c r="U40" i="31" s="1"/>
  <c r="N70" i="31"/>
  <c r="M71" i="31" s="1"/>
  <c r="O69" i="31"/>
  <c r="O68" i="30"/>
  <c r="N69" i="30"/>
  <c r="M70" i="30" s="1"/>
  <c r="N15" i="30"/>
  <c r="M16" i="30" s="1"/>
  <c r="O14" i="30"/>
  <c r="O41" i="30"/>
  <c r="N42" i="30"/>
  <c r="M43" i="30" s="1"/>
  <c r="W38" i="30"/>
  <c r="X37" i="30"/>
  <c r="Y37" i="30" s="1"/>
  <c r="V12" i="30"/>
  <c r="X11" i="30" s="1"/>
  <c r="Y11" i="30" s="1"/>
  <c r="W11" i="30"/>
  <c r="X10" i="30"/>
  <c r="Y10" i="30" s="1"/>
  <c r="U39" i="30"/>
  <c r="V65" i="30"/>
  <c r="N15" i="29"/>
  <c r="M16" i="29" s="1"/>
  <c r="O14" i="29"/>
  <c r="N70" i="29"/>
  <c r="M71" i="29" s="1"/>
  <c r="O69" i="29"/>
  <c r="W12" i="29"/>
  <c r="X11" i="29"/>
  <c r="Y11" i="29" s="1"/>
  <c r="W66" i="29"/>
  <c r="X65" i="29"/>
  <c r="Y65" i="29" s="1"/>
  <c r="U13" i="29"/>
  <c r="V40" i="29"/>
  <c r="O42" i="29"/>
  <c r="N43" i="29"/>
  <c r="M44" i="29" s="1"/>
  <c r="U67" i="29"/>
  <c r="X10" i="28"/>
  <c r="Y10" i="28" s="1"/>
  <c r="O41" i="28"/>
  <c r="N42" i="28"/>
  <c r="M43" i="28" s="1"/>
  <c r="N15" i="28"/>
  <c r="M16" i="28" s="1"/>
  <c r="O14" i="28"/>
  <c r="N70" i="28"/>
  <c r="M71" i="28" s="1"/>
  <c r="O69" i="28"/>
  <c r="V39" i="28"/>
  <c r="U40" i="28" s="1"/>
  <c r="W38" i="28"/>
  <c r="X37" i="28"/>
  <c r="Y37" i="28" s="1"/>
  <c r="W11" i="28"/>
  <c r="W66" i="28"/>
  <c r="V12" i="28"/>
  <c r="U13" i="28" s="1"/>
  <c r="V67" i="28"/>
  <c r="N42" i="27"/>
  <c r="M43" i="27" s="1"/>
  <c r="O41" i="27"/>
  <c r="V39" i="27"/>
  <c r="U40" i="27" s="1"/>
  <c r="V65" i="27"/>
  <c r="U66" i="27" s="1"/>
  <c r="W13" i="27"/>
  <c r="X12" i="27"/>
  <c r="Y12" i="27" s="1"/>
  <c r="O15" i="27"/>
  <c r="N16" i="27"/>
  <c r="M17" i="27" s="1"/>
  <c r="V14" i="27"/>
  <c r="U15" i="27" s="1"/>
  <c r="O68" i="27"/>
  <c r="N69" i="27"/>
  <c r="M70" i="27" s="1"/>
  <c r="N70" i="26"/>
  <c r="M71" i="26" s="1"/>
  <c r="O69" i="26"/>
  <c r="N41" i="26"/>
  <c r="M42" i="26" s="1"/>
  <c r="O40" i="26"/>
  <c r="V37" i="26"/>
  <c r="U38" i="26" s="1"/>
  <c r="W11" i="26"/>
  <c r="V66" i="26"/>
  <c r="U67" i="26" s="1"/>
  <c r="X10" i="26"/>
  <c r="Y10" i="26" s="1"/>
  <c r="N15" i="26"/>
  <c r="M16" i="26" s="1"/>
  <c r="O14" i="26"/>
  <c r="V12" i="26"/>
  <c r="U13" i="26" s="1"/>
  <c r="W65" i="26"/>
  <c r="O68" i="25"/>
  <c r="N69" i="25"/>
  <c r="M70" i="25" s="1"/>
  <c r="O15" i="25"/>
  <c r="N16" i="25"/>
  <c r="M17" i="25" s="1"/>
  <c r="V14" i="25"/>
  <c r="V66" i="25"/>
  <c r="U67" i="25" s="1"/>
  <c r="W39" i="25"/>
  <c r="X38" i="25"/>
  <c r="Y38" i="25" s="1"/>
  <c r="O42" i="25"/>
  <c r="N43" i="25"/>
  <c r="M44" i="25" s="1"/>
  <c r="U40" i="25"/>
  <c r="N43" i="24"/>
  <c r="M44" i="24" s="1"/>
  <c r="O42" i="24"/>
  <c r="N70" i="24"/>
  <c r="M71" i="24" s="1"/>
  <c r="O69" i="24"/>
  <c r="V40" i="24"/>
  <c r="U41" i="24" s="1"/>
  <c r="V65" i="24"/>
  <c r="V12" i="24"/>
  <c r="U13" i="24" s="1"/>
  <c r="N15" i="24"/>
  <c r="M16" i="24" s="1"/>
  <c r="O14" i="24"/>
  <c r="W39" i="24"/>
  <c r="O42" i="23"/>
  <c r="N43" i="23"/>
  <c r="M44" i="23" s="1"/>
  <c r="O15" i="23"/>
  <c r="N16" i="23"/>
  <c r="M17" i="23" s="1"/>
  <c r="W39" i="23"/>
  <c r="W65" i="23"/>
  <c r="X64" i="23"/>
  <c r="Y64" i="23" s="1"/>
  <c r="U40" i="23"/>
  <c r="O68" i="23"/>
  <c r="N69" i="23"/>
  <c r="M70" i="23" s="1"/>
  <c r="U66" i="23"/>
  <c r="X38" i="23"/>
  <c r="Y38" i="23" s="1"/>
  <c r="V11" i="23"/>
  <c r="N15" i="22"/>
  <c r="M16" i="22" s="1"/>
  <c r="O14" i="22"/>
  <c r="O68" i="22"/>
  <c r="N69" i="22"/>
  <c r="M70" i="22" s="1"/>
  <c r="V67" i="22"/>
  <c r="X66" i="22" s="1"/>
  <c r="Y66" i="22" s="1"/>
  <c r="O41" i="22"/>
  <c r="N42" i="22"/>
  <c r="M43" i="22" s="1"/>
  <c r="V40" i="22"/>
  <c r="W11" i="22"/>
  <c r="X10" i="22"/>
  <c r="Y10" i="22" s="1"/>
  <c r="X65" i="22"/>
  <c r="Y65" i="22" s="1"/>
  <c r="U12" i="22"/>
  <c r="W66" i="22"/>
  <c r="X64" i="21"/>
  <c r="Y64" i="21" s="1"/>
  <c r="V66" i="21"/>
  <c r="U67" i="21" s="1"/>
  <c r="N70" i="21"/>
  <c r="M71" i="21" s="1"/>
  <c r="O69" i="21"/>
  <c r="O15" i="21"/>
  <c r="N16" i="21"/>
  <c r="M17" i="21" s="1"/>
  <c r="W11" i="21"/>
  <c r="X10" i="21"/>
  <c r="Y10" i="21" s="1"/>
  <c r="V38" i="21"/>
  <c r="U39" i="21" s="1"/>
  <c r="N42" i="21"/>
  <c r="M43" i="21" s="1"/>
  <c r="O41" i="21"/>
  <c r="V12" i="21"/>
  <c r="W65" i="21"/>
  <c r="X10" i="19"/>
  <c r="Y10" i="19" s="1"/>
  <c r="O40" i="20"/>
  <c r="N41" i="20"/>
  <c r="M42" i="20" s="1"/>
  <c r="W12" i="20"/>
  <c r="W64" i="20"/>
  <c r="X63" i="20"/>
  <c r="Y63" i="20" s="1"/>
  <c r="X11" i="20"/>
  <c r="Y11" i="20" s="1"/>
  <c r="V65" i="20"/>
  <c r="U66" i="20" s="1"/>
  <c r="W38" i="20"/>
  <c r="X37" i="20"/>
  <c r="Y37" i="20" s="1"/>
  <c r="U13" i="20"/>
  <c r="V39" i="20"/>
  <c r="O68" i="20"/>
  <c r="N69" i="20"/>
  <c r="M70" i="20" s="1"/>
  <c r="O15" i="20"/>
  <c r="N16" i="20"/>
  <c r="M17" i="20" s="1"/>
  <c r="V65" i="19"/>
  <c r="X64" i="19" s="1"/>
  <c r="Y64" i="19" s="1"/>
  <c r="V38" i="19"/>
  <c r="U39" i="19" s="1"/>
  <c r="N41" i="19"/>
  <c r="M42" i="19" s="1"/>
  <c r="O40" i="19"/>
  <c r="V12" i="19"/>
  <c r="U13" i="19" s="1"/>
  <c r="N15" i="19"/>
  <c r="M16" i="19" s="1"/>
  <c r="O14" i="19"/>
  <c r="W64" i="19"/>
  <c r="X63" i="19"/>
  <c r="Y63" i="19" s="1"/>
  <c r="O68" i="19"/>
  <c r="N69" i="19"/>
  <c r="M70" i="19" s="1"/>
  <c r="W37" i="19"/>
  <c r="X36" i="19"/>
  <c r="Y36" i="19" s="1"/>
  <c r="X37" i="19"/>
  <c r="Y37" i="19" s="1"/>
  <c r="W11" i="19"/>
  <c r="X10" i="17"/>
  <c r="Y10" i="17" s="1"/>
  <c r="O69" i="17"/>
  <c r="N70" i="17"/>
  <c r="M71" i="17" s="1"/>
  <c r="V66" i="17"/>
  <c r="U67" i="17" s="1"/>
  <c r="N43" i="17"/>
  <c r="M44" i="17" s="1"/>
  <c r="O42" i="17"/>
  <c r="V12" i="17"/>
  <c r="N16" i="17"/>
  <c r="M17" i="17" s="1"/>
  <c r="O15" i="17"/>
  <c r="V40" i="17"/>
  <c r="U41" i="17" s="1"/>
  <c r="W39" i="17"/>
  <c r="W11" i="17"/>
  <c r="W66" i="5"/>
  <c r="X65" i="5"/>
  <c r="Y65" i="5" s="1"/>
  <c r="N71" i="5"/>
  <c r="M72" i="5" s="1"/>
  <c r="O70" i="5"/>
  <c r="U67" i="5"/>
  <c r="V38" i="5"/>
  <c r="N44" i="5"/>
  <c r="M45" i="5" s="1"/>
  <c r="O43" i="5"/>
  <c r="M1238" i="47" l="1"/>
  <c r="L1239" i="47"/>
  <c r="K1240" i="47" s="1"/>
  <c r="L1299" i="47"/>
  <c r="K1300" i="47" s="1"/>
  <c r="M1298" i="47"/>
  <c r="M1598" i="47"/>
  <c r="L1599" i="47"/>
  <c r="K1600" i="47" s="1"/>
  <c r="X10" i="35"/>
  <c r="Y10" i="35" s="1"/>
  <c r="M779" i="47"/>
  <c r="L780" i="47"/>
  <c r="K781" i="47" s="1"/>
  <c r="M1520" i="47"/>
  <c r="L1521" i="47"/>
  <c r="K1522" i="47" s="1"/>
  <c r="L1620" i="47"/>
  <c r="K1621" i="47" s="1"/>
  <c r="M1619" i="47"/>
  <c r="L799" i="47"/>
  <c r="K800" i="47" s="1"/>
  <c r="M798" i="47"/>
  <c r="M480" i="47"/>
  <c r="L481" i="47"/>
  <c r="K482" i="47" s="1"/>
  <c r="L1540" i="47"/>
  <c r="K1541" i="47" s="1"/>
  <c r="M1539" i="47"/>
  <c r="M978" i="47"/>
  <c r="L979" i="47"/>
  <c r="K980" i="47" s="1"/>
  <c r="M1640" i="47"/>
  <c r="L1641" i="47"/>
  <c r="K1642" i="47" s="1"/>
  <c r="M1560" i="47"/>
  <c r="L1561" i="47"/>
  <c r="K1562" i="47" s="1"/>
  <c r="L501" i="47"/>
  <c r="K502" i="47" s="1"/>
  <c r="M500" i="47"/>
  <c r="M1139" i="47"/>
  <c r="L1140" i="47"/>
  <c r="K1141" i="47" s="1"/>
  <c r="M418" i="47"/>
  <c r="L419" i="47"/>
  <c r="K420" i="47" s="1"/>
  <c r="M878" i="47"/>
  <c r="L879" i="47"/>
  <c r="K880" i="47" s="1"/>
  <c r="L559" i="47"/>
  <c r="K560" i="47" s="1"/>
  <c r="M558" i="47"/>
  <c r="M1378" i="47"/>
  <c r="L1379" i="47"/>
  <c r="K1380" i="47" s="1"/>
  <c r="M138" i="47"/>
  <c r="L139" i="47"/>
  <c r="K140" i="47" s="1"/>
  <c r="M1059" i="47"/>
  <c r="L1060" i="47"/>
  <c r="K1061" i="47" s="1"/>
  <c r="M1280" i="47"/>
  <c r="L1281" i="47"/>
  <c r="K1282" i="47" s="1"/>
  <c r="L1580" i="47"/>
  <c r="K1581" i="47" s="1"/>
  <c r="M1579" i="47"/>
  <c r="M459" i="47"/>
  <c r="L460" i="47"/>
  <c r="K461" i="47" s="1"/>
  <c r="L39" i="47"/>
  <c r="K40" i="47" s="1"/>
  <c r="M38" i="47"/>
  <c r="M899" i="47"/>
  <c r="L900" i="47"/>
  <c r="K901" i="47" s="1"/>
  <c r="M1320" i="47"/>
  <c r="L1321" i="47"/>
  <c r="K1322" i="47" s="1"/>
  <c r="M178" i="47"/>
  <c r="L179" i="47"/>
  <c r="K180" i="47" s="1"/>
  <c r="L340" i="47"/>
  <c r="K341" i="47" s="1"/>
  <c r="M339" i="47"/>
  <c r="L1460" i="47"/>
  <c r="K1461" i="47" s="1"/>
  <c r="M1459" i="47"/>
  <c r="L1021" i="47"/>
  <c r="K1022" i="47" s="1"/>
  <c r="M1020" i="47"/>
  <c r="L600" i="47"/>
  <c r="K601" i="47" s="1"/>
  <c r="M599" i="47"/>
  <c r="M219" i="47"/>
  <c r="L220" i="47"/>
  <c r="K221" i="47" s="1"/>
  <c r="L759" i="47"/>
  <c r="K760" i="47" s="1"/>
  <c r="M758" i="47"/>
  <c r="M18" i="47"/>
  <c r="L19" i="47"/>
  <c r="K20" i="47" s="1"/>
  <c r="M278" i="47"/>
  <c r="L279" i="47"/>
  <c r="K280" i="47" s="1"/>
  <c r="L440" i="47"/>
  <c r="K441" i="47" s="1"/>
  <c r="M439" i="47"/>
  <c r="L360" i="47"/>
  <c r="K361" i="47" s="1"/>
  <c r="M359" i="47"/>
  <c r="M1480" i="47"/>
  <c r="L1481" i="47"/>
  <c r="K1482" i="47" s="1"/>
  <c r="L680" i="47"/>
  <c r="K681" i="47" s="1"/>
  <c r="M679" i="47"/>
  <c r="M939" i="47"/>
  <c r="L940" i="47"/>
  <c r="K941" i="47" s="1"/>
  <c r="M578" i="47"/>
  <c r="L579" i="47"/>
  <c r="K580" i="47" s="1"/>
  <c r="M1099" i="47"/>
  <c r="L1100" i="47"/>
  <c r="K1101" i="47" s="1"/>
  <c r="M1680" i="47"/>
  <c r="L1681" i="47"/>
  <c r="K1682" i="47" s="1"/>
  <c r="M78" i="47"/>
  <c r="L79" i="47"/>
  <c r="K80" i="47" s="1"/>
  <c r="M1360" i="47"/>
  <c r="L1361" i="47"/>
  <c r="K1362" i="47" s="1"/>
  <c r="L1261" i="47"/>
  <c r="K1262" i="47" s="1"/>
  <c r="M1260" i="47"/>
  <c r="L60" i="47"/>
  <c r="K61" i="47" s="1"/>
  <c r="M59" i="47"/>
  <c r="M400" i="47"/>
  <c r="L401" i="47"/>
  <c r="K402" i="47" s="1"/>
  <c r="L1221" i="47"/>
  <c r="K1222" i="47" s="1"/>
  <c r="M1220" i="47"/>
  <c r="L1080" i="47"/>
  <c r="K1081" i="47" s="1"/>
  <c r="M1079" i="47"/>
  <c r="M720" i="47"/>
  <c r="L721" i="47"/>
  <c r="K722" i="47" s="1"/>
  <c r="L1340" i="47"/>
  <c r="K1341" i="47" s="1"/>
  <c r="M1339" i="47"/>
  <c r="M1400" i="47"/>
  <c r="L1401" i="47"/>
  <c r="K1402" i="47" s="1"/>
  <c r="L861" i="47"/>
  <c r="K862" i="47" s="1"/>
  <c r="M860" i="47"/>
  <c r="L1120" i="47"/>
  <c r="K1121" i="47" s="1"/>
  <c r="M1119" i="47"/>
  <c r="L1500" i="47"/>
  <c r="K1501" i="47" s="1"/>
  <c r="M1499" i="47"/>
  <c r="L1700" i="47"/>
  <c r="K1701" i="47" s="1"/>
  <c r="M1699" i="47"/>
  <c r="M1199" i="47"/>
  <c r="L1200" i="47"/>
  <c r="K1201" i="47" s="1"/>
  <c r="L260" i="47"/>
  <c r="K261" i="47" s="1"/>
  <c r="M259" i="47"/>
  <c r="L119" i="47"/>
  <c r="K120" i="47" s="1"/>
  <c r="M118" i="47"/>
  <c r="L160" i="47"/>
  <c r="K161" i="47" s="1"/>
  <c r="M159" i="47"/>
  <c r="L961" i="47"/>
  <c r="K962" i="47" s="1"/>
  <c r="M960" i="47"/>
  <c r="M658" i="47"/>
  <c r="L659" i="47"/>
  <c r="K660" i="47" s="1"/>
  <c r="M619" i="47"/>
  <c r="L620" i="47"/>
  <c r="K621" i="47" s="1"/>
  <c r="L200" i="47"/>
  <c r="K201" i="47" s="1"/>
  <c r="M199" i="47"/>
  <c r="M640" i="47"/>
  <c r="L641" i="47"/>
  <c r="K642" i="47" s="1"/>
  <c r="L300" i="47"/>
  <c r="K301" i="47" s="1"/>
  <c r="M299" i="47"/>
  <c r="M99" i="47"/>
  <c r="L100" i="47"/>
  <c r="K101" i="47" s="1"/>
  <c r="L1660" i="47"/>
  <c r="K1661" i="47" s="1"/>
  <c r="M1659" i="47"/>
  <c r="L741" i="47"/>
  <c r="K742" i="47" s="1"/>
  <c r="M740" i="47"/>
  <c r="L380" i="47"/>
  <c r="K381" i="47" s="1"/>
  <c r="M379" i="47"/>
  <c r="L520" i="47"/>
  <c r="K521" i="47" s="1"/>
  <c r="M519" i="47"/>
  <c r="L1000" i="47"/>
  <c r="K1001" i="47" s="1"/>
  <c r="M999" i="47"/>
  <c r="L1420" i="47"/>
  <c r="K1421" i="47" s="1"/>
  <c r="M1419" i="47"/>
  <c r="L1040" i="47"/>
  <c r="K1041" i="47" s="1"/>
  <c r="M1039" i="47"/>
  <c r="M1440" i="47"/>
  <c r="L1441" i="47"/>
  <c r="K1442" i="47" s="1"/>
  <c r="M239" i="47"/>
  <c r="L240" i="47"/>
  <c r="K241" i="47" s="1"/>
  <c r="M1160" i="47"/>
  <c r="L1161" i="47"/>
  <c r="K1162" i="47" s="1"/>
  <c r="L319" i="47"/>
  <c r="K320" i="47" s="1"/>
  <c r="M318" i="47"/>
  <c r="L840" i="47"/>
  <c r="K841" i="47" s="1"/>
  <c r="M839" i="47"/>
  <c r="M538" i="47"/>
  <c r="L539" i="47"/>
  <c r="K540" i="47" s="1"/>
  <c r="L920" i="47"/>
  <c r="K921" i="47" s="1"/>
  <c r="M919" i="47"/>
  <c r="M699" i="47"/>
  <c r="L700" i="47"/>
  <c r="K701" i="47" s="1"/>
  <c r="M819" i="47"/>
  <c r="L820" i="47"/>
  <c r="K821" i="47" s="1"/>
  <c r="L1181" i="47"/>
  <c r="K1182" i="47" s="1"/>
  <c r="M1180" i="47"/>
  <c r="X36" i="33"/>
  <c r="Y36" i="33" s="1"/>
  <c r="X37" i="43"/>
  <c r="Y37" i="43" s="1"/>
  <c r="X67" i="32"/>
  <c r="Y67" i="32" s="1"/>
  <c r="X10" i="31"/>
  <c r="Y10" i="31" s="1"/>
  <c r="X39" i="32"/>
  <c r="Y39" i="32" s="1"/>
  <c r="X11" i="43"/>
  <c r="Y11" i="43" s="1"/>
  <c r="N70" i="44"/>
  <c r="M71" i="44" s="1"/>
  <c r="O69" i="44"/>
  <c r="W39" i="44"/>
  <c r="V67" i="44"/>
  <c r="N17" i="44"/>
  <c r="M18" i="44" s="1"/>
  <c r="O16" i="44"/>
  <c r="W12" i="44"/>
  <c r="X11" i="44"/>
  <c r="Y11" i="44" s="1"/>
  <c r="N44" i="44"/>
  <c r="M45" i="44" s="1"/>
  <c r="O43" i="44"/>
  <c r="U40" i="44"/>
  <c r="X38" i="44"/>
  <c r="Y38" i="44" s="1"/>
  <c r="U13" i="44"/>
  <c r="N17" i="43"/>
  <c r="M18" i="43" s="1"/>
  <c r="O16" i="43"/>
  <c r="V13" i="43"/>
  <c r="U14" i="43" s="1"/>
  <c r="V39" i="43"/>
  <c r="W38" i="43"/>
  <c r="V66" i="43"/>
  <c r="U67" i="43" s="1"/>
  <c r="W12" i="43"/>
  <c r="N71" i="43"/>
  <c r="M72" i="43" s="1"/>
  <c r="O70" i="43"/>
  <c r="N42" i="43"/>
  <c r="M43" i="43" s="1"/>
  <c r="O41" i="43"/>
  <c r="O70" i="42"/>
  <c r="N71" i="42"/>
  <c r="M72" i="42" s="1"/>
  <c r="V13" i="42"/>
  <c r="U14" i="42" s="1"/>
  <c r="N42" i="42"/>
  <c r="M43" i="42" s="1"/>
  <c r="O41" i="42"/>
  <c r="O15" i="42"/>
  <c r="N16" i="42"/>
  <c r="M17" i="42" s="1"/>
  <c r="W12" i="42"/>
  <c r="X11" i="42"/>
  <c r="Y11" i="42" s="1"/>
  <c r="W38" i="42"/>
  <c r="X37" i="42"/>
  <c r="Y37" i="42" s="1"/>
  <c r="W67" i="42"/>
  <c r="X66" i="42"/>
  <c r="Y66" i="42" s="1"/>
  <c r="U39" i="42"/>
  <c r="U68" i="42"/>
  <c r="N17" i="41"/>
  <c r="M18" i="41" s="1"/>
  <c r="O16" i="41"/>
  <c r="N43" i="41"/>
  <c r="M44" i="41" s="1"/>
  <c r="O42" i="41"/>
  <c r="N71" i="41"/>
  <c r="M72" i="41" s="1"/>
  <c r="O70" i="41"/>
  <c r="V66" i="41"/>
  <c r="U67" i="41" s="1"/>
  <c r="W39" i="41"/>
  <c r="X38" i="41"/>
  <c r="Y38" i="41" s="1"/>
  <c r="V14" i="41"/>
  <c r="U15" i="41" s="1"/>
  <c r="U40" i="41"/>
  <c r="W13" i="41"/>
  <c r="X12" i="41"/>
  <c r="Y12" i="41" s="1"/>
  <c r="N70" i="40"/>
  <c r="M71" i="40" s="1"/>
  <c r="O69" i="40"/>
  <c r="N44" i="40"/>
  <c r="M45" i="40" s="1"/>
  <c r="O43" i="40"/>
  <c r="W39" i="40"/>
  <c r="V65" i="40"/>
  <c r="U66" i="40" s="1"/>
  <c r="U40" i="40"/>
  <c r="X38" i="40"/>
  <c r="Y38" i="40" s="1"/>
  <c r="V12" i="40"/>
  <c r="U13" i="40" s="1"/>
  <c r="N16" i="40"/>
  <c r="M17" i="40" s="1"/>
  <c r="O15" i="40"/>
  <c r="V14" i="39"/>
  <c r="N70" i="39"/>
  <c r="M71" i="39" s="1"/>
  <c r="O69" i="39"/>
  <c r="N44" i="39"/>
  <c r="M45" i="39" s="1"/>
  <c r="O43" i="39"/>
  <c r="O16" i="39"/>
  <c r="N17" i="39"/>
  <c r="M18" i="39" s="1"/>
  <c r="W13" i="39"/>
  <c r="X13" i="39"/>
  <c r="Y13" i="39" s="1"/>
  <c r="X12" i="39"/>
  <c r="Y12" i="39" s="1"/>
  <c r="W39" i="39"/>
  <c r="X38" i="39"/>
  <c r="Y38" i="39" s="1"/>
  <c r="V40" i="39"/>
  <c r="X39" i="39" s="1"/>
  <c r="Y39" i="39" s="1"/>
  <c r="V66" i="39"/>
  <c r="O43" i="38"/>
  <c r="N44" i="38"/>
  <c r="M45" i="38" s="1"/>
  <c r="O15" i="38"/>
  <c r="N16" i="38"/>
  <c r="M17" i="38" s="1"/>
  <c r="N70" i="38"/>
  <c r="M71" i="38" s="1"/>
  <c r="O69" i="38"/>
  <c r="W12" i="38"/>
  <c r="V67" i="38"/>
  <c r="X11" i="38"/>
  <c r="Y11" i="38" s="1"/>
  <c r="U13" i="38"/>
  <c r="W40" i="38"/>
  <c r="U41" i="38"/>
  <c r="V41" i="37"/>
  <c r="U42" i="37" s="1"/>
  <c r="V15" i="37"/>
  <c r="U16" i="37" s="1"/>
  <c r="N17" i="37"/>
  <c r="M18" i="37" s="1"/>
  <c r="O16" i="37"/>
  <c r="O42" i="37"/>
  <c r="N43" i="37"/>
  <c r="M44" i="37" s="1"/>
  <c r="W66" i="37"/>
  <c r="X65" i="37"/>
  <c r="Y65" i="37" s="1"/>
  <c r="U67" i="37"/>
  <c r="O69" i="37"/>
  <c r="N70" i="37"/>
  <c r="M71" i="37" s="1"/>
  <c r="W40" i="37"/>
  <c r="X39" i="37"/>
  <c r="Y39" i="37" s="1"/>
  <c r="W14" i="37"/>
  <c r="X13" i="37"/>
  <c r="Y13" i="37" s="1"/>
  <c r="X12" i="36"/>
  <c r="Y12" i="36" s="1"/>
  <c r="V14" i="36"/>
  <c r="N44" i="36"/>
  <c r="M45" i="36" s="1"/>
  <c r="O43" i="36"/>
  <c r="V68" i="36"/>
  <c r="U69" i="36" s="1"/>
  <c r="O15" i="36"/>
  <c r="N16" i="36"/>
  <c r="M17" i="36" s="1"/>
  <c r="W67" i="36"/>
  <c r="X66" i="36"/>
  <c r="Y66" i="36" s="1"/>
  <c r="V39" i="36"/>
  <c r="O69" i="36"/>
  <c r="N70" i="36"/>
  <c r="M71" i="36" s="1"/>
  <c r="W13" i="36"/>
  <c r="N71" i="35"/>
  <c r="M72" i="35" s="1"/>
  <c r="O70" i="35"/>
  <c r="O15" i="35"/>
  <c r="N16" i="35"/>
  <c r="M17" i="35" s="1"/>
  <c r="N44" i="35"/>
  <c r="M45" i="35" s="1"/>
  <c r="O43" i="35"/>
  <c r="W66" i="35"/>
  <c r="X65" i="35"/>
  <c r="Y65" i="35" s="1"/>
  <c r="W11" i="35"/>
  <c r="V67" i="35"/>
  <c r="U68" i="35" s="1"/>
  <c r="W39" i="35"/>
  <c r="V12" i="35"/>
  <c r="U40" i="35"/>
  <c r="O42" i="34"/>
  <c r="N43" i="34"/>
  <c r="M44" i="34" s="1"/>
  <c r="V66" i="34"/>
  <c r="O68" i="34"/>
  <c r="N69" i="34"/>
  <c r="M70" i="34" s="1"/>
  <c r="W39" i="34"/>
  <c r="X38" i="34"/>
  <c r="Y38" i="34" s="1"/>
  <c r="O16" i="34"/>
  <c r="N17" i="34"/>
  <c r="M18" i="34" s="1"/>
  <c r="W13" i="34"/>
  <c r="X12" i="34"/>
  <c r="Y12" i="34" s="1"/>
  <c r="U40" i="34"/>
  <c r="U14" i="34"/>
  <c r="U38" i="33"/>
  <c r="O41" i="33"/>
  <c r="N42" i="33"/>
  <c r="M43" i="33" s="1"/>
  <c r="O68" i="33"/>
  <c r="N69" i="33"/>
  <c r="M70" i="33" s="1"/>
  <c r="N16" i="33"/>
  <c r="M17" i="33" s="1"/>
  <c r="O15" i="33"/>
  <c r="V65" i="33"/>
  <c r="W64" i="33"/>
  <c r="X63" i="33"/>
  <c r="Y63" i="33" s="1"/>
  <c r="V12" i="33"/>
  <c r="N71" i="32"/>
  <c r="M72" i="32" s="1"/>
  <c r="O70" i="32"/>
  <c r="W68" i="32"/>
  <c r="V12" i="32"/>
  <c r="U13" i="32" s="1"/>
  <c r="W40" i="32"/>
  <c r="O42" i="32"/>
  <c r="N43" i="32"/>
  <c r="M44" i="32" s="1"/>
  <c r="N16" i="32"/>
  <c r="M17" i="32" s="1"/>
  <c r="O15" i="32"/>
  <c r="V69" i="32"/>
  <c r="X68" i="32" s="1"/>
  <c r="Y68" i="32" s="1"/>
  <c r="V41" i="32"/>
  <c r="U42" i="32" s="1"/>
  <c r="N16" i="31"/>
  <c r="M17" i="31" s="1"/>
  <c r="O15" i="31"/>
  <c r="V12" i="31"/>
  <c r="W11" i="31"/>
  <c r="N71" i="31"/>
  <c r="M72" i="31" s="1"/>
  <c r="O70" i="31"/>
  <c r="V67" i="31"/>
  <c r="U68" i="31" s="1"/>
  <c r="W39" i="31"/>
  <c r="X38" i="31"/>
  <c r="Y38" i="31" s="1"/>
  <c r="W66" i="31"/>
  <c r="X65" i="31"/>
  <c r="Y65" i="31" s="1"/>
  <c r="V40" i="31"/>
  <c r="X39" i="31" s="1"/>
  <c r="Y39" i="31" s="1"/>
  <c r="N45" i="31"/>
  <c r="M46" i="31" s="1"/>
  <c r="O44" i="31"/>
  <c r="N16" i="30"/>
  <c r="M17" i="30" s="1"/>
  <c r="O15" i="30"/>
  <c r="N43" i="30"/>
  <c r="M44" i="30" s="1"/>
  <c r="O42" i="30"/>
  <c r="W65" i="30"/>
  <c r="X64" i="30"/>
  <c r="Y64" i="30" s="1"/>
  <c r="W12" i="30"/>
  <c r="U66" i="30"/>
  <c r="U13" i="30"/>
  <c r="V39" i="30"/>
  <c r="U40" i="30" s="1"/>
  <c r="N70" i="30"/>
  <c r="M71" i="30" s="1"/>
  <c r="O69" i="30"/>
  <c r="O43" i="29"/>
  <c r="N44" i="29"/>
  <c r="M45" i="29" s="1"/>
  <c r="W40" i="29"/>
  <c r="X39" i="29"/>
  <c r="Y39" i="29" s="1"/>
  <c r="O15" i="29"/>
  <c r="N16" i="29"/>
  <c r="M17" i="29" s="1"/>
  <c r="U41" i="29"/>
  <c r="N71" i="29"/>
  <c r="M72" i="29" s="1"/>
  <c r="O70" i="29"/>
  <c r="V67" i="29"/>
  <c r="U68" i="29" s="1"/>
  <c r="V13" i="29"/>
  <c r="U14" i="29" s="1"/>
  <c r="N16" i="28"/>
  <c r="M17" i="28" s="1"/>
  <c r="O15" i="28"/>
  <c r="V40" i="28"/>
  <c r="W67" i="28"/>
  <c r="X66" i="28"/>
  <c r="Y66" i="28" s="1"/>
  <c r="W12" i="28"/>
  <c r="X11" i="28"/>
  <c r="Y11" i="28" s="1"/>
  <c r="U68" i="28"/>
  <c r="W39" i="28"/>
  <c r="V13" i="28"/>
  <c r="U14" i="28" s="1"/>
  <c r="X38" i="28"/>
  <c r="Y38" i="28" s="1"/>
  <c r="N71" i="28"/>
  <c r="M72" i="28" s="1"/>
  <c r="O70" i="28"/>
  <c r="N43" i="28"/>
  <c r="M44" i="28" s="1"/>
  <c r="O42" i="28"/>
  <c r="X13" i="27"/>
  <c r="Y13" i="27" s="1"/>
  <c r="V15" i="27"/>
  <c r="O42" i="27"/>
  <c r="N43" i="27"/>
  <c r="M44" i="27" s="1"/>
  <c r="N17" i="27"/>
  <c r="M18" i="27" s="1"/>
  <c r="O16" i="27"/>
  <c r="W39" i="27"/>
  <c r="X38" i="27"/>
  <c r="Y38" i="27" s="1"/>
  <c r="W65" i="27"/>
  <c r="X64" i="27"/>
  <c r="Y64" i="27" s="1"/>
  <c r="N70" i="27"/>
  <c r="M71" i="27" s="1"/>
  <c r="O69" i="27"/>
  <c r="V66" i="27"/>
  <c r="X65" i="27" s="1"/>
  <c r="Y65" i="27" s="1"/>
  <c r="W14" i="27"/>
  <c r="V40" i="27"/>
  <c r="U41" i="27" s="1"/>
  <c r="N16" i="26"/>
  <c r="M17" i="26" s="1"/>
  <c r="O15" i="26"/>
  <c r="V38" i="26"/>
  <c r="U39" i="26" s="1"/>
  <c r="W12" i="26"/>
  <c r="W66" i="26"/>
  <c r="X65" i="26"/>
  <c r="Y65" i="26" s="1"/>
  <c r="X11" i="26"/>
  <c r="Y11" i="26" s="1"/>
  <c r="N71" i="26"/>
  <c r="M72" i="26" s="1"/>
  <c r="O70" i="26"/>
  <c r="V13" i="26"/>
  <c r="U14" i="26" s="1"/>
  <c r="V67" i="26"/>
  <c r="W37" i="26"/>
  <c r="X36" i="26"/>
  <c r="Y36" i="26" s="1"/>
  <c r="N42" i="26"/>
  <c r="M43" i="26" s="1"/>
  <c r="O41" i="26"/>
  <c r="N17" i="25"/>
  <c r="M18" i="25" s="1"/>
  <c r="O16" i="25"/>
  <c r="O43" i="25"/>
  <c r="N44" i="25"/>
  <c r="M45" i="25" s="1"/>
  <c r="N70" i="25"/>
  <c r="M71" i="25" s="1"/>
  <c r="O69" i="25"/>
  <c r="W14" i="25"/>
  <c r="X13" i="25"/>
  <c r="Y13" i="25" s="1"/>
  <c r="V40" i="25"/>
  <c r="V67" i="25"/>
  <c r="U15" i="25"/>
  <c r="W66" i="25"/>
  <c r="X65" i="25"/>
  <c r="Y65" i="25" s="1"/>
  <c r="N44" i="24"/>
  <c r="M45" i="24" s="1"/>
  <c r="O43" i="24"/>
  <c r="O15" i="24"/>
  <c r="N16" i="24"/>
  <c r="M17" i="24" s="1"/>
  <c r="V13" i="24"/>
  <c r="U14" i="24" s="1"/>
  <c r="V41" i="24"/>
  <c r="W65" i="24"/>
  <c r="X64" i="24"/>
  <c r="Y64" i="24" s="1"/>
  <c r="W40" i="24"/>
  <c r="X39" i="24"/>
  <c r="Y39" i="24" s="1"/>
  <c r="W12" i="24"/>
  <c r="X11" i="24"/>
  <c r="Y11" i="24" s="1"/>
  <c r="X12" i="24"/>
  <c r="Y12" i="24" s="1"/>
  <c r="U66" i="24"/>
  <c r="N71" i="24"/>
  <c r="M72" i="24" s="1"/>
  <c r="O70" i="24"/>
  <c r="N17" i="23"/>
  <c r="M18" i="23" s="1"/>
  <c r="O16" i="23"/>
  <c r="O43" i="23"/>
  <c r="N44" i="23"/>
  <c r="M45" i="23" s="1"/>
  <c r="W11" i="23"/>
  <c r="X10" i="23"/>
  <c r="Y10" i="23" s="1"/>
  <c r="V66" i="23"/>
  <c r="V40" i="23"/>
  <c r="U12" i="23"/>
  <c r="N70" i="23"/>
  <c r="M71" i="23" s="1"/>
  <c r="O69" i="23"/>
  <c r="O42" i="22"/>
  <c r="N43" i="22"/>
  <c r="M44" i="22" s="1"/>
  <c r="V12" i="22"/>
  <c r="N70" i="22"/>
  <c r="M71" i="22" s="1"/>
  <c r="O69" i="22"/>
  <c r="W67" i="22"/>
  <c r="N16" i="22"/>
  <c r="M17" i="22" s="1"/>
  <c r="O15" i="22"/>
  <c r="W40" i="22"/>
  <c r="X39" i="22"/>
  <c r="Y39" i="22" s="1"/>
  <c r="U41" i="22"/>
  <c r="U68" i="22"/>
  <c r="N43" i="21"/>
  <c r="M44" i="21" s="1"/>
  <c r="O42" i="21"/>
  <c r="V67" i="21"/>
  <c r="U68" i="21" s="1"/>
  <c r="U13" i="21"/>
  <c r="V39" i="21"/>
  <c r="N17" i="21"/>
  <c r="M18" i="21" s="1"/>
  <c r="O16" i="21"/>
  <c r="W38" i="21"/>
  <c r="X37" i="21"/>
  <c r="Y37" i="21" s="1"/>
  <c r="W12" i="21"/>
  <c r="X11" i="21"/>
  <c r="Y11" i="21" s="1"/>
  <c r="N71" i="21"/>
  <c r="M72" i="21" s="1"/>
  <c r="O70" i="21"/>
  <c r="W66" i="21"/>
  <c r="X65" i="21"/>
  <c r="Y65" i="21" s="1"/>
  <c r="O16" i="20"/>
  <c r="N17" i="20"/>
  <c r="M18" i="20" s="1"/>
  <c r="N70" i="20"/>
  <c r="M71" i="20" s="1"/>
  <c r="O69" i="20"/>
  <c r="O41" i="20"/>
  <c r="N42" i="20"/>
  <c r="M43" i="20" s="1"/>
  <c r="W39" i="20"/>
  <c r="V13" i="20"/>
  <c r="U40" i="20"/>
  <c r="W65" i="20"/>
  <c r="X64" i="20"/>
  <c r="Y64" i="20" s="1"/>
  <c r="V66" i="20"/>
  <c r="X38" i="20"/>
  <c r="Y38" i="20" s="1"/>
  <c r="N16" i="19"/>
  <c r="M17" i="19" s="1"/>
  <c r="O15" i="19"/>
  <c r="O41" i="19"/>
  <c r="N42" i="19"/>
  <c r="M43" i="19" s="1"/>
  <c r="N70" i="19"/>
  <c r="M71" i="19" s="1"/>
  <c r="O69" i="19"/>
  <c r="W12" i="19"/>
  <c r="W65" i="19"/>
  <c r="W38" i="19"/>
  <c r="U66" i="19"/>
  <c r="V13" i="19"/>
  <c r="V39" i="19"/>
  <c r="U40" i="19" s="1"/>
  <c r="X11" i="19"/>
  <c r="Y11" i="19" s="1"/>
  <c r="N71" i="17"/>
  <c r="M72" i="17" s="1"/>
  <c r="O70" i="17"/>
  <c r="O43" i="17"/>
  <c r="N44" i="17"/>
  <c r="M45" i="17" s="1"/>
  <c r="W40" i="17"/>
  <c r="X39" i="17"/>
  <c r="Y39" i="17" s="1"/>
  <c r="W12" i="17"/>
  <c r="X11" i="17"/>
  <c r="Y11" i="17" s="1"/>
  <c r="U13" i="17"/>
  <c r="W66" i="17"/>
  <c r="X65" i="17"/>
  <c r="Y65" i="17" s="1"/>
  <c r="V41" i="17"/>
  <c r="N17" i="17"/>
  <c r="M18" i="17" s="1"/>
  <c r="O16" i="17"/>
  <c r="V67" i="17"/>
  <c r="X66" i="17" s="1"/>
  <c r="Y66" i="17" s="1"/>
  <c r="N72" i="5"/>
  <c r="M73" i="5" s="1"/>
  <c r="O71" i="5"/>
  <c r="V67" i="5"/>
  <c r="U68" i="5" s="1"/>
  <c r="N45" i="5"/>
  <c r="M46" i="5" s="1"/>
  <c r="O44" i="5"/>
  <c r="W38" i="5"/>
  <c r="X37" i="5"/>
  <c r="Y37" i="5" s="1"/>
  <c r="U39" i="5"/>
  <c r="L1300" i="47" l="1"/>
  <c r="K1301" i="47" s="1"/>
  <c r="M1299" i="47"/>
  <c r="M1599" i="47"/>
  <c r="L1600" i="47"/>
  <c r="K1601" i="47" s="1"/>
  <c r="L1240" i="47"/>
  <c r="K1241" i="47" s="1"/>
  <c r="M1239" i="47"/>
  <c r="M840" i="47"/>
  <c r="L841" i="47"/>
  <c r="K842" i="47" s="1"/>
  <c r="M641" i="47"/>
  <c r="L642" i="47"/>
  <c r="K643" i="47" s="1"/>
  <c r="M1200" i="47"/>
  <c r="L1201" i="47"/>
  <c r="K1202" i="47" s="1"/>
  <c r="M1261" i="47"/>
  <c r="L1262" i="47"/>
  <c r="K1263" i="47" s="1"/>
  <c r="L1061" i="47"/>
  <c r="K1062" i="47" s="1"/>
  <c r="M1060" i="47"/>
  <c r="M481" i="47"/>
  <c r="L482" i="47"/>
  <c r="K483" i="47" s="1"/>
  <c r="L1501" i="47"/>
  <c r="K1502" i="47" s="1"/>
  <c r="M1500" i="47"/>
  <c r="L1362" i="47"/>
  <c r="K1363" i="47" s="1"/>
  <c r="M1361" i="47"/>
  <c r="L1380" i="47"/>
  <c r="K1381" i="47" s="1"/>
  <c r="M1379" i="47"/>
  <c r="L1522" i="47"/>
  <c r="K1523" i="47" s="1"/>
  <c r="M1521" i="47"/>
  <c r="M319" i="47"/>
  <c r="L320" i="47"/>
  <c r="K321" i="47" s="1"/>
  <c r="L402" i="47"/>
  <c r="K403" i="47" s="1"/>
  <c r="M401" i="47"/>
  <c r="L1682" i="47"/>
  <c r="K1683" i="47" s="1"/>
  <c r="M1681" i="47"/>
  <c r="M360" i="47"/>
  <c r="L361" i="47"/>
  <c r="K362" i="47" s="1"/>
  <c r="M279" i="47"/>
  <c r="L280" i="47"/>
  <c r="K281" i="47" s="1"/>
  <c r="L1461" i="47"/>
  <c r="K1462" i="47" s="1"/>
  <c r="M1460" i="47"/>
  <c r="L180" i="47"/>
  <c r="K181" i="47" s="1"/>
  <c r="M179" i="47"/>
  <c r="M39" i="47"/>
  <c r="L40" i="47"/>
  <c r="K41" i="47" s="1"/>
  <c r="L1621" i="47"/>
  <c r="K1622" i="47" s="1"/>
  <c r="M1620" i="47"/>
  <c r="L1442" i="47"/>
  <c r="K1443" i="47" s="1"/>
  <c r="M1441" i="47"/>
  <c r="M520" i="47"/>
  <c r="L521" i="47"/>
  <c r="K522" i="47" s="1"/>
  <c r="M119" i="47"/>
  <c r="L120" i="47"/>
  <c r="K121" i="47" s="1"/>
  <c r="M721" i="47"/>
  <c r="L722" i="47"/>
  <c r="K723" i="47" s="1"/>
  <c r="L760" i="47"/>
  <c r="K761" i="47" s="1"/>
  <c r="M759" i="47"/>
  <c r="L1282" i="47"/>
  <c r="K1283" i="47" s="1"/>
  <c r="M1281" i="47"/>
  <c r="L1141" i="47"/>
  <c r="K1142" i="47" s="1"/>
  <c r="M1140" i="47"/>
  <c r="M820" i="47"/>
  <c r="L821" i="47"/>
  <c r="K822" i="47" s="1"/>
  <c r="M1221" i="47"/>
  <c r="L1222" i="47"/>
  <c r="K1223" i="47" s="1"/>
  <c r="L941" i="47"/>
  <c r="K942" i="47" s="1"/>
  <c r="M940" i="47"/>
  <c r="M220" i="47"/>
  <c r="L221" i="47"/>
  <c r="K222" i="47" s="1"/>
  <c r="L1562" i="47"/>
  <c r="K1563" i="47" s="1"/>
  <c r="M1561" i="47"/>
  <c r="L701" i="47"/>
  <c r="K702" i="47" s="1"/>
  <c r="M700" i="47"/>
  <c r="M1161" i="47"/>
  <c r="L1162" i="47"/>
  <c r="K1163" i="47" s="1"/>
  <c r="M200" i="47"/>
  <c r="L201" i="47"/>
  <c r="K202" i="47" s="1"/>
  <c r="M659" i="47"/>
  <c r="L660" i="47"/>
  <c r="K661" i="47" s="1"/>
  <c r="L1701" i="47"/>
  <c r="K1702" i="47" s="1"/>
  <c r="M1700" i="47"/>
  <c r="L1402" i="47"/>
  <c r="K1403" i="47" s="1"/>
  <c r="M1401" i="47"/>
  <c r="M1080" i="47"/>
  <c r="L1081" i="47"/>
  <c r="K1082" i="47" s="1"/>
  <c r="M579" i="47"/>
  <c r="L580" i="47"/>
  <c r="K581" i="47" s="1"/>
  <c r="M900" i="47"/>
  <c r="L901" i="47"/>
  <c r="K902" i="47" s="1"/>
  <c r="L461" i="47"/>
  <c r="K462" i="47" s="1"/>
  <c r="M460" i="47"/>
  <c r="M539" i="47"/>
  <c r="L540" i="47"/>
  <c r="K541" i="47" s="1"/>
  <c r="L1001" i="47"/>
  <c r="K1002" i="47" s="1"/>
  <c r="M1000" i="47"/>
  <c r="M961" i="47"/>
  <c r="L962" i="47"/>
  <c r="K963" i="47" s="1"/>
  <c r="L1482" i="47"/>
  <c r="K1483" i="47" s="1"/>
  <c r="M1481" i="47"/>
  <c r="L20" i="47"/>
  <c r="K21" i="47" s="1"/>
  <c r="M19" i="47"/>
  <c r="L1322" i="47"/>
  <c r="K1323" i="47" s="1"/>
  <c r="M1321" i="47"/>
  <c r="L1581" i="47"/>
  <c r="K1582" i="47" s="1"/>
  <c r="M1580" i="47"/>
  <c r="M139" i="47"/>
  <c r="L140" i="47"/>
  <c r="K141" i="47" s="1"/>
  <c r="L880" i="47"/>
  <c r="K881" i="47" s="1"/>
  <c r="M879" i="47"/>
  <c r="M979" i="47"/>
  <c r="L980" i="47"/>
  <c r="K981" i="47" s="1"/>
  <c r="L800" i="47"/>
  <c r="K801" i="47" s="1"/>
  <c r="M799" i="47"/>
  <c r="L781" i="47"/>
  <c r="K782" i="47" s="1"/>
  <c r="M780" i="47"/>
  <c r="L921" i="47"/>
  <c r="K922" i="47" s="1"/>
  <c r="M920" i="47"/>
  <c r="M260" i="47"/>
  <c r="L261" i="47"/>
  <c r="K262" i="47" s="1"/>
  <c r="L1341" i="47"/>
  <c r="K1342" i="47" s="1"/>
  <c r="M1340" i="47"/>
  <c r="L601" i="47"/>
  <c r="K602" i="47" s="1"/>
  <c r="M600" i="47"/>
  <c r="L1541" i="47"/>
  <c r="K1542" i="47" s="1"/>
  <c r="M1540" i="47"/>
  <c r="L381" i="47"/>
  <c r="K382" i="47" s="1"/>
  <c r="M380" i="47"/>
  <c r="L101" i="47"/>
  <c r="K102" i="47" s="1"/>
  <c r="M100" i="47"/>
  <c r="M620" i="47"/>
  <c r="L621" i="47"/>
  <c r="K622" i="47" s="1"/>
  <c r="L1121" i="47"/>
  <c r="K1122" i="47" s="1"/>
  <c r="M1120" i="47"/>
  <c r="L441" i="47"/>
  <c r="K442" i="47" s="1"/>
  <c r="M440" i="47"/>
  <c r="L341" i="47"/>
  <c r="K342" i="47" s="1"/>
  <c r="M340" i="47"/>
  <c r="L560" i="47"/>
  <c r="K561" i="47" s="1"/>
  <c r="M559" i="47"/>
  <c r="L502" i="47"/>
  <c r="K503" i="47" s="1"/>
  <c r="M501" i="47"/>
  <c r="L1182" i="47"/>
  <c r="K1183" i="47" s="1"/>
  <c r="M1181" i="47"/>
  <c r="L241" i="47"/>
  <c r="K242" i="47" s="1"/>
  <c r="M240" i="47"/>
  <c r="L1421" i="47"/>
  <c r="K1422" i="47" s="1"/>
  <c r="M1420" i="47"/>
  <c r="L1661" i="47"/>
  <c r="K1662" i="47" s="1"/>
  <c r="M1660" i="47"/>
  <c r="M160" i="47"/>
  <c r="L161" i="47"/>
  <c r="K162" i="47" s="1"/>
  <c r="L862" i="47"/>
  <c r="K863" i="47" s="1"/>
  <c r="M861" i="47"/>
  <c r="M60" i="47"/>
  <c r="L61" i="47"/>
  <c r="K62" i="47" s="1"/>
  <c r="L1101" i="47"/>
  <c r="K1102" i="47" s="1"/>
  <c r="M1100" i="47"/>
  <c r="L1022" i="47"/>
  <c r="K1023" i="47" s="1"/>
  <c r="M1021" i="47"/>
  <c r="M419" i="47"/>
  <c r="L420" i="47"/>
  <c r="K421" i="47" s="1"/>
  <c r="L1642" i="47"/>
  <c r="K1643" i="47" s="1"/>
  <c r="M1641" i="47"/>
  <c r="M1040" i="47"/>
  <c r="L1041" i="47"/>
  <c r="K1042" i="47" s="1"/>
  <c r="L742" i="47"/>
  <c r="K743" i="47" s="1"/>
  <c r="M741" i="47"/>
  <c r="M300" i="47"/>
  <c r="L301" i="47"/>
  <c r="K302" i="47" s="1"/>
  <c r="M79" i="47"/>
  <c r="L80" i="47"/>
  <c r="K81" i="47" s="1"/>
  <c r="L681" i="47"/>
  <c r="K682" i="47" s="1"/>
  <c r="M680" i="47"/>
  <c r="X40" i="37"/>
  <c r="Y40" i="37" s="1"/>
  <c r="X37" i="26"/>
  <c r="Y37" i="26" s="1"/>
  <c r="X14" i="37"/>
  <c r="Y14" i="37" s="1"/>
  <c r="X66" i="31"/>
  <c r="Y66" i="31" s="1"/>
  <c r="N71" i="44"/>
  <c r="M72" i="44" s="1"/>
  <c r="O70" i="44"/>
  <c r="V40" i="44"/>
  <c r="N18" i="44"/>
  <c r="M19" i="44" s="1"/>
  <c r="O17" i="44"/>
  <c r="W67" i="44"/>
  <c r="X66" i="44"/>
  <c r="Y66" i="44" s="1"/>
  <c r="V13" i="44"/>
  <c r="U14" i="44" s="1"/>
  <c r="U68" i="44"/>
  <c r="O44" i="44"/>
  <c r="N45" i="44"/>
  <c r="M46" i="44" s="1"/>
  <c r="O71" i="43"/>
  <c r="N72" i="43"/>
  <c r="M73" i="43" s="1"/>
  <c r="V14" i="43"/>
  <c r="U15" i="43" s="1"/>
  <c r="V67" i="43"/>
  <c r="N18" i="43"/>
  <c r="M19" i="43" s="1"/>
  <c r="O17" i="43"/>
  <c r="U40" i="43"/>
  <c r="N43" i="43"/>
  <c r="M44" i="43" s="1"/>
  <c r="O42" i="43"/>
  <c r="W66" i="43"/>
  <c r="X65" i="43"/>
  <c r="Y65" i="43" s="1"/>
  <c r="X66" i="43"/>
  <c r="Y66" i="43" s="1"/>
  <c r="W39" i="43"/>
  <c r="X38" i="43"/>
  <c r="Y38" i="43" s="1"/>
  <c r="W13" i="43"/>
  <c r="X12" i="43"/>
  <c r="Y12" i="43" s="1"/>
  <c r="O16" i="42"/>
  <c r="N17" i="42"/>
  <c r="M18" i="42" s="1"/>
  <c r="V14" i="42"/>
  <c r="U15" i="42" s="1"/>
  <c r="O42" i="42"/>
  <c r="N43" i="42"/>
  <c r="M44" i="42" s="1"/>
  <c r="V68" i="42"/>
  <c r="U69" i="42" s="1"/>
  <c r="W13" i="42"/>
  <c r="O71" i="42"/>
  <c r="N72" i="42"/>
  <c r="M73" i="42" s="1"/>
  <c r="V39" i="42"/>
  <c r="X12" i="42"/>
  <c r="Y12" i="42" s="1"/>
  <c r="O71" i="41"/>
  <c r="N72" i="41"/>
  <c r="M73" i="41" s="1"/>
  <c r="N18" i="41"/>
  <c r="M19" i="41" s="1"/>
  <c r="O17" i="41"/>
  <c r="V67" i="41"/>
  <c r="U68" i="41" s="1"/>
  <c r="V40" i="41"/>
  <c r="U41" i="41" s="1"/>
  <c r="W14" i="41"/>
  <c r="X13" i="41"/>
  <c r="Y13" i="41" s="1"/>
  <c r="W66" i="41"/>
  <c r="X65" i="41"/>
  <c r="Y65" i="41" s="1"/>
  <c r="V15" i="41"/>
  <c r="N44" i="41"/>
  <c r="M45" i="41" s="1"/>
  <c r="O43" i="41"/>
  <c r="O16" i="40"/>
  <c r="N17" i="40"/>
  <c r="M18" i="40" s="1"/>
  <c r="N45" i="40"/>
  <c r="M46" i="40" s="1"/>
  <c r="O44" i="40"/>
  <c r="N71" i="40"/>
  <c r="M72" i="40" s="1"/>
  <c r="O70" i="40"/>
  <c r="V40" i="40"/>
  <c r="U41" i="40" s="1"/>
  <c r="W12" i="40"/>
  <c r="X11" i="40"/>
  <c r="Y11" i="40" s="1"/>
  <c r="W65" i="40"/>
  <c r="X64" i="40"/>
  <c r="Y64" i="40" s="1"/>
  <c r="V13" i="40"/>
  <c r="V66" i="40"/>
  <c r="O44" i="39"/>
  <c r="N45" i="39"/>
  <c r="M46" i="39" s="1"/>
  <c r="O17" i="39"/>
  <c r="N18" i="39"/>
  <c r="M19" i="39" s="1"/>
  <c r="N71" i="39"/>
  <c r="M72" i="39" s="1"/>
  <c r="O70" i="39"/>
  <c r="W66" i="39"/>
  <c r="X65" i="39"/>
  <c r="Y65" i="39" s="1"/>
  <c r="W40" i="39"/>
  <c r="W14" i="39"/>
  <c r="U67" i="39"/>
  <c r="U41" i="39"/>
  <c r="U15" i="39"/>
  <c r="N17" i="38"/>
  <c r="M18" i="38" s="1"/>
  <c r="O16" i="38"/>
  <c r="N45" i="38"/>
  <c r="M46" i="38" s="1"/>
  <c r="O44" i="38"/>
  <c r="V13" i="38"/>
  <c r="W67" i="38"/>
  <c r="X66" i="38"/>
  <c r="Y66" i="38" s="1"/>
  <c r="N71" i="38"/>
  <c r="M72" i="38" s="1"/>
  <c r="O70" i="38"/>
  <c r="V41" i="38"/>
  <c r="U42" i="38" s="1"/>
  <c r="U68" i="38"/>
  <c r="V16" i="37"/>
  <c r="U17" i="37" s="1"/>
  <c r="N71" i="37"/>
  <c r="M72" i="37" s="1"/>
  <c r="O70" i="37"/>
  <c r="O17" i="37"/>
  <c r="N18" i="37"/>
  <c r="M19" i="37" s="1"/>
  <c r="V42" i="37"/>
  <c r="U43" i="37" s="1"/>
  <c r="V67" i="37"/>
  <c r="U68" i="37" s="1"/>
  <c r="N44" i="37"/>
  <c r="M45" i="37" s="1"/>
  <c r="O43" i="37"/>
  <c r="W15" i="37"/>
  <c r="W41" i="37"/>
  <c r="N71" i="36"/>
  <c r="M72" i="36" s="1"/>
  <c r="O70" i="36"/>
  <c r="O16" i="36"/>
  <c r="N17" i="36"/>
  <c r="M18" i="36" s="1"/>
  <c r="N45" i="36"/>
  <c r="M46" i="36" s="1"/>
  <c r="O44" i="36"/>
  <c r="W68" i="36"/>
  <c r="X67" i="36"/>
  <c r="Y67" i="36" s="1"/>
  <c r="W39" i="36"/>
  <c r="X38" i="36"/>
  <c r="Y38" i="36" s="1"/>
  <c r="V69" i="36"/>
  <c r="U70" i="36" s="1"/>
  <c r="W14" i="36"/>
  <c r="X13" i="36"/>
  <c r="Y13" i="36" s="1"/>
  <c r="U40" i="36"/>
  <c r="U15" i="36"/>
  <c r="N17" i="35"/>
  <c r="M18" i="35" s="1"/>
  <c r="O16" i="35"/>
  <c r="V40" i="35"/>
  <c r="U41" i="35" s="1"/>
  <c r="W67" i="35"/>
  <c r="X66" i="35"/>
  <c r="Y66" i="35" s="1"/>
  <c r="O44" i="35"/>
  <c r="N45" i="35"/>
  <c r="M46" i="35" s="1"/>
  <c r="W12" i="35"/>
  <c r="X11" i="35"/>
  <c r="Y11" i="35" s="1"/>
  <c r="V68" i="35"/>
  <c r="O71" i="35"/>
  <c r="N72" i="35"/>
  <c r="M73" i="35" s="1"/>
  <c r="U13" i="35"/>
  <c r="O43" i="34"/>
  <c r="N44" i="34"/>
  <c r="M45" i="34" s="1"/>
  <c r="O17" i="34"/>
  <c r="N18" i="34"/>
  <c r="M19" i="34" s="1"/>
  <c r="N70" i="34"/>
  <c r="M71" i="34" s="1"/>
  <c r="O69" i="34"/>
  <c r="W66" i="34"/>
  <c r="X65" i="34"/>
  <c r="Y65" i="34" s="1"/>
  <c r="V40" i="34"/>
  <c r="U41" i="34" s="1"/>
  <c r="U67" i="34"/>
  <c r="V14" i="34"/>
  <c r="O42" i="33"/>
  <c r="N43" i="33"/>
  <c r="M44" i="33" s="1"/>
  <c r="V38" i="33"/>
  <c r="N70" i="33"/>
  <c r="M71" i="33" s="1"/>
  <c r="O69" i="33"/>
  <c r="W65" i="33"/>
  <c r="O16" i="33"/>
  <c r="N17" i="33"/>
  <c r="M18" i="33" s="1"/>
  <c r="W12" i="33"/>
  <c r="X11" i="33"/>
  <c r="Y11" i="33" s="1"/>
  <c r="U66" i="33"/>
  <c r="U13" i="33"/>
  <c r="X64" i="33"/>
  <c r="Y64" i="33" s="1"/>
  <c r="V42" i="32"/>
  <c r="U43" i="32" s="1"/>
  <c r="O43" i="32"/>
  <c r="N44" i="32"/>
  <c r="M45" i="32" s="1"/>
  <c r="N17" i="32"/>
  <c r="M18" i="32" s="1"/>
  <c r="O16" i="32"/>
  <c r="O71" i="32"/>
  <c r="N72" i="32"/>
  <c r="M73" i="32" s="1"/>
  <c r="W12" i="32"/>
  <c r="X11" i="32"/>
  <c r="Y11" i="32" s="1"/>
  <c r="U70" i="32"/>
  <c r="W69" i="32"/>
  <c r="V13" i="32"/>
  <c r="X12" i="32" s="1"/>
  <c r="Y12" i="32" s="1"/>
  <c r="W41" i="32"/>
  <c r="X40" i="32"/>
  <c r="Y40" i="32" s="1"/>
  <c r="U41" i="31"/>
  <c r="V41" i="31" s="1"/>
  <c r="W12" i="31"/>
  <c r="U13" i="31"/>
  <c r="X11" i="31"/>
  <c r="Y11" i="31" s="1"/>
  <c r="O16" i="31"/>
  <c r="N17" i="31"/>
  <c r="M18" i="31" s="1"/>
  <c r="O71" i="31"/>
  <c r="N72" i="31"/>
  <c r="M73" i="31" s="1"/>
  <c r="O45" i="31"/>
  <c r="N46" i="31"/>
  <c r="M47" i="31" s="1"/>
  <c r="V68" i="31"/>
  <c r="W67" i="31"/>
  <c r="W40" i="31"/>
  <c r="N71" i="30"/>
  <c r="M72" i="30" s="1"/>
  <c r="O70" i="30"/>
  <c r="V40" i="30"/>
  <c r="U41" i="30" s="1"/>
  <c r="N17" i="30"/>
  <c r="M18" i="30" s="1"/>
  <c r="O16" i="30"/>
  <c r="V13" i="30"/>
  <c r="U14" i="30" s="1"/>
  <c r="W39" i="30"/>
  <c r="X38" i="30"/>
  <c r="Y38" i="30" s="1"/>
  <c r="V66" i="30"/>
  <c r="U67" i="30" s="1"/>
  <c r="N44" i="30"/>
  <c r="M45" i="30" s="1"/>
  <c r="O43" i="30"/>
  <c r="O16" i="29"/>
  <c r="N17" i="29"/>
  <c r="M18" i="29" s="1"/>
  <c r="V68" i="29"/>
  <c r="U69" i="29" s="1"/>
  <c r="N45" i="29"/>
  <c r="M46" i="29" s="1"/>
  <c r="O44" i="29"/>
  <c r="W13" i="29"/>
  <c r="X12" i="29"/>
  <c r="Y12" i="29" s="1"/>
  <c r="W67" i="29"/>
  <c r="X66" i="29"/>
  <c r="Y66" i="29" s="1"/>
  <c r="V41" i="29"/>
  <c r="U42" i="29" s="1"/>
  <c r="V14" i="29"/>
  <c r="O71" i="29"/>
  <c r="N72" i="29"/>
  <c r="M73" i="29" s="1"/>
  <c r="N44" i="28"/>
  <c r="M45" i="28" s="1"/>
  <c r="O43" i="28"/>
  <c r="V14" i="28"/>
  <c r="U15" i="28" s="1"/>
  <c r="O71" i="28"/>
  <c r="N72" i="28"/>
  <c r="M73" i="28" s="1"/>
  <c r="W40" i="28"/>
  <c r="W13" i="28"/>
  <c r="X12" i="28"/>
  <c r="Y12" i="28" s="1"/>
  <c r="X39" i="28"/>
  <c r="Y39" i="28" s="1"/>
  <c r="U41" i="28"/>
  <c r="V68" i="28"/>
  <c r="U69" i="28" s="1"/>
  <c r="N17" i="28"/>
  <c r="M18" i="28" s="1"/>
  <c r="O16" i="28"/>
  <c r="N71" i="27"/>
  <c r="M72" i="27" s="1"/>
  <c r="O70" i="27"/>
  <c r="O17" i="27"/>
  <c r="N18" i="27"/>
  <c r="M19" i="27" s="1"/>
  <c r="N44" i="27"/>
  <c r="M45" i="27" s="1"/>
  <c r="O43" i="27"/>
  <c r="U67" i="27"/>
  <c r="W15" i="27"/>
  <c r="X14" i="27"/>
  <c r="Y14" i="27" s="1"/>
  <c r="W40" i="27"/>
  <c r="V41" i="27"/>
  <c r="U42" i="27" s="1"/>
  <c r="W66" i="27"/>
  <c r="X39" i="27"/>
  <c r="Y39" i="27" s="1"/>
  <c r="U16" i="27"/>
  <c r="O42" i="26"/>
  <c r="N43" i="26"/>
  <c r="M44" i="26" s="1"/>
  <c r="W67" i="26"/>
  <c r="X66" i="26"/>
  <c r="Y66" i="26" s="1"/>
  <c r="V39" i="26"/>
  <c r="O71" i="26"/>
  <c r="N72" i="26"/>
  <c r="M73" i="26" s="1"/>
  <c r="N17" i="26"/>
  <c r="M18" i="26" s="1"/>
  <c r="O16" i="26"/>
  <c r="U68" i="26"/>
  <c r="W13" i="26"/>
  <c r="W38" i="26"/>
  <c r="V14" i="26"/>
  <c r="U15" i="26" s="1"/>
  <c r="X12" i="26"/>
  <c r="Y12" i="26" s="1"/>
  <c r="N18" i="25"/>
  <c r="M19" i="25" s="1"/>
  <c r="O17" i="25"/>
  <c r="V15" i="25"/>
  <c r="N71" i="25"/>
  <c r="M72" i="25" s="1"/>
  <c r="O70" i="25"/>
  <c r="X66" i="25"/>
  <c r="Y66" i="25" s="1"/>
  <c r="U68" i="25"/>
  <c r="W40" i="25"/>
  <c r="X39" i="25"/>
  <c r="Y39" i="25" s="1"/>
  <c r="N45" i="25"/>
  <c r="M46" i="25" s="1"/>
  <c r="O44" i="25"/>
  <c r="U41" i="25"/>
  <c r="W67" i="25"/>
  <c r="O71" i="24"/>
  <c r="N72" i="24"/>
  <c r="M73" i="24" s="1"/>
  <c r="N45" i="24"/>
  <c r="M46" i="24" s="1"/>
  <c r="O44" i="24"/>
  <c r="V14" i="24"/>
  <c r="U15" i="24" s="1"/>
  <c r="V66" i="24"/>
  <c r="U67" i="24" s="1"/>
  <c r="W41" i="24"/>
  <c r="U42" i="24"/>
  <c r="X40" i="24"/>
  <c r="Y40" i="24" s="1"/>
  <c r="N17" i="24"/>
  <c r="M18" i="24" s="1"/>
  <c r="O16" i="24"/>
  <c r="W13" i="24"/>
  <c r="O17" i="23"/>
  <c r="N18" i="23"/>
  <c r="M19" i="23" s="1"/>
  <c r="W40" i="23"/>
  <c r="X39" i="23"/>
  <c r="Y39" i="23" s="1"/>
  <c r="N45" i="23"/>
  <c r="M46" i="23" s="1"/>
  <c r="O44" i="23"/>
  <c r="N71" i="23"/>
  <c r="M72" i="23" s="1"/>
  <c r="O70" i="23"/>
  <c r="W66" i="23"/>
  <c r="X65" i="23"/>
  <c r="Y65" i="23" s="1"/>
  <c r="U41" i="23"/>
  <c r="V12" i="23"/>
  <c r="U67" i="23"/>
  <c r="N71" i="22"/>
  <c r="M72" i="22" s="1"/>
  <c r="O70" i="22"/>
  <c r="O43" i="22"/>
  <c r="N44" i="22"/>
  <c r="M45" i="22" s="1"/>
  <c r="V41" i="22"/>
  <c r="U42" i="22" s="1"/>
  <c r="N17" i="22"/>
  <c r="M18" i="22" s="1"/>
  <c r="O16" i="22"/>
  <c r="W12" i="22"/>
  <c r="X11" i="22"/>
  <c r="Y11" i="22" s="1"/>
  <c r="V68" i="22"/>
  <c r="U69" i="22" s="1"/>
  <c r="U13" i="22"/>
  <c r="O71" i="21"/>
  <c r="N72" i="21"/>
  <c r="M73" i="21" s="1"/>
  <c r="V68" i="21"/>
  <c r="O17" i="21"/>
  <c r="N18" i="21"/>
  <c r="M19" i="21" s="1"/>
  <c r="N44" i="21"/>
  <c r="M45" i="21" s="1"/>
  <c r="O43" i="21"/>
  <c r="V13" i="21"/>
  <c r="W39" i="21"/>
  <c r="U40" i="21"/>
  <c r="X38" i="21"/>
  <c r="Y38" i="21" s="1"/>
  <c r="W67" i="21"/>
  <c r="X66" i="21"/>
  <c r="Y66" i="21" s="1"/>
  <c r="N43" i="20"/>
  <c r="M44" i="20" s="1"/>
  <c r="O42" i="20"/>
  <c r="U67" i="20"/>
  <c r="W13" i="20"/>
  <c r="X12" i="20"/>
  <c r="Y12" i="20" s="1"/>
  <c r="V40" i="20"/>
  <c r="U41" i="20" s="1"/>
  <c r="W66" i="20"/>
  <c r="X65" i="20"/>
  <c r="Y65" i="20" s="1"/>
  <c r="N18" i="20"/>
  <c r="M19" i="20" s="1"/>
  <c r="O17" i="20"/>
  <c r="U14" i="20"/>
  <c r="N71" i="20"/>
  <c r="M72" i="20" s="1"/>
  <c r="O70" i="20"/>
  <c r="N17" i="19"/>
  <c r="M18" i="19" s="1"/>
  <c r="O16" i="19"/>
  <c r="V40" i="19"/>
  <c r="X39" i="19" s="1"/>
  <c r="Y39" i="19" s="1"/>
  <c r="N71" i="19"/>
  <c r="M72" i="19" s="1"/>
  <c r="O70" i="19"/>
  <c r="W39" i="19"/>
  <c r="X38" i="19"/>
  <c r="Y38" i="19" s="1"/>
  <c r="W13" i="19"/>
  <c r="X12" i="19"/>
  <c r="Y12" i="19" s="1"/>
  <c r="V66" i="19"/>
  <c r="U67" i="19" s="1"/>
  <c r="N43" i="19"/>
  <c r="M44" i="19" s="1"/>
  <c r="O42" i="19"/>
  <c r="U14" i="19"/>
  <c r="U68" i="17"/>
  <c r="V68" i="17" s="1"/>
  <c r="N45" i="17"/>
  <c r="M46" i="17" s="1"/>
  <c r="O44" i="17"/>
  <c r="N18" i="17"/>
  <c r="M19" i="17" s="1"/>
  <c r="O17" i="17"/>
  <c r="O71" i="17"/>
  <c r="N72" i="17"/>
  <c r="M73" i="17" s="1"/>
  <c r="W41" i="17"/>
  <c r="X40" i="17"/>
  <c r="Y40" i="17" s="1"/>
  <c r="W67" i="17"/>
  <c r="U42" i="17"/>
  <c r="V13" i="17"/>
  <c r="U14" i="17" s="1"/>
  <c r="N73" i="5"/>
  <c r="M74" i="5" s="1"/>
  <c r="O72" i="5"/>
  <c r="V68" i="5"/>
  <c r="X67" i="5" s="1"/>
  <c r="Y67" i="5" s="1"/>
  <c r="W67" i="5"/>
  <c r="X66" i="5"/>
  <c r="Y66" i="5" s="1"/>
  <c r="N46" i="5"/>
  <c r="M47" i="5" s="1"/>
  <c r="O45" i="5"/>
  <c r="V39" i="5"/>
  <c r="L1601" i="47" l="1"/>
  <c r="K1602" i="47" s="1"/>
  <c r="M1600" i="47"/>
  <c r="L1241" i="47"/>
  <c r="K1242" i="47" s="1"/>
  <c r="M1240" i="47"/>
  <c r="L1301" i="47"/>
  <c r="K1302" i="47" s="1"/>
  <c r="M1300" i="47"/>
  <c r="M301" i="47"/>
  <c r="L302" i="47"/>
  <c r="K303" i="47" s="1"/>
  <c r="M1661" i="47"/>
  <c r="L1662" i="47"/>
  <c r="K1663" i="47" s="1"/>
  <c r="L1183" i="47"/>
  <c r="K1184" i="47" s="1"/>
  <c r="M1182" i="47"/>
  <c r="L782" i="47"/>
  <c r="K783" i="47" s="1"/>
  <c r="M781" i="47"/>
  <c r="M521" i="47"/>
  <c r="L522" i="47"/>
  <c r="K523" i="47" s="1"/>
  <c r="L1062" i="47"/>
  <c r="K1063" i="47" s="1"/>
  <c r="M1061" i="47"/>
  <c r="L1643" i="47"/>
  <c r="K1644" i="47" s="1"/>
  <c r="M1642" i="47"/>
  <c r="L141" i="47"/>
  <c r="K142" i="47" s="1"/>
  <c r="M140" i="47"/>
  <c r="L1563" i="47"/>
  <c r="K1564" i="47" s="1"/>
  <c r="M1562" i="47"/>
  <c r="M1621" i="47"/>
  <c r="L1622" i="47"/>
  <c r="K1623" i="47" s="1"/>
  <c r="M320" i="47"/>
  <c r="L321" i="47"/>
  <c r="K322" i="47" s="1"/>
  <c r="M482" i="47"/>
  <c r="L483" i="47"/>
  <c r="K484" i="47" s="1"/>
  <c r="L643" i="47"/>
  <c r="K644" i="47" s="1"/>
  <c r="M642" i="47"/>
  <c r="M80" i="47"/>
  <c r="L81" i="47"/>
  <c r="K82" i="47" s="1"/>
  <c r="L421" i="47"/>
  <c r="K422" i="47" s="1"/>
  <c r="M420" i="47"/>
  <c r="L503" i="47"/>
  <c r="K504" i="47" s="1"/>
  <c r="M502" i="47"/>
  <c r="M441" i="47"/>
  <c r="L442" i="47"/>
  <c r="K443" i="47" s="1"/>
  <c r="M601" i="47"/>
  <c r="L602" i="47"/>
  <c r="K603" i="47" s="1"/>
  <c r="M921" i="47"/>
  <c r="L922" i="47"/>
  <c r="K923" i="47" s="1"/>
  <c r="L963" i="47"/>
  <c r="K964" i="47" s="1"/>
  <c r="M962" i="47"/>
  <c r="L222" i="47"/>
  <c r="K223" i="47" s="1"/>
  <c r="M221" i="47"/>
  <c r="L822" i="47"/>
  <c r="K823" i="47" s="1"/>
  <c r="M821" i="47"/>
  <c r="M760" i="47"/>
  <c r="L761" i="47"/>
  <c r="K762" i="47" s="1"/>
  <c r="M120" i="47"/>
  <c r="L121" i="47"/>
  <c r="K122" i="47" s="1"/>
  <c r="L362" i="47"/>
  <c r="K363" i="47" s="1"/>
  <c r="M361" i="47"/>
  <c r="L1102" i="47"/>
  <c r="K1103" i="47" s="1"/>
  <c r="M1101" i="47"/>
  <c r="M1541" i="47"/>
  <c r="L1542" i="47"/>
  <c r="K1543" i="47" s="1"/>
  <c r="M880" i="47"/>
  <c r="L881" i="47"/>
  <c r="K882" i="47" s="1"/>
  <c r="L281" i="47"/>
  <c r="K282" i="47" s="1"/>
  <c r="M280" i="47"/>
  <c r="L403" i="47"/>
  <c r="K404" i="47" s="1"/>
  <c r="M402" i="47"/>
  <c r="M681" i="47"/>
  <c r="L682" i="47"/>
  <c r="K683" i="47" s="1"/>
  <c r="M61" i="47"/>
  <c r="L62" i="47"/>
  <c r="K63" i="47" s="1"/>
  <c r="M1001" i="47"/>
  <c r="L1002" i="47"/>
  <c r="K1003" i="47" s="1"/>
  <c r="L1142" i="47"/>
  <c r="K1143" i="47" s="1"/>
  <c r="M1141" i="47"/>
  <c r="L41" i="47"/>
  <c r="K42" i="47" s="1"/>
  <c r="M40" i="47"/>
  <c r="L1363" i="47"/>
  <c r="K1364" i="47" s="1"/>
  <c r="M1362" i="47"/>
  <c r="M1262" i="47"/>
  <c r="L1263" i="47"/>
  <c r="K1264" i="47" s="1"/>
  <c r="L1323" i="47"/>
  <c r="K1324" i="47" s="1"/>
  <c r="M1322" i="47"/>
  <c r="L1163" i="47"/>
  <c r="K1164" i="47" s="1"/>
  <c r="M1162" i="47"/>
  <c r="L1443" i="47"/>
  <c r="K1444" i="47" s="1"/>
  <c r="M1442" i="47"/>
  <c r="M1461" i="47"/>
  <c r="L1462" i="47"/>
  <c r="K1463" i="47" s="1"/>
  <c r="L1381" i="47"/>
  <c r="K1382" i="47" s="1"/>
  <c r="M1380" i="47"/>
  <c r="L1202" i="47"/>
  <c r="K1203" i="47" s="1"/>
  <c r="M1201" i="47"/>
  <c r="M1041" i="47"/>
  <c r="L1042" i="47"/>
  <c r="K1043" i="47" s="1"/>
  <c r="M1022" i="47"/>
  <c r="L1023" i="47"/>
  <c r="K1024" i="47" s="1"/>
  <c r="M161" i="47"/>
  <c r="L162" i="47"/>
  <c r="K163" i="47" s="1"/>
  <c r="L242" i="47"/>
  <c r="K243" i="47" s="1"/>
  <c r="M241" i="47"/>
  <c r="M341" i="47"/>
  <c r="L342" i="47"/>
  <c r="K343" i="47" s="1"/>
  <c r="M1121" i="47"/>
  <c r="L1122" i="47"/>
  <c r="K1123" i="47" s="1"/>
  <c r="L382" i="47"/>
  <c r="K383" i="47" s="1"/>
  <c r="M381" i="47"/>
  <c r="L801" i="47"/>
  <c r="K802" i="47" s="1"/>
  <c r="M800" i="47"/>
  <c r="L902" i="47"/>
  <c r="K903" i="47" s="1"/>
  <c r="M901" i="47"/>
  <c r="L1403" i="47"/>
  <c r="K1404" i="47" s="1"/>
  <c r="M1402" i="47"/>
  <c r="M1701" i="47"/>
  <c r="L1702" i="47"/>
  <c r="K1703" i="47" s="1"/>
  <c r="M1222" i="47"/>
  <c r="L1223" i="47"/>
  <c r="K1224" i="47" s="1"/>
  <c r="L1683" i="47"/>
  <c r="K1684" i="47" s="1"/>
  <c r="M1682" i="47"/>
  <c r="L561" i="47"/>
  <c r="K562" i="47" s="1"/>
  <c r="M560" i="47"/>
  <c r="L622" i="47"/>
  <c r="K623" i="47" s="1"/>
  <c r="M621" i="47"/>
  <c r="L462" i="47"/>
  <c r="K463" i="47" s="1"/>
  <c r="M461" i="47"/>
  <c r="M1081" i="47"/>
  <c r="L1082" i="47"/>
  <c r="K1083" i="47" s="1"/>
  <c r="L1523" i="47"/>
  <c r="K1524" i="47" s="1"/>
  <c r="M1522" i="47"/>
  <c r="M841" i="47"/>
  <c r="L842" i="47"/>
  <c r="K843" i="47" s="1"/>
  <c r="M1501" i="47"/>
  <c r="L1502" i="47"/>
  <c r="K1503" i="47" s="1"/>
  <c r="L743" i="47"/>
  <c r="K744" i="47" s="1"/>
  <c r="M742" i="47"/>
  <c r="M101" i="47"/>
  <c r="L102" i="47"/>
  <c r="K103" i="47" s="1"/>
  <c r="M261" i="47"/>
  <c r="L262" i="47"/>
  <c r="K263" i="47" s="1"/>
  <c r="M980" i="47"/>
  <c r="L981" i="47"/>
  <c r="K982" i="47" s="1"/>
  <c r="L21" i="47"/>
  <c r="K22" i="47" s="1"/>
  <c r="M20" i="47"/>
  <c r="L702" i="47"/>
  <c r="K703" i="47" s="1"/>
  <c r="M701" i="47"/>
  <c r="L1283" i="47"/>
  <c r="K1284" i="47" s="1"/>
  <c r="M1282" i="47"/>
  <c r="L181" i="47"/>
  <c r="K182" i="47" s="1"/>
  <c r="M180" i="47"/>
  <c r="L863" i="47"/>
  <c r="K864" i="47" s="1"/>
  <c r="M862" i="47"/>
  <c r="M1421" i="47"/>
  <c r="L1422" i="47"/>
  <c r="K1423" i="47" s="1"/>
  <c r="M1341" i="47"/>
  <c r="L1342" i="47"/>
  <c r="K1343" i="47" s="1"/>
  <c r="M1581" i="47"/>
  <c r="L1582" i="47"/>
  <c r="K1583" i="47" s="1"/>
  <c r="L1483" i="47"/>
  <c r="K1484" i="47" s="1"/>
  <c r="M1482" i="47"/>
  <c r="M201" i="47"/>
  <c r="L202" i="47"/>
  <c r="K203" i="47" s="1"/>
  <c r="L942" i="47"/>
  <c r="K943" i="47" s="1"/>
  <c r="M941" i="47"/>
  <c r="M540" i="47"/>
  <c r="L541" i="47"/>
  <c r="K542" i="47" s="1"/>
  <c r="M580" i="47"/>
  <c r="L581" i="47"/>
  <c r="K582" i="47" s="1"/>
  <c r="L661" i="47"/>
  <c r="K662" i="47" s="1"/>
  <c r="M660" i="47"/>
  <c r="L723" i="47"/>
  <c r="K724" i="47" s="1"/>
  <c r="M722" i="47"/>
  <c r="X13" i="28"/>
  <c r="Y13" i="28" s="1"/>
  <c r="X41" i="32"/>
  <c r="Y41" i="32" s="1"/>
  <c r="X67" i="29"/>
  <c r="Y67" i="29" s="1"/>
  <c r="O45" i="44"/>
  <c r="N46" i="44"/>
  <c r="M47" i="44" s="1"/>
  <c r="O71" i="44"/>
  <c r="N72" i="44"/>
  <c r="M73" i="44" s="1"/>
  <c r="V14" i="44"/>
  <c r="W40" i="44"/>
  <c r="X39" i="44"/>
  <c r="Y39" i="44" s="1"/>
  <c r="W13" i="44"/>
  <c r="X12" i="44"/>
  <c r="Y12" i="44" s="1"/>
  <c r="U41" i="44"/>
  <c r="V68" i="44"/>
  <c r="U69" i="44" s="1"/>
  <c r="N19" i="44"/>
  <c r="M20" i="44" s="1"/>
  <c r="O18" i="44"/>
  <c r="V15" i="43"/>
  <c r="O72" i="43"/>
  <c r="N73" i="43"/>
  <c r="M74" i="43" s="1"/>
  <c r="W67" i="43"/>
  <c r="V40" i="43"/>
  <c r="U41" i="43" s="1"/>
  <c r="U68" i="43"/>
  <c r="N44" i="43"/>
  <c r="M45" i="43" s="1"/>
  <c r="O43" i="43"/>
  <c r="N19" i="43"/>
  <c r="M20" i="43" s="1"/>
  <c r="O18" i="43"/>
  <c r="W14" i="43"/>
  <c r="X13" i="43"/>
  <c r="Y13" i="43" s="1"/>
  <c r="O72" i="42"/>
  <c r="N73" i="42"/>
  <c r="M74" i="42" s="1"/>
  <c r="O43" i="42"/>
  <c r="N44" i="42"/>
  <c r="M45" i="42" s="1"/>
  <c r="W39" i="42"/>
  <c r="X38" i="42"/>
  <c r="Y38" i="42" s="1"/>
  <c r="V69" i="42"/>
  <c r="U70" i="42" s="1"/>
  <c r="W14" i="42"/>
  <c r="X13" i="42"/>
  <c r="Y13" i="42" s="1"/>
  <c r="U40" i="42"/>
  <c r="W68" i="42"/>
  <c r="X67" i="42"/>
  <c r="Y67" i="42" s="1"/>
  <c r="V15" i="42"/>
  <c r="X14" i="42" s="1"/>
  <c r="Y14" i="42" s="1"/>
  <c r="O17" i="42"/>
  <c r="N18" i="42"/>
  <c r="M19" i="42" s="1"/>
  <c r="X66" i="41"/>
  <c r="Y66" i="41" s="1"/>
  <c r="O18" i="41"/>
  <c r="N19" i="41"/>
  <c r="M20" i="41" s="1"/>
  <c r="O72" i="41"/>
  <c r="N73" i="41"/>
  <c r="M74" i="41" s="1"/>
  <c r="W67" i="41"/>
  <c r="O44" i="41"/>
  <c r="N45" i="41"/>
  <c r="M46" i="41" s="1"/>
  <c r="V41" i="41"/>
  <c r="X40" i="41" s="1"/>
  <c r="Y40" i="41" s="1"/>
  <c r="X14" i="41"/>
  <c r="Y14" i="41" s="1"/>
  <c r="W40" i="41"/>
  <c r="X39" i="41"/>
  <c r="Y39" i="41" s="1"/>
  <c r="W15" i="41"/>
  <c r="U16" i="41"/>
  <c r="V68" i="41"/>
  <c r="U69" i="41" s="1"/>
  <c r="O71" i="40"/>
  <c r="N72" i="40"/>
  <c r="M73" i="40" s="1"/>
  <c r="N18" i="40"/>
  <c r="M19" i="40" s="1"/>
  <c r="O17" i="40"/>
  <c r="W66" i="40"/>
  <c r="X65" i="40"/>
  <c r="Y65" i="40" s="1"/>
  <c r="W40" i="40"/>
  <c r="X39" i="40"/>
  <c r="Y39" i="40" s="1"/>
  <c r="W13" i="40"/>
  <c r="X12" i="40"/>
  <c r="Y12" i="40" s="1"/>
  <c r="U67" i="40"/>
  <c r="V41" i="40"/>
  <c r="U14" i="40"/>
  <c r="N46" i="40"/>
  <c r="M47" i="40" s="1"/>
  <c r="O45" i="40"/>
  <c r="O18" i="39"/>
  <c r="N19" i="39"/>
  <c r="M20" i="39" s="1"/>
  <c r="N46" i="39"/>
  <c r="M47" i="39" s="1"/>
  <c r="O45" i="39"/>
  <c r="O71" i="39"/>
  <c r="N72" i="39"/>
  <c r="M73" i="39" s="1"/>
  <c r="V41" i="39"/>
  <c r="V15" i="39"/>
  <c r="U16" i="39" s="1"/>
  <c r="V67" i="39"/>
  <c r="N46" i="38"/>
  <c r="M47" i="38" s="1"/>
  <c r="O45" i="38"/>
  <c r="V42" i="38"/>
  <c r="U43" i="38" s="1"/>
  <c r="O71" i="38"/>
  <c r="N72" i="38"/>
  <c r="M73" i="38" s="1"/>
  <c r="V68" i="38"/>
  <c r="U69" i="38" s="1"/>
  <c r="W13" i="38"/>
  <c r="X12" i="38"/>
  <c r="Y12" i="38" s="1"/>
  <c r="U14" i="38"/>
  <c r="W41" i="38"/>
  <c r="X40" i="38"/>
  <c r="Y40" i="38" s="1"/>
  <c r="O17" i="38"/>
  <c r="N18" i="38"/>
  <c r="M19" i="38" s="1"/>
  <c r="N45" i="37"/>
  <c r="M46" i="37" s="1"/>
  <c r="O44" i="37"/>
  <c r="N19" i="37"/>
  <c r="M20" i="37" s="1"/>
  <c r="O18" i="37"/>
  <c r="V68" i="37"/>
  <c r="V43" i="37"/>
  <c r="U44" i="37" s="1"/>
  <c r="W42" i="37"/>
  <c r="X41" i="37"/>
  <c r="Y41" i="37" s="1"/>
  <c r="W16" i="37"/>
  <c r="X15" i="37"/>
  <c r="Y15" i="37" s="1"/>
  <c r="W67" i="37"/>
  <c r="X66" i="37"/>
  <c r="Y66" i="37" s="1"/>
  <c r="N72" i="37"/>
  <c r="M73" i="37" s="1"/>
  <c r="O71" i="37"/>
  <c r="V17" i="37"/>
  <c r="U18" i="37" s="1"/>
  <c r="O17" i="36"/>
  <c r="N18" i="36"/>
  <c r="M19" i="36" s="1"/>
  <c r="N46" i="36"/>
  <c r="M47" i="36" s="1"/>
  <c r="O45" i="36"/>
  <c r="N72" i="36"/>
  <c r="M73" i="36" s="1"/>
  <c r="O71" i="36"/>
  <c r="V15" i="36"/>
  <c r="U16" i="36" s="1"/>
  <c r="W69" i="36"/>
  <c r="X68" i="36"/>
  <c r="Y68" i="36" s="1"/>
  <c r="V40" i="36"/>
  <c r="U41" i="36" s="1"/>
  <c r="V70" i="36"/>
  <c r="O72" i="35"/>
  <c r="N73" i="35"/>
  <c r="M74" i="35" s="1"/>
  <c r="V13" i="35"/>
  <c r="U14" i="35" s="1"/>
  <c r="N46" i="35"/>
  <c r="M47" i="35" s="1"/>
  <c r="O45" i="35"/>
  <c r="V41" i="35"/>
  <c r="X40" i="35" s="1"/>
  <c r="Y40" i="35" s="1"/>
  <c r="W68" i="35"/>
  <c r="X67" i="35"/>
  <c r="Y67" i="35" s="1"/>
  <c r="O17" i="35"/>
  <c r="N18" i="35"/>
  <c r="M19" i="35" s="1"/>
  <c r="U69" i="35"/>
  <c r="W40" i="35"/>
  <c r="X39" i="35"/>
  <c r="Y39" i="35" s="1"/>
  <c r="N45" i="34"/>
  <c r="M46" i="34" s="1"/>
  <c r="O44" i="34"/>
  <c r="W14" i="34"/>
  <c r="X13" i="34"/>
  <c r="Y13" i="34" s="1"/>
  <c r="N71" i="34"/>
  <c r="M72" i="34" s="1"/>
  <c r="O70" i="34"/>
  <c r="O18" i="34"/>
  <c r="N19" i="34"/>
  <c r="M20" i="34" s="1"/>
  <c r="V41" i="34"/>
  <c r="U42" i="34" s="1"/>
  <c r="U15" i="34"/>
  <c r="W40" i="34"/>
  <c r="X39" i="34"/>
  <c r="Y39" i="34" s="1"/>
  <c r="V67" i="34"/>
  <c r="U68" i="34" s="1"/>
  <c r="X37" i="33"/>
  <c r="Y37" i="33" s="1"/>
  <c r="W38" i="33"/>
  <c r="U39" i="33"/>
  <c r="O43" i="33"/>
  <c r="N44" i="33"/>
  <c r="M45" i="33" s="1"/>
  <c r="N18" i="33"/>
  <c r="M19" i="33" s="1"/>
  <c r="O17" i="33"/>
  <c r="N71" i="33"/>
  <c r="M72" i="33" s="1"/>
  <c r="O70" i="33"/>
  <c r="V66" i="33"/>
  <c r="U67" i="33" s="1"/>
  <c r="V13" i="33"/>
  <c r="U14" i="32"/>
  <c r="V14" i="32" s="1"/>
  <c r="X13" i="32" s="1"/>
  <c r="Y13" i="32" s="1"/>
  <c r="O72" i="32"/>
  <c r="N73" i="32"/>
  <c r="M74" i="32" s="1"/>
  <c r="N18" i="32"/>
  <c r="M19" i="32" s="1"/>
  <c r="O17" i="32"/>
  <c r="V43" i="32"/>
  <c r="U44" i="32" s="1"/>
  <c r="N45" i="32"/>
  <c r="M46" i="32" s="1"/>
  <c r="O44" i="32"/>
  <c r="W13" i="32"/>
  <c r="V70" i="32"/>
  <c r="W42" i="32"/>
  <c r="V13" i="31"/>
  <c r="O17" i="31"/>
  <c r="N18" i="31"/>
  <c r="M19" i="31" s="1"/>
  <c r="O46" i="31"/>
  <c r="N47" i="31"/>
  <c r="M48" i="31" s="1"/>
  <c r="O72" i="31"/>
  <c r="N73" i="31"/>
  <c r="M74" i="31" s="1"/>
  <c r="W41" i="31"/>
  <c r="W68" i="31"/>
  <c r="X67" i="31"/>
  <c r="Y67" i="31" s="1"/>
  <c r="U42" i="31"/>
  <c r="U69" i="31"/>
  <c r="X40" i="31"/>
  <c r="Y40" i="31" s="1"/>
  <c r="X39" i="30"/>
  <c r="Y39" i="30" s="1"/>
  <c r="V14" i="30"/>
  <c r="X13" i="30" s="1"/>
  <c r="Y13" i="30" s="1"/>
  <c r="O44" i="30"/>
  <c r="N45" i="30"/>
  <c r="M46" i="30" s="1"/>
  <c r="N18" i="30"/>
  <c r="M19" i="30" s="1"/>
  <c r="O17" i="30"/>
  <c r="W40" i="30"/>
  <c r="V67" i="30"/>
  <c r="U68" i="30" s="1"/>
  <c r="W13" i="30"/>
  <c r="X12" i="30"/>
  <c r="Y12" i="30" s="1"/>
  <c r="V41" i="30"/>
  <c r="U42" i="30" s="1"/>
  <c r="O71" i="30"/>
  <c r="N72" i="30"/>
  <c r="M73" i="30" s="1"/>
  <c r="W66" i="30"/>
  <c r="X65" i="30"/>
  <c r="Y65" i="30" s="1"/>
  <c r="O45" i="29"/>
  <c r="N46" i="29"/>
  <c r="M47" i="29" s="1"/>
  <c r="V69" i="29"/>
  <c r="X68" i="29" s="1"/>
  <c r="Y68" i="29" s="1"/>
  <c r="W14" i="29"/>
  <c r="X13" i="29"/>
  <c r="Y13" i="29" s="1"/>
  <c r="O17" i="29"/>
  <c r="N18" i="29"/>
  <c r="M19" i="29" s="1"/>
  <c r="O72" i="29"/>
  <c r="N73" i="29"/>
  <c r="M74" i="29" s="1"/>
  <c r="V42" i="29"/>
  <c r="U43" i="29" s="1"/>
  <c r="W68" i="29"/>
  <c r="U15" i="29"/>
  <c r="W41" i="29"/>
  <c r="X41" i="29"/>
  <c r="Y41" i="29" s="1"/>
  <c r="X40" i="29"/>
  <c r="Y40" i="29" s="1"/>
  <c r="O72" i="28"/>
  <c r="N73" i="28"/>
  <c r="M74" i="28" s="1"/>
  <c r="N18" i="28"/>
  <c r="M19" i="28" s="1"/>
  <c r="O17" i="28"/>
  <c r="W68" i="28"/>
  <c r="X67" i="28"/>
  <c r="Y67" i="28" s="1"/>
  <c r="N45" i="28"/>
  <c r="M46" i="28" s="1"/>
  <c r="O44" i="28"/>
  <c r="V41" i="28"/>
  <c r="W14" i="28"/>
  <c r="V69" i="28"/>
  <c r="V15" i="28"/>
  <c r="U16" i="28" s="1"/>
  <c r="X40" i="27"/>
  <c r="Y40" i="27" s="1"/>
  <c r="N45" i="27"/>
  <c r="M46" i="27" s="1"/>
  <c r="O44" i="27"/>
  <c r="O71" i="27"/>
  <c r="N72" i="27"/>
  <c r="M73" i="27" s="1"/>
  <c r="V16" i="27"/>
  <c r="U17" i="27" s="1"/>
  <c r="N19" i="27"/>
  <c r="M20" i="27" s="1"/>
  <c r="O18" i="27"/>
  <c r="W41" i="27"/>
  <c r="V42" i="27"/>
  <c r="U43" i="27" s="1"/>
  <c r="V67" i="27"/>
  <c r="U68" i="27" s="1"/>
  <c r="V15" i="26"/>
  <c r="U16" i="26" s="1"/>
  <c r="N44" i="26"/>
  <c r="M45" i="26" s="1"/>
  <c r="O43" i="26"/>
  <c r="N18" i="26"/>
  <c r="M19" i="26" s="1"/>
  <c r="O17" i="26"/>
  <c r="V68" i="26"/>
  <c r="U69" i="26" s="1"/>
  <c r="W39" i="26"/>
  <c r="X38" i="26"/>
  <c r="Y38" i="26" s="1"/>
  <c r="U40" i="26"/>
  <c r="W14" i="26"/>
  <c r="X13" i="26"/>
  <c r="Y13" i="26" s="1"/>
  <c r="O72" i="26"/>
  <c r="N73" i="26"/>
  <c r="M74" i="26" s="1"/>
  <c r="O45" i="25"/>
  <c r="N46" i="25"/>
  <c r="M47" i="25" s="1"/>
  <c r="O71" i="25"/>
  <c r="N72" i="25"/>
  <c r="M73" i="25" s="1"/>
  <c r="V41" i="25"/>
  <c r="N19" i="25"/>
  <c r="M20" i="25" s="1"/>
  <c r="O18" i="25"/>
  <c r="W15" i="25"/>
  <c r="X14" i="25"/>
  <c r="Y14" i="25" s="1"/>
  <c r="V68" i="25"/>
  <c r="U69" i="25" s="1"/>
  <c r="U16" i="25"/>
  <c r="V67" i="24"/>
  <c r="O45" i="24"/>
  <c r="N46" i="24"/>
  <c r="M47" i="24" s="1"/>
  <c r="O17" i="24"/>
  <c r="N18" i="24"/>
  <c r="M19" i="24" s="1"/>
  <c r="N73" i="24"/>
  <c r="M74" i="24" s="1"/>
  <c r="O72" i="24"/>
  <c r="W14" i="24"/>
  <c r="X13" i="24"/>
  <c r="Y13" i="24" s="1"/>
  <c r="V42" i="24"/>
  <c r="U43" i="24" s="1"/>
  <c r="V15" i="24"/>
  <c r="U16" i="24" s="1"/>
  <c r="W66" i="24"/>
  <c r="X66" i="24"/>
  <c r="Y66" i="24" s="1"/>
  <c r="X65" i="24"/>
  <c r="Y65" i="24" s="1"/>
  <c r="W12" i="23"/>
  <c r="X11" i="23"/>
  <c r="Y11" i="23" s="1"/>
  <c r="O71" i="23"/>
  <c r="N72" i="23"/>
  <c r="M73" i="23" s="1"/>
  <c r="N46" i="23"/>
  <c r="M47" i="23" s="1"/>
  <c r="O45" i="23"/>
  <c r="U13" i="23"/>
  <c r="V67" i="23"/>
  <c r="U68" i="23" s="1"/>
  <c r="V41" i="23"/>
  <c r="O18" i="23"/>
  <c r="N19" i="23"/>
  <c r="M20" i="23" s="1"/>
  <c r="V42" i="22"/>
  <c r="X41" i="22" s="1"/>
  <c r="Y41" i="22" s="1"/>
  <c r="O71" i="22"/>
  <c r="N72" i="22"/>
  <c r="M73" i="22" s="1"/>
  <c r="V13" i="22"/>
  <c r="U14" i="22" s="1"/>
  <c r="N18" i="22"/>
  <c r="M19" i="22" s="1"/>
  <c r="O17" i="22"/>
  <c r="N45" i="22"/>
  <c r="M46" i="22" s="1"/>
  <c r="O44" i="22"/>
  <c r="W68" i="22"/>
  <c r="X67" i="22"/>
  <c r="Y67" i="22" s="1"/>
  <c r="V69" i="22"/>
  <c r="X68" i="22" s="1"/>
  <c r="Y68" i="22" s="1"/>
  <c r="W41" i="22"/>
  <c r="X40" i="22"/>
  <c r="Y40" i="22" s="1"/>
  <c r="O44" i="21"/>
  <c r="N45" i="21"/>
  <c r="M46" i="21" s="1"/>
  <c r="O72" i="21"/>
  <c r="N73" i="21"/>
  <c r="M74" i="21" s="1"/>
  <c r="V40" i="21"/>
  <c r="U41" i="21" s="1"/>
  <c r="W13" i="21"/>
  <c r="X12" i="21"/>
  <c r="Y12" i="21" s="1"/>
  <c r="O18" i="21"/>
  <c r="N19" i="21"/>
  <c r="M20" i="21" s="1"/>
  <c r="U14" i="21"/>
  <c r="W68" i="21"/>
  <c r="X67" i="21"/>
  <c r="Y67" i="21" s="1"/>
  <c r="U69" i="21"/>
  <c r="O71" i="20"/>
  <c r="N72" i="20"/>
  <c r="M73" i="20" s="1"/>
  <c r="O43" i="20"/>
  <c r="N44" i="20"/>
  <c r="M45" i="20" s="1"/>
  <c r="V14" i="20"/>
  <c r="U15" i="20" s="1"/>
  <c r="W40" i="20"/>
  <c r="X39" i="20"/>
  <c r="Y39" i="20" s="1"/>
  <c r="V41" i="20"/>
  <c r="O18" i="20"/>
  <c r="N19" i="20"/>
  <c r="M20" i="20" s="1"/>
  <c r="V67" i="20"/>
  <c r="O43" i="19"/>
  <c r="N44" i="19"/>
  <c r="M45" i="19" s="1"/>
  <c r="N18" i="19"/>
  <c r="M19" i="19" s="1"/>
  <c r="O17" i="19"/>
  <c r="V14" i="19"/>
  <c r="U15" i="19" s="1"/>
  <c r="V67" i="19"/>
  <c r="X66" i="19" s="1"/>
  <c r="Y66" i="19" s="1"/>
  <c r="W40" i="19"/>
  <c r="W66" i="19"/>
  <c r="X65" i="19"/>
  <c r="Y65" i="19" s="1"/>
  <c r="U41" i="19"/>
  <c r="O71" i="19"/>
  <c r="N72" i="19"/>
  <c r="M73" i="19" s="1"/>
  <c r="U69" i="17"/>
  <c r="V69" i="17" s="1"/>
  <c r="N19" i="17"/>
  <c r="M20" i="17" s="1"/>
  <c r="O18" i="17"/>
  <c r="V14" i="17"/>
  <c r="U15" i="17" s="1"/>
  <c r="W68" i="17"/>
  <c r="V42" i="17"/>
  <c r="W13" i="17"/>
  <c r="X12" i="17"/>
  <c r="Y12" i="17" s="1"/>
  <c r="X67" i="17"/>
  <c r="Y67" i="17" s="1"/>
  <c r="N73" i="17"/>
  <c r="M74" i="17" s="1"/>
  <c r="O72" i="17"/>
  <c r="O45" i="17"/>
  <c r="N46" i="17"/>
  <c r="M47" i="17" s="1"/>
  <c r="N74" i="5"/>
  <c r="M75" i="5" s="1"/>
  <c r="O73" i="5"/>
  <c r="W68" i="5"/>
  <c r="U69" i="5"/>
  <c r="N47" i="5"/>
  <c r="M48" i="5" s="1"/>
  <c r="O46" i="5"/>
  <c r="W39" i="5"/>
  <c r="X38" i="5"/>
  <c r="Y38" i="5" s="1"/>
  <c r="U40" i="5"/>
  <c r="X66" i="30" l="1"/>
  <c r="Y66" i="30" s="1"/>
  <c r="L1242" i="47"/>
  <c r="K1243" i="47" s="1"/>
  <c r="M1241" i="47"/>
  <c r="M1301" i="47"/>
  <c r="L1302" i="47"/>
  <c r="K1303" i="47" s="1"/>
  <c r="L1602" i="47"/>
  <c r="K1603" i="47" s="1"/>
  <c r="M1601" i="47"/>
  <c r="M724" i="47"/>
  <c r="N724" i="47" s="1"/>
  <c r="L724" i="47"/>
  <c r="M723" i="47"/>
  <c r="M863" i="47"/>
  <c r="L864" i="47"/>
  <c r="M864" i="47"/>
  <c r="N864" i="47" s="1"/>
  <c r="L982" i="47"/>
  <c r="K983" i="47" s="1"/>
  <c r="M981" i="47"/>
  <c r="M622" i="47"/>
  <c r="L623" i="47"/>
  <c r="K624" i="47" s="1"/>
  <c r="M382" i="47"/>
  <c r="L383" i="47"/>
  <c r="K384" i="47" s="1"/>
  <c r="M503" i="47"/>
  <c r="M504" i="47"/>
  <c r="N504" i="47" s="1"/>
  <c r="L504" i="47"/>
  <c r="M1662" i="47"/>
  <c r="L1663" i="47"/>
  <c r="K1664" i="47" s="1"/>
  <c r="M1422" i="47"/>
  <c r="L1423" i="47"/>
  <c r="K1424" i="47" s="1"/>
  <c r="M102" i="47"/>
  <c r="L103" i="47"/>
  <c r="K104" i="47" s="1"/>
  <c r="M1502" i="47"/>
  <c r="L1503" i="47"/>
  <c r="K1504" i="47" s="1"/>
  <c r="M1702" i="47"/>
  <c r="L1703" i="47"/>
  <c r="K1704" i="47" s="1"/>
  <c r="L1123" i="47"/>
  <c r="K1124" i="47" s="1"/>
  <c r="M1122" i="47"/>
  <c r="L1043" i="47"/>
  <c r="K1044" i="47" s="1"/>
  <c r="M1042" i="47"/>
  <c r="M1164" i="47"/>
  <c r="N1164" i="47" s="1"/>
  <c r="L1164" i="47"/>
  <c r="M1163" i="47"/>
  <c r="M62" i="47"/>
  <c r="L63" i="47"/>
  <c r="K64" i="47" s="1"/>
  <c r="M1102" i="47"/>
  <c r="L1103" i="47"/>
  <c r="K1104" i="47" s="1"/>
  <c r="L122" i="47"/>
  <c r="K123" i="47" s="1"/>
  <c r="M121" i="47"/>
  <c r="M922" i="47"/>
  <c r="L923" i="47"/>
  <c r="K924" i="47" s="1"/>
  <c r="L443" i="47"/>
  <c r="K444" i="47" s="1"/>
  <c r="M442" i="47"/>
  <c r="L783" i="47"/>
  <c r="K784" i="47" s="1"/>
  <c r="M782" i="47"/>
  <c r="M1582" i="47"/>
  <c r="L1583" i="47"/>
  <c r="K1584" i="47" s="1"/>
  <c r="M702" i="47"/>
  <c r="L703" i="47"/>
  <c r="K704" i="47" s="1"/>
  <c r="M743" i="47"/>
  <c r="M744" i="47"/>
  <c r="N744" i="47" s="1"/>
  <c r="L744" i="47"/>
  <c r="M1403" i="47"/>
  <c r="L1404" i="47"/>
  <c r="M1404" i="47"/>
  <c r="N1404" i="47" s="1"/>
  <c r="L1203" i="47"/>
  <c r="K1204" i="47" s="1"/>
  <c r="M1202" i="47"/>
  <c r="M1622" i="47"/>
  <c r="L1623" i="47"/>
  <c r="K1624" i="47" s="1"/>
  <c r="L662" i="47"/>
  <c r="K663" i="47" s="1"/>
  <c r="M661" i="47"/>
  <c r="L542" i="47"/>
  <c r="K543" i="47" s="1"/>
  <c r="M541" i="47"/>
  <c r="M462" i="47"/>
  <c r="L463" i="47"/>
  <c r="K464" i="47" s="1"/>
  <c r="M1381" i="47"/>
  <c r="L1382" i="47"/>
  <c r="K1383" i="47" s="1"/>
  <c r="M1142" i="47"/>
  <c r="L1143" i="47"/>
  <c r="K1144" i="47" s="1"/>
  <c r="M644" i="47"/>
  <c r="N644" i="47" s="1"/>
  <c r="L644" i="47"/>
  <c r="M643" i="47"/>
  <c r="L322" i="47"/>
  <c r="K323" i="47" s="1"/>
  <c r="M321" i="47"/>
  <c r="L142" i="47"/>
  <c r="K143" i="47" s="1"/>
  <c r="M141" i="47"/>
  <c r="L203" i="47"/>
  <c r="K204" i="47" s="1"/>
  <c r="M202" i="47"/>
  <c r="M1523" i="47"/>
  <c r="L1524" i="47"/>
  <c r="M1524" i="47"/>
  <c r="N1524" i="47" s="1"/>
  <c r="L1083" i="47"/>
  <c r="K1084" i="47" s="1"/>
  <c r="M1082" i="47"/>
  <c r="L1224" i="47"/>
  <c r="M1224" i="47"/>
  <c r="N1224" i="47" s="1"/>
  <c r="M1223" i="47"/>
  <c r="M342" i="47"/>
  <c r="L343" i="47"/>
  <c r="K344" i="47" s="1"/>
  <c r="M1023" i="47"/>
  <c r="L1024" i="47"/>
  <c r="M1024" i="47"/>
  <c r="N1024" i="47" s="1"/>
  <c r="M1462" i="47"/>
  <c r="L1463" i="47"/>
  <c r="K1464" i="47" s="1"/>
  <c r="M1323" i="47"/>
  <c r="M1324" i="47"/>
  <c r="N1324" i="47" s="1"/>
  <c r="L1324" i="47"/>
  <c r="L1003" i="47"/>
  <c r="K1004" i="47" s="1"/>
  <c r="M1002" i="47"/>
  <c r="M404" i="47"/>
  <c r="N404" i="47" s="1"/>
  <c r="L404" i="47"/>
  <c r="M403" i="47"/>
  <c r="M881" i="47"/>
  <c r="L882" i="47"/>
  <c r="K883" i="47" s="1"/>
  <c r="M822" i="47"/>
  <c r="L823" i="47"/>
  <c r="K824" i="47" s="1"/>
  <c r="L603" i="47"/>
  <c r="K604" i="47" s="1"/>
  <c r="M602" i="47"/>
  <c r="M81" i="47"/>
  <c r="L82" i="47"/>
  <c r="K83" i="47" s="1"/>
  <c r="M1183" i="47"/>
  <c r="M1184" i="47"/>
  <c r="N1184" i="47" s="1"/>
  <c r="L1184" i="47"/>
  <c r="M942" i="47"/>
  <c r="L943" i="47"/>
  <c r="K944" i="47" s="1"/>
  <c r="M1342" i="47"/>
  <c r="L1343" i="47"/>
  <c r="K1344" i="47" s="1"/>
  <c r="M1283" i="47"/>
  <c r="L1284" i="47"/>
  <c r="M1284" i="47"/>
  <c r="N1284" i="47" s="1"/>
  <c r="M842" i="47"/>
  <c r="L843" i="47"/>
  <c r="K844" i="47" s="1"/>
  <c r="L683" i="47"/>
  <c r="K684" i="47" s="1"/>
  <c r="M682" i="47"/>
  <c r="M964" i="47"/>
  <c r="N964" i="47" s="1"/>
  <c r="L964" i="47"/>
  <c r="M963" i="47"/>
  <c r="M484" i="47"/>
  <c r="N484" i="47" s="1"/>
  <c r="L484" i="47"/>
  <c r="M483" i="47"/>
  <c r="M1563" i="47"/>
  <c r="M1564" i="47"/>
  <c r="N1564" i="47" s="1"/>
  <c r="L1564" i="47"/>
  <c r="M1062" i="47"/>
  <c r="L1063" i="47"/>
  <c r="K1064" i="47" s="1"/>
  <c r="M302" i="47"/>
  <c r="L303" i="47"/>
  <c r="K304" i="47" s="1"/>
  <c r="L582" i="47"/>
  <c r="K583" i="47" s="1"/>
  <c r="M581" i="47"/>
  <c r="L903" i="47"/>
  <c r="K904" i="47" s="1"/>
  <c r="M902" i="47"/>
  <c r="M1443" i="47"/>
  <c r="L1444" i="47"/>
  <c r="M1444" i="47"/>
  <c r="N1444" i="47" s="1"/>
  <c r="L1264" i="47"/>
  <c r="M1264" i="47"/>
  <c r="N1264" i="47" s="1"/>
  <c r="M1263" i="47"/>
  <c r="L282" i="47"/>
  <c r="K283" i="47" s="1"/>
  <c r="M281" i="47"/>
  <c r="M222" i="47"/>
  <c r="L223" i="47"/>
  <c r="K224" i="47" s="1"/>
  <c r="M1483" i="47"/>
  <c r="L1484" i="47"/>
  <c r="M1484" i="47"/>
  <c r="N1484" i="47" s="1"/>
  <c r="L163" i="47"/>
  <c r="K164" i="47" s="1"/>
  <c r="M162" i="47"/>
  <c r="L363" i="47"/>
  <c r="K364" i="47" s="1"/>
  <c r="M362" i="47"/>
  <c r="M1643" i="47"/>
  <c r="L1644" i="47"/>
  <c r="M1644" i="47"/>
  <c r="N1644" i="47" s="1"/>
  <c r="L263" i="47"/>
  <c r="K264" i="47" s="1"/>
  <c r="M262" i="47"/>
  <c r="L42" i="47"/>
  <c r="K43" i="47" s="1"/>
  <c r="M41" i="47"/>
  <c r="M1542" i="47"/>
  <c r="L1543" i="47"/>
  <c r="K1544" i="47" s="1"/>
  <c r="M761" i="47"/>
  <c r="L762" i="47"/>
  <c r="K763" i="47" s="1"/>
  <c r="M522" i="47"/>
  <c r="L523" i="47"/>
  <c r="K524" i="47" s="1"/>
  <c r="M1683" i="47"/>
  <c r="M1684" i="47"/>
  <c r="N1684" i="47" s="1"/>
  <c r="L1684" i="47"/>
  <c r="M1363" i="47"/>
  <c r="L1364" i="47"/>
  <c r="M1364" i="47"/>
  <c r="N1364" i="47" s="1"/>
  <c r="L422" i="47"/>
  <c r="K423" i="47" s="1"/>
  <c r="M421" i="47"/>
  <c r="M181" i="47"/>
  <c r="L182" i="47"/>
  <c r="K183" i="47" s="1"/>
  <c r="M801" i="47"/>
  <c r="L802" i="47"/>
  <c r="K803" i="47" s="1"/>
  <c r="M242" i="47"/>
  <c r="L243" i="47"/>
  <c r="K244" i="47" s="1"/>
  <c r="L22" i="47"/>
  <c r="K23" i="47" s="1"/>
  <c r="M21" i="47"/>
  <c r="M561" i="47"/>
  <c r="L562" i="47"/>
  <c r="K563" i="47" s="1"/>
  <c r="X13" i="17"/>
  <c r="Y13" i="17" s="1"/>
  <c r="O72" i="44"/>
  <c r="N73" i="44"/>
  <c r="M74" i="44" s="1"/>
  <c r="N47" i="44"/>
  <c r="M48" i="44" s="1"/>
  <c r="O46" i="44"/>
  <c r="N20" i="44"/>
  <c r="M21" i="44" s="1"/>
  <c r="O19" i="44"/>
  <c r="W68" i="44"/>
  <c r="X67" i="44"/>
  <c r="Y67" i="44" s="1"/>
  <c r="W14" i="44"/>
  <c r="V69" i="44"/>
  <c r="V41" i="44"/>
  <c r="U42" i="44" s="1"/>
  <c r="X13" i="44"/>
  <c r="Y13" i="44" s="1"/>
  <c r="U15" i="44"/>
  <c r="O44" i="43"/>
  <c r="N45" i="43"/>
  <c r="M46" i="43" s="1"/>
  <c r="N74" i="43"/>
  <c r="M75" i="43" s="1"/>
  <c r="O73" i="43"/>
  <c r="N20" i="43"/>
  <c r="M21" i="43" s="1"/>
  <c r="O19" i="43"/>
  <c r="W40" i="43"/>
  <c r="X39" i="43"/>
  <c r="Y39" i="43" s="1"/>
  <c r="W15" i="43"/>
  <c r="X14" i="43"/>
  <c r="Y14" i="43" s="1"/>
  <c r="V41" i="43"/>
  <c r="X40" i="43" s="1"/>
  <c r="Y40" i="43" s="1"/>
  <c r="V68" i="43"/>
  <c r="U69" i="43" s="1"/>
  <c r="U16" i="43"/>
  <c r="X68" i="42"/>
  <c r="Y68" i="42" s="1"/>
  <c r="N19" i="42"/>
  <c r="M20" i="42" s="1"/>
  <c r="O18" i="42"/>
  <c r="O44" i="42"/>
  <c r="N45" i="42"/>
  <c r="M46" i="42" s="1"/>
  <c r="V70" i="42"/>
  <c r="U71" i="42" s="1"/>
  <c r="N74" i="42"/>
  <c r="M75" i="42" s="1"/>
  <c r="O73" i="42"/>
  <c r="U16" i="42"/>
  <c r="W69" i="42"/>
  <c r="W15" i="42"/>
  <c r="V40" i="42"/>
  <c r="O45" i="41"/>
  <c r="N46" i="41"/>
  <c r="M47" i="41" s="1"/>
  <c r="V69" i="41"/>
  <c r="U70" i="41" s="1"/>
  <c r="N20" i="41"/>
  <c r="M21" i="41" s="1"/>
  <c r="O19" i="41"/>
  <c r="V16" i="41"/>
  <c r="U17" i="41" s="1"/>
  <c r="W41" i="41"/>
  <c r="W68" i="41"/>
  <c r="X67" i="41"/>
  <c r="Y67" i="41" s="1"/>
  <c r="U42" i="41"/>
  <c r="N74" i="41"/>
  <c r="M75" i="41" s="1"/>
  <c r="O73" i="41"/>
  <c r="O72" i="40"/>
  <c r="N73" i="40"/>
  <c r="M74" i="40" s="1"/>
  <c r="O46" i="40"/>
  <c r="N47" i="40"/>
  <c r="M48" i="40" s="1"/>
  <c r="O18" i="40"/>
  <c r="N19" i="40"/>
  <c r="M20" i="40" s="1"/>
  <c r="W41" i="40"/>
  <c r="V14" i="40"/>
  <c r="U42" i="40"/>
  <c r="V67" i="40"/>
  <c r="X40" i="40"/>
  <c r="Y40" i="40" s="1"/>
  <c r="N47" i="39"/>
  <c r="M48" i="39" s="1"/>
  <c r="O46" i="39"/>
  <c r="O72" i="39"/>
  <c r="N73" i="39"/>
  <c r="M74" i="39" s="1"/>
  <c r="N20" i="39"/>
  <c r="M21" i="39" s="1"/>
  <c r="O19" i="39"/>
  <c r="W67" i="39"/>
  <c r="X66" i="39"/>
  <c r="Y66" i="39" s="1"/>
  <c r="W41" i="39"/>
  <c r="X40" i="39"/>
  <c r="Y40" i="39" s="1"/>
  <c r="U68" i="39"/>
  <c r="W15" i="39"/>
  <c r="X14" i="39"/>
  <c r="Y14" i="39" s="1"/>
  <c r="U42" i="39"/>
  <c r="V16" i="39"/>
  <c r="U17" i="39" s="1"/>
  <c r="N19" i="38"/>
  <c r="M20" i="38" s="1"/>
  <c r="O18" i="38"/>
  <c r="W42" i="38"/>
  <c r="W68" i="38"/>
  <c r="X67" i="38"/>
  <c r="Y67" i="38" s="1"/>
  <c r="O72" i="38"/>
  <c r="N73" i="38"/>
  <c r="M74" i="38" s="1"/>
  <c r="O46" i="38"/>
  <c r="N47" i="38"/>
  <c r="M48" i="38" s="1"/>
  <c r="V69" i="38"/>
  <c r="X68" i="38" s="1"/>
  <c r="Y68" i="38" s="1"/>
  <c r="V43" i="38"/>
  <c r="X41" i="38"/>
  <c r="Y41" i="38" s="1"/>
  <c r="V14" i="38"/>
  <c r="U15" i="38" s="1"/>
  <c r="O72" i="37"/>
  <c r="N73" i="37"/>
  <c r="M74" i="37" s="1"/>
  <c r="W17" i="37"/>
  <c r="X16" i="37"/>
  <c r="Y16" i="37" s="1"/>
  <c r="W43" i="37"/>
  <c r="X42" i="37"/>
  <c r="Y42" i="37" s="1"/>
  <c r="O19" i="37"/>
  <c r="N20" i="37"/>
  <c r="M21" i="37" s="1"/>
  <c r="W68" i="37"/>
  <c r="V18" i="37"/>
  <c r="U19" i="37" s="1"/>
  <c r="V44" i="37"/>
  <c r="U45" i="37" s="1"/>
  <c r="O45" i="37"/>
  <c r="N46" i="37"/>
  <c r="M47" i="37" s="1"/>
  <c r="X67" i="37"/>
  <c r="Y67" i="37" s="1"/>
  <c r="U69" i="37"/>
  <c r="O46" i="36"/>
  <c r="N47" i="36"/>
  <c r="M48" i="36" s="1"/>
  <c r="O18" i="36"/>
  <c r="N19" i="36"/>
  <c r="M20" i="36" s="1"/>
  <c r="O72" i="36"/>
  <c r="N73" i="36"/>
  <c r="M74" i="36" s="1"/>
  <c r="V41" i="36"/>
  <c r="W70" i="36"/>
  <c r="V16" i="36"/>
  <c r="U17" i="36" s="1"/>
  <c r="W40" i="36"/>
  <c r="X39" i="36"/>
  <c r="Y39" i="36" s="1"/>
  <c r="U71" i="36"/>
  <c r="X69" i="36"/>
  <c r="Y69" i="36" s="1"/>
  <c r="W15" i="36"/>
  <c r="X14" i="36"/>
  <c r="Y14" i="36" s="1"/>
  <c r="N19" i="35"/>
  <c r="M20" i="35" s="1"/>
  <c r="O18" i="35"/>
  <c r="N47" i="35"/>
  <c r="M48" i="35" s="1"/>
  <c r="O46" i="35"/>
  <c r="V69" i="35"/>
  <c r="U70" i="35" s="1"/>
  <c r="W41" i="35"/>
  <c r="U42" i="35"/>
  <c r="W13" i="35"/>
  <c r="X12" i="35"/>
  <c r="Y12" i="35" s="1"/>
  <c r="V14" i="35"/>
  <c r="N74" i="35"/>
  <c r="M75" i="35" s="1"/>
  <c r="O73" i="35"/>
  <c r="X40" i="34"/>
  <c r="Y40" i="34" s="1"/>
  <c r="O71" i="34"/>
  <c r="N72" i="34"/>
  <c r="M73" i="34" s="1"/>
  <c r="N46" i="34"/>
  <c r="M47" i="34" s="1"/>
  <c r="O45" i="34"/>
  <c r="N20" i="34"/>
  <c r="M21" i="34" s="1"/>
  <c r="O19" i="34"/>
  <c r="V68" i="34"/>
  <c r="U69" i="34" s="1"/>
  <c r="V42" i="34"/>
  <c r="U43" i="34" s="1"/>
  <c r="W67" i="34"/>
  <c r="X66" i="34"/>
  <c r="Y66" i="34" s="1"/>
  <c r="W41" i="34"/>
  <c r="V15" i="34"/>
  <c r="U16" i="34" s="1"/>
  <c r="O44" i="33"/>
  <c r="N45" i="33"/>
  <c r="M46" i="33" s="1"/>
  <c r="V39" i="33"/>
  <c r="U40" i="33" s="1"/>
  <c r="O71" i="33"/>
  <c r="N72" i="33"/>
  <c r="M73" i="33" s="1"/>
  <c r="O18" i="33"/>
  <c r="N19" i="33"/>
  <c r="M20" i="33" s="1"/>
  <c r="W13" i="33"/>
  <c r="X12" i="33"/>
  <c r="Y12" i="33" s="1"/>
  <c r="U14" i="33"/>
  <c r="V67" i="33"/>
  <c r="U68" i="33" s="1"/>
  <c r="W66" i="33"/>
  <c r="X65" i="33"/>
  <c r="Y65" i="33" s="1"/>
  <c r="N74" i="32"/>
  <c r="M75" i="32" s="1"/>
  <c r="O73" i="32"/>
  <c r="W70" i="32"/>
  <c r="X69" i="32"/>
  <c r="Y69" i="32" s="1"/>
  <c r="V44" i="32"/>
  <c r="U45" i="32" s="1"/>
  <c r="U15" i="32"/>
  <c r="N46" i="32"/>
  <c r="M47" i="32" s="1"/>
  <c r="O45" i="32"/>
  <c r="W43" i="32"/>
  <c r="X42" i="32"/>
  <c r="Y42" i="32" s="1"/>
  <c r="W14" i="32"/>
  <c r="U71" i="32"/>
  <c r="O18" i="32"/>
  <c r="N19" i="32"/>
  <c r="M20" i="32" s="1"/>
  <c r="W13" i="31"/>
  <c r="X12" i="31"/>
  <c r="Y12" i="31" s="1"/>
  <c r="N19" i="31"/>
  <c r="M20" i="31" s="1"/>
  <c r="O18" i="31"/>
  <c r="U14" i="31"/>
  <c r="N74" i="31"/>
  <c r="M75" i="31" s="1"/>
  <c r="O73" i="31"/>
  <c r="O47" i="31"/>
  <c r="N48" i="31"/>
  <c r="M49" i="31" s="1"/>
  <c r="V69" i="31"/>
  <c r="U70" i="31" s="1"/>
  <c r="V42" i="31"/>
  <c r="U43" i="31" s="1"/>
  <c r="O45" i="30"/>
  <c r="N46" i="30"/>
  <c r="M47" i="30" s="1"/>
  <c r="W67" i="30"/>
  <c r="V42" i="30"/>
  <c r="U43" i="30" s="1"/>
  <c r="N19" i="30"/>
  <c r="M20" i="30" s="1"/>
  <c r="O18" i="30"/>
  <c r="O72" i="30"/>
  <c r="N73" i="30"/>
  <c r="M74" i="30" s="1"/>
  <c r="V68" i="30"/>
  <c r="U69" i="30" s="1"/>
  <c r="W14" i="30"/>
  <c r="W41" i="30"/>
  <c r="X40" i="30"/>
  <c r="Y40" i="30" s="1"/>
  <c r="U15" i="30"/>
  <c r="O46" i="29"/>
  <c r="N47" i="29"/>
  <c r="M48" i="29" s="1"/>
  <c r="V43" i="29"/>
  <c r="U44" i="29" s="1"/>
  <c r="U70" i="29"/>
  <c r="N19" i="29"/>
  <c r="M20" i="29" s="1"/>
  <c r="O18" i="29"/>
  <c r="N74" i="29"/>
  <c r="M75" i="29" s="1"/>
  <c r="O73" i="29"/>
  <c r="W69" i="29"/>
  <c r="V15" i="29"/>
  <c r="U16" i="29" s="1"/>
  <c r="W42" i="29"/>
  <c r="O45" i="28"/>
  <c r="N46" i="28"/>
  <c r="M47" i="28" s="1"/>
  <c r="N74" i="28"/>
  <c r="M75" i="28" s="1"/>
  <c r="O73" i="28"/>
  <c r="V16" i="28"/>
  <c r="U17" i="28" s="1"/>
  <c r="W69" i="28"/>
  <c r="N19" i="28"/>
  <c r="M20" i="28" s="1"/>
  <c r="O18" i="28"/>
  <c r="U70" i="28"/>
  <c r="W41" i="28"/>
  <c r="X40" i="28"/>
  <c r="Y40" i="28" s="1"/>
  <c r="W15" i="28"/>
  <c r="X14" i="28"/>
  <c r="Y14" i="28" s="1"/>
  <c r="U42" i="28"/>
  <c r="X68" i="28"/>
  <c r="Y68" i="28" s="1"/>
  <c r="X14" i="26"/>
  <c r="Y14" i="26" s="1"/>
  <c r="O19" i="27"/>
  <c r="N20" i="27"/>
  <c r="M21" i="27" s="1"/>
  <c r="V17" i="27"/>
  <c r="U18" i="27" s="1"/>
  <c r="O72" i="27"/>
  <c r="N73" i="27"/>
  <c r="M74" i="27" s="1"/>
  <c r="V43" i="27"/>
  <c r="U44" i="27" s="1"/>
  <c r="V68" i="27"/>
  <c r="X67" i="27" s="1"/>
  <c r="Y67" i="27" s="1"/>
  <c r="W42" i="27"/>
  <c r="X41" i="27"/>
  <c r="Y41" i="27" s="1"/>
  <c r="W67" i="27"/>
  <c r="X66" i="27"/>
  <c r="Y66" i="27" s="1"/>
  <c r="W16" i="27"/>
  <c r="X15" i="27"/>
  <c r="Y15" i="27" s="1"/>
  <c r="N46" i="27"/>
  <c r="M47" i="27" s="1"/>
  <c r="O45" i="27"/>
  <c r="N45" i="26"/>
  <c r="M46" i="26" s="1"/>
  <c r="O44" i="26"/>
  <c r="V40" i="26"/>
  <c r="U41" i="26" s="1"/>
  <c r="W68" i="26"/>
  <c r="X67" i="26"/>
  <c r="Y67" i="26" s="1"/>
  <c r="V69" i="26"/>
  <c r="X68" i="26" s="1"/>
  <c r="Y68" i="26" s="1"/>
  <c r="W15" i="26"/>
  <c r="N74" i="26"/>
  <c r="M75" i="26" s="1"/>
  <c r="O73" i="26"/>
  <c r="N19" i="26"/>
  <c r="M20" i="26" s="1"/>
  <c r="O18" i="26"/>
  <c r="V16" i="26"/>
  <c r="U17" i="26" s="1"/>
  <c r="O72" i="25"/>
  <c r="N73" i="25"/>
  <c r="M74" i="25" s="1"/>
  <c r="O46" i="25"/>
  <c r="N47" i="25"/>
  <c r="M48" i="25" s="1"/>
  <c r="N20" i="25"/>
  <c r="M21" i="25" s="1"/>
  <c r="O19" i="25"/>
  <c r="V16" i="25"/>
  <c r="U17" i="25" s="1"/>
  <c r="W68" i="25"/>
  <c r="X67" i="25"/>
  <c r="Y67" i="25" s="1"/>
  <c r="W41" i="25"/>
  <c r="X40" i="25"/>
  <c r="Y40" i="25" s="1"/>
  <c r="V69" i="25"/>
  <c r="X68" i="25" s="1"/>
  <c r="Y68" i="25" s="1"/>
  <c r="U42" i="25"/>
  <c r="N74" i="24"/>
  <c r="M75" i="24" s="1"/>
  <c r="O73" i="24"/>
  <c r="N19" i="24"/>
  <c r="M20" i="24" s="1"/>
  <c r="O18" i="24"/>
  <c r="V16" i="24"/>
  <c r="V43" i="24"/>
  <c r="U44" i="24" s="1"/>
  <c r="N47" i="24"/>
  <c r="M48" i="24" s="1"/>
  <c r="O46" i="24"/>
  <c r="W67" i="24"/>
  <c r="W15" i="24"/>
  <c r="X14" i="24"/>
  <c r="Y14" i="24" s="1"/>
  <c r="W42" i="24"/>
  <c r="X41" i="24"/>
  <c r="Y41" i="24" s="1"/>
  <c r="U68" i="24"/>
  <c r="O72" i="23"/>
  <c r="N73" i="23"/>
  <c r="M74" i="23" s="1"/>
  <c r="O19" i="23"/>
  <c r="N20" i="23"/>
  <c r="M21" i="23" s="1"/>
  <c r="W67" i="23"/>
  <c r="X66" i="23"/>
  <c r="Y66" i="23" s="1"/>
  <c r="V68" i="23"/>
  <c r="O46" i="23"/>
  <c r="N47" i="23"/>
  <c r="M48" i="23" s="1"/>
  <c r="W41" i="23"/>
  <c r="X40" i="23"/>
  <c r="Y40" i="23" s="1"/>
  <c r="V13" i="23"/>
  <c r="U42" i="23"/>
  <c r="N19" i="22"/>
  <c r="M20" i="22" s="1"/>
  <c r="O18" i="22"/>
  <c r="N46" i="22"/>
  <c r="M47" i="22" s="1"/>
  <c r="O45" i="22"/>
  <c r="U70" i="22"/>
  <c r="O72" i="22"/>
  <c r="N73" i="22"/>
  <c r="M74" i="22" s="1"/>
  <c r="W13" i="22"/>
  <c r="X12" i="22"/>
  <c r="Y12" i="22" s="1"/>
  <c r="U43" i="22"/>
  <c r="W69" i="22"/>
  <c r="V14" i="22"/>
  <c r="X13" i="22" s="1"/>
  <c r="Y13" i="22" s="1"/>
  <c r="W42" i="22"/>
  <c r="N20" i="21"/>
  <c r="M21" i="21" s="1"/>
  <c r="O19" i="21"/>
  <c r="V41" i="21"/>
  <c r="U42" i="21" s="1"/>
  <c r="N74" i="21"/>
  <c r="M75" i="21" s="1"/>
  <c r="O73" i="21"/>
  <c r="V69" i="21"/>
  <c r="N46" i="21"/>
  <c r="M47" i="21" s="1"/>
  <c r="O45" i="21"/>
  <c r="W40" i="21"/>
  <c r="X39" i="21"/>
  <c r="Y39" i="21" s="1"/>
  <c r="X40" i="21"/>
  <c r="Y40" i="21" s="1"/>
  <c r="V14" i="21"/>
  <c r="V15" i="20"/>
  <c r="U16" i="20" s="1"/>
  <c r="W67" i="20"/>
  <c r="X66" i="20"/>
  <c r="Y66" i="20" s="1"/>
  <c r="W41" i="20"/>
  <c r="U68" i="20"/>
  <c r="O19" i="20"/>
  <c r="N20" i="20"/>
  <c r="M21" i="20" s="1"/>
  <c r="U42" i="20"/>
  <c r="O44" i="20"/>
  <c r="N45" i="20"/>
  <c r="M46" i="20" s="1"/>
  <c r="X40" i="20"/>
  <c r="Y40" i="20" s="1"/>
  <c r="W14" i="20"/>
  <c r="X13" i="20"/>
  <c r="Y13" i="20" s="1"/>
  <c r="O72" i="20"/>
  <c r="N73" i="20"/>
  <c r="M74" i="20" s="1"/>
  <c r="O72" i="19"/>
  <c r="N73" i="19"/>
  <c r="M74" i="19" s="1"/>
  <c r="N45" i="19"/>
  <c r="M46" i="19" s="1"/>
  <c r="O44" i="19"/>
  <c r="N19" i="19"/>
  <c r="M20" i="19" s="1"/>
  <c r="O18" i="19"/>
  <c r="V41" i="19"/>
  <c r="W14" i="19"/>
  <c r="X13" i="19"/>
  <c r="Y13" i="19" s="1"/>
  <c r="W67" i="19"/>
  <c r="U68" i="19"/>
  <c r="V15" i="19"/>
  <c r="X14" i="19" s="1"/>
  <c r="Y14" i="19" s="1"/>
  <c r="N20" i="17"/>
  <c r="M21" i="17" s="1"/>
  <c r="O19" i="17"/>
  <c r="U70" i="17"/>
  <c r="N47" i="17"/>
  <c r="M48" i="17" s="1"/>
  <c r="O46" i="17"/>
  <c r="W42" i="17"/>
  <c r="X41" i="17"/>
  <c r="Y41" i="17" s="1"/>
  <c r="W14" i="17"/>
  <c r="N74" i="17"/>
  <c r="M75" i="17" s="1"/>
  <c r="O73" i="17"/>
  <c r="V15" i="17"/>
  <c r="U16" i="17" s="1"/>
  <c r="U43" i="17"/>
  <c r="W69" i="17"/>
  <c r="X68" i="17"/>
  <c r="Y68" i="17" s="1"/>
  <c r="N75" i="5"/>
  <c r="M76" i="5" s="1"/>
  <c r="O74" i="5"/>
  <c r="V69" i="5"/>
  <c r="U70" i="5" s="1"/>
  <c r="V40" i="5"/>
  <c r="U41" i="5" s="1"/>
  <c r="N48" i="5"/>
  <c r="M49" i="5" s="1"/>
  <c r="O47" i="5"/>
  <c r="M1302" i="47" l="1"/>
  <c r="L1303" i="47"/>
  <c r="K1304" i="47" s="1"/>
  <c r="L1603" i="47"/>
  <c r="K1604" i="47" s="1"/>
  <c r="M1602" i="47"/>
  <c r="L1243" i="47"/>
  <c r="K1244" i="47" s="1"/>
  <c r="M1242" i="47"/>
  <c r="N1363" i="47"/>
  <c r="N1362" i="47" s="1"/>
  <c r="N503" i="47"/>
  <c r="N502" i="47" s="1"/>
  <c r="N1683" i="47"/>
  <c r="N1682" i="47" s="1"/>
  <c r="N643" i="47"/>
  <c r="N642" i="47" s="1"/>
  <c r="N1563" i="47"/>
  <c r="N1562" i="47" s="1"/>
  <c r="N723" i="47"/>
  <c r="N722" i="47" s="1"/>
  <c r="N1443" i="47"/>
  <c r="N1442" i="47" s="1"/>
  <c r="N483" i="47"/>
  <c r="N482" i="47" s="1"/>
  <c r="N403" i="47"/>
  <c r="N402" i="47" s="1"/>
  <c r="N1643" i="47"/>
  <c r="N1642" i="47" s="1"/>
  <c r="N863" i="47"/>
  <c r="O863" i="47" s="1"/>
  <c r="N1483" i="47"/>
  <c r="N1482" i="47" s="1"/>
  <c r="N1323" i="47"/>
  <c r="N1322" i="47" s="1"/>
  <c r="N1183" i="47"/>
  <c r="O1183" i="47" s="1"/>
  <c r="N743" i="47"/>
  <c r="O743" i="47" s="1"/>
  <c r="M363" i="47"/>
  <c r="L364" i="47"/>
  <c r="M364" i="47"/>
  <c r="N364" i="47" s="1"/>
  <c r="L384" i="47"/>
  <c r="M384" i="47"/>
  <c r="N384" i="47" s="1"/>
  <c r="M383" i="47"/>
  <c r="L803" i="47"/>
  <c r="K804" i="47" s="1"/>
  <c r="M802" i="47"/>
  <c r="L283" i="47"/>
  <c r="K284" i="47" s="1"/>
  <c r="M282" i="47"/>
  <c r="L1344" i="47"/>
  <c r="M1344" i="47"/>
  <c r="N1344" i="47" s="1"/>
  <c r="M1343" i="47"/>
  <c r="M1084" i="47"/>
  <c r="N1084" i="47" s="1"/>
  <c r="M1083" i="47"/>
  <c r="L1084" i="47"/>
  <c r="L543" i="47"/>
  <c r="K544" i="47" s="1"/>
  <c r="M542" i="47"/>
  <c r="M22" i="47"/>
  <c r="L23" i="47"/>
  <c r="K24" i="47" s="1"/>
  <c r="M163" i="47"/>
  <c r="L164" i="47"/>
  <c r="M164" i="47"/>
  <c r="N164" i="47" s="1"/>
  <c r="M1063" i="47"/>
  <c r="L1064" i="47"/>
  <c r="M1064" i="47"/>
  <c r="N1064" i="47" s="1"/>
  <c r="M684" i="47"/>
  <c r="N684" i="47" s="1"/>
  <c r="L684" i="47"/>
  <c r="M683" i="47"/>
  <c r="M1004" i="47"/>
  <c r="N1004" i="47" s="1"/>
  <c r="L1004" i="47"/>
  <c r="M1003" i="47"/>
  <c r="L1464" i="47"/>
  <c r="M1464" i="47"/>
  <c r="N1464" i="47" s="1"/>
  <c r="M1463" i="47"/>
  <c r="M444" i="47"/>
  <c r="N444" i="47" s="1"/>
  <c r="L444" i="47"/>
  <c r="M443" i="47"/>
  <c r="L1504" i="47"/>
  <c r="M1504" i="47"/>
  <c r="N1504" i="47" s="1"/>
  <c r="M1503" i="47"/>
  <c r="M264" i="47"/>
  <c r="N264" i="47" s="1"/>
  <c r="L264" i="47"/>
  <c r="M263" i="47"/>
  <c r="M304" i="47"/>
  <c r="N304" i="47" s="1"/>
  <c r="M303" i="47"/>
  <c r="L304" i="47"/>
  <c r="M604" i="47"/>
  <c r="N604" i="47" s="1"/>
  <c r="L604" i="47"/>
  <c r="M603" i="47"/>
  <c r="M524" i="47"/>
  <c r="N524" i="47" s="1"/>
  <c r="M523" i="47"/>
  <c r="L524" i="47"/>
  <c r="M903" i="47"/>
  <c r="M904" i="47"/>
  <c r="N904" i="47" s="1"/>
  <c r="L904" i="47"/>
  <c r="M823" i="47"/>
  <c r="L824" i="47"/>
  <c r="M824" i="47"/>
  <c r="N824" i="47" s="1"/>
  <c r="M1143" i="47"/>
  <c r="L1144" i="47"/>
  <c r="M1144" i="47"/>
  <c r="N1144" i="47" s="1"/>
  <c r="M703" i="47"/>
  <c r="L704" i="47"/>
  <c r="M704" i="47"/>
  <c r="N704" i="47" s="1"/>
  <c r="M243" i="47"/>
  <c r="L244" i="47"/>
  <c r="M244" i="47"/>
  <c r="N244" i="47" s="1"/>
  <c r="M422" i="47"/>
  <c r="L423" i="47"/>
  <c r="K424" i="47" s="1"/>
  <c r="M762" i="47"/>
  <c r="L763" i="47"/>
  <c r="K764" i="47" s="1"/>
  <c r="M582" i="47"/>
  <c r="L583" i="47"/>
  <c r="K584" i="47" s="1"/>
  <c r="M943" i="47"/>
  <c r="L944" i="47"/>
  <c r="M944" i="47"/>
  <c r="N944" i="47" s="1"/>
  <c r="L344" i="47"/>
  <c r="M343" i="47"/>
  <c r="M344" i="47"/>
  <c r="N344" i="47" s="1"/>
  <c r="M1382" i="47"/>
  <c r="L1383" i="47"/>
  <c r="K1384" i="47" s="1"/>
  <c r="L123" i="47"/>
  <c r="K124" i="47" s="1"/>
  <c r="M122" i="47"/>
  <c r="L1544" i="47"/>
  <c r="M1544" i="47"/>
  <c r="N1544" i="47" s="1"/>
  <c r="M1543" i="47"/>
  <c r="M142" i="47"/>
  <c r="L143" i="47"/>
  <c r="K144" i="47" s="1"/>
  <c r="L323" i="47"/>
  <c r="K324" i="47" s="1"/>
  <c r="M322" i="47"/>
  <c r="L1624" i="47"/>
  <c r="M1624" i="47"/>
  <c r="N1624" i="47" s="1"/>
  <c r="M1623" i="47"/>
  <c r="M1203" i="47"/>
  <c r="L1204" i="47"/>
  <c r="M1204" i="47"/>
  <c r="N1204" i="47" s="1"/>
  <c r="M783" i="47"/>
  <c r="L784" i="47"/>
  <c r="M784" i="47"/>
  <c r="N784" i="47" s="1"/>
  <c r="M1103" i="47"/>
  <c r="M1104" i="47"/>
  <c r="N1104" i="47" s="1"/>
  <c r="L1104" i="47"/>
  <c r="M1044" i="47"/>
  <c r="N1044" i="47" s="1"/>
  <c r="M1043" i="47"/>
  <c r="L1044" i="47"/>
  <c r="L104" i="47"/>
  <c r="M103" i="47"/>
  <c r="M104" i="47"/>
  <c r="N104" i="47" s="1"/>
  <c r="M223" i="47"/>
  <c r="M224" i="47"/>
  <c r="N224" i="47" s="1"/>
  <c r="L224" i="47"/>
  <c r="N1263" i="47"/>
  <c r="N1283" i="47"/>
  <c r="L83" i="47"/>
  <c r="K84" i="47" s="1"/>
  <c r="M82" i="47"/>
  <c r="N1023" i="47"/>
  <c r="N1523" i="47"/>
  <c r="M204" i="47"/>
  <c r="N204" i="47" s="1"/>
  <c r="L204" i="47"/>
  <c r="M203" i="47"/>
  <c r="M662" i="47"/>
  <c r="L663" i="47"/>
  <c r="K664" i="47" s="1"/>
  <c r="N1403" i="47"/>
  <c r="N1163" i="47"/>
  <c r="L1424" i="47"/>
  <c r="M1424" i="47"/>
  <c r="N1424" i="47" s="1"/>
  <c r="M1423" i="47"/>
  <c r="L563" i="47"/>
  <c r="K564" i="47" s="1"/>
  <c r="M562" i="47"/>
  <c r="M182" i="47"/>
  <c r="L183" i="47"/>
  <c r="K184" i="47" s="1"/>
  <c r="M882" i="47"/>
  <c r="L883" i="47"/>
  <c r="K884" i="47" s="1"/>
  <c r="L1584" i="47"/>
  <c r="M1584" i="47"/>
  <c r="N1584" i="47" s="1"/>
  <c r="M1583" i="47"/>
  <c r="M1124" i="47"/>
  <c r="N1124" i="47" s="1"/>
  <c r="L1124" i="47"/>
  <c r="M1123" i="47"/>
  <c r="M623" i="47"/>
  <c r="L624" i="47"/>
  <c r="M624" i="47"/>
  <c r="N624" i="47" s="1"/>
  <c r="M844" i="47"/>
  <c r="N844" i="47" s="1"/>
  <c r="L844" i="47"/>
  <c r="M843" i="47"/>
  <c r="N963" i="47"/>
  <c r="O1363" i="47"/>
  <c r="M42" i="47"/>
  <c r="L43" i="47"/>
  <c r="K44" i="47" s="1"/>
  <c r="O483" i="47"/>
  <c r="O403" i="47"/>
  <c r="M924" i="47"/>
  <c r="N924" i="47" s="1"/>
  <c r="M923" i="47"/>
  <c r="L924" i="47"/>
  <c r="N1223" i="47"/>
  <c r="M463" i="47"/>
  <c r="L464" i="47"/>
  <c r="M464" i="47"/>
  <c r="N464" i="47" s="1"/>
  <c r="M64" i="47"/>
  <c r="N64" i="47" s="1"/>
  <c r="L64" i="47"/>
  <c r="M63" i="47"/>
  <c r="L1704" i="47"/>
  <c r="M1704" i="47"/>
  <c r="N1704" i="47" s="1"/>
  <c r="M1703" i="47"/>
  <c r="L1664" i="47"/>
  <c r="M1664" i="47"/>
  <c r="N1664" i="47" s="1"/>
  <c r="M1663" i="47"/>
  <c r="M982" i="47"/>
  <c r="L983" i="47"/>
  <c r="K984" i="47" s="1"/>
  <c r="X15" i="28"/>
  <c r="Y15" i="28" s="1"/>
  <c r="X16" i="27"/>
  <c r="Y16" i="27" s="1"/>
  <c r="X67" i="34"/>
  <c r="Y67" i="34" s="1"/>
  <c r="X14" i="20"/>
  <c r="Y14" i="20" s="1"/>
  <c r="X66" i="33"/>
  <c r="Y66" i="33" s="1"/>
  <c r="X15" i="36"/>
  <c r="Y15" i="36" s="1"/>
  <c r="X42" i="24"/>
  <c r="Y42" i="24" s="1"/>
  <c r="V42" i="44"/>
  <c r="N48" i="44"/>
  <c r="M49" i="44" s="1"/>
  <c r="O47" i="44"/>
  <c r="N74" i="44"/>
  <c r="M75" i="44" s="1"/>
  <c r="O73" i="44"/>
  <c r="N21" i="44"/>
  <c r="M22" i="44" s="1"/>
  <c r="O20" i="44"/>
  <c r="U70" i="44"/>
  <c r="X68" i="44"/>
  <c r="Y68" i="44" s="1"/>
  <c r="V15" i="44"/>
  <c r="U16" i="44" s="1"/>
  <c r="W41" i="44"/>
  <c r="X40" i="44"/>
  <c r="Y40" i="44" s="1"/>
  <c r="W69" i="44"/>
  <c r="U42" i="43"/>
  <c r="V42" i="43" s="1"/>
  <c r="X41" i="43" s="1"/>
  <c r="Y41" i="43" s="1"/>
  <c r="V69" i="43"/>
  <c r="X68" i="43" s="1"/>
  <c r="Y68" i="43" s="1"/>
  <c r="N21" i="43"/>
  <c r="M22" i="43" s="1"/>
  <c r="O20" i="43"/>
  <c r="N46" i="43"/>
  <c r="M47" i="43" s="1"/>
  <c r="O45" i="43"/>
  <c r="V16" i="43"/>
  <c r="U17" i="43" s="1"/>
  <c r="W41" i="43"/>
  <c r="W68" i="43"/>
  <c r="X67" i="43"/>
  <c r="Y67" i="43" s="1"/>
  <c r="N75" i="43"/>
  <c r="M76" i="43" s="1"/>
  <c r="O74" i="43"/>
  <c r="N46" i="42"/>
  <c r="M47" i="42" s="1"/>
  <c r="O45" i="42"/>
  <c r="N75" i="42"/>
  <c r="M76" i="42" s="1"/>
  <c r="O74" i="42"/>
  <c r="V71" i="42"/>
  <c r="O19" i="42"/>
  <c r="N20" i="42"/>
  <c r="M21" i="42" s="1"/>
  <c r="W40" i="42"/>
  <c r="X39" i="42"/>
  <c r="Y39" i="42" s="1"/>
  <c r="W70" i="42"/>
  <c r="V16" i="42"/>
  <c r="U41" i="42"/>
  <c r="X69" i="42"/>
  <c r="Y69" i="42" s="1"/>
  <c r="N75" i="41"/>
  <c r="M76" i="41" s="1"/>
  <c r="O74" i="41"/>
  <c r="V70" i="41"/>
  <c r="U71" i="41" s="1"/>
  <c r="N21" i="41"/>
  <c r="M22" i="41" s="1"/>
  <c r="O20" i="41"/>
  <c r="N47" i="41"/>
  <c r="M48" i="41" s="1"/>
  <c r="O46" i="41"/>
  <c r="W16" i="41"/>
  <c r="X15" i="41"/>
  <c r="Y15" i="41" s="1"/>
  <c r="V17" i="41"/>
  <c r="X16" i="41" s="1"/>
  <c r="Y16" i="41" s="1"/>
  <c r="V42" i="41"/>
  <c r="U43" i="41" s="1"/>
  <c r="W69" i="41"/>
  <c r="X68" i="41"/>
  <c r="Y68" i="41" s="1"/>
  <c r="N74" i="40"/>
  <c r="M75" i="40" s="1"/>
  <c r="O73" i="40"/>
  <c r="W67" i="40"/>
  <c r="X66" i="40"/>
  <c r="Y66" i="40" s="1"/>
  <c r="W14" i="40"/>
  <c r="X13" i="40"/>
  <c r="Y13" i="40" s="1"/>
  <c r="N20" i="40"/>
  <c r="M21" i="40" s="1"/>
  <c r="O19" i="40"/>
  <c r="O47" i="40"/>
  <c r="N48" i="40"/>
  <c r="M49" i="40" s="1"/>
  <c r="V42" i="40"/>
  <c r="U43" i="40" s="1"/>
  <c r="U68" i="40"/>
  <c r="U15" i="40"/>
  <c r="X15" i="39"/>
  <c r="Y15" i="39" s="1"/>
  <c r="O20" i="39"/>
  <c r="N21" i="39"/>
  <c r="M22" i="39" s="1"/>
  <c r="N48" i="39"/>
  <c r="M49" i="39" s="1"/>
  <c r="O47" i="39"/>
  <c r="V17" i="39"/>
  <c r="U18" i="39" s="1"/>
  <c r="N74" i="39"/>
  <c r="M75" i="39" s="1"/>
  <c r="O73" i="39"/>
  <c r="V42" i="39"/>
  <c r="U43" i="39" s="1"/>
  <c r="W16" i="39"/>
  <c r="V68" i="39"/>
  <c r="U69" i="39" s="1"/>
  <c r="U70" i="38"/>
  <c r="V70" i="38" s="1"/>
  <c r="U71" i="38" s="1"/>
  <c r="N74" i="38"/>
  <c r="M75" i="38" s="1"/>
  <c r="O73" i="38"/>
  <c r="O19" i="38"/>
  <c r="N20" i="38"/>
  <c r="M21" i="38" s="1"/>
  <c r="W43" i="38"/>
  <c r="X42" i="38"/>
  <c r="Y42" i="38" s="1"/>
  <c r="W14" i="38"/>
  <c r="X13" i="38"/>
  <c r="Y13" i="38" s="1"/>
  <c r="U44" i="38"/>
  <c r="W69" i="38"/>
  <c r="V15" i="38"/>
  <c r="N48" i="38"/>
  <c r="M49" i="38" s="1"/>
  <c r="O47" i="38"/>
  <c r="X43" i="37"/>
  <c r="Y43" i="37" s="1"/>
  <c r="O46" i="37"/>
  <c r="N47" i="37"/>
  <c r="M48" i="37" s="1"/>
  <c r="V45" i="37"/>
  <c r="U46" i="37" s="1"/>
  <c r="W18" i="37"/>
  <c r="V69" i="37"/>
  <c r="W44" i="37"/>
  <c r="X17" i="37"/>
  <c r="Y17" i="37" s="1"/>
  <c r="V19" i="37"/>
  <c r="U20" i="37" s="1"/>
  <c r="N21" i="37"/>
  <c r="M22" i="37" s="1"/>
  <c r="O20" i="37"/>
  <c r="N74" i="37"/>
  <c r="M75" i="37" s="1"/>
  <c r="O73" i="37"/>
  <c r="O73" i="36"/>
  <c r="N74" i="36"/>
  <c r="M75" i="36" s="1"/>
  <c r="V17" i="36"/>
  <c r="O19" i="36"/>
  <c r="N20" i="36"/>
  <c r="M21" i="36" s="1"/>
  <c r="W41" i="36"/>
  <c r="X40" i="36"/>
  <c r="Y40" i="36" s="1"/>
  <c r="U42" i="36"/>
  <c r="V71" i="36"/>
  <c r="W16" i="36"/>
  <c r="N48" i="36"/>
  <c r="M49" i="36" s="1"/>
  <c r="O47" i="36"/>
  <c r="N75" i="35"/>
  <c r="M76" i="35" s="1"/>
  <c r="O74" i="35"/>
  <c r="O47" i="35"/>
  <c r="N48" i="35"/>
  <c r="M49" i="35" s="1"/>
  <c r="O19" i="35"/>
  <c r="N20" i="35"/>
  <c r="M21" i="35" s="1"/>
  <c r="W14" i="35"/>
  <c r="V70" i="35"/>
  <c r="X13" i="35"/>
  <c r="Y13" i="35" s="1"/>
  <c r="V42" i="35"/>
  <c r="U43" i="35" s="1"/>
  <c r="W69" i="35"/>
  <c r="X68" i="35"/>
  <c r="Y68" i="35" s="1"/>
  <c r="U15" i="35"/>
  <c r="V43" i="34"/>
  <c r="U44" i="34" s="1"/>
  <c r="O20" i="34"/>
  <c r="N21" i="34"/>
  <c r="M22" i="34" s="1"/>
  <c r="O72" i="34"/>
  <c r="N73" i="34"/>
  <c r="M74" i="34" s="1"/>
  <c r="V16" i="34"/>
  <c r="X15" i="34" s="1"/>
  <c r="Y15" i="34" s="1"/>
  <c r="W68" i="34"/>
  <c r="O46" i="34"/>
  <c r="N47" i="34"/>
  <c r="M48" i="34" s="1"/>
  <c r="W15" i="34"/>
  <c r="X14" i="34"/>
  <c r="Y14" i="34" s="1"/>
  <c r="V69" i="34"/>
  <c r="W42" i="34"/>
  <c r="X41" i="34"/>
  <c r="Y41" i="34" s="1"/>
  <c r="W39" i="33"/>
  <c r="X38" i="33"/>
  <c r="Y38" i="33" s="1"/>
  <c r="N46" i="33"/>
  <c r="M47" i="33" s="1"/>
  <c r="O45" i="33"/>
  <c r="V40" i="33"/>
  <c r="U41" i="33" s="1"/>
  <c r="N20" i="33"/>
  <c r="M21" i="33" s="1"/>
  <c r="O19" i="33"/>
  <c r="O72" i="33"/>
  <c r="N73" i="33"/>
  <c r="M74" i="33" s="1"/>
  <c r="V68" i="33"/>
  <c r="U69" i="33" s="1"/>
  <c r="W67" i="33"/>
  <c r="V14" i="33"/>
  <c r="N20" i="32"/>
  <c r="M21" i="32" s="1"/>
  <c r="O19" i="32"/>
  <c r="O46" i="32"/>
  <c r="N47" i="32"/>
  <c r="M48" i="32" s="1"/>
  <c r="N75" i="32"/>
  <c r="M76" i="32" s="1"/>
  <c r="O74" i="32"/>
  <c r="V45" i="32"/>
  <c r="X44" i="32" s="1"/>
  <c r="Y44" i="32" s="1"/>
  <c r="V15" i="32"/>
  <c r="U16" i="32" s="1"/>
  <c r="W44" i="32"/>
  <c r="X43" i="32"/>
  <c r="Y43" i="32" s="1"/>
  <c r="V71" i="32"/>
  <c r="V14" i="31"/>
  <c r="U15" i="31" s="1"/>
  <c r="N20" i="31"/>
  <c r="M21" i="31" s="1"/>
  <c r="O19" i="31"/>
  <c r="N49" i="31"/>
  <c r="M50" i="31" s="1"/>
  <c r="O48" i="31"/>
  <c r="V43" i="31"/>
  <c r="U44" i="31" s="1"/>
  <c r="W42" i="31"/>
  <c r="X41" i="31"/>
  <c r="Y41" i="31" s="1"/>
  <c r="W69" i="31"/>
  <c r="X68" i="31"/>
  <c r="Y68" i="31" s="1"/>
  <c r="V70" i="31"/>
  <c r="N75" i="31"/>
  <c r="M76" i="31" s="1"/>
  <c r="O74" i="31"/>
  <c r="X67" i="30"/>
  <c r="Y67" i="30" s="1"/>
  <c r="V43" i="30"/>
  <c r="U44" i="30" s="1"/>
  <c r="N47" i="30"/>
  <c r="M48" i="30" s="1"/>
  <c r="O46" i="30"/>
  <c r="N74" i="30"/>
  <c r="M75" i="30" s="1"/>
  <c r="O73" i="30"/>
  <c r="V69" i="30"/>
  <c r="N20" i="30"/>
  <c r="M21" i="30" s="1"/>
  <c r="O19" i="30"/>
  <c r="V15" i="30"/>
  <c r="W68" i="30"/>
  <c r="W42" i="30"/>
  <c r="X41" i="30"/>
  <c r="Y41" i="30" s="1"/>
  <c r="V44" i="29"/>
  <c r="V16" i="29"/>
  <c r="U17" i="29" s="1"/>
  <c r="N48" i="29"/>
  <c r="M49" i="29" s="1"/>
  <c r="O47" i="29"/>
  <c r="V70" i="29"/>
  <c r="U71" i="29" s="1"/>
  <c r="O19" i="29"/>
  <c r="N20" i="29"/>
  <c r="M21" i="29" s="1"/>
  <c r="W15" i="29"/>
  <c r="X14" i="29"/>
  <c r="Y14" i="29" s="1"/>
  <c r="X15" i="29"/>
  <c r="Y15" i="29" s="1"/>
  <c r="N75" i="29"/>
  <c r="M76" i="29" s="1"/>
  <c r="O74" i="29"/>
  <c r="W43" i="29"/>
  <c r="X42" i="29"/>
  <c r="Y42" i="29" s="1"/>
  <c r="N75" i="28"/>
  <c r="M76" i="28" s="1"/>
  <c r="O74" i="28"/>
  <c r="N20" i="28"/>
  <c r="M21" i="28" s="1"/>
  <c r="O19" i="28"/>
  <c r="V17" i="28"/>
  <c r="U18" i="28" s="1"/>
  <c r="V70" i="28"/>
  <c r="U71" i="28" s="1"/>
  <c r="W16" i="28"/>
  <c r="V42" i="28"/>
  <c r="U43" i="28" s="1"/>
  <c r="N47" i="28"/>
  <c r="M48" i="28" s="1"/>
  <c r="O46" i="28"/>
  <c r="V44" i="27"/>
  <c r="N74" i="27"/>
  <c r="M75" i="27" s="1"/>
  <c r="O73" i="27"/>
  <c r="O20" i="27"/>
  <c r="N21" i="27"/>
  <c r="M22" i="27" s="1"/>
  <c r="N47" i="27"/>
  <c r="M48" i="27" s="1"/>
  <c r="O46" i="27"/>
  <c r="V18" i="27"/>
  <c r="U19" i="27" s="1"/>
  <c r="W68" i="27"/>
  <c r="W17" i="27"/>
  <c r="W43" i="27"/>
  <c r="X42" i="27"/>
  <c r="Y42" i="27" s="1"/>
  <c r="U69" i="27"/>
  <c r="V41" i="26"/>
  <c r="U42" i="26" s="1"/>
  <c r="V17" i="26"/>
  <c r="X16" i="26" s="1"/>
  <c r="Y16" i="26" s="1"/>
  <c r="N46" i="26"/>
  <c r="M47" i="26" s="1"/>
  <c r="O45" i="26"/>
  <c r="N20" i="26"/>
  <c r="M21" i="26" s="1"/>
  <c r="O19" i="26"/>
  <c r="U70" i="26"/>
  <c r="W16" i="26"/>
  <c r="X15" i="26"/>
  <c r="Y15" i="26" s="1"/>
  <c r="W40" i="26"/>
  <c r="X39" i="26"/>
  <c r="Y39" i="26" s="1"/>
  <c r="N75" i="26"/>
  <c r="M76" i="26" s="1"/>
  <c r="O74" i="26"/>
  <c r="W69" i="26"/>
  <c r="N21" i="25"/>
  <c r="M22" i="25" s="1"/>
  <c r="O20" i="25"/>
  <c r="V42" i="25"/>
  <c r="W69" i="25"/>
  <c r="W16" i="25"/>
  <c r="X15" i="25"/>
  <c r="Y15" i="25" s="1"/>
  <c r="N48" i="25"/>
  <c r="M49" i="25" s="1"/>
  <c r="O47" i="25"/>
  <c r="V17" i="25"/>
  <c r="X16" i="25" s="1"/>
  <c r="Y16" i="25" s="1"/>
  <c r="U70" i="25"/>
  <c r="N74" i="25"/>
  <c r="M75" i="25" s="1"/>
  <c r="O73" i="25"/>
  <c r="N75" i="24"/>
  <c r="M76" i="24" s="1"/>
  <c r="O74" i="24"/>
  <c r="V68" i="24"/>
  <c r="U69" i="24" s="1"/>
  <c r="N48" i="24"/>
  <c r="M49" i="24" s="1"/>
  <c r="O47" i="24"/>
  <c r="W16" i="24"/>
  <c r="N20" i="24"/>
  <c r="M21" i="24" s="1"/>
  <c r="O19" i="24"/>
  <c r="V44" i="24"/>
  <c r="W43" i="24"/>
  <c r="U17" i="24"/>
  <c r="X15" i="24"/>
  <c r="Y15" i="24" s="1"/>
  <c r="N21" i="23"/>
  <c r="M22" i="23" s="1"/>
  <c r="O20" i="23"/>
  <c r="N74" i="23"/>
  <c r="M75" i="23" s="1"/>
  <c r="O73" i="23"/>
  <c r="O47" i="23"/>
  <c r="N48" i="23"/>
  <c r="M49" i="23" s="1"/>
  <c r="W68" i="23"/>
  <c r="V42" i="23"/>
  <c r="U43" i="23" s="1"/>
  <c r="W13" i="23"/>
  <c r="X12" i="23"/>
  <c r="Y12" i="23" s="1"/>
  <c r="U69" i="23"/>
  <c r="U14" i="23"/>
  <c r="X67" i="23"/>
  <c r="Y67" i="23" s="1"/>
  <c r="U15" i="22"/>
  <c r="V15" i="22" s="1"/>
  <c r="N74" i="22"/>
  <c r="M75" i="22" s="1"/>
  <c r="O73" i="22"/>
  <c r="V70" i="22"/>
  <c r="N20" i="22"/>
  <c r="M21" i="22" s="1"/>
  <c r="O19" i="22"/>
  <c r="O46" i="22"/>
  <c r="N47" i="22"/>
  <c r="M48" i="22" s="1"/>
  <c r="W14" i="22"/>
  <c r="V43" i="22"/>
  <c r="N47" i="21"/>
  <c r="M48" i="21" s="1"/>
  <c r="O46" i="21"/>
  <c r="O20" i="21"/>
  <c r="N21" i="21"/>
  <c r="M22" i="21" s="1"/>
  <c r="W69" i="21"/>
  <c r="X68" i="21"/>
  <c r="Y68" i="21" s="1"/>
  <c r="N75" i="21"/>
  <c r="M76" i="21" s="1"/>
  <c r="O74" i="21"/>
  <c r="V42" i="21"/>
  <c r="W14" i="21"/>
  <c r="X13" i="21"/>
  <c r="Y13" i="21" s="1"/>
  <c r="U70" i="21"/>
  <c r="U15" i="21"/>
  <c r="W41" i="21"/>
  <c r="O20" i="20"/>
  <c r="N21" i="20"/>
  <c r="M22" i="20" s="1"/>
  <c r="V16" i="20"/>
  <c r="U17" i="20" s="1"/>
  <c r="N74" i="20"/>
  <c r="M75" i="20" s="1"/>
  <c r="O73" i="20"/>
  <c r="N46" i="20"/>
  <c r="M47" i="20" s="1"/>
  <c r="O45" i="20"/>
  <c r="V42" i="20"/>
  <c r="U43" i="20" s="1"/>
  <c r="V68" i="20"/>
  <c r="U69" i="20" s="1"/>
  <c r="W15" i="20"/>
  <c r="N20" i="19"/>
  <c r="M21" i="19" s="1"/>
  <c r="O19" i="19"/>
  <c r="N74" i="19"/>
  <c r="M75" i="19" s="1"/>
  <c r="O73" i="19"/>
  <c r="W41" i="19"/>
  <c r="X40" i="19"/>
  <c r="Y40" i="19" s="1"/>
  <c r="U42" i="19"/>
  <c r="V68" i="19"/>
  <c r="U69" i="19" s="1"/>
  <c r="N46" i="19"/>
  <c r="M47" i="19" s="1"/>
  <c r="O45" i="19"/>
  <c r="W15" i="19"/>
  <c r="U16" i="19"/>
  <c r="N75" i="17"/>
  <c r="M76" i="17" s="1"/>
  <c r="O74" i="17"/>
  <c r="V16" i="17"/>
  <c r="X15" i="17" s="1"/>
  <c r="Y15" i="17" s="1"/>
  <c r="N21" i="17"/>
  <c r="M22" i="17" s="1"/>
  <c r="O20" i="17"/>
  <c r="V43" i="17"/>
  <c r="U44" i="17" s="1"/>
  <c r="V70" i="17"/>
  <c r="U71" i="17" s="1"/>
  <c r="W15" i="17"/>
  <c r="N48" i="17"/>
  <c r="M49" i="17" s="1"/>
  <c r="O47" i="17"/>
  <c r="X14" i="17"/>
  <c r="Y14" i="17" s="1"/>
  <c r="N76" i="5"/>
  <c r="M77" i="5" s="1"/>
  <c r="O75" i="5"/>
  <c r="W69" i="5"/>
  <c r="X68" i="5"/>
  <c r="Y68" i="5" s="1"/>
  <c r="V70" i="5"/>
  <c r="X69" i="5" s="1"/>
  <c r="Y69" i="5" s="1"/>
  <c r="N49" i="5"/>
  <c r="M50" i="5" s="1"/>
  <c r="O48" i="5"/>
  <c r="W40" i="5"/>
  <c r="X39" i="5"/>
  <c r="Y39" i="5" s="1"/>
  <c r="V41" i="5"/>
  <c r="X40" i="5" s="1"/>
  <c r="Y40" i="5" s="1"/>
  <c r="L1604" i="47" l="1"/>
  <c r="M1604" i="47"/>
  <c r="N1604" i="47" s="1"/>
  <c r="M1603" i="47"/>
  <c r="L1304" i="47"/>
  <c r="M1304" i="47"/>
  <c r="N1304" i="47" s="1"/>
  <c r="M1303" i="47"/>
  <c r="M1244" i="47"/>
  <c r="N1244" i="47" s="1"/>
  <c r="M1243" i="47"/>
  <c r="L1244" i="47"/>
  <c r="O503" i="47"/>
  <c r="O1643" i="47"/>
  <c r="O1483" i="47"/>
  <c r="N742" i="47"/>
  <c r="N741" i="47" s="1"/>
  <c r="N1182" i="47"/>
  <c r="N1181" i="47" s="1"/>
  <c r="O1683" i="47"/>
  <c r="N862" i="47"/>
  <c r="O862" i="47" s="1"/>
  <c r="O1563" i="47"/>
  <c r="O1323" i="47"/>
  <c r="O643" i="47"/>
  <c r="N103" i="47"/>
  <c r="N102" i="47" s="1"/>
  <c r="O723" i="47"/>
  <c r="N1103" i="47"/>
  <c r="N1102" i="47" s="1"/>
  <c r="N203" i="47"/>
  <c r="N202" i="47" s="1"/>
  <c r="O1443" i="47"/>
  <c r="N223" i="47"/>
  <c r="O223" i="47" s="1"/>
  <c r="N1143" i="47"/>
  <c r="O1143" i="47" s="1"/>
  <c r="N263" i="47"/>
  <c r="N262" i="47" s="1"/>
  <c r="N1003" i="47"/>
  <c r="N1002" i="47" s="1"/>
  <c r="N1063" i="47"/>
  <c r="N1062" i="47" s="1"/>
  <c r="N1463" i="47"/>
  <c r="N1462" i="47" s="1"/>
  <c r="N923" i="47"/>
  <c r="N922" i="47" s="1"/>
  <c r="N63" i="47"/>
  <c r="N62" i="47" s="1"/>
  <c r="N1343" i="47"/>
  <c r="N1342" i="47" s="1"/>
  <c r="N703" i="47"/>
  <c r="O703" i="47" s="1"/>
  <c r="L184" i="47"/>
  <c r="M184" i="47"/>
  <c r="N184" i="47" s="1"/>
  <c r="M183" i="47"/>
  <c r="L1384" i="47"/>
  <c r="M1384" i="47"/>
  <c r="N1384" i="47" s="1"/>
  <c r="M1383" i="47"/>
  <c r="M43" i="47"/>
  <c r="L44" i="47"/>
  <c r="M44" i="47"/>
  <c r="N44" i="47" s="1"/>
  <c r="M884" i="47"/>
  <c r="N884" i="47" s="1"/>
  <c r="M883" i="47"/>
  <c r="L884" i="47"/>
  <c r="M583" i="47"/>
  <c r="L584" i="47"/>
  <c r="M584" i="47"/>
  <c r="N584" i="47" s="1"/>
  <c r="M983" i="47"/>
  <c r="M984" i="47"/>
  <c r="N984" i="47" s="1"/>
  <c r="L984" i="47"/>
  <c r="M83" i="47"/>
  <c r="L84" i="47"/>
  <c r="M84" i="47"/>
  <c r="N84" i="47" s="1"/>
  <c r="M764" i="47"/>
  <c r="N764" i="47" s="1"/>
  <c r="M763" i="47"/>
  <c r="L764" i="47"/>
  <c r="M543" i="47"/>
  <c r="L544" i="47"/>
  <c r="M544" i="47"/>
  <c r="N544" i="47" s="1"/>
  <c r="N641" i="47"/>
  <c r="O642" i="47"/>
  <c r="O742" i="47"/>
  <c r="M323" i="47"/>
  <c r="L324" i="47"/>
  <c r="M324" i="47"/>
  <c r="N324" i="47" s="1"/>
  <c r="N1681" i="47"/>
  <c r="O1682" i="47"/>
  <c r="N1423" i="47"/>
  <c r="N1543" i="47"/>
  <c r="M423" i="47"/>
  <c r="L424" i="47"/>
  <c r="M424" i="47"/>
  <c r="N424" i="47" s="1"/>
  <c r="N303" i="47"/>
  <c r="M804" i="47"/>
  <c r="N804" i="47" s="1"/>
  <c r="L804" i="47"/>
  <c r="M803" i="47"/>
  <c r="N1663" i="47"/>
  <c r="N463" i="47"/>
  <c r="N962" i="47"/>
  <c r="O963" i="47"/>
  <c r="N623" i="47"/>
  <c r="O1403" i="47"/>
  <c r="N1402" i="47"/>
  <c r="O1023" i="47"/>
  <c r="N1022" i="47"/>
  <c r="N1282" i="47"/>
  <c r="O1283" i="47"/>
  <c r="N1203" i="47"/>
  <c r="N1623" i="47"/>
  <c r="N943" i="47"/>
  <c r="N243" i="47"/>
  <c r="N603" i="47"/>
  <c r="N1503" i="47"/>
  <c r="N443" i="47"/>
  <c r="L24" i="47"/>
  <c r="M24" i="47"/>
  <c r="N24" i="47" s="1"/>
  <c r="M23" i="47"/>
  <c r="N1083" i="47"/>
  <c r="O482" i="47"/>
  <c r="N481" i="47"/>
  <c r="N1321" i="47"/>
  <c r="O1322" i="47"/>
  <c r="N1481" i="47"/>
  <c r="O1482" i="47"/>
  <c r="L144" i="47"/>
  <c r="M143" i="47"/>
  <c r="M144" i="47"/>
  <c r="N144" i="47" s="1"/>
  <c r="M283" i="47"/>
  <c r="M284" i="47"/>
  <c r="N284" i="47" s="1"/>
  <c r="L284" i="47"/>
  <c r="N1703" i="47"/>
  <c r="N1222" i="47"/>
  <c r="O1223" i="47"/>
  <c r="N401" i="47"/>
  <c r="O402" i="47"/>
  <c r="N1361" i="47"/>
  <c r="O1362" i="47"/>
  <c r="N1583" i="47"/>
  <c r="M564" i="47"/>
  <c r="N564" i="47" s="1"/>
  <c r="L564" i="47"/>
  <c r="M563" i="47"/>
  <c r="M663" i="47"/>
  <c r="L664" i="47"/>
  <c r="M664" i="47"/>
  <c r="N664" i="47" s="1"/>
  <c r="N1522" i="47"/>
  <c r="O1523" i="47"/>
  <c r="N1561" i="47"/>
  <c r="O1562" i="47"/>
  <c r="M123" i="47"/>
  <c r="L124" i="47"/>
  <c r="M124" i="47"/>
  <c r="N124" i="47" s="1"/>
  <c r="N383" i="47"/>
  <c r="O722" i="47"/>
  <c r="N721" i="47"/>
  <c r="O502" i="47"/>
  <c r="N501" i="47"/>
  <c r="N1641" i="47"/>
  <c r="O1642" i="47"/>
  <c r="N843" i="47"/>
  <c r="N1123" i="47"/>
  <c r="N1162" i="47"/>
  <c r="O1163" i="47"/>
  <c r="N1262" i="47"/>
  <c r="O1263" i="47"/>
  <c r="N1043" i="47"/>
  <c r="N783" i="47"/>
  <c r="N1441" i="47"/>
  <c r="O1442" i="47"/>
  <c r="N343" i="47"/>
  <c r="N823" i="47"/>
  <c r="N903" i="47"/>
  <c r="N523" i="47"/>
  <c r="N683" i="47"/>
  <c r="N163" i="47"/>
  <c r="N363" i="47"/>
  <c r="X16" i="28"/>
  <c r="Y16" i="28" s="1"/>
  <c r="X40" i="26"/>
  <c r="Y40" i="26" s="1"/>
  <c r="U17" i="17"/>
  <c r="V17" i="17" s="1"/>
  <c r="U18" i="17" s="1"/>
  <c r="X42" i="31"/>
  <c r="Y42" i="31" s="1"/>
  <c r="N75" i="44"/>
  <c r="M76" i="44" s="1"/>
  <c r="O74" i="44"/>
  <c r="W15" i="44"/>
  <c r="X14" i="44"/>
  <c r="Y14" i="44" s="1"/>
  <c r="N22" i="44"/>
  <c r="M23" i="44" s="1"/>
  <c r="O21" i="44"/>
  <c r="W42" i="44"/>
  <c r="V16" i="44"/>
  <c r="X15" i="44" s="1"/>
  <c r="Y15" i="44" s="1"/>
  <c r="V70" i="44"/>
  <c r="U71" i="44" s="1"/>
  <c r="O48" i="44"/>
  <c r="N49" i="44"/>
  <c r="M50" i="44" s="1"/>
  <c r="X41" i="44"/>
  <c r="Y41" i="44" s="1"/>
  <c r="U43" i="44"/>
  <c r="V17" i="43"/>
  <c r="X16" i="43" s="1"/>
  <c r="Y16" i="43" s="1"/>
  <c r="O75" i="43"/>
  <c r="N76" i="43"/>
  <c r="M77" i="43" s="1"/>
  <c r="N47" i="43"/>
  <c r="M48" i="43" s="1"/>
  <c r="O46" i="43"/>
  <c r="N22" i="43"/>
  <c r="M23" i="43" s="1"/>
  <c r="O21" i="43"/>
  <c r="W42" i="43"/>
  <c r="W16" i="43"/>
  <c r="X15" i="43"/>
  <c r="Y15" i="43" s="1"/>
  <c r="W69" i="43"/>
  <c r="U43" i="43"/>
  <c r="U70" i="43"/>
  <c r="O75" i="42"/>
  <c r="N76" i="42"/>
  <c r="M77" i="42" s="1"/>
  <c r="W16" i="42"/>
  <c r="X15" i="42"/>
  <c r="Y15" i="42" s="1"/>
  <c r="O20" i="42"/>
  <c r="N21" i="42"/>
  <c r="M22" i="42" s="1"/>
  <c r="W71" i="42"/>
  <c r="X70" i="42"/>
  <c r="Y70" i="42" s="1"/>
  <c r="V41" i="42"/>
  <c r="U42" i="42" s="1"/>
  <c r="N47" i="42"/>
  <c r="M48" i="42" s="1"/>
  <c r="O46" i="42"/>
  <c r="U17" i="42"/>
  <c r="U72" i="42"/>
  <c r="U18" i="41"/>
  <c r="V43" i="41"/>
  <c r="U44" i="41" s="1"/>
  <c r="O75" i="41"/>
  <c r="N76" i="41"/>
  <c r="M77" i="41" s="1"/>
  <c r="V18" i="41"/>
  <c r="W70" i="41"/>
  <c r="X69" i="41"/>
  <c r="Y69" i="41" s="1"/>
  <c r="O47" i="41"/>
  <c r="N48" i="41"/>
  <c r="M49" i="41" s="1"/>
  <c r="N22" i="41"/>
  <c r="M23" i="41" s="1"/>
  <c r="O21" i="41"/>
  <c r="W42" i="41"/>
  <c r="X41" i="41"/>
  <c r="Y41" i="41" s="1"/>
  <c r="W17" i="41"/>
  <c r="V71" i="41"/>
  <c r="U72" i="41" s="1"/>
  <c r="O20" i="40"/>
  <c r="N21" i="40"/>
  <c r="M22" i="40" s="1"/>
  <c r="W42" i="40"/>
  <c r="X41" i="40"/>
  <c r="Y41" i="40" s="1"/>
  <c r="N49" i="40"/>
  <c r="M50" i="40" s="1"/>
  <c r="O48" i="40"/>
  <c r="N75" i="40"/>
  <c r="M76" i="40" s="1"/>
  <c r="O74" i="40"/>
  <c r="V15" i="40"/>
  <c r="U16" i="40" s="1"/>
  <c r="V43" i="40"/>
  <c r="X42" i="40" s="1"/>
  <c r="Y42" i="40" s="1"/>
  <c r="V68" i="40"/>
  <c r="U69" i="40" s="1"/>
  <c r="N75" i="39"/>
  <c r="M76" i="39" s="1"/>
  <c r="O74" i="39"/>
  <c r="N49" i="39"/>
  <c r="M50" i="39" s="1"/>
  <c r="O48" i="39"/>
  <c r="V18" i="39"/>
  <c r="W68" i="39"/>
  <c r="X67" i="39"/>
  <c r="Y67" i="39" s="1"/>
  <c r="W17" i="39"/>
  <c r="X16" i="39"/>
  <c r="Y16" i="39" s="1"/>
  <c r="V69" i="39"/>
  <c r="U70" i="39" s="1"/>
  <c r="V43" i="39"/>
  <c r="O21" i="39"/>
  <c r="N22" i="39"/>
  <c r="M23" i="39" s="1"/>
  <c r="W42" i="39"/>
  <c r="X41" i="39"/>
  <c r="Y41" i="39" s="1"/>
  <c r="N49" i="38"/>
  <c r="M50" i="38" s="1"/>
  <c r="O48" i="38"/>
  <c r="V71" i="38"/>
  <c r="X69" i="38"/>
  <c r="Y69" i="38" s="1"/>
  <c r="W15" i="38"/>
  <c r="X14" i="38"/>
  <c r="Y14" i="38" s="1"/>
  <c r="W70" i="38"/>
  <c r="N21" i="38"/>
  <c r="M22" i="38" s="1"/>
  <c r="O20" i="38"/>
  <c r="N75" i="38"/>
  <c r="M76" i="38" s="1"/>
  <c r="O74" i="38"/>
  <c r="U16" i="38"/>
  <c r="V44" i="38"/>
  <c r="U45" i="38" s="1"/>
  <c r="N48" i="37"/>
  <c r="M49" i="37" s="1"/>
  <c r="O47" i="37"/>
  <c r="W45" i="37"/>
  <c r="X44" i="37"/>
  <c r="Y44" i="37" s="1"/>
  <c r="V20" i="37"/>
  <c r="U21" i="37" s="1"/>
  <c r="N75" i="37"/>
  <c r="M76" i="37" s="1"/>
  <c r="O74" i="37"/>
  <c r="O21" i="37"/>
  <c r="N22" i="37"/>
  <c r="M23" i="37" s="1"/>
  <c r="W69" i="37"/>
  <c r="X68" i="37"/>
  <c r="Y68" i="37" s="1"/>
  <c r="V46" i="37"/>
  <c r="U47" i="37" s="1"/>
  <c r="W19" i="37"/>
  <c r="X18" i="37"/>
  <c r="Y18" i="37" s="1"/>
  <c r="U70" i="37"/>
  <c r="N75" i="36"/>
  <c r="M76" i="36" s="1"/>
  <c r="O74" i="36"/>
  <c r="O20" i="36"/>
  <c r="N21" i="36"/>
  <c r="M22" i="36" s="1"/>
  <c r="W71" i="36"/>
  <c r="X70" i="36"/>
  <c r="Y70" i="36" s="1"/>
  <c r="W17" i="36"/>
  <c r="X16" i="36"/>
  <c r="Y16" i="36" s="1"/>
  <c r="U72" i="36"/>
  <c r="U18" i="36"/>
  <c r="N49" i="36"/>
  <c r="M50" i="36" s="1"/>
  <c r="O48" i="36"/>
  <c r="V42" i="36"/>
  <c r="U43" i="36" s="1"/>
  <c r="V15" i="35"/>
  <c r="V43" i="35"/>
  <c r="U44" i="35" s="1"/>
  <c r="W70" i="35"/>
  <c r="N21" i="35"/>
  <c r="M22" i="35" s="1"/>
  <c r="O20" i="35"/>
  <c r="U71" i="35"/>
  <c r="O48" i="35"/>
  <c r="N49" i="35"/>
  <c r="M50" i="35" s="1"/>
  <c r="O75" i="35"/>
  <c r="N76" i="35"/>
  <c r="M77" i="35" s="1"/>
  <c r="X69" i="35"/>
  <c r="Y69" i="35" s="1"/>
  <c r="W42" i="35"/>
  <c r="X41" i="35"/>
  <c r="Y41" i="35" s="1"/>
  <c r="X42" i="35"/>
  <c r="Y42" i="35" s="1"/>
  <c r="N22" i="34"/>
  <c r="M23" i="34" s="1"/>
  <c r="O21" i="34"/>
  <c r="N48" i="34"/>
  <c r="M49" i="34" s="1"/>
  <c r="O47" i="34"/>
  <c r="N74" i="34"/>
  <c r="M75" i="34" s="1"/>
  <c r="O73" i="34"/>
  <c r="V44" i="34"/>
  <c r="U45" i="34" s="1"/>
  <c r="W16" i="34"/>
  <c r="W69" i="34"/>
  <c r="X68" i="34"/>
  <c r="Y68" i="34" s="1"/>
  <c r="U70" i="34"/>
  <c r="U17" i="34"/>
  <c r="W43" i="34"/>
  <c r="X42" i="34"/>
  <c r="Y42" i="34" s="1"/>
  <c r="V41" i="33"/>
  <c r="U42" i="33" s="1"/>
  <c r="W40" i="33"/>
  <c r="X39" i="33"/>
  <c r="Y39" i="33" s="1"/>
  <c r="O46" i="33"/>
  <c r="N47" i="33"/>
  <c r="M48" i="33" s="1"/>
  <c r="O20" i="33"/>
  <c r="N21" i="33"/>
  <c r="M22" i="33" s="1"/>
  <c r="W14" i="33"/>
  <c r="X13" i="33"/>
  <c r="Y13" i="33" s="1"/>
  <c r="V69" i="33"/>
  <c r="N74" i="33"/>
  <c r="M75" i="33" s="1"/>
  <c r="O73" i="33"/>
  <c r="U15" i="33"/>
  <c r="W68" i="33"/>
  <c r="X67" i="33"/>
  <c r="Y67" i="33" s="1"/>
  <c r="O47" i="32"/>
  <c r="N48" i="32"/>
  <c r="M49" i="32" s="1"/>
  <c r="O75" i="32"/>
  <c r="N76" i="32"/>
  <c r="M77" i="32" s="1"/>
  <c r="N21" i="32"/>
  <c r="M22" i="32" s="1"/>
  <c r="O20" i="32"/>
  <c r="W15" i="32"/>
  <c r="X14" i="32"/>
  <c r="Y14" i="32" s="1"/>
  <c r="U46" i="32"/>
  <c r="W71" i="32"/>
  <c r="X70" i="32"/>
  <c r="Y70" i="32" s="1"/>
  <c r="U72" i="32"/>
  <c r="V16" i="32"/>
  <c r="W45" i="32"/>
  <c r="N21" i="31"/>
  <c r="M22" i="31" s="1"/>
  <c r="O20" i="31"/>
  <c r="V15" i="31"/>
  <c r="U16" i="31" s="1"/>
  <c r="W14" i="31"/>
  <c r="X13" i="31"/>
  <c r="Y13" i="31" s="1"/>
  <c r="V44" i="31"/>
  <c r="U45" i="31" s="1"/>
  <c r="O49" i="31"/>
  <c r="N50" i="31"/>
  <c r="M51" i="31" s="1"/>
  <c r="O75" i="31"/>
  <c r="N76" i="31"/>
  <c r="M77" i="31" s="1"/>
  <c r="W70" i="31"/>
  <c r="W43" i="31"/>
  <c r="U71" i="31"/>
  <c r="X69" i="31"/>
  <c r="Y69" i="31" s="1"/>
  <c r="X42" i="30"/>
  <c r="Y42" i="30" s="1"/>
  <c r="N48" i="30"/>
  <c r="M49" i="30" s="1"/>
  <c r="O47" i="30"/>
  <c r="N75" i="30"/>
  <c r="M76" i="30" s="1"/>
  <c r="O74" i="30"/>
  <c r="N21" i="30"/>
  <c r="M22" i="30" s="1"/>
  <c r="O20" i="30"/>
  <c r="W15" i="30"/>
  <c r="X14" i="30"/>
  <c r="Y14" i="30" s="1"/>
  <c r="W69" i="30"/>
  <c r="V44" i="30"/>
  <c r="U70" i="30"/>
  <c r="X68" i="30"/>
  <c r="Y68" i="30" s="1"/>
  <c r="U16" i="30"/>
  <c r="W43" i="30"/>
  <c r="V71" i="29"/>
  <c r="U72" i="29" s="1"/>
  <c r="O75" i="29"/>
  <c r="N76" i="29"/>
  <c r="M77" i="29" s="1"/>
  <c r="W44" i="29"/>
  <c r="X43" i="29"/>
  <c r="Y43" i="29" s="1"/>
  <c r="N49" i="29"/>
  <c r="M50" i="29" s="1"/>
  <c r="O48" i="29"/>
  <c r="N21" i="29"/>
  <c r="M22" i="29" s="1"/>
  <c r="O20" i="29"/>
  <c r="V17" i="29"/>
  <c r="W70" i="29"/>
  <c r="X69" i="29"/>
  <c r="Y69" i="29" s="1"/>
  <c r="X70" i="29"/>
  <c r="Y70" i="29" s="1"/>
  <c r="W16" i="29"/>
  <c r="U45" i="29"/>
  <c r="V43" i="28"/>
  <c r="U44" i="28" s="1"/>
  <c r="N48" i="28"/>
  <c r="M49" i="28" s="1"/>
  <c r="O47" i="28"/>
  <c r="O75" i="28"/>
  <c r="N76" i="28"/>
  <c r="M77" i="28" s="1"/>
  <c r="V71" i="28"/>
  <c r="U72" i="28" s="1"/>
  <c r="W17" i="28"/>
  <c r="V18" i="28"/>
  <c r="U19" i="28" s="1"/>
  <c r="W70" i="28"/>
  <c r="X69" i="28"/>
  <c r="Y69" i="28" s="1"/>
  <c r="N21" i="28"/>
  <c r="M22" i="28" s="1"/>
  <c r="O20" i="28"/>
  <c r="W42" i="28"/>
  <c r="X41" i="28"/>
  <c r="Y41" i="28" s="1"/>
  <c r="V19" i="27"/>
  <c r="U20" i="27" s="1"/>
  <c r="N75" i="27"/>
  <c r="M76" i="27" s="1"/>
  <c r="O74" i="27"/>
  <c r="V69" i="27"/>
  <c r="U70" i="27" s="1"/>
  <c r="O21" i="27"/>
  <c r="N22" i="27"/>
  <c r="M23" i="27" s="1"/>
  <c r="W44" i="27"/>
  <c r="X43" i="27"/>
  <c r="Y43" i="27" s="1"/>
  <c r="N48" i="27"/>
  <c r="M49" i="27" s="1"/>
  <c r="O47" i="27"/>
  <c r="W18" i="27"/>
  <c r="X17" i="27"/>
  <c r="Y17" i="27" s="1"/>
  <c r="U45" i="27"/>
  <c r="O75" i="26"/>
  <c r="N76" i="26"/>
  <c r="M77" i="26" s="1"/>
  <c r="N47" i="26"/>
  <c r="M48" i="26" s="1"/>
  <c r="O46" i="26"/>
  <c r="V42" i="26"/>
  <c r="W17" i="26"/>
  <c r="N21" i="26"/>
  <c r="M22" i="26" s="1"/>
  <c r="O20" i="26"/>
  <c r="V70" i="26"/>
  <c r="U18" i="26"/>
  <c r="W41" i="26"/>
  <c r="U18" i="25"/>
  <c r="N49" i="25"/>
  <c r="M50" i="25" s="1"/>
  <c r="O48" i="25"/>
  <c r="N22" i="25"/>
  <c r="M23" i="25" s="1"/>
  <c r="O21" i="25"/>
  <c r="W42" i="25"/>
  <c r="X41" i="25"/>
  <c r="Y41" i="25" s="1"/>
  <c r="V70" i="25"/>
  <c r="U71" i="25" s="1"/>
  <c r="V18" i="25"/>
  <c r="U19" i="25" s="1"/>
  <c r="N75" i="25"/>
  <c r="M76" i="25" s="1"/>
  <c r="O74" i="25"/>
  <c r="W17" i="25"/>
  <c r="U43" i="25"/>
  <c r="O75" i="24"/>
  <c r="N76" i="24"/>
  <c r="M77" i="24" s="1"/>
  <c r="N21" i="24"/>
  <c r="M22" i="24" s="1"/>
  <c r="O20" i="24"/>
  <c r="N49" i="24"/>
  <c r="M50" i="24" s="1"/>
  <c r="O48" i="24"/>
  <c r="W44" i="24"/>
  <c r="X43" i="24"/>
  <c r="Y43" i="24" s="1"/>
  <c r="W68" i="24"/>
  <c r="X67" i="24"/>
  <c r="Y67" i="24" s="1"/>
  <c r="V69" i="24"/>
  <c r="V17" i="24"/>
  <c r="U18" i="24" s="1"/>
  <c r="U45" i="24"/>
  <c r="N75" i="23"/>
  <c r="M76" i="23" s="1"/>
  <c r="O74" i="23"/>
  <c r="V43" i="23"/>
  <c r="O21" i="23"/>
  <c r="N22" i="23"/>
  <c r="M23" i="23" s="1"/>
  <c r="V69" i="23"/>
  <c r="U70" i="23" s="1"/>
  <c r="O48" i="23"/>
  <c r="N49" i="23"/>
  <c r="M50" i="23" s="1"/>
  <c r="W42" i="23"/>
  <c r="X41" i="23"/>
  <c r="Y41" i="23" s="1"/>
  <c r="X42" i="23"/>
  <c r="Y42" i="23" s="1"/>
  <c r="V14" i="23"/>
  <c r="N21" i="22"/>
  <c r="M22" i="22" s="1"/>
  <c r="O20" i="22"/>
  <c r="O47" i="22"/>
  <c r="N48" i="22"/>
  <c r="M49" i="22" s="1"/>
  <c r="W15" i="22"/>
  <c r="W43" i="22"/>
  <c r="X42" i="22"/>
  <c r="Y42" i="22" s="1"/>
  <c r="W70" i="22"/>
  <c r="X69" i="22"/>
  <c r="Y69" i="22" s="1"/>
  <c r="U44" i="22"/>
  <c r="N75" i="22"/>
  <c r="M76" i="22" s="1"/>
  <c r="O74" i="22"/>
  <c r="X14" i="22"/>
  <c r="Y14" i="22" s="1"/>
  <c r="U71" i="22"/>
  <c r="U16" i="22"/>
  <c r="O21" i="21"/>
  <c r="N22" i="21"/>
  <c r="M23" i="21" s="1"/>
  <c r="N48" i="21"/>
  <c r="M49" i="21" s="1"/>
  <c r="O47" i="21"/>
  <c r="W42" i="21"/>
  <c r="X41" i="21"/>
  <c r="Y41" i="21" s="1"/>
  <c r="O75" i="21"/>
  <c r="N76" i="21"/>
  <c r="M77" i="21" s="1"/>
  <c r="V15" i="21"/>
  <c r="U43" i="21"/>
  <c r="V70" i="21"/>
  <c r="U71" i="21" s="1"/>
  <c r="V43" i="20"/>
  <c r="U44" i="20" s="1"/>
  <c r="N47" i="20"/>
  <c r="M48" i="20" s="1"/>
  <c r="O46" i="20"/>
  <c r="V69" i="20"/>
  <c r="U70" i="20" s="1"/>
  <c r="V17" i="20"/>
  <c r="U18" i="20" s="1"/>
  <c r="W42" i="20"/>
  <c r="X41" i="20"/>
  <c r="Y41" i="20" s="1"/>
  <c r="W16" i="20"/>
  <c r="X15" i="20"/>
  <c r="Y15" i="20" s="1"/>
  <c r="N22" i="20"/>
  <c r="M23" i="20" s="1"/>
  <c r="O21" i="20"/>
  <c r="N75" i="20"/>
  <c r="M76" i="20" s="1"/>
  <c r="O74" i="20"/>
  <c r="W68" i="20"/>
  <c r="X67" i="20"/>
  <c r="Y67" i="20" s="1"/>
  <c r="N75" i="19"/>
  <c r="M76" i="19" s="1"/>
  <c r="O74" i="19"/>
  <c r="N21" i="19"/>
  <c r="M22" i="19" s="1"/>
  <c r="O20" i="19"/>
  <c r="V42" i="19"/>
  <c r="U43" i="19" s="1"/>
  <c r="V16" i="19"/>
  <c r="U17" i="19" s="1"/>
  <c r="V69" i="19"/>
  <c r="X68" i="19" s="1"/>
  <c r="Y68" i="19" s="1"/>
  <c r="N47" i="19"/>
  <c r="M48" i="19" s="1"/>
  <c r="O46" i="19"/>
  <c r="W68" i="19"/>
  <c r="X67" i="19"/>
  <c r="Y67" i="19" s="1"/>
  <c r="V44" i="17"/>
  <c r="U45" i="17" s="1"/>
  <c r="N22" i="17"/>
  <c r="M23" i="17" s="1"/>
  <c r="O21" i="17"/>
  <c r="N76" i="17"/>
  <c r="M77" i="17" s="1"/>
  <c r="O75" i="17"/>
  <c r="W70" i="17"/>
  <c r="X69" i="17"/>
  <c r="Y69" i="17" s="1"/>
  <c r="N49" i="17"/>
  <c r="M50" i="17" s="1"/>
  <c r="O48" i="17"/>
  <c r="V71" i="17"/>
  <c r="U72" i="17" s="1"/>
  <c r="W16" i="17"/>
  <c r="W43" i="17"/>
  <c r="X42" i="17"/>
  <c r="Y42" i="17" s="1"/>
  <c r="N77" i="5"/>
  <c r="M78" i="5" s="1"/>
  <c r="O76" i="5"/>
  <c r="W70" i="5"/>
  <c r="U71" i="5"/>
  <c r="W41" i="5"/>
  <c r="N50" i="5"/>
  <c r="M51" i="5" s="1"/>
  <c r="O49" i="5"/>
  <c r="U42" i="5"/>
  <c r="N1243" i="47" l="1"/>
  <c r="N1603" i="47"/>
  <c r="N1303" i="47"/>
  <c r="O1182" i="47"/>
  <c r="O1103" i="47"/>
  <c r="O63" i="47"/>
  <c r="N861" i="47"/>
  <c r="N860" i="47" s="1"/>
  <c r="O103" i="47"/>
  <c r="O1003" i="47"/>
  <c r="N702" i="47"/>
  <c r="N701" i="47" s="1"/>
  <c r="O1463" i="47"/>
  <c r="O203" i="47"/>
  <c r="N1142" i="47"/>
  <c r="N1141" i="47" s="1"/>
  <c r="O263" i="47"/>
  <c r="O923" i="47"/>
  <c r="O1063" i="47"/>
  <c r="N222" i="47"/>
  <c r="O222" i="47" s="1"/>
  <c r="O1343" i="47"/>
  <c r="N763" i="47"/>
  <c r="O763" i="47" s="1"/>
  <c r="N883" i="47"/>
  <c r="N882" i="47" s="1"/>
  <c r="N803" i="47"/>
  <c r="N802" i="47" s="1"/>
  <c r="N563" i="47"/>
  <c r="O563" i="47" s="1"/>
  <c r="N83" i="47"/>
  <c r="N82" i="47" s="1"/>
  <c r="N183" i="47"/>
  <c r="O183" i="47" s="1"/>
  <c r="N283" i="47"/>
  <c r="O283" i="47" s="1"/>
  <c r="X42" i="41"/>
  <c r="Y42" i="41" s="1"/>
  <c r="N983" i="47"/>
  <c r="N982" i="47" s="1"/>
  <c r="N43" i="47"/>
  <c r="O43" i="47" s="1"/>
  <c r="N23" i="47"/>
  <c r="O23" i="47" s="1"/>
  <c r="N682" i="47"/>
  <c r="O683" i="47"/>
  <c r="N1042" i="47"/>
  <c r="O1043" i="47"/>
  <c r="N842" i="47"/>
  <c r="O843" i="47"/>
  <c r="N1320" i="47"/>
  <c r="O1321" i="47"/>
  <c r="N1622" i="47"/>
  <c r="O1623" i="47"/>
  <c r="N961" i="47"/>
  <c r="O962" i="47"/>
  <c r="N640" i="47"/>
  <c r="O641" i="47"/>
  <c r="O721" i="47"/>
  <c r="N720" i="47"/>
  <c r="N1582" i="47"/>
  <c r="O1583" i="47"/>
  <c r="N261" i="47"/>
  <c r="O262" i="47"/>
  <c r="O481" i="47"/>
  <c r="N480" i="47"/>
  <c r="N1082" i="47"/>
  <c r="O1083" i="47"/>
  <c r="N442" i="47"/>
  <c r="O443" i="47"/>
  <c r="N942" i="47"/>
  <c r="O943" i="47"/>
  <c r="N1281" i="47"/>
  <c r="O1282" i="47"/>
  <c r="O463" i="47"/>
  <c r="N462" i="47"/>
  <c r="N1422" i="47"/>
  <c r="O1423" i="47"/>
  <c r="N1341" i="47"/>
  <c r="O1342" i="47"/>
  <c r="N1461" i="47"/>
  <c r="O1462" i="47"/>
  <c r="N1680" i="47"/>
  <c r="O1681" i="47"/>
  <c r="N740" i="47"/>
  <c r="O741" i="47"/>
  <c r="N1383" i="47"/>
  <c r="N362" i="47"/>
  <c r="O363" i="47"/>
  <c r="N902" i="47"/>
  <c r="O903" i="47"/>
  <c r="N1440" i="47"/>
  <c r="O1441" i="47"/>
  <c r="O1162" i="47"/>
  <c r="N1161" i="47"/>
  <c r="N1640" i="47"/>
  <c r="O1641" i="47"/>
  <c r="N123" i="47"/>
  <c r="N1560" i="47"/>
  <c r="O1561" i="47"/>
  <c r="N1521" i="47"/>
  <c r="O1522" i="47"/>
  <c r="N1702" i="47"/>
  <c r="O1703" i="47"/>
  <c r="N143" i="47"/>
  <c r="N1480" i="47"/>
  <c r="O1481" i="47"/>
  <c r="N1502" i="47"/>
  <c r="O1503" i="47"/>
  <c r="N1180" i="47"/>
  <c r="O1181" i="47"/>
  <c r="N1021" i="47"/>
  <c r="O1022" i="47"/>
  <c r="N622" i="47"/>
  <c r="O623" i="47"/>
  <c r="N1662" i="47"/>
  <c r="O1663" i="47"/>
  <c r="N302" i="47"/>
  <c r="O303" i="47"/>
  <c r="N1542" i="47"/>
  <c r="O1543" i="47"/>
  <c r="O1142" i="47"/>
  <c r="N323" i="47"/>
  <c r="N921" i="47"/>
  <c r="O922" i="47"/>
  <c r="N342" i="47"/>
  <c r="O343" i="47"/>
  <c r="N1261" i="47"/>
  <c r="O1262" i="47"/>
  <c r="N1101" i="47"/>
  <c r="O1102" i="47"/>
  <c r="O202" i="47"/>
  <c r="N201" i="47"/>
  <c r="N242" i="47"/>
  <c r="O243" i="47"/>
  <c r="N1401" i="47"/>
  <c r="O1402" i="47"/>
  <c r="N522" i="47"/>
  <c r="O523" i="47"/>
  <c r="N1360" i="47"/>
  <c r="O1361" i="47"/>
  <c r="N1221" i="47"/>
  <c r="O1222" i="47"/>
  <c r="N1202" i="47"/>
  <c r="O1203" i="47"/>
  <c r="O163" i="47"/>
  <c r="N162" i="47"/>
  <c r="O823" i="47"/>
  <c r="N822" i="47"/>
  <c r="N782" i="47"/>
  <c r="O783" i="47"/>
  <c r="N1122" i="47"/>
  <c r="O1123" i="47"/>
  <c r="N500" i="47"/>
  <c r="O501" i="47"/>
  <c r="N382" i="47"/>
  <c r="O383" i="47"/>
  <c r="N663" i="47"/>
  <c r="N400" i="47"/>
  <c r="O401" i="47"/>
  <c r="N1001" i="47"/>
  <c r="O1002" i="47"/>
  <c r="N602" i="47"/>
  <c r="O603" i="47"/>
  <c r="N101" i="47"/>
  <c r="O102" i="47"/>
  <c r="N423" i="47"/>
  <c r="O62" i="47"/>
  <c r="N61" i="47"/>
  <c r="N1061" i="47"/>
  <c r="O1062" i="47"/>
  <c r="N543" i="47"/>
  <c r="N583" i="47"/>
  <c r="X40" i="33"/>
  <c r="Y40" i="33" s="1"/>
  <c r="X14" i="31"/>
  <c r="Y14" i="31" s="1"/>
  <c r="X42" i="28"/>
  <c r="Y42" i="28" s="1"/>
  <c r="X68" i="20"/>
  <c r="Y68" i="20" s="1"/>
  <c r="X70" i="28"/>
  <c r="Y70" i="28" s="1"/>
  <c r="X45" i="37"/>
  <c r="Y45" i="37" s="1"/>
  <c r="X43" i="17"/>
  <c r="Y43" i="17" s="1"/>
  <c r="X42" i="20"/>
  <c r="Y42" i="20" s="1"/>
  <c r="W70" i="44"/>
  <c r="X69" i="44"/>
  <c r="Y69" i="44" s="1"/>
  <c r="N23" i="44"/>
  <c r="M24" i="44" s="1"/>
  <c r="O22" i="44"/>
  <c r="V43" i="44"/>
  <c r="U44" i="44" s="1"/>
  <c r="N50" i="44"/>
  <c r="M51" i="44" s="1"/>
  <c r="O49" i="44"/>
  <c r="V71" i="44"/>
  <c r="X70" i="44" s="1"/>
  <c r="Y70" i="44" s="1"/>
  <c r="W16" i="44"/>
  <c r="O75" i="44"/>
  <c r="N76" i="44"/>
  <c r="M77" i="44" s="1"/>
  <c r="U17" i="44"/>
  <c r="O47" i="43"/>
  <c r="N48" i="43"/>
  <c r="M49" i="43" s="1"/>
  <c r="O76" i="43"/>
  <c r="N77" i="43"/>
  <c r="M78" i="43" s="1"/>
  <c r="V70" i="43"/>
  <c r="N23" i="43"/>
  <c r="M24" i="43" s="1"/>
  <c r="O22" i="43"/>
  <c r="W17" i="43"/>
  <c r="V43" i="43"/>
  <c r="U18" i="43"/>
  <c r="O76" i="42"/>
  <c r="N77" i="42"/>
  <c r="M78" i="42" s="1"/>
  <c r="V17" i="42"/>
  <c r="U18" i="42" s="1"/>
  <c r="V42" i="42"/>
  <c r="X41" i="42" s="1"/>
  <c r="Y41" i="42" s="1"/>
  <c r="O21" i="42"/>
  <c r="N22" i="42"/>
  <c r="M23" i="42" s="1"/>
  <c r="O47" i="42"/>
  <c r="N48" i="42"/>
  <c r="M49" i="42" s="1"/>
  <c r="V72" i="42"/>
  <c r="U73" i="42" s="1"/>
  <c r="W41" i="42"/>
  <c r="X40" i="42"/>
  <c r="Y40" i="42" s="1"/>
  <c r="O76" i="41"/>
  <c r="N77" i="41"/>
  <c r="M78" i="41" s="1"/>
  <c r="N23" i="41"/>
  <c r="M24" i="41" s="1"/>
  <c r="O22" i="41"/>
  <c r="O48" i="41"/>
  <c r="N49" i="41"/>
  <c r="M50" i="41" s="1"/>
  <c r="V44" i="41"/>
  <c r="U45" i="41" s="1"/>
  <c r="W43" i="41"/>
  <c r="V72" i="41"/>
  <c r="U73" i="41" s="1"/>
  <c r="W18" i="41"/>
  <c r="X17" i="41"/>
  <c r="Y17" i="41" s="1"/>
  <c r="W71" i="41"/>
  <c r="X70" i="41"/>
  <c r="Y70" i="41" s="1"/>
  <c r="U19" i="41"/>
  <c r="N22" i="40"/>
  <c r="M23" i="40" s="1"/>
  <c r="O21" i="40"/>
  <c r="O75" i="40"/>
  <c r="N76" i="40"/>
  <c r="M77" i="40" s="1"/>
  <c r="V69" i="40"/>
  <c r="X68" i="40" s="1"/>
  <c r="Y68" i="40" s="1"/>
  <c r="W15" i="40"/>
  <c r="X14" i="40"/>
  <c r="Y14" i="40" s="1"/>
  <c r="W43" i="40"/>
  <c r="V16" i="40"/>
  <c r="U17" i="40" s="1"/>
  <c r="N50" i="40"/>
  <c r="M51" i="40" s="1"/>
  <c r="O49" i="40"/>
  <c r="W68" i="40"/>
  <c r="X67" i="40"/>
  <c r="Y67" i="40" s="1"/>
  <c r="U44" i="40"/>
  <c r="O49" i="39"/>
  <c r="N50" i="39"/>
  <c r="M51" i="39" s="1"/>
  <c r="O22" i="39"/>
  <c r="N23" i="39"/>
  <c r="M24" i="39" s="1"/>
  <c r="O75" i="39"/>
  <c r="N76" i="39"/>
  <c r="M77" i="39" s="1"/>
  <c r="W43" i="39"/>
  <c r="W69" i="39"/>
  <c r="U19" i="39"/>
  <c r="X17" i="39"/>
  <c r="Y17" i="39" s="1"/>
  <c r="U44" i="39"/>
  <c r="X42" i="39"/>
  <c r="Y42" i="39" s="1"/>
  <c r="V70" i="39"/>
  <c r="X68" i="39"/>
  <c r="Y68" i="39" s="1"/>
  <c r="W18" i="39"/>
  <c r="V45" i="38"/>
  <c r="X44" i="38" s="1"/>
  <c r="Y44" i="38" s="1"/>
  <c r="O49" i="38"/>
  <c r="N50" i="38"/>
  <c r="M51" i="38" s="1"/>
  <c r="W71" i="38"/>
  <c r="X70" i="38"/>
  <c r="Y70" i="38" s="1"/>
  <c r="V16" i="38"/>
  <c r="U17" i="38" s="1"/>
  <c r="W44" i="38"/>
  <c r="X43" i="38"/>
  <c r="Y43" i="38" s="1"/>
  <c r="O75" i="38"/>
  <c r="N76" i="38"/>
  <c r="M77" i="38" s="1"/>
  <c r="U72" i="38"/>
  <c r="O21" i="38"/>
  <c r="N22" i="38"/>
  <c r="M23" i="38" s="1"/>
  <c r="O75" i="37"/>
  <c r="N76" i="37"/>
  <c r="M77" i="37" s="1"/>
  <c r="V21" i="37"/>
  <c r="U22" i="37" s="1"/>
  <c r="N49" i="37"/>
  <c r="M50" i="37" s="1"/>
  <c r="O48" i="37"/>
  <c r="V47" i="37"/>
  <c r="U48" i="37" s="1"/>
  <c r="V70" i="37"/>
  <c r="W46" i="37"/>
  <c r="N23" i="37"/>
  <c r="M24" i="37" s="1"/>
  <c r="O22" i="37"/>
  <c r="W20" i="37"/>
  <c r="X19" i="37"/>
  <c r="Y19" i="37" s="1"/>
  <c r="V43" i="36"/>
  <c r="U44" i="36" s="1"/>
  <c r="O21" i="36"/>
  <c r="N22" i="36"/>
  <c r="M23" i="36" s="1"/>
  <c r="V72" i="36"/>
  <c r="U73" i="36" s="1"/>
  <c r="V18" i="36"/>
  <c r="N50" i="36"/>
  <c r="M51" i="36" s="1"/>
  <c r="O49" i="36"/>
  <c r="N76" i="36"/>
  <c r="M77" i="36" s="1"/>
  <c r="O75" i="36"/>
  <c r="W42" i="36"/>
  <c r="X41" i="36"/>
  <c r="Y41" i="36" s="1"/>
  <c r="O76" i="35"/>
  <c r="N77" i="35"/>
  <c r="M78" i="35" s="1"/>
  <c r="O21" i="35"/>
  <c r="N22" i="35"/>
  <c r="M23" i="35" s="1"/>
  <c r="W43" i="35"/>
  <c r="W15" i="35"/>
  <c r="X14" i="35"/>
  <c r="Y14" i="35" s="1"/>
  <c r="N50" i="35"/>
  <c r="M51" i="35" s="1"/>
  <c r="O49" i="35"/>
  <c r="V44" i="35"/>
  <c r="U45" i="35" s="1"/>
  <c r="V71" i="35"/>
  <c r="U16" i="35"/>
  <c r="O48" i="34"/>
  <c r="N49" i="34"/>
  <c r="M50" i="34" s="1"/>
  <c r="V45" i="34"/>
  <c r="U46" i="34" s="1"/>
  <c r="O22" i="34"/>
  <c r="N23" i="34"/>
  <c r="M24" i="34" s="1"/>
  <c r="V17" i="34"/>
  <c r="U18" i="34" s="1"/>
  <c r="N75" i="34"/>
  <c r="M76" i="34" s="1"/>
  <c r="O74" i="34"/>
  <c r="V70" i="34"/>
  <c r="U71" i="34" s="1"/>
  <c r="W44" i="34"/>
  <c r="X43" i="34"/>
  <c r="Y43" i="34" s="1"/>
  <c r="O47" i="33"/>
  <c r="N48" i="33"/>
  <c r="M49" i="33" s="1"/>
  <c r="W41" i="33"/>
  <c r="V42" i="33"/>
  <c r="U43" i="33" s="1"/>
  <c r="V43" i="33" s="1"/>
  <c r="N22" i="33"/>
  <c r="M23" i="33" s="1"/>
  <c r="O21" i="33"/>
  <c r="V15" i="33"/>
  <c r="W69" i="33"/>
  <c r="X68" i="33"/>
  <c r="Y68" i="33" s="1"/>
  <c r="N75" i="33"/>
  <c r="M76" i="33" s="1"/>
  <c r="O74" i="33"/>
  <c r="U70" i="33"/>
  <c r="N22" i="32"/>
  <c r="M23" i="32" s="1"/>
  <c r="O21" i="32"/>
  <c r="W16" i="32"/>
  <c r="V72" i="32"/>
  <c r="U73" i="32" s="1"/>
  <c r="O76" i="32"/>
  <c r="N77" i="32"/>
  <c r="M78" i="32" s="1"/>
  <c r="V46" i="32"/>
  <c r="U47" i="32" s="1"/>
  <c r="U17" i="32"/>
  <c r="X15" i="32"/>
  <c r="Y15" i="32" s="1"/>
  <c r="N49" i="32"/>
  <c r="M50" i="32" s="1"/>
  <c r="O48" i="32"/>
  <c r="O21" i="31"/>
  <c r="N22" i="31"/>
  <c r="M23" i="31" s="1"/>
  <c r="V16" i="31"/>
  <c r="W16" i="31" s="1"/>
  <c r="W15" i="31"/>
  <c r="O76" i="31"/>
  <c r="N77" i="31"/>
  <c r="M78" i="31" s="1"/>
  <c r="V45" i="31"/>
  <c r="U46" i="31" s="1"/>
  <c r="O50" i="31"/>
  <c r="N51" i="31"/>
  <c r="O51" i="31" s="1"/>
  <c r="P51" i="31" s="1"/>
  <c r="V71" i="31"/>
  <c r="U72" i="31" s="1"/>
  <c r="W44" i="31"/>
  <c r="X43" i="31"/>
  <c r="Y43" i="31" s="1"/>
  <c r="N22" i="30"/>
  <c r="M23" i="30" s="1"/>
  <c r="O21" i="30"/>
  <c r="O48" i="30"/>
  <c r="N49" i="30"/>
  <c r="M50" i="30" s="1"/>
  <c r="W44" i="30"/>
  <c r="X43" i="30"/>
  <c r="Y43" i="30" s="1"/>
  <c r="U45" i="30"/>
  <c r="V70" i="30"/>
  <c r="U71" i="30" s="1"/>
  <c r="V16" i="30"/>
  <c r="U17" i="30" s="1"/>
  <c r="O75" i="30"/>
  <c r="N76" i="30"/>
  <c r="M77" i="30" s="1"/>
  <c r="O21" i="29"/>
  <c r="N22" i="29"/>
  <c r="M23" i="29" s="1"/>
  <c r="N50" i="29"/>
  <c r="M51" i="29" s="1"/>
  <c r="O49" i="29"/>
  <c r="O76" i="29"/>
  <c r="N77" i="29"/>
  <c r="M78" i="29" s="1"/>
  <c r="W17" i="29"/>
  <c r="X16" i="29"/>
  <c r="Y16" i="29" s="1"/>
  <c r="V72" i="29"/>
  <c r="U73" i="29" s="1"/>
  <c r="V45" i="29"/>
  <c r="U18" i="29"/>
  <c r="W71" i="29"/>
  <c r="N49" i="28"/>
  <c r="M50" i="28" s="1"/>
  <c r="O48" i="28"/>
  <c r="N22" i="28"/>
  <c r="M23" i="28" s="1"/>
  <c r="O21" i="28"/>
  <c r="V19" i="28"/>
  <c r="X18" i="28" s="1"/>
  <c r="Y18" i="28" s="1"/>
  <c r="O76" i="28"/>
  <c r="N77" i="28"/>
  <c r="M78" i="28" s="1"/>
  <c r="W43" i="28"/>
  <c r="W71" i="28"/>
  <c r="W18" i="28"/>
  <c r="X17" i="28"/>
  <c r="Y17" i="28" s="1"/>
  <c r="V72" i="28"/>
  <c r="U73" i="28" s="1"/>
  <c r="V44" i="28"/>
  <c r="N23" i="27"/>
  <c r="M24" i="27" s="1"/>
  <c r="O22" i="27"/>
  <c r="O75" i="27"/>
  <c r="N76" i="27"/>
  <c r="M77" i="27" s="1"/>
  <c r="O48" i="27"/>
  <c r="N49" i="27"/>
  <c r="M50" i="27" s="1"/>
  <c r="V70" i="27"/>
  <c r="U71" i="27" s="1"/>
  <c r="W19" i="27"/>
  <c r="X18" i="27"/>
  <c r="Y18" i="27" s="1"/>
  <c r="V45" i="27"/>
  <c r="U46" i="27" s="1"/>
  <c r="W69" i="27"/>
  <c r="X68" i="27"/>
  <c r="Y68" i="27" s="1"/>
  <c r="V20" i="27"/>
  <c r="O76" i="26"/>
  <c r="N77" i="26"/>
  <c r="M78" i="26" s="1"/>
  <c r="N22" i="26"/>
  <c r="M23" i="26" s="1"/>
  <c r="O21" i="26"/>
  <c r="N48" i="26"/>
  <c r="M49" i="26" s="1"/>
  <c r="O47" i="26"/>
  <c r="W70" i="26"/>
  <c r="X69" i="26"/>
  <c r="Y69" i="26" s="1"/>
  <c r="V18" i="26"/>
  <c r="U19" i="26" s="1"/>
  <c r="W42" i="26"/>
  <c r="X41" i="26"/>
  <c r="Y41" i="26" s="1"/>
  <c r="U43" i="26"/>
  <c r="U71" i="26"/>
  <c r="V19" i="25"/>
  <c r="U20" i="25" s="1"/>
  <c r="N23" i="25"/>
  <c r="M24" i="25" s="1"/>
  <c r="O22" i="25"/>
  <c r="X17" i="25"/>
  <c r="Y17" i="25" s="1"/>
  <c r="W70" i="25"/>
  <c r="X69" i="25"/>
  <c r="Y69" i="25" s="1"/>
  <c r="V43" i="25"/>
  <c r="U44" i="25" s="1"/>
  <c r="O75" i="25"/>
  <c r="N76" i="25"/>
  <c r="M77" i="25" s="1"/>
  <c r="N50" i="25"/>
  <c r="M51" i="25" s="1"/>
  <c r="O49" i="25"/>
  <c r="W18" i="25"/>
  <c r="V71" i="25"/>
  <c r="N22" i="24"/>
  <c r="M23" i="24" s="1"/>
  <c r="O21" i="24"/>
  <c r="W69" i="24"/>
  <c r="N77" i="24"/>
  <c r="M78" i="24" s="1"/>
  <c r="O76" i="24"/>
  <c r="X68" i="24"/>
  <c r="Y68" i="24" s="1"/>
  <c r="V45" i="24"/>
  <c r="U46" i="24" s="1"/>
  <c r="U70" i="24"/>
  <c r="O49" i="24"/>
  <c r="N50" i="24"/>
  <c r="M51" i="24" s="1"/>
  <c r="V18" i="24"/>
  <c r="U19" i="24" s="1"/>
  <c r="W17" i="24"/>
  <c r="X16" i="24"/>
  <c r="Y16" i="24" s="1"/>
  <c r="N50" i="23"/>
  <c r="M51" i="23" s="1"/>
  <c r="O49" i="23"/>
  <c r="V70" i="23"/>
  <c r="O22" i="23"/>
  <c r="N23" i="23"/>
  <c r="M24" i="23" s="1"/>
  <c r="W14" i="23"/>
  <c r="X13" i="23"/>
  <c r="Y13" i="23" s="1"/>
  <c r="W43" i="23"/>
  <c r="O75" i="23"/>
  <c r="N76" i="23"/>
  <c r="M77" i="23" s="1"/>
  <c r="W69" i="23"/>
  <c r="X68" i="23"/>
  <c r="Y68" i="23" s="1"/>
  <c r="U15" i="23"/>
  <c r="U44" i="23"/>
  <c r="N22" i="22"/>
  <c r="M23" i="22" s="1"/>
  <c r="O21" i="22"/>
  <c r="V16" i="22"/>
  <c r="U17" i="22" s="1"/>
  <c r="N49" i="22"/>
  <c r="M50" i="22" s="1"/>
  <c r="O48" i="22"/>
  <c r="V71" i="22"/>
  <c r="U72" i="22" s="1"/>
  <c r="O75" i="22"/>
  <c r="N76" i="22"/>
  <c r="M77" i="22" s="1"/>
  <c r="V44" i="22"/>
  <c r="U45" i="22" s="1"/>
  <c r="O22" i="21"/>
  <c r="N23" i="21"/>
  <c r="M24" i="21" s="1"/>
  <c r="O76" i="21"/>
  <c r="N77" i="21"/>
  <c r="M78" i="21" s="1"/>
  <c r="W15" i="21"/>
  <c r="X14" i="21"/>
  <c r="Y14" i="21" s="1"/>
  <c r="W70" i="21"/>
  <c r="X69" i="21"/>
  <c r="Y69" i="21" s="1"/>
  <c r="U16" i="21"/>
  <c r="V71" i="21"/>
  <c r="X70" i="21" s="1"/>
  <c r="Y70" i="21" s="1"/>
  <c r="O48" i="21"/>
  <c r="N49" i="21"/>
  <c r="M50" i="21" s="1"/>
  <c r="V43" i="21"/>
  <c r="U44" i="21" s="1"/>
  <c r="O47" i="20"/>
  <c r="N48" i="20"/>
  <c r="M49" i="20" s="1"/>
  <c r="O75" i="20"/>
  <c r="N76" i="20"/>
  <c r="M77" i="20" s="1"/>
  <c r="W17" i="20"/>
  <c r="V70" i="20"/>
  <c r="U71" i="20" s="1"/>
  <c r="X16" i="20"/>
  <c r="Y16" i="20" s="1"/>
  <c r="V44" i="20"/>
  <c r="W69" i="20"/>
  <c r="V18" i="20"/>
  <c r="O22" i="20"/>
  <c r="N23" i="20"/>
  <c r="M24" i="20" s="1"/>
  <c r="W43" i="20"/>
  <c r="V17" i="19"/>
  <c r="U18" i="19" s="1"/>
  <c r="N22" i="19"/>
  <c r="M23" i="19" s="1"/>
  <c r="O21" i="19"/>
  <c r="O47" i="19"/>
  <c r="N48" i="19"/>
  <c r="M49" i="19" s="1"/>
  <c r="O75" i="19"/>
  <c r="N76" i="19"/>
  <c r="M77" i="19" s="1"/>
  <c r="W42" i="19"/>
  <c r="X41" i="19"/>
  <c r="Y41" i="19" s="1"/>
  <c r="W69" i="19"/>
  <c r="W16" i="19"/>
  <c r="X15" i="19"/>
  <c r="Y15" i="19" s="1"/>
  <c r="U70" i="19"/>
  <c r="V43" i="19"/>
  <c r="U44" i="19" s="1"/>
  <c r="V18" i="17"/>
  <c r="U19" i="17" s="1"/>
  <c r="V45" i="17"/>
  <c r="U46" i="17" s="1"/>
  <c r="N50" i="17"/>
  <c r="M51" i="17" s="1"/>
  <c r="O49" i="17"/>
  <c r="N23" i="17"/>
  <c r="M24" i="17" s="1"/>
  <c r="O22" i="17"/>
  <c r="V72" i="17"/>
  <c r="X71" i="17" s="1"/>
  <c r="Y71" i="17" s="1"/>
  <c r="W71" i="17"/>
  <c r="W17" i="17"/>
  <c r="X16" i="17"/>
  <c r="Y16" i="17" s="1"/>
  <c r="X70" i="17"/>
  <c r="Y70" i="17" s="1"/>
  <c r="N77" i="17"/>
  <c r="M78" i="17" s="1"/>
  <c r="O76" i="17"/>
  <c r="W44" i="17"/>
  <c r="N78" i="5"/>
  <c r="O78" i="5" s="1"/>
  <c r="P78" i="5" s="1"/>
  <c r="O77" i="5"/>
  <c r="V71" i="5"/>
  <c r="U72" i="5" s="1"/>
  <c r="N51" i="5"/>
  <c r="O51" i="5" s="1"/>
  <c r="P51" i="5" s="1"/>
  <c r="O50" i="5"/>
  <c r="V42" i="5"/>
  <c r="U43" i="5" s="1"/>
  <c r="N1302" i="47" l="1"/>
  <c r="O1303" i="47"/>
  <c r="O1603" i="47"/>
  <c r="N1602" i="47"/>
  <c r="O1243" i="47"/>
  <c r="N1242" i="47"/>
  <c r="O861" i="47"/>
  <c r="N22" i="47"/>
  <c r="N21" i="47" s="1"/>
  <c r="O702" i="47"/>
  <c r="N762" i="47"/>
  <c r="O762" i="47" s="1"/>
  <c r="O83" i="47"/>
  <c r="N282" i="47"/>
  <c r="O282" i="47" s="1"/>
  <c r="O883" i="47"/>
  <c r="N42" i="47"/>
  <c r="N41" i="47" s="1"/>
  <c r="N562" i="47"/>
  <c r="O562" i="47" s="1"/>
  <c r="N221" i="47"/>
  <c r="N220" i="47" s="1"/>
  <c r="O803" i="47"/>
  <c r="N182" i="47"/>
  <c r="O182" i="47" s="1"/>
  <c r="O983" i="47"/>
  <c r="X42" i="36"/>
  <c r="Y42" i="36" s="1"/>
  <c r="O583" i="47"/>
  <c r="N582" i="47"/>
  <c r="N100" i="47"/>
  <c r="O101" i="47"/>
  <c r="N399" i="47"/>
  <c r="O400" i="47"/>
  <c r="O822" i="47"/>
  <c r="N821" i="47"/>
  <c r="N322" i="47"/>
  <c r="O323" i="47"/>
  <c r="O1662" i="47"/>
  <c r="N1661" i="47"/>
  <c r="N1501" i="47"/>
  <c r="O1502" i="47"/>
  <c r="O382" i="47"/>
  <c r="N381" i="47"/>
  <c r="N1220" i="47"/>
  <c r="O1221" i="47"/>
  <c r="O342" i="47"/>
  <c r="N341" i="47"/>
  <c r="O1560" i="47"/>
  <c r="N1559" i="47"/>
  <c r="N81" i="47"/>
  <c r="O82" i="47"/>
  <c r="N1679" i="47"/>
  <c r="O1680" i="47"/>
  <c r="N801" i="47"/>
  <c r="O802" i="47"/>
  <c r="N441" i="47"/>
  <c r="O442" i="47"/>
  <c r="N1581" i="47"/>
  <c r="O1582" i="47"/>
  <c r="N960" i="47"/>
  <c r="O961" i="47"/>
  <c r="N1319" i="47"/>
  <c r="O1320" i="47"/>
  <c r="N681" i="47"/>
  <c r="O682" i="47"/>
  <c r="O423" i="47"/>
  <c r="N422" i="47"/>
  <c r="O602" i="47"/>
  <c r="N601" i="47"/>
  <c r="N1000" i="47"/>
  <c r="O1001" i="47"/>
  <c r="N161" i="47"/>
  <c r="O162" i="47"/>
  <c r="O201" i="47"/>
  <c r="N200" i="47"/>
  <c r="N1140" i="47"/>
  <c r="O1141" i="47"/>
  <c r="N301" i="47"/>
  <c r="O302" i="47"/>
  <c r="N621" i="47"/>
  <c r="O622" i="47"/>
  <c r="N1179" i="47"/>
  <c r="O1180" i="47"/>
  <c r="N1479" i="47"/>
  <c r="O1480" i="47"/>
  <c r="O123" i="47"/>
  <c r="N122" i="47"/>
  <c r="N1439" i="47"/>
  <c r="O1440" i="47"/>
  <c r="N361" i="47"/>
  <c r="O362" i="47"/>
  <c r="N981" i="47"/>
  <c r="O982" i="47"/>
  <c r="N461" i="47"/>
  <c r="O462" i="47"/>
  <c r="N719" i="47"/>
  <c r="O720" i="47"/>
  <c r="N281" i="47"/>
  <c r="O61" i="47"/>
  <c r="N60" i="47"/>
  <c r="N1541" i="47"/>
  <c r="O1542" i="47"/>
  <c r="N1020" i="47"/>
  <c r="O1021" i="47"/>
  <c r="N1639" i="47"/>
  <c r="O1640" i="47"/>
  <c r="O902" i="47"/>
  <c r="N901" i="47"/>
  <c r="N479" i="47"/>
  <c r="O480" i="47"/>
  <c r="N542" i="47"/>
  <c r="O543" i="47"/>
  <c r="N1121" i="47"/>
  <c r="O1122" i="47"/>
  <c r="N1201" i="47"/>
  <c r="O1202" i="47"/>
  <c r="N521" i="47"/>
  <c r="O522" i="47"/>
  <c r="N1400" i="47"/>
  <c r="O1401" i="47"/>
  <c r="N1100" i="47"/>
  <c r="O1101" i="47"/>
  <c r="O1702" i="47"/>
  <c r="N1701" i="47"/>
  <c r="O1161" i="47"/>
  <c r="N1160" i="47"/>
  <c r="N1340" i="47"/>
  <c r="O1341" i="47"/>
  <c r="N1280" i="47"/>
  <c r="O1281" i="47"/>
  <c r="N841" i="47"/>
  <c r="O842" i="47"/>
  <c r="N1060" i="47"/>
  <c r="O1061" i="47"/>
  <c r="N662" i="47"/>
  <c r="O663" i="47"/>
  <c r="O500" i="47"/>
  <c r="N499" i="47"/>
  <c r="N781" i="47"/>
  <c r="O782" i="47"/>
  <c r="N859" i="47"/>
  <c r="O860" i="47"/>
  <c r="N1359" i="47"/>
  <c r="O1360" i="47"/>
  <c r="O882" i="47"/>
  <c r="N881" i="47"/>
  <c r="N241" i="47"/>
  <c r="O242" i="47"/>
  <c r="N1260" i="47"/>
  <c r="O1261" i="47"/>
  <c r="N920" i="47"/>
  <c r="O921" i="47"/>
  <c r="N142" i="47"/>
  <c r="O143" i="47"/>
  <c r="N1520" i="47"/>
  <c r="O1521" i="47"/>
  <c r="N1382" i="47"/>
  <c r="O1383" i="47"/>
  <c r="N739" i="47"/>
  <c r="O740" i="47"/>
  <c r="N1460" i="47"/>
  <c r="O1461" i="47"/>
  <c r="O1422" i="47"/>
  <c r="N1421" i="47"/>
  <c r="N941" i="47"/>
  <c r="O942" i="47"/>
  <c r="O1082" i="47"/>
  <c r="N1081" i="47"/>
  <c r="N260" i="47"/>
  <c r="O261" i="47"/>
  <c r="O640" i="47"/>
  <c r="N639" i="47"/>
  <c r="O1622" i="47"/>
  <c r="N1621" i="47"/>
  <c r="N700" i="47"/>
  <c r="O701" i="47"/>
  <c r="N1041" i="47"/>
  <c r="O1042" i="47"/>
  <c r="X15" i="31"/>
  <c r="Y15" i="31" s="1"/>
  <c r="X43" i="35"/>
  <c r="Y43" i="35" s="1"/>
  <c r="U17" i="31"/>
  <c r="V17" i="31" s="1"/>
  <c r="X16" i="19"/>
  <c r="Y16" i="19" s="1"/>
  <c r="X44" i="34"/>
  <c r="Y44" i="34" s="1"/>
  <c r="U72" i="44"/>
  <c r="V72" i="44" s="1"/>
  <c r="U73" i="44" s="1"/>
  <c r="O50" i="44"/>
  <c r="N51" i="44"/>
  <c r="O51" i="44" s="1"/>
  <c r="P51" i="44" s="1"/>
  <c r="V44" i="44"/>
  <c r="U45" i="44" s="1"/>
  <c r="O76" i="44"/>
  <c r="N77" i="44"/>
  <c r="M78" i="44" s="1"/>
  <c r="V17" i="44"/>
  <c r="U18" i="44" s="1"/>
  <c r="W71" i="44"/>
  <c r="W43" i="44"/>
  <c r="X42" i="44"/>
  <c r="Y42" i="44" s="1"/>
  <c r="O23" i="44"/>
  <c r="N24" i="44"/>
  <c r="O24" i="44" s="1"/>
  <c r="P24" i="44" s="1"/>
  <c r="N78" i="43"/>
  <c r="O78" i="43" s="1"/>
  <c r="P78" i="43" s="1"/>
  <c r="O77" i="43"/>
  <c r="O48" i="43"/>
  <c r="N49" i="43"/>
  <c r="M50" i="43" s="1"/>
  <c r="O23" i="43"/>
  <c r="N24" i="43"/>
  <c r="O24" i="43" s="1"/>
  <c r="P24" i="43" s="1"/>
  <c r="W43" i="43"/>
  <c r="X42" i="43"/>
  <c r="Y42" i="43" s="1"/>
  <c r="W70" i="43"/>
  <c r="X69" i="43"/>
  <c r="Y69" i="43" s="1"/>
  <c r="V18" i="43"/>
  <c r="U19" i="43" s="1"/>
  <c r="U44" i="43"/>
  <c r="U71" i="43"/>
  <c r="U43" i="42"/>
  <c r="V43" i="42" s="1"/>
  <c r="U44" i="42" s="1"/>
  <c r="N78" i="42"/>
  <c r="O78" i="42" s="1"/>
  <c r="P78" i="42" s="1"/>
  <c r="O77" i="42"/>
  <c r="V73" i="42"/>
  <c r="X72" i="42" s="1"/>
  <c r="Y72" i="42" s="1"/>
  <c r="N23" i="42"/>
  <c r="M24" i="42" s="1"/>
  <c r="O22" i="42"/>
  <c r="V18" i="42"/>
  <c r="X17" i="42" s="1"/>
  <c r="Y17" i="42" s="1"/>
  <c r="W42" i="42"/>
  <c r="W17" i="42"/>
  <c r="X16" i="42"/>
  <c r="Y16" i="42" s="1"/>
  <c r="W72" i="42"/>
  <c r="X71" i="42"/>
  <c r="Y71" i="42" s="1"/>
  <c r="O48" i="42"/>
  <c r="N49" i="42"/>
  <c r="M50" i="42" s="1"/>
  <c r="O23" i="41"/>
  <c r="N24" i="41"/>
  <c r="O24" i="41" s="1"/>
  <c r="P24" i="41" s="1"/>
  <c r="N78" i="41"/>
  <c r="O78" i="41" s="1"/>
  <c r="P78" i="41" s="1"/>
  <c r="O77" i="41"/>
  <c r="V19" i="41"/>
  <c r="W72" i="41"/>
  <c r="X71" i="41"/>
  <c r="Y71" i="41" s="1"/>
  <c r="V45" i="41"/>
  <c r="U46" i="41" s="1"/>
  <c r="W44" i="41"/>
  <c r="X43" i="41"/>
  <c r="Y43" i="41" s="1"/>
  <c r="V73" i="41"/>
  <c r="N50" i="41"/>
  <c r="M51" i="41" s="1"/>
  <c r="O49" i="41"/>
  <c r="O76" i="40"/>
  <c r="N77" i="40"/>
  <c r="M78" i="40" s="1"/>
  <c r="O50" i="40"/>
  <c r="N51" i="40"/>
  <c r="O51" i="40" s="1"/>
  <c r="P51" i="40" s="1"/>
  <c r="O22" i="40"/>
  <c r="N23" i="40"/>
  <c r="M24" i="40" s="1"/>
  <c r="U70" i="40"/>
  <c r="V44" i="40"/>
  <c r="U45" i="40" s="1"/>
  <c r="W16" i="40"/>
  <c r="X15" i="40"/>
  <c r="Y15" i="40" s="1"/>
  <c r="V17" i="40"/>
  <c r="W69" i="40"/>
  <c r="N24" i="39"/>
  <c r="O24" i="39" s="1"/>
  <c r="P24" i="39" s="1"/>
  <c r="O23" i="39"/>
  <c r="N51" i="39"/>
  <c r="O51" i="39" s="1"/>
  <c r="P51" i="39" s="1"/>
  <c r="O50" i="39"/>
  <c r="V19" i="39"/>
  <c r="O76" i="39"/>
  <c r="N77" i="39"/>
  <c r="M78" i="39" s="1"/>
  <c r="U71" i="39"/>
  <c r="X69" i="39"/>
  <c r="Y69" i="39" s="1"/>
  <c r="V44" i="39"/>
  <c r="U45" i="39" s="1"/>
  <c r="W70" i="39"/>
  <c r="O76" i="38"/>
  <c r="N77" i="38"/>
  <c r="M78" i="38" s="1"/>
  <c r="O50" i="38"/>
  <c r="N51" i="38"/>
  <c r="O51" i="38" s="1"/>
  <c r="P51" i="38" s="1"/>
  <c r="V72" i="38"/>
  <c r="W16" i="38"/>
  <c r="X15" i="38"/>
  <c r="Y15" i="38" s="1"/>
  <c r="O22" i="38"/>
  <c r="N23" i="38"/>
  <c r="M24" i="38" s="1"/>
  <c r="V17" i="38"/>
  <c r="X16" i="38" s="1"/>
  <c r="Y16" i="38" s="1"/>
  <c r="W45" i="38"/>
  <c r="U46" i="38"/>
  <c r="O76" i="37"/>
  <c r="N77" i="37"/>
  <c r="M78" i="37" s="1"/>
  <c r="V22" i="37"/>
  <c r="W70" i="37"/>
  <c r="X69" i="37"/>
  <c r="Y69" i="37" s="1"/>
  <c r="W47" i="37"/>
  <c r="X46" i="37"/>
  <c r="Y46" i="37" s="1"/>
  <c r="O49" i="37"/>
  <c r="N50" i="37"/>
  <c r="M51" i="37" s="1"/>
  <c r="N24" i="37"/>
  <c r="O24" i="37" s="1"/>
  <c r="P24" i="37" s="1"/>
  <c r="O23" i="37"/>
  <c r="V48" i="37"/>
  <c r="U49" i="37" s="1"/>
  <c r="W21" i="37"/>
  <c r="X20" i="37"/>
  <c r="Y20" i="37" s="1"/>
  <c r="U71" i="37"/>
  <c r="N51" i="36"/>
  <c r="O51" i="36" s="1"/>
  <c r="P51" i="36" s="1"/>
  <c r="O50" i="36"/>
  <c r="O76" i="36"/>
  <c r="N77" i="36"/>
  <c r="M78" i="36" s="1"/>
  <c r="V44" i="36"/>
  <c r="W18" i="36"/>
  <c r="X17" i="36"/>
  <c r="Y17" i="36" s="1"/>
  <c r="V73" i="36"/>
  <c r="U74" i="36" s="1"/>
  <c r="W72" i="36"/>
  <c r="X71" i="36"/>
  <c r="Y71" i="36" s="1"/>
  <c r="N23" i="36"/>
  <c r="M24" i="36" s="1"/>
  <c r="O22" i="36"/>
  <c r="U19" i="36"/>
  <c r="W43" i="36"/>
  <c r="O50" i="35"/>
  <c r="N51" i="35"/>
  <c r="O51" i="35" s="1"/>
  <c r="P51" i="35" s="1"/>
  <c r="O22" i="35"/>
  <c r="N23" i="35"/>
  <c r="M24" i="35" s="1"/>
  <c r="N78" i="35"/>
  <c r="O78" i="35" s="1"/>
  <c r="P78" i="35" s="1"/>
  <c r="O77" i="35"/>
  <c r="W71" i="35"/>
  <c r="X70" i="35"/>
  <c r="Y70" i="35" s="1"/>
  <c r="V45" i="35"/>
  <c r="V16" i="35"/>
  <c r="U17" i="35" s="1"/>
  <c r="U72" i="35"/>
  <c r="W44" i="35"/>
  <c r="O23" i="34"/>
  <c r="N24" i="34"/>
  <c r="O24" i="34" s="1"/>
  <c r="P24" i="34" s="1"/>
  <c r="V71" i="34"/>
  <c r="X70" i="34" s="1"/>
  <c r="Y70" i="34" s="1"/>
  <c r="W17" i="34"/>
  <c r="X16" i="34"/>
  <c r="Y16" i="34" s="1"/>
  <c r="W45" i="34"/>
  <c r="V46" i="34"/>
  <c r="U47" i="34" s="1"/>
  <c r="O75" i="34"/>
  <c r="N76" i="34"/>
  <c r="M77" i="34" s="1"/>
  <c r="O49" i="34"/>
  <c r="N50" i="34"/>
  <c r="M51" i="34" s="1"/>
  <c r="W70" i="34"/>
  <c r="X69" i="34"/>
  <c r="Y69" i="34" s="1"/>
  <c r="V18" i="34"/>
  <c r="U44" i="33"/>
  <c r="W43" i="33"/>
  <c r="X42" i="33"/>
  <c r="Y42" i="33" s="1"/>
  <c r="O48" i="33"/>
  <c r="N49" i="33"/>
  <c r="M50" i="33" s="1"/>
  <c r="W42" i="33"/>
  <c r="X41" i="33"/>
  <c r="Y41" i="33" s="1"/>
  <c r="O75" i="33"/>
  <c r="N76" i="33"/>
  <c r="M77" i="33" s="1"/>
  <c r="O22" i="33"/>
  <c r="N23" i="33"/>
  <c r="M24" i="33" s="1"/>
  <c r="W15" i="33"/>
  <c r="X14" i="33"/>
  <c r="Y14" i="33" s="1"/>
  <c r="V70" i="33"/>
  <c r="U16" i="33"/>
  <c r="V47" i="32"/>
  <c r="U48" i="32" s="1"/>
  <c r="N78" i="32"/>
  <c r="O78" i="32" s="1"/>
  <c r="P78" i="32" s="1"/>
  <c r="O77" i="32"/>
  <c r="N23" i="32"/>
  <c r="M24" i="32" s="1"/>
  <c r="O22" i="32"/>
  <c r="W72" i="32"/>
  <c r="X71" i="32"/>
  <c r="Y71" i="32" s="1"/>
  <c r="N50" i="32"/>
  <c r="M51" i="32" s="1"/>
  <c r="O49" i="32"/>
  <c r="V73" i="32"/>
  <c r="X72" i="32" s="1"/>
  <c r="Y72" i="32" s="1"/>
  <c r="V17" i="32"/>
  <c r="U18" i="32" s="1"/>
  <c r="W46" i="32"/>
  <c r="X45" i="32"/>
  <c r="Y45" i="32" s="1"/>
  <c r="N23" i="31"/>
  <c r="M24" i="31" s="1"/>
  <c r="O22" i="31"/>
  <c r="P50" i="31"/>
  <c r="Q50" i="31" s="1"/>
  <c r="V46" i="31"/>
  <c r="U47" i="31" s="1"/>
  <c r="N78" i="31"/>
  <c r="O78" i="31" s="1"/>
  <c r="P78" i="31" s="1"/>
  <c r="O77" i="31"/>
  <c r="W71" i="31"/>
  <c r="X70" i="31"/>
  <c r="Y70" i="31" s="1"/>
  <c r="X44" i="31"/>
  <c r="Y44" i="31" s="1"/>
  <c r="V72" i="31"/>
  <c r="W45" i="31"/>
  <c r="O76" i="30"/>
  <c r="N77" i="30"/>
  <c r="M78" i="30" s="1"/>
  <c r="O49" i="30"/>
  <c r="N50" i="30"/>
  <c r="M51" i="30" s="1"/>
  <c r="V45" i="30"/>
  <c r="U46" i="30" s="1"/>
  <c r="V17" i="30"/>
  <c r="U18" i="30" s="1"/>
  <c r="W70" i="30"/>
  <c r="X69" i="30"/>
  <c r="Y69" i="30" s="1"/>
  <c r="V71" i="30"/>
  <c r="U72" i="30" s="1"/>
  <c r="N23" i="30"/>
  <c r="M24" i="30" s="1"/>
  <c r="O22" i="30"/>
  <c r="W16" i="30"/>
  <c r="X15" i="30"/>
  <c r="Y15" i="30" s="1"/>
  <c r="X16" i="30"/>
  <c r="Y16" i="30" s="1"/>
  <c r="N23" i="29"/>
  <c r="M24" i="29" s="1"/>
  <c r="O22" i="29"/>
  <c r="W45" i="29"/>
  <c r="X44" i="29"/>
  <c r="Y44" i="29" s="1"/>
  <c r="O50" i="29"/>
  <c r="N51" i="29"/>
  <c r="O51" i="29" s="1"/>
  <c r="P51" i="29" s="1"/>
  <c r="V18" i="29"/>
  <c r="U19" i="29" s="1"/>
  <c r="U46" i="29"/>
  <c r="W72" i="29"/>
  <c r="X71" i="29"/>
  <c r="Y71" i="29" s="1"/>
  <c r="N78" i="29"/>
  <c r="O78" i="29" s="1"/>
  <c r="P78" i="29" s="1"/>
  <c r="O77" i="29"/>
  <c r="V73" i="29"/>
  <c r="U20" i="28"/>
  <c r="V20" i="28" s="1"/>
  <c r="U21" i="28" s="1"/>
  <c r="N23" i="28"/>
  <c r="M24" i="28" s="1"/>
  <c r="O22" i="28"/>
  <c r="N78" i="28"/>
  <c r="O78" i="28" s="1"/>
  <c r="P78" i="28" s="1"/>
  <c r="O77" i="28"/>
  <c r="O49" i="28"/>
  <c r="N50" i="28"/>
  <c r="M51" i="28" s="1"/>
  <c r="V73" i="28"/>
  <c r="X72" i="28" s="1"/>
  <c r="Y72" i="28" s="1"/>
  <c r="W19" i="28"/>
  <c r="W44" i="28"/>
  <c r="X43" i="28"/>
  <c r="Y43" i="28" s="1"/>
  <c r="U45" i="28"/>
  <c r="W72" i="28"/>
  <c r="X71" i="28"/>
  <c r="Y71" i="28" s="1"/>
  <c r="X69" i="27"/>
  <c r="Y69" i="27" s="1"/>
  <c r="N50" i="27"/>
  <c r="M51" i="27" s="1"/>
  <c r="O49" i="27"/>
  <c r="N24" i="27"/>
  <c r="O24" i="27" s="1"/>
  <c r="P24" i="27" s="1"/>
  <c r="O23" i="27"/>
  <c r="W20" i="27"/>
  <c r="X19" i="27"/>
  <c r="Y19" i="27" s="1"/>
  <c r="O76" i="27"/>
  <c r="N77" i="27"/>
  <c r="M78" i="27" s="1"/>
  <c r="W70" i="27"/>
  <c r="V46" i="27"/>
  <c r="V71" i="27"/>
  <c r="U72" i="27" s="1"/>
  <c r="U21" i="27"/>
  <c r="W45" i="27"/>
  <c r="X44" i="27"/>
  <c r="Y44" i="27" s="1"/>
  <c r="N23" i="26"/>
  <c r="M24" i="26" s="1"/>
  <c r="O22" i="26"/>
  <c r="N78" i="26"/>
  <c r="O78" i="26" s="1"/>
  <c r="P78" i="26" s="1"/>
  <c r="O77" i="26"/>
  <c r="O48" i="26"/>
  <c r="N49" i="26"/>
  <c r="M50" i="26" s="1"/>
  <c r="V43" i="26"/>
  <c r="V19" i="26"/>
  <c r="X18" i="26" s="1"/>
  <c r="Y18" i="26" s="1"/>
  <c r="W18" i="26"/>
  <c r="X17" i="26"/>
  <c r="Y17" i="26" s="1"/>
  <c r="V71" i="26"/>
  <c r="X18" i="25"/>
  <c r="Y18" i="25" s="1"/>
  <c r="V44" i="25"/>
  <c r="U45" i="25" s="1"/>
  <c r="N24" i="25"/>
  <c r="O24" i="25" s="1"/>
  <c r="P24" i="25" s="1"/>
  <c r="O23" i="25"/>
  <c r="O50" i="25"/>
  <c r="N51" i="25"/>
  <c r="O51" i="25" s="1"/>
  <c r="P51" i="25" s="1"/>
  <c r="V20" i="25"/>
  <c r="U21" i="25" s="1"/>
  <c r="W71" i="25"/>
  <c r="U72" i="25"/>
  <c r="X70" i="25"/>
  <c r="Y70" i="25" s="1"/>
  <c r="O76" i="25"/>
  <c r="N77" i="25"/>
  <c r="M78" i="25" s="1"/>
  <c r="W43" i="25"/>
  <c r="X42" i="25"/>
  <c r="Y42" i="25" s="1"/>
  <c r="W19" i="25"/>
  <c r="N51" i="24"/>
  <c r="O51" i="24" s="1"/>
  <c r="P51" i="24" s="1"/>
  <c r="O50" i="24"/>
  <c r="V19" i="24"/>
  <c r="N23" i="24"/>
  <c r="M24" i="24" s="1"/>
  <c r="O22" i="24"/>
  <c r="X17" i="24"/>
  <c r="Y17" i="24" s="1"/>
  <c r="W45" i="24"/>
  <c r="X44" i="24"/>
  <c r="Y44" i="24" s="1"/>
  <c r="V46" i="24"/>
  <c r="N78" i="24"/>
  <c r="O78" i="24" s="1"/>
  <c r="P78" i="24" s="1"/>
  <c r="O77" i="24"/>
  <c r="W18" i="24"/>
  <c r="V70" i="24"/>
  <c r="U71" i="24" s="1"/>
  <c r="N24" i="23"/>
  <c r="O24" i="23" s="1"/>
  <c r="P24" i="23" s="1"/>
  <c r="O23" i="23"/>
  <c r="V44" i="23"/>
  <c r="O76" i="23"/>
  <c r="N77" i="23"/>
  <c r="M78" i="23" s="1"/>
  <c r="W70" i="23"/>
  <c r="V15" i="23"/>
  <c r="U16" i="23" s="1"/>
  <c r="X69" i="23"/>
  <c r="Y69" i="23" s="1"/>
  <c r="U71" i="23"/>
  <c r="N51" i="23"/>
  <c r="O51" i="23" s="1"/>
  <c r="P51" i="23" s="1"/>
  <c r="O50" i="23"/>
  <c r="N50" i="22"/>
  <c r="M51" i="22" s="1"/>
  <c r="O49" i="22"/>
  <c r="V17" i="22"/>
  <c r="V45" i="22"/>
  <c r="X44" i="22" s="1"/>
  <c r="Y44" i="22" s="1"/>
  <c r="V72" i="22"/>
  <c r="N23" i="22"/>
  <c r="M24" i="22" s="1"/>
  <c r="O22" i="22"/>
  <c r="W44" i="22"/>
  <c r="X43" i="22"/>
  <c r="Y43" i="22" s="1"/>
  <c r="W71" i="22"/>
  <c r="X70" i="22"/>
  <c r="Y70" i="22" s="1"/>
  <c r="O76" i="22"/>
  <c r="N77" i="22"/>
  <c r="M78" i="22" s="1"/>
  <c r="W16" i="22"/>
  <c r="X15" i="22"/>
  <c r="Y15" i="22" s="1"/>
  <c r="O23" i="21"/>
  <c r="N24" i="21"/>
  <c r="O24" i="21" s="1"/>
  <c r="P24" i="21" s="1"/>
  <c r="N50" i="21"/>
  <c r="M51" i="21" s="1"/>
  <c r="O49" i="21"/>
  <c r="V16" i="21"/>
  <c r="W43" i="21"/>
  <c r="X42" i="21"/>
  <c r="Y42" i="21" s="1"/>
  <c r="U72" i="21"/>
  <c r="V44" i="21"/>
  <c r="X43" i="21" s="1"/>
  <c r="Y43" i="21" s="1"/>
  <c r="W71" i="21"/>
  <c r="N78" i="21"/>
  <c r="O78" i="21" s="1"/>
  <c r="P78" i="21" s="1"/>
  <c r="O77" i="21"/>
  <c r="X42" i="19"/>
  <c r="Y42" i="19" s="1"/>
  <c r="N24" i="20"/>
  <c r="O24" i="20" s="1"/>
  <c r="P24" i="20" s="1"/>
  <c r="O23" i="20"/>
  <c r="O48" i="20"/>
  <c r="N49" i="20"/>
  <c r="M50" i="20" s="1"/>
  <c r="O76" i="20"/>
  <c r="N77" i="20"/>
  <c r="M78" i="20" s="1"/>
  <c r="W44" i="20"/>
  <c r="X43" i="20"/>
  <c r="Y43" i="20" s="1"/>
  <c r="V71" i="20"/>
  <c r="U72" i="20" s="1"/>
  <c r="W18" i="20"/>
  <c r="X17" i="20"/>
  <c r="Y17" i="20" s="1"/>
  <c r="U19" i="20"/>
  <c r="U45" i="20"/>
  <c r="W70" i="20"/>
  <c r="X69" i="20"/>
  <c r="Y69" i="20" s="1"/>
  <c r="N23" i="19"/>
  <c r="M24" i="19" s="1"/>
  <c r="O22" i="19"/>
  <c r="O76" i="19"/>
  <c r="N77" i="19"/>
  <c r="M78" i="19" s="1"/>
  <c r="W43" i="19"/>
  <c r="W17" i="19"/>
  <c r="O48" i="19"/>
  <c r="N49" i="19"/>
  <c r="M50" i="19" s="1"/>
  <c r="V44" i="19"/>
  <c r="U45" i="19" s="1"/>
  <c r="V18" i="19"/>
  <c r="U19" i="19" s="1"/>
  <c r="V70" i="19"/>
  <c r="U71" i="19" s="1"/>
  <c r="O50" i="17"/>
  <c r="N51" i="17"/>
  <c r="O51" i="17" s="1"/>
  <c r="P51" i="17" s="1"/>
  <c r="N78" i="17"/>
  <c r="O78" i="17" s="1"/>
  <c r="P78" i="17" s="1"/>
  <c r="O77" i="17"/>
  <c r="V19" i="17"/>
  <c r="U20" i="17" s="1"/>
  <c r="V46" i="17"/>
  <c r="U47" i="17" s="1"/>
  <c r="W72" i="17"/>
  <c r="O23" i="17"/>
  <c r="N24" i="17"/>
  <c r="O24" i="17" s="1"/>
  <c r="P24" i="17" s="1"/>
  <c r="W45" i="17"/>
  <c r="X44" i="17"/>
  <c r="Y44" i="17" s="1"/>
  <c r="W18" i="17"/>
  <c r="X17" i="17"/>
  <c r="Y17" i="17" s="1"/>
  <c r="U73" i="17"/>
  <c r="P77" i="5"/>
  <c r="Q77" i="5" s="1"/>
  <c r="V72" i="5"/>
  <c r="X71" i="5" s="1"/>
  <c r="Y71" i="5" s="1"/>
  <c r="W71" i="5"/>
  <c r="X70" i="5"/>
  <c r="Y70" i="5" s="1"/>
  <c r="V43" i="5"/>
  <c r="X42" i="5" s="1"/>
  <c r="Y42" i="5" s="1"/>
  <c r="W42" i="5"/>
  <c r="X41" i="5"/>
  <c r="Y41" i="5" s="1"/>
  <c r="P50" i="5"/>
  <c r="N1601" i="47" l="1"/>
  <c r="O1602" i="47"/>
  <c r="N1241" i="47"/>
  <c r="O1242" i="47"/>
  <c r="N1301" i="47"/>
  <c r="O1302" i="47"/>
  <c r="O22" i="47"/>
  <c r="N761" i="47"/>
  <c r="O761" i="47" s="1"/>
  <c r="O221" i="47"/>
  <c r="O42" i="47"/>
  <c r="N561" i="47"/>
  <c r="O561" i="47" s="1"/>
  <c r="N181" i="47"/>
  <c r="N180" i="47" s="1"/>
  <c r="P23" i="23"/>
  <c r="Q23" i="23" s="1"/>
  <c r="X43" i="44"/>
  <c r="Y43" i="44" s="1"/>
  <c r="X46" i="32"/>
  <c r="Y46" i="32" s="1"/>
  <c r="N900" i="47"/>
  <c r="O901" i="47"/>
  <c r="N121" i="47"/>
  <c r="O122" i="47"/>
  <c r="N40" i="47"/>
  <c r="O41" i="47"/>
  <c r="N1040" i="47"/>
  <c r="O1041" i="47"/>
  <c r="N940" i="47"/>
  <c r="O941" i="47"/>
  <c r="N1381" i="47"/>
  <c r="O1382" i="47"/>
  <c r="N1259" i="47"/>
  <c r="O1260" i="47"/>
  <c r="N858" i="47"/>
  <c r="O859" i="47"/>
  <c r="S44" i="46" s="1"/>
  <c r="N1059" i="47"/>
  <c r="O1060" i="47"/>
  <c r="O521" i="47"/>
  <c r="N520" i="47"/>
  <c r="N1019" i="47"/>
  <c r="O1020" i="47"/>
  <c r="N460" i="47"/>
  <c r="O461" i="47"/>
  <c r="O301" i="47"/>
  <c r="N300" i="47"/>
  <c r="N160" i="47"/>
  <c r="O161" i="47"/>
  <c r="O960" i="47"/>
  <c r="N959" i="47"/>
  <c r="O1679" i="47"/>
  <c r="S25" i="46" s="1"/>
  <c r="N1678" i="47"/>
  <c r="N321" i="47"/>
  <c r="O322" i="47"/>
  <c r="N638" i="47"/>
  <c r="O639" i="47"/>
  <c r="S66" i="46" s="1"/>
  <c r="N1080" i="47"/>
  <c r="O1081" i="47"/>
  <c r="N1420" i="47"/>
  <c r="O1421" i="47"/>
  <c r="N1700" i="47"/>
  <c r="O1701" i="47"/>
  <c r="N59" i="47"/>
  <c r="O60" i="47"/>
  <c r="N600" i="47"/>
  <c r="O601" i="47"/>
  <c r="N340" i="47"/>
  <c r="O341" i="47"/>
  <c r="O381" i="47"/>
  <c r="N380" i="47"/>
  <c r="O1661" i="47"/>
  <c r="N1660" i="47"/>
  <c r="N820" i="47"/>
  <c r="O821" i="47"/>
  <c r="O1621" i="47"/>
  <c r="N1620" i="47"/>
  <c r="O881" i="47"/>
  <c r="N880" i="47"/>
  <c r="N498" i="47"/>
  <c r="O499" i="47"/>
  <c r="S50" i="46" s="1"/>
  <c r="N1159" i="47"/>
  <c r="O1160" i="47"/>
  <c r="N280" i="47"/>
  <c r="O281" i="47"/>
  <c r="O200" i="47"/>
  <c r="N199" i="47"/>
  <c r="N421" i="47"/>
  <c r="O422" i="47"/>
  <c r="N1558" i="47"/>
  <c r="O1559" i="47"/>
  <c r="S16" i="46" s="1"/>
  <c r="N581" i="47"/>
  <c r="O582" i="47"/>
  <c r="N259" i="47"/>
  <c r="O260" i="47"/>
  <c r="N1459" i="47"/>
  <c r="O1460" i="47"/>
  <c r="O142" i="47"/>
  <c r="N141" i="47"/>
  <c r="N1279" i="47"/>
  <c r="O1280" i="47"/>
  <c r="N1099" i="47"/>
  <c r="O1100" i="47"/>
  <c r="N1120" i="47"/>
  <c r="O1121" i="47"/>
  <c r="N20" i="47"/>
  <c r="O21" i="47"/>
  <c r="N360" i="47"/>
  <c r="O361" i="47"/>
  <c r="N1178" i="47"/>
  <c r="O1179" i="47"/>
  <c r="S7" i="46" s="1"/>
  <c r="N999" i="47"/>
  <c r="O1000" i="47"/>
  <c r="N440" i="47"/>
  <c r="O441" i="47"/>
  <c r="N1219" i="47"/>
  <c r="O1220" i="47"/>
  <c r="O1501" i="47"/>
  <c r="N1500" i="47"/>
  <c r="N398" i="47"/>
  <c r="O399" i="47"/>
  <c r="S79" i="46" s="1"/>
  <c r="N699" i="47"/>
  <c r="O700" i="47"/>
  <c r="N738" i="47"/>
  <c r="O739" i="47"/>
  <c r="S42" i="46" s="1"/>
  <c r="N1519" i="47"/>
  <c r="O1520" i="47"/>
  <c r="O920" i="47"/>
  <c r="N919" i="47"/>
  <c r="N240" i="47"/>
  <c r="O241" i="47"/>
  <c r="N1358" i="47"/>
  <c r="O1359" i="47"/>
  <c r="S13" i="46" s="1"/>
  <c r="N780" i="47"/>
  <c r="O781" i="47"/>
  <c r="N661" i="47"/>
  <c r="O662" i="47"/>
  <c r="N840" i="47"/>
  <c r="O841" i="47"/>
  <c r="N1339" i="47"/>
  <c r="O1340" i="47"/>
  <c r="O1400" i="47"/>
  <c r="N1399" i="47"/>
  <c r="N1200" i="47"/>
  <c r="O1201" i="47"/>
  <c r="N541" i="47"/>
  <c r="O542" i="47"/>
  <c r="N478" i="47"/>
  <c r="O479" i="47"/>
  <c r="S69" i="46" s="1"/>
  <c r="N1638" i="47"/>
  <c r="O1639" i="47"/>
  <c r="S27" i="46" s="1"/>
  <c r="N1540" i="47"/>
  <c r="O1541" i="47"/>
  <c r="N718" i="47"/>
  <c r="O719" i="47"/>
  <c r="S74" i="46" s="1"/>
  <c r="N980" i="47"/>
  <c r="O981" i="47"/>
  <c r="N1438" i="47"/>
  <c r="O1439" i="47"/>
  <c r="S10" i="46" s="1"/>
  <c r="N1478" i="47"/>
  <c r="O1479" i="47"/>
  <c r="S18" i="46" s="1"/>
  <c r="N620" i="47"/>
  <c r="O621" i="47"/>
  <c r="N1139" i="47"/>
  <c r="O1140" i="47"/>
  <c r="O220" i="47"/>
  <c r="N219" i="47"/>
  <c r="N680" i="47"/>
  <c r="O681" i="47"/>
  <c r="N1318" i="47"/>
  <c r="O1319" i="47"/>
  <c r="S23" i="46" s="1"/>
  <c r="N1580" i="47"/>
  <c r="O1581" i="47"/>
  <c r="O801" i="47"/>
  <c r="N800" i="47"/>
  <c r="N80" i="47"/>
  <c r="O81" i="47"/>
  <c r="N99" i="47"/>
  <c r="O100" i="47"/>
  <c r="P23" i="20"/>
  <c r="Q23" i="20" s="1"/>
  <c r="P77" i="28"/>
  <c r="Q77" i="28" s="1"/>
  <c r="P23" i="39"/>
  <c r="Q23" i="39" s="1"/>
  <c r="U18" i="31"/>
  <c r="V18" i="31" s="1"/>
  <c r="X16" i="31"/>
  <c r="Y16" i="31" s="1"/>
  <c r="W17" i="31"/>
  <c r="P77" i="32"/>
  <c r="Q77" i="32" s="1"/>
  <c r="X71" i="44"/>
  <c r="Y71" i="44" s="1"/>
  <c r="P76" i="5"/>
  <c r="P75" i="5" s="1"/>
  <c r="P50" i="25"/>
  <c r="Q50" i="25" s="1"/>
  <c r="P23" i="27"/>
  <c r="P22" i="27" s="1"/>
  <c r="U74" i="28"/>
  <c r="V74" i="28" s="1"/>
  <c r="U75" i="28" s="1"/>
  <c r="P50" i="38"/>
  <c r="P49" i="38" s="1"/>
  <c r="P23" i="44"/>
  <c r="P22" i="44" s="1"/>
  <c r="P50" i="44"/>
  <c r="Q50" i="44" s="1"/>
  <c r="N78" i="44"/>
  <c r="O78" i="44" s="1"/>
  <c r="P78" i="44" s="1"/>
  <c r="O77" i="44"/>
  <c r="W72" i="44"/>
  <c r="W44" i="44"/>
  <c r="V73" i="44"/>
  <c r="V18" i="44"/>
  <c r="X17" i="44" s="1"/>
  <c r="Y17" i="44" s="1"/>
  <c r="W17" i="44"/>
  <c r="X16" i="44"/>
  <c r="Y16" i="44" s="1"/>
  <c r="V45" i="44"/>
  <c r="U46" i="44" s="1"/>
  <c r="P23" i="43"/>
  <c r="Q23" i="43" s="1"/>
  <c r="V71" i="43"/>
  <c r="U72" i="43" s="1"/>
  <c r="W18" i="43"/>
  <c r="X17" i="43"/>
  <c r="Y17" i="43" s="1"/>
  <c r="V44" i="43"/>
  <c r="U45" i="43" s="1"/>
  <c r="N50" i="43"/>
  <c r="M51" i="43" s="1"/>
  <c r="O49" i="43"/>
  <c r="V19" i="43"/>
  <c r="X18" i="43" s="1"/>
  <c r="Y18" i="43" s="1"/>
  <c r="P77" i="43"/>
  <c r="N24" i="42"/>
  <c r="O24" i="42" s="1"/>
  <c r="P24" i="42" s="1"/>
  <c r="O23" i="42"/>
  <c r="N50" i="42"/>
  <c r="M51" i="42" s="1"/>
  <c r="O49" i="42"/>
  <c r="W18" i="42"/>
  <c r="W73" i="42"/>
  <c r="U74" i="42"/>
  <c r="V44" i="42"/>
  <c r="X43" i="42" s="1"/>
  <c r="Y43" i="42" s="1"/>
  <c r="U19" i="42"/>
  <c r="W43" i="42"/>
  <c r="X42" i="42"/>
  <c r="Y42" i="42" s="1"/>
  <c r="P77" i="42"/>
  <c r="P23" i="41"/>
  <c r="P22" i="41" s="1"/>
  <c r="W73" i="41"/>
  <c r="X72" i="41"/>
  <c r="Y72" i="41" s="1"/>
  <c r="V46" i="41"/>
  <c r="P77" i="41"/>
  <c r="W19" i="41"/>
  <c r="X18" i="41"/>
  <c r="Y18" i="41" s="1"/>
  <c r="O50" i="41"/>
  <c r="N51" i="41"/>
  <c r="O51" i="41" s="1"/>
  <c r="P51" i="41" s="1"/>
  <c r="U74" i="41"/>
  <c r="W45" i="41"/>
  <c r="X44" i="41"/>
  <c r="Y44" i="41" s="1"/>
  <c r="U20" i="41"/>
  <c r="N24" i="40"/>
  <c r="O24" i="40" s="1"/>
  <c r="P24" i="40" s="1"/>
  <c r="O23" i="40"/>
  <c r="W44" i="40"/>
  <c r="X43" i="40"/>
  <c r="Y43" i="40" s="1"/>
  <c r="W17" i="40"/>
  <c r="X16" i="40"/>
  <c r="Y16" i="40" s="1"/>
  <c r="V45" i="40"/>
  <c r="N78" i="40"/>
  <c r="O78" i="40" s="1"/>
  <c r="P78" i="40" s="1"/>
  <c r="O77" i="40"/>
  <c r="U18" i="40"/>
  <c r="V70" i="40"/>
  <c r="U71" i="40" s="1"/>
  <c r="P50" i="40"/>
  <c r="P50" i="39"/>
  <c r="Q50" i="39" s="1"/>
  <c r="N78" i="39"/>
  <c r="O78" i="39" s="1"/>
  <c r="P78" i="39" s="1"/>
  <c r="O77" i="39"/>
  <c r="V71" i="39"/>
  <c r="U72" i="39" s="1"/>
  <c r="V45" i="39"/>
  <c r="X44" i="39" s="1"/>
  <c r="Y44" i="39" s="1"/>
  <c r="W19" i="39"/>
  <c r="X18" i="39"/>
  <c r="Y18" i="39" s="1"/>
  <c r="W44" i="39"/>
  <c r="X43" i="39"/>
  <c r="Y43" i="39" s="1"/>
  <c r="U20" i="39"/>
  <c r="U18" i="38"/>
  <c r="V18" i="38" s="1"/>
  <c r="N78" i="38"/>
  <c r="O78" i="38" s="1"/>
  <c r="P78" i="38" s="1"/>
  <c r="O77" i="38"/>
  <c r="W72" i="38"/>
  <c r="X71" i="38"/>
  <c r="Y71" i="38" s="1"/>
  <c r="W17" i="38"/>
  <c r="U73" i="38"/>
  <c r="V46" i="38"/>
  <c r="N24" i="38"/>
  <c r="O24" i="38" s="1"/>
  <c r="P24" i="38" s="1"/>
  <c r="O23" i="38"/>
  <c r="P23" i="37"/>
  <c r="P22" i="37" s="1"/>
  <c r="N78" i="37"/>
  <c r="O78" i="37" s="1"/>
  <c r="P78" i="37" s="1"/>
  <c r="O77" i="37"/>
  <c r="N51" i="37"/>
  <c r="O51" i="37" s="1"/>
  <c r="P51" i="37" s="1"/>
  <c r="O50" i="37"/>
  <c r="V71" i="37"/>
  <c r="U72" i="37" s="1"/>
  <c r="V49" i="37"/>
  <c r="W49" i="37" s="1"/>
  <c r="W48" i="37"/>
  <c r="X47" i="37"/>
  <c r="Y47" i="37" s="1"/>
  <c r="W22" i="37"/>
  <c r="X21" i="37"/>
  <c r="Y21" i="37" s="1"/>
  <c r="U23" i="37"/>
  <c r="X72" i="36"/>
  <c r="Y72" i="36" s="1"/>
  <c r="P50" i="36"/>
  <c r="P49" i="36" s="1"/>
  <c r="N24" i="36"/>
  <c r="O24" i="36" s="1"/>
  <c r="P24" i="36" s="1"/>
  <c r="O23" i="36"/>
  <c r="V19" i="36"/>
  <c r="U20" i="36" s="1"/>
  <c r="W44" i="36"/>
  <c r="X43" i="36"/>
  <c r="Y43" i="36" s="1"/>
  <c r="W73" i="36"/>
  <c r="U45" i="36"/>
  <c r="N78" i="36"/>
  <c r="O78" i="36" s="1"/>
  <c r="P78" i="36" s="1"/>
  <c r="O77" i="36"/>
  <c r="V74" i="36"/>
  <c r="P77" i="35"/>
  <c r="Q77" i="35" s="1"/>
  <c r="V17" i="35"/>
  <c r="X16" i="35" s="1"/>
  <c r="Y16" i="35" s="1"/>
  <c r="O23" i="35"/>
  <c r="N24" i="35"/>
  <c r="O24" i="35" s="1"/>
  <c r="P24" i="35" s="1"/>
  <c r="U46" i="35"/>
  <c r="V72" i="35"/>
  <c r="U73" i="35" s="1"/>
  <c r="W45" i="35"/>
  <c r="X44" i="35"/>
  <c r="Y44" i="35" s="1"/>
  <c r="P76" i="35"/>
  <c r="P50" i="35"/>
  <c r="W16" i="35"/>
  <c r="X15" i="35"/>
  <c r="Y15" i="35" s="1"/>
  <c r="N51" i="34"/>
  <c r="O51" i="34" s="1"/>
  <c r="P51" i="34" s="1"/>
  <c r="O50" i="34"/>
  <c r="O76" i="34"/>
  <c r="N77" i="34"/>
  <c r="M78" i="34" s="1"/>
  <c r="W71" i="34"/>
  <c r="P23" i="34"/>
  <c r="V47" i="34"/>
  <c r="U48" i="34" s="1"/>
  <c r="W18" i="34"/>
  <c r="U19" i="34"/>
  <c r="W46" i="34"/>
  <c r="X45" i="34"/>
  <c r="Y45" i="34" s="1"/>
  <c r="X17" i="34"/>
  <c r="Y17" i="34" s="1"/>
  <c r="U72" i="34"/>
  <c r="O49" i="33"/>
  <c r="N50" i="33"/>
  <c r="M51" i="33" s="1"/>
  <c r="V44" i="33"/>
  <c r="U45" i="33" s="1"/>
  <c r="N24" i="33"/>
  <c r="O24" i="33" s="1"/>
  <c r="P24" i="33" s="1"/>
  <c r="O23" i="33"/>
  <c r="O76" i="33"/>
  <c r="N77" i="33"/>
  <c r="M78" i="33" s="1"/>
  <c r="W70" i="33"/>
  <c r="X69" i="33"/>
  <c r="Y69" i="33" s="1"/>
  <c r="U71" i="33"/>
  <c r="V16" i="33"/>
  <c r="U17" i="33" s="1"/>
  <c r="U74" i="32"/>
  <c r="V74" i="32" s="1"/>
  <c r="N51" i="32"/>
  <c r="O51" i="32" s="1"/>
  <c r="P51" i="32" s="1"/>
  <c r="O50" i="32"/>
  <c r="V48" i="32"/>
  <c r="O23" i="32"/>
  <c r="N24" i="32"/>
  <c r="O24" i="32" s="1"/>
  <c r="P24" i="32" s="1"/>
  <c r="W47" i="32"/>
  <c r="V18" i="32"/>
  <c r="W17" i="32"/>
  <c r="X16" i="32"/>
  <c r="Y16" i="32" s="1"/>
  <c r="W73" i="32"/>
  <c r="P49" i="31"/>
  <c r="Q49" i="31" s="1"/>
  <c r="P77" i="31"/>
  <c r="Q77" i="31" s="1"/>
  <c r="N24" i="31"/>
  <c r="O24" i="31" s="1"/>
  <c r="P24" i="31" s="1"/>
  <c r="O23" i="31"/>
  <c r="V47" i="31"/>
  <c r="W72" i="31"/>
  <c r="U73" i="31"/>
  <c r="X45" i="31"/>
  <c r="Y45" i="31" s="1"/>
  <c r="X71" i="31"/>
  <c r="Y71" i="31" s="1"/>
  <c r="W46" i="31"/>
  <c r="O23" i="30"/>
  <c r="N24" i="30"/>
  <c r="O24" i="30" s="1"/>
  <c r="P24" i="30" s="1"/>
  <c r="V72" i="30"/>
  <c r="U73" i="30" s="1"/>
  <c r="V46" i="30"/>
  <c r="U47" i="30" s="1"/>
  <c r="N78" i="30"/>
  <c r="O78" i="30" s="1"/>
  <c r="P78" i="30" s="1"/>
  <c r="O77" i="30"/>
  <c r="X70" i="30"/>
  <c r="Y70" i="30" s="1"/>
  <c r="V18" i="30"/>
  <c r="U19" i="30" s="1"/>
  <c r="W17" i="30"/>
  <c r="W71" i="30"/>
  <c r="X71" i="30"/>
  <c r="Y71" i="30" s="1"/>
  <c r="W45" i="30"/>
  <c r="X44" i="30"/>
  <c r="Y44" i="30" s="1"/>
  <c r="N51" i="30"/>
  <c r="O51" i="30" s="1"/>
  <c r="P51" i="30" s="1"/>
  <c r="O50" i="30"/>
  <c r="P77" i="29"/>
  <c r="Q77" i="29" s="1"/>
  <c r="V19" i="29"/>
  <c r="X18" i="29" s="1"/>
  <c r="Y18" i="29" s="1"/>
  <c r="N24" i="29"/>
  <c r="O24" i="29" s="1"/>
  <c r="P24" i="29" s="1"/>
  <c r="O23" i="29"/>
  <c r="U74" i="29"/>
  <c r="W18" i="29"/>
  <c r="X17" i="29"/>
  <c r="Y17" i="29" s="1"/>
  <c r="W73" i="29"/>
  <c r="X72" i="29"/>
  <c r="Y72" i="29" s="1"/>
  <c r="V46" i="29"/>
  <c r="P50" i="29"/>
  <c r="N24" i="28"/>
  <c r="O24" i="28" s="1"/>
  <c r="P24" i="28" s="1"/>
  <c r="O23" i="28"/>
  <c r="V21" i="28"/>
  <c r="U22" i="28" s="1"/>
  <c r="W73" i="28"/>
  <c r="N51" i="28"/>
  <c r="O51" i="28" s="1"/>
  <c r="P51" i="28" s="1"/>
  <c r="O50" i="28"/>
  <c r="W20" i="28"/>
  <c r="X19" i="28"/>
  <c r="Y19" i="28" s="1"/>
  <c r="V45" i="28"/>
  <c r="P77" i="26"/>
  <c r="Q77" i="26" s="1"/>
  <c r="O50" i="27"/>
  <c r="N51" i="27"/>
  <c r="O51" i="27" s="1"/>
  <c r="P51" i="27" s="1"/>
  <c r="U47" i="27"/>
  <c r="W71" i="27"/>
  <c r="X70" i="27"/>
  <c r="Y70" i="27" s="1"/>
  <c r="N78" i="27"/>
  <c r="O78" i="27" s="1"/>
  <c r="P78" i="27" s="1"/>
  <c r="O77" i="27"/>
  <c r="V72" i="27"/>
  <c r="U73" i="27" s="1"/>
  <c r="W46" i="27"/>
  <c r="X45" i="27"/>
  <c r="Y45" i="27" s="1"/>
  <c r="V21" i="27"/>
  <c r="U22" i="27" s="1"/>
  <c r="O49" i="26"/>
  <c r="N50" i="26"/>
  <c r="M51" i="26" s="1"/>
  <c r="W71" i="26"/>
  <c r="X70" i="26"/>
  <c r="Y70" i="26" s="1"/>
  <c r="W43" i="26"/>
  <c r="X42" i="26"/>
  <c r="Y42" i="26" s="1"/>
  <c r="O23" i="26"/>
  <c r="N24" i="26"/>
  <c r="O24" i="26" s="1"/>
  <c r="P24" i="26" s="1"/>
  <c r="W19" i="26"/>
  <c r="U72" i="26"/>
  <c r="U20" i="26"/>
  <c r="U44" i="26"/>
  <c r="N78" i="25"/>
  <c r="O78" i="25" s="1"/>
  <c r="P78" i="25" s="1"/>
  <c r="O77" i="25"/>
  <c r="V45" i="25"/>
  <c r="X43" i="25"/>
  <c r="Y43" i="25" s="1"/>
  <c r="V21" i="25"/>
  <c r="P23" i="25"/>
  <c r="V72" i="25"/>
  <c r="U73" i="25" s="1"/>
  <c r="W20" i="25"/>
  <c r="X19" i="25"/>
  <c r="Y19" i="25" s="1"/>
  <c r="W44" i="25"/>
  <c r="P77" i="24"/>
  <c r="P76" i="24" s="1"/>
  <c r="P50" i="24"/>
  <c r="P49" i="24" s="1"/>
  <c r="V71" i="24"/>
  <c r="X70" i="24" s="1"/>
  <c r="Y70" i="24" s="1"/>
  <c r="W19" i="24"/>
  <c r="X18" i="24"/>
  <c r="Y18" i="24" s="1"/>
  <c r="U20" i="24"/>
  <c r="U47" i="24"/>
  <c r="W46" i="24"/>
  <c r="N24" i="24"/>
  <c r="O24" i="24" s="1"/>
  <c r="P24" i="24" s="1"/>
  <c r="O23" i="24"/>
  <c r="W70" i="24"/>
  <c r="X69" i="24"/>
  <c r="Y69" i="24" s="1"/>
  <c r="Q77" i="24"/>
  <c r="X45" i="24"/>
  <c r="Y45" i="24" s="1"/>
  <c r="P50" i="23"/>
  <c r="Q50" i="23" s="1"/>
  <c r="V16" i="23"/>
  <c r="X15" i="23" s="1"/>
  <c r="Y15" i="23" s="1"/>
  <c r="N78" i="23"/>
  <c r="O78" i="23" s="1"/>
  <c r="P78" i="23" s="1"/>
  <c r="O77" i="23"/>
  <c r="V71" i="23"/>
  <c r="U72" i="23" s="1"/>
  <c r="W44" i="23"/>
  <c r="X43" i="23"/>
  <c r="Y43" i="23" s="1"/>
  <c r="U45" i="23"/>
  <c r="P49" i="23"/>
  <c r="W15" i="23"/>
  <c r="X14" i="23"/>
  <c r="Y14" i="23" s="1"/>
  <c r="O23" i="22"/>
  <c r="N24" i="22"/>
  <c r="O24" i="22" s="1"/>
  <c r="P24" i="22" s="1"/>
  <c r="N78" i="22"/>
  <c r="O78" i="22" s="1"/>
  <c r="P78" i="22" s="1"/>
  <c r="O77" i="22"/>
  <c r="O50" i="22"/>
  <c r="N51" i="22"/>
  <c r="O51" i="22" s="1"/>
  <c r="P51" i="22" s="1"/>
  <c r="W72" i="22"/>
  <c r="W17" i="22"/>
  <c r="X16" i="22"/>
  <c r="Y16" i="22" s="1"/>
  <c r="X71" i="22"/>
  <c r="Y71" i="22" s="1"/>
  <c r="U73" i="22"/>
  <c r="W45" i="22"/>
  <c r="U46" i="22"/>
  <c r="U18" i="22"/>
  <c r="P23" i="21"/>
  <c r="P22" i="21" s="1"/>
  <c r="W16" i="21"/>
  <c r="X15" i="21"/>
  <c r="Y15" i="21" s="1"/>
  <c r="P77" i="21"/>
  <c r="U45" i="21"/>
  <c r="V72" i="21"/>
  <c r="U17" i="21"/>
  <c r="N51" i="21"/>
  <c r="O51" i="21" s="1"/>
  <c r="P51" i="21" s="1"/>
  <c r="O50" i="21"/>
  <c r="W44" i="21"/>
  <c r="X43" i="19"/>
  <c r="Y43" i="19" s="1"/>
  <c r="N50" i="20"/>
  <c r="M51" i="20" s="1"/>
  <c r="O49" i="20"/>
  <c r="N78" i="20"/>
  <c r="O78" i="20" s="1"/>
  <c r="P78" i="20" s="1"/>
  <c r="O77" i="20"/>
  <c r="V72" i="20"/>
  <c r="U73" i="20" s="1"/>
  <c r="V19" i="20"/>
  <c r="U20" i="20" s="1"/>
  <c r="V45" i="20"/>
  <c r="U46" i="20" s="1"/>
  <c r="W71" i="20"/>
  <c r="X70" i="20"/>
  <c r="Y70" i="20" s="1"/>
  <c r="V71" i="19"/>
  <c r="U72" i="19" s="1"/>
  <c r="N78" i="19"/>
  <c r="O78" i="19" s="1"/>
  <c r="P78" i="19" s="1"/>
  <c r="O77" i="19"/>
  <c r="N50" i="19"/>
  <c r="M51" i="19" s="1"/>
  <c r="O49" i="19"/>
  <c r="O23" i="19"/>
  <c r="N24" i="19"/>
  <c r="O24" i="19" s="1"/>
  <c r="P24" i="19" s="1"/>
  <c r="W44" i="19"/>
  <c r="W18" i="19"/>
  <c r="X17" i="19"/>
  <c r="Y17" i="19" s="1"/>
  <c r="V45" i="19"/>
  <c r="X44" i="19" s="1"/>
  <c r="Y44" i="19" s="1"/>
  <c r="V19" i="19"/>
  <c r="X18" i="19" s="1"/>
  <c r="Y18" i="19" s="1"/>
  <c r="W70" i="19"/>
  <c r="X69" i="19"/>
  <c r="Y69" i="19" s="1"/>
  <c r="P50" i="17"/>
  <c r="P49" i="17" s="1"/>
  <c r="V20" i="17"/>
  <c r="U21" i="17" s="1"/>
  <c r="V73" i="17"/>
  <c r="U74" i="17" s="1"/>
  <c r="P23" i="17"/>
  <c r="X18" i="17"/>
  <c r="Y18" i="17" s="1"/>
  <c r="P77" i="17"/>
  <c r="V47" i="17"/>
  <c r="W46" i="17"/>
  <c r="X45" i="17"/>
  <c r="Y45" i="17" s="1"/>
  <c r="W19" i="17"/>
  <c r="U44" i="5"/>
  <c r="V44" i="5" s="1"/>
  <c r="U45" i="5" s="1"/>
  <c r="U73" i="5"/>
  <c r="W72" i="5"/>
  <c r="P49" i="5"/>
  <c r="Q50" i="5"/>
  <c r="W43" i="5"/>
  <c r="P22" i="23" l="1"/>
  <c r="Q22" i="23" s="1"/>
  <c r="P49" i="25"/>
  <c r="P48" i="25" s="1"/>
  <c r="N1240" i="47"/>
  <c r="O1241" i="47"/>
  <c r="O1301" i="47"/>
  <c r="N1300" i="47"/>
  <c r="N1600" i="47"/>
  <c r="O1601" i="47"/>
  <c r="N760" i="47"/>
  <c r="N759" i="47" s="1"/>
  <c r="N560" i="47"/>
  <c r="O560" i="47" s="1"/>
  <c r="O181" i="47"/>
  <c r="P22" i="39"/>
  <c r="Q22" i="39" s="1"/>
  <c r="Q50" i="38"/>
  <c r="P76" i="28"/>
  <c r="P75" i="28" s="1"/>
  <c r="Q23" i="41"/>
  <c r="P22" i="20"/>
  <c r="P21" i="20" s="1"/>
  <c r="Q50" i="24"/>
  <c r="P23" i="19"/>
  <c r="P22" i="19" s="1"/>
  <c r="O880" i="47"/>
  <c r="N879" i="47"/>
  <c r="O520" i="47"/>
  <c r="N519" i="47"/>
  <c r="N98" i="47"/>
  <c r="O99" i="47"/>
  <c r="S35" i="46" s="1"/>
  <c r="N679" i="47"/>
  <c r="O680" i="47"/>
  <c r="N619" i="47"/>
  <c r="O620" i="47"/>
  <c r="N717" i="47"/>
  <c r="O718" i="47"/>
  <c r="N540" i="47"/>
  <c r="O541" i="47"/>
  <c r="N839" i="47"/>
  <c r="O840" i="47"/>
  <c r="O240" i="47"/>
  <c r="N239" i="47"/>
  <c r="O699" i="47"/>
  <c r="S46" i="46" s="1"/>
  <c r="N698" i="47"/>
  <c r="O360" i="47"/>
  <c r="N359" i="47"/>
  <c r="N1278" i="47"/>
  <c r="O1279" i="47"/>
  <c r="S15" i="46" s="1"/>
  <c r="N580" i="47"/>
  <c r="O581" i="47"/>
  <c r="N279" i="47"/>
  <c r="O280" i="47"/>
  <c r="N58" i="47"/>
  <c r="O59" i="47"/>
  <c r="S61" i="46" s="1"/>
  <c r="N637" i="47"/>
  <c r="O638" i="47"/>
  <c r="N159" i="47"/>
  <c r="O160" i="47"/>
  <c r="N1380" i="47"/>
  <c r="O1381" i="47"/>
  <c r="N899" i="47"/>
  <c r="O900" i="47"/>
  <c r="O800" i="47"/>
  <c r="N799" i="47"/>
  <c r="N918" i="47"/>
  <c r="O919" i="47"/>
  <c r="S62" i="46" s="1"/>
  <c r="O141" i="47"/>
  <c r="N140" i="47"/>
  <c r="O199" i="47"/>
  <c r="S64" i="46" s="1"/>
  <c r="N198" i="47"/>
  <c r="N1619" i="47"/>
  <c r="O1620" i="47"/>
  <c r="N1659" i="47"/>
  <c r="O1660" i="47"/>
  <c r="N379" i="47"/>
  <c r="O380" i="47"/>
  <c r="N958" i="47"/>
  <c r="O959" i="47"/>
  <c r="S65" i="46" s="1"/>
  <c r="N299" i="47"/>
  <c r="O300" i="47"/>
  <c r="N218" i="47"/>
  <c r="O219" i="47"/>
  <c r="S39" i="46" s="1"/>
  <c r="N1398" i="47"/>
  <c r="O1399" i="47"/>
  <c r="S29" i="46" s="1"/>
  <c r="N1499" i="47"/>
  <c r="O1500" i="47"/>
  <c r="N1677" i="47"/>
  <c r="O1678" i="47"/>
  <c r="O80" i="47"/>
  <c r="N79" i="47"/>
  <c r="N1579" i="47"/>
  <c r="O1580" i="47"/>
  <c r="N1437" i="47"/>
  <c r="O1438" i="47"/>
  <c r="N1637" i="47"/>
  <c r="O1638" i="47"/>
  <c r="O780" i="47"/>
  <c r="N779" i="47"/>
  <c r="O1519" i="47"/>
  <c r="S26" i="46" s="1"/>
  <c r="N1518" i="47"/>
  <c r="N439" i="47"/>
  <c r="O440" i="47"/>
  <c r="N998" i="47"/>
  <c r="O999" i="47"/>
  <c r="S84" i="46" s="1"/>
  <c r="N1119" i="47"/>
  <c r="O1120" i="47"/>
  <c r="N1458" i="47"/>
  <c r="O1459" i="47"/>
  <c r="S17" i="46" s="1"/>
  <c r="N420" i="47"/>
  <c r="O421" i="47"/>
  <c r="N1158" i="47"/>
  <c r="O1159" i="47"/>
  <c r="S68" i="46" s="1"/>
  <c r="N819" i="47"/>
  <c r="O820" i="47"/>
  <c r="N339" i="47"/>
  <c r="O340" i="47"/>
  <c r="N1419" i="47"/>
  <c r="O1420" i="47"/>
  <c r="N459" i="47"/>
  <c r="O460" i="47"/>
  <c r="O858" i="47"/>
  <c r="N857" i="47"/>
  <c r="N1039" i="47"/>
  <c r="O1040" i="47"/>
  <c r="N1317" i="47"/>
  <c r="O1318" i="47"/>
  <c r="O1139" i="47"/>
  <c r="S40" i="46" s="1"/>
  <c r="N1138" i="47"/>
  <c r="N1477" i="47"/>
  <c r="O1478" i="47"/>
  <c r="N979" i="47"/>
  <c r="O980" i="47"/>
  <c r="N1539" i="47"/>
  <c r="O1540" i="47"/>
  <c r="N477" i="47"/>
  <c r="O478" i="47"/>
  <c r="N1199" i="47"/>
  <c r="O1200" i="47"/>
  <c r="N1338" i="47"/>
  <c r="O1339" i="47"/>
  <c r="S31" i="46" s="1"/>
  <c r="N660" i="47"/>
  <c r="O661" i="47"/>
  <c r="N1357" i="47"/>
  <c r="O1358" i="47"/>
  <c r="N737" i="47"/>
  <c r="O738" i="47"/>
  <c r="N397" i="47"/>
  <c r="O398" i="47"/>
  <c r="N1218" i="47"/>
  <c r="O1219" i="47"/>
  <c r="S8" i="46" s="1"/>
  <c r="N1177" i="47"/>
  <c r="O1178" i="47"/>
  <c r="N19" i="47"/>
  <c r="O20" i="47"/>
  <c r="N1098" i="47"/>
  <c r="O1099" i="47"/>
  <c r="S53" i="46" s="1"/>
  <c r="N258" i="47"/>
  <c r="O259" i="47"/>
  <c r="S49" i="46" s="1"/>
  <c r="N1557" i="47"/>
  <c r="O1558" i="47"/>
  <c r="N179" i="47"/>
  <c r="O180" i="47"/>
  <c r="N497" i="47"/>
  <c r="O498" i="47"/>
  <c r="N599" i="47"/>
  <c r="O600" i="47"/>
  <c r="N1699" i="47"/>
  <c r="O1700" i="47"/>
  <c r="N1079" i="47"/>
  <c r="O1080" i="47"/>
  <c r="N320" i="47"/>
  <c r="O321" i="47"/>
  <c r="O1019" i="47"/>
  <c r="S55" i="46" s="1"/>
  <c r="N1018" i="47"/>
  <c r="N1058" i="47"/>
  <c r="O1059" i="47"/>
  <c r="S48" i="46" s="1"/>
  <c r="N1258" i="47"/>
  <c r="O1259" i="47"/>
  <c r="S21" i="46" s="1"/>
  <c r="O940" i="47"/>
  <c r="N939" i="47"/>
  <c r="N39" i="47"/>
  <c r="O40" i="47"/>
  <c r="O121" i="47"/>
  <c r="N120" i="47"/>
  <c r="Q23" i="44"/>
  <c r="P23" i="42"/>
  <c r="Q23" i="42" s="1"/>
  <c r="Q50" i="36"/>
  <c r="U19" i="31"/>
  <c r="V19" i="31" s="1"/>
  <c r="U20" i="31" s="1"/>
  <c r="V20" i="31" s="1"/>
  <c r="U21" i="31" s="1"/>
  <c r="V21" i="31" s="1"/>
  <c r="P23" i="30"/>
  <c r="Q23" i="30" s="1"/>
  <c r="P48" i="31"/>
  <c r="Q48" i="31" s="1"/>
  <c r="P22" i="43"/>
  <c r="Q22" i="43" s="1"/>
  <c r="P49" i="39"/>
  <c r="P48" i="39" s="1"/>
  <c r="X17" i="31"/>
  <c r="Y17" i="31" s="1"/>
  <c r="W18" i="31"/>
  <c r="P23" i="29"/>
  <c r="P22" i="29" s="1"/>
  <c r="Q76" i="5"/>
  <c r="U19" i="38"/>
  <c r="V19" i="38" s="1"/>
  <c r="U20" i="38" s="1"/>
  <c r="X17" i="38"/>
  <c r="Y17" i="38" s="1"/>
  <c r="Q50" i="17"/>
  <c r="X70" i="19"/>
  <c r="Y70" i="19" s="1"/>
  <c r="U46" i="19"/>
  <c r="V46" i="19" s="1"/>
  <c r="X45" i="19" s="1"/>
  <c r="Y45" i="19" s="1"/>
  <c r="Q23" i="27"/>
  <c r="P76" i="32"/>
  <c r="P75" i="32" s="1"/>
  <c r="P77" i="39"/>
  <c r="Q77" i="39" s="1"/>
  <c r="U20" i="43"/>
  <c r="V20" i="43" s="1"/>
  <c r="X71" i="20"/>
  <c r="Y71" i="20" s="1"/>
  <c r="X20" i="28"/>
  <c r="Y20" i="28" s="1"/>
  <c r="P49" i="44"/>
  <c r="Q49" i="44" s="1"/>
  <c r="P76" i="31"/>
  <c r="Q76" i="31" s="1"/>
  <c r="U19" i="44"/>
  <c r="V19" i="44" s="1"/>
  <c r="W45" i="44"/>
  <c r="X44" i="44"/>
  <c r="Y44" i="44" s="1"/>
  <c r="P21" i="44"/>
  <c r="Q22" i="44"/>
  <c r="W73" i="44"/>
  <c r="X72" i="44"/>
  <c r="Y72" i="44" s="1"/>
  <c r="V46" i="44"/>
  <c r="W18" i="44"/>
  <c r="U74" i="44"/>
  <c r="P77" i="44"/>
  <c r="V72" i="43"/>
  <c r="X71" i="43" s="1"/>
  <c r="Y71" i="43" s="1"/>
  <c r="Q77" i="43"/>
  <c r="P76" i="43"/>
  <c r="W19" i="43"/>
  <c r="W44" i="43"/>
  <c r="X43" i="43"/>
  <c r="Y43" i="43" s="1"/>
  <c r="O50" i="43"/>
  <c r="N51" i="43"/>
  <c r="O51" i="43" s="1"/>
  <c r="P51" i="43" s="1"/>
  <c r="V45" i="43"/>
  <c r="U46" i="43" s="1"/>
  <c r="W71" i="43"/>
  <c r="X70" i="43"/>
  <c r="Y70" i="43" s="1"/>
  <c r="N51" i="42"/>
  <c r="O51" i="42" s="1"/>
  <c r="P51" i="42" s="1"/>
  <c r="O50" i="42"/>
  <c r="U45" i="42"/>
  <c r="Q77" i="42"/>
  <c r="P76" i="42"/>
  <c r="V19" i="42"/>
  <c r="U20" i="42" s="1"/>
  <c r="V74" i="42"/>
  <c r="U75" i="42" s="1"/>
  <c r="W44" i="42"/>
  <c r="V74" i="41"/>
  <c r="U75" i="41" s="1"/>
  <c r="P50" i="41"/>
  <c r="Q77" i="41"/>
  <c r="P76" i="41"/>
  <c r="P21" i="41"/>
  <c r="Q22" i="41"/>
  <c r="W46" i="41"/>
  <c r="X45" i="41"/>
  <c r="Y45" i="41" s="1"/>
  <c r="V20" i="41"/>
  <c r="U47" i="41"/>
  <c r="W70" i="40"/>
  <c r="X69" i="40"/>
  <c r="Y69" i="40" s="1"/>
  <c r="U46" i="40"/>
  <c r="Q50" i="40"/>
  <c r="P49" i="40"/>
  <c r="V18" i="40"/>
  <c r="U19" i="40" s="1"/>
  <c r="V71" i="40"/>
  <c r="W45" i="40"/>
  <c r="P77" i="40"/>
  <c r="X44" i="40"/>
  <c r="Y44" i="40" s="1"/>
  <c r="P23" i="40"/>
  <c r="U46" i="39"/>
  <c r="V20" i="39"/>
  <c r="W71" i="39"/>
  <c r="X70" i="39"/>
  <c r="Y70" i="39" s="1"/>
  <c r="W45" i="39"/>
  <c r="V72" i="39"/>
  <c r="Q49" i="38"/>
  <c r="P48" i="38"/>
  <c r="W46" i="38"/>
  <c r="X45" i="38"/>
  <c r="Y45" i="38" s="1"/>
  <c r="U47" i="38"/>
  <c r="W18" i="38"/>
  <c r="P23" i="38"/>
  <c r="V73" i="38"/>
  <c r="P77" i="38"/>
  <c r="Q23" i="37"/>
  <c r="V23" i="37"/>
  <c r="U24" i="37" s="1"/>
  <c r="Q22" i="37"/>
  <c r="P21" i="37"/>
  <c r="V72" i="37"/>
  <c r="X71" i="37" s="1"/>
  <c r="Y71" i="37" s="1"/>
  <c r="P50" i="37"/>
  <c r="X48" i="37"/>
  <c r="Y48" i="37" s="1"/>
  <c r="U50" i="37"/>
  <c r="W71" i="37"/>
  <c r="X70" i="37"/>
  <c r="Y70" i="37" s="1"/>
  <c r="P77" i="37"/>
  <c r="P23" i="36"/>
  <c r="P22" i="36" s="1"/>
  <c r="V20" i="36"/>
  <c r="X19" i="36" s="1"/>
  <c r="Y19" i="36" s="1"/>
  <c r="W74" i="36"/>
  <c r="X73" i="36"/>
  <c r="Y73" i="36" s="1"/>
  <c r="P77" i="36"/>
  <c r="V45" i="36"/>
  <c r="U46" i="36" s="1"/>
  <c r="Q49" i="36"/>
  <c r="P48" i="36"/>
  <c r="W19" i="36"/>
  <c r="X18" i="36"/>
  <c r="Y18" i="36" s="1"/>
  <c r="U75" i="36"/>
  <c r="Q50" i="35"/>
  <c r="P49" i="35"/>
  <c r="V73" i="35"/>
  <c r="X72" i="35" s="1"/>
  <c r="Y72" i="35" s="1"/>
  <c r="Q76" i="35"/>
  <c r="P75" i="35"/>
  <c r="V46" i="35"/>
  <c r="U47" i="35" s="1"/>
  <c r="W17" i="35"/>
  <c r="W72" i="35"/>
  <c r="X71" i="35"/>
  <c r="Y71" i="35" s="1"/>
  <c r="P23" i="35"/>
  <c r="U18" i="35"/>
  <c r="N78" i="34"/>
  <c r="O78" i="34" s="1"/>
  <c r="P78" i="34" s="1"/>
  <c r="O77" i="34"/>
  <c r="P50" i="34"/>
  <c r="V72" i="34"/>
  <c r="U73" i="34" s="1"/>
  <c r="V48" i="34"/>
  <c r="Q23" i="34"/>
  <c r="P22" i="34"/>
  <c r="V19" i="34"/>
  <c r="U20" i="34" s="1"/>
  <c r="W47" i="34"/>
  <c r="X46" i="34"/>
  <c r="Y46" i="34" s="1"/>
  <c r="P23" i="33"/>
  <c r="P22" i="33" s="1"/>
  <c r="W44" i="33"/>
  <c r="X43" i="33"/>
  <c r="Y43" i="33" s="1"/>
  <c r="V45" i="33"/>
  <c r="W45" i="33" s="1"/>
  <c r="N51" i="33"/>
  <c r="O51" i="33" s="1"/>
  <c r="P51" i="33" s="1"/>
  <c r="O50" i="33"/>
  <c r="N78" i="33"/>
  <c r="O78" i="33" s="1"/>
  <c r="P78" i="33" s="1"/>
  <c r="O77" i="33"/>
  <c r="V17" i="33"/>
  <c r="U18" i="33" s="1"/>
  <c r="V71" i="33"/>
  <c r="W16" i="33"/>
  <c r="X15" i="33"/>
  <c r="Y15" i="33" s="1"/>
  <c r="U75" i="32"/>
  <c r="V75" i="32" s="1"/>
  <c r="X73" i="32"/>
  <c r="Y73" i="32" s="1"/>
  <c r="P23" i="32"/>
  <c r="P22" i="32" s="1"/>
  <c r="W18" i="32"/>
  <c r="P50" i="32"/>
  <c r="W48" i="32"/>
  <c r="X47" i="32"/>
  <c r="Y47" i="32" s="1"/>
  <c r="W74" i="32"/>
  <c r="X17" i="32"/>
  <c r="Y17" i="32" s="1"/>
  <c r="U19" i="32"/>
  <c r="U49" i="32"/>
  <c r="P23" i="31"/>
  <c r="W47" i="31"/>
  <c r="X46" i="31"/>
  <c r="Y46" i="31" s="1"/>
  <c r="V73" i="31"/>
  <c r="P47" i="31"/>
  <c r="U48" i="31"/>
  <c r="X45" i="30"/>
  <c r="Y45" i="30" s="1"/>
  <c r="P50" i="30"/>
  <c r="P49" i="30" s="1"/>
  <c r="V19" i="30"/>
  <c r="U20" i="30" s="1"/>
  <c r="W72" i="30"/>
  <c r="W46" i="30"/>
  <c r="V73" i="30"/>
  <c r="V47" i="30"/>
  <c r="X46" i="30" s="1"/>
  <c r="Y46" i="30" s="1"/>
  <c r="W18" i="30"/>
  <c r="X17" i="30"/>
  <c r="Y17" i="30" s="1"/>
  <c r="P77" i="30"/>
  <c r="P76" i="29"/>
  <c r="Q76" i="29" s="1"/>
  <c r="V74" i="29"/>
  <c r="W19" i="29"/>
  <c r="P49" i="29"/>
  <c r="Q50" i="29"/>
  <c r="W46" i="29"/>
  <c r="X45" i="29"/>
  <c r="Y45" i="29" s="1"/>
  <c r="U47" i="29"/>
  <c r="U20" i="29"/>
  <c r="P50" i="28"/>
  <c r="P49" i="28" s="1"/>
  <c r="W45" i="28"/>
  <c r="X44" i="28"/>
  <c r="Y44" i="28" s="1"/>
  <c r="W74" i="28"/>
  <c r="X73" i="28"/>
  <c r="Y73" i="28" s="1"/>
  <c r="U46" i="28"/>
  <c r="W21" i="28"/>
  <c r="V75" i="28"/>
  <c r="X74" i="28" s="1"/>
  <c r="Y74" i="28" s="1"/>
  <c r="V22" i="28"/>
  <c r="U23" i="28" s="1"/>
  <c r="P23" i="28"/>
  <c r="P50" i="27"/>
  <c r="Q50" i="27" s="1"/>
  <c r="P77" i="27"/>
  <c r="P76" i="27" s="1"/>
  <c r="P76" i="26"/>
  <c r="P75" i="26" s="1"/>
  <c r="P23" i="26"/>
  <c r="Q23" i="26" s="1"/>
  <c r="V22" i="27"/>
  <c r="W22" i="27" s="1"/>
  <c r="Q22" i="27"/>
  <c r="P21" i="27"/>
  <c r="W72" i="27"/>
  <c r="X71" i="27"/>
  <c r="Y71" i="27" s="1"/>
  <c r="V47" i="27"/>
  <c r="U48" i="27" s="1"/>
  <c r="W21" i="27"/>
  <c r="X20" i="27"/>
  <c r="Y20" i="27" s="1"/>
  <c r="V73" i="27"/>
  <c r="U74" i="27" s="1"/>
  <c r="N51" i="26"/>
  <c r="O51" i="26" s="1"/>
  <c r="P51" i="26" s="1"/>
  <c r="O50" i="26"/>
  <c r="V44" i="26"/>
  <c r="U45" i="26" s="1"/>
  <c r="V20" i="26"/>
  <c r="U21" i="26" s="1"/>
  <c r="V72" i="26"/>
  <c r="P77" i="25"/>
  <c r="Q77" i="25" s="1"/>
  <c r="W45" i="25"/>
  <c r="X44" i="25"/>
  <c r="Y44" i="25" s="1"/>
  <c r="Q49" i="25"/>
  <c r="U46" i="25"/>
  <c r="W72" i="25"/>
  <c r="X71" i="25"/>
  <c r="Y71" i="25" s="1"/>
  <c r="P22" i="25"/>
  <c r="Q23" i="25"/>
  <c r="W21" i="25"/>
  <c r="X20" i="25"/>
  <c r="Y20" i="25" s="1"/>
  <c r="V73" i="25"/>
  <c r="U22" i="25"/>
  <c r="P23" i="24"/>
  <c r="Q23" i="24" s="1"/>
  <c r="P75" i="24"/>
  <c r="Q76" i="24"/>
  <c r="V47" i="24"/>
  <c r="U48" i="24" s="1"/>
  <c r="W71" i="24"/>
  <c r="P48" i="24"/>
  <c r="Q49" i="24"/>
  <c r="V20" i="24"/>
  <c r="U21" i="24" s="1"/>
  <c r="U72" i="24"/>
  <c r="P77" i="23"/>
  <c r="Q77" i="23" s="1"/>
  <c r="V72" i="23"/>
  <c r="X71" i="23" s="1"/>
  <c r="Y71" i="23" s="1"/>
  <c r="Q49" i="23"/>
  <c r="P48" i="23"/>
  <c r="W71" i="23"/>
  <c r="X70" i="23"/>
  <c r="Y70" i="23" s="1"/>
  <c r="W16" i="23"/>
  <c r="V45" i="23"/>
  <c r="U17" i="23"/>
  <c r="P50" i="22"/>
  <c r="P49" i="22" s="1"/>
  <c r="V18" i="22"/>
  <c r="U19" i="22" s="1"/>
  <c r="V73" i="22"/>
  <c r="U74" i="22" s="1"/>
  <c r="P77" i="22"/>
  <c r="V46" i="22"/>
  <c r="U47" i="22" s="1"/>
  <c r="P23" i="22"/>
  <c r="Q23" i="21"/>
  <c r="P50" i="21"/>
  <c r="P49" i="21" s="1"/>
  <c r="Q22" i="21"/>
  <c r="P21" i="21"/>
  <c r="W72" i="21"/>
  <c r="X71" i="21"/>
  <c r="Y71" i="21" s="1"/>
  <c r="U73" i="21"/>
  <c r="V17" i="21"/>
  <c r="U18" i="21" s="1"/>
  <c r="V45" i="21"/>
  <c r="U46" i="21" s="1"/>
  <c r="Q77" i="21"/>
  <c r="P76" i="21"/>
  <c r="P77" i="20"/>
  <c r="P76" i="20" s="1"/>
  <c r="P77" i="19"/>
  <c r="P76" i="19" s="1"/>
  <c r="N51" i="20"/>
  <c r="O51" i="20" s="1"/>
  <c r="P51" i="20" s="1"/>
  <c r="O50" i="20"/>
  <c r="W19" i="20"/>
  <c r="X18" i="20"/>
  <c r="Y18" i="20" s="1"/>
  <c r="W72" i="20"/>
  <c r="V20" i="20"/>
  <c r="X19" i="20" s="1"/>
  <c r="Y19" i="20" s="1"/>
  <c r="V73" i="20"/>
  <c r="V46" i="20"/>
  <c r="U47" i="20" s="1"/>
  <c r="W45" i="20"/>
  <c r="X44" i="20"/>
  <c r="Y44" i="20" s="1"/>
  <c r="O50" i="19"/>
  <c r="N51" i="19"/>
  <c r="O51" i="19" s="1"/>
  <c r="P51" i="19" s="1"/>
  <c r="V72" i="19"/>
  <c r="U73" i="19" s="1"/>
  <c r="W45" i="19"/>
  <c r="W19" i="19"/>
  <c r="U20" i="19"/>
  <c r="W71" i="19"/>
  <c r="V21" i="17"/>
  <c r="U22" i="17" s="1"/>
  <c r="P22" i="17"/>
  <c r="Q23" i="17"/>
  <c r="P48" i="17"/>
  <c r="Q49" i="17"/>
  <c r="V74" i="17"/>
  <c r="U75" i="17" s="1"/>
  <c r="W47" i="17"/>
  <c r="X46" i="17"/>
  <c r="Y46" i="17" s="1"/>
  <c r="U48" i="17"/>
  <c r="W73" i="17"/>
  <c r="X72" i="17"/>
  <c r="Y72" i="17" s="1"/>
  <c r="W20" i="17"/>
  <c r="X19" i="17"/>
  <c r="Y19" i="17" s="1"/>
  <c r="P76" i="17"/>
  <c r="Q77" i="17"/>
  <c r="V73" i="5"/>
  <c r="W73" i="5" s="1"/>
  <c r="P74" i="5"/>
  <c r="Q75" i="5"/>
  <c r="V45" i="5"/>
  <c r="U46" i="5" s="1"/>
  <c r="W44" i="5"/>
  <c r="X43" i="5"/>
  <c r="Y43" i="5" s="1"/>
  <c r="P48" i="5"/>
  <c r="Q49" i="5"/>
  <c r="P21" i="23" l="1"/>
  <c r="Q50" i="21"/>
  <c r="Q23" i="19"/>
  <c r="Q76" i="28"/>
  <c r="N1299" i="47"/>
  <c r="O1300" i="47"/>
  <c r="N1599" i="47"/>
  <c r="O1600" i="47"/>
  <c r="O1240" i="47"/>
  <c r="N1239" i="47"/>
  <c r="N559" i="47"/>
  <c r="O760" i="47"/>
  <c r="P21" i="39"/>
  <c r="P20" i="39" s="1"/>
  <c r="X19" i="31"/>
  <c r="Y19" i="31" s="1"/>
  <c r="Q76" i="32"/>
  <c r="Q49" i="39"/>
  <c r="Q23" i="29"/>
  <c r="W19" i="31"/>
  <c r="X18" i="31"/>
  <c r="Y18" i="31" s="1"/>
  <c r="Q22" i="20"/>
  <c r="W20" i="31"/>
  <c r="P21" i="43"/>
  <c r="Q21" i="43" s="1"/>
  <c r="P22" i="30"/>
  <c r="Q22" i="30" s="1"/>
  <c r="P22" i="26"/>
  <c r="P21" i="26" s="1"/>
  <c r="P22" i="42"/>
  <c r="Q22" i="42" s="1"/>
  <c r="N119" i="47"/>
  <c r="O120" i="47"/>
  <c r="O1138" i="47"/>
  <c r="N1137" i="47"/>
  <c r="O779" i="47"/>
  <c r="S54" i="46" s="1"/>
  <c r="N778" i="47"/>
  <c r="N78" i="47"/>
  <c r="O79" i="47"/>
  <c r="N197" i="47"/>
  <c r="O198" i="47"/>
  <c r="N798" i="47"/>
  <c r="O799" i="47"/>
  <c r="S82" i="46" s="1"/>
  <c r="O1058" i="47"/>
  <c r="N1057" i="47"/>
  <c r="N1698" i="47"/>
  <c r="O1699" i="47"/>
  <c r="S12" i="46" s="1"/>
  <c r="N1556" i="47"/>
  <c r="O1557" i="47"/>
  <c r="N1176" i="47"/>
  <c r="O1177" i="47"/>
  <c r="N1356" i="47"/>
  <c r="O1357" i="47"/>
  <c r="O477" i="47"/>
  <c r="N476" i="47"/>
  <c r="N818" i="47"/>
  <c r="O819" i="47"/>
  <c r="S52" i="46" s="1"/>
  <c r="N1118" i="47"/>
  <c r="O1119" i="47"/>
  <c r="S81" i="46" s="1"/>
  <c r="O218" i="47"/>
  <c r="N217" i="47"/>
  <c r="N1658" i="47"/>
  <c r="O1659" i="47"/>
  <c r="S20" i="46" s="1"/>
  <c r="N57" i="47"/>
  <c r="O58" i="47"/>
  <c r="N278" i="47"/>
  <c r="O279" i="47"/>
  <c r="S77" i="46" s="1"/>
  <c r="N838" i="47"/>
  <c r="O839" i="47"/>
  <c r="S80" i="46" s="1"/>
  <c r="N678" i="47"/>
  <c r="O679" i="47"/>
  <c r="S73" i="46" s="1"/>
  <c r="O1018" i="47"/>
  <c r="N1017" i="47"/>
  <c r="N1517" i="47"/>
  <c r="O1518" i="47"/>
  <c r="N139" i="47"/>
  <c r="O140" i="47"/>
  <c r="O359" i="47"/>
  <c r="S88" i="46" s="1"/>
  <c r="N358" i="47"/>
  <c r="N238" i="47"/>
  <c r="O239" i="47"/>
  <c r="S67" i="46" s="1"/>
  <c r="N518" i="47"/>
  <c r="O519" i="47"/>
  <c r="S78" i="46" s="1"/>
  <c r="O939" i="47"/>
  <c r="S37" i="46" s="1"/>
  <c r="N938" i="47"/>
  <c r="N856" i="47"/>
  <c r="O857" i="47"/>
  <c r="N558" i="47"/>
  <c r="O559" i="47"/>
  <c r="S85" i="46" s="1"/>
  <c r="O698" i="47"/>
  <c r="N697" i="47"/>
  <c r="N878" i="47"/>
  <c r="O879" i="47"/>
  <c r="S72" i="46" s="1"/>
  <c r="N319" i="47"/>
  <c r="O320" i="47"/>
  <c r="N496" i="47"/>
  <c r="O497" i="47"/>
  <c r="O1098" i="47"/>
  <c r="N1097" i="47"/>
  <c r="O397" i="47"/>
  <c r="N396" i="47"/>
  <c r="O1338" i="47"/>
  <c r="N1337" i="47"/>
  <c r="O979" i="47"/>
  <c r="S56" i="46" s="1"/>
  <c r="N978" i="47"/>
  <c r="N1316" i="47"/>
  <c r="O1317" i="47"/>
  <c r="N1418" i="47"/>
  <c r="O1419" i="47"/>
  <c r="S30" i="46" s="1"/>
  <c r="N419" i="47"/>
  <c r="O420" i="47"/>
  <c r="N438" i="47"/>
  <c r="O439" i="47"/>
  <c r="S87" i="46" s="1"/>
  <c r="N1436" i="47"/>
  <c r="O1437" i="47"/>
  <c r="N1498" i="47"/>
  <c r="O1499" i="47"/>
  <c r="S14" i="46" s="1"/>
  <c r="O958" i="47"/>
  <c r="N957" i="47"/>
  <c r="N898" i="47"/>
  <c r="O899" i="47"/>
  <c r="S34" i="46" s="1"/>
  <c r="O159" i="47"/>
  <c r="S75" i="46" s="1"/>
  <c r="N158" i="47"/>
  <c r="N1277" i="47"/>
  <c r="O1278" i="47"/>
  <c r="O717" i="47"/>
  <c r="N716" i="47"/>
  <c r="N38" i="47"/>
  <c r="O39" i="47"/>
  <c r="S33" i="46" s="1"/>
  <c r="N1257" i="47"/>
  <c r="O1258" i="47"/>
  <c r="N1078" i="47"/>
  <c r="O1079" i="47"/>
  <c r="S76" i="46" s="1"/>
  <c r="N598" i="47"/>
  <c r="O599" i="47"/>
  <c r="S86" i="46" s="1"/>
  <c r="N178" i="47"/>
  <c r="O179" i="47"/>
  <c r="S36" i="46" s="1"/>
  <c r="N257" i="47"/>
  <c r="O258" i="47"/>
  <c r="O19" i="47"/>
  <c r="S5" i="46" s="1"/>
  <c r="N18" i="47"/>
  <c r="N1217" i="47"/>
  <c r="O1218" i="47"/>
  <c r="N736" i="47"/>
  <c r="O737" i="47"/>
  <c r="N659" i="47"/>
  <c r="O660" i="47"/>
  <c r="N1198" i="47"/>
  <c r="O1199" i="47"/>
  <c r="S19" i="46" s="1"/>
  <c r="N1538" i="47"/>
  <c r="O1539" i="47"/>
  <c r="S24" i="46" s="1"/>
  <c r="N1476" i="47"/>
  <c r="O1477" i="47"/>
  <c r="N1038" i="47"/>
  <c r="O1039" i="47"/>
  <c r="S83" i="46" s="1"/>
  <c r="O459" i="47"/>
  <c r="S41" i="46" s="1"/>
  <c r="N458" i="47"/>
  <c r="N338" i="47"/>
  <c r="O339" i="47"/>
  <c r="S60" i="46" s="1"/>
  <c r="N1157" i="47"/>
  <c r="O1158" i="47"/>
  <c r="N1457" i="47"/>
  <c r="O1458" i="47"/>
  <c r="O998" i="47"/>
  <c r="N997" i="47"/>
  <c r="N1636" i="47"/>
  <c r="O1637" i="47"/>
  <c r="N1578" i="47"/>
  <c r="O1579" i="47"/>
  <c r="S6" i="46" s="1"/>
  <c r="N1676" i="47"/>
  <c r="O1677" i="47"/>
  <c r="N1397" i="47"/>
  <c r="O1398" i="47"/>
  <c r="N298" i="47"/>
  <c r="O299" i="47"/>
  <c r="S43" i="46" s="1"/>
  <c r="O379" i="47"/>
  <c r="S51" i="46" s="1"/>
  <c r="N378" i="47"/>
  <c r="N1618" i="47"/>
  <c r="O1619" i="47"/>
  <c r="S28" i="46" s="1"/>
  <c r="O918" i="47"/>
  <c r="N917" i="47"/>
  <c r="N758" i="47"/>
  <c r="O759" i="47"/>
  <c r="S70" i="46" s="1"/>
  <c r="N1379" i="47"/>
  <c r="O1380" i="47"/>
  <c r="O637" i="47"/>
  <c r="N636" i="47"/>
  <c r="N579" i="47"/>
  <c r="O580" i="47"/>
  <c r="O540" i="47"/>
  <c r="N539" i="47"/>
  <c r="O619" i="47"/>
  <c r="S38" i="46" s="1"/>
  <c r="N618" i="47"/>
  <c r="O98" i="47"/>
  <c r="N97" i="47"/>
  <c r="X16" i="33"/>
  <c r="Y16" i="33" s="1"/>
  <c r="P48" i="44"/>
  <c r="Q48" i="44" s="1"/>
  <c r="P75" i="31"/>
  <c r="Q75" i="31" s="1"/>
  <c r="Q76" i="26"/>
  <c r="P22" i="24"/>
  <c r="P21" i="24" s="1"/>
  <c r="Q77" i="19"/>
  <c r="X73" i="17"/>
  <c r="Y73" i="17" s="1"/>
  <c r="P50" i="20"/>
  <c r="Q50" i="20" s="1"/>
  <c r="Q23" i="33"/>
  <c r="Q50" i="28"/>
  <c r="Q23" i="32"/>
  <c r="P76" i="23"/>
  <c r="Q76" i="23" s="1"/>
  <c r="P49" i="27"/>
  <c r="P48" i="27" s="1"/>
  <c r="Q77" i="27"/>
  <c r="P76" i="39"/>
  <c r="Q76" i="39" s="1"/>
  <c r="X21" i="27"/>
  <c r="Y21" i="27" s="1"/>
  <c r="Q50" i="30"/>
  <c r="V74" i="44"/>
  <c r="U75" i="44" s="1"/>
  <c r="U47" i="44"/>
  <c r="W19" i="44"/>
  <c r="X18" i="44"/>
  <c r="Y18" i="44" s="1"/>
  <c r="W46" i="44"/>
  <c r="Q77" i="44"/>
  <c r="P76" i="44"/>
  <c r="P20" i="44"/>
  <c r="Q21" i="44"/>
  <c r="X45" i="44"/>
  <c r="Y45" i="44" s="1"/>
  <c r="U20" i="44"/>
  <c r="W45" i="43"/>
  <c r="U21" i="43"/>
  <c r="X44" i="43"/>
  <c r="Y44" i="43" s="1"/>
  <c r="V46" i="43"/>
  <c r="X45" i="43" s="1"/>
  <c r="Y45" i="43" s="1"/>
  <c r="Q76" i="43"/>
  <c r="P75" i="43"/>
  <c r="P50" i="43"/>
  <c r="W20" i="43"/>
  <c r="X19" i="43"/>
  <c r="Y19" i="43" s="1"/>
  <c r="W72" i="43"/>
  <c r="U73" i="43"/>
  <c r="P50" i="42"/>
  <c r="Q50" i="42" s="1"/>
  <c r="V75" i="42"/>
  <c r="U76" i="42" s="1"/>
  <c r="V20" i="42"/>
  <c r="U21" i="42" s="1"/>
  <c r="V45" i="42"/>
  <c r="W74" i="42"/>
  <c r="X73" i="42"/>
  <c r="Y73" i="42" s="1"/>
  <c r="Q76" i="42"/>
  <c r="P75" i="42"/>
  <c r="W19" i="42"/>
  <c r="X18" i="42"/>
  <c r="Y18" i="42" s="1"/>
  <c r="V47" i="41"/>
  <c r="Q50" i="41"/>
  <c r="P49" i="41"/>
  <c r="Q21" i="41"/>
  <c r="P20" i="41"/>
  <c r="V75" i="41"/>
  <c r="X74" i="41" s="1"/>
  <c r="Y74" i="41" s="1"/>
  <c r="Q76" i="41"/>
  <c r="P75" i="41"/>
  <c r="W20" i="41"/>
  <c r="X19" i="41"/>
  <c r="Y19" i="41" s="1"/>
  <c r="U21" i="41"/>
  <c r="W74" i="41"/>
  <c r="X73" i="41"/>
  <c r="Y73" i="41" s="1"/>
  <c r="W71" i="40"/>
  <c r="P48" i="40"/>
  <c r="Q49" i="40"/>
  <c r="Q23" i="40"/>
  <c r="P22" i="40"/>
  <c r="W18" i="40"/>
  <c r="X17" i="40"/>
  <c r="Y17" i="40" s="1"/>
  <c r="U72" i="40"/>
  <c r="V46" i="40"/>
  <c r="U47" i="40" s="1"/>
  <c r="Q77" i="40"/>
  <c r="P76" i="40"/>
  <c r="V19" i="40"/>
  <c r="X70" i="40"/>
  <c r="Y70" i="40" s="1"/>
  <c r="U73" i="39"/>
  <c r="X71" i="39"/>
  <c r="Y71" i="39" s="1"/>
  <c r="W20" i="39"/>
  <c r="X19" i="39"/>
  <c r="Y19" i="39" s="1"/>
  <c r="Q48" i="39"/>
  <c r="P47" i="39"/>
  <c r="U21" i="39"/>
  <c r="W72" i="39"/>
  <c r="Q21" i="39"/>
  <c r="V46" i="39"/>
  <c r="U47" i="39" s="1"/>
  <c r="W73" i="38"/>
  <c r="X72" i="38"/>
  <c r="Y72" i="38" s="1"/>
  <c r="W19" i="38"/>
  <c r="X18" i="38"/>
  <c r="Y18" i="38" s="1"/>
  <c r="U74" i="38"/>
  <c r="V47" i="38"/>
  <c r="Q77" i="38"/>
  <c r="P76" i="38"/>
  <c r="Q23" i="38"/>
  <c r="P22" i="38"/>
  <c r="Q48" i="38"/>
  <c r="P47" i="38"/>
  <c r="V20" i="38"/>
  <c r="U21" i="38" s="1"/>
  <c r="Q77" i="37"/>
  <c r="P76" i="37"/>
  <c r="U73" i="37"/>
  <c r="V50" i="37"/>
  <c r="U51" i="37" s="1"/>
  <c r="W23" i="37"/>
  <c r="X23" i="37" s="1"/>
  <c r="Y23" i="37" s="1"/>
  <c r="X22" i="37"/>
  <c r="Y22" i="37" s="1"/>
  <c r="W72" i="37"/>
  <c r="V24" i="37"/>
  <c r="Q50" i="37"/>
  <c r="P49" i="37"/>
  <c r="P20" i="37"/>
  <c r="Q21" i="37"/>
  <c r="Q23" i="36"/>
  <c r="V46" i="36"/>
  <c r="U47" i="36" s="1"/>
  <c r="V75" i="36"/>
  <c r="U76" i="36" s="1"/>
  <c r="Q48" i="36"/>
  <c r="P47" i="36"/>
  <c r="W45" i="36"/>
  <c r="X44" i="36"/>
  <c r="Y44" i="36" s="1"/>
  <c r="W20" i="36"/>
  <c r="Q22" i="36"/>
  <c r="P21" i="36"/>
  <c r="Q77" i="36"/>
  <c r="P76" i="36"/>
  <c r="U21" i="36"/>
  <c r="W73" i="35"/>
  <c r="Q75" i="35"/>
  <c r="P74" i="35"/>
  <c r="U74" i="35"/>
  <c r="V18" i="35"/>
  <c r="V47" i="35"/>
  <c r="U48" i="35" s="1"/>
  <c r="Q49" i="35"/>
  <c r="P48" i="35"/>
  <c r="Q23" i="35"/>
  <c r="P22" i="35"/>
  <c r="W46" i="35"/>
  <c r="X45" i="35"/>
  <c r="Y45" i="35" s="1"/>
  <c r="V73" i="34"/>
  <c r="Q22" i="34"/>
  <c r="P21" i="34"/>
  <c r="P49" i="34"/>
  <c r="Q50" i="34"/>
  <c r="W19" i="34"/>
  <c r="X18" i="34"/>
  <c r="Y18" i="34" s="1"/>
  <c r="W48" i="34"/>
  <c r="X47" i="34"/>
  <c r="Y47" i="34" s="1"/>
  <c r="V20" i="34"/>
  <c r="X19" i="34" s="1"/>
  <c r="Y19" i="34" s="1"/>
  <c r="U49" i="34"/>
  <c r="W72" i="34"/>
  <c r="X71" i="34"/>
  <c r="Y71" i="34" s="1"/>
  <c r="P77" i="34"/>
  <c r="P50" i="33"/>
  <c r="P49" i="33" s="1"/>
  <c r="X44" i="33"/>
  <c r="Y44" i="33" s="1"/>
  <c r="P77" i="33"/>
  <c r="Q77" i="33" s="1"/>
  <c r="U46" i="33"/>
  <c r="V18" i="33"/>
  <c r="P21" i="33"/>
  <c r="Q22" i="33"/>
  <c r="W71" i="33"/>
  <c r="X70" i="33"/>
  <c r="Y70" i="33" s="1"/>
  <c r="W17" i="33"/>
  <c r="U72" i="33"/>
  <c r="W75" i="32"/>
  <c r="V49" i="32"/>
  <c r="Q50" i="32"/>
  <c r="P49" i="32"/>
  <c r="P21" i="32"/>
  <c r="Q22" i="32"/>
  <c r="X74" i="32"/>
  <c r="Y74" i="32" s="1"/>
  <c r="V19" i="32"/>
  <c r="U20" i="32" s="1"/>
  <c r="Q75" i="32"/>
  <c r="P74" i="32"/>
  <c r="U76" i="32"/>
  <c r="Q23" i="31"/>
  <c r="P22" i="31"/>
  <c r="V48" i="31"/>
  <c r="U49" i="31" s="1"/>
  <c r="W73" i="31"/>
  <c r="X72" i="31"/>
  <c r="Y72" i="31" s="1"/>
  <c r="X20" i="31"/>
  <c r="Y20" i="31" s="1"/>
  <c r="P46" i="31"/>
  <c r="Q47" i="31"/>
  <c r="U22" i="31"/>
  <c r="U74" i="31"/>
  <c r="W21" i="31"/>
  <c r="U48" i="30"/>
  <c r="V20" i="30"/>
  <c r="X19" i="30" s="1"/>
  <c r="Y19" i="30" s="1"/>
  <c r="W73" i="30"/>
  <c r="X72" i="30"/>
  <c r="Y72" i="30" s="1"/>
  <c r="U74" i="30"/>
  <c r="Q77" i="30"/>
  <c r="P76" i="30"/>
  <c r="W47" i="30"/>
  <c r="Q49" i="30"/>
  <c r="P48" i="30"/>
  <c r="W19" i="30"/>
  <c r="X18" i="30"/>
  <c r="Y18" i="30" s="1"/>
  <c r="P75" i="29"/>
  <c r="Q75" i="29" s="1"/>
  <c r="V20" i="29"/>
  <c r="Q22" i="29"/>
  <c r="P21" i="29"/>
  <c r="W74" i="29"/>
  <c r="X73" i="29"/>
  <c r="Y73" i="29" s="1"/>
  <c r="U75" i="29"/>
  <c r="V47" i="29"/>
  <c r="P48" i="29"/>
  <c r="Q49" i="29"/>
  <c r="U76" i="28"/>
  <c r="Q49" i="28"/>
  <c r="P48" i="28"/>
  <c r="W22" i="28"/>
  <c r="X21" i="28"/>
  <c r="Y21" i="28" s="1"/>
  <c r="Q75" i="28"/>
  <c r="P74" i="28"/>
  <c r="V23" i="28"/>
  <c r="W23" i="28" s="1"/>
  <c r="X23" i="28" s="1"/>
  <c r="V46" i="28"/>
  <c r="U47" i="28" s="1"/>
  <c r="Q23" i="28"/>
  <c r="P22" i="28"/>
  <c r="W75" i="28"/>
  <c r="W47" i="27"/>
  <c r="X46" i="27"/>
  <c r="Y46" i="27" s="1"/>
  <c r="Q76" i="27"/>
  <c r="P75" i="27"/>
  <c r="V74" i="27"/>
  <c r="U75" i="27" s="1"/>
  <c r="W73" i="27"/>
  <c r="X72" i="27"/>
  <c r="Y72" i="27" s="1"/>
  <c r="U23" i="27"/>
  <c r="V48" i="27"/>
  <c r="U49" i="27" s="1"/>
  <c r="Q21" i="27"/>
  <c r="P20" i="27"/>
  <c r="W72" i="26"/>
  <c r="X71" i="26"/>
  <c r="Y71" i="26" s="1"/>
  <c r="V21" i="26"/>
  <c r="X20" i="26" s="1"/>
  <c r="Y20" i="26" s="1"/>
  <c r="V45" i="26"/>
  <c r="X44" i="26" s="1"/>
  <c r="Y44" i="26" s="1"/>
  <c r="Q75" i="26"/>
  <c r="P74" i="26"/>
  <c r="U73" i="26"/>
  <c r="W44" i="26"/>
  <c r="X43" i="26"/>
  <c r="Y43" i="26" s="1"/>
  <c r="W20" i="26"/>
  <c r="X19" i="26"/>
  <c r="Y19" i="26" s="1"/>
  <c r="P50" i="26"/>
  <c r="P76" i="25"/>
  <c r="Q76" i="25" s="1"/>
  <c r="W73" i="25"/>
  <c r="X72" i="25"/>
  <c r="Y72" i="25" s="1"/>
  <c r="V46" i="25"/>
  <c r="U47" i="25" s="1"/>
  <c r="U74" i="25"/>
  <c r="Q48" i="25"/>
  <c r="P47" i="25"/>
  <c r="Q22" i="25"/>
  <c r="P21" i="25"/>
  <c r="V22" i="25"/>
  <c r="U23" i="25" s="1"/>
  <c r="V72" i="24"/>
  <c r="W20" i="24"/>
  <c r="X19" i="24"/>
  <c r="Y19" i="24" s="1"/>
  <c r="Q48" i="24"/>
  <c r="P47" i="24"/>
  <c r="V48" i="24"/>
  <c r="V21" i="24"/>
  <c r="X20" i="24" s="1"/>
  <c r="Y20" i="24" s="1"/>
  <c r="W47" i="24"/>
  <c r="X46" i="24"/>
  <c r="Y46" i="24" s="1"/>
  <c r="P74" i="24"/>
  <c r="Q75" i="24"/>
  <c r="V17" i="23"/>
  <c r="P20" i="23"/>
  <c r="Q21" i="23"/>
  <c r="P47" i="23"/>
  <c r="Q48" i="23"/>
  <c r="W45" i="23"/>
  <c r="X44" i="23"/>
  <c r="Y44" i="23" s="1"/>
  <c r="W72" i="23"/>
  <c r="U46" i="23"/>
  <c r="U73" i="23"/>
  <c r="Q50" i="22"/>
  <c r="W46" i="22"/>
  <c r="X45" i="22"/>
  <c r="Y45" i="22" s="1"/>
  <c r="V74" i="22"/>
  <c r="U75" i="22" s="1"/>
  <c r="Q49" i="22"/>
  <c r="P48" i="22"/>
  <c r="Q77" i="22"/>
  <c r="P76" i="22"/>
  <c r="W18" i="22"/>
  <c r="X17" i="22"/>
  <c r="Y17" i="22" s="1"/>
  <c r="V47" i="22"/>
  <c r="X46" i="22" s="1"/>
  <c r="Y46" i="22" s="1"/>
  <c r="V19" i="22"/>
  <c r="P22" i="22"/>
  <c r="Q23" i="22"/>
  <c r="W73" i="22"/>
  <c r="X72" i="22"/>
  <c r="Y72" i="22" s="1"/>
  <c r="V46" i="21"/>
  <c r="U47" i="21" s="1"/>
  <c r="V18" i="21"/>
  <c r="X17" i="21" s="1"/>
  <c r="Y17" i="21" s="1"/>
  <c r="Q49" i="21"/>
  <c r="P48" i="21"/>
  <c r="V73" i="21"/>
  <c r="Q21" i="21"/>
  <c r="P20" i="21"/>
  <c r="Q76" i="21"/>
  <c r="P75" i="21"/>
  <c r="W45" i="21"/>
  <c r="X44" i="21"/>
  <c r="Y44" i="21" s="1"/>
  <c r="W17" i="21"/>
  <c r="X16" i="21"/>
  <c r="Y16" i="21" s="1"/>
  <c r="Q77" i="20"/>
  <c r="U21" i="20"/>
  <c r="U47" i="19"/>
  <c r="V47" i="19" s="1"/>
  <c r="X46" i="19" s="1"/>
  <c r="Y46" i="19" s="1"/>
  <c r="V47" i="20"/>
  <c r="U48" i="20" s="1"/>
  <c r="W73" i="20"/>
  <c r="X72" i="20"/>
  <c r="Y72" i="20" s="1"/>
  <c r="Q76" i="20"/>
  <c r="P75" i="20"/>
  <c r="W46" i="20"/>
  <c r="V21" i="20"/>
  <c r="X20" i="20" s="1"/>
  <c r="Y20" i="20" s="1"/>
  <c r="U74" i="20"/>
  <c r="X45" i="20"/>
  <c r="Y45" i="20" s="1"/>
  <c r="Q21" i="20"/>
  <c r="P20" i="20"/>
  <c r="W20" i="20"/>
  <c r="Q76" i="19"/>
  <c r="P75" i="19"/>
  <c r="V20" i="19"/>
  <c r="U21" i="19" s="1"/>
  <c r="W72" i="19"/>
  <c r="X71" i="19"/>
  <c r="Y71" i="19" s="1"/>
  <c r="P21" i="19"/>
  <c r="Q22" i="19"/>
  <c r="P50" i="19"/>
  <c r="V73" i="19"/>
  <c r="U74" i="19" s="1"/>
  <c r="W46" i="19"/>
  <c r="W74" i="17"/>
  <c r="Q22" i="17"/>
  <c r="P21" i="17"/>
  <c r="P75" i="17"/>
  <c r="Q76" i="17"/>
  <c r="V48" i="17"/>
  <c r="U49" i="17" s="1"/>
  <c r="P47" i="17"/>
  <c r="Q48" i="17"/>
  <c r="V22" i="17"/>
  <c r="U23" i="17" s="1"/>
  <c r="V75" i="17"/>
  <c r="U76" i="17" s="1"/>
  <c r="W21" i="17"/>
  <c r="X20" i="17"/>
  <c r="Y20" i="17" s="1"/>
  <c r="X72" i="5"/>
  <c r="Y72" i="5" s="1"/>
  <c r="U74" i="5"/>
  <c r="V74" i="5" s="1"/>
  <c r="U75" i="5" s="1"/>
  <c r="V75" i="5" s="1"/>
  <c r="U76" i="5" s="1"/>
  <c r="P73" i="5"/>
  <c r="Q74" i="5"/>
  <c r="P47" i="5"/>
  <c r="Q48" i="5"/>
  <c r="V46" i="5"/>
  <c r="W45" i="5"/>
  <c r="X44" i="5"/>
  <c r="Y44" i="5" s="1"/>
  <c r="O1599" i="47" l="1"/>
  <c r="S9" i="46" s="1"/>
  <c r="N1598" i="47"/>
  <c r="N1238" i="47"/>
  <c r="O1239" i="47"/>
  <c r="S11" i="46" s="1"/>
  <c r="N1298" i="47"/>
  <c r="O1299" i="47"/>
  <c r="S32" i="46" s="1"/>
  <c r="P74" i="31"/>
  <c r="P73" i="31" s="1"/>
  <c r="P20" i="43"/>
  <c r="P19" i="43" s="1"/>
  <c r="P75" i="23"/>
  <c r="P74" i="23" s="1"/>
  <c r="Q22" i="26"/>
  <c r="P21" i="42"/>
  <c r="P20" i="42" s="1"/>
  <c r="P47" i="44"/>
  <c r="P46" i="44" s="1"/>
  <c r="P21" i="30"/>
  <c r="P20" i="30" s="1"/>
  <c r="P49" i="20"/>
  <c r="P48" i="20" s="1"/>
  <c r="P75" i="39"/>
  <c r="Q75" i="39" s="1"/>
  <c r="O539" i="47"/>
  <c r="S57" i="46" s="1"/>
  <c r="N538" i="47"/>
  <c r="N377" i="47"/>
  <c r="O378" i="47"/>
  <c r="N977" i="47"/>
  <c r="O978" i="47"/>
  <c r="O938" i="47"/>
  <c r="N937" i="47"/>
  <c r="N1016" i="47"/>
  <c r="O1017" i="47"/>
  <c r="N635" i="47"/>
  <c r="O636" i="47"/>
  <c r="O18" i="47"/>
  <c r="N17" i="47"/>
  <c r="N715" i="47"/>
  <c r="O716" i="47"/>
  <c r="N157" i="47"/>
  <c r="O158" i="47"/>
  <c r="N956" i="47"/>
  <c r="O957" i="47"/>
  <c r="N1336" i="47"/>
  <c r="O1337" i="47"/>
  <c r="N1096" i="47"/>
  <c r="O1097" i="47"/>
  <c r="N696" i="47"/>
  <c r="O697" i="47"/>
  <c r="N357" i="47"/>
  <c r="O358" i="47"/>
  <c r="O476" i="47"/>
  <c r="N475" i="47"/>
  <c r="N1136" i="47"/>
  <c r="O1137" i="47"/>
  <c r="O97" i="47"/>
  <c r="N96" i="47"/>
  <c r="N916" i="47"/>
  <c r="O917" i="47"/>
  <c r="O997" i="47"/>
  <c r="N996" i="47"/>
  <c r="O458" i="47"/>
  <c r="N457" i="47"/>
  <c r="O396" i="47"/>
  <c r="N395" i="47"/>
  <c r="N216" i="47"/>
  <c r="O217" i="47"/>
  <c r="N1056" i="47"/>
  <c r="O1057" i="47"/>
  <c r="N777" i="47"/>
  <c r="O778" i="47"/>
  <c r="N1378" i="47"/>
  <c r="O1379" i="47"/>
  <c r="S22" i="46" s="1"/>
  <c r="N1396" i="47"/>
  <c r="O1397" i="47"/>
  <c r="N1577" i="47"/>
  <c r="O1578" i="47"/>
  <c r="O1157" i="47"/>
  <c r="N1156" i="47"/>
  <c r="N1537" i="47"/>
  <c r="O1538" i="47"/>
  <c r="N658" i="47"/>
  <c r="O659" i="47"/>
  <c r="S45" i="46" s="1"/>
  <c r="N1216" i="47"/>
  <c r="O1217" i="47"/>
  <c r="O257" i="47"/>
  <c r="N256" i="47"/>
  <c r="O598" i="47"/>
  <c r="N597" i="47"/>
  <c r="N1256" i="47"/>
  <c r="O1257" i="47"/>
  <c r="N1276" i="47"/>
  <c r="O1277" i="47"/>
  <c r="N897" i="47"/>
  <c r="O898" i="47"/>
  <c r="O1498" i="47"/>
  <c r="N1497" i="47"/>
  <c r="N437" i="47"/>
  <c r="O438" i="47"/>
  <c r="N1417" i="47"/>
  <c r="O1418" i="47"/>
  <c r="O496" i="47"/>
  <c r="N495" i="47"/>
  <c r="N877" i="47"/>
  <c r="O878" i="47"/>
  <c r="O558" i="47"/>
  <c r="N557" i="47"/>
  <c r="N237" i="47"/>
  <c r="O238" i="47"/>
  <c r="N138" i="47"/>
  <c r="O139" i="47"/>
  <c r="S47" i="46" s="1"/>
  <c r="O838" i="47"/>
  <c r="N837" i="47"/>
  <c r="N56" i="47"/>
  <c r="O57" i="47"/>
  <c r="O818" i="47"/>
  <c r="N817" i="47"/>
  <c r="O1356" i="47"/>
  <c r="N1355" i="47"/>
  <c r="N1555" i="47"/>
  <c r="O1556" i="47"/>
  <c r="N196" i="47"/>
  <c r="O197" i="47"/>
  <c r="N118" i="47"/>
  <c r="O119" i="47"/>
  <c r="S63" i="46" s="1"/>
  <c r="O618" i="47"/>
  <c r="N617" i="47"/>
  <c r="O579" i="47"/>
  <c r="S58" i="46" s="1"/>
  <c r="N578" i="47"/>
  <c r="N757" i="47"/>
  <c r="O758" i="47"/>
  <c r="N1617" i="47"/>
  <c r="O1618" i="47"/>
  <c r="N297" i="47"/>
  <c r="O298" i="47"/>
  <c r="O1676" i="47"/>
  <c r="N1675" i="47"/>
  <c r="N1635" i="47"/>
  <c r="O1636" i="47"/>
  <c r="N1456" i="47"/>
  <c r="O1457" i="47"/>
  <c r="O338" i="47"/>
  <c r="N337" i="47"/>
  <c r="N1037" i="47"/>
  <c r="O1038" i="47"/>
  <c r="N1475" i="47"/>
  <c r="O1476" i="47"/>
  <c r="N1197" i="47"/>
  <c r="O1198" i="47"/>
  <c r="O736" i="47"/>
  <c r="N735" i="47"/>
  <c r="N177" i="47"/>
  <c r="O178" i="47"/>
  <c r="N1077" i="47"/>
  <c r="O1078" i="47"/>
  <c r="N37" i="47"/>
  <c r="O38" i="47"/>
  <c r="N1435" i="47"/>
  <c r="O1436" i="47"/>
  <c r="N418" i="47"/>
  <c r="O419" i="47"/>
  <c r="S59" i="46" s="1"/>
  <c r="N1315" i="47"/>
  <c r="O1316" i="47"/>
  <c r="N318" i="47"/>
  <c r="O319" i="47"/>
  <c r="S71" i="46" s="1"/>
  <c r="N855" i="47"/>
  <c r="O856" i="47"/>
  <c r="N517" i="47"/>
  <c r="O518" i="47"/>
  <c r="N1516" i="47"/>
  <c r="O1517" i="47"/>
  <c r="N677" i="47"/>
  <c r="O678" i="47"/>
  <c r="N277" i="47"/>
  <c r="O278" i="47"/>
  <c r="N1657" i="47"/>
  <c r="O1658" i="47"/>
  <c r="O1118" i="47"/>
  <c r="N1117" i="47"/>
  <c r="O1176" i="47"/>
  <c r="N1175" i="47"/>
  <c r="N1697" i="47"/>
  <c r="O1698" i="47"/>
  <c r="O798" i="47"/>
  <c r="N797" i="47"/>
  <c r="O78" i="47"/>
  <c r="N77" i="47"/>
  <c r="P49" i="42"/>
  <c r="Q49" i="42" s="1"/>
  <c r="Q22" i="24"/>
  <c r="X45" i="36"/>
  <c r="Y45" i="36" s="1"/>
  <c r="X46" i="35"/>
  <c r="Y46" i="35" s="1"/>
  <c r="V48" i="30"/>
  <c r="X47" i="30" s="1"/>
  <c r="Y47" i="30" s="1"/>
  <c r="Q49" i="27"/>
  <c r="U46" i="26"/>
  <c r="V46" i="26" s="1"/>
  <c r="U47" i="26" s="1"/>
  <c r="X46" i="20"/>
  <c r="Y46" i="20" s="1"/>
  <c r="W74" i="5"/>
  <c r="X73" i="5"/>
  <c r="Y73" i="5" s="1"/>
  <c r="X45" i="21"/>
  <c r="Y45" i="21" s="1"/>
  <c r="X73" i="22"/>
  <c r="Y73" i="22" s="1"/>
  <c r="V75" i="44"/>
  <c r="U76" i="44" s="1"/>
  <c r="Q20" i="44"/>
  <c r="P19" i="44"/>
  <c r="V20" i="44"/>
  <c r="U21" i="44" s="1"/>
  <c r="Q76" i="44"/>
  <c r="P75" i="44"/>
  <c r="W74" i="44"/>
  <c r="X73" i="44"/>
  <c r="Y73" i="44" s="1"/>
  <c r="V47" i="44"/>
  <c r="U48" i="44" s="1"/>
  <c r="V73" i="43"/>
  <c r="U74" i="43" s="1"/>
  <c r="Q75" i="43"/>
  <c r="P74" i="43"/>
  <c r="V21" i="43"/>
  <c r="U47" i="43"/>
  <c r="Q50" i="43"/>
  <c r="P49" i="43"/>
  <c r="W46" i="43"/>
  <c r="X19" i="42"/>
  <c r="Y19" i="42" s="1"/>
  <c r="V21" i="42"/>
  <c r="V76" i="42"/>
  <c r="U77" i="42" s="1"/>
  <c r="W45" i="42"/>
  <c r="X44" i="42"/>
  <c r="Y44" i="42" s="1"/>
  <c r="X20" i="42"/>
  <c r="Y20" i="42" s="1"/>
  <c r="X74" i="42"/>
  <c r="Y74" i="42" s="1"/>
  <c r="U46" i="42"/>
  <c r="Q75" i="42"/>
  <c r="P74" i="42"/>
  <c r="W20" i="42"/>
  <c r="W75" i="42"/>
  <c r="V21" i="41"/>
  <c r="U22" i="41" s="1"/>
  <c r="W47" i="41"/>
  <c r="X46" i="41"/>
  <c r="Y46" i="41" s="1"/>
  <c r="Q75" i="41"/>
  <c r="P74" i="41"/>
  <c r="W75" i="41"/>
  <c r="P19" i="41"/>
  <c r="Q20" i="41"/>
  <c r="U48" i="41"/>
  <c r="Q49" i="41"/>
  <c r="P48" i="41"/>
  <c r="U76" i="41"/>
  <c r="W19" i="40"/>
  <c r="V72" i="40"/>
  <c r="U73" i="40" s="1"/>
  <c r="Q48" i="40"/>
  <c r="P47" i="40"/>
  <c r="U20" i="40"/>
  <c r="W46" i="40"/>
  <c r="X45" i="40"/>
  <c r="Y45" i="40" s="1"/>
  <c r="X18" i="40"/>
  <c r="Y18" i="40" s="1"/>
  <c r="P21" i="40"/>
  <c r="Q22" i="40"/>
  <c r="Q76" i="40"/>
  <c r="P75" i="40"/>
  <c r="V47" i="40"/>
  <c r="P19" i="39"/>
  <c r="Q20" i="39"/>
  <c r="V21" i="39"/>
  <c r="V73" i="39"/>
  <c r="U74" i="39" s="1"/>
  <c r="Q47" i="39"/>
  <c r="P46" i="39"/>
  <c r="W46" i="39"/>
  <c r="X45" i="39"/>
  <c r="Y45" i="39" s="1"/>
  <c r="V47" i="39"/>
  <c r="X46" i="39" s="1"/>
  <c r="Y46" i="39" s="1"/>
  <c r="V21" i="38"/>
  <c r="X20" i="38" s="1"/>
  <c r="Y20" i="38" s="1"/>
  <c r="V74" i="38"/>
  <c r="U75" i="38" s="1"/>
  <c r="Q22" i="38"/>
  <c r="P21" i="38"/>
  <c r="W20" i="38"/>
  <c r="X19" i="38"/>
  <c r="Y19" i="38" s="1"/>
  <c r="W47" i="38"/>
  <c r="X46" i="38"/>
  <c r="Y46" i="38" s="1"/>
  <c r="Q47" i="38"/>
  <c r="P46" i="38"/>
  <c r="Q76" i="38"/>
  <c r="P75" i="38"/>
  <c r="U48" i="38"/>
  <c r="V51" i="37"/>
  <c r="Q20" i="37"/>
  <c r="P19" i="37"/>
  <c r="Q49" i="37"/>
  <c r="P48" i="37"/>
  <c r="Y24" i="37"/>
  <c r="Z24" i="37" s="1"/>
  <c r="W24" i="37"/>
  <c r="V73" i="37"/>
  <c r="U74" i="37" s="1"/>
  <c r="W50" i="37"/>
  <c r="X50" i="37" s="1"/>
  <c r="Y50" i="37" s="1"/>
  <c r="X49" i="37"/>
  <c r="Y49" i="37" s="1"/>
  <c r="Q76" i="37"/>
  <c r="P75" i="37"/>
  <c r="V47" i="36"/>
  <c r="P20" i="36"/>
  <c r="Q21" i="36"/>
  <c r="Q47" i="36"/>
  <c r="P46" i="36"/>
  <c r="W75" i="36"/>
  <c r="X74" i="36"/>
  <c r="Y74" i="36" s="1"/>
  <c r="V21" i="36"/>
  <c r="U22" i="36" s="1"/>
  <c r="P75" i="36"/>
  <c r="Q76" i="36"/>
  <c r="V76" i="36"/>
  <c r="W76" i="36" s="1"/>
  <c r="W46" i="36"/>
  <c r="W18" i="35"/>
  <c r="X17" i="35"/>
  <c r="Y17" i="35" s="1"/>
  <c r="Q74" i="35"/>
  <c r="P73" i="35"/>
  <c r="Q22" i="35"/>
  <c r="P21" i="35"/>
  <c r="V48" i="35"/>
  <c r="U19" i="35"/>
  <c r="Q48" i="35"/>
  <c r="P47" i="35"/>
  <c r="W47" i="35"/>
  <c r="V74" i="35"/>
  <c r="U21" i="34"/>
  <c r="V21" i="34" s="1"/>
  <c r="Q77" i="34"/>
  <c r="P76" i="34"/>
  <c r="W73" i="34"/>
  <c r="X72" i="34"/>
  <c r="Y72" i="34" s="1"/>
  <c r="W20" i="34"/>
  <c r="Q21" i="34"/>
  <c r="P20" i="34"/>
  <c r="V49" i="34"/>
  <c r="U50" i="34" s="1"/>
  <c r="Q49" i="34"/>
  <c r="P48" i="34"/>
  <c r="U74" i="34"/>
  <c r="Q50" i="33"/>
  <c r="P76" i="33"/>
  <c r="Q76" i="33" s="1"/>
  <c r="V46" i="33"/>
  <c r="U47" i="33" s="1"/>
  <c r="V47" i="33" s="1"/>
  <c r="P48" i="33"/>
  <c r="Q49" i="33"/>
  <c r="Q21" i="33"/>
  <c r="P20" i="33"/>
  <c r="V72" i="33"/>
  <c r="U73" i="33" s="1"/>
  <c r="W18" i="33"/>
  <c r="X17" i="33"/>
  <c r="Y17" i="33" s="1"/>
  <c r="U19" i="33"/>
  <c r="W49" i="32"/>
  <c r="X48" i="32"/>
  <c r="Y48" i="32" s="1"/>
  <c r="U50" i="32"/>
  <c r="V20" i="32"/>
  <c r="U21" i="32" s="1"/>
  <c r="Q74" i="32"/>
  <c r="P73" i="32"/>
  <c r="Q49" i="32"/>
  <c r="P48" i="32"/>
  <c r="V76" i="32"/>
  <c r="U77" i="32" s="1"/>
  <c r="W19" i="32"/>
  <c r="X18" i="32"/>
  <c r="Y18" i="32" s="1"/>
  <c r="Q21" i="32"/>
  <c r="P20" i="32"/>
  <c r="Q22" i="31"/>
  <c r="P21" i="31"/>
  <c r="V49" i="31"/>
  <c r="W49" i="31" s="1"/>
  <c r="V22" i="31"/>
  <c r="U23" i="31" s="1"/>
  <c r="W48" i="31"/>
  <c r="X47" i="31"/>
  <c r="Y47" i="31" s="1"/>
  <c r="P45" i="31"/>
  <c r="Q46" i="31"/>
  <c r="V74" i="31"/>
  <c r="U75" i="31" s="1"/>
  <c r="U21" i="30"/>
  <c r="V21" i="30" s="1"/>
  <c r="U22" i="30" s="1"/>
  <c r="P47" i="30"/>
  <c r="Q48" i="30"/>
  <c r="V74" i="30"/>
  <c r="Q76" i="30"/>
  <c r="P75" i="30"/>
  <c r="W20" i="30"/>
  <c r="P74" i="29"/>
  <c r="Q74" i="29" s="1"/>
  <c r="V75" i="29"/>
  <c r="Q21" i="29"/>
  <c r="P20" i="29"/>
  <c r="W47" i="29"/>
  <c r="X46" i="29"/>
  <c r="Y46" i="29" s="1"/>
  <c r="W20" i="29"/>
  <c r="X19" i="29"/>
  <c r="Y19" i="29" s="1"/>
  <c r="Q48" i="29"/>
  <c r="P47" i="29"/>
  <c r="U48" i="29"/>
  <c r="U21" i="29"/>
  <c r="V47" i="28"/>
  <c r="U48" i="28" s="1"/>
  <c r="Q22" i="28"/>
  <c r="P21" i="28"/>
  <c r="Q74" i="28"/>
  <c r="P73" i="28"/>
  <c r="P47" i="28"/>
  <c r="Q48" i="28"/>
  <c r="W46" i="28"/>
  <c r="X45" i="28"/>
  <c r="Y45" i="28" s="1"/>
  <c r="V76" i="28"/>
  <c r="U77" i="28" s="1"/>
  <c r="U24" i="28"/>
  <c r="X22" i="28"/>
  <c r="Y22" i="28" s="1"/>
  <c r="Q20" i="27"/>
  <c r="P19" i="27"/>
  <c r="W48" i="27"/>
  <c r="Q75" i="27"/>
  <c r="P74" i="27"/>
  <c r="V75" i="27"/>
  <c r="U76" i="27" s="1"/>
  <c r="X47" i="27"/>
  <c r="Y47" i="27" s="1"/>
  <c r="Q48" i="27"/>
  <c r="P47" i="27"/>
  <c r="V23" i="27"/>
  <c r="V49" i="27"/>
  <c r="W49" i="27" s="1"/>
  <c r="W74" i="27"/>
  <c r="X73" i="27"/>
  <c r="Y73" i="27" s="1"/>
  <c r="Q50" i="26"/>
  <c r="P49" i="26"/>
  <c r="Q74" i="26"/>
  <c r="P73" i="26"/>
  <c r="W45" i="26"/>
  <c r="Q21" i="26"/>
  <c r="P20" i="26"/>
  <c r="W21" i="26"/>
  <c r="V73" i="26"/>
  <c r="U22" i="26"/>
  <c r="P75" i="25"/>
  <c r="Q75" i="25" s="1"/>
  <c r="V23" i="25"/>
  <c r="W23" i="25" s="1"/>
  <c r="X23" i="25" s="1"/>
  <c r="Q47" i="25"/>
  <c r="P46" i="25"/>
  <c r="W46" i="25"/>
  <c r="X45" i="25"/>
  <c r="Y45" i="25" s="1"/>
  <c r="V47" i="25"/>
  <c r="U48" i="25" s="1"/>
  <c r="W22" i="25"/>
  <c r="X21" i="25"/>
  <c r="Y21" i="25" s="1"/>
  <c r="P20" i="25"/>
  <c r="Q21" i="25"/>
  <c r="V74" i="25"/>
  <c r="U75" i="25" s="1"/>
  <c r="U22" i="24"/>
  <c r="V22" i="24" s="1"/>
  <c r="U23" i="24" s="1"/>
  <c r="W72" i="24"/>
  <c r="X71" i="24"/>
  <c r="Y71" i="24" s="1"/>
  <c r="W48" i="24"/>
  <c r="Q74" i="24"/>
  <c r="P73" i="24"/>
  <c r="U49" i="24"/>
  <c r="P20" i="24"/>
  <c r="Q21" i="24"/>
  <c r="X47" i="24"/>
  <c r="Y47" i="24" s="1"/>
  <c r="W21" i="24"/>
  <c r="Q47" i="24"/>
  <c r="P46" i="24"/>
  <c r="U73" i="24"/>
  <c r="W17" i="23"/>
  <c r="X16" i="23"/>
  <c r="Y16" i="23" s="1"/>
  <c r="V46" i="23"/>
  <c r="U47" i="23" s="1"/>
  <c r="P46" i="23"/>
  <c r="Q47" i="23"/>
  <c r="V73" i="23"/>
  <c r="U18" i="23"/>
  <c r="Q20" i="23"/>
  <c r="P19" i="23"/>
  <c r="U48" i="22"/>
  <c r="V48" i="22" s="1"/>
  <c r="X47" i="22" s="1"/>
  <c r="Y47" i="22" s="1"/>
  <c r="W19" i="22"/>
  <c r="X18" i="22"/>
  <c r="Y18" i="22" s="1"/>
  <c r="Q76" i="22"/>
  <c r="P75" i="22"/>
  <c r="V75" i="22"/>
  <c r="U76" i="22" s="1"/>
  <c r="Q22" i="22"/>
  <c r="P21" i="22"/>
  <c r="W47" i="22"/>
  <c r="U20" i="22"/>
  <c r="Q48" i="22"/>
  <c r="P47" i="22"/>
  <c r="W74" i="22"/>
  <c r="V47" i="21"/>
  <c r="U48" i="21" s="1"/>
  <c r="W18" i="21"/>
  <c r="Q48" i="21"/>
  <c r="P47" i="21"/>
  <c r="U19" i="21"/>
  <c r="W73" i="21"/>
  <c r="X72" i="21"/>
  <c r="Y72" i="21" s="1"/>
  <c r="Q75" i="21"/>
  <c r="P74" i="21"/>
  <c r="P19" i="21"/>
  <c r="Q20" i="21"/>
  <c r="U74" i="21"/>
  <c r="W46" i="21"/>
  <c r="V74" i="20"/>
  <c r="U75" i="20" s="1"/>
  <c r="U22" i="20"/>
  <c r="V48" i="20"/>
  <c r="U49" i="20" s="1"/>
  <c r="Q75" i="20"/>
  <c r="P74" i="20"/>
  <c r="Q20" i="20"/>
  <c r="P19" i="20"/>
  <c r="W21" i="20"/>
  <c r="W47" i="20"/>
  <c r="V74" i="19"/>
  <c r="U75" i="19" s="1"/>
  <c r="U48" i="19"/>
  <c r="W20" i="19"/>
  <c r="X19" i="19"/>
  <c r="Y19" i="19" s="1"/>
  <c r="W73" i="19"/>
  <c r="X72" i="19"/>
  <c r="Y72" i="19" s="1"/>
  <c r="Q21" i="19"/>
  <c r="P20" i="19"/>
  <c r="Q75" i="19"/>
  <c r="P74" i="19"/>
  <c r="Q50" i="19"/>
  <c r="P49" i="19"/>
  <c r="W47" i="19"/>
  <c r="V21" i="19"/>
  <c r="V76" i="17"/>
  <c r="W76" i="17" s="1"/>
  <c r="V23" i="17"/>
  <c r="U24" i="17" s="1"/>
  <c r="W48" i="17"/>
  <c r="X47" i="17"/>
  <c r="Y47" i="17" s="1"/>
  <c r="P20" i="17"/>
  <c r="Q21" i="17"/>
  <c r="Q47" i="17"/>
  <c r="P46" i="17"/>
  <c r="V49" i="17"/>
  <c r="W49" i="17" s="1"/>
  <c r="W75" i="17"/>
  <c r="X74" i="17"/>
  <c r="Y74" i="17" s="1"/>
  <c r="W22" i="17"/>
  <c r="X21" i="17"/>
  <c r="Y21" i="17" s="1"/>
  <c r="P74" i="17"/>
  <c r="Q75" i="17"/>
  <c r="V76" i="5"/>
  <c r="W76" i="5" s="1"/>
  <c r="W75" i="5"/>
  <c r="X74" i="5"/>
  <c r="Y74" i="5" s="1"/>
  <c r="P72" i="5"/>
  <c r="Q73" i="5"/>
  <c r="U47" i="5"/>
  <c r="W46" i="5"/>
  <c r="X45" i="5"/>
  <c r="Y45" i="5" s="1"/>
  <c r="P46" i="5"/>
  <c r="Q47" i="5"/>
  <c r="P74" i="39" l="1"/>
  <c r="P73" i="39" s="1"/>
  <c r="Q74" i="31"/>
  <c r="W47" i="46"/>
  <c r="E47" i="46" s="1"/>
  <c r="W139" i="46"/>
  <c r="Q20" i="43"/>
  <c r="W61" i="46"/>
  <c r="E61" i="46" s="1"/>
  <c r="W153" i="46"/>
  <c r="Q47" i="44"/>
  <c r="N1237" i="47"/>
  <c r="O1238" i="47"/>
  <c r="N1597" i="47"/>
  <c r="O1598" i="47"/>
  <c r="N1297" i="47"/>
  <c r="O1298" i="47"/>
  <c r="Q21" i="42"/>
  <c r="Q21" i="30"/>
  <c r="Q75" i="23"/>
  <c r="Q49" i="20"/>
  <c r="P48" i="42"/>
  <c r="P47" i="42" s="1"/>
  <c r="O735" i="47"/>
  <c r="N734" i="47"/>
  <c r="O337" i="47"/>
  <c r="N336" i="47"/>
  <c r="N616" i="47"/>
  <c r="O617" i="47"/>
  <c r="N1354" i="47"/>
  <c r="O1355" i="47"/>
  <c r="N556" i="47"/>
  <c r="O557" i="47"/>
  <c r="O495" i="47"/>
  <c r="N494" i="47"/>
  <c r="N255" i="47"/>
  <c r="O256" i="47"/>
  <c r="O1697" i="47"/>
  <c r="N1696" i="47"/>
  <c r="O1516" i="47"/>
  <c r="N1515" i="47"/>
  <c r="O1315" i="47"/>
  <c r="N1314" i="47"/>
  <c r="N1076" i="47"/>
  <c r="O1077" i="47"/>
  <c r="N1474" i="47"/>
  <c r="O1475" i="47"/>
  <c r="N1634" i="47"/>
  <c r="O1635" i="47"/>
  <c r="O757" i="47"/>
  <c r="N756" i="47"/>
  <c r="N195" i="47"/>
  <c r="O196" i="47"/>
  <c r="N55" i="47"/>
  <c r="O56" i="47"/>
  <c r="N436" i="47"/>
  <c r="O437" i="47"/>
  <c r="N1255" i="47"/>
  <c r="O1256" i="47"/>
  <c r="O658" i="47"/>
  <c r="N657" i="47"/>
  <c r="O1577" i="47"/>
  <c r="N1576" i="47"/>
  <c r="N776" i="47"/>
  <c r="O777" i="47"/>
  <c r="O916" i="47"/>
  <c r="N915" i="47"/>
  <c r="N356" i="47"/>
  <c r="O357" i="47"/>
  <c r="N955" i="47"/>
  <c r="O956" i="47"/>
  <c r="N634" i="47"/>
  <c r="O635" i="47"/>
  <c r="N976" i="47"/>
  <c r="O977" i="47"/>
  <c r="O1175" i="47"/>
  <c r="N1174" i="47"/>
  <c r="N1674" i="47"/>
  <c r="O1675" i="47"/>
  <c r="N577" i="47"/>
  <c r="O578" i="47"/>
  <c r="N816" i="47"/>
  <c r="O817" i="47"/>
  <c r="O837" i="47"/>
  <c r="N836" i="47"/>
  <c r="O1497" i="47"/>
  <c r="N1496" i="47"/>
  <c r="O597" i="47"/>
  <c r="N596" i="47"/>
  <c r="N1155" i="47"/>
  <c r="O1156" i="47"/>
  <c r="N394" i="47"/>
  <c r="O395" i="47"/>
  <c r="N995" i="47"/>
  <c r="O996" i="47"/>
  <c r="N95" i="47"/>
  <c r="O96" i="47"/>
  <c r="N474" i="47"/>
  <c r="O475" i="47"/>
  <c r="N16" i="47"/>
  <c r="O17" i="47"/>
  <c r="N936" i="47"/>
  <c r="O937" i="47"/>
  <c r="N76" i="47"/>
  <c r="O77" i="47"/>
  <c r="O1117" i="47"/>
  <c r="N1116" i="47"/>
  <c r="N456" i="47"/>
  <c r="O457" i="47"/>
  <c r="N537" i="47"/>
  <c r="O538" i="47"/>
  <c r="N276" i="47"/>
  <c r="O277" i="47"/>
  <c r="N854" i="47"/>
  <c r="O855" i="47"/>
  <c r="N1434" i="47"/>
  <c r="O1435" i="47"/>
  <c r="O297" i="47"/>
  <c r="N296" i="47"/>
  <c r="N137" i="47"/>
  <c r="O138" i="47"/>
  <c r="N896" i="47"/>
  <c r="O897" i="47"/>
  <c r="O1378" i="47"/>
  <c r="N1377" i="47"/>
  <c r="O216" i="47"/>
  <c r="N215" i="47"/>
  <c r="N1135" i="47"/>
  <c r="O1136" i="47"/>
  <c r="N1095" i="47"/>
  <c r="O1096" i="47"/>
  <c r="N714" i="47"/>
  <c r="O715" i="47"/>
  <c r="N1015" i="47"/>
  <c r="O1016" i="47"/>
  <c r="N796" i="47"/>
  <c r="O797" i="47"/>
  <c r="O1657" i="47"/>
  <c r="N1656" i="47"/>
  <c r="N676" i="47"/>
  <c r="O677" i="47"/>
  <c r="N516" i="47"/>
  <c r="O517" i="47"/>
  <c r="N317" i="47"/>
  <c r="O318" i="47"/>
  <c r="N417" i="47"/>
  <c r="O418" i="47"/>
  <c r="O37" i="47"/>
  <c r="N36" i="47"/>
  <c r="N176" i="47"/>
  <c r="O177" i="47"/>
  <c r="N1196" i="47"/>
  <c r="O1197" i="47"/>
  <c r="O1037" i="47"/>
  <c r="N1036" i="47"/>
  <c r="N1455" i="47"/>
  <c r="O1456" i="47"/>
  <c r="N1616" i="47"/>
  <c r="O1617" i="47"/>
  <c r="N117" i="47"/>
  <c r="O118" i="47"/>
  <c r="O1555" i="47"/>
  <c r="N1554" i="47"/>
  <c r="N236" i="47"/>
  <c r="O237" i="47"/>
  <c r="O877" i="47"/>
  <c r="N876" i="47"/>
  <c r="N1416" i="47"/>
  <c r="O1417" i="47"/>
  <c r="N1275" i="47"/>
  <c r="O1276" i="47"/>
  <c r="N1215" i="47"/>
  <c r="O1216" i="47"/>
  <c r="N1536" i="47"/>
  <c r="O1537" i="47"/>
  <c r="N1395" i="47"/>
  <c r="O1396" i="47"/>
  <c r="N1055" i="47"/>
  <c r="O1056" i="47"/>
  <c r="N695" i="47"/>
  <c r="O696" i="47"/>
  <c r="N1335" i="47"/>
  <c r="O1336" i="47"/>
  <c r="N156" i="47"/>
  <c r="O157" i="47"/>
  <c r="N376" i="47"/>
  <c r="O377" i="47"/>
  <c r="W48" i="30"/>
  <c r="P74" i="25"/>
  <c r="Q74" i="25" s="1"/>
  <c r="X75" i="17"/>
  <c r="Y75" i="17" s="1"/>
  <c r="U49" i="30"/>
  <c r="V49" i="30" s="1"/>
  <c r="U50" i="30" s="1"/>
  <c r="V50" i="30" s="1"/>
  <c r="U51" i="30" s="1"/>
  <c r="U22" i="34"/>
  <c r="V22" i="34" s="1"/>
  <c r="X20" i="34"/>
  <c r="Y20" i="34" s="1"/>
  <c r="X46" i="28"/>
  <c r="Y46" i="28" s="1"/>
  <c r="P73" i="29"/>
  <c r="Q73" i="29" s="1"/>
  <c r="X74" i="44"/>
  <c r="Y74" i="44" s="1"/>
  <c r="V48" i="44"/>
  <c r="V76" i="44"/>
  <c r="U77" i="44" s="1"/>
  <c r="Q75" i="44"/>
  <c r="P74" i="44"/>
  <c r="Q46" i="44"/>
  <c r="P45" i="44"/>
  <c r="P18" i="44"/>
  <c r="Q19" i="44"/>
  <c r="W20" i="44"/>
  <c r="X19" i="44"/>
  <c r="Y19" i="44" s="1"/>
  <c r="W47" i="44"/>
  <c r="X46" i="44"/>
  <c r="Y46" i="44" s="1"/>
  <c r="X47" i="44"/>
  <c r="Y47" i="44" s="1"/>
  <c r="V21" i="44"/>
  <c r="X20" i="44" s="1"/>
  <c r="Y20" i="44" s="1"/>
  <c r="W75" i="44"/>
  <c r="V47" i="43"/>
  <c r="U48" i="43" s="1"/>
  <c r="W21" i="43"/>
  <c r="X20" i="43"/>
  <c r="Y20" i="43" s="1"/>
  <c r="U22" i="43"/>
  <c r="W73" i="43"/>
  <c r="X72" i="43"/>
  <c r="Y72" i="43" s="1"/>
  <c r="Q49" i="43"/>
  <c r="P48" i="43"/>
  <c r="Q19" i="43"/>
  <c r="P18" i="43"/>
  <c r="Q74" i="43"/>
  <c r="P73" i="43"/>
  <c r="V74" i="43"/>
  <c r="X73" i="43" s="1"/>
  <c r="Y73" i="43" s="1"/>
  <c r="V77" i="42"/>
  <c r="U78" i="42" s="1"/>
  <c r="Q74" i="42"/>
  <c r="P73" i="42"/>
  <c r="V46" i="42"/>
  <c r="U47" i="42" s="1"/>
  <c r="W21" i="42"/>
  <c r="Q20" i="42"/>
  <c r="P19" i="42"/>
  <c r="W76" i="42"/>
  <c r="X75" i="42"/>
  <c r="Y75" i="42" s="1"/>
  <c r="U22" i="42"/>
  <c r="V76" i="41"/>
  <c r="V22" i="41"/>
  <c r="W22" i="41" s="1"/>
  <c r="Q48" i="41"/>
  <c r="P47" i="41"/>
  <c r="Q19" i="41"/>
  <c r="P18" i="41"/>
  <c r="Q74" i="41"/>
  <c r="P73" i="41"/>
  <c r="V48" i="41"/>
  <c r="U49" i="41" s="1"/>
  <c r="W21" i="41"/>
  <c r="X20" i="41"/>
  <c r="Y20" i="41" s="1"/>
  <c r="P46" i="40"/>
  <c r="Q47" i="40"/>
  <c r="V73" i="40"/>
  <c r="X72" i="40" s="1"/>
  <c r="Y72" i="40" s="1"/>
  <c r="U48" i="40"/>
  <c r="Q21" i="40"/>
  <c r="P20" i="40"/>
  <c r="Q75" i="40"/>
  <c r="P74" i="40"/>
  <c r="W72" i="40"/>
  <c r="X71" i="40"/>
  <c r="Y71" i="40" s="1"/>
  <c r="W47" i="40"/>
  <c r="X46" i="40"/>
  <c r="Y46" i="40" s="1"/>
  <c r="V20" i="40"/>
  <c r="U21" i="40" s="1"/>
  <c r="Q74" i="39"/>
  <c r="W21" i="39"/>
  <c r="X20" i="39"/>
  <c r="Y20" i="39" s="1"/>
  <c r="W73" i="39"/>
  <c r="X72" i="39"/>
  <c r="Y72" i="39" s="1"/>
  <c r="W47" i="39"/>
  <c r="P45" i="39"/>
  <c r="Q46" i="39"/>
  <c r="V74" i="39"/>
  <c r="U75" i="39" s="1"/>
  <c r="U48" i="39"/>
  <c r="U22" i="39"/>
  <c r="Q19" i="39"/>
  <c r="P18" i="39"/>
  <c r="Q75" i="38"/>
  <c r="P74" i="38"/>
  <c r="P20" i="38"/>
  <c r="Q21" i="38"/>
  <c r="W74" i="38"/>
  <c r="X73" i="38"/>
  <c r="Y73" i="38" s="1"/>
  <c r="W21" i="38"/>
  <c r="Q46" i="38"/>
  <c r="P45" i="38"/>
  <c r="V75" i="38"/>
  <c r="X74" i="38" s="1"/>
  <c r="Y74" i="38" s="1"/>
  <c r="V48" i="38"/>
  <c r="U22" i="38"/>
  <c r="P18" i="37"/>
  <c r="Q19" i="37"/>
  <c r="Q75" i="37"/>
  <c r="P74" i="37"/>
  <c r="Z23" i="37"/>
  <c r="AA24" i="37"/>
  <c r="AF24" i="37" s="1"/>
  <c r="W73" i="37"/>
  <c r="X72" i="37"/>
  <c r="Y72" i="37" s="1"/>
  <c r="Q48" i="37"/>
  <c r="P47" i="37"/>
  <c r="V74" i="37"/>
  <c r="U75" i="37" s="1"/>
  <c r="Y51" i="37"/>
  <c r="Z51" i="37" s="1"/>
  <c r="W51" i="37"/>
  <c r="V22" i="36"/>
  <c r="W22" i="36" s="1"/>
  <c r="Q75" i="36"/>
  <c r="P74" i="36"/>
  <c r="X75" i="36"/>
  <c r="Y75" i="36" s="1"/>
  <c r="P45" i="36"/>
  <c r="Q46" i="36"/>
  <c r="W47" i="36"/>
  <c r="X46" i="36"/>
  <c r="Y46" i="36" s="1"/>
  <c r="Q20" i="36"/>
  <c r="P19" i="36"/>
  <c r="W21" i="36"/>
  <c r="X20" i="36"/>
  <c r="Y20" i="36" s="1"/>
  <c r="U77" i="36"/>
  <c r="U48" i="36"/>
  <c r="V19" i="35"/>
  <c r="Q21" i="35"/>
  <c r="P20" i="35"/>
  <c r="W74" i="35"/>
  <c r="X73" i="35"/>
  <c r="Y73" i="35" s="1"/>
  <c r="U75" i="35"/>
  <c r="W48" i="35"/>
  <c r="X47" i="35"/>
  <c r="Y47" i="35" s="1"/>
  <c r="P46" i="35"/>
  <c r="Q47" i="35"/>
  <c r="U49" i="35"/>
  <c r="Q73" i="35"/>
  <c r="P72" i="35"/>
  <c r="V50" i="34"/>
  <c r="W50" i="34" s="1"/>
  <c r="X50" i="34" s="1"/>
  <c r="V74" i="34"/>
  <c r="W49" i="34"/>
  <c r="X48" i="34"/>
  <c r="Y48" i="34" s="1"/>
  <c r="Q48" i="34"/>
  <c r="P47" i="34"/>
  <c r="Q76" i="34"/>
  <c r="P75" i="34"/>
  <c r="P19" i="34"/>
  <c r="Q20" i="34"/>
  <c r="W21" i="34"/>
  <c r="U48" i="33"/>
  <c r="W47" i="33"/>
  <c r="Q48" i="33"/>
  <c r="P47" i="33"/>
  <c r="P75" i="33"/>
  <c r="Q75" i="33" s="1"/>
  <c r="W46" i="33"/>
  <c r="X46" i="33"/>
  <c r="Y46" i="33" s="1"/>
  <c r="X45" i="33"/>
  <c r="Y45" i="33" s="1"/>
  <c r="V73" i="33"/>
  <c r="X72" i="33" s="1"/>
  <c r="Y72" i="33" s="1"/>
  <c r="V19" i="33"/>
  <c r="W72" i="33"/>
  <c r="X71" i="33"/>
  <c r="Y71" i="33" s="1"/>
  <c r="Q20" i="33"/>
  <c r="P19" i="33"/>
  <c r="X19" i="32"/>
  <c r="Y19" i="32" s="1"/>
  <c r="V77" i="32"/>
  <c r="W77" i="32" s="1"/>
  <c r="X77" i="32" s="1"/>
  <c r="V21" i="32"/>
  <c r="U22" i="32" s="1"/>
  <c r="P19" i="32"/>
  <c r="Q20" i="32"/>
  <c r="V50" i="32"/>
  <c r="U51" i="32" s="1"/>
  <c r="Q48" i="32"/>
  <c r="P47" i="32"/>
  <c r="W76" i="32"/>
  <c r="X75" i="32"/>
  <c r="Y75" i="32" s="1"/>
  <c r="Q73" i="32"/>
  <c r="P72" i="32"/>
  <c r="W20" i="32"/>
  <c r="U50" i="31"/>
  <c r="V50" i="31" s="1"/>
  <c r="U51" i="31" s="1"/>
  <c r="X48" i="31"/>
  <c r="Y48" i="31" s="1"/>
  <c r="Q21" i="31"/>
  <c r="P20" i="31"/>
  <c r="V23" i="31"/>
  <c r="W23" i="31" s="1"/>
  <c r="X23" i="31" s="1"/>
  <c r="Q73" i="31"/>
  <c r="P72" i="31"/>
  <c r="V75" i="31"/>
  <c r="X74" i="31" s="1"/>
  <c r="Y74" i="31" s="1"/>
  <c r="W22" i="31"/>
  <c r="X21" i="31"/>
  <c r="Y21" i="31" s="1"/>
  <c r="W74" i="31"/>
  <c r="X73" i="31"/>
  <c r="Y73" i="31" s="1"/>
  <c r="Q45" i="31"/>
  <c r="P44" i="31"/>
  <c r="Q75" i="30"/>
  <c r="P74" i="30"/>
  <c r="W74" i="30"/>
  <c r="X73" i="30"/>
  <c r="Y73" i="30" s="1"/>
  <c r="V22" i="30"/>
  <c r="U23" i="30" s="1"/>
  <c r="W21" i="30"/>
  <c r="X20" i="30"/>
  <c r="Y20" i="30" s="1"/>
  <c r="U75" i="30"/>
  <c r="Q47" i="30"/>
  <c r="P46" i="30"/>
  <c r="Q20" i="30"/>
  <c r="P19" i="30"/>
  <c r="W75" i="29"/>
  <c r="X74" i="29"/>
  <c r="Y74" i="29" s="1"/>
  <c r="V48" i="29"/>
  <c r="V21" i="29"/>
  <c r="U22" i="29" s="1"/>
  <c r="P46" i="29"/>
  <c r="Q47" i="29"/>
  <c r="U76" i="29"/>
  <c r="Q20" i="29"/>
  <c r="P19" i="29"/>
  <c r="V48" i="28"/>
  <c r="U49" i="28" s="1"/>
  <c r="Q47" i="28"/>
  <c r="P46" i="28"/>
  <c r="W76" i="28"/>
  <c r="X75" i="28"/>
  <c r="Y75" i="28" s="1"/>
  <c r="Q73" i="28"/>
  <c r="P72" i="28"/>
  <c r="V77" i="28"/>
  <c r="W77" i="28" s="1"/>
  <c r="X77" i="28" s="1"/>
  <c r="V24" i="28"/>
  <c r="Y23" i="28"/>
  <c r="P20" i="28"/>
  <c r="Q21" i="28"/>
  <c r="W47" i="28"/>
  <c r="U50" i="27"/>
  <c r="V50" i="27" s="1"/>
  <c r="U51" i="27" s="1"/>
  <c r="X48" i="27"/>
  <c r="Y48" i="27" s="1"/>
  <c r="V76" i="27"/>
  <c r="Q74" i="27"/>
  <c r="P73" i="27"/>
  <c r="P18" i="27"/>
  <c r="Q19" i="27"/>
  <c r="P46" i="27"/>
  <c r="Q47" i="27"/>
  <c r="W23" i="27"/>
  <c r="X23" i="27" s="1"/>
  <c r="X22" i="27"/>
  <c r="Y22" i="27" s="1"/>
  <c r="U24" i="27"/>
  <c r="W75" i="27"/>
  <c r="X74" i="27"/>
  <c r="Y74" i="27" s="1"/>
  <c r="P19" i="26"/>
  <c r="Q20" i="26"/>
  <c r="Q73" i="26"/>
  <c r="P72" i="26"/>
  <c r="W73" i="26"/>
  <c r="X72" i="26"/>
  <c r="Y72" i="26" s="1"/>
  <c r="U74" i="26"/>
  <c r="W46" i="26"/>
  <c r="X45" i="26"/>
  <c r="Y45" i="26" s="1"/>
  <c r="Q49" i="26"/>
  <c r="P48" i="26"/>
  <c r="V22" i="26"/>
  <c r="U23" i="26" s="1"/>
  <c r="V47" i="26"/>
  <c r="X46" i="25"/>
  <c r="Y46" i="25" s="1"/>
  <c r="X22" i="25"/>
  <c r="Y22" i="25" s="1"/>
  <c r="V75" i="25"/>
  <c r="U76" i="25" s="1"/>
  <c r="W47" i="25"/>
  <c r="P19" i="25"/>
  <c r="Q20" i="25"/>
  <c r="V48" i="25"/>
  <c r="U49" i="25" s="1"/>
  <c r="W74" i="25"/>
  <c r="X73" i="25"/>
  <c r="Y73" i="25" s="1"/>
  <c r="Q46" i="25"/>
  <c r="P45" i="25"/>
  <c r="U24" i="25"/>
  <c r="V23" i="24"/>
  <c r="P45" i="24"/>
  <c r="Q46" i="24"/>
  <c r="Q73" i="24"/>
  <c r="P72" i="24"/>
  <c r="V73" i="24"/>
  <c r="U74" i="24" s="1"/>
  <c r="V49" i="24"/>
  <c r="P19" i="24"/>
  <c r="Q20" i="24"/>
  <c r="W22" i="24"/>
  <c r="X21" i="24"/>
  <c r="Y21" i="24" s="1"/>
  <c r="V47" i="23"/>
  <c r="X46" i="23" s="1"/>
  <c r="Y46" i="23" s="1"/>
  <c r="Q46" i="23"/>
  <c r="P45" i="23"/>
  <c r="Q74" i="23"/>
  <c r="P73" i="23"/>
  <c r="W73" i="23"/>
  <c r="X72" i="23"/>
  <c r="Y72" i="23" s="1"/>
  <c r="U74" i="23"/>
  <c r="Q19" i="23"/>
  <c r="P18" i="23"/>
  <c r="V18" i="23"/>
  <c r="U19" i="23" s="1"/>
  <c r="W46" i="23"/>
  <c r="X45" i="23"/>
  <c r="Y45" i="23" s="1"/>
  <c r="V76" i="22"/>
  <c r="W76" i="22" s="1"/>
  <c r="W48" i="22"/>
  <c r="Q47" i="22"/>
  <c r="P46" i="22"/>
  <c r="P20" i="22"/>
  <c r="Q21" i="22"/>
  <c r="W75" i="22"/>
  <c r="X74" i="22"/>
  <c r="Y74" i="22" s="1"/>
  <c r="U49" i="22"/>
  <c r="V20" i="22"/>
  <c r="U21" i="22" s="1"/>
  <c r="Q75" i="22"/>
  <c r="P74" i="22"/>
  <c r="V48" i="21"/>
  <c r="P46" i="21"/>
  <c r="Q47" i="21"/>
  <c r="V74" i="21"/>
  <c r="U75" i="21" s="1"/>
  <c r="Q74" i="21"/>
  <c r="P73" i="21"/>
  <c r="Q19" i="21"/>
  <c r="P18" i="21"/>
  <c r="V19" i="21"/>
  <c r="U20" i="21" s="1"/>
  <c r="W47" i="21"/>
  <c r="X46" i="21"/>
  <c r="Y46" i="21" s="1"/>
  <c r="V75" i="20"/>
  <c r="X74" i="20" s="1"/>
  <c r="Y74" i="20" s="1"/>
  <c r="V22" i="20"/>
  <c r="U23" i="20" s="1"/>
  <c r="Q19" i="20"/>
  <c r="P18" i="20"/>
  <c r="W48" i="20"/>
  <c r="X47" i="20"/>
  <c r="Y47" i="20" s="1"/>
  <c r="Q48" i="20"/>
  <c r="P47" i="20"/>
  <c r="Q74" i="20"/>
  <c r="P73" i="20"/>
  <c r="V49" i="20"/>
  <c r="U50" i="20" s="1"/>
  <c r="W74" i="20"/>
  <c r="X73" i="20"/>
  <c r="Y73" i="20" s="1"/>
  <c r="Q74" i="19"/>
  <c r="P73" i="19"/>
  <c r="V75" i="19"/>
  <c r="U76" i="19" s="1"/>
  <c r="W21" i="19"/>
  <c r="Q49" i="19"/>
  <c r="P48" i="19"/>
  <c r="P19" i="19"/>
  <c r="Q20" i="19"/>
  <c r="W74" i="19"/>
  <c r="U22" i="19"/>
  <c r="X20" i="19"/>
  <c r="Y20" i="19" s="1"/>
  <c r="V48" i="19"/>
  <c r="U49" i="19" s="1"/>
  <c r="X73" i="19"/>
  <c r="Y73" i="19" s="1"/>
  <c r="V24" i="17"/>
  <c r="W23" i="17"/>
  <c r="X23" i="17" s="1"/>
  <c r="Y23" i="17" s="1"/>
  <c r="X22" i="17"/>
  <c r="Y22" i="17" s="1"/>
  <c r="P73" i="17"/>
  <c r="Q74" i="17"/>
  <c r="U50" i="17"/>
  <c r="Q20" i="17"/>
  <c r="P19" i="17"/>
  <c r="Q46" i="17"/>
  <c r="P45" i="17"/>
  <c r="X48" i="17"/>
  <c r="Y48" i="17" s="1"/>
  <c r="U77" i="17"/>
  <c r="X75" i="5"/>
  <c r="Y75" i="5" s="1"/>
  <c r="P71" i="5"/>
  <c r="Q72" i="5"/>
  <c r="U77" i="5"/>
  <c r="P45" i="5"/>
  <c r="Q46" i="5"/>
  <c r="V47" i="5"/>
  <c r="U48" i="5" s="1"/>
  <c r="X76" i="32" l="1"/>
  <c r="Y76" i="32" s="1"/>
  <c r="W49" i="30"/>
  <c r="X21" i="36"/>
  <c r="Y21" i="36" s="1"/>
  <c r="W33" i="46"/>
  <c r="E33" i="46" s="1"/>
  <c r="W125" i="46"/>
  <c r="W40" i="46"/>
  <c r="W132" i="46"/>
  <c r="W39" i="46"/>
  <c r="W131" i="46"/>
  <c r="W75" i="46"/>
  <c r="E75" i="46" s="1"/>
  <c r="W167" i="46"/>
  <c r="W76" i="46"/>
  <c r="W168" i="46"/>
  <c r="W25" i="46"/>
  <c r="E25" i="46" s="1"/>
  <c r="W117" i="46"/>
  <c r="W11" i="46"/>
  <c r="W103" i="46"/>
  <c r="W68" i="46"/>
  <c r="E68" i="46" s="1"/>
  <c r="W160" i="46"/>
  <c r="W15" i="46"/>
  <c r="E15" i="46" s="1"/>
  <c r="W107" i="46"/>
  <c r="W60" i="46"/>
  <c r="W152" i="46"/>
  <c r="W9" i="46"/>
  <c r="W101" i="46"/>
  <c r="W79" i="46"/>
  <c r="E79" i="46" s="1"/>
  <c r="W171" i="46"/>
  <c r="W54" i="46"/>
  <c r="W146" i="46"/>
  <c r="W31" i="46"/>
  <c r="E31" i="46" s="1"/>
  <c r="W123" i="46"/>
  <c r="W32" i="46"/>
  <c r="E32" i="46" s="1"/>
  <c r="W124" i="46"/>
  <c r="W34" i="46"/>
  <c r="E34" i="46" s="1"/>
  <c r="W126" i="46"/>
  <c r="W8" i="46"/>
  <c r="W100" i="46"/>
  <c r="W41" i="46"/>
  <c r="W133" i="46"/>
  <c r="W70" i="46"/>
  <c r="E70" i="46" s="1"/>
  <c r="W162" i="46"/>
  <c r="W72" i="46"/>
  <c r="E72" i="46" s="1"/>
  <c r="W164" i="46"/>
  <c r="W52" i="46"/>
  <c r="W144" i="46"/>
  <c r="W27" i="46"/>
  <c r="W119" i="46"/>
  <c r="W55" i="46"/>
  <c r="W147" i="46"/>
  <c r="W29" i="46"/>
  <c r="W121" i="46"/>
  <c r="W73" i="46"/>
  <c r="E73" i="46" s="1"/>
  <c r="W165" i="46"/>
  <c r="O1597" i="47"/>
  <c r="N1596" i="47"/>
  <c r="O1297" i="47"/>
  <c r="N1296" i="47"/>
  <c r="N1236" i="47"/>
  <c r="O1237" i="47"/>
  <c r="Q48" i="42"/>
  <c r="P73" i="25"/>
  <c r="Q73" i="25" s="1"/>
  <c r="O36" i="47"/>
  <c r="N35" i="47"/>
  <c r="N1115" i="47"/>
  <c r="O1116" i="47"/>
  <c r="O836" i="47"/>
  <c r="N835" i="47"/>
  <c r="N1173" i="47"/>
  <c r="O1174" i="47"/>
  <c r="N656" i="47"/>
  <c r="O657" i="47"/>
  <c r="N733" i="47"/>
  <c r="O734" i="47"/>
  <c r="N375" i="47"/>
  <c r="O376" i="47"/>
  <c r="N694" i="47"/>
  <c r="O695" i="47"/>
  <c r="N1214" i="47"/>
  <c r="O1215" i="47"/>
  <c r="N235" i="47"/>
  <c r="O236" i="47"/>
  <c r="N1454" i="47"/>
  <c r="O1455" i="47"/>
  <c r="N675" i="47"/>
  <c r="O676" i="47"/>
  <c r="N713" i="47"/>
  <c r="O714" i="47"/>
  <c r="N536" i="47"/>
  <c r="O537" i="47"/>
  <c r="N935" i="47"/>
  <c r="O936" i="47"/>
  <c r="N994" i="47"/>
  <c r="O995" i="47"/>
  <c r="N355" i="47"/>
  <c r="O356" i="47"/>
  <c r="N194" i="47"/>
  <c r="O195" i="47"/>
  <c r="N1075" i="47"/>
  <c r="O1076" i="47"/>
  <c r="N555" i="47"/>
  <c r="O556" i="47"/>
  <c r="O876" i="47"/>
  <c r="N875" i="47"/>
  <c r="N1553" i="47"/>
  <c r="O1554" i="47"/>
  <c r="N1035" i="47"/>
  <c r="O1036" i="47"/>
  <c r="N1655" i="47"/>
  <c r="O1656" i="47"/>
  <c r="N214" i="47"/>
  <c r="O215" i="47"/>
  <c r="N1495" i="47"/>
  <c r="O1496" i="47"/>
  <c r="N914" i="47"/>
  <c r="O915" i="47"/>
  <c r="N1575" i="47"/>
  <c r="O1576" i="47"/>
  <c r="O756" i="47"/>
  <c r="N755" i="47"/>
  <c r="N1313" i="47"/>
  <c r="O1314" i="47"/>
  <c r="N1695" i="47"/>
  <c r="O1696" i="47"/>
  <c r="N493" i="47"/>
  <c r="O494" i="47"/>
  <c r="N335" i="47"/>
  <c r="O336" i="47"/>
  <c r="N1376" i="47"/>
  <c r="O1377" i="47"/>
  <c r="O296" i="47"/>
  <c r="N295" i="47"/>
  <c r="N595" i="47"/>
  <c r="O596" i="47"/>
  <c r="N1514" i="47"/>
  <c r="O1515" i="47"/>
  <c r="O156" i="47"/>
  <c r="N155" i="47"/>
  <c r="N1394" i="47"/>
  <c r="O1395" i="47"/>
  <c r="N1415" i="47"/>
  <c r="O1416" i="47"/>
  <c r="N116" i="47"/>
  <c r="O117" i="47"/>
  <c r="N1195" i="47"/>
  <c r="O1196" i="47"/>
  <c r="N316" i="47"/>
  <c r="O317" i="47"/>
  <c r="N795" i="47"/>
  <c r="O796" i="47"/>
  <c r="N1134" i="47"/>
  <c r="O1135" i="47"/>
  <c r="O896" i="47"/>
  <c r="N895" i="47"/>
  <c r="N853" i="47"/>
  <c r="O854" i="47"/>
  <c r="N473" i="47"/>
  <c r="O474" i="47"/>
  <c r="N576" i="47"/>
  <c r="O577" i="47"/>
  <c r="N633" i="47"/>
  <c r="O634" i="47"/>
  <c r="N775" i="47"/>
  <c r="O776" i="47"/>
  <c r="N435" i="47"/>
  <c r="O436" i="47"/>
  <c r="N1633" i="47"/>
  <c r="O1634" i="47"/>
  <c r="N254" i="47"/>
  <c r="O255" i="47"/>
  <c r="N615" i="47"/>
  <c r="O616" i="47"/>
  <c r="N1334" i="47"/>
  <c r="O1335" i="47"/>
  <c r="N1054" i="47"/>
  <c r="O1055" i="47"/>
  <c r="N1535" i="47"/>
  <c r="O1536" i="47"/>
  <c r="N1274" i="47"/>
  <c r="O1275" i="47"/>
  <c r="N1615" i="47"/>
  <c r="O1616" i="47"/>
  <c r="N175" i="47"/>
  <c r="O176" i="47"/>
  <c r="N416" i="47"/>
  <c r="O417" i="47"/>
  <c r="O516" i="47"/>
  <c r="N515" i="47"/>
  <c r="N1014" i="47"/>
  <c r="O1015" i="47"/>
  <c r="N1094" i="47"/>
  <c r="O1095" i="47"/>
  <c r="N136" i="47"/>
  <c r="O137" i="47"/>
  <c r="N1433" i="47"/>
  <c r="O1434" i="47"/>
  <c r="N275" i="47"/>
  <c r="O276" i="47"/>
  <c r="O456" i="47"/>
  <c r="N455" i="47"/>
  <c r="N75" i="47"/>
  <c r="O76" i="47"/>
  <c r="N15" i="47"/>
  <c r="O16" i="47"/>
  <c r="O95" i="47"/>
  <c r="N94" i="47"/>
  <c r="N393" i="47"/>
  <c r="O394" i="47"/>
  <c r="N1154" i="47"/>
  <c r="O1155" i="47"/>
  <c r="O816" i="47"/>
  <c r="N815" i="47"/>
  <c r="N1673" i="47"/>
  <c r="O1674" i="47"/>
  <c r="O976" i="47"/>
  <c r="N975" i="47"/>
  <c r="N954" i="47"/>
  <c r="O955" i="47"/>
  <c r="N1254" i="47"/>
  <c r="O1255" i="47"/>
  <c r="N54" i="47"/>
  <c r="O55" i="47"/>
  <c r="N1473" i="47"/>
  <c r="O1474" i="47"/>
  <c r="N1353" i="47"/>
  <c r="O1354" i="47"/>
  <c r="X48" i="30"/>
  <c r="Y48" i="30" s="1"/>
  <c r="P72" i="29"/>
  <c r="Q72" i="29" s="1"/>
  <c r="P74" i="33"/>
  <c r="P73" i="33" s="1"/>
  <c r="U22" i="44"/>
  <c r="V22" i="44" s="1"/>
  <c r="W22" i="44" s="1"/>
  <c r="Q74" i="44"/>
  <c r="P73" i="44"/>
  <c r="V77" i="44"/>
  <c r="P17" i="44"/>
  <c r="Q18" i="44"/>
  <c r="Q45" i="44"/>
  <c r="P44" i="44"/>
  <c r="W48" i="44"/>
  <c r="W21" i="44"/>
  <c r="W76" i="44"/>
  <c r="X75" i="44"/>
  <c r="Y75" i="44" s="1"/>
  <c r="U49" i="44"/>
  <c r="U75" i="43"/>
  <c r="V75" i="43" s="1"/>
  <c r="X74" i="43" s="1"/>
  <c r="Y74" i="43" s="1"/>
  <c r="V48" i="43"/>
  <c r="X47" i="43" s="1"/>
  <c r="Y47" i="43" s="1"/>
  <c r="P17" i="43"/>
  <c r="Q18" i="43"/>
  <c r="V22" i="43"/>
  <c r="U23" i="43" s="1"/>
  <c r="W74" i="43"/>
  <c r="Q73" i="43"/>
  <c r="P72" i="43"/>
  <c r="Q48" i="43"/>
  <c r="P47" i="43"/>
  <c r="W47" i="43"/>
  <c r="X46" i="43"/>
  <c r="Y46" i="43" s="1"/>
  <c r="P18" i="42"/>
  <c r="Q19" i="42"/>
  <c r="V47" i="42"/>
  <c r="U48" i="42" s="1"/>
  <c r="W46" i="42"/>
  <c r="X45" i="42"/>
  <c r="Y45" i="42" s="1"/>
  <c r="W77" i="42"/>
  <c r="X77" i="42" s="1"/>
  <c r="Y77" i="42" s="1"/>
  <c r="X76" i="42"/>
  <c r="Y76" i="42" s="1"/>
  <c r="V22" i="42"/>
  <c r="Q47" i="42"/>
  <c r="P46" i="42"/>
  <c r="Q73" i="42"/>
  <c r="P72" i="42"/>
  <c r="V78" i="42"/>
  <c r="Q73" i="41"/>
  <c r="P72" i="41"/>
  <c r="W48" i="41"/>
  <c r="X47" i="41"/>
  <c r="Y47" i="41" s="1"/>
  <c r="P46" i="41"/>
  <c r="Q47" i="41"/>
  <c r="X21" i="41"/>
  <c r="Y21" i="41" s="1"/>
  <c r="V49" i="41"/>
  <c r="W49" i="41" s="1"/>
  <c r="P17" i="41"/>
  <c r="Q18" i="41"/>
  <c r="W76" i="41"/>
  <c r="X75" i="41"/>
  <c r="Y75" i="41" s="1"/>
  <c r="U23" i="41"/>
  <c r="U77" i="41"/>
  <c r="U74" i="40"/>
  <c r="V21" i="40"/>
  <c r="U22" i="40" s="1"/>
  <c r="Q74" i="40"/>
  <c r="P73" i="40"/>
  <c r="V48" i="40"/>
  <c r="U49" i="40" s="1"/>
  <c r="P45" i="40"/>
  <c r="Q46" i="40"/>
  <c r="W20" i="40"/>
  <c r="X19" i="40"/>
  <c r="Y19" i="40" s="1"/>
  <c r="P19" i="40"/>
  <c r="Q20" i="40"/>
  <c r="W73" i="40"/>
  <c r="V22" i="39"/>
  <c r="W74" i="39"/>
  <c r="P17" i="39"/>
  <c r="Q18" i="39"/>
  <c r="V48" i="39"/>
  <c r="U49" i="39" s="1"/>
  <c r="X73" i="39"/>
  <c r="Y73" i="39" s="1"/>
  <c r="Q73" i="39"/>
  <c r="P72" i="39"/>
  <c r="V75" i="39"/>
  <c r="Q45" i="39"/>
  <c r="P44" i="39"/>
  <c r="U76" i="38"/>
  <c r="V76" i="38" s="1"/>
  <c r="W76" i="38" s="1"/>
  <c r="Q45" i="38"/>
  <c r="P44" i="38"/>
  <c r="Q20" i="38"/>
  <c r="P19" i="38"/>
  <c r="V22" i="38"/>
  <c r="U23" i="38" s="1"/>
  <c r="W48" i="38"/>
  <c r="X47" i="38"/>
  <c r="Y47" i="38" s="1"/>
  <c r="Q74" i="38"/>
  <c r="P73" i="38"/>
  <c r="U49" i="38"/>
  <c r="W75" i="38"/>
  <c r="V75" i="37"/>
  <c r="U76" i="37" s="1"/>
  <c r="Z50" i="37"/>
  <c r="AA51" i="37"/>
  <c r="AF51" i="37" s="1"/>
  <c r="Q47" i="37"/>
  <c r="P46" i="37"/>
  <c r="Q74" i="37"/>
  <c r="P73" i="37"/>
  <c r="W74" i="37"/>
  <c r="X73" i="37"/>
  <c r="Y73" i="37" s="1"/>
  <c r="AA23" i="37"/>
  <c r="AF23" i="37" s="1"/>
  <c r="Z22" i="37"/>
  <c r="Q18" i="37"/>
  <c r="P17" i="37"/>
  <c r="V48" i="36"/>
  <c r="P44" i="36"/>
  <c r="Q45" i="36"/>
  <c r="V77" i="36"/>
  <c r="U78" i="36" s="1"/>
  <c r="U23" i="36"/>
  <c r="P18" i="36"/>
  <c r="Q19" i="36"/>
  <c r="Q74" i="36"/>
  <c r="P73" i="36"/>
  <c r="W19" i="35"/>
  <c r="X18" i="35"/>
  <c r="Y18" i="35" s="1"/>
  <c r="Q72" i="35"/>
  <c r="P71" i="35"/>
  <c r="Q46" i="35"/>
  <c r="P45" i="35"/>
  <c r="V75" i="35"/>
  <c r="U76" i="35" s="1"/>
  <c r="V49" i="35"/>
  <c r="U50" i="35" s="1"/>
  <c r="Q20" i="35"/>
  <c r="P19" i="35"/>
  <c r="U20" i="35"/>
  <c r="Q47" i="34"/>
  <c r="P46" i="34"/>
  <c r="W22" i="34"/>
  <c r="X21" i="34"/>
  <c r="Y21" i="34" s="1"/>
  <c r="Q75" i="34"/>
  <c r="P74" i="34"/>
  <c r="X49" i="34"/>
  <c r="Y49" i="34" s="1"/>
  <c r="U23" i="34"/>
  <c r="W74" i="34"/>
  <c r="X73" i="34"/>
  <c r="Y73" i="34" s="1"/>
  <c r="Q19" i="34"/>
  <c r="P18" i="34"/>
  <c r="U75" i="34"/>
  <c r="U51" i="34"/>
  <c r="U74" i="33"/>
  <c r="V74" i="33" s="1"/>
  <c r="U75" i="33" s="1"/>
  <c r="Q47" i="33"/>
  <c r="P46" i="33"/>
  <c r="V48" i="33"/>
  <c r="U49" i="33" s="1"/>
  <c r="Q19" i="33"/>
  <c r="P18" i="33"/>
  <c r="W19" i="33"/>
  <c r="X18" i="33"/>
  <c r="Y18" i="33" s="1"/>
  <c r="U20" i="33"/>
  <c r="W73" i="33"/>
  <c r="V22" i="32"/>
  <c r="U23" i="32" s="1"/>
  <c r="Q19" i="32"/>
  <c r="P18" i="32"/>
  <c r="V51" i="32"/>
  <c r="P71" i="32"/>
  <c r="Q72" i="32"/>
  <c r="Q47" i="32"/>
  <c r="P46" i="32"/>
  <c r="W50" i="32"/>
  <c r="X50" i="32" s="1"/>
  <c r="Y50" i="32" s="1"/>
  <c r="X49" i="32"/>
  <c r="Y49" i="32" s="1"/>
  <c r="W21" i="32"/>
  <c r="X20" i="32"/>
  <c r="Y20" i="32" s="1"/>
  <c r="U78" i="32"/>
  <c r="X22" i="31"/>
  <c r="Y22" i="31" s="1"/>
  <c r="Q20" i="31"/>
  <c r="P19" i="31"/>
  <c r="V51" i="31"/>
  <c r="W75" i="31"/>
  <c r="P71" i="31"/>
  <c r="Q72" i="31"/>
  <c r="P43" i="31"/>
  <c r="Q44" i="31"/>
  <c r="U76" i="31"/>
  <c r="U24" i="31"/>
  <c r="W50" i="31"/>
  <c r="X50" i="31" s="1"/>
  <c r="Y50" i="31" s="1"/>
  <c r="X49" i="31"/>
  <c r="Y49" i="31" s="1"/>
  <c r="V51" i="30"/>
  <c r="Q46" i="30"/>
  <c r="P45" i="30"/>
  <c r="W22" i="30"/>
  <c r="X21" i="30"/>
  <c r="Y21" i="30" s="1"/>
  <c r="P18" i="30"/>
  <c r="Q19" i="30"/>
  <c r="V75" i="30"/>
  <c r="U76" i="30" s="1"/>
  <c r="V23" i="30"/>
  <c r="U24" i="30" s="1"/>
  <c r="Q74" i="30"/>
  <c r="P73" i="30"/>
  <c r="W50" i="30"/>
  <c r="X50" i="30" s="1"/>
  <c r="Y50" i="30" s="1"/>
  <c r="X49" i="30"/>
  <c r="Y49" i="30" s="1"/>
  <c r="W48" i="29"/>
  <c r="X47" i="29"/>
  <c r="Y47" i="29" s="1"/>
  <c r="V22" i="29"/>
  <c r="W22" i="29" s="1"/>
  <c r="Q46" i="29"/>
  <c r="P45" i="29"/>
  <c r="W21" i="29"/>
  <c r="X20" i="29"/>
  <c r="Y20" i="29" s="1"/>
  <c r="P18" i="29"/>
  <c r="Q19" i="29"/>
  <c r="V76" i="29"/>
  <c r="U77" i="29" s="1"/>
  <c r="U49" i="29"/>
  <c r="U78" i="28"/>
  <c r="Y77" i="28" s="1"/>
  <c r="X47" i="28"/>
  <c r="Y47" i="28" s="1"/>
  <c r="V49" i="28"/>
  <c r="W49" i="28" s="1"/>
  <c r="W24" i="28"/>
  <c r="Y24" i="28"/>
  <c r="Z24" i="28" s="1"/>
  <c r="P71" i="28"/>
  <c r="Q72" i="28"/>
  <c r="X76" i="28"/>
  <c r="Y76" i="28" s="1"/>
  <c r="Q20" i="28"/>
  <c r="P19" i="28"/>
  <c r="Q46" i="28"/>
  <c r="P45" i="28"/>
  <c r="W48" i="28"/>
  <c r="V51" i="27"/>
  <c r="V24" i="27"/>
  <c r="Y23" i="27"/>
  <c r="Q46" i="27"/>
  <c r="P45" i="27"/>
  <c r="Q18" i="27"/>
  <c r="P17" i="27"/>
  <c r="W76" i="27"/>
  <c r="X75" i="27"/>
  <c r="Y75" i="27" s="1"/>
  <c r="W50" i="27"/>
  <c r="X50" i="27" s="1"/>
  <c r="Y50" i="27" s="1"/>
  <c r="X49" i="27"/>
  <c r="Y49" i="27" s="1"/>
  <c r="Q73" i="27"/>
  <c r="P72" i="27"/>
  <c r="U77" i="27"/>
  <c r="V23" i="26"/>
  <c r="W23" i="26" s="1"/>
  <c r="X23" i="26" s="1"/>
  <c r="P71" i="26"/>
  <c r="Q72" i="26"/>
  <c r="U48" i="26"/>
  <c r="W22" i="26"/>
  <c r="X21" i="26"/>
  <c r="Y21" i="26" s="1"/>
  <c r="W47" i="26"/>
  <c r="X46" i="26"/>
  <c r="Y46" i="26" s="1"/>
  <c r="P47" i="26"/>
  <c r="Q48" i="26"/>
  <c r="V74" i="26"/>
  <c r="Q19" i="26"/>
  <c r="P18" i="26"/>
  <c r="X74" i="25"/>
  <c r="Y74" i="25" s="1"/>
  <c r="V49" i="25"/>
  <c r="W49" i="25" s="1"/>
  <c r="V76" i="25"/>
  <c r="U77" i="25" s="1"/>
  <c r="V24" i="25"/>
  <c r="Y23" i="25"/>
  <c r="P44" i="25"/>
  <c r="Q45" i="25"/>
  <c r="Q19" i="25"/>
  <c r="P18" i="25"/>
  <c r="W48" i="25"/>
  <c r="X47" i="25"/>
  <c r="Y47" i="25" s="1"/>
  <c r="W75" i="25"/>
  <c r="V74" i="24"/>
  <c r="U75" i="24" s="1"/>
  <c r="W49" i="24"/>
  <c r="X48" i="24"/>
  <c r="Y48" i="24" s="1"/>
  <c r="P44" i="24"/>
  <c r="Q45" i="24"/>
  <c r="W73" i="24"/>
  <c r="X72" i="24"/>
  <c r="Y72" i="24" s="1"/>
  <c r="U50" i="24"/>
  <c r="Q72" i="24"/>
  <c r="P71" i="24"/>
  <c r="W23" i="24"/>
  <c r="X23" i="24" s="1"/>
  <c r="X22" i="24"/>
  <c r="Y22" i="24" s="1"/>
  <c r="Q19" i="24"/>
  <c r="P18" i="24"/>
  <c r="U24" i="24"/>
  <c r="V19" i="23"/>
  <c r="X18" i="23" s="1"/>
  <c r="Y18" i="23" s="1"/>
  <c r="V74" i="23"/>
  <c r="U75" i="23" s="1"/>
  <c r="W47" i="23"/>
  <c r="Q18" i="23"/>
  <c r="P17" i="23"/>
  <c r="U48" i="23"/>
  <c r="Q73" i="23"/>
  <c r="P72" i="23"/>
  <c r="W18" i="23"/>
  <c r="X17" i="23"/>
  <c r="Y17" i="23" s="1"/>
  <c r="Q45" i="23"/>
  <c r="P44" i="23"/>
  <c r="V21" i="22"/>
  <c r="U22" i="22" s="1"/>
  <c r="P45" i="22"/>
  <c r="Q46" i="22"/>
  <c r="X75" i="22"/>
  <c r="Y75" i="22" s="1"/>
  <c r="Q74" i="22"/>
  <c r="P73" i="22"/>
  <c r="V49" i="22"/>
  <c r="U50" i="22" s="1"/>
  <c r="W20" i="22"/>
  <c r="X19" i="22"/>
  <c r="Y19" i="22" s="1"/>
  <c r="Q20" i="22"/>
  <c r="P19" i="22"/>
  <c r="U77" i="22"/>
  <c r="Q18" i="21"/>
  <c r="P17" i="21"/>
  <c r="Q46" i="21"/>
  <c r="P45" i="21"/>
  <c r="V20" i="21"/>
  <c r="U21" i="21" s="1"/>
  <c r="Q73" i="21"/>
  <c r="P72" i="21"/>
  <c r="W74" i="21"/>
  <c r="X73" i="21"/>
  <c r="Y73" i="21" s="1"/>
  <c r="W48" i="21"/>
  <c r="X47" i="21"/>
  <c r="Y47" i="21" s="1"/>
  <c r="V75" i="21"/>
  <c r="X74" i="21" s="1"/>
  <c r="Y74" i="21" s="1"/>
  <c r="W19" i="21"/>
  <c r="X18" i="21"/>
  <c r="Y18" i="21" s="1"/>
  <c r="U49" i="21"/>
  <c r="Q73" i="20"/>
  <c r="P72" i="20"/>
  <c r="U76" i="20"/>
  <c r="V23" i="20"/>
  <c r="W23" i="20" s="1"/>
  <c r="X23" i="20" s="1"/>
  <c r="W49" i="20"/>
  <c r="X48" i="20"/>
  <c r="Y48" i="20" s="1"/>
  <c r="W22" i="20"/>
  <c r="X21" i="20"/>
  <c r="Y21" i="20" s="1"/>
  <c r="V50" i="20"/>
  <c r="U51" i="20" s="1"/>
  <c r="P17" i="20"/>
  <c r="Q18" i="20"/>
  <c r="Q47" i="20"/>
  <c r="P46" i="20"/>
  <c r="W75" i="20"/>
  <c r="W48" i="19"/>
  <c r="X47" i="19"/>
  <c r="Y47" i="19" s="1"/>
  <c r="V22" i="19"/>
  <c r="U23" i="19" s="1"/>
  <c r="W75" i="19"/>
  <c r="X74" i="19"/>
  <c r="Y74" i="19" s="1"/>
  <c r="Q19" i="19"/>
  <c r="P18" i="19"/>
  <c r="Q73" i="19"/>
  <c r="P72" i="19"/>
  <c r="V49" i="19"/>
  <c r="W49" i="19" s="1"/>
  <c r="Q48" i="19"/>
  <c r="P47" i="19"/>
  <c r="V76" i="19"/>
  <c r="V77" i="17"/>
  <c r="V50" i="17"/>
  <c r="U51" i="17" s="1"/>
  <c r="P18" i="17"/>
  <c r="Q19" i="17"/>
  <c r="P44" i="17"/>
  <c r="Q45" i="17"/>
  <c r="P72" i="17"/>
  <c r="Q73" i="17"/>
  <c r="Y24" i="17"/>
  <c r="Z24" i="17" s="1"/>
  <c r="W24" i="17"/>
  <c r="V77" i="5"/>
  <c r="P70" i="5"/>
  <c r="Q71" i="5"/>
  <c r="V48" i="5"/>
  <c r="U49" i="5" s="1"/>
  <c r="W47" i="5"/>
  <c r="X46" i="5"/>
  <c r="Y46" i="5" s="1"/>
  <c r="P44" i="5"/>
  <c r="Q45" i="5"/>
  <c r="E39" i="46" l="1"/>
  <c r="E76" i="46"/>
  <c r="E9" i="46"/>
  <c r="E11" i="46"/>
  <c r="E54" i="46"/>
  <c r="E55" i="46"/>
  <c r="E8" i="46"/>
  <c r="E52" i="46"/>
  <c r="E40" i="46"/>
  <c r="E41" i="46"/>
  <c r="E27" i="46"/>
  <c r="E60" i="46"/>
  <c r="E29" i="46"/>
  <c r="W14" i="46"/>
  <c r="W106" i="46"/>
  <c r="W44" i="46"/>
  <c r="E44" i="46" s="1"/>
  <c r="W136" i="46"/>
  <c r="W7" i="46"/>
  <c r="E7" i="46" s="1"/>
  <c r="W99" i="46"/>
  <c r="W37" i="46"/>
  <c r="E37" i="46" s="1"/>
  <c r="W129" i="46"/>
  <c r="W38" i="46"/>
  <c r="W130" i="46"/>
  <c r="W67" i="46"/>
  <c r="E67" i="46" s="1"/>
  <c r="W159" i="46"/>
  <c r="W17" i="46"/>
  <c r="W109" i="46"/>
  <c r="W46" i="46"/>
  <c r="E46" i="46" s="1"/>
  <c r="W138" i="46"/>
  <c r="W86" i="46"/>
  <c r="E86" i="46" s="1"/>
  <c r="W178" i="46"/>
  <c r="W87" i="46"/>
  <c r="E87" i="46" s="1"/>
  <c r="W179" i="46"/>
  <c r="W69" i="46"/>
  <c r="E69" i="46" s="1"/>
  <c r="W161" i="46"/>
  <c r="W62" i="46"/>
  <c r="E62" i="46" s="1"/>
  <c r="W154" i="46"/>
  <c r="W65" i="46"/>
  <c r="W157" i="46"/>
  <c r="W12" i="46"/>
  <c r="E12" i="46" s="1"/>
  <c r="W104" i="46"/>
  <c r="W71" i="46"/>
  <c r="E71" i="46" s="1"/>
  <c r="W163" i="46"/>
  <c r="W21" i="46"/>
  <c r="E21" i="46" s="1"/>
  <c r="W113" i="46"/>
  <c r="W22" i="46"/>
  <c r="W114" i="46"/>
  <c r="W24" i="46"/>
  <c r="E24" i="46" s="1"/>
  <c r="W116" i="46"/>
  <c r="W83" i="46"/>
  <c r="E83" i="46" s="1"/>
  <c r="W175" i="46"/>
  <c r="W56" i="46"/>
  <c r="W148" i="46"/>
  <c r="W85" i="46"/>
  <c r="E85" i="46" s="1"/>
  <c r="W177" i="46"/>
  <c r="W30" i="46"/>
  <c r="E30" i="46" s="1"/>
  <c r="W122" i="46"/>
  <c r="W6" i="46"/>
  <c r="E6" i="46" s="1"/>
  <c r="W98" i="46"/>
  <c r="W43" i="46"/>
  <c r="E43" i="46" s="1"/>
  <c r="W135" i="46"/>
  <c r="W45" i="46"/>
  <c r="E45" i="46" s="1"/>
  <c r="W137" i="46"/>
  <c r="W63" i="46"/>
  <c r="E63" i="46" s="1"/>
  <c r="W155" i="46"/>
  <c r="W13" i="46"/>
  <c r="W105" i="46"/>
  <c r="W20" i="46"/>
  <c r="W112" i="46"/>
  <c r="W51" i="46"/>
  <c r="E51" i="46" s="1"/>
  <c r="W143" i="46"/>
  <c r="W64" i="46"/>
  <c r="E64" i="46" s="1"/>
  <c r="W156" i="46"/>
  <c r="W18" i="46"/>
  <c r="W110" i="46"/>
  <c r="O1296" i="47"/>
  <c r="N1295" i="47"/>
  <c r="N1595" i="47"/>
  <c r="O1596" i="47"/>
  <c r="O1236" i="47"/>
  <c r="N1235" i="47"/>
  <c r="X48" i="25"/>
  <c r="Y48" i="25" s="1"/>
  <c r="P72" i="25"/>
  <c r="Q72" i="25" s="1"/>
  <c r="X22" i="20"/>
  <c r="Y22" i="20" s="1"/>
  <c r="N514" i="47"/>
  <c r="O515" i="47"/>
  <c r="N154" i="47"/>
  <c r="O155" i="47"/>
  <c r="N834" i="47"/>
  <c r="O835" i="47"/>
  <c r="O54" i="47"/>
  <c r="N53" i="47"/>
  <c r="N1672" i="47"/>
  <c r="O1673" i="47"/>
  <c r="N274" i="47"/>
  <c r="O275" i="47"/>
  <c r="O1094" i="47"/>
  <c r="N1093" i="47"/>
  <c r="N174" i="47"/>
  <c r="O175" i="47"/>
  <c r="N614" i="47"/>
  <c r="O615" i="47"/>
  <c r="N1632" i="47"/>
  <c r="O1633" i="47"/>
  <c r="N472" i="47"/>
  <c r="O473" i="47"/>
  <c r="N794" i="47"/>
  <c r="O795" i="47"/>
  <c r="N1414" i="47"/>
  <c r="O1415" i="47"/>
  <c r="N1375" i="47"/>
  <c r="O1376" i="47"/>
  <c r="N1312" i="47"/>
  <c r="O1313" i="47"/>
  <c r="N1494" i="47"/>
  <c r="O1495" i="47"/>
  <c r="N1552" i="47"/>
  <c r="O1553" i="47"/>
  <c r="N1074" i="47"/>
  <c r="O1075" i="47"/>
  <c r="N934" i="47"/>
  <c r="O935" i="47"/>
  <c r="N1453" i="47"/>
  <c r="O1454" i="47"/>
  <c r="O375" i="47"/>
  <c r="N374" i="47"/>
  <c r="N974" i="47"/>
  <c r="O975" i="47"/>
  <c r="N814" i="47"/>
  <c r="O815" i="47"/>
  <c r="N454" i="47"/>
  <c r="O455" i="47"/>
  <c r="N294" i="47"/>
  <c r="O295" i="47"/>
  <c r="N754" i="47"/>
  <c r="O755" i="47"/>
  <c r="N874" i="47"/>
  <c r="O875" i="47"/>
  <c r="N93" i="47"/>
  <c r="O94" i="47"/>
  <c r="O895" i="47"/>
  <c r="N894" i="47"/>
  <c r="O35" i="47"/>
  <c r="N34" i="47"/>
  <c r="N1352" i="47"/>
  <c r="O1353" i="47"/>
  <c r="O954" i="47"/>
  <c r="N953" i="47"/>
  <c r="N1153" i="47"/>
  <c r="O1154" i="47"/>
  <c r="O75" i="47"/>
  <c r="N74" i="47"/>
  <c r="N135" i="47"/>
  <c r="O136" i="47"/>
  <c r="N1273" i="47"/>
  <c r="O1274" i="47"/>
  <c r="N1053" i="47"/>
  <c r="O1054" i="47"/>
  <c r="O775" i="47"/>
  <c r="N774" i="47"/>
  <c r="N575" i="47"/>
  <c r="O576" i="47"/>
  <c r="N1194" i="47"/>
  <c r="O1195" i="47"/>
  <c r="N594" i="47"/>
  <c r="O595" i="47"/>
  <c r="N492" i="47"/>
  <c r="O493" i="47"/>
  <c r="N1574" i="47"/>
  <c r="O1575" i="47"/>
  <c r="N1654" i="47"/>
  <c r="O1655" i="47"/>
  <c r="N354" i="47"/>
  <c r="O355" i="47"/>
  <c r="O713" i="47"/>
  <c r="N712" i="47"/>
  <c r="N1213" i="47"/>
  <c r="O1214" i="47"/>
  <c r="N655" i="47"/>
  <c r="O656" i="47"/>
  <c r="N1472" i="47"/>
  <c r="O1473" i="47"/>
  <c r="N1253" i="47"/>
  <c r="O1254" i="47"/>
  <c r="N392" i="47"/>
  <c r="O393" i="47"/>
  <c r="N14" i="47"/>
  <c r="O15" i="47"/>
  <c r="N1432" i="47"/>
  <c r="O1433" i="47"/>
  <c r="N1013" i="47"/>
  <c r="O1014" i="47"/>
  <c r="N415" i="47"/>
  <c r="O416" i="47"/>
  <c r="N1614" i="47"/>
  <c r="O1615" i="47"/>
  <c r="O1535" i="47"/>
  <c r="N1534" i="47"/>
  <c r="O1334" i="47"/>
  <c r="N1333" i="47"/>
  <c r="N253" i="47"/>
  <c r="O254" i="47"/>
  <c r="N434" i="47"/>
  <c r="O435" i="47"/>
  <c r="N632" i="47"/>
  <c r="O633" i="47"/>
  <c r="N852" i="47"/>
  <c r="O853" i="47"/>
  <c r="N1133" i="47"/>
  <c r="O1134" i="47"/>
  <c r="N315" i="47"/>
  <c r="O316" i="47"/>
  <c r="O116" i="47"/>
  <c r="N115" i="47"/>
  <c r="N1393" i="47"/>
  <c r="O1394" i="47"/>
  <c r="N1513" i="47"/>
  <c r="O1514" i="47"/>
  <c r="O335" i="47"/>
  <c r="N334" i="47"/>
  <c r="N1694" i="47"/>
  <c r="O1695" i="47"/>
  <c r="N913" i="47"/>
  <c r="O914" i="47"/>
  <c r="O214" i="47"/>
  <c r="N213" i="47"/>
  <c r="N1034" i="47"/>
  <c r="O1035" i="47"/>
  <c r="N554" i="47"/>
  <c r="O555" i="47"/>
  <c r="N193" i="47"/>
  <c r="O194" i="47"/>
  <c r="N993" i="47"/>
  <c r="O994" i="47"/>
  <c r="N535" i="47"/>
  <c r="O536" i="47"/>
  <c r="N674" i="47"/>
  <c r="O675" i="47"/>
  <c r="N234" i="47"/>
  <c r="O235" i="47"/>
  <c r="N693" i="47"/>
  <c r="O694" i="47"/>
  <c r="N732" i="47"/>
  <c r="O733" i="47"/>
  <c r="N1172" i="47"/>
  <c r="O1173" i="47"/>
  <c r="N1114" i="47"/>
  <c r="O1115" i="47"/>
  <c r="X74" i="37"/>
  <c r="Y74" i="37" s="1"/>
  <c r="Q74" i="33"/>
  <c r="P71" i="29"/>
  <c r="P70" i="29" s="1"/>
  <c r="V78" i="28"/>
  <c r="W78" i="28" s="1"/>
  <c r="X22" i="26"/>
  <c r="Y22" i="26" s="1"/>
  <c r="X73" i="24"/>
  <c r="Y73" i="24" s="1"/>
  <c r="X20" i="22"/>
  <c r="Y20" i="22" s="1"/>
  <c r="X20" i="40"/>
  <c r="Y20" i="40" s="1"/>
  <c r="X46" i="42"/>
  <c r="Y46" i="42" s="1"/>
  <c r="X21" i="29"/>
  <c r="Y21" i="29" s="1"/>
  <c r="U23" i="44"/>
  <c r="V23" i="44" s="1"/>
  <c r="P43" i="44"/>
  <c r="Q44" i="44"/>
  <c r="W77" i="44"/>
  <c r="X77" i="44" s="1"/>
  <c r="X76" i="44"/>
  <c r="Y76" i="44" s="1"/>
  <c r="U78" i="44"/>
  <c r="X21" i="44"/>
  <c r="Y21" i="44" s="1"/>
  <c r="Q73" i="44"/>
  <c r="P72" i="44"/>
  <c r="V49" i="44"/>
  <c r="U50" i="44" s="1"/>
  <c r="P16" i="44"/>
  <c r="Q17" i="44"/>
  <c r="V23" i="43"/>
  <c r="W23" i="43" s="1"/>
  <c r="X23" i="43" s="1"/>
  <c r="Q72" i="43"/>
  <c r="P71" i="43"/>
  <c r="P16" i="43"/>
  <c r="Q17" i="43"/>
  <c r="W75" i="43"/>
  <c r="W48" i="43"/>
  <c r="Q47" i="43"/>
  <c r="P46" i="43"/>
  <c r="W22" i="43"/>
  <c r="X21" i="43"/>
  <c r="Y21" i="43" s="1"/>
  <c r="U49" i="43"/>
  <c r="U76" i="43"/>
  <c r="Q46" i="42"/>
  <c r="P45" i="42"/>
  <c r="W22" i="42"/>
  <c r="X21" i="42"/>
  <c r="Y21" i="42" s="1"/>
  <c r="W78" i="42"/>
  <c r="Y78" i="42"/>
  <c r="Z78" i="42" s="1"/>
  <c r="W47" i="42"/>
  <c r="P71" i="42"/>
  <c r="Q72" i="42"/>
  <c r="U23" i="42"/>
  <c r="V48" i="42"/>
  <c r="Q18" i="42"/>
  <c r="P17" i="42"/>
  <c r="V23" i="41"/>
  <c r="Q46" i="41"/>
  <c r="P45" i="41"/>
  <c r="V77" i="41"/>
  <c r="U50" i="41"/>
  <c r="X48" i="41"/>
  <c r="Y48" i="41" s="1"/>
  <c r="Q72" i="41"/>
  <c r="P71" i="41"/>
  <c r="Q17" i="41"/>
  <c r="P16" i="41"/>
  <c r="V22" i="40"/>
  <c r="W48" i="40"/>
  <c r="X47" i="40"/>
  <c r="Y47" i="40" s="1"/>
  <c r="P44" i="40"/>
  <c r="Q45" i="40"/>
  <c r="Q73" i="40"/>
  <c r="P72" i="40"/>
  <c r="V74" i="40"/>
  <c r="Q19" i="40"/>
  <c r="P18" i="40"/>
  <c r="V49" i="40"/>
  <c r="W49" i="40" s="1"/>
  <c r="W21" i="40"/>
  <c r="Q44" i="39"/>
  <c r="P43" i="39"/>
  <c r="W75" i="39"/>
  <c r="V49" i="39"/>
  <c r="W49" i="39" s="1"/>
  <c r="Q17" i="39"/>
  <c r="P16" i="39"/>
  <c r="W22" i="39"/>
  <c r="X21" i="39"/>
  <c r="Y21" i="39" s="1"/>
  <c r="P71" i="39"/>
  <c r="Q72" i="39"/>
  <c r="X74" i="39"/>
  <c r="Y74" i="39" s="1"/>
  <c r="U76" i="39"/>
  <c r="W48" i="39"/>
  <c r="X47" i="39"/>
  <c r="Y47" i="39" s="1"/>
  <c r="U23" i="39"/>
  <c r="P18" i="38"/>
  <c r="Q19" i="38"/>
  <c r="U77" i="38"/>
  <c r="Q73" i="38"/>
  <c r="P72" i="38"/>
  <c r="V23" i="38"/>
  <c r="W23" i="38" s="1"/>
  <c r="X23" i="38" s="1"/>
  <c r="P43" i="38"/>
  <c r="Q44" i="38"/>
  <c r="X75" i="38"/>
  <c r="Y75" i="38" s="1"/>
  <c r="V49" i="38"/>
  <c r="U50" i="38" s="1"/>
  <c r="W22" i="38"/>
  <c r="X21" i="38"/>
  <c r="Y21" i="38" s="1"/>
  <c r="V76" i="37"/>
  <c r="AA50" i="37"/>
  <c r="AF50" i="37" s="1"/>
  <c r="Z49" i="37"/>
  <c r="Z21" i="37"/>
  <c r="AA22" i="37"/>
  <c r="AF22" i="37" s="1"/>
  <c r="Q46" i="37"/>
  <c r="P45" i="37"/>
  <c r="P16" i="37"/>
  <c r="Q17" i="37"/>
  <c r="Q73" i="37"/>
  <c r="P72" i="37"/>
  <c r="W75" i="37"/>
  <c r="W77" i="36"/>
  <c r="X77" i="36" s="1"/>
  <c r="Y77" i="36" s="1"/>
  <c r="X76" i="36"/>
  <c r="Y76" i="36" s="1"/>
  <c r="Q44" i="36"/>
  <c r="P43" i="36"/>
  <c r="Q18" i="36"/>
  <c r="P17" i="36"/>
  <c r="V78" i="36"/>
  <c r="W48" i="36"/>
  <c r="X47" i="36"/>
  <c r="Y47" i="36" s="1"/>
  <c r="Q73" i="36"/>
  <c r="P72" i="36"/>
  <c r="V23" i="36"/>
  <c r="U24" i="36" s="1"/>
  <c r="U49" i="36"/>
  <c r="Q71" i="35"/>
  <c r="P70" i="35"/>
  <c r="P18" i="35"/>
  <c r="Q19" i="35"/>
  <c r="V50" i="35"/>
  <c r="W50" i="35" s="1"/>
  <c r="X50" i="35" s="1"/>
  <c r="P44" i="35"/>
  <c r="Q45" i="35"/>
  <c r="V76" i="35"/>
  <c r="W76" i="35" s="1"/>
  <c r="V20" i="35"/>
  <c r="W49" i="35"/>
  <c r="X48" i="35"/>
  <c r="Y48" i="35" s="1"/>
  <c r="W75" i="35"/>
  <c r="X74" i="35"/>
  <c r="Y74" i="35" s="1"/>
  <c r="V75" i="34"/>
  <c r="U76" i="34" s="1"/>
  <c r="Q18" i="34"/>
  <c r="P17" i="34"/>
  <c r="Q74" i="34"/>
  <c r="P73" i="34"/>
  <c r="Q46" i="34"/>
  <c r="P45" i="34"/>
  <c r="V51" i="34"/>
  <c r="Y50" i="34"/>
  <c r="V23" i="34"/>
  <c r="U24" i="34" s="1"/>
  <c r="V49" i="33"/>
  <c r="W49" i="33" s="1"/>
  <c r="W48" i="33"/>
  <c r="X47" i="33"/>
  <c r="Y47" i="33" s="1"/>
  <c r="Q46" i="33"/>
  <c r="P45" i="33"/>
  <c r="P17" i="33"/>
  <c r="Q18" i="33"/>
  <c r="V20" i="33"/>
  <c r="V75" i="33"/>
  <c r="U76" i="33" s="1"/>
  <c r="Q73" i="33"/>
  <c r="P72" i="33"/>
  <c r="W74" i="33"/>
  <c r="X73" i="33"/>
  <c r="Y73" i="33" s="1"/>
  <c r="V23" i="32"/>
  <c r="U24" i="32" s="1"/>
  <c r="Q46" i="32"/>
  <c r="P45" i="32"/>
  <c r="Q71" i="32"/>
  <c r="P70" i="32"/>
  <c r="Y51" i="32"/>
  <c r="Z51" i="32" s="1"/>
  <c r="W51" i="32"/>
  <c r="Y77" i="32"/>
  <c r="V78" i="32"/>
  <c r="P17" i="32"/>
  <c r="Q18" i="32"/>
  <c r="W22" i="32"/>
  <c r="X21" i="32"/>
  <c r="Y21" i="32" s="1"/>
  <c r="Q19" i="31"/>
  <c r="P18" i="31"/>
  <c r="V76" i="31"/>
  <c r="Q71" i="31"/>
  <c r="P70" i="31"/>
  <c r="Y23" i="31"/>
  <c r="V24" i="31"/>
  <c r="Q43" i="31"/>
  <c r="P42" i="31"/>
  <c r="Y51" i="31"/>
  <c r="Z51" i="31" s="1"/>
  <c r="W51" i="31"/>
  <c r="V76" i="30"/>
  <c r="W76" i="30" s="1"/>
  <c r="V24" i="30"/>
  <c r="Q73" i="30"/>
  <c r="P72" i="30"/>
  <c r="Q45" i="30"/>
  <c r="P44" i="30"/>
  <c r="P17" i="30"/>
  <c r="Q18" i="30"/>
  <c r="W23" i="30"/>
  <c r="X23" i="30" s="1"/>
  <c r="Y23" i="30" s="1"/>
  <c r="X22" i="30"/>
  <c r="Y22" i="30" s="1"/>
  <c r="W75" i="30"/>
  <c r="X74" i="30"/>
  <c r="Y74" i="30" s="1"/>
  <c r="W51" i="30"/>
  <c r="Y51" i="30"/>
  <c r="Z51" i="30" s="1"/>
  <c r="W76" i="29"/>
  <c r="X75" i="29"/>
  <c r="Y75" i="29" s="1"/>
  <c r="Q71" i="29"/>
  <c r="V77" i="29"/>
  <c r="W77" i="29" s="1"/>
  <c r="X77" i="29" s="1"/>
  <c r="Q18" i="29"/>
  <c r="P17" i="29"/>
  <c r="V49" i="29"/>
  <c r="P44" i="29"/>
  <c r="Q45" i="29"/>
  <c r="U23" i="29"/>
  <c r="X48" i="28"/>
  <c r="Y48" i="28" s="1"/>
  <c r="P44" i="28"/>
  <c r="Q45" i="28"/>
  <c r="AA24" i="28"/>
  <c r="AF24" i="28" s="1"/>
  <c r="Z23" i="28"/>
  <c r="P18" i="28"/>
  <c r="Q19" i="28"/>
  <c r="P70" i="28"/>
  <c r="Q71" i="28"/>
  <c r="U50" i="28"/>
  <c r="U24" i="26"/>
  <c r="Y23" i="26" s="1"/>
  <c r="Q17" i="27"/>
  <c r="P16" i="27"/>
  <c r="V77" i="27"/>
  <c r="U78" i="27" s="1"/>
  <c r="Q72" i="27"/>
  <c r="P71" i="27"/>
  <c r="Q45" i="27"/>
  <c r="P44" i="27"/>
  <c r="W51" i="27"/>
  <c r="Y51" i="27"/>
  <c r="Z51" i="27" s="1"/>
  <c r="Y24" i="27"/>
  <c r="Z24" i="27" s="1"/>
  <c r="W24" i="27"/>
  <c r="P17" i="26"/>
  <c r="Q18" i="26"/>
  <c r="W74" i="26"/>
  <c r="X73" i="26"/>
  <c r="Y73" i="26" s="1"/>
  <c r="V48" i="26"/>
  <c r="U75" i="26"/>
  <c r="Q47" i="26"/>
  <c r="P46" i="26"/>
  <c r="Q71" i="26"/>
  <c r="P70" i="26"/>
  <c r="Q44" i="25"/>
  <c r="P43" i="25"/>
  <c r="Y24" i="25"/>
  <c r="Z24" i="25" s="1"/>
  <c r="W24" i="25"/>
  <c r="U50" i="25"/>
  <c r="V77" i="25"/>
  <c r="W77" i="25" s="1"/>
  <c r="X77" i="25" s="1"/>
  <c r="Q18" i="25"/>
  <c r="P17" i="25"/>
  <c r="W76" i="25"/>
  <c r="X75" i="25"/>
  <c r="Y75" i="25" s="1"/>
  <c r="V75" i="24"/>
  <c r="U76" i="24" s="1"/>
  <c r="Q18" i="24"/>
  <c r="P17" i="24"/>
  <c r="Q71" i="24"/>
  <c r="P70" i="24"/>
  <c r="Q44" i="24"/>
  <c r="P43" i="24"/>
  <c r="Y23" i="24"/>
  <c r="V24" i="24"/>
  <c r="V50" i="24"/>
  <c r="U51" i="24" s="1"/>
  <c r="W74" i="24"/>
  <c r="W74" i="23"/>
  <c r="X73" i="23"/>
  <c r="Y73" i="23" s="1"/>
  <c r="Q44" i="23"/>
  <c r="P43" i="23"/>
  <c r="V48" i="23"/>
  <c r="W19" i="23"/>
  <c r="P16" i="23"/>
  <c r="Q17" i="23"/>
  <c r="V75" i="23"/>
  <c r="X74" i="23" s="1"/>
  <c r="Y74" i="23" s="1"/>
  <c r="P71" i="23"/>
  <c r="Q72" i="23"/>
  <c r="U20" i="23"/>
  <c r="Q73" i="22"/>
  <c r="P72" i="22"/>
  <c r="Q45" i="22"/>
  <c r="P44" i="22"/>
  <c r="V50" i="22"/>
  <c r="W50" i="22" s="1"/>
  <c r="X50" i="22" s="1"/>
  <c r="V22" i="22"/>
  <c r="V77" i="22"/>
  <c r="P18" i="22"/>
  <c r="Q19" i="22"/>
  <c r="W49" i="22"/>
  <c r="X48" i="22"/>
  <c r="Y48" i="22" s="1"/>
  <c r="W21" i="22"/>
  <c r="X19" i="21"/>
  <c r="Y19" i="21" s="1"/>
  <c r="P71" i="21"/>
  <c r="Q72" i="21"/>
  <c r="V49" i="21"/>
  <c r="P44" i="21"/>
  <c r="Q45" i="21"/>
  <c r="W75" i="21"/>
  <c r="V21" i="21"/>
  <c r="U22" i="21" s="1"/>
  <c r="U76" i="21"/>
  <c r="W20" i="21"/>
  <c r="Q17" i="21"/>
  <c r="P16" i="21"/>
  <c r="U24" i="20"/>
  <c r="Y23" i="20" s="1"/>
  <c r="U50" i="19"/>
  <c r="V50" i="19" s="1"/>
  <c r="V76" i="20"/>
  <c r="W50" i="20"/>
  <c r="X50" i="20" s="1"/>
  <c r="Y50" i="20" s="1"/>
  <c r="X49" i="20"/>
  <c r="Y49" i="20" s="1"/>
  <c r="Q46" i="20"/>
  <c r="P45" i="20"/>
  <c r="V51" i="20"/>
  <c r="P71" i="20"/>
  <c r="Q72" i="20"/>
  <c r="Q17" i="20"/>
  <c r="P16" i="20"/>
  <c r="V23" i="19"/>
  <c r="W23" i="19" s="1"/>
  <c r="X23" i="19" s="1"/>
  <c r="U77" i="19"/>
  <c r="P17" i="19"/>
  <c r="Q18" i="19"/>
  <c r="X48" i="19"/>
  <c r="Y48" i="19" s="1"/>
  <c r="Q47" i="19"/>
  <c r="P46" i="19"/>
  <c r="P71" i="19"/>
  <c r="Q72" i="19"/>
  <c r="W76" i="19"/>
  <c r="X75" i="19"/>
  <c r="Y75" i="19" s="1"/>
  <c r="W22" i="19"/>
  <c r="X21" i="19"/>
  <c r="Y21" i="19" s="1"/>
  <c r="V51" i="17"/>
  <c r="W77" i="17"/>
  <c r="X77" i="17" s="1"/>
  <c r="X76" i="17"/>
  <c r="Y76" i="17" s="1"/>
  <c r="Q72" i="17"/>
  <c r="P71" i="17"/>
  <c r="U78" i="17"/>
  <c r="P17" i="17"/>
  <c r="Q18" i="17"/>
  <c r="Z23" i="17"/>
  <c r="AA24" i="17"/>
  <c r="AF24" i="17" s="1"/>
  <c r="Q44" i="17"/>
  <c r="P43" i="17"/>
  <c r="W50" i="17"/>
  <c r="X50" i="17" s="1"/>
  <c r="Y50" i="17" s="1"/>
  <c r="X49" i="17"/>
  <c r="Y49" i="17" s="1"/>
  <c r="X47" i="5"/>
  <c r="Y47" i="5" s="1"/>
  <c r="P69" i="5"/>
  <c r="Q70" i="5"/>
  <c r="W77" i="5"/>
  <c r="X77" i="5" s="1"/>
  <c r="X76" i="5"/>
  <c r="Y76" i="5" s="1"/>
  <c r="U78" i="5"/>
  <c r="V49" i="5"/>
  <c r="U50" i="5" s="1"/>
  <c r="P43" i="5"/>
  <c r="Q44" i="5"/>
  <c r="W48" i="5"/>
  <c r="E20" i="46" l="1"/>
  <c r="E18" i="46"/>
  <c r="E56" i="46"/>
  <c r="E14" i="46"/>
  <c r="E65" i="46"/>
  <c r="E38" i="46"/>
  <c r="E17" i="46"/>
  <c r="E13" i="46"/>
  <c r="E22" i="46"/>
  <c r="W88" i="46"/>
  <c r="E88" i="46" s="1"/>
  <c r="W180" i="46"/>
  <c r="W57" i="46"/>
  <c r="W149" i="46"/>
  <c r="W36" i="46"/>
  <c r="W128" i="46"/>
  <c r="W16" i="46"/>
  <c r="E16" i="46" s="1"/>
  <c r="W108" i="46"/>
  <c r="W74" i="46"/>
  <c r="E74" i="46" s="1"/>
  <c r="W166" i="46"/>
  <c r="W49" i="46"/>
  <c r="E49" i="46" s="1"/>
  <c r="W141" i="46"/>
  <c r="W50" i="46"/>
  <c r="E50" i="46" s="1"/>
  <c r="W142" i="46"/>
  <c r="W82" i="46"/>
  <c r="E82" i="46" s="1"/>
  <c r="W174" i="46"/>
  <c r="W23" i="46"/>
  <c r="E23" i="46" s="1"/>
  <c r="W115" i="46"/>
  <c r="W10" i="46"/>
  <c r="W102" i="46"/>
  <c r="W84" i="46"/>
  <c r="W176" i="46"/>
  <c r="W58" i="46"/>
  <c r="W150" i="46"/>
  <c r="W66" i="46"/>
  <c r="E66" i="46" s="1"/>
  <c r="W158" i="46"/>
  <c r="W19" i="46"/>
  <c r="E19" i="46" s="1"/>
  <c r="W111" i="46"/>
  <c r="W48" i="46"/>
  <c r="E48" i="46" s="1"/>
  <c r="W140" i="46"/>
  <c r="W77" i="46"/>
  <c r="W169" i="46"/>
  <c r="W80" i="46"/>
  <c r="E80" i="46" s="1"/>
  <c r="W172" i="46"/>
  <c r="W81" i="46"/>
  <c r="E81" i="46" s="1"/>
  <c r="W173" i="46"/>
  <c r="W53" i="46"/>
  <c r="E53" i="46" s="1"/>
  <c r="W145" i="46"/>
  <c r="W26" i="46"/>
  <c r="W118" i="46"/>
  <c r="W28" i="46"/>
  <c r="E28" i="46" s="1"/>
  <c r="W120" i="46"/>
  <c r="O1595" i="47"/>
  <c r="N1594" i="47"/>
  <c r="N1234" i="47"/>
  <c r="O1235" i="47"/>
  <c r="N1294" i="47"/>
  <c r="O1295" i="47"/>
  <c r="P71" i="25"/>
  <c r="Q71" i="25" s="1"/>
  <c r="V24" i="26"/>
  <c r="Y24" i="26" s="1"/>
  <c r="Z24" i="26" s="1"/>
  <c r="N333" i="47"/>
  <c r="O334" i="47"/>
  <c r="O712" i="47"/>
  <c r="N711" i="47"/>
  <c r="O894" i="47"/>
  <c r="N893" i="47"/>
  <c r="O374" i="47"/>
  <c r="N373" i="47"/>
  <c r="N1113" i="47"/>
  <c r="O1114" i="47"/>
  <c r="N233" i="47"/>
  <c r="O234" i="47"/>
  <c r="O193" i="47"/>
  <c r="N192" i="47"/>
  <c r="N912" i="47"/>
  <c r="O913" i="47"/>
  <c r="O852" i="47"/>
  <c r="N851" i="47"/>
  <c r="N252" i="47"/>
  <c r="O253" i="47"/>
  <c r="N414" i="47"/>
  <c r="O415" i="47"/>
  <c r="N13" i="47"/>
  <c r="O14" i="47"/>
  <c r="O655" i="47"/>
  <c r="N654" i="47"/>
  <c r="O575" i="47"/>
  <c r="N574" i="47"/>
  <c r="N134" i="47"/>
  <c r="O135" i="47"/>
  <c r="N1351" i="47"/>
  <c r="O1352" i="47"/>
  <c r="N873" i="47"/>
  <c r="O874" i="47"/>
  <c r="O814" i="47"/>
  <c r="N813" i="47"/>
  <c r="O934" i="47"/>
  <c r="N933" i="47"/>
  <c r="N1413" i="47"/>
  <c r="O1414" i="47"/>
  <c r="O472" i="47"/>
  <c r="N471" i="47"/>
  <c r="N513" i="47"/>
  <c r="O514" i="47"/>
  <c r="N212" i="47"/>
  <c r="O213" i="47"/>
  <c r="O115" i="47"/>
  <c r="N114" i="47"/>
  <c r="N1332" i="47"/>
  <c r="O1333" i="47"/>
  <c r="N773" i="47"/>
  <c r="O774" i="47"/>
  <c r="O74" i="47"/>
  <c r="N73" i="47"/>
  <c r="O953" i="47"/>
  <c r="N952" i="47"/>
  <c r="N33" i="47"/>
  <c r="O34" i="47"/>
  <c r="O53" i="47"/>
  <c r="N52" i="47"/>
  <c r="N1533" i="47"/>
  <c r="O1534" i="47"/>
  <c r="N1092" i="47"/>
  <c r="O1093" i="47"/>
  <c r="N731" i="47"/>
  <c r="O732" i="47"/>
  <c r="O535" i="47"/>
  <c r="N534" i="47"/>
  <c r="N1033" i="47"/>
  <c r="O1034" i="47"/>
  <c r="N1392" i="47"/>
  <c r="O1393" i="47"/>
  <c r="N314" i="47"/>
  <c r="O315" i="47"/>
  <c r="N631" i="47"/>
  <c r="O632" i="47"/>
  <c r="N1252" i="47"/>
  <c r="O1253" i="47"/>
  <c r="N1573" i="47"/>
  <c r="O1574" i="47"/>
  <c r="N593" i="47"/>
  <c r="O594" i="47"/>
  <c r="N1052" i="47"/>
  <c r="O1053" i="47"/>
  <c r="O1153" i="47"/>
  <c r="N1152" i="47"/>
  <c r="N293" i="47"/>
  <c r="O294" i="47"/>
  <c r="O1552" i="47"/>
  <c r="N1551" i="47"/>
  <c r="N1311" i="47"/>
  <c r="O1312" i="47"/>
  <c r="N613" i="47"/>
  <c r="O614" i="47"/>
  <c r="N1671" i="47"/>
  <c r="O1672" i="47"/>
  <c r="N833" i="47"/>
  <c r="O834" i="47"/>
  <c r="N1171" i="47"/>
  <c r="O1172" i="47"/>
  <c r="N692" i="47"/>
  <c r="O693" i="47"/>
  <c r="N673" i="47"/>
  <c r="O674" i="47"/>
  <c r="O993" i="47"/>
  <c r="N992" i="47"/>
  <c r="O554" i="47"/>
  <c r="N553" i="47"/>
  <c r="O1694" i="47"/>
  <c r="N1693" i="47"/>
  <c r="N1512" i="47"/>
  <c r="O1513" i="47"/>
  <c r="N1132" i="47"/>
  <c r="O1133" i="47"/>
  <c r="N433" i="47"/>
  <c r="O434" i="47"/>
  <c r="O1614" i="47"/>
  <c r="N1613" i="47"/>
  <c r="N1012" i="47"/>
  <c r="O1013" i="47"/>
  <c r="N1431" i="47"/>
  <c r="O1432" i="47"/>
  <c r="O392" i="47"/>
  <c r="N391" i="47"/>
  <c r="O1472" i="47"/>
  <c r="N1471" i="47"/>
  <c r="N1212" i="47"/>
  <c r="O1213" i="47"/>
  <c r="N353" i="47"/>
  <c r="O354" i="47"/>
  <c r="O1654" i="47"/>
  <c r="N1653" i="47"/>
  <c r="N491" i="47"/>
  <c r="O492" i="47"/>
  <c r="N1193" i="47"/>
  <c r="O1194" i="47"/>
  <c r="N1272" i="47"/>
  <c r="O1273" i="47"/>
  <c r="N92" i="47"/>
  <c r="O93" i="47"/>
  <c r="N753" i="47"/>
  <c r="O754" i="47"/>
  <c r="N453" i="47"/>
  <c r="O454" i="47"/>
  <c r="O974" i="47"/>
  <c r="N973" i="47"/>
  <c r="N1452" i="47"/>
  <c r="O1453" i="47"/>
  <c r="N1073" i="47"/>
  <c r="O1074" i="47"/>
  <c r="N1493" i="47"/>
  <c r="O1494" i="47"/>
  <c r="N1374" i="47"/>
  <c r="O1375" i="47"/>
  <c r="O794" i="47"/>
  <c r="N793" i="47"/>
  <c r="N1631" i="47"/>
  <c r="O1632" i="47"/>
  <c r="N173" i="47"/>
  <c r="O174" i="47"/>
  <c r="O274" i="47"/>
  <c r="N273" i="47"/>
  <c r="N153" i="47"/>
  <c r="O154" i="47"/>
  <c r="X22" i="19"/>
  <c r="Y22" i="19" s="1"/>
  <c r="Y78" i="28"/>
  <c r="Z78" i="28" s="1"/>
  <c r="Z77" i="28" s="1"/>
  <c r="X48" i="33"/>
  <c r="Y48" i="33" s="1"/>
  <c r="X75" i="30"/>
  <c r="Y75" i="30" s="1"/>
  <c r="U50" i="33"/>
  <c r="V50" i="33" s="1"/>
  <c r="U51" i="33" s="1"/>
  <c r="V50" i="44"/>
  <c r="W50" i="44" s="1"/>
  <c r="X50" i="44" s="1"/>
  <c r="P42" i="44"/>
  <c r="Q43" i="44"/>
  <c r="Y77" i="44"/>
  <c r="V78" i="44"/>
  <c r="W23" i="44"/>
  <c r="X23" i="44" s="1"/>
  <c r="X22" i="44"/>
  <c r="Y22" i="44" s="1"/>
  <c r="Q16" i="44"/>
  <c r="P15" i="44"/>
  <c r="Q72" i="44"/>
  <c r="P71" i="44"/>
  <c r="U24" i="44"/>
  <c r="W49" i="44"/>
  <c r="X48" i="44"/>
  <c r="Y48" i="44" s="1"/>
  <c r="X22" i="43"/>
  <c r="Y22" i="43" s="1"/>
  <c r="V76" i="43"/>
  <c r="P15" i="43"/>
  <c r="Q16" i="43"/>
  <c r="V49" i="43"/>
  <c r="U50" i="43" s="1"/>
  <c r="Q46" i="43"/>
  <c r="P45" i="43"/>
  <c r="Q71" i="43"/>
  <c r="P70" i="43"/>
  <c r="U24" i="43"/>
  <c r="V23" i="42"/>
  <c r="AA78" i="42"/>
  <c r="AF78" i="42" s="1"/>
  <c r="Z77" i="42"/>
  <c r="W48" i="42"/>
  <c r="X47" i="42"/>
  <c r="Y47" i="42" s="1"/>
  <c r="Q71" i="42"/>
  <c r="P70" i="42"/>
  <c r="Q45" i="42"/>
  <c r="P44" i="42"/>
  <c r="Q17" i="42"/>
  <c r="P16" i="42"/>
  <c r="U49" i="42"/>
  <c r="P15" i="41"/>
  <c r="Q16" i="41"/>
  <c r="W77" i="41"/>
  <c r="X77" i="41" s="1"/>
  <c r="X76" i="41"/>
  <c r="Y76" i="41" s="1"/>
  <c r="U78" i="41"/>
  <c r="W23" i="41"/>
  <c r="X23" i="41" s="1"/>
  <c r="X22" i="41"/>
  <c r="Y22" i="41" s="1"/>
  <c r="Q71" i="41"/>
  <c r="P70" i="41"/>
  <c r="V50" i="41"/>
  <c r="U51" i="41" s="1"/>
  <c r="Q45" i="41"/>
  <c r="P44" i="41"/>
  <c r="U24" i="41"/>
  <c r="U50" i="40"/>
  <c r="V50" i="40" s="1"/>
  <c r="W50" i="40" s="1"/>
  <c r="X50" i="40" s="1"/>
  <c r="P17" i="40"/>
  <c r="Q18" i="40"/>
  <c r="W74" i="40"/>
  <c r="X73" i="40"/>
  <c r="Y73" i="40" s="1"/>
  <c r="Q44" i="40"/>
  <c r="P43" i="40"/>
  <c r="P71" i="40"/>
  <c r="Q72" i="40"/>
  <c r="X48" i="40"/>
  <c r="Y48" i="40" s="1"/>
  <c r="W22" i="40"/>
  <c r="X21" i="40"/>
  <c r="Y21" i="40" s="1"/>
  <c r="U75" i="40"/>
  <c r="U23" i="40"/>
  <c r="X48" i="39"/>
  <c r="Y48" i="39" s="1"/>
  <c r="U50" i="39"/>
  <c r="V50" i="39" s="1"/>
  <c r="U51" i="39" s="1"/>
  <c r="P42" i="39"/>
  <c r="Q43" i="39"/>
  <c r="V23" i="39"/>
  <c r="Q71" i="39"/>
  <c r="P70" i="39"/>
  <c r="Q16" i="39"/>
  <c r="P15" i="39"/>
  <c r="V76" i="39"/>
  <c r="U77" i="39" s="1"/>
  <c r="X22" i="38"/>
  <c r="Y22" i="38" s="1"/>
  <c r="V50" i="38"/>
  <c r="W50" i="38" s="1"/>
  <c r="X50" i="38" s="1"/>
  <c r="V77" i="38"/>
  <c r="U78" i="38" s="1"/>
  <c r="P42" i="38"/>
  <c r="Q43" i="38"/>
  <c r="W49" i="38"/>
  <c r="X48" i="38"/>
  <c r="Y48" i="38" s="1"/>
  <c r="U24" i="38"/>
  <c r="P71" i="38"/>
  <c r="Q72" i="38"/>
  <c r="Q18" i="38"/>
  <c r="P17" i="38"/>
  <c r="Q16" i="37"/>
  <c r="P15" i="37"/>
  <c r="AA21" i="37"/>
  <c r="AF21" i="37" s="1"/>
  <c r="Z20" i="37"/>
  <c r="W76" i="37"/>
  <c r="X75" i="37"/>
  <c r="Y75" i="37" s="1"/>
  <c r="Q72" i="37"/>
  <c r="P71" i="37"/>
  <c r="Q45" i="37"/>
  <c r="P44" i="37"/>
  <c r="AA49" i="37"/>
  <c r="AF49" i="37" s="1"/>
  <c r="Z48" i="37"/>
  <c r="U77" i="37"/>
  <c r="W23" i="36"/>
  <c r="X23" i="36" s="1"/>
  <c r="Y23" i="36" s="1"/>
  <c r="X22" i="36"/>
  <c r="Y22" i="36" s="1"/>
  <c r="W78" i="36"/>
  <c r="Y78" i="36"/>
  <c r="Z78" i="36" s="1"/>
  <c r="P42" i="36"/>
  <c r="Q43" i="36"/>
  <c r="V24" i="36"/>
  <c r="V49" i="36"/>
  <c r="U50" i="36" s="1"/>
  <c r="P71" i="36"/>
  <c r="Q72" i="36"/>
  <c r="Q17" i="36"/>
  <c r="P16" i="36"/>
  <c r="P43" i="35"/>
  <c r="Q44" i="35"/>
  <c r="W20" i="35"/>
  <c r="X19" i="35"/>
  <c r="Y19" i="35" s="1"/>
  <c r="Q18" i="35"/>
  <c r="P17" i="35"/>
  <c r="X49" i="35"/>
  <c r="Y49" i="35" s="1"/>
  <c r="U77" i="35"/>
  <c r="Q70" i="35"/>
  <c r="P69" i="35"/>
  <c r="X75" i="35"/>
  <c r="Y75" i="35" s="1"/>
  <c r="U21" i="35"/>
  <c r="U51" i="35"/>
  <c r="V24" i="34"/>
  <c r="Q73" i="34"/>
  <c r="P72" i="34"/>
  <c r="V76" i="34"/>
  <c r="W76" i="34" s="1"/>
  <c r="Y51" i="34"/>
  <c r="Z51" i="34" s="1"/>
  <c r="W51" i="34"/>
  <c r="W23" i="34"/>
  <c r="X23" i="34" s="1"/>
  <c r="Y23" i="34" s="1"/>
  <c r="X22" i="34"/>
  <c r="Y22" i="34" s="1"/>
  <c r="P44" i="34"/>
  <c r="Q45" i="34"/>
  <c r="Q17" i="34"/>
  <c r="P16" i="34"/>
  <c r="W75" i="34"/>
  <c r="X74" i="34"/>
  <c r="Y74" i="34" s="1"/>
  <c r="Q45" i="33"/>
  <c r="P44" i="33"/>
  <c r="V76" i="33"/>
  <c r="W76" i="33" s="1"/>
  <c r="W75" i="33"/>
  <c r="X74" i="33"/>
  <c r="Y74" i="33" s="1"/>
  <c r="W20" i="33"/>
  <c r="X19" i="33"/>
  <c r="Y19" i="33" s="1"/>
  <c r="Q17" i="33"/>
  <c r="P16" i="33"/>
  <c r="Q72" i="33"/>
  <c r="P71" i="33"/>
  <c r="U21" i="33"/>
  <c r="V24" i="32"/>
  <c r="Q70" i="32"/>
  <c r="P69" i="32"/>
  <c r="P16" i="32"/>
  <c r="Q17" i="32"/>
  <c r="Z50" i="32"/>
  <c r="AA51" i="32"/>
  <c r="AF51" i="32" s="1"/>
  <c r="W78" i="32"/>
  <c r="Y78" i="32"/>
  <c r="Z78" i="32" s="1"/>
  <c r="W23" i="32"/>
  <c r="X23" i="32" s="1"/>
  <c r="Y23" i="32" s="1"/>
  <c r="X22" i="32"/>
  <c r="Y22" i="32" s="1"/>
  <c r="Q45" i="32"/>
  <c r="P44" i="32"/>
  <c r="P17" i="31"/>
  <c r="Q18" i="31"/>
  <c r="Z50" i="31"/>
  <c r="AA51" i="31"/>
  <c r="AF51" i="31" s="1"/>
  <c r="P41" i="31"/>
  <c r="Q42" i="31"/>
  <c r="W76" i="31"/>
  <c r="X75" i="31"/>
  <c r="Y75" i="31" s="1"/>
  <c r="W24" i="31"/>
  <c r="Y24" i="31"/>
  <c r="Z24" i="31" s="1"/>
  <c r="Q70" i="31"/>
  <c r="P69" i="31"/>
  <c r="U77" i="31"/>
  <c r="Y24" i="30"/>
  <c r="Z24" i="30" s="1"/>
  <c r="W24" i="30"/>
  <c r="AA51" i="30"/>
  <c r="AF51" i="30" s="1"/>
  <c r="Z50" i="30"/>
  <c r="Q72" i="30"/>
  <c r="P71" i="30"/>
  <c r="P16" i="30"/>
  <c r="Q17" i="30"/>
  <c r="Q44" i="30"/>
  <c r="P43" i="30"/>
  <c r="U77" i="30"/>
  <c r="W49" i="29"/>
  <c r="X48" i="29"/>
  <c r="Y48" i="29" s="1"/>
  <c r="Q44" i="29"/>
  <c r="P43" i="29"/>
  <c r="Q17" i="29"/>
  <c r="P16" i="29"/>
  <c r="U78" i="29"/>
  <c r="U50" i="29"/>
  <c r="Q70" i="29"/>
  <c r="P69" i="29"/>
  <c r="X76" i="29"/>
  <c r="Y76" i="29" s="1"/>
  <c r="V23" i="29"/>
  <c r="U24" i="29" s="1"/>
  <c r="Z22" i="28"/>
  <c r="AA23" i="28"/>
  <c r="AF23" i="28" s="1"/>
  <c r="Q70" i="28"/>
  <c r="P69" i="28"/>
  <c r="V50" i="28"/>
  <c r="U51" i="28" s="1"/>
  <c r="P17" i="28"/>
  <c r="Q18" i="28"/>
  <c r="P43" i="28"/>
  <c r="Q44" i="28"/>
  <c r="V78" i="27"/>
  <c r="AA24" i="27"/>
  <c r="AF24" i="27" s="1"/>
  <c r="Z23" i="27"/>
  <c r="AA51" i="27"/>
  <c r="AF51" i="27" s="1"/>
  <c r="Z50" i="27"/>
  <c r="Q71" i="27"/>
  <c r="P70" i="27"/>
  <c r="Q16" i="27"/>
  <c r="P15" i="27"/>
  <c r="Q44" i="27"/>
  <c r="P43" i="27"/>
  <c r="W77" i="27"/>
  <c r="X77" i="27" s="1"/>
  <c r="Y77" i="27" s="1"/>
  <c r="X76" i="27"/>
  <c r="Y76" i="27" s="1"/>
  <c r="Q46" i="26"/>
  <c r="P45" i="26"/>
  <c r="W48" i="26"/>
  <c r="X47" i="26"/>
  <c r="Y47" i="26" s="1"/>
  <c r="Q70" i="26"/>
  <c r="P69" i="26"/>
  <c r="V75" i="26"/>
  <c r="U49" i="26"/>
  <c r="P16" i="26"/>
  <c r="Q17" i="26"/>
  <c r="P16" i="25"/>
  <c r="Q17" i="25"/>
  <c r="U78" i="25"/>
  <c r="Q43" i="25"/>
  <c r="P42" i="25"/>
  <c r="V50" i="25"/>
  <c r="U51" i="25" s="1"/>
  <c r="Z23" i="25"/>
  <c r="AA24" i="25"/>
  <c r="AF24" i="25" s="1"/>
  <c r="X76" i="25"/>
  <c r="Y76" i="25" s="1"/>
  <c r="V76" i="24"/>
  <c r="U77" i="24" s="1"/>
  <c r="V51" i="24"/>
  <c r="Q43" i="24"/>
  <c r="P42" i="24"/>
  <c r="W24" i="24"/>
  <c r="Y24" i="24"/>
  <c r="Z24" i="24" s="1"/>
  <c r="P69" i="24"/>
  <c r="Q70" i="24"/>
  <c r="P16" i="24"/>
  <c r="Q17" i="24"/>
  <c r="W50" i="24"/>
  <c r="X50" i="24" s="1"/>
  <c r="Y50" i="24" s="1"/>
  <c r="X49" i="24"/>
  <c r="Y49" i="24" s="1"/>
  <c r="W75" i="24"/>
  <c r="X74" i="24"/>
  <c r="Y74" i="24" s="1"/>
  <c r="U76" i="23"/>
  <c r="V76" i="23" s="1"/>
  <c r="Q16" i="23"/>
  <c r="P15" i="23"/>
  <c r="W48" i="23"/>
  <c r="X47" i="23"/>
  <c r="Y47" i="23" s="1"/>
  <c r="V20" i="23"/>
  <c r="U21" i="23" s="1"/>
  <c r="U49" i="23"/>
  <c r="W75" i="23"/>
  <c r="Q43" i="23"/>
  <c r="P42" i="23"/>
  <c r="P70" i="23"/>
  <c r="Q71" i="23"/>
  <c r="X49" i="22"/>
  <c r="Y49" i="22" s="1"/>
  <c r="W77" i="22"/>
  <c r="X77" i="22" s="1"/>
  <c r="X76" i="22"/>
  <c r="Y76" i="22" s="1"/>
  <c r="U23" i="22"/>
  <c r="Q44" i="22"/>
  <c r="P43" i="22"/>
  <c r="U78" i="22"/>
  <c r="U51" i="22"/>
  <c r="P17" i="22"/>
  <c r="Q18" i="22"/>
  <c r="Q72" i="22"/>
  <c r="P71" i="22"/>
  <c r="W22" i="22"/>
  <c r="X21" i="22"/>
  <c r="Y21" i="22" s="1"/>
  <c r="Q16" i="21"/>
  <c r="P15" i="21"/>
  <c r="P43" i="21"/>
  <c r="Q44" i="21"/>
  <c r="V22" i="21"/>
  <c r="W49" i="21"/>
  <c r="X48" i="21"/>
  <c r="Y48" i="21" s="1"/>
  <c r="W21" i="21"/>
  <c r="X20" i="21"/>
  <c r="Y20" i="21" s="1"/>
  <c r="U50" i="21"/>
  <c r="V76" i="21"/>
  <c r="Q71" i="21"/>
  <c r="P70" i="21"/>
  <c r="V24" i="20"/>
  <c r="Y24" i="20" s="1"/>
  <c r="Z24" i="20" s="1"/>
  <c r="W50" i="19"/>
  <c r="X50" i="19" s="1"/>
  <c r="U51" i="19"/>
  <c r="V51" i="19" s="1"/>
  <c r="X49" i="19"/>
  <c r="Y49" i="19" s="1"/>
  <c r="Q71" i="20"/>
  <c r="P70" i="20"/>
  <c r="Q45" i="20"/>
  <c r="P44" i="20"/>
  <c r="W76" i="20"/>
  <c r="X75" i="20"/>
  <c r="Y75" i="20" s="1"/>
  <c r="Q16" i="20"/>
  <c r="P15" i="20"/>
  <c r="W51" i="20"/>
  <c r="Y51" i="20"/>
  <c r="Z51" i="20" s="1"/>
  <c r="U77" i="20"/>
  <c r="V77" i="19"/>
  <c r="U78" i="19" s="1"/>
  <c r="Q71" i="19"/>
  <c r="P70" i="19"/>
  <c r="U24" i="19"/>
  <c r="Q46" i="19"/>
  <c r="P45" i="19"/>
  <c r="P16" i="19"/>
  <c r="Q17" i="19"/>
  <c r="P16" i="17"/>
  <c r="Q17" i="17"/>
  <c r="V78" i="17"/>
  <c r="Y77" i="17"/>
  <c r="Q43" i="17"/>
  <c r="P42" i="17"/>
  <c r="AA23" i="17"/>
  <c r="AF23" i="17" s="1"/>
  <c r="Z22" i="17"/>
  <c r="P70" i="17"/>
  <c r="Q71" i="17"/>
  <c r="Y51" i="17"/>
  <c r="Z51" i="17" s="1"/>
  <c r="W51" i="17"/>
  <c r="V78" i="5"/>
  <c r="Y77" i="5"/>
  <c r="P68" i="5"/>
  <c r="Q69" i="5"/>
  <c r="V50" i="5"/>
  <c r="W50" i="5" s="1"/>
  <c r="X50" i="5" s="1"/>
  <c r="P42" i="5"/>
  <c r="Q43" i="5"/>
  <c r="W49" i="5"/>
  <c r="X48" i="5"/>
  <c r="Y48" i="5" s="1"/>
  <c r="E36" i="46" l="1"/>
  <c r="W24" i="26"/>
  <c r="E84" i="46"/>
  <c r="E10" i="46"/>
  <c r="E77" i="46"/>
  <c r="E26" i="46"/>
  <c r="E58" i="46"/>
  <c r="E57" i="46"/>
  <c r="W35" i="46"/>
  <c r="E35" i="46" s="1"/>
  <c r="W127" i="46"/>
  <c r="W78" i="46"/>
  <c r="E78" i="46" s="1"/>
  <c r="W170" i="46"/>
  <c r="W42" i="46"/>
  <c r="E42" i="46" s="1"/>
  <c r="W134" i="46"/>
  <c r="W59" i="46"/>
  <c r="E59" i="46" s="1"/>
  <c r="W151" i="46"/>
  <c r="N1233" i="47"/>
  <c r="O1234" i="47"/>
  <c r="N1593" i="47"/>
  <c r="O1594" i="47"/>
  <c r="N1293" i="47"/>
  <c r="O1294" i="47"/>
  <c r="P70" i="25"/>
  <c r="Q70" i="25" s="1"/>
  <c r="AA78" i="28"/>
  <c r="AF78" i="28" s="1"/>
  <c r="O793" i="47"/>
  <c r="N792" i="47"/>
  <c r="N1692" i="47"/>
  <c r="O1693" i="47"/>
  <c r="O1152" i="47"/>
  <c r="N1151" i="47"/>
  <c r="O952" i="47"/>
  <c r="N951" i="47"/>
  <c r="N113" i="47"/>
  <c r="O114" i="47"/>
  <c r="O574" i="47"/>
  <c r="N573" i="47"/>
  <c r="O192" i="47"/>
  <c r="N191" i="47"/>
  <c r="N892" i="47"/>
  <c r="O893" i="47"/>
  <c r="N152" i="47"/>
  <c r="O153" i="47"/>
  <c r="N1451" i="47"/>
  <c r="O1452" i="47"/>
  <c r="N91" i="47"/>
  <c r="O92" i="47"/>
  <c r="N432" i="47"/>
  <c r="O433" i="47"/>
  <c r="O692" i="47"/>
  <c r="N691" i="47"/>
  <c r="N832" i="47"/>
  <c r="O833" i="47"/>
  <c r="N1251" i="47"/>
  <c r="O1252" i="47"/>
  <c r="N1391" i="47"/>
  <c r="O1392" i="47"/>
  <c r="O1092" i="47"/>
  <c r="N1091" i="47"/>
  <c r="N1412" i="47"/>
  <c r="O1413" i="47"/>
  <c r="N413" i="47"/>
  <c r="O414" i="47"/>
  <c r="N332" i="47"/>
  <c r="O333" i="47"/>
  <c r="N272" i="47"/>
  <c r="O273" i="47"/>
  <c r="N972" i="47"/>
  <c r="O973" i="47"/>
  <c r="N1470" i="47"/>
  <c r="O1471" i="47"/>
  <c r="N1612" i="47"/>
  <c r="O1613" i="47"/>
  <c r="O553" i="47"/>
  <c r="N552" i="47"/>
  <c r="N72" i="47"/>
  <c r="O73" i="47"/>
  <c r="N470" i="47"/>
  <c r="O471" i="47"/>
  <c r="N932" i="47"/>
  <c r="O933" i="47"/>
  <c r="N372" i="47"/>
  <c r="O373" i="47"/>
  <c r="N710" i="47"/>
  <c r="O711" i="47"/>
  <c r="O1653" i="47"/>
  <c r="N1652" i="47"/>
  <c r="O391" i="47"/>
  <c r="N390" i="47"/>
  <c r="N991" i="47"/>
  <c r="O992" i="47"/>
  <c r="N1550" i="47"/>
  <c r="O1551" i="47"/>
  <c r="N533" i="47"/>
  <c r="O534" i="47"/>
  <c r="O52" i="47"/>
  <c r="N51" i="47"/>
  <c r="N812" i="47"/>
  <c r="O813" i="47"/>
  <c r="N653" i="47"/>
  <c r="O654" i="47"/>
  <c r="O851" i="47"/>
  <c r="N850" i="47"/>
  <c r="N172" i="47"/>
  <c r="O173" i="47"/>
  <c r="N1492" i="47"/>
  <c r="O1493" i="47"/>
  <c r="N452" i="47"/>
  <c r="O453" i="47"/>
  <c r="N1192" i="47"/>
  <c r="O1193" i="47"/>
  <c r="N1211" i="47"/>
  <c r="O1212" i="47"/>
  <c r="O1012" i="47"/>
  <c r="N1011" i="47"/>
  <c r="O1132" i="47"/>
  <c r="N1131" i="47"/>
  <c r="N612" i="47"/>
  <c r="O613" i="47"/>
  <c r="O593" i="47"/>
  <c r="N592" i="47"/>
  <c r="N630" i="47"/>
  <c r="O631" i="47"/>
  <c r="N772" i="47"/>
  <c r="O773" i="47"/>
  <c r="N512" i="47"/>
  <c r="O513" i="47"/>
  <c r="N1350" i="47"/>
  <c r="O1351" i="47"/>
  <c r="O1113" i="47"/>
  <c r="N1112" i="47"/>
  <c r="N1630" i="47"/>
  <c r="O1631" i="47"/>
  <c r="N1373" i="47"/>
  <c r="O1374" i="47"/>
  <c r="N1072" i="47"/>
  <c r="O1073" i="47"/>
  <c r="N752" i="47"/>
  <c r="O753" i="47"/>
  <c r="N1271" i="47"/>
  <c r="O1272" i="47"/>
  <c r="O491" i="47"/>
  <c r="N490" i="47"/>
  <c r="O353" i="47"/>
  <c r="N352" i="47"/>
  <c r="N1430" i="47"/>
  <c r="O1431" i="47"/>
  <c r="O1512" i="47"/>
  <c r="N1511" i="47"/>
  <c r="O673" i="47"/>
  <c r="N672" i="47"/>
  <c r="O1171" i="47"/>
  <c r="N1170" i="47"/>
  <c r="N1670" i="47"/>
  <c r="O1671" i="47"/>
  <c r="N1310" i="47"/>
  <c r="O1311" i="47"/>
  <c r="N292" i="47"/>
  <c r="O293" i="47"/>
  <c r="N1051" i="47"/>
  <c r="O1052" i="47"/>
  <c r="N1572" i="47"/>
  <c r="O1573" i="47"/>
  <c r="N313" i="47"/>
  <c r="O314" i="47"/>
  <c r="O1033" i="47"/>
  <c r="N1032" i="47"/>
  <c r="O731" i="47"/>
  <c r="N730" i="47"/>
  <c r="N1532" i="47"/>
  <c r="O1533" i="47"/>
  <c r="N32" i="47"/>
  <c r="O33" i="47"/>
  <c r="N1331" i="47"/>
  <c r="O1332" i="47"/>
  <c r="O212" i="47"/>
  <c r="N211" i="47"/>
  <c r="N872" i="47"/>
  <c r="O873" i="47"/>
  <c r="O134" i="47"/>
  <c r="N133" i="47"/>
  <c r="N12" i="47"/>
  <c r="O13" i="47"/>
  <c r="N251" i="47"/>
  <c r="O252" i="47"/>
  <c r="N911" i="47"/>
  <c r="O912" i="47"/>
  <c r="N232" i="47"/>
  <c r="O233" i="47"/>
  <c r="X49" i="44"/>
  <c r="Y49" i="44" s="1"/>
  <c r="X75" i="34"/>
  <c r="Y75" i="34" s="1"/>
  <c r="Y50" i="19"/>
  <c r="Q42" i="44"/>
  <c r="P41" i="44"/>
  <c r="P14" i="44"/>
  <c r="Q15" i="44"/>
  <c r="W78" i="44"/>
  <c r="Y78" i="44"/>
  <c r="Z78" i="44" s="1"/>
  <c r="Y23" i="44"/>
  <c r="V24" i="44"/>
  <c r="Q71" i="44"/>
  <c r="P70" i="44"/>
  <c r="U51" i="44"/>
  <c r="W49" i="43"/>
  <c r="X48" i="43"/>
  <c r="Y48" i="43" s="1"/>
  <c r="P44" i="43"/>
  <c r="Q45" i="43"/>
  <c r="V50" i="43"/>
  <c r="W50" i="43" s="1"/>
  <c r="X50" i="43" s="1"/>
  <c r="W76" i="43"/>
  <c r="X75" i="43"/>
  <c r="Y75" i="43" s="1"/>
  <c r="Y23" i="43"/>
  <c r="V24" i="43"/>
  <c r="U77" i="43"/>
  <c r="Q70" i="43"/>
  <c r="P69" i="43"/>
  <c r="P14" i="43"/>
  <c r="Q15" i="43"/>
  <c r="V49" i="42"/>
  <c r="U50" i="42" s="1"/>
  <c r="W23" i="42"/>
  <c r="X23" i="42" s="1"/>
  <c r="X22" i="42"/>
  <c r="Y22" i="42" s="1"/>
  <c r="Q16" i="42"/>
  <c r="P15" i="42"/>
  <c r="P69" i="42"/>
  <c r="Q70" i="42"/>
  <c r="U24" i="42"/>
  <c r="AA77" i="42"/>
  <c r="AF77" i="42" s="1"/>
  <c r="Z76" i="42"/>
  <c r="P43" i="42"/>
  <c r="Q44" i="42"/>
  <c r="Q15" i="41"/>
  <c r="P14" i="41"/>
  <c r="Q70" i="41"/>
  <c r="P69" i="41"/>
  <c r="Y23" i="41"/>
  <c r="V24" i="41"/>
  <c r="V51" i="41"/>
  <c r="Y77" i="41"/>
  <c r="V78" i="41"/>
  <c r="P43" i="41"/>
  <c r="Q44" i="41"/>
  <c r="W50" i="41"/>
  <c r="X50" i="41" s="1"/>
  <c r="Y50" i="41" s="1"/>
  <c r="X49" i="41"/>
  <c r="Y49" i="41" s="1"/>
  <c r="X49" i="40"/>
  <c r="Y49" i="40" s="1"/>
  <c r="P42" i="40"/>
  <c r="Q43" i="40"/>
  <c r="V23" i="40"/>
  <c r="U24" i="40" s="1"/>
  <c r="V75" i="40"/>
  <c r="U76" i="40" s="1"/>
  <c r="U51" i="40"/>
  <c r="P70" i="40"/>
  <c r="Q71" i="40"/>
  <c r="Q17" i="40"/>
  <c r="P16" i="40"/>
  <c r="Q15" i="39"/>
  <c r="P14" i="39"/>
  <c r="Q42" i="39"/>
  <c r="P41" i="39"/>
  <c r="W23" i="39"/>
  <c r="X23" i="39" s="1"/>
  <c r="X22" i="39"/>
  <c r="Y22" i="39" s="1"/>
  <c r="W76" i="39"/>
  <c r="X75" i="39"/>
  <c r="Y75" i="39" s="1"/>
  <c r="Q70" i="39"/>
  <c r="P69" i="39"/>
  <c r="U24" i="39"/>
  <c r="W50" i="39"/>
  <c r="X50" i="39" s="1"/>
  <c r="Y50" i="39" s="1"/>
  <c r="X49" i="39"/>
  <c r="Y49" i="39" s="1"/>
  <c r="V77" i="39"/>
  <c r="W77" i="39" s="1"/>
  <c r="X77" i="39" s="1"/>
  <c r="V51" i="39"/>
  <c r="X49" i="38"/>
  <c r="Y49" i="38" s="1"/>
  <c r="V78" i="38"/>
  <c r="Q17" i="38"/>
  <c r="P16" i="38"/>
  <c r="V24" i="38"/>
  <c r="Y23" i="38"/>
  <c r="Q42" i="38"/>
  <c r="P41" i="38"/>
  <c r="W77" i="38"/>
  <c r="X77" i="38" s="1"/>
  <c r="Y77" i="38" s="1"/>
  <c r="X76" i="38"/>
  <c r="Y76" i="38" s="1"/>
  <c r="Q71" i="38"/>
  <c r="P70" i="38"/>
  <c r="U51" i="38"/>
  <c r="AA48" i="37"/>
  <c r="AF48" i="37" s="1"/>
  <c r="Z47" i="37"/>
  <c r="Q71" i="37"/>
  <c r="P70" i="37"/>
  <c r="Z19" i="37"/>
  <c r="AA20" i="37"/>
  <c r="AF20" i="37" s="1"/>
  <c r="Q44" i="37"/>
  <c r="P43" i="37"/>
  <c r="P14" i="37"/>
  <c r="Q15" i="37"/>
  <c r="V77" i="37"/>
  <c r="Q71" i="36"/>
  <c r="P70" i="36"/>
  <c r="AA78" i="36"/>
  <c r="AF78" i="36" s="1"/>
  <c r="Z77" i="36"/>
  <c r="Q16" i="36"/>
  <c r="P15" i="36"/>
  <c r="W49" i="36"/>
  <c r="X48" i="36"/>
  <c r="Y48" i="36" s="1"/>
  <c r="Y24" i="36"/>
  <c r="Z24" i="36" s="1"/>
  <c r="W24" i="36"/>
  <c r="V50" i="36"/>
  <c r="W50" i="36" s="1"/>
  <c r="X50" i="36" s="1"/>
  <c r="Q42" i="36"/>
  <c r="P41" i="36"/>
  <c r="Y50" i="35"/>
  <c r="V51" i="35"/>
  <c r="V21" i="35"/>
  <c r="V77" i="35"/>
  <c r="Q69" i="35"/>
  <c r="P68" i="35"/>
  <c r="Q17" i="35"/>
  <c r="P16" i="35"/>
  <c r="Q43" i="35"/>
  <c r="P42" i="35"/>
  <c r="Q44" i="34"/>
  <c r="P43" i="34"/>
  <c r="AA51" i="34"/>
  <c r="AF51" i="34" s="1"/>
  <c r="Z50" i="34"/>
  <c r="P71" i="34"/>
  <c r="Q72" i="34"/>
  <c r="P15" i="34"/>
  <c r="Q16" i="34"/>
  <c r="Y24" i="34"/>
  <c r="Z24" i="34" s="1"/>
  <c r="W24" i="34"/>
  <c r="U77" i="34"/>
  <c r="X75" i="33"/>
  <c r="Y75" i="33" s="1"/>
  <c r="W50" i="33"/>
  <c r="X50" i="33" s="1"/>
  <c r="Y50" i="33" s="1"/>
  <c r="X49" i="33"/>
  <c r="Y49" i="33" s="1"/>
  <c r="V51" i="33"/>
  <c r="Q44" i="33"/>
  <c r="P43" i="33"/>
  <c r="Q71" i="33"/>
  <c r="P70" i="33"/>
  <c r="V21" i="33"/>
  <c r="U22" i="33" s="1"/>
  <c r="Q16" i="33"/>
  <c r="P15" i="33"/>
  <c r="U77" i="33"/>
  <c r="Q69" i="32"/>
  <c r="P68" i="32"/>
  <c r="Z49" i="32"/>
  <c r="AA50" i="32"/>
  <c r="AF50" i="32" s="1"/>
  <c r="Q44" i="32"/>
  <c r="P43" i="32"/>
  <c r="AA78" i="32"/>
  <c r="AF78" i="32" s="1"/>
  <c r="Z77" i="32"/>
  <c r="W24" i="32"/>
  <c r="Y24" i="32"/>
  <c r="Z24" i="32" s="1"/>
  <c r="P15" i="32"/>
  <c r="Q16" i="32"/>
  <c r="Q17" i="31"/>
  <c r="P16" i="31"/>
  <c r="AA24" i="31"/>
  <c r="AF24" i="31" s="1"/>
  <c r="Z23" i="31"/>
  <c r="P40" i="31"/>
  <c r="Q41" i="31"/>
  <c r="V77" i="31"/>
  <c r="Q69" i="31"/>
  <c r="P68" i="31"/>
  <c r="AA50" i="31"/>
  <c r="AF50" i="31" s="1"/>
  <c r="Z49" i="31"/>
  <c r="AA50" i="30"/>
  <c r="AF50" i="30" s="1"/>
  <c r="Z49" i="30"/>
  <c r="V77" i="30"/>
  <c r="Q16" i="30"/>
  <c r="P15" i="30"/>
  <c r="Q43" i="30"/>
  <c r="P42" i="30"/>
  <c r="Q71" i="30"/>
  <c r="P70" i="30"/>
  <c r="Z23" i="30"/>
  <c r="AA24" i="30"/>
  <c r="AF24" i="30" s="1"/>
  <c r="V24" i="29"/>
  <c r="P42" i="29"/>
  <c r="Q43" i="29"/>
  <c r="Y77" i="29"/>
  <c r="V78" i="29"/>
  <c r="V50" i="29"/>
  <c r="U51" i="29" s="1"/>
  <c r="Q69" i="29"/>
  <c r="P68" i="29"/>
  <c r="Q16" i="29"/>
  <c r="P15" i="29"/>
  <c r="W23" i="29"/>
  <c r="X23" i="29" s="1"/>
  <c r="Y23" i="29" s="1"/>
  <c r="X22" i="29"/>
  <c r="Y22" i="29" s="1"/>
  <c r="V51" i="28"/>
  <c r="Q69" i="28"/>
  <c r="P68" i="28"/>
  <c r="Q43" i="28"/>
  <c r="P42" i="28"/>
  <c r="P16" i="28"/>
  <c r="Q17" i="28"/>
  <c r="AA77" i="28"/>
  <c r="AF77" i="28" s="1"/>
  <c r="Z76" i="28"/>
  <c r="W50" i="28"/>
  <c r="X50" i="28" s="1"/>
  <c r="Y50" i="28" s="1"/>
  <c r="X49" i="28"/>
  <c r="Y49" i="28" s="1"/>
  <c r="Z21" i="28"/>
  <c r="AA22" i="28"/>
  <c r="AF22" i="28" s="1"/>
  <c r="P42" i="27"/>
  <c r="Q43" i="27"/>
  <c r="Q70" i="27"/>
  <c r="P69" i="27"/>
  <c r="AA23" i="27"/>
  <c r="AF23" i="27" s="1"/>
  <c r="Z22" i="27"/>
  <c r="P14" i="27"/>
  <c r="Q15" i="27"/>
  <c r="AA50" i="27"/>
  <c r="AF50" i="27" s="1"/>
  <c r="Z49" i="27"/>
  <c r="W78" i="27"/>
  <c r="Y78" i="27"/>
  <c r="Z78" i="27" s="1"/>
  <c r="P44" i="26"/>
  <c r="Q45" i="26"/>
  <c r="P15" i="26"/>
  <c r="Q16" i="26"/>
  <c r="W75" i="26"/>
  <c r="X74" i="26"/>
  <c r="Y74" i="26" s="1"/>
  <c r="V49" i="26"/>
  <c r="Q69" i="26"/>
  <c r="P68" i="26"/>
  <c r="AA24" i="26"/>
  <c r="AF24" i="26" s="1"/>
  <c r="Z23" i="26"/>
  <c r="U76" i="26"/>
  <c r="Z22" i="25"/>
  <c r="AA23" i="25"/>
  <c r="AF23" i="25" s="1"/>
  <c r="Y77" i="25"/>
  <c r="V78" i="25"/>
  <c r="V51" i="25"/>
  <c r="W50" i="25"/>
  <c r="X50" i="25" s="1"/>
  <c r="Y50" i="25" s="1"/>
  <c r="X49" i="25"/>
  <c r="Y49" i="25" s="1"/>
  <c r="P41" i="25"/>
  <c r="Q42" i="25"/>
  <c r="Q16" i="25"/>
  <c r="P15" i="25"/>
  <c r="V77" i="24"/>
  <c r="U78" i="24" s="1"/>
  <c r="Q16" i="24"/>
  <c r="P15" i="24"/>
  <c r="W51" i="24"/>
  <c r="Y51" i="24"/>
  <c r="Z51" i="24" s="1"/>
  <c r="AA24" i="24"/>
  <c r="AF24" i="24" s="1"/>
  <c r="Z23" i="24"/>
  <c r="Q42" i="24"/>
  <c r="P41" i="24"/>
  <c r="W76" i="24"/>
  <c r="X75" i="24"/>
  <c r="Y75" i="24" s="1"/>
  <c r="Q69" i="24"/>
  <c r="P68" i="24"/>
  <c r="W76" i="23"/>
  <c r="X75" i="23"/>
  <c r="Y75" i="23" s="1"/>
  <c r="Q70" i="23"/>
  <c r="P69" i="23"/>
  <c r="W20" i="23"/>
  <c r="X19" i="23"/>
  <c r="Y19" i="23" s="1"/>
  <c r="V21" i="23"/>
  <c r="X20" i="23" s="1"/>
  <c r="Y20" i="23" s="1"/>
  <c r="P41" i="23"/>
  <c r="Q42" i="23"/>
  <c r="V49" i="23"/>
  <c r="Q15" i="23"/>
  <c r="P14" i="23"/>
  <c r="U77" i="23"/>
  <c r="Q71" i="22"/>
  <c r="P70" i="22"/>
  <c r="V23" i="22"/>
  <c r="Y50" i="22"/>
  <c r="V51" i="22"/>
  <c r="Y77" i="22"/>
  <c r="V78" i="22"/>
  <c r="Q43" i="22"/>
  <c r="P42" i="22"/>
  <c r="P16" i="22"/>
  <c r="Q17" i="22"/>
  <c r="W76" i="21"/>
  <c r="X75" i="21"/>
  <c r="Y75" i="21" s="1"/>
  <c r="Q70" i="21"/>
  <c r="P69" i="21"/>
  <c r="U77" i="21"/>
  <c r="W22" i="21"/>
  <c r="X21" i="21"/>
  <c r="Y21" i="21" s="1"/>
  <c r="Q43" i="21"/>
  <c r="P42" i="21"/>
  <c r="V50" i="21"/>
  <c r="U51" i="21" s="1"/>
  <c r="Q15" i="21"/>
  <c r="P14" i="21"/>
  <c r="U23" i="21"/>
  <c r="W24" i="20"/>
  <c r="Q15" i="20"/>
  <c r="P14" i="20"/>
  <c r="Z23" i="20"/>
  <c r="AA24" i="20"/>
  <c r="AF24" i="20" s="1"/>
  <c r="V77" i="20"/>
  <c r="Q44" i="20"/>
  <c r="P43" i="20"/>
  <c r="Q70" i="20"/>
  <c r="P69" i="20"/>
  <c r="Z50" i="20"/>
  <c r="AA51" i="20"/>
  <c r="AF51" i="20" s="1"/>
  <c r="V78" i="19"/>
  <c r="Y23" i="19"/>
  <c r="V24" i="19"/>
  <c r="W77" i="19"/>
  <c r="X77" i="19" s="1"/>
  <c r="Y77" i="19" s="1"/>
  <c r="X76" i="19"/>
  <c r="Y76" i="19" s="1"/>
  <c r="P15" i="19"/>
  <c r="Q16" i="19"/>
  <c r="Q45" i="19"/>
  <c r="P44" i="19"/>
  <c r="W51" i="19"/>
  <c r="Y51" i="19"/>
  <c r="Z51" i="19" s="1"/>
  <c r="Q70" i="19"/>
  <c r="P69" i="19"/>
  <c r="Z21" i="17"/>
  <c r="AA22" i="17"/>
  <c r="AF22" i="17" s="1"/>
  <c r="Z50" i="17"/>
  <c r="AA51" i="17"/>
  <c r="AF51" i="17" s="1"/>
  <c r="W78" i="17"/>
  <c r="Y78" i="17"/>
  <c r="Z78" i="17" s="1"/>
  <c r="Q70" i="17"/>
  <c r="P69" i="17"/>
  <c r="Q42" i="17"/>
  <c r="P41" i="17"/>
  <c r="P15" i="17"/>
  <c r="Q16" i="17"/>
  <c r="X49" i="5"/>
  <c r="Y49" i="5" s="1"/>
  <c r="P67" i="5"/>
  <c r="Q68" i="5"/>
  <c r="W78" i="5"/>
  <c r="Y78" i="5"/>
  <c r="Z78" i="5" s="1"/>
  <c r="P41" i="5"/>
  <c r="Q42" i="5"/>
  <c r="U51" i="5"/>
  <c r="P69" i="25" l="1"/>
  <c r="Q69" i="25" s="1"/>
  <c r="N1592" i="47"/>
  <c r="O1593" i="47"/>
  <c r="N1292" i="47"/>
  <c r="O1293" i="47"/>
  <c r="O1233" i="47"/>
  <c r="N1232" i="47"/>
  <c r="O211" i="47"/>
  <c r="N210" i="47"/>
  <c r="N729" i="47"/>
  <c r="O730" i="47"/>
  <c r="N1111" i="47"/>
  <c r="O1112" i="47"/>
  <c r="O1011" i="47"/>
  <c r="N1010" i="47"/>
  <c r="O850" i="47"/>
  <c r="N849" i="47"/>
  <c r="N791" i="47"/>
  <c r="O792" i="47"/>
  <c r="N231" i="47"/>
  <c r="O232" i="47"/>
  <c r="N31" i="47"/>
  <c r="O32" i="47"/>
  <c r="N312" i="47"/>
  <c r="O313" i="47"/>
  <c r="N291" i="47"/>
  <c r="O292" i="47"/>
  <c r="N1372" i="47"/>
  <c r="O1373" i="47"/>
  <c r="N511" i="47"/>
  <c r="O512" i="47"/>
  <c r="O612" i="47"/>
  <c r="N611" i="47"/>
  <c r="N1191" i="47"/>
  <c r="O1192" i="47"/>
  <c r="N532" i="47"/>
  <c r="O533" i="47"/>
  <c r="O932" i="47"/>
  <c r="N931" i="47"/>
  <c r="N271" i="47"/>
  <c r="O272" i="47"/>
  <c r="O152" i="47"/>
  <c r="N151" i="47"/>
  <c r="O1032" i="47"/>
  <c r="N1031" i="47"/>
  <c r="N1169" i="47"/>
  <c r="O1170" i="47"/>
  <c r="O1511" i="47"/>
  <c r="N1510" i="47"/>
  <c r="O352" i="47"/>
  <c r="N351" i="47"/>
  <c r="N591" i="47"/>
  <c r="O592" i="47"/>
  <c r="O1131" i="47"/>
  <c r="N1130" i="47"/>
  <c r="N50" i="47"/>
  <c r="O51" i="47"/>
  <c r="N389" i="47"/>
  <c r="O390" i="47"/>
  <c r="N551" i="47"/>
  <c r="O552" i="47"/>
  <c r="N572" i="47"/>
  <c r="O573" i="47"/>
  <c r="N950" i="47"/>
  <c r="O951" i="47"/>
  <c r="O133" i="47"/>
  <c r="N132" i="47"/>
  <c r="N671" i="47"/>
  <c r="O672" i="47"/>
  <c r="O490" i="47"/>
  <c r="N489" i="47"/>
  <c r="N1651" i="47"/>
  <c r="O1652" i="47"/>
  <c r="N1090" i="47"/>
  <c r="O1091" i="47"/>
  <c r="O691" i="47"/>
  <c r="N690" i="47"/>
  <c r="N190" i="47"/>
  <c r="O191" i="47"/>
  <c r="N1150" i="47"/>
  <c r="O1151" i="47"/>
  <c r="N250" i="47"/>
  <c r="O251" i="47"/>
  <c r="N1571" i="47"/>
  <c r="O1572" i="47"/>
  <c r="N1669" i="47"/>
  <c r="O1670" i="47"/>
  <c r="N1429" i="47"/>
  <c r="O1430" i="47"/>
  <c r="N751" i="47"/>
  <c r="O752" i="47"/>
  <c r="N629" i="47"/>
  <c r="O630" i="47"/>
  <c r="N1491" i="47"/>
  <c r="O1492" i="47"/>
  <c r="N811" i="47"/>
  <c r="O812" i="47"/>
  <c r="N990" i="47"/>
  <c r="O991" i="47"/>
  <c r="N371" i="47"/>
  <c r="O372" i="47"/>
  <c r="N71" i="47"/>
  <c r="O72" i="47"/>
  <c r="N1469" i="47"/>
  <c r="O1470" i="47"/>
  <c r="O413" i="47"/>
  <c r="N412" i="47"/>
  <c r="N1250" i="47"/>
  <c r="O1251" i="47"/>
  <c r="N90" i="47"/>
  <c r="O91" i="47"/>
  <c r="N112" i="47"/>
  <c r="O113" i="47"/>
  <c r="N910" i="47"/>
  <c r="O911" i="47"/>
  <c r="N11" i="47"/>
  <c r="O12" i="47"/>
  <c r="O872" i="47"/>
  <c r="N871" i="47"/>
  <c r="N1330" i="47"/>
  <c r="O1331" i="47"/>
  <c r="N1531" i="47"/>
  <c r="O1532" i="47"/>
  <c r="N1050" i="47"/>
  <c r="O1051" i="47"/>
  <c r="N1309" i="47"/>
  <c r="O1310" i="47"/>
  <c r="N1270" i="47"/>
  <c r="O1271" i="47"/>
  <c r="O1072" i="47"/>
  <c r="N1071" i="47"/>
  <c r="N1629" i="47"/>
  <c r="O1630" i="47"/>
  <c r="N1349" i="47"/>
  <c r="O1350" i="47"/>
  <c r="N771" i="47"/>
  <c r="O772" i="47"/>
  <c r="N1210" i="47"/>
  <c r="O1211" i="47"/>
  <c r="O452" i="47"/>
  <c r="N451" i="47"/>
  <c r="N171" i="47"/>
  <c r="O172" i="47"/>
  <c r="N652" i="47"/>
  <c r="O653" i="47"/>
  <c r="N1549" i="47"/>
  <c r="O1550" i="47"/>
  <c r="N709" i="47"/>
  <c r="O710" i="47"/>
  <c r="N469" i="47"/>
  <c r="O470" i="47"/>
  <c r="N1611" i="47"/>
  <c r="O1612" i="47"/>
  <c r="N971" i="47"/>
  <c r="O972" i="47"/>
  <c r="N331" i="47"/>
  <c r="O332" i="47"/>
  <c r="N1411" i="47"/>
  <c r="O1412" i="47"/>
  <c r="N1390" i="47"/>
  <c r="O1391" i="47"/>
  <c r="O832" i="47"/>
  <c r="N831" i="47"/>
  <c r="N431" i="47"/>
  <c r="O432" i="47"/>
  <c r="N1450" i="47"/>
  <c r="O1451" i="47"/>
  <c r="N891" i="47"/>
  <c r="O892" i="47"/>
  <c r="N1691" i="47"/>
  <c r="O1692" i="47"/>
  <c r="X76" i="39"/>
  <c r="Y76" i="39" s="1"/>
  <c r="Y24" i="44"/>
  <c r="Z24" i="44" s="1"/>
  <c r="W24" i="44"/>
  <c r="Y50" i="44"/>
  <c r="V51" i="44"/>
  <c r="P13" i="44"/>
  <c r="Q14" i="44"/>
  <c r="Q70" i="44"/>
  <c r="P69" i="44"/>
  <c r="AA78" i="44"/>
  <c r="AF78" i="44" s="1"/>
  <c r="Z77" i="44"/>
  <c r="Q41" i="44"/>
  <c r="P40" i="44"/>
  <c r="Q69" i="43"/>
  <c r="P68" i="43"/>
  <c r="Q44" i="43"/>
  <c r="P43" i="43"/>
  <c r="U51" i="43"/>
  <c r="X49" i="43"/>
  <c r="Y49" i="43" s="1"/>
  <c r="V77" i="43"/>
  <c r="P13" i="43"/>
  <c r="Q14" i="43"/>
  <c r="W24" i="43"/>
  <c r="Y24" i="43"/>
  <c r="Z24" i="43" s="1"/>
  <c r="AA76" i="42"/>
  <c r="AF76" i="42" s="1"/>
  <c r="Z75" i="42"/>
  <c r="P68" i="42"/>
  <c r="Q69" i="42"/>
  <c r="P14" i="42"/>
  <c r="Q15" i="42"/>
  <c r="V24" i="42"/>
  <c r="Y23" i="42"/>
  <c r="W49" i="42"/>
  <c r="X48" i="42"/>
  <c r="Y48" i="42" s="1"/>
  <c r="Q43" i="42"/>
  <c r="P42" i="42"/>
  <c r="V50" i="42"/>
  <c r="W50" i="42" s="1"/>
  <c r="X50" i="42" s="1"/>
  <c r="W51" i="41"/>
  <c r="Y51" i="41"/>
  <c r="Z51" i="41" s="1"/>
  <c r="Q69" i="41"/>
  <c r="P68" i="41"/>
  <c r="Q43" i="41"/>
  <c r="P42" i="41"/>
  <c r="W78" i="41"/>
  <c r="Y78" i="41"/>
  <c r="Z78" i="41" s="1"/>
  <c r="W24" i="41"/>
  <c r="Y24" i="41"/>
  <c r="Z24" i="41" s="1"/>
  <c r="Q14" i="41"/>
  <c r="P13" i="41"/>
  <c r="V76" i="40"/>
  <c r="W76" i="40" s="1"/>
  <c r="V24" i="40"/>
  <c r="Q70" i="40"/>
  <c r="P69" i="40"/>
  <c r="W75" i="40"/>
  <c r="X74" i="40"/>
  <c r="Y74" i="40" s="1"/>
  <c r="P15" i="40"/>
  <c r="Q16" i="40"/>
  <c r="V51" i="40"/>
  <c r="Y50" i="40"/>
  <c r="W23" i="40"/>
  <c r="X23" i="40" s="1"/>
  <c r="Y23" i="40" s="1"/>
  <c r="X22" i="40"/>
  <c r="Y22" i="40" s="1"/>
  <c r="Q42" i="40"/>
  <c r="P41" i="40"/>
  <c r="U78" i="39"/>
  <c r="Y77" i="39" s="1"/>
  <c r="Y23" i="39"/>
  <c r="V24" i="39"/>
  <c r="Q41" i="39"/>
  <c r="P40" i="39"/>
  <c r="Q69" i="39"/>
  <c r="P68" i="39"/>
  <c r="Y51" i="39"/>
  <c r="Z51" i="39" s="1"/>
  <c r="W51" i="39"/>
  <c r="Q14" i="39"/>
  <c r="P13" i="39"/>
  <c r="Q70" i="38"/>
  <c r="P69" i="38"/>
  <c r="Q41" i="38"/>
  <c r="P40" i="38"/>
  <c r="Q16" i="38"/>
  <c r="P15" i="38"/>
  <c r="W78" i="38"/>
  <c r="Y78" i="38"/>
  <c r="Z78" i="38" s="1"/>
  <c r="Y50" i="38"/>
  <c r="V51" i="38"/>
  <c r="W24" i="38"/>
  <c r="Y24" i="38"/>
  <c r="Z24" i="38" s="1"/>
  <c r="W77" i="37"/>
  <c r="X77" i="37" s="1"/>
  <c r="X76" i="37"/>
  <c r="Y76" i="37" s="1"/>
  <c r="Q43" i="37"/>
  <c r="P42" i="37"/>
  <c r="Q70" i="37"/>
  <c r="P69" i="37"/>
  <c r="U78" i="37"/>
  <c r="AA47" i="37"/>
  <c r="AF47" i="37" s="1"/>
  <c r="Z46" i="37"/>
  <c r="Q14" i="37"/>
  <c r="P13" i="37"/>
  <c r="AA19" i="37"/>
  <c r="X117" i="46" s="1"/>
  <c r="Y117" i="46" s="1"/>
  <c r="Z18" i="37"/>
  <c r="P40" i="36"/>
  <c r="Q41" i="36"/>
  <c r="X49" i="36"/>
  <c r="Y49" i="36" s="1"/>
  <c r="AA77" i="36"/>
  <c r="AF77" i="36" s="1"/>
  <c r="Z76" i="36"/>
  <c r="U51" i="36"/>
  <c r="AA24" i="36"/>
  <c r="AF24" i="36" s="1"/>
  <c r="Z23" i="36"/>
  <c r="P14" i="36"/>
  <c r="Q15" i="36"/>
  <c r="Q70" i="36"/>
  <c r="P69" i="36"/>
  <c r="Q16" i="35"/>
  <c r="P15" i="35"/>
  <c r="W21" i="35"/>
  <c r="X20" i="35"/>
  <c r="Y20" i="35" s="1"/>
  <c r="W77" i="35"/>
  <c r="X77" i="35" s="1"/>
  <c r="X76" i="35"/>
  <c r="Y76" i="35" s="1"/>
  <c r="U22" i="35"/>
  <c r="Q42" i="35"/>
  <c r="P41" i="35"/>
  <c r="Q68" i="35"/>
  <c r="P67" i="35"/>
  <c r="U78" i="35"/>
  <c r="W51" i="35"/>
  <c r="Y51" i="35"/>
  <c r="Z51" i="35" s="1"/>
  <c r="Q71" i="34"/>
  <c r="P70" i="34"/>
  <c r="V77" i="34"/>
  <c r="Q15" i="34"/>
  <c r="P14" i="34"/>
  <c r="Q43" i="34"/>
  <c r="P42" i="34"/>
  <c r="AA24" i="34"/>
  <c r="AF24" i="34" s="1"/>
  <c r="Z23" i="34"/>
  <c r="Z49" i="34"/>
  <c r="AA50" i="34"/>
  <c r="AF50" i="34" s="1"/>
  <c r="Y51" i="33"/>
  <c r="Z51" i="33" s="1"/>
  <c r="W51" i="33"/>
  <c r="Q43" i="33"/>
  <c r="P42" i="33"/>
  <c r="V77" i="33"/>
  <c r="V22" i="33"/>
  <c r="W22" i="33" s="1"/>
  <c r="Q70" i="33"/>
  <c r="P69" i="33"/>
  <c r="Q15" i="33"/>
  <c r="P14" i="33"/>
  <c r="W21" i="33"/>
  <c r="X20" i="33"/>
  <c r="Y20" i="33" s="1"/>
  <c r="P14" i="32"/>
  <c r="Q15" i="32"/>
  <c r="Z48" i="32"/>
  <c r="AA49" i="32"/>
  <c r="AF49" i="32" s="1"/>
  <c r="AA77" i="32"/>
  <c r="AF77" i="32" s="1"/>
  <c r="Z76" i="32"/>
  <c r="AA24" i="32"/>
  <c r="AF24" i="32" s="1"/>
  <c r="Z23" i="32"/>
  <c r="Q43" i="32"/>
  <c r="P42" i="32"/>
  <c r="Q68" i="32"/>
  <c r="P67" i="32"/>
  <c r="Q16" i="31"/>
  <c r="P15" i="31"/>
  <c r="Q68" i="31"/>
  <c r="P67" i="31"/>
  <c r="P39" i="31"/>
  <c r="Q40" i="31"/>
  <c r="W77" i="31"/>
  <c r="X77" i="31" s="1"/>
  <c r="X76" i="31"/>
  <c r="Y76" i="31" s="1"/>
  <c r="AA23" i="31"/>
  <c r="AF23" i="31" s="1"/>
  <c r="Z22" i="31"/>
  <c r="AA49" i="31"/>
  <c r="AF49" i="31" s="1"/>
  <c r="Z48" i="31"/>
  <c r="U78" i="31"/>
  <c r="AA23" i="30"/>
  <c r="AF23" i="30" s="1"/>
  <c r="Z22" i="30"/>
  <c r="W77" i="30"/>
  <c r="X77" i="30" s="1"/>
  <c r="X76" i="30"/>
  <c r="Y76" i="30" s="1"/>
  <c r="Q70" i="30"/>
  <c r="P69" i="30"/>
  <c r="P14" i="30"/>
  <c r="Q15" i="30"/>
  <c r="U78" i="30"/>
  <c r="AA49" i="30"/>
  <c r="AF49" i="30" s="1"/>
  <c r="Z48" i="30"/>
  <c r="Q42" i="30"/>
  <c r="P41" i="30"/>
  <c r="V51" i="29"/>
  <c r="Q68" i="29"/>
  <c r="P67" i="29"/>
  <c r="P41" i="29"/>
  <c r="Q42" i="29"/>
  <c r="W78" i="29"/>
  <c r="Y78" i="29"/>
  <c r="Z78" i="29" s="1"/>
  <c r="P14" i="29"/>
  <c r="Q15" i="29"/>
  <c r="W50" i="29"/>
  <c r="X50" i="29" s="1"/>
  <c r="Y50" i="29" s="1"/>
  <c r="X49" i="29"/>
  <c r="Y49" i="29" s="1"/>
  <c r="W24" i="29"/>
  <c r="Y24" i="29"/>
  <c r="Z24" i="29" s="1"/>
  <c r="Y51" i="28"/>
  <c r="Z51" i="28" s="1"/>
  <c r="W51" i="28"/>
  <c r="Q68" i="28"/>
  <c r="P67" i="28"/>
  <c r="Q16" i="28"/>
  <c r="P15" i="28"/>
  <c r="AA21" i="28"/>
  <c r="AF21" i="28" s="1"/>
  <c r="Z20" i="28"/>
  <c r="AA76" i="28"/>
  <c r="AF76" i="28" s="1"/>
  <c r="Z75" i="28"/>
  <c r="P41" i="28"/>
  <c r="Q42" i="28"/>
  <c r="Q14" i="27"/>
  <c r="P13" i="27"/>
  <c r="Q69" i="27"/>
  <c r="P68" i="27"/>
  <c r="AA49" i="27"/>
  <c r="AF49" i="27" s="1"/>
  <c r="Z48" i="27"/>
  <c r="AA22" i="27"/>
  <c r="AF22" i="27" s="1"/>
  <c r="Z21" i="27"/>
  <c r="AA78" i="27"/>
  <c r="AF78" i="27" s="1"/>
  <c r="Z77" i="27"/>
  <c r="Q42" i="27"/>
  <c r="P41" i="27"/>
  <c r="V76" i="26"/>
  <c r="U77" i="26" s="1"/>
  <c r="Z22" i="26"/>
  <c r="AA23" i="26"/>
  <c r="AF23" i="26" s="1"/>
  <c r="Q15" i="26"/>
  <c r="P14" i="26"/>
  <c r="W49" i="26"/>
  <c r="X48" i="26"/>
  <c r="Y48" i="26" s="1"/>
  <c r="Q68" i="26"/>
  <c r="P67" i="26"/>
  <c r="U50" i="26"/>
  <c r="Q44" i="26"/>
  <c r="P43" i="26"/>
  <c r="Q41" i="25"/>
  <c r="P40" i="25"/>
  <c r="Y51" i="25"/>
  <c r="Z51" i="25" s="1"/>
  <c r="W51" i="25"/>
  <c r="P14" i="25"/>
  <c r="Q15" i="25"/>
  <c r="W78" i="25"/>
  <c r="Y78" i="25"/>
  <c r="Z78" i="25" s="1"/>
  <c r="Z21" i="25"/>
  <c r="AA22" i="25"/>
  <c r="AF22" i="25" s="1"/>
  <c r="V78" i="24"/>
  <c r="Q68" i="24"/>
  <c r="P67" i="24"/>
  <c r="Q41" i="24"/>
  <c r="P40" i="24"/>
  <c r="Z50" i="24"/>
  <c r="AA51" i="24"/>
  <c r="AF51" i="24" s="1"/>
  <c r="W77" i="24"/>
  <c r="X77" i="24" s="1"/>
  <c r="Y77" i="24" s="1"/>
  <c r="X76" i="24"/>
  <c r="Y76" i="24" s="1"/>
  <c r="Z22" i="24"/>
  <c r="AA23" i="24"/>
  <c r="AF23" i="24" s="1"/>
  <c r="P14" i="24"/>
  <c r="Q15" i="24"/>
  <c r="U22" i="23"/>
  <c r="V22" i="23" s="1"/>
  <c r="U23" i="23" s="1"/>
  <c r="Q14" i="23"/>
  <c r="P13" i="23"/>
  <c r="W49" i="23"/>
  <c r="X48" i="23"/>
  <c r="Y48" i="23" s="1"/>
  <c r="Q41" i="23"/>
  <c r="P40" i="23"/>
  <c r="Q69" i="23"/>
  <c r="P68" i="23"/>
  <c r="V77" i="23"/>
  <c r="U50" i="23"/>
  <c r="W21" i="23"/>
  <c r="W23" i="22"/>
  <c r="X23" i="22" s="1"/>
  <c r="X22" i="22"/>
  <c r="Y22" i="22" s="1"/>
  <c r="Q42" i="22"/>
  <c r="P41" i="22"/>
  <c r="Y51" i="22"/>
  <c r="Z51" i="22" s="1"/>
  <c r="W51" i="22"/>
  <c r="U24" i="22"/>
  <c r="Q16" i="22"/>
  <c r="P15" i="22"/>
  <c r="Q70" i="22"/>
  <c r="P69" i="22"/>
  <c r="W78" i="22"/>
  <c r="Y78" i="22"/>
  <c r="Z78" i="22" s="1"/>
  <c r="V23" i="21"/>
  <c r="Q14" i="21"/>
  <c r="P13" i="21"/>
  <c r="V51" i="21"/>
  <c r="Q42" i="21"/>
  <c r="P41" i="21"/>
  <c r="V77" i="21"/>
  <c r="U78" i="21" s="1"/>
  <c r="W50" i="21"/>
  <c r="X50" i="21" s="1"/>
  <c r="Y50" i="21" s="1"/>
  <c r="X49" i="21"/>
  <c r="Y49" i="21" s="1"/>
  <c r="Q69" i="21"/>
  <c r="P68" i="21"/>
  <c r="AA50" i="20"/>
  <c r="AF50" i="20" s="1"/>
  <c r="Z49" i="20"/>
  <c r="Q69" i="20"/>
  <c r="P68" i="20"/>
  <c r="Z22" i="20"/>
  <c r="AA23" i="20"/>
  <c r="AF23" i="20" s="1"/>
  <c r="W77" i="20"/>
  <c r="X77" i="20" s="1"/>
  <c r="X76" i="20"/>
  <c r="Y76" i="20" s="1"/>
  <c r="Q14" i="20"/>
  <c r="P13" i="20"/>
  <c r="P42" i="20"/>
  <c r="Q43" i="20"/>
  <c r="U78" i="20"/>
  <c r="Q15" i="19"/>
  <c r="P14" i="19"/>
  <c r="Z50" i="19"/>
  <c r="AA51" i="19"/>
  <c r="AF51" i="19" s="1"/>
  <c r="W24" i="19"/>
  <c r="Y24" i="19"/>
  <c r="Z24" i="19" s="1"/>
  <c r="Q69" i="19"/>
  <c r="P68" i="19"/>
  <c r="Q44" i="19"/>
  <c r="P43" i="19"/>
  <c r="W78" i="19"/>
  <c r="Y78" i="19"/>
  <c r="Z78" i="19" s="1"/>
  <c r="P68" i="17"/>
  <c r="Q69" i="17"/>
  <c r="Q15" i="17"/>
  <c r="P14" i="17"/>
  <c r="Z49" i="17"/>
  <c r="AA50" i="17"/>
  <c r="AF50" i="17" s="1"/>
  <c r="P40" i="17"/>
  <c r="Q41" i="17"/>
  <c r="AA78" i="17"/>
  <c r="AF78" i="17" s="1"/>
  <c r="Z77" i="17"/>
  <c r="AA21" i="17"/>
  <c r="AF21" i="17" s="1"/>
  <c r="Z20" i="17"/>
  <c r="AA78" i="5"/>
  <c r="AF78" i="5" s="1"/>
  <c r="Z77" i="5"/>
  <c r="P66" i="5"/>
  <c r="Q67" i="5"/>
  <c r="V51" i="5"/>
  <c r="Y50" i="5"/>
  <c r="P40" i="5"/>
  <c r="Q41" i="5"/>
  <c r="P68" i="25" l="1"/>
  <c r="O1292" i="47"/>
  <c r="N1291" i="47"/>
  <c r="N1231" i="47"/>
  <c r="O1232" i="47"/>
  <c r="O1592" i="47"/>
  <c r="N1591" i="47"/>
  <c r="AF19" i="37"/>
  <c r="X25" i="46"/>
  <c r="N830" i="47"/>
  <c r="O831" i="47"/>
  <c r="N1070" i="47"/>
  <c r="O1071" i="47"/>
  <c r="N689" i="47"/>
  <c r="O690" i="47"/>
  <c r="N1129" i="47"/>
  <c r="O1130" i="47"/>
  <c r="N350" i="47"/>
  <c r="O351" i="47"/>
  <c r="O151" i="47"/>
  <c r="N150" i="47"/>
  <c r="O611" i="47"/>
  <c r="N610" i="47"/>
  <c r="N848" i="47"/>
  <c r="O849" i="47"/>
  <c r="O210" i="47"/>
  <c r="N209" i="47"/>
  <c r="N1690" i="47"/>
  <c r="O1691" i="47"/>
  <c r="O1450" i="47"/>
  <c r="N1449" i="47"/>
  <c r="N1410" i="47"/>
  <c r="O1411" i="47"/>
  <c r="N970" i="47"/>
  <c r="O971" i="47"/>
  <c r="N468" i="47"/>
  <c r="O469" i="47"/>
  <c r="N1548" i="47"/>
  <c r="O1549" i="47"/>
  <c r="N170" i="47"/>
  <c r="O171" i="47"/>
  <c r="N1209" i="47"/>
  <c r="O1210" i="47"/>
  <c r="N1348" i="47"/>
  <c r="O1349" i="47"/>
  <c r="N1308" i="47"/>
  <c r="O1309" i="47"/>
  <c r="N1329" i="47"/>
  <c r="O1330" i="47"/>
  <c r="O11" i="47"/>
  <c r="N10" i="47"/>
  <c r="N111" i="47"/>
  <c r="O112" i="47"/>
  <c r="N1249" i="47"/>
  <c r="O1250" i="47"/>
  <c r="N1468" i="47"/>
  <c r="O1469" i="47"/>
  <c r="N370" i="47"/>
  <c r="O371" i="47"/>
  <c r="N810" i="47"/>
  <c r="O811" i="47"/>
  <c r="N628" i="47"/>
  <c r="O629" i="47"/>
  <c r="N1428" i="47"/>
  <c r="O1429" i="47"/>
  <c r="N1149" i="47"/>
  <c r="O1150" i="47"/>
  <c r="N1650" i="47"/>
  <c r="O1651" i="47"/>
  <c r="N949" i="47"/>
  <c r="O950" i="47"/>
  <c r="N388" i="47"/>
  <c r="O389" i="47"/>
  <c r="N1168" i="47"/>
  <c r="O1169" i="47"/>
  <c r="O312" i="47"/>
  <c r="N311" i="47"/>
  <c r="O451" i="47"/>
  <c r="N450" i="47"/>
  <c r="N870" i="47"/>
  <c r="O871" i="47"/>
  <c r="N411" i="47"/>
  <c r="O412" i="47"/>
  <c r="N488" i="47"/>
  <c r="O489" i="47"/>
  <c r="N131" i="47"/>
  <c r="O132" i="47"/>
  <c r="N1509" i="47"/>
  <c r="O1510" i="47"/>
  <c r="N1030" i="47"/>
  <c r="O1031" i="47"/>
  <c r="N930" i="47"/>
  <c r="O931" i="47"/>
  <c r="N1009" i="47"/>
  <c r="O1010" i="47"/>
  <c r="N1570" i="47"/>
  <c r="O1571" i="47"/>
  <c r="N670" i="47"/>
  <c r="O671" i="47"/>
  <c r="N550" i="47"/>
  <c r="O551" i="47"/>
  <c r="N531" i="47"/>
  <c r="O532" i="47"/>
  <c r="N1371" i="47"/>
  <c r="O1372" i="47"/>
  <c r="N230" i="47"/>
  <c r="O231" i="47"/>
  <c r="N1110" i="47"/>
  <c r="O1111" i="47"/>
  <c r="N890" i="47"/>
  <c r="O891" i="47"/>
  <c r="N430" i="47"/>
  <c r="O431" i="47"/>
  <c r="N1389" i="47"/>
  <c r="O1390" i="47"/>
  <c r="O331" i="47"/>
  <c r="N330" i="47"/>
  <c r="N1610" i="47"/>
  <c r="O1611" i="47"/>
  <c r="N708" i="47"/>
  <c r="O709" i="47"/>
  <c r="N651" i="47"/>
  <c r="O652" i="47"/>
  <c r="O771" i="47"/>
  <c r="N770" i="47"/>
  <c r="N1628" i="47"/>
  <c r="O1629" i="47"/>
  <c r="N1269" i="47"/>
  <c r="O1270" i="47"/>
  <c r="N1049" i="47"/>
  <c r="O1050" i="47"/>
  <c r="N1530" i="47"/>
  <c r="O1531" i="47"/>
  <c r="O910" i="47"/>
  <c r="N909" i="47"/>
  <c r="O90" i="47"/>
  <c r="N89" i="47"/>
  <c r="N70" i="47"/>
  <c r="O71" i="47"/>
  <c r="N989" i="47"/>
  <c r="O990" i="47"/>
  <c r="N1490" i="47"/>
  <c r="O1491" i="47"/>
  <c r="N750" i="47"/>
  <c r="O751" i="47"/>
  <c r="N1668" i="47"/>
  <c r="O1669" i="47"/>
  <c r="N249" i="47"/>
  <c r="O250" i="47"/>
  <c r="N189" i="47"/>
  <c r="O190" i="47"/>
  <c r="N1089" i="47"/>
  <c r="O1090" i="47"/>
  <c r="N571" i="47"/>
  <c r="O572" i="47"/>
  <c r="N49" i="47"/>
  <c r="O50" i="47"/>
  <c r="N590" i="47"/>
  <c r="O591" i="47"/>
  <c r="N270" i="47"/>
  <c r="O271" i="47"/>
  <c r="N1190" i="47"/>
  <c r="O1191" i="47"/>
  <c r="N510" i="47"/>
  <c r="O511" i="47"/>
  <c r="N290" i="47"/>
  <c r="O291" i="47"/>
  <c r="N30" i="47"/>
  <c r="O31" i="47"/>
  <c r="N790" i="47"/>
  <c r="O791" i="47"/>
  <c r="N728" i="47"/>
  <c r="O729" i="47"/>
  <c r="Q40" i="44"/>
  <c r="P39" i="44"/>
  <c r="Q69" i="44"/>
  <c r="P68" i="44"/>
  <c r="W51" i="44"/>
  <c r="Y51" i="44"/>
  <c r="Z51" i="44" s="1"/>
  <c r="AA77" i="44"/>
  <c r="AF77" i="44" s="1"/>
  <c r="Z76" i="44"/>
  <c r="P12" i="44"/>
  <c r="Q13" i="44"/>
  <c r="Z23" i="44"/>
  <c r="AA24" i="44"/>
  <c r="AF24" i="44" s="1"/>
  <c r="W77" i="43"/>
  <c r="X77" i="43" s="1"/>
  <c r="X76" i="43"/>
  <c r="Y76" i="43" s="1"/>
  <c r="Q43" i="43"/>
  <c r="P42" i="43"/>
  <c r="U78" i="43"/>
  <c r="Q13" i="43"/>
  <c r="P12" i="43"/>
  <c r="Q68" i="43"/>
  <c r="P67" i="43"/>
  <c r="AA24" i="43"/>
  <c r="AF24" i="43" s="1"/>
  <c r="Z23" i="43"/>
  <c r="Y50" i="43"/>
  <c r="V51" i="43"/>
  <c r="U51" i="42"/>
  <c r="X49" i="42"/>
  <c r="Y49" i="42" s="1"/>
  <c r="Y24" i="42"/>
  <c r="Z24" i="42" s="1"/>
  <c r="W24" i="42"/>
  <c r="Q68" i="42"/>
  <c r="P67" i="42"/>
  <c r="AA75" i="42"/>
  <c r="AF75" i="42" s="1"/>
  <c r="Z74" i="42"/>
  <c r="Q42" i="42"/>
  <c r="P41" i="42"/>
  <c r="Q14" i="42"/>
  <c r="P13" i="42"/>
  <c r="Q68" i="41"/>
  <c r="P67" i="41"/>
  <c r="Q13" i="41"/>
  <c r="P12" i="41"/>
  <c r="AA24" i="41"/>
  <c r="AF24" i="41" s="1"/>
  <c r="Z23" i="41"/>
  <c r="P41" i="41"/>
  <c r="Q42" i="41"/>
  <c r="AA51" i="41"/>
  <c r="AF51" i="41" s="1"/>
  <c r="Z50" i="41"/>
  <c r="AA78" i="41"/>
  <c r="AF78" i="41" s="1"/>
  <c r="Z77" i="41"/>
  <c r="X75" i="40"/>
  <c r="Y75" i="40" s="1"/>
  <c r="P14" i="40"/>
  <c r="Q15" i="40"/>
  <c r="Q41" i="40"/>
  <c r="P40" i="40"/>
  <c r="Q69" i="40"/>
  <c r="P68" i="40"/>
  <c r="Y51" i="40"/>
  <c r="Z51" i="40" s="1"/>
  <c r="W51" i="40"/>
  <c r="W24" i="40"/>
  <c r="Y24" i="40"/>
  <c r="Z24" i="40" s="1"/>
  <c r="U77" i="40"/>
  <c r="V78" i="39"/>
  <c r="W78" i="39" s="1"/>
  <c r="Q13" i="39"/>
  <c r="P12" i="39"/>
  <c r="P67" i="39"/>
  <c r="Q68" i="39"/>
  <c r="P39" i="39"/>
  <c r="Q40" i="39"/>
  <c r="Y24" i="39"/>
  <c r="Z24" i="39" s="1"/>
  <c r="W24" i="39"/>
  <c r="Z50" i="39"/>
  <c r="AA51" i="39"/>
  <c r="AF51" i="39" s="1"/>
  <c r="AA24" i="38"/>
  <c r="AF24" i="38" s="1"/>
  <c r="Z23" i="38"/>
  <c r="AA78" i="38"/>
  <c r="AF78" i="38" s="1"/>
  <c r="Z77" i="38"/>
  <c r="Q40" i="38"/>
  <c r="P39" i="38"/>
  <c r="Y51" i="38"/>
  <c r="Z51" i="38" s="1"/>
  <c r="W51" i="38"/>
  <c r="P14" i="38"/>
  <c r="Q15" i="38"/>
  <c r="Q69" i="38"/>
  <c r="P68" i="38"/>
  <c r="Q42" i="37"/>
  <c r="P41" i="37"/>
  <c r="P12" i="37"/>
  <c r="Q13" i="37"/>
  <c r="Y77" i="37"/>
  <c r="V78" i="37"/>
  <c r="P68" i="37"/>
  <c r="Q69" i="37"/>
  <c r="Z17" i="37"/>
  <c r="AA18" i="37"/>
  <c r="AF18" i="37" s="1"/>
  <c r="AA46" i="37"/>
  <c r="X145" i="46" s="1"/>
  <c r="Y145" i="46" s="1"/>
  <c r="Z45" i="37"/>
  <c r="Y50" i="36"/>
  <c r="V51" i="36"/>
  <c r="Q69" i="36"/>
  <c r="P68" i="36"/>
  <c r="AA23" i="36"/>
  <c r="AF23" i="36" s="1"/>
  <c r="Z22" i="36"/>
  <c r="Q14" i="36"/>
  <c r="P13" i="36"/>
  <c r="AA76" i="36"/>
  <c r="AF76" i="36" s="1"/>
  <c r="Z75" i="36"/>
  <c r="Q40" i="36"/>
  <c r="P39" i="36"/>
  <c r="AA51" i="35"/>
  <c r="AF51" i="35" s="1"/>
  <c r="Z50" i="35"/>
  <c r="P40" i="35"/>
  <c r="Q41" i="35"/>
  <c r="Y77" i="35"/>
  <c r="V78" i="35"/>
  <c r="Q15" i="35"/>
  <c r="P14" i="35"/>
  <c r="Q67" i="35"/>
  <c r="P66" i="35"/>
  <c r="V22" i="35"/>
  <c r="Q42" i="34"/>
  <c r="P41" i="34"/>
  <c r="AA49" i="34"/>
  <c r="AF49" i="34" s="1"/>
  <c r="Z48" i="34"/>
  <c r="W77" i="34"/>
  <c r="X77" i="34" s="1"/>
  <c r="X76" i="34"/>
  <c r="Y76" i="34" s="1"/>
  <c r="AA23" i="34"/>
  <c r="AF23" i="34" s="1"/>
  <c r="Z22" i="34"/>
  <c r="Q14" i="34"/>
  <c r="P13" i="34"/>
  <c r="U78" i="34"/>
  <c r="Q70" i="34"/>
  <c r="P69" i="34"/>
  <c r="X21" i="33"/>
  <c r="Y21" i="33" s="1"/>
  <c r="P41" i="33"/>
  <c r="Q42" i="33"/>
  <c r="AA51" i="33"/>
  <c r="AF51" i="33" s="1"/>
  <c r="Z50" i="33"/>
  <c r="P68" i="33"/>
  <c r="Q69" i="33"/>
  <c r="P13" i="33"/>
  <c r="Q14" i="33"/>
  <c r="U23" i="33"/>
  <c r="W77" i="33"/>
  <c r="X77" i="33" s="1"/>
  <c r="X76" i="33"/>
  <c r="Y76" i="33" s="1"/>
  <c r="U78" i="33"/>
  <c r="AA48" i="32"/>
  <c r="AF48" i="32" s="1"/>
  <c r="Z47" i="32"/>
  <c r="Z22" i="32"/>
  <c r="AA23" i="32"/>
  <c r="AF23" i="32" s="1"/>
  <c r="P41" i="32"/>
  <c r="Q42" i="32"/>
  <c r="AA76" i="32"/>
  <c r="AF76" i="32" s="1"/>
  <c r="Z75" i="32"/>
  <c r="Q67" i="32"/>
  <c r="P66" i="32"/>
  <c r="P13" i="32"/>
  <c r="Q14" i="32"/>
  <c r="P14" i="31"/>
  <c r="Q15" i="31"/>
  <c r="Z47" i="31"/>
  <c r="AA48" i="31"/>
  <c r="AF48" i="31" s="1"/>
  <c r="Q67" i="31"/>
  <c r="P66" i="31"/>
  <c r="AA22" i="31"/>
  <c r="AF22" i="31" s="1"/>
  <c r="Z21" i="31"/>
  <c r="Y77" i="31"/>
  <c r="V78" i="31"/>
  <c r="Q39" i="31"/>
  <c r="P38" i="31"/>
  <c r="AA48" i="30"/>
  <c r="AF48" i="30" s="1"/>
  <c r="Z47" i="30"/>
  <c r="P13" i="30"/>
  <c r="Q14" i="30"/>
  <c r="Q69" i="30"/>
  <c r="P68" i="30"/>
  <c r="Z21" i="30"/>
  <c r="AA22" i="30"/>
  <c r="AF22" i="30" s="1"/>
  <c r="Q41" i="30"/>
  <c r="P40" i="30"/>
  <c r="Y77" i="30"/>
  <c r="V78" i="30"/>
  <c r="AA78" i="29"/>
  <c r="AF78" i="29" s="1"/>
  <c r="Z77" i="29"/>
  <c r="Q67" i="29"/>
  <c r="P66" i="29"/>
  <c r="AA24" i="29"/>
  <c r="AF24" i="29" s="1"/>
  <c r="Z23" i="29"/>
  <c r="Y51" i="29"/>
  <c r="Z51" i="29" s="1"/>
  <c r="W51" i="29"/>
  <c r="Q14" i="29"/>
  <c r="P13" i="29"/>
  <c r="P40" i="29"/>
  <c r="Q41" i="29"/>
  <c r="Q41" i="28"/>
  <c r="P40" i="28"/>
  <c r="P66" i="28"/>
  <c r="Q67" i="28"/>
  <c r="AA75" i="28"/>
  <c r="AF75" i="28" s="1"/>
  <c r="Z74" i="28"/>
  <c r="P14" i="28"/>
  <c r="Q15" i="28"/>
  <c r="Z19" i="28"/>
  <c r="AA20" i="28"/>
  <c r="AF20" i="28" s="1"/>
  <c r="Z50" i="28"/>
  <c r="AA51" i="28"/>
  <c r="AF51" i="28" s="1"/>
  <c r="P40" i="27"/>
  <c r="Q41" i="27"/>
  <c r="Q68" i="27"/>
  <c r="P67" i="27"/>
  <c r="AA77" i="27"/>
  <c r="AF77" i="27" s="1"/>
  <c r="Z76" i="27"/>
  <c r="AA48" i="27"/>
  <c r="AF48" i="27" s="1"/>
  <c r="Z47" i="27"/>
  <c r="P12" i="27"/>
  <c r="Q13" i="27"/>
  <c r="AA21" i="27"/>
  <c r="AF21" i="27" s="1"/>
  <c r="Z20" i="27"/>
  <c r="Q67" i="26"/>
  <c r="P66" i="26"/>
  <c r="AA22" i="26"/>
  <c r="AF22" i="26" s="1"/>
  <c r="Z21" i="26"/>
  <c r="P42" i="26"/>
  <c r="Q43" i="26"/>
  <c r="P13" i="26"/>
  <c r="Q14" i="26"/>
  <c r="W76" i="26"/>
  <c r="X75" i="26"/>
  <c r="Y75" i="26" s="1"/>
  <c r="V50" i="26"/>
  <c r="U51" i="26" s="1"/>
  <c r="V77" i="26"/>
  <c r="W77" i="26" s="1"/>
  <c r="X77" i="26" s="1"/>
  <c r="AA51" i="25"/>
  <c r="AF51" i="25" s="1"/>
  <c r="Z50" i="25"/>
  <c r="AA78" i="25"/>
  <c r="AF78" i="25" s="1"/>
  <c r="Z77" i="25"/>
  <c r="Q68" i="25"/>
  <c r="P67" i="25"/>
  <c r="Q40" i="25"/>
  <c r="P39" i="25"/>
  <c r="Z20" i="25"/>
  <c r="AA21" i="25"/>
  <c r="AF21" i="25" s="1"/>
  <c r="Q14" i="25"/>
  <c r="P13" i="25"/>
  <c r="P66" i="24"/>
  <c r="Q67" i="24"/>
  <c r="Z21" i="24"/>
  <c r="AA22" i="24"/>
  <c r="AF22" i="24" s="1"/>
  <c r="Z49" i="24"/>
  <c r="AA50" i="24"/>
  <c r="AF50" i="24" s="1"/>
  <c r="Q14" i="24"/>
  <c r="P13" i="24"/>
  <c r="P39" i="24"/>
  <c r="Q40" i="24"/>
  <c r="W78" i="24"/>
  <c r="Y78" i="24"/>
  <c r="Z78" i="24" s="1"/>
  <c r="V23" i="23"/>
  <c r="U24" i="23" s="1"/>
  <c r="V50" i="23"/>
  <c r="Q68" i="23"/>
  <c r="P67" i="23"/>
  <c r="W77" i="23"/>
  <c r="X77" i="23" s="1"/>
  <c r="X76" i="23"/>
  <c r="Y76" i="23" s="1"/>
  <c r="Q40" i="23"/>
  <c r="P39" i="23"/>
  <c r="P12" i="23"/>
  <c r="Q13" i="23"/>
  <c r="U78" i="23"/>
  <c r="W22" i="23"/>
  <c r="X21" i="23"/>
  <c r="Y21" i="23" s="1"/>
  <c r="Q41" i="22"/>
  <c r="P40" i="22"/>
  <c r="Q69" i="22"/>
  <c r="P68" i="22"/>
  <c r="V24" i="22"/>
  <c r="Y23" i="22"/>
  <c r="AA78" i="22"/>
  <c r="AF78" i="22" s="1"/>
  <c r="Z77" i="22"/>
  <c r="P14" i="22"/>
  <c r="Q15" i="22"/>
  <c r="Z50" i="22"/>
  <c r="AA51" i="22"/>
  <c r="AF51" i="22" s="1"/>
  <c r="W77" i="21"/>
  <c r="X77" i="21" s="1"/>
  <c r="Y77" i="21" s="1"/>
  <c r="X76" i="21"/>
  <c r="Y76" i="21" s="1"/>
  <c r="W51" i="21"/>
  <c r="Y51" i="21"/>
  <c r="Z51" i="21" s="1"/>
  <c r="Q68" i="21"/>
  <c r="P67" i="21"/>
  <c r="V78" i="21"/>
  <c r="W23" i="21"/>
  <c r="X23" i="21" s="1"/>
  <c r="X22" i="21"/>
  <c r="Y22" i="21" s="1"/>
  <c r="Q41" i="21"/>
  <c r="P40" i="21"/>
  <c r="P12" i="21"/>
  <c r="Q13" i="21"/>
  <c r="U24" i="21"/>
  <c r="P67" i="20"/>
  <c r="Q68" i="20"/>
  <c r="Q42" i="20"/>
  <c r="P41" i="20"/>
  <c r="P12" i="20"/>
  <c r="Q13" i="20"/>
  <c r="AA49" i="20"/>
  <c r="AF49" i="20" s="1"/>
  <c r="Z48" i="20"/>
  <c r="Y77" i="20"/>
  <c r="V78" i="20"/>
  <c r="AA22" i="20"/>
  <c r="AF22" i="20" s="1"/>
  <c r="Z21" i="20"/>
  <c r="AA24" i="19"/>
  <c r="AF24" i="19" s="1"/>
  <c r="Z23" i="19"/>
  <c r="AA78" i="19"/>
  <c r="AF78" i="19" s="1"/>
  <c r="Z77" i="19"/>
  <c r="Q68" i="19"/>
  <c r="P67" i="19"/>
  <c r="P42" i="19"/>
  <c r="Q43" i="19"/>
  <c r="AA50" i="19"/>
  <c r="AF50" i="19" s="1"/>
  <c r="Z49" i="19"/>
  <c r="P13" i="19"/>
  <c r="Q14" i="19"/>
  <c r="Z48" i="17"/>
  <c r="AA49" i="17"/>
  <c r="AF49" i="17" s="1"/>
  <c r="Z19" i="17"/>
  <c r="AA20" i="17"/>
  <c r="AF20" i="17" s="1"/>
  <c r="P13" i="17"/>
  <c r="Q14" i="17"/>
  <c r="Q40" i="17"/>
  <c r="P39" i="17"/>
  <c r="Z76" i="17"/>
  <c r="AA77" i="17"/>
  <c r="AF77" i="17" s="1"/>
  <c r="Q68" i="17"/>
  <c r="P67" i="17"/>
  <c r="P65" i="5"/>
  <c r="Q66" i="5"/>
  <c r="Z76" i="5"/>
  <c r="AA77" i="5"/>
  <c r="AF77" i="5" s="1"/>
  <c r="P39" i="5"/>
  <c r="Q40" i="5"/>
  <c r="W51" i="5"/>
  <c r="Y51" i="5"/>
  <c r="Z51" i="5" s="1"/>
  <c r="N1230" i="47" l="1"/>
  <c r="O1231" i="47"/>
  <c r="O1591" i="47"/>
  <c r="N1590" i="47"/>
  <c r="N1290" i="47"/>
  <c r="O1291" i="47"/>
  <c r="H1605" i="56"/>
  <c r="I1605" i="56" s="1"/>
  <c r="H1609" i="56"/>
  <c r="I1609" i="56" s="1"/>
  <c r="H1613" i="56"/>
  <c r="I1613" i="56" s="1"/>
  <c r="H1617" i="56"/>
  <c r="I1617" i="56" s="1"/>
  <c r="H1621" i="56"/>
  <c r="I1621" i="56" s="1"/>
  <c r="H1606" i="56"/>
  <c r="I1606" i="56" s="1"/>
  <c r="H1610" i="56"/>
  <c r="I1610" i="56" s="1"/>
  <c r="H1614" i="56"/>
  <c r="I1614" i="56" s="1"/>
  <c r="H1618" i="56"/>
  <c r="I1618" i="56" s="1"/>
  <c r="H1622" i="56"/>
  <c r="I1622" i="56" s="1"/>
  <c r="H1607" i="56"/>
  <c r="I1607" i="56" s="1"/>
  <c r="H1611" i="56"/>
  <c r="I1611" i="56" s="1"/>
  <c r="H1615" i="56"/>
  <c r="I1615" i="56" s="1"/>
  <c r="H1619" i="56"/>
  <c r="I1619" i="56" s="1"/>
  <c r="H1623" i="56"/>
  <c r="I1623" i="56" s="1"/>
  <c r="H1604" i="56"/>
  <c r="I1604" i="56" s="1"/>
  <c r="H1608" i="56"/>
  <c r="I1608" i="56" s="1"/>
  <c r="H1612" i="56"/>
  <c r="I1612" i="56" s="1"/>
  <c r="H1616" i="56"/>
  <c r="I1616" i="56" s="1"/>
  <c r="H1620" i="56"/>
  <c r="I1620" i="56" s="1"/>
  <c r="AF46" i="37"/>
  <c r="X53" i="46"/>
  <c r="Y25" i="46"/>
  <c r="F25" i="46" s="1"/>
  <c r="G25" i="46" s="1"/>
  <c r="N1448" i="47"/>
  <c r="O1449" i="47"/>
  <c r="N208" i="47"/>
  <c r="O209" i="47"/>
  <c r="N609" i="47"/>
  <c r="O610" i="47"/>
  <c r="N727" i="47"/>
  <c r="O728" i="47"/>
  <c r="N29" i="47"/>
  <c r="O30" i="47"/>
  <c r="O510" i="47"/>
  <c r="N509" i="47"/>
  <c r="N269" i="47"/>
  <c r="O270" i="47"/>
  <c r="N48" i="47"/>
  <c r="O49" i="47"/>
  <c r="N570" i="47"/>
  <c r="O571" i="47"/>
  <c r="N188" i="47"/>
  <c r="O189" i="47"/>
  <c r="N1667" i="47"/>
  <c r="O1668" i="47"/>
  <c r="O1490" i="47"/>
  <c r="N1489" i="47"/>
  <c r="N1627" i="47"/>
  <c r="O1628" i="47"/>
  <c r="N1609" i="47"/>
  <c r="O1610" i="47"/>
  <c r="O890" i="47"/>
  <c r="N889" i="47"/>
  <c r="O531" i="47"/>
  <c r="N530" i="47"/>
  <c r="N1008" i="47"/>
  <c r="O1009" i="47"/>
  <c r="O131" i="47"/>
  <c r="N130" i="47"/>
  <c r="N387" i="47"/>
  <c r="O388" i="47"/>
  <c r="O1428" i="47"/>
  <c r="N1427" i="47"/>
  <c r="N1467" i="47"/>
  <c r="O1468" i="47"/>
  <c r="N1328" i="47"/>
  <c r="O1329" i="47"/>
  <c r="N1208" i="47"/>
  <c r="O1209" i="47"/>
  <c r="N969" i="47"/>
  <c r="O970" i="47"/>
  <c r="N349" i="47"/>
  <c r="O350" i="47"/>
  <c r="O830" i="47"/>
  <c r="N829" i="47"/>
  <c r="O89" i="47"/>
  <c r="N88" i="47"/>
  <c r="O770" i="47"/>
  <c r="N769" i="47"/>
  <c r="O330" i="47"/>
  <c r="N329" i="47"/>
  <c r="N310" i="47"/>
  <c r="O311" i="47"/>
  <c r="O10" i="47"/>
  <c r="N9" i="47"/>
  <c r="N149" i="47"/>
  <c r="O150" i="47"/>
  <c r="O909" i="47"/>
  <c r="N908" i="47"/>
  <c r="N449" i="47"/>
  <c r="O450" i="47"/>
  <c r="N69" i="47"/>
  <c r="O70" i="47"/>
  <c r="N1048" i="47"/>
  <c r="O1049" i="47"/>
  <c r="N650" i="47"/>
  <c r="O651" i="47"/>
  <c r="N1388" i="47"/>
  <c r="O1389" i="47"/>
  <c r="N229" i="47"/>
  <c r="O230" i="47"/>
  <c r="N669" i="47"/>
  <c r="O670" i="47"/>
  <c r="N1029" i="47"/>
  <c r="O1030" i="47"/>
  <c r="N410" i="47"/>
  <c r="O411" i="47"/>
  <c r="N1649" i="47"/>
  <c r="O1650" i="47"/>
  <c r="N809" i="47"/>
  <c r="O810" i="47"/>
  <c r="N110" i="47"/>
  <c r="O111" i="47"/>
  <c r="N1307" i="47"/>
  <c r="O1308" i="47"/>
  <c r="N1547" i="47"/>
  <c r="O1548" i="47"/>
  <c r="N688" i="47"/>
  <c r="O689" i="47"/>
  <c r="N789" i="47"/>
  <c r="O790" i="47"/>
  <c r="O290" i="47"/>
  <c r="N289" i="47"/>
  <c r="N1189" i="47"/>
  <c r="O1190" i="47"/>
  <c r="N589" i="47"/>
  <c r="O590" i="47"/>
  <c r="N1088" i="47"/>
  <c r="O1089" i="47"/>
  <c r="N248" i="47"/>
  <c r="O249" i="47"/>
  <c r="O750" i="47"/>
  <c r="N749" i="47"/>
  <c r="O989" i="47"/>
  <c r="N988" i="47"/>
  <c r="N1529" i="47"/>
  <c r="O1530" i="47"/>
  <c r="N1268" i="47"/>
  <c r="O1269" i="47"/>
  <c r="N707" i="47"/>
  <c r="O708" i="47"/>
  <c r="N429" i="47"/>
  <c r="O430" i="47"/>
  <c r="N1109" i="47"/>
  <c r="O1110" i="47"/>
  <c r="N1370" i="47"/>
  <c r="O1371" i="47"/>
  <c r="N549" i="47"/>
  <c r="O550" i="47"/>
  <c r="O1570" i="47"/>
  <c r="N1569" i="47"/>
  <c r="O930" i="47"/>
  <c r="N929" i="47"/>
  <c r="N1508" i="47"/>
  <c r="O1509" i="47"/>
  <c r="N487" i="47"/>
  <c r="O488" i="47"/>
  <c r="N869" i="47"/>
  <c r="O870" i="47"/>
  <c r="N1167" i="47"/>
  <c r="O1168" i="47"/>
  <c r="O949" i="47"/>
  <c r="N948" i="47"/>
  <c r="N1148" i="47"/>
  <c r="O1149" i="47"/>
  <c r="N627" i="47"/>
  <c r="O628" i="47"/>
  <c r="O370" i="47"/>
  <c r="N369" i="47"/>
  <c r="N1248" i="47"/>
  <c r="O1249" i="47"/>
  <c r="N1347" i="47"/>
  <c r="O1348" i="47"/>
  <c r="O170" i="47"/>
  <c r="N169" i="47"/>
  <c r="N467" i="47"/>
  <c r="O468" i="47"/>
  <c r="O1410" i="47"/>
  <c r="N1409" i="47"/>
  <c r="N1689" i="47"/>
  <c r="O1690" i="47"/>
  <c r="N847" i="47"/>
  <c r="O848" i="47"/>
  <c r="N1128" i="47"/>
  <c r="O1129" i="47"/>
  <c r="N1069" i="47"/>
  <c r="O1070" i="47"/>
  <c r="Y78" i="39"/>
  <c r="Z78" i="39" s="1"/>
  <c r="Z77" i="39" s="1"/>
  <c r="AA76" i="44"/>
  <c r="AF76" i="44" s="1"/>
  <c r="Z75" i="44"/>
  <c r="Q68" i="44"/>
  <c r="P67" i="44"/>
  <c r="Z22" i="44"/>
  <c r="AA23" i="44"/>
  <c r="AF23" i="44" s="1"/>
  <c r="AA51" i="44"/>
  <c r="AF51" i="44" s="1"/>
  <c r="Z50" i="44"/>
  <c r="Q39" i="44"/>
  <c r="P38" i="44"/>
  <c r="P11" i="44"/>
  <c r="Q12" i="44"/>
  <c r="Q42" i="43"/>
  <c r="P41" i="43"/>
  <c r="Z22" i="43"/>
  <c r="AA23" i="43"/>
  <c r="AF23" i="43" s="1"/>
  <c r="P11" i="43"/>
  <c r="Q12" i="43"/>
  <c r="W51" i="43"/>
  <c r="Y51" i="43"/>
  <c r="Z51" i="43" s="1"/>
  <c r="Q67" i="43"/>
  <c r="P66" i="43"/>
  <c r="Y77" i="43"/>
  <c r="V78" i="43"/>
  <c r="Q13" i="42"/>
  <c r="P12" i="42"/>
  <c r="AA74" i="42"/>
  <c r="AF74" i="42" s="1"/>
  <c r="Z73" i="42"/>
  <c r="AA24" i="42"/>
  <c r="AF24" i="42" s="1"/>
  <c r="Z23" i="42"/>
  <c r="P40" i="42"/>
  <c r="Q41" i="42"/>
  <c r="Q67" i="42"/>
  <c r="P66" i="42"/>
  <c r="V51" i="42"/>
  <c r="Y50" i="42"/>
  <c r="AA77" i="41"/>
  <c r="AF77" i="41" s="1"/>
  <c r="Z76" i="41"/>
  <c r="P40" i="41"/>
  <c r="Q41" i="41"/>
  <c r="AA50" i="41"/>
  <c r="AF50" i="41" s="1"/>
  <c r="Z49" i="41"/>
  <c r="Z22" i="41"/>
  <c r="AA23" i="41"/>
  <c r="AF23" i="41" s="1"/>
  <c r="Q67" i="41"/>
  <c r="P66" i="41"/>
  <c r="P11" i="41"/>
  <c r="Q12" i="41"/>
  <c r="Q40" i="40"/>
  <c r="P39" i="40"/>
  <c r="V77" i="40"/>
  <c r="AA51" i="40"/>
  <c r="AF51" i="40" s="1"/>
  <c r="Z50" i="40"/>
  <c r="AA24" i="40"/>
  <c r="AF24" i="40" s="1"/>
  <c r="Z23" i="40"/>
  <c r="Q68" i="40"/>
  <c r="P67" i="40"/>
  <c r="P13" i="40"/>
  <c r="Q14" i="40"/>
  <c r="AA78" i="39"/>
  <c r="AF78" i="39" s="1"/>
  <c r="AA50" i="39"/>
  <c r="AF50" i="39" s="1"/>
  <c r="Z49" i="39"/>
  <c r="Q67" i="39"/>
  <c r="P66" i="39"/>
  <c r="P11" i="39"/>
  <c r="Q12" i="39"/>
  <c r="AA24" i="39"/>
  <c r="AF24" i="39" s="1"/>
  <c r="Z23" i="39"/>
  <c r="P38" i="39"/>
  <c r="Q39" i="39"/>
  <c r="Q68" i="38"/>
  <c r="P67" i="38"/>
  <c r="AA77" i="38"/>
  <c r="AF77" i="38" s="1"/>
  <c r="Z76" i="38"/>
  <c r="Z50" i="38"/>
  <c r="AA51" i="38"/>
  <c r="AF51" i="38" s="1"/>
  <c r="Q39" i="38"/>
  <c r="P38" i="38"/>
  <c r="AA23" i="38"/>
  <c r="AF23" i="38" s="1"/>
  <c r="Z22" i="38"/>
  <c r="Q14" i="38"/>
  <c r="P13" i="38"/>
  <c r="AA45" i="37"/>
  <c r="AF45" i="37" s="1"/>
  <c r="Z44" i="37"/>
  <c r="Q68" i="37"/>
  <c r="P67" i="37"/>
  <c r="P11" i="37"/>
  <c r="Q12" i="37"/>
  <c r="W78" i="37"/>
  <c r="Y78" i="37"/>
  <c r="Z78" i="37" s="1"/>
  <c r="Q41" i="37"/>
  <c r="P40" i="37"/>
  <c r="AA17" i="37"/>
  <c r="AF17" i="37" s="1"/>
  <c r="Z16" i="37"/>
  <c r="P12" i="36"/>
  <c r="Q13" i="36"/>
  <c r="Z74" i="36"/>
  <c r="AA75" i="36"/>
  <c r="AF75" i="36" s="1"/>
  <c r="AA22" i="36"/>
  <c r="AF22" i="36" s="1"/>
  <c r="Z21" i="36"/>
  <c r="Y51" i="36"/>
  <c r="Z51" i="36" s="1"/>
  <c r="W51" i="36"/>
  <c r="P38" i="36"/>
  <c r="Q39" i="36"/>
  <c r="P67" i="36"/>
  <c r="Q68" i="36"/>
  <c r="Q14" i="35"/>
  <c r="P13" i="35"/>
  <c r="W22" i="35"/>
  <c r="X21" i="35"/>
  <c r="Y21" i="35" s="1"/>
  <c r="U23" i="35"/>
  <c r="Q40" i="35"/>
  <c r="P39" i="35"/>
  <c r="Q66" i="35"/>
  <c r="P65" i="35"/>
  <c r="W78" i="35"/>
  <c r="Y78" i="35"/>
  <c r="Z78" i="35" s="1"/>
  <c r="Z49" i="35"/>
  <c r="AA50" i="35"/>
  <c r="AF50" i="35" s="1"/>
  <c r="AA22" i="34"/>
  <c r="AF22" i="34" s="1"/>
  <c r="Z21" i="34"/>
  <c r="Z47" i="34"/>
  <c r="AA48" i="34"/>
  <c r="AF48" i="34" s="1"/>
  <c r="Y77" i="34"/>
  <c r="V78" i="34"/>
  <c r="Q13" i="34"/>
  <c r="P12" i="34"/>
  <c r="P40" i="34"/>
  <c r="Q41" i="34"/>
  <c r="Q69" i="34"/>
  <c r="P68" i="34"/>
  <c r="AA50" i="33"/>
  <c r="AF50" i="33" s="1"/>
  <c r="Z49" i="33"/>
  <c r="Q41" i="33"/>
  <c r="P40" i="33"/>
  <c r="Y77" i="33"/>
  <c r="V78" i="33"/>
  <c r="V23" i="33"/>
  <c r="U24" i="33" s="1"/>
  <c r="Q13" i="33"/>
  <c r="P12" i="33"/>
  <c r="Q68" i="33"/>
  <c r="P67" i="33"/>
  <c r="Q13" i="32"/>
  <c r="P12" i="32"/>
  <c r="AA22" i="32"/>
  <c r="AF22" i="32" s="1"/>
  <c r="Z21" i="32"/>
  <c r="AA75" i="32"/>
  <c r="AF75" i="32" s="1"/>
  <c r="Z74" i="32"/>
  <c r="Q66" i="32"/>
  <c r="P65" i="32"/>
  <c r="AA47" i="32"/>
  <c r="AF47" i="32" s="1"/>
  <c r="Z46" i="32"/>
  <c r="Q41" i="32"/>
  <c r="P40" i="32"/>
  <c r="Q14" i="31"/>
  <c r="P13" i="31"/>
  <c r="Q38" i="31"/>
  <c r="P37" i="31"/>
  <c r="Q66" i="31"/>
  <c r="P65" i="31"/>
  <c r="W78" i="31"/>
  <c r="Y78" i="31"/>
  <c r="Z78" i="31" s="1"/>
  <c r="AA21" i="31"/>
  <c r="AF21" i="31" s="1"/>
  <c r="Z20" i="31"/>
  <c r="Z46" i="31"/>
  <c r="AA47" i="31"/>
  <c r="AF47" i="31" s="1"/>
  <c r="Q68" i="30"/>
  <c r="P67" i="30"/>
  <c r="W78" i="30"/>
  <c r="Y78" i="30"/>
  <c r="Z78" i="30" s="1"/>
  <c r="AA21" i="30"/>
  <c r="AF21" i="30" s="1"/>
  <c r="Z20" i="30"/>
  <c r="P12" i="30"/>
  <c r="Q13" i="30"/>
  <c r="Q40" i="30"/>
  <c r="P39" i="30"/>
  <c r="AA47" i="30"/>
  <c r="AF47" i="30" s="1"/>
  <c r="Z46" i="30"/>
  <c r="Q66" i="29"/>
  <c r="P65" i="29"/>
  <c r="Q40" i="29"/>
  <c r="P39" i="29"/>
  <c r="Q13" i="29"/>
  <c r="P12" i="29"/>
  <c r="AA23" i="29"/>
  <c r="AF23" i="29" s="1"/>
  <c r="Z22" i="29"/>
  <c r="AA77" i="29"/>
  <c r="AF77" i="29" s="1"/>
  <c r="Z76" i="29"/>
  <c r="AA51" i="29"/>
  <c r="AF51" i="29" s="1"/>
  <c r="Z50" i="29"/>
  <c r="AA50" i="28"/>
  <c r="AF50" i="28" s="1"/>
  <c r="Z49" i="28"/>
  <c r="P13" i="28"/>
  <c r="Q14" i="28"/>
  <c r="Q66" i="28"/>
  <c r="P65" i="28"/>
  <c r="Z73" i="28"/>
  <c r="AA74" i="28"/>
  <c r="AF74" i="28" s="1"/>
  <c r="Q40" i="28"/>
  <c r="P39" i="28"/>
  <c r="Z18" i="28"/>
  <c r="AA19" i="28"/>
  <c r="X108" i="46" s="1"/>
  <c r="Y108" i="46" s="1"/>
  <c r="AA20" i="27"/>
  <c r="AF20" i="27" s="1"/>
  <c r="Z19" i="27"/>
  <c r="AA47" i="27"/>
  <c r="AF47" i="27" s="1"/>
  <c r="Z46" i="27"/>
  <c r="Q67" i="27"/>
  <c r="P66" i="27"/>
  <c r="AA76" i="27"/>
  <c r="AF76" i="27" s="1"/>
  <c r="Z75" i="27"/>
  <c r="Q12" i="27"/>
  <c r="P11" i="27"/>
  <c r="Q40" i="27"/>
  <c r="P39" i="27"/>
  <c r="V51" i="26"/>
  <c r="Z20" i="26"/>
  <c r="AA21" i="26"/>
  <c r="AF21" i="26" s="1"/>
  <c r="U78" i="26"/>
  <c r="Q13" i="26"/>
  <c r="P12" i="26"/>
  <c r="X76" i="26"/>
  <c r="Y76" i="26" s="1"/>
  <c r="Q66" i="26"/>
  <c r="P65" i="26"/>
  <c r="W50" i="26"/>
  <c r="X50" i="26" s="1"/>
  <c r="Y50" i="26" s="1"/>
  <c r="X49" i="26"/>
  <c r="Y49" i="26" s="1"/>
  <c r="P41" i="26"/>
  <c r="Q42" i="26"/>
  <c r="Q39" i="25"/>
  <c r="P38" i="25"/>
  <c r="Q67" i="25"/>
  <c r="P66" i="25"/>
  <c r="AA50" i="25"/>
  <c r="AF50" i="25" s="1"/>
  <c r="Z49" i="25"/>
  <c r="P12" i="25"/>
  <c r="Q13" i="25"/>
  <c r="AA77" i="25"/>
  <c r="AF77" i="25" s="1"/>
  <c r="Z76" i="25"/>
  <c r="Z19" i="25"/>
  <c r="AA20" i="25"/>
  <c r="AF20" i="25" s="1"/>
  <c r="Q66" i="24"/>
  <c r="P65" i="24"/>
  <c r="AA78" i="24"/>
  <c r="AF78" i="24" s="1"/>
  <c r="Z77" i="24"/>
  <c r="P12" i="24"/>
  <c r="Q13" i="24"/>
  <c r="Q39" i="24"/>
  <c r="P38" i="24"/>
  <c r="Z20" i="24"/>
  <c r="AA21" i="24"/>
  <c r="AF21" i="24" s="1"/>
  <c r="AA49" i="24"/>
  <c r="AF49" i="24" s="1"/>
  <c r="Z48" i="24"/>
  <c r="P38" i="23"/>
  <c r="Q39" i="23"/>
  <c r="P66" i="23"/>
  <c r="Q67" i="23"/>
  <c r="W50" i="23"/>
  <c r="X50" i="23" s="1"/>
  <c r="X49" i="23"/>
  <c r="Y49" i="23" s="1"/>
  <c r="Y77" i="23"/>
  <c r="V78" i="23"/>
  <c r="V24" i="23"/>
  <c r="U51" i="23"/>
  <c r="W23" i="23"/>
  <c r="X23" i="23" s="1"/>
  <c r="Y23" i="23" s="1"/>
  <c r="X22" i="23"/>
  <c r="Y22" i="23" s="1"/>
  <c r="Q12" i="23"/>
  <c r="P11" i="23"/>
  <c r="AA77" i="22"/>
  <c r="AF77" i="22" s="1"/>
  <c r="Z76" i="22"/>
  <c r="Q68" i="22"/>
  <c r="P67" i="22"/>
  <c r="AA50" i="22"/>
  <c r="AF50" i="22" s="1"/>
  <c r="Z49" i="22"/>
  <c r="Q40" i="22"/>
  <c r="P39" i="22"/>
  <c r="Q14" i="22"/>
  <c r="P13" i="22"/>
  <c r="Y24" i="22"/>
  <c r="Z24" i="22" s="1"/>
  <c r="W24" i="22"/>
  <c r="AA51" i="21"/>
  <c r="AF51" i="21" s="1"/>
  <c r="Z50" i="21"/>
  <c r="Y23" i="21"/>
  <c r="V24" i="21"/>
  <c r="Q40" i="21"/>
  <c r="P39" i="21"/>
  <c r="Q67" i="21"/>
  <c r="P66" i="21"/>
  <c r="W78" i="21"/>
  <c r="Y78" i="21"/>
  <c r="Z78" i="21" s="1"/>
  <c r="Q12" i="21"/>
  <c r="P11" i="21"/>
  <c r="AA21" i="20"/>
  <c r="AF21" i="20" s="1"/>
  <c r="Z20" i="20"/>
  <c r="AA48" i="20"/>
  <c r="AF48" i="20" s="1"/>
  <c r="Z47" i="20"/>
  <c r="P40" i="20"/>
  <c r="Q41" i="20"/>
  <c r="W78" i="20"/>
  <c r="Y78" i="20"/>
  <c r="Z78" i="20" s="1"/>
  <c r="Q12" i="20"/>
  <c r="P11" i="20"/>
  <c r="Q67" i="20"/>
  <c r="P66" i="20"/>
  <c r="Q13" i="19"/>
  <c r="P12" i="19"/>
  <c r="P41" i="19"/>
  <c r="Q42" i="19"/>
  <c r="AA49" i="19"/>
  <c r="AF49" i="19" s="1"/>
  <c r="Z48" i="19"/>
  <c r="Q67" i="19"/>
  <c r="P66" i="19"/>
  <c r="Z22" i="19"/>
  <c r="AA23" i="19"/>
  <c r="AF23" i="19" s="1"/>
  <c r="AA77" i="19"/>
  <c r="AF77" i="19" s="1"/>
  <c r="Z76" i="19"/>
  <c r="P66" i="17"/>
  <c r="Q67" i="17"/>
  <c r="Z18" i="17"/>
  <c r="AA19" i="17"/>
  <c r="X98" i="46" s="1"/>
  <c r="Y98" i="46" s="1"/>
  <c r="Q39" i="17"/>
  <c r="P38" i="17"/>
  <c r="Z75" i="17"/>
  <c r="AA76" i="17"/>
  <c r="AF76" i="17" s="1"/>
  <c r="Q13" i="17"/>
  <c r="P12" i="17"/>
  <c r="AA48" i="17"/>
  <c r="AF48" i="17" s="1"/>
  <c r="Z47" i="17"/>
  <c r="Z75" i="5"/>
  <c r="AA76" i="5"/>
  <c r="AF76" i="5" s="1"/>
  <c r="P64" i="5"/>
  <c r="Q65" i="5"/>
  <c r="AA51" i="5"/>
  <c r="AF51" i="5" s="1"/>
  <c r="Z50" i="5"/>
  <c r="P38" i="5"/>
  <c r="Q39" i="5"/>
  <c r="N1589" i="47" l="1"/>
  <c r="O1590" i="47"/>
  <c r="N1289" i="47"/>
  <c r="O1290" i="47"/>
  <c r="N1229" i="47"/>
  <c r="O1230" i="47"/>
  <c r="J1604" i="56"/>
  <c r="K1604" i="56" s="1"/>
  <c r="J1611" i="56"/>
  <c r="K1611" i="56" s="1"/>
  <c r="J1614" i="56"/>
  <c r="K1614" i="56" s="1"/>
  <c r="J1617" i="56"/>
  <c r="K1617" i="56" s="1"/>
  <c r="J1616" i="56"/>
  <c r="K1616" i="56" s="1"/>
  <c r="J1607" i="56"/>
  <c r="K1607" i="56" s="1"/>
  <c r="J1610" i="56"/>
  <c r="K1610" i="56" s="1"/>
  <c r="J1613" i="56"/>
  <c r="K1613" i="56" s="1"/>
  <c r="J1612" i="56"/>
  <c r="K1612" i="56" s="1"/>
  <c r="J1606" i="56"/>
  <c r="K1606" i="56" s="1"/>
  <c r="J1609" i="56"/>
  <c r="K1609" i="56" s="1"/>
  <c r="J1608" i="56"/>
  <c r="K1608" i="56" s="1"/>
  <c r="J1618" i="56"/>
  <c r="K1618" i="56" s="1"/>
  <c r="J1621" i="56"/>
  <c r="K1621" i="56" s="1"/>
  <c r="J1605" i="56"/>
  <c r="K1605" i="56" s="1"/>
  <c r="H1564" i="56"/>
  <c r="I1564" i="56" s="1"/>
  <c r="H1568" i="56"/>
  <c r="I1568" i="56" s="1"/>
  <c r="H1572" i="56"/>
  <c r="I1572" i="56" s="1"/>
  <c r="H1576" i="56"/>
  <c r="I1576" i="56" s="1"/>
  <c r="H1580" i="56"/>
  <c r="I1580" i="56" s="1"/>
  <c r="H1565" i="56"/>
  <c r="I1565" i="56" s="1"/>
  <c r="H1569" i="56"/>
  <c r="I1569" i="56" s="1"/>
  <c r="H1573" i="56"/>
  <c r="I1573" i="56" s="1"/>
  <c r="H1577" i="56"/>
  <c r="I1577" i="56" s="1"/>
  <c r="H1581" i="56"/>
  <c r="I1581" i="56" s="1"/>
  <c r="H1566" i="56"/>
  <c r="I1566" i="56" s="1"/>
  <c r="H1570" i="56"/>
  <c r="I1570" i="56" s="1"/>
  <c r="H1574" i="56"/>
  <c r="I1574" i="56" s="1"/>
  <c r="H1578" i="56"/>
  <c r="I1578" i="56" s="1"/>
  <c r="H1582" i="56"/>
  <c r="I1582" i="56" s="1"/>
  <c r="H1567" i="56"/>
  <c r="I1567" i="56" s="1"/>
  <c r="H1571" i="56"/>
  <c r="I1571" i="56" s="1"/>
  <c r="H1575" i="56"/>
  <c r="I1575" i="56" s="1"/>
  <c r="H1579" i="56"/>
  <c r="I1579" i="56" s="1"/>
  <c r="H1583" i="56"/>
  <c r="I1583" i="56" s="1"/>
  <c r="Y53" i="46"/>
  <c r="F53" i="46" s="1"/>
  <c r="G53" i="46" s="1"/>
  <c r="AF19" i="17"/>
  <c r="X6" i="46"/>
  <c r="AF19" i="28"/>
  <c r="X16" i="46"/>
  <c r="N1408" i="47"/>
  <c r="O1409" i="47"/>
  <c r="O749" i="47"/>
  <c r="N748" i="47"/>
  <c r="O9" i="47"/>
  <c r="N8" i="47"/>
  <c r="N87" i="47"/>
  <c r="O88" i="47"/>
  <c r="N888" i="47"/>
  <c r="O889" i="47"/>
  <c r="N1068" i="47"/>
  <c r="O1069" i="47"/>
  <c r="N1147" i="47"/>
  <c r="O1148" i="47"/>
  <c r="N486" i="47"/>
  <c r="O487" i="47"/>
  <c r="N1108" i="47"/>
  <c r="O1109" i="47"/>
  <c r="O1529" i="47"/>
  <c r="N1528" i="47"/>
  <c r="O1088" i="47"/>
  <c r="N1087" i="47"/>
  <c r="O1307" i="47"/>
  <c r="N1306" i="47"/>
  <c r="N1028" i="47"/>
  <c r="O1029" i="47"/>
  <c r="N649" i="47"/>
  <c r="O650" i="47"/>
  <c r="N348" i="47"/>
  <c r="O349" i="47"/>
  <c r="N1466" i="47"/>
  <c r="O1467" i="47"/>
  <c r="N1007" i="47"/>
  <c r="O1008" i="47"/>
  <c r="N1666" i="47"/>
  <c r="O1667" i="47"/>
  <c r="N268" i="47"/>
  <c r="O269" i="47"/>
  <c r="N1447" i="47"/>
  <c r="O1448" i="47"/>
  <c r="O948" i="47"/>
  <c r="N947" i="47"/>
  <c r="O1569" i="47"/>
  <c r="N1568" i="47"/>
  <c r="O988" i="47"/>
  <c r="N987" i="47"/>
  <c r="N768" i="47"/>
  <c r="O769" i="47"/>
  <c r="N828" i="47"/>
  <c r="O829" i="47"/>
  <c r="N1426" i="47"/>
  <c r="O1427" i="47"/>
  <c r="N129" i="47"/>
  <c r="O130" i="47"/>
  <c r="O530" i="47"/>
  <c r="N529" i="47"/>
  <c r="N1488" i="47"/>
  <c r="O1489" i="47"/>
  <c r="O509" i="47"/>
  <c r="N508" i="47"/>
  <c r="O169" i="47"/>
  <c r="N168" i="47"/>
  <c r="N368" i="47"/>
  <c r="O369" i="47"/>
  <c r="N928" i="47"/>
  <c r="O929" i="47"/>
  <c r="O289" i="47"/>
  <c r="N288" i="47"/>
  <c r="O908" i="47"/>
  <c r="N907" i="47"/>
  <c r="N328" i="47"/>
  <c r="O329" i="47"/>
  <c r="O847" i="47"/>
  <c r="N846" i="47"/>
  <c r="O1167" i="47"/>
  <c r="N1166" i="47"/>
  <c r="O549" i="47"/>
  <c r="N548" i="47"/>
  <c r="N706" i="47"/>
  <c r="O707" i="47"/>
  <c r="O589" i="47"/>
  <c r="N588" i="47"/>
  <c r="N687" i="47"/>
  <c r="O688" i="47"/>
  <c r="N808" i="47"/>
  <c r="O809" i="47"/>
  <c r="N228" i="47"/>
  <c r="O229" i="47"/>
  <c r="N68" i="47"/>
  <c r="O69" i="47"/>
  <c r="N1207" i="47"/>
  <c r="O1208" i="47"/>
  <c r="O387" i="47"/>
  <c r="N386" i="47"/>
  <c r="N1626" i="47"/>
  <c r="O1627" i="47"/>
  <c r="N569" i="47"/>
  <c r="O570" i="47"/>
  <c r="O29" i="47"/>
  <c r="N28" i="47"/>
  <c r="N608" i="47"/>
  <c r="O609" i="47"/>
  <c r="N1127" i="47"/>
  <c r="O1128" i="47"/>
  <c r="N1688" i="47"/>
  <c r="O1689" i="47"/>
  <c r="N466" i="47"/>
  <c r="O467" i="47"/>
  <c r="O1347" i="47"/>
  <c r="N1346" i="47"/>
  <c r="N1247" i="47"/>
  <c r="O1248" i="47"/>
  <c r="N626" i="47"/>
  <c r="O627" i="47"/>
  <c r="N868" i="47"/>
  <c r="O869" i="47"/>
  <c r="N1507" i="47"/>
  <c r="O1508" i="47"/>
  <c r="N1369" i="47"/>
  <c r="O1370" i="47"/>
  <c r="N428" i="47"/>
  <c r="O429" i="47"/>
  <c r="N1267" i="47"/>
  <c r="O1268" i="47"/>
  <c r="N247" i="47"/>
  <c r="O248" i="47"/>
  <c r="N1188" i="47"/>
  <c r="O1189" i="47"/>
  <c r="O789" i="47"/>
  <c r="N788" i="47"/>
  <c r="N1546" i="47"/>
  <c r="O1547" i="47"/>
  <c r="N109" i="47"/>
  <c r="O110" i="47"/>
  <c r="O1649" i="47"/>
  <c r="N1648" i="47"/>
  <c r="O410" i="47"/>
  <c r="N409" i="47"/>
  <c r="N668" i="47"/>
  <c r="O669" i="47"/>
  <c r="O1388" i="47"/>
  <c r="N1387" i="47"/>
  <c r="N1047" i="47"/>
  <c r="O1048" i="47"/>
  <c r="N448" i="47"/>
  <c r="O449" i="47"/>
  <c r="N148" i="47"/>
  <c r="O149" i="47"/>
  <c r="O310" i="47"/>
  <c r="N309" i="47"/>
  <c r="N968" i="47"/>
  <c r="O969" i="47"/>
  <c r="N1327" i="47"/>
  <c r="O1328" i="47"/>
  <c r="O1609" i="47"/>
  <c r="N1608" i="47"/>
  <c r="N187" i="47"/>
  <c r="O188" i="47"/>
  <c r="N47" i="47"/>
  <c r="O48" i="47"/>
  <c r="O727" i="47"/>
  <c r="N726" i="47"/>
  <c r="N207" i="47"/>
  <c r="O208" i="47"/>
  <c r="Z49" i="44"/>
  <c r="AA50" i="44"/>
  <c r="AF50" i="44" s="1"/>
  <c r="Q67" i="44"/>
  <c r="P66" i="44"/>
  <c r="Q11" i="44"/>
  <c r="P10" i="44"/>
  <c r="Q38" i="44"/>
  <c r="P37" i="44"/>
  <c r="AA75" i="44"/>
  <c r="AF75" i="44" s="1"/>
  <c r="Z74" i="44"/>
  <c r="Z21" i="44"/>
  <c r="AA22" i="44"/>
  <c r="AF22" i="44" s="1"/>
  <c r="W78" i="43"/>
  <c r="Y78" i="43"/>
  <c r="Z78" i="43" s="1"/>
  <c r="AA51" i="43"/>
  <c r="AF51" i="43" s="1"/>
  <c r="Z50" i="43"/>
  <c r="AA22" i="43"/>
  <c r="AF22" i="43" s="1"/>
  <c r="Z21" i="43"/>
  <c r="Q66" i="43"/>
  <c r="P65" i="43"/>
  <c r="Q41" i="43"/>
  <c r="P40" i="43"/>
  <c r="P10" i="43"/>
  <c r="Q11" i="43"/>
  <c r="AA73" i="42"/>
  <c r="Z72" i="42"/>
  <c r="W51" i="42"/>
  <c r="Y51" i="42"/>
  <c r="Z51" i="42" s="1"/>
  <c r="Q40" i="42"/>
  <c r="P39" i="42"/>
  <c r="Q66" i="42"/>
  <c r="P65" i="42"/>
  <c r="AA23" i="42"/>
  <c r="AF23" i="42" s="1"/>
  <c r="Z22" i="42"/>
  <c r="Q12" i="42"/>
  <c r="P11" i="42"/>
  <c r="Q11" i="41"/>
  <c r="P10" i="41"/>
  <c r="AA22" i="41"/>
  <c r="AF22" i="41" s="1"/>
  <c r="Z21" i="41"/>
  <c r="Q40" i="41"/>
  <c r="P39" i="41"/>
  <c r="Q66" i="41"/>
  <c r="P65" i="41"/>
  <c r="AA49" i="41"/>
  <c r="AF49" i="41" s="1"/>
  <c r="Z48" i="41"/>
  <c r="AA76" i="41"/>
  <c r="AF76" i="41" s="1"/>
  <c r="Z75" i="41"/>
  <c r="Q13" i="40"/>
  <c r="P12" i="40"/>
  <c r="W77" i="40"/>
  <c r="X77" i="40" s="1"/>
  <c r="X76" i="40"/>
  <c r="Y76" i="40" s="1"/>
  <c r="Q67" i="40"/>
  <c r="P66" i="40"/>
  <c r="AA50" i="40"/>
  <c r="AF50" i="40" s="1"/>
  <c r="Z49" i="40"/>
  <c r="U78" i="40"/>
  <c r="Q39" i="40"/>
  <c r="P38" i="40"/>
  <c r="Z22" i="40"/>
  <c r="AA23" i="40"/>
  <c r="AF23" i="40" s="1"/>
  <c r="AA49" i="39"/>
  <c r="AF49" i="39" s="1"/>
  <c r="Z48" i="39"/>
  <c r="Q38" i="39"/>
  <c r="P37" i="39"/>
  <c r="Q11" i="39"/>
  <c r="P10" i="39"/>
  <c r="AA23" i="39"/>
  <c r="AF23" i="39" s="1"/>
  <c r="Z22" i="39"/>
  <c r="Q66" i="39"/>
  <c r="P65" i="39"/>
  <c r="AA77" i="39"/>
  <c r="AF77" i="39" s="1"/>
  <c r="Z76" i="39"/>
  <c r="Q13" i="38"/>
  <c r="P12" i="38"/>
  <c r="Q38" i="38"/>
  <c r="P37" i="38"/>
  <c r="AA76" i="38"/>
  <c r="AF76" i="38" s="1"/>
  <c r="Z75" i="38"/>
  <c r="Z21" i="38"/>
  <c r="AA22" i="38"/>
  <c r="AF22" i="38" s="1"/>
  <c r="Q67" i="38"/>
  <c r="P66" i="38"/>
  <c r="AA50" i="38"/>
  <c r="AF50" i="38" s="1"/>
  <c r="Z49" i="38"/>
  <c r="Z15" i="37"/>
  <c r="AA16" i="37"/>
  <c r="AF16" i="37" s="1"/>
  <c r="AA78" i="37"/>
  <c r="AF78" i="37" s="1"/>
  <c r="Z77" i="37"/>
  <c r="Q67" i="37"/>
  <c r="P66" i="37"/>
  <c r="Q40" i="37"/>
  <c r="P39" i="37"/>
  <c r="AA44" i="37"/>
  <c r="AF44" i="37" s="1"/>
  <c r="Z43" i="37"/>
  <c r="P10" i="37"/>
  <c r="Q11" i="37"/>
  <c r="Q67" i="36"/>
  <c r="P66" i="36"/>
  <c r="Z73" i="36"/>
  <c r="AA74" i="36"/>
  <c r="AF74" i="36" s="1"/>
  <c r="AA21" i="36"/>
  <c r="AF21" i="36" s="1"/>
  <c r="Z20" i="36"/>
  <c r="Z50" i="36"/>
  <c r="AA51" i="36"/>
  <c r="AF51" i="36" s="1"/>
  <c r="P37" i="36"/>
  <c r="Q38" i="36"/>
  <c r="Q12" i="36"/>
  <c r="P11" i="36"/>
  <c r="AA78" i="35"/>
  <c r="AF78" i="35" s="1"/>
  <c r="Z77" i="35"/>
  <c r="P64" i="35"/>
  <c r="Q65" i="35"/>
  <c r="V23" i="35"/>
  <c r="Q13" i="35"/>
  <c r="P12" i="35"/>
  <c r="Q39" i="35"/>
  <c r="P38" i="35"/>
  <c r="AA49" i="35"/>
  <c r="AF49" i="35" s="1"/>
  <c r="Z48" i="35"/>
  <c r="Q68" i="34"/>
  <c r="P67" i="34"/>
  <c r="P11" i="34"/>
  <c r="Q12" i="34"/>
  <c r="Z46" i="34"/>
  <c r="AA47" i="34"/>
  <c r="AF47" i="34" s="1"/>
  <c r="W78" i="34"/>
  <c r="Y78" i="34"/>
  <c r="Z78" i="34" s="1"/>
  <c r="AA21" i="34"/>
  <c r="AF21" i="34" s="1"/>
  <c r="Z20" i="34"/>
  <c r="Q40" i="34"/>
  <c r="P39" i="34"/>
  <c r="P39" i="33"/>
  <c r="Q40" i="33"/>
  <c r="AA49" i="33"/>
  <c r="AF49" i="33" s="1"/>
  <c r="Z48" i="33"/>
  <c r="W23" i="33"/>
  <c r="X23" i="33" s="1"/>
  <c r="Y23" i="33" s="1"/>
  <c r="X22" i="33"/>
  <c r="Y22" i="33" s="1"/>
  <c r="V24" i="33"/>
  <c r="W78" i="33"/>
  <c r="Y78" i="33"/>
  <c r="Z78" i="33" s="1"/>
  <c r="Q67" i="33"/>
  <c r="P66" i="33"/>
  <c r="P11" i="33"/>
  <c r="Q12" i="33"/>
  <c r="Q65" i="32"/>
  <c r="P64" i="32"/>
  <c r="Z20" i="32"/>
  <c r="AA21" i="32"/>
  <c r="AF21" i="32" s="1"/>
  <c r="Z45" i="32"/>
  <c r="AA46" i="32"/>
  <c r="X140" i="46" s="1"/>
  <c r="Y140" i="46" s="1"/>
  <c r="AA74" i="32"/>
  <c r="AF74" i="32" s="1"/>
  <c r="Z73" i="32"/>
  <c r="Q12" i="32"/>
  <c r="P11" i="32"/>
  <c r="Q40" i="32"/>
  <c r="P39" i="32"/>
  <c r="Q13" i="31"/>
  <c r="P12" i="31"/>
  <c r="AA78" i="31"/>
  <c r="AF78" i="31" s="1"/>
  <c r="Z77" i="31"/>
  <c r="AA46" i="31"/>
  <c r="X139" i="46" s="1"/>
  <c r="Y139" i="46" s="1"/>
  <c r="Z45" i="31"/>
  <c r="AA20" i="31"/>
  <c r="AF20" i="31" s="1"/>
  <c r="Z19" i="31"/>
  <c r="Q65" i="31"/>
  <c r="P64" i="31"/>
  <c r="Q37" i="31"/>
  <c r="P36" i="31"/>
  <c r="Z45" i="30"/>
  <c r="AA46" i="30"/>
  <c r="X138" i="46" s="1"/>
  <c r="Y138" i="46" s="1"/>
  <c r="AA78" i="30"/>
  <c r="AF78" i="30" s="1"/>
  <c r="Z77" i="30"/>
  <c r="Q12" i="30"/>
  <c r="P11" i="30"/>
  <c r="Q39" i="30"/>
  <c r="P38" i="30"/>
  <c r="Z19" i="30"/>
  <c r="AA20" i="30"/>
  <c r="AF20" i="30" s="1"/>
  <c r="Q67" i="30"/>
  <c r="P66" i="30"/>
  <c r="Q39" i="29"/>
  <c r="P38" i="29"/>
  <c r="AA50" i="29"/>
  <c r="AF50" i="29" s="1"/>
  <c r="Z49" i="29"/>
  <c r="AA76" i="29"/>
  <c r="AF76" i="29" s="1"/>
  <c r="Z75" i="29"/>
  <c r="Q12" i="29"/>
  <c r="P11" i="29"/>
  <c r="Q65" i="29"/>
  <c r="P64" i="29"/>
  <c r="Z21" i="29"/>
  <c r="AA22" i="29"/>
  <c r="AF22" i="29" s="1"/>
  <c r="Q65" i="28"/>
  <c r="P64" i="28"/>
  <c r="AA49" i="28"/>
  <c r="AF49" i="28" s="1"/>
  <c r="Z48" i="28"/>
  <c r="Z17" i="28"/>
  <c r="AA18" i="28"/>
  <c r="AF18" i="28" s="1"/>
  <c r="AA73" i="28"/>
  <c r="Z72" i="28"/>
  <c r="Q13" i="28"/>
  <c r="P12" i="28"/>
  <c r="Q39" i="28"/>
  <c r="P38" i="28"/>
  <c r="AA46" i="27"/>
  <c r="X135" i="46" s="1"/>
  <c r="Y135" i="46" s="1"/>
  <c r="Z45" i="27"/>
  <c r="AA75" i="27"/>
  <c r="AF75" i="27" s="1"/>
  <c r="Z74" i="27"/>
  <c r="P10" i="27"/>
  <c r="Q11" i="27"/>
  <c r="Q66" i="27"/>
  <c r="P65" i="27"/>
  <c r="AA19" i="27"/>
  <c r="X107" i="46" s="1"/>
  <c r="Y107" i="46" s="1"/>
  <c r="Z18" i="27"/>
  <c r="Q39" i="27"/>
  <c r="P38" i="27"/>
  <c r="P11" i="26"/>
  <c r="Q12" i="26"/>
  <c r="AA20" i="26"/>
  <c r="AF20" i="26" s="1"/>
  <c r="Z19" i="26"/>
  <c r="Q65" i="26"/>
  <c r="P64" i="26"/>
  <c r="Q41" i="26"/>
  <c r="P40" i="26"/>
  <c r="Y77" i="26"/>
  <c r="V78" i="26"/>
  <c r="Y51" i="26"/>
  <c r="Z51" i="26" s="1"/>
  <c r="W51" i="26"/>
  <c r="Q66" i="25"/>
  <c r="P65" i="25"/>
  <c r="AA19" i="25"/>
  <c r="X105" i="46" s="1"/>
  <c r="Y105" i="46" s="1"/>
  <c r="Z18" i="25"/>
  <c r="Q12" i="25"/>
  <c r="P11" i="25"/>
  <c r="AA76" i="25"/>
  <c r="AF76" i="25" s="1"/>
  <c r="Z75" i="25"/>
  <c r="Z48" i="25"/>
  <c r="AA49" i="25"/>
  <c r="AF49" i="25" s="1"/>
  <c r="P37" i="25"/>
  <c r="Q38" i="25"/>
  <c r="AA77" i="24"/>
  <c r="AF77" i="24" s="1"/>
  <c r="Z76" i="24"/>
  <c r="AA48" i="24"/>
  <c r="AF48" i="24" s="1"/>
  <c r="Z47" i="24"/>
  <c r="P37" i="24"/>
  <c r="Q38" i="24"/>
  <c r="Q65" i="24"/>
  <c r="P64" i="24"/>
  <c r="AA20" i="24"/>
  <c r="AF20" i="24" s="1"/>
  <c r="Z19" i="24"/>
  <c r="Q12" i="24"/>
  <c r="P11" i="24"/>
  <c r="W78" i="23"/>
  <c r="Y78" i="23"/>
  <c r="Z78" i="23" s="1"/>
  <c r="Q11" i="23"/>
  <c r="P10" i="23"/>
  <c r="Y50" i="23"/>
  <c r="V51" i="23"/>
  <c r="Q66" i="23"/>
  <c r="P65" i="23"/>
  <c r="W24" i="23"/>
  <c r="Y24" i="23"/>
  <c r="Z24" i="23" s="1"/>
  <c r="P37" i="23"/>
  <c r="Q38" i="23"/>
  <c r="Q39" i="22"/>
  <c r="P38" i="22"/>
  <c r="Q67" i="22"/>
  <c r="P66" i="22"/>
  <c r="Z23" i="22"/>
  <c r="AA24" i="22"/>
  <c r="AF24" i="22" s="1"/>
  <c r="P12" i="22"/>
  <c r="Q13" i="22"/>
  <c r="Z48" i="22"/>
  <c r="AA49" i="22"/>
  <c r="AF49" i="22" s="1"/>
  <c r="AA76" i="22"/>
  <c r="AF76" i="22" s="1"/>
  <c r="Z75" i="22"/>
  <c r="Q11" i="21"/>
  <c r="P10" i="21"/>
  <c r="Q66" i="21"/>
  <c r="P65" i="21"/>
  <c r="Y24" i="21"/>
  <c r="Z24" i="21" s="1"/>
  <c r="W24" i="21"/>
  <c r="AA78" i="21"/>
  <c r="AF78" i="21" s="1"/>
  <c r="Z77" i="21"/>
  <c r="P38" i="21"/>
  <c r="Q39" i="21"/>
  <c r="Z49" i="21"/>
  <c r="AA50" i="21"/>
  <c r="AF50" i="21" s="1"/>
  <c r="Q66" i="20"/>
  <c r="P65" i="20"/>
  <c r="AA47" i="20"/>
  <c r="AF47" i="20" s="1"/>
  <c r="Z46" i="20"/>
  <c r="P10" i="20"/>
  <c r="Q11" i="20"/>
  <c r="AA20" i="20"/>
  <c r="AF20" i="20" s="1"/>
  <c r="Z19" i="20"/>
  <c r="AA78" i="20"/>
  <c r="AF78" i="20" s="1"/>
  <c r="Z77" i="20"/>
  <c r="P39" i="20"/>
  <c r="Q40" i="20"/>
  <c r="P40" i="19"/>
  <c r="Q41" i="19"/>
  <c r="AA76" i="19"/>
  <c r="AF76" i="19" s="1"/>
  <c r="Z75" i="19"/>
  <c r="Q66" i="19"/>
  <c r="P65" i="19"/>
  <c r="AA48" i="19"/>
  <c r="AF48" i="19" s="1"/>
  <c r="Z47" i="19"/>
  <c r="P11" i="19"/>
  <c r="Q12" i="19"/>
  <c r="AA22" i="19"/>
  <c r="AF22" i="19" s="1"/>
  <c r="Z21" i="19"/>
  <c r="Z74" i="17"/>
  <c r="AA75" i="17"/>
  <c r="AF75" i="17" s="1"/>
  <c r="AA47" i="17"/>
  <c r="AF47" i="17" s="1"/>
  <c r="Z46" i="17"/>
  <c r="P11" i="17"/>
  <c r="Q12" i="17"/>
  <c r="Q38" i="17"/>
  <c r="P37" i="17"/>
  <c r="Z17" i="17"/>
  <c r="AA18" i="17"/>
  <c r="AF18" i="17" s="1"/>
  <c r="Q66" i="17"/>
  <c r="P65" i="17"/>
  <c r="P63" i="5"/>
  <c r="Q64" i="5"/>
  <c r="Z74" i="5"/>
  <c r="AA75" i="5"/>
  <c r="AF75" i="5" s="1"/>
  <c r="P37" i="5"/>
  <c r="Q38" i="5"/>
  <c r="Z49" i="5"/>
  <c r="AA50" i="5"/>
  <c r="AF50" i="5" s="1"/>
  <c r="X86" i="46" l="1"/>
  <c r="Y86" i="46" s="1"/>
  <c r="F86" i="46" s="1"/>
  <c r="G86" i="46" s="1"/>
  <c r="X178" i="46"/>
  <c r="Y178" i="46" s="1"/>
  <c r="X72" i="46"/>
  <c r="Y72" i="46" s="1"/>
  <c r="F72" i="46" s="1"/>
  <c r="G72" i="46" s="1"/>
  <c r="X164" i="46"/>
  <c r="Y164" i="46" s="1"/>
  <c r="O1289" i="47"/>
  <c r="N1288" i="47"/>
  <c r="N1228" i="47"/>
  <c r="O1229" i="47"/>
  <c r="N1588" i="47"/>
  <c r="O1589" i="47"/>
  <c r="J1571" i="56"/>
  <c r="K1571" i="56" s="1"/>
  <c r="J1574" i="56"/>
  <c r="K1574" i="56" s="1"/>
  <c r="J1577" i="56"/>
  <c r="K1577" i="56" s="1"/>
  <c r="J1580" i="56"/>
  <c r="K1580" i="56" s="1"/>
  <c r="J1564" i="56"/>
  <c r="K1564" i="56" s="1"/>
  <c r="J1567" i="56"/>
  <c r="K1567" i="56" s="1"/>
  <c r="J1570" i="56"/>
  <c r="K1570" i="56" s="1"/>
  <c r="J1576" i="56"/>
  <c r="K1576" i="56" s="1"/>
  <c r="J1622" i="56"/>
  <c r="K1622" i="56" s="1"/>
  <c r="J1620" i="56"/>
  <c r="K1620" i="56" s="1"/>
  <c r="J1579" i="56"/>
  <c r="K1579" i="56" s="1"/>
  <c r="J1582" i="56"/>
  <c r="K1582" i="56" s="1"/>
  <c r="J1566" i="56"/>
  <c r="K1566" i="56" s="1"/>
  <c r="J1569" i="56"/>
  <c r="K1569" i="56" s="1"/>
  <c r="J1572" i="56"/>
  <c r="K1572" i="56" s="1"/>
  <c r="J1619" i="56"/>
  <c r="K1619" i="56" s="1"/>
  <c r="J1615" i="56"/>
  <c r="K1615" i="56" s="1"/>
  <c r="J1575" i="56"/>
  <c r="K1575" i="56" s="1"/>
  <c r="J1578" i="56"/>
  <c r="K1578" i="56" s="1"/>
  <c r="J1565" i="56"/>
  <c r="K1565" i="56" s="1"/>
  <c r="J1568" i="56"/>
  <c r="K1568" i="56" s="1"/>
  <c r="J1623" i="56"/>
  <c r="K1623" i="56" s="1"/>
  <c r="H806" i="56"/>
  <c r="I806" i="56" s="1"/>
  <c r="H810" i="56"/>
  <c r="I810" i="56" s="1"/>
  <c r="H814" i="56"/>
  <c r="I814" i="56" s="1"/>
  <c r="H817" i="56"/>
  <c r="I817" i="56" s="1"/>
  <c r="H821" i="56"/>
  <c r="I821" i="56" s="1"/>
  <c r="H807" i="56"/>
  <c r="I807" i="56" s="1"/>
  <c r="H808" i="56"/>
  <c r="I808" i="56" s="1"/>
  <c r="H811" i="56"/>
  <c r="I811" i="56" s="1"/>
  <c r="H815" i="56"/>
  <c r="I815" i="56" s="1"/>
  <c r="H818" i="56"/>
  <c r="I818" i="56" s="1"/>
  <c r="H822" i="56"/>
  <c r="I822" i="56" s="1"/>
  <c r="H804" i="56"/>
  <c r="I804" i="56" s="1"/>
  <c r="H812" i="56"/>
  <c r="I812" i="56" s="1"/>
  <c r="H816" i="56"/>
  <c r="I816" i="56" s="1"/>
  <c r="H819" i="56"/>
  <c r="I819" i="56" s="1"/>
  <c r="H823" i="56"/>
  <c r="I823" i="56" s="1"/>
  <c r="H805" i="56"/>
  <c r="I805" i="56" s="1"/>
  <c r="H809" i="56"/>
  <c r="I809" i="56" s="1"/>
  <c r="H813" i="56"/>
  <c r="I813" i="56" s="1"/>
  <c r="H820" i="56"/>
  <c r="I820" i="56" s="1"/>
  <c r="H1225" i="56"/>
  <c r="I1225" i="56" s="1"/>
  <c r="H1226" i="56"/>
  <c r="I1226" i="56" s="1"/>
  <c r="H1227" i="56"/>
  <c r="I1227" i="56" s="1"/>
  <c r="H1224" i="56"/>
  <c r="I1224" i="56" s="1"/>
  <c r="H1231" i="56"/>
  <c r="I1231" i="56" s="1"/>
  <c r="H1235" i="56"/>
  <c r="I1235" i="56" s="1"/>
  <c r="H1238" i="56"/>
  <c r="I1238" i="56" s="1"/>
  <c r="H1242" i="56"/>
  <c r="I1242" i="56" s="1"/>
  <c r="H1228" i="56"/>
  <c r="I1228" i="56" s="1"/>
  <c r="H1232" i="56"/>
  <c r="I1232" i="56" s="1"/>
  <c r="H1236" i="56"/>
  <c r="I1236" i="56" s="1"/>
  <c r="H1239" i="56"/>
  <c r="I1239" i="56" s="1"/>
  <c r="H1243" i="56"/>
  <c r="I1243" i="56" s="1"/>
  <c r="H1229" i="56"/>
  <c r="I1229" i="56" s="1"/>
  <c r="H1233" i="56"/>
  <c r="I1233" i="56" s="1"/>
  <c r="H1240" i="56"/>
  <c r="I1240" i="56" s="1"/>
  <c r="H1230" i="56"/>
  <c r="I1230" i="56" s="1"/>
  <c r="H1234" i="56"/>
  <c r="I1234" i="56" s="1"/>
  <c r="H1237" i="56"/>
  <c r="I1237" i="56" s="1"/>
  <c r="H1241" i="56"/>
  <c r="I1241" i="56" s="1"/>
  <c r="H1306" i="56"/>
  <c r="I1306" i="56" s="1"/>
  <c r="H1310" i="56"/>
  <c r="I1310" i="56" s="1"/>
  <c r="H1314" i="56"/>
  <c r="I1314" i="56" s="1"/>
  <c r="H1317" i="56"/>
  <c r="I1317" i="56" s="1"/>
  <c r="H1321" i="56"/>
  <c r="I1321" i="56" s="1"/>
  <c r="H1307" i="56"/>
  <c r="I1307" i="56" s="1"/>
  <c r="H1311" i="56"/>
  <c r="I1311" i="56" s="1"/>
  <c r="H1315" i="56"/>
  <c r="I1315" i="56" s="1"/>
  <c r="H1318" i="56"/>
  <c r="I1318" i="56" s="1"/>
  <c r="H1322" i="56"/>
  <c r="I1322" i="56" s="1"/>
  <c r="H1304" i="56"/>
  <c r="I1304" i="56" s="1"/>
  <c r="H1308" i="56"/>
  <c r="I1308" i="56" s="1"/>
  <c r="H1312" i="56"/>
  <c r="I1312" i="56" s="1"/>
  <c r="H1319" i="56"/>
  <c r="I1319" i="56" s="1"/>
  <c r="H1323" i="56"/>
  <c r="I1323" i="56" s="1"/>
  <c r="H1305" i="56"/>
  <c r="I1305" i="56" s="1"/>
  <c r="H1309" i="56"/>
  <c r="I1309" i="56" s="1"/>
  <c r="H1313" i="56"/>
  <c r="I1313" i="56" s="1"/>
  <c r="H1316" i="56"/>
  <c r="I1316" i="56" s="1"/>
  <c r="H1320" i="56"/>
  <c r="I1320" i="56" s="1"/>
  <c r="H1247" i="56"/>
  <c r="I1247" i="56" s="1"/>
  <c r="H1244" i="56"/>
  <c r="I1244" i="56" s="1"/>
  <c r="H1245" i="56"/>
  <c r="I1245" i="56" s="1"/>
  <c r="H1249" i="56"/>
  <c r="I1249" i="56" s="1"/>
  <c r="H1253" i="56"/>
  <c r="I1253" i="56" s="1"/>
  <c r="H1256" i="56"/>
  <c r="I1256" i="56" s="1"/>
  <c r="H1260" i="56"/>
  <c r="I1260" i="56" s="1"/>
  <c r="H1250" i="56"/>
  <c r="I1250" i="56" s="1"/>
  <c r="H1254" i="56"/>
  <c r="I1254" i="56" s="1"/>
  <c r="H1257" i="56"/>
  <c r="I1257" i="56" s="1"/>
  <c r="H1261" i="56"/>
  <c r="I1261" i="56" s="1"/>
  <c r="H1246" i="56"/>
  <c r="I1246" i="56" s="1"/>
  <c r="H1251" i="56"/>
  <c r="I1251" i="56" s="1"/>
  <c r="H1255" i="56"/>
  <c r="I1255" i="56" s="1"/>
  <c r="H1258" i="56"/>
  <c r="I1258" i="56" s="1"/>
  <c r="H1262" i="56"/>
  <c r="I1262" i="56" s="1"/>
  <c r="H1248" i="56"/>
  <c r="I1248" i="56" s="1"/>
  <c r="H1252" i="56"/>
  <c r="I1252" i="56" s="1"/>
  <c r="H1259" i="56"/>
  <c r="I1259" i="56" s="1"/>
  <c r="H1263" i="56"/>
  <c r="I1263" i="56" s="1"/>
  <c r="AF19" i="25"/>
  <c r="X13" i="46"/>
  <c r="AF73" i="28"/>
  <c r="Y6" i="46"/>
  <c r="F6" i="46" s="1"/>
  <c r="G6" i="46" s="1"/>
  <c r="AF46" i="30"/>
  <c r="X46" i="46"/>
  <c r="AF46" i="32"/>
  <c r="X48" i="46"/>
  <c r="AF19" i="27"/>
  <c r="X15" i="46"/>
  <c r="AF46" i="27"/>
  <c r="X43" i="46"/>
  <c r="AF46" i="31"/>
  <c r="X47" i="46"/>
  <c r="Y16" i="46"/>
  <c r="F16" i="46" s="1"/>
  <c r="G16" i="46" s="1"/>
  <c r="AF73" i="42"/>
  <c r="N1607" i="47"/>
  <c r="O1608" i="47"/>
  <c r="N1647" i="47"/>
  <c r="O1648" i="47"/>
  <c r="N1345" i="47"/>
  <c r="O1345" i="47" s="1"/>
  <c r="P13" i="46" s="1"/>
  <c r="O1346" i="47"/>
  <c r="N385" i="47"/>
  <c r="O385" i="47" s="1"/>
  <c r="P79" i="46" s="1"/>
  <c r="O386" i="47"/>
  <c r="O588" i="47"/>
  <c r="N587" i="47"/>
  <c r="O846" i="47"/>
  <c r="N845" i="47"/>
  <c r="O845" i="47" s="1"/>
  <c r="P44" i="46" s="1"/>
  <c r="N287" i="47"/>
  <c r="O288" i="47"/>
  <c r="N507" i="47"/>
  <c r="O508" i="47"/>
  <c r="N1527" i="47"/>
  <c r="O1528" i="47"/>
  <c r="N7" i="47"/>
  <c r="O8" i="47"/>
  <c r="O207" i="47"/>
  <c r="N206" i="47"/>
  <c r="N147" i="47"/>
  <c r="O148" i="47"/>
  <c r="N667" i="47"/>
  <c r="O668" i="47"/>
  <c r="N1545" i="47"/>
  <c r="O1545" i="47" s="1"/>
  <c r="P16" i="46" s="1"/>
  <c r="O1546" i="47"/>
  <c r="N246" i="47"/>
  <c r="O247" i="47"/>
  <c r="N1506" i="47"/>
  <c r="O1507" i="47"/>
  <c r="N607" i="47"/>
  <c r="O608" i="47"/>
  <c r="O808" i="47"/>
  <c r="N807" i="47"/>
  <c r="N1425" i="47"/>
  <c r="O1425" i="47" s="1"/>
  <c r="P10" i="46" s="1"/>
  <c r="O1426" i="47"/>
  <c r="N1665" i="47"/>
  <c r="O1665" i="47" s="1"/>
  <c r="P25" i="46" s="1"/>
  <c r="O1666" i="47"/>
  <c r="N648" i="47"/>
  <c r="O649" i="47"/>
  <c r="N1407" i="47"/>
  <c r="O1408" i="47"/>
  <c r="O726" i="47"/>
  <c r="N725" i="47"/>
  <c r="O725" i="47" s="1"/>
  <c r="P42" i="46" s="1"/>
  <c r="N308" i="47"/>
  <c r="O309" i="47"/>
  <c r="N1386" i="47"/>
  <c r="O1387" i="47"/>
  <c r="O409" i="47"/>
  <c r="N408" i="47"/>
  <c r="N787" i="47"/>
  <c r="O788" i="47"/>
  <c r="O28" i="47"/>
  <c r="N27" i="47"/>
  <c r="O1166" i="47"/>
  <c r="N1165" i="47"/>
  <c r="O1165" i="47" s="1"/>
  <c r="P7" i="46" s="1"/>
  <c r="N167" i="47"/>
  <c r="O168" i="47"/>
  <c r="N986" i="47"/>
  <c r="O987" i="47"/>
  <c r="N946" i="47"/>
  <c r="O947" i="47"/>
  <c r="N1086" i="47"/>
  <c r="O1087" i="47"/>
  <c r="N747" i="47"/>
  <c r="O748" i="47"/>
  <c r="N547" i="47"/>
  <c r="O548" i="47"/>
  <c r="N906" i="47"/>
  <c r="O907" i="47"/>
  <c r="N528" i="47"/>
  <c r="O529" i="47"/>
  <c r="N1567" i="47"/>
  <c r="O1568" i="47"/>
  <c r="N1305" i="47"/>
  <c r="O1305" i="47" s="1"/>
  <c r="P23" i="46" s="1"/>
  <c r="O1306" i="47"/>
  <c r="N46" i="47"/>
  <c r="O47" i="47"/>
  <c r="O968" i="47"/>
  <c r="N967" i="47"/>
  <c r="N1046" i="47"/>
  <c r="O1047" i="47"/>
  <c r="N1187" i="47"/>
  <c r="O1188" i="47"/>
  <c r="N427" i="47"/>
  <c r="O428" i="47"/>
  <c r="N625" i="47"/>
  <c r="O625" i="47" s="1"/>
  <c r="P66" i="46" s="1"/>
  <c r="O626" i="47"/>
  <c r="N1687" i="47"/>
  <c r="O1688" i="47"/>
  <c r="N568" i="47"/>
  <c r="O569" i="47"/>
  <c r="N67" i="47"/>
  <c r="O68" i="47"/>
  <c r="N367" i="47"/>
  <c r="O368" i="47"/>
  <c r="N767" i="47"/>
  <c r="O768" i="47"/>
  <c r="N1446" i="47"/>
  <c r="O1447" i="47"/>
  <c r="N1465" i="47"/>
  <c r="O1465" i="47" s="1"/>
  <c r="P18" i="46" s="1"/>
  <c r="O1466" i="47"/>
  <c r="O486" i="47"/>
  <c r="N485" i="47"/>
  <c r="O485" i="47" s="1"/>
  <c r="P50" i="46" s="1"/>
  <c r="O888" i="47"/>
  <c r="N887" i="47"/>
  <c r="N186" i="47"/>
  <c r="O187" i="47"/>
  <c r="N1326" i="47"/>
  <c r="O1327" i="47"/>
  <c r="N447" i="47"/>
  <c r="O448" i="47"/>
  <c r="N108" i="47"/>
  <c r="O109" i="47"/>
  <c r="N1266" i="47"/>
  <c r="O1267" i="47"/>
  <c r="N1368" i="47"/>
  <c r="O1369" i="47"/>
  <c r="N867" i="47"/>
  <c r="O868" i="47"/>
  <c r="N1246" i="47"/>
  <c r="O1247" i="47"/>
  <c r="O466" i="47"/>
  <c r="N465" i="47"/>
  <c r="O465" i="47" s="1"/>
  <c r="P69" i="46" s="1"/>
  <c r="O1127" i="47"/>
  <c r="N1126" i="47"/>
  <c r="N1625" i="47"/>
  <c r="O1625" i="47" s="1"/>
  <c r="P27" i="46" s="1"/>
  <c r="O1626" i="47"/>
  <c r="N1206" i="47"/>
  <c r="O1207" i="47"/>
  <c r="N227" i="47"/>
  <c r="O228" i="47"/>
  <c r="O687" i="47"/>
  <c r="N686" i="47"/>
  <c r="O706" i="47"/>
  <c r="N705" i="47"/>
  <c r="O705" i="47" s="1"/>
  <c r="P74" i="46" s="1"/>
  <c r="N327" i="47"/>
  <c r="O328" i="47"/>
  <c r="N927" i="47"/>
  <c r="O928" i="47"/>
  <c r="N1487" i="47"/>
  <c r="O1488" i="47"/>
  <c r="O129" i="47"/>
  <c r="N128" i="47"/>
  <c r="O828" i="47"/>
  <c r="N827" i="47"/>
  <c r="N267" i="47"/>
  <c r="O268" i="47"/>
  <c r="O1007" i="47"/>
  <c r="N1006" i="47"/>
  <c r="O348" i="47"/>
  <c r="N347" i="47"/>
  <c r="N1027" i="47"/>
  <c r="O1028" i="47"/>
  <c r="O1108" i="47"/>
  <c r="N1107" i="47"/>
  <c r="N1146" i="47"/>
  <c r="O1147" i="47"/>
  <c r="N1067" i="47"/>
  <c r="O1068" i="47"/>
  <c r="O87" i="47"/>
  <c r="N86" i="47"/>
  <c r="Q37" i="44"/>
  <c r="P36" i="44"/>
  <c r="Q66" i="44"/>
  <c r="P65" i="44"/>
  <c r="AA21" i="44"/>
  <c r="AF21" i="44" s="1"/>
  <c r="Z20" i="44"/>
  <c r="AA74" i="44"/>
  <c r="AF74" i="44" s="1"/>
  <c r="Z73" i="44"/>
  <c r="P9" i="44"/>
  <c r="Q10" i="44"/>
  <c r="Z48" i="44"/>
  <c r="AA49" i="44"/>
  <c r="AF49" i="44" s="1"/>
  <c r="P9" i="43"/>
  <c r="Q10" i="43"/>
  <c r="AA50" i="43"/>
  <c r="AF50" i="43" s="1"/>
  <c r="Z49" i="43"/>
  <c r="P39" i="43"/>
  <c r="Q40" i="43"/>
  <c r="Z20" i="43"/>
  <c r="AA21" i="43"/>
  <c r="AF21" i="43" s="1"/>
  <c r="AA78" i="43"/>
  <c r="AF78" i="43" s="1"/>
  <c r="Z77" i="43"/>
  <c r="P64" i="43"/>
  <c r="Q65" i="43"/>
  <c r="P10" i="42"/>
  <c r="Q11" i="42"/>
  <c r="Q65" i="42"/>
  <c r="P64" i="42"/>
  <c r="AA51" i="42"/>
  <c r="AF51" i="42" s="1"/>
  <c r="Z50" i="42"/>
  <c r="AA22" i="42"/>
  <c r="AF22" i="42" s="1"/>
  <c r="Z21" i="42"/>
  <c r="Q39" i="42"/>
  <c r="P38" i="42"/>
  <c r="AA72" i="42"/>
  <c r="AF72" i="42" s="1"/>
  <c r="Z71" i="42"/>
  <c r="AA75" i="41"/>
  <c r="AF75" i="41" s="1"/>
  <c r="Z74" i="41"/>
  <c r="Q65" i="41"/>
  <c r="P64" i="41"/>
  <c r="AA48" i="41"/>
  <c r="AF48" i="41" s="1"/>
  <c r="Z47" i="41"/>
  <c r="Q39" i="41"/>
  <c r="P38" i="41"/>
  <c r="Q10" i="41"/>
  <c r="P9" i="41"/>
  <c r="Z20" i="41"/>
  <c r="AA21" i="41"/>
  <c r="AF21" i="41" s="1"/>
  <c r="AA22" i="40"/>
  <c r="AF22" i="40" s="1"/>
  <c r="Z21" i="40"/>
  <c r="AA49" i="40"/>
  <c r="AF49" i="40" s="1"/>
  <c r="Z48" i="40"/>
  <c r="Q38" i="40"/>
  <c r="P37" i="40"/>
  <c r="Q66" i="40"/>
  <c r="P65" i="40"/>
  <c r="P11" i="40"/>
  <c r="Q12" i="40"/>
  <c r="Y77" i="40"/>
  <c r="V78" i="40"/>
  <c r="AA76" i="39"/>
  <c r="AF76" i="39" s="1"/>
  <c r="Z75" i="39"/>
  <c r="AA22" i="39"/>
  <c r="AF22" i="39" s="1"/>
  <c r="Z21" i="39"/>
  <c r="P36" i="39"/>
  <c r="Q37" i="39"/>
  <c r="Q65" i="39"/>
  <c r="P64" i="39"/>
  <c r="Q10" i="39"/>
  <c r="P9" i="39"/>
  <c r="Z47" i="39"/>
  <c r="AA48" i="39"/>
  <c r="AF48" i="39" s="1"/>
  <c r="Z48" i="38"/>
  <c r="AA49" i="38"/>
  <c r="AF49" i="38" s="1"/>
  <c r="P36" i="38"/>
  <c r="Q37" i="38"/>
  <c r="AA21" i="38"/>
  <c r="AF21" i="38" s="1"/>
  <c r="Z20" i="38"/>
  <c r="Q66" i="38"/>
  <c r="P65" i="38"/>
  <c r="AA75" i="38"/>
  <c r="AF75" i="38" s="1"/>
  <c r="Z74" i="38"/>
  <c r="Q12" i="38"/>
  <c r="P11" i="38"/>
  <c r="P38" i="37"/>
  <c r="Q39" i="37"/>
  <c r="AA77" i="37"/>
  <c r="AF77" i="37" s="1"/>
  <c r="Z76" i="37"/>
  <c r="P9" i="37"/>
  <c r="Q10" i="37"/>
  <c r="AA43" i="37"/>
  <c r="AF43" i="37" s="1"/>
  <c r="Z42" i="37"/>
  <c r="Q66" i="37"/>
  <c r="P65" i="37"/>
  <c r="AA15" i="37"/>
  <c r="AF15" i="37" s="1"/>
  <c r="Z14" i="37"/>
  <c r="Q11" i="36"/>
  <c r="P10" i="36"/>
  <c r="AA73" i="36"/>
  <c r="Z72" i="36"/>
  <c r="Z19" i="36"/>
  <c r="AA20" i="36"/>
  <c r="AF20" i="36" s="1"/>
  <c r="Q66" i="36"/>
  <c r="P65" i="36"/>
  <c r="AA50" i="36"/>
  <c r="AF50" i="36" s="1"/>
  <c r="Z49" i="36"/>
  <c r="P36" i="36"/>
  <c r="Q37" i="36"/>
  <c r="Q38" i="35"/>
  <c r="P37" i="35"/>
  <c r="W23" i="35"/>
  <c r="X23" i="35" s="1"/>
  <c r="X22" i="35"/>
  <c r="Y22" i="35" s="1"/>
  <c r="Q64" i="35"/>
  <c r="P63" i="35"/>
  <c r="U24" i="35"/>
  <c r="AA77" i="35"/>
  <c r="AF77" i="35" s="1"/>
  <c r="Z76" i="35"/>
  <c r="AA48" i="35"/>
  <c r="AF48" i="35" s="1"/>
  <c r="Z47" i="35"/>
  <c r="Q12" i="35"/>
  <c r="P11" i="35"/>
  <c r="Q11" i="34"/>
  <c r="P10" i="34"/>
  <c r="Q39" i="34"/>
  <c r="P38" i="34"/>
  <c r="AA20" i="34"/>
  <c r="AF20" i="34" s="1"/>
  <c r="Z19" i="34"/>
  <c r="Q67" i="34"/>
  <c r="P66" i="34"/>
  <c r="AA78" i="34"/>
  <c r="AF78" i="34" s="1"/>
  <c r="Z77" i="34"/>
  <c r="AA46" i="34"/>
  <c r="X142" i="46" s="1"/>
  <c r="Y142" i="46" s="1"/>
  <c r="Z45" i="34"/>
  <c r="Z47" i="33"/>
  <c r="AA48" i="33"/>
  <c r="AF48" i="33" s="1"/>
  <c r="P38" i="33"/>
  <c r="Q39" i="33"/>
  <c r="Q66" i="33"/>
  <c r="P65" i="33"/>
  <c r="W24" i="33"/>
  <c r="Y24" i="33"/>
  <c r="Z24" i="33" s="1"/>
  <c r="AA78" i="33"/>
  <c r="AF78" i="33" s="1"/>
  <c r="Z77" i="33"/>
  <c r="Q11" i="33"/>
  <c r="P10" i="33"/>
  <c r="AA73" i="32"/>
  <c r="Z72" i="32"/>
  <c r="Z19" i="32"/>
  <c r="AA20" i="32"/>
  <c r="AF20" i="32" s="1"/>
  <c r="Q11" i="32"/>
  <c r="P10" i="32"/>
  <c r="P63" i="32"/>
  <c r="Q64" i="32"/>
  <c r="Q39" i="32"/>
  <c r="P38" i="32"/>
  <c r="AA45" i="32"/>
  <c r="AF45" i="32" s="1"/>
  <c r="Z44" i="32"/>
  <c r="Q12" i="31"/>
  <c r="P11" i="31"/>
  <c r="Q36" i="31"/>
  <c r="P35" i="31"/>
  <c r="AA19" i="31"/>
  <c r="X111" i="46" s="1"/>
  <c r="Y111" i="46" s="1"/>
  <c r="Z18" i="31"/>
  <c r="Q64" i="31"/>
  <c r="P63" i="31"/>
  <c r="Z44" i="31"/>
  <c r="AA45" i="31"/>
  <c r="AF45" i="31" s="1"/>
  <c r="AA77" i="31"/>
  <c r="AF77" i="31" s="1"/>
  <c r="Z76" i="31"/>
  <c r="Q66" i="30"/>
  <c r="P65" i="30"/>
  <c r="P37" i="30"/>
  <c r="Q38" i="30"/>
  <c r="AA77" i="30"/>
  <c r="AF77" i="30" s="1"/>
  <c r="Z76" i="30"/>
  <c r="P10" i="30"/>
  <c r="Q11" i="30"/>
  <c r="Z18" i="30"/>
  <c r="AA19" i="30"/>
  <c r="X110" i="46" s="1"/>
  <c r="Y110" i="46" s="1"/>
  <c r="AA45" i="30"/>
  <c r="AF45" i="30" s="1"/>
  <c r="Z44" i="30"/>
  <c r="Q11" i="29"/>
  <c r="P10" i="29"/>
  <c r="AA49" i="29"/>
  <c r="AF49" i="29" s="1"/>
  <c r="Z48" i="29"/>
  <c r="AA21" i="29"/>
  <c r="AF21" i="29" s="1"/>
  <c r="Z20" i="29"/>
  <c r="P63" i="29"/>
  <c r="Q64" i="29"/>
  <c r="AA75" i="29"/>
  <c r="AF75" i="29" s="1"/>
  <c r="Z74" i="29"/>
  <c r="Q38" i="29"/>
  <c r="P37" i="29"/>
  <c r="Q38" i="28"/>
  <c r="P37" i="28"/>
  <c r="AA48" i="28"/>
  <c r="AF48" i="28" s="1"/>
  <c r="Z47" i="28"/>
  <c r="Q12" i="28"/>
  <c r="P11" i="28"/>
  <c r="P63" i="28"/>
  <c r="Q64" i="28"/>
  <c r="AA72" i="28"/>
  <c r="AF72" i="28" s="1"/>
  <c r="Z71" i="28"/>
  <c r="AA17" i="28"/>
  <c r="AF17" i="28" s="1"/>
  <c r="Z16" i="28"/>
  <c r="P37" i="27"/>
  <c r="Q38" i="27"/>
  <c r="Q65" i="27"/>
  <c r="P64" i="27"/>
  <c r="Z73" i="27"/>
  <c r="AA74" i="27"/>
  <c r="AF74" i="27" s="1"/>
  <c r="P9" i="27"/>
  <c r="Q10" i="27"/>
  <c r="AA18" i="27"/>
  <c r="AF18" i="27" s="1"/>
  <c r="Z17" i="27"/>
  <c r="AA45" i="27"/>
  <c r="AF45" i="27" s="1"/>
  <c r="Z44" i="27"/>
  <c r="Q40" i="26"/>
  <c r="P39" i="26"/>
  <c r="Z18" i="26"/>
  <c r="AA19" i="26"/>
  <c r="X106" i="46" s="1"/>
  <c r="Y106" i="46" s="1"/>
  <c r="Z50" i="26"/>
  <c r="AA51" i="26"/>
  <c r="AF51" i="26" s="1"/>
  <c r="W78" i="26"/>
  <c r="Y78" i="26"/>
  <c r="Z78" i="26" s="1"/>
  <c r="Q64" i="26"/>
  <c r="P63" i="26"/>
  <c r="Q11" i="26"/>
  <c r="P10" i="26"/>
  <c r="P10" i="25"/>
  <c r="Q11" i="25"/>
  <c r="AA75" i="25"/>
  <c r="AF75" i="25" s="1"/>
  <c r="Z74" i="25"/>
  <c r="Z17" i="25"/>
  <c r="AA18" i="25"/>
  <c r="AF18" i="25" s="1"/>
  <c r="Q37" i="25"/>
  <c r="P36" i="25"/>
  <c r="Q65" i="25"/>
  <c r="P64" i="25"/>
  <c r="AA48" i="25"/>
  <c r="AF48" i="25" s="1"/>
  <c r="Z47" i="25"/>
  <c r="AA47" i="24"/>
  <c r="AF47" i="24" s="1"/>
  <c r="Z46" i="24"/>
  <c r="P10" i="24"/>
  <c r="Q11" i="24"/>
  <c r="Z18" i="24"/>
  <c r="AA19" i="24"/>
  <c r="X104" i="46" s="1"/>
  <c r="Y104" i="46" s="1"/>
  <c r="Z75" i="24"/>
  <c r="AA76" i="24"/>
  <c r="AF76" i="24" s="1"/>
  <c r="Q64" i="24"/>
  <c r="P63" i="24"/>
  <c r="P36" i="24"/>
  <c r="Q37" i="24"/>
  <c r="P64" i="23"/>
  <c r="Q65" i="23"/>
  <c r="Q10" i="23"/>
  <c r="P9" i="23"/>
  <c r="Q37" i="23"/>
  <c r="P36" i="23"/>
  <c r="AA24" i="23"/>
  <c r="AF24" i="23" s="1"/>
  <c r="Z23" i="23"/>
  <c r="Y51" i="23"/>
  <c r="Z51" i="23" s="1"/>
  <c r="W51" i="23"/>
  <c r="AA78" i="23"/>
  <c r="AF78" i="23" s="1"/>
  <c r="Z77" i="23"/>
  <c r="AA75" i="22"/>
  <c r="AF75" i="22" s="1"/>
  <c r="Z74" i="22"/>
  <c r="Q66" i="22"/>
  <c r="P65" i="22"/>
  <c r="Q12" i="22"/>
  <c r="P11" i="22"/>
  <c r="Q38" i="22"/>
  <c r="P37" i="22"/>
  <c r="AA48" i="22"/>
  <c r="AF48" i="22" s="1"/>
  <c r="Z47" i="22"/>
  <c r="AA23" i="22"/>
  <c r="AF23" i="22" s="1"/>
  <c r="Z22" i="22"/>
  <c r="AA77" i="21"/>
  <c r="AF77" i="21" s="1"/>
  <c r="Z76" i="21"/>
  <c r="Q65" i="21"/>
  <c r="P64" i="21"/>
  <c r="Q38" i="21"/>
  <c r="P37" i="21"/>
  <c r="AA49" i="21"/>
  <c r="AF49" i="21" s="1"/>
  <c r="Z48" i="21"/>
  <c r="AA24" i="21"/>
  <c r="AF24" i="21" s="1"/>
  <c r="Z23" i="21"/>
  <c r="Q10" i="21"/>
  <c r="P9" i="21"/>
  <c r="AA46" i="20"/>
  <c r="X128" i="46" s="1"/>
  <c r="Y128" i="46" s="1"/>
  <c r="Z45" i="20"/>
  <c r="Q39" i="20"/>
  <c r="P38" i="20"/>
  <c r="Z18" i="20"/>
  <c r="AA19" i="20"/>
  <c r="X100" i="46" s="1"/>
  <c r="Y100" i="46" s="1"/>
  <c r="AA77" i="20"/>
  <c r="AF77" i="20" s="1"/>
  <c r="Z76" i="20"/>
  <c r="P64" i="20"/>
  <c r="Q65" i="20"/>
  <c r="Q10" i="20"/>
  <c r="P9" i="20"/>
  <c r="Z20" i="19"/>
  <c r="AA21" i="19"/>
  <c r="AF21" i="19" s="1"/>
  <c r="AA47" i="19"/>
  <c r="AF47" i="19" s="1"/>
  <c r="Z46" i="19"/>
  <c r="AA75" i="19"/>
  <c r="AF75" i="19" s="1"/>
  <c r="Z74" i="19"/>
  <c r="Q11" i="19"/>
  <c r="P10" i="19"/>
  <c r="Q65" i="19"/>
  <c r="P64" i="19"/>
  <c r="Q40" i="19"/>
  <c r="P39" i="19"/>
  <c r="P64" i="17"/>
  <c r="Q65" i="17"/>
  <c r="P36" i="17"/>
  <c r="Q37" i="17"/>
  <c r="AA46" i="17"/>
  <c r="X126" i="46" s="1"/>
  <c r="Y126" i="46" s="1"/>
  <c r="Z45" i="17"/>
  <c r="AA17" i="17"/>
  <c r="AF17" i="17" s="1"/>
  <c r="Z16" i="17"/>
  <c r="Q11" i="17"/>
  <c r="P10" i="17"/>
  <c r="Z73" i="17"/>
  <c r="AA74" i="17"/>
  <c r="AF74" i="17" s="1"/>
  <c r="Z73" i="5"/>
  <c r="AA74" i="5"/>
  <c r="AF74" i="5" s="1"/>
  <c r="P62" i="5"/>
  <c r="Q63" i="5"/>
  <c r="Z48" i="5"/>
  <c r="AA49" i="5"/>
  <c r="AF49" i="5" s="1"/>
  <c r="P36" i="5"/>
  <c r="Q37" i="5"/>
  <c r="X76" i="46" l="1"/>
  <c r="X168" i="46"/>
  <c r="Y168" i="46" s="1"/>
  <c r="X80" i="46"/>
  <c r="Y80" i="46" s="1"/>
  <c r="F80" i="46" s="1"/>
  <c r="G80" i="46" s="1"/>
  <c r="X172" i="46"/>
  <c r="Y172" i="46" s="1"/>
  <c r="N1227" i="47"/>
  <c r="O1228" i="47"/>
  <c r="N1287" i="47"/>
  <c r="O1288" i="47"/>
  <c r="N1587" i="47"/>
  <c r="O1588" i="47"/>
  <c r="J1583" i="56"/>
  <c r="K1583" i="56" s="1"/>
  <c r="J1248" i="56"/>
  <c r="K1248" i="56" s="1"/>
  <c r="J1251" i="56"/>
  <c r="K1251" i="56" s="1"/>
  <c r="J1254" i="56"/>
  <c r="K1254" i="56" s="1"/>
  <c r="J1253" i="56"/>
  <c r="K1253" i="56" s="1"/>
  <c r="J1247" i="56"/>
  <c r="K1247" i="56" s="1"/>
  <c r="J1320" i="56"/>
  <c r="K1320" i="56" s="1"/>
  <c r="J1305" i="56"/>
  <c r="K1305" i="56" s="1"/>
  <c r="J1308" i="56"/>
  <c r="K1308" i="56" s="1"/>
  <c r="J1315" i="56"/>
  <c r="K1315" i="56" s="1"/>
  <c r="J1317" i="56"/>
  <c r="K1317" i="56" s="1"/>
  <c r="J1241" i="56"/>
  <c r="K1241" i="56" s="1"/>
  <c r="J1240" i="56"/>
  <c r="K1240" i="56" s="1"/>
  <c r="J1239" i="56"/>
  <c r="K1239" i="56" s="1"/>
  <c r="J1242" i="56"/>
  <c r="K1242" i="56" s="1"/>
  <c r="J1224" i="56"/>
  <c r="K1224" i="56" s="1"/>
  <c r="J813" i="56"/>
  <c r="K813" i="56" s="1"/>
  <c r="J819" i="56"/>
  <c r="K819" i="56" s="1"/>
  <c r="J822" i="56"/>
  <c r="K822" i="56" s="1"/>
  <c r="J808" i="56"/>
  <c r="K808" i="56" s="1"/>
  <c r="J814" i="56"/>
  <c r="K814" i="56" s="1"/>
  <c r="J1263" i="56"/>
  <c r="K1263" i="56" s="1"/>
  <c r="J1262" i="56"/>
  <c r="K1262" i="56" s="1"/>
  <c r="J1246" i="56"/>
  <c r="K1246" i="56" s="1"/>
  <c r="J1250" i="56"/>
  <c r="K1250" i="56" s="1"/>
  <c r="J1249" i="56"/>
  <c r="K1249" i="56" s="1"/>
  <c r="J1316" i="56"/>
  <c r="K1316" i="56" s="1"/>
  <c r="J1323" i="56"/>
  <c r="K1323" i="56" s="1"/>
  <c r="J1304" i="56"/>
  <c r="K1304" i="56" s="1"/>
  <c r="J1311" i="56"/>
  <c r="K1311" i="56" s="1"/>
  <c r="J1314" i="56"/>
  <c r="K1314" i="56" s="1"/>
  <c r="J1237" i="56"/>
  <c r="K1237" i="56" s="1"/>
  <c r="J1233" i="56"/>
  <c r="K1233" i="56" s="1"/>
  <c r="J1236" i="56"/>
  <c r="K1236" i="56" s="1"/>
  <c r="J1238" i="56"/>
  <c r="K1238" i="56" s="1"/>
  <c r="J1227" i="56"/>
  <c r="K1227" i="56" s="1"/>
  <c r="J809" i="56"/>
  <c r="K809" i="56" s="1"/>
  <c r="J816" i="56"/>
  <c r="K816" i="56" s="1"/>
  <c r="J818" i="56"/>
  <c r="K818" i="56" s="1"/>
  <c r="J807" i="56"/>
  <c r="K807" i="56" s="1"/>
  <c r="J810" i="56"/>
  <c r="K810" i="56" s="1"/>
  <c r="J1259" i="56"/>
  <c r="K1259" i="56" s="1"/>
  <c r="J1258" i="56"/>
  <c r="K1258" i="56" s="1"/>
  <c r="J1261" i="56"/>
  <c r="K1261" i="56" s="1"/>
  <c r="J1260" i="56"/>
  <c r="K1260" i="56" s="1"/>
  <c r="J1245" i="56"/>
  <c r="K1245" i="56" s="1"/>
  <c r="J1313" i="56"/>
  <c r="K1313" i="56" s="1"/>
  <c r="J1319" i="56"/>
  <c r="K1319" i="56" s="1"/>
  <c r="J1322" i="56"/>
  <c r="K1322" i="56" s="1"/>
  <c r="J1307" i="56"/>
  <c r="K1307" i="56" s="1"/>
  <c r="J1310" i="56"/>
  <c r="K1310" i="56" s="1"/>
  <c r="J1234" i="56"/>
  <c r="K1234" i="56" s="1"/>
  <c r="J1229" i="56"/>
  <c r="K1229" i="56" s="1"/>
  <c r="J1232" i="56"/>
  <c r="K1232" i="56" s="1"/>
  <c r="J1235" i="56"/>
  <c r="K1235" i="56" s="1"/>
  <c r="J1226" i="56"/>
  <c r="K1226" i="56" s="1"/>
  <c r="J805" i="56"/>
  <c r="K805" i="56" s="1"/>
  <c r="J812" i="56"/>
  <c r="K812" i="56" s="1"/>
  <c r="J815" i="56"/>
  <c r="K815" i="56" s="1"/>
  <c r="J821" i="56"/>
  <c r="K821" i="56" s="1"/>
  <c r="J806" i="56"/>
  <c r="K806" i="56" s="1"/>
  <c r="J1573" i="56"/>
  <c r="K1573" i="56" s="1"/>
  <c r="J1252" i="56"/>
  <c r="K1252" i="56" s="1"/>
  <c r="J1255" i="56"/>
  <c r="K1255" i="56" s="1"/>
  <c r="J1257" i="56"/>
  <c r="K1257" i="56" s="1"/>
  <c r="J1256" i="56"/>
  <c r="K1256" i="56" s="1"/>
  <c r="J1244" i="56"/>
  <c r="K1244" i="56" s="1"/>
  <c r="J1581" i="56"/>
  <c r="K1581" i="56" s="1"/>
  <c r="J1309" i="56"/>
  <c r="K1309" i="56" s="1"/>
  <c r="J1312" i="56"/>
  <c r="K1312" i="56" s="1"/>
  <c r="J1318" i="56"/>
  <c r="K1318" i="56" s="1"/>
  <c r="J1321" i="56"/>
  <c r="K1321" i="56" s="1"/>
  <c r="J1306" i="56"/>
  <c r="K1306" i="56" s="1"/>
  <c r="J1230" i="56"/>
  <c r="K1230" i="56" s="1"/>
  <c r="J1243" i="56"/>
  <c r="K1243" i="56" s="1"/>
  <c r="J1228" i="56"/>
  <c r="K1228" i="56" s="1"/>
  <c r="J1231" i="56"/>
  <c r="K1231" i="56" s="1"/>
  <c r="J1225" i="56"/>
  <c r="K1225" i="56" s="1"/>
  <c r="J820" i="56"/>
  <c r="K820" i="56" s="1"/>
  <c r="J823" i="56"/>
  <c r="K823" i="56" s="1"/>
  <c r="J804" i="56"/>
  <c r="K804" i="56" s="1"/>
  <c r="J811" i="56"/>
  <c r="K811" i="56" s="1"/>
  <c r="J817" i="56"/>
  <c r="K817" i="56" s="1"/>
  <c r="H364" i="56"/>
  <c r="I364" i="56" s="1"/>
  <c r="H365" i="56"/>
  <c r="I365" i="56" s="1"/>
  <c r="H366" i="56"/>
  <c r="I366" i="56" s="1"/>
  <c r="H371" i="56"/>
  <c r="I371" i="56" s="1"/>
  <c r="H375" i="56"/>
  <c r="I375" i="56" s="1"/>
  <c r="H378" i="56"/>
  <c r="I378" i="56" s="1"/>
  <c r="H382" i="56"/>
  <c r="I382" i="56" s="1"/>
  <c r="H368" i="56"/>
  <c r="I368" i="56" s="1"/>
  <c r="H372" i="56"/>
  <c r="I372" i="56" s="1"/>
  <c r="H379" i="56"/>
  <c r="I379" i="56" s="1"/>
  <c r="H383" i="56"/>
  <c r="I383" i="56" s="1"/>
  <c r="H369" i="56"/>
  <c r="I369" i="56" s="1"/>
  <c r="H373" i="56"/>
  <c r="I373" i="56" s="1"/>
  <c r="H376" i="56"/>
  <c r="I376" i="56" s="1"/>
  <c r="H380" i="56"/>
  <c r="I380" i="56" s="1"/>
  <c r="H367" i="56"/>
  <c r="I367" i="56" s="1"/>
  <c r="H370" i="56"/>
  <c r="I370" i="56" s="1"/>
  <c r="H374" i="56"/>
  <c r="I374" i="56" s="1"/>
  <c r="H377" i="56"/>
  <c r="I377" i="56" s="1"/>
  <c r="H381" i="56"/>
  <c r="I381" i="56" s="1"/>
  <c r="Y76" i="46"/>
  <c r="F76" i="46" s="1"/>
  <c r="G76" i="46" s="1"/>
  <c r="H1524" i="56"/>
  <c r="I1524" i="56" s="1"/>
  <c r="H1528" i="56"/>
  <c r="I1528" i="56" s="1"/>
  <c r="H1525" i="56"/>
  <c r="I1525" i="56" s="1"/>
  <c r="H1526" i="56"/>
  <c r="I1526" i="56" s="1"/>
  <c r="H1527" i="56"/>
  <c r="I1527" i="56" s="1"/>
  <c r="H1530" i="56"/>
  <c r="I1530" i="56" s="1"/>
  <c r="H1534" i="56"/>
  <c r="I1534" i="56" s="1"/>
  <c r="H1537" i="56"/>
  <c r="I1537" i="56" s="1"/>
  <c r="H1541" i="56"/>
  <c r="I1541" i="56" s="1"/>
  <c r="H1531" i="56"/>
  <c r="I1531" i="56" s="1"/>
  <c r="H1535" i="56"/>
  <c r="I1535" i="56" s="1"/>
  <c r="H1538" i="56"/>
  <c r="I1538" i="56" s="1"/>
  <c r="H1542" i="56"/>
  <c r="I1542" i="56" s="1"/>
  <c r="H1532" i="56"/>
  <c r="I1532" i="56" s="1"/>
  <c r="H1536" i="56"/>
  <c r="I1536" i="56" s="1"/>
  <c r="H1539" i="56"/>
  <c r="I1539" i="56" s="1"/>
  <c r="H1543" i="56"/>
  <c r="I1543" i="56" s="1"/>
  <c r="H1529" i="56"/>
  <c r="I1529" i="56" s="1"/>
  <c r="H1533" i="56"/>
  <c r="I1533" i="56" s="1"/>
  <c r="H1540" i="56"/>
  <c r="I1540" i="56" s="1"/>
  <c r="H67" i="56"/>
  <c r="I67" i="56" s="1"/>
  <c r="H64" i="56"/>
  <c r="I64" i="56" s="1"/>
  <c r="H65" i="56"/>
  <c r="I65" i="56" s="1"/>
  <c r="H70" i="56"/>
  <c r="I70" i="56" s="1"/>
  <c r="H74" i="56"/>
  <c r="I74" i="56" s="1"/>
  <c r="H77" i="56"/>
  <c r="I77" i="56" s="1"/>
  <c r="H81" i="56"/>
  <c r="I81" i="56" s="1"/>
  <c r="H71" i="56"/>
  <c r="I71" i="56" s="1"/>
  <c r="H75" i="56"/>
  <c r="I75" i="56" s="1"/>
  <c r="H78" i="56"/>
  <c r="I78" i="56" s="1"/>
  <c r="H82" i="56"/>
  <c r="I82" i="56" s="1"/>
  <c r="H66" i="56"/>
  <c r="I66" i="56" s="1"/>
  <c r="H68" i="56"/>
  <c r="I68" i="56" s="1"/>
  <c r="H72" i="56"/>
  <c r="I72" i="56" s="1"/>
  <c r="H79" i="56"/>
  <c r="I79" i="56" s="1"/>
  <c r="H83" i="56"/>
  <c r="I83" i="56" s="1"/>
  <c r="H69" i="56"/>
  <c r="I69" i="56" s="1"/>
  <c r="H73" i="56"/>
  <c r="I73" i="56" s="1"/>
  <c r="H76" i="56"/>
  <c r="I76" i="56" s="1"/>
  <c r="H80" i="56"/>
  <c r="I80" i="56" s="1"/>
  <c r="H405" i="56"/>
  <c r="I405" i="56" s="1"/>
  <c r="H406" i="56"/>
  <c r="I406" i="56" s="1"/>
  <c r="H407" i="56"/>
  <c r="I407" i="56" s="1"/>
  <c r="H408" i="56"/>
  <c r="I408" i="56" s="1"/>
  <c r="H412" i="56"/>
  <c r="I412" i="56" s="1"/>
  <c r="H419" i="56"/>
  <c r="I419" i="56" s="1"/>
  <c r="H423" i="56"/>
  <c r="I423" i="56" s="1"/>
  <c r="H404" i="56"/>
  <c r="I404" i="56" s="1"/>
  <c r="H409" i="56"/>
  <c r="I409" i="56" s="1"/>
  <c r="H413" i="56"/>
  <c r="I413" i="56" s="1"/>
  <c r="H416" i="56"/>
  <c r="I416" i="56" s="1"/>
  <c r="H420" i="56"/>
  <c r="I420" i="56" s="1"/>
  <c r="H410" i="56"/>
  <c r="I410" i="56" s="1"/>
  <c r="H414" i="56"/>
  <c r="I414" i="56" s="1"/>
  <c r="H417" i="56"/>
  <c r="I417" i="56" s="1"/>
  <c r="H421" i="56"/>
  <c r="I421" i="56" s="1"/>
  <c r="H411" i="56"/>
  <c r="I411" i="56" s="1"/>
  <c r="H415" i="56"/>
  <c r="I415" i="56" s="1"/>
  <c r="H418" i="56"/>
  <c r="I418" i="56" s="1"/>
  <c r="H422" i="56"/>
  <c r="I422" i="56" s="1"/>
  <c r="H966" i="56"/>
  <c r="I966" i="56" s="1"/>
  <c r="H970" i="56"/>
  <c r="I970" i="56" s="1"/>
  <c r="H974" i="56"/>
  <c r="I974" i="56" s="1"/>
  <c r="H977" i="56"/>
  <c r="I977" i="56" s="1"/>
  <c r="H981" i="56"/>
  <c r="I981" i="56" s="1"/>
  <c r="H967" i="56"/>
  <c r="I967" i="56" s="1"/>
  <c r="H971" i="56"/>
  <c r="I971" i="56" s="1"/>
  <c r="H975" i="56"/>
  <c r="I975" i="56" s="1"/>
  <c r="H978" i="56"/>
  <c r="I978" i="56" s="1"/>
  <c r="H982" i="56"/>
  <c r="I982" i="56" s="1"/>
  <c r="H964" i="56"/>
  <c r="I964" i="56" s="1"/>
  <c r="H968" i="56"/>
  <c r="I968" i="56" s="1"/>
  <c r="H972" i="56"/>
  <c r="I972" i="56" s="1"/>
  <c r="H979" i="56"/>
  <c r="I979" i="56" s="1"/>
  <c r="H983" i="56"/>
  <c r="I983" i="56" s="1"/>
  <c r="H965" i="56"/>
  <c r="I965" i="56" s="1"/>
  <c r="H969" i="56"/>
  <c r="I969" i="56" s="1"/>
  <c r="H973" i="56"/>
  <c r="I973" i="56" s="1"/>
  <c r="H976" i="56"/>
  <c r="I976" i="56" s="1"/>
  <c r="H980" i="56"/>
  <c r="I980" i="56" s="1"/>
  <c r="H644" i="56"/>
  <c r="I644" i="56" s="1"/>
  <c r="H648" i="56"/>
  <c r="I648" i="56" s="1"/>
  <c r="H652" i="56"/>
  <c r="I652" i="56" s="1"/>
  <c r="H656" i="56"/>
  <c r="I656" i="56" s="1"/>
  <c r="H660" i="56"/>
  <c r="I660" i="56" s="1"/>
  <c r="H645" i="56"/>
  <c r="I645" i="56" s="1"/>
  <c r="H649" i="56"/>
  <c r="I649" i="56" s="1"/>
  <c r="H653" i="56"/>
  <c r="I653" i="56" s="1"/>
  <c r="H657" i="56"/>
  <c r="I657" i="56" s="1"/>
  <c r="H661" i="56"/>
  <c r="I661" i="56" s="1"/>
  <c r="H646" i="56"/>
  <c r="I646" i="56" s="1"/>
  <c r="H650" i="56"/>
  <c r="I650" i="56" s="1"/>
  <c r="H654" i="56"/>
  <c r="I654" i="56" s="1"/>
  <c r="H658" i="56"/>
  <c r="I658" i="56" s="1"/>
  <c r="H662" i="56"/>
  <c r="I662" i="56" s="1"/>
  <c r="H647" i="56"/>
  <c r="I647" i="56" s="1"/>
  <c r="H651" i="56"/>
  <c r="I651" i="56" s="1"/>
  <c r="H655" i="56"/>
  <c r="I655" i="56" s="1"/>
  <c r="H659" i="56"/>
  <c r="I659" i="56" s="1"/>
  <c r="H663" i="56"/>
  <c r="I663" i="56" s="1"/>
  <c r="H1505" i="56"/>
  <c r="I1505" i="56" s="1"/>
  <c r="H1506" i="56"/>
  <c r="I1506" i="56" s="1"/>
  <c r="H1507" i="56"/>
  <c r="I1507" i="56" s="1"/>
  <c r="H1511" i="56"/>
  <c r="I1511" i="56" s="1"/>
  <c r="H1515" i="56"/>
  <c r="I1515" i="56" s="1"/>
  <c r="H1518" i="56"/>
  <c r="I1518" i="56" s="1"/>
  <c r="H1522" i="56"/>
  <c r="I1522" i="56" s="1"/>
  <c r="H1508" i="56"/>
  <c r="I1508" i="56" s="1"/>
  <c r="H1512" i="56"/>
  <c r="I1512" i="56" s="1"/>
  <c r="H1519" i="56"/>
  <c r="I1519" i="56" s="1"/>
  <c r="H1523" i="56"/>
  <c r="I1523" i="56" s="1"/>
  <c r="H1504" i="56"/>
  <c r="I1504" i="56" s="1"/>
  <c r="H1509" i="56"/>
  <c r="I1509" i="56" s="1"/>
  <c r="H1513" i="56"/>
  <c r="I1513" i="56" s="1"/>
  <c r="H1516" i="56"/>
  <c r="I1516" i="56" s="1"/>
  <c r="H1520" i="56"/>
  <c r="I1520" i="56" s="1"/>
  <c r="H1510" i="56"/>
  <c r="I1510" i="56" s="1"/>
  <c r="H1514" i="56"/>
  <c r="I1514" i="56" s="1"/>
  <c r="H1517" i="56"/>
  <c r="I1517" i="56" s="1"/>
  <c r="H1521" i="56"/>
  <c r="I1521" i="56" s="1"/>
  <c r="H1167" i="56"/>
  <c r="I1167" i="56" s="1"/>
  <c r="H1164" i="56"/>
  <c r="I1164" i="56" s="1"/>
  <c r="H1168" i="56"/>
  <c r="I1168" i="56" s="1"/>
  <c r="H1165" i="56"/>
  <c r="I1165" i="56" s="1"/>
  <c r="H1169" i="56"/>
  <c r="I1169" i="56" s="1"/>
  <c r="H1173" i="56"/>
  <c r="I1173" i="56" s="1"/>
  <c r="H1180" i="56"/>
  <c r="I1180" i="56" s="1"/>
  <c r="H1170" i="56"/>
  <c r="I1170" i="56" s="1"/>
  <c r="H1174" i="56"/>
  <c r="I1174" i="56" s="1"/>
  <c r="H1177" i="56"/>
  <c r="I1177" i="56" s="1"/>
  <c r="H1181" i="56"/>
  <c r="I1181" i="56" s="1"/>
  <c r="H1171" i="56"/>
  <c r="I1171" i="56" s="1"/>
  <c r="H1175" i="56"/>
  <c r="I1175" i="56" s="1"/>
  <c r="H1178" i="56"/>
  <c r="I1178" i="56" s="1"/>
  <c r="H1182" i="56"/>
  <c r="I1182" i="56" s="1"/>
  <c r="H1166" i="56"/>
  <c r="I1166" i="56" s="1"/>
  <c r="H1172" i="56"/>
  <c r="I1172" i="56" s="1"/>
  <c r="H1176" i="56"/>
  <c r="I1176" i="56" s="1"/>
  <c r="H1179" i="56"/>
  <c r="I1179" i="56" s="1"/>
  <c r="H1183" i="56"/>
  <c r="I1183" i="56" s="1"/>
  <c r="AF46" i="17"/>
  <c r="X34" i="46"/>
  <c r="AF46" i="20"/>
  <c r="X36" i="46"/>
  <c r="AF19" i="31"/>
  <c r="X19" i="46"/>
  <c r="AF73" i="32"/>
  <c r="Y47" i="46"/>
  <c r="F47" i="46" s="1"/>
  <c r="G47" i="46" s="1"/>
  <c r="Y15" i="46"/>
  <c r="F15" i="46" s="1"/>
  <c r="G15" i="46" s="1"/>
  <c r="Y46" i="46"/>
  <c r="F46" i="46" s="1"/>
  <c r="G46" i="46" s="1"/>
  <c r="AF19" i="26"/>
  <c r="X14" i="46"/>
  <c r="AF46" i="34"/>
  <c r="X50" i="46"/>
  <c r="Y43" i="46"/>
  <c r="F43" i="46" s="1"/>
  <c r="G43" i="46" s="1"/>
  <c r="Y48" i="46"/>
  <c r="F48" i="46" s="1"/>
  <c r="G48" i="46" s="1"/>
  <c r="Y13" i="46"/>
  <c r="F13" i="46" s="1"/>
  <c r="G13" i="46" s="1"/>
  <c r="AF19" i="20"/>
  <c r="X8" i="46"/>
  <c r="AF19" i="24"/>
  <c r="X12" i="46"/>
  <c r="AF19" i="30"/>
  <c r="X18" i="46"/>
  <c r="AF73" i="36"/>
  <c r="N1005" i="47"/>
  <c r="O1005" i="47" s="1"/>
  <c r="P55" i="46" s="1"/>
  <c r="O1006" i="47"/>
  <c r="N886" i="47"/>
  <c r="O887" i="47"/>
  <c r="N407" i="47"/>
  <c r="O408" i="47"/>
  <c r="O206" i="47"/>
  <c r="N205" i="47"/>
  <c r="O205" i="47" s="1"/>
  <c r="P39" i="46" s="1"/>
  <c r="N586" i="47"/>
  <c r="O587" i="47"/>
  <c r="O1146" i="47"/>
  <c r="N1145" i="47"/>
  <c r="O1145" i="47" s="1"/>
  <c r="P68" i="46" s="1"/>
  <c r="N1486" i="47"/>
  <c r="O1487" i="47"/>
  <c r="N226" i="47"/>
  <c r="O227" i="47"/>
  <c r="N866" i="47"/>
  <c r="O867" i="47"/>
  <c r="O108" i="47"/>
  <c r="N107" i="47"/>
  <c r="N1325" i="47"/>
  <c r="O1325" i="47" s="1"/>
  <c r="P31" i="46" s="1"/>
  <c r="O1326" i="47"/>
  <c r="N766" i="47"/>
  <c r="O767" i="47"/>
  <c r="O67" i="47"/>
  <c r="N66" i="47"/>
  <c r="N1686" i="47"/>
  <c r="O1687" i="47"/>
  <c r="N426" i="47"/>
  <c r="O427" i="47"/>
  <c r="N1045" i="47"/>
  <c r="O1045" i="47" s="1"/>
  <c r="P48" i="46" s="1"/>
  <c r="O1046" i="47"/>
  <c r="O46" i="47"/>
  <c r="N45" i="47"/>
  <c r="O45" i="47" s="1"/>
  <c r="P61" i="46" s="1"/>
  <c r="N1566" i="47"/>
  <c r="O1567" i="47"/>
  <c r="N905" i="47"/>
  <c r="O905" i="47" s="1"/>
  <c r="P62" i="46" s="1"/>
  <c r="O906" i="47"/>
  <c r="N746" i="47"/>
  <c r="O747" i="47"/>
  <c r="N945" i="47"/>
  <c r="O945" i="47" s="1"/>
  <c r="P65" i="46" s="1"/>
  <c r="O946" i="47"/>
  <c r="O167" i="47"/>
  <c r="N166" i="47"/>
  <c r="O308" i="47"/>
  <c r="N307" i="47"/>
  <c r="N1406" i="47"/>
  <c r="O1407" i="47"/>
  <c r="N647" i="47"/>
  <c r="O648" i="47"/>
  <c r="O607" i="47"/>
  <c r="N606" i="47"/>
  <c r="N245" i="47"/>
  <c r="O245" i="47" s="1"/>
  <c r="P49" i="46" s="1"/>
  <c r="O246" i="47"/>
  <c r="N666" i="47"/>
  <c r="O667" i="47"/>
  <c r="N1526" i="47"/>
  <c r="O1527" i="47"/>
  <c r="N286" i="47"/>
  <c r="O287" i="47"/>
  <c r="N1606" i="47"/>
  <c r="O1607" i="47"/>
  <c r="N1106" i="47"/>
  <c r="O1107" i="47"/>
  <c r="O347" i="47"/>
  <c r="N346" i="47"/>
  <c r="N127" i="47"/>
  <c r="O128" i="47"/>
  <c r="N685" i="47"/>
  <c r="O685" i="47" s="1"/>
  <c r="P46" i="46" s="1"/>
  <c r="O686" i="47"/>
  <c r="N1125" i="47"/>
  <c r="O1125" i="47" s="1"/>
  <c r="P40" i="46" s="1"/>
  <c r="O1126" i="47"/>
  <c r="O967" i="47"/>
  <c r="N966" i="47"/>
  <c r="O807" i="47"/>
  <c r="N806" i="47"/>
  <c r="N85" i="47"/>
  <c r="O85" i="47" s="1"/>
  <c r="P35" i="46" s="1"/>
  <c r="O86" i="47"/>
  <c r="N826" i="47"/>
  <c r="O827" i="47"/>
  <c r="O27" i="47"/>
  <c r="N26" i="47"/>
  <c r="N1026" i="47"/>
  <c r="O1027" i="47"/>
  <c r="N1265" i="47"/>
  <c r="O1265" i="47" s="1"/>
  <c r="P15" i="46" s="1"/>
  <c r="O1266" i="47"/>
  <c r="N1066" i="47"/>
  <c r="O1067" i="47"/>
  <c r="N266" i="47"/>
  <c r="O267" i="47"/>
  <c r="N926" i="47"/>
  <c r="O927" i="47"/>
  <c r="N326" i="47"/>
  <c r="O327" i="47"/>
  <c r="N1205" i="47"/>
  <c r="O1205" i="47" s="1"/>
  <c r="P8" i="46" s="1"/>
  <c r="O1206" i="47"/>
  <c r="N1245" i="47"/>
  <c r="O1245" i="47" s="1"/>
  <c r="P21" i="46" s="1"/>
  <c r="O1246" i="47"/>
  <c r="N1367" i="47"/>
  <c r="O1368" i="47"/>
  <c r="O447" i="47"/>
  <c r="N446" i="47"/>
  <c r="N185" i="47"/>
  <c r="O185" i="47" s="1"/>
  <c r="P64" i="46" s="1"/>
  <c r="O186" i="47"/>
  <c r="N1445" i="47"/>
  <c r="O1445" i="47" s="1"/>
  <c r="P17" i="46" s="1"/>
  <c r="O1446" i="47"/>
  <c r="N366" i="47"/>
  <c r="O367" i="47"/>
  <c r="O568" i="47"/>
  <c r="N567" i="47"/>
  <c r="N1186" i="47"/>
  <c r="O1187" i="47"/>
  <c r="O528" i="47"/>
  <c r="N527" i="47"/>
  <c r="N546" i="47"/>
  <c r="O547" i="47"/>
  <c r="N1085" i="47"/>
  <c r="O1085" i="47" s="1"/>
  <c r="P53" i="46" s="1"/>
  <c r="O1086" i="47"/>
  <c r="N985" i="47"/>
  <c r="O985" i="47" s="1"/>
  <c r="P84" i="46" s="1"/>
  <c r="O986" i="47"/>
  <c r="N786" i="47"/>
  <c r="O787" i="47"/>
  <c r="N1385" i="47"/>
  <c r="O1385" i="47" s="1"/>
  <c r="P29" i="46" s="1"/>
  <c r="O1386" i="47"/>
  <c r="N1505" i="47"/>
  <c r="O1505" i="47" s="1"/>
  <c r="P26" i="46" s="1"/>
  <c r="O1506" i="47"/>
  <c r="O147" i="47"/>
  <c r="N146" i="47"/>
  <c r="N6" i="47"/>
  <c r="O7" i="47"/>
  <c r="N506" i="47"/>
  <c r="O507" i="47"/>
  <c r="N1646" i="47"/>
  <c r="O1647" i="47"/>
  <c r="AA73" i="44"/>
  <c r="Z72" i="44"/>
  <c r="Q65" i="44"/>
  <c r="P64" i="44"/>
  <c r="AA48" i="44"/>
  <c r="AF48" i="44" s="1"/>
  <c r="Z47" i="44"/>
  <c r="Z19" i="44"/>
  <c r="AA20" i="44"/>
  <c r="AF20" i="44" s="1"/>
  <c r="P35" i="44"/>
  <c r="Q36" i="44"/>
  <c r="Q9" i="44"/>
  <c r="P8" i="44"/>
  <c r="AA49" i="43"/>
  <c r="AF49" i="43" s="1"/>
  <c r="Z48" i="43"/>
  <c r="Q64" i="43"/>
  <c r="P63" i="43"/>
  <c r="Z19" i="43"/>
  <c r="AA20" i="43"/>
  <c r="AF20" i="43" s="1"/>
  <c r="AA77" i="43"/>
  <c r="AF77" i="43" s="1"/>
  <c r="Z76" i="43"/>
  <c r="Q39" i="43"/>
  <c r="P38" i="43"/>
  <c r="Q9" i="43"/>
  <c r="P8" i="43"/>
  <c r="AA71" i="42"/>
  <c r="AF71" i="42" s="1"/>
  <c r="Z70" i="42"/>
  <c r="AA21" i="42"/>
  <c r="AF21" i="42" s="1"/>
  <c r="Z20" i="42"/>
  <c r="P63" i="42"/>
  <c r="Q64" i="42"/>
  <c r="P37" i="42"/>
  <c r="Q38" i="42"/>
  <c r="Z49" i="42"/>
  <c r="AA50" i="42"/>
  <c r="AF50" i="42" s="1"/>
  <c r="P9" i="42"/>
  <c r="Q10" i="42"/>
  <c r="Z19" i="41"/>
  <c r="AA20" i="41"/>
  <c r="AF20" i="41" s="1"/>
  <c r="P63" i="41"/>
  <c r="Q64" i="41"/>
  <c r="Q9" i="41"/>
  <c r="P8" i="41"/>
  <c r="AA47" i="41"/>
  <c r="AF47" i="41" s="1"/>
  <c r="Z46" i="41"/>
  <c r="Z73" i="41"/>
  <c r="AA74" i="41"/>
  <c r="AF74" i="41" s="1"/>
  <c r="Q38" i="41"/>
  <c r="P37" i="41"/>
  <c r="W78" i="40"/>
  <c r="Y78" i="40"/>
  <c r="Z78" i="40" s="1"/>
  <c r="Q65" i="40"/>
  <c r="P64" i="40"/>
  <c r="AA48" i="40"/>
  <c r="AF48" i="40" s="1"/>
  <c r="Z47" i="40"/>
  <c r="Q37" i="40"/>
  <c r="P36" i="40"/>
  <c r="Z20" i="40"/>
  <c r="AA21" i="40"/>
  <c r="AF21" i="40" s="1"/>
  <c r="Q11" i="40"/>
  <c r="P10" i="40"/>
  <c r="Q64" i="39"/>
  <c r="P63" i="39"/>
  <c r="Z20" i="39"/>
  <c r="AA21" i="39"/>
  <c r="AF21" i="39" s="1"/>
  <c r="AA47" i="39"/>
  <c r="AF47" i="39" s="1"/>
  <c r="Z46" i="39"/>
  <c r="P8" i="39"/>
  <c r="Q9" i="39"/>
  <c r="AA75" i="39"/>
  <c r="AF75" i="39" s="1"/>
  <c r="Z74" i="39"/>
  <c r="Q36" i="39"/>
  <c r="P35" i="39"/>
  <c r="P10" i="38"/>
  <c r="Q11" i="38"/>
  <c r="Q65" i="38"/>
  <c r="P64" i="38"/>
  <c r="Q36" i="38"/>
  <c r="P35" i="38"/>
  <c r="AA74" i="38"/>
  <c r="AF74" i="38" s="1"/>
  <c r="Z73" i="38"/>
  <c r="AA20" i="38"/>
  <c r="AF20" i="38" s="1"/>
  <c r="Z19" i="38"/>
  <c r="AA48" i="38"/>
  <c r="AF48" i="38" s="1"/>
  <c r="Z47" i="38"/>
  <c r="Z13" i="37"/>
  <c r="AA14" i="37"/>
  <c r="AF14" i="37" s="1"/>
  <c r="AA42" i="37"/>
  <c r="AF42" i="37" s="1"/>
  <c r="Z41" i="37"/>
  <c r="AA76" i="37"/>
  <c r="AF76" i="37" s="1"/>
  <c r="Z75" i="37"/>
  <c r="Q65" i="37"/>
  <c r="P64" i="37"/>
  <c r="P8" i="37"/>
  <c r="Q9" i="37"/>
  <c r="Q38" i="37"/>
  <c r="P37" i="37"/>
  <c r="Q65" i="36"/>
  <c r="P64" i="36"/>
  <c r="Q36" i="36"/>
  <c r="P35" i="36"/>
  <c r="AA49" i="36"/>
  <c r="AF49" i="36" s="1"/>
  <c r="Z48" i="36"/>
  <c r="Q10" i="36"/>
  <c r="P9" i="36"/>
  <c r="AA72" i="36"/>
  <c r="AF72" i="36" s="1"/>
  <c r="Z71" i="36"/>
  <c r="AA19" i="36"/>
  <c r="X116" i="46" s="1"/>
  <c r="Y116" i="46" s="1"/>
  <c r="Z18" i="36"/>
  <c r="Z46" i="35"/>
  <c r="AA47" i="35"/>
  <c r="AF47" i="35" s="1"/>
  <c r="P62" i="35"/>
  <c r="Q63" i="35"/>
  <c r="P36" i="35"/>
  <c r="Q37" i="35"/>
  <c r="V24" i="35"/>
  <c r="Y23" i="35"/>
  <c r="P10" i="35"/>
  <c r="Q11" i="35"/>
  <c r="AA76" i="35"/>
  <c r="AF76" i="35" s="1"/>
  <c r="Z75" i="35"/>
  <c r="AA45" i="34"/>
  <c r="AF45" i="34" s="1"/>
  <c r="Z44" i="34"/>
  <c r="Q66" i="34"/>
  <c r="P65" i="34"/>
  <c r="Q38" i="34"/>
  <c r="P37" i="34"/>
  <c r="AA77" i="34"/>
  <c r="AF77" i="34" s="1"/>
  <c r="Z76" i="34"/>
  <c r="AA19" i="34"/>
  <c r="X114" i="46" s="1"/>
  <c r="Y114" i="46" s="1"/>
  <c r="Z18" i="34"/>
  <c r="Q10" i="34"/>
  <c r="P9" i="34"/>
  <c r="Q38" i="33"/>
  <c r="P37" i="33"/>
  <c r="Z46" i="33"/>
  <c r="AA47" i="33"/>
  <c r="AF47" i="33" s="1"/>
  <c r="AA24" i="33"/>
  <c r="AF24" i="33" s="1"/>
  <c r="Z23" i="33"/>
  <c r="AA77" i="33"/>
  <c r="AF77" i="33" s="1"/>
  <c r="Z76" i="33"/>
  <c r="P64" i="33"/>
  <c r="Q65" i="33"/>
  <c r="P9" i="33"/>
  <c r="Q10" i="33"/>
  <c r="P62" i="32"/>
  <c r="Q63" i="32"/>
  <c r="Z18" i="32"/>
  <c r="AA19" i="32"/>
  <c r="X112" i="46" s="1"/>
  <c r="Y112" i="46" s="1"/>
  <c r="P37" i="32"/>
  <c r="Q38" i="32"/>
  <c r="Q10" i="32"/>
  <c r="P9" i="32"/>
  <c r="AA72" i="32"/>
  <c r="AF72" i="32" s="1"/>
  <c r="Z71" i="32"/>
  <c r="Z43" i="32"/>
  <c r="AA44" i="32"/>
  <c r="AF44" i="32" s="1"/>
  <c r="Q11" i="31"/>
  <c r="P10" i="31"/>
  <c r="AA76" i="31"/>
  <c r="AF76" i="31" s="1"/>
  <c r="Z75" i="31"/>
  <c r="Q63" i="31"/>
  <c r="P62" i="31"/>
  <c r="AA18" i="31"/>
  <c r="AF18" i="31" s="1"/>
  <c r="Z17" i="31"/>
  <c r="P34" i="31"/>
  <c r="Q35" i="31"/>
  <c r="Z43" i="31"/>
  <c r="AA44" i="31"/>
  <c r="AF44" i="31" s="1"/>
  <c r="Q37" i="30"/>
  <c r="P36" i="30"/>
  <c r="P64" i="30"/>
  <c r="Q65" i="30"/>
  <c r="AA44" i="30"/>
  <c r="AF44" i="30" s="1"/>
  <c r="Z43" i="30"/>
  <c r="P9" i="30"/>
  <c r="Q10" i="30"/>
  <c r="AA76" i="30"/>
  <c r="AF76" i="30" s="1"/>
  <c r="Z75" i="30"/>
  <c r="Z17" i="30"/>
  <c r="AA18" i="30"/>
  <c r="AF18" i="30" s="1"/>
  <c r="P36" i="29"/>
  <c r="Q37" i="29"/>
  <c r="Q63" i="29"/>
  <c r="P62" i="29"/>
  <c r="Z47" i="29"/>
  <c r="AA48" i="29"/>
  <c r="AF48" i="29" s="1"/>
  <c r="Z73" i="29"/>
  <c r="AA74" i="29"/>
  <c r="AF74" i="29" s="1"/>
  <c r="AA20" i="29"/>
  <c r="AF20" i="29" s="1"/>
  <c r="Z19" i="29"/>
  <c r="P9" i="29"/>
  <c r="Q10" i="29"/>
  <c r="AA47" i="28"/>
  <c r="AF47" i="28" s="1"/>
  <c r="Z46" i="28"/>
  <c r="Q63" i="28"/>
  <c r="P62" i="28"/>
  <c r="AA71" i="28"/>
  <c r="AF71" i="28" s="1"/>
  <c r="Z70" i="28"/>
  <c r="Q11" i="28"/>
  <c r="P10" i="28"/>
  <c r="P36" i="28"/>
  <c r="Q37" i="28"/>
  <c r="Z15" i="28"/>
  <c r="AA16" i="28"/>
  <c r="AF16" i="28" s="1"/>
  <c r="Z43" i="27"/>
  <c r="AA44" i="27"/>
  <c r="AF44" i="27" s="1"/>
  <c r="P8" i="27"/>
  <c r="Q9" i="27"/>
  <c r="Q64" i="27"/>
  <c r="P63" i="27"/>
  <c r="AA17" i="27"/>
  <c r="AF17" i="27" s="1"/>
  <c r="Z16" i="27"/>
  <c r="AA73" i="27"/>
  <c r="Z72" i="27"/>
  <c r="P36" i="27"/>
  <c r="Q37" i="27"/>
  <c r="P9" i="26"/>
  <c r="Q10" i="26"/>
  <c r="AA78" i="26"/>
  <c r="AF78" i="26" s="1"/>
  <c r="Z77" i="26"/>
  <c r="Z17" i="26"/>
  <c r="AA18" i="26"/>
  <c r="AF18" i="26" s="1"/>
  <c r="Q63" i="26"/>
  <c r="P62" i="26"/>
  <c r="Q39" i="26"/>
  <c r="P38" i="26"/>
  <c r="Z49" i="26"/>
  <c r="AA50" i="26"/>
  <c r="AF50" i="26" s="1"/>
  <c r="Z73" i="25"/>
  <c r="AA74" i="25"/>
  <c r="AF74" i="25" s="1"/>
  <c r="Q36" i="25"/>
  <c r="P35" i="25"/>
  <c r="P63" i="25"/>
  <c r="Q64" i="25"/>
  <c r="Z46" i="25"/>
  <c r="AA47" i="25"/>
  <c r="AF47" i="25" s="1"/>
  <c r="AA17" i="25"/>
  <c r="AF17" i="25" s="1"/>
  <c r="Z16" i="25"/>
  <c r="Q10" i="25"/>
  <c r="P9" i="25"/>
  <c r="Q36" i="24"/>
  <c r="P35" i="24"/>
  <c r="AA75" i="24"/>
  <c r="AF75" i="24" s="1"/>
  <c r="Z74" i="24"/>
  <c r="Q10" i="24"/>
  <c r="P9" i="24"/>
  <c r="Q63" i="24"/>
  <c r="P62" i="24"/>
  <c r="Z45" i="24"/>
  <c r="AA46" i="24"/>
  <c r="X132" i="46" s="1"/>
  <c r="Y132" i="46" s="1"/>
  <c r="AA18" i="24"/>
  <c r="AF18" i="24" s="1"/>
  <c r="Z17" i="24"/>
  <c r="AA77" i="23"/>
  <c r="AF77" i="23" s="1"/>
  <c r="Z76" i="23"/>
  <c r="AA23" i="23"/>
  <c r="AF23" i="23" s="1"/>
  <c r="Z22" i="23"/>
  <c r="P8" i="23"/>
  <c r="Q9" i="23"/>
  <c r="P35" i="23"/>
  <c r="Q36" i="23"/>
  <c r="Z50" i="23"/>
  <c r="AA51" i="23"/>
  <c r="AF51" i="23" s="1"/>
  <c r="Q64" i="23"/>
  <c r="P63" i="23"/>
  <c r="Z21" i="22"/>
  <c r="AA22" i="22"/>
  <c r="AF22" i="22" s="1"/>
  <c r="Q37" i="22"/>
  <c r="P36" i="22"/>
  <c r="P64" i="22"/>
  <c r="Q65" i="22"/>
  <c r="AA47" i="22"/>
  <c r="AF47" i="22" s="1"/>
  <c r="Z46" i="22"/>
  <c r="P10" i="22"/>
  <c r="Q11" i="22"/>
  <c r="AA74" i="22"/>
  <c r="AF74" i="22" s="1"/>
  <c r="Z73" i="22"/>
  <c r="P8" i="21"/>
  <c r="Q9" i="21"/>
  <c r="Q64" i="21"/>
  <c r="P63" i="21"/>
  <c r="AA23" i="21"/>
  <c r="AF23" i="21" s="1"/>
  <c r="Z22" i="21"/>
  <c r="P36" i="21"/>
  <c r="Q37" i="21"/>
  <c r="AA76" i="21"/>
  <c r="AF76" i="21" s="1"/>
  <c r="Z75" i="21"/>
  <c r="AA48" i="21"/>
  <c r="AF48" i="21" s="1"/>
  <c r="Z47" i="21"/>
  <c r="P8" i="20"/>
  <c r="Q9" i="20"/>
  <c r="Q38" i="20"/>
  <c r="P37" i="20"/>
  <c r="AA45" i="20"/>
  <c r="AF45" i="20" s="1"/>
  <c r="Z44" i="20"/>
  <c r="AA76" i="20"/>
  <c r="AF76" i="20" s="1"/>
  <c r="Z75" i="20"/>
  <c r="Q64" i="20"/>
  <c r="P63" i="20"/>
  <c r="AA18" i="20"/>
  <c r="AF18" i="20" s="1"/>
  <c r="Z17" i="20"/>
  <c r="Q39" i="19"/>
  <c r="P38" i="19"/>
  <c r="AA46" i="19"/>
  <c r="X127" i="46" s="1"/>
  <c r="Y127" i="46" s="1"/>
  <c r="Z45" i="19"/>
  <c r="Q64" i="19"/>
  <c r="P63" i="19"/>
  <c r="Z73" i="19"/>
  <c r="AA74" i="19"/>
  <c r="AF74" i="19" s="1"/>
  <c r="P9" i="19"/>
  <c r="Q10" i="19"/>
  <c r="AA20" i="19"/>
  <c r="AF20" i="19" s="1"/>
  <c r="Z19" i="19"/>
  <c r="AA73" i="17"/>
  <c r="Z72" i="17"/>
  <c r="Q36" i="17"/>
  <c r="P35" i="17"/>
  <c r="Z15" i="17"/>
  <c r="AA16" i="17"/>
  <c r="AF16" i="17" s="1"/>
  <c r="P9" i="17"/>
  <c r="Q10" i="17"/>
  <c r="AA45" i="17"/>
  <c r="AF45" i="17" s="1"/>
  <c r="Z44" i="17"/>
  <c r="P63" i="17"/>
  <c r="Q64" i="17"/>
  <c r="P61" i="5"/>
  <c r="Q62" i="5"/>
  <c r="Z72" i="5"/>
  <c r="AA73" i="5"/>
  <c r="X153" i="46" s="1"/>
  <c r="Y153" i="46" s="1"/>
  <c r="P35" i="5"/>
  <c r="Q36" i="5"/>
  <c r="Z47" i="5"/>
  <c r="AA48" i="5"/>
  <c r="AF48" i="5" s="1"/>
  <c r="X62" i="46" l="1"/>
  <c r="X154" i="46"/>
  <c r="Y154" i="46" s="1"/>
  <c r="X71" i="46"/>
  <c r="Y71" i="46" s="1"/>
  <c r="F71" i="46" s="1"/>
  <c r="G71" i="46" s="1"/>
  <c r="X163" i="46"/>
  <c r="Y163" i="46" s="1"/>
  <c r="X88" i="46"/>
  <c r="X180" i="46"/>
  <c r="Y180" i="46" s="1"/>
  <c r="N1286" i="47"/>
  <c r="O1287" i="47"/>
  <c r="N1586" i="47"/>
  <c r="O1587" i="47"/>
  <c r="O1227" i="47"/>
  <c r="N1226" i="47"/>
  <c r="J1179" i="56"/>
  <c r="K1179" i="56" s="1"/>
  <c r="J1168" i="56"/>
  <c r="K1168" i="56" s="1"/>
  <c r="J1508" i="56"/>
  <c r="K1508" i="56" s="1"/>
  <c r="J1511" i="56"/>
  <c r="K1511" i="56" s="1"/>
  <c r="J663" i="56"/>
  <c r="K663" i="56" s="1"/>
  <c r="J647" i="56"/>
  <c r="K647" i="56" s="1"/>
  <c r="J650" i="56"/>
  <c r="K650" i="56" s="1"/>
  <c r="J653" i="56"/>
  <c r="K653" i="56" s="1"/>
  <c r="J656" i="56"/>
  <c r="K656" i="56" s="1"/>
  <c r="J980" i="56"/>
  <c r="K980" i="56" s="1"/>
  <c r="J965" i="56"/>
  <c r="K965" i="56" s="1"/>
  <c r="J968" i="56"/>
  <c r="K968" i="56" s="1"/>
  <c r="J975" i="56"/>
  <c r="K975" i="56" s="1"/>
  <c r="J977" i="56"/>
  <c r="K977" i="56" s="1"/>
  <c r="J422" i="56"/>
  <c r="K422" i="56" s="1"/>
  <c r="J421" i="56"/>
  <c r="K421" i="56" s="1"/>
  <c r="J420" i="56"/>
  <c r="K420" i="56" s="1"/>
  <c r="J404" i="56"/>
  <c r="K404" i="56" s="1"/>
  <c r="J408" i="56"/>
  <c r="K408" i="56" s="1"/>
  <c r="J80" i="56"/>
  <c r="K80" i="56" s="1"/>
  <c r="J83" i="56"/>
  <c r="K83" i="56" s="1"/>
  <c r="J66" i="56"/>
  <c r="K66" i="56" s="1"/>
  <c r="J71" i="56"/>
  <c r="K71" i="56" s="1"/>
  <c r="J70" i="56"/>
  <c r="K70" i="56" s="1"/>
  <c r="J1540" i="56"/>
  <c r="K1540" i="56" s="1"/>
  <c r="J1539" i="56"/>
  <c r="K1539" i="56" s="1"/>
  <c r="J1538" i="56"/>
  <c r="K1538" i="56" s="1"/>
  <c r="J1537" i="56"/>
  <c r="K1537" i="56" s="1"/>
  <c r="J1526" i="56"/>
  <c r="K1526" i="56" s="1"/>
  <c r="J374" i="56"/>
  <c r="K374" i="56" s="1"/>
  <c r="J376" i="56"/>
  <c r="K376" i="56" s="1"/>
  <c r="J379" i="56"/>
  <c r="K379" i="56" s="1"/>
  <c r="J378" i="56"/>
  <c r="K378" i="56" s="1"/>
  <c r="J365" i="56"/>
  <c r="K365" i="56" s="1"/>
  <c r="J1182" i="56"/>
  <c r="K1182" i="56" s="1"/>
  <c r="J1520" i="56"/>
  <c r="K1520" i="56" s="1"/>
  <c r="J1176" i="56"/>
  <c r="K1176" i="56" s="1"/>
  <c r="J1178" i="56"/>
  <c r="K1178" i="56" s="1"/>
  <c r="J1177" i="56"/>
  <c r="K1177" i="56" s="1"/>
  <c r="J1173" i="56"/>
  <c r="K1173" i="56" s="1"/>
  <c r="J1164" i="56"/>
  <c r="K1164" i="56" s="1"/>
  <c r="J1517" i="56"/>
  <c r="K1517" i="56" s="1"/>
  <c r="J1516" i="56"/>
  <c r="K1516" i="56" s="1"/>
  <c r="J1523" i="56"/>
  <c r="K1523" i="56" s="1"/>
  <c r="J1522" i="56"/>
  <c r="K1522" i="56" s="1"/>
  <c r="J1507" i="56"/>
  <c r="K1507" i="56" s="1"/>
  <c r="J646" i="56"/>
  <c r="K646" i="56" s="1"/>
  <c r="J649" i="56"/>
  <c r="K649" i="56" s="1"/>
  <c r="J652" i="56"/>
  <c r="K652" i="56" s="1"/>
  <c r="J976" i="56"/>
  <c r="K976" i="56" s="1"/>
  <c r="J983" i="56"/>
  <c r="K983" i="56" s="1"/>
  <c r="J964" i="56"/>
  <c r="K964" i="56" s="1"/>
  <c r="J971" i="56"/>
  <c r="K971" i="56" s="1"/>
  <c r="J974" i="56"/>
  <c r="K974" i="56" s="1"/>
  <c r="J418" i="56"/>
  <c r="K418" i="56" s="1"/>
  <c r="J417" i="56"/>
  <c r="K417" i="56" s="1"/>
  <c r="J416" i="56"/>
  <c r="K416" i="56" s="1"/>
  <c r="J423" i="56"/>
  <c r="K423" i="56" s="1"/>
  <c r="J407" i="56"/>
  <c r="K407" i="56" s="1"/>
  <c r="J76" i="56"/>
  <c r="K76" i="56" s="1"/>
  <c r="J79" i="56"/>
  <c r="K79" i="56" s="1"/>
  <c r="J82" i="56"/>
  <c r="K82" i="56" s="1"/>
  <c r="J81" i="56"/>
  <c r="K81" i="56" s="1"/>
  <c r="J65" i="56"/>
  <c r="K65" i="56" s="1"/>
  <c r="J1533" i="56"/>
  <c r="K1533" i="56" s="1"/>
  <c r="J1536" i="56"/>
  <c r="K1536" i="56" s="1"/>
  <c r="J1535" i="56"/>
  <c r="K1535" i="56" s="1"/>
  <c r="J1534" i="56"/>
  <c r="K1534" i="56" s="1"/>
  <c r="J1525" i="56"/>
  <c r="K1525" i="56" s="1"/>
  <c r="J370" i="56"/>
  <c r="K370" i="56" s="1"/>
  <c r="J373" i="56"/>
  <c r="K373" i="56" s="1"/>
  <c r="J372" i="56"/>
  <c r="K372" i="56" s="1"/>
  <c r="J375" i="56"/>
  <c r="K375" i="56" s="1"/>
  <c r="J364" i="56"/>
  <c r="K364" i="56" s="1"/>
  <c r="J1180" i="56"/>
  <c r="K1180" i="56" s="1"/>
  <c r="J1504" i="56"/>
  <c r="K1504" i="56" s="1"/>
  <c r="J1172" i="56"/>
  <c r="K1172" i="56" s="1"/>
  <c r="J1175" i="56"/>
  <c r="K1175" i="56" s="1"/>
  <c r="J1174" i="56"/>
  <c r="K1174" i="56" s="1"/>
  <c r="J1169" i="56"/>
  <c r="K1169" i="56" s="1"/>
  <c r="J1167" i="56"/>
  <c r="K1167" i="56" s="1"/>
  <c r="J1514" i="56"/>
  <c r="K1514" i="56" s="1"/>
  <c r="J1513" i="56"/>
  <c r="K1513" i="56" s="1"/>
  <c r="J1519" i="56"/>
  <c r="K1519" i="56" s="1"/>
  <c r="J1518" i="56"/>
  <c r="K1518" i="56" s="1"/>
  <c r="J1506" i="56"/>
  <c r="K1506" i="56" s="1"/>
  <c r="J655" i="56"/>
  <c r="K655" i="56" s="1"/>
  <c r="J658" i="56"/>
  <c r="K658" i="56" s="1"/>
  <c r="J661" i="56"/>
  <c r="K661" i="56" s="1"/>
  <c r="J645" i="56"/>
  <c r="K645" i="56" s="1"/>
  <c r="J648" i="56"/>
  <c r="K648" i="56" s="1"/>
  <c r="J973" i="56"/>
  <c r="K973" i="56" s="1"/>
  <c r="J979" i="56"/>
  <c r="K979" i="56" s="1"/>
  <c r="J982" i="56"/>
  <c r="K982" i="56" s="1"/>
  <c r="J967" i="56"/>
  <c r="K967" i="56" s="1"/>
  <c r="J970" i="56"/>
  <c r="K970" i="56" s="1"/>
  <c r="J415" i="56"/>
  <c r="K415" i="56" s="1"/>
  <c r="J414" i="56"/>
  <c r="K414" i="56" s="1"/>
  <c r="J413" i="56"/>
  <c r="K413" i="56" s="1"/>
  <c r="J419" i="56"/>
  <c r="K419" i="56" s="1"/>
  <c r="J406" i="56"/>
  <c r="K406" i="56" s="1"/>
  <c r="J73" i="56"/>
  <c r="K73" i="56" s="1"/>
  <c r="J72" i="56"/>
  <c r="K72" i="56" s="1"/>
  <c r="J78" i="56"/>
  <c r="K78" i="56" s="1"/>
  <c r="J77" i="56"/>
  <c r="K77" i="56" s="1"/>
  <c r="J64" i="56"/>
  <c r="K64" i="56" s="1"/>
  <c r="J1529" i="56"/>
  <c r="K1529" i="56" s="1"/>
  <c r="J1532" i="56"/>
  <c r="K1532" i="56" s="1"/>
  <c r="J1531" i="56"/>
  <c r="K1531" i="56" s="1"/>
  <c r="J1530" i="56"/>
  <c r="K1530" i="56" s="1"/>
  <c r="J1528" i="56"/>
  <c r="K1528" i="56" s="1"/>
  <c r="J381" i="56"/>
  <c r="K381" i="56" s="1"/>
  <c r="J367" i="56"/>
  <c r="K367" i="56" s="1"/>
  <c r="J369" i="56"/>
  <c r="K369" i="56" s="1"/>
  <c r="J368" i="56"/>
  <c r="K368" i="56" s="1"/>
  <c r="J371" i="56"/>
  <c r="K371" i="56" s="1"/>
  <c r="J1181" i="56"/>
  <c r="K1181" i="56" s="1"/>
  <c r="J1521" i="56"/>
  <c r="K1521" i="56" s="1"/>
  <c r="J1183" i="56"/>
  <c r="K1183" i="56" s="1"/>
  <c r="J1166" i="56"/>
  <c r="K1166" i="56" s="1"/>
  <c r="J1171" i="56"/>
  <c r="K1171" i="56" s="1"/>
  <c r="J1170" i="56"/>
  <c r="K1170" i="56" s="1"/>
  <c r="J1165" i="56"/>
  <c r="K1165" i="56" s="1"/>
  <c r="J1510" i="56"/>
  <c r="K1510" i="56" s="1"/>
  <c r="J1509" i="56"/>
  <c r="K1509" i="56" s="1"/>
  <c r="J1512" i="56"/>
  <c r="K1512" i="56" s="1"/>
  <c r="J1515" i="56"/>
  <c r="K1515" i="56" s="1"/>
  <c r="J1505" i="56"/>
  <c r="K1505" i="56" s="1"/>
  <c r="J651" i="56"/>
  <c r="K651" i="56" s="1"/>
  <c r="J654" i="56"/>
  <c r="K654" i="56" s="1"/>
  <c r="J657" i="56"/>
  <c r="K657" i="56" s="1"/>
  <c r="J660" i="56"/>
  <c r="K660" i="56" s="1"/>
  <c r="J644" i="56"/>
  <c r="K644" i="56" s="1"/>
  <c r="J969" i="56"/>
  <c r="K969" i="56" s="1"/>
  <c r="J972" i="56"/>
  <c r="K972" i="56" s="1"/>
  <c r="J978" i="56"/>
  <c r="K978" i="56" s="1"/>
  <c r="J981" i="56"/>
  <c r="K981" i="56" s="1"/>
  <c r="J966" i="56"/>
  <c r="K966" i="56" s="1"/>
  <c r="J411" i="56"/>
  <c r="K411" i="56" s="1"/>
  <c r="J410" i="56"/>
  <c r="K410" i="56" s="1"/>
  <c r="J409" i="56"/>
  <c r="K409" i="56" s="1"/>
  <c r="J412" i="56"/>
  <c r="K412" i="56" s="1"/>
  <c r="J405" i="56"/>
  <c r="K405" i="56" s="1"/>
  <c r="J69" i="56"/>
  <c r="K69" i="56" s="1"/>
  <c r="J68" i="56"/>
  <c r="K68" i="56" s="1"/>
  <c r="J75" i="56"/>
  <c r="K75" i="56" s="1"/>
  <c r="J74" i="56"/>
  <c r="K74" i="56" s="1"/>
  <c r="J67" i="56"/>
  <c r="K67" i="56" s="1"/>
  <c r="J1543" i="56"/>
  <c r="K1543" i="56" s="1"/>
  <c r="J1542" i="56"/>
  <c r="K1542" i="56" s="1"/>
  <c r="J1541" i="56"/>
  <c r="K1541" i="56" s="1"/>
  <c r="J1527" i="56"/>
  <c r="K1527" i="56" s="1"/>
  <c r="J1524" i="56"/>
  <c r="K1524" i="56" s="1"/>
  <c r="J377" i="56"/>
  <c r="K377" i="56" s="1"/>
  <c r="J380" i="56"/>
  <c r="K380" i="56" s="1"/>
  <c r="J383" i="56"/>
  <c r="K383" i="56" s="1"/>
  <c r="J382" i="56"/>
  <c r="K382" i="56" s="1"/>
  <c r="J366" i="56"/>
  <c r="K366" i="56" s="1"/>
  <c r="H387" i="56"/>
  <c r="I387" i="56" s="1"/>
  <c r="H384" i="56"/>
  <c r="I384" i="56" s="1"/>
  <c r="H388" i="56"/>
  <c r="I388" i="56" s="1"/>
  <c r="H385" i="56"/>
  <c r="I385" i="56" s="1"/>
  <c r="H386" i="56"/>
  <c r="I386" i="56" s="1"/>
  <c r="H390" i="56"/>
  <c r="I390" i="56" s="1"/>
  <c r="H394" i="56"/>
  <c r="I394" i="56" s="1"/>
  <c r="H397" i="56"/>
  <c r="I397" i="56" s="1"/>
  <c r="H401" i="56"/>
  <c r="I401" i="56" s="1"/>
  <c r="H391" i="56"/>
  <c r="I391" i="56" s="1"/>
  <c r="H395" i="56"/>
  <c r="I395" i="56" s="1"/>
  <c r="H398" i="56"/>
  <c r="I398" i="56" s="1"/>
  <c r="H402" i="56"/>
  <c r="I402" i="56" s="1"/>
  <c r="H392" i="56"/>
  <c r="I392" i="56" s="1"/>
  <c r="H396" i="56"/>
  <c r="I396" i="56" s="1"/>
  <c r="H399" i="56"/>
  <c r="I399" i="56" s="1"/>
  <c r="H403" i="56"/>
  <c r="I403" i="56" s="1"/>
  <c r="H389" i="56"/>
  <c r="I389" i="56" s="1"/>
  <c r="H393" i="56"/>
  <c r="I393" i="56" s="1"/>
  <c r="H400" i="56"/>
  <c r="I400" i="56" s="1"/>
  <c r="Y88" i="46"/>
  <c r="F88" i="46" s="1"/>
  <c r="G88" i="46" s="1"/>
  <c r="H445" i="56"/>
  <c r="I445" i="56" s="1"/>
  <c r="H446" i="56"/>
  <c r="I446" i="56" s="1"/>
  <c r="H447" i="56"/>
  <c r="I447" i="56" s="1"/>
  <c r="H451" i="56"/>
  <c r="I451" i="56" s="1"/>
  <c r="H455" i="56"/>
  <c r="I455" i="56" s="1"/>
  <c r="H458" i="56"/>
  <c r="I458" i="56" s="1"/>
  <c r="H462" i="56"/>
  <c r="I462" i="56" s="1"/>
  <c r="H444" i="56"/>
  <c r="I444" i="56" s="1"/>
  <c r="H452" i="56"/>
  <c r="I452" i="56" s="1"/>
  <c r="H456" i="56"/>
  <c r="I456" i="56" s="1"/>
  <c r="H459" i="56"/>
  <c r="I459" i="56" s="1"/>
  <c r="H463" i="56"/>
  <c r="I463" i="56" s="1"/>
  <c r="H448" i="56"/>
  <c r="I448" i="56" s="1"/>
  <c r="H449" i="56"/>
  <c r="I449" i="56" s="1"/>
  <c r="H453" i="56"/>
  <c r="I453" i="56" s="1"/>
  <c r="H460" i="56"/>
  <c r="I460" i="56" s="1"/>
  <c r="H450" i="56"/>
  <c r="I450" i="56" s="1"/>
  <c r="H454" i="56"/>
  <c r="I454" i="56" s="1"/>
  <c r="H457" i="56"/>
  <c r="I457" i="56" s="1"/>
  <c r="H461" i="56"/>
  <c r="I461" i="56" s="1"/>
  <c r="H1664" i="56"/>
  <c r="I1664" i="56" s="1"/>
  <c r="H1665" i="56"/>
  <c r="I1665" i="56" s="1"/>
  <c r="H1666" i="56"/>
  <c r="I1666" i="56" s="1"/>
  <c r="H1670" i="56"/>
  <c r="I1670" i="56" s="1"/>
  <c r="H1674" i="56"/>
  <c r="I1674" i="56" s="1"/>
  <c r="H1677" i="56"/>
  <c r="I1677" i="56" s="1"/>
  <c r="H1681" i="56"/>
  <c r="I1681" i="56" s="1"/>
  <c r="H1671" i="56"/>
  <c r="I1671" i="56" s="1"/>
  <c r="H1675" i="56"/>
  <c r="I1675" i="56" s="1"/>
  <c r="H1678" i="56"/>
  <c r="I1678" i="56" s="1"/>
  <c r="H1682" i="56"/>
  <c r="I1682" i="56" s="1"/>
  <c r="H1668" i="56"/>
  <c r="I1668" i="56" s="1"/>
  <c r="H1672" i="56"/>
  <c r="I1672" i="56" s="1"/>
  <c r="H1679" i="56"/>
  <c r="I1679" i="56" s="1"/>
  <c r="H1683" i="56"/>
  <c r="I1683" i="56" s="1"/>
  <c r="H1667" i="56"/>
  <c r="I1667" i="56" s="1"/>
  <c r="H1669" i="56"/>
  <c r="I1669" i="56" s="1"/>
  <c r="H1673" i="56"/>
  <c r="I1673" i="56" s="1"/>
  <c r="H1676" i="56"/>
  <c r="I1676" i="56" s="1"/>
  <c r="H1680" i="56"/>
  <c r="I1680" i="56" s="1"/>
  <c r="Y62" i="46"/>
  <c r="F62" i="46" s="1"/>
  <c r="G62" i="46" s="1"/>
  <c r="H1284" i="56"/>
  <c r="I1284" i="56" s="1"/>
  <c r="H1288" i="56"/>
  <c r="I1288" i="56" s="1"/>
  <c r="H1292" i="56"/>
  <c r="I1292" i="56" s="1"/>
  <c r="H1296" i="56"/>
  <c r="I1296" i="56" s="1"/>
  <c r="H1299" i="56"/>
  <c r="I1299" i="56" s="1"/>
  <c r="H1303" i="56"/>
  <c r="I1303" i="56" s="1"/>
  <c r="H1285" i="56"/>
  <c r="I1285" i="56" s="1"/>
  <c r="H1289" i="56"/>
  <c r="I1289" i="56" s="1"/>
  <c r="H1293" i="56"/>
  <c r="I1293" i="56" s="1"/>
  <c r="H1300" i="56"/>
  <c r="I1300" i="56" s="1"/>
  <c r="H1286" i="56"/>
  <c r="I1286" i="56" s="1"/>
  <c r="H1290" i="56"/>
  <c r="I1290" i="56" s="1"/>
  <c r="H1294" i="56"/>
  <c r="I1294" i="56" s="1"/>
  <c r="H1297" i="56"/>
  <c r="I1297" i="56" s="1"/>
  <c r="H1301" i="56"/>
  <c r="I1301" i="56" s="1"/>
  <c r="H1287" i="56"/>
  <c r="I1287" i="56" s="1"/>
  <c r="H1291" i="56"/>
  <c r="I1291" i="56" s="1"/>
  <c r="H1295" i="56"/>
  <c r="I1295" i="56" s="1"/>
  <c r="H1298" i="56"/>
  <c r="I1298" i="56" s="1"/>
  <c r="H1302" i="56"/>
  <c r="I1302" i="56" s="1"/>
  <c r="H1064" i="56"/>
  <c r="I1064" i="56" s="1"/>
  <c r="H1068" i="56"/>
  <c r="I1068" i="56" s="1"/>
  <c r="H1072" i="56"/>
  <c r="I1072" i="56" s="1"/>
  <c r="H1079" i="56"/>
  <c r="I1079" i="56" s="1"/>
  <c r="H1083" i="56"/>
  <c r="I1083" i="56" s="1"/>
  <c r="H1065" i="56"/>
  <c r="I1065" i="56" s="1"/>
  <c r="H1069" i="56"/>
  <c r="I1069" i="56" s="1"/>
  <c r="H1073" i="56"/>
  <c r="I1073" i="56" s="1"/>
  <c r="H1076" i="56"/>
  <c r="I1076" i="56" s="1"/>
  <c r="H1080" i="56"/>
  <c r="I1080" i="56" s="1"/>
  <c r="H1066" i="56"/>
  <c r="I1066" i="56" s="1"/>
  <c r="H1070" i="56"/>
  <c r="I1070" i="56" s="1"/>
  <c r="H1074" i="56"/>
  <c r="I1074" i="56" s="1"/>
  <c r="H1077" i="56"/>
  <c r="I1077" i="56" s="1"/>
  <c r="H1081" i="56"/>
  <c r="I1081" i="56" s="1"/>
  <c r="H1067" i="56"/>
  <c r="I1067" i="56" s="1"/>
  <c r="H1071" i="56"/>
  <c r="I1071" i="56" s="1"/>
  <c r="H1075" i="56"/>
  <c r="I1075" i="56" s="1"/>
  <c r="H1078" i="56"/>
  <c r="I1078" i="56" s="1"/>
  <c r="H1082" i="56"/>
  <c r="I1082" i="56" s="1"/>
  <c r="H124" i="56"/>
  <c r="I124" i="56" s="1"/>
  <c r="H125" i="56"/>
  <c r="I125" i="56" s="1"/>
  <c r="H126" i="56"/>
  <c r="I126" i="56" s="1"/>
  <c r="H130" i="56"/>
  <c r="I130" i="56" s="1"/>
  <c r="H134" i="56"/>
  <c r="I134" i="56" s="1"/>
  <c r="H137" i="56"/>
  <c r="I137" i="56" s="1"/>
  <c r="H141" i="56"/>
  <c r="I141" i="56" s="1"/>
  <c r="H127" i="56"/>
  <c r="I127" i="56" s="1"/>
  <c r="H131" i="56"/>
  <c r="I131" i="56" s="1"/>
  <c r="H135" i="56"/>
  <c r="I135" i="56" s="1"/>
  <c r="H138" i="56"/>
  <c r="I138" i="56" s="1"/>
  <c r="H142" i="56"/>
  <c r="I142" i="56" s="1"/>
  <c r="H128" i="56"/>
  <c r="I128" i="56" s="1"/>
  <c r="H132" i="56"/>
  <c r="I132" i="56" s="1"/>
  <c r="H136" i="56"/>
  <c r="I136" i="56" s="1"/>
  <c r="H139" i="56"/>
  <c r="I139" i="56" s="1"/>
  <c r="H143" i="56"/>
  <c r="I143" i="56" s="1"/>
  <c r="H129" i="56"/>
  <c r="I129" i="56" s="1"/>
  <c r="H133" i="56"/>
  <c r="I133" i="56" s="1"/>
  <c r="H140" i="56"/>
  <c r="I140" i="56" s="1"/>
  <c r="H1007" i="56"/>
  <c r="I1007" i="56" s="1"/>
  <c r="H1011" i="56"/>
  <c r="I1011" i="56" s="1"/>
  <c r="H1015" i="56"/>
  <c r="I1015" i="56" s="1"/>
  <c r="H1018" i="56"/>
  <c r="I1018" i="56" s="1"/>
  <c r="H1022" i="56"/>
  <c r="I1022" i="56" s="1"/>
  <c r="H1004" i="56"/>
  <c r="I1004" i="56" s="1"/>
  <c r="H1008" i="56"/>
  <c r="I1008" i="56" s="1"/>
  <c r="H1012" i="56"/>
  <c r="I1012" i="56" s="1"/>
  <c r="H1019" i="56"/>
  <c r="I1019" i="56" s="1"/>
  <c r="H1023" i="56"/>
  <c r="I1023" i="56" s="1"/>
  <c r="H1005" i="56"/>
  <c r="I1005" i="56" s="1"/>
  <c r="H1009" i="56"/>
  <c r="I1009" i="56" s="1"/>
  <c r="H1013" i="56"/>
  <c r="I1013" i="56" s="1"/>
  <c r="H1016" i="56"/>
  <c r="I1016" i="56" s="1"/>
  <c r="H1020" i="56"/>
  <c r="I1020" i="56" s="1"/>
  <c r="H1006" i="56"/>
  <c r="I1006" i="56" s="1"/>
  <c r="H1010" i="56"/>
  <c r="I1010" i="56" s="1"/>
  <c r="H1014" i="56"/>
  <c r="I1014" i="56" s="1"/>
  <c r="H1017" i="56"/>
  <c r="I1017" i="56" s="1"/>
  <c r="H1021" i="56"/>
  <c r="I1021" i="56" s="1"/>
  <c r="H165" i="56"/>
  <c r="I165" i="56" s="1"/>
  <c r="H166" i="56"/>
  <c r="I166" i="56" s="1"/>
  <c r="H167" i="56"/>
  <c r="I167" i="56" s="1"/>
  <c r="H171" i="56"/>
  <c r="I171" i="56" s="1"/>
  <c r="H175" i="56"/>
  <c r="I175" i="56" s="1"/>
  <c r="H178" i="56"/>
  <c r="I178" i="56" s="1"/>
  <c r="H182" i="56"/>
  <c r="I182" i="56" s="1"/>
  <c r="H168" i="56"/>
  <c r="I168" i="56" s="1"/>
  <c r="H172" i="56"/>
  <c r="I172" i="56" s="1"/>
  <c r="H179" i="56"/>
  <c r="I179" i="56" s="1"/>
  <c r="H183" i="56"/>
  <c r="I183" i="56" s="1"/>
  <c r="H169" i="56"/>
  <c r="I169" i="56" s="1"/>
  <c r="H173" i="56"/>
  <c r="I173" i="56" s="1"/>
  <c r="H176" i="56"/>
  <c r="I176" i="56" s="1"/>
  <c r="H180" i="56"/>
  <c r="I180" i="56" s="1"/>
  <c r="H164" i="56"/>
  <c r="I164" i="56" s="1"/>
  <c r="H170" i="56"/>
  <c r="I170" i="56" s="1"/>
  <c r="H174" i="56"/>
  <c r="I174" i="56" s="1"/>
  <c r="H177" i="56"/>
  <c r="I177" i="56" s="1"/>
  <c r="H181" i="56"/>
  <c r="I181" i="56" s="1"/>
  <c r="H665" i="56"/>
  <c r="I665" i="56" s="1"/>
  <c r="H669" i="56"/>
  <c r="I669" i="56" s="1"/>
  <c r="H673" i="56"/>
  <c r="I673" i="56" s="1"/>
  <c r="H676" i="56"/>
  <c r="I676" i="56" s="1"/>
  <c r="H680" i="56"/>
  <c r="I680" i="56" s="1"/>
  <c r="H666" i="56"/>
  <c r="I666" i="56" s="1"/>
  <c r="H670" i="56"/>
  <c r="I670" i="56" s="1"/>
  <c r="H674" i="56"/>
  <c r="I674" i="56" s="1"/>
  <c r="H677" i="56"/>
  <c r="I677" i="56" s="1"/>
  <c r="H681" i="56"/>
  <c r="I681" i="56" s="1"/>
  <c r="H667" i="56"/>
  <c r="I667" i="56" s="1"/>
  <c r="H671" i="56"/>
  <c r="I671" i="56" s="1"/>
  <c r="H675" i="56"/>
  <c r="I675" i="56" s="1"/>
  <c r="H678" i="56"/>
  <c r="I678" i="56" s="1"/>
  <c r="H682" i="56"/>
  <c r="I682" i="56" s="1"/>
  <c r="H664" i="56"/>
  <c r="I664" i="56" s="1"/>
  <c r="H668" i="56"/>
  <c r="I668" i="56" s="1"/>
  <c r="H672" i="56"/>
  <c r="I672" i="56" s="1"/>
  <c r="H679" i="56"/>
  <c r="I679" i="56" s="1"/>
  <c r="H683" i="56"/>
  <c r="I683" i="56" s="1"/>
  <c r="H104" i="56"/>
  <c r="I104" i="56" s="1"/>
  <c r="H105" i="56"/>
  <c r="I105" i="56" s="1"/>
  <c r="H106" i="56"/>
  <c r="I106" i="56" s="1"/>
  <c r="H111" i="56"/>
  <c r="I111" i="56" s="1"/>
  <c r="H115" i="56"/>
  <c r="I115" i="56" s="1"/>
  <c r="H118" i="56"/>
  <c r="I118" i="56" s="1"/>
  <c r="H122" i="56"/>
  <c r="I122" i="56" s="1"/>
  <c r="H107" i="56"/>
  <c r="I107" i="56" s="1"/>
  <c r="H108" i="56"/>
  <c r="I108" i="56" s="1"/>
  <c r="H112" i="56"/>
  <c r="I112" i="56" s="1"/>
  <c r="H119" i="56"/>
  <c r="I119" i="56" s="1"/>
  <c r="H123" i="56"/>
  <c r="I123" i="56" s="1"/>
  <c r="H109" i="56"/>
  <c r="I109" i="56" s="1"/>
  <c r="H113" i="56"/>
  <c r="I113" i="56" s="1"/>
  <c r="H116" i="56"/>
  <c r="I116" i="56" s="1"/>
  <c r="H120" i="56"/>
  <c r="I120" i="56" s="1"/>
  <c r="H110" i="56"/>
  <c r="I110" i="56" s="1"/>
  <c r="H114" i="56"/>
  <c r="I114" i="56" s="1"/>
  <c r="H117" i="56"/>
  <c r="I117" i="56" s="1"/>
  <c r="H121" i="56"/>
  <c r="I121" i="56" s="1"/>
  <c r="H1265" i="56"/>
  <c r="I1265" i="56" s="1"/>
  <c r="H1269" i="56"/>
  <c r="I1269" i="56" s="1"/>
  <c r="H1273" i="56"/>
  <c r="I1273" i="56" s="1"/>
  <c r="H1276" i="56"/>
  <c r="I1276" i="56" s="1"/>
  <c r="H1280" i="56"/>
  <c r="I1280" i="56" s="1"/>
  <c r="H1266" i="56"/>
  <c r="I1266" i="56" s="1"/>
  <c r="H1270" i="56"/>
  <c r="I1270" i="56" s="1"/>
  <c r="H1274" i="56"/>
  <c r="I1274" i="56" s="1"/>
  <c r="H1277" i="56"/>
  <c r="I1277" i="56" s="1"/>
  <c r="H1281" i="56"/>
  <c r="I1281" i="56" s="1"/>
  <c r="H1267" i="56"/>
  <c r="I1267" i="56" s="1"/>
  <c r="H1271" i="56"/>
  <c r="I1271" i="56" s="1"/>
  <c r="H1275" i="56"/>
  <c r="I1275" i="56" s="1"/>
  <c r="H1278" i="56"/>
  <c r="I1278" i="56" s="1"/>
  <c r="H1282" i="56"/>
  <c r="I1282" i="56" s="1"/>
  <c r="H1264" i="56"/>
  <c r="I1264" i="56" s="1"/>
  <c r="H1268" i="56"/>
  <c r="I1268" i="56" s="1"/>
  <c r="H1272" i="56"/>
  <c r="I1272" i="56" s="1"/>
  <c r="H1279" i="56"/>
  <c r="I1279" i="56" s="1"/>
  <c r="H1283" i="56"/>
  <c r="I1283" i="56" s="1"/>
  <c r="AF19" i="32"/>
  <c r="X20" i="46"/>
  <c r="Y12" i="46"/>
  <c r="F12" i="46" s="1"/>
  <c r="G12" i="46" s="1"/>
  <c r="Y14" i="46"/>
  <c r="F14" i="46" s="1"/>
  <c r="G14" i="46" s="1"/>
  <c r="Y36" i="46"/>
  <c r="F36" i="46" s="1"/>
  <c r="G36" i="46" s="1"/>
  <c r="AF73" i="5"/>
  <c r="X61" i="46"/>
  <c r="AF46" i="19"/>
  <c r="X35" i="46"/>
  <c r="AF19" i="36"/>
  <c r="X24" i="46"/>
  <c r="AF46" i="24"/>
  <c r="X40" i="46"/>
  <c r="Y18" i="46"/>
  <c r="F18" i="46" s="1"/>
  <c r="G18" i="46" s="1"/>
  <c r="Y8" i="46"/>
  <c r="F8" i="46" s="1"/>
  <c r="G8" i="46" s="1"/>
  <c r="Y50" i="46"/>
  <c r="F50" i="46" s="1"/>
  <c r="G50" i="46" s="1"/>
  <c r="Y19" i="46"/>
  <c r="F19" i="46" s="1"/>
  <c r="G19" i="46" s="1"/>
  <c r="Y34" i="46"/>
  <c r="F34" i="46" s="1"/>
  <c r="G34" i="46" s="1"/>
  <c r="AF73" i="17"/>
  <c r="AF73" i="27"/>
  <c r="AF19" i="34"/>
  <c r="X22" i="46"/>
  <c r="AF73" i="44"/>
  <c r="N145" i="47"/>
  <c r="O145" i="47" s="1"/>
  <c r="P75" i="46" s="1"/>
  <c r="O146" i="47"/>
  <c r="N25" i="47"/>
  <c r="O25" i="47" s="1"/>
  <c r="P33" i="46" s="1"/>
  <c r="O26" i="47"/>
  <c r="N965" i="47"/>
  <c r="O965" i="47" s="1"/>
  <c r="P56" i="46" s="1"/>
  <c r="O966" i="47"/>
  <c r="N345" i="47"/>
  <c r="O345" i="47" s="1"/>
  <c r="P88" i="46" s="1"/>
  <c r="O346" i="47"/>
  <c r="N306" i="47"/>
  <c r="O307" i="47"/>
  <c r="O66" i="47"/>
  <c r="N65" i="47"/>
  <c r="O65" i="47" s="1"/>
  <c r="N545" i="47"/>
  <c r="O545" i="47" s="1"/>
  <c r="P85" i="46" s="1"/>
  <c r="O546" i="47"/>
  <c r="O1526" i="47"/>
  <c r="N1525" i="47"/>
  <c r="O1525" i="47" s="1"/>
  <c r="P24" i="46" s="1"/>
  <c r="N646" i="47"/>
  <c r="O647" i="47"/>
  <c r="N1485" i="47"/>
  <c r="O1485" i="47" s="1"/>
  <c r="P14" i="46" s="1"/>
  <c r="O1486" i="47"/>
  <c r="N526" i="47"/>
  <c r="O527" i="47"/>
  <c r="O567" i="47"/>
  <c r="N566" i="47"/>
  <c r="N445" i="47"/>
  <c r="O445" i="47" s="1"/>
  <c r="P41" i="46" s="1"/>
  <c r="O446" i="47"/>
  <c r="N805" i="47"/>
  <c r="O805" i="47" s="1"/>
  <c r="P52" i="46" s="1"/>
  <c r="O806" i="47"/>
  <c r="O606" i="47"/>
  <c r="N605" i="47"/>
  <c r="O605" i="47" s="1"/>
  <c r="P38" i="46" s="1"/>
  <c r="N165" i="47"/>
  <c r="O165" i="47" s="1"/>
  <c r="P36" i="46" s="1"/>
  <c r="O166" i="47"/>
  <c r="O107" i="47"/>
  <c r="N106" i="47"/>
  <c r="N505" i="47"/>
  <c r="O505" i="47" s="1"/>
  <c r="P78" i="46" s="1"/>
  <c r="O506" i="47"/>
  <c r="N1185" i="47"/>
  <c r="O1185" i="47" s="1"/>
  <c r="P19" i="46" s="1"/>
  <c r="O1186" i="47"/>
  <c r="O366" i="47"/>
  <c r="N365" i="47"/>
  <c r="O365" i="47" s="1"/>
  <c r="P51" i="46" s="1"/>
  <c r="N1366" i="47"/>
  <c r="O1367" i="47"/>
  <c r="N925" i="47"/>
  <c r="O925" i="47" s="1"/>
  <c r="P37" i="46" s="1"/>
  <c r="O926" i="47"/>
  <c r="N1065" i="47"/>
  <c r="O1065" i="47" s="1"/>
  <c r="P76" i="46" s="1"/>
  <c r="O1066" i="47"/>
  <c r="N1605" i="47"/>
  <c r="O1605" i="47" s="1"/>
  <c r="P28" i="46" s="1"/>
  <c r="O1606" i="47"/>
  <c r="N425" i="47"/>
  <c r="O425" i="47" s="1"/>
  <c r="P87" i="46" s="1"/>
  <c r="O426" i="47"/>
  <c r="O866" i="47"/>
  <c r="N865" i="47"/>
  <c r="O865" i="47" s="1"/>
  <c r="P72" i="46" s="1"/>
  <c r="N585" i="47"/>
  <c r="O585" i="47" s="1"/>
  <c r="P86" i="46" s="1"/>
  <c r="O586" i="47"/>
  <c r="O407" i="47"/>
  <c r="N406" i="47"/>
  <c r="O1646" i="47"/>
  <c r="N1645" i="47"/>
  <c r="O1645" i="47" s="1"/>
  <c r="P20" i="46" s="1"/>
  <c r="N5" i="47"/>
  <c r="O5" i="47" s="1"/>
  <c r="P5" i="46" s="1"/>
  <c r="O6" i="47"/>
  <c r="N785" i="47"/>
  <c r="O785" i="47" s="1"/>
  <c r="P82" i="46" s="1"/>
  <c r="O786" i="47"/>
  <c r="O326" i="47"/>
  <c r="N325" i="47"/>
  <c r="O325" i="47" s="1"/>
  <c r="P60" i="46" s="1"/>
  <c r="N265" i="47"/>
  <c r="O265" i="47" s="1"/>
  <c r="P77" i="46" s="1"/>
  <c r="O266" i="47"/>
  <c r="O1026" i="47"/>
  <c r="N1025" i="47"/>
  <c r="O1025" i="47" s="1"/>
  <c r="P83" i="46" s="1"/>
  <c r="N825" i="47"/>
  <c r="O825" i="47" s="1"/>
  <c r="P80" i="46" s="1"/>
  <c r="O826" i="47"/>
  <c r="N126" i="47"/>
  <c r="O127" i="47"/>
  <c r="N1105" i="47"/>
  <c r="O1105" i="47" s="1"/>
  <c r="P81" i="46" s="1"/>
  <c r="O1106" i="47"/>
  <c r="N285" i="47"/>
  <c r="O285" i="47" s="1"/>
  <c r="P43" i="46" s="1"/>
  <c r="O286" i="47"/>
  <c r="N665" i="47"/>
  <c r="O665" i="47" s="1"/>
  <c r="P73" i="46" s="1"/>
  <c r="O666" i="47"/>
  <c r="O1406" i="47"/>
  <c r="N1405" i="47"/>
  <c r="O1405" i="47" s="1"/>
  <c r="P30" i="46" s="1"/>
  <c r="N745" i="47"/>
  <c r="O745" i="47" s="1"/>
  <c r="P70" i="46" s="1"/>
  <c r="O746" i="47"/>
  <c r="O1566" i="47"/>
  <c r="N1565" i="47"/>
  <c r="O1565" i="47" s="1"/>
  <c r="P6" i="46" s="1"/>
  <c r="N1685" i="47"/>
  <c r="O1685" i="47" s="1"/>
  <c r="P12" i="46" s="1"/>
  <c r="O1686" i="47"/>
  <c r="N765" i="47"/>
  <c r="O765" i="47" s="1"/>
  <c r="P54" i="46" s="1"/>
  <c r="O766" i="47"/>
  <c r="N225" i="47"/>
  <c r="O225" i="47" s="1"/>
  <c r="P67" i="46" s="1"/>
  <c r="O226" i="47"/>
  <c r="O886" i="47"/>
  <c r="N885" i="47"/>
  <c r="O885" i="47" s="1"/>
  <c r="P34" i="46" s="1"/>
  <c r="P7" i="44"/>
  <c r="Q8" i="44"/>
  <c r="Q64" i="44"/>
  <c r="P63" i="44"/>
  <c r="Z18" i="44"/>
  <c r="AA19" i="44"/>
  <c r="X124" i="46" s="1"/>
  <c r="Y124" i="46" s="1"/>
  <c r="AA47" i="44"/>
  <c r="AF47" i="44" s="1"/>
  <c r="Z46" i="44"/>
  <c r="AA72" i="44"/>
  <c r="AF72" i="44" s="1"/>
  <c r="Z71" i="44"/>
  <c r="Q35" i="44"/>
  <c r="P34" i="44"/>
  <c r="Q8" i="43"/>
  <c r="P7" i="43"/>
  <c r="AA76" i="43"/>
  <c r="AF76" i="43" s="1"/>
  <c r="Z75" i="43"/>
  <c r="Q63" i="43"/>
  <c r="P62" i="43"/>
  <c r="Q38" i="43"/>
  <c r="P37" i="43"/>
  <c r="AA48" i="43"/>
  <c r="AF48" i="43" s="1"/>
  <c r="Z47" i="43"/>
  <c r="Z18" i="43"/>
  <c r="AA19" i="43"/>
  <c r="X123" i="46" s="1"/>
  <c r="Y123" i="46" s="1"/>
  <c r="Z19" i="42"/>
  <c r="AA20" i="42"/>
  <c r="AF20" i="42" s="1"/>
  <c r="P8" i="42"/>
  <c r="Q9" i="42"/>
  <c r="P36" i="42"/>
  <c r="Q37" i="42"/>
  <c r="AA70" i="42"/>
  <c r="AF70" i="42" s="1"/>
  <c r="Z69" i="42"/>
  <c r="AA49" i="42"/>
  <c r="AF49" i="42" s="1"/>
  <c r="Z48" i="42"/>
  <c r="Q63" i="42"/>
  <c r="P62" i="42"/>
  <c r="Q37" i="41"/>
  <c r="P36" i="41"/>
  <c r="Z45" i="41"/>
  <c r="AA46" i="41"/>
  <c r="X149" i="46" s="1"/>
  <c r="Y149" i="46" s="1"/>
  <c r="P7" i="41"/>
  <c r="Q8" i="41"/>
  <c r="Q63" i="41"/>
  <c r="P62" i="41"/>
  <c r="AA73" i="41"/>
  <c r="Z72" i="41"/>
  <c r="Z18" i="41"/>
  <c r="AA19" i="41"/>
  <c r="X121" i="46" s="1"/>
  <c r="Y121" i="46" s="1"/>
  <c r="P9" i="40"/>
  <c r="Q10" i="40"/>
  <c r="Q36" i="40"/>
  <c r="P35" i="40"/>
  <c r="P63" i="40"/>
  <c r="Q64" i="40"/>
  <c r="Z46" i="40"/>
  <c r="AA47" i="40"/>
  <c r="AF47" i="40" s="1"/>
  <c r="AA78" i="40"/>
  <c r="AF78" i="40" s="1"/>
  <c r="Z77" i="40"/>
  <c r="AA20" i="40"/>
  <c r="AF20" i="40" s="1"/>
  <c r="Z19" i="40"/>
  <c r="P34" i="39"/>
  <c r="Q35" i="39"/>
  <c r="Q8" i="39"/>
  <c r="P7" i="39"/>
  <c r="AA20" i="39"/>
  <c r="AF20" i="39" s="1"/>
  <c r="Z19" i="39"/>
  <c r="AA74" i="39"/>
  <c r="AF74" i="39" s="1"/>
  <c r="Z73" i="39"/>
  <c r="Z45" i="39"/>
  <c r="AA46" i="39"/>
  <c r="X147" i="46" s="1"/>
  <c r="Y147" i="46" s="1"/>
  <c r="Q63" i="39"/>
  <c r="P62" i="39"/>
  <c r="AA47" i="38"/>
  <c r="AF47" i="38" s="1"/>
  <c r="Z46" i="38"/>
  <c r="AA73" i="38"/>
  <c r="Z72" i="38"/>
  <c r="P63" i="38"/>
  <c r="Q64" i="38"/>
  <c r="AA19" i="38"/>
  <c r="X118" i="46" s="1"/>
  <c r="Y118" i="46" s="1"/>
  <c r="Z18" i="38"/>
  <c r="P34" i="38"/>
  <c r="Q35" i="38"/>
  <c r="Q10" i="38"/>
  <c r="P9" i="38"/>
  <c r="Q37" i="37"/>
  <c r="P36" i="37"/>
  <c r="Q64" i="37"/>
  <c r="P63" i="37"/>
  <c r="AA41" i="37"/>
  <c r="AF41" i="37" s="1"/>
  <c r="Z40" i="37"/>
  <c r="AA75" i="37"/>
  <c r="AF75" i="37" s="1"/>
  <c r="Z74" i="37"/>
  <c r="P7" i="37"/>
  <c r="Q8" i="37"/>
  <c r="Z12" i="37"/>
  <c r="AA13" i="37"/>
  <c r="AF13" i="37" s="1"/>
  <c r="AA18" i="36"/>
  <c r="AF18" i="36" s="1"/>
  <c r="Z17" i="36"/>
  <c r="P8" i="36"/>
  <c r="Q9" i="36"/>
  <c r="Z70" i="36"/>
  <c r="AA71" i="36"/>
  <c r="AF71" i="36" s="1"/>
  <c r="AA48" i="36"/>
  <c r="AF48" i="36" s="1"/>
  <c r="Z47" i="36"/>
  <c r="Q64" i="36"/>
  <c r="P63" i="36"/>
  <c r="P34" i="36"/>
  <c r="Q35" i="36"/>
  <c r="AA46" i="35"/>
  <c r="X143" i="46" s="1"/>
  <c r="Y143" i="46" s="1"/>
  <c r="Z45" i="35"/>
  <c r="AA75" i="35"/>
  <c r="AF75" i="35" s="1"/>
  <c r="Z74" i="35"/>
  <c r="Q10" i="35"/>
  <c r="P9" i="35"/>
  <c r="W24" i="35"/>
  <c r="Y24" i="35"/>
  <c r="Z24" i="35" s="1"/>
  <c r="Q62" i="35"/>
  <c r="P61" i="35"/>
  <c r="P35" i="35"/>
  <c r="Q36" i="35"/>
  <c r="Q65" i="34"/>
  <c r="P64" i="34"/>
  <c r="AA18" i="34"/>
  <c r="AF18" i="34" s="1"/>
  <c r="Z17" i="34"/>
  <c r="Q37" i="34"/>
  <c r="P36" i="34"/>
  <c r="AA44" i="34"/>
  <c r="AF44" i="34" s="1"/>
  <c r="Z43" i="34"/>
  <c r="Q9" i="34"/>
  <c r="P8" i="34"/>
  <c r="AA76" i="34"/>
  <c r="AF76" i="34" s="1"/>
  <c r="Z75" i="34"/>
  <c r="AA46" i="33"/>
  <c r="X141" i="46" s="1"/>
  <c r="Y141" i="46" s="1"/>
  <c r="Z45" i="33"/>
  <c r="P36" i="33"/>
  <c r="Q37" i="33"/>
  <c r="AA76" i="33"/>
  <c r="AF76" i="33" s="1"/>
  <c r="Z75" i="33"/>
  <c r="Q64" i="33"/>
  <c r="P63" i="33"/>
  <c r="AA23" i="33"/>
  <c r="AF23" i="33" s="1"/>
  <c r="Z22" i="33"/>
  <c r="Q9" i="33"/>
  <c r="P8" i="33"/>
  <c r="Q62" i="32"/>
  <c r="P61" i="32"/>
  <c r="P8" i="32"/>
  <c r="Q9" i="32"/>
  <c r="AA43" i="32"/>
  <c r="AF43" i="32" s="1"/>
  <c r="Z42" i="32"/>
  <c r="AA18" i="32"/>
  <c r="AF18" i="32" s="1"/>
  <c r="Z17" i="32"/>
  <c r="Q37" i="32"/>
  <c r="P36" i="32"/>
  <c r="AA71" i="32"/>
  <c r="AF71" i="32" s="1"/>
  <c r="Z70" i="32"/>
  <c r="P9" i="31"/>
  <c r="Q10" i="31"/>
  <c r="Q62" i="31"/>
  <c r="P61" i="31"/>
  <c r="Q34" i="31"/>
  <c r="P33" i="31"/>
  <c r="AA17" i="31"/>
  <c r="AF17" i="31" s="1"/>
  <c r="Z16" i="31"/>
  <c r="AA75" i="31"/>
  <c r="AF75" i="31" s="1"/>
  <c r="Z74" i="31"/>
  <c r="AA43" i="31"/>
  <c r="AF43" i="31" s="1"/>
  <c r="Z42" i="31"/>
  <c r="Z42" i="30"/>
  <c r="AA43" i="30"/>
  <c r="AF43" i="30" s="1"/>
  <c r="AA17" i="30"/>
  <c r="AF17" i="30" s="1"/>
  <c r="Z16" i="30"/>
  <c r="P8" i="30"/>
  <c r="Q9" i="30"/>
  <c r="Q64" i="30"/>
  <c r="P63" i="30"/>
  <c r="AA75" i="30"/>
  <c r="AF75" i="30" s="1"/>
  <c r="Z74" i="30"/>
  <c r="Q36" i="30"/>
  <c r="P35" i="30"/>
  <c r="Q62" i="29"/>
  <c r="P61" i="29"/>
  <c r="Q9" i="29"/>
  <c r="P8" i="29"/>
  <c r="AA73" i="29"/>
  <c r="Z72" i="29"/>
  <c r="AA19" i="29"/>
  <c r="X109" i="46" s="1"/>
  <c r="Y109" i="46" s="1"/>
  <c r="Z18" i="29"/>
  <c r="Z46" i="29"/>
  <c r="AA47" i="29"/>
  <c r="AF47" i="29" s="1"/>
  <c r="Q36" i="29"/>
  <c r="P35" i="29"/>
  <c r="Q62" i="28"/>
  <c r="P61" i="28"/>
  <c r="Z14" i="28"/>
  <c r="AA15" i="28"/>
  <c r="AF15" i="28" s="1"/>
  <c r="Q10" i="28"/>
  <c r="P9" i="28"/>
  <c r="Z69" i="28"/>
  <c r="AA70" i="28"/>
  <c r="AF70" i="28" s="1"/>
  <c r="AA46" i="28"/>
  <c r="X136" i="46" s="1"/>
  <c r="Y136" i="46" s="1"/>
  <c r="Z45" i="28"/>
  <c r="P35" i="28"/>
  <c r="Q36" i="28"/>
  <c r="Q36" i="27"/>
  <c r="P35" i="27"/>
  <c r="P7" i="27"/>
  <c r="Q8" i="27"/>
  <c r="Z15" i="27"/>
  <c r="AA16" i="27"/>
  <c r="AF16" i="27" s="1"/>
  <c r="AA72" i="27"/>
  <c r="AF72" i="27" s="1"/>
  <c r="Z71" i="27"/>
  <c r="Q63" i="27"/>
  <c r="P62" i="27"/>
  <c r="Z42" i="27"/>
  <c r="AA43" i="27"/>
  <c r="AF43" i="27" s="1"/>
  <c r="P61" i="26"/>
  <c r="Q62" i="26"/>
  <c r="AA77" i="26"/>
  <c r="AF77" i="26" s="1"/>
  <c r="Z76" i="26"/>
  <c r="AA49" i="26"/>
  <c r="AF49" i="26" s="1"/>
  <c r="Z48" i="26"/>
  <c r="P37" i="26"/>
  <c r="Q38" i="26"/>
  <c r="Z16" i="26"/>
  <c r="AA17" i="26"/>
  <c r="AF17" i="26" s="1"/>
  <c r="P8" i="26"/>
  <c r="Q9" i="26"/>
  <c r="P34" i="25"/>
  <c r="Q35" i="25"/>
  <c r="AA46" i="25"/>
  <c r="X133" i="46" s="1"/>
  <c r="Y133" i="46" s="1"/>
  <c r="Z45" i="25"/>
  <c r="P8" i="25"/>
  <c r="Q9" i="25"/>
  <c r="Z15" i="25"/>
  <c r="AA16" i="25"/>
  <c r="AF16" i="25" s="1"/>
  <c r="Q63" i="25"/>
  <c r="P62" i="25"/>
  <c r="AA73" i="25"/>
  <c r="Z72" i="25"/>
  <c r="AA17" i="24"/>
  <c r="AF17" i="24" s="1"/>
  <c r="Z16" i="24"/>
  <c r="Q62" i="24"/>
  <c r="P61" i="24"/>
  <c r="AA74" i="24"/>
  <c r="AF74" i="24" s="1"/>
  <c r="Z73" i="24"/>
  <c r="P8" i="24"/>
  <c r="Q9" i="24"/>
  <c r="Q35" i="24"/>
  <c r="P34" i="24"/>
  <c r="AA45" i="24"/>
  <c r="AF45" i="24" s="1"/>
  <c r="Z44" i="24"/>
  <c r="P62" i="23"/>
  <c r="Q63" i="23"/>
  <c r="Z21" i="23"/>
  <c r="AA22" i="23"/>
  <c r="AF22" i="23" s="1"/>
  <c r="Q35" i="23"/>
  <c r="P34" i="23"/>
  <c r="AA76" i="23"/>
  <c r="AF76" i="23" s="1"/>
  <c r="Z75" i="23"/>
  <c r="AA50" i="23"/>
  <c r="AF50" i="23" s="1"/>
  <c r="Z49" i="23"/>
  <c r="P7" i="23"/>
  <c r="Q8" i="23"/>
  <c r="AA73" i="22"/>
  <c r="Z72" i="22"/>
  <c r="AA46" i="22"/>
  <c r="X130" i="46" s="1"/>
  <c r="Y130" i="46" s="1"/>
  <c r="Z45" i="22"/>
  <c r="P35" i="22"/>
  <c r="Q36" i="22"/>
  <c r="P9" i="22"/>
  <c r="Q10" i="22"/>
  <c r="Q64" i="22"/>
  <c r="P63" i="22"/>
  <c r="AA21" i="22"/>
  <c r="AF21" i="22" s="1"/>
  <c r="Z20" i="22"/>
  <c r="P35" i="21"/>
  <c r="Q36" i="21"/>
  <c r="Z46" i="21"/>
  <c r="AA47" i="21"/>
  <c r="AF47" i="21" s="1"/>
  <c r="Q63" i="21"/>
  <c r="P62" i="21"/>
  <c r="AA75" i="21"/>
  <c r="AF75" i="21" s="1"/>
  <c r="Z74" i="21"/>
  <c r="AA22" i="21"/>
  <c r="AF22" i="21" s="1"/>
  <c r="Z21" i="21"/>
  <c r="Q8" i="21"/>
  <c r="P7" i="21"/>
  <c r="P36" i="20"/>
  <c r="Q37" i="20"/>
  <c r="AA75" i="20"/>
  <c r="AF75" i="20" s="1"/>
  <c r="Z74" i="20"/>
  <c r="P62" i="20"/>
  <c r="Q63" i="20"/>
  <c r="AA44" i="20"/>
  <c r="AF44" i="20" s="1"/>
  <c r="Z43" i="20"/>
  <c r="AA17" i="20"/>
  <c r="AF17" i="20" s="1"/>
  <c r="Z16" i="20"/>
  <c r="Q8" i="20"/>
  <c r="P7" i="20"/>
  <c r="Z18" i="19"/>
  <c r="AA19" i="19"/>
  <c r="X99" i="46" s="1"/>
  <c r="Y99" i="46" s="1"/>
  <c r="AA45" i="19"/>
  <c r="AF45" i="19" s="1"/>
  <c r="Z44" i="19"/>
  <c r="AA73" i="19"/>
  <c r="Z72" i="19"/>
  <c r="P62" i="19"/>
  <c r="Q63" i="19"/>
  <c r="Q38" i="19"/>
  <c r="P37" i="19"/>
  <c r="Q9" i="19"/>
  <c r="P8" i="19"/>
  <c r="Q35" i="17"/>
  <c r="P34" i="17"/>
  <c r="Q63" i="17"/>
  <c r="P62" i="17"/>
  <c r="Q9" i="17"/>
  <c r="P8" i="17"/>
  <c r="AA44" i="17"/>
  <c r="AF44" i="17" s="1"/>
  <c r="Z43" i="17"/>
  <c r="Z71" i="17"/>
  <c r="AA72" i="17"/>
  <c r="AF72" i="17" s="1"/>
  <c r="Z14" i="17"/>
  <c r="AA15" i="17"/>
  <c r="AF15" i="17" s="1"/>
  <c r="Z71" i="5"/>
  <c r="AA72" i="5"/>
  <c r="AF72" i="5" s="1"/>
  <c r="P60" i="5"/>
  <c r="Q61" i="5"/>
  <c r="Z46" i="5"/>
  <c r="AA47" i="5"/>
  <c r="AF47" i="5" s="1"/>
  <c r="P34" i="5"/>
  <c r="Q35" i="5"/>
  <c r="X63" i="46" l="1"/>
  <c r="Y63" i="46" s="1"/>
  <c r="F63" i="46" s="1"/>
  <c r="G63" i="46" s="1"/>
  <c r="X155" i="46"/>
  <c r="Y155" i="46" s="1"/>
  <c r="X73" i="46"/>
  <c r="Y73" i="46" s="1"/>
  <c r="F73" i="46" s="1"/>
  <c r="G73" i="46" s="1"/>
  <c r="X165" i="46"/>
  <c r="Y165" i="46" s="1"/>
  <c r="X66" i="46"/>
  <c r="Y66" i="46" s="1"/>
  <c r="F66" i="46" s="1"/>
  <c r="G66" i="46" s="1"/>
  <c r="X158" i="46"/>
  <c r="Y158" i="46" s="1"/>
  <c r="X69" i="46"/>
  <c r="Y69" i="46" s="1"/>
  <c r="F69" i="46" s="1"/>
  <c r="G69" i="46" s="1"/>
  <c r="X161" i="46"/>
  <c r="Y161" i="46" s="1"/>
  <c r="X82" i="46"/>
  <c r="Y82" i="46" s="1"/>
  <c r="F82" i="46" s="1"/>
  <c r="G82" i="46" s="1"/>
  <c r="X174" i="46"/>
  <c r="Y174" i="46" s="1"/>
  <c r="X85" i="46"/>
  <c r="Y85" i="46" s="1"/>
  <c r="F85" i="46" s="1"/>
  <c r="G85" i="46" s="1"/>
  <c r="X177" i="46"/>
  <c r="Y177" i="46" s="1"/>
  <c r="N1585" i="47"/>
  <c r="O1585" i="47" s="1"/>
  <c r="P9" i="46" s="1"/>
  <c r="O1586" i="47"/>
  <c r="N1225" i="47"/>
  <c r="O1225" i="47" s="1"/>
  <c r="P11" i="46" s="1"/>
  <c r="O1226" i="47"/>
  <c r="N1285" i="47"/>
  <c r="O1285" i="47" s="1"/>
  <c r="P32" i="46" s="1"/>
  <c r="O1286" i="47"/>
  <c r="J659" i="56"/>
  <c r="K659" i="56" s="1"/>
  <c r="J1279" i="56"/>
  <c r="K1279" i="56" s="1"/>
  <c r="J1282" i="56"/>
  <c r="K1282" i="56" s="1"/>
  <c r="J1267" i="56"/>
  <c r="K1267" i="56" s="1"/>
  <c r="J1270" i="56"/>
  <c r="K1270" i="56" s="1"/>
  <c r="J1273" i="56"/>
  <c r="K1273" i="56" s="1"/>
  <c r="J117" i="56"/>
  <c r="K117" i="56" s="1"/>
  <c r="J116" i="56"/>
  <c r="K116" i="56" s="1"/>
  <c r="J119" i="56"/>
  <c r="K119" i="56" s="1"/>
  <c r="J122" i="56"/>
  <c r="K122" i="56" s="1"/>
  <c r="J106" i="56"/>
  <c r="K106" i="56" s="1"/>
  <c r="J679" i="56"/>
  <c r="K679" i="56" s="1"/>
  <c r="J682" i="56"/>
  <c r="K682" i="56" s="1"/>
  <c r="J667" i="56"/>
  <c r="K667" i="56" s="1"/>
  <c r="J670" i="56"/>
  <c r="K670" i="56" s="1"/>
  <c r="J673" i="56"/>
  <c r="K673" i="56" s="1"/>
  <c r="J177" i="56"/>
  <c r="K177" i="56" s="1"/>
  <c r="J180" i="56"/>
  <c r="K180" i="56" s="1"/>
  <c r="J183" i="56"/>
  <c r="K183" i="56" s="1"/>
  <c r="J182" i="56"/>
  <c r="K182" i="56" s="1"/>
  <c r="J167" i="56"/>
  <c r="K167" i="56" s="1"/>
  <c r="J1017" i="56"/>
  <c r="K1017" i="56" s="1"/>
  <c r="J1020" i="56"/>
  <c r="K1020" i="56" s="1"/>
  <c r="J1005" i="56"/>
  <c r="K1005" i="56" s="1"/>
  <c r="J1008" i="56"/>
  <c r="K1008" i="56" s="1"/>
  <c r="J1015" i="56"/>
  <c r="K1015" i="56" s="1"/>
  <c r="J143" i="56"/>
  <c r="K143" i="56" s="1"/>
  <c r="J128" i="56"/>
  <c r="K128" i="56" s="1"/>
  <c r="J131" i="56"/>
  <c r="K131" i="56" s="1"/>
  <c r="J134" i="56"/>
  <c r="K134" i="56" s="1"/>
  <c r="J124" i="56"/>
  <c r="K124" i="56" s="1"/>
  <c r="J1071" i="56"/>
  <c r="K1071" i="56" s="1"/>
  <c r="J1074" i="56"/>
  <c r="K1074" i="56" s="1"/>
  <c r="J1076" i="56"/>
  <c r="K1076" i="56" s="1"/>
  <c r="J1083" i="56"/>
  <c r="K1083" i="56" s="1"/>
  <c r="J1064" i="56"/>
  <c r="K1064" i="56" s="1"/>
  <c r="J1291" i="56"/>
  <c r="K1291" i="56" s="1"/>
  <c r="J1294" i="56"/>
  <c r="K1294" i="56" s="1"/>
  <c r="J1293" i="56"/>
  <c r="K1293" i="56" s="1"/>
  <c r="J1299" i="56"/>
  <c r="K1299" i="56" s="1"/>
  <c r="J1284" i="56"/>
  <c r="K1284" i="56" s="1"/>
  <c r="J1673" i="56"/>
  <c r="K1673" i="56" s="1"/>
  <c r="J1679" i="56"/>
  <c r="K1679" i="56" s="1"/>
  <c r="J1678" i="56"/>
  <c r="K1678" i="56" s="1"/>
  <c r="J1677" i="56"/>
  <c r="K1677" i="56" s="1"/>
  <c r="J1665" i="56"/>
  <c r="K1665" i="56" s="1"/>
  <c r="J454" i="56"/>
  <c r="K454" i="56" s="1"/>
  <c r="J449" i="56"/>
  <c r="K449" i="56" s="1"/>
  <c r="J456" i="56"/>
  <c r="K456" i="56" s="1"/>
  <c r="J458" i="56"/>
  <c r="K458" i="56" s="1"/>
  <c r="J446" i="56"/>
  <c r="K446" i="56" s="1"/>
  <c r="J393" i="56"/>
  <c r="K393" i="56" s="1"/>
  <c r="J396" i="56"/>
  <c r="K396" i="56" s="1"/>
  <c r="J395" i="56"/>
  <c r="K395" i="56" s="1"/>
  <c r="J394" i="56"/>
  <c r="K394" i="56" s="1"/>
  <c r="J388" i="56"/>
  <c r="K388" i="56" s="1"/>
  <c r="J1272" i="56"/>
  <c r="K1272" i="56" s="1"/>
  <c r="J1278" i="56"/>
  <c r="K1278" i="56" s="1"/>
  <c r="J1281" i="56"/>
  <c r="K1281" i="56" s="1"/>
  <c r="J1266" i="56"/>
  <c r="K1266" i="56" s="1"/>
  <c r="J1269" i="56"/>
  <c r="K1269" i="56" s="1"/>
  <c r="J114" i="56"/>
  <c r="K114" i="56" s="1"/>
  <c r="J113" i="56"/>
  <c r="K113" i="56" s="1"/>
  <c r="J112" i="56"/>
  <c r="K112" i="56" s="1"/>
  <c r="J118" i="56"/>
  <c r="K118" i="56" s="1"/>
  <c r="J105" i="56"/>
  <c r="K105" i="56" s="1"/>
  <c r="J672" i="56"/>
  <c r="K672" i="56" s="1"/>
  <c r="J678" i="56"/>
  <c r="K678" i="56" s="1"/>
  <c r="J681" i="56"/>
  <c r="K681" i="56" s="1"/>
  <c r="J666" i="56"/>
  <c r="K666" i="56" s="1"/>
  <c r="J669" i="56"/>
  <c r="K669" i="56" s="1"/>
  <c r="J174" i="56"/>
  <c r="K174" i="56" s="1"/>
  <c r="J176" i="56"/>
  <c r="K176" i="56" s="1"/>
  <c r="J179" i="56"/>
  <c r="K179" i="56" s="1"/>
  <c r="J178" i="56"/>
  <c r="K178" i="56" s="1"/>
  <c r="J166" i="56"/>
  <c r="K166" i="56" s="1"/>
  <c r="J1014" i="56"/>
  <c r="K1014" i="56" s="1"/>
  <c r="J1016" i="56"/>
  <c r="K1016" i="56" s="1"/>
  <c r="J1023" i="56"/>
  <c r="K1023" i="56" s="1"/>
  <c r="J1004" i="56"/>
  <c r="K1004" i="56" s="1"/>
  <c r="J1011" i="56"/>
  <c r="K1011" i="56" s="1"/>
  <c r="J140" i="56"/>
  <c r="K140" i="56" s="1"/>
  <c r="J139" i="56"/>
  <c r="K139" i="56" s="1"/>
  <c r="J142" i="56"/>
  <c r="K142" i="56" s="1"/>
  <c r="J127" i="56"/>
  <c r="K127" i="56" s="1"/>
  <c r="J130" i="56"/>
  <c r="K130" i="56" s="1"/>
  <c r="J1082" i="56"/>
  <c r="K1082" i="56" s="1"/>
  <c r="J1067" i="56"/>
  <c r="K1067" i="56" s="1"/>
  <c r="J1070" i="56"/>
  <c r="K1070" i="56" s="1"/>
  <c r="J1073" i="56"/>
  <c r="K1073" i="56" s="1"/>
  <c r="J1079" i="56"/>
  <c r="K1079" i="56" s="1"/>
  <c r="J1302" i="56"/>
  <c r="K1302" i="56" s="1"/>
  <c r="J1287" i="56"/>
  <c r="K1287" i="56" s="1"/>
  <c r="J1290" i="56"/>
  <c r="K1290" i="56" s="1"/>
  <c r="J1289" i="56"/>
  <c r="K1289" i="56" s="1"/>
  <c r="J1296" i="56"/>
  <c r="K1296" i="56" s="1"/>
  <c r="J1669" i="56"/>
  <c r="K1669" i="56" s="1"/>
  <c r="J1672" i="56"/>
  <c r="K1672" i="56" s="1"/>
  <c r="J1675" i="56"/>
  <c r="K1675" i="56" s="1"/>
  <c r="J1674" i="56"/>
  <c r="K1674" i="56" s="1"/>
  <c r="J1664" i="56"/>
  <c r="K1664" i="56" s="1"/>
  <c r="J450" i="56"/>
  <c r="K450" i="56" s="1"/>
  <c r="J448" i="56"/>
  <c r="K448" i="56" s="1"/>
  <c r="J452" i="56"/>
  <c r="K452" i="56" s="1"/>
  <c r="J455" i="56"/>
  <c r="K455" i="56" s="1"/>
  <c r="J445" i="56"/>
  <c r="K445" i="56" s="1"/>
  <c r="J389" i="56"/>
  <c r="K389" i="56" s="1"/>
  <c r="J392" i="56"/>
  <c r="K392" i="56" s="1"/>
  <c r="J391" i="56"/>
  <c r="K391" i="56" s="1"/>
  <c r="J390" i="56"/>
  <c r="K390" i="56" s="1"/>
  <c r="J384" i="56"/>
  <c r="K384" i="56" s="1"/>
  <c r="J1268" i="56"/>
  <c r="K1268" i="56" s="1"/>
  <c r="J1275" i="56"/>
  <c r="K1275" i="56" s="1"/>
  <c r="J1277" i="56"/>
  <c r="K1277" i="56" s="1"/>
  <c r="J1280" i="56"/>
  <c r="K1280" i="56" s="1"/>
  <c r="J1265" i="56"/>
  <c r="K1265" i="56" s="1"/>
  <c r="J110" i="56"/>
  <c r="K110" i="56" s="1"/>
  <c r="J109" i="56"/>
  <c r="K109" i="56" s="1"/>
  <c r="J108" i="56"/>
  <c r="K108" i="56" s="1"/>
  <c r="J115" i="56"/>
  <c r="K115" i="56" s="1"/>
  <c r="J104" i="56"/>
  <c r="K104" i="56" s="1"/>
  <c r="J668" i="56"/>
  <c r="K668" i="56" s="1"/>
  <c r="J675" i="56"/>
  <c r="K675" i="56" s="1"/>
  <c r="J677" i="56"/>
  <c r="K677" i="56" s="1"/>
  <c r="J680" i="56"/>
  <c r="K680" i="56" s="1"/>
  <c r="J665" i="56"/>
  <c r="K665" i="56" s="1"/>
  <c r="J170" i="56"/>
  <c r="K170" i="56" s="1"/>
  <c r="J173" i="56"/>
  <c r="K173" i="56" s="1"/>
  <c r="J172" i="56"/>
  <c r="K172" i="56" s="1"/>
  <c r="J175" i="56"/>
  <c r="K175" i="56" s="1"/>
  <c r="J165" i="56"/>
  <c r="K165" i="56" s="1"/>
  <c r="J1010" i="56"/>
  <c r="K1010" i="56" s="1"/>
  <c r="J1013" i="56"/>
  <c r="K1013" i="56" s="1"/>
  <c r="J1019" i="56"/>
  <c r="K1019" i="56" s="1"/>
  <c r="J1022" i="56"/>
  <c r="K1022" i="56" s="1"/>
  <c r="J1007" i="56"/>
  <c r="K1007" i="56" s="1"/>
  <c r="J133" i="56"/>
  <c r="K133" i="56" s="1"/>
  <c r="J136" i="56"/>
  <c r="K136" i="56" s="1"/>
  <c r="J138" i="56"/>
  <c r="K138" i="56" s="1"/>
  <c r="J141" i="56"/>
  <c r="K141" i="56" s="1"/>
  <c r="J126" i="56"/>
  <c r="K126" i="56" s="1"/>
  <c r="J1078" i="56"/>
  <c r="K1078" i="56" s="1"/>
  <c r="J1081" i="56"/>
  <c r="K1081" i="56" s="1"/>
  <c r="J1066" i="56"/>
  <c r="K1066" i="56" s="1"/>
  <c r="J1069" i="56"/>
  <c r="K1069" i="56" s="1"/>
  <c r="J1072" i="56"/>
  <c r="K1072" i="56" s="1"/>
  <c r="J1298" i="56"/>
  <c r="K1298" i="56" s="1"/>
  <c r="J1301" i="56"/>
  <c r="K1301" i="56" s="1"/>
  <c r="J1286" i="56"/>
  <c r="K1286" i="56" s="1"/>
  <c r="J1285" i="56"/>
  <c r="K1285" i="56" s="1"/>
  <c r="J1292" i="56"/>
  <c r="K1292" i="56" s="1"/>
  <c r="J1680" i="56"/>
  <c r="K1680" i="56" s="1"/>
  <c r="J1667" i="56"/>
  <c r="K1667" i="56" s="1"/>
  <c r="J1668" i="56"/>
  <c r="K1668" i="56" s="1"/>
  <c r="J1671" i="56"/>
  <c r="K1671" i="56" s="1"/>
  <c r="J1670" i="56"/>
  <c r="K1670" i="56" s="1"/>
  <c r="J461" i="56"/>
  <c r="K461" i="56" s="1"/>
  <c r="J460" i="56"/>
  <c r="K460" i="56" s="1"/>
  <c r="J463" i="56"/>
  <c r="K463" i="56" s="1"/>
  <c r="J444" i="56"/>
  <c r="K444" i="56" s="1"/>
  <c r="J451" i="56"/>
  <c r="K451" i="56" s="1"/>
  <c r="J403" i="56"/>
  <c r="K403" i="56" s="1"/>
  <c r="J402" i="56"/>
  <c r="K402" i="56" s="1"/>
  <c r="J401" i="56"/>
  <c r="K401" i="56" s="1"/>
  <c r="J386" i="56"/>
  <c r="K386" i="56" s="1"/>
  <c r="J387" i="56"/>
  <c r="K387" i="56" s="1"/>
  <c r="J662" i="56"/>
  <c r="K662" i="56" s="1"/>
  <c r="J1283" i="56"/>
  <c r="K1283" i="56" s="1"/>
  <c r="J1264" i="56"/>
  <c r="K1264" i="56" s="1"/>
  <c r="J1271" i="56"/>
  <c r="K1271" i="56" s="1"/>
  <c r="J1274" i="56"/>
  <c r="K1274" i="56" s="1"/>
  <c r="J1276" i="56"/>
  <c r="K1276" i="56" s="1"/>
  <c r="J121" i="56"/>
  <c r="K121" i="56" s="1"/>
  <c r="J120" i="56"/>
  <c r="K120" i="56" s="1"/>
  <c r="J123" i="56"/>
  <c r="K123" i="56" s="1"/>
  <c r="J107" i="56"/>
  <c r="K107" i="56" s="1"/>
  <c r="J111" i="56"/>
  <c r="K111" i="56" s="1"/>
  <c r="J683" i="56"/>
  <c r="K683" i="56" s="1"/>
  <c r="J664" i="56"/>
  <c r="K664" i="56" s="1"/>
  <c r="J671" i="56"/>
  <c r="K671" i="56" s="1"/>
  <c r="J674" i="56"/>
  <c r="K674" i="56" s="1"/>
  <c r="J676" i="56"/>
  <c r="K676" i="56" s="1"/>
  <c r="J181" i="56"/>
  <c r="K181" i="56" s="1"/>
  <c r="J164" i="56"/>
  <c r="K164" i="56" s="1"/>
  <c r="J169" i="56"/>
  <c r="K169" i="56" s="1"/>
  <c r="J168" i="56"/>
  <c r="K168" i="56" s="1"/>
  <c r="J171" i="56"/>
  <c r="K171" i="56" s="1"/>
  <c r="J1021" i="56"/>
  <c r="K1021" i="56" s="1"/>
  <c r="J1006" i="56"/>
  <c r="K1006" i="56" s="1"/>
  <c r="J1009" i="56"/>
  <c r="K1009" i="56" s="1"/>
  <c r="J1012" i="56"/>
  <c r="K1012" i="56" s="1"/>
  <c r="J1018" i="56"/>
  <c r="K1018" i="56" s="1"/>
  <c r="J129" i="56"/>
  <c r="K129" i="56" s="1"/>
  <c r="J132" i="56"/>
  <c r="K132" i="56" s="1"/>
  <c r="J135" i="56"/>
  <c r="K135" i="56" s="1"/>
  <c r="J137" i="56"/>
  <c r="K137" i="56" s="1"/>
  <c r="J125" i="56"/>
  <c r="K125" i="56" s="1"/>
  <c r="J1075" i="56"/>
  <c r="K1075" i="56" s="1"/>
  <c r="J1077" i="56"/>
  <c r="K1077" i="56" s="1"/>
  <c r="J1080" i="56"/>
  <c r="K1080" i="56" s="1"/>
  <c r="J1065" i="56"/>
  <c r="K1065" i="56" s="1"/>
  <c r="J1068" i="56"/>
  <c r="K1068" i="56" s="1"/>
  <c r="J1295" i="56"/>
  <c r="K1295" i="56" s="1"/>
  <c r="J1297" i="56"/>
  <c r="K1297" i="56" s="1"/>
  <c r="J1300" i="56"/>
  <c r="K1300" i="56" s="1"/>
  <c r="J1303" i="56"/>
  <c r="K1303" i="56" s="1"/>
  <c r="J1288" i="56"/>
  <c r="K1288" i="56" s="1"/>
  <c r="J1676" i="56"/>
  <c r="K1676" i="56" s="1"/>
  <c r="J1683" i="56"/>
  <c r="K1683" i="56" s="1"/>
  <c r="J1682" i="56"/>
  <c r="K1682" i="56" s="1"/>
  <c r="J1681" i="56"/>
  <c r="K1681" i="56" s="1"/>
  <c r="J1666" i="56"/>
  <c r="K1666" i="56" s="1"/>
  <c r="J457" i="56"/>
  <c r="K457" i="56" s="1"/>
  <c r="J453" i="56"/>
  <c r="K453" i="56" s="1"/>
  <c r="J459" i="56"/>
  <c r="K459" i="56" s="1"/>
  <c r="J462" i="56"/>
  <c r="K462" i="56" s="1"/>
  <c r="J447" i="56"/>
  <c r="K447" i="56" s="1"/>
  <c r="J400" i="56"/>
  <c r="K400" i="56" s="1"/>
  <c r="J399" i="56"/>
  <c r="K399" i="56" s="1"/>
  <c r="J398" i="56"/>
  <c r="K398" i="56" s="1"/>
  <c r="J397" i="56"/>
  <c r="K397" i="56" s="1"/>
  <c r="J385" i="56"/>
  <c r="K385" i="56" s="1"/>
  <c r="H25" i="56"/>
  <c r="I25" i="56" s="1"/>
  <c r="H26" i="56"/>
  <c r="I26" i="56" s="1"/>
  <c r="H27" i="56"/>
  <c r="I27" i="56" s="1"/>
  <c r="H32" i="56"/>
  <c r="I32" i="56" s="1"/>
  <c r="H36" i="56"/>
  <c r="I36" i="56" s="1"/>
  <c r="H39" i="56"/>
  <c r="I39" i="56" s="1"/>
  <c r="H43" i="56"/>
  <c r="I43" i="56" s="1"/>
  <c r="H24" i="56"/>
  <c r="I24" i="56" s="1"/>
  <c r="H29" i="56"/>
  <c r="I29" i="56" s="1"/>
  <c r="H33" i="56"/>
  <c r="I33" i="56" s="1"/>
  <c r="H40" i="56"/>
  <c r="I40" i="56" s="1"/>
  <c r="H28" i="56"/>
  <c r="I28" i="56" s="1"/>
  <c r="H30" i="56"/>
  <c r="I30" i="56" s="1"/>
  <c r="H34" i="56"/>
  <c r="I34" i="56" s="1"/>
  <c r="H37" i="56"/>
  <c r="I37" i="56" s="1"/>
  <c r="H41" i="56"/>
  <c r="I41" i="56" s="1"/>
  <c r="H31" i="56"/>
  <c r="I31" i="56" s="1"/>
  <c r="H35" i="56"/>
  <c r="I35" i="56" s="1"/>
  <c r="H38" i="56"/>
  <c r="I38" i="56" s="1"/>
  <c r="H42" i="56"/>
  <c r="I42" i="56" s="1"/>
  <c r="H746" i="56"/>
  <c r="I746" i="56" s="1"/>
  <c r="H750" i="56"/>
  <c r="I750" i="56" s="1"/>
  <c r="H754" i="56"/>
  <c r="I754" i="56" s="1"/>
  <c r="H758" i="56"/>
  <c r="I758" i="56" s="1"/>
  <c r="H762" i="56"/>
  <c r="I762" i="56" s="1"/>
  <c r="H747" i="56"/>
  <c r="I747" i="56" s="1"/>
  <c r="H751" i="56"/>
  <c r="I751" i="56" s="1"/>
  <c r="H755" i="56"/>
  <c r="I755" i="56" s="1"/>
  <c r="H759" i="56"/>
  <c r="I759" i="56" s="1"/>
  <c r="H763" i="56"/>
  <c r="I763" i="56" s="1"/>
  <c r="H744" i="56"/>
  <c r="I744" i="56" s="1"/>
  <c r="H748" i="56"/>
  <c r="I748" i="56" s="1"/>
  <c r="H752" i="56"/>
  <c r="I752" i="56" s="1"/>
  <c r="H756" i="56"/>
  <c r="I756" i="56" s="1"/>
  <c r="H760" i="56"/>
  <c r="I760" i="56" s="1"/>
  <c r="H745" i="56"/>
  <c r="I745" i="56" s="1"/>
  <c r="H749" i="56"/>
  <c r="I749" i="56" s="1"/>
  <c r="H753" i="56"/>
  <c r="I753" i="56" s="1"/>
  <c r="H757" i="56"/>
  <c r="I757" i="56" s="1"/>
  <c r="H761" i="56"/>
  <c r="I761" i="56" s="1"/>
  <c r="H1185" i="56"/>
  <c r="I1185" i="56" s="1"/>
  <c r="H1186" i="56"/>
  <c r="I1186" i="56" s="1"/>
  <c r="H1187" i="56"/>
  <c r="I1187" i="56" s="1"/>
  <c r="H1184" i="56"/>
  <c r="I1184" i="56" s="1"/>
  <c r="H1191" i="56"/>
  <c r="I1191" i="56" s="1"/>
  <c r="H1195" i="56"/>
  <c r="I1195" i="56" s="1"/>
  <c r="H1198" i="56"/>
  <c r="I1198" i="56" s="1"/>
  <c r="H1202" i="56"/>
  <c r="I1202" i="56" s="1"/>
  <c r="H1188" i="56"/>
  <c r="I1188" i="56" s="1"/>
  <c r="H1192" i="56"/>
  <c r="I1192" i="56" s="1"/>
  <c r="H1199" i="56"/>
  <c r="I1199" i="56" s="1"/>
  <c r="H1203" i="56"/>
  <c r="I1203" i="56" s="1"/>
  <c r="H1189" i="56"/>
  <c r="I1189" i="56" s="1"/>
  <c r="H1193" i="56"/>
  <c r="I1193" i="56" s="1"/>
  <c r="H1196" i="56"/>
  <c r="I1196" i="56" s="1"/>
  <c r="H1200" i="56"/>
  <c r="I1200" i="56" s="1"/>
  <c r="H1190" i="56"/>
  <c r="I1190" i="56" s="1"/>
  <c r="H1194" i="56"/>
  <c r="I1194" i="56" s="1"/>
  <c r="H1197" i="56"/>
  <c r="I1197" i="56" s="1"/>
  <c r="H1201" i="56"/>
  <c r="I1201" i="56" s="1"/>
  <c r="H328" i="56"/>
  <c r="I328" i="56" s="1"/>
  <c r="H332" i="56"/>
  <c r="I332" i="56" s="1"/>
  <c r="H336" i="56"/>
  <c r="I336" i="56" s="1"/>
  <c r="H340" i="56"/>
  <c r="I340" i="56" s="1"/>
  <c r="H324" i="56"/>
  <c r="I324" i="56" s="1"/>
  <c r="H325" i="56"/>
  <c r="I325" i="56" s="1"/>
  <c r="H329" i="56"/>
  <c r="I329" i="56" s="1"/>
  <c r="H333" i="56"/>
  <c r="I333" i="56" s="1"/>
  <c r="H337" i="56"/>
  <c r="I337" i="56" s="1"/>
  <c r="H341" i="56"/>
  <c r="I341" i="56" s="1"/>
  <c r="H326" i="56"/>
  <c r="I326" i="56" s="1"/>
  <c r="H330" i="56"/>
  <c r="I330" i="56" s="1"/>
  <c r="H334" i="56"/>
  <c r="I334" i="56" s="1"/>
  <c r="H338" i="56"/>
  <c r="I338" i="56" s="1"/>
  <c r="H342" i="56"/>
  <c r="I342" i="56" s="1"/>
  <c r="H327" i="56"/>
  <c r="I327" i="56" s="1"/>
  <c r="H331" i="56"/>
  <c r="I331" i="56" s="1"/>
  <c r="H335" i="56"/>
  <c r="I335" i="56" s="1"/>
  <c r="H339" i="56"/>
  <c r="I339" i="56" s="1"/>
  <c r="H343" i="56"/>
  <c r="I343" i="56" s="1"/>
  <c r="H925" i="56"/>
  <c r="I925" i="56" s="1"/>
  <c r="H929" i="56"/>
  <c r="I929" i="56" s="1"/>
  <c r="H933" i="56"/>
  <c r="I933" i="56" s="1"/>
  <c r="H937" i="56"/>
  <c r="I937" i="56" s="1"/>
  <c r="H941" i="56"/>
  <c r="I941" i="56" s="1"/>
  <c r="H926" i="56"/>
  <c r="I926" i="56" s="1"/>
  <c r="H930" i="56"/>
  <c r="I930" i="56" s="1"/>
  <c r="H934" i="56"/>
  <c r="I934" i="56" s="1"/>
  <c r="H938" i="56"/>
  <c r="I938" i="56" s="1"/>
  <c r="H942" i="56"/>
  <c r="I942" i="56" s="1"/>
  <c r="H927" i="56"/>
  <c r="I927" i="56" s="1"/>
  <c r="H931" i="56"/>
  <c r="I931" i="56" s="1"/>
  <c r="H935" i="56"/>
  <c r="I935" i="56" s="1"/>
  <c r="H939" i="56"/>
  <c r="I939" i="56" s="1"/>
  <c r="H943" i="56"/>
  <c r="I943" i="56" s="1"/>
  <c r="H924" i="56"/>
  <c r="I924" i="56" s="1"/>
  <c r="H928" i="56"/>
  <c r="I928" i="56" s="1"/>
  <c r="H932" i="56"/>
  <c r="I932" i="56" s="1"/>
  <c r="H936" i="56"/>
  <c r="I936" i="56" s="1"/>
  <c r="H940" i="56"/>
  <c r="I940" i="56" s="1"/>
  <c r="H706" i="56"/>
  <c r="I706" i="56" s="1"/>
  <c r="H710" i="56"/>
  <c r="I710" i="56" s="1"/>
  <c r="H714" i="56"/>
  <c r="I714" i="56" s="1"/>
  <c r="H717" i="56"/>
  <c r="I717" i="56" s="1"/>
  <c r="H721" i="56"/>
  <c r="I721" i="56" s="1"/>
  <c r="H707" i="56"/>
  <c r="I707" i="56" s="1"/>
  <c r="H711" i="56"/>
  <c r="I711" i="56" s="1"/>
  <c r="H715" i="56"/>
  <c r="I715" i="56" s="1"/>
  <c r="H718" i="56"/>
  <c r="I718" i="56" s="1"/>
  <c r="H722" i="56"/>
  <c r="I722" i="56" s="1"/>
  <c r="H704" i="56"/>
  <c r="I704" i="56" s="1"/>
  <c r="H708" i="56"/>
  <c r="I708" i="56" s="1"/>
  <c r="H712" i="56"/>
  <c r="I712" i="56" s="1"/>
  <c r="H719" i="56"/>
  <c r="I719" i="56" s="1"/>
  <c r="H723" i="56"/>
  <c r="I723" i="56" s="1"/>
  <c r="H705" i="56"/>
  <c r="I705" i="56" s="1"/>
  <c r="H709" i="56"/>
  <c r="I709" i="56" s="1"/>
  <c r="H713" i="56"/>
  <c r="I713" i="56" s="1"/>
  <c r="H716" i="56"/>
  <c r="I716" i="56" s="1"/>
  <c r="H720" i="56"/>
  <c r="I720" i="56" s="1"/>
  <c r="H1546" i="56"/>
  <c r="I1546" i="56" s="1"/>
  <c r="H1547" i="56"/>
  <c r="I1547" i="56" s="1"/>
  <c r="H1544" i="56"/>
  <c r="I1544" i="56" s="1"/>
  <c r="H1548" i="56"/>
  <c r="I1548" i="56" s="1"/>
  <c r="H1552" i="56"/>
  <c r="I1552" i="56" s="1"/>
  <c r="H1559" i="56"/>
  <c r="I1559" i="56" s="1"/>
  <c r="H1563" i="56"/>
  <c r="I1563" i="56" s="1"/>
  <c r="H1545" i="56"/>
  <c r="I1545" i="56" s="1"/>
  <c r="H1549" i="56"/>
  <c r="I1549" i="56" s="1"/>
  <c r="H1553" i="56"/>
  <c r="I1553" i="56" s="1"/>
  <c r="H1556" i="56"/>
  <c r="I1556" i="56" s="1"/>
  <c r="H1560" i="56"/>
  <c r="I1560" i="56" s="1"/>
  <c r="H1550" i="56"/>
  <c r="I1550" i="56" s="1"/>
  <c r="H1554" i="56"/>
  <c r="I1554" i="56" s="1"/>
  <c r="H1557" i="56"/>
  <c r="I1557" i="56" s="1"/>
  <c r="H1561" i="56"/>
  <c r="I1561" i="56" s="1"/>
  <c r="H1551" i="56"/>
  <c r="I1551" i="56" s="1"/>
  <c r="H1555" i="56"/>
  <c r="I1555" i="56" s="1"/>
  <c r="H1558" i="56"/>
  <c r="I1558" i="56" s="1"/>
  <c r="H1562" i="56"/>
  <c r="I1562" i="56" s="1"/>
  <c r="H867" i="56"/>
  <c r="I867" i="56" s="1"/>
  <c r="H871" i="56"/>
  <c r="I871" i="56" s="1"/>
  <c r="H875" i="56"/>
  <c r="I875" i="56" s="1"/>
  <c r="H878" i="56"/>
  <c r="I878" i="56" s="1"/>
  <c r="H882" i="56"/>
  <c r="I882" i="56" s="1"/>
  <c r="H864" i="56"/>
  <c r="I864" i="56" s="1"/>
  <c r="H868" i="56"/>
  <c r="I868" i="56" s="1"/>
  <c r="H872" i="56"/>
  <c r="I872" i="56" s="1"/>
  <c r="H876" i="56"/>
  <c r="I876" i="56" s="1"/>
  <c r="H879" i="56"/>
  <c r="I879" i="56" s="1"/>
  <c r="H883" i="56"/>
  <c r="I883" i="56" s="1"/>
  <c r="H865" i="56"/>
  <c r="I865" i="56" s="1"/>
  <c r="H869" i="56"/>
  <c r="I869" i="56" s="1"/>
  <c r="H873" i="56"/>
  <c r="I873" i="56" s="1"/>
  <c r="H880" i="56"/>
  <c r="I880" i="56" s="1"/>
  <c r="H866" i="56"/>
  <c r="I866" i="56" s="1"/>
  <c r="H870" i="56"/>
  <c r="I870" i="56" s="1"/>
  <c r="H874" i="56"/>
  <c r="I874" i="56" s="1"/>
  <c r="H877" i="56"/>
  <c r="I877" i="56" s="1"/>
  <c r="H881" i="56"/>
  <c r="I881" i="56" s="1"/>
  <c r="H626" i="56"/>
  <c r="I626" i="56" s="1"/>
  <c r="H630" i="56"/>
  <c r="I630" i="56" s="1"/>
  <c r="H634" i="56"/>
  <c r="I634" i="56" s="1"/>
  <c r="H638" i="56"/>
  <c r="I638" i="56" s="1"/>
  <c r="H642" i="56"/>
  <c r="I642" i="56" s="1"/>
  <c r="H627" i="56"/>
  <c r="I627" i="56" s="1"/>
  <c r="H631" i="56"/>
  <c r="I631" i="56" s="1"/>
  <c r="H635" i="56"/>
  <c r="I635" i="56" s="1"/>
  <c r="H639" i="56"/>
  <c r="I639" i="56" s="1"/>
  <c r="H643" i="56"/>
  <c r="I643" i="56" s="1"/>
  <c r="H624" i="56"/>
  <c r="I624" i="56" s="1"/>
  <c r="H628" i="56"/>
  <c r="I628" i="56" s="1"/>
  <c r="H632" i="56"/>
  <c r="I632" i="56" s="1"/>
  <c r="H636" i="56"/>
  <c r="I636" i="56" s="1"/>
  <c r="H640" i="56"/>
  <c r="I640" i="56" s="1"/>
  <c r="H625" i="56"/>
  <c r="I625" i="56" s="1"/>
  <c r="H629" i="56"/>
  <c r="I629" i="56" s="1"/>
  <c r="H633" i="56"/>
  <c r="I633" i="56" s="1"/>
  <c r="H637" i="56"/>
  <c r="I637" i="56" s="1"/>
  <c r="H641" i="56"/>
  <c r="I641" i="56" s="1"/>
  <c r="H1107" i="56"/>
  <c r="I1107" i="56" s="1"/>
  <c r="H1111" i="56"/>
  <c r="I1111" i="56" s="1"/>
  <c r="H1115" i="56"/>
  <c r="I1115" i="56" s="1"/>
  <c r="H1118" i="56"/>
  <c r="I1118" i="56" s="1"/>
  <c r="H1122" i="56"/>
  <c r="I1122" i="56" s="1"/>
  <c r="H1104" i="56"/>
  <c r="I1104" i="56" s="1"/>
  <c r="H1108" i="56"/>
  <c r="I1108" i="56" s="1"/>
  <c r="H1112" i="56"/>
  <c r="I1112" i="56" s="1"/>
  <c r="H1116" i="56"/>
  <c r="I1116" i="56" s="1"/>
  <c r="H1119" i="56"/>
  <c r="I1119" i="56" s="1"/>
  <c r="H1123" i="56"/>
  <c r="I1123" i="56" s="1"/>
  <c r="H1105" i="56"/>
  <c r="I1105" i="56" s="1"/>
  <c r="H1109" i="56"/>
  <c r="I1109" i="56" s="1"/>
  <c r="H1113" i="56"/>
  <c r="I1113" i="56" s="1"/>
  <c r="H1120" i="56"/>
  <c r="I1120" i="56" s="1"/>
  <c r="H1106" i="56"/>
  <c r="I1106" i="56" s="1"/>
  <c r="H1110" i="56"/>
  <c r="I1110" i="56" s="1"/>
  <c r="H1114" i="56"/>
  <c r="I1114" i="56" s="1"/>
  <c r="H1117" i="56"/>
  <c r="I1117" i="56" s="1"/>
  <c r="H1121" i="56"/>
  <c r="I1121" i="56" s="1"/>
  <c r="H1627" i="56"/>
  <c r="I1627" i="56" s="1"/>
  <c r="H1624" i="56"/>
  <c r="I1624" i="56" s="1"/>
  <c r="H1625" i="56"/>
  <c r="I1625" i="56" s="1"/>
  <c r="H1626" i="56"/>
  <c r="I1626" i="56" s="1"/>
  <c r="H1629" i="56"/>
  <c r="I1629" i="56" s="1"/>
  <c r="H1633" i="56"/>
  <c r="I1633" i="56" s="1"/>
  <c r="H1636" i="56"/>
  <c r="I1636" i="56" s="1"/>
  <c r="H1640" i="56"/>
  <c r="I1640" i="56" s="1"/>
  <c r="H1630" i="56"/>
  <c r="I1630" i="56" s="1"/>
  <c r="H1634" i="56"/>
  <c r="I1634" i="56" s="1"/>
  <c r="H1637" i="56"/>
  <c r="I1637" i="56" s="1"/>
  <c r="H1641" i="56"/>
  <c r="I1641" i="56" s="1"/>
  <c r="H1631" i="56"/>
  <c r="I1631" i="56" s="1"/>
  <c r="H1635" i="56"/>
  <c r="I1635" i="56" s="1"/>
  <c r="H1638" i="56"/>
  <c r="I1638" i="56" s="1"/>
  <c r="H1642" i="56"/>
  <c r="I1642" i="56" s="1"/>
  <c r="H1628" i="56"/>
  <c r="I1628" i="56" s="1"/>
  <c r="H1632" i="56"/>
  <c r="I1632" i="56" s="1"/>
  <c r="H1639" i="56"/>
  <c r="I1639" i="56" s="1"/>
  <c r="H1643" i="56"/>
  <c r="I1643" i="56" s="1"/>
  <c r="H6" i="56"/>
  <c r="I6" i="56" s="1"/>
  <c r="H7" i="56"/>
  <c r="I7" i="56" s="1"/>
  <c r="H4" i="56"/>
  <c r="I4" i="56" s="1"/>
  <c r="J4" i="56" s="1"/>
  <c r="K4" i="56" s="1"/>
  <c r="H5" i="56"/>
  <c r="I5" i="56" s="1"/>
  <c r="H9" i="56"/>
  <c r="I9" i="56" s="1"/>
  <c r="H13" i="56"/>
  <c r="I13" i="56" s="1"/>
  <c r="H20" i="56"/>
  <c r="I20" i="56" s="1"/>
  <c r="H10" i="56"/>
  <c r="I10" i="56" s="1"/>
  <c r="H14" i="56"/>
  <c r="I14" i="56" s="1"/>
  <c r="H17" i="56"/>
  <c r="I17" i="56" s="1"/>
  <c r="H21" i="56"/>
  <c r="I21" i="56" s="1"/>
  <c r="H11" i="56"/>
  <c r="I11" i="56" s="1"/>
  <c r="H15" i="56"/>
  <c r="I15" i="56" s="1"/>
  <c r="H18" i="56"/>
  <c r="I18" i="56" s="1"/>
  <c r="H22" i="56"/>
  <c r="I22" i="56" s="1"/>
  <c r="H8" i="56"/>
  <c r="I8" i="56" s="1"/>
  <c r="H12" i="56"/>
  <c r="I12" i="56" s="1"/>
  <c r="H16" i="56"/>
  <c r="I16" i="56" s="1"/>
  <c r="H19" i="56"/>
  <c r="I19" i="56" s="1"/>
  <c r="H23" i="56"/>
  <c r="I23" i="56" s="1"/>
  <c r="AF19" i="19"/>
  <c r="X7" i="46"/>
  <c r="AF46" i="39"/>
  <c r="X55" i="46"/>
  <c r="AF19" i="44"/>
  <c r="X32" i="46"/>
  <c r="Y22" i="46"/>
  <c r="F22" i="46" s="1"/>
  <c r="G22" i="46" s="1"/>
  <c r="Y40" i="46"/>
  <c r="F40" i="46" s="1"/>
  <c r="G40" i="46" s="1"/>
  <c r="Y35" i="46"/>
  <c r="F35" i="46" s="1"/>
  <c r="G35" i="46" s="1"/>
  <c r="AF73" i="19"/>
  <c r="AF73" i="22"/>
  <c r="AF46" i="28"/>
  <c r="X44" i="46"/>
  <c r="AF73" i="29"/>
  <c r="AF46" i="33"/>
  <c r="X49" i="46"/>
  <c r="AF46" i="35"/>
  <c r="X51" i="46"/>
  <c r="AF73" i="41"/>
  <c r="AF19" i="41"/>
  <c r="X29" i="46"/>
  <c r="AF46" i="41"/>
  <c r="X57" i="46"/>
  <c r="AF19" i="43"/>
  <c r="X31" i="46"/>
  <c r="Y24" i="46"/>
  <c r="F24" i="46" s="1"/>
  <c r="G24" i="46" s="1"/>
  <c r="Y61" i="46"/>
  <c r="Y20" i="46"/>
  <c r="F20" i="46" s="1"/>
  <c r="G20" i="46" s="1"/>
  <c r="AF46" i="22"/>
  <c r="X38" i="46"/>
  <c r="AF73" i="25"/>
  <c r="AF46" i="25"/>
  <c r="X41" i="46"/>
  <c r="AF19" i="29"/>
  <c r="X17" i="46"/>
  <c r="AF19" i="38"/>
  <c r="X26" i="46"/>
  <c r="AF73" i="38"/>
  <c r="N105" i="47"/>
  <c r="O105" i="47" s="1"/>
  <c r="P63" i="46" s="1"/>
  <c r="O106" i="47"/>
  <c r="N645" i="47"/>
  <c r="O645" i="47" s="1"/>
  <c r="P45" i="46" s="1"/>
  <c r="O646" i="47"/>
  <c r="N305" i="47"/>
  <c r="O305" i="47" s="1"/>
  <c r="P71" i="46" s="1"/>
  <c r="O306" i="47"/>
  <c r="N405" i="47"/>
  <c r="O405" i="47" s="1"/>
  <c r="P59" i="46" s="1"/>
  <c r="O406" i="47"/>
  <c r="N565" i="47"/>
  <c r="O565" i="47" s="1"/>
  <c r="P58" i="46" s="1"/>
  <c r="O566" i="47"/>
  <c r="O1366" i="47"/>
  <c r="N1365" i="47"/>
  <c r="O1365" i="47" s="1"/>
  <c r="P22" i="46" s="1"/>
  <c r="N525" i="47"/>
  <c r="O525" i="47" s="1"/>
  <c r="P57" i="46" s="1"/>
  <c r="O526" i="47"/>
  <c r="O126" i="47"/>
  <c r="N125" i="47"/>
  <c r="O125" i="47" s="1"/>
  <c r="P47" i="46" s="1"/>
  <c r="P33" i="44"/>
  <c r="Q34" i="44"/>
  <c r="AA46" i="44"/>
  <c r="X152" i="46" s="1"/>
  <c r="Y152" i="46" s="1"/>
  <c r="Z45" i="44"/>
  <c r="Q63" i="44"/>
  <c r="P62" i="44"/>
  <c r="AA71" i="44"/>
  <c r="AF71" i="44" s="1"/>
  <c r="Z70" i="44"/>
  <c r="Z17" i="44"/>
  <c r="AA18" i="44"/>
  <c r="AF18" i="44" s="1"/>
  <c r="Q7" i="44"/>
  <c r="P6" i="44"/>
  <c r="Q37" i="43"/>
  <c r="P36" i="43"/>
  <c r="AA75" i="43"/>
  <c r="AF75" i="43" s="1"/>
  <c r="Z74" i="43"/>
  <c r="Z17" i="43"/>
  <c r="AA18" i="43"/>
  <c r="AF18" i="43" s="1"/>
  <c r="AA47" i="43"/>
  <c r="AF47" i="43" s="1"/>
  <c r="Z46" i="43"/>
  <c r="Q62" i="43"/>
  <c r="P61" i="43"/>
  <c r="Q7" i="43"/>
  <c r="P6" i="43"/>
  <c r="P61" i="42"/>
  <c r="Q62" i="42"/>
  <c r="AA69" i="42"/>
  <c r="AF69" i="42" s="1"/>
  <c r="Z68" i="42"/>
  <c r="Q8" i="42"/>
  <c r="P7" i="42"/>
  <c r="AA48" i="42"/>
  <c r="AF48" i="42" s="1"/>
  <c r="Z47" i="42"/>
  <c r="Q36" i="42"/>
  <c r="P35" i="42"/>
  <c r="AA19" i="42"/>
  <c r="X122" i="46" s="1"/>
  <c r="Y122" i="46" s="1"/>
  <c r="Z18" i="42"/>
  <c r="AA18" i="41"/>
  <c r="AF18" i="41" s="1"/>
  <c r="Z17" i="41"/>
  <c r="Z44" i="41"/>
  <c r="AA45" i="41"/>
  <c r="AF45" i="41" s="1"/>
  <c r="AA72" i="41"/>
  <c r="AF72" i="41" s="1"/>
  <c r="Z71" i="41"/>
  <c r="P35" i="41"/>
  <c r="Q36" i="41"/>
  <c r="Q62" i="41"/>
  <c r="P61" i="41"/>
  <c r="Q7" i="41"/>
  <c r="P6" i="41"/>
  <c r="Z18" i="40"/>
  <c r="AA19" i="40"/>
  <c r="X120" i="46" s="1"/>
  <c r="Y120" i="46" s="1"/>
  <c r="P34" i="40"/>
  <c r="Q35" i="40"/>
  <c r="AA46" i="40"/>
  <c r="X148" i="46" s="1"/>
  <c r="Y148" i="46" s="1"/>
  <c r="Z45" i="40"/>
  <c r="AA77" i="40"/>
  <c r="AF77" i="40" s="1"/>
  <c r="Z76" i="40"/>
  <c r="Q63" i="40"/>
  <c r="P62" i="40"/>
  <c r="Q9" i="40"/>
  <c r="P8" i="40"/>
  <c r="Q62" i="39"/>
  <c r="P61" i="39"/>
  <c r="AA73" i="39"/>
  <c r="Z72" i="39"/>
  <c r="P6" i="39"/>
  <c r="Q7" i="39"/>
  <c r="AA19" i="39"/>
  <c r="X119" i="46" s="1"/>
  <c r="Y119" i="46" s="1"/>
  <c r="Z18" i="39"/>
  <c r="Z44" i="39"/>
  <c r="AA45" i="39"/>
  <c r="AF45" i="39" s="1"/>
  <c r="Q34" i="39"/>
  <c r="P33" i="39"/>
  <c r="P8" i="38"/>
  <c r="Q9" i="38"/>
  <c r="AA18" i="38"/>
  <c r="AF18" i="38" s="1"/>
  <c r="Z17" i="38"/>
  <c r="AA72" i="38"/>
  <c r="AF72" i="38" s="1"/>
  <c r="Z71" i="38"/>
  <c r="AA46" i="38"/>
  <c r="X146" i="46" s="1"/>
  <c r="Y146" i="46" s="1"/>
  <c r="Z45" i="38"/>
  <c r="P33" i="38"/>
  <c r="Q34" i="38"/>
  <c r="P62" i="38"/>
  <c r="Q63" i="38"/>
  <c r="AA74" i="37"/>
  <c r="AF74" i="37" s="1"/>
  <c r="Z73" i="37"/>
  <c r="Q63" i="37"/>
  <c r="P62" i="37"/>
  <c r="AA12" i="37"/>
  <c r="AF12" i="37" s="1"/>
  <c r="Z11" i="37"/>
  <c r="AA40" i="37"/>
  <c r="AF40" i="37" s="1"/>
  <c r="Z39" i="37"/>
  <c r="Q36" i="37"/>
  <c r="P35" i="37"/>
  <c r="P6" i="37"/>
  <c r="Q7" i="37"/>
  <c r="Z46" i="36"/>
  <c r="AA47" i="36"/>
  <c r="AF47" i="36" s="1"/>
  <c r="Q34" i="36"/>
  <c r="P33" i="36"/>
  <c r="Q8" i="36"/>
  <c r="P7" i="36"/>
  <c r="P62" i="36"/>
  <c r="Q63" i="36"/>
  <c r="AA17" i="36"/>
  <c r="AF17" i="36" s="1"/>
  <c r="Z16" i="36"/>
  <c r="Z69" i="36"/>
  <c r="AA70" i="36"/>
  <c r="AF70" i="36" s="1"/>
  <c r="AA24" i="35"/>
  <c r="AF24" i="35" s="1"/>
  <c r="Z23" i="35"/>
  <c r="AA74" i="35"/>
  <c r="AF74" i="35" s="1"/>
  <c r="Z73" i="35"/>
  <c r="P60" i="35"/>
  <c r="Q61" i="35"/>
  <c r="P8" i="35"/>
  <c r="Q9" i="35"/>
  <c r="Z44" i="35"/>
  <c r="AA45" i="35"/>
  <c r="AF45" i="35" s="1"/>
  <c r="Q35" i="35"/>
  <c r="P34" i="35"/>
  <c r="Q36" i="34"/>
  <c r="P35" i="34"/>
  <c r="P63" i="34"/>
  <c r="Q64" i="34"/>
  <c r="AA75" i="34"/>
  <c r="AF75" i="34" s="1"/>
  <c r="Z74" i="34"/>
  <c r="AA43" i="34"/>
  <c r="AF43" i="34" s="1"/>
  <c r="Z42" i="34"/>
  <c r="AA17" i="34"/>
  <c r="AF17" i="34" s="1"/>
  <c r="Z16" i="34"/>
  <c r="P7" i="34"/>
  <c r="Q8" i="34"/>
  <c r="Q36" i="33"/>
  <c r="P35" i="33"/>
  <c r="AA45" i="33"/>
  <c r="AF45" i="33" s="1"/>
  <c r="Z44" i="33"/>
  <c r="P7" i="33"/>
  <c r="Q8" i="33"/>
  <c r="Q63" i="33"/>
  <c r="P62" i="33"/>
  <c r="AA22" i="33"/>
  <c r="AF22" i="33" s="1"/>
  <c r="Z21" i="33"/>
  <c r="AA75" i="33"/>
  <c r="AF75" i="33" s="1"/>
  <c r="Z74" i="33"/>
  <c r="Z69" i="32"/>
  <c r="AA70" i="32"/>
  <c r="AF70" i="32" s="1"/>
  <c r="Q8" i="32"/>
  <c r="P7" i="32"/>
  <c r="P35" i="32"/>
  <c r="Q36" i="32"/>
  <c r="Z41" i="32"/>
  <c r="AA42" i="32"/>
  <c r="AF42" i="32" s="1"/>
  <c r="Q61" i="32"/>
  <c r="P60" i="32"/>
  <c r="Z16" i="32"/>
  <c r="AA17" i="32"/>
  <c r="AF17" i="32" s="1"/>
  <c r="P8" i="31"/>
  <c r="Q9" i="31"/>
  <c r="Z41" i="31"/>
  <c r="AA42" i="31"/>
  <c r="AF42" i="31" s="1"/>
  <c r="AA16" i="31"/>
  <c r="AF16" i="31" s="1"/>
  <c r="Z15" i="31"/>
  <c r="Z73" i="31"/>
  <c r="AA74" i="31"/>
  <c r="AF74" i="31" s="1"/>
  <c r="Q33" i="31"/>
  <c r="P32" i="31"/>
  <c r="Q32" i="31" s="1"/>
  <c r="P60" i="31"/>
  <c r="Q61" i="31"/>
  <c r="Q35" i="30"/>
  <c r="P34" i="30"/>
  <c r="Q63" i="30"/>
  <c r="P62" i="30"/>
  <c r="Z15" i="30"/>
  <c r="AA16" i="30"/>
  <c r="AF16" i="30" s="1"/>
  <c r="AA74" i="30"/>
  <c r="AF74" i="30" s="1"/>
  <c r="Z73" i="30"/>
  <c r="Q8" i="30"/>
  <c r="P7" i="30"/>
  <c r="Z41" i="30"/>
  <c r="AA42" i="30"/>
  <c r="AF42" i="30" s="1"/>
  <c r="P60" i="29"/>
  <c r="Q61" i="29"/>
  <c r="Q35" i="29"/>
  <c r="P34" i="29"/>
  <c r="AA18" i="29"/>
  <c r="AF18" i="29" s="1"/>
  <c r="Z17" i="29"/>
  <c r="P7" i="29"/>
  <c r="Q8" i="29"/>
  <c r="AA72" i="29"/>
  <c r="AF72" i="29" s="1"/>
  <c r="Z71" i="29"/>
  <c r="AA46" i="29"/>
  <c r="X137" i="46" s="1"/>
  <c r="Y137" i="46" s="1"/>
  <c r="Z45" i="29"/>
  <c r="Q35" i="28"/>
  <c r="P34" i="28"/>
  <c r="Z68" i="28"/>
  <c r="AA69" i="28"/>
  <c r="AF69" i="28" s="1"/>
  <c r="Z13" i="28"/>
  <c r="AA14" i="28"/>
  <c r="AF14" i="28" s="1"/>
  <c r="AA45" i="28"/>
  <c r="AF45" i="28" s="1"/>
  <c r="Z44" i="28"/>
  <c r="Q9" i="28"/>
  <c r="P8" i="28"/>
  <c r="Q61" i="28"/>
  <c r="P60" i="28"/>
  <c r="AA71" i="27"/>
  <c r="AF71" i="27" s="1"/>
  <c r="Z70" i="27"/>
  <c r="AA42" i="27"/>
  <c r="AF42" i="27" s="1"/>
  <c r="Z41" i="27"/>
  <c r="P6" i="27"/>
  <c r="Q7" i="27"/>
  <c r="Q62" i="27"/>
  <c r="P61" i="27"/>
  <c r="Q35" i="27"/>
  <c r="P34" i="27"/>
  <c r="AA15" i="27"/>
  <c r="AF15" i="27" s="1"/>
  <c r="Z14" i="27"/>
  <c r="AA76" i="26"/>
  <c r="AF76" i="26" s="1"/>
  <c r="Z75" i="26"/>
  <c r="P7" i="26"/>
  <c r="Q8" i="26"/>
  <c r="P36" i="26"/>
  <c r="Q37" i="26"/>
  <c r="AA48" i="26"/>
  <c r="AF48" i="26" s="1"/>
  <c r="Z47" i="26"/>
  <c r="AA16" i="26"/>
  <c r="AF16" i="26" s="1"/>
  <c r="Z15" i="26"/>
  <c r="Q61" i="26"/>
  <c r="P60" i="26"/>
  <c r="AA45" i="25"/>
  <c r="AF45" i="25" s="1"/>
  <c r="Z44" i="25"/>
  <c r="AA15" i="25"/>
  <c r="AF15" i="25" s="1"/>
  <c r="Z14" i="25"/>
  <c r="AA72" i="25"/>
  <c r="AF72" i="25" s="1"/>
  <c r="Z71" i="25"/>
  <c r="Q62" i="25"/>
  <c r="P61" i="25"/>
  <c r="Q8" i="25"/>
  <c r="P7" i="25"/>
  <c r="P33" i="25"/>
  <c r="Q34" i="25"/>
  <c r="Q8" i="24"/>
  <c r="P7" i="24"/>
  <c r="Z43" i="24"/>
  <c r="AA44" i="24"/>
  <c r="AF44" i="24" s="1"/>
  <c r="P60" i="24"/>
  <c r="Q61" i="24"/>
  <c r="Q34" i="24"/>
  <c r="P33" i="24"/>
  <c r="Z72" i="24"/>
  <c r="AA73" i="24"/>
  <c r="Z15" i="24"/>
  <c r="AA16" i="24"/>
  <c r="AF16" i="24" s="1"/>
  <c r="AA75" i="23"/>
  <c r="AF75" i="23" s="1"/>
  <c r="Z74" i="23"/>
  <c r="P6" i="23"/>
  <c r="Q7" i="23"/>
  <c r="AA21" i="23"/>
  <c r="AF21" i="23" s="1"/>
  <c r="Z20" i="23"/>
  <c r="Z48" i="23"/>
  <c r="AA49" i="23"/>
  <c r="AF49" i="23" s="1"/>
  <c r="Q34" i="23"/>
  <c r="P33" i="23"/>
  <c r="Q62" i="23"/>
  <c r="P61" i="23"/>
  <c r="Z19" i="22"/>
  <c r="AA20" i="22"/>
  <c r="AF20" i="22" s="1"/>
  <c r="Z44" i="22"/>
  <c r="AA45" i="22"/>
  <c r="AF45" i="22" s="1"/>
  <c r="P8" i="22"/>
  <c r="Q9" i="22"/>
  <c r="P62" i="22"/>
  <c r="Q63" i="22"/>
  <c r="AA72" i="22"/>
  <c r="AF72" i="22" s="1"/>
  <c r="Z71" i="22"/>
  <c r="Q35" i="22"/>
  <c r="P34" i="22"/>
  <c r="AA46" i="21"/>
  <c r="X129" i="46" s="1"/>
  <c r="Y129" i="46" s="1"/>
  <c r="Z45" i="21"/>
  <c r="Q7" i="21"/>
  <c r="P6" i="21"/>
  <c r="AA74" i="21"/>
  <c r="AF74" i="21" s="1"/>
  <c r="Z73" i="21"/>
  <c r="AA21" i="21"/>
  <c r="AF21" i="21" s="1"/>
  <c r="Z20" i="21"/>
  <c r="Q62" i="21"/>
  <c r="P61" i="21"/>
  <c r="Q35" i="21"/>
  <c r="P34" i="21"/>
  <c r="AA74" i="20"/>
  <c r="AF74" i="20" s="1"/>
  <c r="Z73" i="20"/>
  <c r="P6" i="20"/>
  <c r="Q7" i="20"/>
  <c r="Z42" i="20"/>
  <c r="AA43" i="20"/>
  <c r="AF43" i="20" s="1"/>
  <c r="AA16" i="20"/>
  <c r="AF16" i="20" s="1"/>
  <c r="Z15" i="20"/>
  <c r="Q62" i="20"/>
  <c r="P61" i="20"/>
  <c r="Q36" i="20"/>
  <c r="P35" i="20"/>
  <c r="P7" i="19"/>
  <c r="Q8" i="19"/>
  <c r="Q62" i="19"/>
  <c r="P61" i="19"/>
  <c r="Q37" i="19"/>
  <c r="P36" i="19"/>
  <c r="AA72" i="19"/>
  <c r="AF72" i="19" s="1"/>
  <c r="Z71" i="19"/>
  <c r="AA44" i="19"/>
  <c r="AF44" i="19" s="1"/>
  <c r="Z43" i="19"/>
  <c r="Z17" i="19"/>
  <c r="AA18" i="19"/>
  <c r="AF18" i="19" s="1"/>
  <c r="AA14" i="17"/>
  <c r="AF14" i="17" s="1"/>
  <c r="Z13" i="17"/>
  <c r="P61" i="17"/>
  <c r="Q62" i="17"/>
  <c r="P7" i="17"/>
  <c r="Q8" i="17"/>
  <c r="Q34" i="17"/>
  <c r="P33" i="17"/>
  <c r="AA43" i="17"/>
  <c r="AF43" i="17" s="1"/>
  <c r="Z42" i="17"/>
  <c r="AA71" i="17"/>
  <c r="AF71" i="17" s="1"/>
  <c r="Z70" i="17"/>
  <c r="Q60" i="5"/>
  <c r="P59" i="5"/>
  <c r="Q59" i="5" s="1"/>
  <c r="Z70" i="5"/>
  <c r="AA71" i="5"/>
  <c r="AF71" i="5" s="1"/>
  <c r="P33" i="5"/>
  <c r="Q34" i="5"/>
  <c r="Z45" i="5"/>
  <c r="AA46" i="5"/>
  <c r="X125" i="46" s="1"/>
  <c r="Y125" i="46" s="1"/>
  <c r="T47" i="46" l="1"/>
  <c r="B47" i="46" s="1"/>
  <c r="T139" i="46"/>
  <c r="X68" i="46"/>
  <c r="Y68" i="46" s="1"/>
  <c r="F68" i="46" s="1"/>
  <c r="G68" i="46" s="1"/>
  <c r="X160" i="46"/>
  <c r="Y160" i="46" s="1"/>
  <c r="T61" i="46"/>
  <c r="T153" i="46"/>
  <c r="X83" i="46"/>
  <c r="Y83" i="46" s="1"/>
  <c r="F83" i="46" s="1"/>
  <c r="G83" i="46" s="1"/>
  <c r="X175" i="46"/>
  <c r="Y175" i="46" s="1"/>
  <c r="F61" i="46"/>
  <c r="G61" i="46" s="1"/>
  <c r="J19" i="56"/>
  <c r="K19" i="56" s="1"/>
  <c r="J22" i="56"/>
  <c r="K22" i="56" s="1"/>
  <c r="J21" i="56"/>
  <c r="K21" i="56" s="1"/>
  <c r="J20" i="56"/>
  <c r="K20" i="56" s="1"/>
  <c r="J1639" i="56"/>
  <c r="K1639" i="56" s="1"/>
  <c r="J1638" i="56"/>
  <c r="K1638" i="56" s="1"/>
  <c r="J1637" i="56"/>
  <c r="K1637" i="56" s="1"/>
  <c r="J1636" i="56"/>
  <c r="K1636" i="56" s="1"/>
  <c r="J1625" i="56"/>
  <c r="K1625" i="56" s="1"/>
  <c r="J1117" i="56"/>
  <c r="K1117" i="56" s="1"/>
  <c r="J1120" i="56"/>
  <c r="K1120" i="56" s="1"/>
  <c r="J1123" i="56"/>
  <c r="K1123" i="56" s="1"/>
  <c r="J1108" i="56"/>
  <c r="K1108" i="56" s="1"/>
  <c r="J1115" i="56"/>
  <c r="K1115" i="56" s="1"/>
  <c r="J625" i="56"/>
  <c r="K625" i="56" s="1"/>
  <c r="J628" i="56"/>
  <c r="K628" i="56" s="1"/>
  <c r="J638" i="56"/>
  <c r="K638" i="56" s="1"/>
  <c r="J870" i="56"/>
  <c r="K870" i="56" s="1"/>
  <c r="J869" i="56"/>
  <c r="K869" i="56" s="1"/>
  <c r="J876" i="56"/>
  <c r="K876" i="56" s="1"/>
  <c r="J882" i="56"/>
  <c r="K882" i="56" s="1"/>
  <c r="J867" i="56"/>
  <c r="K867" i="56" s="1"/>
  <c r="J1551" i="56"/>
  <c r="K1551" i="56" s="1"/>
  <c r="J1550" i="56"/>
  <c r="K1550" i="56" s="1"/>
  <c r="J1549" i="56"/>
  <c r="K1549" i="56" s="1"/>
  <c r="J1552" i="56"/>
  <c r="K1552" i="56" s="1"/>
  <c r="J1546" i="56"/>
  <c r="K1546" i="56" s="1"/>
  <c r="J709" i="56"/>
  <c r="K709" i="56" s="1"/>
  <c r="J712" i="56"/>
  <c r="K712" i="56" s="1"/>
  <c r="J718" i="56"/>
  <c r="K718" i="56" s="1"/>
  <c r="J721" i="56"/>
  <c r="K721" i="56" s="1"/>
  <c r="J706" i="56"/>
  <c r="K706" i="56" s="1"/>
  <c r="J928" i="56"/>
  <c r="K928" i="56" s="1"/>
  <c r="J935" i="56"/>
  <c r="K935" i="56" s="1"/>
  <c r="J938" i="56"/>
  <c r="K938" i="56" s="1"/>
  <c r="J941" i="56"/>
  <c r="K941" i="56" s="1"/>
  <c r="J925" i="56"/>
  <c r="K925" i="56" s="1"/>
  <c r="J335" i="56"/>
  <c r="K335" i="56" s="1"/>
  <c r="J338" i="56"/>
  <c r="K338" i="56" s="1"/>
  <c r="J325" i="56"/>
  <c r="K325" i="56" s="1"/>
  <c r="J332" i="56"/>
  <c r="K332" i="56" s="1"/>
  <c r="J1194" i="56"/>
  <c r="K1194" i="56" s="1"/>
  <c r="J1193" i="56"/>
  <c r="K1193" i="56" s="1"/>
  <c r="J1192" i="56"/>
  <c r="K1192" i="56" s="1"/>
  <c r="J1195" i="56"/>
  <c r="K1195" i="56" s="1"/>
  <c r="J1186" i="56"/>
  <c r="K1186" i="56" s="1"/>
  <c r="J753" i="56"/>
  <c r="K753" i="56" s="1"/>
  <c r="J763" i="56"/>
  <c r="K763" i="56" s="1"/>
  <c r="J747" i="56"/>
  <c r="K747" i="56" s="1"/>
  <c r="J750" i="56"/>
  <c r="K750" i="56" s="1"/>
  <c r="J38" i="56"/>
  <c r="K38" i="56" s="1"/>
  <c r="J37" i="56"/>
  <c r="K37" i="56" s="1"/>
  <c r="J40" i="56"/>
  <c r="K40" i="56" s="1"/>
  <c r="J43" i="56"/>
  <c r="K43" i="56" s="1"/>
  <c r="J27" i="56"/>
  <c r="K27" i="56" s="1"/>
  <c r="J16" i="56"/>
  <c r="K16" i="56" s="1"/>
  <c r="J18" i="56"/>
  <c r="K18" i="56" s="1"/>
  <c r="J17" i="56"/>
  <c r="K17" i="56" s="1"/>
  <c r="J13" i="56"/>
  <c r="K13" i="56" s="1"/>
  <c r="J7" i="56"/>
  <c r="K7" i="56" s="1"/>
  <c r="J1632" i="56"/>
  <c r="K1632" i="56" s="1"/>
  <c r="J1635" i="56"/>
  <c r="K1635" i="56" s="1"/>
  <c r="J1634" i="56"/>
  <c r="K1634" i="56" s="1"/>
  <c r="J1633" i="56"/>
  <c r="K1633" i="56" s="1"/>
  <c r="J1624" i="56"/>
  <c r="K1624" i="56" s="1"/>
  <c r="J1114" i="56"/>
  <c r="K1114" i="56" s="1"/>
  <c r="J1113" i="56"/>
  <c r="K1113" i="56" s="1"/>
  <c r="J1119" i="56"/>
  <c r="K1119" i="56" s="1"/>
  <c r="J1104" i="56"/>
  <c r="K1104" i="56" s="1"/>
  <c r="J1111" i="56"/>
  <c r="K1111" i="56" s="1"/>
  <c r="J637" i="56"/>
  <c r="K637" i="56" s="1"/>
  <c r="J640" i="56"/>
  <c r="K640" i="56" s="1"/>
  <c r="J624" i="56"/>
  <c r="K624" i="56" s="1"/>
  <c r="J631" i="56"/>
  <c r="K631" i="56" s="1"/>
  <c r="J634" i="56"/>
  <c r="K634" i="56" s="1"/>
  <c r="J881" i="56"/>
  <c r="K881" i="56" s="1"/>
  <c r="J866" i="56"/>
  <c r="K866" i="56" s="1"/>
  <c r="J865" i="56"/>
  <c r="K865" i="56" s="1"/>
  <c r="J872" i="56"/>
  <c r="K872" i="56" s="1"/>
  <c r="J878" i="56"/>
  <c r="K878" i="56" s="1"/>
  <c r="J1562" i="56"/>
  <c r="K1562" i="56" s="1"/>
  <c r="J1561" i="56"/>
  <c r="K1561" i="56" s="1"/>
  <c r="J1560" i="56"/>
  <c r="K1560" i="56" s="1"/>
  <c r="J1545" i="56"/>
  <c r="K1545" i="56" s="1"/>
  <c r="J1548" i="56"/>
  <c r="K1548" i="56" s="1"/>
  <c r="J720" i="56"/>
  <c r="K720" i="56" s="1"/>
  <c r="J705" i="56"/>
  <c r="K705" i="56" s="1"/>
  <c r="J708" i="56"/>
  <c r="K708" i="56" s="1"/>
  <c r="J715" i="56"/>
  <c r="K715" i="56" s="1"/>
  <c r="J717" i="56"/>
  <c r="K717" i="56" s="1"/>
  <c r="J940" i="56"/>
  <c r="K940" i="56" s="1"/>
  <c r="J924" i="56"/>
  <c r="K924" i="56" s="1"/>
  <c r="J931" i="56"/>
  <c r="K931" i="56" s="1"/>
  <c r="J934" i="56"/>
  <c r="K934" i="56" s="1"/>
  <c r="J937" i="56"/>
  <c r="K937" i="56" s="1"/>
  <c r="J331" i="56"/>
  <c r="K331" i="56" s="1"/>
  <c r="J334" i="56"/>
  <c r="K334" i="56" s="1"/>
  <c r="J337" i="56"/>
  <c r="K337" i="56" s="1"/>
  <c r="J324" i="56"/>
  <c r="K324" i="56" s="1"/>
  <c r="J328" i="56"/>
  <c r="K328" i="56" s="1"/>
  <c r="J1190" i="56"/>
  <c r="K1190" i="56" s="1"/>
  <c r="J1189" i="56"/>
  <c r="K1189" i="56" s="1"/>
  <c r="J1188" i="56"/>
  <c r="K1188" i="56" s="1"/>
  <c r="J1191" i="56"/>
  <c r="K1191" i="56" s="1"/>
  <c r="J1185" i="56"/>
  <c r="K1185" i="56" s="1"/>
  <c r="J749" i="56"/>
  <c r="K749" i="56" s="1"/>
  <c r="J752" i="56"/>
  <c r="K752" i="56" s="1"/>
  <c r="J759" i="56"/>
  <c r="K759" i="56" s="1"/>
  <c r="J762" i="56"/>
  <c r="K762" i="56" s="1"/>
  <c r="J746" i="56"/>
  <c r="K746" i="56" s="1"/>
  <c r="J35" i="56"/>
  <c r="K35" i="56" s="1"/>
  <c r="J34" i="56"/>
  <c r="K34" i="56" s="1"/>
  <c r="J33" i="56"/>
  <c r="K33" i="56" s="1"/>
  <c r="J39" i="56"/>
  <c r="K39" i="56" s="1"/>
  <c r="J26" i="56"/>
  <c r="K26" i="56" s="1"/>
  <c r="J12" i="56"/>
  <c r="K12" i="56" s="1"/>
  <c r="J15" i="56"/>
  <c r="K15" i="56" s="1"/>
  <c r="J14" i="56"/>
  <c r="K14" i="56" s="1"/>
  <c r="J9" i="56"/>
  <c r="K9" i="56" s="1"/>
  <c r="J6" i="56"/>
  <c r="K6" i="56" s="1"/>
  <c r="J1628" i="56"/>
  <c r="K1628" i="56" s="1"/>
  <c r="J1631" i="56"/>
  <c r="K1631" i="56" s="1"/>
  <c r="J1630" i="56"/>
  <c r="K1630" i="56" s="1"/>
  <c r="J1629" i="56"/>
  <c r="K1629" i="56" s="1"/>
  <c r="J1627" i="56"/>
  <c r="K1627" i="56" s="1"/>
  <c r="J1110" i="56"/>
  <c r="K1110" i="56" s="1"/>
  <c r="J1109" i="56"/>
  <c r="K1109" i="56" s="1"/>
  <c r="J1116" i="56"/>
  <c r="K1116" i="56" s="1"/>
  <c r="J1122" i="56"/>
  <c r="K1122" i="56" s="1"/>
  <c r="J1107" i="56"/>
  <c r="K1107" i="56" s="1"/>
  <c r="J633" i="56"/>
  <c r="K633" i="56" s="1"/>
  <c r="J636" i="56"/>
  <c r="K636" i="56" s="1"/>
  <c r="J627" i="56"/>
  <c r="K627" i="56" s="1"/>
  <c r="J630" i="56"/>
  <c r="K630" i="56" s="1"/>
  <c r="J877" i="56"/>
  <c r="K877" i="56" s="1"/>
  <c r="J880" i="56"/>
  <c r="K880" i="56" s="1"/>
  <c r="J883" i="56"/>
  <c r="K883" i="56" s="1"/>
  <c r="J868" i="56"/>
  <c r="K868" i="56" s="1"/>
  <c r="J875" i="56"/>
  <c r="K875" i="56" s="1"/>
  <c r="J1558" i="56"/>
  <c r="K1558" i="56" s="1"/>
  <c r="J1557" i="56"/>
  <c r="K1557" i="56" s="1"/>
  <c r="J1556" i="56"/>
  <c r="K1556" i="56" s="1"/>
  <c r="J1563" i="56"/>
  <c r="K1563" i="56" s="1"/>
  <c r="J1544" i="56"/>
  <c r="K1544" i="56" s="1"/>
  <c r="J716" i="56"/>
  <c r="K716" i="56" s="1"/>
  <c r="J723" i="56"/>
  <c r="K723" i="56" s="1"/>
  <c r="J704" i="56"/>
  <c r="K704" i="56" s="1"/>
  <c r="J711" i="56"/>
  <c r="K711" i="56" s="1"/>
  <c r="J714" i="56"/>
  <c r="K714" i="56" s="1"/>
  <c r="J936" i="56"/>
  <c r="K936" i="56" s="1"/>
  <c r="J927" i="56"/>
  <c r="K927" i="56" s="1"/>
  <c r="J930" i="56"/>
  <c r="K930" i="56" s="1"/>
  <c r="J933" i="56"/>
  <c r="K933" i="56" s="1"/>
  <c r="J343" i="56"/>
  <c r="K343" i="56" s="1"/>
  <c r="J327" i="56"/>
  <c r="K327" i="56" s="1"/>
  <c r="J330" i="56"/>
  <c r="K330" i="56" s="1"/>
  <c r="J333" i="56"/>
  <c r="K333" i="56" s="1"/>
  <c r="J340" i="56"/>
  <c r="K340" i="56" s="1"/>
  <c r="J1201" i="56"/>
  <c r="K1201" i="56" s="1"/>
  <c r="J1200" i="56"/>
  <c r="K1200" i="56" s="1"/>
  <c r="J1203" i="56"/>
  <c r="K1203" i="56" s="1"/>
  <c r="J1202" i="56"/>
  <c r="K1202" i="56" s="1"/>
  <c r="J1184" i="56"/>
  <c r="K1184" i="56" s="1"/>
  <c r="J745" i="56"/>
  <c r="K745" i="56" s="1"/>
  <c r="J748" i="56"/>
  <c r="K748" i="56" s="1"/>
  <c r="J758" i="56"/>
  <c r="K758" i="56" s="1"/>
  <c r="J31" i="56"/>
  <c r="K31" i="56" s="1"/>
  <c r="J30" i="56"/>
  <c r="K30" i="56" s="1"/>
  <c r="J29" i="56"/>
  <c r="K29" i="56" s="1"/>
  <c r="J36" i="56"/>
  <c r="K36" i="56" s="1"/>
  <c r="J25" i="56"/>
  <c r="K25" i="56" s="1"/>
  <c r="J23" i="56"/>
  <c r="K23" i="56" s="1"/>
  <c r="J8" i="56"/>
  <c r="K8" i="56" s="1"/>
  <c r="J11" i="56"/>
  <c r="K11" i="56" s="1"/>
  <c r="J10" i="56"/>
  <c r="K10" i="56" s="1"/>
  <c r="J5" i="56"/>
  <c r="K5" i="56" s="1"/>
  <c r="J1643" i="56"/>
  <c r="K1643" i="56" s="1"/>
  <c r="J1642" i="56"/>
  <c r="K1642" i="56" s="1"/>
  <c r="J1641" i="56"/>
  <c r="K1641" i="56" s="1"/>
  <c r="J1640" i="56"/>
  <c r="K1640" i="56" s="1"/>
  <c r="J1626" i="56"/>
  <c r="K1626" i="56" s="1"/>
  <c r="J1121" i="56"/>
  <c r="K1121" i="56" s="1"/>
  <c r="J1106" i="56"/>
  <c r="K1106" i="56" s="1"/>
  <c r="J1105" i="56"/>
  <c r="K1105" i="56" s="1"/>
  <c r="J1112" i="56"/>
  <c r="K1112" i="56" s="1"/>
  <c r="J1118" i="56"/>
  <c r="K1118" i="56" s="1"/>
  <c r="J629" i="56"/>
  <c r="K629" i="56" s="1"/>
  <c r="J632" i="56"/>
  <c r="K632" i="56" s="1"/>
  <c r="J639" i="56"/>
  <c r="K639" i="56" s="1"/>
  <c r="J642" i="56"/>
  <c r="K642" i="56" s="1"/>
  <c r="J626" i="56"/>
  <c r="K626" i="56" s="1"/>
  <c r="J874" i="56"/>
  <c r="K874" i="56" s="1"/>
  <c r="J873" i="56"/>
  <c r="K873" i="56" s="1"/>
  <c r="J879" i="56"/>
  <c r="K879" i="56" s="1"/>
  <c r="J864" i="56"/>
  <c r="K864" i="56" s="1"/>
  <c r="J871" i="56"/>
  <c r="K871" i="56" s="1"/>
  <c r="J1555" i="56"/>
  <c r="K1555" i="56" s="1"/>
  <c r="J1554" i="56"/>
  <c r="K1554" i="56" s="1"/>
  <c r="J1553" i="56"/>
  <c r="K1553" i="56" s="1"/>
  <c r="J1559" i="56"/>
  <c r="K1559" i="56" s="1"/>
  <c r="J1547" i="56"/>
  <c r="K1547" i="56" s="1"/>
  <c r="J713" i="56"/>
  <c r="K713" i="56" s="1"/>
  <c r="J719" i="56"/>
  <c r="K719" i="56" s="1"/>
  <c r="J722" i="56"/>
  <c r="K722" i="56" s="1"/>
  <c r="J707" i="56"/>
  <c r="K707" i="56" s="1"/>
  <c r="J710" i="56"/>
  <c r="K710" i="56" s="1"/>
  <c r="J932" i="56"/>
  <c r="K932" i="56" s="1"/>
  <c r="J939" i="56"/>
  <c r="K939" i="56" s="1"/>
  <c r="J926" i="56"/>
  <c r="K926" i="56" s="1"/>
  <c r="J929" i="56"/>
  <c r="K929" i="56" s="1"/>
  <c r="J339" i="56"/>
  <c r="K339" i="56" s="1"/>
  <c r="J342" i="56"/>
  <c r="K342" i="56" s="1"/>
  <c r="J326" i="56"/>
  <c r="K326" i="56" s="1"/>
  <c r="J329" i="56"/>
  <c r="K329" i="56" s="1"/>
  <c r="J336" i="56"/>
  <c r="K336" i="56" s="1"/>
  <c r="J1197" i="56"/>
  <c r="K1197" i="56" s="1"/>
  <c r="J1196" i="56"/>
  <c r="K1196" i="56" s="1"/>
  <c r="J1199" i="56"/>
  <c r="K1199" i="56" s="1"/>
  <c r="J1198" i="56"/>
  <c r="K1198" i="56" s="1"/>
  <c r="J1187" i="56"/>
  <c r="K1187" i="56" s="1"/>
  <c r="J757" i="56"/>
  <c r="K757" i="56" s="1"/>
  <c r="J760" i="56"/>
  <c r="K760" i="56" s="1"/>
  <c r="J744" i="56"/>
  <c r="K744" i="56" s="1"/>
  <c r="J751" i="56"/>
  <c r="K751" i="56" s="1"/>
  <c r="J754" i="56"/>
  <c r="K754" i="56" s="1"/>
  <c r="J42" i="56"/>
  <c r="K42" i="56" s="1"/>
  <c r="J41" i="56"/>
  <c r="K41" i="56" s="1"/>
  <c r="J28" i="56"/>
  <c r="K28" i="56" s="1"/>
  <c r="J24" i="56"/>
  <c r="K24" i="56" s="1"/>
  <c r="J32" i="56"/>
  <c r="K32" i="56" s="1"/>
  <c r="H947" i="56"/>
  <c r="I947" i="56" s="1"/>
  <c r="H951" i="56"/>
  <c r="I951" i="56" s="1"/>
  <c r="H955" i="56"/>
  <c r="I955" i="56" s="1"/>
  <c r="H959" i="56"/>
  <c r="I959" i="56" s="1"/>
  <c r="H963" i="56"/>
  <c r="I963" i="56" s="1"/>
  <c r="H944" i="56"/>
  <c r="I944" i="56" s="1"/>
  <c r="H948" i="56"/>
  <c r="I948" i="56" s="1"/>
  <c r="H952" i="56"/>
  <c r="I952" i="56" s="1"/>
  <c r="H956" i="56"/>
  <c r="I956" i="56" s="1"/>
  <c r="H960" i="56"/>
  <c r="I960" i="56" s="1"/>
  <c r="H945" i="56"/>
  <c r="I945" i="56" s="1"/>
  <c r="H949" i="56"/>
  <c r="I949" i="56" s="1"/>
  <c r="H953" i="56"/>
  <c r="I953" i="56" s="1"/>
  <c r="H957" i="56"/>
  <c r="I957" i="56" s="1"/>
  <c r="H961" i="56"/>
  <c r="I961" i="56" s="1"/>
  <c r="H946" i="56"/>
  <c r="I946" i="56" s="1"/>
  <c r="H950" i="56"/>
  <c r="I950" i="56" s="1"/>
  <c r="H954" i="56"/>
  <c r="I954" i="56" s="1"/>
  <c r="H958" i="56"/>
  <c r="I958" i="56" s="1"/>
  <c r="H962" i="56"/>
  <c r="I962" i="56" s="1"/>
  <c r="H727" i="56"/>
  <c r="I727" i="56" s="1"/>
  <c r="H731" i="56"/>
  <c r="I731" i="56" s="1"/>
  <c r="H735" i="56"/>
  <c r="I735" i="56" s="1"/>
  <c r="H739" i="56"/>
  <c r="I739" i="56" s="1"/>
  <c r="H743" i="56"/>
  <c r="I743" i="56" s="1"/>
  <c r="H724" i="56"/>
  <c r="I724" i="56" s="1"/>
  <c r="H728" i="56"/>
  <c r="I728" i="56" s="1"/>
  <c r="H732" i="56"/>
  <c r="I732" i="56" s="1"/>
  <c r="H736" i="56"/>
  <c r="I736" i="56" s="1"/>
  <c r="H740" i="56"/>
  <c r="I740" i="56" s="1"/>
  <c r="H725" i="56"/>
  <c r="I725" i="56" s="1"/>
  <c r="H729" i="56"/>
  <c r="I729" i="56" s="1"/>
  <c r="H733" i="56"/>
  <c r="I733" i="56" s="1"/>
  <c r="H737" i="56"/>
  <c r="I737" i="56" s="1"/>
  <c r="H741" i="56"/>
  <c r="I741" i="56" s="1"/>
  <c r="H726" i="56"/>
  <c r="I726" i="56" s="1"/>
  <c r="H730" i="56"/>
  <c r="I730" i="56" s="1"/>
  <c r="H734" i="56"/>
  <c r="I734" i="56" s="1"/>
  <c r="H738" i="56"/>
  <c r="I738" i="56" s="1"/>
  <c r="H742" i="56"/>
  <c r="I742" i="56" s="1"/>
  <c r="J635" i="56"/>
  <c r="K635" i="56" s="1"/>
  <c r="J341" i="56"/>
  <c r="K341" i="56" s="1"/>
  <c r="J756" i="56"/>
  <c r="K756" i="56" s="1"/>
  <c r="H844" i="56"/>
  <c r="I844" i="56" s="1"/>
  <c r="H848" i="56"/>
  <c r="I848" i="56" s="1"/>
  <c r="H852" i="56"/>
  <c r="I852" i="56" s="1"/>
  <c r="H859" i="56"/>
  <c r="I859" i="56" s="1"/>
  <c r="H863" i="56"/>
  <c r="I863" i="56" s="1"/>
  <c r="H845" i="56"/>
  <c r="I845" i="56" s="1"/>
  <c r="H849" i="56"/>
  <c r="I849" i="56" s="1"/>
  <c r="H853" i="56"/>
  <c r="I853" i="56" s="1"/>
  <c r="H860" i="56"/>
  <c r="I860" i="56" s="1"/>
  <c r="H856" i="56"/>
  <c r="I856" i="56" s="1"/>
  <c r="H846" i="56"/>
  <c r="I846" i="56" s="1"/>
  <c r="H850" i="56"/>
  <c r="I850" i="56" s="1"/>
  <c r="H854" i="56"/>
  <c r="I854" i="56" s="1"/>
  <c r="H857" i="56"/>
  <c r="I857" i="56" s="1"/>
  <c r="H861" i="56"/>
  <c r="I861" i="56" s="1"/>
  <c r="H847" i="56"/>
  <c r="I847" i="56" s="1"/>
  <c r="H851" i="56"/>
  <c r="I851" i="56" s="1"/>
  <c r="H855" i="56"/>
  <c r="I855" i="56" s="1"/>
  <c r="H858" i="56"/>
  <c r="I858" i="56" s="1"/>
  <c r="H862" i="56"/>
  <c r="I862" i="56" s="1"/>
  <c r="H486" i="56"/>
  <c r="I486" i="56" s="1"/>
  <c r="H487" i="56"/>
  <c r="I487" i="56" s="1"/>
  <c r="H484" i="56"/>
  <c r="I484" i="56" s="1"/>
  <c r="H489" i="56"/>
  <c r="I489" i="56" s="1"/>
  <c r="H493" i="56"/>
  <c r="I493" i="56" s="1"/>
  <c r="H496" i="56"/>
  <c r="I496" i="56" s="1"/>
  <c r="H500" i="56"/>
  <c r="I500" i="56" s="1"/>
  <c r="H485" i="56"/>
  <c r="I485" i="56" s="1"/>
  <c r="H490" i="56"/>
  <c r="I490" i="56" s="1"/>
  <c r="H494" i="56"/>
  <c r="I494" i="56" s="1"/>
  <c r="H497" i="56"/>
  <c r="I497" i="56" s="1"/>
  <c r="H501" i="56"/>
  <c r="I501" i="56" s="1"/>
  <c r="H491" i="56"/>
  <c r="I491" i="56" s="1"/>
  <c r="H495" i="56"/>
  <c r="I495" i="56" s="1"/>
  <c r="H498" i="56"/>
  <c r="I498" i="56" s="1"/>
  <c r="H502" i="56"/>
  <c r="I502" i="56" s="1"/>
  <c r="H488" i="56"/>
  <c r="I488" i="56" s="1"/>
  <c r="H492" i="56"/>
  <c r="I492" i="56" s="1"/>
  <c r="H499" i="56"/>
  <c r="I499" i="56" s="1"/>
  <c r="H503" i="56"/>
  <c r="I503" i="56" s="1"/>
  <c r="H467" i="56"/>
  <c r="I467" i="56" s="1"/>
  <c r="H464" i="56"/>
  <c r="I464" i="56" s="1"/>
  <c r="H465" i="56"/>
  <c r="I465" i="56" s="1"/>
  <c r="H469" i="56"/>
  <c r="I469" i="56" s="1"/>
  <c r="H473" i="56"/>
  <c r="I473" i="56" s="1"/>
  <c r="H476" i="56"/>
  <c r="I476" i="56" s="1"/>
  <c r="H480" i="56"/>
  <c r="I480" i="56" s="1"/>
  <c r="H470" i="56"/>
  <c r="I470" i="56" s="1"/>
  <c r="H474" i="56"/>
  <c r="I474" i="56" s="1"/>
  <c r="H477" i="56"/>
  <c r="I477" i="56" s="1"/>
  <c r="H481" i="56"/>
  <c r="I481" i="56" s="1"/>
  <c r="H471" i="56"/>
  <c r="I471" i="56" s="1"/>
  <c r="H475" i="56"/>
  <c r="I475" i="56" s="1"/>
  <c r="H478" i="56"/>
  <c r="I478" i="56" s="1"/>
  <c r="H482" i="56"/>
  <c r="I482" i="56" s="1"/>
  <c r="H466" i="56"/>
  <c r="I466" i="56" s="1"/>
  <c r="H468" i="56"/>
  <c r="I468" i="56" s="1"/>
  <c r="H472" i="56"/>
  <c r="I472" i="56" s="1"/>
  <c r="H479" i="56"/>
  <c r="I479" i="56" s="1"/>
  <c r="H483" i="56"/>
  <c r="I483" i="56" s="1"/>
  <c r="H47" i="56"/>
  <c r="I47" i="56" s="1"/>
  <c r="H44" i="56"/>
  <c r="I44" i="56" s="1"/>
  <c r="H45" i="56"/>
  <c r="I45" i="56" s="1"/>
  <c r="H50" i="56"/>
  <c r="I50" i="56" s="1"/>
  <c r="H54" i="56"/>
  <c r="I54" i="56" s="1"/>
  <c r="H57" i="56"/>
  <c r="I57" i="56" s="1"/>
  <c r="H61" i="56"/>
  <c r="I61" i="56" s="1"/>
  <c r="H51" i="56"/>
  <c r="I51" i="56" s="1"/>
  <c r="H55" i="56"/>
  <c r="I55" i="56" s="1"/>
  <c r="H58" i="56"/>
  <c r="I58" i="56" s="1"/>
  <c r="H62" i="56"/>
  <c r="I62" i="56" s="1"/>
  <c r="H48" i="56"/>
  <c r="I48" i="56" s="1"/>
  <c r="H52" i="56"/>
  <c r="I52" i="56" s="1"/>
  <c r="H59" i="56"/>
  <c r="I59" i="56" s="1"/>
  <c r="H63" i="56"/>
  <c r="I63" i="56" s="1"/>
  <c r="H46" i="56"/>
  <c r="I46" i="56" s="1"/>
  <c r="H49" i="56"/>
  <c r="I49" i="56" s="1"/>
  <c r="H53" i="56"/>
  <c r="I53" i="56" s="1"/>
  <c r="H56" i="56"/>
  <c r="I56" i="56" s="1"/>
  <c r="H60" i="56"/>
  <c r="I60" i="56" s="1"/>
  <c r="H1464" i="56"/>
  <c r="I1464" i="56" s="1"/>
  <c r="H1468" i="56"/>
  <c r="I1468" i="56" s="1"/>
  <c r="H1465" i="56"/>
  <c r="I1465" i="56" s="1"/>
  <c r="H1466" i="56"/>
  <c r="I1466" i="56" s="1"/>
  <c r="H1471" i="56"/>
  <c r="I1471" i="56" s="1"/>
  <c r="H1475" i="56"/>
  <c r="I1475" i="56" s="1"/>
  <c r="H1478" i="56"/>
  <c r="I1478" i="56" s="1"/>
  <c r="H1482" i="56"/>
  <c r="I1482" i="56" s="1"/>
  <c r="H1472" i="56"/>
  <c r="I1472" i="56" s="1"/>
  <c r="H1476" i="56"/>
  <c r="I1476" i="56" s="1"/>
  <c r="H1479" i="56"/>
  <c r="I1479" i="56" s="1"/>
  <c r="H1483" i="56"/>
  <c r="I1483" i="56" s="1"/>
  <c r="H1467" i="56"/>
  <c r="I1467" i="56" s="1"/>
  <c r="H1469" i="56"/>
  <c r="I1469" i="56" s="1"/>
  <c r="H1473" i="56"/>
  <c r="I1473" i="56" s="1"/>
  <c r="H1480" i="56"/>
  <c r="I1480" i="56" s="1"/>
  <c r="H1470" i="56"/>
  <c r="I1470" i="56" s="1"/>
  <c r="H1474" i="56"/>
  <c r="I1474" i="56" s="1"/>
  <c r="H1477" i="56"/>
  <c r="I1477" i="56" s="1"/>
  <c r="H1481" i="56"/>
  <c r="I1481" i="56" s="1"/>
  <c r="H1125" i="56"/>
  <c r="I1125" i="56" s="1"/>
  <c r="H1129" i="56"/>
  <c r="I1129" i="56" s="1"/>
  <c r="H1133" i="56"/>
  <c r="I1133" i="56" s="1"/>
  <c r="H1136" i="56"/>
  <c r="I1136" i="56" s="1"/>
  <c r="H1140" i="56"/>
  <c r="I1140" i="56" s="1"/>
  <c r="H1126" i="56"/>
  <c r="I1126" i="56" s="1"/>
  <c r="H1130" i="56"/>
  <c r="I1130" i="56" s="1"/>
  <c r="H1134" i="56"/>
  <c r="I1134" i="56" s="1"/>
  <c r="H1137" i="56"/>
  <c r="I1137" i="56" s="1"/>
  <c r="H1141" i="56"/>
  <c r="I1141" i="56" s="1"/>
  <c r="H1127" i="56"/>
  <c r="I1127" i="56" s="1"/>
  <c r="H1131" i="56"/>
  <c r="I1131" i="56" s="1"/>
  <c r="H1135" i="56"/>
  <c r="I1135" i="56" s="1"/>
  <c r="H1138" i="56"/>
  <c r="I1138" i="56" s="1"/>
  <c r="H1142" i="56"/>
  <c r="I1142" i="56" s="1"/>
  <c r="H1124" i="56"/>
  <c r="I1124" i="56" s="1"/>
  <c r="H1128" i="56"/>
  <c r="I1128" i="56" s="1"/>
  <c r="H1132" i="56"/>
  <c r="I1132" i="56" s="1"/>
  <c r="H1139" i="56"/>
  <c r="I1139" i="56" s="1"/>
  <c r="H1143" i="56"/>
  <c r="I1143" i="56" s="1"/>
  <c r="H607" i="56"/>
  <c r="I607" i="56" s="1"/>
  <c r="H611" i="56"/>
  <c r="I611" i="56" s="1"/>
  <c r="H615" i="56"/>
  <c r="I615" i="56" s="1"/>
  <c r="H619" i="56"/>
  <c r="I619" i="56" s="1"/>
  <c r="H623" i="56"/>
  <c r="I623" i="56" s="1"/>
  <c r="H604" i="56"/>
  <c r="I604" i="56" s="1"/>
  <c r="H608" i="56"/>
  <c r="I608" i="56" s="1"/>
  <c r="H612" i="56"/>
  <c r="I612" i="56" s="1"/>
  <c r="H616" i="56"/>
  <c r="I616" i="56" s="1"/>
  <c r="H620" i="56"/>
  <c r="I620" i="56" s="1"/>
  <c r="H605" i="56"/>
  <c r="I605" i="56" s="1"/>
  <c r="H609" i="56"/>
  <c r="I609" i="56" s="1"/>
  <c r="H613" i="56"/>
  <c r="I613" i="56" s="1"/>
  <c r="H617" i="56"/>
  <c r="I617" i="56" s="1"/>
  <c r="H621" i="56"/>
  <c r="I621" i="56" s="1"/>
  <c r="H606" i="56"/>
  <c r="I606" i="56" s="1"/>
  <c r="H610" i="56"/>
  <c r="I610" i="56" s="1"/>
  <c r="H614" i="56"/>
  <c r="I614" i="56" s="1"/>
  <c r="H618" i="56"/>
  <c r="I618" i="56" s="1"/>
  <c r="H622" i="56"/>
  <c r="I622" i="56" s="1"/>
  <c r="H585" i="56"/>
  <c r="I585" i="56" s="1"/>
  <c r="H586" i="56"/>
  <c r="I586" i="56" s="1"/>
  <c r="H587" i="56"/>
  <c r="I587" i="56" s="1"/>
  <c r="H588" i="56"/>
  <c r="I588" i="56" s="1"/>
  <c r="H592" i="56"/>
  <c r="I592" i="56" s="1"/>
  <c r="H599" i="56"/>
  <c r="I599" i="56" s="1"/>
  <c r="H603" i="56"/>
  <c r="I603" i="56" s="1"/>
  <c r="H589" i="56"/>
  <c r="I589" i="56" s="1"/>
  <c r="H593" i="56"/>
  <c r="I593" i="56" s="1"/>
  <c r="H596" i="56"/>
  <c r="I596" i="56" s="1"/>
  <c r="H600" i="56"/>
  <c r="I600" i="56" s="1"/>
  <c r="H584" i="56"/>
  <c r="I584" i="56" s="1"/>
  <c r="H590" i="56"/>
  <c r="I590" i="56" s="1"/>
  <c r="H594" i="56"/>
  <c r="I594" i="56" s="1"/>
  <c r="H597" i="56"/>
  <c r="I597" i="56" s="1"/>
  <c r="H601" i="56"/>
  <c r="I601" i="56" s="1"/>
  <c r="H591" i="56"/>
  <c r="I591" i="56" s="1"/>
  <c r="H595" i="56"/>
  <c r="I595" i="56" s="1"/>
  <c r="H598" i="56"/>
  <c r="I598" i="56" s="1"/>
  <c r="H602" i="56"/>
  <c r="I602" i="56" s="1"/>
  <c r="H764" i="56"/>
  <c r="I764" i="56" s="1"/>
  <c r="H768" i="56"/>
  <c r="I768" i="56" s="1"/>
  <c r="H772" i="56"/>
  <c r="I772" i="56" s="1"/>
  <c r="H776" i="56"/>
  <c r="I776" i="56" s="1"/>
  <c r="H780" i="56"/>
  <c r="I780" i="56" s="1"/>
  <c r="H765" i="56"/>
  <c r="I765" i="56" s="1"/>
  <c r="H769" i="56"/>
  <c r="I769" i="56" s="1"/>
  <c r="H773" i="56"/>
  <c r="I773" i="56" s="1"/>
  <c r="H777" i="56"/>
  <c r="I777" i="56" s="1"/>
  <c r="H781" i="56"/>
  <c r="I781" i="56" s="1"/>
  <c r="H766" i="56"/>
  <c r="I766" i="56" s="1"/>
  <c r="H770" i="56"/>
  <c r="I770" i="56" s="1"/>
  <c r="H774" i="56"/>
  <c r="I774" i="56" s="1"/>
  <c r="H778" i="56"/>
  <c r="I778" i="56" s="1"/>
  <c r="H782" i="56"/>
  <c r="I782" i="56" s="1"/>
  <c r="H767" i="56"/>
  <c r="I767" i="56" s="1"/>
  <c r="H771" i="56"/>
  <c r="I771" i="56" s="1"/>
  <c r="H775" i="56"/>
  <c r="I775" i="56" s="1"/>
  <c r="H779" i="56"/>
  <c r="I779" i="56" s="1"/>
  <c r="H783" i="56"/>
  <c r="I783" i="56" s="1"/>
  <c r="H1206" i="56"/>
  <c r="I1206" i="56" s="1"/>
  <c r="H1207" i="56"/>
  <c r="I1207" i="56" s="1"/>
  <c r="H1204" i="56"/>
  <c r="I1204" i="56" s="1"/>
  <c r="H1208" i="56"/>
  <c r="I1208" i="56" s="1"/>
  <c r="H1212" i="56"/>
  <c r="I1212" i="56" s="1"/>
  <c r="H1219" i="56"/>
  <c r="I1219" i="56" s="1"/>
  <c r="H1223" i="56"/>
  <c r="I1223" i="56" s="1"/>
  <c r="H1209" i="56"/>
  <c r="I1209" i="56" s="1"/>
  <c r="H1213" i="56"/>
  <c r="I1213" i="56" s="1"/>
  <c r="H1216" i="56"/>
  <c r="I1216" i="56" s="1"/>
  <c r="H1220" i="56"/>
  <c r="I1220" i="56" s="1"/>
  <c r="H1210" i="56"/>
  <c r="I1210" i="56" s="1"/>
  <c r="H1214" i="56"/>
  <c r="I1214" i="56" s="1"/>
  <c r="H1217" i="56"/>
  <c r="I1217" i="56" s="1"/>
  <c r="H1221" i="56"/>
  <c r="I1221" i="56" s="1"/>
  <c r="H1205" i="56"/>
  <c r="I1205" i="56" s="1"/>
  <c r="H1211" i="56"/>
  <c r="I1211" i="56" s="1"/>
  <c r="H1215" i="56"/>
  <c r="I1215" i="56" s="1"/>
  <c r="H1218" i="56"/>
  <c r="I1218" i="56" s="1"/>
  <c r="H1222" i="56"/>
  <c r="I1222" i="56" s="1"/>
  <c r="H1646" i="56"/>
  <c r="I1646" i="56" s="1"/>
  <c r="H1647" i="56"/>
  <c r="I1647" i="56" s="1"/>
  <c r="H1644" i="56"/>
  <c r="I1644" i="56" s="1"/>
  <c r="H1648" i="56"/>
  <c r="I1648" i="56" s="1"/>
  <c r="H1652" i="56"/>
  <c r="I1652" i="56" s="1"/>
  <c r="H1656" i="56"/>
  <c r="I1656" i="56" s="1"/>
  <c r="H1659" i="56"/>
  <c r="I1659" i="56" s="1"/>
  <c r="H1663" i="56"/>
  <c r="I1663" i="56" s="1"/>
  <c r="H1645" i="56"/>
  <c r="I1645" i="56" s="1"/>
  <c r="H1649" i="56"/>
  <c r="I1649" i="56" s="1"/>
  <c r="H1653" i="56"/>
  <c r="I1653" i="56" s="1"/>
  <c r="H1660" i="56"/>
  <c r="I1660" i="56" s="1"/>
  <c r="H1650" i="56"/>
  <c r="I1650" i="56" s="1"/>
  <c r="H1654" i="56"/>
  <c r="I1654" i="56" s="1"/>
  <c r="H1657" i="56"/>
  <c r="I1657" i="56" s="1"/>
  <c r="H1661" i="56"/>
  <c r="I1661" i="56" s="1"/>
  <c r="H1651" i="56"/>
  <c r="I1651" i="56" s="1"/>
  <c r="H1655" i="56"/>
  <c r="I1655" i="56" s="1"/>
  <c r="H1658" i="56"/>
  <c r="I1658" i="56" s="1"/>
  <c r="H1662" i="56"/>
  <c r="I1662" i="56" s="1"/>
  <c r="H245" i="56"/>
  <c r="I245" i="56" s="1"/>
  <c r="H249" i="56"/>
  <c r="I249" i="56" s="1"/>
  <c r="H253" i="56"/>
  <c r="I253" i="56" s="1"/>
  <c r="H257" i="56"/>
  <c r="I257" i="56" s="1"/>
  <c r="H261" i="56"/>
  <c r="I261" i="56" s="1"/>
  <c r="H246" i="56"/>
  <c r="I246" i="56" s="1"/>
  <c r="H250" i="56"/>
  <c r="I250" i="56" s="1"/>
  <c r="H254" i="56"/>
  <c r="I254" i="56" s="1"/>
  <c r="H258" i="56"/>
  <c r="I258" i="56" s="1"/>
  <c r="H262" i="56"/>
  <c r="I262" i="56" s="1"/>
  <c r="H247" i="56"/>
  <c r="I247" i="56" s="1"/>
  <c r="H251" i="56"/>
  <c r="I251" i="56" s="1"/>
  <c r="H255" i="56"/>
  <c r="I255" i="56" s="1"/>
  <c r="H259" i="56"/>
  <c r="I259" i="56" s="1"/>
  <c r="H263" i="56"/>
  <c r="I263" i="56" s="1"/>
  <c r="H244" i="56"/>
  <c r="I244" i="56" s="1"/>
  <c r="H248" i="56"/>
  <c r="I248" i="56" s="1"/>
  <c r="H252" i="56"/>
  <c r="I252" i="56" s="1"/>
  <c r="H256" i="56"/>
  <c r="I256" i="56" s="1"/>
  <c r="H260" i="56"/>
  <c r="I260" i="56" s="1"/>
  <c r="H1445" i="56"/>
  <c r="I1445" i="56" s="1"/>
  <c r="H1446" i="56"/>
  <c r="I1446" i="56" s="1"/>
  <c r="H1447" i="56"/>
  <c r="I1447" i="56" s="1"/>
  <c r="H1444" i="56"/>
  <c r="I1444" i="56" s="1"/>
  <c r="H1448" i="56"/>
  <c r="I1448" i="56" s="1"/>
  <c r="H1452" i="56"/>
  <c r="I1452" i="56" s="1"/>
  <c r="H1459" i="56"/>
  <c r="I1459" i="56" s="1"/>
  <c r="H1463" i="56"/>
  <c r="I1463" i="56" s="1"/>
  <c r="H1449" i="56"/>
  <c r="I1449" i="56" s="1"/>
  <c r="H1453" i="56"/>
  <c r="I1453" i="56" s="1"/>
  <c r="H1456" i="56"/>
  <c r="I1456" i="56" s="1"/>
  <c r="H1460" i="56"/>
  <c r="I1460" i="56" s="1"/>
  <c r="H1450" i="56"/>
  <c r="I1450" i="56" s="1"/>
  <c r="H1454" i="56"/>
  <c r="I1454" i="56" s="1"/>
  <c r="H1457" i="56"/>
  <c r="I1457" i="56" s="1"/>
  <c r="H1461" i="56"/>
  <c r="I1461" i="56" s="1"/>
  <c r="H1451" i="56"/>
  <c r="I1451" i="56" s="1"/>
  <c r="H1455" i="56"/>
  <c r="I1455" i="56" s="1"/>
  <c r="H1458" i="56"/>
  <c r="I1458" i="56" s="1"/>
  <c r="H1462" i="56"/>
  <c r="I1462" i="56" s="1"/>
  <c r="Y17" i="46"/>
  <c r="F17" i="46" s="1"/>
  <c r="G17" i="46" s="1"/>
  <c r="Y57" i="46"/>
  <c r="F57" i="46" s="1"/>
  <c r="G57" i="46" s="1"/>
  <c r="Y49" i="46"/>
  <c r="F49" i="46" s="1"/>
  <c r="G49" i="46" s="1"/>
  <c r="Y44" i="46"/>
  <c r="F44" i="46" s="1"/>
  <c r="G44" i="46" s="1"/>
  <c r="Y55" i="46"/>
  <c r="F55" i="46" s="1"/>
  <c r="G55" i="46" s="1"/>
  <c r="AF46" i="5"/>
  <c r="X33" i="46"/>
  <c r="AF46" i="29"/>
  <c r="X45" i="46"/>
  <c r="AF46" i="38"/>
  <c r="X54" i="46"/>
  <c r="AF19" i="39"/>
  <c r="X27" i="46"/>
  <c r="AF73" i="39"/>
  <c r="AF19" i="42"/>
  <c r="X30" i="46"/>
  <c r="AF46" i="44"/>
  <c r="X60" i="46"/>
  <c r="AF73" i="24"/>
  <c r="AF19" i="40"/>
  <c r="X28" i="46"/>
  <c r="Y26" i="46"/>
  <c r="F26" i="46" s="1"/>
  <c r="G26" i="46" s="1"/>
  <c r="Y41" i="46"/>
  <c r="F41" i="46" s="1"/>
  <c r="G41" i="46" s="1"/>
  <c r="Y38" i="46"/>
  <c r="F38" i="46" s="1"/>
  <c r="G38" i="46" s="1"/>
  <c r="Y31" i="46"/>
  <c r="F31" i="46" s="1"/>
  <c r="G31" i="46" s="1"/>
  <c r="Y29" i="46"/>
  <c r="F29" i="46" s="1"/>
  <c r="G29" i="46" s="1"/>
  <c r="Y51" i="46"/>
  <c r="F51" i="46" s="1"/>
  <c r="G51" i="46" s="1"/>
  <c r="Y32" i="46"/>
  <c r="F32" i="46" s="1"/>
  <c r="G32" i="46" s="1"/>
  <c r="Y7" i="46"/>
  <c r="F7" i="46" s="1"/>
  <c r="G7" i="46" s="1"/>
  <c r="AF46" i="21"/>
  <c r="X37" i="46"/>
  <c r="AF46" i="40"/>
  <c r="X56" i="46"/>
  <c r="P5" i="44"/>
  <c r="Q5" i="44" s="1"/>
  <c r="Q6" i="44"/>
  <c r="AA70" i="44"/>
  <c r="AF70" i="44" s="1"/>
  <c r="Z69" i="44"/>
  <c r="AA45" i="44"/>
  <c r="AF45" i="44" s="1"/>
  <c r="Z44" i="44"/>
  <c r="Q62" i="44"/>
  <c r="P61" i="44"/>
  <c r="AA17" i="44"/>
  <c r="AF17" i="44" s="1"/>
  <c r="Z16" i="44"/>
  <c r="Q33" i="44"/>
  <c r="P32" i="44"/>
  <c r="Q32" i="44" s="1"/>
  <c r="P5" i="43"/>
  <c r="Q5" i="43" s="1"/>
  <c r="Q6" i="43"/>
  <c r="AA46" i="43"/>
  <c r="X151" i="46" s="1"/>
  <c r="Y151" i="46" s="1"/>
  <c r="Z45" i="43"/>
  <c r="AA74" i="43"/>
  <c r="AF74" i="43" s="1"/>
  <c r="Z73" i="43"/>
  <c r="P60" i="43"/>
  <c r="Q61" i="43"/>
  <c r="P35" i="43"/>
  <c r="Q36" i="43"/>
  <c r="Z16" i="43"/>
  <c r="AA17" i="43"/>
  <c r="AF17" i="43" s="1"/>
  <c r="AA18" i="42"/>
  <c r="AF18" i="42" s="1"/>
  <c r="Z17" i="42"/>
  <c r="AA47" i="42"/>
  <c r="AF47" i="42" s="1"/>
  <c r="Z46" i="42"/>
  <c r="AA68" i="42"/>
  <c r="AF68" i="42" s="1"/>
  <c r="Z67" i="42"/>
  <c r="P34" i="42"/>
  <c r="Q35" i="42"/>
  <c r="P6" i="42"/>
  <c r="Q7" i="42"/>
  <c r="P60" i="42"/>
  <c r="Q61" i="42"/>
  <c r="Q35" i="41"/>
  <c r="P34" i="41"/>
  <c r="P5" i="41"/>
  <c r="Q5" i="41" s="1"/>
  <c r="Q6" i="41"/>
  <c r="Q61" i="41"/>
  <c r="P60" i="41"/>
  <c r="AA71" i="41"/>
  <c r="AF71" i="41" s="1"/>
  <c r="Z70" i="41"/>
  <c r="AA17" i="41"/>
  <c r="AF17" i="41" s="1"/>
  <c r="Z16" i="41"/>
  <c r="AA44" i="41"/>
  <c r="AF44" i="41" s="1"/>
  <c r="Z43" i="41"/>
  <c r="P7" i="40"/>
  <c r="Q8" i="40"/>
  <c r="AA76" i="40"/>
  <c r="AF76" i="40" s="1"/>
  <c r="Z75" i="40"/>
  <c r="Q34" i="40"/>
  <c r="P33" i="40"/>
  <c r="Q62" i="40"/>
  <c r="P61" i="40"/>
  <c r="AA45" i="40"/>
  <c r="AF45" i="40" s="1"/>
  <c r="Z44" i="40"/>
  <c r="AA18" i="40"/>
  <c r="AF18" i="40" s="1"/>
  <c r="Z17" i="40"/>
  <c r="Q33" i="39"/>
  <c r="P32" i="39"/>
  <c r="Q32" i="39" s="1"/>
  <c r="AA18" i="39"/>
  <c r="AF18" i="39" s="1"/>
  <c r="Z17" i="39"/>
  <c r="AA72" i="39"/>
  <c r="AF72" i="39" s="1"/>
  <c r="Z71" i="39"/>
  <c r="Q61" i="39"/>
  <c r="P60" i="39"/>
  <c r="AA44" i="39"/>
  <c r="AF44" i="39" s="1"/>
  <c r="Z43" i="39"/>
  <c r="P5" i="39"/>
  <c r="Q5" i="39" s="1"/>
  <c r="Q6" i="39"/>
  <c r="AA45" i="38"/>
  <c r="AF45" i="38" s="1"/>
  <c r="Z44" i="38"/>
  <c r="AA17" i="38"/>
  <c r="AF17" i="38" s="1"/>
  <c r="Z16" i="38"/>
  <c r="P61" i="38"/>
  <c r="Q62" i="38"/>
  <c r="AA71" i="38"/>
  <c r="AF71" i="38" s="1"/>
  <c r="Z70" i="38"/>
  <c r="P32" i="38"/>
  <c r="Q32" i="38" s="1"/>
  <c r="Q33" i="38"/>
  <c r="Q8" i="38"/>
  <c r="P7" i="38"/>
  <c r="AA39" i="37"/>
  <c r="AF39" i="37" s="1"/>
  <c r="Z38" i="37"/>
  <c r="Q62" i="37"/>
  <c r="P61" i="37"/>
  <c r="Q6" i="37"/>
  <c r="P5" i="37"/>
  <c r="Q5" i="37" s="1"/>
  <c r="P34" i="37"/>
  <c r="Q35" i="37"/>
  <c r="Z10" i="37"/>
  <c r="AA11" i="37"/>
  <c r="AF11" i="37" s="1"/>
  <c r="AA73" i="37"/>
  <c r="Z72" i="37"/>
  <c r="AA69" i="36"/>
  <c r="AF69" i="36" s="1"/>
  <c r="Z68" i="36"/>
  <c r="Z15" i="36"/>
  <c r="AA16" i="36"/>
  <c r="AF16" i="36" s="1"/>
  <c r="P6" i="36"/>
  <c r="Q7" i="36"/>
  <c r="P32" i="36"/>
  <c r="Q32" i="36" s="1"/>
  <c r="Q33" i="36"/>
  <c r="Q62" i="36"/>
  <c r="P61" i="36"/>
  <c r="AA46" i="36"/>
  <c r="X144" i="46" s="1"/>
  <c r="Y144" i="46" s="1"/>
  <c r="Z45" i="36"/>
  <c r="P33" i="35"/>
  <c r="Q34" i="35"/>
  <c r="AA73" i="35"/>
  <c r="Z72" i="35"/>
  <c r="Q8" i="35"/>
  <c r="P7" i="35"/>
  <c r="AA23" i="35"/>
  <c r="AF23" i="35" s="1"/>
  <c r="Z22" i="35"/>
  <c r="AA44" i="35"/>
  <c r="AF44" i="35" s="1"/>
  <c r="Z43" i="35"/>
  <c r="Q60" i="35"/>
  <c r="P59" i="35"/>
  <c r="Q59" i="35" s="1"/>
  <c r="AA42" i="34"/>
  <c r="AF42" i="34" s="1"/>
  <c r="Z41" i="34"/>
  <c r="Q7" i="34"/>
  <c r="P6" i="34"/>
  <c r="Q63" i="34"/>
  <c r="P62" i="34"/>
  <c r="AA16" i="34"/>
  <c r="AF16" i="34" s="1"/>
  <c r="Z15" i="34"/>
  <c r="Z73" i="34"/>
  <c r="AA74" i="34"/>
  <c r="AF74" i="34" s="1"/>
  <c r="P34" i="34"/>
  <c r="Q35" i="34"/>
  <c r="AA44" i="33"/>
  <c r="AF44" i="33" s="1"/>
  <c r="Z43" i="33"/>
  <c r="P34" i="33"/>
  <c r="Q35" i="33"/>
  <c r="AA21" i="33"/>
  <c r="AF21" i="33" s="1"/>
  <c r="Z20" i="33"/>
  <c r="Q62" i="33"/>
  <c r="P61" i="33"/>
  <c r="AA74" i="33"/>
  <c r="AF74" i="33" s="1"/>
  <c r="Z73" i="33"/>
  <c r="Q7" i="33"/>
  <c r="P6" i="33"/>
  <c r="Q7" i="32"/>
  <c r="P6" i="32"/>
  <c r="Z15" i="32"/>
  <c r="AA16" i="32"/>
  <c r="AF16" i="32" s="1"/>
  <c r="AA41" i="32"/>
  <c r="AF41" i="32" s="1"/>
  <c r="Z40" i="32"/>
  <c r="Q60" i="32"/>
  <c r="P59" i="32"/>
  <c r="Q59" i="32" s="1"/>
  <c r="Q35" i="32"/>
  <c r="P34" i="32"/>
  <c r="AA69" i="32"/>
  <c r="AF69" i="32" s="1"/>
  <c r="Z68" i="32"/>
  <c r="P7" i="31"/>
  <c r="Q8" i="31"/>
  <c r="AA15" i="31"/>
  <c r="AF15" i="31" s="1"/>
  <c r="Z14" i="31"/>
  <c r="Q60" i="31"/>
  <c r="P59" i="31"/>
  <c r="Q59" i="31" s="1"/>
  <c r="AA73" i="31"/>
  <c r="Z72" i="31"/>
  <c r="AA41" i="31"/>
  <c r="AF41" i="31" s="1"/>
  <c r="Z40" i="31"/>
  <c r="AA73" i="30"/>
  <c r="Z72" i="30"/>
  <c r="Q62" i="30"/>
  <c r="P61" i="30"/>
  <c r="AA41" i="30"/>
  <c r="AF41" i="30" s="1"/>
  <c r="Z40" i="30"/>
  <c r="P6" i="30"/>
  <c r="Q7" i="30"/>
  <c r="Q34" i="30"/>
  <c r="P33" i="30"/>
  <c r="Z14" i="30"/>
  <c r="AA15" i="30"/>
  <c r="AF15" i="30" s="1"/>
  <c r="Q60" i="29"/>
  <c r="P59" i="29"/>
  <c r="Q59" i="29" s="1"/>
  <c r="Z44" i="29"/>
  <c r="AA45" i="29"/>
  <c r="AF45" i="29" s="1"/>
  <c r="P33" i="29"/>
  <c r="Q34" i="29"/>
  <c r="Q7" i="29"/>
  <c r="P6" i="29"/>
  <c r="AA71" i="29"/>
  <c r="AF71" i="29" s="1"/>
  <c r="Z70" i="29"/>
  <c r="AA17" i="29"/>
  <c r="AF17" i="29" s="1"/>
  <c r="Z16" i="29"/>
  <c r="AA68" i="28"/>
  <c r="AF68" i="28" s="1"/>
  <c r="Z67" i="28"/>
  <c r="P59" i="28"/>
  <c r="Q59" i="28" s="1"/>
  <c r="Q60" i="28"/>
  <c r="AA44" i="28"/>
  <c r="AF44" i="28" s="1"/>
  <c r="Z43" i="28"/>
  <c r="Q8" i="28"/>
  <c r="P7" i="28"/>
  <c r="P33" i="28"/>
  <c r="Q34" i="28"/>
  <c r="AA13" i="28"/>
  <c r="AF13" i="28" s="1"/>
  <c r="Z12" i="28"/>
  <c r="AA14" i="27"/>
  <c r="AF14" i="27" s="1"/>
  <c r="Z13" i="27"/>
  <c r="Q61" i="27"/>
  <c r="P60" i="27"/>
  <c r="Z40" i="27"/>
  <c r="AA41" i="27"/>
  <c r="AF41" i="27" s="1"/>
  <c r="Q34" i="27"/>
  <c r="P33" i="27"/>
  <c r="Z69" i="27"/>
  <c r="AA70" i="27"/>
  <c r="AF70" i="27" s="1"/>
  <c r="Q6" i="27"/>
  <c r="P5" i="27"/>
  <c r="Q5" i="27" s="1"/>
  <c r="P59" i="26"/>
  <c r="Q59" i="26" s="1"/>
  <c r="Q60" i="26"/>
  <c r="AA47" i="26"/>
  <c r="AF47" i="26" s="1"/>
  <c r="Z46" i="26"/>
  <c r="P6" i="26"/>
  <c r="Q7" i="26"/>
  <c r="Z14" i="26"/>
  <c r="AA15" i="26"/>
  <c r="AF15" i="26" s="1"/>
  <c r="AA75" i="26"/>
  <c r="AF75" i="26" s="1"/>
  <c r="Z74" i="26"/>
  <c r="Q36" i="26"/>
  <c r="P35" i="26"/>
  <c r="AA71" i="25"/>
  <c r="AF71" i="25" s="1"/>
  <c r="Z70" i="25"/>
  <c r="Q61" i="25"/>
  <c r="P60" i="25"/>
  <c r="Z13" i="25"/>
  <c r="AA14" i="25"/>
  <c r="AF14" i="25" s="1"/>
  <c r="P6" i="25"/>
  <c r="Q7" i="25"/>
  <c r="Q33" i="25"/>
  <c r="P32" i="25"/>
  <c r="Q32" i="25" s="1"/>
  <c r="AA44" i="25"/>
  <c r="AF44" i="25" s="1"/>
  <c r="Z43" i="25"/>
  <c r="AA15" i="24"/>
  <c r="AF15" i="24" s="1"/>
  <c r="Z14" i="24"/>
  <c r="Z42" i="24"/>
  <c r="AA43" i="24"/>
  <c r="AF43" i="24" s="1"/>
  <c r="P6" i="24"/>
  <c r="Q7" i="24"/>
  <c r="Q33" i="24"/>
  <c r="P32" i="24"/>
  <c r="Q32" i="24" s="1"/>
  <c r="AA72" i="24"/>
  <c r="AF72" i="24" s="1"/>
  <c r="Z71" i="24"/>
  <c r="P59" i="24"/>
  <c r="Q59" i="24" s="1"/>
  <c r="Q60" i="24"/>
  <c r="Q61" i="23"/>
  <c r="P60" i="23"/>
  <c r="Z47" i="23"/>
  <c r="AA48" i="23"/>
  <c r="AF48" i="23" s="1"/>
  <c r="P5" i="23"/>
  <c r="Q5" i="23" s="1"/>
  <c r="Q6" i="23"/>
  <c r="P32" i="23"/>
  <c r="Q32" i="23" s="1"/>
  <c r="Q33" i="23"/>
  <c r="AA20" i="23"/>
  <c r="AF20" i="23" s="1"/>
  <c r="Z19" i="23"/>
  <c r="AA74" i="23"/>
  <c r="AF74" i="23" s="1"/>
  <c r="Z73" i="23"/>
  <c r="Q34" i="22"/>
  <c r="P33" i="22"/>
  <c r="Q62" i="22"/>
  <c r="P61" i="22"/>
  <c r="Z43" i="22"/>
  <c r="AA44" i="22"/>
  <c r="AF44" i="22" s="1"/>
  <c r="AA71" i="22"/>
  <c r="AF71" i="22" s="1"/>
  <c r="Z70" i="22"/>
  <c r="Q8" i="22"/>
  <c r="P7" i="22"/>
  <c r="Z18" i="22"/>
  <c r="AA19" i="22"/>
  <c r="X102" i="46" s="1"/>
  <c r="Y102" i="46" s="1"/>
  <c r="Q34" i="21"/>
  <c r="P33" i="21"/>
  <c r="AA20" i="21"/>
  <c r="AF20" i="21" s="1"/>
  <c r="Z19" i="21"/>
  <c r="Q6" i="21"/>
  <c r="P5" i="21"/>
  <c r="Q5" i="21" s="1"/>
  <c r="P60" i="21"/>
  <c r="Q61" i="21"/>
  <c r="AA73" i="21"/>
  <c r="Z72" i="21"/>
  <c r="Z44" i="21"/>
  <c r="AA45" i="21"/>
  <c r="AF45" i="21" s="1"/>
  <c r="P5" i="20"/>
  <c r="Q5" i="20" s="1"/>
  <c r="Q6" i="20"/>
  <c r="AA15" i="20"/>
  <c r="AF15" i="20" s="1"/>
  <c r="Z14" i="20"/>
  <c r="Q61" i="20"/>
  <c r="P60" i="20"/>
  <c r="AA73" i="20"/>
  <c r="Z72" i="20"/>
  <c r="P34" i="20"/>
  <c r="Q35" i="20"/>
  <c r="AA42" i="20"/>
  <c r="AF42" i="20" s="1"/>
  <c r="Z41" i="20"/>
  <c r="AA71" i="19"/>
  <c r="AF71" i="19" s="1"/>
  <c r="Z70" i="19"/>
  <c r="Z16" i="19"/>
  <c r="AA17" i="19"/>
  <c r="AF17" i="19" s="1"/>
  <c r="Q61" i="19"/>
  <c r="P60" i="19"/>
  <c r="AA43" i="19"/>
  <c r="AF43" i="19" s="1"/>
  <c r="Z42" i="19"/>
  <c r="P35" i="19"/>
  <c r="Q36" i="19"/>
  <c r="Q7" i="19"/>
  <c r="P6" i="19"/>
  <c r="P32" i="17"/>
  <c r="Q32" i="17" s="1"/>
  <c r="Q33" i="17"/>
  <c r="Q61" i="17"/>
  <c r="P60" i="17"/>
  <c r="Z69" i="17"/>
  <c r="AA70" i="17"/>
  <c r="AF70" i="17" s="1"/>
  <c r="Z41" i="17"/>
  <c r="AA42" i="17"/>
  <c r="AF42" i="17" s="1"/>
  <c r="Z12" i="17"/>
  <c r="AA13" i="17"/>
  <c r="AF13" i="17" s="1"/>
  <c r="Q7" i="17"/>
  <c r="P6" i="17"/>
  <c r="Z69" i="5"/>
  <c r="AA70" i="5"/>
  <c r="AF70" i="5" s="1"/>
  <c r="Z44" i="5"/>
  <c r="AA45" i="5"/>
  <c r="AF45" i="5" s="1"/>
  <c r="Q33" i="5"/>
  <c r="P32" i="5"/>
  <c r="Q32" i="5" s="1"/>
  <c r="B61" i="46" l="1"/>
  <c r="T75" i="46"/>
  <c r="T167" i="46"/>
  <c r="T25" i="46"/>
  <c r="B25" i="46" s="1"/>
  <c r="T117" i="46"/>
  <c r="T55" i="46"/>
  <c r="T147" i="46"/>
  <c r="T40" i="46"/>
  <c r="B40" i="46" s="1"/>
  <c r="T132" i="46"/>
  <c r="T15" i="46"/>
  <c r="J15" i="46" s="1"/>
  <c r="T107" i="46"/>
  <c r="T39" i="46"/>
  <c r="B39" i="46" s="1"/>
  <c r="T131" i="46"/>
  <c r="T68" i="46"/>
  <c r="B68" i="46" s="1"/>
  <c r="T160" i="46"/>
  <c r="T72" i="46"/>
  <c r="B72" i="46" s="1"/>
  <c r="T164" i="46"/>
  <c r="T54" i="46"/>
  <c r="B54" i="46" s="1"/>
  <c r="T146" i="46"/>
  <c r="T31" i="46"/>
  <c r="J31" i="46" s="1"/>
  <c r="T123" i="46"/>
  <c r="T32" i="46"/>
  <c r="J32" i="46" s="1"/>
  <c r="T124" i="46"/>
  <c r="T33" i="46"/>
  <c r="T125" i="46"/>
  <c r="T9" i="46"/>
  <c r="J9" i="46" s="1"/>
  <c r="T101" i="46"/>
  <c r="T41" i="46"/>
  <c r="T133" i="46"/>
  <c r="T73" i="46"/>
  <c r="T165" i="46"/>
  <c r="T76" i="46"/>
  <c r="T168" i="46"/>
  <c r="T79" i="46"/>
  <c r="B79" i="46" s="1"/>
  <c r="T171" i="46"/>
  <c r="T60" i="46"/>
  <c r="T152" i="46"/>
  <c r="X64" i="46"/>
  <c r="Y64" i="46" s="1"/>
  <c r="F64" i="46" s="1"/>
  <c r="G64" i="46" s="1"/>
  <c r="X156" i="46"/>
  <c r="Y156" i="46" s="1"/>
  <c r="T34" i="46"/>
  <c r="B34" i="46" s="1"/>
  <c r="T126" i="46"/>
  <c r="T8" i="46"/>
  <c r="B8" i="46" s="1"/>
  <c r="T100" i="46"/>
  <c r="X65" i="46"/>
  <c r="Y65" i="46" s="1"/>
  <c r="F65" i="46" s="1"/>
  <c r="G65" i="46" s="1"/>
  <c r="X157" i="46"/>
  <c r="Y157" i="46" s="1"/>
  <c r="T11" i="46"/>
  <c r="T103" i="46"/>
  <c r="T70" i="46"/>
  <c r="B70" i="46" s="1"/>
  <c r="T162" i="46"/>
  <c r="X74" i="46"/>
  <c r="Y74" i="46" s="1"/>
  <c r="F74" i="46" s="1"/>
  <c r="G74" i="46" s="1"/>
  <c r="X166" i="46"/>
  <c r="Y166" i="46" s="1"/>
  <c r="X75" i="46"/>
  <c r="Y75" i="46" s="1"/>
  <c r="F75" i="46" s="1"/>
  <c r="G75" i="46" s="1"/>
  <c r="X167" i="46"/>
  <c r="Y167" i="46" s="1"/>
  <c r="X79" i="46"/>
  <c r="Y79" i="46" s="1"/>
  <c r="F79" i="46" s="1"/>
  <c r="G79" i="46" s="1"/>
  <c r="X171" i="46"/>
  <c r="Y171" i="46" s="1"/>
  <c r="T52" i="46"/>
  <c r="T144" i="46"/>
  <c r="X81" i="46"/>
  <c r="Y81" i="46" s="1"/>
  <c r="F81" i="46" s="1"/>
  <c r="G81" i="46" s="1"/>
  <c r="X173" i="46"/>
  <c r="Y173" i="46" s="1"/>
  <c r="T27" i="46"/>
  <c r="B27" i="46" s="1"/>
  <c r="T119" i="46"/>
  <c r="T29" i="46"/>
  <c r="J29" i="46" s="1"/>
  <c r="T121" i="46"/>
  <c r="J942" i="56"/>
  <c r="K942" i="56" s="1"/>
  <c r="J1451" i="56"/>
  <c r="K1451" i="56" s="1"/>
  <c r="J1450" i="56"/>
  <c r="K1450" i="56" s="1"/>
  <c r="J1449" i="56"/>
  <c r="K1449" i="56" s="1"/>
  <c r="J1448" i="56"/>
  <c r="K1448" i="56" s="1"/>
  <c r="J1445" i="56"/>
  <c r="K1445" i="56" s="1"/>
  <c r="J248" i="56"/>
  <c r="K248" i="56" s="1"/>
  <c r="J255" i="56"/>
  <c r="K255" i="56" s="1"/>
  <c r="J258" i="56"/>
  <c r="K258" i="56" s="1"/>
  <c r="J245" i="56"/>
  <c r="K245" i="56" s="1"/>
  <c r="J1651" i="56"/>
  <c r="K1651" i="56" s="1"/>
  <c r="J1650" i="56"/>
  <c r="K1650" i="56" s="1"/>
  <c r="J1645" i="56"/>
  <c r="K1645" i="56" s="1"/>
  <c r="J1652" i="56"/>
  <c r="K1652" i="56" s="1"/>
  <c r="J1646" i="56"/>
  <c r="K1646" i="56" s="1"/>
  <c r="J943" i="56"/>
  <c r="K943" i="56" s="1"/>
  <c r="J1218" i="56"/>
  <c r="K1218" i="56" s="1"/>
  <c r="J1221" i="56"/>
  <c r="K1221" i="56" s="1"/>
  <c r="J1220" i="56"/>
  <c r="K1220" i="56" s="1"/>
  <c r="J1223" i="56"/>
  <c r="K1223" i="56" s="1"/>
  <c r="J1204" i="56"/>
  <c r="K1204" i="56" s="1"/>
  <c r="J779" i="56"/>
  <c r="K779" i="56" s="1"/>
  <c r="J782" i="56"/>
  <c r="K782" i="56" s="1"/>
  <c r="J766" i="56"/>
  <c r="K766" i="56" s="1"/>
  <c r="J769" i="56"/>
  <c r="K769" i="56" s="1"/>
  <c r="J772" i="56"/>
  <c r="K772" i="56" s="1"/>
  <c r="J598" i="56"/>
  <c r="K598" i="56" s="1"/>
  <c r="J597" i="56"/>
  <c r="K597" i="56" s="1"/>
  <c r="J600" i="56"/>
  <c r="K600" i="56" s="1"/>
  <c r="J603" i="56"/>
  <c r="K603" i="56" s="1"/>
  <c r="J587" i="56"/>
  <c r="K587" i="56" s="1"/>
  <c r="J618" i="56"/>
  <c r="K618" i="56" s="1"/>
  <c r="J621" i="56"/>
  <c r="K621" i="56" s="1"/>
  <c r="J605" i="56"/>
  <c r="K605" i="56" s="1"/>
  <c r="J608" i="56"/>
  <c r="K608" i="56" s="1"/>
  <c r="J615" i="56"/>
  <c r="K615" i="56" s="1"/>
  <c r="J1139" i="56"/>
  <c r="K1139" i="56" s="1"/>
  <c r="J1142" i="56"/>
  <c r="K1142" i="56" s="1"/>
  <c r="J1127" i="56"/>
  <c r="K1127" i="56" s="1"/>
  <c r="J1130" i="56"/>
  <c r="K1130" i="56" s="1"/>
  <c r="J1133" i="56"/>
  <c r="K1133" i="56" s="1"/>
  <c r="J1477" i="56"/>
  <c r="K1477" i="56" s="1"/>
  <c r="J1473" i="56"/>
  <c r="K1473" i="56" s="1"/>
  <c r="J1479" i="56"/>
  <c r="K1479" i="56" s="1"/>
  <c r="J1478" i="56"/>
  <c r="K1478" i="56" s="1"/>
  <c r="J1465" i="56"/>
  <c r="K1465" i="56" s="1"/>
  <c r="J60" i="56"/>
  <c r="K60" i="56" s="1"/>
  <c r="J46" i="56"/>
  <c r="K46" i="56" s="1"/>
  <c r="J48" i="56"/>
  <c r="K48" i="56" s="1"/>
  <c r="J51" i="56"/>
  <c r="K51" i="56" s="1"/>
  <c r="J50" i="56"/>
  <c r="K50" i="56" s="1"/>
  <c r="J483" i="56"/>
  <c r="K483" i="56" s="1"/>
  <c r="J466" i="56"/>
  <c r="K466" i="56" s="1"/>
  <c r="J471" i="56"/>
  <c r="K471" i="56" s="1"/>
  <c r="J470" i="56"/>
  <c r="K470" i="56" s="1"/>
  <c r="J469" i="56"/>
  <c r="K469" i="56" s="1"/>
  <c r="J503" i="56"/>
  <c r="K503" i="56" s="1"/>
  <c r="J502" i="56"/>
  <c r="K502" i="56" s="1"/>
  <c r="J501" i="56"/>
  <c r="K501" i="56" s="1"/>
  <c r="J485" i="56"/>
  <c r="K485" i="56" s="1"/>
  <c r="J489" i="56"/>
  <c r="K489" i="56" s="1"/>
  <c r="J862" i="56"/>
  <c r="K862" i="56" s="1"/>
  <c r="J847" i="56"/>
  <c r="K847" i="56" s="1"/>
  <c r="J850" i="56"/>
  <c r="K850" i="56" s="1"/>
  <c r="J853" i="56"/>
  <c r="K853" i="56" s="1"/>
  <c r="J859" i="56"/>
  <c r="K859" i="56" s="1"/>
  <c r="J734" i="56"/>
  <c r="K734" i="56" s="1"/>
  <c r="J737" i="56"/>
  <c r="K737" i="56" s="1"/>
  <c r="J724" i="56"/>
  <c r="K724" i="56" s="1"/>
  <c r="J731" i="56"/>
  <c r="K731" i="56" s="1"/>
  <c r="J954" i="56"/>
  <c r="K954" i="56" s="1"/>
  <c r="J957" i="56"/>
  <c r="K957" i="56" s="1"/>
  <c r="J944" i="56"/>
  <c r="K944" i="56" s="1"/>
  <c r="J951" i="56"/>
  <c r="K951" i="56" s="1"/>
  <c r="J1462" i="56"/>
  <c r="K1462" i="56" s="1"/>
  <c r="J1461" i="56"/>
  <c r="K1461" i="56" s="1"/>
  <c r="J1460" i="56"/>
  <c r="K1460" i="56" s="1"/>
  <c r="J1463" i="56"/>
  <c r="K1463" i="56" s="1"/>
  <c r="J1444" i="56"/>
  <c r="K1444" i="56" s="1"/>
  <c r="J260" i="56"/>
  <c r="K260" i="56" s="1"/>
  <c r="J244" i="56"/>
  <c r="K244" i="56" s="1"/>
  <c r="J251" i="56"/>
  <c r="K251" i="56" s="1"/>
  <c r="J254" i="56"/>
  <c r="K254" i="56" s="1"/>
  <c r="J257" i="56"/>
  <c r="K257" i="56" s="1"/>
  <c r="J1662" i="56"/>
  <c r="K1662" i="56" s="1"/>
  <c r="J1661" i="56"/>
  <c r="K1661" i="56" s="1"/>
  <c r="J1660" i="56"/>
  <c r="K1660" i="56" s="1"/>
  <c r="J1663" i="56"/>
  <c r="K1663" i="56" s="1"/>
  <c r="J1648" i="56"/>
  <c r="K1648" i="56" s="1"/>
  <c r="J643" i="56"/>
  <c r="K643" i="56" s="1"/>
  <c r="J1215" i="56"/>
  <c r="K1215" i="56" s="1"/>
  <c r="J1217" i="56"/>
  <c r="K1217" i="56" s="1"/>
  <c r="J1216" i="56"/>
  <c r="K1216" i="56" s="1"/>
  <c r="J1219" i="56"/>
  <c r="K1219" i="56" s="1"/>
  <c r="J1207" i="56"/>
  <c r="K1207" i="56" s="1"/>
  <c r="J775" i="56"/>
  <c r="K775" i="56" s="1"/>
  <c r="J778" i="56"/>
  <c r="K778" i="56" s="1"/>
  <c r="J765" i="56"/>
  <c r="K765" i="56" s="1"/>
  <c r="J768" i="56"/>
  <c r="K768" i="56" s="1"/>
  <c r="J595" i="56"/>
  <c r="K595" i="56" s="1"/>
  <c r="J594" i="56"/>
  <c r="K594" i="56" s="1"/>
  <c r="J596" i="56"/>
  <c r="K596" i="56" s="1"/>
  <c r="J599" i="56"/>
  <c r="K599" i="56" s="1"/>
  <c r="J586" i="56"/>
  <c r="K586" i="56" s="1"/>
  <c r="J614" i="56"/>
  <c r="K614" i="56" s="1"/>
  <c r="J617" i="56"/>
  <c r="K617" i="56" s="1"/>
  <c r="J620" i="56"/>
  <c r="K620" i="56" s="1"/>
  <c r="J604" i="56"/>
  <c r="K604" i="56" s="1"/>
  <c r="J611" i="56"/>
  <c r="K611" i="56" s="1"/>
  <c r="J1132" i="56"/>
  <c r="K1132" i="56" s="1"/>
  <c r="J1138" i="56"/>
  <c r="K1138" i="56" s="1"/>
  <c r="J1141" i="56"/>
  <c r="K1141" i="56" s="1"/>
  <c r="J1126" i="56"/>
  <c r="K1126" i="56" s="1"/>
  <c r="J1129" i="56"/>
  <c r="K1129" i="56" s="1"/>
  <c r="J1474" i="56"/>
  <c r="K1474" i="56" s="1"/>
  <c r="J1469" i="56"/>
  <c r="K1469" i="56" s="1"/>
  <c r="J1476" i="56"/>
  <c r="K1476" i="56" s="1"/>
  <c r="J1475" i="56"/>
  <c r="K1475" i="56" s="1"/>
  <c r="J1468" i="56"/>
  <c r="K1468" i="56" s="1"/>
  <c r="J56" i="56"/>
  <c r="K56" i="56" s="1"/>
  <c r="J63" i="56"/>
  <c r="K63" i="56" s="1"/>
  <c r="J62" i="56"/>
  <c r="K62" i="56" s="1"/>
  <c r="J61" i="56"/>
  <c r="K61" i="56" s="1"/>
  <c r="J45" i="56"/>
  <c r="K45" i="56" s="1"/>
  <c r="J479" i="56"/>
  <c r="K479" i="56" s="1"/>
  <c r="J482" i="56"/>
  <c r="K482" i="56" s="1"/>
  <c r="J481" i="56"/>
  <c r="K481" i="56" s="1"/>
  <c r="J480" i="56"/>
  <c r="K480" i="56" s="1"/>
  <c r="J465" i="56"/>
  <c r="K465" i="56" s="1"/>
  <c r="J499" i="56"/>
  <c r="K499" i="56" s="1"/>
  <c r="J498" i="56"/>
  <c r="K498" i="56" s="1"/>
  <c r="J497" i="56"/>
  <c r="K497" i="56" s="1"/>
  <c r="J500" i="56"/>
  <c r="K500" i="56" s="1"/>
  <c r="J484" i="56"/>
  <c r="K484" i="56" s="1"/>
  <c r="J858" i="56"/>
  <c r="K858" i="56" s="1"/>
  <c r="J861" i="56"/>
  <c r="K861" i="56" s="1"/>
  <c r="J846" i="56"/>
  <c r="K846" i="56" s="1"/>
  <c r="J849" i="56"/>
  <c r="K849" i="56" s="1"/>
  <c r="J852" i="56"/>
  <c r="K852" i="56" s="1"/>
  <c r="J730" i="56"/>
  <c r="K730" i="56" s="1"/>
  <c r="J733" i="56"/>
  <c r="K733" i="56" s="1"/>
  <c r="J736" i="56"/>
  <c r="K736" i="56" s="1"/>
  <c r="J743" i="56"/>
  <c r="K743" i="56" s="1"/>
  <c r="J727" i="56"/>
  <c r="K727" i="56" s="1"/>
  <c r="J950" i="56"/>
  <c r="K950" i="56" s="1"/>
  <c r="J953" i="56"/>
  <c r="K953" i="56" s="1"/>
  <c r="J956" i="56"/>
  <c r="K956" i="56" s="1"/>
  <c r="J947" i="56"/>
  <c r="K947" i="56" s="1"/>
  <c r="J1458" i="56"/>
  <c r="K1458" i="56" s="1"/>
  <c r="J1457" i="56"/>
  <c r="K1457" i="56" s="1"/>
  <c r="J1456" i="56"/>
  <c r="K1456" i="56" s="1"/>
  <c r="J1459" i="56"/>
  <c r="K1459" i="56" s="1"/>
  <c r="J1447" i="56"/>
  <c r="K1447" i="56" s="1"/>
  <c r="J256" i="56"/>
  <c r="K256" i="56" s="1"/>
  <c r="J247" i="56"/>
  <c r="K247" i="56" s="1"/>
  <c r="J250" i="56"/>
  <c r="K250" i="56" s="1"/>
  <c r="J253" i="56"/>
  <c r="K253" i="56" s="1"/>
  <c r="J1658" i="56"/>
  <c r="K1658" i="56" s="1"/>
  <c r="J1657" i="56"/>
  <c r="K1657" i="56" s="1"/>
  <c r="J1653" i="56"/>
  <c r="K1653" i="56" s="1"/>
  <c r="J1659" i="56"/>
  <c r="K1659" i="56" s="1"/>
  <c r="J1644" i="56"/>
  <c r="K1644" i="56" s="1"/>
  <c r="J755" i="56"/>
  <c r="K755" i="56" s="1"/>
  <c r="J1211" i="56"/>
  <c r="K1211" i="56" s="1"/>
  <c r="J1214" i="56"/>
  <c r="K1214" i="56" s="1"/>
  <c r="J1213" i="56"/>
  <c r="K1213" i="56" s="1"/>
  <c r="J1212" i="56"/>
  <c r="K1212" i="56" s="1"/>
  <c r="J1206" i="56"/>
  <c r="K1206" i="56" s="1"/>
  <c r="J771" i="56"/>
  <c r="K771" i="56" s="1"/>
  <c r="J774" i="56"/>
  <c r="K774" i="56" s="1"/>
  <c r="J777" i="56"/>
  <c r="K777" i="56" s="1"/>
  <c r="J780" i="56"/>
  <c r="K780" i="56" s="1"/>
  <c r="J764" i="56"/>
  <c r="K764" i="56" s="1"/>
  <c r="J591" i="56"/>
  <c r="K591" i="56" s="1"/>
  <c r="J590" i="56"/>
  <c r="K590" i="56" s="1"/>
  <c r="J593" i="56"/>
  <c r="K593" i="56" s="1"/>
  <c r="J592" i="56"/>
  <c r="K592" i="56" s="1"/>
  <c r="J585" i="56"/>
  <c r="K585" i="56" s="1"/>
  <c r="J610" i="56"/>
  <c r="K610" i="56" s="1"/>
  <c r="J613" i="56"/>
  <c r="K613" i="56" s="1"/>
  <c r="J616" i="56"/>
  <c r="K616" i="56" s="1"/>
  <c r="J623" i="56"/>
  <c r="K623" i="56" s="1"/>
  <c r="J607" i="56"/>
  <c r="K607" i="56" s="1"/>
  <c r="J1128" i="56"/>
  <c r="K1128" i="56" s="1"/>
  <c r="J1135" i="56"/>
  <c r="K1135" i="56" s="1"/>
  <c r="J1137" i="56"/>
  <c r="K1137" i="56" s="1"/>
  <c r="J1140" i="56"/>
  <c r="K1140" i="56" s="1"/>
  <c r="J1125" i="56"/>
  <c r="K1125" i="56" s="1"/>
  <c r="J1470" i="56"/>
  <c r="K1470" i="56" s="1"/>
  <c r="J1467" i="56"/>
  <c r="K1467" i="56" s="1"/>
  <c r="J1472" i="56"/>
  <c r="K1472" i="56" s="1"/>
  <c r="J1471" i="56"/>
  <c r="K1471" i="56" s="1"/>
  <c r="J1464" i="56"/>
  <c r="K1464" i="56" s="1"/>
  <c r="J53" i="56"/>
  <c r="K53" i="56" s="1"/>
  <c r="J59" i="56"/>
  <c r="K59" i="56" s="1"/>
  <c r="J58" i="56"/>
  <c r="K58" i="56" s="1"/>
  <c r="J57" i="56"/>
  <c r="K57" i="56" s="1"/>
  <c r="J44" i="56"/>
  <c r="K44" i="56" s="1"/>
  <c r="J472" i="56"/>
  <c r="K472" i="56" s="1"/>
  <c r="J478" i="56"/>
  <c r="K478" i="56" s="1"/>
  <c r="J477" i="56"/>
  <c r="K477" i="56" s="1"/>
  <c r="J476" i="56"/>
  <c r="K476" i="56" s="1"/>
  <c r="J464" i="56"/>
  <c r="K464" i="56" s="1"/>
  <c r="J492" i="56"/>
  <c r="K492" i="56" s="1"/>
  <c r="J495" i="56"/>
  <c r="K495" i="56" s="1"/>
  <c r="J494" i="56"/>
  <c r="K494" i="56" s="1"/>
  <c r="J496" i="56"/>
  <c r="K496" i="56" s="1"/>
  <c r="J487" i="56"/>
  <c r="K487" i="56" s="1"/>
  <c r="J855" i="56"/>
  <c r="K855" i="56" s="1"/>
  <c r="J857" i="56"/>
  <c r="K857" i="56" s="1"/>
  <c r="J856" i="56"/>
  <c r="K856" i="56" s="1"/>
  <c r="J845" i="56"/>
  <c r="K845" i="56" s="1"/>
  <c r="J848" i="56"/>
  <c r="K848" i="56" s="1"/>
  <c r="J641" i="56"/>
  <c r="K641" i="56" s="1"/>
  <c r="J742" i="56"/>
  <c r="K742" i="56" s="1"/>
  <c r="J726" i="56"/>
  <c r="K726" i="56" s="1"/>
  <c r="J729" i="56"/>
  <c r="K729" i="56" s="1"/>
  <c r="J732" i="56"/>
  <c r="K732" i="56" s="1"/>
  <c r="J739" i="56"/>
  <c r="K739" i="56" s="1"/>
  <c r="J962" i="56"/>
  <c r="K962" i="56" s="1"/>
  <c r="J946" i="56"/>
  <c r="K946" i="56" s="1"/>
  <c r="J949" i="56"/>
  <c r="K949" i="56" s="1"/>
  <c r="J952" i="56"/>
  <c r="K952" i="56" s="1"/>
  <c r="J959" i="56"/>
  <c r="K959" i="56" s="1"/>
  <c r="J1455" i="56"/>
  <c r="K1455" i="56" s="1"/>
  <c r="J1454" i="56"/>
  <c r="K1454" i="56" s="1"/>
  <c r="J1453" i="56"/>
  <c r="K1453" i="56" s="1"/>
  <c r="J1452" i="56"/>
  <c r="K1452" i="56" s="1"/>
  <c r="J1446" i="56"/>
  <c r="K1446" i="56" s="1"/>
  <c r="J252" i="56"/>
  <c r="K252" i="56" s="1"/>
  <c r="J259" i="56"/>
  <c r="K259" i="56" s="1"/>
  <c r="J262" i="56"/>
  <c r="K262" i="56" s="1"/>
  <c r="J246" i="56"/>
  <c r="K246" i="56" s="1"/>
  <c r="J249" i="56"/>
  <c r="K249" i="56" s="1"/>
  <c r="J1655" i="56"/>
  <c r="K1655" i="56" s="1"/>
  <c r="J1654" i="56"/>
  <c r="K1654" i="56" s="1"/>
  <c r="J1649" i="56"/>
  <c r="K1649" i="56" s="1"/>
  <c r="J1656" i="56"/>
  <c r="K1656" i="56" s="1"/>
  <c r="J1647" i="56"/>
  <c r="K1647" i="56" s="1"/>
  <c r="J761" i="56"/>
  <c r="K761" i="56" s="1"/>
  <c r="J1222" i="56"/>
  <c r="K1222" i="56" s="1"/>
  <c r="J1205" i="56"/>
  <c r="K1205" i="56" s="1"/>
  <c r="J1210" i="56"/>
  <c r="K1210" i="56" s="1"/>
  <c r="J1209" i="56"/>
  <c r="K1209" i="56" s="1"/>
  <c r="J1208" i="56"/>
  <c r="K1208" i="56" s="1"/>
  <c r="J783" i="56"/>
  <c r="K783" i="56" s="1"/>
  <c r="J767" i="56"/>
  <c r="K767" i="56" s="1"/>
  <c r="J770" i="56"/>
  <c r="K770" i="56" s="1"/>
  <c r="J773" i="56"/>
  <c r="K773" i="56" s="1"/>
  <c r="J776" i="56"/>
  <c r="K776" i="56" s="1"/>
  <c r="J602" i="56"/>
  <c r="K602" i="56" s="1"/>
  <c r="J601" i="56"/>
  <c r="K601" i="56" s="1"/>
  <c r="J584" i="56"/>
  <c r="K584" i="56" s="1"/>
  <c r="J589" i="56"/>
  <c r="K589" i="56" s="1"/>
  <c r="J588" i="56"/>
  <c r="K588" i="56" s="1"/>
  <c r="J606" i="56"/>
  <c r="K606" i="56" s="1"/>
  <c r="J609" i="56"/>
  <c r="K609" i="56" s="1"/>
  <c r="J612" i="56"/>
  <c r="K612" i="56" s="1"/>
  <c r="J619" i="56"/>
  <c r="K619" i="56" s="1"/>
  <c r="J1143" i="56"/>
  <c r="K1143" i="56" s="1"/>
  <c r="J1124" i="56"/>
  <c r="K1124" i="56" s="1"/>
  <c r="J1131" i="56"/>
  <c r="K1131" i="56" s="1"/>
  <c r="J1134" i="56"/>
  <c r="K1134" i="56" s="1"/>
  <c r="J1136" i="56"/>
  <c r="K1136" i="56" s="1"/>
  <c r="J1481" i="56"/>
  <c r="K1481" i="56" s="1"/>
  <c r="J1480" i="56"/>
  <c r="K1480" i="56" s="1"/>
  <c r="J1483" i="56"/>
  <c r="K1483" i="56" s="1"/>
  <c r="J1482" i="56"/>
  <c r="K1482" i="56" s="1"/>
  <c r="J1466" i="56"/>
  <c r="K1466" i="56" s="1"/>
  <c r="J49" i="56"/>
  <c r="K49" i="56" s="1"/>
  <c r="J52" i="56"/>
  <c r="K52" i="56" s="1"/>
  <c r="J55" i="56"/>
  <c r="K55" i="56" s="1"/>
  <c r="J54" i="56"/>
  <c r="K54" i="56" s="1"/>
  <c r="J47" i="56"/>
  <c r="K47" i="56" s="1"/>
  <c r="J468" i="56"/>
  <c r="K468" i="56" s="1"/>
  <c r="J475" i="56"/>
  <c r="K475" i="56" s="1"/>
  <c r="J474" i="56"/>
  <c r="K474" i="56" s="1"/>
  <c r="J473" i="56"/>
  <c r="K473" i="56" s="1"/>
  <c r="J467" i="56"/>
  <c r="K467" i="56" s="1"/>
  <c r="J488" i="56"/>
  <c r="K488" i="56" s="1"/>
  <c r="J491" i="56"/>
  <c r="K491" i="56" s="1"/>
  <c r="J490" i="56"/>
  <c r="K490" i="56" s="1"/>
  <c r="J493" i="56"/>
  <c r="K493" i="56" s="1"/>
  <c r="J486" i="56"/>
  <c r="K486" i="56" s="1"/>
  <c r="J851" i="56"/>
  <c r="K851" i="56" s="1"/>
  <c r="J854" i="56"/>
  <c r="K854" i="56" s="1"/>
  <c r="J860" i="56"/>
  <c r="K860" i="56" s="1"/>
  <c r="J863" i="56"/>
  <c r="K863" i="56" s="1"/>
  <c r="J844" i="56"/>
  <c r="K844" i="56" s="1"/>
  <c r="J738" i="56"/>
  <c r="K738" i="56" s="1"/>
  <c r="J741" i="56"/>
  <c r="K741" i="56" s="1"/>
  <c r="J725" i="56"/>
  <c r="K725" i="56" s="1"/>
  <c r="J728" i="56"/>
  <c r="K728" i="56" s="1"/>
  <c r="J958" i="56"/>
  <c r="K958" i="56" s="1"/>
  <c r="J961" i="56"/>
  <c r="K961" i="56" s="1"/>
  <c r="J945" i="56"/>
  <c r="K945" i="56" s="1"/>
  <c r="J948" i="56"/>
  <c r="K948" i="56" s="1"/>
  <c r="J955" i="56"/>
  <c r="K955" i="56" s="1"/>
  <c r="H1347" i="56"/>
  <c r="I1347" i="56" s="1"/>
  <c r="H1351" i="56"/>
  <c r="I1351" i="56" s="1"/>
  <c r="H1355" i="56"/>
  <c r="I1355" i="56" s="1"/>
  <c r="H1359" i="56"/>
  <c r="I1359" i="56" s="1"/>
  <c r="H1363" i="56"/>
  <c r="I1363" i="56" s="1"/>
  <c r="H1344" i="56"/>
  <c r="I1344" i="56" s="1"/>
  <c r="H1348" i="56"/>
  <c r="I1348" i="56" s="1"/>
  <c r="H1352" i="56"/>
  <c r="I1352" i="56" s="1"/>
  <c r="H1356" i="56"/>
  <c r="I1356" i="56" s="1"/>
  <c r="H1360" i="56"/>
  <c r="I1360" i="56" s="1"/>
  <c r="H1345" i="56"/>
  <c r="I1345" i="56" s="1"/>
  <c r="H1349" i="56"/>
  <c r="I1349" i="56" s="1"/>
  <c r="H1353" i="56"/>
  <c r="I1353" i="56" s="1"/>
  <c r="H1357" i="56"/>
  <c r="I1357" i="56" s="1"/>
  <c r="H1361" i="56"/>
  <c r="I1361" i="56" s="1"/>
  <c r="H1346" i="56"/>
  <c r="I1346" i="56" s="1"/>
  <c r="H1350" i="56"/>
  <c r="I1350" i="56" s="1"/>
  <c r="H1354" i="56"/>
  <c r="I1354" i="56" s="1"/>
  <c r="H1358" i="56"/>
  <c r="I1358" i="56" s="1"/>
  <c r="H1362" i="56"/>
  <c r="I1362" i="56" s="1"/>
  <c r="H985" i="56"/>
  <c r="I985" i="56" s="1"/>
  <c r="H989" i="56"/>
  <c r="I989" i="56" s="1"/>
  <c r="H993" i="56"/>
  <c r="I993" i="56" s="1"/>
  <c r="H1000" i="56"/>
  <c r="I1000" i="56" s="1"/>
  <c r="H986" i="56"/>
  <c r="I986" i="56" s="1"/>
  <c r="H990" i="56"/>
  <c r="I990" i="56" s="1"/>
  <c r="H994" i="56"/>
  <c r="I994" i="56" s="1"/>
  <c r="H997" i="56"/>
  <c r="I997" i="56" s="1"/>
  <c r="H1001" i="56"/>
  <c r="I1001" i="56" s="1"/>
  <c r="H987" i="56"/>
  <c r="I987" i="56" s="1"/>
  <c r="H991" i="56"/>
  <c r="I991" i="56" s="1"/>
  <c r="H995" i="56"/>
  <c r="I995" i="56" s="1"/>
  <c r="H998" i="56"/>
  <c r="I998" i="56" s="1"/>
  <c r="H1002" i="56"/>
  <c r="I1002" i="56" s="1"/>
  <c r="H984" i="56"/>
  <c r="I984" i="56" s="1"/>
  <c r="H988" i="56"/>
  <c r="I988" i="56" s="1"/>
  <c r="H992" i="56"/>
  <c r="I992" i="56" s="1"/>
  <c r="H996" i="56"/>
  <c r="I996" i="56" s="1"/>
  <c r="H999" i="56"/>
  <c r="I999" i="56" s="1"/>
  <c r="H1003" i="56"/>
  <c r="I1003" i="56" s="1"/>
  <c r="H86" i="56"/>
  <c r="I86" i="56" s="1"/>
  <c r="H87" i="56"/>
  <c r="I87" i="56" s="1"/>
  <c r="H84" i="56"/>
  <c r="I84" i="56" s="1"/>
  <c r="H88" i="56"/>
  <c r="I88" i="56" s="1"/>
  <c r="H89" i="56"/>
  <c r="I89" i="56" s="1"/>
  <c r="H93" i="56"/>
  <c r="I93" i="56" s="1"/>
  <c r="H100" i="56"/>
  <c r="I100" i="56" s="1"/>
  <c r="H90" i="56"/>
  <c r="I90" i="56" s="1"/>
  <c r="H94" i="56"/>
  <c r="I94" i="56" s="1"/>
  <c r="H97" i="56"/>
  <c r="I97" i="56" s="1"/>
  <c r="H101" i="56"/>
  <c r="I101" i="56" s="1"/>
  <c r="H91" i="56"/>
  <c r="I91" i="56" s="1"/>
  <c r="H95" i="56"/>
  <c r="I95" i="56" s="1"/>
  <c r="H98" i="56"/>
  <c r="I98" i="56" s="1"/>
  <c r="H102" i="56"/>
  <c r="I102" i="56" s="1"/>
  <c r="H85" i="56"/>
  <c r="I85" i="56" s="1"/>
  <c r="H92" i="56"/>
  <c r="I92" i="56" s="1"/>
  <c r="H96" i="56"/>
  <c r="I96" i="56" s="1"/>
  <c r="H99" i="56"/>
  <c r="I99" i="56" s="1"/>
  <c r="H103" i="56"/>
  <c r="I103" i="56" s="1"/>
  <c r="H505" i="56"/>
  <c r="I505" i="56" s="1"/>
  <c r="H506" i="56"/>
  <c r="I506" i="56" s="1"/>
  <c r="H507" i="56"/>
  <c r="I507" i="56" s="1"/>
  <c r="H512" i="56"/>
  <c r="I512" i="56" s="1"/>
  <c r="H516" i="56"/>
  <c r="I516" i="56" s="1"/>
  <c r="H519" i="56"/>
  <c r="I519" i="56" s="1"/>
  <c r="H523" i="56"/>
  <c r="I523" i="56" s="1"/>
  <c r="H509" i="56"/>
  <c r="I509" i="56" s="1"/>
  <c r="H513" i="56"/>
  <c r="I513" i="56" s="1"/>
  <c r="H520" i="56"/>
  <c r="I520" i="56" s="1"/>
  <c r="H504" i="56"/>
  <c r="I504" i="56" s="1"/>
  <c r="H510" i="56"/>
  <c r="I510" i="56" s="1"/>
  <c r="H514" i="56"/>
  <c r="I514" i="56" s="1"/>
  <c r="H517" i="56"/>
  <c r="I517" i="56" s="1"/>
  <c r="H521" i="56"/>
  <c r="I521" i="56" s="1"/>
  <c r="H508" i="56"/>
  <c r="I508" i="56" s="1"/>
  <c r="H511" i="56"/>
  <c r="I511" i="56" s="1"/>
  <c r="H515" i="56"/>
  <c r="I515" i="56" s="1"/>
  <c r="H518" i="56"/>
  <c r="I518" i="56" s="1"/>
  <c r="H522" i="56"/>
  <c r="I522" i="56" s="1"/>
  <c r="H1587" i="56"/>
  <c r="I1587" i="56" s="1"/>
  <c r="H1591" i="56"/>
  <c r="I1591" i="56" s="1"/>
  <c r="H1595" i="56"/>
  <c r="I1595" i="56" s="1"/>
  <c r="H1599" i="56"/>
  <c r="I1599" i="56" s="1"/>
  <c r="H1603" i="56"/>
  <c r="I1603" i="56" s="1"/>
  <c r="H1584" i="56"/>
  <c r="I1584" i="56" s="1"/>
  <c r="H1588" i="56"/>
  <c r="I1588" i="56" s="1"/>
  <c r="H1592" i="56"/>
  <c r="I1592" i="56" s="1"/>
  <c r="H1596" i="56"/>
  <c r="I1596" i="56" s="1"/>
  <c r="H1600" i="56"/>
  <c r="I1600" i="56" s="1"/>
  <c r="H1585" i="56"/>
  <c r="I1585" i="56" s="1"/>
  <c r="H1589" i="56"/>
  <c r="I1589" i="56" s="1"/>
  <c r="H1593" i="56"/>
  <c r="I1593" i="56" s="1"/>
  <c r="H1597" i="56"/>
  <c r="I1597" i="56" s="1"/>
  <c r="H1601" i="56"/>
  <c r="I1601" i="56" s="1"/>
  <c r="H1586" i="56"/>
  <c r="I1586" i="56" s="1"/>
  <c r="H1590" i="56"/>
  <c r="I1590" i="56" s="1"/>
  <c r="H1594" i="56"/>
  <c r="I1594" i="56" s="1"/>
  <c r="H1598" i="56"/>
  <c r="I1598" i="56" s="1"/>
  <c r="H1602" i="56"/>
  <c r="I1602" i="56" s="1"/>
  <c r="H824" i="56"/>
  <c r="I824" i="56" s="1"/>
  <c r="H828" i="56"/>
  <c r="I828" i="56" s="1"/>
  <c r="H832" i="56"/>
  <c r="I832" i="56" s="1"/>
  <c r="H839" i="56"/>
  <c r="I839" i="56" s="1"/>
  <c r="H843" i="56"/>
  <c r="I843" i="56" s="1"/>
  <c r="H825" i="56"/>
  <c r="I825" i="56" s="1"/>
  <c r="H829" i="56"/>
  <c r="I829" i="56" s="1"/>
  <c r="H833" i="56"/>
  <c r="I833" i="56" s="1"/>
  <c r="H836" i="56"/>
  <c r="I836" i="56" s="1"/>
  <c r="H840" i="56"/>
  <c r="I840" i="56" s="1"/>
  <c r="H826" i="56"/>
  <c r="I826" i="56" s="1"/>
  <c r="H830" i="56"/>
  <c r="I830" i="56" s="1"/>
  <c r="H834" i="56"/>
  <c r="I834" i="56" s="1"/>
  <c r="H837" i="56"/>
  <c r="I837" i="56" s="1"/>
  <c r="H841" i="56"/>
  <c r="I841" i="56" s="1"/>
  <c r="H827" i="56"/>
  <c r="I827" i="56" s="1"/>
  <c r="H831" i="56"/>
  <c r="I831" i="56" s="1"/>
  <c r="H835" i="56"/>
  <c r="I835" i="56" s="1"/>
  <c r="H838" i="56"/>
  <c r="I838" i="56" s="1"/>
  <c r="H842" i="56"/>
  <c r="I842" i="56" s="1"/>
  <c r="H1324" i="56"/>
  <c r="I1324" i="56" s="1"/>
  <c r="H1328" i="56"/>
  <c r="I1328" i="56" s="1"/>
  <c r="H1332" i="56"/>
  <c r="I1332" i="56" s="1"/>
  <c r="H1340" i="56"/>
  <c r="I1340" i="56" s="1"/>
  <c r="H1325" i="56"/>
  <c r="I1325" i="56" s="1"/>
  <c r="H1329" i="56"/>
  <c r="I1329" i="56" s="1"/>
  <c r="H1333" i="56"/>
  <c r="I1333" i="56" s="1"/>
  <c r="H1337" i="56"/>
  <c r="I1337" i="56" s="1"/>
  <c r="H1341" i="56"/>
  <c r="I1341" i="56" s="1"/>
  <c r="H1336" i="56"/>
  <c r="I1336" i="56" s="1"/>
  <c r="H1326" i="56"/>
  <c r="I1326" i="56" s="1"/>
  <c r="H1330" i="56"/>
  <c r="I1330" i="56" s="1"/>
  <c r="H1334" i="56"/>
  <c r="I1334" i="56" s="1"/>
  <c r="H1338" i="56"/>
  <c r="I1338" i="56" s="1"/>
  <c r="H1342" i="56"/>
  <c r="I1342" i="56" s="1"/>
  <c r="H1327" i="56"/>
  <c r="I1327" i="56" s="1"/>
  <c r="H1331" i="56"/>
  <c r="I1331" i="56" s="1"/>
  <c r="H1335" i="56"/>
  <c r="I1335" i="56" s="1"/>
  <c r="H1339" i="56"/>
  <c r="I1339" i="56" s="1"/>
  <c r="H1343" i="56"/>
  <c r="I1343" i="56" s="1"/>
  <c r="H1084" i="56"/>
  <c r="I1084" i="56" s="1"/>
  <c r="H1088" i="56"/>
  <c r="I1088" i="56" s="1"/>
  <c r="H1092" i="56"/>
  <c r="I1092" i="56" s="1"/>
  <c r="H1099" i="56"/>
  <c r="I1099" i="56" s="1"/>
  <c r="H1103" i="56"/>
  <c r="I1103" i="56" s="1"/>
  <c r="H1085" i="56"/>
  <c r="I1085" i="56" s="1"/>
  <c r="H1089" i="56"/>
  <c r="I1089" i="56" s="1"/>
  <c r="H1093" i="56"/>
  <c r="I1093" i="56" s="1"/>
  <c r="H1096" i="56"/>
  <c r="I1096" i="56" s="1"/>
  <c r="H1100" i="56"/>
  <c r="I1100" i="56" s="1"/>
  <c r="H1086" i="56"/>
  <c r="I1086" i="56" s="1"/>
  <c r="H1090" i="56"/>
  <c r="I1090" i="56" s="1"/>
  <c r="H1094" i="56"/>
  <c r="I1094" i="56" s="1"/>
  <c r="H1097" i="56"/>
  <c r="I1097" i="56" s="1"/>
  <c r="H1101" i="56"/>
  <c r="I1101" i="56" s="1"/>
  <c r="H1087" i="56"/>
  <c r="I1087" i="56" s="1"/>
  <c r="H1091" i="56"/>
  <c r="I1091" i="56" s="1"/>
  <c r="H1095" i="56"/>
  <c r="I1095" i="56" s="1"/>
  <c r="H1098" i="56"/>
  <c r="I1098" i="56" s="1"/>
  <c r="H1102" i="56"/>
  <c r="I1102" i="56" s="1"/>
  <c r="H305" i="56"/>
  <c r="I305" i="56" s="1"/>
  <c r="H309" i="56"/>
  <c r="I309" i="56" s="1"/>
  <c r="H313" i="56"/>
  <c r="I313" i="56" s="1"/>
  <c r="H317" i="56"/>
  <c r="I317" i="56" s="1"/>
  <c r="H321" i="56"/>
  <c r="I321" i="56" s="1"/>
  <c r="H306" i="56"/>
  <c r="I306" i="56" s="1"/>
  <c r="H310" i="56"/>
  <c r="I310" i="56" s="1"/>
  <c r="H314" i="56"/>
  <c r="I314" i="56" s="1"/>
  <c r="H318" i="56"/>
  <c r="I318" i="56" s="1"/>
  <c r="H322" i="56"/>
  <c r="I322" i="56" s="1"/>
  <c r="H307" i="56"/>
  <c r="I307" i="56" s="1"/>
  <c r="H311" i="56"/>
  <c r="I311" i="56" s="1"/>
  <c r="H315" i="56"/>
  <c r="I315" i="56" s="1"/>
  <c r="H319" i="56"/>
  <c r="I319" i="56" s="1"/>
  <c r="H323" i="56"/>
  <c r="I323" i="56" s="1"/>
  <c r="H304" i="56"/>
  <c r="I304" i="56" s="1"/>
  <c r="H308" i="56"/>
  <c r="I308" i="56" s="1"/>
  <c r="H312" i="56"/>
  <c r="I312" i="56" s="1"/>
  <c r="H316" i="56"/>
  <c r="I316" i="56" s="1"/>
  <c r="H320" i="56"/>
  <c r="I320" i="56" s="1"/>
  <c r="J261" i="56"/>
  <c r="K261" i="56" s="1"/>
  <c r="J735" i="56"/>
  <c r="K735" i="56" s="1"/>
  <c r="H147" i="56"/>
  <c r="I147" i="56" s="1"/>
  <c r="H144" i="56"/>
  <c r="I144" i="56" s="1"/>
  <c r="H148" i="56"/>
  <c r="I148" i="56" s="1"/>
  <c r="H145" i="56"/>
  <c r="I145" i="56" s="1"/>
  <c r="H149" i="56"/>
  <c r="I149" i="56" s="1"/>
  <c r="H153" i="56"/>
  <c r="I153" i="56" s="1"/>
  <c r="H160" i="56"/>
  <c r="I160" i="56" s="1"/>
  <c r="H150" i="56"/>
  <c r="I150" i="56" s="1"/>
  <c r="H154" i="56"/>
  <c r="I154" i="56" s="1"/>
  <c r="H157" i="56"/>
  <c r="I157" i="56" s="1"/>
  <c r="H161" i="56"/>
  <c r="I161" i="56" s="1"/>
  <c r="H146" i="56"/>
  <c r="I146" i="56" s="1"/>
  <c r="H151" i="56"/>
  <c r="I151" i="56" s="1"/>
  <c r="H155" i="56"/>
  <c r="I155" i="56" s="1"/>
  <c r="H158" i="56"/>
  <c r="I158" i="56" s="1"/>
  <c r="H162" i="56"/>
  <c r="I162" i="56" s="1"/>
  <c r="H152" i="56"/>
  <c r="I152" i="56" s="1"/>
  <c r="H156" i="56"/>
  <c r="I156" i="56" s="1"/>
  <c r="H159" i="56"/>
  <c r="I159" i="56" s="1"/>
  <c r="H163" i="56"/>
  <c r="I163" i="56" s="1"/>
  <c r="H426" i="56"/>
  <c r="I426" i="56" s="1"/>
  <c r="H427" i="56"/>
  <c r="I427" i="56" s="1"/>
  <c r="H424" i="56"/>
  <c r="I424" i="56" s="1"/>
  <c r="H425" i="56"/>
  <c r="I425" i="56" s="1"/>
  <c r="H428" i="56"/>
  <c r="I428" i="56" s="1"/>
  <c r="H432" i="56"/>
  <c r="I432" i="56" s="1"/>
  <c r="H439" i="56"/>
  <c r="I439" i="56" s="1"/>
  <c r="H443" i="56"/>
  <c r="I443" i="56" s="1"/>
  <c r="H429" i="56"/>
  <c r="I429" i="56" s="1"/>
  <c r="H433" i="56"/>
  <c r="I433" i="56" s="1"/>
  <c r="H436" i="56"/>
  <c r="I436" i="56" s="1"/>
  <c r="H440" i="56"/>
  <c r="I440" i="56" s="1"/>
  <c r="H430" i="56"/>
  <c r="I430" i="56" s="1"/>
  <c r="H434" i="56"/>
  <c r="I434" i="56" s="1"/>
  <c r="H437" i="56"/>
  <c r="I437" i="56" s="1"/>
  <c r="H441" i="56"/>
  <c r="I441" i="56" s="1"/>
  <c r="H431" i="56"/>
  <c r="I431" i="56" s="1"/>
  <c r="H435" i="56"/>
  <c r="I435" i="56" s="1"/>
  <c r="H438" i="56"/>
  <c r="I438" i="56" s="1"/>
  <c r="H442" i="56"/>
  <c r="I442" i="56" s="1"/>
  <c r="J740" i="56"/>
  <c r="K740" i="56" s="1"/>
  <c r="H1387" i="56"/>
  <c r="I1387" i="56" s="1"/>
  <c r="H1384" i="56"/>
  <c r="I1384" i="56" s="1"/>
  <c r="H1385" i="56"/>
  <c r="I1385" i="56" s="1"/>
  <c r="H1389" i="56"/>
  <c r="I1389" i="56" s="1"/>
  <c r="H1393" i="56"/>
  <c r="I1393" i="56" s="1"/>
  <c r="H1396" i="56"/>
  <c r="I1396" i="56" s="1"/>
  <c r="H1400" i="56"/>
  <c r="I1400" i="56" s="1"/>
  <c r="H1386" i="56"/>
  <c r="I1386" i="56" s="1"/>
  <c r="H1390" i="56"/>
  <c r="I1390" i="56" s="1"/>
  <c r="H1394" i="56"/>
  <c r="I1394" i="56" s="1"/>
  <c r="H1397" i="56"/>
  <c r="I1397" i="56" s="1"/>
  <c r="H1401" i="56"/>
  <c r="I1401" i="56" s="1"/>
  <c r="H1391" i="56"/>
  <c r="I1391" i="56" s="1"/>
  <c r="H1395" i="56"/>
  <c r="I1395" i="56" s="1"/>
  <c r="H1398" i="56"/>
  <c r="I1398" i="56" s="1"/>
  <c r="H1402" i="56"/>
  <c r="I1402" i="56" s="1"/>
  <c r="H1388" i="56"/>
  <c r="I1388" i="56" s="1"/>
  <c r="H1392" i="56"/>
  <c r="I1392" i="56" s="1"/>
  <c r="H1399" i="56"/>
  <c r="I1399" i="56" s="1"/>
  <c r="H1403" i="56"/>
  <c r="I1403" i="56" s="1"/>
  <c r="H1424" i="56"/>
  <c r="I1424" i="56" s="1"/>
  <c r="H1425" i="56"/>
  <c r="I1425" i="56" s="1"/>
  <c r="H1426" i="56"/>
  <c r="I1426" i="56" s="1"/>
  <c r="H1427" i="56"/>
  <c r="I1427" i="56" s="1"/>
  <c r="H1430" i="56"/>
  <c r="I1430" i="56" s="1"/>
  <c r="H1434" i="56"/>
  <c r="I1434" i="56" s="1"/>
  <c r="H1437" i="56"/>
  <c r="I1437" i="56" s="1"/>
  <c r="H1441" i="56"/>
  <c r="I1441" i="56" s="1"/>
  <c r="H1431" i="56"/>
  <c r="I1431" i="56" s="1"/>
  <c r="H1435" i="56"/>
  <c r="I1435" i="56" s="1"/>
  <c r="H1438" i="56"/>
  <c r="I1438" i="56" s="1"/>
  <c r="H1442" i="56"/>
  <c r="I1442" i="56" s="1"/>
  <c r="H1428" i="56"/>
  <c r="I1428" i="56" s="1"/>
  <c r="H1432" i="56"/>
  <c r="I1432" i="56" s="1"/>
  <c r="H1439" i="56"/>
  <c r="I1439" i="56" s="1"/>
  <c r="H1443" i="56"/>
  <c r="I1443" i="56" s="1"/>
  <c r="H1429" i="56"/>
  <c r="I1429" i="56" s="1"/>
  <c r="H1433" i="56"/>
  <c r="I1433" i="56" s="1"/>
  <c r="H1436" i="56"/>
  <c r="I1436" i="56" s="1"/>
  <c r="H1440" i="56"/>
  <c r="I1440" i="56" s="1"/>
  <c r="H1486" i="56"/>
  <c r="I1486" i="56" s="1"/>
  <c r="H1487" i="56"/>
  <c r="I1487" i="56" s="1"/>
  <c r="H1484" i="56"/>
  <c r="I1484" i="56" s="1"/>
  <c r="H1489" i="56"/>
  <c r="I1489" i="56" s="1"/>
  <c r="H1493" i="56"/>
  <c r="I1493" i="56" s="1"/>
  <c r="H1496" i="56"/>
  <c r="I1496" i="56" s="1"/>
  <c r="H1500" i="56"/>
  <c r="I1500" i="56" s="1"/>
  <c r="H1490" i="56"/>
  <c r="I1490" i="56" s="1"/>
  <c r="H1494" i="56"/>
  <c r="I1494" i="56" s="1"/>
  <c r="H1497" i="56"/>
  <c r="I1497" i="56" s="1"/>
  <c r="H1501" i="56"/>
  <c r="I1501" i="56" s="1"/>
  <c r="H1491" i="56"/>
  <c r="I1491" i="56" s="1"/>
  <c r="H1495" i="56"/>
  <c r="I1495" i="56" s="1"/>
  <c r="H1498" i="56"/>
  <c r="I1498" i="56" s="1"/>
  <c r="H1502" i="56"/>
  <c r="I1502" i="56" s="1"/>
  <c r="H1485" i="56"/>
  <c r="I1485" i="56" s="1"/>
  <c r="H1488" i="56"/>
  <c r="I1488" i="56" s="1"/>
  <c r="H1492" i="56"/>
  <c r="I1492" i="56" s="1"/>
  <c r="H1499" i="56"/>
  <c r="I1499" i="56" s="1"/>
  <c r="H1503" i="56"/>
  <c r="I1503" i="56" s="1"/>
  <c r="H906" i="56"/>
  <c r="I906" i="56" s="1"/>
  <c r="H910" i="56"/>
  <c r="I910" i="56" s="1"/>
  <c r="H914" i="56"/>
  <c r="I914" i="56" s="1"/>
  <c r="H918" i="56"/>
  <c r="I918" i="56" s="1"/>
  <c r="H922" i="56"/>
  <c r="I922" i="56" s="1"/>
  <c r="H907" i="56"/>
  <c r="I907" i="56" s="1"/>
  <c r="H911" i="56"/>
  <c r="I911" i="56" s="1"/>
  <c r="H915" i="56"/>
  <c r="I915" i="56" s="1"/>
  <c r="H919" i="56"/>
  <c r="I919" i="56" s="1"/>
  <c r="H923" i="56"/>
  <c r="I923" i="56" s="1"/>
  <c r="H904" i="56"/>
  <c r="I904" i="56" s="1"/>
  <c r="H908" i="56"/>
  <c r="I908" i="56" s="1"/>
  <c r="H912" i="56"/>
  <c r="I912" i="56" s="1"/>
  <c r="H916" i="56"/>
  <c r="I916" i="56" s="1"/>
  <c r="H920" i="56"/>
  <c r="I920" i="56" s="1"/>
  <c r="H905" i="56"/>
  <c r="I905" i="56" s="1"/>
  <c r="H909" i="56"/>
  <c r="I909" i="56" s="1"/>
  <c r="H913" i="56"/>
  <c r="I913" i="56" s="1"/>
  <c r="H917" i="56"/>
  <c r="I917" i="56" s="1"/>
  <c r="H921" i="56"/>
  <c r="I921" i="56" s="1"/>
  <c r="J963" i="56"/>
  <c r="K963" i="56" s="1"/>
  <c r="Y56" i="46"/>
  <c r="F56" i="46" s="1"/>
  <c r="G56" i="46" s="1"/>
  <c r="Y28" i="46"/>
  <c r="F28" i="46" s="1"/>
  <c r="G28" i="46" s="1"/>
  <c r="Y60" i="46"/>
  <c r="F60" i="46" s="1"/>
  <c r="G60" i="46" s="1"/>
  <c r="Y54" i="46"/>
  <c r="F54" i="46" s="1"/>
  <c r="G54" i="46" s="1"/>
  <c r="Y33" i="46"/>
  <c r="AF73" i="35"/>
  <c r="AF46" i="43"/>
  <c r="X59" i="46"/>
  <c r="AF73" i="21"/>
  <c r="AF73" i="37"/>
  <c r="AF19" i="22"/>
  <c r="X10" i="46"/>
  <c r="Y37" i="46"/>
  <c r="F37" i="46" s="1"/>
  <c r="G37" i="46" s="1"/>
  <c r="Y30" i="46"/>
  <c r="F30" i="46" s="1"/>
  <c r="G30" i="46" s="1"/>
  <c r="Y27" i="46"/>
  <c r="F27" i="46" s="1"/>
  <c r="G27" i="46" s="1"/>
  <c r="Y45" i="46"/>
  <c r="F45" i="46" s="1"/>
  <c r="G45" i="46" s="1"/>
  <c r="AF73" i="30"/>
  <c r="AF73" i="31"/>
  <c r="AF46" i="36"/>
  <c r="X52" i="46"/>
  <c r="AF73" i="20"/>
  <c r="P60" i="44"/>
  <c r="Q61" i="44"/>
  <c r="AA69" i="44"/>
  <c r="AF69" i="44" s="1"/>
  <c r="Z68" i="44"/>
  <c r="Z15" i="44"/>
  <c r="AA16" i="44"/>
  <c r="AF16" i="44" s="1"/>
  <c r="AA44" i="44"/>
  <c r="AF44" i="44" s="1"/>
  <c r="Z43" i="44"/>
  <c r="Z44" i="43"/>
  <c r="AA45" i="43"/>
  <c r="AF45" i="43" s="1"/>
  <c r="AA16" i="43"/>
  <c r="AF16" i="43" s="1"/>
  <c r="Z15" i="43"/>
  <c r="Q60" i="43"/>
  <c r="P59" i="43"/>
  <c r="Q59" i="43" s="1"/>
  <c r="AA73" i="43"/>
  <c r="Z72" i="43"/>
  <c r="Q35" i="43"/>
  <c r="P34" i="43"/>
  <c r="AA46" i="42"/>
  <c r="X150" i="46" s="1"/>
  <c r="Y150" i="46" s="1"/>
  <c r="Z45" i="42"/>
  <c r="P59" i="42"/>
  <c r="Q59" i="42" s="1"/>
  <c r="Q60" i="42"/>
  <c r="Q34" i="42"/>
  <c r="P33" i="42"/>
  <c r="Z66" i="42"/>
  <c r="AA67" i="42"/>
  <c r="AF67" i="42" s="1"/>
  <c r="AA17" i="42"/>
  <c r="AF17" i="42" s="1"/>
  <c r="Z16" i="42"/>
  <c r="Q6" i="42"/>
  <c r="P5" i="42"/>
  <c r="Q5" i="42" s="1"/>
  <c r="AA43" i="41"/>
  <c r="AF43" i="41" s="1"/>
  <c r="Z42" i="41"/>
  <c r="AA16" i="41"/>
  <c r="AF16" i="41" s="1"/>
  <c r="Z15" i="41"/>
  <c r="Q60" i="41"/>
  <c r="P59" i="41"/>
  <c r="Q59" i="41" s="1"/>
  <c r="P33" i="41"/>
  <c r="Q34" i="41"/>
  <c r="Z69" i="41"/>
  <c r="AA70" i="41"/>
  <c r="AF70" i="41" s="1"/>
  <c r="Z16" i="40"/>
  <c r="AA17" i="40"/>
  <c r="AF17" i="40" s="1"/>
  <c r="Q61" i="40"/>
  <c r="P60" i="40"/>
  <c r="AA75" i="40"/>
  <c r="AF75" i="40" s="1"/>
  <c r="Z74" i="40"/>
  <c r="Z43" i="40"/>
  <c r="AA44" i="40"/>
  <c r="AF44" i="40" s="1"/>
  <c r="Q33" i="40"/>
  <c r="P32" i="40"/>
  <c r="Q32" i="40" s="1"/>
  <c r="Q7" i="40"/>
  <c r="P6" i="40"/>
  <c r="P59" i="39"/>
  <c r="Q59" i="39" s="1"/>
  <c r="Q60" i="39"/>
  <c r="Z16" i="39"/>
  <c r="AA17" i="39"/>
  <c r="AF17" i="39" s="1"/>
  <c r="Z42" i="39"/>
  <c r="AA43" i="39"/>
  <c r="AF43" i="39" s="1"/>
  <c r="AA71" i="39"/>
  <c r="AF71" i="39" s="1"/>
  <c r="Z70" i="39"/>
  <c r="AA16" i="38"/>
  <c r="AF16" i="38" s="1"/>
  <c r="Z15" i="38"/>
  <c r="Z69" i="38"/>
  <c r="AA70" i="38"/>
  <c r="AF70" i="38" s="1"/>
  <c r="Z43" i="38"/>
  <c r="AA44" i="38"/>
  <c r="AF44" i="38" s="1"/>
  <c r="P6" i="38"/>
  <c r="Q7" i="38"/>
  <c r="P60" i="38"/>
  <c r="Q61" i="38"/>
  <c r="AA72" i="37"/>
  <c r="AF72" i="37" s="1"/>
  <c r="Z71" i="37"/>
  <c r="Q61" i="37"/>
  <c r="P60" i="37"/>
  <c r="Q34" i="37"/>
  <c r="P33" i="37"/>
  <c r="AA38" i="37"/>
  <c r="AF38" i="37" s="1"/>
  <c r="Z37" i="37"/>
  <c r="Z9" i="37"/>
  <c r="AA10" i="37"/>
  <c r="AF10" i="37" s="1"/>
  <c r="AA15" i="36"/>
  <c r="AF15" i="36" s="1"/>
  <c r="Z14" i="36"/>
  <c r="Q61" i="36"/>
  <c r="P60" i="36"/>
  <c r="AA68" i="36"/>
  <c r="AF68" i="36" s="1"/>
  <c r="Z67" i="36"/>
  <c r="AA45" i="36"/>
  <c r="AF45" i="36" s="1"/>
  <c r="Z44" i="36"/>
  <c r="P5" i="36"/>
  <c r="Q5" i="36" s="1"/>
  <c r="Q6" i="36"/>
  <c r="Z21" i="35"/>
  <c r="AA22" i="35"/>
  <c r="AF22" i="35" s="1"/>
  <c r="AA72" i="35"/>
  <c r="AF72" i="35" s="1"/>
  <c r="Z71" i="35"/>
  <c r="Z42" i="35"/>
  <c r="AA43" i="35"/>
  <c r="AF43" i="35" s="1"/>
  <c r="P6" i="35"/>
  <c r="Q7" i="35"/>
  <c r="Q33" i="35"/>
  <c r="P32" i="35"/>
  <c r="Q32" i="35" s="1"/>
  <c r="P33" i="34"/>
  <c r="Q34" i="34"/>
  <c r="P5" i="34"/>
  <c r="Q5" i="34" s="1"/>
  <c r="Q6" i="34"/>
  <c r="P61" i="34"/>
  <c r="Q62" i="34"/>
  <c r="AA41" i="34"/>
  <c r="AF41" i="34" s="1"/>
  <c r="Z40" i="34"/>
  <c r="AA15" i="34"/>
  <c r="AF15" i="34" s="1"/>
  <c r="Z14" i="34"/>
  <c r="AA73" i="34"/>
  <c r="Z72" i="34"/>
  <c r="Q34" i="33"/>
  <c r="P33" i="33"/>
  <c r="AA43" i="33"/>
  <c r="AF43" i="33" s="1"/>
  <c r="Z42" i="33"/>
  <c r="P5" i="33"/>
  <c r="Q5" i="33" s="1"/>
  <c r="Q6" i="33"/>
  <c r="AA73" i="33"/>
  <c r="Z72" i="33"/>
  <c r="AA20" i="33"/>
  <c r="AF20" i="33" s="1"/>
  <c r="Z19" i="33"/>
  <c r="P60" i="33"/>
  <c r="Q61" i="33"/>
  <c r="Z14" i="32"/>
  <c r="AA15" i="32"/>
  <c r="AF15" i="32" s="1"/>
  <c r="Q34" i="32"/>
  <c r="P33" i="32"/>
  <c r="AA40" i="32"/>
  <c r="AF40" i="32" s="1"/>
  <c r="Z39" i="32"/>
  <c r="Q6" i="32"/>
  <c r="P5" i="32"/>
  <c r="Q5" i="32" s="1"/>
  <c r="AA68" i="32"/>
  <c r="AF68" i="32" s="1"/>
  <c r="Z67" i="32"/>
  <c r="P6" i="31"/>
  <c r="Q7" i="31"/>
  <c r="AA72" i="31"/>
  <c r="AF72" i="31" s="1"/>
  <c r="Z71" i="31"/>
  <c r="AA40" i="31"/>
  <c r="AF40" i="31" s="1"/>
  <c r="Z39" i="31"/>
  <c r="AA14" i="31"/>
  <c r="AF14" i="31" s="1"/>
  <c r="Z13" i="31"/>
  <c r="Q61" i="30"/>
  <c r="P60" i="30"/>
  <c r="Z13" i="30"/>
  <c r="AA14" i="30"/>
  <c r="AF14" i="30" s="1"/>
  <c r="Q33" i="30"/>
  <c r="P32" i="30"/>
  <c r="Q32" i="30" s="1"/>
  <c r="AA40" i="30"/>
  <c r="AF40" i="30" s="1"/>
  <c r="Z39" i="30"/>
  <c r="AA72" i="30"/>
  <c r="AF72" i="30" s="1"/>
  <c r="Z71" i="30"/>
  <c r="P5" i="30"/>
  <c r="Q5" i="30" s="1"/>
  <c r="Q6" i="30"/>
  <c r="Z15" i="29"/>
  <c r="AA16" i="29"/>
  <c r="AF16" i="29" s="1"/>
  <c r="P5" i="29"/>
  <c r="Q5" i="29" s="1"/>
  <c r="Q6" i="29"/>
  <c r="Z69" i="29"/>
  <c r="AA70" i="29"/>
  <c r="AF70" i="29" s="1"/>
  <c r="AA44" i="29"/>
  <c r="AF44" i="29" s="1"/>
  <c r="Z43" i="29"/>
  <c r="P32" i="29"/>
  <c r="Q32" i="29" s="1"/>
  <c r="Q33" i="29"/>
  <c r="Q7" i="28"/>
  <c r="P6" i="28"/>
  <c r="Z42" i="28"/>
  <c r="AA43" i="28"/>
  <c r="AF43" i="28" s="1"/>
  <c r="AA67" i="28"/>
  <c r="AF67" i="28" s="1"/>
  <c r="Z66" i="28"/>
  <c r="AA12" i="28"/>
  <c r="AF12" i="28" s="1"/>
  <c r="Z11" i="28"/>
  <c r="P32" i="28"/>
  <c r="Q32" i="28" s="1"/>
  <c r="Q33" i="28"/>
  <c r="P32" i="27"/>
  <c r="Q32" i="27" s="1"/>
  <c r="Q33" i="27"/>
  <c r="Q60" i="27"/>
  <c r="P59" i="27"/>
  <c r="Q59" i="27" s="1"/>
  <c r="AA69" i="27"/>
  <c r="AF69" i="27" s="1"/>
  <c r="Z68" i="27"/>
  <c r="AA40" i="27"/>
  <c r="AF40" i="27" s="1"/>
  <c r="Z39" i="27"/>
  <c r="AA13" i="27"/>
  <c r="AF13" i="27" s="1"/>
  <c r="Z12" i="27"/>
  <c r="Q35" i="26"/>
  <c r="P34" i="26"/>
  <c r="Z45" i="26"/>
  <c r="AA46" i="26"/>
  <c r="X134" i="46" s="1"/>
  <c r="Y134" i="46" s="1"/>
  <c r="AA14" i="26"/>
  <c r="AF14" i="26" s="1"/>
  <c r="Z13" i="26"/>
  <c r="AA74" i="26"/>
  <c r="AF74" i="26" s="1"/>
  <c r="Z73" i="26"/>
  <c r="P5" i="26"/>
  <c r="Q5" i="26" s="1"/>
  <c r="Q6" i="26"/>
  <c r="Q60" i="25"/>
  <c r="P59" i="25"/>
  <c r="Q59" i="25" s="1"/>
  <c r="Q6" i="25"/>
  <c r="P5" i="25"/>
  <c r="Q5" i="25" s="1"/>
  <c r="Z69" i="25"/>
  <c r="AA70" i="25"/>
  <c r="AF70" i="25" s="1"/>
  <c r="AA43" i="25"/>
  <c r="AF43" i="25" s="1"/>
  <c r="Z42" i="25"/>
  <c r="AA13" i="25"/>
  <c r="AF13" i="25" s="1"/>
  <c r="Z12" i="25"/>
  <c r="AA42" i="24"/>
  <c r="AF42" i="24" s="1"/>
  <c r="Z41" i="24"/>
  <c r="AA71" i="24"/>
  <c r="AF71" i="24" s="1"/>
  <c r="Z70" i="24"/>
  <c r="Z13" i="24"/>
  <c r="AA14" i="24"/>
  <c r="AF14" i="24" s="1"/>
  <c r="Q6" i="24"/>
  <c r="P5" i="24"/>
  <c r="Q5" i="24" s="1"/>
  <c r="AA73" i="23"/>
  <c r="Z72" i="23"/>
  <c r="AA47" i="23"/>
  <c r="AF47" i="23" s="1"/>
  <c r="Z46" i="23"/>
  <c r="AA19" i="23"/>
  <c r="X103" i="46" s="1"/>
  <c r="Y103" i="46" s="1"/>
  <c r="Z18" i="23"/>
  <c r="P59" i="23"/>
  <c r="Q59" i="23" s="1"/>
  <c r="Q60" i="23"/>
  <c r="AA70" i="22"/>
  <c r="AF70" i="22" s="1"/>
  <c r="Z69" i="22"/>
  <c r="Q61" i="22"/>
  <c r="P60" i="22"/>
  <c r="Z17" i="22"/>
  <c r="AA18" i="22"/>
  <c r="AF18" i="22" s="1"/>
  <c r="P6" i="22"/>
  <c r="Q7" i="22"/>
  <c r="Q33" i="22"/>
  <c r="P32" i="22"/>
  <c r="Q32" i="22" s="1"/>
  <c r="AA43" i="22"/>
  <c r="AF43" i="22" s="1"/>
  <c r="Z42" i="22"/>
  <c r="AA19" i="21"/>
  <c r="X101" i="46" s="1"/>
  <c r="Y101" i="46" s="1"/>
  <c r="Z18" i="21"/>
  <c r="AA44" i="21"/>
  <c r="AF44" i="21" s="1"/>
  <c r="Z43" i="21"/>
  <c r="Q60" i="21"/>
  <c r="P59" i="21"/>
  <c r="Q59" i="21" s="1"/>
  <c r="AA72" i="21"/>
  <c r="AF72" i="21" s="1"/>
  <c r="Z71" i="21"/>
  <c r="Q33" i="21"/>
  <c r="P32" i="21"/>
  <c r="Q32" i="21" s="1"/>
  <c r="AA72" i="20"/>
  <c r="AF72" i="20" s="1"/>
  <c r="Z71" i="20"/>
  <c r="Z40" i="20"/>
  <c r="AA41" i="20"/>
  <c r="AF41" i="20" s="1"/>
  <c r="Z13" i="20"/>
  <c r="AA14" i="20"/>
  <c r="AF14" i="20" s="1"/>
  <c r="Q60" i="20"/>
  <c r="P59" i="20"/>
  <c r="Q59" i="20" s="1"/>
  <c r="Q34" i="20"/>
  <c r="P33" i="20"/>
  <c r="P5" i="19"/>
  <c r="Q5" i="19" s="1"/>
  <c r="Q6" i="19"/>
  <c r="AA42" i="19"/>
  <c r="AF42" i="19" s="1"/>
  <c r="Z41" i="19"/>
  <c r="Q60" i="19"/>
  <c r="P59" i="19"/>
  <c r="Q59" i="19" s="1"/>
  <c r="Z69" i="19"/>
  <c r="AA70" i="19"/>
  <c r="AF70" i="19" s="1"/>
  <c r="AA16" i="19"/>
  <c r="AF16" i="19" s="1"/>
  <c r="Z15" i="19"/>
  <c r="Q35" i="19"/>
  <c r="P34" i="19"/>
  <c r="P5" i="17"/>
  <c r="Q5" i="17" s="1"/>
  <c r="Q6" i="17"/>
  <c r="P59" i="17"/>
  <c r="Q59" i="17" s="1"/>
  <c r="Q60" i="17"/>
  <c r="AA41" i="17"/>
  <c r="AF41" i="17" s="1"/>
  <c r="Z40" i="17"/>
  <c r="AA12" i="17"/>
  <c r="AF12" i="17" s="1"/>
  <c r="Z11" i="17"/>
  <c r="AA69" i="17"/>
  <c r="AF69" i="17" s="1"/>
  <c r="Z68" i="17"/>
  <c r="Z68" i="5"/>
  <c r="AA69" i="5"/>
  <c r="AF69" i="5" s="1"/>
  <c r="Z43" i="5"/>
  <c r="AA44" i="5"/>
  <c r="AF44" i="5" s="1"/>
  <c r="B15" i="46" l="1"/>
  <c r="B11" i="46"/>
  <c r="B73" i="46"/>
  <c r="B9" i="46"/>
  <c r="B75" i="46"/>
  <c r="B32" i="46"/>
  <c r="J11" i="46"/>
  <c r="B55" i="46"/>
  <c r="J8" i="46"/>
  <c r="B41" i="46"/>
  <c r="B31" i="46"/>
  <c r="B29" i="46"/>
  <c r="B33" i="46"/>
  <c r="B76" i="46"/>
  <c r="J25" i="46"/>
  <c r="B60" i="46"/>
  <c r="J27" i="46"/>
  <c r="T6" i="46"/>
  <c r="T98" i="46"/>
  <c r="T7" i="46"/>
  <c r="T99" i="46"/>
  <c r="X67" i="46"/>
  <c r="Y67" i="46" s="1"/>
  <c r="F67" i="46" s="1"/>
  <c r="G67" i="46" s="1"/>
  <c r="X159" i="46"/>
  <c r="Y159" i="46" s="1"/>
  <c r="T14" i="46"/>
  <c r="B14" i="46" s="1"/>
  <c r="T106" i="46"/>
  <c r="T44" i="46"/>
  <c r="T136" i="46"/>
  <c r="T17" i="46"/>
  <c r="J17" i="46" s="1"/>
  <c r="T109" i="46"/>
  <c r="T18" i="46"/>
  <c r="T110" i="46"/>
  <c r="T21" i="46"/>
  <c r="B21" i="46" s="1"/>
  <c r="T113" i="46"/>
  <c r="T24" i="46"/>
  <c r="B24" i="46" s="1"/>
  <c r="T116" i="46"/>
  <c r="T83" i="46"/>
  <c r="T175" i="46"/>
  <c r="T86" i="46"/>
  <c r="B86" i="46" s="1"/>
  <c r="T178" i="46"/>
  <c r="T12" i="46"/>
  <c r="B12" i="46" s="1"/>
  <c r="T104" i="46"/>
  <c r="T69" i="46"/>
  <c r="T161" i="46"/>
  <c r="T46" i="46"/>
  <c r="T138" i="46"/>
  <c r="T20" i="46"/>
  <c r="J20" i="46" s="1"/>
  <c r="T112" i="46"/>
  <c r="T51" i="46"/>
  <c r="B51" i="46" s="1"/>
  <c r="T143" i="46"/>
  <c r="T85" i="46"/>
  <c r="B85" i="46" s="1"/>
  <c r="T177" i="46"/>
  <c r="T62" i="46"/>
  <c r="T154" i="46"/>
  <c r="T67" i="46"/>
  <c r="T159" i="46"/>
  <c r="T43" i="46"/>
  <c r="T135" i="46"/>
  <c r="T45" i="46"/>
  <c r="B45" i="46" s="1"/>
  <c r="T137" i="46"/>
  <c r="X77" i="46"/>
  <c r="Y77" i="46" s="1"/>
  <c r="F77" i="46" s="1"/>
  <c r="G77" i="46" s="1"/>
  <c r="X169" i="46"/>
  <c r="Y169" i="46" s="1"/>
  <c r="X78" i="46"/>
  <c r="Y78" i="46" s="1"/>
  <c r="F78" i="46" s="1"/>
  <c r="G78" i="46" s="1"/>
  <c r="X170" i="46"/>
  <c r="Y170" i="46" s="1"/>
  <c r="T22" i="46"/>
  <c r="B22" i="46" s="1"/>
  <c r="T114" i="46"/>
  <c r="X87" i="46"/>
  <c r="Y87" i="46" s="1"/>
  <c r="F87" i="46" s="1"/>
  <c r="G87" i="46" s="1"/>
  <c r="X179" i="46"/>
  <c r="Y179" i="46" s="1"/>
  <c r="B52" i="46"/>
  <c r="T63" i="46"/>
  <c r="T155" i="46"/>
  <c r="T64" i="46"/>
  <c r="T156" i="46"/>
  <c r="T37" i="46"/>
  <c r="B37" i="46" s="1"/>
  <c r="T129" i="46"/>
  <c r="T65" i="46"/>
  <c r="B65" i="46" s="1"/>
  <c r="T157" i="46"/>
  <c r="T38" i="46"/>
  <c r="T130" i="46"/>
  <c r="T13" i="46"/>
  <c r="T105" i="46"/>
  <c r="T71" i="46"/>
  <c r="T163" i="46"/>
  <c r="T56" i="46"/>
  <c r="T148" i="46"/>
  <c r="T30" i="46"/>
  <c r="B30" i="46" s="1"/>
  <c r="T122" i="46"/>
  <c r="T87" i="46"/>
  <c r="T179" i="46"/>
  <c r="F33" i="46"/>
  <c r="G33" i="46" s="1"/>
  <c r="J917" i="56"/>
  <c r="K917" i="56" s="1"/>
  <c r="J920" i="56"/>
  <c r="K920" i="56" s="1"/>
  <c r="J904" i="56"/>
  <c r="K904" i="56" s="1"/>
  <c r="J911" i="56"/>
  <c r="K911" i="56" s="1"/>
  <c r="J914" i="56"/>
  <c r="K914" i="56" s="1"/>
  <c r="J1499" i="56"/>
  <c r="K1499" i="56" s="1"/>
  <c r="J1502" i="56"/>
  <c r="K1502" i="56" s="1"/>
  <c r="J1501" i="56"/>
  <c r="K1501" i="56" s="1"/>
  <c r="J1500" i="56"/>
  <c r="K1500" i="56" s="1"/>
  <c r="J1484" i="56"/>
  <c r="K1484" i="56" s="1"/>
  <c r="J1436" i="56"/>
  <c r="K1436" i="56" s="1"/>
  <c r="J1439" i="56"/>
  <c r="K1439" i="56" s="1"/>
  <c r="J1438" i="56"/>
  <c r="K1438" i="56" s="1"/>
  <c r="J1437" i="56"/>
  <c r="K1437" i="56" s="1"/>
  <c r="J1426" i="56"/>
  <c r="K1426" i="56" s="1"/>
  <c r="J1399" i="56"/>
  <c r="K1399" i="56" s="1"/>
  <c r="J1398" i="56"/>
  <c r="K1398" i="56" s="1"/>
  <c r="J1397" i="56"/>
  <c r="K1397" i="56" s="1"/>
  <c r="J1400" i="56"/>
  <c r="K1400" i="56" s="1"/>
  <c r="J1385" i="56"/>
  <c r="K1385" i="56" s="1"/>
  <c r="J438" i="56"/>
  <c r="K438" i="56" s="1"/>
  <c r="J437" i="56"/>
  <c r="K437" i="56" s="1"/>
  <c r="J436" i="56"/>
  <c r="K436" i="56" s="1"/>
  <c r="J439" i="56"/>
  <c r="K439" i="56" s="1"/>
  <c r="J424" i="56"/>
  <c r="K424" i="56" s="1"/>
  <c r="J159" i="56"/>
  <c r="K159" i="56" s="1"/>
  <c r="J158" i="56"/>
  <c r="K158" i="56" s="1"/>
  <c r="J161" i="56"/>
  <c r="K161" i="56" s="1"/>
  <c r="J160" i="56"/>
  <c r="K160" i="56" s="1"/>
  <c r="J148" i="56"/>
  <c r="K148" i="56" s="1"/>
  <c r="J312" i="56"/>
  <c r="K312" i="56" s="1"/>
  <c r="J319" i="56"/>
  <c r="K319" i="56" s="1"/>
  <c r="J322" i="56"/>
  <c r="K322" i="56" s="1"/>
  <c r="J306" i="56"/>
  <c r="K306" i="56" s="1"/>
  <c r="J309" i="56"/>
  <c r="K309" i="56" s="1"/>
  <c r="J1095" i="56"/>
  <c r="K1095" i="56" s="1"/>
  <c r="J1097" i="56"/>
  <c r="K1097" i="56" s="1"/>
  <c r="J1100" i="56"/>
  <c r="K1100" i="56" s="1"/>
  <c r="J1085" i="56"/>
  <c r="K1085" i="56" s="1"/>
  <c r="J1088" i="56"/>
  <c r="K1088" i="56" s="1"/>
  <c r="J1335" i="56"/>
  <c r="K1335" i="56" s="1"/>
  <c r="J1338" i="56"/>
  <c r="K1338" i="56" s="1"/>
  <c r="J1336" i="56"/>
  <c r="K1336" i="56" s="1"/>
  <c r="J1329" i="56"/>
  <c r="K1329" i="56" s="1"/>
  <c r="J1328" i="56"/>
  <c r="K1328" i="56" s="1"/>
  <c r="J838" i="56"/>
  <c r="K838" i="56" s="1"/>
  <c r="J841" i="56"/>
  <c r="K841" i="56" s="1"/>
  <c r="J826" i="56"/>
  <c r="K826" i="56" s="1"/>
  <c r="J829" i="56"/>
  <c r="K829" i="56" s="1"/>
  <c r="J832" i="56"/>
  <c r="K832" i="56" s="1"/>
  <c r="J1598" i="56"/>
  <c r="K1598" i="56" s="1"/>
  <c r="J1601" i="56"/>
  <c r="K1601" i="56" s="1"/>
  <c r="J1585" i="56"/>
  <c r="K1585" i="56" s="1"/>
  <c r="J1588" i="56"/>
  <c r="K1588" i="56" s="1"/>
  <c r="J1595" i="56"/>
  <c r="K1595" i="56" s="1"/>
  <c r="J522" i="56"/>
  <c r="K522" i="56" s="1"/>
  <c r="J508" i="56"/>
  <c r="K508" i="56" s="1"/>
  <c r="J510" i="56"/>
  <c r="K510" i="56" s="1"/>
  <c r="J509" i="56"/>
  <c r="K509" i="56" s="1"/>
  <c r="J512" i="56"/>
  <c r="K512" i="56" s="1"/>
  <c r="J92" i="56"/>
  <c r="K92" i="56" s="1"/>
  <c r="J95" i="56"/>
  <c r="K95" i="56" s="1"/>
  <c r="J94" i="56"/>
  <c r="K94" i="56" s="1"/>
  <c r="J89" i="56"/>
  <c r="K89" i="56" s="1"/>
  <c r="J86" i="56"/>
  <c r="K86" i="56" s="1"/>
  <c r="J996" i="56"/>
  <c r="K996" i="56" s="1"/>
  <c r="J1002" i="56"/>
  <c r="K1002" i="56" s="1"/>
  <c r="J987" i="56"/>
  <c r="K987" i="56" s="1"/>
  <c r="J990" i="56"/>
  <c r="K990" i="56" s="1"/>
  <c r="J989" i="56"/>
  <c r="K989" i="56" s="1"/>
  <c r="J1358" i="56"/>
  <c r="K1358" i="56" s="1"/>
  <c r="J1361" i="56"/>
  <c r="K1361" i="56" s="1"/>
  <c r="J1345" i="56"/>
  <c r="K1345" i="56" s="1"/>
  <c r="J1348" i="56"/>
  <c r="K1348" i="56" s="1"/>
  <c r="J1355" i="56"/>
  <c r="K1355" i="56" s="1"/>
  <c r="J913" i="56"/>
  <c r="K913" i="56" s="1"/>
  <c r="J916" i="56"/>
  <c r="K916" i="56" s="1"/>
  <c r="J907" i="56"/>
  <c r="K907" i="56" s="1"/>
  <c r="J910" i="56"/>
  <c r="K910" i="56" s="1"/>
  <c r="J1492" i="56"/>
  <c r="K1492" i="56" s="1"/>
  <c r="J1498" i="56"/>
  <c r="K1498" i="56" s="1"/>
  <c r="J1497" i="56"/>
  <c r="K1497" i="56" s="1"/>
  <c r="J1496" i="56"/>
  <c r="K1496" i="56" s="1"/>
  <c r="J1487" i="56"/>
  <c r="K1487" i="56" s="1"/>
  <c r="J1433" i="56"/>
  <c r="K1433" i="56" s="1"/>
  <c r="J1432" i="56"/>
  <c r="K1432" i="56" s="1"/>
  <c r="J1435" i="56"/>
  <c r="K1435" i="56" s="1"/>
  <c r="J1434" i="56"/>
  <c r="K1434" i="56" s="1"/>
  <c r="J1425" i="56"/>
  <c r="K1425" i="56" s="1"/>
  <c r="J1392" i="56"/>
  <c r="K1392" i="56" s="1"/>
  <c r="J1395" i="56"/>
  <c r="K1395" i="56" s="1"/>
  <c r="J1394" i="56"/>
  <c r="K1394" i="56" s="1"/>
  <c r="J1396" i="56"/>
  <c r="K1396" i="56" s="1"/>
  <c r="J1384" i="56"/>
  <c r="K1384" i="56" s="1"/>
  <c r="J435" i="56"/>
  <c r="K435" i="56" s="1"/>
  <c r="J434" i="56"/>
  <c r="K434" i="56" s="1"/>
  <c r="J433" i="56"/>
  <c r="K433" i="56" s="1"/>
  <c r="J432" i="56"/>
  <c r="K432" i="56" s="1"/>
  <c r="J427" i="56"/>
  <c r="K427" i="56" s="1"/>
  <c r="J156" i="56"/>
  <c r="K156" i="56" s="1"/>
  <c r="J155" i="56"/>
  <c r="K155" i="56" s="1"/>
  <c r="J157" i="56"/>
  <c r="K157" i="56" s="1"/>
  <c r="J153" i="56"/>
  <c r="K153" i="56" s="1"/>
  <c r="J144" i="56"/>
  <c r="K144" i="56" s="1"/>
  <c r="J308" i="56"/>
  <c r="K308" i="56" s="1"/>
  <c r="J315" i="56"/>
  <c r="K315" i="56" s="1"/>
  <c r="J318" i="56"/>
  <c r="K318" i="56" s="1"/>
  <c r="J321" i="56"/>
  <c r="K321" i="56" s="1"/>
  <c r="J305" i="56"/>
  <c r="K305" i="56" s="1"/>
  <c r="J1091" i="56"/>
  <c r="K1091" i="56" s="1"/>
  <c r="J1094" i="56"/>
  <c r="K1094" i="56" s="1"/>
  <c r="J1096" i="56"/>
  <c r="K1096" i="56" s="1"/>
  <c r="J1103" i="56"/>
  <c r="K1103" i="56" s="1"/>
  <c r="J1084" i="56"/>
  <c r="K1084" i="56" s="1"/>
  <c r="J1331" i="56"/>
  <c r="K1331" i="56" s="1"/>
  <c r="J1334" i="56"/>
  <c r="K1334" i="56" s="1"/>
  <c r="J1325" i="56"/>
  <c r="K1325" i="56" s="1"/>
  <c r="J1324" i="56"/>
  <c r="K1324" i="56" s="1"/>
  <c r="J835" i="56"/>
  <c r="K835" i="56" s="1"/>
  <c r="J837" i="56"/>
  <c r="K837" i="56" s="1"/>
  <c r="J840" i="56"/>
  <c r="K840" i="56" s="1"/>
  <c r="J825" i="56"/>
  <c r="K825" i="56" s="1"/>
  <c r="J828" i="56"/>
  <c r="K828" i="56" s="1"/>
  <c r="J1594" i="56"/>
  <c r="K1594" i="56" s="1"/>
  <c r="J1597" i="56"/>
  <c r="K1597" i="56" s="1"/>
  <c r="J1584" i="56"/>
  <c r="K1584" i="56" s="1"/>
  <c r="J1591" i="56"/>
  <c r="K1591" i="56" s="1"/>
  <c r="J518" i="56"/>
  <c r="K518" i="56" s="1"/>
  <c r="J521" i="56"/>
  <c r="K521" i="56" s="1"/>
  <c r="J504" i="56"/>
  <c r="K504" i="56" s="1"/>
  <c r="J523" i="56"/>
  <c r="K523" i="56" s="1"/>
  <c r="J507" i="56"/>
  <c r="K507" i="56" s="1"/>
  <c r="J103" i="56"/>
  <c r="K103" i="56" s="1"/>
  <c r="J85" i="56"/>
  <c r="K85" i="56" s="1"/>
  <c r="J91" i="56"/>
  <c r="K91" i="56" s="1"/>
  <c r="J90" i="56"/>
  <c r="K90" i="56" s="1"/>
  <c r="J88" i="56"/>
  <c r="K88" i="56" s="1"/>
  <c r="J992" i="56"/>
  <c r="K992" i="56" s="1"/>
  <c r="J998" i="56"/>
  <c r="K998" i="56" s="1"/>
  <c r="J1001" i="56"/>
  <c r="K1001" i="56" s="1"/>
  <c r="J986" i="56"/>
  <c r="K986" i="56" s="1"/>
  <c r="J985" i="56"/>
  <c r="K985" i="56" s="1"/>
  <c r="J1354" i="56"/>
  <c r="K1354" i="56" s="1"/>
  <c r="J1357" i="56"/>
  <c r="K1357" i="56" s="1"/>
  <c r="J1360" i="56"/>
  <c r="K1360" i="56" s="1"/>
  <c r="J1344" i="56"/>
  <c r="K1344" i="56" s="1"/>
  <c r="J1351" i="56"/>
  <c r="K1351" i="56" s="1"/>
  <c r="J263" i="56"/>
  <c r="K263" i="56" s="1"/>
  <c r="J909" i="56"/>
  <c r="K909" i="56" s="1"/>
  <c r="J912" i="56"/>
  <c r="K912" i="56" s="1"/>
  <c r="J919" i="56"/>
  <c r="K919" i="56" s="1"/>
  <c r="J922" i="56"/>
  <c r="K922" i="56" s="1"/>
  <c r="J906" i="56"/>
  <c r="K906" i="56" s="1"/>
  <c r="J1488" i="56"/>
  <c r="K1488" i="56" s="1"/>
  <c r="J1495" i="56"/>
  <c r="K1495" i="56" s="1"/>
  <c r="J1494" i="56"/>
  <c r="K1494" i="56" s="1"/>
  <c r="J1493" i="56"/>
  <c r="K1493" i="56" s="1"/>
  <c r="J1486" i="56"/>
  <c r="K1486" i="56" s="1"/>
  <c r="J1429" i="56"/>
  <c r="K1429" i="56" s="1"/>
  <c r="J1428" i="56"/>
  <c r="K1428" i="56" s="1"/>
  <c r="J1431" i="56"/>
  <c r="K1431" i="56" s="1"/>
  <c r="J1430" i="56"/>
  <c r="K1430" i="56" s="1"/>
  <c r="J1424" i="56"/>
  <c r="K1424" i="56" s="1"/>
  <c r="J1388" i="56"/>
  <c r="K1388" i="56" s="1"/>
  <c r="J1391" i="56"/>
  <c r="K1391" i="56" s="1"/>
  <c r="J1390" i="56"/>
  <c r="K1390" i="56" s="1"/>
  <c r="J1393" i="56"/>
  <c r="K1393" i="56" s="1"/>
  <c r="J1387" i="56"/>
  <c r="K1387" i="56" s="1"/>
  <c r="J781" i="56"/>
  <c r="K781" i="56" s="1"/>
  <c r="J431" i="56"/>
  <c r="K431" i="56" s="1"/>
  <c r="J430" i="56"/>
  <c r="K430" i="56" s="1"/>
  <c r="J429" i="56"/>
  <c r="K429" i="56" s="1"/>
  <c r="J428" i="56"/>
  <c r="K428" i="56" s="1"/>
  <c r="J426" i="56"/>
  <c r="K426" i="56" s="1"/>
  <c r="J152" i="56"/>
  <c r="K152" i="56" s="1"/>
  <c r="J151" i="56"/>
  <c r="K151" i="56" s="1"/>
  <c r="J154" i="56"/>
  <c r="K154" i="56" s="1"/>
  <c r="J149" i="56"/>
  <c r="K149" i="56" s="1"/>
  <c r="J147" i="56"/>
  <c r="K147" i="56" s="1"/>
  <c r="J320" i="56"/>
  <c r="K320" i="56" s="1"/>
  <c r="J304" i="56"/>
  <c r="K304" i="56" s="1"/>
  <c r="J311" i="56"/>
  <c r="K311" i="56" s="1"/>
  <c r="J317" i="56"/>
  <c r="K317" i="56" s="1"/>
  <c r="J1102" i="56"/>
  <c r="K1102" i="56" s="1"/>
  <c r="J1087" i="56"/>
  <c r="K1087" i="56" s="1"/>
  <c r="J1090" i="56"/>
  <c r="K1090" i="56" s="1"/>
  <c r="J1093" i="56"/>
  <c r="K1093" i="56" s="1"/>
  <c r="J1099" i="56"/>
  <c r="K1099" i="56" s="1"/>
  <c r="J1343" i="56"/>
  <c r="K1343" i="56" s="1"/>
  <c r="J1327" i="56"/>
  <c r="K1327" i="56" s="1"/>
  <c r="J1330" i="56"/>
  <c r="K1330" i="56" s="1"/>
  <c r="J1337" i="56"/>
  <c r="K1337" i="56" s="1"/>
  <c r="J622" i="56"/>
  <c r="K622" i="56" s="1"/>
  <c r="J831" i="56"/>
  <c r="K831" i="56" s="1"/>
  <c r="J834" i="56"/>
  <c r="K834" i="56" s="1"/>
  <c r="J836" i="56"/>
  <c r="K836" i="56" s="1"/>
  <c r="J843" i="56"/>
  <c r="K843" i="56" s="1"/>
  <c r="J824" i="56"/>
  <c r="K824" i="56" s="1"/>
  <c r="J1590" i="56"/>
  <c r="K1590" i="56" s="1"/>
  <c r="J1593" i="56"/>
  <c r="K1593" i="56" s="1"/>
  <c r="J1596" i="56"/>
  <c r="K1596" i="56" s="1"/>
  <c r="J1603" i="56"/>
  <c r="K1603" i="56" s="1"/>
  <c r="J1587" i="56"/>
  <c r="K1587" i="56" s="1"/>
  <c r="J515" i="56"/>
  <c r="K515" i="56" s="1"/>
  <c r="J517" i="56"/>
  <c r="K517" i="56" s="1"/>
  <c r="J520" i="56"/>
  <c r="K520" i="56" s="1"/>
  <c r="J519" i="56"/>
  <c r="K519" i="56" s="1"/>
  <c r="J506" i="56"/>
  <c r="K506" i="56" s="1"/>
  <c r="J99" i="56"/>
  <c r="K99" i="56" s="1"/>
  <c r="J102" i="56"/>
  <c r="K102" i="56" s="1"/>
  <c r="J101" i="56"/>
  <c r="K101" i="56" s="1"/>
  <c r="J100" i="56"/>
  <c r="K100" i="56" s="1"/>
  <c r="J84" i="56"/>
  <c r="K84" i="56" s="1"/>
  <c r="J1003" i="56"/>
  <c r="K1003" i="56" s="1"/>
  <c r="J988" i="56"/>
  <c r="K988" i="56" s="1"/>
  <c r="J995" i="56"/>
  <c r="K995" i="56" s="1"/>
  <c r="J997" i="56"/>
  <c r="K997" i="56" s="1"/>
  <c r="J1000" i="56"/>
  <c r="K1000" i="56" s="1"/>
  <c r="J1350" i="56"/>
  <c r="K1350" i="56" s="1"/>
  <c r="J1353" i="56"/>
  <c r="K1353" i="56" s="1"/>
  <c r="J1356" i="56"/>
  <c r="K1356" i="56" s="1"/>
  <c r="J1363" i="56"/>
  <c r="K1363" i="56" s="1"/>
  <c r="J1347" i="56"/>
  <c r="K1347" i="56" s="1"/>
  <c r="J905" i="56"/>
  <c r="K905" i="56" s="1"/>
  <c r="J908" i="56"/>
  <c r="K908" i="56" s="1"/>
  <c r="J915" i="56"/>
  <c r="K915" i="56" s="1"/>
  <c r="J918" i="56"/>
  <c r="K918" i="56" s="1"/>
  <c r="J1503" i="56"/>
  <c r="K1503" i="56" s="1"/>
  <c r="J1485" i="56"/>
  <c r="K1485" i="56" s="1"/>
  <c r="J1491" i="56"/>
  <c r="K1491" i="56" s="1"/>
  <c r="J1490" i="56"/>
  <c r="K1490" i="56" s="1"/>
  <c r="J1489" i="56"/>
  <c r="K1489" i="56" s="1"/>
  <c r="J1440" i="56"/>
  <c r="K1440" i="56" s="1"/>
  <c r="J1443" i="56"/>
  <c r="K1443" i="56" s="1"/>
  <c r="J1442" i="56"/>
  <c r="K1442" i="56" s="1"/>
  <c r="J1441" i="56"/>
  <c r="K1441" i="56" s="1"/>
  <c r="J1427" i="56"/>
  <c r="K1427" i="56" s="1"/>
  <c r="J1403" i="56"/>
  <c r="K1403" i="56" s="1"/>
  <c r="J1402" i="56"/>
  <c r="K1402" i="56" s="1"/>
  <c r="J1401" i="56"/>
  <c r="K1401" i="56" s="1"/>
  <c r="J1386" i="56"/>
  <c r="K1386" i="56" s="1"/>
  <c r="J1389" i="56"/>
  <c r="K1389" i="56" s="1"/>
  <c r="J960" i="56"/>
  <c r="K960" i="56" s="1"/>
  <c r="J442" i="56"/>
  <c r="K442" i="56" s="1"/>
  <c r="J441" i="56"/>
  <c r="K441" i="56" s="1"/>
  <c r="J440" i="56"/>
  <c r="K440" i="56" s="1"/>
  <c r="J443" i="56"/>
  <c r="K443" i="56" s="1"/>
  <c r="J425" i="56"/>
  <c r="K425" i="56" s="1"/>
  <c r="J163" i="56"/>
  <c r="K163" i="56" s="1"/>
  <c r="J162" i="56"/>
  <c r="K162" i="56" s="1"/>
  <c r="J146" i="56"/>
  <c r="K146" i="56" s="1"/>
  <c r="J150" i="56"/>
  <c r="K150" i="56" s="1"/>
  <c r="J145" i="56"/>
  <c r="K145" i="56" s="1"/>
  <c r="J316" i="56"/>
  <c r="K316" i="56" s="1"/>
  <c r="J323" i="56"/>
  <c r="K323" i="56" s="1"/>
  <c r="J307" i="56"/>
  <c r="K307" i="56" s="1"/>
  <c r="J310" i="56"/>
  <c r="K310" i="56" s="1"/>
  <c r="J313" i="56"/>
  <c r="K313" i="56" s="1"/>
  <c r="J1098" i="56"/>
  <c r="K1098" i="56" s="1"/>
  <c r="J1101" i="56"/>
  <c r="K1101" i="56" s="1"/>
  <c r="J1086" i="56"/>
  <c r="K1086" i="56" s="1"/>
  <c r="J1089" i="56"/>
  <c r="K1089" i="56" s="1"/>
  <c r="J1092" i="56"/>
  <c r="K1092" i="56" s="1"/>
  <c r="J1339" i="56"/>
  <c r="K1339" i="56" s="1"/>
  <c r="J1326" i="56"/>
  <c r="K1326" i="56" s="1"/>
  <c r="J1333" i="56"/>
  <c r="K1333" i="56" s="1"/>
  <c r="J1332" i="56"/>
  <c r="K1332" i="56" s="1"/>
  <c r="J842" i="56"/>
  <c r="K842" i="56" s="1"/>
  <c r="J827" i="56"/>
  <c r="K827" i="56" s="1"/>
  <c r="J830" i="56"/>
  <c r="K830" i="56" s="1"/>
  <c r="J833" i="56"/>
  <c r="K833" i="56" s="1"/>
  <c r="J839" i="56"/>
  <c r="K839" i="56" s="1"/>
  <c r="J1602" i="56"/>
  <c r="K1602" i="56" s="1"/>
  <c r="J1586" i="56"/>
  <c r="K1586" i="56" s="1"/>
  <c r="J1589" i="56"/>
  <c r="K1589" i="56" s="1"/>
  <c r="J1592" i="56"/>
  <c r="K1592" i="56" s="1"/>
  <c r="J1599" i="56"/>
  <c r="K1599" i="56" s="1"/>
  <c r="J511" i="56"/>
  <c r="K511" i="56" s="1"/>
  <c r="J514" i="56"/>
  <c r="K514" i="56" s="1"/>
  <c r="J513" i="56"/>
  <c r="K513" i="56" s="1"/>
  <c r="J516" i="56"/>
  <c r="K516" i="56" s="1"/>
  <c r="J505" i="56"/>
  <c r="K505" i="56" s="1"/>
  <c r="J96" i="56"/>
  <c r="K96" i="56" s="1"/>
  <c r="J98" i="56"/>
  <c r="K98" i="56" s="1"/>
  <c r="J97" i="56"/>
  <c r="K97" i="56" s="1"/>
  <c r="J93" i="56"/>
  <c r="K93" i="56" s="1"/>
  <c r="J87" i="56"/>
  <c r="K87" i="56" s="1"/>
  <c r="J999" i="56"/>
  <c r="K999" i="56" s="1"/>
  <c r="J984" i="56"/>
  <c r="K984" i="56" s="1"/>
  <c r="J991" i="56"/>
  <c r="K991" i="56" s="1"/>
  <c r="J994" i="56"/>
  <c r="K994" i="56" s="1"/>
  <c r="J993" i="56"/>
  <c r="K993" i="56" s="1"/>
  <c r="J1346" i="56"/>
  <c r="K1346" i="56" s="1"/>
  <c r="J1349" i="56"/>
  <c r="K1349" i="56" s="1"/>
  <c r="J1352" i="56"/>
  <c r="K1352" i="56" s="1"/>
  <c r="J1359" i="56"/>
  <c r="K1359" i="56" s="1"/>
  <c r="H264" i="56"/>
  <c r="I264" i="56" s="1"/>
  <c r="H268" i="56"/>
  <c r="I268" i="56" s="1"/>
  <c r="H272" i="56"/>
  <c r="I272" i="56" s="1"/>
  <c r="H276" i="56"/>
  <c r="I276" i="56" s="1"/>
  <c r="H280" i="56"/>
  <c r="I280" i="56" s="1"/>
  <c r="H265" i="56"/>
  <c r="I265" i="56" s="1"/>
  <c r="H269" i="56"/>
  <c r="I269" i="56" s="1"/>
  <c r="H273" i="56"/>
  <c r="I273" i="56" s="1"/>
  <c r="H277" i="56"/>
  <c r="I277" i="56" s="1"/>
  <c r="H281" i="56"/>
  <c r="I281" i="56" s="1"/>
  <c r="H266" i="56"/>
  <c r="I266" i="56" s="1"/>
  <c r="H270" i="56"/>
  <c r="I270" i="56" s="1"/>
  <c r="H274" i="56"/>
  <c r="I274" i="56" s="1"/>
  <c r="H278" i="56"/>
  <c r="I278" i="56" s="1"/>
  <c r="H282" i="56"/>
  <c r="I282" i="56" s="1"/>
  <c r="H267" i="56"/>
  <c r="I267" i="56" s="1"/>
  <c r="H271" i="56"/>
  <c r="I271" i="56" s="1"/>
  <c r="H275" i="56"/>
  <c r="I275" i="56" s="1"/>
  <c r="H279" i="56"/>
  <c r="I279" i="56" s="1"/>
  <c r="H283" i="56"/>
  <c r="I283" i="56" s="1"/>
  <c r="H684" i="56"/>
  <c r="I684" i="56" s="1"/>
  <c r="H688" i="56"/>
  <c r="I688" i="56" s="1"/>
  <c r="H692" i="56"/>
  <c r="I692" i="56" s="1"/>
  <c r="H696" i="56"/>
  <c r="I696" i="56" s="1"/>
  <c r="H699" i="56"/>
  <c r="I699" i="56" s="1"/>
  <c r="H703" i="56"/>
  <c r="I703" i="56" s="1"/>
  <c r="H685" i="56"/>
  <c r="I685" i="56" s="1"/>
  <c r="H689" i="56"/>
  <c r="I689" i="56" s="1"/>
  <c r="H693" i="56"/>
  <c r="I693" i="56" s="1"/>
  <c r="H700" i="56"/>
  <c r="I700" i="56" s="1"/>
  <c r="H686" i="56"/>
  <c r="I686" i="56" s="1"/>
  <c r="H690" i="56"/>
  <c r="I690" i="56" s="1"/>
  <c r="H694" i="56"/>
  <c r="I694" i="56" s="1"/>
  <c r="H697" i="56"/>
  <c r="I697" i="56" s="1"/>
  <c r="H701" i="56"/>
  <c r="I701" i="56" s="1"/>
  <c r="H687" i="56"/>
  <c r="I687" i="56" s="1"/>
  <c r="H691" i="56"/>
  <c r="I691" i="56" s="1"/>
  <c r="H695" i="56"/>
  <c r="I695" i="56" s="1"/>
  <c r="H698" i="56"/>
  <c r="I698" i="56" s="1"/>
  <c r="H702" i="56"/>
  <c r="I702" i="56" s="1"/>
  <c r="H567" i="56"/>
  <c r="I567" i="56" s="1"/>
  <c r="H564" i="56"/>
  <c r="I564" i="56" s="1"/>
  <c r="H568" i="56"/>
  <c r="I568" i="56" s="1"/>
  <c r="H565" i="56"/>
  <c r="I565" i="56" s="1"/>
  <c r="H570" i="56"/>
  <c r="I570" i="56" s="1"/>
  <c r="H574" i="56"/>
  <c r="I574" i="56" s="1"/>
  <c r="H577" i="56"/>
  <c r="I577" i="56" s="1"/>
  <c r="H581" i="56"/>
  <c r="I581" i="56" s="1"/>
  <c r="H566" i="56"/>
  <c r="I566" i="56" s="1"/>
  <c r="H571" i="56"/>
  <c r="I571" i="56" s="1"/>
  <c r="H575" i="56"/>
  <c r="I575" i="56" s="1"/>
  <c r="H578" i="56"/>
  <c r="I578" i="56" s="1"/>
  <c r="H582" i="56"/>
  <c r="I582" i="56" s="1"/>
  <c r="H572" i="56"/>
  <c r="I572" i="56" s="1"/>
  <c r="H576" i="56"/>
  <c r="I576" i="56" s="1"/>
  <c r="H579" i="56"/>
  <c r="I579" i="56" s="1"/>
  <c r="H583" i="56"/>
  <c r="I583" i="56" s="1"/>
  <c r="H569" i="56"/>
  <c r="I569" i="56" s="1"/>
  <c r="H573" i="56"/>
  <c r="I573" i="56" s="1"/>
  <c r="H580" i="56"/>
  <c r="I580" i="56" s="1"/>
  <c r="H1144" i="56"/>
  <c r="I1144" i="56" s="1"/>
  <c r="H1145" i="56"/>
  <c r="I1145" i="56" s="1"/>
  <c r="H1146" i="56"/>
  <c r="I1146" i="56" s="1"/>
  <c r="H1150" i="56"/>
  <c r="I1150" i="56" s="1"/>
  <c r="H1154" i="56"/>
  <c r="I1154" i="56" s="1"/>
  <c r="H1157" i="56"/>
  <c r="I1157" i="56" s="1"/>
  <c r="H1161" i="56"/>
  <c r="I1161" i="56" s="1"/>
  <c r="H1151" i="56"/>
  <c r="I1151" i="56" s="1"/>
  <c r="H1155" i="56"/>
  <c r="I1155" i="56" s="1"/>
  <c r="H1158" i="56"/>
  <c r="I1158" i="56" s="1"/>
  <c r="H1162" i="56"/>
  <c r="I1162" i="56" s="1"/>
  <c r="H1147" i="56"/>
  <c r="I1147" i="56" s="1"/>
  <c r="H1148" i="56"/>
  <c r="I1148" i="56" s="1"/>
  <c r="H1152" i="56"/>
  <c r="I1152" i="56" s="1"/>
  <c r="H1159" i="56"/>
  <c r="I1159" i="56" s="1"/>
  <c r="H1163" i="56"/>
  <c r="I1163" i="56" s="1"/>
  <c r="H1149" i="56"/>
  <c r="I1149" i="56" s="1"/>
  <c r="H1153" i="56"/>
  <c r="I1153" i="56" s="1"/>
  <c r="H1156" i="56"/>
  <c r="I1156" i="56" s="1"/>
  <c r="H1160" i="56"/>
  <c r="I1160" i="56" s="1"/>
  <c r="H544" i="56"/>
  <c r="I544" i="56" s="1"/>
  <c r="H545" i="56"/>
  <c r="I545" i="56" s="1"/>
  <c r="H546" i="56"/>
  <c r="I546" i="56" s="1"/>
  <c r="H547" i="56"/>
  <c r="I547" i="56" s="1"/>
  <c r="H551" i="56"/>
  <c r="I551" i="56" s="1"/>
  <c r="H555" i="56"/>
  <c r="I555" i="56" s="1"/>
  <c r="H558" i="56"/>
  <c r="I558" i="56" s="1"/>
  <c r="H562" i="56"/>
  <c r="I562" i="56" s="1"/>
  <c r="H548" i="56"/>
  <c r="I548" i="56" s="1"/>
  <c r="H552" i="56"/>
  <c r="I552" i="56" s="1"/>
  <c r="H559" i="56"/>
  <c r="I559" i="56" s="1"/>
  <c r="H563" i="56"/>
  <c r="I563" i="56" s="1"/>
  <c r="H549" i="56"/>
  <c r="I549" i="56" s="1"/>
  <c r="H553" i="56"/>
  <c r="I553" i="56" s="1"/>
  <c r="H556" i="56"/>
  <c r="I556" i="56" s="1"/>
  <c r="H560" i="56"/>
  <c r="I560" i="56" s="1"/>
  <c r="H550" i="56"/>
  <c r="I550" i="56" s="1"/>
  <c r="H554" i="56"/>
  <c r="I554" i="56" s="1"/>
  <c r="H557" i="56"/>
  <c r="I557" i="56" s="1"/>
  <c r="H561" i="56"/>
  <c r="I561" i="56" s="1"/>
  <c r="H204" i="56"/>
  <c r="I204" i="56" s="1"/>
  <c r="H208" i="56"/>
  <c r="I208" i="56" s="1"/>
  <c r="H205" i="56"/>
  <c r="I205" i="56" s="1"/>
  <c r="H206" i="56"/>
  <c r="I206" i="56" s="1"/>
  <c r="H211" i="56"/>
  <c r="I211" i="56" s="1"/>
  <c r="H215" i="56"/>
  <c r="I215" i="56" s="1"/>
  <c r="H218" i="56"/>
  <c r="I218" i="56" s="1"/>
  <c r="H222" i="56"/>
  <c r="I222" i="56" s="1"/>
  <c r="H207" i="56"/>
  <c r="I207" i="56" s="1"/>
  <c r="H212" i="56"/>
  <c r="I212" i="56" s="1"/>
  <c r="H216" i="56"/>
  <c r="I216" i="56" s="1"/>
  <c r="H219" i="56"/>
  <c r="I219" i="56" s="1"/>
  <c r="H223" i="56"/>
  <c r="I223" i="56" s="1"/>
  <c r="H209" i="56"/>
  <c r="I209" i="56" s="1"/>
  <c r="H213" i="56"/>
  <c r="I213" i="56" s="1"/>
  <c r="H220" i="56"/>
  <c r="I220" i="56" s="1"/>
  <c r="H210" i="56"/>
  <c r="I210" i="56" s="1"/>
  <c r="H214" i="56"/>
  <c r="I214" i="56" s="1"/>
  <c r="H217" i="56"/>
  <c r="I217" i="56" s="1"/>
  <c r="H221" i="56"/>
  <c r="I221" i="56" s="1"/>
  <c r="H885" i="56"/>
  <c r="I885" i="56" s="1"/>
  <c r="H889" i="56"/>
  <c r="I889" i="56" s="1"/>
  <c r="H893" i="56"/>
  <c r="I893" i="56" s="1"/>
  <c r="H896" i="56"/>
  <c r="I896" i="56" s="1"/>
  <c r="H900" i="56"/>
  <c r="I900" i="56" s="1"/>
  <c r="H886" i="56"/>
  <c r="I886" i="56" s="1"/>
  <c r="H890" i="56"/>
  <c r="I890" i="56" s="1"/>
  <c r="H894" i="56"/>
  <c r="I894" i="56" s="1"/>
  <c r="H897" i="56"/>
  <c r="I897" i="56" s="1"/>
  <c r="H901" i="56"/>
  <c r="I901" i="56" s="1"/>
  <c r="H887" i="56"/>
  <c r="I887" i="56" s="1"/>
  <c r="H891" i="56"/>
  <c r="I891" i="56" s="1"/>
  <c r="H895" i="56"/>
  <c r="I895" i="56" s="1"/>
  <c r="H898" i="56"/>
  <c r="I898" i="56" s="1"/>
  <c r="H902" i="56"/>
  <c r="I902" i="56" s="1"/>
  <c r="H884" i="56"/>
  <c r="I884" i="56" s="1"/>
  <c r="H888" i="56"/>
  <c r="I888" i="56" s="1"/>
  <c r="H892" i="56"/>
  <c r="I892" i="56" s="1"/>
  <c r="H899" i="56"/>
  <c r="I899" i="56" s="1"/>
  <c r="H903" i="56"/>
  <c r="I903" i="56" s="1"/>
  <c r="AF46" i="26"/>
  <c r="X42" i="46"/>
  <c r="Y59" i="46"/>
  <c r="F59" i="46" s="1"/>
  <c r="G59" i="46" s="1"/>
  <c r="AF73" i="33"/>
  <c r="AF73" i="34"/>
  <c r="AF46" i="42"/>
  <c r="X58" i="46"/>
  <c r="AF73" i="43"/>
  <c r="Y52" i="46"/>
  <c r="F52" i="46" s="1"/>
  <c r="G52" i="46" s="1"/>
  <c r="Y10" i="46"/>
  <c r="F10" i="46" s="1"/>
  <c r="G10" i="46" s="1"/>
  <c r="AF19" i="21"/>
  <c r="X9" i="46"/>
  <c r="AF19" i="23"/>
  <c r="X11" i="46"/>
  <c r="AF73" i="23"/>
  <c r="AA43" i="44"/>
  <c r="AF43" i="44" s="1"/>
  <c r="Z42" i="44"/>
  <c r="AA68" i="44"/>
  <c r="AF68" i="44" s="1"/>
  <c r="Z67" i="44"/>
  <c r="Z14" i="44"/>
  <c r="AA15" i="44"/>
  <c r="AF15" i="44" s="1"/>
  <c r="P59" i="44"/>
  <c r="Q59" i="44" s="1"/>
  <c r="Q60" i="44"/>
  <c r="AA72" i="43"/>
  <c r="AF72" i="43" s="1"/>
  <c r="Z71" i="43"/>
  <c r="Z14" i="43"/>
  <c r="AA15" i="43"/>
  <c r="AF15" i="43" s="1"/>
  <c r="P33" i="43"/>
  <c r="Q34" i="43"/>
  <c r="AA44" i="43"/>
  <c r="AF44" i="43" s="1"/>
  <c r="Z43" i="43"/>
  <c r="AA66" i="42"/>
  <c r="AF66" i="42" s="1"/>
  <c r="Z65" i="42"/>
  <c r="Z15" i="42"/>
  <c r="AA16" i="42"/>
  <c r="AF16" i="42" s="1"/>
  <c r="P32" i="42"/>
  <c r="Q32" i="42" s="1"/>
  <c r="Q33" i="42"/>
  <c r="AA45" i="42"/>
  <c r="AF45" i="42" s="1"/>
  <c r="Z44" i="42"/>
  <c r="AA15" i="41"/>
  <c r="AF15" i="41" s="1"/>
  <c r="Z14" i="41"/>
  <c r="AA69" i="41"/>
  <c r="AF69" i="41" s="1"/>
  <c r="Z68" i="41"/>
  <c r="P32" i="41"/>
  <c r="Q32" i="41" s="1"/>
  <c r="Q33" i="41"/>
  <c r="Z41" i="41"/>
  <c r="AA42" i="41"/>
  <c r="AF42" i="41" s="1"/>
  <c r="P5" i="40"/>
  <c r="Q5" i="40" s="1"/>
  <c r="Q6" i="40"/>
  <c r="Q60" i="40"/>
  <c r="P59" i="40"/>
  <c r="Q59" i="40" s="1"/>
  <c r="Z42" i="40"/>
  <c r="AA43" i="40"/>
  <c r="AF43" i="40" s="1"/>
  <c r="Z73" i="40"/>
  <c r="AA74" i="40"/>
  <c r="AF74" i="40" s="1"/>
  <c r="Z15" i="40"/>
  <c r="AA16" i="40"/>
  <c r="AF16" i="40" s="1"/>
  <c r="Z69" i="39"/>
  <c r="AA70" i="39"/>
  <c r="AF70" i="39" s="1"/>
  <c r="AA16" i="39"/>
  <c r="AF16" i="39" s="1"/>
  <c r="Z15" i="39"/>
  <c r="AA42" i="39"/>
  <c r="AF42" i="39" s="1"/>
  <c r="Z41" i="39"/>
  <c r="AA43" i="38"/>
  <c r="AF43" i="38" s="1"/>
  <c r="Z42" i="38"/>
  <c r="Q60" i="38"/>
  <c r="P59" i="38"/>
  <c r="Q59" i="38" s="1"/>
  <c r="Q6" i="38"/>
  <c r="P5" i="38"/>
  <c r="Q5" i="38" s="1"/>
  <c r="AA69" i="38"/>
  <c r="AF69" i="38" s="1"/>
  <c r="Z68" i="38"/>
  <c r="AA15" i="38"/>
  <c r="AF15" i="38" s="1"/>
  <c r="Z14" i="38"/>
  <c r="AA37" i="37"/>
  <c r="AF37" i="37" s="1"/>
  <c r="Z36" i="37"/>
  <c r="P59" i="37"/>
  <c r="Q59" i="37" s="1"/>
  <c r="Q60" i="37"/>
  <c r="P32" i="37"/>
  <c r="Q32" i="37" s="1"/>
  <c r="Q33" i="37"/>
  <c r="Z70" i="37"/>
  <c r="AA71" i="37"/>
  <c r="AF71" i="37" s="1"/>
  <c r="Z8" i="37"/>
  <c r="AA9" i="37"/>
  <c r="AF9" i="37" s="1"/>
  <c r="Z43" i="36"/>
  <c r="AA44" i="36"/>
  <c r="AF44" i="36" s="1"/>
  <c r="P59" i="36"/>
  <c r="Q59" i="36" s="1"/>
  <c r="Q60" i="36"/>
  <c r="Z66" i="36"/>
  <c r="AA67" i="36"/>
  <c r="AF67" i="36" s="1"/>
  <c r="Z13" i="36"/>
  <c r="AA14" i="36"/>
  <c r="AF14" i="36" s="1"/>
  <c r="Q6" i="35"/>
  <c r="P5" i="35"/>
  <c r="Q5" i="35" s="1"/>
  <c r="AA71" i="35"/>
  <c r="AF71" i="35" s="1"/>
  <c r="Z70" i="35"/>
  <c r="Z41" i="35"/>
  <c r="AA42" i="35"/>
  <c r="AF42" i="35" s="1"/>
  <c r="AA21" i="35"/>
  <c r="AF21" i="35" s="1"/>
  <c r="Z20" i="35"/>
  <c r="P32" i="34"/>
  <c r="Q32" i="34" s="1"/>
  <c r="Q33" i="34"/>
  <c r="AA72" i="34"/>
  <c r="AF72" i="34" s="1"/>
  <c r="Z71" i="34"/>
  <c r="AA40" i="34"/>
  <c r="AF40" i="34" s="1"/>
  <c r="Z39" i="34"/>
  <c r="P60" i="34"/>
  <c r="Q61" i="34"/>
  <c r="AA14" i="34"/>
  <c r="AF14" i="34" s="1"/>
  <c r="Z13" i="34"/>
  <c r="Q33" i="33"/>
  <c r="P32" i="33"/>
  <c r="Q32" i="33" s="1"/>
  <c r="Z41" i="33"/>
  <c r="AA42" i="33"/>
  <c r="AF42" i="33" s="1"/>
  <c r="AA72" i="33"/>
  <c r="AF72" i="33" s="1"/>
  <c r="Z71" i="33"/>
  <c r="P59" i="33"/>
  <c r="Q59" i="33" s="1"/>
  <c r="Q60" i="33"/>
  <c r="AA19" i="33"/>
  <c r="X113" i="46" s="1"/>
  <c r="Y113" i="46" s="1"/>
  <c r="Z18" i="33"/>
  <c r="Q33" i="32"/>
  <c r="P32" i="32"/>
  <c r="Q32" i="32" s="1"/>
  <c r="AA67" i="32"/>
  <c r="AF67" i="32" s="1"/>
  <c r="Z66" i="32"/>
  <c r="AA39" i="32"/>
  <c r="AF39" i="32" s="1"/>
  <c r="Z38" i="32"/>
  <c r="AA14" i="32"/>
  <c r="AF14" i="32" s="1"/>
  <c r="Z13" i="32"/>
  <c r="Q6" i="31"/>
  <c r="P5" i="31"/>
  <c r="Q5" i="31" s="1"/>
  <c r="AA13" i="31"/>
  <c r="AF13" i="31" s="1"/>
  <c r="Z12" i="31"/>
  <c r="AA71" i="31"/>
  <c r="AF71" i="31" s="1"/>
  <c r="Z70" i="31"/>
  <c r="Z38" i="31"/>
  <c r="AA39" i="31"/>
  <c r="AF39" i="31" s="1"/>
  <c r="Z38" i="30"/>
  <c r="AA39" i="30"/>
  <c r="AF39" i="30" s="1"/>
  <c r="AA13" i="30"/>
  <c r="AF13" i="30" s="1"/>
  <c r="Z12" i="30"/>
  <c r="AA71" i="30"/>
  <c r="AF71" i="30" s="1"/>
  <c r="Z70" i="30"/>
  <c r="P59" i="30"/>
  <c r="Q59" i="30" s="1"/>
  <c r="Q60" i="30"/>
  <c r="AA43" i="29"/>
  <c r="AF43" i="29" s="1"/>
  <c r="Z42" i="29"/>
  <c r="AA69" i="29"/>
  <c r="AF69" i="29" s="1"/>
  <c r="Z68" i="29"/>
  <c r="AA15" i="29"/>
  <c r="AF15" i="29" s="1"/>
  <c r="Z14" i="29"/>
  <c r="Z41" i="28"/>
  <c r="AA42" i="28"/>
  <c r="AF42" i="28" s="1"/>
  <c r="AA11" i="28"/>
  <c r="AF11" i="28" s="1"/>
  <c r="Z10" i="28"/>
  <c r="AA66" i="28"/>
  <c r="AF66" i="28" s="1"/>
  <c r="Z65" i="28"/>
  <c r="Q6" i="28"/>
  <c r="P5" i="28"/>
  <c r="Q5" i="28" s="1"/>
  <c r="Z11" i="27"/>
  <c r="AA12" i="27"/>
  <c r="AF12" i="27" s="1"/>
  <c r="AA68" i="27"/>
  <c r="AF68" i="27" s="1"/>
  <c r="Z67" i="27"/>
  <c r="Z38" i="27"/>
  <c r="AA39" i="27"/>
  <c r="AF39" i="27" s="1"/>
  <c r="AA73" i="26"/>
  <c r="Z72" i="26"/>
  <c r="AA45" i="26"/>
  <c r="AF45" i="26" s="1"/>
  <c r="Z44" i="26"/>
  <c r="Z12" i="26"/>
  <c r="AA13" i="26"/>
  <c r="AF13" i="26" s="1"/>
  <c r="P33" i="26"/>
  <c r="Q34" i="26"/>
  <c r="Z11" i="25"/>
  <c r="AA12" i="25"/>
  <c r="AF12" i="25" s="1"/>
  <c r="AA42" i="25"/>
  <c r="AF42" i="25" s="1"/>
  <c r="Z41" i="25"/>
  <c r="AA69" i="25"/>
  <c r="AF69" i="25" s="1"/>
  <c r="Z68" i="25"/>
  <c r="AA70" i="24"/>
  <c r="AF70" i="24" s="1"/>
  <c r="Z69" i="24"/>
  <c r="AA13" i="24"/>
  <c r="AF13" i="24" s="1"/>
  <c r="Z12" i="24"/>
  <c r="AA41" i="24"/>
  <c r="AF41" i="24" s="1"/>
  <c r="Z40" i="24"/>
  <c r="Z45" i="23"/>
  <c r="AA46" i="23"/>
  <c r="X131" i="46" s="1"/>
  <c r="Y131" i="46" s="1"/>
  <c r="Z17" i="23"/>
  <c r="AA18" i="23"/>
  <c r="AF18" i="23" s="1"/>
  <c r="AA72" i="23"/>
  <c r="AF72" i="23" s="1"/>
  <c r="Z71" i="23"/>
  <c r="AA42" i="22"/>
  <c r="AF42" i="22" s="1"/>
  <c r="Z41" i="22"/>
  <c r="Q60" i="22"/>
  <c r="P59" i="22"/>
  <c r="Q59" i="22" s="1"/>
  <c r="AA69" i="22"/>
  <c r="AF69" i="22" s="1"/>
  <c r="Z68" i="22"/>
  <c r="Q6" i="22"/>
  <c r="P5" i="22"/>
  <c r="Q5" i="22" s="1"/>
  <c r="AA17" i="22"/>
  <c r="AF17" i="22" s="1"/>
  <c r="Z16" i="22"/>
  <c r="AA71" i="21"/>
  <c r="AF71" i="21" s="1"/>
  <c r="Z70" i="21"/>
  <c r="Z42" i="21"/>
  <c r="AA43" i="21"/>
  <c r="AF43" i="21" s="1"/>
  <c r="AA18" i="21"/>
  <c r="AF18" i="21" s="1"/>
  <c r="Z17" i="21"/>
  <c r="AA40" i="20"/>
  <c r="AF40" i="20" s="1"/>
  <c r="Z39" i="20"/>
  <c r="Q33" i="20"/>
  <c r="P32" i="20"/>
  <c r="Q32" i="20" s="1"/>
  <c r="AA71" i="20"/>
  <c r="AF71" i="20" s="1"/>
  <c r="Z70" i="20"/>
  <c r="Z12" i="20"/>
  <c r="AA13" i="20"/>
  <c r="AF13" i="20" s="1"/>
  <c r="AA41" i="19"/>
  <c r="AF41" i="19" s="1"/>
  <c r="Z40" i="19"/>
  <c r="AA69" i="19"/>
  <c r="AF69" i="19" s="1"/>
  <c r="Z68" i="19"/>
  <c r="P33" i="19"/>
  <c r="Q34" i="19"/>
  <c r="Z14" i="19"/>
  <c r="AA15" i="19"/>
  <c r="AF15" i="19" s="1"/>
  <c r="Z67" i="17"/>
  <c r="AA68" i="17"/>
  <c r="AF68" i="17" s="1"/>
  <c r="AA40" i="17"/>
  <c r="AF40" i="17" s="1"/>
  <c r="Z39" i="17"/>
  <c r="Z10" i="17"/>
  <c r="AA11" i="17"/>
  <c r="AF11" i="17" s="1"/>
  <c r="Z67" i="5"/>
  <c r="AA68" i="5"/>
  <c r="AF68" i="5" s="1"/>
  <c r="Z42" i="5"/>
  <c r="AA43" i="5"/>
  <c r="AF43" i="5" s="1"/>
  <c r="J7" i="46" l="1"/>
  <c r="B43" i="46"/>
  <c r="B62" i="46"/>
  <c r="J22" i="46"/>
  <c r="B13" i="46"/>
  <c r="B83" i="46"/>
  <c r="J14" i="46"/>
  <c r="B17" i="46"/>
  <c r="J21" i="46"/>
  <c r="B7" i="46"/>
  <c r="J12" i="46"/>
  <c r="B6" i="46"/>
  <c r="B18" i="46"/>
  <c r="B69" i="46"/>
  <c r="B20" i="46"/>
  <c r="J6" i="46"/>
  <c r="B63" i="46"/>
  <c r="B38" i="46"/>
  <c r="J18" i="46"/>
  <c r="J24" i="46"/>
  <c r="J30" i="46"/>
  <c r="B71" i="46"/>
  <c r="B44" i="46"/>
  <c r="T19" i="46"/>
  <c r="T111" i="46"/>
  <c r="T23" i="46"/>
  <c r="T115" i="46"/>
  <c r="T26" i="46"/>
  <c r="J26" i="46" s="1"/>
  <c r="T118" i="46"/>
  <c r="X70" i="46"/>
  <c r="Y70" i="46" s="1"/>
  <c r="F70" i="46" s="1"/>
  <c r="G70" i="46" s="1"/>
  <c r="X162" i="46"/>
  <c r="Y162" i="46" s="1"/>
  <c r="T77" i="46"/>
  <c r="T169" i="46"/>
  <c r="T50" i="46"/>
  <c r="B50" i="46" s="1"/>
  <c r="T142" i="46"/>
  <c r="T81" i="46"/>
  <c r="T173" i="46"/>
  <c r="T28" i="46"/>
  <c r="T120" i="46"/>
  <c r="T57" i="46"/>
  <c r="T149" i="46"/>
  <c r="T58" i="46"/>
  <c r="B58" i="46" s="1"/>
  <c r="T150" i="46"/>
  <c r="B64" i="46"/>
  <c r="B67" i="46"/>
  <c r="J13" i="46"/>
  <c r="B46" i="46"/>
  <c r="B87" i="46"/>
  <c r="T36" i="46"/>
  <c r="B36" i="46" s="1"/>
  <c r="T128" i="46"/>
  <c r="T10" i="46"/>
  <c r="B10" i="46" s="1"/>
  <c r="T102" i="46"/>
  <c r="T16" i="46"/>
  <c r="J16" i="46" s="1"/>
  <c r="T108" i="46"/>
  <c r="T48" i="46"/>
  <c r="B48" i="46" s="1"/>
  <c r="T140" i="46"/>
  <c r="T49" i="46"/>
  <c r="T141" i="46"/>
  <c r="T82" i="46"/>
  <c r="T174" i="46"/>
  <c r="T84" i="46"/>
  <c r="T176" i="46"/>
  <c r="B56" i="46"/>
  <c r="T66" i="46"/>
  <c r="B66" i="46" s="1"/>
  <c r="T158" i="46"/>
  <c r="T74" i="46"/>
  <c r="T166" i="46"/>
  <c r="T80" i="46"/>
  <c r="T172" i="46"/>
  <c r="T53" i="46"/>
  <c r="T145" i="46"/>
  <c r="T88" i="46"/>
  <c r="B88" i="46" s="1"/>
  <c r="T180" i="46"/>
  <c r="J1362" i="56"/>
  <c r="K1362" i="56" s="1"/>
  <c r="J892" i="56"/>
  <c r="K892" i="56" s="1"/>
  <c r="J898" i="56"/>
  <c r="K898" i="56" s="1"/>
  <c r="J901" i="56"/>
  <c r="K901" i="56" s="1"/>
  <c r="J886" i="56"/>
  <c r="K886" i="56" s="1"/>
  <c r="J889" i="56"/>
  <c r="K889" i="56" s="1"/>
  <c r="J314" i="56"/>
  <c r="K314" i="56" s="1"/>
  <c r="J217" i="56"/>
  <c r="K217" i="56" s="1"/>
  <c r="J213" i="56"/>
  <c r="K213" i="56" s="1"/>
  <c r="J216" i="56"/>
  <c r="K216" i="56" s="1"/>
  <c r="J218" i="56"/>
  <c r="K218" i="56" s="1"/>
  <c r="J205" i="56"/>
  <c r="K205" i="56" s="1"/>
  <c r="J1342" i="56"/>
  <c r="K1342" i="56" s="1"/>
  <c r="J550" i="56"/>
  <c r="K550" i="56" s="1"/>
  <c r="J549" i="56"/>
  <c r="K549" i="56" s="1"/>
  <c r="J548" i="56"/>
  <c r="K548" i="56" s="1"/>
  <c r="J551" i="56"/>
  <c r="K551" i="56" s="1"/>
  <c r="J544" i="56"/>
  <c r="K544" i="56" s="1"/>
  <c r="J1149" i="56"/>
  <c r="K1149" i="56" s="1"/>
  <c r="J1148" i="56"/>
  <c r="K1148" i="56" s="1"/>
  <c r="J1155" i="56"/>
  <c r="K1155" i="56" s="1"/>
  <c r="J1154" i="56"/>
  <c r="K1154" i="56" s="1"/>
  <c r="J1144" i="56"/>
  <c r="K1144" i="56" s="1"/>
  <c r="J583" i="56"/>
  <c r="K583" i="56" s="1"/>
  <c r="J582" i="56"/>
  <c r="K582" i="56" s="1"/>
  <c r="J566" i="56"/>
  <c r="K566" i="56" s="1"/>
  <c r="J570" i="56"/>
  <c r="K570" i="56" s="1"/>
  <c r="J567" i="56"/>
  <c r="K567" i="56" s="1"/>
  <c r="J695" i="56"/>
  <c r="K695" i="56" s="1"/>
  <c r="J697" i="56"/>
  <c r="K697" i="56" s="1"/>
  <c r="J700" i="56"/>
  <c r="K700" i="56" s="1"/>
  <c r="J703" i="56"/>
  <c r="K703" i="56" s="1"/>
  <c r="J688" i="56"/>
  <c r="K688" i="56" s="1"/>
  <c r="J279" i="56"/>
  <c r="K279" i="56" s="1"/>
  <c r="J282" i="56"/>
  <c r="K282" i="56" s="1"/>
  <c r="J266" i="56"/>
  <c r="K266" i="56" s="1"/>
  <c r="J269" i="56"/>
  <c r="K269" i="56" s="1"/>
  <c r="J272" i="56"/>
  <c r="K272" i="56" s="1"/>
  <c r="J923" i="56"/>
  <c r="K923" i="56" s="1"/>
  <c r="J888" i="56"/>
  <c r="K888" i="56" s="1"/>
  <c r="J895" i="56"/>
  <c r="K895" i="56" s="1"/>
  <c r="J897" i="56"/>
  <c r="K897" i="56" s="1"/>
  <c r="J900" i="56"/>
  <c r="K900" i="56" s="1"/>
  <c r="J885" i="56"/>
  <c r="K885" i="56" s="1"/>
  <c r="J1341" i="56"/>
  <c r="K1341" i="56" s="1"/>
  <c r="J214" i="56"/>
  <c r="K214" i="56" s="1"/>
  <c r="J209" i="56"/>
  <c r="K209" i="56" s="1"/>
  <c r="J212" i="56"/>
  <c r="K212" i="56" s="1"/>
  <c r="J215" i="56"/>
  <c r="K215" i="56" s="1"/>
  <c r="J208" i="56"/>
  <c r="K208" i="56" s="1"/>
  <c r="J561" i="56"/>
  <c r="K561" i="56" s="1"/>
  <c r="J560" i="56"/>
  <c r="K560" i="56" s="1"/>
  <c r="J563" i="56"/>
  <c r="K563" i="56" s="1"/>
  <c r="J562" i="56"/>
  <c r="K562" i="56" s="1"/>
  <c r="J547" i="56"/>
  <c r="K547" i="56" s="1"/>
  <c r="J1160" i="56"/>
  <c r="K1160" i="56" s="1"/>
  <c r="J1163" i="56"/>
  <c r="K1163" i="56" s="1"/>
  <c r="J1147" i="56"/>
  <c r="K1147" i="56" s="1"/>
  <c r="J1151" i="56"/>
  <c r="K1151" i="56" s="1"/>
  <c r="J1150" i="56"/>
  <c r="K1150" i="56" s="1"/>
  <c r="J580" i="56"/>
  <c r="K580" i="56" s="1"/>
  <c r="J579" i="56"/>
  <c r="K579" i="56" s="1"/>
  <c r="J578" i="56"/>
  <c r="K578" i="56" s="1"/>
  <c r="J581" i="56"/>
  <c r="K581" i="56" s="1"/>
  <c r="J565" i="56"/>
  <c r="K565" i="56" s="1"/>
  <c r="J691" i="56"/>
  <c r="K691" i="56" s="1"/>
  <c r="J694" i="56"/>
  <c r="K694" i="56" s="1"/>
  <c r="J693" i="56"/>
  <c r="K693" i="56" s="1"/>
  <c r="J699" i="56"/>
  <c r="K699" i="56" s="1"/>
  <c r="J684" i="56"/>
  <c r="K684" i="56" s="1"/>
  <c r="J275" i="56"/>
  <c r="K275" i="56" s="1"/>
  <c r="J278" i="56"/>
  <c r="K278" i="56" s="1"/>
  <c r="J265" i="56"/>
  <c r="K265" i="56" s="1"/>
  <c r="J268" i="56"/>
  <c r="K268" i="56" s="1"/>
  <c r="J903" i="56"/>
  <c r="K903" i="56" s="1"/>
  <c r="J884" i="56"/>
  <c r="K884" i="56" s="1"/>
  <c r="J891" i="56"/>
  <c r="K891" i="56" s="1"/>
  <c r="J894" i="56"/>
  <c r="K894" i="56" s="1"/>
  <c r="J896" i="56"/>
  <c r="K896" i="56" s="1"/>
  <c r="J1600" i="56"/>
  <c r="K1600" i="56" s="1"/>
  <c r="J921" i="56"/>
  <c r="K921" i="56" s="1"/>
  <c r="J210" i="56"/>
  <c r="K210" i="56" s="1"/>
  <c r="J223" i="56"/>
  <c r="K223" i="56" s="1"/>
  <c r="J207" i="56"/>
  <c r="K207" i="56" s="1"/>
  <c r="J211" i="56"/>
  <c r="K211" i="56" s="1"/>
  <c r="J204" i="56"/>
  <c r="K204" i="56" s="1"/>
  <c r="J557" i="56"/>
  <c r="K557" i="56" s="1"/>
  <c r="J556" i="56"/>
  <c r="K556" i="56" s="1"/>
  <c r="J559" i="56"/>
  <c r="K559" i="56" s="1"/>
  <c r="J558" i="56"/>
  <c r="K558" i="56" s="1"/>
  <c r="J546" i="56"/>
  <c r="K546" i="56" s="1"/>
  <c r="J1156" i="56"/>
  <c r="K1156" i="56" s="1"/>
  <c r="J1159" i="56"/>
  <c r="K1159" i="56" s="1"/>
  <c r="J1162" i="56"/>
  <c r="K1162" i="56" s="1"/>
  <c r="J1161" i="56"/>
  <c r="K1161" i="56" s="1"/>
  <c r="J1146" i="56"/>
  <c r="K1146" i="56" s="1"/>
  <c r="J573" i="56"/>
  <c r="K573" i="56" s="1"/>
  <c r="J576" i="56"/>
  <c r="K576" i="56" s="1"/>
  <c r="J575" i="56"/>
  <c r="K575" i="56" s="1"/>
  <c r="J577" i="56"/>
  <c r="K577" i="56" s="1"/>
  <c r="J568" i="56"/>
  <c r="K568" i="56" s="1"/>
  <c r="J702" i="56"/>
  <c r="K702" i="56" s="1"/>
  <c r="J687" i="56"/>
  <c r="K687" i="56" s="1"/>
  <c r="J690" i="56"/>
  <c r="K690" i="56" s="1"/>
  <c r="J689" i="56"/>
  <c r="K689" i="56" s="1"/>
  <c r="J696" i="56"/>
  <c r="K696" i="56" s="1"/>
  <c r="J271" i="56"/>
  <c r="K271" i="56" s="1"/>
  <c r="J274" i="56"/>
  <c r="K274" i="56" s="1"/>
  <c r="J277" i="56"/>
  <c r="K277" i="56" s="1"/>
  <c r="J280" i="56"/>
  <c r="K280" i="56" s="1"/>
  <c r="J264" i="56"/>
  <c r="K264" i="56" s="1"/>
  <c r="J899" i="56"/>
  <c r="K899" i="56" s="1"/>
  <c r="J902" i="56"/>
  <c r="K902" i="56" s="1"/>
  <c r="J887" i="56"/>
  <c r="K887" i="56" s="1"/>
  <c r="J890" i="56"/>
  <c r="K890" i="56" s="1"/>
  <c r="J893" i="56"/>
  <c r="K893" i="56" s="1"/>
  <c r="J1340" i="56"/>
  <c r="K1340" i="56" s="1"/>
  <c r="J221" i="56"/>
  <c r="K221" i="56" s="1"/>
  <c r="J220" i="56"/>
  <c r="K220" i="56" s="1"/>
  <c r="J219" i="56"/>
  <c r="K219" i="56" s="1"/>
  <c r="J222" i="56"/>
  <c r="K222" i="56" s="1"/>
  <c r="J206" i="56"/>
  <c r="K206" i="56" s="1"/>
  <c r="J554" i="56"/>
  <c r="K554" i="56" s="1"/>
  <c r="J553" i="56"/>
  <c r="K553" i="56" s="1"/>
  <c r="J552" i="56"/>
  <c r="K552" i="56" s="1"/>
  <c r="J555" i="56"/>
  <c r="K555" i="56" s="1"/>
  <c r="J545" i="56"/>
  <c r="K545" i="56" s="1"/>
  <c r="J1153" i="56"/>
  <c r="K1153" i="56" s="1"/>
  <c r="J1152" i="56"/>
  <c r="K1152" i="56" s="1"/>
  <c r="J1158" i="56"/>
  <c r="K1158" i="56" s="1"/>
  <c r="J1157" i="56"/>
  <c r="K1157" i="56" s="1"/>
  <c r="J1145" i="56"/>
  <c r="K1145" i="56" s="1"/>
  <c r="J569" i="56"/>
  <c r="K569" i="56" s="1"/>
  <c r="J572" i="56"/>
  <c r="K572" i="56" s="1"/>
  <c r="J571" i="56"/>
  <c r="K571" i="56" s="1"/>
  <c r="J574" i="56"/>
  <c r="K574" i="56" s="1"/>
  <c r="J564" i="56"/>
  <c r="K564" i="56" s="1"/>
  <c r="J698" i="56"/>
  <c r="K698" i="56" s="1"/>
  <c r="J701" i="56"/>
  <c r="K701" i="56" s="1"/>
  <c r="J686" i="56"/>
  <c r="K686" i="56" s="1"/>
  <c r="J685" i="56"/>
  <c r="K685" i="56" s="1"/>
  <c r="J692" i="56"/>
  <c r="K692" i="56" s="1"/>
  <c r="J267" i="56"/>
  <c r="K267" i="56" s="1"/>
  <c r="J270" i="56"/>
  <c r="K270" i="56" s="1"/>
  <c r="J273" i="56"/>
  <c r="K273" i="56" s="1"/>
  <c r="J276" i="56"/>
  <c r="K276" i="56" s="1"/>
  <c r="H1046" i="56"/>
  <c r="I1046" i="56" s="1"/>
  <c r="H1050" i="56"/>
  <c r="I1050" i="56" s="1"/>
  <c r="H1054" i="56"/>
  <c r="I1054" i="56" s="1"/>
  <c r="H1057" i="56"/>
  <c r="I1057" i="56" s="1"/>
  <c r="H1061" i="56"/>
  <c r="I1061" i="56" s="1"/>
  <c r="H1047" i="56"/>
  <c r="I1047" i="56" s="1"/>
  <c r="H1051" i="56"/>
  <c r="I1051" i="56" s="1"/>
  <c r="H1055" i="56"/>
  <c r="I1055" i="56" s="1"/>
  <c r="H1058" i="56"/>
  <c r="I1058" i="56" s="1"/>
  <c r="H1062" i="56"/>
  <c r="I1062" i="56" s="1"/>
  <c r="H1044" i="56"/>
  <c r="I1044" i="56" s="1"/>
  <c r="H1048" i="56"/>
  <c r="I1048" i="56" s="1"/>
  <c r="H1052" i="56"/>
  <c r="I1052" i="56" s="1"/>
  <c r="H1056" i="56"/>
  <c r="I1056" i="56" s="1"/>
  <c r="H1059" i="56"/>
  <c r="I1059" i="56" s="1"/>
  <c r="H1063" i="56"/>
  <c r="I1063" i="56" s="1"/>
  <c r="H1045" i="56"/>
  <c r="I1045" i="56" s="1"/>
  <c r="H1049" i="56"/>
  <c r="I1049" i="56" s="1"/>
  <c r="H1053" i="56"/>
  <c r="I1053" i="56" s="1"/>
  <c r="H1060" i="56"/>
  <c r="I1060" i="56" s="1"/>
  <c r="H787" i="56"/>
  <c r="I787" i="56" s="1"/>
  <c r="H791" i="56"/>
  <c r="I791" i="56" s="1"/>
  <c r="H795" i="56"/>
  <c r="I795" i="56" s="1"/>
  <c r="H798" i="56"/>
  <c r="I798" i="56" s="1"/>
  <c r="H802" i="56"/>
  <c r="I802" i="56" s="1"/>
  <c r="H784" i="56"/>
  <c r="I784" i="56" s="1"/>
  <c r="H788" i="56"/>
  <c r="I788" i="56" s="1"/>
  <c r="H792" i="56"/>
  <c r="I792" i="56" s="1"/>
  <c r="H799" i="56"/>
  <c r="I799" i="56" s="1"/>
  <c r="H803" i="56"/>
  <c r="I803" i="56" s="1"/>
  <c r="H785" i="56"/>
  <c r="I785" i="56" s="1"/>
  <c r="H789" i="56"/>
  <c r="I789" i="56" s="1"/>
  <c r="H793" i="56"/>
  <c r="I793" i="56" s="1"/>
  <c r="H796" i="56"/>
  <c r="I796" i="56" s="1"/>
  <c r="H800" i="56"/>
  <c r="I800" i="56" s="1"/>
  <c r="H786" i="56"/>
  <c r="I786" i="56" s="1"/>
  <c r="H790" i="56"/>
  <c r="I790" i="56" s="1"/>
  <c r="H794" i="56"/>
  <c r="I794" i="56" s="1"/>
  <c r="H797" i="56"/>
  <c r="I797" i="56" s="1"/>
  <c r="H801" i="56"/>
  <c r="I801" i="56" s="1"/>
  <c r="H226" i="56"/>
  <c r="I226" i="56" s="1"/>
  <c r="H227" i="56"/>
  <c r="I227" i="56" s="1"/>
  <c r="H224" i="56"/>
  <c r="I224" i="56" s="1"/>
  <c r="H229" i="56"/>
  <c r="I229" i="56" s="1"/>
  <c r="H233" i="56"/>
  <c r="I233" i="56" s="1"/>
  <c r="H236" i="56"/>
  <c r="I236" i="56" s="1"/>
  <c r="H240" i="56"/>
  <c r="I240" i="56" s="1"/>
  <c r="H230" i="56"/>
  <c r="I230" i="56" s="1"/>
  <c r="H234" i="56"/>
  <c r="I234" i="56" s="1"/>
  <c r="H237" i="56"/>
  <c r="I237" i="56" s="1"/>
  <c r="H241" i="56"/>
  <c r="I241" i="56" s="1"/>
  <c r="H225" i="56"/>
  <c r="I225" i="56" s="1"/>
  <c r="H231" i="56"/>
  <c r="I231" i="56" s="1"/>
  <c r="H235" i="56"/>
  <c r="I235" i="56" s="1"/>
  <c r="H238" i="56"/>
  <c r="I238" i="56" s="1"/>
  <c r="H242" i="56"/>
  <c r="I242" i="56" s="1"/>
  <c r="H228" i="56"/>
  <c r="I228" i="56" s="1"/>
  <c r="H232" i="56"/>
  <c r="I232" i="56" s="1"/>
  <c r="H239" i="56"/>
  <c r="I239" i="56" s="1"/>
  <c r="H243" i="56"/>
  <c r="I243" i="56" s="1"/>
  <c r="H1365" i="56"/>
  <c r="I1365" i="56" s="1"/>
  <c r="H1369" i="56"/>
  <c r="I1369" i="56" s="1"/>
  <c r="H1373" i="56"/>
  <c r="I1373" i="56" s="1"/>
  <c r="H1377" i="56"/>
  <c r="I1377" i="56" s="1"/>
  <c r="H1381" i="56"/>
  <c r="I1381" i="56" s="1"/>
  <c r="H1366" i="56"/>
  <c r="I1366" i="56" s="1"/>
  <c r="H1370" i="56"/>
  <c r="I1370" i="56" s="1"/>
  <c r="H1374" i="56"/>
  <c r="I1374" i="56" s="1"/>
  <c r="H1378" i="56"/>
  <c r="I1378" i="56" s="1"/>
  <c r="H1382" i="56"/>
  <c r="I1382" i="56" s="1"/>
  <c r="H1367" i="56"/>
  <c r="I1367" i="56" s="1"/>
  <c r="H1371" i="56"/>
  <c r="I1371" i="56" s="1"/>
  <c r="H1375" i="56"/>
  <c r="I1375" i="56" s="1"/>
  <c r="H1379" i="56"/>
  <c r="I1379" i="56" s="1"/>
  <c r="H1383" i="56"/>
  <c r="I1383" i="56" s="1"/>
  <c r="H1364" i="56"/>
  <c r="I1364" i="56" s="1"/>
  <c r="H1368" i="56"/>
  <c r="I1368" i="56" s="1"/>
  <c r="H1372" i="56"/>
  <c r="I1372" i="56" s="1"/>
  <c r="H1376" i="56"/>
  <c r="I1376" i="56" s="1"/>
  <c r="H1380" i="56"/>
  <c r="I1380" i="56" s="1"/>
  <c r="H1027" i="56"/>
  <c r="I1027" i="56" s="1"/>
  <c r="H1031" i="56"/>
  <c r="I1031" i="56" s="1"/>
  <c r="H1035" i="56"/>
  <c r="I1035" i="56" s="1"/>
  <c r="H1038" i="56"/>
  <c r="I1038" i="56" s="1"/>
  <c r="H1042" i="56"/>
  <c r="I1042" i="56" s="1"/>
  <c r="H1024" i="56"/>
  <c r="I1024" i="56" s="1"/>
  <c r="H1028" i="56"/>
  <c r="I1028" i="56" s="1"/>
  <c r="H1032" i="56"/>
  <c r="I1032" i="56" s="1"/>
  <c r="H1039" i="56"/>
  <c r="I1039" i="56" s="1"/>
  <c r="H1043" i="56"/>
  <c r="I1043" i="56" s="1"/>
  <c r="H1025" i="56"/>
  <c r="I1025" i="56" s="1"/>
  <c r="H1029" i="56"/>
  <c r="I1029" i="56" s="1"/>
  <c r="H1033" i="56"/>
  <c r="I1033" i="56" s="1"/>
  <c r="H1036" i="56"/>
  <c r="I1036" i="56" s="1"/>
  <c r="H1040" i="56"/>
  <c r="I1040" i="56" s="1"/>
  <c r="H1026" i="56"/>
  <c r="I1026" i="56" s="1"/>
  <c r="H1030" i="56"/>
  <c r="I1030" i="56" s="1"/>
  <c r="H1034" i="56"/>
  <c r="I1034" i="56" s="1"/>
  <c r="H1037" i="56"/>
  <c r="I1037" i="56" s="1"/>
  <c r="H1041" i="56"/>
  <c r="I1041" i="56" s="1"/>
  <c r="Y11" i="46"/>
  <c r="F11" i="46" s="1"/>
  <c r="G11" i="46" s="1"/>
  <c r="Y58" i="46"/>
  <c r="F58" i="46" s="1"/>
  <c r="G58" i="46" s="1"/>
  <c r="AF73" i="26"/>
  <c r="AF46" i="23"/>
  <c r="X39" i="46"/>
  <c r="Y9" i="46"/>
  <c r="F9" i="46" s="1"/>
  <c r="G9" i="46" s="1"/>
  <c r="Y42" i="46"/>
  <c r="F42" i="46" s="1"/>
  <c r="G42" i="46" s="1"/>
  <c r="AF19" i="33"/>
  <c r="X21" i="46"/>
  <c r="AA67" i="44"/>
  <c r="AF67" i="44" s="1"/>
  <c r="Z66" i="44"/>
  <c r="AA42" i="44"/>
  <c r="AF42" i="44" s="1"/>
  <c r="Z41" i="44"/>
  <c r="Z13" i="44"/>
  <c r="AA14" i="44"/>
  <c r="AF14" i="44" s="1"/>
  <c r="Z42" i="43"/>
  <c r="AA43" i="43"/>
  <c r="AF43" i="43" s="1"/>
  <c r="AA14" i="43"/>
  <c r="AF14" i="43" s="1"/>
  <c r="Z13" i="43"/>
  <c r="AA71" i="43"/>
  <c r="AF71" i="43" s="1"/>
  <c r="Z70" i="43"/>
  <c r="P32" i="43"/>
  <c r="Q32" i="43" s="1"/>
  <c r="Q33" i="43"/>
  <c r="AA44" i="42"/>
  <c r="AF44" i="42" s="1"/>
  <c r="Z43" i="42"/>
  <c r="AA15" i="42"/>
  <c r="AF15" i="42" s="1"/>
  <c r="Z14" i="42"/>
  <c r="AA65" i="42"/>
  <c r="AF65" i="42" s="1"/>
  <c r="Z64" i="42"/>
  <c r="AA41" i="41"/>
  <c r="AF41" i="41" s="1"/>
  <c r="Z40" i="41"/>
  <c r="AA14" i="41"/>
  <c r="AF14" i="41" s="1"/>
  <c r="Z13" i="41"/>
  <c r="AA68" i="41"/>
  <c r="AF68" i="41" s="1"/>
  <c r="Z67" i="41"/>
  <c r="AA73" i="40"/>
  <c r="Z72" i="40"/>
  <c r="Z14" i="40"/>
  <c r="AA15" i="40"/>
  <c r="AF15" i="40" s="1"/>
  <c r="AA42" i="40"/>
  <c r="AF42" i="40" s="1"/>
  <c r="Z41" i="40"/>
  <c r="AA15" i="39"/>
  <c r="AF15" i="39" s="1"/>
  <c r="Z14" i="39"/>
  <c r="AA41" i="39"/>
  <c r="AF41" i="39" s="1"/>
  <c r="Z40" i="39"/>
  <c r="AA69" i="39"/>
  <c r="AF69" i="39" s="1"/>
  <c r="Z68" i="39"/>
  <c r="AA68" i="38"/>
  <c r="AF68" i="38" s="1"/>
  <c r="Z67" i="38"/>
  <c r="AA14" i="38"/>
  <c r="AF14" i="38" s="1"/>
  <c r="Z13" i="38"/>
  <c r="Z41" i="38"/>
  <c r="AA42" i="38"/>
  <c r="AF42" i="38" s="1"/>
  <c r="AA70" i="37"/>
  <c r="AF70" i="37" s="1"/>
  <c r="Z69" i="37"/>
  <c r="AA36" i="37"/>
  <c r="AF36" i="37" s="1"/>
  <c r="Z35" i="37"/>
  <c r="Z7" i="37"/>
  <c r="AA8" i="37"/>
  <c r="AF8" i="37" s="1"/>
  <c r="AA43" i="36"/>
  <c r="AF43" i="36" s="1"/>
  <c r="Z42" i="36"/>
  <c r="AA13" i="36"/>
  <c r="AF13" i="36" s="1"/>
  <c r="Z12" i="36"/>
  <c r="Z65" i="36"/>
  <c r="AA66" i="36"/>
  <c r="AF66" i="36" s="1"/>
  <c r="Z19" i="35"/>
  <c r="AA20" i="35"/>
  <c r="AF20" i="35" s="1"/>
  <c r="AA70" i="35"/>
  <c r="AF70" i="35" s="1"/>
  <c r="Z69" i="35"/>
  <c r="AA41" i="35"/>
  <c r="AF41" i="35" s="1"/>
  <c r="Z40" i="35"/>
  <c r="AA71" i="34"/>
  <c r="AF71" i="34" s="1"/>
  <c r="Z70" i="34"/>
  <c r="P59" i="34"/>
  <c r="Q59" i="34" s="1"/>
  <c r="Q60" i="34"/>
  <c r="AA13" i="34"/>
  <c r="AF13" i="34" s="1"/>
  <c r="Z12" i="34"/>
  <c r="AA39" i="34"/>
  <c r="AF39" i="34" s="1"/>
  <c r="Z38" i="34"/>
  <c r="AA41" i="33"/>
  <c r="AF41" i="33" s="1"/>
  <c r="Z40" i="33"/>
  <c r="AA18" i="33"/>
  <c r="AF18" i="33" s="1"/>
  <c r="Z17" i="33"/>
  <c r="AA71" i="33"/>
  <c r="AF71" i="33" s="1"/>
  <c r="Z70" i="33"/>
  <c r="AA66" i="32"/>
  <c r="AF66" i="32" s="1"/>
  <c r="Z65" i="32"/>
  <c r="Z37" i="32"/>
  <c r="AA38" i="32"/>
  <c r="AF38" i="32" s="1"/>
  <c r="AA13" i="32"/>
  <c r="AF13" i="32" s="1"/>
  <c r="Z12" i="32"/>
  <c r="Z69" i="31"/>
  <c r="AA70" i="31"/>
  <c r="AF70" i="31" s="1"/>
  <c r="AA12" i="31"/>
  <c r="AF12" i="31" s="1"/>
  <c r="Z11" i="31"/>
  <c r="Z37" i="31"/>
  <c r="AA38" i="31"/>
  <c r="AF38" i="31" s="1"/>
  <c r="AA70" i="30"/>
  <c r="AF70" i="30" s="1"/>
  <c r="Z69" i="30"/>
  <c r="Z11" i="30"/>
  <c r="AA12" i="30"/>
  <c r="AF12" i="30" s="1"/>
  <c r="Z37" i="30"/>
  <c r="AA38" i="30"/>
  <c r="AF38" i="30" s="1"/>
  <c r="AA14" i="29"/>
  <c r="AF14" i="29" s="1"/>
  <c r="Z13" i="29"/>
  <c r="AA42" i="29"/>
  <c r="AF42" i="29" s="1"/>
  <c r="Z41" i="29"/>
  <c r="AA68" i="29"/>
  <c r="AF68" i="29" s="1"/>
  <c r="Z67" i="29"/>
  <c r="AA10" i="28"/>
  <c r="AF10" i="28" s="1"/>
  <c r="Z9" i="28"/>
  <c r="AA65" i="28"/>
  <c r="AF65" i="28" s="1"/>
  <c r="Z64" i="28"/>
  <c r="AA41" i="28"/>
  <c r="AF41" i="28" s="1"/>
  <c r="Z40" i="28"/>
  <c r="AA67" i="27"/>
  <c r="AF67" i="27" s="1"/>
  <c r="Z66" i="27"/>
  <c r="AA38" i="27"/>
  <c r="AF38" i="27" s="1"/>
  <c r="Z37" i="27"/>
  <c r="Z10" i="27"/>
  <c r="AA11" i="27"/>
  <c r="AF11" i="27" s="1"/>
  <c r="AA44" i="26"/>
  <c r="AF44" i="26" s="1"/>
  <c r="Z43" i="26"/>
  <c r="P32" i="26"/>
  <c r="Q32" i="26" s="1"/>
  <c r="Q33" i="26"/>
  <c r="AA72" i="26"/>
  <c r="AF72" i="26" s="1"/>
  <c r="Z71" i="26"/>
  <c r="AA12" i="26"/>
  <c r="AF12" i="26" s="1"/>
  <c r="Z11" i="26"/>
  <c r="Z40" i="25"/>
  <c r="AA41" i="25"/>
  <c r="AF41" i="25" s="1"/>
  <c r="AA68" i="25"/>
  <c r="AF68" i="25" s="1"/>
  <c r="Z67" i="25"/>
  <c r="AA11" i="25"/>
  <c r="AF11" i="25" s="1"/>
  <c r="Z10" i="25"/>
  <c r="AA40" i="24"/>
  <c r="AF40" i="24" s="1"/>
  <c r="Z39" i="24"/>
  <c r="Z11" i="24"/>
  <c r="AA12" i="24"/>
  <c r="AF12" i="24" s="1"/>
  <c r="AA69" i="24"/>
  <c r="AF69" i="24" s="1"/>
  <c r="Z68" i="24"/>
  <c r="AA17" i="23"/>
  <c r="AF17" i="23" s="1"/>
  <c r="Z16" i="23"/>
  <c r="AA71" i="23"/>
  <c r="AF71" i="23" s="1"/>
  <c r="Z70" i="23"/>
  <c r="AA45" i="23"/>
  <c r="AF45" i="23" s="1"/>
  <c r="Z44" i="23"/>
  <c r="Z15" i="22"/>
  <c r="AA16" i="22"/>
  <c r="AF16" i="22" s="1"/>
  <c r="AA68" i="22"/>
  <c r="AF68" i="22" s="1"/>
  <c r="Z67" i="22"/>
  <c r="AA41" i="22"/>
  <c r="AF41" i="22" s="1"/>
  <c r="Z40" i="22"/>
  <c r="Z41" i="21"/>
  <c r="AA42" i="21"/>
  <c r="AF42" i="21" s="1"/>
  <c r="AA17" i="21"/>
  <c r="AF17" i="21" s="1"/>
  <c r="Z16" i="21"/>
  <c r="Z69" i="21"/>
  <c r="AA70" i="21"/>
  <c r="AF70" i="21" s="1"/>
  <c r="Z11" i="20"/>
  <c r="AA12" i="20"/>
  <c r="AF12" i="20" s="1"/>
  <c r="AA70" i="20"/>
  <c r="AF70" i="20" s="1"/>
  <c r="Z69" i="20"/>
  <c r="AA39" i="20"/>
  <c r="AF39" i="20" s="1"/>
  <c r="Z38" i="20"/>
  <c r="AA14" i="19"/>
  <c r="AF14" i="19" s="1"/>
  <c r="Z13" i="19"/>
  <c r="AA68" i="19"/>
  <c r="AF68" i="19" s="1"/>
  <c r="Z67" i="19"/>
  <c r="Z39" i="19"/>
  <c r="AA40" i="19"/>
  <c r="AF40" i="19" s="1"/>
  <c r="P32" i="19"/>
  <c r="Q32" i="19" s="1"/>
  <c r="Q33" i="19"/>
  <c r="AA39" i="17"/>
  <c r="AF39" i="17" s="1"/>
  <c r="Z38" i="17"/>
  <c r="AA10" i="17"/>
  <c r="AF10" i="17" s="1"/>
  <c r="Z9" i="17"/>
  <c r="AA67" i="17"/>
  <c r="AF67" i="17" s="1"/>
  <c r="Z66" i="17"/>
  <c r="Z66" i="5"/>
  <c r="AA67" i="5"/>
  <c r="AF67" i="5" s="1"/>
  <c r="Z41" i="5"/>
  <c r="AA42" i="5"/>
  <c r="AF42" i="5" s="1"/>
  <c r="B28" i="46" l="1"/>
  <c r="J23" i="46"/>
  <c r="J19" i="46"/>
  <c r="B80" i="46"/>
  <c r="J10" i="46"/>
  <c r="B57" i="46"/>
  <c r="B82" i="46"/>
  <c r="B19" i="46"/>
  <c r="B77" i="46"/>
  <c r="B81" i="46"/>
  <c r="B26" i="46"/>
  <c r="B49" i="46"/>
  <c r="B84" i="46"/>
  <c r="B23" i="46"/>
  <c r="J28" i="46"/>
  <c r="B16" i="46"/>
  <c r="B74" i="46"/>
  <c r="B53" i="46"/>
  <c r="T78" i="46"/>
  <c r="T170" i="46"/>
  <c r="T35" i="46"/>
  <c r="B35" i="46" s="1"/>
  <c r="T127" i="46"/>
  <c r="T42" i="46"/>
  <c r="T134" i="46"/>
  <c r="X84" i="46"/>
  <c r="X176" i="46"/>
  <c r="Y176" i="46" s="1"/>
  <c r="T59" i="46"/>
  <c r="B59" i="46" s="1"/>
  <c r="T151" i="46"/>
  <c r="J1034" i="56"/>
  <c r="K1034" i="56" s="1"/>
  <c r="J1036" i="56"/>
  <c r="K1036" i="56" s="1"/>
  <c r="J1043" i="56"/>
  <c r="K1043" i="56" s="1"/>
  <c r="J1024" i="56"/>
  <c r="K1024" i="56" s="1"/>
  <c r="J1031" i="56"/>
  <c r="K1031" i="56" s="1"/>
  <c r="J1372" i="56"/>
  <c r="K1372" i="56" s="1"/>
  <c r="J1379" i="56"/>
  <c r="K1379" i="56" s="1"/>
  <c r="J1366" i="56"/>
  <c r="K1366" i="56" s="1"/>
  <c r="J1369" i="56"/>
  <c r="K1369" i="56" s="1"/>
  <c r="J232" i="56"/>
  <c r="K232" i="56" s="1"/>
  <c r="J235" i="56"/>
  <c r="K235" i="56" s="1"/>
  <c r="J237" i="56"/>
  <c r="K237" i="56" s="1"/>
  <c r="J236" i="56"/>
  <c r="K236" i="56" s="1"/>
  <c r="J227" i="56"/>
  <c r="K227" i="56" s="1"/>
  <c r="J797" i="56"/>
  <c r="K797" i="56" s="1"/>
  <c r="J800" i="56"/>
  <c r="K800" i="56" s="1"/>
  <c r="J785" i="56"/>
  <c r="K785" i="56" s="1"/>
  <c r="J788" i="56"/>
  <c r="K788" i="56" s="1"/>
  <c r="J795" i="56"/>
  <c r="K795" i="56" s="1"/>
  <c r="J1053" i="56"/>
  <c r="K1053" i="56" s="1"/>
  <c r="J1059" i="56"/>
  <c r="K1059" i="56" s="1"/>
  <c r="J1044" i="56"/>
  <c r="K1044" i="56" s="1"/>
  <c r="J1051" i="56"/>
  <c r="K1051" i="56" s="1"/>
  <c r="J1054" i="56"/>
  <c r="K1054" i="56" s="1"/>
  <c r="J283" i="56"/>
  <c r="K283" i="56" s="1"/>
  <c r="J1030" i="56"/>
  <c r="K1030" i="56" s="1"/>
  <c r="J1033" i="56"/>
  <c r="K1033" i="56" s="1"/>
  <c r="J1039" i="56"/>
  <c r="K1039" i="56" s="1"/>
  <c r="J1042" i="56"/>
  <c r="K1042" i="56" s="1"/>
  <c r="J1027" i="56"/>
  <c r="K1027" i="56" s="1"/>
  <c r="J1368" i="56"/>
  <c r="K1368" i="56" s="1"/>
  <c r="J1375" i="56"/>
  <c r="K1375" i="56" s="1"/>
  <c r="J1378" i="56"/>
  <c r="K1378" i="56" s="1"/>
  <c r="J1365" i="56"/>
  <c r="K1365" i="56" s="1"/>
  <c r="J228" i="56"/>
  <c r="K228" i="56" s="1"/>
  <c r="J231" i="56"/>
  <c r="K231" i="56" s="1"/>
  <c r="J234" i="56"/>
  <c r="K234" i="56" s="1"/>
  <c r="J233" i="56"/>
  <c r="K233" i="56" s="1"/>
  <c r="J226" i="56"/>
  <c r="K226" i="56" s="1"/>
  <c r="J794" i="56"/>
  <c r="K794" i="56" s="1"/>
  <c r="J796" i="56"/>
  <c r="K796" i="56" s="1"/>
  <c r="J803" i="56"/>
  <c r="K803" i="56" s="1"/>
  <c r="J784" i="56"/>
  <c r="K784" i="56" s="1"/>
  <c r="J791" i="56"/>
  <c r="K791" i="56" s="1"/>
  <c r="J1049" i="56"/>
  <c r="K1049" i="56" s="1"/>
  <c r="J1056" i="56"/>
  <c r="K1056" i="56" s="1"/>
  <c r="J1062" i="56"/>
  <c r="K1062" i="56" s="1"/>
  <c r="J1047" i="56"/>
  <c r="K1047" i="56" s="1"/>
  <c r="J1050" i="56"/>
  <c r="K1050" i="56" s="1"/>
  <c r="J1041" i="56"/>
  <c r="K1041" i="56" s="1"/>
  <c r="J1026" i="56"/>
  <c r="K1026" i="56" s="1"/>
  <c r="J1029" i="56"/>
  <c r="K1029" i="56" s="1"/>
  <c r="J1032" i="56"/>
  <c r="K1032" i="56" s="1"/>
  <c r="J1038" i="56"/>
  <c r="K1038" i="56" s="1"/>
  <c r="J1364" i="56"/>
  <c r="K1364" i="56" s="1"/>
  <c r="J1371" i="56"/>
  <c r="K1371" i="56" s="1"/>
  <c r="J1377" i="56"/>
  <c r="K1377" i="56" s="1"/>
  <c r="J243" i="56"/>
  <c r="K243" i="56" s="1"/>
  <c r="J242" i="56"/>
  <c r="K242" i="56" s="1"/>
  <c r="J225" i="56"/>
  <c r="K225" i="56" s="1"/>
  <c r="J230" i="56"/>
  <c r="K230" i="56" s="1"/>
  <c r="J229" i="56"/>
  <c r="K229" i="56" s="1"/>
  <c r="J281" i="56"/>
  <c r="K281" i="56" s="1"/>
  <c r="J790" i="56"/>
  <c r="K790" i="56" s="1"/>
  <c r="J793" i="56"/>
  <c r="K793" i="56" s="1"/>
  <c r="J799" i="56"/>
  <c r="K799" i="56" s="1"/>
  <c r="J802" i="56"/>
  <c r="K802" i="56" s="1"/>
  <c r="J787" i="56"/>
  <c r="K787" i="56" s="1"/>
  <c r="J1045" i="56"/>
  <c r="K1045" i="56" s="1"/>
  <c r="J1052" i="56"/>
  <c r="K1052" i="56" s="1"/>
  <c r="J1058" i="56"/>
  <c r="K1058" i="56" s="1"/>
  <c r="J1061" i="56"/>
  <c r="K1061" i="56" s="1"/>
  <c r="J1046" i="56"/>
  <c r="K1046" i="56" s="1"/>
  <c r="J1037" i="56"/>
  <c r="K1037" i="56" s="1"/>
  <c r="J1040" i="56"/>
  <c r="K1040" i="56" s="1"/>
  <c r="J1025" i="56"/>
  <c r="K1025" i="56" s="1"/>
  <c r="J1028" i="56"/>
  <c r="K1028" i="56" s="1"/>
  <c r="J1035" i="56"/>
  <c r="K1035" i="56" s="1"/>
  <c r="J1376" i="56"/>
  <c r="K1376" i="56" s="1"/>
  <c r="J1383" i="56"/>
  <c r="K1383" i="56" s="1"/>
  <c r="J1367" i="56"/>
  <c r="K1367" i="56" s="1"/>
  <c r="J1370" i="56"/>
  <c r="K1370" i="56" s="1"/>
  <c r="J1373" i="56"/>
  <c r="K1373" i="56" s="1"/>
  <c r="J239" i="56"/>
  <c r="K239" i="56" s="1"/>
  <c r="J238" i="56"/>
  <c r="K238" i="56" s="1"/>
  <c r="J241" i="56"/>
  <c r="K241" i="56" s="1"/>
  <c r="J240" i="56"/>
  <c r="K240" i="56" s="1"/>
  <c r="J224" i="56"/>
  <c r="K224" i="56" s="1"/>
  <c r="J801" i="56"/>
  <c r="K801" i="56" s="1"/>
  <c r="J786" i="56"/>
  <c r="K786" i="56" s="1"/>
  <c r="J789" i="56"/>
  <c r="K789" i="56" s="1"/>
  <c r="J792" i="56"/>
  <c r="K792" i="56" s="1"/>
  <c r="J798" i="56"/>
  <c r="K798" i="56" s="1"/>
  <c r="J1060" i="56"/>
  <c r="K1060" i="56" s="1"/>
  <c r="J1063" i="56"/>
  <c r="K1063" i="56" s="1"/>
  <c r="J1048" i="56"/>
  <c r="K1048" i="56" s="1"/>
  <c r="J1055" i="56"/>
  <c r="K1055" i="56" s="1"/>
  <c r="J1057" i="56"/>
  <c r="K1057" i="56" s="1"/>
  <c r="J1380" i="56"/>
  <c r="K1380" i="56" s="1"/>
  <c r="H286" i="56"/>
  <c r="I286" i="56" s="1"/>
  <c r="H290" i="56"/>
  <c r="I290" i="56" s="1"/>
  <c r="H294" i="56"/>
  <c r="I294" i="56" s="1"/>
  <c r="H298" i="56"/>
  <c r="I298" i="56" s="1"/>
  <c r="H302" i="56"/>
  <c r="I302" i="56" s="1"/>
  <c r="H287" i="56"/>
  <c r="I287" i="56" s="1"/>
  <c r="H291" i="56"/>
  <c r="I291" i="56" s="1"/>
  <c r="H295" i="56"/>
  <c r="I295" i="56" s="1"/>
  <c r="H299" i="56"/>
  <c r="I299" i="56" s="1"/>
  <c r="H303" i="56"/>
  <c r="I303" i="56" s="1"/>
  <c r="H284" i="56"/>
  <c r="I284" i="56" s="1"/>
  <c r="H288" i="56"/>
  <c r="I288" i="56" s="1"/>
  <c r="H292" i="56"/>
  <c r="I292" i="56" s="1"/>
  <c r="H296" i="56"/>
  <c r="I296" i="56" s="1"/>
  <c r="H300" i="56"/>
  <c r="I300" i="56" s="1"/>
  <c r="H285" i="56"/>
  <c r="I285" i="56" s="1"/>
  <c r="H289" i="56"/>
  <c r="I289" i="56" s="1"/>
  <c r="H293" i="56"/>
  <c r="I293" i="56" s="1"/>
  <c r="H297" i="56"/>
  <c r="I297" i="56" s="1"/>
  <c r="H301" i="56"/>
  <c r="I301" i="56" s="1"/>
  <c r="H185" i="56"/>
  <c r="I185" i="56" s="1"/>
  <c r="H186" i="56"/>
  <c r="I186" i="56" s="1"/>
  <c r="H187" i="56"/>
  <c r="I187" i="56" s="1"/>
  <c r="H188" i="56"/>
  <c r="I188" i="56" s="1"/>
  <c r="H192" i="56"/>
  <c r="I192" i="56" s="1"/>
  <c r="H196" i="56"/>
  <c r="I196" i="56" s="1"/>
  <c r="H199" i="56"/>
  <c r="I199" i="56" s="1"/>
  <c r="H203" i="56"/>
  <c r="I203" i="56" s="1"/>
  <c r="H189" i="56"/>
  <c r="I189" i="56" s="1"/>
  <c r="H193" i="56"/>
  <c r="I193" i="56" s="1"/>
  <c r="H200" i="56"/>
  <c r="I200" i="56" s="1"/>
  <c r="H190" i="56"/>
  <c r="I190" i="56" s="1"/>
  <c r="H194" i="56"/>
  <c r="I194" i="56" s="1"/>
  <c r="H197" i="56"/>
  <c r="I197" i="56" s="1"/>
  <c r="H201" i="56"/>
  <c r="I201" i="56" s="1"/>
  <c r="H184" i="56"/>
  <c r="I184" i="56" s="1"/>
  <c r="H191" i="56"/>
  <c r="I191" i="56" s="1"/>
  <c r="H195" i="56"/>
  <c r="I195" i="56" s="1"/>
  <c r="H198" i="56"/>
  <c r="I198" i="56" s="1"/>
  <c r="H202" i="56"/>
  <c r="I202" i="56" s="1"/>
  <c r="H1406" i="56"/>
  <c r="I1406" i="56" s="1"/>
  <c r="H1407" i="56"/>
  <c r="I1407" i="56" s="1"/>
  <c r="H1404" i="56"/>
  <c r="I1404" i="56" s="1"/>
  <c r="H1408" i="56"/>
  <c r="I1408" i="56" s="1"/>
  <c r="H1412" i="56"/>
  <c r="I1412" i="56" s="1"/>
  <c r="H1416" i="56"/>
  <c r="I1416" i="56" s="1"/>
  <c r="H1419" i="56"/>
  <c r="I1419" i="56" s="1"/>
  <c r="H1423" i="56"/>
  <c r="I1423" i="56" s="1"/>
  <c r="H1409" i="56"/>
  <c r="I1409" i="56" s="1"/>
  <c r="H1413" i="56"/>
  <c r="I1413" i="56" s="1"/>
  <c r="H1420" i="56"/>
  <c r="I1420" i="56" s="1"/>
  <c r="H1405" i="56"/>
  <c r="I1405" i="56" s="1"/>
  <c r="H1410" i="56"/>
  <c r="I1410" i="56" s="1"/>
  <c r="H1414" i="56"/>
  <c r="I1414" i="56" s="1"/>
  <c r="H1417" i="56"/>
  <c r="I1417" i="56" s="1"/>
  <c r="H1421" i="56"/>
  <c r="I1421" i="56" s="1"/>
  <c r="H1411" i="56"/>
  <c r="I1411" i="56" s="1"/>
  <c r="H1415" i="56"/>
  <c r="I1415" i="56" s="1"/>
  <c r="H1418" i="56"/>
  <c r="I1418" i="56" s="1"/>
  <c r="H1422" i="56"/>
  <c r="I1422" i="56" s="1"/>
  <c r="J1382" i="56"/>
  <c r="K1382" i="56" s="1"/>
  <c r="Y21" i="46"/>
  <c r="F21" i="46" s="1"/>
  <c r="G21" i="46" s="1"/>
  <c r="Y39" i="46"/>
  <c r="F39" i="46" s="1"/>
  <c r="G39" i="46" s="1"/>
  <c r="AF73" i="40"/>
  <c r="AA41" i="44"/>
  <c r="AF41" i="44" s="1"/>
  <c r="Z40" i="44"/>
  <c r="AA66" i="44"/>
  <c r="AF66" i="44" s="1"/>
  <c r="Z65" i="44"/>
  <c r="Z12" i="44"/>
  <c r="AA13" i="44"/>
  <c r="AF13" i="44" s="1"/>
  <c r="Z12" i="43"/>
  <c r="AA13" i="43"/>
  <c r="AF13" i="43" s="1"/>
  <c r="AA70" i="43"/>
  <c r="AF70" i="43" s="1"/>
  <c r="Z69" i="43"/>
  <c r="AA42" i="43"/>
  <c r="AF42" i="43" s="1"/>
  <c r="Z41" i="43"/>
  <c r="AA14" i="42"/>
  <c r="AF14" i="42" s="1"/>
  <c r="Z13" i="42"/>
  <c r="AA64" i="42"/>
  <c r="AF64" i="42" s="1"/>
  <c r="Z63" i="42"/>
  <c r="AA43" i="42"/>
  <c r="AF43" i="42" s="1"/>
  <c r="Z42" i="42"/>
  <c r="Z12" i="41"/>
  <c r="AA13" i="41"/>
  <c r="AF13" i="41" s="1"/>
  <c r="AA67" i="41"/>
  <c r="AF67" i="41" s="1"/>
  <c r="Z66" i="41"/>
  <c r="Z39" i="41"/>
  <c r="AA40" i="41"/>
  <c r="AF40" i="41" s="1"/>
  <c r="AA14" i="40"/>
  <c r="AF14" i="40" s="1"/>
  <c r="Z13" i="40"/>
  <c r="AA41" i="40"/>
  <c r="AF41" i="40" s="1"/>
  <c r="Z40" i="40"/>
  <c r="AA72" i="40"/>
  <c r="AF72" i="40" s="1"/>
  <c r="Z71" i="40"/>
  <c r="AA40" i="39"/>
  <c r="AF40" i="39" s="1"/>
  <c r="Z39" i="39"/>
  <c r="AA68" i="39"/>
  <c r="AF68" i="39" s="1"/>
  <c r="Z67" i="39"/>
  <c r="AA14" i="39"/>
  <c r="AF14" i="39" s="1"/>
  <c r="Z13" i="39"/>
  <c r="AA13" i="38"/>
  <c r="AF13" i="38" s="1"/>
  <c r="Z12" i="38"/>
  <c r="AA67" i="38"/>
  <c r="AF67" i="38" s="1"/>
  <c r="Z66" i="38"/>
  <c r="Z40" i="38"/>
  <c r="AA41" i="38"/>
  <c r="AF41" i="38" s="1"/>
  <c r="AA35" i="37"/>
  <c r="AF35" i="37" s="1"/>
  <c r="Z34" i="37"/>
  <c r="AA69" i="37"/>
  <c r="AF69" i="37" s="1"/>
  <c r="Z68" i="37"/>
  <c r="Z6" i="37"/>
  <c r="AA7" i="37"/>
  <c r="AF7" i="37" s="1"/>
  <c r="Z11" i="36"/>
  <c r="AA12" i="36"/>
  <c r="AF12" i="36" s="1"/>
  <c r="AA42" i="36"/>
  <c r="AF42" i="36" s="1"/>
  <c r="Z41" i="36"/>
  <c r="AA65" i="36"/>
  <c r="AF65" i="36" s="1"/>
  <c r="Z64" i="36"/>
  <c r="AA69" i="35"/>
  <c r="AF69" i="35" s="1"/>
  <c r="Z68" i="35"/>
  <c r="AA40" i="35"/>
  <c r="AF40" i="35" s="1"/>
  <c r="Z39" i="35"/>
  <c r="AA19" i="35"/>
  <c r="X115" i="46" s="1"/>
  <c r="Y115" i="46" s="1"/>
  <c r="Z18" i="35"/>
  <c r="AA38" i="34"/>
  <c r="AF38" i="34" s="1"/>
  <c r="Z37" i="34"/>
  <c r="AA12" i="34"/>
  <c r="AF12" i="34" s="1"/>
  <c r="Z11" i="34"/>
  <c r="Z69" i="34"/>
  <c r="AA70" i="34"/>
  <c r="AF70" i="34" s="1"/>
  <c r="AA40" i="33"/>
  <c r="AF40" i="33" s="1"/>
  <c r="Z39" i="33"/>
  <c r="AA70" i="33"/>
  <c r="AF70" i="33" s="1"/>
  <c r="Z69" i="33"/>
  <c r="AA17" i="33"/>
  <c r="AF17" i="33" s="1"/>
  <c r="Z16" i="33"/>
  <c r="AA37" i="32"/>
  <c r="AF37" i="32" s="1"/>
  <c r="Z36" i="32"/>
  <c r="AA12" i="32"/>
  <c r="AF12" i="32" s="1"/>
  <c r="Z11" i="32"/>
  <c r="AA65" i="32"/>
  <c r="AF65" i="32" s="1"/>
  <c r="Z64" i="32"/>
  <c r="AA11" i="31"/>
  <c r="AF11" i="31" s="1"/>
  <c r="Z10" i="31"/>
  <c r="AA37" i="31"/>
  <c r="AF37" i="31" s="1"/>
  <c r="Z36" i="31"/>
  <c r="AA69" i="31"/>
  <c r="AF69" i="31" s="1"/>
  <c r="Z68" i="31"/>
  <c r="Z10" i="30"/>
  <c r="AA11" i="30"/>
  <c r="AF11" i="30" s="1"/>
  <c r="AA69" i="30"/>
  <c r="AF69" i="30" s="1"/>
  <c r="Z68" i="30"/>
  <c r="AA37" i="30"/>
  <c r="AF37" i="30" s="1"/>
  <c r="Z36" i="30"/>
  <c r="AA41" i="29"/>
  <c r="AF41" i="29" s="1"/>
  <c r="Z40" i="29"/>
  <c r="AA67" i="29"/>
  <c r="AF67" i="29" s="1"/>
  <c r="Z66" i="29"/>
  <c r="AA13" i="29"/>
  <c r="AF13" i="29" s="1"/>
  <c r="Z12" i="29"/>
  <c r="AA64" i="28"/>
  <c r="AF64" i="28" s="1"/>
  <c r="Z63" i="28"/>
  <c r="Z39" i="28"/>
  <c r="AA40" i="28"/>
  <c r="AF40" i="28" s="1"/>
  <c r="AA9" i="28"/>
  <c r="AF9" i="28" s="1"/>
  <c r="Z8" i="28"/>
  <c r="AA37" i="27"/>
  <c r="AF37" i="27" s="1"/>
  <c r="Z36" i="27"/>
  <c r="Z65" i="27"/>
  <c r="AA66" i="27"/>
  <c r="AF66" i="27" s="1"/>
  <c r="Z9" i="27"/>
  <c r="AA10" i="27"/>
  <c r="AF10" i="27" s="1"/>
  <c r="Z10" i="26"/>
  <c r="AA11" i="26"/>
  <c r="AF11" i="26" s="1"/>
  <c r="AA71" i="26"/>
  <c r="AF71" i="26" s="1"/>
  <c r="Z70" i="26"/>
  <c r="AA43" i="26"/>
  <c r="AF43" i="26" s="1"/>
  <c r="Z42" i="26"/>
  <c r="AA67" i="25"/>
  <c r="AF67" i="25" s="1"/>
  <c r="Z66" i="25"/>
  <c r="Z9" i="25"/>
  <c r="AA10" i="25"/>
  <c r="AF10" i="25" s="1"/>
  <c r="AA40" i="25"/>
  <c r="AF40" i="25" s="1"/>
  <c r="Z39" i="25"/>
  <c r="AA11" i="24"/>
  <c r="AF11" i="24" s="1"/>
  <c r="Z10" i="24"/>
  <c r="Z67" i="24"/>
  <c r="AA68" i="24"/>
  <c r="AF68" i="24" s="1"/>
  <c r="AA39" i="24"/>
  <c r="AF39" i="24" s="1"/>
  <c r="Z38" i="24"/>
  <c r="Z69" i="23"/>
  <c r="AA70" i="23"/>
  <c r="AF70" i="23" s="1"/>
  <c r="AA44" i="23"/>
  <c r="AF44" i="23" s="1"/>
  <c r="Z43" i="23"/>
  <c r="AA16" i="23"/>
  <c r="AF16" i="23" s="1"/>
  <c r="Z15" i="23"/>
  <c r="AA67" i="22"/>
  <c r="AF67" i="22" s="1"/>
  <c r="Z66" i="22"/>
  <c r="AA40" i="22"/>
  <c r="AF40" i="22" s="1"/>
  <c r="Z39" i="22"/>
  <c r="AA15" i="22"/>
  <c r="AF15" i="22" s="1"/>
  <c r="Z14" i="22"/>
  <c r="AA16" i="21"/>
  <c r="AF16" i="21" s="1"/>
  <c r="Z15" i="21"/>
  <c r="AA69" i="21"/>
  <c r="AF69" i="21" s="1"/>
  <c r="Z68" i="21"/>
  <c r="AA41" i="21"/>
  <c r="AF41" i="21" s="1"/>
  <c r="Z40" i="21"/>
  <c r="AA69" i="20"/>
  <c r="AF69" i="20" s="1"/>
  <c r="Z68" i="20"/>
  <c r="Z37" i="20"/>
  <c r="AA38" i="20"/>
  <c r="AF38" i="20" s="1"/>
  <c r="AA11" i="20"/>
  <c r="AF11" i="20" s="1"/>
  <c r="Z10" i="20"/>
  <c r="AA67" i="19"/>
  <c r="AF67" i="19" s="1"/>
  <c r="Z66" i="19"/>
  <c r="AA13" i="19"/>
  <c r="AF13" i="19" s="1"/>
  <c r="Z12" i="19"/>
  <c r="Z38" i="19"/>
  <c r="AA39" i="19"/>
  <c r="AF39" i="19" s="1"/>
  <c r="Z8" i="17"/>
  <c r="AA9" i="17"/>
  <c r="AF9" i="17" s="1"/>
  <c r="Z65" i="17"/>
  <c r="AA66" i="17"/>
  <c r="AF66" i="17" s="1"/>
  <c r="AA38" i="17"/>
  <c r="AF38" i="17" s="1"/>
  <c r="Z37" i="17"/>
  <c r="Z65" i="5"/>
  <c r="AA66" i="5"/>
  <c r="AF66" i="5" s="1"/>
  <c r="Z40" i="5"/>
  <c r="AA41" i="5"/>
  <c r="AF41" i="5" s="1"/>
  <c r="Y84" i="46" l="1"/>
  <c r="B42" i="46"/>
  <c r="B78" i="46"/>
  <c r="J1411" i="56"/>
  <c r="K1411" i="56" s="1"/>
  <c r="J1410" i="56"/>
  <c r="K1410" i="56" s="1"/>
  <c r="J1409" i="56"/>
  <c r="K1409" i="56" s="1"/>
  <c r="J1412" i="56"/>
  <c r="K1412" i="56" s="1"/>
  <c r="J1406" i="56"/>
  <c r="K1406" i="56" s="1"/>
  <c r="J195" i="56"/>
  <c r="K195" i="56" s="1"/>
  <c r="J197" i="56"/>
  <c r="K197" i="56" s="1"/>
  <c r="J193" i="56"/>
  <c r="K193" i="56" s="1"/>
  <c r="J196" i="56"/>
  <c r="K196" i="56" s="1"/>
  <c r="J186" i="56"/>
  <c r="K186" i="56" s="1"/>
  <c r="J293" i="56"/>
  <c r="K293" i="56" s="1"/>
  <c r="J296" i="56"/>
  <c r="K296" i="56" s="1"/>
  <c r="J303" i="56"/>
  <c r="K303" i="56" s="1"/>
  <c r="J287" i="56"/>
  <c r="K287" i="56" s="1"/>
  <c r="J290" i="56"/>
  <c r="K290" i="56" s="1"/>
  <c r="J1374" i="56"/>
  <c r="K1374" i="56" s="1"/>
  <c r="J1422" i="56"/>
  <c r="K1422" i="56" s="1"/>
  <c r="J1421" i="56"/>
  <c r="K1421" i="56" s="1"/>
  <c r="J1405" i="56"/>
  <c r="K1405" i="56" s="1"/>
  <c r="J1423" i="56"/>
  <c r="K1423" i="56" s="1"/>
  <c r="J1408" i="56"/>
  <c r="K1408" i="56" s="1"/>
  <c r="J191" i="56"/>
  <c r="K191" i="56" s="1"/>
  <c r="J194" i="56"/>
  <c r="K194" i="56" s="1"/>
  <c r="J189" i="56"/>
  <c r="K189" i="56" s="1"/>
  <c r="J192" i="56"/>
  <c r="K192" i="56" s="1"/>
  <c r="J185" i="56"/>
  <c r="K185" i="56" s="1"/>
  <c r="J289" i="56"/>
  <c r="K289" i="56" s="1"/>
  <c r="J292" i="56"/>
  <c r="K292" i="56" s="1"/>
  <c r="J299" i="56"/>
  <c r="K299" i="56" s="1"/>
  <c r="J302" i="56"/>
  <c r="K302" i="56" s="1"/>
  <c r="J286" i="56"/>
  <c r="K286" i="56" s="1"/>
  <c r="J1418" i="56"/>
  <c r="K1418" i="56" s="1"/>
  <c r="J1417" i="56"/>
  <c r="K1417" i="56" s="1"/>
  <c r="J1420" i="56"/>
  <c r="K1420" i="56" s="1"/>
  <c r="J1419" i="56"/>
  <c r="K1419" i="56" s="1"/>
  <c r="J1404" i="56"/>
  <c r="K1404" i="56" s="1"/>
  <c r="J202" i="56"/>
  <c r="K202" i="56" s="1"/>
  <c r="J184" i="56"/>
  <c r="K184" i="56" s="1"/>
  <c r="J190" i="56"/>
  <c r="K190" i="56" s="1"/>
  <c r="J203" i="56"/>
  <c r="K203" i="56" s="1"/>
  <c r="J188" i="56"/>
  <c r="K188" i="56" s="1"/>
  <c r="J285" i="56"/>
  <c r="K285" i="56" s="1"/>
  <c r="J288" i="56"/>
  <c r="K288" i="56" s="1"/>
  <c r="J295" i="56"/>
  <c r="K295" i="56" s="1"/>
  <c r="J298" i="56"/>
  <c r="K298" i="56" s="1"/>
  <c r="J1415" i="56"/>
  <c r="K1415" i="56" s="1"/>
  <c r="J1414" i="56"/>
  <c r="K1414" i="56" s="1"/>
  <c r="J1413" i="56"/>
  <c r="K1413" i="56" s="1"/>
  <c r="J1416" i="56"/>
  <c r="K1416" i="56" s="1"/>
  <c r="J1407" i="56"/>
  <c r="K1407" i="56" s="1"/>
  <c r="J198" i="56"/>
  <c r="K198" i="56" s="1"/>
  <c r="J201" i="56"/>
  <c r="K201" i="56" s="1"/>
  <c r="J200" i="56"/>
  <c r="K200" i="56" s="1"/>
  <c r="J199" i="56"/>
  <c r="K199" i="56" s="1"/>
  <c r="J187" i="56"/>
  <c r="K187" i="56" s="1"/>
  <c r="J297" i="56"/>
  <c r="K297" i="56" s="1"/>
  <c r="J284" i="56"/>
  <c r="K284" i="56" s="1"/>
  <c r="J291" i="56"/>
  <c r="K291" i="56" s="1"/>
  <c r="J294" i="56"/>
  <c r="K294" i="56" s="1"/>
  <c r="J1381" i="56"/>
  <c r="K1381" i="56" s="1"/>
  <c r="AF19" i="35"/>
  <c r="X23" i="46"/>
  <c r="AA65" i="44"/>
  <c r="AF65" i="44" s="1"/>
  <c r="Z64" i="44"/>
  <c r="AA40" i="44"/>
  <c r="AF40" i="44" s="1"/>
  <c r="Z39" i="44"/>
  <c r="Z11" i="44"/>
  <c r="AA12" i="44"/>
  <c r="AF12" i="44" s="1"/>
  <c r="AA69" i="43"/>
  <c r="AF69" i="43" s="1"/>
  <c r="Z68" i="43"/>
  <c r="AA41" i="43"/>
  <c r="AF41" i="43" s="1"/>
  <c r="Z40" i="43"/>
  <c r="AA12" i="43"/>
  <c r="AF12" i="43" s="1"/>
  <c r="Z11" i="43"/>
  <c r="AA63" i="42"/>
  <c r="AF63" i="42" s="1"/>
  <c r="Z62" i="42"/>
  <c r="Z41" i="42"/>
  <c r="AA42" i="42"/>
  <c r="AF42" i="42" s="1"/>
  <c r="AA13" i="42"/>
  <c r="AF13" i="42" s="1"/>
  <c r="Z12" i="42"/>
  <c r="AA12" i="41"/>
  <c r="AF12" i="41" s="1"/>
  <c r="Z11" i="41"/>
  <c r="Z65" i="41"/>
  <c r="AA66" i="41"/>
  <c r="AF66" i="41" s="1"/>
  <c r="Z38" i="41"/>
  <c r="AA39" i="41"/>
  <c r="AF39" i="41" s="1"/>
  <c r="AA40" i="40"/>
  <c r="AF40" i="40" s="1"/>
  <c r="Z39" i="40"/>
  <c r="AA71" i="40"/>
  <c r="AF71" i="40" s="1"/>
  <c r="Z70" i="40"/>
  <c r="Z12" i="40"/>
  <c r="AA13" i="40"/>
  <c r="AF13" i="40" s="1"/>
  <c r="AA67" i="39"/>
  <c r="AF67" i="39" s="1"/>
  <c r="Z66" i="39"/>
  <c r="Z12" i="39"/>
  <c r="AA13" i="39"/>
  <c r="AF13" i="39" s="1"/>
  <c r="AA39" i="39"/>
  <c r="AF39" i="39" s="1"/>
  <c r="Z38" i="39"/>
  <c r="AA66" i="38"/>
  <c r="AF66" i="38" s="1"/>
  <c r="Z65" i="38"/>
  <c r="Z11" i="38"/>
  <c r="AA12" i="38"/>
  <c r="AF12" i="38" s="1"/>
  <c r="AA40" i="38"/>
  <c r="AF40" i="38" s="1"/>
  <c r="Z39" i="38"/>
  <c r="AA68" i="37"/>
  <c r="AF68" i="37" s="1"/>
  <c r="Z67" i="37"/>
  <c r="AA34" i="37"/>
  <c r="AF34" i="37" s="1"/>
  <c r="Z33" i="37"/>
  <c r="Z5" i="37"/>
  <c r="AA5" i="37" s="1"/>
  <c r="U117" i="46" s="1"/>
  <c r="V117" i="46" s="1"/>
  <c r="AA6" i="37"/>
  <c r="AF6" i="37" s="1"/>
  <c r="AA41" i="36"/>
  <c r="AF41" i="36" s="1"/>
  <c r="Z40" i="36"/>
  <c r="AA64" i="36"/>
  <c r="AF64" i="36" s="1"/>
  <c r="Z63" i="36"/>
  <c r="AA11" i="36"/>
  <c r="AF11" i="36" s="1"/>
  <c r="Z10" i="36"/>
  <c r="Z38" i="35"/>
  <c r="AA39" i="35"/>
  <c r="AF39" i="35" s="1"/>
  <c r="Z17" i="35"/>
  <c r="AA18" i="35"/>
  <c r="AF18" i="35" s="1"/>
  <c r="AA68" i="35"/>
  <c r="AF68" i="35" s="1"/>
  <c r="Z67" i="35"/>
  <c r="AA11" i="34"/>
  <c r="AF11" i="34" s="1"/>
  <c r="Z10" i="34"/>
  <c r="AA37" i="34"/>
  <c r="AF37" i="34" s="1"/>
  <c r="Z36" i="34"/>
  <c r="AA69" i="34"/>
  <c r="AF69" i="34" s="1"/>
  <c r="Z68" i="34"/>
  <c r="AA39" i="33"/>
  <c r="AF39" i="33" s="1"/>
  <c r="Z38" i="33"/>
  <c r="AA16" i="33"/>
  <c r="AF16" i="33" s="1"/>
  <c r="Z15" i="33"/>
  <c r="AA69" i="33"/>
  <c r="AF69" i="33" s="1"/>
  <c r="Z68" i="33"/>
  <c r="AA11" i="32"/>
  <c r="AF11" i="32" s="1"/>
  <c r="Z10" i="32"/>
  <c r="AA64" i="32"/>
  <c r="AF64" i="32" s="1"/>
  <c r="Z63" i="32"/>
  <c r="Z35" i="32"/>
  <c r="AA36" i="32"/>
  <c r="AF36" i="32" s="1"/>
  <c r="AA36" i="31"/>
  <c r="AF36" i="31" s="1"/>
  <c r="Z35" i="31"/>
  <c r="AA68" i="31"/>
  <c r="AF68" i="31" s="1"/>
  <c r="Z67" i="31"/>
  <c r="AA10" i="31"/>
  <c r="AF10" i="31" s="1"/>
  <c r="Z9" i="31"/>
  <c r="AA68" i="30"/>
  <c r="AF68" i="30" s="1"/>
  <c r="Z67" i="30"/>
  <c r="Z35" i="30"/>
  <c r="AA36" i="30"/>
  <c r="AF36" i="30" s="1"/>
  <c r="Z9" i="30"/>
  <c r="AA10" i="30"/>
  <c r="AF10" i="30" s="1"/>
  <c r="AA66" i="29"/>
  <c r="AF66" i="29" s="1"/>
  <c r="Z65" i="29"/>
  <c r="Z11" i="29"/>
  <c r="AA12" i="29"/>
  <c r="AF12" i="29" s="1"/>
  <c r="Z39" i="29"/>
  <c r="AA40" i="29"/>
  <c r="AF40" i="29" s="1"/>
  <c r="Z38" i="28"/>
  <c r="AA39" i="28"/>
  <c r="AF39" i="28" s="1"/>
  <c r="AA8" i="28"/>
  <c r="AF8" i="28" s="1"/>
  <c r="Z7" i="28"/>
  <c r="AA63" i="28"/>
  <c r="AF63" i="28" s="1"/>
  <c r="Z62" i="28"/>
  <c r="AA65" i="27"/>
  <c r="AF65" i="27" s="1"/>
  <c r="Z64" i="27"/>
  <c r="Z35" i="27"/>
  <c r="AA36" i="27"/>
  <c r="AF36" i="27" s="1"/>
  <c r="Z8" i="27"/>
  <c r="AA9" i="27"/>
  <c r="AF9" i="27" s="1"/>
  <c r="Z69" i="26"/>
  <c r="AA70" i="26"/>
  <c r="AF70" i="26" s="1"/>
  <c r="AA42" i="26"/>
  <c r="AF42" i="26" s="1"/>
  <c r="Z41" i="26"/>
  <c r="Z9" i="26"/>
  <c r="AA10" i="26"/>
  <c r="AF10" i="26" s="1"/>
  <c r="AA9" i="25"/>
  <c r="AF9" i="25" s="1"/>
  <c r="Z8" i="25"/>
  <c r="AA39" i="25"/>
  <c r="AF39" i="25" s="1"/>
  <c r="Z38" i="25"/>
  <c r="Z65" i="25"/>
  <c r="AA66" i="25"/>
  <c r="AF66" i="25" s="1"/>
  <c r="AA67" i="24"/>
  <c r="AF67" i="24" s="1"/>
  <c r="Z66" i="24"/>
  <c r="Z37" i="24"/>
  <c r="AA38" i="24"/>
  <c r="AF38" i="24" s="1"/>
  <c r="Z9" i="24"/>
  <c r="AA10" i="24"/>
  <c r="AF10" i="24" s="1"/>
  <c r="AA43" i="23"/>
  <c r="AF43" i="23" s="1"/>
  <c r="Z42" i="23"/>
  <c r="AA15" i="23"/>
  <c r="AF15" i="23" s="1"/>
  <c r="Z14" i="23"/>
  <c r="Z68" i="23"/>
  <c r="AA69" i="23"/>
  <c r="AF69" i="23" s="1"/>
  <c r="AA39" i="22"/>
  <c r="AF39" i="22" s="1"/>
  <c r="Z38" i="22"/>
  <c r="Z13" i="22"/>
  <c r="AA14" i="22"/>
  <c r="AF14" i="22" s="1"/>
  <c r="AA66" i="22"/>
  <c r="AF66" i="22" s="1"/>
  <c r="Z65" i="22"/>
  <c r="AA68" i="21"/>
  <c r="AF68" i="21" s="1"/>
  <c r="Z67" i="21"/>
  <c r="AA40" i="21"/>
  <c r="AF40" i="21" s="1"/>
  <c r="Z39" i="21"/>
  <c r="AA15" i="21"/>
  <c r="AF15" i="21" s="1"/>
  <c r="Z14" i="21"/>
  <c r="Z36" i="20"/>
  <c r="AA37" i="20"/>
  <c r="AF37" i="20" s="1"/>
  <c r="Z9" i="20"/>
  <c r="AA10" i="20"/>
  <c r="AF10" i="20" s="1"/>
  <c r="AA68" i="20"/>
  <c r="AF68" i="20" s="1"/>
  <c r="Z67" i="20"/>
  <c r="AA12" i="19"/>
  <c r="AF12" i="19" s="1"/>
  <c r="Z11" i="19"/>
  <c r="AA66" i="19"/>
  <c r="AF66" i="19" s="1"/>
  <c r="Z65" i="19"/>
  <c r="AA38" i="19"/>
  <c r="AF38" i="19" s="1"/>
  <c r="Z37" i="19"/>
  <c r="Z64" i="17"/>
  <c r="AA65" i="17"/>
  <c r="AF65" i="17" s="1"/>
  <c r="AA37" i="17"/>
  <c r="AF37" i="17" s="1"/>
  <c r="Z36" i="17"/>
  <c r="AA8" i="17"/>
  <c r="AF8" i="17" s="1"/>
  <c r="Z7" i="17"/>
  <c r="Z64" i="5"/>
  <c r="AA65" i="5"/>
  <c r="AF65" i="5" s="1"/>
  <c r="Z39" i="5"/>
  <c r="AA40" i="5"/>
  <c r="AF40" i="5" s="1"/>
  <c r="F84" i="46" l="1"/>
  <c r="G84" i="46" s="1"/>
  <c r="J301" i="56"/>
  <c r="K301" i="56" s="1"/>
  <c r="J300" i="56"/>
  <c r="K300" i="56" s="1"/>
  <c r="H527" i="56"/>
  <c r="I527" i="56" s="1"/>
  <c r="H524" i="56"/>
  <c r="I524" i="56" s="1"/>
  <c r="H525" i="56"/>
  <c r="I525" i="56" s="1"/>
  <c r="H526" i="56"/>
  <c r="I526" i="56" s="1"/>
  <c r="H530" i="56"/>
  <c r="I530" i="56" s="1"/>
  <c r="H534" i="56"/>
  <c r="I534" i="56" s="1"/>
  <c r="H537" i="56"/>
  <c r="I537" i="56" s="1"/>
  <c r="H541" i="56"/>
  <c r="I541" i="56" s="1"/>
  <c r="H531" i="56"/>
  <c r="I531" i="56" s="1"/>
  <c r="H535" i="56"/>
  <c r="I535" i="56" s="1"/>
  <c r="H538" i="56"/>
  <c r="I538" i="56" s="1"/>
  <c r="H542" i="56"/>
  <c r="I542" i="56" s="1"/>
  <c r="H528" i="56"/>
  <c r="I528" i="56" s="1"/>
  <c r="H532" i="56"/>
  <c r="I532" i="56" s="1"/>
  <c r="H539" i="56"/>
  <c r="I539" i="56" s="1"/>
  <c r="H543" i="56"/>
  <c r="I543" i="56" s="1"/>
  <c r="H529" i="56"/>
  <c r="I529" i="56" s="1"/>
  <c r="H533" i="56"/>
  <c r="I533" i="56" s="1"/>
  <c r="H536" i="56"/>
  <c r="I536" i="56" s="1"/>
  <c r="H540" i="56"/>
  <c r="I540" i="56" s="1"/>
  <c r="Y23" i="46"/>
  <c r="F23" i="46" s="1"/>
  <c r="G23" i="46" s="1"/>
  <c r="AF5" i="37"/>
  <c r="U25" i="46"/>
  <c r="I25" i="46" s="1"/>
  <c r="AA39" i="44"/>
  <c r="AF39" i="44" s="1"/>
  <c r="Z38" i="44"/>
  <c r="AA64" i="44"/>
  <c r="AF64" i="44" s="1"/>
  <c r="Z63" i="44"/>
  <c r="Z10" i="44"/>
  <c r="AA11" i="44"/>
  <c r="AF11" i="44" s="1"/>
  <c r="Z39" i="43"/>
  <c r="AA40" i="43"/>
  <c r="AF40" i="43" s="1"/>
  <c r="Z10" i="43"/>
  <c r="AA11" i="43"/>
  <c r="AF11" i="43" s="1"/>
  <c r="AA68" i="43"/>
  <c r="AF68" i="43" s="1"/>
  <c r="Z67" i="43"/>
  <c r="Z40" i="42"/>
  <c r="AA41" i="42"/>
  <c r="AF41" i="42" s="1"/>
  <c r="AA12" i="42"/>
  <c r="AF12" i="42" s="1"/>
  <c r="Z11" i="42"/>
  <c r="Z61" i="42"/>
  <c r="AA62" i="42"/>
  <c r="AF62" i="42" s="1"/>
  <c r="AA65" i="41"/>
  <c r="AF65" i="41" s="1"/>
  <c r="Z64" i="41"/>
  <c r="AA11" i="41"/>
  <c r="AF11" i="41" s="1"/>
  <c r="Z10" i="41"/>
  <c r="AA38" i="41"/>
  <c r="AF38" i="41" s="1"/>
  <c r="Z37" i="41"/>
  <c r="AA70" i="40"/>
  <c r="AF70" i="40" s="1"/>
  <c r="Z69" i="40"/>
  <c r="AA39" i="40"/>
  <c r="AF39" i="40" s="1"/>
  <c r="Z38" i="40"/>
  <c r="AA12" i="40"/>
  <c r="AF12" i="40" s="1"/>
  <c r="Z11" i="40"/>
  <c r="AA12" i="39"/>
  <c r="AF12" i="39" s="1"/>
  <c r="Z11" i="39"/>
  <c r="Z37" i="39"/>
  <c r="AA38" i="39"/>
  <c r="AF38" i="39" s="1"/>
  <c r="Z65" i="39"/>
  <c r="AA66" i="39"/>
  <c r="AF66" i="39" s="1"/>
  <c r="AA11" i="38"/>
  <c r="AF11" i="38" s="1"/>
  <c r="Z10" i="38"/>
  <c r="AA39" i="38"/>
  <c r="AF39" i="38" s="1"/>
  <c r="Z38" i="38"/>
  <c r="AA65" i="38"/>
  <c r="AF65" i="38" s="1"/>
  <c r="Z64" i="38"/>
  <c r="AA33" i="37"/>
  <c r="AF33" i="37" s="1"/>
  <c r="Z32" i="37"/>
  <c r="AA32" i="37" s="1"/>
  <c r="U145" i="46" s="1"/>
  <c r="V145" i="46" s="1"/>
  <c r="Z66" i="37"/>
  <c r="AA67" i="37"/>
  <c r="AF67" i="37" s="1"/>
  <c r="Z62" i="36"/>
  <c r="AA63" i="36"/>
  <c r="AF63" i="36" s="1"/>
  <c r="Z9" i="36"/>
  <c r="AA10" i="36"/>
  <c r="AF10" i="36" s="1"/>
  <c r="AA40" i="36"/>
  <c r="AF40" i="36" s="1"/>
  <c r="Z39" i="36"/>
  <c r="AA17" i="35"/>
  <c r="AF17" i="35" s="1"/>
  <c r="Z16" i="35"/>
  <c r="AA67" i="35"/>
  <c r="AF67" i="35" s="1"/>
  <c r="Z66" i="35"/>
  <c r="AA38" i="35"/>
  <c r="AF38" i="35" s="1"/>
  <c r="Z37" i="35"/>
  <c r="Z35" i="34"/>
  <c r="AA36" i="34"/>
  <c r="AF36" i="34" s="1"/>
  <c r="AA68" i="34"/>
  <c r="AF68" i="34" s="1"/>
  <c r="Z67" i="34"/>
  <c r="AA10" i="34"/>
  <c r="AF10" i="34" s="1"/>
  <c r="Z9" i="34"/>
  <c r="Z37" i="33"/>
  <c r="AA38" i="33"/>
  <c r="AF38" i="33" s="1"/>
  <c r="AA68" i="33"/>
  <c r="AF68" i="33" s="1"/>
  <c r="Z67" i="33"/>
  <c r="AA15" i="33"/>
  <c r="AF15" i="33" s="1"/>
  <c r="Z14" i="33"/>
  <c r="Z62" i="32"/>
  <c r="AA63" i="32"/>
  <c r="AF63" i="32" s="1"/>
  <c r="Z9" i="32"/>
  <c r="AA10" i="32"/>
  <c r="AF10" i="32" s="1"/>
  <c r="AA35" i="32"/>
  <c r="AF35" i="32" s="1"/>
  <c r="Z34" i="32"/>
  <c r="AA67" i="31"/>
  <c r="AF67" i="31" s="1"/>
  <c r="Z66" i="31"/>
  <c r="Z8" i="31"/>
  <c r="AA9" i="31"/>
  <c r="AF9" i="31" s="1"/>
  <c r="Z34" i="31"/>
  <c r="AA35" i="31"/>
  <c r="AF35" i="31" s="1"/>
  <c r="AA35" i="30"/>
  <c r="AF35" i="30" s="1"/>
  <c r="Z34" i="30"/>
  <c r="AA67" i="30"/>
  <c r="AF67" i="30" s="1"/>
  <c r="Z66" i="30"/>
  <c r="AA9" i="30"/>
  <c r="AF9" i="30" s="1"/>
  <c r="Z8" i="30"/>
  <c r="AA11" i="29"/>
  <c r="AF11" i="29" s="1"/>
  <c r="Z10" i="29"/>
  <c r="AA65" i="29"/>
  <c r="AF65" i="29" s="1"/>
  <c r="Z64" i="29"/>
  <c r="Z38" i="29"/>
  <c r="AA39" i="29"/>
  <c r="AF39" i="29" s="1"/>
  <c r="AA7" i="28"/>
  <c r="AF7" i="28" s="1"/>
  <c r="Z6" i="28"/>
  <c r="AA62" i="28"/>
  <c r="AF62" i="28" s="1"/>
  <c r="Z61" i="28"/>
  <c r="AA38" i="28"/>
  <c r="AF38" i="28" s="1"/>
  <c r="Z37" i="28"/>
  <c r="AA35" i="27"/>
  <c r="AF35" i="27" s="1"/>
  <c r="Z34" i="27"/>
  <c r="AA64" i="27"/>
  <c r="AF64" i="27" s="1"/>
  <c r="Z63" i="27"/>
  <c r="Z7" i="27"/>
  <c r="AA8" i="27"/>
  <c r="AF8" i="27" s="1"/>
  <c r="AA41" i="26"/>
  <c r="AF41" i="26" s="1"/>
  <c r="Z40" i="26"/>
  <c r="Z8" i="26"/>
  <c r="AA9" i="26"/>
  <c r="AF9" i="26" s="1"/>
  <c r="AA69" i="26"/>
  <c r="AF69" i="26" s="1"/>
  <c r="Z68" i="26"/>
  <c r="AA38" i="25"/>
  <c r="AF38" i="25" s="1"/>
  <c r="Z37" i="25"/>
  <c r="Z7" i="25"/>
  <c r="AA8" i="25"/>
  <c r="AF8" i="25" s="1"/>
  <c r="AA65" i="25"/>
  <c r="AF65" i="25" s="1"/>
  <c r="Z64" i="25"/>
  <c r="AA37" i="24"/>
  <c r="AF37" i="24" s="1"/>
  <c r="Z36" i="24"/>
  <c r="AA9" i="24"/>
  <c r="AF9" i="24" s="1"/>
  <c r="Z8" i="24"/>
  <c r="AA66" i="24"/>
  <c r="AF66" i="24" s="1"/>
  <c r="Z65" i="24"/>
  <c r="Z13" i="23"/>
  <c r="AA14" i="23"/>
  <c r="AF14" i="23" s="1"/>
  <c r="AA42" i="23"/>
  <c r="AF42" i="23" s="1"/>
  <c r="Z41" i="23"/>
  <c r="AA68" i="23"/>
  <c r="AF68" i="23" s="1"/>
  <c r="Z67" i="23"/>
  <c r="AA13" i="22"/>
  <c r="AF13" i="22" s="1"/>
  <c r="Z12" i="22"/>
  <c r="AA65" i="22"/>
  <c r="AF65" i="22" s="1"/>
  <c r="Z64" i="22"/>
  <c r="Z37" i="22"/>
  <c r="AA38" i="22"/>
  <c r="AF38" i="22" s="1"/>
  <c r="AA39" i="21"/>
  <c r="AF39" i="21" s="1"/>
  <c r="Z38" i="21"/>
  <c r="Z13" i="21"/>
  <c r="AA14" i="21"/>
  <c r="AF14" i="21" s="1"/>
  <c r="AA67" i="21"/>
  <c r="AF67" i="21" s="1"/>
  <c r="Z66" i="21"/>
  <c r="Z8" i="20"/>
  <c r="AA9" i="20"/>
  <c r="AF9" i="20" s="1"/>
  <c r="AA67" i="20"/>
  <c r="AF67" i="20" s="1"/>
  <c r="Z66" i="20"/>
  <c r="AA36" i="20"/>
  <c r="AF36" i="20" s="1"/>
  <c r="Z35" i="20"/>
  <c r="AA65" i="19"/>
  <c r="AF65" i="19" s="1"/>
  <c r="Z64" i="19"/>
  <c r="AA37" i="19"/>
  <c r="AF37" i="19" s="1"/>
  <c r="Z36" i="19"/>
  <c r="Z10" i="19"/>
  <c r="AA11" i="19"/>
  <c r="AF11" i="19" s="1"/>
  <c r="AA36" i="17"/>
  <c r="AF36" i="17" s="1"/>
  <c r="Z35" i="17"/>
  <c r="Z63" i="17"/>
  <c r="AA64" i="17"/>
  <c r="AF64" i="17" s="1"/>
  <c r="Z6" i="17"/>
  <c r="AA7" i="17"/>
  <c r="AF7" i="17" s="1"/>
  <c r="Z63" i="5"/>
  <c r="AA64" i="5"/>
  <c r="AF64" i="5" s="1"/>
  <c r="Z38" i="5"/>
  <c r="AA39" i="5"/>
  <c r="AF39" i="5" s="1"/>
  <c r="J540" i="56" l="1"/>
  <c r="K540" i="56" s="1"/>
  <c r="J543" i="56"/>
  <c r="K543" i="56" s="1"/>
  <c r="J542" i="56"/>
  <c r="K542" i="56" s="1"/>
  <c r="J541" i="56"/>
  <c r="K541" i="56" s="1"/>
  <c r="J526" i="56"/>
  <c r="K526" i="56" s="1"/>
  <c r="J536" i="56"/>
  <c r="K536" i="56" s="1"/>
  <c r="J539" i="56"/>
  <c r="K539" i="56" s="1"/>
  <c r="J538" i="56"/>
  <c r="K538" i="56" s="1"/>
  <c r="J537" i="56"/>
  <c r="K537" i="56" s="1"/>
  <c r="J525" i="56"/>
  <c r="K525" i="56" s="1"/>
  <c r="J533" i="56"/>
  <c r="K533" i="56" s="1"/>
  <c r="J532" i="56"/>
  <c r="K532" i="56" s="1"/>
  <c r="J535" i="56"/>
  <c r="K535" i="56" s="1"/>
  <c r="J534" i="56"/>
  <c r="K534" i="56" s="1"/>
  <c r="J524" i="56"/>
  <c r="K524" i="56" s="1"/>
  <c r="J529" i="56"/>
  <c r="K529" i="56" s="1"/>
  <c r="J528" i="56"/>
  <c r="K528" i="56" s="1"/>
  <c r="J531" i="56"/>
  <c r="K531" i="56" s="1"/>
  <c r="J530" i="56"/>
  <c r="K530" i="56" s="1"/>
  <c r="J527" i="56"/>
  <c r="K527" i="56" s="1"/>
  <c r="H1621" i="53"/>
  <c r="I1621" i="53" s="1"/>
  <c r="H1617" i="53"/>
  <c r="I1617" i="53" s="1"/>
  <c r="H1609" i="53"/>
  <c r="I1609" i="53" s="1"/>
  <c r="H1622" i="53"/>
  <c r="I1622" i="53" s="1"/>
  <c r="H1615" i="53"/>
  <c r="I1615" i="53" s="1"/>
  <c r="H1620" i="53"/>
  <c r="I1620" i="53" s="1"/>
  <c r="H1613" i="53"/>
  <c r="I1613" i="53" s="1"/>
  <c r="H1605" i="53"/>
  <c r="I1605" i="53" s="1"/>
  <c r="H1623" i="53"/>
  <c r="I1623" i="53" s="1"/>
  <c r="H1619" i="53"/>
  <c r="I1619" i="53" s="1"/>
  <c r="H1611" i="53"/>
  <c r="I1611" i="53" s="1"/>
  <c r="H1612" i="53"/>
  <c r="I1612" i="53" s="1"/>
  <c r="H1604" i="53"/>
  <c r="I1604" i="53" s="1"/>
  <c r="H1618" i="53"/>
  <c r="I1618" i="53" s="1"/>
  <c r="H1610" i="53"/>
  <c r="I1610" i="53" s="1"/>
  <c r="H1607" i="53"/>
  <c r="I1607" i="53" s="1"/>
  <c r="H1616" i="53"/>
  <c r="I1616" i="53" s="1"/>
  <c r="H1608" i="53"/>
  <c r="I1608" i="53" s="1"/>
  <c r="H1614" i="53"/>
  <c r="I1614" i="53" s="1"/>
  <c r="H1606" i="53"/>
  <c r="I1606" i="53" s="1"/>
  <c r="AF32" i="37"/>
  <c r="U53" i="46"/>
  <c r="V25" i="46"/>
  <c r="C25" i="46" s="1"/>
  <c r="D25" i="46" s="1"/>
  <c r="AA38" i="44"/>
  <c r="AF38" i="44" s="1"/>
  <c r="Z37" i="44"/>
  <c r="AA63" i="44"/>
  <c r="AF63" i="44" s="1"/>
  <c r="Z62" i="44"/>
  <c r="AA10" i="44"/>
  <c r="AF10" i="44" s="1"/>
  <c r="Z9" i="44"/>
  <c r="AA10" i="43"/>
  <c r="AF10" i="43" s="1"/>
  <c r="Z9" i="43"/>
  <c r="AA67" i="43"/>
  <c r="AF67" i="43" s="1"/>
  <c r="Z66" i="43"/>
  <c r="AA39" i="43"/>
  <c r="AF39" i="43" s="1"/>
  <c r="Z38" i="43"/>
  <c r="AA11" i="42"/>
  <c r="AF11" i="42" s="1"/>
  <c r="Z10" i="42"/>
  <c r="AA61" i="42"/>
  <c r="AF61" i="42" s="1"/>
  <c r="Z60" i="42"/>
  <c r="AA40" i="42"/>
  <c r="AF40" i="42" s="1"/>
  <c r="Z39" i="42"/>
  <c r="AA10" i="41"/>
  <c r="AF10" i="41" s="1"/>
  <c r="Z9" i="41"/>
  <c r="AA37" i="41"/>
  <c r="AF37" i="41" s="1"/>
  <c r="Z36" i="41"/>
  <c r="AA64" i="41"/>
  <c r="AF64" i="41" s="1"/>
  <c r="Z63" i="41"/>
  <c r="AA38" i="40"/>
  <c r="AF38" i="40" s="1"/>
  <c r="Z37" i="40"/>
  <c r="Z10" i="40"/>
  <c r="AA11" i="40"/>
  <c r="AF11" i="40" s="1"/>
  <c r="Z68" i="40"/>
  <c r="AA69" i="40"/>
  <c r="AF69" i="40" s="1"/>
  <c r="Z36" i="39"/>
  <c r="AA37" i="39"/>
  <c r="AF37" i="39" s="1"/>
  <c r="Z10" i="39"/>
  <c r="AA11" i="39"/>
  <c r="AF11" i="39" s="1"/>
  <c r="AA65" i="39"/>
  <c r="AF65" i="39" s="1"/>
  <c r="Z64" i="39"/>
  <c r="AA38" i="38"/>
  <c r="AF38" i="38" s="1"/>
  <c r="Z37" i="38"/>
  <c r="AA64" i="38"/>
  <c r="AF64" i="38" s="1"/>
  <c r="Z63" i="38"/>
  <c r="Z9" i="38"/>
  <c r="AA10" i="38"/>
  <c r="AF10" i="38" s="1"/>
  <c r="AA66" i="37"/>
  <c r="AF66" i="37" s="1"/>
  <c r="Z65" i="37"/>
  <c r="Z38" i="36"/>
  <c r="AA39" i="36"/>
  <c r="AF39" i="36" s="1"/>
  <c r="AA9" i="36"/>
  <c r="AF9" i="36" s="1"/>
  <c r="Z8" i="36"/>
  <c r="AA62" i="36"/>
  <c r="AF62" i="36" s="1"/>
  <c r="Z61" i="36"/>
  <c r="AA37" i="35"/>
  <c r="AF37" i="35" s="1"/>
  <c r="Z36" i="35"/>
  <c r="AA66" i="35"/>
  <c r="AF66" i="35" s="1"/>
  <c r="Z65" i="35"/>
  <c r="AA16" i="35"/>
  <c r="AF16" i="35" s="1"/>
  <c r="Z15" i="35"/>
  <c r="AA67" i="34"/>
  <c r="AF67" i="34" s="1"/>
  <c r="Z66" i="34"/>
  <c r="AA9" i="34"/>
  <c r="AF9" i="34" s="1"/>
  <c r="Z8" i="34"/>
  <c r="Z34" i="34"/>
  <c r="AA35" i="34"/>
  <c r="AF35" i="34" s="1"/>
  <c r="Z36" i="33"/>
  <c r="AA37" i="33"/>
  <c r="AF37" i="33" s="1"/>
  <c r="AA14" i="33"/>
  <c r="AF14" i="33" s="1"/>
  <c r="Z13" i="33"/>
  <c r="AA67" i="33"/>
  <c r="AF67" i="33" s="1"/>
  <c r="Z66" i="33"/>
  <c r="AA9" i="32"/>
  <c r="AF9" i="32" s="1"/>
  <c r="Z8" i="32"/>
  <c r="AA34" i="32"/>
  <c r="AF34" i="32" s="1"/>
  <c r="Z33" i="32"/>
  <c r="Z61" i="32"/>
  <c r="AA62" i="32"/>
  <c r="AF62" i="32" s="1"/>
  <c r="Z7" i="31"/>
  <c r="AA8" i="31"/>
  <c r="AF8" i="31" s="1"/>
  <c r="Z65" i="31"/>
  <c r="AA66" i="31"/>
  <c r="AF66" i="31" s="1"/>
  <c r="AA34" i="31"/>
  <c r="AF34" i="31" s="1"/>
  <c r="Z33" i="31"/>
  <c r="AA66" i="30"/>
  <c r="AF66" i="30" s="1"/>
  <c r="Z65" i="30"/>
  <c r="Z7" i="30"/>
  <c r="AA8" i="30"/>
  <c r="AF8" i="30" s="1"/>
  <c r="AA34" i="30"/>
  <c r="AF34" i="30" s="1"/>
  <c r="Z33" i="30"/>
  <c r="AA64" i="29"/>
  <c r="AF64" i="29" s="1"/>
  <c r="Z63" i="29"/>
  <c r="AA10" i="29"/>
  <c r="AF10" i="29" s="1"/>
  <c r="Z9" i="29"/>
  <c r="AA38" i="29"/>
  <c r="AF38" i="29" s="1"/>
  <c r="Z37" i="29"/>
  <c r="AA61" i="28"/>
  <c r="AF61" i="28" s="1"/>
  <c r="Z60" i="28"/>
  <c r="AA37" i="28"/>
  <c r="AF37" i="28" s="1"/>
  <c r="Z36" i="28"/>
  <c r="Z5" i="28"/>
  <c r="AA5" i="28" s="1"/>
  <c r="U108" i="46" s="1"/>
  <c r="V108" i="46" s="1"/>
  <c r="AA6" i="28"/>
  <c r="AF6" i="28" s="1"/>
  <c r="AA63" i="27"/>
  <c r="AF63" i="27" s="1"/>
  <c r="Z62" i="27"/>
  <c r="AA34" i="27"/>
  <c r="AF34" i="27" s="1"/>
  <c r="Z33" i="27"/>
  <c r="AA7" i="27"/>
  <c r="AF7" i="27" s="1"/>
  <c r="Z6" i="27"/>
  <c r="AA8" i="26"/>
  <c r="AF8" i="26" s="1"/>
  <c r="Z7" i="26"/>
  <c r="AA68" i="26"/>
  <c r="AF68" i="26" s="1"/>
  <c r="Z67" i="26"/>
  <c r="AA40" i="26"/>
  <c r="AF40" i="26" s="1"/>
  <c r="Z39" i="26"/>
  <c r="AA7" i="25"/>
  <c r="AF7" i="25" s="1"/>
  <c r="Z6" i="25"/>
  <c r="AA64" i="25"/>
  <c r="AF64" i="25" s="1"/>
  <c r="Z63" i="25"/>
  <c r="Z36" i="25"/>
  <c r="AA37" i="25"/>
  <c r="AF37" i="25" s="1"/>
  <c r="Z7" i="24"/>
  <c r="AA8" i="24"/>
  <c r="AF8" i="24" s="1"/>
  <c r="Z64" i="24"/>
  <c r="AA65" i="24"/>
  <c r="AF65" i="24" s="1"/>
  <c r="Z35" i="24"/>
  <c r="AA36" i="24"/>
  <c r="AF36" i="24" s="1"/>
  <c r="Z40" i="23"/>
  <c r="AA41" i="23"/>
  <c r="AF41" i="23" s="1"/>
  <c r="AA67" i="23"/>
  <c r="AF67" i="23" s="1"/>
  <c r="Z66" i="23"/>
  <c r="AA13" i="23"/>
  <c r="AF13" i="23" s="1"/>
  <c r="Z12" i="23"/>
  <c r="AA64" i="22"/>
  <c r="AF64" i="22" s="1"/>
  <c r="Z63" i="22"/>
  <c r="Z11" i="22"/>
  <c r="AA12" i="22"/>
  <c r="AF12" i="22" s="1"/>
  <c r="AA37" i="22"/>
  <c r="AF37" i="22" s="1"/>
  <c r="Z36" i="22"/>
  <c r="AA13" i="21"/>
  <c r="AF13" i="21" s="1"/>
  <c r="Z12" i="21"/>
  <c r="AA66" i="21"/>
  <c r="AF66" i="21" s="1"/>
  <c r="Z65" i="21"/>
  <c r="AA38" i="21"/>
  <c r="AF38" i="21" s="1"/>
  <c r="Z37" i="21"/>
  <c r="Z65" i="20"/>
  <c r="AA66" i="20"/>
  <c r="AF66" i="20" s="1"/>
  <c r="AA35" i="20"/>
  <c r="AF35" i="20" s="1"/>
  <c r="Z34" i="20"/>
  <c r="Z7" i="20"/>
  <c r="AA8" i="20"/>
  <c r="AF8" i="20" s="1"/>
  <c r="Z35" i="19"/>
  <c r="AA36" i="19"/>
  <c r="AF36" i="19" s="1"/>
  <c r="AA64" i="19"/>
  <c r="AF64" i="19" s="1"/>
  <c r="Z63" i="19"/>
  <c r="AA10" i="19"/>
  <c r="AF10" i="19" s="1"/>
  <c r="Z9" i="19"/>
  <c r="AA63" i="17"/>
  <c r="AF63" i="17" s="1"/>
  <c r="Z62" i="17"/>
  <c r="AA35" i="17"/>
  <c r="AF35" i="17" s="1"/>
  <c r="Z34" i="17"/>
  <c r="AA6" i="17"/>
  <c r="AF6" i="17" s="1"/>
  <c r="Z5" i="17"/>
  <c r="AA5" i="17" s="1"/>
  <c r="U98" i="46" s="1"/>
  <c r="V98" i="46" s="1"/>
  <c r="Z62" i="5"/>
  <c r="AA63" i="5"/>
  <c r="AF63" i="5" s="1"/>
  <c r="Z37" i="5"/>
  <c r="AA38" i="5"/>
  <c r="AF38" i="5" s="1"/>
  <c r="J1607" i="53" l="1"/>
  <c r="K1607" i="53" s="1"/>
  <c r="J1612" i="53"/>
  <c r="K1612" i="53" s="1"/>
  <c r="J1605" i="53"/>
  <c r="K1605" i="53" s="1"/>
  <c r="J1622" i="53"/>
  <c r="K1622" i="53" s="1"/>
  <c r="J1611" i="53"/>
  <c r="K1611" i="53" s="1"/>
  <c r="J1618" i="53"/>
  <c r="K1618" i="53" s="1"/>
  <c r="J1619" i="53"/>
  <c r="K1619" i="53" s="1"/>
  <c r="J1620" i="53"/>
  <c r="K1620" i="53" s="1"/>
  <c r="J1604" i="53"/>
  <c r="K1604" i="53" s="1"/>
  <c r="J1623" i="53"/>
  <c r="K1623" i="53" s="1"/>
  <c r="J1621" i="53"/>
  <c r="K1621" i="53" s="1"/>
  <c r="H1572" i="53"/>
  <c r="I1572" i="53" s="1"/>
  <c r="H1564" i="53"/>
  <c r="I1564" i="53" s="1"/>
  <c r="H1578" i="53"/>
  <c r="I1578" i="53" s="1"/>
  <c r="H1570" i="53"/>
  <c r="I1570" i="53" s="1"/>
  <c r="H1581" i="53"/>
  <c r="I1581" i="53" s="1"/>
  <c r="H1583" i="53"/>
  <c r="I1583" i="53" s="1"/>
  <c r="H1580" i="53"/>
  <c r="I1580" i="53" s="1"/>
  <c r="H1576" i="53"/>
  <c r="I1576" i="53" s="1"/>
  <c r="H1568" i="53"/>
  <c r="I1568" i="53" s="1"/>
  <c r="H1582" i="53"/>
  <c r="I1582" i="53" s="1"/>
  <c r="H1574" i="53"/>
  <c r="I1574" i="53" s="1"/>
  <c r="H1566" i="53"/>
  <c r="I1566" i="53" s="1"/>
  <c r="H1575" i="53"/>
  <c r="I1575" i="53" s="1"/>
  <c r="H1567" i="53"/>
  <c r="I1567" i="53" s="1"/>
  <c r="H1573" i="53"/>
  <c r="I1573" i="53" s="1"/>
  <c r="H1565" i="53"/>
  <c r="I1565" i="53" s="1"/>
  <c r="H1579" i="53"/>
  <c r="I1579" i="53" s="1"/>
  <c r="H1571" i="53"/>
  <c r="I1571" i="53" s="1"/>
  <c r="H1577" i="53"/>
  <c r="I1577" i="53" s="1"/>
  <c r="H1569" i="53"/>
  <c r="I1569" i="53" s="1"/>
  <c r="AF5" i="17"/>
  <c r="U6" i="46"/>
  <c r="V53" i="46"/>
  <c r="C53" i="46" s="1"/>
  <c r="D53" i="46" s="1"/>
  <c r="AF5" i="28"/>
  <c r="U16" i="46"/>
  <c r="I16" i="46" s="1"/>
  <c r="AA62" i="44"/>
  <c r="AF62" i="44" s="1"/>
  <c r="Z61" i="44"/>
  <c r="Z8" i="44"/>
  <c r="AA9" i="44"/>
  <c r="AF9" i="44" s="1"/>
  <c r="Z36" i="44"/>
  <c r="AA37" i="44"/>
  <c r="AF37" i="44" s="1"/>
  <c r="AA66" i="43"/>
  <c r="AF66" i="43" s="1"/>
  <c r="Z65" i="43"/>
  <c r="Z37" i="43"/>
  <c r="AA38" i="43"/>
  <c r="AF38" i="43" s="1"/>
  <c r="AA9" i="43"/>
  <c r="AF9" i="43" s="1"/>
  <c r="Z8" i="43"/>
  <c r="Z59" i="42"/>
  <c r="AA59" i="42" s="1"/>
  <c r="AA60" i="42"/>
  <c r="AF60" i="42" s="1"/>
  <c r="AA39" i="42"/>
  <c r="AF39" i="42" s="1"/>
  <c r="Z38" i="42"/>
  <c r="Z9" i="42"/>
  <c r="AA10" i="42"/>
  <c r="AF10" i="42" s="1"/>
  <c r="Z35" i="41"/>
  <c r="AA36" i="41"/>
  <c r="AF36" i="41" s="1"/>
  <c r="AA63" i="41"/>
  <c r="AF63" i="41" s="1"/>
  <c r="Z62" i="41"/>
  <c r="Z8" i="41"/>
  <c r="AA9" i="41"/>
  <c r="AF9" i="41" s="1"/>
  <c r="AA10" i="40"/>
  <c r="AF10" i="40" s="1"/>
  <c r="Z9" i="40"/>
  <c r="AA37" i="40"/>
  <c r="AF37" i="40" s="1"/>
  <c r="Z36" i="40"/>
  <c r="AA68" i="40"/>
  <c r="AF68" i="40" s="1"/>
  <c r="Z67" i="40"/>
  <c r="AA10" i="39"/>
  <c r="AF10" i="39" s="1"/>
  <c r="Z9" i="39"/>
  <c r="AA64" i="39"/>
  <c r="AF64" i="39" s="1"/>
  <c r="Z63" i="39"/>
  <c r="AA36" i="39"/>
  <c r="AF36" i="39" s="1"/>
  <c r="Z35" i="39"/>
  <c r="AA63" i="38"/>
  <c r="AF63" i="38" s="1"/>
  <c r="Z62" i="38"/>
  <c r="AA9" i="38"/>
  <c r="AF9" i="38" s="1"/>
  <c r="Z8" i="38"/>
  <c r="AA37" i="38"/>
  <c r="AF37" i="38" s="1"/>
  <c r="Z36" i="38"/>
  <c r="AA65" i="37"/>
  <c r="AF65" i="37" s="1"/>
  <c r="Z64" i="37"/>
  <c r="Z7" i="36"/>
  <c r="AA8" i="36"/>
  <c r="AF8" i="36" s="1"/>
  <c r="Z60" i="36"/>
  <c r="AA61" i="36"/>
  <c r="AF61" i="36" s="1"/>
  <c r="AA38" i="36"/>
  <c r="AF38" i="36" s="1"/>
  <c r="Z37" i="36"/>
  <c r="AA65" i="35"/>
  <c r="AF65" i="35" s="1"/>
  <c r="Z64" i="35"/>
  <c r="AA15" i="35"/>
  <c r="AF15" i="35" s="1"/>
  <c r="Z14" i="35"/>
  <c r="AA36" i="35"/>
  <c r="AF36" i="35" s="1"/>
  <c r="Z35" i="35"/>
  <c r="AA8" i="34"/>
  <c r="AF8" i="34" s="1"/>
  <c r="Z7" i="34"/>
  <c r="AA34" i="34"/>
  <c r="AF34" i="34" s="1"/>
  <c r="Z33" i="34"/>
  <c r="Z65" i="34"/>
  <c r="AA66" i="34"/>
  <c r="AF66" i="34" s="1"/>
  <c r="AA36" i="33"/>
  <c r="AF36" i="33" s="1"/>
  <c r="Z35" i="33"/>
  <c r="AA66" i="33"/>
  <c r="AF66" i="33" s="1"/>
  <c r="Z65" i="33"/>
  <c r="AA13" i="33"/>
  <c r="AF13" i="33" s="1"/>
  <c r="Z12" i="33"/>
  <c r="AA33" i="32"/>
  <c r="AF33" i="32" s="1"/>
  <c r="Z32" i="32"/>
  <c r="AA32" i="32" s="1"/>
  <c r="U140" i="46" s="1"/>
  <c r="V140" i="46" s="1"/>
  <c r="AA8" i="32"/>
  <c r="AF8" i="32" s="1"/>
  <c r="Z7" i="32"/>
  <c r="AA61" i="32"/>
  <c r="AF61" i="32" s="1"/>
  <c r="Z60" i="32"/>
  <c r="AA65" i="31"/>
  <c r="AF65" i="31" s="1"/>
  <c r="Z64" i="31"/>
  <c r="AA33" i="31"/>
  <c r="AF33" i="31" s="1"/>
  <c r="Z32" i="31"/>
  <c r="AA32" i="31" s="1"/>
  <c r="U139" i="46" s="1"/>
  <c r="V139" i="46" s="1"/>
  <c r="Z6" i="31"/>
  <c r="AA7" i="31"/>
  <c r="AF7" i="31" s="1"/>
  <c r="Z6" i="30"/>
  <c r="AA7" i="30"/>
  <c r="AF7" i="30" s="1"/>
  <c r="Z32" i="30"/>
  <c r="AA32" i="30" s="1"/>
  <c r="U138" i="46" s="1"/>
  <c r="V138" i="46" s="1"/>
  <c r="AA33" i="30"/>
  <c r="AF33" i="30" s="1"/>
  <c r="AA65" i="30"/>
  <c r="AF65" i="30" s="1"/>
  <c r="Z64" i="30"/>
  <c r="Z8" i="29"/>
  <c r="AA9" i="29"/>
  <c r="AF9" i="29" s="1"/>
  <c r="Z36" i="29"/>
  <c r="AA37" i="29"/>
  <c r="AF37" i="29" s="1"/>
  <c r="AA63" i="29"/>
  <c r="AF63" i="29" s="1"/>
  <c r="Z62" i="29"/>
  <c r="Z35" i="28"/>
  <c r="AA36" i="28"/>
  <c r="AF36" i="28" s="1"/>
  <c r="AA60" i="28"/>
  <c r="AF60" i="28" s="1"/>
  <c r="Z59" i="28"/>
  <c r="AA59" i="28" s="1"/>
  <c r="Z32" i="27"/>
  <c r="AA32" i="27" s="1"/>
  <c r="U135" i="46" s="1"/>
  <c r="V135" i="46" s="1"/>
  <c r="AA33" i="27"/>
  <c r="AF33" i="27" s="1"/>
  <c r="Z5" i="27"/>
  <c r="AA5" i="27" s="1"/>
  <c r="U107" i="46" s="1"/>
  <c r="V107" i="46" s="1"/>
  <c r="AA6" i="27"/>
  <c r="AF6" i="27" s="1"/>
  <c r="AA62" i="27"/>
  <c r="AF62" i="27" s="1"/>
  <c r="Z61" i="27"/>
  <c r="AA67" i="26"/>
  <c r="AF67" i="26" s="1"/>
  <c r="Z66" i="26"/>
  <c r="AA39" i="26"/>
  <c r="AF39" i="26" s="1"/>
  <c r="Z38" i="26"/>
  <c r="Z6" i="26"/>
  <c r="AA7" i="26"/>
  <c r="AF7" i="26" s="1"/>
  <c r="AA63" i="25"/>
  <c r="AF63" i="25" s="1"/>
  <c r="Z62" i="25"/>
  <c r="Z5" i="25"/>
  <c r="AA5" i="25" s="1"/>
  <c r="U105" i="46" s="1"/>
  <c r="V105" i="46" s="1"/>
  <c r="AA6" i="25"/>
  <c r="AF6" i="25" s="1"/>
  <c r="AA36" i="25"/>
  <c r="AF36" i="25" s="1"/>
  <c r="Z35" i="25"/>
  <c r="AA64" i="24"/>
  <c r="AF64" i="24" s="1"/>
  <c r="Z63" i="24"/>
  <c r="Z34" i="24"/>
  <c r="AA35" i="24"/>
  <c r="AF35" i="24" s="1"/>
  <c r="AA7" i="24"/>
  <c r="AF7" i="24" s="1"/>
  <c r="Z6" i="24"/>
  <c r="AA66" i="23"/>
  <c r="AF66" i="23" s="1"/>
  <c r="Z65" i="23"/>
  <c r="AA12" i="23"/>
  <c r="AF12" i="23" s="1"/>
  <c r="Z11" i="23"/>
  <c r="Z39" i="23"/>
  <c r="AA40" i="23"/>
  <c r="AF40" i="23" s="1"/>
  <c r="Z10" i="22"/>
  <c r="AA11" i="22"/>
  <c r="AF11" i="22" s="1"/>
  <c r="Z35" i="22"/>
  <c r="AA36" i="22"/>
  <c r="AF36" i="22" s="1"/>
  <c r="Z62" i="22"/>
  <c r="AA63" i="22"/>
  <c r="AF63" i="22" s="1"/>
  <c r="AA65" i="21"/>
  <c r="AF65" i="21" s="1"/>
  <c r="Z64" i="21"/>
  <c r="Z36" i="21"/>
  <c r="AA37" i="21"/>
  <c r="AF37" i="21" s="1"/>
  <c r="AA12" i="21"/>
  <c r="AF12" i="21" s="1"/>
  <c r="Z11" i="21"/>
  <c r="AA34" i="20"/>
  <c r="AF34" i="20" s="1"/>
  <c r="Z33" i="20"/>
  <c r="Z6" i="20"/>
  <c r="AA7" i="20"/>
  <c r="AF7" i="20" s="1"/>
  <c r="AA65" i="20"/>
  <c r="AF65" i="20" s="1"/>
  <c r="Z64" i="20"/>
  <c r="AA63" i="19"/>
  <c r="AF63" i="19" s="1"/>
  <c r="Z62" i="19"/>
  <c r="Z8" i="19"/>
  <c r="AA9" i="19"/>
  <c r="AF9" i="19" s="1"/>
  <c r="AA35" i="19"/>
  <c r="AF35" i="19" s="1"/>
  <c r="Z34" i="19"/>
  <c r="AA34" i="17"/>
  <c r="AF34" i="17" s="1"/>
  <c r="Z33" i="17"/>
  <c r="AA62" i="17"/>
  <c r="AF62" i="17" s="1"/>
  <c r="Z61" i="17"/>
  <c r="Z61" i="5"/>
  <c r="AA62" i="5"/>
  <c r="AF62" i="5" s="1"/>
  <c r="Z36" i="5"/>
  <c r="AA37" i="5"/>
  <c r="AF37" i="5" s="1"/>
  <c r="U86" i="46" l="1"/>
  <c r="V86" i="46" s="1"/>
  <c r="C86" i="46" s="1"/>
  <c r="D86" i="46" s="1"/>
  <c r="U178" i="46"/>
  <c r="V178" i="46" s="1"/>
  <c r="U72" i="46"/>
  <c r="V72" i="46" s="1"/>
  <c r="C72" i="46" s="1"/>
  <c r="D72" i="46" s="1"/>
  <c r="U164" i="46"/>
  <c r="V164" i="46" s="1"/>
  <c r="I6" i="46"/>
  <c r="J1615" i="53"/>
  <c r="K1615" i="53" s="1"/>
  <c r="J1577" i="53"/>
  <c r="K1577" i="53" s="1"/>
  <c r="J1574" i="53"/>
  <c r="K1574" i="53" s="1"/>
  <c r="J1580" i="53"/>
  <c r="K1580" i="53" s="1"/>
  <c r="J1608" i="53"/>
  <c r="K1608" i="53" s="1"/>
  <c r="J1613" i="53"/>
  <c r="K1613" i="53" s="1"/>
  <c r="J1616" i="53"/>
  <c r="K1616" i="53" s="1"/>
  <c r="J1567" i="53"/>
  <c r="K1567" i="53" s="1"/>
  <c r="J1582" i="53"/>
  <c r="K1582" i="53" s="1"/>
  <c r="J1583" i="53"/>
  <c r="K1583" i="53" s="1"/>
  <c r="J1610" i="53"/>
  <c r="K1610" i="53" s="1"/>
  <c r="J1581" i="53"/>
  <c r="K1581" i="53" s="1"/>
  <c r="J1614" i="53"/>
  <c r="K1614" i="53" s="1"/>
  <c r="J1565" i="53"/>
  <c r="K1565" i="53" s="1"/>
  <c r="J1566" i="53"/>
  <c r="K1566" i="53" s="1"/>
  <c r="J1576" i="53"/>
  <c r="K1576" i="53" s="1"/>
  <c r="J1570" i="53"/>
  <c r="K1570" i="53" s="1"/>
  <c r="J1617" i="53"/>
  <c r="K1617" i="53" s="1"/>
  <c r="J1609" i="53"/>
  <c r="K1609" i="53" s="1"/>
  <c r="J1606" i="53"/>
  <c r="K1606" i="53" s="1"/>
  <c r="H1242" i="53"/>
  <c r="I1242" i="53" s="1"/>
  <c r="H1240" i="53"/>
  <c r="I1240" i="53" s="1"/>
  <c r="H1232" i="53"/>
  <c r="I1232" i="53" s="1"/>
  <c r="H1224" i="53"/>
  <c r="I1224" i="53" s="1"/>
  <c r="H1243" i="53"/>
  <c r="I1243" i="53" s="1"/>
  <c r="H1241" i="53"/>
  <c r="I1241" i="53" s="1"/>
  <c r="H1239" i="53"/>
  <c r="I1239" i="53" s="1"/>
  <c r="H1238" i="53"/>
  <c r="I1238" i="53" s="1"/>
  <c r="H1230" i="53"/>
  <c r="I1230" i="53" s="1"/>
  <c r="H1237" i="53"/>
  <c r="I1237" i="53" s="1"/>
  <c r="H1236" i="53"/>
  <c r="I1236" i="53" s="1"/>
  <c r="H1228" i="53"/>
  <c r="I1228" i="53" s="1"/>
  <c r="H1235" i="53"/>
  <c r="I1235" i="53" s="1"/>
  <c r="H1234" i="53"/>
  <c r="I1234" i="53" s="1"/>
  <c r="H1226" i="53"/>
  <c r="I1226" i="53" s="1"/>
  <c r="H1229" i="53"/>
  <c r="I1229" i="53" s="1"/>
  <c r="H1227" i="53"/>
  <c r="I1227" i="53" s="1"/>
  <c r="H1233" i="53"/>
  <c r="I1233" i="53" s="1"/>
  <c r="H1225" i="53"/>
  <c r="I1225" i="53" s="1"/>
  <c r="H1231" i="53"/>
  <c r="I1231" i="53" s="1"/>
  <c r="H821" i="53"/>
  <c r="I821" i="53" s="1"/>
  <c r="H816" i="53"/>
  <c r="I816" i="53" s="1"/>
  <c r="H823" i="53"/>
  <c r="I823" i="53" s="1"/>
  <c r="H820" i="53"/>
  <c r="I820" i="53" s="1"/>
  <c r="H822" i="53"/>
  <c r="I822" i="53" s="1"/>
  <c r="H818" i="53"/>
  <c r="I818" i="53" s="1"/>
  <c r="H808" i="53"/>
  <c r="I808" i="53" s="1"/>
  <c r="H817" i="53"/>
  <c r="I817" i="53" s="1"/>
  <c r="H809" i="53"/>
  <c r="I809" i="53" s="1"/>
  <c r="H814" i="53"/>
  <c r="I814" i="53" s="1"/>
  <c r="H806" i="53"/>
  <c r="I806" i="53" s="1"/>
  <c r="H815" i="53"/>
  <c r="I815" i="53" s="1"/>
  <c r="H807" i="53"/>
  <c r="I807" i="53" s="1"/>
  <c r="H812" i="53"/>
  <c r="I812" i="53" s="1"/>
  <c r="H804" i="53"/>
  <c r="I804" i="53" s="1"/>
  <c r="H813" i="53"/>
  <c r="I813" i="53" s="1"/>
  <c r="H805" i="53"/>
  <c r="I805" i="53" s="1"/>
  <c r="H810" i="53"/>
  <c r="I810" i="53" s="1"/>
  <c r="H819" i="53"/>
  <c r="I819" i="53" s="1"/>
  <c r="H811" i="53"/>
  <c r="I811" i="53" s="1"/>
  <c r="H1323" i="53"/>
  <c r="I1323" i="53" s="1"/>
  <c r="H1321" i="53"/>
  <c r="I1321" i="53" s="1"/>
  <c r="H1316" i="53"/>
  <c r="I1316" i="53" s="1"/>
  <c r="H1322" i="53"/>
  <c r="I1322" i="53" s="1"/>
  <c r="H1320" i="53"/>
  <c r="I1320" i="53" s="1"/>
  <c r="H1308" i="53"/>
  <c r="I1308" i="53" s="1"/>
  <c r="H1317" i="53"/>
  <c r="I1317" i="53" s="1"/>
  <c r="H1309" i="53"/>
  <c r="I1309" i="53" s="1"/>
  <c r="H1318" i="53"/>
  <c r="I1318" i="53" s="1"/>
  <c r="H1314" i="53"/>
  <c r="I1314" i="53" s="1"/>
  <c r="H1306" i="53"/>
  <c r="I1306" i="53" s="1"/>
  <c r="H1315" i="53"/>
  <c r="I1315" i="53" s="1"/>
  <c r="H1307" i="53"/>
  <c r="I1307" i="53" s="1"/>
  <c r="H1312" i="53"/>
  <c r="I1312" i="53" s="1"/>
  <c r="H1304" i="53"/>
  <c r="I1304" i="53" s="1"/>
  <c r="H1313" i="53"/>
  <c r="I1313" i="53" s="1"/>
  <c r="H1305" i="53"/>
  <c r="I1305" i="53" s="1"/>
  <c r="H1310" i="53"/>
  <c r="I1310" i="53" s="1"/>
  <c r="H1319" i="53"/>
  <c r="I1319" i="53" s="1"/>
  <c r="H1311" i="53"/>
  <c r="I1311" i="53" s="1"/>
  <c r="H1255" i="53"/>
  <c r="I1255" i="53" s="1"/>
  <c r="H1254" i="53"/>
  <c r="I1254" i="53" s="1"/>
  <c r="H1246" i="53"/>
  <c r="I1246" i="53" s="1"/>
  <c r="H1261" i="53"/>
  <c r="I1261" i="53" s="1"/>
  <c r="H1263" i="53"/>
  <c r="I1263" i="53" s="1"/>
  <c r="H1260" i="53"/>
  <c r="I1260" i="53" s="1"/>
  <c r="H1252" i="53"/>
  <c r="I1252" i="53" s="1"/>
  <c r="H1244" i="53"/>
  <c r="I1244" i="53" s="1"/>
  <c r="H1259" i="53"/>
  <c r="I1259" i="53" s="1"/>
  <c r="H1258" i="53"/>
  <c r="I1258" i="53" s="1"/>
  <c r="H1250" i="53"/>
  <c r="I1250" i="53" s="1"/>
  <c r="H1262" i="53"/>
  <c r="I1262" i="53" s="1"/>
  <c r="H1257" i="53"/>
  <c r="I1257" i="53" s="1"/>
  <c r="H1256" i="53"/>
  <c r="I1256" i="53" s="1"/>
  <c r="H1248" i="53"/>
  <c r="I1248" i="53" s="1"/>
  <c r="H1251" i="53"/>
  <c r="I1251" i="53" s="1"/>
  <c r="H1249" i="53"/>
  <c r="I1249" i="53" s="1"/>
  <c r="H1247" i="53"/>
  <c r="I1247" i="53" s="1"/>
  <c r="H1253" i="53"/>
  <c r="I1253" i="53" s="1"/>
  <c r="H1245" i="53"/>
  <c r="I1245" i="53" s="1"/>
  <c r="AF32" i="31"/>
  <c r="U47" i="46"/>
  <c r="AF32" i="32"/>
  <c r="U48" i="46"/>
  <c r="AF32" i="27"/>
  <c r="U43" i="46"/>
  <c r="AF59" i="42"/>
  <c r="AF59" i="28"/>
  <c r="V16" i="46"/>
  <c r="C16" i="46" s="1"/>
  <c r="D16" i="46" s="1"/>
  <c r="V6" i="46"/>
  <c r="C6" i="46" s="1"/>
  <c r="D6" i="46" s="1"/>
  <c r="AF5" i="25"/>
  <c r="U13" i="46"/>
  <c r="I13" i="46" s="1"/>
  <c r="AF5" i="27"/>
  <c r="U15" i="46"/>
  <c r="I15" i="46" s="1"/>
  <c r="AF32" i="30"/>
  <c r="U46" i="46"/>
  <c r="AA8" i="44"/>
  <c r="AF8" i="44" s="1"/>
  <c r="Z7" i="44"/>
  <c r="Z60" i="44"/>
  <c r="AA61" i="44"/>
  <c r="AF61" i="44" s="1"/>
  <c r="Z35" i="44"/>
  <c r="AA36" i="44"/>
  <c r="AF36" i="44" s="1"/>
  <c r="AA37" i="43"/>
  <c r="AF37" i="43" s="1"/>
  <c r="Z36" i="43"/>
  <c r="AA8" i="43"/>
  <c r="AF8" i="43" s="1"/>
  <c r="Z7" i="43"/>
  <c r="AA65" i="43"/>
  <c r="AF65" i="43" s="1"/>
  <c r="Z64" i="43"/>
  <c r="AA9" i="42"/>
  <c r="AF9" i="42" s="1"/>
  <c r="Z8" i="42"/>
  <c r="AA38" i="42"/>
  <c r="AF38" i="42" s="1"/>
  <c r="Z37" i="42"/>
  <c r="Z61" i="41"/>
  <c r="AA62" i="41"/>
  <c r="AF62" i="41" s="1"/>
  <c r="AA8" i="41"/>
  <c r="AF8" i="41" s="1"/>
  <c r="Z7" i="41"/>
  <c r="AA35" i="41"/>
  <c r="AF35" i="41" s="1"/>
  <c r="Z34" i="41"/>
  <c r="AA36" i="40"/>
  <c r="AF36" i="40" s="1"/>
  <c r="Z35" i="40"/>
  <c r="AA67" i="40"/>
  <c r="AF67" i="40" s="1"/>
  <c r="Z66" i="40"/>
  <c r="Z8" i="40"/>
  <c r="AA9" i="40"/>
  <c r="AF9" i="40" s="1"/>
  <c r="Z62" i="39"/>
  <c r="AA63" i="39"/>
  <c r="AF63" i="39" s="1"/>
  <c r="Z34" i="39"/>
  <c r="AA35" i="39"/>
  <c r="AF35" i="39" s="1"/>
  <c r="AA9" i="39"/>
  <c r="AF9" i="39" s="1"/>
  <c r="Z8" i="39"/>
  <c r="Z7" i="38"/>
  <c r="AA8" i="38"/>
  <c r="AF8" i="38" s="1"/>
  <c r="AA36" i="38"/>
  <c r="AF36" i="38" s="1"/>
  <c r="Z35" i="38"/>
  <c r="AA62" i="38"/>
  <c r="AF62" i="38" s="1"/>
  <c r="Z61" i="38"/>
  <c r="AA64" i="37"/>
  <c r="AF64" i="37" s="1"/>
  <c r="Z63" i="37"/>
  <c r="Z6" i="36"/>
  <c r="AA7" i="36"/>
  <c r="AF7" i="36" s="1"/>
  <c r="Z59" i="36"/>
  <c r="AA59" i="36" s="1"/>
  <c r="AA60" i="36"/>
  <c r="AF60" i="36" s="1"/>
  <c r="AA37" i="36"/>
  <c r="AF37" i="36" s="1"/>
  <c r="Z36" i="36"/>
  <c r="AA14" i="35"/>
  <c r="AF14" i="35" s="1"/>
  <c r="Z13" i="35"/>
  <c r="Z34" i="35"/>
  <c r="AA35" i="35"/>
  <c r="AF35" i="35" s="1"/>
  <c r="AA64" i="35"/>
  <c r="AF64" i="35" s="1"/>
  <c r="Z63" i="35"/>
  <c r="Z32" i="34"/>
  <c r="AA32" i="34" s="1"/>
  <c r="U142" i="46" s="1"/>
  <c r="V142" i="46" s="1"/>
  <c r="AA33" i="34"/>
  <c r="AF33" i="34" s="1"/>
  <c r="AA65" i="34"/>
  <c r="AF65" i="34" s="1"/>
  <c r="Z64" i="34"/>
  <c r="AA7" i="34"/>
  <c r="AF7" i="34" s="1"/>
  <c r="Z6" i="34"/>
  <c r="Z34" i="33"/>
  <c r="AA35" i="33"/>
  <c r="AF35" i="33" s="1"/>
  <c r="AA65" i="33"/>
  <c r="AF65" i="33" s="1"/>
  <c r="Z64" i="33"/>
  <c r="AA12" i="33"/>
  <c r="AF12" i="33" s="1"/>
  <c r="Z11" i="33"/>
  <c r="AA7" i="32"/>
  <c r="AF7" i="32" s="1"/>
  <c r="Z6" i="32"/>
  <c r="AA60" i="32"/>
  <c r="AF60" i="32" s="1"/>
  <c r="Z59" i="32"/>
  <c r="AA59" i="32" s="1"/>
  <c r="AA64" i="31"/>
  <c r="AF64" i="31" s="1"/>
  <c r="Z63" i="31"/>
  <c r="Z5" i="31"/>
  <c r="AA5" i="31" s="1"/>
  <c r="U111" i="46" s="1"/>
  <c r="V111" i="46" s="1"/>
  <c r="AA6" i="31"/>
  <c r="AF6" i="31" s="1"/>
  <c r="AA64" i="30"/>
  <c r="AF64" i="30" s="1"/>
  <c r="Z63" i="30"/>
  <c r="AA6" i="30"/>
  <c r="AF6" i="30" s="1"/>
  <c r="Z5" i="30"/>
  <c r="AA5" i="30" s="1"/>
  <c r="U110" i="46" s="1"/>
  <c r="V110" i="46" s="1"/>
  <c r="AA62" i="29"/>
  <c r="AF62" i="29" s="1"/>
  <c r="Z61" i="29"/>
  <c r="AA36" i="29"/>
  <c r="AF36" i="29" s="1"/>
  <c r="Z35" i="29"/>
  <c r="AA8" i="29"/>
  <c r="AF8" i="29" s="1"/>
  <c r="Z7" i="29"/>
  <c r="Z34" i="28"/>
  <c r="AA35" i="28"/>
  <c r="AF35" i="28" s="1"/>
  <c r="Z60" i="27"/>
  <c r="AA61" i="27"/>
  <c r="AF61" i="27" s="1"/>
  <c r="AA38" i="26"/>
  <c r="AF38" i="26" s="1"/>
  <c r="Z37" i="26"/>
  <c r="AA66" i="26"/>
  <c r="AF66" i="26" s="1"/>
  <c r="Z65" i="26"/>
  <c r="AA6" i="26"/>
  <c r="AF6" i="26" s="1"/>
  <c r="Z5" i="26"/>
  <c r="AA5" i="26" s="1"/>
  <c r="U106" i="46" s="1"/>
  <c r="V106" i="46" s="1"/>
  <c r="AA35" i="25"/>
  <c r="AF35" i="25" s="1"/>
  <c r="Z34" i="25"/>
  <c r="AA62" i="25"/>
  <c r="AF62" i="25" s="1"/>
  <c r="Z61" i="25"/>
  <c r="AA34" i="24"/>
  <c r="AF34" i="24" s="1"/>
  <c r="Z33" i="24"/>
  <c r="AA6" i="24"/>
  <c r="AF6" i="24" s="1"/>
  <c r="Z5" i="24"/>
  <c r="AA5" i="24" s="1"/>
  <c r="U104" i="46" s="1"/>
  <c r="V104" i="46" s="1"/>
  <c r="AA63" i="24"/>
  <c r="AF63" i="24" s="1"/>
  <c r="Z62" i="24"/>
  <c r="AA11" i="23"/>
  <c r="AF11" i="23" s="1"/>
  <c r="Z10" i="23"/>
  <c r="Z64" i="23"/>
  <c r="AA65" i="23"/>
  <c r="AF65" i="23" s="1"/>
  <c r="AA39" i="23"/>
  <c r="AF39" i="23" s="1"/>
  <c r="Z38" i="23"/>
  <c r="AA35" i="22"/>
  <c r="AF35" i="22" s="1"/>
  <c r="Z34" i="22"/>
  <c r="AA62" i="22"/>
  <c r="AF62" i="22" s="1"/>
  <c r="Z61" i="22"/>
  <c r="Z9" i="22"/>
  <c r="AA10" i="22"/>
  <c r="AF10" i="22" s="1"/>
  <c r="AA36" i="21"/>
  <c r="AF36" i="21" s="1"/>
  <c r="Z35" i="21"/>
  <c r="AA11" i="21"/>
  <c r="AF11" i="21" s="1"/>
  <c r="Z10" i="21"/>
  <c r="AA64" i="21"/>
  <c r="AF64" i="21" s="1"/>
  <c r="Z63" i="21"/>
  <c r="Z5" i="20"/>
  <c r="AA5" i="20" s="1"/>
  <c r="U100" i="46" s="1"/>
  <c r="V100" i="46" s="1"/>
  <c r="AA6" i="20"/>
  <c r="AF6" i="20" s="1"/>
  <c r="AA64" i="20"/>
  <c r="AF64" i="20" s="1"/>
  <c r="Z63" i="20"/>
  <c r="Z32" i="20"/>
  <c r="AA32" i="20" s="1"/>
  <c r="U128" i="46" s="1"/>
  <c r="V128" i="46" s="1"/>
  <c r="AA33" i="20"/>
  <c r="AF33" i="20" s="1"/>
  <c r="Z33" i="19"/>
  <c r="AA34" i="19"/>
  <c r="AF34" i="19" s="1"/>
  <c r="Z61" i="19"/>
  <c r="AA62" i="19"/>
  <c r="AF62" i="19" s="1"/>
  <c r="AA8" i="19"/>
  <c r="AF8" i="19" s="1"/>
  <c r="Z7" i="19"/>
  <c r="AA61" i="17"/>
  <c r="AF61" i="17" s="1"/>
  <c r="Z60" i="17"/>
  <c r="AA33" i="17"/>
  <c r="AF33" i="17" s="1"/>
  <c r="Z32" i="17"/>
  <c r="AA32" i="17" s="1"/>
  <c r="U126" i="46" s="1"/>
  <c r="V126" i="46" s="1"/>
  <c r="Z60" i="5"/>
  <c r="AA61" i="5"/>
  <c r="AF61" i="5" s="1"/>
  <c r="Z35" i="5"/>
  <c r="AA36" i="5"/>
  <c r="AF36" i="5" s="1"/>
  <c r="U76" i="46" l="1"/>
  <c r="V76" i="46" s="1"/>
  <c r="C76" i="46" s="1"/>
  <c r="D76" i="46" s="1"/>
  <c r="U168" i="46"/>
  <c r="V168" i="46" s="1"/>
  <c r="U80" i="46"/>
  <c r="V80" i="46" s="1"/>
  <c r="C80" i="46" s="1"/>
  <c r="D80" i="46" s="1"/>
  <c r="U172" i="46"/>
  <c r="V172" i="46" s="1"/>
  <c r="J1572" i="53"/>
  <c r="K1572" i="53" s="1"/>
  <c r="J1245" i="53"/>
  <c r="K1245" i="53" s="1"/>
  <c r="J1251" i="53"/>
  <c r="K1251" i="53" s="1"/>
  <c r="J1262" i="53"/>
  <c r="K1262" i="53" s="1"/>
  <c r="J1244" i="53"/>
  <c r="K1244" i="53" s="1"/>
  <c r="J1261" i="53"/>
  <c r="K1261" i="53" s="1"/>
  <c r="J1578" i="53"/>
  <c r="K1578" i="53" s="1"/>
  <c r="J820" i="53"/>
  <c r="K820" i="53" s="1"/>
  <c r="J1235" i="53"/>
  <c r="K1235" i="53" s="1"/>
  <c r="J1230" i="53"/>
  <c r="K1230" i="53" s="1"/>
  <c r="J1243" i="53"/>
  <c r="K1243" i="53" s="1"/>
  <c r="J1242" i="53"/>
  <c r="K1242" i="53" s="1"/>
  <c r="J1568" i="53"/>
  <c r="K1568" i="53" s="1"/>
  <c r="J1253" i="53"/>
  <c r="K1253" i="53" s="1"/>
  <c r="J1250" i="53"/>
  <c r="K1250" i="53" s="1"/>
  <c r="J1252" i="53"/>
  <c r="K1252" i="53" s="1"/>
  <c r="J1246" i="53"/>
  <c r="K1246" i="53" s="1"/>
  <c r="J1573" i="53"/>
  <c r="K1573" i="53" s="1"/>
  <c r="J823" i="53"/>
  <c r="K823" i="53" s="1"/>
  <c r="J1231" i="53"/>
  <c r="K1231" i="53" s="1"/>
  <c r="J1228" i="53"/>
  <c r="K1228" i="53" s="1"/>
  <c r="J1238" i="53"/>
  <c r="K1238" i="53" s="1"/>
  <c r="J1224" i="53"/>
  <c r="K1224" i="53" s="1"/>
  <c r="J1575" i="53"/>
  <c r="K1575" i="53" s="1"/>
  <c r="J1564" i="53"/>
  <c r="K1564" i="53" s="1"/>
  <c r="J1247" i="53"/>
  <c r="K1247" i="53" s="1"/>
  <c r="J1256" i="53"/>
  <c r="K1256" i="53" s="1"/>
  <c r="J1258" i="53"/>
  <c r="K1258" i="53" s="1"/>
  <c r="J1254" i="53"/>
  <c r="K1254" i="53" s="1"/>
  <c r="J1321" i="53"/>
  <c r="K1321" i="53" s="1"/>
  <c r="J1225" i="53"/>
  <c r="K1225" i="53" s="1"/>
  <c r="J1226" i="53"/>
  <c r="K1226" i="53" s="1"/>
  <c r="J1236" i="53"/>
  <c r="K1236" i="53" s="1"/>
  <c r="J1239" i="53"/>
  <c r="K1239" i="53" s="1"/>
  <c r="J1232" i="53"/>
  <c r="K1232" i="53" s="1"/>
  <c r="J1569" i="53"/>
  <c r="K1569" i="53" s="1"/>
  <c r="J1579" i="53"/>
  <c r="K1579" i="53" s="1"/>
  <c r="J1571" i="53"/>
  <c r="K1571" i="53" s="1"/>
  <c r="J1249" i="53"/>
  <c r="K1249" i="53" s="1"/>
  <c r="J1257" i="53"/>
  <c r="K1257" i="53" s="1"/>
  <c r="J1263" i="53"/>
  <c r="K1263" i="53" s="1"/>
  <c r="J1255" i="53"/>
  <c r="K1255" i="53" s="1"/>
  <c r="J1320" i="53"/>
  <c r="K1320" i="53" s="1"/>
  <c r="J1323" i="53"/>
  <c r="K1323" i="53" s="1"/>
  <c r="J822" i="53"/>
  <c r="K822" i="53" s="1"/>
  <c r="J821" i="53"/>
  <c r="K821" i="53" s="1"/>
  <c r="J1233" i="53"/>
  <c r="K1233" i="53" s="1"/>
  <c r="J1234" i="53"/>
  <c r="K1234" i="53" s="1"/>
  <c r="J1237" i="53"/>
  <c r="K1237" i="53" s="1"/>
  <c r="J1241" i="53"/>
  <c r="K1241" i="53" s="1"/>
  <c r="H980" i="53"/>
  <c r="I980" i="53" s="1"/>
  <c r="H982" i="53"/>
  <c r="I982" i="53" s="1"/>
  <c r="H983" i="53"/>
  <c r="I983" i="53" s="1"/>
  <c r="H981" i="53"/>
  <c r="I981" i="53" s="1"/>
  <c r="H972" i="53"/>
  <c r="I972" i="53" s="1"/>
  <c r="H964" i="53"/>
  <c r="I964" i="53" s="1"/>
  <c r="H973" i="53"/>
  <c r="I973" i="53" s="1"/>
  <c r="H965" i="53"/>
  <c r="I965" i="53" s="1"/>
  <c r="H970" i="53"/>
  <c r="I970" i="53" s="1"/>
  <c r="H979" i="53"/>
  <c r="I979" i="53" s="1"/>
  <c r="H971" i="53"/>
  <c r="I971" i="53" s="1"/>
  <c r="H978" i="53"/>
  <c r="I978" i="53" s="1"/>
  <c r="H976" i="53"/>
  <c r="I976" i="53" s="1"/>
  <c r="H968" i="53"/>
  <c r="I968" i="53" s="1"/>
  <c r="H977" i="53"/>
  <c r="I977" i="53" s="1"/>
  <c r="H969" i="53"/>
  <c r="I969" i="53" s="1"/>
  <c r="H974" i="53"/>
  <c r="I974" i="53" s="1"/>
  <c r="H966" i="53"/>
  <c r="I966" i="53" s="1"/>
  <c r="H975" i="53"/>
  <c r="I975" i="53" s="1"/>
  <c r="H967" i="53"/>
  <c r="I967" i="53" s="1"/>
  <c r="H662" i="53"/>
  <c r="I662" i="53" s="1"/>
  <c r="H663" i="53"/>
  <c r="I663" i="53" s="1"/>
  <c r="H660" i="53"/>
  <c r="I660" i="53" s="1"/>
  <c r="H656" i="53"/>
  <c r="I656" i="53" s="1"/>
  <c r="H648" i="53"/>
  <c r="I648" i="53" s="1"/>
  <c r="H661" i="53"/>
  <c r="I661" i="53" s="1"/>
  <c r="H654" i="53"/>
  <c r="I654" i="53" s="1"/>
  <c r="H652" i="53"/>
  <c r="I652" i="53" s="1"/>
  <c r="H658" i="53"/>
  <c r="I658" i="53" s="1"/>
  <c r="H650" i="53"/>
  <c r="I650" i="53" s="1"/>
  <c r="H659" i="53"/>
  <c r="I659" i="53" s="1"/>
  <c r="H651" i="53"/>
  <c r="I651" i="53" s="1"/>
  <c r="H646" i="53"/>
  <c r="I646" i="53" s="1"/>
  <c r="H644" i="53"/>
  <c r="I644" i="53" s="1"/>
  <c r="H657" i="53"/>
  <c r="I657" i="53" s="1"/>
  <c r="H649" i="53"/>
  <c r="I649" i="53" s="1"/>
  <c r="H655" i="53"/>
  <c r="I655" i="53" s="1"/>
  <c r="H647" i="53"/>
  <c r="I647" i="53" s="1"/>
  <c r="H653" i="53"/>
  <c r="I653" i="53" s="1"/>
  <c r="H645" i="53"/>
  <c r="I645" i="53" s="1"/>
  <c r="H1521" i="53"/>
  <c r="I1521" i="53" s="1"/>
  <c r="H1523" i="53"/>
  <c r="I1523" i="53" s="1"/>
  <c r="H1522" i="53"/>
  <c r="I1522" i="53" s="1"/>
  <c r="H1520" i="53"/>
  <c r="I1520" i="53" s="1"/>
  <c r="H1512" i="53"/>
  <c r="I1512" i="53" s="1"/>
  <c r="H1504" i="53"/>
  <c r="I1504" i="53" s="1"/>
  <c r="H1519" i="53"/>
  <c r="I1519" i="53" s="1"/>
  <c r="H1518" i="53"/>
  <c r="I1518" i="53" s="1"/>
  <c r="H1510" i="53"/>
  <c r="I1510" i="53" s="1"/>
  <c r="H1517" i="53"/>
  <c r="I1517" i="53" s="1"/>
  <c r="H1516" i="53"/>
  <c r="I1516" i="53" s="1"/>
  <c r="H1508" i="53"/>
  <c r="I1508" i="53" s="1"/>
  <c r="H1515" i="53"/>
  <c r="I1515" i="53" s="1"/>
  <c r="H1514" i="53"/>
  <c r="I1514" i="53" s="1"/>
  <c r="H1506" i="53"/>
  <c r="I1506" i="53" s="1"/>
  <c r="H1509" i="53"/>
  <c r="I1509" i="53" s="1"/>
  <c r="H1507" i="53"/>
  <c r="I1507" i="53" s="1"/>
  <c r="H1513" i="53"/>
  <c r="I1513" i="53" s="1"/>
  <c r="H1505" i="53"/>
  <c r="I1505" i="53" s="1"/>
  <c r="H1511" i="53"/>
  <c r="I1511" i="53" s="1"/>
  <c r="J816" i="53"/>
  <c r="K816" i="53" s="1"/>
  <c r="H1536" i="53"/>
  <c r="I1536" i="53" s="1"/>
  <c r="H1535" i="53"/>
  <c r="I1535" i="53" s="1"/>
  <c r="H1527" i="53"/>
  <c r="I1527" i="53" s="1"/>
  <c r="H1542" i="53"/>
  <c r="I1542" i="53" s="1"/>
  <c r="H1533" i="53"/>
  <c r="I1533" i="53" s="1"/>
  <c r="H1525" i="53"/>
  <c r="I1525" i="53" s="1"/>
  <c r="H1540" i="53"/>
  <c r="I1540" i="53" s="1"/>
  <c r="H1539" i="53"/>
  <c r="I1539" i="53" s="1"/>
  <c r="H1531" i="53"/>
  <c r="I1531" i="53" s="1"/>
  <c r="H1541" i="53"/>
  <c r="I1541" i="53" s="1"/>
  <c r="H1543" i="53"/>
  <c r="I1543" i="53" s="1"/>
  <c r="H1538" i="53"/>
  <c r="I1538" i="53" s="1"/>
  <c r="H1537" i="53"/>
  <c r="I1537" i="53" s="1"/>
  <c r="H1529" i="53"/>
  <c r="I1529" i="53" s="1"/>
  <c r="H1532" i="53"/>
  <c r="I1532" i="53" s="1"/>
  <c r="H1524" i="53"/>
  <c r="I1524" i="53" s="1"/>
  <c r="H1530" i="53"/>
  <c r="I1530" i="53" s="1"/>
  <c r="H1528" i="53"/>
  <c r="I1528" i="53" s="1"/>
  <c r="H1534" i="53"/>
  <c r="I1534" i="53" s="1"/>
  <c r="H1526" i="53"/>
  <c r="I1526" i="53" s="1"/>
  <c r="H420" i="53"/>
  <c r="I420" i="53" s="1"/>
  <c r="H415" i="53"/>
  <c r="I415" i="53" s="1"/>
  <c r="H407" i="53"/>
  <c r="I407" i="53" s="1"/>
  <c r="H413" i="53"/>
  <c r="I413" i="53" s="1"/>
  <c r="H405" i="53"/>
  <c r="I405" i="53" s="1"/>
  <c r="H419" i="53"/>
  <c r="I419" i="53" s="1"/>
  <c r="H411" i="53"/>
  <c r="I411" i="53" s="1"/>
  <c r="H423" i="53"/>
  <c r="I423" i="53" s="1"/>
  <c r="H422" i="53"/>
  <c r="I422" i="53" s="1"/>
  <c r="H421" i="53"/>
  <c r="I421" i="53" s="1"/>
  <c r="H417" i="53"/>
  <c r="I417" i="53" s="1"/>
  <c r="H409" i="53"/>
  <c r="I409" i="53" s="1"/>
  <c r="H418" i="53"/>
  <c r="I418" i="53" s="1"/>
  <c r="H410" i="53"/>
  <c r="I410" i="53" s="1"/>
  <c r="H416" i="53"/>
  <c r="I416" i="53" s="1"/>
  <c r="H408" i="53"/>
  <c r="I408" i="53" s="1"/>
  <c r="H414" i="53"/>
  <c r="I414" i="53" s="1"/>
  <c r="H406" i="53"/>
  <c r="I406" i="53" s="1"/>
  <c r="H412" i="53"/>
  <c r="I412" i="53" s="1"/>
  <c r="H404" i="53"/>
  <c r="I404" i="53" s="1"/>
  <c r="H381" i="53"/>
  <c r="I381" i="53" s="1"/>
  <c r="H382" i="53"/>
  <c r="I382" i="53" s="1"/>
  <c r="H378" i="53"/>
  <c r="I378" i="53" s="1"/>
  <c r="H370" i="53"/>
  <c r="I370" i="53" s="1"/>
  <c r="H383" i="53"/>
  <c r="I383" i="53" s="1"/>
  <c r="H376" i="53"/>
  <c r="I376" i="53" s="1"/>
  <c r="H368" i="53"/>
  <c r="I368" i="53" s="1"/>
  <c r="H374" i="53"/>
  <c r="I374" i="53" s="1"/>
  <c r="H366" i="53"/>
  <c r="I366" i="53" s="1"/>
  <c r="H380" i="53"/>
  <c r="I380" i="53" s="1"/>
  <c r="H372" i="53"/>
  <c r="I372" i="53" s="1"/>
  <c r="H364" i="53"/>
  <c r="I364" i="53" s="1"/>
  <c r="H373" i="53"/>
  <c r="I373" i="53" s="1"/>
  <c r="H365" i="53"/>
  <c r="I365" i="53" s="1"/>
  <c r="H379" i="53"/>
  <c r="I379" i="53" s="1"/>
  <c r="H371" i="53"/>
  <c r="I371" i="53" s="1"/>
  <c r="H377" i="53"/>
  <c r="I377" i="53" s="1"/>
  <c r="H369" i="53"/>
  <c r="I369" i="53" s="1"/>
  <c r="H375" i="53"/>
  <c r="I375" i="53" s="1"/>
  <c r="H367" i="53"/>
  <c r="I367" i="53" s="1"/>
  <c r="H81" i="53"/>
  <c r="I81" i="53" s="1"/>
  <c r="H73" i="53"/>
  <c r="I73" i="53" s="1"/>
  <c r="H65" i="53"/>
  <c r="I65" i="53" s="1"/>
  <c r="H82" i="53"/>
  <c r="I82" i="53" s="1"/>
  <c r="H79" i="53"/>
  <c r="I79" i="53" s="1"/>
  <c r="H71" i="53"/>
  <c r="I71" i="53" s="1"/>
  <c r="H83" i="53"/>
  <c r="I83" i="53" s="1"/>
  <c r="H77" i="53"/>
  <c r="I77" i="53" s="1"/>
  <c r="H69" i="53"/>
  <c r="I69" i="53" s="1"/>
  <c r="H80" i="53"/>
  <c r="I80" i="53" s="1"/>
  <c r="H75" i="53"/>
  <c r="I75" i="53" s="1"/>
  <c r="H67" i="53"/>
  <c r="I67" i="53" s="1"/>
  <c r="H76" i="53"/>
  <c r="I76" i="53" s="1"/>
  <c r="H68" i="53"/>
  <c r="I68" i="53" s="1"/>
  <c r="H74" i="53"/>
  <c r="I74" i="53" s="1"/>
  <c r="H66" i="53"/>
  <c r="I66" i="53" s="1"/>
  <c r="H72" i="53"/>
  <c r="I72" i="53" s="1"/>
  <c r="H64" i="53"/>
  <c r="I64" i="53" s="1"/>
  <c r="H78" i="53"/>
  <c r="I78" i="53" s="1"/>
  <c r="H70" i="53"/>
  <c r="I70" i="53" s="1"/>
  <c r="J1309" i="53"/>
  <c r="K1309" i="53" s="1"/>
  <c r="H1179" i="53"/>
  <c r="I1179" i="53" s="1"/>
  <c r="H1178" i="53"/>
  <c r="I1178" i="53" s="1"/>
  <c r="H1170" i="53"/>
  <c r="I1170" i="53" s="1"/>
  <c r="H1177" i="53"/>
  <c r="I1177" i="53" s="1"/>
  <c r="H1176" i="53"/>
  <c r="I1176" i="53" s="1"/>
  <c r="H1168" i="53"/>
  <c r="I1168" i="53" s="1"/>
  <c r="H1175" i="53"/>
  <c r="I1175" i="53" s="1"/>
  <c r="H1174" i="53"/>
  <c r="I1174" i="53" s="1"/>
  <c r="H1166" i="53"/>
  <c r="I1166" i="53" s="1"/>
  <c r="H1181" i="53"/>
  <c r="I1181" i="53" s="1"/>
  <c r="H1183" i="53"/>
  <c r="I1183" i="53" s="1"/>
  <c r="H1182" i="53"/>
  <c r="I1182" i="53" s="1"/>
  <c r="H1180" i="53"/>
  <c r="I1180" i="53" s="1"/>
  <c r="H1172" i="53"/>
  <c r="I1172" i="53" s="1"/>
  <c r="H1164" i="53"/>
  <c r="I1164" i="53" s="1"/>
  <c r="H1167" i="53"/>
  <c r="I1167" i="53" s="1"/>
  <c r="H1173" i="53"/>
  <c r="I1173" i="53" s="1"/>
  <c r="H1165" i="53"/>
  <c r="I1165" i="53" s="1"/>
  <c r="H1171" i="53"/>
  <c r="I1171" i="53" s="1"/>
  <c r="H1169" i="53"/>
  <c r="I1169" i="53" s="1"/>
  <c r="J1316" i="53"/>
  <c r="K1316" i="53" s="1"/>
  <c r="V46" i="46"/>
  <c r="C46" i="46" s="1"/>
  <c r="D46" i="46" s="1"/>
  <c r="V13" i="46"/>
  <c r="C13" i="46" s="1"/>
  <c r="D13" i="46" s="1"/>
  <c r="V48" i="46"/>
  <c r="C48" i="46" s="1"/>
  <c r="D48" i="46" s="1"/>
  <c r="AF32" i="20"/>
  <c r="U36" i="46"/>
  <c r="AF5" i="20"/>
  <c r="U8" i="46"/>
  <c r="I8" i="46" s="1"/>
  <c r="AF32" i="34"/>
  <c r="U50" i="46"/>
  <c r="AF32" i="17"/>
  <c r="U34" i="46"/>
  <c r="AF5" i="24"/>
  <c r="U12" i="46"/>
  <c r="I12" i="46" s="1"/>
  <c r="AF5" i="26"/>
  <c r="U14" i="46"/>
  <c r="I14" i="46" s="1"/>
  <c r="AF5" i="30"/>
  <c r="U18" i="46"/>
  <c r="I18" i="46" s="1"/>
  <c r="AF59" i="32"/>
  <c r="V15" i="46"/>
  <c r="C15" i="46" s="1"/>
  <c r="D15" i="46" s="1"/>
  <c r="V43" i="46"/>
  <c r="C43" i="46" s="1"/>
  <c r="D43" i="46" s="1"/>
  <c r="V47" i="46"/>
  <c r="C47" i="46" s="1"/>
  <c r="D47" i="46" s="1"/>
  <c r="AF5" i="31"/>
  <c r="U19" i="46"/>
  <c r="I19" i="46" s="1"/>
  <c r="AF59" i="36"/>
  <c r="AA60" i="44"/>
  <c r="AF60" i="44" s="1"/>
  <c r="Z59" i="44"/>
  <c r="AA59" i="44" s="1"/>
  <c r="Z6" i="44"/>
  <c r="AA7" i="44"/>
  <c r="AF7" i="44" s="1"/>
  <c r="AA35" i="44"/>
  <c r="AF35" i="44" s="1"/>
  <c r="Z34" i="44"/>
  <c r="Z6" i="43"/>
  <c r="AA7" i="43"/>
  <c r="AF7" i="43" s="1"/>
  <c r="AA64" i="43"/>
  <c r="AF64" i="43" s="1"/>
  <c r="Z63" i="43"/>
  <c r="Z35" i="43"/>
  <c r="AA36" i="43"/>
  <c r="AF36" i="43" s="1"/>
  <c r="AA37" i="42"/>
  <c r="AF37" i="42" s="1"/>
  <c r="Z36" i="42"/>
  <c r="Z7" i="42"/>
  <c r="AA8" i="42"/>
  <c r="AF8" i="42" s="1"/>
  <c r="AA7" i="41"/>
  <c r="AF7" i="41" s="1"/>
  <c r="Z6" i="41"/>
  <c r="Z33" i="41"/>
  <c r="AA34" i="41"/>
  <c r="AF34" i="41" s="1"/>
  <c r="AA61" i="41"/>
  <c r="AF61" i="41" s="1"/>
  <c r="Z60" i="41"/>
  <c r="AA66" i="40"/>
  <c r="AF66" i="40" s="1"/>
  <c r="Z65" i="40"/>
  <c r="Z34" i="40"/>
  <c r="AA35" i="40"/>
  <c r="AF35" i="40" s="1"/>
  <c r="AA8" i="40"/>
  <c r="AF8" i="40" s="1"/>
  <c r="Z7" i="40"/>
  <c r="AA34" i="39"/>
  <c r="AF34" i="39" s="1"/>
  <c r="Z33" i="39"/>
  <c r="Z7" i="39"/>
  <c r="AA8" i="39"/>
  <c r="AF8" i="39" s="1"/>
  <c r="AA62" i="39"/>
  <c r="AF62" i="39" s="1"/>
  <c r="Z61" i="39"/>
  <c r="AA35" i="38"/>
  <c r="AF35" i="38" s="1"/>
  <c r="Z34" i="38"/>
  <c r="AA61" i="38"/>
  <c r="AF61" i="38" s="1"/>
  <c r="Z60" i="38"/>
  <c r="AA7" i="38"/>
  <c r="AF7" i="38" s="1"/>
  <c r="Z6" i="38"/>
  <c r="Z62" i="37"/>
  <c r="AA63" i="37"/>
  <c r="AF63" i="37" s="1"/>
  <c r="Z5" i="36"/>
  <c r="AA5" i="36" s="1"/>
  <c r="U116" i="46" s="1"/>
  <c r="V116" i="46" s="1"/>
  <c r="AA6" i="36"/>
  <c r="AF6" i="36" s="1"/>
  <c r="Z35" i="36"/>
  <c r="AA36" i="36"/>
  <c r="AF36" i="36" s="1"/>
  <c r="Z33" i="35"/>
  <c r="AA34" i="35"/>
  <c r="AF34" i="35" s="1"/>
  <c r="AA63" i="35"/>
  <c r="AF63" i="35" s="1"/>
  <c r="Z62" i="35"/>
  <c r="AA13" i="35"/>
  <c r="AF13" i="35" s="1"/>
  <c r="Z12" i="35"/>
  <c r="AA64" i="34"/>
  <c r="AF64" i="34" s="1"/>
  <c r="Z63" i="34"/>
  <c r="AA6" i="34"/>
  <c r="AF6" i="34" s="1"/>
  <c r="Z5" i="34"/>
  <c r="AA5" i="34" s="1"/>
  <c r="U114" i="46" s="1"/>
  <c r="V114" i="46" s="1"/>
  <c r="AA34" i="33"/>
  <c r="AF34" i="33" s="1"/>
  <c r="Z33" i="33"/>
  <c r="Z10" i="33"/>
  <c r="AA11" i="33"/>
  <c r="AF11" i="33" s="1"/>
  <c r="AA64" i="33"/>
  <c r="AF64" i="33" s="1"/>
  <c r="Z63" i="33"/>
  <c r="Z5" i="32"/>
  <c r="AA5" i="32" s="1"/>
  <c r="U112" i="46" s="1"/>
  <c r="V112" i="46" s="1"/>
  <c r="AA6" i="32"/>
  <c r="AF6" i="32" s="1"/>
  <c r="AA63" i="31"/>
  <c r="AF63" i="31" s="1"/>
  <c r="Z62" i="31"/>
  <c r="AA63" i="30"/>
  <c r="AF63" i="30" s="1"/>
  <c r="Z62" i="30"/>
  <c r="AA35" i="29"/>
  <c r="AF35" i="29" s="1"/>
  <c r="Z34" i="29"/>
  <c r="Z6" i="29"/>
  <c r="AA7" i="29"/>
  <c r="AF7" i="29" s="1"/>
  <c r="Z60" i="29"/>
  <c r="AA61" i="29"/>
  <c r="AF61" i="29" s="1"/>
  <c r="Z33" i="28"/>
  <c r="AA34" i="28"/>
  <c r="AF34" i="28" s="1"/>
  <c r="AA60" i="27"/>
  <c r="AF60" i="27" s="1"/>
  <c r="Z59" i="27"/>
  <c r="AA59" i="27" s="1"/>
  <c r="AA65" i="26"/>
  <c r="AF65" i="26" s="1"/>
  <c r="Z64" i="26"/>
  <c r="AA37" i="26"/>
  <c r="AF37" i="26" s="1"/>
  <c r="Z36" i="26"/>
  <c r="Z60" i="25"/>
  <c r="AA61" i="25"/>
  <c r="AF61" i="25" s="1"/>
  <c r="Z33" i="25"/>
  <c r="AA34" i="25"/>
  <c r="AF34" i="25" s="1"/>
  <c r="AA62" i="24"/>
  <c r="AF62" i="24" s="1"/>
  <c r="Z61" i="24"/>
  <c r="AA33" i="24"/>
  <c r="AF33" i="24" s="1"/>
  <c r="Z32" i="24"/>
  <c r="AA32" i="24" s="1"/>
  <c r="U132" i="46" s="1"/>
  <c r="V132" i="46" s="1"/>
  <c r="AA64" i="23"/>
  <c r="AF64" i="23" s="1"/>
  <c r="Z63" i="23"/>
  <c r="AA38" i="23"/>
  <c r="AF38" i="23" s="1"/>
  <c r="Z37" i="23"/>
  <c r="Z9" i="23"/>
  <c r="AA10" i="23"/>
  <c r="AF10" i="23" s="1"/>
  <c r="AA9" i="22"/>
  <c r="AF9" i="22" s="1"/>
  <c r="Z8" i="22"/>
  <c r="AA61" i="22"/>
  <c r="AF61" i="22" s="1"/>
  <c r="Z60" i="22"/>
  <c r="Z33" i="22"/>
  <c r="AA34" i="22"/>
  <c r="AF34" i="22" s="1"/>
  <c r="Z9" i="21"/>
  <c r="AA10" i="21"/>
  <c r="AF10" i="21" s="1"/>
  <c r="AA63" i="21"/>
  <c r="AF63" i="21" s="1"/>
  <c r="Z62" i="21"/>
  <c r="Z34" i="21"/>
  <c r="AA35" i="21"/>
  <c r="AF35" i="21" s="1"/>
  <c r="Z62" i="20"/>
  <c r="AA63" i="20"/>
  <c r="AF63" i="20" s="1"/>
  <c r="AA33" i="19"/>
  <c r="AF33" i="19" s="1"/>
  <c r="Z32" i="19"/>
  <c r="AA32" i="19" s="1"/>
  <c r="U127" i="46" s="1"/>
  <c r="V127" i="46" s="1"/>
  <c r="AA61" i="19"/>
  <c r="AF61" i="19" s="1"/>
  <c r="Z60" i="19"/>
  <c r="Z6" i="19"/>
  <c r="AA7" i="19"/>
  <c r="AF7" i="19" s="1"/>
  <c r="AA60" i="17"/>
  <c r="AF60" i="17" s="1"/>
  <c r="Z59" i="17"/>
  <c r="AA59" i="17" s="1"/>
  <c r="Z59" i="5"/>
  <c r="AA59" i="5" s="1"/>
  <c r="U153" i="46" s="1"/>
  <c r="V153" i="46" s="1"/>
  <c r="AA60" i="5"/>
  <c r="AF60" i="5" s="1"/>
  <c r="Z34" i="5"/>
  <c r="AA35" i="5"/>
  <c r="AF35" i="5" s="1"/>
  <c r="U62" i="46" l="1"/>
  <c r="U154" i="46"/>
  <c r="V154" i="46" s="1"/>
  <c r="U71" i="46"/>
  <c r="V71" i="46" s="1"/>
  <c r="C71" i="46" s="1"/>
  <c r="D71" i="46" s="1"/>
  <c r="U163" i="46"/>
  <c r="V163" i="46" s="1"/>
  <c r="U88" i="46"/>
  <c r="V88" i="46" s="1"/>
  <c r="C88" i="46" s="1"/>
  <c r="D88" i="46" s="1"/>
  <c r="U180" i="46"/>
  <c r="V180" i="46" s="1"/>
  <c r="J1171" i="53"/>
  <c r="K1171" i="53" s="1"/>
  <c r="J1164" i="53"/>
  <c r="K1164" i="53" s="1"/>
  <c r="J1183" i="53"/>
  <c r="K1183" i="53" s="1"/>
  <c r="J1175" i="53"/>
  <c r="K1175" i="53" s="1"/>
  <c r="J1170" i="53"/>
  <c r="K1170" i="53" s="1"/>
  <c r="J1227" i="53"/>
  <c r="K1227" i="53" s="1"/>
  <c r="J811" i="53"/>
  <c r="K811" i="53" s="1"/>
  <c r="J1315" i="53"/>
  <c r="K1315" i="53" s="1"/>
  <c r="J70" i="53"/>
  <c r="K70" i="53" s="1"/>
  <c r="J66" i="53"/>
  <c r="K66" i="53" s="1"/>
  <c r="J67" i="53"/>
  <c r="K67" i="53" s="1"/>
  <c r="J77" i="53"/>
  <c r="K77" i="53" s="1"/>
  <c r="J82" i="53"/>
  <c r="K82" i="53" s="1"/>
  <c r="J367" i="53"/>
  <c r="K367" i="53" s="1"/>
  <c r="J371" i="53"/>
  <c r="K371" i="53" s="1"/>
  <c r="J364" i="53"/>
  <c r="K364" i="53" s="1"/>
  <c r="J374" i="53"/>
  <c r="K374" i="53" s="1"/>
  <c r="J370" i="53"/>
  <c r="K370" i="53" s="1"/>
  <c r="J404" i="53"/>
  <c r="K404" i="53" s="1"/>
  <c r="J408" i="53"/>
  <c r="K408" i="53" s="1"/>
  <c r="J409" i="53"/>
  <c r="K409" i="53" s="1"/>
  <c r="J423" i="53"/>
  <c r="K423" i="53" s="1"/>
  <c r="J413" i="53"/>
  <c r="K413" i="53" s="1"/>
  <c r="J1526" i="53"/>
  <c r="K1526" i="53" s="1"/>
  <c r="J1524" i="53"/>
  <c r="K1524" i="53" s="1"/>
  <c r="J1539" i="53"/>
  <c r="K1539" i="53" s="1"/>
  <c r="J1542" i="53"/>
  <c r="K1542" i="53" s="1"/>
  <c r="J805" i="53"/>
  <c r="K805" i="53" s="1"/>
  <c r="J1248" i="53"/>
  <c r="K1248" i="53" s="1"/>
  <c r="J814" i="53"/>
  <c r="K814" i="53" s="1"/>
  <c r="J1314" i="53"/>
  <c r="K1314" i="53" s="1"/>
  <c r="J1511" i="53"/>
  <c r="K1511" i="53" s="1"/>
  <c r="J1508" i="53"/>
  <c r="K1508" i="53" s="1"/>
  <c r="J651" i="53"/>
  <c r="K651" i="53" s="1"/>
  <c r="J652" i="53"/>
  <c r="K652" i="53" s="1"/>
  <c r="J656" i="53"/>
  <c r="K656" i="53" s="1"/>
  <c r="J981" i="53"/>
  <c r="K981" i="53" s="1"/>
  <c r="J1304" i="53"/>
  <c r="K1304" i="53" s="1"/>
  <c r="J806" i="53"/>
  <c r="K806" i="53" s="1"/>
  <c r="J1319" i="53"/>
  <c r="K1319" i="53" s="1"/>
  <c r="J1172" i="53"/>
  <c r="K1172" i="53" s="1"/>
  <c r="J1181" i="53"/>
  <c r="K1181" i="53" s="1"/>
  <c r="J817" i="53"/>
  <c r="K817" i="53" s="1"/>
  <c r="J1322" i="53"/>
  <c r="K1322" i="53" s="1"/>
  <c r="J1313" i="53"/>
  <c r="K1313" i="53" s="1"/>
  <c r="J78" i="53"/>
  <c r="K78" i="53" s="1"/>
  <c r="J74" i="53"/>
  <c r="K74" i="53" s="1"/>
  <c r="J75" i="53"/>
  <c r="K75" i="53" s="1"/>
  <c r="J83" i="53"/>
  <c r="K83" i="53" s="1"/>
  <c r="J65" i="53"/>
  <c r="K65" i="53" s="1"/>
  <c r="J379" i="53"/>
  <c r="K379" i="53" s="1"/>
  <c r="J372" i="53"/>
  <c r="K372" i="53" s="1"/>
  <c r="J378" i="53"/>
  <c r="K378" i="53" s="1"/>
  <c r="J412" i="53"/>
  <c r="K412" i="53" s="1"/>
  <c r="J416" i="53"/>
  <c r="K416" i="53" s="1"/>
  <c r="J417" i="53"/>
  <c r="K417" i="53" s="1"/>
  <c r="J411" i="53"/>
  <c r="K411" i="53" s="1"/>
  <c r="J407" i="53"/>
  <c r="K407" i="53" s="1"/>
  <c r="J1534" i="53"/>
  <c r="K1534" i="53" s="1"/>
  <c r="J1532" i="53"/>
  <c r="K1532" i="53" s="1"/>
  <c r="J1543" i="53"/>
  <c r="K1543" i="53" s="1"/>
  <c r="J1240" i="53"/>
  <c r="K1240" i="53" s="1"/>
  <c r="J1318" i="53"/>
  <c r="K1318" i="53" s="1"/>
  <c r="J812" i="53"/>
  <c r="K812" i="53" s="1"/>
  <c r="J1312" i="53"/>
  <c r="K1312" i="53" s="1"/>
  <c r="J1505" i="53"/>
  <c r="K1505" i="53" s="1"/>
  <c r="J1506" i="53"/>
  <c r="K1506" i="53" s="1"/>
  <c r="J1516" i="53"/>
  <c r="K1516" i="53" s="1"/>
  <c r="J1519" i="53"/>
  <c r="K1519" i="53" s="1"/>
  <c r="J1522" i="53"/>
  <c r="K1522" i="53" s="1"/>
  <c r="J654" i="53"/>
  <c r="K654" i="53" s="1"/>
  <c r="J660" i="53"/>
  <c r="K660" i="53" s="1"/>
  <c r="J983" i="53"/>
  <c r="K983" i="53" s="1"/>
  <c r="J808" i="53"/>
  <c r="K808" i="53" s="1"/>
  <c r="J804" i="53"/>
  <c r="K804" i="53" s="1"/>
  <c r="J1317" i="53"/>
  <c r="K1317" i="53" s="1"/>
  <c r="J1259" i="53"/>
  <c r="K1259" i="53" s="1"/>
  <c r="J1173" i="53"/>
  <c r="K1173" i="53" s="1"/>
  <c r="J1166" i="53"/>
  <c r="K1166" i="53" s="1"/>
  <c r="J1176" i="53"/>
  <c r="K1176" i="53" s="1"/>
  <c r="J815" i="53"/>
  <c r="K815" i="53" s="1"/>
  <c r="J1311" i="53"/>
  <c r="K1311" i="53" s="1"/>
  <c r="J64" i="53"/>
  <c r="K64" i="53" s="1"/>
  <c r="J68" i="53"/>
  <c r="K68" i="53" s="1"/>
  <c r="J80" i="53"/>
  <c r="K80" i="53" s="1"/>
  <c r="J71" i="53"/>
  <c r="K71" i="53" s="1"/>
  <c r="J73" i="53"/>
  <c r="K73" i="53" s="1"/>
  <c r="J365" i="53"/>
  <c r="K365" i="53" s="1"/>
  <c r="J380" i="53"/>
  <c r="K380" i="53" s="1"/>
  <c r="J376" i="53"/>
  <c r="K376" i="53" s="1"/>
  <c r="J382" i="53"/>
  <c r="K382" i="53" s="1"/>
  <c r="J406" i="53"/>
  <c r="K406" i="53" s="1"/>
  <c r="J410" i="53"/>
  <c r="K410" i="53" s="1"/>
  <c r="J421" i="53"/>
  <c r="K421" i="53" s="1"/>
  <c r="J419" i="53"/>
  <c r="K419" i="53" s="1"/>
  <c r="J415" i="53"/>
  <c r="K415" i="53" s="1"/>
  <c r="J1541" i="53"/>
  <c r="K1541" i="53" s="1"/>
  <c r="J1535" i="53"/>
  <c r="K1535" i="53" s="1"/>
  <c r="J809" i="53"/>
  <c r="K809" i="53" s="1"/>
  <c r="J1307" i="53"/>
  <c r="K1307" i="53" s="1"/>
  <c r="J810" i="53"/>
  <c r="K810" i="53" s="1"/>
  <c r="J1310" i="53"/>
  <c r="K1310" i="53" s="1"/>
  <c r="J1513" i="53"/>
  <c r="K1513" i="53" s="1"/>
  <c r="J1514" i="53"/>
  <c r="K1514" i="53" s="1"/>
  <c r="J1517" i="53"/>
  <c r="K1517" i="53" s="1"/>
  <c r="J1504" i="53"/>
  <c r="K1504" i="53" s="1"/>
  <c r="J1523" i="53"/>
  <c r="K1523" i="53" s="1"/>
  <c r="J644" i="53"/>
  <c r="K644" i="53" s="1"/>
  <c r="J650" i="53"/>
  <c r="K650" i="53" s="1"/>
  <c r="J661" i="53"/>
  <c r="K661" i="53" s="1"/>
  <c r="J663" i="53"/>
  <c r="K663" i="53" s="1"/>
  <c r="J982" i="53"/>
  <c r="K982" i="53" s="1"/>
  <c r="J1229" i="53"/>
  <c r="K1229" i="53" s="1"/>
  <c r="J819" i="53"/>
  <c r="K819" i="53" s="1"/>
  <c r="J1306" i="53"/>
  <c r="K1306" i="53" s="1"/>
  <c r="J1169" i="53"/>
  <c r="K1169" i="53" s="1"/>
  <c r="J1167" i="53"/>
  <c r="K1167" i="53" s="1"/>
  <c r="J1182" i="53"/>
  <c r="K1182" i="53" s="1"/>
  <c r="J1174" i="53"/>
  <c r="K1174" i="53" s="1"/>
  <c r="J1177" i="53"/>
  <c r="K1177" i="53" s="1"/>
  <c r="J813" i="53"/>
  <c r="K813" i="53" s="1"/>
  <c r="J1260" i="53"/>
  <c r="K1260" i="53" s="1"/>
  <c r="J72" i="53"/>
  <c r="K72" i="53" s="1"/>
  <c r="J76" i="53"/>
  <c r="K76" i="53" s="1"/>
  <c r="J69" i="53"/>
  <c r="K69" i="53" s="1"/>
  <c r="J79" i="53"/>
  <c r="K79" i="53" s="1"/>
  <c r="J81" i="53"/>
  <c r="K81" i="53" s="1"/>
  <c r="J373" i="53"/>
  <c r="K373" i="53" s="1"/>
  <c r="J366" i="53"/>
  <c r="K366" i="53" s="1"/>
  <c r="J383" i="53"/>
  <c r="K383" i="53" s="1"/>
  <c r="J381" i="53"/>
  <c r="K381" i="53" s="1"/>
  <c r="J414" i="53"/>
  <c r="K414" i="53" s="1"/>
  <c r="J418" i="53"/>
  <c r="K418" i="53" s="1"/>
  <c r="J422" i="53"/>
  <c r="K422" i="53" s="1"/>
  <c r="J405" i="53"/>
  <c r="K405" i="53" s="1"/>
  <c r="J420" i="53"/>
  <c r="K420" i="53" s="1"/>
  <c r="J1530" i="53"/>
  <c r="K1530" i="53" s="1"/>
  <c r="J1537" i="53"/>
  <c r="K1537" i="53" s="1"/>
  <c r="J1531" i="53"/>
  <c r="K1531" i="53" s="1"/>
  <c r="J1533" i="53"/>
  <c r="K1533" i="53" s="1"/>
  <c r="J1536" i="53"/>
  <c r="K1536" i="53" s="1"/>
  <c r="J807" i="53"/>
  <c r="K807" i="53" s="1"/>
  <c r="J1305" i="53"/>
  <c r="K1305" i="53" s="1"/>
  <c r="J818" i="53"/>
  <c r="K818" i="53" s="1"/>
  <c r="J1308" i="53"/>
  <c r="K1308" i="53" s="1"/>
  <c r="J1507" i="53"/>
  <c r="K1507" i="53" s="1"/>
  <c r="J1515" i="53"/>
  <c r="K1515" i="53" s="1"/>
  <c r="J1510" i="53"/>
  <c r="K1510" i="53" s="1"/>
  <c r="J1512" i="53"/>
  <c r="K1512" i="53" s="1"/>
  <c r="J1521" i="53"/>
  <c r="K1521" i="53" s="1"/>
  <c r="J646" i="53"/>
  <c r="K646" i="53" s="1"/>
  <c r="J648" i="53"/>
  <c r="K648" i="53" s="1"/>
  <c r="J662" i="53"/>
  <c r="K662" i="53" s="1"/>
  <c r="J980" i="53"/>
  <c r="K980" i="53" s="1"/>
  <c r="H1681" i="53"/>
  <c r="I1681" i="53" s="1"/>
  <c r="H1680" i="53"/>
  <c r="I1680" i="53" s="1"/>
  <c r="H1679" i="53"/>
  <c r="I1679" i="53" s="1"/>
  <c r="H1671" i="53"/>
  <c r="I1671" i="53" s="1"/>
  <c r="H1678" i="53"/>
  <c r="I1678" i="53" s="1"/>
  <c r="H1677" i="53"/>
  <c r="I1677" i="53" s="1"/>
  <c r="H1669" i="53"/>
  <c r="I1669" i="53" s="1"/>
  <c r="H1682" i="53"/>
  <c r="I1682" i="53" s="1"/>
  <c r="H1676" i="53"/>
  <c r="I1676" i="53" s="1"/>
  <c r="H1675" i="53"/>
  <c r="I1675" i="53" s="1"/>
  <c r="H1667" i="53"/>
  <c r="I1667" i="53" s="1"/>
  <c r="H1683" i="53"/>
  <c r="I1683" i="53" s="1"/>
  <c r="H1673" i="53"/>
  <c r="I1673" i="53" s="1"/>
  <c r="H1665" i="53"/>
  <c r="I1665" i="53" s="1"/>
  <c r="H1668" i="53"/>
  <c r="I1668" i="53" s="1"/>
  <c r="H1674" i="53"/>
  <c r="I1674" i="53" s="1"/>
  <c r="H1666" i="53"/>
  <c r="I1666" i="53" s="1"/>
  <c r="H1672" i="53"/>
  <c r="I1672" i="53" s="1"/>
  <c r="H1664" i="53"/>
  <c r="I1664" i="53" s="1"/>
  <c r="H1670" i="53"/>
  <c r="I1670" i="53" s="1"/>
  <c r="H680" i="53"/>
  <c r="I680" i="53" s="1"/>
  <c r="H675" i="53"/>
  <c r="I675" i="53" s="1"/>
  <c r="H683" i="53"/>
  <c r="I683" i="53" s="1"/>
  <c r="H681" i="53"/>
  <c r="I681" i="53" s="1"/>
  <c r="H682" i="53"/>
  <c r="I682" i="53" s="1"/>
  <c r="H667" i="53"/>
  <c r="I667" i="53" s="1"/>
  <c r="H676" i="53"/>
  <c r="I676" i="53" s="1"/>
  <c r="H668" i="53"/>
  <c r="I668" i="53" s="1"/>
  <c r="H673" i="53"/>
  <c r="I673" i="53" s="1"/>
  <c r="H665" i="53"/>
  <c r="I665" i="53" s="1"/>
  <c r="H674" i="53"/>
  <c r="I674" i="53" s="1"/>
  <c r="H666" i="53"/>
  <c r="I666" i="53" s="1"/>
  <c r="H679" i="53"/>
  <c r="I679" i="53" s="1"/>
  <c r="H677" i="53"/>
  <c r="I677" i="53" s="1"/>
  <c r="H671" i="53"/>
  <c r="I671" i="53" s="1"/>
  <c r="H672" i="53"/>
  <c r="I672" i="53" s="1"/>
  <c r="H664" i="53"/>
  <c r="I664" i="53" s="1"/>
  <c r="H669" i="53"/>
  <c r="I669" i="53" s="1"/>
  <c r="H678" i="53"/>
  <c r="I678" i="53" s="1"/>
  <c r="H670" i="53"/>
  <c r="I670" i="53" s="1"/>
  <c r="H140" i="53"/>
  <c r="I140" i="53" s="1"/>
  <c r="H139" i="53"/>
  <c r="I139" i="53" s="1"/>
  <c r="H131" i="53"/>
  <c r="I131" i="53" s="1"/>
  <c r="H138" i="53"/>
  <c r="I138" i="53" s="1"/>
  <c r="H137" i="53"/>
  <c r="I137" i="53" s="1"/>
  <c r="H129" i="53"/>
  <c r="I129" i="53" s="1"/>
  <c r="H141" i="53"/>
  <c r="I141" i="53" s="1"/>
  <c r="H136" i="53"/>
  <c r="I136" i="53" s="1"/>
  <c r="H135" i="53"/>
  <c r="I135" i="53" s="1"/>
  <c r="H127" i="53"/>
  <c r="I127" i="53" s="1"/>
  <c r="H143" i="53"/>
  <c r="I143" i="53" s="1"/>
  <c r="H142" i="53"/>
  <c r="I142" i="53" s="1"/>
  <c r="H133" i="53"/>
  <c r="I133" i="53" s="1"/>
  <c r="H125" i="53"/>
  <c r="I125" i="53" s="1"/>
  <c r="H128" i="53"/>
  <c r="I128" i="53" s="1"/>
  <c r="H134" i="53"/>
  <c r="I134" i="53" s="1"/>
  <c r="H126" i="53"/>
  <c r="I126" i="53" s="1"/>
  <c r="H132" i="53"/>
  <c r="I132" i="53" s="1"/>
  <c r="H124" i="53"/>
  <c r="I124" i="53" s="1"/>
  <c r="H130" i="53"/>
  <c r="I130" i="53" s="1"/>
  <c r="J1179" i="53"/>
  <c r="K1179" i="53" s="1"/>
  <c r="J1520" i="53"/>
  <c r="K1520" i="53" s="1"/>
  <c r="J969" i="53"/>
  <c r="K969" i="53" s="1"/>
  <c r="H121" i="53"/>
  <c r="I121" i="53" s="1"/>
  <c r="H118" i="53"/>
  <c r="I118" i="53" s="1"/>
  <c r="H110" i="53"/>
  <c r="I110" i="53" s="1"/>
  <c r="H122" i="53"/>
  <c r="I122" i="53" s="1"/>
  <c r="H123" i="53"/>
  <c r="I123" i="53" s="1"/>
  <c r="H116" i="53"/>
  <c r="I116" i="53" s="1"/>
  <c r="H108" i="53"/>
  <c r="I108" i="53" s="1"/>
  <c r="H119" i="53"/>
  <c r="I119" i="53" s="1"/>
  <c r="H114" i="53"/>
  <c r="I114" i="53" s="1"/>
  <c r="H106" i="53"/>
  <c r="I106" i="53" s="1"/>
  <c r="H120" i="53"/>
  <c r="I120" i="53" s="1"/>
  <c r="H112" i="53"/>
  <c r="I112" i="53" s="1"/>
  <c r="H104" i="53"/>
  <c r="I104" i="53" s="1"/>
  <c r="H113" i="53"/>
  <c r="I113" i="53" s="1"/>
  <c r="H105" i="53"/>
  <c r="I105" i="53" s="1"/>
  <c r="H111" i="53"/>
  <c r="I111" i="53" s="1"/>
  <c r="H117" i="53"/>
  <c r="I117" i="53" s="1"/>
  <c r="H109" i="53"/>
  <c r="I109" i="53" s="1"/>
  <c r="H115" i="53"/>
  <c r="I115" i="53" s="1"/>
  <c r="H107" i="53"/>
  <c r="I107" i="53" s="1"/>
  <c r="H1082" i="53"/>
  <c r="I1082" i="53" s="1"/>
  <c r="H1080" i="53"/>
  <c r="I1080" i="53" s="1"/>
  <c r="H1083" i="53"/>
  <c r="I1083" i="53" s="1"/>
  <c r="H1081" i="53"/>
  <c r="I1081" i="53" s="1"/>
  <c r="H1078" i="53"/>
  <c r="I1078" i="53" s="1"/>
  <c r="H1076" i="53"/>
  <c r="I1076" i="53" s="1"/>
  <c r="H1074" i="53"/>
  <c r="I1074" i="53" s="1"/>
  <c r="H1066" i="53"/>
  <c r="I1066" i="53" s="1"/>
  <c r="H1075" i="53"/>
  <c r="I1075" i="53" s="1"/>
  <c r="H1067" i="53"/>
  <c r="I1067" i="53" s="1"/>
  <c r="H1072" i="53"/>
  <c r="I1072" i="53" s="1"/>
  <c r="H1064" i="53"/>
  <c r="I1064" i="53" s="1"/>
  <c r="H1073" i="53"/>
  <c r="I1073" i="53" s="1"/>
  <c r="H1065" i="53"/>
  <c r="I1065" i="53" s="1"/>
  <c r="H1070" i="53"/>
  <c r="I1070" i="53" s="1"/>
  <c r="H1079" i="53"/>
  <c r="I1079" i="53" s="1"/>
  <c r="H1071" i="53"/>
  <c r="I1071" i="53" s="1"/>
  <c r="H1068" i="53"/>
  <c r="I1068" i="53" s="1"/>
  <c r="H1077" i="53"/>
  <c r="I1077" i="53" s="1"/>
  <c r="H1069" i="53"/>
  <c r="I1069" i="53" s="1"/>
  <c r="H1279" i="53"/>
  <c r="I1279" i="53" s="1"/>
  <c r="H1282" i="53"/>
  <c r="I1282" i="53" s="1"/>
  <c r="H1283" i="53"/>
  <c r="I1283" i="53" s="1"/>
  <c r="H1280" i="53"/>
  <c r="I1280" i="53" s="1"/>
  <c r="H1281" i="53"/>
  <c r="I1281" i="53" s="1"/>
  <c r="H1271" i="53"/>
  <c r="I1271" i="53" s="1"/>
  <c r="H1272" i="53"/>
  <c r="I1272" i="53" s="1"/>
  <c r="H1264" i="53"/>
  <c r="I1264" i="53" s="1"/>
  <c r="H1269" i="53"/>
  <c r="I1269" i="53" s="1"/>
  <c r="H1278" i="53"/>
  <c r="I1278" i="53" s="1"/>
  <c r="H1270" i="53"/>
  <c r="I1270" i="53" s="1"/>
  <c r="H1267" i="53"/>
  <c r="I1267" i="53" s="1"/>
  <c r="H1276" i="53"/>
  <c r="I1276" i="53" s="1"/>
  <c r="H1268" i="53"/>
  <c r="I1268" i="53" s="1"/>
  <c r="H1277" i="53"/>
  <c r="I1277" i="53" s="1"/>
  <c r="H1275" i="53"/>
  <c r="I1275" i="53" s="1"/>
  <c r="H1273" i="53"/>
  <c r="I1273" i="53" s="1"/>
  <c r="H1265" i="53"/>
  <c r="I1265" i="53" s="1"/>
  <c r="H1274" i="53"/>
  <c r="I1274" i="53" s="1"/>
  <c r="H1266" i="53"/>
  <c r="I1266" i="53" s="1"/>
  <c r="H182" i="53"/>
  <c r="I182" i="53" s="1"/>
  <c r="H177" i="53"/>
  <c r="I177" i="53" s="1"/>
  <c r="H176" i="53"/>
  <c r="I176" i="53" s="1"/>
  <c r="H168" i="53"/>
  <c r="I168" i="53" s="1"/>
  <c r="H175" i="53"/>
  <c r="I175" i="53" s="1"/>
  <c r="H174" i="53"/>
  <c r="I174" i="53" s="1"/>
  <c r="H166" i="53"/>
  <c r="I166" i="53" s="1"/>
  <c r="H181" i="53"/>
  <c r="I181" i="53" s="1"/>
  <c r="H183" i="53"/>
  <c r="I183" i="53" s="1"/>
  <c r="H180" i="53"/>
  <c r="I180" i="53" s="1"/>
  <c r="H172" i="53"/>
  <c r="I172" i="53" s="1"/>
  <c r="H164" i="53"/>
  <c r="I164" i="53" s="1"/>
  <c r="H179" i="53"/>
  <c r="I179" i="53" s="1"/>
  <c r="H178" i="53"/>
  <c r="I178" i="53" s="1"/>
  <c r="H170" i="53"/>
  <c r="I170" i="53" s="1"/>
  <c r="H173" i="53"/>
  <c r="I173" i="53" s="1"/>
  <c r="H165" i="53"/>
  <c r="I165" i="53" s="1"/>
  <c r="H171" i="53"/>
  <c r="I171" i="53" s="1"/>
  <c r="H169" i="53"/>
  <c r="I169" i="53" s="1"/>
  <c r="H167" i="53"/>
  <c r="I167" i="53" s="1"/>
  <c r="J1525" i="53"/>
  <c r="K1525" i="53" s="1"/>
  <c r="H1017" i="53"/>
  <c r="I1017" i="53" s="1"/>
  <c r="H1023" i="53"/>
  <c r="I1023" i="53" s="1"/>
  <c r="H1022" i="53"/>
  <c r="I1022" i="53" s="1"/>
  <c r="H1020" i="53"/>
  <c r="I1020" i="53" s="1"/>
  <c r="H1021" i="53"/>
  <c r="I1021" i="53" s="1"/>
  <c r="H1019" i="53"/>
  <c r="I1019" i="53" s="1"/>
  <c r="H1009" i="53"/>
  <c r="I1009" i="53" s="1"/>
  <c r="H1018" i="53"/>
  <c r="I1018" i="53" s="1"/>
  <c r="H1010" i="53"/>
  <c r="I1010" i="53" s="1"/>
  <c r="H1007" i="53"/>
  <c r="I1007" i="53" s="1"/>
  <c r="H1016" i="53"/>
  <c r="I1016" i="53" s="1"/>
  <c r="H1008" i="53"/>
  <c r="I1008" i="53" s="1"/>
  <c r="H1013" i="53"/>
  <c r="I1013" i="53" s="1"/>
  <c r="H1005" i="53"/>
  <c r="I1005" i="53" s="1"/>
  <c r="H1014" i="53"/>
  <c r="I1014" i="53" s="1"/>
  <c r="H1006" i="53"/>
  <c r="I1006" i="53" s="1"/>
  <c r="H1015" i="53"/>
  <c r="I1015" i="53" s="1"/>
  <c r="H1011" i="53"/>
  <c r="I1011" i="53" s="1"/>
  <c r="H1012" i="53"/>
  <c r="I1012" i="53" s="1"/>
  <c r="H1004" i="53"/>
  <c r="I1004" i="53" s="1"/>
  <c r="V62" i="46"/>
  <c r="C62" i="46" s="1"/>
  <c r="D62" i="46" s="1"/>
  <c r="H1303" i="53"/>
  <c r="I1303" i="53" s="1"/>
  <c r="H1300" i="53"/>
  <c r="I1300" i="53" s="1"/>
  <c r="H1302" i="53"/>
  <c r="I1302" i="53" s="1"/>
  <c r="H1301" i="53"/>
  <c r="I1301" i="53" s="1"/>
  <c r="H1294" i="53"/>
  <c r="I1294" i="53" s="1"/>
  <c r="H1286" i="53"/>
  <c r="I1286" i="53" s="1"/>
  <c r="H1295" i="53"/>
  <c r="I1295" i="53" s="1"/>
  <c r="H1287" i="53"/>
  <c r="I1287" i="53" s="1"/>
  <c r="H1292" i="53"/>
  <c r="I1292" i="53" s="1"/>
  <c r="H1284" i="53"/>
  <c r="I1284" i="53" s="1"/>
  <c r="H1293" i="53"/>
  <c r="I1293" i="53" s="1"/>
  <c r="H1285" i="53"/>
  <c r="I1285" i="53" s="1"/>
  <c r="H1298" i="53"/>
  <c r="I1298" i="53" s="1"/>
  <c r="H1296" i="53"/>
  <c r="I1296" i="53" s="1"/>
  <c r="H1290" i="53"/>
  <c r="I1290" i="53" s="1"/>
  <c r="H1299" i="53"/>
  <c r="I1299" i="53" s="1"/>
  <c r="H1291" i="53"/>
  <c r="I1291" i="53" s="1"/>
  <c r="H1288" i="53"/>
  <c r="I1288" i="53" s="1"/>
  <c r="H1297" i="53"/>
  <c r="I1297" i="53" s="1"/>
  <c r="H1289" i="53"/>
  <c r="I1289" i="53" s="1"/>
  <c r="H403" i="53"/>
  <c r="I403" i="53" s="1"/>
  <c r="H401" i="53"/>
  <c r="I401" i="53" s="1"/>
  <c r="H393" i="53"/>
  <c r="I393" i="53" s="1"/>
  <c r="H385" i="53"/>
  <c r="I385" i="53" s="1"/>
  <c r="H399" i="53"/>
  <c r="I399" i="53" s="1"/>
  <c r="H391" i="53"/>
  <c r="I391" i="53" s="1"/>
  <c r="H397" i="53"/>
  <c r="I397" i="53" s="1"/>
  <c r="H389" i="53"/>
  <c r="I389" i="53" s="1"/>
  <c r="H402" i="53"/>
  <c r="I402" i="53" s="1"/>
  <c r="H400" i="53"/>
  <c r="I400" i="53" s="1"/>
  <c r="H395" i="53"/>
  <c r="I395" i="53" s="1"/>
  <c r="H387" i="53"/>
  <c r="I387" i="53" s="1"/>
  <c r="H396" i="53"/>
  <c r="I396" i="53" s="1"/>
  <c r="H388" i="53"/>
  <c r="I388" i="53" s="1"/>
  <c r="H394" i="53"/>
  <c r="I394" i="53" s="1"/>
  <c r="H386" i="53"/>
  <c r="I386" i="53" s="1"/>
  <c r="H392" i="53"/>
  <c r="I392" i="53" s="1"/>
  <c r="H384" i="53"/>
  <c r="I384" i="53" s="1"/>
  <c r="H398" i="53"/>
  <c r="I398" i="53" s="1"/>
  <c r="H390" i="53"/>
  <c r="I390" i="53" s="1"/>
  <c r="H461" i="53"/>
  <c r="I461" i="53" s="1"/>
  <c r="H457" i="53"/>
  <c r="I457" i="53" s="1"/>
  <c r="H456" i="53"/>
  <c r="I456" i="53" s="1"/>
  <c r="H448" i="53"/>
  <c r="I448" i="53" s="1"/>
  <c r="H455" i="53"/>
  <c r="I455" i="53" s="1"/>
  <c r="H454" i="53"/>
  <c r="I454" i="53" s="1"/>
  <c r="H446" i="53"/>
  <c r="I446" i="53" s="1"/>
  <c r="H463" i="53"/>
  <c r="I463" i="53" s="1"/>
  <c r="H462" i="53"/>
  <c r="I462" i="53" s="1"/>
  <c r="H460" i="53"/>
  <c r="I460" i="53" s="1"/>
  <c r="H452" i="53"/>
  <c r="I452" i="53" s="1"/>
  <c r="H444" i="53"/>
  <c r="I444" i="53" s="1"/>
  <c r="H459" i="53"/>
  <c r="I459" i="53" s="1"/>
  <c r="H458" i="53"/>
  <c r="I458" i="53" s="1"/>
  <c r="H450" i="53"/>
  <c r="I450" i="53" s="1"/>
  <c r="H453" i="53"/>
  <c r="I453" i="53" s="1"/>
  <c r="H445" i="53"/>
  <c r="I445" i="53" s="1"/>
  <c r="H451" i="53"/>
  <c r="I451" i="53" s="1"/>
  <c r="H449" i="53"/>
  <c r="I449" i="53" s="1"/>
  <c r="H447" i="53"/>
  <c r="I447" i="53" s="1"/>
  <c r="J1178" i="53"/>
  <c r="K1178" i="53" s="1"/>
  <c r="AF32" i="19"/>
  <c r="U35" i="46"/>
  <c r="AF5" i="34"/>
  <c r="U22" i="46"/>
  <c r="I22" i="46" s="1"/>
  <c r="V14" i="46"/>
  <c r="C14" i="46" s="1"/>
  <c r="D14" i="46" s="1"/>
  <c r="V34" i="46"/>
  <c r="C34" i="46" s="1"/>
  <c r="D34" i="46" s="1"/>
  <c r="V8" i="46"/>
  <c r="C8" i="46" s="1"/>
  <c r="D8" i="46" s="1"/>
  <c r="AF59" i="5"/>
  <c r="U61" i="46"/>
  <c r="AF5" i="32"/>
  <c r="U20" i="46"/>
  <c r="I20" i="46" s="1"/>
  <c r="AF5" i="36"/>
  <c r="U24" i="46"/>
  <c r="I24" i="46" s="1"/>
  <c r="AF59" i="17"/>
  <c r="AF32" i="24"/>
  <c r="U40" i="46"/>
  <c r="AF59" i="27"/>
  <c r="AF59" i="44"/>
  <c r="V19" i="46"/>
  <c r="C19" i="46" s="1"/>
  <c r="D19" i="46" s="1"/>
  <c r="V18" i="46"/>
  <c r="C18" i="46" s="1"/>
  <c r="D18" i="46" s="1"/>
  <c r="V12" i="46"/>
  <c r="C12" i="46" s="1"/>
  <c r="D12" i="46" s="1"/>
  <c r="V50" i="46"/>
  <c r="C50" i="46" s="1"/>
  <c r="D50" i="46" s="1"/>
  <c r="V36" i="46"/>
  <c r="C36" i="46" s="1"/>
  <c r="D36" i="46" s="1"/>
  <c r="AA6" i="44"/>
  <c r="AF6" i="44" s="1"/>
  <c r="Z5" i="44"/>
  <c r="AA5" i="44" s="1"/>
  <c r="U124" i="46" s="1"/>
  <c r="V124" i="46" s="1"/>
  <c r="Z33" i="44"/>
  <c r="AA34" i="44"/>
  <c r="AF34" i="44" s="1"/>
  <c r="AA63" i="43"/>
  <c r="AF63" i="43" s="1"/>
  <c r="Z62" i="43"/>
  <c r="AA35" i="43"/>
  <c r="AF35" i="43" s="1"/>
  <c r="Z34" i="43"/>
  <c r="AA6" i="43"/>
  <c r="AF6" i="43" s="1"/>
  <c r="Z5" i="43"/>
  <c r="AA5" i="43" s="1"/>
  <c r="U123" i="46" s="1"/>
  <c r="V123" i="46" s="1"/>
  <c r="AA7" i="42"/>
  <c r="AF7" i="42" s="1"/>
  <c r="Z6" i="42"/>
  <c r="Z35" i="42"/>
  <c r="AA36" i="42"/>
  <c r="AF36" i="42" s="1"/>
  <c r="AA60" i="41"/>
  <c r="AF60" i="41" s="1"/>
  <c r="Z59" i="41"/>
  <c r="AA59" i="41" s="1"/>
  <c r="AA6" i="41"/>
  <c r="AF6" i="41" s="1"/>
  <c r="Z5" i="41"/>
  <c r="AA5" i="41" s="1"/>
  <c r="U121" i="46" s="1"/>
  <c r="V121" i="46" s="1"/>
  <c r="AA33" i="41"/>
  <c r="AF33" i="41" s="1"/>
  <c r="Z32" i="41"/>
  <c r="AA32" i="41" s="1"/>
  <c r="U149" i="46" s="1"/>
  <c r="V149" i="46" s="1"/>
  <c r="AA34" i="40"/>
  <c r="AF34" i="40" s="1"/>
  <c r="Z33" i="40"/>
  <c r="Z6" i="40"/>
  <c r="AA7" i="40"/>
  <c r="AF7" i="40" s="1"/>
  <c r="AA65" i="40"/>
  <c r="AF65" i="40" s="1"/>
  <c r="Z64" i="40"/>
  <c r="AA7" i="39"/>
  <c r="AF7" i="39" s="1"/>
  <c r="Z6" i="39"/>
  <c r="AA61" i="39"/>
  <c r="AF61" i="39" s="1"/>
  <c r="Z60" i="39"/>
  <c r="AA33" i="39"/>
  <c r="AF33" i="39" s="1"/>
  <c r="Z32" i="39"/>
  <c r="AA32" i="39" s="1"/>
  <c r="U147" i="46" s="1"/>
  <c r="V147" i="46" s="1"/>
  <c r="Z59" i="38"/>
  <c r="AA59" i="38" s="1"/>
  <c r="AA60" i="38"/>
  <c r="AF60" i="38" s="1"/>
  <c r="Z5" i="38"/>
  <c r="AA5" i="38" s="1"/>
  <c r="U118" i="46" s="1"/>
  <c r="V118" i="46" s="1"/>
  <c r="AA6" i="38"/>
  <c r="AF6" i="38" s="1"/>
  <c r="AA34" i="38"/>
  <c r="AF34" i="38" s="1"/>
  <c r="Z33" i="38"/>
  <c r="AA62" i="37"/>
  <c r="AF62" i="37" s="1"/>
  <c r="Z61" i="37"/>
  <c r="Z34" i="36"/>
  <c r="AA35" i="36"/>
  <c r="AF35" i="36" s="1"/>
  <c r="AA62" i="35"/>
  <c r="AF62" i="35" s="1"/>
  <c r="Z61" i="35"/>
  <c r="Z11" i="35"/>
  <c r="AA12" i="35"/>
  <c r="AF12" i="35" s="1"/>
  <c r="AA33" i="35"/>
  <c r="AF33" i="35" s="1"/>
  <c r="Z32" i="35"/>
  <c r="AA32" i="35" s="1"/>
  <c r="U143" i="46" s="1"/>
  <c r="V143" i="46" s="1"/>
  <c r="AA63" i="34"/>
  <c r="AF63" i="34" s="1"/>
  <c r="Z62" i="34"/>
  <c r="AA33" i="33"/>
  <c r="AF33" i="33" s="1"/>
  <c r="Z32" i="33"/>
  <c r="AA32" i="33" s="1"/>
  <c r="U141" i="46" s="1"/>
  <c r="V141" i="46" s="1"/>
  <c r="AA63" i="33"/>
  <c r="AF63" i="33" s="1"/>
  <c r="Z62" i="33"/>
  <c r="AA10" i="33"/>
  <c r="AF10" i="33" s="1"/>
  <c r="Z9" i="33"/>
  <c r="AA62" i="31"/>
  <c r="AF62" i="31" s="1"/>
  <c r="Z61" i="31"/>
  <c r="AA62" i="30"/>
  <c r="AF62" i="30" s="1"/>
  <c r="Z61" i="30"/>
  <c r="AA6" i="29"/>
  <c r="AF6" i="29" s="1"/>
  <c r="Z5" i="29"/>
  <c r="AA5" i="29" s="1"/>
  <c r="U109" i="46" s="1"/>
  <c r="V109" i="46" s="1"/>
  <c r="AA34" i="29"/>
  <c r="AF34" i="29" s="1"/>
  <c r="Z33" i="29"/>
  <c r="AA60" i="29"/>
  <c r="AF60" i="29" s="1"/>
  <c r="Z59" i="29"/>
  <c r="AA59" i="29" s="1"/>
  <c r="AA33" i="28"/>
  <c r="AF33" i="28" s="1"/>
  <c r="Z32" i="28"/>
  <c r="AA32" i="28" s="1"/>
  <c r="U136" i="46" s="1"/>
  <c r="V136" i="46" s="1"/>
  <c r="AA36" i="26"/>
  <c r="AF36" i="26" s="1"/>
  <c r="Z35" i="26"/>
  <c r="AA64" i="26"/>
  <c r="AF64" i="26" s="1"/>
  <c r="Z63" i="26"/>
  <c r="Z32" i="25"/>
  <c r="AA32" i="25" s="1"/>
  <c r="U133" i="46" s="1"/>
  <c r="V133" i="46" s="1"/>
  <c r="AA33" i="25"/>
  <c r="AF33" i="25" s="1"/>
  <c r="AA60" i="25"/>
  <c r="AF60" i="25" s="1"/>
  <c r="Z59" i="25"/>
  <c r="AA59" i="25" s="1"/>
  <c r="AA61" i="24"/>
  <c r="AF61" i="24" s="1"/>
  <c r="Z60" i="24"/>
  <c r="Z36" i="23"/>
  <c r="AA37" i="23"/>
  <c r="AF37" i="23" s="1"/>
  <c r="Z62" i="23"/>
  <c r="AA63" i="23"/>
  <c r="AF63" i="23" s="1"/>
  <c r="AA9" i="23"/>
  <c r="AF9" i="23" s="1"/>
  <c r="Z8" i="23"/>
  <c r="AA60" i="22"/>
  <c r="AF60" i="22" s="1"/>
  <c r="Z59" i="22"/>
  <c r="AA59" i="22" s="1"/>
  <c r="Z7" i="22"/>
  <c r="AA8" i="22"/>
  <c r="AF8" i="22" s="1"/>
  <c r="AA33" i="22"/>
  <c r="AF33" i="22" s="1"/>
  <c r="Z32" i="22"/>
  <c r="AA32" i="22" s="1"/>
  <c r="U130" i="46" s="1"/>
  <c r="V130" i="46" s="1"/>
  <c r="Z61" i="21"/>
  <c r="AA62" i="21"/>
  <c r="AF62" i="21" s="1"/>
  <c r="Z33" i="21"/>
  <c r="AA34" i="21"/>
  <c r="AF34" i="21" s="1"/>
  <c r="AA9" i="21"/>
  <c r="AF9" i="21" s="1"/>
  <c r="Z8" i="21"/>
  <c r="Z61" i="20"/>
  <c r="AA62" i="20"/>
  <c r="AF62" i="20" s="1"/>
  <c r="AA60" i="19"/>
  <c r="AF60" i="19" s="1"/>
  <c r="Z59" i="19"/>
  <c r="AA59" i="19" s="1"/>
  <c r="AA6" i="19"/>
  <c r="AF6" i="19" s="1"/>
  <c r="Z5" i="19"/>
  <c r="AA5" i="19" s="1"/>
  <c r="U99" i="46" s="1"/>
  <c r="V99" i="46" s="1"/>
  <c r="Z33" i="5"/>
  <c r="AA34" i="5"/>
  <c r="AF34" i="5" s="1"/>
  <c r="U63" i="46" l="1"/>
  <c r="V63" i="46" s="1"/>
  <c r="C63" i="46" s="1"/>
  <c r="D63" i="46" s="1"/>
  <c r="U155" i="46"/>
  <c r="V155" i="46" s="1"/>
  <c r="U69" i="46"/>
  <c r="V69" i="46" s="1"/>
  <c r="C69" i="46" s="1"/>
  <c r="D69" i="46" s="1"/>
  <c r="U161" i="46"/>
  <c r="V161" i="46" s="1"/>
  <c r="U85" i="46"/>
  <c r="V85" i="46" s="1"/>
  <c r="C85" i="46" s="1"/>
  <c r="D85" i="46" s="1"/>
  <c r="U177" i="46"/>
  <c r="V177" i="46" s="1"/>
  <c r="U66" i="46"/>
  <c r="V66" i="46" s="1"/>
  <c r="C66" i="46" s="1"/>
  <c r="D66" i="46" s="1"/>
  <c r="U158" i="46"/>
  <c r="V158" i="46" s="1"/>
  <c r="U73" i="46"/>
  <c r="V73" i="46" s="1"/>
  <c r="C73" i="46" s="1"/>
  <c r="D73" i="46" s="1"/>
  <c r="U165" i="46"/>
  <c r="V165" i="46" s="1"/>
  <c r="U82" i="46"/>
  <c r="V82" i="46" s="1"/>
  <c r="C82" i="46" s="1"/>
  <c r="D82" i="46" s="1"/>
  <c r="U174" i="46"/>
  <c r="V174" i="46" s="1"/>
  <c r="J976" i="53"/>
  <c r="K976" i="53" s="1"/>
  <c r="J1165" i="53"/>
  <c r="K1165" i="53" s="1"/>
  <c r="J450" i="53"/>
  <c r="K450" i="53" s="1"/>
  <c r="J452" i="53"/>
  <c r="K452" i="53" s="1"/>
  <c r="J456" i="53"/>
  <c r="K456" i="53" s="1"/>
  <c r="J390" i="53"/>
  <c r="K390" i="53" s="1"/>
  <c r="J386" i="53"/>
  <c r="K386" i="53" s="1"/>
  <c r="J387" i="53"/>
  <c r="K387" i="53" s="1"/>
  <c r="J389" i="53"/>
  <c r="K389" i="53" s="1"/>
  <c r="J385" i="53"/>
  <c r="K385" i="53" s="1"/>
  <c r="J1298" i="53"/>
  <c r="K1298" i="53" s="1"/>
  <c r="J1303" i="53"/>
  <c r="K1303" i="53" s="1"/>
  <c r="J1021" i="53"/>
  <c r="K1021" i="53" s="1"/>
  <c r="J966" i="53"/>
  <c r="K966" i="53" s="1"/>
  <c r="J1529" i="53"/>
  <c r="K1529" i="53" s="1"/>
  <c r="J170" i="53"/>
  <c r="K170" i="53" s="1"/>
  <c r="J172" i="53"/>
  <c r="K172" i="53" s="1"/>
  <c r="J166" i="53"/>
  <c r="K166" i="53" s="1"/>
  <c r="J176" i="53"/>
  <c r="K176" i="53" s="1"/>
  <c r="J1277" i="53"/>
  <c r="K1277" i="53" s="1"/>
  <c r="J1283" i="53"/>
  <c r="K1283" i="53" s="1"/>
  <c r="J1083" i="53"/>
  <c r="K1083" i="53" s="1"/>
  <c r="J115" i="53"/>
  <c r="K115" i="53" s="1"/>
  <c r="J105" i="53"/>
  <c r="K105" i="53" s="1"/>
  <c r="J120" i="53"/>
  <c r="K120" i="53" s="1"/>
  <c r="J110" i="53"/>
  <c r="K110" i="53" s="1"/>
  <c r="J973" i="53"/>
  <c r="K973" i="53" s="1"/>
  <c r="J659" i="53"/>
  <c r="K659" i="53" s="1"/>
  <c r="J1540" i="53"/>
  <c r="K1540" i="53" s="1"/>
  <c r="J1538" i="53"/>
  <c r="K1538" i="53" s="1"/>
  <c r="J130" i="53"/>
  <c r="K130" i="53" s="1"/>
  <c r="J134" i="53"/>
  <c r="K134" i="53" s="1"/>
  <c r="J142" i="53"/>
  <c r="K142" i="53" s="1"/>
  <c r="J136" i="53"/>
  <c r="K136" i="53" s="1"/>
  <c r="J138" i="53"/>
  <c r="K138" i="53" s="1"/>
  <c r="J681" i="53"/>
  <c r="K681" i="53" s="1"/>
  <c r="J1670" i="53"/>
  <c r="K1670" i="53" s="1"/>
  <c r="J1674" i="53"/>
  <c r="K1674" i="53" s="1"/>
  <c r="J1683" i="53"/>
  <c r="K1683" i="53" s="1"/>
  <c r="J1682" i="53"/>
  <c r="K1682" i="53" s="1"/>
  <c r="J1671" i="53"/>
  <c r="K1671" i="53" s="1"/>
  <c r="J377" i="53"/>
  <c r="K377" i="53" s="1"/>
  <c r="J974" i="53"/>
  <c r="K974" i="53" s="1"/>
  <c r="J451" i="53"/>
  <c r="K451" i="53" s="1"/>
  <c r="J460" i="53"/>
  <c r="K460" i="53" s="1"/>
  <c r="J454" i="53"/>
  <c r="K454" i="53" s="1"/>
  <c r="J398" i="53"/>
  <c r="K398" i="53" s="1"/>
  <c r="J394" i="53"/>
  <c r="K394" i="53" s="1"/>
  <c r="J395" i="53"/>
  <c r="K395" i="53" s="1"/>
  <c r="J397" i="53"/>
  <c r="K397" i="53" s="1"/>
  <c r="J393" i="53"/>
  <c r="K393" i="53" s="1"/>
  <c r="J1301" i="53"/>
  <c r="K1301" i="53" s="1"/>
  <c r="J1020" i="53"/>
  <c r="K1020" i="53" s="1"/>
  <c r="J964" i="53"/>
  <c r="K964" i="53" s="1"/>
  <c r="J647" i="53"/>
  <c r="K647" i="53" s="1"/>
  <c r="J1528" i="53"/>
  <c r="K1528" i="53" s="1"/>
  <c r="J171" i="53"/>
  <c r="K171" i="53" s="1"/>
  <c r="J180" i="53"/>
  <c r="K180" i="53" s="1"/>
  <c r="J174" i="53"/>
  <c r="K174" i="53" s="1"/>
  <c r="J177" i="53"/>
  <c r="K177" i="53" s="1"/>
  <c r="J1282" i="53"/>
  <c r="K1282" i="53" s="1"/>
  <c r="J1080" i="53"/>
  <c r="K1080" i="53" s="1"/>
  <c r="J109" i="53"/>
  <c r="K109" i="53" s="1"/>
  <c r="J113" i="53"/>
  <c r="K113" i="53" s="1"/>
  <c r="J106" i="53"/>
  <c r="K106" i="53" s="1"/>
  <c r="J116" i="53"/>
  <c r="K116" i="53" s="1"/>
  <c r="J118" i="53"/>
  <c r="K118" i="53" s="1"/>
  <c r="J971" i="53"/>
  <c r="K971" i="53" s="1"/>
  <c r="J657" i="53"/>
  <c r="K657" i="53" s="1"/>
  <c r="J368" i="53"/>
  <c r="K368" i="53" s="1"/>
  <c r="J965" i="53"/>
  <c r="K965" i="53" s="1"/>
  <c r="J967" i="53"/>
  <c r="K967" i="53" s="1"/>
  <c r="J124" i="53"/>
  <c r="K124" i="53" s="1"/>
  <c r="J143" i="53"/>
  <c r="K143" i="53" s="1"/>
  <c r="J141" i="53"/>
  <c r="K141" i="53" s="1"/>
  <c r="J131" i="53"/>
  <c r="K131" i="53" s="1"/>
  <c r="J1664" i="53"/>
  <c r="K1664" i="53" s="1"/>
  <c r="J1667" i="53"/>
  <c r="K1667" i="53" s="1"/>
  <c r="J1669" i="53"/>
  <c r="K1669" i="53" s="1"/>
  <c r="J462" i="53"/>
  <c r="K462" i="53" s="1"/>
  <c r="J455" i="53"/>
  <c r="K455" i="53" s="1"/>
  <c r="J461" i="53"/>
  <c r="K461" i="53" s="1"/>
  <c r="J384" i="53"/>
  <c r="K384" i="53" s="1"/>
  <c r="J388" i="53"/>
  <c r="K388" i="53" s="1"/>
  <c r="J400" i="53"/>
  <c r="K400" i="53" s="1"/>
  <c r="J391" i="53"/>
  <c r="K391" i="53" s="1"/>
  <c r="J401" i="53"/>
  <c r="K401" i="53" s="1"/>
  <c r="J1302" i="53"/>
  <c r="K1302" i="53" s="1"/>
  <c r="J1022" i="53"/>
  <c r="K1022" i="53" s="1"/>
  <c r="J979" i="53"/>
  <c r="K979" i="53" s="1"/>
  <c r="J369" i="53"/>
  <c r="K369" i="53" s="1"/>
  <c r="J165" i="53"/>
  <c r="K165" i="53" s="1"/>
  <c r="J183" i="53"/>
  <c r="K183" i="53" s="1"/>
  <c r="J175" i="53"/>
  <c r="K175" i="53" s="1"/>
  <c r="J182" i="53"/>
  <c r="K182" i="53" s="1"/>
  <c r="J1281" i="53"/>
  <c r="K1281" i="53" s="1"/>
  <c r="J1078" i="53"/>
  <c r="K1078" i="53" s="1"/>
  <c r="J1082" i="53"/>
  <c r="K1082" i="53" s="1"/>
  <c r="J117" i="53"/>
  <c r="K117" i="53" s="1"/>
  <c r="J104" i="53"/>
  <c r="K104" i="53" s="1"/>
  <c r="J114" i="53"/>
  <c r="K114" i="53" s="1"/>
  <c r="J123" i="53"/>
  <c r="K123" i="53" s="1"/>
  <c r="J121" i="53"/>
  <c r="K121" i="53" s="1"/>
  <c r="J977" i="53"/>
  <c r="K977" i="53" s="1"/>
  <c r="J653" i="53"/>
  <c r="K653" i="53" s="1"/>
  <c r="J375" i="53"/>
  <c r="K375" i="53" s="1"/>
  <c r="J978" i="53"/>
  <c r="K978" i="53" s="1"/>
  <c r="J649" i="53"/>
  <c r="K649" i="53" s="1"/>
  <c r="J1518" i="53"/>
  <c r="K1518" i="53" s="1"/>
  <c r="J132" i="53"/>
  <c r="K132" i="53" s="1"/>
  <c r="J127" i="53"/>
  <c r="K127" i="53" s="1"/>
  <c r="J677" i="53"/>
  <c r="K677" i="53" s="1"/>
  <c r="J1672" i="53"/>
  <c r="K1672" i="53" s="1"/>
  <c r="J1665" i="53"/>
  <c r="K1665" i="53" s="1"/>
  <c r="J1675" i="53"/>
  <c r="K1675" i="53" s="1"/>
  <c r="J1677" i="53"/>
  <c r="K1677" i="53" s="1"/>
  <c r="J972" i="53"/>
  <c r="K972" i="53" s="1"/>
  <c r="J658" i="53"/>
  <c r="K658" i="53" s="1"/>
  <c r="J970" i="53"/>
  <c r="K970" i="53" s="1"/>
  <c r="J655" i="53"/>
  <c r="K655" i="53" s="1"/>
  <c r="J1168" i="53"/>
  <c r="K1168" i="53" s="1"/>
  <c r="J447" i="53"/>
  <c r="K447" i="53" s="1"/>
  <c r="J453" i="53"/>
  <c r="K453" i="53" s="1"/>
  <c r="J444" i="53"/>
  <c r="K444" i="53" s="1"/>
  <c r="J463" i="53"/>
  <c r="K463" i="53" s="1"/>
  <c r="J392" i="53"/>
  <c r="K392" i="53" s="1"/>
  <c r="J396" i="53"/>
  <c r="K396" i="53" s="1"/>
  <c r="J402" i="53"/>
  <c r="K402" i="53" s="1"/>
  <c r="J399" i="53"/>
  <c r="K399" i="53" s="1"/>
  <c r="J403" i="53"/>
  <c r="K403" i="53" s="1"/>
  <c r="J1300" i="53"/>
  <c r="K1300" i="53" s="1"/>
  <c r="J1023" i="53"/>
  <c r="K1023" i="53" s="1"/>
  <c r="J968" i="53"/>
  <c r="K968" i="53" s="1"/>
  <c r="J167" i="53"/>
  <c r="K167" i="53" s="1"/>
  <c r="J173" i="53"/>
  <c r="K173" i="53" s="1"/>
  <c r="J164" i="53"/>
  <c r="K164" i="53" s="1"/>
  <c r="J181" i="53"/>
  <c r="K181" i="53" s="1"/>
  <c r="J1280" i="53"/>
  <c r="K1280" i="53" s="1"/>
  <c r="J1081" i="53"/>
  <c r="K1081" i="53" s="1"/>
  <c r="J107" i="53"/>
  <c r="K107" i="53" s="1"/>
  <c r="J111" i="53"/>
  <c r="K111" i="53" s="1"/>
  <c r="J112" i="53"/>
  <c r="K112" i="53" s="1"/>
  <c r="J119" i="53"/>
  <c r="K119" i="53" s="1"/>
  <c r="J122" i="53"/>
  <c r="K122" i="53" s="1"/>
  <c r="J975" i="53"/>
  <c r="K975" i="53" s="1"/>
  <c r="J1527" i="53"/>
  <c r="K1527" i="53" s="1"/>
  <c r="J645" i="53"/>
  <c r="K645" i="53" s="1"/>
  <c r="J1509" i="53"/>
  <c r="K1509" i="53" s="1"/>
  <c r="J1180" i="53"/>
  <c r="K1180" i="53" s="1"/>
  <c r="J133" i="53"/>
  <c r="K133" i="53" s="1"/>
  <c r="J135" i="53"/>
  <c r="K135" i="53" s="1"/>
  <c r="J679" i="53"/>
  <c r="K679" i="53" s="1"/>
  <c r="J682" i="53"/>
  <c r="K682" i="53" s="1"/>
  <c r="J680" i="53"/>
  <c r="K680" i="53" s="1"/>
  <c r="J1666" i="53"/>
  <c r="K1666" i="53" s="1"/>
  <c r="J1673" i="53"/>
  <c r="K1673" i="53" s="1"/>
  <c r="J1676" i="53"/>
  <c r="K1676" i="53" s="1"/>
  <c r="J1678" i="53"/>
  <c r="K1678" i="53" s="1"/>
  <c r="J1681" i="53"/>
  <c r="K1681" i="53" s="1"/>
  <c r="H882" i="53"/>
  <c r="I882" i="53" s="1"/>
  <c r="H877" i="53"/>
  <c r="I877" i="53" s="1"/>
  <c r="H880" i="53"/>
  <c r="I880" i="53" s="1"/>
  <c r="H881" i="53"/>
  <c r="I881" i="53" s="1"/>
  <c r="H883" i="53"/>
  <c r="I883" i="53" s="1"/>
  <c r="H869" i="53"/>
  <c r="I869" i="53" s="1"/>
  <c r="H878" i="53"/>
  <c r="I878" i="53" s="1"/>
  <c r="H870" i="53"/>
  <c r="I870" i="53" s="1"/>
  <c r="H875" i="53"/>
  <c r="I875" i="53" s="1"/>
  <c r="H867" i="53"/>
  <c r="I867" i="53" s="1"/>
  <c r="H876" i="53"/>
  <c r="I876" i="53" s="1"/>
  <c r="H868" i="53"/>
  <c r="I868" i="53" s="1"/>
  <c r="H879" i="53"/>
  <c r="I879" i="53" s="1"/>
  <c r="H873" i="53"/>
  <c r="I873" i="53" s="1"/>
  <c r="H865" i="53"/>
  <c r="I865" i="53" s="1"/>
  <c r="H874" i="53"/>
  <c r="I874" i="53" s="1"/>
  <c r="H866" i="53"/>
  <c r="I866" i="53" s="1"/>
  <c r="H871" i="53"/>
  <c r="I871" i="53" s="1"/>
  <c r="H872" i="53"/>
  <c r="I872" i="53" s="1"/>
  <c r="H864" i="53"/>
  <c r="I864" i="53" s="1"/>
  <c r="H40" i="53"/>
  <c r="I40" i="53" s="1"/>
  <c r="H35" i="53"/>
  <c r="I35" i="53" s="1"/>
  <c r="H27" i="53"/>
  <c r="I27" i="53" s="1"/>
  <c r="H41" i="53"/>
  <c r="I41" i="53" s="1"/>
  <c r="H33" i="53"/>
  <c r="I33" i="53" s="1"/>
  <c r="H25" i="53"/>
  <c r="I25" i="53" s="1"/>
  <c r="H42" i="53"/>
  <c r="I42" i="53" s="1"/>
  <c r="H39" i="53"/>
  <c r="I39" i="53" s="1"/>
  <c r="H31" i="53"/>
  <c r="I31" i="53" s="1"/>
  <c r="H43" i="53"/>
  <c r="I43" i="53" s="1"/>
  <c r="H37" i="53"/>
  <c r="I37" i="53" s="1"/>
  <c r="H29" i="53"/>
  <c r="I29" i="53" s="1"/>
  <c r="H38" i="53"/>
  <c r="I38" i="53" s="1"/>
  <c r="H30" i="53"/>
  <c r="I30" i="53" s="1"/>
  <c r="H36" i="53"/>
  <c r="I36" i="53" s="1"/>
  <c r="H28" i="53"/>
  <c r="I28" i="53" s="1"/>
  <c r="H34" i="53"/>
  <c r="I34" i="53" s="1"/>
  <c r="H26" i="53"/>
  <c r="I26" i="53" s="1"/>
  <c r="H32" i="53"/>
  <c r="I32" i="53" s="1"/>
  <c r="H24" i="53"/>
  <c r="I24" i="53" s="1"/>
  <c r="H641" i="53"/>
  <c r="I641" i="53" s="1"/>
  <c r="H634" i="53"/>
  <c r="I634" i="53" s="1"/>
  <c r="H626" i="53"/>
  <c r="I626" i="53" s="1"/>
  <c r="H640" i="53"/>
  <c r="I640" i="53" s="1"/>
  <c r="H632" i="53"/>
  <c r="I632" i="53" s="1"/>
  <c r="H638" i="53"/>
  <c r="I638" i="53" s="1"/>
  <c r="H630" i="53"/>
  <c r="I630" i="53" s="1"/>
  <c r="H642" i="53"/>
  <c r="I642" i="53" s="1"/>
  <c r="H643" i="53"/>
  <c r="I643" i="53" s="1"/>
  <c r="H636" i="53"/>
  <c r="I636" i="53" s="1"/>
  <c r="H628" i="53"/>
  <c r="I628" i="53" s="1"/>
  <c r="H637" i="53"/>
  <c r="I637" i="53" s="1"/>
  <c r="H629" i="53"/>
  <c r="I629" i="53" s="1"/>
  <c r="H635" i="53"/>
  <c r="I635" i="53" s="1"/>
  <c r="H627" i="53"/>
  <c r="I627" i="53" s="1"/>
  <c r="H624" i="53"/>
  <c r="I624" i="53" s="1"/>
  <c r="H633" i="53"/>
  <c r="I633" i="53" s="1"/>
  <c r="H625" i="53"/>
  <c r="I625" i="53" s="1"/>
  <c r="H639" i="53"/>
  <c r="I639" i="53" s="1"/>
  <c r="H631" i="53"/>
  <c r="I631" i="53" s="1"/>
  <c r="H758" i="53"/>
  <c r="I758" i="53" s="1"/>
  <c r="H750" i="53"/>
  <c r="I750" i="53" s="1"/>
  <c r="H763" i="53"/>
  <c r="I763" i="53" s="1"/>
  <c r="H760" i="53"/>
  <c r="I760" i="53" s="1"/>
  <c r="H756" i="53"/>
  <c r="I756" i="53" s="1"/>
  <c r="H762" i="53"/>
  <c r="I762" i="53" s="1"/>
  <c r="H761" i="53"/>
  <c r="I761" i="53" s="1"/>
  <c r="H754" i="53"/>
  <c r="I754" i="53" s="1"/>
  <c r="H746" i="53"/>
  <c r="I746" i="53" s="1"/>
  <c r="H752" i="53"/>
  <c r="I752" i="53" s="1"/>
  <c r="H753" i="53"/>
  <c r="I753" i="53" s="1"/>
  <c r="H745" i="53"/>
  <c r="I745" i="53" s="1"/>
  <c r="H748" i="53"/>
  <c r="I748" i="53" s="1"/>
  <c r="H744" i="53"/>
  <c r="I744" i="53" s="1"/>
  <c r="H759" i="53"/>
  <c r="I759" i="53" s="1"/>
  <c r="H751" i="53"/>
  <c r="I751" i="53" s="1"/>
  <c r="H757" i="53"/>
  <c r="I757" i="53" s="1"/>
  <c r="H749" i="53"/>
  <c r="I749" i="53" s="1"/>
  <c r="H755" i="53"/>
  <c r="I755" i="53" s="1"/>
  <c r="H747" i="53"/>
  <c r="I747" i="53" s="1"/>
  <c r="H1558" i="53"/>
  <c r="I1558" i="53" s="1"/>
  <c r="H1557" i="53"/>
  <c r="I1557" i="53" s="1"/>
  <c r="H1549" i="53"/>
  <c r="I1549" i="53" s="1"/>
  <c r="H1562" i="53"/>
  <c r="I1562" i="53" s="1"/>
  <c r="H1556" i="53"/>
  <c r="I1556" i="53" s="1"/>
  <c r="H1555" i="53"/>
  <c r="I1555" i="53" s="1"/>
  <c r="H1547" i="53"/>
  <c r="I1547" i="53" s="1"/>
  <c r="H1563" i="53"/>
  <c r="I1563" i="53" s="1"/>
  <c r="H1553" i="53"/>
  <c r="I1553" i="53" s="1"/>
  <c r="H1545" i="53"/>
  <c r="I1545" i="53" s="1"/>
  <c r="H1561" i="53"/>
  <c r="I1561" i="53" s="1"/>
  <c r="H1560" i="53"/>
  <c r="I1560" i="53" s="1"/>
  <c r="H1559" i="53"/>
  <c r="I1559" i="53" s="1"/>
  <c r="H1551" i="53"/>
  <c r="I1551" i="53" s="1"/>
  <c r="H1554" i="53"/>
  <c r="I1554" i="53" s="1"/>
  <c r="H1546" i="53"/>
  <c r="I1546" i="53" s="1"/>
  <c r="H1552" i="53"/>
  <c r="I1552" i="53" s="1"/>
  <c r="H1544" i="53"/>
  <c r="I1544" i="53" s="1"/>
  <c r="H1550" i="53"/>
  <c r="I1550" i="53" s="1"/>
  <c r="H1548" i="53"/>
  <c r="I1548" i="53" s="1"/>
  <c r="J1294" i="53"/>
  <c r="K1294" i="53" s="1"/>
  <c r="J1013" i="53"/>
  <c r="K1013" i="53" s="1"/>
  <c r="J666" i="53"/>
  <c r="K666" i="53" s="1"/>
  <c r="H21" i="53"/>
  <c r="I21" i="53" s="1"/>
  <c r="H20" i="53"/>
  <c r="I20" i="53" s="1"/>
  <c r="H12" i="53"/>
  <c r="I12" i="53" s="1"/>
  <c r="H4" i="53"/>
  <c r="I4" i="53" s="1"/>
  <c r="H23" i="53"/>
  <c r="I23" i="53" s="1"/>
  <c r="H22" i="53"/>
  <c r="I22" i="53" s="1"/>
  <c r="H18" i="53"/>
  <c r="I18" i="53" s="1"/>
  <c r="H10" i="53"/>
  <c r="I10" i="53" s="1"/>
  <c r="H16" i="53"/>
  <c r="I16" i="53" s="1"/>
  <c r="H8" i="53"/>
  <c r="I8" i="53" s="1"/>
  <c r="H14" i="53"/>
  <c r="I14" i="53" s="1"/>
  <c r="H6" i="53"/>
  <c r="I6" i="53" s="1"/>
  <c r="H15" i="53"/>
  <c r="I15" i="53" s="1"/>
  <c r="H7" i="53"/>
  <c r="I7" i="53" s="1"/>
  <c r="H13" i="53"/>
  <c r="I13" i="53" s="1"/>
  <c r="H5" i="53"/>
  <c r="I5" i="53" s="1"/>
  <c r="H19" i="53"/>
  <c r="I19" i="53" s="1"/>
  <c r="H11" i="53"/>
  <c r="I11" i="53" s="1"/>
  <c r="H17" i="53"/>
  <c r="I17" i="53" s="1"/>
  <c r="H9" i="53"/>
  <c r="I9" i="53" s="1"/>
  <c r="J1265" i="53"/>
  <c r="K1265" i="53" s="1"/>
  <c r="J676" i="53"/>
  <c r="K676" i="53" s="1"/>
  <c r="H941" i="53"/>
  <c r="I941" i="53" s="1"/>
  <c r="H937" i="53"/>
  <c r="I937" i="53" s="1"/>
  <c r="H929" i="53"/>
  <c r="I929" i="53" s="1"/>
  <c r="H935" i="53"/>
  <c r="I935" i="53" s="1"/>
  <c r="H933" i="53"/>
  <c r="I933" i="53" s="1"/>
  <c r="H942" i="53"/>
  <c r="I942" i="53" s="1"/>
  <c r="H943" i="53"/>
  <c r="I943" i="53" s="1"/>
  <c r="H939" i="53"/>
  <c r="I939" i="53" s="1"/>
  <c r="H931" i="53"/>
  <c r="I931" i="53" s="1"/>
  <c r="H927" i="53"/>
  <c r="I927" i="53" s="1"/>
  <c r="H940" i="53"/>
  <c r="I940" i="53" s="1"/>
  <c r="H932" i="53"/>
  <c r="I932" i="53" s="1"/>
  <c r="H924" i="53"/>
  <c r="I924" i="53" s="1"/>
  <c r="H938" i="53"/>
  <c r="I938" i="53" s="1"/>
  <c r="H930" i="53"/>
  <c r="I930" i="53" s="1"/>
  <c r="H925" i="53"/>
  <c r="I925" i="53" s="1"/>
  <c r="H936" i="53"/>
  <c r="I936" i="53" s="1"/>
  <c r="H928" i="53"/>
  <c r="I928" i="53" s="1"/>
  <c r="H934" i="53"/>
  <c r="I934" i="53" s="1"/>
  <c r="H926" i="53"/>
  <c r="I926" i="53" s="1"/>
  <c r="H1200" i="53"/>
  <c r="I1200" i="53" s="1"/>
  <c r="H1201" i="53"/>
  <c r="I1201" i="53" s="1"/>
  <c r="H1203" i="53"/>
  <c r="I1203" i="53" s="1"/>
  <c r="H1192" i="53"/>
  <c r="I1192" i="53" s="1"/>
  <c r="H1184" i="53"/>
  <c r="I1184" i="53" s="1"/>
  <c r="H1199" i="53"/>
  <c r="I1199" i="53" s="1"/>
  <c r="H1198" i="53"/>
  <c r="I1198" i="53" s="1"/>
  <c r="H1190" i="53"/>
  <c r="I1190" i="53" s="1"/>
  <c r="H1197" i="53"/>
  <c r="I1197" i="53" s="1"/>
  <c r="H1196" i="53"/>
  <c r="I1196" i="53" s="1"/>
  <c r="H1188" i="53"/>
  <c r="I1188" i="53" s="1"/>
  <c r="H1202" i="53"/>
  <c r="I1202" i="53" s="1"/>
  <c r="H1195" i="53"/>
  <c r="I1195" i="53" s="1"/>
  <c r="H1194" i="53"/>
  <c r="I1194" i="53" s="1"/>
  <c r="H1186" i="53"/>
  <c r="I1186" i="53" s="1"/>
  <c r="H1189" i="53"/>
  <c r="I1189" i="53" s="1"/>
  <c r="H1187" i="53"/>
  <c r="I1187" i="53" s="1"/>
  <c r="H1193" i="53"/>
  <c r="I1193" i="53" s="1"/>
  <c r="H1185" i="53"/>
  <c r="I1185" i="53" s="1"/>
  <c r="H1191" i="53"/>
  <c r="I1191" i="53" s="1"/>
  <c r="H324" i="53"/>
  <c r="I324" i="53" s="1"/>
  <c r="H343" i="53"/>
  <c r="I343" i="53" s="1"/>
  <c r="H336" i="53"/>
  <c r="I336" i="53" s="1"/>
  <c r="H328" i="53"/>
  <c r="I328" i="53" s="1"/>
  <c r="H341" i="53"/>
  <c r="I341" i="53" s="1"/>
  <c r="H334" i="53"/>
  <c r="I334" i="53" s="1"/>
  <c r="H340" i="53"/>
  <c r="I340" i="53" s="1"/>
  <c r="H332" i="53"/>
  <c r="I332" i="53" s="1"/>
  <c r="H342" i="53"/>
  <c r="I342" i="53" s="1"/>
  <c r="H338" i="53"/>
  <c r="I338" i="53" s="1"/>
  <c r="H330" i="53"/>
  <c r="I330" i="53" s="1"/>
  <c r="H339" i="53"/>
  <c r="I339" i="53" s="1"/>
  <c r="H331" i="53"/>
  <c r="I331" i="53" s="1"/>
  <c r="H337" i="53"/>
  <c r="I337" i="53" s="1"/>
  <c r="H329" i="53"/>
  <c r="I329" i="53" s="1"/>
  <c r="H335" i="53"/>
  <c r="I335" i="53" s="1"/>
  <c r="H327" i="53"/>
  <c r="I327" i="53" s="1"/>
  <c r="H326" i="53"/>
  <c r="I326" i="53" s="1"/>
  <c r="H333" i="53"/>
  <c r="I333" i="53" s="1"/>
  <c r="H325" i="53"/>
  <c r="I325" i="53" s="1"/>
  <c r="J445" i="53"/>
  <c r="K445" i="53" s="1"/>
  <c r="J1290" i="53"/>
  <c r="K1290" i="53" s="1"/>
  <c r="J1009" i="53"/>
  <c r="K1009" i="53" s="1"/>
  <c r="J1273" i="53"/>
  <c r="K1273" i="53" s="1"/>
  <c r="J1075" i="53"/>
  <c r="K1075" i="53" s="1"/>
  <c r="J667" i="53"/>
  <c r="K667" i="53" s="1"/>
  <c r="J1680" i="53"/>
  <c r="K1680" i="53" s="1"/>
  <c r="H1121" i="53"/>
  <c r="I1121" i="53" s="1"/>
  <c r="H1123" i="53"/>
  <c r="I1123" i="53" s="1"/>
  <c r="H1122" i="53"/>
  <c r="I1122" i="53" s="1"/>
  <c r="H1120" i="53"/>
  <c r="I1120" i="53" s="1"/>
  <c r="H1119" i="53"/>
  <c r="I1119" i="53" s="1"/>
  <c r="H1117" i="53"/>
  <c r="I1117" i="53" s="1"/>
  <c r="H1115" i="53"/>
  <c r="I1115" i="53" s="1"/>
  <c r="H1113" i="53"/>
  <c r="I1113" i="53" s="1"/>
  <c r="H1105" i="53"/>
  <c r="I1105" i="53" s="1"/>
  <c r="H1114" i="53"/>
  <c r="I1114" i="53" s="1"/>
  <c r="H1106" i="53"/>
  <c r="I1106" i="53" s="1"/>
  <c r="H1111" i="53"/>
  <c r="I1111" i="53" s="1"/>
  <c r="H1112" i="53"/>
  <c r="I1112" i="53" s="1"/>
  <c r="H1104" i="53"/>
  <c r="I1104" i="53" s="1"/>
  <c r="H1109" i="53"/>
  <c r="I1109" i="53" s="1"/>
  <c r="H1118" i="53"/>
  <c r="I1118" i="53" s="1"/>
  <c r="H1110" i="53"/>
  <c r="I1110" i="53" s="1"/>
  <c r="H1107" i="53"/>
  <c r="I1107" i="53" s="1"/>
  <c r="H1116" i="53"/>
  <c r="I1116" i="53" s="1"/>
  <c r="H1108" i="53"/>
  <c r="I1108" i="53" s="1"/>
  <c r="H1635" i="53"/>
  <c r="I1635" i="53" s="1"/>
  <c r="H1634" i="53"/>
  <c r="I1634" i="53" s="1"/>
  <c r="H1626" i="53"/>
  <c r="I1626" i="53" s="1"/>
  <c r="H1641" i="53"/>
  <c r="I1641" i="53" s="1"/>
  <c r="H1643" i="53"/>
  <c r="I1643" i="53" s="1"/>
  <c r="H1642" i="53"/>
  <c r="I1642" i="53" s="1"/>
  <c r="H1640" i="53"/>
  <c r="I1640" i="53" s="1"/>
  <c r="H1632" i="53"/>
  <c r="I1632" i="53" s="1"/>
  <c r="H1624" i="53"/>
  <c r="I1624" i="53" s="1"/>
  <c r="H1639" i="53"/>
  <c r="I1639" i="53" s="1"/>
  <c r="H1638" i="53"/>
  <c r="I1638" i="53" s="1"/>
  <c r="H1630" i="53"/>
  <c r="I1630" i="53" s="1"/>
  <c r="H1637" i="53"/>
  <c r="I1637" i="53" s="1"/>
  <c r="H1636" i="53"/>
  <c r="I1636" i="53" s="1"/>
  <c r="H1628" i="53"/>
  <c r="I1628" i="53" s="1"/>
  <c r="H1631" i="53"/>
  <c r="I1631" i="53" s="1"/>
  <c r="H1629" i="53"/>
  <c r="I1629" i="53" s="1"/>
  <c r="H1627" i="53"/>
  <c r="I1627" i="53" s="1"/>
  <c r="H1633" i="53"/>
  <c r="I1633" i="53" s="1"/>
  <c r="H1625" i="53"/>
  <c r="I1625" i="53" s="1"/>
  <c r="H722" i="53"/>
  <c r="I722" i="53" s="1"/>
  <c r="H720" i="53"/>
  <c r="I720" i="53" s="1"/>
  <c r="H721" i="53"/>
  <c r="I721" i="53" s="1"/>
  <c r="H723" i="53"/>
  <c r="I723" i="53" s="1"/>
  <c r="H719" i="53"/>
  <c r="I719" i="53" s="1"/>
  <c r="H712" i="53"/>
  <c r="I712" i="53" s="1"/>
  <c r="H704" i="53"/>
  <c r="I704" i="53" s="1"/>
  <c r="H713" i="53"/>
  <c r="I713" i="53" s="1"/>
  <c r="H705" i="53"/>
  <c r="I705" i="53" s="1"/>
  <c r="H710" i="53"/>
  <c r="I710" i="53" s="1"/>
  <c r="H711" i="53"/>
  <c r="I711" i="53" s="1"/>
  <c r="H708" i="53"/>
  <c r="I708" i="53" s="1"/>
  <c r="H717" i="53"/>
  <c r="I717" i="53" s="1"/>
  <c r="H709" i="53"/>
  <c r="I709" i="53" s="1"/>
  <c r="H718" i="53"/>
  <c r="I718" i="53" s="1"/>
  <c r="H716" i="53"/>
  <c r="I716" i="53" s="1"/>
  <c r="H714" i="53"/>
  <c r="I714" i="53" s="1"/>
  <c r="H706" i="53"/>
  <c r="I706" i="53" s="1"/>
  <c r="H715" i="53"/>
  <c r="I715" i="53" s="1"/>
  <c r="H707" i="53"/>
  <c r="I707" i="53" s="1"/>
  <c r="J1079" i="53"/>
  <c r="K1079" i="53" s="1"/>
  <c r="AF5" i="19"/>
  <c r="U7" i="46"/>
  <c r="AF32" i="22"/>
  <c r="U38" i="46"/>
  <c r="AF59" i="22"/>
  <c r="AF59" i="29"/>
  <c r="AF5" i="29"/>
  <c r="U17" i="46"/>
  <c r="I17" i="46" s="1"/>
  <c r="AF5" i="41"/>
  <c r="U29" i="46"/>
  <c r="I29" i="46" s="1"/>
  <c r="AF5" i="43"/>
  <c r="U31" i="46"/>
  <c r="I31" i="46" s="1"/>
  <c r="AF5" i="44"/>
  <c r="U32" i="46"/>
  <c r="I32" i="46" s="1"/>
  <c r="V40" i="46"/>
  <c r="C40" i="46" s="1"/>
  <c r="D40" i="46" s="1"/>
  <c r="V24" i="46"/>
  <c r="C24" i="46" s="1"/>
  <c r="D24" i="46" s="1"/>
  <c r="V61" i="46"/>
  <c r="V22" i="46"/>
  <c r="C22" i="46" s="1"/>
  <c r="D22" i="46" s="1"/>
  <c r="AF32" i="25"/>
  <c r="U41" i="46"/>
  <c r="AF59" i="38"/>
  <c r="AF59" i="19"/>
  <c r="AF59" i="25"/>
  <c r="AF32" i="28"/>
  <c r="U44" i="46"/>
  <c r="AF32" i="33"/>
  <c r="U49" i="46"/>
  <c r="AF32" i="35"/>
  <c r="U51" i="46"/>
  <c r="AF32" i="39"/>
  <c r="U55" i="46"/>
  <c r="AF32" i="41"/>
  <c r="U57" i="46"/>
  <c r="AF59" i="41"/>
  <c r="V20" i="46"/>
  <c r="C20" i="46" s="1"/>
  <c r="D20" i="46" s="1"/>
  <c r="V35" i="46"/>
  <c r="C35" i="46" s="1"/>
  <c r="D35" i="46" s="1"/>
  <c r="AF5" i="38"/>
  <c r="U26" i="46"/>
  <c r="I26" i="46" s="1"/>
  <c r="AA33" i="44"/>
  <c r="AF33" i="44" s="1"/>
  <c r="Z32" i="44"/>
  <c r="AA32" i="44" s="1"/>
  <c r="U152" i="46" s="1"/>
  <c r="V152" i="46" s="1"/>
  <c r="Z33" i="43"/>
  <c r="AA34" i="43"/>
  <c r="AF34" i="43" s="1"/>
  <c r="Z61" i="43"/>
  <c r="AA62" i="43"/>
  <c r="AF62" i="43" s="1"/>
  <c r="Z34" i="42"/>
  <c r="AA35" i="42"/>
  <c r="AF35" i="42" s="1"/>
  <c r="Z5" i="42"/>
  <c r="AA5" i="42" s="1"/>
  <c r="U122" i="46" s="1"/>
  <c r="V122" i="46" s="1"/>
  <c r="AA6" i="42"/>
  <c r="AF6" i="42" s="1"/>
  <c r="AA6" i="40"/>
  <c r="AF6" i="40" s="1"/>
  <c r="Z5" i="40"/>
  <c r="AA5" i="40" s="1"/>
  <c r="U120" i="46" s="1"/>
  <c r="V120" i="46" s="1"/>
  <c r="AA64" i="40"/>
  <c r="AF64" i="40" s="1"/>
  <c r="Z63" i="40"/>
  <c r="Z32" i="40"/>
  <c r="AA32" i="40" s="1"/>
  <c r="U148" i="46" s="1"/>
  <c r="V148" i="46" s="1"/>
  <c r="AA33" i="40"/>
  <c r="AF33" i="40" s="1"/>
  <c r="AA60" i="39"/>
  <c r="AF60" i="39" s="1"/>
  <c r="Z59" i="39"/>
  <c r="AA59" i="39" s="1"/>
  <c r="Z5" i="39"/>
  <c r="AA5" i="39" s="1"/>
  <c r="U119" i="46" s="1"/>
  <c r="V119" i="46" s="1"/>
  <c r="AA6" i="39"/>
  <c r="AF6" i="39" s="1"/>
  <c r="AA33" i="38"/>
  <c r="AF33" i="38" s="1"/>
  <c r="Z32" i="38"/>
  <c r="AA32" i="38" s="1"/>
  <c r="U146" i="46" s="1"/>
  <c r="V146" i="46" s="1"/>
  <c r="AA61" i="37"/>
  <c r="AF61" i="37" s="1"/>
  <c r="Z60" i="37"/>
  <c r="AA34" i="36"/>
  <c r="AF34" i="36" s="1"/>
  <c r="Z33" i="36"/>
  <c r="AA11" i="35"/>
  <c r="AF11" i="35" s="1"/>
  <c r="Z10" i="35"/>
  <c r="Z60" i="35"/>
  <c r="AA61" i="35"/>
  <c r="AF61" i="35" s="1"/>
  <c r="Z61" i="34"/>
  <c r="AA62" i="34"/>
  <c r="AF62" i="34" s="1"/>
  <c r="Z8" i="33"/>
  <c r="AA9" i="33"/>
  <c r="AF9" i="33" s="1"/>
  <c r="AA62" i="33"/>
  <c r="AF62" i="33" s="1"/>
  <c r="Z61" i="33"/>
  <c r="AA61" i="31"/>
  <c r="AF61" i="31" s="1"/>
  <c r="Z60" i="31"/>
  <c r="AA61" i="30"/>
  <c r="AF61" i="30" s="1"/>
  <c r="Z60" i="30"/>
  <c r="AA33" i="29"/>
  <c r="AF33" i="29" s="1"/>
  <c r="Z32" i="29"/>
  <c r="AA32" i="29" s="1"/>
  <c r="U137" i="46" s="1"/>
  <c r="V137" i="46" s="1"/>
  <c r="Z62" i="26"/>
  <c r="AA63" i="26"/>
  <c r="AF63" i="26" s="1"/>
  <c r="AA35" i="26"/>
  <c r="AF35" i="26" s="1"/>
  <c r="Z34" i="26"/>
  <c r="AA60" i="24"/>
  <c r="AF60" i="24" s="1"/>
  <c r="Z59" i="24"/>
  <c r="AA59" i="24" s="1"/>
  <c r="Z61" i="23"/>
  <c r="AA62" i="23"/>
  <c r="AF62" i="23" s="1"/>
  <c r="Z7" i="23"/>
  <c r="AA8" i="23"/>
  <c r="AF8" i="23" s="1"/>
  <c r="AA36" i="23"/>
  <c r="AF36" i="23" s="1"/>
  <c r="Z35" i="23"/>
  <c r="AA7" i="22"/>
  <c r="AF7" i="22" s="1"/>
  <c r="Z6" i="22"/>
  <c r="AA8" i="21"/>
  <c r="AF8" i="21" s="1"/>
  <c r="Z7" i="21"/>
  <c r="AA33" i="21"/>
  <c r="AF33" i="21" s="1"/>
  <c r="Z32" i="21"/>
  <c r="AA32" i="21" s="1"/>
  <c r="U129" i="46" s="1"/>
  <c r="V129" i="46" s="1"/>
  <c r="Z60" i="21"/>
  <c r="AA61" i="21"/>
  <c r="AF61" i="21" s="1"/>
  <c r="AA61" i="20"/>
  <c r="AF61" i="20" s="1"/>
  <c r="Z60" i="20"/>
  <c r="Z32" i="5"/>
  <c r="AA32" i="5" s="1"/>
  <c r="U125" i="46" s="1"/>
  <c r="V125" i="46" s="1"/>
  <c r="AA33" i="5"/>
  <c r="AF33" i="5" s="1"/>
  <c r="U83" i="46" l="1"/>
  <c r="U175" i="46"/>
  <c r="V175" i="46" s="1"/>
  <c r="U68" i="46"/>
  <c r="U160" i="46"/>
  <c r="V160" i="46" s="1"/>
  <c r="I7" i="46"/>
  <c r="C61" i="46"/>
  <c r="D61" i="46" s="1"/>
  <c r="J1066" i="53"/>
  <c r="K1066" i="53" s="1"/>
  <c r="J1069" i="53"/>
  <c r="K1069" i="53" s="1"/>
  <c r="J1005" i="53"/>
  <c r="K1005" i="53" s="1"/>
  <c r="J1296" i="53"/>
  <c r="K1296" i="53" s="1"/>
  <c r="J137" i="53"/>
  <c r="K137" i="53" s="1"/>
  <c r="J1019" i="53"/>
  <c r="K1019" i="53" s="1"/>
  <c r="J1286" i="53"/>
  <c r="K1286" i="53" s="1"/>
  <c r="J448" i="53"/>
  <c r="K448" i="53" s="1"/>
  <c r="J673" i="53"/>
  <c r="K673" i="53" s="1"/>
  <c r="J126" i="53"/>
  <c r="K126" i="53" s="1"/>
  <c r="J1275" i="53"/>
  <c r="K1275" i="53" s="1"/>
  <c r="J1007" i="53"/>
  <c r="K1007" i="53" s="1"/>
  <c r="J1284" i="53"/>
  <c r="K1284" i="53" s="1"/>
  <c r="J723" i="53"/>
  <c r="K723" i="53" s="1"/>
  <c r="J1631" i="53"/>
  <c r="K1631" i="53" s="1"/>
  <c r="J1630" i="53"/>
  <c r="K1630" i="53" s="1"/>
  <c r="J1632" i="53"/>
  <c r="K1632" i="53" s="1"/>
  <c r="J1641" i="53"/>
  <c r="K1641" i="53" s="1"/>
  <c r="J1120" i="53"/>
  <c r="K1120" i="53" s="1"/>
  <c r="J139" i="53"/>
  <c r="K139" i="53" s="1"/>
  <c r="J1073" i="53"/>
  <c r="K1073" i="53" s="1"/>
  <c r="J1276" i="53"/>
  <c r="K1276" i="53" s="1"/>
  <c r="J1012" i="53"/>
  <c r="K1012" i="53" s="1"/>
  <c r="J331" i="53"/>
  <c r="K331" i="53" s="1"/>
  <c r="J342" i="53"/>
  <c r="K342" i="53" s="1"/>
  <c r="J341" i="53"/>
  <c r="K341" i="53" s="1"/>
  <c r="J324" i="53"/>
  <c r="K324" i="53" s="1"/>
  <c r="J1187" i="53"/>
  <c r="K1187" i="53" s="1"/>
  <c r="J1195" i="53"/>
  <c r="K1195" i="53" s="1"/>
  <c r="J1197" i="53"/>
  <c r="K1197" i="53" s="1"/>
  <c r="J1184" i="53"/>
  <c r="K1184" i="53" s="1"/>
  <c r="J1200" i="53"/>
  <c r="K1200" i="53" s="1"/>
  <c r="J924" i="53"/>
  <c r="K924" i="53" s="1"/>
  <c r="J931" i="53"/>
  <c r="K931" i="53" s="1"/>
  <c r="J941" i="53"/>
  <c r="K941" i="53" s="1"/>
  <c r="J683" i="53"/>
  <c r="K683" i="53" s="1"/>
  <c r="J671" i="53"/>
  <c r="K671" i="53" s="1"/>
  <c r="J1067" i="53"/>
  <c r="K1067" i="53" s="1"/>
  <c r="J1278" i="53"/>
  <c r="K1278" i="53" s="1"/>
  <c r="J178" i="53"/>
  <c r="K178" i="53" s="1"/>
  <c r="J1004" i="53"/>
  <c r="K1004" i="53" s="1"/>
  <c r="J1289" i="53"/>
  <c r="K1289" i="53" s="1"/>
  <c r="J13" i="53"/>
  <c r="K13" i="53" s="1"/>
  <c r="J14" i="53"/>
  <c r="K14" i="53" s="1"/>
  <c r="J18" i="53"/>
  <c r="K18" i="53" s="1"/>
  <c r="J12" i="53"/>
  <c r="K12" i="53" s="1"/>
  <c r="J108" i="53"/>
  <c r="K108" i="53" s="1"/>
  <c r="J1077" i="53"/>
  <c r="K1077" i="53" s="1"/>
  <c r="J169" i="53"/>
  <c r="K169" i="53" s="1"/>
  <c r="J1292" i="53"/>
  <c r="K1292" i="53" s="1"/>
  <c r="J1548" i="53"/>
  <c r="K1548" i="53" s="1"/>
  <c r="J1546" i="53"/>
  <c r="K1546" i="53" s="1"/>
  <c r="J1563" i="53"/>
  <c r="K1563" i="53" s="1"/>
  <c r="J1562" i="53"/>
  <c r="K1562" i="53" s="1"/>
  <c r="J754" i="53"/>
  <c r="K754" i="53" s="1"/>
  <c r="J760" i="53"/>
  <c r="K760" i="53" s="1"/>
  <c r="J629" i="53"/>
  <c r="K629" i="53" s="1"/>
  <c r="J643" i="53"/>
  <c r="K643" i="53" s="1"/>
  <c r="J632" i="53"/>
  <c r="K632" i="53" s="1"/>
  <c r="J641" i="53"/>
  <c r="K641" i="53" s="1"/>
  <c r="J26" i="53"/>
  <c r="K26" i="53" s="1"/>
  <c r="J30" i="53"/>
  <c r="K30" i="53" s="1"/>
  <c r="J43" i="53"/>
  <c r="K43" i="53" s="1"/>
  <c r="J25" i="53"/>
  <c r="K25" i="53" s="1"/>
  <c r="J35" i="53"/>
  <c r="K35" i="53" s="1"/>
  <c r="J880" i="53"/>
  <c r="K880" i="53" s="1"/>
  <c r="J721" i="53"/>
  <c r="K721" i="53" s="1"/>
  <c r="J1633" i="53"/>
  <c r="K1633" i="53" s="1"/>
  <c r="J1638" i="53"/>
  <c r="K1638" i="53" s="1"/>
  <c r="J1122" i="53"/>
  <c r="K1122" i="53" s="1"/>
  <c r="J129" i="53"/>
  <c r="K129" i="53" s="1"/>
  <c r="J1071" i="53"/>
  <c r="K1071" i="53" s="1"/>
  <c r="J1295" i="53"/>
  <c r="K1295" i="53" s="1"/>
  <c r="J1297" i="53"/>
  <c r="K1297" i="53" s="1"/>
  <c r="J328" i="53"/>
  <c r="K328" i="53" s="1"/>
  <c r="J1191" i="53"/>
  <c r="K1191" i="53" s="1"/>
  <c r="J1189" i="53"/>
  <c r="K1189" i="53" s="1"/>
  <c r="J1190" i="53"/>
  <c r="K1190" i="53" s="1"/>
  <c r="J1192" i="53"/>
  <c r="K1192" i="53" s="1"/>
  <c r="J926" i="53"/>
  <c r="K926" i="53" s="1"/>
  <c r="J925" i="53"/>
  <c r="K925" i="53" s="1"/>
  <c r="J932" i="53"/>
  <c r="K932" i="53" s="1"/>
  <c r="J939" i="53"/>
  <c r="K939" i="53" s="1"/>
  <c r="J935" i="53"/>
  <c r="K935" i="53" s="1"/>
  <c r="J678" i="53"/>
  <c r="K678" i="53" s="1"/>
  <c r="J1065" i="53"/>
  <c r="K1065" i="53" s="1"/>
  <c r="J1268" i="53"/>
  <c r="K1268" i="53" s="1"/>
  <c r="J1018" i="53"/>
  <c r="K1018" i="53" s="1"/>
  <c r="J1287" i="53"/>
  <c r="K1287" i="53" s="1"/>
  <c r="J457" i="53"/>
  <c r="K457" i="53" s="1"/>
  <c r="J11" i="53"/>
  <c r="K11" i="53" s="1"/>
  <c r="J7" i="53"/>
  <c r="K7" i="53" s="1"/>
  <c r="J8" i="53"/>
  <c r="K8" i="53" s="1"/>
  <c r="J22" i="53"/>
  <c r="K22" i="53" s="1"/>
  <c r="J20" i="53"/>
  <c r="K20" i="53" s="1"/>
  <c r="J1074" i="53"/>
  <c r="K1074" i="53" s="1"/>
  <c r="J1272" i="53"/>
  <c r="K1272" i="53" s="1"/>
  <c r="J1017" i="53"/>
  <c r="K1017" i="53" s="1"/>
  <c r="J1015" i="53"/>
  <c r="K1015" i="53" s="1"/>
  <c r="J1291" i="53"/>
  <c r="K1291" i="53" s="1"/>
  <c r="J1550" i="53"/>
  <c r="K1550" i="53" s="1"/>
  <c r="J1554" i="53"/>
  <c r="K1554" i="53" s="1"/>
  <c r="J1561" i="53"/>
  <c r="K1561" i="53" s="1"/>
  <c r="J1547" i="53"/>
  <c r="K1547" i="53" s="1"/>
  <c r="J1549" i="53"/>
  <c r="K1549" i="53" s="1"/>
  <c r="J755" i="53"/>
  <c r="K755" i="53" s="1"/>
  <c r="J759" i="53"/>
  <c r="K759" i="53" s="1"/>
  <c r="J753" i="53"/>
  <c r="K753" i="53" s="1"/>
  <c r="J761" i="53"/>
  <c r="K761" i="53" s="1"/>
  <c r="J763" i="53"/>
  <c r="K763" i="53" s="1"/>
  <c r="J624" i="53"/>
  <c r="K624" i="53" s="1"/>
  <c r="J642" i="53"/>
  <c r="K642" i="53" s="1"/>
  <c r="J34" i="53"/>
  <c r="K34" i="53" s="1"/>
  <c r="J38" i="53"/>
  <c r="K38" i="53" s="1"/>
  <c r="J31" i="53"/>
  <c r="K31" i="53" s="1"/>
  <c r="J33" i="53"/>
  <c r="K33" i="53" s="1"/>
  <c r="J40" i="53"/>
  <c r="K40" i="53" s="1"/>
  <c r="J140" i="53"/>
  <c r="K140" i="53" s="1"/>
  <c r="J1064" i="53"/>
  <c r="K1064" i="53" s="1"/>
  <c r="J1264" i="53"/>
  <c r="K1264" i="53" s="1"/>
  <c r="J168" i="53"/>
  <c r="K168" i="53" s="1"/>
  <c r="J1011" i="53"/>
  <c r="K1011" i="53" s="1"/>
  <c r="J1288" i="53"/>
  <c r="K1288" i="53" s="1"/>
  <c r="J720" i="53"/>
  <c r="K720" i="53" s="1"/>
  <c r="J1627" i="53"/>
  <c r="K1627" i="53" s="1"/>
  <c r="J1636" i="53"/>
  <c r="K1636" i="53" s="1"/>
  <c r="J1642" i="53"/>
  <c r="K1642" i="53" s="1"/>
  <c r="J1634" i="53"/>
  <c r="K1634" i="53" s="1"/>
  <c r="J1123" i="53"/>
  <c r="K1123" i="53" s="1"/>
  <c r="J665" i="53"/>
  <c r="K665" i="53" s="1"/>
  <c r="J125" i="53"/>
  <c r="K125" i="53" s="1"/>
  <c r="J1279" i="53"/>
  <c r="K1279" i="53" s="1"/>
  <c r="J1016" i="53"/>
  <c r="K1016" i="53" s="1"/>
  <c r="J1293" i="53"/>
  <c r="K1293" i="53" s="1"/>
  <c r="J459" i="53"/>
  <c r="K459" i="53" s="1"/>
  <c r="J330" i="53"/>
  <c r="K330" i="53" s="1"/>
  <c r="J340" i="53"/>
  <c r="K340" i="53" s="1"/>
  <c r="J336" i="53"/>
  <c r="K336" i="53" s="1"/>
  <c r="J1185" i="53"/>
  <c r="K1185" i="53" s="1"/>
  <c r="J1186" i="53"/>
  <c r="K1186" i="53" s="1"/>
  <c r="J1188" i="53"/>
  <c r="K1188" i="53" s="1"/>
  <c r="J1203" i="53"/>
  <c r="K1203" i="53" s="1"/>
  <c r="J943" i="53"/>
  <c r="K943" i="53" s="1"/>
  <c r="J929" i="53"/>
  <c r="K929" i="53" s="1"/>
  <c r="J1679" i="53"/>
  <c r="K1679" i="53" s="1"/>
  <c r="J128" i="53"/>
  <c r="K128" i="53" s="1"/>
  <c r="J1068" i="53"/>
  <c r="K1068" i="53" s="1"/>
  <c r="J1008" i="53"/>
  <c r="K1008" i="53" s="1"/>
  <c r="J1285" i="53"/>
  <c r="K1285" i="53" s="1"/>
  <c r="J458" i="53"/>
  <c r="K458" i="53" s="1"/>
  <c r="J19" i="53"/>
  <c r="K19" i="53" s="1"/>
  <c r="J15" i="53"/>
  <c r="K15" i="53" s="1"/>
  <c r="J16" i="53"/>
  <c r="K16" i="53" s="1"/>
  <c r="J23" i="53"/>
  <c r="K23" i="53" s="1"/>
  <c r="J21" i="53"/>
  <c r="K21" i="53" s="1"/>
  <c r="J672" i="53"/>
  <c r="K672" i="53" s="1"/>
  <c r="J1072" i="53"/>
  <c r="K1072" i="53" s="1"/>
  <c r="J1270" i="53"/>
  <c r="K1270" i="53" s="1"/>
  <c r="J1010" i="53"/>
  <c r="K1010" i="53" s="1"/>
  <c r="J446" i="53"/>
  <c r="K446" i="53" s="1"/>
  <c r="J1544" i="53"/>
  <c r="K1544" i="53" s="1"/>
  <c r="J1551" i="53"/>
  <c r="K1551" i="53" s="1"/>
  <c r="J1545" i="53"/>
  <c r="K1545" i="53" s="1"/>
  <c r="J1555" i="53"/>
  <c r="K1555" i="53" s="1"/>
  <c r="J1557" i="53"/>
  <c r="K1557" i="53" s="1"/>
  <c r="J744" i="53"/>
  <c r="K744" i="53" s="1"/>
  <c r="J752" i="53"/>
  <c r="K752" i="53" s="1"/>
  <c r="J762" i="53"/>
  <c r="K762" i="53" s="1"/>
  <c r="J639" i="53"/>
  <c r="K639" i="53" s="1"/>
  <c r="J24" i="53"/>
  <c r="K24" i="53" s="1"/>
  <c r="J28" i="53"/>
  <c r="K28" i="53" s="1"/>
  <c r="J39" i="53"/>
  <c r="K39" i="53" s="1"/>
  <c r="J41" i="53"/>
  <c r="K41" i="53" s="1"/>
  <c r="J883" i="53"/>
  <c r="K883" i="53" s="1"/>
  <c r="J882" i="53"/>
  <c r="K882" i="53" s="1"/>
  <c r="J664" i="53"/>
  <c r="K664" i="53" s="1"/>
  <c r="J1266" i="53"/>
  <c r="K1266" i="53" s="1"/>
  <c r="J1267" i="53"/>
  <c r="K1267" i="53" s="1"/>
  <c r="J719" i="53"/>
  <c r="K719" i="53" s="1"/>
  <c r="J722" i="53"/>
  <c r="K722" i="53" s="1"/>
  <c r="J1637" i="53"/>
  <c r="K1637" i="53" s="1"/>
  <c r="J1624" i="53"/>
  <c r="K1624" i="53" s="1"/>
  <c r="J1643" i="53"/>
  <c r="K1643" i="53" s="1"/>
  <c r="J1635" i="53"/>
  <c r="K1635" i="53" s="1"/>
  <c r="J1121" i="53"/>
  <c r="K1121" i="53" s="1"/>
  <c r="J675" i="53"/>
  <c r="K675" i="53" s="1"/>
  <c r="J669" i="53"/>
  <c r="K669" i="53" s="1"/>
  <c r="J1269" i="53"/>
  <c r="K1269" i="53" s="1"/>
  <c r="J179" i="53"/>
  <c r="K179" i="53" s="1"/>
  <c r="J1014" i="53"/>
  <c r="K1014" i="53" s="1"/>
  <c r="J326" i="53"/>
  <c r="K326" i="53" s="1"/>
  <c r="J337" i="53"/>
  <c r="K337" i="53" s="1"/>
  <c r="J338" i="53"/>
  <c r="K338" i="53" s="1"/>
  <c r="J334" i="53"/>
  <c r="K334" i="53" s="1"/>
  <c r="J343" i="53"/>
  <c r="K343" i="53" s="1"/>
  <c r="J1193" i="53"/>
  <c r="K1193" i="53" s="1"/>
  <c r="J1194" i="53"/>
  <c r="K1194" i="53" s="1"/>
  <c r="J1196" i="53"/>
  <c r="K1196" i="53" s="1"/>
  <c r="J1199" i="53"/>
  <c r="K1199" i="53" s="1"/>
  <c r="J1201" i="53"/>
  <c r="K1201" i="53" s="1"/>
  <c r="J938" i="53"/>
  <c r="K938" i="53" s="1"/>
  <c r="J942" i="53"/>
  <c r="K942" i="53" s="1"/>
  <c r="J937" i="53"/>
  <c r="K937" i="53" s="1"/>
  <c r="J1668" i="53"/>
  <c r="K1668" i="53" s="1"/>
  <c r="J674" i="53"/>
  <c r="K674" i="53" s="1"/>
  <c r="J1076" i="53"/>
  <c r="K1076" i="53" s="1"/>
  <c r="J1271" i="53"/>
  <c r="K1271" i="53" s="1"/>
  <c r="J1006" i="53"/>
  <c r="K1006" i="53" s="1"/>
  <c r="J1299" i="53"/>
  <c r="K1299" i="53" s="1"/>
  <c r="J5" i="53"/>
  <c r="K5" i="53" s="1"/>
  <c r="J10" i="53"/>
  <c r="K10" i="53" s="1"/>
  <c r="J4" i="53"/>
  <c r="K4" i="53" s="1"/>
  <c r="J668" i="53"/>
  <c r="K668" i="53" s="1"/>
  <c r="J670" i="53"/>
  <c r="K670" i="53" s="1"/>
  <c r="J1070" i="53"/>
  <c r="K1070" i="53" s="1"/>
  <c r="J1274" i="53"/>
  <c r="K1274" i="53" s="1"/>
  <c r="J449" i="53"/>
  <c r="K449" i="53" s="1"/>
  <c r="J1552" i="53"/>
  <c r="K1552" i="53" s="1"/>
  <c r="J1553" i="53"/>
  <c r="K1553" i="53" s="1"/>
  <c r="J1556" i="53"/>
  <c r="K1556" i="53" s="1"/>
  <c r="J748" i="53"/>
  <c r="K748" i="53" s="1"/>
  <c r="J746" i="53"/>
  <c r="K746" i="53" s="1"/>
  <c r="J636" i="53"/>
  <c r="K636" i="53" s="1"/>
  <c r="J638" i="53"/>
  <c r="K638" i="53" s="1"/>
  <c r="J32" i="53"/>
  <c r="K32" i="53" s="1"/>
  <c r="J36" i="53"/>
  <c r="K36" i="53" s="1"/>
  <c r="J37" i="53"/>
  <c r="K37" i="53" s="1"/>
  <c r="J42" i="53"/>
  <c r="K42" i="53" s="1"/>
  <c r="J881" i="53"/>
  <c r="K881" i="53" s="1"/>
  <c r="H503" i="53"/>
  <c r="I503" i="53" s="1"/>
  <c r="H496" i="53"/>
  <c r="I496" i="53" s="1"/>
  <c r="H488" i="53"/>
  <c r="I488" i="53" s="1"/>
  <c r="H501" i="53"/>
  <c r="I501" i="53" s="1"/>
  <c r="H494" i="53"/>
  <c r="I494" i="53" s="1"/>
  <c r="H486" i="53"/>
  <c r="I486" i="53" s="1"/>
  <c r="H502" i="53"/>
  <c r="I502" i="53" s="1"/>
  <c r="H500" i="53"/>
  <c r="I500" i="53" s="1"/>
  <c r="H492" i="53"/>
  <c r="I492" i="53" s="1"/>
  <c r="H484" i="53"/>
  <c r="I484" i="53" s="1"/>
  <c r="H498" i="53"/>
  <c r="I498" i="53" s="1"/>
  <c r="H490" i="53"/>
  <c r="I490" i="53" s="1"/>
  <c r="H499" i="53"/>
  <c r="I499" i="53" s="1"/>
  <c r="H491" i="53"/>
  <c r="I491" i="53" s="1"/>
  <c r="H497" i="53"/>
  <c r="I497" i="53" s="1"/>
  <c r="H489" i="53"/>
  <c r="I489" i="53" s="1"/>
  <c r="H495" i="53"/>
  <c r="I495" i="53" s="1"/>
  <c r="H487" i="53"/>
  <c r="I487" i="53" s="1"/>
  <c r="H493" i="53"/>
  <c r="I493" i="53" s="1"/>
  <c r="H485" i="53"/>
  <c r="I485" i="53" s="1"/>
  <c r="H961" i="53"/>
  <c r="I961" i="53" s="1"/>
  <c r="H963" i="53"/>
  <c r="I963" i="53" s="1"/>
  <c r="H959" i="53"/>
  <c r="I959" i="53" s="1"/>
  <c r="H951" i="53"/>
  <c r="I951" i="53" s="1"/>
  <c r="H957" i="53"/>
  <c r="I957" i="53" s="1"/>
  <c r="H962" i="53"/>
  <c r="I962" i="53" s="1"/>
  <c r="H955" i="53"/>
  <c r="I955" i="53" s="1"/>
  <c r="H947" i="53"/>
  <c r="I947" i="53" s="1"/>
  <c r="H960" i="53"/>
  <c r="I960" i="53" s="1"/>
  <c r="H953" i="53"/>
  <c r="I953" i="53" s="1"/>
  <c r="H945" i="53"/>
  <c r="I945" i="53" s="1"/>
  <c r="H954" i="53"/>
  <c r="I954" i="53" s="1"/>
  <c r="H946" i="53"/>
  <c r="I946" i="53" s="1"/>
  <c r="H949" i="53"/>
  <c r="I949" i="53" s="1"/>
  <c r="H952" i="53"/>
  <c r="I952" i="53" s="1"/>
  <c r="H944" i="53"/>
  <c r="I944" i="53" s="1"/>
  <c r="H958" i="53"/>
  <c r="I958" i="53" s="1"/>
  <c r="H950" i="53"/>
  <c r="I950" i="53" s="1"/>
  <c r="H956" i="53"/>
  <c r="I956" i="53" s="1"/>
  <c r="H948" i="53"/>
  <c r="I948" i="53" s="1"/>
  <c r="H1461" i="53"/>
  <c r="I1461" i="53" s="1"/>
  <c r="H1462" i="53"/>
  <c r="I1462" i="53" s="1"/>
  <c r="H1459" i="53"/>
  <c r="I1459" i="53" s="1"/>
  <c r="H1451" i="53"/>
  <c r="I1451" i="53" s="1"/>
  <c r="H1457" i="53"/>
  <c r="I1457" i="53" s="1"/>
  <c r="H1449" i="53"/>
  <c r="I1449" i="53" s="1"/>
  <c r="H1463" i="53"/>
  <c r="I1463" i="53" s="1"/>
  <c r="H1460" i="53"/>
  <c r="I1460" i="53" s="1"/>
  <c r="H1455" i="53"/>
  <c r="I1455" i="53" s="1"/>
  <c r="H1447" i="53"/>
  <c r="I1447" i="53" s="1"/>
  <c r="H1453" i="53"/>
  <c r="I1453" i="53" s="1"/>
  <c r="H1445" i="53"/>
  <c r="I1445" i="53" s="1"/>
  <c r="H1454" i="53"/>
  <c r="I1454" i="53" s="1"/>
  <c r="H1446" i="53"/>
  <c r="I1446" i="53" s="1"/>
  <c r="H1452" i="53"/>
  <c r="I1452" i="53" s="1"/>
  <c r="H1444" i="53"/>
  <c r="I1444" i="53" s="1"/>
  <c r="H1458" i="53"/>
  <c r="I1458" i="53" s="1"/>
  <c r="H1450" i="53"/>
  <c r="I1450" i="53" s="1"/>
  <c r="H1456" i="53"/>
  <c r="I1456" i="53" s="1"/>
  <c r="H1448" i="53"/>
  <c r="I1448" i="53" s="1"/>
  <c r="H262" i="53"/>
  <c r="I262" i="53" s="1"/>
  <c r="H257" i="53"/>
  <c r="I257" i="53" s="1"/>
  <c r="H249" i="53"/>
  <c r="I249" i="53" s="1"/>
  <c r="H255" i="53"/>
  <c r="I255" i="53" s="1"/>
  <c r="H261" i="53"/>
  <c r="I261" i="53" s="1"/>
  <c r="H260" i="53"/>
  <c r="I260" i="53" s="1"/>
  <c r="H253" i="53"/>
  <c r="I253" i="53" s="1"/>
  <c r="H245" i="53"/>
  <c r="I245" i="53" s="1"/>
  <c r="H263" i="53"/>
  <c r="I263" i="53" s="1"/>
  <c r="H259" i="53"/>
  <c r="I259" i="53" s="1"/>
  <c r="H251" i="53"/>
  <c r="I251" i="53" s="1"/>
  <c r="H252" i="53"/>
  <c r="I252" i="53" s="1"/>
  <c r="H244" i="53"/>
  <c r="I244" i="53" s="1"/>
  <c r="H258" i="53"/>
  <c r="I258" i="53" s="1"/>
  <c r="H250" i="53"/>
  <c r="I250" i="53" s="1"/>
  <c r="H256" i="53"/>
  <c r="I256" i="53" s="1"/>
  <c r="H248" i="53"/>
  <c r="I248" i="53" s="1"/>
  <c r="H247" i="53"/>
  <c r="I247" i="53" s="1"/>
  <c r="H254" i="53"/>
  <c r="I254" i="53" s="1"/>
  <c r="H246" i="53"/>
  <c r="I246" i="53" s="1"/>
  <c r="J1640" i="53"/>
  <c r="K1640" i="53" s="1"/>
  <c r="J339" i="53"/>
  <c r="K339" i="53" s="1"/>
  <c r="J747" i="53"/>
  <c r="K747" i="53" s="1"/>
  <c r="J745" i="53"/>
  <c r="K745" i="53" s="1"/>
  <c r="J872" i="53"/>
  <c r="K872" i="53" s="1"/>
  <c r="J876" i="53"/>
  <c r="K876" i="53" s="1"/>
  <c r="H1218" i="53"/>
  <c r="I1218" i="53" s="1"/>
  <c r="H1217" i="53"/>
  <c r="I1217" i="53" s="1"/>
  <c r="H1209" i="53"/>
  <c r="I1209" i="53" s="1"/>
  <c r="H1216" i="53"/>
  <c r="I1216" i="53" s="1"/>
  <c r="H1215" i="53"/>
  <c r="I1215" i="53" s="1"/>
  <c r="H1207" i="53"/>
  <c r="I1207" i="53" s="1"/>
  <c r="H1223" i="53"/>
  <c r="I1223" i="53" s="1"/>
  <c r="H1222" i="53"/>
  <c r="I1222" i="53" s="1"/>
  <c r="H1213" i="53"/>
  <c r="I1213" i="53" s="1"/>
  <c r="H1205" i="53"/>
  <c r="I1205" i="53" s="1"/>
  <c r="H1221" i="53"/>
  <c r="I1221" i="53" s="1"/>
  <c r="H1220" i="53"/>
  <c r="I1220" i="53" s="1"/>
  <c r="H1219" i="53"/>
  <c r="I1219" i="53" s="1"/>
  <c r="H1211" i="53"/>
  <c r="I1211" i="53" s="1"/>
  <c r="H1214" i="53"/>
  <c r="I1214" i="53" s="1"/>
  <c r="H1206" i="53"/>
  <c r="I1206" i="53" s="1"/>
  <c r="H1212" i="53"/>
  <c r="I1212" i="53" s="1"/>
  <c r="H1204" i="53"/>
  <c r="I1204" i="53" s="1"/>
  <c r="H1210" i="53"/>
  <c r="I1210" i="53" s="1"/>
  <c r="H1208" i="53"/>
  <c r="I1208" i="53" s="1"/>
  <c r="V83" i="46"/>
  <c r="C83" i="46" s="1"/>
  <c r="D83" i="46" s="1"/>
  <c r="H1474" i="53"/>
  <c r="I1474" i="53" s="1"/>
  <c r="H1466" i="53"/>
  <c r="I1466" i="53" s="1"/>
  <c r="H1480" i="53"/>
  <c r="I1480" i="53" s="1"/>
  <c r="H1472" i="53"/>
  <c r="I1472" i="53" s="1"/>
  <c r="H1464" i="53"/>
  <c r="I1464" i="53" s="1"/>
  <c r="H1478" i="53"/>
  <c r="I1478" i="53" s="1"/>
  <c r="H1470" i="53"/>
  <c r="I1470" i="53" s="1"/>
  <c r="H1483" i="53"/>
  <c r="I1483" i="53" s="1"/>
  <c r="H1482" i="53"/>
  <c r="I1482" i="53" s="1"/>
  <c r="H1481" i="53"/>
  <c r="I1481" i="53" s="1"/>
  <c r="H1476" i="53"/>
  <c r="I1476" i="53" s="1"/>
  <c r="H1468" i="53"/>
  <c r="I1468" i="53" s="1"/>
  <c r="H1477" i="53"/>
  <c r="I1477" i="53" s="1"/>
  <c r="H1469" i="53"/>
  <c r="I1469" i="53" s="1"/>
  <c r="H1475" i="53"/>
  <c r="I1475" i="53" s="1"/>
  <c r="H1467" i="53"/>
  <c r="I1467" i="53" s="1"/>
  <c r="H1473" i="53"/>
  <c r="I1473" i="53" s="1"/>
  <c r="H1465" i="53"/>
  <c r="I1465" i="53" s="1"/>
  <c r="H1479" i="53"/>
  <c r="I1479" i="53" s="1"/>
  <c r="H1471" i="53"/>
  <c r="I1471" i="53" s="1"/>
  <c r="H623" i="53"/>
  <c r="I623" i="53" s="1"/>
  <c r="H619" i="53"/>
  <c r="I619" i="53" s="1"/>
  <c r="H611" i="53"/>
  <c r="I611" i="53" s="1"/>
  <c r="H621" i="53"/>
  <c r="I621" i="53" s="1"/>
  <c r="H617" i="53"/>
  <c r="I617" i="53" s="1"/>
  <c r="H615" i="53"/>
  <c r="I615" i="53" s="1"/>
  <c r="H607" i="53"/>
  <c r="I607" i="53" s="1"/>
  <c r="H622" i="53"/>
  <c r="I622" i="53" s="1"/>
  <c r="H620" i="53"/>
  <c r="I620" i="53" s="1"/>
  <c r="H613" i="53"/>
  <c r="I613" i="53" s="1"/>
  <c r="H605" i="53"/>
  <c r="I605" i="53" s="1"/>
  <c r="H614" i="53"/>
  <c r="I614" i="53" s="1"/>
  <c r="H606" i="53"/>
  <c r="I606" i="53" s="1"/>
  <c r="H612" i="53"/>
  <c r="I612" i="53" s="1"/>
  <c r="H604" i="53"/>
  <c r="I604" i="53" s="1"/>
  <c r="H609" i="53"/>
  <c r="I609" i="53" s="1"/>
  <c r="H618" i="53"/>
  <c r="I618" i="53" s="1"/>
  <c r="H610" i="53"/>
  <c r="I610" i="53" s="1"/>
  <c r="H616" i="53"/>
  <c r="I616" i="53" s="1"/>
  <c r="H608" i="53"/>
  <c r="I608" i="53" s="1"/>
  <c r="H602" i="53"/>
  <c r="I602" i="53" s="1"/>
  <c r="H603" i="53"/>
  <c r="I603" i="53" s="1"/>
  <c r="H601" i="53"/>
  <c r="I601" i="53" s="1"/>
  <c r="H599" i="53"/>
  <c r="I599" i="53" s="1"/>
  <c r="H591" i="53"/>
  <c r="I591" i="53" s="1"/>
  <c r="H597" i="53"/>
  <c r="I597" i="53" s="1"/>
  <c r="H589" i="53"/>
  <c r="I589" i="53" s="1"/>
  <c r="H600" i="53"/>
  <c r="I600" i="53" s="1"/>
  <c r="H595" i="53"/>
  <c r="I595" i="53" s="1"/>
  <c r="H587" i="53"/>
  <c r="I587" i="53" s="1"/>
  <c r="H593" i="53"/>
  <c r="I593" i="53" s="1"/>
  <c r="H585" i="53"/>
  <c r="I585" i="53" s="1"/>
  <c r="H594" i="53"/>
  <c r="I594" i="53" s="1"/>
  <c r="H586" i="53"/>
  <c r="I586" i="53" s="1"/>
  <c r="H592" i="53"/>
  <c r="I592" i="53" s="1"/>
  <c r="H584" i="53"/>
  <c r="I584" i="53" s="1"/>
  <c r="H598" i="53"/>
  <c r="I598" i="53" s="1"/>
  <c r="H590" i="53"/>
  <c r="I590" i="53" s="1"/>
  <c r="H596" i="53"/>
  <c r="I596" i="53" s="1"/>
  <c r="H588" i="53"/>
  <c r="I588" i="53" s="1"/>
  <c r="H863" i="53"/>
  <c r="I863" i="53" s="1"/>
  <c r="H860" i="53"/>
  <c r="I860" i="53" s="1"/>
  <c r="H862" i="53"/>
  <c r="I862" i="53" s="1"/>
  <c r="H861" i="53"/>
  <c r="I861" i="53" s="1"/>
  <c r="H854" i="53"/>
  <c r="I854" i="53" s="1"/>
  <c r="H846" i="53"/>
  <c r="I846" i="53" s="1"/>
  <c r="H855" i="53"/>
  <c r="I855" i="53" s="1"/>
  <c r="H847" i="53"/>
  <c r="I847" i="53" s="1"/>
  <c r="H852" i="53"/>
  <c r="I852" i="53" s="1"/>
  <c r="H844" i="53"/>
  <c r="I844" i="53" s="1"/>
  <c r="H853" i="53"/>
  <c r="I853" i="53" s="1"/>
  <c r="H845" i="53"/>
  <c r="I845" i="53" s="1"/>
  <c r="H850" i="53"/>
  <c r="I850" i="53" s="1"/>
  <c r="H859" i="53"/>
  <c r="I859" i="53" s="1"/>
  <c r="H851" i="53"/>
  <c r="I851" i="53" s="1"/>
  <c r="H858" i="53"/>
  <c r="I858" i="53" s="1"/>
  <c r="H856" i="53"/>
  <c r="I856" i="53" s="1"/>
  <c r="H848" i="53"/>
  <c r="I848" i="53" s="1"/>
  <c r="H857" i="53"/>
  <c r="I857" i="53" s="1"/>
  <c r="H849" i="53"/>
  <c r="I849" i="53" s="1"/>
  <c r="V68" i="46"/>
  <c r="C68" i="46" s="1"/>
  <c r="D68" i="46" s="1"/>
  <c r="H1658" i="53"/>
  <c r="I1658" i="53" s="1"/>
  <c r="H1657" i="53"/>
  <c r="I1657" i="53" s="1"/>
  <c r="H1649" i="53"/>
  <c r="I1649" i="53" s="1"/>
  <c r="H1663" i="53"/>
  <c r="I1663" i="53" s="1"/>
  <c r="H1656" i="53"/>
  <c r="I1656" i="53" s="1"/>
  <c r="H1655" i="53"/>
  <c r="I1655" i="53" s="1"/>
  <c r="H1647" i="53"/>
  <c r="I1647" i="53" s="1"/>
  <c r="H1662" i="53"/>
  <c r="I1662" i="53" s="1"/>
  <c r="H1653" i="53"/>
  <c r="I1653" i="53" s="1"/>
  <c r="H1645" i="53"/>
  <c r="I1645" i="53" s="1"/>
  <c r="H1661" i="53"/>
  <c r="I1661" i="53" s="1"/>
  <c r="H1660" i="53"/>
  <c r="I1660" i="53" s="1"/>
  <c r="H1659" i="53"/>
  <c r="I1659" i="53" s="1"/>
  <c r="H1651" i="53"/>
  <c r="I1651" i="53" s="1"/>
  <c r="H1654" i="53"/>
  <c r="I1654" i="53" s="1"/>
  <c r="H1646" i="53"/>
  <c r="I1646" i="53" s="1"/>
  <c r="H1652" i="53"/>
  <c r="I1652" i="53" s="1"/>
  <c r="H1644" i="53"/>
  <c r="I1644" i="53" s="1"/>
  <c r="H1650" i="53"/>
  <c r="I1650" i="53" s="1"/>
  <c r="H1648" i="53"/>
  <c r="I1648" i="53" s="1"/>
  <c r="H1142" i="53"/>
  <c r="I1142" i="53" s="1"/>
  <c r="H1140" i="53"/>
  <c r="I1140" i="53" s="1"/>
  <c r="H1135" i="53"/>
  <c r="I1135" i="53" s="1"/>
  <c r="H1139" i="53"/>
  <c r="I1139" i="53" s="1"/>
  <c r="H1141" i="53"/>
  <c r="I1141" i="53" s="1"/>
  <c r="H1143" i="53"/>
  <c r="I1143" i="53" s="1"/>
  <c r="H1127" i="53"/>
  <c r="I1127" i="53" s="1"/>
  <c r="H1136" i="53"/>
  <c r="I1136" i="53" s="1"/>
  <c r="H1128" i="53"/>
  <c r="I1128" i="53" s="1"/>
  <c r="H1133" i="53"/>
  <c r="I1133" i="53" s="1"/>
  <c r="H1125" i="53"/>
  <c r="I1125" i="53" s="1"/>
  <c r="H1134" i="53"/>
  <c r="I1134" i="53" s="1"/>
  <c r="H1126" i="53"/>
  <c r="I1126" i="53" s="1"/>
  <c r="H1131" i="53"/>
  <c r="I1131" i="53" s="1"/>
  <c r="H1132" i="53"/>
  <c r="I1132" i="53" s="1"/>
  <c r="H1124" i="53"/>
  <c r="I1124" i="53" s="1"/>
  <c r="H1137" i="53"/>
  <c r="I1137" i="53" s="1"/>
  <c r="H1129" i="53"/>
  <c r="I1129" i="53" s="1"/>
  <c r="H1138" i="53"/>
  <c r="I1138" i="53" s="1"/>
  <c r="H1130" i="53"/>
  <c r="I1130" i="53" s="1"/>
  <c r="H480" i="53"/>
  <c r="I480" i="53" s="1"/>
  <c r="H479" i="53"/>
  <c r="I479" i="53" s="1"/>
  <c r="H478" i="53"/>
  <c r="I478" i="53" s="1"/>
  <c r="H470" i="53"/>
  <c r="I470" i="53" s="1"/>
  <c r="H477" i="53"/>
  <c r="I477" i="53" s="1"/>
  <c r="H476" i="53"/>
  <c r="I476" i="53" s="1"/>
  <c r="H468" i="53"/>
  <c r="I468" i="53" s="1"/>
  <c r="H482" i="53"/>
  <c r="I482" i="53" s="1"/>
  <c r="H475" i="53"/>
  <c r="I475" i="53" s="1"/>
  <c r="H474" i="53"/>
  <c r="I474" i="53" s="1"/>
  <c r="H466" i="53"/>
  <c r="I466" i="53" s="1"/>
  <c r="H481" i="53"/>
  <c r="I481" i="53" s="1"/>
  <c r="H483" i="53"/>
  <c r="I483" i="53" s="1"/>
  <c r="H472" i="53"/>
  <c r="I472" i="53" s="1"/>
  <c r="H464" i="53"/>
  <c r="I464" i="53" s="1"/>
  <c r="H467" i="53"/>
  <c r="I467" i="53" s="1"/>
  <c r="H473" i="53"/>
  <c r="I473" i="53" s="1"/>
  <c r="H465" i="53"/>
  <c r="I465" i="53" s="1"/>
  <c r="H471" i="53"/>
  <c r="I471" i="53" s="1"/>
  <c r="H469" i="53"/>
  <c r="I469" i="53" s="1"/>
  <c r="H781" i="53"/>
  <c r="I781" i="53" s="1"/>
  <c r="H782" i="53"/>
  <c r="I782" i="53" s="1"/>
  <c r="H772" i="53"/>
  <c r="I772" i="53" s="1"/>
  <c r="H764" i="53"/>
  <c r="I764" i="53" s="1"/>
  <c r="H778" i="53"/>
  <c r="I778" i="53" s="1"/>
  <c r="H770" i="53"/>
  <c r="I770" i="53" s="1"/>
  <c r="H783" i="53"/>
  <c r="I783" i="53" s="1"/>
  <c r="H780" i="53"/>
  <c r="I780" i="53" s="1"/>
  <c r="H776" i="53"/>
  <c r="I776" i="53" s="1"/>
  <c r="H768" i="53"/>
  <c r="I768" i="53" s="1"/>
  <c r="H774" i="53"/>
  <c r="I774" i="53" s="1"/>
  <c r="H766" i="53"/>
  <c r="I766" i="53" s="1"/>
  <c r="H775" i="53"/>
  <c r="I775" i="53" s="1"/>
  <c r="H767" i="53"/>
  <c r="I767" i="53" s="1"/>
  <c r="H773" i="53"/>
  <c r="I773" i="53" s="1"/>
  <c r="H765" i="53"/>
  <c r="I765" i="53" s="1"/>
  <c r="H779" i="53"/>
  <c r="I779" i="53" s="1"/>
  <c r="H771" i="53"/>
  <c r="I771" i="53" s="1"/>
  <c r="H777" i="53"/>
  <c r="I777" i="53" s="1"/>
  <c r="H769" i="53"/>
  <c r="I769" i="53" s="1"/>
  <c r="H63" i="53"/>
  <c r="I63" i="53" s="1"/>
  <c r="H57" i="53"/>
  <c r="I57" i="53" s="1"/>
  <c r="H49" i="53"/>
  <c r="I49" i="53" s="1"/>
  <c r="H62" i="53"/>
  <c r="I62" i="53" s="1"/>
  <c r="H61" i="53"/>
  <c r="I61" i="53" s="1"/>
  <c r="H60" i="53"/>
  <c r="I60" i="53" s="1"/>
  <c r="H55" i="53"/>
  <c r="I55" i="53" s="1"/>
  <c r="H47" i="53"/>
  <c r="I47" i="53" s="1"/>
  <c r="H53" i="53"/>
  <c r="I53" i="53" s="1"/>
  <c r="H45" i="53"/>
  <c r="I45" i="53" s="1"/>
  <c r="H59" i="53"/>
  <c r="I59" i="53" s="1"/>
  <c r="H51" i="53"/>
  <c r="I51" i="53" s="1"/>
  <c r="H52" i="53"/>
  <c r="I52" i="53" s="1"/>
  <c r="H44" i="53"/>
  <c r="I44" i="53" s="1"/>
  <c r="H58" i="53"/>
  <c r="I58" i="53" s="1"/>
  <c r="H50" i="53"/>
  <c r="I50" i="53" s="1"/>
  <c r="H56" i="53"/>
  <c r="I56" i="53" s="1"/>
  <c r="H48" i="53"/>
  <c r="I48" i="53" s="1"/>
  <c r="H54" i="53"/>
  <c r="I54" i="53" s="1"/>
  <c r="H46" i="53"/>
  <c r="I46" i="53" s="1"/>
  <c r="J706" i="53"/>
  <c r="K706" i="53" s="1"/>
  <c r="J710" i="53"/>
  <c r="K710" i="53" s="1"/>
  <c r="J1639" i="53"/>
  <c r="K1639" i="53" s="1"/>
  <c r="J1104" i="53"/>
  <c r="K1104" i="53" s="1"/>
  <c r="J1117" i="53"/>
  <c r="K1117" i="53" s="1"/>
  <c r="J329" i="53"/>
  <c r="K329" i="53" s="1"/>
  <c r="J934" i="53"/>
  <c r="K934" i="53" s="1"/>
  <c r="J940" i="53"/>
  <c r="K940" i="53" s="1"/>
  <c r="J631" i="53"/>
  <c r="K631" i="53" s="1"/>
  <c r="J640" i="53"/>
  <c r="K640" i="53" s="1"/>
  <c r="J873" i="53"/>
  <c r="K873" i="53" s="1"/>
  <c r="J869" i="53"/>
  <c r="K869" i="53" s="1"/>
  <c r="H735" i="53"/>
  <c r="I735" i="53" s="1"/>
  <c r="H727" i="53"/>
  <c r="I727" i="53" s="1"/>
  <c r="H741" i="53"/>
  <c r="I741" i="53" s="1"/>
  <c r="H740" i="53"/>
  <c r="I740" i="53" s="1"/>
  <c r="H733" i="53"/>
  <c r="I733" i="53" s="1"/>
  <c r="H743" i="53"/>
  <c r="I743" i="53" s="1"/>
  <c r="H739" i="53"/>
  <c r="I739" i="53" s="1"/>
  <c r="H731" i="53"/>
  <c r="I731" i="53" s="1"/>
  <c r="H742" i="53"/>
  <c r="I742" i="53" s="1"/>
  <c r="H737" i="53"/>
  <c r="I737" i="53" s="1"/>
  <c r="H729" i="53"/>
  <c r="I729" i="53" s="1"/>
  <c r="H725" i="53"/>
  <c r="I725" i="53" s="1"/>
  <c r="H738" i="53"/>
  <c r="I738" i="53" s="1"/>
  <c r="H730" i="53"/>
  <c r="I730" i="53" s="1"/>
  <c r="H736" i="53"/>
  <c r="I736" i="53" s="1"/>
  <c r="H728" i="53"/>
  <c r="I728" i="53" s="1"/>
  <c r="H734" i="53"/>
  <c r="I734" i="53" s="1"/>
  <c r="H726" i="53"/>
  <c r="I726" i="53" s="1"/>
  <c r="H732" i="53"/>
  <c r="I732" i="53" s="1"/>
  <c r="H724" i="53"/>
  <c r="I724" i="53" s="1"/>
  <c r="J714" i="53"/>
  <c r="K714" i="53" s="1"/>
  <c r="J717" i="53"/>
  <c r="K717" i="53" s="1"/>
  <c r="J705" i="53"/>
  <c r="K705" i="53" s="1"/>
  <c r="J1629" i="53"/>
  <c r="K1629" i="53" s="1"/>
  <c r="J1110" i="53"/>
  <c r="K1110" i="53" s="1"/>
  <c r="J1112" i="53"/>
  <c r="K1112" i="53" s="1"/>
  <c r="J1105" i="53"/>
  <c r="K1105" i="53" s="1"/>
  <c r="J1119" i="53"/>
  <c r="K1119" i="53" s="1"/>
  <c r="J928" i="53"/>
  <c r="K928" i="53" s="1"/>
  <c r="J927" i="53"/>
  <c r="K927" i="53" s="1"/>
  <c r="AF32" i="5"/>
  <c r="U33" i="46"/>
  <c r="I33" i="46" s="1"/>
  <c r="AF32" i="21"/>
  <c r="U37" i="46"/>
  <c r="AF59" i="24"/>
  <c r="AF5" i="40"/>
  <c r="U28" i="46"/>
  <c r="I28" i="46" s="1"/>
  <c r="V26" i="46"/>
  <c r="C26" i="46" s="1"/>
  <c r="D26" i="46" s="1"/>
  <c r="V57" i="46"/>
  <c r="C57" i="46" s="1"/>
  <c r="D57" i="46" s="1"/>
  <c r="V51" i="46"/>
  <c r="C51" i="46" s="1"/>
  <c r="D51" i="46" s="1"/>
  <c r="V44" i="46"/>
  <c r="C44" i="46" s="1"/>
  <c r="D44" i="46" s="1"/>
  <c r="V41" i="46"/>
  <c r="C41" i="46" s="1"/>
  <c r="D41" i="46" s="1"/>
  <c r="V32" i="46"/>
  <c r="C32" i="46" s="1"/>
  <c r="D32" i="46" s="1"/>
  <c r="V29" i="46"/>
  <c r="C29" i="46" s="1"/>
  <c r="D29" i="46" s="1"/>
  <c r="V38" i="46"/>
  <c r="C38" i="46" s="1"/>
  <c r="D38" i="46" s="1"/>
  <c r="AF5" i="39"/>
  <c r="U27" i="46"/>
  <c r="I27" i="46" s="1"/>
  <c r="AF32" i="40"/>
  <c r="U56" i="46"/>
  <c r="AF32" i="29"/>
  <c r="U45" i="46"/>
  <c r="AF32" i="38"/>
  <c r="U54" i="46"/>
  <c r="AF59" i="39"/>
  <c r="AF32" i="44"/>
  <c r="U60" i="46"/>
  <c r="V55" i="46"/>
  <c r="C55" i="46" s="1"/>
  <c r="D55" i="46" s="1"/>
  <c r="V49" i="46"/>
  <c r="C49" i="46" s="1"/>
  <c r="D49" i="46" s="1"/>
  <c r="V31" i="46"/>
  <c r="C31" i="46" s="1"/>
  <c r="D31" i="46" s="1"/>
  <c r="V17" i="46"/>
  <c r="C17" i="46" s="1"/>
  <c r="D17" i="46" s="1"/>
  <c r="V7" i="46"/>
  <c r="C7" i="46" s="1"/>
  <c r="D7" i="46" s="1"/>
  <c r="AF5" i="42"/>
  <c r="U30" i="46"/>
  <c r="I30" i="46" s="1"/>
  <c r="AA61" i="43"/>
  <c r="AF61" i="43" s="1"/>
  <c r="Z60" i="43"/>
  <c r="AA33" i="43"/>
  <c r="AF33" i="43" s="1"/>
  <c r="Z32" i="43"/>
  <c r="AA32" i="43" s="1"/>
  <c r="U151" i="46" s="1"/>
  <c r="V151" i="46" s="1"/>
  <c r="AA34" i="42"/>
  <c r="AF34" i="42" s="1"/>
  <c r="Z33" i="42"/>
  <c r="AA63" i="40"/>
  <c r="AF63" i="40" s="1"/>
  <c r="Z62" i="40"/>
  <c r="AA60" i="37"/>
  <c r="AF60" i="37" s="1"/>
  <c r="Z59" i="37"/>
  <c r="AA59" i="37" s="1"/>
  <c r="AA33" i="36"/>
  <c r="AF33" i="36" s="1"/>
  <c r="Z32" i="36"/>
  <c r="AA32" i="36" s="1"/>
  <c r="U144" i="46" s="1"/>
  <c r="V144" i="46" s="1"/>
  <c r="AA60" i="35"/>
  <c r="AF60" i="35" s="1"/>
  <c r="Z59" i="35"/>
  <c r="AA59" i="35" s="1"/>
  <c r="Z9" i="35"/>
  <c r="AA10" i="35"/>
  <c r="AF10" i="35" s="1"/>
  <c r="AA61" i="34"/>
  <c r="AF61" i="34" s="1"/>
  <c r="Z60" i="34"/>
  <c r="AA61" i="33"/>
  <c r="AF61" i="33" s="1"/>
  <c r="Z60" i="33"/>
  <c r="AA8" i="33"/>
  <c r="AF8" i="33" s="1"/>
  <c r="Z7" i="33"/>
  <c r="AA60" i="31"/>
  <c r="AF60" i="31" s="1"/>
  <c r="Z59" i="31"/>
  <c r="AA59" i="31" s="1"/>
  <c r="AA60" i="30"/>
  <c r="AF60" i="30" s="1"/>
  <c r="Z59" i="30"/>
  <c r="AA59" i="30" s="1"/>
  <c r="Z33" i="26"/>
  <c r="AA34" i="26"/>
  <c r="AF34" i="26" s="1"/>
  <c r="Z61" i="26"/>
  <c r="AA62" i="26"/>
  <c r="AF62" i="26" s="1"/>
  <c r="Z6" i="23"/>
  <c r="AA7" i="23"/>
  <c r="AF7" i="23" s="1"/>
  <c r="AA35" i="23"/>
  <c r="AF35" i="23" s="1"/>
  <c r="Z34" i="23"/>
  <c r="Z60" i="23"/>
  <c r="AA61" i="23"/>
  <c r="AF61" i="23" s="1"/>
  <c r="AA6" i="22"/>
  <c r="AF6" i="22" s="1"/>
  <c r="Z5" i="22"/>
  <c r="AA5" i="22" s="1"/>
  <c r="U102" i="46" s="1"/>
  <c r="V102" i="46" s="1"/>
  <c r="AA7" i="21"/>
  <c r="AF7" i="21" s="1"/>
  <c r="Z6" i="21"/>
  <c r="AA60" i="21"/>
  <c r="AF60" i="21" s="1"/>
  <c r="Z59" i="21"/>
  <c r="AA59" i="21" s="1"/>
  <c r="AA60" i="20"/>
  <c r="AF60" i="20" s="1"/>
  <c r="Z59" i="20"/>
  <c r="AA59" i="20" s="1"/>
  <c r="U65" i="46" l="1"/>
  <c r="U157" i="46"/>
  <c r="V157" i="46" s="1"/>
  <c r="U74" i="46"/>
  <c r="V74" i="46" s="1"/>
  <c r="C74" i="46" s="1"/>
  <c r="D74" i="46" s="1"/>
  <c r="U166" i="46"/>
  <c r="V166" i="46" s="1"/>
  <c r="U79" i="46"/>
  <c r="U171" i="46"/>
  <c r="V171" i="46" s="1"/>
  <c r="U81" i="46"/>
  <c r="V81" i="46" s="1"/>
  <c r="C81" i="46" s="1"/>
  <c r="D81" i="46" s="1"/>
  <c r="U173" i="46"/>
  <c r="V173" i="46" s="1"/>
  <c r="U64" i="46"/>
  <c r="V64" i="46" s="1"/>
  <c r="C64" i="46" s="1"/>
  <c r="D64" i="46" s="1"/>
  <c r="U156" i="46"/>
  <c r="V156" i="46" s="1"/>
  <c r="U75" i="46"/>
  <c r="V75" i="46" s="1"/>
  <c r="C75" i="46" s="1"/>
  <c r="D75" i="46" s="1"/>
  <c r="U167" i="46"/>
  <c r="V167" i="46" s="1"/>
  <c r="J870" i="53"/>
  <c r="K870" i="53" s="1"/>
  <c r="J327" i="53"/>
  <c r="K327" i="53" s="1"/>
  <c r="J742" i="53"/>
  <c r="K742" i="53" s="1"/>
  <c r="J733" i="53"/>
  <c r="K733" i="53" s="1"/>
  <c r="J867" i="53"/>
  <c r="K867" i="53" s="1"/>
  <c r="J930" i="53"/>
  <c r="K930" i="53" s="1"/>
  <c r="J1107" i="53"/>
  <c r="K1107" i="53" s="1"/>
  <c r="J44" i="53"/>
  <c r="K44" i="53" s="1"/>
  <c r="J45" i="53"/>
  <c r="K45" i="53" s="1"/>
  <c r="J60" i="53"/>
  <c r="K60" i="53" s="1"/>
  <c r="J57" i="53"/>
  <c r="K57" i="53" s="1"/>
  <c r="J767" i="53"/>
  <c r="K767" i="53" s="1"/>
  <c r="J770" i="53"/>
  <c r="K770" i="53" s="1"/>
  <c r="J782" i="53"/>
  <c r="K782" i="53" s="1"/>
  <c r="J465" i="53"/>
  <c r="K465" i="53" s="1"/>
  <c r="J472" i="53"/>
  <c r="K472" i="53" s="1"/>
  <c r="J474" i="53"/>
  <c r="K474" i="53" s="1"/>
  <c r="J476" i="53"/>
  <c r="K476" i="53" s="1"/>
  <c r="J1140" i="53"/>
  <c r="K1140" i="53" s="1"/>
  <c r="J1644" i="53"/>
  <c r="K1644" i="53" s="1"/>
  <c r="J1651" i="53"/>
  <c r="K1651" i="53" s="1"/>
  <c r="J1645" i="53"/>
  <c r="K1645" i="53" s="1"/>
  <c r="J1655" i="53"/>
  <c r="K1655" i="53" s="1"/>
  <c r="J1657" i="53"/>
  <c r="K1657" i="53" s="1"/>
  <c r="J858" i="53"/>
  <c r="K858" i="53" s="1"/>
  <c r="J861" i="53"/>
  <c r="K861" i="53" s="1"/>
  <c r="J584" i="53"/>
  <c r="K584" i="53" s="1"/>
  <c r="J585" i="53"/>
  <c r="K585" i="53" s="1"/>
  <c r="J600" i="53"/>
  <c r="K600" i="53" s="1"/>
  <c r="J599" i="53"/>
  <c r="K599" i="53" s="1"/>
  <c r="J609" i="53"/>
  <c r="K609" i="53" s="1"/>
  <c r="J614" i="53"/>
  <c r="K614" i="53" s="1"/>
  <c r="J622" i="53"/>
  <c r="K622" i="53" s="1"/>
  <c r="J621" i="53"/>
  <c r="K621" i="53" s="1"/>
  <c r="J1471" i="53"/>
  <c r="K1471" i="53" s="1"/>
  <c r="J1467" i="53"/>
  <c r="K1467" i="53" s="1"/>
  <c r="J1468" i="53"/>
  <c r="K1468" i="53" s="1"/>
  <c r="J1483" i="53"/>
  <c r="K1483" i="53" s="1"/>
  <c r="J1472" i="53"/>
  <c r="K1472" i="53" s="1"/>
  <c r="J1212" i="53"/>
  <c r="K1212" i="53" s="1"/>
  <c r="J1213" i="53"/>
  <c r="K1213" i="53" s="1"/>
  <c r="J865" i="53"/>
  <c r="K865" i="53" s="1"/>
  <c r="J1202" i="53"/>
  <c r="K1202" i="53" s="1"/>
  <c r="J335" i="53"/>
  <c r="K335" i="53" s="1"/>
  <c r="J1109" i="53"/>
  <c r="K1109" i="53" s="1"/>
  <c r="J718" i="53"/>
  <c r="K718" i="53" s="1"/>
  <c r="J247" i="53"/>
  <c r="K247" i="53" s="1"/>
  <c r="J258" i="53"/>
  <c r="K258" i="53" s="1"/>
  <c r="J259" i="53"/>
  <c r="K259" i="53" s="1"/>
  <c r="J260" i="53"/>
  <c r="K260" i="53" s="1"/>
  <c r="J1450" i="53"/>
  <c r="K1450" i="53" s="1"/>
  <c r="J1446" i="53"/>
  <c r="K1446" i="53" s="1"/>
  <c r="J1447" i="53"/>
  <c r="K1447" i="53" s="1"/>
  <c r="J1462" i="53"/>
  <c r="K1462" i="53" s="1"/>
  <c r="J954" i="53"/>
  <c r="K954" i="53" s="1"/>
  <c r="J489" i="53"/>
  <c r="K489" i="53" s="1"/>
  <c r="J490" i="53"/>
  <c r="K490" i="53" s="1"/>
  <c r="J500" i="53"/>
  <c r="K500" i="53" s="1"/>
  <c r="J501" i="53"/>
  <c r="K501" i="53" s="1"/>
  <c r="J27" i="53"/>
  <c r="K27" i="53" s="1"/>
  <c r="J758" i="53"/>
  <c r="K758" i="53" s="1"/>
  <c r="J1559" i="53"/>
  <c r="K1559" i="53" s="1"/>
  <c r="J1108" i="53"/>
  <c r="K1108" i="53" s="1"/>
  <c r="J716" i="53"/>
  <c r="K716" i="53" s="1"/>
  <c r="J866" i="53"/>
  <c r="K866" i="53" s="1"/>
  <c r="J628" i="53"/>
  <c r="K628" i="53" s="1"/>
  <c r="J868" i="53"/>
  <c r="K868" i="53" s="1"/>
  <c r="J634" i="53"/>
  <c r="K634" i="53" s="1"/>
  <c r="J756" i="53"/>
  <c r="K756" i="53" s="1"/>
  <c r="J1113" i="53"/>
  <c r="K1113" i="53" s="1"/>
  <c r="J1625" i="53"/>
  <c r="K1625" i="53" s="1"/>
  <c r="J707" i="53"/>
  <c r="K707" i="53" s="1"/>
  <c r="J29" i="53"/>
  <c r="K29" i="53" s="1"/>
  <c r="J627" i="53"/>
  <c r="K627" i="53" s="1"/>
  <c r="J724" i="53"/>
  <c r="K724" i="53" s="1"/>
  <c r="J725" i="53"/>
  <c r="K725" i="53" s="1"/>
  <c r="J731" i="53"/>
  <c r="K731" i="53" s="1"/>
  <c r="J740" i="53"/>
  <c r="K740" i="53" s="1"/>
  <c r="J877" i="53"/>
  <c r="K877" i="53" s="1"/>
  <c r="J17" i="53"/>
  <c r="K17" i="53" s="1"/>
  <c r="J1114" i="53"/>
  <c r="K1114" i="53" s="1"/>
  <c r="J56" i="53"/>
  <c r="K56" i="53" s="1"/>
  <c r="J52" i="53"/>
  <c r="K52" i="53" s="1"/>
  <c r="J53" i="53"/>
  <c r="K53" i="53" s="1"/>
  <c r="J61" i="53"/>
  <c r="K61" i="53" s="1"/>
  <c r="J63" i="53"/>
  <c r="K63" i="53" s="1"/>
  <c r="J776" i="53"/>
  <c r="K776" i="53" s="1"/>
  <c r="J781" i="53"/>
  <c r="K781" i="53" s="1"/>
  <c r="J473" i="53"/>
  <c r="K473" i="53" s="1"/>
  <c r="J483" i="53"/>
  <c r="K483" i="53" s="1"/>
  <c r="J475" i="53"/>
  <c r="K475" i="53" s="1"/>
  <c r="J477" i="53"/>
  <c r="K477" i="53" s="1"/>
  <c r="J480" i="53"/>
  <c r="K480" i="53" s="1"/>
  <c r="J1141" i="53"/>
  <c r="K1141" i="53" s="1"/>
  <c r="J1142" i="53"/>
  <c r="K1142" i="53" s="1"/>
  <c r="J1652" i="53"/>
  <c r="K1652" i="53" s="1"/>
  <c r="J1653" i="53"/>
  <c r="K1653" i="53" s="1"/>
  <c r="J1656" i="53"/>
  <c r="K1656" i="53" s="1"/>
  <c r="J1658" i="53"/>
  <c r="K1658" i="53" s="1"/>
  <c r="J862" i="53"/>
  <c r="K862" i="53" s="1"/>
  <c r="J596" i="53"/>
  <c r="K596" i="53" s="1"/>
  <c r="J592" i="53"/>
  <c r="K592" i="53" s="1"/>
  <c r="J593" i="53"/>
  <c r="K593" i="53" s="1"/>
  <c r="J589" i="53"/>
  <c r="K589" i="53" s="1"/>
  <c r="J601" i="53"/>
  <c r="K601" i="53" s="1"/>
  <c r="J616" i="53"/>
  <c r="K616" i="53" s="1"/>
  <c r="J1479" i="53"/>
  <c r="K1479" i="53" s="1"/>
  <c r="J1475" i="53"/>
  <c r="K1475" i="53" s="1"/>
  <c r="J1476" i="53"/>
  <c r="K1476" i="53" s="1"/>
  <c r="J1470" i="53"/>
  <c r="K1470" i="53" s="1"/>
  <c r="J1480" i="53"/>
  <c r="K1480" i="53" s="1"/>
  <c r="J1208" i="53"/>
  <c r="K1208" i="53" s="1"/>
  <c r="J1222" i="53"/>
  <c r="K1222" i="53" s="1"/>
  <c r="J1216" i="53"/>
  <c r="K1216" i="53" s="1"/>
  <c r="J878" i="53"/>
  <c r="K878" i="53" s="1"/>
  <c r="J1560" i="53"/>
  <c r="K1560" i="53" s="1"/>
  <c r="J332" i="53"/>
  <c r="K332" i="53" s="1"/>
  <c r="J325" i="53"/>
  <c r="K325" i="53" s="1"/>
  <c r="J1116" i="53"/>
  <c r="K1116" i="53" s="1"/>
  <c r="J1628" i="53"/>
  <c r="K1628" i="53" s="1"/>
  <c r="J715" i="53"/>
  <c r="K715" i="53" s="1"/>
  <c r="J244" i="53"/>
  <c r="K244" i="53" s="1"/>
  <c r="J263" i="53"/>
  <c r="K263" i="53" s="1"/>
  <c r="J261" i="53"/>
  <c r="K261" i="53" s="1"/>
  <c r="J262" i="53"/>
  <c r="K262" i="53" s="1"/>
  <c r="J1458" i="53"/>
  <c r="K1458" i="53" s="1"/>
  <c r="J1454" i="53"/>
  <c r="K1454" i="53" s="1"/>
  <c r="J1455" i="53"/>
  <c r="K1455" i="53" s="1"/>
  <c r="J1457" i="53"/>
  <c r="K1457" i="53" s="1"/>
  <c r="J1461" i="53"/>
  <c r="K1461" i="53" s="1"/>
  <c r="J956" i="53"/>
  <c r="K956" i="53" s="1"/>
  <c r="J955" i="53"/>
  <c r="K955" i="53" s="1"/>
  <c r="J493" i="53"/>
  <c r="K493" i="53" s="1"/>
  <c r="J497" i="53"/>
  <c r="K497" i="53" s="1"/>
  <c r="J498" i="53"/>
  <c r="K498" i="53" s="1"/>
  <c r="J502" i="53"/>
  <c r="K502" i="53" s="1"/>
  <c r="J874" i="53"/>
  <c r="K874" i="53" s="1"/>
  <c r="J1111" i="53"/>
  <c r="K1111" i="53" s="1"/>
  <c r="J729" i="53"/>
  <c r="K729" i="53" s="1"/>
  <c r="J739" i="53"/>
  <c r="K739" i="53" s="1"/>
  <c r="J741" i="53"/>
  <c r="K741" i="53" s="1"/>
  <c r="J637" i="53"/>
  <c r="K637" i="53" s="1"/>
  <c r="J333" i="53"/>
  <c r="K333" i="53" s="1"/>
  <c r="J709" i="53"/>
  <c r="K709" i="53" s="1"/>
  <c r="J46" i="53"/>
  <c r="K46" i="53" s="1"/>
  <c r="J50" i="53"/>
  <c r="K50" i="53" s="1"/>
  <c r="J47" i="53"/>
  <c r="K47" i="53" s="1"/>
  <c r="J62" i="53"/>
  <c r="K62" i="53" s="1"/>
  <c r="J769" i="53"/>
  <c r="K769" i="53" s="1"/>
  <c r="J765" i="53"/>
  <c r="K765" i="53" s="1"/>
  <c r="J780" i="53"/>
  <c r="K780" i="53" s="1"/>
  <c r="J469" i="53"/>
  <c r="K469" i="53" s="1"/>
  <c r="J481" i="53"/>
  <c r="K481" i="53" s="1"/>
  <c r="J482" i="53"/>
  <c r="K482" i="53" s="1"/>
  <c r="J470" i="53"/>
  <c r="K470" i="53" s="1"/>
  <c r="J1139" i="53"/>
  <c r="K1139" i="53" s="1"/>
  <c r="J1648" i="53"/>
  <c r="K1648" i="53" s="1"/>
  <c r="J1646" i="53"/>
  <c r="K1646" i="53" s="1"/>
  <c r="J1662" i="53"/>
  <c r="K1662" i="53" s="1"/>
  <c r="J1663" i="53"/>
  <c r="K1663" i="53" s="1"/>
  <c r="J860" i="53"/>
  <c r="K860" i="53" s="1"/>
  <c r="J590" i="53"/>
  <c r="K590" i="53" s="1"/>
  <c r="J587" i="53"/>
  <c r="K587" i="53" s="1"/>
  <c r="J597" i="53"/>
  <c r="K597" i="53" s="1"/>
  <c r="J603" i="53"/>
  <c r="K603" i="53" s="1"/>
  <c r="J613" i="53"/>
  <c r="K613" i="53" s="1"/>
  <c r="J615" i="53"/>
  <c r="K615" i="53" s="1"/>
  <c r="J1465" i="53"/>
  <c r="K1465" i="53" s="1"/>
  <c r="J1481" i="53"/>
  <c r="K1481" i="53" s="1"/>
  <c r="J1478" i="53"/>
  <c r="K1478" i="53" s="1"/>
  <c r="J1210" i="53"/>
  <c r="K1210" i="53" s="1"/>
  <c r="J1214" i="53"/>
  <c r="K1214" i="53" s="1"/>
  <c r="J1221" i="53"/>
  <c r="K1221" i="53" s="1"/>
  <c r="J1223" i="53"/>
  <c r="K1223" i="53" s="1"/>
  <c r="J751" i="53"/>
  <c r="K751" i="53" s="1"/>
  <c r="J6" i="53"/>
  <c r="K6" i="53" s="1"/>
  <c r="J1115" i="53"/>
  <c r="K1115" i="53" s="1"/>
  <c r="J1626" i="53"/>
  <c r="K1626" i="53" s="1"/>
  <c r="J704" i="53"/>
  <c r="K704" i="53" s="1"/>
  <c r="J252" i="53"/>
  <c r="K252" i="53" s="1"/>
  <c r="J245" i="53"/>
  <c r="K245" i="53" s="1"/>
  <c r="J1444" i="53"/>
  <c r="K1444" i="53" s="1"/>
  <c r="J1445" i="53"/>
  <c r="K1445" i="53" s="1"/>
  <c r="J1460" i="53"/>
  <c r="K1460" i="53" s="1"/>
  <c r="J949" i="53"/>
  <c r="K949" i="53" s="1"/>
  <c r="J953" i="53"/>
  <c r="K953" i="53" s="1"/>
  <c r="J962" i="53"/>
  <c r="K962" i="53" s="1"/>
  <c r="J963" i="53"/>
  <c r="K963" i="53" s="1"/>
  <c r="J487" i="53"/>
  <c r="K487" i="53" s="1"/>
  <c r="J484" i="53"/>
  <c r="K484" i="53" s="1"/>
  <c r="J486" i="53"/>
  <c r="K486" i="53" s="1"/>
  <c r="J496" i="53"/>
  <c r="K496" i="53" s="1"/>
  <c r="J635" i="53"/>
  <c r="K635" i="53" s="1"/>
  <c r="J757" i="53"/>
  <c r="K757" i="53" s="1"/>
  <c r="J933" i="53"/>
  <c r="K933" i="53" s="1"/>
  <c r="J713" i="53"/>
  <c r="K713" i="53" s="1"/>
  <c r="J875" i="53"/>
  <c r="K875" i="53" s="1"/>
  <c r="J626" i="53"/>
  <c r="K626" i="53" s="1"/>
  <c r="J750" i="53"/>
  <c r="K750" i="53" s="1"/>
  <c r="J864" i="53"/>
  <c r="K864" i="53" s="1"/>
  <c r="J625" i="53"/>
  <c r="K625" i="53" s="1"/>
  <c r="J1558" i="53"/>
  <c r="K1558" i="53" s="1"/>
  <c r="J936" i="53"/>
  <c r="K936" i="53" s="1"/>
  <c r="J1118" i="53"/>
  <c r="K1118" i="53" s="1"/>
  <c r="J708" i="53"/>
  <c r="K708" i="53" s="1"/>
  <c r="J879" i="53"/>
  <c r="K879" i="53" s="1"/>
  <c r="J630" i="53"/>
  <c r="K630" i="53" s="1"/>
  <c r="J749" i="53"/>
  <c r="K749" i="53" s="1"/>
  <c r="J730" i="53"/>
  <c r="K730" i="53" s="1"/>
  <c r="J737" i="53"/>
  <c r="K737" i="53" s="1"/>
  <c r="J743" i="53"/>
  <c r="K743" i="53" s="1"/>
  <c r="J727" i="53"/>
  <c r="K727" i="53" s="1"/>
  <c r="J871" i="53"/>
  <c r="K871" i="53" s="1"/>
  <c r="J1198" i="53"/>
  <c r="K1198" i="53" s="1"/>
  <c r="J712" i="53"/>
  <c r="K712" i="53" s="1"/>
  <c r="J54" i="53"/>
  <c r="K54" i="53" s="1"/>
  <c r="J58" i="53"/>
  <c r="K58" i="53" s="1"/>
  <c r="J59" i="53"/>
  <c r="K59" i="53" s="1"/>
  <c r="J55" i="53"/>
  <c r="K55" i="53" s="1"/>
  <c r="J777" i="53"/>
  <c r="K777" i="53" s="1"/>
  <c r="J774" i="53"/>
  <c r="K774" i="53" s="1"/>
  <c r="J783" i="53"/>
  <c r="K783" i="53" s="1"/>
  <c r="J471" i="53"/>
  <c r="K471" i="53" s="1"/>
  <c r="J464" i="53"/>
  <c r="K464" i="53" s="1"/>
  <c r="J466" i="53"/>
  <c r="K466" i="53" s="1"/>
  <c r="J1650" i="53"/>
  <c r="K1650" i="53" s="1"/>
  <c r="J1654" i="53"/>
  <c r="K1654" i="53" s="1"/>
  <c r="J1661" i="53"/>
  <c r="K1661" i="53" s="1"/>
  <c r="J863" i="53"/>
  <c r="K863" i="53" s="1"/>
  <c r="J598" i="53"/>
  <c r="K598" i="53" s="1"/>
  <c r="J594" i="53"/>
  <c r="K594" i="53" s="1"/>
  <c r="J595" i="53"/>
  <c r="K595" i="53" s="1"/>
  <c r="J591" i="53"/>
  <c r="K591" i="53" s="1"/>
  <c r="J602" i="53"/>
  <c r="K602" i="53" s="1"/>
  <c r="J606" i="53"/>
  <c r="K606" i="53" s="1"/>
  <c r="J620" i="53"/>
  <c r="K620" i="53" s="1"/>
  <c r="J623" i="53"/>
  <c r="K623" i="53" s="1"/>
  <c r="J1473" i="53"/>
  <c r="K1473" i="53" s="1"/>
  <c r="J1477" i="53"/>
  <c r="K1477" i="53" s="1"/>
  <c r="J1482" i="53"/>
  <c r="K1482" i="53" s="1"/>
  <c r="J1464" i="53"/>
  <c r="K1464" i="53" s="1"/>
  <c r="J1474" i="53"/>
  <c r="K1474" i="53" s="1"/>
  <c r="J1204" i="53"/>
  <c r="K1204" i="53" s="1"/>
  <c r="J1211" i="53"/>
  <c r="K1211" i="53" s="1"/>
  <c r="J1205" i="53"/>
  <c r="K1205" i="53" s="1"/>
  <c r="J1207" i="53"/>
  <c r="K1207" i="53" s="1"/>
  <c r="J1217" i="53"/>
  <c r="K1217" i="53" s="1"/>
  <c r="J633" i="53"/>
  <c r="K633" i="53" s="1"/>
  <c r="J9" i="53"/>
  <c r="K9" i="53" s="1"/>
  <c r="J1106" i="53"/>
  <c r="K1106" i="53" s="1"/>
  <c r="J711" i="53"/>
  <c r="K711" i="53" s="1"/>
  <c r="J254" i="53"/>
  <c r="K254" i="53" s="1"/>
  <c r="J1456" i="53"/>
  <c r="K1456" i="53" s="1"/>
  <c r="J1452" i="53"/>
  <c r="K1452" i="53" s="1"/>
  <c r="J1453" i="53"/>
  <c r="K1453" i="53" s="1"/>
  <c r="J1463" i="53"/>
  <c r="K1463" i="53" s="1"/>
  <c r="J1459" i="53"/>
  <c r="K1459" i="53" s="1"/>
  <c r="J946" i="53"/>
  <c r="K946" i="53" s="1"/>
  <c r="J960" i="53"/>
  <c r="K960" i="53" s="1"/>
  <c r="J957" i="53"/>
  <c r="K957" i="53" s="1"/>
  <c r="J961" i="53"/>
  <c r="K961" i="53" s="1"/>
  <c r="J495" i="53"/>
  <c r="K495" i="53" s="1"/>
  <c r="J499" i="53"/>
  <c r="K499" i="53" s="1"/>
  <c r="J492" i="53"/>
  <c r="K492" i="53" s="1"/>
  <c r="J494" i="53"/>
  <c r="K494" i="53" s="1"/>
  <c r="J503" i="53"/>
  <c r="K503" i="53" s="1"/>
  <c r="V65" i="46"/>
  <c r="C65" i="46" s="1"/>
  <c r="D65" i="46" s="1"/>
  <c r="H1359" i="53"/>
  <c r="I1359" i="53" s="1"/>
  <c r="H1351" i="53"/>
  <c r="I1351" i="53" s="1"/>
  <c r="H1362" i="53"/>
  <c r="I1362" i="53" s="1"/>
  <c r="H1361" i="53"/>
  <c r="I1361" i="53" s="1"/>
  <c r="H1357" i="53"/>
  <c r="I1357" i="53" s="1"/>
  <c r="H1363" i="53"/>
  <c r="I1363" i="53" s="1"/>
  <c r="H1355" i="53"/>
  <c r="I1355" i="53" s="1"/>
  <c r="H1347" i="53"/>
  <c r="I1347" i="53" s="1"/>
  <c r="H1353" i="53"/>
  <c r="I1353" i="53" s="1"/>
  <c r="H1354" i="53"/>
  <c r="I1354" i="53" s="1"/>
  <c r="H1346" i="53"/>
  <c r="I1346" i="53" s="1"/>
  <c r="H1360" i="53"/>
  <c r="I1360" i="53" s="1"/>
  <c r="H1352" i="53"/>
  <c r="I1352" i="53" s="1"/>
  <c r="H1344" i="53"/>
  <c r="I1344" i="53" s="1"/>
  <c r="H1358" i="53"/>
  <c r="I1358" i="53" s="1"/>
  <c r="H1350" i="53"/>
  <c r="I1350" i="53" s="1"/>
  <c r="H1349" i="53"/>
  <c r="I1349" i="53" s="1"/>
  <c r="H1345" i="53"/>
  <c r="I1345" i="53" s="1"/>
  <c r="H1356" i="53"/>
  <c r="I1356" i="53" s="1"/>
  <c r="H1348" i="53"/>
  <c r="I1348" i="53" s="1"/>
  <c r="H101" i="53"/>
  <c r="I101" i="53" s="1"/>
  <c r="H96" i="53"/>
  <c r="I96" i="53" s="1"/>
  <c r="H88" i="53"/>
  <c r="I88" i="53" s="1"/>
  <c r="H102" i="53"/>
  <c r="I102" i="53" s="1"/>
  <c r="H94" i="53"/>
  <c r="I94" i="53" s="1"/>
  <c r="H86" i="53"/>
  <c r="I86" i="53" s="1"/>
  <c r="H103" i="53"/>
  <c r="I103" i="53" s="1"/>
  <c r="H100" i="53"/>
  <c r="I100" i="53" s="1"/>
  <c r="H92" i="53"/>
  <c r="I92" i="53" s="1"/>
  <c r="H84" i="53"/>
  <c r="I84" i="53" s="1"/>
  <c r="H98" i="53"/>
  <c r="I98" i="53" s="1"/>
  <c r="H90" i="53"/>
  <c r="I90" i="53" s="1"/>
  <c r="H99" i="53"/>
  <c r="I99" i="53" s="1"/>
  <c r="H91" i="53"/>
  <c r="I91" i="53" s="1"/>
  <c r="H97" i="53"/>
  <c r="I97" i="53" s="1"/>
  <c r="H89" i="53"/>
  <c r="I89" i="53" s="1"/>
  <c r="H95" i="53"/>
  <c r="I95" i="53" s="1"/>
  <c r="H87" i="53"/>
  <c r="I87" i="53" s="1"/>
  <c r="H93" i="53"/>
  <c r="I93" i="53" s="1"/>
  <c r="H85" i="53"/>
  <c r="I85" i="53" s="1"/>
  <c r="H921" i="53"/>
  <c r="I921" i="53" s="1"/>
  <c r="H914" i="53"/>
  <c r="I914" i="53" s="1"/>
  <c r="H906" i="53"/>
  <c r="I906" i="53" s="1"/>
  <c r="H922" i="53"/>
  <c r="I922" i="53" s="1"/>
  <c r="H912" i="53"/>
  <c r="I912" i="53" s="1"/>
  <c r="H918" i="53"/>
  <c r="I918" i="53" s="1"/>
  <c r="H910" i="53"/>
  <c r="I910" i="53" s="1"/>
  <c r="H923" i="53"/>
  <c r="I923" i="53" s="1"/>
  <c r="H920" i="53"/>
  <c r="I920" i="53" s="1"/>
  <c r="H916" i="53"/>
  <c r="I916" i="53" s="1"/>
  <c r="H908" i="53"/>
  <c r="I908" i="53" s="1"/>
  <c r="H917" i="53"/>
  <c r="I917" i="53" s="1"/>
  <c r="H909" i="53"/>
  <c r="I909" i="53" s="1"/>
  <c r="H915" i="53"/>
  <c r="I915" i="53" s="1"/>
  <c r="H907" i="53"/>
  <c r="I907" i="53" s="1"/>
  <c r="H913" i="53"/>
  <c r="I913" i="53" s="1"/>
  <c r="H905" i="53"/>
  <c r="I905" i="53" s="1"/>
  <c r="H904" i="53"/>
  <c r="I904" i="53" s="1"/>
  <c r="H919" i="53"/>
  <c r="I919" i="53" s="1"/>
  <c r="H911" i="53"/>
  <c r="I911" i="53" s="1"/>
  <c r="J1659" i="53"/>
  <c r="K1659" i="53" s="1"/>
  <c r="J611" i="53"/>
  <c r="K611" i="53" s="1"/>
  <c r="J951" i="53"/>
  <c r="K951" i="53" s="1"/>
  <c r="V79" i="46"/>
  <c r="C79" i="46" s="1"/>
  <c r="D79" i="46" s="1"/>
  <c r="H519" i="53"/>
  <c r="I519" i="53" s="1"/>
  <c r="H511" i="53"/>
  <c r="I511" i="53" s="1"/>
  <c r="H517" i="53"/>
  <c r="I517" i="53" s="1"/>
  <c r="H509" i="53"/>
  <c r="I509" i="53" s="1"/>
  <c r="H523" i="53"/>
  <c r="I523" i="53" s="1"/>
  <c r="H522" i="53"/>
  <c r="I522" i="53" s="1"/>
  <c r="H520" i="53"/>
  <c r="I520" i="53" s="1"/>
  <c r="H515" i="53"/>
  <c r="I515" i="53" s="1"/>
  <c r="H507" i="53"/>
  <c r="I507" i="53" s="1"/>
  <c r="H521" i="53"/>
  <c r="I521" i="53" s="1"/>
  <c r="H513" i="53"/>
  <c r="I513" i="53" s="1"/>
  <c r="H505" i="53"/>
  <c r="I505" i="53" s="1"/>
  <c r="H514" i="53"/>
  <c r="I514" i="53" s="1"/>
  <c r="H506" i="53"/>
  <c r="I506" i="53" s="1"/>
  <c r="H512" i="53"/>
  <c r="I512" i="53" s="1"/>
  <c r="H504" i="53"/>
  <c r="I504" i="53" s="1"/>
  <c r="H518" i="53"/>
  <c r="I518" i="53" s="1"/>
  <c r="H510" i="53"/>
  <c r="I510" i="53" s="1"/>
  <c r="H516" i="53"/>
  <c r="I516" i="53" s="1"/>
  <c r="H508" i="53"/>
  <c r="I508" i="53" s="1"/>
  <c r="H161" i="53"/>
  <c r="I161" i="53" s="1"/>
  <c r="H163" i="53"/>
  <c r="I163" i="53" s="1"/>
  <c r="H154" i="53"/>
  <c r="I154" i="53" s="1"/>
  <c r="H146" i="53"/>
  <c r="I146" i="53" s="1"/>
  <c r="H162" i="53"/>
  <c r="I162" i="53" s="1"/>
  <c r="H160" i="53"/>
  <c r="I160" i="53" s="1"/>
  <c r="H152" i="53"/>
  <c r="I152" i="53" s="1"/>
  <c r="H144" i="53"/>
  <c r="I144" i="53" s="1"/>
  <c r="H159" i="53"/>
  <c r="I159" i="53" s="1"/>
  <c r="H158" i="53"/>
  <c r="I158" i="53" s="1"/>
  <c r="H150" i="53"/>
  <c r="I150" i="53" s="1"/>
  <c r="H157" i="53"/>
  <c r="I157" i="53" s="1"/>
  <c r="H156" i="53"/>
  <c r="I156" i="53" s="1"/>
  <c r="H148" i="53"/>
  <c r="I148" i="53" s="1"/>
  <c r="H151" i="53"/>
  <c r="I151" i="53" s="1"/>
  <c r="H149" i="53"/>
  <c r="I149" i="53" s="1"/>
  <c r="H155" i="53"/>
  <c r="I155" i="53" s="1"/>
  <c r="H147" i="53"/>
  <c r="I147" i="53" s="1"/>
  <c r="H153" i="53"/>
  <c r="I153" i="53" s="1"/>
  <c r="H145" i="53"/>
  <c r="I145" i="53" s="1"/>
  <c r="H838" i="53"/>
  <c r="I838" i="53" s="1"/>
  <c r="H841" i="53"/>
  <c r="I841" i="53" s="1"/>
  <c r="H843" i="53"/>
  <c r="I843" i="53" s="1"/>
  <c r="H839" i="53"/>
  <c r="I839" i="53" s="1"/>
  <c r="H842" i="53"/>
  <c r="I842" i="53" s="1"/>
  <c r="H840" i="53"/>
  <c r="I840" i="53" s="1"/>
  <c r="H830" i="53"/>
  <c r="I830" i="53" s="1"/>
  <c r="H831" i="53"/>
  <c r="I831" i="53" s="1"/>
  <c r="H828" i="53"/>
  <c r="I828" i="53" s="1"/>
  <c r="H837" i="53"/>
  <c r="I837" i="53" s="1"/>
  <c r="H829" i="53"/>
  <c r="I829" i="53" s="1"/>
  <c r="H836" i="53"/>
  <c r="I836" i="53" s="1"/>
  <c r="H834" i="53"/>
  <c r="I834" i="53" s="1"/>
  <c r="H826" i="53"/>
  <c r="I826" i="53" s="1"/>
  <c r="H835" i="53"/>
  <c r="I835" i="53" s="1"/>
  <c r="H827" i="53"/>
  <c r="I827" i="53" s="1"/>
  <c r="H832" i="53"/>
  <c r="I832" i="53" s="1"/>
  <c r="H824" i="53"/>
  <c r="I824" i="53" s="1"/>
  <c r="H833" i="53"/>
  <c r="I833" i="53" s="1"/>
  <c r="H825" i="53"/>
  <c r="I825" i="53" s="1"/>
  <c r="H1496" i="53"/>
  <c r="I1496" i="53" s="1"/>
  <c r="H1488" i="53"/>
  <c r="I1488" i="53" s="1"/>
  <c r="H1499" i="53"/>
  <c r="I1499" i="53" s="1"/>
  <c r="H1494" i="53"/>
  <c r="I1494" i="53" s="1"/>
  <c r="H1486" i="53"/>
  <c r="I1486" i="53" s="1"/>
  <c r="H1500" i="53"/>
  <c r="I1500" i="53" s="1"/>
  <c r="H1492" i="53"/>
  <c r="I1492" i="53" s="1"/>
  <c r="H1484" i="53"/>
  <c r="I1484" i="53" s="1"/>
  <c r="H1503" i="53"/>
  <c r="I1503" i="53" s="1"/>
  <c r="H1502" i="53"/>
  <c r="I1502" i="53" s="1"/>
  <c r="H1501" i="53"/>
  <c r="I1501" i="53" s="1"/>
  <c r="H1498" i="53"/>
  <c r="I1498" i="53" s="1"/>
  <c r="H1490" i="53"/>
  <c r="I1490" i="53" s="1"/>
  <c r="H1491" i="53"/>
  <c r="I1491" i="53" s="1"/>
  <c r="H1497" i="53"/>
  <c r="I1497" i="53" s="1"/>
  <c r="H1489" i="53"/>
  <c r="I1489" i="53" s="1"/>
  <c r="H1495" i="53"/>
  <c r="I1495" i="53" s="1"/>
  <c r="H1487" i="53"/>
  <c r="I1487" i="53" s="1"/>
  <c r="H1493" i="53"/>
  <c r="I1493" i="53" s="1"/>
  <c r="H1485" i="53"/>
  <c r="I1485" i="53" s="1"/>
  <c r="H1343" i="53"/>
  <c r="I1343" i="53" s="1"/>
  <c r="H1340" i="53"/>
  <c r="I1340" i="53" s="1"/>
  <c r="H1336" i="53"/>
  <c r="I1336" i="53" s="1"/>
  <c r="H1328" i="53"/>
  <c r="I1328" i="53" s="1"/>
  <c r="H1342" i="53"/>
  <c r="I1342" i="53" s="1"/>
  <c r="H1341" i="53"/>
  <c r="I1341" i="53" s="1"/>
  <c r="H1334" i="53"/>
  <c r="I1334" i="53" s="1"/>
  <c r="H1332" i="53"/>
  <c r="I1332" i="53" s="1"/>
  <c r="H1338" i="53"/>
  <c r="I1338" i="53" s="1"/>
  <c r="H1330" i="53"/>
  <c r="I1330" i="53" s="1"/>
  <c r="H1324" i="53"/>
  <c r="I1324" i="53" s="1"/>
  <c r="H1339" i="53"/>
  <c r="I1339" i="53" s="1"/>
  <c r="H1331" i="53"/>
  <c r="I1331" i="53" s="1"/>
  <c r="H1337" i="53"/>
  <c r="I1337" i="53" s="1"/>
  <c r="H1329" i="53"/>
  <c r="I1329" i="53" s="1"/>
  <c r="H1326" i="53"/>
  <c r="I1326" i="53" s="1"/>
  <c r="H1335" i="53"/>
  <c r="I1335" i="53" s="1"/>
  <c r="H1327" i="53"/>
  <c r="I1327" i="53" s="1"/>
  <c r="H1333" i="53"/>
  <c r="I1333" i="53" s="1"/>
  <c r="H1325" i="53"/>
  <c r="I1325" i="53" s="1"/>
  <c r="J736" i="53"/>
  <c r="K736" i="53" s="1"/>
  <c r="J1136" i="53"/>
  <c r="K1136" i="53" s="1"/>
  <c r="J612" i="53"/>
  <c r="K612" i="53" s="1"/>
  <c r="J959" i="53"/>
  <c r="K959" i="53" s="1"/>
  <c r="J1138" i="53"/>
  <c r="K1138" i="53" s="1"/>
  <c r="J856" i="53"/>
  <c r="K856" i="53" s="1"/>
  <c r="J255" i="53"/>
  <c r="K255" i="53" s="1"/>
  <c r="H1000" i="53"/>
  <c r="I1000" i="53" s="1"/>
  <c r="H995" i="53"/>
  <c r="I995" i="53" s="1"/>
  <c r="H1001" i="53"/>
  <c r="I1001" i="53" s="1"/>
  <c r="H1003" i="53"/>
  <c r="I1003" i="53" s="1"/>
  <c r="H1002" i="53"/>
  <c r="I1002" i="53" s="1"/>
  <c r="H987" i="53"/>
  <c r="I987" i="53" s="1"/>
  <c r="H996" i="53"/>
  <c r="I996" i="53" s="1"/>
  <c r="H988" i="53"/>
  <c r="I988" i="53" s="1"/>
  <c r="H999" i="53"/>
  <c r="I999" i="53" s="1"/>
  <c r="H997" i="53"/>
  <c r="I997" i="53" s="1"/>
  <c r="H993" i="53"/>
  <c r="I993" i="53" s="1"/>
  <c r="H985" i="53"/>
  <c r="I985" i="53" s="1"/>
  <c r="H994" i="53"/>
  <c r="I994" i="53" s="1"/>
  <c r="H986" i="53"/>
  <c r="I986" i="53" s="1"/>
  <c r="H991" i="53"/>
  <c r="I991" i="53" s="1"/>
  <c r="H992" i="53"/>
  <c r="I992" i="53" s="1"/>
  <c r="H984" i="53"/>
  <c r="I984" i="53" s="1"/>
  <c r="H989" i="53"/>
  <c r="I989" i="53" s="1"/>
  <c r="H998" i="53"/>
  <c r="I998" i="53" s="1"/>
  <c r="H990" i="53"/>
  <c r="I990" i="53" s="1"/>
  <c r="H1602" i="53"/>
  <c r="I1602" i="53" s="1"/>
  <c r="H1595" i="53"/>
  <c r="I1595" i="53" s="1"/>
  <c r="H1587" i="53"/>
  <c r="I1587" i="53" s="1"/>
  <c r="H1600" i="53"/>
  <c r="I1600" i="53" s="1"/>
  <c r="H1593" i="53"/>
  <c r="I1593" i="53" s="1"/>
  <c r="H1603" i="53"/>
  <c r="I1603" i="53" s="1"/>
  <c r="H1599" i="53"/>
  <c r="I1599" i="53" s="1"/>
  <c r="H1591" i="53"/>
  <c r="I1591" i="53" s="1"/>
  <c r="H1601" i="53"/>
  <c r="I1601" i="53" s="1"/>
  <c r="H1597" i="53"/>
  <c r="I1597" i="53" s="1"/>
  <c r="H1589" i="53"/>
  <c r="I1589" i="53" s="1"/>
  <c r="H1598" i="53"/>
  <c r="I1598" i="53" s="1"/>
  <c r="H1590" i="53"/>
  <c r="I1590" i="53" s="1"/>
  <c r="H1585" i="53"/>
  <c r="I1585" i="53" s="1"/>
  <c r="H1596" i="53"/>
  <c r="I1596" i="53" s="1"/>
  <c r="H1588" i="53"/>
  <c r="I1588" i="53" s="1"/>
  <c r="H1594" i="53"/>
  <c r="I1594" i="53" s="1"/>
  <c r="H1586" i="53"/>
  <c r="I1586" i="53" s="1"/>
  <c r="H1592" i="53"/>
  <c r="I1592" i="53" s="1"/>
  <c r="H1584" i="53"/>
  <c r="I1584" i="53" s="1"/>
  <c r="H1103" i="53"/>
  <c r="I1103" i="53" s="1"/>
  <c r="H1098" i="53"/>
  <c r="I1098" i="53" s="1"/>
  <c r="H1101" i="53"/>
  <c r="I1101" i="53" s="1"/>
  <c r="H1100" i="53"/>
  <c r="I1100" i="53" s="1"/>
  <c r="H1102" i="53"/>
  <c r="I1102" i="53" s="1"/>
  <c r="H1090" i="53"/>
  <c r="I1090" i="53" s="1"/>
  <c r="H1099" i="53"/>
  <c r="I1099" i="53" s="1"/>
  <c r="H1091" i="53"/>
  <c r="I1091" i="53" s="1"/>
  <c r="H1096" i="53"/>
  <c r="I1096" i="53" s="1"/>
  <c r="H1088" i="53"/>
  <c r="I1088" i="53" s="1"/>
  <c r="H1097" i="53"/>
  <c r="I1097" i="53" s="1"/>
  <c r="H1089" i="53"/>
  <c r="I1089" i="53" s="1"/>
  <c r="H1094" i="53"/>
  <c r="I1094" i="53" s="1"/>
  <c r="H1086" i="53"/>
  <c r="I1086" i="53" s="1"/>
  <c r="H1095" i="53"/>
  <c r="I1095" i="53" s="1"/>
  <c r="H1087" i="53"/>
  <c r="I1087" i="53" s="1"/>
  <c r="H1092" i="53"/>
  <c r="I1092" i="53" s="1"/>
  <c r="H1084" i="53"/>
  <c r="I1084" i="53" s="1"/>
  <c r="H1093" i="53"/>
  <c r="I1093" i="53" s="1"/>
  <c r="H1085" i="53"/>
  <c r="I1085" i="53" s="1"/>
  <c r="H1399" i="53"/>
  <c r="I1399" i="53" s="1"/>
  <c r="H1398" i="53"/>
  <c r="I1398" i="53" s="1"/>
  <c r="H1390" i="53"/>
  <c r="I1390" i="53" s="1"/>
  <c r="H1402" i="53"/>
  <c r="I1402" i="53" s="1"/>
  <c r="H1397" i="53"/>
  <c r="I1397" i="53" s="1"/>
  <c r="H1396" i="53"/>
  <c r="I1396" i="53" s="1"/>
  <c r="H1388" i="53"/>
  <c r="I1388" i="53" s="1"/>
  <c r="H1395" i="53"/>
  <c r="I1395" i="53" s="1"/>
  <c r="H1394" i="53"/>
  <c r="I1394" i="53" s="1"/>
  <c r="H1386" i="53"/>
  <c r="I1386" i="53" s="1"/>
  <c r="H1401" i="53"/>
  <c r="I1401" i="53" s="1"/>
  <c r="H1403" i="53"/>
  <c r="I1403" i="53" s="1"/>
  <c r="H1400" i="53"/>
  <c r="I1400" i="53" s="1"/>
  <c r="H1392" i="53"/>
  <c r="I1392" i="53" s="1"/>
  <c r="H1384" i="53"/>
  <c r="I1384" i="53" s="1"/>
  <c r="H1387" i="53"/>
  <c r="I1387" i="53" s="1"/>
  <c r="H1393" i="53"/>
  <c r="I1393" i="53" s="1"/>
  <c r="H1385" i="53"/>
  <c r="I1385" i="53" s="1"/>
  <c r="H1391" i="53"/>
  <c r="I1391" i="53" s="1"/>
  <c r="H1389" i="53"/>
  <c r="I1389" i="53" s="1"/>
  <c r="H1436" i="53"/>
  <c r="I1436" i="53" s="1"/>
  <c r="H1435" i="53"/>
  <c r="I1435" i="53" s="1"/>
  <c r="H1427" i="53"/>
  <c r="I1427" i="53" s="1"/>
  <c r="H1443" i="53"/>
  <c r="I1443" i="53" s="1"/>
  <c r="H1442" i="53"/>
  <c r="I1442" i="53" s="1"/>
  <c r="H1433" i="53"/>
  <c r="I1433" i="53" s="1"/>
  <c r="H1425" i="53"/>
  <c r="I1425" i="53" s="1"/>
  <c r="H1440" i="53"/>
  <c r="I1440" i="53" s="1"/>
  <c r="H1441" i="53"/>
  <c r="I1441" i="53" s="1"/>
  <c r="H1439" i="53"/>
  <c r="I1439" i="53" s="1"/>
  <c r="H1431" i="53"/>
  <c r="I1431" i="53" s="1"/>
  <c r="H1438" i="53"/>
  <c r="I1438" i="53" s="1"/>
  <c r="H1437" i="53"/>
  <c r="I1437" i="53" s="1"/>
  <c r="H1429" i="53"/>
  <c r="I1429" i="53" s="1"/>
  <c r="H1432" i="53"/>
  <c r="I1432" i="53" s="1"/>
  <c r="H1424" i="53"/>
  <c r="I1424" i="53" s="1"/>
  <c r="H1430" i="53"/>
  <c r="I1430" i="53" s="1"/>
  <c r="H1428" i="53"/>
  <c r="I1428" i="53" s="1"/>
  <c r="H1434" i="53"/>
  <c r="I1434" i="53" s="1"/>
  <c r="H1426" i="53"/>
  <c r="I1426" i="53" s="1"/>
  <c r="H443" i="53"/>
  <c r="I443" i="53" s="1"/>
  <c r="H433" i="53"/>
  <c r="I433" i="53" s="1"/>
  <c r="H425" i="53"/>
  <c r="I425" i="53" s="1"/>
  <c r="H441" i="53"/>
  <c r="I441" i="53" s="1"/>
  <c r="H440" i="53"/>
  <c r="I440" i="53" s="1"/>
  <c r="H439" i="53"/>
  <c r="I439" i="53" s="1"/>
  <c r="H431" i="53"/>
  <c r="I431" i="53" s="1"/>
  <c r="H438" i="53"/>
  <c r="I438" i="53" s="1"/>
  <c r="H437" i="53"/>
  <c r="I437" i="53" s="1"/>
  <c r="H429" i="53"/>
  <c r="I429" i="53" s="1"/>
  <c r="H442" i="53"/>
  <c r="I442" i="53" s="1"/>
  <c r="H436" i="53"/>
  <c r="I436" i="53" s="1"/>
  <c r="H435" i="53"/>
  <c r="I435" i="53" s="1"/>
  <c r="H427" i="53"/>
  <c r="I427" i="53" s="1"/>
  <c r="H430" i="53"/>
  <c r="I430" i="53" s="1"/>
  <c r="H428" i="53"/>
  <c r="I428" i="53" s="1"/>
  <c r="H434" i="53"/>
  <c r="I434" i="53" s="1"/>
  <c r="H426" i="53"/>
  <c r="I426" i="53" s="1"/>
  <c r="H432" i="53"/>
  <c r="I432" i="53" s="1"/>
  <c r="H424" i="53"/>
  <c r="I424" i="53" s="1"/>
  <c r="H320" i="53"/>
  <c r="I320" i="53" s="1"/>
  <c r="H313" i="53"/>
  <c r="I313" i="53" s="1"/>
  <c r="H305" i="53"/>
  <c r="I305" i="53" s="1"/>
  <c r="H323" i="53"/>
  <c r="I323" i="53" s="1"/>
  <c r="H319" i="53"/>
  <c r="I319" i="53" s="1"/>
  <c r="H311" i="53"/>
  <c r="I311" i="53" s="1"/>
  <c r="H322" i="53"/>
  <c r="I322" i="53" s="1"/>
  <c r="H321" i="53"/>
  <c r="I321" i="53" s="1"/>
  <c r="H317" i="53"/>
  <c r="I317" i="53" s="1"/>
  <c r="H309" i="53"/>
  <c r="I309" i="53" s="1"/>
  <c r="H315" i="53"/>
  <c r="I315" i="53" s="1"/>
  <c r="H307" i="53"/>
  <c r="I307" i="53" s="1"/>
  <c r="H316" i="53"/>
  <c r="I316" i="53" s="1"/>
  <c r="H308" i="53"/>
  <c r="I308" i="53" s="1"/>
  <c r="H314" i="53"/>
  <c r="I314" i="53" s="1"/>
  <c r="H306" i="53"/>
  <c r="I306" i="53" s="1"/>
  <c r="H312" i="53"/>
  <c r="I312" i="53" s="1"/>
  <c r="H304" i="53"/>
  <c r="I304" i="53" s="1"/>
  <c r="H318" i="53"/>
  <c r="I318" i="53" s="1"/>
  <c r="H310" i="53"/>
  <c r="I310" i="53" s="1"/>
  <c r="J1143" i="53"/>
  <c r="K1143" i="53" s="1"/>
  <c r="J1215" i="53"/>
  <c r="K1215" i="53" s="1"/>
  <c r="AF59" i="20"/>
  <c r="AF59" i="31"/>
  <c r="AF32" i="36"/>
  <c r="U52" i="46"/>
  <c r="AF32" i="43"/>
  <c r="U59" i="46"/>
  <c r="V30" i="46"/>
  <c r="C30" i="46" s="1"/>
  <c r="D30" i="46" s="1"/>
  <c r="V60" i="46"/>
  <c r="C60" i="46" s="1"/>
  <c r="D60" i="46" s="1"/>
  <c r="V54" i="46"/>
  <c r="C54" i="46" s="1"/>
  <c r="D54" i="46" s="1"/>
  <c r="V56" i="46"/>
  <c r="C56" i="46" s="1"/>
  <c r="D56" i="46" s="1"/>
  <c r="V28" i="46"/>
  <c r="C28" i="46" s="1"/>
  <c r="D28" i="46" s="1"/>
  <c r="V37" i="46"/>
  <c r="C37" i="46" s="1"/>
  <c r="D37" i="46" s="1"/>
  <c r="AF59" i="21"/>
  <c r="AF5" i="22"/>
  <c r="U10" i="46"/>
  <c r="I10" i="46" s="1"/>
  <c r="AF59" i="30"/>
  <c r="AF59" i="35"/>
  <c r="AF59" i="37"/>
  <c r="V45" i="46"/>
  <c r="C45" i="46" s="1"/>
  <c r="D45" i="46" s="1"/>
  <c r="V27" i="46"/>
  <c r="C27" i="46" s="1"/>
  <c r="D27" i="46" s="1"/>
  <c r="V33" i="46"/>
  <c r="AA60" i="43"/>
  <c r="AF60" i="43" s="1"/>
  <c r="Z59" i="43"/>
  <c r="AA59" i="43" s="1"/>
  <c r="Z32" i="42"/>
  <c r="AA32" i="42" s="1"/>
  <c r="U150" i="46" s="1"/>
  <c r="V150" i="46" s="1"/>
  <c r="AA33" i="42"/>
  <c r="AF33" i="42" s="1"/>
  <c r="AA62" i="40"/>
  <c r="AF62" i="40" s="1"/>
  <c r="Z61" i="40"/>
  <c r="AA9" i="35"/>
  <c r="AF9" i="35" s="1"/>
  <c r="Z8" i="35"/>
  <c r="Z59" i="34"/>
  <c r="AA59" i="34" s="1"/>
  <c r="AA60" i="34"/>
  <c r="AF60" i="34" s="1"/>
  <c r="Z6" i="33"/>
  <c r="AA7" i="33"/>
  <c r="AF7" i="33" s="1"/>
  <c r="AA60" i="33"/>
  <c r="AF60" i="33" s="1"/>
  <c r="Z59" i="33"/>
  <c r="AA59" i="33" s="1"/>
  <c r="AA61" i="26"/>
  <c r="AF61" i="26" s="1"/>
  <c r="Z60" i="26"/>
  <c r="AA33" i="26"/>
  <c r="AF33" i="26" s="1"/>
  <c r="Z32" i="26"/>
  <c r="AA32" i="26" s="1"/>
  <c r="U134" i="46" s="1"/>
  <c r="V134" i="46" s="1"/>
  <c r="AA34" i="23"/>
  <c r="AF34" i="23" s="1"/>
  <c r="Z33" i="23"/>
  <c r="Z59" i="23"/>
  <c r="AA59" i="23" s="1"/>
  <c r="AA60" i="23"/>
  <c r="AF60" i="23" s="1"/>
  <c r="Z5" i="23"/>
  <c r="AA5" i="23" s="1"/>
  <c r="U103" i="46" s="1"/>
  <c r="V103" i="46" s="1"/>
  <c r="AA6" i="23"/>
  <c r="AF6" i="23" s="1"/>
  <c r="Z5" i="21"/>
  <c r="AA5" i="21" s="1"/>
  <c r="U101" i="46" s="1"/>
  <c r="V101" i="46" s="1"/>
  <c r="AA6" i="21"/>
  <c r="AF6" i="21" s="1"/>
  <c r="U67" i="46" l="1"/>
  <c r="V67" i="46" s="1"/>
  <c r="C67" i="46" s="1"/>
  <c r="D67" i="46" s="1"/>
  <c r="U159" i="46"/>
  <c r="V159" i="46" s="1"/>
  <c r="U78" i="46"/>
  <c r="V78" i="46" s="1"/>
  <c r="C78" i="46" s="1"/>
  <c r="D78" i="46" s="1"/>
  <c r="U170" i="46"/>
  <c r="V170" i="46" s="1"/>
  <c r="U77" i="46"/>
  <c r="U169" i="46"/>
  <c r="V169" i="46" s="1"/>
  <c r="U87" i="46"/>
  <c r="V87" i="46" s="1"/>
  <c r="C87" i="46" s="1"/>
  <c r="D87" i="46" s="1"/>
  <c r="U179" i="46"/>
  <c r="V179" i="46" s="1"/>
  <c r="C33" i="46"/>
  <c r="D33" i="46" s="1"/>
  <c r="J479" i="53"/>
  <c r="K479" i="53" s="1"/>
  <c r="J735" i="53"/>
  <c r="K735" i="53" s="1"/>
  <c r="J315" i="53"/>
  <c r="K315" i="53" s="1"/>
  <c r="J322" i="53"/>
  <c r="K322" i="53" s="1"/>
  <c r="J432" i="53"/>
  <c r="K432" i="53" s="1"/>
  <c r="J430" i="53"/>
  <c r="K430" i="53" s="1"/>
  <c r="J442" i="53"/>
  <c r="K442" i="53" s="1"/>
  <c r="J425" i="53"/>
  <c r="K425" i="53" s="1"/>
  <c r="J1434" i="53"/>
  <c r="K1434" i="53" s="1"/>
  <c r="J1432" i="53"/>
  <c r="K1432" i="53" s="1"/>
  <c r="J1431" i="53"/>
  <c r="K1431" i="53" s="1"/>
  <c r="J1425" i="53"/>
  <c r="K1425" i="53" s="1"/>
  <c r="J1427" i="53"/>
  <c r="K1427" i="53" s="1"/>
  <c r="J1384" i="53"/>
  <c r="K1384" i="53" s="1"/>
  <c r="J1401" i="53"/>
  <c r="K1401" i="53" s="1"/>
  <c r="J1390" i="53"/>
  <c r="K1390" i="53" s="1"/>
  <c r="J1101" i="53"/>
  <c r="K1101" i="53" s="1"/>
  <c r="J1596" i="53"/>
  <c r="K1596" i="53" s="1"/>
  <c r="J1599" i="53"/>
  <c r="K1599" i="53" s="1"/>
  <c r="J1587" i="53"/>
  <c r="K1587" i="53" s="1"/>
  <c r="J1003" i="53"/>
  <c r="K1003" i="53" s="1"/>
  <c r="J618" i="53"/>
  <c r="K618" i="53" s="1"/>
  <c r="J1647" i="53"/>
  <c r="K1647" i="53" s="1"/>
  <c r="J1132" i="53"/>
  <c r="K1132" i="53" s="1"/>
  <c r="J468" i="53"/>
  <c r="K468" i="53" s="1"/>
  <c r="J726" i="53"/>
  <c r="K726" i="53" s="1"/>
  <c r="J945" i="53"/>
  <c r="K945" i="53" s="1"/>
  <c r="J1466" i="53"/>
  <c r="K1466" i="53" s="1"/>
  <c r="J844" i="53"/>
  <c r="K844" i="53" s="1"/>
  <c r="J1130" i="53"/>
  <c r="K1130" i="53" s="1"/>
  <c r="J51" i="53"/>
  <c r="K51" i="53" s="1"/>
  <c r="J1328" i="53"/>
  <c r="K1328" i="53" s="1"/>
  <c r="J1485" i="53"/>
  <c r="K1485" i="53" s="1"/>
  <c r="J1489" i="53"/>
  <c r="K1489" i="53" s="1"/>
  <c r="J1498" i="53"/>
  <c r="K1498" i="53" s="1"/>
  <c r="J1484" i="53"/>
  <c r="K1484" i="53" s="1"/>
  <c r="J1494" i="53"/>
  <c r="K1494" i="53" s="1"/>
  <c r="J839" i="53"/>
  <c r="K839" i="53" s="1"/>
  <c r="J157" i="53"/>
  <c r="K157" i="53" s="1"/>
  <c r="J144" i="53"/>
  <c r="K144" i="53" s="1"/>
  <c r="J146" i="53"/>
  <c r="K146" i="53" s="1"/>
  <c r="J514" i="53"/>
  <c r="K514" i="53" s="1"/>
  <c r="J507" i="53"/>
  <c r="K507" i="53" s="1"/>
  <c r="J523" i="53"/>
  <c r="K523" i="53" s="1"/>
  <c r="J519" i="53"/>
  <c r="K519" i="53" s="1"/>
  <c r="J1449" i="53"/>
  <c r="K1449" i="53" s="1"/>
  <c r="J604" i="53"/>
  <c r="K604" i="53" s="1"/>
  <c r="J857" i="53"/>
  <c r="K857" i="53" s="1"/>
  <c r="J1126" i="53"/>
  <c r="K1126" i="53" s="1"/>
  <c r="J779" i="53"/>
  <c r="K779" i="53" s="1"/>
  <c r="J904" i="53"/>
  <c r="K904" i="53" s="1"/>
  <c r="J915" i="53"/>
  <c r="K915" i="53" s="1"/>
  <c r="J918" i="53"/>
  <c r="K918" i="53" s="1"/>
  <c r="J91" i="53"/>
  <c r="K91" i="53" s="1"/>
  <c r="J84" i="53"/>
  <c r="K84" i="53" s="1"/>
  <c r="J86" i="53"/>
  <c r="K86" i="53" s="1"/>
  <c r="J96" i="53"/>
  <c r="K96" i="53" s="1"/>
  <c r="J1356" i="53"/>
  <c r="K1356" i="53" s="1"/>
  <c r="J1346" i="53"/>
  <c r="K1346" i="53" s="1"/>
  <c r="J1355" i="53"/>
  <c r="K1355" i="53" s="1"/>
  <c r="J1362" i="53"/>
  <c r="K1362" i="53" s="1"/>
  <c r="J251" i="53"/>
  <c r="K251" i="53" s="1"/>
  <c r="J847" i="53"/>
  <c r="K847" i="53" s="1"/>
  <c r="J318" i="53"/>
  <c r="K318" i="53" s="1"/>
  <c r="J958" i="53"/>
  <c r="K958" i="53" s="1"/>
  <c r="J250" i="53"/>
  <c r="K250" i="53" s="1"/>
  <c r="J1219" i="53"/>
  <c r="K1219" i="53" s="1"/>
  <c r="J845" i="53"/>
  <c r="K845" i="53" s="1"/>
  <c r="J1133" i="53"/>
  <c r="K1133" i="53" s="1"/>
  <c r="J768" i="53"/>
  <c r="K768" i="53" s="1"/>
  <c r="J738" i="53"/>
  <c r="K738" i="53" s="1"/>
  <c r="J304" i="53"/>
  <c r="K304" i="53" s="1"/>
  <c r="J308" i="53"/>
  <c r="K308" i="53" s="1"/>
  <c r="J311" i="53"/>
  <c r="K311" i="53" s="1"/>
  <c r="J313" i="53"/>
  <c r="K313" i="53" s="1"/>
  <c r="J426" i="53"/>
  <c r="K426" i="53" s="1"/>
  <c r="J427" i="53"/>
  <c r="K427" i="53" s="1"/>
  <c r="J429" i="53"/>
  <c r="K429" i="53" s="1"/>
  <c r="J433" i="53"/>
  <c r="K433" i="53" s="1"/>
  <c r="J1429" i="53"/>
  <c r="K1429" i="53" s="1"/>
  <c r="J1439" i="53"/>
  <c r="K1439" i="53" s="1"/>
  <c r="J1433" i="53"/>
  <c r="K1433" i="53" s="1"/>
  <c r="J1435" i="53"/>
  <c r="K1435" i="53" s="1"/>
  <c r="J1385" i="53"/>
  <c r="K1385" i="53" s="1"/>
  <c r="J1392" i="53"/>
  <c r="K1392" i="53" s="1"/>
  <c r="J1386" i="53"/>
  <c r="K1386" i="53" s="1"/>
  <c r="J1396" i="53"/>
  <c r="K1396" i="53" s="1"/>
  <c r="J1585" i="53"/>
  <c r="K1585" i="53" s="1"/>
  <c r="J1597" i="53"/>
  <c r="K1597" i="53" s="1"/>
  <c r="J1603" i="53"/>
  <c r="K1603" i="53" s="1"/>
  <c r="J1001" i="53"/>
  <c r="K1001" i="53" s="1"/>
  <c r="J491" i="53"/>
  <c r="K491" i="53" s="1"/>
  <c r="J1451" i="53"/>
  <c r="K1451" i="53" s="1"/>
  <c r="J256" i="53"/>
  <c r="K256" i="53" s="1"/>
  <c r="J854" i="53"/>
  <c r="K854" i="53" s="1"/>
  <c r="J1135" i="53"/>
  <c r="K1135" i="53" s="1"/>
  <c r="J772" i="53"/>
  <c r="K772" i="53" s="1"/>
  <c r="J488" i="53"/>
  <c r="K488" i="53" s="1"/>
  <c r="J952" i="53"/>
  <c r="K952" i="53" s="1"/>
  <c r="J1469" i="53"/>
  <c r="K1469" i="53" s="1"/>
  <c r="J610" i="53"/>
  <c r="K610" i="53" s="1"/>
  <c r="J859" i="53"/>
  <c r="K859" i="53" s="1"/>
  <c r="J467" i="53"/>
  <c r="K467" i="53" s="1"/>
  <c r="J1334" i="53"/>
  <c r="K1334" i="53" s="1"/>
  <c r="J1336" i="53"/>
  <c r="K1336" i="53" s="1"/>
  <c r="J1493" i="53"/>
  <c r="K1493" i="53" s="1"/>
  <c r="J1497" i="53"/>
  <c r="K1497" i="53" s="1"/>
  <c r="J1501" i="53"/>
  <c r="K1501" i="53" s="1"/>
  <c r="J1492" i="53"/>
  <c r="K1492" i="53" s="1"/>
  <c r="J1499" i="53"/>
  <c r="K1499" i="53" s="1"/>
  <c r="J843" i="53"/>
  <c r="K843" i="53" s="1"/>
  <c r="J153" i="53"/>
  <c r="K153" i="53" s="1"/>
  <c r="J151" i="53"/>
  <c r="K151" i="53" s="1"/>
  <c r="J150" i="53"/>
  <c r="K150" i="53" s="1"/>
  <c r="J152" i="53"/>
  <c r="K152" i="53" s="1"/>
  <c r="J154" i="53"/>
  <c r="K154" i="53" s="1"/>
  <c r="J504" i="53"/>
  <c r="K504" i="53" s="1"/>
  <c r="J505" i="53"/>
  <c r="K505" i="53" s="1"/>
  <c r="J515" i="53"/>
  <c r="K515" i="53" s="1"/>
  <c r="J947" i="53"/>
  <c r="K947" i="53" s="1"/>
  <c r="J257" i="53"/>
  <c r="K257" i="53" s="1"/>
  <c r="J855" i="53"/>
  <c r="K855" i="53" s="1"/>
  <c r="J1137" i="53"/>
  <c r="K1137" i="53" s="1"/>
  <c r="J728" i="53"/>
  <c r="K728" i="53" s="1"/>
  <c r="J909" i="53"/>
  <c r="K909" i="53" s="1"/>
  <c r="J920" i="53"/>
  <c r="K920" i="53" s="1"/>
  <c r="J912" i="53"/>
  <c r="K912" i="53" s="1"/>
  <c r="J921" i="53"/>
  <c r="K921" i="53" s="1"/>
  <c r="J95" i="53"/>
  <c r="K95" i="53" s="1"/>
  <c r="J99" i="53"/>
  <c r="K99" i="53" s="1"/>
  <c r="J92" i="53"/>
  <c r="K92" i="53" s="1"/>
  <c r="J94" i="53"/>
  <c r="K94" i="53" s="1"/>
  <c r="J101" i="53"/>
  <c r="K101" i="53" s="1"/>
  <c r="J1344" i="53"/>
  <c r="K1344" i="53" s="1"/>
  <c r="J1354" i="53"/>
  <c r="K1354" i="53" s="1"/>
  <c r="J249" i="53"/>
  <c r="K249" i="53" s="1"/>
  <c r="J608" i="53"/>
  <c r="K608" i="53" s="1"/>
  <c r="J849" i="53"/>
  <c r="K849" i="53" s="1"/>
  <c r="J771" i="53"/>
  <c r="K771" i="53" s="1"/>
  <c r="J734" i="53"/>
  <c r="K734" i="53" s="1"/>
  <c r="J320" i="53"/>
  <c r="K320" i="53" s="1"/>
  <c r="J434" i="53"/>
  <c r="K434" i="53" s="1"/>
  <c r="J435" i="53"/>
  <c r="K435" i="53" s="1"/>
  <c r="J437" i="53"/>
  <c r="K437" i="53" s="1"/>
  <c r="J440" i="53"/>
  <c r="K440" i="53" s="1"/>
  <c r="J443" i="53"/>
  <c r="K443" i="53" s="1"/>
  <c r="J1430" i="53"/>
  <c r="K1430" i="53" s="1"/>
  <c r="J1437" i="53"/>
  <c r="K1437" i="53" s="1"/>
  <c r="J1441" i="53"/>
  <c r="K1441" i="53" s="1"/>
  <c r="J1442" i="53"/>
  <c r="K1442" i="53" s="1"/>
  <c r="J1436" i="53"/>
  <c r="K1436" i="53" s="1"/>
  <c r="J1393" i="53"/>
  <c r="K1393" i="53" s="1"/>
  <c r="J1394" i="53"/>
  <c r="K1394" i="53" s="1"/>
  <c r="J1397" i="53"/>
  <c r="K1397" i="53" s="1"/>
  <c r="J1102" i="53"/>
  <c r="K1102" i="53" s="1"/>
  <c r="J1103" i="53"/>
  <c r="K1103" i="53" s="1"/>
  <c r="J1590" i="53"/>
  <c r="K1590" i="53" s="1"/>
  <c r="J1601" i="53"/>
  <c r="K1601" i="53" s="1"/>
  <c r="J1593" i="53"/>
  <c r="K1593" i="53" s="1"/>
  <c r="J1602" i="53"/>
  <c r="K1602" i="53" s="1"/>
  <c r="J950" i="53"/>
  <c r="K950" i="53" s="1"/>
  <c r="J1448" i="53"/>
  <c r="K1448" i="53" s="1"/>
  <c r="J246" i="53"/>
  <c r="K246" i="53" s="1"/>
  <c r="J852" i="53"/>
  <c r="K852" i="53" s="1"/>
  <c r="J1127" i="53"/>
  <c r="K1127" i="53" s="1"/>
  <c r="J773" i="53"/>
  <c r="K773" i="53" s="1"/>
  <c r="J248" i="53"/>
  <c r="K248" i="53" s="1"/>
  <c r="J619" i="53"/>
  <c r="K619" i="53" s="1"/>
  <c r="J586" i="53"/>
  <c r="K586" i="53" s="1"/>
  <c r="J848" i="53"/>
  <c r="K848" i="53" s="1"/>
  <c r="J1134" i="53"/>
  <c r="K1134" i="53" s="1"/>
  <c r="J764" i="53"/>
  <c r="K764" i="53" s="1"/>
  <c r="J1337" i="53"/>
  <c r="K1337" i="53" s="1"/>
  <c r="J1330" i="53"/>
  <c r="K1330" i="53" s="1"/>
  <c r="J1341" i="53"/>
  <c r="K1341" i="53" s="1"/>
  <c r="J1340" i="53"/>
  <c r="K1340" i="53" s="1"/>
  <c r="J1487" i="53"/>
  <c r="K1487" i="53" s="1"/>
  <c r="J1491" i="53"/>
  <c r="K1491" i="53" s="1"/>
  <c r="J1502" i="53"/>
  <c r="K1502" i="53" s="1"/>
  <c r="J1500" i="53"/>
  <c r="K1500" i="53" s="1"/>
  <c r="J840" i="53"/>
  <c r="K840" i="53" s="1"/>
  <c r="J841" i="53"/>
  <c r="K841" i="53" s="1"/>
  <c r="J158" i="53"/>
  <c r="K158" i="53" s="1"/>
  <c r="J163" i="53"/>
  <c r="K163" i="53" s="1"/>
  <c r="J516" i="53"/>
  <c r="K516" i="53" s="1"/>
  <c r="J512" i="53"/>
  <c r="K512" i="53" s="1"/>
  <c r="J513" i="53"/>
  <c r="K513" i="53" s="1"/>
  <c r="J520" i="53"/>
  <c r="K520" i="53" s="1"/>
  <c r="J485" i="53"/>
  <c r="K485" i="53" s="1"/>
  <c r="J944" i="53"/>
  <c r="K944" i="53" s="1"/>
  <c r="J1220" i="53"/>
  <c r="K1220" i="53" s="1"/>
  <c r="J607" i="53"/>
  <c r="K607" i="53" s="1"/>
  <c r="J853" i="53"/>
  <c r="K853" i="53" s="1"/>
  <c r="J778" i="53"/>
  <c r="K778" i="53" s="1"/>
  <c r="J911" i="53"/>
  <c r="K911" i="53" s="1"/>
  <c r="J923" i="53"/>
  <c r="K923" i="53" s="1"/>
  <c r="J922" i="53"/>
  <c r="K922" i="53" s="1"/>
  <c r="J85" i="53"/>
  <c r="K85" i="53" s="1"/>
  <c r="J89" i="53"/>
  <c r="K89" i="53" s="1"/>
  <c r="J90" i="53"/>
  <c r="K90" i="53" s="1"/>
  <c r="J100" i="53"/>
  <c r="K100" i="53" s="1"/>
  <c r="J102" i="53"/>
  <c r="K102" i="53" s="1"/>
  <c r="J1349" i="53"/>
  <c r="K1349" i="53" s="1"/>
  <c r="J1353" i="53"/>
  <c r="K1353" i="53" s="1"/>
  <c r="J1357" i="53"/>
  <c r="K1357" i="53" s="1"/>
  <c r="J1218" i="53"/>
  <c r="K1218" i="53" s="1"/>
  <c r="J1131" i="53"/>
  <c r="K1131" i="53" s="1"/>
  <c r="J253" i="53"/>
  <c r="K253" i="53" s="1"/>
  <c r="J588" i="53"/>
  <c r="K588" i="53" s="1"/>
  <c r="J1129" i="53"/>
  <c r="K1129" i="53" s="1"/>
  <c r="J48" i="53"/>
  <c r="K48" i="53" s="1"/>
  <c r="J310" i="53"/>
  <c r="K310" i="53" s="1"/>
  <c r="J321" i="53"/>
  <c r="K321" i="53" s="1"/>
  <c r="J323" i="53"/>
  <c r="K323" i="53" s="1"/>
  <c r="J424" i="53"/>
  <c r="K424" i="53" s="1"/>
  <c r="J436" i="53"/>
  <c r="K436" i="53" s="1"/>
  <c r="J441" i="53"/>
  <c r="K441" i="53" s="1"/>
  <c r="J1426" i="53"/>
  <c r="K1426" i="53" s="1"/>
  <c r="J1424" i="53"/>
  <c r="K1424" i="53" s="1"/>
  <c r="J1440" i="53"/>
  <c r="K1440" i="53" s="1"/>
  <c r="J1443" i="53"/>
  <c r="K1443" i="53" s="1"/>
  <c r="J1389" i="53"/>
  <c r="K1389" i="53" s="1"/>
  <c r="J1387" i="53"/>
  <c r="K1387" i="53" s="1"/>
  <c r="J1403" i="53"/>
  <c r="K1403" i="53" s="1"/>
  <c r="J1395" i="53"/>
  <c r="K1395" i="53" s="1"/>
  <c r="J1402" i="53"/>
  <c r="K1402" i="53" s="1"/>
  <c r="J1100" i="53"/>
  <c r="K1100" i="53" s="1"/>
  <c r="J1600" i="53"/>
  <c r="K1600" i="53" s="1"/>
  <c r="J999" i="53"/>
  <c r="K999" i="53" s="1"/>
  <c r="J1002" i="53"/>
  <c r="K1002" i="53" s="1"/>
  <c r="J1000" i="53"/>
  <c r="K1000" i="53" s="1"/>
  <c r="J617" i="53"/>
  <c r="K617" i="53" s="1"/>
  <c r="J850" i="53"/>
  <c r="K850" i="53" s="1"/>
  <c r="J1649" i="53"/>
  <c r="K1649" i="53" s="1"/>
  <c r="J1125" i="53"/>
  <c r="K1125" i="53" s="1"/>
  <c r="J478" i="53"/>
  <c r="K478" i="53" s="1"/>
  <c r="J49" i="53"/>
  <c r="K49" i="53" s="1"/>
  <c r="J1209" i="53"/>
  <c r="K1209" i="53" s="1"/>
  <c r="J846" i="53"/>
  <c r="K846" i="53" s="1"/>
  <c r="J1660" i="53"/>
  <c r="K1660" i="53" s="1"/>
  <c r="J1124" i="53"/>
  <c r="K1124" i="53" s="1"/>
  <c r="J766" i="53"/>
  <c r="K766" i="53" s="1"/>
  <c r="J732" i="53"/>
  <c r="K732" i="53" s="1"/>
  <c r="J1331" i="53"/>
  <c r="K1331" i="53" s="1"/>
  <c r="J1338" i="53"/>
  <c r="K1338" i="53" s="1"/>
  <c r="J1342" i="53"/>
  <c r="K1342" i="53" s="1"/>
  <c r="J1343" i="53"/>
  <c r="K1343" i="53" s="1"/>
  <c r="J1495" i="53"/>
  <c r="K1495" i="53" s="1"/>
  <c r="J1490" i="53"/>
  <c r="K1490" i="53" s="1"/>
  <c r="J1503" i="53"/>
  <c r="K1503" i="53" s="1"/>
  <c r="J1496" i="53"/>
  <c r="K1496" i="53" s="1"/>
  <c r="J842" i="53"/>
  <c r="K842" i="53" s="1"/>
  <c r="J155" i="53"/>
  <c r="K155" i="53" s="1"/>
  <c r="J156" i="53"/>
  <c r="K156" i="53" s="1"/>
  <c r="J162" i="53"/>
  <c r="K162" i="53" s="1"/>
  <c r="J161" i="53"/>
  <c r="K161" i="53" s="1"/>
  <c r="J510" i="53"/>
  <c r="K510" i="53" s="1"/>
  <c r="J506" i="53"/>
  <c r="K506" i="53" s="1"/>
  <c r="J521" i="53"/>
  <c r="K521" i="53" s="1"/>
  <c r="J522" i="53"/>
  <c r="K522" i="53" s="1"/>
  <c r="J511" i="53"/>
  <c r="K511" i="53" s="1"/>
  <c r="J948" i="53"/>
  <c r="K948" i="53" s="1"/>
  <c r="J1206" i="53"/>
  <c r="K1206" i="53" s="1"/>
  <c r="J605" i="53"/>
  <c r="K605" i="53" s="1"/>
  <c r="J851" i="53"/>
  <c r="K851" i="53" s="1"/>
  <c r="J1128" i="53"/>
  <c r="K1128" i="53" s="1"/>
  <c r="J775" i="53"/>
  <c r="K775" i="53" s="1"/>
  <c r="J919" i="53"/>
  <c r="K919" i="53" s="1"/>
  <c r="J93" i="53"/>
  <c r="K93" i="53" s="1"/>
  <c r="J97" i="53"/>
  <c r="K97" i="53" s="1"/>
  <c r="J103" i="53"/>
  <c r="K103" i="53" s="1"/>
  <c r="J1360" i="53"/>
  <c r="K1360" i="53" s="1"/>
  <c r="J1361" i="53"/>
  <c r="K1361" i="53" s="1"/>
  <c r="H218" i="53"/>
  <c r="I218" i="53" s="1"/>
  <c r="H210" i="53"/>
  <c r="I210" i="53" s="1"/>
  <c r="H221" i="53"/>
  <c r="I221" i="53" s="1"/>
  <c r="H216" i="53"/>
  <c r="I216" i="53" s="1"/>
  <c r="H208" i="53"/>
  <c r="I208" i="53" s="1"/>
  <c r="H223" i="53"/>
  <c r="I223" i="53" s="1"/>
  <c r="H222" i="53"/>
  <c r="I222" i="53" s="1"/>
  <c r="H214" i="53"/>
  <c r="I214" i="53" s="1"/>
  <c r="H206" i="53"/>
  <c r="I206" i="53" s="1"/>
  <c r="H220" i="53"/>
  <c r="I220" i="53" s="1"/>
  <c r="H212" i="53"/>
  <c r="I212" i="53" s="1"/>
  <c r="H204" i="53"/>
  <c r="I204" i="53" s="1"/>
  <c r="H213" i="53"/>
  <c r="I213" i="53" s="1"/>
  <c r="H205" i="53"/>
  <c r="I205" i="53" s="1"/>
  <c r="H219" i="53"/>
  <c r="I219" i="53" s="1"/>
  <c r="H211" i="53"/>
  <c r="I211" i="53" s="1"/>
  <c r="H217" i="53"/>
  <c r="I217" i="53" s="1"/>
  <c r="H209" i="53"/>
  <c r="I209" i="53" s="1"/>
  <c r="H215" i="53"/>
  <c r="I215" i="53" s="1"/>
  <c r="H207" i="53"/>
  <c r="I207" i="53" s="1"/>
  <c r="H698" i="53"/>
  <c r="I698" i="53" s="1"/>
  <c r="H703" i="53"/>
  <c r="I703" i="53" s="1"/>
  <c r="H701" i="53"/>
  <c r="I701" i="53" s="1"/>
  <c r="H700" i="53"/>
  <c r="I700" i="53" s="1"/>
  <c r="H702" i="53"/>
  <c r="I702" i="53" s="1"/>
  <c r="H696" i="53"/>
  <c r="I696" i="53" s="1"/>
  <c r="H690" i="53"/>
  <c r="I690" i="53" s="1"/>
  <c r="H699" i="53"/>
  <c r="I699" i="53" s="1"/>
  <c r="H691" i="53"/>
  <c r="I691" i="53" s="1"/>
  <c r="H688" i="53"/>
  <c r="I688" i="53" s="1"/>
  <c r="H697" i="53"/>
  <c r="I697" i="53" s="1"/>
  <c r="H689" i="53"/>
  <c r="I689" i="53" s="1"/>
  <c r="H694" i="53"/>
  <c r="I694" i="53" s="1"/>
  <c r="H686" i="53"/>
  <c r="I686" i="53" s="1"/>
  <c r="H695" i="53"/>
  <c r="I695" i="53" s="1"/>
  <c r="H687" i="53"/>
  <c r="I687" i="53" s="1"/>
  <c r="H692" i="53"/>
  <c r="I692" i="53" s="1"/>
  <c r="H684" i="53"/>
  <c r="I684" i="53" s="1"/>
  <c r="H693" i="53"/>
  <c r="I693" i="53" s="1"/>
  <c r="H685" i="53"/>
  <c r="I685" i="53" s="1"/>
  <c r="H562" i="53"/>
  <c r="I562" i="53" s="1"/>
  <c r="H554" i="53"/>
  <c r="I554" i="53" s="1"/>
  <c r="H546" i="53"/>
  <c r="I546" i="53" s="1"/>
  <c r="H563" i="53"/>
  <c r="I563" i="53" s="1"/>
  <c r="H560" i="53"/>
  <c r="I560" i="53" s="1"/>
  <c r="H552" i="53"/>
  <c r="I552" i="53" s="1"/>
  <c r="H544" i="53"/>
  <c r="I544" i="53" s="1"/>
  <c r="H558" i="53"/>
  <c r="I558" i="53" s="1"/>
  <c r="H550" i="53"/>
  <c r="I550" i="53" s="1"/>
  <c r="H561" i="53"/>
  <c r="I561" i="53" s="1"/>
  <c r="H556" i="53"/>
  <c r="I556" i="53" s="1"/>
  <c r="H548" i="53"/>
  <c r="I548" i="53" s="1"/>
  <c r="H557" i="53"/>
  <c r="I557" i="53" s="1"/>
  <c r="H549" i="53"/>
  <c r="I549" i="53" s="1"/>
  <c r="H555" i="53"/>
  <c r="I555" i="53" s="1"/>
  <c r="H547" i="53"/>
  <c r="I547" i="53" s="1"/>
  <c r="H553" i="53"/>
  <c r="I553" i="53" s="1"/>
  <c r="H545" i="53"/>
  <c r="I545" i="53" s="1"/>
  <c r="H559" i="53"/>
  <c r="I559" i="53" s="1"/>
  <c r="H551" i="53"/>
  <c r="I551" i="53" s="1"/>
  <c r="J309" i="53"/>
  <c r="K309" i="53" s="1"/>
  <c r="J1595" i="53"/>
  <c r="K1595" i="53" s="1"/>
  <c r="J996" i="53"/>
  <c r="K996" i="53" s="1"/>
  <c r="J160" i="53"/>
  <c r="K160" i="53" s="1"/>
  <c r="J317" i="53"/>
  <c r="K317" i="53" s="1"/>
  <c r="J989" i="53"/>
  <c r="K989" i="53" s="1"/>
  <c r="J834" i="53"/>
  <c r="K834" i="53" s="1"/>
  <c r="J428" i="53"/>
  <c r="K428" i="53" s="1"/>
  <c r="J1588" i="53"/>
  <c r="K1588" i="53" s="1"/>
  <c r="J1332" i="53"/>
  <c r="K1332" i="53" s="1"/>
  <c r="J913" i="53"/>
  <c r="K913" i="53" s="1"/>
  <c r="H1156" i="53"/>
  <c r="I1156" i="53" s="1"/>
  <c r="H1155" i="53"/>
  <c r="I1155" i="53" s="1"/>
  <c r="H1147" i="53"/>
  <c r="I1147" i="53" s="1"/>
  <c r="H1163" i="53"/>
  <c r="I1163" i="53" s="1"/>
  <c r="H1153" i="53"/>
  <c r="I1153" i="53" s="1"/>
  <c r="H1145" i="53"/>
  <c r="I1145" i="53" s="1"/>
  <c r="H1162" i="53"/>
  <c r="I1162" i="53" s="1"/>
  <c r="H1161" i="53"/>
  <c r="I1161" i="53" s="1"/>
  <c r="H1160" i="53"/>
  <c r="I1160" i="53" s="1"/>
  <c r="H1159" i="53"/>
  <c r="I1159" i="53" s="1"/>
  <c r="H1151" i="53"/>
  <c r="I1151" i="53" s="1"/>
  <c r="H1158" i="53"/>
  <c r="I1158" i="53" s="1"/>
  <c r="H1157" i="53"/>
  <c r="I1157" i="53" s="1"/>
  <c r="H1149" i="53"/>
  <c r="I1149" i="53" s="1"/>
  <c r="H1152" i="53"/>
  <c r="I1152" i="53" s="1"/>
  <c r="H1144" i="53"/>
  <c r="I1144" i="53" s="1"/>
  <c r="H1150" i="53"/>
  <c r="I1150" i="53" s="1"/>
  <c r="H1148" i="53"/>
  <c r="I1148" i="53" s="1"/>
  <c r="H1154" i="53"/>
  <c r="I1154" i="53" s="1"/>
  <c r="H1146" i="53"/>
  <c r="I1146" i="53" s="1"/>
  <c r="V77" i="46"/>
  <c r="C77" i="46" s="1"/>
  <c r="D77" i="46" s="1"/>
  <c r="H280" i="53"/>
  <c r="I280" i="53" s="1"/>
  <c r="H272" i="53"/>
  <c r="I272" i="53" s="1"/>
  <c r="H264" i="53"/>
  <c r="I264" i="53" s="1"/>
  <c r="H278" i="53"/>
  <c r="I278" i="53" s="1"/>
  <c r="H282" i="53"/>
  <c r="I282" i="53" s="1"/>
  <c r="H283" i="53"/>
  <c r="I283" i="53" s="1"/>
  <c r="H276" i="53"/>
  <c r="I276" i="53" s="1"/>
  <c r="H268" i="53"/>
  <c r="I268" i="53" s="1"/>
  <c r="H281" i="53"/>
  <c r="I281" i="53" s="1"/>
  <c r="H274" i="53"/>
  <c r="I274" i="53" s="1"/>
  <c r="H266" i="53"/>
  <c r="I266" i="53" s="1"/>
  <c r="H270" i="53"/>
  <c r="I270" i="53" s="1"/>
  <c r="H275" i="53"/>
  <c r="I275" i="53" s="1"/>
  <c r="H267" i="53"/>
  <c r="I267" i="53" s="1"/>
  <c r="H273" i="53"/>
  <c r="I273" i="53" s="1"/>
  <c r="H265" i="53"/>
  <c r="I265" i="53" s="1"/>
  <c r="H279" i="53"/>
  <c r="I279" i="53" s="1"/>
  <c r="H271" i="53"/>
  <c r="I271" i="53" s="1"/>
  <c r="H277" i="53"/>
  <c r="I277" i="53" s="1"/>
  <c r="H269" i="53"/>
  <c r="I269" i="53" s="1"/>
  <c r="H577" i="53"/>
  <c r="I577" i="53" s="1"/>
  <c r="H569" i="53"/>
  <c r="I569" i="53" s="1"/>
  <c r="H582" i="53"/>
  <c r="I582" i="53" s="1"/>
  <c r="H580" i="53"/>
  <c r="I580" i="53" s="1"/>
  <c r="H575" i="53"/>
  <c r="I575" i="53" s="1"/>
  <c r="H567" i="53"/>
  <c r="I567" i="53" s="1"/>
  <c r="H581" i="53"/>
  <c r="I581" i="53" s="1"/>
  <c r="H583" i="53"/>
  <c r="I583" i="53" s="1"/>
  <c r="H573" i="53"/>
  <c r="I573" i="53" s="1"/>
  <c r="H565" i="53"/>
  <c r="I565" i="53" s="1"/>
  <c r="H579" i="53"/>
  <c r="I579" i="53" s="1"/>
  <c r="H571" i="53"/>
  <c r="I571" i="53" s="1"/>
  <c r="H572" i="53"/>
  <c r="I572" i="53" s="1"/>
  <c r="H564" i="53"/>
  <c r="I564" i="53" s="1"/>
  <c r="H578" i="53"/>
  <c r="I578" i="53" s="1"/>
  <c r="H570" i="53"/>
  <c r="I570" i="53" s="1"/>
  <c r="H576" i="53"/>
  <c r="I576" i="53" s="1"/>
  <c r="H568" i="53"/>
  <c r="I568" i="53" s="1"/>
  <c r="H574" i="53"/>
  <c r="I574" i="53" s="1"/>
  <c r="H566" i="53"/>
  <c r="I566" i="53" s="1"/>
  <c r="H903" i="53"/>
  <c r="I903" i="53" s="1"/>
  <c r="H901" i="53"/>
  <c r="I901" i="53" s="1"/>
  <c r="H899" i="53"/>
  <c r="I899" i="53" s="1"/>
  <c r="H902" i="53"/>
  <c r="I902" i="53" s="1"/>
  <c r="H900" i="53"/>
  <c r="I900" i="53" s="1"/>
  <c r="H897" i="53"/>
  <c r="I897" i="53" s="1"/>
  <c r="H895" i="53"/>
  <c r="I895" i="53" s="1"/>
  <c r="H891" i="53"/>
  <c r="I891" i="53" s="1"/>
  <c r="H892" i="53"/>
  <c r="I892" i="53" s="1"/>
  <c r="H884" i="53"/>
  <c r="I884" i="53" s="1"/>
  <c r="H889" i="53"/>
  <c r="I889" i="53" s="1"/>
  <c r="H898" i="53"/>
  <c r="I898" i="53" s="1"/>
  <c r="H890" i="53"/>
  <c r="I890" i="53" s="1"/>
  <c r="H887" i="53"/>
  <c r="I887" i="53" s="1"/>
  <c r="H896" i="53"/>
  <c r="I896" i="53" s="1"/>
  <c r="H888" i="53"/>
  <c r="I888" i="53" s="1"/>
  <c r="H893" i="53"/>
  <c r="I893" i="53" s="1"/>
  <c r="H885" i="53"/>
  <c r="I885" i="53" s="1"/>
  <c r="H894" i="53"/>
  <c r="I894" i="53" s="1"/>
  <c r="H886" i="53"/>
  <c r="I886" i="53" s="1"/>
  <c r="V10" i="46"/>
  <c r="C10" i="46" s="1"/>
  <c r="D10" i="46" s="1"/>
  <c r="V59" i="46"/>
  <c r="C59" i="46" s="1"/>
  <c r="D59" i="46" s="1"/>
  <c r="AF59" i="23"/>
  <c r="AF5" i="23"/>
  <c r="U11" i="46"/>
  <c r="I11" i="46" s="1"/>
  <c r="AF32" i="42"/>
  <c r="U58" i="46"/>
  <c r="AF32" i="26"/>
  <c r="U42" i="46"/>
  <c r="AF59" i="33"/>
  <c r="AF59" i="43"/>
  <c r="V52" i="46"/>
  <c r="C52" i="46" s="1"/>
  <c r="D52" i="46" s="1"/>
  <c r="AF5" i="21"/>
  <c r="U9" i="46"/>
  <c r="AF59" i="34"/>
  <c r="Z60" i="40"/>
  <c r="AA61" i="40"/>
  <c r="AF61" i="40" s="1"/>
  <c r="Z7" i="35"/>
  <c r="AA8" i="35"/>
  <c r="AF8" i="35" s="1"/>
  <c r="AA6" i="33"/>
  <c r="AF6" i="33" s="1"/>
  <c r="Z5" i="33"/>
  <c r="AA5" i="33" s="1"/>
  <c r="U113" i="46" s="1"/>
  <c r="V113" i="46" s="1"/>
  <c r="AA60" i="26"/>
  <c r="AF60" i="26" s="1"/>
  <c r="Z59" i="26"/>
  <c r="AA59" i="26" s="1"/>
  <c r="AA33" i="23"/>
  <c r="AF33" i="23" s="1"/>
  <c r="Z32" i="23"/>
  <c r="AA32" i="23" s="1"/>
  <c r="U131" i="46" s="1"/>
  <c r="V131" i="46" s="1"/>
  <c r="U70" i="46" l="1"/>
  <c r="V70" i="46" s="1"/>
  <c r="C70" i="46" s="1"/>
  <c r="D70" i="46" s="1"/>
  <c r="U162" i="46"/>
  <c r="V162" i="46" s="1"/>
  <c r="I9" i="46"/>
  <c r="J508" i="53"/>
  <c r="K508" i="53" s="1"/>
  <c r="J1589" i="53"/>
  <c r="K1589" i="53" s="1"/>
  <c r="J1347" i="53"/>
  <c r="K1347" i="53" s="1"/>
  <c r="J98" i="53"/>
  <c r="K98" i="53" s="1"/>
  <c r="J907" i="53"/>
  <c r="K907" i="53" s="1"/>
  <c r="J829" i="53"/>
  <c r="K829" i="53" s="1"/>
  <c r="J1329" i="53"/>
  <c r="K1329" i="53" s="1"/>
  <c r="J992" i="53"/>
  <c r="K992" i="53" s="1"/>
  <c r="J1099" i="53"/>
  <c r="K1099" i="53" s="1"/>
  <c r="J1388" i="53"/>
  <c r="K1388" i="53" s="1"/>
  <c r="J314" i="53"/>
  <c r="K314" i="53" s="1"/>
  <c r="J900" i="53"/>
  <c r="K900" i="53" s="1"/>
  <c r="J576" i="53"/>
  <c r="K576" i="53" s="1"/>
  <c r="J572" i="53"/>
  <c r="K572" i="53" s="1"/>
  <c r="J573" i="53"/>
  <c r="K573" i="53" s="1"/>
  <c r="J575" i="53"/>
  <c r="K575" i="53" s="1"/>
  <c r="J267" i="53"/>
  <c r="K267" i="53" s="1"/>
  <c r="J274" i="53"/>
  <c r="K274" i="53" s="1"/>
  <c r="J283" i="53"/>
  <c r="K283" i="53" s="1"/>
  <c r="J272" i="53"/>
  <c r="K272" i="53" s="1"/>
  <c r="J1154" i="53"/>
  <c r="K1154" i="53" s="1"/>
  <c r="J1152" i="53"/>
  <c r="K1152" i="53" s="1"/>
  <c r="J1151" i="53"/>
  <c r="K1151" i="53" s="1"/>
  <c r="J1147" i="53"/>
  <c r="K1147" i="53" s="1"/>
  <c r="J1352" i="53"/>
  <c r="K1352" i="53" s="1"/>
  <c r="J518" i="53"/>
  <c r="K518" i="53" s="1"/>
  <c r="J836" i="53"/>
  <c r="K836" i="53" s="1"/>
  <c r="J994" i="53"/>
  <c r="K994" i="53" s="1"/>
  <c r="J1089" i="53"/>
  <c r="K1089" i="53" s="1"/>
  <c r="J438" i="53"/>
  <c r="K438" i="53" s="1"/>
  <c r="J306" i="53"/>
  <c r="K306" i="53" s="1"/>
  <c r="J905" i="53"/>
  <c r="K905" i="53" s="1"/>
  <c r="J1335" i="53"/>
  <c r="K1335" i="53" s="1"/>
  <c r="J986" i="53"/>
  <c r="K986" i="53" s="1"/>
  <c r="J1096" i="53"/>
  <c r="K1096" i="53" s="1"/>
  <c r="J1400" i="53"/>
  <c r="K1400" i="53" s="1"/>
  <c r="J316" i="53"/>
  <c r="K316" i="53" s="1"/>
  <c r="J914" i="53"/>
  <c r="K914" i="53" s="1"/>
  <c r="J826" i="53"/>
  <c r="K826" i="53" s="1"/>
  <c r="J998" i="53"/>
  <c r="K998" i="53" s="1"/>
  <c r="J1098" i="53"/>
  <c r="K1098" i="53" s="1"/>
  <c r="J1084" i="53"/>
  <c r="K1084" i="53" s="1"/>
  <c r="J545" i="53"/>
  <c r="K545" i="53" s="1"/>
  <c r="J549" i="53"/>
  <c r="K549" i="53" s="1"/>
  <c r="J561" i="53"/>
  <c r="K561" i="53" s="1"/>
  <c r="J552" i="53"/>
  <c r="K552" i="53" s="1"/>
  <c r="J554" i="53"/>
  <c r="K554" i="53" s="1"/>
  <c r="J703" i="53"/>
  <c r="K703" i="53" s="1"/>
  <c r="J215" i="53"/>
  <c r="K215" i="53" s="1"/>
  <c r="J219" i="53"/>
  <c r="K219" i="53" s="1"/>
  <c r="J212" i="53"/>
  <c r="K212" i="53" s="1"/>
  <c r="J222" i="53"/>
  <c r="K222" i="53" s="1"/>
  <c r="J221" i="53"/>
  <c r="K221" i="53" s="1"/>
  <c r="J902" i="53"/>
  <c r="K902" i="53" s="1"/>
  <c r="J570" i="53"/>
  <c r="K570" i="53" s="1"/>
  <c r="J571" i="53"/>
  <c r="K571" i="53" s="1"/>
  <c r="J583" i="53"/>
  <c r="K583" i="53" s="1"/>
  <c r="J580" i="53"/>
  <c r="K580" i="53" s="1"/>
  <c r="J275" i="53"/>
  <c r="K275" i="53" s="1"/>
  <c r="J281" i="53"/>
  <c r="K281" i="53" s="1"/>
  <c r="J282" i="53"/>
  <c r="K282" i="53" s="1"/>
  <c r="J1159" i="53"/>
  <c r="K1159" i="53" s="1"/>
  <c r="J1155" i="53"/>
  <c r="K1155" i="53" s="1"/>
  <c r="J917" i="53"/>
  <c r="K917" i="53" s="1"/>
  <c r="J149" i="53"/>
  <c r="K149" i="53" s="1"/>
  <c r="J827" i="53"/>
  <c r="K827" i="53" s="1"/>
  <c r="J1339" i="53"/>
  <c r="K1339" i="53" s="1"/>
  <c r="J984" i="53"/>
  <c r="K984" i="53" s="1"/>
  <c r="J1087" i="53"/>
  <c r="K1087" i="53" s="1"/>
  <c r="J1351" i="53"/>
  <c r="K1351" i="53" s="1"/>
  <c r="J159" i="53"/>
  <c r="K159" i="53" s="1"/>
  <c r="J995" i="53"/>
  <c r="K995" i="53" s="1"/>
  <c r="J1094" i="53"/>
  <c r="K1094" i="53" s="1"/>
  <c r="J319" i="53"/>
  <c r="K319" i="53" s="1"/>
  <c r="J312" i="53"/>
  <c r="K312" i="53" s="1"/>
  <c r="J916" i="53"/>
  <c r="K916" i="53" s="1"/>
  <c r="J148" i="53"/>
  <c r="K148" i="53" s="1"/>
  <c r="J824" i="53"/>
  <c r="K824" i="53" s="1"/>
  <c r="J1090" i="53"/>
  <c r="K1090" i="53" s="1"/>
  <c r="J1398" i="53"/>
  <c r="K1398" i="53" s="1"/>
  <c r="J553" i="53"/>
  <c r="K553" i="53" s="1"/>
  <c r="J557" i="53"/>
  <c r="K557" i="53" s="1"/>
  <c r="J550" i="53"/>
  <c r="K550" i="53" s="1"/>
  <c r="J560" i="53"/>
  <c r="K560" i="53" s="1"/>
  <c r="J562" i="53"/>
  <c r="K562" i="53" s="1"/>
  <c r="J702" i="53"/>
  <c r="K702" i="53" s="1"/>
  <c r="J698" i="53"/>
  <c r="K698" i="53" s="1"/>
  <c r="J205" i="53"/>
  <c r="K205" i="53" s="1"/>
  <c r="J220" i="53"/>
  <c r="K220" i="53" s="1"/>
  <c r="J223" i="53"/>
  <c r="K223" i="53" s="1"/>
  <c r="J210" i="53"/>
  <c r="K210" i="53" s="1"/>
  <c r="J509" i="53"/>
  <c r="K509" i="53" s="1"/>
  <c r="J1333" i="53"/>
  <c r="K1333" i="53" s="1"/>
  <c r="J910" i="53"/>
  <c r="K910" i="53" s="1"/>
  <c r="J574" i="53"/>
  <c r="K574" i="53" s="1"/>
  <c r="J578" i="53"/>
  <c r="K578" i="53" s="1"/>
  <c r="J579" i="53"/>
  <c r="K579" i="53" s="1"/>
  <c r="J581" i="53"/>
  <c r="K581" i="53" s="1"/>
  <c r="J582" i="53"/>
  <c r="K582" i="53" s="1"/>
  <c r="J265" i="53"/>
  <c r="K265" i="53" s="1"/>
  <c r="J270" i="53"/>
  <c r="K270" i="53" s="1"/>
  <c r="J1150" i="53"/>
  <c r="K1150" i="53" s="1"/>
  <c r="J1157" i="53"/>
  <c r="K1157" i="53" s="1"/>
  <c r="J1153" i="53"/>
  <c r="K1153" i="53" s="1"/>
  <c r="J1156" i="53"/>
  <c r="K1156" i="53" s="1"/>
  <c r="J145" i="53"/>
  <c r="K145" i="53" s="1"/>
  <c r="J825" i="53"/>
  <c r="K825" i="53" s="1"/>
  <c r="J1326" i="53"/>
  <c r="K1326" i="53" s="1"/>
  <c r="J1591" i="53"/>
  <c r="K1591" i="53" s="1"/>
  <c r="J1584" i="53"/>
  <c r="K1584" i="53" s="1"/>
  <c r="J1085" i="53"/>
  <c r="K1085" i="53" s="1"/>
  <c r="J1363" i="53"/>
  <c r="K1363" i="53" s="1"/>
  <c r="J838" i="53"/>
  <c r="K838" i="53" s="1"/>
  <c r="J832" i="53"/>
  <c r="K832" i="53" s="1"/>
  <c r="J987" i="53"/>
  <c r="K987" i="53" s="1"/>
  <c r="J1092" i="53"/>
  <c r="K1092" i="53" s="1"/>
  <c r="J1358" i="53"/>
  <c r="K1358" i="53" s="1"/>
  <c r="J517" i="53"/>
  <c r="K517" i="53" s="1"/>
  <c r="J147" i="53"/>
  <c r="K147" i="53" s="1"/>
  <c r="J1488" i="53"/>
  <c r="K1488" i="53" s="1"/>
  <c r="J993" i="53"/>
  <c r="K993" i="53" s="1"/>
  <c r="J1088" i="53"/>
  <c r="K1088" i="53" s="1"/>
  <c r="J1428" i="53"/>
  <c r="K1428" i="53" s="1"/>
  <c r="J547" i="53"/>
  <c r="K547" i="53" s="1"/>
  <c r="J548" i="53"/>
  <c r="K548" i="53" s="1"/>
  <c r="J558" i="53"/>
  <c r="K558" i="53" s="1"/>
  <c r="J563" i="53"/>
  <c r="K563" i="53" s="1"/>
  <c r="J700" i="53"/>
  <c r="K700" i="53" s="1"/>
  <c r="J217" i="53"/>
  <c r="K217" i="53" s="1"/>
  <c r="J213" i="53"/>
  <c r="K213" i="53" s="1"/>
  <c r="J206" i="53"/>
  <c r="K206" i="53" s="1"/>
  <c r="J218" i="53"/>
  <c r="K218" i="53" s="1"/>
  <c r="J1350" i="53"/>
  <c r="K1350" i="53" s="1"/>
  <c r="J906" i="53"/>
  <c r="K906" i="53" s="1"/>
  <c r="J835" i="53"/>
  <c r="K835" i="53" s="1"/>
  <c r="J990" i="53"/>
  <c r="K990" i="53" s="1"/>
  <c r="J1097" i="53"/>
  <c r="K1097" i="53" s="1"/>
  <c r="J1391" i="53"/>
  <c r="K1391" i="53" s="1"/>
  <c r="J1348" i="53"/>
  <c r="K1348" i="53" s="1"/>
  <c r="J833" i="53"/>
  <c r="K833" i="53" s="1"/>
  <c r="J988" i="53"/>
  <c r="K988" i="53" s="1"/>
  <c r="J1095" i="53"/>
  <c r="K1095" i="53" s="1"/>
  <c r="J431" i="53"/>
  <c r="K431" i="53" s="1"/>
  <c r="J88" i="53"/>
  <c r="K88" i="53" s="1"/>
  <c r="J908" i="53"/>
  <c r="K908" i="53" s="1"/>
  <c r="J830" i="53"/>
  <c r="K830" i="53" s="1"/>
  <c r="J1324" i="53"/>
  <c r="K1324" i="53" s="1"/>
  <c r="J985" i="53"/>
  <c r="K985" i="53" s="1"/>
  <c r="J1592" i="53"/>
  <c r="K1592" i="53" s="1"/>
  <c r="J1093" i="53"/>
  <c r="K1093" i="53" s="1"/>
  <c r="J305" i="53"/>
  <c r="K305" i="53" s="1"/>
  <c r="J901" i="53"/>
  <c r="K901" i="53" s="1"/>
  <c r="J564" i="53"/>
  <c r="K564" i="53" s="1"/>
  <c r="J565" i="53"/>
  <c r="K565" i="53" s="1"/>
  <c r="J567" i="53"/>
  <c r="K567" i="53" s="1"/>
  <c r="J276" i="53"/>
  <c r="K276" i="53" s="1"/>
  <c r="J264" i="53"/>
  <c r="K264" i="53" s="1"/>
  <c r="J1146" i="53"/>
  <c r="K1146" i="53" s="1"/>
  <c r="J1144" i="53"/>
  <c r="K1144" i="53" s="1"/>
  <c r="J1161" i="53"/>
  <c r="K1161" i="53" s="1"/>
  <c r="J1163" i="53"/>
  <c r="K1163" i="53" s="1"/>
  <c r="J1359" i="53"/>
  <c r="K1359" i="53" s="1"/>
  <c r="J831" i="53"/>
  <c r="K831" i="53" s="1"/>
  <c r="J1325" i="53"/>
  <c r="K1325" i="53" s="1"/>
  <c r="J1598" i="53"/>
  <c r="K1598" i="53" s="1"/>
  <c r="J1091" i="53"/>
  <c r="K1091" i="53" s="1"/>
  <c r="J1438" i="53"/>
  <c r="K1438" i="53" s="1"/>
  <c r="J307" i="53"/>
  <c r="K307" i="53" s="1"/>
  <c r="J1345" i="53"/>
  <c r="K1345" i="53" s="1"/>
  <c r="J828" i="53"/>
  <c r="K828" i="53" s="1"/>
  <c r="J1486" i="53"/>
  <c r="K1486" i="53" s="1"/>
  <c r="J997" i="53"/>
  <c r="K997" i="53" s="1"/>
  <c r="J1594" i="53"/>
  <c r="K1594" i="53" s="1"/>
  <c r="J1399" i="53"/>
  <c r="K1399" i="53" s="1"/>
  <c r="J87" i="53"/>
  <c r="K87" i="53" s="1"/>
  <c r="J837" i="53"/>
  <c r="K837" i="53" s="1"/>
  <c r="J1327" i="53"/>
  <c r="K1327" i="53" s="1"/>
  <c r="J991" i="53"/>
  <c r="K991" i="53" s="1"/>
  <c r="J1586" i="53"/>
  <c r="K1586" i="53" s="1"/>
  <c r="J1086" i="53"/>
  <c r="K1086" i="53" s="1"/>
  <c r="J439" i="53"/>
  <c r="K439" i="53" s="1"/>
  <c r="J559" i="53"/>
  <c r="K559" i="53" s="1"/>
  <c r="J555" i="53"/>
  <c r="K555" i="53" s="1"/>
  <c r="J556" i="53"/>
  <c r="K556" i="53" s="1"/>
  <c r="J544" i="53"/>
  <c r="K544" i="53" s="1"/>
  <c r="J546" i="53"/>
  <c r="K546" i="53" s="1"/>
  <c r="J701" i="53"/>
  <c r="K701" i="53" s="1"/>
  <c r="J211" i="53"/>
  <c r="K211" i="53" s="1"/>
  <c r="J204" i="53"/>
  <c r="K204" i="53" s="1"/>
  <c r="J214" i="53"/>
  <c r="K214" i="53" s="1"/>
  <c r="J216" i="53"/>
  <c r="K216" i="53" s="1"/>
  <c r="J888" i="53"/>
  <c r="K888" i="53" s="1"/>
  <c r="H1380" i="53"/>
  <c r="I1380" i="53" s="1"/>
  <c r="H1373" i="53"/>
  <c r="I1373" i="53" s="1"/>
  <c r="H1365" i="53"/>
  <c r="I1365" i="53" s="1"/>
  <c r="H1381" i="53"/>
  <c r="I1381" i="53" s="1"/>
  <c r="H1382" i="53"/>
  <c r="I1382" i="53" s="1"/>
  <c r="H1383" i="53"/>
  <c r="I1383" i="53" s="1"/>
  <c r="H1379" i="53"/>
  <c r="I1379" i="53" s="1"/>
  <c r="H1371" i="53"/>
  <c r="I1371" i="53" s="1"/>
  <c r="H1377" i="53"/>
  <c r="I1377" i="53" s="1"/>
  <c r="H1369" i="53"/>
  <c r="I1369" i="53" s="1"/>
  <c r="H1375" i="53"/>
  <c r="I1375" i="53" s="1"/>
  <c r="H1367" i="53"/>
  <c r="I1367" i="53" s="1"/>
  <c r="H1376" i="53"/>
  <c r="I1376" i="53" s="1"/>
  <c r="H1368" i="53"/>
  <c r="I1368" i="53" s="1"/>
  <c r="H1374" i="53"/>
  <c r="I1374" i="53" s="1"/>
  <c r="H1366" i="53"/>
  <c r="I1366" i="53" s="1"/>
  <c r="H1372" i="53"/>
  <c r="I1372" i="53" s="1"/>
  <c r="H1364" i="53"/>
  <c r="I1364" i="53" s="1"/>
  <c r="H1378" i="53"/>
  <c r="I1378" i="53" s="1"/>
  <c r="H1370" i="53"/>
  <c r="I1370" i="53" s="1"/>
  <c r="H1042" i="53"/>
  <c r="I1042" i="53" s="1"/>
  <c r="H1037" i="53"/>
  <c r="I1037" i="53" s="1"/>
  <c r="H1040" i="53"/>
  <c r="I1040" i="53" s="1"/>
  <c r="H1043" i="53"/>
  <c r="I1043" i="53" s="1"/>
  <c r="H1041" i="53"/>
  <c r="I1041" i="53" s="1"/>
  <c r="H1029" i="53"/>
  <c r="I1029" i="53" s="1"/>
  <c r="H1038" i="53"/>
  <c r="I1038" i="53" s="1"/>
  <c r="H1030" i="53"/>
  <c r="I1030" i="53" s="1"/>
  <c r="H1027" i="53"/>
  <c r="I1027" i="53" s="1"/>
  <c r="H1036" i="53"/>
  <c r="I1036" i="53" s="1"/>
  <c r="H1028" i="53"/>
  <c r="I1028" i="53" s="1"/>
  <c r="H1035" i="53"/>
  <c r="I1035" i="53" s="1"/>
  <c r="H1033" i="53"/>
  <c r="I1033" i="53" s="1"/>
  <c r="H1025" i="53"/>
  <c r="I1025" i="53" s="1"/>
  <c r="H1034" i="53"/>
  <c r="I1034" i="53" s="1"/>
  <c r="H1026" i="53"/>
  <c r="I1026" i="53" s="1"/>
  <c r="H1039" i="53"/>
  <c r="I1039" i="53" s="1"/>
  <c r="H1031" i="53"/>
  <c r="I1031" i="53" s="1"/>
  <c r="H1032" i="53"/>
  <c r="I1032" i="53" s="1"/>
  <c r="H1024" i="53"/>
  <c r="I1024" i="53" s="1"/>
  <c r="H242" i="53"/>
  <c r="I242" i="53" s="1"/>
  <c r="H240" i="53"/>
  <c r="I240" i="53" s="1"/>
  <c r="H232" i="53"/>
  <c r="I232" i="53" s="1"/>
  <c r="H224" i="53"/>
  <c r="I224" i="53" s="1"/>
  <c r="H243" i="53"/>
  <c r="I243" i="53" s="1"/>
  <c r="H238" i="53"/>
  <c r="I238" i="53" s="1"/>
  <c r="H230" i="53"/>
  <c r="I230" i="53" s="1"/>
  <c r="H236" i="53"/>
  <c r="I236" i="53" s="1"/>
  <c r="H228" i="53"/>
  <c r="I228" i="53" s="1"/>
  <c r="H241" i="53"/>
  <c r="I241" i="53" s="1"/>
  <c r="H234" i="53"/>
  <c r="I234" i="53" s="1"/>
  <c r="H226" i="53"/>
  <c r="I226" i="53" s="1"/>
  <c r="H235" i="53"/>
  <c r="I235" i="53" s="1"/>
  <c r="H227" i="53"/>
  <c r="I227" i="53" s="1"/>
  <c r="H233" i="53"/>
  <c r="I233" i="53" s="1"/>
  <c r="H225" i="53"/>
  <c r="I225" i="53" s="1"/>
  <c r="H239" i="53"/>
  <c r="I239" i="53" s="1"/>
  <c r="H231" i="53"/>
  <c r="I231" i="53" s="1"/>
  <c r="H237" i="53"/>
  <c r="I237" i="53" s="1"/>
  <c r="H229" i="53"/>
  <c r="I229" i="53" s="1"/>
  <c r="H1060" i="53"/>
  <c r="I1060" i="53" s="1"/>
  <c r="H1062" i="53"/>
  <c r="I1062" i="53" s="1"/>
  <c r="H1063" i="53"/>
  <c r="I1063" i="53" s="1"/>
  <c r="H1061" i="53"/>
  <c r="I1061" i="53" s="1"/>
  <c r="H1052" i="53"/>
  <c r="I1052" i="53" s="1"/>
  <c r="H1044" i="53"/>
  <c r="I1044" i="53" s="1"/>
  <c r="H1053" i="53"/>
  <c r="I1053" i="53" s="1"/>
  <c r="H1045" i="53"/>
  <c r="I1045" i="53" s="1"/>
  <c r="H1058" i="53"/>
  <c r="I1058" i="53" s="1"/>
  <c r="H1056" i="53"/>
  <c r="I1056" i="53" s="1"/>
  <c r="H1050" i="53"/>
  <c r="I1050" i="53" s="1"/>
  <c r="H1059" i="53"/>
  <c r="I1059" i="53" s="1"/>
  <c r="H1051" i="53"/>
  <c r="I1051" i="53" s="1"/>
  <c r="H1048" i="53"/>
  <c r="I1048" i="53" s="1"/>
  <c r="H1057" i="53"/>
  <c r="I1057" i="53" s="1"/>
  <c r="H1049" i="53"/>
  <c r="I1049" i="53" s="1"/>
  <c r="H1054" i="53"/>
  <c r="I1054" i="53" s="1"/>
  <c r="H1046" i="53"/>
  <c r="I1046" i="53" s="1"/>
  <c r="H1055" i="53"/>
  <c r="I1055" i="53" s="1"/>
  <c r="H1047" i="53"/>
  <c r="I1047" i="53" s="1"/>
  <c r="H801" i="53"/>
  <c r="I801" i="53" s="1"/>
  <c r="H803" i="53"/>
  <c r="I803" i="53" s="1"/>
  <c r="H802" i="53"/>
  <c r="I802" i="53" s="1"/>
  <c r="H800" i="53"/>
  <c r="I800" i="53" s="1"/>
  <c r="H793" i="53"/>
  <c r="I793" i="53" s="1"/>
  <c r="H785" i="53"/>
  <c r="I785" i="53" s="1"/>
  <c r="H794" i="53"/>
  <c r="I794" i="53" s="1"/>
  <c r="H786" i="53"/>
  <c r="I786" i="53" s="1"/>
  <c r="H799" i="53"/>
  <c r="I799" i="53" s="1"/>
  <c r="H797" i="53"/>
  <c r="I797" i="53" s="1"/>
  <c r="H795" i="53"/>
  <c r="I795" i="53" s="1"/>
  <c r="H791" i="53"/>
  <c r="I791" i="53" s="1"/>
  <c r="H792" i="53"/>
  <c r="I792" i="53" s="1"/>
  <c r="H784" i="53"/>
  <c r="I784" i="53" s="1"/>
  <c r="H789" i="53"/>
  <c r="I789" i="53" s="1"/>
  <c r="H798" i="53"/>
  <c r="I798" i="53" s="1"/>
  <c r="H790" i="53"/>
  <c r="I790" i="53" s="1"/>
  <c r="H787" i="53"/>
  <c r="I787" i="53" s="1"/>
  <c r="H796" i="53"/>
  <c r="I796" i="53" s="1"/>
  <c r="H788" i="53"/>
  <c r="I788" i="53" s="1"/>
  <c r="J577" i="53"/>
  <c r="K577" i="53" s="1"/>
  <c r="J697" i="53"/>
  <c r="K697" i="53" s="1"/>
  <c r="AF59" i="26"/>
  <c r="AF32" i="23"/>
  <c r="U39" i="46"/>
  <c r="AF5" i="33"/>
  <c r="U21" i="46"/>
  <c r="I21" i="46" s="1"/>
  <c r="V9" i="46"/>
  <c r="C9" i="46" s="1"/>
  <c r="D9" i="46" s="1"/>
  <c r="V42" i="46"/>
  <c r="C42" i="46" s="1"/>
  <c r="D42" i="46" s="1"/>
  <c r="V11" i="46"/>
  <c r="C11" i="46" s="1"/>
  <c r="D11" i="46" s="1"/>
  <c r="V58" i="46"/>
  <c r="C58" i="46" s="1"/>
  <c r="D58" i="46" s="1"/>
  <c r="Z59" i="40"/>
  <c r="AA59" i="40" s="1"/>
  <c r="AA60" i="40"/>
  <c r="AF60" i="40" s="1"/>
  <c r="AA7" i="35"/>
  <c r="AF7" i="35" s="1"/>
  <c r="Z6" i="35"/>
  <c r="U84" i="46" l="1"/>
  <c r="U176" i="46"/>
  <c r="V176" i="46" s="1"/>
  <c r="J271" i="53"/>
  <c r="K271" i="53" s="1"/>
  <c r="J892" i="53"/>
  <c r="K892" i="53" s="1"/>
  <c r="J690" i="53"/>
  <c r="K690" i="53" s="1"/>
  <c r="J693" i="53"/>
  <c r="K693" i="53" s="1"/>
  <c r="J893" i="53"/>
  <c r="K893" i="53" s="1"/>
  <c r="J801" i="53"/>
  <c r="K801" i="53" s="1"/>
  <c r="J1060" i="53"/>
  <c r="K1060" i="53" s="1"/>
  <c r="J237" i="53"/>
  <c r="K237" i="53" s="1"/>
  <c r="J233" i="53"/>
  <c r="K233" i="53" s="1"/>
  <c r="J234" i="53"/>
  <c r="K234" i="53" s="1"/>
  <c r="J230" i="53"/>
  <c r="K230" i="53" s="1"/>
  <c r="J232" i="53"/>
  <c r="K232" i="53" s="1"/>
  <c r="J208" i="53"/>
  <c r="K208" i="53" s="1"/>
  <c r="J685" i="53"/>
  <c r="K685" i="53" s="1"/>
  <c r="J273" i="53"/>
  <c r="K273" i="53" s="1"/>
  <c r="J897" i="53"/>
  <c r="K897" i="53" s="1"/>
  <c r="J895" i="53"/>
  <c r="K895" i="53" s="1"/>
  <c r="J694" i="53"/>
  <c r="K694" i="53" s="1"/>
  <c r="J268" i="53"/>
  <c r="K268" i="53" s="1"/>
  <c r="J1370" i="53"/>
  <c r="K1370" i="53" s="1"/>
  <c r="J1371" i="53"/>
  <c r="K1371" i="53" s="1"/>
  <c r="J1381" i="53"/>
  <c r="K1381" i="53" s="1"/>
  <c r="J696" i="53"/>
  <c r="K696" i="53" s="1"/>
  <c r="J1145" i="53"/>
  <c r="K1145" i="53" s="1"/>
  <c r="J279" i="53"/>
  <c r="K279" i="53" s="1"/>
  <c r="J1162" i="53"/>
  <c r="K1162" i="53" s="1"/>
  <c r="J903" i="53"/>
  <c r="K903" i="53" s="1"/>
  <c r="J800" i="53"/>
  <c r="K800" i="53" s="1"/>
  <c r="J1061" i="53"/>
  <c r="K1061" i="53" s="1"/>
  <c r="J231" i="53"/>
  <c r="K231" i="53" s="1"/>
  <c r="J227" i="53"/>
  <c r="K227" i="53" s="1"/>
  <c r="J241" i="53"/>
  <c r="K241" i="53" s="1"/>
  <c r="J238" i="53"/>
  <c r="K238" i="53" s="1"/>
  <c r="J240" i="53"/>
  <c r="K240" i="53" s="1"/>
  <c r="J699" i="53"/>
  <c r="K699" i="53" s="1"/>
  <c r="J551" i="53"/>
  <c r="K551" i="53" s="1"/>
  <c r="J277" i="53"/>
  <c r="K277" i="53" s="1"/>
  <c r="J884" i="53"/>
  <c r="K884" i="53" s="1"/>
  <c r="J894" i="53"/>
  <c r="K894" i="53" s="1"/>
  <c r="J1041" i="53"/>
  <c r="K1041" i="53" s="1"/>
  <c r="J1042" i="53"/>
  <c r="K1042" i="53" s="1"/>
  <c r="J692" i="53"/>
  <c r="K692" i="53" s="1"/>
  <c r="J269" i="53"/>
  <c r="K269" i="53" s="1"/>
  <c r="J1378" i="53"/>
  <c r="K1378" i="53" s="1"/>
  <c r="J1374" i="53"/>
  <c r="K1374" i="53" s="1"/>
  <c r="J1365" i="53"/>
  <c r="K1365" i="53" s="1"/>
  <c r="J688" i="53"/>
  <c r="K688" i="53" s="1"/>
  <c r="J1149" i="53"/>
  <c r="K1149" i="53" s="1"/>
  <c r="J566" i="53"/>
  <c r="K566" i="53" s="1"/>
  <c r="J802" i="53"/>
  <c r="K802" i="53" s="1"/>
  <c r="J1063" i="53"/>
  <c r="K1063" i="53" s="1"/>
  <c r="J889" i="53"/>
  <c r="K889" i="53" s="1"/>
  <c r="J239" i="53"/>
  <c r="K239" i="53" s="1"/>
  <c r="J235" i="53"/>
  <c r="K235" i="53" s="1"/>
  <c r="J228" i="53"/>
  <c r="K228" i="53" s="1"/>
  <c r="J243" i="53"/>
  <c r="K243" i="53" s="1"/>
  <c r="J242" i="53"/>
  <c r="K242" i="53" s="1"/>
  <c r="J689" i="53"/>
  <c r="K689" i="53" s="1"/>
  <c r="J1158" i="53"/>
  <c r="K1158" i="53" s="1"/>
  <c r="J569" i="53"/>
  <c r="K569" i="53" s="1"/>
  <c r="J887" i="53"/>
  <c r="K887" i="53" s="1"/>
  <c r="J1043" i="53"/>
  <c r="K1043" i="53" s="1"/>
  <c r="J209" i="53"/>
  <c r="K209" i="53" s="1"/>
  <c r="J1160" i="53"/>
  <c r="K1160" i="53" s="1"/>
  <c r="J899" i="53"/>
  <c r="K899" i="53" s="1"/>
  <c r="J1364" i="53"/>
  <c r="K1364" i="53" s="1"/>
  <c r="J1368" i="53"/>
  <c r="K1368" i="53" s="1"/>
  <c r="J1383" i="53"/>
  <c r="K1383" i="53" s="1"/>
  <c r="J686" i="53"/>
  <c r="K686" i="53" s="1"/>
  <c r="J1148" i="53"/>
  <c r="K1148" i="53" s="1"/>
  <c r="J891" i="53"/>
  <c r="K891" i="53" s="1"/>
  <c r="J207" i="53"/>
  <c r="K207" i="53" s="1"/>
  <c r="J695" i="53"/>
  <c r="K695" i="53" s="1"/>
  <c r="J890" i="53"/>
  <c r="K890" i="53" s="1"/>
  <c r="J803" i="53"/>
  <c r="K803" i="53" s="1"/>
  <c r="J1062" i="53"/>
  <c r="K1062" i="53" s="1"/>
  <c r="J229" i="53"/>
  <c r="K229" i="53" s="1"/>
  <c r="J225" i="53"/>
  <c r="K225" i="53" s="1"/>
  <c r="J226" i="53"/>
  <c r="K226" i="53" s="1"/>
  <c r="J236" i="53"/>
  <c r="K236" i="53" s="1"/>
  <c r="J224" i="53"/>
  <c r="K224" i="53" s="1"/>
  <c r="J886" i="53"/>
  <c r="K886" i="53" s="1"/>
  <c r="J687" i="53"/>
  <c r="K687" i="53" s="1"/>
  <c r="J266" i="53"/>
  <c r="K266" i="53" s="1"/>
  <c r="J568" i="53"/>
  <c r="K568" i="53" s="1"/>
  <c r="J885" i="53"/>
  <c r="K885" i="53" s="1"/>
  <c r="J1040" i="53"/>
  <c r="K1040" i="53" s="1"/>
  <c r="J691" i="53"/>
  <c r="K691" i="53" s="1"/>
  <c r="J278" i="53"/>
  <c r="K278" i="53" s="1"/>
  <c r="J896" i="53"/>
  <c r="K896" i="53" s="1"/>
  <c r="J1377" i="53"/>
  <c r="K1377" i="53" s="1"/>
  <c r="J1382" i="53"/>
  <c r="K1382" i="53" s="1"/>
  <c r="J1380" i="53"/>
  <c r="K1380" i="53" s="1"/>
  <c r="J684" i="53"/>
  <c r="K684" i="53" s="1"/>
  <c r="J280" i="53"/>
  <c r="K280" i="53" s="1"/>
  <c r="J898" i="53"/>
  <c r="K898" i="53" s="1"/>
  <c r="J1052" i="53"/>
  <c r="K1052" i="53" s="1"/>
  <c r="J788" i="53"/>
  <c r="K788" i="53" s="1"/>
  <c r="J1039" i="53"/>
  <c r="K1039" i="53" s="1"/>
  <c r="J794" i="53"/>
  <c r="K794" i="53" s="1"/>
  <c r="J1030" i="53"/>
  <c r="K1030" i="53" s="1"/>
  <c r="H294" i="53"/>
  <c r="I294" i="53" s="1"/>
  <c r="H286" i="53"/>
  <c r="I286" i="53" s="1"/>
  <c r="H302" i="53"/>
  <c r="I302" i="53" s="1"/>
  <c r="H292" i="53"/>
  <c r="I292" i="53" s="1"/>
  <c r="H301" i="53"/>
  <c r="I301" i="53" s="1"/>
  <c r="H298" i="53"/>
  <c r="I298" i="53" s="1"/>
  <c r="H290" i="53"/>
  <c r="I290" i="53" s="1"/>
  <c r="H303" i="53"/>
  <c r="I303" i="53" s="1"/>
  <c r="H300" i="53"/>
  <c r="I300" i="53" s="1"/>
  <c r="H296" i="53"/>
  <c r="I296" i="53" s="1"/>
  <c r="H288" i="53"/>
  <c r="I288" i="53" s="1"/>
  <c r="H284" i="53"/>
  <c r="I284" i="53" s="1"/>
  <c r="H297" i="53"/>
  <c r="I297" i="53" s="1"/>
  <c r="H289" i="53"/>
  <c r="I289" i="53" s="1"/>
  <c r="H295" i="53"/>
  <c r="I295" i="53" s="1"/>
  <c r="H287" i="53"/>
  <c r="I287" i="53" s="1"/>
  <c r="H293" i="53"/>
  <c r="I293" i="53" s="1"/>
  <c r="H285" i="53"/>
  <c r="I285" i="53" s="1"/>
  <c r="H299" i="53"/>
  <c r="I299" i="53" s="1"/>
  <c r="H291" i="53"/>
  <c r="I291" i="53" s="1"/>
  <c r="H200" i="53"/>
  <c r="I200" i="53" s="1"/>
  <c r="H195" i="53"/>
  <c r="I195" i="53" s="1"/>
  <c r="H187" i="53"/>
  <c r="I187" i="53" s="1"/>
  <c r="H193" i="53"/>
  <c r="I193" i="53" s="1"/>
  <c r="H185" i="53"/>
  <c r="I185" i="53" s="1"/>
  <c r="H202" i="53"/>
  <c r="I202" i="53" s="1"/>
  <c r="H201" i="53"/>
  <c r="I201" i="53" s="1"/>
  <c r="H199" i="53"/>
  <c r="I199" i="53" s="1"/>
  <c r="H191" i="53"/>
  <c r="I191" i="53" s="1"/>
  <c r="H203" i="53"/>
  <c r="I203" i="53" s="1"/>
  <c r="H197" i="53"/>
  <c r="I197" i="53" s="1"/>
  <c r="H189" i="53"/>
  <c r="I189" i="53" s="1"/>
  <c r="H198" i="53"/>
  <c r="I198" i="53" s="1"/>
  <c r="H190" i="53"/>
  <c r="I190" i="53" s="1"/>
  <c r="H196" i="53"/>
  <c r="I196" i="53" s="1"/>
  <c r="H188" i="53"/>
  <c r="I188" i="53" s="1"/>
  <c r="H194" i="53"/>
  <c r="I194" i="53" s="1"/>
  <c r="H186" i="53"/>
  <c r="I186" i="53" s="1"/>
  <c r="H192" i="53"/>
  <c r="I192" i="53" s="1"/>
  <c r="H184" i="53"/>
  <c r="I184" i="53" s="1"/>
  <c r="H1423" i="53"/>
  <c r="I1423" i="53" s="1"/>
  <c r="H1422" i="53"/>
  <c r="I1422" i="53" s="1"/>
  <c r="H1413" i="53"/>
  <c r="I1413" i="53" s="1"/>
  <c r="H1405" i="53"/>
  <c r="I1405" i="53" s="1"/>
  <c r="H1420" i="53"/>
  <c r="I1420" i="53" s="1"/>
  <c r="H1419" i="53"/>
  <c r="I1419" i="53" s="1"/>
  <c r="H1411" i="53"/>
  <c r="I1411" i="53" s="1"/>
  <c r="H1421" i="53"/>
  <c r="I1421" i="53" s="1"/>
  <c r="H1418" i="53"/>
  <c r="I1418" i="53" s="1"/>
  <c r="H1417" i="53"/>
  <c r="I1417" i="53" s="1"/>
  <c r="H1409" i="53"/>
  <c r="I1409" i="53" s="1"/>
  <c r="H1416" i="53"/>
  <c r="I1416" i="53" s="1"/>
  <c r="H1415" i="53"/>
  <c r="I1415" i="53" s="1"/>
  <c r="H1407" i="53"/>
  <c r="I1407" i="53" s="1"/>
  <c r="H1410" i="53"/>
  <c r="I1410" i="53" s="1"/>
  <c r="H1408" i="53"/>
  <c r="I1408" i="53" s="1"/>
  <c r="H1414" i="53"/>
  <c r="I1414" i="53" s="1"/>
  <c r="H1406" i="53"/>
  <c r="I1406" i="53" s="1"/>
  <c r="H1412" i="53"/>
  <c r="I1412" i="53" s="1"/>
  <c r="H1404" i="53"/>
  <c r="I1404" i="53" s="1"/>
  <c r="J1046" i="53"/>
  <c r="K1046" i="53" s="1"/>
  <c r="J1375" i="53"/>
  <c r="K1375" i="53" s="1"/>
  <c r="V39" i="46"/>
  <c r="C39" i="46" s="1"/>
  <c r="D39" i="46" s="1"/>
  <c r="AF59" i="40"/>
  <c r="V21" i="46"/>
  <c r="C21" i="46" s="1"/>
  <c r="D21" i="46" s="1"/>
  <c r="Z5" i="35"/>
  <c r="AA5" i="35" s="1"/>
  <c r="U115" i="46" s="1"/>
  <c r="V115" i="46" s="1"/>
  <c r="AA6" i="35"/>
  <c r="AF6" i="35" s="1"/>
  <c r="V84" i="46" l="1"/>
  <c r="C84" i="46" s="1"/>
  <c r="D84" i="46" s="1"/>
  <c r="J1379" i="53"/>
  <c r="K1379" i="53" s="1"/>
  <c r="J1028" i="53"/>
  <c r="K1028" i="53" s="1"/>
  <c r="J1056" i="53"/>
  <c r="K1056" i="53" s="1"/>
  <c r="J785" i="53"/>
  <c r="K785" i="53" s="1"/>
  <c r="J1404" i="53"/>
  <c r="K1404" i="53" s="1"/>
  <c r="J1416" i="53"/>
  <c r="K1416" i="53" s="1"/>
  <c r="J194" i="53"/>
  <c r="K194" i="53" s="1"/>
  <c r="J198" i="53"/>
  <c r="K198" i="53" s="1"/>
  <c r="J191" i="53"/>
  <c r="K191" i="53" s="1"/>
  <c r="J185" i="53"/>
  <c r="K185" i="53" s="1"/>
  <c r="J200" i="53"/>
  <c r="K200" i="53" s="1"/>
  <c r="J300" i="53"/>
  <c r="K300" i="53" s="1"/>
  <c r="J301" i="53"/>
  <c r="K301" i="53" s="1"/>
  <c r="J1053" i="53"/>
  <c r="K1053" i="53" s="1"/>
  <c r="J796" i="53"/>
  <c r="K796" i="53" s="1"/>
  <c r="J1033" i="53"/>
  <c r="K1033" i="53" s="1"/>
  <c r="J1059" i="53"/>
  <c r="K1059" i="53" s="1"/>
  <c r="J791" i="53"/>
  <c r="K791" i="53" s="1"/>
  <c r="J1373" i="53"/>
  <c r="K1373" i="53" s="1"/>
  <c r="J1036" i="53"/>
  <c r="K1036" i="53" s="1"/>
  <c r="J793" i="53"/>
  <c r="K793" i="53" s="1"/>
  <c r="J1048" i="53"/>
  <c r="K1048" i="53" s="1"/>
  <c r="J1412" i="53"/>
  <c r="K1412" i="53" s="1"/>
  <c r="J1410" i="53"/>
  <c r="K1410" i="53" s="1"/>
  <c r="J1409" i="53"/>
  <c r="K1409" i="53" s="1"/>
  <c r="J1411" i="53"/>
  <c r="K1411" i="53" s="1"/>
  <c r="J1413" i="53"/>
  <c r="K1413" i="53" s="1"/>
  <c r="J184" i="53"/>
  <c r="K184" i="53" s="1"/>
  <c r="J188" i="53"/>
  <c r="K188" i="53" s="1"/>
  <c r="J199" i="53"/>
  <c r="K199" i="53" s="1"/>
  <c r="J193" i="53"/>
  <c r="K193" i="53" s="1"/>
  <c r="J284" i="53"/>
  <c r="K284" i="53" s="1"/>
  <c r="J303" i="53"/>
  <c r="K303" i="53" s="1"/>
  <c r="J1367" i="53"/>
  <c r="K1367" i="53" s="1"/>
  <c r="J1035" i="53"/>
  <c r="K1035" i="53" s="1"/>
  <c r="J1050" i="53"/>
  <c r="K1050" i="53" s="1"/>
  <c r="J1376" i="53"/>
  <c r="K1376" i="53" s="1"/>
  <c r="J1049" i="53"/>
  <c r="K1049" i="53" s="1"/>
  <c r="J798" i="53"/>
  <c r="K798" i="53" s="1"/>
  <c r="J1369" i="53"/>
  <c r="K1369" i="53" s="1"/>
  <c r="J1025" i="53"/>
  <c r="K1025" i="53" s="1"/>
  <c r="J1058" i="53"/>
  <c r="K1058" i="53" s="1"/>
  <c r="J799" i="53"/>
  <c r="K799" i="53" s="1"/>
  <c r="J1407" i="53"/>
  <c r="K1407" i="53" s="1"/>
  <c r="J1417" i="53"/>
  <c r="K1417" i="53" s="1"/>
  <c r="J1422" i="53"/>
  <c r="K1422" i="53" s="1"/>
  <c r="J192" i="53"/>
  <c r="K192" i="53" s="1"/>
  <c r="J196" i="53"/>
  <c r="K196" i="53" s="1"/>
  <c r="J201" i="53"/>
  <c r="K201" i="53" s="1"/>
  <c r="J187" i="53"/>
  <c r="K187" i="53" s="1"/>
  <c r="J299" i="53"/>
  <c r="K299" i="53" s="1"/>
  <c r="J302" i="53"/>
  <c r="K302" i="53" s="1"/>
  <c r="J1366" i="53"/>
  <c r="K1366" i="53" s="1"/>
  <c r="J1026" i="53"/>
  <c r="K1026" i="53" s="1"/>
  <c r="J1057" i="53"/>
  <c r="K1057" i="53" s="1"/>
  <c r="J795" i="53"/>
  <c r="K795" i="53" s="1"/>
  <c r="J1372" i="53"/>
  <c r="K1372" i="53" s="1"/>
  <c r="J1047" i="53"/>
  <c r="K1047" i="53" s="1"/>
  <c r="J1037" i="53"/>
  <c r="K1037" i="53" s="1"/>
  <c r="J1031" i="53"/>
  <c r="K1031" i="53" s="1"/>
  <c r="J1051" i="53"/>
  <c r="K1051" i="53" s="1"/>
  <c r="J792" i="53"/>
  <c r="K792" i="53" s="1"/>
  <c r="J1034" i="53"/>
  <c r="K1034" i="53" s="1"/>
  <c r="J797" i="53"/>
  <c r="K797" i="53" s="1"/>
  <c r="J1032" i="53"/>
  <c r="K1032" i="53" s="1"/>
  <c r="J784" i="53"/>
  <c r="K784" i="53" s="1"/>
  <c r="J1038" i="53"/>
  <c r="K1038" i="53" s="1"/>
  <c r="J1044" i="53"/>
  <c r="K1044" i="53" s="1"/>
  <c r="J787" i="53"/>
  <c r="K787" i="53" s="1"/>
  <c r="J1414" i="53"/>
  <c r="K1414" i="53" s="1"/>
  <c r="J1415" i="53"/>
  <c r="K1415" i="53" s="1"/>
  <c r="J1420" i="53"/>
  <c r="K1420" i="53" s="1"/>
  <c r="J1423" i="53"/>
  <c r="K1423" i="53" s="1"/>
  <c r="J190" i="53"/>
  <c r="K190" i="53" s="1"/>
  <c r="J203" i="53"/>
  <c r="K203" i="53" s="1"/>
  <c r="J202" i="53"/>
  <c r="K202" i="53" s="1"/>
  <c r="J195" i="53"/>
  <c r="K195" i="53" s="1"/>
  <c r="J289" i="53"/>
  <c r="K289" i="53" s="1"/>
  <c r="J296" i="53"/>
  <c r="K296" i="53" s="1"/>
  <c r="J298" i="53"/>
  <c r="K298" i="53" s="1"/>
  <c r="J286" i="53"/>
  <c r="K286" i="53" s="1"/>
  <c r="J1024" i="53"/>
  <c r="K1024" i="53" s="1"/>
  <c r="J1055" i="53"/>
  <c r="K1055" i="53" s="1"/>
  <c r="J789" i="53"/>
  <c r="K789" i="53" s="1"/>
  <c r="J1027" i="53"/>
  <c r="K1027" i="53" s="1"/>
  <c r="J1045" i="53"/>
  <c r="K1045" i="53" s="1"/>
  <c r="J786" i="53"/>
  <c r="K786" i="53" s="1"/>
  <c r="J1029" i="53"/>
  <c r="K1029" i="53" s="1"/>
  <c r="J1054" i="53"/>
  <c r="K1054" i="53" s="1"/>
  <c r="J790" i="53"/>
  <c r="K790" i="53" s="1"/>
  <c r="J189" i="53"/>
  <c r="K189" i="53" s="1"/>
  <c r="AF5" i="35"/>
  <c r="U23" i="46"/>
  <c r="H25" i="5"/>
  <c r="G25" i="5"/>
  <c r="I20" i="5"/>
  <c r="L20" i="5" s="1"/>
  <c r="S20" i="5" s="1"/>
  <c r="I21" i="5"/>
  <c r="L21" i="5" s="1"/>
  <c r="S21" i="5" s="1"/>
  <c r="I22" i="5"/>
  <c r="L22" i="5" s="1"/>
  <c r="S22" i="5" s="1"/>
  <c r="I23" i="5"/>
  <c r="L23" i="5" s="1"/>
  <c r="S23" i="5" s="1"/>
  <c r="R20" i="5"/>
  <c r="R21" i="5"/>
  <c r="R22" i="5"/>
  <c r="R23" i="5"/>
  <c r="I23" i="46" l="1"/>
  <c r="J292" i="53"/>
  <c r="K292" i="53" s="1"/>
  <c r="J295" i="53"/>
  <c r="K295" i="53" s="1"/>
  <c r="J294" i="53"/>
  <c r="K294" i="53" s="1"/>
  <c r="J1418" i="53"/>
  <c r="K1418" i="53" s="1"/>
  <c r="J197" i="53"/>
  <c r="K197" i="53" s="1"/>
  <c r="J297" i="53"/>
  <c r="K297" i="53" s="1"/>
  <c r="J1408" i="53"/>
  <c r="K1408" i="53" s="1"/>
  <c r="J290" i="53"/>
  <c r="K290" i="53" s="1"/>
  <c r="J1419" i="53"/>
  <c r="K1419" i="53" s="1"/>
  <c r="J291" i="53"/>
  <c r="K291" i="53" s="1"/>
  <c r="J1405" i="53"/>
  <c r="K1405" i="53" s="1"/>
  <c r="J186" i="53"/>
  <c r="K186" i="53" s="1"/>
  <c r="J1421" i="53"/>
  <c r="K1421" i="53" s="1"/>
  <c r="J287" i="53"/>
  <c r="K287" i="53" s="1"/>
  <c r="J293" i="53"/>
  <c r="K293" i="53" s="1"/>
  <c r="J285" i="53"/>
  <c r="K285" i="53" s="1"/>
  <c r="J288" i="53"/>
  <c r="K288" i="53" s="1"/>
  <c r="J1406" i="53"/>
  <c r="K1406" i="53" s="1"/>
  <c r="H533" i="53"/>
  <c r="I533" i="53" s="1"/>
  <c r="H525" i="53"/>
  <c r="I525" i="53" s="1"/>
  <c r="H543" i="53"/>
  <c r="I543" i="53" s="1"/>
  <c r="H531" i="53"/>
  <c r="I531" i="53" s="1"/>
  <c r="H541" i="53"/>
  <c r="I541" i="53" s="1"/>
  <c r="H537" i="53"/>
  <c r="I537" i="53" s="1"/>
  <c r="H529" i="53"/>
  <c r="I529" i="53" s="1"/>
  <c r="H542" i="53"/>
  <c r="I542" i="53" s="1"/>
  <c r="H540" i="53"/>
  <c r="I540" i="53" s="1"/>
  <c r="H535" i="53"/>
  <c r="I535" i="53" s="1"/>
  <c r="H527" i="53"/>
  <c r="I527" i="53" s="1"/>
  <c r="H536" i="53"/>
  <c r="I536" i="53" s="1"/>
  <c r="H528" i="53"/>
  <c r="I528" i="53" s="1"/>
  <c r="H534" i="53"/>
  <c r="I534" i="53" s="1"/>
  <c r="H526" i="53"/>
  <c r="I526" i="53" s="1"/>
  <c r="H532" i="53"/>
  <c r="I532" i="53" s="1"/>
  <c r="H524" i="53"/>
  <c r="I524" i="53" s="1"/>
  <c r="H539" i="53"/>
  <c r="I539" i="53" s="1"/>
  <c r="H538" i="53"/>
  <c r="I538" i="53" s="1"/>
  <c r="H530" i="53"/>
  <c r="I530" i="53" s="1"/>
  <c r="V23" i="46"/>
  <c r="C23" i="46" s="1"/>
  <c r="D23" i="46" s="1"/>
  <c r="T20" i="5"/>
  <c r="T22" i="5"/>
  <c r="T21" i="5"/>
  <c r="T23" i="5"/>
  <c r="J530" i="53" l="1"/>
  <c r="K530" i="53" s="1"/>
  <c r="J532" i="53"/>
  <c r="K532" i="53" s="1"/>
  <c r="J536" i="53"/>
  <c r="K536" i="53" s="1"/>
  <c r="J542" i="53"/>
  <c r="K542" i="53" s="1"/>
  <c r="J531" i="53"/>
  <c r="K531" i="53" s="1"/>
  <c r="J538" i="53"/>
  <c r="K538" i="53" s="1"/>
  <c r="J526" i="53"/>
  <c r="K526" i="53" s="1"/>
  <c r="J527" i="53"/>
  <c r="K527" i="53" s="1"/>
  <c r="J529" i="53"/>
  <c r="K529" i="53" s="1"/>
  <c r="J543" i="53"/>
  <c r="K543" i="53" s="1"/>
  <c r="J539" i="53"/>
  <c r="K539" i="53" s="1"/>
  <c r="J534" i="53"/>
  <c r="K534" i="53" s="1"/>
  <c r="J535" i="53"/>
  <c r="K535" i="53" s="1"/>
  <c r="J537" i="53"/>
  <c r="K537" i="53" s="1"/>
  <c r="J525" i="53"/>
  <c r="K525" i="53" s="1"/>
  <c r="J524" i="53"/>
  <c r="K524" i="53" s="1"/>
  <c r="J528" i="53"/>
  <c r="K528" i="53" s="1"/>
  <c r="J540" i="53"/>
  <c r="K540" i="53" s="1"/>
  <c r="J541" i="53"/>
  <c r="K541" i="53" s="1"/>
  <c r="J533" i="53"/>
  <c r="K533" i="53" s="1"/>
  <c r="F25" i="5"/>
  <c r="S24" i="5"/>
  <c r="R24" i="5"/>
  <c r="I24" i="5"/>
  <c r="Q24" i="5" s="1"/>
  <c r="R19" i="5"/>
  <c r="I19" i="5"/>
  <c r="L19" i="5" s="1"/>
  <c r="S19" i="5" s="1"/>
  <c r="R18" i="5"/>
  <c r="I18" i="5"/>
  <c r="L18" i="5" s="1"/>
  <c r="S18" i="5" s="1"/>
  <c r="R17" i="5"/>
  <c r="I17" i="5"/>
  <c r="L17" i="5" s="1"/>
  <c r="S17" i="5" s="1"/>
  <c r="R16" i="5"/>
  <c r="I16" i="5"/>
  <c r="L16" i="5" s="1"/>
  <c r="S16" i="5" s="1"/>
  <c r="R15" i="5"/>
  <c r="I15" i="5"/>
  <c r="L15" i="5" s="1"/>
  <c r="S15" i="5" s="1"/>
  <c r="R14" i="5"/>
  <c r="I14" i="5"/>
  <c r="L14" i="5" s="1"/>
  <c r="S14" i="5" s="1"/>
  <c r="R13" i="5"/>
  <c r="I13" i="5"/>
  <c r="L13" i="5" s="1"/>
  <c r="S13" i="5" s="1"/>
  <c r="R12" i="5"/>
  <c r="I12" i="5"/>
  <c r="L12" i="5" s="1"/>
  <c r="S12" i="5" s="1"/>
  <c r="R11" i="5"/>
  <c r="I11" i="5"/>
  <c r="L11" i="5" s="1"/>
  <c r="S11" i="5" s="1"/>
  <c r="R10" i="5"/>
  <c r="I10" i="5"/>
  <c r="L10" i="5" s="1"/>
  <c r="S10" i="5" s="1"/>
  <c r="R9" i="5"/>
  <c r="I9" i="5"/>
  <c r="L9" i="5" s="1"/>
  <c r="S9" i="5" s="1"/>
  <c r="R8" i="5"/>
  <c r="I8" i="5"/>
  <c r="L8" i="5" s="1"/>
  <c r="S8" i="5" s="1"/>
  <c r="R7" i="5"/>
  <c r="I7" i="5"/>
  <c r="L7" i="5" s="1"/>
  <c r="S7" i="5" s="1"/>
  <c r="R6" i="5"/>
  <c r="I6" i="5"/>
  <c r="L6" i="5" s="1"/>
  <c r="S6" i="5" s="1"/>
  <c r="I5" i="5"/>
  <c r="L5" i="5" s="1"/>
  <c r="N5" i="5" s="1"/>
  <c r="M6" i="5" s="1"/>
  <c r="T8" i="5" l="1"/>
  <c r="T12" i="5"/>
  <c r="X24" i="5"/>
  <c r="T7" i="5"/>
  <c r="T9" i="5"/>
  <c r="T17" i="5"/>
  <c r="T19" i="5"/>
  <c r="T24" i="5"/>
  <c r="T13" i="5"/>
  <c r="N6" i="5"/>
  <c r="M7" i="5" s="1"/>
  <c r="T16" i="5"/>
  <c r="T11" i="5"/>
  <c r="T15" i="5"/>
  <c r="T6" i="5"/>
  <c r="T10" i="5"/>
  <c r="T14" i="5"/>
  <c r="T18" i="5"/>
  <c r="S5" i="5"/>
  <c r="O5" i="5"/>
  <c r="T5" i="5" l="1"/>
  <c r="V5" i="5" s="1"/>
  <c r="N7" i="5"/>
  <c r="M8" i="5" s="1"/>
  <c r="O6" i="5"/>
  <c r="U6" i="5" l="1"/>
  <c r="V6" i="5" s="1"/>
  <c r="W6" i="5" s="1"/>
  <c r="X6" i="5" s="1"/>
  <c r="W5" i="5"/>
  <c r="X5" i="5" s="1"/>
  <c r="O7" i="5"/>
  <c r="N8" i="5"/>
  <c r="M9" i="5" s="1"/>
  <c r="Y5" i="5" l="1"/>
  <c r="U7" i="5"/>
  <c r="Y6" i="5" s="1"/>
  <c r="N9" i="5"/>
  <c r="M10" i="5" s="1"/>
  <c r="O8" i="5"/>
  <c r="V7" i="5" l="1"/>
  <c r="U8" i="5" s="1"/>
  <c r="V8" i="5" s="1"/>
  <c r="O9" i="5"/>
  <c r="N10" i="5"/>
  <c r="M11" i="5" s="1"/>
  <c r="U9" i="5" l="1"/>
  <c r="V9" i="5" s="1"/>
  <c r="U10" i="5" s="1"/>
  <c r="W7" i="5"/>
  <c r="X7" i="5" s="1"/>
  <c r="Y7" i="5" s="1"/>
  <c r="N11" i="5"/>
  <c r="M12" i="5" s="1"/>
  <c r="O10" i="5"/>
  <c r="W8" i="5"/>
  <c r="O11" i="5" l="1"/>
  <c r="N12" i="5"/>
  <c r="M13" i="5" s="1"/>
  <c r="V10" i="5"/>
  <c r="W9" i="5"/>
  <c r="X8" i="5"/>
  <c r="Y8" i="5" s="1"/>
  <c r="N13" i="5" l="1"/>
  <c r="M14" i="5" s="1"/>
  <c r="O12" i="5"/>
  <c r="W10" i="5"/>
  <c r="X9" i="5"/>
  <c r="Y9" i="5" s="1"/>
  <c r="U11" i="5"/>
  <c r="O13" i="5" l="1"/>
  <c r="N14" i="5"/>
  <c r="M15" i="5" s="1"/>
  <c r="V11" i="5"/>
  <c r="U12" i="5" s="1"/>
  <c r="O14" i="5" l="1"/>
  <c r="N15" i="5"/>
  <c r="M16" i="5" s="1"/>
  <c r="V12" i="5"/>
  <c r="U13" i="5" s="1"/>
  <c r="W11" i="5"/>
  <c r="X10" i="5"/>
  <c r="Y10" i="5" s="1"/>
  <c r="O15" i="5" l="1"/>
  <c r="N16" i="5"/>
  <c r="M17" i="5" s="1"/>
  <c r="W12" i="5"/>
  <c r="V13" i="5"/>
  <c r="X11" i="5"/>
  <c r="Y11" i="5" s="1"/>
  <c r="O16" i="5" l="1"/>
  <c r="N17" i="5"/>
  <c r="M18" i="5" s="1"/>
  <c r="W13" i="5"/>
  <c r="X12" i="5"/>
  <c r="Y12" i="5" s="1"/>
  <c r="U14" i="5"/>
  <c r="O17" i="5" l="1"/>
  <c r="N18" i="5"/>
  <c r="M19" i="5" s="1"/>
  <c r="V14" i="5"/>
  <c r="U15" i="5" s="1"/>
  <c r="N19" i="5" l="1"/>
  <c r="M20" i="5" s="1"/>
  <c r="O18" i="5"/>
  <c r="V15" i="5"/>
  <c r="X14" i="5" s="1"/>
  <c r="Y14" i="5" s="1"/>
  <c r="W14" i="5"/>
  <c r="X13" i="5"/>
  <c r="Y13" i="5" s="1"/>
  <c r="N20" i="5" l="1"/>
  <c r="M21" i="5" s="1"/>
  <c r="O19" i="5"/>
  <c r="U16" i="5"/>
  <c r="V16" i="5" s="1"/>
  <c r="W15" i="5"/>
  <c r="O20" i="5" l="1"/>
  <c r="N21" i="5"/>
  <c r="M22" i="5" s="1"/>
  <c r="W16" i="5"/>
  <c r="X15" i="5"/>
  <c r="Y15" i="5" s="1"/>
  <c r="U17" i="5"/>
  <c r="O21" i="5" l="1"/>
  <c r="N22" i="5"/>
  <c r="M23" i="5" s="1"/>
  <c r="V17" i="5"/>
  <c r="O22" i="5" l="1"/>
  <c r="N23" i="5"/>
  <c r="M24" i="5" s="1"/>
  <c r="W17" i="5"/>
  <c r="X16" i="5"/>
  <c r="Y16" i="5" s="1"/>
  <c r="U18" i="5"/>
  <c r="N24" i="5" l="1"/>
  <c r="O24" i="5" s="1"/>
  <c r="P24" i="5" s="1"/>
  <c r="O23" i="5"/>
  <c r="V18" i="5"/>
  <c r="U19" i="5" s="1"/>
  <c r="P23" i="5" l="1"/>
  <c r="W18" i="5"/>
  <c r="X17" i="5"/>
  <c r="Y17" i="5" s="1"/>
  <c r="Q23" i="5" l="1"/>
  <c r="P22" i="5"/>
  <c r="V19" i="5"/>
  <c r="U20" i="5" l="1"/>
  <c r="P21" i="5"/>
  <c r="Q22" i="5"/>
  <c r="W19" i="5"/>
  <c r="X18" i="5"/>
  <c r="Y18" i="5" s="1"/>
  <c r="P20" i="5" l="1"/>
  <c r="Q21" i="5"/>
  <c r="V20" i="5"/>
  <c r="W20" i="5" l="1"/>
  <c r="X19" i="5"/>
  <c r="Y19" i="5" s="1"/>
  <c r="U21" i="5"/>
  <c r="P19" i="5"/>
  <c r="Q20" i="5"/>
  <c r="Q19" i="5" l="1"/>
  <c r="W97" i="46" s="1"/>
  <c r="P18" i="5"/>
  <c r="V21" i="5"/>
  <c r="W5" i="46" l="1"/>
  <c r="U22" i="5"/>
  <c r="W21" i="5"/>
  <c r="X20" i="5"/>
  <c r="Y20" i="5" s="1"/>
  <c r="Q18" i="5"/>
  <c r="P17" i="5"/>
  <c r="E5" i="46" l="1"/>
  <c r="Q17" i="5"/>
  <c r="P16" i="5"/>
  <c r="V22" i="5"/>
  <c r="U23" i="5" s="1"/>
  <c r="V23" i="5" l="1"/>
  <c r="W23" i="5" s="1"/>
  <c r="X23" i="5" s="1"/>
  <c r="W22" i="5"/>
  <c r="X21" i="5"/>
  <c r="Y21" i="5" s="1"/>
  <c r="P15" i="5"/>
  <c r="Q16" i="5"/>
  <c r="U24" i="5" l="1"/>
  <c r="Y23" i="5" s="1"/>
  <c r="Q15" i="5"/>
  <c r="P14" i="5"/>
  <c r="X22" i="5"/>
  <c r="Y22" i="5" s="1"/>
  <c r="V24" i="5" l="1"/>
  <c r="W24" i="5" s="1"/>
  <c r="Q14" i="5"/>
  <c r="P13" i="5"/>
  <c r="Y24" i="5" l="1"/>
  <c r="Z24" i="5" s="1"/>
  <c r="Z23" i="5" s="1"/>
  <c r="Q13" i="5"/>
  <c r="P12" i="5"/>
  <c r="AA24" i="5" l="1"/>
  <c r="P11" i="5"/>
  <c r="Q12" i="5"/>
  <c r="Z22" i="5"/>
  <c r="AA23" i="5"/>
  <c r="AF23" i="5" l="1"/>
  <c r="AF24" i="5"/>
  <c r="Z21" i="5"/>
  <c r="AA22" i="5"/>
  <c r="Q11" i="5"/>
  <c r="P10" i="5"/>
  <c r="AF22" i="5" l="1"/>
  <c r="Q10" i="5"/>
  <c r="P9" i="5"/>
  <c r="Z20" i="5"/>
  <c r="AA21" i="5"/>
  <c r="AF21" i="5" l="1"/>
  <c r="Q9" i="5"/>
  <c r="P8" i="5"/>
  <c r="Z19" i="5"/>
  <c r="AA20" i="5"/>
  <c r="AF20" i="5" l="1"/>
  <c r="AA19" i="5"/>
  <c r="X97" i="46" s="1"/>
  <c r="Y97" i="46" s="1"/>
  <c r="Z18" i="5"/>
  <c r="Q8" i="5"/>
  <c r="P7" i="5"/>
  <c r="AF19" i="5" l="1"/>
  <c r="X5" i="46"/>
  <c r="P6" i="5"/>
  <c r="Q7" i="5"/>
  <c r="Z17" i="5"/>
  <c r="AA18" i="5"/>
  <c r="H346" i="56" l="1"/>
  <c r="I346" i="56" s="1"/>
  <c r="H350" i="56"/>
  <c r="I350" i="56" s="1"/>
  <c r="H354" i="56"/>
  <c r="I354" i="56" s="1"/>
  <c r="H358" i="56"/>
  <c r="I358" i="56" s="1"/>
  <c r="H362" i="56"/>
  <c r="I362" i="56" s="1"/>
  <c r="H347" i="56"/>
  <c r="I347" i="56" s="1"/>
  <c r="H351" i="56"/>
  <c r="I351" i="56" s="1"/>
  <c r="H355" i="56"/>
  <c r="I355" i="56" s="1"/>
  <c r="H359" i="56"/>
  <c r="I359" i="56" s="1"/>
  <c r="H363" i="56"/>
  <c r="I363" i="56" s="1"/>
  <c r="H344" i="56"/>
  <c r="I344" i="56" s="1"/>
  <c r="H348" i="56"/>
  <c r="I348" i="56" s="1"/>
  <c r="H352" i="56"/>
  <c r="I352" i="56" s="1"/>
  <c r="H356" i="56"/>
  <c r="I356" i="56" s="1"/>
  <c r="H360" i="56"/>
  <c r="I360" i="56" s="1"/>
  <c r="H345" i="56"/>
  <c r="I345" i="56" s="1"/>
  <c r="H349" i="56"/>
  <c r="I349" i="56" s="1"/>
  <c r="H353" i="56"/>
  <c r="I353" i="56" s="1"/>
  <c r="H357" i="56"/>
  <c r="I357" i="56" s="1"/>
  <c r="H361" i="56"/>
  <c r="I361" i="56" s="1"/>
  <c r="AF18" i="5"/>
  <c r="Y5" i="46"/>
  <c r="Q6" i="5"/>
  <c r="P5" i="5"/>
  <c r="Q5" i="5" s="1"/>
  <c r="T97" i="46" s="1"/>
  <c r="AA17" i="5"/>
  <c r="Z16" i="5"/>
  <c r="F5" i="46" l="1"/>
  <c r="G5" i="46" s="1"/>
  <c r="J345" i="56"/>
  <c r="K345" i="56" s="1"/>
  <c r="J348" i="56"/>
  <c r="K348" i="56" s="1"/>
  <c r="J355" i="56"/>
  <c r="K355" i="56" s="1"/>
  <c r="J358" i="56"/>
  <c r="K358" i="56" s="1"/>
  <c r="J357" i="56"/>
  <c r="K357" i="56" s="1"/>
  <c r="J360" i="56"/>
  <c r="K360" i="56" s="1"/>
  <c r="J344" i="56"/>
  <c r="K344" i="56" s="1"/>
  <c r="J351" i="56"/>
  <c r="K351" i="56" s="1"/>
  <c r="J354" i="56"/>
  <c r="K354" i="56" s="1"/>
  <c r="J353" i="56"/>
  <c r="K353" i="56" s="1"/>
  <c r="J363" i="56"/>
  <c r="K363" i="56" s="1"/>
  <c r="J347" i="56"/>
  <c r="K347" i="56" s="1"/>
  <c r="J350" i="56"/>
  <c r="K350" i="56" s="1"/>
  <c r="J349" i="56"/>
  <c r="K349" i="56" s="1"/>
  <c r="J352" i="56"/>
  <c r="K352" i="56" s="1"/>
  <c r="J359" i="56"/>
  <c r="K359" i="56" s="1"/>
  <c r="J346" i="56"/>
  <c r="K346" i="56" s="1"/>
  <c r="J356" i="56"/>
  <c r="K356" i="56" s="1"/>
  <c r="AF17" i="5"/>
  <c r="T5" i="46"/>
  <c r="Z15" i="5"/>
  <c r="AA16" i="5"/>
  <c r="J5" i="46" l="1"/>
  <c r="B5" i="46"/>
  <c r="J361" i="56"/>
  <c r="K361" i="56" s="1"/>
  <c r="J362" i="56"/>
  <c r="K362" i="56" s="1"/>
  <c r="AF16" i="5"/>
  <c r="AA15" i="5"/>
  <c r="Z14" i="5"/>
  <c r="AF15" i="5" l="1"/>
  <c r="AA14" i="5"/>
  <c r="Z13" i="5"/>
  <c r="AF14" i="5" l="1"/>
  <c r="AA13" i="5"/>
  <c r="Z12" i="5"/>
  <c r="AF13" i="5" l="1"/>
  <c r="AA12" i="5"/>
  <c r="Z11" i="5"/>
  <c r="AF12" i="5" l="1"/>
  <c r="Z10" i="5"/>
  <c r="AA11" i="5"/>
  <c r="AF11" i="5" l="1"/>
  <c r="AA10" i="5"/>
  <c r="Z9" i="5"/>
  <c r="AF10" i="5" l="1"/>
  <c r="AA9" i="5"/>
  <c r="Z8" i="5"/>
  <c r="AF9" i="5" l="1"/>
  <c r="AA8" i="5"/>
  <c r="Z7" i="5"/>
  <c r="AF8" i="5" l="1"/>
  <c r="AA7" i="5"/>
  <c r="Z6" i="5"/>
  <c r="AF7" i="5" l="1"/>
  <c r="AA6" i="5"/>
  <c r="Z5" i="5"/>
  <c r="AA5" i="5" s="1"/>
  <c r="U97" i="46" s="1"/>
  <c r="V97" i="46" s="1"/>
  <c r="AF5" i="5" l="1"/>
  <c r="U5" i="46"/>
  <c r="I5" i="46" s="1"/>
  <c r="AF6" i="5"/>
  <c r="H358" i="53" l="1"/>
  <c r="I358" i="53" s="1"/>
  <c r="H350" i="53"/>
  <c r="I350" i="53" s="1"/>
  <c r="H363" i="53"/>
  <c r="I363" i="53" s="1"/>
  <c r="H360" i="53"/>
  <c r="I360" i="53" s="1"/>
  <c r="H356" i="53"/>
  <c r="I356" i="53" s="1"/>
  <c r="H362" i="53"/>
  <c r="I362" i="53" s="1"/>
  <c r="H354" i="53"/>
  <c r="I354" i="53" s="1"/>
  <c r="H346" i="53"/>
  <c r="I346" i="53" s="1"/>
  <c r="H361" i="53"/>
  <c r="I361" i="53" s="1"/>
  <c r="H352" i="53"/>
  <c r="I352" i="53" s="1"/>
  <c r="H348" i="53"/>
  <c r="I348" i="53" s="1"/>
  <c r="H353" i="53"/>
  <c r="I353" i="53" s="1"/>
  <c r="H345" i="53"/>
  <c r="I345" i="53" s="1"/>
  <c r="H359" i="53"/>
  <c r="I359" i="53" s="1"/>
  <c r="H351" i="53"/>
  <c r="I351" i="53" s="1"/>
  <c r="H344" i="53"/>
  <c r="I344" i="53" s="1"/>
  <c r="H357" i="53"/>
  <c r="I357" i="53" s="1"/>
  <c r="H349" i="53"/>
  <c r="I349" i="53" s="1"/>
  <c r="H355" i="53"/>
  <c r="I355" i="53" s="1"/>
  <c r="H347" i="53"/>
  <c r="I347" i="53" s="1"/>
  <c r="V5" i="46"/>
  <c r="C5" i="46" l="1"/>
  <c r="D5" i="46" s="1"/>
  <c r="J353" i="53"/>
  <c r="K353" i="53" s="1"/>
  <c r="J360" i="53"/>
  <c r="K360" i="53" s="1"/>
  <c r="J355" i="53"/>
  <c r="K355" i="53" s="1"/>
  <c r="J354" i="53"/>
  <c r="K354" i="53" s="1"/>
  <c r="J363" i="53"/>
  <c r="K363" i="53" s="1"/>
  <c r="J352" i="53"/>
  <c r="K352" i="53" s="1"/>
  <c r="J362" i="53"/>
  <c r="K362" i="53" s="1"/>
  <c r="J350" i="53"/>
  <c r="K350" i="53" s="1"/>
  <c r="J361" i="53"/>
  <c r="K361" i="53" s="1"/>
  <c r="J356" i="53"/>
  <c r="K356" i="53" s="1"/>
  <c r="J348" i="53" l="1"/>
  <c r="K348" i="53" s="1"/>
  <c r="J351" i="53"/>
  <c r="K351" i="53" s="1"/>
  <c r="J359" i="53"/>
  <c r="K359" i="53" s="1"/>
  <c r="J347" i="53"/>
  <c r="K347" i="53" s="1"/>
  <c r="J345" i="53"/>
  <c r="K345" i="53" s="1"/>
  <c r="J344" i="53"/>
  <c r="K344" i="53" s="1"/>
  <c r="J357" i="53"/>
  <c r="K357" i="53" s="1"/>
  <c r="J358" i="53"/>
  <c r="K358" i="53" s="1"/>
  <c r="J349" i="53"/>
  <c r="K349" i="53" s="1"/>
  <c r="J346" i="53"/>
  <c r="K346" i="53" s="1"/>
</calcChain>
</file>

<file path=xl/sharedStrings.xml><?xml version="1.0" encoding="utf-8"?>
<sst xmlns="http://schemas.openxmlformats.org/spreadsheetml/2006/main" count="66400" uniqueCount="274">
  <si>
    <t>Sex</t>
  </si>
  <si>
    <t>State</t>
  </si>
  <si>
    <t>Idade</t>
  </si>
  <si>
    <t>Total</t>
  </si>
  <si>
    <t>Brazil</t>
  </si>
  <si>
    <t>90+</t>
  </si>
  <si>
    <t>n</t>
  </si>
  <si>
    <r>
      <t>n</t>
    </r>
    <r>
      <rPr>
        <b/>
        <i/>
        <sz val="12"/>
        <rFont val="Times New Roman"/>
        <family val="1"/>
      </rPr>
      <t>a</t>
    </r>
    <r>
      <rPr>
        <b/>
        <i/>
        <vertAlign val="subscript"/>
        <sz val="12"/>
        <rFont val="Times New Roman"/>
        <family val="1"/>
      </rPr>
      <t>x</t>
    </r>
  </si>
  <si>
    <r>
      <t>n</t>
    </r>
    <r>
      <rPr>
        <b/>
        <i/>
        <sz val="12"/>
        <rFont val="Times New Roman"/>
        <family val="1"/>
      </rPr>
      <t>d</t>
    </r>
    <r>
      <rPr>
        <b/>
        <i/>
        <vertAlign val="subscript"/>
        <sz val="12"/>
        <rFont val="Times New Roman"/>
        <family val="1"/>
      </rPr>
      <t>x</t>
    </r>
  </si>
  <si>
    <t>x</t>
  </si>
  <si>
    <r>
      <t>n</t>
    </r>
    <r>
      <rPr>
        <b/>
        <i/>
        <sz val="12"/>
        <rFont val="Times New Roman"/>
        <family val="1"/>
      </rPr>
      <t>P</t>
    </r>
    <r>
      <rPr>
        <b/>
        <i/>
        <vertAlign val="subscript"/>
        <sz val="12"/>
        <rFont val="Times New Roman"/>
        <family val="1"/>
      </rPr>
      <t>x</t>
    </r>
  </si>
  <si>
    <r>
      <t>n</t>
    </r>
    <r>
      <rPr>
        <b/>
        <i/>
        <sz val="12"/>
        <rFont val="Times New Roman"/>
        <family val="1"/>
      </rPr>
      <t>D</t>
    </r>
    <r>
      <rPr>
        <b/>
        <i/>
        <vertAlign val="subscript"/>
        <sz val="12"/>
        <rFont val="Times New Roman"/>
        <family val="1"/>
      </rPr>
      <t>x</t>
    </r>
  </si>
  <si>
    <r>
      <t>n</t>
    </r>
    <r>
      <rPr>
        <b/>
        <i/>
        <sz val="12"/>
        <rFont val="Times New Roman"/>
        <family val="1"/>
      </rPr>
      <t>M</t>
    </r>
    <r>
      <rPr>
        <b/>
        <i/>
        <vertAlign val="subscript"/>
        <sz val="12"/>
        <rFont val="Times New Roman"/>
        <family val="1"/>
      </rPr>
      <t>x</t>
    </r>
  </si>
  <si>
    <r>
      <t>n</t>
    </r>
    <r>
      <rPr>
        <b/>
        <i/>
        <sz val="12"/>
        <rFont val="Times New Roman"/>
        <family val="1"/>
      </rPr>
      <t>q</t>
    </r>
    <r>
      <rPr>
        <b/>
        <i/>
        <vertAlign val="subscript"/>
        <sz val="12"/>
        <rFont val="Times New Roman"/>
        <family val="1"/>
      </rPr>
      <t>x</t>
    </r>
  </si>
  <si>
    <r>
      <t>l</t>
    </r>
    <r>
      <rPr>
        <b/>
        <i/>
        <vertAlign val="subscript"/>
        <sz val="12"/>
        <rFont val="Times New Roman"/>
        <family val="1"/>
      </rPr>
      <t>x</t>
    </r>
  </si>
  <si>
    <r>
      <t>n</t>
    </r>
    <r>
      <rPr>
        <b/>
        <i/>
        <sz val="12"/>
        <rFont val="Times New Roman"/>
        <family val="1"/>
      </rPr>
      <t>L</t>
    </r>
    <r>
      <rPr>
        <b/>
        <i/>
        <vertAlign val="subscript"/>
        <sz val="12"/>
        <rFont val="Times New Roman"/>
        <family val="1"/>
      </rPr>
      <t>x</t>
    </r>
  </si>
  <si>
    <r>
      <t>T</t>
    </r>
    <r>
      <rPr>
        <b/>
        <i/>
        <vertAlign val="subscript"/>
        <sz val="12"/>
        <rFont val="Times New Roman"/>
        <family val="1"/>
      </rPr>
      <t>x</t>
    </r>
  </si>
  <si>
    <r>
      <t>e</t>
    </r>
    <r>
      <rPr>
        <b/>
        <i/>
        <vertAlign val="subscript"/>
        <sz val="12"/>
        <rFont val="Times New Roman"/>
        <family val="1"/>
      </rPr>
      <t>x</t>
    </r>
  </si>
  <si>
    <t>1-4</t>
  </si>
  <si>
    <t>70-74</t>
  </si>
  <si>
    <t>75-79</t>
  </si>
  <si>
    <t>80-84</t>
  </si>
  <si>
    <t>85-89</t>
  </si>
  <si>
    <r>
      <t>n</t>
    </r>
    <r>
      <rPr>
        <b/>
        <i/>
        <sz val="12"/>
        <rFont val="Times New Roman"/>
        <family val="1"/>
      </rPr>
      <t>D</t>
    </r>
    <r>
      <rPr>
        <b/>
        <i/>
        <vertAlign val="subscript"/>
        <sz val="12"/>
        <rFont val="Times New Roman"/>
        <family val="1"/>
      </rPr>
      <t>x,</t>
    </r>
    <r>
      <rPr>
        <b/>
        <vertAlign val="subscript"/>
        <sz val="12"/>
        <rFont val="Arial"/>
        <family val="2"/>
      </rPr>
      <t>α</t>
    </r>
  </si>
  <si>
    <t>R</t>
  </si>
  <si>
    <r>
      <t>n</t>
    </r>
    <r>
      <rPr>
        <b/>
        <i/>
        <sz val="12"/>
        <rFont val="Times New Roman"/>
        <family val="1"/>
      </rPr>
      <t>p</t>
    </r>
    <r>
      <rPr>
        <b/>
        <i/>
        <vertAlign val="subscript"/>
        <sz val="12"/>
        <rFont val="Times New Roman"/>
        <family val="1"/>
      </rPr>
      <t>x</t>
    </r>
  </si>
  <si>
    <r>
      <t>n</t>
    </r>
    <r>
      <rPr>
        <b/>
        <i/>
        <sz val="12"/>
        <rFont val="Times New Roman"/>
        <family val="1"/>
      </rPr>
      <t>p</t>
    </r>
    <r>
      <rPr>
        <b/>
        <i/>
        <vertAlign val="subscript"/>
        <sz val="12"/>
        <rFont val="Times New Roman"/>
        <family val="1"/>
      </rPr>
      <t>x,</t>
    </r>
    <r>
      <rPr>
        <b/>
        <vertAlign val="subscript"/>
        <sz val="12"/>
        <rFont val="Times New Roman"/>
        <family val="1"/>
      </rPr>
      <t>(</t>
    </r>
    <r>
      <rPr>
        <b/>
        <i/>
        <vertAlign val="subscript"/>
        <sz val="12"/>
        <rFont val="Times New Roman"/>
        <family val="1"/>
      </rPr>
      <t>-</t>
    </r>
    <r>
      <rPr>
        <b/>
        <vertAlign val="subscript"/>
        <sz val="12"/>
        <rFont val="Arial"/>
        <family val="2"/>
      </rPr>
      <t>α</t>
    </r>
    <r>
      <rPr>
        <b/>
        <vertAlign val="subscript"/>
        <sz val="12"/>
        <rFont val="Times New Roman"/>
        <family val="1"/>
      </rPr>
      <t>)</t>
    </r>
  </si>
  <si>
    <r>
      <t>l</t>
    </r>
    <r>
      <rPr>
        <b/>
        <i/>
        <vertAlign val="subscript"/>
        <sz val="12"/>
        <rFont val="Times New Roman"/>
        <family val="1"/>
      </rPr>
      <t>x,(-</t>
    </r>
    <r>
      <rPr>
        <b/>
        <vertAlign val="subscript"/>
        <sz val="12"/>
        <rFont val="Arial"/>
        <family val="2"/>
      </rPr>
      <t>α)</t>
    </r>
  </si>
  <si>
    <r>
      <t>n</t>
    </r>
    <r>
      <rPr>
        <b/>
        <i/>
        <sz val="12"/>
        <rFont val="Times New Roman"/>
        <family val="1"/>
      </rPr>
      <t>d</t>
    </r>
    <r>
      <rPr>
        <b/>
        <i/>
        <vertAlign val="subscript"/>
        <sz val="12"/>
        <rFont val="Times New Roman"/>
        <family val="1"/>
      </rPr>
      <t>x,(-α)</t>
    </r>
  </si>
  <si>
    <r>
      <t>n</t>
    </r>
    <r>
      <rPr>
        <b/>
        <i/>
        <sz val="12"/>
        <rFont val="Times New Roman"/>
        <family val="1"/>
      </rPr>
      <t>q</t>
    </r>
    <r>
      <rPr>
        <b/>
        <i/>
        <vertAlign val="subscript"/>
        <sz val="12"/>
        <rFont val="Times New Roman"/>
        <family val="1"/>
      </rPr>
      <t>x,(-α)</t>
    </r>
  </si>
  <si>
    <r>
      <t>n</t>
    </r>
    <r>
      <rPr>
        <b/>
        <i/>
        <sz val="12"/>
        <rFont val="Times New Roman"/>
        <family val="1"/>
      </rPr>
      <t>a</t>
    </r>
    <r>
      <rPr>
        <b/>
        <i/>
        <vertAlign val="subscript"/>
        <sz val="12"/>
        <rFont val="Times New Roman"/>
        <family val="1"/>
      </rPr>
      <t>x,(-α)</t>
    </r>
  </si>
  <si>
    <r>
      <t>n</t>
    </r>
    <r>
      <rPr>
        <b/>
        <i/>
        <sz val="12"/>
        <rFont val="Times New Roman"/>
        <family val="1"/>
      </rPr>
      <t>L</t>
    </r>
    <r>
      <rPr>
        <b/>
        <i/>
        <vertAlign val="subscript"/>
        <sz val="12"/>
        <rFont val="Times New Roman"/>
        <family val="1"/>
      </rPr>
      <t>x,(-α)</t>
    </r>
  </si>
  <si>
    <r>
      <t>T</t>
    </r>
    <r>
      <rPr>
        <b/>
        <i/>
        <vertAlign val="subscript"/>
        <sz val="12"/>
        <rFont val="Times New Roman"/>
        <family val="1"/>
      </rPr>
      <t>x,(-α)</t>
    </r>
  </si>
  <si>
    <r>
      <t>e</t>
    </r>
    <r>
      <rPr>
        <b/>
        <i/>
        <vertAlign val="subscript"/>
        <sz val="12"/>
        <rFont val="Times New Roman"/>
        <family val="1"/>
      </rPr>
      <t>x,(-α)</t>
    </r>
  </si>
  <si>
    <r>
      <t>Δ</t>
    </r>
    <r>
      <rPr>
        <b/>
        <i/>
        <vertAlign val="subscript"/>
        <sz val="12"/>
        <rFont val="Times"/>
        <family val="1"/>
      </rPr>
      <t>ndx</t>
    </r>
  </si>
  <si>
    <r>
      <t>Δ</t>
    </r>
    <r>
      <rPr>
        <b/>
        <i/>
        <vertAlign val="subscript"/>
        <sz val="12"/>
        <rFont val="Times"/>
        <family val="1"/>
      </rPr>
      <t>nqx</t>
    </r>
  </si>
  <si>
    <r>
      <t>Δ</t>
    </r>
    <r>
      <rPr>
        <b/>
        <i/>
        <vertAlign val="subscript"/>
        <sz val="12"/>
        <rFont val="Times"/>
        <family val="1"/>
      </rPr>
      <t>L</t>
    </r>
  </si>
  <si>
    <r>
      <t>Δ</t>
    </r>
    <r>
      <rPr>
        <b/>
        <i/>
        <vertAlign val="subscript"/>
        <sz val="12"/>
        <rFont val="Times"/>
        <family val="1"/>
      </rPr>
      <t>e</t>
    </r>
  </si>
  <si>
    <t>∆e</t>
  </si>
  <si>
    <t>Cause of deaths: COVID-19</t>
  </si>
  <si>
    <t>RO</t>
  </si>
  <si>
    <t>AC</t>
  </si>
  <si>
    <t>AM</t>
  </si>
  <si>
    <t>RR</t>
  </si>
  <si>
    <t>PA</t>
  </si>
  <si>
    <t>AP</t>
  </si>
  <si>
    <t>TO</t>
  </si>
  <si>
    <t>Male</t>
  </si>
  <si>
    <t>Female</t>
  </si>
  <si>
    <t>concat</t>
  </si>
  <si>
    <t>MA</t>
  </si>
  <si>
    <t>PI</t>
  </si>
  <si>
    <t>SE</t>
  </si>
  <si>
    <t>CE</t>
  </si>
  <si>
    <t>RN</t>
  </si>
  <si>
    <t>PB</t>
  </si>
  <si>
    <t>PE</t>
  </si>
  <si>
    <t>AL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</si>
  <si>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</si>
  <si>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</si>
  <si>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</si>
  <si>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</si>
  <si>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</si>
  <si>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</si>
  <si>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</si>
  <si>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</si>
  <si>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</si>
  <si>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</si>
  <si>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</si>
  <si>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</si>
  <si>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</si>
  <si>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</si>
  <si>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</si>
  <si>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</si>
  <si>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</si>
  <si>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</si>
  <si>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</si>
  <si>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</si>
  <si>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</si>
  <si>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</si>
  <si>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</si>
  <si>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</si>
  <si>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</si>
  <si>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r>
      <t>n</t>
    </r>
    <r>
      <rPr>
        <b/>
        <sz val="12"/>
        <color rgb="FFFFFFFF"/>
        <rFont val="Arial"/>
        <family val="2"/>
      </rPr>
      <t>M</t>
    </r>
    <r>
      <rPr>
        <b/>
        <vertAlign val="subscript"/>
        <sz val="12"/>
        <color rgb="FFFFFFFF"/>
        <rFont val="Arial"/>
        <family val="2"/>
      </rPr>
      <t>x</t>
    </r>
  </si>
  <si>
    <r>
      <t>n</t>
    </r>
    <r>
      <rPr>
        <b/>
        <sz val="12"/>
        <color rgb="FFFFFFFF"/>
        <rFont val="Arial"/>
        <family val="2"/>
      </rPr>
      <t>q</t>
    </r>
    <r>
      <rPr>
        <b/>
        <vertAlign val="subscript"/>
        <sz val="12"/>
        <color rgb="FFFFFFFF"/>
        <rFont val="Arial"/>
        <family val="2"/>
      </rPr>
      <t>x</t>
    </r>
  </si>
  <si>
    <r>
      <t>n</t>
    </r>
    <r>
      <rPr>
        <b/>
        <sz val="12"/>
        <color rgb="FFFFFFFF"/>
        <rFont val="Arial"/>
        <family val="2"/>
      </rPr>
      <t>D</t>
    </r>
    <r>
      <rPr>
        <b/>
        <vertAlign val="subscript"/>
        <sz val="12"/>
        <color rgb="FFFFFFFF"/>
        <rFont val="Arial"/>
        <family val="2"/>
      </rPr>
      <t>x</t>
    </r>
  </si>
  <si>
    <r>
      <t>n</t>
    </r>
    <r>
      <rPr>
        <b/>
        <sz val="12"/>
        <color rgb="FFFFFFFF"/>
        <rFont val="Arial"/>
        <family val="2"/>
      </rPr>
      <t>p</t>
    </r>
    <r>
      <rPr>
        <b/>
        <vertAlign val="subscript"/>
        <sz val="12"/>
        <color rgb="FFFFFFFF"/>
        <rFont val="Arial"/>
        <family val="2"/>
      </rPr>
      <t>x</t>
    </r>
  </si>
  <si>
    <r>
      <t>l</t>
    </r>
    <r>
      <rPr>
        <b/>
        <vertAlign val="subscript"/>
        <sz val="12"/>
        <color rgb="FFFFFFFF"/>
        <rFont val="Arial"/>
        <family val="2"/>
      </rPr>
      <t>x</t>
    </r>
  </si>
  <si>
    <r>
      <t>n</t>
    </r>
    <r>
      <rPr>
        <b/>
        <sz val="12"/>
        <color rgb="FFFFFFFF"/>
        <rFont val="Arial"/>
        <family val="2"/>
      </rPr>
      <t>L</t>
    </r>
    <r>
      <rPr>
        <b/>
        <vertAlign val="subscript"/>
        <sz val="12"/>
        <color rgb="FFFFFFFF"/>
        <rFont val="Arial"/>
        <family val="2"/>
      </rPr>
      <t>x</t>
    </r>
  </si>
  <si>
    <r>
      <t>T</t>
    </r>
    <r>
      <rPr>
        <b/>
        <vertAlign val="subscript"/>
        <sz val="12"/>
        <color rgb="FFFFFFFF"/>
        <rFont val="Arial"/>
        <family val="2"/>
      </rPr>
      <t>x</t>
    </r>
  </si>
  <si>
    <r>
      <t>e</t>
    </r>
    <r>
      <rPr>
        <b/>
        <vertAlign val="subscript"/>
        <sz val="12"/>
        <color rgb="FFFFFFFF"/>
        <rFont val="Arial"/>
        <family val="2"/>
      </rPr>
      <t>x</t>
    </r>
  </si>
  <si>
    <r>
      <t>n</t>
    </r>
    <r>
      <rPr>
        <b/>
        <sz val="12"/>
        <color rgb="FFFFFFFF"/>
        <rFont val="Arial"/>
        <family val="2"/>
      </rPr>
      <t>a</t>
    </r>
    <r>
      <rPr>
        <b/>
        <vertAlign val="subscript"/>
        <sz val="12"/>
        <color rgb="FFFFFFFF"/>
        <rFont val="Arial"/>
        <family val="2"/>
      </rPr>
      <t>x</t>
    </r>
  </si>
  <si>
    <t>inf</t>
  </si>
  <si>
    <t>Region</t>
  </si>
  <si>
    <t>Life expectancy at birth</t>
  </si>
  <si>
    <t>Life expectancy at age 65</t>
  </si>
  <si>
    <t>North</t>
  </si>
  <si>
    <t>Northeast</t>
  </si>
  <si>
    <t>Southeast</t>
  </si>
  <si>
    <t>South</t>
  </si>
  <si>
    <t>Central West</t>
  </si>
  <si>
    <t>Concat</t>
  </si>
  <si>
    <t>Change in e0 due to COVID  (MOH)</t>
  </si>
  <si>
    <t>Change in e65 due to COVID  (MOH)</t>
  </si>
  <si>
    <t>IBGE 2020 projected e0</t>
  </si>
  <si>
    <t>IBGE 2020 projected e65</t>
  </si>
  <si>
    <t>05-09</t>
  </si>
  <si>
    <t>01-04</t>
  </si>
  <si>
    <r>
      <rPr>
        <b/>
        <sz val="12"/>
        <color indexed="9"/>
        <rFont val="Arial"/>
        <family val="2"/>
      </rPr>
      <t>e</t>
    </r>
    <r>
      <rPr>
        <b/>
        <vertAlign val="subscript"/>
        <sz val="12"/>
        <color indexed="9"/>
        <rFont val="Arial"/>
        <family val="2"/>
      </rPr>
      <t>x</t>
    </r>
  </si>
  <si>
    <r>
      <rPr>
        <b/>
        <sz val="12"/>
        <color indexed="9"/>
        <rFont val="Arial"/>
        <family val="2"/>
      </rPr>
      <t>T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</si>
  <si>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L</t>
    </r>
    <r>
      <rPr>
        <b/>
        <vertAlign val="subscript"/>
        <sz val="12"/>
        <color indexed="9"/>
        <rFont val="Arial"/>
        <family val="2"/>
      </rPr>
      <t>x</t>
    </r>
  </si>
  <si>
    <r>
      <rPr>
        <b/>
        <sz val="12"/>
        <color indexed="9"/>
        <rFont val="Arial"/>
        <family val="2"/>
      </rPr>
      <t>l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</si>
  <si>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q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</si>
  <si>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M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</si>
  <si>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D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</si>
  <si>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N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</si>
  <si>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p</t>
    </r>
    <r>
      <rPr>
        <b/>
        <vertAlign val="subscript"/>
        <sz val="12"/>
        <color indexed="9"/>
        <rFont val="Arial"/>
        <family val="2"/>
      </rPr>
      <t>x</t>
    </r>
  </si>
  <si>
    <t>2020 Full e0_MOH (including COVID) PY</t>
  </si>
  <si>
    <t>2020 Cause Eliminated eo_MOH PY</t>
  </si>
  <si>
    <t>2020 full e65_MOH (including COVID) PY</t>
  </si>
  <si>
    <t>2020 Cause Eliminated e65_MOH PY</t>
  </si>
  <si>
    <t>Scenario 1</t>
  </si>
  <si>
    <t>2019 MOH_eo</t>
  </si>
  <si>
    <t>2019 MOH_e65</t>
  </si>
  <si>
    <t>Comparisons</t>
  </si>
  <si>
    <t>sex</t>
  </si>
  <si>
    <t>region</t>
  </si>
  <si>
    <t>state</t>
  </si>
  <si>
    <t>concat_eo</t>
  </si>
  <si>
    <t>concat_e65</t>
  </si>
  <si>
    <t>MOH_2019_e0</t>
  </si>
  <si>
    <t>ibge_2020_proj_e65</t>
  </si>
  <si>
    <t>ibge_2020_proj_e0</t>
  </si>
  <si>
    <t>e0_MOH2020_py_scen1</t>
  </si>
  <si>
    <t>CE_e0_MOH2020_py_scen1</t>
  </si>
  <si>
    <t>change_e0_scen1</t>
  </si>
  <si>
    <t>change_e65_scen1</t>
  </si>
  <si>
    <t>CE_e65_MOH2020_py_scen1</t>
  </si>
  <si>
    <t>e65_MOH2020_py_scen1</t>
  </si>
  <si>
    <t xml:space="preserve"> </t>
  </si>
  <si>
    <t>relative diff</t>
  </si>
  <si>
    <t>correction</t>
  </si>
  <si>
    <t>year</t>
  </si>
  <si>
    <t>ex</t>
  </si>
  <si>
    <t>Brasil</t>
  </si>
  <si>
    <t>IBGE_2020_e0</t>
  </si>
  <si>
    <t>IBGE_e0</t>
  </si>
  <si>
    <t>IBGE_e65</t>
  </si>
  <si>
    <t>BrazilMale</t>
  </si>
  <si>
    <t>ROMale</t>
  </si>
  <si>
    <t>ACMale</t>
  </si>
  <si>
    <t>AMMale</t>
  </si>
  <si>
    <t>RRMale</t>
  </si>
  <si>
    <t>PAMale</t>
  </si>
  <si>
    <t>APMale</t>
  </si>
  <si>
    <t>TOMale</t>
  </si>
  <si>
    <t>MAMale</t>
  </si>
  <si>
    <t>PIMale</t>
  </si>
  <si>
    <t>CEMale</t>
  </si>
  <si>
    <t>RNMale</t>
  </si>
  <si>
    <t>PBMale</t>
  </si>
  <si>
    <t>PEMale</t>
  </si>
  <si>
    <t>ALMale</t>
  </si>
  <si>
    <t>SEMale</t>
  </si>
  <si>
    <t>BAMale</t>
  </si>
  <si>
    <t>MGMale</t>
  </si>
  <si>
    <t>ESMale</t>
  </si>
  <si>
    <t>RJMale</t>
  </si>
  <si>
    <t>SPMale</t>
  </si>
  <si>
    <t>PRMale</t>
  </si>
  <si>
    <t>SCMale</t>
  </si>
  <si>
    <t>RSMale</t>
  </si>
  <si>
    <t>MSMale</t>
  </si>
  <si>
    <t>MTMale</t>
  </si>
  <si>
    <t>GOMale</t>
  </si>
  <si>
    <t>DFMale</t>
  </si>
  <si>
    <t>BrazilFemale</t>
  </si>
  <si>
    <t>ROFemale</t>
  </si>
  <si>
    <t>ACFemale</t>
  </si>
  <si>
    <t>AMFemale</t>
  </si>
  <si>
    <t>RRFemale</t>
  </si>
  <si>
    <t>PAFemale</t>
  </si>
  <si>
    <t>APFemale</t>
  </si>
  <si>
    <t>TOFemale</t>
  </si>
  <si>
    <t>MAFemale</t>
  </si>
  <si>
    <t>PIFemale</t>
  </si>
  <si>
    <t>CEFemale</t>
  </si>
  <si>
    <t>RNFemale</t>
  </si>
  <si>
    <t>PBFemale</t>
  </si>
  <si>
    <t>PEFemale</t>
  </si>
  <si>
    <t>ALFemale</t>
  </si>
  <si>
    <t>SEFemale</t>
  </si>
  <si>
    <t>BAFemale</t>
  </si>
  <si>
    <t>MGFemale</t>
  </si>
  <si>
    <t>ESFemale</t>
  </si>
  <si>
    <t>RJFemale</t>
  </si>
  <si>
    <t>SPFemale</t>
  </si>
  <si>
    <t>PRFemale</t>
  </si>
  <si>
    <t>SCFemale</t>
  </si>
  <si>
    <t>RSFemale</t>
  </si>
  <si>
    <t>MSFemale</t>
  </si>
  <si>
    <t>MTFemale</t>
  </si>
  <si>
    <t>GOFemale</t>
  </si>
  <si>
    <t>DFFemale</t>
  </si>
  <si>
    <t>BrazilTotal</t>
  </si>
  <si>
    <t>ROTotal</t>
  </si>
  <si>
    <t>ACTotal</t>
  </si>
  <si>
    <t>AMTotal</t>
  </si>
  <si>
    <t>RRTotal</t>
  </si>
  <si>
    <t>PATotal</t>
  </si>
  <si>
    <t>APTotal</t>
  </si>
  <si>
    <t>TOTotal</t>
  </si>
  <si>
    <t>MATotal</t>
  </si>
  <si>
    <t>PITotal</t>
  </si>
  <si>
    <t>CETotal</t>
  </si>
  <si>
    <t>RNTotal</t>
  </si>
  <si>
    <t>PBTotal</t>
  </si>
  <si>
    <t>PETotal</t>
  </si>
  <si>
    <t>ALTotal</t>
  </si>
  <si>
    <t>SETotal</t>
  </si>
  <si>
    <t>BATotal</t>
  </si>
  <si>
    <t>MGTotal</t>
  </si>
  <si>
    <t>ESTotal</t>
  </si>
  <si>
    <t>RJTotal</t>
  </si>
  <si>
    <t>SPTotal</t>
  </si>
  <si>
    <t>PRTotal</t>
  </si>
  <si>
    <t>SCTotal</t>
  </si>
  <si>
    <t>RSTotal</t>
  </si>
  <si>
    <t>MSTotal</t>
  </si>
  <si>
    <t>MTTotal</t>
  </si>
  <si>
    <t>GOTotal</t>
  </si>
  <si>
    <t>DFTotal</t>
  </si>
  <si>
    <t>rel_diff_sen1</t>
  </si>
  <si>
    <t>corr_e0sen1</t>
  </si>
  <si>
    <t>e0_corrected</t>
  </si>
  <si>
    <t>IBGE_2020_e65</t>
  </si>
  <si>
    <t>e65_corrected</t>
  </si>
  <si>
    <t>(1)</t>
  </si>
  <si>
    <t>(2)</t>
  </si>
  <si>
    <t>(3)=(2)-(1)</t>
  </si>
  <si>
    <t>(4)</t>
  </si>
  <si>
    <t>(5)</t>
  </si>
  <si>
    <t>(6)=(5)-(4)</t>
  </si>
  <si>
    <t>LT2019-LT2020 (MoH data) e0</t>
  </si>
  <si>
    <t>decrement analysis using 2020 - e0</t>
  </si>
  <si>
    <t>LT2019-LT2020 (MoH data) e65</t>
  </si>
  <si>
    <t>decrement analysis using 2020 - e65</t>
  </si>
  <si>
    <t>Year</t>
  </si>
  <si>
    <t>MOH_2019_e65</t>
  </si>
  <si>
    <t>IBGE_2019_e0</t>
  </si>
  <si>
    <t>IBGE_2019_e65</t>
  </si>
  <si>
    <t>COVID-19 Deaths</t>
  </si>
  <si>
    <t>2020 Person Years</t>
  </si>
  <si>
    <t>2019 Person years</t>
  </si>
  <si>
    <t>Appendix 6b: IBGE e65 corrected</t>
  </si>
  <si>
    <t>Appendix 6a: IBGE e0 corrected</t>
  </si>
  <si>
    <t>rel_diff</t>
  </si>
  <si>
    <t>corr_e65</t>
  </si>
  <si>
    <t>Appendix Table 7: Constructed 2019 Life Table using deaths from MOH</t>
  </si>
  <si>
    <t xml:space="preserve">Age </t>
  </si>
  <si>
    <t>Calculations</t>
  </si>
  <si>
    <r>
      <t>n</t>
    </r>
    <r>
      <rPr>
        <b/>
        <sz val="12"/>
        <color theme="0"/>
        <rFont val="Arial"/>
        <family val="2"/>
      </rPr>
      <t>a</t>
    </r>
    <r>
      <rPr>
        <b/>
        <vertAlign val="subscript"/>
        <sz val="12"/>
        <color theme="0"/>
        <rFont val="Arial"/>
        <family val="2"/>
      </rPr>
      <t>x</t>
    </r>
  </si>
  <si>
    <r>
      <t>n</t>
    </r>
    <r>
      <rPr>
        <b/>
        <sz val="12"/>
        <color theme="0"/>
        <rFont val="Times New Roman"/>
        <family val="1"/>
      </rPr>
      <t>d</t>
    </r>
    <r>
      <rPr>
        <b/>
        <vertAlign val="subscript"/>
        <sz val="12"/>
        <color theme="0"/>
        <rFont val="Times New Roman"/>
        <family val="1"/>
      </rPr>
      <t>x</t>
    </r>
  </si>
  <si>
    <t>All Deaths</t>
  </si>
  <si>
    <t>Age Group</t>
  </si>
  <si>
    <t>All Deaths 2019</t>
  </si>
  <si>
    <t>Appendix 2b. All-cause deaths in 2019 by state, sex, and age group</t>
  </si>
  <si>
    <t>Appendix 3a. 2020 IBGE Raw Life Tables by State, Sex, and 5-year Age Group</t>
  </si>
  <si>
    <t>Appendix 2a. All-cause and COVID-19 Deaths in 2020 by State, Sex, and Age Group</t>
  </si>
  <si>
    <t>Appendix 1a. Person-years in 2020 by State, Sex, and Age Group</t>
  </si>
  <si>
    <t>Appendix 1b. Person-years in 2019 by State, Sex, and Age Group</t>
  </si>
  <si>
    <t>Appendix 3b. 2019 IBGE Raw Life Tables by State, Sex, and 5-year Age Group</t>
  </si>
  <si>
    <t>Appendix 4a. 2020 Raw IBGE Life Tables by State, Sex, and 5-year Age Group</t>
  </si>
  <si>
    <t>Appendix 5: IBGE Life Expectancy for Ages 0 and 65 by State, Sex, and Year from 2000-2019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</si>
</sst>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0000"/>
    <numFmt numFmtId="165" formatCode="0.0000"/>
    <numFmt numFmtId="166" formatCode="_(* #,##0.00000_);_(* \(#,##0.00000\);_(* &quot;-&quot;??_);_(@_)"/>
    <numFmt numFmtId="167" formatCode="_(* #,##0_);_(* \(#,##0\);_(* &quot;-&quot;??_);_(@_)"/>
    <numFmt numFmtId="168" formatCode="_(* #,##0.0000000_);_(* \(#,##0.0000000\);_(* &quot;-&quot;??_);_(@_)"/>
    <numFmt numFmtId="169" formatCode="_(* #,##0.000000_);_(* \(#,##0.000000\);_(* &quot;-&quot;??_);_(@_)"/>
    <numFmt numFmtId="170" formatCode="_(* #,##0.0_);_(* \(#,##0.0\);_(* &quot;-&quot;??_);_(@_)"/>
  </numFmts>
  <fonts count="32" x14ac:knownFonts="1">
    <font>
      <sz val="12"/>
      <color theme="1"/>
      <name val="Calibri"/>
      <family val="2"/>
      <scheme val="minor"/>
    </font>
    <font>
      <b/>
      <sz val="12"/>
      <color theme="0"/>
      <name val="Arial"/>
      <family val="2"/>
    </font>
    <font>
      <sz val="10"/>
      <name val="Arial"/>
      <family val="2"/>
    </font>
    <font>
      <b/>
      <i/>
      <vertAlign val="subscript"/>
      <sz val="12"/>
      <name val="Times New Roman"/>
      <family val="1"/>
    </font>
    <font>
      <b/>
      <i/>
      <sz val="12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sz val="12"/>
      <name val="Verdana"/>
      <family val="2"/>
    </font>
    <font>
      <sz val="8"/>
      <name val="Verdana"/>
      <family val="2"/>
    </font>
    <font>
      <b/>
      <vertAlign val="subscript"/>
      <sz val="12"/>
      <name val="Arial"/>
      <family val="2"/>
    </font>
    <font>
      <b/>
      <vertAlign val="subscript"/>
      <sz val="12"/>
      <name val="Times New Roman"/>
      <family val="1"/>
    </font>
    <font>
      <b/>
      <sz val="12"/>
      <name val="Times"/>
      <family val="1"/>
    </font>
    <font>
      <b/>
      <i/>
      <vertAlign val="subscript"/>
      <sz val="12"/>
      <name val="Times"/>
      <family val="1"/>
    </font>
    <font>
      <sz val="8"/>
      <name val="Arial"/>
      <family val="2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Arial"/>
      <family val="2"/>
    </font>
    <font>
      <b/>
      <vertAlign val="subscript"/>
      <sz val="12"/>
      <color rgb="FFFFFFFF"/>
      <name val="Arial"/>
      <family val="2"/>
    </font>
    <font>
      <sz val="10"/>
      <color rgb="FF000000"/>
      <name val="Arial"/>
      <family val="2"/>
    </font>
    <font>
      <sz val="12"/>
      <color theme="1"/>
      <name val="Times New Roman"/>
      <family val="1"/>
    </font>
    <font>
      <b/>
      <vertAlign val="subscript"/>
      <sz val="12"/>
      <color theme="0"/>
      <name val="Arial"/>
      <family val="2"/>
    </font>
    <font>
      <b/>
      <sz val="12"/>
      <color indexed="9"/>
      <name val="Arial"/>
      <family val="2"/>
    </font>
    <font>
      <b/>
      <vertAlign val="subscript"/>
      <sz val="12"/>
      <color indexed="9"/>
      <name val="Arial"/>
      <family val="2"/>
    </font>
    <font>
      <sz val="8"/>
      <name val="Calibri"/>
      <family val="2"/>
      <scheme val="minor"/>
    </font>
    <font>
      <sz val="14"/>
      <name val="Verdana"/>
      <family val="2"/>
    </font>
    <font>
      <b/>
      <sz val="14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0"/>
      <name val="Arial"/>
      <family val="2"/>
    </font>
    <font>
      <b/>
      <sz val="12"/>
      <color theme="0"/>
      <name val="Times New Roman"/>
      <family val="1"/>
    </font>
    <font>
      <b/>
      <vertAlign val="subscript"/>
      <sz val="12"/>
      <color theme="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0D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/>
      <top/>
      <bottom/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rgb="FFFFFFFF"/>
      </left>
      <right style="thin">
        <color rgb="FFFFFFFF"/>
      </right>
      <top/>
      <bottom/>
      <diagonal/>
    </border>
  </borders>
  <cellStyleXfs count="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</cellStyleXfs>
  <cellXfs count="365">
    <xf numFmtId="0" fontId="0" fillId="0" borderId="0" xfId="0"/>
    <xf numFmtId="0" fontId="4" fillId="4" borderId="4" xfId="1" applyFont="1" applyFill="1" applyBorder="1" applyAlignment="1">
      <alignment horizontal="center" vertical="center" wrapText="1"/>
    </xf>
    <xf numFmtId="0" fontId="3" fillId="4" borderId="4" xfId="1" applyFont="1" applyFill="1" applyBorder="1" applyAlignment="1">
      <alignment horizontal="center" vertical="center" wrapText="1"/>
    </xf>
    <xf numFmtId="0" fontId="4" fillId="4" borderId="0" xfId="1" applyFont="1" applyFill="1" applyAlignment="1">
      <alignment horizontal="center" vertical="center" wrapText="1"/>
    </xf>
    <xf numFmtId="0" fontId="5" fillId="4" borderId="0" xfId="1" quotePrefix="1" applyFont="1" applyFill="1" applyAlignment="1">
      <alignment vertical="center"/>
    </xf>
    <xf numFmtId="0" fontId="5" fillId="4" borderId="0" xfId="1" applyFont="1" applyFill="1" applyAlignment="1">
      <alignment vertical="center"/>
    </xf>
    <xf numFmtId="167" fontId="5" fillId="4" borderId="0" xfId="0" applyNumberFormat="1" applyFont="1" applyFill="1" applyBorder="1" applyAlignment="1">
      <alignment vertical="center"/>
    </xf>
    <xf numFmtId="166" fontId="5" fillId="4" borderId="9" xfId="0" applyNumberFormat="1" applyFont="1" applyFill="1" applyBorder="1" applyAlignment="1">
      <alignment vertical="center"/>
    </xf>
    <xf numFmtId="167" fontId="5" fillId="4" borderId="9" xfId="0" applyNumberFormat="1" applyFont="1" applyFill="1" applyBorder="1" applyAlignment="1">
      <alignment vertical="center"/>
    </xf>
    <xf numFmtId="0" fontId="6" fillId="4" borderId="0" xfId="1" applyFont="1" applyFill="1" applyAlignment="1">
      <alignment horizontal="left"/>
    </xf>
    <xf numFmtId="0" fontId="7" fillId="4" borderId="0" xfId="1" applyFont="1" applyFill="1" applyAlignment="1">
      <alignment horizontal="center"/>
    </xf>
    <xf numFmtId="0" fontId="8" fillId="4" borderId="0" xfId="1" applyFont="1" applyFill="1" applyAlignment="1">
      <alignment horizontal="center"/>
    </xf>
    <xf numFmtId="0" fontId="8" fillId="4" borderId="0" xfId="1" applyFont="1" applyFill="1"/>
    <xf numFmtId="0" fontId="3" fillId="4" borderId="3" xfId="1" applyFont="1" applyFill="1" applyBorder="1" applyAlignment="1">
      <alignment horizontal="center" vertical="center" wrapText="1"/>
    </xf>
    <xf numFmtId="0" fontId="11" fillId="4" borderId="4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/>
    </xf>
    <xf numFmtId="0" fontId="5" fillId="4" borderId="0" xfId="1" applyFont="1" applyFill="1" applyAlignment="1">
      <alignment horizontal="center" vertical="center"/>
    </xf>
    <xf numFmtId="167" fontId="5" fillId="4" borderId="0" xfId="2" applyNumberFormat="1" applyFont="1" applyFill="1" applyBorder="1" applyAlignment="1">
      <alignment horizontal="center" vertical="center"/>
    </xf>
    <xf numFmtId="168" fontId="5" fillId="4" borderId="0" xfId="1" applyNumberFormat="1" applyFont="1" applyFill="1" applyAlignment="1">
      <alignment horizontal="center" vertical="center"/>
    </xf>
    <xf numFmtId="169" fontId="5" fillId="4" borderId="0" xfId="1" applyNumberFormat="1" applyFont="1" applyFill="1" applyAlignment="1">
      <alignment horizontal="center" vertical="center"/>
    </xf>
    <xf numFmtId="1" fontId="5" fillId="4" borderId="0" xfId="1" applyNumberFormat="1" applyFont="1" applyFill="1" applyAlignment="1">
      <alignment horizontal="center" vertical="center"/>
    </xf>
    <xf numFmtId="2" fontId="5" fillId="4" borderId="0" xfId="1" applyNumberFormat="1" applyFont="1" applyFill="1" applyAlignment="1">
      <alignment horizontal="center" vertical="center"/>
    </xf>
    <xf numFmtId="165" fontId="5" fillId="4" borderId="0" xfId="1" applyNumberFormat="1" applyFont="1" applyFill="1" applyAlignment="1">
      <alignment horizontal="center"/>
    </xf>
    <xf numFmtId="2" fontId="5" fillId="4" borderId="0" xfId="1" applyNumberFormat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1" fontId="5" fillId="4" borderId="0" xfId="1" applyNumberFormat="1" applyFont="1" applyFill="1" applyAlignment="1">
      <alignment horizontal="center"/>
    </xf>
    <xf numFmtId="0" fontId="5" fillId="4" borderId="0" xfId="1" applyFont="1" applyFill="1"/>
    <xf numFmtId="0" fontId="5" fillId="5" borderId="0" xfId="1" applyFont="1" applyFill="1" applyAlignment="1">
      <alignment horizontal="center"/>
    </xf>
    <xf numFmtId="0" fontId="5" fillId="5" borderId="0" xfId="1" applyFont="1" applyFill="1" applyAlignment="1">
      <alignment horizontal="center" vertical="center"/>
    </xf>
    <xf numFmtId="0" fontId="6" fillId="4" borderId="4" xfId="1" applyFont="1" applyFill="1" applyBorder="1"/>
    <xf numFmtId="3" fontId="5" fillId="4" borderId="4" xfId="1" applyNumberFormat="1" applyFont="1" applyFill="1" applyBorder="1" applyAlignment="1">
      <alignment horizontal="center"/>
    </xf>
    <xf numFmtId="0" fontId="5" fillId="4" borderId="4" xfId="1" applyFont="1" applyFill="1" applyBorder="1" applyAlignment="1">
      <alignment horizontal="center" vertical="center"/>
    </xf>
    <xf numFmtId="0" fontId="5" fillId="4" borderId="4" xfId="1" applyFont="1" applyFill="1" applyBorder="1" applyAlignment="1">
      <alignment horizontal="center"/>
    </xf>
    <xf numFmtId="1" fontId="5" fillId="4" borderId="4" xfId="1" applyNumberFormat="1" applyFont="1" applyFill="1" applyBorder="1" applyAlignment="1">
      <alignment horizontal="center" vertical="center"/>
    </xf>
    <xf numFmtId="1" fontId="5" fillId="4" borderId="4" xfId="1" applyNumberFormat="1" applyFont="1" applyFill="1" applyBorder="1" applyAlignment="1">
      <alignment horizontal="center"/>
    </xf>
    <xf numFmtId="0" fontId="13" fillId="4" borderId="0" xfId="1" applyFont="1" applyFill="1"/>
    <xf numFmtId="0" fontId="8" fillId="4" borderId="0" xfId="1" applyFont="1" applyFill="1" applyAlignment="1">
      <alignment horizontal="right"/>
    </xf>
    <xf numFmtId="2" fontId="0" fillId="0" borderId="0" xfId="0" applyNumberFormat="1"/>
    <xf numFmtId="1" fontId="5" fillId="4" borderId="0" xfId="0" applyNumberFormat="1" applyFont="1" applyFill="1" applyAlignment="1">
      <alignment horizontal="center" vertical="center"/>
    </xf>
    <xf numFmtId="3" fontId="5" fillId="4" borderId="9" xfId="1" applyNumberFormat="1" applyFont="1" applyFill="1" applyBorder="1" applyAlignment="1">
      <alignment horizontal="center"/>
    </xf>
    <xf numFmtId="0" fontId="5" fillId="4" borderId="0" xfId="1" quotePrefix="1" applyFont="1" applyFill="1" applyAlignment="1">
      <alignment horizontal="center" vertical="center"/>
    </xf>
    <xf numFmtId="16" fontId="5" fillId="4" borderId="0" xfId="1" quotePrefix="1" applyNumberFormat="1" applyFont="1" applyFill="1" applyAlignment="1">
      <alignment horizontal="center"/>
    </xf>
    <xf numFmtId="0" fontId="5" fillId="4" borderId="0" xfId="1" applyFont="1" applyFill="1" applyBorder="1" applyAlignment="1">
      <alignment horizontal="center" vertical="center"/>
    </xf>
    <xf numFmtId="0" fontId="5" fillId="4" borderId="9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2" fillId="0" borderId="10" xfId="0" applyFont="1" applyBorder="1" applyAlignment="1">
      <alignment horizontal="center" vertical="center"/>
    </xf>
    <xf numFmtId="2" fontId="15" fillId="0" borderId="0" xfId="0" applyNumberFormat="1" applyFont="1"/>
    <xf numFmtId="0" fontId="15" fillId="7" borderId="0" xfId="0" applyFont="1" applyFill="1"/>
    <xf numFmtId="0" fontId="0" fillId="0" borderId="0" xfId="0" applyAlignment="1">
      <alignment vertical="center" wrapText="1"/>
    </xf>
    <xf numFmtId="0" fontId="0" fillId="4" borderId="20" xfId="0" applyFill="1" applyBorder="1" applyAlignment="1">
      <alignment horizontal="right"/>
    </xf>
    <xf numFmtId="0" fontId="0" fillId="9" borderId="20" xfId="0" applyFill="1" applyBorder="1"/>
    <xf numFmtId="2" fontId="0" fillId="4" borderId="21" xfId="0" applyNumberFormat="1" applyFill="1" applyBorder="1"/>
    <xf numFmtId="0" fontId="0" fillId="9" borderId="22" xfId="0" applyFill="1" applyBorder="1"/>
    <xf numFmtId="0" fontId="0" fillId="3" borderId="20" xfId="0" applyFill="1" applyBorder="1"/>
    <xf numFmtId="0" fontId="0" fillId="3" borderId="22" xfId="0" applyFill="1" applyBorder="1"/>
    <xf numFmtId="0" fontId="0" fillId="4" borderId="16" xfId="0" applyFill="1" applyBorder="1" applyAlignment="1">
      <alignment horizontal="right"/>
    </xf>
    <xf numFmtId="2" fontId="0" fillId="4" borderId="18" xfId="0" applyNumberFormat="1" applyFill="1" applyBorder="1"/>
    <xf numFmtId="4" fontId="0" fillId="4" borderId="23" xfId="0" applyNumberFormat="1" applyFill="1" applyBorder="1"/>
    <xf numFmtId="0" fontId="0" fillId="10" borderId="20" xfId="0" applyFill="1" applyBorder="1"/>
    <xf numFmtId="0" fontId="0" fillId="10" borderId="22" xfId="0" applyFill="1" applyBorder="1"/>
    <xf numFmtId="0" fontId="0" fillId="11" borderId="20" xfId="0" applyFill="1" applyBorder="1"/>
    <xf numFmtId="0" fontId="0" fillId="11" borderId="22" xfId="0" applyFill="1" applyBorder="1"/>
    <xf numFmtId="0" fontId="0" fillId="12" borderId="22" xfId="0" applyFill="1" applyBorder="1"/>
    <xf numFmtId="0" fontId="0" fillId="12" borderId="17" xfId="0" applyFill="1" applyBorder="1"/>
    <xf numFmtId="4" fontId="0" fillId="4" borderId="0" xfId="0" applyNumberFormat="1" applyFill="1" applyBorder="1"/>
    <xf numFmtId="0" fontId="0" fillId="12" borderId="18" xfId="0" applyFill="1" applyBorder="1"/>
    <xf numFmtId="0" fontId="0" fillId="12" borderId="21" xfId="0" applyFill="1" applyBorder="1"/>
    <xf numFmtId="4" fontId="0" fillId="8" borderId="0" xfId="0" applyNumberFormat="1" applyFill="1" applyBorder="1"/>
    <xf numFmtId="4" fontId="0" fillId="8" borderId="23" xfId="0" applyNumberFormat="1" applyFill="1" applyBorder="1"/>
    <xf numFmtId="0" fontId="14" fillId="0" borderId="23" xfId="0" applyFont="1" applyBorder="1" applyAlignment="1">
      <alignment horizontal="center" vertical="center" wrapText="1"/>
    </xf>
    <xf numFmtId="0" fontId="0" fillId="12" borderId="0" xfId="0" applyFill="1" applyBorder="1"/>
    <xf numFmtId="0" fontId="0" fillId="12" borderId="23" xfId="0" applyFill="1" applyBorder="1"/>
    <xf numFmtId="0" fontId="0" fillId="9" borderId="0" xfId="0" applyFill="1" applyBorder="1"/>
    <xf numFmtId="0" fontId="0" fillId="3" borderId="0" xfId="0" applyFill="1" applyBorder="1"/>
    <xf numFmtId="0" fontId="0" fillId="10" borderId="0" xfId="0" applyFill="1" applyBorder="1"/>
    <xf numFmtId="0" fontId="0" fillId="11" borderId="0" xfId="0" applyFill="1" applyBorder="1"/>
    <xf numFmtId="4" fontId="0" fillId="4" borderId="9" xfId="0" applyNumberFormat="1" applyFill="1" applyBorder="1"/>
    <xf numFmtId="4" fontId="0" fillId="8" borderId="9" xfId="0" applyNumberFormat="1" applyFill="1" applyBorder="1"/>
    <xf numFmtId="4" fontId="0" fillId="4" borderId="6" xfId="0" applyNumberFormat="1" applyFill="1" applyBorder="1"/>
    <xf numFmtId="2" fontId="0" fillId="4" borderId="25" xfId="0" applyNumberFormat="1" applyFill="1" applyBorder="1"/>
    <xf numFmtId="4" fontId="0" fillId="8" borderId="6" xfId="0" applyNumberFormat="1" applyFill="1" applyBorder="1"/>
    <xf numFmtId="0" fontId="0" fillId="9" borderId="28" xfId="0" applyFill="1" applyBorder="1"/>
    <xf numFmtId="0" fontId="0" fillId="9" borderId="29" xfId="0" applyFill="1" applyBorder="1"/>
    <xf numFmtId="0" fontId="0" fillId="9" borderId="9" xfId="0" applyFill="1" applyBorder="1"/>
    <xf numFmtId="2" fontId="0" fillId="4" borderId="30" xfId="0" applyNumberFormat="1" applyFill="1" applyBorder="1"/>
    <xf numFmtId="0" fontId="0" fillId="3" borderId="26" xfId="0" applyFill="1" applyBorder="1"/>
    <xf numFmtId="0" fontId="0" fillId="3" borderId="6" xfId="0" applyFill="1" applyBorder="1"/>
    <xf numFmtId="0" fontId="0" fillId="3" borderId="28" xfId="0" applyFill="1" applyBorder="1"/>
    <xf numFmtId="0" fontId="0" fillId="3" borderId="9" xfId="0" applyFill="1" applyBorder="1"/>
    <xf numFmtId="0" fontId="0" fillId="11" borderId="26" xfId="0" applyFill="1" applyBorder="1"/>
    <xf numFmtId="0" fontId="0" fillId="11" borderId="27" xfId="0" applyFill="1" applyBorder="1"/>
    <xf numFmtId="0" fontId="0" fillId="11" borderId="6" xfId="0" applyFill="1" applyBorder="1"/>
    <xf numFmtId="0" fontId="0" fillId="11" borderId="28" xfId="0" applyFill="1" applyBorder="1"/>
    <xf numFmtId="0" fontId="0" fillId="11" borderId="29" xfId="0" applyFill="1" applyBorder="1"/>
    <xf numFmtId="0" fontId="0" fillId="11" borderId="9" xfId="0" applyFill="1" applyBorder="1"/>
    <xf numFmtId="0" fontId="0" fillId="10" borderId="26" xfId="0" applyFill="1" applyBorder="1"/>
    <xf numFmtId="0" fontId="0" fillId="10" borderId="27" xfId="0" applyFill="1" applyBorder="1"/>
    <xf numFmtId="0" fontId="0" fillId="10" borderId="6" xfId="0" applyFill="1" applyBorder="1"/>
    <xf numFmtId="2" fontId="0" fillId="13" borderId="5" xfId="0" applyNumberFormat="1" applyFill="1" applyBorder="1"/>
    <xf numFmtId="2" fontId="0" fillId="13" borderId="32" xfId="0" applyNumberFormat="1" applyFill="1" applyBorder="1"/>
    <xf numFmtId="2" fontId="0" fillId="13" borderId="2" xfId="0" applyNumberFormat="1" applyFill="1" applyBorder="1"/>
    <xf numFmtId="2" fontId="0" fillId="13" borderId="33" xfId="0" applyNumberFormat="1" applyFill="1" applyBorder="1"/>
    <xf numFmtId="2" fontId="0" fillId="13" borderId="34" xfId="0" applyNumberFormat="1" applyFill="1" applyBorder="1"/>
    <xf numFmtId="2" fontId="0" fillId="13" borderId="35" xfId="0" applyNumberFormat="1" applyFill="1" applyBorder="1"/>
    <xf numFmtId="2" fontId="0" fillId="13" borderId="36" xfId="0" applyNumberFormat="1" applyFill="1" applyBorder="1"/>
    <xf numFmtId="2" fontId="0" fillId="13" borderId="37" xfId="0" applyNumberFormat="1" applyFill="1" applyBorder="1"/>
    <xf numFmtId="0" fontId="0" fillId="9" borderId="34" xfId="0" applyFill="1" applyBorder="1"/>
    <xf numFmtId="0" fontId="0" fillId="9" borderId="35" xfId="0" applyFill="1" applyBorder="1"/>
    <xf numFmtId="0" fontId="0" fillId="3" borderId="33" xfId="0" applyFill="1" applyBorder="1"/>
    <xf numFmtId="0" fontId="0" fillId="3" borderId="34" xfId="0" applyFill="1" applyBorder="1"/>
    <xf numFmtId="0" fontId="0" fillId="3" borderId="35" xfId="0" applyFill="1" applyBorder="1"/>
    <xf numFmtId="0" fontId="0" fillId="10" borderId="33" xfId="0" applyFill="1" applyBorder="1"/>
    <xf numFmtId="0" fontId="0" fillId="10" borderId="34" xfId="0" applyFill="1" applyBorder="1"/>
    <xf numFmtId="0" fontId="0" fillId="11" borderId="33" xfId="0" applyFill="1" applyBorder="1"/>
    <xf numFmtId="0" fontId="0" fillId="11" borderId="34" xfId="0" applyFill="1" applyBorder="1"/>
    <xf numFmtId="0" fontId="0" fillId="11" borderId="35" xfId="0" applyFill="1" applyBorder="1"/>
    <xf numFmtId="0" fontId="0" fillId="12" borderId="34" xfId="0" applyFill="1" applyBorder="1"/>
    <xf numFmtId="0" fontId="0" fillId="12" borderId="36" xfId="0" applyFill="1" applyBorder="1"/>
    <xf numFmtId="0" fontId="0" fillId="4" borderId="26" xfId="0" applyFill="1" applyBorder="1" applyAlignment="1">
      <alignment horizontal="right"/>
    </xf>
    <xf numFmtId="0" fontId="0" fillId="4" borderId="28" xfId="0" applyFill="1" applyBorder="1" applyAlignment="1">
      <alignment horizontal="right"/>
    </xf>
    <xf numFmtId="0" fontId="0" fillId="10" borderId="28" xfId="0" applyFill="1" applyBorder="1"/>
    <xf numFmtId="0" fontId="0" fillId="10" borderId="29" xfId="0" applyFill="1" applyBorder="1"/>
    <xf numFmtId="0" fontId="0" fillId="10" borderId="9" xfId="0" applyFill="1" applyBorder="1"/>
    <xf numFmtId="0" fontId="0" fillId="12" borderId="27" xfId="0" applyFill="1" applyBorder="1"/>
    <xf numFmtId="0" fontId="0" fillId="12" borderId="25" xfId="0" applyFill="1" applyBorder="1"/>
    <xf numFmtId="0" fontId="0" fillId="12" borderId="6" xfId="0" applyFill="1" applyBorder="1"/>
    <xf numFmtId="0" fontId="14" fillId="13" borderId="9" xfId="0" applyFont="1" applyFill="1" applyBorder="1" applyAlignment="1">
      <alignment horizontal="center" vertical="center"/>
    </xf>
    <xf numFmtId="0" fontId="14" fillId="13" borderId="35" xfId="0" applyFont="1" applyFill="1" applyBorder="1" applyAlignment="1">
      <alignment horizontal="center" vertical="center"/>
    </xf>
    <xf numFmtId="2" fontId="14" fillId="13" borderId="9" xfId="0" applyNumberFormat="1" applyFont="1" applyFill="1" applyBorder="1"/>
    <xf numFmtId="0" fontId="14" fillId="13" borderId="40" xfId="0" applyFont="1" applyFill="1" applyBorder="1" applyAlignment="1">
      <alignment horizontal="center" vertical="center"/>
    </xf>
    <xf numFmtId="0" fontId="14" fillId="13" borderId="38" xfId="0" applyFont="1" applyFill="1" applyBorder="1" applyAlignment="1">
      <alignment horizontal="center" vertical="center"/>
    </xf>
    <xf numFmtId="2" fontId="14" fillId="13" borderId="38" xfId="0" applyNumberFormat="1" applyFont="1" applyFill="1" applyBorder="1"/>
    <xf numFmtId="0" fontId="14" fillId="13" borderId="42" xfId="0" applyFont="1" applyFill="1" applyBorder="1" applyAlignment="1">
      <alignment horizontal="center" vertical="center"/>
    </xf>
    <xf numFmtId="0" fontId="14" fillId="13" borderId="28" xfId="0" applyFont="1" applyFill="1" applyBorder="1" applyAlignment="1">
      <alignment horizontal="center" vertical="center"/>
    </xf>
    <xf numFmtId="2" fontId="14" fillId="13" borderId="35" xfId="0" applyNumberFormat="1" applyFont="1" applyFill="1" applyBorder="1"/>
    <xf numFmtId="4" fontId="14" fillId="13" borderId="9" xfId="0" applyNumberFormat="1" applyFont="1" applyFill="1" applyBorder="1"/>
    <xf numFmtId="2" fontId="14" fillId="13" borderId="30" xfId="0" applyNumberFormat="1" applyFont="1" applyFill="1" applyBorder="1"/>
    <xf numFmtId="2" fontId="14" fillId="13" borderId="41" xfId="0" applyNumberFormat="1" applyFont="1" applyFill="1" applyBorder="1"/>
    <xf numFmtId="4" fontId="14" fillId="13" borderId="38" xfId="0" applyNumberFormat="1" applyFont="1" applyFill="1" applyBorder="1"/>
    <xf numFmtId="2" fontId="14" fillId="13" borderId="39" xfId="0" applyNumberFormat="1" applyFont="1" applyFill="1" applyBorder="1"/>
    <xf numFmtId="43" fontId="5" fillId="4" borderId="10" xfId="0" applyNumberFormat="1" applyFont="1" applyFill="1" applyBorder="1" applyAlignment="1">
      <alignment vertical="center"/>
    </xf>
    <xf numFmtId="0" fontId="20" fillId="4" borderId="0" xfId="0" applyFont="1" applyFill="1"/>
    <xf numFmtId="0" fontId="20" fillId="4" borderId="0" xfId="0" applyFont="1" applyFill="1" applyAlignment="1">
      <alignment horizontal="center" vertical="center"/>
    </xf>
    <xf numFmtId="43" fontId="5" fillId="4" borderId="7" xfId="0" applyNumberFormat="1" applyFont="1" applyFill="1" applyBorder="1" applyAlignment="1">
      <alignment vertical="center"/>
    </xf>
    <xf numFmtId="167" fontId="5" fillId="4" borderId="0" xfId="0" applyNumberFormat="1" applyFont="1" applyFill="1" applyAlignment="1">
      <alignment vertical="center"/>
    </xf>
    <xf numFmtId="166" fontId="5" fillId="4" borderId="0" xfId="0" applyNumberFormat="1" applyFont="1" applyFill="1" applyAlignment="1">
      <alignment vertical="center"/>
    </xf>
    <xf numFmtId="170" fontId="5" fillId="4" borderId="0" xfId="0" applyNumberFormat="1" applyFont="1" applyFill="1" applyAlignment="1">
      <alignment horizontal="center"/>
    </xf>
    <xf numFmtId="49" fontId="20" fillId="4" borderId="0" xfId="0" applyNumberFormat="1" applyFont="1" applyFill="1" applyAlignment="1">
      <alignment horizontal="center" vertical="center"/>
    </xf>
    <xf numFmtId="43" fontId="5" fillId="4" borderId="24" xfId="0" applyNumberFormat="1" applyFont="1" applyFill="1" applyBorder="1" applyAlignment="1">
      <alignment vertical="center"/>
    </xf>
    <xf numFmtId="167" fontId="5" fillId="4" borderId="6" xfId="0" applyNumberFormat="1" applyFont="1" applyFill="1" applyBorder="1" applyAlignment="1">
      <alignment vertical="center"/>
    </xf>
    <xf numFmtId="166" fontId="5" fillId="4" borderId="6" xfId="0" applyNumberFormat="1" applyFont="1" applyFill="1" applyBorder="1" applyAlignment="1">
      <alignment vertical="center"/>
    </xf>
    <xf numFmtId="0" fontId="1" fillId="14" borderId="0" xfId="0" applyFont="1" applyFill="1" applyAlignment="1">
      <alignment horizontal="center" vertical="center" wrapText="1"/>
    </xf>
    <xf numFmtId="0" fontId="1" fillId="14" borderId="5" xfId="0" applyFont="1" applyFill="1" applyBorder="1" applyAlignment="1">
      <alignment horizontal="center" vertical="center" wrapText="1"/>
    </xf>
    <xf numFmtId="0" fontId="21" fillId="14" borderId="44" xfId="0" applyFont="1" applyFill="1" applyBorder="1" applyAlignment="1">
      <alignment horizontal="center" vertical="center" wrapText="1"/>
    </xf>
    <xf numFmtId="4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2" fontId="0" fillId="13" borderId="0" xfId="0" applyNumberFormat="1" applyFont="1" applyFill="1" applyBorder="1"/>
    <xf numFmtId="2" fontId="0" fillId="13" borderId="9" xfId="0" applyNumberFormat="1" applyFont="1" applyFill="1" applyBorder="1"/>
    <xf numFmtId="2" fontId="0" fillId="13" borderId="6" xfId="0" applyNumberFormat="1" applyFont="1" applyFill="1" applyBorder="1"/>
    <xf numFmtId="2" fontId="0" fillId="13" borderId="23" xfId="0" applyNumberFormat="1" applyFont="1" applyFill="1" applyBorder="1"/>
    <xf numFmtId="0" fontId="0" fillId="0" borderId="0" xfId="0" applyFont="1"/>
    <xf numFmtId="0" fontId="14" fillId="0" borderId="6" xfId="0" applyFont="1" applyBorder="1" applyAlignment="1">
      <alignment horizontal="center" vertical="center" wrapText="1"/>
    </xf>
    <xf numFmtId="0" fontId="0" fillId="0" borderId="19" xfId="0" applyBorder="1"/>
    <xf numFmtId="0" fontId="14" fillId="8" borderId="16" xfId="0" applyFont="1" applyFill="1" applyBorder="1" applyAlignment="1">
      <alignment vertical="center" wrapText="1"/>
    </xf>
    <xf numFmtId="0" fontId="14" fillId="0" borderId="23" xfId="0" applyFont="1" applyBorder="1" applyAlignment="1">
      <alignment vertical="center" wrapText="1"/>
    </xf>
    <xf numFmtId="0" fontId="14" fillId="0" borderId="18" xfId="0" applyFont="1" applyBorder="1" applyAlignment="1">
      <alignment vertical="center" wrapText="1"/>
    </xf>
    <xf numFmtId="0" fontId="14" fillId="8" borderId="23" xfId="0" applyFont="1" applyFill="1" applyBorder="1" applyAlignment="1">
      <alignment vertical="center" wrapText="1"/>
    </xf>
    <xf numFmtId="2" fontId="0" fillId="8" borderId="20" xfId="0" applyNumberFormat="1" applyFill="1" applyBorder="1"/>
    <xf numFmtId="2" fontId="0" fillId="8" borderId="28" xfId="0" applyNumberFormat="1" applyFill="1" applyBorder="1"/>
    <xf numFmtId="2" fontId="0" fillId="8" borderId="26" xfId="0" applyNumberFormat="1" applyFill="1" applyBorder="1"/>
    <xf numFmtId="2" fontId="0" fillId="8" borderId="16" xfId="0" applyNumberFormat="1" applyFill="1" applyBorder="1"/>
    <xf numFmtId="4" fontId="14" fillId="13" borderId="28" xfId="0" applyNumberFormat="1" applyFont="1" applyFill="1" applyBorder="1"/>
    <xf numFmtId="4" fontId="0" fillId="8" borderId="20" xfId="0" applyNumberFormat="1" applyFill="1" applyBorder="1"/>
    <xf numFmtId="4" fontId="0" fillId="8" borderId="28" xfId="0" applyNumberFormat="1" applyFill="1" applyBorder="1"/>
    <xf numFmtId="4" fontId="0" fillId="8" borderId="26" xfId="0" applyNumberFormat="1" applyFill="1" applyBorder="1"/>
    <xf numFmtId="4" fontId="0" fillId="8" borderId="16" xfId="0" applyNumberFormat="1" applyFill="1" applyBorder="1"/>
    <xf numFmtId="0" fontId="0" fillId="0" borderId="23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51" xfId="0" applyFont="1" applyBorder="1" applyAlignment="1">
      <alignment horizontal="center" vertical="center" wrapText="1"/>
    </xf>
    <xf numFmtId="0" fontId="0" fillId="8" borderId="11" xfId="0" applyFont="1" applyFill="1" applyBorder="1" applyAlignment="1">
      <alignment vertical="center" wrapText="1"/>
    </xf>
    <xf numFmtId="0" fontId="0" fillId="0" borderId="51" xfId="0" applyFont="1" applyBorder="1" applyAlignment="1">
      <alignment vertical="center" wrapText="1"/>
    </xf>
    <xf numFmtId="0" fontId="0" fillId="0" borderId="12" xfId="0" applyFont="1" applyBorder="1" applyAlignment="1">
      <alignment vertical="center" wrapText="1"/>
    </xf>
    <xf numFmtId="4" fontId="14" fillId="13" borderId="40" xfId="0" applyNumberFormat="1" applyFont="1" applyFill="1" applyBorder="1"/>
    <xf numFmtId="0" fontId="14" fillId="13" borderId="11" xfId="0" applyFont="1" applyFill="1" applyBorder="1" applyAlignment="1">
      <alignment horizontal="center" vertical="center"/>
    </xf>
    <xf numFmtId="0" fontId="14" fillId="13" borderId="51" xfId="0" applyFont="1" applyFill="1" applyBorder="1" applyAlignment="1">
      <alignment horizontal="center" vertical="center"/>
    </xf>
    <xf numFmtId="0" fontId="14" fillId="13" borderId="12" xfId="0" applyFont="1" applyFill="1" applyBorder="1" applyAlignment="1">
      <alignment horizontal="center" vertical="center"/>
    </xf>
    <xf numFmtId="2" fontId="14" fillId="13" borderId="45" xfId="0" applyNumberFormat="1" applyFont="1" applyFill="1" applyBorder="1"/>
    <xf numFmtId="2" fontId="14" fillId="13" borderId="40" xfId="0" applyNumberFormat="1" applyFont="1" applyFill="1" applyBorder="1"/>
    <xf numFmtId="0" fontId="0" fillId="13" borderId="23" xfId="0" applyFont="1" applyFill="1" applyBorder="1" applyAlignment="1">
      <alignment vertical="center" wrapText="1"/>
    </xf>
    <xf numFmtId="0" fontId="0" fillId="13" borderId="16" xfId="0" applyFont="1" applyFill="1" applyBorder="1" applyAlignment="1">
      <alignment vertical="center" wrapText="1"/>
    </xf>
    <xf numFmtId="0" fontId="0" fillId="13" borderId="18" xfId="0" applyFont="1" applyFill="1" applyBorder="1" applyAlignment="1">
      <alignment vertical="center" wrapText="1"/>
    </xf>
    <xf numFmtId="0" fontId="14" fillId="13" borderId="47" xfId="0" applyFont="1" applyFill="1" applyBorder="1" applyAlignment="1">
      <alignment vertical="center" wrapText="1"/>
    </xf>
    <xf numFmtId="0" fontId="14" fillId="13" borderId="51" xfId="0" applyFont="1" applyFill="1" applyBorder="1" applyAlignment="1">
      <alignment vertical="center" wrapText="1"/>
    </xf>
    <xf numFmtId="0" fontId="14" fillId="0" borderId="51" xfId="0" applyFont="1" applyBorder="1" applyAlignment="1">
      <alignment horizontal="center" vertical="center" wrapText="1"/>
    </xf>
    <xf numFmtId="0" fontId="14" fillId="13" borderId="48" xfId="0" applyFont="1" applyFill="1" applyBorder="1" applyAlignment="1">
      <alignment vertical="center" wrapText="1"/>
    </xf>
    <xf numFmtId="0" fontId="14" fillId="13" borderId="12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2" fillId="0" borderId="52" xfId="0" applyFont="1" applyBorder="1" applyAlignment="1">
      <alignment horizontal="center" vertical="center"/>
    </xf>
    <xf numFmtId="0" fontId="0" fillId="0" borderId="1" xfId="0" applyBorder="1"/>
    <xf numFmtId="0" fontId="14" fillId="0" borderId="0" xfId="0" applyFont="1"/>
    <xf numFmtId="0" fontId="2" fillId="0" borderId="0" xfId="0" applyFont="1" applyBorder="1" applyAlignment="1">
      <alignment horizontal="center" vertical="center"/>
    </xf>
    <xf numFmtId="0" fontId="0" fillId="0" borderId="2" xfId="0" applyBorder="1"/>
    <xf numFmtId="3" fontId="2" fillId="0" borderId="2" xfId="0" applyNumberFormat="1" applyFont="1" applyBorder="1" applyAlignment="1">
      <alignment horizontal="center" vertical="center"/>
    </xf>
    <xf numFmtId="4" fontId="2" fillId="0" borderId="8" xfId="0" applyNumberFormat="1" applyFont="1" applyBorder="1" applyAlignment="1">
      <alignment horizontal="center" vertical="center"/>
    </xf>
    <xf numFmtId="0" fontId="0" fillId="0" borderId="0" xfId="0" applyBorder="1"/>
    <xf numFmtId="164" fontId="2" fillId="0" borderId="0" xfId="0" applyNumberFormat="1" applyFont="1" applyBorder="1" applyAlignment="1">
      <alignment horizontal="center" vertical="center"/>
    </xf>
    <xf numFmtId="3" fontId="2" fillId="0" borderId="0" xfId="0" applyNumberFormat="1" applyFont="1" applyBorder="1" applyAlignment="1">
      <alignment horizontal="center" vertical="center"/>
    </xf>
    <xf numFmtId="0" fontId="0" fillId="0" borderId="14" xfId="0" applyBorder="1"/>
    <xf numFmtId="0" fontId="2" fillId="0" borderId="19" xfId="0" applyFont="1" applyBorder="1" applyAlignment="1">
      <alignment horizontal="center" vertical="center"/>
    </xf>
    <xf numFmtId="164" fontId="2" fillId="0" borderId="19" xfId="0" applyNumberFormat="1" applyFont="1" applyBorder="1" applyAlignment="1">
      <alignment horizontal="center" vertical="center"/>
    </xf>
    <xf numFmtId="3" fontId="2" fillId="0" borderId="19" xfId="0" applyNumberFormat="1" applyFont="1" applyBorder="1" applyAlignment="1">
      <alignment horizontal="center" vertical="center"/>
    </xf>
    <xf numFmtId="4" fontId="2" fillId="0" borderId="15" xfId="0" applyNumberFormat="1" applyFont="1" applyBorder="1" applyAlignment="1">
      <alignment horizontal="center" vertical="center"/>
    </xf>
    <xf numFmtId="0" fontId="0" fillId="0" borderId="20" xfId="0" applyBorder="1"/>
    <xf numFmtId="4" fontId="2" fillId="0" borderId="21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23" xfId="0" applyBorder="1"/>
    <xf numFmtId="0" fontId="2" fillId="0" borderId="23" xfId="0" applyFont="1" applyBorder="1" applyAlignment="1">
      <alignment horizontal="center" vertical="center"/>
    </xf>
    <xf numFmtId="164" fontId="2" fillId="0" borderId="23" xfId="0" applyNumberFormat="1" applyFont="1" applyBorder="1" applyAlignment="1">
      <alignment horizontal="center" vertical="center"/>
    </xf>
    <xf numFmtId="3" fontId="2" fillId="0" borderId="23" xfId="0" applyNumberFormat="1" applyFont="1" applyBorder="1" applyAlignment="1">
      <alignment horizontal="center" vertical="center"/>
    </xf>
    <xf numFmtId="4" fontId="2" fillId="0" borderId="18" xfId="0" applyNumberFormat="1" applyFont="1" applyBorder="1" applyAlignment="1">
      <alignment horizontal="center" vertical="center"/>
    </xf>
    <xf numFmtId="164" fontId="19" fillId="0" borderId="0" xfId="0" applyNumberFormat="1" applyFont="1" applyBorder="1" applyAlignment="1">
      <alignment horizontal="center" vertical="center"/>
    </xf>
    <xf numFmtId="3" fontId="19" fillId="0" borderId="0" xfId="0" applyNumberFormat="1" applyFont="1" applyBorder="1" applyAlignment="1">
      <alignment horizontal="center" vertical="center"/>
    </xf>
    <xf numFmtId="164" fontId="19" fillId="0" borderId="19" xfId="0" applyNumberFormat="1" applyFont="1" applyBorder="1" applyAlignment="1">
      <alignment horizontal="center" vertical="center"/>
    </xf>
    <xf numFmtId="3" fontId="19" fillId="0" borderId="19" xfId="0" applyNumberFormat="1" applyFont="1" applyBorder="1" applyAlignment="1">
      <alignment horizontal="center" vertical="center"/>
    </xf>
    <xf numFmtId="4" fontId="19" fillId="0" borderId="15" xfId="0" applyNumberFormat="1" applyFont="1" applyBorder="1" applyAlignment="1">
      <alignment horizontal="center" vertical="center"/>
    </xf>
    <xf numFmtId="4" fontId="19" fillId="0" borderId="21" xfId="0" applyNumberFormat="1" applyFont="1" applyBorder="1" applyAlignment="1">
      <alignment horizontal="center" vertical="center"/>
    </xf>
    <xf numFmtId="0" fontId="14" fillId="0" borderId="0" xfId="0" applyFont="1" applyAlignment="1"/>
    <xf numFmtId="49" fontId="0" fillId="0" borderId="0" xfId="0" applyNumberFormat="1" applyAlignment="1">
      <alignment horizontal="center"/>
    </xf>
    <xf numFmtId="0" fontId="14" fillId="0" borderId="20" xfId="0" applyFont="1" applyBorder="1"/>
    <xf numFmtId="0" fontId="14" fillId="0" borderId="0" xfId="0" applyFont="1" applyBorder="1"/>
    <xf numFmtId="0" fontId="14" fillId="0" borderId="21" xfId="0" applyFont="1" applyBorder="1"/>
    <xf numFmtId="0" fontId="0" fillId="0" borderId="20" xfId="0" applyFont="1" applyBorder="1"/>
    <xf numFmtId="0" fontId="0" fillId="0" borderId="0" xfId="0" applyFont="1" applyBorder="1"/>
    <xf numFmtId="0" fontId="0" fillId="0" borderId="21" xfId="0" applyFont="1" applyBorder="1"/>
    <xf numFmtId="4" fontId="0" fillId="0" borderId="20" xfId="0" applyNumberFormat="1" applyFont="1" applyBorder="1"/>
    <xf numFmtId="2" fontId="0" fillId="0" borderId="0" xfId="0" applyNumberFormat="1" applyFont="1" applyBorder="1"/>
    <xf numFmtId="2" fontId="0" fillId="0" borderId="0" xfId="0" applyNumberFormat="1" applyBorder="1"/>
    <xf numFmtId="2" fontId="0" fillId="0" borderId="21" xfId="0" applyNumberFormat="1" applyBorder="1"/>
    <xf numFmtId="4" fontId="0" fillId="0" borderId="16" xfId="0" applyNumberFormat="1" applyFont="1" applyBorder="1"/>
    <xf numFmtId="2" fontId="0" fillId="0" borderId="18" xfId="0" applyNumberFormat="1" applyBorder="1"/>
    <xf numFmtId="0" fontId="0" fillId="4" borderId="1" xfId="0" applyFill="1" applyBorder="1" applyAlignment="1">
      <alignment horizontal="right"/>
    </xf>
    <xf numFmtId="0" fontId="0" fillId="0" borderId="0" xfId="0" applyAlignment="1">
      <alignment horizontal="center"/>
    </xf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4" fillId="13" borderId="1" xfId="0" applyFont="1" applyFill="1" applyBorder="1" applyAlignment="1">
      <alignment horizontal="center" vertical="center"/>
    </xf>
    <xf numFmtId="4" fontId="0" fillId="0" borderId="1" xfId="0" applyNumberFormat="1" applyBorder="1"/>
    <xf numFmtId="2" fontId="0" fillId="0" borderId="1" xfId="0" applyNumberFormat="1" applyBorder="1"/>
    <xf numFmtId="10" fontId="0" fillId="0" borderId="0" xfId="3" applyNumberFormat="1" applyFont="1"/>
    <xf numFmtId="4" fontId="0" fillId="0" borderId="0" xfId="0" applyNumberFormat="1"/>
    <xf numFmtId="0" fontId="14" fillId="0" borderId="0" xfId="0" applyFont="1" applyBorder="1" applyAlignment="1">
      <alignment horizontal="center"/>
    </xf>
    <xf numFmtId="0" fontId="14" fillId="0" borderId="23" xfId="0" applyFont="1" applyBorder="1" applyAlignment="1">
      <alignment horizontal="center" vertical="center" wrapText="1"/>
    </xf>
    <xf numFmtId="0" fontId="26" fillId="4" borderId="0" xfId="1" applyFont="1" applyFill="1"/>
    <xf numFmtId="0" fontId="25" fillId="4" borderId="0" xfId="1" applyFont="1" applyFill="1"/>
    <xf numFmtId="0" fontId="25" fillId="4" borderId="0" xfId="1" applyFont="1" applyFill="1" applyAlignment="1">
      <alignment horizontal="center"/>
    </xf>
    <xf numFmtId="0" fontId="28" fillId="0" borderId="0" xfId="0" applyFont="1"/>
    <xf numFmtId="0" fontId="20" fillId="0" borderId="0" xfId="0" applyFont="1"/>
    <xf numFmtId="0" fontId="20" fillId="0" borderId="0" xfId="0" applyFont="1" applyAlignment="1">
      <alignment horizontal="center" vertical="center"/>
    </xf>
    <xf numFmtId="1" fontId="20" fillId="0" borderId="0" xfId="0" applyNumberFormat="1" applyFont="1"/>
    <xf numFmtId="0" fontId="20" fillId="0" borderId="0" xfId="0" applyFont="1" applyAlignment="1">
      <alignment horizontal="center"/>
    </xf>
    <xf numFmtId="49" fontId="20" fillId="0" borderId="0" xfId="0" applyNumberFormat="1" applyFont="1" applyAlignment="1">
      <alignment horizontal="center"/>
    </xf>
    <xf numFmtId="167" fontId="20" fillId="0" borderId="0" xfId="4" applyNumberFormat="1" applyFont="1"/>
    <xf numFmtId="167" fontId="4" fillId="4" borderId="4" xfId="4" applyNumberFormat="1" applyFont="1" applyFill="1" applyBorder="1" applyAlignment="1">
      <alignment horizontal="center" vertical="center" wrapText="1"/>
    </xf>
    <xf numFmtId="0" fontId="0" fillId="0" borderId="56" xfId="0" applyBorder="1"/>
    <xf numFmtId="0" fontId="0" fillId="0" borderId="56" xfId="0" applyBorder="1" applyAlignment="1">
      <alignment horizontal="center"/>
    </xf>
    <xf numFmtId="0" fontId="2" fillId="0" borderId="56" xfId="0" applyFont="1" applyBorder="1" applyAlignment="1">
      <alignment horizontal="center" vertical="center"/>
    </xf>
    <xf numFmtId="164" fontId="2" fillId="0" borderId="56" xfId="0" applyNumberFormat="1" applyFont="1" applyBorder="1" applyAlignment="1">
      <alignment horizontal="center" vertical="center"/>
    </xf>
    <xf numFmtId="3" fontId="2" fillId="0" borderId="56" xfId="0" applyNumberFormat="1" applyFont="1" applyBorder="1" applyAlignment="1">
      <alignment horizontal="center" vertical="center"/>
    </xf>
    <xf numFmtId="4" fontId="2" fillId="0" borderId="56" xfId="0" applyNumberFormat="1" applyFont="1" applyBorder="1" applyAlignment="1">
      <alignment horizontal="center" vertical="center"/>
    </xf>
    <xf numFmtId="2" fontId="15" fillId="0" borderId="56" xfId="0" applyNumberFormat="1" applyFont="1" applyBorder="1"/>
    <xf numFmtId="49" fontId="0" fillId="0" borderId="56" xfId="0" applyNumberFormat="1" applyBorder="1" applyAlignment="1">
      <alignment horizontal="center"/>
    </xf>
    <xf numFmtId="2" fontId="2" fillId="4" borderId="56" xfId="0" applyNumberFormat="1" applyFont="1" applyFill="1" applyBorder="1" applyAlignment="1">
      <alignment horizontal="center" vertical="center"/>
    </xf>
    <xf numFmtId="0" fontId="20" fillId="4" borderId="0" xfId="0" applyFont="1" applyFill="1" applyBorder="1"/>
    <xf numFmtId="0" fontId="20" fillId="4" borderId="0" xfId="0" applyFont="1" applyFill="1" applyBorder="1" applyAlignment="1">
      <alignment horizontal="center" vertical="center"/>
    </xf>
    <xf numFmtId="166" fontId="5" fillId="4" borderId="0" xfId="0" applyNumberFormat="1" applyFont="1" applyFill="1" applyBorder="1" applyAlignment="1">
      <alignment vertical="center"/>
    </xf>
    <xf numFmtId="166" fontId="5" fillId="4" borderId="57" xfId="0" applyNumberFormat="1" applyFont="1" applyFill="1" applyBorder="1" applyAlignment="1">
      <alignment vertical="center"/>
    </xf>
    <xf numFmtId="166" fontId="5" fillId="4" borderId="58" xfId="0" applyNumberFormat="1" applyFont="1" applyFill="1" applyBorder="1" applyAlignment="1">
      <alignment vertical="center"/>
    </xf>
    <xf numFmtId="0" fontId="20" fillId="4" borderId="58" xfId="0" applyFont="1" applyFill="1" applyBorder="1" applyAlignment="1">
      <alignment horizontal="center" vertical="center"/>
    </xf>
    <xf numFmtId="167" fontId="5" fillId="4" borderId="58" xfId="0" applyNumberFormat="1" applyFont="1" applyFill="1" applyBorder="1" applyAlignment="1">
      <alignment vertical="center"/>
    </xf>
    <xf numFmtId="170" fontId="5" fillId="4" borderId="58" xfId="0" applyNumberFormat="1" applyFont="1" applyFill="1" applyBorder="1" applyAlignment="1">
      <alignment horizontal="center"/>
    </xf>
    <xf numFmtId="43" fontId="5" fillId="4" borderId="59" xfId="0" applyNumberFormat="1" applyFont="1" applyFill="1" applyBorder="1" applyAlignment="1">
      <alignment vertical="center"/>
    </xf>
    <xf numFmtId="166" fontId="5" fillId="4" borderId="60" xfId="0" applyNumberFormat="1" applyFont="1" applyFill="1" applyBorder="1" applyAlignment="1">
      <alignment vertical="center"/>
    </xf>
    <xf numFmtId="49" fontId="20" fillId="4" borderId="0" xfId="0" applyNumberFormat="1" applyFont="1" applyFill="1" applyBorder="1" applyAlignment="1">
      <alignment horizontal="center" vertical="center"/>
    </xf>
    <xf numFmtId="170" fontId="5" fillId="4" borderId="0" xfId="0" applyNumberFormat="1" applyFont="1" applyFill="1" applyBorder="1" applyAlignment="1">
      <alignment horizontal="center"/>
    </xf>
    <xf numFmtId="43" fontId="5" fillId="4" borderId="61" xfId="0" applyNumberFormat="1" applyFont="1" applyFill="1" applyBorder="1" applyAlignment="1">
      <alignment vertical="center"/>
    </xf>
    <xf numFmtId="166" fontId="5" fillId="4" borderId="62" xfId="0" applyNumberFormat="1" applyFont="1" applyFill="1" applyBorder="1" applyAlignment="1">
      <alignment vertical="center"/>
    </xf>
    <xf numFmtId="166" fontId="5" fillId="4" borderId="63" xfId="0" applyNumberFormat="1" applyFont="1" applyFill="1" applyBorder="1" applyAlignment="1">
      <alignment vertical="center"/>
    </xf>
    <xf numFmtId="0" fontId="20" fillId="4" borderId="63" xfId="0" applyFont="1" applyFill="1" applyBorder="1" applyAlignment="1">
      <alignment horizontal="center" vertical="center"/>
    </xf>
    <xf numFmtId="167" fontId="5" fillId="4" borderId="63" xfId="0" applyNumberFormat="1" applyFont="1" applyFill="1" applyBorder="1" applyAlignment="1">
      <alignment vertical="center"/>
    </xf>
    <xf numFmtId="170" fontId="5" fillId="4" borderId="63" xfId="0" applyNumberFormat="1" applyFont="1" applyFill="1" applyBorder="1" applyAlignment="1">
      <alignment horizontal="center"/>
    </xf>
    <xf numFmtId="43" fontId="5" fillId="4" borderId="64" xfId="0" applyNumberFormat="1" applyFont="1" applyFill="1" applyBorder="1" applyAlignment="1">
      <alignment vertical="center"/>
    </xf>
    <xf numFmtId="0" fontId="20" fillId="4" borderId="57" xfId="0" applyFont="1" applyFill="1" applyBorder="1"/>
    <xf numFmtId="0" fontId="20" fillId="4" borderId="58" xfId="0" applyFont="1" applyFill="1" applyBorder="1"/>
    <xf numFmtId="0" fontId="20" fillId="4" borderId="60" xfId="0" applyFont="1" applyFill="1" applyBorder="1"/>
    <xf numFmtId="0" fontId="20" fillId="4" borderId="62" xfId="0" applyFont="1" applyFill="1" applyBorder="1"/>
    <xf numFmtId="0" fontId="20" fillId="4" borderId="63" xfId="0" applyFont="1" applyFill="1" applyBorder="1"/>
    <xf numFmtId="167" fontId="5" fillId="4" borderId="58" xfId="0" applyNumberFormat="1" applyFont="1" applyFill="1" applyBorder="1" applyAlignment="1">
      <alignment horizontal="center" vertical="center"/>
    </xf>
    <xf numFmtId="167" fontId="5" fillId="4" borderId="0" xfId="0" applyNumberFormat="1" applyFont="1" applyFill="1" applyBorder="1" applyAlignment="1">
      <alignment horizontal="center" vertical="center"/>
    </xf>
    <xf numFmtId="166" fontId="5" fillId="4" borderId="63" xfId="0" applyNumberFormat="1" applyFont="1" applyFill="1" applyBorder="1" applyAlignment="1">
      <alignment horizontal="center" vertical="center"/>
    </xf>
    <xf numFmtId="167" fontId="5" fillId="4" borderId="0" xfId="0" applyNumberFormat="1" applyFont="1" applyFill="1" applyAlignment="1">
      <alignment horizontal="center" vertical="center"/>
    </xf>
    <xf numFmtId="166" fontId="5" fillId="4" borderId="0" xfId="0" applyNumberFormat="1" applyFont="1" applyFill="1" applyBorder="1" applyAlignment="1">
      <alignment horizontal="center" vertical="center"/>
    </xf>
    <xf numFmtId="166" fontId="5" fillId="4" borderId="9" xfId="0" applyNumberFormat="1" applyFont="1" applyFill="1" applyBorder="1" applyAlignment="1">
      <alignment horizontal="center" vertical="center"/>
    </xf>
    <xf numFmtId="167" fontId="5" fillId="4" borderId="6" xfId="0" applyNumberFormat="1" applyFont="1" applyFill="1" applyBorder="1" applyAlignment="1">
      <alignment horizontal="center" vertical="center"/>
    </xf>
    <xf numFmtId="43" fontId="0" fillId="0" borderId="0" xfId="0" applyNumberFormat="1"/>
    <xf numFmtId="0" fontId="1" fillId="2" borderId="0" xfId="0" applyFont="1" applyFill="1" applyAlignment="1">
      <alignment horizontal="center" wrapText="1"/>
    </xf>
    <xf numFmtId="0" fontId="15" fillId="0" borderId="56" xfId="0" applyFont="1" applyBorder="1"/>
    <xf numFmtId="0" fontId="0" fillId="0" borderId="56" xfId="0" applyBorder="1" applyAlignment="1">
      <alignment horizontal="center" vertical="center"/>
    </xf>
    <xf numFmtId="49" fontId="0" fillId="0" borderId="56" xfId="0" applyNumberFormat="1" applyBorder="1" applyAlignment="1">
      <alignment horizontal="center" vertical="center"/>
    </xf>
    <xf numFmtId="164" fontId="19" fillId="0" borderId="56" xfId="0" applyNumberFormat="1" applyFont="1" applyBorder="1" applyAlignment="1">
      <alignment horizontal="center" vertical="center"/>
    </xf>
    <xf numFmtId="3" fontId="19" fillId="0" borderId="56" xfId="0" applyNumberFormat="1" applyFont="1" applyBorder="1" applyAlignment="1">
      <alignment horizontal="center" vertical="center"/>
    </xf>
    <xf numFmtId="4" fontId="19" fillId="0" borderId="56" xfId="0" applyNumberFormat="1" applyFont="1" applyBorder="1" applyAlignment="1">
      <alignment horizontal="center" vertical="center"/>
    </xf>
    <xf numFmtId="0" fontId="14" fillId="0" borderId="19" xfId="0" applyFont="1" applyBorder="1" applyAlignment="1">
      <alignment vertical="center"/>
    </xf>
    <xf numFmtId="0" fontId="14" fillId="0" borderId="15" xfId="0" applyFont="1" applyBorder="1" applyAlignment="1">
      <alignment vertical="center"/>
    </xf>
    <xf numFmtId="0" fontId="21" fillId="14" borderId="43" xfId="0" applyFont="1" applyFill="1" applyBorder="1" applyAlignment="1">
      <alignment horizontal="center" vertical="center" wrapText="1"/>
    </xf>
    <xf numFmtId="0" fontId="29" fillId="14" borderId="44" xfId="0" applyFont="1" applyFill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20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23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/>
    </xf>
    <xf numFmtId="0" fontId="14" fillId="0" borderId="51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14" fillId="0" borderId="11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4" fillId="0" borderId="46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50" xfId="0" applyFont="1" applyBorder="1" applyAlignment="1">
      <alignment horizontal="center"/>
    </xf>
    <xf numFmtId="0" fontId="14" fillId="0" borderId="47" xfId="0" applyFont="1" applyBorder="1" applyAlignment="1">
      <alignment horizontal="center" vertical="center"/>
    </xf>
    <xf numFmtId="0" fontId="14" fillId="0" borderId="4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7" fillId="6" borderId="13" xfId="0" applyFont="1" applyFill="1" applyBorder="1" applyAlignment="1">
      <alignment horizontal="center" vertical="center" wrapText="1"/>
    </xf>
    <xf numFmtId="0" fontId="17" fillId="6" borderId="65" xfId="0" applyFont="1" applyFill="1" applyBorder="1" applyAlignment="1">
      <alignment horizontal="center" vertical="center" wrapText="1"/>
    </xf>
    <xf numFmtId="0" fontId="18" fillId="6" borderId="13" xfId="0" applyFont="1" applyFill="1" applyBorder="1" applyAlignment="1">
      <alignment horizontal="center" vertical="center" wrapText="1"/>
    </xf>
    <xf numFmtId="0" fontId="18" fillId="6" borderId="65" xfId="0" applyFont="1" applyFill="1" applyBorder="1" applyAlignment="1">
      <alignment horizontal="center" vertical="center" wrapText="1"/>
    </xf>
    <xf numFmtId="0" fontId="1" fillId="2" borderId="56" xfId="0" applyFont="1" applyFill="1" applyBorder="1" applyAlignment="1">
      <alignment horizontal="center" vertical="center" wrapText="1"/>
    </xf>
    <xf numFmtId="0" fontId="21" fillId="2" borderId="56" xfId="0" applyFont="1" applyFill="1" applyBorder="1" applyAlignment="1">
      <alignment horizontal="center" vertical="center" wrapText="1"/>
    </xf>
    <xf numFmtId="0" fontId="17" fillId="6" borderId="56" xfId="0" applyFont="1" applyFill="1" applyBorder="1" applyAlignment="1">
      <alignment horizontal="center" vertical="center" wrapText="1"/>
    </xf>
    <xf numFmtId="0" fontId="18" fillId="6" borderId="56" xfId="0" applyFont="1" applyFill="1" applyBorder="1" applyAlignment="1">
      <alignment horizontal="center" vertical="center" wrapText="1"/>
    </xf>
    <xf numFmtId="0" fontId="21" fillId="2" borderId="44" xfId="0" applyFont="1" applyFill="1" applyBorder="1" applyAlignment="1">
      <alignment horizontal="center" vertical="center" wrapText="1"/>
    </xf>
    <xf numFmtId="0" fontId="1" fillId="2" borderId="54" xfId="0" applyFont="1" applyFill="1" applyBorder="1" applyAlignment="1">
      <alignment horizontal="center" vertical="center" wrapText="1"/>
    </xf>
    <xf numFmtId="0" fontId="21" fillId="2" borderId="43" xfId="0" applyFont="1" applyFill="1" applyBorder="1" applyAlignment="1">
      <alignment horizontal="center" vertical="center" wrapText="1"/>
    </xf>
    <xf numFmtId="0" fontId="1" fillId="2" borderId="5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5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4" fillId="0" borderId="14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1" xfId="0" applyFont="1" applyBorder="1" applyAlignment="1">
      <alignment horizontal="center"/>
    </xf>
  </cellXfs>
  <cellStyles count="5">
    <cellStyle name="Comma" xfId="4" builtinId="3"/>
    <cellStyle name="Comma 2" xfId="2" xr:uid="{A205D977-F894-2A4A-85B9-2380A7BB5D79}"/>
    <cellStyle name="Normal" xfId="0" builtinId="0"/>
    <cellStyle name="Normal 2" xfId="1" xr:uid="{58513CD1-F203-5749-AB97-BEBB3105A481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4D574-025D-3745-B2DB-3AE6BDA1B3F7}">
  <dimension ref="A1:AC180"/>
  <sheetViews>
    <sheetView zoomScaleNormal="100" workbookViewId="0">
      <pane xSplit="12" ySplit="3" topLeftCell="M4" activePane="bottomRight" state="frozen"/>
      <selection pane="topRight" activeCell="E1" sqref="E1"/>
      <selection pane="bottomLeft" activeCell="A5" sqref="A5"/>
      <selection pane="bottomRight"/>
    </sheetView>
  </sheetViews>
  <sheetFormatPr baseColWidth="10" defaultRowHeight="16" x14ac:dyDescent="0.2"/>
  <cols>
    <col min="1" max="10" width="10.83203125" customWidth="1"/>
    <col min="14" max="14" width="16.6640625" hidden="1" customWidth="1"/>
    <col min="15" max="15" width="8.5" customWidth="1"/>
    <col min="16" max="16" width="11.33203125" customWidth="1"/>
    <col min="17" max="17" width="17.1640625" hidden="1" customWidth="1"/>
    <col min="18" max="18" width="10.5" customWidth="1"/>
    <col min="19" max="19" width="9.5" style="164" customWidth="1"/>
    <col min="20" max="25" width="10.83203125" customWidth="1"/>
    <col min="26" max="26" width="10.83203125" hidden="1" customWidth="1"/>
    <col min="27" max="27" width="13.6640625" customWidth="1"/>
    <col min="28" max="28" width="7.1640625" customWidth="1"/>
    <col min="29" max="32" width="10.83203125" customWidth="1"/>
    <col min="33" max="33" width="6.83203125" customWidth="1"/>
    <col min="36" max="36" width="10.83203125" customWidth="1"/>
  </cols>
  <sheetData>
    <row r="1" spans="1:29" ht="17" customHeight="1" thickBot="1" x14ac:dyDescent="0.25">
      <c r="K1" s="320" t="s">
        <v>1</v>
      </c>
      <c r="L1" s="323" t="s">
        <v>93</v>
      </c>
      <c r="M1" s="323" t="s">
        <v>0</v>
      </c>
      <c r="N1" s="166"/>
      <c r="P1" s="316"/>
      <c r="Q1" s="316"/>
      <c r="R1" s="316"/>
      <c r="S1" s="317"/>
      <c r="T1" s="338" t="s">
        <v>260</v>
      </c>
      <c r="U1" s="339"/>
      <c r="V1" s="339"/>
      <c r="W1" s="339"/>
      <c r="X1" s="339"/>
      <c r="Y1" s="340"/>
    </row>
    <row r="2" spans="1:29" ht="33" customHeight="1" thickBot="1" x14ac:dyDescent="0.25">
      <c r="A2" s="203"/>
      <c r="B2" s="247" t="s">
        <v>237</v>
      </c>
      <c r="C2" s="247" t="s">
        <v>238</v>
      </c>
      <c r="D2" s="247" t="s">
        <v>239</v>
      </c>
      <c r="E2" s="247" t="s">
        <v>240</v>
      </c>
      <c r="F2" s="247" t="s">
        <v>241</v>
      </c>
      <c r="G2" s="247" t="s">
        <v>242</v>
      </c>
      <c r="K2" s="321"/>
      <c r="L2" s="324"/>
      <c r="M2" s="324"/>
      <c r="N2" s="165"/>
      <c r="O2" s="329" t="s">
        <v>124</v>
      </c>
      <c r="P2" s="330"/>
      <c r="Q2" s="330"/>
      <c r="R2" s="330"/>
      <c r="S2" s="331"/>
      <c r="T2" s="341" t="s">
        <v>94</v>
      </c>
      <c r="U2" s="342"/>
      <c r="V2" s="343"/>
      <c r="W2" s="341" t="s">
        <v>95</v>
      </c>
      <c r="X2" s="342"/>
      <c r="Y2" s="343"/>
    </row>
    <row r="3" spans="1:29" ht="69" thickBot="1" x14ac:dyDescent="0.25">
      <c r="A3" s="203"/>
      <c r="B3" s="248" t="s">
        <v>243</v>
      </c>
      <c r="C3" s="248" t="s">
        <v>244</v>
      </c>
      <c r="D3" s="248"/>
      <c r="E3" s="248" t="s">
        <v>245</v>
      </c>
      <c r="F3" s="248" t="s">
        <v>246</v>
      </c>
      <c r="G3" s="248"/>
      <c r="H3" s="249"/>
      <c r="J3" s="50"/>
      <c r="K3" s="322"/>
      <c r="L3" s="325"/>
      <c r="M3" s="325"/>
      <c r="N3" s="71" t="s">
        <v>101</v>
      </c>
      <c r="O3" s="195" t="s">
        <v>104</v>
      </c>
      <c r="P3" s="196" t="s">
        <v>122</v>
      </c>
      <c r="Q3" s="197" t="s">
        <v>101</v>
      </c>
      <c r="R3" s="198" t="s">
        <v>105</v>
      </c>
      <c r="S3" s="199" t="s">
        <v>123</v>
      </c>
      <c r="T3" s="167" t="s">
        <v>117</v>
      </c>
      <c r="U3" s="168" t="s">
        <v>118</v>
      </c>
      <c r="V3" s="169" t="s">
        <v>102</v>
      </c>
      <c r="W3" s="170" t="s">
        <v>119</v>
      </c>
      <c r="X3" s="168" t="s">
        <v>120</v>
      </c>
      <c r="Y3" s="169" t="s">
        <v>103</v>
      </c>
    </row>
    <row r="4" spans="1:29" ht="52" thickBot="1" x14ac:dyDescent="0.25">
      <c r="A4" s="203"/>
      <c r="B4" s="203"/>
      <c r="C4" s="203"/>
      <c r="D4" s="203"/>
      <c r="E4" s="203"/>
      <c r="F4" s="203"/>
      <c r="G4" s="203"/>
      <c r="J4" s="50"/>
      <c r="K4" s="181" t="s">
        <v>127</v>
      </c>
      <c r="L4" s="182" t="s">
        <v>126</v>
      </c>
      <c r="M4" s="182" t="s">
        <v>125</v>
      </c>
      <c r="N4" s="182" t="s">
        <v>128</v>
      </c>
      <c r="O4" s="193" t="s">
        <v>132</v>
      </c>
      <c r="P4" s="192" t="s">
        <v>130</v>
      </c>
      <c r="Q4" s="180" t="s">
        <v>129</v>
      </c>
      <c r="R4" s="192" t="s">
        <v>131</v>
      </c>
      <c r="S4" s="194" t="s">
        <v>248</v>
      </c>
      <c r="T4" s="183" t="s">
        <v>133</v>
      </c>
      <c r="U4" s="184" t="s">
        <v>134</v>
      </c>
      <c r="V4" s="185" t="s">
        <v>135</v>
      </c>
      <c r="W4" s="183" t="s">
        <v>138</v>
      </c>
      <c r="X4" s="184" t="s">
        <v>137</v>
      </c>
      <c r="Y4" s="185" t="s">
        <v>136</v>
      </c>
    </row>
    <row r="5" spans="1:29" ht="17" thickBot="1" x14ac:dyDescent="0.25">
      <c r="A5" s="250" t="s">
        <v>4</v>
      </c>
      <c r="B5" s="251">
        <f>P5-T5</f>
        <v>1.3117578143630908</v>
      </c>
      <c r="C5" s="251">
        <f>V5</f>
        <v>1.9168557486656965</v>
      </c>
      <c r="D5" s="251">
        <f>C5-B5</f>
        <v>0.60509793430260572</v>
      </c>
      <c r="E5" s="251">
        <f>S5-W5</f>
        <v>0.9391267555586218</v>
      </c>
      <c r="F5" s="252">
        <f>Y5</f>
        <v>1.488806152907042</v>
      </c>
      <c r="G5" s="251">
        <f>F5-E5</f>
        <v>0.5496793973484202</v>
      </c>
      <c r="H5" s="37"/>
      <c r="I5" s="253">
        <f>(U5-O5)/O5</f>
        <v>7.4458190075516158E-3</v>
      </c>
      <c r="J5" s="254">
        <f>T5-P5</f>
        <v>-1.3117578143630908</v>
      </c>
      <c r="K5" s="187" t="s">
        <v>4</v>
      </c>
      <c r="L5" s="188" t="s">
        <v>4</v>
      </c>
      <c r="M5" s="189" t="s">
        <v>3</v>
      </c>
      <c r="N5" s="188" t="str">
        <f>_xlfn.CONCAT(K5,M5,0)</f>
        <v>BrazilTotal0</v>
      </c>
      <c r="O5" s="190">
        <f>VLOOKUP(N5,'Appendix 3a. nax iIBGE 2020'!$E$5:$O$1935,9,FALSE)</f>
        <v>76.739999999999995</v>
      </c>
      <c r="P5" s="133">
        <f>VLOOKUP(N5,'Appendix 7. LT MOH 2019'!$D$4:$O$1704,12,FALSE)</f>
        <v>76.7062942163369</v>
      </c>
      <c r="Q5" s="132" t="str">
        <f t="shared" ref="Q5:Q36" si="0">_xlfn.CONCAT(K5,M5,"65-69")</f>
        <v>BrazilTotal65-69</v>
      </c>
      <c r="R5" s="190">
        <f>VLOOKUP(Q5,'Appendix 3a. nax iIBGE 2020'!$E$5:$O$1935,9,FALSE)</f>
        <v>19.010000000000002</v>
      </c>
      <c r="S5" s="133">
        <f>VLOOKUP(Q5,'Appendix 7. LT MOH 2019'!$D$4:$O$1704,12,FALSE)</f>
        <v>18.891465846527879</v>
      </c>
      <c r="T5" s="191">
        <f>'0.Brazil_MDLT'!$Q$5</f>
        <v>75.394536401973809</v>
      </c>
      <c r="U5" s="140">
        <f>'0.Brazil_MDLT'!$AA$5</f>
        <v>77.311392150639506</v>
      </c>
      <c r="V5" s="141">
        <f t="shared" ref="V5:V36" si="1">U5-T5</f>
        <v>1.9168557486656965</v>
      </c>
      <c r="W5" s="140">
        <f>'0.Brazil_MDLT'!$Q$19</f>
        <v>17.952339090969257</v>
      </c>
      <c r="X5" s="140">
        <f>'0.Brazil_MDLT'!$AA$19</f>
        <v>19.441145243876299</v>
      </c>
      <c r="Y5" s="141">
        <f t="shared" ref="Y5:Y36" si="2">X5-W5</f>
        <v>1.488806152907042</v>
      </c>
    </row>
    <row r="6" spans="1:29" x14ac:dyDescent="0.2">
      <c r="A6" s="245" t="s">
        <v>40</v>
      </c>
      <c r="B6" s="251">
        <f t="shared" ref="B6:B69" si="3">P6-T6</f>
        <v>2.1247768952593304</v>
      </c>
      <c r="C6" s="251">
        <f t="shared" ref="C6:C31" si="4">V6</f>
        <v>2.5894314093650905</v>
      </c>
      <c r="D6" s="251">
        <f t="shared" ref="D6:D69" si="5">C6-B6</f>
        <v>0.46465451410576009</v>
      </c>
      <c r="E6" s="251">
        <f t="shared" ref="E6:E69" si="6">S6-W6</f>
        <v>1.3240308959821014</v>
      </c>
      <c r="F6" s="252">
        <f t="shared" ref="F6:F69" si="7">Y6</f>
        <v>1.9080021136838887</v>
      </c>
      <c r="G6" s="251">
        <f t="shared" ref="G6:G69" si="8">F6-E6</f>
        <v>0.58397121770178728</v>
      </c>
      <c r="H6" s="37"/>
      <c r="I6" s="253">
        <f t="shared" ref="I6:I33" si="9">(U6-O6)/O6</f>
        <v>6.5879548449554154E-2</v>
      </c>
      <c r="J6" s="254">
        <f t="shared" ref="J6:J32" si="10">T6-P6</f>
        <v>-2.1247768952593304</v>
      </c>
      <c r="K6" s="51" t="s">
        <v>40</v>
      </c>
      <c r="L6" s="52" t="s">
        <v>96</v>
      </c>
      <c r="M6" s="54" t="s">
        <v>3</v>
      </c>
      <c r="N6" s="74" t="str">
        <f t="shared" ref="N6:N32" si="11">_xlfn.CONCAT(K6,M6,0)</f>
        <v>ROTotal0</v>
      </c>
      <c r="O6" s="104">
        <f>VLOOKUP(N6,'Appendix 3a. nax iIBGE 2020'!$E$5:$O$1935,9,FALSE)</f>
        <v>72.09</v>
      </c>
      <c r="P6" s="160">
        <f>VLOOKUP(N6,'Appendix 7. LT MOH 2019'!$D$4:$O$1704,12,FALSE)</f>
        <v>76.374602133622602</v>
      </c>
      <c r="Q6" s="74" t="str">
        <f t="shared" si="0"/>
        <v>ROTotal65-69</v>
      </c>
      <c r="R6" s="101">
        <f>VLOOKUP(Q6,'Appendix 3a. nax iIBGE 2020'!$E$5:$O$1935,9,FALSE)</f>
        <v>16.239999999999998</v>
      </c>
      <c r="S6" s="160">
        <f>VLOOKUP(Q6,'Appendix 7. LT MOH 2019'!$D$4:$O$1704,12,FALSE)</f>
        <v>17.840375742931588</v>
      </c>
      <c r="T6" s="171">
        <f>'1.RO_MDLT'!$Q$5</f>
        <v>74.249825238363272</v>
      </c>
      <c r="U6" s="66">
        <f>'1.RO_MDLT'!$AA$5</f>
        <v>76.839256647728362</v>
      </c>
      <c r="V6" s="53">
        <f t="shared" si="1"/>
        <v>2.5894314093650905</v>
      </c>
      <c r="W6" s="69">
        <f>'1.RO_MDLT'!$Q$19</f>
        <v>16.516344846949487</v>
      </c>
      <c r="X6" s="66">
        <f>'1.RO_MDLT'!$AA$19</f>
        <v>18.424346960633375</v>
      </c>
      <c r="Y6" s="53">
        <f t="shared" si="2"/>
        <v>1.9080021136838887</v>
      </c>
      <c r="Z6" s="51" t="s">
        <v>40</v>
      </c>
      <c r="AC6" s="37"/>
    </row>
    <row r="7" spans="1:29" x14ac:dyDescent="0.2">
      <c r="A7" s="245" t="s">
        <v>41</v>
      </c>
      <c r="B7" s="251">
        <f t="shared" si="3"/>
        <v>1.785396842799301</v>
      </c>
      <c r="C7" s="251">
        <f t="shared" si="4"/>
        <v>2.6245603262241559</v>
      </c>
      <c r="D7" s="251">
        <f t="shared" si="5"/>
        <v>0.83916348342485492</v>
      </c>
      <c r="E7" s="251">
        <f t="shared" si="6"/>
        <v>1.3445525757827745</v>
      </c>
      <c r="F7" s="252">
        <f t="shared" si="7"/>
        <v>1.9898385068599431</v>
      </c>
      <c r="G7" s="251">
        <f t="shared" si="8"/>
        <v>0.64528593107716858</v>
      </c>
      <c r="H7" s="37"/>
      <c r="I7" s="253">
        <f t="shared" si="9"/>
        <v>1.101305557319714E-2</v>
      </c>
      <c r="J7" s="254">
        <f t="shared" si="10"/>
        <v>-1.785396842799301</v>
      </c>
      <c r="K7" s="51" t="s">
        <v>41</v>
      </c>
      <c r="L7" s="52" t="s">
        <v>96</v>
      </c>
      <c r="M7" s="54" t="s">
        <v>3</v>
      </c>
      <c r="N7" s="74" t="str">
        <f t="shared" si="11"/>
        <v>ACTotal0</v>
      </c>
      <c r="O7" s="104">
        <f>VLOOKUP(N7,'Appendix 3a. nax iIBGE 2020'!$E$5:$O$1935,9,FALSE)</f>
        <v>75.09</v>
      </c>
      <c r="P7" s="160">
        <f>VLOOKUP(N7,'Appendix 7. LT MOH 2019'!$D$4:$O$1704,12,FALSE)</f>
        <v>75.077806859566522</v>
      </c>
      <c r="Q7" s="74" t="str">
        <f t="shared" si="0"/>
        <v>ACTotal65-69</v>
      </c>
      <c r="R7" s="101">
        <f>VLOOKUP(Q7,'Appendix 3a. nax iIBGE 2020'!$E$5:$O$1935,9,FALSE)</f>
        <v>18.510000000000002</v>
      </c>
      <c r="S7" s="160">
        <f>VLOOKUP(Q7,'Appendix 7. LT MOH 2019'!$D$4:$O$1704,12,FALSE)</f>
        <v>18.088835237707297</v>
      </c>
      <c r="T7" s="171">
        <f>'2.AC_MDLT'!$Q$5</f>
        <v>73.292410016767221</v>
      </c>
      <c r="U7" s="66">
        <f>'2.AC_MDLT'!$AA$5</f>
        <v>75.916970342991377</v>
      </c>
      <c r="V7" s="53">
        <f t="shared" si="1"/>
        <v>2.6245603262241559</v>
      </c>
      <c r="W7" s="69">
        <f>'2.AC_MDLT'!$Q$19</f>
        <v>16.744282661924522</v>
      </c>
      <c r="X7" s="66">
        <f>'2.AC_MDLT'!$AA$19</f>
        <v>18.734121168784466</v>
      </c>
      <c r="Y7" s="53">
        <f t="shared" si="2"/>
        <v>1.9898385068599431</v>
      </c>
      <c r="Z7" s="51" t="s">
        <v>41</v>
      </c>
    </row>
    <row r="8" spans="1:29" x14ac:dyDescent="0.2">
      <c r="A8" s="245" t="s">
        <v>42</v>
      </c>
      <c r="B8" s="251">
        <f t="shared" si="3"/>
        <v>3.4643272932063951</v>
      </c>
      <c r="C8" s="251">
        <f t="shared" si="4"/>
        <v>3.4034172721583502</v>
      </c>
      <c r="D8" s="251">
        <f t="shared" si="5"/>
        <v>-6.0910021048044882E-2</v>
      </c>
      <c r="E8" s="251">
        <f t="shared" si="6"/>
        <v>3.1360489677704884</v>
      </c>
      <c r="F8" s="252">
        <f t="shared" si="7"/>
        <v>2.7260220848313672</v>
      </c>
      <c r="G8" s="251">
        <f t="shared" si="8"/>
        <v>-0.41002688293912115</v>
      </c>
      <c r="H8" s="37"/>
      <c r="I8" s="253">
        <f t="shared" si="9"/>
        <v>3.4276031659631064E-2</v>
      </c>
      <c r="J8" s="254">
        <f t="shared" si="10"/>
        <v>-3.4643272932063951</v>
      </c>
      <c r="K8" s="51" t="s">
        <v>42</v>
      </c>
      <c r="L8" s="52" t="s">
        <v>96</v>
      </c>
      <c r="M8" s="54" t="s">
        <v>3</v>
      </c>
      <c r="N8" s="74" t="str">
        <f t="shared" si="11"/>
        <v>AMTotal0</v>
      </c>
      <c r="O8" s="104">
        <f>VLOOKUP(N8,'Appendix 3a. nax iIBGE 2020'!$E$5:$O$1935,9,FALSE)</f>
        <v>72.81</v>
      </c>
      <c r="P8" s="160">
        <f>VLOOKUP(N8,'Appendix 7. LT MOH 2019'!$D$4:$O$1704,12,FALSE)</f>
        <v>75.366547886185785</v>
      </c>
      <c r="Q8" s="74" t="str">
        <f t="shared" si="0"/>
        <v>AMTotal65-69</v>
      </c>
      <c r="R8" s="101">
        <f>VLOOKUP(Q8,'Appendix 3a. nax iIBGE 2020'!$E$5:$O$1935,9,FALSE)</f>
        <v>17.23</v>
      </c>
      <c r="S8" s="160">
        <f>VLOOKUP(Q8,'Appendix 7. LT MOH 2019'!$D$4:$O$1704,12,FALSE)</f>
        <v>18.072209163158053</v>
      </c>
      <c r="T8" s="171">
        <f>'3.AM_MDLT'!$Q$5</f>
        <v>71.90222059297939</v>
      </c>
      <c r="U8" s="66">
        <f>'3.AM_MDLT'!$AA$5</f>
        <v>75.30563786513774</v>
      </c>
      <c r="V8" s="53">
        <f t="shared" si="1"/>
        <v>3.4034172721583502</v>
      </c>
      <c r="W8" s="69">
        <f>'3.AM_MDLT'!$Q$19</f>
        <v>14.936160195387565</v>
      </c>
      <c r="X8" s="66">
        <f>'3.AM_MDLT'!$AA$19</f>
        <v>17.662182280218932</v>
      </c>
      <c r="Y8" s="53">
        <f t="shared" si="2"/>
        <v>2.7260220848313672</v>
      </c>
      <c r="Z8" s="51" t="s">
        <v>42</v>
      </c>
    </row>
    <row r="9" spans="1:29" x14ac:dyDescent="0.2">
      <c r="A9" s="245" t="s">
        <v>43</v>
      </c>
      <c r="B9" s="251">
        <f t="shared" si="3"/>
        <v>2.6777759022507865</v>
      </c>
      <c r="C9" s="251">
        <f t="shared" si="4"/>
        <v>3.5827902843564061</v>
      </c>
      <c r="D9" s="251">
        <f t="shared" si="5"/>
        <v>0.90501438210561957</v>
      </c>
      <c r="E9" s="251">
        <f t="shared" si="6"/>
        <v>2.139039958656765</v>
      </c>
      <c r="F9" s="252">
        <f t="shared" si="7"/>
        <v>2.6391039257674347</v>
      </c>
      <c r="G9" s="251">
        <f t="shared" si="8"/>
        <v>0.50006396711066969</v>
      </c>
      <c r="H9" s="37"/>
      <c r="I9" s="253">
        <f t="shared" si="9"/>
        <v>2.5760810001136829E-2</v>
      </c>
      <c r="J9" s="254">
        <f t="shared" si="10"/>
        <v>-2.6777759022507865</v>
      </c>
      <c r="K9" s="51" t="s">
        <v>43</v>
      </c>
      <c r="L9" s="52" t="s">
        <v>96</v>
      </c>
      <c r="M9" s="54" t="s">
        <v>3</v>
      </c>
      <c r="N9" s="74" t="str">
        <f t="shared" si="11"/>
        <v>RRTotal0</v>
      </c>
      <c r="O9" s="104">
        <f>VLOOKUP(N9,'Appendix 3a. nax iIBGE 2020'!$E$5:$O$1935,9,FALSE)</f>
        <v>72.69</v>
      </c>
      <c r="P9" s="160">
        <f>VLOOKUP(N9,'Appendix 7. LT MOH 2019'!$D$4:$O$1704,12,FALSE)</f>
        <v>73.657538896877014</v>
      </c>
      <c r="Q9" s="74" t="str">
        <f t="shared" si="0"/>
        <v>RRTotal65-69</v>
      </c>
      <c r="R9" s="101">
        <f>VLOOKUP(Q9,'Appendix 3a. nax iIBGE 2020'!$E$5:$O$1935,9,FALSE)</f>
        <v>16.73</v>
      </c>
      <c r="S9" s="160">
        <f>VLOOKUP(Q9,'Appendix 7. LT MOH 2019'!$D$4:$O$1704,12,FALSE)</f>
        <v>17.198330799881486</v>
      </c>
      <c r="T9" s="171">
        <f>'4.RR_MDLT'!$Q$5</f>
        <v>70.979762994626228</v>
      </c>
      <c r="U9" s="66">
        <f>'4.RR_MDLT'!$AA$5</f>
        <v>74.562553278982634</v>
      </c>
      <c r="V9" s="53">
        <f t="shared" si="1"/>
        <v>3.5827902843564061</v>
      </c>
      <c r="W9" s="69">
        <f>'4.RR_MDLT'!$Q$19</f>
        <v>15.059290841224721</v>
      </c>
      <c r="X9" s="66">
        <f>'4.RR_MDLT'!$AA$19</f>
        <v>17.698394766992156</v>
      </c>
      <c r="Y9" s="53">
        <f t="shared" si="2"/>
        <v>2.6391039257674347</v>
      </c>
      <c r="Z9" s="51" t="s">
        <v>43</v>
      </c>
    </row>
    <row r="10" spans="1:29" x14ac:dyDescent="0.2">
      <c r="A10" s="245" t="s">
        <v>44</v>
      </c>
      <c r="B10" s="251">
        <f t="shared" si="3"/>
        <v>2.714236280760062</v>
      </c>
      <c r="C10" s="251">
        <f t="shared" si="4"/>
        <v>2.1632710528513144</v>
      </c>
      <c r="D10" s="251">
        <f t="shared" si="5"/>
        <v>-0.55096522790874758</v>
      </c>
      <c r="E10" s="251">
        <f t="shared" si="6"/>
        <v>2.4378771262085053</v>
      </c>
      <c r="F10" s="252">
        <f t="shared" si="7"/>
        <v>1.7033229835858705</v>
      </c>
      <c r="G10" s="251">
        <f t="shared" si="8"/>
        <v>-0.73455414262263474</v>
      </c>
      <c r="H10" s="37"/>
      <c r="I10" s="253">
        <f t="shared" si="9"/>
        <v>3.5526514908258172E-2</v>
      </c>
      <c r="J10" s="254">
        <f t="shared" si="10"/>
        <v>-2.714236280760062</v>
      </c>
      <c r="K10" s="51" t="s">
        <v>44</v>
      </c>
      <c r="L10" s="52" t="s">
        <v>96</v>
      </c>
      <c r="M10" s="54" t="s">
        <v>3</v>
      </c>
      <c r="N10" s="74" t="str">
        <f t="shared" si="11"/>
        <v>PATotal0</v>
      </c>
      <c r="O10" s="104">
        <f>VLOOKUP(N10,'Appendix 3a. nax iIBGE 2020'!$E$5:$O$1935,9,FALSE)</f>
        <v>72.83</v>
      </c>
      <c r="P10" s="160">
        <f>VLOOKUP(N10,'Appendix 7. LT MOH 2019'!$D$4:$O$1704,12,FALSE)</f>
        <v>75.968361308677189</v>
      </c>
      <c r="Q10" s="74" t="str">
        <f t="shared" si="0"/>
        <v>PATotal65-69</v>
      </c>
      <c r="R10" s="101">
        <f>VLOOKUP(Q10,'Appendix 3a. nax iIBGE 2020'!$E$5:$O$1935,9,FALSE)</f>
        <v>17.23</v>
      </c>
      <c r="S10" s="160">
        <f>VLOOKUP(Q10,'Appendix 7. LT MOH 2019'!$D$4:$O$1704,12,FALSE)</f>
        <v>18.52835773120162</v>
      </c>
      <c r="T10" s="171">
        <f>'5.PA_MDLT'!$Q$5</f>
        <v>73.254125027917127</v>
      </c>
      <c r="U10" s="66">
        <f>'5.PA_MDLT'!$AA$5</f>
        <v>75.417396080768441</v>
      </c>
      <c r="V10" s="53">
        <f t="shared" si="1"/>
        <v>2.1632710528513144</v>
      </c>
      <c r="W10" s="69">
        <f>'5.PA_MDLT'!$Q$19</f>
        <v>16.090480604993115</v>
      </c>
      <c r="X10" s="66">
        <f>'5.PA_MDLT'!$AA$19</f>
        <v>17.793803588578985</v>
      </c>
      <c r="Y10" s="53">
        <f t="shared" si="2"/>
        <v>1.7033229835858705</v>
      </c>
      <c r="Z10" s="51" t="s">
        <v>44</v>
      </c>
    </row>
    <row r="11" spans="1:29" x14ac:dyDescent="0.2">
      <c r="A11" s="245" t="s">
        <v>45</v>
      </c>
      <c r="B11" s="251">
        <f t="shared" si="3"/>
        <v>3.1771741674207732</v>
      </c>
      <c r="C11" s="251">
        <f t="shared" si="4"/>
        <v>4.2123516880761116</v>
      </c>
      <c r="D11" s="251">
        <f t="shared" si="5"/>
        <v>1.0351775206553384</v>
      </c>
      <c r="E11" s="251">
        <f t="shared" si="6"/>
        <v>2.4600735291867544</v>
      </c>
      <c r="F11" s="252">
        <f t="shared" si="7"/>
        <v>3.3799680088404394</v>
      </c>
      <c r="G11" s="251">
        <f t="shared" si="8"/>
        <v>0.91989447965368498</v>
      </c>
      <c r="H11" s="37"/>
      <c r="I11" s="253">
        <f t="shared" si="9"/>
        <v>2.1037412098798211E-2</v>
      </c>
      <c r="J11" s="254">
        <f t="shared" si="10"/>
        <v>-3.1771741674207732</v>
      </c>
      <c r="K11" s="51" t="s">
        <v>45</v>
      </c>
      <c r="L11" s="52" t="s">
        <v>96</v>
      </c>
      <c r="M11" s="54" t="s">
        <v>3</v>
      </c>
      <c r="N11" s="74" t="str">
        <f t="shared" si="11"/>
        <v>APTotal0</v>
      </c>
      <c r="O11" s="104">
        <f>VLOOKUP(N11,'Appendix 3a. nax iIBGE 2020'!$E$5:$O$1935,9,FALSE)</f>
        <v>74.88</v>
      </c>
      <c r="P11" s="160">
        <f>VLOOKUP(N11,'Appendix 7. LT MOH 2019'!$D$4:$O$1704,12,FALSE)</f>
        <v>75.420103897302667</v>
      </c>
      <c r="Q11" s="74" t="str">
        <f t="shared" si="0"/>
        <v>APTotal65-69</v>
      </c>
      <c r="R11" s="101">
        <f>VLOOKUP(Q11,'Appendix 3a. nax iIBGE 2020'!$E$5:$O$1935,9,FALSE)</f>
        <v>18.510000000000002</v>
      </c>
      <c r="S11" s="160">
        <f>VLOOKUP(Q11,'Appendix 7. LT MOH 2019'!$D$4:$O$1704,12,FALSE)</f>
        <v>18.535717285480295</v>
      </c>
      <c r="T11" s="171">
        <f>'6.AP_MDLT'!$Q$5</f>
        <v>72.242929729881894</v>
      </c>
      <c r="U11" s="66">
        <f>'6.AP_MDLT'!$AA$5</f>
        <v>76.455281417958005</v>
      </c>
      <c r="V11" s="53">
        <f t="shared" si="1"/>
        <v>4.2123516880761116</v>
      </c>
      <c r="W11" s="69">
        <f>'6.AP_MDLT'!$Q$19</f>
        <v>16.075643756293541</v>
      </c>
      <c r="X11" s="66">
        <f>'6.AP_MDLT'!$AA$19</f>
        <v>19.45561176513398</v>
      </c>
      <c r="Y11" s="53">
        <f t="shared" si="2"/>
        <v>3.3799680088404394</v>
      </c>
      <c r="Z11" s="51" t="s">
        <v>45</v>
      </c>
    </row>
    <row r="12" spans="1:29" x14ac:dyDescent="0.2">
      <c r="A12" s="245" t="s">
        <v>46</v>
      </c>
      <c r="B12" s="251">
        <f t="shared" si="3"/>
        <v>1.1833787903154303</v>
      </c>
      <c r="C12" s="251">
        <f t="shared" si="4"/>
        <v>1.9080276315886664</v>
      </c>
      <c r="D12" s="251">
        <f t="shared" si="5"/>
        <v>0.72464884127323614</v>
      </c>
      <c r="E12" s="251">
        <f t="shared" si="6"/>
        <v>0.96679984960422516</v>
      </c>
      <c r="F12" s="252">
        <f t="shared" si="7"/>
        <v>1.473383698958969</v>
      </c>
      <c r="G12" s="251">
        <f t="shared" si="8"/>
        <v>0.50658384935474388</v>
      </c>
      <c r="H12" s="37"/>
      <c r="I12" s="253">
        <f t="shared" si="9"/>
        <v>4.2231912127554068E-2</v>
      </c>
      <c r="J12" s="254">
        <f t="shared" si="10"/>
        <v>-1.1833787903154303</v>
      </c>
      <c r="K12" s="121" t="s">
        <v>46</v>
      </c>
      <c r="L12" s="83" t="s">
        <v>96</v>
      </c>
      <c r="M12" s="84" t="s">
        <v>3</v>
      </c>
      <c r="N12" s="85" t="str">
        <f t="shared" si="11"/>
        <v>TOTotal0</v>
      </c>
      <c r="O12" s="105">
        <f>VLOOKUP(N12,'Appendix 3a. nax iIBGE 2020'!$E$5:$O$1935,9,FALSE)</f>
        <v>74.39</v>
      </c>
      <c r="P12" s="161">
        <f>VLOOKUP(N12,'Appendix 7. LT MOH 2019'!$D$4:$O$1704,12,FALSE)</f>
        <v>76.806983101895511</v>
      </c>
      <c r="Q12" s="85" t="str">
        <f t="shared" si="0"/>
        <v>TOTotal65-69</v>
      </c>
      <c r="R12" s="102">
        <f>VLOOKUP(Q12,'Appendix 3a. nax iIBGE 2020'!$E$5:$O$1935,9,FALSE)</f>
        <v>17.98</v>
      </c>
      <c r="S12" s="161">
        <f>VLOOKUP(Q12,'Appendix 7. LT MOH 2019'!$D$4:$O$1704,12,FALSE)</f>
        <v>18.985924053507244</v>
      </c>
      <c r="T12" s="172">
        <f>'7.TO_MDLT'!$Q$5</f>
        <v>75.623604311580081</v>
      </c>
      <c r="U12" s="78">
        <f>'7.TO_MDLT'!$AA$5</f>
        <v>77.531631943168748</v>
      </c>
      <c r="V12" s="86">
        <f t="shared" si="1"/>
        <v>1.9080276315886664</v>
      </c>
      <c r="W12" s="79">
        <f>'7.TO_MDLT'!$Q$19</f>
        <v>18.019124203903019</v>
      </c>
      <c r="X12" s="78">
        <f>'7.TO_MDLT'!$AA$19</f>
        <v>19.492507902861988</v>
      </c>
      <c r="Y12" s="86">
        <f t="shared" si="2"/>
        <v>1.473383698958969</v>
      </c>
      <c r="Z12" s="121" t="s">
        <v>46</v>
      </c>
    </row>
    <row r="13" spans="1:29" x14ac:dyDescent="0.2">
      <c r="A13" s="245" t="s">
        <v>50</v>
      </c>
      <c r="B13" s="251">
        <f t="shared" si="3"/>
        <v>2.5504418253064784</v>
      </c>
      <c r="C13" s="251">
        <f t="shared" si="4"/>
        <v>1.5149830102303952</v>
      </c>
      <c r="D13" s="251">
        <f t="shared" si="5"/>
        <v>-1.0354588150760833</v>
      </c>
      <c r="E13" s="251">
        <f t="shared" si="6"/>
        <v>1.9528356747162512</v>
      </c>
      <c r="F13" s="252">
        <f t="shared" si="7"/>
        <v>1.2543872691218034</v>
      </c>
      <c r="G13" s="251">
        <f t="shared" si="8"/>
        <v>-0.69844840559444776</v>
      </c>
      <c r="H13" s="37"/>
      <c r="I13" s="253">
        <f t="shared" si="9"/>
        <v>6.3635335762315975E-2</v>
      </c>
      <c r="J13" s="254">
        <f t="shared" si="10"/>
        <v>-2.5504418253064784</v>
      </c>
      <c r="K13" s="51" t="s">
        <v>50</v>
      </c>
      <c r="L13" s="55" t="s">
        <v>97</v>
      </c>
      <c r="M13" s="56" t="s">
        <v>3</v>
      </c>
      <c r="N13" s="75" t="str">
        <f t="shared" si="11"/>
        <v>MATotal0</v>
      </c>
      <c r="O13" s="104">
        <f>VLOOKUP(N13,'Appendix 3a. nax iIBGE 2020'!$E$5:$O$1935,9,FALSE)</f>
        <v>71.67</v>
      </c>
      <c r="P13" s="160">
        <f>VLOOKUP(N13,'Appendix 7. LT MOH 2019'!$D$4:$O$1704,12,FALSE)</f>
        <v>77.266203329161272</v>
      </c>
      <c r="Q13" s="75" t="str">
        <f t="shared" si="0"/>
        <v>MATotal65-69</v>
      </c>
      <c r="R13" s="101">
        <f>VLOOKUP(Q13,'Appendix 3a. nax iIBGE 2020'!$E$5:$O$1935,9,FALSE)</f>
        <v>17.34</v>
      </c>
      <c r="S13" s="160">
        <f>VLOOKUP(Q13,'Appendix 7. LT MOH 2019'!$D$4:$O$1704,12,FALSE)</f>
        <v>19.704803533177746</v>
      </c>
      <c r="T13" s="171">
        <f>'8.MA_MDLT'!$Q$5</f>
        <v>74.715761503854793</v>
      </c>
      <c r="U13" s="66">
        <f>'8.MA_MDLT'!$AA$5</f>
        <v>76.230744514085188</v>
      </c>
      <c r="V13" s="53">
        <f t="shared" si="1"/>
        <v>1.5149830102303952</v>
      </c>
      <c r="W13" s="69">
        <f>'8.MA_MDLT'!$Q$19</f>
        <v>17.751967858461494</v>
      </c>
      <c r="X13" s="66">
        <f>'8.MA_MDLT'!$AA$19</f>
        <v>19.006355127583298</v>
      </c>
      <c r="Y13" s="53">
        <f t="shared" si="2"/>
        <v>1.2543872691218034</v>
      </c>
      <c r="Z13" s="51" t="s">
        <v>50</v>
      </c>
    </row>
    <row r="14" spans="1:29" x14ac:dyDescent="0.2">
      <c r="A14" s="245" t="s">
        <v>51</v>
      </c>
      <c r="B14" s="251">
        <f t="shared" si="3"/>
        <v>1.4342688618392003</v>
      </c>
      <c r="C14" s="251">
        <f t="shared" si="4"/>
        <v>1.5697719624431983</v>
      </c>
      <c r="D14" s="251">
        <f t="shared" si="5"/>
        <v>0.13550310060399795</v>
      </c>
      <c r="E14" s="251">
        <f t="shared" si="6"/>
        <v>0.92383315625527729</v>
      </c>
      <c r="F14" s="252">
        <f t="shared" si="7"/>
        <v>1.2116402382507765</v>
      </c>
      <c r="G14" s="251">
        <f t="shared" si="8"/>
        <v>0.2878070819954992</v>
      </c>
      <c r="H14" s="37"/>
      <c r="I14" s="253">
        <f t="shared" si="9"/>
        <v>6.0007096593361536E-2</v>
      </c>
      <c r="J14" s="254">
        <f t="shared" si="10"/>
        <v>-1.4342688618392003</v>
      </c>
      <c r="K14" s="51" t="s">
        <v>51</v>
      </c>
      <c r="L14" s="55" t="s">
        <v>97</v>
      </c>
      <c r="M14" s="56" t="s">
        <v>3</v>
      </c>
      <c r="N14" s="75" t="str">
        <f t="shared" si="11"/>
        <v>PITotal0</v>
      </c>
      <c r="O14" s="104">
        <f>VLOOKUP(N14,'Appendix 3a. nax iIBGE 2020'!$E$5:$O$1935,9,FALSE)</f>
        <v>71.760000000000005</v>
      </c>
      <c r="P14" s="160">
        <f>VLOOKUP(N14,'Appendix 7. LT MOH 2019'!$D$4:$O$1704,12,FALSE)</f>
        <v>75.930606150935631</v>
      </c>
      <c r="Q14" s="75" t="str">
        <f t="shared" si="0"/>
        <v>PITotal65-69</v>
      </c>
      <c r="R14" s="101">
        <f>VLOOKUP(Q14,'Appendix 3a. nax iIBGE 2020'!$E$5:$O$1935,9,FALSE)</f>
        <v>16.54</v>
      </c>
      <c r="S14" s="160">
        <f>VLOOKUP(Q14,'Appendix 7. LT MOH 2019'!$D$4:$O$1704,12,FALSE)</f>
        <v>18.178676815048668</v>
      </c>
      <c r="T14" s="171">
        <f>'9.PI_MDLT'!$Q$5</f>
        <v>74.496337289096431</v>
      </c>
      <c r="U14" s="66">
        <f>'9.PI_MDLT'!$AA$5</f>
        <v>76.066109251539629</v>
      </c>
      <c r="V14" s="53">
        <f t="shared" si="1"/>
        <v>1.5697719624431983</v>
      </c>
      <c r="W14" s="69">
        <f>'9.PI_MDLT'!$Q$19</f>
        <v>17.254843658793391</v>
      </c>
      <c r="X14" s="66">
        <f>'9.PI_MDLT'!$AA$19</f>
        <v>18.466483897044167</v>
      </c>
      <c r="Y14" s="53">
        <f t="shared" si="2"/>
        <v>1.2116402382507765</v>
      </c>
      <c r="Z14" s="51" t="s">
        <v>51</v>
      </c>
    </row>
    <row r="15" spans="1:29" x14ac:dyDescent="0.2">
      <c r="A15" s="245" t="s">
        <v>53</v>
      </c>
      <c r="B15" s="251">
        <f t="shared" si="3"/>
        <v>2.2951949530812925</v>
      </c>
      <c r="C15" s="251">
        <f t="shared" si="4"/>
        <v>2.3783915315303119</v>
      </c>
      <c r="D15" s="251">
        <f t="shared" si="5"/>
        <v>8.3196578449019398E-2</v>
      </c>
      <c r="E15" s="251">
        <f t="shared" si="6"/>
        <v>1.3780911369611353</v>
      </c>
      <c r="F15" s="252">
        <f t="shared" si="7"/>
        <v>1.8782147776734739</v>
      </c>
      <c r="G15" s="251">
        <f t="shared" si="8"/>
        <v>0.50012364071233861</v>
      </c>
      <c r="H15" s="37"/>
      <c r="I15" s="253">
        <f t="shared" si="9"/>
        <v>2.7618601128184331E-2</v>
      </c>
      <c r="J15" s="254">
        <f t="shared" si="10"/>
        <v>-2.2951949530812925</v>
      </c>
      <c r="K15" s="51" t="s">
        <v>53</v>
      </c>
      <c r="L15" s="55" t="s">
        <v>97</v>
      </c>
      <c r="M15" s="56" t="s">
        <v>3</v>
      </c>
      <c r="N15" s="75" t="str">
        <f t="shared" si="11"/>
        <v>CETotal0</v>
      </c>
      <c r="O15" s="104">
        <f>VLOOKUP(N15,'Appendix 3a. nax iIBGE 2020'!$E$5:$O$1935,9,FALSE)</f>
        <v>74.680000000000007</v>
      </c>
      <c r="P15" s="160">
        <f>VLOOKUP(N15,'Appendix 7. LT MOH 2019'!$D$4:$O$1704,12,FALSE)</f>
        <v>76.659360553803793</v>
      </c>
      <c r="Q15" s="75" t="str">
        <f t="shared" si="0"/>
        <v>CETotal65-69</v>
      </c>
      <c r="R15" s="101">
        <f>VLOOKUP(Q15,'Appendix 3a. nax iIBGE 2020'!$E$5:$O$1935,9,FALSE)</f>
        <v>18.100000000000001</v>
      </c>
      <c r="S15" s="160">
        <f>VLOOKUP(Q15,'Appendix 7. LT MOH 2019'!$D$4:$O$1704,12,FALSE)</f>
        <v>18.788089252824925</v>
      </c>
      <c r="T15" s="171">
        <f>'10.CE_MDLT'!$Q$5</f>
        <v>74.364165600722501</v>
      </c>
      <c r="U15" s="66">
        <f>'10.CE_MDLT'!$AA$5</f>
        <v>76.742557132252813</v>
      </c>
      <c r="V15" s="53">
        <f t="shared" si="1"/>
        <v>2.3783915315303119</v>
      </c>
      <c r="W15" s="69">
        <f>'10.CE_MDLT'!$Q$19</f>
        <v>17.40999811586379</v>
      </c>
      <c r="X15" s="66">
        <f>'10.CE_MDLT'!$AA$19</f>
        <v>19.288212893537263</v>
      </c>
      <c r="Y15" s="53">
        <f t="shared" si="2"/>
        <v>1.8782147776734739</v>
      </c>
      <c r="Z15" s="51" t="s">
        <v>53</v>
      </c>
    </row>
    <row r="16" spans="1:29" x14ac:dyDescent="0.2">
      <c r="A16" s="245" t="s">
        <v>54</v>
      </c>
      <c r="B16" s="251">
        <f t="shared" si="3"/>
        <v>1.0757431978723559</v>
      </c>
      <c r="C16" s="251">
        <f t="shared" si="4"/>
        <v>1.8001690597785966</v>
      </c>
      <c r="D16" s="251">
        <f t="shared" si="5"/>
        <v>0.7244258619062407</v>
      </c>
      <c r="E16" s="251">
        <f t="shared" si="6"/>
        <v>0.77567803518762446</v>
      </c>
      <c r="F16" s="252">
        <f t="shared" si="7"/>
        <v>1.365165913886635</v>
      </c>
      <c r="G16" s="251">
        <f t="shared" si="8"/>
        <v>0.58948787869901054</v>
      </c>
      <c r="H16" s="37"/>
      <c r="I16" s="253">
        <f t="shared" si="9"/>
        <v>1.2385726528265653E-2</v>
      </c>
      <c r="J16" s="254">
        <f t="shared" si="10"/>
        <v>-1.0757431978723559</v>
      </c>
      <c r="K16" s="51" t="s">
        <v>54</v>
      </c>
      <c r="L16" s="55" t="s">
        <v>97</v>
      </c>
      <c r="M16" s="56" t="s">
        <v>3</v>
      </c>
      <c r="N16" s="75" t="str">
        <f t="shared" si="11"/>
        <v>RNTotal0</v>
      </c>
      <c r="O16" s="104">
        <f>VLOOKUP(N16,'Appendix 3a. nax iIBGE 2020'!$E$5:$O$1935,9,FALSE)</f>
        <v>76.569999999999993</v>
      </c>
      <c r="P16" s="160">
        <f>VLOOKUP(N16,'Appendix 7. LT MOH 2019'!$D$4:$O$1704,12,FALSE)</f>
        <v>76.793949218363053</v>
      </c>
      <c r="Q16" s="75" t="str">
        <f t="shared" si="0"/>
        <v>RNTotal65-69</v>
      </c>
      <c r="R16" s="101">
        <f>VLOOKUP(Q16,'Appendix 3a. nax iIBGE 2020'!$E$5:$O$1935,9,FALSE)</f>
        <v>18.940000000000001</v>
      </c>
      <c r="S16" s="160">
        <f>VLOOKUP(Q16,'Appendix 7. LT MOH 2019'!$D$4:$O$1704,12,FALSE)</f>
        <v>19.079180561260252</v>
      </c>
      <c r="T16" s="171">
        <f>'11.RN_MDLT'!$Q$5</f>
        <v>75.718206020490697</v>
      </c>
      <c r="U16" s="66">
        <f>'11.RN_MDLT'!$AA$5</f>
        <v>77.518375080269294</v>
      </c>
      <c r="V16" s="53">
        <f t="shared" si="1"/>
        <v>1.8001690597785966</v>
      </c>
      <c r="W16" s="69">
        <f>'11.RN_MDLT'!$Q$19</f>
        <v>18.303502526072627</v>
      </c>
      <c r="X16" s="66">
        <f>'11.RN_MDLT'!$AA$19</f>
        <v>19.668668439959262</v>
      </c>
      <c r="Y16" s="53">
        <f t="shared" si="2"/>
        <v>1.365165913886635</v>
      </c>
      <c r="Z16" s="51" t="s">
        <v>54</v>
      </c>
    </row>
    <row r="17" spans="1:26" x14ac:dyDescent="0.2">
      <c r="A17" s="245" t="s">
        <v>55</v>
      </c>
      <c r="B17" s="251">
        <f t="shared" si="3"/>
        <v>1.2163490375808834</v>
      </c>
      <c r="C17" s="251">
        <f t="shared" si="4"/>
        <v>1.5418066083655333</v>
      </c>
      <c r="D17" s="251">
        <f t="shared" si="5"/>
        <v>0.32545757078464987</v>
      </c>
      <c r="E17" s="251">
        <f t="shared" si="6"/>
        <v>0.78064370990687237</v>
      </c>
      <c r="F17" s="252">
        <f t="shared" si="7"/>
        <v>1.1243476307173346</v>
      </c>
      <c r="G17" s="251">
        <f t="shared" si="8"/>
        <v>0.34370392081046219</v>
      </c>
      <c r="H17" s="37"/>
      <c r="I17" s="253">
        <f t="shared" si="9"/>
        <v>2.8984395359348547E-2</v>
      </c>
      <c r="J17" s="254">
        <f t="shared" si="10"/>
        <v>-1.2163490375808834</v>
      </c>
      <c r="K17" s="51" t="s">
        <v>55</v>
      </c>
      <c r="L17" s="55" t="s">
        <v>97</v>
      </c>
      <c r="M17" s="56" t="s">
        <v>3</v>
      </c>
      <c r="N17" s="75" t="str">
        <f t="shared" si="11"/>
        <v>PBTotal0</v>
      </c>
      <c r="O17" s="104">
        <f>VLOOKUP(N17,'Appendix 3a. nax iIBGE 2020'!$E$5:$O$1935,9,FALSE)</f>
        <v>74.36</v>
      </c>
      <c r="P17" s="160">
        <f>VLOOKUP(N17,'Appendix 7. LT MOH 2019'!$D$4:$O$1704,12,FALSE)</f>
        <v>76.189822068136507</v>
      </c>
      <c r="Q17" s="75" t="str">
        <f t="shared" si="0"/>
        <v>PBTotal65-69</v>
      </c>
      <c r="R17" s="101">
        <f>VLOOKUP(Q17,'Appendix 3a. nax iIBGE 2020'!$E$5:$O$1935,9,FALSE)</f>
        <v>17.899999999999999</v>
      </c>
      <c r="S17" s="160">
        <f>VLOOKUP(Q17,'Appendix 7. LT MOH 2019'!$D$4:$O$1704,12,FALSE)</f>
        <v>18.588239549267069</v>
      </c>
      <c r="T17" s="171">
        <f>'12.PB_MDLT'!$Q$5</f>
        <v>74.973473030555624</v>
      </c>
      <c r="U17" s="66">
        <f>'12.PB_MDLT'!$AA$5</f>
        <v>76.515279638921157</v>
      </c>
      <c r="V17" s="53">
        <f t="shared" si="1"/>
        <v>1.5418066083655333</v>
      </c>
      <c r="W17" s="69">
        <f>'12.PB_MDLT'!$Q$19</f>
        <v>17.807595839360197</v>
      </c>
      <c r="X17" s="66">
        <f>'12.PB_MDLT'!$AA$19</f>
        <v>18.931943470077531</v>
      </c>
      <c r="Y17" s="53">
        <f t="shared" si="2"/>
        <v>1.1243476307173346</v>
      </c>
      <c r="Z17" s="51" t="s">
        <v>55</v>
      </c>
    </row>
    <row r="18" spans="1:26" x14ac:dyDescent="0.2">
      <c r="A18" s="245" t="s">
        <v>56</v>
      </c>
      <c r="B18" s="251">
        <f t="shared" si="3"/>
        <v>1.8805172174913878</v>
      </c>
      <c r="C18" s="251">
        <f t="shared" si="4"/>
        <v>1.8982474418615993</v>
      </c>
      <c r="D18" s="251">
        <f t="shared" si="5"/>
        <v>1.7730224370211545E-2</v>
      </c>
      <c r="E18" s="251">
        <f t="shared" si="6"/>
        <v>1.2793140834286092</v>
      </c>
      <c r="F18" s="252">
        <f t="shared" si="7"/>
        <v>1.4276713376568892</v>
      </c>
      <c r="G18" s="251">
        <f t="shared" si="8"/>
        <v>0.14835725422828006</v>
      </c>
      <c r="H18" s="37"/>
      <c r="I18" s="253">
        <f t="shared" si="9"/>
        <v>-2.4826216886095339E-4</v>
      </c>
      <c r="J18" s="254">
        <f t="shared" si="10"/>
        <v>-1.8805172174913878</v>
      </c>
      <c r="K18" s="51" t="s">
        <v>56</v>
      </c>
      <c r="L18" s="55" t="s">
        <v>97</v>
      </c>
      <c r="M18" s="56" t="s">
        <v>3</v>
      </c>
      <c r="N18" s="75" t="str">
        <f t="shared" si="11"/>
        <v>PETotal0</v>
      </c>
      <c r="O18" s="104">
        <f>VLOOKUP(N18,'Appendix 3a. nax iIBGE 2020'!$E$5:$O$1935,9,FALSE)</f>
        <v>75.31</v>
      </c>
      <c r="P18" s="160">
        <f>VLOOKUP(N18,'Appendix 7. LT MOH 2019'!$D$4:$O$1704,12,FALSE)</f>
        <v>75.273573151692872</v>
      </c>
      <c r="Q18" s="75" t="str">
        <f t="shared" si="0"/>
        <v>PETotal65-69</v>
      </c>
      <c r="R18" s="101">
        <f>VLOOKUP(Q18,'Appendix 3a. nax iIBGE 2020'!$E$5:$O$1935,9,FALSE)</f>
        <v>18.02</v>
      </c>
      <c r="S18" s="160">
        <f>VLOOKUP(Q18,'Appendix 7. LT MOH 2019'!$D$4:$O$1704,12,FALSE)</f>
        <v>17.949528509949996</v>
      </c>
      <c r="T18" s="171">
        <f>'13.PE_MDLT'!$Q$5</f>
        <v>73.393055934201485</v>
      </c>
      <c r="U18" s="66">
        <f>'13.PE_MDLT'!$AA$5</f>
        <v>75.291303376063084</v>
      </c>
      <c r="V18" s="53">
        <f t="shared" si="1"/>
        <v>1.8982474418615993</v>
      </c>
      <c r="W18" s="69">
        <f>'13.PE_MDLT'!$Q$19</f>
        <v>16.670214426521387</v>
      </c>
      <c r="X18" s="66">
        <f>'13.PE_MDLT'!$AA$19</f>
        <v>18.097885764178276</v>
      </c>
      <c r="Y18" s="53">
        <f t="shared" si="2"/>
        <v>1.4276713376568892</v>
      </c>
      <c r="Z18" s="51" t="s">
        <v>56</v>
      </c>
    </row>
    <row r="19" spans="1:26" x14ac:dyDescent="0.2">
      <c r="A19" s="245" t="s">
        <v>57</v>
      </c>
      <c r="B19" s="251">
        <f t="shared" si="3"/>
        <v>1.8388648431625256</v>
      </c>
      <c r="C19" s="251">
        <f t="shared" si="4"/>
        <v>2.0709582206298904</v>
      </c>
      <c r="D19" s="251">
        <f t="shared" si="5"/>
        <v>0.2320933774673648</v>
      </c>
      <c r="E19" s="251">
        <f t="shared" si="6"/>
        <v>1.1961808020083602</v>
      </c>
      <c r="F19" s="252">
        <f t="shared" si="7"/>
        <v>1.5223236068229582</v>
      </c>
      <c r="G19" s="251">
        <f t="shared" si="8"/>
        <v>0.32614280481459801</v>
      </c>
      <c r="H19" s="37"/>
      <c r="I19" s="253">
        <f t="shared" si="9"/>
        <v>2.890474805002792E-2</v>
      </c>
      <c r="J19" s="254">
        <f t="shared" si="10"/>
        <v>-1.8388648431625256</v>
      </c>
      <c r="K19" s="51" t="s">
        <v>57</v>
      </c>
      <c r="L19" s="55" t="s">
        <v>97</v>
      </c>
      <c r="M19" s="56" t="s">
        <v>3</v>
      </c>
      <c r="N19" s="75" t="str">
        <f t="shared" si="11"/>
        <v>ALTotal0</v>
      </c>
      <c r="O19" s="104">
        <f>VLOOKUP(N19,'Appendix 3a. nax iIBGE 2020'!$E$5:$O$1935,9,FALSE)</f>
        <v>72.98</v>
      </c>
      <c r="P19" s="160">
        <f>VLOOKUP(N19,'Appendix 7. LT MOH 2019'!$D$4:$O$1704,12,FALSE)</f>
        <v>74.857375135223677</v>
      </c>
      <c r="Q19" s="75" t="str">
        <f t="shared" si="0"/>
        <v>ALTotal65-69</v>
      </c>
      <c r="R19" s="101">
        <f>VLOOKUP(Q19,'Appendix 3a. nax iIBGE 2020'!$E$5:$O$1935,9,FALSE)</f>
        <v>17.57</v>
      </c>
      <c r="S19" s="160">
        <f>VLOOKUP(Q19,'Appendix 7. LT MOH 2019'!$D$4:$O$1704,12,FALSE)</f>
        <v>17.723471814099884</v>
      </c>
      <c r="T19" s="171">
        <f>'14.AL_MDLT'!$Q$5</f>
        <v>73.018510292061151</v>
      </c>
      <c r="U19" s="66">
        <f>'14.AL_MDLT'!$AA$5</f>
        <v>75.089468512691042</v>
      </c>
      <c r="V19" s="53">
        <f t="shared" si="1"/>
        <v>2.0709582206298904</v>
      </c>
      <c r="W19" s="69">
        <f>'14.AL_MDLT'!$Q$19</f>
        <v>16.527291012091524</v>
      </c>
      <c r="X19" s="66">
        <f>'14.AL_MDLT'!$AA$19</f>
        <v>18.049614618914482</v>
      </c>
      <c r="Y19" s="53">
        <f t="shared" si="2"/>
        <v>1.5223236068229582</v>
      </c>
      <c r="Z19" s="51" t="s">
        <v>57</v>
      </c>
    </row>
    <row r="20" spans="1:26" x14ac:dyDescent="0.2">
      <c r="A20" s="245" t="s">
        <v>52</v>
      </c>
      <c r="B20" s="251">
        <f t="shared" si="3"/>
        <v>1.5937272198300434</v>
      </c>
      <c r="C20" s="251">
        <f t="shared" si="4"/>
        <v>1.9240105023530987</v>
      </c>
      <c r="D20" s="251">
        <f t="shared" si="5"/>
        <v>0.33028328252305528</v>
      </c>
      <c r="E20" s="251">
        <f t="shared" si="6"/>
        <v>1.0410726065762255</v>
      </c>
      <c r="F20" s="252">
        <f t="shared" si="7"/>
        <v>1.4277402908058114</v>
      </c>
      <c r="G20" s="251">
        <f t="shared" si="8"/>
        <v>0.38666768422958597</v>
      </c>
      <c r="H20" s="37"/>
      <c r="I20" s="253">
        <f t="shared" si="9"/>
        <v>2.687014899596387E-2</v>
      </c>
      <c r="J20" s="254">
        <f t="shared" si="10"/>
        <v>-1.5937272198300434</v>
      </c>
      <c r="K20" s="51" t="s">
        <v>52</v>
      </c>
      <c r="L20" s="55" t="s">
        <v>97</v>
      </c>
      <c r="M20" s="56" t="s">
        <v>3</v>
      </c>
      <c r="N20" s="75" t="str">
        <f t="shared" si="11"/>
        <v>SETotal0</v>
      </c>
      <c r="O20" s="104">
        <f>VLOOKUP(N20,'Appendix 3a. nax iIBGE 2020'!$E$5:$O$1935,9,FALSE)</f>
        <v>73.64</v>
      </c>
      <c r="P20" s="160">
        <f>VLOOKUP(N20,'Appendix 7. LT MOH 2019'!$D$4:$O$1704,12,FALSE)</f>
        <v>75.288434489539725</v>
      </c>
      <c r="Q20" s="75" t="str">
        <f t="shared" si="0"/>
        <v>SETotal65-69</v>
      </c>
      <c r="R20" s="101">
        <f>VLOOKUP(Q20,'Appendix 3a. nax iIBGE 2020'!$E$5:$O$1935,9,FALSE)</f>
        <v>17.37</v>
      </c>
      <c r="S20" s="160">
        <f>VLOOKUP(Q20,'Appendix 7. LT MOH 2019'!$D$4:$O$1704,12,FALSE)</f>
        <v>18.056710424427454</v>
      </c>
      <c r="T20" s="171">
        <f>'15.SE_MDLT'!$Q$5</f>
        <v>73.694707269709681</v>
      </c>
      <c r="U20" s="66">
        <f>'15.SE_MDLT'!$AA$5</f>
        <v>75.61871777206278</v>
      </c>
      <c r="V20" s="53">
        <f t="shared" si="1"/>
        <v>1.9240105023530987</v>
      </c>
      <c r="W20" s="69">
        <f>'15.SE_MDLT'!$Q$19</f>
        <v>17.015637817851228</v>
      </c>
      <c r="X20" s="66">
        <f>'15.SE_MDLT'!$AA$19</f>
        <v>18.44337810865704</v>
      </c>
      <c r="Y20" s="53">
        <f t="shared" si="2"/>
        <v>1.4277402908058114</v>
      </c>
      <c r="Z20" s="51" t="s">
        <v>52</v>
      </c>
    </row>
    <row r="21" spans="1:26" x14ac:dyDescent="0.2">
      <c r="A21" s="245" t="s">
        <v>58</v>
      </c>
      <c r="B21" s="251">
        <f t="shared" si="3"/>
        <v>1.3864340948860701</v>
      </c>
      <c r="C21" s="251">
        <f t="shared" si="4"/>
        <v>1.4500608594714919</v>
      </c>
      <c r="D21" s="251">
        <f t="shared" si="5"/>
        <v>6.3626764585421824E-2</v>
      </c>
      <c r="E21" s="251">
        <f t="shared" si="6"/>
        <v>1.003864437839102</v>
      </c>
      <c r="F21" s="252">
        <f t="shared" si="7"/>
        <v>1.1144001893360667</v>
      </c>
      <c r="G21" s="251">
        <f t="shared" si="8"/>
        <v>0.11053575149696471</v>
      </c>
      <c r="H21" s="37"/>
      <c r="I21" s="253">
        <f t="shared" si="9"/>
        <v>2.5913818828804076E-2</v>
      </c>
      <c r="J21" s="254">
        <f t="shared" si="10"/>
        <v>-1.3864340948860701</v>
      </c>
      <c r="K21" s="51" t="s">
        <v>58</v>
      </c>
      <c r="L21" s="55" t="s">
        <v>97</v>
      </c>
      <c r="M21" s="56" t="s">
        <v>3</v>
      </c>
      <c r="N21" s="75" t="str">
        <f t="shared" si="11"/>
        <v>BATotal0</v>
      </c>
      <c r="O21" s="104">
        <f>VLOOKUP(N21,'Appendix 3a. nax iIBGE 2020'!$E$5:$O$1935,9,FALSE)</f>
        <v>74.36</v>
      </c>
      <c r="P21" s="160">
        <f>VLOOKUP(N21,'Appendix 7. LT MOH 2019'!$D$4:$O$1704,12,FALSE)</f>
        <v>76.223324803524449</v>
      </c>
      <c r="Q21" s="75" t="str">
        <f t="shared" si="0"/>
        <v>BATotal65-69</v>
      </c>
      <c r="R21" s="101">
        <f>VLOOKUP(Q21,'Appendix 3a. nax iIBGE 2020'!$E$5:$O$1935,9,FALSE)</f>
        <v>18.38</v>
      </c>
      <c r="S21" s="160">
        <f>VLOOKUP(Q21,'Appendix 7. LT MOH 2019'!$D$4:$O$1704,12,FALSE)</f>
        <v>19.398259946001403</v>
      </c>
      <c r="T21" s="171">
        <f>'16.BA_MDLT'!$Q$5</f>
        <v>74.836890708638379</v>
      </c>
      <c r="U21" s="66">
        <f>'16.BA_MDLT'!$AA$5</f>
        <v>76.28695156810987</v>
      </c>
      <c r="V21" s="53">
        <f t="shared" si="1"/>
        <v>1.4500608594714919</v>
      </c>
      <c r="W21" s="69">
        <f>'16.BA_MDLT'!$Q$19</f>
        <v>18.394395508162301</v>
      </c>
      <c r="X21" s="66">
        <f>'16.BA_MDLT'!$AA$19</f>
        <v>19.508795697498368</v>
      </c>
      <c r="Y21" s="53">
        <f t="shared" si="2"/>
        <v>1.1144001893360667</v>
      </c>
      <c r="Z21" s="51" t="s">
        <v>58</v>
      </c>
    </row>
    <row r="22" spans="1:26" x14ac:dyDescent="0.2">
      <c r="A22" s="245" t="s">
        <v>59</v>
      </c>
      <c r="B22" s="251">
        <f t="shared" si="3"/>
        <v>0.36816990347375622</v>
      </c>
      <c r="C22" s="251">
        <f t="shared" si="4"/>
        <v>1.2300597552745245</v>
      </c>
      <c r="D22" s="251">
        <f t="shared" si="5"/>
        <v>0.86188985180076827</v>
      </c>
      <c r="E22" s="251">
        <f t="shared" si="6"/>
        <v>0.36831133554067108</v>
      </c>
      <c r="F22" s="252">
        <f t="shared" si="7"/>
        <v>1.0178370754796227</v>
      </c>
      <c r="G22" s="251">
        <f t="shared" si="8"/>
        <v>0.64952573993895157</v>
      </c>
      <c r="H22" s="37"/>
      <c r="I22" s="253">
        <f t="shared" si="9"/>
        <v>5.2874117445544577E-3</v>
      </c>
      <c r="J22" s="254">
        <f t="shared" si="10"/>
        <v>-0.36816990347375622</v>
      </c>
      <c r="K22" s="120" t="s">
        <v>59</v>
      </c>
      <c r="L22" s="97" t="s">
        <v>98</v>
      </c>
      <c r="M22" s="98" t="s">
        <v>3</v>
      </c>
      <c r="N22" s="99" t="str">
        <f t="shared" si="11"/>
        <v>MGTotal0</v>
      </c>
      <c r="O22" s="103">
        <f>VLOOKUP(N22,'Appendix 3a. nax iIBGE 2020'!$E$5:$O$1935,9,FALSE)</f>
        <v>78.19</v>
      </c>
      <c r="P22" s="162">
        <f>VLOOKUP(N22,'Appendix 7. LT MOH 2019'!$D$4:$O$1704,12,FALSE)</f>
        <v>77.741532872505942</v>
      </c>
      <c r="Q22" s="99" t="str">
        <f t="shared" si="0"/>
        <v>MGTotal65-69</v>
      </c>
      <c r="R22" s="100">
        <f>VLOOKUP(Q22,'Appendix 3a. nax iIBGE 2020'!$E$5:$O$1935,9,FALSE)</f>
        <v>19.649999999999999</v>
      </c>
      <c r="S22" s="162">
        <f>VLOOKUP(Q22,'Appendix 7. LT MOH 2019'!$D$4:$O$1704,12,FALSE)</f>
        <v>19.656383551245593</v>
      </c>
      <c r="T22" s="173">
        <f>'17.MG_MDLT'!$Q$5</f>
        <v>77.373362969032186</v>
      </c>
      <c r="U22" s="80">
        <f>'17.MG_MDLT'!$AA$5</f>
        <v>78.603422724306711</v>
      </c>
      <c r="V22" s="81">
        <f t="shared" si="1"/>
        <v>1.2300597552745245</v>
      </c>
      <c r="W22" s="82">
        <f>'17.MG_MDLT'!$Q$19</f>
        <v>19.288072215704922</v>
      </c>
      <c r="X22" s="80">
        <f>'17.MG_MDLT'!$AA$19</f>
        <v>20.305909291184545</v>
      </c>
      <c r="Y22" s="81">
        <f t="shared" si="2"/>
        <v>1.0178370754796227</v>
      </c>
      <c r="Z22" s="120" t="s">
        <v>59</v>
      </c>
    </row>
    <row r="23" spans="1:26" x14ac:dyDescent="0.2">
      <c r="A23" s="245" t="s">
        <v>60</v>
      </c>
      <c r="B23" s="251">
        <f t="shared" si="3"/>
        <v>1.7933898075784782</v>
      </c>
      <c r="C23" s="251">
        <f t="shared" si="4"/>
        <v>2.5158927815952978</v>
      </c>
      <c r="D23" s="251">
        <f t="shared" si="5"/>
        <v>0.72250297401681962</v>
      </c>
      <c r="E23" s="251">
        <f t="shared" si="6"/>
        <v>1.1991963881308756</v>
      </c>
      <c r="F23" s="252">
        <f t="shared" si="7"/>
        <v>2.0556566088317254</v>
      </c>
      <c r="G23" s="251">
        <f t="shared" si="8"/>
        <v>0.85646022070084982</v>
      </c>
      <c r="H23" s="37"/>
      <c r="I23" s="253">
        <f t="shared" si="9"/>
        <v>-1.0640660783258248E-2</v>
      </c>
      <c r="J23" s="254">
        <f t="shared" si="10"/>
        <v>-1.7933898075784782</v>
      </c>
      <c r="K23" s="51" t="s">
        <v>60</v>
      </c>
      <c r="L23" s="60" t="s">
        <v>98</v>
      </c>
      <c r="M23" s="61" t="s">
        <v>3</v>
      </c>
      <c r="N23" s="76" t="str">
        <f t="shared" si="11"/>
        <v>ESTotal0</v>
      </c>
      <c r="O23" s="104">
        <f>VLOOKUP(N23,'Appendix 3a. nax iIBGE 2020'!$E$5:$O$1935,9,FALSE)</f>
        <v>79.319999999999993</v>
      </c>
      <c r="P23" s="160">
        <f>VLOOKUP(N23,'Appendix 7. LT MOH 2019'!$D$4:$O$1704,12,FALSE)</f>
        <v>77.753479812655129</v>
      </c>
      <c r="Q23" s="76" t="str">
        <f t="shared" si="0"/>
        <v>ESTotal65-69</v>
      </c>
      <c r="R23" s="101">
        <f>VLOOKUP(Q23,'Appendix 3a. nax iIBGE 2020'!$E$5:$O$1935,9,FALSE)</f>
        <v>20.62</v>
      </c>
      <c r="S23" s="160">
        <f>VLOOKUP(Q23,'Appendix 7. LT MOH 2019'!$D$4:$O$1704,12,FALSE)</f>
        <v>19.862756790626065</v>
      </c>
      <c r="T23" s="171">
        <f>'18.ES_MDLT'!$Q$5</f>
        <v>75.960090005076651</v>
      </c>
      <c r="U23" s="66">
        <f>'18.ES_MDLT'!$AA$5</f>
        <v>78.475982786671949</v>
      </c>
      <c r="V23" s="53">
        <f t="shared" si="1"/>
        <v>2.5158927815952978</v>
      </c>
      <c r="W23" s="69">
        <f>'18.ES_MDLT'!$Q$19</f>
        <v>18.66356040249519</v>
      </c>
      <c r="X23" s="66">
        <f>'18.ES_MDLT'!$AA$19</f>
        <v>20.719217011326915</v>
      </c>
      <c r="Y23" s="53">
        <f t="shared" si="2"/>
        <v>2.0556566088317254</v>
      </c>
      <c r="Z23" s="51" t="s">
        <v>60</v>
      </c>
    </row>
    <row r="24" spans="1:26" x14ac:dyDescent="0.2">
      <c r="A24" s="245" t="s">
        <v>61</v>
      </c>
      <c r="B24" s="251">
        <f t="shared" si="3"/>
        <v>1.7674626185623481</v>
      </c>
      <c r="C24" s="251">
        <f t="shared" si="4"/>
        <v>2.6905786729151089</v>
      </c>
      <c r="D24" s="251">
        <f t="shared" si="5"/>
        <v>0.92311605435276078</v>
      </c>
      <c r="E24" s="251">
        <f t="shared" si="6"/>
        <v>1.3472867167248808</v>
      </c>
      <c r="F24" s="252">
        <f t="shared" si="7"/>
        <v>2.0584946352100175</v>
      </c>
      <c r="G24" s="251">
        <f t="shared" si="8"/>
        <v>0.71120791848513676</v>
      </c>
      <c r="H24" s="37"/>
      <c r="I24" s="253">
        <f t="shared" si="9"/>
        <v>-1.7094472639029492E-2</v>
      </c>
      <c r="J24" s="254">
        <f t="shared" si="10"/>
        <v>-1.7674626185623481</v>
      </c>
      <c r="K24" s="51" t="s">
        <v>61</v>
      </c>
      <c r="L24" s="60" t="s">
        <v>98</v>
      </c>
      <c r="M24" s="61" t="s">
        <v>3</v>
      </c>
      <c r="N24" s="76" t="str">
        <f t="shared" si="11"/>
        <v>RJTotal0</v>
      </c>
      <c r="O24" s="104">
        <f>VLOOKUP(N24,'Appendix 3a. nax iIBGE 2020'!$E$5:$O$1935,9,FALSE)</f>
        <v>77.3</v>
      </c>
      <c r="P24" s="160">
        <f>VLOOKUP(N24,'Appendix 7. LT MOH 2019'!$D$4:$O$1704,12,FALSE)</f>
        <v>75.055481210650257</v>
      </c>
      <c r="Q24" s="76" t="str">
        <f t="shared" si="0"/>
        <v>RJTotal65-69</v>
      </c>
      <c r="R24" s="101">
        <f>VLOOKUP(Q24,'Appendix 3a. nax iIBGE 2020'!$E$5:$O$1935,9,FALSE)</f>
        <v>19.09</v>
      </c>
      <c r="S24" s="160">
        <f>VLOOKUP(Q24,'Appendix 7. LT MOH 2019'!$D$4:$O$1704,12,FALSE)</f>
        <v>18.209130063005418</v>
      </c>
      <c r="T24" s="171">
        <f>'19.RJ_MDLT'!$Q$5</f>
        <v>73.288018592087909</v>
      </c>
      <c r="U24" s="66">
        <f>'19.RJ_MDLT'!$AA$5</f>
        <v>75.978597265003017</v>
      </c>
      <c r="V24" s="53">
        <f t="shared" si="1"/>
        <v>2.6905786729151089</v>
      </c>
      <c r="W24" s="69">
        <f>'19.RJ_MDLT'!$Q$19</f>
        <v>16.861843346280537</v>
      </c>
      <c r="X24" s="66">
        <f>'19.RJ_MDLT'!$AA$19</f>
        <v>18.920337981490555</v>
      </c>
      <c r="Y24" s="53">
        <f t="shared" si="2"/>
        <v>2.0584946352100175</v>
      </c>
      <c r="Z24" s="51" t="s">
        <v>61</v>
      </c>
    </row>
    <row r="25" spans="1:26" x14ac:dyDescent="0.2">
      <c r="A25" s="245" t="s">
        <v>62</v>
      </c>
      <c r="B25" s="251">
        <f t="shared" si="3"/>
        <v>1.1577845441836843</v>
      </c>
      <c r="C25" s="251">
        <f t="shared" si="4"/>
        <v>1.9488292603216877</v>
      </c>
      <c r="D25" s="251">
        <f t="shared" si="5"/>
        <v>0.79104471613800342</v>
      </c>
      <c r="E25" s="251">
        <f t="shared" si="6"/>
        <v>0.79804985169198162</v>
      </c>
      <c r="F25" s="252">
        <f t="shared" si="7"/>
        <v>1.5017726963122655</v>
      </c>
      <c r="G25" s="251">
        <f t="shared" si="8"/>
        <v>0.70372284462028389</v>
      </c>
      <c r="H25" s="37"/>
      <c r="I25" s="253">
        <f t="shared" si="9"/>
        <v>-1.0555026117996644E-2</v>
      </c>
      <c r="J25" s="254">
        <f t="shared" si="10"/>
        <v>-1.1577845441836843</v>
      </c>
      <c r="K25" s="121" t="s">
        <v>62</v>
      </c>
      <c r="L25" s="122" t="s">
        <v>98</v>
      </c>
      <c r="M25" s="123" t="s">
        <v>3</v>
      </c>
      <c r="N25" s="124" t="str">
        <f t="shared" si="11"/>
        <v>SPTotal0</v>
      </c>
      <c r="O25" s="105">
        <f>VLOOKUP(N25,'Appendix 3a. nax iIBGE 2020'!$E$5:$O$1935,9,FALSE)</f>
        <v>79.11</v>
      </c>
      <c r="P25" s="161">
        <f>VLOOKUP(N25,'Appendix 7. LT MOH 2019'!$D$4:$O$1704,12,FALSE)</f>
        <v>77.483947167667282</v>
      </c>
      <c r="Q25" s="124" t="str">
        <f t="shared" si="0"/>
        <v>SPTotal65-69</v>
      </c>
      <c r="R25" s="102">
        <f>VLOOKUP(Q25,'Appendix 3a. nax iIBGE 2020'!$E$5:$O$1935,9,FALSE)</f>
        <v>19.78</v>
      </c>
      <c r="S25" s="161">
        <f>VLOOKUP(Q25,'Appendix 7. LT MOH 2019'!$D$4:$O$1704,12,FALSE)</f>
        <v>19.006582636713254</v>
      </c>
      <c r="T25" s="172">
        <f>'20.SP_MDLT'!$Q$5</f>
        <v>76.326162623483597</v>
      </c>
      <c r="U25" s="78">
        <f>'20.SP_MDLT'!$AA$5</f>
        <v>78.274991883805285</v>
      </c>
      <c r="V25" s="86">
        <f t="shared" si="1"/>
        <v>1.9488292603216877</v>
      </c>
      <c r="W25" s="79">
        <f>'20.SP_MDLT'!$Q$19</f>
        <v>18.208532785021273</v>
      </c>
      <c r="X25" s="78">
        <f>'20.SP_MDLT'!$AA$19</f>
        <v>19.710305481333538</v>
      </c>
      <c r="Y25" s="86">
        <f t="shared" si="2"/>
        <v>1.5017726963122655</v>
      </c>
      <c r="Z25" s="121" t="s">
        <v>62</v>
      </c>
    </row>
    <row r="26" spans="1:26" x14ac:dyDescent="0.2">
      <c r="A26" s="245" t="s">
        <v>63</v>
      </c>
      <c r="B26" s="251">
        <f t="shared" si="3"/>
        <v>0.60223715405514611</v>
      </c>
      <c r="C26" s="251">
        <f t="shared" si="4"/>
        <v>1.4709862602015136</v>
      </c>
      <c r="D26" s="251">
        <f t="shared" si="5"/>
        <v>0.86874910614636747</v>
      </c>
      <c r="E26" s="251">
        <f t="shared" si="6"/>
        <v>0.34306639561853203</v>
      </c>
      <c r="F26" s="252">
        <f t="shared" si="7"/>
        <v>1.1539358397244222</v>
      </c>
      <c r="G26" s="251">
        <f t="shared" si="8"/>
        <v>0.81086944410589012</v>
      </c>
      <c r="H26" s="37"/>
      <c r="I26" s="253">
        <f t="shared" si="9"/>
        <v>-1.2432574062227896E-3</v>
      </c>
      <c r="J26" s="254">
        <f t="shared" si="10"/>
        <v>-0.60223715405514611</v>
      </c>
      <c r="K26" s="120" t="s">
        <v>63</v>
      </c>
      <c r="L26" s="91" t="s">
        <v>99</v>
      </c>
      <c r="M26" s="92" t="s">
        <v>3</v>
      </c>
      <c r="N26" s="93" t="str">
        <f t="shared" si="11"/>
        <v>PRTotal0</v>
      </c>
      <c r="O26" s="103">
        <f>VLOOKUP(N26,'Appendix 3a. nax iIBGE 2020'!$E$5:$O$1935,9,FALSE)</f>
        <v>78.209999999999994</v>
      </c>
      <c r="P26" s="162">
        <f>VLOOKUP(N26,'Appendix 7. LT MOH 2019'!$D$4:$O$1704,12,FALSE)</f>
        <v>77.244015732112942</v>
      </c>
      <c r="Q26" s="93" t="str">
        <f t="shared" si="0"/>
        <v>PRTotal65-69</v>
      </c>
      <c r="R26" s="100">
        <f>VLOOKUP(Q26,'Appendix 3a. nax iIBGE 2020'!$E$5:$O$1935,9,FALSE)</f>
        <v>19.28</v>
      </c>
      <c r="S26" s="162">
        <f>VLOOKUP(Q26,'Appendix 7. LT MOH 2019'!$D$4:$O$1704,12,FALSE)</f>
        <v>19.035316900392264</v>
      </c>
      <c r="T26" s="173">
        <f>'21.PR_MDLT'!$Q$5</f>
        <v>76.641778578057796</v>
      </c>
      <c r="U26" s="80">
        <f>'21.PR_MDLT'!$AA$5</f>
        <v>78.112764838259309</v>
      </c>
      <c r="V26" s="81">
        <f t="shared" si="1"/>
        <v>1.4709862602015136</v>
      </c>
      <c r="W26" s="82">
        <f>'21.PR_MDLT'!$Q$19</f>
        <v>18.692250504773732</v>
      </c>
      <c r="X26" s="80">
        <f>'21.PR_MDLT'!$AA$19</f>
        <v>19.846186344498154</v>
      </c>
      <c r="Y26" s="81">
        <f t="shared" si="2"/>
        <v>1.1539358397244222</v>
      </c>
      <c r="Z26" s="120" t="s">
        <v>63</v>
      </c>
    </row>
    <row r="27" spans="1:26" x14ac:dyDescent="0.2">
      <c r="A27" s="245" t="s">
        <v>64</v>
      </c>
      <c r="B27" s="251">
        <f t="shared" si="3"/>
        <v>0.10081814193888761</v>
      </c>
      <c r="C27" s="251">
        <f t="shared" si="4"/>
        <v>1.568431088830252</v>
      </c>
      <c r="D27" s="251">
        <f t="shared" si="5"/>
        <v>1.4676129468913643</v>
      </c>
      <c r="E27" s="251">
        <f t="shared" si="6"/>
        <v>-1.2720929167404194E-2</v>
      </c>
      <c r="F27" s="252">
        <f t="shared" si="7"/>
        <v>1.3106969615210957</v>
      </c>
      <c r="G27" s="251">
        <f t="shared" si="8"/>
        <v>1.3234178906884999</v>
      </c>
      <c r="H27" s="37"/>
      <c r="I27" s="253">
        <f t="shared" si="9"/>
        <v>-4.9177041764368297E-3</v>
      </c>
      <c r="J27" s="254">
        <f t="shared" si="10"/>
        <v>-0.10081814193888761</v>
      </c>
      <c r="K27" s="51" t="s">
        <v>64</v>
      </c>
      <c r="L27" s="62" t="s">
        <v>99</v>
      </c>
      <c r="M27" s="63" t="s">
        <v>3</v>
      </c>
      <c r="N27" s="77" t="str">
        <f t="shared" si="11"/>
        <v>SCTotal0</v>
      </c>
      <c r="O27" s="104">
        <f>VLOOKUP(N27,'Appendix 3a. nax iIBGE 2020'!$E$5:$O$1935,9,FALSE)</f>
        <v>80.209999999999994</v>
      </c>
      <c r="P27" s="160">
        <f>VLOOKUP(N27,'Appendix 7. LT MOH 2019'!$D$4:$O$1704,12,FALSE)</f>
        <v>78.347938001116631</v>
      </c>
      <c r="Q27" s="77" t="str">
        <f t="shared" si="0"/>
        <v>SCTotal65-69</v>
      </c>
      <c r="R27" s="101">
        <f>VLOOKUP(Q27,'Appendix 3a. nax iIBGE 2020'!$E$5:$O$1935,9,FALSE)</f>
        <v>20.440000000000001</v>
      </c>
      <c r="S27" s="160">
        <f>VLOOKUP(Q27,'Appendix 7. LT MOH 2019'!$D$4:$O$1704,12,FALSE)</f>
        <v>19.535190812769322</v>
      </c>
      <c r="T27" s="171">
        <f>'22.SC_MDLT'!$Q$5</f>
        <v>78.247119859177744</v>
      </c>
      <c r="U27" s="66">
        <f>'22.SC_MDLT'!$AA$5</f>
        <v>79.815550948007996</v>
      </c>
      <c r="V27" s="53">
        <f t="shared" si="1"/>
        <v>1.568431088830252</v>
      </c>
      <c r="W27" s="69">
        <f>'22.SC_MDLT'!$Q$19</f>
        <v>19.547911741936726</v>
      </c>
      <c r="X27" s="66">
        <f>'22.SC_MDLT'!$AA$19</f>
        <v>20.858608703457822</v>
      </c>
      <c r="Y27" s="53">
        <f t="shared" si="2"/>
        <v>1.3106969615210957</v>
      </c>
      <c r="Z27" s="51" t="s">
        <v>64</v>
      </c>
    </row>
    <row r="28" spans="1:26" x14ac:dyDescent="0.2">
      <c r="A28" s="245" t="s">
        <v>65</v>
      </c>
      <c r="B28" s="251">
        <f t="shared" si="3"/>
        <v>-7.1751288786700229E-2</v>
      </c>
      <c r="C28" s="251">
        <f t="shared" si="4"/>
        <v>1.3551115383148442</v>
      </c>
      <c r="D28" s="251">
        <f t="shared" si="5"/>
        <v>1.4268628271015444</v>
      </c>
      <c r="E28" s="251">
        <f t="shared" si="6"/>
        <v>-5.3190430530925426E-2</v>
      </c>
      <c r="F28" s="252">
        <f t="shared" si="7"/>
        <v>1.0913762662290125</v>
      </c>
      <c r="G28" s="251">
        <f t="shared" si="8"/>
        <v>1.1445666967599379</v>
      </c>
      <c r="H28" s="37"/>
      <c r="I28" s="253">
        <f t="shared" si="9"/>
        <v>-2.4334698130456752E-3</v>
      </c>
      <c r="J28" s="254">
        <f t="shared" si="10"/>
        <v>7.1751288786700229E-2</v>
      </c>
      <c r="K28" s="121" t="s">
        <v>65</v>
      </c>
      <c r="L28" s="94" t="s">
        <v>99</v>
      </c>
      <c r="M28" s="95" t="s">
        <v>3</v>
      </c>
      <c r="N28" s="96" t="str">
        <f t="shared" si="11"/>
        <v>RSTotal0</v>
      </c>
      <c r="O28" s="105">
        <f>VLOOKUP(N28,'Appendix 3a. nax iIBGE 2020'!$E$5:$O$1935,9,FALSE)</f>
        <v>78.790000000000006</v>
      </c>
      <c r="P28" s="161">
        <f>VLOOKUP(N28,'Appendix 7. LT MOH 2019'!$D$4:$O$1704,12,FALSE)</f>
        <v>77.171404086328593</v>
      </c>
      <c r="Q28" s="96" t="str">
        <f t="shared" si="0"/>
        <v>RSTotal65-69</v>
      </c>
      <c r="R28" s="102">
        <f>VLOOKUP(Q28,'Appendix 3a. nax iIBGE 2020'!$E$5:$O$1935,9,FALSE)</f>
        <v>19.649999999999999</v>
      </c>
      <c r="S28" s="161">
        <f>VLOOKUP(Q28,'Appendix 7. LT MOH 2019'!$D$4:$O$1704,12,FALSE)</f>
        <v>18.942895066987891</v>
      </c>
      <c r="T28" s="172">
        <f>'23.RS_MDLT'!$Q$5</f>
        <v>77.243155375115293</v>
      </c>
      <c r="U28" s="78">
        <f>'23.RS_MDLT'!$AA$5</f>
        <v>78.598266913430137</v>
      </c>
      <c r="V28" s="86">
        <f t="shared" si="1"/>
        <v>1.3551115383148442</v>
      </c>
      <c r="W28" s="79">
        <f>'23.RS_MDLT'!$Q$19</f>
        <v>18.996085497518816</v>
      </c>
      <c r="X28" s="78">
        <f>'23.RS_MDLT'!$AA$19</f>
        <v>20.087461763747829</v>
      </c>
      <c r="Y28" s="86">
        <f t="shared" si="2"/>
        <v>1.0913762662290125</v>
      </c>
      <c r="Z28" s="121" t="s">
        <v>65</v>
      </c>
    </row>
    <row r="29" spans="1:26" x14ac:dyDescent="0.2">
      <c r="A29" s="245" t="s">
        <v>66</v>
      </c>
      <c r="B29" s="251">
        <f t="shared" si="3"/>
        <v>1.1216023194076143</v>
      </c>
      <c r="C29" s="251">
        <f t="shared" si="4"/>
        <v>1.6368839817921526</v>
      </c>
      <c r="D29" s="251">
        <f t="shared" si="5"/>
        <v>0.51528166238453821</v>
      </c>
      <c r="E29" s="251">
        <f t="shared" si="6"/>
        <v>0.76361079297866041</v>
      </c>
      <c r="F29" s="252">
        <f t="shared" si="7"/>
        <v>1.2737170546390111</v>
      </c>
      <c r="G29" s="251">
        <f t="shared" si="8"/>
        <v>0.51010626166035067</v>
      </c>
      <c r="H29" s="37"/>
      <c r="I29" s="253">
        <f t="shared" si="9"/>
        <v>6.2557156977656458E-3</v>
      </c>
      <c r="J29" s="254">
        <f t="shared" si="10"/>
        <v>-1.1216023194076143</v>
      </c>
      <c r="K29" s="120" t="s">
        <v>66</v>
      </c>
      <c r="L29" s="125" t="s">
        <v>100</v>
      </c>
      <c r="M29" s="126" t="s">
        <v>3</v>
      </c>
      <c r="N29" s="127" t="str">
        <f t="shared" si="11"/>
        <v>MSTotal0</v>
      </c>
      <c r="O29" s="103">
        <f>VLOOKUP(N29,'Appendix 3a. nax iIBGE 2020'!$E$5:$O$1935,9,FALSE)</f>
        <v>76.53</v>
      </c>
      <c r="P29" s="162">
        <f>VLOOKUP(N29,'Appendix 7. LT MOH 2019'!$D$4:$O$1704,12,FALSE)</f>
        <v>76.493468259965468</v>
      </c>
      <c r="Q29" s="127" t="str">
        <f t="shared" si="0"/>
        <v>MSTotal65-69</v>
      </c>
      <c r="R29" s="100">
        <f>VLOOKUP(Q29,'Appendix 3a. nax iIBGE 2020'!$E$5:$O$1935,9,FALSE)</f>
        <v>18.829999999999998</v>
      </c>
      <c r="S29" s="162">
        <f>VLOOKUP(Q29,'Appendix 7. LT MOH 2019'!$D$4:$O$1704,12,FALSE)</f>
        <v>18.595968236630981</v>
      </c>
      <c r="T29" s="173">
        <f>'24.MS_MDLT'!$Q$5</f>
        <v>75.371865940557853</v>
      </c>
      <c r="U29" s="80">
        <f>'24.MS_MDLT'!$AA$5</f>
        <v>77.008749922350006</v>
      </c>
      <c r="V29" s="81">
        <f t="shared" si="1"/>
        <v>1.6368839817921526</v>
      </c>
      <c r="W29" s="82">
        <f>'24.MS_MDLT'!$Q$19</f>
        <v>17.83235744365232</v>
      </c>
      <c r="X29" s="80">
        <f>'24.MS_MDLT'!$AA$19</f>
        <v>19.106074498291331</v>
      </c>
      <c r="Y29" s="81">
        <f t="shared" si="2"/>
        <v>1.2737170546390111</v>
      </c>
      <c r="Z29" s="120" t="s">
        <v>66</v>
      </c>
    </row>
    <row r="30" spans="1:26" x14ac:dyDescent="0.2">
      <c r="A30" s="245" t="s">
        <v>67</v>
      </c>
      <c r="B30" s="251">
        <f t="shared" si="3"/>
        <v>2.7030865543121507</v>
      </c>
      <c r="C30" s="251">
        <f t="shared" si="4"/>
        <v>2.7145477133456239</v>
      </c>
      <c r="D30" s="251">
        <f t="shared" si="5"/>
        <v>1.1461159033473223E-2</v>
      </c>
      <c r="E30" s="251">
        <f t="shared" si="6"/>
        <v>1.9615882098830184</v>
      </c>
      <c r="F30" s="252">
        <f t="shared" si="7"/>
        <v>1.9580800866720338</v>
      </c>
      <c r="G30" s="251">
        <f t="shared" si="8"/>
        <v>-3.5081232109845928E-3</v>
      </c>
      <c r="H30" s="37"/>
      <c r="I30" s="253">
        <f t="shared" si="9"/>
        <v>1.3855481211511778E-2</v>
      </c>
      <c r="J30" s="254">
        <f t="shared" si="10"/>
        <v>-2.7030865543121507</v>
      </c>
      <c r="K30" s="51" t="s">
        <v>67</v>
      </c>
      <c r="L30" s="64" t="s">
        <v>100</v>
      </c>
      <c r="M30" s="68" t="s">
        <v>3</v>
      </c>
      <c r="N30" s="72" t="str">
        <f t="shared" si="11"/>
        <v>MTTotal0</v>
      </c>
      <c r="O30" s="104">
        <f>VLOOKUP(N30,'Appendix 3a. nax iIBGE 2020'!$E$5:$O$1935,9,FALSE)</f>
        <v>75.17</v>
      </c>
      <c r="P30" s="160">
        <f>VLOOKUP(N30,'Appendix 7. LT MOH 2019'!$D$4:$O$1704,12,FALSE)</f>
        <v>76.200055363635869</v>
      </c>
      <c r="Q30" s="72" t="str">
        <f t="shared" si="0"/>
        <v>MTTotal65-69</v>
      </c>
      <c r="R30" s="101">
        <f>VLOOKUP(Q30,'Appendix 3a. nax iIBGE 2020'!$E$5:$O$1935,9,FALSE)</f>
        <v>18.12</v>
      </c>
      <c r="S30" s="160">
        <f>VLOOKUP(Q30,'Appendix 7. LT MOH 2019'!$D$4:$O$1704,12,FALSE)</f>
        <v>18.667683085959638</v>
      </c>
      <c r="T30" s="171">
        <f>'25.MT_MDLT'!$Q$5</f>
        <v>73.496968809323718</v>
      </c>
      <c r="U30" s="66">
        <f>'25.MT_MDLT'!$AA$5</f>
        <v>76.211516522669342</v>
      </c>
      <c r="V30" s="53">
        <f t="shared" si="1"/>
        <v>2.7145477133456239</v>
      </c>
      <c r="W30" s="69">
        <f>'25.MT_MDLT'!$Q$19</f>
        <v>16.706094876076619</v>
      </c>
      <c r="X30" s="66">
        <f>'25.MT_MDLT'!$AA$19</f>
        <v>18.664174962748653</v>
      </c>
      <c r="Y30" s="53">
        <f t="shared" si="2"/>
        <v>1.9580800866720338</v>
      </c>
      <c r="Z30" s="51" t="s">
        <v>67</v>
      </c>
    </row>
    <row r="31" spans="1:26" x14ac:dyDescent="0.2">
      <c r="A31" s="245" t="s">
        <v>68</v>
      </c>
      <c r="B31" s="251">
        <f t="shared" si="3"/>
        <v>1.3485836695889191</v>
      </c>
      <c r="C31" s="251">
        <f t="shared" si="4"/>
        <v>2.282677836693594</v>
      </c>
      <c r="D31" s="251">
        <f t="shared" si="5"/>
        <v>0.93409416710467497</v>
      </c>
      <c r="E31" s="251">
        <f t="shared" si="6"/>
        <v>1.0587709569241497</v>
      </c>
      <c r="F31" s="252">
        <f t="shared" si="7"/>
        <v>1.7907919558996106</v>
      </c>
      <c r="G31" s="251">
        <f t="shared" si="8"/>
        <v>0.73202099897546091</v>
      </c>
      <c r="H31" s="37"/>
      <c r="I31" s="253">
        <f t="shared" si="9"/>
        <v>2.8295865708920401E-2</v>
      </c>
      <c r="J31" s="254">
        <f t="shared" si="10"/>
        <v>-1.3485836695889191</v>
      </c>
      <c r="K31" s="51" t="s">
        <v>68</v>
      </c>
      <c r="L31" s="64" t="s">
        <v>100</v>
      </c>
      <c r="M31" s="68" t="s">
        <v>3</v>
      </c>
      <c r="N31" s="72" t="str">
        <f t="shared" si="11"/>
        <v>GOTotal0</v>
      </c>
      <c r="O31" s="104">
        <f>VLOOKUP(N31,'Appendix 3a. nax iIBGE 2020'!$E$5:$O$1935,9,FALSE)</f>
        <v>74.83</v>
      </c>
      <c r="P31" s="160">
        <f>VLOOKUP(N31,'Appendix 7. LT MOH 2019'!$D$4:$O$1704,12,FALSE)</f>
        <v>76.013285463893837</v>
      </c>
      <c r="Q31" s="72" t="str">
        <f t="shared" si="0"/>
        <v>GOTotal65-69</v>
      </c>
      <c r="R31" s="101">
        <f>VLOOKUP(Q31,'Appendix 3a. nax iIBGE 2020'!$E$5:$O$1935,9,FALSE)</f>
        <v>17.8</v>
      </c>
      <c r="S31" s="160">
        <f>VLOOKUP(Q31,'Appendix 7. LT MOH 2019'!$D$4:$O$1704,12,FALSE)</f>
        <v>18.261334813878715</v>
      </c>
      <c r="T31" s="171">
        <f>'26.GO_MDLT'!$Q$5</f>
        <v>74.664701794304918</v>
      </c>
      <c r="U31" s="66">
        <f>'26.GO_MDLT'!$AA$5</f>
        <v>76.947379630998512</v>
      </c>
      <c r="V31" s="53">
        <f t="shared" si="1"/>
        <v>2.282677836693594</v>
      </c>
      <c r="W31" s="69">
        <f>'26.GO_MDLT'!$Q$19</f>
        <v>17.202563856954566</v>
      </c>
      <c r="X31" s="66">
        <f>'26.GO_MDLT'!$AA$19</f>
        <v>18.993355812854176</v>
      </c>
      <c r="Y31" s="53">
        <f t="shared" si="2"/>
        <v>1.7907919558996106</v>
      </c>
      <c r="Z31" s="51" t="s">
        <v>68</v>
      </c>
    </row>
    <row r="32" spans="1:26" ht="17" thickBot="1" x14ac:dyDescent="0.25">
      <c r="A32" s="245" t="s">
        <v>69</v>
      </c>
      <c r="B32" s="251">
        <f t="shared" si="3"/>
        <v>2.1485918835669509</v>
      </c>
      <c r="C32" s="251">
        <f>V32</f>
        <v>2.4321196407165218</v>
      </c>
      <c r="D32" s="251">
        <f t="shared" si="5"/>
        <v>0.2835277571495709</v>
      </c>
      <c r="E32" s="251">
        <f t="shared" si="6"/>
        <v>1.626955977827091</v>
      </c>
      <c r="F32" s="252">
        <f t="shared" si="7"/>
        <v>1.9343038108090767</v>
      </c>
      <c r="G32" s="251">
        <f t="shared" si="8"/>
        <v>0.30734783298198565</v>
      </c>
      <c r="H32" s="37"/>
      <c r="I32" s="253">
        <f t="shared" si="9"/>
        <v>5.8718546779424419E-3</v>
      </c>
      <c r="J32" s="254">
        <f t="shared" si="10"/>
        <v>-2.1485918835669509</v>
      </c>
      <c r="K32" s="57" t="s">
        <v>69</v>
      </c>
      <c r="L32" s="65" t="s">
        <v>100</v>
      </c>
      <c r="M32" s="67" t="s">
        <v>3</v>
      </c>
      <c r="N32" s="73" t="str">
        <f t="shared" si="11"/>
        <v>DFTotal0</v>
      </c>
      <c r="O32" s="106">
        <f>VLOOKUP(N32,'Appendix 3a. nax iIBGE 2020'!$E$5:$O$1935,9,FALSE)</f>
        <v>79.08</v>
      </c>
      <c r="P32" s="163">
        <f>VLOOKUP(N32,'Appendix 7. LT MOH 2019'!$D$4:$O$1704,12,FALSE)</f>
        <v>79.260818510782116</v>
      </c>
      <c r="Q32" s="73" t="str">
        <f t="shared" si="0"/>
        <v>DFTotal65-69</v>
      </c>
      <c r="R32" s="107">
        <f>VLOOKUP(Q32,'Appendix 3a. nax iIBGE 2020'!$E$5:$O$1935,9,FALSE)</f>
        <v>19.72</v>
      </c>
      <c r="S32" s="163">
        <f>VLOOKUP(Q32,'Appendix 7. LT MOH 2019'!$D$4:$O$1704,12,FALSE)</f>
        <v>19.675525569530109</v>
      </c>
      <c r="T32" s="174">
        <f>'27.DF_MDLT'!$Q$5</f>
        <v>77.112226627215165</v>
      </c>
      <c r="U32" s="59">
        <f>'27.DF_MDLT'!$AA$5</f>
        <v>79.544346267931687</v>
      </c>
      <c r="V32" s="58">
        <f t="shared" si="1"/>
        <v>2.4321196407165218</v>
      </c>
      <c r="W32" s="70">
        <f>'27.DF_MDLT'!$Q$19</f>
        <v>18.048569591703018</v>
      </c>
      <c r="X32" s="59">
        <f>'27.DF_MDLT'!$AA$19</f>
        <v>19.982873402512094</v>
      </c>
      <c r="Y32" s="58">
        <f t="shared" si="2"/>
        <v>1.9343038108090767</v>
      </c>
      <c r="Z32" s="57" t="s">
        <v>69</v>
      </c>
    </row>
    <row r="33" spans="2:26" x14ac:dyDescent="0.2">
      <c r="B33" s="251">
        <f t="shared" si="3"/>
        <v>0.95111707189393258</v>
      </c>
      <c r="C33" s="251">
        <f t="shared" ref="C33:C90" si="12">V33</f>
        <v>1.7827021665250982</v>
      </c>
      <c r="D33" s="251">
        <f t="shared" si="5"/>
        <v>0.83158509463116559</v>
      </c>
      <c r="E33" s="251">
        <f t="shared" si="6"/>
        <v>0.6631608623814742</v>
      </c>
      <c r="F33" s="252">
        <f t="shared" si="7"/>
        <v>1.3697987608200322</v>
      </c>
      <c r="G33" s="251">
        <f t="shared" si="8"/>
        <v>0.70663789843855795</v>
      </c>
      <c r="I33" s="253">
        <f t="shared" si="9"/>
        <v>8.5033222416187517E-3</v>
      </c>
      <c r="K33" s="135" t="s">
        <v>4</v>
      </c>
      <c r="L33" s="128" t="s">
        <v>4</v>
      </c>
      <c r="M33" s="129" t="s">
        <v>48</v>
      </c>
      <c r="N33" s="128" t="str">
        <f t="shared" ref="N33:N60" si="13">_xlfn.CONCAT(K5,M33,0)</f>
        <v>BrazilFemale0</v>
      </c>
      <c r="O33" s="136">
        <f>VLOOKUP(N33,'Appendix 3a. nax iIBGE 2020'!$E$5:$O$1935,9,FALSE)</f>
        <v>80.25</v>
      </c>
      <c r="P33" s="130">
        <f>VLOOKUP(N33,'Appendix 7. LT MOH 2019'!$D$4:$O$1704,12,FALSE)</f>
        <v>80.100806515258739</v>
      </c>
      <c r="Q33" s="130" t="str">
        <f t="shared" si="0"/>
        <v>BrazilFemale65-69</v>
      </c>
      <c r="R33" s="136">
        <f>VLOOKUP(Q33,'Appendix 3a. nax iIBGE 2020'!$E$5:$O$1935,9,FALSE)</f>
        <v>20.51</v>
      </c>
      <c r="S33" s="130">
        <f>VLOOKUP(Q33,'Appendix 7. LT MOH 2019'!$D$4:$O$1704,12,FALSE)</f>
        <v>20.336348532654998</v>
      </c>
      <c r="T33" s="175">
        <f>'0.Brazil_MDLT'!$Q$32</f>
        <v>79.149689443364807</v>
      </c>
      <c r="U33" s="137">
        <f>'0.Brazil_MDLT'!$AA$32</f>
        <v>80.932391609889905</v>
      </c>
      <c r="V33" s="138">
        <f t="shared" si="1"/>
        <v>1.7827021665250982</v>
      </c>
      <c r="W33" s="137">
        <f>'0.Brazil_MDLT'!$Q$46</f>
        <v>19.673187670273524</v>
      </c>
      <c r="X33" s="137">
        <f>'0.Brazil_MDLT'!$AA$46</f>
        <v>21.042986431093556</v>
      </c>
      <c r="Y33" s="138">
        <f t="shared" si="2"/>
        <v>1.3697987608200322</v>
      </c>
    </row>
    <row r="34" spans="2:26" x14ac:dyDescent="0.2">
      <c r="B34" s="251">
        <f t="shared" si="3"/>
        <v>1.8308550867350846</v>
      </c>
      <c r="C34" s="251">
        <f t="shared" si="12"/>
        <v>2.4218618154782234</v>
      </c>
      <c r="D34" s="251">
        <f t="shared" si="5"/>
        <v>0.59100672874313886</v>
      </c>
      <c r="E34" s="251">
        <f t="shared" si="6"/>
        <v>1.3694614726426444</v>
      </c>
      <c r="F34" s="252">
        <f t="shared" si="7"/>
        <v>1.8211961748234415</v>
      </c>
      <c r="G34" s="251">
        <f t="shared" si="8"/>
        <v>0.45173470218079714</v>
      </c>
      <c r="K34" s="51" t="s">
        <v>40</v>
      </c>
      <c r="L34" s="52" t="s">
        <v>96</v>
      </c>
      <c r="M34" s="108" t="s">
        <v>48</v>
      </c>
      <c r="N34" s="74" t="str">
        <f t="shared" si="13"/>
        <v>ROFemale0</v>
      </c>
      <c r="O34" s="104">
        <f>VLOOKUP(N34,'Appendix 3a. nax iIBGE 2020'!$E$5:$O$1935,9,FALSE)</f>
        <v>75.67</v>
      </c>
      <c r="P34" s="160">
        <f>VLOOKUP(N34,'Appendix 7. LT MOH 2019'!$D$4:$O$1704,12,FALSE)</f>
        <v>79.421751556610758</v>
      </c>
      <c r="Q34" s="74" t="str">
        <f t="shared" si="0"/>
        <v>ROFemale65-69</v>
      </c>
      <c r="R34" s="104">
        <f>VLOOKUP(Q34,'Appendix 3a. nax iIBGE 2020'!$E$5:$O$1935,9,FALSE)</f>
        <v>17.510000000000002</v>
      </c>
      <c r="S34" s="160">
        <f>VLOOKUP(Q34,'Appendix 7. LT MOH 2019'!$D$4:$O$1704,12,FALSE)</f>
        <v>19.234026131992078</v>
      </c>
      <c r="T34" s="176">
        <f>'1.RO_MDLT'!$Q$32</f>
        <v>77.590896469875673</v>
      </c>
      <c r="U34" s="66">
        <f>'1.RO_MDLT'!$AA$32</f>
        <v>80.012758285353897</v>
      </c>
      <c r="V34" s="53">
        <f t="shared" si="1"/>
        <v>2.4218618154782234</v>
      </c>
      <c r="W34" s="69">
        <f>'1.RO_MDLT'!$Q$46</f>
        <v>17.864564659349433</v>
      </c>
      <c r="X34" s="66">
        <f>'1.RO_MDLT'!$AA$46</f>
        <v>19.685760834172875</v>
      </c>
      <c r="Y34" s="53">
        <f t="shared" si="2"/>
        <v>1.8211961748234415</v>
      </c>
      <c r="Z34" s="51" t="s">
        <v>40</v>
      </c>
    </row>
    <row r="35" spans="2:26" x14ac:dyDescent="0.2">
      <c r="B35" s="251">
        <f t="shared" si="3"/>
        <v>1.4987939321977706</v>
      </c>
      <c r="C35" s="251">
        <f t="shared" si="12"/>
        <v>2.5661521107519292</v>
      </c>
      <c r="D35" s="251">
        <f t="shared" si="5"/>
        <v>1.0673581785541586</v>
      </c>
      <c r="E35" s="251">
        <f t="shared" si="6"/>
        <v>1.0285078446362164</v>
      </c>
      <c r="F35" s="252">
        <f t="shared" si="7"/>
        <v>1.9591304214881582</v>
      </c>
      <c r="G35" s="251">
        <f t="shared" si="8"/>
        <v>0.93062257685194183</v>
      </c>
      <c r="K35" s="51" t="s">
        <v>41</v>
      </c>
      <c r="L35" s="52" t="s">
        <v>96</v>
      </c>
      <c r="M35" s="108" t="s">
        <v>48</v>
      </c>
      <c r="N35" s="74" t="str">
        <f t="shared" si="13"/>
        <v>ACFemale0</v>
      </c>
      <c r="O35" s="104">
        <f>VLOOKUP(N35,'Appendix 3a. nax iIBGE 2020'!$E$5:$O$1935,9,FALSE)</f>
        <v>78.599999999999994</v>
      </c>
      <c r="P35" s="160">
        <f>VLOOKUP(N35,'Appendix 7. LT MOH 2019'!$D$4:$O$1704,12,FALSE)</f>
        <v>79.139201173681471</v>
      </c>
      <c r="Q35" s="74" t="str">
        <f t="shared" si="0"/>
        <v>ACFemale65-69</v>
      </c>
      <c r="R35" s="104">
        <f>VLOOKUP(Q35,'Appendix 3a. nax iIBGE 2020'!$E$5:$O$1935,9,FALSE)</f>
        <v>20.190000000000001</v>
      </c>
      <c r="S35" s="160">
        <f>VLOOKUP(Q35,'Appendix 7. LT MOH 2019'!$D$4:$O$1704,12,FALSE)</f>
        <v>19.976362226768671</v>
      </c>
      <c r="T35" s="176">
        <f>'2.AC_MDLT'!$Q$32</f>
        <v>77.6404072414837</v>
      </c>
      <c r="U35" s="66">
        <f>'2.AC_MDLT'!$AA$32</f>
        <v>80.206559352235629</v>
      </c>
      <c r="V35" s="53">
        <f t="shared" si="1"/>
        <v>2.5661521107519292</v>
      </c>
      <c r="W35" s="69">
        <f>'2.AC_MDLT'!$Q$46</f>
        <v>18.947854382132455</v>
      </c>
      <c r="X35" s="66">
        <f>'2.AC_MDLT'!$AA$46</f>
        <v>20.906984803620613</v>
      </c>
      <c r="Y35" s="53">
        <f t="shared" si="2"/>
        <v>1.9591304214881582</v>
      </c>
      <c r="Z35" s="51" t="s">
        <v>41</v>
      </c>
    </row>
    <row r="36" spans="2:26" x14ac:dyDescent="0.2">
      <c r="B36" s="251">
        <f t="shared" si="3"/>
        <v>3.2799833062664447</v>
      </c>
      <c r="C36" s="251">
        <f t="shared" si="12"/>
        <v>3.1172756495249985</v>
      </c>
      <c r="D36" s="251">
        <f t="shared" si="5"/>
        <v>-0.16270765674144627</v>
      </c>
      <c r="E36" s="251">
        <f t="shared" si="6"/>
        <v>2.7225783725835733</v>
      </c>
      <c r="F36" s="252">
        <f t="shared" si="7"/>
        <v>2.4936786422436796</v>
      </c>
      <c r="G36" s="251">
        <f t="shared" si="8"/>
        <v>-0.22889973033989364</v>
      </c>
      <c r="K36" s="51" t="s">
        <v>42</v>
      </c>
      <c r="L36" s="52" t="s">
        <v>96</v>
      </c>
      <c r="M36" s="108" t="s">
        <v>48</v>
      </c>
      <c r="N36" s="74" t="str">
        <f t="shared" si="13"/>
        <v>AMFemale0</v>
      </c>
      <c r="O36" s="104">
        <f>VLOOKUP(N36,'Appendix 3a. nax iIBGE 2020'!$E$5:$O$1935,9,FALSE)</f>
        <v>76.48</v>
      </c>
      <c r="P36" s="160">
        <f>VLOOKUP(N36,'Appendix 7. LT MOH 2019'!$D$4:$O$1704,12,FALSE)</f>
        <v>79.170137411813855</v>
      </c>
      <c r="Q36" s="74" t="str">
        <f t="shared" si="0"/>
        <v>AMFemale65-69</v>
      </c>
      <c r="R36" s="104">
        <f>VLOOKUP(Q36,'Appendix 3a. nax iIBGE 2020'!$E$5:$O$1935,9,FALSE)</f>
        <v>18.72</v>
      </c>
      <c r="S36" s="160">
        <f>VLOOKUP(Q36,'Appendix 7. LT MOH 2019'!$D$4:$O$1704,12,FALSE)</f>
        <v>19.731575541709024</v>
      </c>
      <c r="T36" s="176">
        <f>'3.AM_MDLT'!$Q$32</f>
        <v>75.89015410554741</v>
      </c>
      <c r="U36" s="66">
        <f>'3.AM_MDLT'!$AA$32</f>
        <v>79.007429755072408</v>
      </c>
      <c r="V36" s="53">
        <f t="shared" si="1"/>
        <v>3.1172756495249985</v>
      </c>
      <c r="W36" s="69">
        <f>'3.AM_MDLT'!$Q$46</f>
        <v>17.00899716912545</v>
      </c>
      <c r="X36" s="66">
        <f>'3.AM_MDLT'!$AA$46</f>
        <v>19.50267581136913</v>
      </c>
      <c r="Y36" s="53">
        <f t="shared" si="2"/>
        <v>2.4936786422436796</v>
      </c>
      <c r="Z36" s="51" t="s">
        <v>42</v>
      </c>
    </row>
    <row r="37" spans="2:26" x14ac:dyDescent="0.2">
      <c r="B37" s="251">
        <f t="shared" si="3"/>
        <v>2.9404228765161804</v>
      </c>
      <c r="C37" s="251">
        <f t="shared" si="12"/>
        <v>3.1645374321364272</v>
      </c>
      <c r="D37" s="251">
        <f t="shared" si="5"/>
        <v>0.22411455562024685</v>
      </c>
      <c r="E37" s="251">
        <f t="shared" si="6"/>
        <v>2.3258415590419013</v>
      </c>
      <c r="F37" s="252">
        <f t="shared" si="7"/>
        <v>2.2883827584923893</v>
      </c>
      <c r="G37" s="251">
        <f t="shared" si="8"/>
        <v>-3.7458800549512006E-2</v>
      </c>
      <c r="K37" s="51" t="s">
        <v>43</v>
      </c>
      <c r="L37" s="52" t="s">
        <v>96</v>
      </c>
      <c r="M37" s="108" t="s">
        <v>48</v>
      </c>
      <c r="N37" s="74" t="str">
        <f t="shared" si="13"/>
        <v>RRFemale0</v>
      </c>
      <c r="O37" s="104">
        <f>VLOOKUP(N37,'Appendix 3a. nax iIBGE 2020'!$E$5:$O$1935,9,FALSE)</f>
        <v>75.34</v>
      </c>
      <c r="P37" s="160">
        <f>VLOOKUP(N37,'Appendix 7. LT MOH 2019'!$D$4:$O$1704,12,FALSE)</f>
        <v>77.304730114714815</v>
      </c>
      <c r="Q37" s="74" t="str">
        <f t="shared" ref="Q37:Q60" si="14">_xlfn.CONCAT(K37,M37,"65-69")</f>
        <v>RRFemale65-69</v>
      </c>
      <c r="R37" s="104">
        <f>VLOOKUP(Q37,'Appendix 3a. nax iIBGE 2020'!$E$5:$O$1935,9,FALSE)</f>
        <v>17.760000000000002</v>
      </c>
      <c r="S37" s="160">
        <f>VLOOKUP(Q37,'Appendix 7. LT MOH 2019'!$D$4:$O$1704,12,FALSE)</f>
        <v>18.987206760112333</v>
      </c>
      <c r="T37" s="176">
        <f>'4.RR_MDLT'!$Q$32</f>
        <v>74.364307238198634</v>
      </c>
      <c r="U37" s="66">
        <f>'4.RR_MDLT'!$AA$32</f>
        <v>77.528844670335062</v>
      </c>
      <c r="V37" s="53">
        <f t="shared" ref="V37:V60" si="15">U37-T37</f>
        <v>3.1645374321364272</v>
      </c>
      <c r="W37" s="69">
        <f>'4.RR_MDLT'!$Q$46</f>
        <v>16.661365201070431</v>
      </c>
      <c r="X37" s="66">
        <f>'4.RR_MDLT'!$AA$46</f>
        <v>18.949747959562821</v>
      </c>
      <c r="Y37" s="53">
        <f t="shared" ref="Y37:Y60" si="16">X37-W37</f>
        <v>2.2883827584923893</v>
      </c>
      <c r="Z37" s="51" t="s">
        <v>43</v>
      </c>
    </row>
    <row r="38" spans="2:26" x14ac:dyDescent="0.2">
      <c r="B38" s="251">
        <f t="shared" si="3"/>
        <v>2.404491585173119</v>
      </c>
      <c r="C38" s="251">
        <f t="shared" si="12"/>
        <v>1.9652641462286482</v>
      </c>
      <c r="D38" s="251">
        <f t="shared" si="5"/>
        <v>-0.4392274389444708</v>
      </c>
      <c r="E38" s="251">
        <f t="shared" si="6"/>
        <v>1.9901410867129172</v>
      </c>
      <c r="F38" s="252">
        <f t="shared" si="7"/>
        <v>1.5184145149677448</v>
      </c>
      <c r="G38" s="251">
        <f t="shared" si="8"/>
        <v>-0.47172657174517241</v>
      </c>
      <c r="K38" s="51" t="s">
        <v>44</v>
      </c>
      <c r="L38" s="52" t="s">
        <v>96</v>
      </c>
      <c r="M38" s="108" t="s">
        <v>48</v>
      </c>
      <c r="N38" s="74" t="str">
        <f t="shared" si="13"/>
        <v>PAFemale0</v>
      </c>
      <c r="O38" s="104">
        <f>VLOOKUP(N38,'Appendix 3a. nax iIBGE 2020'!$E$5:$O$1935,9,FALSE)</f>
        <v>77.16</v>
      </c>
      <c r="P38" s="160">
        <f>VLOOKUP(N38,'Appendix 7. LT MOH 2019'!$D$4:$O$1704,12,FALSE)</f>
        <v>79.677652369701917</v>
      </c>
      <c r="Q38" s="74" t="str">
        <f t="shared" si="14"/>
        <v>PAFemale65-69</v>
      </c>
      <c r="R38" s="104">
        <f>VLOOKUP(Q38,'Appendix 3a. nax iIBGE 2020'!$E$5:$O$1935,9,FALSE)</f>
        <v>18.8</v>
      </c>
      <c r="S38" s="160">
        <f>VLOOKUP(Q38,'Appendix 7. LT MOH 2019'!$D$4:$O$1704,12,FALSE)</f>
        <v>20.125668666348066</v>
      </c>
      <c r="T38" s="176">
        <f>'5.PA_MDLT'!$Q$32</f>
        <v>77.273160784528798</v>
      </c>
      <c r="U38" s="66">
        <f>'5.PA_MDLT'!$AA$32</f>
        <v>79.238424930757446</v>
      </c>
      <c r="V38" s="53">
        <f t="shared" si="15"/>
        <v>1.9652641462286482</v>
      </c>
      <c r="W38" s="69">
        <f>'5.PA_MDLT'!$Q$46</f>
        <v>18.135527579635148</v>
      </c>
      <c r="X38" s="66">
        <f>'5.PA_MDLT'!$AA$46</f>
        <v>19.653942094602893</v>
      </c>
      <c r="Y38" s="53">
        <f t="shared" si="16"/>
        <v>1.5184145149677448</v>
      </c>
      <c r="Z38" s="51" t="s">
        <v>44</v>
      </c>
    </row>
    <row r="39" spans="2:26" x14ac:dyDescent="0.2">
      <c r="B39" s="251">
        <f t="shared" si="3"/>
        <v>1.9166485559077842</v>
      </c>
      <c r="C39" s="251">
        <f t="shared" si="12"/>
        <v>3.8117076908689285</v>
      </c>
      <c r="D39" s="251">
        <f t="shared" si="5"/>
        <v>1.8950591349611443</v>
      </c>
      <c r="E39" s="251">
        <f t="shared" si="6"/>
        <v>1.1317497507603029</v>
      </c>
      <c r="F39" s="252">
        <f t="shared" si="7"/>
        <v>2.9346917214981048</v>
      </c>
      <c r="G39" s="251">
        <f t="shared" si="8"/>
        <v>1.8029419707378018</v>
      </c>
      <c r="K39" s="51" t="s">
        <v>45</v>
      </c>
      <c r="L39" s="52" t="s">
        <v>96</v>
      </c>
      <c r="M39" s="108" t="s">
        <v>48</v>
      </c>
      <c r="N39" s="74" t="str">
        <f t="shared" si="13"/>
        <v>APFemale0</v>
      </c>
      <c r="O39" s="104">
        <f>VLOOKUP(N39,'Appendix 3a. nax iIBGE 2020'!$E$5:$O$1935,9,FALSE)</f>
        <v>77.52</v>
      </c>
      <c r="P39" s="160">
        <f>VLOOKUP(N39,'Appendix 7. LT MOH 2019'!$D$4:$O$1704,12,FALSE)</f>
        <v>78.719197611403033</v>
      </c>
      <c r="Q39" s="74" t="str">
        <f t="shared" si="14"/>
        <v>APFemale65-69</v>
      </c>
      <c r="R39" s="104">
        <f>VLOOKUP(Q39,'Appendix 3a. nax iIBGE 2020'!$E$5:$O$1935,9,FALSE)</f>
        <v>19.75</v>
      </c>
      <c r="S39" s="160">
        <f>VLOOKUP(Q39,'Appendix 7. LT MOH 2019'!$D$4:$O$1704,12,FALSE)</f>
        <v>19.651419581687737</v>
      </c>
      <c r="T39" s="176">
        <f>'6.AP_MDLT'!$Q$32</f>
        <v>76.802549055495248</v>
      </c>
      <c r="U39" s="66">
        <f>'6.AP_MDLT'!$AA$32</f>
        <v>80.614256746364177</v>
      </c>
      <c r="V39" s="53">
        <f t="shared" si="15"/>
        <v>3.8117076908689285</v>
      </c>
      <c r="W39" s="69">
        <f>'6.AP_MDLT'!$Q$46</f>
        <v>18.519669830927434</v>
      </c>
      <c r="X39" s="66">
        <f>'6.AP_MDLT'!$AA$46</f>
        <v>21.454361552425539</v>
      </c>
      <c r="Y39" s="53">
        <f t="shared" si="16"/>
        <v>2.9346917214981048</v>
      </c>
      <c r="Z39" s="51" t="s">
        <v>45</v>
      </c>
    </row>
    <row r="40" spans="2:26" x14ac:dyDescent="0.2">
      <c r="B40" s="251">
        <f t="shared" si="3"/>
        <v>0.71175259837526994</v>
      </c>
      <c r="C40" s="251">
        <f t="shared" si="12"/>
        <v>1.6479046810333813</v>
      </c>
      <c r="D40" s="251">
        <f t="shared" si="5"/>
        <v>0.93615208265811134</v>
      </c>
      <c r="E40" s="251">
        <f t="shared" si="6"/>
        <v>0.52201003823892123</v>
      </c>
      <c r="F40" s="252">
        <f t="shared" si="7"/>
        <v>1.2786495273678753</v>
      </c>
      <c r="G40" s="251">
        <f t="shared" si="8"/>
        <v>0.75663948912895407</v>
      </c>
      <c r="K40" s="121" t="s">
        <v>46</v>
      </c>
      <c r="L40" s="83" t="s">
        <v>96</v>
      </c>
      <c r="M40" s="109" t="s">
        <v>48</v>
      </c>
      <c r="N40" s="85" t="str">
        <f t="shared" si="13"/>
        <v>TOFemale0</v>
      </c>
      <c r="O40" s="105">
        <f>VLOOKUP(N40,'Appendix 3a. nax iIBGE 2020'!$E$5:$O$1935,9,FALSE)</f>
        <v>77.7</v>
      </c>
      <c r="P40" s="161">
        <f>VLOOKUP(N40,'Appendix 7. LT MOH 2019'!$D$4:$O$1704,12,FALSE)</f>
        <v>80.159772292321236</v>
      </c>
      <c r="Q40" s="85" t="str">
        <f t="shared" si="14"/>
        <v>TOFemale65-69</v>
      </c>
      <c r="R40" s="105">
        <f>VLOOKUP(Q40,'Appendix 3a. nax iIBGE 2020'!$E$5:$O$1935,9,FALSE)</f>
        <v>19.2</v>
      </c>
      <c r="S40" s="161">
        <f>VLOOKUP(Q40,'Appendix 7. LT MOH 2019'!$D$4:$O$1704,12,FALSE)</f>
        <v>20.191568989984411</v>
      </c>
      <c r="T40" s="177">
        <f>'7.TO_MDLT'!$Q$32</f>
        <v>79.448019693945966</v>
      </c>
      <c r="U40" s="78">
        <f>'7.TO_MDLT'!$AA$32</f>
        <v>81.095924374979347</v>
      </c>
      <c r="V40" s="86">
        <f t="shared" si="15"/>
        <v>1.6479046810333813</v>
      </c>
      <c r="W40" s="79">
        <f>'7.TO_MDLT'!$Q$46</f>
        <v>19.66955895174549</v>
      </c>
      <c r="X40" s="78">
        <f>'7.TO_MDLT'!$AA$46</f>
        <v>20.948208479113365</v>
      </c>
      <c r="Y40" s="86">
        <f t="shared" si="16"/>
        <v>1.2786495273678753</v>
      </c>
      <c r="Z40" s="121" t="s">
        <v>46</v>
      </c>
    </row>
    <row r="41" spans="2:26" x14ac:dyDescent="0.2">
      <c r="B41" s="251">
        <f t="shared" si="3"/>
        <v>1.9164447719423094</v>
      </c>
      <c r="C41" s="251">
        <f t="shared" si="12"/>
        <v>1.5010732764664567</v>
      </c>
      <c r="D41" s="251">
        <f t="shared" si="5"/>
        <v>-0.41537149547585273</v>
      </c>
      <c r="E41" s="251">
        <f t="shared" si="6"/>
        <v>1.4334670987198557</v>
      </c>
      <c r="F41" s="252">
        <f t="shared" si="7"/>
        <v>1.2216180277342907</v>
      </c>
      <c r="G41" s="251">
        <f t="shared" si="8"/>
        <v>-0.21184907098556494</v>
      </c>
      <c r="K41" s="120" t="s">
        <v>50</v>
      </c>
      <c r="L41" s="87" t="s">
        <v>97</v>
      </c>
      <c r="M41" s="110" t="s">
        <v>48</v>
      </c>
      <c r="N41" s="88" t="str">
        <f t="shared" si="13"/>
        <v>MAFemale0</v>
      </c>
      <c r="O41" s="103">
        <f>VLOOKUP(N41,'Appendix 3a. nax iIBGE 2020'!$E$5:$O$1935,9,FALSE)</f>
        <v>75.569999999999993</v>
      </c>
      <c r="P41" s="162">
        <f>VLOOKUP(N41,'Appendix 7. LT MOH 2019'!$D$4:$O$1704,12,FALSE)</f>
        <v>81.017653204647317</v>
      </c>
      <c r="Q41" s="88" t="str">
        <f t="shared" si="14"/>
        <v>MAFemale65-69</v>
      </c>
      <c r="R41" s="103">
        <f>VLOOKUP(Q41,'Appendix 3a. nax iIBGE 2020'!$E$5:$O$1935,9,FALSE)</f>
        <v>19.149999999999999</v>
      </c>
      <c r="S41" s="162">
        <f>VLOOKUP(Q41,'Appendix 7. LT MOH 2019'!$D$4:$O$1704,12,FALSE)</f>
        <v>21.549381869025162</v>
      </c>
      <c r="T41" s="178">
        <f>'8.MA_MDLT'!$Q$32</f>
        <v>79.101208432705008</v>
      </c>
      <c r="U41" s="80">
        <f>'8.MA_MDLT'!$AA$32</f>
        <v>80.602281709171464</v>
      </c>
      <c r="V41" s="81">
        <f t="shared" si="15"/>
        <v>1.5010732764664567</v>
      </c>
      <c r="W41" s="82">
        <f>'8.MA_MDLT'!$Q$46</f>
        <v>20.115914770305306</v>
      </c>
      <c r="X41" s="80">
        <f>'8.MA_MDLT'!$AA$46</f>
        <v>21.337532798039597</v>
      </c>
      <c r="Y41" s="81">
        <f t="shared" si="16"/>
        <v>1.2216180277342907</v>
      </c>
      <c r="Z41" s="51" t="s">
        <v>50</v>
      </c>
    </row>
    <row r="42" spans="2:26" x14ac:dyDescent="0.2">
      <c r="B42" s="251">
        <f t="shared" si="3"/>
        <v>0.73226702153263545</v>
      </c>
      <c r="C42" s="251">
        <f t="shared" si="12"/>
        <v>1.4279042380266276</v>
      </c>
      <c r="D42" s="251">
        <f t="shared" si="5"/>
        <v>0.69563721649399213</v>
      </c>
      <c r="E42" s="251">
        <f t="shared" si="6"/>
        <v>0.61320806062400379</v>
      </c>
      <c r="F42" s="252">
        <f t="shared" si="7"/>
        <v>1.0905975790294136</v>
      </c>
      <c r="G42" s="251">
        <f t="shared" si="8"/>
        <v>0.47738951840540977</v>
      </c>
      <c r="K42" s="51" t="s">
        <v>51</v>
      </c>
      <c r="L42" s="55" t="s">
        <v>97</v>
      </c>
      <c r="M42" s="111" t="s">
        <v>48</v>
      </c>
      <c r="N42" s="75" t="str">
        <f t="shared" si="13"/>
        <v>PIFemale0</v>
      </c>
      <c r="O42" s="104">
        <f>VLOOKUP(N42,'Appendix 3a. nax iIBGE 2020'!$E$5:$O$1935,9,FALSE)</f>
        <v>76.17</v>
      </c>
      <c r="P42" s="160">
        <f>VLOOKUP(N42,'Appendix 7. LT MOH 2019'!$D$4:$O$1704,12,FALSE)</f>
        <v>79.285553459656441</v>
      </c>
      <c r="Q42" s="75" t="str">
        <f t="shared" si="14"/>
        <v>PIFemale65-69</v>
      </c>
      <c r="R42" s="104">
        <f>VLOOKUP(Q42,'Appendix 3a. nax iIBGE 2020'!$E$5:$O$1935,9,FALSE)</f>
        <v>18.100000000000001</v>
      </c>
      <c r="S42" s="160">
        <f>VLOOKUP(Q42,'Appendix 7. LT MOH 2019'!$D$4:$O$1704,12,FALSE)</f>
        <v>19.574288032971154</v>
      </c>
      <c r="T42" s="176">
        <f>'9.PI_MDLT'!$Q$32</f>
        <v>78.553286438123806</v>
      </c>
      <c r="U42" s="66">
        <f>'9.PI_MDLT'!$AA$32</f>
        <v>79.981190676150433</v>
      </c>
      <c r="V42" s="53">
        <f t="shared" si="15"/>
        <v>1.4279042380266276</v>
      </c>
      <c r="W42" s="69">
        <f>'9.PI_MDLT'!$Q$46</f>
        <v>18.96107997234715</v>
      </c>
      <c r="X42" s="66">
        <f>'9.PI_MDLT'!$AA$46</f>
        <v>20.051677551376564</v>
      </c>
      <c r="Y42" s="53">
        <f t="shared" si="16"/>
        <v>1.0905975790294136</v>
      </c>
      <c r="Z42" s="51" t="s">
        <v>51</v>
      </c>
    </row>
    <row r="43" spans="2:26" x14ac:dyDescent="0.2">
      <c r="B43" s="251">
        <f t="shared" si="3"/>
        <v>1.3851254093541741</v>
      </c>
      <c r="C43" s="251">
        <f t="shared" si="12"/>
        <v>2.1882639504938766</v>
      </c>
      <c r="D43" s="251">
        <f t="shared" si="5"/>
        <v>0.80313854113970251</v>
      </c>
      <c r="E43" s="251">
        <f t="shared" si="6"/>
        <v>1.0311120647188474</v>
      </c>
      <c r="F43" s="252">
        <f t="shared" si="7"/>
        <v>1.706256783287909</v>
      </c>
      <c r="G43" s="251">
        <f t="shared" si="8"/>
        <v>0.67514471856906155</v>
      </c>
      <c r="K43" s="51" t="s">
        <v>53</v>
      </c>
      <c r="L43" s="55" t="s">
        <v>97</v>
      </c>
      <c r="M43" s="111" t="s">
        <v>48</v>
      </c>
      <c r="N43" s="75" t="str">
        <f t="shared" si="13"/>
        <v>CEFemale0</v>
      </c>
      <c r="O43" s="104">
        <f>VLOOKUP(N43,'Appendix 3a. nax iIBGE 2020'!$E$5:$O$1935,9,FALSE)</f>
        <v>78.650000000000006</v>
      </c>
      <c r="P43" s="160">
        <f>VLOOKUP(N43,'Appendix 7. LT MOH 2019'!$D$4:$O$1704,12,FALSE)</f>
        <v>79.993486455677825</v>
      </c>
      <c r="Q43" s="75" t="str">
        <f t="shared" si="14"/>
        <v>CEFemale65-69</v>
      </c>
      <c r="R43" s="104">
        <f>VLOOKUP(Q43,'Appendix 3a. nax iIBGE 2020'!$E$5:$O$1935,9,FALSE)</f>
        <v>19.37</v>
      </c>
      <c r="S43" s="160">
        <f>VLOOKUP(Q43,'Appendix 7. LT MOH 2019'!$D$4:$O$1704,12,FALSE)</f>
        <v>19.943276033118043</v>
      </c>
      <c r="T43" s="176">
        <f>'10.CE_MDLT'!$Q$32</f>
        <v>78.608361046323651</v>
      </c>
      <c r="U43" s="66">
        <f>'10.CE_MDLT'!$AA$32</f>
        <v>80.796624996817528</v>
      </c>
      <c r="V43" s="53">
        <f t="shared" si="15"/>
        <v>2.1882639504938766</v>
      </c>
      <c r="W43" s="69">
        <f>'10.CE_MDLT'!$Q$46</f>
        <v>18.912163968399195</v>
      </c>
      <c r="X43" s="66">
        <f>'10.CE_MDLT'!$AA$46</f>
        <v>20.618420751687104</v>
      </c>
      <c r="Y43" s="53">
        <f t="shared" si="16"/>
        <v>1.706256783287909</v>
      </c>
      <c r="Z43" s="51" t="s">
        <v>53</v>
      </c>
    </row>
    <row r="44" spans="2:26" x14ac:dyDescent="0.2">
      <c r="B44" s="251">
        <f t="shared" si="3"/>
        <v>0.82247484263902493</v>
      </c>
      <c r="C44" s="251">
        <f t="shared" si="12"/>
        <v>1.6860663773625504</v>
      </c>
      <c r="D44" s="251">
        <f t="shared" si="5"/>
        <v>0.86359153472352546</v>
      </c>
      <c r="E44" s="251">
        <f t="shared" si="6"/>
        <v>0.61262276364685064</v>
      </c>
      <c r="F44" s="252">
        <f t="shared" si="7"/>
        <v>1.2872552202111081</v>
      </c>
      <c r="G44" s="251">
        <f t="shared" si="8"/>
        <v>0.67463245656425741</v>
      </c>
      <c r="K44" s="51" t="s">
        <v>54</v>
      </c>
      <c r="L44" s="55" t="s">
        <v>97</v>
      </c>
      <c r="M44" s="111" t="s">
        <v>48</v>
      </c>
      <c r="N44" s="75" t="str">
        <f t="shared" si="13"/>
        <v>RNFemale0</v>
      </c>
      <c r="O44" s="104">
        <f>VLOOKUP(N44,'Appendix 3a. nax iIBGE 2020'!$E$5:$O$1935,9,FALSE)</f>
        <v>80.56</v>
      </c>
      <c r="P44" s="160">
        <f>VLOOKUP(N44,'Appendix 7. LT MOH 2019'!$D$4:$O$1704,12,FALSE)</f>
        <v>80.563936260937851</v>
      </c>
      <c r="Q44" s="75" t="str">
        <f t="shared" si="14"/>
        <v>RNFemale65-69</v>
      </c>
      <c r="R44" s="104">
        <f>VLOOKUP(Q44,'Appendix 3a. nax iIBGE 2020'!$E$5:$O$1935,9,FALSE)</f>
        <v>20.57</v>
      </c>
      <c r="S44" s="160">
        <f>VLOOKUP(Q44,'Appendix 7. LT MOH 2019'!$D$4:$O$1704,12,FALSE)</f>
        <v>20.548403039159272</v>
      </c>
      <c r="T44" s="176">
        <f>'11.RN_MDLT'!$Q$32</f>
        <v>79.741461418298826</v>
      </c>
      <c r="U44" s="66">
        <f>'11.RN_MDLT'!$AA$32</f>
        <v>81.427527795661376</v>
      </c>
      <c r="V44" s="53">
        <f t="shared" si="15"/>
        <v>1.6860663773625504</v>
      </c>
      <c r="W44" s="69">
        <f>'11.RN_MDLT'!$Q$46</f>
        <v>19.935780275512421</v>
      </c>
      <c r="X44" s="66">
        <f>'11.RN_MDLT'!$AA$46</f>
        <v>21.223035495723529</v>
      </c>
      <c r="Y44" s="53">
        <f t="shared" si="16"/>
        <v>1.2872552202111081</v>
      </c>
      <c r="Z44" s="51" t="s">
        <v>54</v>
      </c>
    </row>
    <row r="45" spans="2:26" x14ac:dyDescent="0.2">
      <c r="B45" s="251">
        <f t="shared" si="3"/>
        <v>0.77600512716016112</v>
      </c>
      <c r="C45" s="251">
        <f t="shared" si="12"/>
        <v>1.3787537018132952</v>
      </c>
      <c r="D45" s="251">
        <f t="shared" si="5"/>
        <v>0.60274857465313403</v>
      </c>
      <c r="E45" s="251">
        <f t="shared" si="6"/>
        <v>0.58088831295689403</v>
      </c>
      <c r="F45" s="252">
        <f t="shared" si="7"/>
        <v>1.0269511515701808</v>
      </c>
      <c r="G45" s="251">
        <f t="shared" si="8"/>
        <v>0.44606283861328677</v>
      </c>
      <c r="K45" s="51" t="s">
        <v>55</v>
      </c>
      <c r="L45" s="55" t="s">
        <v>97</v>
      </c>
      <c r="M45" s="111" t="s">
        <v>48</v>
      </c>
      <c r="N45" s="75" t="str">
        <f t="shared" si="13"/>
        <v>PBFemale0</v>
      </c>
      <c r="O45" s="104">
        <f>VLOOKUP(N45,'Appendix 3a. nax iIBGE 2020'!$E$5:$O$1935,9,FALSE)</f>
        <v>78.19</v>
      </c>
      <c r="P45" s="160">
        <f>VLOOKUP(N45,'Appendix 7. LT MOH 2019'!$D$4:$O$1704,12,FALSE)</f>
        <v>79.417215543255395</v>
      </c>
      <c r="Q45" s="75" t="str">
        <f t="shared" si="14"/>
        <v>PBFemale65-69</v>
      </c>
      <c r="R45" s="104">
        <f>VLOOKUP(Q45,'Appendix 3a. nax iIBGE 2020'!$E$5:$O$1935,9,FALSE)</f>
        <v>19.02</v>
      </c>
      <c r="S45" s="160">
        <f>VLOOKUP(Q45,'Appendix 7. LT MOH 2019'!$D$4:$O$1704,12,FALSE)</f>
        <v>19.75144889784027</v>
      </c>
      <c r="T45" s="176">
        <f>'12.PB_MDLT'!$Q$32</f>
        <v>78.641210416095234</v>
      </c>
      <c r="U45" s="66">
        <f>'12.PB_MDLT'!$AA$32</f>
        <v>80.019964117908529</v>
      </c>
      <c r="V45" s="53">
        <f t="shared" si="15"/>
        <v>1.3787537018132952</v>
      </c>
      <c r="W45" s="69">
        <f>'12.PB_MDLT'!$Q$46</f>
        <v>19.170560584883376</v>
      </c>
      <c r="X45" s="66">
        <f>'12.PB_MDLT'!$AA$46</f>
        <v>20.197511736453556</v>
      </c>
      <c r="Y45" s="53">
        <f t="shared" si="16"/>
        <v>1.0269511515701808</v>
      </c>
      <c r="Z45" s="51" t="s">
        <v>55</v>
      </c>
    </row>
    <row r="46" spans="2:26" x14ac:dyDescent="0.2">
      <c r="B46" s="251">
        <f t="shared" si="3"/>
        <v>1.5918160780100976</v>
      </c>
      <c r="C46" s="251">
        <f t="shared" si="12"/>
        <v>1.8398613583522092</v>
      </c>
      <c r="D46" s="251">
        <f t="shared" si="5"/>
        <v>0.2480452803421116</v>
      </c>
      <c r="E46" s="251">
        <f t="shared" si="6"/>
        <v>1.0505212107290802</v>
      </c>
      <c r="F46" s="252">
        <f t="shared" si="7"/>
        <v>1.346900596762449</v>
      </c>
      <c r="G46" s="251">
        <f t="shared" si="8"/>
        <v>0.29637938603336877</v>
      </c>
      <c r="K46" s="51" t="s">
        <v>56</v>
      </c>
      <c r="L46" s="55" t="s">
        <v>97</v>
      </c>
      <c r="M46" s="111" t="s">
        <v>48</v>
      </c>
      <c r="N46" s="75" t="str">
        <f t="shared" si="13"/>
        <v>PEFemale0</v>
      </c>
      <c r="O46" s="104">
        <f>VLOOKUP(N46,'Appendix 3a. nax iIBGE 2020'!$E$5:$O$1935,9,FALSE)</f>
        <v>78.92</v>
      </c>
      <c r="P46" s="160">
        <f>VLOOKUP(N46,'Appendix 7. LT MOH 2019'!$D$4:$O$1704,12,FALSE)</f>
        <v>78.885973490113386</v>
      </c>
      <c r="Q46" s="75" t="str">
        <f t="shared" si="14"/>
        <v>PEFemale65-69</v>
      </c>
      <c r="R46" s="104">
        <f>VLOOKUP(Q46,'Appendix 3a. nax iIBGE 2020'!$E$5:$O$1935,9,FALSE)</f>
        <v>19.32</v>
      </c>
      <c r="S46" s="160">
        <f>VLOOKUP(Q46,'Appendix 7. LT MOH 2019'!$D$4:$O$1704,12,FALSE)</f>
        <v>19.257387833300371</v>
      </c>
      <c r="T46" s="176">
        <f>'13.PE_MDLT'!$Q$32</f>
        <v>77.294157412103289</v>
      </c>
      <c r="U46" s="66">
        <f>'13.PE_MDLT'!$AA$32</f>
        <v>79.134018770455498</v>
      </c>
      <c r="V46" s="53">
        <f t="shared" si="15"/>
        <v>1.8398613583522092</v>
      </c>
      <c r="W46" s="69">
        <f>'13.PE_MDLT'!$Q$46</f>
        <v>18.20686662257129</v>
      </c>
      <c r="X46" s="66">
        <f>'13.PE_MDLT'!$AA$46</f>
        <v>19.553767219333739</v>
      </c>
      <c r="Y46" s="53">
        <f t="shared" si="16"/>
        <v>1.346900596762449</v>
      </c>
      <c r="Z46" s="51" t="s">
        <v>56</v>
      </c>
    </row>
    <row r="47" spans="2:26" x14ac:dyDescent="0.2">
      <c r="B47" s="251">
        <f t="shared" si="3"/>
        <v>1.1792765243550463</v>
      </c>
      <c r="C47" s="251">
        <f t="shared" si="12"/>
        <v>1.966994159263237</v>
      </c>
      <c r="D47" s="251">
        <f t="shared" si="5"/>
        <v>0.78771763490819069</v>
      </c>
      <c r="E47" s="251">
        <f t="shared" si="6"/>
        <v>0.79428034440918793</v>
      </c>
      <c r="F47" s="252">
        <f t="shared" si="7"/>
        <v>1.3441727145844986</v>
      </c>
      <c r="G47" s="251">
        <f t="shared" si="8"/>
        <v>0.54989237017531067</v>
      </c>
      <c r="K47" s="51" t="s">
        <v>57</v>
      </c>
      <c r="L47" s="55" t="s">
        <v>97</v>
      </c>
      <c r="M47" s="111" t="s">
        <v>48</v>
      </c>
      <c r="N47" s="75" t="str">
        <f t="shared" si="13"/>
        <v>ALFemale0</v>
      </c>
      <c r="O47" s="104">
        <f>VLOOKUP(N47,'Appendix 3a. nax iIBGE 2020'!$E$5:$O$1935,9,FALSE)</f>
        <v>77.760000000000005</v>
      </c>
      <c r="P47" s="160">
        <f>VLOOKUP(N47,'Appendix 7. LT MOH 2019'!$D$4:$O$1704,12,FALSE)</f>
        <v>78.143558736568394</v>
      </c>
      <c r="Q47" s="75" t="str">
        <f t="shared" si="14"/>
        <v>ALFemale65-69</v>
      </c>
      <c r="R47" s="104">
        <f>VLOOKUP(Q47,'Appendix 3a. nax iIBGE 2020'!$E$5:$O$1935,9,FALSE)</f>
        <v>19.170000000000002</v>
      </c>
      <c r="S47" s="160">
        <f>VLOOKUP(Q47,'Appendix 7. LT MOH 2019'!$D$4:$O$1704,12,FALSE)</f>
        <v>18.908948635298312</v>
      </c>
      <c r="T47" s="176">
        <f>'14.AL_MDLT'!$Q$32</f>
        <v>76.964282212213348</v>
      </c>
      <c r="U47" s="66">
        <f>'14.AL_MDLT'!$AA$32</f>
        <v>78.931276371476585</v>
      </c>
      <c r="V47" s="53">
        <f t="shared" si="15"/>
        <v>1.966994159263237</v>
      </c>
      <c r="W47" s="69">
        <f>'14.AL_MDLT'!$Q$46</f>
        <v>18.114668290889124</v>
      </c>
      <c r="X47" s="66">
        <f>'14.AL_MDLT'!$AA$46</f>
        <v>19.458841005473623</v>
      </c>
      <c r="Y47" s="53">
        <f t="shared" si="16"/>
        <v>1.3441727145844986</v>
      </c>
      <c r="Z47" s="51" t="s">
        <v>57</v>
      </c>
    </row>
    <row r="48" spans="2:26" x14ac:dyDescent="0.2">
      <c r="B48" s="251">
        <f t="shared" si="3"/>
        <v>1.1022421036365699</v>
      </c>
      <c r="C48" s="251">
        <f t="shared" si="12"/>
        <v>1.8187363548113638</v>
      </c>
      <c r="D48" s="251">
        <f t="shared" si="5"/>
        <v>0.71649425117479382</v>
      </c>
      <c r="E48" s="251">
        <f t="shared" si="6"/>
        <v>0.7054169105995598</v>
      </c>
      <c r="F48" s="252">
        <f t="shared" si="7"/>
        <v>1.3294959947966376</v>
      </c>
      <c r="G48" s="251">
        <f t="shared" si="8"/>
        <v>0.6240790841970778</v>
      </c>
      <c r="K48" s="51" t="s">
        <v>52</v>
      </c>
      <c r="L48" s="55" t="s">
        <v>97</v>
      </c>
      <c r="M48" s="111" t="s">
        <v>48</v>
      </c>
      <c r="N48" s="75" t="str">
        <f t="shared" si="13"/>
        <v>SEFemale0</v>
      </c>
      <c r="O48" s="104">
        <f>VLOOKUP(N48,'Appendix 3a. nax iIBGE 2020'!$E$5:$O$1935,9,FALSE)</f>
        <v>77.91</v>
      </c>
      <c r="P48" s="160">
        <f>VLOOKUP(N48,'Appendix 7. LT MOH 2019'!$D$4:$O$1704,12,FALSE)</f>
        <v>79.175390369606021</v>
      </c>
      <c r="Q48" s="75" t="str">
        <f t="shared" si="14"/>
        <v>SEFemale65-69</v>
      </c>
      <c r="R48" s="104">
        <f>VLOOKUP(Q48,'Appendix 3a. nax iIBGE 2020'!$E$5:$O$1935,9,FALSE)</f>
        <v>18.95</v>
      </c>
      <c r="S48" s="160">
        <f>VLOOKUP(Q48,'Appendix 7. LT MOH 2019'!$D$4:$O$1704,12,FALSE)</f>
        <v>19.497904662295571</v>
      </c>
      <c r="T48" s="176">
        <f>'15.SE_MDLT'!$Q$32</f>
        <v>78.073148265969451</v>
      </c>
      <c r="U48" s="66">
        <f>'15.SE_MDLT'!$AA$32</f>
        <v>79.891884620780814</v>
      </c>
      <c r="V48" s="53">
        <f t="shared" si="15"/>
        <v>1.8187363548113638</v>
      </c>
      <c r="W48" s="69">
        <f>'15.SE_MDLT'!$Q$46</f>
        <v>18.792487751696012</v>
      </c>
      <c r="X48" s="66">
        <f>'15.SE_MDLT'!$AA$46</f>
        <v>20.121983746492649</v>
      </c>
      <c r="Y48" s="53">
        <f t="shared" si="16"/>
        <v>1.3294959947966376</v>
      </c>
      <c r="Z48" s="51" t="s">
        <v>52</v>
      </c>
    </row>
    <row r="49" spans="2:26" x14ac:dyDescent="0.2">
      <c r="B49" s="251">
        <f t="shared" si="3"/>
        <v>1.0691738209483077</v>
      </c>
      <c r="C49" s="251">
        <f t="shared" si="12"/>
        <v>1.4200633738711019</v>
      </c>
      <c r="D49" s="251">
        <f t="shared" si="5"/>
        <v>0.35088955292279422</v>
      </c>
      <c r="E49" s="251">
        <f t="shared" si="6"/>
        <v>0.75027175707895921</v>
      </c>
      <c r="F49" s="252">
        <f t="shared" si="7"/>
        <v>1.0655723111702358</v>
      </c>
      <c r="G49" s="251">
        <f t="shared" si="8"/>
        <v>0.31530055409127655</v>
      </c>
      <c r="K49" s="121" t="s">
        <v>58</v>
      </c>
      <c r="L49" s="89" t="s">
        <v>97</v>
      </c>
      <c r="M49" s="112" t="s">
        <v>48</v>
      </c>
      <c r="N49" s="90" t="str">
        <f t="shared" si="13"/>
        <v>BAFemale0</v>
      </c>
      <c r="O49" s="105">
        <f>VLOOKUP(N49,'Appendix 3a. nax iIBGE 2020'!$E$5:$O$1935,9,FALSE)</f>
        <v>79.11</v>
      </c>
      <c r="P49" s="161">
        <f>VLOOKUP(N49,'Appendix 7. LT MOH 2019'!$D$4:$O$1704,12,FALSE)</f>
        <v>80.454489361099149</v>
      </c>
      <c r="Q49" s="90" t="str">
        <f t="shared" si="14"/>
        <v>BAFemale65-69</v>
      </c>
      <c r="R49" s="105">
        <f>VLOOKUP(Q49,'Appendix 3a. nax iIBGE 2020'!$E$5:$O$1935,9,FALSE)</f>
        <v>20.21</v>
      </c>
      <c r="S49" s="161">
        <f>VLOOKUP(Q49,'Appendix 7. LT MOH 2019'!$D$4:$O$1704,12,FALSE)</f>
        <v>21.007248029785959</v>
      </c>
      <c r="T49" s="177">
        <f>'16.BA_MDLT'!$Q$32</f>
        <v>79.385315540150842</v>
      </c>
      <c r="U49" s="78">
        <f>'16.BA_MDLT'!$AA$32</f>
        <v>80.805378914021944</v>
      </c>
      <c r="V49" s="86">
        <f t="shared" si="15"/>
        <v>1.4200633738711019</v>
      </c>
      <c r="W49" s="79">
        <f>'16.BA_MDLT'!$Q$46</f>
        <v>20.256976272707</v>
      </c>
      <c r="X49" s="78">
        <f>'16.BA_MDLT'!$AA$46</f>
        <v>21.322548583877236</v>
      </c>
      <c r="Y49" s="86">
        <f t="shared" si="16"/>
        <v>1.0655723111702358</v>
      </c>
      <c r="Z49" s="51" t="s">
        <v>58</v>
      </c>
    </row>
    <row r="50" spans="2:26" x14ac:dyDescent="0.2">
      <c r="B50" s="251">
        <f t="shared" si="3"/>
        <v>0.22752406355196797</v>
      </c>
      <c r="C50" s="251">
        <f t="shared" si="12"/>
        <v>1.152539002728119</v>
      </c>
      <c r="D50" s="251">
        <f t="shared" si="5"/>
        <v>0.92501493917615107</v>
      </c>
      <c r="E50" s="251">
        <f t="shared" si="6"/>
        <v>0.18686288313784516</v>
      </c>
      <c r="F50" s="252">
        <f t="shared" si="7"/>
        <v>0.93312829697061872</v>
      </c>
      <c r="G50" s="251">
        <f t="shared" si="8"/>
        <v>0.74626541383277356</v>
      </c>
      <c r="K50" s="120" t="s">
        <v>59</v>
      </c>
      <c r="L50" s="97" t="s">
        <v>98</v>
      </c>
      <c r="M50" s="113" t="s">
        <v>48</v>
      </c>
      <c r="N50" s="99" t="str">
        <f t="shared" si="13"/>
        <v>MGFemale0</v>
      </c>
      <c r="O50" s="103">
        <f>VLOOKUP(N50,'Appendix 3a. nax iIBGE 2020'!$E$5:$O$1935,9,FALSE)</f>
        <v>81.040000000000006</v>
      </c>
      <c r="P50" s="162">
        <f>VLOOKUP(N50,'Appendix 7. LT MOH 2019'!$D$4:$O$1704,12,FALSE)</f>
        <v>80.809775968575352</v>
      </c>
      <c r="Q50" s="99" t="str">
        <f t="shared" si="14"/>
        <v>MGFemale65-69</v>
      </c>
      <c r="R50" s="103">
        <f>VLOOKUP(Q50,'Appendix 3a. nax iIBGE 2020'!$E$5:$O$1935,9,FALSE)</f>
        <v>20.87</v>
      </c>
      <c r="S50" s="162">
        <f>VLOOKUP(Q50,'Appendix 7. LT MOH 2019'!$D$4:$O$1704,12,FALSE)</f>
        <v>20.929751698036515</v>
      </c>
      <c r="T50" s="178">
        <f>'17.MG_MDLT'!$Q$32</f>
        <v>80.582251905023384</v>
      </c>
      <c r="U50" s="80">
        <f>'17.MG_MDLT'!$AA$32</f>
        <v>81.734790907751503</v>
      </c>
      <c r="V50" s="81">
        <f t="shared" si="15"/>
        <v>1.152539002728119</v>
      </c>
      <c r="W50" s="82">
        <f>'17.MG_MDLT'!$Q$46</f>
        <v>20.74288881489867</v>
      </c>
      <c r="X50" s="80">
        <f>'17.MG_MDLT'!$AA$46</f>
        <v>21.676017111869289</v>
      </c>
      <c r="Y50" s="81">
        <f t="shared" si="16"/>
        <v>0.93312829697061872</v>
      </c>
      <c r="Z50" s="120" t="s">
        <v>59</v>
      </c>
    </row>
    <row r="51" spans="2:26" x14ac:dyDescent="0.2">
      <c r="B51" s="251">
        <f t="shared" si="3"/>
        <v>1.4876665541099499</v>
      </c>
      <c r="C51" s="251">
        <f t="shared" si="12"/>
        <v>2.4802374609255509</v>
      </c>
      <c r="D51" s="251">
        <f t="shared" si="5"/>
        <v>0.99257090681560101</v>
      </c>
      <c r="E51" s="251">
        <f t="shared" si="6"/>
        <v>0.89226716304624887</v>
      </c>
      <c r="F51" s="252">
        <f t="shared" si="7"/>
        <v>1.9435756407531812</v>
      </c>
      <c r="G51" s="251">
        <f t="shared" si="8"/>
        <v>1.0513084777069324</v>
      </c>
      <c r="K51" s="51" t="s">
        <v>60</v>
      </c>
      <c r="L51" s="60" t="s">
        <v>98</v>
      </c>
      <c r="M51" s="114" t="s">
        <v>48</v>
      </c>
      <c r="N51" s="76" t="str">
        <f t="shared" si="13"/>
        <v>ESFemale0</v>
      </c>
      <c r="O51" s="104">
        <f>VLOOKUP(N51,'Appendix 3a. nax iIBGE 2020'!$E$5:$O$1935,9,FALSE)</f>
        <v>83.21</v>
      </c>
      <c r="P51" s="160">
        <f>VLOOKUP(N51,'Appendix 7. LT MOH 2019'!$D$4:$O$1704,12,FALSE)</f>
        <v>81.433840782255572</v>
      </c>
      <c r="Q51" s="76" t="str">
        <f t="shared" si="14"/>
        <v>ESFemale65-69</v>
      </c>
      <c r="R51" s="104">
        <f>VLOOKUP(Q51,'Appendix 3a. nax iIBGE 2020'!$E$5:$O$1935,9,FALSE)</f>
        <v>22.42</v>
      </c>
      <c r="S51" s="160">
        <f>VLOOKUP(Q51,'Appendix 7. LT MOH 2019'!$D$4:$O$1704,12,FALSE)</f>
        <v>21.444488190907279</v>
      </c>
      <c r="T51" s="176">
        <f>'18.ES_MDLT'!$Q$32</f>
        <v>79.946174228145622</v>
      </c>
      <c r="U51" s="66">
        <f>'18.ES_MDLT'!$AA$32</f>
        <v>82.426411689071173</v>
      </c>
      <c r="V51" s="53">
        <f t="shared" si="15"/>
        <v>2.4802374609255509</v>
      </c>
      <c r="W51" s="69">
        <f>'18.ES_MDLT'!$Q$46</f>
        <v>20.55222102786103</v>
      </c>
      <c r="X51" s="66">
        <f>'18.ES_MDLT'!$AA$46</f>
        <v>22.495796668614211</v>
      </c>
      <c r="Y51" s="53">
        <f t="shared" si="16"/>
        <v>1.9435756407531812</v>
      </c>
      <c r="Z51" s="51" t="s">
        <v>60</v>
      </c>
    </row>
    <row r="52" spans="2:26" x14ac:dyDescent="0.2">
      <c r="B52" s="251">
        <f t="shared" si="3"/>
        <v>1.5883528424198659</v>
      </c>
      <c r="C52" s="251">
        <f t="shared" si="12"/>
        <v>2.5208162269684919</v>
      </c>
      <c r="D52" s="251">
        <f t="shared" si="5"/>
        <v>0.9324633845486261</v>
      </c>
      <c r="E52" s="251">
        <f t="shared" si="6"/>
        <v>1.0428992562741648</v>
      </c>
      <c r="F52" s="252">
        <f t="shared" si="7"/>
        <v>1.8991719275163064</v>
      </c>
      <c r="G52" s="251">
        <f t="shared" si="8"/>
        <v>0.85627267124214157</v>
      </c>
      <c r="K52" s="51" t="s">
        <v>61</v>
      </c>
      <c r="L52" s="60" t="s">
        <v>98</v>
      </c>
      <c r="M52" s="114" t="s">
        <v>48</v>
      </c>
      <c r="N52" s="76" t="str">
        <f t="shared" si="13"/>
        <v>RJFemale0</v>
      </c>
      <c r="O52" s="104">
        <f>VLOOKUP(N52,'Appendix 3a. nax iIBGE 2020'!$E$5:$O$1935,9,FALSE)</f>
        <v>80.39</v>
      </c>
      <c r="P52" s="160">
        <f>VLOOKUP(N52,'Appendix 7. LT MOH 2019'!$D$4:$O$1704,12,FALSE)</f>
        <v>78.569640264949157</v>
      </c>
      <c r="Q52" s="76" t="str">
        <f t="shared" si="14"/>
        <v>RJFemale65-69</v>
      </c>
      <c r="R52" s="104">
        <f>VLOOKUP(Q52,'Appendix 3a. nax iIBGE 2020'!$E$5:$O$1935,9,FALSE)</f>
        <v>20.57</v>
      </c>
      <c r="S52" s="160">
        <f>VLOOKUP(Q52,'Appendix 7. LT MOH 2019'!$D$4:$O$1704,12,FALSE)</f>
        <v>19.652988030396308</v>
      </c>
      <c r="T52" s="176">
        <f>'19.RJ_MDLT'!$Q$32</f>
        <v>76.981287422529292</v>
      </c>
      <c r="U52" s="66">
        <f>'19.RJ_MDLT'!$AA$32</f>
        <v>79.502103649497784</v>
      </c>
      <c r="V52" s="53">
        <f t="shared" si="15"/>
        <v>2.5208162269684919</v>
      </c>
      <c r="W52" s="69">
        <f>'19.RJ_MDLT'!$Q$46</f>
        <v>18.610088774122143</v>
      </c>
      <c r="X52" s="66">
        <f>'19.RJ_MDLT'!$AA$46</f>
        <v>20.50926070163845</v>
      </c>
      <c r="Y52" s="53">
        <f t="shared" si="16"/>
        <v>1.8991719275163064</v>
      </c>
      <c r="Z52" s="51" t="s">
        <v>61</v>
      </c>
    </row>
    <row r="53" spans="2:26" x14ac:dyDescent="0.2">
      <c r="B53" s="251">
        <f t="shared" si="3"/>
        <v>0.82276231451527337</v>
      </c>
      <c r="C53" s="251">
        <f t="shared" si="12"/>
        <v>1.7635079932090889</v>
      </c>
      <c r="D53" s="251">
        <f t="shared" si="5"/>
        <v>0.94074567869381553</v>
      </c>
      <c r="E53" s="251">
        <f t="shared" si="6"/>
        <v>0.57778861619803124</v>
      </c>
      <c r="F53" s="252">
        <f t="shared" si="7"/>
        <v>1.3604513866757593</v>
      </c>
      <c r="G53" s="251">
        <f t="shared" si="8"/>
        <v>0.78266277047772803</v>
      </c>
      <c r="K53" s="51" t="s">
        <v>62</v>
      </c>
      <c r="L53" s="60" t="s">
        <v>98</v>
      </c>
      <c r="M53" s="114" t="s">
        <v>48</v>
      </c>
      <c r="N53" s="76" t="str">
        <f t="shared" si="13"/>
        <v>SPFemale0</v>
      </c>
      <c r="O53" s="104">
        <f>VLOOKUP(N53,'Appendix 3a. nax iIBGE 2020'!$E$5:$O$1935,9,FALSE)</f>
        <v>81.96</v>
      </c>
      <c r="P53" s="160">
        <f>VLOOKUP(N53,'Appendix 7. LT MOH 2019'!$D$4:$O$1704,12,FALSE)</f>
        <v>80.587858189597611</v>
      </c>
      <c r="Q53" s="76" t="str">
        <f t="shared" si="14"/>
        <v>SPFemale65-69</v>
      </c>
      <c r="R53" s="104">
        <f>VLOOKUP(Q53,'Appendix 3a. nax iIBGE 2020'!$E$5:$O$1935,9,FALSE)</f>
        <v>21.26</v>
      </c>
      <c r="S53" s="160">
        <f>VLOOKUP(Q53,'Appendix 7. LT MOH 2019'!$D$4:$O$1704,12,FALSE)</f>
        <v>20.508574316030828</v>
      </c>
      <c r="T53" s="176">
        <f>'20.SP_MDLT'!$Q$32</f>
        <v>79.765095875082338</v>
      </c>
      <c r="U53" s="66">
        <f>'20.SP_MDLT'!$AA$32</f>
        <v>81.528603868291427</v>
      </c>
      <c r="V53" s="53">
        <f t="shared" si="15"/>
        <v>1.7635079932090889</v>
      </c>
      <c r="W53" s="69">
        <f>'20.SP_MDLT'!$Q$46</f>
        <v>19.930785699832796</v>
      </c>
      <c r="X53" s="66">
        <f>'20.SP_MDLT'!$AA$46</f>
        <v>21.291237086508556</v>
      </c>
      <c r="Y53" s="53">
        <f t="shared" si="16"/>
        <v>1.3604513866757593</v>
      </c>
      <c r="Z53" s="121" t="s">
        <v>62</v>
      </c>
    </row>
    <row r="54" spans="2:26" x14ac:dyDescent="0.2">
      <c r="B54" s="251">
        <f t="shared" si="3"/>
        <v>0.22854749268660157</v>
      </c>
      <c r="C54" s="251">
        <f t="shared" si="12"/>
        <v>1.3381707244352583</v>
      </c>
      <c r="D54" s="251">
        <f t="shared" si="5"/>
        <v>1.1096232317486567</v>
      </c>
      <c r="E54" s="251">
        <f t="shared" si="6"/>
        <v>0.14927859757472817</v>
      </c>
      <c r="F54" s="252">
        <f t="shared" si="7"/>
        <v>1.0432035706418894</v>
      </c>
      <c r="G54" s="251">
        <f t="shared" si="8"/>
        <v>0.89392497306716123</v>
      </c>
      <c r="K54" s="120" t="s">
        <v>63</v>
      </c>
      <c r="L54" s="91" t="s">
        <v>99</v>
      </c>
      <c r="M54" s="115" t="s">
        <v>48</v>
      </c>
      <c r="N54" s="93" t="str">
        <f t="shared" si="13"/>
        <v>PRFemale0</v>
      </c>
      <c r="O54" s="103">
        <f>VLOOKUP(N54,'Appendix 3a. nax iIBGE 2020'!$E$5:$O$1935,9,FALSE)</f>
        <v>81.650000000000006</v>
      </c>
      <c r="P54" s="162">
        <f>VLOOKUP(N54,'Appendix 7. LT MOH 2019'!$D$4:$O$1704,12,FALSE)</f>
        <v>80.590201227361447</v>
      </c>
      <c r="Q54" s="93" t="str">
        <f t="shared" si="14"/>
        <v>PRFemale65-69</v>
      </c>
      <c r="R54" s="103">
        <f>VLOOKUP(Q54,'Appendix 3a. nax iIBGE 2020'!$E$5:$O$1935,9,FALSE)</f>
        <v>20.79</v>
      </c>
      <c r="S54" s="162">
        <f>VLOOKUP(Q54,'Appendix 7. LT MOH 2019'!$D$4:$O$1704,12,FALSE)</f>
        <v>20.470397079966929</v>
      </c>
      <c r="T54" s="178">
        <f>'21.PR_MDLT'!$Q$32</f>
        <v>80.361653734674846</v>
      </c>
      <c r="U54" s="80">
        <f>'21.PR_MDLT'!$AA$32</f>
        <v>81.699824459110104</v>
      </c>
      <c r="V54" s="81">
        <f t="shared" si="15"/>
        <v>1.3381707244352583</v>
      </c>
      <c r="W54" s="82">
        <f>'21.PR_MDLT'!$Q$46</f>
        <v>20.321118482392201</v>
      </c>
      <c r="X54" s="80">
        <f>'21.PR_MDLT'!$AA$46</f>
        <v>21.36432205303409</v>
      </c>
      <c r="Y54" s="81">
        <f t="shared" si="16"/>
        <v>1.0432035706418894</v>
      </c>
      <c r="Z54" s="120" t="s">
        <v>63</v>
      </c>
    </row>
    <row r="55" spans="2:26" x14ac:dyDescent="0.2">
      <c r="B55" s="251">
        <f t="shared" si="3"/>
        <v>-0.34731572736055227</v>
      </c>
      <c r="C55" s="251">
        <f t="shared" si="12"/>
        <v>1.4498473631709032</v>
      </c>
      <c r="D55" s="251">
        <f t="shared" si="5"/>
        <v>1.7971630905314555</v>
      </c>
      <c r="E55" s="251">
        <f t="shared" si="6"/>
        <v>-0.41553076298135849</v>
      </c>
      <c r="F55" s="252">
        <f t="shared" si="7"/>
        <v>1.194998620953406</v>
      </c>
      <c r="G55" s="251">
        <f t="shared" si="8"/>
        <v>1.6105293839347645</v>
      </c>
      <c r="K55" s="51" t="s">
        <v>64</v>
      </c>
      <c r="L55" s="62" t="s">
        <v>99</v>
      </c>
      <c r="M55" s="116" t="s">
        <v>48</v>
      </c>
      <c r="N55" s="77" t="str">
        <f t="shared" si="13"/>
        <v>SCFemale0</v>
      </c>
      <c r="O55" s="104">
        <f>VLOOKUP(N55,'Appendix 3a. nax iIBGE 2020'!$E$5:$O$1935,9,FALSE)</f>
        <v>83.49</v>
      </c>
      <c r="P55" s="160">
        <f>VLOOKUP(N55,'Appendix 7. LT MOH 2019'!$D$4:$O$1704,12,FALSE)</f>
        <v>81.440690074622523</v>
      </c>
      <c r="Q55" s="77" t="str">
        <f t="shared" si="14"/>
        <v>SCFemale65-69</v>
      </c>
      <c r="R55" s="104">
        <f>VLOOKUP(Q55,'Appendix 3a. nax iIBGE 2020'!$E$5:$O$1935,9,FALSE)</f>
        <v>22.35</v>
      </c>
      <c r="S55" s="160">
        <f>VLOOKUP(Q55,'Appendix 7. LT MOH 2019'!$D$4:$O$1704,12,FALSE)</f>
        <v>21.135879585234498</v>
      </c>
      <c r="T55" s="176">
        <f>'22.SC_MDLT'!$Q$32</f>
        <v>81.788005801983076</v>
      </c>
      <c r="U55" s="66">
        <f>'22.SC_MDLT'!$AA$32</f>
        <v>83.237853165153979</v>
      </c>
      <c r="V55" s="53">
        <f t="shared" si="15"/>
        <v>1.4498473631709032</v>
      </c>
      <c r="W55" s="69">
        <f>'22.SC_MDLT'!$Q$46</f>
        <v>21.551410348215857</v>
      </c>
      <c r="X55" s="66">
        <f>'22.SC_MDLT'!$AA$46</f>
        <v>22.746408969169263</v>
      </c>
      <c r="Y55" s="53">
        <f t="shared" si="16"/>
        <v>1.194998620953406</v>
      </c>
      <c r="Z55" s="51" t="s">
        <v>64</v>
      </c>
    </row>
    <row r="56" spans="2:26" x14ac:dyDescent="0.2">
      <c r="B56" s="251">
        <f t="shared" si="3"/>
        <v>-0.27726926391196116</v>
      </c>
      <c r="C56" s="251">
        <f t="shared" si="12"/>
        <v>1.2757620174381827</v>
      </c>
      <c r="D56" s="251">
        <f t="shared" si="5"/>
        <v>1.5530312813501439</v>
      </c>
      <c r="E56" s="251">
        <f t="shared" si="6"/>
        <v>-0.25642727703042212</v>
      </c>
      <c r="F56" s="252">
        <f t="shared" si="7"/>
        <v>1.0163107212922959</v>
      </c>
      <c r="G56" s="251">
        <f t="shared" si="8"/>
        <v>1.2727379983227181</v>
      </c>
      <c r="K56" s="121" t="s">
        <v>65</v>
      </c>
      <c r="L56" s="94" t="s">
        <v>99</v>
      </c>
      <c r="M56" s="117" t="s">
        <v>48</v>
      </c>
      <c r="N56" s="96" t="str">
        <f t="shared" si="13"/>
        <v>RSFemale0</v>
      </c>
      <c r="O56" s="105">
        <f>VLOOKUP(N56,'Appendix 3a. nax iIBGE 2020'!$E$5:$O$1935,9,FALSE)</f>
        <v>82.04</v>
      </c>
      <c r="P56" s="161">
        <f>VLOOKUP(N56,'Appendix 7. LT MOH 2019'!$D$4:$O$1704,12,FALSE)</f>
        <v>80.404765002462767</v>
      </c>
      <c r="Q56" s="96" t="str">
        <f t="shared" si="14"/>
        <v>RSFemale65-69</v>
      </c>
      <c r="R56" s="105">
        <f>VLOOKUP(Q56,'Appendix 3a. nax iIBGE 2020'!$E$5:$O$1935,9,FALSE)</f>
        <v>21.36</v>
      </c>
      <c r="S56" s="161">
        <f>VLOOKUP(Q56,'Appendix 7. LT MOH 2019'!$D$4:$O$1704,12,FALSE)</f>
        <v>20.491463466246064</v>
      </c>
      <c r="T56" s="177">
        <f>'23.RS_MDLT'!$Q$32</f>
        <v>80.682034266374728</v>
      </c>
      <c r="U56" s="78">
        <f>'23.RS_MDLT'!$AA$32</f>
        <v>81.957796283812911</v>
      </c>
      <c r="V56" s="86">
        <f t="shared" si="15"/>
        <v>1.2757620174381827</v>
      </c>
      <c r="W56" s="79">
        <f>'23.RS_MDLT'!$Q$46</f>
        <v>20.747890743276486</v>
      </c>
      <c r="X56" s="78">
        <f>'23.RS_MDLT'!$AA$46</f>
        <v>21.764201464568782</v>
      </c>
      <c r="Y56" s="86">
        <f t="shared" si="16"/>
        <v>1.0163107212922959</v>
      </c>
      <c r="Z56" s="121" t="s">
        <v>65</v>
      </c>
    </row>
    <row r="57" spans="2:26" x14ac:dyDescent="0.2">
      <c r="B57" s="251">
        <f t="shared" si="3"/>
        <v>0.58475505425192864</v>
      </c>
      <c r="C57" s="251">
        <f t="shared" si="12"/>
        <v>1.6562182853817689</v>
      </c>
      <c r="D57" s="251">
        <f t="shared" si="5"/>
        <v>1.0714632311298402</v>
      </c>
      <c r="E57" s="251">
        <f t="shared" si="6"/>
        <v>0.46159574812880422</v>
      </c>
      <c r="F57" s="252">
        <f t="shared" si="7"/>
        <v>1.2720485655939022</v>
      </c>
      <c r="G57" s="251">
        <f t="shared" si="8"/>
        <v>0.81045281746509801</v>
      </c>
      <c r="K57" s="51" t="s">
        <v>66</v>
      </c>
      <c r="L57" s="64" t="s">
        <v>100</v>
      </c>
      <c r="M57" s="118" t="s">
        <v>48</v>
      </c>
      <c r="N57" s="72" t="str">
        <f t="shared" si="13"/>
        <v>MSFemale0</v>
      </c>
      <c r="O57" s="104">
        <f>VLOOKUP(N57,'Appendix 3a. nax iIBGE 2020'!$E$5:$O$1935,9,FALSE)</f>
        <v>80.16</v>
      </c>
      <c r="P57" s="160">
        <f>VLOOKUP(N57,'Appendix 7. LT MOH 2019'!$D$4:$O$1704,12,FALSE)</f>
        <v>79.610159216635907</v>
      </c>
      <c r="Q57" s="72" t="str">
        <f t="shared" si="14"/>
        <v>MSFemale65-69</v>
      </c>
      <c r="R57" s="104">
        <f>VLOOKUP(Q57,'Appendix 3a. nax iIBGE 2020'!$E$5:$O$1935,9,FALSE)</f>
        <v>20.48</v>
      </c>
      <c r="S57" s="160">
        <f>VLOOKUP(Q57,'Appendix 7. LT MOH 2019'!$D$4:$O$1704,12,FALSE)</f>
        <v>19.998925394593414</v>
      </c>
      <c r="T57" s="176">
        <f>'24.MS_MDLT'!$Q$32</f>
        <v>79.025404162383978</v>
      </c>
      <c r="U57" s="66">
        <f>'24.MS_MDLT'!$AA$32</f>
        <v>80.681622447765747</v>
      </c>
      <c r="V57" s="53">
        <f t="shared" si="15"/>
        <v>1.6562182853817689</v>
      </c>
      <c r="W57" s="69">
        <f>'24.MS_MDLT'!$Q$46</f>
        <v>19.53732964646461</v>
      </c>
      <c r="X57" s="66">
        <f>'24.MS_MDLT'!$AA$46</f>
        <v>20.809378212058512</v>
      </c>
      <c r="Y57" s="53">
        <f t="shared" si="16"/>
        <v>1.2720485655939022</v>
      </c>
      <c r="Z57" s="120" t="s">
        <v>66</v>
      </c>
    </row>
    <row r="58" spans="2:26" x14ac:dyDescent="0.2">
      <c r="B58" s="251">
        <f t="shared" si="3"/>
        <v>2.1921657469269178</v>
      </c>
      <c r="C58" s="251">
        <f t="shared" si="12"/>
        <v>2.5813097351183814</v>
      </c>
      <c r="D58" s="251">
        <f t="shared" si="5"/>
        <v>0.38914398819146356</v>
      </c>
      <c r="E58" s="251">
        <f t="shared" si="6"/>
        <v>1.7794963099662553</v>
      </c>
      <c r="F58" s="252">
        <f t="shared" si="7"/>
        <v>1.8882801610967306</v>
      </c>
      <c r="G58" s="251">
        <f t="shared" si="8"/>
        <v>0.10878385113047528</v>
      </c>
      <c r="K58" s="51" t="s">
        <v>67</v>
      </c>
      <c r="L58" s="64" t="s">
        <v>100</v>
      </c>
      <c r="M58" s="118" t="s">
        <v>48</v>
      </c>
      <c r="N58" s="72" t="str">
        <f t="shared" si="13"/>
        <v>MTFemale0</v>
      </c>
      <c r="O58" s="104">
        <f>VLOOKUP(N58,'Appendix 3a. nax iIBGE 2020'!$E$5:$O$1935,9,FALSE)</f>
        <v>78.739999999999995</v>
      </c>
      <c r="P58" s="160">
        <f>VLOOKUP(N58,'Appendix 7. LT MOH 2019'!$D$4:$O$1704,12,FALSE)</f>
        <v>79.647055857954712</v>
      </c>
      <c r="Q58" s="72" t="str">
        <f t="shared" si="14"/>
        <v>MTFemale65-69</v>
      </c>
      <c r="R58" s="104">
        <f>VLOOKUP(Q58,'Appendix 3a. nax iIBGE 2020'!$E$5:$O$1935,9,FALSE)</f>
        <v>19.47</v>
      </c>
      <c r="S58" s="160">
        <f>VLOOKUP(Q58,'Appendix 7. LT MOH 2019'!$D$4:$O$1704,12,FALSE)</f>
        <v>20.048140258863306</v>
      </c>
      <c r="T58" s="176">
        <f>'25.MT_MDLT'!$Q$32</f>
        <v>77.454890111027794</v>
      </c>
      <c r="U58" s="66">
        <f>'25.MT_MDLT'!$AA$32</f>
        <v>80.036199846146175</v>
      </c>
      <c r="V58" s="53">
        <f t="shared" si="15"/>
        <v>2.5813097351183814</v>
      </c>
      <c r="W58" s="69">
        <f>'25.MT_MDLT'!$Q$46</f>
        <v>18.268643948897051</v>
      </c>
      <c r="X58" s="66">
        <f>'25.MT_MDLT'!$AA$46</f>
        <v>20.156924109993781</v>
      </c>
      <c r="Y58" s="53">
        <f t="shared" si="16"/>
        <v>1.8882801610967306</v>
      </c>
      <c r="Z58" s="51" t="s">
        <v>67</v>
      </c>
    </row>
    <row r="59" spans="2:26" x14ac:dyDescent="0.2">
      <c r="B59" s="251">
        <f t="shared" si="3"/>
        <v>1.0293622108158473</v>
      </c>
      <c r="C59" s="251">
        <f t="shared" si="12"/>
        <v>2.130057177212322</v>
      </c>
      <c r="D59" s="251">
        <f t="shared" si="5"/>
        <v>1.1006949663964747</v>
      </c>
      <c r="E59" s="251">
        <f t="shared" si="6"/>
        <v>0.75272464817847506</v>
      </c>
      <c r="F59" s="252">
        <f t="shared" si="7"/>
        <v>1.6641677172934344</v>
      </c>
      <c r="G59" s="251">
        <f t="shared" si="8"/>
        <v>0.91144306911495931</v>
      </c>
      <c r="K59" s="51" t="s">
        <v>68</v>
      </c>
      <c r="L59" s="64" t="s">
        <v>100</v>
      </c>
      <c r="M59" s="118" t="s">
        <v>48</v>
      </c>
      <c r="N59" s="72" t="str">
        <f t="shared" si="13"/>
        <v>GOFemale0</v>
      </c>
      <c r="O59" s="104">
        <f>VLOOKUP(N59,'Appendix 3a. nax iIBGE 2020'!$E$5:$O$1935,9,FALSE)</f>
        <v>78.2</v>
      </c>
      <c r="P59" s="160">
        <f>VLOOKUP(N59,'Appendix 7. LT MOH 2019'!$D$4:$O$1704,12,FALSE)</f>
        <v>79.317063742621229</v>
      </c>
      <c r="Q59" s="72" t="str">
        <f t="shared" si="14"/>
        <v>GOFemale65-69</v>
      </c>
      <c r="R59" s="104">
        <f>VLOOKUP(Q59,'Appendix 3a. nax iIBGE 2020'!$E$5:$O$1935,9,FALSE)</f>
        <v>18.91</v>
      </c>
      <c r="S59" s="160">
        <f>VLOOKUP(Q59,'Appendix 7. LT MOH 2019'!$D$4:$O$1704,12,FALSE)</f>
        <v>19.429635512257963</v>
      </c>
      <c r="T59" s="176">
        <f>'26.GO_MDLT'!$Q$32</f>
        <v>78.287701531805382</v>
      </c>
      <c r="U59" s="66">
        <f>'26.GO_MDLT'!$AA$32</f>
        <v>80.417758709017704</v>
      </c>
      <c r="V59" s="53">
        <f t="shared" si="15"/>
        <v>2.130057177212322</v>
      </c>
      <c r="W59" s="69">
        <f>'26.GO_MDLT'!$Q$46</f>
        <v>18.676910864079488</v>
      </c>
      <c r="X59" s="66">
        <f>'26.GO_MDLT'!$AA$46</f>
        <v>20.341078581372923</v>
      </c>
      <c r="Y59" s="53">
        <f t="shared" si="16"/>
        <v>1.6641677172934344</v>
      </c>
      <c r="Z59" s="51" t="s">
        <v>68</v>
      </c>
    </row>
    <row r="60" spans="2:26" ht="17" thickBot="1" x14ac:dyDescent="0.25">
      <c r="B60" s="251">
        <f t="shared" si="3"/>
        <v>1.6525094420581894</v>
      </c>
      <c r="C60" s="251">
        <f t="shared" si="12"/>
        <v>2.1909528446243343</v>
      </c>
      <c r="D60" s="251">
        <f t="shared" si="5"/>
        <v>0.53844340256614487</v>
      </c>
      <c r="E60" s="251">
        <f t="shared" si="6"/>
        <v>1.1564609609133321</v>
      </c>
      <c r="F60" s="252">
        <f t="shared" si="7"/>
        <v>1.7628835771591262</v>
      </c>
      <c r="G60" s="251">
        <f t="shared" si="8"/>
        <v>0.60642261624579419</v>
      </c>
      <c r="K60" s="57" t="s">
        <v>69</v>
      </c>
      <c r="L60" s="65" t="s">
        <v>100</v>
      </c>
      <c r="M60" s="119" t="s">
        <v>48</v>
      </c>
      <c r="N60" s="73" t="str">
        <f t="shared" si="13"/>
        <v>DFFemale0</v>
      </c>
      <c r="O60" s="106">
        <f>VLOOKUP(N60,'Appendix 3a. nax iIBGE 2020'!$E$5:$O$1935,9,FALSE)</f>
        <v>82.38</v>
      </c>
      <c r="P60" s="163">
        <f>VLOOKUP(N60,'Appendix 7. LT MOH 2019'!$D$4:$O$1704,12,FALSE)</f>
        <v>82.172029242866913</v>
      </c>
      <c r="Q60" s="73" t="str">
        <f t="shared" si="14"/>
        <v>DFFemale65-69</v>
      </c>
      <c r="R60" s="106">
        <f>VLOOKUP(Q60,'Appendix 3a. nax iIBGE 2020'!$E$5:$O$1935,9,FALSE)</f>
        <v>21.38</v>
      </c>
      <c r="S60" s="163">
        <f>VLOOKUP(Q60,'Appendix 7. LT MOH 2019'!$D$4:$O$1704,12,FALSE)</f>
        <v>21.090671920483995</v>
      </c>
      <c r="T60" s="179">
        <f>'27.DF_MDLT'!$Q$32</f>
        <v>80.519519800808723</v>
      </c>
      <c r="U60" s="59">
        <f>'27.DF_MDLT'!$AA$32</f>
        <v>82.710472645433057</v>
      </c>
      <c r="V60" s="58">
        <f t="shared" si="15"/>
        <v>2.1909528446243343</v>
      </c>
      <c r="W60" s="70">
        <f>'27.DF_MDLT'!$Q$46</f>
        <v>19.934210959570663</v>
      </c>
      <c r="X60" s="59">
        <f>'27.DF_MDLT'!$AA$46</f>
        <v>21.697094536729789</v>
      </c>
      <c r="Y60" s="58">
        <f t="shared" si="16"/>
        <v>1.7628835771591262</v>
      </c>
      <c r="Z60" s="57" t="s">
        <v>69</v>
      </c>
    </row>
    <row r="61" spans="2:26" x14ac:dyDescent="0.2">
      <c r="B61" s="251">
        <f t="shared" si="3"/>
        <v>1.5724219253213505</v>
      </c>
      <c r="C61" s="251">
        <f t="shared" si="12"/>
        <v>1.9636265125869556</v>
      </c>
      <c r="D61" s="251">
        <f t="shared" si="5"/>
        <v>0.39120458726560514</v>
      </c>
      <c r="E61" s="251">
        <f t="shared" si="6"/>
        <v>1.173247441820358</v>
      </c>
      <c r="F61" s="252">
        <f t="shared" si="7"/>
        <v>1.5469613641494178</v>
      </c>
      <c r="G61" s="251">
        <f t="shared" si="8"/>
        <v>0.37371392232905976</v>
      </c>
      <c r="K61" s="131" t="s">
        <v>4</v>
      </c>
      <c r="L61" s="132" t="s">
        <v>4</v>
      </c>
      <c r="M61" s="134" t="s">
        <v>47</v>
      </c>
      <c r="N61" s="132" t="str">
        <f t="shared" ref="N61:N88" si="17">_xlfn.CONCAT(K5,M61,0)</f>
        <v>BrazilMale0</v>
      </c>
      <c r="O61" s="139">
        <f>VLOOKUP(N61,'Appendix 3a. nax iIBGE 2020'!$E$5:$O$1935,9,FALSE)</f>
        <v>73.260000000000005</v>
      </c>
      <c r="P61" s="133">
        <f>VLOOKUP(N61,'Appendix 7. LT MOH 2019'!$D$4:$O$1704,12,FALSE)</f>
        <v>73.29044438751967</v>
      </c>
      <c r="Q61" s="133" t="str">
        <f>_xlfn.CONCAT(K5,M61,"65-69")</f>
        <v>BrazilMale65-69</v>
      </c>
      <c r="R61" s="139">
        <f>VLOOKUP(Q61,'Appendix 3a. nax iIBGE 2020'!$E$5:$O$1935,9,FALSE)</f>
        <v>17.25</v>
      </c>
      <c r="S61" s="133">
        <f>VLOOKUP(Q61,'Appendix 7. LT MOH 2019'!$D$4:$O$1704,12,FALSE)</f>
        <v>17.206423364606895</v>
      </c>
      <c r="T61" s="186">
        <f>'0.Brazil_MDLT'!$Q$59</f>
        <v>71.71802246219832</v>
      </c>
      <c r="U61" s="140">
        <f>'0.Brazil_MDLT'!$AA$59</f>
        <v>73.681648974785276</v>
      </c>
      <c r="V61" s="141">
        <f t="shared" ref="V61:V88" si="18">U61-T61</f>
        <v>1.9636265125869556</v>
      </c>
      <c r="W61" s="140">
        <f>'0.Brazil_MDLT'!$Q$73</f>
        <v>16.033175922786537</v>
      </c>
      <c r="X61" s="140">
        <f>'0.Brazil_MDLT'!$AA$73</f>
        <v>17.580137286935955</v>
      </c>
      <c r="Y61" s="141">
        <f t="shared" ref="Y61:Y88" si="19">X61-W61</f>
        <v>1.5469613641494178</v>
      </c>
    </row>
    <row r="62" spans="2:26" x14ac:dyDescent="0.2">
      <c r="B62" s="251">
        <f t="shared" si="3"/>
        <v>2.3824405567768707</v>
      </c>
      <c r="C62" s="251">
        <f t="shared" si="12"/>
        <v>2.6924059453677103</v>
      </c>
      <c r="D62" s="251">
        <f t="shared" si="5"/>
        <v>0.30996538859083955</v>
      </c>
      <c r="E62" s="251">
        <f t="shared" si="6"/>
        <v>1.300846074829094</v>
      </c>
      <c r="F62" s="252">
        <f t="shared" si="7"/>
        <v>1.9648129939304919</v>
      </c>
      <c r="G62" s="251">
        <f t="shared" si="8"/>
        <v>0.66396691910139793</v>
      </c>
      <c r="K62" s="51" t="s">
        <v>40</v>
      </c>
      <c r="L62" s="52" t="s">
        <v>96</v>
      </c>
      <c r="M62" s="108" t="s">
        <v>47</v>
      </c>
      <c r="N62" s="74" t="str">
        <f t="shared" si="17"/>
        <v>ROMale0</v>
      </c>
      <c r="O62" s="104">
        <f>VLOOKUP(N62,'Appendix 3a. nax iIBGE 2020'!$E$5:$O$1935,9,FALSE)</f>
        <v>69</v>
      </c>
      <c r="P62" s="160">
        <f>VLOOKUP(N62,'Appendix 7. LT MOH 2019'!$D$4:$O$1704,12,FALSE)</f>
        <v>73.712897203270558</v>
      </c>
      <c r="Q62" s="74" t="str">
        <f t="shared" ref="Q62:Q88" si="20">_xlfn.CONCAT(K62,M62,"65-69")</f>
        <v>ROMale65-69</v>
      </c>
      <c r="R62" s="104">
        <f>VLOOKUP(Q62,'Appendix 3a. nax iIBGE 2020'!$E$5:$O$1935,9,FALSE)</f>
        <v>15.11</v>
      </c>
      <c r="S62" s="160">
        <f>VLOOKUP(Q62,'Appendix 7. LT MOH 2019'!$D$4:$O$1704,12,FALSE)</f>
        <v>16.625230634099964</v>
      </c>
      <c r="T62" s="176">
        <f>'1.RO_MDLT'!$Q$59</f>
        <v>71.330456646493687</v>
      </c>
      <c r="U62" s="66">
        <f>'1.RO_MDLT'!$AA$59</f>
        <v>74.022862591861397</v>
      </c>
      <c r="V62" s="53">
        <f t="shared" si="18"/>
        <v>2.6924059453677103</v>
      </c>
      <c r="W62" s="69">
        <f>'1.RO_MDLT'!$Q$73</f>
        <v>15.32438455927087</v>
      </c>
      <c r="X62" s="66">
        <f>'1.RO_MDLT'!$AA$73</f>
        <v>17.289197553201362</v>
      </c>
      <c r="Y62" s="53">
        <f t="shared" si="19"/>
        <v>1.9648129939304919</v>
      </c>
      <c r="Z62" s="51" t="s">
        <v>40</v>
      </c>
    </row>
    <row r="63" spans="2:26" x14ac:dyDescent="0.2">
      <c r="B63" s="251">
        <f t="shared" si="3"/>
        <v>1.902510651979199</v>
      </c>
      <c r="C63" s="251">
        <f t="shared" si="12"/>
        <v>2.5838905561343353</v>
      </c>
      <c r="D63" s="251">
        <f t="shared" si="5"/>
        <v>0.68137990415513627</v>
      </c>
      <c r="E63" s="251">
        <f t="shared" si="6"/>
        <v>1.4985490435403204</v>
      </c>
      <c r="F63" s="252">
        <f t="shared" si="7"/>
        <v>1.9374529487166203</v>
      </c>
      <c r="G63" s="251">
        <f t="shared" si="8"/>
        <v>0.43890390517629996</v>
      </c>
      <c r="K63" s="51" t="s">
        <v>41</v>
      </c>
      <c r="L63" s="52" t="s">
        <v>96</v>
      </c>
      <c r="M63" s="108" t="s">
        <v>47</v>
      </c>
      <c r="N63" s="74" t="str">
        <f t="shared" si="17"/>
        <v>ACMale0</v>
      </c>
      <c r="O63" s="104">
        <f>VLOOKUP(N63,'Appendix 3a. nax iIBGE 2020'!$E$5:$O$1935,9,FALSE)</f>
        <v>71.87</v>
      </c>
      <c r="P63" s="160">
        <f>VLOOKUP(N63,'Appendix 7. LT MOH 2019'!$D$4:$O$1704,12,FALSE)</f>
        <v>71.485928103706712</v>
      </c>
      <c r="Q63" s="74" t="str">
        <f t="shared" si="20"/>
        <v>ACMale65-69</v>
      </c>
      <c r="R63" s="104">
        <f>VLOOKUP(Q63,'Appendix 3a. nax iIBGE 2020'!$E$5:$O$1935,9,FALSE)</f>
        <v>16.850000000000001</v>
      </c>
      <c r="S63" s="160">
        <f>VLOOKUP(Q63,'Appendix 7. LT MOH 2019'!$D$4:$O$1704,12,FALSE)</f>
        <v>16.386119661939411</v>
      </c>
      <c r="T63" s="176">
        <f>'2.AC_MDLT'!$Q$59</f>
        <v>69.583417451727513</v>
      </c>
      <c r="U63" s="66">
        <f>'2.AC_MDLT'!$AA$59</f>
        <v>72.167308007861848</v>
      </c>
      <c r="V63" s="53">
        <f t="shared" si="18"/>
        <v>2.5838905561343353</v>
      </c>
      <c r="W63" s="69">
        <f>'2.AC_MDLT'!$Q$73</f>
        <v>14.88757061839909</v>
      </c>
      <c r="X63" s="66">
        <f>'2.AC_MDLT'!$AA$73</f>
        <v>16.825023567115711</v>
      </c>
      <c r="Y63" s="53">
        <f t="shared" si="19"/>
        <v>1.9374529487166203</v>
      </c>
      <c r="Z63" s="51" t="s">
        <v>41</v>
      </c>
    </row>
    <row r="64" spans="2:26" x14ac:dyDescent="0.2">
      <c r="B64" s="251">
        <f t="shared" si="3"/>
        <v>3.4151769100686238</v>
      </c>
      <c r="C64" s="251">
        <f t="shared" si="12"/>
        <v>3.4678828214778719</v>
      </c>
      <c r="D64" s="251">
        <f t="shared" si="5"/>
        <v>5.2705911409248074E-2</v>
      </c>
      <c r="E64" s="251">
        <f t="shared" si="6"/>
        <v>3.3295478230409401</v>
      </c>
      <c r="F64" s="252">
        <f t="shared" si="7"/>
        <v>2.7777774953076264</v>
      </c>
      <c r="G64" s="251">
        <f t="shared" si="8"/>
        <v>-0.55177032773331369</v>
      </c>
      <c r="K64" s="51" t="s">
        <v>42</v>
      </c>
      <c r="L64" s="52" t="s">
        <v>96</v>
      </c>
      <c r="M64" s="108" t="s">
        <v>47</v>
      </c>
      <c r="N64" s="74" t="str">
        <f t="shared" si="17"/>
        <v>AMMale0</v>
      </c>
      <c r="O64" s="104">
        <f>VLOOKUP(N64,'Appendix 3a. nax iIBGE 2020'!$E$5:$O$1935,9,FALSE)</f>
        <v>69.47</v>
      </c>
      <c r="P64" s="160">
        <f>VLOOKUP(N64,'Appendix 7. LT MOH 2019'!$D$4:$O$1704,12,FALSE)</f>
        <v>71.900392931620075</v>
      </c>
      <c r="Q64" s="74" t="str">
        <f t="shared" si="20"/>
        <v>AMMale65-69</v>
      </c>
      <c r="R64" s="104">
        <f>VLOOKUP(Q64,'Appendix 3a. nax iIBGE 2020'!$E$5:$O$1935,9,FALSE)</f>
        <v>15.72</v>
      </c>
      <c r="S64" s="160">
        <f>VLOOKUP(Q64,'Appendix 7. LT MOH 2019'!$D$4:$O$1704,12,FALSE)</f>
        <v>16.449318692589454</v>
      </c>
      <c r="T64" s="176">
        <f>'3.AM_MDLT'!$Q$59</f>
        <v>68.485216021551452</v>
      </c>
      <c r="U64" s="66">
        <f>'3.AM_MDLT'!$AA$59</f>
        <v>71.953098843029323</v>
      </c>
      <c r="V64" s="53">
        <f t="shared" si="18"/>
        <v>3.4678828214778719</v>
      </c>
      <c r="W64" s="69">
        <f>'3.AM_MDLT'!$Q$73</f>
        <v>13.119770869548514</v>
      </c>
      <c r="X64" s="66">
        <f>'3.AM_MDLT'!$AA$73</f>
        <v>15.89754836485614</v>
      </c>
      <c r="Y64" s="53">
        <f t="shared" si="19"/>
        <v>2.7777774953076264</v>
      </c>
      <c r="Z64" s="51" t="s">
        <v>42</v>
      </c>
    </row>
    <row r="65" spans="2:26" x14ac:dyDescent="0.2">
      <c r="B65" s="251">
        <f t="shared" si="3"/>
        <v>2.431735534359234</v>
      </c>
      <c r="C65" s="251">
        <f t="shared" si="12"/>
        <v>3.7695592250110082</v>
      </c>
      <c r="D65" s="251">
        <f t="shared" si="5"/>
        <v>1.3378236906517742</v>
      </c>
      <c r="E65" s="251">
        <f t="shared" si="6"/>
        <v>1.9462503299052756</v>
      </c>
      <c r="F65" s="252">
        <f t="shared" si="7"/>
        <v>2.8099271295105943</v>
      </c>
      <c r="G65" s="251">
        <f t="shared" si="8"/>
        <v>0.86367679960531873</v>
      </c>
      <c r="K65" s="51" t="s">
        <v>43</v>
      </c>
      <c r="L65" s="52" t="s">
        <v>96</v>
      </c>
      <c r="M65" s="108" t="s">
        <v>47</v>
      </c>
      <c r="N65" s="74" t="str">
        <f t="shared" si="17"/>
        <v>RRMale0</v>
      </c>
      <c r="O65" s="104">
        <f>VLOOKUP(N65,'Appendix 3a. nax iIBGE 2020'!$E$5:$O$1935,9,FALSE)</f>
        <v>70.36</v>
      </c>
      <c r="P65" s="160">
        <f>VLOOKUP(N65,'Appendix 7. LT MOH 2019'!$D$4:$O$1704,12,FALSE)</f>
        <v>70.6596297586715</v>
      </c>
      <c r="Q65" s="74" t="str">
        <f t="shared" si="20"/>
        <v>RRMale65-69</v>
      </c>
      <c r="R65" s="104">
        <f>VLOOKUP(Q65,'Appendix 3a. nax iIBGE 2020'!$E$5:$O$1935,9,FALSE)</f>
        <v>15.81</v>
      </c>
      <c r="S65" s="160">
        <f>VLOOKUP(Q65,'Appendix 7. LT MOH 2019'!$D$4:$O$1704,12,FALSE)</f>
        <v>15.684509484295152</v>
      </c>
      <c r="T65" s="176">
        <f>'4.RR_MDLT'!$Q$59</f>
        <v>68.227894224312266</v>
      </c>
      <c r="U65" s="66">
        <f>'4.RR_MDLT'!$AA$59</f>
        <v>71.997453449323274</v>
      </c>
      <c r="V65" s="53">
        <f t="shared" si="18"/>
        <v>3.7695592250110082</v>
      </c>
      <c r="W65" s="69">
        <f>'4.RR_MDLT'!$Q$73</f>
        <v>13.738259154389876</v>
      </c>
      <c r="X65" s="66">
        <f>'4.RR_MDLT'!$AA$73</f>
        <v>16.548186283900471</v>
      </c>
      <c r="Y65" s="53">
        <f t="shared" si="19"/>
        <v>2.8099271295105943</v>
      </c>
      <c r="Z65" s="51" t="s">
        <v>43</v>
      </c>
    </row>
    <row r="66" spans="2:26" x14ac:dyDescent="0.2">
      <c r="B66" s="251">
        <f t="shared" si="3"/>
        <v>2.8094340072426007</v>
      </c>
      <c r="C66" s="251">
        <f t="shared" si="12"/>
        <v>2.2146615625022292</v>
      </c>
      <c r="D66" s="251">
        <f t="shared" si="5"/>
        <v>-0.5947724447403715</v>
      </c>
      <c r="E66" s="251">
        <f t="shared" si="6"/>
        <v>2.7042831558690299</v>
      </c>
      <c r="F66" s="252">
        <f t="shared" si="7"/>
        <v>1.7651342153012681</v>
      </c>
      <c r="G66" s="251">
        <f t="shared" si="8"/>
        <v>-0.93914894056776177</v>
      </c>
      <c r="K66" s="51" t="s">
        <v>44</v>
      </c>
      <c r="L66" s="52" t="s">
        <v>96</v>
      </c>
      <c r="M66" s="108" t="s">
        <v>47</v>
      </c>
      <c r="N66" s="74" t="str">
        <f t="shared" si="17"/>
        <v>PAMale0</v>
      </c>
      <c r="O66" s="104">
        <f>VLOOKUP(N66,'Appendix 3a. nax iIBGE 2020'!$E$5:$O$1935,9,FALSE)</f>
        <v>69</v>
      </c>
      <c r="P66" s="160">
        <f>VLOOKUP(N66,'Appendix 7. LT MOH 2019'!$D$4:$O$1704,12,FALSE)</f>
        <v>72.563683915569612</v>
      </c>
      <c r="Q66" s="74" t="str">
        <f t="shared" si="20"/>
        <v>PAMale65-69</v>
      </c>
      <c r="R66" s="104">
        <f>VLOOKUP(Q66,'Appendix 3a. nax iIBGE 2020'!$E$5:$O$1935,9,FALSE)</f>
        <v>15.67</v>
      </c>
      <c r="S66" s="160">
        <f>VLOOKUP(Q66,'Appendix 7. LT MOH 2019'!$D$4:$O$1704,12,FALSE)</f>
        <v>16.946750222469088</v>
      </c>
      <c r="T66" s="176">
        <f>'5.PA_MDLT'!$Q$59</f>
        <v>69.754249908327012</v>
      </c>
      <c r="U66" s="66">
        <f>'5.PA_MDLT'!$AA$59</f>
        <v>71.968911470829241</v>
      </c>
      <c r="V66" s="53">
        <f t="shared" si="18"/>
        <v>2.2146615625022292</v>
      </c>
      <c r="W66" s="69">
        <f>'5.PA_MDLT'!$Q$73</f>
        <v>14.242467066600058</v>
      </c>
      <c r="X66" s="66">
        <f>'5.PA_MDLT'!$AA$73</f>
        <v>16.007601281901326</v>
      </c>
      <c r="Y66" s="53">
        <f t="shared" si="19"/>
        <v>1.7651342153012681</v>
      </c>
      <c r="Z66" s="51" t="s">
        <v>44</v>
      </c>
    </row>
    <row r="67" spans="2:26" x14ac:dyDescent="0.2">
      <c r="B67" s="251">
        <f t="shared" si="3"/>
        <v>3.9681589056949917</v>
      </c>
      <c r="C67" s="251">
        <f t="shared" si="12"/>
        <v>4.2924206915578935</v>
      </c>
      <c r="D67" s="251">
        <f t="shared" si="5"/>
        <v>0.32426178586290177</v>
      </c>
      <c r="E67" s="251">
        <f t="shared" si="6"/>
        <v>3.4646510041723317</v>
      </c>
      <c r="F67" s="252">
        <f t="shared" si="7"/>
        <v>3.5459197919517642</v>
      </c>
      <c r="G67" s="251">
        <f t="shared" si="8"/>
        <v>8.1268787779432472E-2</v>
      </c>
      <c r="K67" s="51" t="s">
        <v>45</v>
      </c>
      <c r="L67" s="52" t="s">
        <v>96</v>
      </c>
      <c r="M67" s="108" t="s">
        <v>47</v>
      </c>
      <c r="N67" s="74" t="str">
        <f t="shared" si="17"/>
        <v>APMale0</v>
      </c>
      <c r="O67" s="104">
        <f>VLOOKUP(N67,'Appendix 3a. nax iIBGE 2020'!$E$5:$O$1935,9,FALSE)</f>
        <v>72.41</v>
      </c>
      <c r="P67" s="160">
        <f>VLOOKUP(N67,'Appendix 7. LT MOH 2019'!$D$4:$O$1704,12,FALSE)</f>
        <v>72.410007541587106</v>
      </c>
      <c r="Q67" s="74" t="str">
        <f t="shared" si="20"/>
        <v>APMale65-69</v>
      </c>
      <c r="R67" s="104">
        <f>VLOOKUP(Q67,'Appendix 3a. nax iIBGE 2020'!$E$5:$O$1935,9,FALSE)</f>
        <v>17.25</v>
      </c>
      <c r="S67" s="160">
        <f>VLOOKUP(Q67,'Appendix 7. LT MOH 2019'!$D$4:$O$1704,12,FALSE)</f>
        <v>17.482948019045192</v>
      </c>
      <c r="T67" s="176">
        <f>'6.AP_MDLT'!$Q$59</f>
        <v>68.441848635892114</v>
      </c>
      <c r="U67" s="66">
        <f>'6.AP_MDLT'!$AA$59</f>
        <v>72.734269327450008</v>
      </c>
      <c r="V67" s="53">
        <f t="shared" si="18"/>
        <v>4.2924206915578935</v>
      </c>
      <c r="W67" s="69">
        <f>'6.AP_MDLT'!$Q$73</f>
        <v>14.018297014872861</v>
      </c>
      <c r="X67" s="66">
        <f>'6.AP_MDLT'!$AA$73</f>
        <v>17.564216806824625</v>
      </c>
      <c r="Y67" s="53">
        <f t="shared" si="19"/>
        <v>3.5459197919517642</v>
      </c>
      <c r="Z67" s="51" t="s">
        <v>45</v>
      </c>
    </row>
    <row r="68" spans="2:26" x14ac:dyDescent="0.2">
      <c r="B68" s="251">
        <f t="shared" si="3"/>
        <v>1.501774674989548</v>
      </c>
      <c r="C68" s="251">
        <f t="shared" si="12"/>
        <v>2.0553155668022072</v>
      </c>
      <c r="D68" s="251">
        <f t="shared" si="5"/>
        <v>0.5535408918126592</v>
      </c>
      <c r="E68" s="251">
        <f t="shared" si="6"/>
        <v>1.3112090395107323</v>
      </c>
      <c r="F68" s="252">
        <f t="shared" si="7"/>
        <v>1.5957819214345328</v>
      </c>
      <c r="G68" s="251">
        <f t="shared" si="8"/>
        <v>0.28457288192380048</v>
      </c>
      <c r="K68" s="121" t="s">
        <v>46</v>
      </c>
      <c r="L68" s="83" t="s">
        <v>96</v>
      </c>
      <c r="M68" s="109" t="s">
        <v>47</v>
      </c>
      <c r="N68" s="74" t="str">
        <f t="shared" si="17"/>
        <v>TOMale0</v>
      </c>
      <c r="O68" s="105">
        <f>VLOOKUP(N68,'Appendix 3a. nax iIBGE 2020'!$E$5:$O$1935,9,FALSE)</f>
        <v>71.44</v>
      </c>
      <c r="P68" s="161">
        <f>VLOOKUP(N68,'Appendix 7. LT MOH 2019'!$D$4:$O$1704,12,FALSE)</f>
        <v>73.811474256814151</v>
      </c>
      <c r="Q68" s="85" t="str">
        <f t="shared" si="20"/>
        <v>TOMale65-69</v>
      </c>
      <c r="R68" s="105">
        <f>VLOOKUP(Q68,'Appendix 3a. nax iIBGE 2020'!$E$5:$O$1935,9,FALSE)</f>
        <v>16.850000000000001</v>
      </c>
      <c r="S68" s="161">
        <f>VLOOKUP(Q68,'Appendix 7. LT MOH 2019'!$D$4:$O$1704,12,FALSE)</f>
        <v>17.901573721762254</v>
      </c>
      <c r="T68" s="177">
        <f>'7.TO_MDLT'!$Q$59</f>
        <v>72.309699581824603</v>
      </c>
      <c r="U68" s="78">
        <f>'7.TO_MDLT'!$AA$59</f>
        <v>74.36501514862681</v>
      </c>
      <c r="V68" s="86">
        <f t="shared" si="18"/>
        <v>2.0553155668022072</v>
      </c>
      <c r="W68" s="79">
        <f>'7.TO_MDLT'!$Q$73</f>
        <v>16.590364682251522</v>
      </c>
      <c r="X68" s="78">
        <f>'7.TO_MDLT'!$AA$73</f>
        <v>18.186146603686055</v>
      </c>
      <c r="Y68" s="86">
        <f t="shared" si="19"/>
        <v>1.5957819214345328</v>
      </c>
      <c r="Z68" s="121" t="s">
        <v>46</v>
      </c>
    </row>
    <row r="69" spans="2:26" x14ac:dyDescent="0.2">
      <c r="B69" s="251">
        <f t="shared" si="3"/>
        <v>2.928357260140686</v>
      </c>
      <c r="C69" s="251">
        <f t="shared" si="12"/>
        <v>1.4558334530952948</v>
      </c>
      <c r="D69" s="251">
        <f t="shared" si="5"/>
        <v>-1.4725238070453912</v>
      </c>
      <c r="E69" s="251">
        <f t="shared" si="6"/>
        <v>2.2798139104848669</v>
      </c>
      <c r="F69" s="252">
        <f t="shared" si="7"/>
        <v>1.2136520003768343</v>
      </c>
      <c r="G69" s="251">
        <f t="shared" si="8"/>
        <v>-1.0661619101080326</v>
      </c>
      <c r="K69" s="120" t="s">
        <v>50</v>
      </c>
      <c r="L69" s="55" t="s">
        <v>97</v>
      </c>
      <c r="M69" s="110" t="s">
        <v>47</v>
      </c>
      <c r="N69" s="88" t="str">
        <f t="shared" si="17"/>
        <v>MAMale0</v>
      </c>
      <c r="O69" s="103">
        <f>VLOOKUP(N69,'Appendix 3a. nax iIBGE 2020'!$E$5:$O$1935,9,FALSE)</f>
        <v>67.959999999999994</v>
      </c>
      <c r="P69" s="162">
        <f>VLOOKUP(N69,'Appendix 7. LT MOH 2019'!$D$4:$O$1704,12,FALSE)</f>
        <v>73.660131999264607</v>
      </c>
      <c r="Q69" s="88" t="str">
        <f t="shared" si="20"/>
        <v>MAMale65-69</v>
      </c>
      <c r="R69" s="103">
        <f>VLOOKUP(Q69,'Appendix 3a. nax iIBGE 2020'!$E$5:$O$1935,9,FALSE)</f>
        <v>15.41</v>
      </c>
      <c r="S69" s="162">
        <f>VLOOKUP(Q69,'Appendix 7. LT MOH 2019'!$D$4:$O$1704,12,FALSE)</f>
        <v>17.820202712910785</v>
      </c>
      <c r="T69" s="178">
        <f>'8.MA_MDLT'!$Q$59</f>
        <v>70.731774739123921</v>
      </c>
      <c r="U69" s="80">
        <f>'8.MA_MDLT'!$AA$59</f>
        <v>72.187608192219216</v>
      </c>
      <c r="V69" s="81">
        <f t="shared" si="18"/>
        <v>1.4558334530952948</v>
      </c>
      <c r="W69" s="82">
        <f>'8.MA_MDLT'!$Q$73</f>
        <v>15.540388802425918</v>
      </c>
      <c r="X69" s="80">
        <f>'8.MA_MDLT'!$AA$73</f>
        <v>16.754040802802752</v>
      </c>
      <c r="Y69" s="81">
        <f t="shared" si="19"/>
        <v>1.2136520003768343</v>
      </c>
      <c r="Z69" s="51" t="s">
        <v>50</v>
      </c>
    </row>
    <row r="70" spans="2:26" x14ac:dyDescent="0.2">
      <c r="B70" s="251">
        <f t="shared" ref="B70:B90" si="21">P70-T70</f>
        <v>2.0019628062863291</v>
      </c>
      <c r="C70" s="251">
        <f t="shared" si="12"/>
        <v>1.6278088358050411</v>
      </c>
      <c r="D70" s="251">
        <f t="shared" ref="D70:D90" si="22">C70-B70</f>
        <v>-0.37415397048128796</v>
      </c>
      <c r="E70" s="251">
        <f t="shared" ref="E70:E90" si="23">S70-W70</f>
        <v>1.2001862921009696</v>
      </c>
      <c r="F70" s="252">
        <f t="shared" ref="F70:F90" si="24">Y70</f>
        <v>1.274061999664994</v>
      </c>
      <c r="G70" s="251">
        <f t="shared" ref="G70:G90" si="25">F70-E70</f>
        <v>7.3875707564024395E-2</v>
      </c>
      <c r="K70" s="51" t="s">
        <v>51</v>
      </c>
      <c r="L70" s="55" t="s">
        <v>97</v>
      </c>
      <c r="M70" s="111" t="s">
        <v>47</v>
      </c>
      <c r="N70" s="75" t="str">
        <f t="shared" si="17"/>
        <v>PIMale0</v>
      </c>
      <c r="O70" s="104">
        <f>VLOOKUP(N70,'Appendix 3a. nax iIBGE 2020'!$E$5:$O$1935,9,FALSE)</f>
        <v>67.47</v>
      </c>
      <c r="P70" s="160">
        <f>VLOOKUP(N70,'Appendix 7. LT MOH 2019'!$D$4:$O$1704,12,FALSE)</f>
        <v>72.53425777945823</v>
      </c>
      <c r="Q70" s="75" t="str">
        <f t="shared" si="20"/>
        <v>PIMale65-69</v>
      </c>
      <c r="R70" s="104">
        <f>VLOOKUP(Q70,'Appendix 3a. nax iIBGE 2020'!$E$5:$O$1935,9,FALSE)</f>
        <v>14.75</v>
      </c>
      <c r="S70" s="160">
        <f>VLOOKUP(Q70,'Appendix 7. LT MOH 2019'!$D$4:$O$1704,12,FALSE)</f>
        <v>16.613132219200985</v>
      </c>
      <c r="T70" s="176">
        <f>'9.PI_MDLT'!$Q$59</f>
        <v>70.532294973171901</v>
      </c>
      <c r="U70" s="66">
        <f>'9.PI_MDLT'!$AA$59</f>
        <v>72.160103808976942</v>
      </c>
      <c r="V70" s="53">
        <f t="shared" si="18"/>
        <v>1.6278088358050411</v>
      </c>
      <c r="W70" s="69">
        <f>'9.PI_MDLT'!$Q$73</f>
        <v>15.412945927100015</v>
      </c>
      <c r="X70" s="66">
        <f>'9.PI_MDLT'!$AA$73</f>
        <v>16.687007926765009</v>
      </c>
      <c r="Y70" s="53">
        <f t="shared" si="19"/>
        <v>1.274061999664994</v>
      </c>
      <c r="Z70" s="51" t="s">
        <v>51</v>
      </c>
    </row>
    <row r="71" spans="2:26" x14ac:dyDescent="0.2">
      <c r="B71" s="251">
        <f t="shared" si="21"/>
        <v>3.0248529996293883</v>
      </c>
      <c r="C71" s="251">
        <f t="shared" si="12"/>
        <v>2.4671998105336996</v>
      </c>
      <c r="D71" s="251">
        <f t="shared" si="22"/>
        <v>-0.55765318909568862</v>
      </c>
      <c r="E71" s="251">
        <f t="shared" si="23"/>
        <v>1.6875572535640995</v>
      </c>
      <c r="F71" s="252">
        <f t="shared" si="24"/>
        <v>1.9925278597523981</v>
      </c>
      <c r="G71" s="251">
        <f t="shared" si="25"/>
        <v>0.30497060618829863</v>
      </c>
      <c r="K71" s="51" t="s">
        <v>53</v>
      </c>
      <c r="L71" s="55" t="s">
        <v>97</v>
      </c>
      <c r="M71" s="111" t="s">
        <v>47</v>
      </c>
      <c r="N71" s="75" t="str">
        <f t="shared" si="17"/>
        <v>CEMale0</v>
      </c>
      <c r="O71" s="104">
        <f>VLOOKUP(N71,'Appendix 3a. nax iIBGE 2020'!$E$5:$O$1935,9,FALSE)</f>
        <v>70.75</v>
      </c>
      <c r="P71" s="160">
        <f>VLOOKUP(N71,'Appendix 7. LT MOH 2019'!$D$4:$O$1704,12,FALSE)</f>
        <v>73.247273384807116</v>
      </c>
      <c r="Q71" s="75" t="str">
        <f t="shared" si="20"/>
        <v>CEMale65-69</v>
      </c>
      <c r="R71" s="104">
        <f>VLOOKUP(Q71,'Appendix 3a. nax iIBGE 2020'!$E$5:$O$1935,9,FALSE)</f>
        <v>16.579999999999998</v>
      </c>
      <c r="S71" s="160">
        <f>VLOOKUP(Q71,'Appendix 7. LT MOH 2019'!$D$4:$O$1704,12,FALSE)</f>
        <v>17.417137933642316</v>
      </c>
      <c r="T71" s="176">
        <f>'10.CE_MDLT'!$Q$59</f>
        <v>70.222420385177728</v>
      </c>
      <c r="U71" s="66">
        <f>'10.CE_MDLT'!$AA$59</f>
        <v>72.689620195711427</v>
      </c>
      <c r="V71" s="53">
        <f t="shared" si="18"/>
        <v>2.4671998105336996</v>
      </c>
      <c r="W71" s="69">
        <f>'10.CE_MDLT'!$Q$73</f>
        <v>15.729580680078216</v>
      </c>
      <c r="X71" s="66">
        <f>'10.CE_MDLT'!$AA$73</f>
        <v>17.722108539830614</v>
      </c>
      <c r="Y71" s="53">
        <f t="shared" si="19"/>
        <v>1.9925278597523981</v>
      </c>
      <c r="Z71" s="51" t="s">
        <v>53</v>
      </c>
    </row>
    <row r="72" spans="2:26" x14ac:dyDescent="0.2">
      <c r="B72" s="251">
        <f t="shared" si="21"/>
        <v>1.2536459987258581</v>
      </c>
      <c r="C72" s="251">
        <f t="shared" si="12"/>
        <v>1.8389399179782657</v>
      </c>
      <c r="D72" s="251">
        <f t="shared" si="22"/>
        <v>0.58529391925240759</v>
      </c>
      <c r="E72" s="251">
        <f t="shared" si="23"/>
        <v>0.91401413538109466</v>
      </c>
      <c r="F72" s="252">
        <f t="shared" si="24"/>
        <v>1.395913498287257</v>
      </c>
      <c r="G72" s="251">
        <f t="shared" si="25"/>
        <v>0.48189936290616231</v>
      </c>
      <c r="K72" s="51" t="s">
        <v>54</v>
      </c>
      <c r="L72" s="55" t="s">
        <v>97</v>
      </c>
      <c r="M72" s="111" t="s">
        <v>47</v>
      </c>
      <c r="N72" s="75" t="str">
        <f t="shared" si="17"/>
        <v>RNMale0</v>
      </c>
      <c r="O72" s="104">
        <f>VLOOKUP(N72,'Appendix 3a. nax iIBGE 2020'!$E$5:$O$1935,9,FALSE)</f>
        <v>72.599999999999994</v>
      </c>
      <c r="P72" s="160">
        <f>VLOOKUP(N72,'Appendix 7. LT MOH 2019'!$D$4:$O$1704,12,FALSE)</f>
        <v>72.990475933985081</v>
      </c>
      <c r="Q72" s="75" t="str">
        <f t="shared" si="20"/>
        <v>RNMale65-69</v>
      </c>
      <c r="R72" s="104">
        <f>VLOOKUP(Q72,'Appendix 3a. nax iIBGE 2020'!$E$5:$O$1935,9,FALSE)</f>
        <v>16.97</v>
      </c>
      <c r="S72" s="160">
        <f>VLOOKUP(Q72,'Appendix 7. LT MOH 2019'!$D$4:$O$1704,12,FALSE)</f>
        <v>17.314155153070377</v>
      </c>
      <c r="T72" s="176">
        <f>'11.RN_MDLT'!$Q$59</f>
        <v>71.736829935259223</v>
      </c>
      <c r="U72" s="66">
        <f>'11.RN_MDLT'!$AA$59</f>
        <v>73.575769853237489</v>
      </c>
      <c r="V72" s="53">
        <f t="shared" si="18"/>
        <v>1.8389399179782657</v>
      </c>
      <c r="W72" s="69">
        <f>'11.RN_MDLT'!$Q$73</f>
        <v>16.400141017689283</v>
      </c>
      <c r="X72" s="66">
        <f>'11.RN_MDLT'!$AA$73</f>
        <v>17.79605451597654</v>
      </c>
      <c r="Y72" s="53">
        <f t="shared" si="19"/>
        <v>1.395913498287257</v>
      </c>
      <c r="Z72" s="51" t="s">
        <v>54</v>
      </c>
    </row>
    <row r="73" spans="2:26" x14ac:dyDescent="0.2">
      <c r="B73" s="251">
        <f t="shared" si="21"/>
        <v>1.580357381567282</v>
      </c>
      <c r="C73" s="251">
        <f t="shared" si="12"/>
        <v>1.6512904664802051</v>
      </c>
      <c r="D73" s="251">
        <f t="shared" si="22"/>
        <v>7.093308491292305E-2</v>
      </c>
      <c r="E73" s="251">
        <f t="shared" si="23"/>
        <v>0.97243393690947144</v>
      </c>
      <c r="F73" s="252">
        <f t="shared" si="24"/>
        <v>1.2006836771322931</v>
      </c>
      <c r="G73" s="251">
        <f t="shared" si="25"/>
        <v>0.22824974022282163</v>
      </c>
      <c r="K73" s="51" t="s">
        <v>55</v>
      </c>
      <c r="L73" s="55" t="s">
        <v>97</v>
      </c>
      <c r="M73" s="111" t="s">
        <v>47</v>
      </c>
      <c r="N73" s="75" t="str">
        <f t="shared" si="17"/>
        <v>PBMale0</v>
      </c>
      <c r="O73" s="104">
        <f>VLOOKUP(N73,'Appendix 3a. nax iIBGE 2020'!$E$5:$O$1935,9,FALSE)</f>
        <v>70.47</v>
      </c>
      <c r="P73" s="160">
        <f>VLOOKUP(N73,'Appendix 7. LT MOH 2019'!$D$4:$O$1704,12,FALSE)</f>
        <v>72.825997299020628</v>
      </c>
      <c r="Q73" s="75" t="str">
        <f t="shared" si="20"/>
        <v>PBMale65-69</v>
      </c>
      <c r="R73" s="104">
        <f>VLOOKUP(Q73,'Appendix 3a. nax iIBGE 2020'!$E$5:$O$1935,9,FALSE)</f>
        <v>16.510000000000002</v>
      </c>
      <c r="S73" s="160">
        <f>VLOOKUP(Q73,'Appendix 7. LT MOH 2019'!$D$4:$O$1704,12,FALSE)</f>
        <v>17.158471362844221</v>
      </c>
      <c r="T73" s="176">
        <f>'12.PB_MDLT'!$Q$59</f>
        <v>71.245639917453346</v>
      </c>
      <c r="U73" s="66">
        <f>'12.PB_MDLT'!$AA$59</f>
        <v>72.896930383933551</v>
      </c>
      <c r="V73" s="53">
        <f t="shared" si="18"/>
        <v>1.6512904664802051</v>
      </c>
      <c r="W73" s="69">
        <f>'12.PB_MDLT'!$Q$73</f>
        <v>16.186037425934749</v>
      </c>
      <c r="X73" s="66">
        <f>'12.PB_MDLT'!$AA$73</f>
        <v>17.386721103067043</v>
      </c>
      <c r="Y73" s="53">
        <f t="shared" si="19"/>
        <v>1.2006836771322931</v>
      </c>
      <c r="Z73" s="51" t="s">
        <v>55</v>
      </c>
    </row>
    <row r="74" spans="2:26" x14ac:dyDescent="0.2">
      <c r="B74" s="251">
        <f t="shared" si="21"/>
        <v>2.0749614739348345</v>
      </c>
      <c r="C74" s="251">
        <f t="shared" si="12"/>
        <v>1.8851085423054172</v>
      </c>
      <c r="D74" s="251">
        <f t="shared" si="22"/>
        <v>-0.1898529316294173</v>
      </c>
      <c r="E74" s="251">
        <f t="shared" si="23"/>
        <v>1.4799454790782267</v>
      </c>
      <c r="F74" s="252">
        <f t="shared" si="24"/>
        <v>1.4591661207779172</v>
      </c>
      <c r="G74" s="251">
        <f t="shared" si="25"/>
        <v>-2.0779358300309525E-2</v>
      </c>
      <c r="K74" s="51" t="s">
        <v>56</v>
      </c>
      <c r="L74" s="55" t="s">
        <v>97</v>
      </c>
      <c r="M74" s="111" t="s">
        <v>47</v>
      </c>
      <c r="N74" s="75" t="str">
        <f t="shared" si="17"/>
        <v>PEMale0</v>
      </c>
      <c r="O74" s="104">
        <f>VLOOKUP(N74,'Appendix 3a. nax iIBGE 2020'!$E$5:$O$1935,9,FALSE)</f>
        <v>71.55</v>
      </c>
      <c r="P74" s="160">
        <f>VLOOKUP(N74,'Appendix 7. LT MOH 2019'!$D$4:$O$1704,12,FALSE)</f>
        <v>71.492970802840574</v>
      </c>
      <c r="Q74" s="75" t="str">
        <f t="shared" si="20"/>
        <v>PEMale65-69</v>
      </c>
      <c r="R74" s="104">
        <f>VLOOKUP(Q74,'Appendix 3a. nax iIBGE 2020'!$E$5:$O$1935,9,FALSE)</f>
        <v>16.329999999999998</v>
      </c>
      <c r="S74" s="160">
        <f>VLOOKUP(Q74,'Appendix 7. LT MOH 2019'!$D$4:$O$1704,12,FALSE)</f>
        <v>16.296664847199654</v>
      </c>
      <c r="T74" s="176">
        <f>'13.PE_MDLT'!$Q$59</f>
        <v>69.41800932890574</v>
      </c>
      <c r="U74" s="66">
        <f>'13.PE_MDLT'!$AA$59</f>
        <v>71.303117871211157</v>
      </c>
      <c r="V74" s="53">
        <f t="shared" si="18"/>
        <v>1.8851085423054172</v>
      </c>
      <c r="W74" s="69">
        <f>'13.PE_MDLT'!$Q$73</f>
        <v>14.816719368121428</v>
      </c>
      <c r="X74" s="66">
        <f>'13.PE_MDLT'!$AA$73</f>
        <v>16.275885488899345</v>
      </c>
      <c r="Y74" s="53">
        <f t="shared" si="19"/>
        <v>1.4591661207779172</v>
      </c>
      <c r="Z74" s="51" t="s">
        <v>56</v>
      </c>
    </row>
    <row r="75" spans="2:26" x14ac:dyDescent="0.2">
      <c r="B75" s="251">
        <f t="shared" si="21"/>
        <v>2.3737783746259566</v>
      </c>
      <c r="C75" s="251">
        <f t="shared" si="12"/>
        <v>2.0854505828176002</v>
      </c>
      <c r="D75" s="251">
        <f t="shared" si="22"/>
        <v>-0.28832779180835644</v>
      </c>
      <c r="E75" s="251">
        <f t="shared" si="23"/>
        <v>1.5614856150927992</v>
      </c>
      <c r="F75" s="252">
        <f t="shared" si="24"/>
        <v>1.6391271778617202</v>
      </c>
      <c r="G75" s="251">
        <f t="shared" si="25"/>
        <v>7.7641562768921091E-2</v>
      </c>
      <c r="K75" s="51" t="s">
        <v>57</v>
      </c>
      <c r="L75" s="55" t="s">
        <v>97</v>
      </c>
      <c r="M75" s="111" t="s">
        <v>47</v>
      </c>
      <c r="N75" s="75" t="str">
        <f t="shared" si="17"/>
        <v>ALMale0</v>
      </c>
      <c r="O75" s="104">
        <f>VLOOKUP(N75,'Appendix 3a. nax iIBGE 2020'!$E$5:$O$1935,9,FALSE)</f>
        <v>68.260000000000005</v>
      </c>
      <c r="P75" s="160">
        <f>VLOOKUP(N75,'Appendix 7. LT MOH 2019'!$D$4:$O$1704,12,FALSE)</f>
        <v>71.409591496382689</v>
      </c>
      <c r="Q75" s="75" t="str">
        <f t="shared" si="20"/>
        <v>ALMale65-69</v>
      </c>
      <c r="R75" s="104">
        <f>VLOOKUP(Q75,'Appendix 3a. nax iIBGE 2020'!$E$5:$O$1935,9,FALSE)</f>
        <v>15.67</v>
      </c>
      <c r="S75" s="160">
        <f>VLOOKUP(Q75,'Appendix 7. LT MOH 2019'!$D$4:$O$1704,12,FALSE)</f>
        <v>16.285328230422447</v>
      </c>
      <c r="T75" s="176">
        <f>'14.AL_MDLT'!$Q$59</f>
        <v>69.035813121756732</v>
      </c>
      <c r="U75" s="66">
        <f>'14.AL_MDLT'!$AA$59</f>
        <v>71.121263704574332</v>
      </c>
      <c r="V75" s="53">
        <f t="shared" si="18"/>
        <v>2.0854505828176002</v>
      </c>
      <c r="W75" s="69">
        <f>'14.AL_MDLT'!$Q$73</f>
        <v>14.723842615329648</v>
      </c>
      <c r="X75" s="66">
        <f>'14.AL_MDLT'!$AA$73</f>
        <v>16.362969793191368</v>
      </c>
      <c r="Y75" s="53">
        <f t="shared" si="19"/>
        <v>1.6391271778617202</v>
      </c>
      <c r="Z75" s="51" t="s">
        <v>57</v>
      </c>
    </row>
    <row r="76" spans="2:26" x14ac:dyDescent="0.2">
      <c r="B76" s="251">
        <f t="shared" si="21"/>
        <v>1.9532092480139767</v>
      </c>
      <c r="C76" s="251">
        <f t="shared" si="12"/>
        <v>1.9287799692783238</v>
      </c>
      <c r="D76" s="251">
        <f t="shared" si="22"/>
        <v>-2.4429278735652815E-2</v>
      </c>
      <c r="E76" s="251">
        <f t="shared" si="23"/>
        <v>1.3333049152360577</v>
      </c>
      <c r="F76" s="252">
        <f t="shared" si="24"/>
        <v>1.4499961075083139</v>
      </c>
      <c r="G76" s="251">
        <f t="shared" si="25"/>
        <v>0.11669119227225622</v>
      </c>
      <c r="K76" s="51" t="s">
        <v>52</v>
      </c>
      <c r="L76" s="55" t="s">
        <v>97</v>
      </c>
      <c r="M76" s="111" t="s">
        <v>47</v>
      </c>
      <c r="N76" s="75" t="str">
        <f t="shared" si="17"/>
        <v>SEMale0</v>
      </c>
      <c r="O76" s="104">
        <f>VLOOKUP(N76,'Appendix 3a. nax iIBGE 2020'!$E$5:$O$1935,9,FALSE)</f>
        <v>69.42</v>
      </c>
      <c r="P76" s="160">
        <f>VLOOKUP(N76,'Appendix 7. LT MOH 2019'!$D$4:$O$1704,12,FALSE)</f>
        <v>71.340787433859873</v>
      </c>
      <c r="Q76" s="75" t="str">
        <f t="shared" si="20"/>
        <v>SEMale65-69</v>
      </c>
      <c r="R76" s="104">
        <f>VLOOKUP(Q76,'Appendix 3a. nax iIBGE 2020'!$E$5:$O$1935,9,FALSE)</f>
        <v>15.49</v>
      </c>
      <c r="S76" s="160">
        <f>VLOOKUP(Q76,'Appendix 7. LT MOH 2019'!$D$4:$O$1704,12,FALSE)</f>
        <v>16.343988001117935</v>
      </c>
      <c r="T76" s="176">
        <f>'15.SE_MDLT'!$Q$59</f>
        <v>69.387578185845896</v>
      </c>
      <c r="U76" s="66">
        <f>'15.SE_MDLT'!$AA$59</f>
        <v>71.31635815512422</v>
      </c>
      <c r="V76" s="53">
        <f t="shared" si="18"/>
        <v>1.9287799692783238</v>
      </c>
      <c r="W76" s="69">
        <f>'15.SE_MDLT'!$Q$73</f>
        <v>15.010683085881878</v>
      </c>
      <c r="X76" s="66">
        <f>'15.SE_MDLT'!$AA$73</f>
        <v>16.460679193390192</v>
      </c>
      <c r="Y76" s="53">
        <f t="shared" si="19"/>
        <v>1.4499961075083139</v>
      </c>
      <c r="Z76" s="51" t="s">
        <v>52</v>
      </c>
    </row>
    <row r="77" spans="2:26" x14ac:dyDescent="0.2">
      <c r="B77" s="251">
        <f t="shared" si="21"/>
        <v>1.5971266790065641</v>
      </c>
      <c r="C77" s="251">
        <f t="shared" si="12"/>
        <v>1.4170704093460955</v>
      </c>
      <c r="D77" s="251">
        <f t="shared" si="22"/>
        <v>-0.18005626966046862</v>
      </c>
      <c r="E77" s="251">
        <f t="shared" si="23"/>
        <v>1.205511258744405</v>
      </c>
      <c r="F77" s="252">
        <f t="shared" si="24"/>
        <v>1.1133897671256747</v>
      </c>
      <c r="G77" s="251">
        <f t="shared" si="25"/>
        <v>-9.2121491618730289E-2</v>
      </c>
      <c r="K77" s="121" t="s">
        <v>58</v>
      </c>
      <c r="L77" s="55" t="s">
        <v>97</v>
      </c>
      <c r="M77" s="112" t="s">
        <v>47</v>
      </c>
      <c r="N77" s="90" t="str">
        <f t="shared" si="17"/>
        <v>BAMale0</v>
      </c>
      <c r="O77" s="105">
        <f>VLOOKUP(N77,'Appendix 3a. nax iIBGE 2020'!$E$5:$O$1935,9,FALSE)</f>
        <v>69.86</v>
      </c>
      <c r="P77" s="161">
        <f>VLOOKUP(N77,'Appendix 7. LT MOH 2019'!$D$4:$O$1704,12,FALSE)</f>
        <v>72.053773903754447</v>
      </c>
      <c r="Q77" s="90" t="str">
        <f t="shared" si="20"/>
        <v>BAMale65-69</v>
      </c>
      <c r="R77" s="105">
        <f>VLOOKUP(Q77,'Appendix 3a. nax iIBGE 2020'!$E$5:$O$1935,9,FALSE)</f>
        <v>16.3</v>
      </c>
      <c r="S77" s="161">
        <f>VLOOKUP(Q77,'Appendix 7. LT MOH 2019'!$D$4:$O$1704,12,FALSE)</f>
        <v>17.549032954450759</v>
      </c>
      <c r="T77" s="177">
        <f>'16.BA_MDLT'!$Q$59</f>
        <v>70.456647224747883</v>
      </c>
      <c r="U77" s="78">
        <f>'16.BA_MDLT'!$AA$59</f>
        <v>71.873717634093978</v>
      </c>
      <c r="V77" s="86">
        <f t="shared" si="18"/>
        <v>1.4170704093460955</v>
      </c>
      <c r="W77" s="79">
        <f>'16.BA_MDLT'!$Q$73</f>
        <v>16.343521695706354</v>
      </c>
      <c r="X77" s="78">
        <f>'16.BA_MDLT'!$AA$73</f>
        <v>17.456911462832029</v>
      </c>
      <c r="Y77" s="86">
        <f t="shared" si="19"/>
        <v>1.1133897671256747</v>
      </c>
      <c r="Z77" s="51" t="s">
        <v>58</v>
      </c>
    </row>
    <row r="78" spans="2:26" x14ac:dyDescent="0.2">
      <c r="B78" s="251">
        <f t="shared" si="21"/>
        <v>0.48075010919315275</v>
      </c>
      <c r="C78" s="251">
        <f t="shared" si="12"/>
        <v>1.2713008461206954</v>
      </c>
      <c r="D78" s="251">
        <f t="shared" si="22"/>
        <v>0.79055073692754263</v>
      </c>
      <c r="E78" s="251">
        <f t="shared" si="23"/>
        <v>0.54370984822525514</v>
      </c>
      <c r="F78" s="252">
        <f t="shared" si="24"/>
        <v>1.0807656353216686</v>
      </c>
      <c r="G78" s="251">
        <f t="shared" si="25"/>
        <v>0.53705578709641344</v>
      </c>
      <c r="K78" s="120" t="s">
        <v>59</v>
      </c>
      <c r="L78" s="97" t="s">
        <v>98</v>
      </c>
      <c r="M78" s="113" t="s">
        <v>47</v>
      </c>
      <c r="N78" s="99" t="str">
        <f t="shared" si="17"/>
        <v>MGMale0</v>
      </c>
      <c r="O78" s="103">
        <f>VLOOKUP(N78,'Appendix 3a. nax iIBGE 2020'!$E$5:$O$1935,9,FALSE)</f>
        <v>75.37</v>
      </c>
      <c r="P78" s="162">
        <f>VLOOKUP(N78,'Appendix 7. LT MOH 2019'!$D$4:$O$1704,12,FALSE)</f>
        <v>74.701942287747983</v>
      </c>
      <c r="Q78" s="99" t="str">
        <f t="shared" si="20"/>
        <v>MGMale65-69</v>
      </c>
      <c r="R78" s="103">
        <f>VLOOKUP(Q78,'Appendix 3a. nax iIBGE 2020'!$E$5:$O$1935,9,FALSE)</f>
        <v>18.260000000000002</v>
      </c>
      <c r="S78" s="162">
        <f>VLOOKUP(Q78,'Appendix 7. LT MOH 2019'!$D$4:$O$1704,12,FALSE)</f>
        <v>18.223719992517076</v>
      </c>
      <c r="T78" s="178">
        <f>'17.MG_MDLT'!$Q$59</f>
        <v>74.22119217855483</v>
      </c>
      <c r="U78" s="80">
        <f>'17.MG_MDLT'!$AA$59</f>
        <v>75.492493024675525</v>
      </c>
      <c r="V78" s="81">
        <f t="shared" si="18"/>
        <v>1.2713008461206954</v>
      </c>
      <c r="W78" s="82">
        <f>'17.MG_MDLT'!$Q$73</f>
        <v>17.68001014429182</v>
      </c>
      <c r="X78" s="80">
        <f>'17.MG_MDLT'!$AA$73</f>
        <v>18.760775779613489</v>
      </c>
      <c r="Y78" s="81">
        <f t="shared" si="19"/>
        <v>1.0807656353216686</v>
      </c>
      <c r="Z78" s="120" t="s">
        <v>59</v>
      </c>
    </row>
    <row r="79" spans="2:26" x14ac:dyDescent="0.2">
      <c r="B79" s="251">
        <f t="shared" si="21"/>
        <v>1.9867091518081139</v>
      </c>
      <c r="C79" s="251">
        <f t="shared" si="12"/>
        <v>2.4542197484862811</v>
      </c>
      <c r="D79" s="251">
        <f t="shared" si="22"/>
        <v>0.46751059667816719</v>
      </c>
      <c r="E79" s="251">
        <f t="shared" si="23"/>
        <v>1.4472729529310904</v>
      </c>
      <c r="F79" s="252">
        <f t="shared" si="24"/>
        <v>2.0854336383915921</v>
      </c>
      <c r="G79" s="251">
        <f t="shared" si="25"/>
        <v>0.63816068546050175</v>
      </c>
      <c r="K79" s="51" t="s">
        <v>60</v>
      </c>
      <c r="L79" s="60" t="s">
        <v>98</v>
      </c>
      <c r="M79" s="114" t="s">
        <v>47</v>
      </c>
      <c r="N79" s="76" t="str">
        <f t="shared" si="17"/>
        <v>ESMale0</v>
      </c>
      <c r="O79" s="104">
        <f>VLOOKUP(N79,'Appendix 3a. nax iIBGE 2020'!$E$5:$O$1935,9,FALSE)</f>
        <v>75.56</v>
      </c>
      <c r="P79" s="160">
        <f>VLOOKUP(N79,'Appendix 7. LT MOH 2019'!$D$4:$O$1704,12,FALSE)</f>
        <v>74.142019873756155</v>
      </c>
      <c r="Q79" s="76" t="str">
        <f t="shared" si="20"/>
        <v>ESMale65-69</v>
      </c>
      <c r="R79" s="104">
        <f>VLOOKUP(Q79,'Appendix 3a. nax iIBGE 2020'!$E$5:$O$1935,9,FALSE)</f>
        <v>18.62</v>
      </c>
      <c r="S79" s="160">
        <f>VLOOKUP(Q79,'Appendix 7. LT MOH 2019'!$D$4:$O$1704,12,FALSE)</f>
        <v>18.076571689033678</v>
      </c>
      <c r="T79" s="176">
        <f>'18.ES_MDLT'!$Q$59</f>
        <v>72.155310721948041</v>
      </c>
      <c r="U79" s="66">
        <f>'18.ES_MDLT'!$AA$59</f>
        <v>74.609530470434322</v>
      </c>
      <c r="V79" s="53">
        <f t="shared" si="18"/>
        <v>2.4542197484862811</v>
      </c>
      <c r="W79" s="69">
        <f>'18.ES_MDLT'!$Q$73</f>
        <v>16.629298736102587</v>
      </c>
      <c r="X79" s="66">
        <f>'18.ES_MDLT'!$AA$73</f>
        <v>18.714732374494179</v>
      </c>
      <c r="Y79" s="53">
        <f t="shared" si="19"/>
        <v>2.0854336383915921</v>
      </c>
      <c r="Z79" s="51" t="s">
        <v>60</v>
      </c>
    </row>
    <row r="80" spans="2:26" x14ac:dyDescent="0.2">
      <c r="B80" s="251">
        <f t="shared" si="21"/>
        <v>1.8557169238591626</v>
      </c>
      <c r="C80" s="251">
        <f t="shared" si="12"/>
        <v>2.7331741760555559</v>
      </c>
      <c r="D80" s="251">
        <f t="shared" si="22"/>
        <v>0.87745725219639326</v>
      </c>
      <c r="E80" s="251">
        <f t="shared" si="23"/>
        <v>1.6051490962094572</v>
      </c>
      <c r="F80" s="252">
        <f t="shared" si="24"/>
        <v>2.1285535878656656</v>
      </c>
      <c r="G80" s="251">
        <f t="shared" si="25"/>
        <v>0.52340449165620839</v>
      </c>
      <c r="K80" s="51" t="s">
        <v>61</v>
      </c>
      <c r="L80" s="60" t="s">
        <v>98</v>
      </c>
      <c r="M80" s="114" t="s">
        <v>47</v>
      </c>
      <c r="N80" s="76" t="str">
        <f t="shared" si="17"/>
        <v>RJMale0</v>
      </c>
      <c r="O80" s="104">
        <f>VLOOKUP(N80,'Appendix 3a. nax iIBGE 2020'!$E$5:$O$1935,9,FALSE)</f>
        <v>73.97</v>
      </c>
      <c r="P80" s="160">
        <f>VLOOKUP(N80,'Appendix 7. LT MOH 2019'!$D$4:$O$1704,12,FALSE)</f>
        <v>71.36128228351977</v>
      </c>
      <c r="Q80" s="76" t="str">
        <f t="shared" si="20"/>
        <v>RJMale65-69</v>
      </c>
      <c r="R80" s="104">
        <f>VLOOKUP(Q80,'Appendix 3a. nax iIBGE 2020'!$E$5:$O$1935,9,FALSE)</f>
        <v>17.14</v>
      </c>
      <c r="S80" s="160">
        <f>VLOOKUP(Q80,'Appendix 7. LT MOH 2019'!$D$4:$O$1704,12,FALSE)</f>
        <v>16.335551870360515</v>
      </c>
      <c r="T80" s="176">
        <f>'19.RJ_MDLT'!$Q$59</f>
        <v>69.505565359660608</v>
      </c>
      <c r="U80" s="66">
        <f>'19.RJ_MDLT'!$AA$59</f>
        <v>72.238739535716164</v>
      </c>
      <c r="V80" s="53">
        <f t="shared" si="18"/>
        <v>2.7331741760555559</v>
      </c>
      <c r="W80" s="69">
        <f>'19.RJ_MDLT'!$Q$73</f>
        <v>14.730402774151058</v>
      </c>
      <c r="X80" s="66">
        <f>'19.RJ_MDLT'!$AA$73</f>
        <v>16.858956362016723</v>
      </c>
      <c r="Y80" s="53">
        <f t="shared" si="19"/>
        <v>2.1285535878656656</v>
      </c>
      <c r="Z80" s="51" t="s">
        <v>61</v>
      </c>
    </row>
    <row r="81" spans="2:26" x14ac:dyDescent="0.2">
      <c r="B81" s="251">
        <f t="shared" si="21"/>
        <v>1.4076680433519613</v>
      </c>
      <c r="C81" s="251">
        <f t="shared" si="12"/>
        <v>2.0429295297837484</v>
      </c>
      <c r="D81" s="251">
        <f t="shared" si="22"/>
        <v>0.63526148643178715</v>
      </c>
      <c r="E81" s="251">
        <f t="shared" si="23"/>
        <v>0.98898780427236233</v>
      </c>
      <c r="F81" s="252">
        <f t="shared" si="24"/>
        <v>1.5856883763653258</v>
      </c>
      <c r="G81" s="251">
        <f t="shared" si="25"/>
        <v>0.59670057209296345</v>
      </c>
      <c r="K81" s="51" t="s">
        <v>62</v>
      </c>
      <c r="L81" s="122" t="s">
        <v>98</v>
      </c>
      <c r="M81" s="114" t="s">
        <v>47</v>
      </c>
      <c r="N81" s="76" t="str">
        <f t="shared" si="17"/>
        <v>SPMale0</v>
      </c>
      <c r="O81" s="104">
        <f>VLOOKUP(N81,'Appendix 3a. nax iIBGE 2020'!$E$5:$O$1935,9,FALSE)</f>
        <v>76.12</v>
      </c>
      <c r="P81" s="160">
        <f>VLOOKUP(N81,'Appendix 7. LT MOH 2019'!$D$4:$O$1704,12,FALSE)</f>
        <v>74.257813811586615</v>
      </c>
      <c r="Q81" s="76" t="str">
        <f t="shared" si="20"/>
        <v>SPMale65-69</v>
      </c>
      <c r="R81" s="104">
        <f>VLOOKUP(Q81,'Appendix 3a. nax iIBGE 2020'!$E$5:$O$1935,9,FALSE)</f>
        <v>17.97</v>
      </c>
      <c r="S81" s="160">
        <f>VLOOKUP(Q81,'Appendix 7. LT MOH 2019'!$D$4:$O$1704,12,FALSE)</f>
        <v>17.196416715550384</v>
      </c>
      <c r="T81" s="176">
        <f>'20.SP_MDLT'!$Q$59</f>
        <v>72.850145768234654</v>
      </c>
      <c r="U81" s="66">
        <f>'20.SP_MDLT'!$AA$59</f>
        <v>74.893075298018402</v>
      </c>
      <c r="V81" s="53">
        <f t="shared" si="18"/>
        <v>2.0429295297837484</v>
      </c>
      <c r="W81" s="69">
        <f>'20.SP_MDLT'!$Q$73</f>
        <v>16.207428911278022</v>
      </c>
      <c r="X81" s="66">
        <f>'20.SP_MDLT'!$AA$73</f>
        <v>17.793117287643348</v>
      </c>
      <c r="Y81" s="53">
        <f t="shared" si="19"/>
        <v>1.5856883763653258</v>
      </c>
      <c r="Z81" s="121" t="s">
        <v>62</v>
      </c>
    </row>
    <row r="82" spans="2:26" x14ac:dyDescent="0.2">
      <c r="B82" s="251">
        <f t="shared" si="21"/>
        <v>0.91030967242826932</v>
      </c>
      <c r="C82" s="251">
        <f t="shared" si="12"/>
        <v>1.5426469947252741</v>
      </c>
      <c r="D82" s="251">
        <f t="shared" si="22"/>
        <v>0.63233732229700479</v>
      </c>
      <c r="E82" s="251">
        <f t="shared" si="23"/>
        <v>0.52811571038503047</v>
      </c>
      <c r="F82" s="252">
        <f t="shared" si="24"/>
        <v>1.228721925320496</v>
      </c>
      <c r="G82" s="251">
        <f t="shared" si="25"/>
        <v>0.70060621493546549</v>
      </c>
      <c r="K82" s="120" t="s">
        <v>63</v>
      </c>
      <c r="L82" s="91" t="s">
        <v>99</v>
      </c>
      <c r="M82" s="115" t="s">
        <v>47</v>
      </c>
      <c r="N82" s="93" t="str">
        <f t="shared" si="17"/>
        <v>PRMale0</v>
      </c>
      <c r="O82" s="103">
        <f>VLOOKUP(N82,'Appendix 3a. nax iIBGE 2020'!$E$5:$O$1935,9,FALSE)</f>
        <v>74.83</v>
      </c>
      <c r="P82" s="162">
        <f>VLOOKUP(N82,'Appendix 7. LT MOH 2019'!$D$4:$O$1704,12,FALSE)</f>
        <v>73.937974920761022</v>
      </c>
      <c r="Q82" s="93" t="str">
        <f t="shared" si="20"/>
        <v>PRMale65-69</v>
      </c>
      <c r="R82" s="103">
        <f>VLOOKUP(Q82,'Appendix 3a. nax iIBGE 2020'!$E$5:$O$1935,9,FALSE)</f>
        <v>17.63</v>
      </c>
      <c r="S82" s="162">
        <f>VLOOKUP(Q82,'Appendix 7. LT MOH 2019'!$D$4:$O$1704,12,FALSE)</f>
        <v>17.446417019312619</v>
      </c>
      <c r="T82" s="178">
        <f>'21.PR_MDLT'!$Q$59</f>
        <v>73.027665248332752</v>
      </c>
      <c r="U82" s="80">
        <f>'21.PR_MDLT'!$AA$59</f>
        <v>74.570312243058027</v>
      </c>
      <c r="V82" s="81">
        <f t="shared" si="18"/>
        <v>1.5426469947252741</v>
      </c>
      <c r="W82" s="82">
        <f>'21.PR_MDLT'!$Q$73</f>
        <v>16.918301308927589</v>
      </c>
      <c r="X82" s="80">
        <f>'21.PR_MDLT'!$AA$73</f>
        <v>18.147023234248085</v>
      </c>
      <c r="Y82" s="81">
        <f t="shared" si="19"/>
        <v>1.228721925320496</v>
      </c>
      <c r="Z82" s="120" t="s">
        <v>63</v>
      </c>
    </row>
    <row r="83" spans="2:26" x14ac:dyDescent="0.2">
      <c r="B83" s="251">
        <f t="shared" si="21"/>
        <v>0.47169614659981107</v>
      </c>
      <c r="C83" s="251">
        <f t="shared" si="12"/>
        <v>1.6001258047418361</v>
      </c>
      <c r="D83" s="251">
        <f t="shared" si="22"/>
        <v>1.128429658142025</v>
      </c>
      <c r="E83" s="251">
        <f t="shared" si="23"/>
        <v>0.36404257983532062</v>
      </c>
      <c r="F83" s="252">
        <f t="shared" si="24"/>
        <v>1.3557945519249692</v>
      </c>
      <c r="G83" s="251">
        <f t="shared" si="25"/>
        <v>0.9917519720896486</v>
      </c>
      <c r="K83" s="51" t="s">
        <v>64</v>
      </c>
      <c r="L83" s="62" t="s">
        <v>99</v>
      </c>
      <c r="M83" s="116" t="s">
        <v>47</v>
      </c>
      <c r="N83" s="77" t="str">
        <f t="shared" si="17"/>
        <v>SCMale0</v>
      </c>
      <c r="O83" s="104">
        <f>VLOOKUP(N83,'Appendix 3a. nax iIBGE 2020'!$E$5:$O$1935,9,FALSE)</f>
        <v>76.959999999999994</v>
      </c>
      <c r="P83" s="160">
        <f>VLOOKUP(N83,'Appendix 7. LT MOH 2019'!$D$4:$O$1704,12,FALSE)</f>
        <v>75.247012124727206</v>
      </c>
      <c r="Q83" s="77" t="str">
        <f t="shared" si="20"/>
        <v>SCMale65-69</v>
      </c>
      <c r="R83" s="104">
        <f>VLOOKUP(Q83,'Appendix 3a. nax iIBGE 2020'!$E$5:$O$1935,9,FALSE)</f>
        <v>18.27</v>
      </c>
      <c r="S83" s="160">
        <f>VLOOKUP(Q83,'Appendix 7. LT MOH 2019'!$D$4:$O$1704,12,FALSE)</f>
        <v>17.694167467758039</v>
      </c>
      <c r="T83" s="176">
        <f>'22.SC_MDLT'!$Q$59</f>
        <v>74.775315978127395</v>
      </c>
      <c r="U83" s="66">
        <f>'22.SC_MDLT'!$AA$59</f>
        <v>76.375441782869231</v>
      </c>
      <c r="V83" s="53">
        <f t="shared" si="18"/>
        <v>1.6001258047418361</v>
      </c>
      <c r="W83" s="69">
        <f>'22.SC_MDLT'!$Q$73</f>
        <v>17.330124887922718</v>
      </c>
      <c r="X83" s="66">
        <f>'22.SC_MDLT'!$AA$73</f>
        <v>18.685919439847687</v>
      </c>
      <c r="Y83" s="53">
        <f t="shared" si="19"/>
        <v>1.3557945519249692</v>
      </c>
      <c r="Z83" s="51" t="s">
        <v>64</v>
      </c>
    </row>
    <row r="84" spans="2:26" x14ac:dyDescent="0.2">
      <c r="B84" s="251">
        <f t="shared" si="21"/>
        <v>0.10943409268918458</v>
      </c>
      <c r="C84" s="251">
        <f t="shared" si="12"/>
        <v>1.3754810276495988</v>
      </c>
      <c r="D84" s="251">
        <f t="shared" si="22"/>
        <v>1.2660469349604142</v>
      </c>
      <c r="E84" s="251">
        <f t="shared" si="23"/>
        <v>0.15646134202155082</v>
      </c>
      <c r="F84" s="252">
        <f t="shared" si="24"/>
        <v>1.1235913517760387</v>
      </c>
      <c r="G84" s="251">
        <f t="shared" si="25"/>
        <v>0.96713000975448793</v>
      </c>
      <c r="K84" s="121" t="s">
        <v>65</v>
      </c>
      <c r="L84" s="94" t="s">
        <v>99</v>
      </c>
      <c r="M84" s="117" t="s">
        <v>47</v>
      </c>
      <c r="N84" s="96" t="str">
        <f t="shared" si="17"/>
        <v>RSMale0</v>
      </c>
      <c r="O84" s="105">
        <f>VLOOKUP(N84,'Appendix 3a. nax iIBGE 2020'!$E$5:$O$1935,9,FALSE)</f>
        <v>75.44</v>
      </c>
      <c r="P84" s="161">
        <f>VLOOKUP(N84,'Appendix 7. LT MOH 2019'!$D$4:$O$1704,12,FALSE)</f>
        <v>73.855658930187033</v>
      </c>
      <c r="Q84" s="96" t="str">
        <f t="shared" si="20"/>
        <v>RSMale65-69</v>
      </c>
      <c r="R84" s="105">
        <f>VLOOKUP(Q84,'Appendix 3a. nax iIBGE 2020'!$E$5:$O$1935,9,FALSE)</f>
        <v>17.579999999999998</v>
      </c>
      <c r="S84" s="161">
        <f>VLOOKUP(Q84,'Appendix 7. LT MOH 2019'!$D$4:$O$1704,12,FALSE)</f>
        <v>17.079656902123784</v>
      </c>
      <c r="T84" s="177">
        <f>'23.RS_MDLT'!$Q$59</f>
        <v>73.746224837497849</v>
      </c>
      <c r="U84" s="78">
        <f>'23.RS_MDLT'!$AA$59</f>
        <v>75.121705865147447</v>
      </c>
      <c r="V84" s="86">
        <f t="shared" si="18"/>
        <v>1.3754810276495988</v>
      </c>
      <c r="W84" s="79">
        <f>'23.RS_MDLT'!$Q$73</f>
        <v>16.923195560102233</v>
      </c>
      <c r="X84" s="78">
        <f>'23.RS_MDLT'!$AA$73</f>
        <v>18.046786911878272</v>
      </c>
      <c r="Y84" s="86">
        <f t="shared" si="19"/>
        <v>1.1235913517760387</v>
      </c>
      <c r="Z84" s="121" t="s">
        <v>65</v>
      </c>
    </row>
    <row r="85" spans="2:26" x14ac:dyDescent="0.2">
      <c r="B85" s="251">
        <f t="shared" si="21"/>
        <v>1.5464344777087859</v>
      </c>
      <c r="C85" s="251">
        <f t="shared" si="12"/>
        <v>1.5795540899982115</v>
      </c>
      <c r="D85" s="251">
        <f t="shared" si="22"/>
        <v>3.3119612289425504E-2</v>
      </c>
      <c r="E85" s="251">
        <f t="shared" si="23"/>
        <v>1.0283450442667039</v>
      </c>
      <c r="F85" s="252">
        <f t="shared" si="24"/>
        <v>1.2442719274309653</v>
      </c>
      <c r="G85" s="251">
        <f t="shared" si="25"/>
        <v>0.21592688316426134</v>
      </c>
      <c r="K85" s="51" t="s">
        <v>66</v>
      </c>
      <c r="L85" s="125" t="s">
        <v>100</v>
      </c>
      <c r="M85" s="118" t="s">
        <v>47</v>
      </c>
      <c r="N85" s="72" t="str">
        <f t="shared" si="17"/>
        <v>MSMale0</v>
      </c>
      <c r="O85" s="104">
        <f>VLOOKUP(N85,'Appendix 3a. nax iIBGE 2020'!$E$5:$O$1935,9,FALSE)</f>
        <v>73.12</v>
      </c>
      <c r="P85" s="160">
        <f>VLOOKUP(N85,'Appendix 7. LT MOH 2019'!$D$4:$O$1704,12,FALSE)</f>
        <v>73.512059289544766</v>
      </c>
      <c r="Q85" s="72" t="str">
        <f t="shared" si="20"/>
        <v>MSMale65-69</v>
      </c>
      <c r="R85" s="104">
        <f>VLOOKUP(Q85,'Appendix 3a. nax iIBGE 2020'!$E$5:$O$1935,9,FALSE)</f>
        <v>17.100000000000001</v>
      </c>
      <c r="S85" s="160">
        <f>VLOOKUP(Q85,'Appendix 7. LT MOH 2019'!$D$4:$O$1704,12,FALSE)</f>
        <v>17.139270253702094</v>
      </c>
      <c r="T85" s="176">
        <f>'24.MS_MDLT'!$Q$59</f>
        <v>71.96562481183598</v>
      </c>
      <c r="U85" s="66">
        <f>'24.MS_MDLT'!$AA$59</f>
        <v>73.545178901834191</v>
      </c>
      <c r="V85" s="53">
        <f t="shared" si="18"/>
        <v>1.5795540899982115</v>
      </c>
      <c r="W85" s="69">
        <f>'24.MS_MDLT'!$Q$73</f>
        <v>16.11092520943539</v>
      </c>
      <c r="X85" s="66">
        <f>'24.MS_MDLT'!$AA$73</f>
        <v>17.355197136866355</v>
      </c>
      <c r="Y85" s="53">
        <f t="shared" si="19"/>
        <v>1.2442719274309653</v>
      </c>
      <c r="Z85" s="120" t="s">
        <v>66</v>
      </c>
    </row>
    <row r="86" spans="2:26" x14ac:dyDescent="0.2">
      <c r="B86" s="251">
        <f t="shared" si="21"/>
        <v>3.0777885432881789</v>
      </c>
      <c r="C86" s="251">
        <f t="shared" si="12"/>
        <v>2.7578433990509552</v>
      </c>
      <c r="D86" s="251">
        <f t="shared" si="22"/>
        <v>-0.31994514423722364</v>
      </c>
      <c r="E86" s="251">
        <f t="shared" si="23"/>
        <v>2.0985324161891121</v>
      </c>
      <c r="F86" s="252">
        <f t="shared" si="24"/>
        <v>1.975291654730313</v>
      </c>
      <c r="G86" s="251">
        <f t="shared" si="25"/>
        <v>-0.12324076145879914</v>
      </c>
      <c r="K86" s="51" t="s">
        <v>67</v>
      </c>
      <c r="L86" s="64" t="s">
        <v>100</v>
      </c>
      <c r="M86" s="118" t="s">
        <v>47</v>
      </c>
      <c r="N86" s="72" t="str">
        <f t="shared" si="17"/>
        <v>MTMale0</v>
      </c>
      <c r="O86" s="104">
        <f>VLOOKUP(N86,'Appendix 3a. nax iIBGE 2020'!$E$5:$O$1935,9,FALSE)</f>
        <v>72.069999999999993</v>
      </c>
      <c r="P86" s="160">
        <f>VLOOKUP(N86,'Appendix 7. LT MOH 2019'!$D$4:$O$1704,12,FALSE)</f>
        <v>73.181347040395991</v>
      </c>
      <c r="Q86" s="72" t="str">
        <f t="shared" si="20"/>
        <v>MTMale65-69</v>
      </c>
      <c r="R86" s="104">
        <f>VLOOKUP(Q86,'Appendix 3a. nax iIBGE 2020'!$E$5:$O$1935,9,FALSE)</f>
        <v>16.89</v>
      </c>
      <c r="S86" s="160">
        <f>VLOOKUP(Q86,'Appendix 7. LT MOH 2019'!$D$4:$O$1704,12,FALSE)</f>
        <v>17.41884114403144</v>
      </c>
      <c r="T86" s="176">
        <f>'25.MT_MDLT'!$Q$59</f>
        <v>70.103558497107812</v>
      </c>
      <c r="U86" s="66">
        <f>'25.MT_MDLT'!$AA$59</f>
        <v>72.861401896158767</v>
      </c>
      <c r="V86" s="53">
        <f t="shared" si="18"/>
        <v>2.7578433990509552</v>
      </c>
      <c r="W86" s="69">
        <f>'25.MT_MDLT'!$Q$73</f>
        <v>15.320308727842328</v>
      </c>
      <c r="X86" s="66">
        <f>'25.MT_MDLT'!$AA$73</f>
        <v>17.295600382572641</v>
      </c>
      <c r="Y86" s="53">
        <f t="shared" si="19"/>
        <v>1.975291654730313</v>
      </c>
      <c r="Z86" s="51" t="s">
        <v>67</v>
      </c>
    </row>
    <row r="87" spans="2:26" x14ac:dyDescent="0.2">
      <c r="B87" s="251">
        <f t="shared" si="21"/>
        <v>1.573326582948269</v>
      </c>
      <c r="C87" s="251">
        <f t="shared" si="12"/>
        <v>2.3549389321199357</v>
      </c>
      <c r="D87" s="251">
        <f t="shared" si="22"/>
        <v>0.78161234917166666</v>
      </c>
      <c r="E87" s="251">
        <f t="shared" si="23"/>
        <v>1.3194619887165562</v>
      </c>
      <c r="F87" s="252">
        <f t="shared" si="24"/>
        <v>1.8677311443275446</v>
      </c>
      <c r="G87" s="251">
        <f t="shared" si="25"/>
        <v>0.54826915561098843</v>
      </c>
      <c r="K87" s="51" t="s">
        <v>68</v>
      </c>
      <c r="L87" s="64" t="s">
        <v>100</v>
      </c>
      <c r="M87" s="118" t="s">
        <v>47</v>
      </c>
      <c r="N87" s="72" t="str">
        <f t="shared" si="17"/>
        <v>GOMale0</v>
      </c>
      <c r="O87" s="104">
        <f>VLOOKUP(N87,'Appendix 3a. nax iIBGE 2020'!$E$5:$O$1935,9,FALSE)</f>
        <v>71.66</v>
      </c>
      <c r="P87" s="160">
        <f>VLOOKUP(N87,'Appendix 7. LT MOH 2019'!$D$4:$O$1704,12,FALSE)</f>
        <v>72.858237731224321</v>
      </c>
      <c r="Q87" s="72" t="str">
        <f t="shared" si="20"/>
        <v>GOMale65-69</v>
      </c>
      <c r="R87" s="104">
        <f>VLOOKUP(Q87,'Appendix 3a. nax iIBGE 2020'!$E$5:$O$1935,9,FALSE)</f>
        <v>16.62</v>
      </c>
      <c r="S87" s="160">
        <f>VLOOKUP(Q87,'Appendix 7. LT MOH 2019'!$D$4:$O$1704,12,FALSE)</f>
        <v>17.031889499515394</v>
      </c>
      <c r="T87" s="176">
        <f>'26.GO_MDLT'!$Q$59</f>
        <v>71.284911148276052</v>
      </c>
      <c r="U87" s="66">
        <f>'26.GO_MDLT'!$AA$59</f>
        <v>73.639850080395988</v>
      </c>
      <c r="V87" s="53">
        <f t="shared" si="18"/>
        <v>2.3549389321199357</v>
      </c>
      <c r="W87" s="69">
        <f>'26.GO_MDLT'!$Q$73</f>
        <v>15.712427510798838</v>
      </c>
      <c r="X87" s="66">
        <f>'26.GO_MDLT'!$AA$73</f>
        <v>17.580158655126382</v>
      </c>
      <c r="Y87" s="53">
        <f t="shared" si="19"/>
        <v>1.8677311443275446</v>
      </c>
      <c r="Z87" s="51" t="s">
        <v>68</v>
      </c>
    </row>
    <row r="88" spans="2:26" ht="17" thickBot="1" x14ac:dyDescent="0.25">
      <c r="B88" s="251">
        <f t="shared" si="21"/>
        <v>2.5341281531043052</v>
      </c>
      <c r="C88" s="251">
        <f t="shared" si="12"/>
        <v>2.5416006572210392</v>
      </c>
      <c r="D88" s="251">
        <f t="shared" si="22"/>
        <v>7.4725041167340578E-3</v>
      </c>
      <c r="E88" s="251">
        <f t="shared" si="23"/>
        <v>2.043184294191974</v>
      </c>
      <c r="F88" s="252">
        <f t="shared" si="24"/>
        <v>2.0015957769853152</v>
      </c>
      <c r="G88" s="251">
        <f t="shared" si="25"/>
        <v>-4.1588517206658793E-2</v>
      </c>
      <c r="K88" s="57" t="s">
        <v>69</v>
      </c>
      <c r="L88" s="65" t="s">
        <v>100</v>
      </c>
      <c r="M88" s="119" t="s">
        <v>47</v>
      </c>
      <c r="N88" s="73" t="str">
        <f t="shared" si="17"/>
        <v>DFMale0</v>
      </c>
      <c r="O88" s="106">
        <f>VLOOKUP(N88,'Appendix 3a. nax iIBGE 2020'!$E$5:$O$1935,9,FALSE)</f>
        <v>75.430000000000007</v>
      </c>
      <c r="P88" s="163">
        <f>VLOOKUP(N88,'Appendix 7. LT MOH 2019'!$D$4:$O$1704,12,FALSE)</f>
        <v>76.080711461183938</v>
      </c>
      <c r="Q88" s="73" t="str">
        <f t="shared" si="20"/>
        <v>DFMale65-69</v>
      </c>
      <c r="R88" s="106">
        <f>VLOOKUP(Q88,'Appendix 3a. nax iIBGE 2020'!$E$5:$O$1935,9,FALSE)</f>
        <v>17.66</v>
      </c>
      <c r="S88" s="163">
        <f>VLOOKUP(Q88,'Appendix 7. LT MOH 2019'!$D$4:$O$1704,12,FALSE)</f>
        <v>17.916818441016794</v>
      </c>
      <c r="T88" s="179">
        <f>'27.DF_MDLT'!$Q$59</f>
        <v>73.546583308079633</v>
      </c>
      <c r="U88" s="59">
        <f>'27.DF_MDLT'!$AA$59</f>
        <v>76.088183965300672</v>
      </c>
      <c r="V88" s="58">
        <f t="shared" si="18"/>
        <v>2.5416006572210392</v>
      </c>
      <c r="W88" s="70">
        <f>'27.DF_MDLT'!$Q$73</f>
        <v>15.87363414682482</v>
      </c>
      <c r="X88" s="59">
        <f>'27.DF_MDLT'!$AA$73</f>
        <v>17.875229923810135</v>
      </c>
      <c r="Y88" s="58">
        <f t="shared" si="19"/>
        <v>2.0015957769853152</v>
      </c>
      <c r="Z88" s="57" t="s">
        <v>69</v>
      </c>
    </row>
    <row r="89" spans="2:26" x14ac:dyDescent="0.2">
      <c r="B89" s="251">
        <f t="shared" si="21"/>
        <v>0</v>
      </c>
      <c r="C89" s="251">
        <f t="shared" si="12"/>
        <v>0</v>
      </c>
      <c r="D89" s="251">
        <f t="shared" si="22"/>
        <v>0</v>
      </c>
      <c r="E89" s="251">
        <f t="shared" si="23"/>
        <v>0</v>
      </c>
      <c r="F89" s="252">
        <f t="shared" si="24"/>
        <v>0</v>
      </c>
      <c r="G89" s="251">
        <f t="shared" si="25"/>
        <v>0</v>
      </c>
    </row>
    <row r="90" spans="2:26" x14ac:dyDescent="0.2">
      <c r="B90" s="251">
        <f t="shared" si="21"/>
        <v>0</v>
      </c>
      <c r="C90" s="251">
        <f t="shared" si="12"/>
        <v>0</v>
      </c>
      <c r="D90" s="251">
        <f t="shared" si="22"/>
        <v>0</v>
      </c>
      <c r="E90" s="251">
        <f t="shared" si="23"/>
        <v>0</v>
      </c>
      <c r="F90" s="252">
        <f t="shared" si="24"/>
        <v>0</v>
      </c>
      <c r="G90" s="251">
        <f t="shared" si="25"/>
        <v>0</v>
      </c>
    </row>
    <row r="92" spans="2:26" ht="17" thickBot="1" x14ac:dyDescent="0.25"/>
    <row r="93" spans="2:26" ht="17" thickBot="1" x14ac:dyDescent="0.25">
      <c r="K93" s="320" t="s">
        <v>1</v>
      </c>
      <c r="L93" s="323" t="s">
        <v>93</v>
      </c>
      <c r="M93" s="323" t="s">
        <v>0</v>
      </c>
      <c r="N93" s="166"/>
      <c r="O93" s="326" t="s">
        <v>124</v>
      </c>
      <c r="P93" s="327"/>
      <c r="Q93" s="327"/>
      <c r="R93" s="327"/>
      <c r="S93" s="328"/>
      <c r="T93" s="332" t="s">
        <v>121</v>
      </c>
      <c r="U93" s="333"/>
      <c r="V93" s="333"/>
      <c r="W93" s="333"/>
      <c r="X93" s="333"/>
      <c r="Y93" s="334"/>
    </row>
    <row r="94" spans="2:26" ht="17" thickBot="1" x14ac:dyDescent="0.25">
      <c r="K94" s="321"/>
      <c r="L94" s="324"/>
      <c r="M94" s="324"/>
      <c r="N94" s="165"/>
      <c r="O94" s="329"/>
      <c r="P94" s="330"/>
      <c r="Q94" s="330"/>
      <c r="R94" s="330"/>
      <c r="S94" s="331"/>
      <c r="T94" s="335" t="s">
        <v>94</v>
      </c>
      <c r="U94" s="336"/>
      <c r="V94" s="337"/>
      <c r="W94" s="335" t="s">
        <v>95</v>
      </c>
      <c r="X94" s="336"/>
      <c r="Y94" s="337"/>
    </row>
    <row r="95" spans="2:26" ht="69" thickBot="1" x14ac:dyDescent="0.25">
      <c r="K95" s="322"/>
      <c r="L95" s="325"/>
      <c r="M95" s="325"/>
      <c r="N95" s="256" t="s">
        <v>101</v>
      </c>
      <c r="O95" s="195" t="s">
        <v>104</v>
      </c>
      <c r="P95" s="196" t="s">
        <v>122</v>
      </c>
      <c r="Q95" s="197" t="s">
        <v>101</v>
      </c>
      <c r="R95" s="198" t="s">
        <v>105</v>
      </c>
      <c r="S95" s="199" t="s">
        <v>123</v>
      </c>
      <c r="T95" s="167" t="s">
        <v>117</v>
      </c>
      <c r="U95" s="168" t="s">
        <v>118</v>
      </c>
      <c r="V95" s="169" t="s">
        <v>102</v>
      </c>
      <c r="W95" s="170" t="s">
        <v>119</v>
      </c>
      <c r="X95" s="168" t="s">
        <v>120</v>
      </c>
      <c r="Y95" s="169" t="s">
        <v>103</v>
      </c>
    </row>
    <row r="96" spans="2:26" ht="52" thickBot="1" x14ac:dyDescent="0.25">
      <c r="K96" s="181" t="s">
        <v>127</v>
      </c>
      <c r="L96" s="182" t="s">
        <v>126</v>
      </c>
      <c r="M96" s="182" t="s">
        <v>125</v>
      </c>
      <c r="N96" s="182" t="s">
        <v>128</v>
      </c>
      <c r="O96" s="193" t="s">
        <v>132</v>
      </c>
      <c r="P96" s="192" t="s">
        <v>130</v>
      </c>
      <c r="Q96" s="180" t="s">
        <v>129</v>
      </c>
      <c r="R96" s="192" t="s">
        <v>131</v>
      </c>
      <c r="S96" s="194" t="s">
        <v>248</v>
      </c>
      <c r="T96" s="183" t="s">
        <v>133</v>
      </c>
      <c r="U96" s="184" t="s">
        <v>134</v>
      </c>
      <c r="V96" s="185" t="s">
        <v>135</v>
      </c>
      <c r="W96" s="183" t="s">
        <v>138</v>
      </c>
      <c r="X96" s="184" t="s">
        <v>137</v>
      </c>
      <c r="Y96" s="185" t="s">
        <v>136</v>
      </c>
    </row>
    <row r="97" spans="11:25" ht="17" thickBot="1" x14ac:dyDescent="0.25">
      <c r="K97" s="187" t="s">
        <v>4</v>
      </c>
      <c r="L97" s="188" t="s">
        <v>4</v>
      </c>
      <c r="M97" s="189" t="s">
        <v>3</v>
      </c>
      <c r="N97" s="188" t="str">
        <f>_xlfn.CONCAT(K97,M97,0)</f>
        <v>BrazilTotal0</v>
      </c>
      <c r="O97" s="190">
        <f>VLOOKUP(N97,'Appendix 3a. nax iIBGE 2020'!$E$5:$O$1935,9,FALSE)</f>
        <v>76.739999999999995</v>
      </c>
      <c r="P97" s="133">
        <f>VLOOKUP(N97,'Appendix 7. LT MOH 2019'!$D$4:$O$1704,12,FALSE)</f>
        <v>76.7062942163369</v>
      </c>
      <c r="Q97" s="132" t="str">
        <f t="shared" ref="Q97:Q152" si="26">_xlfn.CONCAT(K97,M97,"65-69")</f>
        <v>BrazilTotal65-69</v>
      </c>
      <c r="R97" s="190">
        <f>VLOOKUP(Q97,'Appendix 3a. nax iIBGE 2020'!$E$5:$O$1935,9,FALSE)</f>
        <v>19.010000000000002</v>
      </c>
      <c r="S97" s="133">
        <f>VLOOKUP(Q97,'Appendix 7. LT MOH 2019'!$D$4:$O$1704,12,FALSE)</f>
        <v>18.891465846527879</v>
      </c>
      <c r="T97" s="191">
        <f>'0.Brazil_MDLT'!$Q$5</f>
        <v>75.394536401973809</v>
      </c>
      <c r="U97" s="140">
        <f>'0.Brazil_MDLT'!$AA$5</f>
        <v>77.311392150639506</v>
      </c>
      <c r="V97" s="141">
        <f t="shared" ref="V97:V160" si="27">U97-T97</f>
        <v>1.9168557486656965</v>
      </c>
      <c r="W97" s="140">
        <f>'0.Brazil_MDLT'!$Q$19</f>
        <v>17.952339090969257</v>
      </c>
      <c r="X97" s="140">
        <f>'0.Brazil_MDLT'!$AA$19</f>
        <v>19.441145243876299</v>
      </c>
      <c r="Y97" s="141">
        <f t="shared" ref="Y97:Y160" si="28">X97-W97</f>
        <v>1.488806152907042</v>
      </c>
    </row>
    <row r="98" spans="11:25" x14ac:dyDescent="0.2">
      <c r="K98" s="51" t="s">
        <v>40</v>
      </c>
      <c r="L98" s="52" t="s">
        <v>96</v>
      </c>
      <c r="M98" s="54" t="s">
        <v>3</v>
      </c>
      <c r="N98" s="74" t="str">
        <f t="shared" ref="N98:N124" si="29">_xlfn.CONCAT(K98,M98,0)</f>
        <v>ROTotal0</v>
      </c>
      <c r="O98" s="104">
        <f>VLOOKUP(N98,'Appendix 3a. nax iIBGE 2020'!$E$5:$O$1935,9,FALSE)</f>
        <v>72.09</v>
      </c>
      <c r="P98" s="160">
        <f>VLOOKUP(N98,'Appendix 7. LT MOH 2019'!$D$4:$O$1704,12,FALSE)</f>
        <v>76.374602133622602</v>
      </c>
      <c r="Q98" s="74" t="str">
        <f t="shared" si="26"/>
        <v>ROTotal65-69</v>
      </c>
      <c r="R98" s="101">
        <f>VLOOKUP(Q98,'Appendix 3a. nax iIBGE 2020'!$E$5:$O$1935,9,FALSE)</f>
        <v>16.239999999999998</v>
      </c>
      <c r="S98" s="160">
        <f>VLOOKUP(Q98,'Appendix 7. LT MOH 2019'!$D$4:$O$1704,12,FALSE)</f>
        <v>17.840375742931588</v>
      </c>
      <c r="T98" s="171">
        <f>'1.RO_MDLT'!$Q$5</f>
        <v>74.249825238363272</v>
      </c>
      <c r="U98" s="66">
        <f>'1.RO_MDLT'!$AA$5</f>
        <v>76.839256647728362</v>
      </c>
      <c r="V98" s="53">
        <f t="shared" si="27"/>
        <v>2.5894314093650905</v>
      </c>
      <c r="W98" s="69">
        <f>'1.RO_MDLT'!$Q$19</f>
        <v>16.516344846949487</v>
      </c>
      <c r="X98" s="66">
        <f>'1.RO_MDLT'!$AA$19</f>
        <v>18.424346960633375</v>
      </c>
      <c r="Y98" s="53">
        <f t="shared" si="28"/>
        <v>1.9080021136838887</v>
      </c>
    </row>
    <row r="99" spans="11:25" x14ac:dyDescent="0.2">
      <c r="K99" s="51" t="s">
        <v>41</v>
      </c>
      <c r="L99" s="52" t="s">
        <v>96</v>
      </c>
      <c r="M99" s="54" t="s">
        <v>3</v>
      </c>
      <c r="N99" s="74" t="str">
        <f t="shared" si="29"/>
        <v>ACTotal0</v>
      </c>
      <c r="O99" s="104">
        <f>VLOOKUP(N99,'Appendix 3a. nax iIBGE 2020'!$E$5:$O$1935,9,FALSE)</f>
        <v>75.09</v>
      </c>
      <c r="P99" s="160">
        <f>VLOOKUP(N99,'Appendix 7. LT MOH 2019'!$D$4:$O$1704,12,FALSE)</f>
        <v>75.077806859566522</v>
      </c>
      <c r="Q99" s="74" t="str">
        <f t="shared" si="26"/>
        <v>ACTotal65-69</v>
      </c>
      <c r="R99" s="101">
        <f>VLOOKUP(Q99,'Appendix 3a. nax iIBGE 2020'!$E$5:$O$1935,9,FALSE)</f>
        <v>18.510000000000002</v>
      </c>
      <c r="S99" s="160">
        <f>VLOOKUP(Q99,'Appendix 7. LT MOH 2019'!$D$4:$O$1704,12,FALSE)</f>
        <v>18.088835237707297</v>
      </c>
      <c r="T99" s="171">
        <f>'2.AC_MDLT'!$Q$5</f>
        <v>73.292410016767221</v>
      </c>
      <c r="U99" s="66">
        <f>'2.AC_MDLT'!$AA$5</f>
        <v>75.916970342991377</v>
      </c>
      <c r="V99" s="53">
        <f t="shared" si="27"/>
        <v>2.6245603262241559</v>
      </c>
      <c r="W99" s="69">
        <f>'2.AC_MDLT'!$Q$19</f>
        <v>16.744282661924522</v>
      </c>
      <c r="X99" s="66">
        <f>'2.AC_MDLT'!$AA$19</f>
        <v>18.734121168784466</v>
      </c>
      <c r="Y99" s="53">
        <f t="shared" si="28"/>
        <v>1.9898385068599431</v>
      </c>
    </row>
    <row r="100" spans="11:25" x14ac:dyDescent="0.2">
      <c r="K100" s="51" t="s">
        <v>42</v>
      </c>
      <c r="L100" s="52" t="s">
        <v>96</v>
      </c>
      <c r="M100" s="54" t="s">
        <v>3</v>
      </c>
      <c r="N100" s="74" t="str">
        <f t="shared" si="29"/>
        <v>AMTotal0</v>
      </c>
      <c r="O100" s="104">
        <f>VLOOKUP(N100,'Appendix 3a. nax iIBGE 2020'!$E$5:$O$1935,9,FALSE)</f>
        <v>72.81</v>
      </c>
      <c r="P100" s="160">
        <f>VLOOKUP(N100,'Appendix 7. LT MOH 2019'!$D$4:$O$1704,12,FALSE)</f>
        <v>75.366547886185785</v>
      </c>
      <c r="Q100" s="74" t="str">
        <f t="shared" si="26"/>
        <v>AMTotal65-69</v>
      </c>
      <c r="R100" s="101">
        <f>VLOOKUP(Q100,'Appendix 3a. nax iIBGE 2020'!$E$5:$O$1935,9,FALSE)</f>
        <v>17.23</v>
      </c>
      <c r="S100" s="160">
        <f>VLOOKUP(Q100,'Appendix 7. LT MOH 2019'!$D$4:$O$1704,12,FALSE)</f>
        <v>18.072209163158053</v>
      </c>
      <c r="T100" s="171">
        <f>'3.AM_MDLT'!$Q$5</f>
        <v>71.90222059297939</v>
      </c>
      <c r="U100" s="66">
        <f>'3.AM_MDLT'!$AA$5</f>
        <v>75.30563786513774</v>
      </c>
      <c r="V100" s="53">
        <f t="shared" si="27"/>
        <v>3.4034172721583502</v>
      </c>
      <c r="W100" s="69">
        <f>'3.AM_MDLT'!$Q$19</f>
        <v>14.936160195387565</v>
      </c>
      <c r="X100" s="66">
        <f>'3.AM_MDLT'!$AA$19</f>
        <v>17.662182280218932</v>
      </c>
      <c r="Y100" s="53">
        <f t="shared" si="28"/>
        <v>2.7260220848313672</v>
      </c>
    </row>
    <row r="101" spans="11:25" x14ac:dyDescent="0.2">
      <c r="K101" s="51" t="s">
        <v>43</v>
      </c>
      <c r="L101" s="52" t="s">
        <v>96</v>
      </c>
      <c r="M101" s="54" t="s">
        <v>3</v>
      </c>
      <c r="N101" s="74" t="str">
        <f t="shared" si="29"/>
        <v>RRTotal0</v>
      </c>
      <c r="O101" s="104">
        <f>VLOOKUP(N101,'Appendix 3a. nax iIBGE 2020'!$E$5:$O$1935,9,FALSE)</f>
        <v>72.69</v>
      </c>
      <c r="P101" s="160">
        <f>VLOOKUP(N101,'Appendix 7. LT MOH 2019'!$D$4:$O$1704,12,FALSE)</f>
        <v>73.657538896877014</v>
      </c>
      <c r="Q101" s="74" t="str">
        <f t="shared" si="26"/>
        <v>RRTotal65-69</v>
      </c>
      <c r="R101" s="101">
        <f>VLOOKUP(Q101,'Appendix 3a. nax iIBGE 2020'!$E$5:$O$1935,9,FALSE)</f>
        <v>16.73</v>
      </c>
      <c r="S101" s="160">
        <f>VLOOKUP(Q101,'Appendix 7. LT MOH 2019'!$D$4:$O$1704,12,FALSE)</f>
        <v>17.198330799881486</v>
      </c>
      <c r="T101" s="171">
        <f>'4.RR_MDLT'!$Q$5</f>
        <v>70.979762994626228</v>
      </c>
      <c r="U101" s="66">
        <f>'4.RR_MDLT'!$AA$5</f>
        <v>74.562553278982634</v>
      </c>
      <c r="V101" s="53">
        <f t="shared" si="27"/>
        <v>3.5827902843564061</v>
      </c>
      <c r="W101" s="69">
        <f>'4.RR_MDLT'!$Q$19</f>
        <v>15.059290841224721</v>
      </c>
      <c r="X101" s="66">
        <f>'4.RR_MDLT'!$AA$19</f>
        <v>17.698394766992156</v>
      </c>
      <c r="Y101" s="53">
        <f t="shared" si="28"/>
        <v>2.6391039257674347</v>
      </c>
    </row>
    <row r="102" spans="11:25" x14ac:dyDescent="0.2">
      <c r="K102" s="51" t="s">
        <v>44</v>
      </c>
      <c r="L102" s="52" t="s">
        <v>96</v>
      </c>
      <c r="M102" s="54" t="s">
        <v>3</v>
      </c>
      <c r="N102" s="74" t="str">
        <f t="shared" si="29"/>
        <v>PATotal0</v>
      </c>
      <c r="O102" s="104">
        <f>VLOOKUP(N102,'Appendix 3a. nax iIBGE 2020'!$E$5:$O$1935,9,FALSE)</f>
        <v>72.83</v>
      </c>
      <c r="P102" s="160">
        <f>VLOOKUP(N102,'Appendix 7. LT MOH 2019'!$D$4:$O$1704,12,FALSE)</f>
        <v>75.968361308677189</v>
      </c>
      <c r="Q102" s="74" t="str">
        <f t="shared" si="26"/>
        <v>PATotal65-69</v>
      </c>
      <c r="R102" s="101">
        <f>VLOOKUP(Q102,'Appendix 3a. nax iIBGE 2020'!$E$5:$O$1935,9,FALSE)</f>
        <v>17.23</v>
      </c>
      <c r="S102" s="160">
        <f>VLOOKUP(Q102,'Appendix 7. LT MOH 2019'!$D$4:$O$1704,12,FALSE)</f>
        <v>18.52835773120162</v>
      </c>
      <c r="T102" s="171">
        <f>'5.PA_MDLT'!$Q$5</f>
        <v>73.254125027917127</v>
      </c>
      <c r="U102" s="66">
        <f>'5.PA_MDLT'!$AA$5</f>
        <v>75.417396080768441</v>
      </c>
      <c r="V102" s="53">
        <f t="shared" si="27"/>
        <v>2.1632710528513144</v>
      </c>
      <c r="W102" s="69">
        <f>'5.PA_MDLT'!$Q$19</f>
        <v>16.090480604993115</v>
      </c>
      <c r="X102" s="66">
        <f>'5.PA_MDLT'!$AA$19</f>
        <v>17.793803588578985</v>
      </c>
      <c r="Y102" s="53">
        <f t="shared" si="28"/>
        <v>1.7033229835858705</v>
      </c>
    </row>
    <row r="103" spans="11:25" x14ac:dyDescent="0.2">
      <c r="K103" s="51" t="s">
        <v>45</v>
      </c>
      <c r="L103" s="52" t="s">
        <v>96</v>
      </c>
      <c r="M103" s="54" t="s">
        <v>3</v>
      </c>
      <c r="N103" s="74" t="str">
        <f t="shared" si="29"/>
        <v>APTotal0</v>
      </c>
      <c r="O103" s="104">
        <f>VLOOKUP(N103,'Appendix 3a. nax iIBGE 2020'!$E$5:$O$1935,9,FALSE)</f>
        <v>74.88</v>
      </c>
      <c r="P103" s="160">
        <f>VLOOKUP(N103,'Appendix 7. LT MOH 2019'!$D$4:$O$1704,12,FALSE)</f>
        <v>75.420103897302667</v>
      </c>
      <c r="Q103" s="74" t="str">
        <f t="shared" si="26"/>
        <v>APTotal65-69</v>
      </c>
      <c r="R103" s="101">
        <f>VLOOKUP(Q103,'Appendix 3a. nax iIBGE 2020'!$E$5:$O$1935,9,FALSE)</f>
        <v>18.510000000000002</v>
      </c>
      <c r="S103" s="160">
        <f>VLOOKUP(Q103,'Appendix 7. LT MOH 2019'!$D$4:$O$1704,12,FALSE)</f>
        <v>18.535717285480295</v>
      </c>
      <c r="T103" s="171">
        <f>'6.AP_MDLT'!$Q$5</f>
        <v>72.242929729881894</v>
      </c>
      <c r="U103" s="66">
        <f>'6.AP_MDLT'!$AA$5</f>
        <v>76.455281417958005</v>
      </c>
      <c r="V103" s="53">
        <f t="shared" si="27"/>
        <v>4.2123516880761116</v>
      </c>
      <c r="W103" s="69">
        <f>'6.AP_MDLT'!$Q$19</f>
        <v>16.075643756293541</v>
      </c>
      <c r="X103" s="66">
        <f>'6.AP_MDLT'!$AA$19</f>
        <v>19.45561176513398</v>
      </c>
      <c r="Y103" s="53">
        <f t="shared" si="28"/>
        <v>3.3799680088404394</v>
      </c>
    </row>
    <row r="104" spans="11:25" x14ac:dyDescent="0.2">
      <c r="K104" s="121" t="s">
        <v>46</v>
      </c>
      <c r="L104" s="83" t="s">
        <v>96</v>
      </c>
      <c r="M104" s="84" t="s">
        <v>3</v>
      </c>
      <c r="N104" s="85" t="str">
        <f t="shared" si="29"/>
        <v>TOTotal0</v>
      </c>
      <c r="O104" s="105">
        <f>VLOOKUP(N104,'Appendix 3a. nax iIBGE 2020'!$E$5:$O$1935,9,FALSE)</f>
        <v>74.39</v>
      </c>
      <c r="P104" s="161">
        <f>VLOOKUP(N104,'Appendix 7. LT MOH 2019'!$D$4:$O$1704,12,FALSE)</f>
        <v>76.806983101895511</v>
      </c>
      <c r="Q104" s="85" t="str">
        <f t="shared" si="26"/>
        <v>TOTotal65-69</v>
      </c>
      <c r="R104" s="102">
        <f>VLOOKUP(Q104,'Appendix 3a. nax iIBGE 2020'!$E$5:$O$1935,9,FALSE)</f>
        <v>17.98</v>
      </c>
      <c r="S104" s="161">
        <f>VLOOKUP(Q104,'Appendix 7. LT MOH 2019'!$D$4:$O$1704,12,FALSE)</f>
        <v>18.985924053507244</v>
      </c>
      <c r="T104" s="172">
        <f>'7.TO_MDLT'!$Q$5</f>
        <v>75.623604311580081</v>
      </c>
      <c r="U104" s="78">
        <f>'7.TO_MDLT'!$AA$5</f>
        <v>77.531631943168748</v>
      </c>
      <c r="V104" s="86">
        <f t="shared" si="27"/>
        <v>1.9080276315886664</v>
      </c>
      <c r="W104" s="79">
        <f>'7.TO_MDLT'!$Q$19</f>
        <v>18.019124203903019</v>
      </c>
      <c r="X104" s="78">
        <f>'7.TO_MDLT'!$AA$19</f>
        <v>19.492507902861988</v>
      </c>
      <c r="Y104" s="86">
        <f t="shared" si="28"/>
        <v>1.473383698958969</v>
      </c>
    </row>
    <row r="105" spans="11:25" x14ac:dyDescent="0.2">
      <c r="K105" s="51" t="s">
        <v>50</v>
      </c>
      <c r="L105" s="55" t="s">
        <v>97</v>
      </c>
      <c r="M105" s="56" t="s">
        <v>3</v>
      </c>
      <c r="N105" s="75" t="str">
        <f t="shared" si="29"/>
        <v>MATotal0</v>
      </c>
      <c r="O105" s="104">
        <f>VLOOKUP(N105,'Appendix 3a. nax iIBGE 2020'!$E$5:$O$1935,9,FALSE)</f>
        <v>71.67</v>
      </c>
      <c r="P105" s="160">
        <f>VLOOKUP(N105,'Appendix 7. LT MOH 2019'!$D$4:$O$1704,12,FALSE)</f>
        <v>77.266203329161272</v>
      </c>
      <c r="Q105" s="75" t="str">
        <f t="shared" si="26"/>
        <v>MATotal65-69</v>
      </c>
      <c r="R105" s="101">
        <f>VLOOKUP(Q105,'Appendix 3a. nax iIBGE 2020'!$E$5:$O$1935,9,FALSE)</f>
        <v>17.34</v>
      </c>
      <c r="S105" s="160">
        <f>VLOOKUP(Q105,'Appendix 7. LT MOH 2019'!$D$4:$O$1704,12,FALSE)</f>
        <v>19.704803533177746</v>
      </c>
      <c r="T105" s="171">
        <f>'8.MA_MDLT'!$Q$5</f>
        <v>74.715761503854793</v>
      </c>
      <c r="U105" s="66">
        <f>'8.MA_MDLT'!$AA$5</f>
        <v>76.230744514085188</v>
      </c>
      <c r="V105" s="53">
        <f t="shared" si="27"/>
        <v>1.5149830102303952</v>
      </c>
      <c r="W105" s="69">
        <f>'8.MA_MDLT'!$Q$19</f>
        <v>17.751967858461494</v>
      </c>
      <c r="X105" s="66">
        <f>'8.MA_MDLT'!$AA$19</f>
        <v>19.006355127583298</v>
      </c>
      <c r="Y105" s="53">
        <f t="shared" si="28"/>
        <v>1.2543872691218034</v>
      </c>
    </row>
    <row r="106" spans="11:25" x14ac:dyDescent="0.2">
      <c r="K106" s="51" t="s">
        <v>51</v>
      </c>
      <c r="L106" s="55" t="s">
        <v>97</v>
      </c>
      <c r="M106" s="56" t="s">
        <v>3</v>
      </c>
      <c r="N106" s="75" t="str">
        <f t="shared" si="29"/>
        <v>PITotal0</v>
      </c>
      <c r="O106" s="104">
        <f>VLOOKUP(N106,'Appendix 3a. nax iIBGE 2020'!$E$5:$O$1935,9,FALSE)</f>
        <v>71.760000000000005</v>
      </c>
      <c r="P106" s="160">
        <f>VLOOKUP(N106,'Appendix 7. LT MOH 2019'!$D$4:$O$1704,12,FALSE)</f>
        <v>75.930606150935631</v>
      </c>
      <c r="Q106" s="75" t="str">
        <f t="shared" si="26"/>
        <v>PITotal65-69</v>
      </c>
      <c r="R106" s="101">
        <f>VLOOKUP(Q106,'Appendix 3a. nax iIBGE 2020'!$E$5:$O$1935,9,FALSE)</f>
        <v>16.54</v>
      </c>
      <c r="S106" s="160">
        <f>VLOOKUP(Q106,'Appendix 7. LT MOH 2019'!$D$4:$O$1704,12,FALSE)</f>
        <v>18.178676815048668</v>
      </c>
      <c r="T106" s="171">
        <f>'9.PI_MDLT'!$Q$5</f>
        <v>74.496337289096431</v>
      </c>
      <c r="U106" s="66">
        <f>'9.PI_MDLT'!$AA$5</f>
        <v>76.066109251539629</v>
      </c>
      <c r="V106" s="53">
        <f t="shared" si="27"/>
        <v>1.5697719624431983</v>
      </c>
      <c r="W106" s="69">
        <f>'9.PI_MDLT'!$Q$19</f>
        <v>17.254843658793391</v>
      </c>
      <c r="X106" s="66">
        <f>'9.PI_MDLT'!$AA$19</f>
        <v>18.466483897044167</v>
      </c>
      <c r="Y106" s="53">
        <f t="shared" si="28"/>
        <v>1.2116402382507765</v>
      </c>
    </row>
    <row r="107" spans="11:25" x14ac:dyDescent="0.2">
      <c r="K107" s="51" t="s">
        <v>53</v>
      </c>
      <c r="L107" s="55" t="s">
        <v>97</v>
      </c>
      <c r="M107" s="56" t="s">
        <v>3</v>
      </c>
      <c r="N107" s="75" t="str">
        <f t="shared" si="29"/>
        <v>CETotal0</v>
      </c>
      <c r="O107" s="104">
        <f>VLOOKUP(N107,'Appendix 3a. nax iIBGE 2020'!$E$5:$O$1935,9,FALSE)</f>
        <v>74.680000000000007</v>
      </c>
      <c r="P107" s="160">
        <f>VLOOKUP(N107,'Appendix 7. LT MOH 2019'!$D$4:$O$1704,12,FALSE)</f>
        <v>76.659360553803793</v>
      </c>
      <c r="Q107" s="75" t="str">
        <f t="shared" si="26"/>
        <v>CETotal65-69</v>
      </c>
      <c r="R107" s="101">
        <f>VLOOKUP(Q107,'Appendix 3a. nax iIBGE 2020'!$E$5:$O$1935,9,FALSE)</f>
        <v>18.100000000000001</v>
      </c>
      <c r="S107" s="160">
        <f>VLOOKUP(Q107,'Appendix 7. LT MOH 2019'!$D$4:$O$1704,12,FALSE)</f>
        <v>18.788089252824925</v>
      </c>
      <c r="T107" s="171">
        <f>'10.CE_MDLT'!$Q$5</f>
        <v>74.364165600722501</v>
      </c>
      <c r="U107" s="66">
        <f>'10.CE_MDLT'!$AA$5</f>
        <v>76.742557132252813</v>
      </c>
      <c r="V107" s="53">
        <f t="shared" si="27"/>
        <v>2.3783915315303119</v>
      </c>
      <c r="W107" s="69">
        <f>'10.CE_MDLT'!$Q$19</f>
        <v>17.40999811586379</v>
      </c>
      <c r="X107" s="66">
        <f>'10.CE_MDLT'!$AA$19</f>
        <v>19.288212893537263</v>
      </c>
      <c r="Y107" s="53">
        <f t="shared" si="28"/>
        <v>1.8782147776734739</v>
      </c>
    </row>
    <row r="108" spans="11:25" x14ac:dyDescent="0.2">
      <c r="K108" s="51" t="s">
        <v>54</v>
      </c>
      <c r="L108" s="55" t="s">
        <v>97</v>
      </c>
      <c r="M108" s="56" t="s">
        <v>3</v>
      </c>
      <c r="N108" s="75" t="str">
        <f t="shared" si="29"/>
        <v>RNTotal0</v>
      </c>
      <c r="O108" s="104">
        <f>VLOOKUP(N108,'Appendix 3a. nax iIBGE 2020'!$E$5:$O$1935,9,FALSE)</f>
        <v>76.569999999999993</v>
      </c>
      <c r="P108" s="160">
        <f>VLOOKUP(N108,'Appendix 7. LT MOH 2019'!$D$4:$O$1704,12,FALSE)</f>
        <v>76.793949218363053</v>
      </c>
      <c r="Q108" s="75" t="str">
        <f t="shared" si="26"/>
        <v>RNTotal65-69</v>
      </c>
      <c r="R108" s="101">
        <f>VLOOKUP(Q108,'Appendix 3a. nax iIBGE 2020'!$E$5:$O$1935,9,FALSE)</f>
        <v>18.940000000000001</v>
      </c>
      <c r="S108" s="160">
        <f>VLOOKUP(Q108,'Appendix 7. LT MOH 2019'!$D$4:$O$1704,12,FALSE)</f>
        <v>19.079180561260252</v>
      </c>
      <c r="T108" s="171">
        <f>'11.RN_MDLT'!$Q$5</f>
        <v>75.718206020490697</v>
      </c>
      <c r="U108" s="66">
        <f>'11.RN_MDLT'!$AA$5</f>
        <v>77.518375080269294</v>
      </c>
      <c r="V108" s="53">
        <f t="shared" si="27"/>
        <v>1.8001690597785966</v>
      </c>
      <c r="W108" s="69">
        <f>'11.RN_MDLT'!$Q$19</f>
        <v>18.303502526072627</v>
      </c>
      <c r="X108" s="66">
        <f>'11.RN_MDLT'!$AA$19</f>
        <v>19.668668439959262</v>
      </c>
      <c r="Y108" s="53">
        <f t="shared" si="28"/>
        <v>1.365165913886635</v>
      </c>
    </row>
    <row r="109" spans="11:25" x14ac:dyDescent="0.2">
      <c r="K109" s="51" t="s">
        <v>55</v>
      </c>
      <c r="L109" s="55" t="s">
        <v>97</v>
      </c>
      <c r="M109" s="56" t="s">
        <v>3</v>
      </c>
      <c r="N109" s="75" t="str">
        <f t="shared" si="29"/>
        <v>PBTotal0</v>
      </c>
      <c r="O109" s="104">
        <f>VLOOKUP(N109,'Appendix 3a. nax iIBGE 2020'!$E$5:$O$1935,9,FALSE)</f>
        <v>74.36</v>
      </c>
      <c r="P109" s="160">
        <f>VLOOKUP(N109,'Appendix 7. LT MOH 2019'!$D$4:$O$1704,12,FALSE)</f>
        <v>76.189822068136507</v>
      </c>
      <c r="Q109" s="75" t="str">
        <f t="shared" si="26"/>
        <v>PBTotal65-69</v>
      </c>
      <c r="R109" s="101">
        <f>VLOOKUP(Q109,'Appendix 3a. nax iIBGE 2020'!$E$5:$O$1935,9,FALSE)</f>
        <v>17.899999999999999</v>
      </c>
      <c r="S109" s="160">
        <f>VLOOKUP(Q109,'Appendix 7. LT MOH 2019'!$D$4:$O$1704,12,FALSE)</f>
        <v>18.588239549267069</v>
      </c>
      <c r="T109" s="171">
        <f>'12.PB_MDLT'!$Q$5</f>
        <v>74.973473030555624</v>
      </c>
      <c r="U109" s="66">
        <f>'12.PB_MDLT'!$AA$5</f>
        <v>76.515279638921157</v>
      </c>
      <c r="V109" s="53">
        <f t="shared" si="27"/>
        <v>1.5418066083655333</v>
      </c>
      <c r="W109" s="69">
        <f>'12.PB_MDLT'!$Q$19</f>
        <v>17.807595839360197</v>
      </c>
      <c r="X109" s="66">
        <f>'12.PB_MDLT'!$AA$19</f>
        <v>18.931943470077531</v>
      </c>
      <c r="Y109" s="53">
        <f t="shared" si="28"/>
        <v>1.1243476307173346</v>
      </c>
    </row>
    <row r="110" spans="11:25" x14ac:dyDescent="0.2">
      <c r="K110" s="51" t="s">
        <v>56</v>
      </c>
      <c r="L110" s="55" t="s">
        <v>97</v>
      </c>
      <c r="M110" s="56" t="s">
        <v>3</v>
      </c>
      <c r="N110" s="75" t="str">
        <f t="shared" si="29"/>
        <v>PETotal0</v>
      </c>
      <c r="O110" s="104">
        <f>VLOOKUP(N110,'Appendix 3a. nax iIBGE 2020'!$E$5:$O$1935,9,FALSE)</f>
        <v>75.31</v>
      </c>
      <c r="P110" s="160">
        <f>VLOOKUP(N110,'Appendix 7. LT MOH 2019'!$D$4:$O$1704,12,FALSE)</f>
        <v>75.273573151692872</v>
      </c>
      <c r="Q110" s="75" t="str">
        <f t="shared" si="26"/>
        <v>PETotal65-69</v>
      </c>
      <c r="R110" s="101">
        <f>VLOOKUP(Q110,'Appendix 3a. nax iIBGE 2020'!$E$5:$O$1935,9,FALSE)</f>
        <v>18.02</v>
      </c>
      <c r="S110" s="160">
        <f>VLOOKUP(Q110,'Appendix 7. LT MOH 2019'!$D$4:$O$1704,12,FALSE)</f>
        <v>17.949528509949996</v>
      </c>
      <c r="T110" s="171">
        <f>'13.PE_MDLT'!$Q$5</f>
        <v>73.393055934201485</v>
      </c>
      <c r="U110" s="66">
        <f>'13.PE_MDLT'!$AA$5</f>
        <v>75.291303376063084</v>
      </c>
      <c r="V110" s="53">
        <f t="shared" si="27"/>
        <v>1.8982474418615993</v>
      </c>
      <c r="W110" s="69">
        <f>'13.PE_MDLT'!$Q$19</f>
        <v>16.670214426521387</v>
      </c>
      <c r="X110" s="66">
        <f>'13.PE_MDLT'!$AA$19</f>
        <v>18.097885764178276</v>
      </c>
      <c r="Y110" s="53">
        <f t="shared" si="28"/>
        <v>1.4276713376568892</v>
      </c>
    </row>
    <row r="111" spans="11:25" x14ac:dyDescent="0.2">
      <c r="K111" s="51" t="s">
        <v>57</v>
      </c>
      <c r="L111" s="55" t="s">
        <v>97</v>
      </c>
      <c r="M111" s="56" t="s">
        <v>3</v>
      </c>
      <c r="N111" s="75" t="str">
        <f t="shared" si="29"/>
        <v>ALTotal0</v>
      </c>
      <c r="O111" s="104">
        <f>VLOOKUP(N111,'Appendix 3a. nax iIBGE 2020'!$E$5:$O$1935,9,FALSE)</f>
        <v>72.98</v>
      </c>
      <c r="P111" s="160">
        <f>VLOOKUP(N111,'Appendix 7. LT MOH 2019'!$D$4:$O$1704,12,FALSE)</f>
        <v>74.857375135223677</v>
      </c>
      <c r="Q111" s="75" t="str">
        <f t="shared" si="26"/>
        <v>ALTotal65-69</v>
      </c>
      <c r="R111" s="101">
        <f>VLOOKUP(Q111,'Appendix 3a. nax iIBGE 2020'!$E$5:$O$1935,9,FALSE)</f>
        <v>17.57</v>
      </c>
      <c r="S111" s="160">
        <f>VLOOKUP(Q111,'Appendix 7. LT MOH 2019'!$D$4:$O$1704,12,FALSE)</f>
        <v>17.723471814099884</v>
      </c>
      <c r="T111" s="171">
        <f>'14.AL_MDLT'!$Q$5</f>
        <v>73.018510292061151</v>
      </c>
      <c r="U111" s="66">
        <f>'14.AL_MDLT'!$AA$5</f>
        <v>75.089468512691042</v>
      </c>
      <c r="V111" s="53">
        <f t="shared" si="27"/>
        <v>2.0709582206298904</v>
      </c>
      <c r="W111" s="69">
        <f>'14.AL_MDLT'!$Q$19</f>
        <v>16.527291012091524</v>
      </c>
      <c r="X111" s="66">
        <f>'14.AL_MDLT'!$AA$19</f>
        <v>18.049614618914482</v>
      </c>
      <c r="Y111" s="53">
        <f t="shared" si="28"/>
        <v>1.5223236068229582</v>
      </c>
    </row>
    <row r="112" spans="11:25" x14ac:dyDescent="0.2">
      <c r="K112" s="51" t="s">
        <v>52</v>
      </c>
      <c r="L112" s="55" t="s">
        <v>97</v>
      </c>
      <c r="M112" s="56" t="s">
        <v>3</v>
      </c>
      <c r="N112" s="75" t="str">
        <f t="shared" si="29"/>
        <v>SETotal0</v>
      </c>
      <c r="O112" s="104">
        <f>VLOOKUP(N112,'Appendix 3a. nax iIBGE 2020'!$E$5:$O$1935,9,FALSE)</f>
        <v>73.64</v>
      </c>
      <c r="P112" s="160">
        <f>VLOOKUP(N112,'Appendix 7. LT MOH 2019'!$D$4:$O$1704,12,FALSE)</f>
        <v>75.288434489539725</v>
      </c>
      <c r="Q112" s="75" t="str">
        <f t="shared" si="26"/>
        <v>SETotal65-69</v>
      </c>
      <c r="R112" s="101">
        <f>VLOOKUP(Q112,'Appendix 3a. nax iIBGE 2020'!$E$5:$O$1935,9,FALSE)</f>
        <v>17.37</v>
      </c>
      <c r="S112" s="160">
        <f>VLOOKUP(Q112,'Appendix 7. LT MOH 2019'!$D$4:$O$1704,12,FALSE)</f>
        <v>18.056710424427454</v>
      </c>
      <c r="T112" s="171">
        <f>'15.SE_MDLT'!$Q$5</f>
        <v>73.694707269709681</v>
      </c>
      <c r="U112" s="66">
        <f>'15.SE_MDLT'!$AA$5</f>
        <v>75.61871777206278</v>
      </c>
      <c r="V112" s="53">
        <f t="shared" si="27"/>
        <v>1.9240105023530987</v>
      </c>
      <c r="W112" s="69">
        <f>'15.SE_MDLT'!$Q$19</f>
        <v>17.015637817851228</v>
      </c>
      <c r="X112" s="66">
        <f>'15.SE_MDLT'!$AA$19</f>
        <v>18.44337810865704</v>
      </c>
      <c r="Y112" s="53">
        <f t="shared" si="28"/>
        <v>1.4277402908058114</v>
      </c>
    </row>
    <row r="113" spans="11:25" x14ac:dyDescent="0.2">
      <c r="K113" s="51" t="s">
        <v>58</v>
      </c>
      <c r="L113" s="55" t="s">
        <v>97</v>
      </c>
      <c r="M113" s="56" t="s">
        <v>3</v>
      </c>
      <c r="N113" s="75" t="str">
        <f t="shared" si="29"/>
        <v>BATotal0</v>
      </c>
      <c r="O113" s="104">
        <f>VLOOKUP(N113,'Appendix 3a. nax iIBGE 2020'!$E$5:$O$1935,9,FALSE)</f>
        <v>74.36</v>
      </c>
      <c r="P113" s="160">
        <f>VLOOKUP(N113,'Appendix 7. LT MOH 2019'!$D$4:$O$1704,12,FALSE)</f>
        <v>76.223324803524449</v>
      </c>
      <c r="Q113" s="75" t="str">
        <f t="shared" si="26"/>
        <v>BATotal65-69</v>
      </c>
      <c r="R113" s="101">
        <f>VLOOKUP(Q113,'Appendix 3a. nax iIBGE 2020'!$E$5:$O$1935,9,FALSE)</f>
        <v>18.38</v>
      </c>
      <c r="S113" s="160">
        <f>VLOOKUP(Q113,'Appendix 7. LT MOH 2019'!$D$4:$O$1704,12,FALSE)</f>
        <v>19.398259946001403</v>
      </c>
      <c r="T113" s="171">
        <f>'16.BA_MDLT'!$Q$5</f>
        <v>74.836890708638379</v>
      </c>
      <c r="U113" s="66">
        <f>'16.BA_MDLT'!$AA$5</f>
        <v>76.28695156810987</v>
      </c>
      <c r="V113" s="53">
        <f t="shared" si="27"/>
        <v>1.4500608594714919</v>
      </c>
      <c r="W113" s="69">
        <f>'16.BA_MDLT'!$Q$19</f>
        <v>18.394395508162301</v>
      </c>
      <c r="X113" s="66">
        <f>'16.BA_MDLT'!$AA$19</f>
        <v>19.508795697498368</v>
      </c>
      <c r="Y113" s="53">
        <f t="shared" si="28"/>
        <v>1.1144001893360667</v>
      </c>
    </row>
    <row r="114" spans="11:25" x14ac:dyDescent="0.2">
      <c r="K114" s="120" t="s">
        <v>59</v>
      </c>
      <c r="L114" s="97" t="s">
        <v>98</v>
      </c>
      <c r="M114" s="98" t="s">
        <v>3</v>
      </c>
      <c r="N114" s="99" t="str">
        <f t="shared" si="29"/>
        <v>MGTotal0</v>
      </c>
      <c r="O114" s="103">
        <f>VLOOKUP(N114,'Appendix 3a. nax iIBGE 2020'!$E$5:$O$1935,9,FALSE)</f>
        <v>78.19</v>
      </c>
      <c r="P114" s="162">
        <f>VLOOKUP(N114,'Appendix 7. LT MOH 2019'!$D$4:$O$1704,12,FALSE)</f>
        <v>77.741532872505942</v>
      </c>
      <c r="Q114" s="99" t="str">
        <f t="shared" si="26"/>
        <v>MGTotal65-69</v>
      </c>
      <c r="R114" s="100">
        <f>VLOOKUP(Q114,'Appendix 3a. nax iIBGE 2020'!$E$5:$O$1935,9,FALSE)</f>
        <v>19.649999999999999</v>
      </c>
      <c r="S114" s="162">
        <f>VLOOKUP(Q114,'Appendix 7. LT MOH 2019'!$D$4:$O$1704,12,FALSE)</f>
        <v>19.656383551245593</v>
      </c>
      <c r="T114" s="173">
        <f>'17.MG_MDLT'!$Q$5</f>
        <v>77.373362969032186</v>
      </c>
      <c r="U114" s="80">
        <f>'17.MG_MDLT'!$AA$5</f>
        <v>78.603422724306711</v>
      </c>
      <c r="V114" s="81">
        <f t="shared" si="27"/>
        <v>1.2300597552745245</v>
      </c>
      <c r="W114" s="82">
        <f>'17.MG_MDLT'!$Q$19</f>
        <v>19.288072215704922</v>
      </c>
      <c r="X114" s="80">
        <f>'17.MG_MDLT'!$AA$19</f>
        <v>20.305909291184545</v>
      </c>
      <c r="Y114" s="81">
        <f t="shared" si="28"/>
        <v>1.0178370754796227</v>
      </c>
    </row>
    <row r="115" spans="11:25" x14ac:dyDescent="0.2">
      <c r="K115" s="51" t="s">
        <v>60</v>
      </c>
      <c r="L115" s="60" t="s">
        <v>98</v>
      </c>
      <c r="M115" s="61" t="s">
        <v>3</v>
      </c>
      <c r="N115" s="76" t="str">
        <f t="shared" si="29"/>
        <v>ESTotal0</v>
      </c>
      <c r="O115" s="104">
        <f>VLOOKUP(N115,'Appendix 3a. nax iIBGE 2020'!$E$5:$O$1935,9,FALSE)</f>
        <v>79.319999999999993</v>
      </c>
      <c r="P115" s="160">
        <f>VLOOKUP(N115,'Appendix 7. LT MOH 2019'!$D$4:$O$1704,12,FALSE)</f>
        <v>77.753479812655129</v>
      </c>
      <c r="Q115" s="76" t="str">
        <f t="shared" si="26"/>
        <v>ESTotal65-69</v>
      </c>
      <c r="R115" s="101">
        <f>VLOOKUP(Q115,'Appendix 3a. nax iIBGE 2020'!$E$5:$O$1935,9,FALSE)</f>
        <v>20.62</v>
      </c>
      <c r="S115" s="160">
        <f>VLOOKUP(Q115,'Appendix 7. LT MOH 2019'!$D$4:$O$1704,12,FALSE)</f>
        <v>19.862756790626065</v>
      </c>
      <c r="T115" s="171">
        <f>'18.ES_MDLT'!$Q$5</f>
        <v>75.960090005076651</v>
      </c>
      <c r="U115" s="66">
        <f>'18.ES_MDLT'!$AA$5</f>
        <v>78.475982786671949</v>
      </c>
      <c r="V115" s="53">
        <f t="shared" si="27"/>
        <v>2.5158927815952978</v>
      </c>
      <c r="W115" s="69">
        <f>'18.ES_MDLT'!$Q$19</f>
        <v>18.66356040249519</v>
      </c>
      <c r="X115" s="66">
        <f>'18.ES_MDLT'!$AA$19</f>
        <v>20.719217011326915</v>
      </c>
      <c r="Y115" s="53">
        <f t="shared" si="28"/>
        <v>2.0556566088317254</v>
      </c>
    </row>
    <row r="116" spans="11:25" x14ac:dyDescent="0.2">
      <c r="K116" s="51" t="s">
        <v>61</v>
      </c>
      <c r="L116" s="60" t="s">
        <v>98</v>
      </c>
      <c r="M116" s="61" t="s">
        <v>3</v>
      </c>
      <c r="N116" s="76" t="str">
        <f t="shared" si="29"/>
        <v>RJTotal0</v>
      </c>
      <c r="O116" s="104">
        <f>VLOOKUP(N116,'Appendix 3a. nax iIBGE 2020'!$E$5:$O$1935,9,FALSE)</f>
        <v>77.3</v>
      </c>
      <c r="P116" s="160">
        <f>VLOOKUP(N116,'Appendix 7. LT MOH 2019'!$D$4:$O$1704,12,FALSE)</f>
        <v>75.055481210650257</v>
      </c>
      <c r="Q116" s="76" t="str">
        <f t="shared" si="26"/>
        <v>RJTotal65-69</v>
      </c>
      <c r="R116" s="101">
        <f>VLOOKUP(Q116,'Appendix 3a. nax iIBGE 2020'!$E$5:$O$1935,9,FALSE)</f>
        <v>19.09</v>
      </c>
      <c r="S116" s="160">
        <f>VLOOKUP(Q116,'Appendix 7. LT MOH 2019'!$D$4:$O$1704,12,FALSE)</f>
        <v>18.209130063005418</v>
      </c>
      <c r="T116" s="171">
        <f>'19.RJ_MDLT'!$Q$5</f>
        <v>73.288018592087909</v>
      </c>
      <c r="U116" s="66">
        <f>'19.RJ_MDLT'!$AA$5</f>
        <v>75.978597265003017</v>
      </c>
      <c r="V116" s="53">
        <f t="shared" si="27"/>
        <v>2.6905786729151089</v>
      </c>
      <c r="W116" s="69">
        <f>'19.RJ_MDLT'!$Q$19</f>
        <v>16.861843346280537</v>
      </c>
      <c r="X116" s="66">
        <f>'19.RJ_MDLT'!$AA$19</f>
        <v>18.920337981490555</v>
      </c>
      <c r="Y116" s="53">
        <f t="shared" si="28"/>
        <v>2.0584946352100175</v>
      </c>
    </row>
    <row r="117" spans="11:25" x14ac:dyDescent="0.2">
      <c r="K117" s="121" t="s">
        <v>62</v>
      </c>
      <c r="L117" s="122" t="s">
        <v>98</v>
      </c>
      <c r="M117" s="123" t="s">
        <v>3</v>
      </c>
      <c r="N117" s="124" t="str">
        <f t="shared" si="29"/>
        <v>SPTotal0</v>
      </c>
      <c r="O117" s="105">
        <f>VLOOKUP(N117,'Appendix 3a. nax iIBGE 2020'!$E$5:$O$1935,9,FALSE)</f>
        <v>79.11</v>
      </c>
      <c r="P117" s="161">
        <f>VLOOKUP(N117,'Appendix 7. LT MOH 2019'!$D$4:$O$1704,12,FALSE)</f>
        <v>77.483947167667282</v>
      </c>
      <c r="Q117" s="124" t="str">
        <f t="shared" si="26"/>
        <v>SPTotal65-69</v>
      </c>
      <c r="R117" s="102">
        <f>VLOOKUP(Q117,'Appendix 3a. nax iIBGE 2020'!$E$5:$O$1935,9,FALSE)</f>
        <v>19.78</v>
      </c>
      <c r="S117" s="161">
        <f>VLOOKUP(Q117,'Appendix 7. LT MOH 2019'!$D$4:$O$1704,12,FALSE)</f>
        <v>19.006582636713254</v>
      </c>
      <c r="T117" s="172">
        <f>'20.SP_MDLT'!$Q$5</f>
        <v>76.326162623483597</v>
      </c>
      <c r="U117" s="78">
        <f>'20.SP_MDLT'!$AA$5</f>
        <v>78.274991883805285</v>
      </c>
      <c r="V117" s="86">
        <f t="shared" si="27"/>
        <v>1.9488292603216877</v>
      </c>
      <c r="W117" s="79">
        <f>'20.SP_MDLT'!$Q$19</f>
        <v>18.208532785021273</v>
      </c>
      <c r="X117" s="78">
        <f>'20.SP_MDLT'!$AA$19</f>
        <v>19.710305481333538</v>
      </c>
      <c r="Y117" s="86">
        <f t="shared" si="28"/>
        <v>1.5017726963122655</v>
      </c>
    </row>
    <row r="118" spans="11:25" x14ac:dyDescent="0.2">
      <c r="K118" s="120" t="s">
        <v>63</v>
      </c>
      <c r="L118" s="91" t="s">
        <v>99</v>
      </c>
      <c r="M118" s="92" t="s">
        <v>3</v>
      </c>
      <c r="N118" s="93" t="str">
        <f t="shared" si="29"/>
        <v>PRTotal0</v>
      </c>
      <c r="O118" s="103">
        <f>VLOOKUP(N118,'Appendix 3a. nax iIBGE 2020'!$E$5:$O$1935,9,FALSE)</f>
        <v>78.209999999999994</v>
      </c>
      <c r="P118" s="162">
        <f>VLOOKUP(N118,'Appendix 7. LT MOH 2019'!$D$4:$O$1704,12,FALSE)</f>
        <v>77.244015732112942</v>
      </c>
      <c r="Q118" s="93" t="str">
        <f t="shared" si="26"/>
        <v>PRTotal65-69</v>
      </c>
      <c r="R118" s="100">
        <f>VLOOKUP(Q118,'Appendix 3a. nax iIBGE 2020'!$E$5:$O$1935,9,FALSE)</f>
        <v>19.28</v>
      </c>
      <c r="S118" s="162">
        <f>VLOOKUP(Q118,'Appendix 7. LT MOH 2019'!$D$4:$O$1704,12,FALSE)</f>
        <v>19.035316900392264</v>
      </c>
      <c r="T118" s="173">
        <f>'21.PR_MDLT'!$Q$5</f>
        <v>76.641778578057796</v>
      </c>
      <c r="U118" s="80">
        <f>'21.PR_MDLT'!$AA$5</f>
        <v>78.112764838259309</v>
      </c>
      <c r="V118" s="81">
        <f t="shared" si="27"/>
        <v>1.4709862602015136</v>
      </c>
      <c r="W118" s="82">
        <f>'21.PR_MDLT'!$Q$19</f>
        <v>18.692250504773732</v>
      </c>
      <c r="X118" s="80">
        <f>'21.PR_MDLT'!$AA$19</f>
        <v>19.846186344498154</v>
      </c>
      <c r="Y118" s="81">
        <f t="shared" si="28"/>
        <v>1.1539358397244222</v>
      </c>
    </row>
    <row r="119" spans="11:25" x14ac:dyDescent="0.2">
      <c r="K119" s="51" t="s">
        <v>64</v>
      </c>
      <c r="L119" s="62" t="s">
        <v>99</v>
      </c>
      <c r="M119" s="63" t="s">
        <v>3</v>
      </c>
      <c r="N119" s="77" t="str">
        <f t="shared" si="29"/>
        <v>SCTotal0</v>
      </c>
      <c r="O119" s="104">
        <f>VLOOKUP(N119,'Appendix 3a. nax iIBGE 2020'!$E$5:$O$1935,9,FALSE)</f>
        <v>80.209999999999994</v>
      </c>
      <c r="P119" s="160">
        <f>VLOOKUP(N119,'Appendix 7. LT MOH 2019'!$D$4:$O$1704,12,FALSE)</f>
        <v>78.347938001116631</v>
      </c>
      <c r="Q119" s="77" t="str">
        <f t="shared" si="26"/>
        <v>SCTotal65-69</v>
      </c>
      <c r="R119" s="101">
        <f>VLOOKUP(Q119,'Appendix 3a. nax iIBGE 2020'!$E$5:$O$1935,9,FALSE)</f>
        <v>20.440000000000001</v>
      </c>
      <c r="S119" s="160">
        <f>VLOOKUP(Q119,'Appendix 7. LT MOH 2019'!$D$4:$O$1704,12,FALSE)</f>
        <v>19.535190812769322</v>
      </c>
      <c r="T119" s="171">
        <f>'22.SC_MDLT'!$Q$5</f>
        <v>78.247119859177744</v>
      </c>
      <c r="U119" s="66">
        <f>'22.SC_MDLT'!$AA$5</f>
        <v>79.815550948007996</v>
      </c>
      <c r="V119" s="53">
        <f t="shared" si="27"/>
        <v>1.568431088830252</v>
      </c>
      <c r="W119" s="69">
        <f>'22.SC_MDLT'!$Q$19</f>
        <v>19.547911741936726</v>
      </c>
      <c r="X119" s="66">
        <f>'22.SC_MDLT'!$AA$19</f>
        <v>20.858608703457822</v>
      </c>
      <c r="Y119" s="53">
        <f t="shared" si="28"/>
        <v>1.3106969615210957</v>
      </c>
    </row>
    <row r="120" spans="11:25" x14ac:dyDescent="0.2">
      <c r="K120" s="121" t="s">
        <v>65</v>
      </c>
      <c r="L120" s="94" t="s">
        <v>99</v>
      </c>
      <c r="M120" s="95" t="s">
        <v>3</v>
      </c>
      <c r="N120" s="96" t="str">
        <f t="shared" si="29"/>
        <v>RSTotal0</v>
      </c>
      <c r="O120" s="105">
        <f>VLOOKUP(N120,'Appendix 3a. nax iIBGE 2020'!$E$5:$O$1935,9,FALSE)</f>
        <v>78.790000000000006</v>
      </c>
      <c r="P120" s="161">
        <f>VLOOKUP(N120,'Appendix 7. LT MOH 2019'!$D$4:$O$1704,12,FALSE)</f>
        <v>77.171404086328593</v>
      </c>
      <c r="Q120" s="96" t="str">
        <f t="shared" si="26"/>
        <v>RSTotal65-69</v>
      </c>
      <c r="R120" s="102">
        <f>VLOOKUP(Q120,'Appendix 3a. nax iIBGE 2020'!$E$5:$O$1935,9,FALSE)</f>
        <v>19.649999999999999</v>
      </c>
      <c r="S120" s="161">
        <f>VLOOKUP(Q120,'Appendix 7. LT MOH 2019'!$D$4:$O$1704,12,FALSE)</f>
        <v>18.942895066987891</v>
      </c>
      <c r="T120" s="172">
        <f>'23.RS_MDLT'!$Q$5</f>
        <v>77.243155375115293</v>
      </c>
      <c r="U120" s="78">
        <f>'23.RS_MDLT'!$AA$5</f>
        <v>78.598266913430137</v>
      </c>
      <c r="V120" s="86">
        <f t="shared" si="27"/>
        <v>1.3551115383148442</v>
      </c>
      <c r="W120" s="79">
        <f>'23.RS_MDLT'!$Q$19</f>
        <v>18.996085497518816</v>
      </c>
      <c r="X120" s="78">
        <f>'23.RS_MDLT'!$AA$19</f>
        <v>20.087461763747829</v>
      </c>
      <c r="Y120" s="86">
        <f t="shared" si="28"/>
        <v>1.0913762662290125</v>
      </c>
    </row>
    <row r="121" spans="11:25" x14ac:dyDescent="0.2">
      <c r="K121" s="120" t="s">
        <v>66</v>
      </c>
      <c r="L121" s="125" t="s">
        <v>100</v>
      </c>
      <c r="M121" s="126" t="s">
        <v>3</v>
      </c>
      <c r="N121" s="127" t="str">
        <f t="shared" si="29"/>
        <v>MSTotal0</v>
      </c>
      <c r="O121" s="103">
        <f>VLOOKUP(N121,'Appendix 3a. nax iIBGE 2020'!$E$5:$O$1935,9,FALSE)</f>
        <v>76.53</v>
      </c>
      <c r="P121" s="162">
        <f>VLOOKUP(N121,'Appendix 7. LT MOH 2019'!$D$4:$O$1704,12,FALSE)</f>
        <v>76.493468259965468</v>
      </c>
      <c r="Q121" s="127" t="str">
        <f t="shared" si="26"/>
        <v>MSTotal65-69</v>
      </c>
      <c r="R121" s="100">
        <f>VLOOKUP(Q121,'Appendix 3a. nax iIBGE 2020'!$E$5:$O$1935,9,FALSE)</f>
        <v>18.829999999999998</v>
      </c>
      <c r="S121" s="162">
        <f>VLOOKUP(Q121,'Appendix 7. LT MOH 2019'!$D$4:$O$1704,12,FALSE)</f>
        <v>18.595968236630981</v>
      </c>
      <c r="T121" s="173">
        <f>'24.MS_MDLT'!$Q$5</f>
        <v>75.371865940557853</v>
      </c>
      <c r="U121" s="80">
        <f>'24.MS_MDLT'!$AA$5</f>
        <v>77.008749922350006</v>
      </c>
      <c r="V121" s="81">
        <f t="shared" si="27"/>
        <v>1.6368839817921526</v>
      </c>
      <c r="W121" s="82">
        <f>'24.MS_MDLT'!$Q$19</f>
        <v>17.83235744365232</v>
      </c>
      <c r="X121" s="80">
        <f>'24.MS_MDLT'!$AA$19</f>
        <v>19.106074498291331</v>
      </c>
      <c r="Y121" s="81">
        <f t="shared" si="28"/>
        <v>1.2737170546390111</v>
      </c>
    </row>
    <row r="122" spans="11:25" x14ac:dyDescent="0.2">
      <c r="K122" s="51" t="s">
        <v>67</v>
      </c>
      <c r="L122" s="64" t="s">
        <v>100</v>
      </c>
      <c r="M122" s="68" t="s">
        <v>3</v>
      </c>
      <c r="N122" s="72" t="str">
        <f t="shared" si="29"/>
        <v>MTTotal0</v>
      </c>
      <c r="O122" s="104">
        <f>VLOOKUP(N122,'Appendix 3a. nax iIBGE 2020'!$E$5:$O$1935,9,FALSE)</f>
        <v>75.17</v>
      </c>
      <c r="P122" s="160">
        <f>VLOOKUP(N122,'Appendix 7. LT MOH 2019'!$D$4:$O$1704,12,FALSE)</f>
        <v>76.200055363635869</v>
      </c>
      <c r="Q122" s="72" t="str">
        <f t="shared" si="26"/>
        <v>MTTotal65-69</v>
      </c>
      <c r="R122" s="101">
        <f>VLOOKUP(Q122,'Appendix 3a. nax iIBGE 2020'!$E$5:$O$1935,9,FALSE)</f>
        <v>18.12</v>
      </c>
      <c r="S122" s="160">
        <f>VLOOKUP(Q122,'Appendix 7. LT MOH 2019'!$D$4:$O$1704,12,FALSE)</f>
        <v>18.667683085959638</v>
      </c>
      <c r="T122" s="171">
        <f>'25.MT_MDLT'!$Q$5</f>
        <v>73.496968809323718</v>
      </c>
      <c r="U122" s="66">
        <f>'25.MT_MDLT'!$AA$5</f>
        <v>76.211516522669342</v>
      </c>
      <c r="V122" s="53">
        <f t="shared" si="27"/>
        <v>2.7145477133456239</v>
      </c>
      <c r="W122" s="69">
        <f>'25.MT_MDLT'!$Q$19</f>
        <v>16.706094876076619</v>
      </c>
      <c r="X122" s="66">
        <f>'25.MT_MDLT'!$AA$19</f>
        <v>18.664174962748653</v>
      </c>
      <c r="Y122" s="53">
        <f t="shared" si="28"/>
        <v>1.9580800866720338</v>
      </c>
    </row>
    <row r="123" spans="11:25" x14ac:dyDescent="0.2">
      <c r="K123" s="51" t="s">
        <v>68</v>
      </c>
      <c r="L123" s="64" t="s">
        <v>100</v>
      </c>
      <c r="M123" s="68" t="s">
        <v>3</v>
      </c>
      <c r="N123" s="72" t="str">
        <f t="shared" si="29"/>
        <v>GOTotal0</v>
      </c>
      <c r="O123" s="104">
        <f>VLOOKUP(N123,'Appendix 3a. nax iIBGE 2020'!$E$5:$O$1935,9,FALSE)</f>
        <v>74.83</v>
      </c>
      <c r="P123" s="160">
        <f>VLOOKUP(N123,'Appendix 7. LT MOH 2019'!$D$4:$O$1704,12,FALSE)</f>
        <v>76.013285463893837</v>
      </c>
      <c r="Q123" s="72" t="str">
        <f t="shared" si="26"/>
        <v>GOTotal65-69</v>
      </c>
      <c r="R123" s="101">
        <f>VLOOKUP(Q123,'Appendix 3a. nax iIBGE 2020'!$E$5:$O$1935,9,FALSE)</f>
        <v>17.8</v>
      </c>
      <c r="S123" s="160">
        <f>VLOOKUP(Q123,'Appendix 7. LT MOH 2019'!$D$4:$O$1704,12,FALSE)</f>
        <v>18.261334813878715</v>
      </c>
      <c r="T123" s="171">
        <f>'26.GO_MDLT'!$Q$5</f>
        <v>74.664701794304918</v>
      </c>
      <c r="U123" s="66">
        <f>'26.GO_MDLT'!$AA$5</f>
        <v>76.947379630998512</v>
      </c>
      <c r="V123" s="53">
        <f t="shared" si="27"/>
        <v>2.282677836693594</v>
      </c>
      <c r="W123" s="69">
        <f>'26.GO_MDLT'!$Q$19</f>
        <v>17.202563856954566</v>
      </c>
      <c r="X123" s="66">
        <f>'26.GO_MDLT'!$AA$19</f>
        <v>18.993355812854176</v>
      </c>
      <c r="Y123" s="53">
        <f t="shared" si="28"/>
        <v>1.7907919558996106</v>
      </c>
    </row>
    <row r="124" spans="11:25" ht="17" thickBot="1" x14ac:dyDescent="0.25">
      <c r="K124" s="57" t="s">
        <v>69</v>
      </c>
      <c r="L124" s="65" t="s">
        <v>100</v>
      </c>
      <c r="M124" s="67" t="s">
        <v>3</v>
      </c>
      <c r="N124" s="73" t="str">
        <f t="shared" si="29"/>
        <v>DFTotal0</v>
      </c>
      <c r="O124" s="106">
        <f>VLOOKUP(N124,'Appendix 3a. nax iIBGE 2020'!$E$5:$O$1935,9,FALSE)</f>
        <v>79.08</v>
      </c>
      <c r="P124" s="163">
        <f>VLOOKUP(N124,'Appendix 7. LT MOH 2019'!$D$4:$O$1704,12,FALSE)</f>
        <v>79.260818510782116</v>
      </c>
      <c r="Q124" s="73" t="str">
        <f t="shared" si="26"/>
        <v>DFTotal65-69</v>
      </c>
      <c r="R124" s="107">
        <f>VLOOKUP(Q124,'Appendix 3a. nax iIBGE 2020'!$E$5:$O$1935,9,FALSE)</f>
        <v>19.72</v>
      </c>
      <c r="S124" s="163">
        <f>VLOOKUP(Q124,'Appendix 7. LT MOH 2019'!$D$4:$O$1704,12,FALSE)</f>
        <v>19.675525569530109</v>
      </c>
      <c r="T124" s="174">
        <f>'27.DF_MDLT'!$Q$5</f>
        <v>77.112226627215165</v>
      </c>
      <c r="U124" s="59">
        <f>'27.DF_MDLT'!$AA$5</f>
        <v>79.544346267931687</v>
      </c>
      <c r="V124" s="58">
        <f t="shared" si="27"/>
        <v>2.4321196407165218</v>
      </c>
      <c r="W124" s="70">
        <f>'27.DF_MDLT'!$Q$19</f>
        <v>18.048569591703018</v>
      </c>
      <c r="X124" s="59">
        <f>'27.DF_MDLT'!$AA$19</f>
        <v>19.982873402512094</v>
      </c>
      <c r="Y124" s="58">
        <f t="shared" si="28"/>
        <v>1.9343038108090767</v>
      </c>
    </row>
    <row r="125" spans="11:25" x14ac:dyDescent="0.2">
      <c r="K125" s="135" t="s">
        <v>4</v>
      </c>
      <c r="L125" s="128" t="s">
        <v>4</v>
      </c>
      <c r="M125" s="129" t="s">
        <v>48</v>
      </c>
      <c r="N125" s="128" t="str">
        <f t="shared" ref="N125:N152" si="30">_xlfn.CONCAT(K97,M125,0)</f>
        <v>BrazilFemale0</v>
      </c>
      <c r="O125" s="136">
        <f>VLOOKUP(N125,'Appendix 3a. nax iIBGE 2020'!$E$5:$O$1935,9,FALSE)</f>
        <v>80.25</v>
      </c>
      <c r="P125" s="130">
        <f>VLOOKUP(N125,'Appendix 7. LT MOH 2019'!$D$4:$O$1704,12,FALSE)</f>
        <v>80.100806515258739</v>
      </c>
      <c r="Q125" s="130" t="str">
        <f t="shared" si="26"/>
        <v>BrazilFemale65-69</v>
      </c>
      <c r="R125" s="136">
        <f>VLOOKUP(Q125,'Appendix 3a. nax iIBGE 2020'!$E$5:$O$1935,9,FALSE)</f>
        <v>20.51</v>
      </c>
      <c r="S125" s="130">
        <f>VLOOKUP(Q125,'Appendix 7. LT MOH 2019'!$D$4:$O$1704,12,FALSE)</f>
        <v>20.336348532654998</v>
      </c>
      <c r="T125" s="175">
        <f>'0.Brazil_MDLT'!$Q$32</f>
        <v>79.149689443364807</v>
      </c>
      <c r="U125" s="137">
        <f>'0.Brazil_MDLT'!$AA$32</f>
        <v>80.932391609889905</v>
      </c>
      <c r="V125" s="138">
        <f t="shared" si="27"/>
        <v>1.7827021665250982</v>
      </c>
      <c r="W125" s="137">
        <f>'0.Brazil_MDLT'!$Q$46</f>
        <v>19.673187670273524</v>
      </c>
      <c r="X125" s="137">
        <f>'0.Brazil_MDLT'!$AA$46</f>
        <v>21.042986431093556</v>
      </c>
      <c r="Y125" s="138">
        <f t="shared" si="28"/>
        <v>1.3697987608200322</v>
      </c>
    </row>
    <row r="126" spans="11:25" x14ac:dyDescent="0.2">
      <c r="K126" s="51" t="s">
        <v>40</v>
      </c>
      <c r="L126" s="52" t="s">
        <v>96</v>
      </c>
      <c r="M126" s="108" t="s">
        <v>48</v>
      </c>
      <c r="N126" s="74" t="str">
        <f t="shared" si="30"/>
        <v>ROFemale0</v>
      </c>
      <c r="O126" s="104">
        <f>VLOOKUP(N126,'Appendix 3a. nax iIBGE 2020'!$E$5:$O$1935,9,FALSE)</f>
        <v>75.67</v>
      </c>
      <c r="P126" s="160">
        <f>VLOOKUP(N126,'Appendix 7. LT MOH 2019'!$D$4:$O$1704,12,FALSE)</f>
        <v>79.421751556610758</v>
      </c>
      <c r="Q126" s="74" t="str">
        <f t="shared" si="26"/>
        <v>ROFemale65-69</v>
      </c>
      <c r="R126" s="104">
        <f>VLOOKUP(Q126,'Appendix 3a. nax iIBGE 2020'!$E$5:$O$1935,9,FALSE)</f>
        <v>17.510000000000002</v>
      </c>
      <c r="S126" s="160">
        <f>VLOOKUP(Q126,'Appendix 7. LT MOH 2019'!$D$4:$O$1704,12,FALSE)</f>
        <v>19.234026131992078</v>
      </c>
      <c r="T126" s="176">
        <f>'1.RO_MDLT'!$Q$32</f>
        <v>77.590896469875673</v>
      </c>
      <c r="U126" s="66">
        <f>'1.RO_MDLT'!$AA$32</f>
        <v>80.012758285353897</v>
      </c>
      <c r="V126" s="53">
        <f t="shared" si="27"/>
        <v>2.4218618154782234</v>
      </c>
      <c r="W126" s="69">
        <f>'1.RO_MDLT'!$Q$46</f>
        <v>17.864564659349433</v>
      </c>
      <c r="X126" s="66">
        <f>'1.RO_MDLT'!$AA$46</f>
        <v>19.685760834172875</v>
      </c>
      <c r="Y126" s="53">
        <f t="shared" si="28"/>
        <v>1.8211961748234415</v>
      </c>
    </row>
    <row r="127" spans="11:25" x14ac:dyDescent="0.2">
      <c r="K127" s="51" t="s">
        <v>41</v>
      </c>
      <c r="L127" s="52" t="s">
        <v>96</v>
      </c>
      <c r="M127" s="108" t="s">
        <v>48</v>
      </c>
      <c r="N127" s="74" t="str">
        <f t="shared" si="30"/>
        <v>ACFemale0</v>
      </c>
      <c r="O127" s="104">
        <f>VLOOKUP(N127,'Appendix 3a. nax iIBGE 2020'!$E$5:$O$1935,9,FALSE)</f>
        <v>78.599999999999994</v>
      </c>
      <c r="P127" s="160">
        <f>VLOOKUP(N127,'Appendix 7. LT MOH 2019'!$D$4:$O$1704,12,FALSE)</f>
        <v>79.139201173681471</v>
      </c>
      <c r="Q127" s="74" t="str">
        <f t="shared" si="26"/>
        <v>ACFemale65-69</v>
      </c>
      <c r="R127" s="104">
        <f>VLOOKUP(Q127,'Appendix 3a. nax iIBGE 2020'!$E$5:$O$1935,9,FALSE)</f>
        <v>20.190000000000001</v>
      </c>
      <c r="S127" s="160">
        <f>VLOOKUP(Q127,'Appendix 7. LT MOH 2019'!$D$4:$O$1704,12,FALSE)</f>
        <v>19.976362226768671</v>
      </c>
      <c r="T127" s="176">
        <f>'2.AC_MDLT'!$Q$32</f>
        <v>77.6404072414837</v>
      </c>
      <c r="U127" s="66">
        <f>'2.AC_MDLT'!$AA$32</f>
        <v>80.206559352235629</v>
      </c>
      <c r="V127" s="53">
        <f t="shared" si="27"/>
        <v>2.5661521107519292</v>
      </c>
      <c r="W127" s="69">
        <f>'2.AC_MDLT'!$Q$46</f>
        <v>18.947854382132455</v>
      </c>
      <c r="X127" s="66">
        <f>'2.AC_MDLT'!$AA$46</f>
        <v>20.906984803620613</v>
      </c>
      <c r="Y127" s="53">
        <f t="shared" si="28"/>
        <v>1.9591304214881582</v>
      </c>
    </row>
    <row r="128" spans="11:25" x14ac:dyDescent="0.2">
      <c r="K128" s="51" t="s">
        <v>42</v>
      </c>
      <c r="L128" s="52" t="s">
        <v>96</v>
      </c>
      <c r="M128" s="108" t="s">
        <v>48</v>
      </c>
      <c r="N128" s="74" t="str">
        <f t="shared" si="30"/>
        <v>AMFemale0</v>
      </c>
      <c r="O128" s="104">
        <f>VLOOKUP(N128,'Appendix 3a. nax iIBGE 2020'!$E$5:$O$1935,9,FALSE)</f>
        <v>76.48</v>
      </c>
      <c r="P128" s="160">
        <f>VLOOKUP(N128,'Appendix 7. LT MOH 2019'!$D$4:$O$1704,12,FALSE)</f>
        <v>79.170137411813855</v>
      </c>
      <c r="Q128" s="74" t="str">
        <f t="shared" si="26"/>
        <v>AMFemale65-69</v>
      </c>
      <c r="R128" s="104">
        <f>VLOOKUP(Q128,'Appendix 3a. nax iIBGE 2020'!$E$5:$O$1935,9,FALSE)</f>
        <v>18.72</v>
      </c>
      <c r="S128" s="160">
        <f>VLOOKUP(Q128,'Appendix 7. LT MOH 2019'!$D$4:$O$1704,12,FALSE)</f>
        <v>19.731575541709024</v>
      </c>
      <c r="T128" s="176">
        <f>'3.AM_MDLT'!$Q$32</f>
        <v>75.89015410554741</v>
      </c>
      <c r="U128" s="66">
        <f>'3.AM_MDLT'!$AA$32</f>
        <v>79.007429755072408</v>
      </c>
      <c r="V128" s="53">
        <f t="shared" si="27"/>
        <v>3.1172756495249985</v>
      </c>
      <c r="W128" s="69">
        <f>'3.AM_MDLT'!$Q$46</f>
        <v>17.00899716912545</v>
      </c>
      <c r="X128" s="66">
        <f>'3.AM_MDLT'!$AA$46</f>
        <v>19.50267581136913</v>
      </c>
      <c r="Y128" s="53">
        <f t="shared" si="28"/>
        <v>2.4936786422436796</v>
      </c>
    </row>
    <row r="129" spans="11:25" x14ac:dyDescent="0.2">
      <c r="K129" s="51" t="s">
        <v>43</v>
      </c>
      <c r="L129" s="52" t="s">
        <v>96</v>
      </c>
      <c r="M129" s="108" t="s">
        <v>48</v>
      </c>
      <c r="N129" s="74" t="str">
        <f t="shared" si="30"/>
        <v>RRFemale0</v>
      </c>
      <c r="O129" s="104">
        <f>VLOOKUP(N129,'Appendix 3a. nax iIBGE 2020'!$E$5:$O$1935,9,FALSE)</f>
        <v>75.34</v>
      </c>
      <c r="P129" s="160">
        <f>VLOOKUP(N129,'Appendix 7. LT MOH 2019'!$D$4:$O$1704,12,FALSE)</f>
        <v>77.304730114714815</v>
      </c>
      <c r="Q129" s="74" t="str">
        <f t="shared" si="26"/>
        <v>RRFemale65-69</v>
      </c>
      <c r="R129" s="104">
        <f>VLOOKUP(Q129,'Appendix 3a. nax iIBGE 2020'!$E$5:$O$1935,9,FALSE)</f>
        <v>17.760000000000002</v>
      </c>
      <c r="S129" s="160">
        <f>VLOOKUP(Q129,'Appendix 7. LT MOH 2019'!$D$4:$O$1704,12,FALSE)</f>
        <v>18.987206760112333</v>
      </c>
      <c r="T129" s="176">
        <f>'4.RR_MDLT'!$Q$32</f>
        <v>74.364307238198634</v>
      </c>
      <c r="U129" s="66">
        <f>'4.RR_MDLT'!$AA$32</f>
        <v>77.528844670335062</v>
      </c>
      <c r="V129" s="53">
        <f t="shared" si="27"/>
        <v>3.1645374321364272</v>
      </c>
      <c r="W129" s="69">
        <f>'4.RR_MDLT'!$Q$46</f>
        <v>16.661365201070431</v>
      </c>
      <c r="X129" s="66">
        <f>'4.RR_MDLT'!$AA$46</f>
        <v>18.949747959562821</v>
      </c>
      <c r="Y129" s="53">
        <f t="shared" si="28"/>
        <v>2.2883827584923893</v>
      </c>
    </row>
    <row r="130" spans="11:25" x14ac:dyDescent="0.2">
      <c r="K130" s="51" t="s">
        <v>44</v>
      </c>
      <c r="L130" s="52" t="s">
        <v>96</v>
      </c>
      <c r="M130" s="108" t="s">
        <v>48</v>
      </c>
      <c r="N130" s="74" t="str">
        <f t="shared" si="30"/>
        <v>PAFemale0</v>
      </c>
      <c r="O130" s="104">
        <f>VLOOKUP(N130,'Appendix 3a. nax iIBGE 2020'!$E$5:$O$1935,9,FALSE)</f>
        <v>77.16</v>
      </c>
      <c r="P130" s="160">
        <f>VLOOKUP(N130,'Appendix 7. LT MOH 2019'!$D$4:$O$1704,12,FALSE)</f>
        <v>79.677652369701917</v>
      </c>
      <c r="Q130" s="74" t="str">
        <f t="shared" si="26"/>
        <v>PAFemale65-69</v>
      </c>
      <c r="R130" s="104">
        <f>VLOOKUP(Q130,'Appendix 3a. nax iIBGE 2020'!$E$5:$O$1935,9,FALSE)</f>
        <v>18.8</v>
      </c>
      <c r="S130" s="160">
        <f>VLOOKUP(Q130,'Appendix 7. LT MOH 2019'!$D$4:$O$1704,12,FALSE)</f>
        <v>20.125668666348066</v>
      </c>
      <c r="T130" s="176">
        <f>'5.PA_MDLT'!$Q$32</f>
        <v>77.273160784528798</v>
      </c>
      <c r="U130" s="66">
        <f>'5.PA_MDLT'!$AA$32</f>
        <v>79.238424930757446</v>
      </c>
      <c r="V130" s="53">
        <f t="shared" si="27"/>
        <v>1.9652641462286482</v>
      </c>
      <c r="W130" s="69">
        <f>'5.PA_MDLT'!$Q$46</f>
        <v>18.135527579635148</v>
      </c>
      <c r="X130" s="66">
        <f>'5.PA_MDLT'!$AA$46</f>
        <v>19.653942094602893</v>
      </c>
      <c r="Y130" s="53">
        <f t="shared" si="28"/>
        <v>1.5184145149677448</v>
      </c>
    </row>
    <row r="131" spans="11:25" x14ac:dyDescent="0.2">
      <c r="K131" s="51" t="s">
        <v>45</v>
      </c>
      <c r="L131" s="52" t="s">
        <v>96</v>
      </c>
      <c r="M131" s="108" t="s">
        <v>48</v>
      </c>
      <c r="N131" s="74" t="str">
        <f t="shared" si="30"/>
        <v>APFemale0</v>
      </c>
      <c r="O131" s="104">
        <f>VLOOKUP(N131,'Appendix 3a. nax iIBGE 2020'!$E$5:$O$1935,9,FALSE)</f>
        <v>77.52</v>
      </c>
      <c r="P131" s="160">
        <f>VLOOKUP(N131,'Appendix 7. LT MOH 2019'!$D$4:$O$1704,12,FALSE)</f>
        <v>78.719197611403033</v>
      </c>
      <c r="Q131" s="74" t="str">
        <f t="shared" si="26"/>
        <v>APFemale65-69</v>
      </c>
      <c r="R131" s="104">
        <f>VLOOKUP(Q131,'Appendix 3a. nax iIBGE 2020'!$E$5:$O$1935,9,FALSE)</f>
        <v>19.75</v>
      </c>
      <c r="S131" s="160">
        <f>VLOOKUP(Q131,'Appendix 7. LT MOH 2019'!$D$4:$O$1704,12,FALSE)</f>
        <v>19.651419581687737</v>
      </c>
      <c r="T131" s="176">
        <f>'6.AP_MDLT'!$Q$32</f>
        <v>76.802549055495248</v>
      </c>
      <c r="U131" s="66">
        <f>'6.AP_MDLT'!$AA$32</f>
        <v>80.614256746364177</v>
      </c>
      <c r="V131" s="53">
        <f t="shared" si="27"/>
        <v>3.8117076908689285</v>
      </c>
      <c r="W131" s="69">
        <f>'6.AP_MDLT'!$Q$46</f>
        <v>18.519669830927434</v>
      </c>
      <c r="X131" s="66">
        <f>'6.AP_MDLT'!$AA$46</f>
        <v>21.454361552425539</v>
      </c>
      <c r="Y131" s="53">
        <f t="shared" si="28"/>
        <v>2.9346917214981048</v>
      </c>
    </row>
    <row r="132" spans="11:25" x14ac:dyDescent="0.2">
      <c r="K132" s="121" t="s">
        <v>46</v>
      </c>
      <c r="L132" s="83" t="s">
        <v>96</v>
      </c>
      <c r="M132" s="109" t="s">
        <v>48</v>
      </c>
      <c r="N132" s="85" t="str">
        <f t="shared" si="30"/>
        <v>TOFemale0</v>
      </c>
      <c r="O132" s="105">
        <f>VLOOKUP(N132,'Appendix 3a. nax iIBGE 2020'!$E$5:$O$1935,9,FALSE)</f>
        <v>77.7</v>
      </c>
      <c r="P132" s="161">
        <f>VLOOKUP(N132,'Appendix 7. LT MOH 2019'!$D$4:$O$1704,12,FALSE)</f>
        <v>80.159772292321236</v>
      </c>
      <c r="Q132" s="85" t="str">
        <f t="shared" si="26"/>
        <v>TOFemale65-69</v>
      </c>
      <c r="R132" s="105">
        <f>VLOOKUP(Q132,'Appendix 3a. nax iIBGE 2020'!$E$5:$O$1935,9,FALSE)</f>
        <v>19.2</v>
      </c>
      <c r="S132" s="161">
        <f>VLOOKUP(Q132,'Appendix 7. LT MOH 2019'!$D$4:$O$1704,12,FALSE)</f>
        <v>20.191568989984411</v>
      </c>
      <c r="T132" s="177">
        <f>'7.TO_MDLT'!$Q$32</f>
        <v>79.448019693945966</v>
      </c>
      <c r="U132" s="78">
        <f>'7.TO_MDLT'!$AA$32</f>
        <v>81.095924374979347</v>
      </c>
      <c r="V132" s="86">
        <f t="shared" si="27"/>
        <v>1.6479046810333813</v>
      </c>
      <c r="W132" s="79">
        <f>'7.TO_MDLT'!$Q$46</f>
        <v>19.66955895174549</v>
      </c>
      <c r="X132" s="78">
        <f>'7.TO_MDLT'!$AA$46</f>
        <v>20.948208479113365</v>
      </c>
      <c r="Y132" s="86">
        <f t="shared" si="28"/>
        <v>1.2786495273678753</v>
      </c>
    </row>
    <row r="133" spans="11:25" x14ac:dyDescent="0.2">
      <c r="K133" s="120" t="s">
        <v>50</v>
      </c>
      <c r="L133" s="87" t="s">
        <v>97</v>
      </c>
      <c r="M133" s="110" t="s">
        <v>48</v>
      </c>
      <c r="N133" s="88" t="str">
        <f t="shared" si="30"/>
        <v>MAFemale0</v>
      </c>
      <c r="O133" s="103">
        <f>VLOOKUP(N133,'Appendix 3a. nax iIBGE 2020'!$E$5:$O$1935,9,FALSE)</f>
        <v>75.569999999999993</v>
      </c>
      <c r="P133" s="162">
        <f>VLOOKUP(N133,'Appendix 7. LT MOH 2019'!$D$4:$O$1704,12,FALSE)</f>
        <v>81.017653204647317</v>
      </c>
      <c r="Q133" s="88" t="str">
        <f t="shared" si="26"/>
        <v>MAFemale65-69</v>
      </c>
      <c r="R133" s="103">
        <f>VLOOKUP(Q133,'Appendix 3a. nax iIBGE 2020'!$E$5:$O$1935,9,FALSE)</f>
        <v>19.149999999999999</v>
      </c>
      <c r="S133" s="162">
        <f>VLOOKUP(Q133,'Appendix 7. LT MOH 2019'!$D$4:$O$1704,12,FALSE)</f>
        <v>21.549381869025162</v>
      </c>
      <c r="T133" s="178">
        <f>'8.MA_MDLT'!$Q$32</f>
        <v>79.101208432705008</v>
      </c>
      <c r="U133" s="80">
        <f>'8.MA_MDLT'!$AA$32</f>
        <v>80.602281709171464</v>
      </c>
      <c r="V133" s="81">
        <f t="shared" si="27"/>
        <v>1.5010732764664567</v>
      </c>
      <c r="W133" s="82">
        <f>'8.MA_MDLT'!$Q$46</f>
        <v>20.115914770305306</v>
      </c>
      <c r="X133" s="80">
        <f>'8.MA_MDLT'!$AA$46</f>
        <v>21.337532798039597</v>
      </c>
      <c r="Y133" s="81">
        <f t="shared" si="28"/>
        <v>1.2216180277342907</v>
      </c>
    </row>
    <row r="134" spans="11:25" x14ac:dyDescent="0.2">
      <c r="K134" s="51" t="s">
        <v>51</v>
      </c>
      <c r="L134" s="55" t="s">
        <v>97</v>
      </c>
      <c r="M134" s="111" t="s">
        <v>48</v>
      </c>
      <c r="N134" s="75" t="str">
        <f t="shared" si="30"/>
        <v>PIFemale0</v>
      </c>
      <c r="O134" s="104">
        <f>VLOOKUP(N134,'Appendix 3a. nax iIBGE 2020'!$E$5:$O$1935,9,FALSE)</f>
        <v>76.17</v>
      </c>
      <c r="P134" s="160">
        <f>VLOOKUP(N134,'Appendix 7. LT MOH 2019'!$D$4:$O$1704,12,FALSE)</f>
        <v>79.285553459656441</v>
      </c>
      <c r="Q134" s="75" t="str">
        <f t="shared" si="26"/>
        <v>PIFemale65-69</v>
      </c>
      <c r="R134" s="104">
        <f>VLOOKUP(Q134,'Appendix 3a. nax iIBGE 2020'!$E$5:$O$1935,9,FALSE)</f>
        <v>18.100000000000001</v>
      </c>
      <c r="S134" s="160">
        <f>VLOOKUP(Q134,'Appendix 7. LT MOH 2019'!$D$4:$O$1704,12,FALSE)</f>
        <v>19.574288032971154</v>
      </c>
      <c r="T134" s="176">
        <f>'9.PI_MDLT'!$Q$32</f>
        <v>78.553286438123806</v>
      </c>
      <c r="U134" s="66">
        <f>'9.PI_MDLT'!$AA$32</f>
        <v>79.981190676150433</v>
      </c>
      <c r="V134" s="53">
        <f t="shared" si="27"/>
        <v>1.4279042380266276</v>
      </c>
      <c r="W134" s="69">
        <f>'9.PI_MDLT'!$Q$46</f>
        <v>18.96107997234715</v>
      </c>
      <c r="X134" s="66">
        <f>'9.PI_MDLT'!$AA$46</f>
        <v>20.051677551376564</v>
      </c>
      <c r="Y134" s="53">
        <f t="shared" si="28"/>
        <v>1.0905975790294136</v>
      </c>
    </row>
    <row r="135" spans="11:25" x14ac:dyDescent="0.2">
      <c r="K135" s="51" t="s">
        <v>53</v>
      </c>
      <c r="L135" s="55" t="s">
        <v>97</v>
      </c>
      <c r="M135" s="111" t="s">
        <v>48</v>
      </c>
      <c r="N135" s="75" t="str">
        <f t="shared" si="30"/>
        <v>CEFemale0</v>
      </c>
      <c r="O135" s="104">
        <f>VLOOKUP(N135,'Appendix 3a. nax iIBGE 2020'!$E$5:$O$1935,9,FALSE)</f>
        <v>78.650000000000006</v>
      </c>
      <c r="P135" s="160">
        <f>VLOOKUP(N135,'Appendix 7. LT MOH 2019'!$D$4:$O$1704,12,FALSE)</f>
        <v>79.993486455677825</v>
      </c>
      <c r="Q135" s="75" t="str">
        <f t="shared" si="26"/>
        <v>CEFemale65-69</v>
      </c>
      <c r="R135" s="104">
        <f>VLOOKUP(Q135,'Appendix 3a. nax iIBGE 2020'!$E$5:$O$1935,9,FALSE)</f>
        <v>19.37</v>
      </c>
      <c r="S135" s="160">
        <f>VLOOKUP(Q135,'Appendix 7. LT MOH 2019'!$D$4:$O$1704,12,FALSE)</f>
        <v>19.943276033118043</v>
      </c>
      <c r="T135" s="176">
        <f>'10.CE_MDLT'!$Q$32</f>
        <v>78.608361046323651</v>
      </c>
      <c r="U135" s="66">
        <f>'10.CE_MDLT'!$AA$32</f>
        <v>80.796624996817528</v>
      </c>
      <c r="V135" s="53">
        <f t="shared" si="27"/>
        <v>2.1882639504938766</v>
      </c>
      <c r="W135" s="69">
        <f>'10.CE_MDLT'!$Q$46</f>
        <v>18.912163968399195</v>
      </c>
      <c r="X135" s="66">
        <f>'10.CE_MDLT'!$AA$46</f>
        <v>20.618420751687104</v>
      </c>
      <c r="Y135" s="53">
        <f t="shared" si="28"/>
        <v>1.706256783287909</v>
      </c>
    </row>
    <row r="136" spans="11:25" x14ac:dyDescent="0.2">
      <c r="K136" s="51" t="s">
        <v>54</v>
      </c>
      <c r="L136" s="55" t="s">
        <v>97</v>
      </c>
      <c r="M136" s="111" t="s">
        <v>48</v>
      </c>
      <c r="N136" s="75" t="str">
        <f t="shared" si="30"/>
        <v>RNFemale0</v>
      </c>
      <c r="O136" s="104">
        <f>VLOOKUP(N136,'Appendix 3a. nax iIBGE 2020'!$E$5:$O$1935,9,FALSE)</f>
        <v>80.56</v>
      </c>
      <c r="P136" s="160">
        <f>VLOOKUP(N136,'Appendix 7. LT MOH 2019'!$D$4:$O$1704,12,FALSE)</f>
        <v>80.563936260937851</v>
      </c>
      <c r="Q136" s="75" t="str">
        <f t="shared" si="26"/>
        <v>RNFemale65-69</v>
      </c>
      <c r="R136" s="104">
        <f>VLOOKUP(Q136,'Appendix 3a. nax iIBGE 2020'!$E$5:$O$1935,9,FALSE)</f>
        <v>20.57</v>
      </c>
      <c r="S136" s="160">
        <f>VLOOKUP(Q136,'Appendix 7. LT MOH 2019'!$D$4:$O$1704,12,FALSE)</f>
        <v>20.548403039159272</v>
      </c>
      <c r="T136" s="176">
        <f>'11.RN_MDLT'!$Q$32</f>
        <v>79.741461418298826</v>
      </c>
      <c r="U136" s="66">
        <f>'11.RN_MDLT'!$AA$32</f>
        <v>81.427527795661376</v>
      </c>
      <c r="V136" s="53">
        <f t="shared" si="27"/>
        <v>1.6860663773625504</v>
      </c>
      <c r="W136" s="69">
        <f>'11.RN_MDLT'!$Q$46</f>
        <v>19.935780275512421</v>
      </c>
      <c r="X136" s="66">
        <f>'11.RN_MDLT'!$AA$46</f>
        <v>21.223035495723529</v>
      </c>
      <c r="Y136" s="53">
        <f t="shared" si="28"/>
        <v>1.2872552202111081</v>
      </c>
    </row>
    <row r="137" spans="11:25" x14ac:dyDescent="0.2">
      <c r="K137" s="51" t="s">
        <v>55</v>
      </c>
      <c r="L137" s="55" t="s">
        <v>97</v>
      </c>
      <c r="M137" s="111" t="s">
        <v>48</v>
      </c>
      <c r="N137" s="75" t="str">
        <f t="shared" si="30"/>
        <v>PBFemale0</v>
      </c>
      <c r="O137" s="104">
        <f>VLOOKUP(N137,'Appendix 3a. nax iIBGE 2020'!$E$5:$O$1935,9,FALSE)</f>
        <v>78.19</v>
      </c>
      <c r="P137" s="160">
        <f>VLOOKUP(N137,'Appendix 7. LT MOH 2019'!$D$4:$O$1704,12,FALSE)</f>
        <v>79.417215543255395</v>
      </c>
      <c r="Q137" s="75" t="str">
        <f t="shared" si="26"/>
        <v>PBFemale65-69</v>
      </c>
      <c r="R137" s="104">
        <f>VLOOKUP(Q137,'Appendix 3a. nax iIBGE 2020'!$E$5:$O$1935,9,FALSE)</f>
        <v>19.02</v>
      </c>
      <c r="S137" s="160">
        <f>VLOOKUP(Q137,'Appendix 7. LT MOH 2019'!$D$4:$O$1704,12,FALSE)</f>
        <v>19.75144889784027</v>
      </c>
      <c r="T137" s="176">
        <f>'12.PB_MDLT'!$Q$32</f>
        <v>78.641210416095234</v>
      </c>
      <c r="U137" s="66">
        <f>'12.PB_MDLT'!$AA$32</f>
        <v>80.019964117908529</v>
      </c>
      <c r="V137" s="53">
        <f t="shared" si="27"/>
        <v>1.3787537018132952</v>
      </c>
      <c r="W137" s="69">
        <f>'12.PB_MDLT'!$Q$46</f>
        <v>19.170560584883376</v>
      </c>
      <c r="X137" s="66">
        <f>'12.PB_MDLT'!$AA$46</f>
        <v>20.197511736453556</v>
      </c>
      <c r="Y137" s="53">
        <f t="shared" si="28"/>
        <v>1.0269511515701808</v>
      </c>
    </row>
    <row r="138" spans="11:25" x14ac:dyDescent="0.2">
      <c r="K138" s="51" t="s">
        <v>56</v>
      </c>
      <c r="L138" s="55" t="s">
        <v>97</v>
      </c>
      <c r="M138" s="111" t="s">
        <v>48</v>
      </c>
      <c r="N138" s="75" t="str">
        <f t="shared" si="30"/>
        <v>PEFemale0</v>
      </c>
      <c r="O138" s="104">
        <f>VLOOKUP(N138,'Appendix 3a. nax iIBGE 2020'!$E$5:$O$1935,9,FALSE)</f>
        <v>78.92</v>
      </c>
      <c r="P138" s="160">
        <f>VLOOKUP(N138,'Appendix 7. LT MOH 2019'!$D$4:$O$1704,12,FALSE)</f>
        <v>78.885973490113386</v>
      </c>
      <c r="Q138" s="75" t="str">
        <f t="shared" si="26"/>
        <v>PEFemale65-69</v>
      </c>
      <c r="R138" s="104">
        <f>VLOOKUP(Q138,'Appendix 3a. nax iIBGE 2020'!$E$5:$O$1935,9,FALSE)</f>
        <v>19.32</v>
      </c>
      <c r="S138" s="160">
        <f>VLOOKUP(Q138,'Appendix 7. LT MOH 2019'!$D$4:$O$1704,12,FALSE)</f>
        <v>19.257387833300371</v>
      </c>
      <c r="T138" s="176">
        <f>'13.PE_MDLT'!$Q$32</f>
        <v>77.294157412103289</v>
      </c>
      <c r="U138" s="66">
        <f>'13.PE_MDLT'!$AA$32</f>
        <v>79.134018770455498</v>
      </c>
      <c r="V138" s="53">
        <f t="shared" si="27"/>
        <v>1.8398613583522092</v>
      </c>
      <c r="W138" s="69">
        <f>'13.PE_MDLT'!$Q$46</f>
        <v>18.20686662257129</v>
      </c>
      <c r="X138" s="66">
        <f>'13.PE_MDLT'!$AA$46</f>
        <v>19.553767219333739</v>
      </c>
      <c r="Y138" s="53">
        <f t="shared" si="28"/>
        <v>1.346900596762449</v>
      </c>
    </row>
    <row r="139" spans="11:25" x14ac:dyDescent="0.2">
      <c r="K139" s="51" t="s">
        <v>57</v>
      </c>
      <c r="L139" s="55" t="s">
        <v>97</v>
      </c>
      <c r="M139" s="111" t="s">
        <v>48</v>
      </c>
      <c r="N139" s="75" t="str">
        <f t="shared" si="30"/>
        <v>ALFemale0</v>
      </c>
      <c r="O139" s="104">
        <f>VLOOKUP(N139,'Appendix 3a. nax iIBGE 2020'!$E$5:$O$1935,9,FALSE)</f>
        <v>77.760000000000005</v>
      </c>
      <c r="P139" s="160">
        <f>VLOOKUP(N139,'Appendix 7. LT MOH 2019'!$D$4:$O$1704,12,FALSE)</f>
        <v>78.143558736568394</v>
      </c>
      <c r="Q139" s="75" t="str">
        <f t="shared" si="26"/>
        <v>ALFemale65-69</v>
      </c>
      <c r="R139" s="104">
        <f>VLOOKUP(Q139,'Appendix 3a. nax iIBGE 2020'!$E$5:$O$1935,9,FALSE)</f>
        <v>19.170000000000002</v>
      </c>
      <c r="S139" s="160">
        <f>VLOOKUP(Q139,'Appendix 7. LT MOH 2019'!$D$4:$O$1704,12,FALSE)</f>
        <v>18.908948635298312</v>
      </c>
      <c r="T139" s="176">
        <f>'14.AL_MDLT'!$Q$32</f>
        <v>76.964282212213348</v>
      </c>
      <c r="U139" s="66">
        <f>'14.AL_MDLT'!$AA$32</f>
        <v>78.931276371476585</v>
      </c>
      <c r="V139" s="53">
        <f t="shared" si="27"/>
        <v>1.966994159263237</v>
      </c>
      <c r="W139" s="69">
        <f>'14.AL_MDLT'!$Q$46</f>
        <v>18.114668290889124</v>
      </c>
      <c r="X139" s="66">
        <f>'14.AL_MDLT'!$AA$46</f>
        <v>19.458841005473623</v>
      </c>
      <c r="Y139" s="53">
        <f t="shared" si="28"/>
        <v>1.3441727145844986</v>
      </c>
    </row>
    <row r="140" spans="11:25" x14ac:dyDescent="0.2">
      <c r="K140" s="51" t="s">
        <v>52</v>
      </c>
      <c r="L140" s="55" t="s">
        <v>97</v>
      </c>
      <c r="M140" s="111" t="s">
        <v>48</v>
      </c>
      <c r="N140" s="75" t="str">
        <f t="shared" si="30"/>
        <v>SEFemale0</v>
      </c>
      <c r="O140" s="104">
        <f>VLOOKUP(N140,'Appendix 3a. nax iIBGE 2020'!$E$5:$O$1935,9,FALSE)</f>
        <v>77.91</v>
      </c>
      <c r="P140" s="160">
        <f>VLOOKUP(N140,'Appendix 7. LT MOH 2019'!$D$4:$O$1704,12,FALSE)</f>
        <v>79.175390369606021</v>
      </c>
      <c r="Q140" s="75" t="str">
        <f t="shared" si="26"/>
        <v>SEFemale65-69</v>
      </c>
      <c r="R140" s="104">
        <f>VLOOKUP(Q140,'Appendix 3a. nax iIBGE 2020'!$E$5:$O$1935,9,FALSE)</f>
        <v>18.95</v>
      </c>
      <c r="S140" s="160">
        <f>VLOOKUP(Q140,'Appendix 7. LT MOH 2019'!$D$4:$O$1704,12,FALSE)</f>
        <v>19.497904662295571</v>
      </c>
      <c r="T140" s="176">
        <f>'15.SE_MDLT'!$Q$32</f>
        <v>78.073148265969451</v>
      </c>
      <c r="U140" s="66">
        <f>'15.SE_MDLT'!$AA$32</f>
        <v>79.891884620780814</v>
      </c>
      <c r="V140" s="53">
        <f t="shared" si="27"/>
        <v>1.8187363548113638</v>
      </c>
      <c r="W140" s="69">
        <f>'15.SE_MDLT'!$Q$46</f>
        <v>18.792487751696012</v>
      </c>
      <c r="X140" s="66">
        <f>'15.SE_MDLT'!$AA$46</f>
        <v>20.121983746492649</v>
      </c>
      <c r="Y140" s="53">
        <f t="shared" si="28"/>
        <v>1.3294959947966376</v>
      </c>
    </row>
    <row r="141" spans="11:25" x14ac:dyDescent="0.2">
      <c r="K141" s="121" t="s">
        <v>58</v>
      </c>
      <c r="L141" s="89" t="s">
        <v>97</v>
      </c>
      <c r="M141" s="112" t="s">
        <v>48</v>
      </c>
      <c r="N141" s="90" t="str">
        <f t="shared" si="30"/>
        <v>BAFemale0</v>
      </c>
      <c r="O141" s="105">
        <f>VLOOKUP(N141,'Appendix 3a. nax iIBGE 2020'!$E$5:$O$1935,9,FALSE)</f>
        <v>79.11</v>
      </c>
      <c r="P141" s="161">
        <f>VLOOKUP(N141,'Appendix 7. LT MOH 2019'!$D$4:$O$1704,12,FALSE)</f>
        <v>80.454489361099149</v>
      </c>
      <c r="Q141" s="90" t="str">
        <f t="shared" si="26"/>
        <v>BAFemale65-69</v>
      </c>
      <c r="R141" s="105">
        <f>VLOOKUP(Q141,'Appendix 3a. nax iIBGE 2020'!$E$5:$O$1935,9,FALSE)</f>
        <v>20.21</v>
      </c>
      <c r="S141" s="161">
        <f>VLOOKUP(Q141,'Appendix 7. LT MOH 2019'!$D$4:$O$1704,12,FALSE)</f>
        <v>21.007248029785959</v>
      </c>
      <c r="T141" s="177">
        <f>'16.BA_MDLT'!$Q$32</f>
        <v>79.385315540150842</v>
      </c>
      <c r="U141" s="78">
        <f>'16.BA_MDLT'!$AA$32</f>
        <v>80.805378914021944</v>
      </c>
      <c r="V141" s="86">
        <f t="shared" si="27"/>
        <v>1.4200633738711019</v>
      </c>
      <c r="W141" s="79">
        <f>'16.BA_MDLT'!$Q$46</f>
        <v>20.256976272707</v>
      </c>
      <c r="X141" s="78">
        <f>'16.BA_MDLT'!$AA$46</f>
        <v>21.322548583877236</v>
      </c>
      <c r="Y141" s="86">
        <f t="shared" si="28"/>
        <v>1.0655723111702358</v>
      </c>
    </row>
    <row r="142" spans="11:25" x14ac:dyDescent="0.2">
      <c r="K142" s="120" t="s">
        <v>59</v>
      </c>
      <c r="L142" s="97" t="s">
        <v>98</v>
      </c>
      <c r="M142" s="113" t="s">
        <v>48</v>
      </c>
      <c r="N142" s="99" t="str">
        <f t="shared" si="30"/>
        <v>MGFemale0</v>
      </c>
      <c r="O142" s="103">
        <f>VLOOKUP(N142,'Appendix 3a. nax iIBGE 2020'!$E$5:$O$1935,9,FALSE)</f>
        <v>81.040000000000006</v>
      </c>
      <c r="P142" s="162">
        <f>VLOOKUP(N142,'Appendix 7. LT MOH 2019'!$D$4:$O$1704,12,FALSE)</f>
        <v>80.809775968575352</v>
      </c>
      <c r="Q142" s="99" t="str">
        <f t="shared" si="26"/>
        <v>MGFemale65-69</v>
      </c>
      <c r="R142" s="103">
        <f>VLOOKUP(Q142,'Appendix 3a. nax iIBGE 2020'!$E$5:$O$1935,9,FALSE)</f>
        <v>20.87</v>
      </c>
      <c r="S142" s="162">
        <f>VLOOKUP(Q142,'Appendix 7. LT MOH 2019'!$D$4:$O$1704,12,FALSE)</f>
        <v>20.929751698036515</v>
      </c>
      <c r="T142" s="178">
        <f>'17.MG_MDLT'!$Q$32</f>
        <v>80.582251905023384</v>
      </c>
      <c r="U142" s="80">
        <f>'17.MG_MDLT'!$AA$32</f>
        <v>81.734790907751503</v>
      </c>
      <c r="V142" s="81">
        <f t="shared" si="27"/>
        <v>1.152539002728119</v>
      </c>
      <c r="W142" s="82">
        <f>'17.MG_MDLT'!$Q$46</f>
        <v>20.74288881489867</v>
      </c>
      <c r="X142" s="80">
        <f>'17.MG_MDLT'!$AA$46</f>
        <v>21.676017111869289</v>
      </c>
      <c r="Y142" s="81">
        <f t="shared" si="28"/>
        <v>0.93312829697061872</v>
      </c>
    </row>
    <row r="143" spans="11:25" x14ac:dyDescent="0.2">
      <c r="K143" s="51" t="s">
        <v>60</v>
      </c>
      <c r="L143" s="60" t="s">
        <v>98</v>
      </c>
      <c r="M143" s="114" t="s">
        <v>48</v>
      </c>
      <c r="N143" s="76" t="str">
        <f t="shared" si="30"/>
        <v>ESFemale0</v>
      </c>
      <c r="O143" s="104">
        <f>VLOOKUP(N143,'Appendix 3a. nax iIBGE 2020'!$E$5:$O$1935,9,FALSE)</f>
        <v>83.21</v>
      </c>
      <c r="P143" s="160">
        <f>VLOOKUP(N143,'Appendix 7. LT MOH 2019'!$D$4:$O$1704,12,FALSE)</f>
        <v>81.433840782255572</v>
      </c>
      <c r="Q143" s="76" t="str">
        <f t="shared" si="26"/>
        <v>ESFemale65-69</v>
      </c>
      <c r="R143" s="104">
        <f>VLOOKUP(Q143,'Appendix 3a. nax iIBGE 2020'!$E$5:$O$1935,9,FALSE)</f>
        <v>22.42</v>
      </c>
      <c r="S143" s="160">
        <f>VLOOKUP(Q143,'Appendix 7. LT MOH 2019'!$D$4:$O$1704,12,FALSE)</f>
        <v>21.444488190907279</v>
      </c>
      <c r="T143" s="176">
        <f>'18.ES_MDLT'!$Q$32</f>
        <v>79.946174228145622</v>
      </c>
      <c r="U143" s="66">
        <f>'18.ES_MDLT'!$AA$32</f>
        <v>82.426411689071173</v>
      </c>
      <c r="V143" s="53">
        <f t="shared" si="27"/>
        <v>2.4802374609255509</v>
      </c>
      <c r="W143" s="69">
        <f>'18.ES_MDLT'!$Q$46</f>
        <v>20.55222102786103</v>
      </c>
      <c r="X143" s="66">
        <f>'18.ES_MDLT'!$AA$46</f>
        <v>22.495796668614211</v>
      </c>
      <c r="Y143" s="53">
        <f t="shared" si="28"/>
        <v>1.9435756407531812</v>
      </c>
    </row>
    <row r="144" spans="11:25" x14ac:dyDescent="0.2">
      <c r="K144" s="51" t="s">
        <v>61</v>
      </c>
      <c r="L144" s="60" t="s">
        <v>98</v>
      </c>
      <c r="M144" s="114" t="s">
        <v>48</v>
      </c>
      <c r="N144" s="76" t="str">
        <f t="shared" si="30"/>
        <v>RJFemale0</v>
      </c>
      <c r="O144" s="104">
        <f>VLOOKUP(N144,'Appendix 3a. nax iIBGE 2020'!$E$5:$O$1935,9,FALSE)</f>
        <v>80.39</v>
      </c>
      <c r="P144" s="160">
        <f>VLOOKUP(N144,'Appendix 7. LT MOH 2019'!$D$4:$O$1704,12,FALSE)</f>
        <v>78.569640264949157</v>
      </c>
      <c r="Q144" s="76" t="str">
        <f t="shared" si="26"/>
        <v>RJFemale65-69</v>
      </c>
      <c r="R144" s="104">
        <f>VLOOKUP(Q144,'Appendix 3a. nax iIBGE 2020'!$E$5:$O$1935,9,FALSE)</f>
        <v>20.57</v>
      </c>
      <c r="S144" s="160">
        <f>VLOOKUP(Q144,'Appendix 7. LT MOH 2019'!$D$4:$O$1704,12,FALSE)</f>
        <v>19.652988030396308</v>
      </c>
      <c r="T144" s="176">
        <f>'19.RJ_MDLT'!$Q$32</f>
        <v>76.981287422529292</v>
      </c>
      <c r="U144" s="66">
        <f>'19.RJ_MDLT'!$AA$32</f>
        <v>79.502103649497784</v>
      </c>
      <c r="V144" s="53">
        <f t="shared" si="27"/>
        <v>2.5208162269684919</v>
      </c>
      <c r="W144" s="69">
        <f>'19.RJ_MDLT'!$Q$46</f>
        <v>18.610088774122143</v>
      </c>
      <c r="X144" s="66">
        <f>'19.RJ_MDLT'!$AA$46</f>
        <v>20.50926070163845</v>
      </c>
      <c r="Y144" s="53">
        <f t="shared" si="28"/>
        <v>1.8991719275163064</v>
      </c>
    </row>
    <row r="145" spans="11:25" x14ac:dyDescent="0.2">
      <c r="K145" s="51" t="s">
        <v>62</v>
      </c>
      <c r="L145" s="60" t="s">
        <v>98</v>
      </c>
      <c r="M145" s="114" t="s">
        <v>48</v>
      </c>
      <c r="N145" s="76" t="str">
        <f t="shared" si="30"/>
        <v>SPFemale0</v>
      </c>
      <c r="O145" s="104">
        <f>VLOOKUP(N145,'Appendix 3a. nax iIBGE 2020'!$E$5:$O$1935,9,FALSE)</f>
        <v>81.96</v>
      </c>
      <c r="P145" s="160">
        <f>VLOOKUP(N145,'Appendix 7. LT MOH 2019'!$D$4:$O$1704,12,FALSE)</f>
        <v>80.587858189597611</v>
      </c>
      <c r="Q145" s="76" t="str">
        <f t="shared" si="26"/>
        <v>SPFemale65-69</v>
      </c>
      <c r="R145" s="104">
        <f>VLOOKUP(Q145,'Appendix 3a. nax iIBGE 2020'!$E$5:$O$1935,9,FALSE)</f>
        <v>21.26</v>
      </c>
      <c r="S145" s="160">
        <f>VLOOKUP(Q145,'Appendix 7. LT MOH 2019'!$D$4:$O$1704,12,FALSE)</f>
        <v>20.508574316030828</v>
      </c>
      <c r="T145" s="176">
        <f>'20.SP_MDLT'!$Q$32</f>
        <v>79.765095875082338</v>
      </c>
      <c r="U145" s="66">
        <f>'20.SP_MDLT'!$AA$32</f>
        <v>81.528603868291427</v>
      </c>
      <c r="V145" s="53">
        <f t="shared" si="27"/>
        <v>1.7635079932090889</v>
      </c>
      <c r="W145" s="69">
        <f>'20.SP_MDLT'!$Q$46</f>
        <v>19.930785699832796</v>
      </c>
      <c r="X145" s="66">
        <f>'20.SP_MDLT'!$AA$46</f>
        <v>21.291237086508556</v>
      </c>
      <c r="Y145" s="53">
        <f t="shared" si="28"/>
        <v>1.3604513866757593</v>
      </c>
    </row>
    <row r="146" spans="11:25" x14ac:dyDescent="0.2">
      <c r="K146" s="120" t="s">
        <v>63</v>
      </c>
      <c r="L146" s="91" t="s">
        <v>99</v>
      </c>
      <c r="M146" s="115" t="s">
        <v>48</v>
      </c>
      <c r="N146" s="93" t="str">
        <f t="shared" si="30"/>
        <v>PRFemale0</v>
      </c>
      <c r="O146" s="103">
        <f>VLOOKUP(N146,'Appendix 3a. nax iIBGE 2020'!$E$5:$O$1935,9,FALSE)</f>
        <v>81.650000000000006</v>
      </c>
      <c r="P146" s="162">
        <f>VLOOKUP(N146,'Appendix 7. LT MOH 2019'!$D$4:$O$1704,12,FALSE)</f>
        <v>80.590201227361447</v>
      </c>
      <c r="Q146" s="93" t="str">
        <f t="shared" si="26"/>
        <v>PRFemale65-69</v>
      </c>
      <c r="R146" s="103">
        <f>VLOOKUP(Q146,'Appendix 3a. nax iIBGE 2020'!$E$5:$O$1935,9,FALSE)</f>
        <v>20.79</v>
      </c>
      <c r="S146" s="162">
        <f>VLOOKUP(Q146,'Appendix 7. LT MOH 2019'!$D$4:$O$1704,12,FALSE)</f>
        <v>20.470397079966929</v>
      </c>
      <c r="T146" s="178">
        <f>'21.PR_MDLT'!$Q$32</f>
        <v>80.361653734674846</v>
      </c>
      <c r="U146" s="80">
        <f>'21.PR_MDLT'!$AA$32</f>
        <v>81.699824459110104</v>
      </c>
      <c r="V146" s="81">
        <f t="shared" si="27"/>
        <v>1.3381707244352583</v>
      </c>
      <c r="W146" s="82">
        <f>'21.PR_MDLT'!$Q$46</f>
        <v>20.321118482392201</v>
      </c>
      <c r="X146" s="80">
        <f>'21.PR_MDLT'!$AA$46</f>
        <v>21.36432205303409</v>
      </c>
      <c r="Y146" s="81">
        <f t="shared" si="28"/>
        <v>1.0432035706418894</v>
      </c>
    </row>
    <row r="147" spans="11:25" x14ac:dyDescent="0.2">
      <c r="K147" s="51" t="s">
        <v>64</v>
      </c>
      <c r="L147" s="62" t="s">
        <v>99</v>
      </c>
      <c r="M147" s="116" t="s">
        <v>48</v>
      </c>
      <c r="N147" s="77" t="str">
        <f t="shared" si="30"/>
        <v>SCFemale0</v>
      </c>
      <c r="O147" s="104">
        <f>VLOOKUP(N147,'Appendix 3a. nax iIBGE 2020'!$E$5:$O$1935,9,FALSE)</f>
        <v>83.49</v>
      </c>
      <c r="P147" s="160">
        <f>VLOOKUP(N147,'Appendix 7. LT MOH 2019'!$D$4:$O$1704,12,FALSE)</f>
        <v>81.440690074622523</v>
      </c>
      <c r="Q147" s="77" t="str">
        <f t="shared" si="26"/>
        <v>SCFemale65-69</v>
      </c>
      <c r="R147" s="104">
        <f>VLOOKUP(Q147,'Appendix 3a. nax iIBGE 2020'!$E$5:$O$1935,9,FALSE)</f>
        <v>22.35</v>
      </c>
      <c r="S147" s="160">
        <f>VLOOKUP(Q147,'Appendix 7. LT MOH 2019'!$D$4:$O$1704,12,FALSE)</f>
        <v>21.135879585234498</v>
      </c>
      <c r="T147" s="176">
        <f>'22.SC_MDLT'!$Q$32</f>
        <v>81.788005801983076</v>
      </c>
      <c r="U147" s="66">
        <f>'22.SC_MDLT'!$AA$32</f>
        <v>83.237853165153979</v>
      </c>
      <c r="V147" s="53">
        <f t="shared" si="27"/>
        <v>1.4498473631709032</v>
      </c>
      <c r="W147" s="69">
        <f>'22.SC_MDLT'!$Q$46</f>
        <v>21.551410348215857</v>
      </c>
      <c r="X147" s="66">
        <f>'22.SC_MDLT'!$AA$46</f>
        <v>22.746408969169263</v>
      </c>
      <c r="Y147" s="53">
        <f t="shared" si="28"/>
        <v>1.194998620953406</v>
      </c>
    </row>
    <row r="148" spans="11:25" x14ac:dyDescent="0.2">
      <c r="K148" s="121" t="s">
        <v>65</v>
      </c>
      <c r="L148" s="94" t="s">
        <v>99</v>
      </c>
      <c r="M148" s="117" t="s">
        <v>48</v>
      </c>
      <c r="N148" s="96" t="str">
        <f t="shared" si="30"/>
        <v>RSFemale0</v>
      </c>
      <c r="O148" s="105">
        <f>VLOOKUP(N148,'Appendix 3a. nax iIBGE 2020'!$E$5:$O$1935,9,FALSE)</f>
        <v>82.04</v>
      </c>
      <c r="P148" s="161">
        <f>VLOOKUP(N148,'Appendix 7. LT MOH 2019'!$D$4:$O$1704,12,FALSE)</f>
        <v>80.404765002462767</v>
      </c>
      <c r="Q148" s="96" t="str">
        <f t="shared" si="26"/>
        <v>RSFemale65-69</v>
      </c>
      <c r="R148" s="105">
        <f>VLOOKUP(Q148,'Appendix 3a. nax iIBGE 2020'!$E$5:$O$1935,9,FALSE)</f>
        <v>21.36</v>
      </c>
      <c r="S148" s="161">
        <f>VLOOKUP(Q148,'Appendix 7. LT MOH 2019'!$D$4:$O$1704,12,FALSE)</f>
        <v>20.491463466246064</v>
      </c>
      <c r="T148" s="177">
        <f>'23.RS_MDLT'!$Q$32</f>
        <v>80.682034266374728</v>
      </c>
      <c r="U148" s="78">
        <f>'23.RS_MDLT'!$AA$32</f>
        <v>81.957796283812911</v>
      </c>
      <c r="V148" s="86">
        <f t="shared" si="27"/>
        <v>1.2757620174381827</v>
      </c>
      <c r="W148" s="79">
        <f>'23.RS_MDLT'!$Q$46</f>
        <v>20.747890743276486</v>
      </c>
      <c r="X148" s="78">
        <f>'23.RS_MDLT'!$AA$46</f>
        <v>21.764201464568782</v>
      </c>
      <c r="Y148" s="86">
        <f t="shared" si="28"/>
        <v>1.0163107212922959</v>
      </c>
    </row>
    <row r="149" spans="11:25" x14ac:dyDescent="0.2">
      <c r="K149" s="51" t="s">
        <v>66</v>
      </c>
      <c r="L149" s="64" t="s">
        <v>100</v>
      </c>
      <c r="M149" s="118" t="s">
        <v>48</v>
      </c>
      <c r="N149" s="72" t="str">
        <f t="shared" si="30"/>
        <v>MSFemale0</v>
      </c>
      <c r="O149" s="104">
        <f>VLOOKUP(N149,'Appendix 3a. nax iIBGE 2020'!$E$5:$O$1935,9,FALSE)</f>
        <v>80.16</v>
      </c>
      <c r="P149" s="160">
        <f>VLOOKUP(N149,'Appendix 7. LT MOH 2019'!$D$4:$O$1704,12,FALSE)</f>
        <v>79.610159216635907</v>
      </c>
      <c r="Q149" s="72" t="str">
        <f t="shared" si="26"/>
        <v>MSFemale65-69</v>
      </c>
      <c r="R149" s="104">
        <f>VLOOKUP(Q149,'Appendix 3a. nax iIBGE 2020'!$E$5:$O$1935,9,FALSE)</f>
        <v>20.48</v>
      </c>
      <c r="S149" s="160">
        <f>VLOOKUP(Q149,'Appendix 7. LT MOH 2019'!$D$4:$O$1704,12,FALSE)</f>
        <v>19.998925394593414</v>
      </c>
      <c r="T149" s="176">
        <f>'24.MS_MDLT'!$Q$32</f>
        <v>79.025404162383978</v>
      </c>
      <c r="U149" s="66">
        <f>'24.MS_MDLT'!$AA$32</f>
        <v>80.681622447765747</v>
      </c>
      <c r="V149" s="53">
        <f t="shared" si="27"/>
        <v>1.6562182853817689</v>
      </c>
      <c r="W149" s="69">
        <f>'24.MS_MDLT'!$Q$46</f>
        <v>19.53732964646461</v>
      </c>
      <c r="X149" s="66">
        <f>'24.MS_MDLT'!$AA$46</f>
        <v>20.809378212058512</v>
      </c>
      <c r="Y149" s="53">
        <f t="shared" si="28"/>
        <v>1.2720485655939022</v>
      </c>
    </row>
    <row r="150" spans="11:25" x14ac:dyDescent="0.2">
      <c r="K150" s="51" t="s">
        <v>67</v>
      </c>
      <c r="L150" s="64" t="s">
        <v>100</v>
      </c>
      <c r="M150" s="118" t="s">
        <v>48</v>
      </c>
      <c r="N150" s="72" t="str">
        <f t="shared" si="30"/>
        <v>MTFemale0</v>
      </c>
      <c r="O150" s="104">
        <f>VLOOKUP(N150,'Appendix 3a. nax iIBGE 2020'!$E$5:$O$1935,9,FALSE)</f>
        <v>78.739999999999995</v>
      </c>
      <c r="P150" s="160">
        <f>VLOOKUP(N150,'Appendix 7. LT MOH 2019'!$D$4:$O$1704,12,FALSE)</f>
        <v>79.647055857954712</v>
      </c>
      <c r="Q150" s="72" t="str">
        <f t="shared" si="26"/>
        <v>MTFemale65-69</v>
      </c>
      <c r="R150" s="104">
        <f>VLOOKUP(Q150,'Appendix 3a. nax iIBGE 2020'!$E$5:$O$1935,9,FALSE)</f>
        <v>19.47</v>
      </c>
      <c r="S150" s="160">
        <f>VLOOKUP(Q150,'Appendix 7. LT MOH 2019'!$D$4:$O$1704,12,FALSE)</f>
        <v>20.048140258863306</v>
      </c>
      <c r="T150" s="176">
        <f>'25.MT_MDLT'!$Q$32</f>
        <v>77.454890111027794</v>
      </c>
      <c r="U150" s="66">
        <f>'25.MT_MDLT'!$AA$32</f>
        <v>80.036199846146175</v>
      </c>
      <c r="V150" s="53">
        <f t="shared" si="27"/>
        <v>2.5813097351183814</v>
      </c>
      <c r="W150" s="69">
        <f>'25.MT_MDLT'!$Q$46</f>
        <v>18.268643948897051</v>
      </c>
      <c r="X150" s="66">
        <f>'25.MT_MDLT'!$AA$46</f>
        <v>20.156924109993781</v>
      </c>
      <c r="Y150" s="53">
        <f t="shared" si="28"/>
        <v>1.8882801610967306</v>
      </c>
    </row>
    <row r="151" spans="11:25" x14ac:dyDescent="0.2">
      <c r="K151" s="51" t="s">
        <v>68</v>
      </c>
      <c r="L151" s="64" t="s">
        <v>100</v>
      </c>
      <c r="M151" s="118" t="s">
        <v>48</v>
      </c>
      <c r="N151" s="72" t="str">
        <f t="shared" si="30"/>
        <v>GOFemale0</v>
      </c>
      <c r="O151" s="104">
        <f>VLOOKUP(N151,'Appendix 3a. nax iIBGE 2020'!$E$5:$O$1935,9,FALSE)</f>
        <v>78.2</v>
      </c>
      <c r="P151" s="160">
        <f>VLOOKUP(N151,'Appendix 7. LT MOH 2019'!$D$4:$O$1704,12,FALSE)</f>
        <v>79.317063742621229</v>
      </c>
      <c r="Q151" s="72" t="str">
        <f t="shared" si="26"/>
        <v>GOFemale65-69</v>
      </c>
      <c r="R151" s="104">
        <f>VLOOKUP(Q151,'Appendix 3a. nax iIBGE 2020'!$E$5:$O$1935,9,FALSE)</f>
        <v>18.91</v>
      </c>
      <c r="S151" s="160">
        <f>VLOOKUP(Q151,'Appendix 7. LT MOH 2019'!$D$4:$O$1704,12,FALSE)</f>
        <v>19.429635512257963</v>
      </c>
      <c r="T151" s="176">
        <f>'26.GO_MDLT'!$Q$32</f>
        <v>78.287701531805382</v>
      </c>
      <c r="U151" s="66">
        <f>'26.GO_MDLT'!$AA$32</f>
        <v>80.417758709017704</v>
      </c>
      <c r="V151" s="53">
        <f t="shared" si="27"/>
        <v>2.130057177212322</v>
      </c>
      <c r="W151" s="69">
        <f>'26.GO_MDLT'!$Q$46</f>
        <v>18.676910864079488</v>
      </c>
      <c r="X151" s="66">
        <f>'26.GO_MDLT'!$AA$46</f>
        <v>20.341078581372923</v>
      </c>
      <c r="Y151" s="53">
        <f t="shared" si="28"/>
        <v>1.6641677172934344</v>
      </c>
    </row>
    <row r="152" spans="11:25" ht="17" thickBot="1" x14ac:dyDescent="0.25">
      <c r="K152" s="57" t="s">
        <v>69</v>
      </c>
      <c r="L152" s="65" t="s">
        <v>100</v>
      </c>
      <c r="M152" s="119" t="s">
        <v>48</v>
      </c>
      <c r="N152" s="73" t="str">
        <f t="shared" si="30"/>
        <v>DFFemale0</v>
      </c>
      <c r="O152" s="106">
        <f>VLOOKUP(N152,'Appendix 3a. nax iIBGE 2020'!$E$5:$O$1935,9,FALSE)</f>
        <v>82.38</v>
      </c>
      <c r="P152" s="163">
        <f>VLOOKUP(N152,'Appendix 7. LT MOH 2019'!$D$4:$O$1704,12,FALSE)</f>
        <v>82.172029242866913</v>
      </c>
      <c r="Q152" s="73" t="str">
        <f t="shared" si="26"/>
        <v>DFFemale65-69</v>
      </c>
      <c r="R152" s="106">
        <f>VLOOKUP(Q152,'Appendix 3a. nax iIBGE 2020'!$E$5:$O$1935,9,FALSE)</f>
        <v>21.38</v>
      </c>
      <c r="S152" s="163">
        <f>VLOOKUP(Q152,'Appendix 7. LT MOH 2019'!$D$4:$O$1704,12,FALSE)</f>
        <v>21.090671920483995</v>
      </c>
      <c r="T152" s="179">
        <f>'27.DF_MDLT'!$Q$32</f>
        <v>80.519519800808723</v>
      </c>
      <c r="U152" s="59">
        <f>'27.DF_MDLT'!$AA$32</f>
        <v>82.710472645433057</v>
      </c>
      <c r="V152" s="58">
        <f t="shared" si="27"/>
        <v>2.1909528446243343</v>
      </c>
      <c r="W152" s="70">
        <f>'27.DF_MDLT'!$Q$46</f>
        <v>19.934210959570663</v>
      </c>
      <c r="X152" s="59">
        <f>'27.DF_MDLT'!$AA$46</f>
        <v>21.697094536729789</v>
      </c>
      <c r="Y152" s="58">
        <f t="shared" si="28"/>
        <v>1.7628835771591262</v>
      </c>
    </row>
    <row r="153" spans="11:25" x14ac:dyDescent="0.2">
      <c r="K153" s="131" t="s">
        <v>4</v>
      </c>
      <c r="L153" s="132" t="s">
        <v>4</v>
      </c>
      <c r="M153" s="134" t="s">
        <v>47</v>
      </c>
      <c r="N153" s="132" t="str">
        <f t="shared" ref="N153:N180" si="31">_xlfn.CONCAT(K97,M153,0)</f>
        <v>BrazilMale0</v>
      </c>
      <c r="O153" s="139">
        <f>VLOOKUP(N153,'Appendix 3a. nax iIBGE 2020'!$E$5:$O$1935,9,FALSE)</f>
        <v>73.260000000000005</v>
      </c>
      <c r="P153" s="133">
        <f>VLOOKUP(N153,'Appendix 7. LT MOH 2019'!$D$4:$O$1704,12,FALSE)</f>
        <v>73.29044438751967</v>
      </c>
      <c r="Q153" s="133" t="str">
        <f>_xlfn.CONCAT(K97,M153,"65-69")</f>
        <v>BrazilMale65-69</v>
      </c>
      <c r="R153" s="139">
        <f>VLOOKUP(Q153,'Appendix 3a. nax iIBGE 2020'!$E$5:$O$1935,9,FALSE)</f>
        <v>17.25</v>
      </c>
      <c r="S153" s="133">
        <f>VLOOKUP(Q153,'Appendix 7. LT MOH 2019'!$D$4:$O$1704,12,FALSE)</f>
        <v>17.206423364606895</v>
      </c>
      <c r="T153" s="186">
        <f>'0.Brazil_MDLT'!$Q$59</f>
        <v>71.71802246219832</v>
      </c>
      <c r="U153" s="140">
        <f>'0.Brazil_MDLT'!$AA$59</f>
        <v>73.681648974785276</v>
      </c>
      <c r="V153" s="141">
        <f t="shared" si="27"/>
        <v>1.9636265125869556</v>
      </c>
      <c r="W153" s="140">
        <f>'0.Brazil_MDLT'!$Q$73</f>
        <v>16.033175922786537</v>
      </c>
      <c r="X153" s="140">
        <f>'0.Brazil_MDLT'!$AA$73</f>
        <v>17.580137286935955</v>
      </c>
      <c r="Y153" s="141">
        <f t="shared" si="28"/>
        <v>1.5469613641494178</v>
      </c>
    </row>
    <row r="154" spans="11:25" x14ac:dyDescent="0.2">
      <c r="K154" s="51" t="s">
        <v>40</v>
      </c>
      <c r="L154" s="52" t="s">
        <v>96</v>
      </c>
      <c r="M154" s="108" t="s">
        <v>47</v>
      </c>
      <c r="N154" s="74" t="str">
        <f t="shared" si="31"/>
        <v>ROMale0</v>
      </c>
      <c r="O154" s="104">
        <f>VLOOKUP(N154,'Appendix 3a. nax iIBGE 2020'!$E$5:$O$1935,9,FALSE)</f>
        <v>69</v>
      </c>
      <c r="P154" s="160">
        <f>VLOOKUP(N154,'Appendix 7. LT MOH 2019'!$D$4:$O$1704,12,FALSE)</f>
        <v>73.712897203270558</v>
      </c>
      <c r="Q154" s="74" t="str">
        <f t="shared" ref="Q154:Q180" si="32">_xlfn.CONCAT(K154,M154,"65-69")</f>
        <v>ROMale65-69</v>
      </c>
      <c r="R154" s="104">
        <f>VLOOKUP(Q154,'Appendix 3a. nax iIBGE 2020'!$E$5:$O$1935,9,FALSE)</f>
        <v>15.11</v>
      </c>
      <c r="S154" s="160">
        <f>VLOOKUP(Q154,'Appendix 7. LT MOH 2019'!$D$4:$O$1704,12,FALSE)</f>
        <v>16.625230634099964</v>
      </c>
      <c r="T154" s="176">
        <f>'1.RO_MDLT'!$Q$59</f>
        <v>71.330456646493687</v>
      </c>
      <c r="U154" s="66">
        <f>'1.RO_MDLT'!$AA$59</f>
        <v>74.022862591861397</v>
      </c>
      <c r="V154" s="53">
        <f t="shared" si="27"/>
        <v>2.6924059453677103</v>
      </c>
      <c r="W154" s="69">
        <f>'1.RO_MDLT'!$Q$73</f>
        <v>15.32438455927087</v>
      </c>
      <c r="X154" s="66">
        <f>'1.RO_MDLT'!$AA$73</f>
        <v>17.289197553201362</v>
      </c>
      <c r="Y154" s="53">
        <f t="shared" si="28"/>
        <v>1.9648129939304919</v>
      </c>
    </row>
    <row r="155" spans="11:25" x14ac:dyDescent="0.2">
      <c r="K155" s="51" t="s">
        <v>41</v>
      </c>
      <c r="L155" s="52" t="s">
        <v>96</v>
      </c>
      <c r="M155" s="108" t="s">
        <v>47</v>
      </c>
      <c r="N155" s="74" t="str">
        <f t="shared" si="31"/>
        <v>ACMale0</v>
      </c>
      <c r="O155" s="104">
        <f>VLOOKUP(N155,'Appendix 3a. nax iIBGE 2020'!$E$5:$O$1935,9,FALSE)</f>
        <v>71.87</v>
      </c>
      <c r="P155" s="160">
        <f>VLOOKUP(N155,'Appendix 7. LT MOH 2019'!$D$4:$O$1704,12,FALSE)</f>
        <v>71.485928103706712</v>
      </c>
      <c r="Q155" s="74" t="str">
        <f t="shared" si="32"/>
        <v>ACMale65-69</v>
      </c>
      <c r="R155" s="104">
        <f>VLOOKUP(Q155,'Appendix 3a. nax iIBGE 2020'!$E$5:$O$1935,9,FALSE)</f>
        <v>16.850000000000001</v>
      </c>
      <c r="S155" s="160">
        <f>VLOOKUP(Q155,'Appendix 7. LT MOH 2019'!$D$4:$O$1704,12,FALSE)</f>
        <v>16.386119661939411</v>
      </c>
      <c r="T155" s="176">
        <f>'2.AC_MDLT'!$Q$59</f>
        <v>69.583417451727513</v>
      </c>
      <c r="U155" s="66">
        <f>'2.AC_MDLT'!$AA$59</f>
        <v>72.167308007861848</v>
      </c>
      <c r="V155" s="53">
        <f t="shared" si="27"/>
        <v>2.5838905561343353</v>
      </c>
      <c r="W155" s="69">
        <f>'2.AC_MDLT'!$Q$73</f>
        <v>14.88757061839909</v>
      </c>
      <c r="X155" s="66">
        <f>'2.AC_MDLT'!$AA$73</f>
        <v>16.825023567115711</v>
      </c>
      <c r="Y155" s="53">
        <f t="shared" si="28"/>
        <v>1.9374529487166203</v>
      </c>
    </row>
    <row r="156" spans="11:25" x14ac:dyDescent="0.2">
      <c r="K156" s="51" t="s">
        <v>42</v>
      </c>
      <c r="L156" s="52" t="s">
        <v>96</v>
      </c>
      <c r="M156" s="108" t="s">
        <v>47</v>
      </c>
      <c r="N156" s="74" t="str">
        <f t="shared" si="31"/>
        <v>AMMale0</v>
      </c>
      <c r="O156" s="104">
        <f>VLOOKUP(N156,'Appendix 3a. nax iIBGE 2020'!$E$5:$O$1935,9,FALSE)</f>
        <v>69.47</v>
      </c>
      <c r="P156" s="160">
        <f>VLOOKUP(N156,'Appendix 7. LT MOH 2019'!$D$4:$O$1704,12,FALSE)</f>
        <v>71.900392931620075</v>
      </c>
      <c r="Q156" s="74" t="str">
        <f t="shared" si="32"/>
        <v>AMMale65-69</v>
      </c>
      <c r="R156" s="104">
        <f>VLOOKUP(Q156,'Appendix 3a. nax iIBGE 2020'!$E$5:$O$1935,9,FALSE)</f>
        <v>15.72</v>
      </c>
      <c r="S156" s="160">
        <f>VLOOKUP(Q156,'Appendix 7. LT MOH 2019'!$D$4:$O$1704,12,FALSE)</f>
        <v>16.449318692589454</v>
      </c>
      <c r="T156" s="176">
        <f>'3.AM_MDLT'!$Q$59</f>
        <v>68.485216021551452</v>
      </c>
      <c r="U156" s="66">
        <f>'3.AM_MDLT'!$AA$59</f>
        <v>71.953098843029323</v>
      </c>
      <c r="V156" s="53">
        <f t="shared" si="27"/>
        <v>3.4678828214778719</v>
      </c>
      <c r="W156" s="69">
        <f>'3.AM_MDLT'!$Q$73</f>
        <v>13.119770869548514</v>
      </c>
      <c r="X156" s="66">
        <f>'3.AM_MDLT'!$AA$73</f>
        <v>15.89754836485614</v>
      </c>
      <c r="Y156" s="53">
        <f t="shared" si="28"/>
        <v>2.7777774953076264</v>
      </c>
    </row>
    <row r="157" spans="11:25" x14ac:dyDescent="0.2">
      <c r="K157" s="51" t="s">
        <v>43</v>
      </c>
      <c r="L157" s="52" t="s">
        <v>96</v>
      </c>
      <c r="M157" s="108" t="s">
        <v>47</v>
      </c>
      <c r="N157" s="74" t="str">
        <f t="shared" si="31"/>
        <v>RRMale0</v>
      </c>
      <c r="O157" s="104">
        <f>VLOOKUP(N157,'Appendix 3a. nax iIBGE 2020'!$E$5:$O$1935,9,FALSE)</f>
        <v>70.36</v>
      </c>
      <c r="P157" s="160">
        <f>VLOOKUP(N157,'Appendix 7. LT MOH 2019'!$D$4:$O$1704,12,FALSE)</f>
        <v>70.6596297586715</v>
      </c>
      <c r="Q157" s="74" t="str">
        <f t="shared" si="32"/>
        <v>RRMale65-69</v>
      </c>
      <c r="R157" s="104">
        <f>VLOOKUP(Q157,'Appendix 3a. nax iIBGE 2020'!$E$5:$O$1935,9,FALSE)</f>
        <v>15.81</v>
      </c>
      <c r="S157" s="160">
        <f>VLOOKUP(Q157,'Appendix 7. LT MOH 2019'!$D$4:$O$1704,12,FALSE)</f>
        <v>15.684509484295152</v>
      </c>
      <c r="T157" s="176">
        <f>'4.RR_MDLT'!$Q$59</f>
        <v>68.227894224312266</v>
      </c>
      <c r="U157" s="66">
        <f>'4.RR_MDLT'!$AA$59</f>
        <v>71.997453449323274</v>
      </c>
      <c r="V157" s="53">
        <f t="shared" si="27"/>
        <v>3.7695592250110082</v>
      </c>
      <c r="W157" s="69">
        <f>'4.RR_MDLT'!$Q$73</f>
        <v>13.738259154389876</v>
      </c>
      <c r="X157" s="66">
        <f>'4.RR_MDLT'!$AA$73</f>
        <v>16.548186283900471</v>
      </c>
      <c r="Y157" s="53">
        <f t="shared" si="28"/>
        <v>2.8099271295105943</v>
      </c>
    </row>
    <row r="158" spans="11:25" x14ac:dyDescent="0.2">
      <c r="K158" s="51" t="s">
        <v>44</v>
      </c>
      <c r="L158" s="52" t="s">
        <v>96</v>
      </c>
      <c r="M158" s="108" t="s">
        <v>47</v>
      </c>
      <c r="N158" s="74" t="str">
        <f t="shared" si="31"/>
        <v>PAMale0</v>
      </c>
      <c r="O158" s="104">
        <f>VLOOKUP(N158,'Appendix 3a. nax iIBGE 2020'!$E$5:$O$1935,9,FALSE)</f>
        <v>69</v>
      </c>
      <c r="P158" s="160">
        <f>VLOOKUP(N158,'Appendix 7. LT MOH 2019'!$D$4:$O$1704,12,FALSE)</f>
        <v>72.563683915569612</v>
      </c>
      <c r="Q158" s="74" t="str">
        <f t="shared" si="32"/>
        <v>PAMale65-69</v>
      </c>
      <c r="R158" s="104">
        <f>VLOOKUP(Q158,'Appendix 3a. nax iIBGE 2020'!$E$5:$O$1935,9,FALSE)</f>
        <v>15.67</v>
      </c>
      <c r="S158" s="160">
        <f>VLOOKUP(Q158,'Appendix 7. LT MOH 2019'!$D$4:$O$1704,12,FALSE)</f>
        <v>16.946750222469088</v>
      </c>
      <c r="T158" s="176">
        <f>'5.PA_MDLT'!$Q$59</f>
        <v>69.754249908327012</v>
      </c>
      <c r="U158" s="66">
        <f>'5.PA_MDLT'!$AA$59</f>
        <v>71.968911470829241</v>
      </c>
      <c r="V158" s="53">
        <f t="shared" si="27"/>
        <v>2.2146615625022292</v>
      </c>
      <c r="W158" s="69">
        <f>'5.PA_MDLT'!$Q$73</f>
        <v>14.242467066600058</v>
      </c>
      <c r="X158" s="66">
        <f>'5.PA_MDLT'!$AA$73</f>
        <v>16.007601281901326</v>
      </c>
      <c r="Y158" s="53">
        <f t="shared" si="28"/>
        <v>1.7651342153012681</v>
      </c>
    </row>
    <row r="159" spans="11:25" x14ac:dyDescent="0.2">
      <c r="K159" s="51" t="s">
        <v>45</v>
      </c>
      <c r="L159" s="52" t="s">
        <v>96</v>
      </c>
      <c r="M159" s="108" t="s">
        <v>47</v>
      </c>
      <c r="N159" s="74" t="str">
        <f t="shared" si="31"/>
        <v>APMale0</v>
      </c>
      <c r="O159" s="104">
        <f>VLOOKUP(N159,'Appendix 3a. nax iIBGE 2020'!$E$5:$O$1935,9,FALSE)</f>
        <v>72.41</v>
      </c>
      <c r="P159" s="160">
        <f>VLOOKUP(N159,'Appendix 7. LT MOH 2019'!$D$4:$O$1704,12,FALSE)</f>
        <v>72.410007541587106</v>
      </c>
      <c r="Q159" s="74" t="str">
        <f t="shared" si="32"/>
        <v>APMale65-69</v>
      </c>
      <c r="R159" s="104">
        <f>VLOOKUP(Q159,'Appendix 3a. nax iIBGE 2020'!$E$5:$O$1935,9,FALSE)</f>
        <v>17.25</v>
      </c>
      <c r="S159" s="160">
        <f>VLOOKUP(Q159,'Appendix 7. LT MOH 2019'!$D$4:$O$1704,12,FALSE)</f>
        <v>17.482948019045192</v>
      </c>
      <c r="T159" s="176">
        <f>'6.AP_MDLT'!$Q$59</f>
        <v>68.441848635892114</v>
      </c>
      <c r="U159" s="66">
        <f>'6.AP_MDLT'!$AA$59</f>
        <v>72.734269327450008</v>
      </c>
      <c r="V159" s="53">
        <f t="shared" si="27"/>
        <v>4.2924206915578935</v>
      </c>
      <c r="W159" s="69">
        <f>'6.AP_MDLT'!$Q$73</f>
        <v>14.018297014872861</v>
      </c>
      <c r="X159" s="66">
        <f>'6.AP_MDLT'!$AA$73</f>
        <v>17.564216806824625</v>
      </c>
      <c r="Y159" s="53">
        <f t="shared" si="28"/>
        <v>3.5459197919517642</v>
      </c>
    </row>
    <row r="160" spans="11:25" x14ac:dyDescent="0.2">
      <c r="K160" s="121" t="s">
        <v>46</v>
      </c>
      <c r="L160" s="83" t="s">
        <v>96</v>
      </c>
      <c r="M160" s="109" t="s">
        <v>47</v>
      </c>
      <c r="N160" s="74" t="str">
        <f t="shared" si="31"/>
        <v>TOMale0</v>
      </c>
      <c r="O160" s="105">
        <f>VLOOKUP(N160,'Appendix 3a. nax iIBGE 2020'!$E$5:$O$1935,9,FALSE)</f>
        <v>71.44</v>
      </c>
      <c r="P160" s="161">
        <f>VLOOKUP(N160,'Appendix 7. LT MOH 2019'!$D$4:$O$1704,12,FALSE)</f>
        <v>73.811474256814151</v>
      </c>
      <c r="Q160" s="85" t="str">
        <f t="shared" si="32"/>
        <v>TOMale65-69</v>
      </c>
      <c r="R160" s="105">
        <f>VLOOKUP(Q160,'Appendix 3a. nax iIBGE 2020'!$E$5:$O$1935,9,FALSE)</f>
        <v>16.850000000000001</v>
      </c>
      <c r="S160" s="161">
        <f>VLOOKUP(Q160,'Appendix 7. LT MOH 2019'!$D$4:$O$1704,12,FALSE)</f>
        <v>17.901573721762254</v>
      </c>
      <c r="T160" s="177">
        <f>'7.TO_MDLT'!$Q$59</f>
        <v>72.309699581824603</v>
      </c>
      <c r="U160" s="78">
        <f>'7.TO_MDLT'!$AA$59</f>
        <v>74.36501514862681</v>
      </c>
      <c r="V160" s="86">
        <f t="shared" si="27"/>
        <v>2.0553155668022072</v>
      </c>
      <c r="W160" s="79">
        <f>'7.TO_MDLT'!$Q$73</f>
        <v>16.590364682251522</v>
      </c>
      <c r="X160" s="78">
        <f>'7.TO_MDLT'!$AA$73</f>
        <v>18.186146603686055</v>
      </c>
      <c r="Y160" s="86">
        <f t="shared" si="28"/>
        <v>1.5957819214345328</v>
      </c>
    </row>
    <row r="161" spans="11:25" x14ac:dyDescent="0.2">
      <c r="K161" s="120" t="s">
        <v>50</v>
      </c>
      <c r="L161" s="55" t="s">
        <v>97</v>
      </c>
      <c r="M161" s="110" t="s">
        <v>47</v>
      </c>
      <c r="N161" s="88" t="str">
        <f t="shared" si="31"/>
        <v>MAMale0</v>
      </c>
      <c r="O161" s="103">
        <f>VLOOKUP(N161,'Appendix 3a. nax iIBGE 2020'!$E$5:$O$1935,9,FALSE)</f>
        <v>67.959999999999994</v>
      </c>
      <c r="P161" s="162">
        <f>VLOOKUP(N161,'Appendix 7. LT MOH 2019'!$D$4:$O$1704,12,FALSE)</f>
        <v>73.660131999264607</v>
      </c>
      <c r="Q161" s="88" t="str">
        <f t="shared" si="32"/>
        <v>MAMale65-69</v>
      </c>
      <c r="R161" s="103">
        <f>VLOOKUP(Q161,'Appendix 3a. nax iIBGE 2020'!$E$5:$O$1935,9,FALSE)</f>
        <v>15.41</v>
      </c>
      <c r="S161" s="162">
        <f>VLOOKUP(Q161,'Appendix 7. LT MOH 2019'!$D$4:$O$1704,12,FALSE)</f>
        <v>17.820202712910785</v>
      </c>
      <c r="T161" s="178">
        <f>'8.MA_MDLT'!$Q$59</f>
        <v>70.731774739123921</v>
      </c>
      <c r="U161" s="80">
        <f>'8.MA_MDLT'!$AA$59</f>
        <v>72.187608192219216</v>
      </c>
      <c r="V161" s="81">
        <f t="shared" ref="V161:V180" si="33">U161-T161</f>
        <v>1.4558334530952948</v>
      </c>
      <c r="W161" s="82">
        <f>'8.MA_MDLT'!$Q$73</f>
        <v>15.540388802425918</v>
      </c>
      <c r="X161" s="80">
        <f>'8.MA_MDLT'!$AA$73</f>
        <v>16.754040802802752</v>
      </c>
      <c r="Y161" s="81">
        <f t="shared" ref="Y161:Y180" si="34">X161-W161</f>
        <v>1.2136520003768343</v>
      </c>
    </row>
    <row r="162" spans="11:25" x14ac:dyDescent="0.2">
      <c r="K162" s="51" t="s">
        <v>51</v>
      </c>
      <c r="L162" s="55" t="s">
        <v>97</v>
      </c>
      <c r="M162" s="111" t="s">
        <v>47</v>
      </c>
      <c r="N162" s="75" t="str">
        <f t="shared" si="31"/>
        <v>PIMale0</v>
      </c>
      <c r="O162" s="104">
        <f>VLOOKUP(N162,'Appendix 3a. nax iIBGE 2020'!$E$5:$O$1935,9,FALSE)</f>
        <v>67.47</v>
      </c>
      <c r="P162" s="160">
        <f>VLOOKUP(N162,'Appendix 7. LT MOH 2019'!$D$4:$O$1704,12,FALSE)</f>
        <v>72.53425777945823</v>
      </c>
      <c r="Q162" s="75" t="str">
        <f t="shared" si="32"/>
        <v>PIMale65-69</v>
      </c>
      <c r="R162" s="104">
        <f>VLOOKUP(Q162,'Appendix 3a. nax iIBGE 2020'!$E$5:$O$1935,9,FALSE)</f>
        <v>14.75</v>
      </c>
      <c r="S162" s="160">
        <f>VLOOKUP(Q162,'Appendix 7. LT MOH 2019'!$D$4:$O$1704,12,FALSE)</f>
        <v>16.613132219200985</v>
      </c>
      <c r="T162" s="176">
        <f>'9.PI_MDLT'!$Q$59</f>
        <v>70.532294973171901</v>
      </c>
      <c r="U162" s="66">
        <f>'9.PI_MDLT'!$AA$59</f>
        <v>72.160103808976942</v>
      </c>
      <c r="V162" s="53">
        <f t="shared" si="33"/>
        <v>1.6278088358050411</v>
      </c>
      <c r="W162" s="69">
        <f>'9.PI_MDLT'!$Q$73</f>
        <v>15.412945927100015</v>
      </c>
      <c r="X162" s="66">
        <f>'9.PI_MDLT'!$AA$73</f>
        <v>16.687007926765009</v>
      </c>
      <c r="Y162" s="53">
        <f t="shared" si="34"/>
        <v>1.274061999664994</v>
      </c>
    </row>
    <row r="163" spans="11:25" x14ac:dyDescent="0.2">
      <c r="K163" s="51" t="s">
        <v>53</v>
      </c>
      <c r="L163" s="55" t="s">
        <v>97</v>
      </c>
      <c r="M163" s="111" t="s">
        <v>47</v>
      </c>
      <c r="N163" s="75" t="str">
        <f t="shared" si="31"/>
        <v>CEMale0</v>
      </c>
      <c r="O163" s="104">
        <f>VLOOKUP(N163,'Appendix 3a. nax iIBGE 2020'!$E$5:$O$1935,9,FALSE)</f>
        <v>70.75</v>
      </c>
      <c r="P163" s="160">
        <f>VLOOKUP(N163,'Appendix 7. LT MOH 2019'!$D$4:$O$1704,12,FALSE)</f>
        <v>73.247273384807116</v>
      </c>
      <c r="Q163" s="75" t="str">
        <f t="shared" si="32"/>
        <v>CEMale65-69</v>
      </c>
      <c r="R163" s="104">
        <f>VLOOKUP(Q163,'Appendix 3a. nax iIBGE 2020'!$E$5:$O$1935,9,FALSE)</f>
        <v>16.579999999999998</v>
      </c>
      <c r="S163" s="160">
        <f>VLOOKUP(Q163,'Appendix 7. LT MOH 2019'!$D$4:$O$1704,12,FALSE)</f>
        <v>17.417137933642316</v>
      </c>
      <c r="T163" s="176">
        <f>'10.CE_MDLT'!$Q$59</f>
        <v>70.222420385177728</v>
      </c>
      <c r="U163" s="66">
        <f>'10.CE_MDLT'!$AA$59</f>
        <v>72.689620195711427</v>
      </c>
      <c r="V163" s="53">
        <f t="shared" si="33"/>
        <v>2.4671998105336996</v>
      </c>
      <c r="W163" s="69">
        <f>'10.CE_MDLT'!$Q$73</f>
        <v>15.729580680078216</v>
      </c>
      <c r="X163" s="66">
        <f>'10.CE_MDLT'!$AA$73</f>
        <v>17.722108539830614</v>
      </c>
      <c r="Y163" s="53">
        <f t="shared" si="34"/>
        <v>1.9925278597523981</v>
      </c>
    </row>
    <row r="164" spans="11:25" x14ac:dyDescent="0.2">
      <c r="K164" s="51" t="s">
        <v>54</v>
      </c>
      <c r="L164" s="55" t="s">
        <v>97</v>
      </c>
      <c r="M164" s="111" t="s">
        <v>47</v>
      </c>
      <c r="N164" s="75" t="str">
        <f t="shared" si="31"/>
        <v>RNMale0</v>
      </c>
      <c r="O164" s="104">
        <f>VLOOKUP(N164,'Appendix 3a. nax iIBGE 2020'!$E$5:$O$1935,9,FALSE)</f>
        <v>72.599999999999994</v>
      </c>
      <c r="P164" s="160">
        <f>VLOOKUP(N164,'Appendix 7. LT MOH 2019'!$D$4:$O$1704,12,FALSE)</f>
        <v>72.990475933985081</v>
      </c>
      <c r="Q164" s="75" t="str">
        <f t="shared" si="32"/>
        <v>RNMale65-69</v>
      </c>
      <c r="R164" s="104">
        <f>VLOOKUP(Q164,'Appendix 3a. nax iIBGE 2020'!$E$5:$O$1935,9,FALSE)</f>
        <v>16.97</v>
      </c>
      <c r="S164" s="160">
        <f>VLOOKUP(Q164,'Appendix 7. LT MOH 2019'!$D$4:$O$1704,12,FALSE)</f>
        <v>17.314155153070377</v>
      </c>
      <c r="T164" s="176">
        <f>'11.RN_MDLT'!$Q$59</f>
        <v>71.736829935259223</v>
      </c>
      <c r="U164" s="66">
        <f>'11.RN_MDLT'!$AA$59</f>
        <v>73.575769853237489</v>
      </c>
      <c r="V164" s="53">
        <f t="shared" si="33"/>
        <v>1.8389399179782657</v>
      </c>
      <c r="W164" s="69">
        <f>'11.RN_MDLT'!$Q$73</f>
        <v>16.400141017689283</v>
      </c>
      <c r="X164" s="66">
        <f>'11.RN_MDLT'!$AA$73</f>
        <v>17.79605451597654</v>
      </c>
      <c r="Y164" s="53">
        <f t="shared" si="34"/>
        <v>1.395913498287257</v>
      </c>
    </row>
    <row r="165" spans="11:25" x14ac:dyDescent="0.2">
      <c r="K165" s="51" t="s">
        <v>55</v>
      </c>
      <c r="L165" s="55" t="s">
        <v>97</v>
      </c>
      <c r="M165" s="111" t="s">
        <v>47</v>
      </c>
      <c r="N165" s="75" t="str">
        <f t="shared" si="31"/>
        <v>PBMale0</v>
      </c>
      <c r="O165" s="104">
        <f>VLOOKUP(N165,'Appendix 3a. nax iIBGE 2020'!$E$5:$O$1935,9,FALSE)</f>
        <v>70.47</v>
      </c>
      <c r="P165" s="160">
        <f>VLOOKUP(N165,'Appendix 7. LT MOH 2019'!$D$4:$O$1704,12,FALSE)</f>
        <v>72.825997299020628</v>
      </c>
      <c r="Q165" s="75" t="str">
        <f t="shared" si="32"/>
        <v>PBMale65-69</v>
      </c>
      <c r="R165" s="104">
        <f>VLOOKUP(Q165,'Appendix 3a. nax iIBGE 2020'!$E$5:$O$1935,9,FALSE)</f>
        <v>16.510000000000002</v>
      </c>
      <c r="S165" s="160">
        <f>VLOOKUP(Q165,'Appendix 7. LT MOH 2019'!$D$4:$O$1704,12,FALSE)</f>
        <v>17.158471362844221</v>
      </c>
      <c r="T165" s="176">
        <f>'12.PB_MDLT'!$Q$59</f>
        <v>71.245639917453346</v>
      </c>
      <c r="U165" s="66">
        <f>'12.PB_MDLT'!$AA$59</f>
        <v>72.896930383933551</v>
      </c>
      <c r="V165" s="53">
        <f t="shared" si="33"/>
        <v>1.6512904664802051</v>
      </c>
      <c r="W165" s="69">
        <f>'12.PB_MDLT'!$Q$73</f>
        <v>16.186037425934749</v>
      </c>
      <c r="X165" s="66">
        <f>'12.PB_MDLT'!$AA$73</f>
        <v>17.386721103067043</v>
      </c>
      <c r="Y165" s="53">
        <f t="shared" si="34"/>
        <v>1.2006836771322931</v>
      </c>
    </row>
    <row r="166" spans="11:25" x14ac:dyDescent="0.2">
      <c r="K166" s="51" t="s">
        <v>56</v>
      </c>
      <c r="L166" s="55" t="s">
        <v>97</v>
      </c>
      <c r="M166" s="111" t="s">
        <v>47</v>
      </c>
      <c r="N166" s="75" t="str">
        <f t="shared" si="31"/>
        <v>PEMale0</v>
      </c>
      <c r="O166" s="104">
        <f>VLOOKUP(N166,'Appendix 3a. nax iIBGE 2020'!$E$5:$O$1935,9,FALSE)</f>
        <v>71.55</v>
      </c>
      <c r="P166" s="160">
        <f>VLOOKUP(N166,'Appendix 7. LT MOH 2019'!$D$4:$O$1704,12,FALSE)</f>
        <v>71.492970802840574</v>
      </c>
      <c r="Q166" s="75" t="str">
        <f t="shared" si="32"/>
        <v>PEMale65-69</v>
      </c>
      <c r="R166" s="104">
        <f>VLOOKUP(Q166,'Appendix 3a. nax iIBGE 2020'!$E$5:$O$1935,9,FALSE)</f>
        <v>16.329999999999998</v>
      </c>
      <c r="S166" s="160">
        <f>VLOOKUP(Q166,'Appendix 7. LT MOH 2019'!$D$4:$O$1704,12,FALSE)</f>
        <v>16.296664847199654</v>
      </c>
      <c r="T166" s="176">
        <f>'13.PE_MDLT'!$Q$59</f>
        <v>69.41800932890574</v>
      </c>
      <c r="U166" s="66">
        <f>'13.PE_MDLT'!$AA$59</f>
        <v>71.303117871211157</v>
      </c>
      <c r="V166" s="53">
        <f t="shared" si="33"/>
        <v>1.8851085423054172</v>
      </c>
      <c r="W166" s="69">
        <f>'13.PE_MDLT'!$Q$73</f>
        <v>14.816719368121428</v>
      </c>
      <c r="X166" s="66">
        <f>'13.PE_MDLT'!$AA$73</f>
        <v>16.275885488899345</v>
      </c>
      <c r="Y166" s="53">
        <f t="shared" si="34"/>
        <v>1.4591661207779172</v>
      </c>
    </row>
    <row r="167" spans="11:25" x14ac:dyDescent="0.2">
      <c r="K167" s="51" t="s">
        <v>57</v>
      </c>
      <c r="L167" s="55" t="s">
        <v>97</v>
      </c>
      <c r="M167" s="111" t="s">
        <v>47</v>
      </c>
      <c r="N167" s="75" t="str">
        <f t="shared" si="31"/>
        <v>ALMale0</v>
      </c>
      <c r="O167" s="104">
        <f>VLOOKUP(N167,'Appendix 3a. nax iIBGE 2020'!$E$5:$O$1935,9,FALSE)</f>
        <v>68.260000000000005</v>
      </c>
      <c r="P167" s="160">
        <f>VLOOKUP(N167,'Appendix 7. LT MOH 2019'!$D$4:$O$1704,12,FALSE)</f>
        <v>71.409591496382689</v>
      </c>
      <c r="Q167" s="75" t="str">
        <f t="shared" si="32"/>
        <v>ALMale65-69</v>
      </c>
      <c r="R167" s="104">
        <f>VLOOKUP(Q167,'Appendix 3a. nax iIBGE 2020'!$E$5:$O$1935,9,FALSE)</f>
        <v>15.67</v>
      </c>
      <c r="S167" s="160">
        <f>VLOOKUP(Q167,'Appendix 7. LT MOH 2019'!$D$4:$O$1704,12,FALSE)</f>
        <v>16.285328230422447</v>
      </c>
      <c r="T167" s="176">
        <f>'14.AL_MDLT'!$Q$59</f>
        <v>69.035813121756732</v>
      </c>
      <c r="U167" s="66">
        <f>'14.AL_MDLT'!$AA$59</f>
        <v>71.121263704574332</v>
      </c>
      <c r="V167" s="53">
        <f t="shared" si="33"/>
        <v>2.0854505828176002</v>
      </c>
      <c r="W167" s="69">
        <f>'14.AL_MDLT'!$Q$73</f>
        <v>14.723842615329648</v>
      </c>
      <c r="X167" s="66">
        <f>'14.AL_MDLT'!$AA$73</f>
        <v>16.362969793191368</v>
      </c>
      <c r="Y167" s="53">
        <f t="shared" si="34"/>
        <v>1.6391271778617202</v>
      </c>
    </row>
    <row r="168" spans="11:25" x14ac:dyDescent="0.2">
      <c r="K168" s="51" t="s">
        <v>52</v>
      </c>
      <c r="L168" s="55" t="s">
        <v>97</v>
      </c>
      <c r="M168" s="111" t="s">
        <v>47</v>
      </c>
      <c r="N168" s="75" t="str">
        <f t="shared" si="31"/>
        <v>SEMale0</v>
      </c>
      <c r="O168" s="104">
        <f>VLOOKUP(N168,'Appendix 3a. nax iIBGE 2020'!$E$5:$O$1935,9,FALSE)</f>
        <v>69.42</v>
      </c>
      <c r="P168" s="160">
        <f>VLOOKUP(N168,'Appendix 7. LT MOH 2019'!$D$4:$O$1704,12,FALSE)</f>
        <v>71.340787433859873</v>
      </c>
      <c r="Q168" s="75" t="str">
        <f t="shared" si="32"/>
        <v>SEMale65-69</v>
      </c>
      <c r="R168" s="104">
        <f>VLOOKUP(Q168,'Appendix 3a. nax iIBGE 2020'!$E$5:$O$1935,9,FALSE)</f>
        <v>15.49</v>
      </c>
      <c r="S168" s="160">
        <f>VLOOKUP(Q168,'Appendix 7. LT MOH 2019'!$D$4:$O$1704,12,FALSE)</f>
        <v>16.343988001117935</v>
      </c>
      <c r="T168" s="176">
        <f>'15.SE_MDLT'!$Q$59</f>
        <v>69.387578185845896</v>
      </c>
      <c r="U168" s="66">
        <f>'15.SE_MDLT'!$AA$59</f>
        <v>71.31635815512422</v>
      </c>
      <c r="V168" s="53">
        <f t="shared" si="33"/>
        <v>1.9287799692783238</v>
      </c>
      <c r="W168" s="69">
        <f>'15.SE_MDLT'!$Q$73</f>
        <v>15.010683085881878</v>
      </c>
      <c r="X168" s="66">
        <f>'15.SE_MDLT'!$AA$73</f>
        <v>16.460679193390192</v>
      </c>
      <c r="Y168" s="53">
        <f t="shared" si="34"/>
        <v>1.4499961075083139</v>
      </c>
    </row>
    <row r="169" spans="11:25" x14ac:dyDescent="0.2">
      <c r="K169" s="121" t="s">
        <v>58</v>
      </c>
      <c r="L169" s="55" t="s">
        <v>97</v>
      </c>
      <c r="M169" s="112" t="s">
        <v>47</v>
      </c>
      <c r="N169" s="90" t="str">
        <f t="shared" si="31"/>
        <v>BAMale0</v>
      </c>
      <c r="O169" s="105">
        <f>VLOOKUP(N169,'Appendix 3a. nax iIBGE 2020'!$E$5:$O$1935,9,FALSE)</f>
        <v>69.86</v>
      </c>
      <c r="P169" s="161">
        <f>VLOOKUP(N169,'Appendix 7. LT MOH 2019'!$D$4:$O$1704,12,FALSE)</f>
        <v>72.053773903754447</v>
      </c>
      <c r="Q169" s="90" t="str">
        <f t="shared" si="32"/>
        <v>BAMale65-69</v>
      </c>
      <c r="R169" s="105">
        <f>VLOOKUP(Q169,'Appendix 3a. nax iIBGE 2020'!$E$5:$O$1935,9,FALSE)</f>
        <v>16.3</v>
      </c>
      <c r="S169" s="161">
        <f>VLOOKUP(Q169,'Appendix 7. LT MOH 2019'!$D$4:$O$1704,12,FALSE)</f>
        <v>17.549032954450759</v>
      </c>
      <c r="T169" s="177">
        <f>'16.BA_MDLT'!$Q$59</f>
        <v>70.456647224747883</v>
      </c>
      <c r="U169" s="78">
        <f>'16.BA_MDLT'!$AA$59</f>
        <v>71.873717634093978</v>
      </c>
      <c r="V169" s="86">
        <f t="shared" si="33"/>
        <v>1.4170704093460955</v>
      </c>
      <c r="W169" s="79">
        <f>'16.BA_MDLT'!$Q$73</f>
        <v>16.343521695706354</v>
      </c>
      <c r="X169" s="78">
        <f>'16.BA_MDLT'!$AA$73</f>
        <v>17.456911462832029</v>
      </c>
      <c r="Y169" s="86">
        <f t="shared" si="34"/>
        <v>1.1133897671256747</v>
      </c>
    </row>
    <row r="170" spans="11:25" x14ac:dyDescent="0.2">
      <c r="K170" s="120" t="s">
        <v>59</v>
      </c>
      <c r="L170" s="97" t="s">
        <v>98</v>
      </c>
      <c r="M170" s="113" t="s">
        <v>47</v>
      </c>
      <c r="N170" s="99" t="str">
        <f t="shared" si="31"/>
        <v>MGMale0</v>
      </c>
      <c r="O170" s="103">
        <f>VLOOKUP(N170,'Appendix 3a. nax iIBGE 2020'!$E$5:$O$1935,9,FALSE)</f>
        <v>75.37</v>
      </c>
      <c r="P170" s="162">
        <f>VLOOKUP(N170,'Appendix 7. LT MOH 2019'!$D$4:$O$1704,12,FALSE)</f>
        <v>74.701942287747983</v>
      </c>
      <c r="Q170" s="99" t="str">
        <f t="shared" si="32"/>
        <v>MGMale65-69</v>
      </c>
      <c r="R170" s="103">
        <f>VLOOKUP(Q170,'Appendix 3a. nax iIBGE 2020'!$E$5:$O$1935,9,FALSE)</f>
        <v>18.260000000000002</v>
      </c>
      <c r="S170" s="162">
        <f>VLOOKUP(Q170,'Appendix 7. LT MOH 2019'!$D$4:$O$1704,12,FALSE)</f>
        <v>18.223719992517076</v>
      </c>
      <c r="T170" s="178">
        <f>'17.MG_MDLT'!$Q$59</f>
        <v>74.22119217855483</v>
      </c>
      <c r="U170" s="80">
        <f>'17.MG_MDLT'!$AA$59</f>
        <v>75.492493024675525</v>
      </c>
      <c r="V170" s="81">
        <f t="shared" si="33"/>
        <v>1.2713008461206954</v>
      </c>
      <c r="W170" s="82">
        <f>'17.MG_MDLT'!$Q$73</f>
        <v>17.68001014429182</v>
      </c>
      <c r="X170" s="80">
        <f>'17.MG_MDLT'!$AA$73</f>
        <v>18.760775779613489</v>
      </c>
      <c r="Y170" s="81">
        <f t="shared" si="34"/>
        <v>1.0807656353216686</v>
      </c>
    </row>
    <row r="171" spans="11:25" x14ac:dyDescent="0.2">
      <c r="K171" s="51" t="s">
        <v>60</v>
      </c>
      <c r="L171" s="60" t="s">
        <v>98</v>
      </c>
      <c r="M171" s="114" t="s">
        <v>47</v>
      </c>
      <c r="N171" s="76" t="str">
        <f t="shared" si="31"/>
        <v>ESMale0</v>
      </c>
      <c r="O171" s="104">
        <f>VLOOKUP(N171,'Appendix 3a. nax iIBGE 2020'!$E$5:$O$1935,9,FALSE)</f>
        <v>75.56</v>
      </c>
      <c r="P171" s="160">
        <f>VLOOKUP(N171,'Appendix 7. LT MOH 2019'!$D$4:$O$1704,12,FALSE)</f>
        <v>74.142019873756155</v>
      </c>
      <c r="Q171" s="76" t="str">
        <f t="shared" si="32"/>
        <v>ESMale65-69</v>
      </c>
      <c r="R171" s="104">
        <f>VLOOKUP(Q171,'Appendix 3a. nax iIBGE 2020'!$E$5:$O$1935,9,FALSE)</f>
        <v>18.62</v>
      </c>
      <c r="S171" s="160">
        <f>VLOOKUP(Q171,'Appendix 7. LT MOH 2019'!$D$4:$O$1704,12,FALSE)</f>
        <v>18.076571689033678</v>
      </c>
      <c r="T171" s="176">
        <f>'18.ES_MDLT'!$Q$59</f>
        <v>72.155310721948041</v>
      </c>
      <c r="U171" s="66">
        <f>'18.ES_MDLT'!$AA$59</f>
        <v>74.609530470434322</v>
      </c>
      <c r="V171" s="53">
        <f t="shared" si="33"/>
        <v>2.4542197484862811</v>
      </c>
      <c r="W171" s="69">
        <f>'18.ES_MDLT'!$Q$73</f>
        <v>16.629298736102587</v>
      </c>
      <c r="X171" s="66">
        <f>'18.ES_MDLT'!$AA$73</f>
        <v>18.714732374494179</v>
      </c>
      <c r="Y171" s="53">
        <f t="shared" si="34"/>
        <v>2.0854336383915921</v>
      </c>
    </row>
    <row r="172" spans="11:25" x14ac:dyDescent="0.2">
      <c r="K172" s="51" t="s">
        <v>61</v>
      </c>
      <c r="L172" s="60" t="s">
        <v>98</v>
      </c>
      <c r="M172" s="114" t="s">
        <v>47</v>
      </c>
      <c r="N172" s="76" t="str">
        <f t="shared" si="31"/>
        <v>RJMale0</v>
      </c>
      <c r="O172" s="104">
        <f>VLOOKUP(N172,'Appendix 3a. nax iIBGE 2020'!$E$5:$O$1935,9,FALSE)</f>
        <v>73.97</v>
      </c>
      <c r="P172" s="160">
        <f>VLOOKUP(N172,'Appendix 7. LT MOH 2019'!$D$4:$O$1704,12,FALSE)</f>
        <v>71.36128228351977</v>
      </c>
      <c r="Q172" s="76" t="str">
        <f t="shared" si="32"/>
        <v>RJMale65-69</v>
      </c>
      <c r="R172" s="104">
        <f>VLOOKUP(Q172,'Appendix 3a. nax iIBGE 2020'!$E$5:$O$1935,9,FALSE)</f>
        <v>17.14</v>
      </c>
      <c r="S172" s="160">
        <f>VLOOKUP(Q172,'Appendix 7. LT MOH 2019'!$D$4:$O$1704,12,FALSE)</f>
        <v>16.335551870360515</v>
      </c>
      <c r="T172" s="176">
        <f>'19.RJ_MDLT'!$Q$59</f>
        <v>69.505565359660608</v>
      </c>
      <c r="U172" s="66">
        <f>'19.RJ_MDLT'!$AA$59</f>
        <v>72.238739535716164</v>
      </c>
      <c r="V172" s="53">
        <f t="shared" si="33"/>
        <v>2.7331741760555559</v>
      </c>
      <c r="W172" s="69">
        <f>'19.RJ_MDLT'!$Q$73</f>
        <v>14.730402774151058</v>
      </c>
      <c r="X172" s="66">
        <f>'19.RJ_MDLT'!$AA$73</f>
        <v>16.858956362016723</v>
      </c>
      <c r="Y172" s="53">
        <f t="shared" si="34"/>
        <v>2.1285535878656656</v>
      </c>
    </row>
    <row r="173" spans="11:25" x14ac:dyDescent="0.2">
      <c r="K173" s="51" t="s">
        <v>62</v>
      </c>
      <c r="L173" s="122" t="s">
        <v>98</v>
      </c>
      <c r="M173" s="114" t="s">
        <v>47</v>
      </c>
      <c r="N173" s="76" t="str">
        <f t="shared" si="31"/>
        <v>SPMale0</v>
      </c>
      <c r="O173" s="104">
        <f>VLOOKUP(N173,'Appendix 3a. nax iIBGE 2020'!$E$5:$O$1935,9,FALSE)</f>
        <v>76.12</v>
      </c>
      <c r="P173" s="160">
        <f>VLOOKUP(N173,'Appendix 7. LT MOH 2019'!$D$4:$O$1704,12,FALSE)</f>
        <v>74.257813811586615</v>
      </c>
      <c r="Q173" s="76" t="str">
        <f t="shared" si="32"/>
        <v>SPMale65-69</v>
      </c>
      <c r="R173" s="104">
        <f>VLOOKUP(Q173,'Appendix 3a. nax iIBGE 2020'!$E$5:$O$1935,9,FALSE)</f>
        <v>17.97</v>
      </c>
      <c r="S173" s="160">
        <f>VLOOKUP(Q173,'Appendix 7. LT MOH 2019'!$D$4:$O$1704,12,FALSE)</f>
        <v>17.196416715550384</v>
      </c>
      <c r="T173" s="176">
        <f>'20.SP_MDLT'!$Q$59</f>
        <v>72.850145768234654</v>
      </c>
      <c r="U173" s="66">
        <f>'20.SP_MDLT'!$AA$59</f>
        <v>74.893075298018402</v>
      </c>
      <c r="V173" s="53">
        <f t="shared" si="33"/>
        <v>2.0429295297837484</v>
      </c>
      <c r="W173" s="69">
        <f>'20.SP_MDLT'!$Q$73</f>
        <v>16.207428911278022</v>
      </c>
      <c r="X173" s="66">
        <f>'20.SP_MDLT'!$AA$73</f>
        <v>17.793117287643348</v>
      </c>
      <c r="Y173" s="53">
        <f t="shared" si="34"/>
        <v>1.5856883763653258</v>
      </c>
    </row>
    <row r="174" spans="11:25" x14ac:dyDescent="0.2">
      <c r="K174" s="120" t="s">
        <v>63</v>
      </c>
      <c r="L174" s="91" t="s">
        <v>99</v>
      </c>
      <c r="M174" s="115" t="s">
        <v>47</v>
      </c>
      <c r="N174" s="93" t="str">
        <f t="shared" si="31"/>
        <v>PRMale0</v>
      </c>
      <c r="O174" s="103">
        <f>VLOOKUP(N174,'Appendix 3a. nax iIBGE 2020'!$E$5:$O$1935,9,FALSE)</f>
        <v>74.83</v>
      </c>
      <c r="P174" s="162">
        <f>VLOOKUP(N174,'Appendix 7. LT MOH 2019'!$D$4:$O$1704,12,FALSE)</f>
        <v>73.937974920761022</v>
      </c>
      <c r="Q174" s="93" t="str">
        <f t="shared" si="32"/>
        <v>PRMale65-69</v>
      </c>
      <c r="R174" s="103">
        <f>VLOOKUP(Q174,'Appendix 3a. nax iIBGE 2020'!$E$5:$O$1935,9,FALSE)</f>
        <v>17.63</v>
      </c>
      <c r="S174" s="162">
        <f>VLOOKUP(Q174,'Appendix 7. LT MOH 2019'!$D$4:$O$1704,12,FALSE)</f>
        <v>17.446417019312619</v>
      </c>
      <c r="T174" s="178">
        <f>'21.PR_MDLT'!$Q$59</f>
        <v>73.027665248332752</v>
      </c>
      <c r="U174" s="80">
        <f>'21.PR_MDLT'!$AA$59</f>
        <v>74.570312243058027</v>
      </c>
      <c r="V174" s="81">
        <f t="shared" si="33"/>
        <v>1.5426469947252741</v>
      </c>
      <c r="W174" s="82">
        <f>'21.PR_MDLT'!$Q$73</f>
        <v>16.918301308927589</v>
      </c>
      <c r="X174" s="80">
        <f>'21.PR_MDLT'!$AA$73</f>
        <v>18.147023234248085</v>
      </c>
      <c r="Y174" s="81">
        <f t="shared" si="34"/>
        <v>1.228721925320496</v>
      </c>
    </row>
    <row r="175" spans="11:25" x14ac:dyDescent="0.2">
      <c r="K175" s="51" t="s">
        <v>64</v>
      </c>
      <c r="L175" s="62" t="s">
        <v>99</v>
      </c>
      <c r="M175" s="116" t="s">
        <v>47</v>
      </c>
      <c r="N175" s="77" t="str">
        <f t="shared" si="31"/>
        <v>SCMale0</v>
      </c>
      <c r="O175" s="104">
        <f>VLOOKUP(N175,'Appendix 3a. nax iIBGE 2020'!$E$5:$O$1935,9,FALSE)</f>
        <v>76.959999999999994</v>
      </c>
      <c r="P175" s="160">
        <f>VLOOKUP(N175,'Appendix 7. LT MOH 2019'!$D$4:$O$1704,12,FALSE)</f>
        <v>75.247012124727206</v>
      </c>
      <c r="Q175" s="77" t="str">
        <f t="shared" si="32"/>
        <v>SCMale65-69</v>
      </c>
      <c r="R175" s="104">
        <f>VLOOKUP(Q175,'Appendix 3a. nax iIBGE 2020'!$E$5:$O$1935,9,FALSE)</f>
        <v>18.27</v>
      </c>
      <c r="S175" s="160">
        <f>VLOOKUP(Q175,'Appendix 7. LT MOH 2019'!$D$4:$O$1704,12,FALSE)</f>
        <v>17.694167467758039</v>
      </c>
      <c r="T175" s="176">
        <f>'22.SC_MDLT'!$Q$59</f>
        <v>74.775315978127395</v>
      </c>
      <c r="U175" s="66">
        <f>'22.SC_MDLT'!$AA$59</f>
        <v>76.375441782869231</v>
      </c>
      <c r="V175" s="53">
        <f t="shared" si="33"/>
        <v>1.6001258047418361</v>
      </c>
      <c r="W175" s="69">
        <f>'22.SC_MDLT'!$Q$73</f>
        <v>17.330124887922718</v>
      </c>
      <c r="X175" s="66">
        <f>'22.SC_MDLT'!$AA$73</f>
        <v>18.685919439847687</v>
      </c>
      <c r="Y175" s="53">
        <f t="shared" si="34"/>
        <v>1.3557945519249692</v>
      </c>
    </row>
    <row r="176" spans="11:25" x14ac:dyDescent="0.2">
      <c r="K176" s="121" t="s">
        <v>65</v>
      </c>
      <c r="L176" s="94" t="s">
        <v>99</v>
      </c>
      <c r="M176" s="117" t="s">
        <v>47</v>
      </c>
      <c r="N176" s="96" t="str">
        <f t="shared" si="31"/>
        <v>RSMale0</v>
      </c>
      <c r="O176" s="105">
        <f>VLOOKUP(N176,'Appendix 3a. nax iIBGE 2020'!$E$5:$O$1935,9,FALSE)</f>
        <v>75.44</v>
      </c>
      <c r="P176" s="161">
        <f>VLOOKUP(N176,'Appendix 7. LT MOH 2019'!$D$4:$O$1704,12,FALSE)</f>
        <v>73.855658930187033</v>
      </c>
      <c r="Q176" s="96" t="str">
        <f t="shared" si="32"/>
        <v>RSMale65-69</v>
      </c>
      <c r="R176" s="105">
        <f>VLOOKUP(Q176,'Appendix 3a. nax iIBGE 2020'!$E$5:$O$1935,9,FALSE)</f>
        <v>17.579999999999998</v>
      </c>
      <c r="S176" s="161">
        <f>VLOOKUP(Q176,'Appendix 7. LT MOH 2019'!$D$4:$O$1704,12,FALSE)</f>
        <v>17.079656902123784</v>
      </c>
      <c r="T176" s="177">
        <f>'23.RS_MDLT'!$Q$59</f>
        <v>73.746224837497849</v>
      </c>
      <c r="U176" s="78">
        <f>'23.RS_MDLT'!$AA$59</f>
        <v>75.121705865147447</v>
      </c>
      <c r="V176" s="86">
        <f t="shared" si="33"/>
        <v>1.3754810276495988</v>
      </c>
      <c r="W176" s="79">
        <f>'23.RS_MDLT'!$Q$73</f>
        <v>16.923195560102233</v>
      </c>
      <c r="X176" s="78">
        <f>'23.RS_MDLT'!$AA$73</f>
        <v>18.046786911878272</v>
      </c>
      <c r="Y176" s="86">
        <f t="shared" si="34"/>
        <v>1.1235913517760387</v>
      </c>
    </row>
    <row r="177" spans="11:25" x14ac:dyDescent="0.2">
      <c r="K177" s="51" t="s">
        <v>66</v>
      </c>
      <c r="L177" s="125" t="s">
        <v>100</v>
      </c>
      <c r="M177" s="118" t="s">
        <v>47</v>
      </c>
      <c r="N177" s="72" t="str">
        <f t="shared" si="31"/>
        <v>MSMale0</v>
      </c>
      <c r="O177" s="104">
        <f>VLOOKUP(N177,'Appendix 3a. nax iIBGE 2020'!$E$5:$O$1935,9,FALSE)</f>
        <v>73.12</v>
      </c>
      <c r="P177" s="160">
        <f>VLOOKUP(N177,'Appendix 7. LT MOH 2019'!$D$4:$O$1704,12,FALSE)</f>
        <v>73.512059289544766</v>
      </c>
      <c r="Q177" s="72" t="str">
        <f t="shared" si="32"/>
        <v>MSMale65-69</v>
      </c>
      <c r="R177" s="104">
        <f>VLOOKUP(Q177,'Appendix 3a. nax iIBGE 2020'!$E$5:$O$1935,9,FALSE)</f>
        <v>17.100000000000001</v>
      </c>
      <c r="S177" s="160">
        <f>VLOOKUP(Q177,'Appendix 7. LT MOH 2019'!$D$4:$O$1704,12,FALSE)</f>
        <v>17.139270253702094</v>
      </c>
      <c r="T177" s="176">
        <f>'24.MS_MDLT'!$Q$59</f>
        <v>71.96562481183598</v>
      </c>
      <c r="U177" s="66">
        <f>'24.MS_MDLT'!$AA$59</f>
        <v>73.545178901834191</v>
      </c>
      <c r="V177" s="53">
        <f t="shared" si="33"/>
        <v>1.5795540899982115</v>
      </c>
      <c r="W177" s="69">
        <f>'24.MS_MDLT'!$Q$73</f>
        <v>16.11092520943539</v>
      </c>
      <c r="X177" s="66">
        <f>'24.MS_MDLT'!$AA$73</f>
        <v>17.355197136866355</v>
      </c>
      <c r="Y177" s="53">
        <f t="shared" si="34"/>
        <v>1.2442719274309653</v>
      </c>
    </row>
    <row r="178" spans="11:25" x14ac:dyDescent="0.2">
      <c r="K178" s="51" t="s">
        <v>67</v>
      </c>
      <c r="L178" s="64" t="s">
        <v>100</v>
      </c>
      <c r="M178" s="118" t="s">
        <v>47</v>
      </c>
      <c r="N178" s="72" t="str">
        <f t="shared" si="31"/>
        <v>MTMale0</v>
      </c>
      <c r="O178" s="104">
        <f>VLOOKUP(N178,'Appendix 3a. nax iIBGE 2020'!$E$5:$O$1935,9,FALSE)</f>
        <v>72.069999999999993</v>
      </c>
      <c r="P178" s="160">
        <f>VLOOKUP(N178,'Appendix 7. LT MOH 2019'!$D$4:$O$1704,12,FALSE)</f>
        <v>73.181347040395991</v>
      </c>
      <c r="Q178" s="72" t="str">
        <f t="shared" si="32"/>
        <v>MTMale65-69</v>
      </c>
      <c r="R178" s="104">
        <f>VLOOKUP(Q178,'Appendix 3a. nax iIBGE 2020'!$E$5:$O$1935,9,FALSE)</f>
        <v>16.89</v>
      </c>
      <c r="S178" s="160">
        <f>VLOOKUP(Q178,'Appendix 7. LT MOH 2019'!$D$4:$O$1704,12,FALSE)</f>
        <v>17.41884114403144</v>
      </c>
      <c r="T178" s="176">
        <f>'25.MT_MDLT'!$Q$59</f>
        <v>70.103558497107812</v>
      </c>
      <c r="U178" s="66">
        <f>'25.MT_MDLT'!$AA$59</f>
        <v>72.861401896158767</v>
      </c>
      <c r="V178" s="53">
        <f t="shared" si="33"/>
        <v>2.7578433990509552</v>
      </c>
      <c r="W178" s="69">
        <f>'25.MT_MDLT'!$Q$73</f>
        <v>15.320308727842328</v>
      </c>
      <c r="X178" s="66">
        <f>'25.MT_MDLT'!$AA$73</f>
        <v>17.295600382572641</v>
      </c>
      <c r="Y178" s="53">
        <f t="shared" si="34"/>
        <v>1.975291654730313</v>
      </c>
    </row>
    <row r="179" spans="11:25" x14ac:dyDescent="0.2">
      <c r="K179" s="51" t="s">
        <v>68</v>
      </c>
      <c r="L179" s="64" t="s">
        <v>100</v>
      </c>
      <c r="M179" s="118" t="s">
        <v>47</v>
      </c>
      <c r="N179" s="72" t="str">
        <f t="shared" si="31"/>
        <v>GOMale0</v>
      </c>
      <c r="O179" s="104">
        <f>VLOOKUP(N179,'Appendix 3a. nax iIBGE 2020'!$E$5:$O$1935,9,FALSE)</f>
        <v>71.66</v>
      </c>
      <c r="P179" s="160">
        <f>VLOOKUP(N179,'Appendix 7. LT MOH 2019'!$D$4:$O$1704,12,FALSE)</f>
        <v>72.858237731224321</v>
      </c>
      <c r="Q179" s="72" t="str">
        <f t="shared" si="32"/>
        <v>GOMale65-69</v>
      </c>
      <c r="R179" s="104">
        <f>VLOOKUP(Q179,'Appendix 3a. nax iIBGE 2020'!$E$5:$O$1935,9,FALSE)</f>
        <v>16.62</v>
      </c>
      <c r="S179" s="160">
        <f>VLOOKUP(Q179,'Appendix 7. LT MOH 2019'!$D$4:$O$1704,12,FALSE)</f>
        <v>17.031889499515394</v>
      </c>
      <c r="T179" s="176">
        <f>'26.GO_MDLT'!$Q$59</f>
        <v>71.284911148276052</v>
      </c>
      <c r="U179" s="66">
        <f>'26.GO_MDLT'!$AA$59</f>
        <v>73.639850080395988</v>
      </c>
      <c r="V179" s="53">
        <f t="shared" si="33"/>
        <v>2.3549389321199357</v>
      </c>
      <c r="W179" s="69">
        <f>'26.GO_MDLT'!$Q$73</f>
        <v>15.712427510798838</v>
      </c>
      <c r="X179" s="66">
        <f>'26.GO_MDLT'!$AA$73</f>
        <v>17.580158655126382</v>
      </c>
      <c r="Y179" s="53">
        <f t="shared" si="34"/>
        <v>1.8677311443275446</v>
      </c>
    </row>
    <row r="180" spans="11:25" ht="17" thickBot="1" x14ac:dyDescent="0.25">
      <c r="K180" s="57" t="s">
        <v>69</v>
      </c>
      <c r="L180" s="65" t="s">
        <v>100</v>
      </c>
      <c r="M180" s="119" t="s">
        <v>47</v>
      </c>
      <c r="N180" s="73" t="str">
        <f t="shared" si="31"/>
        <v>DFMale0</v>
      </c>
      <c r="O180" s="106">
        <f>VLOOKUP(N180,'Appendix 3a. nax iIBGE 2020'!$E$5:$O$1935,9,FALSE)</f>
        <v>75.430000000000007</v>
      </c>
      <c r="P180" s="163">
        <f>VLOOKUP(N180,'Appendix 7. LT MOH 2019'!$D$4:$O$1704,12,FALSE)</f>
        <v>76.080711461183938</v>
      </c>
      <c r="Q180" s="73" t="str">
        <f t="shared" si="32"/>
        <v>DFMale65-69</v>
      </c>
      <c r="R180" s="106">
        <f>VLOOKUP(Q180,'Appendix 3a. nax iIBGE 2020'!$E$5:$O$1935,9,FALSE)</f>
        <v>17.66</v>
      </c>
      <c r="S180" s="163">
        <f>VLOOKUP(Q180,'Appendix 7. LT MOH 2019'!$D$4:$O$1704,12,FALSE)</f>
        <v>17.916818441016794</v>
      </c>
      <c r="T180" s="179">
        <f>'27.DF_MDLT'!$Q$59</f>
        <v>73.546583308079633</v>
      </c>
      <c r="U180" s="59">
        <f>'27.DF_MDLT'!$AA$59</f>
        <v>76.088183965300672</v>
      </c>
      <c r="V180" s="58">
        <f t="shared" si="33"/>
        <v>2.5416006572210392</v>
      </c>
      <c r="W180" s="70">
        <f>'27.DF_MDLT'!$Q$73</f>
        <v>15.87363414682482</v>
      </c>
      <c r="X180" s="59">
        <f>'27.DF_MDLT'!$AA$73</f>
        <v>17.875229923810135</v>
      </c>
      <c r="Y180" s="58">
        <f t="shared" si="34"/>
        <v>2.0015957769853152</v>
      </c>
    </row>
  </sheetData>
  <mergeCells count="14">
    <mergeCell ref="M1:M3"/>
    <mergeCell ref="O2:S2"/>
    <mergeCell ref="L1:L3"/>
    <mergeCell ref="K1:K3"/>
    <mergeCell ref="T1:Y1"/>
    <mergeCell ref="T2:V2"/>
    <mergeCell ref="W2:Y2"/>
    <mergeCell ref="K93:K95"/>
    <mergeCell ref="L93:L95"/>
    <mergeCell ref="M93:M95"/>
    <mergeCell ref="O93:S94"/>
    <mergeCell ref="T93:Y93"/>
    <mergeCell ref="T94:V94"/>
    <mergeCell ref="W94:Y9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EA454-2418-9048-B5F9-E16D0ED23FDC}">
  <sheetPr>
    <tabColor theme="0"/>
  </sheetPr>
  <dimension ref="A1:AF79"/>
  <sheetViews>
    <sheetView zoomScale="120" zoomScaleNormal="120" workbookViewId="0">
      <selection activeCell="H5" sqref="H5"/>
    </sheetView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8" width="11.5" style="12"/>
    <col min="259" max="259" width="9.1640625" style="12" customWidth="1"/>
    <col min="260" max="274" width="15.6640625" style="12" customWidth="1"/>
    <col min="275" max="275" width="20.1640625" style="12" bestFit="1" customWidth="1"/>
    <col min="276" max="282" width="15.6640625" style="12" customWidth="1"/>
    <col min="283" max="286" width="0" style="12" hidden="1" customWidth="1"/>
    <col min="287" max="287" width="15.6640625" style="12" customWidth="1"/>
    <col min="288" max="514" width="11.5" style="12"/>
    <col min="515" max="515" width="9.1640625" style="12" customWidth="1"/>
    <col min="516" max="530" width="15.6640625" style="12" customWidth="1"/>
    <col min="531" max="531" width="20.1640625" style="12" bestFit="1" customWidth="1"/>
    <col min="532" max="538" width="15.6640625" style="12" customWidth="1"/>
    <col min="539" max="542" width="0" style="12" hidden="1" customWidth="1"/>
    <col min="543" max="543" width="15.6640625" style="12" customWidth="1"/>
    <col min="544" max="770" width="11.5" style="12"/>
    <col min="771" max="771" width="9.1640625" style="12" customWidth="1"/>
    <col min="772" max="786" width="15.6640625" style="12" customWidth="1"/>
    <col min="787" max="787" width="20.1640625" style="12" bestFit="1" customWidth="1"/>
    <col min="788" max="794" width="15.6640625" style="12" customWidth="1"/>
    <col min="795" max="798" width="0" style="12" hidden="1" customWidth="1"/>
    <col min="799" max="799" width="15.6640625" style="12" customWidth="1"/>
    <col min="800" max="1026" width="11.5" style="12"/>
    <col min="1027" max="1027" width="9.1640625" style="12" customWidth="1"/>
    <col min="1028" max="1042" width="15.6640625" style="12" customWidth="1"/>
    <col min="1043" max="1043" width="20.1640625" style="12" bestFit="1" customWidth="1"/>
    <col min="1044" max="1050" width="15.6640625" style="12" customWidth="1"/>
    <col min="1051" max="1054" width="0" style="12" hidden="1" customWidth="1"/>
    <col min="1055" max="1055" width="15.6640625" style="12" customWidth="1"/>
    <col min="1056" max="1282" width="11.5" style="12"/>
    <col min="1283" max="1283" width="9.1640625" style="12" customWidth="1"/>
    <col min="1284" max="1298" width="15.6640625" style="12" customWidth="1"/>
    <col min="1299" max="1299" width="20.1640625" style="12" bestFit="1" customWidth="1"/>
    <col min="1300" max="1306" width="15.6640625" style="12" customWidth="1"/>
    <col min="1307" max="1310" width="0" style="12" hidden="1" customWidth="1"/>
    <col min="1311" max="1311" width="15.6640625" style="12" customWidth="1"/>
    <col min="1312" max="1538" width="11.5" style="12"/>
    <col min="1539" max="1539" width="9.1640625" style="12" customWidth="1"/>
    <col min="1540" max="1554" width="15.6640625" style="12" customWidth="1"/>
    <col min="1555" max="1555" width="20.1640625" style="12" bestFit="1" customWidth="1"/>
    <col min="1556" max="1562" width="15.6640625" style="12" customWidth="1"/>
    <col min="1563" max="1566" width="0" style="12" hidden="1" customWidth="1"/>
    <col min="1567" max="1567" width="15.6640625" style="12" customWidth="1"/>
    <col min="1568" max="1794" width="11.5" style="12"/>
    <col min="1795" max="1795" width="9.1640625" style="12" customWidth="1"/>
    <col min="1796" max="1810" width="15.6640625" style="12" customWidth="1"/>
    <col min="1811" max="1811" width="20.1640625" style="12" bestFit="1" customWidth="1"/>
    <col min="1812" max="1818" width="15.6640625" style="12" customWidth="1"/>
    <col min="1819" max="1822" width="0" style="12" hidden="1" customWidth="1"/>
    <col min="1823" max="1823" width="15.6640625" style="12" customWidth="1"/>
    <col min="1824" max="2050" width="11.5" style="12"/>
    <col min="2051" max="2051" width="9.1640625" style="12" customWidth="1"/>
    <col min="2052" max="2066" width="15.6640625" style="12" customWidth="1"/>
    <col min="2067" max="2067" width="20.1640625" style="12" bestFit="1" customWidth="1"/>
    <col min="2068" max="2074" width="15.6640625" style="12" customWidth="1"/>
    <col min="2075" max="2078" width="0" style="12" hidden="1" customWidth="1"/>
    <col min="2079" max="2079" width="15.6640625" style="12" customWidth="1"/>
    <col min="2080" max="2306" width="11.5" style="12"/>
    <col min="2307" max="2307" width="9.1640625" style="12" customWidth="1"/>
    <col min="2308" max="2322" width="15.6640625" style="12" customWidth="1"/>
    <col min="2323" max="2323" width="20.1640625" style="12" bestFit="1" customWidth="1"/>
    <col min="2324" max="2330" width="15.6640625" style="12" customWidth="1"/>
    <col min="2331" max="2334" width="0" style="12" hidden="1" customWidth="1"/>
    <col min="2335" max="2335" width="15.6640625" style="12" customWidth="1"/>
    <col min="2336" max="2562" width="11.5" style="12"/>
    <col min="2563" max="2563" width="9.1640625" style="12" customWidth="1"/>
    <col min="2564" max="2578" width="15.6640625" style="12" customWidth="1"/>
    <col min="2579" max="2579" width="20.1640625" style="12" bestFit="1" customWidth="1"/>
    <col min="2580" max="2586" width="15.6640625" style="12" customWidth="1"/>
    <col min="2587" max="2590" width="0" style="12" hidden="1" customWidth="1"/>
    <col min="2591" max="2591" width="15.6640625" style="12" customWidth="1"/>
    <col min="2592" max="2818" width="11.5" style="12"/>
    <col min="2819" max="2819" width="9.1640625" style="12" customWidth="1"/>
    <col min="2820" max="2834" width="15.6640625" style="12" customWidth="1"/>
    <col min="2835" max="2835" width="20.1640625" style="12" bestFit="1" customWidth="1"/>
    <col min="2836" max="2842" width="15.6640625" style="12" customWidth="1"/>
    <col min="2843" max="2846" width="0" style="12" hidden="1" customWidth="1"/>
    <col min="2847" max="2847" width="15.6640625" style="12" customWidth="1"/>
    <col min="2848" max="3074" width="11.5" style="12"/>
    <col min="3075" max="3075" width="9.1640625" style="12" customWidth="1"/>
    <col min="3076" max="3090" width="15.6640625" style="12" customWidth="1"/>
    <col min="3091" max="3091" width="20.1640625" style="12" bestFit="1" customWidth="1"/>
    <col min="3092" max="3098" width="15.6640625" style="12" customWidth="1"/>
    <col min="3099" max="3102" width="0" style="12" hidden="1" customWidth="1"/>
    <col min="3103" max="3103" width="15.6640625" style="12" customWidth="1"/>
    <col min="3104" max="3330" width="11.5" style="12"/>
    <col min="3331" max="3331" width="9.1640625" style="12" customWidth="1"/>
    <col min="3332" max="3346" width="15.6640625" style="12" customWidth="1"/>
    <col min="3347" max="3347" width="20.1640625" style="12" bestFit="1" customWidth="1"/>
    <col min="3348" max="3354" width="15.6640625" style="12" customWidth="1"/>
    <col min="3355" max="3358" width="0" style="12" hidden="1" customWidth="1"/>
    <col min="3359" max="3359" width="15.6640625" style="12" customWidth="1"/>
    <col min="3360" max="3586" width="11.5" style="12"/>
    <col min="3587" max="3587" width="9.1640625" style="12" customWidth="1"/>
    <col min="3588" max="3602" width="15.6640625" style="12" customWidth="1"/>
    <col min="3603" max="3603" width="20.1640625" style="12" bestFit="1" customWidth="1"/>
    <col min="3604" max="3610" width="15.6640625" style="12" customWidth="1"/>
    <col min="3611" max="3614" width="0" style="12" hidden="1" customWidth="1"/>
    <col min="3615" max="3615" width="15.6640625" style="12" customWidth="1"/>
    <col min="3616" max="3842" width="11.5" style="12"/>
    <col min="3843" max="3843" width="9.1640625" style="12" customWidth="1"/>
    <col min="3844" max="3858" width="15.6640625" style="12" customWidth="1"/>
    <col min="3859" max="3859" width="20.1640625" style="12" bestFit="1" customWidth="1"/>
    <col min="3860" max="3866" width="15.6640625" style="12" customWidth="1"/>
    <col min="3867" max="3870" width="0" style="12" hidden="1" customWidth="1"/>
    <col min="3871" max="3871" width="15.6640625" style="12" customWidth="1"/>
    <col min="3872" max="4098" width="11.5" style="12"/>
    <col min="4099" max="4099" width="9.1640625" style="12" customWidth="1"/>
    <col min="4100" max="4114" width="15.6640625" style="12" customWidth="1"/>
    <col min="4115" max="4115" width="20.1640625" style="12" bestFit="1" customWidth="1"/>
    <col min="4116" max="4122" width="15.6640625" style="12" customWidth="1"/>
    <col min="4123" max="4126" width="0" style="12" hidden="1" customWidth="1"/>
    <col min="4127" max="4127" width="15.6640625" style="12" customWidth="1"/>
    <col min="4128" max="4354" width="11.5" style="12"/>
    <col min="4355" max="4355" width="9.1640625" style="12" customWidth="1"/>
    <col min="4356" max="4370" width="15.6640625" style="12" customWidth="1"/>
    <col min="4371" max="4371" width="20.1640625" style="12" bestFit="1" customWidth="1"/>
    <col min="4372" max="4378" width="15.6640625" style="12" customWidth="1"/>
    <col min="4379" max="4382" width="0" style="12" hidden="1" customWidth="1"/>
    <col min="4383" max="4383" width="15.6640625" style="12" customWidth="1"/>
    <col min="4384" max="4610" width="11.5" style="12"/>
    <col min="4611" max="4611" width="9.1640625" style="12" customWidth="1"/>
    <col min="4612" max="4626" width="15.6640625" style="12" customWidth="1"/>
    <col min="4627" max="4627" width="20.1640625" style="12" bestFit="1" customWidth="1"/>
    <col min="4628" max="4634" width="15.6640625" style="12" customWidth="1"/>
    <col min="4635" max="4638" width="0" style="12" hidden="1" customWidth="1"/>
    <col min="4639" max="4639" width="15.6640625" style="12" customWidth="1"/>
    <col min="4640" max="4866" width="11.5" style="12"/>
    <col min="4867" max="4867" width="9.1640625" style="12" customWidth="1"/>
    <col min="4868" max="4882" width="15.6640625" style="12" customWidth="1"/>
    <col min="4883" max="4883" width="20.1640625" style="12" bestFit="1" customWidth="1"/>
    <col min="4884" max="4890" width="15.6640625" style="12" customWidth="1"/>
    <col min="4891" max="4894" width="0" style="12" hidden="1" customWidth="1"/>
    <col min="4895" max="4895" width="15.6640625" style="12" customWidth="1"/>
    <col min="4896" max="5122" width="11.5" style="12"/>
    <col min="5123" max="5123" width="9.1640625" style="12" customWidth="1"/>
    <col min="5124" max="5138" width="15.6640625" style="12" customWidth="1"/>
    <col min="5139" max="5139" width="20.1640625" style="12" bestFit="1" customWidth="1"/>
    <col min="5140" max="5146" width="15.6640625" style="12" customWidth="1"/>
    <col min="5147" max="5150" width="0" style="12" hidden="1" customWidth="1"/>
    <col min="5151" max="5151" width="15.6640625" style="12" customWidth="1"/>
    <col min="5152" max="5378" width="11.5" style="12"/>
    <col min="5379" max="5379" width="9.1640625" style="12" customWidth="1"/>
    <col min="5380" max="5394" width="15.6640625" style="12" customWidth="1"/>
    <col min="5395" max="5395" width="20.1640625" style="12" bestFit="1" customWidth="1"/>
    <col min="5396" max="5402" width="15.6640625" style="12" customWidth="1"/>
    <col min="5403" max="5406" width="0" style="12" hidden="1" customWidth="1"/>
    <col min="5407" max="5407" width="15.6640625" style="12" customWidth="1"/>
    <col min="5408" max="5634" width="11.5" style="12"/>
    <col min="5635" max="5635" width="9.1640625" style="12" customWidth="1"/>
    <col min="5636" max="5650" width="15.6640625" style="12" customWidth="1"/>
    <col min="5651" max="5651" width="20.1640625" style="12" bestFit="1" customWidth="1"/>
    <col min="5652" max="5658" width="15.6640625" style="12" customWidth="1"/>
    <col min="5659" max="5662" width="0" style="12" hidden="1" customWidth="1"/>
    <col min="5663" max="5663" width="15.6640625" style="12" customWidth="1"/>
    <col min="5664" max="5890" width="11.5" style="12"/>
    <col min="5891" max="5891" width="9.1640625" style="12" customWidth="1"/>
    <col min="5892" max="5906" width="15.6640625" style="12" customWidth="1"/>
    <col min="5907" max="5907" width="20.1640625" style="12" bestFit="1" customWidth="1"/>
    <col min="5908" max="5914" width="15.6640625" style="12" customWidth="1"/>
    <col min="5915" max="5918" width="0" style="12" hidden="1" customWidth="1"/>
    <col min="5919" max="5919" width="15.6640625" style="12" customWidth="1"/>
    <col min="5920" max="6146" width="11.5" style="12"/>
    <col min="6147" max="6147" width="9.1640625" style="12" customWidth="1"/>
    <col min="6148" max="6162" width="15.6640625" style="12" customWidth="1"/>
    <col min="6163" max="6163" width="20.1640625" style="12" bestFit="1" customWidth="1"/>
    <col min="6164" max="6170" width="15.6640625" style="12" customWidth="1"/>
    <col min="6171" max="6174" width="0" style="12" hidden="1" customWidth="1"/>
    <col min="6175" max="6175" width="15.6640625" style="12" customWidth="1"/>
    <col min="6176" max="6402" width="11.5" style="12"/>
    <col min="6403" max="6403" width="9.1640625" style="12" customWidth="1"/>
    <col min="6404" max="6418" width="15.6640625" style="12" customWidth="1"/>
    <col min="6419" max="6419" width="20.1640625" style="12" bestFit="1" customWidth="1"/>
    <col min="6420" max="6426" width="15.6640625" style="12" customWidth="1"/>
    <col min="6427" max="6430" width="0" style="12" hidden="1" customWidth="1"/>
    <col min="6431" max="6431" width="15.6640625" style="12" customWidth="1"/>
    <col min="6432" max="6658" width="11.5" style="12"/>
    <col min="6659" max="6659" width="9.1640625" style="12" customWidth="1"/>
    <col min="6660" max="6674" width="15.6640625" style="12" customWidth="1"/>
    <col min="6675" max="6675" width="20.1640625" style="12" bestFit="1" customWidth="1"/>
    <col min="6676" max="6682" width="15.6640625" style="12" customWidth="1"/>
    <col min="6683" max="6686" width="0" style="12" hidden="1" customWidth="1"/>
    <col min="6687" max="6687" width="15.6640625" style="12" customWidth="1"/>
    <col min="6688" max="6914" width="11.5" style="12"/>
    <col min="6915" max="6915" width="9.1640625" style="12" customWidth="1"/>
    <col min="6916" max="6930" width="15.6640625" style="12" customWidth="1"/>
    <col min="6931" max="6931" width="20.1640625" style="12" bestFit="1" customWidth="1"/>
    <col min="6932" max="6938" width="15.6640625" style="12" customWidth="1"/>
    <col min="6939" max="6942" width="0" style="12" hidden="1" customWidth="1"/>
    <col min="6943" max="6943" width="15.6640625" style="12" customWidth="1"/>
    <col min="6944" max="7170" width="11.5" style="12"/>
    <col min="7171" max="7171" width="9.1640625" style="12" customWidth="1"/>
    <col min="7172" max="7186" width="15.6640625" style="12" customWidth="1"/>
    <col min="7187" max="7187" width="20.1640625" style="12" bestFit="1" customWidth="1"/>
    <col min="7188" max="7194" width="15.6640625" style="12" customWidth="1"/>
    <col min="7195" max="7198" width="0" style="12" hidden="1" customWidth="1"/>
    <col min="7199" max="7199" width="15.6640625" style="12" customWidth="1"/>
    <col min="7200" max="7426" width="11.5" style="12"/>
    <col min="7427" max="7427" width="9.1640625" style="12" customWidth="1"/>
    <col min="7428" max="7442" width="15.6640625" style="12" customWidth="1"/>
    <col min="7443" max="7443" width="20.1640625" style="12" bestFit="1" customWidth="1"/>
    <col min="7444" max="7450" width="15.6640625" style="12" customWidth="1"/>
    <col min="7451" max="7454" width="0" style="12" hidden="1" customWidth="1"/>
    <col min="7455" max="7455" width="15.6640625" style="12" customWidth="1"/>
    <col min="7456" max="7682" width="11.5" style="12"/>
    <col min="7683" max="7683" width="9.1640625" style="12" customWidth="1"/>
    <col min="7684" max="7698" width="15.6640625" style="12" customWidth="1"/>
    <col min="7699" max="7699" width="20.1640625" style="12" bestFit="1" customWidth="1"/>
    <col min="7700" max="7706" width="15.6640625" style="12" customWidth="1"/>
    <col min="7707" max="7710" width="0" style="12" hidden="1" customWidth="1"/>
    <col min="7711" max="7711" width="15.6640625" style="12" customWidth="1"/>
    <col min="7712" max="7938" width="11.5" style="12"/>
    <col min="7939" max="7939" width="9.1640625" style="12" customWidth="1"/>
    <col min="7940" max="7954" width="15.6640625" style="12" customWidth="1"/>
    <col min="7955" max="7955" width="20.1640625" style="12" bestFit="1" customWidth="1"/>
    <col min="7956" max="7962" width="15.6640625" style="12" customWidth="1"/>
    <col min="7963" max="7966" width="0" style="12" hidden="1" customWidth="1"/>
    <col min="7967" max="7967" width="15.6640625" style="12" customWidth="1"/>
    <col min="7968" max="8194" width="11.5" style="12"/>
    <col min="8195" max="8195" width="9.1640625" style="12" customWidth="1"/>
    <col min="8196" max="8210" width="15.6640625" style="12" customWidth="1"/>
    <col min="8211" max="8211" width="20.1640625" style="12" bestFit="1" customWidth="1"/>
    <col min="8212" max="8218" width="15.6640625" style="12" customWidth="1"/>
    <col min="8219" max="8222" width="0" style="12" hidden="1" customWidth="1"/>
    <col min="8223" max="8223" width="15.6640625" style="12" customWidth="1"/>
    <col min="8224" max="8450" width="11.5" style="12"/>
    <col min="8451" max="8451" width="9.1640625" style="12" customWidth="1"/>
    <col min="8452" max="8466" width="15.6640625" style="12" customWidth="1"/>
    <col min="8467" max="8467" width="20.1640625" style="12" bestFit="1" customWidth="1"/>
    <col min="8468" max="8474" width="15.6640625" style="12" customWidth="1"/>
    <col min="8475" max="8478" width="0" style="12" hidden="1" customWidth="1"/>
    <col min="8479" max="8479" width="15.6640625" style="12" customWidth="1"/>
    <col min="8480" max="8706" width="11.5" style="12"/>
    <col min="8707" max="8707" width="9.1640625" style="12" customWidth="1"/>
    <col min="8708" max="8722" width="15.6640625" style="12" customWidth="1"/>
    <col min="8723" max="8723" width="20.1640625" style="12" bestFit="1" customWidth="1"/>
    <col min="8724" max="8730" width="15.6640625" style="12" customWidth="1"/>
    <col min="8731" max="8734" width="0" style="12" hidden="1" customWidth="1"/>
    <col min="8735" max="8735" width="15.6640625" style="12" customWidth="1"/>
    <col min="8736" max="8962" width="11.5" style="12"/>
    <col min="8963" max="8963" width="9.1640625" style="12" customWidth="1"/>
    <col min="8964" max="8978" width="15.6640625" style="12" customWidth="1"/>
    <col min="8979" max="8979" width="20.1640625" style="12" bestFit="1" customWidth="1"/>
    <col min="8980" max="8986" width="15.6640625" style="12" customWidth="1"/>
    <col min="8987" max="8990" width="0" style="12" hidden="1" customWidth="1"/>
    <col min="8991" max="8991" width="15.6640625" style="12" customWidth="1"/>
    <col min="8992" max="9218" width="11.5" style="12"/>
    <col min="9219" max="9219" width="9.1640625" style="12" customWidth="1"/>
    <col min="9220" max="9234" width="15.6640625" style="12" customWidth="1"/>
    <col min="9235" max="9235" width="20.1640625" style="12" bestFit="1" customWidth="1"/>
    <col min="9236" max="9242" width="15.6640625" style="12" customWidth="1"/>
    <col min="9243" max="9246" width="0" style="12" hidden="1" customWidth="1"/>
    <col min="9247" max="9247" width="15.6640625" style="12" customWidth="1"/>
    <col min="9248" max="9474" width="11.5" style="12"/>
    <col min="9475" max="9475" width="9.1640625" style="12" customWidth="1"/>
    <col min="9476" max="9490" width="15.6640625" style="12" customWidth="1"/>
    <col min="9491" max="9491" width="20.1640625" style="12" bestFit="1" customWidth="1"/>
    <col min="9492" max="9498" width="15.6640625" style="12" customWidth="1"/>
    <col min="9499" max="9502" width="0" style="12" hidden="1" customWidth="1"/>
    <col min="9503" max="9503" width="15.6640625" style="12" customWidth="1"/>
    <col min="9504" max="9730" width="11.5" style="12"/>
    <col min="9731" max="9731" width="9.1640625" style="12" customWidth="1"/>
    <col min="9732" max="9746" width="15.6640625" style="12" customWidth="1"/>
    <col min="9747" max="9747" width="20.1640625" style="12" bestFit="1" customWidth="1"/>
    <col min="9748" max="9754" width="15.6640625" style="12" customWidth="1"/>
    <col min="9755" max="9758" width="0" style="12" hidden="1" customWidth="1"/>
    <col min="9759" max="9759" width="15.6640625" style="12" customWidth="1"/>
    <col min="9760" max="9986" width="11.5" style="12"/>
    <col min="9987" max="9987" width="9.1640625" style="12" customWidth="1"/>
    <col min="9988" max="10002" width="15.6640625" style="12" customWidth="1"/>
    <col min="10003" max="10003" width="20.1640625" style="12" bestFit="1" customWidth="1"/>
    <col min="10004" max="10010" width="15.6640625" style="12" customWidth="1"/>
    <col min="10011" max="10014" width="0" style="12" hidden="1" customWidth="1"/>
    <col min="10015" max="10015" width="15.6640625" style="12" customWidth="1"/>
    <col min="10016" max="10242" width="11.5" style="12"/>
    <col min="10243" max="10243" width="9.1640625" style="12" customWidth="1"/>
    <col min="10244" max="10258" width="15.6640625" style="12" customWidth="1"/>
    <col min="10259" max="10259" width="20.1640625" style="12" bestFit="1" customWidth="1"/>
    <col min="10260" max="10266" width="15.6640625" style="12" customWidth="1"/>
    <col min="10267" max="10270" width="0" style="12" hidden="1" customWidth="1"/>
    <col min="10271" max="10271" width="15.6640625" style="12" customWidth="1"/>
    <col min="10272" max="10498" width="11.5" style="12"/>
    <col min="10499" max="10499" width="9.1640625" style="12" customWidth="1"/>
    <col min="10500" max="10514" width="15.6640625" style="12" customWidth="1"/>
    <col min="10515" max="10515" width="20.1640625" style="12" bestFit="1" customWidth="1"/>
    <col min="10516" max="10522" width="15.6640625" style="12" customWidth="1"/>
    <col min="10523" max="10526" width="0" style="12" hidden="1" customWidth="1"/>
    <col min="10527" max="10527" width="15.6640625" style="12" customWidth="1"/>
    <col min="10528" max="10754" width="11.5" style="12"/>
    <col min="10755" max="10755" width="9.1640625" style="12" customWidth="1"/>
    <col min="10756" max="10770" width="15.6640625" style="12" customWidth="1"/>
    <col min="10771" max="10771" width="20.1640625" style="12" bestFit="1" customWidth="1"/>
    <col min="10772" max="10778" width="15.6640625" style="12" customWidth="1"/>
    <col min="10779" max="10782" width="0" style="12" hidden="1" customWidth="1"/>
    <col min="10783" max="10783" width="15.6640625" style="12" customWidth="1"/>
    <col min="10784" max="11010" width="11.5" style="12"/>
    <col min="11011" max="11011" width="9.1640625" style="12" customWidth="1"/>
    <col min="11012" max="11026" width="15.6640625" style="12" customWidth="1"/>
    <col min="11027" max="11027" width="20.1640625" style="12" bestFit="1" customWidth="1"/>
    <col min="11028" max="11034" width="15.6640625" style="12" customWidth="1"/>
    <col min="11035" max="11038" width="0" style="12" hidden="1" customWidth="1"/>
    <col min="11039" max="11039" width="15.6640625" style="12" customWidth="1"/>
    <col min="11040" max="11266" width="11.5" style="12"/>
    <col min="11267" max="11267" width="9.1640625" style="12" customWidth="1"/>
    <col min="11268" max="11282" width="15.6640625" style="12" customWidth="1"/>
    <col min="11283" max="11283" width="20.1640625" style="12" bestFit="1" customWidth="1"/>
    <col min="11284" max="11290" width="15.6640625" style="12" customWidth="1"/>
    <col min="11291" max="11294" width="0" style="12" hidden="1" customWidth="1"/>
    <col min="11295" max="11295" width="15.6640625" style="12" customWidth="1"/>
    <col min="11296" max="11522" width="11.5" style="12"/>
    <col min="11523" max="11523" width="9.1640625" style="12" customWidth="1"/>
    <col min="11524" max="11538" width="15.6640625" style="12" customWidth="1"/>
    <col min="11539" max="11539" width="20.1640625" style="12" bestFit="1" customWidth="1"/>
    <col min="11540" max="11546" width="15.6640625" style="12" customWidth="1"/>
    <col min="11547" max="11550" width="0" style="12" hidden="1" customWidth="1"/>
    <col min="11551" max="11551" width="15.6640625" style="12" customWidth="1"/>
    <col min="11552" max="11778" width="11.5" style="12"/>
    <col min="11779" max="11779" width="9.1640625" style="12" customWidth="1"/>
    <col min="11780" max="11794" width="15.6640625" style="12" customWidth="1"/>
    <col min="11795" max="11795" width="20.1640625" style="12" bestFit="1" customWidth="1"/>
    <col min="11796" max="11802" width="15.6640625" style="12" customWidth="1"/>
    <col min="11803" max="11806" width="0" style="12" hidden="1" customWidth="1"/>
    <col min="11807" max="11807" width="15.6640625" style="12" customWidth="1"/>
    <col min="11808" max="12034" width="11.5" style="12"/>
    <col min="12035" max="12035" width="9.1640625" style="12" customWidth="1"/>
    <col min="12036" max="12050" width="15.6640625" style="12" customWidth="1"/>
    <col min="12051" max="12051" width="20.1640625" style="12" bestFit="1" customWidth="1"/>
    <col min="12052" max="12058" width="15.6640625" style="12" customWidth="1"/>
    <col min="12059" max="12062" width="0" style="12" hidden="1" customWidth="1"/>
    <col min="12063" max="12063" width="15.6640625" style="12" customWidth="1"/>
    <col min="12064" max="12290" width="11.5" style="12"/>
    <col min="12291" max="12291" width="9.1640625" style="12" customWidth="1"/>
    <col min="12292" max="12306" width="15.6640625" style="12" customWidth="1"/>
    <col min="12307" max="12307" width="20.1640625" style="12" bestFit="1" customWidth="1"/>
    <col min="12308" max="12314" width="15.6640625" style="12" customWidth="1"/>
    <col min="12315" max="12318" width="0" style="12" hidden="1" customWidth="1"/>
    <col min="12319" max="12319" width="15.6640625" style="12" customWidth="1"/>
    <col min="12320" max="12546" width="11.5" style="12"/>
    <col min="12547" max="12547" width="9.1640625" style="12" customWidth="1"/>
    <col min="12548" max="12562" width="15.6640625" style="12" customWidth="1"/>
    <col min="12563" max="12563" width="20.1640625" style="12" bestFit="1" customWidth="1"/>
    <col min="12564" max="12570" width="15.6640625" style="12" customWidth="1"/>
    <col min="12571" max="12574" width="0" style="12" hidden="1" customWidth="1"/>
    <col min="12575" max="12575" width="15.6640625" style="12" customWidth="1"/>
    <col min="12576" max="12802" width="11.5" style="12"/>
    <col min="12803" max="12803" width="9.1640625" style="12" customWidth="1"/>
    <col min="12804" max="12818" width="15.6640625" style="12" customWidth="1"/>
    <col min="12819" max="12819" width="20.1640625" style="12" bestFit="1" customWidth="1"/>
    <col min="12820" max="12826" width="15.6640625" style="12" customWidth="1"/>
    <col min="12827" max="12830" width="0" style="12" hidden="1" customWidth="1"/>
    <col min="12831" max="12831" width="15.6640625" style="12" customWidth="1"/>
    <col min="12832" max="13058" width="11.5" style="12"/>
    <col min="13059" max="13059" width="9.1640625" style="12" customWidth="1"/>
    <col min="13060" max="13074" width="15.6640625" style="12" customWidth="1"/>
    <col min="13075" max="13075" width="20.1640625" style="12" bestFit="1" customWidth="1"/>
    <col min="13076" max="13082" width="15.6640625" style="12" customWidth="1"/>
    <col min="13083" max="13086" width="0" style="12" hidden="1" customWidth="1"/>
    <col min="13087" max="13087" width="15.6640625" style="12" customWidth="1"/>
    <col min="13088" max="13314" width="11.5" style="12"/>
    <col min="13315" max="13315" width="9.1640625" style="12" customWidth="1"/>
    <col min="13316" max="13330" width="15.6640625" style="12" customWidth="1"/>
    <col min="13331" max="13331" width="20.1640625" style="12" bestFit="1" customWidth="1"/>
    <col min="13332" max="13338" width="15.6640625" style="12" customWidth="1"/>
    <col min="13339" max="13342" width="0" style="12" hidden="1" customWidth="1"/>
    <col min="13343" max="13343" width="15.6640625" style="12" customWidth="1"/>
    <col min="13344" max="13570" width="11.5" style="12"/>
    <col min="13571" max="13571" width="9.1640625" style="12" customWidth="1"/>
    <col min="13572" max="13586" width="15.6640625" style="12" customWidth="1"/>
    <col min="13587" max="13587" width="20.1640625" style="12" bestFit="1" customWidth="1"/>
    <col min="13588" max="13594" width="15.6640625" style="12" customWidth="1"/>
    <col min="13595" max="13598" width="0" style="12" hidden="1" customWidth="1"/>
    <col min="13599" max="13599" width="15.6640625" style="12" customWidth="1"/>
    <col min="13600" max="13826" width="11.5" style="12"/>
    <col min="13827" max="13827" width="9.1640625" style="12" customWidth="1"/>
    <col min="13828" max="13842" width="15.6640625" style="12" customWidth="1"/>
    <col min="13843" max="13843" width="20.1640625" style="12" bestFit="1" customWidth="1"/>
    <col min="13844" max="13850" width="15.6640625" style="12" customWidth="1"/>
    <col min="13851" max="13854" width="0" style="12" hidden="1" customWidth="1"/>
    <col min="13855" max="13855" width="15.6640625" style="12" customWidth="1"/>
    <col min="13856" max="14082" width="11.5" style="12"/>
    <col min="14083" max="14083" width="9.1640625" style="12" customWidth="1"/>
    <col min="14084" max="14098" width="15.6640625" style="12" customWidth="1"/>
    <col min="14099" max="14099" width="20.1640625" style="12" bestFit="1" customWidth="1"/>
    <col min="14100" max="14106" width="15.6640625" style="12" customWidth="1"/>
    <col min="14107" max="14110" width="0" style="12" hidden="1" customWidth="1"/>
    <col min="14111" max="14111" width="15.6640625" style="12" customWidth="1"/>
    <col min="14112" max="14338" width="11.5" style="12"/>
    <col min="14339" max="14339" width="9.1640625" style="12" customWidth="1"/>
    <col min="14340" max="14354" width="15.6640625" style="12" customWidth="1"/>
    <col min="14355" max="14355" width="20.1640625" style="12" bestFit="1" customWidth="1"/>
    <col min="14356" max="14362" width="15.6640625" style="12" customWidth="1"/>
    <col min="14363" max="14366" width="0" style="12" hidden="1" customWidth="1"/>
    <col min="14367" max="14367" width="15.6640625" style="12" customWidth="1"/>
    <col min="14368" max="14594" width="11.5" style="12"/>
    <col min="14595" max="14595" width="9.1640625" style="12" customWidth="1"/>
    <col min="14596" max="14610" width="15.6640625" style="12" customWidth="1"/>
    <col min="14611" max="14611" width="20.1640625" style="12" bestFit="1" customWidth="1"/>
    <col min="14612" max="14618" width="15.6640625" style="12" customWidth="1"/>
    <col min="14619" max="14622" width="0" style="12" hidden="1" customWidth="1"/>
    <col min="14623" max="14623" width="15.6640625" style="12" customWidth="1"/>
    <col min="14624" max="14850" width="11.5" style="12"/>
    <col min="14851" max="14851" width="9.1640625" style="12" customWidth="1"/>
    <col min="14852" max="14866" width="15.6640625" style="12" customWidth="1"/>
    <col min="14867" max="14867" width="20.1640625" style="12" bestFit="1" customWidth="1"/>
    <col min="14868" max="14874" width="15.6640625" style="12" customWidth="1"/>
    <col min="14875" max="14878" width="0" style="12" hidden="1" customWidth="1"/>
    <col min="14879" max="14879" width="15.6640625" style="12" customWidth="1"/>
    <col min="14880" max="15106" width="11.5" style="12"/>
    <col min="15107" max="15107" width="9.1640625" style="12" customWidth="1"/>
    <col min="15108" max="15122" width="15.6640625" style="12" customWidth="1"/>
    <col min="15123" max="15123" width="20.1640625" style="12" bestFit="1" customWidth="1"/>
    <col min="15124" max="15130" width="15.6640625" style="12" customWidth="1"/>
    <col min="15131" max="15134" width="0" style="12" hidden="1" customWidth="1"/>
    <col min="15135" max="15135" width="15.6640625" style="12" customWidth="1"/>
    <col min="15136" max="15362" width="11.5" style="12"/>
    <col min="15363" max="15363" width="9.1640625" style="12" customWidth="1"/>
    <col min="15364" max="15378" width="15.6640625" style="12" customWidth="1"/>
    <col min="15379" max="15379" width="20.1640625" style="12" bestFit="1" customWidth="1"/>
    <col min="15380" max="15386" width="15.6640625" style="12" customWidth="1"/>
    <col min="15387" max="15390" width="0" style="12" hidden="1" customWidth="1"/>
    <col min="15391" max="15391" width="15.6640625" style="12" customWidth="1"/>
    <col min="15392" max="15618" width="11.5" style="12"/>
    <col min="15619" max="15619" width="9.1640625" style="12" customWidth="1"/>
    <col min="15620" max="15634" width="15.6640625" style="12" customWidth="1"/>
    <col min="15635" max="15635" width="20.1640625" style="12" bestFit="1" customWidth="1"/>
    <col min="15636" max="15642" width="15.6640625" style="12" customWidth="1"/>
    <col min="15643" max="15646" width="0" style="12" hidden="1" customWidth="1"/>
    <col min="15647" max="15647" width="15.6640625" style="12" customWidth="1"/>
    <col min="15648" max="15874" width="11.5" style="12"/>
    <col min="15875" max="15875" width="9.1640625" style="12" customWidth="1"/>
    <col min="15876" max="15890" width="15.6640625" style="12" customWidth="1"/>
    <col min="15891" max="15891" width="20.1640625" style="12" bestFit="1" customWidth="1"/>
    <col min="15892" max="15898" width="15.6640625" style="12" customWidth="1"/>
    <col min="15899" max="15902" width="0" style="12" hidden="1" customWidth="1"/>
    <col min="15903" max="15903" width="15.6640625" style="12" customWidth="1"/>
    <col min="15904" max="16130" width="11.5" style="12"/>
    <col min="16131" max="16131" width="9.1640625" style="12" customWidth="1"/>
    <col min="16132" max="16146" width="15.6640625" style="12" customWidth="1"/>
    <col min="16147" max="16147" width="20.1640625" style="12" bestFit="1" customWidth="1"/>
    <col min="16148" max="16154" width="15.6640625" style="12" customWidth="1"/>
    <col min="16155" max="16158" width="0" style="12" hidden="1" customWidth="1"/>
    <col min="16159" max="16159" width="15.6640625" style="12" customWidth="1"/>
    <col min="16160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Brazil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4</v>
      </c>
      <c r="C5" s="5" t="s">
        <v>3</v>
      </c>
      <c r="D5" s="40">
        <v>0</v>
      </c>
      <c r="E5" s="4" t="str">
        <f>_xlfn.CONCAT(B5,C5,D5)</f>
        <v>BrazilTotal0</v>
      </c>
      <c r="F5" s="6">
        <f>VLOOKUP(E5,'Appendix 1a. Person-years 2020'!$E$3:$F$1682,2,FALSE)</f>
        <v>2941615.3626999999</v>
      </c>
      <c r="G5" s="17">
        <f>VLOOKUP(E5,'Appendix 2a. Deaths 2020'!$E$4:$G$1683,2,FALSE)</f>
        <v>31034</v>
      </c>
      <c r="H5" s="17">
        <f>VLOOKUP(E5,'Appendix 2a. Deaths 2020'!$E$4:$G$1683,3,FALSE)</f>
        <v>268</v>
      </c>
      <c r="I5" s="18">
        <f>G5/F5</f>
        <v>1.0549985696129572E-2</v>
      </c>
      <c r="J5" s="16">
        <v>1</v>
      </c>
      <c r="K5" s="5">
        <f>VLOOKUP(E5,'Appendix 3a. nax iIBGE 2020'!$E$5:$O$1935,11,FALSE)</f>
        <v>0.08</v>
      </c>
      <c r="L5" s="19">
        <f>(J5*I5)/(1+(J5-K5)*I5)</f>
        <v>1.0448571993855826E-2</v>
      </c>
      <c r="M5" s="16">
        <v>100000</v>
      </c>
      <c r="N5" s="20">
        <f>M5*L5</f>
        <v>1044.8571993855826</v>
      </c>
      <c r="O5" s="20">
        <f>M6*J5+N5*K5</f>
        <v>99038.731376565265</v>
      </c>
      <c r="P5" s="20">
        <f t="shared" ref="P5:P23" si="0">P6+O5</f>
        <v>7539453.6401973814</v>
      </c>
      <c r="Q5" s="21">
        <f>P5/M5</f>
        <v>75.394536401973809</v>
      </c>
      <c r="R5" s="22">
        <f>(G5-H5)/G5</f>
        <v>0.99136431011149062</v>
      </c>
      <c r="S5" s="22">
        <f>1-L5</f>
        <v>0.98955142800614415</v>
      </c>
      <c r="T5" s="22">
        <f>S5^R5</f>
        <v>0.98964118966350823</v>
      </c>
      <c r="U5" s="16">
        <v>100000</v>
      </c>
      <c r="V5" s="23">
        <f>U5*(1-T5)</f>
        <v>1035.8810336491774</v>
      </c>
      <c r="W5" s="22">
        <f>V5/U5</f>
        <v>1.0358810336491775E-2</v>
      </c>
      <c r="X5" s="23">
        <f>J5+R5*(L5/W5)*(K5-J5)</f>
        <v>8.0041650780970364E-2</v>
      </c>
      <c r="Y5" s="23">
        <f>U6*J5+V5*X5</f>
        <v>99047.032594296805</v>
      </c>
      <c r="Z5" s="23">
        <f t="shared" ref="Z5:Z23" si="1">Z6+Y5</f>
        <v>7731139.215063951</v>
      </c>
      <c r="AA5" s="23">
        <f>Z5/U5</f>
        <v>77.311392150639506</v>
      </c>
      <c r="AB5" s="16"/>
      <c r="AC5" s="16"/>
      <c r="AD5" s="16"/>
      <c r="AE5" s="16"/>
      <c r="AF5" s="23">
        <f>AA5-Q5</f>
        <v>1.9168557486656965</v>
      </c>
    </row>
    <row r="6" spans="1:32" s="26" customFormat="1" ht="15" customHeight="1" x14ac:dyDescent="0.2">
      <c r="B6" s="5" t="s">
        <v>4</v>
      </c>
      <c r="C6" s="5" t="s">
        <v>3</v>
      </c>
      <c r="D6" s="41" t="s">
        <v>18</v>
      </c>
      <c r="E6" s="4" t="str">
        <f t="shared" ref="E6:E24" si="2">_xlfn.CONCAT(B6,C6,D6)</f>
        <v>BrazilTotal1-4</v>
      </c>
      <c r="F6" s="6">
        <f>VLOOKUP(E6,'Appendix 1a. Person-years 2020'!$E$3:$F$1682,2,FALSE)</f>
        <v>11790055.195800001</v>
      </c>
      <c r="G6" s="17">
        <f>VLOOKUP(E6,'Appendix 2a. Deaths 2020'!$E$4:$G$1683,2,FALSE)</f>
        <v>4540</v>
      </c>
      <c r="H6" s="17">
        <f>VLOOKUP(E6,'Appendix 2a. Deaths 2020'!$E$4:$G$1683,3,FALSE)</f>
        <v>158</v>
      </c>
      <c r="I6" s="18">
        <f t="shared" ref="I6:I24" si="3">G6/F6</f>
        <v>3.8507029225930128E-4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1.538805723596613E-3</v>
      </c>
      <c r="M6" s="20">
        <f>M5-N5</f>
        <v>98955.142800614412</v>
      </c>
      <c r="N6" s="20">
        <f>M6*L6</f>
        <v>152.27274012090564</v>
      </c>
      <c r="O6" s="20">
        <f t="shared" ref="O6:O23" si="5">M7*J6+N6*K6</f>
        <v>395441.41207955655</v>
      </c>
      <c r="P6" s="20">
        <f t="shared" si="0"/>
        <v>7440414.9088208163</v>
      </c>
      <c r="Q6" s="21">
        <f t="shared" ref="Q6:Q23" si="6">P6/M6</f>
        <v>75.189774864077293</v>
      </c>
      <c r="R6" s="22">
        <f t="shared" ref="R6:R24" si="7">(G6-H6)/G6</f>
        <v>0.96519823788546255</v>
      </c>
      <c r="S6" s="22">
        <f t="shared" ref="S6:S24" si="8">1-L6</f>
        <v>0.99846119427640334</v>
      </c>
      <c r="T6" s="22">
        <f t="shared" ref="T6:T24" si="9">S6^R6</f>
        <v>0.99851470763603312</v>
      </c>
      <c r="U6" s="23">
        <f>U5-V5</f>
        <v>98964.118966350827</v>
      </c>
      <c r="V6" s="23">
        <f>U6*(1-T6)</f>
        <v>146.99065020743112</v>
      </c>
      <c r="W6" s="22">
        <f t="shared" ref="W6:W24" si="10">V6/U6</f>
        <v>1.4852923639668836E-3</v>
      </c>
      <c r="X6" s="23">
        <f>J6+R6*(L6/W6)*(K6-J6)</f>
        <v>1.5100667073027445</v>
      </c>
      <c r="Y6" s="23">
        <f t="shared" ref="Y6:Y24" si="11">U7*J6+V6*X6</f>
        <v>395490.47895173659</v>
      </c>
      <c r="Z6" s="23">
        <f t="shared" si="1"/>
        <v>7632092.1824696539</v>
      </c>
      <c r="AA6" s="23">
        <f t="shared" ref="AA6:AA24" si="12">Z6/U6</f>
        <v>77.119791114036701</v>
      </c>
      <c r="AB6" s="25"/>
      <c r="AC6" s="24"/>
      <c r="AD6" s="25"/>
      <c r="AE6" s="24"/>
      <c r="AF6" s="23">
        <f t="shared" ref="AF6:AF24" si="13">AA6-Q6</f>
        <v>1.930016249959408</v>
      </c>
    </row>
    <row r="7" spans="1:32" s="26" customFormat="1" ht="15" customHeight="1" x14ac:dyDescent="0.2">
      <c r="B7" s="5" t="s">
        <v>4</v>
      </c>
      <c r="C7" s="5" t="s">
        <v>3</v>
      </c>
      <c r="D7" s="24" t="s">
        <v>70</v>
      </c>
      <c r="E7" s="4" t="str">
        <f t="shared" si="2"/>
        <v>BrazilTotal5-9</v>
      </c>
      <c r="F7" s="6">
        <f>VLOOKUP(E7,'Appendix 1a. Person-years 2020'!$E$3:$F$1682,2,FALSE)</f>
        <v>14645714.477299999</v>
      </c>
      <c r="G7" s="17">
        <f>VLOOKUP(E7,'Appendix 2a. Deaths 2020'!$E$4:$G$1683,2,FALSE)</f>
        <v>2553</v>
      </c>
      <c r="H7" s="17">
        <f>VLOOKUP(E7,'Appendix 2a. Deaths 2020'!$E$4:$G$1683,3,FALSE)</f>
        <v>98</v>
      </c>
      <c r="I7" s="18">
        <f t="shared" si="3"/>
        <v>1.7431720411844711E-4</v>
      </c>
      <c r="J7" s="24">
        <v>5</v>
      </c>
      <c r="K7" s="5">
        <f>VLOOKUP(E7,'Appendix 3a. nax iIBGE 2020'!$E$5:$O$1935,11,FALSE)</f>
        <v>2.5</v>
      </c>
      <c r="L7" s="19">
        <f t="shared" si="4"/>
        <v>8.7120635495222182E-4</v>
      </c>
      <c r="M7" s="20">
        <f t="shared" ref="M7:M24" si="14">M6-N6</f>
        <v>98802.8700604935</v>
      </c>
      <c r="N7" s="20">
        <f t="shared" ref="N7:N24" si="15">M7*L7</f>
        <v>86.077688284220557</v>
      </c>
      <c r="O7" s="20">
        <f t="shared" si="5"/>
        <v>493799.15608175693</v>
      </c>
      <c r="P7" s="20">
        <f t="shared" si="0"/>
        <v>7044973.4967412595</v>
      </c>
      <c r="Q7" s="21">
        <f t="shared" si="6"/>
        <v>71.30332846027521</v>
      </c>
      <c r="R7" s="22">
        <f t="shared" si="7"/>
        <v>0.96161378770074424</v>
      </c>
      <c r="S7" s="22">
        <f t="shared" si="8"/>
        <v>0.99912879364504781</v>
      </c>
      <c r="T7" s="22">
        <f t="shared" si="9"/>
        <v>0.99916222194453608</v>
      </c>
      <c r="U7" s="23">
        <f t="shared" ref="U7:U24" si="16">U6-V6</f>
        <v>98817.128316143397</v>
      </c>
      <c r="V7" s="23">
        <f t="shared" ref="V7:V23" si="17">U7*(1-T7)</f>
        <v>82.786821607227523</v>
      </c>
      <c r="W7" s="22">
        <f t="shared" si="10"/>
        <v>8.3777805546392248E-4</v>
      </c>
      <c r="X7" s="23">
        <f>J7+R7*(L7/W7)*(K7-J7)</f>
        <v>2.5000418148018619</v>
      </c>
      <c r="Y7" s="23">
        <f t="shared" si="11"/>
        <v>493878.67798841343</v>
      </c>
      <c r="Z7" s="23">
        <f t="shared" si="1"/>
        <v>7236601.7035179175</v>
      </c>
      <c r="AA7" s="23">
        <f t="shared" si="12"/>
        <v>73.232260710572589</v>
      </c>
      <c r="AB7" s="25"/>
      <c r="AC7" s="24"/>
      <c r="AD7" s="25"/>
      <c r="AE7" s="24"/>
      <c r="AF7" s="23">
        <f t="shared" si="13"/>
        <v>1.9289322502973789</v>
      </c>
    </row>
    <row r="8" spans="1:32" s="26" customFormat="1" ht="15" customHeight="1" x14ac:dyDescent="0.2">
      <c r="B8" s="5" t="s">
        <v>4</v>
      </c>
      <c r="C8" s="5" t="s">
        <v>3</v>
      </c>
      <c r="D8" s="24" t="s">
        <v>71</v>
      </c>
      <c r="E8" s="4" t="str">
        <f t="shared" si="2"/>
        <v>BrazilTotal10-14</v>
      </c>
      <c r="F8" s="6">
        <f>VLOOKUP(E8,'Appendix 1a. Person-years 2020'!$E$3:$F$1682,2,FALSE)</f>
        <v>14813885.8265</v>
      </c>
      <c r="G8" s="17">
        <f>VLOOKUP(E8,'Appendix 2a. Deaths 2020'!$E$4:$G$1683,2,FALSE)</f>
        <v>3834</v>
      </c>
      <c r="H8" s="17">
        <f>VLOOKUP(E8,'Appendix 2a. Deaths 2020'!$E$4:$G$1683,3,FALSE)</f>
        <v>120</v>
      </c>
      <c r="I8" s="18">
        <f t="shared" si="3"/>
        <v>2.5881122920101777E-4</v>
      </c>
      <c r="J8" s="24">
        <v>5</v>
      </c>
      <c r="K8" s="5">
        <f>VLOOKUP(E8,'Appendix 3a. nax iIBGE 2020'!$E$5:$O$1935,11,FALSE)</f>
        <v>2.5</v>
      </c>
      <c r="L8" s="19">
        <f t="shared" si="4"/>
        <v>1.2932193967508396E-3</v>
      </c>
      <c r="M8" s="20">
        <f t="shared" si="14"/>
        <v>98716.792372209282</v>
      </c>
      <c r="N8" s="20">
        <f t="shared" si="15"/>
        <v>127.66247068076638</v>
      </c>
      <c r="O8" s="20">
        <f t="shared" si="5"/>
        <v>493264.80568434455</v>
      </c>
      <c r="P8" s="20">
        <f t="shared" si="0"/>
        <v>6551174.3406595029</v>
      </c>
      <c r="Q8" s="21">
        <f t="shared" si="6"/>
        <v>66.363322624568866</v>
      </c>
      <c r="R8" s="22">
        <f t="shared" si="7"/>
        <v>0.96870109546165883</v>
      </c>
      <c r="S8" s="22">
        <f t="shared" si="8"/>
        <v>0.99870678060324913</v>
      </c>
      <c r="T8" s="22">
        <f t="shared" si="9"/>
        <v>0.99874723158918333</v>
      </c>
      <c r="U8" s="23">
        <f t="shared" si="16"/>
        <v>98734.341494536173</v>
      </c>
      <c r="V8" s="23">
        <f t="shared" si="17"/>
        <v>123.69126408714084</v>
      </c>
      <c r="W8" s="22">
        <f t="shared" si="10"/>
        <v>1.2527684108166737E-3</v>
      </c>
      <c r="X8" s="23">
        <f>((-5/24)*V7+2.5*V8+(5/24)*V9)/V8</f>
        <v>3.2047682467131984</v>
      </c>
      <c r="Y8" s="23">
        <f t="shared" si="11"/>
        <v>493449.65298778744</v>
      </c>
      <c r="Z8" s="23">
        <f t="shared" si="1"/>
        <v>6742723.0255295038</v>
      </c>
      <c r="AA8" s="23">
        <f t="shared" si="12"/>
        <v>68.291568297972972</v>
      </c>
      <c r="AB8" s="25"/>
      <c r="AC8" s="24"/>
      <c r="AD8" s="25"/>
      <c r="AE8" s="24"/>
      <c r="AF8" s="23">
        <f t="shared" si="13"/>
        <v>1.9282456734041062</v>
      </c>
    </row>
    <row r="9" spans="1:32" s="26" customFormat="1" ht="15" customHeight="1" x14ac:dyDescent="0.2">
      <c r="B9" s="5" t="s">
        <v>4</v>
      </c>
      <c r="C9" s="5" t="s">
        <v>3</v>
      </c>
      <c r="D9" s="24" t="s">
        <v>72</v>
      </c>
      <c r="E9" s="4" t="str">
        <f t="shared" si="2"/>
        <v>BrazilTotal15-19</v>
      </c>
      <c r="F9" s="6">
        <f>VLOOKUP(E9,'Appendix 1a. Person-years 2020'!$E$3:$F$1682,2,FALSE)</f>
        <v>15802313.590700001</v>
      </c>
      <c r="G9" s="17">
        <f>VLOOKUP(E9,'Appendix 2a. Deaths 2020'!$E$4:$G$1683,2,FALSE)</f>
        <v>16438</v>
      </c>
      <c r="H9" s="17">
        <f>VLOOKUP(E9,'Appendix 2a. Deaths 2020'!$E$4:$G$1683,3,FALSE)</f>
        <v>333</v>
      </c>
      <c r="I9" s="18">
        <f t="shared" si="3"/>
        <v>1.0402274265506359E-3</v>
      </c>
      <c r="J9" s="24">
        <v>5</v>
      </c>
      <c r="K9" s="5">
        <f>VLOOKUP(E9,'Appendix 3a. nax iIBGE 2020'!$E$5:$O$1935,11,FALSE)</f>
        <v>2.5</v>
      </c>
      <c r="L9" s="19">
        <f t="shared" si="4"/>
        <v>5.1876463028445226E-3</v>
      </c>
      <c r="M9" s="20">
        <f t="shared" si="14"/>
        <v>98589.129901528519</v>
      </c>
      <c r="N9" s="20">
        <f t="shared" si="15"/>
        <v>511.44553523432279</v>
      </c>
      <c r="O9" s="20">
        <f t="shared" si="5"/>
        <v>491667.03566955676</v>
      </c>
      <c r="P9" s="20">
        <f t="shared" si="0"/>
        <v>6057909.5349751581</v>
      </c>
      <c r="Q9" s="21">
        <f t="shared" si="6"/>
        <v>61.446018856499073</v>
      </c>
      <c r="R9" s="22">
        <f t="shared" si="7"/>
        <v>0.97974206107799</v>
      </c>
      <c r="S9" s="22">
        <f t="shared" si="8"/>
        <v>0.99481235369715548</v>
      </c>
      <c r="T9" s="22">
        <f t="shared" si="9"/>
        <v>0.99491717718123573</v>
      </c>
      <c r="U9" s="23">
        <f t="shared" si="16"/>
        <v>98610.650230449028</v>
      </c>
      <c r="V9" s="23">
        <f t="shared" si="17"/>
        <v>501.22046316450798</v>
      </c>
      <c r="W9" s="22">
        <f t="shared" si="10"/>
        <v>5.0828228187642654E-3</v>
      </c>
      <c r="X9" s="23">
        <f t="shared" ref="X9:X22" si="18">((-5/24)*V8+2.5*V9+(5/24)*V10)/V9</f>
        <v>2.7530476577550842</v>
      </c>
      <c r="Y9" s="23">
        <f t="shared" si="11"/>
        <v>491927.03265855653</v>
      </c>
      <c r="Z9" s="23">
        <f t="shared" si="1"/>
        <v>6249273.3725417163</v>
      </c>
      <c r="AA9" s="23">
        <f t="shared" si="12"/>
        <v>63.373209262259422</v>
      </c>
      <c r="AB9" s="25"/>
      <c r="AC9" s="24"/>
      <c r="AD9" s="25"/>
      <c r="AE9" s="24"/>
      <c r="AF9" s="23">
        <f t="shared" si="13"/>
        <v>1.9271904057603493</v>
      </c>
    </row>
    <row r="10" spans="1:32" s="26" customFormat="1" ht="15" customHeight="1" x14ac:dyDescent="0.2">
      <c r="B10" s="5" t="s">
        <v>4</v>
      </c>
      <c r="C10" s="5" t="s">
        <v>3</v>
      </c>
      <c r="D10" s="24" t="s">
        <v>73</v>
      </c>
      <c r="E10" s="4" t="str">
        <f t="shared" si="2"/>
        <v>BrazilTotal20-24</v>
      </c>
      <c r="F10" s="6">
        <f>VLOOKUP(E10,'Appendix 1a. Person-years 2020'!$E$3:$F$1682,2,FALSE)</f>
        <v>17235778.394699998</v>
      </c>
      <c r="G10" s="17">
        <f>VLOOKUP(E10,'Appendix 2a. Deaths 2020'!$E$4:$G$1683,2,FALSE)</f>
        <v>26515</v>
      </c>
      <c r="H10" s="17">
        <f>VLOOKUP(E10,'Appendix 2a. Deaths 2020'!$E$4:$G$1683,3,FALSE)</f>
        <v>682</v>
      </c>
      <c r="I10" s="18">
        <f t="shared" si="3"/>
        <v>1.538369744191731E-3</v>
      </c>
      <c r="J10" s="24">
        <v>5</v>
      </c>
      <c r="K10" s="5">
        <f>VLOOKUP(E10,'Appendix 3a. nax iIBGE 2020'!$E$5:$O$1935,11,FALSE)</f>
        <v>2.5</v>
      </c>
      <c r="L10" s="19">
        <f t="shared" si="4"/>
        <v>7.6623797878732289E-3</v>
      </c>
      <c r="M10" s="20">
        <f t="shared" si="14"/>
        <v>98077.684366294197</v>
      </c>
      <c r="N10" s="20">
        <f t="shared" si="15"/>
        <v>751.50846632970286</v>
      </c>
      <c r="O10" s="20">
        <f t="shared" si="5"/>
        <v>488509.65066564677</v>
      </c>
      <c r="P10" s="20">
        <f t="shared" si="0"/>
        <v>5566242.4993056012</v>
      </c>
      <c r="Q10" s="21">
        <f t="shared" si="6"/>
        <v>56.753404561604029</v>
      </c>
      <c r="R10" s="22">
        <f t="shared" si="7"/>
        <v>0.97427871016405809</v>
      </c>
      <c r="S10" s="22">
        <f t="shared" si="8"/>
        <v>0.99233762021212679</v>
      </c>
      <c r="T10" s="22">
        <f t="shared" si="9"/>
        <v>0.99253396891518431</v>
      </c>
      <c r="U10" s="23">
        <f t="shared" si="16"/>
        <v>98109.429767284513</v>
      </c>
      <c r="V10" s="23">
        <f t="shared" si="17"/>
        <v>732.48805235608836</v>
      </c>
      <c r="W10" s="22">
        <f t="shared" si="10"/>
        <v>7.4660310848156941E-3</v>
      </c>
      <c r="X10" s="23">
        <f t="shared" si="18"/>
        <v>2.5583621660588265</v>
      </c>
      <c r="Y10" s="23">
        <f t="shared" si="11"/>
        <v>488758.67829488008</v>
      </c>
      <c r="Z10" s="23">
        <f t="shared" si="1"/>
        <v>5757346.3398831598</v>
      </c>
      <c r="AA10" s="23">
        <f t="shared" si="12"/>
        <v>58.682904931152699</v>
      </c>
      <c r="AB10" s="25"/>
      <c r="AC10" s="24"/>
      <c r="AD10" s="25"/>
      <c r="AE10" s="24"/>
      <c r="AF10" s="23">
        <f t="shared" si="13"/>
        <v>1.9295003695486699</v>
      </c>
    </row>
    <row r="11" spans="1:32" s="26" customFormat="1" ht="15" customHeight="1" x14ac:dyDescent="0.2">
      <c r="B11" s="5" t="s">
        <v>4</v>
      </c>
      <c r="C11" s="5" t="s">
        <v>3</v>
      </c>
      <c r="D11" s="24" t="s">
        <v>74</v>
      </c>
      <c r="E11" s="4" t="str">
        <f t="shared" si="2"/>
        <v>BrazilTotal25-29</v>
      </c>
      <c r="F11" s="6">
        <f>VLOOKUP(E11,'Appendix 1a. Person-years 2020'!$E$3:$F$1682,2,FALSE)</f>
        <v>16985582.919399999</v>
      </c>
      <c r="G11" s="17">
        <f>VLOOKUP(E11,'Appendix 2a. Deaths 2020'!$E$4:$G$1683,2,FALSE)</f>
        <v>25847</v>
      </c>
      <c r="H11" s="17">
        <f>VLOOKUP(E11,'Appendix 2a. Deaths 2020'!$E$4:$G$1683,3,FALSE)</f>
        <v>1113</v>
      </c>
      <c r="I11" s="18">
        <f t="shared" si="3"/>
        <v>1.5217022649531196E-3</v>
      </c>
      <c r="J11" s="24">
        <v>5</v>
      </c>
      <c r="K11" s="5">
        <f>VLOOKUP(E11,'Appendix 3a. nax iIBGE 2020'!$E$5:$O$1935,11,FALSE)</f>
        <v>2.5</v>
      </c>
      <c r="L11" s="19">
        <f t="shared" si="4"/>
        <v>7.5796762982888047E-3</v>
      </c>
      <c r="M11" s="20">
        <f t="shared" si="14"/>
        <v>97326.175899964495</v>
      </c>
      <c r="N11" s="20">
        <f t="shared" si="15"/>
        <v>737.70090867204794</v>
      </c>
      <c r="O11" s="20">
        <f t="shared" si="5"/>
        <v>484786.62722814234</v>
      </c>
      <c r="P11" s="20">
        <f t="shared" si="0"/>
        <v>5077732.8486399548</v>
      </c>
      <c r="Q11" s="21">
        <f t="shared" si="6"/>
        <v>52.172324677166394</v>
      </c>
      <c r="R11" s="22">
        <f t="shared" si="7"/>
        <v>0.95693890973807405</v>
      </c>
      <c r="S11" s="22">
        <f t="shared" si="8"/>
        <v>0.99242032370171118</v>
      </c>
      <c r="T11" s="22">
        <f t="shared" si="9"/>
        <v>0.99274552599832544</v>
      </c>
      <c r="U11" s="23">
        <f t="shared" si="16"/>
        <v>97376.941714928427</v>
      </c>
      <c r="V11" s="23">
        <f t="shared" si="17"/>
        <v>706.41849203352729</v>
      </c>
      <c r="W11" s="22">
        <f t="shared" si="10"/>
        <v>7.254474001674561E-3</v>
      </c>
      <c r="X11" s="23">
        <f t="shared" si="18"/>
        <v>2.5113994807216309</v>
      </c>
      <c r="Y11" s="23">
        <f t="shared" si="11"/>
        <v>485126.71514853963</v>
      </c>
      <c r="Z11" s="23">
        <f t="shared" si="1"/>
        <v>5268587.6615882795</v>
      </c>
      <c r="AA11" s="23">
        <f t="shared" si="12"/>
        <v>54.105084517976557</v>
      </c>
      <c r="AB11" s="25"/>
      <c r="AC11" s="24"/>
      <c r="AD11" s="25"/>
      <c r="AE11" s="24"/>
      <c r="AF11" s="23">
        <f t="shared" si="13"/>
        <v>1.9327598408101636</v>
      </c>
    </row>
    <row r="12" spans="1:32" s="26" customFormat="1" ht="15" customHeight="1" x14ac:dyDescent="0.2">
      <c r="B12" s="5" t="s">
        <v>4</v>
      </c>
      <c r="C12" s="5" t="s">
        <v>3</v>
      </c>
      <c r="D12" s="24" t="s">
        <v>75</v>
      </c>
      <c r="E12" s="4" t="str">
        <f t="shared" si="2"/>
        <v>BrazilTotal30-34</v>
      </c>
      <c r="F12" s="6">
        <f>VLOOKUP(E12,'Appendix 1a. Person-years 2020'!$E$3:$F$1682,2,FALSE)</f>
        <v>17206387.0352</v>
      </c>
      <c r="G12" s="17">
        <f>VLOOKUP(E12,'Appendix 2a. Deaths 2020'!$E$4:$G$1683,2,FALSE)</f>
        <v>29699</v>
      </c>
      <c r="H12" s="17">
        <f>VLOOKUP(E12,'Appendix 2a. Deaths 2020'!$E$4:$G$1683,3,FALSE)</f>
        <v>2138</v>
      </c>
      <c r="I12" s="18">
        <f t="shared" si="3"/>
        <v>1.7260450982093576E-3</v>
      </c>
      <c r="J12" s="24">
        <v>5</v>
      </c>
      <c r="K12" s="5">
        <f>VLOOKUP(E12,'Appendix 3a. nax iIBGE 2020'!$E$5:$O$1935,11,FALSE)</f>
        <v>2.5</v>
      </c>
      <c r="L12" s="19">
        <f t="shared" si="4"/>
        <v>8.593145101096912E-3</v>
      </c>
      <c r="M12" s="20">
        <f t="shared" si="14"/>
        <v>96588.474991292445</v>
      </c>
      <c r="N12" s="20">
        <f t="shared" si="15"/>
        <v>829.99878069384624</v>
      </c>
      <c r="O12" s="20">
        <f t="shared" si="5"/>
        <v>480867.37800472759</v>
      </c>
      <c r="P12" s="20">
        <f t="shared" si="0"/>
        <v>4592946.2214118121</v>
      </c>
      <c r="Q12" s="21">
        <f t="shared" si="6"/>
        <v>47.551700364105251</v>
      </c>
      <c r="R12" s="22">
        <f t="shared" si="7"/>
        <v>0.92801104414290048</v>
      </c>
      <c r="S12" s="22">
        <f t="shared" si="8"/>
        <v>0.99140685489890312</v>
      </c>
      <c r="T12" s="22">
        <f t="shared" si="9"/>
        <v>0.99202299226530011</v>
      </c>
      <c r="U12" s="23">
        <f t="shared" si="16"/>
        <v>96670.523222894903</v>
      </c>
      <c r="V12" s="23">
        <f t="shared" si="17"/>
        <v>771.14151146651818</v>
      </c>
      <c r="W12" s="22">
        <f t="shared" si="10"/>
        <v>7.9770077346998924E-3</v>
      </c>
      <c r="X12" s="23">
        <f t="shared" si="18"/>
        <v>2.5674289970821249</v>
      </c>
      <c r="Y12" s="23">
        <f t="shared" si="11"/>
        <v>481476.75963453483</v>
      </c>
      <c r="Z12" s="23">
        <f t="shared" si="1"/>
        <v>4783460.9464397402</v>
      </c>
      <c r="AA12" s="23">
        <f t="shared" si="12"/>
        <v>49.482104647457334</v>
      </c>
      <c r="AB12" s="25"/>
      <c r="AC12" s="24"/>
      <c r="AD12" s="25"/>
      <c r="AE12" s="24"/>
      <c r="AF12" s="23">
        <f t="shared" si="13"/>
        <v>1.9304042833520825</v>
      </c>
    </row>
    <row r="13" spans="1:32" s="26" customFormat="1" ht="15" customHeight="1" x14ac:dyDescent="0.2">
      <c r="B13" s="5" t="s">
        <v>4</v>
      </c>
      <c r="C13" s="5" t="s">
        <v>3</v>
      </c>
      <c r="D13" s="24" t="s">
        <v>76</v>
      </c>
      <c r="E13" s="4" t="str">
        <f t="shared" si="2"/>
        <v>BrazilTotal35-39</v>
      </c>
      <c r="F13" s="6">
        <f>VLOOKUP(E13,'Appendix 1a. Person-years 2020'!$E$3:$F$1682,2,FALSE)</f>
        <v>17018576.664299998</v>
      </c>
      <c r="G13" s="17">
        <f>VLOOKUP(E13,'Appendix 2a. Deaths 2020'!$E$4:$G$1683,2,FALSE)</f>
        <v>37799</v>
      </c>
      <c r="H13" s="17">
        <f>VLOOKUP(E13,'Appendix 2a. Deaths 2020'!$E$4:$G$1683,3,FALSE)</f>
        <v>3698</v>
      </c>
      <c r="I13" s="18">
        <f t="shared" si="3"/>
        <v>2.2210435540882369E-3</v>
      </c>
      <c r="J13" s="24">
        <v>5</v>
      </c>
      <c r="K13" s="5">
        <f>VLOOKUP(E13,'Appendix 3a. nax iIBGE 2020'!$E$5:$O$1935,11,FALSE)</f>
        <v>2.5</v>
      </c>
      <c r="L13" s="19">
        <f t="shared" si="4"/>
        <v>1.1043895339054104E-2</v>
      </c>
      <c r="M13" s="20">
        <f t="shared" si="14"/>
        <v>95758.476210598601</v>
      </c>
      <c r="N13" s="20">
        <f t="shared" si="15"/>
        <v>1057.5465890971532</v>
      </c>
      <c r="O13" s="20">
        <f t="shared" si="5"/>
        <v>476148.51458025014</v>
      </c>
      <c r="P13" s="20">
        <f t="shared" si="0"/>
        <v>4112078.8434070847</v>
      </c>
      <c r="Q13" s="21">
        <f t="shared" si="6"/>
        <v>42.942191711191384</v>
      </c>
      <c r="R13" s="22">
        <f t="shared" si="7"/>
        <v>0.90216672398740705</v>
      </c>
      <c r="S13" s="22">
        <f t="shared" si="8"/>
        <v>0.98895610466094586</v>
      </c>
      <c r="T13" s="22">
        <f t="shared" si="9"/>
        <v>0.99003116069300801</v>
      </c>
      <c r="U13" s="23">
        <f t="shared" si="16"/>
        <v>95899.381711428388</v>
      </c>
      <c r="V13" s="23">
        <f t="shared" si="17"/>
        <v>956.00552592111649</v>
      </c>
      <c r="W13" s="22">
        <f t="shared" si="10"/>
        <v>9.9688393069919945E-3</v>
      </c>
      <c r="X13" s="23">
        <f t="shared" si="18"/>
        <v>2.6067379466493246</v>
      </c>
      <c r="Y13" s="23">
        <f t="shared" si="11"/>
        <v>477208.93680916139</v>
      </c>
      <c r="Z13" s="23">
        <f t="shared" si="1"/>
        <v>4301984.1868052054</v>
      </c>
      <c r="AA13" s="23">
        <f t="shared" si="12"/>
        <v>44.859352688532873</v>
      </c>
      <c r="AB13" s="25"/>
      <c r="AC13" s="24"/>
      <c r="AD13" s="25"/>
      <c r="AE13" s="24"/>
      <c r="AF13" s="23">
        <f t="shared" si="13"/>
        <v>1.9171609773414886</v>
      </c>
    </row>
    <row r="14" spans="1:32" s="26" customFormat="1" ht="15" customHeight="1" x14ac:dyDescent="0.2">
      <c r="B14" s="5" t="s">
        <v>4</v>
      </c>
      <c r="C14" s="5" t="s">
        <v>3</v>
      </c>
      <c r="D14" s="24" t="s">
        <v>77</v>
      </c>
      <c r="E14" s="4" t="str">
        <f t="shared" si="2"/>
        <v>BrazilTotal40-44</v>
      </c>
      <c r="F14" s="6">
        <f>VLOOKUP(E14,'Appendix 1a. Person-years 2020'!$E$3:$F$1682,2,FALSE)</f>
        <v>15586701.5452</v>
      </c>
      <c r="G14" s="17">
        <f>VLOOKUP(E14,'Appendix 2a. Deaths 2020'!$E$4:$G$1683,2,FALSE)</f>
        <v>47204</v>
      </c>
      <c r="H14" s="17">
        <f>VLOOKUP(E14,'Appendix 2a. Deaths 2020'!$E$4:$G$1683,3,FALSE)</f>
        <v>5526</v>
      </c>
      <c r="I14" s="18">
        <f t="shared" si="3"/>
        <v>3.0284791084959667E-3</v>
      </c>
      <c r="J14" s="24">
        <v>5</v>
      </c>
      <c r="K14" s="5">
        <f>VLOOKUP(E14,'Appendix 3a. nax iIBGE 2020'!$E$5:$O$1935,11,FALSE)</f>
        <v>2.5</v>
      </c>
      <c r="L14" s="19">
        <f t="shared" si="4"/>
        <v>1.5028610956699639E-2</v>
      </c>
      <c r="M14" s="20">
        <f t="shared" si="14"/>
        <v>94700.929621501447</v>
      </c>
      <c r="N14" s="20">
        <f t="shared" si="15"/>
        <v>1423.2234285193381</v>
      </c>
      <c r="O14" s="20">
        <f t="shared" si="5"/>
        <v>469946.58953620889</v>
      </c>
      <c r="P14" s="20">
        <f t="shared" si="0"/>
        <v>3635930.3288268344</v>
      </c>
      <c r="Q14" s="21">
        <f t="shared" si="6"/>
        <v>38.393818765653506</v>
      </c>
      <c r="R14" s="22">
        <f t="shared" si="7"/>
        <v>0.8829336496907042</v>
      </c>
      <c r="S14" s="22">
        <f t="shared" si="8"/>
        <v>0.98497138904330039</v>
      </c>
      <c r="T14" s="22">
        <f t="shared" si="9"/>
        <v>0.98671899522775042</v>
      </c>
      <c r="U14" s="23">
        <f t="shared" si="16"/>
        <v>94943.376185507266</v>
      </c>
      <c r="V14" s="23">
        <f t="shared" si="17"/>
        <v>1260.9434322132095</v>
      </c>
      <c r="W14" s="22">
        <f t="shared" si="10"/>
        <v>1.3281004772249583E-2</v>
      </c>
      <c r="X14" s="23">
        <f t="shared" si="18"/>
        <v>2.6278019808935662</v>
      </c>
      <c r="Y14" s="23">
        <f t="shared" si="11"/>
        <v>471725.6734154349</v>
      </c>
      <c r="Z14" s="23">
        <f t="shared" si="1"/>
        <v>3824775.2499960437</v>
      </c>
      <c r="AA14" s="23">
        <f t="shared" si="12"/>
        <v>40.284803465624819</v>
      </c>
      <c r="AB14" s="25"/>
      <c r="AC14" s="24"/>
      <c r="AD14" s="25"/>
      <c r="AE14" s="24"/>
      <c r="AF14" s="23">
        <f t="shared" si="13"/>
        <v>1.8909846999713125</v>
      </c>
    </row>
    <row r="15" spans="1:32" s="26" customFormat="1" ht="15" customHeight="1" x14ac:dyDescent="0.2">
      <c r="B15" s="5" t="s">
        <v>4</v>
      </c>
      <c r="C15" s="5" t="s">
        <v>3</v>
      </c>
      <c r="D15" s="24" t="s">
        <v>78</v>
      </c>
      <c r="E15" s="4" t="str">
        <f t="shared" si="2"/>
        <v>BrazilTotal45-49</v>
      </c>
      <c r="F15" s="6">
        <f>VLOOKUP(E15,'Appendix 1a. Person-years 2020'!$E$3:$F$1682,2,FALSE)</f>
        <v>13641049.020199999</v>
      </c>
      <c r="G15" s="17">
        <f>VLOOKUP(E15,'Appendix 2a. Deaths 2020'!$E$4:$G$1683,2,FALSE)</f>
        <v>58383</v>
      </c>
      <c r="H15" s="17">
        <f>VLOOKUP(E15,'Appendix 2a. Deaths 2020'!$E$4:$G$1683,3,FALSE)</f>
        <v>7547</v>
      </c>
      <c r="I15" s="18">
        <f t="shared" si="3"/>
        <v>4.2799494315682775E-3</v>
      </c>
      <c r="J15" s="24">
        <v>5</v>
      </c>
      <c r="K15" s="5">
        <f>VLOOKUP(E15,'Appendix 3a. nax iIBGE 2020'!$E$5:$O$1935,11,FALSE)</f>
        <v>2.5</v>
      </c>
      <c r="L15" s="19">
        <f t="shared" si="4"/>
        <v>2.1173196630631996E-2</v>
      </c>
      <c r="M15" s="20">
        <f t="shared" si="14"/>
        <v>93277.706192982107</v>
      </c>
      <c r="N15" s="20">
        <f t="shared" si="15"/>
        <v>1974.9872144783301</v>
      </c>
      <c r="O15" s="20">
        <f t="shared" si="5"/>
        <v>461451.06292871473</v>
      </c>
      <c r="P15" s="20">
        <f t="shared" si="0"/>
        <v>3165983.7392906258</v>
      </c>
      <c r="Q15" s="21">
        <f t="shared" si="6"/>
        <v>33.941483646055005</v>
      </c>
      <c r="R15" s="22">
        <f t="shared" si="7"/>
        <v>0.87073291882911119</v>
      </c>
      <c r="S15" s="22">
        <f t="shared" si="8"/>
        <v>0.978826803369368</v>
      </c>
      <c r="T15" s="22">
        <f t="shared" si="9"/>
        <v>0.98153836740184475</v>
      </c>
      <c r="U15" s="23">
        <f t="shared" si="16"/>
        <v>93682.432753294052</v>
      </c>
      <c r="V15" s="23">
        <f t="shared" si="17"/>
        <v>1729.5306543927009</v>
      </c>
      <c r="W15" s="22">
        <f t="shared" si="10"/>
        <v>1.8461632598155253E-2</v>
      </c>
      <c r="X15" s="23">
        <f t="shared" si="18"/>
        <v>2.6432869279238678</v>
      </c>
      <c r="Y15" s="23">
        <f t="shared" si="11"/>
        <v>464336.15626470657</v>
      </c>
      <c r="Z15" s="23">
        <f t="shared" si="1"/>
        <v>3353049.5765806087</v>
      </c>
      <c r="AA15" s="23">
        <f t="shared" si="12"/>
        <v>35.791657817113091</v>
      </c>
      <c r="AB15" s="25"/>
      <c r="AC15" s="24"/>
      <c r="AD15" s="25"/>
      <c r="AE15" s="24"/>
      <c r="AF15" s="23">
        <f t="shared" si="13"/>
        <v>1.8501741710580859</v>
      </c>
    </row>
    <row r="16" spans="1:32" s="26" customFormat="1" ht="15" customHeight="1" x14ac:dyDescent="0.2">
      <c r="B16" s="5" t="s">
        <v>4</v>
      </c>
      <c r="C16" s="5" t="s">
        <v>3</v>
      </c>
      <c r="D16" s="24" t="s">
        <v>79</v>
      </c>
      <c r="E16" s="4" t="str">
        <f t="shared" si="2"/>
        <v>BrazilTotal50-54</v>
      </c>
      <c r="F16" s="6">
        <f>VLOOKUP(E16,'Appendix 1a. Person-years 2020'!$E$3:$F$1682,2,FALSE)</f>
        <v>12608215.954399999</v>
      </c>
      <c r="G16" s="17">
        <f>VLOOKUP(E16,'Appendix 2a. Deaths 2020'!$E$4:$G$1683,2,FALSE)</f>
        <v>78702</v>
      </c>
      <c r="H16" s="17">
        <f>VLOOKUP(E16,'Appendix 2a. Deaths 2020'!$E$4:$G$1683,3,FALSE)</f>
        <v>10596</v>
      </c>
      <c r="I16" s="18">
        <f t="shared" si="3"/>
        <v>6.2421202400593937E-3</v>
      </c>
      <c r="J16" s="24">
        <v>5</v>
      </c>
      <c r="K16" s="5">
        <f>VLOOKUP(E16,'Appendix 3a. nax iIBGE 2020'!$E$5:$O$1935,11,FALSE)</f>
        <v>2.5</v>
      </c>
      <c r="L16" s="19">
        <f t="shared" si="4"/>
        <v>3.0731034174254296E-2</v>
      </c>
      <c r="M16" s="20">
        <f t="shared" si="14"/>
        <v>91302.718978503777</v>
      </c>
      <c r="N16" s="20">
        <f t="shared" si="15"/>
        <v>2805.8269771307359</v>
      </c>
      <c r="O16" s="20">
        <f t="shared" si="5"/>
        <v>449499.02744969202</v>
      </c>
      <c r="P16" s="20">
        <f t="shared" si="0"/>
        <v>2704532.676361911</v>
      </c>
      <c r="Q16" s="21">
        <f t="shared" si="6"/>
        <v>29.621600611901421</v>
      </c>
      <c r="R16" s="22">
        <f t="shared" si="7"/>
        <v>0.86536555614850952</v>
      </c>
      <c r="S16" s="22">
        <f t="shared" si="8"/>
        <v>0.96926896582574573</v>
      </c>
      <c r="T16" s="22">
        <f t="shared" si="9"/>
        <v>0.97335075652289493</v>
      </c>
      <c r="U16" s="23">
        <f t="shared" si="16"/>
        <v>91952.902098901352</v>
      </c>
      <c r="V16" s="23">
        <f t="shared" si="17"/>
        <v>2450.4752764600275</v>
      </c>
      <c r="W16" s="22">
        <f t="shared" si="10"/>
        <v>2.6649243477105067E-2</v>
      </c>
      <c r="X16" s="23">
        <f t="shared" si="18"/>
        <v>2.6478209910965824</v>
      </c>
      <c r="Y16" s="23">
        <f t="shared" si="11"/>
        <v>454000.5539873807</v>
      </c>
      <c r="Z16" s="23">
        <f t="shared" si="1"/>
        <v>2888713.4203159022</v>
      </c>
      <c r="AA16" s="23">
        <f t="shared" si="12"/>
        <v>31.415141386281668</v>
      </c>
      <c r="AB16" s="25"/>
      <c r="AC16" s="24"/>
      <c r="AD16" s="25"/>
      <c r="AE16" s="24"/>
      <c r="AF16" s="23">
        <f t="shared" si="13"/>
        <v>1.7935407743802472</v>
      </c>
    </row>
    <row r="17" spans="2:32" s="26" customFormat="1" ht="15" customHeight="1" x14ac:dyDescent="0.2">
      <c r="B17" s="5" t="s">
        <v>4</v>
      </c>
      <c r="C17" s="5" t="s">
        <v>3</v>
      </c>
      <c r="D17" s="24" t="s">
        <v>80</v>
      </c>
      <c r="E17" s="4" t="str">
        <f t="shared" si="2"/>
        <v>BrazilTotal55-59</v>
      </c>
      <c r="F17" s="6">
        <f>VLOOKUP(E17,'Appendix 1a. Person-years 2020'!$E$3:$F$1682,2,FALSE)</f>
        <v>11242852.5167</v>
      </c>
      <c r="G17" s="17">
        <f>VLOOKUP(E17,'Appendix 2a. Deaths 2020'!$E$4:$G$1683,2,FALSE)</f>
        <v>103955</v>
      </c>
      <c r="H17" s="17">
        <f>VLOOKUP(E17,'Appendix 2a. Deaths 2020'!$E$4:$G$1683,3,FALSE)</f>
        <v>15105</v>
      </c>
      <c r="I17" s="18">
        <f t="shared" si="3"/>
        <v>9.2463189253426999E-3</v>
      </c>
      <c r="J17" s="24">
        <v>5</v>
      </c>
      <c r="K17" s="5">
        <f>VLOOKUP(E17,'Appendix 3a. nax iIBGE 2020'!$E$5:$O$1935,11,FALSE)</f>
        <v>2.5</v>
      </c>
      <c r="L17" s="19">
        <f t="shared" si="4"/>
        <v>4.5187059713196705E-2</v>
      </c>
      <c r="M17" s="20">
        <f t="shared" si="14"/>
        <v>88496.892001373039</v>
      </c>
      <c r="N17" s="20">
        <f t="shared" si="15"/>
        <v>3998.9143432983633</v>
      </c>
      <c r="O17" s="20">
        <f t="shared" si="5"/>
        <v>432487.17414861929</v>
      </c>
      <c r="P17" s="20">
        <f t="shared" si="0"/>
        <v>2255033.6489122189</v>
      </c>
      <c r="Q17" s="21">
        <f t="shared" si="6"/>
        <v>25.481501077769284</v>
      </c>
      <c r="R17" s="22">
        <f t="shared" si="7"/>
        <v>0.8546967437833678</v>
      </c>
      <c r="S17" s="22">
        <f t="shared" si="8"/>
        <v>0.9548129402868033</v>
      </c>
      <c r="T17" s="22">
        <f t="shared" si="9"/>
        <v>0.9612497352212771</v>
      </c>
      <c r="U17" s="23">
        <f t="shared" si="16"/>
        <v>89502.426822441324</v>
      </c>
      <c r="V17" s="23">
        <f t="shared" si="17"/>
        <v>3468.2427377078716</v>
      </c>
      <c r="W17" s="22">
        <f t="shared" si="10"/>
        <v>3.8750264778722898E-2</v>
      </c>
      <c r="X17" s="23">
        <f t="shared" si="18"/>
        <v>2.6487590687392579</v>
      </c>
      <c r="Y17" s="23">
        <f t="shared" si="11"/>
        <v>439357.45982776012</v>
      </c>
      <c r="Z17" s="23">
        <f t="shared" si="1"/>
        <v>2434712.8663285216</v>
      </c>
      <c r="AA17" s="23">
        <f t="shared" si="12"/>
        <v>27.202758101281514</v>
      </c>
      <c r="AB17" s="25"/>
      <c r="AC17" s="24"/>
      <c r="AD17" s="25"/>
      <c r="AE17" s="24"/>
      <c r="AF17" s="23">
        <f t="shared" si="13"/>
        <v>1.72125702351223</v>
      </c>
    </row>
    <row r="18" spans="2:32" s="26" customFormat="1" ht="15" customHeight="1" x14ac:dyDescent="0.2">
      <c r="B18" s="5" t="s">
        <v>4</v>
      </c>
      <c r="C18" s="5" t="s">
        <v>3</v>
      </c>
      <c r="D18" s="24" t="s">
        <v>81</v>
      </c>
      <c r="E18" s="4" t="str">
        <f t="shared" si="2"/>
        <v>BrazilTotal60-64</v>
      </c>
      <c r="F18" s="6">
        <f>VLOOKUP(E18,'Appendix 1a. Person-years 2020'!$E$3:$F$1682,2,FALSE)</f>
        <v>9366314.1719000004</v>
      </c>
      <c r="G18" s="17">
        <f>VLOOKUP(E18,'Appendix 2a. Deaths 2020'!$E$4:$G$1683,2,FALSE)</f>
        <v>131126</v>
      </c>
      <c r="H18" s="17">
        <f>VLOOKUP(E18,'Appendix 2a. Deaths 2020'!$E$4:$G$1683,3,FALSE)</f>
        <v>20700</v>
      </c>
      <c r="I18" s="18">
        <f t="shared" si="3"/>
        <v>1.3999743932719319E-2</v>
      </c>
      <c r="J18" s="24">
        <v>5</v>
      </c>
      <c r="K18" s="5">
        <f>VLOOKUP(E18,'Appendix 3a. nax iIBGE 2020'!$E$5:$O$1935,11,FALSE)</f>
        <v>2.5</v>
      </c>
      <c r="L18" s="19">
        <f t="shared" si="4"/>
        <v>6.7631655033073987E-2</v>
      </c>
      <c r="M18" s="20">
        <f t="shared" si="14"/>
        <v>84497.977658074669</v>
      </c>
      <c r="N18" s="20">
        <f t="shared" si="15"/>
        <v>5714.7380759632988</v>
      </c>
      <c r="O18" s="20">
        <f t="shared" si="5"/>
        <v>408203.04310046509</v>
      </c>
      <c r="P18" s="20">
        <f t="shared" si="0"/>
        <v>1822546.4747635997</v>
      </c>
      <c r="Q18" s="21">
        <f t="shared" si="6"/>
        <v>21.569113548949371</v>
      </c>
      <c r="R18" s="22">
        <f t="shared" si="7"/>
        <v>0.84213657093177552</v>
      </c>
      <c r="S18" s="22">
        <f t="shared" si="8"/>
        <v>0.932368344966926</v>
      </c>
      <c r="T18" s="22">
        <f t="shared" si="9"/>
        <v>0.94273262871001917</v>
      </c>
      <c r="U18" s="23">
        <f t="shared" si="16"/>
        <v>86034.184084733453</v>
      </c>
      <c r="V18" s="23">
        <f t="shared" si="17"/>
        <v>4926.95156361099</v>
      </c>
      <c r="W18" s="22">
        <f t="shared" si="10"/>
        <v>5.7267371289980828E-2</v>
      </c>
      <c r="X18" s="23">
        <f t="shared" si="18"/>
        <v>2.6389047984939178</v>
      </c>
      <c r="Y18" s="23">
        <f t="shared" si="11"/>
        <v>418537.91872877243</v>
      </c>
      <c r="Z18" s="23">
        <f t="shared" si="1"/>
        <v>1995355.4065007614</v>
      </c>
      <c r="AA18" s="23">
        <f t="shared" si="12"/>
        <v>23.192588245337149</v>
      </c>
      <c r="AB18" s="25"/>
      <c r="AC18" s="24"/>
      <c r="AD18" s="25"/>
      <c r="AE18" s="24"/>
      <c r="AF18" s="23">
        <f t="shared" si="13"/>
        <v>1.6234746963877775</v>
      </c>
    </row>
    <row r="19" spans="2:32" s="26" customFormat="1" ht="15" customHeight="1" x14ac:dyDescent="0.2">
      <c r="B19" s="5" t="s">
        <v>4</v>
      </c>
      <c r="C19" s="5" t="s">
        <v>3</v>
      </c>
      <c r="D19" s="24" t="s">
        <v>82</v>
      </c>
      <c r="E19" s="4" t="str">
        <f t="shared" si="2"/>
        <v>BrazilTotal65-69</v>
      </c>
      <c r="F19" s="6">
        <f>VLOOKUP(E19,'Appendix 1a. Person-years 2020'!$E$3:$F$1682,2,FALSE)</f>
        <v>7331951.7984999996</v>
      </c>
      <c r="G19" s="17">
        <f>VLOOKUP(E19,'Appendix 2a. Deaths 2020'!$E$4:$G$1683,2,FALSE)</f>
        <v>152890</v>
      </c>
      <c r="H19" s="17">
        <f>VLOOKUP(E19,'Appendix 2a. Deaths 2020'!$E$4:$G$1683,3,FALSE)</f>
        <v>25525</v>
      </c>
      <c r="I19" s="18">
        <f t="shared" si="3"/>
        <v>2.08525648015415E-2</v>
      </c>
      <c r="J19" s="24">
        <v>5</v>
      </c>
      <c r="K19" s="5">
        <f>VLOOKUP(E19,'Appendix 3a. nax iIBGE 2020'!$E$5:$O$1935,11,FALSE)</f>
        <v>2.5</v>
      </c>
      <c r="L19" s="19">
        <f t="shared" si="4"/>
        <v>9.9096769489214337E-2</v>
      </c>
      <c r="M19" s="20">
        <f t="shared" si="14"/>
        <v>78783.239582111375</v>
      </c>
      <c r="N19" s="20">
        <f t="shared" si="15"/>
        <v>7807.1645324820374</v>
      </c>
      <c r="O19" s="20">
        <f t="shared" si="5"/>
        <v>374398.28657935176</v>
      </c>
      <c r="P19" s="20">
        <f t="shared" si="0"/>
        <v>1414343.4316631346</v>
      </c>
      <c r="Q19" s="21">
        <f t="shared" si="6"/>
        <v>17.952339090969257</v>
      </c>
      <c r="R19" s="22">
        <f t="shared" si="7"/>
        <v>0.83304990516057298</v>
      </c>
      <c r="S19" s="22">
        <f t="shared" si="8"/>
        <v>0.90090323051078569</v>
      </c>
      <c r="T19" s="22">
        <f t="shared" si="9"/>
        <v>0.91673673042923765</v>
      </c>
      <c r="U19" s="23">
        <f t="shared" si="16"/>
        <v>81107.232521122467</v>
      </c>
      <c r="V19" s="23">
        <f t="shared" si="17"/>
        <v>6753.2533655447232</v>
      </c>
      <c r="W19" s="22">
        <f t="shared" si="10"/>
        <v>8.3263269570762355E-2</v>
      </c>
      <c r="X19" s="23">
        <f t="shared" si="18"/>
        <v>2.6231187845102819</v>
      </c>
      <c r="Y19" s="23">
        <f t="shared" si="11"/>
        <v>389484.48153760633</v>
      </c>
      <c r="Z19" s="23">
        <f t="shared" si="1"/>
        <v>1576817.4877719891</v>
      </c>
      <c r="AA19" s="23">
        <f t="shared" si="12"/>
        <v>19.441145243876299</v>
      </c>
      <c r="AB19" s="25"/>
      <c r="AC19" s="24"/>
      <c r="AD19" s="25"/>
      <c r="AE19" s="24"/>
      <c r="AF19" s="23">
        <f t="shared" si="13"/>
        <v>1.488806152907042</v>
      </c>
    </row>
    <row r="20" spans="2:32" s="26" customFormat="1" ht="15" customHeight="1" x14ac:dyDescent="0.2">
      <c r="B20" s="5" t="s">
        <v>4</v>
      </c>
      <c r="C20" s="5" t="s">
        <v>3</v>
      </c>
      <c r="D20" s="42" t="s">
        <v>19</v>
      </c>
      <c r="E20" s="4" t="str">
        <f t="shared" si="2"/>
        <v>BrazilTotal70-74</v>
      </c>
      <c r="F20" s="6">
        <f>VLOOKUP(E20,'Appendix 1a. Person-years 2020'!$E$3:$F$1682,2,FALSE)</f>
        <v>5392264.9999000002</v>
      </c>
      <c r="G20" s="17">
        <f>VLOOKUP(E20,'Appendix 2a. Deaths 2020'!$E$4:$G$1683,2,FALSE)</f>
        <v>165005</v>
      </c>
      <c r="H20" s="17">
        <f>VLOOKUP(E20,'Appendix 2a. Deaths 2020'!$E$4:$G$1683,3,FALSE)</f>
        <v>27487</v>
      </c>
      <c r="I20" s="18">
        <f t="shared" si="3"/>
        <v>3.0600313597914795E-2</v>
      </c>
      <c r="J20" s="24">
        <v>5</v>
      </c>
      <c r="K20" s="5">
        <f>VLOOKUP(E20,'Appendix 3a. nax iIBGE 2020'!$E$5:$O$1935,11,FALSE)</f>
        <v>2.5</v>
      </c>
      <c r="L20" s="19">
        <f t="shared" si="4"/>
        <v>0.14212861733532642</v>
      </c>
      <c r="M20" s="20">
        <f t="shared" si="14"/>
        <v>70976.075049629333</v>
      </c>
      <c r="N20" s="20">
        <f t="shared" si="15"/>
        <v>10087.731410692177</v>
      </c>
      <c r="O20" s="20">
        <f t="shared" si="5"/>
        <v>329661.04672141618</v>
      </c>
      <c r="P20" s="20">
        <f t="shared" si="0"/>
        <v>1039945.1450837828</v>
      </c>
      <c r="Q20" s="21">
        <f t="shared" si="6"/>
        <v>14.652052038051009</v>
      </c>
      <c r="R20" s="22">
        <f t="shared" si="7"/>
        <v>0.83341716917669162</v>
      </c>
      <c r="S20" s="22">
        <f t="shared" si="8"/>
        <v>0.85787138266467355</v>
      </c>
      <c r="T20" s="22">
        <f t="shared" si="9"/>
        <v>0.88006125664022372</v>
      </c>
      <c r="U20" s="23">
        <f t="shared" si="16"/>
        <v>74353.979155577748</v>
      </c>
      <c r="V20" s="23">
        <f t="shared" si="17"/>
        <v>8917.9228237189946</v>
      </c>
      <c r="W20" s="22">
        <f t="shared" si="10"/>
        <v>0.11993874335977628</v>
      </c>
      <c r="X20" s="23">
        <f t="shared" si="18"/>
        <v>2.6148751328648379</v>
      </c>
      <c r="Y20" s="23">
        <f t="shared" si="11"/>
        <v>350499.5362878443</v>
      </c>
      <c r="Z20" s="23">
        <f t="shared" si="1"/>
        <v>1187333.0062343827</v>
      </c>
      <c r="AA20" s="23">
        <f t="shared" si="12"/>
        <v>15.968654532261352</v>
      </c>
      <c r="AB20" s="25"/>
      <c r="AC20" s="24"/>
      <c r="AD20" s="25"/>
      <c r="AE20" s="24"/>
      <c r="AF20" s="23">
        <f t="shared" si="13"/>
        <v>1.3166024942103434</v>
      </c>
    </row>
    <row r="21" spans="2:32" s="26" customFormat="1" ht="15" customHeight="1" x14ac:dyDescent="0.2">
      <c r="B21" s="5" t="s">
        <v>4</v>
      </c>
      <c r="C21" s="5" t="s">
        <v>3</v>
      </c>
      <c r="D21" s="42" t="s">
        <v>20</v>
      </c>
      <c r="E21" s="4" t="str">
        <f t="shared" si="2"/>
        <v>BrazilTotal75-79</v>
      </c>
      <c r="F21" s="6">
        <f>VLOOKUP(E21,'Appendix 1a. Person-years 2020'!$E$3:$F$1682,2,FALSE)</f>
        <v>3601965.2848999999</v>
      </c>
      <c r="G21" s="17">
        <f>VLOOKUP(E21,'Appendix 2a. Deaths 2020'!$E$4:$G$1683,2,FALSE)</f>
        <v>167211</v>
      </c>
      <c r="H21" s="17">
        <f>VLOOKUP(E21,'Appendix 2a. Deaths 2020'!$E$4:$G$1683,3,FALSE)</f>
        <v>26333</v>
      </c>
      <c r="I21" s="18">
        <f t="shared" si="3"/>
        <v>4.6422157565197693E-2</v>
      </c>
      <c r="J21" s="24">
        <v>5</v>
      </c>
      <c r="K21" s="5">
        <f>VLOOKUP(E21,'Appendix 3a. nax iIBGE 2020'!$E$5:$O$1935,11,FALSE)</f>
        <v>2.5</v>
      </c>
      <c r="L21" s="19">
        <f t="shared" si="4"/>
        <v>0.20797425386941271</v>
      </c>
      <c r="M21" s="20">
        <f t="shared" si="14"/>
        <v>60888.343638937156</v>
      </c>
      <c r="N21" s="20">
        <f t="shared" si="15"/>
        <v>12663.207837652357</v>
      </c>
      <c r="O21" s="20">
        <f t="shared" si="5"/>
        <v>272783.6986005549</v>
      </c>
      <c r="P21" s="20">
        <f t="shared" si="0"/>
        <v>710284.09836236667</v>
      </c>
      <c r="Q21" s="21">
        <f t="shared" si="6"/>
        <v>11.665354251945047</v>
      </c>
      <c r="R21" s="22">
        <f t="shared" si="7"/>
        <v>0.84251634162824218</v>
      </c>
      <c r="S21" s="22">
        <f t="shared" si="8"/>
        <v>0.79202574613058729</v>
      </c>
      <c r="T21" s="22">
        <f t="shared" si="9"/>
        <v>0.82164876136831744</v>
      </c>
      <c r="U21" s="23">
        <f t="shared" si="16"/>
        <v>65436.056331858752</v>
      </c>
      <c r="V21" s="23">
        <f t="shared" si="17"/>
        <v>11670.601697959562</v>
      </c>
      <c r="W21" s="22">
        <f t="shared" si="10"/>
        <v>0.17835123863168256</v>
      </c>
      <c r="X21" s="23">
        <f t="shared" si="18"/>
        <v>2.6023720767202603</v>
      </c>
      <c r="Y21" s="23">
        <f t="shared" si="11"/>
        <v>299198.52114679001</v>
      </c>
      <c r="Z21" s="23">
        <f t="shared" si="1"/>
        <v>836833.46994653856</v>
      </c>
      <c r="AA21" s="23">
        <f t="shared" si="12"/>
        <v>12.788568212340614</v>
      </c>
      <c r="AB21" s="25"/>
      <c r="AC21" s="24"/>
      <c r="AD21" s="25"/>
      <c r="AE21" s="24"/>
      <c r="AF21" s="23">
        <f t="shared" si="13"/>
        <v>1.1232139603955673</v>
      </c>
    </row>
    <row r="22" spans="2:32" s="26" customFormat="1" ht="15" customHeight="1" x14ac:dyDescent="0.2">
      <c r="B22" s="5" t="s">
        <v>4</v>
      </c>
      <c r="C22" s="5" t="s">
        <v>3</v>
      </c>
      <c r="D22" s="42" t="s">
        <v>21</v>
      </c>
      <c r="E22" s="4" t="str">
        <f t="shared" si="2"/>
        <v>BrazilTotal80-84</v>
      </c>
      <c r="F22" s="6">
        <f>VLOOKUP(E22,'Appendix 1a. Person-years 2020'!$E$3:$F$1682,2,FALSE)</f>
        <v>2355974.0262000002</v>
      </c>
      <c r="G22" s="17">
        <f>VLOOKUP(E22,'Appendix 2a. Deaths 2020'!$E$4:$G$1683,2,FALSE)</f>
        <v>173065</v>
      </c>
      <c r="H22" s="17">
        <f>VLOOKUP(E22,'Appendix 2a. Deaths 2020'!$E$4:$G$1683,3,FALSE)</f>
        <v>24840</v>
      </c>
      <c r="I22" s="18">
        <f t="shared" si="3"/>
        <v>7.3457940569548699E-2</v>
      </c>
      <c r="J22" s="24">
        <v>5</v>
      </c>
      <c r="K22" s="5">
        <f>VLOOKUP(E22,'Appendix 3a. nax iIBGE 2020'!$E$5:$O$1935,11,FALSE)</f>
        <v>2.5</v>
      </c>
      <c r="L22" s="19">
        <f t="shared" si="4"/>
        <v>0.31030397539085341</v>
      </c>
      <c r="M22" s="20">
        <f t="shared" si="14"/>
        <v>48225.1358012848</v>
      </c>
      <c r="N22" s="20">
        <f t="shared" si="15"/>
        <v>14964.451352902443</v>
      </c>
      <c r="O22" s="20">
        <f t="shared" si="5"/>
        <v>203714.5506241679</v>
      </c>
      <c r="P22" s="20">
        <f t="shared" si="0"/>
        <v>437500.39976181171</v>
      </c>
      <c r="Q22" s="21">
        <f t="shared" si="6"/>
        <v>9.0720408038779627</v>
      </c>
      <c r="R22" s="22">
        <f t="shared" si="7"/>
        <v>0.85647011238551984</v>
      </c>
      <c r="S22" s="22">
        <f t="shared" si="8"/>
        <v>0.68969602460914659</v>
      </c>
      <c r="T22" s="22">
        <f t="shared" si="9"/>
        <v>0.72747012298158809</v>
      </c>
      <c r="U22" s="23">
        <f t="shared" si="16"/>
        <v>53765.454633899193</v>
      </c>
      <c r="V22" s="23">
        <f t="shared" si="17"/>
        <v>14652.692739215552</v>
      </c>
      <c r="W22" s="22">
        <f t="shared" si="10"/>
        <v>0.27252987701841191</v>
      </c>
      <c r="X22" s="23">
        <f t="shared" si="18"/>
        <v>2.5552508244705918</v>
      </c>
      <c r="Y22" s="23">
        <f t="shared" si="11"/>
        <v>233005.11467601301</v>
      </c>
      <c r="Z22" s="23">
        <f t="shared" si="1"/>
        <v>537634.94879974856</v>
      </c>
      <c r="AA22" s="23">
        <f t="shared" si="12"/>
        <v>9.999635499422876</v>
      </c>
      <c r="AB22" s="25"/>
      <c r="AC22" s="24"/>
      <c r="AD22" s="25"/>
      <c r="AE22" s="24"/>
      <c r="AF22" s="23">
        <f t="shared" si="13"/>
        <v>0.92759469554491325</v>
      </c>
    </row>
    <row r="23" spans="2:32" s="26" customFormat="1" ht="15" customHeight="1" x14ac:dyDescent="0.2">
      <c r="B23" s="5" t="s">
        <v>4</v>
      </c>
      <c r="C23" s="5" t="s">
        <v>3</v>
      </c>
      <c r="D23" s="42" t="s">
        <v>22</v>
      </c>
      <c r="E23" s="4" t="str">
        <f t="shared" si="2"/>
        <v>BrazilTotal85-89</v>
      </c>
      <c r="F23" s="6">
        <f>VLOOKUP(E23,'Appendix 1a. Person-years 2020'!$E$3:$F$1682,2,FALSE)</f>
        <v>1251358.3528</v>
      </c>
      <c r="G23" s="17">
        <f>VLOOKUP(E23,'Appendix 2a. Deaths 2020'!$E$4:$G$1683,2,FALSE)</f>
        <v>141718</v>
      </c>
      <c r="H23" s="17">
        <f>VLOOKUP(E23,'Appendix 2a. Deaths 2020'!$E$4:$G$1683,3,FALSE)</f>
        <v>18282</v>
      </c>
      <c r="I23" s="18">
        <f t="shared" si="3"/>
        <v>0.11325133178908844</v>
      </c>
      <c r="J23" s="24">
        <v>5</v>
      </c>
      <c r="K23" s="5">
        <f>VLOOKUP(E23,'Appendix 3a. nax iIBGE 2020'!$E$5:$O$1935,11,FALSE)</f>
        <v>2.5</v>
      </c>
      <c r="L23" s="19">
        <f t="shared" si="4"/>
        <v>0.44130945123636645</v>
      </c>
      <c r="M23" s="20">
        <f t="shared" si="14"/>
        <v>33260.684448382359</v>
      </c>
      <c r="N23" s="20">
        <f t="shared" si="15"/>
        <v>14678.254401661567</v>
      </c>
      <c r="O23" s="20">
        <f t="shared" si="5"/>
        <v>129607.78623775789</v>
      </c>
      <c r="P23" s="20">
        <f t="shared" si="0"/>
        <v>233785.84913764382</v>
      </c>
      <c r="Q23" s="21">
        <f t="shared" si="6"/>
        <v>7.0288947150338652</v>
      </c>
      <c r="R23" s="22">
        <f t="shared" si="7"/>
        <v>0.87099733273119861</v>
      </c>
      <c r="S23" s="22">
        <f t="shared" si="8"/>
        <v>0.55869054876363355</v>
      </c>
      <c r="T23" s="22">
        <f t="shared" si="9"/>
        <v>0.60226399143798492</v>
      </c>
      <c r="U23" s="23">
        <f t="shared" si="16"/>
        <v>39112.761894683645</v>
      </c>
      <c r="V23" s="23">
        <f t="shared" si="17"/>
        <v>15556.553799827951</v>
      </c>
      <c r="W23" s="22">
        <f t="shared" si="10"/>
        <v>0.39773600856201508</v>
      </c>
      <c r="X23" s="23">
        <f>J23+R23*(L23/W23)*(K23-J23)</f>
        <v>2.583954264502986</v>
      </c>
      <c r="Y23" s="23">
        <f t="shared" si="11"/>
        <v>157978.46400631405</v>
      </c>
      <c r="Z23" s="23">
        <f t="shared" si="1"/>
        <v>304629.83412373555</v>
      </c>
      <c r="AA23" s="23">
        <f t="shared" si="12"/>
        <v>7.7885022526405123</v>
      </c>
      <c r="AB23" s="25"/>
      <c r="AC23" s="24"/>
      <c r="AD23" s="25"/>
      <c r="AE23" s="24"/>
      <c r="AF23" s="23">
        <f t="shared" si="13"/>
        <v>0.75960753760664712</v>
      </c>
    </row>
    <row r="24" spans="2:32" s="26" customFormat="1" ht="15" customHeight="1" x14ac:dyDescent="0.2">
      <c r="B24" s="5" t="s">
        <v>4</v>
      </c>
      <c r="C24" s="5" t="s">
        <v>3</v>
      </c>
      <c r="D24" s="43" t="s">
        <v>5</v>
      </c>
      <c r="E24" s="4" t="str">
        <f t="shared" si="2"/>
        <v>BrazilTotal90+</v>
      </c>
      <c r="F24" s="6">
        <f>VLOOKUP(E24,'Appendix 1a. Person-years 2020'!$E$3:$F$1682,2,FALSE)</f>
        <v>807515.47490000003</v>
      </c>
      <c r="G24" s="17">
        <f>VLOOKUP(E24,'Appendix 2a. Deaths 2020'!$E$4:$G$1683,2,FALSE)</f>
        <v>144038</v>
      </c>
      <c r="H24" s="17">
        <f>VLOOKUP(E24,'Appendix 2a. Deaths 2020'!$E$4:$G$1683,3,FALSE)</f>
        <v>14329</v>
      </c>
      <c r="I24" s="18">
        <f t="shared" si="3"/>
        <v>0.1783718138873279</v>
      </c>
      <c r="J24" s="27"/>
      <c r="K24" s="28"/>
      <c r="L24" s="16">
        <v>1</v>
      </c>
      <c r="M24" s="20">
        <f t="shared" si="14"/>
        <v>18582.430046720794</v>
      </c>
      <c r="N24" s="20">
        <f t="shared" si="15"/>
        <v>18582.430046720794</v>
      </c>
      <c r="O24" s="38">
        <f>N24*Q24</f>
        <v>104178.06289988593</v>
      </c>
      <c r="P24" s="20">
        <f>O24</f>
        <v>104178.06289988593</v>
      </c>
      <c r="Q24" s="21">
        <f>1/I24</f>
        <v>5.6062669219233809</v>
      </c>
      <c r="R24" s="22">
        <f t="shared" si="7"/>
        <v>0.90051930740499031</v>
      </c>
      <c r="S24" s="22">
        <f t="shared" si="8"/>
        <v>0</v>
      </c>
      <c r="T24" s="22">
        <f t="shared" si="9"/>
        <v>0</v>
      </c>
      <c r="U24" s="23">
        <f t="shared" si="16"/>
        <v>23556.208094855694</v>
      </c>
      <c r="V24" s="23">
        <f>U24*(1-T24)</f>
        <v>23556.208094855694</v>
      </c>
      <c r="W24" s="22">
        <f t="shared" si="10"/>
        <v>1</v>
      </c>
      <c r="X24" s="23">
        <f>Q24/R24</f>
        <v>6.2255932502756171</v>
      </c>
      <c r="Y24" s="23">
        <f t="shared" si="11"/>
        <v>146651.37011742147</v>
      </c>
      <c r="Z24" s="23">
        <f>Y24</f>
        <v>146651.37011742147</v>
      </c>
      <c r="AA24" s="23">
        <f t="shared" si="12"/>
        <v>6.2255932502756171</v>
      </c>
      <c r="AB24" s="25"/>
      <c r="AC24" s="24"/>
      <c r="AD24" s="25"/>
      <c r="AE24" s="24"/>
      <c r="AF24" s="23">
        <f t="shared" si="13"/>
        <v>0.61932632835223611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211626072.61220005</v>
      </c>
      <c r="G25" s="30">
        <f>SUM(G5:G24)</f>
        <v>1541556</v>
      </c>
      <c r="H25" s="30">
        <f>SUM(H5:H24)</f>
        <v>204878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Brazil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">
        <v>4</v>
      </c>
      <c r="C32" s="5" t="s">
        <v>48</v>
      </c>
      <c r="D32" s="40">
        <v>0</v>
      </c>
      <c r="E32" s="4" t="str">
        <f>_xlfn.CONCAT(B32,C32,D32)</f>
        <v>BrazilFemale0</v>
      </c>
      <c r="F32" s="6">
        <f>VLOOKUP(E32,'Appendix 1a. Person-years 2020'!$E$3:$F$1682,2,FALSE)</f>
        <v>1436265.4097</v>
      </c>
      <c r="G32" s="17">
        <f>VLOOKUP(E32,'Appendix 2a. Deaths 2020'!$E$4:$G$1683,2,FALSE)</f>
        <v>13850</v>
      </c>
      <c r="H32" s="17">
        <f>VLOOKUP(E32,'Appendix 2a. Deaths 2020'!$E$4:$G$1683,3,FALSE)</f>
        <v>117</v>
      </c>
      <c r="I32" s="18">
        <f>G32/F32</f>
        <v>9.643064510543994E-3</v>
      </c>
      <c r="J32" s="16">
        <v>1</v>
      </c>
      <c r="K32" s="5">
        <f>VLOOKUP(E32,'Appendix 3a. nax iIBGE 2020'!$E$5:$O$1935,11,FALSE)</f>
        <v>0.08</v>
      </c>
      <c r="L32" s="19">
        <f>(J32*I32)/(1+(J32-K32)*I32)</f>
        <v>9.5582672022826165E-3</v>
      </c>
      <c r="M32" s="16">
        <v>100000</v>
      </c>
      <c r="N32" s="20">
        <f>M32*L32</f>
        <v>955.82672022826171</v>
      </c>
      <c r="O32" s="20">
        <f>M33*J32+N32*K32</f>
        <v>99120.639417390004</v>
      </c>
      <c r="P32" s="20">
        <f t="shared" ref="P32:P50" si="19">P33+O32</f>
        <v>7914968.9443364805</v>
      </c>
      <c r="Q32" s="21">
        <f>P32/M32</f>
        <v>79.149689443364807</v>
      </c>
      <c r="R32" s="22">
        <f>(G32-H32)/G32</f>
        <v>0.99155234657039715</v>
      </c>
      <c r="S32" s="22">
        <f>1-L32</f>
        <v>0.99044173279771741</v>
      </c>
      <c r="T32" s="22">
        <f>S32^R32</f>
        <v>0.99052209386017054</v>
      </c>
      <c r="U32" s="16">
        <v>100000</v>
      </c>
      <c r="V32" s="23">
        <f>U32*(1-T32)</f>
        <v>947.79061398294618</v>
      </c>
      <c r="W32" s="22">
        <f>V32/U32</f>
        <v>9.4779061398294617E-3</v>
      </c>
      <c r="X32" s="23">
        <f>J32+R32*(L32/W32)*(K32-J32)</f>
        <v>8.0037261073629185E-2</v>
      </c>
      <c r="Y32" s="23">
        <f>U33*J32+V32*X32</f>
        <v>99128.067950831552</v>
      </c>
      <c r="Z32" s="23">
        <f t="shared" ref="Z32:Z50" si="20">Z33+Y32</f>
        <v>8093239.1609889911</v>
      </c>
      <c r="AA32" s="23">
        <f>Z32/U32</f>
        <v>80.932391609889905</v>
      </c>
      <c r="AB32" s="16"/>
      <c r="AC32" s="16"/>
      <c r="AD32" s="16"/>
      <c r="AE32" s="16"/>
      <c r="AF32" s="23">
        <f>AA32-Q32</f>
        <v>1.7827021665250982</v>
      </c>
    </row>
    <row r="33" spans="2:32" s="26" customFormat="1" ht="15" customHeight="1" x14ac:dyDescent="0.2">
      <c r="B33" s="5" t="s">
        <v>4</v>
      </c>
      <c r="C33" s="5" t="s">
        <v>48</v>
      </c>
      <c r="D33" s="41" t="s">
        <v>18</v>
      </c>
      <c r="E33" s="4" t="str">
        <f t="shared" ref="E33:E51" si="21">_xlfn.CONCAT(B33,C33,D33)</f>
        <v>BrazilFemale1-4</v>
      </c>
      <c r="F33" s="6">
        <f>VLOOKUP(E33,'Appendix 1a. Person-years 2020'!$E$3:$F$1682,2,FALSE)</f>
        <v>5757995.8404999999</v>
      </c>
      <c r="G33" s="17">
        <f>VLOOKUP(E33,'Appendix 2a. Deaths 2020'!$E$4:$G$1683,2,FALSE)</f>
        <v>2084</v>
      </c>
      <c r="H33" s="17">
        <f>VLOOKUP(E33,'Appendix 2a. Deaths 2020'!$E$4:$G$1683,3,FALSE)</f>
        <v>84</v>
      </c>
      <c r="I33" s="18">
        <f t="shared" ref="I33:I51" si="22">G33/F33</f>
        <v>3.6193148757450894E-4</v>
      </c>
      <c r="J33" s="24">
        <v>4</v>
      </c>
      <c r="K33" s="5">
        <f>VLOOKUP(E33,'Appendix 3a. nax iIBGE 2020'!$E$5:$O$1935,11,FALSE)</f>
        <v>1.51</v>
      </c>
      <c r="L33" s="19">
        <f t="shared" ref="L33:L50" si="23">(J33*I33)/(1+(J33-K33)*I33)</f>
        <v>1.4464224208101575E-3</v>
      </c>
      <c r="M33" s="20">
        <f>M32-N32</f>
        <v>99044.173279771741</v>
      </c>
      <c r="N33" s="20">
        <f>M33*L33</f>
        <v>143.25971288246816</v>
      </c>
      <c r="O33" s="20">
        <f t="shared" ref="O33:O50" si="24">M34*J33+N33*K33</f>
        <v>395819.97643400962</v>
      </c>
      <c r="P33" s="20">
        <f t="shared" si="19"/>
        <v>7815848.3049190901</v>
      </c>
      <c r="Q33" s="21">
        <f t="shared" ref="Q33:Q50" si="25">P33/M33</f>
        <v>78.912752220582746</v>
      </c>
      <c r="R33" s="22">
        <f t="shared" ref="R33:R51" si="26">(G33-H33)/G33</f>
        <v>0.95969289827255277</v>
      </c>
      <c r="S33" s="22">
        <f t="shared" ref="S33:S51" si="27">1-L33</f>
        <v>0.99855357757918983</v>
      </c>
      <c r="T33" s="22">
        <f t="shared" ref="T33:T51" si="28">S33^R33</f>
        <v>0.99861183819003829</v>
      </c>
      <c r="U33" s="23">
        <f>U32-V32</f>
        <v>99052.209386017057</v>
      </c>
      <c r="V33" s="23">
        <f>U33*(1-T33)</f>
        <v>137.50049426199948</v>
      </c>
      <c r="W33" s="22">
        <f t="shared" ref="W33:W51" si="29">V33/U33</f>
        <v>1.3881618099617077E-3</v>
      </c>
      <c r="X33" s="23">
        <f>J33+R33*(L33/W33)*(K33-J33)</f>
        <v>1.5100726191797027</v>
      </c>
      <c r="Y33" s="23">
        <f t="shared" ref="Y33:Y51" si="30">U34*J33+V33*X33</f>
        <v>395866.47129852895</v>
      </c>
      <c r="Z33" s="23">
        <f t="shared" si="20"/>
        <v>7994111.0930381594</v>
      </c>
      <c r="AA33" s="23">
        <f t="shared" ref="AA33:AA51" si="31">Z33/U33</f>
        <v>80.706035156512797</v>
      </c>
      <c r="AB33" s="25"/>
      <c r="AC33" s="24"/>
      <c r="AD33" s="25"/>
      <c r="AE33" s="24"/>
      <c r="AF33" s="23">
        <f t="shared" ref="AF33:AF51" si="32">AA33-Q33</f>
        <v>1.7932829359300513</v>
      </c>
    </row>
    <row r="34" spans="2:32" s="26" customFormat="1" ht="15" customHeight="1" x14ac:dyDescent="0.2">
      <c r="B34" s="5" t="s">
        <v>4</v>
      </c>
      <c r="C34" s="5" t="s">
        <v>48</v>
      </c>
      <c r="D34" s="24" t="s">
        <v>70</v>
      </c>
      <c r="E34" s="4" t="str">
        <f t="shared" si="21"/>
        <v>BrazilFemale5-9</v>
      </c>
      <c r="F34" s="6">
        <f>VLOOKUP(E34,'Appendix 1a. Person-years 2020'!$E$3:$F$1682,2,FALSE)</f>
        <v>7156472.0308999997</v>
      </c>
      <c r="G34" s="17">
        <f>VLOOKUP(E34,'Appendix 2a. Deaths 2020'!$E$4:$G$1683,2,FALSE)</f>
        <v>1061</v>
      </c>
      <c r="H34" s="17">
        <f>VLOOKUP(E34,'Appendix 2a. Deaths 2020'!$E$4:$G$1683,3,FALSE)</f>
        <v>43</v>
      </c>
      <c r="I34" s="18">
        <f t="shared" si="22"/>
        <v>1.4825740887672669E-4</v>
      </c>
      <c r="J34" s="24">
        <v>5</v>
      </c>
      <c r="K34" s="5">
        <f>VLOOKUP(E34,'Appendix 3a. nax iIBGE 2020'!$E$5:$O$1935,11,FALSE)</f>
        <v>2.5</v>
      </c>
      <c r="L34" s="19">
        <f t="shared" si="23"/>
        <v>7.4101239294032631E-4</v>
      </c>
      <c r="M34" s="20">
        <f t="shared" ref="M34:M51" si="33">M33-N33</f>
        <v>98900.91356688927</v>
      </c>
      <c r="N34" s="20">
        <f t="shared" ref="N34:N51" si="34">M34*L34</f>
        <v>73.286802626185008</v>
      </c>
      <c r="O34" s="20">
        <f t="shared" si="24"/>
        <v>494321.3508278809</v>
      </c>
      <c r="P34" s="20">
        <f t="shared" si="19"/>
        <v>7420028.32848508</v>
      </c>
      <c r="Q34" s="21">
        <f t="shared" si="25"/>
        <v>75.024871468621171</v>
      </c>
      <c r="R34" s="22">
        <f t="shared" si="26"/>
        <v>0.95947219604147027</v>
      </c>
      <c r="S34" s="22">
        <f t="shared" si="27"/>
        <v>0.99925898760705967</v>
      </c>
      <c r="T34" s="22">
        <f t="shared" si="28"/>
        <v>0.99928900853335956</v>
      </c>
      <c r="U34" s="23">
        <f t="shared" ref="U34:U51" si="35">U33-V33</f>
        <v>98914.708891755057</v>
      </c>
      <c r="V34" s="23">
        <f t="shared" ref="V34:V50" si="36">U34*(1-T34)</f>
        <v>70.327513947261366</v>
      </c>
      <c r="W34" s="22">
        <f t="shared" si="29"/>
        <v>7.1099146664044266E-4</v>
      </c>
      <c r="X34" s="23">
        <f>J34+R34*(L34/W34)*(K34-J34)</f>
        <v>2.5000375485942654</v>
      </c>
      <c r="Y34" s="23">
        <f t="shared" si="30"/>
        <v>494397.72831460641</v>
      </c>
      <c r="Z34" s="23">
        <f t="shared" si="20"/>
        <v>7598244.6217396306</v>
      </c>
      <c r="AA34" s="23">
        <f t="shared" si="31"/>
        <v>76.816124789434383</v>
      </c>
      <c r="AB34" s="25"/>
      <c r="AC34" s="24"/>
      <c r="AD34" s="25"/>
      <c r="AE34" s="24"/>
      <c r="AF34" s="23">
        <f t="shared" si="32"/>
        <v>1.7912533208132118</v>
      </c>
    </row>
    <row r="35" spans="2:32" s="26" customFormat="1" ht="15" customHeight="1" x14ac:dyDescent="0.2">
      <c r="B35" s="5" t="s">
        <v>4</v>
      </c>
      <c r="C35" s="5" t="s">
        <v>48</v>
      </c>
      <c r="D35" s="24" t="s">
        <v>71</v>
      </c>
      <c r="E35" s="4" t="str">
        <f t="shared" si="21"/>
        <v>BrazilFemale10-14</v>
      </c>
      <c r="F35" s="6">
        <f>VLOOKUP(E35,'Appendix 1a. Person-years 2020'!$E$3:$F$1682,2,FALSE)</f>
        <v>7246178.5495999996</v>
      </c>
      <c r="G35" s="17">
        <f>VLOOKUP(E35,'Appendix 2a. Deaths 2020'!$E$4:$G$1683,2,FALSE)</f>
        <v>1544</v>
      </c>
      <c r="H35" s="17">
        <f>VLOOKUP(E35,'Appendix 2a. Deaths 2020'!$E$4:$G$1683,3,FALSE)</f>
        <v>58</v>
      </c>
      <c r="I35" s="18">
        <f t="shared" si="22"/>
        <v>2.1307782984249419E-4</v>
      </c>
      <c r="J35" s="24">
        <v>5</v>
      </c>
      <c r="K35" s="5">
        <f>VLOOKUP(E35,'Appendix 3a. nax iIBGE 2020'!$E$5:$O$1935,11,FALSE)</f>
        <v>2.5</v>
      </c>
      <c r="L35" s="19">
        <f t="shared" si="23"/>
        <v>1.0648219243504476E-3</v>
      </c>
      <c r="M35" s="20">
        <f t="shared" si="33"/>
        <v>98827.626764263085</v>
      </c>
      <c r="N35" s="20">
        <f t="shared" si="34"/>
        <v>105.23382371011041</v>
      </c>
      <c r="O35" s="20">
        <f t="shared" si="24"/>
        <v>493875.04926204018</v>
      </c>
      <c r="P35" s="20">
        <f t="shared" si="19"/>
        <v>6925706.9776571989</v>
      </c>
      <c r="Q35" s="21">
        <f t="shared" si="25"/>
        <v>70.078653150068291</v>
      </c>
      <c r="R35" s="22">
        <f t="shared" si="26"/>
        <v>0.96243523316062174</v>
      </c>
      <c r="S35" s="22">
        <f t="shared" si="27"/>
        <v>0.99893517807564958</v>
      </c>
      <c r="T35" s="22">
        <f t="shared" si="28"/>
        <v>0.99897515735907716</v>
      </c>
      <c r="U35" s="23">
        <f t="shared" si="35"/>
        <v>98844.381377807789</v>
      </c>
      <c r="V35" s="23">
        <f t="shared" si="36"/>
        <v>101.29993685161698</v>
      </c>
      <c r="W35" s="22">
        <f t="shared" si="29"/>
        <v>1.0248426409228406E-3</v>
      </c>
      <c r="X35" s="23">
        <f>((-5/24)*V34+2.5*V35+(5/24)*V36)/V35</f>
        <v>2.7803354380591223</v>
      </c>
      <c r="Y35" s="23">
        <f t="shared" si="30"/>
        <v>493997.05500908254</v>
      </c>
      <c r="Z35" s="23">
        <f t="shared" si="20"/>
        <v>7103846.8934250241</v>
      </c>
      <c r="AA35" s="23">
        <f t="shared" si="31"/>
        <v>71.86900048746682</v>
      </c>
      <c r="AB35" s="25"/>
      <c r="AC35" s="24"/>
      <c r="AD35" s="25"/>
      <c r="AE35" s="24"/>
      <c r="AF35" s="23">
        <f t="shared" si="32"/>
        <v>1.7903473373985292</v>
      </c>
    </row>
    <row r="36" spans="2:32" s="26" customFormat="1" ht="15" customHeight="1" x14ac:dyDescent="0.2">
      <c r="B36" s="5" t="s">
        <v>4</v>
      </c>
      <c r="C36" s="5" t="s">
        <v>48</v>
      </c>
      <c r="D36" s="24" t="s">
        <v>72</v>
      </c>
      <c r="E36" s="4" t="str">
        <f t="shared" si="21"/>
        <v>BrazilFemale15-19</v>
      </c>
      <c r="F36" s="6">
        <f>VLOOKUP(E36,'Appendix 1a. Person-years 2020'!$E$3:$F$1682,2,FALSE)</f>
        <v>7754648.6151000001</v>
      </c>
      <c r="G36" s="17">
        <f>VLOOKUP(E36,'Appendix 2a. Deaths 2020'!$E$4:$G$1683,2,FALSE)</f>
        <v>3417</v>
      </c>
      <c r="H36" s="17">
        <f>VLOOKUP(E36,'Appendix 2a. Deaths 2020'!$E$4:$G$1683,3,FALSE)</f>
        <v>168</v>
      </c>
      <c r="I36" s="18">
        <f t="shared" si="22"/>
        <v>4.4063892119448872E-4</v>
      </c>
      <c r="J36" s="24">
        <v>5</v>
      </c>
      <c r="K36" s="5">
        <f>VLOOKUP(E36,'Appendix 3a. nax iIBGE 2020'!$E$5:$O$1935,11,FALSE)</f>
        <v>2.5</v>
      </c>
      <c r="L36" s="19">
        <f t="shared" si="23"/>
        <v>2.2007702434078133E-3</v>
      </c>
      <c r="M36" s="20">
        <f t="shared" si="33"/>
        <v>98722.392940552978</v>
      </c>
      <c r="N36" s="20">
        <f t="shared" si="34"/>
        <v>217.26530474158258</v>
      </c>
      <c r="O36" s="20">
        <f t="shared" si="24"/>
        <v>493068.80144091096</v>
      </c>
      <c r="P36" s="20">
        <f t="shared" si="19"/>
        <v>6431831.9283951586</v>
      </c>
      <c r="Q36" s="21">
        <f t="shared" si="25"/>
        <v>65.150689087005546</v>
      </c>
      <c r="R36" s="22">
        <f t="shared" si="26"/>
        <v>0.95083406496927125</v>
      </c>
      <c r="S36" s="22">
        <f t="shared" si="27"/>
        <v>0.99779922975659219</v>
      </c>
      <c r="T36" s="22">
        <f t="shared" si="28"/>
        <v>0.99790731938521093</v>
      </c>
      <c r="U36" s="23">
        <f t="shared" si="35"/>
        <v>98743.081440956172</v>
      </c>
      <c r="V36" s="23">
        <f t="shared" si="36"/>
        <v>206.637732376027</v>
      </c>
      <c r="W36" s="22">
        <f t="shared" si="29"/>
        <v>2.0926806147890664E-3</v>
      </c>
      <c r="X36" s="23">
        <f t="shared" ref="X36:X49" si="37">((-5/24)*V35+2.5*V36+(5/24)*V37)/V36</f>
        <v>2.6702659930431323</v>
      </c>
      <c r="Y36" s="23">
        <f t="shared" si="30"/>
        <v>493233.99625254399</v>
      </c>
      <c r="Z36" s="23">
        <f t="shared" si="20"/>
        <v>6609849.8384159412</v>
      </c>
      <c r="AA36" s="23">
        <f t="shared" si="31"/>
        <v>66.939878135850236</v>
      </c>
      <c r="AB36" s="25"/>
      <c r="AC36" s="24"/>
      <c r="AD36" s="25"/>
      <c r="AE36" s="24"/>
      <c r="AF36" s="23">
        <f t="shared" si="32"/>
        <v>1.7891890488446904</v>
      </c>
    </row>
    <row r="37" spans="2:32" s="26" customFormat="1" ht="15" customHeight="1" x14ac:dyDescent="0.2">
      <c r="B37" s="5" t="s">
        <v>4</v>
      </c>
      <c r="C37" s="5" t="s">
        <v>48</v>
      </c>
      <c r="D37" s="24" t="s">
        <v>73</v>
      </c>
      <c r="E37" s="4" t="str">
        <f t="shared" si="21"/>
        <v>BrazilFemale20-24</v>
      </c>
      <c r="F37" s="6">
        <f>VLOOKUP(E37,'Appendix 1a. Person-years 2020'!$E$3:$F$1682,2,FALSE)</f>
        <v>8522431.5731000006</v>
      </c>
      <c r="G37" s="17">
        <f>VLOOKUP(E37,'Appendix 2a. Deaths 2020'!$E$4:$G$1683,2,FALSE)</f>
        <v>5001</v>
      </c>
      <c r="H37" s="17">
        <f>VLOOKUP(E37,'Appendix 2a. Deaths 2020'!$E$4:$G$1683,3,FALSE)</f>
        <v>321</v>
      </c>
      <c r="I37" s="18">
        <f t="shared" si="22"/>
        <v>5.8680435942542932E-4</v>
      </c>
      <c r="J37" s="24">
        <v>5</v>
      </c>
      <c r="K37" s="5">
        <f>VLOOKUP(E37,'Appendix 3a. nax iIBGE 2020'!$E$5:$O$1935,11,FALSE)</f>
        <v>2.5</v>
      </c>
      <c r="L37" s="19">
        <f t="shared" si="23"/>
        <v>2.9297238602943132E-3</v>
      </c>
      <c r="M37" s="20">
        <f t="shared" si="33"/>
        <v>98505.127635811397</v>
      </c>
      <c r="N37" s="20">
        <f t="shared" si="34"/>
        <v>288.5928227959734</v>
      </c>
      <c r="O37" s="20">
        <f t="shared" si="24"/>
        <v>491804.15612206707</v>
      </c>
      <c r="P37" s="20">
        <f t="shared" si="19"/>
        <v>5938763.1269542472</v>
      </c>
      <c r="Q37" s="21">
        <f t="shared" si="25"/>
        <v>60.288872970255596</v>
      </c>
      <c r="R37" s="22">
        <f t="shared" si="26"/>
        <v>0.93581283743251353</v>
      </c>
      <c r="S37" s="22">
        <f t="shared" si="27"/>
        <v>0.99707027613970567</v>
      </c>
      <c r="T37" s="22">
        <f t="shared" si="28"/>
        <v>0.99725806874636191</v>
      </c>
      <c r="U37" s="23">
        <f t="shared" si="35"/>
        <v>98536.443708580147</v>
      </c>
      <c r="V37" s="23">
        <f t="shared" si="36"/>
        <v>270.18015462690585</v>
      </c>
      <c r="W37" s="22">
        <f t="shared" si="29"/>
        <v>2.7419312536380858E-3</v>
      </c>
      <c r="X37" s="23">
        <f t="shared" si="37"/>
        <v>2.5814474302884713</v>
      </c>
      <c r="Y37" s="23">
        <f t="shared" si="30"/>
        <v>492028.77363564278</v>
      </c>
      <c r="Z37" s="23">
        <f t="shared" si="20"/>
        <v>6116615.842163397</v>
      </c>
      <c r="AA37" s="23">
        <f t="shared" si="31"/>
        <v>62.074655954229321</v>
      </c>
      <c r="AB37" s="25"/>
      <c r="AC37" s="24"/>
      <c r="AD37" s="25"/>
      <c r="AE37" s="24"/>
      <c r="AF37" s="23">
        <f t="shared" si="32"/>
        <v>1.7857829839737249</v>
      </c>
    </row>
    <row r="38" spans="2:32" s="26" customFormat="1" ht="15" customHeight="1" x14ac:dyDescent="0.2">
      <c r="B38" s="5" t="s">
        <v>4</v>
      </c>
      <c r="C38" s="5" t="s">
        <v>48</v>
      </c>
      <c r="D38" s="24" t="s">
        <v>74</v>
      </c>
      <c r="E38" s="4" t="str">
        <f t="shared" si="21"/>
        <v>BrazilFemale25-29</v>
      </c>
      <c r="F38" s="6">
        <f>VLOOKUP(E38,'Appendix 1a. Person-years 2020'!$E$3:$F$1682,2,FALSE)</f>
        <v>8501973.6065999996</v>
      </c>
      <c r="G38" s="17">
        <f>VLOOKUP(E38,'Appendix 2a. Deaths 2020'!$E$4:$G$1683,2,FALSE)</f>
        <v>5884</v>
      </c>
      <c r="H38" s="17">
        <f>VLOOKUP(E38,'Appendix 2a. Deaths 2020'!$E$4:$G$1683,3,FALSE)</f>
        <v>472</v>
      </c>
      <c r="I38" s="18">
        <f t="shared" si="22"/>
        <v>6.9207460199974128E-4</v>
      </c>
      <c r="J38" s="24">
        <v>5</v>
      </c>
      <c r="K38" s="5">
        <f>VLOOKUP(E38,'Appendix 3a. nax iIBGE 2020'!$E$5:$O$1935,11,FALSE)</f>
        <v>2.5</v>
      </c>
      <c r="L38" s="19">
        <f t="shared" si="23"/>
        <v>3.4543962602063766E-3</v>
      </c>
      <c r="M38" s="20">
        <f t="shared" si="33"/>
        <v>98216.534813015431</v>
      </c>
      <c r="N38" s="20">
        <f t="shared" si="34"/>
        <v>339.27883054850992</v>
      </c>
      <c r="O38" s="20">
        <f t="shared" si="24"/>
        <v>490234.47698870586</v>
      </c>
      <c r="P38" s="20">
        <f t="shared" si="19"/>
        <v>5446958.9708321802</v>
      </c>
      <c r="Q38" s="21">
        <f t="shared" si="25"/>
        <v>55.458675885909607</v>
      </c>
      <c r="R38" s="22">
        <f t="shared" si="26"/>
        <v>0.91978246091094495</v>
      </c>
      <c r="S38" s="22">
        <f t="shared" si="27"/>
        <v>0.99654560373979362</v>
      </c>
      <c r="T38" s="22">
        <f t="shared" si="28"/>
        <v>0.9968222661392917</v>
      </c>
      <c r="U38" s="23">
        <f t="shared" si="35"/>
        <v>98266.263553953235</v>
      </c>
      <c r="V38" s="23">
        <f t="shared" si="36"/>
        <v>312.26403306068295</v>
      </c>
      <c r="W38" s="22">
        <f t="shared" si="29"/>
        <v>3.1777338607082983E-3</v>
      </c>
      <c r="X38" s="23">
        <f t="shared" si="37"/>
        <v>2.5937644068577028</v>
      </c>
      <c r="Y38" s="23">
        <f t="shared" si="30"/>
        <v>490579.93693895743</v>
      </c>
      <c r="Z38" s="23">
        <f t="shared" si="20"/>
        <v>5624587.0685277544</v>
      </c>
      <c r="AA38" s="23">
        <f t="shared" si="31"/>
        <v>57.238230752913147</v>
      </c>
      <c r="AB38" s="25"/>
      <c r="AC38" s="24"/>
      <c r="AD38" s="25"/>
      <c r="AE38" s="24"/>
      <c r="AF38" s="23">
        <f t="shared" si="32"/>
        <v>1.7795548670035402</v>
      </c>
    </row>
    <row r="39" spans="2:32" s="26" customFormat="1" ht="15" customHeight="1" x14ac:dyDescent="0.2">
      <c r="B39" s="5" t="s">
        <v>4</v>
      </c>
      <c r="C39" s="5" t="s">
        <v>48</v>
      </c>
      <c r="D39" s="24" t="s">
        <v>75</v>
      </c>
      <c r="E39" s="4" t="str">
        <f t="shared" si="21"/>
        <v>BrazilFemale30-34</v>
      </c>
      <c r="F39" s="6">
        <f>VLOOKUP(E39,'Appendix 1a. Person-years 2020'!$E$3:$F$1682,2,FALSE)</f>
        <v>8673659.7003000006</v>
      </c>
      <c r="G39" s="17">
        <f>VLOOKUP(E39,'Appendix 2a. Deaths 2020'!$E$4:$G$1683,2,FALSE)</f>
        <v>8107</v>
      </c>
      <c r="H39" s="17">
        <f>VLOOKUP(E39,'Appendix 2a. Deaths 2020'!$E$4:$G$1683,3,FALSE)</f>
        <v>818</v>
      </c>
      <c r="I39" s="18">
        <f t="shared" si="22"/>
        <v>9.3466890333726127E-4</v>
      </c>
      <c r="J39" s="24">
        <v>5</v>
      </c>
      <c r="K39" s="5">
        <f>VLOOKUP(E39,'Appendix 3a. nax iIBGE 2020'!$E$5:$O$1935,11,FALSE)</f>
        <v>2.5</v>
      </c>
      <c r="L39" s="19">
        <f t="shared" si="23"/>
        <v>4.6624498993505792E-3</v>
      </c>
      <c r="M39" s="20">
        <f t="shared" si="33"/>
        <v>97877.255982466915</v>
      </c>
      <c r="N39" s="20">
        <f t="shared" si="34"/>
        <v>456.34780230416374</v>
      </c>
      <c r="O39" s="20">
        <f t="shared" si="24"/>
        <v>488245.4104065742</v>
      </c>
      <c r="P39" s="20">
        <f t="shared" si="19"/>
        <v>4956724.4938434744</v>
      </c>
      <c r="Q39" s="21">
        <f t="shared" si="25"/>
        <v>50.642250276523782</v>
      </c>
      <c r="R39" s="22">
        <f t="shared" si="26"/>
        <v>0.89909954360429256</v>
      </c>
      <c r="S39" s="22">
        <f t="shared" si="27"/>
        <v>0.99533755010064939</v>
      </c>
      <c r="T39" s="22">
        <f t="shared" si="28"/>
        <v>0.99580700568142333</v>
      </c>
      <c r="U39" s="23">
        <f t="shared" si="35"/>
        <v>97953.999520892554</v>
      </c>
      <c r="V39" s="23">
        <f t="shared" si="36"/>
        <v>410.72056347296439</v>
      </c>
      <c r="W39" s="22">
        <f t="shared" si="29"/>
        <v>4.1929943185766705E-3</v>
      </c>
      <c r="X39" s="23">
        <f t="shared" si="37"/>
        <v>2.6432552663881821</v>
      </c>
      <c r="Y39" s="23">
        <f t="shared" si="30"/>
        <v>488802.03407951177</v>
      </c>
      <c r="Z39" s="23">
        <f t="shared" si="20"/>
        <v>5134007.1315887971</v>
      </c>
      <c r="AA39" s="23">
        <f t="shared" si="31"/>
        <v>52.412429882393596</v>
      </c>
      <c r="AB39" s="25"/>
      <c r="AC39" s="24"/>
      <c r="AD39" s="25"/>
      <c r="AE39" s="24"/>
      <c r="AF39" s="23">
        <f t="shared" si="32"/>
        <v>1.7701796058698136</v>
      </c>
    </row>
    <row r="40" spans="2:32" s="26" customFormat="1" ht="15" customHeight="1" x14ac:dyDescent="0.2">
      <c r="B40" s="5" t="s">
        <v>4</v>
      </c>
      <c r="C40" s="5" t="s">
        <v>48</v>
      </c>
      <c r="D40" s="24" t="s">
        <v>76</v>
      </c>
      <c r="E40" s="4" t="str">
        <f t="shared" si="21"/>
        <v>BrazilFemale35-39</v>
      </c>
      <c r="F40" s="6">
        <f>VLOOKUP(E40,'Appendix 1a. Person-years 2020'!$E$3:$F$1682,2,FALSE)</f>
        <v>8675820.3216999993</v>
      </c>
      <c r="G40" s="17">
        <f>VLOOKUP(E40,'Appendix 2a. Deaths 2020'!$E$4:$G$1683,2,FALSE)</f>
        <v>12052</v>
      </c>
      <c r="H40" s="17">
        <f>VLOOKUP(E40,'Appendix 2a. Deaths 2020'!$E$4:$G$1683,3,FALSE)</f>
        <v>1441</v>
      </c>
      <c r="I40" s="18">
        <f t="shared" si="22"/>
        <v>1.389148178859293E-3</v>
      </c>
      <c r="J40" s="24">
        <v>5</v>
      </c>
      <c r="K40" s="5">
        <f>VLOOKUP(E40,'Appendix 3a. nax iIBGE 2020'!$E$5:$O$1935,11,FALSE)</f>
        <v>2.5</v>
      </c>
      <c r="L40" s="19">
        <f t="shared" si="23"/>
        <v>6.9217027174849665E-3</v>
      </c>
      <c r="M40" s="20">
        <f t="shared" si="33"/>
        <v>97420.908180162747</v>
      </c>
      <c r="N40" s="20">
        <f t="shared" si="34"/>
        <v>674.31856489048585</v>
      </c>
      <c r="O40" s="20">
        <f t="shared" si="24"/>
        <v>485418.74448858749</v>
      </c>
      <c r="P40" s="20">
        <f t="shared" si="19"/>
        <v>4468479.0834368998</v>
      </c>
      <c r="Q40" s="21">
        <f t="shared" si="25"/>
        <v>45.867762546138842</v>
      </c>
      <c r="R40" s="22">
        <f t="shared" si="26"/>
        <v>0.88043478260869568</v>
      </c>
      <c r="S40" s="22">
        <f t="shared" si="27"/>
        <v>0.99307829728251507</v>
      </c>
      <c r="T40" s="22">
        <f t="shared" si="28"/>
        <v>0.99390336390853629</v>
      </c>
      <c r="U40" s="23">
        <f t="shared" si="35"/>
        <v>97543.278957419592</v>
      </c>
      <c r="V40" s="23">
        <f t="shared" si="36"/>
        <v>594.68587497151736</v>
      </c>
      <c r="W40" s="22">
        <f t="shared" si="29"/>
        <v>6.0966360914637141E-3</v>
      </c>
      <c r="X40" s="23">
        <f t="shared" si="37"/>
        <v>2.6560612880785515</v>
      </c>
      <c r="Y40" s="23">
        <f t="shared" si="30"/>
        <v>486322.48754331935</v>
      </c>
      <c r="Z40" s="23">
        <f t="shared" si="20"/>
        <v>4645205.0975092854</v>
      </c>
      <c r="AA40" s="23">
        <f t="shared" si="31"/>
        <v>47.621990435005259</v>
      </c>
      <c r="AB40" s="25"/>
      <c r="AC40" s="24"/>
      <c r="AD40" s="25"/>
      <c r="AE40" s="24"/>
      <c r="AF40" s="23">
        <f t="shared" si="32"/>
        <v>1.7542278888664171</v>
      </c>
    </row>
    <row r="41" spans="2:32" s="26" customFormat="1" ht="15" customHeight="1" x14ac:dyDescent="0.2">
      <c r="B41" s="5" t="s">
        <v>4</v>
      </c>
      <c r="C41" s="5" t="s">
        <v>48</v>
      </c>
      <c r="D41" s="24" t="s">
        <v>77</v>
      </c>
      <c r="E41" s="4" t="str">
        <f t="shared" si="21"/>
        <v>BrazilFemale40-44</v>
      </c>
      <c r="F41" s="6">
        <f>VLOOKUP(E41,'Appendix 1a. Person-years 2020'!$E$3:$F$1682,2,FALSE)</f>
        <v>8020316.1507999999</v>
      </c>
      <c r="G41" s="17">
        <f>VLOOKUP(E41,'Appendix 2a. Deaths 2020'!$E$4:$G$1683,2,FALSE)</f>
        <v>16339</v>
      </c>
      <c r="H41" s="17">
        <f>VLOOKUP(E41,'Appendix 2a. Deaths 2020'!$E$4:$G$1683,3,FALSE)</f>
        <v>2110</v>
      </c>
      <c r="I41" s="18">
        <f t="shared" si="22"/>
        <v>2.0372014884189123E-3</v>
      </c>
      <c r="J41" s="24">
        <v>5</v>
      </c>
      <c r="K41" s="5">
        <f>VLOOKUP(E41,'Appendix 3a. nax iIBGE 2020'!$E$5:$O$1935,11,FALSE)</f>
        <v>2.5</v>
      </c>
      <c r="L41" s="19">
        <f t="shared" si="23"/>
        <v>1.0134392941134806E-2</v>
      </c>
      <c r="M41" s="20">
        <f t="shared" si="33"/>
        <v>96746.589615272256</v>
      </c>
      <c r="N41" s="20">
        <f t="shared" si="34"/>
        <v>980.46795487588111</v>
      </c>
      <c r="O41" s="20">
        <f t="shared" si="24"/>
        <v>481281.77818917151</v>
      </c>
      <c r="P41" s="20">
        <f t="shared" si="19"/>
        <v>3983060.3389483127</v>
      </c>
      <c r="Q41" s="21">
        <f t="shared" si="25"/>
        <v>41.1700335359372</v>
      </c>
      <c r="R41" s="22">
        <f t="shared" si="26"/>
        <v>0.87086112981210595</v>
      </c>
      <c r="S41" s="22">
        <f t="shared" si="27"/>
        <v>0.98986560705886517</v>
      </c>
      <c r="T41" s="22">
        <f t="shared" si="28"/>
        <v>0.99116855370695611</v>
      </c>
      <c r="U41" s="23">
        <f t="shared" si="35"/>
        <v>96948.593082448075</v>
      </c>
      <c r="V41" s="23">
        <f t="shared" si="36"/>
        <v>856.19629299380631</v>
      </c>
      <c r="W41" s="22">
        <f t="shared" si="29"/>
        <v>8.8314462930438875E-3</v>
      </c>
      <c r="X41" s="23">
        <f t="shared" si="37"/>
        <v>2.6538327285057419</v>
      </c>
      <c r="Y41" s="23">
        <f t="shared" si="30"/>
        <v>482734.18569164362</v>
      </c>
      <c r="Z41" s="23">
        <f t="shared" si="20"/>
        <v>4158882.6099659665</v>
      </c>
      <c r="AA41" s="23">
        <f t="shared" si="31"/>
        <v>42.897812930911996</v>
      </c>
      <c r="AB41" s="25"/>
      <c r="AC41" s="24"/>
      <c r="AD41" s="25"/>
      <c r="AE41" s="24"/>
      <c r="AF41" s="23">
        <f t="shared" si="32"/>
        <v>1.7277793949747959</v>
      </c>
    </row>
    <row r="42" spans="2:32" s="26" customFormat="1" ht="15" customHeight="1" x14ac:dyDescent="0.2">
      <c r="B42" s="5" t="s">
        <v>4</v>
      </c>
      <c r="C42" s="5" t="s">
        <v>48</v>
      </c>
      <c r="D42" s="24" t="s">
        <v>78</v>
      </c>
      <c r="E42" s="4" t="str">
        <f t="shared" si="21"/>
        <v>BrazilFemale45-49</v>
      </c>
      <c r="F42" s="6">
        <f>VLOOKUP(E42,'Appendix 1a. Person-years 2020'!$E$3:$F$1682,2,FALSE)</f>
        <v>7070493.6858000001</v>
      </c>
      <c r="G42" s="17">
        <f>VLOOKUP(E42,'Appendix 2a. Deaths 2020'!$E$4:$G$1683,2,FALSE)</f>
        <v>20994</v>
      </c>
      <c r="H42" s="17">
        <f>VLOOKUP(E42,'Appendix 2a. Deaths 2020'!$E$4:$G$1683,3,FALSE)</f>
        <v>2823</v>
      </c>
      <c r="I42" s="18">
        <f t="shared" si="22"/>
        <v>2.9692410364729159E-3</v>
      </c>
      <c r="J42" s="24">
        <v>5</v>
      </c>
      <c r="K42" s="5">
        <f>VLOOKUP(E42,'Appendix 3a. nax iIBGE 2020'!$E$5:$O$1935,11,FALSE)</f>
        <v>2.5</v>
      </c>
      <c r="L42" s="19">
        <f t="shared" si="23"/>
        <v>1.4736812312700404E-2</v>
      </c>
      <c r="M42" s="20">
        <f t="shared" si="33"/>
        <v>95766.121660396369</v>
      </c>
      <c r="N42" s="20">
        <f t="shared" si="34"/>
        <v>1411.287360824494</v>
      </c>
      <c r="O42" s="20">
        <f t="shared" si="24"/>
        <v>475302.38989992061</v>
      </c>
      <c r="P42" s="20">
        <f t="shared" si="19"/>
        <v>3501778.5607591411</v>
      </c>
      <c r="Q42" s="21">
        <f t="shared" si="25"/>
        <v>36.565943154480749</v>
      </c>
      <c r="R42" s="22">
        <f t="shared" si="26"/>
        <v>0.8655330094312661</v>
      </c>
      <c r="S42" s="22">
        <f t="shared" si="27"/>
        <v>0.98526318768729959</v>
      </c>
      <c r="T42" s="22">
        <f t="shared" si="28"/>
        <v>0.9872320935576111</v>
      </c>
      <c r="U42" s="23">
        <f t="shared" si="35"/>
        <v>96092.396789454273</v>
      </c>
      <c r="V42" s="23">
        <f t="shared" si="36"/>
        <v>1226.8987320326635</v>
      </c>
      <c r="W42" s="22">
        <f t="shared" si="29"/>
        <v>1.2767906442388899E-2</v>
      </c>
      <c r="X42" s="23">
        <f t="shared" si="37"/>
        <v>2.6527822284988742</v>
      </c>
      <c r="Y42" s="23">
        <f t="shared" si="30"/>
        <v>477582.18543961208</v>
      </c>
      <c r="Z42" s="23">
        <f t="shared" si="20"/>
        <v>3676148.424274323</v>
      </c>
      <c r="AA42" s="23">
        <f t="shared" si="31"/>
        <v>38.256392254727949</v>
      </c>
      <c r="AB42" s="25"/>
      <c r="AC42" s="24"/>
      <c r="AD42" s="25"/>
      <c r="AE42" s="24"/>
      <c r="AF42" s="23">
        <f t="shared" si="32"/>
        <v>1.6904491002472</v>
      </c>
    </row>
    <row r="43" spans="2:32" s="26" customFormat="1" ht="15" customHeight="1" x14ac:dyDescent="0.2">
      <c r="B43" s="5" t="s">
        <v>4</v>
      </c>
      <c r="C43" s="5" t="s">
        <v>48</v>
      </c>
      <c r="D43" s="24" t="s">
        <v>79</v>
      </c>
      <c r="E43" s="4" t="str">
        <f t="shared" si="21"/>
        <v>BrazilFemale50-54</v>
      </c>
      <c r="F43" s="6">
        <f>VLOOKUP(E43,'Appendix 1a. Person-years 2020'!$E$3:$F$1682,2,FALSE)</f>
        <v>6572429.7297</v>
      </c>
      <c r="G43" s="17">
        <f>VLOOKUP(E43,'Appendix 2a. Deaths 2020'!$E$4:$G$1683,2,FALSE)</f>
        <v>28561</v>
      </c>
      <c r="H43" s="17">
        <f>VLOOKUP(E43,'Appendix 2a. Deaths 2020'!$E$4:$G$1683,3,FALSE)</f>
        <v>4003</v>
      </c>
      <c r="I43" s="18">
        <f t="shared" si="22"/>
        <v>4.3455770810201834E-3</v>
      </c>
      <c r="J43" s="24">
        <v>5</v>
      </c>
      <c r="K43" s="5">
        <f>VLOOKUP(E43,'Appendix 3a. nax iIBGE 2020'!$E$5:$O$1935,11,FALSE)</f>
        <v>2.5</v>
      </c>
      <c r="L43" s="19">
        <f t="shared" si="23"/>
        <v>2.1494371781637885E-2</v>
      </c>
      <c r="M43" s="20">
        <f t="shared" si="33"/>
        <v>94354.83429957187</v>
      </c>
      <c r="N43" s="20">
        <f t="shared" si="34"/>
        <v>2028.0978878298361</v>
      </c>
      <c r="O43" s="20">
        <f t="shared" si="24"/>
        <v>466703.92677828477</v>
      </c>
      <c r="P43" s="20">
        <f t="shared" si="19"/>
        <v>3026476.1708592204</v>
      </c>
      <c r="Q43" s="21">
        <f t="shared" si="25"/>
        <v>32.075475446762063</v>
      </c>
      <c r="R43" s="22">
        <f t="shared" si="26"/>
        <v>0.85984384300269601</v>
      </c>
      <c r="S43" s="22">
        <f t="shared" si="27"/>
        <v>0.97850562821836207</v>
      </c>
      <c r="T43" s="22">
        <f t="shared" si="28"/>
        <v>0.9814901278486049</v>
      </c>
      <c r="U43" s="23">
        <f t="shared" si="35"/>
        <v>94865.498057421602</v>
      </c>
      <c r="V43" s="23">
        <f t="shared" si="36"/>
        <v>1755.9482406212942</v>
      </c>
      <c r="W43" s="22">
        <f t="shared" si="29"/>
        <v>1.8509872151395101E-2</v>
      </c>
      <c r="X43" s="23">
        <f t="shared" si="37"/>
        <v>2.6588493426955591</v>
      </c>
      <c r="Y43" s="23">
        <f t="shared" si="30"/>
        <v>470216.55090938485</v>
      </c>
      <c r="Z43" s="23">
        <f t="shared" si="20"/>
        <v>3198566.2388347108</v>
      </c>
      <c r="AA43" s="23">
        <f t="shared" si="31"/>
        <v>33.716854961312016</v>
      </c>
      <c r="AB43" s="25"/>
      <c r="AC43" s="24"/>
      <c r="AD43" s="25"/>
      <c r="AE43" s="24"/>
      <c r="AF43" s="23">
        <f t="shared" si="32"/>
        <v>1.6413795145499535</v>
      </c>
    </row>
    <row r="44" spans="2:32" s="26" customFormat="1" ht="15" customHeight="1" x14ac:dyDescent="0.2">
      <c r="B44" s="5" t="s">
        <v>4</v>
      </c>
      <c r="C44" s="5" t="s">
        <v>48</v>
      </c>
      <c r="D44" s="24" t="s">
        <v>80</v>
      </c>
      <c r="E44" s="4" t="str">
        <f t="shared" si="21"/>
        <v>BrazilFemale55-59</v>
      </c>
      <c r="F44" s="6">
        <f>VLOOKUP(E44,'Appendix 1a. Person-years 2020'!$E$3:$F$1682,2,FALSE)</f>
        <v>5944364.8709000004</v>
      </c>
      <c r="G44" s="17">
        <f>VLOOKUP(E44,'Appendix 2a. Deaths 2020'!$E$4:$G$1683,2,FALSE)</f>
        <v>38977</v>
      </c>
      <c r="H44" s="17">
        <f>VLOOKUP(E44,'Appendix 2a. Deaths 2020'!$E$4:$G$1683,3,FALSE)</f>
        <v>5759</v>
      </c>
      <c r="I44" s="18">
        <f t="shared" si="22"/>
        <v>6.556966277559393E-3</v>
      </c>
      <c r="J44" s="24">
        <v>5</v>
      </c>
      <c r="K44" s="5">
        <f>VLOOKUP(E44,'Appendix 3a. nax iIBGE 2020'!$E$5:$O$1935,11,FALSE)</f>
        <v>2.5</v>
      </c>
      <c r="L44" s="19">
        <f t="shared" si="23"/>
        <v>3.2256076375200539E-2</v>
      </c>
      <c r="M44" s="20">
        <f t="shared" si="33"/>
        <v>92326.736411742037</v>
      </c>
      <c r="N44" s="20">
        <f t="shared" si="34"/>
        <v>2978.0982611701597</v>
      </c>
      <c r="O44" s="20">
        <f t="shared" si="24"/>
        <v>454188.43640578474</v>
      </c>
      <c r="P44" s="20">
        <f t="shared" si="19"/>
        <v>2559772.2440809356</v>
      </c>
      <c r="Q44" s="21">
        <f t="shared" si="25"/>
        <v>27.725145971426169</v>
      </c>
      <c r="R44" s="22">
        <f t="shared" si="26"/>
        <v>0.85224619647484412</v>
      </c>
      <c r="S44" s="22">
        <f t="shared" si="27"/>
        <v>0.96774392362479944</v>
      </c>
      <c r="T44" s="22">
        <f t="shared" si="28"/>
        <v>0.97244355051156883</v>
      </c>
      <c r="U44" s="23">
        <f t="shared" si="35"/>
        <v>93109.549816800311</v>
      </c>
      <c r="V44" s="23">
        <f t="shared" si="36"/>
        <v>2565.7686064172231</v>
      </c>
      <c r="W44" s="22">
        <f t="shared" si="29"/>
        <v>2.7556449488431167E-2</v>
      </c>
      <c r="X44" s="23">
        <f t="shared" si="37"/>
        <v>2.6672911945742244</v>
      </c>
      <c r="Y44" s="23">
        <f t="shared" si="30"/>
        <v>459562.55806312698</v>
      </c>
      <c r="Z44" s="23">
        <f t="shared" si="20"/>
        <v>2728349.6879253257</v>
      </c>
      <c r="AA44" s="23">
        <f t="shared" si="31"/>
        <v>29.302576301717156</v>
      </c>
      <c r="AB44" s="25"/>
      <c r="AC44" s="24"/>
      <c r="AD44" s="25"/>
      <c r="AE44" s="24"/>
      <c r="AF44" s="23">
        <f t="shared" si="32"/>
        <v>1.5774303302909871</v>
      </c>
    </row>
    <row r="45" spans="2:32" s="26" customFormat="1" ht="15" customHeight="1" x14ac:dyDescent="0.2">
      <c r="B45" s="5" t="s">
        <v>4</v>
      </c>
      <c r="C45" s="5" t="s">
        <v>48</v>
      </c>
      <c r="D45" s="24" t="s">
        <v>81</v>
      </c>
      <c r="E45" s="4" t="str">
        <f t="shared" si="21"/>
        <v>BrazilFemale60-64</v>
      </c>
      <c r="F45" s="6">
        <f>VLOOKUP(E45,'Appendix 1a. Person-years 2020'!$E$3:$F$1682,2,FALSE)</f>
        <v>5024648.3872999996</v>
      </c>
      <c r="G45" s="17">
        <f>VLOOKUP(E45,'Appendix 2a. Deaths 2020'!$E$4:$G$1683,2,FALSE)</f>
        <v>51468</v>
      </c>
      <c r="H45" s="17">
        <f>VLOOKUP(E45,'Appendix 2a. Deaths 2020'!$E$4:$G$1683,3,FALSE)</f>
        <v>8203</v>
      </c>
      <c r="I45" s="18">
        <f t="shared" si="22"/>
        <v>1.0243104797161019E-2</v>
      </c>
      <c r="J45" s="24">
        <v>5</v>
      </c>
      <c r="K45" s="5">
        <f>VLOOKUP(E45,'Appendix 3a. nax iIBGE 2020'!$E$5:$O$1935,11,FALSE)</f>
        <v>2.5</v>
      </c>
      <c r="L45" s="19">
        <f t="shared" si="23"/>
        <v>4.9936755437854731E-2</v>
      </c>
      <c r="M45" s="20">
        <f t="shared" si="33"/>
        <v>89348.638150571875</v>
      </c>
      <c r="N45" s="20">
        <f t="shared" si="34"/>
        <v>4461.7810920304846</v>
      </c>
      <c r="O45" s="20">
        <f t="shared" si="24"/>
        <v>435588.73802278313</v>
      </c>
      <c r="P45" s="20">
        <f t="shared" si="19"/>
        <v>2105583.8076751507</v>
      </c>
      <c r="Q45" s="21">
        <f t="shared" si="25"/>
        <v>23.565930620305419</v>
      </c>
      <c r="R45" s="22">
        <f t="shared" si="26"/>
        <v>0.84061941400481854</v>
      </c>
      <c r="S45" s="22">
        <f t="shared" si="27"/>
        <v>0.9500632445621453</v>
      </c>
      <c r="T45" s="22">
        <f t="shared" si="28"/>
        <v>0.95785183072304858</v>
      </c>
      <c r="U45" s="23">
        <f t="shared" si="35"/>
        <v>90543.78121038308</v>
      </c>
      <c r="V45" s="23">
        <f t="shared" si="36"/>
        <v>3816.2546174304794</v>
      </c>
      <c r="W45" s="22">
        <f t="shared" si="29"/>
        <v>4.2148169276951419E-2</v>
      </c>
      <c r="X45" s="23">
        <f t="shared" si="37"/>
        <v>2.6579284184286944</v>
      </c>
      <c r="Y45" s="23">
        <f t="shared" si="30"/>
        <v>443780.96456439124</v>
      </c>
      <c r="Z45" s="23">
        <f t="shared" si="20"/>
        <v>2268787.1298621986</v>
      </c>
      <c r="AA45" s="23">
        <f t="shared" si="31"/>
        <v>25.057349047424431</v>
      </c>
      <c r="AB45" s="25"/>
      <c r="AC45" s="24"/>
      <c r="AD45" s="25"/>
      <c r="AE45" s="24"/>
      <c r="AF45" s="23">
        <f t="shared" si="32"/>
        <v>1.4914184271190116</v>
      </c>
    </row>
    <row r="46" spans="2:32" s="26" customFormat="1" ht="15" customHeight="1" x14ac:dyDescent="0.2">
      <c r="B46" s="5" t="s">
        <v>4</v>
      </c>
      <c r="C46" s="5" t="s">
        <v>48</v>
      </c>
      <c r="D46" s="24" t="s">
        <v>82</v>
      </c>
      <c r="E46" s="4" t="str">
        <f t="shared" si="21"/>
        <v>BrazilFemale65-69</v>
      </c>
      <c r="F46" s="6">
        <f>VLOOKUP(E46,'Appendix 1a. Person-years 2020'!$E$3:$F$1682,2,FALSE)</f>
        <v>4003615.5087000001</v>
      </c>
      <c r="G46" s="17">
        <f>VLOOKUP(E46,'Appendix 2a. Deaths 2020'!$E$4:$G$1683,2,FALSE)</f>
        <v>62112</v>
      </c>
      <c r="H46" s="17">
        <f>VLOOKUP(E46,'Appendix 2a. Deaths 2020'!$E$4:$G$1683,3,FALSE)</f>
        <v>10084</v>
      </c>
      <c r="I46" s="18">
        <f t="shared" si="22"/>
        <v>1.551397727005213E-2</v>
      </c>
      <c r="J46" s="24">
        <v>5</v>
      </c>
      <c r="K46" s="5">
        <f>VLOOKUP(E46,'Appendix 3a. nax iIBGE 2020'!$E$5:$O$1935,11,FALSE)</f>
        <v>2.5</v>
      </c>
      <c r="L46" s="19">
        <f t="shared" si="23"/>
        <v>7.4673672216659201E-2</v>
      </c>
      <c r="M46" s="20">
        <f t="shared" si="33"/>
        <v>84886.857058541384</v>
      </c>
      <c r="N46" s="20">
        <f t="shared" si="34"/>
        <v>6338.8133394919223</v>
      </c>
      <c r="O46" s="20">
        <f t="shared" si="24"/>
        <v>408587.25194397708</v>
      </c>
      <c r="P46" s="20">
        <f t="shared" si="19"/>
        <v>1669995.0696523674</v>
      </c>
      <c r="Q46" s="21">
        <f t="shared" si="25"/>
        <v>19.673187670273524</v>
      </c>
      <c r="R46" s="22">
        <f t="shared" si="26"/>
        <v>0.83764811952601748</v>
      </c>
      <c r="S46" s="22">
        <f t="shared" si="27"/>
        <v>0.92532632778334079</v>
      </c>
      <c r="T46" s="22">
        <f t="shared" si="28"/>
        <v>0.93705914269771895</v>
      </c>
      <c r="U46" s="23">
        <f t="shared" si="35"/>
        <v>86727.526592952607</v>
      </c>
      <c r="V46" s="23">
        <f t="shared" si="36"/>
        <v>5458.7048754668149</v>
      </c>
      <c r="W46" s="22">
        <f t="shared" si="29"/>
        <v>6.294085730228105E-2</v>
      </c>
      <c r="X46" s="23">
        <f t="shared" si="37"/>
        <v>2.6499943764334097</v>
      </c>
      <c r="Y46" s="23">
        <f t="shared" si="30"/>
        <v>420809.64581002563</v>
      </c>
      <c r="Z46" s="23">
        <f t="shared" si="20"/>
        <v>1825006.1652978072</v>
      </c>
      <c r="AA46" s="23">
        <f t="shared" si="31"/>
        <v>21.042986431093556</v>
      </c>
      <c r="AB46" s="25"/>
      <c r="AC46" s="24"/>
      <c r="AD46" s="25"/>
      <c r="AE46" s="24"/>
      <c r="AF46" s="23">
        <f t="shared" si="32"/>
        <v>1.3697987608200322</v>
      </c>
    </row>
    <row r="47" spans="2:32" s="26" customFormat="1" ht="15" customHeight="1" x14ac:dyDescent="0.2">
      <c r="B47" s="5" t="s">
        <v>4</v>
      </c>
      <c r="C47" s="5" t="s">
        <v>48</v>
      </c>
      <c r="D47" s="42" t="s">
        <v>19</v>
      </c>
      <c r="E47" s="4" t="str">
        <f t="shared" si="21"/>
        <v>BrazilFemale70-74</v>
      </c>
      <c r="F47" s="6">
        <f>VLOOKUP(E47,'Appendix 1a. Person-years 2020'!$E$3:$F$1682,2,FALSE)</f>
        <v>3001522.6294999998</v>
      </c>
      <c r="G47" s="17">
        <f>VLOOKUP(E47,'Appendix 2a. Deaths 2020'!$E$4:$G$1683,2,FALSE)</f>
        <v>71178</v>
      </c>
      <c r="H47" s="17">
        <f>VLOOKUP(E47,'Appendix 2a. Deaths 2020'!$E$4:$G$1683,3,FALSE)</f>
        <v>11115</v>
      </c>
      <c r="I47" s="18">
        <f t="shared" si="22"/>
        <v>2.3713964139546396E-2</v>
      </c>
      <c r="J47" s="24">
        <v>5</v>
      </c>
      <c r="K47" s="5">
        <f>VLOOKUP(E47,'Appendix 3a. nax iIBGE 2020'!$E$5:$O$1935,11,FALSE)</f>
        <v>2.5</v>
      </c>
      <c r="L47" s="19">
        <f t="shared" si="23"/>
        <v>0.11193383341851067</v>
      </c>
      <c r="M47" s="20">
        <f t="shared" si="33"/>
        <v>78548.043719049456</v>
      </c>
      <c r="N47" s="20">
        <f t="shared" si="34"/>
        <v>8792.1836409979751</v>
      </c>
      <c r="O47" s="20">
        <f t="shared" si="24"/>
        <v>370759.75949275232</v>
      </c>
      <c r="P47" s="20">
        <f t="shared" si="19"/>
        <v>1261407.8177083903</v>
      </c>
      <c r="Q47" s="21">
        <f t="shared" si="25"/>
        <v>16.059060900615069</v>
      </c>
      <c r="R47" s="22">
        <f t="shared" si="26"/>
        <v>0.84384219843209984</v>
      </c>
      <c r="S47" s="22">
        <f t="shared" si="27"/>
        <v>0.88806616658148929</v>
      </c>
      <c r="T47" s="22">
        <f t="shared" si="28"/>
        <v>0.9046820832813165</v>
      </c>
      <c r="U47" s="23">
        <f t="shared" si="35"/>
        <v>81268.821717485785</v>
      </c>
      <c r="V47" s="23">
        <f t="shared" si="36"/>
        <v>7746.3747802928474</v>
      </c>
      <c r="W47" s="22">
        <f t="shared" si="29"/>
        <v>9.5317916718683504E-2</v>
      </c>
      <c r="X47" s="23">
        <f t="shared" si="37"/>
        <v>2.6444508600202652</v>
      </c>
      <c r="Y47" s="23">
        <f t="shared" si="30"/>
        <v>388097.1421357494</v>
      </c>
      <c r="Z47" s="23">
        <f t="shared" si="20"/>
        <v>1404196.5194877817</v>
      </c>
      <c r="AA47" s="23">
        <f t="shared" si="31"/>
        <v>17.278416123334232</v>
      </c>
      <c r="AB47" s="25"/>
      <c r="AC47" s="24"/>
      <c r="AD47" s="25"/>
      <c r="AE47" s="24"/>
      <c r="AF47" s="23">
        <f t="shared" si="32"/>
        <v>1.2193552227191624</v>
      </c>
    </row>
    <row r="48" spans="2:32" s="26" customFormat="1" ht="15" customHeight="1" x14ac:dyDescent="0.2">
      <c r="B48" s="5" t="s">
        <v>4</v>
      </c>
      <c r="C48" s="5" t="s">
        <v>48</v>
      </c>
      <c r="D48" s="42" t="s">
        <v>20</v>
      </c>
      <c r="E48" s="4" t="str">
        <f t="shared" si="21"/>
        <v>BrazilFemale75-79</v>
      </c>
      <c r="F48" s="6">
        <f>VLOOKUP(E48,'Appendix 1a. Person-years 2020'!$E$3:$F$1682,2,FALSE)</f>
        <v>2065962.8670999999</v>
      </c>
      <c r="G48" s="17">
        <f>VLOOKUP(E48,'Appendix 2a. Deaths 2020'!$E$4:$G$1683,2,FALSE)</f>
        <v>76920</v>
      </c>
      <c r="H48" s="17">
        <f>VLOOKUP(E48,'Appendix 2a. Deaths 2020'!$E$4:$G$1683,3,FALSE)</f>
        <v>11270</v>
      </c>
      <c r="I48" s="18">
        <f t="shared" si="22"/>
        <v>3.7232034140077697E-2</v>
      </c>
      <c r="J48" s="24">
        <v>5</v>
      </c>
      <c r="K48" s="5">
        <f>VLOOKUP(E48,'Appendix 3a. nax iIBGE 2020'!$E$5:$O$1935,11,FALSE)</f>
        <v>2.5</v>
      </c>
      <c r="L48" s="19">
        <f t="shared" si="23"/>
        <v>0.17030789710229477</v>
      </c>
      <c r="M48" s="20">
        <f t="shared" si="33"/>
        <v>69755.860078051483</v>
      </c>
      <c r="N48" s="20">
        <f t="shared" si="34"/>
        <v>11879.973840454864</v>
      </c>
      <c r="O48" s="20">
        <f t="shared" si="24"/>
        <v>319079.36578912026</v>
      </c>
      <c r="P48" s="20">
        <f t="shared" si="19"/>
        <v>890648.05821563792</v>
      </c>
      <c r="Q48" s="21">
        <f t="shared" si="25"/>
        <v>12.768075072389198</v>
      </c>
      <c r="R48" s="22">
        <f t="shared" si="26"/>
        <v>0.85348413936557466</v>
      </c>
      <c r="S48" s="22">
        <f t="shared" si="27"/>
        <v>0.82969210289770523</v>
      </c>
      <c r="T48" s="22">
        <f t="shared" si="28"/>
        <v>0.85270126713586281</v>
      </c>
      <c r="U48" s="23">
        <f t="shared" si="35"/>
        <v>73522.446937192944</v>
      </c>
      <c r="V48" s="23">
        <f t="shared" si="36"/>
        <v>10829.763270919286</v>
      </c>
      <c r="W48" s="22">
        <f t="shared" si="29"/>
        <v>0.14729873286413719</v>
      </c>
      <c r="X48" s="23">
        <f t="shared" si="37"/>
        <v>2.6389068166221441</v>
      </c>
      <c r="Y48" s="23">
        <f t="shared" si="30"/>
        <v>342042.15444940131</v>
      </c>
      <c r="Z48" s="23">
        <f t="shared" si="20"/>
        <v>1016099.3773520322</v>
      </c>
      <c r="AA48" s="23">
        <f t="shared" si="31"/>
        <v>13.820260609933754</v>
      </c>
      <c r="AB48" s="25"/>
      <c r="AC48" s="24"/>
      <c r="AD48" s="25"/>
      <c r="AE48" s="24"/>
      <c r="AF48" s="23">
        <f t="shared" si="32"/>
        <v>1.0521855375445561</v>
      </c>
    </row>
    <row r="49" spans="2:32" s="26" customFormat="1" ht="15" customHeight="1" x14ac:dyDescent="0.2">
      <c r="B49" s="5" t="s">
        <v>4</v>
      </c>
      <c r="C49" s="5" t="s">
        <v>48</v>
      </c>
      <c r="D49" s="42" t="s">
        <v>21</v>
      </c>
      <c r="E49" s="4" t="str">
        <f t="shared" si="21"/>
        <v>BrazilFemale80-84</v>
      </c>
      <c r="F49" s="6">
        <f>VLOOKUP(E49,'Appendix 1a. Person-years 2020'!$E$3:$F$1682,2,FALSE)</f>
        <v>1408279.3137000001</v>
      </c>
      <c r="G49" s="17">
        <f>VLOOKUP(E49,'Appendix 2a. Deaths 2020'!$E$4:$G$1683,2,FALSE)</f>
        <v>87684</v>
      </c>
      <c r="H49" s="17">
        <f>VLOOKUP(E49,'Appendix 2a. Deaths 2020'!$E$4:$G$1683,3,FALSE)</f>
        <v>11479</v>
      </c>
      <c r="I49" s="18">
        <f t="shared" si="22"/>
        <v>6.2263216641041251E-2</v>
      </c>
      <c r="J49" s="24">
        <v>5</v>
      </c>
      <c r="K49" s="5">
        <f>VLOOKUP(E49,'Appendix 3a. nax iIBGE 2020'!$E$5:$O$1935,11,FALSE)</f>
        <v>2.5</v>
      </c>
      <c r="L49" s="19">
        <f t="shared" si="23"/>
        <v>0.26938425727864118</v>
      </c>
      <c r="M49" s="20">
        <f t="shared" si="33"/>
        <v>57875.88623759662</v>
      </c>
      <c r="N49" s="20">
        <f t="shared" si="34"/>
        <v>15590.852628458097</v>
      </c>
      <c r="O49" s="20">
        <f t="shared" si="24"/>
        <v>250402.29961683784</v>
      </c>
      <c r="P49" s="20">
        <f t="shared" si="19"/>
        <v>571568.69242651772</v>
      </c>
      <c r="Q49" s="21">
        <f t="shared" si="25"/>
        <v>9.8757657045642322</v>
      </c>
      <c r="R49" s="22">
        <f t="shared" si="26"/>
        <v>0.86908672049632774</v>
      </c>
      <c r="S49" s="22">
        <f t="shared" si="27"/>
        <v>0.73061574272135887</v>
      </c>
      <c r="T49" s="22">
        <f t="shared" si="28"/>
        <v>0.76126163340696573</v>
      </c>
      <c r="U49" s="23">
        <f t="shared" si="35"/>
        <v>62692.68366627366</v>
      </c>
      <c r="V49" s="23">
        <f t="shared" si="36"/>
        <v>14967.148895819973</v>
      </c>
      <c r="W49" s="22">
        <f t="shared" si="29"/>
        <v>0.23873836659303427</v>
      </c>
      <c r="X49" s="23">
        <f t="shared" si="37"/>
        <v>2.5920160557704057</v>
      </c>
      <c r="Y49" s="23">
        <f t="shared" si="30"/>
        <v>277422.76409934007</v>
      </c>
      <c r="Z49" s="23">
        <f t="shared" si="20"/>
        <v>674057.22290263092</v>
      </c>
      <c r="AA49" s="23">
        <f t="shared" si="31"/>
        <v>10.751768523593269</v>
      </c>
      <c r="AB49" s="25"/>
      <c r="AC49" s="24"/>
      <c r="AD49" s="25"/>
      <c r="AE49" s="24"/>
      <c r="AF49" s="23">
        <f t="shared" si="32"/>
        <v>0.87600281902903632</v>
      </c>
    </row>
    <row r="50" spans="2:32" s="26" customFormat="1" ht="15" customHeight="1" x14ac:dyDescent="0.2">
      <c r="B50" s="5" t="s">
        <v>4</v>
      </c>
      <c r="C50" s="5" t="s">
        <v>48</v>
      </c>
      <c r="D50" s="42" t="s">
        <v>22</v>
      </c>
      <c r="E50" s="4" t="str">
        <f t="shared" si="21"/>
        <v>BrazilFemale85-89</v>
      </c>
      <c r="F50" s="6">
        <f>VLOOKUP(E50,'Appendix 1a. Person-years 2020'!$E$3:$F$1682,2,FALSE)</f>
        <v>783501.96089999995</v>
      </c>
      <c r="G50" s="17">
        <f>VLOOKUP(E50,'Appendix 2a. Deaths 2020'!$E$4:$G$1683,2,FALSE)</f>
        <v>78897</v>
      </c>
      <c r="H50" s="17">
        <f>VLOOKUP(E50,'Appendix 2a. Deaths 2020'!$E$4:$G$1683,3,FALSE)</f>
        <v>9160</v>
      </c>
      <c r="I50" s="18">
        <f t="shared" si="22"/>
        <v>0.10069789730886174</v>
      </c>
      <c r="J50" s="24">
        <v>5</v>
      </c>
      <c r="K50" s="5">
        <f>VLOOKUP(E50,'Appendix 3a. nax iIBGE 2020'!$E$5:$O$1935,11,FALSE)</f>
        <v>2.5</v>
      </c>
      <c r="L50" s="19">
        <f t="shared" si="23"/>
        <v>0.40223015854506367</v>
      </c>
      <c r="M50" s="20">
        <f t="shared" si="33"/>
        <v>42285.033609138525</v>
      </c>
      <c r="N50" s="20">
        <f t="shared" si="34"/>
        <v>17008.315772687136</v>
      </c>
      <c r="O50" s="20">
        <f t="shared" si="24"/>
        <v>168904.37861397478</v>
      </c>
      <c r="P50" s="20">
        <f t="shared" si="19"/>
        <v>321166.39280967985</v>
      </c>
      <c r="Q50" s="21">
        <f t="shared" si="25"/>
        <v>7.5952734430432205</v>
      </c>
      <c r="R50" s="22">
        <f t="shared" si="26"/>
        <v>0.88389926106189087</v>
      </c>
      <c r="S50" s="22">
        <f t="shared" si="27"/>
        <v>0.59776984145493639</v>
      </c>
      <c r="T50" s="22">
        <f t="shared" si="28"/>
        <v>0.63456858491147194</v>
      </c>
      <c r="U50" s="23">
        <f t="shared" si="35"/>
        <v>47725.534770453683</v>
      </c>
      <c r="V50" s="23">
        <f t="shared" si="36"/>
        <v>17440.409707023638</v>
      </c>
      <c r="W50" s="22">
        <f t="shared" si="29"/>
        <v>0.36543141508852806</v>
      </c>
      <c r="X50" s="23">
        <f>J50+R50*(L50/W50)*(K50-J50)</f>
        <v>2.5677314180236848</v>
      </c>
      <c r="Y50" s="23">
        <f t="shared" si="30"/>
        <v>196207.91326508007</v>
      </c>
      <c r="Z50" s="23">
        <f t="shared" si="20"/>
        <v>396634.45880329085</v>
      </c>
      <c r="AA50" s="23">
        <f t="shared" si="31"/>
        <v>8.3107389097050532</v>
      </c>
      <c r="AB50" s="25"/>
      <c r="AC50" s="24"/>
      <c r="AD50" s="25"/>
      <c r="AE50" s="24"/>
      <c r="AF50" s="23">
        <f t="shared" si="32"/>
        <v>0.71546546666183275</v>
      </c>
    </row>
    <row r="51" spans="2:32" s="26" customFormat="1" ht="15" customHeight="1" x14ac:dyDescent="0.2">
      <c r="B51" s="5" t="s">
        <v>4</v>
      </c>
      <c r="C51" s="5" t="s">
        <v>48</v>
      </c>
      <c r="D51" s="43" t="s">
        <v>5</v>
      </c>
      <c r="E51" s="4" t="str">
        <f t="shared" si="21"/>
        <v>BrazilFemale90+</v>
      </c>
      <c r="F51" s="8">
        <f>VLOOKUP(E51,'Appendix 1a. Person-years 2020'!$E$3:$F$1682,2,FALSE)</f>
        <v>545063.97719999996</v>
      </c>
      <c r="G51" s="17">
        <f>VLOOKUP(E51,'Appendix 2a. Deaths 2020'!$E$4:$G$1683,2,FALSE)</f>
        <v>90485</v>
      </c>
      <c r="H51" s="17">
        <f>VLOOKUP(E51,'Appendix 2a. Deaths 2020'!$E$4:$G$1683,3,FALSE)</f>
        <v>8124</v>
      </c>
      <c r="I51" s="18">
        <f t="shared" si="22"/>
        <v>0.16600803535911968</v>
      </c>
      <c r="J51" s="27"/>
      <c r="K51" s="28"/>
      <c r="L51" s="16">
        <v>1</v>
      </c>
      <c r="M51" s="20">
        <f t="shared" si="33"/>
        <v>25276.717836451389</v>
      </c>
      <c r="N51" s="20">
        <f t="shared" si="34"/>
        <v>25276.717836451389</v>
      </c>
      <c r="O51" s="38">
        <f>N51*Q51</f>
        <v>152262.01419570507</v>
      </c>
      <c r="P51" s="20">
        <f>O51</f>
        <v>152262.01419570507</v>
      </c>
      <c r="Q51" s="21">
        <f>1/I51</f>
        <v>6.0238047985854006</v>
      </c>
      <c r="R51" s="22">
        <f t="shared" si="26"/>
        <v>0.91021716306570155</v>
      </c>
      <c r="S51" s="22">
        <f t="shared" si="27"/>
        <v>0</v>
      </c>
      <c r="T51" s="22">
        <f t="shared" si="28"/>
        <v>0</v>
      </c>
      <c r="U51" s="23">
        <f t="shared" si="35"/>
        <v>30285.125063430045</v>
      </c>
      <c r="V51" s="23">
        <f>U51*(1-T51)</f>
        <v>30285.125063430045</v>
      </c>
      <c r="W51" s="22">
        <f t="shared" si="29"/>
        <v>1</v>
      </c>
      <c r="X51" s="23">
        <f>Q51/R51</f>
        <v>6.6179863916173911</v>
      </c>
      <c r="Y51" s="23">
        <f t="shared" si="30"/>
        <v>200426.5455382108</v>
      </c>
      <c r="Z51" s="23">
        <f>Y51</f>
        <v>200426.5455382108</v>
      </c>
      <c r="AA51" s="23">
        <f t="shared" si="31"/>
        <v>6.6179863916173911</v>
      </c>
      <c r="AB51" s="25"/>
      <c r="AC51" s="24"/>
      <c r="AD51" s="25"/>
      <c r="AE51" s="24"/>
      <c r="AF51" s="23">
        <f t="shared" si="32"/>
        <v>0.59418159303199047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108165644.7291</v>
      </c>
      <c r="G52" s="30">
        <f>SUM(G32:G51)</f>
        <v>676615</v>
      </c>
      <c r="H52" s="30">
        <f>SUM(H32:H51)</f>
        <v>87652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Brazil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">
        <v>4</v>
      </c>
      <c r="C59" s="5" t="s">
        <v>47</v>
      </c>
      <c r="D59" s="40">
        <v>0</v>
      </c>
      <c r="E59" s="4" t="str">
        <f>_xlfn.CONCAT(B59,C59,D59)</f>
        <v>BrazilMale0</v>
      </c>
      <c r="F59" s="6">
        <f>VLOOKUP(E59,'Appendix 1a. Person-years 2020'!$E$3:$F$1682,2,FALSE)</f>
        <v>1505349.9531</v>
      </c>
      <c r="G59" s="17">
        <f>VLOOKUP(E59,'Appendix 2a. Deaths 2020'!$E$4:$G$1683,2,FALSE)</f>
        <v>17184</v>
      </c>
      <c r="H59" s="17">
        <f>VLOOKUP(E59,'Appendix 2a. Deaths 2020'!$E$4:$G$1683,3,FALSE)</f>
        <v>151</v>
      </c>
      <c r="I59" s="18">
        <f>G59/F59</f>
        <v>1.1415285837431099E-2</v>
      </c>
      <c r="J59" s="16">
        <v>1</v>
      </c>
      <c r="K59" s="5">
        <f>VLOOKUP(E59,'Appendix 3a. nax iIBGE 2020'!$E$5:$O$1935,11,FALSE)</f>
        <v>0.08</v>
      </c>
      <c r="L59" s="19">
        <f>(J59*I59)/(1+(J59-K59)*I59)</f>
        <v>1.1296647731599005E-2</v>
      </c>
      <c r="M59" s="16">
        <v>100000</v>
      </c>
      <c r="N59" s="20">
        <f>M59*L59</f>
        <v>1129.6647731599005</v>
      </c>
      <c r="O59" s="20">
        <f>M60*J59+N59*K59</f>
        <v>98960.708408692895</v>
      </c>
      <c r="P59" s="20">
        <f t="shared" ref="P59:P77" si="38">P60+O59</f>
        <v>7171802.2462198315</v>
      </c>
      <c r="Q59" s="21">
        <f>P59/M59</f>
        <v>71.71802246219832</v>
      </c>
      <c r="R59" s="22">
        <f>(G59-H59)/G59</f>
        <v>0.99121275605214154</v>
      </c>
      <c r="S59" s="22">
        <f>1-L59</f>
        <v>0.988703352268401</v>
      </c>
      <c r="T59" s="22">
        <f>S59^R59</f>
        <v>0.98880206078275079</v>
      </c>
      <c r="U59" s="16">
        <v>100000</v>
      </c>
      <c r="V59" s="23">
        <f>U59*(1-T59)</f>
        <v>1119.7939217249209</v>
      </c>
      <c r="W59" s="22">
        <f>V59/U59</f>
        <v>1.1197939217249209E-2</v>
      </c>
      <c r="X59" s="23">
        <f>J59+R59*(L59/W59)*(K59-J59)</f>
        <v>8.0045834706365615E-2</v>
      </c>
      <c r="Y59" s="23">
        <f>U60*J59+V59*X59</f>
        <v>98969.840917438662</v>
      </c>
      <c r="Z59" s="23">
        <f t="shared" ref="Z59:Z77" si="39">Z60+Y59</f>
        <v>7368164.8974785274</v>
      </c>
      <c r="AA59" s="23">
        <f>Z59/U59</f>
        <v>73.681648974785276</v>
      </c>
      <c r="AB59" s="16"/>
      <c r="AC59" s="16"/>
      <c r="AD59" s="16"/>
      <c r="AE59" s="16"/>
      <c r="AF59" s="23">
        <f>AA59-Q59</f>
        <v>1.9636265125869556</v>
      </c>
    </row>
    <row r="60" spans="2:32" s="26" customFormat="1" ht="15" customHeight="1" x14ac:dyDescent="0.2">
      <c r="B60" s="5" t="s">
        <v>4</v>
      </c>
      <c r="C60" s="5" t="s">
        <v>47</v>
      </c>
      <c r="D60" s="41" t="s">
        <v>18</v>
      </c>
      <c r="E60" s="4" t="str">
        <f t="shared" ref="E60:E78" si="40">_xlfn.CONCAT(B60,C60,D60)</f>
        <v>BrazilMale1-4</v>
      </c>
      <c r="F60" s="6">
        <f>VLOOKUP(E60,'Appendix 1a. Person-years 2020'!$E$3:$F$1682,2,FALSE)</f>
        <v>6032059.3559999997</v>
      </c>
      <c r="G60" s="17">
        <f>VLOOKUP(E60,'Appendix 2a. Deaths 2020'!$E$4:$G$1683,2,FALSE)</f>
        <v>2456</v>
      </c>
      <c r="H60" s="17">
        <f>VLOOKUP(E60,'Appendix 2a. Deaths 2020'!$E$4:$G$1683,3,FALSE)</f>
        <v>74</v>
      </c>
      <c r="I60" s="18">
        <f t="shared" ref="I60:I78" si="41">G60/F60</f>
        <v>4.0715779720520377E-4</v>
      </c>
      <c r="J60" s="24">
        <v>4</v>
      </c>
      <c r="K60" s="5">
        <f>VLOOKUP(E60,'Appendix 3a. nax iIBGE 2020'!$E$5:$O$1935,11,FALSE)</f>
        <v>1.62</v>
      </c>
      <c r="L60" s="19">
        <f t="shared" ref="L60:L77" si="42">(J60*I60)/(1+(J60-K60)*I60)</f>
        <v>1.6270545151418983E-3</v>
      </c>
      <c r="M60" s="20">
        <f>M59-N59</f>
        <v>98870.335226840107</v>
      </c>
      <c r="N60" s="20">
        <f>M60*L60</f>
        <v>160.86742534442328</v>
      </c>
      <c r="O60" s="20">
        <f t="shared" ref="O60:O77" si="43">M61*J60+N60*K60</f>
        <v>395098.47643504071</v>
      </c>
      <c r="P60" s="20">
        <f t="shared" si="38"/>
        <v>7072841.5378111387</v>
      </c>
      <c r="Q60" s="21">
        <f t="shared" ref="Q60:Q77" si="44">P60/M60</f>
        <v>71.536538452952371</v>
      </c>
      <c r="R60" s="22">
        <f t="shared" ref="R60:R78" si="45">(G60-H60)/G60</f>
        <v>0.96986970684039087</v>
      </c>
      <c r="S60" s="22">
        <f t="shared" ref="S60:S78" si="46">1-L60</f>
        <v>0.99837294548485811</v>
      </c>
      <c r="T60" s="22">
        <f t="shared" ref="T60:T78" si="47">S60^R60</f>
        <v>0.99842193041235694</v>
      </c>
      <c r="U60" s="23">
        <f>U59-V59</f>
        <v>98880.206078275078</v>
      </c>
      <c r="V60" s="23">
        <f>U60*(1-T60)</f>
        <v>156.03984603200442</v>
      </c>
      <c r="W60" s="22">
        <f t="shared" ref="W60:W78" si="48">V60/U60</f>
        <v>1.5780695876430608E-3</v>
      </c>
      <c r="X60" s="23">
        <f>J60+R60*(L60/W60)*(K60-J60)</f>
        <v>1.6200583693075825</v>
      </c>
      <c r="Y60" s="23">
        <f t="shared" ref="Y60:Y78" si="49">U61*J60+V60*X60</f>
        <v>395149.45858748193</v>
      </c>
      <c r="Z60" s="23">
        <f t="shared" si="39"/>
        <v>7269195.0565610891</v>
      </c>
      <c r="AA60" s="23">
        <f t="shared" ref="AA60:AA78" si="50">Z60/U60</f>
        <v>73.515168959161386</v>
      </c>
      <c r="AB60" s="25"/>
      <c r="AC60" s="24"/>
      <c r="AD60" s="25"/>
      <c r="AE60" s="24"/>
      <c r="AF60" s="23">
        <f t="shared" ref="AF60:AF78" si="51">AA60-Q60</f>
        <v>1.978630506209015</v>
      </c>
    </row>
    <row r="61" spans="2:32" s="26" customFormat="1" ht="15" customHeight="1" x14ac:dyDescent="0.2">
      <c r="B61" s="5" t="s">
        <v>4</v>
      </c>
      <c r="C61" s="5" t="s">
        <v>47</v>
      </c>
      <c r="D61" s="24" t="s">
        <v>70</v>
      </c>
      <c r="E61" s="4" t="str">
        <f t="shared" si="40"/>
        <v>BrazilMale5-9</v>
      </c>
      <c r="F61" s="6">
        <f>VLOOKUP(E61,'Appendix 1a. Person-years 2020'!$E$3:$F$1682,2,FALSE)</f>
        <v>7489242.4502999997</v>
      </c>
      <c r="G61" s="17">
        <f>VLOOKUP(E61,'Appendix 2a. Deaths 2020'!$E$4:$G$1683,2,FALSE)</f>
        <v>1492</v>
      </c>
      <c r="H61" s="17">
        <f>VLOOKUP(E61,'Appendix 2a. Deaths 2020'!$E$4:$G$1683,3,FALSE)</f>
        <v>55</v>
      </c>
      <c r="I61" s="18">
        <f t="shared" si="41"/>
        <v>1.99219081222325E-4</v>
      </c>
      <c r="J61" s="24">
        <v>5</v>
      </c>
      <c r="K61" s="5">
        <f>VLOOKUP(E61,'Appendix 3a. nax iIBGE 2020'!$E$5:$O$1935,11,FALSE)</f>
        <v>2.5</v>
      </c>
      <c r="L61" s="19">
        <f t="shared" si="42"/>
        <v>9.9559955004256294E-4</v>
      </c>
      <c r="M61" s="20">
        <f t="shared" ref="M61:M78" si="52">M60-N60</f>
        <v>98709.467801495688</v>
      </c>
      <c r="N61" s="20">
        <f t="shared" ref="N61:N78" si="53">M61*L61</f>
        <v>98.275101728109959</v>
      </c>
      <c r="O61" s="20">
        <f t="shared" si="43"/>
        <v>493301.65125315817</v>
      </c>
      <c r="P61" s="20">
        <f t="shared" si="38"/>
        <v>6677743.0613760976</v>
      </c>
      <c r="Q61" s="21">
        <f t="shared" si="44"/>
        <v>67.650481864667839</v>
      </c>
      <c r="R61" s="22">
        <f t="shared" si="45"/>
        <v>0.96313672922252014</v>
      </c>
      <c r="S61" s="22">
        <f t="shared" si="46"/>
        <v>0.99900440044995742</v>
      </c>
      <c r="T61" s="22">
        <f t="shared" si="47"/>
        <v>0.99904108390340507</v>
      </c>
      <c r="U61" s="23">
        <f t="shared" ref="U61:U78" si="54">U60-V60</f>
        <v>98724.166232243078</v>
      </c>
      <c r="V61" s="23">
        <f t="shared" ref="V61:V77" si="55">U61*(1-T61)</f>
        <v>94.668192123011593</v>
      </c>
      <c r="W61" s="22">
        <f t="shared" si="48"/>
        <v>9.589160965949306E-4</v>
      </c>
      <c r="X61" s="23">
        <f>J61+R61*(L61/W61)*(K61-J61)</f>
        <v>2.5000458912713697</v>
      </c>
      <c r="Y61" s="23">
        <f t="shared" si="49"/>
        <v>493384.16502535157</v>
      </c>
      <c r="Z61" s="23">
        <f t="shared" si="39"/>
        <v>6874045.5979736075</v>
      </c>
      <c r="AA61" s="23">
        <f t="shared" si="50"/>
        <v>69.62880377032306</v>
      </c>
      <c r="AB61" s="25"/>
      <c r="AC61" s="24"/>
      <c r="AD61" s="25"/>
      <c r="AE61" s="24"/>
      <c r="AF61" s="23">
        <f t="shared" si="51"/>
        <v>1.9783219056552213</v>
      </c>
    </row>
    <row r="62" spans="2:32" s="26" customFormat="1" ht="15" customHeight="1" x14ac:dyDescent="0.2">
      <c r="B62" s="5" t="s">
        <v>4</v>
      </c>
      <c r="C62" s="5" t="s">
        <v>47</v>
      </c>
      <c r="D62" s="24" t="s">
        <v>71</v>
      </c>
      <c r="E62" s="4" t="str">
        <f t="shared" si="40"/>
        <v>BrazilMale10-14</v>
      </c>
      <c r="F62" s="6">
        <f>VLOOKUP(E62,'Appendix 1a. Person-years 2020'!$E$3:$F$1682,2,FALSE)</f>
        <v>7567707.2943000002</v>
      </c>
      <c r="G62" s="17">
        <f>VLOOKUP(E62,'Appendix 2a. Deaths 2020'!$E$4:$G$1683,2,FALSE)</f>
        <v>2290</v>
      </c>
      <c r="H62" s="17">
        <f>VLOOKUP(E62,'Appendix 2a. Deaths 2020'!$E$4:$G$1683,3,FALSE)</f>
        <v>62</v>
      </c>
      <c r="I62" s="18">
        <f t="shared" si="41"/>
        <v>3.026015556554135E-4</v>
      </c>
      <c r="J62" s="24">
        <v>5</v>
      </c>
      <c r="K62" s="5">
        <f>VLOOKUP(E62,'Appendix 3a. nax iIBGE 2020'!$E$5:$O$1935,11,FALSE)</f>
        <v>2.5</v>
      </c>
      <c r="L62" s="19">
        <f t="shared" si="42"/>
        <v>1.5118640472454776E-3</v>
      </c>
      <c r="M62" s="20">
        <f t="shared" si="52"/>
        <v>98611.192699767576</v>
      </c>
      <c r="N62" s="20">
        <f t="shared" si="53"/>
        <v>149.08671689877431</v>
      </c>
      <c r="O62" s="20">
        <f t="shared" si="43"/>
        <v>492683.24670659093</v>
      </c>
      <c r="P62" s="20">
        <f t="shared" si="38"/>
        <v>6184441.4101229394</v>
      </c>
      <c r="Q62" s="21">
        <f t="shared" si="44"/>
        <v>62.715410297816184</v>
      </c>
      <c r="R62" s="22">
        <f t="shared" si="45"/>
        <v>0.97292576419213972</v>
      </c>
      <c r="S62" s="22">
        <f t="shared" si="46"/>
        <v>0.99848813595275454</v>
      </c>
      <c r="T62" s="22">
        <f t="shared" si="47"/>
        <v>0.99852903839638674</v>
      </c>
      <c r="U62" s="23">
        <f t="shared" si="54"/>
        <v>98629.498040120074</v>
      </c>
      <c r="V62" s="23">
        <f t="shared" si="55"/>
        <v>145.08020460066624</v>
      </c>
      <c r="W62" s="22">
        <f t="shared" si="48"/>
        <v>1.4709616036132633E-3</v>
      </c>
      <c r="X62" s="23">
        <f>((-5/24)*V61+2.5*V62+(5/24)*V63)/V62</f>
        <v>3.4891629755898981</v>
      </c>
      <c r="Y62" s="23">
        <f t="shared" si="49"/>
        <v>492928.29765598068</v>
      </c>
      <c r="Z62" s="23">
        <f t="shared" si="39"/>
        <v>6380661.4329482559</v>
      </c>
      <c r="AA62" s="23">
        <f t="shared" si="50"/>
        <v>64.693236402285635</v>
      </c>
      <c r="AB62" s="25"/>
      <c r="AC62" s="24"/>
      <c r="AD62" s="25"/>
      <c r="AE62" s="24"/>
      <c r="AF62" s="23">
        <f t="shared" si="51"/>
        <v>1.9778261044694503</v>
      </c>
    </row>
    <row r="63" spans="2:32" s="26" customFormat="1" ht="15" customHeight="1" x14ac:dyDescent="0.2">
      <c r="B63" s="5" t="s">
        <v>4</v>
      </c>
      <c r="C63" s="5" t="s">
        <v>47</v>
      </c>
      <c r="D63" s="24" t="s">
        <v>72</v>
      </c>
      <c r="E63" s="4" t="str">
        <f t="shared" si="40"/>
        <v>BrazilMale15-19</v>
      </c>
      <c r="F63" s="6">
        <f>VLOOKUP(E63,'Appendix 1a. Person-years 2020'!$E$3:$F$1682,2,FALSE)</f>
        <v>8047665.0617000004</v>
      </c>
      <c r="G63" s="17">
        <f>VLOOKUP(E63,'Appendix 2a. Deaths 2020'!$E$4:$G$1683,2,FALSE)</f>
        <v>13021</v>
      </c>
      <c r="H63" s="17">
        <f>VLOOKUP(E63,'Appendix 2a. Deaths 2020'!$E$4:$G$1683,3,FALSE)</f>
        <v>165</v>
      </c>
      <c r="I63" s="18">
        <f t="shared" si="41"/>
        <v>1.6179848316462395E-3</v>
      </c>
      <c r="J63" s="24">
        <v>5</v>
      </c>
      <c r="K63" s="5">
        <f>VLOOKUP(E63,'Appendix 3a. nax iIBGE 2020'!$E$5:$O$1935,11,FALSE)</f>
        <v>2.5</v>
      </c>
      <c r="L63" s="19">
        <f t="shared" si="42"/>
        <v>8.0573325535930884E-3</v>
      </c>
      <c r="M63" s="20">
        <f t="shared" si="52"/>
        <v>98462.105982868801</v>
      </c>
      <c r="N63" s="20">
        <f t="shared" si="53"/>
        <v>793.34193183110153</v>
      </c>
      <c r="O63" s="20">
        <f t="shared" si="43"/>
        <v>490327.17508476623</v>
      </c>
      <c r="P63" s="20">
        <f t="shared" si="38"/>
        <v>5691758.1634163484</v>
      </c>
      <c r="Q63" s="21">
        <f t="shared" si="44"/>
        <v>57.806585656482348</v>
      </c>
      <c r="R63" s="22">
        <f t="shared" si="45"/>
        <v>0.9873281621995238</v>
      </c>
      <c r="S63" s="22">
        <f t="shared" si="46"/>
        <v>0.99194266744640691</v>
      </c>
      <c r="T63" s="22">
        <f t="shared" si="47"/>
        <v>0.99204436142918473</v>
      </c>
      <c r="U63" s="23">
        <f t="shared" si="54"/>
        <v>98484.417835519402</v>
      </c>
      <c r="V63" s="23">
        <f t="shared" si="55"/>
        <v>783.50643315654554</v>
      </c>
      <c r="W63" s="22">
        <f t="shared" si="48"/>
        <v>7.955638570815271E-3</v>
      </c>
      <c r="X63" s="23">
        <f t="shared" ref="X63:X76" si="56">((-5/24)*V62+2.5*V63+(5/24)*V64)/V63</f>
        <v>2.7748559174136465</v>
      </c>
      <c r="Y63" s="23">
        <f t="shared" si="49"/>
        <v>490678.67447419034</v>
      </c>
      <c r="Z63" s="23">
        <f t="shared" si="39"/>
        <v>5887733.1352922749</v>
      </c>
      <c r="AA63" s="23">
        <f t="shared" si="50"/>
        <v>59.783397868335719</v>
      </c>
      <c r="AB63" s="25"/>
      <c r="AC63" s="24"/>
      <c r="AD63" s="25"/>
      <c r="AE63" s="24"/>
      <c r="AF63" s="23">
        <f t="shared" si="51"/>
        <v>1.9768122118533711</v>
      </c>
    </row>
    <row r="64" spans="2:32" s="26" customFormat="1" ht="15" customHeight="1" x14ac:dyDescent="0.2">
      <c r="B64" s="5" t="s">
        <v>4</v>
      </c>
      <c r="C64" s="5" t="s">
        <v>47</v>
      </c>
      <c r="D64" s="24" t="s">
        <v>73</v>
      </c>
      <c r="E64" s="4" t="str">
        <f t="shared" si="40"/>
        <v>BrazilMale20-24</v>
      </c>
      <c r="F64" s="6">
        <f>VLOOKUP(E64,'Appendix 1a. Person-years 2020'!$E$3:$F$1682,2,FALSE)</f>
        <v>8713347.6030000001</v>
      </c>
      <c r="G64" s="17">
        <f>VLOOKUP(E64,'Appendix 2a. Deaths 2020'!$E$4:$G$1683,2,FALSE)</f>
        <v>21514</v>
      </c>
      <c r="H64" s="17">
        <f>VLOOKUP(E64,'Appendix 2a. Deaths 2020'!$E$4:$G$1683,3,FALSE)</f>
        <v>361</v>
      </c>
      <c r="I64" s="18">
        <f t="shared" si="41"/>
        <v>2.4690854744039755E-3</v>
      </c>
      <c r="J64" s="24">
        <v>5</v>
      </c>
      <c r="K64" s="5">
        <f>VLOOKUP(E64,'Appendix 3a. nax iIBGE 2020'!$E$5:$O$1935,11,FALSE)</f>
        <v>2.5</v>
      </c>
      <c r="L64" s="19">
        <f t="shared" si="42"/>
        <v>1.2269690088090025E-2</v>
      </c>
      <c r="M64" s="20">
        <f t="shared" si="52"/>
        <v>97668.764051037695</v>
      </c>
      <c r="N64" s="20">
        <f t="shared" si="53"/>
        <v>1198.3654661930204</v>
      </c>
      <c r="O64" s="20">
        <f t="shared" si="43"/>
        <v>485347.9065897059</v>
      </c>
      <c r="P64" s="20">
        <f t="shared" si="38"/>
        <v>5201430.9883315824</v>
      </c>
      <c r="Q64" s="21">
        <f t="shared" si="44"/>
        <v>53.255828911826178</v>
      </c>
      <c r="R64" s="22">
        <f t="shared" si="45"/>
        <v>0.98322022868829595</v>
      </c>
      <c r="S64" s="22">
        <f t="shared" si="46"/>
        <v>0.98773030991191002</v>
      </c>
      <c r="T64" s="22">
        <f t="shared" si="47"/>
        <v>0.98793494544515692</v>
      </c>
      <c r="U64" s="23">
        <f t="shared" si="54"/>
        <v>97700.91140236285</v>
      </c>
      <c r="V64" s="23">
        <f t="shared" si="55"/>
        <v>1178.7668261273982</v>
      </c>
      <c r="W64" s="22">
        <f t="shared" si="48"/>
        <v>1.2065054554843082E-2</v>
      </c>
      <c r="X64" s="23">
        <f t="shared" si="56"/>
        <v>2.5546916927607155</v>
      </c>
      <c r="Y64" s="23">
        <f t="shared" si="49"/>
        <v>485622.10869958682</v>
      </c>
      <c r="Z64" s="23">
        <f t="shared" si="39"/>
        <v>5397054.4608180849</v>
      </c>
      <c r="AA64" s="23">
        <f t="shared" si="50"/>
        <v>55.240574354432887</v>
      </c>
      <c r="AB64" s="25"/>
      <c r="AC64" s="24"/>
      <c r="AD64" s="25"/>
      <c r="AE64" s="24"/>
      <c r="AF64" s="23">
        <f t="shared" si="51"/>
        <v>1.9847454426067088</v>
      </c>
    </row>
    <row r="65" spans="2:32" s="26" customFormat="1" ht="15" customHeight="1" x14ac:dyDescent="0.2">
      <c r="B65" s="5" t="s">
        <v>4</v>
      </c>
      <c r="C65" s="5" t="s">
        <v>47</v>
      </c>
      <c r="D65" s="24" t="s">
        <v>74</v>
      </c>
      <c r="E65" s="4" t="str">
        <f t="shared" si="40"/>
        <v>BrazilMale25-29</v>
      </c>
      <c r="F65" s="6">
        <f>VLOOKUP(E65,'Appendix 1a. Person-years 2020'!$E$3:$F$1682,2,FALSE)</f>
        <v>8483609.6645</v>
      </c>
      <c r="G65" s="17">
        <f>VLOOKUP(E65,'Appendix 2a. Deaths 2020'!$E$4:$G$1683,2,FALSE)</f>
        <v>19963</v>
      </c>
      <c r="H65" s="17">
        <f>VLOOKUP(E65,'Appendix 2a. Deaths 2020'!$E$4:$G$1683,3,FALSE)</f>
        <v>641</v>
      </c>
      <c r="I65" s="18">
        <f t="shared" si="41"/>
        <v>2.35312570821545E-3</v>
      </c>
      <c r="J65" s="24">
        <v>5</v>
      </c>
      <c r="K65" s="5">
        <f>VLOOKUP(E65,'Appendix 3a. nax iIBGE 2020'!$E$5:$O$1935,11,FALSE)</f>
        <v>2.5</v>
      </c>
      <c r="L65" s="19">
        <f t="shared" si="42"/>
        <v>1.1696818331278107E-2</v>
      </c>
      <c r="M65" s="20">
        <f t="shared" si="52"/>
        <v>96470.398584844675</v>
      </c>
      <c r="N65" s="20">
        <f t="shared" si="53"/>
        <v>1128.3967265929168</v>
      </c>
      <c r="O65" s="20">
        <f t="shared" si="43"/>
        <v>479531.00110774103</v>
      </c>
      <c r="P65" s="20">
        <f t="shared" si="38"/>
        <v>4716083.0817418769</v>
      </c>
      <c r="Q65" s="21">
        <f t="shared" si="44"/>
        <v>48.886323171911982</v>
      </c>
      <c r="R65" s="22">
        <f t="shared" si="45"/>
        <v>0.96789059760557028</v>
      </c>
      <c r="S65" s="22">
        <f t="shared" si="46"/>
        <v>0.98830318166872189</v>
      </c>
      <c r="T65" s="22">
        <f t="shared" si="47"/>
        <v>0.98867662490517394</v>
      </c>
      <c r="U65" s="23">
        <f t="shared" si="54"/>
        <v>96522.144576235456</v>
      </c>
      <c r="V65" s="23">
        <f t="shared" si="55"/>
        <v>1092.9564479937449</v>
      </c>
      <c r="W65" s="22">
        <f t="shared" si="48"/>
        <v>1.132337509482606E-2</v>
      </c>
      <c r="X65" s="23">
        <f t="shared" si="56"/>
        <v>2.4901151070209901</v>
      </c>
      <c r="Y65" s="23">
        <f t="shared" si="49"/>
        <v>479867.52800367377</v>
      </c>
      <c r="Z65" s="23">
        <f t="shared" si="39"/>
        <v>4911432.3521184977</v>
      </c>
      <c r="AA65" s="23">
        <f t="shared" si="50"/>
        <v>50.883995311970438</v>
      </c>
      <c r="AB65" s="25"/>
      <c r="AC65" s="24"/>
      <c r="AD65" s="25"/>
      <c r="AE65" s="24"/>
      <c r="AF65" s="23">
        <f t="shared" si="51"/>
        <v>1.9976721400584552</v>
      </c>
    </row>
    <row r="66" spans="2:32" s="26" customFormat="1" ht="15" customHeight="1" x14ac:dyDescent="0.2">
      <c r="B66" s="5" t="s">
        <v>4</v>
      </c>
      <c r="C66" s="5" t="s">
        <v>47</v>
      </c>
      <c r="D66" s="24" t="s">
        <v>75</v>
      </c>
      <c r="E66" s="4" t="str">
        <f t="shared" si="40"/>
        <v>BrazilMale30-34</v>
      </c>
      <c r="F66" s="6">
        <f>VLOOKUP(E66,'Appendix 1a. Person-years 2020'!$E$3:$F$1682,2,FALSE)</f>
        <v>8532727.8134000003</v>
      </c>
      <c r="G66" s="17">
        <f>VLOOKUP(E66,'Appendix 2a. Deaths 2020'!$E$4:$G$1683,2,FALSE)</f>
        <v>21592</v>
      </c>
      <c r="H66" s="17">
        <f>VLOOKUP(E66,'Appendix 2a. Deaths 2020'!$E$4:$G$1683,3,FALSE)</f>
        <v>1320</v>
      </c>
      <c r="I66" s="18">
        <f t="shared" si="41"/>
        <v>2.5304920621154006E-3</v>
      </c>
      <c r="J66" s="24">
        <v>5</v>
      </c>
      <c r="K66" s="5">
        <f>VLOOKUP(E66,'Appendix 3a. nax iIBGE 2020'!$E$5:$O$1935,11,FALSE)</f>
        <v>2.5</v>
      </c>
      <c r="L66" s="19">
        <f t="shared" si="42"/>
        <v>1.2572921117861126E-2</v>
      </c>
      <c r="M66" s="20">
        <f t="shared" si="52"/>
        <v>95342.001858251751</v>
      </c>
      <c r="N66" s="20">
        <f t="shared" si="53"/>
        <v>1198.7274685827681</v>
      </c>
      <c r="O66" s="20">
        <f t="shared" si="43"/>
        <v>473713.19061980181</v>
      </c>
      <c r="P66" s="20">
        <f t="shared" si="38"/>
        <v>4236552.0806341358</v>
      </c>
      <c r="Q66" s="21">
        <f t="shared" si="44"/>
        <v>44.435317048752175</v>
      </c>
      <c r="R66" s="22">
        <f t="shared" si="45"/>
        <v>0.93886624675805852</v>
      </c>
      <c r="S66" s="22">
        <f t="shared" si="46"/>
        <v>0.98742707888213888</v>
      </c>
      <c r="T66" s="22">
        <f t="shared" si="47"/>
        <v>0.98819115186727613</v>
      </c>
      <c r="U66" s="23">
        <f t="shared" si="54"/>
        <v>95429.188128241716</v>
      </c>
      <c r="V66" s="23">
        <f t="shared" si="55"/>
        <v>1126.9087900355421</v>
      </c>
      <c r="W66" s="22">
        <f t="shared" si="48"/>
        <v>1.180884813272387E-2</v>
      </c>
      <c r="X66" s="23">
        <f t="shared" si="56"/>
        <v>2.5416632473506167</v>
      </c>
      <c r="Y66" s="23">
        <f t="shared" si="49"/>
        <v>474375.61934578058</v>
      </c>
      <c r="Z66" s="23">
        <f t="shared" si="39"/>
        <v>4431564.8241148237</v>
      </c>
      <c r="AA66" s="23">
        <f t="shared" si="50"/>
        <v>46.438253442536912</v>
      </c>
      <c r="AB66" s="25"/>
      <c r="AC66" s="24"/>
      <c r="AD66" s="25"/>
      <c r="AE66" s="24"/>
      <c r="AF66" s="23">
        <f t="shared" si="51"/>
        <v>2.0029363937847364</v>
      </c>
    </row>
    <row r="67" spans="2:32" s="26" customFormat="1" ht="15" customHeight="1" x14ac:dyDescent="0.2">
      <c r="B67" s="5" t="s">
        <v>4</v>
      </c>
      <c r="C67" s="5" t="s">
        <v>47</v>
      </c>
      <c r="D67" s="24" t="s">
        <v>76</v>
      </c>
      <c r="E67" s="4" t="str">
        <f t="shared" si="40"/>
        <v>BrazilMale35-39</v>
      </c>
      <c r="F67" s="6">
        <f>VLOOKUP(E67,'Appendix 1a. Person-years 2020'!$E$3:$F$1682,2,FALSE)</f>
        <v>8342756.9818000002</v>
      </c>
      <c r="G67" s="17">
        <f>VLOOKUP(E67,'Appendix 2a. Deaths 2020'!$E$4:$G$1683,2,FALSE)</f>
        <v>25747</v>
      </c>
      <c r="H67" s="17">
        <f>VLOOKUP(E67,'Appendix 2a. Deaths 2020'!$E$4:$G$1683,3,FALSE)</f>
        <v>2257</v>
      </c>
      <c r="I67" s="18">
        <f t="shared" si="41"/>
        <v>3.0861500648008723E-3</v>
      </c>
      <c r="J67" s="24">
        <v>5</v>
      </c>
      <c r="K67" s="5">
        <f>VLOOKUP(E67,'Appendix 3a. nax iIBGE 2020'!$E$5:$O$1935,11,FALSE)</f>
        <v>2.5</v>
      </c>
      <c r="L67" s="19">
        <f t="shared" si="42"/>
        <v>1.5312607810041286E-2</v>
      </c>
      <c r="M67" s="20">
        <f t="shared" si="52"/>
        <v>94143.274389668979</v>
      </c>
      <c r="N67" s="20">
        <f t="shared" si="53"/>
        <v>1441.579038682105</v>
      </c>
      <c r="O67" s="20">
        <f t="shared" si="43"/>
        <v>467112.4243516397</v>
      </c>
      <c r="P67" s="20">
        <f t="shared" si="38"/>
        <v>3762838.8900143337</v>
      </c>
      <c r="Q67" s="21">
        <f t="shared" si="44"/>
        <v>39.969279955565867</v>
      </c>
      <c r="R67" s="22">
        <f t="shared" si="45"/>
        <v>0.91233930166621358</v>
      </c>
      <c r="S67" s="22">
        <f t="shared" si="46"/>
        <v>0.98468739218995871</v>
      </c>
      <c r="T67" s="22">
        <f t="shared" si="47"/>
        <v>0.98602027735047926</v>
      </c>
      <c r="U67" s="23">
        <f t="shared" si="54"/>
        <v>94302.279338206179</v>
      </c>
      <c r="V67" s="23">
        <f t="shared" si="55"/>
        <v>1318.3197103657528</v>
      </c>
      <c r="W67" s="22">
        <f t="shared" si="48"/>
        <v>1.3979722649520743E-2</v>
      </c>
      <c r="X67" s="23">
        <f t="shared" si="56"/>
        <v>2.5860564637098005</v>
      </c>
      <c r="Y67" s="23">
        <f t="shared" si="49"/>
        <v>468329.0473474295</v>
      </c>
      <c r="Z67" s="23">
        <f t="shared" si="39"/>
        <v>3957189.2047690433</v>
      </c>
      <c r="AA67" s="23">
        <f t="shared" si="50"/>
        <v>41.96281609034029</v>
      </c>
      <c r="AB67" s="25"/>
      <c r="AC67" s="24"/>
      <c r="AD67" s="25"/>
      <c r="AE67" s="24"/>
      <c r="AF67" s="23">
        <f t="shared" si="51"/>
        <v>1.9935361347744234</v>
      </c>
    </row>
    <row r="68" spans="2:32" s="26" customFormat="1" ht="15" customHeight="1" x14ac:dyDescent="0.2">
      <c r="B68" s="5" t="s">
        <v>4</v>
      </c>
      <c r="C68" s="5" t="s">
        <v>47</v>
      </c>
      <c r="D68" s="24" t="s">
        <v>77</v>
      </c>
      <c r="E68" s="4" t="str">
        <f t="shared" si="40"/>
        <v>BrazilMale40-44</v>
      </c>
      <c r="F68" s="6">
        <f>VLOOKUP(E68,'Appendix 1a. Person-years 2020'!$E$3:$F$1682,2,FALSE)</f>
        <v>7566385.5686999997</v>
      </c>
      <c r="G68" s="17">
        <f>VLOOKUP(E68,'Appendix 2a. Deaths 2020'!$E$4:$G$1683,2,FALSE)</f>
        <v>30865</v>
      </c>
      <c r="H68" s="17">
        <f>VLOOKUP(E68,'Appendix 2a. Deaths 2020'!$E$4:$G$1683,3,FALSE)</f>
        <v>3416</v>
      </c>
      <c r="I68" s="18">
        <f t="shared" si="41"/>
        <v>4.0792264311350704E-3</v>
      </c>
      <c r="J68" s="24">
        <v>5</v>
      </c>
      <c r="K68" s="5">
        <f>VLOOKUP(E68,'Appendix 3a. nax iIBGE 2020'!$E$5:$O$1935,11,FALSE)</f>
        <v>2.5</v>
      </c>
      <c r="L68" s="19">
        <f t="shared" si="42"/>
        <v>2.0190230847367107E-2</v>
      </c>
      <c r="M68" s="20">
        <f t="shared" si="52"/>
        <v>92701.695350986876</v>
      </c>
      <c r="N68" s="20">
        <f t="shared" si="53"/>
        <v>1871.6686290787231</v>
      </c>
      <c r="O68" s="20">
        <f t="shared" si="43"/>
        <v>458829.30518223759</v>
      </c>
      <c r="P68" s="20">
        <f t="shared" si="38"/>
        <v>3295726.4656626941</v>
      </c>
      <c r="Q68" s="21">
        <f t="shared" si="44"/>
        <v>35.551954612959605</v>
      </c>
      <c r="R68" s="22">
        <f t="shared" si="45"/>
        <v>0.88932447756358335</v>
      </c>
      <c r="S68" s="22">
        <f t="shared" si="46"/>
        <v>0.97980976915263285</v>
      </c>
      <c r="T68" s="22">
        <f t="shared" si="47"/>
        <v>0.98202412037702136</v>
      </c>
      <c r="U68" s="23">
        <f t="shared" si="54"/>
        <v>92983.959627840421</v>
      </c>
      <c r="V68" s="23">
        <f t="shared" si="55"/>
        <v>1671.4684651379653</v>
      </c>
      <c r="W68" s="22">
        <f t="shared" si="48"/>
        <v>1.7975879622978641E-2</v>
      </c>
      <c r="X68" s="23">
        <f t="shared" si="56"/>
        <v>2.6151203881639162</v>
      </c>
      <c r="Y68" s="23">
        <f t="shared" si="49"/>
        <v>460933.54707486759</v>
      </c>
      <c r="Z68" s="23">
        <f t="shared" si="39"/>
        <v>3488860.1574216136</v>
      </c>
      <c r="AA68" s="23">
        <f t="shared" si="50"/>
        <v>37.52109687934832</v>
      </c>
      <c r="AB68" s="25"/>
      <c r="AC68" s="24"/>
      <c r="AD68" s="25"/>
      <c r="AE68" s="24"/>
      <c r="AF68" s="23">
        <f t="shared" si="51"/>
        <v>1.9691422663887153</v>
      </c>
    </row>
    <row r="69" spans="2:32" s="26" customFormat="1" ht="15" customHeight="1" x14ac:dyDescent="0.2">
      <c r="B69" s="5" t="s">
        <v>4</v>
      </c>
      <c r="C69" s="5" t="s">
        <v>47</v>
      </c>
      <c r="D69" s="24" t="s">
        <v>78</v>
      </c>
      <c r="E69" s="4" t="str">
        <f t="shared" si="40"/>
        <v>BrazilMale45-49</v>
      </c>
      <c r="F69" s="6">
        <f>VLOOKUP(E69,'Appendix 1a. Person-years 2020'!$E$3:$F$1682,2,FALSE)</f>
        <v>6570555.3406999996</v>
      </c>
      <c r="G69" s="17">
        <f>VLOOKUP(E69,'Appendix 2a. Deaths 2020'!$E$4:$G$1683,2,FALSE)</f>
        <v>37389</v>
      </c>
      <c r="H69" s="17">
        <f>VLOOKUP(E69,'Appendix 2a. Deaths 2020'!$E$4:$G$1683,3,FALSE)</f>
        <v>4724</v>
      </c>
      <c r="I69" s="18">
        <f t="shared" si="41"/>
        <v>5.6903865900651152E-3</v>
      </c>
      <c r="J69" s="24">
        <v>5</v>
      </c>
      <c r="K69" s="5">
        <f>VLOOKUP(E69,'Appendix 3a. nax iIBGE 2020'!$E$5:$O$1935,11,FALSE)</f>
        <v>2.5</v>
      </c>
      <c r="L69" s="19">
        <f t="shared" si="42"/>
        <v>2.8052853989932163E-2</v>
      </c>
      <c r="M69" s="20">
        <f t="shared" si="52"/>
        <v>90830.026721908158</v>
      </c>
      <c r="N69" s="20">
        <f t="shared" si="53"/>
        <v>2548.0414775313261</v>
      </c>
      <c r="O69" s="20">
        <f t="shared" si="43"/>
        <v>447780.02991571248</v>
      </c>
      <c r="P69" s="20">
        <f t="shared" si="38"/>
        <v>2836897.1604804564</v>
      </c>
      <c r="Q69" s="21">
        <f t="shared" si="44"/>
        <v>31.233032322737369</v>
      </c>
      <c r="R69" s="22">
        <f t="shared" si="45"/>
        <v>0.87365267859530882</v>
      </c>
      <c r="S69" s="22">
        <f t="shared" si="46"/>
        <v>0.97194714601006782</v>
      </c>
      <c r="T69" s="22">
        <f t="shared" si="47"/>
        <v>0.97544765064813443</v>
      </c>
      <c r="U69" s="23">
        <f t="shared" si="54"/>
        <v>91312.491162702456</v>
      </c>
      <c r="V69" s="23">
        <f t="shared" si="55"/>
        <v>2241.9361832158079</v>
      </c>
      <c r="W69" s="22">
        <f t="shared" si="48"/>
        <v>2.4552349351865566E-2</v>
      </c>
      <c r="X69" s="23">
        <f t="shared" si="56"/>
        <v>2.6379867258751188</v>
      </c>
      <c r="Y69" s="23">
        <f t="shared" si="49"/>
        <v>451266.97278901568</v>
      </c>
      <c r="Z69" s="23">
        <f t="shared" si="39"/>
        <v>3027926.6103467462</v>
      </c>
      <c r="AA69" s="23">
        <f t="shared" si="50"/>
        <v>33.160048223320565</v>
      </c>
      <c r="AB69" s="25"/>
      <c r="AC69" s="24"/>
      <c r="AD69" s="25"/>
      <c r="AE69" s="24"/>
      <c r="AF69" s="23">
        <f t="shared" si="51"/>
        <v>1.9270159005831964</v>
      </c>
    </row>
    <row r="70" spans="2:32" s="26" customFormat="1" ht="15" customHeight="1" x14ac:dyDescent="0.2">
      <c r="B70" s="5" t="s">
        <v>4</v>
      </c>
      <c r="C70" s="5" t="s">
        <v>47</v>
      </c>
      <c r="D70" s="24" t="s">
        <v>79</v>
      </c>
      <c r="E70" s="4" t="str">
        <f t="shared" si="40"/>
        <v>BrazilMale50-54</v>
      </c>
      <c r="F70" s="6">
        <f>VLOOKUP(E70,'Appendix 1a. Person-years 2020'!$E$3:$F$1682,2,FALSE)</f>
        <v>6035786.2780999998</v>
      </c>
      <c r="G70" s="17">
        <f>VLOOKUP(E70,'Appendix 2a. Deaths 2020'!$E$4:$G$1683,2,FALSE)</f>
        <v>50141</v>
      </c>
      <c r="H70" s="17">
        <f>VLOOKUP(E70,'Appendix 2a. Deaths 2020'!$E$4:$G$1683,3,FALSE)</f>
        <v>6593</v>
      </c>
      <c r="I70" s="18">
        <f t="shared" si="41"/>
        <v>8.307285528304665E-3</v>
      </c>
      <c r="J70" s="24">
        <v>5</v>
      </c>
      <c r="K70" s="5">
        <f>VLOOKUP(E70,'Appendix 3a. nax iIBGE 2020'!$E$5:$O$1935,11,FALSE)</f>
        <v>2.5</v>
      </c>
      <c r="L70" s="19">
        <f t="shared" si="42"/>
        <v>4.0691341167503059E-2</v>
      </c>
      <c r="M70" s="20">
        <f t="shared" si="52"/>
        <v>88281.985244376832</v>
      </c>
      <c r="N70" s="20">
        <f t="shared" si="53"/>
        <v>3592.3123805234086</v>
      </c>
      <c r="O70" s="20">
        <f t="shared" si="43"/>
        <v>432429.14527057559</v>
      </c>
      <c r="P70" s="20">
        <f t="shared" si="38"/>
        <v>2389117.1305647441</v>
      </c>
      <c r="Q70" s="21">
        <f t="shared" si="44"/>
        <v>27.062340339893073</v>
      </c>
      <c r="R70" s="22">
        <f t="shared" si="45"/>
        <v>0.86851079954528232</v>
      </c>
      <c r="S70" s="22">
        <f t="shared" si="46"/>
        <v>0.95930865883249694</v>
      </c>
      <c r="T70" s="22">
        <f t="shared" si="47"/>
        <v>0.96456310228592534</v>
      </c>
      <c r="U70" s="23">
        <f t="shared" si="54"/>
        <v>89070.554979486653</v>
      </c>
      <c r="V70" s="23">
        <f t="shared" si="55"/>
        <v>3156.3841461439315</v>
      </c>
      <c r="W70" s="22">
        <f t="shared" si="48"/>
        <v>3.5436897714074655E-2</v>
      </c>
      <c r="X70" s="23">
        <f t="shared" si="56"/>
        <v>2.6421313096276218</v>
      </c>
      <c r="Y70" s="23">
        <f t="shared" si="49"/>
        <v>437910.43554445275</v>
      </c>
      <c r="Z70" s="23">
        <f t="shared" si="39"/>
        <v>2576659.6375577305</v>
      </c>
      <c r="AA70" s="23">
        <f t="shared" si="50"/>
        <v>28.928298899127178</v>
      </c>
      <c r="AB70" s="25"/>
      <c r="AC70" s="24"/>
      <c r="AD70" s="25"/>
      <c r="AE70" s="24"/>
      <c r="AF70" s="23">
        <f t="shared" si="51"/>
        <v>1.8659585592341053</v>
      </c>
    </row>
    <row r="71" spans="2:32" s="26" customFormat="1" ht="15" customHeight="1" x14ac:dyDescent="0.2">
      <c r="B71" s="5" t="s">
        <v>4</v>
      </c>
      <c r="C71" s="5" t="s">
        <v>47</v>
      </c>
      <c r="D71" s="24" t="s">
        <v>80</v>
      </c>
      <c r="E71" s="4" t="str">
        <f t="shared" si="40"/>
        <v>BrazilMale55-59</v>
      </c>
      <c r="F71" s="6">
        <f>VLOOKUP(E71,'Appendix 1a. Person-years 2020'!$E$3:$F$1682,2,FALSE)</f>
        <v>5298487.7575000003</v>
      </c>
      <c r="G71" s="17">
        <f>VLOOKUP(E71,'Appendix 2a. Deaths 2020'!$E$4:$G$1683,2,FALSE)</f>
        <v>64978</v>
      </c>
      <c r="H71" s="17">
        <f>VLOOKUP(E71,'Appendix 2a. Deaths 2020'!$E$4:$G$1683,3,FALSE)</f>
        <v>9346</v>
      </c>
      <c r="I71" s="18">
        <f t="shared" si="41"/>
        <v>1.2263499129166383E-2</v>
      </c>
      <c r="J71" s="24">
        <v>5</v>
      </c>
      <c r="K71" s="5">
        <f>VLOOKUP(E71,'Appendix 3a. nax iIBGE 2020'!$E$5:$O$1935,11,FALSE)</f>
        <v>2.5</v>
      </c>
      <c r="L71" s="19">
        <f t="shared" si="42"/>
        <v>5.9493499449118602E-2</v>
      </c>
      <c r="M71" s="20">
        <f t="shared" si="52"/>
        <v>84689.672863853426</v>
      </c>
      <c r="N71" s="20">
        <f t="shared" si="53"/>
        <v>5038.4850058716984</v>
      </c>
      <c r="O71" s="20">
        <f t="shared" si="43"/>
        <v>410852.15180458786</v>
      </c>
      <c r="P71" s="20">
        <f t="shared" si="38"/>
        <v>1956687.9852941683</v>
      </c>
      <c r="Q71" s="21">
        <f t="shared" si="44"/>
        <v>23.104209983662678</v>
      </c>
      <c r="R71" s="22">
        <f t="shared" si="45"/>
        <v>0.8561667025762566</v>
      </c>
      <c r="S71" s="22">
        <f t="shared" si="46"/>
        <v>0.94050650055088136</v>
      </c>
      <c r="T71" s="22">
        <f t="shared" si="47"/>
        <v>0.94884060452422303</v>
      </c>
      <c r="U71" s="23">
        <f t="shared" si="54"/>
        <v>85914.170833342723</v>
      </c>
      <c r="V71" s="23">
        <f t="shared" si="55"/>
        <v>4395.3170426364431</v>
      </c>
      <c r="W71" s="22">
        <f t="shared" si="48"/>
        <v>5.115939547577697E-2</v>
      </c>
      <c r="X71" s="23">
        <f t="shared" si="56"/>
        <v>2.6381727760125817</v>
      </c>
      <c r="Y71" s="23">
        <f t="shared" si="49"/>
        <v>419189.87471735897</v>
      </c>
      <c r="Z71" s="23">
        <f t="shared" si="39"/>
        <v>2138749.2020132779</v>
      </c>
      <c r="AA71" s="23">
        <f t="shared" si="50"/>
        <v>24.89402133859905</v>
      </c>
      <c r="AB71" s="25"/>
      <c r="AC71" s="24"/>
      <c r="AD71" s="25"/>
      <c r="AE71" s="24"/>
      <c r="AF71" s="23">
        <f t="shared" si="51"/>
        <v>1.7898113549363721</v>
      </c>
    </row>
    <row r="72" spans="2:32" s="26" customFormat="1" ht="15" customHeight="1" x14ac:dyDescent="0.2">
      <c r="B72" s="5" t="s">
        <v>4</v>
      </c>
      <c r="C72" s="5" t="s">
        <v>47</v>
      </c>
      <c r="D72" s="24" t="s">
        <v>81</v>
      </c>
      <c r="E72" s="4" t="str">
        <f t="shared" si="40"/>
        <v>BrazilMale60-64</v>
      </c>
      <c r="F72" s="6">
        <f>VLOOKUP(E72,'Appendix 1a. Person-years 2020'!$E$3:$F$1682,2,FALSE)</f>
        <v>4341665.7942000004</v>
      </c>
      <c r="G72" s="17">
        <f>VLOOKUP(E72,'Appendix 2a. Deaths 2020'!$E$4:$G$1683,2,FALSE)</f>
        <v>79658</v>
      </c>
      <c r="H72" s="17">
        <f>VLOOKUP(E72,'Appendix 2a. Deaths 2020'!$E$4:$G$1683,3,FALSE)</f>
        <v>12497</v>
      </c>
      <c r="I72" s="18">
        <f t="shared" si="41"/>
        <v>1.8347335740676894E-2</v>
      </c>
      <c r="J72" s="24">
        <v>5</v>
      </c>
      <c r="K72" s="5">
        <f>VLOOKUP(E72,'Appendix 3a. nax iIBGE 2020'!$E$5:$O$1935,11,FALSE)</f>
        <v>2.5</v>
      </c>
      <c r="L72" s="19">
        <f t="shared" si="42"/>
        <v>8.7713410236942208E-2</v>
      </c>
      <c r="M72" s="20">
        <f t="shared" si="52"/>
        <v>79651.187857981728</v>
      </c>
      <c r="N72" s="20">
        <f t="shared" si="53"/>
        <v>6986.4773164469016</v>
      </c>
      <c r="O72" s="20">
        <f t="shared" si="43"/>
        <v>380789.74599879136</v>
      </c>
      <c r="P72" s="20">
        <f t="shared" si="38"/>
        <v>1545835.8334895805</v>
      </c>
      <c r="Q72" s="21">
        <f t="shared" si="44"/>
        <v>19.407567860077741</v>
      </c>
      <c r="R72" s="22">
        <f t="shared" si="45"/>
        <v>0.84311682442441438</v>
      </c>
      <c r="S72" s="22">
        <f t="shared" si="46"/>
        <v>0.91228658976305776</v>
      </c>
      <c r="T72" s="22">
        <f t="shared" si="47"/>
        <v>0.92552045301732078</v>
      </c>
      <c r="U72" s="23">
        <f t="shared" si="54"/>
        <v>81518.853790706286</v>
      </c>
      <c r="V72" s="23">
        <f t="shared" si="55"/>
        <v>6071.4873008790673</v>
      </c>
      <c r="W72" s="22">
        <f t="shared" si="48"/>
        <v>7.4479546982679223E-2</v>
      </c>
      <c r="X72" s="23">
        <f t="shared" si="56"/>
        <v>2.6266107837431969</v>
      </c>
      <c r="Y72" s="23">
        <f t="shared" si="49"/>
        <v>393184.26646698499</v>
      </c>
      <c r="Z72" s="23">
        <f t="shared" si="39"/>
        <v>1719559.3272959189</v>
      </c>
      <c r="AA72" s="23">
        <f t="shared" si="50"/>
        <v>21.094007672271278</v>
      </c>
      <c r="AB72" s="25"/>
      <c r="AC72" s="24"/>
      <c r="AD72" s="25"/>
      <c r="AE72" s="24"/>
      <c r="AF72" s="23">
        <f t="shared" si="51"/>
        <v>1.6864398121935373</v>
      </c>
    </row>
    <row r="73" spans="2:32" s="26" customFormat="1" ht="15" customHeight="1" x14ac:dyDescent="0.2">
      <c r="B73" s="5" t="s">
        <v>4</v>
      </c>
      <c r="C73" s="5" t="s">
        <v>47</v>
      </c>
      <c r="D73" s="24" t="s">
        <v>82</v>
      </c>
      <c r="E73" s="4" t="str">
        <f t="shared" si="40"/>
        <v>BrazilMale65-69</v>
      </c>
      <c r="F73" s="6">
        <f>VLOOKUP(E73,'Appendix 1a. Person-years 2020'!$E$3:$F$1682,2,FALSE)</f>
        <v>3328336.3393000001</v>
      </c>
      <c r="G73" s="17">
        <f>VLOOKUP(E73,'Appendix 2a. Deaths 2020'!$E$4:$G$1683,2,FALSE)</f>
        <v>90778</v>
      </c>
      <c r="H73" s="17">
        <f>VLOOKUP(E73,'Appendix 2a. Deaths 2020'!$E$4:$G$1683,3,FALSE)</f>
        <v>15441</v>
      </c>
      <c r="I73" s="18">
        <f t="shared" si="41"/>
        <v>2.7274286834572732E-2</v>
      </c>
      <c r="J73" s="24">
        <v>5</v>
      </c>
      <c r="K73" s="5">
        <f>VLOOKUP(E73,'Appendix 3a. nax iIBGE 2020'!$E$5:$O$1935,11,FALSE)</f>
        <v>2.5</v>
      </c>
      <c r="L73" s="19">
        <f t="shared" si="42"/>
        <v>0.12766640855751979</v>
      </c>
      <c r="M73" s="20">
        <f t="shared" si="52"/>
        <v>72664.71054153482</v>
      </c>
      <c r="N73" s="20">
        <f t="shared" si="53"/>
        <v>9276.8426237094991</v>
      </c>
      <c r="O73" s="20">
        <f t="shared" si="43"/>
        <v>340131.44614840037</v>
      </c>
      <c r="P73" s="20">
        <f t="shared" si="38"/>
        <v>1165046.0874907891</v>
      </c>
      <c r="Q73" s="21">
        <f t="shared" si="44"/>
        <v>16.033175922786537</v>
      </c>
      <c r="R73" s="22">
        <f t="shared" si="45"/>
        <v>0.82990372116592126</v>
      </c>
      <c r="S73" s="22">
        <f t="shared" si="46"/>
        <v>0.87233359144248024</v>
      </c>
      <c r="T73" s="22">
        <f t="shared" si="47"/>
        <v>0.89283717783771566</v>
      </c>
      <c r="U73" s="23">
        <f t="shared" si="54"/>
        <v>75447.366489827225</v>
      </c>
      <c r="V73" s="23">
        <f t="shared" si="55"/>
        <v>8085.1527177620464</v>
      </c>
      <c r="W73" s="22">
        <f t="shared" si="48"/>
        <v>0.10716282216228434</v>
      </c>
      <c r="X73" s="23">
        <f t="shared" si="56"/>
        <v>2.6039060498959272</v>
      </c>
      <c r="Y73" s="23">
        <f t="shared" si="49"/>
        <v>357864.046936439</v>
      </c>
      <c r="Z73" s="23">
        <f t="shared" si="39"/>
        <v>1326375.060828934</v>
      </c>
      <c r="AA73" s="23">
        <f t="shared" si="50"/>
        <v>17.580137286935955</v>
      </c>
      <c r="AB73" s="25"/>
      <c r="AC73" s="24"/>
      <c r="AD73" s="25"/>
      <c r="AE73" s="24"/>
      <c r="AF73" s="23">
        <f t="shared" si="51"/>
        <v>1.5469613641494178</v>
      </c>
    </row>
    <row r="74" spans="2:32" s="26" customFormat="1" ht="15" customHeight="1" x14ac:dyDescent="0.2">
      <c r="B74" s="5" t="s">
        <v>4</v>
      </c>
      <c r="C74" s="5" t="s">
        <v>47</v>
      </c>
      <c r="D74" s="42" t="s">
        <v>19</v>
      </c>
      <c r="E74" s="4" t="str">
        <f t="shared" si="40"/>
        <v>BrazilMale70-74</v>
      </c>
      <c r="F74" s="6">
        <f>VLOOKUP(E74,'Appendix 1a. Person-years 2020'!$E$3:$F$1682,2,FALSE)</f>
        <v>2390742.4811</v>
      </c>
      <c r="G74" s="17">
        <f>VLOOKUP(E74,'Appendix 2a. Deaths 2020'!$E$4:$G$1683,2,FALSE)</f>
        <v>93827</v>
      </c>
      <c r="H74" s="17">
        <f>VLOOKUP(E74,'Appendix 2a. Deaths 2020'!$E$4:$G$1683,3,FALSE)</f>
        <v>16372</v>
      </c>
      <c r="I74" s="18">
        <f t="shared" si="41"/>
        <v>3.9245966783017734E-2</v>
      </c>
      <c r="J74" s="24">
        <v>5</v>
      </c>
      <c r="K74" s="5">
        <f>VLOOKUP(E74,'Appendix 3a. nax iIBGE 2020'!$E$5:$O$1935,11,FALSE)</f>
        <v>2.5</v>
      </c>
      <c r="L74" s="19">
        <f t="shared" si="42"/>
        <v>0.17869699326074756</v>
      </c>
      <c r="M74" s="20">
        <f t="shared" si="52"/>
        <v>63387.867917825322</v>
      </c>
      <c r="N74" s="20">
        <f t="shared" si="53"/>
        <v>11327.221406124789</v>
      </c>
      <c r="O74" s="20">
        <f t="shared" si="43"/>
        <v>288621.28607381461</v>
      </c>
      <c r="P74" s="20">
        <f t="shared" si="38"/>
        <v>824914.6413423887</v>
      </c>
      <c r="Q74" s="21">
        <f t="shared" si="44"/>
        <v>13.013762229892169</v>
      </c>
      <c r="R74" s="22">
        <f t="shared" si="45"/>
        <v>0.8255086488963731</v>
      </c>
      <c r="S74" s="22">
        <f t="shared" si="46"/>
        <v>0.82130300673925238</v>
      </c>
      <c r="T74" s="22">
        <f t="shared" si="47"/>
        <v>0.85000567993109222</v>
      </c>
      <c r="U74" s="23">
        <f t="shared" si="54"/>
        <v>67362.213772065181</v>
      </c>
      <c r="V74" s="23">
        <f t="shared" si="55"/>
        <v>10103.949453077332</v>
      </c>
      <c r="W74" s="22">
        <f t="shared" si="48"/>
        <v>0.14999432006890778</v>
      </c>
      <c r="X74" s="23">
        <f t="shared" si="56"/>
        <v>2.591373553208669</v>
      </c>
      <c r="Y74" s="23">
        <f t="shared" si="49"/>
        <v>312474.4289906011</v>
      </c>
      <c r="Z74" s="23">
        <f t="shared" si="39"/>
        <v>968511.01389249484</v>
      </c>
      <c r="AA74" s="23">
        <f t="shared" si="50"/>
        <v>14.377660110305522</v>
      </c>
      <c r="AB74" s="25"/>
      <c r="AC74" s="24"/>
      <c r="AD74" s="25"/>
      <c r="AE74" s="24"/>
      <c r="AF74" s="23">
        <f t="shared" si="51"/>
        <v>1.3638978804133526</v>
      </c>
    </row>
    <row r="75" spans="2:32" s="26" customFormat="1" ht="15" customHeight="1" x14ac:dyDescent="0.2">
      <c r="B75" s="5" t="s">
        <v>4</v>
      </c>
      <c r="C75" s="5" t="s">
        <v>47</v>
      </c>
      <c r="D75" s="42" t="s">
        <v>20</v>
      </c>
      <c r="E75" s="4" t="str">
        <f t="shared" si="40"/>
        <v>BrazilMale75-79</v>
      </c>
      <c r="F75" s="6">
        <f>VLOOKUP(E75,'Appendix 1a. Person-years 2020'!$E$3:$F$1682,2,FALSE)</f>
        <v>1536002.4210000001</v>
      </c>
      <c r="G75" s="17">
        <f>VLOOKUP(E75,'Appendix 2a. Deaths 2020'!$E$4:$G$1683,2,FALSE)</f>
        <v>90291</v>
      </c>
      <c r="H75" s="17">
        <f>VLOOKUP(E75,'Appendix 2a. Deaths 2020'!$E$4:$G$1683,3,FALSE)</f>
        <v>15063</v>
      </c>
      <c r="I75" s="18">
        <f t="shared" si="41"/>
        <v>5.8783110472714548E-2</v>
      </c>
      <c r="J75" s="24">
        <v>5</v>
      </c>
      <c r="K75" s="5">
        <f>VLOOKUP(E75,'Appendix 3a. nax iIBGE 2020'!$E$5:$O$1935,11,FALSE)</f>
        <v>2.5</v>
      </c>
      <c r="L75" s="19">
        <f t="shared" si="42"/>
        <v>0.25625664559511108</v>
      </c>
      <c r="M75" s="20">
        <f t="shared" si="52"/>
        <v>52060.646511700535</v>
      </c>
      <c r="N75" s="20">
        <f t="shared" si="53"/>
        <v>13340.886642601199</v>
      </c>
      <c r="O75" s="20">
        <f t="shared" si="43"/>
        <v>226951.01595199967</v>
      </c>
      <c r="P75" s="20">
        <f t="shared" si="38"/>
        <v>536293.35526857409</v>
      </c>
      <c r="Q75" s="21">
        <f t="shared" si="44"/>
        <v>10.301319541777936</v>
      </c>
      <c r="R75" s="22">
        <f t="shared" si="45"/>
        <v>0.83317274146924947</v>
      </c>
      <c r="S75" s="22">
        <f t="shared" si="46"/>
        <v>0.74374335440488892</v>
      </c>
      <c r="T75" s="22">
        <f t="shared" si="47"/>
        <v>0.78139968214405153</v>
      </c>
      <c r="U75" s="23">
        <f t="shared" si="54"/>
        <v>57258.264318987851</v>
      </c>
      <c r="V75" s="23">
        <f t="shared" si="55"/>
        <v>12516.674780010657</v>
      </c>
      <c r="W75" s="22">
        <f t="shared" si="48"/>
        <v>0.21860031785594847</v>
      </c>
      <c r="X75" s="23">
        <f t="shared" si="56"/>
        <v>2.5706051641343302</v>
      </c>
      <c r="Y75" s="23">
        <f t="shared" si="49"/>
        <v>255883.37652217128</v>
      </c>
      <c r="Z75" s="23">
        <f t="shared" si="39"/>
        <v>656036.58490189374</v>
      </c>
      <c r="AA75" s="23">
        <f t="shared" si="50"/>
        <v>11.457500374916892</v>
      </c>
      <c r="AB75" s="25"/>
      <c r="AC75" s="24"/>
      <c r="AD75" s="25"/>
      <c r="AE75" s="24"/>
      <c r="AF75" s="23">
        <f t="shared" si="51"/>
        <v>1.156180833138956</v>
      </c>
    </row>
    <row r="76" spans="2:32" s="26" customFormat="1" ht="15" customHeight="1" x14ac:dyDescent="0.2">
      <c r="B76" s="5" t="s">
        <v>4</v>
      </c>
      <c r="C76" s="5" t="s">
        <v>47</v>
      </c>
      <c r="D76" s="42" t="s">
        <v>21</v>
      </c>
      <c r="E76" s="4" t="str">
        <f t="shared" si="40"/>
        <v>BrazilMale80-84</v>
      </c>
      <c r="F76" s="6">
        <f>VLOOKUP(E76,'Appendix 1a. Person-years 2020'!$E$3:$F$1682,2,FALSE)</f>
        <v>947694.71530000004</v>
      </c>
      <c r="G76" s="17">
        <f>VLOOKUP(E76,'Appendix 2a. Deaths 2020'!$E$4:$G$1683,2,FALSE)</f>
        <v>85381</v>
      </c>
      <c r="H76" s="17">
        <f>VLOOKUP(E76,'Appendix 2a. Deaths 2020'!$E$4:$G$1683,3,FALSE)</f>
        <v>13361</v>
      </c>
      <c r="I76" s="18">
        <f t="shared" si="41"/>
        <v>9.0093358780598445E-2</v>
      </c>
      <c r="J76" s="24">
        <v>5</v>
      </c>
      <c r="K76" s="5">
        <f>VLOOKUP(E76,'Appendix 3a. nax iIBGE 2020'!$E$5:$O$1935,11,FALSE)</f>
        <v>2.5</v>
      </c>
      <c r="L76" s="19">
        <f t="shared" si="42"/>
        <v>0.36765794584427658</v>
      </c>
      <c r="M76" s="20">
        <f t="shared" si="52"/>
        <v>38719.759869099333</v>
      </c>
      <c r="N76" s="20">
        <f t="shared" si="53"/>
        <v>14235.627377056717</v>
      </c>
      <c r="O76" s="20">
        <f t="shared" si="43"/>
        <v>158009.73090285488</v>
      </c>
      <c r="P76" s="20">
        <f t="shared" si="38"/>
        <v>309342.33931657439</v>
      </c>
      <c r="Q76" s="21">
        <f t="shared" si="44"/>
        <v>7.9892628560294341</v>
      </c>
      <c r="R76" s="22">
        <f t="shared" si="45"/>
        <v>0.84351319380189971</v>
      </c>
      <c r="S76" s="22">
        <f t="shared" si="46"/>
        <v>0.63234205415572342</v>
      </c>
      <c r="T76" s="22">
        <f t="shared" si="47"/>
        <v>0.67936073322961832</v>
      </c>
      <c r="U76" s="23">
        <f t="shared" si="54"/>
        <v>44741.58953897719</v>
      </c>
      <c r="V76" s="23">
        <f t="shared" si="55"/>
        <v>14345.910463919026</v>
      </c>
      <c r="W76" s="22">
        <f t="shared" si="48"/>
        <v>0.32063926677038168</v>
      </c>
      <c r="X76" s="23">
        <f t="shared" si="56"/>
        <v>2.5166686065362427</v>
      </c>
      <c r="Y76" s="23">
        <f t="shared" si="49"/>
        <v>188082.29787201562</v>
      </c>
      <c r="Z76" s="23">
        <f t="shared" si="39"/>
        <v>400153.20837972249</v>
      </c>
      <c r="AA76" s="23">
        <f t="shared" si="50"/>
        <v>8.9436520361245559</v>
      </c>
      <c r="AB76" s="25"/>
      <c r="AC76" s="24"/>
      <c r="AD76" s="25"/>
      <c r="AE76" s="24"/>
      <c r="AF76" s="23">
        <f t="shared" si="51"/>
        <v>0.95438918009512186</v>
      </c>
    </row>
    <row r="77" spans="2:32" s="26" customFormat="1" ht="15" customHeight="1" x14ac:dyDescent="0.2">
      <c r="B77" s="5" t="s">
        <v>4</v>
      </c>
      <c r="C77" s="5" t="s">
        <v>47</v>
      </c>
      <c r="D77" s="42" t="s">
        <v>22</v>
      </c>
      <c r="E77" s="4" t="str">
        <f t="shared" si="40"/>
        <v>BrazilMale85-89</v>
      </c>
      <c r="F77" s="6">
        <f>VLOOKUP(E77,'Appendix 1a. Person-years 2020'!$E$3:$F$1682,2,FALSE)</f>
        <v>467856.3934</v>
      </c>
      <c r="G77" s="17">
        <f>VLOOKUP(E77,'Appendix 2a. Deaths 2020'!$E$4:$G$1683,2,FALSE)</f>
        <v>62821</v>
      </c>
      <c r="H77" s="17">
        <f>VLOOKUP(E77,'Appendix 2a. Deaths 2020'!$E$4:$G$1683,3,FALSE)</f>
        <v>9122</v>
      </c>
      <c r="I77" s="18">
        <f t="shared" si="41"/>
        <v>0.13427410822254246</v>
      </c>
      <c r="J77" s="24">
        <v>5</v>
      </c>
      <c r="K77" s="5">
        <f>VLOOKUP(E77,'Appendix 3a. nax iIBGE 2020'!$E$5:$O$1935,11,FALSE)</f>
        <v>2.5</v>
      </c>
      <c r="L77" s="19">
        <f t="shared" si="42"/>
        <v>0.5026412702994506</v>
      </c>
      <c r="M77" s="20">
        <f t="shared" si="52"/>
        <v>24484.132492042616</v>
      </c>
      <c r="N77" s="20">
        <f t="shared" si="53"/>
        <v>12306.735457980354</v>
      </c>
      <c r="O77" s="20">
        <f t="shared" si="43"/>
        <v>91653.823815262193</v>
      </c>
      <c r="P77" s="20">
        <f t="shared" si="38"/>
        <v>151332.60841371951</v>
      </c>
      <c r="Q77" s="21">
        <f t="shared" si="44"/>
        <v>6.1808442044210823</v>
      </c>
      <c r="R77" s="22">
        <f t="shared" si="45"/>
        <v>0.85479377915028409</v>
      </c>
      <c r="S77" s="22">
        <f t="shared" si="46"/>
        <v>0.4973587297005494</v>
      </c>
      <c r="T77" s="22">
        <f t="shared" si="47"/>
        <v>0.55044658934848112</v>
      </c>
      <c r="U77" s="23">
        <f t="shared" si="54"/>
        <v>30395.679075058164</v>
      </c>
      <c r="V77" s="23">
        <f t="shared" si="55"/>
        <v>13664.481197261402</v>
      </c>
      <c r="W77" s="22">
        <f t="shared" si="48"/>
        <v>0.44955341065151888</v>
      </c>
      <c r="X77" s="23">
        <f>J77+R77*(L77/W77)*(K77-J77)</f>
        <v>2.610658595752358</v>
      </c>
      <c r="Y77" s="23">
        <f t="shared" si="49"/>
        <v>119329.28468311075</v>
      </c>
      <c r="Z77" s="23">
        <f t="shared" si="39"/>
        <v>212070.91050770687</v>
      </c>
      <c r="AA77" s="23">
        <f t="shared" si="50"/>
        <v>6.9770084749225516</v>
      </c>
      <c r="AB77" s="25"/>
      <c r="AC77" s="24"/>
      <c r="AD77" s="25"/>
      <c r="AE77" s="24"/>
      <c r="AF77" s="23">
        <f t="shared" si="51"/>
        <v>0.79616427050146932</v>
      </c>
    </row>
    <row r="78" spans="2:32" s="26" customFormat="1" ht="15" customHeight="1" x14ac:dyDescent="0.2">
      <c r="B78" s="5" t="s">
        <v>4</v>
      </c>
      <c r="C78" s="5" t="s">
        <v>47</v>
      </c>
      <c r="D78" s="43" t="s">
        <v>5</v>
      </c>
      <c r="E78" s="4" t="str">
        <f t="shared" si="40"/>
        <v>BrazilMale90+</v>
      </c>
      <c r="F78" s="6">
        <f>VLOOKUP(E78,'Appendix 1a. Person-years 2020'!$E$3:$F$1682,2,FALSE)</f>
        <v>262451.65059999999</v>
      </c>
      <c r="G78" s="17">
        <f>VLOOKUP(E78,'Appendix 2a. Deaths 2020'!$E$4:$G$1683,2,FALSE)</f>
        <v>53553</v>
      </c>
      <c r="H78" s="17">
        <f>VLOOKUP(E78,'Appendix 2a. Deaths 2020'!$E$4:$G$1683,3,FALSE)</f>
        <v>6205</v>
      </c>
      <c r="I78" s="18">
        <f t="shared" si="41"/>
        <v>0.20404901198971542</v>
      </c>
      <c r="J78" s="27"/>
      <c r="K78" s="28"/>
      <c r="L78" s="16">
        <v>1</v>
      </c>
      <c r="M78" s="20">
        <f t="shared" si="52"/>
        <v>12177.397034062262</v>
      </c>
      <c r="N78" s="20">
        <f t="shared" si="53"/>
        <v>12177.397034062262</v>
      </c>
      <c r="O78" s="38">
        <f>N78*Q78</f>
        <v>59678.784598457321</v>
      </c>
      <c r="P78" s="20">
        <f>O78</f>
        <v>59678.784598457321</v>
      </c>
      <c r="Q78" s="21">
        <f>1/I78</f>
        <v>4.9007833473381508</v>
      </c>
      <c r="R78" s="22">
        <f t="shared" si="45"/>
        <v>0.88413347524881891</v>
      </c>
      <c r="S78" s="22">
        <f t="shared" si="46"/>
        <v>0</v>
      </c>
      <c r="T78" s="22">
        <f t="shared" si="47"/>
        <v>0</v>
      </c>
      <c r="U78" s="23">
        <f t="shared" si="54"/>
        <v>16731.19787779676</v>
      </c>
      <c r="V78" s="23">
        <f>U78*(1-T78)</f>
        <v>16731.19787779676</v>
      </c>
      <c r="W78" s="22">
        <f t="shared" si="48"/>
        <v>1</v>
      </c>
      <c r="X78" s="23">
        <f>Q78/R78</f>
        <v>5.5430356213567622</v>
      </c>
      <c r="Y78" s="23">
        <f t="shared" si="49"/>
        <v>92741.625824596107</v>
      </c>
      <c r="Z78" s="23">
        <f>Y78</f>
        <v>92741.625824596107</v>
      </c>
      <c r="AA78" s="23">
        <f t="shared" si="50"/>
        <v>5.5430356213567622</v>
      </c>
      <c r="AB78" s="25"/>
      <c r="AC78" s="24"/>
      <c r="AD78" s="25"/>
      <c r="AE78" s="24"/>
      <c r="AF78" s="23">
        <f t="shared" si="51"/>
        <v>0.6422522740186114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103460430.91799998</v>
      </c>
      <c r="G79" s="30">
        <f>SUM(G59:G78)</f>
        <v>864941</v>
      </c>
      <c r="H79" s="30">
        <f>SUM(H59:H78)</f>
        <v>117226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honeticPr fontId="24" type="noConversion"/>
  <pageMargins left="0.75" right="0.75" top="1" bottom="1" header="0.5" footer="0.5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E100D-5565-2C41-8798-7E8C3008060D}">
  <sheetPr>
    <tabColor theme="9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RO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40</v>
      </c>
      <c r="C5" s="5" t="s">
        <v>3</v>
      </c>
      <c r="D5" s="40">
        <v>0</v>
      </c>
      <c r="E5" s="4" t="str">
        <f>_xlfn.CONCAT(B5,C5,D5)</f>
        <v>ROTotal0</v>
      </c>
      <c r="F5" s="6">
        <f>VLOOKUP(E5,'Appendix 1a. Person-years 2020'!$E$3:$F$1682,2,FALSE)</f>
        <v>28098.4797</v>
      </c>
      <c r="G5" s="17">
        <f>VLOOKUP(E5,'Appendix 2a. Deaths 2020'!$E$4:$G$1683,2,FALSE)</f>
        <v>330</v>
      </c>
      <c r="H5" s="17">
        <f>VLOOKUP(E5,'Appendix 2a. Deaths 2020'!$E$4:$G$1683,3,FALSE)</f>
        <v>7</v>
      </c>
      <c r="I5" s="18">
        <f>G5/F5</f>
        <v>1.1744407652062399E-2</v>
      </c>
      <c r="J5" s="16">
        <v>1</v>
      </c>
      <c r="K5" s="5">
        <f>VLOOKUP(E5,'Appendix 3a. nax iIBGE 2020'!$E$5:$O$1935,11,FALSE)</f>
        <v>0.11</v>
      </c>
      <c r="L5" s="19">
        <f>(J5*I5)/(1+(J5-K5)*I5)</f>
        <v>1.1622918827891187E-2</v>
      </c>
      <c r="M5" s="16">
        <v>100000</v>
      </c>
      <c r="N5" s="20">
        <f>M5*L5</f>
        <v>1162.2918827891187</v>
      </c>
      <c r="O5" s="20">
        <f>M6*J5+N5*K5</f>
        <v>98965.560224317698</v>
      </c>
      <c r="P5" s="20">
        <f t="shared" ref="P5:P23" si="0">P6+O5</f>
        <v>7424982.5238363277</v>
      </c>
      <c r="Q5" s="21">
        <f>P5/M5</f>
        <v>74.249825238363272</v>
      </c>
      <c r="R5" s="22">
        <f>(G5-H5)/G5</f>
        <v>0.97878787878787876</v>
      </c>
      <c r="S5" s="22">
        <f>1-L5</f>
        <v>0.98837708117210876</v>
      </c>
      <c r="T5" s="22">
        <f>S5^R5</f>
        <v>0.98862221994985811</v>
      </c>
      <c r="U5" s="16">
        <v>100000</v>
      </c>
      <c r="V5" s="23">
        <f>U5*(1-T5)</f>
        <v>1137.7780050141894</v>
      </c>
      <c r="W5" s="22">
        <f>V5/U5</f>
        <v>1.1377780050141893E-2</v>
      </c>
      <c r="X5" s="23">
        <f>J5+R5*(L5/W5)*(K5-J5)</f>
        <v>0.11011013632551636</v>
      </c>
      <c r="Y5" s="23">
        <f>U6*J5+V5*X5</f>
        <v>98987.502886226095</v>
      </c>
      <c r="Z5" s="23">
        <f t="shared" ref="Z5:Z23" si="1">Z6+Y5</f>
        <v>7683925.6647728365</v>
      </c>
      <c r="AA5" s="23">
        <f>Z5/U5</f>
        <v>76.839256647728362</v>
      </c>
      <c r="AB5" s="16"/>
      <c r="AC5" s="16"/>
      <c r="AD5" s="16"/>
      <c r="AE5" s="16"/>
      <c r="AF5" s="23">
        <f>AA5-Q5</f>
        <v>2.5894314093650905</v>
      </c>
    </row>
    <row r="6" spans="1:32" s="26" customFormat="1" ht="15" customHeight="1" x14ac:dyDescent="0.2">
      <c r="B6" s="5" t="s">
        <v>40</v>
      </c>
      <c r="C6" s="5" t="s">
        <v>3</v>
      </c>
      <c r="D6" s="41" t="s">
        <v>18</v>
      </c>
      <c r="E6" s="4" t="str">
        <f t="shared" ref="E6:E24" si="2">_xlfn.CONCAT(B6,C6,D6)</f>
        <v>ROTotal1-4</v>
      </c>
      <c r="F6" s="6">
        <f>VLOOKUP(E6,'Appendix 1a. Person-years 2020'!$E$3:$F$1682,2,FALSE)</f>
        <v>111809.747</v>
      </c>
      <c r="G6" s="17">
        <f>VLOOKUP(E6,'Appendix 2a. Deaths 2020'!$E$4:$G$1683,2,FALSE)</f>
        <v>45</v>
      </c>
      <c r="H6" s="17">
        <f>VLOOKUP(E6,'Appendix 2a. Deaths 2020'!$E$4:$G$1683,3,FALSE)</f>
        <v>4</v>
      </c>
      <c r="I6" s="18">
        <f t="shared" ref="I6:I24" si="3">G6/F6</f>
        <v>4.0246938399744341E-4</v>
      </c>
      <c r="J6" s="24">
        <v>4</v>
      </c>
      <c r="K6" s="5">
        <f>VLOOKUP(E6,'Appendix 3a. nax iIBGE 2020'!$E$5:$O$1935,11,FALSE)</f>
        <v>1.49</v>
      </c>
      <c r="L6" s="19">
        <f t="shared" ref="L6:L23" si="4">(J6*I6)/(1+(J6-K6)*I6)</f>
        <v>1.6082528818975833E-3</v>
      </c>
      <c r="M6" s="20">
        <f>M5-N5</f>
        <v>98837.708117210888</v>
      </c>
      <c r="N6" s="20">
        <f>M6*L6</f>
        <v>158.95602891965657</v>
      </c>
      <c r="O6" s="20">
        <f t="shared" ref="O6:O23" si="5">M7*J6+N6*K6</f>
        <v>394951.85283625522</v>
      </c>
      <c r="P6" s="20">
        <f t="shared" si="0"/>
        <v>7326016.9636120098</v>
      </c>
      <c r="Q6" s="21">
        <f t="shared" ref="Q6:Q23" si="6">P6/M6</f>
        <v>74.121679905043351</v>
      </c>
      <c r="R6" s="22">
        <f t="shared" ref="R6:R24" si="7">(G6-H6)/G6</f>
        <v>0.91111111111111109</v>
      </c>
      <c r="S6" s="22">
        <f t="shared" ref="S6:S24" si="8">1-L6</f>
        <v>0.99839174711810241</v>
      </c>
      <c r="T6" s="22">
        <f t="shared" ref="T6:T24" si="9">S6^R6</f>
        <v>0.99853459813227075</v>
      </c>
      <c r="U6" s="23">
        <f>U5-V5</f>
        <v>98862.221994985812</v>
      </c>
      <c r="V6" s="23">
        <f>U6*(1-T6)</f>
        <v>144.87288475931641</v>
      </c>
      <c r="W6" s="22">
        <f t="shared" ref="W6:W24" si="10">V6/U6</f>
        <v>1.4654018677292546E-3</v>
      </c>
      <c r="X6" s="23">
        <f>J6+R6*(L6/W6)*(K6-J6)</f>
        <v>1.4901795015218036</v>
      </c>
      <c r="Y6" s="23">
        <f t="shared" ref="Y6:Y24" si="11">U7*J6+V6*X6</f>
        <v>395085.28304410062</v>
      </c>
      <c r="Z6" s="23">
        <f t="shared" si="1"/>
        <v>7584938.1618866101</v>
      </c>
      <c r="AA6" s="23">
        <f t="shared" ref="AA6:AA24" si="12">Z6/U6</f>
        <v>76.722311200645578</v>
      </c>
      <c r="AB6" s="25"/>
      <c r="AC6" s="24"/>
      <c r="AD6" s="25"/>
      <c r="AE6" s="24"/>
      <c r="AF6" s="23">
        <f t="shared" ref="AF6:AF24" si="13">AA6-Q6</f>
        <v>2.6006312956022271</v>
      </c>
    </row>
    <row r="7" spans="1:32" s="26" customFormat="1" ht="15" customHeight="1" x14ac:dyDescent="0.2">
      <c r="B7" s="5" t="s">
        <v>40</v>
      </c>
      <c r="C7" s="5" t="s">
        <v>3</v>
      </c>
      <c r="D7" s="24" t="s">
        <v>70</v>
      </c>
      <c r="E7" s="4" t="str">
        <f t="shared" si="2"/>
        <v>ROTotal5-9</v>
      </c>
      <c r="F7" s="6">
        <f>VLOOKUP(E7,'Appendix 1a. Person-years 2020'!$E$3:$F$1682,2,FALSE)</f>
        <v>135873.91310000001</v>
      </c>
      <c r="G7" s="17">
        <f>VLOOKUP(E7,'Appendix 2a. Deaths 2020'!$E$4:$G$1683,2,FALSE)</f>
        <v>29</v>
      </c>
      <c r="H7" s="17">
        <f>VLOOKUP(E7,'Appendix 2a. Deaths 2020'!$E$4:$G$1683,3,FALSE)</f>
        <v>2</v>
      </c>
      <c r="I7" s="18">
        <f t="shared" si="3"/>
        <v>2.1343317004977021E-4</v>
      </c>
      <c r="J7" s="24">
        <v>5</v>
      </c>
      <c r="K7" s="5">
        <f>VLOOKUP(E7,'Appendix 3a. nax iIBGE 2020'!$E$5:$O$1935,11,FALSE)</f>
        <v>2.5</v>
      </c>
      <c r="L7" s="19">
        <f t="shared" si="4"/>
        <v>1.0665967324444252E-3</v>
      </c>
      <c r="M7" s="20">
        <f t="shared" ref="M7:M24" si="14">M6-N6</f>
        <v>98678.752088291236</v>
      </c>
      <c r="N7" s="20">
        <f t="shared" ref="N7:N24" si="15">M7*L7</f>
        <v>105.25043453906493</v>
      </c>
      <c r="O7" s="20">
        <f t="shared" si="5"/>
        <v>493130.63435510854</v>
      </c>
      <c r="P7" s="20">
        <f t="shared" si="0"/>
        <v>6931065.1107757548</v>
      </c>
      <c r="Q7" s="21">
        <f t="shared" si="6"/>
        <v>70.238678176374734</v>
      </c>
      <c r="R7" s="22">
        <f t="shared" si="7"/>
        <v>0.93103448275862066</v>
      </c>
      <c r="S7" s="22">
        <f t="shared" si="8"/>
        <v>0.99893340326755553</v>
      </c>
      <c r="T7" s="22">
        <f t="shared" si="9"/>
        <v>0.99900692512585487</v>
      </c>
      <c r="U7" s="23">
        <f t="shared" ref="U7:U24" si="16">U6-V6</f>
        <v>98717.349110226496</v>
      </c>
      <c r="V7" s="23">
        <f t="shared" ref="V7:V23" si="17">U7*(1-T7)</f>
        <v>98.033719043578827</v>
      </c>
      <c r="W7" s="22">
        <f t="shared" si="10"/>
        <v>9.9307487414512785E-4</v>
      </c>
      <c r="X7" s="23">
        <f>J7+R7*(L7/W7)*(K7-J7)</f>
        <v>2.5000919795743726</v>
      </c>
      <c r="Y7" s="23">
        <f t="shared" si="11"/>
        <v>493341.67027062323</v>
      </c>
      <c r="Z7" s="23">
        <f t="shared" si="1"/>
        <v>7189852.8788425094</v>
      </c>
      <c r="AA7" s="23">
        <f t="shared" si="12"/>
        <v>72.832718297716994</v>
      </c>
      <c r="AB7" s="25"/>
      <c r="AC7" s="24"/>
      <c r="AD7" s="25"/>
      <c r="AE7" s="24"/>
      <c r="AF7" s="23">
        <f t="shared" si="13"/>
        <v>2.5940401213422604</v>
      </c>
    </row>
    <row r="8" spans="1:32" s="26" customFormat="1" ht="15" customHeight="1" x14ac:dyDescent="0.2">
      <c r="B8" s="5" t="s">
        <v>40</v>
      </c>
      <c r="C8" s="5" t="s">
        <v>3</v>
      </c>
      <c r="D8" s="24" t="s">
        <v>71</v>
      </c>
      <c r="E8" s="4" t="str">
        <f t="shared" si="2"/>
        <v>ROTotal10-14</v>
      </c>
      <c r="F8" s="6">
        <f>VLOOKUP(E8,'Appendix 1a. Person-years 2020'!$E$3:$F$1682,2,FALSE)</f>
        <v>137374.28899999999</v>
      </c>
      <c r="G8" s="17">
        <f>VLOOKUP(E8,'Appendix 2a. Deaths 2020'!$E$4:$G$1683,2,FALSE)</f>
        <v>50</v>
      </c>
      <c r="H8" s="17">
        <f>VLOOKUP(E8,'Appendix 2a. Deaths 2020'!$E$4:$G$1683,3,FALSE)</f>
        <v>2</v>
      </c>
      <c r="I8" s="18">
        <f t="shared" si="3"/>
        <v>3.6396912671191333E-4</v>
      </c>
      <c r="J8" s="24">
        <v>5</v>
      </c>
      <c r="K8" s="5">
        <f>VLOOKUP(E8,'Appendix 3a. nax iIBGE 2020'!$E$5:$O$1935,11,FALSE)</f>
        <v>2.5</v>
      </c>
      <c r="L8" s="19">
        <f t="shared" si="4"/>
        <v>1.8181912198833262E-3</v>
      </c>
      <c r="M8" s="20">
        <f t="shared" si="14"/>
        <v>98573.501653752173</v>
      </c>
      <c r="N8" s="20">
        <f t="shared" si="15"/>
        <v>179.22547522000673</v>
      </c>
      <c r="O8" s="20">
        <f t="shared" si="5"/>
        <v>492419.44458071084</v>
      </c>
      <c r="P8" s="20">
        <f t="shared" si="0"/>
        <v>6437934.4764206465</v>
      </c>
      <c r="Q8" s="21">
        <f t="shared" si="6"/>
        <v>65.311005172915941</v>
      </c>
      <c r="R8" s="22">
        <f t="shared" si="7"/>
        <v>0.96</v>
      </c>
      <c r="S8" s="22">
        <f t="shared" si="8"/>
        <v>0.99818180878011664</v>
      </c>
      <c r="T8" s="22">
        <f t="shared" si="9"/>
        <v>0.99825447291713743</v>
      </c>
      <c r="U8" s="23">
        <f t="shared" si="16"/>
        <v>98619.315391182914</v>
      </c>
      <c r="V8" s="23">
        <f t="shared" si="17"/>
        <v>172.14268590867573</v>
      </c>
      <c r="W8" s="22">
        <f t="shared" si="10"/>
        <v>1.7455270828625746E-3</v>
      </c>
      <c r="X8" s="23">
        <f>((-5/24)*V7+2.5*V8+(5/24)*V9)/V8</f>
        <v>2.8843891481124171</v>
      </c>
      <c r="Y8" s="23">
        <f t="shared" si="11"/>
        <v>492732.39002153312</v>
      </c>
      <c r="Z8" s="23">
        <f t="shared" si="1"/>
        <v>6696511.2085718857</v>
      </c>
      <c r="AA8" s="23">
        <f t="shared" si="12"/>
        <v>67.902633292570883</v>
      </c>
      <c r="AB8" s="25"/>
      <c r="AC8" s="24"/>
      <c r="AD8" s="25"/>
      <c r="AE8" s="24"/>
      <c r="AF8" s="23">
        <f t="shared" si="13"/>
        <v>2.591628119654942</v>
      </c>
    </row>
    <row r="9" spans="1:32" s="26" customFormat="1" ht="15" customHeight="1" x14ac:dyDescent="0.2">
      <c r="B9" s="5" t="s">
        <v>40</v>
      </c>
      <c r="C9" s="5" t="s">
        <v>3</v>
      </c>
      <c r="D9" s="24" t="s">
        <v>72</v>
      </c>
      <c r="E9" s="4" t="str">
        <f t="shared" si="2"/>
        <v>ROTotal15-19</v>
      </c>
      <c r="F9" s="6">
        <f>VLOOKUP(E9,'Appendix 1a. Person-years 2020'!$E$3:$F$1682,2,FALSE)</f>
        <v>150083.4768</v>
      </c>
      <c r="G9" s="17">
        <f>VLOOKUP(E9,'Appendix 2a. Deaths 2020'!$E$4:$G$1683,2,FALSE)</f>
        <v>134</v>
      </c>
      <c r="H9" s="17">
        <f>VLOOKUP(E9,'Appendix 2a. Deaths 2020'!$E$4:$G$1683,3,FALSE)</f>
        <v>7</v>
      </c>
      <c r="I9" s="18">
        <f t="shared" si="3"/>
        <v>8.9283645912979011E-4</v>
      </c>
      <c r="J9" s="24">
        <v>5</v>
      </c>
      <c r="K9" s="5">
        <f>VLOOKUP(E9,'Appendix 3a. nax iIBGE 2020'!$E$5:$O$1935,11,FALSE)</f>
        <v>2.5</v>
      </c>
      <c r="L9" s="19">
        <f t="shared" si="4"/>
        <v>4.4542400259168164E-3</v>
      </c>
      <c r="M9" s="20">
        <f t="shared" si="14"/>
        <v>98394.276178532164</v>
      </c>
      <c r="N9" s="20">
        <f t="shared" si="15"/>
        <v>438.27172327553149</v>
      </c>
      <c r="O9" s="20">
        <f t="shared" si="5"/>
        <v>490875.70158447197</v>
      </c>
      <c r="P9" s="20">
        <f t="shared" si="0"/>
        <v>5945515.031839936</v>
      </c>
      <c r="Q9" s="21">
        <f t="shared" si="6"/>
        <v>60.425415611087537</v>
      </c>
      <c r="R9" s="22">
        <f t="shared" si="7"/>
        <v>0.94776119402985071</v>
      </c>
      <c r="S9" s="22">
        <f t="shared" si="8"/>
        <v>0.99554575997408323</v>
      </c>
      <c r="T9" s="22">
        <f t="shared" si="9"/>
        <v>0.99577795224083299</v>
      </c>
      <c r="U9" s="23">
        <f t="shared" si="16"/>
        <v>98447.172705274235</v>
      </c>
      <c r="V9" s="23">
        <f t="shared" si="17"/>
        <v>415.64866491663105</v>
      </c>
      <c r="W9" s="22">
        <f t="shared" si="10"/>
        <v>4.2220477591670136E-3</v>
      </c>
      <c r="X9" s="23">
        <f t="shared" ref="X9:X22" si="18">((-5/24)*V8+2.5*V9+(5/24)*V10)/V9</f>
        <v>2.724894536095722</v>
      </c>
      <c r="Y9" s="23">
        <f t="shared" si="11"/>
        <v>491290.21897775482</v>
      </c>
      <c r="Z9" s="23">
        <f t="shared" si="1"/>
        <v>6203778.8185503529</v>
      </c>
      <c r="AA9" s="23">
        <f t="shared" si="12"/>
        <v>63.016322846801167</v>
      </c>
      <c r="AB9" s="25"/>
      <c r="AC9" s="24"/>
      <c r="AD9" s="25"/>
      <c r="AE9" s="24"/>
      <c r="AF9" s="23">
        <f t="shared" si="13"/>
        <v>2.5909072357136296</v>
      </c>
    </row>
    <row r="10" spans="1:32" s="26" customFormat="1" ht="15" customHeight="1" x14ac:dyDescent="0.2">
      <c r="B10" s="5" t="s">
        <v>40</v>
      </c>
      <c r="C10" s="5" t="s">
        <v>3</v>
      </c>
      <c r="D10" s="24" t="s">
        <v>73</v>
      </c>
      <c r="E10" s="4" t="str">
        <f t="shared" si="2"/>
        <v>ROTotal20-24</v>
      </c>
      <c r="F10" s="6">
        <f>VLOOKUP(E10,'Appendix 1a. Person-years 2020'!$E$3:$F$1682,2,FALSE)</f>
        <v>156616.2916</v>
      </c>
      <c r="G10" s="17">
        <f>VLOOKUP(E10,'Appendix 2a. Deaths 2020'!$E$4:$G$1683,2,FALSE)</f>
        <v>209</v>
      </c>
      <c r="H10" s="17">
        <f>VLOOKUP(E10,'Appendix 2a. Deaths 2020'!$E$4:$G$1683,3,FALSE)</f>
        <v>10</v>
      </c>
      <c r="I10" s="18">
        <f t="shared" si="3"/>
        <v>1.334471643178659E-3</v>
      </c>
      <c r="J10" s="24">
        <v>5</v>
      </c>
      <c r="K10" s="5">
        <f>VLOOKUP(E10,'Appendix 3a. nax iIBGE 2020'!$E$5:$O$1935,11,FALSE)</f>
        <v>2.5</v>
      </c>
      <c r="L10" s="19">
        <f t="shared" si="4"/>
        <v>6.650172050833055E-3</v>
      </c>
      <c r="M10" s="20">
        <f t="shared" si="14"/>
        <v>97956.004455256625</v>
      </c>
      <c r="N10" s="20">
        <f t="shared" si="15"/>
        <v>651.42428303962583</v>
      </c>
      <c r="O10" s="20">
        <f t="shared" si="5"/>
        <v>488151.46156868403</v>
      </c>
      <c r="P10" s="20">
        <f t="shared" si="0"/>
        <v>5454639.3302554637</v>
      </c>
      <c r="Q10" s="21">
        <f t="shared" si="6"/>
        <v>55.684583712752186</v>
      </c>
      <c r="R10" s="22">
        <f t="shared" si="7"/>
        <v>0.95215311004784686</v>
      </c>
      <c r="S10" s="22">
        <f t="shared" si="8"/>
        <v>0.99334982794916693</v>
      </c>
      <c r="T10" s="22">
        <f t="shared" si="9"/>
        <v>0.99366700826466592</v>
      </c>
      <c r="U10" s="23">
        <f t="shared" si="16"/>
        <v>98031.524040357603</v>
      </c>
      <c r="V10" s="23">
        <f t="shared" si="17"/>
        <v>620.83283154978903</v>
      </c>
      <c r="W10" s="22">
        <f t="shared" si="10"/>
        <v>6.3329917353340814E-3</v>
      </c>
      <c r="X10" s="23">
        <f t="shared" si="18"/>
        <v>2.5732876056617489</v>
      </c>
      <c r="Y10" s="23">
        <f t="shared" si="11"/>
        <v>488651.03747465403</v>
      </c>
      <c r="Z10" s="23">
        <f t="shared" si="1"/>
        <v>5712488.599572598</v>
      </c>
      <c r="AA10" s="23">
        <f t="shared" si="12"/>
        <v>58.27195542957061</v>
      </c>
      <c r="AB10" s="25"/>
      <c r="AC10" s="24"/>
      <c r="AD10" s="25"/>
      <c r="AE10" s="24"/>
      <c r="AF10" s="23">
        <f t="shared" si="13"/>
        <v>2.5873717168184243</v>
      </c>
    </row>
    <row r="11" spans="1:32" s="26" customFormat="1" ht="15" customHeight="1" x14ac:dyDescent="0.2">
      <c r="B11" s="5" t="s">
        <v>40</v>
      </c>
      <c r="C11" s="5" t="s">
        <v>3</v>
      </c>
      <c r="D11" s="24" t="s">
        <v>74</v>
      </c>
      <c r="E11" s="4" t="str">
        <f t="shared" si="2"/>
        <v>ROTotal25-29</v>
      </c>
      <c r="F11" s="6">
        <f>VLOOKUP(E11,'Appendix 1a. Person-years 2020'!$E$3:$F$1682,2,FALSE)</f>
        <v>156962.0031</v>
      </c>
      <c r="G11" s="17">
        <f>VLOOKUP(E11,'Appendix 2a. Deaths 2020'!$E$4:$G$1683,2,FALSE)</f>
        <v>219</v>
      </c>
      <c r="H11" s="17">
        <f>VLOOKUP(E11,'Appendix 2a. Deaths 2020'!$E$4:$G$1683,3,FALSE)</f>
        <v>14</v>
      </c>
      <c r="I11" s="18">
        <f t="shared" si="3"/>
        <v>1.3952421329668926E-3</v>
      </c>
      <c r="J11" s="24">
        <v>5</v>
      </c>
      <c r="K11" s="5">
        <f>VLOOKUP(E11,'Appendix 3a. nax iIBGE 2020'!$E$5:$O$1935,11,FALSE)</f>
        <v>2.5</v>
      </c>
      <c r="L11" s="19">
        <f t="shared" si="4"/>
        <v>6.9519614908873399E-3</v>
      </c>
      <c r="M11" s="20">
        <f t="shared" si="14"/>
        <v>97304.580172217</v>
      </c>
      <c r="N11" s="20">
        <f t="shared" si="15"/>
        <v>676.45769424421235</v>
      </c>
      <c r="O11" s="20">
        <f t="shared" si="5"/>
        <v>484831.75662547449</v>
      </c>
      <c r="P11" s="20">
        <f t="shared" si="0"/>
        <v>4966487.8686867794</v>
      </c>
      <c r="Q11" s="21">
        <f t="shared" si="6"/>
        <v>51.040638168282662</v>
      </c>
      <c r="R11" s="22">
        <f t="shared" si="7"/>
        <v>0.9360730593607306</v>
      </c>
      <c r="S11" s="22">
        <f t="shared" si="8"/>
        <v>0.99304803850911261</v>
      </c>
      <c r="T11" s="22">
        <f t="shared" si="9"/>
        <v>0.99349100652707778</v>
      </c>
      <c r="U11" s="23">
        <f t="shared" si="16"/>
        <v>97410.69120880781</v>
      </c>
      <c r="V11" s="23">
        <f t="shared" si="17"/>
        <v>634.04555327097194</v>
      </c>
      <c r="W11" s="22">
        <f t="shared" si="10"/>
        <v>6.5089934729222199E-3</v>
      </c>
      <c r="X11" s="23">
        <f t="shared" si="18"/>
        <v>2.5483454227786337</v>
      </c>
      <c r="Y11" s="23">
        <f t="shared" si="11"/>
        <v>485498.99536119541</v>
      </c>
      <c r="Z11" s="23">
        <f t="shared" si="1"/>
        <v>5223837.5620979443</v>
      </c>
      <c r="AA11" s="23">
        <f t="shared" si="12"/>
        <v>53.626942764426339</v>
      </c>
      <c r="AB11" s="25"/>
      <c r="AC11" s="24"/>
      <c r="AD11" s="25"/>
      <c r="AE11" s="24"/>
      <c r="AF11" s="23">
        <f t="shared" si="13"/>
        <v>2.5863045961436768</v>
      </c>
    </row>
    <row r="12" spans="1:32" s="26" customFormat="1" ht="15" customHeight="1" x14ac:dyDescent="0.2">
      <c r="B12" s="5" t="s">
        <v>40</v>
      </c>
      <c r="C12" s="5" t="s">
        <v>3</v>
      </c>
      <c r="D12" s="24" t="s">
        <v>75</v>
      </c>
      <c r="E12" s="4" t="str">
        <f t="shared" si="2"/>
        <v>ROTotal30-34</v>
      </c>
      <c r="F12" s="6">
        <f>VLOOKUP(E12,'Appendix 1a. Person-years 2020'!$E$3:$F$1682,2,FALSE)</f>
        <v>155013.12</v>
      </c>
      <c r="G12" s="17">
        <f>VLOOKUP(E12,'Appendix 2a. Deaths 2020'!$E$4:$G$1683,2,FALSE)</f>
        <v>285</v>
      </c>
      <c r="H12" s="17">
        <f>VLOOKUP(E12,'Appendix 2a. Deaths 2020'!$E$4:$G$1683,3,FALSE)</f>
        <v>38</v>
      </c>
      <c r="I12" s="18">
        <f t="shared" si="3"/>
        <v>1.8385540527150219E-3</v>
      </c>
      <c r="J12" s="24">
        <v>5</v>
      </c>
      <c r="K12" s="5">
        <f>VLOOKUP(E12,'Appendix 3a. nax iIBGE 2020'!$E$5:$O$1935,11,FALSE)</f>
        <v>2.5</v>
      </c>
      <c r="L12" s="19">
        <f t="shared" si="4"/>
        <v>9.1507100758372317E-3</v>
      </c>
      <c r="M12" s="20">
        <f t="shared" si="14"/>
        <v>96628.122477972793</v>
      </c>
      <c r="N12" s="20">
        <f t="shared" si="15"/>
        <v>884.21593396841968</v>
      </c>
      <c r="O12" s="20">
        <f t="shared" si="5"/>
        <v>480930.07255494298</v>
      </c>
      <c r="P12" s="20">
        <f t="shared" si="0"/>
        <v>4481656.112061305</v>
      </c>
      <c r="Q12" s="21">
        <f t="shared" si="6"/>
        <v>46.380453196562286</v>
      </c>
      <c r="R12" s="22">
        <f t="shared" si="7"/>
        <v>0.8666666666666667</v>
      </c>
      <c r="S12" s="22">
        <f t="shared" si="8"/>
        <v>0.99084928992416277</v>
      </c>
      <c r="T12" s="22">
        <f t="shared" si="9"/>
        <v>0.9920645297432038</v>
      </c>
      <c r="U12" s="23">
        <f t="shared" si="16"/>
        <v>96776.645655536835</v>
      </c>
      <c r="V12" s="23">
        <f t="shared" si="17"/>
        <v>767.96819315201731</v>
      </c>
      <c r="W12" s="22">
        <f t="shared" si="10"/>
        <v>7.9354702567961954E-3</v>
      </c>
      <c r="X12" s="23">
        <f t="shared" si="18"/>
        <v>2.5880445866378841</v>
      </c>
      <c r="Y12" s="23">
        <f t="shared" si="11"/>
        <v>482030.92323692126</v>
      </c>
      <c r="Z12" s="23">
        <f t="shared" si="1"/>
        <v>4738338.5667367494</v>
      </c>
      <c r="AA12" s="23">
        <f t="shared" si="12"/>
        <v>48.96159124591086</v>
      </c>
      <c r="AB12" s="25"/>
      <c r="AC12" s="24"/>
      <c r="AD12" s="25"/>
      <c r="AE12" s="24"/>
      <c r="AF12" s="23">
        <f t="shared" si="13"/>
        <v>2.5811380493485743</v>
      </c>
    </row>
    <row r="13" spans="1:32" s="26" customFormat="1" ht="15" customHeight="1" x14ac:dyDescent="0.2">
      <c r="B13" s="5" t="s">
        <v>40</v>
      </c>
      <c r="C13" s="5" t="s">
        <v>3</v>
      </c>
      <c r="D13" s="24" t="s">
        <v>76</v>
      </c>
      <c r="E13" s="4" t="str">
        <f t="shared" si="2"/>
        <v>ROTotal35-39</v>
      </c>
      <c r="F13" s="6">
        <f>VLOOKUP(E13,'Appendix 1a. Person-years 2020'!$E$3:$F$1682,2,FALSE)</f>
        <v>149483.17120000001</v>
      </c>
      <c r="G13" s="17">
        <f>VLOOKUP(E13,'Appendix 2a. Deaths 2020'!$E$4:$G$1683,2,FALSE)</f>
        <v>352</v>
      </c>
      <c r="H13" s="17">
        <f>VLOOKUP(E13,'Appendix 2a. Deaths 2020'!$E$4:$G$1683,3,FALSE)</f>
        <v>52</v>
      </c>
      <c r="I13" s="18">
        <f t="shared" si="3"/>
        <v>2.3547801212287899E-3</v>
      </c>
      <c r="J13" s="24">
        <v>5</v>
      </c>
      <c r="K13" s="5">
        <f>VLOOKUP(E13,'Appendix 3a. nax iIBGE 2020'!$E$5:$O$1935,11,FALSE)</f>
        <v>2.5</v>
      </c>
      <c r="L13" s="19">
        <f t="shared" si="4"/>
        <v>1.1704993888822688E-2</v>
      </c>
      <c r="M13" s="20">
        <f t="shared" si="14"/>
        <v>95743.906544004378</v>
      </c>
      <c r="N13" s="20">
        <f t="shared" si="15"/>
        <v>1120.6818409895818</v>
      </c>
      <c r="O13" s="20">
        <f t="shared" si="5"/>
        <v>475917.82811754796</v>
      </c>
      <c r="P13" s="20">
        <f t="shared" si="0"/>
        <v>4000726.0395063618</v>
      </c>
      <c r="Q13" s="21">
        <f t="shared" si="6"/>
        <v>41.785698786664902</v>
      </c>
      <c r="R13" s="22">
        <f t="shared" si="7"/>
        <v>0.85227272727272729</v>
      </c>
      <c r="S13" s="22">
        <f t="shared" si="8"/>
        <v>0.98829500611117727</v>
      </c>
      <c r="T13" s="22">
        <f t="shared" si="9"/>
        <v>0.99001548921649629</v>
      </c>
      <c r="U13" s="23">
        <f t="shared" si="16"/>
        <v>96008.677462384818</v>
      </c>
      <c r="V13" s="23">
        <f t="shared" si="17"/>
        <v>958.59967543311063</v>
      </c>
      <c r="W13" s="22">
        <f t="shared" si="10"/>
        <v>9.9845107835037084E-3</v>
      </c>
      <c r="X13" s="23">
        <f t="shared" si="18"/>
        <v>2.5813966040407723</v>
      </c>
      <c r="Y13" s="23">
        <f t="shared" si="11"/>
        <v>477724.91488155612</v>
      </c>
      <c r="Z13" s="23">
        <f t="shared" si="1"/>
        <v>4256307.6434998279</v>
      </c>
      <c r="AA13" s="23">
        <f t="shared" si="12"/>
        <v>44.332530725333697</v>
      </c>
      <c r="AB13" s="25"/>
      <c r="AC13" s="24"/>
      <c r="AD13" s="25"/>
      <c r="AE13" s="24"/>
      <c r="AF13" s="23">
        <f t="shared" si="13"/>
        <v>2.5468319386687952</v>
      </c>
    </row>
    <row r="14" spans="1:32" s="26" customFormat="1" ht="15" customHeight="1" x14ac:dyDescent="0.2">
      <c r="B14" s="5" t="s">
        <v>40</v>
      </c>
      <c r="C14" s="5" t="s">
        <v>3</v>
      </c>
      <c r="D14" s="24" t="s">
        <v>77</v>
      </c>
      <c r="E14" s="4" t="str">
        <f t="shared" si="2"/>
        <v>ROTotal40-44</v>
      </c>
      <c r="F14" s="6">
        <f>VLOOKUP(E14,'Appendix 1a. Person-years 2020'!$E$3:$F$1682,2,FALSE)</f>
        <v>133553.33100000001</v>
      </c>
      <c r="G14" s="17">
        <f>VLOOKUP(E14,'Appendix 2a. Deaths 2020'!$E$4:$G$1683,2,FALSE)</f>
        <v>395</v>
      </c>
      <c r="H14" s="17">
        <f>VLOOKUP(E14,'Appendix 2a. Deaths 2020'!$E$4:$G$1683,3,FALSE)</f>
        <v>72</v>
      </c>
      <c r="I14" s="18">
        <f t="shared" si="3"/>
        <v>2.9576199787933405E-3</v>
      </c>
      <c r="J14" s="24">
        <v>5</v>
      </c>
      <c r="K14" s="5">
        <f>VLOOKUP(E14,'Appendix 3a. nax iIBGE 2020'!$E$5:$O$1935,11,FALSE)</f>
        <v>2.5</v>
      </c>
      <c r="L14" s="19">
        <f t="shared" si="4"/>
        <v>1.4679558505179739E-2</v>
      </c>
      <c r="M14" s="20">
        <f t="shared" si="14"/>
        <v>94623.224703014799</v>
      </c>
      <c r="N14" s="20">
        <f t="shared" si="15"/>
        <v>1389.0271629766744</v>
      </c>
      <c r="O14" s="20">
        <f t="shared" si="5"/>
        <v>469643.55560763233</v>
      </c>
      <c r="P14" s="20">
        <f t="shared" si="0"/>
        <v>3524808.2113888138</v>
      </c>
      <c r="Q14" s="21">
        <f t="shared" si="6"/>
        <v>37.250983809226589</v>
      </c>
      <c r="R14" s="22">
        <f t="shared" si="7"/>
        <v>0.8177215189873418</v>
      </c>
      <c r="S14" s="22">
        <f t="shared" si="8"/>
        <v>0.98532044149482023</v>
      </c>
      <c r="T14" s="22">
        <f t="shared" si="9"/>
        <v>0.98798005578549775</v>
      </c>
      <c r="U14" s="23">
        <f t="shared" si="16"/>
        <v>95050.077786951704</v>
      </c>
      <c r="V14" s="23">
        <f t="shared" si="17"/>
        <v>1142.4966325832593</v>
      </c>
      <c r="W14" s="22">
        <f t="shared" si="10"/>
        <v>1.2019944214502254E-2</v>
      </c>
      <c r="X14" s="23">
        <f t="shared" si="18"/>
        <v>2.6196654066554514</v>
      </c>
      <c r="Y14" s="23">
        <f t="shared" si="11"/>
        <v>472530.86467744096</v>
      </c>
      <c r="Z14" s="23">
        <f t="shared" si="1"/>
        <v>3778582.7286182721</v>
      </c>
      <c r="AA14" s="23">
        <f t="shared" si="12"/>
        <v>39.753599540315044</v>
      </c>
      <c r="AB14" s="25"/>
      <c r="AC14" s="24"/>
      <c r="AD14" s="25"/>
      <c r="AE14" s="24"/>
      <c r="AF14" s="23">
        <f t="shared" si="13"/>
        <v>2.5026157310884543</v>
      </c>
    </row>
    <row r="15" spans="1:32" s="26" customFormat="1" ht="15" customHeight="1" x14ac:dyDescent="0.2">
      <c r="B15" s="5" t="s">
        <v>40</v>
      </c>
      <c r="C15" s="5" t="s">
        <v>3</v>
      </c>
      <c r="D15" s="24" t="s">
        <v>78</v>
      </c>
      <c r="E15" s="4" t="str">
        <f t="shared" si="2"/>
        <v>ROTotal45-49</v>
      </c>
      <c r="F15" s="6">
        <f>VLOOKUP(E15,'Appendix 1a. Person-years 2020'!$E$3:$F$1682,2,FALSE)</f>
        <v>115307.43799999999</v>
      </c>
      <c r="G15" s="17">
        <f>VLOOKUP(E15,'Appendix 2a. Deaths 2020'!$E$4:$G$1683,2,FALSE)</f>
        <v>515</v>
      </c>
      <c r="H15" s="17">
        <f>VLOOKUP(E15,'Appendix 2a. Deaths 2020'!$E$4:$G$1683,3,FALSE)</f>
        <v>115</v>
      </c>
      <c r="I15" s="18">
        <f t="shared" si="3"/>
        <v>4.4663207242537119E-3</v>
      </c>
      <c r="J15" s="24">
        <v>5</v>
      </c>
      <c r="K15" s="5">
        <f>VLOOKUP(E15,'Appendix 3a. nax iIBGE 2020'!$E$5:$O$1935,11,FALSE)</f>
        <v>2.5</v>
      </c>
      <c r="L15" s="19">
        <f t="shared" si="4"/>
        <v>2.208500681221684E-2</v>
      </c>
      <c r="M15" s="20">
        <f t="shared" si="14"/>
        <v>93234.19754003812</v>
      </c>
      <c r="N15" s="20">
        <f t="shared" si="15"/>
        <v>2059.0778878033125</v>
      </c>
      <c r="O15" s="20">
        <f t="shared" si="5"/>
        <v>461023.29298068234</v>
      </c>
      <c r="P15" s="20">
        <f t="shared" si="0"/>
        <v>3055164.6557811815</v>
      </c>
      <c r="Q15" s="21">
        <f t="shared" si="6"/>
        <v>32.768712944294755</v>
      </c>
      <c r="R15" s="22">
        <f t="shared" si="7"/>
        <v>0.77669902912621358</v>
      </c>
      <c r="S15" s="22">
        <f t="shared" si="8"/>
        <v>0.97791499318778319</v>
      </c>
      <c r="T15" s="22">
        <f t="shared" si="9"/>
        <v>0.98280391410941292</v>
      </c>
      <c r="U15" s="23">
        <f t="shared" si="16"/>
        <v>93907.581154368439</v>
      </c>
      <c r="V15" s="23">
        <f t="shared" si="17"/>
        <v>1614.8428313077959</v>
      </c>
      <c r="W15" s="22">
        <f t="shared" si="10"/>
        <v>1.7196085890587076E-2</v>
      </c>
      <c r="X15" s="23">
        <f t="shared" si="18"/>
        <v>2.6345162700557374</v>
      </c>
      <c r="Y15" s="23">
        <f t="shared" si="11"/>
        <v>465718.02132796653</v>
      </c>
      <c r="Z15" s="23">
        <f t="shared" si="1"/>
        <v>3306051.8639408313</v>
      </c>
      <c r="AA15" s="23">
        <f t="shared" si="12"/>
        <v>35.205377705408388</v>
      </c>
      <c r="AB15" s="25"/>
      <c r="AC15" s="24"/>
      <c r="AD15" s="25"/>
      <c r="AE15" s="24"/>
      <c r="AF15" s="23">
        <f t="shared" si="13"/>
        <v>2.4366647611136329</v>
      </c>
    </row>
    <row r="16" spans="1:32" s="26" customFormat="1" ht="15" customHeight="1" x14ac:dyDescent="0.2">
      <c r="B16" s="5" t="s">
        <v>40</v>
      </c>
      <c r="C16" s="5" t="s">
        <v>3</v>
      </c>
      <c r="D16" s="24" t="s">
        <v>79</v>
      </c>
      <c r="E16" s="4" t="str">
        <f t="shared" si="2"/>
        <v>ROTotal50-54</v>
      </c>
      <c r="F16" s="6">
        <f>VLOOKUP(E16,'Appendix 1a. Person-years 2020'!$E$3:$F$1682,2,FALSE)</f>
        <v>102256.76300000001</v>
      </c>
      <c r="G16" s="17">
        <f>VLOOKUP(E16,'Appendix 2a. Deaths 2020'!$E$4:$G$1683,2,FALSE)</f>
        <v>640</v>
      </c>
      <c r="H16" s="17">
        <f>VLOOKUP(E16,'Appendix 2a. Deaths 2020'!$E$4:$G$1683,3,FALSE)</f>
        <v>150</v>
      </c>
      <c r="I16" s="18">
        <f t="shared" si="3"/>
        <v>6.2587547387941466E-3</v>
      </c>
      <c r="J16" s="24">
        <v>5</v>
      </c>
      <c r="K16" s="5">
        <f>VLOOKUP(E16,'Appendix 3a. nax iIBGE 2020'!$E$5:$O$1935,11,FALSE)</f>
        <v>2.5</v>
      </c>
      <c r="L16" s="19">
        <f t="shared" si="4"/>
        <v>3.0811667026441017E-2</v>
      </c>
      <c r="M16" s="20">
        <f t="shared" si="14"/>
        <v>91175.119652234804</v>
      </c>
      <c r="N16" s="20">
        <f t="shared" si="15"/>
        <v>2809.2574278205775</v>
      </c>
      <c r="O16" s="20">
        <f t="shared" si="5"/>
        <v>448852.45469162264</v>
      </c>
      <c r="P16" s="20">
        <f t="shared" si="0"/>
        <v>2594141.3628004994</v>
      </c>
      <c r="Q16" s="21">
        <f t="shared" si="6"/>
        <v>28.452294580969209</v>
      </c>
      <c r="R16" s="22">
        <f t="shared" si="7"/>
        <v>0.765625</v>
      </c>
      <c r="S16" s="22">
        <f t="shared" si="8"/>
        <v>0.969188332973559</v>
      </c>
      <c r="T16" s="22">
        <f t="shared" si="9"/>
        <v>0.97632354053658665</v>
      </c>
      <c r="U16" s="23">
        <f t="shared" si="16"/>
        <v>92292.73832306065</v>
      </c>
      <c r="V16" s="23">
        <f t="shared" si="17"/>
        <v>2185.1652776733608</v>
      </c>
      <c r="W16" s="22">
        <f t="shared" si="10"/>
        <v>2.3676459463413346E-2</v>
      </c>
      <c r="X16" s="23">
        <f t="shared" si="18"/>
        <v>2.6425714816772876</v>
      </c>
      <c r="Y16" s="23">
        <f t="shared" si="11"/>
        <v>456312.32067246747</v>
      </c>
      <c r="Z16" s="23">
        <f t="shared" si="1"/>
        <v>2840333.8426128649</v>
      </c>
      <c r="AA16" s="23">
        <f t="shared" si="12"/>
        <v>30.775268934708453</v>
      </c>
      <c r="AB16" s="25"/>
      <c r="AC16" s="24"/>
      <c r="AD16" s="25"/>
      <c r="AE16" s="24"/>
      <c r="AF16" s="23">
        <f t="shared" si="13"/>
        <v>2.3229743537392444</v>
      </c>
    </row>
    <row r="17" spans="2:32" s="26" customFormat="1" ht="15" customHeight="1" x14ac:dyDescent="0.2">
      <c r="B17" s="5" t="s">
        <v>40</v>
      </c>
      <c r="C17" s="5" t="s">
        <v>3</v>
      </c>
      <c r="D17" s="24" t="s">
        <v>80</v>
      </c>
      <c r="E17" s="4" t="str">
        <f t="shared" si="2"/>
        <v>ROTotal55-59</v>
      </c>
      <c r="F17" s="6">
        <f>VLOOKUP(E17,'Appendix 1a. Person-years 2020'!$E$3:$F$1682,2,FALSE)</f>
        <v>85276.171499999997</v>
      </c>
      <c r="G17" s="17">
        <f>VLOOKUP(E17,'Appendix 2a. Deaths 2020'!$E$4:$G$1683,2,FALSE)</f>
        <v>748</v>
      </c>
      <c r="H17" s="17">
        <f>VLOOKUP(E17,'Appendix 2a. Deaths 2020'!$E$4:$G$1683,3,FALSE)</f>
        <v>149</v>
      </c>
      <c r="I17" s="18">
        <f t="shared" si="3"/>
        <v>8.7715007233878928E-3</v>
      </c>
      <c r="J17" s="24">
        <v>5</v>
      </c>
      <c r="K17" s="5">
        <f>VLOOKUP(E17,'Appendix 3a. nax iIBGE 2020'!$E$5:$O$1935,11,FALSE)</f>
        <v>2.5</v>
      </c>
      <c r="L17" s="19">
        <f t="shared" si="4"/>
        <v>4.2916400521392957E-2</v>
      </c>
      <c r="M17" s="20">
        <f t="shared" si="14"/>
        <v>88365.862224414232</v>
      </c>
      <c r="N17" s="20">
        <f t="shared" si="15"/>
        <v>3792.3447356411893</v>
      </c>
      <c r="O17" s="20">
        <f t="shared" si="5"/>
        <v>432348.44928296818</v>
      </c>
      <c r="P17" s="20">
        <f t="shared" si="0"/>
        <v>2145288.908108877</v>
      </c>
      <c r="Q17" s="21">
        <f t="shared" si="6"/>
        <v>24.277349353087217</v>
      </c>
      <c r="R17" s="22">
        <f t="shared" si="7"/>
        <v>0.80080213903743314</v>
      </c>
      <c r="S17" s="22">
        <f t="shared" si="8"/>
        <v>0.95708359947860699</v>
      </c>
      <c r="T17" s="22">
        <f t="shared" si="9"/>
        <v>0.96548297182291332</v>
      </c>
      <c r="U17" s="23">
        <f t="shared" si="16"/>
        <v>90107.573045387282</v>
      </c>
      <c r="V17" s="23">
        <f t="shared" si="17"/>
        <v>3110.2456377765293</v>
      </c>
      <c r="W17" s="22">
        <f t="shared" si="10"/>
        <v>3.4517028177086684E-2</v>
      </c>
      <c r="X17" s="23">
        <f t="shared" si="18"/>
        <v>2.6668510563564269</v>
      </c>
      <c r="Y17" s="23">
        <f t="shared" si="11"/>
        <v>443281.19890268601</v>
      </c>
      <c r="Z17" s="23">
        <f t="shared" si="1"/>
        <v>2384021.5219403976</v>
      </c>
      <c r="AA17" s="23">
        <f t="shared" si="12"/>
        <v>26.457504528943016</v>
      </c>
      <c r="AB17" s="25"/>
      <c r="AC17" s="24"/>
      <c r="AD17" s="25"/>
      <c r="AE17" s="24"/>
      <c r="AF17" s="23">
        <f t="shared" si="13"/>
        <v>2.1801551758557984</v>
      </c>
    </row>
    <row r="18" spans="2:32" s="26" customFormat="1" ht="15" customHeight="1" x14ac:dyDescent="0.2">
      <c r="B18" s="5" t="s">
        <v>40</v>
      </c>
      <c r="C18" s="5" t="s">
        <v>3</v>
      </c>
      <c r="D18" s="24" t="s">
        <v>81</v>
      </c>
      <c r="E18" s="4" t="str">
        <f t="shared" si="2"/>
        <v>ROTotal60-64</v>
      </c>
      <c r="F18" s="6">
        <f>VLOOKUP(E18,'Appendix 1a. Person-years 2020'!$E$3:$F$1682,2,FALSE)</f>
        <v>65095.1397</v>
      </c>
      <c r="G18" s="17">
        <f>VLOOKUP(E18,'Appendix 2a. Deaths 2020'!$E$4:$G$1683,2,FALSE)</f>
        <v>894</v>
      </c>
      <c r="H18" s="17">
        <f>VLOOKUP(E18,'Appendix 2a. Deaths 2020'!$E$4:$G$1683,3,FALSE)</f>
        <v>175</v>
      </c>
      <c r="I18" s="18">
        <f t="shared" si="3"/>
        <v>1.373374424143067E-2</v>
      </c>
      <c r="J18" s="24">
        <v>5</v>
      </c>
      <c r="K18" s="5">
        <f>VLOOKUP(E18,'Appendix 3a. nax iIBGE 2020'!$E$5:$O$1935,11,FALSE)</f>
        <v>2.5</v>
      </c>
      <c r="L18" s="19">
        <f t="shared" si="4"/>
        <v>6.6389287470912522E-2</v>
      </c>
      <c r="M18" s="20">
        <f t="shared" si="14"/>
        <v>84573.517488773039</v>
      </c>
      <c r="N18" s="20">
        <f t="shared" si="15"/>
        <v>5614.7755649884011</v>
      </c>
      <c r="O18" s="20">
        <f t="shared" si="5"/>
        <v>408830.64853139414</v>
      </c>
      <c r="P18" s="20">
        <f t="shared" si="0"/>
        <v>1712940.4588259088</v>
      </c>
      <c r="Q18" s="21">
        <f t="shared" si="6"/>
        <v>20.253863262259348</v>
      </c>
      <c r="R18" s="22">
        <f t="shared" si="7"/>
        <v>0.80425055928411637</v>
      </c>
      <c r="S18" s="22">
        <f t="shared" si="8"/>
        <v>0.93361071252908745</v>
      </c>
      <c r="T18" s="22">
        <f t="shared" si="9"/>
        <v>0.94624990544041709</v>
      </c>
      <c r="U18" s="23">
        <f t="shared" si="16"/>
        <v>86997.327407610748</v>
      </c>
      <c r="V18" s="23">
        <f t="shared" si="17"/>
        <v>4676.1145745900712</v>
      </c>
      <c r="W18" s="22">
        <f t="shared" si="10"/>
        <v>5.3750094559582906E-2</v>
      </c>
      <c r="X18" s="23">
        <f t="shared" si="18"/>
        <v>2.6559809899395725</v>
      </c>
      <c r="Y18" s="23">
        <f t="shared" si="11"/>
        <v>424025.73558199394</v>
      </c>
      <c r="Z18" s="23">
        <f t="shared" si="1"/>
        <v>1940740.3230377114</v>
      </c>
      <c r="AA18" s="23">
        <f t="shared" si="12"/>
        <v>22.308045325860558</v>
      </c>
      <c r="AB18" s="25"/>
      <c r="AC18" s="24"/>
      <c r="AD18" s="25"/>
      <c r="AE18" s="24"/>
      <c r="AF18" s="23">
        <f t="shared" si="13"/>
        <v>2.0541820636012105</v>
      </c>
    </row>
    <row r="19" spans="2:32" s="26" customFormat="1" ht="15" customHeight="1" x14ac:dyDescent="0.2">
      <c r="B19" s="5" t="s">
        <v>40</v>
      </c>
      <c r="C19" s="5" t="s">
        <v>3</v>
      </c>
      <c r="D19" s="24" t="s">
        <v>82</v>
      </c>
      <c r="E19" s="4" t="str">
        <f t="shared" si="2"/>
        <v>ROTotal65-69</v>
      </c>
      <c r="F19" s="6">
        <f>VLOOKUP(E19,'Appendix 1a. Person-years 2020'!$E$3:$F$1682,2,FALSE)</f>
        <v>46033.3914</v>
      </c>
      <c r="G19" s="17">
        <f>VLOOKUP(E19,'Appendix 2a. Deaths 2020'!$E$4:$G$1683,2,FALSE)</f>
        <v>1014</v>
      </c>
      <c r="H19" s="17">
        <f>VLOOKUP(E19,'Appendix 2a. Deaths 2020'!$E$4:$G$1683,3,FALSE)</f>
        <v>244</v>
      </c>
      <c r="I19" s="18">
        <f t="shared" si="3"/>
        <v>2.2027488506962362E-2</v>
      </c>
      <c r="J19" s="24">
        <v>5</v>
      </c>
      <c r="K19" s="5">
        <f>VLOOKUP(E19,'Appendix 3a. nax iIBGE 2020'!$E$5:$O$1935,11,FALSE)</f>
        <v>2.5</v>
      </c>
      <c r="L19" s="19">
        <f t="shared" si="4"/>
        <v>0.10438888037786651</v>
      </c>
      <c r="M19" s="20">
        <f t="shared" si="14"/>
        <v>78958.741923784633</v>
      </c>
      <c r="N19" s="20">
        <f t="shared" si="15"/>
        <v>8242.4146654687866</v>
      </c>
      <c r="O19" s="20">
        <f t="shared" si="5"/>
        <v>374187.67295525118</v>
      </c>
      <c r="P19" s="20">
        <f t="shared" si="0"/>
        <v>1304109.8102945148</v>
      </c>
      <c r="Q19" s="21">
        <f t="shared" si="6"/>
        <v>16.516344846949487</v>
      </c>
      <c r="R19" s="22">
        <f t="shared" si="7"/>
        <v>0.75936883629191321</v>
      </c>
      <c r="S19" s="22">
        <f t="shared" si="8"/>
        <v>0.89561111962213347</v>
      </c>
      <c r="T19" s="22">
        <f t="shared" si="9"/>
        <v>0.91968906535450567</v>
      </c>
      <c r="U19" s="23">
        <f t="shared" si="16"/>
        <v>82321.212833020676</v>
      </c>
      <c r="V19" s="23">
        <f t="shared" si="17"/>
        <v>6611.2935437705519</v>
      </c>
      <c r="W19" s="22">
        <f t="shared" si="10"/>
        <v>8.0310934645494325E-2</v>
      </c>
      <c r="X19" s="23">
        <f t="shared" si="18"/>
        <v>2.6540721085540122</v>
      </c>
      <c r="Y19" s="23">
        <f t="shared" si="11"/>
        <v>396096.44624223531</v>
      </c>
      <c r="Z19" s="23">
        <f t="shared" si="1"/>
        <v>1516714.5874557176</v>
      </c>
      <c r="AA19" s="23">
        <f t="shared" si="12"/>
        <v>18.424346960633375</v>
      </c>
      <c r="AB19" s="25"/>
      <c r="AC19" s="24"/>
      <c r="AD19" s="25"/>
      <c r="AE19" s="24"/>
      <c r="AF19" s="23">
        <f t="shared" si="13"/>
        <v>1.9080021136838887</v>
      </c>
    </row>
    <row r="20" spans="2:32" s="26" customFormat="1" ht="15" customHeight="1" x14ac:dyDescent="0.2">
      <c r="B20" s="5" t="s">
        <v>40</v>
      </c>
      <c r="C20" s="5" t="s">
        <v>3</v>
      </c>
      <c r="D20" s="42" t="s">
        <v>19</v>
      </c>
      <c r="E20" s="4" t="str">
        <f t="shared" si="2"/>
        <v>ROTotal70-74</v>
      </c>
      <c r="F20" s="6">
        <f>VLOOKUP(E20,'Appendix 1a. Person-years 2020'!$E$3:$F$1682,2,FALSE)</f>
        <v>29805.615900000001</v>
      </c>
      <c r="G20" s="17">
        <f>VLOOKUP(E20,'Appendix 2a. Deaths 2020'!$E$4:$G$1683,2,FALSE)</f>
        <v>1068</v>
      </c>
      <c r="H20" s="17">
        <f>VLOOKUP(E20,'Appendix 2a. Deaths 2020'!$E$4:$G$1683,3,FALSE)</f>
        <v>265</v>
      </c>
      <c r="I20" s="18">
        <f t="shared" si="3"/>
        <v>3.5832173493183878E-2</v>
      </c>
      <c r="J20" s="24">
        <v>5</v>
      </c>
      <c r="K20" s="5">
        <f>VLOOKUP(E20,'Appendix 3a. nax iIBGE 2020'!$E$5:$O$1935,11,FALSE)</f>
        <v>2.5</v>
      </c>
      <c r="L20" s="19">
        <f t="shared" si="4"/>
        <v>0.16443106164462301</v>
      </c>
      <c r="M20" s="20">
        <f t="shared" si="14"/>
        <v>70716.32725831584</v>
      </c>
      <c r="N20" s="20">
        <f t="shared" si="15"/>
        <v>11627.960766693466</v>
      </c>
      <c r="O20" s="20">
        <f t="shared" si="5"/>
        <v>324511.73437484552</v>
      </c>
      <c r="P20" s="20">
        <f t="shared" si="0"/>
        <v>929922.13733926357</v>
      </c>
      <c r="Q20" s="21">
        <f t="shared" si="6"/>
        <v>13.1500344176869</v>
      </c>
      <c r="R20" s="22">
        <f t="shared" si="7"/>
        <v>0.75187265917602997</v>
      </c>
      <c r="S20" s="22">
        <f t="shared" si="8"/>
        <v>0.83556893835537704</v>
      </c>
      <c r="T20" s="22">
        <f t="shared" si="9"/>
        <v>0.8736563034293463</v>
      </c>
      <c r="U20" s="23">
        <f t="shared" si="16"/>
        <v>75709.919289250131</v>
      </c>
      <c r="V20" s="23">
        <f t="shared" si="17"/>
        <v>9565.4710700696996</v>
      </c>
      <c r="W20" s="22">
        <f t="shared" si="10"/>
        <v>0.1263436965706537</v>
      </c>
      <c r="X20" s="23">
        <f t="shared" si="18"/>
        <v>2.6379166100447007</v>
      </c>
      <c r="Y20" s="23">
        <f t="shared" si="11"/>
        <v>355955.15611454111</v>
      </c>
      <c r="Z20" s="23">
        <f t="shared" si="1"/>
        <v>1120618.1412134822</v>
      </c>
      <c r="AA20" s="23">
        <f t="shared" si="12"/>
        <v>14.801470556746402</v>
      </c>
      <c r="AB20" s="25"/>
      <c r="AC20" s="24"/>
      <c r="AD20" s="25"/>
      <c r="AE20" s="24"/>
      <c r="AF20" s="23">
        <f t="shared" si="13"/>
        <v>1.651436139059502</v>
      </c>
    </row>
    <row r="21" spans="2:32" s="26" customFormat="1" ht="15" customHeight="1" x14ac:dyDescent="0.2">
      <c r="B21" s="5" t="s">
        <v>40</v>
      </c>
      <c r="C21" s="5" t="s">
        <v>3</v>
      </c>
      <c r="D21" s="42" t="s">
        <v>20</v>
      </c>
      <c r="E21" s="4" t="str">
        <f t="shared" si="2"/>
        <v>ROTotal75-79</v>
      </c>
      <c r="F21" s="6">
        <f>VLOOKUP(E21,'Appendix 1a. Person-years 2020'!$E$3:$F$1682,2,FALSE)</f>
        <v>18507.0641</v>
      </c>
      <c r="G21" s="17">
        <f>VLOOKUP(E21,'Appendix 2a. Deaths 2020'!$E$4:$G$1683,2,FALSE)</f>
        <v>1012</v>
      </c>
      <c r="H21" s="17">
        <f>VLOOKUP(E21,'Appendix 2a. Deaths 2020'!$E$4:$G$1683,3,FALSE)</f>
        <v>211</v>
      </c>
      <c r="I21" s="18">
        <f t="shared" si="3"/>
        <v>5.4681822818131373E-2</v>
      </c>
      <c r="J21" s="24">
        <v>5</v>
      </c>
      <c r="K21" s="5">
        <f>VLOOKUP(E21,'Appendix 3a. nax iIBGE 2020'!$E$5:$O$1935,11,FALSE)</f>
        <v>2.5</v>
      </c>
      <c r="L21" s="19">
        <f t="shared" si="4"/>
        <v>0.240527859588544</v>
      </c>
      <c r="M21" s="20">
        <f t="shared" si="14"/>
        <v>59088.366491622372</v>
      </c>
      <c r="N21" s="20">
        <f t="shared" si="15"/>
        <v>14212.398318813373</v>
      </c>
      <c r="O21" s="20">
        <f t="shared" si="5"/>
        <v>259910.83666107844</v>
      </c>
      <c r="P21" s="20">
        <f t="shared" si="0"/>
        <v>605410.40296441806</v>
      </c>
      <c r="Q21" s="21">
        <f t="shared" si="6"/>
        <v>10.245847683913448</v>
      </c>
      <c r="R21" s="22">
        <f t="shared" si="7"/>
        <v>0.79150197628458496</v>
      </c>
      <c r="S21" s="22">
        <f t="shared" si="8"/>
        <v>0.75947214041145594</v>
      </c>
      <c r="T21" s="22">
        <f t="shared" si="9"/>
        <v>0.80431263483353699</v>
      </c>
      <c r="U21" s="23">
        <f t="shared" si="16"/>
        <v>66144.448219180427</v>
      </c>
      <c r="V21" s="23">
        <f t="shared" si="17"/>
        <v>12943.632792400964</v>
      </c>
      <c r="W21" s="22">
        <f t="shared" si="10"/>
        <v>0.19568736516646301</v>
      </c>
      <c r="X21" s="23">
        <f t="shared" si="18"/>
        <v>2.6107148403542415</v>
      </c>
      <c r="Y21" s="23">
        <f t="shared" si="11"/>
        <v>299796.21135311428</v>
      </c>
      <c r="Z21" s="23">
        <f t="shared" si="1"/>
        <v>764662.98509894102</v>
      </c>
      <c r="AA21" s="23">
        <f t="shared" si="12"/>
        <v>11.560501382748033</v>
      </c>
      <c r="AB21" s="25"/>
      <c r="AC21" s="24"/>
      <c r="AD21" s="25"/>
      <c r="AE21" s="24"/>
      <c r="AF21" s="23">
        <f t="shared" si="13"/>
        <v>1.3146536988345847</v>
      </c>
    </row>
    <row r="22" spans="2:32" s="26" customFormat="1" ht="15" customHeight="1" x14ac:dyDescent="0.2">
      <c r="B22" s="5" t="s">
        <v>40</v>
      </c>
      <c r="C22" s="5" t="s">
        <v>3</v>
      </c>
      <c r="D22" s="42" t="s">
        <v>21</v>
      </c>
      <c r="E22" s="4" t="str">
        <f t="shared" si="2"/>
        <v>ROTotal80-84</v>
      </c>
      <c r="F22" s="6">
        <f>VLOOKUP(E22,'Appendix 1a. Person-years 2020'!$E$3:$F$1682,2,FALSE)</f>
        <v>10577.122100000001</v>
      </c>
      <c r="G22" s="17">
        <f>VLOOKUP(E22,'Appendix 2a. Deaths 2020'!$E$4:$G$1683,2,FALSE)</f>
        <v>945</v>
      </c>
      <c r="H22" s="17">
        <f>VLOOKUP(E22,'Appendix 2a. Deaths 2020'!$E$4:$G$1683,3,FALSE)</f>
        <v>176</v>
      </c>
      <c r="I22" s="18">
        <f t="shared" si="3"/>
        <v>8.9343773388037187E-2</v>
      </c>
      <c r="J22" s="24">
        <v>5</v>
      </c>
      <c r="K22" s="5">
        <f>VLOOKUP(E22,'Appendix 3a. nax iIBGE 2020'!$E$5:$O$1935,11,FALSE)</f>
        <v>2.5</v>
      </c>
      <c r="L22" s="19">
        <f t="shared" si="4"/>
        <v>0.36515749559641308</v>
      </c>
      <c r="M22" s="20">
        <f t="shared" si="14"/>
        <v>44875.968172809</v>
      </c>
      <c r="N22" s="20">
        <f t="shared" si="15"/>
        <v>16386.796150447277</v>
      </c>
      <c r="O22" s="20">
        <f t="shared" si="5"/>
        <v>183412.8504879268</v>
      </c>
      <c r="P22" s="20">
        <f t="shared" si="0"/>
        <v>345499.56630333955</v>
      </c>
      <c r="Q22" s="21">
        <f t="shared" si="6"/>
        <v>7.6989885760878751</v>
      </c>
      <c r="R22" s="22">
        <f t="shared" si="7"/>
        <v>0.81375661375661379</v>
      </c>
      <c r="S22" s="22">
        <f t="shared" si="8"/>
        <v>0.63484250440358692</v>
      </c>
      <c r="T22" s="22">
        <f t="shared" si="9"/>
        <v>0.69090470359177336</v>
      </c>
      <c r="U22" s="23">
        <f t="shared" si="16"/>
        <v>53200.81542677946</v>
      </c>
      <c r="V22" s="23">
        <f t="shared" si="17"/>
        <v>16444.121813499754</v>
      </c>
      <c r="W22" s="22">
        <f t="shared" si="10"/>
        <v>0.30909529640822664</v>
      </c>
      <c r="X22" s="23">
        <f t="shared" si="18"/>
        <v>2.5542134629931108</v>
      </c>
      <c r="Y22" s="23">
        <f t="shared" si="11"/>
        <v>225785.26538953828</v>
      </c>
      <c r="Z22" s="23">
        <f t="shared" si="1"/>
        <v>464866.77374582668</v>
      </c>
      <c r="AA22" s="23">
        <f t="shared" si="12"/>
        <v>8.7379633191078643</v>
      </c>
      <c r="AB22" s="25"/>
      <c r="AC22" s="24"/>
      <c r="AD22" s="25"/>
      <c r="AE22" s="24"/>
      <c r="AF22" s="23">
        <f t="shared" si="13"/>
        <v>1.0389747430199892</v>
      </c>
    </row>
    <row r="23" spans="2:32" s="26" customFormat="1" ht="15" customHeight="1" x14ac:dyDescent="0.2">
      <c r="B23" s="5" t="s">
        <v>40</v>
      </c>
      <c r="C23" s="5" t="s">
        <v>3</v>
      </c>
      <c r="D23" s="42" t="s">
        <v>22</v>
      </c>
      <c r="E23" s="4" t="str">
        <f t="shared" si="2"/>
        <v>ROTotal85-89</v>
      </c>
      <c r="F23" s="6">
        <f>VLOOKUP(E23,'Appendix 1a. Person-years 2020'!$E$3:$F$1682,2,FALSE)</f>
        <v>4869.3454000000002</v>
      </c>
      <c r="G23" s="17">
        <f>VLOOKUP(E23,'Appendix 2a. Deaths 2020'!$E$4:$G$1683,2,FALSE)</f>
        <v>702</v>
      </c>
      <c r="H23" s="17">
        <f>VLOOKUP(E23,'Appendix 2a. Deaths 2020'!$E$4:$G$1683,3,FALSE)</f>
        <v>114</v>
      </c>
      <c r="I23" s="18">
        <f t="shared" si="3"/>
        <v>0.14416722214858696</v>
      </c>
      <c r="J23" s="24">
        <v>5</v>
      </c>
      <c r="K23" s="5">
        <f>VLOOKUP(E23,'Appendix 3a. nax iIBGE 2020'!$E$5:$O$1935,11,FALSE)</f>
        <v>2.5</v>
      </c>
      <c r="L23" s="19">
        <f t="shared" si="4"/>
        <v>0.52986367528480627</v>
      </c>
      <c r="M23" s="20">
        <f t="shared" si="14"/>
        <v>28489.172022361723</v>
      </c>
      <c r="N23" s="20">
        <f t="shared" si="15"/>
        <v>15095.377393589659</v>
      </c>
      <c r="O23" s="20">
        <f t="shared" si="5"/>
        <v>104707.41662783446</v>
      </c>
      <c r="P23" s="20">
        <f t="shared" si="0"/>
        <v>162086.71581541275</v>
      </c>
      <c r="Q23" s="21">
        <f t="shared" si="6"/>
        <v>5.6894147603934444</v>
      </c>
      <c r="R23" s="22">
        <f t="shared" si="7"/>
        <v>0.83760683760683763</v>
      </c>
      <c r="S23" s="22">
        <f t="shared" si="8"/>
        <v>0.47013632471519373</v>
      </c>
      <c r="T23" s="22">
        <f t="shared" si="9"/>
        <v>0.53143777395547809</v>
      </c>
      <c r="U23" s="23">
        <f t="shared" si="16"/>
        <v>36756.693613279705</v>
      </c>
      <c r="V23" s="23">
        <f t="shared" si="17"/>
        <v>17222.798181474802</v>
      </c>
      <c r="W23" s="22">
        <f t="shared" si="10"/>
        <v>0.46856222604452197</v>
      </c>
      <c r="X23" s="23">
        <f>J23+R23*(L23/W23)*(K23-J23)</f>
        <v>2.6320250932056988</v>
      </c>
      <c r="Y23" s="23">
        <f t="shared" si="11"/>
        <v>143000.31414788368</v>
      </c>
      <c r="Z23" s="23">
        <f t="shared" si="1"/>
        <v>239081.50835628837</v>
      </c>
      <c r="AA23" s="23">
        <f t="shared" si="12"/>
        <v>6.5044345629039766</v>
      </c>
      <c r="AB23" s="25"/>
      <c r="AC23" s="24"/>
      <c r="AD23" s="25"/>
      <c r="AE23" s="24"/>
      <c r="AF23" s="23">
        <f t="shared" si="13"/>
        <v>0.81501980251053219</v>
      </c>
    </row>
    <row r="24" spans="2:32" s="26" customFormat="1" ht="15" customHeight="1" x14ac:dyDescent="0.2">
      <c r="B24" s="5" t="s">
        <v>40</v>
      </c>
      <c r="C24" s="5" t="s">
        <v>3</v>
      </c>
      <c r="D24" s="43" t="s">
        <v>5</v>
      </c>
      <c r="E24" s="4" t="str">
        <f t="shared" si="2"/>
        <v>ROTotal90+</v>
      </c>
      <c r="F24" s="6">
        <f>VLOOKUP(E24,'Appendix 1a. Person-years 2020'!$E$3:$F$1682,2,FALSE)</f>
        <v>2656.0931</v>
      </c>
      <c r="G24" s="17">
        <f>VLOOKUP(E24,'Appendix 2a. Deaths 2020'!$E$4:$G$1683,2,FALSE)</f>
        <v>620</v>
      </c>
      <c r="H24" s="17">
        <f>VLOOKUP(E24,'Appendix 2a. Deaths 2020'!$E$4:$G$1683,3,FALSE)</f>
        <v>80</v>
      </c>
      <c r="I24" s="18">
        <f t="shared" si="3"/>
        <v>0.23342555274135535</v>
      </c>
      <c r="J24" s="27"/>
      <c r="K24" s="28"/>
      <c r="L24" s="16">
        <v>1</v>
      </c>
      <c r="M24" s="20">
        <f t="shared" si="14"/>
        <v>13393.794628772064</v>
      </c>
      <c r="N24" s="20">
        <f t="shared" si="15"/>
        <v>13393.794628772064</v>
      </c>
      <c r="O24" s="38">
        <f>N24*Q24</f>
        <v>57379.29918757829</v>
      </c>
      <c r="P24" s="20">
        <f>O24</f>
        <v>57379.29918757829</v>
      </c>
      <c r="Q24" s="21">
        <f>1/I24</f>
        <v>4.2840211290322578</v>
      </c>
      <c r="R24" s="22">
        <f t="shared" si="7"/>
        <v>0.87096774193548387</v>
      </c>
      <c r="S24" s="22">
        <f t="shared" si="8"/>
        <v>0</v>
      </c>
      <c r="T24" s="22">
        <f t="shared" si="9"/>
        <v>0</v>
      </c>
      <c r="U24" s="23">
        <f t="shared" si="16"/>
        <v>19533.895431804904</v>
      </c>
      <c r="V24" s="23">
        <f>U24*(1-T24)</f>
        <v>19533.895431804904</v>
      </c>
      <c r="W24" s="22">
        <f t="shared" si="10"/>
        <v>1</v>
      </c>
      <c r="X24" s="23">
        <f>Q24/R24</f>
        <v>4.9186909259259259</v>
      </c>
      <c r="Y24" s="23">
        <f t="shared" si="11"/>
        <v>96081.194208404675</v>
      </c>
      <c r="Z24" s="23">
        <f>Y24</f>
        <v>96081.194208404675</v>
      </c>
      <c r="AA24" s="23">
        <f t="shared" si="12"/>
        <v>4.9186909259259259</v>
      </c>
      <c r="AB24" s="25"/>
      <c r="AC24" s="24"/>
      <c r="AD24" s="25"/>
      <c r="AE24" s="24"/>
      <c r="AF24" s="23">
        <f t="shared" si="13"/>
        <v>0.63466979689366809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1795251.9667000002</v>
      </c>
      <c r="G25" s="30">
        <f>SUM(G5:G24)</f>
        <v>10206</v>
      </c>
      <c r="H25" s="30">
        <f>SUM(H5:H24)</f>
        <v>1887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RO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RO</v>
      </c>
      <c r="C32" s="5" t="s">
        <v>48</v>
      </c>
      <c r="D32" s="40">
        <v>0</v>
      </c>
      <c r="E32" s="4" t="str">
        <f>_xlfn.CONCAT(B32,C32,D32)</f>
        <v>ROFemale0</v>
      </c>
      <c r="F32" s="6">
        <f>VLOOKUP(E32,'Appendix 1a. Person-years 2020'!$E$3:$F$1682,2,FALSE)</f>
        <v>13722.6991</v>
      </c>
      <c r="G32" s="17">
        <f>VLOOKUP(E32,'Appendix 2a. Deaths 2020'!$E$4:$G$1683,2,FALSE)</f>
        <v>140</v>
      </c>
      <c r="H32" s="17">
        <f>VLOOKUP(E32,'Appendix 2a. Deaths 2020'!$E$4:$G$1683,3,FALSE)</f>
        <v>4</v>
      </c>
      <c r="I32" s="18">
        <f>G32/F32</f>
        <v>1.0202074604987878E-2</v>
      </c>
      <c r="J32" s="16">
        <v>1</v>
      </c>
      <c r="K32" s="5">
        <f>VLOOKUP(E32,'Appendix 3a. nax iIBGE 2020'!$E$5:$O$1935,11,FALSE)</f>
        <v>0.1</v>
      </c>
      <c r="L32" s="19">
        <f>(J32*I32)/(1+(J32-K32)*I32)</f>
        <v>1.0109252788949688E-2</v>
      </c>
      <c r="M32" s="16">
        <v>100000</v>
      </c>
      <c r="N32" s="20">
        <f>M32*L32</f>
        <v>1010.9252788949688</v>
      </c>
      <c r="O32" s="20">
        <f>M33*J32+N32*K32</f>
        <v>99090.167248994534</v>
      </c>
      <c r="P32" s="20">
        <f t="shared" ref="P32:P50" si="19">P33+O32</f>
        <v>7759089.6469875667</v>
      </c>
      <c r="Q32" s="21">
        <f>P32/M32</f>
        <v>77.590896469875673</v>
      </c>
      <c r="R32" s="22">
        <f>(G32-H32)/G32</f>
        <v>0.97142857142857142</v>
      </c>
      <c r="S32" s="22">
        <f>1-L32</f>
        <v>0.9898907472110503</v>
      </c>
      <c r="T32" s="22">
        <f>S32^R32</f>
        <v>0.99017815982001767</v>
      </c>
      <c r="U32" s="16">
        <v>100000</v>
      </c>
      <c r="V32" s="23">
        <f>U32*(1-T32)</f>
        <v>982.18401799823334</v>
      </c>
      <c r="W32" s="22">
        <f>V32/U32</f>
        <v>9.8218401799823329E-3</v>
      </c>
      <c r="X32" s="23">
        <f>J32+R32*(L32/W32)*(K32-J32)</f>
        <v>0.10013041003303869</v>
      </c>
      <c r="Y32" s="23">
        <f>U33*J32+V32*X32</f>
        <v>99116.162470451818</v>
      </c>
      <c r="Z32" s="23">
        <f t="shared" ref="Z32:Z50" si="20">Z33+Y32</f>
        <v>8001275.8285353892</v>
      </c>
      <c r="AA32" s="23">
        <f>Z32/U32</f>
        <v>80.012758285353897</v>
      </c>
      <c r="AB32" s="16"/>
      <c r="AC32" s="16"/>
      <c r="AD32" s="16"/>
      <c r="AE32" s="16"/>
      <c r="AF32" s="23">
        <f>AA32-Q32</f>
        <v>2.4218618154782234</v>
      </c>
    </row>
    <row r="33" spans="2:32" s="26" customFormat="1" ht="15" customHeight="1" x14ac:dyDescent="0.2">
      <c r="B33" s="5" t="str">
        <f t="shared" ref="B33:B51" si="21">B6</f>
        <v>RO</v>
      </c>
      <c r="C33" s="5" t="s">
        <v>48</v>
      </c>
      <c r="D33" s="41" t="s">
        <v>18</v>
      </c>
      <c r="E33" s="4" t="str">
        <f t="shared" ref="E33:E51" si="22">_xlfn.CONCAT(B33,C33,D33)</f>
        <v>ROFemale1-4</v>
      </c>
      <c r="F33" s="6">
        <f>VLOOKUP(E33,'Appendix 1a. Person-years 2020'!$E$3:$F$1682,2,FALSE)</f>
        <v>54609.333400000003</v>
      </c>
      <c r="G33" s="17">
        <f>VLOOKUP(E33,'Appendix 2a. Deaths 2020'!$E$4:$G$1683,2,FALSE)</f>
        <v>15</v>
      </c>
      <c r="H33" s="17">
        <f>VLOOKUP(E33,'Appendix 2a. Deaths 2020'!$E$4:$G$1683,3,FALSE)</f>
        <v>1</v>
      </c>
      <c r="I33" s="18">
        <f t="shared" ref="I33:I51" si="23">G33/F33</f>
        <v>2.7467832083077578E-4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1.0979593192677107E-3</v>
      </c>
      <c r="M33" s="20">
        <f>M32-N32</f>
        <v>98989.074721105033</v>
      </c>
      <c r="N33" s="20">
        <f>M33*L33</f>
        <v>108.68597709572504</v>
      </c>
      <c r="O33" s="20">
        <f t="shared" ref="O33:O50" si="25">M34*J33+N33*K33</f>
        <v>395684.58394168084</v>
      </c>
      <c r="P33" s="20">
        <f t="shared" si="19"/>
        <v>7659999.4797385726</v>
      </c>
      <c r="Q33" s="21">
        <f t="shared" ref="Q33:Q50" si="26">P33/M33</f>
        <v>77.382271743827275</v>
      </c>
      <c r="R33" s="22">
        <f t="shared" ref="R33:R51" si="27">(G33-H33)/G33</f>
        <v>0.93333333333333335</v>
      </c>
      <c r="S33" s="22">
        <f t="shared" ref="S33:S51" si="28">1-L33</f>
        <v>0.99890204068073229</v>
      </c>
      <c r="T33" s="22">
        <f t="shared" ref="T33:T51" si="29">S33^R33</f>
        <v>0.99897520044913302</v>
      </c>
      <c r="U33" s="23">
        <f>U32-V32</f>
        <v>99017.815982001761</v>
      </c>
      <c r="V33" s="23">
        <f>U33*(1-T33)</f>
        <v>101.47341334618505</v>
      </c>
      <c r="W33" s="22">
        <f t="shared" ref="W33:W51" si="30">V33/U33</f>
        <v>1.0247995508669838E-3</v>
      </c>
      <c r="X33" s="23">
        <f>J33+R33*(L33/W33)*(K33-J33)</f>
        <v>1.500091528998091</v>
      </c>
      <c r="Y33" s="23">
        <f t="shared" ref="Y33:Y51" si="31">U34*J33+V33*X33</f>
        <v>395817.58968240139</v>
      </c>
      <c r="Z33" s="23">
        <f t="shared" si="20"/>
        <v>7902159.6660649376</v>
      </c>
      <c r="AA33" s="23">
        <f t="shared" ref="AA33:AA51" si="32">Z33/U33</f>
        <v>79.805432867770932</v>
      </c>
      <c r="AB33" s="25"/>
      <c r="AC33" s="24"/>
      <c r="AD33" s="25"/>
      <c r="AE33" s="24"/>
      <c r="AF33" s="23">
        <f t="shared" ref="AF33:AF51" si="33">AA33-Q33</f>
        <v>2.4231611239436575</v>
      </c>
    </row>
    <row r="34" spans="2:32" s="26" customFormat="1" ht="15" customHeight="1" x14ac:dyDescent="0.2">
      <c r="B34" s="5" t="str">
        <f t="shared" si="21"/>
        <v>RO</v>
      </c>
      <c r="C34" s="5" t="s">
        <v>48</v>
      </c>
      <c r="D34" s="24" t="s">
        <v>70</v>
      </c>
      <c r="E34" s="4" t="str">
        <f t="shared" si="22"/>
        <v>ROFemale5-9</v>
      </c>
      <c r="F34" s="6">
        <f>VLOOKUP(E34,'Appendix 1a. Person-years 2020'!$E$3:$F$1682,2,FALSE)</f>
        <v>66347.300499999998</v>
      </c>
      <c r="G34" s="17">
        <f>VLOOKUP(E34,'Appendix 2a. Deaths 2020'!$E$4:$G$1683,2,FALSE)</f>
        <v>7</v>
      </c>
      <c r="H34" s="17">
        <f>VLOOKUP(E34,'Appendix 2a. Deaths 2020'!$E$4:$G$1683,3,FALSE)</f>
        <v>1</v>
      </c>
      <c r="I34" s="18">
        <f t="shared" si="23"/>
        <v>1.0550542293729043E-4</v>
      </c>
      <c r="J34" s="24">
        <v>5</v>
      </c>
      <c r="K34" s="5">
        <f>VLOOKUP(E34,'Appendix 3a. nax iIBGE 2020'!$E$5:$O$1935,11,FALSE)</f>
        <v>2.5</v>
      </c>
      <c r="L34" s="19">
        <f t="shared" si="24"/>
        <v>5.2738800894911158E-4</v>
      </c>
      <c r="M34" s="20">
        <f t="shared" ref="M34:M51" si="34">M33-N33</f>
        <v>98880.388744009309</v>
      </c>
      <c r="N34" s="20">
        <f t="shared" ref="N34:N51" si="35">M34*L34</f>
        <v>52.148331343817212</v>
      </c>
      <c r="O34" s="20">
        <f t="shared" si="25"/>
        <v>494271.57289168698</v>
      </c>
      <c r="P34" s="20">
        <f t="shared" si="19"/>
        <v>7264314.8957968913</v>
      </c>
      <c r="Q34" s="21">
        <f t="shared" si="26"/>
        <v>73.465678968995775</v>
      </c>
      <c r="R34" s="22">
        <f t="shared" si="27"/>
        <v>0.8571428571428571</v>
      </c>
      <c r="S34" s="22">
        <f t="shared" si="28"/>
        <v>0.99947261199105086</v>
      </c>
      <c r="T34" s="22">
        <f t="shared" si="29"/>
        <v>0.99954793610290027</v>
      </c>
      <c r="U34" s="23">
        <f t="shared" ref="U34:U51" si="36">U33-V33</f>
        <v>98916.342568655571</v>
      </c>
      <c r="V34" s="23">
        <f t="shared" ref="V34:V50" si="37">U34*(1-T34)</f>
        <v>44.716507308438395</v>
      </c>
      <c r="W34" s="22">
        <f t="shared" si="30"/>
        <v>4.5206389709973038E-4</v>
      </c>
      <c r="X34" s="23">
        <f>J34+R34*(L34/W34)*(K34-J34)</f>
        <v>2.500094191807372</v>
      </c>
      <c r="Y34" s="23">
        <f t="shared" si="31"/>
        <v>494469.92578693543</v>
      </c>
      <c r="Z34" s="23">
        <f t="shared" si="20"/>
        <v>7506342.0763825364</v>
      </c>
      <c r="AA34" s="23">
        <f t="shared" si="32"/>
        <v>75.885762468143781</v>
      </c>
      <c r="AB34" s="25"/>
      <c r="AC34" s="24"/>
      <c r="AD34" s="25"/>
      <c r="AE34" s="24"/>
      <c r="AF34" s="23">
        <f t="shared" si="33"/>
        <v>2.4200834991480065</v>
      </c>
    </row>
    <row r="35" spans="2:32" s="26" customFormat="1" ht="15" customHeight="1" x14ac:dyDescent="0.2">
      <c r="B35" s="5" t="str">
        <f t="shared" si="21"/>
        <v>RO</v>
      </c>
      <c r="C35" s="5" t="s">
        <v>48</v>
      </c>
      <c r="D35" s="24" t="s">
        <v>71</v>
      </c>
      <c r="E35" s="4" t="str">
        <f t="shared" si="22"/>
        <v>ROFemale10-14</v>
      </c>
      <c r="F35" s="6">
        <f>VLOOKUP(E35,'Appendix 1a. Person-years 2020'!$E$3:$F$1682,2,FALSE)</f>
        <v>67063.603400000007</v>
      </c>
      <c r="G35" s="17">
        <f>VLOOKUP(E35,'Appendix 2a. Deaths 2020'!$E$4:$G$1683,2,FALSE)</f>
        <v>22</v>
      </c>
      <c r="H35" s="17">
        <f>VLOOKUP(E35,'Appendix 2a. Deaths 2020'!$E$4:$G$1683,3,FALSE)</f>
        <v>0</v>
      </c>
      <c r="I35" s="18">
        <f t="shared" si="23"/>
        <v>3.2804679266607972E-4</v>
      </c>
      <c r="J35" s="24">
        <v>5</v>
      </c>
      <c r="K35" s="5">
        <f>VLOOKUP(E35,'Appendix 3a. nax iIBGE 2020'!$E$5:$O$1935,11,FALSE)</f>
        <v>2.5</v>
      </c>
      <c r="L35" s="19">
        <f t="shared" si="24"/>
        <v>1.638889881907167E-3</v>
      </c>
      <c r="M35" s="20">
        <f t="shared" si="34"/>
        <v>98828.240412665487</v>
      </c>
      <c r="N35" s="20">
        <f t="shared" si="35"/>
        <v>161.96860325900644</v>
      </c>
      <c r="O35" s="20">
        <f t="shared" si="25"/>
        <v>493736.28055517987</v>
      </c>
      <c r="P35" s="20">
        <f t="shared" si="19"/>
        <v>6770043.3229052043</v>
      </c>
      <c r="Q35" s="21">
        <f t="shared" si="26"/>
        <v>68.503125165806139</v>
      </c>
      <c r="R35" s="22">
        <f t="shared" si="27"/>
        <v>1</v>
      </c>
      <c r="S35" s="22">
        <f t="shared" si="28"/>
        <v>0.99836111011809281</v>
      </c>
      <c r="T35" s="22">
        <f t="shared" si="29"/>
        <v>0.99836111011809281</v>
      </c>
      <c r="U35" s="23">
        <f t="shared" si="36"/>
        <v>98871.626061347139</v>
      </c>
      <c r="V35" s="23">
        <f t="shared" si="37"/>
        <v>162.03970755965312</v>
      </c>
      <c r="W35" s="22">
        <f t="shared" si="30"/>
        <v>1.6388898819071906E-3</v>
      </c>
      <c r="X35" s="23">
        <f>((-5/24)*V34+2.5*V35+(5/24)*V36)/V35</f>
        <v>2.6752284242902249</v>
      </c>
      <c r="Y35" s="23">
        <f t="shared" si="31"/>
        <v>493981.42500046466</v>
      </c>
      <c r="Z35" s="23">
        <f t="shared" si="20"/>
        <v>7011872.1505956007</v>
      </c>
      <c r="AA35" s="23">
        <f t="shared" si="32"/>
        <v>70.918952483343659</v>
      </c>
      <c r="AB35" s="25"/>
      <c r="AC35" s="24"/>
      <c r="AD35" s="25"/>
      <c r="AE35" s="24"/>
      <c r="AF35" s="23">
        <f t="shared" si="33"/>
        <v>2.41582731753752</v>
      </c>
    </row>
    <row r="36" spans="2:32" s="26" customFormat="1" ht="15" customHeight="1" x14ac:dyDescent="0.2">
      <c r="B36" s="5" t="str">
        <f t="shared" si="21"/>
        <v>RO</v>
      </c>
      <c r="C36" s="5" t="s">
        <v>48</v>
      </c>
      <c r="D36" s="24" t="s">
        <v>72</v>
      </c>
      <c r="E36" s="4" t="str">
        <f t="shared" si="22"/>
        <v>ROFemale15-19</v>
      </c>
      <c r="F36" s="6">
        <f>VLOOKUP(E36,'Appendix 1a. Person-years 2020'!$E$3:$F$1682,2,FALSE)</f>
        <v>73552.613400000002</v>
      </c>
      <c r="G36" s="17">
        <f>VLOOKUP(E36,'Appendix 2a. Deaths 2020'!$E$4:$G$1683,2,FALSE)</f>
        <v>29</v>
      </c>
      <c r="H36" s="17">
        <f>VLOOKUP(E36,'Appendix 2a. Deaths 2020'!$E$4:$G$1683,3,FALSE)</f>
        <v>2</v>
      </c>
      <c r="I36" s="18">
        <f t="shared" si="23"/>
        <v>3.9427558939734422E-4</v>
      </c>
      <c r="J36" s="24">
        <v>5</v>
      </c>
      <c r="K36" s="5">
        <f>VLOOKUP(E36,'Appendix 3a. nax iIBGE 2020'!$E$5:$O$1935,11,FALSE)</f>
        <v>2.5</v>
      </c>
      <c r="L36" s="19">
        <f t="shared" si="24"/>
        <v>1.9694366949525133E-3</v>
      </c>
      <c r="M36" s="20">
        <f t="shared" si="34"/>
        <v>98666.271809406477</v>
      </c>
      <c r="N36" s="20">
        <f t="shared" si="35"/>
        <v>194.31697625560383</v>
      </c>
      <c r="O36" s="20">
        <f t="shared" si="25"/>
        <v>492845.56660639332</v>
      </c>
      <c r="P36" s="20">
        <f t="shared" si="19"/>
        <v>6276307.042350024</v>
      </c>
      <c r="Q36" s="21">
        <f t="shared" si="26"/>
        <v>63.6114745925939</v>
      </c>
      <c r="R36" s="22">
        <f t="shared" si="27"/>
        <v>0.93103448275862066</v>
      </c>
      <c r="S36" s="22">
        <f t="shared" si="28"/>
        <v>0.99803056330504747</v>
      </c>
      <c r="T36" s="22">
        <f t="shared" si="29"/>
        <v>0.99816626191427149</v>
      </c>
      <c r="U36" s="23">
        <f t="shared" si="36"/>
        <v>98709.586353787483</v>
      </c>
      <c r="V36" s="23">
        <f t="shared" si="37"/>
        <v>181.00752792344721</v>
      </c>
      <c r="W36" s="22">
        <f t="shared" si="30"/>
        <v>1.833738085728509E-3</v>
      </c>
      <c r="X36" s="23">
        <f t="shared" ref="X36:X49" si="38">((-5/24)*V35+2.5*V36+(5/24)*V37)/V36</f>
        <v>2.5999222008105281</v>
      </c>
      <c r="Y36" s="23">
        <f t="shared" si="31"/>
        <v>493113.49961968214</v>
      </c>
      <c r="Z36" s="23">
        <f t="shared" si="20"/>
        <v>6517890.7255951362</v>
      </c>
      <c r="AA36" s="23">
        <f t="shared" si="32"/>
        <v>66.030980033025386</v>
      </c>
      <c r="AB36" s="25"/>
      <c r="AC36" s="24"/>
      <c r="AD36" s="25"/>
      <c r="AE36" s="24"/>
      <c r="AF36" s="23">
        <f t="shared" si="33"/>
        <v>2.419505440431486</v>
      </c>
    </row>
    <row r="37" spans="2:32" s="26" customFormat="1" ht="15" customHeight="1" x14ac:dyDescent="0.2">
      <c r="B37" s="5" t="str">
        <f t="shared" si="21"/>
        <v>RO</v>
      </c>
      <c r="C37" s="5" t="s">
        <v>48</v>
      </c>
      <c r="D37" s="24" t="s">
        <v>73</v>
      </c>
      <c r="E37" s="4" t="str">
        <f t="shared" si="22"/>
        <v>ROFemale20-24</v>
      </c>
      <c r="F37" s="6">
        <f>VLOOKUP(E37,'Appendix 1a. Person-years 2020'!$E$3:$F$1682,2,FALSE)</f>
        <v>77108.173500000004</v>
      </c>
      <c r="G37" s="17">
        <f>VLOOKUP(E37,'Appendix 2a. Deaths 2020'!$E$4:$G$1683,2,FALSE)</f>
        <v>41</v>
      </c>
      <c r="H37" s="17">
        <f>VLOOKUP(E37,'Appendix 2a. Deaths 2020'!$E$4:$G$1683,3,FALSE)</f>
        <v>2</v>
      </c>
      <c r="I37" s="18">
        <f t="shared" si="23"/>
        <v>5.3172054451529707E-4</v>
      </c>
      <c r="J37" s="24">
        <v>5</v>
      </c>
      <c r="K37" s="5">
        <f>VLOOKUP(E37,'Appendix 3a. nax iIBGE 2020'!$E$5:$O$1935,11,FALSE)</f>
        <v>2.5</v>
      </c>
      <c r="L37" s="19">
        <f t="shared" si="24"/>
        <v>2.6550733299846164E-3</v>
      </c>
      <c r="M37" s="20">
        <f t="shared" si="34"/>
        <v>98471.95483315087</v>
      </c>
      <c r="N37" s="20">
        <f t="shared" si="35"/>
        <v>261.4502610289486</v>
      </c>
      <c r="O37" s="20">
        <f t="shared" si="25"/>
        <v>491706.14851318195</v>
      </c>
      <c r="P37" s="20">
        <f t="shared" si="19"/>
        <v>5783461.4757436309</v>
      </c>
      <c r="Q37" s="21">
        <f t="shared" si="26"/>
        <v>58.73206727278874</v>
      </c>
      <c r="R37" s="22">
        <f t="shared" si="27"/>
        <v>0.95121951219512191</v>
      </c>
      <c r="S37" s="22">
        <f t="shared" si="28"/>
        <v>0.9973449266700154</v>
      </c>
      <c r="T37" s="22">
        <f t="shared" si="29"/>
        <v>0.99747427874042804</v>
      </c>
      <c r="U37" s="23">
        <f t="shared" si="36"/>
        <v>98528.578825864039</v>
      </c>
      <c r="V37" s="23">
        <f t="shared" si="37"/>
        <v>248.85572621589606</v>
      </c>
      <c r="W37" s="22">
        <f t="shared" si="30"/>
        <v>2.5257212595719558E-3</v>
      </c>
      <c r="X37" s="23">
        <f t="shared" si="38"/>
        <v>2.6113971133393354</v>
      </c>
      <c r="Y37" s="23">
        <f t="shared" si="31"/>
        <v>492048.47662331886</v>
      </c>
      <c r="Z37" s="23">
        <f t="shared" si="20"/>
        <v>6024777.2259754539</v>
      </c>
      <c r="AA37" s="23">
        <f t="shared" si="32"/>
        <v>61.147509664413555</v>
      </c>
      <c r="AB37" s="25"/>
      <c r="AC37" s="24"/>
      <c r="AD37" s="25"/>
      <c r="AE37" s="24"/>
      <c r="AF37" s="23">
        <f t="shared" si="33"/>
        <v>2.4154423916248149</v>
      </c>
    </row>
    <row r="38" spans="2:32" s="26" customFormat="1" ht="15" customHeight="1" x14ac:dyDescent="0.2">
      <c r="B38" s="5" t="str">
        <f t="shared" si="21"/>
        <v>RO</v>
      </c>
      <c r="C38" s="5" t="s">
        <v>48</v>
      </c>
      <c r="D38" s="24" t="s">
        <v>74</v>
      </c>
      <c r="E38" s="4" t="str">
        <f t="shared" si="22"/>
        <v>ROFemale25-29</v>
      </c>
      <c r="F38" s="6">
        <f>VLOOKUP(E38,'Appendix 1a. Person-years 2020'!$E$3:$F$1682,2,FALSE)</f>
        <v>78105.206900000005</v>
      </c>
      <c r="G38" s="17">
        <f>VLOOKUP(E38,'Appendix 2a. Deaths 2020'!$E$4:$G$1683,2,FALSE)</f>
        <v>54</v>
      </c>
      <c r="H38" s="17">
        <f>VLOOKUP(E38,'Appendix 2a. Deaths 2020'!$E$4:$G$1683,3,FALSE)</f>
        <v>4</v>
      </c>
      <c r="I38" s="18">
        <f t="shared" si="23"/>
        <v>6.9137516105856442E-4</v>
      </c>
      <c r="J38" s="24">
        <v>5</v>
      </c>
      <c r="K38" s="5">
        <f>VLOOKUP(E38,'Appendix 3a. nax iIBGE 2020'!$E$5:$O$1935,11,FALSE)</f>
        <v>2.5</v>
      </c>
      <c r="L38" s="19">
        <f t="shared" si="24"/>
        <v>3.4509111197148432E-3</v>
      </c>
      <c r="M38" s="20">
        <f t="shared" si="34"/>
        <v>98210.504572121921</v>
      </c>
      <c r="N38" s="20">
        <f t="shared" si="35"/>
        <v>338.91572230074098</v>
      </c>
      <c r="O38" s="20">
        <f t="shared" si="25"/>
        <v>490205.23355485778</v>
      </c>
      <c r="P38" s="20">
        <f t="shared" si="19"/>
        <v>5291755.3272304488</v>
      </c>
      <c r="Q38" s="21">
        <f t="shared" si="26"/>
        <v>53.881764993319962</v>
      </c>
      <c r="R38" s="22">
        <f t="shared" si="27"/>
        <v>0.92592592592592593</v>
      </c>
      <c r="S38" s="22">
        <f t="shared" si="28"/>
        <v>0.99654908888028515</v>
      </c>
      <c r="T38" s="22">
        <f t="shared" si="29"/>
        <v>0.99680430302607392</v>
      </c>
      <c r="U38" s="23">
        <f t="shared" si="36"/>
        <v>98279.723099648138</v>
      </c>
      <c r="V38" s="23">
        <f t="shared" si="37"/>
        <v>314.07221370783827</v>
      </c>
      <c r="W38" s="22">
        <f t="shared" si="30"/>
        <v>3.1956969739260765E-3</v>
      </c>
      <c r="X38" s="23">
        <f t="shared" si="38"/>
        <v>2.5973337905597678</v>
      </c>
      <c r="Y38" s="23">
        <f t="shared" si="31"/>
        <v>490644.00480304076</v>
      </c>
      <c r="Z38" s="23">
        <f t="shared" si="20"/>
        <v>5532728.7493521348</v>
      </c>
      <c r="AA38" s="23">
        <f t="shared" si="32"/>
        <v>56.295729931415963</v>
      </c>
      <c r="AB38" s="25"/>
      <c r="AC38" s="24"/>
      <c r="AD38" s="25"/>
      <c r="AE38" s="24"/>
      <c r="AF38" s="23">
        <f t="shared" si="33"/>
        <v>2.4139649380960009</v>
      </c>
    </row>
    <row r="39" spans="2:32" s="26" customFormat="1" ht="15" customHeight="1" x14ac:dyDescent="0.2">
      <c r="B39" s="5" t="str">
        <f t="shared" si="21"/>
        <v>RO</v>
      </c>
      <c r="C39" s="5" t="s">
        <v>48</v>
      </c>
      <c r="D39" s="24" t="s">
        <v>75</v>
      </c>
      <c r="E39" s="4" t="str">
        <f t="shared" si="22"/>
        <v>ROFemale30-34</v>
      </c>
      <c r="F39" s="6">
        <f>VLOOKUP(E39,'Appendix 1a. Person-years 2020'!$E$3:$F$1682,2,FALSE)</f>
        <v>76614.646200000003</v>
      </c>
      <c r="G39" s="17">
        <f>VLOOKUP(E39,'Appendix 2a. Deaths 2020'!$E$4:$G$1683,2,FALSE)</f>
        <v>79</v>
      </c>
      <c r="H39" s="17">
        <f>VLOOKUP(E39,'Appendix 2a. Deaths 2020'!$E$4:$G$1683,3,FALSE)</f>
        <v>17</v>
      </c>
      <c r="I39" s="18">
        <f t="shared" si="23"/>
        <v>1.0311344360159689E-3</v>
      </c>
      <c r="J39" s="24">
        <v>5</v>
      </c>
      <c r="K39" s="5">
        <f>VLOOKUP(E39,'Appendix 3a. nax iIBGE 2020'!$E$5:$O$1935,11,FALSE)</f>
        <v>2.5</v>
      </c>
      <c r="L39" s="19">
        <f t="shared" si="24"/>
        <v>5.1424158748476683E-3</v>
      </c>
      <c r="M39" s="20">
        <f t="shared" si="34"/>
        <v>97871.588849821186</v>
      </c>
      <c r="N39" s="20">
        <f t="shared" si="35"/>
        <v>503.29641219788454</v>
      </c>
      <c r="O39" s="20">
        <f t="shared" si="25"/>
        <v>488099.70321861119</v>
      </c>
      <c r="P39" s="20">
        <f t="shared" si="19"/>
        <v>4801550.0936755911</v>
      </c>
      <c r="Q39" s="21">
        <f t="shared" si="26"/>
        <v>49.059692910915317</v>
      </c>
      <c r="R39" s="22">
        <f t="shared" si="27"/>
        <v>0.78481012658227844</v>
      </c>
      <c r="S39" s="22">
        <f t="shared" si="28"/>
        <v>0.99485758412515235</v>
      </c>
      <c r="T39" s="22">
        <f t="shared" si="29"/>
        <v>0.99596194227085832</v>
      </c>
      <c r="U39" s="23">
        <f t="shared" si="36"/>
        <v>97965.650885940297</v>
      </c>
      <c r="V39" s="23">
        <f t="shared" si="37"/>
        <v>395.59095375036622</v>
      </c>
      <c r="W39" s="22">
        <f t="shared" si="30"/>
        <v>4.0380577291416753E-3</v>
      </c>
      <c r="X39" s="23">
        <f t="shared" si="38"/>
        <v>2.6194986369547633</v>
      </c>
      <c r="Y39" s="23">
        <f t="shared" si="31"/>
        <v>488886.54962509038</v>
      </c>
      <c r="Z39" s="23">
        <f t="shared" si="20"/>
        <v>5042084.7445490938</v>
      </c>
      <c r="AA39" s="23">
        <f t="shared" si="32"/>
        <v>51.467883885337578</v>
      </c>
      <c r="AB39" s="25"/>
      <c r="AC39" s="24"/>
      <c r="AD39" s="25"/>
      <c r="AE39" s="24"/>
      <c r="AF39" s="23">
        <f t="shared" si="33"/>
        <v>2.4081909744222614</v>
      </c>
    </row>
    <row r="40" spans="2:32" s="26" customFormat="1" ht="15" customHeight="1" x14ac:dyDescent="0.2">
      <c r="B40" s="5" t="str">
        <f t="shared" si="21"/>
        <v>RO</v>
      </c>
      <c r="C40" s="5" t="s">
        <v>48</v>
      </c>
      <c r="D40" s="24" t="s">
        <v>76</v>
      </c>
      <c r="E40" s="4" t="str">
        <f t="shared" si="22"/>
        <v>ROFemale35-39</v>
      </c>
      <c r="F40" s="6">
        <f>VLOOKUP(E40,'Appendix 1a. Person-years 2020'!$E$3:$F$1682,2,FALSE)</f>
        <v>74641.0772</v>
      </c>
      <c r="G40" s="17">
        <f>VLOOKUP(E40,'Appendix 2a. Deaths 2020'!$E$4:$G$1683,2,FALSE)</f>
        <v>102</v>
      </c>
      <c r="H40" s="17">
        <f>VLOOKUP(E40,'Appendix 2a. Deaths 2020'!$E$4:$G$1683,3,FALSE)</f>
        <v>19</v>
      </c>
      <c r="I40" s="18">
        <f t="shared" si="23"/>
        <v>1.3665397637106984E-3</v>
      </c>
      <c r="J40" s="24">
        <v>5</v>
      </c>
      <c r="K40" s="5">
        <f>VLOOKUP(E40,'Appendix 3a. nax iIBGE 2020'!$E$5:$O$1935,11,FALSE)</f>
        <v>2.5</v>
      </c>
      <c r="L40" s="19">
        <f t="shared" si="24"/>
        <v>6.809435407920136E-3</v>
      </c>
      <c r="M40" s="20">
        <f t="shared" si="34"/>
        <v>97368.292437623299</v>
      </c>
      <c r="N40" s="20">
        <f t="shared" si="35"/>
        <v>663.02309813347449</v>
      </c>
      <c r="O40" s="20">
        <f t="shared" si="25"/>
        <v>485183.9044427828</v>
      </c>
      <c r="P40" s="20">
        <f t="shared" si="19"/>
        <v>4313450.3904569801</v>
      </c>
      <c r="Q40" s="21">
        <f t="shared" si="26"/>
        <v>44.300359824223996</v>
      </c>
      <c r="R40" s="22">
        <f t="shared" si="27"/>
        <v>0.81372549019607843</v>
      </c>
      <c r="S40" s="22">
        <f t="shared" si="28"/>
        <v>0.99319056459207988</v>
      </c>
      <c r="T40" s="22">
        <f t="shared" si="29"/>
        <v>0.99445546516057415</v>
      </c>
      <c r="U40" s="23">
        <f t="shared" si="36"/>
        <v>97570.059932189935</v>
      </c>
      <c r="V40" s="23">
        <f t="shared" si="37"/>
        <v>540.98059657889553</v>
      </c>
      <c r="W40" s="22">
        <f t="shared" si="30"/>
        <v>5.5445348394258529E-3</v>
      </c>
      <c r="X40" s="23">
        <f t="shared" si="38"/>
        <v>2.5891358730291607</v>
      </c>
      <c r="Y40" s="23">
        <f t="shared" si="31"/>
        <v>486546.06894727028</v>
      </c>
      <c r="Z40" s="23">
        <f t="shared" si="20"/>
        <v>4553198.1949240034</v>
      </c>
      <c r="AA40" s="23">
        <f t="shared" si="32"/>
        <v>46.665936231754124</v>
      </c>
      <c r="AB40" s="25"/>
      <c r="AC40" s="24"/>
      <c r="AD40" s="25"/>
      <c r="AE40" s="24"/>
      <c r="AF40" s="23">
        <f t="shared" si="33"/>
        <v>2.3655764075301278</v>
      </c>
    </row>
    <row r="41" spans="2:32" s="26" customFormat="1" ht="15" customHeight="1" x14ac:dyDescent="0.2">
      <c r="B41" s="5" t="str">
        <f t="shared" si="21"/>
        <v>RO</v>
      </c>
      <c r="C41" s="5" t="s">
        <v>48</v>
      </c>
      <c r="D41" s="24" t="s">
        <v>77</v>
      </c>
      <c r="E41" s="4" t="str">
        <f t="shared" si="22"/>
        <v>ROFemale40-44</v>
      </c>
      <c r="F41" s="6">
        <f>VLOOKUP(E41,'Appendix 1a. Person-years 2020'!$E$3:$F$1682,2,FALSE)</f>
        <v>67094.0524</v>
      </c>
      <c r="G41" s="17">
        <f>VLOOKUP(E41,'Appendix 2a. Deaths 2020'!$E$4:$G$1683,2,FALSE)</f>
        <v>114</v>
      </c>
      <c r="H41" s="17">
        <f>VLOOKUP(E41,'Appendix 2a. Deaths 2020'!$E$4:$G$1683,3,FALSE)</f>
        <v>27</v>
      </c>
      <c r="I41" s="18">
        <f t="shared" si="23"/>
        <v>1.6991073861563324E-3</v>
      </c>
      <c r="J41" s="24">
        <v>5</v>
      </c>
      <c r="K41" s="5">
        <f>VLOOKUP(E41,'Appendix 3a. nax iIBGE 2020'!$E$5:$O$1935,11,FALSE)</f>
        <v>2.5</v>
      </c>
      <c r="L41" s="19">
        <f t="shared" si="24"/>
        <v>8.4596024980606588E-3</v>
      </c>
      <c r="M41" s="20">
        <f t="shared" si="34"/>
        <v>96705.269339489823</v>
      </c>
      <c r="N41" s="20">
        <f t="shared" si="35"/>
        <v>818.08813807997694</v>
      </c>
      <c r="O41" s="20">
        <f t="shared" si="25"/>
        <v>481481.12635224912</v>
      </c>
      <c r="P41" s="20">
        <f t="shared" si="19"/>
        <v>3828266.4860141971</v>
      </c>
      <c r="Q41" s="21">
        <f t="shared" si="26"/>
        <v>39.58694817936788</v>
      </c>
      <c r="R41" s="22">
        <f t="shared" si="27"/>
        <v>0.76315789473684215</v>
      </c>
      <c r="S41" s="22">
        <f t="shared" si="28"/>
        <v>0.99154039750193934</v>
      </c>
      <c r="T41" s="22">
        <f t="shared" si="29"/>
        <v>0.99353749730153185</v>
      </c>
      <c r="U41" s="23">
        <f t="shared" si="36"/>
        <v>97029.079335611037</v>
      </c>
      <c r="V41" s="23">
        <f t="shared" si="37"/>
        <v>627.05068703626682</v>
      </c>
      <c r="W41" s="22">
        <f t="shared" si="30"/>
        <v>6.4625026984681533E-3</v>
      </c>
      <c r="X41" s="23">
        <f t="shared" si="38"/>
        <v>2.7253811082214621</v>
      </c>
      <c r="Y41" s="23">
        <f t="shared" si="31"/>
        <v>483719.09533921978</v>
      </c>
      <c r="Z41" s="23">
        <f t="shared" si="20"/>
        <v>4066652.1259767329</v>
      </c>
      <c r="AA41" s="23">
        <f t="shared" si="32"/>
        <v>41.911684144819198</v>
      </c>
      <c r="AB41" s="25"/>
      <c r="AC41" s="24"/>
      <c r="AD41" s="25"/>
      <c r="AE41" s="24"/>
      <c r="AF41" s="23">
        <f t="shared" si="33"/>
        <v>2.3247359654513176</v>
      </c>
    </row>
    <row r="42" spans="2:32" s="26" customFormat="1" ht="15" customHeight="1" x14ac:dyDescent="0.2">
      <c r="B42" s="5" t="str">
        <f t="shared" si="21"/>
        <v>RO</v>
      </c>
      <c r="C42" s="5" t="s">
        <v>48</v>
      </c>
      <c r="D42" s="24" t="s">
        <v>78</v>
      </c>
      <c r="E42" s="4" t="str">
        <f t="shared" si="22"/>
        <v>ROFemale45-49</v>
      </c>
      <c r="F42" s="6">
        <f>VLOOKUP(E42,'Appendix 1a. Person-years 2020'!$E$3:$F$1682,2,FALSE)</f>
        <v>58528.140599999999</v>
      </c>
      <c r="G42" s="17">
        <f>VLOOKUP(E42,'Appendix 2a. Deaths 2020'!$E$4:$G$1683,2,FALSE)</f>
        <v>186</v>
      </c>
      <c r="H42" s="17">
        <f>VLOOKUP(E42,'Appendix 2a. Deaths 2020'!$E$4:$G$1683,3,FALSE)</f>
        <v>37</v>
      </c>
      <c r="I42" s="18">
        <f t="shared" si="23"/>
        <v>3.1779584673838077E-3</v>
      </c>
      <c r="J42" s="24">
        <v>5</v>
      </c>
      <c r="K42" s="5">
        <f>VLOOKUP(E42,'Appendix 3a. nax iIBGE 2020'!$E$5:$O$1935,11,FALSE)</f>
        <v>2.5</v>
      </c>
      <c r="L42" s="19">
        <f t="shared" si="24"/>
        <v>1.5764544666401436E-2</v>
      </c>
      <c r="M42" s="20">
        <f t="shared" si="34"/>
        <v>95887.18120140984</v>
      </c>
      <c r="N42" s="20">
        <f t="shared" si="35"/>
        <v>1511.6177509849535</v>
      </c>
      <c r="O42" s="20">
        <f t="shared" si="25"/>
        <v>475656.86162958678</v>
      </c>
      <c r="P42" s="20">
        <f t="shared" si="19"/>
        <v>3346785.3596619479</v>
      </c>
      <c r="Q42" s="21">
        <f t="shared" si="26"/>
        <v>34.903365786007065</v>
      </c>
      <c r="R42" s="22">
        <f t="shared" si="27"/>
        <v>0.80107526881720426</v>
      </c>
      <c r="S42" s="22">
        <f t="shared" si="28"/>
        <v>0.98423545533359857</v>
      </c>
      <c r="T42" s="22">
        <f t="shared" si="29"/>
        <v>0.98735148594176203</v>
      </c>
      <c r="U42" s="23">
        <f t="shared" si="36"/>
        <v>96402.028648574764</v>
      </c>
      <c r="V42" s="23">
        <f t="shared" si="37"/>
        <v>1219.3424146041573</v>
      </c>
      <c r="W42" s="22">
        <f t="shared" si="30"/>
        <v>1.2648514058237968E-2</v>
      </c>
      <c r="X42" s="23">
        <f t="shared" si="38"/>
        <v>2.6478221486807683</v>
      </c>
      <c r="Y42" s="23">
        <f t="shared" si="31"/>
        <v>479142.03302206786</v>
      </c>
      <c r="Z42" s="23">
        <f t="shared" si="20"/>
        <v>3582933.0306375134</v>
      </c>
      <c r="AA42" s="23">
        <f t="shared" si="32"/>
        <v>37.166572953550435</v>
      </c>
      <c r="AB42" s="25"/>
      <c r="AC42" s="24"/>
      <c r="AD42" s="25"/>
      <c r="AE42" s="24"/>
      <c r="AF42" s="23">
        <f t="shared" si="33"/>
        <v>2.2632071675433707</v>
      </c>
    </row>
    <row r="43" spans="2:32" s="26" customFormat="1" ht="15" customHeight="1" x14ac:dyDescent="0.2">
      <c r="B43" s="5" t="str">
        <f t="shared" si="21"/>
        <v>RO</v>
      </c>
      <c r="C43" s="5" t="s">
        <v>48</v>
      </c>
      <c r="D43" s="24" t="s">
        <v>79</v>
      </c>
      <c r="E43" s="4" t="str">
        <f t="shared" si="22"/>
        <v>ROFemale50-54</v>
      </c>
      <c r="F43" s="6">
        <f>VLOOKUP(E43,'Appendix 1a. Person-years 2020'!$E$3:$F$1682,2,FALSE)</f>
        <v>50312.845699999998</v>
      </c>
      <c r="G43" s="17">
        <f>VLOOKUP(E43,'Appendix 2a. Deaths 2020'!$E$4:$G$1683,2,FALSE)</f>
        <v>215</v>
      </c>
      <c r="H43" s="17">
        <f>VLOOKUP(E43,'Appendix 2a. Deaths 2020'!$E$4:$G$1683,3,FALSE)</f>
        <v>56</v>
      </c>
      <c r="I43" s="18">
        <f t="shared" si="23"/>
        <v>4.2732625636398855E-3</v>
      </c>
      <c r="J43" s="24">
        <v>5</v>
      </c>
      <c r="K43" s="5">
        <f>VLOOKUP(E43,'Appendix 3a. nax iIBGE 2020'!$E$5:$O$1935,11,FALSE)</f>
        <v>2.5</v>
      </c>
      <c r="L43" s="19">
        <f t="shared" si="24"/>
        <v>2.1140465914275975E-2</v>
      </c>
      <c r="M43" s="20">
        <f t="shared" si="34"/>
        <v>94375.563450424888</v>
      </c>
      <c r="N43" s="20">
        <f t="shared" si="35"/>
        <v>1995.1433822642969</v>
      </c>
      <c r="O43" s="20">
        <f t="shared" si="25"/>
        <v>466889.95879646367</v>
      </c>
      <c r="P43" s="20">
        <f t="shared" si="19"/>
        <v>2871128.4980323613</v>
      </c>
      <c r="Q43" s="21">
        <f t="shared" si="26"/>
        <v>30.422371989763576</v>
      </c>
      <c r="R43" s="22">
        <f t="shared" si="27"/>
        <v>0.73953488372093024</v>
      </c>
      <c r="S43" s="22">
        <f t="shared" si="28"/>
        <v>0.97885953408572401</v>
      </c>
      <c r="T43" s="22">
        <f t="shared" si="29"/>
        <v>0.98432245756597769</v>
      </c>
      <c r="U43" s="23">
        <f t="shared" si="36"/>
        <v>95182.686233970613</v>
      </c>
      <c r="V43" s="23">
        <f t="shared" si="37"/>
        <v>1492.2306024173051</v>
      </c>
      <c r="W43" s="22">
        <f t="shared" si="30"/>
        <v>1.5677542434022307E-2</v>
      </c>
      <c r="X43" s="23">
        <f t="shared" si="38"/>
        <v>2.6729063813500282</v>
      </c>
      <c r="Y43" s="23">
        <f t="shared" si="31"/>
        <v>472440.87085741357</v>
      </c>
      <c r="Z43" s="23">
        <f t="shared" si="20"/>
        <v>3103790.9976154454</v>
      </c>
      <c r="AA43" s="23">
        <f t="shared" si="32"/>
        <v>32.60877708353334</v>
      </c>
      <c r="AB43" s="25"/>
      <c r="AC43" s="24"/>
      <c r="AD43" s="25"/>
      <c r="AE43" s="24"/>
      <c r="AF43" s="23">
        <f t="shared" si="33"/>
        <v>2.1864050937697641</v>
      </c>
    </row>
    <row r="44" spans="2:32" s="26" customFormat="1" ht="15" customHeight="1" x14ac:dyDescent="0.2">
      <c r="B44" s="5" t="str">
        <f t="shared" si="21"/>
        <v>RO</v>
      </c>
      <c r="C44" s="5" t="s">
        <v>48</v>
      </c>
      <c r="D44" s="24" t="s">
        <v>80</v>
      </c>
      <c r="E44" s="4" t="str">
        <f t="shared" si="22"/>
        <v>ROFemale55-59</v>
      </c>
      <c r="F44" s="6">
        <f>VLOOKUP(E44,'Appendix 1a. Person-years 2020'!$E$3:$F$1682,2,FALSE)</f>
        <v>41382.633000000002</v>
      </c>
      <c r="G44" s="17">
        <f>VLOOKUP(E44,'Appendix 2a. Deaths 2020'!$E$4:$G$1683,2,FALSE)</f>
        <v>275</v>
      </c>
      <c r="H44" s="17">
        <f>VLOOKUP(E44,'Appendix 2a. Deaths 2020'!$E$4:$G$1683,3,FALSE)</f>
        <v>55</v>
      </c>
      <c r="I44" s="18">
        <f t="shared" si="23"/>
        <v>6.6452997323780726E-3</v>
      </c>
      <c r="J44" s="24">
        <v>5</v>
      </c>
      <c r="K44" s="5">
        <f>VLOOKUP(E44,'Appendix 3a. nax iIBGE 2020'!$E$5:$O$1935,11,FALSE)</f>
        <v>2.5</v>
      </c>
      <c r="L44" s="19">
        <f t="shared" si="24"/>
        <v>3.2683519208270624E-2</v>
      </c>
      <c r="M44" s="20">
        <f t="shared" si="34"/>
        <v>92380.420068160587</v>
      </c>
      <c r="N44" s="20">
        <f t="shared" si="35"/>
        <v>3019.3172337658357</v>
      </c>
      <c r="O44" s="20">
        <f t="shared" si="25"/>
        <v>454353.80725638842</v>
      </c>
      <c r="P44" s="20">
        <f t="shared" si="19"/>
        <v>2404238.5392358978</v>
      </c>
      <c r="Q44" s="21">
        <f t="shared" si="26"/>
        <v>26.025412500419357</v>
      </c>
      <c r="R44" s="22">
        <f t="shared" si="27"/>
        <v>0.8</v>
      </c>
      <c r="S44" s="22">
        <f t="shared" si="28"/>
        <v>0.96731648079172938</v>
      </c>
      <c r="T44" s="22">
        <f t="shared" si="29"/>
        <v>0.97376658991212761</v>
      </c>
      <c r="U44" s="23">
        <f t="shared" si="36"/>
        <v>93690.455631553312</v>
      </c>
      <c r="V44" s="23">
        <f t="shared" si="37"/>
        <v>2457.8201439021509</v>
      </c>
      <c r="W44" s="22">
        <f t="shared" si="30"/>
        <v>2.6233410087872385E-2</v>
      </c>
      <c r="X44" s="23">
        <f t="shared" si="38"/>
        <v>2.6949714772942697</v>
      </c>
      <c r="Y44" s="23">
        <f t="shared" si="31"/>
        <v>462786.93262239138</v>
      </c>
      <c r="Z44" s="23">
        <f t="shared" si="20"/>
        <v>2631350.126758032</v>
      </c>
      <c r="AA44" s="23">
        <f t="shared" si="32"/>
        <v>28.085572954261941</v>
      </c>
      <c r="AB44" s="25"/>
      <c r="AC44" s="24"/>
      <c r="AD44" s="25"/>
      <c r="AE44" s="24"/>
      <c r="AF44" s="23">
        <f t="shared" si="33"/>
        <v>2.0601604538425846</v>
      </c>
    </row>
    <row r="45" spans="2:32" s="26" customFormat="1" ht="15" customHeight="1" x14ac:dyDescent="0.2">
      <c r="B45" s="5" t="str">
        <f t="shared" si="21"/>
        <v>RO</v>
      </c>
      <c r="C45" s="5" t="s">
        <v>48</v>
      </c>
      <c r="D45" s="24" t="s">
        <v>81</v>
      </c>
      <c r="E45" s="4" t="str">
        <f t="shared" si="22"/>
        <v>ROFemale60-64</v>
      </c>
      <c r="F45" s="6">
        <f>VLOOKUP(E45,'Appendix 1a. Person-years 2020'!$E$3:$F$1682,2,FALSE)</f>
        <v>31921.787899999999</v>
      </c>
      <c r="G45" s="17">
        <f>VLOOKUP(E45,'Appendix 2a. Deaths 2020'!$E$4:$G$1683,2,FALSE)</f>
        <v>336</v>
      </c>
      <c r="H45" s="17">
        <f>VLOOKUP(E45,'Appendix 2a. Deaths 2020'!$E$4:$G$1683,3,FALSE)</f>
        <v>65</v>
      </c>
      <c r="I45" s="18">
        <f t="shared" si="23"/>
        <v>1.0525726223498904E-2</v>
      </c>
      <c r="J45" s="24">
        <v>5</v>
      </c>
      <c r="K45" s="5">
        <f>VLOOKUP(E45,'Appendix 3a. nax iIBGE 2020'!$E$5:$O$1935,11,FALSE)</f>
        <v>2.5</v>
      </c>
      <c r="L45" s="19">
        <f t="shared" si="24"/>
        <v>5.127925268083431E-2</v>
      </c>
      <c r="M45" s="20">
        <f t="shared" si="34"/>
        <v>89361.102834394755</v>
      </c>
      <c r="N45" s="20">
        <f t="shared" si="35"/>
        <v>4582.3705720829475</v>
      </c>
      <c r="O45" s="20">
        <f t="shared" si="25"/>
        <v>435349.58774176642</v>
      </c>
      <c r="P45" s="20">
        <f t="shared" si="19"/>
        <v>1949884.7319795096</v>
      </c>
      <c r="Q45" s="21">
        <f t="shared" si="26"/>
        <v>21.820285002447466</v>
      </c>
      <c r="R45" s="22">
        <f t="shared" si="27"/>
        <v>0.80654761904761907</v>
      </c>
      <c r="S45" s="22">
        <f t="shared" si="28"/>
        <v>0.94872074731916567</v>
      </c>
      <c r="T45" s="22">
        <f t="shared" si="29"/>
        <v>0.95843139092528273</v>
      </c>
      <c r="U45" s="23">
        <f t="shared" si="36"/>
        <v>91232.635487651161</v>
      </c>
      <c r="V45" s="23">
        <f t="shared" si="37"/>
        <v>3792.4137594423487</v>
      </c>
      <c r="W45" s="22">
        <f t="shared" si="30"/>
        <v>4.1568609074717267E-2</v>
      </c>
      <c r="X45" s="23">
        <f t="shared" si="38"/>
        <v>2.6460175240759898</v>
      </c>
      <c r="Y45" s="23">
        <f t="shared" si="31"/>
        <v>447235.90190707543</v>
      </c>
      <c r="Z45" s="23">
        <f t="shared" si="20"/>
        <v>2168563.1941356407</v>
      </c>
      <c r="AA45" s="23">
        <f t="shared" si="32"/>
        <v>23.769599360408346</v>
      </c>
      <c r="AB45" s="25"/>
      <c r="AC45" s="24"/>
      <c r="AD45" s="25"/>
      <c r="AE45" s="24"/>
      <c r="AF45" s="23">
        <f t="shared" si="33"/>
        <v>1.9493143579608798</v>
      </c>
    </row>
    <row r="46" spans="2:32" s="26" customFormat="1" ht="15" customHeight="1" x14ac:dyDescent="0.2">
      <c r="B46" s="5" t="str">
        <f t="shared" si="21"/>
        <v>RO</v>
      </c>
      <c r="C46" s="5" t="s">
        <v>48</v>
      </c>
      <c r="D46" s="24" t="s">
        <v>82</v>
      </c>
      <c r="E46" s="4" t="str">
        <f t="shared" si="22"/>
        <v>ROFemale65-69</v>
      </c>
      <c r="F46" s="6">
        <f>VLOOKUP(E46,'Appendix 1a. Person-years 2020'!$E$3:$F$1682,2,FALSE)</f>
        <v>23068.104500000001</v>
      </c>
      <c r="G46" s="17">
        <f>VLOOKUP(E46,'Appendix 2a. Deaths 2020'!$E$4:$G$1683,2,FALSE)</f>
        <v>368</v>
      </c>
      <c r="H46" s="17">
        <f>VLOOKUP(E46,'Appendix 2a. Deaths 2020'!$E$4:$G$1683,3,FALSE)</f>
        <v>90</v>
      </c>
      <c r="I46" s="18">
        <f t="shared" si="23"/>
        <v>1.5952762828866152E-2</v>
      </c>
      <c r="J46" s="24">
        <v>5</v>
      </c>
      <c r="K46" s="5">
        <f>VLOOKUP(E46,'Appendix 3a. nax iIBGE 2020'!$E$5:$O$1935,11,FALSE)</f>
        <v>2.5</v>
      </c>
      <c r="L46" s="19">
        <f t="shared" si="24"/>
        <v>7.6704685024196056E-2</v>
      </c>
      <c r="M46" s="20">
        <f t="shared" si="34"/>
        <v>84778.732262311809</v>
      </c>
      <c r="N46" s="20">
        <f t="shared" si="35"/>
        <v>6502.9259549312756</v>
      </c>
      <c r="O46" s="20">
        <f t="shared" si="25"/>
        <v>407636.3464242309</v>
      </c>
      <c r="P46" s="20">
        <f t="shared" si="19"/>
        <v>1514535.1442377432</v>
      </c>
      <c r="Q46" s="21">
        <f t="shared" si="26"/>
        <v>17.864564659349433</v>
      </c>
      <c r="R46" s="22">
        <f t="shared" si="27"/>
        <v>0.75543478260869568</v>
      </c>
      <c r="S46" s="22">
        <f t="shared" si="28"/>
        <v>0.92329531497580397</v>
      </c>
      <c r="T46" s="22">
        <f t="shared" si="29"/>
        <v>0.94149302681955493</v>
      </c>
      <c r="U46" s="23">
        <f t="shared" si="36"/>
        <v>87440.22172820881</v>
      </c>
      <c r="V46" s="23">
        <f t="shared" si="37"/>
        <v>5115.8627075444829</v>
      </c>
      <c r="W46" s="22">
        <f t="shared" si="30"/>
        <v>5.8506973180445065E-2</v>
      </c>
      <c r="X46" s="23">
        <f t="shared" si="38"/>
        <v>2.6793682298826247</v>
      </c>
      <c r="Y46" s="23">
        <f t="shared" si="31"/>
        <v>425329.07511035766</v>
      </c>
      <c r="Z46" s="23">
        <f t="shared" si="20"/>
        <v>1721327.2922285651</v>
      </c>
      <c r="AA46" s="23">
        <f t="shared" si="32"/>
        <v>19.685760834172875</v>
      </c>
      <c r="AB46" s="25"/>
      <c r="AC46" s="24"/>
      <c r="AD46" s="25"/>
      <c r="AE46" s="24"/>
      <c r="AF46" s="23">
        <f t="shared" si="33"/>
        <v>1.8211961748234415</v>
      </c>
    </row>
    <row r="47" spans="2:32" s="26" customFormat="1" ht="15" customHeight="1" x14ac:dyDescent="0.2">
      <c r="B47" s="5" t="str">
        <f t="shared" si="21"/>
        <v>RO</v>
      </c>
      <c r="C47" s="5" t="s">
        <v>48</v>
      </c>
      <c r="D47" s="42" t="s">
        <v>19</v>
      </c>
      <c r="E47" s="4" t="str">
        <f t="shared" si="22"/>
        <v>ROFemale70-74</v>
      </c>
      <c r="F47" s="6">
        <f>VLOOKUP(E47,'Appendix 1a. Person-years 2020'!$E$3:$F$1682,2,FALSE)</f>
        <v>14850.433999999999</v>
      </c>
      <c r="G47" s="17">
        <f>VLOOKUP(E47,'Appendix 2a. Deaths 2020'!$E$4:$G$1683,2,FALSE)</f>
        <v>416</v>
      </c>
      <c r="H47" s="17">
        <f>VLOOKUP(E47,'Appendix 2a. Deaths 2020'!$E$4:$G$1683,3,FALSE)</f>
        <v>105</v>
      </c>
      <c r="I47" s="18">
        <f t="shared" si="23"/>
        <v>2.8012649327285654E-2</v>
      </c>
      <c r="J47" s="24">
        <v>5</v>
      </c>
      <c r="K47" s="5">
        <f>VLOOKUP(E47,'Appendix 3a. nax iIBGE 2020'!$E$5:$O$1935,11,FALSE)</f>
        <v>2.5</v>
      </c>
      <c r="L47" s="19">
        <f t="shared" si="24"/>
        <v>0.13089636192441315</v>
      </c>
      <c r="M47" s="20">
        <f t="shared" si="34"/>
        <v>78275.806307380539</v>
      </c>
      <c r="N47" s="20">
        <f t="shared" si="35"/>
        <v>10246.018272336145</v>
      </c>
      <c r="O47" s="20">
        <f t="shared" si="25"/>
        <v>365763.98585606233</v>
      </c>
      <c r="P47" s="20">
        <f t="shared" si="19"/>
        <v>1106898.7978135124</v>
      </c>
      <c r="Q47" s="21">
        <f t="shared" si="26"/>
        <v>14.141007931197052</v>
      </c>
      <c r="R47" s="22">
        <f t="shared" si="27"/>
        <v>0.74759615384615385</v>
      </c>
      <c r="S47" s="22">
        <f t="shared" si="28"/>
        <v>0.86910363807558688</v>
      </c>
      <c r="T47" s="22">
        <f t="shared" si="29"/>
        <v>0.9004303780777233</v>
      </c>
      <c r="U47" s="23">
        <f t="shared" si="36"/>
        <v>82324.359020664328</v>
      </c>
      <c r="V47" s="23">
        <f t="shared" si="37"/>
        <v>8197.0053026813166</v>
      </c>
      <c r="W47" s="22">
        <f t="shared" si="30"/>
        <v>9.9569621922276697E-2</v>
      </c>
      <c r="X47" s="23">
        <f t="shared" si="38"/>
        <v>2.7039523643248247</v>
      </c>
      <c r="Y47" s="23">
        <f t="shared" si="31"/>
        <v>392801.08045848331</v>
      </c>
      <c r="Z47" s="23">
        <f t="shared" si="20"/>
        <v>1295998.2171182074</v>
      </c>
      <c r="AA47" s="23">
        <f t="shared" si="32"/>
        <v>15.742584971635157</v>
      </c>
      <c r="AB47" s="25"/>
      <c r="AC47" s="24"/>
      <c r="AD47" s="25"/>
      <c r="AE47" s="24"/>
      <c r="AF47" s="23">
        <f t="shared" si="33"/>
        <v>1.6015770404381051</v>
      </c>
    </row>
    <row r="48" spans="2:32" s="26" customFormat="1" ht="15" customHeight="1" x14ac:dyDescent="0.2">
      <c r="B48" s="5" t="str">
        <f t="shared" si="21"/>
        <v>RO</v>
      </c>
      <c r="C48" s="5" t="s">
        <v>48</v>
      </c>
      <c r="D48" s="42" t="s">
        <v>20</v>
      </c>
      <c r="E48" s="4" t="str">
        <f t="shared" si="22"/>
        <v>ROFemale75-79</v>
      </c>
      <c r="F48" s="6">
        <f>VLOOKUP(E48,'Appendix 1a. Person-years 2020'!$E$3:$F$1682,2,FALSE)</f>
        <v>9449.7865999999995</v>
      </c>
      <c r="G48" s="17">
        <f>VLOOKUP(E48,'Appendix 2a. Deaths 2020'!$E$4:$G$1683,2,FALSE)</f>
        <v>454</v>
      </c>
      <c r="H48" s="17">
        <f>VLOOKUP(E48,'Appendix 2a. Deaths 2020'!$E$4:$G$1683,3,FALSE)</f>
        <v>87</v>
      </c>
      <c r="I48" s="18">
        <f t="shared" si="23"/>
        <v>4.8043412959187883E-2</v>
      </c>
      <c r="J48" s="24">
        <v>5</v>
      </c>
      <c r="K48" s="5">
        <f>VLOOKUP(E48,'Appendix 3a. nax iIBGE 2020'!$E$5:$O$1935,11,FALSE)</f>
        <v>2.5</v>
      </c>
      <c r="L48" s="19">
        <f t="shared" si="24"/>
        <v>0.21445874024517411</v>
      </c>
      <c r="M48" s="20">
        <f t="shared" si="34"/>
        <v>68029.788035044388</v>
      </c>
      <c r="N48" s="20">
        <f t="shared" si="35"/>
        <v>14589.582641141838</v>
      </c>
      <c r="O48" s="20">
        <f t="shared" si="25"/>
        <v>303674.98357236735</v>
      </c>
      <c r="P48" s="20">
        <f t="shared" si="19"/>
        <v>741134.81195745012</v>
      </c>
      <c r="Q48" s="21">
        <f t="shared" si="26"/>
        <v>10.894269016032611</v>
      </c>
      <c r="R48" s="22">
        <f t="shared" si="27"/>
        <v>0.80837004405286339</v>
      </c>
      <c r="S48" s="22">
        <f t="shared" si="28"/>
        <v>0.78554125975482592</v>
      </c>
      <c r="T48" s="22">
        <f t="shared" si="29"/>
        <v>0.82273080873102122</v>
      </c>
      <c r="U48" s="23">
        <f t="shared" si="36"/>
        <v>74127.353717983016</v>
      </c>
      <c r="V48" s="23">
        <f t="shared" si="37"/>
        <v>13140.496044496376</v>
      </c>
      <c r="W48" s="22">
        <f t="shared" si="30"/>
        <v>0.17726919126897878</v>
      </c>
      <c r="X48" s="23">
        <f t="shared" si="38"/>
        <v>2.6549219402660156</v>
      </c>
      <c r="Y48" s="23">
        <f t="shared" si="31"/>
        <v>339821.2796219454</v>
      </c>
      <c r="Z48" s="23">
        <f t="shared" si="20"/>
        <v>903197.13665972417</v>
      </c>
      <c r="AA48" s="23">
        <f t="shared" si="32"/>
        <v>12.184397410110325</v>
      </c>
      <c r="AB48" s="25"/>
      <c r="AC48" s="24"/>
      <c r="AD48" s="25"/>
      <c r="AE48" s="24"/>
      <c r="AF48" s="23">
        <f t="shared" si="33"/>
        <v>1.2901283940777137</v>
      </c>
    </row>
    <row r="49" spans="2:32" s="26" customFormat="1" ht="15" customHeight="1" x14ac:dyDescent="0.2">
      <c r="B49" s="5" t="str">
        <f t="shared" si="21"/>
        <v>RO</v>
      </c>
      <c r="C49" s="5" t="s">
        <v>48</v>
      </c>
      <c r="D49" s="42" t="s">
        <v>21</v>
      </c>
      <c r="E49" s="4" t="str">
        <f t="shared" si="22"/>
        <v>ROFemale80-84</v>
      </c>
      <c r="F49" s="6">
        <f>VLOOKUP(E49,'Appendix 1a. Person-years 2020'!$E$3:$F$1682,2,FALSE)</f>
        <v>5349.0213000000003</v>
      </c>
      <c r="G49" s="17">
        <f>VLOOKUP(E49,'Appendix 2a. Deaths 2020'!$E$4:$G$1683,2,FALSE)</f>
        <v>443</v>
      </c>
      <c r="H49" s="17">
        <f>VLOOKUP(E49,'Appendix 2a. Deaths 2020'!$E$4:$G$1683,3,FALSE)</f>
        <v>75</v>
      </c>
      <c r="I49" s="18">
        <f t="shared" si="23"/>
        <v>8.2818888756341275E-2</v>
      </c>
      <c r="J49" s="24">
        <v>5</v>
      </c>
      <c r="K49" s="5">
        <f>VLOOKUP(E49,'Appendix 3a. nax iIBGE 2020'!$E$5:$O$1935,11,FALSE)</f>
        <v>2.5</v>
      </c>
      <c r="L49" s="19">
        <f t="shared" si="24"/>
        <v>0.34306399639694518</v>
      </c>
      <c r="M49" s="20">
        <f t="shared" si="34"/>
        <v>53440.20539390255</v>
      </c>
      <c r="N49" s="20">
        <f t="shared" si="35"/>
        <v>18333.410430705793</v>
      </c>
      <c r="O49" s="20">
        <f t="shared" si="25"/>
        <v>221367.50089274827</v>
      </c>
      <c r="P49" s="20">
        <f t="shared" si="19"/>
        <v>437459.82838508283</v>
      </c>
      <c r="Q49" s="21">
        <f t="shared" si="26"/>
        <v>8.1859683203050775</v>
      </c>
      <c r="R49" s="22">
        <f t="shared" si="27"/>
        <v>0.83069977426636565</v>
      </c>
      <c r="S49" s="22">
        <f t="shared" si="28"/>
        <v>0.65693600360305482</v>
      </c>
      <c r="T49" s="22">
        <f t="shared" si="29"/>
        <v>0.7053691323697252</v>
      </c>
      <c r="U49" s="23">
        <f t="shared" si="36"/>
        <v>60986.857673486636</v>
      </c>
      <c r="V49" s="23">
        <f t="shared" si="37"/>
        <v>17968.610790383449</v>
      </c>
      <c r="W49" s="22">
        <f t="shared" si="30"/>
        <v>0.2946308676302748</v>
      </c>
      <c r="X49" s="23">
        <f t="shared" si="38"/>
        <v>2.5707820981583005</v>
      </c>
      <c r="Y49" s="23">
        <f t="shared" si="31"/>
        <v>261284.61736420778</v>
      </c>
      <c r="Z49" s="23">
        <f t="shared" si="20"/>
        <v>563375.85703777871</v>
      </c>
      <c r="AA49" s="23">
        <f t="shared" si="32"/>
        <v>9.2376600226559979</v>
      </c>
      <c r="AB49" s="25"/>
      <c r="AC49" s="24"/>
      <c r="AD49" s="25"/>
      <c r="AE49" s="24"/>
      <c r="AF49" s="23">
        <f t="shared" si="33"/>
        <v>1.0516917023509205</v>
      </c>
    </row>
    <row r="50" spans="2:32" s="26" customFormat="1" ht="15" customHeight="1" x14ac:dyDescent="0.2">
      <c r="B50" s="5" t="str">
        <f t="shared" si="21"/>
        <v>RO</v>
      </c>
      <c r="C50" s="5" t="s">
        <v>48</v>
      </c>
      <c r="D50" s="42" t="s">
        <v>22</v>
      </c>
      <c r="E50" s="4" t="str">
        <f t="shared" si="22"/>
        <v>ROFemale85-89</v>
      </c>
      <c r="F50" s="6">
        <f>VLOOKUP(E50,'Appendix 1a. Person-years 2020'!$E$3:$F$1682,2,FALSE)</f>
        <v>2560.4920999999999</v>
      </c>
      <c r="G50" s="17">
        <f>VLOOKUP(E50,'Appendix 2a. Deaths 2020'!$E$4:$G$1683,2,FALSE)</f>
        <v>343</v>
      </c>
      <c r="H50" s="17">
        <f>VLOOKUP(E50,'Appendix 2a. Deaths 2020'!$E$4:$G$1683,3,FALSE)</f>
        <v>51</v>
      </c>
      <c r="I50" s="18">
        <f t="shared" si="23"/>
        <v>0.13395862459407706</v>
      </c>
      <c r="J50" s="24">
        <v>5</v>
      </c>
      <c r="K50" s="5">
        <f>VLOOKUP(E50,'Appendix 3a. nax iIBGE 2020'!$E$5:$O$1935,11,FALSE)</f>
        <v>2.5</v>
      </c>
      <c r="L50" s="19">
        <f t="shared" si="24"/>
        <v>0.50175657222847303</v>
      </c>
      <c r="M50" s="20">
        <f t="shared" si="34"/>
        <v>35106.794963196757</v>
      </c>
      <c r="N50" s="20">
        <f t="shared" si="35"/>
        <v>17615.065102661425</v>
      </c>
      <c r="O50" s="20">
        <f t="shared" si="25"/>
        <v>131496.31205933023</v>
      </c>
      <c r="P50" s="20">
        <f t="shared" si="19"/>
        <v>216092.32749233456</v>
      </c>
      <c r="Q50" s="21">
        <f t="shared" si="26"/>
        <v>6.1552849731474781</v>
      </c>
      <c r="R50" s="22">
        <f t="shared" si="27"/>
        <v>0.85131195335276966</v>
      </c>
      <c r="S50" s="22">
        <f t="shared" si="28"/>
        <v>0.49824342777152697</v>
      </c>
      <c r="T50" s="22">
        <f t="shared" si="29"/>
        <v>0.55262229151474107</v>
      </c>
      <c r="U50" s="23">
        <f t="shared" si="36"/>
        <v>43018.246883103187</v>
      </c>
      <c r="V50" s="23">
        <f t="shared" si="37"/>
        <v>19245.404713615837</v>
      </c>
      <c r="W50" s="22">
        <f t="shared" si="30"/>
        <v>0.44737770848525893</v>
      </c>
      <c r="X50" s="23">
        <f>J50+R50*(L50/W50)*(K50-J50)</f>
        <v>2.6130272054810812</v>
      </c>
      <c r="Y50" s="23">
        <f t="shared" si="31"/>
        <v>169152.97694460879</v>
      </c>
      <c r="Z50" s="23">
        <f t="shared" si="20"/>
        <v>302091.23967357096</v>
      </c>
      <c r="AA50" s="23">
        <f t="shared" si="32"/>
        <v>7.0223977396026127</v>
      </c>
      <c r="AB50" s="25"/>
      <c r="AC50" s="24"/>
      <c r="AD50" s="25"/>
      <c r="AE50" s="24"/>
      <c r="AF50" s="23">
        <f t="shared" si="33"/>
        <v>0.86711276645513458</v>
      </c>
    </row>
    <row r="51" spans="2:32" s="26" customFormat="1" ht="15" customHeight="1" x14ac:dyDescent="0.2">
      <c r="B51" s="5" t="str">
        <f t="shared" si="21"/>
        <v>RO</v>
      </c>
      <c r="C51" s="5" t="s">
        <v>48</v>
      </c>
      <c r="D51" s="43" t="s">
        <v>5</v>
      </c>
      <c r="E51" s="4" t="str">
        <f t="shared" si="22"/>
        <v>ROFemale90+</v>
      </c>
      <c r="F51" s="8">
        <f>VLOOKUP(E51,'Appendix 1a. Person-years 2020'!$E$3:$F$1682,2,FALSE)</f>
        <v>1431.5577000000001</v>
      </c>
      <c r="G51" s="17">
        <f>VLOOKUP(E51,'Appendix 2a. Deaths 2020'!$E$4:$G$1683,2,FALSE)</f>
        <v>296</v>
      </c>
      <c r="H51" s="17">
        <f>VLOOKUP(E51,'Appendix 2a. Deaths 2020'!$E$4:$G$1683,3,FALSE)</f>
        <v>40</v>
      </c>
      <c r="I51" s="18">
        <f t="shared" si="23"/>
        <v>0.20676777471142099</v>
      </c>
      <c r="J51" s="27"/>
      <c r="K51" s="28"/>
      <c r="L51" s="16">
        <v>1</v>
      </c>
      <c r="M51" s="20">
        <f t="shared" si="34"/>
        <v>17491.729860535332</v>
      </c>
      <c r="N51" s="20">
        <f t="shared" si="35"/>
        <v>17491.729860535332</v>
      </c>
      <c r="O51" s="38">
        <f>N51*Q51</f>
        <v>84596.01543300433</v>
      </c>
      <c r="P51" s="20">
        <f>O51</f>
        <v>84596.01543300433</v>
      </c>
      <c r="Q51" s="21">
        <f>1/I51</f>
        <v>4.8363435810810813</v>
      </c>
      <c r="R51" s="22">
        <f t="shared" si="27"/>
        <v>0.86486486486486491</v>
      </c>
      <c r="S51" s="22">
        <f t="shared" si="28"/>
        <v>0</v>
      </c>
      <c r="T51" s="22">
        <f t="shared" si="29"/>
        <v>0</v>
      </c>
      <c r="U51" s="23">
        <f t="shared" si="36"/>
        <v>23772.84216948735</v>
      </c>
      <c r="V51" s="23">
        <f>U51*(1-T51)</f>
        <v>23772.84216948735</v>
      </c>
      <c r="W51" s="22">
        <f t="shared" si="30"/>
        <v>1</v>
      </c>
      <c r="X51" s="23">
        <f>Q51/R51</f>
        <v>5.5920222656250003</v>
      </c>
      <c r="Y51" s="23">
        <f t="shared" si="31"/>
        <v>132938.2627289622</v>
      </c>
      <c r="Z51" s="23">
        <f>Y51</f>
        <v>132938.2627289622</v>
      </c>
      <c r="AA51" s="23">
        <f t="shared" si="32"/>
        <v>5.5920222656250003</v>
      </c>
      <c r="AB51" s="25"/>
      <c r="AC51" s="24"/>
      <c r="AD51" s="25"/>
      <c r="AE51" s="24"/>
      <c r="AF51" s="23">
        <f t="shared" si="33"/>
        <v>0.75567868454391895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887713.50940000021</v>
      </c>
      <c r="G52" s="30">
        <f>SUM(G32:G51)</f>
        <v>3935</v>
      </c>
      <c r="H52" s="30">
        <f>SUM(H32:H51)</f>
        <v>738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RO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RO</v>
      </c>
      <c r="C59" s="5" t="s">
        <v>47</v>
      </c>
      <c r="D59" s="40">
        <v>0</v>
      </c>
      <c r="E59" s="4" t="str">
        <f>_xlfn.CONCAT(B59,C59,D59)</f>
        <v>ROMale0</v>
      </c>
      <c r="F59" s="6">
        <f>VLOOKUP(E59,'Appendix 1a. Person-years 2020'!$E$3:$F$1682,2,FALSE)</f>
        <v>14375.780699999999</v>
      </c>
      <c r="G59" s="17">
        <f>VLOOKUP(E59,'Appendix 2a. Deaths 2020'!$E$4:$G$1683,2,FALSE)</f>
        <v>190</v>
      </c>
      <c r="H59" s="17">
        <f>VLOOKUP(E59,'Appendix 2a. Deaths 2020'!$E$4:$G$1683,3,FALSE)</f>
        <v>3</v>
      </c>
      <c r="I59" s="18">
        <f>G59/F59</f>
        <v>1.3216673512555739E-2</v>
      </c>
      <c r="J59" s="16">
        <v>1</v>
      </c>
      <c r="K59" s="5">
        <f>VLOOKUP(E59,'Appendix 3a. nax iIBGE 2020'!$E$5:$O$1935,11,FALSE)</f>
        <v>0.1</v>
      </c>
      <c r="L59" s="19">
        <f>(J59*I59)/(1+(J59-K59)*I59)</f>
        <v>1.3061309159627327E-2</v>
      </c>
      <c r="M59" s="16">
        <v>100000</v>
      </c>
      <c r="N59" s="20">
        <f>M59*L59</f>
        <v>1306.1309159627326</v>
      </c>
      <c r="O59" s="20">
        <f>M60*J59+N59*K59</f>
        <v>98824.482175633544</v>
      </c>
      <c r="P59" s="20">
        <f t="shared" ref="P59:P77" si="39">P60+O59</f>
        <v>7133045.6646493692</v>
      </c>
      <c r="Q59" s="21">
        <f>P59/M59</f>
        <v>71.330456646493687</v>
      </c>
      <c r="R59" s="22">
        <f>(G59-H59)/G59</f>
        <v>0.98421052631578942</v>
      </c>
      <c r="S59" s="22">
        <f>1-L59</f>
        <v>0.98693869084037267</v>
      </c>
      <c r="T59" s="22">
        <f>S59^R59</f>
        <v>0.98714359057737411</v>
      </c>
      <c r="U59" s="16">
        <v>100000</v>
      </c>
      <c r="V59" s="23">
        <f>U59*(1-T59)</f>
        <v>1285.6409422625891</v>
      </c>
      <c r="W59" s="22">
        <f>V59/U59</f>
        <v>1.285640942262589E-2</v>
      </c>
      <c r="X59" s="23">
        <f>J59+R59*(L59/W59)*(K59-J59)</f>
        <v>0.10009320753492379</v>
      </c>
      <c r="Y59" s="23">
        <f>U60*J59+V59*X59</f>
        <v>98843.042983386695</v>
      </c>
      <c r="Z59" s="23">
        <f t="shared" ref="Z59:Z77" si="40">Z60+Y59</f>
        <v>7402286.2591861393</v>
      </c>
      <c r="AA59" s="23">
        <f>Z59/U59</f>
        <v>74.022862591861397</v>
      </c>
      <c r="AB59" s="16"/>
      <c r="AC59" s="16"/>
      <c r="AD59" s="16"/>
      <c r="AE59" s="16"/>
      <c r="AF59" s="23">
        <f>AA59-Q59</f>
        <v>2.6924059453677103</v>
      </c>
    </row>
    <row r="60" spans="2:32" s="26" customFormat="1" ht="15" customHeight="1" x14ac:dyDescent="0.2">
      <c r="B60" s="5" t="str">
        <f t="shared" ref="B60:B78" si="41">B6</f>
        <v>RO</v>
      </c>
      <c r="C60" s="5" t="s">
        <v>47</v>
      </c>
      <c r="D60" s="41" t="s">
        <v>18</v>
      </c>
      <c r="E60" s="4" t="str">
        <f t="shared" ref="E60:E78" si="42">_xlfn.CONCAT(B60,C60,D60)</f>
        <v>ROMale1-4</v>
      </c>
      <c r="F60" s="6">
        <f>VLOOKUP(E60,'Appendix 1a. Person-years 2020'!$E$3:$F$1682,2,FALSE)</f>
        <v>57200.4136</v>
      </c>
      <c r="G60" s="17">
        <f>VLOOKUP(E60,'Appendix 2a. Deaths 2020'!$E$4:$G$1683,2,FALSE)</f>
        <v>30</v>
      </c>
      <c r="H60" s="17">
        <f>VLOOKUP(E60,'Appendix 2a. Deaths 2020'!$E$4:$G$1683,3,FALSE)</f>
        <v>3</v>
      </c>
      <c r="I60" s="18">
        <f t="shared" ref="I60:I78" si="43">G60/F60</f>
        <v>5.2447173214146127E-4</v>
      </c>
      <c r="J60" s="24">
        <v>4</v>
      </c>
      <c r="K60" s="5">
        <f>VLOOKUP(E60,'Appendix 3a. nax iIBGE 2020'!$E$5:$O$1935,11,FALSE)</f>
        <v>1.59</v>
      </c>
      <c r="L60" s="19">
        <f t="shared" ref="L60:L77" si="44">(J60*I60)/(1+(J60-K60)*I60)</f>
        <v>2.0952385954347377E-3</v>
      </c>
      <c r="M60" s="20">
        <f>M59-N59</f>
        <v>98693.869084037273</v>
      </c>
      <c r="N60" s="20">
        <f>M60*L60</f>
        <v>206.78720363765814</v>
      </c>
      <c r="O60" s="20">
        <f t="shared" ref="O60:O77" si="45">M61*J60+N60*K60</f>
        <v>394277.11917538231</v>
      </c>
      <c r="P60" s="20">
        <f t="shared" si="39"/>
        <v>7034221.1824737359</v>
      </c>
      <c r="Q60" s="21">
        <f t="shared" ref="Q60:Q77" si="46">P60/M60</f>
        <v>71.273132239695016</v>
      </c>
      <c r="R60" s="22">
        <f t="shared" ref="R60:R78" si="47">(G60-H60)/G60</f>
        <v>0.9</v>
      </c>
      <c r="S60" s="22">
        <f t="shared" ref="S60:S78" si="48">1-L60</f>
        <v>0.9979047614045653</v>
      </c>
      <c r="T60" s="22">
        <f t="shared" ref="T60:T78" si="49">S60^R60</f>
        <v>0.99811408756105746</v>
      </c>
      <c r="U60" s="23">
        <f>U59-V59</f>
        <v>98714.359057737413</v>
      </c>
      <c r="V60" s="23">
        <f>U60*(1-T60)</f>
        <v>186.16663764922703</v>
      </c>
      <c r="W60" s="22">
        <f t="shared" ref="W60:W78" si="50">V60/U60</f>
        <v>1.8859124389425386E-3</v>
      </c>
      <c r="X60" s="23">
        <f>J60+R60*(L60/W60)*(K60-J60)</f>
        <v>1.590252643942387</v>
      </c>
      <c r="Y60" s="23">
        <f t="shared" ref="Y60:Y78" si="51">U61*J60+V60*X60</f>
        <v>394408.82166808832</v>
      </c>
      <c r="Z60" s="23">
        <f t="shared" si="40"/>
        <v>7303443.2162027527</v>
      </c>
      <c r="AA60" s="23">
        <f t="shared" ref="AA60:AA78" si="52">Z60/U60</f>
        <v>73.985621604765868</v>
      </c>
      <c r="AB60" s="25"/>
      <c r="AC60" s="24"/>
      <c r="AD60" s="25"/>
      <c r="AE60" s="24"/>
      <c r="AF60" s="23">
        <f t="shared" ref="AF60:AF78" si="53">AA60-Q60</f>
        <v>2.7124893650708515</v>
      </c>
    </row>
    <row r="61" spans="2:32" s="26" customFormat="1" ht="15" customHeight="1" x14ac:dyDescent="0.2">
      <c r="B61" s="5" t="str">
        <f t="shared" si="41"/>
        <v>RO</v>
      </c>
      <c r="C61" s="5" t="s">
        <v>47</v>
      </c>
      <c r="D61" s="24" t="s">
        <v>70</v>
      </c>
      <c r="E61" s="4" t="str">
        <f t="shared" si="42"/>
        <v>ROMale5-9</v>
      </c>
      <c r="F61" s="6">
        <f>VLOOKUP(E61,'Appendix 1a. Person-years 2020'!$E$3:$F$1682,2,FALSE)</f>
        <v>69526.612699999998</v>
      </c>
      <c r="G61" s="17">
        <f>VLOOKUP(E61,'Appendix 2a. Deaths 2020'!$E$4:$G$1683,2,FALSE)</f>
        <v>22</v>
      </c>
      <c r="H61" s="17">
        <f>VLOOKUP(E61,'Appendix 2a. Deaths 2020'!$E$4:$G$1683,3,FALSE)</f>
        <v>1</v>
      </c>
      <c r="I61" s="18">
        <f t="shared" si="43"/>
        <v>3.1642559799263746E-4</v>
      </c>
      <c r="J61" s="24">
        <v>5</v>
      </c>
      <c r="K61" s="5">
        <f>VLOOKUP(E61,'Appendix 3a. nax iIBGE 2020'!$E$5:$O$1935,11,FALSE)</f>
        <v>2.5</v>
      </c>
      <c r="L61" s="19">
        <f t="shared" si="44"/>
        <v>1.5808774147598914E-3</v>
      </c>
      <c r="M61" s="20">
        <f t="shared" ref="M61:M78" si="54">M60-N60</f>
        <v>98487.081880399608</v>
      </c>
      <c r="N61" s="20">
        <f t="shared" ref="N61:N78" si="55">M61*L61</f>
        <v>155.69600339033187</v>
      </c>
      <c r="O61" s="20">
        <f t="shared" si="45"/>
        <v>492046.1693935222</v>
      </c>
      <c r="P61" s="20">
        <f t="shared" si="39"/>
        <v>6639944.0632983539</v>
      </c>
      <c r="Q61" s="21">
        <f t="shared" si="46"/>
        <v>67.41944158079275</v>
      </c>
      <c r="R61" s="22">
        <f t="shared" si="47"/>
        <v>0.95454545454545459</v>
      </c>
      <c r="S61" s="22">
        <f t="shared" si="48"/>
        <v>0.99841912258524013</v>
      </c>
      <c r="T61" s="22">
        <f t="shared" si="49"/>
        <v>0.99849092640204939</v>
      </c>
      <c r="U61" s="23">
        <f t="shared" ref="U61:U78" si="56">U60-V60</f>
        <v>98528.192420088191</v>
      </c>
      <c r="V61" s="23">
        <f t="shared" ref="V61:V77" si="57">U61*(1-T61)</f>
        <v>148.68629383495204</v>
      </c>
      <c r="W61" s="22">
        <f t="shared" si="50"/>
        <v>1.5090735979506051E-3</v>
      </c>
      <c r="X61" s="23">
        <f>J61+R61*(L61/W61)*(K61-J61)</f>
        <v>2.5000898688739488</v>
      </c>
      <c r="Y61" s="23">
        <f t="shared" si="51"/>
        <v>492269.25972812338</v>
      </c>
      <c r="Z61" s="23">
        <f t="shared" si="40"/>
        <v>6909034.3945346642</v>
      </c>
      <c r="AA61" s="23">
        <f t="shared" si="52"/>
        <v>70.122410904252334</v>
      </c>
      <c r="AB61" s="25"/>
      <c r="AC61" s="24"/>
      <c r="AD61" s="25"/>
      <c r="AE61" s="24"/>
      <c r="AF61" s="23">
        <f t="shared" si="53"/>
        <v>2.702969323459584</v>
      </c>
    </row>
    <row r="62" spans="2:32" s="26" customFormat="1" ht="15" customHeight="1" x14ac:dyDescent="0.2">
      <c r="B62" s="5" t="str">
        <f t="shared" si="41"/>
        <v>RO</v>
      </c>
      <c r="C62" s="5" t="s">
        <v>47</v>
      </c>
      <c r="D62" s="24" t="s">
        <v>71</v>
      </c>
      <c r="E62" s="4" t="str">
        <f t="shared" si="42"/>
        <v>ROMale10-14</v>
      </c>
      <c r="F62" s="6">
        <f>VLOOKUP(E62,'Appendix 1a. Person-years 2020'!$E$3:$F$1682,2,FALSE)</f>
        <v>70310.685700000002</v>
      </c>
      <c r="G62" s="17">
        <f>VLOOKUP(E62,'Appendix 2a. Deaths 2020'!$E$4:$G$1683,2,FALSE)</f>
        <v>28</v>
      </c>
      <c r="H62" s="17">
        <f>VLOOKUP(E62,'Appendix 2a. Deaths 2020'!$E$4:$G$1683,3,FALSE)</f>
        <v>2</v>
      </c>
      <c r="I62" s="18">
        <f t="shared" si="43"/>
        <v>3.9823249796581061E-4</v>
      </c>
      <c r="J62" s="24">
        <v>5</v>
      </c>
      <c r="K62" s="5">
        <f>VLOOKUP(E62,'Appendix 3a. nax iIBGE 2020'!$E$5:$O$1935,11,FALSE)</f>
        <v>2.5</v>
      </c>
      <c r="L62" s="19">
        <f t="shared" si="44"/>
        <v>1.9891820974401219E-3</v>
      </c>
      <c r="M62" s="20">
        <f t="shared" si="54"/>
        <v>98331.385877009277</v>
      </c>
      <c r="N62" s="20">
        <f t="shared" si="55"/>
        <v>195.5990324030233</v>
      </c>
      <c r="O62" s="20">
        <f t="shared" si="45"/>
        <v>491167.93180403882</v>
      </c>
      <c r="P62" s="20">
        <f t="shared" si="39"/>
        <v>6147897.8939048322</v>
      </c>
      <c r="Q62" s="21">
        <f t="shared" si="46"/>
        <v>62.522233761603715</v>
      </c>
      <c r="R62" s="22">
        <f t="shared" si="47"/>
        <v>0.9285714285714286</v>
      </c>
      <c r="S62" s="22">
        <f t="shared" si="48"/>
        <v>0.99801081790255985</v>
      </c>
      <c r="T62" s="22">
        <f t="shared" si="49"/>
        <v>0.99815277102285782</v>
      </c>
      <c r="U62" s="23">
        <f t="shared" si="56"/>
        <v>98379.50612625324</v>
      </c>
      <c r="V62" s="23">
        <f t="shared" si="57"/>
        <v>181.7294744733515</v>
      </c>
      <c r="W62" s="22">
        <f t="shared" si="50"/>
        <v>1.847228977142179E-3</v>
      </c>
      <c r="X62" s="23">
        <f>((-5/24)*V61+2.5*V62+(5/24)*V63)/V62</f>
        <v>3.0626285535324578</v>
      </c>
      <c r="Y62" s="23">
        <f t="shared" si="51"/>
        <v>491545.45313643996</v>
      </c>
      <c r="Z62" s="23">
        <f t="shared" si="40"/>
        <v>6416765.1348065408</v>
      </c>
      <c r="AA62" s="23">
        <f t="shared" si="52"/>
        <v>65.224612192825219</v>
      </c>
      <c r="AB62" s="25"/>
      <c r="AC62" s="24"/>
      <c r="AD62" s="25"/>
      <c r="AE62" s="24"/>
      <c r="AF62" s="23">
        <f t="shared" si="53"/>
        <v>2.7023784312215042</v>
      </c>
    </row>
    <row r="63" spans="2:32" s="26" customFormat="1" ht="15" customHeight="1" x14ac:dyDescent="0.2">
      <c r="B63" s="5" t="str">
        <f t="shared" si="41"/>
        <v>RO</v>
      </c>
      <c r="C63" s="5" t="s">
        <v>47</v>
      </c>
      <c r="D63" s="24" t="s">
        <v>72</v>
      </c>
      <c r="E63" s="4" t="str">
        <f t="shared" si="42"/>
        <v>ROMale15-19</v>
      </c>
      <c r="F63" s="6">
        <f>VLOOKUP(E63,'Appendix 1a. Person-years 2020'!$E$3:$F$1682,2,FALSE)</f>
        <v>76530.863500000007</v>
      </c>
      <c r="G63" s="17">
        <f>VLOOKUP(E63,'Appendix 2a. Deaths 2020'!$E$4:$G$1683,2,FALSE)</f>
        <v>105</v>
      </c>
      <c r="H63" s="17">
        <f>VLOOKUP(E63,'Appendix 2a. Deaths 2020'!$E$4:$G$1683,3,FALSE)</f>
        <v>5</v>
      </c>
      <c r="I63" s="18">
        <f t="shared" si="43"/>
        <v>1.3719954956473213E-3</v>
      </c>
      <c r="J63" s="24">
        <v>5</v>
      </c>
      <c r="K63" s="5">
        <f>VLOOKUP(E63,'Appendix 3a. nax iIBGE 2020'!$E$5:$O$1935,11,FALSE)</f>
        <v>2.5</v>
      </c>
      <c r="L63" s="19">
        <f t="shared" si="44"/>
        <v>6.8365282632788958E-3</v>
      </c>
      <c r="M63" s="20">
        <f t="shared" si="54"/>
        <v>98135.786844606249</v>
      </c>
      <c r="N63" s="20">
        <f t="shared" si="55"/>
        <v>670.90808040226386</v>
      </c>
      <c r="O63" s="20">
        <f t="shared" si="45"/>
        <v>489001.66402202559</v>
      </c>
      <c r="P63" s="20">
        <f t="shared" si="39"/>
        <v>5656729.9621007936</v>
      </c>
      <c r="Q63" s="21">
        <f t="shared" si="46"/>
        <v>57.641866886521015</v>
      </c>
      <c r="R63" s="22">
        <f t="shared" si="47"/>
        <v>0.95238095238095233</v>
      </c>
      <c r="S63" s="22">
        <f t="shared" si="48"/>
        <v>0.99316347173672115</v>
      </c>
      <c r="T63" s="22">
        <f t="shared" si="49"/>
        <v>0.99348795834128789</v>
      </c>
      <c r="U63" s="23">
        <f t="shared" si="56"/>
        <v>98197.776651779888</v>
      </c>
      <c r="V63" s="23">
        <f t="shared" si="57"/>
        <v>639.46801234929785</v>
      </c>
      <c r="W63" s="22">
        <f t="shared" si="50"/>
        <v>6.512041658712108E-3</v>
      </c>
      <c r="X63" s="23">
        <f t="shared" ref="X63:X76" si="58">((-5/24)*V62+2.5*V63+(5/24)*V64)/V63</f>
        <v>2.7589965628895103</v>
      </c>
      <c r="Y63" s="23">
        <f t="shared" si="51"/>
        <v>489555.83324530238</v>
      </c>
      <c r="Z63" s="23">
        <f t="shared" si="40"/>
        <v>5925219.6816701004</v>
      </c>
      <c r="AA63" s="23">
        <f t="shared" si="52"/>
        <v>60.339652115358788</v>
      </c>
      <c r="AB63" s="25"/>
      <c r="AC63" s="24"/>
      <c r="AD63" s="25"/>
      <c r="AE63" s="24"/>
      <c r="AF63" s="23">
        <f t="shared" si="53"/>
        <v>2.6977852288377733</v>
      </c>
    </row>
    <row r="64" spans="2:32" s="26" customFormat="1" ht="15" customHeight="1" x14ac:dyDescent="0.2">
      <c r="B64" s="5" t="str">
        <f t="shared" si="41"/>
        <v>RO</v>
      </c>
      <c r="C64" s="5" t="s">
        <v>47</v>
      </c>
      <c r="D64" s="24" t="s">
        <v>73</v>
      </c>
      <c r="E64" s="4" t="str">
        <f t="shared" si="42"/>
        <v>ROMale20-24</v>
      </c>
      <c r="F64" s="6">
        <f>VLOOKUP(E64,'Appendix 1a. Person-years 2020'!$E$3:$F$1682,2,FALSE)</f>
        <v>79508.129400000005</v>
      </c>
      <c r="G64" s="17">
        <f>VLOOKUP(E64,'Appendix 2a. Deaths 2020'!$E$4:$G$1683,2,FALSE)</f>
        <v>168</v>
      </c>
      <c r="H64" s="17">
        <f>VLOOKUP(E64,'Appendix 2a. Deaths 2020'!$E$4:$G$1683,3,FALSE)</f>
        <v>8</v>
      </c>
      <c r="I64" s="18">
        <f t="shared" si="43"/>
        <v>2.1129914798372804E-3</v>
      </c>
      <c r="J64" s="24">
        <v>5</v>
      </c>
      <c r="K64" s="5">
        <f>VLOOKUP(E64,'Appendix 3a. nax iIBGE 2020'!$E$5:$O$1935,11,FALSE)</f>
        <v>2.5</v>
      </c>
      <c r="L64" s="19">
        <f t="shared" si="44"/>
        <v>1.0509441498326869E-2</v>
      </c>
      <c r="M64" s="20">
        <f t="shared" si="54"/>
        <v>97464.878764203982</v>
      </c>
      <c r="N64" s="20">
        <f t="shared" si="55"/>
        <v>1024.3014415139226</v>
      </c>
      <c r="O64" s="20">
        <f t="shared" si="45"/>
        <v>484763.64021723514</v>
      </c>
      <c r="P64" s="20">
        <f t="shared" si="39"/>
        <v>5167728.298078768</v>
      </c>
      <c r="Q64" s="21">
        <f t="shared" si="46"/>
        <v>53.021440785670215</v>
      </c>
      <c r="R64" s="22">
        <f t="shared" si="47"/>
        <v>0.95238095238095233</v>
      </c>
      <c r="S64" s="22">
        <f t="shared" si="48"/>
        <v>0.98949055850167311</v>
      </c>
      <c r="T64" s="22">
        <f t="shared" si="49"/>
        <v>0.98998849435767466</v>
      </c>
      <c r="U64" s="23">
        <f t="shared" si="56"/>
        <v>97558.308639430586</v>
      </c>
      <c r="V64" s="23">
        <f t="shared" si="57"/>
        <v>976.70555739937583</v>
      </c>
      <c r="W64" s="22">
        <f t="shared" si="50"/>
        <v>1.0011505642325336E-2</v>
      </c>
      <c r="X64" s="23">
        <f t="shared" si="58"/>
        <v>2.5650762913566232</v>
      </c>
      <c r="Y64" s="23">
        <f t="shared" si="51"/>
        <v>485413.3396790775</v>
      </c>
      <c r="Z64" s="23">
        <f t="shared" si="40"/>
        <v>5435663.8484247979</v>
      </c>
      <c r="AA64" s="23">
        <f t="shared" si="52"/>
        <v>55.717077553226879</v>
      </c>
      <c r="AB64" s="25"/>
      <c r="AC64" s="24"/>
      <c r="AD64" s="25"/>
      <c r="AE64" s="24"/>
      <c r="AF64" s="23">
        <f t="shared" si="53"/>
        <v>2.6956367675566639</v>
      </c>
    </row>
    <row r="65" spans="2:32" s="26" customFormat="1" ht="15" customHeight="1" x14ac:dyDescent="0.2">
      <c r="B65" s="5" t="str">
        <f t="shared" si="41"/>
        <v>RO</v>
      </c>
      <c r="C65" s="5" t="s">
        <v>47</v>
      </c>
      <c r="D65" s="24" t="s">
        <v>74</v>
      </c>
      <c r="E65" s="4" t="str">
        <f t="shared" si="42"/>
        <v>ROMale25-29</v>
      </c>
      <c r="F65" s="6">
        <f>VLOOKUP(E65,'Appendix 1a. Person-years 2020'!$E$3:$F$1682,2,FALSE)</f>
        <v>78856.799400000004</v>
      </c>
      <c r="G65" s="17">
        <f>VLOOKUP(E65,'Appendix 2a. Deaths 2020'!$E$4:$G$1683,2,FALSE)</f>
        <v>165</v>
      </c>
      <c r="H65" s="17">
        <f>VLOOKUP(E65,'Appendix 2a. Deaths 2020'!$E$4:$G$1683,3,FALSE)</f>
        <v>10</v>
      </c>
      <c r="I65" s="18">
        <f t="shared" si="43"/>
        <v>2.0924004176613841E-3</v>
      </c>
      <c r="J65" s="24">
        <v>5</v>
      </c>
      <c r="K65" s="5">
        <f>VLOOKUP(E65,'Appendix 3a. nax iIBGE 2020'!$E$5:$O$1935,11,FALSE)</f>
        <v>2.5</v>
      </c>
      <c r="L65" s="19">
        <f t="shared" si="44"/>
        <v>1.040756013039772E-2</v>
      </c>
      <c r="M65" s="20">
        <f t="shared" si="54"/>
        <v>96440.577322690064</v>
      </c>
      <c r="N65" s="20">
        <f t="shared" si="55"/>
        <v>1003.7111074961676</v>
      </c>
      <c r="O65" s="20">
        <f t="shared" si="45"/>
        <v>479693.60884470987</v>
      </c>
      <c r="P65" s="20">
        <f t="shared" si="39"/>
        <v>4682964.6578615326</v>
      </c>
      <c r="Q65" s="21">
        <f t="shared" si="46"/>
        <v>48.558032187969367</v>
      </c>
      <c r="R65" s="22">
        <f t="shared" si="47"/>
        <v>0.93939393939393945</v>
      </c>
      <c r="S65" s="22">
        <f t="shared" si="48"/>
        <v>0.98959243986960232</v>
      </c>
      <c r="T65" s="22">
        <f t="shared" si="49"/>
        <v>0.99022010627037094</v>
      </c>
      <c r="U65" s="23">
        <f t="shared" si="56"/>
        <v>96581.603082031215</v>
      </c>
      <c r="V65" s="23">
        <f t="shared" si="57"/>
        <v>944.55781437948008</v>
      </c>
      <c r="W65" s="22">
        <f t="shared" si="50"/>
        <v>9.7798937296290633E-3</v>
      </c>
      <c r="X65" s="23">
        <f t="shared" si="58"/>
        <v>2.5319974451082623</v>
      </c>
      <c r="Y65" s="23">
        <f t="shared" si="51"/>
        <v>480576.84431102453</v>
      </c>
      <c r="Z65" s="23">
        <f t="shared" si="40"/>
        <v>4950250.5087457206</v>
      </c>
      <c r="AA65" s="23">
        <f t="shared" si="52"/>
        <v>51.254590426928864</v>
      </c>
      <c r="AB65" s="25"/>
      <c r="AC65" s="24"/>
      <c r="AD65" s="25"/>
      <c r="AE65" s="24"/>
      <c r="AF65" s="23">
        <f t="shared" si="53"/>
        <v>2.6965582389594971</v>
      </c>
    </row>
    <row r="66" spans="2:32" s="26" customFormat="1" ht="15" customHeight="1" x14ac:dyDescent="0.2">
      <c r="B66" s="5" t="str">
        <f t="shared" si="41"/>
        <v>RO</v>
      </c>
      <c r="C66" s="5" t="s">
        <v>47</v>
      </c>
      <c r="D66" s="24" t="s">
        <v>75</v>
      </c>
      <c r="E66" s="4" t="str">
        <f t="shared" si="42"/>
        <v>ROMale30-34</v>
      </c>
      <c r="F66" s="6">
        <f>VLOOKUP(E66,'Appendix 1a. Person-years 2020'!$E$3:$F$1682,2,FALSE)</f>
        <v>78398.4755</v>
      </c>
      <c r="G66" s="17">
        <f>VLOOKUP(E66,'Appendix 2a. Deaths 2020'!$E$4:$G$1683,2,FALSE)</f>
        <v>206</v>
      </c>
      <c r="H66" s="17">
        <f>VLOOKUP(E66,'Appendix 2a. Deaths 2020'!$E$4:$G$1683,3,FALSE)</f>
        <v>21</v>
      </c>
      <c r="I66" s="18">
        <f t="shared" si="43"/>
        <v>2.6276021145334645E-3</v>
      </c>
      <c r="J66" s="24">
        <v>5</v>
      </c>
      <c r="K66" s="5">
        <f>VLOOKUP(E66,'Appendix 3a. nax iIBGE 2020'!$E$5:$O$1935,11,FALSE)</f>
        <v>2.5</v>
      </c>
      <c r="L66" s="19">
        <f t="shared" si="44"/>
        <v>1.3052270141111705E-2</v>
      </c>
      <c r="M66" s="20">
        <f t="shared" si="54"/>
        <v>95436.866215193892</v>
      </c>
      <c r="N66" s="20">
        <f t="shared" si="55"/>
        <v>1245.6677592618478</v>
      </c>
      <c r="O66" s="20">
        <f t="shared" si="45"/>
        <v>474070.16167781479</v>
      </c>
      <c r="P66" s="20">
        <f t="shared" si="39"/>
        <v>4203271.0490168231</v>
      </c>
      <c r="Q66" s="21">
        <f t="shared" si="46"/>
        <v>44.042425277661174</v>
      </c>
      <c r="R66" s="22">
        <f t="shared" si="47"/>
        <v>0.89805825242718451</v>
      </c>
      <c r="S66" s="22">
        <f t="shared" si="48"/>
        <v>0.98694772985888835</v>
      </c>
      <c r="T66" s="22">
        <f t="shared" si="49"/>
        <v>0.98827046516355199</v>
      </c>
      <c r="U66" s="23">
        <f t="shared" si="56"/>
        <v>95637.045267651731</v>
      </c>
      <c r="V66" s="23">
        <f t="shared" si="57"/>
        <v>1121.778054121876</v>
      </c>
      <c r="W66" s="22">
        <f t="shared" si="50"/>
        <v>1.1729534836448008E-2</v>
      </c>
      <c r="X66" s="23">
        <f t="shared" si="58"/>
        <v>2.5772202249620335</v>
      </c>
      <c r="Y66" s="23">
        <f t="shared" si="51"/>
        <v>475467.4051566507</v>
      </c>
      <c r="Z66" s="23">
        <f t="shared" si="40"/>
        <v>4469673.6644346965</v>
      </c>
      <c r="AA66" s="23">
        <f t="shared" si="52"/>
        <v>46.735798371078687</v>
      </c>
      <c r="AB66" s="25"/>
      <c r="AC66" s="24"/>
      <c r="AD66" s="25"/>
      <c r="AE66" s="24"/>
      <c r="AF66" s="23">
        <f t="shared" si="53"/>
        <v>2.6933730934175131</v>
      </c>
    </row>
    <row r="67" spans="2:32" s="26" customFormat="1" ht="15" customHeight="1" x14ac:dyDescent="0.2">
      <c r="B67" s="5" t="str">
        <f t="shared" si="41"/>
        <v>RO</v>
      </c>
      <c r="C67" s="5" t="s">
        <v>47</v>
      </c>
      <c r="D67" s="24" t="s">
        <v>76</v>
      </c>
      <c r="E67" s="4" t="str">
        <f t="shared" si="42"/>
        <v>ROMale35-39</v>
      </c>
      <c r="F67" s="6">
        <f>VLOOKUP(E67,'Appendix 1a. Person-years 2020'!$E$3:$F$1682,2,FALSE)</f>
        <v>74842.098100000003</v>
      </c>
      <c r="G67" s="17">
        <f>VLOOKUP(E67,'Appendix 2a. Deaths 2020'!$E$4:$G$1683,2,FALSE)</f>
        <v>250</v>
      </c>
      <c r="H67" s="17">
        <f>VLOOKUP(E67,'Appendix 2a. Deaths 2020'!$E$4:$G$1683,3,FALSE)</f>
        <v>33</v>
      </c>
      <c r="I67" s="18">
        <f t="shared" si="43"/>
        <v>3.3403660018451564E-3</v>
      </c>
      <c r="J67" s="24">
        <v>5</v>
      </c>
      <c r="K67" s="5">
        <f>VLOOKUP(E67,'Appendix 3a. nax iIBGE 2020'!$E$5:$O$1935,11,FALSE)</f>
        <v>2.5</v>
      </c>
      <c r="L67" s="19">
        <f t="shared" si="44"/>
        <v>1.6563509548805613E-2</v>
      </c>
      <c r="M67" s="20">
        <f t="shared" si="54"/>
        <v>94191.198455932041</v>
      </c>
      <c r="N67" s="20">
        <f t="shared" si="55"/>
        <v>1560.1368150382748</v>
      </c>
      <c r="O67" s="20">
        <f t="shared" si="45"/>
        <v>467055.6502420645</v>
      </c>
      <c r="P67" s="20">
        <f t="shared" si="39"/>
        <v>3729200.887339008</v>
      </c>
      <c r="Q67" s="21">
        <f t="shared" si="46"/>
        <v>39.59181907090543</v>
      </c>
      <c r="R67" s="22">
        <f t="shared" si="47"/>
        <v>0.86799999999999999</v>
      </c>
      <c r="S67" s="22">
        <f t="shared" si="48"/>
        <v>0.98343649045119441</v>
      </c>
      <c r="T67" s="22">
        <f t="shared" si="49"/>
        <v>0.98560705765079604</v>
      </c>
      <c r="U67" s="23">
        <f t="shared" si="56"/>
        <v>94515.267213529849</v>
      </c>
      <c r="V67" s="23">
        <f t="shared" si="57"/>
        <v>1360.3527921239427</v>
      </c>
      <c r="W67" s="22">
        <f t="shared" si="50"/>
        <v>1.4392942349203963E-2</v>
      </c>
      <c r="X67" s="23">
        <f t="shared" si="58"/>
        <v>2.5792797744833713</v>
      </c>
      <c r="Y67" s="23">
        <f t="shared" si="51"/>
        <v>469283.30254991679</v>
      </c>
      <c r="Z67" s="23">
        <f t="shared" si="40"/>
        <v>3994206.259278046</v>
      </c>
      <c r="AA67" s="23">
        <f t="shared" si="52"/>
        <v>42.259905484415491</v>
      </c>
      <c r="AB67" s="25"/>
      <c r="AC67" s="24"/>
      <c r="AD67" s="25"/>
      <c r="AE67" s="24"/>
      <c r="AF67" s="23">
        <f t="shared" si="53"/>
        <v>2.6680864135100606</v>
      </c>
    </row>
    <row r="68" spans="2:32" s="26" customFormat="1" ht="15" customHeight="1" x14ac:dyDescent="0.2">
      <c r="B68" s="5" t="str">
        <f t="shared" si="41"/>
        <v>RO</v>
      </c>
      <c r="C68" s="5" t="s">
        <v>47</v>
      </c>
      <c r="D68" s="24" t="s">
        <v>77</v>
      </c>
      <c r="E68" s="4" t="str">
        <f t="shared" si="42"/>
        <v>ROMale40-44</v>
      </c>
      <c r="F68" s="6">
        <f>VLOOKUP(E68,'Appendix 1a. Person-years 2020'!$E$3:$F$1682,2,FALSE)</f>
        <v>66459.284499999994</v>
      </c>
      <c r="G68" s="17">
        <f>VLOOKUP(E68,'Appendix 2a. Deaths 2020'!$E$4:$G$1683,2,FALSE)</f>
        <v>281</v>
      </c>
      <c r="H68" s="17">
        <f>VLOOKUP(E68,'Appendix 2a. Deaths 2020'!$E$4:$G$1683,3,FALSE)</f>
        <v>45</v>
      </c>
      <c r="I68" s="18">
        <f t="shared" si="43"/>
        <v>4.2281526518691305E-3</v>
      </c>
      <c r="J68" s="24">
        <v>5</v>
      </c>
      <c r="K68" s="5">
        <f>VLOOKUP(E68,'Appendix 3a. nax iIBGE 2020'!$E$5:$O$1935,11,FALSE)</f>
        <v>2.5</v>
      </c>
      <c r="L68" s="19">
        <f t="shared" si="44"/>
        <v>2.0919634736626155E-2</v>
      </c>
      <c r="M68" s="20">
        <f t="shared" si="54"/>
        <v>92631.061640893764</v>
      </c>
      <c r="N68" s="20">
        <f t="shared" si="55"/>
        <v>1937.8079747933998</v>
      </c>
      <c r="O68" s="20">
        <f t="shared" si="45"/>
        <v>458310.78826748533</v>
      </c>
      <c r="P68" s="20">
        <f t="shared" si="39"/>
        <v>3262145.2370969434</v>
      </c>
      <c r="Q68" s="21">
        <f t="shared" si="46"/>
        <v>35.216537296564965</v>
      </c>
      <c r="R68" s="22">
        <f t="shared" si="47"/>
        <v>0.83985765124555156</v>
      </c>
      <c r="S68" s="22">
        <f t="shared" si="48"/>
        <v>0.97908036526337383</v>
      </c>
      <c r="T68" s="22">
        <f t="shared" si="49"/>
        <v>0.98240081390578016</v>
      </c>
      <c r="U68" s="23">
        <f t="shared" si="56"/>
        <v>93154.914421405905</v>
      </c>
      <c r="V68" s="23">
        <f t="shared" si="57"/>
        <v>1639.4506744934463</v>
      </c>
      <c r="W68" s="22">
        <f t="shared" si="50"/>
        <v>1.7599186094219843E-2</v>
      </c>
      <c r="X68" s="23">
        <f t="shared" si="58"/>
        <v>2.5813751556959867</v>
      </c>
      <c r="Y68" s="23">
        <f t="shared" si="51"/>
        <v>461809.35597468866</v>
      </c>
      <c r="Z68" s="23">
        <f t="shared" si="40"/>
        <v>3524922.9567281292</v>
      </c>
      <c r="AA68" s="23">
        <f t="shared" si="52"/>
        <v>37.839366592967892</v>
      </c>
      <c r="AB68" s="25"/>
      <c r="AC68" s="24"/>
      <c r="AD68" s="25"/>
      <c r="AE68" s="24"/>
      <c r="AF68" s="23">
        <f t="shared" si="53"/>
        <v>2.6228292964029265</v>
      </c>
    </row>
    <row r="69" spans="2:32" s="26" customFormat="1" ht="15" customHeight="1" x14ac:dyDescent="0.2">
      <c r="B69" s="5" t="str">
        <f t="shared" si="41"/>
        <v>RO</v>
      </c>
      <c r="C69" s="5" t="s">
        <v>47</v>
      </c>
      <c r="D69" s="24" t="s">
        <v>78</v>
      </c>
      <c r="E69" s="4" t="str">
        <f t="shared" si="42"/>
        <v>ROMale45-49</v>
      </c>
      <c r="F69" s="6">
        <f>VLOOKUP(E69,'Appendix 1a. Person-years 2020'!$E$3:$F$1682,2,FALSE)</f>
        <v>56779.348599999998</v>
      </c>
      <c r="G69" s="17">
        <f>VLOOKUP(E69,'Appendix 2a. Deaths 2020'!$E$4:$G$1683,2,FALSE)</f>
        <v>329</v>
      </c>
      <c r="H69" s="17">
        <f>VLOOKUP(E69,'Appendix 2a. Deaths 2020'!$E$4:$G$1683,3,FALSE)</f>
        <v>78</v>
      </c>
      <c r="I69" s="18">
        <f t="shared" si="43"/>
        <v>5.7943602403356916E-3</v>
      </c>
      <c r="J69" s="24">
        <v>5</v>
      </c>
      <c r="K69" s="5">
        <f>VLOOKUP(E69,'Appendix 3a. nax iIBGE 2020'!$E$5:$O$1935,11,FALSE)</f>
        <v>2.5</v>
      </c>
      <c r="L69" s="19">
        <f t="shared" si="44"/>
        <v>2.8558111240895138E-2</v>
      </c>
      <c r="M69" s="20">
        <f t="shared" si="54"/>
        <v>90693.253666100369</v>
      </c>
      <c r="N69" s="20">
        <f t="shared" si="55"/>
        <v>2590.028026995215</v>
      </c>
      <c r="O69" s="20">
        <f t="shared" si="45"/>
        <v>446991.19826301379</v>
      </c>
      <c r="P69" s="20">
        <f t="shared" si="39"/>
        <v>2803834.4488294581</v>
      </c>
      <c r="Q69" s="21">
        <f t="shared" si="46"/>
        <v>30.915579003838129</v>
      </c>
      <c r="R69" s="22">
        <f t="shared" si="47"/>
        <v>0.76291793313069911</v>
      </c>
      <c r="S69" s="22">
        <f t="shared" si="48"/>
        <v>0.97144188875910487</v>
      </c>
      <c r="T69" s="22">
        <f t="shared" si="49"/>
        <v>0.97813786469637098</v>
      </c>
      <c r="U69" s="23">
        <f t="shared" si="56"/>
        <v>91515.463746912457</v>
      </c>
      <c r="V69" s="23">
        <f t="shared" si="57"/>
        <v>2000.7234508093561</v>
      </c>
      <c r="W69" s="22">
        <f t="shared" si="50"/>
        <v>2.1862135303629016E-2</v>
      </c>
      <c r="X69" s="23">
        <f t="shared" si="58"/>
        <v>2.6216256273064023</v>
      </c>
      <c r="Y69" s="23">
        <f t="shared" si="51"/>
        <v>452818.84935231024</v>
      </c>
      <c r="Z69" s="23">
        <f t="shared" si="40"/>
        <v>3063113.6007534405</v>
      </c>
      <c r="AA69" s="23">
        <f t="shared" si="52"/>
        <v>33.470994685931245</v>
      </c>
      <c r="AB69" s="25"/>
      <c r="AC69" s="24"/>
      <c r="AD69" s="25"/>
      <c r="AE69" s="24"/>
      <c r="AF69" s="23">
        <f t="shared" si="53"/>
        <v>2.5554156820931162</v>
      </c>
    </row>
    <row r="70" spans="2:32" s="26" customFormat="1" ht="15" customHeight="1" x14ac:dyDescent="0.2">
      <c r="B70" s="5" t="str">
        <f t="shared" si="41"/>
        <v>RO</v>
      </c>
      <c r="C70" s="5" t="s">
        <v>47</v>
      </c>
      <c r="D70" s="24" t="s">
        <v>79</v>
      </c>
      <c r="E70" s="4" t="str">
        <f t="shared" si="42"/>
        <v>ROMale50-54</v>
      </c>
      <c r="F70" s="6">
        <f>VLOOKUP(E70,'Appendix 1a. Person-years 2020'!$E$3:$F$1682,2,FALSE)</f>
        <v>51944.006099999999</v>
      </c>
      <c r="G70" s="17">
        <f>VLOOKUP(E70,'Appendix 2a. Deaths 2020'!$E$4:$G$1683,2,FALSE)</f>
        <v>425</v>
      </c>
      <c r="H70" s="17">
        <f>VLOOKUP(E70,'Appendix 2a. Deaths 2020'!$E$4:$G$1683,3,FALSE)</f>
        <v>94</v>
      </c>
      <c r="I70" s="18">
        <f t="shared" si="43"/>
        <v>8.1818872264455555E-3</v>
      </c>
      <c r="J70" s="24">
        <v>5</v>
      </c>
      <c r="K70" s="5">
        <f>VLOOKUP(E70,'Appendix 3a. nax iIBGE 2020'!$E$5:$O$1935,11,FALSE)</f>
        <v>2.5</v>
      </c>
      <c r="L70" s="19">
        <f t="shared" si="44"/>
        <v>4.0089418381793702E-2</v>
      </c>
      <c r="M70" s="20">
        <f t="shared" si="54"/>
        <v>88103.225639105149</v>
      </c>
      <c r="N70" s="20">
        <f t="shared" si="55"/>
        <v>3532.00707343166</v>
      </c>
      <c r="O70" s="20">
        <f t="shared" si="45"/>
        <v>431686.11051194661</v>
      </c>
      <c r="P70" s="20">
        <f t="shared" si="39"/>
        <v>2356843.2505664444</v>
      </c>
      <c r="Q70" s="21">
        <f t="shared" si="46"/>
        <v>26.750930325987351</v>
      </c>
      <c r="R70" s="22">
        <f t="shared" si="47"/>
        <v>0.77882352941176469</v>
      </c>
      <c r="S70" s="22">
        <f t="shared" si="48"/>
        <v>0.9599105816182063</v>
      </c>
      <c r="T70" s="22">
        <f t="shared" si="49"/>
        <v>0.96863668441522599</v>
      </c>
      <c r="U70" s="23">
        <f t="shared" si="56"/>
        <v>89514.740296103104</v>
      </c>
      <c r="V70" s="23">
        <f t="shared" si="57"/>
        <v>2807.4790493957685</v>
      </c>
      <c r="W70" s="22">
        <f t="shared" si="50"/>
        <v>3.136331558477401E-2</v>
      </c>
      <c r="X70" s="23">
        <f t="shared" si="58"/>
        <v>2.6234700289605253</v>
      </c>
      <c r="Y70" s="23">
        <f t="shared" si="51"/>
        <v>440901.64337656106</v>
      </c>
      <c r="Z70" s="23">
        <f t="shared" si="40"/>
        <v>2610294.7514011301</v>
      </c>
      <c r="AA70" s="23">
        <f t="shared" si="52"/>
        <v>29.16050186557672</v>
      </c>
      <c r="AB70" s="25"/>
      <c r="AC70" s="24"/>
      <c r="AD70" s="25"/>
      <c r="AE70" s="24"/>
      <c r="AF70" s="23">
        <f t="shared" si="53"/>
        <v>2.4095715395893684</v>
      </c>
    </row>
    <row r="71" spans="2:32" s="26" customFormat="1" ht="15" customHeight="1" x14ac:dyDescent="0.2">
      <c r="B71" s="5" t="str">
        <f t="shared" si="41"/>
        <v>RO</v>
      </c>
      <c r="C71" s="5" t="s">
        <v>47</v>
      </c>
      <c r="D71" s="24" t="s">
        <v>80</v>
      </c>
      <c r="E71" s="4" t="str">
        <f t="shared" si="42"/>
        <v>ROMale55-59</v>
      </c>
      <c r="F71" s="6">
        <f>VLOOKUP(E71,'Appendix 1a. Person-years 2020'!$E$3:$F$1682,2,FALSE)</f>
        <v>43893.546699999999</v>
      </c>
      <c r="G71" s="17">
        <f>VLOOKUP(E71,'Appendix 2a. Deaths 2020'!$E$4:$G$1683,2,FALSE)</f>
        <v>473</v>
      </c>
      <c r="H71" s="17">
        <f>VLOOKUP(E71,'Appendix 2a. Deaths 2020'!$E$4:$G$1683,3,FALSE)</f>
        <v>94</v>
      </c>
      <c r="I71" s="18">
        <f t="shared" si="43"/>
        <v>1.077607155404464E-2</v>
      </c>
      <c r="J71" s="24">
        <v>5</v>
      </c>
      <c r="K71" s="5">
        <f>VLOOKUP(E71,'Appendix 3a. nax iIBGE 2020'!$E$5:$O$1935,11,FALSE)</f>
        <v>2.5</v>
      </c>
      <c r="L71" s="19">
        <f t="shared" si="44"/>
        <v>5.2466890358421781E-2</v>
      </c>
      <c r="M71" s="20">
        <f t="shared" si="54"/>
        <v>84571.218565673495</v>
      </c>
      <c r="N71" s="20">
        <f t="shared" si="55"/>
        <v>4437.1888519633158</v>
      </c>
      <c r="O71" s="20">
        <f t="shared" si="45"/>
        <v>411763.12069845916</v>
      </c>
      <c r="P71" s="20">
        <f t="shared" si="39"/>
        <v>1925157.1400544976</v>
      </c>
      <c r="Q71" s="21">
        <f t="shared" si="46"/>
        <v>22.763738925666814</v>
      </c>
      <c r="R71" s="22">
        <f t="shared" si="47"/>
        <v>0.80126849894291752</v>
      </c>
      <c r="S71" s="22">
        <f t="shared" si="48"/>
        <v>0.94753310964157822</v>
      </c>
      <c r="T71" s="22">
        <f t="shared" si="49"/>
        <v>0.9577360293487952</v>
      </c>
      <c r="U71" s="23">
        <f t="shared" si="56"/>
        <v>86707.261246707334</v>
      </c>
      <c r="V71" s="23">
        <f t="shared" si="57"/>
        <v>3664.5931445771857</v>
      </c>
      <c r="W71" s="22">
        <f t="shared" si="50"/>
        <v>4.2263970651204796E-2</v>
      </c>
      <c r="X71" s="23">
        <f t="shared" si="58"/>
        <v>2.6488265887621041</v>
      </c>
      <c r="Y71" s="23">
        <f t="shared" si="51"/>
        <v>424920.21226900216</v>
      </c>
      <c r="Z71" s="23">
        <f t="shared" si="40"/>
        <v>2169393.1080245692</v>
      </c>
      <c r="AA71" s="23">
        <f t="shared" si="52"/>
        <v>25.019739717669271</v>
      </c>
      <c r="AB71" s="25"/>
      <c r="AC71" s="24"/>
      <c r="AD71" s="25"/>
      <c r="AE71" s="24"/>
      <c r="AF71" s="23">
        <f t="shared" si="53"/>
        <v>2.2560007920024567</v>
      </c>
    </row>
    <row r="72" spans="2:32" s="26" customFormat="1" ht="15" customHeight="1" x14ac:dyDescent="0.2">
      <c r="B72" s="5" t="str">
        <f t="shared" si="41"/>
        <v>RO</v>
      </c>
      <c r="C72" s="5" t="s">
        <v>47</v>
      </c>
      <c r="D72" s="24" t="s">
        <v>81</v>
      </c>
      <c r="E72" s="4" t="str">
        <f t="shared" si="42"/>
        <v>ROMale60-64</v>
      </c>
      <c r="F72" s="6">
        <f>VLOOKUP(E72,'Appendix 1a. Person-years 2020'!$E$3:$F$1682,2,FALSE)</f>
        <v>33173.352700000003</v>
      </c>
      <c r="G72" s="17">
        <f>VLOOKUP(E72,'Appendix 2a. Deaths 2020'!$E$4:$G$1683,2,FALSE)</f>
        <v>558</v>
      </c>
      <c r="H72" s="17">
        <f>VLOOKUP(E72,'Appendix 2a. Deaths 2020'!$E$4:$G$1683,3,FALSE)</f>
        <v>110</v>
      </c>
      <c r="I72" s="18">
        <f t="shared" si="43"/>
        <v>1.682072972985935E-2</v>
      </c>
      <c r="J72" s="24">
        <v>5</v>
      </c>
      <c r="K72" s="5">
        <f>VLOOKUP(E72,'Appendix 3a. nax iIBGE 2020'!$E$5:$O$1935,11,FALSE)</f>
        <v>2.5</v>
      </c>
      <c r="L72" s="19">
        <f t="shared" si="44"/>
        <v>8.0709660197374675E-2</v>
      </c>
      <c r="M72" s="20">
        <f t="shared" si="54"/>
        <v>80134.029713710173</v>
      </c>
      <c r="N72" s="20">
        <f t="shared" si="55"/>
        <v>6467.5903084398733</v>
      </c>
      <c r="O72" s="20">
        <f t="shared" si="45"/>
        <v>384501.17279745115</v>
      </c>
      <c r="P72" s="20">
        <f t="shared" si="39"/>
        <v>1513394.0193560384</v>
      </c>
      <c r="Q72" s="21">
        <f t="shared" si="46"/>
        <v>18.885784538264783</v>
      </c>
      <c r="R72" s="22">
        <f t="shared" si="47"/>
        <v>0.80286738351254483</v>
      </c>
      <c r="S72" s="22">
        <f t="shared" si="48"/>
        <v>0.91929033980262531</v>
      </c>
      <c r="T72" s="22">
        <f t="shared" si="49"/>
        <v>0.93466797396389301</v>
      </c>
      <c r="U72" s="23">
        <f t="shared" si="56"/>
        <v>83042.668102130148</v>
      </c>
      <c r="V72" s="23">
        <f t="shared" si="57"/>
        <v>5425.3457545561587</v>
      </c>
      <c r="W72" s="22">
        <f t="shared" si="50"/>
        <v>6.5332026036106994E-2</v>
      </c>
      <c r="X72" s="23">
        <f t="shared" si="58"/>
        <v>2.6625149904682814</v>
      </c>
      <c r="Y72" s="23">
        <f t="shared" si="51"/>
        <v>402531.67613784922</v>
      </c>
      <c r="Z72" s="23">
        <f t="shared" si="40"/>
        <v>1744472.8957555669</v>
      </c>
      <c r="AA72" s="23">
        <f t="shared" si="52"/>
        <v>21.006946617010477</v>
      </c>
      <c r="AB72" s="25"/>
      <c r="AC72" s="24"/>
      <c r="AD72" s="25"/>
      <c r="AE72" s="24"/>
      <c r="AF72" s="23">
        <f t="shared" si="53"/>
        <v>2.1211620787456944</v>
      </c>
    </row>
    <row r="73" spans="2:32" s="26" customFormat="1" ht="15" customHeight="1" x14ac:dyDescent="0.2">
      <c r="B73" s="5" t="str">
        <f t="shared" si="41"/>
        <v>RO</v>
      </c>
      <c r="C73" s="5" t="s">
        <v>47</v>
      </c>
      <c r="D73" s="24" t="s">
        <v>82</v>
      </c>
      <c r="E73" s="4" t="str">
        <f t="shared" si="42"/>
        <v>ROMale65-69</v>
      </c>
      <c r="F73" s="6">
        <f>VLOOKUP(E73,'Appendix 1a. Person-years 2020'!$E$3:$F$1682,2,FALSE)</f>
        <v>22965.298299999999</v>
      </c>
      <c r="G73" s="17">
        <f>VLOOKUP(E73,'Appendix 2a. Deaths 2020'!$E$4:$G$1683,2,FALSE)</f>
        <v>646</v>
      </c>
      <c r="H73" s="17">
        <f>VLOOKUP(E73,'Appendix 2a. Deaths 2020'!$E$4:$G$1683,3,FALSE)</f>
        <v>154</v>
      </c>
      <c r="I73" s="18">
        <f t="shared" si="43"/>
        <v>2.8129397300273692E-2</v>
      </c>
      <c r="J73" s="24">
        <v>5</v>
      </c>
      <c r="K73" s="5">
        <f>VLOOKUP(E73,'Appendix 3a. nax iIBGE 2020'!$E$5:$O$1935,11,FALSE)</f>
        <v>2.5</v>
      </c>
      <c r="L73" s="19">
        <f t="shared" si="44"/>
        <v>0.13140605376623926</v>
      </c>
      <c r="M73" s="20">
        <f t="shared" si="54"/>
        <v>73666.439405270299</v>
      </c>
      <c r="N73" s="20">
        <f t="shared" si="55"/>
        <v>9680.2160972563561</v>
      </c>
      <c r="O73" s="20">
        <f t="shared" si="45"/>
        <v>344131.65678321058</v>
      </c>
      <c r="P73" s="20">
        <f t="shared" si="39"/>
        <v>1128892.8465585874</v>
      </c>
      <c r="Q73" s="21">
        <f t="shared" si="46"/>
        <v>15.32438455927087</v>
      </c>
      <c r="R73" s="22">
        <f t="shared" si="47"/>
        <v>0.76160990712074306</v>
      </c>
      <c r="S73" s="22">
        <f t="shared" si="48"/>
        <v>0.86859394623376074</v>
      </c>
      <c r="T73" s="22">
        <f t="shared" si="49"/>
        <v>0.89826042729944322</v>
      </c>
      <c r="U73" s="23">
        <f t="shared" si="56"/>
        <v>77617.322347573994</v>
      </c>
      <c r="V73" s="23">
        <f t="shared" si="57"/>
        <v>7896.7532098035545</v>
      </c>
      <c r="W73" s="22">
        <f t="shared" si="50"/>
        <v>0.10173957270055678</v>
      </c>
      <c r="X73" s="23">
        <f t="shared" si="58"/>
        <v>2.6368783675976406</v>
      </c>
      <c r="Y73" s="23">
        <f t="shared" si="51"/>
        <v>369425.62340204039</v>
      </c>
      <c r="Z73" s="23">
        <f t="shared" si="40"/>
        <v>1341941.2196177177</v>
      </c>
      <c r="AA73" s="23">
        <f t="shared" si="52"/>
        <v>17.289197553201362</v>
      </c>
      <c r="AB73" s="25"/>
      <c r="AC73" s="24"/>
      <c r="AD73" s="25"/>
      <c r="AE73" s="24"/>
      <c r="AF73" s="23">
        <f t="shared" si="53"/>
        <v>1.9648129939304919</v>
      </c>
    </row>
    <row r="74" spans="2:32" s="26" customFormat="1" ht="15" customHeight="1" x14ac:dyDescent="0.2">
      <c r="B74" s="5" t="str">
        <f t="shared" si="41"/>
        <v>RO</v>
      </c>
      <c r="C74" s="5" t="s">
        <v>47</v>
      </c>
      <c r="D74" s="42" t="s">
        <v>19</v>
      </c>
      <c r="E74" s="4" t="str">
        <f t="shared" si="42"/>
        <v>ROMale70-74</v>
      </c>
      <c r="F74" s="6">
        <f>VLOOKUP(E74,'Appendix 1a. Person-years 2020'!$E$3:$F$1682,2,FALSE)</f>
        <v>14955.2075</v>
      </c>
      <c r="G74" s="17">
        <f>VLOOKUP(E74,'Appendix 2a. Deaths 2020'!$E$4:$G$1683,2,FALSE)</f>
        <v>652</v>
      </c>
      <c r="H74" s="17">
        <f>VLOOKUP(E74,'Appendix 2a. Deaths 2020'!$E$4:$G$1683,3,FALSE)</f>
        <v>160</v>
      </c>
      <c r="I74" s="18">
        <f t="shared" si="43"/>
        <v>4.3596854139268879E-2</v>
      </c>
      <c r="J74" s="24">
        <v>5</v>
      </c>
      <c r="K74" s="5">
        <f>VLOOKUP(E74,'Appendix 3a. nax iIBGE 2020'!$E$5:$O$1935,11,FALSE)</f>
        <v>2.5</v>
      </c>
      <c r="L74" s="19">
        <f t="shared" si="44"/>
        <v>0.1965607002505094</v>
      </c>
      <c r="M74" s="20">
        <f t="shared" si="54"/>
        <v>63986.223308013941</v>
      </c>
      <c r="N74" s="20">
        <f t="shared" si="55"/>
        <v>12577.176859808686</v>
      </c>
      <c r="O74" s="20">
        <f t="shared" si="45"/>
        <v>288488.17439054797</v>
      </c>
      <c r="P74" s="20">
        <f t="shared" si="39"/>
        <v>784761.18977537681</v>
      </c>
      <c r="Q74" s="21">
        <f t="shared" si="46"/>
        <v>12.264533663718977</v>
      </c>
      <c r="R74" s="22">
        <f t="shared" si="47"/>
        <v>0.754601226993865</v>
      </c>
      <c r="S74" s="22">
        <f t="shared" si="48"/>
        <v>0.80343929974949058</v>
      </c>
      <c r="T74" s="22">
        <f t="shared" si="49"/>
        <v>0.84776888095614888</v>
      </c>
      <c r="U74" s="23">
        <f t="shared" si="56"/>
        <v>69720.569137770435</v>
      </c>
      <c r="V74" s="23">
        <f t="shared" si="57"/>
        <v>10613.640260216984</v>
      </c>
      <c r="W74" s="22">
        <f t="shared" si="50"/>
        <v>0.15223111904385112</v>
      </c>
      <c r="X74" s="23">
        <f t="shared" si="58"/>
        <v>2.5939255651912121</v>
      </c>
      <c r="Y74" s="23">
        <f t="shared" si="51"/>
        <v>323065.63719848677</v>
      </c>
      <c r="Z74" s="23">
        <f t="shared" si="40"/>
        <v>972515.59621567721</v>
      </c>
      <c r="AA74" s="23">
        <f t="shared" si="52"/>
        <v>13.948761581305371</v>
      </c>
      <c r="AB74" s="25"/>
      <c r="AC74" s="24"/>
      <c r="AD74" s="25"/>
      <c r="AE74" s="24"/>
      <c r="AF74" s="23">
        <f t="shared" si="53"/>
        <v>1.6842279175863943</v>
      </c>
    </row>
    <row r="75" spans="2:32" s="26" customFormat="1" ht="15" customHeight="1" x14ac:dyDescent="0.2">
      <c r="B75" s="5" t="str">
        <f t="shared" si="41"/>
        <v>RO</v>
      </c>
      <c r="C75" s="5" t="s">
        <v>47</v>
      </c>
      <c r="D75" s="42" t="s">
        <v>20</v>
      </c>
      <c r="E75" s="4" t="str">
        <f t="shared" si="42"/>
        <v>ROMale75-79</v>
      </c>
      <c r="F75" s="6">
        <f>VLOOKUP(E75,'Appendix 1a. Person-years 2020'!$E$3:$F$1682,2,FALSE)</f>
        <v>9057.2860000000001</v>
      </c>
      <c r="G75" s="17">
        <f>VLOOKUP(E75,'Appendix 2a. Deaths 2020'!$E$4:$G$1683,2,FALSE)</f>
        <v>558</v>
      </c>
      <c r="H75" s="17">
        <f>VLOOKUP(E75,'Appendix 2a. Deaths 2020'!$E$4:$G$1683,3,FALSE)</f>
        <v>124</v>
      </c>
      <c r="I75" s="18">
        <f t="shared" si="43"/>
        <v>6.1607859131311518E-2</v>
      </c>
      <c r="J75" s="24">
        <v>5</v>
      </c>
      <c r="K75" s="5">
        <f>VLOOKUP(E75,'Appendix 3a. nax iIBGE 2020'!$E$5:$O$1935,11,FALSE)</f>
        <v>2.5</v>
      </c>
      <c r="L75" s="19">
        <f t="shared" si="44"/>
        <v>0.26692725399974704</v>
      </c>
      <c r="M75" s="20">
        <f t="shared" si="54"/>
        <v>51409.046448205256</v>
      </c>
      <c r="N75" s="20">
        <f t="shared" si="55"/>
        <v>13722.475599164878</v>
      </c>
      <c r="O75" s="20">
        <f t="shared" si="45"/>
        <v>222739.04324311408</v>
      </c>
      <c r="P75" s="20">
        <f t="shared" si="39"/>
        <v>496273.01538482885</v>
      </c>
      <c r="Q75" s="21">
        <f t="shared" si="46"/>
        <v>9.6534180202082744</v>
      </c>
      <c r="R75" s="22">
        <f t="shared" si="47"/>
        <v>0.77777777777777779</v>
      </c>
      <c r="S75" s="22">
        <f t="shared" si="48"/>
        <v>0.73307274600025296</v>
      </c>
      <c r="T75" s="22">
        <f t="shared" si="49"/>
        <v>0.78544248839378217</v>
      </c>
      <c r="U75" s="23">
        <f t="shared" si="56"/>
        <v>59106.928877553451</v>
      </c>
      <c r="V75" s="23">
        <f t="shared" si="57"/>
        <v>12681.835578653567</v>
      </c>
      <c r="W75" s="22">
        <f t="shared" si="50"/>
        <v>0.21455751160621783</v>
      </c>
      <c r="X75" s="23">
        <f t="shared" si="58"/>
        <v>2.5725230851843048</v>
      </c>
      <c r="Y75" s="23">
        <f t="shared" si="51"/>
        <v>264749.78128309734</v>
      </c>
      <c r="Z75" s="23">
        <f t="shared" si="40"/>
        <v>649449.9590171905</v>
      </c>
      <c r="AA75" s="23">
        <f t="shared" si="52"/>
        <v>10.987712800348636</v>
      </c>
      <c r="AB75" s="25"/>
      <c r="AC75" s="24"/>
      <c r="AD75" s="25"/>
      <c r="AE75" s="24"/>
      <c r="AF75" s="23">
        <f t="shared" si="53"/>
        <v>1.3342947801403611</v>
      </c>
    </row>
    <row r="76" spans="2:32" s="26" customFormat="1" ht="15" customHeight="1" x14ac:dyDescent="0.2">
      <c r="B76" s="5" t="str">
        <f t="shared" si="41"/>
        <v>RO</v>
      </c>
      <c r="C76" s="5" t="s">
        <v>47</v>
      </c>
      <c r="D76" s="42" t="s">
        <v>21</v>
      </c>
      <c r="E76" s="4" t="str">
        <f t="shared" si="42"/>
        <v>ROMale80-84</v>
      </c>
      <c r="F76" s="6">
        <f>VLOOKUP(E76,'Appendix 1a. Person-years 2020'!$E$3:$F$1682,2,FALSE)</f>
        <v>5228.1172999999999</v>
      </c>
      <c r="G76" s="17">
        <f>VLOOKUP(E76,'Appendix 2a. Deaths 2020'!$E$4:$G$1683,2,FALSE)</f>
        <v>502</v>
      </c>
      <c r="H76" s="17">
        <f>VLOOKUP(E76,'Appendix 2a. Deaths 2020'!$E$4:$G$1683,3,FALSE)</f>
        <v>101</v>
      </c>
      <c r="I76" s="18">
        <f t="shared" si="43"/>
        <v>9.6019268733698843E-2</v>
      </c>
      <c r="J76" s="24">
        <v>5</v>
      </c>
      <c r="K76" s="5">
        <f>VLOOKUP(E76,'Appendix 3a. nax iIBGE 2020'!$E$5:$O$1935,11,FALSE)</f>
        <v>2.5</v>
      </c>
      <c r="L76" s="19">
        <f t="shared" si="44"/>
        <v>0.38715943023273697</v>
      </c>
      <c r="M76" s="20">
        <f t="shared" si="54"/>
        <v>37686.570849040378</v>
      </c>
      <c r="N76" s="20">
        <f t="shared" si="55"/>
        <v>14590.711297340147</v>
      </c>
      <c r="O76" s="20">
        <f t="shared" si="45"/>
        <v>151956.07600185153</v>
      </c>
      <c r="P76" s="20">
        <f t="shared" si="39"/>
        <v>273533.97214171477</v>
      </c>
      <c r="Q76" s="21">
        <f t="shared" si="46"/>
        <v>7.2581284521056348</v>
      </c>
      <c r="R76" s="22">
        <f t="shared" si="47"/>
        <v>0.79880478087649398</v>
      </c>
      <c r="S76" s="22">
        <f t="shared" si="48"/>
        <v>0.61284056976726298</v>
      </c>
      <c r="T76" s="22">
        <f t="shared" si="49"/>
        <v>0.67628876467975751</v>
      </c>
      <c r="U76" s="23">
        <f t="shared" si="56"/>
        <v>46425.093298899883</v>
      </c>
      <c r="V76" s="23">
        <f t="shared" si="57"/>
        <v>15028.324301644392</v>
      </c>
      <c r="W76" s="22">
        <f t="shared" si="50"/>
        <v>0.32371123532024249</v>
      </c>
      <c r="X76" s="23">
        <f t="shared" si="58"/>
        <v>2.5381821430423424</v>
      </c>
      <c r="Y76" s="23">
        <f t="shared" si="51"/>
        <v>195128.46936856053</v>
      </c>
      <c r="Z76" s="23">
        <f t="shared" si="40"/>
        <v>384700.17773409316</v>
      </c>
      <c r="AA76" s="23">
        <f t="shared" si="52"/>
        <v>8.2864707510067461</v>
      </c>
      <c r="AB76" s="25"/>
      <c r="AC76" s="24"/>
      <c r="AD76" s="25"/>
      <c r="AE76" s="24"/>
      <c r="AF76" s="23">
        <f t="shared" si="53"/>
        <v>1.0283422989011113</v>
      </c>
    </row>
    <row r="77" spans="2:32" s="26" customFormat="1" ht="15" customHeight="1" x14ac:dyDescent="0.2">
      <c r="B77" s="5" t="str">
        <f t="shared" si="41"/>
        <v>RO</v>
      </c>
      <c r="C77" s="5" t="s">
        <v>47</v>
      </c>
      <c r="D77" s="42" t="s">
        <v>22</v>
      </c>
      <c r="E77" s="4" t="str">
        <f t="shared" si="42"/>
        <v>ROMale85-89</v>
      </c>
      <c r="F77" s="6">
        <f>VLOOKUP(E77,'Appendix 1a. Person-years 2020'!$E$3:$F$1682,2,FALSE)</f>
        <v>2308.8616999999999</v>
      </c>
      <c r="G77" s="17">
        <f>VLOOKUP(E77,'Appendix 2a. Deaths 2020'!$E$4:$G$1683,2,FALSE)</f>
        <v>359</v>
      </c>
      <c r="H77" s="17">
        <f>VLOOKUP(E77,'Appendix 2a. Deaths 2020'!$E$4:$G$1683,3,FALSE)</f>
        <v>63</v>
      </c>
      <c r="I77" s="18">
        <f t="shared" si="43"/>
        <v>0.15548787525905081</v>
      </c>
      <c r="J77" s="24">
        <v>5</v>
      </c>
      <c r="K77" s="5">
        <f>VLOOKUP(E77,'Appendix 3a. nax iIBGE 2020'!$E$5:$O$1935,11,FALSE)</f>
        <v>2.5</v>
      </c>
      <c r="L77" s="19">
        <f t="shared" si="44"/>
        <v>0.55982455129750341</v>
      </c>
      <c r="M77" s="20">
        <f t="shared" si="54"/>
        <v>23095.859551700232</v>
      </c>
      <c r="N77" s="20">
        <f t="shared" si="55"/>
        <v>12929.629210360741</v>
      </c>
      <c r="O77" s="20">
        <f t="shared" si="45"/>
        <v>83155.224732599308</v>
      </c>
      <c r="P77" s="20">
        <f t="shared" si="39"/>
        <v>121577.89613986325</v>
      </c>
      <c r="Q77" s="21">
        <f t="shared" si="46"/>
        <v>5.2640559173695332</v>
      </c>
      <c r="R77" s="22">
        <f t="shared" si="47"/>
        <v>0.82451253481894149</v>
      </c>
      <c r="S77" s="22">
        <f t="shared" si="48"/>
        <v>0.44017544870249659</v>
      </c>
      <c r="T77" s="22">
        <f t="shared" si="49"/>
        <v>0.50835256343641821</v>
      </c>
      <c r="U77" s="23">
        <f t="shared" si="56"/>
        <v>31396.768997255491</v>
      </c>
      <c r="V77" s="23">
        <f t="shared" si="57"/>
        <v>15436.140993879601</v>
      </c>
      <c r="W77" s="22">
        <f t="shared" si="50"/>
        <v>0.49164743656358179</v>
      </c>
      <c r="X77" s="23">
        <f>J77+R77*(L77/W77)*(K77-J77)</f>
        <v>2.6528792508791641</v>
      </c>
      <c r="Y77" s="23">
        <f t="shared" si="51"/>
        <v>120753.35817318791</v>
      </c>
      <c r="Z77" s="23">
        <f t="shared" si="40"/>
        <v>189571.70836553266</v>
      </c>
      <c r="AA77" s="23">
        <f t="shared" si="52"/>
        <v>6.0379368457341531</v>
      </c>
      <c r="AB77" s="25"/>
      <c r="AC77" s="24"/>
      <c r="AD77" s="25"/>
      <c r="AE77" s="24"/>
      <c r="AF77" s="23">
        <f t="shared" si="53"/>
        <v>0.77388092836461997</v>
      </c>
    </row>
    <row r="78" spans="2:32" s="26" customFormat="1" ht="15" customHeight="1" x14ac:dyDescent="0.2">
      <c r="B78" s="5" t="str">
        <f t="shared" si="41"/>
        <v>RO</v>
      </c>
      <c r="C78" s="5" t="s">
        <v>47</v>
      </c>
      <c r="D78" s="43" t="s">
        <v>5</v>
      </c>
      <c r="E78" s="4" t="str">
        <f t="shared" si="42"/>
        <v>ROMale90+</v>
      </c>
      <c r="F78" s="6">
        <f>VLOOKUP(E78,'Appendix 1a. Person-years 2020'!$E$3:$F$1682,2,FALSE)</f>
        <v>1224.539</v>
      </c>
      <c r="G78" s="17">
        <f>VLOOKUP(E78,'Appendix 2a. Deaths 2020'!$E$4:$G$1683,2,FALSE)</f>
        <v>324</v>
      </c>
      <c r="H78" s="17">
        <f>VLOOKUP(E78,'Appendix 2a. Deaths 2020'!$E$4:$G$1683,3,FALSE)</f>
        <v>40</v>
      </c>
      <c r="I78" s="18">
        <f t="shared" si="43"/>
        <v>0.26458936791723253</v>
      </c>
      <c r="J78" s="27"/>
      <c r="K78" s="28"/>
      <c r="L78" s="16">
        <v>1</v>
      </c>
      <c r="M78" s="20">
        <f t="shared" si="54"/>
        <v>10166.230341339491</v>
      </c>
      <c r="N78" s="20">
        <f t="shared" si="55"/>
        <v>10166.230341339491</v>
      </c>
      <c r="O78" s="38">
        <f>N78*Q78</f>
        <v>38422.671407263944</v>
      </c>
      <c r="P78" s="20">
        <f>O78</f>
        <v>38422.671407263944</v>
      </c>
      <c r="Q78" s="21">
        <f>1/I78</f>
        <v>3.7794413580246911</v>
      </c>
      <c r="R78" s="22">
        <f t="shared" si="47"/>
        <v>0.87654320987654322</v>
      </c>
      <c r="S78" s="22">
        <f t="shared" si="48"/>
        <v>0</v>
      </c>
      <c r="T78" s="22">
        <f t="shared" si="49"/>
        <v>0</v>
      </c>
      <c r="U78" s="23">
        <f t="shared" si="56"/>
        <v>15960.62800337589</v>
      </c>
      <c r="V78" s="23">
        <f>U78*(1-T78)</f>
        <v>15960.62800337589</v>
      </c>
      <c r="W78" s="22">
        <f t="shared" si="50"/>
        <v>1</v>
      </c>
      <c r="X78" s="23">
        <f>Q78/R78</f>
        <v>4.3117570422535207</v>
      </c>
      <c r="Y78" s="23">
        <f t="shared" si="51"/>
        <v>68818.350192344747</v>
      </c>
      <c r="Z78" s="23">
        <f>Y78</f>
        <v>68818.350192344747</v>
      </c>
      <c r="AA78" s="23">
        <f t="shared" si="52"/>
        <v>4.3117570422535207</v>
      </c>
      <c r="AB78" s="25"/>
      <c r="AC78" s="24"/>
      <c r="AD78" s="25"/>
      <c r="AE78" s="24"/>
      <c r="AF78" s="23">
        <f t="shared" si="53"/>
        <v>0.53231568422882969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907538.70700000017</v>
      </c>
      <c r="G79" s="30">
        <f>SUM(G59:G78)</f>
        <v>6271</v>
      </c>
      <c r="H79" s="30">
        <f>SUM(H59:H78)</f>
        <v>1149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51FF2-21E4-6845-84A1-48474F630FCE}">
  <sheetPr>
    <tabColor theme="9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AC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41</v>
      </c>
      <c r="C5" s="5" t="s">
        <v>3</v>
      </c>
      <c r="D5" s="40">
        <v>0</v>
      </c>
      <c r="E5" s="4" t="str">
        <f>_xlfn.CONCAT(B5,C5,D5)</f>
        <v>ACTotal0</v>
      </c>
      <c r="F5" s="6">
        <f>VLOOKUP(E5,'Appendix 1a. Person-years 2020'!$E$3:$F$1682,2,FALSE)</f>
        <v>16760.792099999999</v>
      </c>
      <c r="G5" s="17">
        <f>VLOOKUP(E5,'Appendix 2a. Deaths 2020'!$E$4:$G$1683,2,FALSE)</f>
        <v>245</v>
      </c>
      <c r="H5" s="17">
        <f>VLOOKUP(E5,'Appendix 2a. Deaths 2020'!$E$4:$G$1683,3,FALSE)</f>
        <v>3</v>
      </c>
      <c r="I5" s="18">
        <f>G5/F5</f>
        <v>1.4617447584711705E-2</v>
      </c>
      <c r="J5" s="16">
        <v>1</v>
      </c>
      <c r="K5" s="5">
        <f>VLOOKUP(E5,'Appendix 3a. nax iIBGE 2020'!$E$5:$O$1935,11,FALSE)</f>
        <v>0.09</v>
      </c>
      <c r="L5" s="19">
        <f>(J5*I5)/(1+(J5-K5)*I5)</f>
        <v>1.4425560548284587E-2</v>
      </c>
      <c r="M5" s="16">
        <v>100000</v>
      </c>
      <c r="N5" s="20">
        <f>M5*L5</f>
        <v>1442.5560548284586</v>
      </c>
      <c r="O5" s="20">
        <f>M6*J5+N5*K5</f>
        <v>98687.2739901061</v>
      </c>
      <c r="P5" s="20">
        <f t="shared" ref="P5:P23" si="0">P6+O5</f>
        <v>7329241.0016767224</v>
      </c>
      <c r="Q5" s="21">
        <f>P5/M5</f>
        <v>73.292410016767221</v>
      </c>
      <c r="R5" s="22">
        <f>(G5-H5)/G5</f>
        <v>0.98775510204081629</v>
      </c>
      <c r="S5" s="22">
        <f>1-L5</f>
        <v>0.98557443945171541</v>
      </c>
      <c r="T5" s="22">
        <f>S5^R5</f>
        <v>0.98574981433709297</v>
      </c>
      <c r="U5" s="16">
        <v>100000</v>
      </c>
      <c r="V5" s="23">
        <f>U5*(1-T5)</f>
        <v>1425.0185662907033</v>
      </c>
      <c r="W5" s="22">
        <f>V5/U5</f>
        <v>1.4250185662907033E-2</v>
      </c>
      <c r="X5" s="23">
        <f>J5+R5*(L5/W5)*(K5-J5)</f>
        <v>9.0080757874235529E-2</v>
      </c>
      <c r="Y5" s="23">
        <f>U6*J5+V5*X5</f>
        <v>98703.348186145624</v>
      </c>
      <c r="Z5" s="23">
        <f t="shared" ref="Z5:Z23" si="1">Z6+Y5</f>
        <v>7591697.034299138</v>
      </c>
      <c r="AA5" s="23">
        <f>Z5/U5</f>
        <v>75.916970342991377</v>
      </c>
      <c r="AB5" s="16"/>
      <c r="AC5" s="16"/>
      <c r="AD5" s="16"/>
      <c r="AE5" s="16"/>
      <c r="AF5" s="23">
        <f>AA5-Q5</f>
        <v>2.6245603262241559</v>
      </c>
    </row>
    <row r="6" spans="1:32" s="26" customFormat="1" ht="15" customHeight="1" x14ac:dyDescent="0.2">
      <c r="B6" s="5" t="s">
        <v>41</v>
      </c>
      <c r="C6" s="5" t="s">
        <v>3</v>
      </c>
      <c r="D6" s="41" t="s">
        <v>18</v>
      </c>
      <c r="E6" s="4" t="str">
        <f t="shared" ref="E6:E24" si="2">_xlfn.CONCAT(B6,C6,D6)</f>
        <v>ACTotal1-4</v>
      </c>
      <c r="F6" s="6">
        <f>VLOOKUP(E6,'Appendix 1a. Person-years 2020'!$E$3:$F$1682,2,FALSE)</f>
        <v>66234.751600000003</v>
      </c>
      <c r="G6" s="17">
        <f>VLOOKUP(E6,'Appendix 2a. Deaths 2020'!$E$4:$G$1683,2,FALSE)</f>
        <v>41</v>
      </c>
      <c r="H6" s="17">
        <f>VLOOKUP(E6,'Appendix 2a. Deaths 2020'!$E$4:$G$1683,3,FALSE)</f>
        <v>3</v>
      </c>
      <c r="I6" s="18">
        <f t="shared" ref="I6:I24" si="3">G6/F6</f>
        <v>6.1901039876474748E-4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2.4722157768743017E-3</v>
      </c>
      <c r="M6" s="20">
        <f>M5-N5</f>
        <v>98557.443945171544</v>
      </c>
      <c r="N6" s="20">
        <f>M6*L6</f>
        <v>243.65526784965772</v>
      </c>
      <c r="O6" s="20">
        <f t="shared" ref="O6:O23" si="5">M7*J6+N6*K6</f>
        <v>393620.63761106203</v>
      </c>
      <c r="P6" s="20">
        <f t="shared" si="0"/>
        <v>7230553.7276866166</v>
      </c>
      <c r="Q6" s="21">
        <f t="shared" ref="Q6:Q23" si="6">P6/M6</f>
        <v>73.363851965449143</v>
      </c>
      <c r="R6" s="22">
        <f t="shared" ref="R6:R24" si="7">(G6-H6)/G6</f>
        <v>0.92682926829268297</v>
      </c>
      <c r="S6" s="22">
        <f t="shared" ref="S6:S24" si="8">1-L6</f>
        <v>0.99752778422312571</v>
      </c>
      <c r="T6" s="22">
        <f t="shared" ref="T6:T24" si="9">S6^R6</f>
        <v>0.9977084706339342</v>
      </c>
      <c r="U6" s="23">
        <f>U5-V5</f>
        <v>98574.981433709298</v>
      </c>
      <c r="V6" s="23">
        <f>U6*(1-T6)</f>
        <v>225.88746471473618</v>
      </c>
      <c r="W6" s="22">
        <f t="shared" ref="W6:W24" si="10">V6/U6</f>
        <v>2.2915293660658032E-3</v>
      </c>
      <c r="X6" s="23">
        <f>J6+R6*(L6/W6)*(K6-J6)</f>
        <v>1.5002262970386053</v>
      </c>
      <c r="Y6" s="23">
        <f t="shared" ref="Y6:Y24" si="11">U7*J6+V6*X6</f>
        <v>393735.2581907147</v>
      </c>
      <c r="Z6" s="23">
        <f t="shared" si="1"/>
        <v>7492993.6861129925</v>
      </c>
      <c r="AA6" s="23">
        <f t="shared" ref="AA6:AA24" si="12">Z6/U6</f>
        <v>76.013138193203275</v>
      </c>
      <c r="AB6" s="25"/>
      <c r="AC6" s="24"/>
      <c r="AD6" s="25"/>
      <c r="AE6" s="24"/>
      <c r="AF6" s="23">
        <f t="shared" ref="AF6:AF24" si="13">AA6-Q6</f>
        <v>2.649286227754132</v>
      </c>
    </row>
    <row r="7" spans="1:32" s="26" customFormat="1" ht="15" customHeight="1" x14ac:dyDescent="0.2">
      <c r="B7" s="5" t="s">
        <v>41</v>
      </c>
      <c r="C7" s="5" t="s">
        <v>3</v>
      </c>
      <c r="D7" s="24" t="s">
        <v>70</v>
      </c>
      <c r="E7" s="4" t="str">
        <f t="shared" si="2"/>
        <v>ACTotal5-9</v>
      </c>
      <c r="F7" s="6">
        <f>VLOOKUP(E7,'Appendix 1a. Person-years 2020'!$E$3:$F$1682,2,FALSE)</f>
        <v>84839.330900000001</v>
      </c>
      <c r="G7" s="17">
        <f>VLOOKUP(E7,'Appendix 2a. Deaths 2020'!$E$4:$G$1683,2,FALSE)</f>
        <v>30</v>
      </c>
      <c r="H7" s="17">
        <f>VLOOKUP(E7,'Appendix 2a. Deaths 2020'!$E$4:$G$1683,3,FALSE)</f>
        <v>0</v>
      </c>
      <c r="I7" s="18">
        <f t="shared" si="3"/>
        <v>3.5360957803121947E-4</v>
      </c>
      <c r="J7" s="24">
        <v>5</v>
      </c>
      <c r="K7" s="5">
        <f>VLOOKUP(E7,'Appendix 3a. nax iIBGE 2020'!$E$5:$O$1935,11,FALSE)</f>
        <v>2.5</v>
      </c>
      <c r="L7" s="19">
        <f t="shared" si="4"/>
        <v>1.7664862739912373E-3</v>
      </c>
      <c r="M7" s="20">
        <f t="shared" ref="M7:M24" si="14">M6-N6</f>
        <v>98313.788677321892</v>
      </c>
      <c r="N7" s="20">
        <f t="shared" ref="N7:N24" si="15">M7*L7</f>
        <v>173.66995824256423</v>
      </c>
      <c r="O7" s="20">
        <f t="shared" si="5"/>
        <v>491134.76849100302</v>
      </c>
      <c r="P7" s="20">
        <f t="shared" si="0"/>
        <v>6836933.0900755543</v>
      </c>
      <c r="Q7" s="21">
        <f t="shared" si="6"/>
        <v>69.541955223750165</v>
      </c>
      <c r="R7" s="22">
        <f t="shared" si="7"/>
        <v>1</v>
      </c>
      <c r="S7" s="22">
        <f t="shared" si="8"/>
        <v>0.99823351372600877</v>
      </c>
      <c r="T7" s="22">
        <f t="shared" si="9"/>
        <v>0.99823351372600877</v>
      </c>
      <c r="U7" s="23">
        <f t="shared" ref="U7:U24" si="16">U6-V6</f>
        <v>98349.093968994566</v>
      </c>
      <c r="V7" s="23">
        <f t="shared" ref="V7:V23" si="17">U7*(1-T7)</f>
        <v>173.73232455570258</v>
      </c>
      <c r="W7" s="22">
        <f t="shared" si="10"/>
        <v>1.7664862739912301E-3</v>
      </c>
      <c r="X7" s="23">
        <f>J7+R7*(L7/W7)*(K7-J7)</f>
        <v>2.4999999999999902</v>
      </c>
      <c r="Y7" s="23">
        <f t="shared" si="11"/>
        <v>491311.13903358357</v>
      </c>
      <c r="Z7" s="23">
        <f t="shared" si="1"/>
        <v>7099258.4279222777</v>
      </c>
      <c r="AA7" s="23">
        <f t="shared" si="12"/>
        <v>72.184278892903507</v>
      </c>
      <c r="AB7" s="25"/>
      <c r="AC7" s="24"/>
      <c r="AD7" s="25"/>
      <c r="AE7" s="24"/>
      <c r="AF7" s="23">
        <f t="shared" si="13"/>
        <v>2.6423236691533418</v>
      </c>
    </row>
    <row r="8" spans="1:32" s="26" customFormat="1" ht="15" customHeight="1" x14ac:dyDescent="0.2">
      <c r="B8" s="5" t="s">
        <v>41</v>
      </c>
      <c r="C8" s="5" t="s">
        <v>3</v>
      </c>
      <c r="D8" s="24" t="s">
        <v>71</v>
      </c>
      <c r="E8" s="4" t="str">
        <f t="shared" si="2"/>
        <v>ACTotal10-14</v>
      </c>
      <c r="F8" s="6">
        <f>VLOOKUP(E8,'Appendix 1a. Person-years 2020'!$E$3:$F$1682,2,FALSE)</f>
        <v>89558.044299999994</v>
      </c>
      <c r="G8" s="17">
        <f>VLOOKUP(E8,'Appendix 2a. Deaths 2020'!$E$4:$G$1683,2,FALSE)</f>
        <v>33</v>
      </c>
      <c r="H8" s="17">
        <f>VLOOKUP(E8,'Appendix 2a. Deaths 2020'!$E$4:$G$1683,3,FALSE)</f>
        <v>0</v>
      </c>
      <c r="I8" s="18">
        <f t="shared" si="3"/>
        <v>3.6847611242444249E-4</v>
      </c>
      <c r="J8" s="24">
        <v>5</v>
      </c>
      <c r="K8" s="5">
        <f>VLOOKUP(E8,'Appendix 3a. nax iIBGE 2020'!$E$5:$O$1935,11,FALSE)</f>
        <v>2.5</v>
      </c>
      <c r="L8" s="19">
        <f t="shared" si="4"/>
        <v>1.8406849410440272E-3</v>
      </c>
      <c r="M8" s="20">
        <f t="shared" si="14"/>
        <v>98140.118719079328</v>
      </c>
      <c r="N8" s="20">
        <f t="shared" si="15"/>
        <v>180.64503863848236</v>
      </c>
      <c r="O8" s="20">
        <f t="shared" si="5"/>
        <v>490248.98099880043</v>
      </c>
      <c r="P8" s="20">
        <f t="shared" si="0"/>
        <v>6345798.3215845516</v>
      </c>
      <c r="Q8" s="21">
        <f t="shared" si="6"/>
        <v>64.660593490303881</v>
      </c>
      <c r="R8" s="22">
        <f t="shared" si="7"/>
        <v>1</v>
      </c>
      <c r="S8" s="22">
        <f t="shared" si="8"/>
        <v>0.99815931505895594</v>
      </c>
      <c r="T8" s="22">
        <f t="shared" si="9"/>
        <v>0.99815931505895594</v>
      </c>
      <c r="U8" s="23">
        <f t="shared" si="16"/>
        <v>98175.361644438861</v>
      </c>
      <c r="V8" s="23">
        <f t="shared" si="17"/>
        <v>180.70990976047295</v>
      </c>
      <c r="W8" s="22">
        <f t="shared" si="10"/>
        <v>1.8406849410440573E-3</v>
      </c>
      <c r="X8" s="23">
        <f>((-5/24)*V7+2.5*V8+(5/24)*V9)/V8</f>
        <v>3.0176891251840137</v>
      </c>
      <c r="Y8" s="23">
        <f t="shared" si="11"/>
        <v>490518.58500288916</v>
      </c>
      <c r="Z8" s="23">
        <f t="shared" si="1"/>
        <v>6607947.2888886938</v>
      </c>
      <c r="AA8" s="23">
        <f t="shared" si="12"/>
        <v>67.307593047842886</v>
      </c>
      <c r="AB8" s="25"/>
      <c r="AC8" s="24"/>
      <c r="AD8" s="25"/>
      <c r="AE8" s="24"/>
      <c r="AF8" s="23">
        <f t="shared" si="13"/>
        <v>2.6469995575390044</v>
      </c>
    </row>
    <row r="9" spans="1:32" s="26" customFormat="1" ht="15" customHeight="1" x14ac:dyDescent="0.2">
      <c r="B9" s="5" t="s">
        <v>41</v>
      </c>
      <c r="C9" s="5" t="s">
        <v>3</v>
      </c>
      <c r="D9" s="24" t="s">
        <v>72</v>
      </c>
      <c r="E9" s="4" t="str">
        <f t="shared" si="2"/>
        <v>ACTotal15-19</v>
      </c>
      <c r="F9" s="6">
        <f>VLOOKUP(E9,'Appendix 1a. Person-years 2020'!$E$3:$F$1682,2,FALSE)</f>
        <v>92541.765799999994</v>
      </c>
      <c r="G9" s="17">
        <f>VLOOKUP(E9,'Appendix 2a. Deaths 2020'!$E$4:$G$1683,2,FALSE)</f>
        <v>123</v>
      </c>
      <c r="H9" s="17">
        <f>VLOOKUP(E9,'Appendix 2a. Deaths 2020'!$E$4:$G$1683,3,FALSE)</f>
        <v>5</v>
      </c>
      <c r="I9" s="18">
        <f t="shared" si="3"/>
        <v>1.3291295982597298E-3</v>
      </c>
      <c r="J9" s="24">
        <v>5</v>
      </c>
      <c r="K9" s="5">
        <f>VLOOKUP(E9,'Appendix 3a. nax iIBGE 2020'!$E$5:$O$1935,11,FALSE)</f>
        <v>2.5</v>
      </c>
      <c r="L9" s="19">
        <f t="shared" si="4"/>
        <v>6.6236388053377586E-3</v>
      </c>
      <c r="M9" s="20">
        <f t="shared" si="14"/>
        <v>97959.473680440846</v>
      </c>
      <c r="N9" s="20">
        <f t="shared" si="15"/>
        <v>648.84817122023082</v>
      </c>
      <c r="O9" s="20">
        <f t="shared" si="5"/>
        <v>488175.24797415367</v>
      </c>
      <c r="P9" s="20">
        <f t="shared" si="0"/>
        <v>5855549.3405857515</v>
      </c>
      <c r="Q9" s="21">
        <f t="shared" si="6"/>
        <v>59.775222554660424</v>
      </c>
      <c r="R9" s="22">
        <f t="shared" si="7"/>
        <v>0.95934959349593496</v>
      </c>
      <c r="S9" s="22">
        <f t="shared" si="8"/>
        <v>0.99337636119466222</v>
      </c>
      <c r="T9" s="22">
        <f t="shared" si="9"/>
        <v>0.99364475736183444</v>
      </c>
      <c r="U9" s="23">
        <f t="shared" si="16"/>
        <v>97994.651734678395</v>
      </c>
      <c r="V9" s="23">
        <f t="shared" si="17"/>
        <v>622.77978901641268</v>
      </c>
      <c r="W9" s="22">
        <f t="shared" si="10"/>
        <v>6.3552426381655591E-3</v>
      </c>
      <c r="X9" s="23">
        <f t="shared" ref="X9:X22" si="18">((-5/24)*V8+2.5*V9+(5/24)*V10)/V9</f>
        <v>2.6772133906108766</v>
      </c>
      <c r="Y9" s="23">
        <f t="shared" si="11"/>
        <v>488526.67411886645</v>
      </c>
      <c r="Z9" s="23">
        <f t="shared" si="1"/>
        <v>6117428.7038858049</v>
      </c>
      <c r="AA9" s="23">
        <f t="shared" si="12"/>
        <v>62.426148729512413</v>
      </c>
      <c r="AB9" s="25"/>
      <c r="AC9" s="24"/>
      <c r="AD9" s="25"/>
      <c r="AE9" s="24"/>
      <c r="AF9" s="23">
        <f t="shared" si="13"/>
        <v>2.650926174851989</v>
      </c>
    </row>
    <row r="10" spans="1:32" s="26" customFormat="1" ht="15" customHeight="1" x14ac:dyDescent="0.2">
      <c r="B10" s="5" t="s">
        <v>41</v>
      </c>
      <c r="C10" s="5" t="s">
        <v>3</v>
      </c>
      <c r="D10" s="24" t="s">
        <v>73</v>
      </c>
      <c r="E10" s="4" t="str">
        <f t="shared" si="2"/>
        <v>ACTotal20-24</v>
      </c>
      <c r="F10" s="6">
        <f>VLOOKUP(E10,'Appendix 1a. Person-years 2020'!$E$3:$F$1682,2,FALSE)</f>
        <v>87394.823900000003</v>
      </c>
      <c r="G10" s="17">
        <f>VLOOKUP(E10,'Appendix 2a. Deaths 2020'!$E$4:$G$1683,2,FALSE)</f>
        <v>130</v>
      </c>
      <c r="H10" s="17">
        <f>VLOOKUP(E10,'Appendix 2a. Deaths 2020'!$E$4:$G$1683,3,FALSE)</f>
        <v>2</v>
      </c>
      <c r="I10" s="18">
        <f t="shared" si="3"/>
        <v>1.4875022821574677E-3</v>
      </c>
      <c r="J10" s="24">
        <v>5</v>
      </c>
      <c r="K10" s="5">
        <f>VLOOKUP(E10,'Appendix 3a. nax iIBGE 2020'!$E$5:$O$1935,11,FALSE)</f>
        <v>2.5</v>
      </c>
      <c r="L10" s="19">
        <f t="shared" si="4"/>
        <v>7.4099555961374877E-3</v>
      </c>
      <c r="M10" s="20">
        <f t="shared" si="14"/>
        <v>97310.625509220612</v>
      </c>
      <c r="N10" s="20">
        <f t="shared" si="15"/>
        <v>721.06741405568869</v>
      </c>
      <c r="O10" s="20">
        <f t="shared" si="5"/>
        <v>484750.45901096385</v>
      </c>
      <c r="P10" s="20">
        <f t="shared" si="0"/>
        <v>5367374.0926115979</v>
      </c>
      <c r="Q10" s="21">
        <f t="shared" si="6"/>
        <v>55.15712250871325</v>
      </c>
      <c r="R10" s="22">
        <f t="shared" si="7"/>
        <v>0.98461538461538467</v>
      </c>
      <c r="S10" s="22">
        <f t="shared" si="8"/>
        <v>0.99259004440386256</v>
      </c>
      <c r="T10" s="22">
        <f t="shared" si="9"/>
        <v>0.99270362680681068</v>
      </c>
      <c r="U10" s="23">
        <f t="shared" si="16"/>
        <v>97371.871945661987</v>
      </c>
      <c r="V10" s="23">
        <f t="shared" si="17"/>
        <v>710.46151623499134</v>
      </c>
      <c r="W10" s="22">
        <f t="shared" si="10"/>
        <v>7.2963731931893205E-3</v>
      </c>
      <c r="X10" s="23">
        <f t="shared" si="18"/>
        <v>2.5335730690606151</v>
      </c>
      <c r="Y10" s="23">
        <f t="shared" si="11"/>
        <v>485107.05831127189</v>
      </c>
      <c r="Z10" s="23">
        <f t="shared" si="1"/>
        <v>5628902.0297669386</v>
      </c>
      <c r="AA10" s="23">
        <f t="shared" si="12"/>
        <v>57.808296351826598</v>
      </c>
      <c r="AB10" s="25"/>
      <c r="AC10" s="24"/>
      <c r="AD10" s="25"/>
      <c r="AE10" s="24"/>
      <c r="AF10" s="23">
        <f t="shared" si="13"/>
        <v>2.651173843113348</v>
      </c>
    </row>
    <row r="11" spans="1:32" s="26" customFormat="1" ht="15" customHeight="1" x14ac:dyDescent="0.2">
      <c r="B11" s="5" t="s">
        <v>41</v>
      </c>
      <c r="C11" s="5" t="s">
        <v>3</v>
      </c>
      <c r="D11" s="24" t="s">
        <v>74</v>
      </c>
      <c r="E11" s="4" t="str">
        <f t="shared" si="2"/>
        <v>ACTotal25-29</v>
      </c>
      <c r="F11" s="6">
        <f>VLOOKUP(E11,'Appendix 1a. Person-years 2020'!$E$3:$F$1682,2,FALSE)</f>
        <v>76405.152700000006</v>
      </c>
      <c r="G11" s="17">
        <f>VLOOKUP(E11,'Appendix 2a. Deaths 2020'!$E$4:$G$1683,2,FALSE)</f>
        <v>126</v>
      </c>
      <c r="H11" s="17">
        <f>VLOOKUP(E11,'Appendix 2a. Deaths 2020'!$E$4:$G$1683,3,FALSE)</f>
        <v>9</v>
      </c>
      <c r="I11" s="18">
        <f t="shared" si="3"/>
        <v>1.6491034380198286E-3</v>
      </c>
      <c r="J11" s="24">
        <v>5</v>
      </c>
      <c r="K11" s="5">
        <f>VLOOKUP(E11,'Appendix 3a. nax iIBGE 2020'!$E$5:$O$1935,11,FALSE)</f>
        <v>2.5</v>
      </c>
      <c r="L11" s="19">
        <f t="shared" si="4"/>
        <v>8.211662487997106E-3</v>
      </c>
      <c r="M11" s="20">
        <f t="shared" si="14"/>
        <v>96589.558095164917</v>
      </c>
      <c r="N11" s="20">
        <f t="shared" si="15"/>
        <v>793.16085094228299</v>
      </c>
      <c r="O11" s="20">
        <f t="shared" si="5"/>
        <v>480964.88834846887</v>
      </c>
      <c r="P11" s="20">
        <f t="shared" si="0"/>
        <v>4882623.6336006336</v>
      </c>
      <c r="Q11" s="21">
        <f t="shared" si="6"/>
        <v>50.550222300323867</v>
      </c>
      <c r="R11" s="22">
        <f t="shared" si="7"/>
        <v>0.9285714285714286</v>
      </c>
      <c r="S11" s="22">
        <f t="shared" si="8"/>
        <v>0.9917883375120029</v>
      </c>
      <c r="T11" s="22">
        <f t="shared" si="9"/>
        <v>0.99237264200078956</v>
      </c>
      <c r="U11" s="23">
        <f t="shared" si="16"/>
        <v>96661.410429426993</v>
      </c>
      <c r="V11" s="23">
        <f t="shared" si="17"/>
        <v>737.27118205385318</v>
      </c>
      <c r="W11" s="22">
        <f t="shared" si="10"/>
        <v>7.6273579992104379E-3</v>
      </c>
      <c r="X11" s="23">
        <f t="shared" si="18"/>
        <v>2.5485484608949713</v>
      </c>
      <c r="Y11" s="23">
        <f t="shared" si="11"/>
        <v>481499.6675731513</v>
      </c>
      <c r="Z11" s="23">
        <f t="shared" si="1"/>
        <v>5143794.9714556672</v>
      </c>
      <c r="AA11" s="23">
        <f t="shared" si="12"/>
        <v>53.214565653489807</v>
      </c>
      <c r="AB11" s="25"/>
      <c r="AC11" s="24"/>
      <c r="AD11" s="25"/>
      <c r="AE11" s="24"/>
      <c r="AF11" s="23">
        <f t="shared" si="13"/>
        <v>2.6643433531659397</v>
      </c>
    </row>
    <row r="12" spans="1:32" s="26" customFormat="1" ht="15" customHeight="1" x14ac:dyDescent="0.2">
      <c r="B12" s="5" t="s">
        <v>41</v>
      </c>
      <c r="C12" s="5" t="s">
        <v>3</v>
      </c>
      <c r="D12" s="24" t="s">
        <v>75</v>
      </c>
      <c r="E12" s="4" t="str">
        <f t="shared" si="2"/>
        <v>ACTotal30-34</v>
      </c>
      <c r="F12" s="6">
        <f>VLOOKUP(E12,'Appendix 1a. Person-years 2020'!$E$3:$F$1682,2,FALSE)</f>
        <v>69804.771599999993</v>
      </c>
      <c r="G12" s="17">
        <f>VLOOKUP(E12,'Appendix 2a. Deaths 2020'!$E$4:$G$1683,2,FALSE)</f>
        <v>143</v>
      </c>
      <c r="H12" s="17">
        <f>VLOOKUP(E12,'Appendix 2a. Deaths 2020'!$E$4:$G$1683,3,FALSE)</f>
        <v>14</v>
      </c>
      <c r="I12" s="18">
        <f t="shared" si="3"/>
        <v>2.0485705593226238E-3</v>
      </c>
      <c r="J12" s="24">
        <v>5</v>
      </c>
      <c r="K12" s="5">
        <f>VLOOKUP(E12,'Appendix 3a. nax iIBGE 2020'!$E$5:$O$1935,11,FALSE)</f>
        <v>2.5</v>
      </c>
      <c r="L12" s="19">
        <f t="shared" si="4"/>
        <v>1.0190662070867159E-2</v>
      </c>
      <c r="M12" s="20">
        <f t="shared" si="14"/>
        <v>95796.397244222637</v>
      </c>
      <c r="N12" s="20">
        <f t="shared" si="15"/>
        <v>976.2287119224228</v>
      </c>
      <c r="O12" s="20">
        <f t="shared" si="5"/>
        <v>476541.41444130713</v>
      </c>
      <c r="P12" s="20">
        <f t="shared" si="0"/>
        <v>4401658.745252165</v>
      </c>
      <c r="Q12" s="21">
        <f t="shared" si="6"/>
        <v>45.948061428976374</v>
      </c>
      <c r="R12" s="22">
        <f t="shared" si="7"/>
        <v>0.90209790209790208</v>
      </c>
      <c r="S12" s="22">
        <f t="shared" si="8"/>
        <v>0.98980933792913284</v>
      </c>
      <c r="T12" s="22">
        <f t="shared" si="9"/>
        <v>0.99080242207350722</v>
      </c>
      <c r="U12" s="23">
        <f t="shared" si="16"/>
        <v>95924.139247373139</v>
      </c>
      <c r="V12" s="23">
        <f t="shared" si="17"/>
        <v>882.26974575945928</v>
      </c>
      <c r="W12" s="22">
        <f t="shared" si="10"/>
        <v>9.1975779264927837E-3</v>
      </c>
      <c r="X12" s="23">
        <f t="shared" si="18"/>
        <v>2.600303926829004</v>
      </c>
      <c r="Y12" s="23">
        <f t="shared" si="11"/>
        <v>477503.51699248911</v>
      </c>
      <c r="Z12" s="23">
        <f t="shared" si="1"/>
        <v>4662295.303882516</v>
      </c>
      <c r="AA12" s="23">
        <f t="shared" si="12"/>
        <v>48.603983736139618</v>
      </c>
      <c r="AB12" s="25"/>
      <c r="AC12" s="24"/>
      <c r="AD12" s="25"/>
      <c r="AE12" s="24"/>
      <c r="AF12" s="23">
        <f t="shared" si="13"/>
        <v>2.6559223071632445</v>
      </c>
    </row>
    <row r="13" spans="1:32" s="26" customFormat="1" ht="15" customHeight="1" x14ac:dyDescent="0.2">
      <c r="B13" s="5" t="s">
        <v>41</v>
      </c>
      <c r="C13" s="5" t="s">
        <v>3</v>
      </c>
      <c r="D13" s="24" t="s">
        <v>76</v>
      </c>
      <c r="E13" s="4" t="str">
        <f t="shared" si="2"/>
        <v>ACTotal35-39</v>
      </c>
      <c r="F13" s="6">
        <f>VLOOKUP(E13,'Appendix 1a. Person-years 2020'!$E$3:$F$1682,2,FALSE)</f>
        <v>66656.641000000003</v>
      </c>
      <c r="G13" s="17">
        <f>VLOOKUP(E13,'Appendix 2a. Deaths 2020'!$E$4:$G$1683,2,FALSE)</f>
        <v>188</v>
      </c>
      <c r="H13" s="17">
        <f>VLOOKUP(E13,'Appendix 2a. Deaths 2020'!$E$4:$G$1683,3,FALSE)</f>
        <v>24</v>
      </c>
      <c r="I13" s="18">
        <f t="shared" si="3"/>
        <v>2.8204241494857204E-3</v>
      </c>
      <c r="J13" s="24">
        <v>5</v>
      </c>
      <c r="K13" s="5">
        <f>VLOOKUP(E13,'Appendix 3a. nax iIBGE 2020'!$E$5:$O$1935,11,FALSE)</f>
        <v>2.5</v>
      </c>
      <c r="L13" s="19">
        <f t="shared" si="4"/>
        <v>1.4003382055121751E-2</v>
      </c>
      <c r="M13" s="20">
        <f t="shared" si="14"/>
        <v>94820.168532300217</v>
      </c>
      <c r="N13" s="20">
        <f t="shared" si="15"/>
        <v>1327.8030464888329</v>
      </c>
      <c r="O13" s="20">
        <f t="shared" si="5"/>
        <v>470781.335045279</v>
      </c>
      <c r="P13" s="20">
        <f t="shared" si="0"/>
        <v>3925117.3308108579</v>
      </c>
      <c r="Q13" s="21">
        <f t="shared" si="6"/>
        <v>41.395384458463369</v>
      </c>
      <c r="R13" s="22">
        <f t="shared" si="7"/>
        <v>0.87234042553191493</v>
      </c>
      <c r="S13" s="22">
        <f t="shared" si="8"/>
        <v>0.98599661794487825</v>
      </c>
      <c r="T13" s="22">
        <f t="shared" si="9"/>
        <v>0.98777330702506638</v>
      </c>
      <c r="U13" s="23">
        <f t="shared" si="16"/>
        <v>95041.869501613677</v>
      </c>
      <c r="V13" s="23">
        <f t="shared" si="17"/>
        <v>1162.0477581599375</v>
      </c>
      <c r="W13" s="22">
        <f t="shared" si="10"/>
        <v>1.2226692974933617E-2</v>
      </c>
      <c r="X13" s="23">
        <f t="shared" si="18"/>
        <v>2.5579731330169619</v>
      </c>
      <c r="Y13" s="23">
        <f t="shared" si="11"/>
        <v>472371.5956619244</v>
      </c>
      <c r="Z13" s="23">
        <f t="shared" si="1"/>
        <v>4184791.7868900266</v>
      </c>
      <c r="AA13" s="23">
        <f t="shared" si="12"/>
        <v>44.03103399411745</v>
      </c>
      <c r="AB13" s="25"/>
      <c r="AC13" s="24"/>
      <c r="AD13" s="25"/>
      <c r="AE13" s="24"/>
      <c r="AF13" s="23">
        <f t="shared" si="13"/>
        <v>2.6356495356540819</v>
      </c>
    </row>
    <row r="14" spans="1:32" s="26" customFormat="1" ht="15" customHeight="1" x14ac:dyDescent="0.2">
      <c r="B14" s="5" t="s">
        <v>41</v>
      </c>
      <c r="C14" s="5" t="s">
        <v>3</v>
      </c>
      <c r="D14" s="24" t="s">
        <v>77</v>
      </c>
      <c r="E14" s="4" t="str">
        <f t="shared" si="2"/>
        <v>ACTotal40-44</v>
      </c>
      <c r="F14" s="6">
        <f>VLOOKUP(E14,'Appendix 1a. Person-years 2020'!$E$3:$F$1682,2,FALSE)</f>
        <v>58026.002500000002</v>
      </c>
      <c r="G14" s="17">
        <f>VLOOKUP(E14,'Appendix 2a. Deaths 2020'!$E$4:$G$1683,2,FALSE)</f>
        <v>176</v>
      </c>
      <c r="H14" s="17">
        <f>VLOOKUP(E14,'Appendix 2a. Deaths 2020'!$E$4:$G$1683,3,FALSE)</f>
        <v>26</v>
      </c>
      <c r="I14" s="18">
        <f t="shared" si="3"/>
        <v>3.0331229520765279E-3</v>
      </c>
      <c r="J14" s="24">
        <v>5</v>
      </c>
      <c r="K14" s="5">
        <f>VLOOKUP(E14,'Appendix 3a. nax iIBGE 2020'!$E$5:$O$1935,11,FALSE)</f>
        <v>2.5</v>
      </c>
      <c r="L14" s="19">
        <f t="shared" si="4"/>
        <v>1.5051482269546305E-2</v>
      </c>
      <c r="M14" s="20">
        <f t="shared" si="14"/>
        <v>93492.365485811388</v>
      </c>
      <c r="N14" s="20">
        <f t="shared" si="15"/>
        <v>1407.1986814476331</v>
      </c>
      <c r="O14" s="20">
        <f t="shared" si="5"/>
        <v>463943.83072543779</v>
      </c>
      <c r="P14" s="20">
        <f t="shared" si="0"/>
        <v>3454335.9957655789</v>
      </c>
      <c r="Q14" s="21">
        <f t="shared" si="6"/>
        <v>36.947786889506148</v>
      </c>
      <c r="R14" s="22">
        <f t="shared" si="7"/>
        <v>0.85227272727272729</v>
      </c>
      <c r="S14" s="22">
        <f t="shared" si="8"/>
        <v>0.98494851773045367</v>
      </c>
      <c r="T14" s="22">
        <f t="shared" si="9"/>
        <v>0.98715768777786694</v>
      </c>
      <c r="U14" s="23">
        <f t="shared" si="16"/>
        <v>93879.821743453736</v>
      </c>
      <c r="V14" s="23">
        <f t="shared" si="17"/>
        <v>1205.6339821876286</v>
      </c>
      <c r="W14" s="22">
        <f t="shared" si="10"/>
        <v>1.2842312222133057E-2</v>
      </c>
      <c r="X14" s="23">
        <f t="shared" si="18"/>
        <v>2.6189860834995802</v>
      </c>
      <c r="Y14" s="23">
        <f t="shared" si="11"/>
        <v>466528.47742747411</v>
      </c>
      <c r="Z14" s="23">
        <f t="shared" si="1"/>
        <v>3712420.1912281024</v>
      </c>
      <c r="AA14" s="23">
        <f t="shared" si="12"/>
        <v>39.544389010165226</v>
      </c>
      <c r="AB14" s="25"/>
      <c r="AC14" s="24"/>
      <c r="AD14" s="25"/>
      <c r="AE14" s="24"/>
      <c r="AF14" s="23">
        <f t="shared" si="13"/>
        <v>2.5966021206590781</v>
      </c>
    </row>
    <row r="15" spans="1:32" s="26" customFormat="1" ht="15" customHeight="1" x14ac:dyDescent="0.2">
      <c r="B15" s="5" t="s">
        <v>41</v>
      </c>
      <c r="C15" s="5" t="s">
        <v>3</v>
      </c>
      <c r="D15" s="24" t="s">
        <v>78</v>
      </c>
      <c r="E15" s="4" t="str">
        <f t="shared" si="2"/>
        <v>ACTotal45-49</v>
      </c>
      <c r="F15" s="6">
        <f>VLOOKUP(E15,'Appendix 1a. Person-years 2020'!$E$3:$F$1682,2,FALSE)</f>
        <v>46603.237399999998</v>
      </c>
      <c r="G15" s="17">
        <f>VLOOKUP(E15,'Appendix 2a. Deaths 2020'!$E$4:$G$1683,2,FALSE)</f>
        <v>223</v>
      </c>
      <c r="H15" s="17">
        <f>VLOOKUP(E15,'Appendix 2a. Deaths 2020'!$E$4:$G$1683,3,FALSE)</f>
        <v>35</v>
      </c>
      <c r="I15" s="18">
        <f t="shared" si="3"/>
        <v>4.785075296078036E-3</v>
      </c>
      <c r="J15" s="24">
        <v>5</v>
      </c>
      <c r="K15" s="5">
        <f>VLOOKUP(E15,'Appendix 3a. nax iIBGE 2020'!$E$5:$O$1935,11,FALSE)</f>
        <v>2.5</v>
      </c>
      <c r="L15" s="19">
        <f t="shared" si="4"/>
        <v>2.3642548048877624E-2</v>
      </c>
      <c r="M15" s="20">
        <f t="shared" si="14"/>
        <v>92085.166804363747</v>
      </c>
      <c r="N15" s="20">
        <f t="shared" si="15"/>
        <v>2177.1279807610808</v>
      </c>
      <c r="O15" s="20">
        <f t="shared" si="5"/>
        <v>454983.01406991604</v>
      </c>
      <c r="P15" s="20">
        <f t="shared" si="0"/>
        <v>2990392.165040141</v>
      </c>
      <c r="Q15" s="21">
        <f t="shared" si="6"/>
        <v>32.474200447432231</v>
      </c>
      <c r="R15" s="22">
        <f t="shared" si="7"/>
        <v>0.84304932735426008</v>
      </c>
      <c r="S15" s="22">
        <f t="shared" si="8"/>
        <v>0.97635745195112233</v>
      </c>
      <c r="T15" s="22">
        <f t="shared" si="9"/>
        <v>0.98003084355953685</v>
      </c>
      <c r="U15" s="23">
        <f t="shared" si="16"/>
        <v>92674.187761266105</v>
      </c>
      <c r="V15" s="23">
        <f t="shared" si="17"/>
        <v>1850.6253533975787</v>
      </c>
      <c r="W15" s="22">
        <f t="shared" si="10"/>
        <v>1.9969156440463154E-2</v>
      </c>
      <c r="X15" s="23">
        <f t="shared" si="18"/>
        <v>2.6241851199011199</v>
      </c>
      <c r="Y15" s="23">
        <f t="shared" si="11"/>
        <v>458974.19555424026</v>
      </c>
      <c r="Z15" s="23">
        <f t="shared" si="1"/>
        <v>3245891.7138006282</v>
      </c>
      <c r="AA15" s="23">
        <f t="shared" si="12"/>
        <v>35.024765711054592</v>
      </c>
      <c r="AB15" s="25"/>
      <c r="AC15" s="24"/>
      <c r="AD15" s="25"/>
      <c r="AE15" s="24"/>
      <c r="AF15" s="23">
        <f t="shared" si="13"/>
        <v>2.5505652636223601</v>
      </c>
    </row>
    <row r="16" spans="1:32" s="26" customFormat="1" ht="15" customHeight="1" x14ac:dyDescent="0.2">
      <c r="B16" s="5" t="s">
        <v>41</v>
      </c>
      <c r="C16" s="5" t="s">
        <v>3</v>
      </c>
      <c r="D16" s="24" t="s">
        <v>79</v>
      </c>
      <c r="E16" s="4" t="str">
        <f t="shared" si="2"/>
        <v>ACTotal50-54</v>
      </c>
      <c r="F16" s="6">
        <f>VLOOKUP(E16,'Appendix 1a. Person-years 2020'!$E$3:$F$1682,2,FALSE)</f>
        <v>38451.345800000003</v>
      </c>
      <c r="G16" s="17">
        <f>VLOOKUP(E16,'Appendix 2a. Deaths 2020'!$E$4:$G$1683,2,FALSE)</f>
        <v>249</v>
      </c>
      <c r="H16" s="17">
        <f>VLOOKUP(E16,'Appendix 2a. Deaths 2020'!$E$4:$G$1683,3,FALSE)</f>
        <v>51</v>
      </c>
      <c r="I16" s="18">
        <f t="shared" si="3"/>
        <v>6.4757161243495405E-3</v>
      </c>
      <c r="J16" s="24">
        <v>5</v>
      </c>
      <c r="K16" s="5">
        <f>VLOOKUP(E16,'Appendix 3a. nax iIBGE 2020'!$E$5:$O$1935,11,FALSE)</f>
        <v>2.5</v>
      </c>
      <c r="L16" s="19">
        <f t="shared" si="4"/>
        <v>3.1862745386582854E-2</v>
      </c>
      <c r="M16" s="20">
        <f t="shared" si="14"/>
        <v>89908.038823602663</v>
      </c>
      <c r="N16" s="20">
        <f t="shared" si="15"/>
        <v>2864.7169492434577</v>
      </c>
      <c r="O16" s="20">
        <f t="shared" si="5"/>
        <v>442378.40174490464</v>
      </c>
      <c r="P16" s="20">
        <f t="shared" si="0"/>
        <v>2535409.1509702248</v>
      </c>
      <c r="Q16" s="21">
        <f t="shared" si="6"/>
        <v>28.200027318409585</v>
      </c>
      <c r="R16" s="22">
        <f t="shared" si="7"/>
        <v>0.79518072289156627</v>
      </c>
      <c r="S16" s="22">
        <f t="shared" si="8"/>
        <v>0.96813725461341715</v>
      </c>
      <c r="T16" s="22">
        <f t="shared" si="9"/>
        <v>0.97457960740895233</v>
      </c>
      <c r="U16" s="23">
        <f t="shared" si="16"/>
        <v>90823.562407868521</v>
      </c>
      <c r="V16" s="23">
        <f t="shared" si="17"/>
        <v>2308.7706129255366</v>
      </c>
      <c r="W16" s="22">
        <f t="shared" si="10"/>
        <v>2.5420392591047669E-2</v>
      </c>
      <c r="X16" s="23">
        <f t="shared" si="18"/>
        <v>2.6390357732022465</v>
      </c>
      <c r="Y16" s="23">
        <f t="shared" si="11"/>
        <v>448666.88721434347</v>
      </c>
      <c r="Z16" s="23">
        <f t="shared" si="1"/>
        <v>2786917.5182463881</v>
      </c>
      <c r="AA16" s="23">
        <f t="shared" si="12"/>
        <v>30.684961527174615</v>
      </c>
      <c r="AB16" s="25"/>
      <c r="AC16" s="24"/>
      <c r="AD16" s="25"/>
      <c r="AE16" s="24"/>
      <c r="AF16" s="23">
        <f t="shared" si="13"/>
        <v>2.4849342087650292</v>
      </c>
    </row>
    <row r="17" spans="2:32" s="26" customFormat="1" ht="15" customHeight="1" x14ac:dyDescent="0.2">
      <c r="B17" s="5" t="s">
        <v>41</v>
      </c>
      <c r="C17" s="5" t="s">
        <v>3</v>
      </c>
      <c r="D17" s="24" t="s">
        <v>80</v>
      </c>
      <c r="E17" s="4" t="str">
        <f t="shared" si="2"/>
        <v>ACTotal55-59</v>
      </c>
      <c r="F17" s="6">
        <f>VLOOKUP(E17,'Appendix 1a. Person-years 2020'!$E$3:$F$1682,2,FALSE)</f>
        <v>29569.613000000001</v>
      </c>
      <c r="G17" s="17">
        <f>VLOOKUP(E17,'Appendix 2a. Deaths 2020'!$E$4:$G$1683,2,FALSE)</f>
        <v>290</v>
      </c>
      <c r="H17" s="17">
        <f>VLOOKUP(E17,'Appendix 2a. Deaths 2020'!$E$4:$G$1683,3,FALSE)</f>
        <v>59</v>
      </c>
      <c r="I17" s="18">
        <f t="shared" si="3"/>
        <v>9.8073654193580415E-3</v>
      </c>
      <c r="J17" s="24">
        <v>5</v>
      </c>
      <c r="K17" s="5">
        <f>VLOOKUP(E17,'Appendix 3a. nax iIBGE 2020'!$E$5:$O$1935,11,FALSE)</f>
        <v>2.5</v>
      </c>
      <c r="L17" s="19">
        <f t="shared" si="4"/>
        <v>4.7863295035325257E-2</v>
      </c>
      <c r="M17" s="20">
        <f t="shared" si="14"/>
        <v>87043.321874359201</v>
      </c>
      <c r="N17" s="20">
        <f t="shared" si="15"/>
        <v>4166.1801957272346</v>
      </c>
      <c r="O17" s="20">
        <f t="shared" si="5"/>
        <v>424801.1588824779</v>
      </c>
      <c r="P17" s="20">
        <f t="shared" si="0"/>
        <v>2093030.7492253203</v>
      </c>
      <c r="Q17" s="21">
        <f t="shared" si="6"/>
        <v>24.045851010218339</v>
      </c>
      <c r="R17" s="22">
        <f t="shared" si="7"/>
        <v>0.79655172413793107</v>
      </c>
      <c r="S17" s="22">
        <f t="shared" si="8"/>
        <v>0.95213670496467473</v>
      </c>
      <c r="T17" s="22">
        <f t="shared" si="9"/>
        <v>0.9616851208737518</v>
      </c>
      <c r="U17" s="23">
        <f t="shared" si="16"/>
        <v>88514.791794942983</v>
      </c>
      <c r="V17" s="23">
        <f t="shared" si="17"/>
        <v>3391.4335485082665</v>
      </c>
      <c r="W17" s="22">
        <f t="shared" si="10"/>
        <v>3.8314879126248202E-2</v>
      </c>
      <c r="X17" s="23">
        <f t="shared" si="18"/>
        <v>2.6985479320716919</v>
      </c>
      <c r="Y17" s="23">
        <f t="shared" si="11"/>
        <v>434768.7372212591</v>
      </c>
      <c r="Z17" s="23">
        <f t="shared" si="1"/>
        <v>2338250.6310320445</v>
      </c>
      <c r="AA17" s="23">
        <f t="shared" si="12"/>
        <v>26.416495860363455</v>
      </c>
      <c r="AB17" s="25"/>
      <c r="AC17" s="24"/>
      <c r="AD17" s="25"/>
      <c r="AE17" s="24"/>
      <c r="AF17" s="23">
        <f t="shared" si="13"/>
        <v>2.3706448501451156</v>
      </c>
    </row>
    <row r="18" spans="2:32" s="26" customFormat="1" ht="15" customHeight="1" x14ac:dyDescent="0.2">
      <c r="B18" s="5" t="s">
        <v>41</v>
      </c>
      <c r="C18" s="5" t="s">
        <v>3</v>
      </c>
      <c r="D18" s="24" t="s">
        <v>81</v>
      </c>
      <c r="E18" s="4" t="str">
        <f t="shared" si="2"/>
        <v>ACTotal60-64</v>
      </c>
      <c r="F18" s="6">
        <f>VLOOKUP(E18,'Appendix 1a. Person-years 2020'!$E$3:$F$1682,2,FALSE)</f>
        <v>23340.5834</v>
      </c>
      <c r="G18" s="17">
        <f>VLOOKUP(E18,'Appendix 2a. Deaths 2020'!$E$4:$G$1683,2,FALSE)</f>
        <v>409</v>
      </c>
      <c r="H18" s="17">
        <f>VLOOKUP(E18,'Appendix 2a. Deaths 2020'!$E$4:$G$1683,3,FALSE)</f>
        <v>95</v>
      </c>
      <c r="I18" s="18">
        <f t="shared" si="3"/>
        <v>1.7523126692711544E-2</v>
      </c>
      <c r="J18" s="24">
        <v>5</v>
      </c>
      <c r="K18" s="5">
        <f>VLOOKUP(E18,'Appendix 3a. nax iIBGE 2020'!$E$5:$O$1935,11,FALSE)</f>
        <v>2.5</v>
      </c>
      <c r="L18" s="19">
        <f t="shared" si="4"/>
        <v>8.3938472254296015E-2</v>
      </c>
      <c r="M18" s="20">
        <f t="shared" si="14"/>
        <v>82877.141678631961</v>
      </c>
      <c r="N18" s="20">
        <f t="shared" si="15"/>
        <v>6956.5806573072086</v>
      </c>
      <c r="O18" s="20">
        <f t="shared" si="5"/>
        <v>396994.25674989179</v>
      </c>
      <c r="P18" s="20">
        <f t="shared" si="0"/>
        <v>1668229.5903428425</v>
      </c>
      <c r="Q18" s="21">
        <f t="shared" si="6"/>
        <v>20.128946975652742</v>
      </c>
      <c r="R18" s="22">
        <f t="shared" si="7"/>
        <v>0.76772616136919314</v>
      </c>
      <c r="S18" s="22">
        <f t="shared" si="8"/>
        <v>0.91606152774570404</v>
      </c>
      <c r="T18" s="22">
        <f t="shared" si="9"/>
        <v>0.93490730520292864</v>
      </c>
      <c r="U18" s="23">
        <f t="shared" si="16"/>
        <v>85123.358246434713</v>
      </c>
      <c r="V18" s="23">
        <f t="shared" si="17"/>
        <v>5540.9087784369422</v>
      </c>
      <c r="W18" s="22">
        <f t="shared" si="10"/>
        <v>6.509269479707136E-2</v>
      </c>
      <c r="X18" s="23">
        <f t="shared" si="18"/>
        <v>2.6462076556322565</v>
      </c>
      <c r="Y18" s="23">
        <f t="shared" si="11"/>
        <v>412574.64256864862</v>
      </c>
      <c r="Z18" s="23">
        <f t="shared" si="1"/>
        <v>1903481.8938107856</v>
      </c>
      <c r="AA18" s="23">
        <f t="shared" si="12"/>
        <v>22.361452050565809</v>
      </c>
      <c r="AB18" s="25"/>
      <c r="AC18" s="24"/>
      <c r="AD18" s="25"/>
      <c r="AE18" s="24"/>
      <c r="AF18" s="23">
        <f t="shared" si="13"/>
        <v>2.2325050749130675</v>
      </c>
    </row>
    <row r="19" spans="2:32" s="26" customFormat="1" ht="15" customHeight="1" x14ac:dyDescent="0.2">
      <c r="B19" s="5" t="s">
        <v>41</v>
      </c>
      <c r="C19" s="5" t="s">
        <v>3</v>
      </c>
      <c r="D19" s="24" t="s">
        <v>82</v>
      </c>
      <c r="E19" s="4" t="str">
        <f t="shared" si="2"/>
        <v>ACTotal65-69</v>
      </c>
      <c r="F19" s="6">
        <f>VLOOKUP(E19,'Appendix 1a. Person-years 2020'!$E$3:$F$1682,2,FALSE)</f>
        <v>17585.834500000001</v>
      </c>
      <c r="G19" s="17">
        <f>VLOOKUP(E19,'Appendix 2a. Deaths 2020'!$E$4:$G$1683,2,FALSE)</f>
        <v>431</v>
      </c>
      <c r="H19" s="17">
        <f>VLOOKUP(E19,'Appendix 2a. Deaths 2020'!$E$4:$G$1683,3,FALSE)</f>
        <v>94</v>
      </c>
      <c r="I19" s="18">
        <f t="shared" si="3"/>
        <v>2.4508362113836564E-2</v>
      </c>
      <c r="J19" s="24">
        <v>5</v>
      </c>
      <c r="K19" s="5">
        <f>VLOOKUP(E19,'Appendix 3a. nax iIBGE 2020'!$E$5:$O$1935,11,FALSE)</f>
        <v>2.5</v>
      </c>
      <c r="L19" s="19">
        <f t="shared" si="4"/>
        <v>0.11546704046910801</v>
      </c>
      <c r="M19" s="20">
        <f t="shared" si="14"/>
        <v>75920.561021324756</v>
      </c>
      <c r="N19" s="20">
        <f t="shared" si="15"/>
        <v>8766.322491886689</v>
      </c>
      <c r="O19" s="20">
        <f t="shared" si="5"/>
        <v>357686.99887690705</v>
      </c>
      <c r="P19" s="20">
        <f t="shared" si="0"/>
        <v>1271235.3335929508</v>
      </c>
      <c r="Q19" s="21">
        <f t="shared" si="6"/>
        <v>16.744282661924522</v>
      </c>
      <c r="R19" s="22">
        <f t="shared" si="7"/>
        <v>0.78190255220417637</v>
      </c>
      <c r="S19" s="22">
        <f t="shared" si="8"/>
        <v>0.88453295953089195</v>
      </c>
      <c r="T19" s="22">
        <f t="shared" si="9"/>
        <v>0.90852222627603896</v>
      </c>
      <c r="U19" s="23">
        <f t="shared" si="16"/>
        <v>79582.449467997765</v>
      </c>
      <c r="V19" s="23">
        <f t="shared" si="17"/>
        <v>7280.0253048320637</v>
      </c>
      <c r="W19" s="22">
        <f t="shared" si="10"/>
        <v>9.1477773723961042E-2</v>
      </c>
      <c r="X19" s="23">
        <f t="shared" si="18"/>
        <v>2.5997405771617044</v>
      </c>
      <c r="Y19" s="23">
        <f t="shared" si="11"/>
        <v>380438.29800356447</v>
      </c>
      <c r="Z19" s="23">
        <f t="shared" si="1"/>
        <v>1490907.251242137</v>
      </c>
      <c r="AA19" s="23">
        <f t="shared" si="12"/>
        <v>18.734121168784466</v>
      </c>
      <c r="AB19" s="25"/>
      <c r="AC19" s="24"/>
      <c r="AD19" s="25"/>
      <c r="AE19" s="24"/>
      <c r="AF19" s="23">
        <f t="shared" si="13"/>
        <v>1.9898385068599431</v>
      </c>
    </row>
    <row r="20" spans="2:32" s="26" customFormat="1" ht="15" customHeight="1" x14ac:dyDescent="0.2">
      <c r="B20" s="5" t="s">
        <v>41</v>
      </c>
      <c r="C20" s="5" t="s">
        <v>3</v>
      </c>
      <c r="D20" s="42" t="s">
        <v>19</v>
      </c>
      <c r="E20" s="4" t="str">
        <f t="shared" si="2"/>
        <v>ACTotal70-74</v>
      </c>
      <c r="F20" s="6">
        <f>VLOOKUP(E20,'Appendix 1a. Person-years 2020'!$E$3:$F$1682,2,FALSE)</f>
        <v>12366.8379</v>
      </c>
      <c r="G20" s="17">
        <f>VLOOKUP(E20,'Appendix 2a. Deaths 2020'!$E$4:$G$1683,2,FALSE)</f>
        <v>427</v>
      </c>
      <c r="H20" s="17">
        <f>VLOOKUP(E20,'Appendix 2a. Deaths 2020'!$E$4:$G$1683,3,FALSE)</f>
        <v>98</v>
      </c>
      <c r="I20" s="18">
        <f t="shared" si="3"/>
        <v>3.4527823802073122E-2</v>
      </c>
      <c r="J20" s="24">
        <v>5</v>
      </c>
      <c r="K20" s="5">
        <f>VLOOKUP(E20,'Appendix 3a. nax iIBGE 2020'!$E$5:$O$1935,11,FALSE)</f>
        <v>2.5</v>
      </c>
      <c r="L20" s="19">
        <f t="shared" si="4"/>
        <v>0.15892111809991022</v>
      </c>
      <c r="M20" s="20">
        <f t="shared" si="14"/>
        <v>67154.238529438066</v>
      </c>
      <c r="N20" s="20">
        <f t="shared" si="15"/>
        <v>10672.226672246368</v>
      </c>
      <c r="O20" s="20">
        <f t="shared" si="5"/>
        <v>309090.62596657441</v>
      </c>
      <c r="P20" s="20">
        <f t="shared" si="0"/>
        <v>913548.33471604378</v>
      </c>
      <c r="Q20" s="21">
        <f t="shared" si="6"/>
        <v>13.603733058719387</v>
      </c>
      <c r="R20" s="22">
        <f t="shared" si="7"/>
        <v>0.77049180327868849</v>
      </c>
      <c r="S20" s="22">
        <f t="shared" si="8"/>
        <v>0.84107888190008984</v>
      </c>
      <c r="T20" s="22">
        <f t="shared" si="9"/>
        <v>0.87515970970468504</v>
      </c>
      <c r="U20" s="23">
        <f t="shared" si="16"/>
        <v>72302.424163165706</v>
      </c>
      <c r="V20" s="23">
        <f t="shared" si="17"/>
        <v>9026.2556215846016</v>
      </c>
      <c r="W20" s="22">
        <f t="shared" si="10"/>
        <v>0.12484029029531496</v>
      </c>
      <c r="X20" s="23">
        <f t="shared" si="18"/>
        <v>2.6195932998136602</v>
      </c>
      <c r="Y20" s="23">
        <f t="shared" si="11"/>
        <v>340025.96145661396</v>
      </c>
      <c r="Z20" s="23">
        <f t="shared" si="1"/>
        <v>1110468.9532385725</v>
      </c>
      <c r="AA20" s="23">
        <f t="shared" si="12"/>
        <v>15.35866834468184</v>
      </c>
      <c r="AB20" s="25"/>
      <c r="AC20" s="24"/>
      <c r="AD20" s="25"/>
      <c r="AE20" s="24"/>
      <c r="AF20" s="23">
        <f t="shared" si="13"/>
        <v>1.7549352859624534</v>
      </c>
    </row>
    <row r="21" spans="2:32" s="26" customFormat="1" ht="15" customHeight="1" x14ac:dyDescent="0.2">
      <c r="B21" s="5" t="s">
        <v>41</v>
      </c>
      <c r="C21" s="5" t="s">
        <v>3</v>
      </c>
      <c r="D21" s="42" t="s">
        <v>20</v>
      </c>
      <c r="E21" s="4" t="str">
        <f t="shared" si="2"/>
        <v>ACTotal75-79</v>
      </c>
      <c r="F21" s="6">
        <f>VLOOKUP(E21,'Appendix 1a. Person-years 2020'!$E$3:$F$1682,2,FALSE)</f>
        <v>8464.3140000000003</v>
      </c>
      <c r="G21" s="17">
        <f>VLOOKUP(E21,'Appendix 2a. Deaths 2020'!$E$4:$G$1683,2,FALSE)</f>
        <v>459</v>
      </c>
      <c r="H21" s="17">
        <f>VLOOKUP(E21,'Appendix 2a. Deaths 2020'!$E$4:$G$1683,3,FALSE)</f>
        <v>90</v>
      </c>
      <c r="I21" s="18">
        <f t="shared" si="3"/>
        <v>5.422766688475876E-2</v>
      </c>
      <c r="J21" s="24">
        <v>5</v>
      </c>
      <c r="K21" s="5">
        <f>VLOOKUP(E21,'Appendix 3a. nax iIBGE 2020'!$E$5:$O$1935,11,FALSE)</f>
        <v>2.5</v>
      </c>
      <c r="L21" s="19">
        <f t="shared" si="4"/>
        <v>0.23876866531125135</v>
      </c>
      <c r="M21" s="20">
        <f t="shared" si="14"/>
        <v>56482.011857191697</v>
      </c>
      <c r="N21" s="20">
        <f t="shared" si="15"/>
        <v>13486.134585235935</v>
      </c>
      <c r="O21" s="20">
        <f t="shared" si="5"/>
        <v>248694.72282286864</v>
      </c>
      <c r="P21" s="20">
        <f t="shared" si="0"/>
        <v>604457.70874946937</v>
      </c>
      <c r="Q21" s="21">
        <f t="shared" si="6"/>
        <v>10.701773695274374</v>
      </c>
      <c r="R21" s="22">
        <f t="shared" si="7"/>
        <v>0.80392156862745101</v>
      </c>
      <c r="S21" s="22">
        <f t="shared" si="8"/>
        <v>0.76123133468874871</v>
      </c>
      <c r="T21" s="22">
        <f t="shared" si="9"/>
        <v>0.80306127683081396</v>
      </c>
      <c r="U21" s="23">
        <f t="shared" si="16"/>
        <v>63276.168541581108</v>
      </c>
      <c r="V21" s="23">
        <f t="shared" si="17"/>
        <v>12461.5278396172</v>
      </c>
      <c r="W21" s="22">
        <f t="shared" si="10"/>
        <v>0.19693872316918604</v>
      </c>
      <c r="X21" s="23">
        <f t="shared" si="18"/>
        <v>2.6004071412258227</v>
      </c>
      <c r="Y21" s="23">
        <f t="shared" si="11"/>
        <v>286478.24949454452</v>
      </c>
      <c r="Z21" s="23">
        <f t="shared" si="1"/>
        <v>770442.99178195861</v>
      </c>
      <c r="AA21" s="23">
        <f t="shared" si="12"/>
        <v>12.175879316644656</v>
      </c>
      <c r="AB21" s="25"/>
      <c r="AC21" s="24"/>
      <c r="AD21" s="25"/>
      <c r="AE21" s="24"/>
      <c r="AF21" s="23">
        <f t="shared" si="13"/>
        <v>1.4741056213702812</v>
      </c>
    </row>
    <row r="22" spans="2:32" s="26" customFormat="1" ht="15" customHeight="1" x14ac:dyDescent="0.2">
      <c r="B22" s="5" t="s">
        <v>41</v>
      </c>
      <c r="C22" s="5" t="s">
        <v>3</v>
      </c>
      <c r="D22" s="42" t="s">
        <v>21</v>
      </c>
      <c r="E22" s="4" t="str">
        <f t="shared" si="2"/>
        <v>ACTotal80-84</v>
      </c>
      <c r="F22" s="6">
        <f>VLOOKUP(E22,'Appendix 1a. Person-years 2020'!$E$3:$F$1682,2,FALSE)</f>
        <v>4935.9984999999997</v>
      </c>
      <c r="G22" s="17">
        <f>VLOOKUP(E22,'Appendix 2a. Deaths 2020'!$E$4:$G$1683,2,FALSE)</f>
        <v>418</v>
      </c>
      <c r="H22" s="17">
        <f>VLOOKUP(E22,'Appendix 2a. Deaths 2020'!$E$4:$G$1683,3,FALSE)</f>
        <v>77</v>
      </c>
      <c r="I22" s="18">
        <f t="shared" si="3"/>
        <v>8.4683980353721752E-2</v>
      </c>
      <c r="J22" s="24">
        <v>5</v>
      </c>
      <c r="K22" s="5">
        <f>VLOOKUP(E22,'Appendix 3a. nax iIBGE 2020'!$E$5:$O$1935,11,FALSE)</f>
        <v>2.5</v>
      </c>
      <c r="L22" s="19">
        <f t="shared" si="4"/>
        <v>0.34943998063199655</v>
      </c>
      <c r="M22" s="20">
        <f t="shared" si="14"/>
        <v>42995.87727195576</v>
      </c>
      <c r="N22" s="20">
        <f t="shared" si="15"/>
        <v>15024.478521167921</v>
      </c>
      <c r="O22" s="20">
        <f t="shared" si="5"/>
        <v>177418.19005685899</v>
      </c>
      <c r="P22" s="20">
        <f t="shared" si="0"/>
        <v>355762.98592660076</v>
      </c>
      <c r="Q22" s="21">
        <f t="shared" si="6"/>
        <v>8.2743511354901145</v>
      </c>
      <c r="R22" s="22">
        <f t="shared" si="7"/>
        <v>0.81578947368421051</v>
      </c>
      <c r="S22" s="22">
        <f t="shared" si="8"/>
        <v>0.65056001936800345</v>
      </c>
      <c r="T22" s="22">
        <f t="shared" si="9"/>
        <v>0.70417694457343527</v>
      </c>
      <c r="U22" s="23">
        <f t="shared" si="16"/>
        <v>50814.640701963908</v>
      </c>
      <c r="V22" s="23">
        <f t="shared" si="17"/>
        <v>15032.142272858042</v>
      </c>
      <c r="W22" s="22">
        <f t="shared" si="10"/>
        <v>0.29582305542656473</v>
      </c>
      <c r="X22" s="23">
        <f t="shared" si="18"/>
        <v>2.53858974190311</v>
      </c>
      <c r="Y22" s="23">
        <f t="shared" si="11"/>
        <v>217072.93431823482</v>
      </c>
      <c r="Z22" s="23">
        <f t="shared" si="1"/>
        <v>483964.74228741415</v>
      </c>
      <c r="AA22" s="23">
        <f t="shared" si="12"/>
        <v>9.5241201276212042</v>
      </c>
      <c r="AB22" s="25"/>
      <c r="AC22" s="24"/>
      <c r="AD22" s="25"/>
      <c r="AE22" s="24"/>
      <c r="AF22" s="23">
        <f t="shared" si="13"/>
        <v>1.2497689921310897</v>
      </c>
    </row>
    <row r="23" spans="2:32" s="26" customFormat="1" ht="15" customHeight="1" x14ac:dyDescent="0.2">
      <c r="B23" s="5" t="s">
        <v>41</v>
      </c>
      <c r="C23" s="5" t="s">
        <v>3</v>
      </c>
      <c r="D23" s="42" t="s">
        <v>22</v>
      </c>
      <c r="E23" s="4" t="str">
        <f t="shared" si="2"/>
        <v>ACTotal85-89</v>
      </c>
      <c r="F23" s="6">
        <f>VLOOKUP(E23,'Appendix 1a. Person-years 2020'!$E$3:$F$1682,2,FALSE)</f>
        <v>2569.4985999999999</v>
      </c>
      <c r="G23" s="17">
        <f>VLOOKUP(E23,'Appendix 2a. Deaths 2020'!$E$4:$G$1683,2,FALSE)</f>
        <v>334</v>
      </c>
      <c r="H23" s="17">
        <f>VLOOKUP(E23,'Appendix 2a. Deaths 2020'!$E$4:$G$1683,3,FALSE)</f>
        <v>59</v>
      </c>
      <c r="I23" s="18">
        <f t="shared" si="3"/>
        <v>0.12998644949641147</v>
      </c>
      <c r="J23" s="24">
        <v>5</v>
      </c>
      <c r="K23" s="5">
        <f>VLOOKUP(E23,'Appendix 3a. nax iIBGE 2020'!$E$5:$O$1935,11,FALSE)</f>
        <v>2.5</v>
      </c>
      <c r="L23" s="19">
        <f t="shared" si="4"/>
        <v>0.49052744506929741</v>
      </c>
      <c r="M23" s="20">
        <f t="shared" si="14"/>
        <v>27971.398750787841</v>
      </c>
      <c r="N23" s="20">
        <f t="shared" si="15"/>
        <v>13720.738764238497</v>
      </c>
      <c r="O23" s="20">
        <f t="shared" si="5"/>
        <v>105555.14684334297</v>
      </c>
      <c r="P23" s="20">
        <f t="shared" si="0"/>
        <v>178344.79586974176</v>
      </c>
      <c r="Q23" s="21">
        <f t="shared" si="6"/>
        <v>6.3759698776135929</v>
      </c>
      <c r="R23" s="22">
        <f t="shared" si="7"/>
        <v>0.82335329341317365</v>
      </c>
      <c r="S23" s="22">
        <f t="shared" si="8"/>
        <v>0.50947255493070265</v>
      </c>
      <c r="T23" s="22">
        <f t="shared" si="9"/>
        <v>0.57392737613017042</v>
      </c>
      <c r="U23" s="23">
        <f t="shared" si="16"/>
        <v>35782.498429105864</v>
      </c>
      <c r="V23" s="23">
        <f t="shared" si="17"/>
        <v>15245.94299430719</v>
      </c>
      <c r="W23" s="22">
        <f t="shared" si="10"/>
        <v>0.42607262386982958</v>
      </c>
      <c r="X23" s="23">
        <f>J23+R23*(L23/W23)*(K23-J23)</f>
        <v>2.6302315334231312</v>
      </c>
      <c r="Y23" s="23">
        <f t="shared" si="11"/>
        <v>142783.13719439163</v>
      </c>
      <c r="Z23" s="23">
        <f t="shared" si="1"/>
        <v>266891.80796917935</v>
      </c>
      <c r="AA23" s="23">
        <f t="shared" si="12"/>
        <v>7.4587247868663837</v>
      </c>
      <c r="AB23" s="25"/>
      <c r="AC23" s="24"/>
      <c r="AD23" s="25"/>
      <c r="AE23" s="24"/>
      <c r="AF23" s="23">
        <f t="shared" si="13"/>
        <v>1.0827549092527908</v>
      </c>
    </row>
    <row r="24" spans="2:32" s="26" customFormat="1" ht="15" customHeight="1" x14ac:dyDescent="0.2">
      <c r="B24" s="5" t="s">
        <v>41</v>
      </c>
      <c r="C24" s="5" t="s">
        <v>3</v>
      </c>
      <c r="D24" s="43" t="s">
        <v>5</v>
      </c>
      <c r="E24" s="4" t="str">
        <f t="shared" si="2"/>
        <v>ACTotal90+</v>
      </c>
      <c r="F24" s="6">
        <f>VLOOKUP(E24,'Appendix 1a. Person-years 2020'!$E$3:$F$1682,2,FALSE)</f>
        <v>1649.8223</v>
      </c>
      <c r="G24" s="17">
        <f>VLOOKUP(E24,'Appendix 2a. Deaths 2020'!$E$4:$G$1683,2,FALSE)</f>
        <v>323</v>
      </c>
      <c r="H24" s="17">
        <f>VLOOKUP(E24,'Appendix 2a. Deaths 2020'!$E$4:$G$1683,3,FALSE)</f>
        <v>50</v>
      </c>
      <c r="I24" s="18">
        <f t="shared" si="3"/>
        <v>0.19577866052604573</v>
      </c>
      <c r="J24" s="27"/>
      <c r="K24" s="28"/>
      <c r="L24" s="16">
        <v>1</v>
      </c>
      <c r="M24" s="20">
        <f t="shared" si="14"/>
        <v>14250.659986549344</v>
      </c>
      <c r="N24" s="20">
        <f t="shared" si="15"/>
        <v>14250.659986549344</v>
      </c>
      <c r="O24" s="38">
        <f>N24*Q24</f>
        <v>72789.649026398794</v>
      </c>
      <c r="P24" s="20">
        <f>O24</f>
        <v>72789.649026398794</v>
      </c>
      <c r="Q24" s="21">
        <f>1/I24</f>
        <v>5.1078089783281735</v>
      </c>
      <c r="R24" s="22">
        <f t="shared" si="7"/>
        <v>0.84520123839009287</v>
      </c>
      <c r="S24" s="22">
        <f t="shared" si="8"/>
        <v>0</v>
      </c>
      <c r="T24" s="22">
        <f t="shared" si="9"/>
        <v>0</v>
      </c>
      <c r="U24" s="23">
        <f t="shared" si="16"/>
        <v>20536.555434798676</v>
      </c>
      <c r="V24" s="23">
        <f>U24*(1-T24)</f>
        <v>20536.555434798676</v>
      </c>
      <c r="W24" s="22">
        <f t="shared" si="10"/>
        <v>1</v>
      </c>
      <c r="X24" s="23">
        <f>Q24/R24</f>
        <v>6.0433051282051284</v>
      </c>
      <c r="Y24" s="23">
        <f t="shared" si="11"/>
        <v>124108.67077478774</v>
      </c>
      <c r="Z24" s="23">
        <f>Y24</f>
        <v>124108.67077478774</v>
      </c>
      <c r="AA24" s="23">
        <f t="shared" si="12"/>
        <v>6.0433051282051284</v>
      </c>
      <c r="AB24" s="25"/>
      <c r="AC24" s="24"/>
      <c r="AD24" s="25"/>
      <c r="AE24" s="24"/>
      <c r="AF24" s="23">
        <f t="shared" si="13"/>
        <v>0.93549614987695495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893759.1618</v>
      </c>
      <c r="G25" s="30">
        <f>SUM(G5:G24)</f>
        <v>4798</v>
      </c>
      <c r="H25" s="30">
        <f>SUM(H5:H24)</f>
        <v>794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AC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AC</v>
      </c>
      <c r="C32" s="5" t="s">
        <v>48</v>
      </c>
      <c r="D32" s="40">
        <v>0</v>
      </c>
      <c r="E32" s="4" t="str">
        <f>_xlfn.CONCAT(B32,C32,D32)</f>
        <v>ACFemale0</v>
      </c>
      <c r="F32" s="6">
        <f>VLOOKUP(E32,'Appendix 1a. Person-years 2020'!$E$3:$F$1682,2,FALSE)</f>
        <v>8186.1226999999999</v>
      </c>
      <c r="G32" s="17">
        <f>VLOOKUP(E32,'Appendix 2a. Deaths 2020'!$E$4:$G$1683,2,FALSE)</f>
        <v>104</v>
      </c>
      <c r="H32" s="17">
        <f>VLOOKUP(E32,'Appendix 2a. Deaths 2020'!$E$4:$G$1683,3,FALSE)</f>
        <v>2</v>
      </c>
      <c r="I32" s="18">
        <f>G32/F32</f>
        <v>1.2704427213142066E-2</v>
      </c>
      <c r="J32" s="16">
        <v>1</v>
      </c>
      <c r="K32" s="5">
        <f>VLOOKUP(E32,'Appendix 3a. nax iIBGE 2020'!$E$5:$O$1935,11,FALSE)</f>
        <v>0.09</v>
      </c>
      <c r="L32" s="19">
        <f>(J32*I32)/(1+(J32-K32)*I32)</f>
        <v>1.2559229598500629E-2</v>
      </c>
      <c r="M32" s="16">
        <v>100000</v>
      </c>
      <c r="N32" s="20">
        <f>M32*L32</f>
        <v>1255.9229598500629</v>
      </c>
      <c r="O32" s="20">
        <f>M33*J32+N32*K32</f>
        <v>98857.110106536435</v>
      </c>
      <c r="P32" s="20">
        <f t="shared" ref="P32:P50" si="19">P33+O32</f>
        <v>7764040.7241483694</v>
      </c>
      <c r="Q32" s="21">
        <f>P32/M32</f>
        <v>77.6404072414837</v>
      </c>
      <c r="R32" s="22">
        <f>(G32-H32)/G32</f>
        <v>0.98076923076923073</v>
      </c>
      <c r="S32" s="22">
        <f>1-L32</f>
        <v>0.98744077040149936</v>
      </c>
      <c r="T32" s="22">
        <f>S32^R32</f>
        <v>0.9876808001513725</v>
      </c>
      <c r="U32" s="16">
        <v>100000</v>
      </c>
      <c r="V32" s="23">
        <f>U32*(1-T32)</f>
        <v>1231.9199848627504</v>
      </c>
      <c r="W32" s="22">
        <f>V32/U32</f>
        <v>1.2319199848627505E-2</v>
      </c>
      <c r="X32" s="23">
        <f>J32+R32*(L32/W32)*(K32-J32)</f>
        <v>9.0110351776570008E-2</v>
      </c>
      <c r="Y32" s="23">
        <f>U33*J32+V32*X32</f>
        <v>98879.088758333819</v>
      </c>
      <c r="Z32" s="23">
        <f t="shared" ref="Z32:Z50" si="20">Z33+Y32</f>
        <v>8020655.9352235626</v>
      </c>
      <c r="AA32" s="23">
        <f>Z32/U32</f>
        <v>80.206559352235629</v>
      </c>
      <c r="AB32" s="16"/>
      <c r="AC32" s="16"/>
      <c r="AD32" s="16"/>
      <c r="AE32" s="16"/>
      <c r="AF32" s="23">
        <f>AA32-Q32</f>
        <v>2.5661521107519292</v>
      </c>
    </row>
    <row r="33" spans="2:32" s="26" customFormat="1" ht="15" customHeight="1" x14ac:dyDescent="0.2">
      <c r="B33" s="5" t="str">
        <f t="shared" ref="B33:B51" si="21">B6</f>
        <v>AC</v>
      </c>
      <c r="C33" s="5" t="s">
        <v>48</v>
      </c>
      <c r="D33" s="41" t="s">
        <v>18</v>
      </c>
      <c r="E33" s="4" t="str">
        <f t="shared" ref="E33:E51" si="22">_xlfn.CONCAT(B33,C33,D33)</f>
        <v>ACFemale1-4</v>
      </c>
      <c r="F33" s="6">
        <f>VLOOKUP(E33,'Appendix 1a. Person-years 2020'!$E$3:$F$1682,2,FALSE)</f>
        <v>32327.9604</v>
      </c>
      <c r="G33" s="17">
        <f>VLOOKUP(E33,'Appendix 2a. Deaths 2020'!$E$4:$G$1683,2,FALSE)</f>
        <v>16</v>
      </c>
      <c r="H33" s="17">
        <f>VLOOKUP(E33,'Appendix 2a. Deaths 2020'!$E$4:$G$1683,3,FALSE)</f>
        <v>0</v>
      </c>
      <c r="I33" s="18">
        <f t="shared" ref="I33:I51" si="23">G33/F33</f>
        <v>4.9492760452651385E-4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1.9772639118775001E-3</v>
      </c>
      <c r="M33" s="20">
        <f>M32-N32</f>
        <v>98744.077040149932</v>
      </c>
      <c r="N33" s="20">
        <f>M33*L33</f>
        <v>195.24310004314009</v>
      </c>
      <c r="O33" s="20">
        <f t="shared" ref="O33:O50" si="25">M34*J33+N33*K33</f>
        <v>394488.2004104919</v>
      </c>
      <c r="P33" s="20">
        <f t="shared" si="19"/>
        <v>7665183.6140418332</v>
      </c>
      <c r="Q33" s="21">
        <f t="shared" ref="Q33:Q50" si="26">P33/M33</f>
        <v>77.62676854962271</v>
      </c>
      <c r="R33" s="22">
        <f t="shared" ref="R33:R51" si="27">(G33-H33)/G33</f>
        <v>1</v>
      </c>
      <c r="S33" s="22">
        <f t="shared" ref="S33:S51" si="28">1-L33</f>
        <v>0.99802273608812253</v>
      </c>
      <c r="T33" s="22">
        <f t="shared" ref="T33:T51" si="29">S33^R33</f>
        <v>0.99802273608812253</v>
      </c>
      <c r="U33" s="23">
        <f>U32-V32</f>
        <v>98768.080015137253</v>
      </c>
      <c r="V33" s="23">
        <f>U33*(1-T33)</f>
        <v>195.29056025935719</v>
      </c>
      <c r="W33" s="22">
        <f t="shared" ref="W33:W51" si="30">V33/U33</f>
        <v>1.9772639118774693E-3</v>
      </c>
      <c r="X33" s="23">
        <f>J33+R33*(L33/W33)*(K33-J33)</f>
        <v>1.4999999999999609</v>
      </c>
      <c r="Y33" s="23">
        <f t="shared" ref="Y33:Y51" si="31">U34*J33+V33*X33</f>
        <v>394584.09365990065</v>
      </c>
      <c r="Z33" s="23">
        <f t="shared" si="20"/>
        <v>7921776.8464652291</v>
      </c>
      <c r="AA33" s="23">
        <f t="shared" ref="AA33:AA51" si="32">Z33/U33</f>
        <v>80.205840239590898</v>
      </c>
      <c r="AB33" s="25"/>
      <c r="AC33" s="24"/>
      <c r="AD33" s="25"/>
      <c r="AE33" s="24"/>
      <c r="AF33" s="23">
        <f t="shared" ref="AF33:AF51" si="33">AA33-Q33</f>
        <v>2.5790716899681883</v>
      </c>
    </row>
    <row r="34" spans="2:32" s="26" customFormat="1" ht="15" customHeight="1" x14ac:dyDescent="0.2">
      <c r="B34" s="5" t="str">
        <f t="shared" si="21"/>
        <v>AC</v>
      </c>
      <c r="C34" s="5" t="s">
        <v>48</v>
      </c>
      <c r="D34" s="24" t="s">
        <v>70</v>
      </c>
      <c r="E34" s="4" t="str">
        <f t="shared" si="22"/>
        <v>ACFemale5-9</v>
      </c>
      <c r="F34" s="6">
        <f>VLOOKUP(E34,'Appendix 1a. Person-years 2020'!$E$3:$F$1682,2,FALSE)</f>
        <v>41465.369899999998</v>
      </c>
      <c r="G34" s="17">
        <f>VLOOKUP(E34,'Appendix 2a. Deaths 2020'!$E$4:$G$1683,2,FALSE)</f>
        <v>10</v>
      </c>
      <c r="H34" s="17">
        <f>VLOOKUP(E34,'Appendix 2a. Deaths 2020'!$E$4:$G$1683,3,FALSE)</f>
        <v>0</v>
      </c>
      <c r="I34" s="18">
        <f t="shared" si="23"/>
        <v>2.4116509810756566E-4</v>
      </c>
      <c r="J34" s="24">
        <v>5</v>
      </c>
      <c r="K34" s="5">
        <f>VLOOKUP(E34,'Appendix 3a. nax iIBGE 2020'!$E$5:$O$1935,11,FALSE)</f>
        <v>2.5</v>
      </c>
      <c r="L34" s="19">
        <f t="shared" si="24"/>
        <v>1.2050989210390241E-3</v>
      </c>
      <c r="M34" s="20">
        <f t="shared" ref="M34:M51" si="34">M33-N33</f>
        <v>98548.833940106793</v>
      </c>
      <c r="N34" s="20">
        <f t="shared" ref="N34:N51" si="35">M34*L34</f>
        <v>118.76109345087666</v>
      </c>
      <c r="O34" s="20">
        <f t="shared" si="25"/>
        <v>492447.26696690678</v>
      </c>
      <c r="P34" s="20">
        <f t="shared" si="19"/>
        <v>7270695.4136313414</v>
      </c>
      <c r="Q34" s="21">
        <f t="shared" si="26"/>
        <v>73.777589474575805</v>
      </c>
      <c r="R34" s="22">
        <f t="shared" si="27"/>
        <v>1</v>
      </c>
      <c r="S34" s="22">
        <f t="shared" si="28"/>
        <v>0.99879490107896096</v>
      </c>
      <c r="T34" s="22">
        <f t="shared" si="29"/>
        <v>0.99879490107896096</v>
      </c>
      <c r="U34" s="23">
        <f t="shared" ref="U34:U51" si="36">U33-V33</f>
        <v>98572.7894548779</v>
      </c>
      <c r="V34" s="23">
        <f t="shared" ref="V34:V50" si="37">U34*(1-T34)</f>
        <v>118.78996221588166</v>
      </c>
      <c r="W34" s="22">
        <f t="shared" si="30"/>
        <v>1.2050989210390384E-3</v>
      </c>
      <c r="X34" s="23">
        <f>J34+R34*(L34/W34)*(K34-J34)</f>
        <v>2.5000000000000298</v>
      </c>
      <c r="Y34" s="23">
        <f t="shared" si="31"/>
        <v>492566.97236884979</v>
      </c>
      <c r="Z34" s="23">
        <f t="shared" si="20"/>
        <v>7527192.752805328</v>
      </c>
      <c r="AA34" s="23">
        <f t="shared" si="32"/>
        <v>76.361770772967034</v>
      </c>
      <c r="AB34" s="25"/>
      <c r="AC34" s="24"/>
      <c r="AD34" s="25"/>
      <c r="AE34" s="24"/>
      <c r="AF34" s="23">
        <f t="shared" si="33"/>
        <v>2.5841812983912291</v>
      </c>
    </row>
    <row r="35" spans="2:32" s="26" customFormat="1" ht="15" customHeight="1" x14ac:dyDescent="0.2">
      <c r="B35" s="5" t="str">
        <f t="shared" si="21"/>
        <v>AC</v>
      </c>
      <c r="C35" s="5" t="s">
        <v>48</v>
      </c>
      <c r="D35" s="24" t="s">
        <v>71</v>
      </c>
      <c r="E35" s="4" t="str">
        <f t="shared" si="22"/>
        <v>ACFemale10-14</v>
      </c>
      <c r="F35" s="6">
        <f>VLOOKUP(E35,'Appendix 1a. Person-years 2020'!$E$3:$F$1682,2,FALSE)</f>
        <v>43967.326500000003</v>
      </c>
      <c r="G35" s="17">
        <f>VLOOKUP(E35,'Appendix 2a. Deaths 2020'!$E$4:$G$1683,2,FALSE)</f>
        <v>12</v>
      </c>
      <c r="H35" s="17">
        <f>VLOOKUP(E35,'Appendix 2a. Deaths 2020'!$E$4:$G$1683,3,FALSE)</f>
        <v>0</v>
      </c>
      <c r="I35" s="18">
        <f t="shared" si="23"/>
        <v>2.7292994492171362E-4</v>
      </c>
      <c r="J35" s="24">
        <v>5</v>
      </c>
      <c r="K35" s="5">
        <f>VLOOKUP(E35,'Appendix 3a. nax iIBGE 2020'!$E$5:$O$1935,11,FALSE)</f>
        <v>2.5</v>
      </c>
      <c r="L35" s="19">
        <f t="shared" si="24"/>
        <v>1.3637192250760964E-3</v>
      </c>
      <c r="M35" s="20">
        <f t="shared" si="34"/>
        <v>98430.072846655923</v>
      </c>
      <c r="N35" s="20">
        <f t="shared" si="35"/>
        <v>134.23098266662532</v>
      </c>
      <c r="O35" s="20">
        <f t="shared" si="25"/>
        <v>491814.78677661304</v>
      </c>
      <c r="P35" s="20">
        <f t="shared" si="19"/>
        <v>6778248.146664435</v>
      </c>
      <c r="Q35" s="21">
        <f t="shared" si="26"/>
        <v>68.863589659475906</v>
      </c>
      <c r="R35" s="22">
        <f t="shared" si="27"/>
        <v>1</v>
      </c>
      <c r="S35" s="22">
        <f t="shared" si="28"/>
        <v>0.99863628077492395</v>
      </c>
      <c r="T35" s="22">
        <f t="shared" si="29"/>
        <v>0.99863628077492395</v>
      </c>
      <c r="U35" s="23">
        <f t="shared" si="36"/>
        <v>98453.999492662013</v>
      </c>
      <c r="V35" s="23">
        <f t="shared" si="37"/>
        <v>134.2636118937713</v>
      </c>
      <c r="W35" s="22">
        <f t="shared" si="30"/>
        <v>1.3637192250760544E-3</v>
      </c>
      <c r="X35" s="23">
        <f>((-5/24)*V34+2.5*V35+(5/24)*V36)/V35</f>
        <v>2.7172202118277267</v>
      </c>
      <c r="Y35" s="23">
        <f t="shared" si="31"/>
        <v>491963.50320379203</v>
      </c>
      <c r="Z35" s="23">
        <f t="shared" si="20"/>
        <v>7034625.7804364786</v>
      </c>
      <c r="AA35" s="23">
        <f t="shared" si="32"/>
        <v>71.450888909401641</v>
      </c>
      <c r="AB35" s="25"/>
      <c r="AC35" s="24"/>
      <c r="AD35" s="25"/>
      <c r="AE35" s="24"/>
      <c r="AF35" s="23">
        <f t="shared" si="33"/>
        <v>2.587299249925735</v>
      </c>
    </row>
    <row r="36" spans="2:32" s="26" customFormat="1" ht="15" customHeight="1" x14ac:dyDescent="0.2">
      <c r="B36" s="5" t="str">
        <f t="shared" si="21"/>
        <v>AC</v>
      </c>
      <c r="C36" s="5" t="s">
        <v>48</v>
      </c>
      <c r="D36" s="24" t="s">
        <v>72</v>
      </c>
      <c r="E36" s="4" t="str">
        <f t="shared" si="22"/>
        <v>ACFemale15-19</v>
      </c>
      <c r="F36" s="6">
        <f>VLOOKUP(E36,'Appendix 1a. Person-years 2020'!$E$3:$F$1682,2,FALSE)</f>
        <v>45532.125800000002</v>
      </c>
      <c r="G36" s="17">
        <f>VLOOKUP(E36,'Appendix 2a. Deaths 2020'!$E$4:$G$1683,2,FALSE)</f>
        <v>26</v>
      </c>
      <c r="H36" s="17">
        <f>VLOOKUP(E36,'Appendix 2a. Deaths 2020'!$E$4:$G$1683,3,FALSE)</f>
        <v>2</v>
      </c>
      <c r="I36" s="18">
        <f t="shared" si="23"/>
        <v>5.7102539236154003E-4</v>
      </c>
      <c r="J36" s="24">
        <v>5</v>
      </c>
      <c r="K36" s="5">
        <f>VLOOKUP(E36,'Appendix 3a. nax iIBGE 2020'!$E$5:$O$1935,11,FALSE)</f>
        <v>2.5</v>
      </c>
      <c r="L36" s="19">
        <f t="shared" si="24"/>
        <v>2.8510568970994223E-3</v>
      </c>
      <c r="M36" s="20">
        <f t="shared" si="34"/>
        <v>98295.841863989292</v>
      </c>
      <c r="N36" s="20">
        <f t="shared" si="35"/>
        <v>280.24703790252079</v>
      </c>
      <c r="O36" s="20">
        <f t="shared" si="25"/>
        <v>490778.59172519017</v>
      </c>
      <c r="P36" s="20">
        <f t="shared" si="19"/>
        <v>6286433.3598878216</v>
      </c>
      <c r="Q36" s="21">
        <f t="shared" si="26"/>
        <v>63.954214549444316</v>
      </c>
      <c r="R36" s="22">
        <f t="shared" si="27"/>
        <v>0.92307692307692313</v>
      </c>
      <c r="S36" s="22">
        <f t="shared" si="28"/>
        <v>0.99714894310290059</v>
      </c>
      <c r="T36" s="22">
        <f t="shared" si="29"/>
        <v>0.99736796628941271</v>
      </c>
      <c r="U36" s="23">
        <f t="shared" si="36"/>
        <v>98319.735880768247</v>
      </c>
      <c r="V36" s="23">
        <f t="shared" si="37"/>
        <v>258.78085925422067</v>
      </c>
      <c r="W36" s="22">
        <f t="shared" si="30"/>
        <v>2.6320337105872889E-3</v>
      </c>
      <c r="X36" s="23">
        <f t="shared" ref="X36:X49" si="38">((-5/24)*V35+2.5*V36+(5/24)*V37)/V36</f>
        <v>2.6380929590987852</v>
      </c>
      <c r="Y36" s="23">
        <f t="shared" si="31"/>
        <v>490987.46307031822</v>
      </c>
      <c r="Z36" s="23">
        <f t="shared" si="20"/>
        <v>6542662.2772326861</v>
      </c>
      <c r="AA36" s="23">
        <f t="shared" si="32"/>
        <v>66.544750335445713</v>
      </c>
      <c r="AB36" s="25"/>
      <c r="AC36" s="24"/>
      <c r="AD36" s="25"/>
      <c r="AE36" s="24"/>
      <c r="AF36" s="23">
        <f t="shared" si="33"/>
        <v>2.5905357860013964</v>
      </c>
    </row>
    <row r="37" spans="2:32" s="26" customFormat="1" ht="15" customHeight="1" x14ac:dyDescent="0.2">
      <c r="B37" s="5" t="str">
        <f t="shared" si="21"/>
        <v>AC</v>
      </c>
      <c r="C37" s="5" t="s">
        <v>48</v>
      </c>
      <c r="D37" s="24" t="s">
        <v>73</v>
      </c>
      <c r="E37" s="4" t="str">
        <f t="shared" si="22"/>
        <v>ACFemale20-24</v>
      </c>
      <c r="F37" s="6">
        <f>VLOOKUP(E37,'Appendix 1a. Person-years 2020'!$E$3:$F$1682,2,FALSE)</f>
        <v>43223.6198</v>
      </c>
      <c r="G37" s="17">
        <f>VLOOKUP(E37,'Appendix 2a. Deaths 2020'!$E$4:$G$1683,2,FALSE)</f>
        <v>29</v>
      </c>
      <c r="H37" s="17">
        <f>VLOOKUP(E37,'Appendix 2a. Deaths 2020'!$E$4:$G$1683,3,FALSE)</f>
        <v>2</v>
      </c>
      <c r="I37" s="18">
        <f t="shared" si="23"/>
        <v>6.7092946250651595E-4</v>
      </c>
      <c r="J37" s="24">
        <v>5</v>
      </c>
      <c r="K37" s="5">
        <f>VLOOKUP(E37,'Appendix 3a. nax iIBGE 2020'!$E$5:$O$1935,11,FALSE)</f>
        <v>2.5</v>
      </c>
      <c r="L37" s="19">
        <f t="shared" si="24"/>
        <v>3.3490299054466308E-3</v>
      </c>
      <c r="M37" s="20">
        <f t="shared" si="34"/>
        <v>98015.594826086774</v>
      </c>
      <c r="N37" s="20">
        <f t="shared" si="35"/>
        <v>328.25715827270466</v>
      </c>
      <c r="O37" s="20">
        <f t="shared" si="25"/>
        <v>489257.33123475208</v>
      </c>
      <c r="P37" s="20">
        <f t="shared" si="19"/>
        <v>5795654.7681626314</v>
      </c>
      <c r="Q37" s="21">
        <f t="shared" si="26"/>
        <v>59.129924972103751</v>
      </c>
      <c r="R37" s="22">
        <f t="shared" si="27"/>
        <v>0.93103448275862066</v>
      </c>
      <c r="S37" s="22">
        <f t="shared" si="28"/>
        <v>0.99665097009455339</v>
      </c>
      <c r="T37" s="22">
        <f t="shared" si="29"/>
        <v>0.99688157715813719</v>
      </c>
      <c r="U37" s="23">
        <f t="shared" si="36"/>
        <v>98060.955021514019</v>
      </c>
      <c r="V37" s="23">
        <f t="shared" si="37"/>
        <v>305.79552203397105</v>
      </c>
      <c r="W37" s="22">
        <f t="shared" si="30"/>
        <v>3.1184228418628113E-3</v>
      </c>
      <c r="X37" s="23">
        <f t="shared" si="38"/>
        <v>2.5228630055394676</v>
      </c>
      <c r="Y37" s="23">
        <f t="shared" si="31"/>
        <v>489547.27770719939</v>
      </c>
      <c r="Z37" s="23">
        <f t="shared" si="20"/>
        <v>6051674.814162368</v>
      </c>
      <c r="AA37" s="23">
        <f t="shared" si="32"/>
        <v>61.713398700172405</v>
      </c>
      <c r="AB37" s="25"/>
      <c r="AC37" s="24"/>
      <c r="AD37" s="25"/>
      <c r="AE37" s="24"/>
      <c r="AF37" s="23">
        <f t="shared" si="33"/>
        <v>2.5834737280686539</v>
      </c>
    </row>
    <row r="38" spans="2:32" s="26" customFormat="1" ht="15" customHeight="1" x14ac:dyDescent="0.2">
      <c r="B38" s="5" t="str">
        <f t="shared" si="21"/>
        <v>AC</v>
      </c>
      <c r="C38" s="5" t="s">
        <v>48</v>
      </c>
      <c r="D38" s="24" t="s">
        <v>74</v>
      </c>
      <c r="E38" s="4" t="str">
        <f t="shared" si="22"/>
        <v>ACFemale25-29</v>
      </c>
      <c r="F38" s="6">
        <f>VLOOKUP(E38,'Appendix 1a. Person-years 2020'!$E$3:$F$1682,2,FALSE)</f>
        <v>38397.253700000001</v>
      </c>
      <c r="G38" s="17">
        <f>VLOOKUP(E38,'Appendix 2a. Deaths 2020'!$E$4:$G$1683,2,FALSE)</f>
        <v>28</v>
      </c>
      <c r="H38" s="17">
        <f>VLOOKUP(E38,'Appendix 2a. Deaths 2020'!$E$4:$G$1683,3,FALSE)</f>
        <v>5</v>
      </c>
      <c r="I38" s="18">
        <f t="shared" si="23"/>
        <v>7.2921881910528404E-4</v>
      </c>
      <c r="J38" s="24">
        <v>5</v>
      </c>
      <c r="K38" s="5">
        <f>VLOOKUP(E38,'Appendix 3a. nax iIBGE 2020'!$E$5:$O$1935,11,FALSE)</f>
        <v>2.5</v>
      </c>
      <c r="L38" s="19">
        <f t="shared" si="24"/>
        <v>3.639459190194282E-3</v>
      </c>
      <c r="M38" s="20">
        <f t="shared" si="34"/>
        <v>97687.337667814063</v>
      </c>
      <c r="N38" s="20">
        <f t="shared" si="35"/>
        <v>355.52907884073795</v>
      </c>
      <c r="O38" s="20">
        <f t="shared" si="25"/>
        <v>487547.86564196844</v>
      </c>
      <c r="P38" s="20">
        <f t="shared" si="19"/>
        <v>5306397.4369278792</v>
      </c>
      <c r="Q38" s="21">
        <f t="shared" si="26"/>
        <v>54.3202175800132</v>
      </c>
      <c r="R38" s="22">
        <f t="shared" si="27"/>
        <v>0.8214285714285714</v>
      </c>
      <c r="S38" s="22">
        <f t="shared" si="28"/>
        <v>0.99636054080980574</v>
      </c>
      <c r="T38" s="22">
        <f t="shared" si="29"/>
        <v>0.99700947138361562</v>
      </c>
      <c r="U38" s="23">
        <f t="shared" si="36"/>
        <v>97755.159499480054</v>
      </c>
      <c r="V38" s="23">
        <f t="shared" si="37"/>
        <v>292.33960188241451</v>
      </c>
      <c r="W38" s="22">
        <f t="shared" si="30"/>
        <v>2.9905286163843803E-3</v>
      </c>
      <c r="X38" s="23">
        <f t="shared" si="38"/>
        <v>2.5489827890288406</v>
      </c>
      <c r="Y38" s="23">
        <f t="shared" si="31"/>
        <v>488059.26810173801</v>
      </c>
      <c r="Z38" s="23">
        <f t="shared" si="20"/>
        <v>5562127.5364551684</v>
      </c>
      <c r="AA38" s="23">
        <f t="shared" si="32"/>
        <v>56.898557221266181</v>
      </c>
      <c r="AB38" s="25"/>
      <c r="AC38" s="24"/>
      <c r="AD38" s="25"/>
      <c r="AE38" s="24"/>
      <c r="AF38" s="23">
        <f t="shared" si="33"/>
        <v>2.5783396412529811</v>
      </c>
    </row>
    <row r="39" spans="2:32" s="26" customFormat="1" ht="15" customHeight="1" x14ac:dyDescent="0.2">
      <c r="B39" s="5" t="str">
        <f t="shared" si="21"/>
        <v>AC</v>
      </c>
      <c r="C39" s="5" t="s">
        <v>48</v>
      </c>
      <c r="D39" s="24" t="s">
        <v>75</v>
      </c>
      <c r="E39" s="4" t="str">
        <f t="shared" si="22"/>
        <v>ACFemale30-34</v>
      </c>
      <c r="F39" s="6">
        <f>VLOOKUP(E39,'Appendix 1a. Person-years 2020'!$E$3:$F$1682,2,FALSE)</f>
        <v>35063.208299999998</v>
      </c>
      <c r="G39" s="17">
        <f>VLOOKUP(E39,'Appendix 2a. Deaths 2020'!$E$4:$G$1683,2,FALSE)</f>
        <v>35</v>
      </c>
      <c r="H39" s="17">
        <f>VLOOKUP(E39,'Appendix 2a. Deaths 2020'!$E$4:$G$1683,3,FALSE)</f>
        <v>8</v>
      </c>
      <c r="I39" s="18">
        <f t="shared" si="23"/>
        <v>9.981973041525696E-4</v>
      </c>
      <c r="J39" s="24">
        <v>5</v>
      </c>
      <c r="K39" s="5">
        <f>VLOOKUP(E39,'Appendix 3a. nax iIBGE 2020'!$E$5:$O$1935,11,FALSE)</f>
        <v>2.5</v>
      </c>
      <c r="L39" s="19">
        <f t="shared" si="24"/>
        <v>4.9785625514692693E-3</v>
      </c>
      <c r="M39" s="20">
        <f t="shared" si="34"/>
        <v>97331.808588973319</v>
      </c>
      <c r="N39" s="20">
        <f t="shared" si="35"/>
        <v>484.57249730783752</v>
      </c>
      <c r="O39" s="20">
        <f t="shared" si="25"/>
        <v>485447.61170159699</v>
      </c>
      <c r="P39" s="20">
        <f t="shared" si="19"/>
        <v>4818849.5712859109</v>
      </c>
      <c r="Q39" s="21">
        <f t="shared" si="26"/>
        <v>49.509504047496314</v>
      </c>
      <c r="R39" s="22">
        <f t="shared" si="27"/>
        <v>0.77142857142857146</v>
      </c>
      <c r="S39" s="22">
        <f t="shared" si="28"/>
        <v>0.99502143744853078</v>
      </c>
      <c r="T39" s="22">
        <f t="shared" si="29"/>
        <v>0.99615720491324145</v>
      </c>
      <c r="U39" s="23">
        <f t="shared" si="36"/>
        <v>97462.819897597641</v>
      </c>
      <c r="V39" s="23">
        <f t="shared" si="37"/>
        <v>374.52964544412214</v>
      </c>
      <c r="W39" s="22">
        <f t="shared" si="30"/>
        <v>3.8427950867585547E-3</v>
      </c>
      <c r="X39" s="23">
        <f t="shared" si="38"/>
        <v>2.6873235706781311</v>
      </c>
      <c r="Y39" s="23">
        <f t="shared" si="31"/>
        <v>486447.93360488728</v>
      </c>
      <c r="Z39" s="23">
        <f t="shared" si="20"/>
        <v>5074068.2683534306</v>
      </c>
      <c r="AA39" s="23">
        <f t="shared" si="32"/>
        <v>52.061578699289214</v>
      </c>
      <c r="AB39" s="25"/>
      <c r="AC39" s="24"/>
      <c r="AD39" s="25"/>
      <c r="AE39" s="24"/>
      <c r="AF39" s="23">
        <f t="shared" si="33"/>
        <v>2.5520746517928998</v>
      </c>
    </row>
    <row r="40" spans="2:32" s="26" customFormat="1" ht="15" customHeight="1" x14ac:dyDescent="0.2">
      <c r="B40" s="5" t="str">
        <f t="shared" si="21"/>
        <v>AC</v>
      </c>
      <c r="C40" s="5" t="s">
        <v>48</v>
      </c>
      <c r="D40" s="24" t="s">
        <v>76</v>
      </c>
      <c r="E40" s="4" t="str">
        <f t="shared" si="22"/>
        <v>ACFemale35-39</v>
      </c>
      <c r="F40" s="6">
        <f>VLOOKUP(E40,'Appendix 1a. Person-years 2020'!$E$3:$F$1682,2,FALSE)</f>
        <v>33842.459199999998</v>
      </c>
      <c r="G40" s="17">
        <f>VLOOKUP(E40,'Appendix 2a. Deaths 2020'!$E$4:$G$1683,2,FALSE)</f>
        <v>54</v>
      </c>
      <c r="H40" s="17">
        <f>VLOOKUP(E40,'Appendix 2a. Deaths 2020'!$E$4:$G$1683,3,FALSE)</f>
        <v>10</v>
      </c>
      <c r="I40" s="18">
        <f t="shared" si="23"/>
        <v>1.5956287242860885E-3</v>
      </c>
      <c r="J40" s="24">
        <v>5</v>
      </c>
      <c r="K40" s="5">
        <f>VLOOKUP(E40,'Appendix 3a. nax iIBGE 2020'!$E$5:$O$1935,11,FALSE)</f>
        <v>2.5</v>
      </c>
      <c r="L40" s="19">
        <f t="shared" si="24"/>
        <v>7.9464446829502766E-3</v>
      </c>
      <c r="M40" s="20">
        <f t="shared" si="34"/>
        <v>96847.236091665487</v>
      </c>
      <c r="N40" s="20">
        <f t="shared" si="35"/>
        <v>769.59120429904533</v>
      </c>
      <c r="O40" s="20">
        <f t="shared" si="25"/>
        <v>482312.20244757988</v>
      </c>
      <c r="P40" s="20">
        <f t="shared" si="19"/>
        <v>4333401.9595843144</v>
      </c>
      <c r="Q40" s="21">
        <f t="shared" si="26"/>
        <v>44.744714815431266</v>
      </c>
      <c r="R40" s="22">
        <f t="shared" si="27"/>
        <v>0.81481481481481477</v>
      </c>
      <c r="S40" s="22">
        <f t="shared" si="28"/>
        <v>0.99205355531704975</v>
      </c>
      <c r="T40" s="22">
        <f t="shared" si="29"/>
        <v>0.99352034002562306</v>
      </c>
      <c r="U40" s="23">
        <f t="shared" si="36"/>
        <v>97088.290252153514</v>
      </c>
      <c r="V40" s="23">
        <f t="shared" si="37"/>
        <v>629.09910832756987</v>
      </c>
      <c r="W40" s="22">
        <f t="shared" si="30"/>
        <v>6.479659974376939E-3</v>
      </c>
      <c r="X40" s="23">
        <f t="shared" si="38"/>
        <v>2.6282424185740516</v>
      </c>
      <c r="Y40" s="23">
        <f t="shared" si="31"/>
        <v>483949.38068112335</v>
      </c>
      <c r="Z40" s="23">
        <f t="shared" si="20"/>
        <v>4587620.3347485429</v>
      </c>
      <c r="AA40" s="23">
        <f t="shared" si="32"/>
        <v>47.252045770234218</v>
      </c>
      <c r="AB40" s="25"/>
      <c r="AC40" s="24"/>
      <c r="AD40" s="25"/>
      <c r="AE40" s="24"/>
      <c r="AF40" s="23">
        <f t="shared" si="33"/>
        <v>2.5073309548029528</v>
      </c>
    </row>
    <row r="41" spans="2:32" s="26" customFormat="1" ht="15" customHeight="1" x14ac:dyDescent="0.2">
      <c r="B41" s="5" t="str">
        <f t="shared" si="21"/>
        <v>AC</v>
      </c>
      <c r="C41" s="5" t="s">
        <v>48</v>
      </c>
      <c r="D41" s="24" t="s">
        <v>77</v>
      </c>
      <c r="E41" s="4" t="str">
        <f t="shared" si="22"/>
        <v>ACFemale40-44</v>
      </c>
      <c r="F41" s="6">
        <f>VLOOKUP(E41,'Appendix 1a. Person-years 2020'!$E$3:$F$1682,2,FALSE)</f>
        <v>29639.040199999999</v>
      </c>
      <c r="G41" s="17">
        <f>VLOOKUP(E41,'Appendix 2a. Deaths 2020'!$E$4:$G$1683,2,FALSE)</f>
        <v>53</v>
      </c>
      <c r="H41" s="17">
        <f>VLOOKUP(E41,'Appendix 2a. Deaths 2020'!$E$4:$G$1683,3,FALSE)</f>
        <v>6</v>
      </c>
      <c r="I41" s="18">
        <f t="shared" si="23"/>
        <v>1.7881820613070999E-3</v>
      </c>
      <c r="J41" s="24">
        <v>5</v>
      </c>
      <c r="K41" s="5">
        <f>VLOOKUP(E41,'Appendix 3a. nax iIBGE 2020'!$E$5:$O$1935,11,FALSE)</f>
        <v>2.5</v>
      </c>
      <c r="L41" s="19">
        <f t="shared" si="24"/>
        <v>8.9011182565556356E-3</v>
      </c>
      <c r="M41" s="20">
        <f t="shared" si="34"/>
        <v>96077.644887366449</v>
      </c>
      <c r="N41" s="20">
        <f t="shared" si="35"/>
        <v>855.19847895380667</v>
      </c>
      <c r="O41" s="20">
        <f t="shared" si="25"/>
        <v>478250.22823944769</v>
      </c>
      <c r="P41" s="20">
        <f t="shared" si="19"/>
        <v>3851089.7571367342</v>
      </c>
      <c r="Q41" s="21">
        <f t="shared" si="26"/>
        <v>40.083099056512431</v>
      </c>
      <c r="R41" s="22">
        <f t="shared" si="27"/>
        <v>0.8867924528301887</v>
      </c>
      <c r="S41" s="22">
        <f t="shared" si="28"/>
        <v>0.9910988817434444</v>
      </c>
      <c r="T41" s="22">
        <f t="shared" si="29"/>
        <v>0.9921025653019746</v>
      </c>
      <c r="U41" s="23">
        <f t="shared" si="36"/>
        <v>96459.191143825941</v>
      </c>
      <c r="V41" s="23">
        <f t="shared" si="37"/>
        <v>761.78016308271503</v>
      </c>
      <c r="W41" s="22">
        <f t="shared" si="30"/>
        <v>7.8974346980253962E-3</v>
      </c>
      <c r="X41" s="23">
        <f t="shared" si="38"/>
        <v>2.6906623038597641</v>
      </c>
      <c r="Y41" s="23">
        <f t="shared" si="31"/>
        <v>480536.74807235092</v>
      </c>
      <c r="Z41" s="23">
        <f t="shared" si="20"/>
        <v>4103670.9540674193</v>
      </c>
      <c r="AA41" s="23">
        <f t="shared" si="32"/>
        <v>42.543078636732716</v>
      </c>
      <c r="AB41" s="25"/>
      <c r="AC41" s="24"/>
      <c r="AD41" s="25"/>
      <c r="AE41" s="24"/>
      <c r="AF41" s="23">
        <f t="shared" si="33"/>
        <v>2.4599795802202848</v>
      </c>
    </row>
    <row r="42" spans="2:32" s="26" customFormat="1" ht="15" customHeight="1" x14ac:dyDescent="0.2">
      <c r="B42" s="5" t="str">
        <f t="shared" si="21"/>
        <v>AC</v>
      </c>
      <c r="C42" s="5" t="s">
        <v>48</v>
      </c>
      <c r="D42" s="24" t="s">
        <v>78</v>
      </c>
      <c r="E42" s="4" t="str">
        <f t="shared" si="22"/>
        <v>ACFemale45-49</v>
      </c>
      <c r="F42" s="6">
        <f>VLOOKUP(E42,'Appendix 1a. Person-years 2020'!$E$3:$F$1682,2,FALSE)</f>
        <v>23646.502799999998</v>
      </c>
      <c r="G42" s="17">
        <f>VLOOKUP(E42,'Appendix 2a. Deaths 2020'!$E$4:$G$1683,2,FALSE)</f>
        <v>78</v>
      </c>
      <c r="H42" s="17">
        <f>VLOOKUP(E42,'Appendix 2a. Deaths 2020'!$E$4:$G$1683,3,FALSE)</f>
        <v>12</v>
      </c>
      <c r="I42" s="18">
        <f t="shared" si="23"/>
        <v>3.2985850237439765E-3</v>
      </c>
      <c r="J42" s="24">
        <v>5</v>
      </c>
      <c r="K42" s="5">
        <f>VLOOKUP(E42,'Appendix 3a. nax iIBGE 2020'!$E$5:$O$1935,11,FALSE)</f>
        <v>2.5</v>
      </c>
      <c r="L42" s="19">
        <f t="shared" si="24"/>
        <v>1.6358029243022383E-2</v>
      </c>
      <c r="M42" s="20">
        <f t="shared" si="34"/>
        <v>95222.446408412638</v>
      </c>
      <c r="N42" s="20">
        <f t="shared" si="35"/>
        <v>1557.6515629409457</v>
      </c>
      <c r="O42" s="20">
        <f t="shared" si="25"/>
        <v>472218.10313471081</v>
      </c>
      <c r="P42" s="20">
        <f t="shared" si="19"/>
        <v>3372839.5288972864</v>
      </c>
      <c r="Q42" s="21">
        <f t="shared" si="26"/>
        <v>35.420635114026069</v>
      </c>
      <c r="R42" s="22">
        <f t="shared" si="27"/>
        <v>0.84615384615384615</v>
      </c>
      <c r="S42" s="22">
        <f t="shared" si="28"/>
        <v>0.98364197075697757</v>
      </c>
      <c r="T42" s="22">
        <f t="shared" si="29"/>
        <v>0.98614106330369866</v>
      </c>
      <c r="U42" s="23">
        <f t="shared" si="36"/>
        <v>95697.410980743225</v>
      </c>
      <c r="V42" s="23">
        <f t="shared" si="37"/>
        <v>1326.264360782053</v>
      </c>
      <c r="W42" s="22">
        <f t="shared" si="30"/>
        <v>1.385893669630134E-2</v>
      </c>
      <c r="X42" s="23">
        <f t="shared" si="38"/>
        <v>2.6580909031620359</v>
      </c>
      <c r="Y42" s="23">
        <f t="shared" si="31"/>
        <v>475381.06433238869</v>
      </c>
      <c r="Z42" s="23">
        <f t="shared" si="20"/>
        <v>3623134.2059950684</v>
      </c>
      <c r="AA42" s="23">
        <f t="shared" si="32"/>
        <v>37.860315852475217</v>
      </c>
      <c r="AB42" s="25"/>
      <c r="AC42" s="24"/>
      <c r="AD42" s="25"/>
      <c r="AE42" s="24"/>
      <c r="AF42" s="23">
        <f t="shared" si="33"/>
        <v>2.4396807384491481</v>
      </c>
    </row>
    <row r="43" spans="2:32" s="26" customFormat="1" ht="15" customHeight="1" x14ac:dyDescent="0.2">
      <c r="B43" s="5" t="str">
        <f t="shared" si="21"/>
        <v>AC</v>
      </c>
      <c r="C43" s="5" t="s">
        <v>48</v>
      </c>
      <c r="D43" s="24" t="s">
        <v>79</v>
      </c>
      <c r="E43" s="4" t="str">
        <f t="shared" si="22"/>
        <v>ACFemale50-54</v>
      </c>
      <c r="F43" s="6">
        <f>VLOOKUP(E43,'Appendix 1a. Person-years 2020'!$E$3:$F$1682,2,FALSE)</f>
        <v>19562.6885</v>
      </c>
      <c r="G43" s="17">
        <f>VLOOKUP(E43,'Appendix 2a. Deaths 2020'!$E$4:$G$1683,2,FALSE)</f>
        <v>90</v>
      </c>
      <c r="H43" s="17">
        <f>VLOOKUP(E43,'Appendix 2a. Deaths 2020'!$E$4:$G$1683,3,FALSE)</f>
        <v>16</v>
      </c>
      <c r="I43" s="18">
        <f t="shared" si="23"/>
        <v>4.6005946473052515E-3</v>
      </c>
      <c r="J43" s="24">
        <v>5</v>
      </c>
      <c r="K43" s="5">
        <f>VLOOKUP(E43,'Appendix 3a. nax iIBGE 2020'!$E$5:$O$1935,11,FALSE)</f>
        <v>2.5</v>
      </c>
      <c r="L43" s="19">
        <f t="shared" si="24"/>
        <v>2.2741413177188429E-2</v>
      </c>
      <c r="M43" s="20">
        <f t="shared" si="34"/>
        <v>93664.794845471697</v>
      </c>
      <c r="N43" s="20">
        <f t="shared" si="35"/>
        <v>2130.0697997374609</v>
      </c>
      <c r="O43" s="20">
        <f t="shared" si="25"/>
        <v>462998.7997280148</v>
      </c>
      <c r="P43" s="20">
        <f t="shared" si="19"/>
        <v>2900621.4257625756</v>
      </c>
      <c r="Q43" s="21">
        <f t="shared" si="26"/>
        <v>30.968107393477183</v>
      </c>
      <c r="R43" s="22">
        <f t="shared" si="27"/>
        <v>0.82222222222222219</v>
      </c>
      <c r="S43" s="22">
        <f t="shared" si="28"/>
        <v>0.97725858682281153</v>
      </c>
      <c r="T43" s="22">
        <f t="shared" si="29"/>
        <v>0.98126336477381049</v>
      </c>
      <c r="U43" s="23">
        <f t="shared" si="36"/>
        <v>94371.146619961175</v>
      </c>
      <c r="V43" s="23">
        <f t="shared" si="37"/>
        <v>1768.1977500954599</v>
      </c>
      <c r="W43" s="22">
        <f t="shared" si="30"/>
        <v>1.8736635226189513E-2</v>
      </c>
      <c r="X43" s="23">
        <f t="shared" si="38"/>
        <v>2.6874153261190328</v>
      </c>
      <c r="Y43" s="23">
        <f t="shared" si="31"/>
        <v>467766.62608254427</v>
      </c>
      <c r="Z43" s="23">
        <f t="shared" si="20"/>
        <v>3147753.1416626796</v>
      </c>
      <c r="AA43" s="23">
        <f t="shared" si="32"/>
        <v>33.355037576674668</v>
      </c>
      <c r="AB43" s="25"/>
      <c r="AC43" s="24"/>
      <c r="AD43" s="25"/>
      <c r="AE43" s="24"/>
      <c r="AF43" s="23">
        <f t="shared" si="33"/>
        <v>2.3869301831974852</v>
      </c>
    </row>
    <row r="44" spans="2:32" s="26" customFormat="1" ht="15" customHeight="1" x14ac:dyDescent="0.2">
      <c r="B44" s="5" t="str">
        <f t="shared" si="21"/>
        <v>AC</v>
      </c>
      <c r="C44" s="5" t="s">
        <v>48</v>
      </c>
      <c r="D44" s="24" t="s">
        <v>80</v>
      </c>
      <c r="E44" s="4" t="str">
        <f t="shared" si="22"/>
        <v>ACFemale55-59</v>
      </c>
      <c r="F44" s="6">
        <f>VLOOKUP(E44,'Appendix 1a. Person-years 2020'!$E$3:$F$1682,2,FALSE)</f>
        <v>14999.143700000001</v>
      </c>
      <c r="G44" s="17">
        <f>VLOOKUP(E44,'Appendix 2a. Deaths 2020'!$E$4:$G$1683,2,FALSE)</f>
        <v>119</v>
      </c>
      <c r="H44" s="17">
        <f>VLOOKUP(E44,'Appendix 2a. Deaths 2020'!$E$4:$G$1683,3,FALSE)</f>
        <v>23</v>
      </c>
      <c r="I44" s="18">
        <f t="shared" si="23"/>
        <v>7.9337862467442049E-3</v>
      </c>
      <c r="J44" s="24">
        <v>5</v>
      </c>
      <c r="K44" s="5">
        <f>VLOOKUP(E44,'Appendix 3a. nax iIBGE 2020'!$E$5:$O$1935,11,FALSE)</f>
        <v>2.5</v>
      </c>
      <c r="L44" s="19">
        <f t="shared" si="24"/>
        <v>3.889742166119748E-2</v>
      </c>
      <c r="M44" s="20">
        <f t="shared" si="34"/>
        <v>91534.725045734231</v>
      </c>
      <c r="N44" s="20">
        <f t="shared" si="35"/>
        <v>3560.4647967456981</v>
      </c>
      <c r="O44" s="20">
        <f t="shared" si="25"/>
        <v>448772.46323680691</v>
      </c>
      <c r="P44" s="20">
        <f t="shared" si="19"/>
        <v>2437622.6260345606</v>
      </c>
      <c r="Q44" s="21">
        <f t="shared" si="26"/>
        <v>26.630577901628389</v>
      </c>
      <c r="R44" s="22">
        <f t="shared" si="27"/>
        <v>0.80672268907563027</v>
      </c>
      <c r="S44" s="22">
        <f t="shared" si="28"/>
        <v>0.96110257833880253</v>
      </c>
      <c r="T44" s="22">
        <f t="shared" si="29"/>
        <v>0.96850074738795655</v>
      </c>
      <c r="U44" s="23">
        <f t="shared" si="36"/>
        <v>92602.948869865708</v>
      </c>
      <c r="V44" s="23">
        <f t="shared" si="37"/>
        <v>2916.9236790720433</v>
      </c>
      <c r="W44" s="22">
        <f t="shared" si="30"/>
        <v>3.1499252612043449E-2</v>
      </c>
      <c r="X44" s="23">
        <f t="shared" si="38"/>
        <v>2.680258890977461</v>
      </c>
      <c r="Y44" s="23">
        <f t="shared" si="31"/>
        <v>456248.23657910386</v>
      </c>
      <c r="Z44" s="23">
        <f t="shared" si="20"/>
        <v>2679986.5155801354</v>
      </c>
      <c r="AA44" s="23">
        <f t="shared" si="32"/>
        <v>28.940617424033679</v>
      </c>
      <c r="AB44" s="25"/>
      <c r="AC44" s="24"/>
      <c r="AD44" s="25"/>
      <c r="AE44" s="24"/>
      <c r="AF44" s="23">
        <f t="shared" si="33"/>
        <v>2.3100395224052903</v>
      </c>
    </row>
    <row r="45" spans="2:32" s="26" customFormat="1" ht="15" customHeight="1" x14ac:dyDescent="0.2">
      <c r="B45" s="5" t="str">
        <f t="shared" si="21"/>
        <v>AC</v>
      </c>
      <c r="C45" s="5" t="s">
        <v>48</v>
      </c>
      <c r="D45" s="24" t="s">
        <v>81</v>
      </c>
      <c r="E45" s="4" t="str">
        <f t="shared" si="22"/>
        <v>ACFemale60-64</v>
      </c>
      <c r="F45" s="6">
        <f>VLOOKUP(E45,'Appendix 1a. Person-years 2020'!$E$3:$F$1682,2,FALSE)</f>
        <v>11933.3375</v>
      </c>
      <c r="G45" s="17">
        <f>VLOOKUP(E45,'Appendix 2a. Deaths 2020'!$E$4:$G$1683,2,FALSE)</f>
        <v>154</v>
      </c>
      <c r="H45" s="17">
        <f>VLOOKUP(E45,'Appendix 2a. Deaths 2020'!$E$4:$G$1683,3,FALSE)</f>
        <v>37</v>
      </c>
      <c r="I45" s="18">
        <f t="shared" si="23"/>
        <v>1.290502342701696E-2</v>
      </c>
      <c r="J45" s="24">
        <v>5</v>
      </c>
      <c r="K45" s="5">
        <f>VLOOKUP(E45,'Appendix 3a. nax iIBGE 2020'!$E$5:$O$1935,11,FALSE)</f>
        <v>2.5</v>
      </c>
      <c r="L45" s="19">
        <f t="shared" si="24"/>
        <v>6.2508435087121131E-2</v>
      </c>
      <c r="M45" s="20">
        <f t="shared" si="34"/>
        <v>87974.260248988532</v>
      </c>
      <c r="N45" s="20">
        <f t="shared" si="35"/>
        <v>5499.1333361114002</v>
      </c>
      <c r="O45" s="20">
        <f t="shared" si="25"/>
        <v>426123.46790466417</v>
      </c>
      <c r="P45" s="20">
        <f t="shared" si="19"/>
        <v>1988850.1627977535</v>
      </c>
      <c r="Q45" s="21">
        <f t="shared" si="26"/>
        <v>22.607182568728902</v>
      </c>
      <c r="R45" s="22">
        <f t="shared" si="27"/>
        <v>0.75974025974025972</v>
      </c>
      <c r="S45" s="22">
        <f t="shared" si="28"/>
        <v>0.93749156491287888</v>
      </c>
      <c r="T45" s="22">
        <f t="shared" si="29"/>
        <v>0.95214366348881219</v>
      </c>
      <c r="U45" s="23">
        <f t="shared" si="36"/>
        <v>89686.025190793662</v>
      </c>
      <c r="V45" s="23">
        <f t="shared" si="37"/>
        <v>4292.0446018814891</v>
      </c>
      <c r="W45" s="22">
        <f t="shared" si="30"/>
        <v>4.7856336511187821E-2</v>
      </c>
      <c r="X45" s="23">
        <f t="shared" si="38"/>
        <v>2.6648654951992188</v>
      </c>
      <c r="Y45" s="23">
        <f t="shared" si="31"/>
        <v>438407.62450797093</v>
      </c>
      <c r="Z45" s="23">
        <f t="shared" si="20"/>
        <v>2223738.2790010315</v>
      </c>
      <c r="AA45" s="23">
        <f t="shared" si="32"/>
        <v>24.794702120763624</v>
      </c>
      <c r="AB45" s="25"/>
      <c r="AC45" s="24"/>
      <c r="AD45" s="25"/>
      <c r="AE45" s="24"/>
      <c r="AF45" s="23">
        <f t="shared" si="33"/>
        <v>2.1875195520347219</v>
      </c>
    </row>
    <row r="46" spans="2:32" s="26" customFormat="1" ht="15" customHeight="1" x14ac:dyDescent="0.2">
      <c r="B46" s="5" t="str">
        <f t="shared" si="21"/>
        <v>AC</v>
      </c>
      <c r="C46" s="5" t="s">
        <v>48</v>
      </c>
      <c r="D46" s="24" t="s">
        <v>82</v>
      </c>
      <c r="E46" s="4" t="str">
        <f t="shared" si="22"/>
        <v>ACFemale65-69</v>
      </c>
      <c r="F46" s="6">
        <f>VLOOKUP(E46,'Appendix 1a. Person-years 2020'!$E$3:$F$1682,2,FALSE)</f>
        <v>8990.2702000000008</v>
      </c>
      <c r="G46" s="17">
        <f>VLOOKUP(E46,'Appendix 2a. Deaths 2020'!$E$4:$G$1683,2,FALSE)</f>
        <v>173</v>
      </c>
      <c r="H46" s="17">
        <f>VLOOKUP(E46,'Appendix 2a. Deaths 2020'!$E$4:$G$1683,3,FALSE)</f>
        <v>35</v>
      </c>
      <c r="I46" s="18">
        <f t="shared" si="23"/>
        <v>1.9243025643433942E-2</v>
      </c>
      <c r="J46" s="24">
        <v>5</v>
      </c>
      <c r="K46" s="5">
        <f>VLOOKUP(E46,'Appendix 3a. nax iIBGE 2020'!$E$5:$O$1935,11,FALSE)</f>
        <v>2.5</v>
      </c>
      <c r="L46" s="19">
        <f t="shared" si="24"/>
        <v>9.179890644048605E-2</v>
      </c>
      <c r="M46" s="20">
        <f t="shared" si="34"/>
        <v>82475.126912877138</v>
      </c>
      <c r="N46" s="20">
        <f t="shared" si="35"/>
        <v>7571.1264591424215</v>
      </c>
      <c r="O46" s="20">
        <f t="shared" si="25"/>
        <v>393447.81841652963</v>
      </c>
      <c r="P46" s="20">
        <f t="shared" si="19"/>
        <v>1562726.6948930894</v>
      </c>
      <c r="Q46" s="21">
        <f t="shared" si="26"/>
        <v>18.947854382132455</v>
      </c>
      <c r="R46" s="22">
        <f t="shared" si="27"/>
        <v>0.79768786127167635</v>
      </c>
      <c r="S46" s="22">
        <f t="shared" si="28"/>
        <v>0.90820109355951395</v>
      </c>
      <c r="T46" s="22">
        <f t="shared" si="29"/>
        <v>0.9260667799144362</v>
      </c>
      <c r="U46" s="23">
        <f t="shared" si="36"/>
        <v>85393.980588912178</v>
      </c>
      <c r="V46" s="23">
        <f t="shared" si="37"/>
        <v>6313.4519608624068</v>
      </c>
      <c r="W46" s="22">
        <f t="shared" si="30"/>
        <v>7.39332200855638E-2</v>
      </c>
      <c r="X46" s="23">
        <f t="shared" si="38"/>
        <v>2.600883768522551</v>
      </c>
      <c r="Y46" s="23">
        <f t="shared" si="31"/>
        <v>411823.19786860276</v>
      </c>
      <c r="Z46" s="23">
        <f t="shared" si="20"/>
        <v>1785330.6544930607</v>
      </c>
      <c r="AA46" s="23">
        <f t="shared" si="32"/>
        <v>20.906984803620613</v>
      </c>
      <c r="AB46" s="25"/>
      <c r="AC46" s="24"/>
      <c r="AD46" s="25"/>
      <c r="AE46" s="24"/>
      <c r="AF46" s="23">
        <f t="shared" si="33"/>
        <v>1.9591304214881582</v>
      </c>
    </row>
    <row r="47" spans="2:32" s="26" customFormat="1" ht="15" customHeight="1" x14ac:dyDescent="0.2">
      <c r="B47" s="5" t="str">
        <f t="shared" si="21"/>
        <v>AC</v>
      </c>
      <c r="C47" s="5" t="s">
        <v>48</v>
      </c>
      <c r="D47" s="42" t="s">
        <v>19</v>
      </c>
      <c r="E47" s="4" t="str">
        <f t="shared" si="22"/>
        <v>ACFemale70-74</v>
      </c>
      <c r="F47" s="6">
        <f>VLOOKUP(E47,'Appendix 1a. Person-years 2020'!$E$3:$F$1682,2,FALSE)</f>
        <v>6364.9490999999998</v>
      </c>
      <c r="G47" s="17">
        <f>VLOOKUP(E47,'Appendix 2a. Deaths 2020'!$E$4:$G$1683,2,FALSE)</f>
        <v>162</v>
      </c>
      <c r="H47" s="17">
        <f>VLOOKUP(E47,'Appendix 2a. Deaths 2020'!$E$4:$G$1683,3,FALSE)</f>
        <v>38</v>
      </c>
      <c r="I47" s="18">
        <f t="shared" si="23"/>
        <v>2.5451892458967191E-2</v>
      </c>
      <c r="J47" s="24">
        <v>5</v>
      </c>
      <c r="K47" s="5">
        <f>VLOOKUP(E47,'Appendix 3a. nax iIBGE 2020'!$E$5:$O$1935,11,FALSE)</f>
        <v>2.5</v>
      </c>
      <c r="L47" s="19">
        <f t="shared" si="24"/>
        <v>0.11964639438721926</v>
      </c>
      <c r="M47" s="20">
        <f t="shared" si="34"/>
        <v>74904.000453734712</v>
      </c>
      <c r="N47" s="20">
        <f t="shared" si="35"/>
        <v>8961.9935794679932</v>
      </c>
      <c r="O47" s="20">
        <f t="shared" si="25"/>
        <v>352115.01832000358</v>
      </c>
      <c r="P47" s="20">
        <f t="shared" si="19"/>
        <v>1169278.8764765598</v>
      </c>
      <c r="Q47" s="21">
        <f t="shared" si="26"/>
        <v>15.610366193976219</v>
      </c>
      <c r="R47" s="22">
        <f t="shared" si="27"/>
        <v>0.76543209876543206</v>
      </c>
      <c r="S47" s="22">
        <f t="shared" si="28"/>
        <v>0.88035360561278075</v>
      </c>
      <c r="T47" s="22">
        <f t="shared" si="29"/>
        <v>0.90706582397547897</v>
      </c>
      <c r="U47" s="23">
        <f t="shared" si="36"/>
        <v>79080.528628049768</v>
      </c>
      <c r="V47" s="23">
        <f t="shared" si="37"/>
        <v>7349.283767631352</v>
      </c>
      <c r="W47" s="22">
        <f t="shared" si="30"/>
        <v>9.2934176024521031E-2</v>
      </c>
      <c r="X47" s="23">
        <f t="shared" si="38"/>
        <v>2.6378865019063125</v>
      </c>
      <c r="Y47" s="23">
        <f t="shared" si="31"/>
        <v>378042.800751406</v>
      </c>
      <c r="Z47" s="23">
        <f t="shared" si="20"/>
        <v>1373507.4566244578</v>
      </c>
      <c r="AA47" s="23">
        <f t="shared" si="32"/>
        <v>17.368465796234908</v>
      </c>
      <c r="AB47" s="25"/>
      <c r="AC47" s="24"/>
      <c r="AD47" s="25"/>
      <c r="AE47" s="24"/>
      <c r="AF47" s="23">
        <f t="shared" si="33"/>
        <v>1.7580996022586888</v>
      </c>
    </row>
    <row r="48" spans="2:32" s="26" customFormat="1" ht="15" customHeight="1" x14ac:dyDescent="0.2">
      <c r="B48" s="5" t="str">
        <f t="shared" si="21"/>
        <v>AC</v>
      </c>
      <c r="C48" s="5" t="s">
        <v>48</v>
      </c>
      <c r="D48" s="42" t="s">
        <v>20</v>
      </c>
      <c r="E48" s="4" t="str">
        <f t="shared" si="22"/>
        <v>ACFemale75-79</v>
      </c>
      <c r="F48" s="6">
        <f>VLOOKUP(E48,'Appendix 1a. Person-years 2020'!$E$3:$F$1682,2,FALSE)</f>
        <v>4621.9364999999998</v>
      </c>
      <c r="G48" s="17">
        <f>VLOOKUP(E48,'Appendix 2a. Deaths 2020'!$E$4:$G$1683,2,FALSE)</f>
        <v>196</v>
      </c>
      <c r="H48" s="17">
        <f>VLOOKUP(E48,'Appendix 2a. Deaths 2020'!$E$4:$G$1683,3,FALSE)</f>
        <v>40</v>
      </c>
      <c r="I48" s="18">
        <f t="shared" si="23"/>
        <v>4.2406467505557467E-2</v>
      </c>
      <c r="J48" s="24">
        <v>5</v>
      </c>
      <c r="K48" s="5">
        <f>VLOOKUP(E48,'Appendix 3a. nax iIBGE 2020'!$E$5:$O$1935,11,FALSE)</f>
        <v>2.5</v>
      </c>
      <c r="L48" s="19">
        <f t="shared" si="24"/>
        <v>0.19170817164884579</v>
      </c>
      <c r="M48" s="20">
        <f t="shared" si="34"/>
        <v>65942.006874266721</v>
      </c>
      <c r="N48" s="20">
        <f t="shared" si="35"/>
        <v>12641.621572721293</v>
      </c>
      <c r="O48" s="20">
        <f t="shared" si="25"/>
        <v>298105.98043953034</v>
      </c>
      <c r="P48" s="20">
        <f t="shared" si="19"/>
        <v>817163.85815655615</v>
      </c>
      <c r="Q48" s="21">
        <f t="shared" si="26"/>
        <v>12.392159366860991</v>
      </c>
      <c r="R48" s="22">
        <f t="shared" si="27"/>
        <v>0.79591836734693877</v>
      </c>
      <c r="S48" s="22">
        <f t="shared" si="28"/>
        <v>0.80829182835115421</v>
      </c>
      <c r="T48" s="22">
        <f t="shared" si="29"/>
        <v>0.84417371080421877</v>
      </c>
      <c r="U48" s="23">
        <f t="shared" si="36"/>
        <v>71731.244860418417</v>
      </c>
      <c r="V48" s="23">
        <f t="shared" si="37"/>
        <v>11177.613705992957</v>
      </c>
      <c r="W48" s="22">
        <f t="shared" si="30"/>
        <v>0.15582628919578123</v>
      </c>
      <c r="X48" s="23">
        <f t="shared" si="38"/>
        <v>2.6304867384062023</v>
      </c>
      <c r="Y48" s="23">
        <f t="shared" si="31"/>
        <v>332170.72039276914</v>
      </c>
      <c r="Z48" s="23">
        <f t="shared" si="20"/>
        <v>995464.65587305184</v>
      </c>
      <c r="AA48" s="23">
        <f t="shared" si="32"/>
        <v>13.877699429448397</v>
      </c>
      <c r="AB48" s="25"/>
      <c r="AC48" s="24"/>
      <c r="AD48" s="25"/>
      <c r="AE48" s="24"/>
      <c r="AF48" s="23">
        <f t="shared" si="33"/>
        <v>1.4855400625874058</v>
      </c>
    </row>
    <row r="49" spans="2:32" s="26" customFormat="1" ht="15" customHeight="1" x14ac:dyDescent="0.2">
      <c r="B49" s="5" t="str">
        <f t="shared" si="21"/>
        <v>AC</v>
      </c>
      <c r="C49" s="5" t="s">
        <v>48</v>
      </c>
      <c r="D49" s="42" t="s">
        <v>21</v>
      </c>
      <c r="E49" s="4" t="str">
        <f t="shared" si="22"/>
        <v>ACFemale80-84</v>
      </c>
      <c r="F49" s="6">
        <f>VLOOKUP(E49,'Appendix 1a. Person-years 2020'!$E$3:$F$1682,2,FALSE)</f>
        <v>2722.2752999999998</v>
      </c>
      <c r="G49" s="17">
        <f>VLOOKUP(E49,'Appendix 2a. Deaths 2020'!$E$4:$G$1683,2,FALSE)</f>
        <v>174</v>
      </c>
      <c r="H49" s="17">
        <f>VLOOKUP(E49,'Appendix 2a. Deaths 2020'!$E$4:$G$1683,3,FALSE)</f>
        <v>28</v>
      </c>
      <c r="I49" s="18">
        <f t="shared" si="23"/>
        <v>6.391712109352056E-2</v>
      </c>
      <c r="J49" s="24">
        <v>5</v>
      </c>
      <c r="K49" s="5">
        <f>VLOOKUP(E49,'Appendix 3a. nax iIBGE 2020'!$E$5:$O$1935,11,FALSE)</f>
        <v>2.5</v>
      </c>
      <c r="L49" s="19">
        <f t="shared" si="24"/>
        <v>0.27555405130493371</v>
      </c>
      <c r="M49" s="20">
        <f t="shared" si="34"/>
        <v>53300.38530154543</v>
      </c>
      <c r="N49" s="20">
        <f t="shared" si="35"/>
        <v>14687.137105954784</v>
      </c>
      <c r="O49" s="20">
        <f t="shared" si="25"/>
        <v>229784.08374284022</v>
      </c>
      <c r="P49" s="20">
        <f t="shared" si="19"/>
        <v>519057.87771702581</v>
      </c>
      <c r="Q49" s="21">
        <f t="shared" si="26"/>
        <v>9.7383513229870751</v>
      </c>
      <c r="R49" s="22">
        <f t="shared" si="27"/>
        <v>0.83908045977011492</v>
      </c>
      <c r="S49" s="22">
        <f t="shared" si="28"/>
        <v>0.72444594869506629</v>
      </c>
      <c r="T49" s="22">
        <f t="shared" si="29"/>
        <v>0.7630162023116247</v>
      </c>
      <c r="U49" s="23">
        <f t="shared" si="36"/>
        <v>60553.631154425457</v>
      </c>
      <c r="V49" s="23">
        <f t="shared" si="37"/>
        <v>14350.229474796863</v>
      </c>
      <c r="W49" s="22">
        <f t="shared" si="30"/>
        <v>0.2369837976883753</v>
      </c>
      <c r="X49" s="23">
        <f t="shared" si="38"/>
        <v>2.5937135349483214</v>
      </c>
      <c r="Y49" s="23">
        <f t="shared" si="31"/>
        <v>268237.39281653793</v>
      </c>
      <c r="Z49" s="23">
        <f t="shared" si="20"/>
        <v>663293.93548028264</v>
      </c>
      <c r="AA49" s="23">
        <f t="shared" si="32"/>
        <v>10.953825936362644</v>
      </c>
      <c r="AB49" s="25"/>
      <c r="AC49" s="24"/>
      <c r="AD49" s="25"/>
      <c r="AE49" s="24"/>
      <c r="AF49" s="23">
        <f t="shared" si="33"/>
        <v>1.2154746133755694</v>
      </c>
    </row>
    <row r="50" spans="2:32" s="26" customFormat="1" ht="15" customHeight="1" x14ac:dyDescent="0.2">
      <c r="B50" s="5" t="str">
        <f t="shared" si="21"/>
        <v>AC</v>
      </c>
      <c r="C50" s="5" t="s">
        <v>48</v>
      </c>
      <c r="D50" s="42" t="s">
        <v>22</v>
      </c>
      <c r="E50" s="4" t="str">
        <f t="shared" si="22"/>
        <v>ACFemale85-89</v>
      </c>
      <c r="F50" s="6">
        <f>VLOOKUP(E50,'Appendix 1a. Person-years 2020'!$E$3:$F$1682,2,FALSE)</f>
        <v>1408.8746000000001</v>
      </c>
      <c r="G50" s="17">
        <f>VLOOKUP(E50,'Appendix 2a. Deaths 2020'!$E$4:$G$1683,2,FALSE)</f>
        <v>154</v>
      </c>
      <c r="H50" s="17">
        <f>VLOOKUP(E50,'Appendix 2a. Deaths 2020'!$E$4:$G$1683,3,FALSE)</f>
        <v>22</v>
      </c>
      <c r="I50" s="18">
        <f t="shared" si="23"/>
        <v>0.10930710227865559</v>
      </c>
      <c r="J50" s="24">
        <v>5</v>
      </c>
      <c r="K50" s="5">
        <f>VLOOKUP(E50,'Appendix 3a. nax iIBGE 2020'!$E$5:$O$1935,11,FALSE)</f>
        <v>2.5</v>
      </c>
      <c r="L50" s="19">
        <f t="shared" si="24"/>
        <v>0.42923847631266976</v>
      </c>
      <c r="M50" s="20">
        <f t="shared" si="34"/>
        <v>38613.248195590648</v>
      </c>
      <c r="N50" s="20">
        <f t="shared" si="35"/>
        <v>16574.291820958275</v>
      </c>
      <c r="O50" s="20">
        <f t="shared" si="25"/>
        <v>151630.51142555755</v>
      </c>
      <c r="P50" s="20">
        <f t="shared" si="19"/>
        <v>289273.7939741856</v>
      </c>
      <c r="Q50" s="21">
        <f t="shared" si="26"/>
        <v>7.4915685028336609</v>
      </c>
      <c r="R50" s="22">
        <f t="shared" si="27"/>
        <v>0.8571428571428571</v>
      </c>
      <c r="S50" s="22">
        <f t="shared" si="28"/>
        <v>0.57076152368733024</v>
      </c>
      <c r="T50" s="22">
        <f t="shared" si="29"/>
        <v>0.61836781328373902</v>
      </c>
      <c r="U50" s="23">
        <f t="shared" si="36"/>
        <v>46203.401679628594</v>
      </c>
      <c r="V50" s="23">
        <f t="shared" si="37"/>
        <v>17632.705216726426</v>
      </c>
      <c r="W50" s="22">
        <f t="shared" si="30"/>
        <v>0.38163218671626098</v>
      </c>
      <c r="X50" s="23">
        <f>J50+R50*(L50/W50)*(K50-J50)</f>
        <v>2.5898344873107391</v>
      </c>
      <c r="Y50" s="23">
        <f t="shared" si="31"/>
        <v>188519.27038937295</v>
      </c>
      <c r="Z50" s="23">
        <f t="shared" si="20"/>
        <v>395056.54266374465</v>
      </c>
      <c r="AA50" s="23">
        <f t="shared" si="32"/>
        <v>8.5503778575231593</v>
      </c>
      <c r="AB50" s="25"/>
      <c r="AC50" s="24"/>
      <c r="AD50" s="25"/>
      <c r="AE50" s="24"/>
      <c r="AF50" s="23">
        <f t="shared" si="33"/>
        <v>1.0588093546894983</v>
      </c>
    </row>
    <row r="51" spans="2:32" s="26" customFormat="1" ht="15" customHeight="1" x14ac:dyDescent="0.2">
      <c r="B51" s="5" t="str">
        <f t="shared" si="21"/>
        <v>AC</v>
      </c>
      <c r="C51" s="5" t="s">
        <v>48</v>
      </c>
      <c r="D51" s="43" t="s">
        <v>5</v>
      </c>
      <c r="E51" s="4" t="str">
        <f t="shared" si="22"/>
        <v>ACFemale90+</v>
      </c>
      <c r="F51" s="8">
        <f>VLOOKUP(E51,'Appendix 1a. Person-years 2020'!$E$3:$F$1682,2,FALSE)</f>
        <v>918.08169999999996</v>
      </c>
      <c r="G51" s="17">
        <f>VLOOKUP(E51,'Appendix 2a. Deaths 2020'!$E$4:$G$1683,2,FALSE)</f>
        <v>147</v>
      </c>
      <c r="H51" s="17">
        <f>VLOOKUP(E51,'Appendix 2a. Deaths 2020'!$E$4:$G$1683,3,FALSE)</f>
        <v>20</v>
      </c>
      <c r="I51" s="18">
        <f t="shared" si="23"/>
        <v>0.16011646893735057</v>
      </c>
      <c r="J51" s="27"/>
      <c r="K51" s="28"/>
      <c r="L51" s="16">
        <v>1</v>
      </c>
      <c r="M51" s="20">
        <f t="shared" si="34"/>
        <v>22038.956374632373</v>
      </c>
      <c r="N51" s="20">
        <f t="shared" si="35"/>
        <v>22038.956374632373</v>
      </c>
      <c r="O51" s="38">
        <f>N51*Q51</f>
        <v>137643.28254862808</v>
      </c>
      <c r="P51" s="20">
        <f>O51</f>
        <v>137643.28254862808</v>
      </c>
      <c r="Q51" s="21">
        <f>1/I51</f>
        <v>6.2454537414965987</v>
      </c>
      <c r="R51" s="22">
        <f t="shared" si="27"/>
        <v>0.86394557823129248</v>
      </c>
      <c r="S51" s="22">
        <f t="shared" si="28"/>
        <v>0</v>
      </c>
      <c r="T51" s="22">
        <f t="shared" si="29"/>
        <v>0</v>
      </c>
      <c r="U51" s="23">
        <f t="shared" si="36"/>
        <v>28570.696462902168</v>
      </c>
      <c r="V51" s="23">
        <f>U51*(1-T51)</f>
        <v>28570.696462902168</v>
      </c>
      <c r="W51" s="22">
        <f t="shared" si="30"/>
        <v>1</v>
      </c>
      <c r="X51" s="23">
        <f>Q51/R51</f>
        <v>7.228989763779528</v>
      </c>
      <c r="Y51" s="23">
        <f t="shared" si="31"/>
        <v>206537.27227437173</v>
      </c>
      <c r="Z51" s="23">
        <f>Y51</f>
        <v>206537.27227437173</v>
      </c>
      <c r="AA51" s="23">
        <f t="shared" si="32"/>
        <v>7.228989763779528</v>
      </c>
      <c r="AB51" s="25"/>
      <c r="AC51" s="24"/>
      <c r="AD51" s="25"/>
      <c r="AE51" s="24"/>
      <c r="AF51" s="23">
        <f t="shared" si="33"/>
        <v>0.98353602228292925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446812.54640000005</v>
      </c>
      <c r="G52" s="30">
        <f>SUM(G32:G51)</f>
        <v>1814</v>
      </c>
      <c r="H52" s="30">
        <f>SUM(H32:H51)</f>
        <v>306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AC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AC</v>
      </c>
      <c r="C59" s="5" t="s">
        <v>47</v>
      </c>
      <c r="D59" s="40">
        <v>0</v>
      </c>
      <c r="E59" s="4" t="str">
        <f>_xlfn.CONCAT(B59,C59,D59)</f>
        <v>ACMale0</v>
      </c>
      <c r="F59" s="6">
        <f>VLOOKUP(E59,'Appendix 1a. Person-years 2020'!$E$3:$F$1682,2,FALSE)</f>
        <v>8574.6694000000007</v>
      </c>
      <c r="G59" s="17">
        <f>VLOOKUP(E59,'Appendix 2a. Deaths 2020'!$E$4:$G$1683,2,FALSE)</f>
        <v>141</v>
      </c>
      <c r="H59" s="17">
        <f>VLOOKUP(E59,'Appendix 2a. Deaths 2020'!$E$4:$G$1683,3,FALSE)</f>
        <v>1</v>
      </c>
      <c r="I59" s="18">
        <f>G59/F59</f>
        <v>1.644378266058864E-2</v>
      </c>
      <c r="J59" s="16">
        <v>1</v>
      </c>
      <c r="K59" s="5">
        <f>VLOOKUP(E59,'Appendix 3a. nax iIBGE 2020'!$E$5:$O$1935,11,FALSE)</f>
        <v>0.09</v>
      </c>
      <c r="L59" s="19">
        <f>(J59*I59)/(1+(J59-K59)*I59)</f>
        <v>1.6201348241729724E-2</v>
      </c>
      <c r="M59" s="16">
        <v>100000</v>
      </c>
      <c r="N59" s="20">
        <f>M59*L59</f>
        <v>1620.1348241729725</v>
      </c>
      <c r="O59" s="20">
        <f>M60*J59+N59*K59</f>
        <v>98525.677310002589</v>
      </c>
      <c r="P59" s="20">
        <f t="shared" ref="P59:P77" si="39">P60+O59</f>
        <v>6958341.7451727511</v>
      </c>
      <c r="Q59" s="21">
        <f>P59/M59</f>
        <v>69.583417451727513</v>
      </c>
      <c r="R59" s="22">
        <f>(G59-H59)/G59</f>
        <v>0.99290780141843971</v>
      </c>
      <c r="S59" s="22">
        <f>1-L59</f>
        <v>0.9837986517582703</v>
      </c>
      <c r="T59" s="22">
        <f>S59^R59</f>
        <v>0.98391262567773796</v>
      </c>
      <c r="U59" s="16">
        <v>100000</v>
      </c>
      <c r="V59" s="23">
        <f>U59*(1-T59)</f>
        <v>1608.7374322262037</v>
      </c>
      <c r="W59" s="22">
        <f>V59/U59</f>
        <v>1.6087374322262038E-2</v>
      </c>
      <c r="X59" s="23">
        <f>J59+R59*(L59/W59)*(K59-J59)</f>
        <v>9.0052564587302153E-2</v>
      </c>
      <c r="Y59" s="23">
        <f>U60*J59+V59*X59</f>
        <v>98536.133499293355</v>
      </c>
      <c r="Z59" s="23">
        <f t="shared" ref="Z59:Z77" si="40">Z60+Y59</f>
        <v>7216730.8007861851</v>
      </c>
      <c r="AA59" s="23">
        <f>Z59/U59</f>
        <v>72.167308007861848</v>
      </c>
      <c r="AB59" s="16"/>
      <c r="AC59" s="16"/>
      <c r="AD59" s="16"/>
      <c r="AE59" s="16"/>
      <c r="AF59" s="23">
        <f>AA59-Q59</f>
        <v>2.5838905561343353</v>
      </c>
    </row>
    <row r="60" spans="2:32" s="26" customFormat="1" ht="15" customHeight="1" x14ac:dyDescent="0.2">
      <c r="B60" s="5" t="str">
        <f t="shared" ref="B60:B78" si="41">B6</f>
        <v>AC</v>
      </c>
      <c r="C60" s="5" t="s">
        <v>47</v>
      </c>
      <c r="D60" s="41" t="s">
        <v>18</v>
      </c>
      <c r="E60" s="4" t="str">
        <f t="shared" ref="E60:E78" si="42">_xlfn.CONCAT(B60,C60,D60)</f>
        <v>ACMale1-4</v>
      </c>
      <c r="F60" s="6">
        <f>VLOOKUP(E60,'Appendix 1a. Person-years 2020'!$E$3:$F$1682,2,FALSE)</f>
        <v>33906.791299999997</v>
      </c>
      <c r="G60" s="17">
        <f>VLOOKUP(E60,'Appendix 2a. Deaths 2020'!$E$4:$G$1683,2,FALSE)</f>
        <v>25</v>
      </c>
      <c r="H60" s="17">
        <f>VLOOKUP(E60,'Appendix 2a. Deaths 2020'!$E$4:$G$1683,3,FALSE)</f>
        <v>3</v>
      </c>
      <c r="I60" s="18">
        <f t="shared" ref="I60:I78" si="43">G60/F60</f>
        <v>7.3731541798825425E-4</v>
      </c>
      <c r="J60" s="24">
        <v>4</v>
      </c>
      <c r="K60" s="5">
        <f>VLOOKUP(E60,'Appendix 3a. nax iIBGE 2020'!$E$5:$O$1935,11,FALSE)</f>
        <v>1.6</v>
      </c>
      <c r="L60" s="19">
        <f t="shared" ref="L60:L77" si="44">(J60*I60)/(1+(J60-K60)*I60)</f>
        <v>2.9440520041114399E-3</v>
      </c>
      <c r="M60" s="20">
        <f>M59-N59</f>
        <v>98379.865175827028</v>
      </c>
      <c r="N60" s="20">
        <f>M60*L60</f>
        <v>289.63543923510679</v>
      </c>
      <c r="O60" s="20">
        <f t="shared" ref="O60:O77" si="45">M61*J60+N60*K60</f>
        <v>392824.33564914385</v>
      </c>
      <c r="P60" s="20">
        <f t="shared" si="39"/>
        <v>6859816.0678627482</v>
      </c>
      <c r="Q60" s="21">
        <f t="shared" ref="Q60:Q77" si="46">P60/M60</f>
        <v>69.727845790423771</v>
      </c>
      <c r="R60" s="22">
        <f t="shared" ref="R60:R78" si="47">(G60-H60)/G60</f>
        <v>0.88</v>
      </c>
      <c r="S60" s="22">
        <f t="shared" ref="S60:S78" si="48">1-L60</f>
        <v>0.99705594799588859</v>
      </c>
      <c r="T60" s="22">
        <f t="shared" ref="T60:T78" si="49">S60^R60</f>
        <v>0.99740877609164835</v>
      </c>
      <c r="U60" s="23">
        <f>U59-V59</f>
        <v>98391.262567773796</v>
      </c>
      <c r="V60" s="23">
        <f>U60*(1-T60)</f>
        <v>254.95379193851997</v>
      </c>
      <c r="W60" s="22">
        <f t="shared" ref="W60:W78" si="50">V60/U60</f>
        <v>2.5912239083516475E-3</v>
      </c>
      <c r="X60" s="23">
        <f>J60+R60*(L60/W60)*(K60-J60)</f>
        <v>1.6004243351402589</v>
      </c>
      <c r="Y60" s="23">
        <f t="shared" ref="Y60:Y78" si="51">U61*J60+V60*X60</f>
        <v>392953.26935629582</v>
      </c>
      <c r="Z60" s="23">
        <f t="shared" si="40"/>
        <v>7118194.6672868915</v>
      </c>
      <c r="AA60" s="23">
        <f t="shared" ref="AA60:AA78" si="52">Z60/U60</f>
        <v>72.345800648545818</v>
      </c>
      <c r="AB60" s="25"/>
      <c r="AC60" s="24"/>
      <c r="AD60" s="25"/>
      <c r="AE60" s="24"/>
      <c r="AF60" s="23">
        <f t="shared" ref="AF60:AF78" si="53">AA60-Q60</f>
        <v>2.6179548581220473</v>
      </c>
    </row>
    <row r="61" spans="2:32" s="26" customFormat="1" ht="15" customHeight="1" x14ac:dyDescent="0.2">
      <c r="B61" s="5" t="str">
        <f t="shared" si="41"/>
        <v>AC</v>
      </c>
      <c r="C61" s="5" t="s">
        <v>47</v>
      </c>
      <c r="D61" s="24" t="s">
        <v>70</v>
      </c>
      <c r="E61" s="4" t="str">
        <f t="shared" si="42"/>
        <v>ACMale5-9</v>
      </c>
      <c r="F61" s="6">
        <f>VLOOKUP(E61,'Appendix 1a. Person-years 2020'!$E$3:$F$1682,2,FALSE)</f>
        <v>43373.9611</v>
      </c>
      <c r="G61" s="17">
        <f>VLOOKUP(E61,'Appendix 2a. Deaths 2020'!$E$4:$G$1683,2,FALSE)</f>
        <v>20</v>
      </c>
      <c r="H61" s="17">
        <f>VLOOKUP(E61,'Appendix 2a. Deaths 2020'!$E$4:$G$1683,3,FALSE)</f>
        <v>0</v>
      </c>
      <c r="I61" s="18">
        <f t="shared" si="43"/>
        <v>4.6110614508758802E-4</v>
      </c>
      <c r="J61" s="24">
        <v>5</v>
      </c>
      <c r="K61" s="5">
        <f>VLOOKUP(E61,'Appendix 3a. nax iIBGE 2020'!$E$5:$O$1935,11,FALSE)</f>
        <v>2.5</v>
      </c>
      <c r="L61" s="19">
        <f t="shared" si="44"/>
        <v>2.3028760496932189E-3</v>
      </c>
      <c r="M61" s="20">
        <f t="shared" ref="M61:M78" si="54">M60-N60</f>
        <v>98090.229736591922</v>
      </c>
      <c r="N61" s="20">
        <f t="shared" ref="N61:N78" si="55">M61*L61</f>
        <v>225.88964076930313</v>
      </c>
      <c r="O61" s="20">
        <f t="shared" si="45"/>
        <v>489886.42458103626</v>
      </c>
      <c r="P61" s="20">
        <f t="shared" si="39"/>
        <v>6466991.7322136043</v>
      </c>
      <c r="Q61" s="21">
        <f t="shared" si="46"/>
        <v>65.929009949103374</v>
      </c>
      <c r="R61" s="22">
        <f t="shared" si="47"/>
        <v>1</v>
      </c>
      <c r="S61" s="22">
        <f t="shared" si="48"/>
        <v>0.99769712395030674</v>
      </c>
      <c r="T61" s="22">
        <f t="shared" si="49"/>
        <v>0.99769712395030674</v>
      </c>
      <c r="U61" s="23">
        <f t="shared" ref="U61:U78" si="56">U60-V60</f>
        <v>98136.308775835278</v>
      </c>
      <c r="V61" s="23">
        <f t="shared" ref="V61:V77" si="57">U61*(1-T61)</f>
        <v>225.99575508517341</v>
      </c>
      <c r="W61" s="22">
        <f t="shared" si="50"/>
        <v>2.3028760496932588E-3</v>
      </c>
      <c r="X61" s="23">
        <f>J61+R61*(L61/W61)*(K61-J61)</f>
        <v>2.5000000000000435</v>
      </c>
      <c r="Y61" s="23">
        <f t="shared" si="51"/>
        <v>490116.55449146352</v>
      </c>
      <c r="Z61" s="23">
        <f t="shared" si="40"/>
        <v>6725241.397930596</v>
      </c>
      <c r="AA61" s="23">
        <f t="shared" si="52"/>
        <v>68.529594008803755</v>
      </c>
      <c r="AB61" s="25"/>
      <c r="AC61" s="24"/>
      <c r="AD61" s="25"/>
      <c r="AE61" s="24"/>
      <c r="AF61" s="23">
        <f t="shared" si="53"/>
        <v>2.6005840597003811</v>
      </c>
    </row>
    <row r="62" spans="2:32" s="26" customFormat="1" ht="15" customHeight="1" x14ac:dyDescent="0.2">
      <c r="B62" s="5" t="str">
        <f t="shared" si="41"/>
        <v>AC</v>
      </c>
      <c r="C62" s="5" t="s">
        <v>47</v>
      </c>
      <c r="D62" s="24" t="s">
        <v>71</v>
      </c>
      <c r="E62" s="4" t="str">
        <f t="shared" si="42"/>
        <v>ACMale10-14</v>
      </c>
      <c r="F62" s="6">
        <f>VLOOKUP(E62,'Appendix 1a. Person-years 2020'!$E$3:$F$1682,2,FALSE)</f>
        <v>45590.718200000003</v>
      </c>
      <c r="G62" s="17">
        <f>VLOOKUP(E62,'Appendix 2a. Deaths 2020'!$E$4:$G$1683,2,FALSE)</f>
        <v>21</v>
      </c>
      <c r="H62" s="17">
        <f>VLOOKUP(E62,'Appendix 2a. Deaths 2020'!$E$4:$G$1683,3,FALSE)</f>
        <v>0</v>
      </c>
      <c r="I62" s="18">
        <f t="shared" si="43"/>
        <v>4.6062007419747116E-4</v>
      </c>
      <c r="J62" s="24">
        <v>5</v>
      </c>
      <c r="K62" s="5">
        <f>VLOOKUP(E62,'Appendix 3a. nax iIBGE 2020'!$E$5:$O$1935,11,FALSE)</f>
        <v>2.5</v>
      </c>
      <c r="L62" s="19">
        <f t="shared" si="44"/>
        <v>2.3004512858823783E-3</v>
      </c>
      <c r="M62" s="20">
        <f t="shared" si="54"/>
        <v>97864.340095822612</v>
      </c>
      <c r="N62" s="20">
        <f t="shared" si="55"/>
        <v>225.13214701546553</v>
      </c>
      <c r="O62" s="20">
        <f t="shared" si="45"/>
        <v>488758.87011157442</v>
      </c>
      <c r="P62" s="20">
        <f t="shared" si="39"/>
        <v>5977105.3076325683</v>
      </c>
      <c r="Q62" s="21">
        <f t="shared" si="46"/>
        <v>61.075416252540634</v>
      </c>
      <c r="R62" s="22">
        <f t="shared" si="47"/>
        <v>1</v>
      </c>
      <c r="S62" s="22">
        <f t="shared" si="48"/>
        <v>0.99769954871411759</v>
      </c>
      <c r="T62" s="22">
        <f t="shared" si="49"/>
        <v>0.99769954871411759</v>
      </c>
      <c r="U62" s="23">
        <f t="shared" si="56"/>
        <v>97910.313020750109</v>
      </c>
      <c r="V62" s="23">
        <f t="shared" si="57"/>
        <v>225.23790548973386</v>
      </c>
      <c r="W62" s="22">
        <f t="shared" si="50"/>
        <v>2.30045128588241E-3</v>
      </c>
      <c r="X62" s="23">
        <f>((-5/24)*V61+2.5*V62+(5/24)*V63)/V62</f>
        <v>3.1898236052563678</v>
      </c>
      <c r="Y62" s="23">
        <f t="shared" si="51"/>
        <v>489143.84476403153</v>
      </c>
      <c r="Z62" s="23">
        <f t="shared" si="40"/>
        <v>6235124.8434391329</v>
      </c>
      <c r="AA62" s="23">
        <f t="shared" si="52"/>
        <v>63.682002958337236</v>
      </c>
      <c r="AB62" s="25"/>
      <c r="AC62" s="24"/>
      <c r="AD62" s="25"/>
      <c r="AE62" s="24"/>
      <c r="AF62" s="23">
        <f t="shared" si="53"/>
        <v>2.6065867057966017</v>
      </c>
    </row>
    <row r="63" spans="2:32" s="26" customFormat="1" ht="15" customHeight="1" x14ac:dyDescent="0.2">
      <c r="B63" s="5" t="str">
        <f t="shared" si="41"/>
        <v>AC</v>
      </c>
      <c r="C63" s="5" t="s">
        <v>47</v>
      </c>
      <c r="D63" s="24" t="s">
        <v>72</v>
      </c>
      <c r="E63" s="4" t="str">
        <f t="shared" si="42"/>
        <v>ACMale15-19</v>
      </c>
      <c r="F63" s="6">
        <f>VLOOKUP(E63,'Appendix 1a. Person-years 2020'!$E$3:$F$1682,2,FALSE)</f>
        <v>47009.64</v>
      </c>
      <c r="G63" s="17">
        <f>VLOOKUP(E63,'Appendix 2a. Deaths 2020'!$E$4:$G$1683,2,FALSE)</f>
        <v>97</v>
      </c>
      <c r="H63" s="17">
        <f>VLOOKUP(E63,'Appendix 2a. Deaths 2020'!$E$4:$G$1683,3,FALSE)</f>
        <v>3</v>
      </c>
      <c r="I63" s="18">
        <f t="shared" si="43"/>
        <v>2.0634065693759833E-3</v>
      </c>
      <c r="J63" s="24">
        <v>5</v>
      </c>
      <c r="K63" s="5">
        <f>VLOOKUP(E63,'Appendix 3a. nax iIBGE 2020'!$E$5:$O$1935,11,FALSE)</f>
        <v>2.5</v>
      </c>
      <c r="L63" s="19">
        <f t="shared" si="44"/>
        <v>1.0264085393804386E-2</v>
      </c>
      <c r="M63" s="20">
        <f t="shared" si="54"/>
        <v>97639.207948807147</v>
      </c>
      <c r="N63" s="20">
        <f t="shared" si="55"/>
        <v>1002.1771681699805</v>
      </c>
      <c r="O63" s="20">
        <f t="shared" si="45"/>
        <v>485690.59682361083</v>
      </c>
      <c r="P63" s="20">
        <f t="shared" si="39"/>
        <v>5488346.4375209939</v>
      </c>
      <c r="Q63" s="21">
        <f t="shared" si="46"/>
        <v>56.210476844492312</v>
      </c>
      <c r="R63" s="22">
        <f t="shared" si="47"/>
        <v>0.96907216494845361</v>
      </c>
      <c r="S63" s="22">
        <f t="shared" si="48"/>
        <v>0.98973591460619559</v>
      </c>
      <c r="T63" s="22">
        <f t="shared" si="49"/>
        <v>0.99005177618828588</v>
      </c>
      <c r="U63" s="23">
        <f t="shared" si="56"/>
        <v>97685.075115260377</v>
      </c>
      <c r="V63" s="23">
        <f t="shared" si="57"/>
        <v>971.7929903107156</v>
      </c>
      <c r="W63" s="22">
        <f t="shared" si="50"/>
        <v>9.9482238117141186E-3</v>
      </c>
      <c r="X63" s="23">
        <f t="shared" ref="X63:X76" si="58">((-5/24)*V62+2.5*V63+(5/24)*V64)/V63</f>
        <v>2.6874069365177022</v>
      </c>
      <c r="Y63" s="23">
        <f t="shared" si="51"/>
        <v>486178.0138477686</v>
      </c>
      <c r="Z63" s="23">
        <f t="shared" si="40"/>
        <v>5745980.9986751014</v>
      </c>
      <c r="AA63" s="23">
        <f t="shared" si="52"/>
        <v>58.821483137473308</v>
      </c>
      <c r="AB63" s="25"/>
      <c r="AC63" s="24"/>
      <c r="AD63" s="25"/>
      <c r="AE63" s="24"/>
      <c r="AF63" s="23">
        <f t="shared" si="53"/>
        <v>2.6110062929809956</v>
      </c>
    </row>
    <row r="64" spans="2:32" s="26" customFormat="1" ht="15" customHeight="1" x14ac:dyDescent="0.2">
      <c r="B64" s="5" t="str">
        <f t="shared" si="41"/>
        <v>AC</v>
      </c>
      <c r="C64" s="5" t="s">
        <v>47</v>
      </c>
      <c r="D64" s="24" t="s">
        <v>73</v>
      </c>
      <c r="E64" s="4" t="str">
        <f t="shared" si="42"/>
        <v>ACMale20-24</v>
      </c>
      <c r="F64" s="6">
        <f>VLOOKUP(E64,'Appendix 1a. Person-years 2020'!$E$3:$F$1682,2,FALSE)</f>
        <v>44171.213300000003</v>
      </c>
      <c r="G64" s="17">
        <f>VLOOKUP(E64,'Appendix 2a. Deaths 2020'!$E$4:$G$1683,2,FALSE)</f>
        <v>101</v>
      </c>
      <c r="H64" s="17">
        <f>VLOOKUP(E64,'Appendix 2a. Deaths 2020'!$E$4:$G$1683,3,FALSE)</f>
        <v>0</v>
      </c>
      <c r="I64" s="18">
        <f t="shared" si="43"/>
        <v>2.2865570686055841E-3</v>
      </c>
      <c r="J64" s="24">
        <v>5</v>
      </c>
      <c r="K64" s="5">
        <f>VLOOKUP(E64,'Appendix 3a. nax iIBGE 2020'!$E$5:$O$1935,11,FALSE)</f>
        <v>2.5</v>
      </c>
      <c r="L64" s="19">
        <f t="shared" si="44"/>
        <v>1.136780252001131E-2</v>
      </c>
      <c r="M64" s="20">
        <f t="shared" si="54"/>
        <v>96637.030780637171</v>
      </c>
      <c r="N64" s="20">
        <f t="shared" si="55"/>
        <v>1098.5506820345377</v>
      </c>
      <c r="O64" s="20">
        <f t="shared" si="45"/>
        <v>480438.77719809953</v>
      </c>
      <c r="P64" s="20">
        <f t="shared" si="39"/>
        <v>5002655.8406973826</v>
      </c>
      <c r="Q64" s="21">
        <f t="shared" si="46"/>
        <v>51.767482923324124</v>
      </c>
      <c r="R64" s="22">
        <f t="shared" si="47"/>
        <v>1</v>
      </c>
      <c r="S64" s="22">
        <f t="shared" si="48"/>
        <v>0.98863219747998865</v>
      </c>
      <c r="T64" s="22">
        <f t="shared" si="49"/>
        <v>0.98863219747998865</v>
      </c>
      <c r="U64" s="23">
        <f t="shared" si="56"/>
        <v>96713.282124949663</v>
      </c>
      <c r="V64" s="23">
        <f t="shared" si="57"/>
        <v>1099.4174922585714</v>
      </c>
      <c r="W64" s="22">
        <f t="shared" si="50"/>
        <v>1.136780252001135E-2</v>
      </c>
      <c r="X64" s="23">
        <f t="shared" si="58"/>
        <v>2.5385222146542143</v>
      </c>
      <c r="Y64" s="23">
        <f t="shared" si="51"/>
        <v>480860.21889073326</v>
      </c>
      <c r="Z64" s="23">
        <f t="shared" si="40"/>
        <v>5259802.9848273331</v>
      </c>
      <c r="AA64" s="23">
        <f t="shared" si="52"/>
        <v>54.385528742907098</v>
      </c>
      <c r="AB64" s="25"/>
      <c r="AC64" s="24"/>
      <c r="AD64" s="25"/>
      <c r="AE64" s="24"/>
      <c r="AF64" s="23">
        <f t="shared" si="53"/>
        <v>2.6180458195829743</v>
      </c>
    </row>
    <row r="65" spans="2:32" s="26" customFormat="1" ht="15" customHeight="1" x14ac:dyDescent="0.2">
      <c r="B65" s="5" t="str">
        <f t="shared" si="41"/>
        <v>AC</v>
      </c>
      <c r="C65" s="5" t="s">
        <v>47</v>
      </c>
      <c r="D65" s="24" t="s">
        <v>74</v>
      </c>
      <c r="E65" s="4" t="str">
        <f t="shared" si="42"/>
        <v>ACMale25-29</v>
      </c>
      <c r="F65" s="6">
        <f>VLOOKUP(E65,'Appendix 1a. Person-years 2020'!$E$3:$F$1682,2,FALSE)</f>
        <v>38007.900399999999</v>
      </c>
      <c r="G65" s="17">
        <f>VLOOKUP(E65,'Appendix 2a. Deaths 2020'!$E$4:$G$1683,2,FALSE)</f>
        <v>98</v>
      </c>
      <c r="H65" s="17">
        <f>VLOOKUP(E65,'Appendix 2a. Deaths 2020'!$E$4:$G$1683,3,FALSE)</f>
        <v>4</v>
      </c>
      <c r="I65" s="18">
        <f t="shared" si="43"/>
        <v>2.578411303140544E-3</v>
      </c>
      <c r="J65" s="24">
        <v>5</v>
      </c>
      <c r="K65" s="5">
        <f>VLOOKUP(E65,'Appendix 3a. nax iIBGE 2020'!$E$5:$O$1935,11,FALSE)</f>
        <v>2.5</v>
      </c>
      <c r="L65" s="19">
        <f t="shared" si="44"/>
        <v>1.2809486205652526E-2</v>
      </c>
      <c r="M65" s="20">
        <f t="shared" si="54"/>
        <v>95538.480098602638</v>
      </c>
      <c r="N65" s="20">
        <f t="shared" si="55"/>
        <v>1223.798842932059</v>
      </c>
      <c r="O65" s="20">
        <f t="shared" si="45"/>
        <v>474632.90338568308</v>
      </c>
      <c r="P65" s="20">
        <f t="shared" si="39"/>
        <v>4522217.063499283</v>
      </c>
      <c r="Q65" s="21">
        <f t="shared" si="46"/>
        <v>47.33398583305938</v>
      </c>
      <c r="R65" s="22">
        <f t="shared" si="47"/>
        <v>0.95918367346938771</v>
      </c>
      <c r="S65" s="22">
        <f t="shared" si="48"/>
        <v>0.98719051379434752</v>
      </c>
      <c r="T65" s="22">
        <f t="shared" si="49"/>
        <v>0.98771012364518962</v>
      </c>
      <c r="U65" s="23">
        <f t="shared" si="56"/>
        <v>95613.864632691097</v>
      </c>
      <c r="V65" s="23">
        <f t="shared" si="57"/>
        <v>1175.0825741413507</v>
      </c>
      <c r="W65" s="22">
        <f t="shared" si="50"/>
        <v>1.2289876354810379E-2</v>
      </c>
      <c r="X65" s="23">
        <f t="shared" si="58"/>
        <v>2.5490796285332666</v>
      </c>
      <c r="Y65" s="23">
        <f t="shared" si="51"/>
        <v>475189.28934433684</v>
      </c>
      <c r="Z65" s="23">
        <f t="shared" si="40"/>
        <v>4778942.7659366</v>
      </c>
      <c r="AA65" s="23">
        <f t="shared" si="52"/>
        <v>49.981692344466154</v>
      </c>
      <c r="AB65" s="25"/>
      <c r="AC65" s="24"/>
      <c r="AD65" s="25"/>
      <c r="AE65" s="24"/>
      <c r="AF65" s="23">
        <f t="shared" si="53"/>
        <v>2.6477065114067742</v>
      </c>
    </row>
    <row r="66" spans="2:32" s="26" customFormat="1" ht="15" customHeight="1" x14ac:dyDescent="0.2">
      <c r="B66" s="5" t="str">
        <f t="shared" si="41"/>
        <v>AC</v>
      </c>
      <c r="C66" s="5" t="s">
        <v>47</v>
      </c>
      <c r="D66" s="24" t="s">
        <v>75</v>
      </c>
      <c r="E66" s="4" t="str">
        <f t="shared" si="42"/>
        <v>ACMale30-34</v>
      </c>
      <c r="F66" s="6">
        <f>VLOOKUP(E66,'Appendix 1a. Person-years 2020'!$E$3:$F$1682,2,FALSE)</f>
        <v>34741.563900000001</v>
      </c>
      <c r="G66" s="17">
        <f>VLOOKUP(E66,'Appendix 2a. Deaths 2020'!$E$4:$G$1683,2,FALSE)</f>
        <v>108</v>
      </c>
      <c r="H66" s="17">
        <f>VLOOKUP(E66,'Appendix 2a. Deaths 2020'!$E$4:$G$1683,3,FALSE)</f>
        <v>6</v>
      </c>
      <c r="I66" s="18">
        <f t="shared" si="43"/>
        <v>3.1086683463895531E-3</v>
      </c>
      <c r="J66" s="24">
        <v>5</v>
      </c>
      <c r="K66" s="5">
        <f>VLOOKUP(E66,'Appendix 3a. nax iIBGE 2020'!$E$5:$O$1935,11,FALSE)</f>
        <v>2.5</v>
      </c>
      <c r="L66" s="19">
        <f t="shared" si="44"/>
        <v>1.5423475556314695E-2</v>
      </c>
      <c r="M66" s="20">
        <f t="shared" si="54"/>
        <v>94314.681255670585</v>
      </c>
      <c r="N66" s="20">
        <f t="shared" si="55"/>
        <v>1454.6601809484471</v>
      </c>
      <c r="O66" s="20">
        <f t="shared" si="45"/>
        <v>467936.75582598185</v>
      </c>
      <c r="P66" s="20">
        <f t="shared" si="39"/>
        <v>4047584.1601136001</v>
      </c>
      <c r="Q66" s="21">
        <f t="shared" si="46"/>
        <v>42.915738103819791</v>
      </c>
      <c r="R66" s="22">
        <f t="shared" si="47"/>
        <v>0.94444444444444442</v>
      </c>
      <c r="S66" s="22">
        <f t="shared" si="48"/>
        <v>0.98457652444368526</v>
      </c>
      <c r="T66" s="22">
        <f t="shared" si="49"/>
        <v>0.98542710928512145</v>
      </c>
      <c r="U66" s="23">
        <f t="shared" si="56"/>
        <v>94438.782058549739</v>
      </c>
      <c r="V66" s="23">
        <f t="shared" si="57"/>
        <v>1376.2460501854785</v>
      </c>
      <c r="W66" s="22">
        <f t="shared" si="50"/>
        <v>1.457289071487855E-2</v>
      </c>
      <c r="X66" s="23">
        <f t="shared" si="58"/>
        <v>2.5773754127525552</v>
      </c>
      <c r="Y66" s="23">
        <f t="shared" si="51"/>
        <v>468859.78277346719</v>
      </c>
      <c r="Z66" s="23">
        <f t="shared" si="40"/>
        <v>4303753.4765922632</v>
      </c>
      <c r="AA66" s="23">
        <f t="shared" si="52"/>
        <v>45.571886705654897</v>
      </c>
      <c r="AB66" s="25"/>
      <c r="AC66" s="24"/>
      <c r="AD66" s="25"/>
      <c r="AE66" s="24"/>
      <c r="AF66" s="23">
        <f t="shared" si="53"/>
        <v>2.6561486018351061</v>
      </c>
    </row>
    <row r="67" spans="2:32" s="26" customFormat="1" ht="15" customHeight="1" x14ac:dyDescent="0.2">
      <c r="B67" s="5" t="str">
        <f t="shared" si="41"/>
        <v>AC</v>
      </c>
      <c r="C67" s="5" t="s">
        <v>47</v>
      </c>
      <c r="D67" s="24" t="s">
        <v>76</v>
      </c>
      <c r="E67" s="4" t="str">
        <f t="shared" si="42"/>
        <v>ACMale35-39</v>
      </c>
      <c r="F67" s="6">
        <f>VLOOKUP(E67,'Appendix 1a. Person-years 2020'!$E$3:$F$1682,2,FALSE)</f>
        <v>32814.184500000003</v>
      </c>
      <c r="G67" s="17">
        <f>VLOOKUP(E67,'Appendix 2a. Deaths 2020'!$E$4:$G$1683,2,FALSE)</f>
        <v>134</v>
      </c>
      <c r="H67" s="17">
        <f>VLOOKUP(E67,'Appendix 2a. Deaths 2020'!$E$4:$G$1683,3,FALSE)</f>
        <v>14</v>
      </c>
      <c r="I67" s="18">
        <f t="shared" si="43"/>
        <v>4.0835998834589347E-3</v>
      </c>
      <c r="J67" s="24">
        <v>5</v>
      </c>
      <c r="K67" s="5">
        <f>VLOOKUP(E67,'Appendix 3a. nax iIBGE 2020'!$E$5:$O$1935,11,FALSE)</f>
        <v>2.5</v>
      </c>
      <c r="L67" s="19">
        <f t="shared" si="44"/>
        <v>2.0211658600530577E-2</v>
      </c>
      <c r="M67" s="20">
        <f t="shared" si="54"/>
        <v>92860.021074722143</v>
      </c>
      <c r="N67" s="20">
        <f t="shared" si="55"/>
        <v>1876.8550436003584</v>
      </c>
      <c r="O67" s="20">
        <f t="shared" si="45"/>
        <v>459607.96776460984</v>
      </c>
      <c r="P67" s="20">
        <f t="shared" si="39"/>
        <v>3579647.4042876181</v>
      </c>
      <c r="Q67" s="21">
        <f t="shared" si="46"/>
        <v>38.548854101671644</v>
      </c>
      <c r="R67" s="22">
        <f t="shared" si="47"/>
        <v>0.89552238805970152</v>
      </c>
      <c r="S67" s="22">
        <f t="shared" si="48"/>
        <v>0.97978834139946946</v>
      </c>
      <c r="T67" s="22">
        <f t="shared" si="49"/>
        <v>0.98188075292011989</v>
      </c>
      <c r="U67" s="23">
        <f t="shared" si="56"/>
        <v>93062.536008364259</v>
      </c>
      <c r="V67" s="23">
        <f t="shared" si="57"/>
        <v>1686.2230838157914</v>
      </c>
      <c r="W67" s="22">
        <f t="shared" si="50"/>
        <v>1.8119247079880108E-2</v>
      </c>
      <c r="X67" s="23">
        <f t="shared" si="58"/>
        <v>2.5329423749573796</v>
      </c>
      <c r="Y67" s="23">
        <f t="shared" si="51"/>
        <v>461152.67052537069</v>
      </c>
      <c r="Z67" s="23">
        <f t="shared" si="40"/>
        <v>3834893.693818796</v>
      </c>
      <c r="AA67" s="23">
        <f t="shared" si="52"/>
        <v>41.207706756176556</v>
      </c>
      <c r="AB67" s="25"/>
      <c r="AC67" s="24"/>
      <c r="AD67" s="25"/>
      <c r="AE67" s="24"/>
      <c r="AF67" s="23">
        <f t="shared" si="53"/>
        <v>2.658852654504912</v>
      </c>
    </row>
    <row r="68" spans="2:32" s="26" customFormat="1" ht="15" customHeight="1" x14ac:dyDescent="0.2">
      <c r="B68" s="5" t="str">
        <f t="shared" si="41"/>
        <v>AC</v>
      </c>
      <c r="C68" s="5" t="s">
        <v>47</v>
      </c>
      <c r="D68" s="24" t="s">
        <v>77</v>
      </c>
      <c r="E68" s="4" t="str">
        <f t="shared" si="42"/>
        <v>ACMale40-44</v>
      </c>
      <c r="F68" s="6">
        <f>VLOOKUP(E68,'Appendix 1a. Person-years 2020'!$E$3:$F$1682,2,FALSE)</f>
        <v>28386.9666</v>
      </c>
      <c r="G68" s="17">
        <f>VLOOKUP(E68,'Appendix 2a. Deaths 2020'!$E$4:$G$1683,2,FALSE)</f>
        <v>123</v>
      </c>
      <c r="H68" s="17">
        <f>VLOOKUP(E68,'Appendix 2a. Deaths 2020'!$E$4:$G$1683,3,FALSE)</f>
        <v>20</v>
      </c>
      <c r="I68" s="18">
        <f t="shared" si="43"/>
        <v>4.3329744150965395E-3</v>
      </c>
      <c r="J68" s="24">
        <v>5</v>
      </c>
      <c r="K68" s="5">
        <f>VLOOKUP(E68,'Appendix 3a. nax iIBGE 2020'!$E$5:$O$1935,11,FALSE)</f>
        <v>2.5</v>
      </c>
      <c r="L68" s="19">
        <f t="shared" si="44"/>
        <v>2.1432703683713011E-2</v>
      </c>
      <c r="M68" s="20">
        <f t="shared" si="54"/>
        <v>90983.166031121786</v>
      </c>
      <c r="N68" s="20">
        <f t="shared" si="55"/>
        <v>1950.0152377510963</v>
      </c>
      <c r="O68" s="20">
        <f t="shared" si="45"/>
        <v>450040.79206123116</v>
      </c>
      <c r="P68" s="20">
        <f t="shared" si="39"/>
        <v>3120039.4365230082</v>
      </c>
      <c r="Q68" s="21">
        <f t="shared" si="46"/>
        <v>34.292491376435116</v>
      </c>
      <c r="R68" s="22">
        <f t="shared" si="47"/>
        <v>0.83739837398373984</v>
      </c>
      <c r="S68" s="22">
        <f t="shared" si="48"/>
        <v>0.97856729631628703</v>
      </c>
      <c r="T68" s="22">
        <f t="shared" si="49"/>
        <v>0.98202075215741613</v>
      </c>
      <c r="U68" s="23">
        <f t="shared" si="56"/>
        <v>91376.312924548474</v>
      </c>
      <c r="V68" s="23">
        <f t="shared" si="57"/>
        <v>1642.8773770119565</v>
      </c>
      <c r="W68" s="22">
        <f t="shared" si="50"/>
        <v>1.7979247842583868E-2</v>
      </c>
      <c r="X68" s="23">
        <f t="shared" si="58"/>
        <v>2.5845749282106678</v>
      </c>
      <c r="Y68" s="23">
        <f t="shared" si="51"/>
        <v>452913.3174164322</v>
      </c>
      <c r="Z68" s="23">
        <f t="shared" si="40"/>
        <v>3373741.0232934253</v>
      </c>
      <c r="AA68" s="23">
        <f t="shared" si="52"/>
        <v>36.921395877279501</v>
      </c>
      <c r="AB68" s="25"/>
      <c r="AC68" s="24"/>
      <c r="AD68" s="25"/>
      <c r="AE68" s="24"/>
      <c r="AF68" s="23">
        <f t="shared" si="53"/>
        <v>2.628904500844385</v>
      </c>
    </row>
    <row r="69" spans="2:32" s="26" customFormat="1" ht="15" customHeight="1" x14ac:dyDescent="0.2">
      <c r="B69" s="5" t="str">
        <f t="shared" si="41"/>
        <v>AC</v>
      </c>
      <c r="C69" s="5" t="s">
        <v>47</v>
      </c>
      <c r="D69" s="24" t="s">
        <v>78</v>
      </c>
      <c r="E69" s="4" t="str">
        <f t="shared" si="42"/>
        <v>ACMale45-49</v>
      </c>
      <c r="F69" s="6">
        <f>VLOOKUP(E69,'Appendix 1a. Person-years 2020'!$E$3:$F$1682,2,FALSE)</f>
        <v>22956.7376</v>
      </c>
      <c r="G69" s="17">
        <f>VLOOKUP(E69,'Appendix 2a. Deaths 2020'!$E$4:$G$1683,2,FALSE)</f>
        <v>145</v>
      </c>
      <c r="H69" s="17">
        <f>VLOOKUP(E69,'Appendix 2a. Deaths 2020'!$E$4:$G$1683,3,FALSE)</f>
        <v>23</v>
      </c>
      <c r="I69" s="18">
        <f t="shared" si="43"/>
        <v>6.3162284871000132E-3</v>
      </c>
      <c r="J69" s="24">
        <v>5</v>
      </c>
      <c r="K69" s="5">
        <f>VLOOKUP(E69,'Appendix 3a. nax iIBGE 2020'!$E$5:$O$1935,11,FALSE)</f>
        <v>2.5</v>
      </c>
      <c r="L69" s="19">
        <f t="shared" si="44"/>
        <v>3.1090210256273558E-2</v>
      </c>
      <c r="M69" s="20">
        <f t="shared" si="54"/>
        <v>89033.150793370689</v>
      </c>
      <c r="N69" s="20">
        <f t="shared" si="55"/>
        <v>2768.0593779444039</v>
      </c>
      <c r="O69" s="20">
        <f t="shared" si="45"/>
        <v>438245.60552199243</v>
      </c>
      <c r="P69" s="20">
        <f t="shared" si="39"/>
        <v>2669998.6444617771</v>
      </c>
      <c r="Q69" s="21">
        <f t="shared" si="46"/>
        <v>29.988814510881966</v>
      </c>
      <c r="R69" s="22">
        <f t="shared" si="47"/>
        <v>0.8413793103448276</v>
      </c>
      <c r="S69" s="22">
        <f t="shared" si="48"/>
        <v>0.96890978974372644</v>
      </c>
      <c r="T69" s="22">
        <f t="shared" si="49"/>
        <v>0.97377605121979494</v>
      </c>
      <c r="U69" s="23">
        <f t="shared" si="56"/>
        <v>89733.435547536516</v>
      </c>
      <c r="V69" s="23">
        <f t="shared" si="57"/>
        <v>2353.1650176704297</v>
      </c>
      <c r="W69" s="22">
        <f t="shared" si="50"/>
        <v>2.6223948780205061E-2</v>
      </c>
      <c r="X69" s="23">
        <f t="shared" si="58"/>
        <v>2.6043926181606176</v>
      </c>
      <c r="Y69" s="23">
        <f t="shared" si="51"/>
        <v>443029.91825066513</v>
      </c>
      <c r="Z69" s="23">
        <f t="shared" si="40"/>
        <v>2920827.705876993</v>
      </c>
      <c r="AA69" s="23">
        <f t="shared" si="52"/>
        <v>32.550048797916325</v>
      </c>
      <c r="AB69" s="25"/>
      <c r="AC69" s="24"/>
      <c r="AD69" s="25"/>
      <c r="AE69" s="24"/>
      <c r="AF69" s="23">
        <f t="shared" si="53"/>
        <v>2.5612342870343596</v>
      </c>
    </row>
    <row r="70" spans="2:32" s="26" customFormat="1" ht="15" customHeight="1" x14ac:dyDescent="0.2">
      <c r="B70" s="5" t="str">
        <f t="shared" si="41"/>
        <v>AC</v>
      </c>
      <c r="C70" s="5" t="s">
        <v>47</v>
      </c>
      <c r="D70" s="24" t="s">
        <v>79</v>
      </c>
      <c r="E70" s="4" t="str">
        <f t="shared" si="42"/>
        <v>ACMale50-54</v>
      </c>
      <c r="F70" s="6">
        <f>VLOOKUP(E70,'Appendix 1a. Person-years 2020'!$E$3:$F$1682,2,FALSE)</f>
        <v>18888.660400000001</v>
      </c>
      <c r="G70" s="17">
        <f>VLOOKUP(E70,'Appendix 2a. Deaths 2020'!$E$4:$G$1683,2,FALSE)</f>
        <v>159</v>
      </c>
      <c r="H70" s="17">
        <f>VLOOKUP(E70,'Appendix 2a. Deaths 2020'!$E$4:$G$1683,3,FALSE)</f>
        <v>35</v>
      </c>
      <c r="I70" s="18">
        <f t="shared" si="43"/>
        <v>8.4177488838753228E-3</v>
      </c>
      <c r="J70" s="24">
        <v>5</v>
      </c>
      <c r="K70" s="5">
        <f>VLOOKUP(E70,'Appendix 3a. nax iIBGE 2020'!$E$5:$O$1935,11,FALSE)</f>
        <v>2.5</v>
      </c>
      <c r="L70" s="19">
        <f t="shared" si="44"/>
        <v>4.1221268697941564E-2</v>
      </c>
      <c r="M70" s="20">
        <f t="shared" si="54"/>
        <v>86265.091415426286</v>
      </c>
      <c r="N70" s="20">
        <f t="shared" si="55"/>
        <v>3555.956512487779</v>
      </c>
      <c r="O70" s="20">
        <f t="shared" si="45"/>
        <v>422435.56579591194</v>
      </c>
      <c r="P70" s="20">
        <f t="shared" si="39"/>
        <v>2231753.0389397847</v>
      </c>
      <c r="Q70" s="21">
        <f t="shared" si="46"/>
        <v>25.870870850786503</v>
      </c>
      <c r="R70" s="22">
        <f t="shared" si="47"/>
        <v>0.77987421383647804</v>
      </c>
      <c r="S70" s="22">
        <f t="shared" si="48"/>
        <v>0.95877873130205848</v>
      </c>
      <c r="T70" s="22">
        <f t="shared" si="49"/>
        <v>0.96770424222469476</v>
      </c>
      <c r="U70" s="23">
        <f t="shared" si="56"/>
        <v>87380.270529866088</v>
      </c>
      <c r="V70" s="23">
        <f t="shared" si="57"/>
        <v>2822.0120513731986</v>
      </c>
      <c r="W70" s="22">
        <f t="shared" si="50"/>
        <v>3.2295757775305245E-2</v>
      </c>
      <c r="X70" s="23">
        <f t="shared" si="58"/>
        <v>2.608953819324682</v>
      </c>
      <c r="Y70" s="23">
        <f t="shared" si="51"/>
        <v>430153.79151207488</v>
      </c>
      <c r="Z70" s="23">
        <f t="shared" si="40"/>
        <v>2477797.7876263279</v>
      </c>
      <c r="AA70" s="23">
        <f t="shared" si="52"/>
        <v>28.356490230588498</v>
      </c>
      <c r="AB70" s="25"/>
      <c r="AC70" s="24"/>
      <c r="AD70" s="25"/>
      <c r="AE70" s="24"/>
      <c r="AF70" s="23">
        <f t="shared" si="53"/>
        <v>2.4856193798019959</v>
      </c>
    </row>
    <row r="71" spans="2:32" s="26" customFormat="1" ht="15" customHeight="1" x14ac:dyDescent="0.2">
      <c r="B71" s="5" t="str">
        <f t="shared" si="41"/>
        <v>AC</v>
      </c>
      <c r="C71" s="5" t="s">
        <v>47</v>
      </c>
      <c r="D71" s="24" t="s">
        <v>80</v>
      </c>
      <c r="E71" s="4" t="str">
        <f t="shared" si="42"/>
        <v>ACMale55-59</v>
      </c>
      <c r="F71" s="6">
        <f>VLOOKUP(E71,'Appendix 1a. Person-years 2020'!$E$3:$F$1682,2,FALSE)</f>
        <v>14570.4696</v>
      </c>
      <c r="G71" s="17">
        <f>VLOOKUP(E71,'Appendix 2a. Deaths 2020'!$E$4:$G$1683,2,FALSE)</f>
        <v>171</v>
      </c>
      <c r="H71" s="17">
        <f>VLOOKUP(E71,'Appendix 2a. Deaths 2020'!$E$4:$G$1683,3,FALSE)</f>
        <v>36</v>
      </c>
      <c r="I71" s="18">
        <f t="shared" si="43"/>
        <v>1.1736066488893398E-2</v>
      </c>
      <c r="J71" s="24">
        <v>5</v>
      </c>
      <c r="K71" s="5">
        <f>VLOOKUP(E71,'Appendix 3a. nax iIBGE 2020'!$E$5:$O$1935,11,FALSE)</f>
        <v>2.5</v>
      </c>
      <c r="L71" s="19">
        <f t="shared" si="44"/>
        <v>5.7007716564514178E-2</v>
      </c>
      <c r="M71" s="20">
        <f t="shared" si="54"/>
        <v>82709.134902938502</v>
      </c>
      <c r="N71" s="20">
        <f t="shared" si="55"/>
        <v>4715.0589198428852</v>
      </c>
      <c r="O71" s="20">
        <f t="shared" si="45"/>
        <v>401758.02721508534</v>
      </c>
      <c r="P71" s="20">
        <f t="shared" si="39"/>
        <v>1809317.4731438728</v>
      </c>
      <c r="Q71" s="21">
        <f t="shared" si="46"/>
        <v>21.875666759991599</v>
      </c>
      <c r="R71" s="22">
        <f t="shared" si="47"/>
        <v>0.78947368421052633</v>
      </c>
      <c r="S71" s="22">
        <f t="shared" si="48"/>
        <v>0.9429922834354858</v>
      </c>
      <c r="T71" s="22">
        <f t="shared" si="49"/>
        <v>0.95471741915905461</v>
      </c>
      <c r="U71" s="23">
        <f t="shared" si="56"/>
        <v>84558.258478492891</v>
      </c>
      <c r="V71" s="23">
        <f t="shared" si="57"/>
        <v>3829.0161753219099</v>
      </c>
      <c r="W71" s="22">
        <f t="shared" si="50"/>
        <v>4.5282580840945386E-2</v>
      </c>
      <c r="X71" s="23">
        <f t="shared" si="58"/>
        <v>2.7101841042186874</v>
      </c>
      <c r="Y71" s="23">
        <f t="shared" si="51"/>
        <v>414023.55028900853</v>
      </c>
      <c r="Z71" s="23">
        <f t="shared" si="40"/>
        <v>2047643.9961142533</v>
      </c>
      <c r="AA71" s="23">
        <f t="shared" si="52"/>
        <v>24.215777772138775</v>
      </c>
      <c r="AB71" s="25"/>
      <c r="AC71" s="24"/>
      <c r="AD71" s="25"/>
      <c r="AE71" s="24"/>
      <c r="AF71" s="23">
        <f t="shared" si="53"/>
        <v>2.340111012147176</v>
      </c>
    </row>
    <row r="72" spans="2:32" s="26" customFormat="1" ht="15" customHeight="1" x14ac:dyDescent="0.2">
      <c r="B72" s="5" t="str">
        <f t="shared" si="41"/>
        <v>AC</v>
      </c>
      <c r="C72" s="5" t="s">
        <v>47</v>
      </c>
      <c r="D72" s="24" t="s">
        <v>81</v>
      </c>
      <c r="E72" s="4" t="str">
        <f t="shared" si="42"/>
        <v>ACMale60-64</v>
      </c>
      <c r="F72" s="6">
        <f>VLOOKUP(E72,'Appendix 1a. Person-years 2020'!$E$3:$F$1682,2,FALSE)</f>
        <v>11407.247100000001</v>
      </c>
      <c r="G72" s="17">
        <f>VLOOKUP(E72,'Appendix 2a. Deaths 2020'!$E$4:$G$1683,2,FALSE)</f>
        <v>255</v>
      </c>
      <c r="H72" s="17">
        <f>VLOOKUP(E72,'Appendix 2a. Deaths 2020'!$E$4:$G$1683,3,FALSE)</f>
        <v>58</v>
      </c>
      <c r="I72" s="18">
        <f t="shared" si="43"/>
        <v>2.2354210245870802E-2</v>
      </c>
      <c r="J72" s="24">
        <v>5</v>
      </c>
      <c r="K72" s="5">
        <f>VLOOKUP(E72,'Appendix 3a. nax iIBGE 2020'!$E$5:$O$1935,11,FALSE)</f>
        <v>2.5</v>
      </c>
      <c r="L72" s="19">
        <f t="shared" si="44"/>
        <v>0.10585527362380236</v>
      </c>
      <c r="M72" s="20">
        <f t="shared" si="54"/>
        <v>77994.075983095623</v>
      </c>
      <c r="N72" s="20">
        <f t="shared" si="55"/>
        <v>8256.0842542262199</v>
      </c>
      <c r="O72" s="20">
        <f t="shared" si="45"/>
        <v>369330.16927991254</v>
      </c>
      <c r="P72" s="20">
        <f t="shared" si="39"/>
        <v>1407559.4459287873</v>
      </c>
      <c r="Q72" s="21">
        <f t="shared" si="46"/>
        <v>18.047004572935265</v>
      </c>
      <c r="R72" s="22">
        <f t="shared" si="47"/>
        <v>0.77254901960784317</v>
      </c>
      <c r="S72" s="22">
        <f t="shared" si="48"/>
        <v>0.89414472637619768</v>
      </c>
      <c r="T72" s="22">
        <f t="shared" si="49"/>
        <v>0.91719178989017547</v>
      </c>
      <c r="U72" s="23">
        <f t="shared" si="56"/>
        <v>80729.242303170977</v>
      </c>
      <c r="V72" s="23">
        <f t="shared" si="57"/>
        <v>6685.0440586479172</v>
      </c>
      <c r="W72" s="22">
        <f t="shared" si="50"/>
        <v>8.2808210109824532E-2</v>
      </c>
      <c r="X72" s="23">
        <f t="shared" si="58"/>
        <v>2.6333519982667069</v>
      </c>
      <c r="Y72" s="23">
        <f t="shared" si="51"/>
        <v>387825.06535295671</v>
      </c>
      <c r="Z72" s="23">
        <f t="shared" si="40"/>
        <v>1633620.4458252448</v>
      </c>
      <c r="AA72" s="23">
        <f t="shared" si="52"/>
        <v>20.235795595483715</v>
      </c>
      <c r="AB72" s="25"/>
      <c r="AC72" s="24"/>
      <c r="AD72" s="25"/>
      <c r="AE72" s="24"/>
      <c r="AF72" s="23">
        <f t="shared" si="53"/>
        <v>2.1887910225484504</v>
      </c>
    </row>
    <row r="73" spans="2:32" s="26" customFormat="1" ht="15" customHeight="1" x14ac:dyDescent="0.2">
      <c r="B73" s="5" t="str">
        <f t="shared" si="41"/>
        <v>AC</v>
      </c>
      <c r="C73" s="5" t="s">
        <v>47</v>
      </c>
      <c r="D73" s="24" t="s">
        <v>82</v>
      </c>
      <c r="E73" s="4" t="str">
        <f t="shared" si="42"/>
        <v>ACMale65-69</v>
      </c>
      <c r="F73" s="6">
        <f>VLOOKUP(E73,'Appendix 1a. Person-years 2020'!$E$3:$F$1682,2,FALSE)</f>
        <v>8595.5733</v>
      </c>
      <c r="G73" s="17">
        <f>VLOOKUP(E73,'Appendix 2a. Deaths 2020'!$E$4:$G$1683,2,FALSE)</f>
        <v>258</v>
      </c>
      <c r="H73" s="17">
        <f>VLOOKUP(E73,'Appendix 2a. Deaths 2020'!$E$4:$G$1683,3,FALSE)</f>
        <v>59</v>
      </c>
      <c r="I73" s="18">
        <f t="shared" si="43"/>
        <v>3.0015449929325831E-2</v>
      </c>
      <c r="J73" s="24">
        <v>5</v>
      </c>
      <c r="K73" s="5">
        <f>VLOOKUP(E73,'Appendix 3a. nax iIBGE 2020'!$E$5:$O$1935,11,FALSE)</f>
        <v>2.5</v>
      </c>
      <c r="L73" s="19">
        <f t="shared" si="44"/>
        <v>0.13960172795772316</v>
      </c>
      <c r="M73" s="20">
        <f t="shared" si="54"/>
        <v>69737.991728869398</v>
      </c>
      <c r="N73" s="20">
        <f t="shared" si="55"/>
        <v>9735.5441496515741</v>
      </c>
      <c r="O73" s="20">
        <f t="shared" si="45"/>
        <v>324351.09827021806</v>
      </c>
      <c r="P73" s="20">
        <f t="shared" si="39"/>
        <v>1038229.2766488749</v>
      </c>
      <c r="Q73" s="21">
        <f t="shared" si="46"/>
        <v>14.88757061839909</v>
      </c>
      <c r="R73" s="22">
        <f t="shared" si="47"/>
        <v>0.77131782945736438</v>
      </c>
      <c r="S73" s="22">
        <f t="shared" si="48"/>
        <v>0.86039827204227681</v>
      </c>
      <c r="T73" s="22">
        <f t="shared" si="49"/>
        <v>0.89049725043399086</v>
      </c>
      <c r="U73" s="23">
        <f t="shared" si="56"/>
        <v>74044.198244523053</v>
      </c>
      <c r="V73" s="23">
        <f t="shared" si="57"/>
        <v>8108.0432971859418</v>
      </c>
      <c r="W73" s="22">
        <f t="shared" si="50"/>
        <v>0.10950274956600914</v>
      </c>
      <c r="X73" s="23">
        <f t="shared" si="58"/>
        <v>2.5952056205089855</v>
      </c>
      <c r="Y73" s="23">
        <f t="shared" si="51"/>
        <v>350722.81427287275</v>
      </c>
      <c r="Z73" s="23">
        <f t="shared" si="40"/>
        <v>1245795.380472288</v>
      </c>
      <c r="AA73" s="23">
        <f t="shared" si="52"/>
        <v>16.825023567115711</v>
      </c>
      <c r="AB73" s="25"/>
      <c r="AC73" s="24"/>
      <c r="AD73" s="25"/>
      <c r="AE73" s="24"/>
      <c r="AF73" s="23">
        <f t="shared" si="53"/>
        <v>1.9374529487166203</v>
      </c>
    </row>
    <row r="74" spans="2:32" s="26" customFormat="1" ht="15" customHeight="1" x14ac:dyDescent="0.2">
      <c r="B74" s="5" t="str">
        <f t="shared" si="41"/>
        <v>AC</v>
      </c>
      <c r="C74" s="5" t="s">
        <v>47</v>
      </c>
      <c r="D74" s="42" t="s">
        <v>19</v>
      </c>
      <c r="E74" s="4" t="str">
        <f t="shared" si="42"/>
        <v>ACMale70-74</v>
      </c>
      <c r="F74" s="6">
        <f>VLOOKUP(E74,'Appendix 1a. Person-years 2020'!$E$3:$F$1682,2,FALSE)</f>
        <v>6001.8888999999999</v>
      </c>
      <c r="G74" s="17">
        <f>VLOOKUP(E74,'Appendix 2a. Deaths 2020'!$E$4:$G$1683,2,FALSE)</f>
        <v>265</v>
      </c>
      <c r="H74" s="17">
        <f>VLOOKUP(E74,'Appendix 2a. Deaths 2020'!$E$4:$G$1683,3,FALSE)</f>
        <v>60</v>
      </c>
      <c r="I74" s="18">
        <f t="shared" si="43"/>
        <v>4.4152766639848996E-2</v>
      </c>
      <c r="J74" s="24">
        <v>5</v>
      </c>
      <c r="K74" s="5">
        <f>VLOOKUP(E74,'Appendix 3a. nax iIBGE 2020'!$E$5:$O$1935,11,FALSE)</f>
        <v>2.5</v>
      </c>
      <c r="L74" s="19">
        <f t="shared" si="44"/>
        <v>0.19881792912775542</v>
      </c>
      <c r="M74" s="20">
        <f t="shared" si="54"/>
        <v>60002.447579217827</v>
      </c>
      <c r="N74" s="20">
        <f t="shared" si="55"/>
        <v>11929.56237029679</v>
      </c>
      <c r="O74" s="20">
        <f t="shared" si="45"/>
        <v>270188.33197034721</v>
      </c>
      <c r="P74" s="20">
        <f t="shared" si="39"/>
        <v>713878.17837865686</v>
      </c>
      <c r="Q74" s="21">
        <f t="shared" si="46"/>
        <v>11.897484305722095</v>
      </c>
      <c r="R74" s="22">
        <f t="shared" si="47"/>
        <v>0.77358490566037741</v>
      </c>
      <c r="S74" s="22">
        <f t="shared" si="48"/>
        <v>0.80118207087224458</v>
      </c>
      <c r="T74" s="22">
        <f t="shared" si="49"/>
        <v>0.84241855967467816</v>
      </c>
      <c r="U74" s="23">
        <f t="shared" si="56"/>
        <v>65936.154947337112</v>
      </c>
      <c r="V74" s="23">
        <f t="shared" si="57"/>
        <v>10390.314266114978</v>
      </c>
      <c r="W74" s="22">
        <f t="shared" si="50"/>
        <v>0.15758144032532184</v>
      </c>
      <c r="X74" s="23">
        <f t="shared" si="58"/>
        <v>2.6093575421300113</v>
      </c>
      <c r="Y74" s="23">
        <f t="shared" si="51"/>
        <v>304841.24830149888</v>
      </c>
      <c r="Z74" s="23">
        <f t="shared" si="40"/>
        <v>895072.56619941536</v>
      </c>
      <c r="AA74" s="23">
        <f t="shared" si="52"/>
        <v>13.574837157463996</v>
      </c>
      <c r="AB74" s="25"/>
      <c r="AC74" s="24"/>
      <c r="AD74" s="25"/>
      <c r="AE74" s="24"/>
      <c r="AF74" s="23">
        <f t="shared" si="53"/>
        <v>1.677352851741901</v>
      </c>
    </row>
    <row r="75" spans="2:32" s="26" customFormat="1" ht="15" customHeight="1" x14ac:dyDescent="0.2">
      <c r="B75" s="5" t="str">
        <f t="shared" si="41"/>
        <v>AC</v>
      </c>
      <c r="C75" s="5" t="s">
        <v>47</v>
      </c>
      <c r="D75" s="42" t="s">
        <v>20</v>
      </c>
      <c r="E75" s="4" t="str">
        <f t="shared" si="42"/>
        <v>ACMale75-79</v>
      </c>
      <c r="F75" s="6">
        <f>VLOOKUP(E75,'Appendix 1a. Person-years 2020'!$E$3:$F$1682,2,FALSE)</f>
        <v>3842.3787000000002</v>
      </c>
      <c r="G75" s="17">
        <f>VLOOKUP(E75,'Appendix 2a. Deaths 2020'!$E$4:$G$1683,2,FALSE)</f>
        <v>263</v>
      </c>
      <c r="H75" s="17">
        <f>VLOOKUP(E75,'Appendix 2a. Deaths 2020'!$E$4:$G$1683,3,FALSE)</f>
        <v>50</v>
      </c>
      <c r="I75" s="18">
        <f t="shared" si="43"/>
        <v>6.8447183511609611E-2</v>
      </c>
      <c r="J75" s="24">
        <v>5</v>
      </c>
      <c r="K75" s="5">
        <f>VLOOKUP(E75,'Appendix 3a. nax iIBGE 2020'!$E$5:$O$1935,11,FALSE)</f>
        <v>2.5</v>
      </c>
      <c r="L75" s="19">
        <f t="shared" si="44"/>
        <v>0.29223009944690287</v>
      </c>
      <c r="M75" s="20">
        <f t="shared" si="54"/>
        <v>48072.885208921041</v>
      </c>
      <c r="N75" s="20">
        <f t="shared" si="55"/>
        <v>14048.344025302542</v>
      </c>
      <c r="O75" s="20">
        <f t="shared" si="45"/>
        <v>205243.56598134886</v>
      </c>
      <c r="P75" s="20">
        <f t="shared" si="39"/>
        <v>443689.84640830965</v>
      </c>
      <c r="Q75" s="21">
        <f t="shared" si="46"/>
        <v>9.2295239713628145</v>
      </c>
      <c r="R75" s="22">
        <f t="shared" si="47"/>
        <v>0.8098859315589354</v>
      </c>
      <c r="S75" s="22">
        <f t="shared" si="48"/>
        <v>0.70776990055309708</v>
      </c>
      <c r="T75" s="22">
        <f t="shared" si="49"/>
        <v>0.75583972741537364</v>
      </c>
      <c r="U75" s="23">
        <f t="shared" si="56"/>
        <v>55545.840681222136</v>
      </c>
      <c r="V75" s="23">
        <f t="shared" si="57"/>
        <v>13562.087601669426</v>
      </c>
      <c r="W75" s="22">
        <f t="shared" si="50"/>
        <v>0.24416027258462639</v>
      </c>
      <c r="X75" s="23">
        <f t="shared" si="58"/>
        <v>2.5749634276534223</v>
      </c>
      <c r="Y75" s="23">
        <f t="shared" si="51"/>
        <v>244840.64497469427</v>
      </c>
      <c r="Z75" s="23">
        <f t="shared" si="40"/>
        <v>590231.31789791642</v>
      </c>
      <c r="AA75" s="23">
        <f t="shared" si="52"/>
        <v>10.626021870570957</v>
      </c>
      <c r="AB75" s="25"/>
      <c r="AC75" s="24"/>
      <c r="AD75" s="25"/>
      <c r="AE75" s="24"/>
      <c r="AF75" s="23">
        <f t="shared" si="53"/>
        <v>1.3964978992081427</v>
      </c>
    </row>
    <row r="76" spans="2:32" s="26" customFormat="1" ht="15" customHeight="1" x14ac:dyDescent="0.2">
      <c r="B76" s="5" t="str">
        <f t="shared" si="41"/>
        <v>AC</v>
      </c>
      <c r="C76" s="5" t="s">
        <v>47</v>
      </c>
      <c r="D76" s="42" t="s">
        <v>21</v>
      </c>
      <c r="E76" s="4" t="str">
        <f t="shared" si="42"/>
        <v>ACMale80-84</v>
      </c>
      <c r="F76" s="6">
        <f>VLOOKUP(E76,'Appendix 1a. Person-years 2020'!$E$3:$F$1682,2,FALSE)</f>
        <v>2213.7424000000001</v>
      </c>
      <c r="G76" s="17">
        <f>VLOOKUP(E76,'Appendix 2a. Deaths 2020'!$E$4:$G$1683,2,FALSE)</f>
        <v>244</v>
      </c>
      <c r="H76" s="17">
        <f>VLOOKUP(E76,'Appendix 2a. Deaths 2020'!$E$4:$G$1683,3,FALSE)</f>
        <v>49</v>
      </c>
      <c r="I76" s="18">
        <f t="shared" si="43"/>
        <v>0.1102205929651074</v>
      </c>
      <c r="J76" s="24">
        <v>5</v>
      </c>
      <c r="K76" s="5">
        <f>VLOOKUP(E76,'Appendix 3a. nax iIBGE 2020'!$E$5:$O$1935,11,FALSE)</f>
        <v>2.5</v>
      </c>
      <c r="L76" s="19">
        <f t="shared" si="44"/>
        <v>0.43205074230567203</v>
      </c>
      <c r="M76" s="20">
        <f t="shared" si="54"/>
        <v>34024.541183618501</v>
      </c>
      <c r="N76" s="20">
        <f t="shared" si="55"/>
        <v>14700.328274992282</v>
      </c>
      <c r="O76" s="20">
        <f t="shared" si="45"/>
        <v>133371.88523061181</v>
      </c>
      <c r="P76" s="20">
        <f t="shared" si="39"/>
        <v>238446.28042696079</v>
      </c>
      <c r="Q76" s="21">
        <f t="shared" si="46"/>
        <v>7.0080674751835721</v>
      </c>
      <c r="R76" s="22">
        <f t="shared" si="47"/>
        <v>0.79918032786885251</v>
      </c>
      <c r="S76" s="22">
        <f t="shared" si="48"/>
        <v>0.56794925769432791</v>
      </c>
      <c r="T76" s="22">
        <f t="shared" si="49"/>
        <v>0.6362810874384115</v>
      </c>
      <c r="U76" s="23">
        <f t="shared" si="56"/>
        <v>41983.753079552713</v>
      </c>
      <c r="V76" s="23">
        <f t="shared" si="57"/>
        <v>15270.285015349154</v>
      </c>
      <c r="W76" s="22">
        <f t="shared" si="50"/>
        <v>0.3637189125615885</v>
      </c>
      <c r="X76" s="23">
        <f t="shared" si="58"/>
        <v>2.4891699133608429</v>
      </c>
      <c r="Y76" s="23">
        <f t="shared" si="51"/>
        <v>171577.67434966983</v>
      </c>
      <c r="Z76" s="23">
        <f t="shared" si="40"/>
        <v>345390.67292322213</v>
      </c>
      <c r="AA76" s="23">
        <f t="shared" si="52"/>
        <v>8.2267698237639753</v>
      </c>
      <c r="AB76" s="25"/>
      <c r="AC76" s="24"/>
      <c r="AD76" s="25"/>
      <c r="AE76" s="24"/>
      <c r="AF76" s="23">
        <f t="shared" si="53"/>
        <v>1.2187023485804032</v>
      </c>
    </row>
    <row r="77" spans="2:32" s="26" customFormat="1" ht="15" customHeight="1" x14ac:dyDescent="0.2">
      <c r="B77" s="5" t="str">
        <f t="shared" si="41"/>
        <v>AC</v>
      </c>
      <c r="C77" s="5" t="s">
        <v>47</v>
      </c>
      <c r="D77" s="42" t="s">
        <v>22</v>
      </c>
      <c r="E77" s="4" t="str">
        <f t="shared" si="42"/>
        <v>ACMale85-89</v>
      </c>
      <c r="F77" s="6">
        <f>VLOOKUP(E77,'Appendix 1a. Person-years 2020'!$E$3:$F$1682,2,FALSE)</f>
        <v>1160.6374000000001</v>
      </c>
      <c r="G77" s="17">
        <f>VLOOKUP(E77,'Appendix 2a. Deaths 2020'!$E$4:$G$1683,2,FALSE)</f>
        <v>180</v>
      </c>
      <c r="H77" s="17">
        <f>VLOOKUP(E77,'Appendix 2a. Deaths 2020'!$E$4:$G$1683,3,FALSE)</f>
        <v>37</v>
      </c>
      <c r="I77" s="18">
        <f t="shared" si="43"/>
        <v>0.15508719605278962</v>
      </c>
      <c r="J77" s="24">
        <v>5</v>
      </c>
      <c r="K77" s="5">
        <f>VLOOKUP(E77,'Appendix 3a. nax iIBGE 2020'!$E$5:$O$1935,11,FALSE)</f>
        <v>2.5</v>
      </c>
      <c r="L77" s="19">
        <f t="shared" si="44"/>
        <v>0.55878498785636044</v>
      </c>
      <c r="M77" s="20">
        <f t="shared" si="54"/>
        <v>19324.212908626221</v>
      </c>
      <c r="N77" s="20">
        <f t="shared" si="55"/>
        <v>10798.080075480426</v>
      </c>
      <c r="O77" s="20">
        <f t="shared" si="45"/>
        <v>69625.864354430028</v>
      </c>
      <c r="P77" s="20">
        <f t="shared" si="39"/>
        <v>105074.39519634898</v>
      </c>
      <c r="Q77" s="21">
        <f t="shared" si="46"/>
        <v>5.4374476048876668</v>
      </c>
      <c r="R77" s="22">
        <f t="shared" si="47"/>
        <v>0.7944444444444444</v>
      </c>
      <c r="S77" s="22">
        <f t="shared" si="48"/>
        <v>0.44121501214363956</v>
      </c>
      <c r="T77" s="22">
        <f t="shared" si="49"/>
        <v>0.52202871134807893</v>
      </c>
      <c r="U77" s="23">
        <f t="shared" si="56"/>
        <v>26713.46806420356</v>
      </c>
      <c r="V77" s="23">
        <f t="shared" si="57"/>
        <v>12768.270755009315</v>
      </c>
      <c r="W77" s="22">
        <f t="shared" si="50"/>
        <v>0.47797128865192107</v>
      </c>
      <c r="X77" s="23">
        <f>J77+R77*(L77/W77)*(K77-J77)</f>
        <v>2.6780842292144151</v>
      </c>
      <c r="Y77" s="23">
        <f t="shared" si="51"/>
        <v>103920.4910893013</v>
      </c>
      <c r="Z77" s="23">
        <f t="shared" si="40"/>
        <v>173812.99857355229</v>
      </c>
      <c r="AA77" s="23">
        <f t="shared" si="52"/>
        <v>6.5065680785365441</v>
      </c>
      <c r="AB77" s="25"/>
      <c r="AC77" s="24"/>
      <c r="AD77" s="25"/>
      <c r="AE77" s="24"/>
      <c r="AF77" s="23">
        <f t="shared" si="53"/>
        <v>1.0691204736488773</v>
      </c>
    </row>
    <row r="78" spans="2:32" s="26" customFormat="1" ht="15" customHeight="1" x14ac:dyDescent="0.2">
      <c r="B78" s="5" t="str">
        <f t="shared" si="41"/>
        <v>AC</v>
      </c>
      <c r="C78" s="5" t="s">
        <v>47</v>
      </c>
      <c r="D78" s="43" t="s">
        <v>5</v>
      </c>
      <c r="E78" s="4" t="str">
        <f t="shared" si="42"/>
        <v>ACMale90+</v>
      </c>
      <c r="F78" s="6">
        <f>VLOOKUP(E78,'Appendix 1a. Person-years 2020'!$E$3:$F$1682,2,FALSE)</f>
        <v>731.74339999999995</v>
      </c>
      <c r="G78" s="17">
        <f>VLOOKUP(E78,'Appendix 2a. Deaths 2020'!$E$4:$G$1683,2,FALSE)</f>
        <v>176</v>
      </c>
      <c r="H78" s="17">
        <f>VLOOKUP(E78,'Appendix 2a. Deaths 2020'!$E$4:$G$1683,3,FALSE)</f>
        <v>30</v>
      </c>
      <c r="I78" s="18">
        <f t="shared" si="43"/>
        <v>0.24052147241779018</v>
      </c>
      <c r="J78" s="27"/>
      <c r="K78" s="28"/>
      <c r="L78" s="16">
        <v>1</v>
      </c>
      <c r="M78" s="20">
        <f t="shared" si="54"/>
        <v>8526.1328331457953</v>
      </c>
      <c r="N78" s="20">
        <f t="shared" si="55"/>
        <v>8526.1328331457953</v>
      </c>
      <c r="O78" s="38">
        <f>N78*Q78</f>
        <v>35448.530841918961</v>
      </c>
      <c r="P78" s="20">
        <f>O78</f>
        <v>35448.530841918961</v>
      </c>
      <c r="Q78" s="21">
        <f>1/I78</f>
        <v>4.1576329545454547</v>
      </c>
      <c r="R78" s="22">
        <f t="shared" si="47"/>
        <v>0.82954545454545459</v>
      </c>
      <c r="S78" s="22">
        <f t="shared" si="48"/>
        <v>0</v>
      </c>
      <c r="T78" s="22">
        <f t="shared" si="49"/>
        <v>0</v>
      </c>
      <c r="U78" s="23">
        <f t="shared" si="56"/>
        <v>13945.197309194245</v>
      </c>
      <c r="V78" s="23">
        <f>U78*(1-T78)</f>
        <v>13945.197309194245</v>
      </c>
      <c r="W78" s="22">
        <f t="shared" si="50"/>
        <v>1</v>
      </c>
      <c r="X78" s="23">
        <f>Q78/R78</f>
        <v>5.0119410958904105</v>
      </c>
      <c r="Y78" s="23">
        <f t="shared" si="51"/>
        <v>69892.507484251008</v>
      </c>
      <c r="Z78" s="23">
        <f>Y78</f>
        <v>69892.507484251008</v>
      </c>
      <c r="AA78" s="23">
        <f t="shared" si="52"/>
        <v>5.0119410958904105</v>
      </c>
      <c r="AB78" s="25"/>
      <c r="AC78" s="24"/>
      <c r="AD78" s="25"/>
      <c r="AE78" s="24"/>
      <c r="AF78" s="23">
        <f t="shared" si="53"/>
        <v>0.85430814134495581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446946.6875</v>
      </c>
      <c r="G79" s="30">
        <f>SUM(G59:G78)</f>
        <v>2984</v>
      </c>
      <c r="H79" s="30">
        <f>SUM(H59:H78)</f>
        <v>488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5A62F-143F-794D-B8C4-D19928FA8118}">
  <sheetPr>
    <tabColor theme="9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AM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42</v>
      </c>
      <c r="C5" s="5" t="s">
        <v>3</v>
      </c>
      <c r="D5" s="40">
        <v>0</v>
      </c>
      <c r="E5" s="4" t="str">
        <f>_xlfn.CONCAT(B5,C5,D5)</f>
        <v>AMTotal0</v>
      </c>
      <c r="F5" s="6">
        <f>VLOOKUP(E5,'Appendix 1a. Person-years 2020'!$E$3:$F$1682,2,FALSE)</f>
        <v>81006.085999999996</v>
      </c>
      <c r="G5" s="17">
        <f>VLOOKUP(E5,'Appendix 2a. Deaths 2020'!$E$4:$G$1683,2,FALSE)</f>
        <v>1034</v>
      </c>
      <c r="H5" s="17">
        <f>VLOOKUP(E5,'Appendix 2a. Deaths 2020'!$E$4:$G$1683,3,FALSE)</f>
        <v>19</v>
      </c>
      <c r="I5" s="18">
        <f>G5/F5</f>
        <v>1.2764473029841241E-2</v>
      </c>
      <c r="J5" s="16">
        <v>1</v>
      </c>
      <c r="K5" s="5">
        <f>VLOOKUP(E5,'Appendix 3a. nax iIBGE 2020'!$E$5:$O$1935,11,FALSE)</f>
        <v>0.1</v>
      </c>
      <c r="L5" s="19">
        <f>(J5*I5)/(1+(J5-K5)*I5)</f>
        <v>1.2619499890439799E-2</v>
      </c>
      <c r="M5" s="16">
        <v>100000</v>
      </c>
      <c r="N5" s="20">
        <f>M5*L5</f>
        <v>1261.9499890439799</v>
      </c>
      <c r="O5" s="20">
        <f>M6*J5+N5*K5</f>
        <v>98864.245009860417</v>
      </c>
      <c r="P5" s="20">
        <f t="shared" ref="P5:P23" si="0">P6+O5</f>
        <v>7190222.0592979388</v>
      </c>
      <c r="Q5" s="21">
        <f>P5/M5</f>
        <v>71.90222059297939</v>
      </c>
      <c r="R5" s="22">
        <f>(G5-H5)/G5</f>
        <v>0.98162475822050288</v>
      </c>
      <c r="S5" s="22">
        <f>1-L5</f>
        <v>0.98738050010956024</v>
      </c>
      <c r="T5" s="22">
        <f>S5^R5</f>
        <v>0.98761094401974781</v>
      </c>
      <c r="U5" s="16">
        <v>100000</v>
      </c>
      <c r="V5" s="23">
        <f>U5*(1-T5)</f>
        <v>1238.9055980252194</v>
      </c>
      <c r="W5" s="22">
        <f>V5/U5</f>
        <v>1.2389055980252195E-2</v>
      </c>
      <c r="X5" s="23">
        <f>J5+R5*(L5/W5)*(K5-J5)</f>
        <v>0.10010478653854471</v>
      </c>
      <c r="Y5" s="23">
        <f>U6*J5+V5*X5</f>
        <v>98885.114782406512</v>
      </c>
      <c r="Z5" s="23">
        <f t="shared" ref="Z5:Z23" si="1">Z6+Y5</f>
        <v>7530563.7865137747</v>
      </c>
      <c r="AA5" s="23">
        <f>Z5/U5</f>
        <v>75.30563786513774</v>
      </c>
      <c r="AB5" s="16"/>
      <c r="AC5" s="16"/>
      <c r="AD5" s="16"/>
      <c r="AE5" s="16"/>
      <c r="AF5" s="23">
        <f>AA5-Q5</f>
        <v>3.4034172721583502</v>
      </c>
    </row>
    <row r="6" spans="1:32" s="26" customFormat="1" ht="15" customHeight="1" x14ac:dyDescent="0.2">
      <c r="B6" s="5" t="s">
        <v>42</v>
      </c>
      <c r="C6" s="5" t="s">
        <v>3</v>
      </c>
      <c r="D6" s="41" t="s">
        <v>18</v>
      </c>
      <c r="E6" s="4" t="str">
        <f t="shared" ref="E6:E24" si="2">_xlfn.CONCAT(B6,C6,D6)</f>
        <v>AMTotal1-4</v>
      </c>
      <c r="F6" s="6">
        <f>VLOOKUP(E6,'Appendix 1a. Person-years 2020'!$E$3:$F$1682,2,FALSE)</f>
        <v>322872.62109999999</v>
      </c>
      <c r="G6" s="17">
        <f>VLOOKUP(E6,'Appendix 2a. Deaths 2020'!$E$4:$G$1683,2,FALSE)</f>
        <v>201</v>
      </c>
      <c r="H6" s="17">
        <f>VLOOKUP(E6,'Appendix 2a. Deaths 2020'!$E$4:$G$1683,3,FALSE)</f>
        <v>8</v>
      </c>
      <c r="I6" s="18">
        <f t="shared" ref="I6:I24" si="3">G6/F6</f>
        <v>6.2253652637132817E-4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2.4862766104736065E-3</v>
      </c>
      <c r="M6" s="20">
        <f>M5-N5</f>
        <v>98738.050010956023</v>
      </c>
      <c r="N6" s="20">
        <f>M6*L6</f>
        <v>245.49010430601319</v>
      </c>
      <c r="O6" s="20">
        <f t="shared" ref="O6:O23" si="5">M7*J6+N6*K6</f>
        <v>394338.47478305909</v>
      </c>
      <c r="P6" s="20">
        <f t="shared" si="0"/>
        <v>7091357.8142880788</v>
      </c>
      <c r="Q6" s="21">
        <f t="shared" ref="Q6:Q23" si="6">P6/M6</f>
        <v>71.819909482729486</v>
      </c>
      <c r="R6" s="22">
        <f t="shared" ref="R6:R24" si="7">(G6-H6)/G6</f>
        <v>0.96019900497512434</v>
      </c>
      <c r="S6" s="22">
        <f t="shared" ref="S6:S24" si="8">1-L6</f>
        <v>0.99751372338952637</v>
      </c>
      <c r="T6" s="22">
        <f t="shared" ref="T6:T24" si="9">S6^R6</f>
        <v>0.99761256145043864</v>
      </c>
      <c r="U6" s="23">
        <f>U5-V5</f>
        <v>98761.094401974784</v>
      </c>
      <c r="V6" s="23">
        <f>U6*(1-T6)</f>
        <v>235.78604397214326</v>
      </c>
      <c r="W6" s="22">
        <f t="shared" ref="W6:W24" si="10">V6/U6</f>
        <v>2.3874385495613604E-3</v>
      </c>
      <c r="X6" s="23">
        <f>J6+R6*(L6/W6)*(K6-J6)</f>
        <v>1.5001237959524656</v>
      </c>
      <c r="Y6" s="23">
        <f t="shared" ref="Y6:Y24" si="11">U7*J6+V6*X6</f>
        <v>394454.9416873267</v>
      </c>
      <c r="Z6" s="23">
        <f t="shared" si="1"/>
        <v>7431678.6717313677</v>
      </c>
      <c r="AA6" s="23">
        <f t="shared" ref="AA6:AA24" si="12">Z6/U6</f>
        <v>75.249051427914992</v>
      </c>
      <c r="AB6" s="25"/>
      <c r="AC6" s="24"/>
      <c r="AD6" s="25"/>
      <c r="AE6" s="24"/>
      <c r="AF6" s="23">
        <f t="shared" ref="AF6:AF24" si="13">AA6-Q6</f>
        <v>3.4291419451855063</v>
      </c>
    </row>
    <row r="7" spans="1:32" s="26" customFormat="1" ht="15" customHeight="1" x14ac:dyDescent="0.2">
      <c r="B7" s="5" t="s">
        <v>42</v>
      </c>
      <c r="C7" s="5" t="s">
        <v>3</v>
      </c>
      <c r="D7" s="24" t="s">
        <v>70</v>
      </c>
      <c r="E7" s="4" t="str">
        <f t="shared" si="2"/>
        <v>AMTotal5-9</v>
      </c>
      <c r="F7" s="6">
        <f>VLOOKUP(E7,'Appendix 1a. Person-years 2020'!$E$3:$F$1682,2,FALSE)</f>
        <v>406798.5551</v>
      </c>
      <c r="G7" s="17">
        <f>VLOOKUP(E7,'Appendix 2a. Deaths 2020'!$E$4:$G$1683,2,FALSE)</f>
        <v>106</v>
      </c>
      <c r="H7" s="17">
        <f>VLOOKUP(E7,'Appendix 2a. Deaths 2020'!$E$4:$G$1683,3,FALSE)</f>
        <v>4</v>
      </c>
      <c r="I7" s="18">
        <f t="shared" si="3"/>
        <v>2.605712303327697E-4</v>
      </c>
      <c r="J7" s="24">
        <v>5</v>
      </c>
      <c r="K7" s="5">
        <f>VLOOKUP(E7,'Appendix 3a. nax iIBGE 2020'!$E$5:$O$1935,11,FALSE)</f>
        <v>2.5</v>
      </c>
      <c r="L7" s="19">
        <f t="shared" si="4"/>
        <v>1.3020079871060902E-3</v>
      </c>
      <c r="M7" s="20">
        <f t="shared" ref="M7:M24" si="14">M6-N6</f>
        <v>98492.559906650014</v>
      </c>
      <c r="N7" s="20">
        <f t="shared" ref="N7:N24" si="15">M7*L7</f>
        <v>128.23809966898338</v>
      </c>
      <c r="O7" s="20">
        <f t="shared" si="5"/>
        <v>492142.20428407757</v>
      </c>
      <c r="P7" s="20">
        <f t="shared" si="0"/>
        <v>6697019.3395050196</v>
      </c>
      <c r="Q7" s="21">
        <f t="shared" si="6"/>
        <v>67.995179999914399</v>
      </c>
      <c r="R7" s="22">
        <f t="shared" si="7"/>
        <v>0.96226415094339623</v>
      </c>
      <c r="S7" s="22">
        <f t="shared" si="8"/>
        <v>0.99869799201289389</v>
      </c>
      <c r="T7" s="22">
        <f t="shared" si="9"/>
        <v>0.99874709359751634</v>
      </c>
      <c r="U7" s="23">
        <f t="shared" ref="U7:U24" si="16">U6-V6</f>
        <v>98525.308358002643</v>
      </c>
      <c r="V7" s="23">
        <f t="shared" ref="V7:V23" si="17">U7*(1-T7)</f>
        <v>123.44298964841794</v>
      </c>
      <c r="W7" s="22">
        <f t="shared" si="10"/>
        <v>1.2529064024836556E-3</v>
      </c>
      <c r="X7" s="23">
        <f>J7+R7*(L7/W7)*(K7-J7)</f>
        <v>2.5000614416396791</v>
      </c>
      <c r="Y7" s="23">
        <f t="shared" si="11"/>
        <v>492317.94190043188</v>
      </c>
      <c r="Z7" s="23">
        <f t="shared" si="1"/>
        <v>7037223.7300440408</v>
      </c>
      <c r="AA7" s="23">
        <f t="shared" si="12"/>
        <v>71.425543825486017</v>
      </c>
      <c r="AB7" s="25"/>
      <c r="AC7" s="24"/>
      <c r="AD7" s="25"/>
      <c r="AE7" s="24"/>
      <c r="AF7" s="23">
        <f t="shared" si="13"/>
        <v>3.430363825571618</v>
      </c>
    </row>
    <row r="8" spans="1:32" s="26" customFormat="1" ht="15" customHeight="1" x14ac:dyDescent="0.2">
      <c r="B8" s="5" t="s">
        <v>42</v>
      </c>
      <c r="C8" s="5" t="s">
        <v>3</v>
      </c>
      <c r="D8" s="24" t="s">
        <v>71</v>
      </c>
      <c r="E8" s="4" t="str">
        <f t="shared" si="2"/>
        <v>AMTotal10-14</v>
      </c>
      <c r="F8" s="6">
        <f>VLOOKUP(E8,'Appendix 1a. Person-years 2020'!$E$3:$F$1682,2,FALSE)</f>
        <v>399071.10800000001</v>
      </c>
      <c r="G8" s="17">
        <f>VLOOKUP(E8,'Appendix 2a. Deaths 2020'!$E$4:$G$1683,2,FALSE)</f>
        <v>140</v>
      </c>
      <c r="H8" s="17">
        <f>VLOOKUP(E8,'Appendix 2a. Deaths 2020'!$E$4:$G$1683,3,FALSE)</f>
        <v>4</v>
      </c>
      <c r="I8" s="18">
        <f t="shared" si="3"/>
        <v>3.508146723565866E-4</v>
      </c>
      <c r="J8" s="24">
        <v>5</v>
      </c>
      <c r="K8" s="5">
        <f>VLOOKUP(E8,'Appendix 3a. nax iIBGE 2020'!$E$5:$O$1935,11,FALSE)</f>
        <v>2.5</v>
      </c>
      <c r="L8" s="19">
        <f t="shared" si="4"/>
        <v>1.7525363231429422E-3</v>
      </c>
      <c r="M8" s="20">
        <f t="shared" si="14"/>
        <v>98364.321806981025</v>
      </c>
      <c r="N8" s="20">
        <f t="shared" si="15"/>
        <v>172.38704686805565</v>
      </c>
      <c r="O8" s="20">
        <f t="shared" si="5"/>
        <v>491390.64141773497</v>
      </c>
      <c r="P8" s="20">
        <f t="shared" si="0"/>
        <v>6204877.1352209421</v>
      </c>
      <c r="Q8" s="21">
        <f t="shared" si="6"/>
        <v>63.080566421193737</v>
      </c>
      <c r="R8" s="22">
        <f t="shared" si="7"/>
        <v>0.97142857142857142</v>
      </c>
      <c r="S8" s="22">
        <f t="shared" si="8"/>
        <v>0.99824746367685702</v>
      </c>
      <c r="T8" s="22">
        <f t="shared" si="9"/>
        <v>0.99829749349431662</v>
      </c>
      <c r="U8" s="23">
        <f t="shared" si="16"/>
        <v>98401.865368354222</v>
      </c>
      <c r="V8" s="23">
        <f t="shared" si="17"/>
        <v>167.52981596100281</v>
      </c>
      <c r="W8" s="22">
        <f t="shared" si="10"/>
        <v>1.7025065056833766E-3</v>
      </c>
      <c r="X8" s="23">
        <f>((-5/24)*V7+2.5*V8+(5/24)*V9)/V8</f>
        <v>3.0569388924745868</v>
      </c>
      <c r="Y8" s="23">
        <f t="shared" si="11"/>
        <v>491683.80617202644</v>
      </c>
      <c r="Z8" s="23">
        <f t="shared" si="1"/>
        <v>6544905.7881436087</v>
      </c>
      <c r="AA8" s="23">
        <f t="shared" si="12"/>
        <v>66.51200933685179</v>
      </c>
      <c r="AB8" s="25"/>
      <c r="AC8" s="24"/>
      <c r="AD8" s="25"/>
      <c r="AE8" s="24"/>
      <c r="AF8" s="23">
        <f t="shared" si="13"/>
        <v>3.431442915658053</v>
      </c>
    </row>
    <row r="9" spans="1:32" s="26" customFormat="1" ht="15" customHeight="1" x14ac:dyDescent="0.2">
      <c r="B9" s="5" t="s">
        <v>42</v>
      </c>
      <c r="C9" s="5" t="s">
        <v>3</v>
      </c>
      <c r="D9" s="24" t="s">
        <v>72</v>
      </c>
      <c r="E9" s="4" t="str">
        <f t="shared" si="2"/>
        <v>AMTotal15-19</v>
      </c>
      <c r="F9" s="6">
        <f>VLOOKUP(E9,'Appendix 1a. Person-years 2020'!$E$3:$F$1682,2,FALSE)</f>
        <v>388330.47820000001</v>
      </c>
      <c r="G9" s="17">
        <f>VLOOKUP(E9,'Appendix 2a. Deaths 2020'!$E$4:$G$1683,2,FALSE)</f>
        <v>467</v>
      </c>
      <c r="H9" s="17">
        <f>VLOOKUP(E9,'Appendix 2a. Deaths 2020'!$E$4:$G$1683,3,FALSE)</f>
        <v>14</v>
      </c>
      <c r="I9" s="18">
        <f t="shared" si="3"/>
        <v>1.2025839490236541E-3</v>
      </c>
      <c r="J9" s="24">
        <v>5</v>
      </c>
      <c r="K9" s="5">
        <f>VLOOKUP(E9,'Appendix 3a. nax iIBGE 2020'!$E$5:$O$1935,11,FALSE)</f>
        <v>2.5</v>
      </c>
      <c r="L9" s="19">
        <f t="shared" si="4"/>
        <v>5.994896329862387E-3</v>
      </c>
      <c r="M9" s="20">
        <f t="shared" si="14"/>
        <v>98191.93476011297</v>
      </c>
      <c r="N9" s="20">
        <f t="shared" si="15"/>
        <v>588.65046931548818</v>
      </c>
      <c r="O9" s="20">
        <f t="shared" si="5"/>
        <v>489488.04762727616</v>
      </c>
      <c r="P9" s="20">
        <f t="shared" si="0"/>
        <v>5713486.4938032068</v>
      </c>
      <c r="Q9" s="21">
        <f t="shared" si="6"/>
        <v>58.18692245713963</v>
      </c>
      <c r="R9" s="22">
        <f t="shared" si="7"/>
        <v>0.97002141327623126</v>
      </c>
      <c r="S9" s="22">
        <f t="shared" si="8"/>
        <v>0.99400510367013761</v>
      </c>
      <c r="T9" s="22">
        <f t="shared" si="9"/>
        <v>0.99418429856329493</v>
      </c>
      <c r="U9" s="23">
        <f t="shared" si="16"/>
        <v>98234.335552393226</v>
      </c>
      <c r="V9" s="23">
        <f t="shared" si="17"/>
        <v>571.30156640582095</v>
      </c>
      <c r="W9" s="22">
        <f t="shared" si="10"/>
        <v>5.8157014367050675E-3</v>
      </c>
      <c r="X9" s="23">
        <f t="shared" ref="X9:X22" si="18">((-5/24)*V8+2.5*V9+(5/24)*V10)/V9</f>
        <v>2.728309115120688</v>
      </c>
      <c r="Y9" s="23">
        <f t="shared" si="11"/>
        <v>489873.8572010448</v>
      </c>
      <c r="Z9" s="23">
        <f t="shared" si="1"/>
        <v>6053221.9819715824</v>
      </c>
      <c r="AA9" s="23">
        <f t="shared" si="12"/>
        <v>61.620226247095651</v>
      </c>
      <c r="AB9" s="25"/>
      <c r="AC9" s="24"/>
      <c r="AD9" s="25"/>
      <c r="AE9" s="24"/>
      <c r="AF9" s="23">
        <f t="shared" si="13"/>
        <v>3.433303789956021</v>
      </c>
    </row>
    <row r="10" spans="1:32" s="26" customFormat="1" ht="15" customHeight="1" x14ac:dyDescent="0.2">
      <c r="B10" s="5" t="s">
        <v>42</v>
      </c>
      <c r="C10" s="5" t="s">
        <v>3</v>
      </c>
      <c r="D10" s="24" t="s">
        <v>73</v>
      </c>
      <c r="E10" s="4" t="str">
        <f t="shared" si="2"/>
        <v>AMTotal20-24</v>
      </c>
      <c r="F10" s="6">
        <f>VLOOKUP(E10,'Appendix 1a. Person-years 2020'!$E$3:$F$1682,2,FALSE)</f>
        <v>405066.83429999999</v>
      </c>
      <c r="G10" s="17">
        <f>VLOOKUP(E10,'Appendix 2a. Deaths 2020'!$E$4:$G$1683,2,FALSE)</f>
        <v>692</v>
      </c>
      <c r="H10" s="17">
        <f>VLOOKUP(E10,'Appendix 2a. Deaths 2020'!$E$4:$G$1683,3,FALSE)</f>
        <v>31</v>
      </c>
      <c r="I10" s="18">
        <f t="shared" si="3"/>
        <v>1.7083600566702827E-3</v>
      </c>
      <c r="J10" s="24">
        <v>5</v>
      </c>
      <c r="K10" s="5">
        <f>VLOOKUP(E10,'Appendix 3a. nax iIBGE 2020'!$E$5:$O$1935,11,FALSE)</f>
        <v>2.5</v>
      </c>
      <c r="L10" s="19">
        <f t="shared" si="4"/>
        <v>8.505474252162833E-3</v>
      </c>
      <c r="M10" s="20">
        <f t="shared" si="14"/>
        <v>97603.284290797485</v>
      </c>
      <c r="N10" s="20">
        <f t="shared" si="15"/>
        <v>830.16222146190717</v>
      </c>
      <c r="O10" s="20">
        <f t="shared" si="5"/>
        <v>485941.0159003326</v>
      </c>
      <c r="P10" s="20">
        <f t="shared" si="0"/>
        <v>5223998.446175931</v>
      </c>
      <c r="Q10" s="21">
        <f t="shared" si="6"/>
        <v>53.522773174431748</v>
      </c>
      <c r="R10" s="22">
        <f t="shared" si="7"/>
        <v>0.9552023121387283</v>
      </c>
      <c r="S10" s="22">
        <f t="shared" si="8"/>
        <v>0.99149452574783714</v>
      </c>
      <c r="T10" s="22">
        <f t="shared" si="9"/>
        <v>0.9918739989121973</v>
      </c>
      <c r="U10" s="23">
        <f t="shared" si="16"/>
        <v>97663.033985987408</v>
      </c>
      <c r="V10" s="23">
        <f t="shared" si="17"/>
        <v>793.60992040824601</v>
      </c>
      <c r="W10" s="22">
        <f t="shared" si="10"/>
        <v>8.1260010878027034E-3</v>
      </c>
      <c r="X10" s="23">
        <f t="shared" si="18"/>
        <v>2.5711041744171479</v>
      </c>
      <c r="Y10" s="23">
        <f t="shared" si="11"/>
        <v>486387.57410711638</v>
      </c>
      <c r="Z10" s="23">
        <f t="shared" si="1"/>
        <v>5563348.124770538</v>
      </c>
      <c r="AA10" s="23">
        <f t="shared" si="12"/>
        <v>56.964727571014855</v>
      </c>
      <c r="AB10" s="25"/>
      <c r="AC10" s="24"/>
      <c r="AD10" s="25"/>
      <c r="AE10" s="24"/>
      <c r="AF10" s="23">
        <f t="shared" si="13"/>
        <v>3.4419543965831068</v>
      </c>
    </row>
    <row r="11" spans="1:32" s="26" customFormat="1" ht="15" customHeight="1" x14ac:dyDescent="0.2">
      <c r="B11" s="5" t="s">
        <v>42</v>
      </c>
      <c r="C11" s="5" t="s">
        <v>3</v>
      </c>
      <c r="D11" s="24" t="s">
        <v>74</v>
      </c>
      <c r="E11" s="4" t="str">
        <f t="shared" si="2"/>
        <v>AMTotal25-29</v>
      </c>
      <c r="F11" s="6">
        <f>VLOOKUP(E11,'Appendix 1a. Person-years 2020'!$E$3:$F$1682,2,FALSE)</f>
        <v>369915.5514</v>
      </c>
      <c r="G11" s="17">
        <f>VLOOKUP(E11,'Appendix 2a. Deaths 2020'!$E$4:$G$1683,2,FALSE)</f>
        <v>674</v>
      </c>
      <c r="H11" s="17">
        <f>VLOOKUP(E11,'Appendix 2a. Deaths 2020'!$E$4:$G$1683,3,FALSE)</f>
        <v>28</v>
      </c>
      <c r="I11" s="18">
        <f t="shared" si="3"/>
        <v>1.8220374824717358E-3</v>
      </c>
      <c r="J11" s="24">
        <v>5</v>
      </c>
      <c r="K11" s="5">
        <f>VLOOKUP(E11,'Appendix 3a. nax iIBGE 2020'!$E$5:$O$1935,11,FALSE)</f>
        <v>2.5</v>
      </c>
      <c r="L11" s="19">
        <f t="shared" si="4"/>
        <v>9.0688778240601928E-3</v>
      </c>
      <c r="M11" s="20">
        <f t="shared" si="14"/>
        <v>96773.122069335572</v>
      </c>
      <c r="N11" s="20">
        <f t="shared" si="15"/>
        <v>877.62362069966741</v>
      </c>
      <c r="O11" s="20">
        <f t="shared" si="5"/>
        <v>481671.55129492871</v>
      </c>
      <c r="P11" s="20">
        <f t="shared" si="0"/>
        <v>4738057.4302755985</v>
      </c>
      <c r="Q11" s="21">
        <f t="shared" si="6"/>
        <v>48.96046886738754</v>
      </c>
      <c r="R11" s="22">
        <f t="shared" si="7"/>
        <v>0.95845697329376855</v>
      </c>
      <c r="S11" s="22">
        <f t="shared" si="8"/>
        <v>0.99093112217593982</v>
      </c>
      <c r="T11" s="22">
        <f t="shared" si="9"/>
        <v>0.99130622825634696</v>
      </c>
      <c r="U11" s="23">
        <f t="shared" si="16"/>
        <v>96869.424065579165</v>
      </c>
      <c r="V11" s="23">
        <f t="shared" si="17"/>
        <v>842.16066176527636</v>
      </c>
      <c r="W11" s="22">
        <f t="shared" si="10"/>
        <v>8.6937717436530448E-3</v>
      </c>
      <c r="X11" s="23">
        <f t="shared" si="18"/>
        <v>2.5102215147121218</v>
      </c>
      <c r="Y11" s="23">
        <f t="shared" si="11"/>
        <v>482250.32683107682</v>
      </c>
      <c r="Z11" s="23">
        <f t="shared" si="1"/>
        <v>5076960.5506634219</v>
      </c>
      <c r="AA11" s="23">
        <f t="shared" si="12"/>
        <v>52.410351353244288</v>
      </c>
      <c r="AB11" s="25"/>
      <c r="AC11" s="24"/>
      <c r="AD11" s="25"/>
      <c r="AE11" s="24"/>
      <c r="AF11" s="23">
        <f t="shared" si="13"/>
        <v>3.4498824858567474</v>
      </c>
    </row>
    <row r="12" spans="1:32" s="26" customFormat="1" ht="15" customHeight="1" x14ac:dyDescent="0.2">
      <c r="B12" s="5" t="s">
        <v>42</v>
      </c>
      <c r="C12" s="5" t="s">
        <v>3</v>
      </c>
      <c r="D12" s="24" t="s">
        <v>75</v>
      </c>
      <c r="E12" s="4" t="str">
        <f t="shared" si="2"/>
        <v>AMTotal30-34</v>
      </c>
      <c r="F12" s="6">
        <f>VLOOKUP(E12,'Appendix 1a. Person-years 2020'!$E$3:$F$1682,2,FALSE)</f>
        <v>342392.78049999999</v>
      </c>
      <c r="G12" s="17">
        <f>VLOOKUP(E12,'Appendix 2a. Deaths 2020'!$E$4:$G$1683,2,FALSE)</f>
        <v>659</v>
      </c>
      <c r="H12" s="17">
        <f>VLOOKUP(E12,'Appendix 2a. Deaths 2020'!$E$4:$G$1683,3,FALSE)</f>
        <v>61</v>
      </c>
      <c r="I12" s="18">
        <f t="shared" si="3"/>
        <v>1.9246901147788658E-3</v>
      </c>
      <c r="J12" s="24">
        <v>5</v>
      </c>
      <c r="K12" s="5">
        <f>VLOOKUP(E12,'Appendix 3a. nax iIBGE 2020'!$E$5:$O$1935,11,FALSE)</f>
        <v>2.5</v>
      </c>
      <c r="L12" s="19">
        <f t="shared" si="4"/>
        <v>9.5773669153254876E-3</v>
      </c>
      <c r="M12" s="20">
        <f t="shared" si="14"/>
        <v>95895.498448635903</v>
      </c>
      <c r="N12" s="20">
        <f t="shared" si="15"/>
        <v>918.42637417061212</v>
      </c>
      <c r="O12" s="20">
        <f t="shared" si="5"/>
        <v>477181.42630775296</v>
      </c>
      <c r="P12" s="20">
        <f t="shared" si="0"/>
        <v>4256385.8789806701</v>
      </c>
      <c r="Q12" s="21">
        <f t="shared" si="6"/>
        <v>44.385669273730301</v>
      </c>
      <c r="R12" s="22">
        <f t="shared" si="7"/>
        <v>0.90743550834597875</v>
      </c>
      <c r="S12" s="22">
        <f t="shared" si="8"/>
        <v>0.99042263308467449</v>
      </c>
      <c r="T12" s="22">
        <f t="shared" si="9"/>
        <v>0.99130529135929468</v>
      </c>
      <c r="U12" s="23">
        <f t="shared" si="16"/>
        <v>96027.263403813893</v>
      </c>
      <c r="V12" s="23">
        <f t="shared" si="17"/>
        <v>834.92907686042622</v>
      </c>
      <c r="W12" s="22">
        <f t="shared" si="10"/>
        <v>8.6947086407053176E-3</v>
      </c>
      <c r="X12" s="23">
        <f t="shared" si="18"/>
        <v>2.5432791844463245</v>
      </c>
      <c r="Y12" s="23">
        <f t="shared" si="11"/>
        <v>478085.12937643542</v>
      </c>
      <c r="Z12" s="23">
        <f t="shared" si="1"/>
        <v>4594710.2238323446</v>
      </c>
      <c r="AA12" s="23">
        <f t="shared" si="12"/>
        <v>47.847976303465686</v>
      </c>
      <c r="AB12" s="25"/>
      <c r="AC12" s="24"/>
      <c r="AD12" s="25"/>
      <c r="AE12" s="24"/>
      <c r="AF12" s="23">
        <f t="shared" si="13"/>
        <v>3.4623070297353848</v>
      </c>
    </row>
    <row r="13" spans="1:32" s="26" customFormat="1" ht="15" customHeight="1" x14ac:dyDescent="0.2">
      <c r="B13" s="5" t="s">
        <v>42</v>
      </c>
      <c r="C13" s="5" t="s">
        <v>3</v>
      </c>
      <c r="D13" s="24" t="s">
        <v>76</v>
      </c>
      <c r="E13" s="4" t="str">
        <f t="shared" si="2"/>
        <v>AMTotal35-39</v>
      </c>
      <c r="F13" s="6">
        <f>VLOOKUP(E13,'Appendix 1a. Person-years 2020'!$E$3:$F$1682,2,FALSE)</f>
        <v>321642.11190000002</v>
      </c>
      <c r="G13" s="17">
        <f>VLOOKUP(E13,'Appendix 2a. Deaths 2020'!$E$4:$G$1683,2,FALSE)</f>
        <v>789</v>
      </c>
      <c r="H13" s="17">
        <f>VLOOKUP(E13,'Appendix 2a. Deaths 2020'!$E$4:$G$1683,3,FALSE)</f>
        <v>99</v>
      </c>
      <c r="I13" s="18">
        <f t="shared" si="3"/>
        <v>2.4530369961172985E-3</v>
      </c>
      <c r="J13" s="24">
        <v>5</v>
      </c>
      <c r="K13" s="5">
        <f>VLOOKUP(E13,'Appendix 3a. nax iIBGE 2020'!$E$5:$O$1935,11,FALSE)</f>
        <v>2.5</v>
      </c>
      <c r="L13" s="19">
        <f t="shared" si="4"/>
        <v>1.2190426065245293E-2</v>
      </c>
      <c r="M13" s="20">
        <f t="shared" si="14"/>
        <v>94977.072074465294</v>
      </c>
      <c r="N13" s="20">
        <f t="shared" si="15"/>
        <v>1157.8109750172425</v>
      </c>
      <c r="O13" s="20">
        <f t="shared" si="5"/>
        <v>471990.83293478336</v>
      </c>
      <c r="P13" s="20">
        <f t="shared" si="0"/>
        <v>3779204.4526729174</v>
      </c>
      <c r="Q13" s="21">
        <f t="shared" si="6"/>
        <v>39.790702852051396</v>
      </c>
      <c r="R13" s="22">
        <f t="shared" si="7"/>
        <v>0.87452471482889738</v>
      </c>
      <c r="S13" s="22">
        <f t="shared" si="8"/>
        <v>0.98780957393475466</v>
      </c>
      <c r="T13" s="22">
        <f t="shared" si="9"/>
        <v>0.98933098020310328</v>
      </c>
      <c r="U13" s="23">
        <f t="shared" si="16"/>
        <v>95192.334326953467</v>
      </c>
      <c r="V13" s="23">
        <f t="shared" si="17"/>
        <v>1015.6088994470774</v>
      </c>
      <c r="W13" s="22">
        <f t="shared" si="10"/>
        <v>1.0669019796896717E-2</v>
      </c>
      <c r="X13" s="23">
        <f t="shared" si="18"/>
        <v>2.5857321291075808</v>
      </c>
      <c r="Y13" s="23">
        <f t="shared" si="11"/>
        <v>473509.71969943983</v>
      </c>
      <c r="Z13" s="23">
        <f t="shared" si="1"/>
        <v>4116625.094455909</v>
      </c>
      <c r="AA13" s="23">
        <f t="shared" si="12"/>
        <v>43.245342427644374</v>
      </c>
      <c r="AB13" s="25"/>
      <c r="AC13" s="24"/>
      <c r="AD13" s="25"/>
      <c r="AE13" s="24"/>
      <c r="AF13" s="23">
        <f t="shared" si="13"/>
        <v>3.454639575592978</v>
      </c>
    </row>
    <row r="14" spans="1:32" s="26" customFormat="1" ht="15" customHeight="1" x14ac:dyDescent="0.2">
      <c r="B14" s="5" t="s">
        <v>42</v>
      </c>
      <c r="C14" s="5" t="s">
        <v>3</v>
      </c>
      <c r="D14" s="24" t="s">
        <v>77</v>
      </c>
      <c r="E14" s="4" t="str">
        <f t="shared" si="2"/>
        <v>AMTotal40-44</v>
      </c>
      <c r="F14" s="6">
        <f>VLOOKUP(E14,'Appendix 1a. Person-years 2020'!$E$3:$F$1682,2,FALSE)</f>
        <v>281131.22129999998</v>
      </c>
      <c r="G14" s="17">
        <f>VLOOKUP(E14,'Appendix 2a. Deaths 2020'!$E$4:$G$1683,2,FALSE)</f>
        <v>947</v>
      </c>
      <c r="H14" s="17">
        <f>VLOOKUP(E14,'Appendix 2a. Deaths 2020'!$E$4:$G$1683,3,FALSE)</f>
        <v>194</v>
      </c>
      <c r="I14" s="18">
        <f t="shared" si="3"/>
        <v>3.3685337246461143E-3</v>
      </c>
      <c r="J14" s="24">
        <v>5</v>
      </c>
      <c r="K14" s="5">
        <f>VLOOKUP(E14,'Appendix 3a. nax iIBGE 2020'!$E$5:$O$1935,11,FALSE)</f>
        <v>2.5</v>
      </c>
      <c r="L14" s="19">
        <f t="shared" si="4"/>
        <v>1.670201536813775E-2</v>
      </c>
      <c r="M14" s="20">
        <f t="shared" si="14"/>
        <v>93819.261099448049</v>
      </c>
      <c r="N14" s="20">
        <f t="shared" si="15"/>
        <v>1566.9707407103094</v>
      </c>
      <c r="O14" s="20">
        <f t="shared" si="5"/>
        <v>465178.87864546449</v>
      </c>
      <c r="P14" s="20">
        <f t="shared" si="0"/>
        <v>3307213.6197381341</v>
      </c>
      <c r="Q14" s="21">
        <f t="shared" si="6"/>
        <v>35.250902437107243</v>
      </c>
      <c r="R14" s="22">
        <f t="shared" si="7"/>
        <v>0.79514255543822598</v>
      </c>
      <c r="S14" s="22">
        <f t="shared" si="8"/>
        <v>0.98329798463186224</v>
      </c>
      <c r="T14" s="22">
        <f t="shared" si="9"/>
        <v>0.98669664319962136</v>
      </c>
      <c r="U14" s="23">
        <f t="shared" si="16"/>
        <v>94176.72542750639</v>
      </c>
      <c r="V14" s="23">
        <f t="shared" si="17"/>
        <v>1252.8665806534091</v>
      </c>
      <c r="W14" s="22">
        <f t="shared" si="10"/>
        <v>1.3303356800378639E-2</v>
      </c>
      <c r="X14" s="23">
        <f t="shared" si="18"/>
        <v>2.6157856997579225</v>
      </c>
      <c r="Y14" s="23">
        <f t="shared" si="11"/>
        <v>467896.52471964265</v>
      </c>
      <c r="Z14" s="23">
        <f t="shared" si="1"/>
        <v>3643115.3747564689</v>
      </c>
      <c r="AA14" s="23">
        <f t="shared" si="12"/>
        <v>38.683818727173716</v>
      </c>
      <c r="AB14" s="25"/>
      <c r="AC14" s="24"/>
      <c r="AD14" s="25"/>
      <c r="AE14" s="24"/>
      <c r="AF14" s="23">
        <f t="shared" si="13"/>
        <v>3.4329162900664727</v>
      </c>
    </row>
    <row r="15" spans="1:32" s="26" customFormat="1" ht="15" customHeight="1" x14ac:dyDescent="0.2">
      <c r="B15" s="5" t="s">
        <v>42</v>
      </c>
      <c r="C15" s="5" t="s">
        <v>3</v>
      </c>
      <c r="D15" s="24" t="s">
        <v>78</v>
      </c>
      <c r="E15" s="4" t="str">
        <f t="shared" si="2"/>
        <v>AMTotal45-49</v>
      </c>
      <c r="F15" s="6">
        <f>VLOOKUP(E15,'Appendix 1a. Person-years 2020'!$E$3:$F$1682,2,FALSE)</f>
        <v>227764.69579999999</v>
      </c>
      <c r="G15" s="17">
        <f>VLOOKUP(E15,'Appendix 2a. Deaths 2020'!$E$4:$G$1683,2,FALSE)</f>
        <v>1065</v>
      </c>
      <c r="H15" s="17">
        <f>VLOOKUP(E15,'Appendix 2a. Deaths 2020'!$E$4:$G$1683,3,FALSE)</f>
        <v>218</v>
      </c>
      <c r="I15" s="18">
        <f t="shared" si="3"/>
        <v>4.6758783061584559E-3</v>
      </c>
      <c r="J15" s="24">
        <v>5</v>
      </c>
      <c r="K15" s="5">
        <f>VLOOKUP(E15,'Appendix 3a. nax iIBGE 2020'!$E$5:$O$1935,11,FALSE)</f>
        <v>2.5</v>
      </c>
      <c r="L15" s="19">
        <f t="shared" si="4"/>
        <v>2.3109251412415092E-2</v>
      </c>
      <c r="M15" s="20">
        <f t="shared" si="14"/>
        <v>92252.290358737737</v>
      </c>
      <c r="N15" s="20">
        <f t="shared" si="15"/>
        <v>2131.8813712711872</v>
      </c>
      <c r="O15" s="20">
        <f t="shared" si="5"/>
        <v>455931.74836551072</v>
      </c>
      <c r="P15" s="20">
        <f t="shared" si="0"/>
        <v>2842034.7410926698</v>
      </c>
      <c r="Q15" s="21">
        <f t="shared" si="6"/>
        <v>30.8071998000371</v>
      </c>
      <c r="R15" s="22">
        <f t="shared" si="7"/>
        <v>0.7953051643192488</v>
      </c>
      <c r="S15" s="22">
        <f t="shared" si="8"/>
        <v>0.97689074858758496</v>
      </c>
      <c r="T15" s="22">
        <f t="shared" si="9"/>
        <v>0.98157721512361029</v>
      </c>
      <c r="U15" s="23">
        <f t="shared" si="16"/>
        <v>92923.858846852978</v>
      </c>
      <c r="V15" s="23">
        <f t="shared" si="17"/>
        <v>1711.916261419575</v>
      </c>
      <c r="W15" s="22">
        <f t="shared" si="10"/>
        <v>1.8422784876389708E-2</v>
      </c>
      <c r="X15" s="23">
        <f t="shared" si="18"/>
        <v>2.6281845476179981</v>
      </c>
      <c r="Y15" s="23">
        <f t="shared" si="11"/>
        <v>460558.94479224586</v>
      </c>
      <c r="Z15" s="23">
        <f t="shared" si="1"/>
        <v>3175218.8500368265</v>
      </c>
      <c r="AA15" s="23">
        <f t="shared" si="12"/>
        <v>34.170113999138557</v>
      </c>
      <c r="AB15" s="25"/>
      <c r="AC15" s="24"/>
      <c r="AD15" s="25"/>
      <c r="AE15" s="24"/>
      <c r="AF15" s="23">
        <f t="shared" si="13"/>
        <v>3.3629141991014571</v>
      </c>
    </row>
    <row r="16" spans="1:32" s="26" customFormat="1" ht="15" customHeight="1" x14ac:dyDescent="0.2">
      <c r="B16" s="5" t="s">
        <v>42</v>
      </c>
      <c r="C16" s="5" t="s">
        <v>3</v>
      </c>
      <c r="D16" s="24" t="s">
        <v>79</v>
      </c>
      <c r="E16" s="4" t="str">
        <f t="shared" si="2"/>
        <v>AMTotal50-54</v>
      </c>
      <c r="F16" s="6">
        <f>VLOOKUP(E16,'Appendix 1a. Person-years 2020'!$E$3:$F$1682,2,FALSE)</f>
        <v>185499.47289999999</v>
      </c>
      <c r="G16" s="17">
        <f>VLOOKUP(E16,'Appendix 2a. Deaths 2020'!$E$4:$G$1683,2,FALSE)</f>
        <v>1240</v>
      </c>
      <c r="H16" s="17">
        <f>VLOOKUP(E16,'Appendix 2a. Deaths 2020'!$E$4:$G$1683,3,FALSE)</f>
        <v>290</v>
      </c>
      <c r="I16" s="18">
        <f t="shared" si="3"/>
        <v>6.6846551131089496E-3</v>
      </c>
      <c r="J16" s="24">
        <v>5</v>
      </c>
      <c r="K16" s="5">
        <f>VLOOKUP(E16,'Appendix 3a. nax iIBGE 2020'!$E$5:$O$1935,11,FALSE)</f>
        <v>2.5</v>
      </c>
      <c r="L16" s="19">
        <f t="shared" si="4"/>
        <v>3.2873898875037631E-2</v>
      </c>
      <c r="M16" s="20">
        <f t="shared" si="14"/>
        <v>90120.408987466551</v>
      </c>
      <c r="N16" s="20">
        <f t="shared" si="15"/>
        <v>2962.6092116310078</v>
      </c>
      <c r="O16" s="20">
        <f t="shared" si="5"/>
        <v>443195.52190825524</v>
      </c>
      <c r="P16" s="20">
        <f t="shared" si="0"/>
        <v>2386102.9927271591</v>
      </c>
      <c r="Q16" s="21">
        <f t="shared" si="6"/>
        <v>26.476832712321634</v>
      </c>
      <c r="R16" s="22">
        <f t="shared" si="7"/>
        <v>0.7661290322580645</v>
      </c>
      <c r="S16" s="22">
        <f t="shared" si="8"/>
        <v>0.96712610112496233</v>
      </c>
      <c r="T16" s="22">
        <f t="shared" si="9"/>
        <v>0.97471620129308012</v>
      </c>
      <c r="U16" s="23">
        <f t="shared" si="16"/>
        <v>91211.942585433397</v>
      </c>
      <c r="V16" s="23">
        <f t="shared" si="17"/>
        <v>2306.1843959972311</v>
      </c>
      <c r="W16" s="22">
        <f t="shared" si="10"/>
        <v>2.528379870691988E-2</v>
      </c>
      <c r="X16" s="23">
        <f t="shared" si="18"/>
        <v>2.6783383424298637</v>
      </c>
      <c r="Y16" s="23">
        <f t="shared" si="11"/>
        <v>450705.53303969366</v>
      </c>
      <c r="Z16" s="23">
        <f t="shared" si="1"/>
        <v>2714659.9052445805</v>
      </c>
      <c r="AA16" s="23">
        <f t="shared" si="12"/>
        <v>29.762110402394974</v>
      </c>
      <c r="AB16" s="25"/>
      <c r="AC16" s="24"/>
      <c r="AD16" s="25"/>
      <c r="AE16" s="24"/>
      <c r="AF16" s="23">
        <f t="shared" si="13"/>
        <v>3.2852776900733396</v>
      </c>
    </row>
    <row r="17" spans="2:32" s="26" customFormat="1" ht="15" customHeight="1" x14ac:dyDescent="0.2">
      <c r="B17" s="5" t="s">
        <v>42</v>
      </c>
      <c r="C17" s="5" t="s">
        <v>3</v>
      </c>
      <c r="D17" s="24" t="s">
        <v>80</v>
      </c>
      <c r="E17" s="4" t="str">
        <f t="shared" si="2"/>
        <v>AMTotal55-59</v>
      </c>
      <c r="F17" s="6">
        <f>VLOOKUP(E17,'Appendix 1a. Person-years 2020'!$E$3:$F$1682,2,FALSE)</f>
        <v>147994.6268</v>
      </c>
      <c r="G17" s="17">
        <f>VLOOKUP(E17,'Appendix 2a. Deaths 2020'!$E$4:$G$1683,2,FALSE)</f>
        <v>1708</v>
      </c>
      <c r="H17" s="17">
        <f>VLOOKUP(E17,'Appendix 2a. Deaths 2020'!$E$4:$G$1683,3,FALSE)</f>
        <v>455</v>
      </c>
      <c r="I17" s="18">
        <f t="shared" si="3"/>
        <v>1.1540959539755398E-2</v>
      </c>
      <c r="J17" s="24">
        <v>5</v>
      </c>
      <c r="K17" s="5">
        <f>VLOOKUP(E17,'Appendix 3a. nax iIBGE 2020'!$E$5:$O$1935,11,FALSE)</f>
        <v>2.5</v>
      </c>
      <c r="L17" s="19">
        <f t="shared" si="4"/>
        <v>5.6086565734123607E-2</v>
      </c>
      <c r="M17" s="20">
        <f t="shared" si="14"/>
        <v>87157.799775835549</v>
      </c>
      <c r="N17" s="20">
        <f t="shared" si="15"/>
        <v>4888.381666368984</v>
      </c>
      <c r="O17" s="20">
        <f t="shared" si="5"/>
        <v>423568.04471325531</v>
      </c>
      <c r="P17" s="20">
        <f t="shared" si="0"/>
        <v>1942907.4708189038</v>
      </c>
      <c r="Q17" s="21">
        <f t="shared" si="6"/>
        <v>22.291837056648301</v>
      </c>
      <c r="R17" s="22">
        <f t="shared" si="7"/>
        <v>0.73360655737704916</v>
      </c>
      <c r="S17" s="22">
        <f t="shared" si="8"/>
        <v>0.94391343426587637</v>
      </c>
      <c r="T17" s="22">
        <f t="shared" si="9"/>
        <v>0.95853963085652627</v>
      </c>
      <c r="U17" s="23">
        <f t="shared" si="16"/>
        <v>88905.758189436165</v>
      </c>
      <c r="V17" s="23">
        <f t="shared" si="17"/>
        <v>3686.065553514436</v>
      </c>
      <c r="W17" s="22">
        <f t="shared" si="10"/>
        <v>4.146036914347373E-2</v>
      </c>
      <c r="X17" s="23">
        <f t="shared" si="18"/>
        <v>2.6613112520111657</v>
      </c>
      <c r="Y17" s="23">
        <f t="shared" si="11"/>
        <v>435908.23091282742</v>
      </c>
      <c r="Z17" s="23">
        <f t="shared" si="1"/>
        <v>2263954.3722048867</v>
      </c>
      <c r="AA17" s="23">
        <f t="shared" si="12"/>
        <v>25.464654014658539</v>
      </c>
      <c r="AB17" s="25"/>
      <c r="AC17" s="24"/>
      <c r="AD17" s="25"/>
      <c r="AE17" s="24"/>
      <c r="AF17" s="23">
        <f t="shared" si="13"/>
        <v>3.1728169580102374</v>
      </c>
    </row>
    <row r="18" spans="2:32" s="26" customFormat="1" ht="15" customHeight="1" x14ac:dyDescent="0.2">
      <c r="B18" s="5" t="s">
        <v>42</v>
      </c>
      <c r="C18" s="5" t="s">
        <v>3</v>
      </c>
      <c r="D18" s="24" t="s">
        <v>81</v>
      </c>
      <c r="E18" s="4" t="str">
        <f t="shared" si="2"/>
        <v>AMTotal60-64</v>
      </c>
      <c r="F18" s="6">
        <f>VLOOKUP(E18,'Appendix 1a. Person-years 2020'!$E$3:$F$1682,2,FALSE)</f>
        <v>113579.3661</v>
      </c>
      <c r="G18" s="17">
        <f>VLOOKUP(E18,'Appendix 2a. Deaths 2020'!$E$4:$G$1683,2,FALSE)</f>
        <v>1997</v>
      </c>
      <c r="H18" s="17">
        <f>VLOOKUP(E18,'Appendix 2a. Deaths 2020'!$E$4:$G$1683,3,FALSE)</f>
        <v>579</v>
      </c>
      <c r="I18" s="18">
        <f t="shared" si="3"/>
        <v>1.7582418960163576E-2</v>
      </c>
      <c r="J18" s="24">
        <v>5</v>
      </c>
      <c r="K18" s="5">
        <f>VLOOKUP(E18,'Appendix 3a. nax iIBGE 2020'!$E$5:$O$1935,11,FALSE)</f>
        <v>2.5</v>
      </c>
      <c r="L18" s="19">
        <f t="shared" si="4"/>
        <v>8.4210532636628546E-2</v>
      </c>
      <c r="M18" s="20">
        <f t="shared" si="14"/>
        <v>82269.418109466569</v>
      </c>
      <c r="N18" s="20">
        <f t="shared" si="15"/>
        <v>6927.9515187036741</v>
      </c>
      <c r="O18" s="20">
        <f t="shared" si="5"/>
        <v>394027.21175057365</v>
      </c>
      <c r="P18" s="20">
        <f t="shared" si="0"/>
        <v>1519339.4261056485</v>
      </c>
      <c r="Q18" s="21">
        <f t="shared" si="6"/>
        <v>18.467851858196397</v>
      </c>
      <c r="R18" s="22">
        <f t="shared" si="7"/>
        <v>0.71006509764646975</v>
      </c>
      <c r="S18" s="22">
        <f t="shared" si="8"/>
        <v>0.91578946736337141</v>
      </c>
      <c r="T18" s="22">
        <f t="shared" si="9"/>
        <v>0.93944729541187333</v>
      </c>
      <c r="U18" s="23">
        <f t="shared" si="16"/>
        <v>85219.692635921732</v>
      </c>
      <c r="V18" s="23">
        <f t="shared" si="17"/>
        <v>5160.2828732739226</v>
      </c>
      <c r="W18" s="22">
        <f t="shared" si="10"/>
        <v>6.0552704588126671E-2</v>
      </c>
      <c r="X18" s="23">
        <f t="shared" si="18"/>
        <v>2.6597774465584392</v>
      </c>
      <c r="Y18" s="23">
        <f t="shared" si="11"/>
        <v>414022.25281743478</v>
      </c>
      <c r="Z18" s="23">
        <f t="shared" si="1"/>
        <v>1828046.1412920593</v>
      </c>
      <c r="AA18" s="23">
        <f t="shared" si="12"/>
        <v>21.450982569274167</v>
      </c>
      <c r="AB18" s="25"/>
      <c r="AC18" s="24"/>
      <c r="AD18" s="25"/>
      <c r="AE18" s="24"/>
      <c r="AF18" s="23">
        <f t="shared" si="13"/>
        <v>2.9831307110777701</v>
      </c>
    </row>
    <row r="19" spans="2:32" s="26" customFormat="1" ht="15" customHeight="1" x14ac:dyDescent="0.2">
      <c r="B19" s="5" t="s">
        <v>42</v>
      </c>
      <c r="C19" s="5" t="s">
        <v>3</v>
      </c>
      <c r="D19" s="24" t="s">
        <v>82</v>
      </c>
      <c r="E19" s="4" t="str">
        <f t="shared" si="2"/>
        <v>AMTotal65-69</v>
      </c>
      <c r="F19" s="6">
        <f>VLOOKUP(E19,'Appendix 1a. Person-years 2020'!$E$3:$F$1682,2,FALSE)</f>
        <v>82068.095300000001</v>
      </c>
      <c r="G19" s="17">
        <f>VLOOKUP(E19,'Appendix 2a. Deaths 2020'!$E$4:$G$1683,2,FALSE)</f>
        <v>2435</v>
      </c>
      <c r="H19" s="17">
        <f>VLOOKUP(E19,'Appendix 2a. Deaths 2020'!$E$4:$G$1683,3,FALSE)</f>
        <v>791</v>
      </c>
      <c r="I19" s="18">
        <f t="shared" si="3"/>
        <v>2.9670482677815968E-2</v>
      </c>
      <c r="J19" s="24">
        <v>5</v>
      </c>
      <c r="K19" s="5">
        <f>VLOOKUP(E19,'Appendix 3a. nax iIBGE 2020'!$E$5:$O$1935,11,FALSE)</f>
        <v>2.5</v>
      </c>
      <c r="L19" s="19">
        <f t="shared" si="4"/>
        <v>0.138108079907663</v>
      </c>
      <c r="M19" s="20">
        <f t="shared" si="14"/>
        <v>75341.466590762895</v>
      </c>
      <c r="N19" s="20">
        <f t="shared" si="15"/>
        <v>10405.265288277604</v>
      </c>
      <c r="O19" s="20">
        <f t="shared" si="5"/>
        <v>350694.16973312048</v>
      </c>
      <c r="P19" s="20">
        <f t="shared" si="0"/>
        <v>1125312.2143550748</v>
      </c>
      <c r="Q19" s="21">
        <f t="shared" si="6"/>
        <v>14.936160195387565</v>
      </c>
      <c r="R19" s="22">
        <f t="shared" si="7"/>
        <v>0.67515400410677617</v>
      </c>
      <c r="S19" s="22">
        <f t="shared" si="8"/>
        <v>0.86189192009233695</v>
      </c>
      <c r="T19" s="22">
        <f t="shared" si="9"/>
        <v>0.90452527295631902</v>
      </c>
      <c r="U19" s="23">
        <f t="shared" si="16"/>
        <v>80059.409762647803</v>
      </c>
      <c r="V19" s="23">
        <f t="shared" si="17"/>
        <v>7643.6502943670075</v>
      </c>
      <c r="W19" s="22">
        <f t="shared" si="10"/>
        <v>9.5474727043680985E-2</v>
      </c>
      <c r="X19" s="23">
        <f t="shared" si="18"/>
        <v>2.6394473531753704</v>
      </c>
      <c r="Y19" s="23">
        <f t="shared" si="11"/>
        <v>382253.80987946916</v>
      </c>
      <c r="Z19" s="23">
        <f t="shared" si="1"/>
        <v>1414023.8884746246</v>
      </c>
      <c r="AA19" s="23">
        <f t="shared" si="12"/>
        <v>17.662182280218932</v>
      </c>
      <c r="AB19" s="25"/>
      <c r="AC19" s="24"/>
      <c r="AD19" s="25"/>
      <c r="AE19" s="24"/>
      <c r="AF19" s="23">
        <f t="shared" si="13"/>
        <v>2.7260220848313672</v>
      </c>
    </row>
    <row r="20" spans="2:32" s="26" customFormat="1" ht="15" customHeight="1" x14ac:dyDescent="0.2">
      <c r="B20" s="5" t="s">
        <v>42</v>
      </c>
      <c r="C20" s="5" t="s">
        <v>3</v>
      </c>
      <c r="D20" s="42" t="s">
        <v>19</v>
      </c>
      <c r="E20" s="4" t="str">
        <f t="shared" si="2"/>
        <v>AMTotal70-74</v>
      </c>
      <c r="F20" s="6">
        <f>VLOOKUP(E20,'Appendix 1a. Person-years 2020'!$E$3:$F$1682,2,FALSE)</f>
        <v>54682.171799999996</v>
      </c>
      <c r="G20" s="17">
        <f>VLOOKUP(E20,'Appendix 2a. Deaths 2020'!$E$4:$G$1683,2,FALSE)</f>
        <v>2408</v>
      </c>
      <c r="H20" s="17">
        <f>VLOOKUP(E20,'Appendix 2a. Deaths 2020'!$E$4:$G$1683,3,FALSE)</f>
        <v>741</v>
      </c>
      <c r="I20" s="18">
        <f t="shared" si="3"/>
        <v>4.4036290453262503E-2</v>
      </c>
      <c r="J20" s="24">
        <v>5</v>
      </c>
      <c r="K20" s="5">
        <f>VLOOKUP(E20,'Appendix 3a. nax iIBGE 2020'!$E$5:$O$1935,11,FALSE)</f>
        <v>2.5</v>
      </c>
      <c r="L20" s="19">
        <f t="shared" si="4"/>
        <v>0.19834545689187352</v>
      </c>
      <c r="M20" s="20">
        <f t="shared" si="14"/>
        <v>64936.201302485293</v>
      </c>
      <c r="N20" s="20">
        <f t="shared" si="15"/>
        <v>12879.800516164118</v>
      </c>
      <c r="O20" s="20">
        <f t="shared" si="5"/>
        <v>292481.50522201619</v>
      </c>
      <c r="P20" s="20">
        <f t="shared" si="0"/>
        <v>774618.04462195444</v>
      </c>
      <c r="Q20" s="21">
        <f t="shared" si="6"/>
        <v>11.928909130573174</v>
      </c>
      <c r="R20" s="22">
        <f t="shared" si="7"/>
        <v>0.69227574750830567</v>
      </c>
      <c r="S20" s="22">
        <f t="shared" si="8"/>
        <v>0.80165454310812645</v>
      </c>
      <c r="T20" s="22">
        <f t="shared" si="9"/>
        <v>0.85808973628062579</v>
      </c>
      <c r="U20" s="23">
        <f t="shared" si="16"/>
        <v>72415.759468280798</v>
      </c>
      <c r="V20" s="23">
        <f t="shared" si="17"/>
        <v>10276.539523582498</v>
      </c>
      <c r="W20" s="22">
        <f t="shared" si="10"/>
        <v>0.14191026371937421</v>
      </c>
      <c r="X20" s="23">
        <f t="shared" si="18"/>
        <v>2.6122101062728316</v>
      </c>
      <c r="Y20" s="23">
        <f t="shared" si="11"/>
        <v>337540.58012450585</v>
      </c>
      <c r="Z20" s="23">
        <f t="shared" si="1"/>
        <v>1031770.0785951554</v>
      </c>
      <c r="AA20" s="23">
        <f t="shared" si="12"/>
        <v>14.247866571738246</v>
      </c>
      <c r="AB20" s="25"/>
      <c r="AC20" s="24"/>
      <c r="AD20" s="25"/>
      <c r="AE20" s="24"/>
      <c r="AF20" s="23">
        <f t="shared" si="13"/>
        <v>2.3189574411650717</v>
      </c>
    </row>
    <row r="21" spans="2:32" s="26" customFormat="1" ht="15" customHeight="1" x14ac:dyDescent="0.2">
      <c r="B21" s="5" t="s">
        <v>42</v>
      </c>
      <c r="C21" s="5" t="s">
        <v>3</v>
      </c>
      <c r="D21" s="42" t="s">
        <v>20</v>
      </c>
      <c r="E21" s="4" t="str">
        <f t="shared" si="2"/>
        <v>AMTotal75-79</v>
      </c>
      <c r="F21" s="6">
        <f>VLOOKUP(E21,'Appendix 1a. Person-years 2020'!$E$3:$F$1682,2,FALSE)</f>
        <v>35892.201999999997</v>
      </c>
      <c r="G21" s="17">
        <f>VLOOKUP(E21,'Appendix 2a. Deaths 2020'!$E$4:$G$1683,2,FALSE)</f>
        <v>2401</v>
      </c>
      <c r="H21" s="17">
        <f>VLOOKUP(E21,'Appendix 2a. Deaths 2020'!$E$4:$G$1683,3,FALSE)</f>
        <v>706</v>
      </c>
      <c r="I21" s="18">
        <f t="shared" si="3"/>
        <v>6.6894753350602451E-2</v>
      </c>
      <c r="J21" s="24">
        <v>5</v>
      </c>
      <c r="K21" s="5">
        <f>VLOOKUP(E21,'Appendix 3a. nax iIBGE 2020'!$E$5:$O$1935,11,FALSE)</f>
        <v>2.5</v>
      </c>
      <c r="L21" s="19">
        <f t="shared" si="4"/>
        <v>0.28655174585082382</v>
      </c>
      <c r="M21" s="20">
        <f t="shared" si="14"/>
        <v>52056.400786321174</v>
      </c>
      <c r="N21" s="20">
        <f t="shared" si="15"/>
        <v>14916.852528030531</v>
      </c>
      <c r="O21" s="20">
        <f t="shared" si="5"/>
        <v>222989.87261152951</v>
      </c>
      <c r="P21" s="20">
        <f t="shared" si="0"/>
        <v>482136.53939993819</v>
      </c>
      <c r="Q21" s="21">
        <f t="shared" si="6"/>
        <v>9.2618108842943467</v>
      </c>
      <c r="R21" s="22">
        <f t="shared" si="7"/>
        <v>0.70595585172844644</v>
      </c>
      <c r="S21" s="22">
        <f t="shared" si="8"/>
        <v>0.71344825414917623</v>
      </c>
      <c r="T21" s="22">
        <f t="shared" si="9"/>
        <v>0.78791684305057808</v>
      </c>
      <c r="U21" s="23">
        <f t="shared" si="16"/>
        <v>62139.2199446983</v>
      </c>
      <c r="V21" s="23">
        <f t="shared" si="17"/>
        <v>13178.681936246099</v>
      </c>
      <c r="W21" s="22">
        <f t="shared" si="10"/>
        <v>0.21208315694942192</v>
      </c>
      <c r="X21" s="23">
        <f t="shared" si="18"/>
        <v>2.5945742628418373</v>
      </c>
      <c r="Y21" s="23">
        <f t="shared" si="11"/>
        <v>278995.7590122238</v>
      </c>
      <c r="Z21" s="23">
        <f t="shared" si="1"/>
        <v>694229.49847064959</v>
      </c>
      <c r="AA21" s="23">
        <f t="shared" si="12"/>
        <v>11.172163073313266</v>
      </c>
      <c r="AB21" s="25"/>
      <c r="AC21" s="24"/>
      <c r="AD21" s="25"/>
      <c r="AE21" s="24"/>
      <c r="AF21" s="23">
        <f t="shared" si="13"/>
        <v>1.9103521890189192</v>
      </c>
    </row>
    <row r="22" spans="2:32" s="26" customFormat="1" ht="15" customHeight="1" x14ac:dyDescent="0.2">
      <c r="B22" s="5" t="s">
        <v>42</v>
      </c>
      <c r="C22" s="5" t="s">
        <v>3</v>
      </c>
      <c r="D22" s="42" t="s">
        <v>21</v>
      </c>
      <c r="E22" s="4" t="str">
        <f t="shared" si="2"/>
        <v>AMTotal80-84</v>
      </c>
      <c r="F22" s="6">
        <f>VLOOKUP(E22,'Appendix 1a. Person-years 2020'!$E$3:$F$1682,2,FALSE)</f>
        <v>21145.3927</v>
      </c>
      <c r="G22" s="17">
        <f>VLOOKUP(E22,'Appendix 2a. Deaths 2020'!$E$4:$G$1683,2,FALSE)</f>
        <v>2271</v>
      </c>
      <c r="H22" s="17">
        <f>VLOOKUP(E22,'Appendix 2a. Deaths 2020'!$E$4:$G$1683,3,FALSE)</f>
        <v>606</v>
      </c>
      <c r="I22" s="18">
        <f t="shared" si="3"/>
        <v>0.10739928230323195</v>
      </c>
      <c r="J22" s="24">
        <v>5</v>
      </c>
      <c r="K22" s="5">
        <f>VLOOKUP(E22,'Appendix 3a. nax iIBGE 2020'!$E$5:$O$1935,11,FALSE)</f>
        <v>2.5</v>
      </c>
      <c r="L22" s="19">
        <f t="shared" si="4"/>
        <v>0.42333241708863117</v>
      </c>
      <c r="M22" s="20">
        <f t="shared" si="14"/>
        <v>37139.548258290641</v>
      </c>
      <c r="N22" s="20">
        <f t="shared" si="15"/>
        <v>15722.374733762039</v>
      </c>
      <c r="O22" s="20">
        <f t="shared" si="5"/>
        <v>146391.8044570481</v>
      </c>
      <c r="P22" s="20">
        <f t="shared" si="0"/>
        <v>259146.66678840865</v>
      </c>
      <c r="Q22" s="21">
        <f t="shared" si="6"/>
        <v>6.9776472504767071</v>
      </c>
      <c r="R22" s="22">
        <f t="shared" si="7"/>
        <v>0.73315719947159841</v>
      </c>
      <c r="S22" s="22">
        <f t="shared" si="8"/>
        <v>0.57666758291136877</v>
      </c>
      <c r="T22" s="22">
        <f t="shared" si="9"/>
        <v>0.66791444690326462</v>
      </c>
      <c r="U22" s="23">
        <f t="shared" si="16"/>
        <v>48960.538008452204</v>
      </c>
      <c r="V22" s="23">
        <f t="shared" si="17"/>
        <v>16259.087344450585</v>
      </c>
      <c r="W22" s="22">
        <f t="shared" si="10"/>
        <v>0.33208555309673538</v>
      </c>
      <c r="X22" s="23">
        <f t="shared" si="18"/>
        <v>2.5270145818655467</v>
      </c>
      <c r="Y22" s="23">
        <f t="shared" si="11"/>
        <v>204594.20412726031</v>
      </c>
      <c r="Z22" s="23">
        <f t="shared" si="1"/>
        <v>415233.73945842573</v>
      </c>
      <c r="AA22" s="23">
        <f t="shared" si="12"/>
        <v>8.4809880844598293</v>
      </c>
      <c r="AB22" s="25"/>
      <c r="AC22" s="24"/>
      <c r="AD22" s="25"/>
      <c r="AE22" s="24"/>
      <c r="AF22" s="23">
        <f t="shared" si="13"/>
        <v>1.5033408339831222</v>
      </c>
    </row>
    <row r="23" spans="2:32" s="26" customFormat="1" ht="15" customHeight="1" x14ac:dyDescent="0.2">
      <c r="B23" s="5" t="s">
        <v>42</v>
      </c>
      <c r="C23" s="5" t="s">
        <v>3</v>
      </c>
      <c r="D23" s="42" t="s">
        <v>22</v>
      </c>
      <c r="E23" s="4" t="str">
        <f t="shared" si="2"/>
        <v>AMTotal85-89</v>
      </c>
      <c r="F23" s="6">
        <f>VLOOKUP(E23,'Appendix 1a. Person-years 2020'!$E$3:$F$1682,2,FALSE)</f>
        <v>10797.3094</v>
      </c>
      <c r="G23" s="17">
        <f>VLOOKUP(E23,'Appendix 2a. Deaths 2020'!$E$4:$G$1683,2,FALSE)</f>
        <v>1692</v>
      </c>
      <c r="H23" s="17">
        <f>VLOOKUP(E23,'Appendix 2a. Deaths 2020'!$E$4:$G$1683,3,FALSE)</f>
        <v>404</v>
      </c>
      <c r="I23" s="18">
        <f t="shared" si="3"/>
        <v>0.15670570670133802</v>
      </c>
      <c r="J23" s="24">
        <v>5</v>
      </c>
      <c r="K23" s="5">
        <f>VLOOKUP(E23,'Appendix 3a. nax iIBGE 2020'!$E$5:$O$1935,11,FALSE)</f>
        <v>2.5</v>
      </c>
      <c r="L23" s="19">
        <f t="shared" si="4"/>
        <v>0.56297503264290283</v>
      </c>
      <c r="M23" s="20">
        <f t="shared" si="14"/>
        <v>21417.173524528604</v>
      </c>
      <c r="N23" s="20">
        <f t="shared" si="15"/>
        <v>12057.333964090205</v>
      </c>
      <c r="O23" s="20">
        <f t="shared" si="5"/>
        <v>76942.532712417509</v>
      </c>
      <c r="P23" s="20">
        <f t="shared" si="0"/>
        <v>112754.86233136055</v>
      </c>
      <c r="Q23" s="21">
        <f t="shared" si="6"/>
        <v>5.2646938776596715</v>
      </c>
      <c r="R23" s="22">
        <f t="shared" si="7"/>
        <v>0.76122931442080377</v>
      </c>
      <c r="S23" s="22">
        <f t="shared" si="8"/>
        <v>0.43702496735709717</v>
      </c>
      <c r="T23" s="22">
        <f t="shared" si="9"/>
        <v>0.5325284546328134</v>
      </c>
      <c r="U23" s="23">
        <f t="shared" si="16"/>
        <v>32701.450664001619</v>
      </c>
      <c r="V23" s="23">
        <f t="shared" si="17"/>
        <v>15286.997677649648</v>
      </c>
      <c r="W23" s="22">
        <f t="shared" si="10"/>
        <v>0.4674715453671866</v>
      </c>
      <c r="X23" s="23">
        <f>J23+R23*(L23/W23)*(K23-J23)</f>
        <v>2.7081327067823491</v>
      </c>
      <c r="Y23" s="23">
        <f t="shared" si="11"/>
        <v>128471.48333110867</v>
      </c>
      <c r="Z23" s="23">
        <f t="shared" si="1"/>
        <v>210639.53533116542</v>
      </c>
      <c r="AA23" s="23">
        <f t="shared" si="12"/>
        <v>6.4412902502530702</v>
      </c>
      <c r="AB23" s="25"/>
      <c r="AC23" s="24"/>
      <c r="AD23" s="25"/>
      <c r="AE23" s="24"/>
      <c r="AF23" s="23">
        <f t="shared" si="13"/>
        <v>1.1765963725933988</v>
      </c>
    </row>
    <row r="24" spans="2:32" s="26" customFormat="1" ht="15" customHeight="1" x14ac:dyDescent="0.2">
      <c r="B24" s="5" t="s">
        <v>42</v>
      </c>
      <c r="C24" s="5" t="s">
        <v>3</v>
      </c>
      <c r="D24" s="43" t="s">
        <v>5</v>
      </c>
      <c r="E24" s="4" t="str">
        <f t="shared" si="2"/>
        <v>AMTotal90+</v>
      </c>
      <c r="F24" s="6">
        <f>VLOOKUP(E24,'Appendix 1a. Person-years 2020'!$E$3:$F$1682,2,FALSE)</f>
        <v>6454.7474000000002</v>
      </c>
      <c r="G24" s="17">
        <f>VLOOKUP(E24,'Appendix 2a. Deaths 2020'!$E$4:$G$1683,2,FALSE)</f>
        <v>1687</v>
      </c>
      <c r="H24" s="17">
        <f>VLOOKUP(E24,'Appendix 2a. Deaths 2020'!$E$4:$G$1683,3,FALSE)</f>
        <v>319</v>
      </c>
      <c r="I24" s="18">
        <f t="shared" si="3"/>
        <v>0.26135801999006186</v>
      </c>
      <c r="J24" s="27"/>
      <c r="K24" s="28"/>
      <c r="L24" s="16">
        <v>1</v>
      </c>
      <c r="M24" s="20">
        <f t="shared" si="14"/>
        <v>9359.8395604383986</v>
      </c>
      <c r="N24" s="20">
        <f t="shared" si="15"/>
        <v>9359.8395604383986</v>
      </c>
      <c r="O24" s="38">
        <f>N24*Q24</f>
        <v>35812.32961894304</v>
      </c>
      <c r="P24" s="20">
        <f>O24</f>
        <v>35812.32961894304</v>
      </c>
      <c r="Q24" s="21">
        <f>1/I24</f>
        <v>3.8261691760521641</v>
      </c>
      <c r="R24" s="22">
        <f t="shared" si="7"/>
        <v>0.81090693538826319</v>
      </c>
      <c r="S24" s="22">
        <f t="shared" si="8"/>
        <v>0</v>
      </c>
      <c r="T24" s="22">
        <f t="shared" si="9"/>
        <v>0</v>
      </c>
      <c r="U24" s="23">
        <f t="shared" si="16"/>
        <v>17414.452986351971</v>
      </c>
      <c r="V24" s="23">
        <f>U24*(1-T24)</f>
        <v>17414.452986351971</v>
      </c>
      <c r="W24" s="22">
        <f t="shared" si="10"/>
        <v>1</v>
      </c>
      <c r="X24" s="23">
        <f>Q24/R24</f>
        <v>4.7183826023391822</v>
      </c>
      <c r="Y24" s="23">
        <f t="shared" si="11"/>
        <v>82168.052000056749</v>
      </c>
      <c r="Z24" s="23">
        <f>Y24</f>
        <v>82168.052000056749</v>
      </c>
      <c r="AA24" s="23">
        <f t="shared" si="12"/>
        <v>4.7183826023391822</v>
      </c>
      <c r="AB24" s="25"/>
      <c r="AC24" s="24"/>
      <c r="AD24" s="25"/>
      <c r="AE24" s="24"/>
      <c r="AF24" s="23">
        <f t="shared" si="13"/>
        <v>0.89221342628701805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4204105.4280000003</v>
      </c>
      <c r="G25" s="30">
        <f>SUM(G5:G24)</f>
        <v>24613</v>
      </c>
      <c r="H25" s="30">
        <f>SUM(H5:H24)</f>
        <v>5571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AM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AM</v>
      </c>
      <c r="C32" s="5" t="s">
        <v>48</v>
      </c>
      <c r="D32" s="40">
        <v>0</v>
      </c>
      <c r="E32" s="4" t="str">
        <f>_xlfn.CONCAT(B32,C32,D32)</f>
        <v>AMFemale0</v>
      </c>
      <c r="F32" s="6">
        <f>VLOOKUP(E32,'Appendix 1a. Person-years 2020'!$E$3:$F$1682,2,FALSE)</f>
        <v>39587.3295</v>
      </c>
      <c r="G32" s="17">
        <f>VLOOKUP(E32,'Appendix 2a. Deaths 2020'!$E$4:$G$1683,2,FALSE)</f>
        <v>446</v>
      </c>
      <c r="H32" s="17">
        <f>VLOOKUP(E32,'Appendix 2a. Deaths 2020'!$E$4:$G$1683,3,FALSE)</f>
        <v>8</v>
      </c>
      <c r="I32" s="18">
        <f>G32/F32</f>
        <v>1.1266231029804626E-2</v>
      </c>
      <c r="J32" s="16">
        <v>1</v>
      </c>
      <c r="K32" s="5">
        <f>VLOOKUP(E32,'Appendix 3a. nax iIBGE 2020'!$E$5:$O$1935,11,FALSE)</f>
        <v>0.09</v>
      </c>
      <c r="L32" s="19">
        <f>(J32*I32)/(1+(J32-K32)*I32)</f>
        <v>1.1151898750160951E-2</v>
      </c>
      <c r="M32" s="16">
        <v>100000</v>
      </c>
      <c r="N32" s="20">
        <f>M32*L32</f>
        <v>1115.1898750160951</v>
      </c>
      <c r="O32" s="20">
        <f>M33*J32+N32*K32</f>
        <v>98985.177213735355</v>
      </c>
      <c r="P32" s="20">
        <f t="shared" ref="P32:P50" si="19">P33+O32</f>
        <v>7589015.4105547406</v>
      </c>
      <c r="Q32" s="21">
        <f>P32/M32</f>
        <v>75.89015410554741</v>
      </c>
      <c r="R32" s="22">
        <f>(G32-H32)/G32</f>
        <v>0.98206278026905824</v>
      </c>
      <c r="S32" s="22">
        <f>1-L32</f>
        <v>0.98884810124983902</v>
      </c>
      <c r="T32" s="22">
        <f>S32^R32</f>
        <v>0.98904703576682396</v>
      </c>
      <c r="U32" s="16">
        <v>100000</v>
      </c>
      <c r="V32" s="23">
        <f>U32*(1-T32)</f>
        <v>1095.2964233176044</v>
      </c>
      <c r="W32" s="22">
        <f>V32/U32</f>
        <v>1.0952964233176044E-2</v>
      </c>
      <c r="X32" s="23">
        <f>J32+R32*(L32/W32)*(K32-J32)</f>
        <v>9.0091352676260672E-2</v>
      </c>
      <c r="Y32" s="23">
        <f>U33*J32+V32*X32</f>
        <v>99003.380313040558</v>
      </c>
      <c r="Z32" s="23">
        <f t="shared" ref="Z32:Z50" si="20">Z33+Y32</f>
        <v>7900742.9755072407</v>
      </c>
      <c r="AA32" s="23">
        <f>Z32/U32</f>
        <v>79.007429755072408</v>
      </c>
      <c r="AB32" s="16"/>
      <c r="AC32" s="16"/>
      <c r="AD32" s="16"/>
      <c r="AE32" s="16"/>
      <c r="AF32" s="23">
        <f>AA32-Q32</f>
        <v>3.1172756495249985</v>
      </c>
    </row>
    <row r="33" spans="2:32" s="26" customFormat="1" ht="15" customHeight="1" x14ac:dyDescent="0.2">
      <c r="B33" s="5" t="str">
        <f t="shared" ref="B33:B51" si="21">B6</f>
        <v>AM</v>
      </c>
      <c r="C33" s="5" t="s">
        <v>48</v>
      </c>
      <c r="D33" s="41" t="s">
        <v>18</v>
      </c>
      <c r="E33" s="4" t="str">
        <f t="shared" ref="E33:E51" si="22">_xlfn.CONCAT(B33,C33,D33)</f>
        <v>AMFemale1-4</v>
      </c>
      <c r="F33" s="6">
        <f>VLOOKUP(E33,'Appendix 1a. Person-years 2020'!$E$3:$F$1682,2,FALSE)</f>
        <v>157781.9284</v>
      </c>
      <c r="G33" s="17">
        <f>VLOOKUP(E33,'Appendix 2a. Deaths 2020'!$E$4:$G$1683,2,FALSE)</f>
        <v>95</v>
      </c>
      <c r="H33" s="17">
        <f>VLOOKUP(E33,'Appendix 2a. Deaths 2020'!$E$4:$G$1683,3,FALSE)</f>
        <v>4</v>
      </c>
      <c r="I33" s="18">
        <f t="shared" ref="I33:I51" si="23">G33/F33</f>
        <v>6.0209683683901528E-4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2.4047675899579444E-3</v>
      </c>
      <c r="M33" s="20">
        <f>M32-N32</f>
        <v>98884.810124983909</v>
      </c>
      <c r="N33" s="20">
        <f>M33*L33</f>
        <v>237.7949865277065</v>
      </c>
      <c r="O33" s="20">
        <f t="shared" ref="O33:O50" si="25">M34*J33+N33*K33</f>
        <v>394944.75303361641</v>
      </c>
      <c r="P33" s="20">
        <f t="shared" si="19"/>
        <v>7490030.2333410056</v>
      </c>
      <c r="Q33" s="21">
        <f t="shared" ref="Q33:Q50" si="26">P33/M33</f>
        <v>75.745002936994055</v>
      </c>
      <c r="R33" s="22">
        <f t="shared" ref="R33:R51" si="27">(G33-H33)/G33</f>
        <v>0.95789473684210524</v>
      </c>
      <c r="S33" s="22">
        <f t="shared" ref="S33:S51" si="28">1-L33</f>
        <v>0.99759523241004211</v>
      </c>
      <c r="T33" s="22">
        <f t="shared" ref="T33:T51" si="29">S33^R33</f>
        <v>0.99769636906542303</v>
      </c>
      <c r="U33" s="23">
        <f>U32-V32</f>
        <v>98904.703576682397</v>
      </c>
      <c r="V33" s="23">
        <f>U33*(1-T33)</f>
        <v>227.83993473441129</v>
      </c>
      <c r="W33" s="22">
        <f t="shared" ref="W33:W51" si="30">V33/U33</f>
        <v>2.3036309345769723E-3</v>
      </c>
      <c r="X33" s="23">
        <f>J33+R33*(L33/W33)*(K33-J33)</f>
        <v>1.5001266661534531</v>
      </c>
      <c r="Y33" s="23">
        <f t="shared" ref="Y33:Y51" si="31">U34*J33+V33*X33</f>
        <v>395049.24332950171</v>
      </c>
      <c r="Z33" s="23">
        <f t="shared" si="20"/>
        <v>7801739.5951942001</v>
      </c>
      <c r="AA33" s="23">
        <f t="shared" ref="AA33:AA51" si="32">Z33/U33</f>
        <v>78.881380895554543</v>
      </c>
      <c r="AB33" s="25"/>
      <c r="AC33" s="24"/>
      <c r="AD33" s="25"/>
      <c r="AE33" s="24"/>
      <c r="AF33" s="23">
        <f t="shared" ref="AF33:AF51" si="33">AA33-Q33</f>
        <v>3.1363779585604874</v>
      </c>
    </row>
    <row r="34" spans="2:32" s="26" customFormat="1" ht="15" customHeight="1" x14ac:dyDescent="0.2">
      <c r="B34" s="5" t="str">
        <f t="shared" si="21"/>
        <v>AM</v>
      </c>
      <c r="C34" s="5" t="s">
        <v>48</v>
      </c>
      <c r="D34" s="24" t="s">
        <v>70</v>
      </c>
      <c r="E34" s="4" t="str">
        <f t="shared" si="22"/>
        <v>AMFemale5-9</v>
      </c>
      <c r="F34" s="6">
        <f>VLOOKUP(E34,'Appendix 1a. Person-years 2020'!$E$3:$F$1682,2,FALSE)</f>
        <v>198814.90239999999</v>
      </c>
      <c r="G34" s="17">
        <f>VLOOKUP(E34,'Appendix 2a. Deaths 2020'!$E$4:$G$1683,2,FALSE)</f>
        <v>42</v>
      </c>
      <c r="H34" s="17">
        <f>VLOOKUP(E34,'Appendix 2a. Deaths 2020'!$E$4:$G$1683,3,FALSE)</f>
        <v>1</v>
      </c>
      <c r="I34" s="18">
        <f t="shared" si="23"/>
        <v>2.1125176982708917E-4</v>
      </c>
      <c r="J34" s="24">
        <v>5</v>
      </c>
      <c r="K34" s="5">
        <f>VLOOKUP(E34,'Appendix 3a. nax iIBGE 2020'!$E$5:$O$1935,11,FALSE)</f>
        <v>2.5</v>
      </c>
      <c r="L34" s="19">
        <f t="shared" si="24"/>
        <v>1.0557013022141919E-3</v>
      </c>
      <c r="M34" s="20">
        <f t="shared" ref="M34:M51" si="34">M33-N33</f>
        <v>98647.015138456205</v>
      </c>
      <c r="N34" s="20">
        <f t="shared" ref="N34:N51" si="35">M34*L34</f>
        <v>104.14178234121131</v>
      </c>
      <c r="O34" s="20">
        <f t="shared" si="25"/>
        <v>492974.72123642807</v>
      </c>
      <c r="P34" s="20">
        <f t="shared" si="19"/>
        <v>7095085.4803073891</v>
      </c>
      <c r="Q34" s="21">
        <f t="shared" si="26"/>
        <v>71.923975300713039</v>
      </c>
      <c r="R34" s="22">
        <f t="shared" si="27"/>
        <v>0.97619047619047616</v>
      </c>
      <c r="S34" s="22">
        <f t="shared" si="28"/>
        <v>0.99894429869778578</v>
      </c>
      <c r="T34" s="22">
        <f t="shared" si="29"/>
        <v>0.99896942148639112</v>
      </c>
      <c r="U34" s="23">
        <f t="shared" ref="U34:U51" si="36">U33-V33</f>
        <v>98676.863641947988</v>
      </c>
      <c r="V34" s="23">
        <f t="shared" ref="V34:V50" si="37">U34*(1-T34)</f>
        <v>101.69425545970508</v>
      </c>
      <c r="W34" s="22">
        <f t="shared" si="30"/>
        <v>1.0305785136088819E-3</v>
      </c>
      <c r="X34" s="23">
        <f>J34+R34*(L34/W34)*(K34-J34)</f>
        <v>2.5000314306123523</v>
      </c>
      <c r="Y34" s="23">
        <f t="shared" si="31"/>
        <v>493130.08576740336</v>
      </c>
      <c r="Z34" s="23">
        <f t="shared" si="20"/>
        <v>7406690.3518646983</v>
      </c>
      <c r="AA34" s="23">
        <f t="shared" si="32"/>
        <v>75.060050335001534</v>
      </c>
      <c r="AB34" s="25"/>
      <c r="AC34" s="24"/>
      <c r="AD34" s="25"/>
      <c r="AE34" s="24"/>
      <c r="AF34" s="23">
        <f t="shared" si="33"/>
        <v>3.1360750342884955</v>
      </c>
    </row>
    <row r="35" spans="2:32" s="26" customFormat="1" ht="15" customHeight="1" x14ac:dyDescent="0.2">
      <c r="B35" s="5" t="str">
        <f t="shared" si="21"/>
        <v>AM</v>
      </c>
      <c r="C35" s="5" t="s">
        <v>48</v>
      </c>
      <c r="D35" s="24" t="s">
        <v>71</v>
      </c>
      <c r="E35" s="4" t="str">
        <f t="shared" si="22"/>
        <v>AMFemale10-14</v>
      </c>
      <c r="F35" s="6">
        <f>VLOOKUP(E35,'Appendix 1a. Person-years 2020'!$E$3:$F$1682,2,FALSE)</f>
        <v>195193.89600000001</v>
      </c>
      <c r="G35" s="17">
        <f>VLOOKUP(E35,'Appendix 2a. Deaths 2020'!$E$4:$G$1683,2,FALSE)</f>
        <v>59</v>
      </c>
      <c r="H35" s="17">
        <f>VLOOKUP(E35,'Appendix 2a. Deaths 2020'!$E$4:$G$1683,3,FALSE)</f>
        <v>2</v>
      </c>
      <c r="I35" s="18">
        <f t="shared" si="23"/>
        <v>3.0226355029052749E-4</v>
      </c>
      <c r="J35" s="24">
        <v>5</v>
      </c>
      <c r="K35" s="5">
        <f>VLOOKUP(E35,'Appendix 3a. nax iIBGE 2020'!$E$5:$O$1935,11,FALSE)</f>
        <v>2.5</v>
      </c>
      <c r="L35" s="19">
        <f t="shared" si="24"/>
        <v>1.5101765731212445E-3</v>
      </c>
      <c r="M35" s="20">
        <f t="shared" si="34"/>
        <v>98542.873356115</v>
      </c>
      <c r="N35" s="20">
        <f t="shared" si="35"/>
        <v>148.81713879045853</v>
      </c>
      <c r="O35" s="20">
        <f t="shared" si="25"/>
        <v>492342.32393359888</v>
      </c>
      <c r="P35" s="20">
        <f t="shared" si="19"/>
        <v>6602110.7590709608</v>
      </c>
      <c r="Q35" s="21">
        <f t="shared" si="26"/>
        <v>66.997343736996598</v>
      </c>
      <c r="R35" s="22">
        <f t="shared" si="27"/>
        <v>0.96610169491525422</v>
      </c>
      <c r="S35" s="22">
        <f t="shared" si="28"/>
        <v>0.99848982342687875</v>
      </c>
      <c r="T35" s="22">
        <f t="shared" si="29"/>
        <v>0.99854097848916601</v>
      </c>
      <c r="U35" s="23">
        <f t="shared" si="36"/>
        <v>98575.169386488284</v>
      </c>
      <c r="V35" s="23">
        <f t="shared" si="37"/>
        <v>143.82329256899072</v>
      </c>
      <c r="W35" s="22">
        <f t="shared" si="30"/>
        <v>1.459021510833991E-3</v>
      </c>
      <c r="X35" s="23">
        <f>((-5/24)*V34+2.5*V35+(5/24)*V36)/V35</f>
        <v>2.7452895544042697</v>
      </c>
      <c r="Y35" s="23">
        <f t="shared" si="31"/>
        <v>492551.56705236615</v>
      </c>
      <c r="Z35" s="23">
        <f t="shared" si="20"/>
        <v>6913560.2660972951</v>
      </c>
      <c r="AA35" s="23">
        <f t="shared" si="32"/>
        <v>70.134906276356219</v>
      </c>
      <c r="AB35" s="25"/>
      <c r="AC35" s="24"/>
      <c r="AD35" s="25"/>
      <c r="AE35" s="24"/>
      <c r="AF35" s="23">
        <f t="shared" si="33"/>
        <v>3.1375625393596209</v>
      </c>
    </row>
    <row r="36" spans="2:32" s="26" customFormat="1" ht="15" customHeight="1" x14ac:dyDescent="0.2">
      <c r="B36" s="5" t="str">
        <f t="shared" si="21"/>
        <v>AM</v>
      </c>
      <c r="C36" s="5" t="s">
        <v>48</v>
      </c>
      <c r="D36" s="24" t="s">
        <v>72</v>
      </c>
      <c r="E36" s="4" t="str">
        <f t="shared" si="22"/>
        <v>AMFemale15-19</v>
      </c>
      <c r="F36" s="6">
        <f>VLOOKUP(E36,'Appendix 1a. Person-years 2020'!$E$3:$F$1682,2,FALSE)</f>
        <v>190404.19870000001</v>
      </c>
      <c r="G36" s="17">
        <f>VLOOKUP(E36,'Appendix 2a. Deaths 2020'!$E$4:$G$1683,2,FALSE)</f>
        <v>111</v>
      </c>
      <c r="H36" s="17">
        <f>VLOOKUP(E36,'Appendix 2a. Deaths 2020'!$E$4:$G$1683,3,FALSE)</f>
        <v>6</v>
      </c>
      <c r="I36" s="18">
        <f t="shared" si="23"/>
        <v>5.8297033761787521E-4</v>
      </c>
      <c r="J36" s="24">
        <v>5</v>
      </c>
      <c r="K36" s="5">
        <f>VLOOKUP(E36,'Appendix 3a. nax iIBGE 2020'!$E$5:$O$1935,11,FALSE)</f>
        <v>2.5</v>
      </c>
      <c r="L36" s="19">
        <f t="shared" si="24"/>
        <v>2.9106096903047988E-3</v>
      </c>
      <c r="M36" s="20">
        <f t="shared" si="34"/>
        <v>98394.056217324542</v>
      </c>
      <c r="N36" s="20">
        <f t="shared" si="35"/>
        <v>286.38669349453994</v>
      </c>
      <c r="O36" s="20">
        <f t="shared" si="25"/>
        <v>491254.31435288634</v>
      </c>
      <c r="P36" s="20">
        <f t="shared" si="19"/>
        <v>6109768.4351373622</v>
      </c>
      <c r="Q36" s="21">
        <f t="shared" si="26"/>
        <v>62.094893431800578</v>
      </c>
      <c r="R36" s="22">
        <f t="shared" si="27"/>
        <v>0.94594594594594594</v>
      </c>
      <c r="S36" s="22">
        <f t="shared" si="28"/>
        <v>0.99708939030969523</v>
      </c>
      <c r="T36" s="22">
        <f t="shared" si="29"/>
        <v>0.99724650375432566</v>
      </c>
      <c r="U36" s="23">
        <f t="shared" si="36"/>
        <v>98431.346093919288</v>
      </c>
      <c r="V36" s="23">
        <f t="shared" si="37"/>
        <v>271.03034192627797</v>
      </c>
      <c r="W36" s="22">
        <f t="shared" si="30"/>
        <v>2.7534962456743357E-3</v>
      </c>
      <c r="X36" s="23">
        <f t="shared" ref="X36:X49" si="38">((-5/24)*V35+2.5*V36+(5/24)*V37)/V36</f>
        <v>2.5920329348800193</v>
      </c>
      <c r="Y36" s="23">
        <f t="shared" si="31"/>
        <v>491504.09833258973</v>
      </c>
      <c r="Z36" s="23">
        <f t="shared" si="20"/>
        <v>6421008.6990449289</v>
      </c>
      <c r="AA36" s="23">
        <f t="shared" si="32"/>
        <v>65.233372841597202</v>
      </c>
      <c r="AB36" s="25"/>
      <c r="AC36" s="24"/>
      <c r="AD36" s="25"/>
      <c r="AE36" s="24"/>
      <c r="AF36" s="23">
        <f t="shared" si="33"/>
        <v>3.1384794097966235</v>
      </c>
    </row>
    <row r="37" spans="2:32" s="26" customFormat="1" ht="15" customHeight="1" x14ac:dyDescent="0.2">
      <c r="B37" s="5" t="str">
        <f t="shared" si="21"/>
        <v>AM</v>
      </c>
      <c r="C37" s="5" t="s">
        <v>48</v>
      </c>
      <c r="D37" s="24" t="s">
        <v>73</v>
      </c>
      <c r="E37" s="4" t="str">
        <f t="shared" si="22"/>
        <v>AMFemale20-24</v>
      </c>
      <c r="F37" s="6">
        <f>VLOOKUP(E37,'Appendix 1a. Person-years 2020'!$E$3:$F$1682,2,FALSE)</f>
        <v>200852.935</v>
      </c>
      <c r="G37" s="17">
        <f>VLOOKUP(E37,'Appendix 2a. Deaths 2020'!$E$4:$G$1683,2,FALSE)</f>
        <v>124</v>
      </c>
      <c r="H37" s="17">
        <f>VLOOKUP(E37,'Appendix 2a. Deaths 2020'!$E$4:$G$1683,3,FALSE)</f>
        <v>16</v>
      </c>
      <c r="I37" s="18">
        <f t="shared" si="23"/>
        <v>6.1736712983556847E-4</v>
      </c>
      <c r="J37" s="24">
        <v>5</v>
      </c>
      <c r="K37" s="5">
        <f>VLOOKUP(E37,'Appendix 3a. nax iIBGE 2020'!$E$5:$O$1935,11,FALSE)</f>
        <v>2.5</v>
      </c>
      <c r="L37" s="19">
        <f t="shared" si="24"/>
        <v>3.0820787139539392E-3</v>
      </c>
      <c r="M37" s="20">
        <f t="shared" si="34"/>
        <v>98107.669523830002</v>
      </c>
      <c r="N37" s="20">
        <f t="shared" si="35"/>
        <v>302.37555991502404</v>
      </c>
      <c r="O37" s="20">
        <f t="shared" si="25"/>
        <v>489782.40871936246</v>
      </c>
      <c r="P37" s="20">
        <f t="shared" si="19"/>
        <v>5618514.1207844755</v>
      </c>
      <c r="Q37" s="21">
        <f t="shared" si="26"/>
        <v>57.268857246881787</v>
      </c>
      <c r="R37" s="22">
        <f t="shared" si="27"/>
        <v>0.87096774193548387</v>
      </c>
      <c r="S37" s="22">
        <f t="shared" si="28"/>
        <v>0.99691792128604606</v>
      </c>
      <c r="T37" s="22">
        <f t="shared" si="29"/>
        <v>0.99731507446738332</v>
      </c>
      <c r="U37" s="23">
        <f t="shared" si="36"/>
        <v>98160.31575199301</v>
      </c>
      <c r="V37" s="23">
        <f t="shared" si="37"/>
        <v>263.55313805224108</v>
      </c>
      <c r="W37" s="22">
        <f t="shared" si="30"/>
        <v>2.6849255326166777E-3</v>
      </c>
      <c r="X37" s="23">
        <f t="shared" si="38"/>
        <v>2.5822394111449314</v>
      </c>
      <c r="Y37" s="23">
        <f t="shared" si="31"/>
        <v>490164.37036971323</v>
      </c>
      <c r="Z37" s="23">
        <f t="shared" si="20"/>
        <v>5929504.6007123394</v>
      </c>
      <c r="AA37" s="23">
        <f t="shared" si="32"/>
        <v>60.406331777635394</v>
      </c>
      <c r="AB37" s="25"/>
      <c r="AC37" s="24"/>
      <c r="AD37" s="25"/>
      <c r="AE37" s="24"/>
      <c r="AF37" s="23">
        <f t="shared" si="33"/>
        <v>3.1374745307536074</v>
      </c>
    </row>
    <row r="38" spans="2:32" s="26" customFormat="1" ht="15" customHeight="1" x14ac:dyDescent="0.2">
      <c r="B38" s="5" t="str">
        <f t="shared" si="21"/>
        <v>AM</v>
      </c>
      <c r="C38" s="5" t="s">
        <v>48</v>
      </c>
      <c r="D38" s="24" t="s">
        <v>74</v>
      </c>
      <c r="E38" s="4" t="str">
        <f t="shared" si="22"/>
        <v>AMFemale25-29</v>
      </c>
      <c r="F38" s="6">
        <f>VLOOKUP(E38,'Appendix 1a. Person-years 2020'!$E$3:$F$1682,2,FALSE)</f>
        <v>186265.32980000001</v>
      </c>
      <c r="G38" s="17">
        <f>VLOOKUP(E38,'Appendix 2a. Deaths 2020'!$E$4:$G$1683,2,FALSE)</f>
        <v>155</v>
      </c>
      <c r="H38" s="17">
        <f>VLOOKUP(E38,'Appendix 2a. Deaths 2020'!$E$4:$G$1683,3,FALSE)</f>
        <v>12</v>
      </c>
      <c r="I38" s="18">
        <f t="shared" si="23"/>
        <v>8.3214627309563863E-4</v>
      </c>
      <c r="J38" s="24">
        <v>5</v>
      </c>
      <c r="K38" s="5">
        <f>VLOOKUP(E38,'Appendix 3a. nax iIBGE 2020'!$E$5:$O$1935,11,FALSE)</f>
        <v>2.5</v>
      </c>
      <c r="L38" s="19">
        <f t="shared" si="24"/>
        <v>4.1520934926645298E-3</v>
      </c>
      <c r="M38" s="20">
        <f t="shared" si="34"/>
        <v>97805.293963914984</v>
      </c>
      <c r="N38" s="20">
        <f t="shared" si="35"/>
        <v>406.09672461571284</v>
      </c>
      <c r="O38" s="20">
        <f t="shared" si="25"/>
        <v>488011.22800803569</v>
      </c>
      <c r="P38" s="20">
        <f t="shared" si="19"/>
        <v>5128731.7120651128</v>
      </c>
      <c r="Q38" s="21">
        <f t="shared" si="26"/>
        <v>52.438181045264741</v>
      </c>
      <c r="R38" s="22">
        <f t="shared" si="27"/>
        <v>0.92258064516129035</v>
      </c>
      <c r="S38" s="22">
        <f t="shared" si="28"/>
        <v>0.99584790650733546</v>
      </c>
      <c r="T38" s="22">
        <f t="shared" si="29"/>
        <v>0.99616874230229979</v>
      </c>
      <c r="U38" s="23">
        <f t="shared" si="36"/>
        <v>97896.762613940766</v>
      </c>
      <c r="V38" s="23">
        <f t="shared" si="37"/>
        <v>375.06772534459049</v>
      </c>
      <c r="W38" s="22">
        <f t="shared" si="30"/>
        <v>3.8312576977002077E-3</v>
      </c>
      <c r="X38" s="23">
        <f t="shared" si="38"/>
        <v>2.6099455613495084</v>
      </c>
      <c r="Y38" s="23">
        <f t="shared" si="31"/>
        <v>488587.38078794949</v>
      </c>
      <c r="Z38" s="23">
        <f t="shared" si="20"/>
        <v>5439340.2303426266</v>
      </c>
      <c r="AA38" s="23">
        <f t="shared" si="32"/>
        <v>55.56200312560744</v>
      </c>
      <c r="AB38" s="25"/>
      <c r="AC38" s="24"/>
      <c r="AD38" s="25"/>
      <c r="AE38" s="24"/>
      <c r="AF38" s="23">
        <f t="shared" si="33"/>
        <v>3.1238220803426984</v>
      </c>
    </row>
    <row r="39" spans="2:32" s="26" customFormat="1" ht="15" customHeight="1" x14ac:dyDescent="0.2">
      <c r="B39" s="5" t="str">
        <f t="shared" si="21"/>
        <v>AM</v>
      </c>
      <c r="C39" s="5" t="s">
        <v>48</v>
      </c>
      <c r="D39" s="24" t="s">
        <v>75</v>
      </c>
      <c r="E39" s="4" t="str">
        <f t="shared" si="22"/>
        <v>AMFemale30-34</v>
      </c>
      <c r="F39" s="6">
        <f>VLOOKUP(E39,'Appendix 1a. Person-years 2020'!$E$3:$F$1682,2,FALSE)</f>
        <v>171817.3995</v>
      </c>
      <c r="G39" s="17">
        <f>VLOOKUP(E39,'Appendix 2a. Deaths 2020'!$E$4:$G$1683,2,FALSE)</f>
        <v>184</v>
      </c>
      <c r="H39" s="17">
        <f>VLOOKUP(E39,'Appendix 2a. Deaths 2020'!$E$4:$G$1683,3,FALSE)</f>
        <v>21</v>
      </c>
      <c r="I39" s="18">
        <f t="shared" si="23"/>
        <v>1.0709043469139456E-3</v>
      </c>
      <c r="J39" s="24">
        <v>5</v>
      </c>
      <c r="K39" s="5">
        <f>VLOOKUP(E39,'Appendix 3a. nax iIBGE 2020'!$E$5:$O$1935,11,FALSE)</f>
        <v>2.5</v>
      </c>
      <c r="L39" s="19">
        <f t="shared" si="24"/>
        <v>5.3402245603318375E-3</v>
      </c>
      <c r="M39" s="20">
        <f t="shared" si="34"/>
        <v>97399.197239299276</v>
      </c>
      <c r="N39" s="20">
        <f t="shared" si="35"/>
        <v>520.13358525391095</v>
      </c>
      <c r="O39" s="20">
        <f t="shared" si="25"/>
        <v>485695.65223336162</v>
      </c>
      <c r="P39" s="20">
        <f t="shared" si="19"/>
        <v>4640720.4840570772</v>
      </c>
      <c r="Q39" s="21">
        <f t="shared" si="26"/>
        <v>47.646393559644331</v>
      </c>
      <c r="R39" s="22">
        <f t="shared" si="27"/>
        <v>0.88586956521739135</v>
      </c>
      <c r="S39" s="22">
        <f t="shared" si="28"/>
        <v>0.99465977543966821</v>
      </c>
      <c r="T39" s="22">
        <f t="shared" si="29"/>
        <v>0.99526781307181467</v>
      </c>
      <c r="U39" s="23">
        <f t="shared" si="36"/>
        <v>97521.694888596176</v>
      </c>
      <c r="V39" s="23">
        <f t="shared" si="37"/>
        <v>461.49088976629326</v>
      </c>
      <c r="W39" s="22">
        <f t="shared" si="30"/>
        <v>4.7321869281853335E-3</v>
      </c>
      <c r="X39" s="23">
        <f t="shared" si="38"/>
        <v>2.5830764490862324</v>
      </c>
      <c r="Y39" s="23">
        <f t="shared" si="31"/>
        <v>486493.08624297258</v>
      </c>
      <c r="Z39" s="23">
        <f t="shared" si="20"/>
        <v>4950752.8495546775</v>
      </c>
      <c r="AA39" s="23">
        <f t="shared" si="32"/>
        <v>50.76565635174989</v>
      </c>
      <c r="AB39" s="25"/>
      <c r="AC39" s="24"/>
      <c r="AD39" s="25"/>
      <c r="AE39" s="24"/>
      <c r="AF39" s="23">
        <f t="shared" si="33"/>
        <v>3.1192627921055589</v>
      </c>
    </row>
    <row r="40" spans="2:32" s="26" customFormat="1" ht="15" customHeight="1" x14ac:dyDescent="0.2">
      <c r="B40" s="5" t="str">
        <f t="shared" si="21"/>
        <v>AM</v>
      </c>
      <c r="C40" s="5" t="s">
        <v>48</v>
      </c>
      <c r="D40" s="24" t="s">
        <v>76</v>
      </c>
      <c r="E40" s="4" t="str">
        <f t="shared" si="22"/>
        <v>AMFemale35-39</v>
      </c>
      <c r="F40" s="6">
        <f>VLOOKUP(E40,'Appendix 1a. Person-years 2020'!$E$3:$F$1682,2,FALSE)</f>
        <v>161850.88329999999</v>
      </c>
      <c r="G40" s="17">
        <f>VLOOKUP(E40,'Appendix 2a. Deaths 2020'!$E$4:$G$1683,2,FALSE)</f>
        <v>225</v>
      </c>
      <c r="H40" s="17">
        <f>VLOOKUP(E40,'Appendix 2a. Deaths 2020'!$E$4:$G$1683,3,FALSE)</f>
        <v>38</v>
      </c>
      <c r="I40" s="18">
        <f t="shared" si="23"/>
        <v>1.3901685020955336E-3</v>
      </c>
      <c r="J40" s="24">
        <v>5</v>
      </c>
      <c r="K40" s="5">
        <f>VLOOKUP(E40,'Appendix 3a. nax iIBGE 2020'!$E$5:$O$1935,11,FALSE)</f>
        <v>2.5</v>
      </c>
      <c r="L40" s="19">
        <f t="shared" si="24"/>
        <v>6.9267690700215842E-3</v>
      </c>
      <c r="M40" s="20">
        <f t="shared" si="34"/>
        <v>96879.063654045371</v>
      </c>
      <c r="N40" s="20">
        <f t="shared" si="35"/>
        <v>671.05890165149367</v>
      </c>
      <c r="O40" s="20">
        <f t="shared" si="25"/>
        <v>482717.67101609806</v>
      </c>
      <c r="P40" s="20">
        <f t="shared" si="19"/>
        <v>4155024.8318237159</v>
      </c>
      <c r="Q40" s="21">
        <f t="shared" si="26"/>
        <v>42.888779836490656</v>
      </c>
      <c r="R40" s="22">
        <f t="shared" si="27"/>
        <v>0.83111111111111113</v>
      </c>
      <c r="S40" s="22">
        <f t="shared" si="28"/>
        <v>0.99307323092997846</v>
      </c>
      <c r="T40" s="22">
        <f t="shared" si="29"/>
        <v>0.99423970876357326</v>
      </c>
      <c r="U40" s="23">
        <f t="shared" si="36"/>
        <v>97060.203998829878</v>
      </c>
      <c r="V40" s="23">
        <f t="shared" si="37"/>
        <v>559.09504250025134</v>
      </c>
      <c r="W40" s="22">
        <f t="shared" si="30"/>
        <v>5.76029123642674E-3</v>
      </c>
      <c r="X40" s="23">
        <f t="shared" si="38"/>
        <v>2.6413289237177309</v>
      </c>
      <c r="Y40" s="23">
        <f t="shared" si="31"/>
        <v>483982.29868851125</v>
      </c>
      <c r="Z40" s="23">
        <f t="shared" si="20"/>
        <v>4464259.7633117046</v>
      </c>
      <c r="AA40" s="23">
        <f t="shared" si="32"/>
        <v>45.994749437838848</v>
      </c>
      <c r="AB40" s="25"/>
      <c r="AC40" s="24"/>
      <c r="AD40" s="25"/>
      <c r="AE40" s="24"/>
      <c r="AF40" s="23">
        <f t="shared" si="33"/>
        <v>3.1059696013481926</v>
      </c>
    </row>
    <row r="41" spans="2:32" s="26" customFormat="1" ht="15" customHeight="1" x14ac:dyDescent="0.2">
      <c r="B41" s="5" t="str">
        <f t="shared" si="21"/>
        <v>AM</v>
      </c>
      <c r="C41" s="5" t="s">
        <v>48</v>
      </c>
      <c r="D41" s="24" t="s">
        <v>77</v>
      </c>
      <c r="E41" s="4" t="str">
        <f t="shared" si="22"/>
        <v>AMFemale40-44</v>
      </c>
      <c r="F41" s="6">
        <f>VLOOKUP(E41,'Appendix 1a. Person-years 2020'!$E$3:$F$1682,2,FALSE)</f>
        <v>141704.2934</v>
      </c>
      <c r="G41" s="17">
        <f>VLOOKUP(E41,'Appendix 2a. Deaths 2020'!$E$4:$G$1683,2,FALSE)</f>
        <v>319</v>
      </c>
      <c r="H41" s="17">
        <f>VLOOKUP(E41,'Appendix 2a. Deaths 2020'!$E$4:$G$1683,3,FALSE)</f>
        <v>71</v>
      </c>
      <c r="I41" s="18">
        <f t="shared" si="23"/>
        <v>2.2511667949222489E-3</v>
      </c>
      <c r="J41" s="24">
        <v>5</v>
      </c>
      <c r="K41" s="5">
        <f>VLOOKUP(E41,'Appendix 3a. nax iIBGE 2020'!$E$5:$O$1935,11,FALSE)</f>
        <v>2.5</v>
      </c>
      <c r="L41" s="19">
        <f t="shared" si="24"/>
        <v>1.1192841591283437E-2</v>
      </c>
      <c r="M41" s="20">
        <f t="shared" si="34"/>
        <v>96208.00475239387</v>
      </c>
      <c r="N41" s="20">
        <f t="shared" si="35"/>
        <v>1076.8409570069887</v>
      </c>
      <c r="O41" s="20">
        <f t="shared" si="25"/>
        <v>478347.92136945191</v>
      </c>
      <c r="P41" s="20">
        <f t="shared" si="19"/>
        <v>3672307.1608076179</v>
      </c>
      <c r="Q41" s="21">
        <f t="shared" si="26"/>
        <v>38.170494963063277</v>
      </c>
      <c r="R41" s="22">
        <f t="shared" si="27"/>
        <v>0.77742946708463945</v>
      </c>
      <c r="S41" s="22">
        <f t="shared" si="28"/>
        <v>0.98880715840871658</v>
      </c>
      <c r="T41" s="22">
        <f t="shared" si="29"/>
        <v>0.99128746662293099</v>
      </c>
      <c r="U41" s="23">
        <f t="shared" si="36"/>
        <v>96501.108956329626</v>
      </c>
      <c r="V41" s="23">
        <f t="shared" si="37"/>
        <v>840.76913270619502</v>
      </c>
      <c r="W41" s="22">
        <f t="shared" si="30"/>
        <v>8.7125333770690094E-3</v>
      </c>
      <c r="X41" s="23">
        <f t="shared" si="38"/>
        <v>2.692634376473598</v>
      </c>
      <c r="Y41" s="23">
        <f t="shared" si="31"/>
        <v>480565.58298751974</v>
      </c>
      <c r="Z41" s="23">
        <f t="shared" si="20"/>
        <v>3980277.4646231937</v>
      </c>
      <c r="AA41" s="23">
        <f t="shared" si="32"/>
        <v>41.245924608228272</v>
      </c>
      <c r="AB41" s="25"/>
      <c r="AC41" s="24"/>
      <c r="AD41" s="25"/>
      <c r="AE41" s="24"/>
      <c r="AF41" s="23">
        <f t="shared" si="33"/>
        <v>3.075429645164995</v>
      </c>
    </row>
    <row r="42" spans="2:32" s="26" customFormat="1" ht="15" customHeight="1" x14ac:dyDescent="0.2">
      <c r="B42" s="5" t="str">
        <f t="shared" si="21"/>
        <v>AM</v>
      </c>
      <c r="C42" s="5" t="s">
        <v>48</v>
      </c>
      <c r="D42" s="24" t="s">
        <v>78</v>
      </c>
      <c r="E42" s="4" t="str">
        <f t="shared" si="22"/>
        <v>AMFemale45-49</v>
      </c>
      <c r="F42" s="6">
        <f>VLOOKUP(E42,'Appendix 1a. Person-years 2020'!$E$3:$F$1682,2,FALSE)</f>
        <v>114431.39260000001</v>
      </c>
      <c r="G42" s="17">
        <f>VLOOKUP(E42,'Appendix 2a. Deaths 2020'!$E$4:$G$1683,2,FALSE)</f>
        <v>392</v>
      </c>
      <c r="H42" s="17">
        <f>VLOOKUP(E42,'Appendix 2a. Deaths 2020'!$E$4:$G$1683,3,FALSE)</f>
        <v>70</v>
      </c>
      <c r="I42" s="18">
        <f t="shared" si="23"/>
        <v>3.425633395638672E-3</v>
      </c>
      <c r="J42" s="24">
        <v>5</v>
      </c>
      <c r="K42" s="5">
        <f>VLOOKUP(E42,'Appendix 3a. nax iIBGE 2020'!$E$5:$O$1935,11,FALSE)</f>
        <v>2.5</v>
      </c>
      <c r="L42" s="19">
        <f t="shared" si="24"/>
        <v>1.698272549914626E-2</v>
      </c>
      <c r="M42" s="20">
        <f t="shared" si="34"/>
        <v>95131.163795386878</v>
      </c>
      <c r="N42" s="20">
        <f t="shared" si="35"/>
        <v>1615.5864411513762</v>
      </c>
      <c r="O42" s="20">
        <f t="shared" si="25"/>
        <v>471616.85287405597</v>
      </c>
      <c r="P42" s="20">
        <f t="shared" si="19"/>
        <v>3193959.2394381659</v>
      </c>
      <c r="Q42" s="21">
        <f t="shared" si="26"/>
        <v>33.574268536311635</v>
      </c>
      <c r="R42" s="22">
        <f t="shared" si="27"/>
        <v>0.8214285714285714</v>
      </c>
      <c r="S42" s="22">
        <f t="shared" si="28"/>
        <v>0.98301727450085374</v>
      </c>
      <c r="T42" s="22">
        <f t="shared" si="29"/>
        <v>0.98602860887152832</v>
      </c>
      <c r="U42" s="23">
        <f t="shared" si="36"/>
        <v>95660.339823623435</v>
      </c>
      <c r="V42" s="23">
        <f t="shared" si="37"/>
        <v>1336.5080231583584</v>
      </c>
      <c r="W42" s="22">
        <f t="shared" si="30"/>
        <v>1.3971391128471677E-2</v>
      </c>
      <c r="X42" s="23">
        <f t="shared" si="38"/>
        <v>2.6471451942699304</v>
      </c>
      <c r="Y42" s="23">
        <f t="shared" si="31"/>
        <v>475157.08979293221</v>
      </c>
      <c r="Z42" s="23">
        <f t="shared" si="20"/>
        <v>3499711.8816356738</v>
      </c>
      <c r="AA42" s="23">
        <f t="shared" si="32"/>
        <v>36.584773669928104</v>
      </c>
      <c r="AB42" s="25"/>
      <c r="AC42" s="24"/>
      <c r="AD42" s="25"/>
      <c r="AE42" s="24"/>
      <c r="AF42" s="23">
        <f t="shared" si="33"/>
        <v>3.0105051336164692</v>
      </c>
    </row>
    <row r="43" spans="2:32" s="26" customFormat="1" ht="15" customHeight="1" x14ac:dyDescent="0.2">
      <c r="B43" s="5" t="str">
        <f t="shared" si="21"/>
        <v>AM</v>
      </c>
      <c r="C43" s="5" t="s">
        <v>48</v>
      </c>
      <c r="D43" s="24" t="s">
        <v>79</v>
      </c>
      <c r="E43" s="4" t="str">
        <f t="shared" si="22"/>
        <v>AMFemale50-54</v>
      </c>
      <c r="F43" s="6">
        <f>VLOOKUP(E43,'Appendix 1a. Person-years 2020'!$E$3:$F$1682,2,FALSE)</f>
        <v>91352.811100000006</v>
      </c>
      <c r="G43" s="17">
        <f>VLOOKUP(E43,'Appendix 2a. Deaths 2020'!$E$4:$G$1683,2,FALSE)</f>
        <v>447</v>
      </c>
      <c r="H43" s="17">
        <f>VLOOKUP(E43,'Appendix 2a. Deaths 2020'!$E$4:$G$1683,3,FALSE)</f>
        <v>98</v>
      </c>
      <c r="I43" s="18">
        <f t="shared" si="23"/>
        <v>4.8931170767223383E-3</v>
      </c>
      <c r="J43" s="24">
        <v>5</v>
      </c>
      <c r="K43" s="5">
        <f>VLOOKUP(E43,'Appendix 3a. nax iIBGE 2020'!$E$5:$O$1935,11,FALSE)</f>
        <v>2.5</v>
      </c>
      <c r="L43" s="19">
        <f t="shared" si="24"/>
        <v>2.416991976573982E-2</v>
      </c>
      <c r="M43" s="20">
        <f t="shared" si="34"/>
        <v>93515.577354235502</v>
      </c>
      <c r="N43" s="20">
        <f t="shared" si="35"/>
        <v>2260.2640014987078</v>
      </c>
      <c r="O43" s="20">
        <f t="shared" si="25"/>
        <v>461927.22676743066</v>
      </c>
      <c r="P43" s="20">
        <f t="shared" si="19"/>
        <v>2722342.3865641099</v>
      </c>
      <c r="Q43" s="21">
        <f t="shared" si="26"/>
        <v>29.1111113633178</v>
      </c>
      <c r="R43" s="22">
        <f t="shared" si="27"/>
        <v>0.78076062639821031</v>
      </c>
      <c r="S43" s="22">
        <f t="shared" si="28"/>
        <v>0.97583008023426021</v>
      </c>
      <c r="T43" s="22">
        <f t="shared" si="29"/>
        <v>0.98107858199087716</v>
      </c>
      <c r="U43" s="23">
        <f t="shared" si="36"/>
        <v>94323.831800465079</v>
      </c>
      <c r="V43" s="23">
        <f t="shared" si="37"/>
        <v>1784.7406497187933</v>
      </c>
      <c r="W43" s="22">
        <f t="shared" si="30"/>
        <v>1.8921418009122837E-2</v>
      </c>
      <c r="X43" s="23">
        <f t="shared" si="38"/>
        <v>2.6904605365047112</v>
      </c>
      <c r="Y43" s="23">
        <f t="shared" si="31"/>
        <v>467497.23003969563</v>
      </c>
      <c r="Z43" s="23">
        <f t="shared" si="20"/>
        <v>3024554.7918427414</v>
      </c>
      <c r="AA43" s="23">
        <f t="shared" si="32"/>
        <v>32.065648035174803</v>
      </c>
      <c r="AB43" s="25"/>
      <c r="AC43" s="24"/>
      <c r="AD43" s="25"/>
      <c r="AE43" s="24"/>
      <c r="AF43" s="23">
        <f t="shared" si="33"/>
        <v>2.954536671857003</v>
      </c>
    </row>
    <row r="44" spans="2:32" s="26" customFormat="1" ht="15" customHeight="1" x14ac:dyDescent="0.2">
      <c r="B44" s="5" t="str">
        <f t="shared" si="21"/>
        <v>AM</v>
      </c>
      <c r="C44" s="5" t="s">
        <v>48</v>
      </c>
      <c r="D44" s="24" t="s">
        <v>80</v>
      </c>
      <c r="E44" s="4" t="str">
        <f t="shared" si="22"/>
        <v>AMFemale55-59</v>
      </c>
      <c r="F44" s="6">
        <f>VLOOKUP(E44,'Appendix 1a. Person-years 2020'!$E$3:$F$1682,2,FALSE)</f>
        <v>73631.075800000006</v>
      </c>
      <c r="G44" s="17">
        <f>VLOOKUP(E44,'Appendix 2a. Deaths 2020'!$E$4:$G$1683,2,FALSE)</f>
        <v>640</v>
      </c>
      <c r="H44" s="17">
        <f>VLOOKUP(E44,'Appendix 2a. Deaths 2020'!$E$4:$G$1683,3,FALSE)</f>
        <v>160</v>
      </c>
      <c r="I44" s="18">
        <f t="shared" si="23"/>
        <v>8.6919821970060079E-3</v>
      </c>
      <c r="J44" s="24">
        <v>5</v>
      </c>
      <c r="K44" s="5">
        <f>VLOOKUP(E44,'Appendix 3a. nax iIBGE 2020'!$E$5:$O$1935,11,FALSE)</f>
        <v>2.5</v>
      </c>
      <c r="L44" s="19">
        <f t="shared" si="24"/>
        <v>4.2535613986261774E-2</v>
      </c>
      <c r="M44" s="20">
        <f t="shared" si="34"/>
        <v>91255.31335273679</v>
      </c>
      <c r="N44" s="20">
        <f t="shared" si="35"/>
        <v>3881.6007829673717</v>
      </c>
      <c r="O44" s="20">
        <f t="shared" si="25"/>
        <v>446572.56480626552</v>
      </c>
      <c r="P44" s="20">
        <f t="shared" si="19"/>
        <v>2260415.1597966794</v>
      </c>
      <c r="Q44" s="21">
        <f t="shared" si="26"/>
        <v>24.770230650124532</v>
      </c>
      <c r="R44" s="22">
        <f t="shared" si="27"/>
        <v>0.75</v>
      </c>
      <c r="S44" s="22">
        <f t="shared" si="28"/>
        <v>0.95746438601373818</v>
      </c>
      <c r="T44" s="22">
        <f t="shared" si="29"/>
        <v>0.96792558947519969</v>
      </c>
      <c r="U44" s="23">
        <f t="shared" si="36"/>
        <v>92539.091150746288</v>
      </c>
      <c r="V44" s="23">
        <f t="shared" si="37"/>
        <v>2968.1367991609523</v>
      </c>
      <c r="W44" s="22">
        <f t="shared" si="30"/>
        <v>3.2074410524800312E-2</v>
      </c>
      <c r="X44" s="23">
        <f t="shared" si="38"/>
        <v>2.6751553139795177</v>
      </c>
      <c r="Y44" s="23">
        <f t="shared" si="31"/>
        <v>455794.99868882023</v>
      </c>
      <c r="Z44" s="23">
        <f t="shared" si="20"/>
        <v>2557057.5618030457</v>
      </c>
      <c r="AA44" s="23">
        <f t="shared" si="32"/>
        <v>27.632187975972187</v>
      </c>
      <c r="AB44" s="25"/>
      <c r="AC44" s="24"/>
      <c r="AD44" s="25"/>
      <c r="AE44" s="24"/>
      <c r="AF44" s="23">
        <f t="shared" si="33"/>
        <v>2.8619573258476549</v>
      </c>
    </row>
    <row r="45" spans="2:32" s="26" customFormat="1" ht="15" customHeight="1" x14ac:dyDescent="0.2">
      <c r="B45" s="5" t="str">
        <f t="shared" si="21"/>
        <v>AM</v>
      </c>
      <c r="C45" s="5" t="s">
        <v>48</v>
      </c>
      <c r="D45" s="24" t="s">
        <v>81</v>
      </c>
      <c r="E45" s="4" t="str">
        <f t="shared" si="22"/>
        <v>AMFemale60-64</v>
      </c>
      <c r="F45" s="6">
        <f>VLOOKUP(E45,'Appendix 1a. Person-years 2020'!$E$3:$F$1682,2,FALSE)</f>
        <v>57511.144200000002</v>
      </c>
      <c r="G45" s="17">
        <f>VLOOKUP(E45,'Appendix 2a. Deaths 2020'!$E$4:$G$1683,2,FALSE)</f>
        <v>761</v>
      </c>
      <c r="H45" s="17">
        <f>VLOOKUP(E45,'Appendix 2a. Deaths 2020'!$E$4:$G$1683,3,FALSE)</f>
        <v>198</v>
      </c>
      <c r="I45" s="18">
        <f t="shared" si="23"/>
        <v>1.3232218043750901E-2</v>
      </c>
      <c r="J45" s="24">
        <v>5</v>
      </c>
      <c r="K45" s="5">
        <f>VLOOKUP(E45,'Appendix 3a. nax iIBGE 2020'!$E$5:$O$1935,11,FALSE)</f>
        <v>2.5</v>
      </c>
      <c r="L45" s="19">
        <f t="shared" si="24"/>
        <v>6.4042528466887072E-2</v>
      </c>
      <c r="M45" s="20">
        <f t="shared" si="34"/>
        <v>87373.712569769414</v>
      </c>
      <c r="N45" s="20">
        <f t="shared" si="35"/>
        <v>5595.6334745070662</v>
      </c>
      <c r="O45" s="20">
        <f t="shared" si="25"/>
        <v>422879.4791625794</v>
      </c>
      <c r="P45" s="20">
        <f t="shared" si="19"/>
        <v>1813842.5949904139</v>
      </c>
      <c r="Q45" s="21">
        <f t="shared" si="26"/>
        <v>20.759591662561316</v>
      </c>
      <c r="R45" s="22">
        <f t="shared" si="27"/>
        <v>0.73981603153745068</v>
      </c>
      <c r="S45" s="22">
        <f t="shared" si="28"/>
        <v>0.93595747153311293</v>
      </c>
      <c r="T45" s="22">
        <f t="shared" si="29"/>
        <v>0.95221455036332558</v>
      </c>
      <c r="U45" s="23">
        <f t="shared" si="36"/>
        <v>89570.954351585329</v>
      </c>
      <c r="V45" s="23">
        <f t="shared" si="37"/>
        <v>4280.1883280765442</v>
      </c>
      <c r="W45" s="22">
        <f t="shared" si="30"/>
        <v>4.7785449636674422E-2</v>
      </c>
      <c r="X45" s="23">
        <f t="shared" si="38"/>
        <v>2.6659045495739986</v>
      </c>
      <c r="Y45" s="23">
        <f t="shared" si="31"/>
        <v>437864.40365439671</v>
      </c>
      <c r="Z45" s="23">
        <f t="shared" si="20"/>
        <v>2101262.5631142254</v>
      </c>
      <c r="AA45" s="23">
        <f t="shared" si="32"/>
        <v>23.459195878011037</v>
      </c>
      <c r="AB45" s="25"/>
      <c r="AC45" s="24"/>
      <c r="AD45" s="25"/>
      <c r="AE45" s="24"/>
      <c r="AF45" s="23">
        <f t="shared" si="33"/>
        <v>2.6996042154497211</v>
      </c>
    </row>
    <row r="46" spans="2:32" s="26" customFormat="1" ht="15" customHeight="1" x14ac:dyDescent="0.2">
      <c r="B46" s="5" t="str">
        <f t="shared" si="21"/>
        <v>AM</v>
      </c>
      <c r="C46" s="5" t="s">
        <v>48</v>
      </c>
      <c r="D46" s="24" t="s">
        <v>82</v>
      </c>
      <c r="E46" s="4" t="str">
        <f t="shared" si="22"/>
        <v>AMFemale65-69</v>
      </c>
      <c r="F46" s="6">
        <f>VLOOKUP(E46,'Appendix 1a. Person-years 2020'!$E$3:$F$1682,2,FALSE)</f>
        <v>42253.2526</v>
      </c>
      <c r="G46" s="17">
        <f>VLOOKUP(E46,'Appendix 2a. Deaths 2020'!$E$4:$G$1683,2,FALSE)</f>
        <v>931</v>
      </c>
      <c r="H46" s="17">
        <f>VLOOKUP(E46,'Appendix 2a. Deaths 2020'!$E$4:$G$1683,3,FALSE)</f>
        <v>275</v>
      </c>
      <c r="I46" s="18">
        <f t="shared" si="23"/>
        <v>2.2033806694446052E-2</v>
      </c>
      <c r="J46" s="24">
        <v>5</v>
      </c>
      <c r="K46" s="5">
        <f>VLOOKUP(E46,'Appendix 3a. nax iIBGE 2020'!$E$5:$O$1935,11,FALSE)</f>
        <v>2.5</v>
      </c>
      <c r="L46" s="19">
        <f t="shared" si="24"/>
        <v>0.10441725920975142</v>
      </c>
      <c r="M46" s="20">
        <f t="shared" si="34"/>
        <v>81778.07909526235</v>
      </c>
      <c r="N46" s="20">
        <f t="shared" si="35"/>
        <v>8539.0428825655636</v>
      </c>
      <c r="O46" s="20">
        <f t="shared" si="25"/>
        <v>387542.78826989786</v>
      </c>
      <c r="P46" s="20">
        <f t="shared" si="19"/>
        <v>1390963.1158278345</v>
      </c>
      <c r="Q46" s="21">
        <f t="shared" si="26"/>
        <v>17.00899716912545</v>
      </c>
      <c r="R46" s="22">
        <f t="shared" si="27"/>
        <v>0.70461868958109564</v>
      </c>
      <c r="S46" s="22">
        <f t="shared" si="28"/>
        <v>0.89558274079024858</v>
      </c>
      <c r="T46" s="22">
        <f t="shared" si="29"/>
        <v>0.92523657440972917</v>
      </c>
      <c r="U46" s="23">
        <f t="shared" si="36"/>
        <v>85290.766023508782</v>
      </c>
      <c r="V46" s="23">
        <f t="shared" si="37"/>
        <v>6376.6298391357977</v>
      </c>
      <c r="W46" s="22">
        <f t="shared" si="30"/>
        <v>7.4763425590270827E-2</v>
      </c>
      <c r="X46" s="23">
        <f t="shared" si="38"/>
        <v>2.6410774973584759</v>
      </c>
      <c r="Y46" s="23">
        <f t="shared" si="31"/>
        <v>411411.8544989911</v>
      </c>
      <c r="Z46" s="23">
        <f t="shared" si="20"/>
        <v>1663398.1594598286</v>
      </c>
      <c r="AA46" s="23">
        <f t="shared" si="32"/>
        <v>19.50267581136913</v>
      </c>
      <c r="AB46" s="25"/>
      <c r="AC46" s="24"/>
      <c r="AD46" s="25"/>
      <c r="AE46" s="24"/>
      <c r="AF46" s="23">
        <f t="shared" si="33"/>
        <v>2.4936786422436796</v>
      </c>
    </row>
    <row r="47" spans="2:32" s="26" customFormat="1" ht="15" customHeight="1" x14ac:dyDescent="0.2">
      <c r="B47" s="5" t="str">
        <f t="shared" si="21"/>
        <v>AM</v>
      </c>
      <c r="C47" s="5" t="s">
        <v>48</v>
      </c>
      <c r="D47" s="42" t="s">
        <v>19</v>
      </c>
      <c r="E47" s="4" t="str">
        <f t="shared" si="22"/>
        <v>AMFemale70-74</v>
      </c>
      <c r="F47" s="6">
        <f>VLOOKUP(E47,'Appendix 1a. Person-years 2020'!$E$3:$F$1682,2,FALSE)</f>
        <v>28797.300899999998</v>
      </c>
      <c r="G47" s="17">
        <f>VLOOKUP(E47,'Appendix 2a. Deaths 2020'!$E$4:$G$1683,2,FALSE)</f>
        <v>924</v>
      </c>
      <c r="H47" s="17">
        <f>VLOOKUP(E47,'Appendix 2a. Deaths 2020'!$E$4:$G$1683,3,FALSE)</f>
        <v>261</v>
      </c>
      <c r="I47" s="18">
        <f t="shared" si="23"/>
        <v>3.2086340425050049E-2</v>
      </c>
      <c r="J47" s="24">
        <v>5</v>
      </c>
      <c r="K47" s="5">
        <f>VLOOKUP(E47,'Appendix 3a. nax iIBGE 2020'!$E$5:$O$1935,11,FALSE)</f>
        <v>2.5</v>
      </c>
      <c r="L47" s="19">
        <f t="shared" si="24"/>
        <v>0.14851818918175572</v>
      </c>
      <c r="M47" s="20">
        <f t="shared" si="34"/>
        <v>73239.036212696781</v>
      </c>
      <c r="N47" s="20">
        <f t="shared" si="35"/>
        <v>10877.329035726758</v>
      </c>
      <c r="O47" s="20">
        <f t="shared" si="25"/>
        <v>339001.85847416701</v>
      </c>
      <c r="P47" s="20">
        <f t="shared" si="19"/>
        <v>1003420.3275579365</v>
      </c>
      <c r="Q47" s="21">
        <f t="shared" si="26"/>
        <v>13.70062168273021</v>
      </c>
      <c r="R47" s="22">
        <f t="shared" si="27"/>
        <v>0.71753246753246758</v>
      </c>
      <c r="S47" s="22">
        <f t="shared" si="28"/>
        <v>0.85148181081824426</v>
      </c>
      <c r="T47" s="22">
        <f t="shared" si="29"/>
        <v>0.89104279861134472</v>
      </c>
      <c r="U47" s="23">
        <f t="shared" si="36"/>
        <v>78914.136184372983</v>
      </c>
      <c r="V47" s="23">
        <f t="shared" si="37"/>
        <v>8598.2634286524953</v>
      </c>
      <c r="W47" s="22">
        <f t="shared" si="30"/>
        <v>0.10895720138865528</v>
      </c>
      <c r="X47" s="23">
        <f t="shared" si="38"/>
        <v>2.6334143681142321</v>
      </c>
      <c r="Y47" s="23">
        <f t="shared" si="31"/>
        <v>374222.15423244709</v>
      </c>
      <c r="Z47" s="23">
        <f t="shared" si="20"/>
        <v>1251986.3049608376</v>
      </c>
      <c r="AA47" s="23">
        <f t="shared" si="32"/>
        <v>15.86517150787444</v>
      </c>
      <c r="AB47" s="25"/>
      <c r="AC47" s="24"/>
      <c r="AD47" s="25"/>
      <c r="AE47" s="24"/>
      <c r="AF47" s="23">
        <f t="shared" si="33"/>
        <v>2.1645498251442294</v>
      </c>
    </row>
    <row r="48" spans="2:32" s="26" customFormat="1" ht="15" customHeight="1" x14ac:dyDescent="0.2">
      <c r="B48" s="5" t="str">
        <f t="shared" si="21"/>
        <v>AM</v>
      </c>
      <c r="C48" s="5" t="s">
        <v>48</v>
      </c>
      <c r="D48" s="42" t="s">
        <v>20</v>
      </c>
      <c r="E48" s="4" t="str">
        <f t="shared" si="22"/>
        <v>AMFemale75-79</v>
      </c>
      <c r="F48" s="6">
        <f>VLOOKUP(E48,'Appendix 1a. Person-years 2020'!$E$3:$F$1682,2,FALSE)</f>
        <v>19255.741600000001</v>
      </c>
      <c r="G48" s="17">
        <f>VLOOKUP(E48,'Appendix 2a. Deaths 2020'!$E$4:$G$1683,2,FALSE)</f>
        <v>986</v>
      </c>
      <c r="H48" s="17">
        <f>VLOOKUP(E48,'Appendix 2a. Deaths 2020'!$E$4:$G$1683,3,FALSE)</f>
        <v>277</v>
      </c>
      <c r="I48" s="18">
        <f t="shared" si="23"/>
        <v>5.120550641373376E-2</v>
      </c>
      <c r="J48" s="24">
        <v>5</v>
      </c>
      <c r="K48" s="5">
        <f>VLOOKUP(E48,'Appendix 3a. nax iIBGE 2020'!$E$5:$O$1935,11,FALSE)</f>
        <v>2.5</v>
      </c>
      <c r="L48" s="19">
        <f t="shared" si="24"/>
        <v>0.22697199252165498</v>
      </c>
      <c r="M48" s="20">
        <f t="shared" si="34"/>
        <v>62361.707176970027</v>
      </c>
      <c r="N48" s="20">
        <f t="shared" si="35"/>
        <v>14154.360935008879</v>
      </c>
      <c r="O48" s="20">
        <f t="shared" si="25"/>
        <v>276422.63354732795</v>
      </c>
      <c r="P48" s="20">
        <f t="shared" si="19"/>
        <v>664418.46908376948</v>
      </c>
      <c r="Q48" s="21">
        <f t="shared" si="26"/>
        <v>10.654270050662388</v>
      </c>
      <c r="R48" s="22">
        <f t="shared" si="27"/>
        <v>0.71906693711967551</v>
      </c>
      <c r="S48" s="22">
        <f t="shared" si="28"/>
        <v>0.77302800747834499</v>
      </c>
      <c r="T48" s="22">
        <f t="shared" si="29"/>
        <v>0.83100738982446454</v>
      </c>
      <c r="U48" s="23">
        <f t="shared" si="36"/>
        <v>70315.872755720484</v>
      </c>
      <c r="V48" s="23">
        <f t="shared" si="37"/>
        <v>11882.862873760027</v>
      </c>
      <c r="W48" s="22">
        <f t="shared" si="30"/>
        <v>0.16899261017553546</v>
      </c>
      <c r="X48" s="23">
        <f t="shared" si="38"/>
        <v>2.6333105051930001</v>
      </c>
      <c r="Y48" s="23">
        <f t="shared" si="31"/>
        <v>323456.31704704248</v>
      </c>
      <c r="Z48" s="23">
        <f t="shared" si="20"/>
        <v>877764.15072839055</v>
      </c>
      <c r="AA48" s="23">
        <f t="shared" si="32"/>
        <v>12.483158017219958</v>
      </c>
      <c r="AB48" s="25"/>
      <c r="AC48" s="24"/>
      <c r="AD48" s="25"/>
      <c r="AE48" s="24"/>
      <c r="AF48" s="23">
        <f t="shared" si="33"/>
        <v>1.8288879665575699</v>
      </c>
    </row>
    <row r="49" spans="2:32" s="26" customFormat="1" ht="15" customHeight="1" x14ac:dyDescent="0.2">
      <c r="B49" s="5" t="str">
        <f t="shared" si="21"/>
        <v>AM</v>
      </c>
      <c r="C49" s="5" t="s">
        <v>48</v>
      </c>
      <c r="D49" s="42" t="s">
        <v>21</v>
      </c>
      <c r="E49" s="4" t="str">
        <f t="shared" si="22"/>
        <v>AMFemale80-84</v>
      </c>
      <c r="F49" s="6">
        <f>VLOOKUP(E49,'Appendix 1a. Person-years 2020'!$E$3:$F$1682,2,FALSE)</f>
        <v>11912.8298</v>
      </c>
      <c r="G49" s="17">
        <f>VLOOKUP(E49,'Appendix 2a. Deaths 2020'!$E$4:$G$1683,2,FALSE)</f>
        <v>1008</v>
      </c>
      <c r="H49" s="17">
        <f>VLOOKUP(E49,'Appendix 2a. Deaths 2020'!$E$4:$G$1683,3,FALSE)</f>
        <v>246</v>
      </c>
      <c r="I49" s="18">
        <f t="shared" si="23"/>
        <v>8.4614656376606673E-2</v>
      </c>
      <c r="J49" s="24">
        <v>5</v>
      </c>
      <c r="K49" s="5">
        <f>VLOOKUP(E49,'Appendix 3a. nax iIBGE 2020'!$E$5:$O$1935,11,FALSE)</f>
        <v>2.5</v>
      </c>
      <c r="L49" s="19">
        <f t="shared" si="24"/>
        <v>0.34920386853034185</v>
      </c>
      <c r="M49" s="20">
        <f t="shared" si="34"/>
        <v>48207.346241961146</v>
      </c>
      <c r="N49" s="20">
        <f t="shared" si="35"/>
        <v>16834.191799274471</v>
      </c>
      <c r="O49" s="20">
        <f t="shared" si="25"/>
        <v>198951.25171161955</v>
      </c>
      <c r="P49" s="20">
        <f t="shared" si="19"/>
        <v>387995.83553644159</v>
      </c>
      <c r="Q49" s="21">
        <f t="shared" si="26"/>
        <v>8.0484794493565825</v>
      </c>
      <c r="R49" s="22">
        <f t="shared" si="27"/>
        <v>0.75595238095238093</v>
      </c>
      <c r="S49" s="22">
        <f t="shared" si="28"/>
        <v>0.6507961314696582</v>
      </c>
      <c r="T49" s="22">
        <f t="shared" si="29"/>
        <v>0.72272532879934948</v>
      </c>
      <c r="U49" s="23">
        <f t="shared" si="36"/>
        <v>58433.009881960461</v>
      </c>
      <c r="V49" s="23">
        <f t="shared" si="37"/>
        <v>16201.993602284951</v>
      </c>
      <c r="W49" s="22">
        <f t="shared" si="30"/>
        <v>0.27727467120065052</v>
      </c>
      <c r="X49" s="23">
        <f t="shared" si="38"/>
        <v>2.5736462651782905</v>
      </c>
      <c r="Y49" s="23">
        <f t="shared" si="31"/>
        <v>252853.28172134075</v>
      </c>
      <c r="Z49" s="23">
        <f t="shared" si="20"/>
        <v>554307.83368134801</v>
      </c>
      <c r="AA49" s="23">
        <f t="shared" si="32"/>
        <v>9.486210530675999</v>
      </c>
      <c r="AB49" s="25"/>
      <c r="AC49" s="24"/>
      <c r="AD49" s="25"/>
      <c r="AE49" s="24"/>
      <c r="AF49" s="23">
        <f t="shared" si="33"/>
        <v>1.4377310813194164</v>
      </c>
    </row>
    <row r="50" spans="2:32" s="26" customFormat="1" ht="15" customHeight="1" x14ac:dyDescent="0.2">
      <c r="B50" s="5" t="str">
        <f t="shared" si="21"/>
        <v>AM</v>
      </c>
      <c r="C50" s="5" t="s">
        <v>48</v>
      </c>
      <c r="D50" s="42" t="s">
        <v>22</v>
      </c>
      <c r="E50" s="4" t="str">
        <f t="shared" si="22"/>
        <v>AMFemale85-89</v>
      </c>
      <c r="F50" s="6">
        <f>VLOOKUP(E50,'Appendix 1a. Person-years 2020'!$E$3:$F$1682,2,FALSE)</f>
        <v>6322.1476000000002</v>
      </c>
      <c r="G50" s="17">
        <f>VLOOKUP(E50,'Appendix 2a. Deaths 2020'!$E$4:$G$1683,2,FALSE)</f>
        <v>830</v>
      </c>
      <c r="H50" s="17">
        <f>VLOOKUP(E50,'Appendix 2a. Deaths 2020'!$E$4:$G$1683,3,FALSE)</f>
        <v>173</v>
      </c>
      <c r="I50" s="18">
        <f t="shared" si="23"/>
        <v>0.13128450212076667</v>
      </c>
      <c r="J50" s="24">
        <v>5</v>
      </c>
      <c r="K50" s="5">
        <f>VLOOKUP(E50,'Appendix 3a. nax iIBGE 2020'!$E$5:$O$1935,11,FALSE)</f>
        <v>2.5</v>
      </c>
      <c r="L50" s="19">
        <f t="shared" si="24"/>
        <v>0.49421544049076854</v>
      </c>
      <c r="M50" s="20">
        <f t="shared" si="34"/>
        <v>31373.154442686675</v>
      </c>
      <c r="N50" s="20">
        <f t="shared" si="35"/>
        <v>15505.097342477307</v>
      </c>
      <c r="O50" s="20">
        <f t="shared" si="25"/>
        <v>118103.0288572401</v>
      </c>
      <c r="P50" s="20">
        <f t="shared" si="19"/>
        <v>189044.58382482204</v>
      </c>
      <c r="Q50" s="21">
        <f t="shared" si="26"/>
        <v>6.0256798266866589</v>
      </c>
      <c r="R50" s="22">
        <f t="shared" si="27"/>
        <v>0.79156626506024097</v>
      </c>
      <c r="S50" s="22">
        <f t="shared" si="28"/>
        <v>0.5057845595092314</v>
      </c>
      <c r="T50" s="22">
        <f t="shared" si="29"/>
        <v>0.58300077175648413</v>
      </c>
      <c r="U50" s="23">
        <f t="shared" si="36"/>
        <v>42231.01627967551</v>
      </c>
      <c r="V50" s="23">
        <f t="shared" si="37"/>
        <v>17610.301196564043</v>
      </c>
      <c r="W50" s="22">
        <f t="shared" si="30"/>
        <v>0.41699922824351587</v>
      </c>
      <c r="X50" s="23">
        <f>J50+R50*(L50/W50)*(K50-J50)</f>
        <v>2.6546463166598051</v>
      </c>
      <c r="Y50" s="23">
        <f t="shared" si="31"/>
        <v>169852.69662228582</v>
      </c>
      <c r="Z50" s="23">
        <f t="shared" si="20"/>
        <v>301454.55196000729</v>
      </c>
      <c r="AA50" s="23">
        <f t="shared" si="32"/>
        <v>7.1382263207596095</v>
      </c>
      <c r="AB50" s="25"/>
      <c r="AC50" s="24"/>
      <c r="AD50" s="25"/>
      <c r="AE50" s="24"/>
      <c r="AF50" s="23">
        <f t="shared" si="33"/>
        <v>1.1125464940729506</v>
      </c>
    </row>
    <row r="51" spans="2:32" s="26" customFormat="1" ht="15" customHeight="1" x14ac:dyDescent="0.2">
      <c r="B51" s="5" t="str">
        <f t="shared" si="21"/>
        <v>AM</v>
      </c>
      <c r="C51" s="5" t="s">
        <v>48</v>
      </c>
      <c r="D51" s="43" t="s">
        <v>5</v>
      </c>
      <c r="E51" s="4" t="str">
        <f t="shared" si="22"/>
        <v>AMFemale90+</v>
      </c>
      <c r="F51" s="8">
        <f>VLOOKUP(E51,'Appendix 1a. Person-years 2020'!$E$3:$F$1682,2,FALSE)</f>
        <v>4126.4696000000004</v>
      </c>
      <c r="G51" s="17">
        <f>VLOOKUP(E51,'Appendix 2a. Deaths 2020'!$E$4:$G$1683,2,FALSE)</f>
        <v>923</v>
      </c>
      <c r="H51" s="17">
        <f>VLOOKUP(E51,'Appendix 2a. Deaths 2020'!$E$4:$G$1683,3,FALSE)</f>
        <v>151</v>
      </c>
      <c r="I51" s="18">
        <f t="shared" si="23"/>
        <v>0.22367788678244471</v>
      </c>
      <c r="J51" s="27"/>
      <c r="K51" s="28"/>
      <c r="L51" s="16">
        <v>1</v>
      </c>
      <c r="M51" s="20">
        <f t="shared" si="34"/>
        <v>15868.057100209367</v>
      </c>
      <c r="N51" s="20">
        <f t="shared" si="35"/>
        <v>15868.057100209367</v>
      </c>
      <c r="O51" s="38">
        <f>N51*Q51</f>
        <v>70941.55496758192</v>
      </c>
      <c r="P51" s="20">
        <f>O51</f>
        <v>70941.55496758192</v>
      </c>
      <c r="Q51" s="21">
        <f>1/I51</f>
        <v>4.470714626218852</v>
      </c>
      <c r="R51" s="22">
        <f t="shared" si="27"/>
        <v>0.83640303358613222</v>
      </c>
      <c r="S51" s="22">
        <f t="shared" si="28"/>
        <v>0</v>
      </c>
      <c r="T51" s="22">
        <f t="shared" si="29"/>
        <v>0</v>
      </c>
      <c r="U51" s="23">
        <f t="shared" si="36"/>
        <v>24620.715083111467</v>
      </c>
      <c r="V51" s="23">
        <f>U51*(1-T51)</f>
        <v>24620.715083111467</v>
      </c>
      <c r="W51" s="22">
        <f t="shared" si="30"/>
        <v>1</v>
      </c>
      <c r="X51" s="23">
        <f>Q51/R51</f>
        <v>5.345167875647669</v>
      </c>
      <c r="Y51" s="23">
        <f t="shared" si="31"/>
        <v>131601.85533772144</v>
      </c>
      <c r="Z51" s="23">
        <f>Y51</f>
        <v>131601.85533772144</v>
      </c>
      <c r="AA51" s="23">
        <f t="shared" si="32"/>
        <v>5.345167875647669</v>
      </c>
      <c r="AB51" s="25"/>
      <c r="AC51" s="24"/>
      <c r="AD51" s="25"/>
      <c r="AE51" s="24"/>
      <c r="AF51" s="23">
        <f t="shared" si="33"/>
        <v>0.87445324942881708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2093867.2618</v>
      </c>
      <c r="G52" s="30">
        <f>SUM(G32:G51)</f>
        <v>9602</v>
      </c>
      <c r="H52" s="30">
        <f>SUM(H32:H51)</f>
        <v>2088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AM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AM</v>
      </c>
      <c r="C59" s="5" t="s">
        <v>47</v>
      </c>
      <c r="D59" s="40">
        <v>0</v>
      </c>
      <c r="E59" s="4" t="str">
        <f>_xlfn.CONCAT(B59,C59,D59)</f>
        <v>AMMale0</v>
      </c>
      <c r="F59" s="6">
        <f>VLOOKUP(E59,'Appendix 1a. Person-years 2020'!$E$3:$F$1682,2,FALSE)</f>
        <v>41418.756500000003</v>
      </c>
      <c r="G59" s="17">
        <f>VLOOKUP(E59,'Appendix 2a. Deaths 2020'!$E$4:$G$1683,2,FALSE)</f>
        <v>588</v>
      </c>
      <c r="H59" s="17">
        <f>VLOOKUP(E59,'Appendix 2a. Deaths 2020'!$E$4:$G$1683,3,FALSE)</f>
        <v>11</v>
      </c>
      <c r="I59" s="18">
        <f>G59/F59</f>
        <v>1.4196466762588586E-2</v>
      </c>
      <c r="J59" s="16">
        <v>1</v>
      </c>
      <c r="K59" s="5">
        <f>VLOOKUP(E59,'Appendix 3a. nax iIBGE 2020'!$E$5:$O$1935,11,FALSE)</f>
        <v>0.09</v>
      </c>
      <c r="L59" s="19">
        <f>(J59*I59)/(1+(J59-K59)*I59)</f>
        <v>1.4015404765187565E-2</v>
      </c>
      <c r="M59" s="16">
        <v>100000</v>
      </c>
      <c r="N59" s="20">
        <f>M59*L59</f>
        <v>1401.5404765187566</v>
      </c>
      <c r="O59" s="20">
        <f>M60*J59+N59*K59</f>
        <v>98724.598166367927</v>
      </c>
      <c r="P59" s="20">
        <f t="shared" ref="P59:P77" si="39">P60+O59</f>
        <v>6848521.6021551453</v>
      </c>
      <c r="Q59" s="21">
        <f>P59/M59</f>
        <v>68.485216021551452</v>
      </c>
      <c r="R59" s="22">
        <f>(G59-H59)/G59</f>
        <v>0.98129251700680276</v>
      </c>
      <c r="S59" s="22">
        <f>1-L59</f>
        <v>0.98598459523481241</v>
      </c>
      <c r="T59" s="22">
        <f>S59^R59</f>
        <v>0.98624497654149867</v>
      </c>
      <c r="U59" s="16">
        <v>100000</v>
      </c>
      <c r="V59" s="23">
        <f>U59*(1-T59)</f>
        <v>1375.5023458501325</v>
      </c>
      <c r="W59" s="22">
        <f>V59/U59</f>
        <v>1.3755023458501325E-2</v>
      </c>
      <c r="X59" s="23">
        <f>J59+R59*(L59/W59)*(K59-J59)</f>
        <v>9.0119853815018303E-2</v>
      </c>
      <c r="Y59" s="23">
        <f>U60*J59+V59*X59</f>
        <v>98748.457724480089</v>
      </c>
      <c r="Z59" s="23">
        <f t="shared" ref="Z59:Z77" si="40">Z60+Y59</f>
        <v>7195309.8843029328</v>
      </c>
      <c r="AA59" s="23">
        <f>Z59/U59</f>
        <v>71.953098843029323</v>
      </c>
      <c r="AB59" s="16"/>
      <c r="AC59" s="16"/>
      <c r="AD59" s="16"/>
      <c r="AE59" s="16"/>
      <c r="AF59" s="23">
        <f>AA59-Q59</f>
        <v>3.4678828214778719</v>
      </c>
    </row>
    <row r="60" spans="2:32" s="26" customFormat="1" ht="15" customHeight="1" x14ac:dyDescent="0.2">
      <c r="B60" s="5" t="str">
        <f t="shared" ref="B60:B78" si="41">B6</f>
        <v>AM</v>
      </c>
      <c r="C60" s="5" t="s">
        <v>47</v>
      </c>
      <c r="D60" s="41" t="s">
        <v>18</v>
      </c>
      <c r="E60" s="4" t="str">
        <f t="shared" ref="E60:E78" si="42">_xlfn.CONCAT(B60,C60,D60)</f>
        <v>AMMale1-4</v>
      </c>
      <c r="F60" s="6">
        <f>VLOOKUP(E60,'Appendix 1a. Person-years 2020'!$E$3:$F$1682,2,FALSE)</f>
        <v>165090.69270000001</v>
      </c>
      <c r="G60" s="17">
        <f>VLOOKUP(E60,'Appendix 2a. Deaths 2020'!$E$4:$G$1683,2,FALSE)</f>
        <v>106</v>
      </c>
      <c r="H60" s="17">
        <f>VLOOKUP(E60,'Appendix 2a. Deaths 2020'!$E$4:$G$1683,3,FALSE)</f>
        <v>4</v>
      </c>
      <c r="I60" s="18">
        <f t="shared" ref="I60:I78" si="43">G60/F60</f>
        <v>6.4207132616871012E-4</v>
      </c>
      <c r="J60" s="24">
        <v>4</v>
      </c>
      <c r="K60" s="5">
        <f>VLOOKUP(E60,'Appendix 3a. nax iIBGE 2020'!$E$5:$O$1935,11,FALSE)</f>
        <v>1.6</v>
      </c>
      <c r="L60" s="19">
        <f t="shared" ref="L60:L77" si="44">(J60*I60)/(1+(J60-K60)*I60)</f>
        <v>2.5643337402779776E-3</v>
      </c>
      <c r="M60" s="20">
        <f>M59-N59</f>
        <v>98598.459523481244</v>
      </c>
      <c r="N60" s="20">
        <f>M60*L60</f>
        <v>252.83935649549545</v>
      </c>
      <c r="O60" s="20">
        <f t="shared" ref="O60:O77" si="45">M61*J60+N60*K60</f>
        <v>393787.02363833581</v>
      </c>
      <c r="P60" s="20">
        <f t="shared" si="39"/>
        <v>6749797.0039887773</v>
      </c>
      <c r="Q60" s="21">
        <f t="shared" ref="Q60:Q77" si="46">P60/M60</f>
        <v>68.457428611055647</v>
      </c>
      <c r="R60" s="22">
        <f t="shared" ref="R60:R78" si="47">(G60-H60)/G60</f>
        <v>0.96226415094339623</v>
      </c>
      <c r="S60" s="22">
        <f t="shared" ref="S60:S78" si="48">1-L60</f>
        <v>0.99743566625972202</v>
      </c>
      <c r="T60" s="22">
        <f t="shared" ref="T60:T78" si="49">S60^R60</f>
        <v>0.99753231407475051</v>
      </c>
      <c r="U60" s="23">
        <f>U59-V59</f>
        <v>98624.497654149862</v>
      </c>
      <c r="V60" s="23">
        <f>U60*(1-T60)</f>
        <v>243.37428474594651</v>
      </c>
      <c r="W60" s="22">
        <f t="shared" ref="W60:W78" si="50">V60/U60</f>
        <v>2.4676859252494854E-3</v>
      </c>
      <c r="X60" s="23">
        <f>J60+R60*(L60/W60)*(K60-J60)</f>
        <v>1.6001162182828903</v>
      </c>
      <c r="Y60" s="23">
        <f t="shared" ref="Y60:Y78" si="51">U61*J60+V60*X60</f>
        <v>393913.92061775061</v>
      </c>
      <c r="Z60" s="23">
        <f t="shared" si="40"/>
        <v>7096561.4265784528</v>
      </c>
      <c r="AA60" s="23">
        <f t="shared" ref="AA60:AA78" si="52">Z60/U60</f>
        <v>71.955361957474551</v>
      </c>
      <c r="AB60" s="25"/>
      <c r="AC60" s="24"/>
      <c r="AD60" s="25"/>
      <c r="AE60" s="24"/>
      <c r="AF60" s="23">
        <f t="shared" ref="AF60:AF78" si="53">AA60-Q60</f>
        <v>3.497933346418904</v>
      </c>
    </row>
    <row r="61" spans="2:32" s="26" customFormat="1" ht="15" customHeight="1" x14ac:dyDescent="0.2">
      <c r="B61" s="5" t="str">
        <f t="shared" si="41"/>
        <v>AM</v>
      </c>
      <c r="C61" s="5" t="s">
        <v>47</v>
      </c>
      <c r="D61" s="24" t="s">
        <v>70</v>
      </c>
      <c r="E61" s="4" t="str">
        <f t="shared" si="42"/>
        <v>AMMale5-9</v>
      </c>
      <c r="F61" s="6">
        <f>VLOOKUP(E61,'Appendix 1a. Person-years 2020'!$E$3:$F$1682,2,FALSE)</f>
        <v>207983.65270000001</v>
      </c>
      <c r="G61" s="17">
        <f>VLOOKUP(E61,'Appendix 2a. Deaths 2020'!$E$4:$G$1683,2,FALSE)</f>
        <v>64</v>
      </c>
      <c r="H61" s="17">
        <f>VLOOKUP(E61,'Appendix 2a. Deaths 2020'!$E$4:$G$1683,3,FALSE)</f>
        <v>3</v>
      </c>
      <c r="I61" s="18">
        <f t="shared" si="43"/>
        <v>3.0771649198946873E-4</v>
      </c>
      <c r="J61" s="24">
        <v>5</v>
      </c>
      <c r="K61" s="5">
        <f>VLOOKUP(E61,'Appendix 3a. nax iIBGE 2020'!$E$5:$O$1935,11,FALSE)</f>
        <v>2.5</v>
      </c>
      <c r="L61" s="19">
        <f t="shared" si="44"/>
        <v>1.5373997518013192E-3</v>
      </c>
      <c r="M61" s="20">
        <f t="shared" ref="M61:M78" si="54">M60-N60</f>
        <v>98345.620166985755</v>
      </c>
      <c r="N61" s="20">
        <f t="shared" ref="N61:N78" si="55">M61*L61</f>
        <v>151.19653203547071</v>
      </c>
      <c r="O61" s="20">
        <f t="shared" si="45"/>
        <v>491350.10950484016</v>
      </c>
      <c r="P61" s="20">
        <f t="shared" si="39"/>
        <v>6356009.9803504413</v>
      </c>
      <c r="Q61" s="21">
        <f t="shared" si="46"/>
        <v>64.629314142899972</v>
      </c>
      <c r="R61" s="22">
        <f t="shared" si="47"/>
        <v>0.953125</v>
      </c>
      <c r="S61" s="22">
        <f t="shared" si="48"/>
        <v>0.99846260024819866</v>
      </c>
      <c r="T61" s="22">
        <f t="shared" si="49"/>
        <v>0.99853461303311364</v>
      </c>
      <c r="U61" s="23">
        <f t="shared" ref="U61:U78" si="56">U60-V60</f>
        <v>98381.123369403911</v>
      </c>
      <c r="V61" s="23">
        <f t="shared" ref="V61:V77" si="57">U61*(1-T61)</f>
        <v>144.16641597316377</v>
      </c>
      <c r="W61" s="22">
        <f t="shared" si="50"/>
        <v>1.4653869668863617E-3</v>
      </c>
      <c r="X61" s="23">
        <f>J61+R61*(L61/W61)*(K61-J61)</f>
        <v>2.5000901271335203</v>
      </c>
      <c r="Y61" s="23">
        <f t="shared" si="51"/>
        <v>491545.21380039252</v>
      </c>
      <c r="Z61" s="23">
        <f t="shared" si="40"/>
        <v>6702647.505960702</v>
      </c>
      <c r="AA61" s="23">
        <f t="shared" si="52"/>
        <v>68.129406093417259</v>
      </c>
      <c r="AB61" s="25"/>
      <c r="AC61" s="24"/>
      <c r="AD61" s="25"/>
      <c r="AE61" s="24"/>
      <c r="AF61" s="23">
        <f t="shared" si="53"/>
        <v>3.5000919505172874</v>
      </c>
    </row>
    <row r="62" spans="2:32" s="26" customFormat="1" ht="15" customHeight="1" x14ac:dyDescent="0.2">
      <c r="B62" s="5" t="str">
        <f t="shared" si="41"/>
        <v>AM</v>
      </c>
      <c r="C62" s="5" t="s">
        <v>47</v>
      </c>
      <c r="D62" s="24" t="s">
        <v>71</v>
      </c>
      <c r="E62" s="4" t="str">
        <f t="shared" si="42"/>
        <v>AMMale10-14</v>
      </c>
      <c r="F62" s="6">
        <f>VLOOKUP(E62,'Appendix 1a. Person-years 2020'!$E$3:$F$1682,2,FALSE)</f>
        <v>203877.21220000001</v>
      </c>
      <c r="G62" s="17">
        <f>VLOOKUP(E62,'Appendix 2a. Deaths 2020'!$E$4:$G$1683,2,FALSE)</f>
        <v>81</v>
      </c>
      <c r="H62" s="17">
        <f>VLOOKUP(E62,'Appendix 2a. Deaths 2020'!$E$4:$G$1683,3,FALSE)</f>
        <v>2</v>
      </c>
      <c r="I62" s="18">
        <f t="shared" si="43"/>
        <v>3.9729795755957467E-4</v>
      </c>
      <c r="J62" s="24">
        <v>5</v>
      </c>
      <c r="K62" s="5">
        <f>VLOOKUP(E62,'Appendix 3a. nax iIBGE 2020'!$E$5:$O$1935,11,FALSE)</f>
        <v>2.5</v>
      </c>
      <c r="L62" s="19">
        <f t="shared" si="44"/>
        <v>1.9845186747573236E-3</v>
      </c>
      <c r="M62" s="20">
        <f t="shared" si="54"/>
        <v>98194.42363495029</v>
      </c>
      <c r="N62" s="20">
        <f t="shared" si="55"/>
        <v>194.86866746059076</v>
      </c>
      <c r="O62" s="20">
        <f t="shared" si="45"/>
        <v>490484.94650609995</v>
      </c>
      <c r="P62" s="20">
        <f t="shared" si="39"/>
        <v>5864659.870845601</v>
      </c>
      <c r="Q62" s="21">
        <f t="shared" si="46"/>
        <v>59.724978809878117</v>
      </c>
      <c r="R62" s="22">
        <f t="shared" si="47"/>
        <v>0.97530864197530864</v>
      </c>
      <c r="S62" s="22">
        <f t="shared" si="48"/>
        <v>0.99801548132524265</v>
      </c>
      <c r="T62" s="22">
        <f t="shared" si="49"/>
        <v>0.99806443433352943</v>
      </c>
      <c r="U62" s="23">
        <f t="shared" si="56"/>
        <v>98236.956953430752</v>
      </c>
      <c r="V62" s="23">
        <f t="shared" si="57"/>
        <v>190.14408105760822</v>
      </c>
      <c r="W62" s="22">
        <f t="shared" si="50"/>
        <v>1.9355656664705734E-3</v>
      </c>
      <c r="X62" s="23">
        <f>((-5/24)*V61+2.5*V62+(5/24)*V63)/V62</f>
        <v>3.282308181813375</v>
      </c>
      <c r="Y62" s="23">
        <f t="shared" si="51"/>
        <v>490858.17583484453</v>
      </c>
      <c r="Z62" s="23">
        <f t="shared" si="40"/>
        <v>6211102.2921603099</v>
      </c>
      <c r="AA62" s="23">
        <f t="shared" si="52"/>
        <v>63.225719574199395</v>
      </c>
      <c r="AB62" s="25"/>
      <c r="AC62" s="24"/>
      <c r="AD62" s="25"/>
      <c r="AE62" s="24"/>
      <c r="AF62" s="23">
        <f t="shared" si="53"/>
        <v>3.5007407643212787</v>
      </c>
    </row>
    <row r="63" spans="2:32" s="26" customFormat="1" ht="15" customHeight="1" x14ac:dyDescent="0.2">
      <c r="B63" s="5" t="str">
        <f t="shared" si="41"/>
        <v>AM</v>
      </c>
      <c r="C63" s="5" t="s">
        <v>47</v>
      </c>
      <c r="D63" s="24" t="s">
        <v>72</v>
      </c>
      <c r="E63" s="4" t="str">
        <f t="shared" si="42"/>
        <v>AMMale15-19</v>
      </c>
      <c r="F63" s="6">
        <f>VLOOKUP(E63,'Appendix 1a. Person-years 2020'!$E$3:$F$1682,2,FALSE)</f>
        <v>197926.28229999999</v>
      </c>
      <c r="G63" s="17">
        <f>VLOOKUP(E63,'Appendix 2a. Deaths 2020'!$E$4:$G$1683,2,FALSE)</f>
        <v>356</v>
      </c>
      <c r="H63" s="17">
        <f>VLOOKUP(E63,'Appendix 2a. Deaths 2020'!$E$4:$G$1683,3,FALSE)</f>
        <v>8</v>
      </c>
      <c r="I63" s="18">
        <f t="shared" si="43"/>
        <v>1.7986494560656941E-3</v>
      </c>
      <c r="J63" s="24">
        <v>5</v>
      </c>
      <c r="K63" s="5">
        <f>VLOOKUP(E63,'Appendix 3a. nax iIBGE 2020'!$E$5:$O$1935,11,FALSE)</f>
        <v>2.5</v>
      </c>
      <c r="L63" s="19">
        <f t="shared" si="44"/>
        <v>8.9529890580797786E-3</v>
      </c>
      <c r="M63" s="20">
        <f t="shared" si="54"/>
        <v>97999.554967489705</v>
      </c>
      <c r="N63" s="20">
        <f t="shared" si="55"/>
        <v>877.38894332062318</v>
      </c>
      <c r="O63" s="20">
        <f t="shared" si="45"/>
        <v>487804.30247914698</v>
      </c>
      <c r="P63" s="20">
        <f t="shared" si="39"/>
        <v>5374174.9243395012</v>
      </c>
      <c r="Q63" s="21">
        <f t="shared" si="46"/>
        <v>54.838768667085539</v>
      </c>
      <c r="R63" s="22">
        <f t="shared" si="47"/>
        <v>0.97752808988764039</v>
      </c>
      <c r="S63" s="22">
        <f t="shared" si="48"/>
        <v>0.99104701094192027</v>
      </c>
      <c r="T63" s="22">
        <f t="shared" si="49"/>
        <v>0.99124731861812732</v>
      </c>
      <c r="U63" s="23">
        <f t="shared" si="56"/>
        <v>98046.81287237315</v>
      </c>
      <c r="V63" s="23">
        <f t="shared" si="57"/>
        <v>858.17251357997554</v>
      </c>
      <c r="W63" s="22">
        <f t="shared" si="50"/>
        <v>8.7526813818726845E-3</v>
      </c>
      <c r="X63" s="23">
        <f t="shared" ref="X63:X76" si="58">((-5/24)*V62+2.5*V63+(5/24)*V64)/V63</f>
        <v>2.771146809749697</v>
      </c>
      <c r="Y63" s="23">
        <f t="shared" si="51"/>
        <v>488321.32381718792</v>
      </c>
      <c r="Z63" s="23">
        <f t="shared" si="40"/>
        <v>5720244.116325465</v>
      </c>
      <c r="AA63" s="23">
        <f t="shared" si="52"/>
        <v>58.341968991602684</v>
      </c>
      <c r="AB63" s="25"/>
      <c r="AC63" s="24"/>
      <c r="AD63" s="25"/>
      <c r="AE63" s="24"/>
      <c r="AF63" s="23">
        <f t="shared" si="53"/>
        <v>3.5032003245171452</v>
      </c>
    </row>
    <row r="64" spans="2:32" s="26" customFormat="1" ht="15" customHeight="1" x14ac:dyDescent="0.2">
      <c r="B64" s="5" t="str">
        <f t="shared" si="41"/>
        <v>AM</v>
      </c>
      <c r="C64" s="5" t="s">
        <v>47</v>
      </c>
      <c r="D64" s="24" t="s">
        <v>73</v>
      </c>
      <c r="E64" s="4" t="str">
        <f t="shared" si="42"/>
        <v>AMMale20-24</v>
      </c>
      <c r="F64" s="6">
        <f>VLOOKUP(E64,'Appendix 1a. Person-years 2020'!$E$3:$F$1682,2,FALSE)</f>
        <v>204213.94620000001</v>
      </c>
      <c r="G64" s="17">
        <f>VLOOKUP(E64,'Appendix 2a. Deaths 2020'!$E$4:$G$1683,2,FALSE)</f>
        <v>568</v>
      </c>
      <c r="H64" s="17">
        <f>VLOOKUP(E64,'Appendix 2a. Deaths 2020'!$E$4:$G$1683,3,FALSE)</f>
        <v>15</v>
      </c>
      <c r="I64" s="18">
        <f t="shared" si="43"/>
        <v>2.7813967193196522E-3</v>
      </c>
      <c r="J64" s="24">
        <v>5</v>
      </c>
      <c r="K64" s="5">
        <f>VLOOKUP(E64,'Appendix 3a. nax iIBGE 2020'!$E$5:$O$1935,11,FALSE)</f>
        <v>2.5</v>
      </c>
      <c r="L64" s="19">
        <f t="shared" si="44"/>
        <v>1.3810949274094122E-2</v>
      </c>
      <c r="M64" s="20">
        <f t="shared" si="54"/>
        <v>97122.166024169084</v>
      </c>
      <c r="N64" s="20">
        <f t="shared" si="55"/>
        <v>1341.3493083499468</v>
      </c>
      <c r="O64" s="20">
        <f t="shared" si="45"/>
        <v>482257.45684997051</v>
      </c>
      <c r="P64" s="20">
        <f t="shared" si="39"/>
        <v>4886370.6218603542</v>
      </c>
      <c r="Q64" s="21">
        <f t="shared" si="46"/>
        <v>50.31159025679441</v>
      </c>
      <c r="R64" s="22">
        <f t="shared" si="47"/>
        <v>0.97359154929577463</v>
      </c>
      <c r="S64" s="22">
        <f t="shared" si="48"/>
        <v>0.9861890507259059</v>
      </c>
      <c r="T64" s="22">
        <f t="shared" si="49"/>
        <v>0.98655131273841945</v>
      </c>
      <c r="U64" s="23">
        <f t="shared" si="56"/>
        <v>97188.640358793171</v>
      </c>
      <c r="V64" s="23">
        <f t="shared" si="57"/>
        <v>1307.0596295636351</v>
      </c>
      <c r="W64" s="22">
        <f t="shared" si="50"/>
        <v>1.344868726158055E-2</v>
      </c>
      <c r="X64" s="23">
        <f t="shared" si="58"/>
        <v>2.5710804264768057</v>
      </c>
      <c r="Y64" s="23">
        <f t="shared" si="51"/>
        <v>482768.45907595678</v>
      </c>
      <c r="Z64" s="23">
        <f t="shared" si="40"/>
        <v>5231922.7925082771</v>
      </c>
      <c r="AA64" s="23">
        <f t="shared" si="52"/>
        <v>53.832657532747525</v>
      </c>
      <c r="AB64" s="25"/>
      <c r="AC64" s="24"/>
      <c r="AD64" s="25"/>
      <c r="AE64" s="24"/>
      <c r="AF64" s="23">
        <f t="shared" si="53"/>
        <v>3.521067275953115</v>
      </c>
    </row>
    <row r="65" spans="2:32" s="26" customFormat="1" ht="15" customHeight="1" x14ac:dyDescent="0.2">
      <c r="B65" s="5" t="str">
        <f t="shared" si="41"/>
        <v>AM</v>
      </c>
      <c r="C65" s="5" t="s">
        <v>47</v>
      </c>
      <c r="D65" s="24" t="s">
        <v>74</v>
      </c>
      <c r="E65" s="4" t="str">
        <f t="shared" si="42"/>
        <v>AMMale25-29</v>
      </c>
      <c r="F65" s="6">
        <f>VLOOKUP(E65,'Appendix 1a. Person-years 2020'!$E$3:$F$1682,2,FALSE)</f>
        <v>183650.22219999999</v>
      </c>
      <c r="G65" s="17">
        <f>VLOOKUP(E65,'Appendix 2a. Deaths 2020'!$E$4:$G$1683,2,FALSE)</f>
        <v>519</v>
      </c>
      <c r="H65" s="17">
        <f>VLOOKUP(E65,'Appendix 2a. Deaths 2020'!$E$4:$G$1683,3,FALSE)</f>
        <v>16</v>
      </c>
      <c r="I65" s="18">
        <f t="shared" si="43"/>
        <v>2.8260243509795223E-3</v>
      </c>
      <c r="J65" s="24">
        <v>5</v>
      </c>
      <c r="K65" s="5">
        <f>VLOOKUP(E65,'Appendix 3a. nax iIBGE 2020'!$E$5:$O$1935,11,FALSE)</f>
        <v>2.5</v>
      </c>
      <c r="L65" s="19">
        <f t="shared" si="44"/>
        <v>1.4030991942651784E-2</v>
      </c>
      <c r="M65" s="20">
        <f t="shared" si="54"/>
        <v>95780.816715819135</v>
      </c>
      <c r="N65" s="20">
        <f t="shared" si="55"/>
        <v>1343.8998676002657</v>
      </c>
      <c r="O65" s="20">
        <f t="shared" si="45"/>
        <v>475544.33391009504</v>
      </c>
      <c r="P65" s="20">
        <f t="shared" si="39"/>
        <v>4404113.1650103834</v>
      </c>
      <c r="Q65" s="21">
        <f t="shared" si="46"/>
        <v>45.981161113684692</v>
      </c>
      <c r="R65" s="22">
        <f t="shared" si="47"/>
        <v>0.96917148362235073</v>
      </c>
      <c r="S65" s="22">
        <f t="shared" si="48"/>
        <v>0.98596900805734822</v>
      </c>
      <c r="T65" s="22">
        <f t="shared" si="49"/>
        <v>0.9863986074073724</v>
      </c>
      <c r="U65" s="23">
        <f t="shared" si="56"/>
        <v>95881.580729229536</v>
      </c>
      <c r="V65" s="23">
        <f t="shared" si="57"/>
        <v>1304.1230218999681</v>
      </c>
      <c r="W65" s="22">
        <f t="shared" si="50"/>
        <v>1.3601392592627602E-2</v>
      </c>
      <c r="X65" s="23">
        <f t="shared" si="58"/>
        <v>2.4826283454905149</v>
      </c>
      <c r="Y65" s="23">
        <f t="shared" si="51"/>
        <v>476124.94131682342</v>
      </c>
      <c r="Z65" s="23">
        <f t="shared" si="40"/>
        <v>4749154.3334323205</v>
      </c>
      <c r="AA65" s="23">
        <f t="shared" si="52"/>
        <v>49.531456378926165</v>
      </c>
      <c r="AB65" s="25"/>
      <c r="AC65" s="24"/>
      <c r="AD65" s="25"/>
      <c r="AE65" s="24"/>
      <c r="AF65" s="23">
        <f t="shared" si="53"/>
        <v>3.5502952652414734</v>
      </c>
    </row>
    <row r="66" spans="2:32" s="26" customFormat="1" ht="15" customHeight="1" x14ac:dyDescent="0.2">
      <c r="B66" s="5" t="str">
        <f t="shared" si="41"/>
        <v>AM</v>
      </c>
      <c r="C66" s="5" t="s">
        <v>47</v>
      </c>
      <c r="D66" s="24" t="s">
        <v>75</v>
      </c>
      <c r="E66" s="4" t="str">
        <f t="shared" si="42"/>
        <v>AMMale30-34</v>
      </c>
      <c r="F66" s="6">
        <f>VLOOKUP(E66,'Appendix 1a. Person-years 2020'!$E$3:$F$1682,2,FALSE)</f>
        <v>170575.38449999999</v>
      </c>
      <c r="G66" s="17">
        <f>VLOOKUP(E66,'Appendix 2a. Deaths 2020'!$E$4:$G$1683,2,FALSE)</f>
        <v>475</v>
      </c>
      <c r="H66" s="17">
        <f>VLOOKUP(E66,'Appendix 2a. Deaths 2020'!$E$4:$G$1683,3,FALSE)</f>
        <v>40</v>
      </c>
      <c r="I66" s="18">
        <f t="shared" si="43"/>
        <v>2.7846925357509602E-3</v>
      </c>
      <c r="J66" s="24">
        <v>5</v>
      </c>
      <c r="K66" s="5">
        <f>VLOOKUP(E66,'Appendix 3a. nax iIBGE 2020'!$E$5:$O$1935,11,FALSE)</f>
        <v>2.5</v>
      </c>
      <c r="L66" s="19">
        <f t="shared" si="44"/>
        <v>1.3827201417312014E-2</v>
      </c>
      <c r="M66" s="20">
        <f t="shared" si="54"/>
        <v>94436.916848218869</v>
      </c>
      <c r="N66" s="20">
        <f t="shared" si="55"/>
        <v>1305.7982704902688</v>
      </c>
      <c r="O66" s="20">
        <f t="shared" si="45"/>
        <v>468920.08856486873</v>
      </c>
      <c r="P66" s="20">
        <f t="shared" si="39"/>
        <v>3928568.8311002878</v>
      </c>
      <c r="Q66" s="21">
        <f t="shared" si="46"/>
        <v>41.599926831732255</v>
      </c>
      <c r="R66" s="22">
        <f t="shared" si="47"/>
        <v>0.91578947368421049</v>
      </c>
      <c r="S66" s="22">
        <f t="shared" si="48"/>
        <v>0.98617279858268803</v>
      </c>
      <c r="T66" s="22">
        <f t="shared" si="49"/>
        <v>0.98732978512369052</v>
      </c>
      <c r="U66" s="23">
        <f t="shared" si="56"/>
        <v>94577.457707329566</v>
      </c>
      <c r="V66" s="23">
        <f t="shared" si="57"/>
        <v>1198.316711606938</v>
      </c>
      <c r="W66" s="22">
        <f t="shared" si="50"/>
        <v>1.2670214876309482E-2</v>
      </c>
      <c r="X66" s="23">
        <f t="shared" si="58"/>
        <v>2.5267962491042764</v>
      </c>
      <c r="Y66" s="23">
        <f t="shared" si="51"/>
        <v>469923.60715074051</v>
      </c>
      <c r="Z66" s="23">
        <f t="shared" si="40"/>
        <v>4273029.392115497</v>
      </c>
      <c r="AA66" s="23">
        <f t="shared" si="52"/>
        <v>45.180209911524678</v>
      </c>
      <c r="AB66" s="25"/>
      <c r="AC66" s="24"/>
      <c r="AD66" s="25"/>
      <c r="AE66" s="24"/>
      <c r="AF66" s="23">
        <f t="shared" si="53"/>
        <v>3.580283079792423</v>
      </c>
    </row>
    <row r="67" spans="2:32" s="26" customFormat="1" ht="15" customHeight="1" x14ac:dyDescent="0.2">
      <c r="B67" s="5" t="str">
        <f t="shared" si="41"/>
        <v>AM</v>
      </c>
      <c r="C67" s="5" t="s">
        <v>47</v>
      </c>
      <c r="D67" s="24" t="s">
        <v>76</v>
      </c>
      <c r="E67" s="4" t="str">
        <f t="shared" si="42"/>
        <v>AMMale35-39</v>
      </c>
      <c r="F67" s="6">
        <f>VLOOKUP(E67,'Appendix 1a. Person-years 2020'!$E$3:$F$1682,2,FALSE)</f>
        <v>159791.22870000001</v>
      </c>
      <c r="G67" s="17">
        <f>VLOOKUP(E67,'Appendix 2a. Deaths 2020'!$E$4:$G$1683,2,FALSE)</f>
        <v>564</v>
      </c>
      <c r="H67" s="17">
        <f>VLOOKUP(E67,'Appendix 2a. Deaths 2020'!$E$4:$G$1683,3,FALSE)</f>
        <v>61</v>
      </c>
      <c r="I67" s="18">
        <f t="shared" si="43"/>
        <v>3.5296055020571974E-3</v>
      </c>
      <c r="J67" s="24">
        <v>5</v>
      </c>
      <c r="K67" s="5">
        <f>VLOOKUP(E67,'Appendix 3a. nax iIBGE 2020'!$E$5:$O$1935,11,FALSE)</f>
        <v>2.5</v>
      </c>
      <c r="L67" s="19">
        <f t="shared" si="44"/>
        <v>1.7493663185707466E-2</v>
      </c>
      <c r="M67" s="20">
        <f t="shared" si="54"/>
        <v>93131.118577728601</v>
      </c>
      <c r="N67" s="20">
        <f t="shared" si="55"/>
        <v>1629.2044205069676</v>
      </c>
      <c r="O67" s="20">
        <f t="shared" si="45"/>
        <v>461582.58183737559</v>
      </c>
      <c r="P67" s="20">
        <f t="shared" si="39"/>
        <v>3459648.7425354193</v>
      </c>
      <c r="Q67" s="21">
        <f t="shared" si="46"/>
        <v>37.14814978462806</v>
      </c>
      <c r="R67" s="22">
        <f t="shared" si="47"/>
        <v>0.89184397163120566</v>
      </c>
      <c r="S67" s="22">
        <f t="shared" si="48"/>
        <v>0.98250633681429256</v>
      </c>
      <c r="T67" s="22">
        <f t="shared" si="49"/>
        <v>0.98438352619997926</v>
      </c>
      <c r="U67" s="23">
        <f t="shared" si="56"/>
        <v>93379.140995722628</v>
      </c>
      <c r="V67" s="23">
        <f t="shared" si="57"/>
        <v>1458.2529088281447</v>
      </c>
      <c r="W67" s="22">
        <f t="shared" si="50"/>
        <v>1.5616473800020736E-2</v>
      </c>
      <c r="X67" s="23">
        <f t="shared" si="58"/>
        <v>2.5644953358188443</v>
      </c>
      <c r="Y67" s="23">
        <f t="shared" si="51"/>
        <v>463344.12321760645</v>
      </c>
      <c r="Z67" s="23">
        <f t="shared" si="40"/>
        <v>3803105.7849647561</v>
      </c>
      <c r="AA67" s="23">
        <f t="shared" si="52"/>
        <v>40.727573036241175</v>
      </c>
      <c r="AB67" s="25"/>
      <c r="AC67" s="24"/>
      <c r="AD67" s="25"/>
      <c r="AE67" s="24"/>
      <c r="AF67" s="23">
        <f t="shared" si="53"/>
        <v>3.5794232516131146</v>
      </c>
    </row>
    <row r="68" spans="2:32" s="26" customFormat="1" ht="15" customHeight="1" x14ac:dyDescent="0.2">
      <c r="B68" s="5" t="str">
        <f t="shared" si="41"/>
        <v>AM</v>
      </c>
      <c r="C68" s="5" t="s">
        <v>47</v>
      </c>
      <c r="D68" s="24" t="s">
        <v>77</v>
      </c>
      <c r="E68" s="4" t="str">
        <f t="shared" si="42"/>
        <v>AMMale40-44</v>
      </c>
      <c r="F68" s="6">
        <f>VLOOKUP(E68,'Appendix 1a. Person-years 2020'!$E$3:$F$1682,2,FALSE)</f>
        <v>139426.9308</v>
      </c>
      <c r="G68" s="17">
        <f>VLOOKUP(E68,'Appendix 2a. Deaths 2020'!$E$4:$G$1683,2,FALSE)</f>
        <v>628</v>
      </c>
      <c r="H68" s="17">
        <f>VLOOKUP(E68,'Appendix 2a. Deaths 2020'!$E$4:$G$1683,3,FALSE)</f>
        <v>123</v>
      </c>
      <c r="I68" s="18">
        <f t="shared" si="43"/>
        <v>4.5041513601187296E-3</v>
      </c>
      <c r="J68" s="24">
        <v>5</v>
      </c>
      <c r="K68" s="5">
        <f>VLOOKUP(E68,'Appendix 3a. nax iIBGE 2020'!$E$5:$O$1935,11,FALSE)</f>
        <v>2.5</v>
      </c>
      <c r="L68" s="19">
        <f t="shared" si="44"/>
        <v>2.2269988305305719E-2</v>
      </c>
      <c r="M68" s="20">
        <f t="shared" si="54"/>
        <v>91501.914157221632</v>
      </c>
      <c r="N68" s="20">
        <f t="shared" si="55"/>
        <v>2037.7465581944136</v>
      </c>
      <c r="O68" s="20">
        <f t="shared" si="45"/>
        <v>452415.20439062215</v>
      </c>
      <c r="P68" s="20">
        <f t="shared" si="39"/>
        <v>2998066.1606980436</v>
      </c>
      <c r="Q68" s="21">
        <f t="shared" si="46"/>
        <v>32.765064953140396</v>
      </c>
      <c r="R68" s="22">
        <f t="shared" si="47"/>
        <v>0.80414012738853502</v>
      </c>
      <c r="S68" s="22">
        <f t="shared" si="48"/>
        <v>0.97773001169469431</v>
      </c>
      <c r="T68" s="22">
        <f t="shared" si="49"/>
        <v>0.98205240180933584</v>
      </c>
      <c r="U68" s="23">
        <f t="shared" si="56"/>
        <v>91920.888086894483</v>
      </c>
      <c r="V68" s="23">
        <f t="shared" si="57"/>
        <v>1649.7591647125903</v>
      </c>
      <c r="W68" s="22">
        <f t="shared" si="50"/>
        <v>1.794759819066416E-2</v>
      </c>
      <c r="X68" s="23">
        <f t="shared" si="58"/>
        <v>2.5768681651313119</v>
      </c>
      <c r="Y68" s="23">
        <f t="shared" si="51"/>
        <v>455606.85648259096</v>
      </c>
      <c r="Z68" s="23">
        <f t="shared" si="40"/>
        <v>3339761.6617471497</v>
      </c>
      <c r="AA68" s="23">
        <f t="shared" si="52"/>
        <v>36.33300037952214</v>
      </c>
      <c r="AB68" s="25"/>
      <c r="AC68" s="24"/>
      <c r="AD68" s="25"/>
      <c r="AE68" s="24"/>
      <c r="AF68" s="23">
        <f t="shared" si="53"/>
        <v>3.5679354263817444</v>
      </c>
    </row>
    <row r="69" spans="2:32" s="26" customFormat="1" ht="15" customHeight="1" x14ac:dyDescent="0.2">
      <c r="B69" s="5" t="str">
        <f t="shared" si="41"/>
        <v>AM</v>
      </c>
      <c r="C69" s="5" t="s">
        <v>47</v>
      </c>
      <c r="D69" s="24" t="s">
        <v>78</v>
      </c>
      <c r="E69" s="4" t="str">
        <f t="shared" si="42"/>
        <v>AMMale45-49</v>
      </c>
      <c r="F69" s="6">
        <f>VLOOKUP(E69,'Appendix 1a. Person-years 2020'!$E$3:$F$1682,2,FALSE)</f>
        <v>113333.3858</v>
      </c>
      <c r="G69" s="17">
        <f>VLOOKUP(E69,'Appendix 2a. Deaths 2020'!$E$4:$G$1683,2,FALSE)</f>
        <v>673</v>
      </c>
      <c r="H69" s="17">
        <f>VLOOKUP(E69,'Appendix 2a. Deaths 2020'!$E$4:$G$1683,3,FALSE)</f>
        <v>148</v>
      </c>
      <c r="I69" s="18">
        <f t="shared" si="43"/>
        <v>5.9382325450652862E-3</v>
      </c>
      <c r="J69" s="24">
        <v>5</v>
      </c>
      <c r="K69" s="5">
        <f>VLOOKUP(E69,'Appendix 3a. nax iIBGE 2020'!$E$5:$O$1935,11,FALSE)</f>
        <v>2.5</v>
      </c>
      <c r="L69" s="19">
        <f t="shared" si="44"/>
        <v>2.9256828103305363E-2</v>
      </c>
      <c r="M69" s="20">
        <f t="shared" si="54"/>
        <v>89464.16759902722</v>
      </c>
      <c r="N69" s="20">
        <f t="shared" si="55"/>
        <v>2617.4377728500408</v>
      </c>
      <c r="O69" s="20">
        <f t="shared" si="45"/>
        <v>440777.243563011</v>
      </c>
      <c r="P69" s="20">
        <f t="shared" si="39"/>
        <v>2545650.9563074214</v>
      </c>
      <c r="Q69" s="21">
        <f t="shared" si="46"/>
        <v>28.454419513708206</v>
      </c>
      <c r="R69" s="22">
        <f t="shared" si="47"/>
        <v>0.78008915304606241</v>
      </c>
      <c r="S69" s="22">
        <f t="shared" si="48"/>
        <v>0.97074317189669468</v>
      </c>
      <c r="T69" s="22">
        <f t="shared" si="49"/>
        <v>0.97710275764768517</v>
      </c>
      <c r="U69" s="23">
        <f t="shared" si="56"/>
        <v>90271.128922181888</v>
      </c>
      <c r="V69" s="23">
        <f t="shared" si="57"/>
        <v>2066.9599163482553</v>
      </c>
      <c r="W69" s="22">
        <f t="shared" si="50"/>
        <v>2.2897242352314832E-2</v>
      </c>
      <c r="X69" s="23">
        <f t="shared" si="58"/>
        <v>2.6130397135512458</v>
      </c>
      <c r="Y69" s="23">
        <f t="shared" si="51"/>
        <v>446421.89337690471</v>
      </c>
      <c r="Z69" s="23">
        <f t="shared" si="40"/>
        <v>2884154.8052645586</v>
      </c>
      <c r="AA69" s="23">
        <f t="shared" si="52"/>
        <v>31.949913994659806</v>
      </c>
      <c r="AB69" s="25"/>
      <c r="AC69" s="24"/>
      <c r="AD69" s="25"/>
      <c r="AE69" s="24"/>
      <c r="AF69" s="23">
        <f t="shared" si="53"/>
        <v>3.4954944809515993</v>
      </c>
    </row>
    <row r="70" spans="2:32" s="26" customFormat="1" ht="15" customHeight="1" x14ac:dyDescent="0.2">
      <c r="B70" s="5" t="str">
        <f t="shared" si="41"/>
        <v>AM</v>
      </c>
      <c r="C70" s="5" t="s">
        <v>47</v>
      </c>
      <c r="D70" s="24" t="s">
        <v>79</v>
      </c>
      <c r="E70" s="4" t="str">
        <f t="shared" si="42"/>
        <v>AMMale50-54</v>
      </c>
      <c r="F70" s="6">
        <f>VLOOKUP(E70,'Appendix 1a. Person-years 2020'!$E$3:$F$1682,2,FALSE)</f>
        <v>94146.689299999998</v>
      </c>
      <c r="G70" s="17">
        <f>VLOOKUP(E70,'Appendix 2a. Deaths 2020'!$E$4:$G$1683,2,FALSE)</f>
        <v>793</v>
      </c>
      <c r="H70" s="17">
        <f>VLOOKUP(E70,'Appendix 2a. Deaths 2020'!$E$4:$G$1683,3,FALSE)</f>
        <v>192</v>
      </c>
      <c r="I70" s="18">
        <f t="shared" si="43"/>
        <v>8.4230258747930286E-3</v>
      </c>
      <c r="J70" s="24">
        <v>5</v>
      </c>
      <c r="K70" s="5">
        <f>VLOOKUP(E70,'Appendix 3a. nax iIBGE 2020'!$E$5:$O$1935,11,FALSE)</f>
        <v>2.5</v>
      </c>
      <c r="L70" s="19">
        <f t="shared" si="44"/>
        <v>4.1246576912513294E-2</v>
      </c>
      <c r="M70" s="20">
        <f t="shared" si="54"/>
        <v>86846.729826177179</v>
      </c>
      <c r="N70" s="20">
        <f t="shared" si="55"/>
        <v>3582.1303213756792</v>
      </c>
      <c r="O70" s="20">
        <f t="shared" si="45"/>
        <v>425278.32332744671</v>
      </c>
      <c r="P70" s="20">
        <f t="shared" si="39"/>
        <v>2104873.7127444106</v>
      </c>
      <c r="Q70" s="21">
        <f t="shared" si="46"/>
        <v>24.236649059294383</v>
      </c>
      <c r="R70" s="22">
        <f t="shared" si="47"/>
        <v>0.75788146279949553</v>
      </c>
      <c r="S70" s="22">
        <f t="shared" si="48"/>
        <v>0.95875342308748668</v>
      </c>
      <c r="T70" s="22">
        <f t="shared" si="49"/>
        <v>0.96858116493920265</v>
      </c>
      <c r="U70" s="23">
        <f t="shared" si="56"/>
        <v>88204.169005833639</v>
      </c>
      <c r="V70" s="23">
        <f t="shared" si="57"/>
        <v>2771.2722376689803</v>
      </c>
      <c r="W70" s="22">
        <f t="shared" si="50"/>
        <v>3.1418835060797345E-2</v>
      </c>
      <c r="X70" s="23">
        <f t="shared" si="58"/>
        <v>2.670029985662604</v>
      </c>
      <c r="Y70" s="23">
        <f t="shared" si="51"/>
        <v>434563.8638138338</v>
      </c>
      <c r="Z70" s="23">
        <f t="shared" si="40"/>
        <v>2437732.9118876541</v>
      </c>
      <c r="AA70" s="23">
        <f t="shared" si="52"/>
        <v>27.637388791979067</v>
      </c>
      <c r="AB70" s="25"/>
      <c r="AC70" s="24"/>
      <c r="AD70" s="25"/>
      <c r="AE70" s="24"/>
      <c r="AF70" s="23">
        <f t="shared" si="53"/>
        <v>3.4007397326846842</v>
      </c>
    </row>
    <row r="71" spans="2:32" s="26" customFormat="1" ht="15" customHeight="1" x14ac:dyDescent="0.2">
      <c r="B71" s="5" t="str">
        <f t="shared" si="41"/>
        <v>AM</v>
      </c>
      <c r="C71" s="5" t="s">
        <v>47</v>
      </c>
      <c r="D71" s="24" t="s">
        <v>80</v>
      </c>
      <c r="E71" s="4" t="str">
        <f t="shared" si="42"/>
        <v>AMMale55-59</v>
      </c>
      <c r="F71" s="6">
        <f>VLOOKUP(E71,'Appendix 1a. Person-years 2020'!$E$3:$F$1682,2,FALSE)</f>
        <v>74363.555500000002</v>
      </c>
      <c r="G71" s="17">
        <f>VLOOKUP(E71,'Appendix 2a. Deaths 2020'!$E$4:$G$1683,2,FALSE)</f>
        <v>1068</v>
      </c>
      <c r="H71" s="17">
        <f>VLOOKUP(E71,'Appendix 2a. Deaths 2020'!$E$4:$G$1683,3,FALSE)</f>
        <v>295</v>
      </c>
      <c r="I71" s="18">
        <f t="shared" si="43"/>
        <v>1.4361873807930015E-2</v>
      </c>
      <c r="J71" s="24">
        <v>5</v>
      </c>
      <c r="K71" s="5">
        <f>VLOOKUP(E71,'Appendix 3a. nax iIBGE 2020'!$E$5:$O$1935,11,FALSE)</f>
        <v>2.5</v>
      </c>
      <c r="L71" s="19">
        <f t="shared" si="44"/>
        <v>6.9320440492974519E-2</v>
      </c>
      <c r="M71" s="20">
        <f t="shared" si="54"/>
        <v>83264.599504801503</v>
      </c>
      <c r="N71" s="20">
        <f t="shared" si="55"/>
        <v>5771.9387151439478</v>
      </c>
      <c r="O71" s="20">
        <f t="shared" si="45"/>
        <v>401893.15073614765</v>
      </c>
      <c r="P71" s="20">
        <f t="shared" si="39"/>
        <v>1679595.3894169638</v>
      </c>
      <c r="Q71" s="21">
        <f t="shared" si="46"/>
        <v>20.171782479060731</v>
      </c>
      <c r="R71" s="22">
        <f t="shared" si="47"/>
        <v>0.72378277153558057</v>
      </c>
      <c r="S71" s="22">
        <f t="shared" si="48"/>
        <v>0.93067955950702552</v>
      </c>
      <c r="T71" s="22">
        <f t="shared" si="49"/>
        <v>0.94933196580566104</v>
      </c>
      <c r="U71" s="23">
        <f t="shared" si="56"/>
        <v>85432.896768164661</v>
      </c>
      <c r="V71" s="23">
        <f t="shared" si="57"/>
        <v>4328.7169347707977</v>
      </c>
      <c r="W71" s="22">
        <f t="shared" si="50"/>
        <v>5.0668034194338962E-2</v>
      </c>
      <c r="X71" s="23">
        <f t="shared" si="58"/>
        <v>2.6534601176304484</v>
      </c>
      <c r="Y71" s="23">
        <f t="shared" si="51"/>
        <v>417006.97691389517</v>
      </c>
      <c r="Z71" s="23">
        <f t="shared" si="40"/>
        <v>2003169.0480738201</v>
      </c>
      <c r="AA71" s="23">
        <f t="shared" si="52"/>
        <v>23.447279957154304</v>
      </c>
      <c r="AB71" s="25"/>
      <c r="AC71" s="24"/>
      <c r="AD71" s="25"/>
      <c r="AE71" s="24"/>
      <c r="AF71" s="23">
        <f t="shared" si="53"/>
        <v>3.2754974780935733</v>
      </c>
    </row>
    <row r="72" spans="2:32" s="26" customFormat="1" ht="15" customHeight="1" x14ac:dyDescent="0.2">
      <c r="B72" s="5" t="str">
        <f t="shared" si="41"/>
        <v>AM</v>
      </c>
      <c r="C72" s="5" t="s">
        <v>47</v>
      </c>
      <c r="D72" s="24" t="s">
        <v>81</v>
      </c>
      <c r="E72" s="4" t="str">
        <f t="shared" si="42"/>
        <v>AMMale60-64</v>
      </c>
      <c r="F72" s="6">
        <f>VLOOKUP(E72,'Appendix 1a. Person-years 2020'!$E$3:$F$1682,2,FALSE)</f>
        <v>56068.221899999997</v>
      </c>
      <c r="G72" s="17">
        <f>VLOOKUP(E72,'Appendix 2a. Deaths 2020'!$E$4:$G$1683,2,FALSE)</f>
        <v>1236</v>
      </c>
      <c r="H72" s="17">
        <f>VLOOKUP(E72,'Appendix 2a. Deaths 2020'!$E$4:$G$1683,3,FALSE)</f>
        <v>381</v>
      </c>
      <c r="I72" s="18">
        <f t="shared" si="43"/>
        <v>2.2044572809968136E-2</v>
      </c>
      <c r="J72" s="24">
        <v>5</v>
      </c>
      <c r="K72" s="5">
        <f>VLOOKUP(E72,'Appendix 3a. nax iIBGE 2020'!$E$5:$O$1935,11,FALSE)</f>
        <v>2.5</v>
      </c>
      <c r="L72" s="19">
        <f t="shared" si="44"/>
        <v>0.10446561444065308</v>
      </c>
      <c r="M72" s="20">
        <f t="shared" si="54"/>
        <v>77492.660789657559</v>
      </c>
      <c r="N72" s="20">
        <f t="shared" si="55"/>
        <v>8095.3184240326818</v>
      </c>
      <c r="O72" s="20">
        <f t="shared" si="45"/>
        <v>367225.00788820605</v>
      </c>
      <c r="P72" s="20">
        <f t="shared" si="39"/>
        <v>1277702.2386808163</v>
      </c>
      <c r="Q72" s="21">
        <f t="shared" si="46"/>
        <v>16.488041908238912</v>
      </c>
      <c r="R72" s="22">
        <f t="shared" si="47"/>
        <v>0.69174757281553401</v>
      </c>
      <c r="S72" s="22">
        <f t="shared" si="48"/>
        <v>0.89553438555934695</v>
      </c>
      <c r="T72" s="22">
        <f t="shared" si="49"/>
        <v>0.9265162138633759</v>
      </c>
      <c r="U72" s="23">
        <f t="shared" si="56"/>
        <v>81104.179833393864</v>
      </c>
      <c r="V72" s="23">
        <f t="shared" si="57"/>
        <v>5959.8422056634154</v>
      </c>
      <c r="W72" s="22">
        <f t="shared" si="50"/>
        <v>7.3483786136624096E-2</v>
      </c>
      <c r="X72" s="23">
        <f t="shared" si="58"/>
        <v>2.6560503941373419</v>
      </c>
      <c r="Y72" s="23">
        <f t="shared" si="51"/>
        <v>391551.32937800093</v>
      </c>
      <c r="Z72" s="23">
        <f t="shared" si="40"/>
        <v>1586162.0711599248</v>
      </c>
      <c r="AA72" s="23">
        <f t="shared" si="52"/>
        <v>19.557094029164176</v>
      </c>
      <c r="AB72" s="25"/>
      <c r="AC72" s="24"/>
      <c r="AD72" s="25"/>
      <c r="AE72" s="24"/>
      <c r="AF72" s="23">
        <f t="shared" si="53"/>
        <v>3.0690521209252637</v>
      </c>
    </row>
    <row r="73" spans="2:32" s="26" customFormat="1" ht="15" customHeight="1" x14ac:dyDescent="0.2">
      <c r="B73" s="5" t="str">
        <f t="shared" si="41"/>
        <v>AM</v>
      </c>
      <c r="C73" s="5" t="s">
        <v>47</v>
      </c>
      <c r="D73" s="24" t="s">
        <v>82</v>
      </c>
      <c r="E73" s="4" t="str">
        <f t="shared" si="42"/>
        <v>AMMale65-69</v>
      </c>
      <c r="F73" s="6">
        <f>VLOOKUP(E73,'Appendix 1a. Person-years 2020'!$E$3:$F$1682,2,FALSE)</f>
        <v>39814.8433</v>
      </c>
      <c r="G73" s="17">
        <f>VLOOKUP(E73,'Appendix 2a. Deaths 2020'!$E$4:$G$1683,2,FALSE)</f>
        <v>1504</v>
      </c>
      <c r="H73" s="17">
        <f>VLOOKUP(E73,'Appendix 2a. Deaths 2020'!$E$4:$G$1683,3,FALSE)</f>
        <v>516</v>
      </c>
      <c r="I73" s="18">
        <f t="shared" si="43"/>
        <v>3.7774856695216477E-2</v>
      </c>
      <c r="J73" s="24">
        <v>5</v>
      </c>
      <c r="K73" s="5">
        <f>VLOOKUP(E73,'Appendix 3a. nax iIBGE 2020'!$E$5:$O$1935,11,FALSE)</f>
        <v>2.5</v>
      </c>
      <c r="L73" s="19">
        <f t="shared" si="44"/>
        <v>0.1725766389617745</v>
      </c>
      <c r="M73" s="20">
        <f t="shared" si="54"/>
        <v>69397.342365624878</v>
      </c>
      <c r="N73" s="20">
        <f t="shared" si="55"/>
        <v>11976.360098339102</v>
      </c>
      <c r="O73" s="20">
        <f t="shared" si="45"/>
        <v>317045.81158227666</v>
      </c>
      <c r="P73" s="20">
        <f t="shared" si="39"/>
        <v>910477.23079261021</v>
      </c>
      <c r="Q73" s="21">
        <f t="shared" si="46"/>
        <v>13.119770869548514</v>
      </c>
      <c r="R73" s="22">
        <f t="shared" si="47"/>
        <v>0.65691489361702127</v>
      </c>
      <c r="S73" s="22">
        <f t="shared" si="48"/>
        <v>0.82742336103822556</v>
      </c>
      <c r="T73" s="22">
        <f t="shared" si="49"/>
        <v>0.88298668012427006</v>
      </c>
      <c r="U73" s="23">
        <f t="shared" si="56"/>
        <v>75144.337627730449</v>
      </c>
      <c r="V73" s="23">
        <f t="shared" si="57"/>
        <v>8792.888415683472</v>
      </c>
      <c r="W73" s="22">
        <f t="shared" si="50"/>
        <v>0.11701331987572994</v>
      </c>
      <c r="X73" s="23">
        <f t="shared" si="58"/>
        <v>2.6376735145471115</v>
      </c>
      <c r="Y73" s="23">
        <f t="shared" si="51"/>
        <v>354950.01495065133</v>
      </c>
      <c r="Z73" s="23">
        <f t="shared" si="40"/>
        <v>1194610.7417819239</v>
      </c>
      <c r="AA73" s="23">
        <f t="shared" si="52"/>
        <v>15.89754836485614</v>
      </c>
      <c r="AB73" s="25"/>
      <c r="AC73" s="24"/>
      <c r="AD73" s="25"/>
      <c r="AE73" s="24"/>
      <c r="AF73" s="23">
        <f t="shared" si="53"/>
        <v>2.7777774953076264</v>
      </c>
    </row>
    <row r="74" spans="2:32" s="26" customFormat="1" ht="15" customHeight="1" x14ac:dyDescent="0.2">
      <c r="B74" s="5" t="str">
        <f t="shared" si="41"/>
        <v>AM</v>
      </c>
      <c r="C74" s="5" t="s">
        <v>47</v>
      </c>
      <c r="D74" s="42" t="s">
        <v>19</v>
      </c>
      <c r="E74" s="4" t="str">
        <f t="shared" si="42"/>
        <v>AMMale70-74</v>
      </c>
      <c r="F74" s="6">
        <f>VLOOKUP(E74,'Appendix 1a. Person-years 2020'!$E$3:$F$1682,2,FALSE)</f>
        <v>25884.882900000001</v>
      </c>
      <c r="G74" s="17">
        <f>VLOOKUP(E74,'Appendix 2a. Deaths 2020'!$E$4:$G$1683,2,FALSE)</f>
        <v>1484</v>
      </c>
      <c r="H74" s="17">
        <f>VLOOKUP(E74,'Appendix 2a. Deaths 2020'!$E$4:$G$1683,3,FALSE)</f>
        <v>480</v>
      </c>
      <c r="I74" s="18">
        <f t="shared" si="43"/>
        <v>5.7330759645816284E-2</v>
      </c>
      <c r="J74" s="24">
        <v>5</v>
      </c>
      <c r="K74" s="5">
        <f>VLOOKUP(E74,'Appendix 3a. nax iIBGE 2020'!$E$5:$O$1935,11,FALSE)</f>
        <v>2.5</v>
      </c>
      <c r="L74" s="19">
        <f t="shared" si="44"/>
        <v>0.25071901872603797</v>
      </c>
      <c r="M74" s="20">
        <f t="shared" si="54"/>
        <v>57420.982267285777</v>
      </c>
      <c r="N74" s="20">
        <f t="shared" si="55"/>
        <v>14396.532328339117</v>
      </c>
      <c r="O74" s="20">
        <f t="shared" si="45"/>
        <v>251113.5805155811</v>
      </c>
      <c r="P74" s="20">
        <f t="shared" si="39"/>
        <v>593431.41921033349</v>
      </c>
      <c r="Q74" s="21">
        <f t="shared" si="46"/>
        <v>10.33474865421149</v>
      </c>
      <c r="R74" s="22">
        <f t="shared" si="47"/>
        <v>0.67654986522911054</v>
      </c>
      <c r="S74" s="22">
        <f t="shared" si="48"/>
        <v>0.74928098127396203</v>
      </c>
      <c r="T74" s="22">
        <f t="shared" si="49"/>
        <v>0.82260414759225164</v>
      </c>
      <c r="U74" s="23">
        <f t="shared" si="56"/>
        <v>66351.44921204698</v>
      </c>
      <c r="V74" s="23">
        <f t="shared" si="57"/>
        <v>11770.471891460496</v>
      </c>
      <c r="W74" s="22">
        <f t="shared" si="50"/>
        <v>0.17739585240774836</v>
      </c>
      <c r="X74" s="23">
        <f t="shared" si="58"/>
        <v>2.5954193758762241</v>
      </c>
      <c r="Y74" s="23">
        <f t="shared" si="51"/>
        <v>303454.19741323544</v>
      </c>
      <c r="Z74" s="23">
        <f t="shared" si="40"/>
        <v>839660.72683127248</v>
      </c>
      <c r="AA74" s="23">
        <f t="shared" si="52"/>
        <v>12.654745854124027</v>
      </c>
      <c r="AB74" s="25"/>
      <c r="AC74" s="24"/>
      <c r="AD74" s="25"/>
      <c r="AE74" s="24"/>
      <c r="AF74" s="23">
        <f t="shared" si="53"/>
        <v>2.3199971999125371</v>
      </c>
    </row>
    <row r="75" spans="2:32" s="26" customFormat="1" ht="15" customHeight="1" x14ac:dyDescent="0.2">
      <c r="B75" s="5" t="str">
        <f t="shared" si="41"/>
        <v>AM</v>
      </c>
      <c r="C75" s="5" t="s">
        <v>47</v>
      </c>
      <c r="D75" s="42" t="s">
        <v>20</v>
      </c>
      <c r="E75" s="4" t="str">
        <f t="shared" si="42"/>
        <v>AMMale75-79</v>
      </c>
      <c r="F75" s="6">
        <f>VLOOKUP(E75,'Appendix 1a. Person-years 2020'!$E$3:$F$1682,2,FALSE)</f>
        <v>16636.462899999999</v>
      </c>
      <c r="G75" s="17">
        <f>VLOOKUP(E75,'Appendix 2a. Deaths 2020'!$E$4:$G$1683,2,FALSE)</f>
        <v>1415</v>
      </c>
      <c r="H75" s="17">
        <f>VLOOKUP(E75,'Appendix 2a. Deaths 2020'!$E$4:$G$1683,3,FALSE)</f>
        <v>429</v>
      </c>
      <c r="I75" s="18">
        <f t="shared" si="43"/>
        <v>8.5054137319057171E-2</v>
      </c>
      <c r="J75" s="24">
        <v>5</v>
      </c>
      <c r="K75" s="5">
        <f>VLOOKUP(E75,'Appendix 3a. nax iIBGE 2020'!$E$5:$O$1935,11,FALSE)</f>
        <v>2.5</v>
      </c>
      <c r="L75" s="19">
        <f t="shared" si="44"/>
        <v>0.35069956433795174</v>
      </c>
      <c r="M75" s="20">
        <f t="shared" si="54"/>
        <v>43024.449938946658</v>
      </c>
      <c r="N75" s="20">
        <f t="shared" si="55"/>
        <v>15088.655849468607</v>
      </c>
      <c r="O75" s="20">
        <f t="shared" si="45"/>
        <v>177400.61007106176</v>
      </c>
      <c r="P75" s="20">
        <f t="shared" si="39"/>
        <v>342317.83869475243</v>
      </c>
      <c r="Q75" s="21">
        <f t="shared" si="46"/>
        <v>7.9563559599370715</v>
      </c>
      <c r="R75" s="22">
        <f t="shared" si="47"/>
        <v>0.69681978798586575</v>
      </c>
      <c r="S75" s="22">
        <f t="shared" si="48"/>
        <v>0.6493004356620482</v>
      </c>
      <c r="T75" s="22">
        <f t="shared" si="49"/>
        <v>0.74013075060379507</v>
      </c>
      <c r="U75" s="23">
        <f t="shared" si="56"/>
        <v>54580.977320586484</v>
      </c>
      <c r="V75" s="23">
        <f t="shared" si="57"/>
        <v>14183.917607612095</v>
      </c>
      <c r="W75" s="22">
        <f t="shared" si="50"/>
        <v>0.25986924939620493</v>
      </c>
      <c r="X75" s="23">
        <f t="shared" si="58"/>
        <v>2.5640040463025833</v>
      </c>
      <c r="Y75" s="23">
        <f t="shared" si="51"/>
        <v>238352.9207032118</v>
      </c>
      <c r="Z75" s="23">
        <f t="shared" si="40"/>
        <v>536206.52941803704</v>
      </c>
      <c r="AA75" s="23">
        <f t="shared" si="52"/>
        <v>9.8240551148173427</v>
      </c>
      <c r="AB75" s="25"/>
      <c r="AC75" s="24"/>
      <c r="AD75" s="25"/>
      <c r="AE75" s="24"/>
      <c r="AF75" s="23">
        <f t="shared" si="53"/>
        <v>1.8676991548802713</v>
      </c>
    </row>
    <row r="76" spans="2:32" s="26" customFormat="1" ht="15" customHeight="1" x14ac:dyDescent="0.2">
      <c r="B76" s="5" t="str">
        <f t="shared" si="41"/>
        <v>AM</v>
      </c>
      <c r="C76" s="5" t="s">
        <v>47</v>
      </c>
      <c r="D76" s="42" t="s">
        <v>21</v>
      </c>
      <c r="E76" s="4" t="str">
        <f t="shared" si="42"/>
        <v>AMMale80-84</v>
      </c>
      <c r="F76" s="6">
        <f>VLOOKUP(E76,'Appendix 1a. Person-years 2020'!$E$3:$F$1682,2,FALSE)</f>
        <v>9232.5660000000007</v>
      </c>
      <c r="G76" s="17">
        <f>VLOOKUP(E76,'Appendix 2a. Deaths 2020'!$E$4:$G$1683,2,FALSE)</f>
        <v>1263</v>
      </c>
      <c r="H76" s="17">
        <f>VLOOKUP(E76,'Appendix 2a. Deaths 2020'!$E$4:$G$1683,3,FALSE)</f>
        <v>360</v>
      </c>
      <c r="I76" s="18">
        <f t="shared" si="43"/>
        <v>0.13679837219685187</v>
      </c>
      <c r="J76" s="24">
        <v>5</v>
      </c>
      <c r="K76" s="5">
        <f>VLOOKUP(E76,'Appendix 3a. nax iIBGE 2020'!$E$5:$O$1935,11,FALSE)</f>
        <v>2.5</v>
      </c>
      <c r="L76" s="19">
        <f t="shared" si="44"/>
        <v>0.50968251500839457</v>
      </c>
      <c r="M76" s="20">
        <f t="shared" si="54"/>
        <v>27935.794089478051</v>
      </c>
      <c r="N76" s="20">
        <f t="shared" si="55"/>
        <v>14238.385790281816</v>
      </c>
      <c r="O76" s="20">
        <f t="shared" si="45"/>
        <v>104083.00597168572</v>
      </c>
      <c r="P76" s="20">
        <f t="shared" si="39"/>
        <v>164917.22862369069</v>
      </c>
      <c r="Q76" s="21">
        <f t="shared" si="46"/>
        <v>5.9034380084368667</v>
      </c>
      <c r="R76" s="22">
        <f t="shared" si="47"/>
        <v>0.71496437054631834</v>
      </c>
      <c r="S76" s="22">
        <f t="shared" si="48"/>
        <v>0.49031748499160543</v>
      </c>
      <c r="T76" s="22">
        <f t="shared" si="49"/>
        <v>0.60076186289947231</v>
      </c>
      <c r="U76" s="23">
        <f t="shared" si="56"/>
        <v>40397.059712974391</v>
      </c>
      <c r="V76" s="23">
        <f t="shared" si="57"/>
        <v>16128.046864146674</v>
      </c>
      <c r="W76" s="22">
        <f t="shared" si="50"/>
        <v>0.39923813710052769</v>
      </c>
      <c r="X76" s="23">
        <f t="shared" si="58"/>
        <v>2.4849203937590927</v>
      </c>
      <c r="Y76" s="23">
        <f t="shared" si="51"/>
        <v>161421.97680835906</v>
      </c>
      <c r="Z76" s="23">
        <f t="shared" si="40"/>
        <v>297853.60871482524</v>
      </c>
      <c r="AA76" s="23">
        <f t="shared" si="52"/>
        <v>7.3731506904489663</v>
      </c>
      <c r="AB76" s="25"/>
      <c r="AC76" s="24"/>
      <c r="AD76" s="25"/>
      <c r="AE76" s="24"/>
      <c r="AF76" s="23">
        <f t="shared" si="53"/>
        <v>1.4697126820120996</v>
      </c>
    </row>
    <row r="77" spans="2:32" s="26" customFormat="1" ht="15" customHeight="1" x14ac:dyDescent="0.2">
      <c r="B77" s="5" t="str">
        <f t="shared" si="41"/>
        <v>AM</v>
      </c>
      <c r="C77" s="5" t="s">
        <v>47</v>
      </c>
      <c r="D77" s="42" t="s">
        <v>22</v>
      </c>
      <c r="E77" s="4" t="str">
        <f t="shared" si="42"/>
        <v>AMMale85-89</v>
      </c>
      <c r="F77" s="6">
        <f>VLOOKUP(E77,'Appendix 1a. Person-years 2020'!$E$3:$F$1682,2,FALSE)</f>
        <v>4475.1706000000004</v>
      </c>
      <c r="G77" s="17">
        <f>VLOOKUP(E77,'Appendix 2a. Deaths 2020'!$E$4:$G$1683,2,FALSE)</f>
        <v>862</v>
      </c>
      <c r="H77" s="17">
        <f>VLOOKUP(E77,'Appendix 2a. Deaths 2020'!$E$4:$G$1683,3,FALSE)</f>
        <v>231</v>
      </c>
      <c r="I77" s="18">
        <f t="shared" si="43"/>
        <v>0.19261835515276221</v>
      </c>
      <c r="J77" s="24">
        <v>5</v>
      </c>
      <c r="K77" s="5">
        <f>VLOOKUP(E77,'Appendix 3a. nax iIBGE 2020'!$E$5:$O$1935,11,FALSE)</f>
        <v>2.5</v>
      </c>
      <c r="L77" s="19">
        <f t="shared" si="44"/>
        <v>0.65005868778097509</v>
      </c>
      <c r="M77" s="20">
        <f t="shared" si="54"/>
        <v>13697.408299196235</v>
      </c>
      <c r="N77" s="20">
        <f t="shared" si="55"/>
        <v>8904.1192649757431</v>
      </c>
      <c r="O77" s="20">
        <f t="shared" si="45"/>
        <v>46226.743333541817</v>
      </c>
      <c r="P77" s="20">
        <f t="shared" si="39"/>
        <v>60834.222652004973</v>
      </c>
      <c r="Q77" s="21">
        <f t="shared" si="46"/>
        <v>4.4412943911130061</v>
      </c>
      <c r="R77" s="22">
        <f t="shared" si="47"/>
        <v>0.73201856148491884</v>
      </c>
      <c r="S77" s="22">
        <f t="shared" si="48"/>
        <v>0.34994131221902491</v>
      </c>
      <c r="T77" s="22">
        <f t="shared" si="49"/>
        <v>0.46365615992745624</v>
      </c>
      <c r="U77" s="23">
        <f t="shared" si="56"/>
        <v>24269.012848827719</v>
      </c>
      <c r="V77" s="23">
        <f t="shared" si="57"/>
        <v>13016.535546110164</v>
      </c>
      <c r="W77" s="22">
        <f t="shared" si="50"/>
        <v>0.53634384007254376</v>
      </c>
      <c r="X77" s="23">
        <f>J77+R77*(L77/W77)*(K77-J77)</f>
        <v>2.7819497962079649</v>
      </c>
      <c r="Y77" s="23">
        <f t="shared" si="51"/>
        <v>92473.734923422671</v>
      </c>
      <c r="Z77" s="23">
        <f t="shared" si="40"/>
        <v>136431.63190646618</v>
      </c>
      <c r="AA77" s="23">
        <f t="shared" si="52"/>
        <v>5.621639114713985</v>
      </c>
      <c r="AB77" s="25"/>
      <c r="AC77" s="24"/>
      <c r="AD77" s="25"/>
      <c r="AE77" s="24"/>
      <c r="AF77" s="23">
        <f t="shared" si="53"/>
        <v>1.180344723600979</v>
      </c>
    </row>
    <row r="78" spans="2:32" s="26" customFormat="1" ht="15" customHeight="1" x14ac:dyDescent="0.2">
      <c r="B78" s="5" t="str">
        <f t="shared" si="41"/>
        <v>AM</v>
      </c>
      <c r="C78" s="5" t="s">
        <v>47</v>
      </c>
      <c r="D78" s="43" t="s">
        <v>5</v>
      </c>
      <c r="E78" s="4" t="str">
        <f t="shared" si="42"/>
        <v>AMMale90+</v>
      </c>
      <c r="F78" s="6">
        <f>VLOOKUP(E78,'Appendix 1a. Person-years 2020'!$E$3:$F$1682,2,FALSE)</f>
        <v>2328.279</v>
      </c>
      <c r="G78" s="17">
        <f>VLOOKUP(E78,'Appendix 2a. Deaths 2020'!$E$4:$G$1683,2,FALSE)</f>
        <v>764</v>
      </c>
      <c r="H78" s="17">
        <f>VLOOKUP(E78,'Appendix 2a. Deaths 2020'!$E$4:$G$1683,3,FALSE)</f>
        <v>168</v>
      </c>
      <c r="I78" s="18">
        <f t="shared" si="43"/>
        <v>0.3281393681770956</v>
      </c>
      <c r="J78" s="27"/>
      <c r="K78" s="28"/>
      <c r="L78" s="16">
        <v>1</v>
      </c>
      <c r="M78" s="20">
        <f t="shared" si="54"/>
        <v>4793.2890342204919</v>
      </c>
      <c r="N78" s="20">
        <f t="shared" si="55"/>
        <v>4793.2890342204919</v>
      </c>
      <c r="O78" s="38">
        <f>N78*Q78</f>
        <v>14607.47931846316</v>
      </c>
      <c r="P78" s="20">
        <f>O78</f>
        <v>14607.47931846316</v>
      </c>
      <c r="Q78" s="21">
        <f>1/I78</f>
        <v>3.0474856020942411</v>
      </c>
      <c r="R78" s="22">
        <f t="shared" si="47"/>
        <v>0.78010471204188481</v>
      </c>
      <c r="S78" s="22">
        <f t="shared" si="48"/>
        <v>0</v>
      </c>
      <c r="T78" s="22">
        <f t="shared" si="49"/>
        <v>0</v>
      </c>
      <c r="U78" s="23">
        <f t="shared" si="56"/>
        <v>11252.477302717554</v>
      </c>
      <c r="V78" s="23">
        <f>U78*(1-T78)</f>
        <v>11252.477302717554</v>
      </c>
      <c r="W78" s="22">
        <f t="shared" si="50"/>
        <v>1</v>
      </c>
      <c r="X78" s="23">
        <f>Q78/R78</f>
        <v>3.9065083892617456</v>
      </c>
      <c r="Y78" s="23">
        <f t="shared" si="51"/>
        <v>43957.896983043502</v>
      </c>
      <c r="Z78" s="23">
        <f>Y78</f>
        <v>43957.896983043502</v>
      </c>
      <c r="AA78" s="23">
        <f t="shared" si="52"/>
        <v>3.9065083892617452</v>
      </c>
      <c r="AB78" s="25"/>
      <c r="AC78" s="24"/>
      <c r="AD78" s="25"/>
      <c r="AE78" s="24"/>
      <c r="AF78" s="23">
        <f t="shared" si="53"/>
        <v>0.85902278716750402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2110238.3659999999</v>
      </c>
      <c r="G79" s="30">
        <f>SUM(G59:G78)</f>
        <v>15011</v>
      </c>
      <c r="H79" s="30">
        <f>SUM(H59:H78)</f>
        <v>3483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12289-ADC3-4147-A0E4-C0A1096C8BE8}">
  <sheetPr>
    <tabColor theme="9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RR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43</v>
      </c>
      <c r="C5" s="5" t="s">
        <v>3</v>
      </c>
      <c r="D5" s="40">
        <v>0</v>
      </c>
      <c r="E5" s="4" t="str">
        <f>_xlfn.CONCAT(B5,C5,D5)</f>
        <v>RRTotal0</v>
      </c>
      <c r="F5" s="6">
        <f>VLOOKUP(E5,'Appendix 1a. Person-years 2020'!$E$3:$F$1682,2,FALSE)</f>
        <v>12304.749</v>
      </c>
      <c r="G5" s="17">
        <f>VLOOKUP(E5,'Appendix 2a. Deaths 2020'!$E$4:$G$1683,2,FALSE)</f>
        <v>243</v>
      </c>
      <c r="H5" s="17">
        <f>VLOOKUP(E5,'Appendix 2a. Deaths 2020'!$E$4:$G$1683,3,FALSE)</f>
        <v>10</v>
      </c>
      <c r="I5" s="18">
        <f>G5/F5</f>
        <v>1.9748472723823948E-2</v>
      </c>
      <c r="J5" s="16">
        <v>1</v>
      </c>
      <c r="K5" s="5">
        <f>VLOOKUP(E5,'Appendix 3a. nax iIBGE 2020'!$E$5:$O$1935,11,FALSE)</f>
        <v>0.1</v>
      </c>
      <c r="L5" s="19">
        <f>(J5*I5)/(1+(J5-K5)*I5)</f>
        <v>1.9403600397941492E-2</v>
      </c>
      <c r="M5" s="16">
        <v>100000</v>
      </c>
      <c r="N5" s="20">
        <f>M5*L5</f>
        <v>1940.3600397941493</v>
      </c>
      <c r="O5" s="20">
        <f>M6*J5+N5*K5</f>
        <v>98253.67596418527</v>
      </c>
      <c r="P5" s="20">
        <f t="shared" ref="P5:P23" si="0">P6+O5</f>
        <v>7097976.299462623</v>
      </c>
      <c r="Q5" s="21">
        <f>P5/M5</f>
        <v>70.979762994626228</v>
      </c>
      <c r="R5" s="22">
        <f>(G5-H5)/G5</f>
        <v>0.95884773662551437</v>
      </c>
      <c r="S5" s="22">
        <f>1-L5</f>
        <v>0.98059639960205847</v>
      </c>
      <c r="T5" s="22">
        <f>S5^R5</f>
        <v>0.98138742304893412</v>
      </c>
      <c r="U5" s="16">
        <v>100000</v>
      </c>
      <c r="V5" s="23">
        <f>U5*(1-T5)</f>
        <v>1861.2576951065885</v>
      </c>
      <c r="W5" s="22">
        <f>V5/U5</f>
        <v>1.8612576951065885E-2</v>
      </c>
      <c r="X5" s="23">
        <f>J5+R5*(L5/W5)*(K5-J5)</f>
        <v>0.10036162453055664</v>
      </c>
      <c r="Y5" s="23">
        <f>U6*J5+V5*X5</f>
        <v>98325.541150844307</v>
      </c>
      <c r="Z5" s="23">
        <f t="shared" ref="Z5:Z23" si="1">Z6+Y5</f>
        <v>7456255.3278982639</v>
      </c>
      <c r="AA5" s="23">
        <f>Z5/U5</f>
        <v>74.562553278982634</v>
      </c>
      <c r="AB5" s="16"/>
      <c r="AC5" s="16"/>
      <c r="AD5" s="16"/>
      <c r="AE5" s="16"/>
      <c r="AF5" s="23">
        <f>AA5-Q5</f>
        <v>3.5827902843564061</v>
      </c>
    </row>
    <row r="6" spans="1:32" s="26" customFormat="1" ht="15" customHeight="1" x14ac:dyDescent="0.2">
      <c r="B6" s="5" t="s">
        <v>43</v>
      </c>
      <c r="C6" s="5" t="s">
        <v>3</v>
      </c>
      <c r="D6" s="41" t="s">
        <v>18</v>
      </c>
      <c r="E6" s="4" t="str">
        <f t="shared" ref="E6:E24" si="2">_xlfn.CONCAT(B6,C6,D6)</f>
        <v>RRTotal1-4</v>
      </c>
      <c r="F6" s="6">
        <f>VLOOKUP(E6,'Appendix 1a. Person-years 2020'!$E$3:$F$1682,2,FALSE)</f>
        <v>47045.745499999997</v>
      </c>
      <c r="G6" s="17">
        <f>VLOOKUP(E6,'Appendix 2a. Deaths 2020'!$E$4:$G$1683,2,FALSE)</f>
        <v>36</v>
      </c>
      <c r="H6" s="17">
        <f>VLOOKUP(E6,'Appendix 2a. Deaths 2020'!$E$4:$G$1683,3,FALSE)</f>
        <v>3</v>
      </c>
      <c r="I6" s="18">
        <f t="shared" ref="I6:I24" si="3">G6/F6</f>
        <v>7.6521265881523764E-4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3.0550063115051401E-3</v>
      </c>
      <c r="M6" s="20">
        <f>M5-N5</f>
        <v>98059.639960205852</v>
      </c>
      <c r="N6" s="20">
        <f>M6*L6</f>
        <v>299.5728189823505</v>
      </c>
      <c r="O6" s="20">
        <f t="shared" ref="O6:O23" si="5">M7*J6+N6*K6</f>
        <v>391489.62779336749</v>
      </c>
      <c r="P6" s="20">
        <f t="shared" si="0"/>
        <v>6999722.6234984379</v>
      </c>
      <c r="Q6" s="21">
        <f t="shared" ref="Q6:Q23" si="6">P6/M6</f>
        <v>71.382299856893582</v>
      </c>
      <c r="R6" s="22">
        <f t="shared" ref="R6:R24" si="7">(G6-H6)/G6</f>
        <v>0.91666666666666663</v>
      </c>
      <c r="S6" s="22">
        <f t="shared" ref="S6:S24" si="8">1-L6</f>
        <v>0.99694499368849487</v>
      </c>
      <c r="T6" s="22">
        <f t="shared" ref="T6:T24" si="9">S6^R6</f>
        <v>0.99719922068272449</v>
      </c>
      <c r="U6" s="23">
        <f>U5-V5</f>
        <v>98138.742304893414</v>
      </c>
      <c r="V6" s="23">
        <f>U6*(1-T6)</f>
        <v>274.86495967097704</v>
      </c>
      <c r="W6" s="22">
        <f t="shared" ref="W6:W24" si="10">V6/U6</f>
        <v>2.8007793172755147E-3</v>
      </c>
      <c r="X6" s="23">
        <f>J6+R6*(L6/W6)*(K6-J6)</f>
        <v>1.5003185408613491</v>
      </c>
      <c r="Y6" s="23">
        <f t="shared" ref="Y6:Y24" si="11">U7*J6+V6*X6</f>
        <v>391867.89437611721</v>
      </c>
      <c r="Z6" s="23">
        <f t="shared" si="1"/>
        <v>7357929.7867474193</v>
      </c>
      <c r="AA6" s="23">
        <f t="shared" ref="AA6:AA24" si="12">Z6/U6</f>
        <v>74.974771572760787</v>
      </c>
      <c r="AB6" s="25"/>
      <c r="AC6" s="24"/>
      <c r="AD6" s="25"/>
      <c r="AE6" s="24"/>
      <c r="AF6" s="23">
        <f t="shared" ref="AF6:AF24" si="13">AA6-Q6</f>
        <v>3.5924717158672053</v>
      </c>
    </row>
    <row r="7" spans="1:32" s="26" customFormat="1" ht="15" customHeight="1" x14ac:dyDescent="0.2">
      <c r="B7" s="5" t="s">
        <v>43</v>
      </c>
      <c r="C7" s="5" t="s">
        <v>3</v>
      </c>
      <c r="D7" s="24" t="s">
        <v>70</v>
      </c>
      <c r="E7" s="4" t="str">
        <f t="shared" si="2"/>
        <v>RRTotal5-9</v>
      </c>
      <c r="F7" s="6">
        <f>VLOOKUP(E7,'Appendix 1a. Person-years 2020'!$E$3:$F$1682,2,FALSE)</f>
        <v>55461.3554</v>
      </c>
      <c r="G7" s="17">
        <f>VLOOKUP(E7,'Appendix 2a. Deaths 2020'!$E$4:$G$1683,2,FALSE)</f>
        <v>26</v>
      </c>
      <c r="H7" s="17">
        <f>VLOOKUP(E7,'Appendix 2a. Deaths 2020'!$E$4:$G$1683,3,FALSE)</f>
        <v>3</v>
      </c>
      <c r="I7" s="18">
        <f t="shared" si="3"/>
        <v>4.6879488992798761E-4</v>
      </c>
      <c r="J7" s="24">
        <v>5</v>
      </c>
      <c r="K7" s="5">
        <f>VLOOKUP(E7,'Appendix 3a. nax iIBGE 2020'!$E$5:$O$1935,11,FALSE)</f>
        <v>2.5</v>
      </c>
      <c r="L7" s="19">
        <f t="shared" si="4"/>
        <v>2.341230557336382E-3</v>
      </c>
      <c r="M7" s="20">
        <f t="shared" ref="M7:M24" si="14">M6-N6</f>
        <v>97760.067141223495</v>
      </c>
      <c r="N7" s="20">
        <f t="shared" ref="N7:N24" si="15">M7*L7</f>
        <v>228.87885647828881</v>
      </c>
      <c r="O7" s="20">
        <f t="shared" si="5"/>
        <v>488228.13856492174</v>
      </c>
      <c r="P7" s="20">
        <f t="shared" si="0"/>
        <v>6608232.99570507</v>
      </c>
      <c r="Q7" s="21">
        <f t="shared" si="6"/>
        <v>67.596444938595056</v>
      </c>
      <c r="R7" s="22">
        <f t="shared" si="7"/>
        <v>0.88461538461538458</v>
      </c>
      <c r="S7" s="22">
        <f t="shared" si="8"/>
        <v>0.99765876944266363</v>
      </c>
      <c r="T7" s="22">
        <f t="shared" si="9"/>
        <v>0.99792863144225019</v>
      </c>
      <c r="U7" s="23">
        <f t="shared" ref="U7:U24" si="16">U6-V6</f>
        <v>97863.877345222441</v>
      </c>
      <c r="V7" s="23">
        <f t="shared" ref="V7:V23" si="17">U7*(1-T7)</f>
        <v>202.71215847237758</v>
      </c>
      <c r="W7" s="22">
        <f t="shared" si="10"/>
        <v>2.0713685577498087E-3</v>
      </c>
      <c r="X7" s="23">
        <f>J7+R7*(L7/W7)*(K7-J7)</f>
        <v>2.5003379260988421</v>
      </c>
      <c r="Y7" s="23">
        <f t="shared" si="11"/>
        <v>488812.67483166017</v>
      </c>
      <c r="Z7" s="23">
        <f t="shared" si="1"/>
        <v>6966061.8923713025</v>
      </c>
      <c r="AA7" s="23">
        <f t="shared" si="12"/>
        <v>71.181135280364757</v>
      </c>
      <c r="AB7" s="25"/>
      <c r="AC7" s="24"/>
      <c r="AD7" s="25"/>
      <c r="AE7" s="24"/>
      <c r="AF7" s="23">
        <f t="shared" si="13"/>
        <v>3.5846903417697007</v>
      </c>
    </row>
    <row r="8" spans="1:32" s="26" customFormat="1" ht="15" customHeight="1" x14ac:dyDescent="0.2">
      <c r="B8" s="5" t="s">
        <v>43</v>
      </c>
      <c r="C8" s="5" t="s">
        <v>3</v>
      </c>
      <c r="D8" s="24" t="s">
        <v>71</v>
      </c>
      <c r="E8" s="4" t="str">
        <f t="shared" si="2"/>
        <v>RRTotal10-14</v>
      </c>
      <c r="F8" s="6">
        <f>VLOOKUP(E8,'Appendix 1a. Person-years 2020'!$E$3:$F$1682,2,FALSE)</f>
        <v>53495.9496</v>
      </c>
      <c r="G8" s="17">
        <f>VLOOKUP(E8,'Appendix 2a. Deaths 2020'!$E$4:$G$1683,2,FALSE)</f>
        <v>35</v>
      </c>
      <c r="H8" s="17">
        <f>VLOOKUP(E8,'Appendix 2a. Deaths 2020'!$E$4:$G$1683,3,FALSE)</f>
        <v>2</v>
      </c>
      <c r="I8" s="18">
        <f t="shared" si="3"/>
        <v>6.5425514009382127E-4</v>
      </c>
      <c r="J8" s="24">
        <v>5</v>
      </c>
      <c r="K8" s="5">
        <f>VLOOKUP(E8,'Appendix 3a. nax iIBGE 2020'!$E$5:$O$1935,11,FALSE)</f>
        <v>2.5</v>
      </c>
      <c r="L8" s="19">
        <f t="shared" si="4"/>
        <v>3.2659338155041073E-3</v>
      </c>
      <c r="M8" s="20">
        <f t="shared" si="14"/>
        <v>97531.188284745207</v>
      </c>
      <c r="N8" s="20">
        <f t="shared" si="15"/>
        <v>318.53040588544741</v>
      </c>
      <c r="O8" s="20">
        <f t="shared" si="5"/>
        <v>486859.61540901242</v>
      </c>
      <c r="P8" s="20">
        <f t="shared" si="0"/>
        <v>6120004.8571401481</v>
      </c>
      <c r="Q8" s="21">
        <f t="shared" si="6"/>
        <v>62.749208379094199</v>
      </c>
      <c r="R8" s="22">
        <f t="shared" si="7"/>
        <v>0.94285714285714284</v>
      </c>
      <c r="S8" s="22">
        <f t="shared" si="8"/>
        <v>0.99673406618449589</v>
      </c>
      <c r="T8" s="22">
        <f t="shared" si="9"/>
        <v>0.99692040330501397</v>
      </c>
      <c r="U8" s="23">
        <f t="shared" si="16"/>
        <v>97661.165186750062</v>
      </c>
      <c r="V8" s="23">
        <f t="shared" si="17"/>
        <v>300.75700153760033</v>
      </c>
      <c r="W8" s="22">
        <f t="shared" si="10"/>
        <v>3.0795966949860309E-3</v>
      </c>
      <c r="X8" s="23">
        <f>((-5/24)*V7+2.5*V8+(5/24)*V9)/V8</f>
        <v>2.8749695602014027</v>
      </c>
      <c r="Y8" s="23">
        <f t="shared" si="11"/>
        <v>487666.70815050037</v>
      </c>
      <c r="Z8" s="23">
        <f t="shared" si="1"/>
        <v>6477249.217539642</v>
      </c>
      <c r="AA8" s="23">
        <f t="shared" si="12"/>
        <v>66.32369381579349</v>
      </c>
      <c r="AB8" s="25"/>
      <c r="AC8" s="24"/>
      <c r="AD8" s="25"/>
      <c r="AE8" s="24"/>
      <c r="AF8" s="23">
        <f t="shared" si="13"/>
        <v>3.5744854366992911</v>
      </c>
    </row>
    <row r="9" spans="1:32" s="26" customFormat="1" ht="15" customHeight="1" x14ac:dyDescent="0.2">
      <c r="B9" s="5" t="s">
        <v>43</v>
      </c>
      <c r="C9" s="5" t="s">
        <v>3</v>
      </c>
      <c r="D9" s="24" t="s">
        <v>72</v>
      </c>
      <c r="E9" s="4" t="str">
        <f t="shared" si="2"/>
        <v>RRTotal15-19</v>
      </c>
      <c r="F9" s="6">
        <f>VLOOKUP(E9,'Appendix 1a. Person-years 2020'!$E$3:$F$1682,2,FALSE)</f>
        <v>53445.737500000003</v>
      </c>
      <c r="G9" s="17">
        <f>VLOOKUP(E9,'Appendix 2a. Deaths 2020'!$E$4:$G$1683,2,FALSE)</f>
        <v>89</v>
      </c>
      <c r="H9" s="17">
        <f>VLOOKUP(E9,'Appendix 2a. Deaths 2020'!$E$4:$G$1683,3,FALSE)</f>
        <v>7</v>
      </c>
      <c r="I9" s="18">
        <f t="shared" si="3"/>
        <v>1.6652403758110738E-3</v>
      </c>
      <c r="J9" s="24">
        <v>5</v>
      </c>
      <c r="K9" s="5">
        <f>VLOOKUP(E9,'Appendix 3a. nax iIBGE 2020'!$E$5:$O$1935,11,FALSE)</f>
        <v>2.5</v>
      </c>
      <c r="L9" s="19">
        <f t="shared" si="4"/>
        <v>8.291682766738891E-3</v>
      </c>
      <c r="M9" s="20">
        <f t="shared" si="14"/>
        <v>97212.657878859754</v>
      </c>
      <c r="N9" s="20">
        <f t="shared" si="15"/>
        <v>806.0565200430251</v>
      </c>
      <c r="O9" s="20">
        <f t="shared" si="5"/>
        <v>484048.14809419122</v>
      </c>
      <c r="P9" s="20">
        <f t="shared" si="0"/>
        <v>5633145.2417311361</v>
      </c>
      <c r="Q9" s="21">
        <f t="shared" si="6"/>
        <v>57.94662304934409</v>
      </c>
      <c r="R9" s="22">
        <f t="shared" si="7"/>
        <v>0.9213483146067416</v>
      </c>
      <c r="S9" s="22">
        <f t="shared" si="8"/>
        <v>0.99170831723326114</v>
      </c>
      <c r="T9" s="22">
        <f t="shared" si="9"/>
        <v>0.99235797352134758</v>
      </c>
      <c r="U9" s="23">
        <f t="shared" si="16"/>
        <v>97360.408185212465</v>
      </c>
      <c r="V9" s="23">
        <f t="shared" si="17"/>
        <v>744.03081732380144</v>
      </c>
      <c r="W9" s="22">
        <f t="shared" si="10"/>
        <v>7.6420264786524195E-3</v>
      </c>
      <c r="X9" s="23">
        <f t="shared" ref="X9:X22" si="18">((-5/24)*V8+2.5*V9+(5/24)*V10)/V9</f>
        <v>2.6481645951309982</v>
      </c>
      <c r="Y9" s="23">
        <f t="shared" si="11"/>
        <v>485052.20290756662</v>
      </c>
      <c r="Z9" s="23">
        <f t="shared" si="1"/>
        <v>5989582.5093891416</v>
      </c>
      <c r="AA9" s="23">
        <f t="shared" si="12"/>
        <v>61.519693898519073</v>
      </c>
      <c r="AB9" s="25"/>
      <c r="AC9" s="24"/>
      <c r="AD9" s="25"/>
      <c r="AE9" s="24"/>
      <c r="AF9" s="23">
        <f t="shared" si="13"/>
        <v>3.5730708491749823</v>
      </c>
    </row>
    <row r="10" spans="1:32" s="26" customFormat="1" ht="15" customHeight="1" x14ac:dyDescent="0.2">
      <c r="B10" s="5" t="s">
        <v>43</v>
      </c>
      <c r="C10" s="5" t="s">
        <v>3</v>
      </c>
      <c r="D10" s="24" t="s">
        <v>73</v>
      </c>
      <c r="E10" s="4" t="str">
        <f t="shared" si="2"/>
        <v>RRTotal20-24</v>
      </c>
      <c r="F10" s="6">
        <f>VLOOKUP(E10,'Appendix 1a. Person-years 2020'!$E$3:$F$1682,2,FALSE)</f>
        <v>60857.328999999998</v>
      </c>
      <c r="G10" s="17">
        <f>VLOOKUP(E10,'Appendix 2a. Deaths 2020'!$E$4:$G$1683,2,FALSE)</f>
        <v>107</v>
      </c>
      <c r="H10" s="17">
        <f>VLOOKUP(E10,'Appendix 2a. Deaths 2020'!$E$4:$G$1683,3,FALSE)</f>
        <v>2</v>
      </c>
      <c r="I10" s="18">
        <f t="shared" si="3"/>
        <v>1.7582105846281884E-3</v>
      </c>
      <c r="J10" s="24">
        <v>5</v>
      </c>
      <c r="K10" s="5">
        <f>VLOOKUP(E10,'Appendix 3a. nax iIBGE 2020'!$E$5:$O$1935,11,FALSE)</f>
        <v>2.5</v>
      </c>
      <c r="L10" s="19">
        <f t="shared" si="4"/>
        <v>8.7525807229661134E-3</v>
      </c>
      <c r="M10" s="20">
        <f t="shared" si="14"/>
        <v>96406.601358816726</v>
      </c>
      <c r="N10" s="20">
        <f t="shared" si="15"/>
        <v>843.80656061985803</v>
      </c>
      <c r="O10" s="20">
        <f t="shared" si="5"/>
        <v>479923.49039253395</v>
      </c>
      <c r="P10" s="20">
        <f t="shared" si="0"/>
        <v>5149097.0936369449</v>
      </c>
      <c r="Q10" s="21">
        <f t="shared" si="6"/>
        <v>53.410212797280003</v>
      </c>
      <c r="R10" s="22">
        <f t="shared" si="7"/>
        <v>0.98130841121495327</v>
      </c>
      <c r="S10" s="22">
        <f t="shared" si="8"/>
        <v>0.99124741927703386</v>
      </c>
      <c r="T10" s="22">
        <f t="shared" si="9"/>
        <v>0.99141031424223625</v>
      </c>
      <c r="U10" s="23">
        <f t="shared" si="16"/>
        <v>96616.377367888665</v>
      </c>
      <c r="V10" s="23">
        <f t="shared" si="17"/>
        <v>829.90432064368156</v>
      </c>
      <c r="W10" s="22">
        <f t="shared" si="10"/>
        <v>8.5896857577637542E-3</v>
      </c>
      <c r="X10" s="23">
        <f t="shared" si="18"/>
        <v>2.5168044943074759</v>
      </c>
      <c r="Y10" s="23">
        <f t="shared" si="11"/>
        <v>481021.07216026617</v>
      </c>
      <c r="Z10" s="23">
        <f t="shared" si="1"/>
        <v>5504530.3064815747</v>
      </c>
      <c r="AA10" s="23">
        <f t="shared" si="12"/>
        <v>56.973056291707493</v>
      </c>
      <c r="AB10" s="25"/>
      <c r="AC10" s="24"/>
      <c r="AD10" s="25"/>
      <c r="AE10" s="24"/>
      <c r="AF10" s="23">
        <f t="shared" si="13"/>
        <v>3.56284349442749</v>
      </c>
    </row>
    <row r="11" spans="1:32" s="26" customFormat="1" ht="15" customHeight="1" x14ac:dyDescent="0.2">
      <c r="B11" s="5" t="s">
        <v>43</v>
      </c>
      <c r="C11" s="5" t="s">
        <v>3</v>
      </c>
      <c r="D11" s="24" t="s">
        <v>74</v>
      </c>
      <c r="E11" s="4" t="str">
        <f t="shared" si="2"/>
        <v>RRTotal25-29</v>
      </c>
      <c r="F11" s="6">
        <f>VLOOKUP(E11,'Appendix 1a. Person-years 2020'!$E$3:$F$1682,2,FALSE)</f>
        <v>62923.065799999997</v>
      </c>
      <c r="G11" s="17">
        <f>VLOOKUP(E11,'Appendix 2a. Deaths 2020'!$E$4:$G$1683,2,FALSE)</f>
        <v>112</v>
      </c>
      <c r="H11" s="17">
        <f>VLOOKUP(E11,'Appendix 2a. Deaths 2020'!$E$4:$G$1683,3,FALSE)</f>
        <v>5</v>
      </c>
      <c r="I11" s="18">
        <f t="shared" si="3"/>
        <v>1.7799514148911671E-3</v>
      </c>
      <c r="J11" s="24">
        <v>5</v>
      </c>
      <c r="K11" s="5">
        <f>VLOOKUP(E11,'Appendix 3a. nax iIBGE 2020'!$E$5:$O$1935,11,FALSE)</f>
        <v>2.5</v>
      </c>
      <c r="L11" s="19">
        <f t="shared" si="4"/>
        <v>8.8603296835641793E-3</v>
      </c>
      <c r="M11" s="20">
        <f t="shared" si="14"/>
        <v>95562.794798196861</v>
      </c>
      <c r="N11" s="20">
        <f t="shared" si="15"/>
        <v>846.71786739481615</v>
      </c>
      <c r="O11" s="20">
        <f t="shared" si="5"/>
        <v>475697.17932249722</v>
      </c>
      <c r="P11" s="20">
        <f t="shared" si="0"/>
        <v>4669173.6032444108</v>
      </c>
      <c r="Q11" s="21">
        <f t="shared" si="6"/>
        <v>48.859743094626523</v>
      </c>
      <c r="R11" s="22">
        <f t="shared" si="7"/>
        <v>0.9553571428571429</v>
      </c>
      <c r="S11" s="22">
        <f t="shared" si="8"/>
        <v>0.99113967031643579</v>
      </c>
      <c r="T11" s="22">
        <f t="shared" si="9"/>
        <v>0.99153354143650918</v>
      </c>
      <c r="U11" s="23">
        <f t="shared" si="16"/>
        <v>95786.473047244988</v>
      </c>
      <c r="V11" s="23">
        <f t="shared" si="17"/>
        <v>810.97220499742991</v>
      </c>
      <c r="W11" s="22">
        <f t="shared" si="10"/>
        <v>8.4664585634908196E-3</v>
      </c>
      <c r="X11" s="23">
        <f t="shared" si="18"/>
        <v>2.5088533123362193</v>
      </c>
      <c r="Y11" s="23">
        <f t="shared" si="11"/>
        <v>476912.11451395816</v>
      </c>
      <c r="Z11" s="23">
        <f t="shared" si="1"/>
        <v>5023509.2343213083</v>
      </c>
      <c r="AA11" s="23">
        <f t="shared" si="12"/>
        <v>52.444871123332319</v>
      </c>
      <c r="AB11" s="25"/>
      <c r="AC11" s="24"/>
      <c r="AD11" s="25"/>
      <c r="AE11" s="24"/>
      <c r="AF11" s="23">
        <f t="shared" si="13"/>
        <v>3.5851280287057961</v>
      </c>
    </row>
    <row r="12" spans="1:32" s="26" customFormat="1" ht="15" customHeight="1" x14ac:dyDescent="0.2">
      <c r="B12" s="5" t="s">
        <v>43</v>
      </c>
      <c r="C12" s="5" t="s">
        <v>3</v>
      </c>
      <c r="D12" s="24" t="s">
        <v>75</v>
      </c>
      <c r="E12" s="4" t="str">
        <f t="shared" si="2"/>
        <v>RRTotal30-34</v>
      </c>
      <c r="F12" s="6">
        <f>VLOOKUP(E12,'Appendix 1a. Person-years 2020'!$E$3:$F$1682,2,FALSE)</f>
        <v>59064.593999999997</v>
      </c>
      <c r="G12" s="17">
        <f>VLOOKUP(E12,'Appendix 2a. Deaths 2020'!$E$4:$G$1683,2,FALSE)</f>
        <v>124</v>
      </c>
      <c r="H12" s="17">
        <f>VLOOKUP(E12,'Appendix 2a. Deaths 2020'!$E$4:$G$1683,3,FALSE)</f>
        <v>16</v>
      </c>
      <c r="I12" s="18">
        <f t="shared" si="3"/>
        <v>2.0993964675351871E-3</v>
      </c>
      <c r="J12" s="24">
        <v>5</v>
      </c>
      <c r="K12" s="5">
        <f>VLOOKUP(E12,'Appendix 3a. nax iIBGE 2020'!$E$5:$O$1935,11,FALSE)</f>
        <v>2.5</v>
      </c>
      <c r="L12" s="19">
        <f t="shared" si="4"/>
        <v>1.0442176665662758E-2</v>
      </c>
      <c r="M12" s="20">
        <f t="shared" si="14"/>
        <v>94716.076930802039</v>
      </c>
      <c r="N12" s="20">
        <f t="shared" si="15"/>
        <v>989.04200838993972</v>
      </c>
      <c r="O12" s="20">
        <f t="shared" si="5"/>
        <v>471107.77963303536</v>
      </c>
      <c r="P12" s="20">
        <f t="shared" si="0"/>
        <v>4193476.4239219138</v>
      </c>
      <c r="Q12" s="21">
        <f t="shared" si="6"/>
        <v>44.274177729991884</v>
      </c>
      <c r="R12" s="22">
        <f t="shared" si="7"/>
        <v>0.87096774193548387</v>
      </c>
      <c r="S12" s="22">
        <f t="shared" si="8"/>
        <v>0.98955782333433728</v>
      </c>
      <c r="T12" s="22">
        <f t="shared" si="9"/>
        <v>0.99089904969105469</v>
      </c>
      <c r="U12" s="23">
        <f t="shared" si="16"/>
        <v>94975.500842247551</v>
      </c>
      <c r="V12" s="23">
        <f t="shared" si="17"/>
        <v>864.36731373248847</v>
      </c>
      <c r="W12" s="22">
        <f t="shared" si="10"/>
        <v>9.1009503089453103E-3</v>
      </c>
      <c r="X12" s="23">
        <f t="shared" si="18"/>
        <v>2.518042111395141</v>
      </c>
      <c r="Y12" s="23">
        <f t="shared" si="11"/>
        <v>472732.18093826721</v>
      </c>
      <c r="Z12" s="23">
        <f t="shared" si="1"/>
        <v>4546597.1198073504</v>
      </c>
      <c r="AA12" s="23">
        <f t="shared" si="12"/>
        <v>47.871262372800324</v>
      </c>
      <c r="AB12" s="25"/>
      <c r="AC12" s="24"/>
      <c r="AD12" s="25"/>
      <c r="AE12" s="24"/>
      <c r="AF12" s="23">
        <f t="shared" si="13"/>
        <v>3.59708464280844</v>
      </c>
    </row>
    <row r="13" spans="1:32" s="26" customFormat="1" ht="15" customHeight="1" x14ac:dyDescent="0.2">
      <c r="B13" s="5" t="s">
        <v>43</v>
      </c>
      <c r="C13" s="5" t="s">
        <v>3</v>
      </c>
      <c r="D13" s="24" t="s">
        <v>76</v>
      </c>
      <c r="E13" s="4" t="str">
        <f t="shared" si="2"/>
        <v>RRTotal35-39</v>
      </c>
      <c r="F13" s="6">
        <f>VLOOKUP(E13,'Appendix 1a. Person-years 2020'!$E$3:$F$1682,2,FALSE)</f>
        <v>53928.027300000002</v>
      </c>
      <c r="G13" s="17">
        <f>VLOOKUP(E13,'Appendix 2a. Deaths 2020'!$E$4:$G$1683,2,FALSE)</f>
        <v>125</v>
      </c>
      <c r="H13" s="17">
        <f>VLOOKUP(E13,'Appendix 2a. Deaths 2020'!$E$4:$G$1683,3,FALSE)</f>
        <v>23</v>
      </c>
      <c r="I13" s="18">
        <f t="shared" si="3"/>
        <v>2.3179041818946712E-3</v>
      </c>
      <c r="J13" s="24">
        <v>5</v>
      </c>
      <c r="K13" s="5">
        <f>VLOOKUP(E13,'Appendix 3a. nax iIBGE 2020'!$E$5:$O$1935,11,FALSE)</f>
        <v>2.5</v>
      </c>
      <c r="L13" s="19">
        <f t="shared" si="4"/>
        <v>1.1522749337283823E-2</v>
      </c>
      <c r="M13" s="20">
        <f t="shared" si="14"/>
        <v>93727.034922412102</v>
      </c>
      <c r="N13" s="20">
        <f t="shared" si="15"/>
        <v>1079.9931295378017</v>
      </c>
      <c r="O13" s="20">
        <f t="shared" si="5"/>
        <v>465935.19178821601</v>
      </c>
      <c r="P13" s="20">
        <f t="shared" si="0"/>
        <v>3722368.6442888784</v>
      </c>
      <c r="Q13" s="21">
        <f t="shared" si="6"/>
        <v>39.714994156918344</v>
      </c>
      <c r="R13" s="22">
        <f t="shared" si="7"/>
        <v>0.81599999999999995</v>
      </c>
      <c r="S13" s="22">
        <f t="shared" si="8"/>
        <v>0.98847725066271619</v>
      </c>
      <c r="T13" s="22">
        <f t="shared" si="9"/>
        <v>0.99058742333328398</v>
      </c>
      <c r="U13" s="23">
        <f t="shared" si="16"/>
        <v>94111.133528515056</v>
      </c>
      <c r="V13" s="23">
        <f t="shared" si="17"/>
        <v>885.82825952869666</v>
      </c>
      <c r="W13" s="22">
        <f t="shared" si="10"/>
        <v>9.4125766667160216E-3</v>
      </c>
      <c r="X13" s="23">
        <f t="shared" si="18"/>
        <v>2.6373050742212771</v>
      </c>
      <c r="Y13" s="23">
        <f t="shared" si="11"/>
        <v>468462.72570867545</v>
      </c>
      <c r="Z13" s="23">
        <f t="shared" si="1"/>
        <v>4073864.9388690828</v>
      </c>
      <c r="AA13" s="23">
        <f t="shared" si="12"/>
        <v>43.287810762950045</v>
      </c>
      <c r="AB13" s="25"/>
      <c r="AC13" s="24"/>
      <c r="AD13" s="25"/>
      <c r="AE13" s="24"/>
      <c r="AF13" s="23">
        <f t="shared" si="13"/>
        <v>3.5728166060317008</v>
      </c>
    </row>
    <row r="14" spans="1:32" s="26" customFormat="1" ht="15" customHeight="1" x14ac:dyDescent="0.2">
      <c r="B14" s="5" t="s">
        <v>43</v>
      </c>
      <c r="C14" s="5" t="s">
        <v>3</v>
      </c>
      <c r="D14" s="24" t="s">
        <v>77</v>
      </c>
      <c r="E14" s="4" t="str">
        <f t="shared" si="2"/>
        <v>RRTotal40-44</v>
      </c>
      <c r="F14" s="6">
        <f>VLOOKUP(E14,'Appendix 1a. Person-years 2020'!$E$3:$F$1682,2,FALSE)</f>
        <v>44073.321600000003</v>
      </c>
      <c r="G14" s="17">
        <f>VLOOKUP(E14,'Appendix 2a. Deaths 2020'!$E$4:$G$1683,2,FALSE)</f>
        <v>162</v>
      </c>
      <c r="H14" s="17">
        <f>VLOOKUP(E14,'Appendix 2a. Deaths 2020'!$E$4:$G$1683,3,FALSE)</f>
        <v>24</v>
      </c>
      <c r="I14" s="18">
        <f t="shared" si="3"/>
        <v>3.6756930069913314E-3</v>
      </c>
      <c r="J14" s="24">
        <v>5</v>
      </c>
      <c r="K14" s="5">
        <f>VLOOKUP(E14,'Appendix 3a. nax iIBGE 2020'!$E$5:$O$1935,11,FALSE)</f>
        <v>2.5</v>
      </c>
      <c r="L14" s="19">
        <f t="shared" si="4"/>
        <v>1.8211118829627778E-2</v>
      </c>
      <c r="M14" s="20">
        <f t="shared" si="14"/>
        <v>92647.041792874297</v>
      </c>
      <c r="N14" s="20">
        <f t="shared" si="15"/>
        <v>1687.2062873035247</v>
      </c>
      <c r="O14" s="20">
        <f t="shared" si="5"/>
        <v>459017.19324611267</v>
      </c>
      <c r="P14" s="20">
        <f t="shared" si="0"/>
        <v>3256433.4525006623</v>
      </c>
      <c r="Q14" s="21">
        <f t="shared" si="6"/>
        <v>35.148811980212869</v>
      </c>
      <c r="R14" s="22">
        <f t="shared" si="7"/>
        <v>0.85185185185185186</v>
      </c>
      <c r="S14" s="22">
        <f t="shared" si="8"/>
        <v>0.98178888117037222</v>
      </c>
      <c r="T14" s="22">
        <f t="shared" si="9"/>
        <v>0.98446575056869945</v>
      </c>
      <c r="U14" s="23">
        <f t="shared" si="16"/>
        <v>93225.305268986354</v>
      </c>
      <c r="V14" s="23">
        <f t="shared" si="17"/>
        <v>1448.1851453575716</v>
      </c>
      <c r="W14" s="22">
        <f t="shared" si="10"/>
        <v>1.5534249431300553E-2</v>
      </c>
      <c r="X14" s="23">
        <f t="shared" si="18"/>
        <v>2.6539119841983076</v>
      </c>
      <c r="Y14" s="23">
        <f t="shared" si="11"/>
        <v>462728.95653074636</v>
      </c>
      <c r="Z14" s="23">
        <f t="shared" si="1"/>
        <v>3605402.2131604073</v>
      </c>
      <c r="AA14" s="23">
        <f t="shared" si="12"/>
        <v>38.674072482333088</v>
      </c>
      <c r="AB14" s="25"/>
      <c r="AC14" s="24"/>
      <c r="AD14" s="25"/>
      <c r="AE14" s="24"/>
      <c r="AF14" s="23">
        <f t="shared" si="13"/>
        <v>3.5252605021202186</v>
      </c>
    </row>
    <row r="15" spans="1:32" s="26" customFormat="1" ht="15" customHeight="1" x14ac:dyDescent="0.2">
      <c r="B15" s="5" t="s">
        <v>43</v>
      </c>
      <c r="C15" s="5" t="s">
        <v>3</v>
      </c>
      <c r="D15" s="24" t="s">
        <v>78</v>
      </c>
      <c r="E15" s="4" t="str">
        <f t="shared" si="2"/>
        <v>RRTotal45-49</v>
      </c>
      <c r="F15" s="6">
        <f>VLOOKUP(E15,'Appendix 1a. Person-years 2020'!$E$3:$F$1682,2,FALSE)</f>
        <v>34357.351000000002</v>
      </c>
      <c r="G15" s="17">
        <f>VLOOKUP(E15,'Appendix 2a. Deaths 2020'!$E$4:$G$1683,2,FALSE)</f>
        <v>191</v>
      </c>
      <c r="H15" s="17">
        <f>VLOOKUP(E15,'Appendix 2a. Deaths 2020'!$E$4:$G$1683,3,FALSE)</f>
        <v>43</v>
      </c>
      <c r="I15" s="18">
        <f t="shared" si="3"/>
        <v>5.5592178803307623E-3</v>
      </c>
      <c r="J15" s="24">
        <v>5</v>
      </c>
      <c r="K15" s="5">
        <f>VLOOKUP(E15,'Appendix 3a. nax iIBGE 2020'!$E$5:$O$1935,11,FALSE)</f>
        <v>2.5</v>
      </c>
      <c r="L15" s="19">
        <f t="shared" si="4"/>
        <v>2.7415073484884429E-2</v>
      </c>
      <c r="M15" s="20">
        <f t="shared" si="14"/>
        <v>90959.83550557078</v>
      </c>
      <c r="N15" s="20">
        <f t="shared" si="15"/>
        <v>2493.6705745582226</v>
      </c>
      <c r="O15" s="20">
        <f t="shared" si="5"/>
        <v>448565.00109145831</v>
      </c>
      <c r="P15" s="20">
        <f t="shared" si="0"/>
        <v>2797416.2592545496</v>
      </c>
      <c r="Q15" s="21">
        <f t="shared" si="6"/>
        <v>30.754412029287625</v>
      </c>
      <c r="R15" s="22">
        <f t="shared" si="7"/>
        <v>0.77486910994764402</v>
      </c>
      <c r="S15" s="22">
        <f t="shared" si="8"/>
        <v>0.97258492651511552</v>
      </c>
      <c r="T15" s="22">
        <f t="shared" si="9"/>
        <v>0.97869060509749017</v>
      </c>
      <c r="U15" s="23">
        <f t="shared" si="16"/>
        <v>91777.120123628789</v>
      </c>
      <c r="V15" s="23">
        <f t="shared" si="17"/>
        <v>1955.7148957294874</v>
      </c>
      <c r="W15" s="22">
        <f t="shared" si="10"/>
        <v>2.1309394902509826E-2</v>
      </c>
      <c r="X15" s="23">
        <f t="shared" si="18"/>
        <v>2.5805485234263816</v>
      </c>
      <c r="Y15" s="23">
        <f t="shared" si="11"/>
        <v>454153.84332591423</v>
      </c>
      <c r="Z15" s="23">
        <f t="shared" si="1"/>
        <v>3142673.2566296607</v>
      </c>
      <c r="AA15" s="23">
        <f t="shared" si="12"/>
        <v>34.242447925978809</v>
      </c>
      <c r="AB15" s="25"/>
      <c r="AC15" s="24"/>
      <c r="AD15" s="25"/>
      <c r="AE15" s="24"/>
      <c r="AF15" s="23">
        <f t="shared" si="13"/>
        <v>3.4880358966911835</v>
      </c>
    </row>
    <row r="16" spans="1:32" s="26" customFormat="1" ht="15" customHeight="1" x14ac:dyDescent="0.2">
      <c r="B16" s="5" t="s">
        <v>43</v>
      </c>
      <c r="C16" s="5" t="s">
        <v>3</v>
      </c>
      <c r="D16" s="24" t="s">
        <v>79</v>
      </c>
      <c r="E16" s="4" t="str">
        <f t="shared" si="2"/>
        <v>RRTotal50-54</v>
      </c>
      <c r="F16" s="6">
        <f>VLOOKUP(E16,'Appendix 1a. Person-years 2020'!$E$3:$F$1682,2,FALSE)</f>
        <v>27369.769700000001</v>
      </c>
      <c r="G16" s="17">
        <f>VLOOKUP(E16,'Appendix 2a. Deaths 2020'!$E$4:$G$1683,2,FALSE)</f>
        <v>189</v>
      </c>
      <c r="H16" s="17">
        <f>VLOOKUP(E16,'Appendix 2a. Deaths 2020'!$E$4:$G$1683,3,FALSE)</f>
        <v>53</v>
      </c>
      <c r="I16" s="18">
        <f t="shared" si="3"/>
        <v>6.9054289484942214E-3</v>
      </c>
      <c r="J16" s="24">
        <v>5</v>
      </c>
      <c r="K16" s="5">
        <f>VLOOKUP(E16,'Appendix 3a. nax iIBGE 2020'!$E$5:$O$1935,11,FALSE)</f>
        <v>2.5</v>
      </c>
      <c r="L16" s="19">
        <f t="shared" si="4"/>
        <v>3.3941198407398517E-2</v>
      </c>
      <c r="M16" s="20">
        <f t="shared" si="14"/>
        <v>88466.16493101255</v>
      </c>
      <c r="N16" s="20">
        <f t="shared" si="15"/>
        <v>3002.6476562651378</v>
      </c>
      <c r="O16" s="20">
        <f t="shared" si="5"/>
        <v>434824.20551439992</v>
      </c>
      <c r="P16" s="20">
        <f t="shared" si="0"/>
        <v>2348851.2581630913</v>
      </c>
      <c r="Q16" s="21">
        <f t="shared" si="6"/>
        <v>26.550843025633203</v>
      </c>
      <c r="R16" s="22">
        <f t="shared" si="7"/>
        <v>0.71957671957671954</v>
      </c>
      <c r="S16" s="22">
        <f t="shared" si="8"/>
        <v>0.96605880159260149</v>
      </c>
      <c r="T16" s="22">
        <f t="shared" si="9"/>
        <v>0.97545875745524369</v>
      </c>
      <c r="U16" s="23">
        <f t="shared" si="16"/>
        <v>89821.405227899304</v>
      </c>
      <c r="V16" s="23">
        <f t="shared" si="17"/>
        <v>2204.3288914087198</v>
      </c>
      <c r="W16" s="22">
        <f t="shared" si="10"/>
        <v>2.4541242544756314E-2</v>
      </c>
      <c r="X16" s="23">
        <f t="shared" si="18"/>
        <v>2.6414668385883493</v>
      </c>
      <c r="Y16" s="23">
        <f t="shared" si="11"/>
        <v>443908.04335045128</v>
      </c>
      <c r="Z16" s="23">
        <f t="shared" si="1"/>
        <v>2688519.4133037464</v>
      </c>
      <c r="AA16" s="23">
        <f t="shared" si="12"/>
        <v>29.931834249111358</v>
      </c>
      <c r="AB16" s="25"/>
      <c r="AC16" s="24"/>
      <c r="AD16" s="25"/>
      <c r="AE16" s="24"/>
      <c r="AF16" s="23">
        <f t="shared" si="13"/>
        <v>3.380991223478155</v>
      </c>
    </row>
    <row r="17" spans="2:32" s="26" customFormat="1" ht="15" customHeight="1" x14ac:dyDescent="0.2">
      <c r="B17" s="5" t="s">
        <v>43</v>
      </c>
      <c r="C17" s="5" t="s">
        <v>3</v>
      </c>
      <c r="D17" s="24" t="s">
        <v>80</v>
      </c>
      <c r="E17" s="4" t="str">
        <f t="shared" si="2"/>
        <v>RRTotal55-59</v>
      </c>
      <c r="F17" s="6">
        <f>VLOOKUP(E17,'Appendix 1a. Person-years 2020'!$E$3:$F$1682,2,FALSE)</f>
        <v>21895.1872</v>
      </c>
      <c r="G17" s="17">
        <f>VLOOKUP(E17,'Appendix 2a. Deaths 2020'!$E$4:$G$1683,2,FALSE)</f>
        <v>249</v>
      </c>
      <c r="H17" s="17">
        <f>VLOOKUP(E17,'Appendix 2a. Deaths 2020'!$E$4:$G$1683,3,FALSE)</f>
        <v>73</v>
      </c>
      <c r="I17" s="18">
        <f t="shared" si="3"/>
        <v>1.137236223310299E-2</v>
      </c>
      <c r="J17" s="24">
        <v>5</v>
      </c>
      <c r="K17" s="5">
        <f>VLOOKUP(E17,'Appendix 3a. nax iIBGE 2020'!$E$5:$O$1935,11,FALSE)</f>
        <v>2.5</v>
      </c>
      <c r="L17" s="19">
        <f t="shared" si="4"/>
        <v>5.5289870089322506E-2</v>
      </c>
      <c r="M17" s="20">
        <f t="shared" si="14"/>
        <v>85463.517274747413</v>
      </c>
      <c r="N17" s="20">
        <f t="shared" si="15"/>
        <v>4725.2667674973545</v>
      </c>
      <c r="O17" s="20">
        <f t="shared" si="5"/>
        <v>415504.41945499374</v>
      </c>
      <c r="P17" s="20">
        <f t="shared" si="0"/>
        <v>1914027.0526486912</v>
      </c>
      <c r="Q17" s="21">
        <f t="shared" si="6"/>
        <v>22.395837588751384</v>
      </c>
      <c r="R17" s="22">
        <f t="shared" si="7"/>
        <v>0.70682730923694781</v>
      </c>
      <c r="S17" s="22">
        <f t="shared" si="8"/>
        <v>0.94471012991067749</v>
      </c>
      <c r="T17" s="22">
        <f t="shared" si="9"/>
        <v>0.96059507633012597</v>
      </c>
      <c r="U17" s="23">
        <f t="shared" si="16"/>
        <v>87617.076336490587</v>
      </c>
      <c r="V17" s="23">
        <f t="shared" si="17"/>
        <v>3452.5442052169374</v>
      </c>
      <c r="W17" s="22">
        <f t="shared" si="10"/>
        <v>3.9404923669874026E-2</v>
      </c>
      <c r="X17" s="23">
        <f t="shared" si="18"/>
        <v>2.6554455028913737</v>
      </c>
      <c r="Y17" s="23">
        <f t="shared" si="11"/>
        <v>429990.70363964525</v>
      </c>
      <c r="Z17" s="23">
        <f t="shared" si="1"/>
        <v>2244611.3699532952</v>
      </c>
      <c r="AA17" s="23">
        <f t="shared" si="12"/>
        <v>25.618423528912754</v>
      </c>
      <c r="AB17" s="25"/>
      <c r="AC17" s="24"/>
      <c r="AD17" s="25"/>
      <c r="AE17" s="24"/>
      <c r="AF17" s="23">
        <f t="shared" si="13"/>
        <v>3.2225859401613697</v>
      </c>
    </row>
    <row r="18" spans="2:32" s="26" customFormat="1" ht="15" customHeight="1" x14ac:dyDescent="0.2">
      <c r="B18" s="5" t="s">
        <v>43</v>
      </c>
      <c r="C18" s="5" t="s">
        <v>3</v>
      </c>
      <c r="D18" s="24" t="s">
        <v>81</v>
      </c>
      <c r="E18" s="4" t="str">
        <f t="shared" si="2"/>
        <v>RRTotal60-64</v>
      </c>
      <c r="F18" s="6">
        <f>VLOOKUP(E18,'Appendix 1a. Person-years 2020'!$E$3:$F$1682,2,FALSE)</f>
        <v>16428.120800000001</v>
      </c>
      <c r="G18" s="17">
        <f>VLOOKUP(E18,'Appendix 2a. Deaths 2020'!$E$4:$G$1683,2,FALSE)</f>
        <v>293</v>
      </c>
      <c r="H18" s="17">
        <f>VLOOKUP(E18,'Appendix 2a. Deaths 2020'!$E$4:$G$1683,3,FALSE)</f>
        <v>101</v>
      </c>
      <c r="I18" s="18">
        <f t="shared" si="3"/>
        <v>1.7835271822447277E-2</v>
      </c>
      <c r="J18" s="24">
        <v>5</v>
      </c>
      <c r="K18" s="5">
        <f>VLOOKUP(E18,'Appendix 3a. nax iIBGE 2020'!$E$5:$O$1935,11,FALSE)</f>
        <v>2.5</v>
      </c>
      <c r="L18" s="19">
        <f t="shared" si="4"/>
        <v>8.5369871933770602E-2</v>
      </c>
      <c r="M18" s="20">
        <f t="shared" si="14"/>
        <v>80738.250507250064</v>
      </c>
      <c r="N18" s="20">
        <f t="shared" si="15"/>
        <v>6892.6141059606271</v>
      </c>
      <c r="O18" s="20">
        <f t="shared" si="5"/>
        <v>386459.71727134875</v>
      </c>
      <c r="P18" s="20">
        <f t="shared" si="0"/>
        <v>1498522.6331936975</v>
      </c>
      <c r="Q18" s="21">
        <f t="shared" si="6"/>
        <v>18.560256430861536</v>
      </c>
      <c r="R18" s="22">
        <f t="shared" si="7"/>
        <v>0.65529010238907848</v>
      </c>
      <c r="S18" s="22">
        <f t="shared" si="8"/>
        <v>0.91463012806622945</v>
      </c>
      <c r="T18" s="22">
        <f t="shared" si="9"/>
        <v>0.94320167144660305</v>
      </c>
      <c r="U18" s="23">
        <f t="shared" si="16"/>
        <v>84164.532131273649</v>
      </c>
      <c r="V18" s="23">
        <f t="shared" si="17"/>
        <v>4780.4047485350147</v>
      </c>
      <c r="W18" s="22">
        <f t="shared" si="10"/>
        <v>5.6798328553396948E-2</v>
      </c>
      <c r="X18" s="23">
        <f t="shared" si="18"/>
        <v>2.6626207228493701</v>
      </c>
      <c r="Y18" s="23">
        <f t="shared" si="11"/>
        <v>409649.04166075005</v>
      </c>
      <c r="Z18" s="23">
        <f t="shared" si="1"/>
        <v>1814620.6663136501</v>
      </c>
      <c r="AA18" s="23">
        <f t="shared" si="12"/>
        <v>21.560396290011312</v>
      </c>
      <c r="AB18" s="25"/>
      <c r="AC18" s="24"/>
      <c r="AD18" s="25"/>
      <c r="AE18" s="24"/>
      <c r="AF18" s="23">
        <f t="shared" si="13"/>
        <v>3.0001398591497761</v>
      </c>
    </row>
    <row r="19" spans="2:32" s="26" customFormat="1" ht="15" customHeight="1" x14ac:dyDescent="0.2">
      <c r="B19" s="5" t="s">
        <v>43</v>
      </c>
      <c r="C19" s="5" t="s">
        <v>3</v>
      </c>
      <c r="D19" s="24" t="s">
        <v>82</v>
      </c>
      <c r="E19" s="4" t="str">
        <f t="shared" si="2"/>
        <v>RRTotal65-69</v>
      </c>
      <c r="F19" s="6">
        <f>VLOOKUP(E19,'Appendix 1a. Person-years 2020'!$E$3:$F$1682,2,FALSE)</f>
        <v>11560.4701</v>
      </c>
      <c r="G19" s="17">
        <f>VLOOKUP(E19,'Appendix 2a. Deaths 2020'!$E$4:$G$1683,2,FALSE)</f>
        <v>305</v>
      </c>
      <c r="H19" s="17">
        <f>VLOOKUP(E19,'Appendix 2a. Deaths 2020'!$E$4:$G$1683,3,FALSE)</f>
        <v>86</v>
      </c>
      <c r="I19" s="18">
        <f t="shared" si="3"/>
        <v>2.6383010151118335E-2</v>
      </c>
      <c r="J19" s="24">
        <v>5</v>
      </c>
      <c r="K19" s="5">
        <f>VLOOKUP(E19,'Appendix 3a. nax iIBGE 2020'!$E$5:$O$1935,11,FALSE)</f>
        <v>2.5</v>
      </c>
      <c r="L19" s="19">
        <f t="shared" si="4"/>
        <v>0.12375263330388184</v>
      </c>
      <c r="M19" s="20">
        <f t="shared" si="14"/>
        <v>73845.636401289434</v>
      </c>
      <c r="N19" s="20">
        <f t="shared" si="15"/>
        <v>9138.5919626605591</v>
      </c>
      <c r="O19" s="20">
        <f t="shared" si="5"/>
        <v>346381.7020997958</v>
      </c>
      <c r="P19" s="20">
        <f t="shared" si="0"/>
        <v>1112062.9159223489</v>
      </c>
      <c r="Q19" s="21">
        <f t="shared" si="6"/>
        <v>15.059290841224721</v>
      </c>
      <c r="R19" s="22">
        <f t="shared" si="7"/>
        <v>0.71803278688524586</v>
      </c>
      <c r="S19" s="22">
        <f t="shared" si="8"/>
        <v>0.87624736669611814</v>
      </c>
      <c r="T19" s="22">
        <f t="shared" si="9"/>
        <v>0.90950294163929046</v>
      </c>
      <c r="U19" s="23">
        <f t="shared" si="16"/>
        <v>79384.127382738632</v>
      </c>
      <c r="V19" s="23">
        <f t="shared" si="17"/>
        <v>7184.030008669698</v>
      </c>
      <c r="W19" s="22">
        <f t="shared" si="10"/>
        <v>9.0497058360709537E-2</v>
      </c>
      <c r="X19" s="23">
        <f t="shared" si="18"/>
        <v>2.6150950320006956</v>
      </c>
      <c r="Y19" s="23">
        <f t="shared" si="11"/>
        <v>379787.40805576072</v>
      </c>
      <c r="Z19" s="23">
        <f t="shared" si="1"/>
        <v>1404971.6246529</v>
      </c>
      <c r="AA19" s="23">
        <f t="shared" si="12"/>
        <v>17.698394766992156</v>
      </c>
      <c r="AB19" s="25"/>
      <c r="AC19" s="24"/>
      <c r="AD19" s="25"/>
      <c r="AE19" s="24"/>
      <c r="AF19" s="23">
        <f t="shared" si="13"/>
        <v>2.6391039257674347</v>
      </c>
    </row>
    <row r="20" spans="2:32" s="26" customFormat="1" ht="15" customHeight="1" x14ac:dyDescent="0.2">
      <c r="B20" s="5" t="s">
        <v>43</v>
      </c>
      <c r="C20" s="5" t="s">
        <v>3</v>
      </c>
      <c r="D20" s="42" t="s">
        <v>19</v>
      </c>
      <c r="E20" s="4" t="str">
        <f t="shared" si="2"/>
        <v>RRTotal70-74</v>
      </c>
      <c r="F20" s="6">
        <f>VLOOKUP(E20,'Appendix 1a. Person-years 2020'!$E$3:$F$1682,2,FALSE)</f>
        <v>7532.7695999999996</v>
      </c>
      <c r="G20" s="17">
        <f>VLOOKUP(E20,'Appendix 2a. Deaths 2020'!$E$4:$G$1683,2,FALSE)</f>
        <v>292</v>
      </c>
      <c r="H20" s="17">
        <f>VLOOKUP(E20,'Appendix 2a. Deaths 2020'!$E$4:$G$1683,3,FALSE)</f>
        <v>98</v>
      </c>
      <c r="I20" s="18">
        <f t="shared" si="3"/>
        <v>3.8763962726272687E-2</v>
      </c>
      <c r="J20" s="24">
        <v>5</v>
      </c>
      <c r="K20" s="5">
        <f>VLOOKUP(E20,'Appendix 3a. nax iIBGE 2020'!$E$5:$O$1935,11,FALSE)</f>
        <v>2.5</v>
      </c>
      <c r="L20" s="19">
        <f t="shared" si="4"/>
        <v>0.1766962012349951</v>
      </c>
      <c r="M20" s="20">
        <f t="shared" si="14"/>
        <v>64707.044438628873</v>
      </c>
      <c r="N20" s="20">
        <f t="shared" si="15"/>
        <v>11433.488945449739</v>
      </c>
      <c r="O20" s="20">
        <f t="shared" si="5"/>
        <v>294951.49982952006</v>
      </c>
      <c r="P20" s="20">
        <f t="shared" si="0"/>
        <v>765681.21382255317</v>
      </c>
      <c r="Q20" s="21">
        <f t="shared" si="6"/>
        <v>11.833042607111507</v>
      </c>
      <c r="R20" s="22">
        <f t="shared" si="7"/>
        <v>0.66438356164383561</v>
      </c>
      <c r="S20" s="22">
        <f t="shared" si="8"/>
        <v>0.82330379876500492</v>
      </c>
      <c r="T20" s="22">
        <f t="shared" si="9"/>
        <v>0.87881918927109381</v>
      </c>
      <c r="U20" s="23">
        <f t="shared" si="16"/>
        <v>72200.097374068937</v>
      </c>
      <c r="V20" s="23">
        <f t="shared" si="17"/>
        <v>8749.2663344956436</v>
      </c>
      <c r="W20" s="22">
        <f t="shared" si="10"/>
        <v>0.12118081072890617</v>
      </c>
      <c r="X20" s="23">
        <f t="shared" si="18"/>
        <v>2.685595732825484</v>
      </c>
      <c r="Y20" s="23">
        <f t="shared" si="11"/>
        <v>340751.14753114159</v>
      </c>
      <c r="Z20" s="23">
        <f t="shared" si="1"/>
        <v>1025184.2165971394</v>
      </c>
      <c r="AA20" s="23">
        <f t="shared" si="12"/>
        <v>14.199208226626851</v>
      </c>
      <c r="AB20" s="25"/>
      <c r="AC20" s="24"/>
      <c r="AD20" s="25"/>
      <c r="AE20" s="24"/>
      <c r="AF20" s="23">
        <f t="shared" si="13"/>
        <v>2.3661656195153444</v>
      </c>
    </row>
    <row r="21" spans="2:32" s="26" customFormat="1" ht="15" customHeight="1" x14ac:dyDescent="0.2">
      <c r="B21" s="5" t="s">
        <v>43</v>
      </c>
      <c r="C21" s="5" t="s">
        <v>3</v>
      </c>
      <c r="D21" s="42" t="s">
        <v>20</v>
      </c>
      <c r="E21" s="4" t="str">
        <f t="shared" si="2"/>
        <v>RRTotal75-79</v>
      </c>
      <c r="F21" s="6">
        <f>VLOOKUP(E21,'Appendix 1a. Person-years 2020'!$E$3:$F$1682,2,FALSE)</f>
        <v>4280.8526000000002</v>
      </c>
      <c r="G21" s="17">
        <f>VLOOKUP(E21,'Appendix 2a. Deaths 2020'!$E$4:$G$1683,2,FALSE)</f>
        <v>310</v>
      </c>
      <c r="H21" s="17">
        <f>VLOOKUP(E21,'Appendix 2a. Deaths 2020'!$E$4:$G$1683,3,FALSE)</f>
        <v>82</v>
      </c>
      <c r="I21" s="18">
        <f t="shared" si="3"/>
        <v>7.24154809721783E-2</v>
      </c>
      <c r="J21" s="24">
        <v>5</v>
      </c>
      <c r="K21" s="5">
        <f>VLOOKUP(E21,'Appendix 3a. nax iIBGE 2020'!$E$5:$O$1935,11,FALSE)</f>
        <v>2.5</v>
      </c>
      <c r="L21" s="19">
        <f t="shared" si="4"/>
        <v>0.30657539343611401</v>
      </c>
      <c r="M21" s="20">
        <f t="shared" si="14"/>
        <v>53273.555493179134</v>
      </c>
      <c r="N21" s="20">
        <f t="shared" si="15"/>
        <v>16332.361235062046</v>
      </c>
      <c r="O21" s="20">
        <f t="shared" si="5"/>
        <v>225536.87437824055</v>
      </c>
      <c r="P21" s="20">
        <f t="shared" si="0"/>
        <v>470729.71399303304</v>
      </c>
      <c r="Q21" s="21">
        <f t="shared" si="6"/>
        <v>8.8360859273472521</v>
      </c>
      <c r="R21" s="22">
        <f t="shared" si="7"/>
        <v>0.73548387096774193</v>
      </c>
      <c r="S21" s="22">
        <f t="shared" si="8"/>
        <v>0.69342460656388605</v>
      </c>
      <c r="T21" s="22">
        <f t="shared" si="9"/>
        <v>0.76393694221119091</v>
      </c>
      <c r="U21" s="23">
        <f t="shared" si="16"/>
        <v>63450.831039573291</v>
      </c>
      <c r="V21" s="23">
        <f t="shared" si="17"/>
        <v>14978.397194442752</v>
      </c>
      <c r="W21" s="22">
        <f t="shared" si="10"/>
        <v>0.23606305778880909</v>
      </c>
      <c r="X21" s="23">
        <f t="shared" si="18"/>
        <v>2.5959868225052776</v>
      </c>
      <c r="Y21" s="23">
        <f t="shared" si="11"/>
        <v>281245.8909646761</v>
      </c>
      <c r="Z21" s="23">
        <f t="shared" si="1"/>
        <v>684433.06906599784</v>
      </c>
      <c r="AA21" s="23">
        <f t="shared" si="12"/>
        <v>10.78682592256558</v>
      </c>
      <c r="AB21" s="25"/>
      <c r="AC21" s="24"/>
      <c r="AD21" s="25"/>
      <c r="AE21" s="24"/>
      <c r="AF21" s="23">
        <f t="shared" si="13"/>
        <v>1.9507399952183277</v>
      </c>
    </row>
    <row r="22" spans="2:32" s="26" customFormat="1" ht="15" customHeight="1" x14ac:dyDescent="0.2">
      <c r="B22" s="5" t="s">
        <v>43</v>
      </c>
      <c r="C22" s="5" t="s">
        <v>3</v>
      </c>
      <c r="D22" s="42" t="s">
        <v>21</v>
      </c>
      <c r="E22" s="4" t="str">
        <f t="shared" si="2"/>
        <v>RRTotal80-84</v>
      </c>
      <c r="F22" s="6">
        <f>VLOOKUP(E22,'Appendix 1a. Person-years 2020'!$E$3:$F$1682,2,FALSE)</f>
        <v>2369.9423999999999</v>
      </c>
      <c r="G22" s="17">
        <f>VLOOKUP(E22,'Appendix 2a. Deaths 2020'!$E$4:$G$1683,2,FALSE)</f>
        <v>262</v>
      </c>
      <c r="H22" s="17">
        <f>VLOOKUP(E22,'Appendix 2a. Deaths 2020'!$E$4:$G$1683,3,FALSE)</f>
        <v>82</v>
      </c>
      <c r="I22" s="18">
        <f t="shared" si="3"/>
        <v>0.11055121002096929</v>
      </c>
      <c r="J22" s="24">
        <v>5</v>
      </c>
      <c r="K22" s="5">
        <f>VLOOKUP(E22,'Appendix 3a. nax iIBGE 2020'!$E$5:$O$1935,11,FALSE)</f>
        <v>2.5</v>
      </c>
      <c r="L22" s="19">
        <f t="shared" si="4"/>
        <v>0.4330660973908132</v>
      </c>
      <c r="M22" s="20">
        <f t="shared" si="14"/>
        <v>36941.194258117088</v>
      </c>
      <c r="N22" s="20">
        <f t="shared" si="15"/>
        <v>15997.978830318683</v>
      </c>
      <c r="O22" s="20">
        <f t="shared" si="5"/>
        <v>144711.02421478875</v>
      </c>
      <c r="P22" s="20">
        <f t="shared" si="0"/>
        <v>245192.83961479249</v>
      </c>
      <c r="Q22" s="21">
        <f t="shared" si="6"/>
        <v>6.6373825897877214</v>
      </c>
      <c r="R22" s="22">
        <f t="shared" si="7"/>
        <v>0.68702290076335881</v>
      </c>
      <c r="S22" s="22">
        <f t="shared" si="8"/>
        <v>0.56693390260918686</v>
      </c>
      <c r="T22" s="22">
        <f t="shared" si="9"/>
        <v>0.67712856345324224</v>
      </c>
      <c r="U22" s="23">
        <f t="shared" si="16"/>
        <v>48472.433845130538</v>
      </c>
      <c r="V22" s="23">
        <f t="shared" si="17"/>
        <v>15650.364348494977</v>
      </c>
      <c r="W22" s="22">
        <f t="shared" si="10"/>
        <v>0.32287143654675776</v>
      </c>
      <c r="X22" s="23">
        <f t="shared" si="18"/>
        <v>2.4995548659163336</v>
      </c>
      <c r="Y22" s="23">
        <f t="shared" si="11"/>
        <v>203229.29184382191</v>
      </c>
      <c r="Z22" s="23">
        <f t="shared" si="1"/>
        <v>403187.17810132168</v>
      </c>
      <c r="AA22" s="23">
        <f t="shared" si="12"/>
        <v>8.3178653539350851</v>
      </c>
      <c r="AB22" s="25"/>
      <c r="AC22" s="24"/>
      <c r="AD22" s="25"/>
      <c r="AE22" s="24"/>
      <c r="AF22" s="23">
        <f t="shared" si="13"/>
        <v>1.6804827641473636</v>
      </c>
    </row>
    <row r="23" spans="2:32" s="26" customFormat="1" ht="15" customHeight="1" x14ac:dyDescent="0.2">
      <c r="B23" s="5" t="s">
        <v>43</v>
      </c>
      <c r="C23" s="5" t="s">
        <v>3</v>
      </c>
      <c r="D23" s="42" t="s">
        <v>22</v>
      </c>
      <c r="E23" s="4" t="str">
        <f t="shared" si="2"/>
        <v>RRTotal85-89</v>
      </c>
      <c r="F23" s="6">
        <f>VLOOKUP(E23,'Appendix 1a. Person-years 2020'!$E$3:$F$1682,2,FALSE)</f>
        <v>1077.3155999999999</v>
      </c>
      <c r="G23" s="17">
        <f>VLOOKUP(E23,'Appendix 2a. Deaths 2020'!$E$4:$G$1683,2,FALSE)</f>
        <v>179</v>
      </c>
      <c r="H23" s="17">
        <f>VLOOKUP(E23,'Appendix 2a. Deaths 2020'!$E$4:$G$1683,3,FALSE)</f>
        <v>56</v>
      </c>
      <c r="I23" s="18">
        <f t="shared" si="3"/>
        <v>0.16615372505512777</v>
      </c>
      <c r="J23" s="24">
        <v>5</v>
      </c>
      <c r="K23" s="5">
        <f>VLOOKUP(E23,'Appendix 3a. nax iIBGE 2020'!$E$5:$O$1935,11,FALSE)</f>
        <v>2.5</v>
      </c>
      <c r="L23" s="19">
        <f t="shared" si="4"/>
        <v>0.58695621949303245</v>
      </c>
      <c r="M23" s="20">
        <f t="shared" si="14"/>
        <v>20943.215427798405</v>
      </c>
      <c r="N23" s="20">
        <f t="shared" si="15"/>
        <v>12292.750551528703</v>
      </c>
      <c r="O23" s="20">
        <f t="shared" si="5"/>
        <v>73984.200760170264</v>
      </c>
      <c r="P23" s="20">
        <f t="shared" si="0"/>
        <v>100481.81540000376</v>
      </c>
      <c r="Q23" s="21">
        <f t="shared" si="6"/>
        <v>4.7978217932396365</v>
      </c>
      <c r="R23" s="22">
        <f t="shared" si="7"/>
        <v>0.68715083798882681</v>
      </c>
      <c r="S23" s="22">
        <f t="shared" si="8"/>
        <v>0.41304378050696755</v>
      </c>
      <c r="T23" s="22">
        <f t="shared" si="9"/>
        <v>0.5446674090697794</v>
      </c>
      <c r="U23" s="23">
        <f t="shared" si="16"/>
        <v>32822.069496635559</v>
      </c>
      <c r="V23" s="23">
        <f t="shared" si="17"/>
        <v>14944.957943594831</v>
      </c>
      <c r="W23" s="22">
        <f t="shared" si="10"/>
        <v>0.4553325909302206</v>
      </c>
      <c r="X23" s="23">
        <f>J23+R23*(L23/W23)*(K23-J23)</f>
        <v>2.7855337717896815</v>
      </c>
      <c r="Y23" s="23">
        <f t="shared" si="11"/>
        <v>131015.2428350635</v>
      </c>
      <c r="Z23" s="23">
        <f t="shared" si="1"/>
        <v>199957.88625749975</v>
      </c>
      <c r="AA23" s="23">
        <f t="shared" si="12"/>
        <v>6.0921778950591925</v>
      </c>
      <c r="AB23" s="25"/>
      <c r="AC23" s="24"/>
      <c r="AD23" s="25"/>
      <c r="AE23" s="24"/>
      <c r="AF23" s="23">
        <f t="shared" si="13"/>
        <v>1.294356101819556</v>
      </c>
    </row>
    <row r="24" spans="2:32" s="26" customFormat="1" ht="15" customHeight="1" x14ac:dyDescent="0.2">
      <c r="B24" s="5" t="s">
        <v>43</v>
      </c>
      <c r="C24" s="5" t="s">
        <v>3</v>
      </c>
      <c r="D24" s="43" t="s">
        <v>5</v>
      </c>
      <c r="E24" s="4" t="str">
        <f t="shared" si="2"/>
        <v>RRTotal90+</v>
      </c>
      <c r="F24" s="6">
        <f>VLOOKUP(E24,'Appendix 1a. Person-years 2020'!$E$3:$F$1682,2,FALSE)</f>
        <v>536.05010000000004</v>
      </c>
      <c r="G24" s="17">
        <f>VLOOKUP(E24,'Appendix 2a. Deaths 2020'!$E$4:$G$1683,2,FALSE)</f>
        <v>175</v>
      </c>
      <c r="H24" s="17">
        <f>VLOOKUP(E24,'Appendix 2a. Deaths 2020'!$E$4:$G$1683,3,FALSE)</f>
        <v>36</v>
      </c>
      <c r="I24" s="18">
        <f t="shared" si="3"/>
        <v>0.32646202285943049</v>
      </c>
      <c r="J24" s="27"/>
      <c r="K24" s="28"/>
      <c r="L24" s="16">
        <v>1</v>
      </c>
      <c r="M24" s="20">
        <f t="shared" si="14"/>
        <v>8650.4648762697016</v>
      </c>
      <c r="N24" s="20">
        <f t="shared" si="15"/>
        <v>8650.4648762697016</v>
      </c>
      <c r="O24" s="38">
        <f>N24*Q24</f>
        <v>26497.614639833493</v>
      </c>
      <c r="P24" s="20">
        <f>O24</f>
        <v>26497.614639833493</v>
      </c>
      <c r="Q24" s="21">
        <f>1/I24</f>
        <v>3.0631434285714287</v>
      </c>
      <c r="R24" s="22">
        <f t="shared" si="7"/>
        <v>0.79428571428571426</v>
      </c>
      <c r="S24" s="22">
        <f t="shared" si="8"/>
        <v>0</v>
      </c>
      <c r="T24" s="22">
        <f t="shared" si="9"/>
        <v>0</v>
      </c>
      <c r="U24" s="23">
        <f t="shared" si="16"/>
        <v>17877.111553040726</v>
      </c>
      <c r="V24" s="23">
        <f>U24*(1-T24)</f>
        <v>17877.111553040726</v>
      </c>
      <c r="W24" s="22">
        <f t="shared" si="10"/>
        <v>1</v>
      </c>
      <c r="X24" s="23">
        <f>Q24/R24</f>
        <v>3.8564755395683457</v>
      </c>
      <c r="Y24" s="23">
        <f t="shared" si="11"/>
        <v>68942.643422436246</v>
      </c>
      <c r="Z24" s="23">
        <f>Y24</f>
        <v>68942.643422436246</v>
      </c>
      <c r="AA24" s="23">
        <f t="shared" si="12"/>
        <v>3.8564755395683461</v>
      </c>
      <c r="AB24" s="25"/>
      <c r="AC24" s="24"/>
      <c r="AD24" s="25"/>
      <c r="AE24" s="24"/>
      <c r="AF24" s="23">
        <f t="shared" si="13"/>
        <v>0.79333211099691736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630007.70380000002</v>
      </c>
      <c r="G25" s="30">
        <f>SUM(G5:G24)</f>
        <v>3504</v>
      </c>
      <c r="H25" s="30">
        <f>SUM(H5:H24)</f>
        <v>805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RR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RR</v>
      </c>
      <c r="C32" s="5" t="s">
        <v>48</v>
      </c>
      <c r="D32" s="40">
        <v>0</v>
      </c>
      <c r="E32" s="4" t="str">
        <f>_xlfn.CONCAT(B32,C32,D32)</f>
        <v>RRFemale0</v>
      </c>
      <c r="F32" s="6">
        <f>VLOOKUP(E32,'Appendix 1a. Person-years 2020'!$E$3:$F$1682,2,FALSE)</f>
        <v>6002.6485000000002</v>
      </c>
      <c r="G32" s="17">
        <f>VLOOKUP(E32,'Appendix 2a. Deaths 2020'!$E$4:$G$1683,2,FALSE)</f>
        <v>118</v>
      </c>
      <c r="H32" s="17">
        <f>VLOOKUP(E32,'Appendix 2a. Deaths 2020'!$E$4:$G$1683,3,FALSE)</f>
        <v>7</v>
      </c>
      <c r="I32" s="18">
        <f>G32/F32</f>
        <v>1.9657989302555363E-2</v>
      </c>
      <c r="J32" s="16">
        <v>1</v>
      </c>
      <c r="K32" s="5">
        <f>VLOOKUP(E32,'Appendix 3a. nax iIBGE 2020'!$E$5:$O$1935,11,FALSE)</f>
        <v>0.1</v>
      </c>
      <c r="L32" s="19">
        <f>(J32*I32)/(1+(J32-K32)*I32)</f>
        <v>1.9316242660134722E-2</v>
      </c>
      <c r="M32" s="16">
        <v>100000</v>
      </c>
      <c r="N32" s="20">
        <f>M32*L32</f>
        <v>1931.6242660134722</v>
      </c>
      <c r="O32" s="20">
        <f>M33*J32+N32*K32</f>
        <v>98261.538160587879</v>
      </c>
      <c r="P32" s="20">
        <f t="shared" ref="P32:P50" si="19">P33+O32</f>
        <v>7436430.7238198631</v>
      </c>
      <c r="Q32" s="21">
        <f>P32/M32</f>
        <v>74.364307238198634</v>
      </c>
      <c r="R32" s="22">
        <f>(G32-H32)/G32</f>
        <v>0.94067796610169496</v>
      </c>
      <c r="S32" s="22">
        <f>1-L32</f>
        <v>0.98068375733986524</v>
      </c>
      <c r="T32" s="22">
        <f>S32^R32</f>
        <v>0.9818191539026706</v>
      </c>
      <c r="U32" s="16">
        <v>100000</v>
      </c>
      <c r="V32" s="23">
        <f>U32*(1-T32)</f>
        <v>1818.0846097329395</v>
      </c>
      <c r="W32" s="22">
        <f>V32/U32</f>
        <v>1.8180846097329395E-2</v>
      </c>
      <c r="X32" s="23">
        <f>J32+R32*(L32/W32)*(K32-J32)</f>
        <v>0.10051889857654928</v>
      </c>
      <c r="Y32" s="23">
        <f>U33*J32+V32*X32</f>
        <v>98364.667252756393</v>
      </c>
      <c r="Z32" s="23">
        <f t="shared" ref="Z32:Z50" si="20">Z33+Y32</f>
        <v>7752884.4670335064</v>
      </c>
      <c r="AA32" s="23">
        <f>Z32/U32</f>
        <v>77.528844670335062</v>
      </c>
      <c r="AB32" s="16"/>
      <c r="AC32" s="16"/>
      <c r="AD32" s="16"/>
      <c r="AE32" s="16"/>
      <c r="AF32" s="23">
        <f>AA32-Q32</f>
        <v>3.1645374321364272</v>
      </c>
    </row>
    <row r="33" spans="2:32" s="26" customFormat="1" ht="15" customHeight="1" x14ac:dyDescent="0.2">
      <c r="B33" s="5" t="str">
        <f t="shared" ref="B33:B51" si="21">B6</f>
        <v>RR</v>
      </c>
      <c r="C33" s="5" t="s">
        <v>48</v>
      </c>
      <c r="D33" s="41" t="s">
        <v>18</v>
      </c>
      <c r="E33" s="4" t="str">
        <f t="shared" ref="E33:E51" si="22">_xlfn.CONCAT(B33,C33,D33)</f>
        <v>RRFemale1-4</v>
      </c>
      <c r="F33" s="6">
        <f>VLOOKUP(E33,'Appendix 1a. Person-years 2020'!$E$3:$F$1682,2,FALSE)</f>
        <v>22968.251</v>
      </c>
      <c r="G33" s="17">
        <f>VLOOKUP(E33,'Appendix 2a. Deaths 2020'!$E$4:$G$1683,2,FALSE)</f>
        <v>14</v>
      </c>
      <c r="H33" s="17">
        <f>VLOOKUP(E33,'Appendix 2a. Deaths 2020'!$E$4:$G$1683,3,FALSE)</f>
        <v>2</v>
      </c>
      <c r="I33" s="18">
        <f t="shared" ref="I33:I51" si="23">G33/F33</f>
        <v>6.0953705181992308E-4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2.4344385061050716E-3</v>
      </c>
      <c r="M33" s="20">
        <f>M32-N32</f>
        <v>98068.375733986526</v>
      </c>
      <c r="N33" s="20">
        <f>M33*L33</f>
        <v>238.74143011799703</v>
      </c>
      <c r="O33" s="20">
        <f t="shared" ref="O33:O50" si="25">M34*J33+N33*K33</f>
        <v>391676.64936065109</v>
      </c>
      <c r="P33" s="20">
        <f t="shared" si="19"/>
        <v>7338169.1856592754</v>
      </c>
      <c r="Q33" s="21">
        <f t="shared" ref="Q33:Q50" si="26">P33/M33</f>
        <v>74.827069692316357</v>
      </c>
      <c r="R33" s="22">
        <f t="shared" ref="R33:R51" si="27">(G33-H33)/G33</f>
        <v>0.8571428571428571</v>
      </c>
      <c r="S33" s="22">
        <f t="shared" ref="S33:S51" si="28">1-L33</f>
        <v>0.99756556149389497</v>
      </c>
      <c r="T33" s="22">
        <f t="shared" ref="T33:T51" si="29">S33^R33</f>
        <v>0.99791297524001543</v>
      </c>
      <c r="U33" s="23">
        <f>U32-V32</f>
        <v>98181.915390267066</v>
      </c>
      <c r="V33" s="23">
        <f>U33*(1-T33)</f>
        <v>204.90808840219731</v>
      </c>
      <c r="W33" s="22">
        <f t="shared" ref="W33:W51" si="30">V33/U33</f>
        <v>2.0870247599845682E-3</v>
      </c>
      <c r="X33" s="23">
        <f>J33+R33*(L33/W33)*(K33-J33)</f>
        <v>1.500435049130755</v>
      </c>
      <c r="Y33" s="23">
        <f t="shared" ref="Y33:Y51" si="31">U34*J33+V33*X33</f>
        <v>392215.4804851485</v>
      </c>
      <c r="Z33" s="23">
        <f t="shared" si="20"/>
        <v>7654519.7997807497</v>
      </c>
      <c r="AA33" s="23">
        <f t="shared" ref="AA33:AA51" si="32">Z33/U33</f>
        <v>77.962624474726383</v>
      </c>
      <c r="AB33" s="25"/>
      <c r="AC33" s="24"/>
      <c r="AD33" s="25"/>
      <c r="AE33" s="24"/>
      <c r="AF33" s="23">
        <f t="shared" ref="AF33:AF51" si="33">AA33-Q33</f>
        <v>3.1355547824100256</v>
      </c>
    </row>
    <row r="34" spans="2:32" s="26" customFormat="1" ht="15" customHeight="1" x14ac:dyDescent="0.2">
      <c r="B34" s="5" t="str">
        <f t="shared" si="21"/>
        <v>RR</v>
      </c>
      <c r="C34" s="5" t="s">
        <v>48</v>
      </c>
      <c r="D34" s="24" t="s">
        <v>70</v>
      </c>
      <c r="E34" s="4" t="str">
        <f t="shared" si="22"/>
        <v>RRFemale5-9</v>
      </c>
      <c r="F34" s="6">
        <f>VLOOKUP(E34,'Appendix 1a. Person-years 2020'!$E$3:$F$1682,2,FALSE)</f>
        <v>27125.692500000001</v>
      </c>
      <c r="G34" s="17">
        <f>VLOOKUP(E34,'Appendix 2a. Deaths 2020'!$E$4:$G$1683,2,FALSE)</f>
        <v>15</v>
      </c>
      <c r="H34" s="17">
        <f>VLOOKUP(E34,'Appendix 2a. Deaths 2020'!$E$4:$G$1683,3,FALSE)</f>
        <v>3</v>
      </c>
      <c r="I34" s="18">
        <f t="shared" si="23"/>
        <v>5.5298127411862387E-4</v>
      </c>
      <c r="J34" s="24">
        <v>5</v>
      </c>
      <c r="K34" s="5">
        <f>VLOOKUP(E34,'Appendix 3a. nax iIBGE 2020'!$E$5:$O$1935,11,FALSE)</f>
        <v>2.5</v>
      </c>
      <c r="L34" s="19">
        <f t="shared" si="24"/>
        <v>2.7610892939038735E-3</v>
      </c>
      <c r="M34" s="20">
        <f t="shared" ref="M34:M51" si="34">M33-N33</f>
        <v>97829.63430386853</v>
      </c>
      <c r="N34" s="20">
        <f t="shared" ref="N34:N51" si="35">M34*L34</f>
        <v>270.11635590294253</v>
      </c>
      <c r="O34" s="20">
        <f t="shared" si="25"/>
        <v>488472.8806295853</v>
      </c>
      <c r="P34" s="20">
        <f t="shared" si="19"/>
        <v>6946492.5362986242</v>
      </c>
      <c r="Q34" s="21">
        <f t="shared" si="26"/>
        <v>71.006015567043121</v>
      </c>
      <c r="R34" s="22">
        <f t="shared" si="27"/>
        <v>0.8</v>
      </c>
      <c r="S34" s="22">
        <f t="shared" si="28"/>
        <v>0.99723891070609616</v>
      </c>
      <c r="T34" s="22">
        <f t="shared" si="29"/>
        <v>0.99779051800114171</v>
      </c>
      <c r="U34" s="23">
        <f t="shared" ref="U34:U51" si="36">U33-V33</f>
        <v>97977.007301864869</v>
      </c>
      <c r="V34" s="23">
        <f t="shared" ref="V34:V50" si="37">U34*(1-T34)</f>
        <v>216.47843393547737</v>
      </c>
      <c r="W34" s="22">
        <f t="shared" si="30"/>
        <v>2.209481998858287E-3</v>
      </c>
      <c r="X34" s="23">
        <f>J34+R34*(L34/W34)*(K34-J34)</f>
        <v>2.5006908448852534</v>
      </c>
      <c r="Y34" s="23">
        <f t="shared" si="31"/>
        <v>489343.98997750448</v>
      </c>
      <c r="Z34" s="23">
        <f t="shared" si="20"/>
        <v>7262304.319295601</v>
      </c>
      <c r="AA34" s="23">
        <f t="shared" si="32"/>
        <v>74.122536698029677</v>
      </c>
      <c r="AB34" s="25"/>
      <c r="AC34" s="24"/>
      <c r="AD34" s="25"/>
      <c r="AE34" s="24"/>
      <c r="AF34" s="23">
        <f t="shared" si="33"/>
        <v>3.1165211309865555</v>
      </c>
    </row>
    <row r="35" spans="2:32" s="26" customFormat="1" ht="15" customHeight="1" x14ac:dyDescent="0.2">
      <c r="B35" s="5" t="str">
        <f t="shared" si="21"/>
        <v>RR</v>
      </c>
      <c r="C35" s="5" t="s">
        <v>48</v>
      </c>
      <c r="D35" s="24" t="s">
        <v>71</v>
      </c>
      <c r="E35" s="4" t="str">
        <f t="shared" si="22"/>
        <v>RRFemale10-14</v>
      </c>
      <c r="F35" s="6">
        <f>VLOOKUP(E35,'Appendix 1a. Person-years 2020'!$E$3:$F$1682,2,FALSE)</f>
        <v>26273.552800000001</v>
      </c>
      <c r="G35" s="17">
        <f>VLOOKUP(E35,'Appendix 2a. Deaths 2020'!$E$4:$G$1683,2,FALSE)</f>
        <v>15</v>
      </c>
      <c r="H35" s="17">
        <f>VLOOKUP(E35,'Appendix 2a. Deaths 2020'!$E$4:$G$1683,3,FALSE)</f>
        <v>1</v>
      </c>
      <c r="I35" s="18">
        <f t="shared" si="23"/>
        <v>5.709163170349767E-4</v>
      </c>
      <c r="J35" s="24">
        <v>5</v>
      </c>
      <c r="K35" s="5">
        <f>VLOOKUP(E35,'Appendix 3a. nax iIBGE 2020'!$E$5:$O$1935,11,FALSE)</f>
        <v>2.5</v>
      </c>
      <c r="L35" s="19">
        <f t="shared" si="24"/>
        <v>2.850513074110056E-3</v>
      </c>
      <c r="M35" s="20">
        <f t="shared" si="34"/>
        <v>97559.517947965593</v>
      </c>
      <c r="N35" s="20">
        <f t="shared" si="35"/>
        <v>278.09468141455056</v>
      </c>
      <c r="O35" s="20">
        <f t="shared" si="25"/>
        <v>487102.35303629155</v>
      </c>
      <c r="P35" s="20">
        <f t="shared" si="19"/>
        <v>6458019.6556690391</v>
      </c>
      <c r="Q35" s="21">
        <f t="shared" si="26"/>
        <v>66.195690502627258</v>
      </c>
      <c r="R35" s="22">
        <f t="shared" si="27"/>
        <v>0.93333333333333335</v>
      </c>
      <c r="S35" s="22">
        <f t="shared" si="28"/>
        <v>0.99714948692588989</v>
      </c>
      <c r="T35" s="22">
        <f t="shared" si="29"/>
        <v>0.99733926808325157</v>
      </c>
      <c r="U35" s="23">
        <f t="shared" si="36"/>
        <v>97760.528867929388</v>
      </c>
      <c r="V35" s="23">
        <f t="shared" si="37"/>
        <v>260.11455935710563</v>
      </c>
      <c r="W35" s="22">
        <f t="shared" si="30"/>
        <v>2.6607319167484263E-3</v>
      </c>
      <c r="X35" s="23">
        <f>((-5/24)*V34+2.5*V35+(5/24)*V36)/V35</f>
        <v>2.6973389611529388</v>
      </c>
      <c r="Y35" s="23">
        <f t="shared" si="31"/>
        <v>488203.68867817847</v>
      </c>
      <c r="Z35" s="23">
        <f t="shared" si="20"/>
        <v>6772960.3293180969</v>
      </c>
      <c r="AA35" s="23">
        <f t="shared" si="32"/>
        <v>69.281134295704334</v>
      </c>
      <c r="AB35" s="25"/>
      <c r="AC35" s="24"/>
      <c r="AD35" s="25"/>
      <c r="AE35" s="24"/>
      <c r="AF35" s="23">
        <f t="shared" si="33"/>
        <v>3.0854437930770757</v>
      </c>
    </row>
    <row r="36" spans="2:32" s="26" customFormat="1" ht="15" customHeight="1" x14ac:dyDescent="0.2">
      <c r="B36" s="5" t="str">
        <f t="shared" si="21"/>
        <v>RR</v>
      </c>
      <c r="C36" s="5" t="s">
        <v>48</v>
      </c>
      <c r="D36" s="24" t="s">
        <v>72</v>
      </c>
      <c r="E36" s="4" t="str">
        <f t="shared" si="22"/>
        <v>RRFemale15-19</v>
      </c>
      <c r="F36" s="6">
        <f>VLOOKUP(E36,'Appendix 1a. Person-years 2020'!$E$3:$F$1682,2,FALSE)</f>
        <v>26268.140800000001</v>
      </c>
      <c r="G36" s="17">
        <f>VLOOKUP(E36,'Appendix 2a. Deaths 2020'!$E$4:$G$1683,2,FALSE)</f>
        <v>28</v>
      </c>
      <c r="H36" s="17">
        <f>VLOOKUP(E36,'Appendix 2a. Deaths 2020'!$E$4:$G$1683,3,FALSE)</f>
        <v>3</v>
      </c>
      <c r="I36" s="18">
        <f t="shared" si="23"/>
        <v>1.0659300257747971E-3</v>
      </c>
      <c r="J36" s="24">
        <v>5</v>
      </c>
      <c r="K36" s="5">
        <f>VLOOKUP(E36,'Appendix 3a. nax iIBGE 2020'!$E$5:$O$1935,11,FALSE)</f>
        <v>2.5</v>
      </c>
      <c r="L36" s="19">
        <f t="shared" si="24"/>
        <v>5.3154852904423681E-3</v>
      </c>
      <c r="M36" s="20">
        <f t="shared" si="34"/>
        <v>97281.423266551035</v>
      </c>
      <c r="N36" s="20">
        <f t="shared" si="35"/>
        <v>517.09797440665</v>
      </c>
      <c r="O36" s="20">
        <f t="shared" si="25"/>
        <v>485114.37139673851</v>
      </c>
      <c r="P36" s="20">
        <f t="shared" si="19"/>
        <v>5970917.3026327472</v>
      </c>
      <c r="Q36" s="21">
        <f t="shared" si="26"/>
        <v>61.377774935225176</v>
      </c>
      <c r="R36" s="22">
        <f t="shared" si="27"/>
        <v>0.8928571428571429</v>
      </c>
      <c r="S36" s="22">
        <f t="shared" si="28"/>
        <v>0.99468451470955765</v>
      </c>
      <c r="T36" s="22">
        <f t="shared" si="29"/>
        <v>0.99525267687881658</v>
      </c>
      <c r="U36" s="23">
        <f t="shared" si="36"/>
        <v>97500.414308572275</v>
      </c>
      <c r="V36" s="23">
        <f t="shared" si="37"/>
        <v>462.86597117204815</v>
      </c>
      <c r="W36" s="22">
        <f t="shared" si="30"/>
        <v>4.7473231211834221E-3</v>
      </c>
      <c r="X36" s="23">
        <f t="shared" ref="X36:X49" si="38">((-5/24)*V35+2.5*V36+(5/24)*V37)/V36</f>
        <v>2.5473797994236413</v>
      </c>
      <c r="Y36" s="23">
        <f t="shared" si="31"/>
        <v>486366.83711180533</v>
      </c>
      <c r="Z36" s="23">
        <f t="shared" si="20"/>
        <v>6284756.6406399189</v>
      </c>
      <c r="AA36" s="23">
        <f t="shared" si="32"/>
        <v>64.458768562251748</v>
      </c>
      <c r="AB36" s="25"/>
      <c r="AC36" s="24"/>
      <c r="AD36" s="25"/>
      <c r="AE36" s="24"/>
      <c r="AF36" s="23">
        <f t="shared" si="33"/>
        <v>3.0809936270265723</v>
      </c>
    </row>
    <row r="37" spans="2:32" s="26" customFormat="1" ht="15" customHeight="1" x14ac:dyDescent="0.2">
      <c r="B37" s="5" t="str">
        <f t="shared" si="21"/>
        <v>RR</v>
      </c>
      <c r="C37" s="5" t="s">
        <v>48</v>
      </c>
      <c r="D37" s="24" t="s">
        <v>73</v>
      </c>
      <c r="E37" s="4" t="str">
        <f t="shared" si="22"/>
        <v>RRFemale20-24</v>
      </c>
      <c r="F37" s="6">
        <f>VLOOKUP(E37,'Appendix 1a. Person-years 2020'!$E$3:$F$1682,2,FALSE)</f>
        <v>29158.702799999999</v>
      </c>
      <c r="G37" s="17">
        <f>VLOOKUP(E37,'Appendix 2a. Deaths 2020'!$E$4:$G$1683,2,FALSE)</f>
        <v>22</v>
      </c>
      <c r="H37" s="17">
        <f>VLOOKUP(E37,'Appendix 2a. Deaths 2020'!$E$4:$G$1683,3,FALSE)</f>
        <v>0</v>
      </c>
      <c r="I37" s="18">
        <f t="shared" si="23"/>
        <v>7.5449172588020624E-4</v>
      </c>
      <c r="J37" s="24">
        <v>5</v>
      </c>
      <c r="K37" s="5">
        <f>VLOOKUP(E37,'Appendix 3a. nax iIBGE 2020'!$E$5:$O$1935,11,FALSE)</f>
        <v>2.5</v>
      </c>
      <c r="L37" s="19">
        <f t="shared" si="24"/>
        <v>3.7653563039602087E-3</v>
      </c>
      <c r="M37" s="20">
        <f t="shared" si="34"/>
        <v>96764.325292144378</v>
      </c>
      <c r="N37" s="20">
        <f t="shared" si="35"/>
        <v>364.35216223723211</v>
      </c>
      <c r="O37" s="20">
        <f t="shared" si="25"/>
        <v>482910.74605512881</v>
      </c>
      <c r="P37" s="20">
        <f t="shared" si="19"/>
        <v>5485802.9312360091</v>
      </c>
      <c r="Q37" s="21">
        <f t="shared" si="26"/>
        <v>56.692411326939343</v>
      </c>
      <c r="R37" s="22">
        <f t="shared" si="27"/>
        <v>1</v>
      </c>
      <c r="S37" s="22">
        <f t="shared" si="28"/>
        <v>0.99623464369603976</v>
      </c>
      <c r="T37" s="22">
        <f t="shared" si="29"/>
        <v>0.99623464369603976</v>
      </c>
      <c r="U37" s="23">
        <f t="shared" si="36"/>
        <v>97037.548337400221</v>
      </c>
      <c r="V37" s="23">
        <f t="shared" si="37"/>
        <v>365.38094435307676</v>
      </c>
      <c r="W37" s="22">
        <f t="shared" si="30"/>
        <v>3.7653563039602433E-3</v>
      </c>
      <c r="X37" s="23">
        <f t="shared" si="38"/>
        <v>2.4495874219879137</v>
      </c>
      <c r="Y37" s="23">
        <f t="shared" si="31"/>
        <v>484255.86953075707</v>
      </c>
      <c r="Z37" s="23">
        <f t="shared" si="20"/>
        <v>5798389.8035281133</v>
      </c>
      <c r="AA37" s="23">
        <f t="shared" si="32"/>
        <v>59.754083886858645</v>
      </c>
      <c r="AB37" s="25"/>
      <c r="AC37" s="24"/>
      <c r="AD37" s="25"/>
      <c r="AE37" s="24"/>
      <c r="AF37" s="23">
        <f t="shared" si="33"/>
        <v>3.0616725599193018</v>
      </c>
    </row>
    <row r="38" spans="2:32" s="26" customFormat="1" ht="15" customHeight="1" x14ac:dyDescent="0.2">
      <c r="B38" s="5" t="str">
        <f t="shared" si="21"/>
        <v>RR</v>
      </c>
      <c r="C38" s="5" t="s">
        <v>48</v>
      </c>
      <c r="D38" s="24" t="s">
        <v>74</v>
      </c>
      <c r="E38" s="4" t="str">
        <f t="shared" si="22"/>
        <v>RRFemale25-29</v>
      </c>
      <c r="F38" s="6">
        <f>VLOOKUP(E38,'Appendix 1a. Person-years 2020'!$E$3:$F$1682,2,FALSE)</f>
        <v>29632.103899999998</v>
      </c>
      <c r="G38" s="17">
        <f>VLOOKUP(E38,'Appendix 2a. Deaths 2020'!$E$4:$G$1683,2,FALSE)</f>
        <v>24</v>
      </c>
      <c r="H38" s="17">
        <f>VLOOKUP(E38,'Appendix 2a. Deaths 2020'!$E$4:$G$1683,3,FALSE)</f>
        <v>1</v>
      </c>
      <c r="I38" s="18">
        <f t="shared" si="23"/>
        <v>8.0993236528169711E-4</v>
      </c>
      <c r="J38" s="24">
        <v>5</v>
      </c>
      <c r="K38" s="5">
        <f>VLOOKUP(E38,'Appendix 3a. nax iIBGE 2020'!$E$5:$O$1935,11,FALSE)</f>
        <v>2.5</v>
      </c>
      <c r="L38" s="19">
        <f t="shared" si="24"/>
        <v>4.041478515774694E-3</v>
      </c>
      <c r="M38" s="20">
        <f t="shared" si="34"/>
        <v>96399.973129907143</v>
      </c>
      <c r="N38" s="20">
        <f t="shared" si="35"/>
        <v>389.59842032577751</v>
      </c>
      <c r="O38" s="20">
        <f t="shared" si="25"/>
        <v>481025.86959872127</v>
      </c>
      <c r="P38" s="20">
        <f t="shared" si="19"/>
        <v>5002892.1851808801</v>
      </c>
      <c r="Q38" s="21">
        <f t="shared" si="26"/>
        <v>51.897236303573017</v>
      </c>
      <c r="R38" s="22">
        <f t="shared" si="27"/>
        <v>0.95833333333333337</v>
      </c>
      <c r="S38" s="22">
        <f t="shared" si="28"/>
        <v>0.99595852148422526</v>
      </c>
      <c r="T38" s="22">
        <f t="shared" si="29"/>
        <v>0.99612658985998281</v>
      </c>
      <c r="U38" s="23">
        <f t="shared" si="36"/>
        <v>96672.167393047144</v>
      </c>
      <c r="V38" s="23">
        <f t="shared" si="37"/>
        <v>374.45095343766758</v>
      </c>
      <c r="W38" s="22">
        <f t="shared" si="30"/>
        <v>3.8734101400171861E-3</v>
      </c>
      <c r="X38" s="23">
        <f t="shared" si="38"/>
        <v>2.7101537473483233</v>
      </c>
      <c r="Y38" s="23">
        <f t="shared" si="31"/>
        <v>482503.40185270464</v>
      </c>
      <c r="Z38" s="23">
        <f t="shared" si="20"/>
        <v>5314133.9339973563</v>
      </c>
      <c r="AA38" s="23">
        <f t="shared" si="32"/>
        <v>54.970671262508176</v>
      </c>
      <c r="AB38" s="25"/>
      <c r="AC38" s="24"/>
      <c r="AD38" s="25"/>
      <c r="AE38" s="24"/>
      <c r="AF38" s="23">
        <f t="shared" si="33"/>
        <v>3.0734349589351595</v>
      </c>
    </row>
    <row r="39" spans="2:32" s="26" customFormat="1" ht="15" customHeight="1" x14ac:dyDescent="0.2">
      <c r="B39" s="5" t="str">
        <f t="shared" si="21"/>
        <v>RR</v>
      </c>
      <c r="C39" s="5" t="s">
        <v>48</v>
      </c>
      <c r="D39" s="24" t="s">
        <v>75</v>
      </c>
      <c r="E39" s="4" t="str">
        <f t="shared" si="22"/>
        <v>RRFemale30-34</v>
      </c>
      <c r="F39" s="6">
        <f>VLOOKUP(E39,'Appendix 1a. Person-years 2020'!$E$3:$F$1682,2,FALSE)</f>
        <v>27754.041799999999</v>
      </c>
      <c r="G39" s="17">
        <f>VLOOKUP(E39,'Appendix 2a. Deaths 2020'!$E$4:$G$1683,2,FALSE)</f>
        <v>45</v>
      </c>
      <c r="H39" s="17">
        <f>VLOOKUP(E39,'Appendix 2a. Deaths 2020'!$E$4:$G$1683,3,FALSE)</f>
        <v>2</v>
      </c>
      <c r="I39" s="18">
        <f t="shared" si="23"/>
        <v>1.6213854660981307E-3</v>
      </c>
      <c r="J39" s="24">
        <v>5</v>
      </c>
      <c r="K39" s="5">
        <f>VLOOKUP(E39,'Appendix 3a. nax iIBGE 2020'!$E$5:$O$1935,11,FALSE)</f>
        <v>2.5</v>
      </c>
      <c r="L39" s="19">
        <f t="shared" si="24"/>
        <v>8.0741988587905798E-3</v>
      </c>
      <c r="M39" s="20">
        <f t="shared" si="34"/>
        <v>96010.37470958136</v>
      </c>
      <c r="N39" s="20">
        <f t="shared" si="35"/>
        <v>775.20685791215772</v>
      </c>
      <c r="O39" s="20">
        <f t="shared" si="25"/>
        <v>478113.85640312638</v>
      </c>
      <c r="P39" s="20">
        <f t="shared" si="19"/>
        <v>4521866.315582159</v>
      </c>
      <c r="Q39" s="21">
        <f t="shared" si="26"/>
        <v>47.09768427901885</v>
      </c>
      <c r="R39" s="22">
        <f t="shared" si="27"/>
        <v>0.9555555555555556</v>
      </c>
      <c r="S39" s="22">
        <f t="shared" si="28"/>
        <v>0.99192580114120943</v>
      </c>
      <c r="T39" s="22">
        <f t="shared" si="29"/>
        <v>0.99228326617774087</v>
      </c>
      <c r="U39" s="23">
        <f t="shared" si="36"/>
        <v>96297.716439609474</v>
      </c>
      <c r="V39" s="23">
        <f t="shared" si="37"/>
        <v>743.10384545585305</v>
      </c>
      <c r="W39" s="22">
        <f t="shared" si="30"/>
        <v>7.7167338222591253E-3</v>
      </c>
      <c r="X39" s="23">
        <f t="shared" si="38"/>
        <v>2.5809832244175301</v>
      </c>
      <c r="Y39" s="23">
        <f t="shared" si="31"/>
        <v>479691.00152988976</v>
      </c>
      <c r="Z39" s="23">
        <f t="shared" si="20"/>
        <v>4831630.5321446517</v>
      </c>
      <c r="AA39" s="23">
        <f t="shared" si="32"/>
        <v>50.173884810390902</v>
      </c>
      <c r="AB39" s="25"/>
      <c r="AC39" s="24"/>
      <c r="AD39" s="25"/>
      <c r="AE39" s="24"/>
      <c r="AF39" s="23">
        <f t="shared" si="33"/>
        <v>3.0762005313720522</v>
      </c>
    </row>
    <row r="40" spans="2:32" s="26" customFormat="1" ht="15" customHeight="1" x14ac:dyDescent="0.2">
      <c r="B40" s="5" t="str">
        <f t="shared" si="21"/>
        <v>RR</v>
      </c>
      <c r="C40" s="5" t="s">
        <v>48</v>
      </c>
      <c r="D40" s="24" t="s">
        <v>76</v>
      </c>
      <c r="E40" s="4" t="str">
        <f t="shared" si="22"/>
        <v>RRFemale35-39</v>
      </c>
      <c r="F40" s="6">
        <f>VLOOKUP(E40,'Appendix 1a. Person-years 2020'!$E$3:$F$1682,2,FALSE)</f>
        <v>25840.353299999999</v>
      </c>
      <c r="G40" s="17">
        <f>VLOOKUP(E40,'Appendix 2a. Deaths 2020'!$E$4:$G$1683,2,FALSE)</f>
        <v>43</v>
      </c>
      <c r="H40" s="17">
        <f>VLOOKUP(E40,'Appendix 2a. Deaths 2020'!$E$4:$G$1683,3,FALSE)</f>
        <v>7</v>
      </c>
      <c r="I40" s="18">
        <f t="shared" si="23"/>
        <v>1.6640639352249104E-3</v>
      </c>
      <c r="J40" s="24">
        <v>5</v>
      </c>
      <c r="K40" s="5">
        <f>VLOOKUP(E40,'Appendix 3a. nax iIBGE 2020'!$E$5:$O$1935,11,FALSE)</f>
        <v>2.5</v>
      </c>
      <c r="L40" s="19">
        <f t="shared" si="24"/>
        <v>8.285849218979513E-3</v>
      </c>
      <c r="M40" s="20">
        <f t="shared" si="34"/>
        <v>95235.167851669205</v>
      </c>
      <c r="N40" s="20">
        <f t="shared" si="35"/>
        <v>789.10424116313607</v>
      </c>
      <c r="O40" s="20">
        <f t="shared" si="25"/>
        <v>474203.07865543821</v>
      </c>
      <c r="P40" s="20">
        <f t="shared" si="19"/>
        <v>4043752.4591790326</v>
      </c>
      <c r="Q40" s="21">
        <f t="shared" si="26"/>
        <v>42.460705959769641</v>
      </c>
      <c r="R40" s="22">
        <f t="shared" si="27"/>
        <v>0.83720930232558144</v>
      </c>
      <c r="S40" s="22">
        <f t="shared" si="28"/>
        <v>0.99171415078102054</v>
      </c>
      <c r="T40" s="22">
        <f t="shared" si="29"/>
        <v>0.99305831635183417</v>
      </c>
      <c r="U40" s="23">
        <f t="shared" si="36"/>
        <v>95554.612594153616</v>
      </c>
      <c r="V40" s="23">
        <f t="shared" si="37"/>
        <v>663.30989175165689</v>
      </c>
      <c r="W40" s="22">
        <f t="shared" si="30"/>
        <v>6.9416836481658306E-3</v>
      </c>
      <c r="X40" s="23">
        <f t="shared" si="38"/>
        <v>2.5455053130143814</v>
      </c>
      <c r="Y40" s="23">
        <f t="shared" si="31"/>
        <v>476144.97236563859</v>
      </c>
      <c r="Z40" s="23">
        <f t="shared" si="20"/>
        <v>4351939.5306147616</v>
      </c>
      <c r="AA40" s="23">
        <f t="shared" si="32"/>
        <v>45.544002664723578</v>
      </c>
      <c r="AB40" s="25"/>
      <c r="AC40" s="24"/>
      <c r="AD40" s="25"/>
      <c r="AE40" s="24"/>
      <c r="AF40" s="23">
        <f t="shared" si="33"/>
        <v>3.0832967049539377</v>
      </c>
    </row>
    <row r="41" spans="2:32" s="26" customFormat="1" ht="15" customHeight="1" x14ac:dyDescent="0.2">
      <c r="B41" s="5" t="str">
        <f t="shared" si="21"/>
        <v>RR</v>
      </c>
      <c r="C41" s="5" t="s">
        <v>48</v>
      </c>
      <c r="D41" s="24" t="s">
        <v>77</v>
      </c>
      <c r="E41" s="4" t="str">
        <f t="shared" si="22"/>
        <v>RRFemale40-44</v>
      </c>
      <c r="F41" s="6">
        <f>VLOOKUP(E41,'Appendix 1a. Person-years 2020'!$E$3:$F$1682,2,FALSE)</f>
        <v>21272.300599999999</v>
      </c>
      <c r="G41" s="17">
        <f>VLOOKUP(E41,'Appendix 2a. Deaths 2020'!$E$4:$G$1683,2,FALSE)</f>
        <v>50</v>
      </c>
      <c r="H41" s="17">
        <f>VLOOKUP(E41,'Appendix 2a. Deaths 2020'!$E$4:$G$1683,3,FALSE)</f>
        <v>10</v>
      </c>
      <c r="I41" s="18">
        <f t="shared" si="23"/>
        <v>2.3504744945170622E-3</v>
      </c>
      <c r="J41" s="24">
        <v>5</v>
      </c>
      <c r="K41" s="5">
        <f>VLOOKUP(E41,'Appendix 3a. nax iIBGE 2020'!$E$5:$O$1935,11,FALSE)</f>
        <v>2.5</v>
      </c>
      <c r="L41" s="19">
        <f t="shared" si="24"/>
        <v>1.1683716776872313E-2</v>
      </c>
      <c r="M41" s="20">
        <f t="shared" si="34"/>
        <v>94446.063610506069</v>
      </c>
      <c r="N41" s="20">
        <f t="shared" si="35"/>
        <v>1103.4810579156194</v>
      </c>
      <c r="O41" s="20">
        <f t="shared" si="25"/>
        <v>469471.61540774134</v>
      </c>
      <c r="P41" s="20">
        <f t="shared" si="19"/>
        <v>3569549.3805235946</v>
      </c>
      <c r="Q41" s="21">
        <f t="shared" si="26"/>
        <v>37.79458078045851</v>
      </c>
      <c r="R41" s="22">
        <f t="shared" si="27"/>
        <v>0.8</v>
      </c>
      <c r="S41" s="22">
        <f t="shared" si="28"/>
        <v>0.9883162832231277</v>
      </c>
      <c r="T41" s="22">
        <f t="shared" si="29"/>
        <v>0.99064205447111109</v>
      </c>
      <c r="U41" s="23">
        <f t="shared" si="36"/>
        <v>94891.302702401954</v>
      </c>
      <c r="V41" s="23">
        <f t="shared" si="37"/>
        <v>887.98764185438665</v>
      </c>
      <c r="W41" s="22">
        <f t="shared" si="30"/>
        <v>9.3579455288889113E-3</v>
      </c>
      <c r="X41" s="23">
        <f t="shared" si="38"/>
        <v>2.6488520872336663</v>
      </c>
      <c r="Y41" s="23">
        <f t="shared" si="31"/>
        <v>472368.72322130151</v>
      </c>
      <c r="Z41" s="23">
        <f t="shared" si="20"/>
        <v>3875794.5582491229</v>
      </c>
      <c r="AA41" s="23">
        <f t="shared" si="32"/>
        <v>40.84457108154988</v>
      </c>
      <c r="AB41" s="25"/>
      <c r="AC41" s="24"/>
      <c r="AD41" s="25"/>
      <c r="AE41" s="24"/>
      <c r="AF41" s="23">
        <f t="shared" si="33"/>
        <v>3.0499903010913698</v>
      </c>
    </row>
    <row r="42" spans="2:32" s="26" customFormat="1" ht="15" customHeight="1" x14ac:dyDescent="0.2">
      <c r="B42" s="5" t="str">
        <f t="shared" si="21"/>
        <v>RR</v>
      </c>
      <c r="C42" s="5" t="s">
        <v>48</v>
      </c>
      <c r="D42" s="24" t="s">
        <v>78</v>
      </c>
      <c r="E42" s="4" t="str">
        <f t="shared" si="22"/>
        <v>RRFemale45-49</v>
      </c>
      <c r="F42" s="6">
        <f>VLOOKUP(E42,'Appendix 1a. Person-years 2020'!$E$3:$F$1682,2,FALSE)</f>
        <v>16545.085500000001</v>
      </c>
      <c r="G42" s="17">
        <f>VLOOKUP(E42,'Appendix 2a. Deaths 2020'!$E$4:$G$1683,2,FALSE)</f>
        <v>56</v>
      </c>
      <c r="H42" s="17">
        <f>VLOOKUP(E42,'Appendix 2a. Deaths 2020'!$E$4:$G$1683,3,FALSE)</f>
        <v>10</v>
      </c>
      <c r="I42" s="18">
        <f t="shared" si="23"/>
        <v>3.3846908799594899E-3</v>
      </c>
      <c r="J42" s="24">
        <v>5</v>
      </c>
      <c r="K42" s="5">
        <f>VLOOKUP(E42,'Appendix 3a. nax iIBGE 2020'!$E$5:$O$1935,11,FALSE)</f>
        <v>2.5</v>
      </c>
      <c r="L42" s="19">
        <f t="shared" si="24"/>
        <v>1.6781454311396844E-2</v>
      </c>
      <c r="M42" s="20">
        <f t="shared" si="34"/>
        <v>93342.582552590451</v>
      </c>
      <c r="N42" s="20">
        <f t="shared" si="35"/>
        <v>1566.4242844140849</v>
      </c>
      <c r="O42" s="20">
        <f t="shared" si="25"/>
        <v>462796.85205191706</v>
      </c>
      <c r="P42" s="20">
        <f t="shared" si="19"/>
        <v>3100077.7651158534</v>
      </c>
      <c r="Q42" s="21">
        <f t="shared" si="26"/>
        <v>33.211827660427417</v>
      </c>
      <c r="R42" s="22">
        <f t="shared" si="27"/>
        <v>0.8214285714285714</v>
      </c>
      <c r="S42" s="22">
        <f t="shared" si="28"/>
        <v>0.98321854568860312</v>
      </c>
      <c r="T42" s="22">
        <f t="shared" si="29"/>
        <v>0.98619444220909813</v>
      </c>
      <c r="U42" s="23">
        <f t="shared" si="36"/>
        <v>94003.315060547568</v>
      </c>
      <c r="V42" s="23">
        <f t="shared" si="37"/>
        <v>1297.7681986047453</v>
      </c>
      <c r="W42" s="22">
        <f t="shared" si="30"/>
        <v>1.3805557790901868E-2</v>
      </c>
      <c r="X42" s="23">
        <f t="shared" si="38"/>
        <v>2.6169975891945056</v>
      </c>
      <c r="Y42" s="23">
        <f t="shared" si="31"/>
        <v>466923.99055679608</v>
      </c>
      <c r="Z42" s="23">
        <f t="shared" si="20"/>
        <v>3403425.8350278214</v>
      </c>
      <c r="AA42" s="23">
        <f t="shared" si="32"/>
        <v>36.205380978699246</v>
      </c>
      <c r="AB42" s="25"/>
      <c r="AC42" s="24"/>
      <c r="AD42" s="25"/>
      <c r="AE42" s="24"/>
      <c r="AF42" s="23">
        <f t="shared" si="33"/>
        <v>2.9935533182718288</v>
      </c>
    </row>
    <row r="43" spans="2:32" s="26" customFormat="1" ht="15" customHeight="1" x14ac:dyDescent="0.2">
      <c r="B43" s="5" t="str">
        <f t="shared" si="21"/>
        <v>RR</v>
      </c>
      <c r="C43" s="5" t="s">
        <v>48</v>
      </c>
      <c r="D43" s="24" t="s">
        <v>79</v>
      </c>
      <c r="E43" s="4" t="str">
        <f t="shared" si="22"/>
        <v>RRFemale50-54</v>
      </c>
      <c r="F43" s="6">
        <f>VLOOKUP(E43,'Appendix 1a. Person-years 2020'!$E$3:$F$1682,2,FALSE)</f>
        <v>13073.2706</v>
      </c>
      <c r="G43" s="17">
        <f>VLOOKUP(E43,'Appendix 2a. Deaths 2020'!$E$4:$G$1683,2,FALSE)</f>
        <v>64</v>
      </c>
      <c r="H43" s="17">
        <f>VLOOKUP(E43,'Appendix 2a. Deaths 2020'!$E$4:$G$1683,3,FALSE)</f>
        <v>18</v>
      </c>
      <c r="I43" s="18">
        <f t="shared" si="23"/>
        <v>4.8954849905730553E-3</v>
      </c>
      <c r="J43" s="24">
        <v>5</v>
      </c>
      <c r="K43" s="5">
        <f>VLOOKUP(E43,'Appendix 3a. nax iIBGE 2020'!$E$5:$O$1935,11,FALSE)</f>
        <v>2.5</v>
      </c>
      <c r="L43" s="19">
        <f t="shared" si="24"/>
        <v>2.4181474835102367E-2</v>
      </c>
      <c r="M43" s="20">
        <f t="shared" si="34"/>
        <v>91776.158268176368</v>
      </c>
      <c r="N43" s="20">
        <f t="shared" si="35"/>
        <v>2219.2828616242791</v>
      </c>
      <c r="O43" s="20">
        <f t="shared" si="25"/>
        <v>453332.58418682119</v>
      </c>
      <c r="P43" s="20">
        <f t="shared" si="19"/>
        <v>2637280.9130639364</v>
      </c>
      <c r="Q43" s="21">
        <f t="shared" si="26"/>
        <v>28.736013392036053</v>
      </c>
      <c r="R43" s="22">
        <f t="shared" si="27"/>
        <v>0.71875</v>
      </c>
      <c r="S43" s="22">
        <f t="shared" si="28"/>
        <v>0.97581852516489764</v>
      </c>
      <c r="T43" s="22">
        <f t="shared" si="29"/>
        <v>0.98255984351186265</v>
      </c>
      <c r="U43" s="23">
        <f t="shared" si="36"/>
        <v>92705.546861942828</v>
      </c>
      <c r="V43" s="23">
        <f t="shared" si="37"/>
        <v>1616.7992445906332</v>
      </c>
      <c r="W43" s="22">
        <f t="shared" si="30"/>
        <v>1.7440156488137348E-2</v>
      </c>
      <c r="X43" s="23">
        <f t="shared" si="38"/>
        <v>2.7053775522809289</v>
      </c>
      <c r="Y43" s="23">
        <f t="shared" si="31"/>
        <v>459817.79046962125</v>
      </c>
      <c r="Z43" s="23">
        <f t="shared" si="20"/>
        <v>2936501.8444710253</v>
      </c>
      <c r="AA43" s="23">
        <f t="shared" si="32"/>
        <v>31.675578688339609</v>
      </c>
      <c r="AB43" s="25"/>
      <c r="AC43" s="24"/>
      <c r="AD43" s="25"/>
      <c r="AE43" s="24"/>
      <c r="AF43" s="23">
        <f t="shared" si="33"/>
        <v>2.9395652963035559</v>
      </c>
    </row>
    <row r="44" spans="2:32" s="26" customFormat="1" ht="15" customHeight="1" x14ac:dyDescent="0.2">
      <c r="B44" s="5" t="str">
        <f t="shared" si="21"/>
        <v>RR</v>
      </c>
      <c r="C44" s="5" t="s">
        <v>48</v>
      </c>
      <c r="D44" s="24" t="s">
        <v>80</v>
      </c>
      <c r="E44" s="4" t="str">
        <f t="shared" si="22"/>
        <v>RRFemale55-59</v>
      </c>
      <c r="F44" s="6">
        <f>VLOOKUP(E44,'Appendix 1a. Person-years 2020'!$E$3:$F$1682,2,FALSE)</f>
        <v>10541.082899999999</v>
      </c>
      <c r="G44" s="17">
        <f>VLOOKUP(E44,'Appendix 2a. Deaths 2020'!$E$4:$G$1683,2,FALSE)</f>
        <v>93</v>
      </c>
      <c r="H44" s="17">
        <f>VLOOKUP(E44,'Appendix 2a. Deaths 2020'!$E$4:$G$1683,3,FALSE)</f>
        <v>25</v>
      </c>
      <c r="I44" s="18">
        <f t="shared" si="23"/>
        <v>8.8226229584059158E-3</v>
      </c>
      <c r="J44" s="24">
        <v>5</v>
      </c>
      <c r="K44" s="5">
        <f>VLOOKUP(E44,'Appendix 3a. nax iIBGE 2020'!$E$5:$O$1935,11,FALSE)</f>
        <v>2.5</v>
      </c>
      <c r="L44" s="19">
        <f t="shared" si="24"/>
        <v>4.3161128875705779E-2</v>
      </c>
      <c r="M44" s="20">
        <f t="shared" si="34"/>
        <v>89556.875406552092</v>
      </c>
      <c r="N44" s="20">
        <f t="shared" si="35"/>
        <v>3865.3758411277204</v>
      </c>
      <c r="O44" s="20">
        <f t="shared" si="25"/>
        <v>438120.93742994114</v>
      </c>
      <c r="P44" s="20">
        <f t="shared" si="19"/>
        <v>2183948.3288771152</v>
      </c>
      <c r="Q44" s="21">
        <f t="shared" si="26"/>
        <v>24.386160403239511</v>
      </c>
      <c r="R44" s="22">
        <f t="shared" si="27"/>
        <v>0.73118279569892475</v>
      </c>
      <c r="S44" s="22">
        <f t="shared" si="28"/>
        <v>0.95683887112429422</v>
      </c>
      <c r="T44" s="22">
        <f t="shared" si="29"/>
        <v>0.96825481986651496</v>
      </c>
      <c r="U44" s="23">
        <f t="shared" si="36"/>
        <v>91088.747617352201</v>
      </c>
      <c r="V44" s="23">
        <f t="shared" si="37"/>
        <v>2891.6287012464018</v>
      </c>
      <c r="W44" s="22">
        <f t="shared" si="30"/>
        <v>3.174518013348504E-2</v>
      </c>
      <c r="X44" s="23">
        <f t="shared" si="38"/>
        <v>2.6690355745288921</v>
      </c>
      <c r="Y44" s="23">
        <f t="shared" si="31"/>
        <v>448703.45445248444</v>
      </c>
      <c r="Z44" s="23">
        <f t="shared" si="20"/>
        <v>2476684.054001404</v>
      </c>
      <c r="AA44" s="23">
        <f t="shared" si="32"/>
        <v>27.189791481221345</v>
      </c>
      <c r="AB44" s="25"/>
      <c r="AC44" s="24"/>
      <c r="AD44" s="25"/>
      <c r="AE44" s="24"/>
      <c r="AF44" s="23">
        <f t="shared" si="33"/>
        <v>2.8036310779818336</v>
      </c>
    </row>
    <row r="45" spans="2:32" s="26" customFormat="1" ht="15" customHeight="1" x14ac:dyDescent="0.2">
      <c r="B45" s="5" t="str">
        <f t="shared" si="21"/>
        <v>RR</v>
      </c>
      <c r="C45" s="5" t="s">
        <v>48</v>
      </c>
      <c r="D45" s="24" t="s">
        <v>81</v>
      </c>
      <c r="E45" s="4" t="str">
        <f t="shared" si="22"/>
        <v>RRFemale60-64</v>
      </c>
      <c r="F45" s="6">
        <f>VLOOKUP(E45,'Appendix 1a. Person-years 2020'!$E$3:$F$1682,2,FALSE)</f>
        <v>8051.2681000000002</v>
      </c>
      <c r="G45" s="17">
        <f>VLOOKUP(E45,'Appendix 2a. Deaths 2020'!$E$4:$G$1683,2,FALSE)</f>
        <v>112</v>
      </c>
      <c r="H45" s="17">
        <f>VLOOKUP(E45,'Appendix 2a. Deaths 2020'!$E$4:$G$1683,3,FALSE)</f>
        <v>38</v>
      </c>
      <c r="I45" s="18">
        <f t="shared" si="23"/>
        <v>1.391085213023772E-2</v>
      </c>
      <c r="J45" s="24">
        <v>5</v>
      </c>
      <c r="K45" s="5">
        <f>VLOOKUP(E45,'Appendix 3a. nax iIBGE 2020'!$E$5:$O$1935,11,FALSE)</f>
        <v>2.5</v>
      </c>
      <c r="L45" s="19">
        <f t="shared" si="24"/>
        <v>6.7216658169960933E-2</v>
      </c>
      <c r="M45" s="20">
        <f t="shared" si="34"/>
        <v>85691.499565424368</v>
      </c>
      <c r="N45" s="20">
        <f t="shared" si="35"/>
        <v>5759.8962343604853</v>
      </c>
      <c r="O45" s="20">
        <f t="shared" si="25"/>
        <v>414057.75724122062</v>
      </c>
      <c r="P45" s="20">
        <f t="shared" si="19"/>
        <v>1745827.3914471739</v>
      </c>
      <c r="Q45" s="21">
        <f t="shared" si="26"/>
        <v>20.373402266280298</v>
      </c>
      <c r="R45" s="22">
        <f t="shared" si="27"/>
        <v>0.6607142857142857</v>
      </c>
      <c r="S45" s="22">
        <f t="shared" si="28"/>
        <v>0.93278334183003908</v>
      </c>
      <c r="T45" s="22">
        <f t="shared" si="29"/>
        <v>0.95506676109466249</v>
      </c>
      <c r="U45" s="23">
        <f t="shared" si="36"/>
        <v>88197.118916105799</v>
      </c>
      <c r="V45" s="23">
        <f t="shared" si="37"/>
        <v>3962.9822150198443</v>
      </c>
      <c r="W45" s="22">
        <f t="shared" si="30"/>
        <v>4.4933238905337514E-2</v>
      </c>
      <c r="X45" s="23">
        <f t="shared" si="38"/>
        <v>2.67330393923993</v>
      </c>
      <c r="Y45" s="23">
        <f t="shared" si="31"/>
        <v>431764.93947198009</v>
      </c>
      <c r="Z45" s="23">
        <f t="shared" si="20"/>
        <v>2027980.5995489194</v>
      </c>
      <c r="AA45" s="23">
        <f t="shared" si="32"/>
        <v>22.993728417341611</v>
      </c>
      <c r="AB45" s="25"/>
      <c r="AC45" s="24"/>
      <c r="AD45" s="25"/>
      <c r="AE45" s="24"/>
      <c r="AF45" s="23">
        <f t="shared" si="33"/>
        <v>2.6203261510613132</v>
      </c>
    </row>
    <row r="46" spans="2:32" s="26" customFormat="1" ht="15" customHeight="1" x14ac:dyDescent="0.2">
      <c r="B46" s="5" t="str">
        <f t="shared" si="21"/>
        <v>RR</v>
      </c>
      <c r="C46" s="5" t="s">
        <v>48</v>
      </c>
      <c r="D46" s="24" t="s">
        <v>82</v>
      </c>
      <c r="E46" s="4" t="str">
        <f t="shared" si="22"/>
        <v>RRFemale65-69</v>
      </c>
      <c r="F46" s="6">
        <f>VLOOKUP(E46,'Appendix 1a. Person-years 2020'!$E$3:$F$1682,2,FALSE)</f>
        <v>5640.6181999999999</v>
      </c>
      <c r="G46" s="17">
        <f>VLOOKUP(E46,'Appendix 2a. Deaths 2020'!$E$4:$G$1683,2,FALSE)</f>
        <v>119</v>
      </c>
      <c r="H46" s="17">
        <f>VLOOKUP(E46,'Appendix 2a. Deaths 2020'!$E$4:$G$1683,3,FALSE)</f>
        <v>33</v>
      </c>
      <c r="I46" s="18">
        <f t="shared" si="23"/>
        <v>2.1096978341842036E-2</v>
      </c>
      <c r="J46" s="24">
        <v>5</v>
      </c>
      <c r="K46" s="5">
        <f>VLOOKUP(E46,'Appendix 3a. nax iIBGE 2020'!$E$5:$O$1935,11,FALSE)</f>
        <v>2.5</v>
      </c>
      <c r="L46" s="19">
        <f t="shared" si="24"/>
        <v>0.10020009369298175</v>
      </c>
      <c r="M46" s="20">
        <f t="shared" si="34"/>
        <v>79931.603331063889</v>
      </c>
      <c r="N46" s="20">
        <f t="shared" si="35"/>
        <v>8009.1541428028531</v>
      </c>
      <c r="O46" s="20">
        <f t="shared" si="25"/>
        <v>379635.13129831234</v>
      </c>
      <c r="P46" s="20">
        <f t="shared" si="19"/>
        <v>1331769.6342059532</v>
      </c>
      <c r="Q46" s="21">
        <f t="shared" si="26"/>
        <v>16.661365201070431</v>
      </c>
      <c r="R46" s="22">
        <f t="shared" si="27"/>
        <v>0.72268907563025209</v>
      </c>
      <c r="S46" s="22">
        <f t="shared" si="28"/>
        <v>0.89979990630701823</v>
      </c>
      <c r="T46" s="22">
        <f t="shared" si="29"/>
        <v>0.92653488237898585</v>
      </c>
      <c r="U46" s="23">
        <f t="shared" si="36"/>
        <v>84234.136701085954</v>
      </c>
      <c r="V46" s="23">
        <f t="shared" si="37"/>
        <v>6188.2707604498646</v>
      </c>
      <c r="W46" s="22">
        <f t="shared" si="30"/>
        <v>7.3465117621014153E-2</v>
      </c>
      <c r="X46" s="23">
        <f t="shared" si="38"/>
        <v>2.6234580523970976</v>
      </c>
      <c r="Y46" s="23">
        <f t="shared" si="31"/>
        <v>406463.99846009613</v>
      </c>
      <c r="Z46" s="23">
        <f t="shared" si="20"/>
        <v>1596215.6600769393</v>
      </c>
      <c r="AA46" s="23">
        <f t="shared" si="32"/>
        <v>18.949747959562821</v>
      </c>
      <c r="AB46" s="25"/>
      <c r="AC46" s="24"/>
      <c r="AD46" s="25"/>
      <c r="AE46" s="24"/>
      <c r="AF46" s="23">
        <f t="shared" si="33"/>
        <v>2.2883827584923893</v>
      </c>
    </row>
    <row r="47" spans="2:32" s="26" customFormat="1" ht="15" customHeight="1" x14ac:dyDescent="0.2">
      <c r="B47" s="5" t="str">
        <f t="shared" si="21"/>
        <v>RR</v>
      </c>
      <c r="C47" s="5" t="s">
        <v>48</v>
      </c>
      <c r="D47" s="42" t="s">
        <v>19</v>
      </c>
      <c r="E47" s="4" t="str">
        <f t="shared" si="22"/>
        <v>RRFemale70-74</v>
      </c>
      <c r="F47" s="6">
        <f>VLOOKUP(E47,'Appendix 1a. Person-years 2020'!$E$3:$F$1682,2,FALSE)</f>
        <v>3651.6837999999998</v>
      </c>
      <c r="G47" s="17">
        <f>VLOOKUP(E47,'Appendix 2a. Deaths 2020'!$E$4:$G$1683,2,FALSE)</f>
        <v>108</v>
      </c>
      <c r="H47" s="17">
        <f>VLOOKUP(E47,'Appendix 2a. Deaths 2020'!$E$4:$G$1683,3,FALSE)</f>
        <v>33</v>
      </c>
      <c r="I47" s="18">
        <f t="shared" si="23"/>
        <v>2.9575397519358056E-2</v>
      </c>
      <c r="J47" s="24">
        <v>5</v>
      </c>
      <c r="K47" s="5">
        <f>VLOOKUP(E47,'Appendix 3a. nax iIBGE 2020'!$E$5:$O$1935,11,FALSE)</f>
        <v>2.5</v>
      </c>
      <c r="L47" s="19">
        <f t="shared" si="24"/>
        <v>0.13769595600746801</v>
      </c>
      <c r="M47" s="20">
        <f t="shared" si="34"/>
        <v>71922.449188261031</v>
      </c>
      <c r="N47" s="20">
        <f t="shared" si="35"/>
        <v>9903.4303993761441</v>
      </c>
      <c r="O47" s="20">
        <f t="shared" si="25"/>
        <v>334853.6699428648</v>
      </c>
      <c r="P47" s="20">
        <f t="shared" si="19"/>
        <v>952134.50290764088</v>
      </c>
      <c r="Q47" s="21">
        <f t="shared" si="26"/>
        <v>13.238349272775396</v>
      </c>
      <c r="R47" s="22">
        <f t="shared" si="27"/>
        <v>0.69444444444444442</v>
      </c>
      <c r="S47" s="22">
        <f t="shared" si="28"/>
        <v>0.86230404399253202</v>
      </c>
      <c r="T47" s="22">
        <f t="shared" si="29"/>
        <v>0.90223514044138375</v>
      </c>
      <c r="U47" s="23">
        <f t="shared" si="36"/>
        <v>78045.865940636082</v>
      </c>
      <c r="V47" s="23">
        <f t="shared" si="37"/>
        <v>7630.1431228168776</v>
      </c>
      <c r="W47" s="22">
        <f t="shared" si="30"/>
        <v>9.7764859558616246E-2</v>
      </c>
      <c r="X47" s="23">
        <f t="shared" si="38"/>
        <v>2.7138270566297362</v>
      </c>
      <c r="Y47" s="23">
        <f t="shared" si="31"/>
        <v>372785.50294175377</v>
      </c>
      <c r="Z47" s="23">
        <f t="shared" si="20"/>
        <v>1189751.6616168432</v>
      </c>
      <c r="AA47" s="23">
        <f t="shared" si="32"/>
        <v>15.24426242540255</v>
      </c>
      <c r="AB47" s="25"/>
      <c r="AC47" s="24"/>
      <c r="AD47" s="25"/>
      <c r="AE47" s="24"/>
      <c r="AF47" s="23">
        <f t="shared" si="33"/>
        <v>2.0059131526271532</v>
      </c>
    </row>
    <row r="48" spans="2:32" s="26" customFormat="1" ht="15" customHeight="1" x14ac:dyDescent="0.2">
      <c r="B48" s="5" t="str">
        <f t="shared" si="21"/>
        <v>RR</v>
      </c>
      <c r="C48" s="5" t="s">
        <v>48</v>
      </c>
      <c r="D48" s="42" t="s">
        <v>20</v>
      </c>
      <c r="E48" s="4" t="str">
        <f t="shared" si="22"/>
        <v>RRFemale75-79</v>
      </c>
      <c r="F48" s="6">
        <f>VLOOKUP(E48,'Appendix 1a. Person-years 2020'!$E$3:$F$1682,2,FALSE)</f>
        <v>2176.7975999999999</v>
      </c>
      <c r="G48" s="17">
        <f>VLOOKUP(E48,'Appendix 2a. Deaths 2020'!$E$4:$G$1683,2,FALSE)</f>
        <v>124</v>
      </c>
      <c r="H48" s="17">
        <f>VLOOKUP(E48,'Appendix 2a. Deaths 2020'!$E$4:$G$1683,3,FALSE)</f>
        <v>28</v>
      </c>
      <c r="I48" s="18">
        <f t="shared" si="23"/>
        <v>5.6964414146726372E-2</v>
      </c>
      <c r="J48" s="24">
        <v>5</v>
      </c>
      <c r="K48" s="5">
        <f>VLOOKUP(E48,'Appendix 3a. nax iIBGE 2020'!$E$5:$O$1935,11,FALSE)</f>
        <v>2.5</v>
      </c>
      <c r="L48" s="19">
        <f t="shared" si="24"/>
        <v>0.2493166311564721</v>
      </c>
      <c r="M48" s="20">
        <f t="shared" si="34"/>
        <v>62019.018788884889</v>
      </c>
      <c r="N48" s="20">
        <f t="shared" si="35"/>
        <v>15462.372832074727</v>
      </c>
      <c r="O48" s="20">
        <f t="shared" si="25"/>
        <v>271439.16186423763</v>
      </c>
      <c r="P48" s="20">
        <f t="shared" si="19"/>
        <v>617280.83296477608</v>
      </c>
      <c r="Q48" s="21">
        <f t="shared" si="26"/>
        <v>9.9530893106520058</v>
      </c>
      <c r="R48" s="22">
        <f t="shared" si="27"/>
        <v>0.77419354838709675</v>
      </c>
      <c r="S48" s="22">
        <f t="shared" si="28"/>
        <v>0.75068336884352793</v>
      </c>
      <c r="T48" s="22">
        <f t="shared" si="29"/>
        <v>0.80090213920438846</v>
      </c>
      <c r="U48" s="23">
        <f t="shared" si="36"/>
        <v>70415.722817819202</v>
      </c>
      <c r="V48" s="23">
        <f t="shared" si="37"/>
        <v>14019.619779404535</v>
      </c>
      <c r="W48" s="22">
        <f t="shared" si="30"/>
        <v>0.19909786079561154</v>
      </c>
      <c r="X48" s="23">
        <f t="shared" si="38"/>
        <v>2.6338123847500174</v>
      </c>
      <c r="Y48" s="23">
        <f t="shared" si="31"/>
        <v>318905.56339655526</v>
      </c>
      <c r="Z48" s="23">
        <f t="shared" si="20"/>
        <v>816966.15867508948</v>
      </c>
      <c r="AA48" s="23">
        <f t="shared" si="32"/>
        <v>11.602041788149483</v>
      </c>
      <c r="AB48" s="25"/>
      <c r="AC48" s="24"/>
      <c r="AD48" s="25"/>
      <c r="AE48" s="24"/>
      <c r="AF48" s="23">
        <f t="shared" si="33"/>
        <v>1.6489524774974775</v>
      </c>
    </row>
    <row r="49" spans="2:32" s="26" customFormat="1" ht="15" customHeight="1" x14ac:dyDescent="0.2">
      <c r="B49" s="5" t="str">
        <f t="shared" si="21"/>
        <v>RR</v>
      </c>
      <c r="C49" s="5" t="s">
        <v>48</v>
      </c>
      <c r="D49" s="42" t="s">
        <v>21</v>
      </c>
      <c r="E49" s="4" t="str">
        <f t="shared" si="22"/>
        <v>RRFemale80-84</v>
      </c>
      <c r="F49" s="6">
        <f>VLOOKUP(E49,'Appendix 1a. Person-years 2020'!$E$3:$F$1682,2,FALSE)</f>
        <v>1269.0134</v>
      </c>
      <c r="G49" s="17">
        <f>VLOOKUP(E49,'Appendix 2a. Deaths 2020'!$E$4:$G$1683,2,FALSE)</f>
        <v>121</v>
      </c>
      <c r="H49" s="17">
        <f>VLOOKUP(E49,'Appendix 2a. Deaths 2020'!$E$4:$G$1683,3,FALSE)</f>
        <v>34</v>
      </c>
      <c r="I49" s="18">
        <f t="shared" si="23"/>
        <v>9.5349662974402005E-2</v>
      </c>
      <c r="J49" s="24">
        <v>5</v>
      </c>
      <c r="K49" s="5">
        <f>VLOOKUP(E49,'Appendix 3a. nax iIBGE 2020'!$E$5:$O$1935,11,FALSE)</f>
        <v>2.5</v>
      </c>
      <c r="L49" s="19">
        <f t="shared" si="24"/>
        <v>0.3849792181218436</v>
      </c>
      <c r="M49" s="20">
        <f t="shared" si="34"/>
        <v>46556.645956810164</v>
      </c>
      <c r="N49" s="20">
        <f t="shared" si="35"/>
        <v>17923.341158828269</v>
      </c>
      <c r="O49" s="20">
        <f t="shared" si="25"/>
        <v>187974.87688698014</v>
      </c>
      <c r="P49" s="20">
        <f t="shared" si="19"/>
        <v>345841.6711005384</v>
      </c>
      <c r="Q49" s="21">
        <f t="shared" si="26"/>
        <v>7.4284060630435027</v>
      </c>
      <c r="R49" s="22">
        <f t="shared" si="27"/>
        <v>0.71900826446280997</v>
      </c>
      <c r="S49" s="22">
        <f t="shared" si="28"/>
        <v>0.61502078187815634</v>
      </c>
      <c r="T49" s="22">
        <f t="shared" si="29"/>
        <v>0.7050339251252008</v>
      </c>
      <c r="U49" s="23">
        <f t="shared" si="36"/>
        <v>56396.103038414665</v>
      </c>
      <c r="V49" s="23">
        <f t="shared" si="37"/>
        <v>16634.937151475911</v>
      </c>
      <c r="W49" s="22">
        <f t="shared" si="30"/>
        <v>0.2949660748747992</v>
      </c>
      <c r="X49" s="23">
        <f t="shared" si="38"/>
        <v>2.529777126871867</v>
      </c>
      <c r="Y49" s="23">
        <f t="shared" si="31"/>
        <v>240888.51294744859</v>
      </c>
      <c r="Z49" s="23">
        <f t="shared" si="20"/>
        <v>498060.59527853422</v>
      </c>
      <c r="AA49" s="23">
        <f t="shared" si="32"/>
        <v>8.8314718295212025</v>
      </c>
      <c r="AB49" s="25"/>
      <c r="AC49" s="24"/>
      <c r="AD49" s="25"/>
      <c r="AE49" s="24"/>
      <c r="AF49" s="23">
        <f t="shared" si="33"/>
        <v>1.4030657664776998</v>
      </c>
    </row>
    <row r="50" spans="2:32" s="26" customFormat="1" ht="15" customHeight="1" x14ac:dyDescent="0.2">
      <c r="B50" s="5" t="str">
        <f t="shared" si="21"/>
        <v>RR</v>
      </c>
      <c r="C50" s="5" t="s">
        <v>48</v>
      </c>
      <c r="D50" s="42" t="s">
        <v>22</v>
      </c>
      <c r="E50" s="4" t="str">
        <f t="shared" si="22"/>
        <v>RRFemale85-89</v>
      </c>
      <c r="F50" s="6">
        <f>VLOOKUP(E50,'Appendix 1a. Person-years 2020'!$E$3:$F$1682,2,FALSE)</f>
        <v>615.3356</v>
      </c>
      <c r="G50" s="17">
        <f>VLOOKUP(E50,'Appendix 2a. Deaths 2020'!$E$4:$G$1683,2,FALSE)</f>
        <v>81</v>
      </c>
      <c r="H50" s="17">
        <f>VLOOKUP(E50,'Appendix 2a. Deaths 2020'!$E$4:$G$1683,3,FALSE)</f>
        <v>18</v>
      </c>
      <c r="I50" s="18">
        <f t="shared" si="23"/>
        <v>0.13163548476636164</v>
      </c>
      <c r="J50" s="24">
        <v>5</v>
      </c>
      <c r="K50" s="5">
        <f>VLOOKUP(E50,'Appendix 3a. nax iIBGE 2020'!$E$5:$O$1935,11,FALSE)</f>
        <v>2.5</v>
      </c>
      <c r="L50" s="19">
        <f t="shared" si="24"/>
        <v>0.49520955067253131</v>
      </c>
      <c r="M50" s="20">
        <f t="shared" si="34"/>
        <v>28633.304797981895</v>
      </c>
      <c r="N50" s="20">
        <f t="shared" si="35"/>
        <v>14179.486003278249</v>
      </c>
      <c r="O50" s="20">
        <f t="shared" si="25"/>
        <v>107717.80898171385</v>
      </c>
      <c r="P50" s="20">
        <f t="shared" si="19"/>
        <v>157866.79421355826</v>
      </c>
      <c r="Q50" s="21">
        <f t="shared" si="26"/>
        <v>5.5133976090906867</v>
      </c>
      <c r="R50" s="22">
        <f t="shared" si="27"/>
        <v>0.77777777777777779</v>
      </c>
      <c r="S50" s="22">
        <f t="shared" si="28"/>
        <v>0.50479044932746864</v>
      </c>
      <c r="T50" s="22">
        <f t="shared" si="29"/>
        <v>0.58760628726173558</v>
      </c>
      <c r="U50" s="23">
        <f t="shared" si="36"/>
        <v>39761.165886938754</v>
      </c>
      <c r="V50" s="23">
        <f t="shared" si="37"/>
        <v>16397.254822916701</v>
      </c>
      <c r="W50" s="22">
        <f t="shared" si="30"/>
        <v>0.41239371273826447</v>
      </c>
      <c r="X50" s="23">
        <f>J50+R50*(L50/W50)*(K50-J50)</f>
        <v>2.6650772553068349</v>
      </c>
      <c r="Y50" s="23">
        <f t="shared" si="31"/>
        <v>160519.50619813584</v>
      </c>
      <c r="Z50" s="23">
        <f t="shared" si="20"/>
        <v>257172.08233108564</v>
      </c>
      <c r="AA50" s="23">
        <f t="shared" si="32"/>
        <v>6.4679210630381627</v>
      </c>
      <c r="AB50" s="25"/>
      <c r="AC50" s="24"/>
      <c r="AD50" s="25"/>
      <c r="AE50" s="24"/>
      <c r="AF50" s="23">
        <f t="shared" si="33"/>
        <v>0.95452345394747606</v>
      </c>
    </row>
    <row r="51" spans="2:32" s="26" customFormat="1" ht="15" customHeight="1" x14ac:dyDescent="0.2">
      <c r="B51" s="5" t="str">
        <f t="shared" si="21"/>
        <v>RR</v>
      </c>
      <c r="C51" s="5" t="s">
        <v>48</v>
      </c>
      <c r="D51" s="43" t="s">
        <v>5</v>
      </c>
      <c r="E51" s="4" t="str">
        <f t="shared" si="22"/>
        <v>RRFemale90+</v>
      </c>
      <c r="F51" s="8">
        <f>VLOOKUP(E51,'Appendix 1a. Person-years 2020'!$E$3:$F$1682,2,FALSE)</f>
        <v>322.67290000000003</v>
      </c>
      <c r="G51" s="17">
        <f>VLOOKUP(E51,'Appendix 2a. Deaths 2020'!$E$4:$G$1683,2,FALSE)</f>
        <v>93</v>
      </c>
      <c r="H51" s="17">
        <f>VLOOKUP(E51,'Appendix 2a. Deaths 2020'!$E$4:$G$1683,3,FALSE)</f>
        <v>15</v>
      </c>
      <c r="I51" s="18">
        <f t="shared" si="23"/>
        <v>0.28821757265639597</v>
      </c>
      <c r="J51" s="27"/>
      <c r="K51" s="28"/>
      <c r="L51" s="16">
        <v>1</v>
      </c>
      <c r="M51" s="20">
        <f t="shared" si="34"/>
        <v>14453.818794703646</v>
      </c>
      <c r="N51" s="20">
        <f t="shared" si="35"/>
        <v>14453.818794703646</v>
      </c>
      <c r="O51" s="38">
        <f>N51*Q51</f>
        <v>50148.98523184441</v>
      </c>
      <c r="P51" s="20">
        <f>O51</f>
        <v>50148.98523184441</v>
      </c>
      <c r="Q51" s="21">
        <f>1/I51</f>
        <v>3.4696010752688173</v>
      </c>
      <c r="R51" s="22">
        <f t="shared" si="27"/>
        <v>0.83870967741935487</v>
      </c>
      <c r="S51" s="22">
        <f t="shared" si="28"/>
        <v>0</v>
      </c>
      <c r="T51" s="22">
        <f t="shared" si="29"/>
        <v>0</v>
      </c>
      <c r="U51" s="23">
        <f t="shared" si="36"/>
        <v>23363.911064022053</v>
      </c>
      <c r="V51" s="23">
        <f>U51*(1-T51)</f>
        <v>23363.911064022053</v>
      </c>
      <c r="W51" s="22">
        <f t="shared" si="30"/>
        <v>1</v>
      </c>
      <c r="X51" s="23">
        <f>Q51/R51</f>
        <v>4.1368320512820516</v>
      </c>
      <c r="Y51" s="23">
        <f t="shared" si="31"/>
        <v>96652.576132949776</v>
      </c>
      <c r="Z51" s="23">
        <f>Y51</f>
        <v>96652.576132949776</v>
      </c>
      <c r="AA51" s="23">
        <f t="shared" si="32"/>
        <v>4.1368320512820516</v>
      </c>
      <c r="AB51" s="25"/>
      <c r="AC51" s="24"/>
      <c r="AD51" s="25"/>
      <c r="AE51" s="24"/>
      <c r="AF51" s="23">
        <f t="shared" si="33"/>
        <v>0.66723097601323422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304182.61659999995</v>
      </c>
      <c r="G52" s="30">
        <f>SUM(G32:G51)</f>
        <v>1345</v>
      </c>
      <c r="H52" s="30">
        <f>SUM(H32:H51)</f>
        <v>288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RR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RR</v>
      </c>
      <c r="C59" s="5" t="s">
        <v>47</v>
      </c>
      <c r="D59" s="40">
        <v>0</v>
      </c>
      <c r="E59" s="4" t="str">
        <f>_xlfn.CONCAT(B59,C59,D59)</f>
        <v>RRMale0</v>
      </c>
      <c r="F59" s="6">
        <f>VLOOKUP(E59,'Appendix 1a. Person-years 2020'!$E$3:$F$1682,2,FALSE)</f>
        <v>6302.1004999999996</v>
      </c>
      <c r="G59" s="17">
        <f>VLOOKUP(E59,'Appendix 2a. Deaths 2020'!$E$4:$G$1683,2,FALSE)</f>
        <v>125</v>
      </c>
      <c r="H59" s="17">
        <f>VLOOKUP(E59,'Appendix 2a. Deaths 2020'!$E$4:$G$1683,3,FALSE)</f>
        <v>3</v>
      </c>
      <c r="I59" s="18">
        <f>G59/F59</f>
        <v>1.9834656714852454E-2</v>
      </c>
      <c r="J59" s="16">
        <v>1</v>
      </c>
      <c r="K59" s="5">
        <f>VLOOKUP(E59,'Appendix 3a. nax iIBGE 2020'!$E$5:$O$1935,11,FALSE)</f>
        <v>0.09</v>
      </c>
      <c r="L59" s="19">
        <f>(J59*I59)/(1+(J59-K59)*I59)</f>
        <v>1.9482997616605938E-2</v>
      </c>
      <c r="M59" s="16">
        <v>100000</v>
      </c>
      <c r="N59" s="20">
        <f>M59*L59</f>
        <v>1948.2997616605937</v>
      </c>
      <c r="O59" s="20">
        <f>M60*J59+N59*K59</f>
        <v>98227.047216888852</v>
      </c>
      <c r="P59" s="20">
        <f t="shared" ref="P59:P77" si="39">P60+O59</f>
        <v>6822789.4224312268</v>
      </c>
      <c r="Q59" s="21">
        <f>P59/M59</f>
        <v>68.227894224312266</v>
      </c>
      <c r="R59" s="22">
        <f>(G59-H59)/G59</f>
        <v>0.97599999999999998</v>
      </c>
      <c r="S59" s="22">
        <f>1-L59</f>
        <v>0.98051700238339401</v>
      </c>
      <c r="T59" s="22">
        <f>S59^R59</f>
        <v>0.98098011874106206</v>
      </c>
      <c r="U59" s="16">
        <v>100000</v>
      </c>
      <c r="V59" s="23">
        <f>U59*(1-T59)</f>
        <v>1901.9881258937944</v>
      </c>
      <c r="W59" s="22">
        <f>V59/U59</f>
        <v>1.9019881258937943E-2</v>
      </c>
      <c r="X59" s="23">
        <f>J59+R59*(L59/W59)*(K59-J59)</f>
        <v>9.0214132907211586E-2</v>
      </c>
      <c r="Y59" s="23">
        <f>U60*J59+V59*X59</f>
        <v>98269.598083683522</v>
      </c>
      <c r="Z59" s="23">
        <f t="shared" ref="Z59:Z77" si="40">Z60+Y59</f>
        <v>7199745.344932327</v>
      </c>
      <c r="AA59" s="23">
        <f>Z59/U59</f>
        <v>71.997453449323274</v>
      </c>
      <c r="AB59" s="16"/>
      <c r="AC59" s="16"/>
      <c r="AD59" s="16"/>
      <c r="AE59" s="16"/>
      <c r="AF59" s="23">
        <f>AA59-Q59</f>
        <v>3.7695592250110082</v>
      </c>
    </row>
    <row r="60" spans="2:32" s="26" customFormat="1" ht="15" customHeight="1" x14ac:dyDescent="0.2">
      <c r="B60" s="5" t="str">
        <f t="shared" ref="B60:B78" si="41">B6</f>
        <v>RR</v>
      </c>
      <c r="C60" s="5" t="s">
        <v>47</v>
      </c>
      <c r="D60" s="41" t="s">
        <v>18</v>
      </c>
      <c r="E60" s="4" t="str">
        <f t="shared" ref="E60:E78" si="42">_xlfn.CONCAT(B60,C60,D60)</f>
        <v>RRMale1-4</v>
      </c>
      <c r="F60" s="6">
        <f>VLOOKUP(E60,'Appendix 1a. Person-years 2020'!$E$3:$F$1682,2,FALSE)</f>
        <v>24077.494600000002</v>
      </c>
      <c r="G60" s="17">
        <f>VLOOKUP(E60,'Appendix 2a. Deaths 2020'!$E$4:$G$1683,2,FALSE)</f>
        <v>22</v>
      </c>
      <c r="H60" s="17">
        <f>VLOOKUP(E60,'Appendix 2a. Deaths 2020'!$E$4:$G$1683,3,FALSE)</f>
        <v>1</v>
      </c>
      <c r="I60" s="18">
        <f t="shared" ref="I60:I78" si="43">G60/F60</f>
        <v>9.1371632993741795E-4</v>
      </c>
      <c r="J60" s="24">
        <v>4</v>
      </c>
      <c r="K60" s="5">
        <f>VLOOKUP(E60,'Appendix 3a. nax iIBGE 2020'!$E$5:$O$1935,11,FALSE)</f>
        <v>1.6</v>
      </c>
      <c r="L60" s="19">
        <f t="shared" ref="L60:L77" si="44">(J60*I60)/(1+(J60-K60)*I60)</f>
        <v>3.6468680328502912E-3</v>
      </c>
      <c r="M60" s="20">
        <f>M59-N59</f>
        <v>98051.700238339399</v>
      </c>
      <c r="N60" s="20">
        <f>M60*L60</f>
        <v>357.58161116581925</v>
      </c>
      <c r="O60" s="20">
        <f t="shared" ref="O60:O77" si="45">M61*J60+N60*K60</f>
        <v>391348.6050865596</v>
      </c>
      <c r="P60" s="20">
        <f t="shared" si="39"/>
        <v>6724562.3752143383</v>
      </c>
      <c r="Q60" s="21">
        <f t="shared" ref="Q60:Q77" si="46">P60/M60</f>
        <v>68.581802853684252</v>
      </c>
      <c r="R60" s="22">
        <f t="shared" ref="R60:R78" si="47">(G60-H60)/G60</f>
        <v>0.95454545454545459</v>
      </c>
      <c r="S60" s="22">
        <f t="shared" ref="S60:S78" si="48">1-L60</f>
        <v>0.9963531319671497</v>
      </c>
      <c r="T60" s="22">
        <f t="shared" ref="T60:T78" si="49">S60^R60</f>
        <v>0.99651860980316176</v>
      </c>
      <c r="U60" s="23">
        <f>U59-V59</f>
        <v>98098.011874106203</v>
      </c>
      <c r="V60" s="23">
        <f>U60*(1-T60)</f>
        <v>341.51745686783471</v>
      </c>
      <c r="W60" s="22">
        <f t="shared" ref="W60:W78" si="50">V60/U60</f>
        <v>3.481390196838241E-3</v>
      </c>
      <c r="X60" s="23">
        <f>J60+R60*(L60/W60)*(K60-J60)</f>
        <v>1.6001991568224447</v>
      </c>
      <c r="Y60" s="23">
        <f t="shared" ref="Y60:Y78" si="51">U61*J60+V60*X60</f>
        <v>391572.47361547354</v>
      </c>
      <c r="Z60" s="23">
        <f t="shared" si="40"/>
        <v>7101475.7468486438</v>
      </c>
      <c r="AA60" s="23">
        <f t="shared" ref="AA60:AA78" si="52">Z60/U60</f>
        <v>72.391637824039719</v>
      </c>
      <c r="AB60" s="25"/>
      <c r="AC60" s="24"/>
      <c r="AD60" s="25"/>
      <c r="AE60" s="24"/>
      <c r="AF60" s="23">
        <f t="shared" ref="AF60:AF78" si="53">AA60-Q60</f>
        <v>3.8098349703554675</v>
      </c>
    </row>
    <row r="61" spans="2:32" s="26" customFormat="1" ht="15" customHeight="1" x14ac:dyDescent="0.2">
      <c r="B61" s="5" t="str">
        <f t="shared" si="41"/>
        <v>RR</v>
      </c>
      <c r="C61" s="5" t="s">
        <v>47</v>
      </c>
      <c r="D61" s="24" t="s">
        <v>70</v>
      </c>
      <c r="E61" s="4" t="str">
        <f t="shared" si="42"/>
        <v>RRMale5-9</v>
      </c>
      <c r="F61" s="6">
        <f>VLOOKUP(E61,'Appendix 1a. Person-years 2020'!$E$3:$F$1682,2,FALSE)</f>
        <v>28335.663</v>
      </c>
      <c r="G61" s="17">
        <f>VLOOKUP(E61,'Appendix 2a. Deaths 2020'!$E$4:$G$1683,2,FALSE)</f>
        <v>11</v>
      </c>
      <c r="H61" s="17">
        <f>VLOOKUP(E61,'Appendix 2a. Deaths 2020'!$E$4:$G$1683,3,FALSE)</f>
        <v>0</v>
      </c>
      <c r="I61" s="18">
        <f t="shared" si="43"/>
        <v>3.8820337466605247E-4</v>
      </c>
      <c r="J61" s="24">
        <v>5</v>
      </c>
      <c r="K61" s="5">
        <f>VLOOKUP(E61,'Appendix 3a. nax iIBGE 2020'!$E$5:$O$1935,11,FALSE)</f>
        <v>2.5</v>
      </c>
      <c r="L61" s="19">
        <f t="shared" si="44"/>
        <v>1.9391349265242385E-3</v>
      </c>
      <c r="M61" s="20">
        <f t="shared" ref="M61:M78" si="54">M60-N60</f>
        <v>97694.118627173579</v>
      </c>
      <c r="N61" s="20">
        <f t="shared" ref="N61:N78" si="55">M61*L61</f>
        <v>189.44207754595448</v>
      </c>
      <c r="O61" s="20">
        <f t="shared" si="45"/>
        <v>487996.987942003</v>
      </c>
      <c r="P61" s="20">
        <f t="shared" si="39"/>
        <v>6333213.7701277789</v>
      </c>
      <c r="Q61" s="21">
        <f t="shared" si="46"/>
        <v>64.826970744236775</v>
      </c>
      <c r="R61" s="22">
        <f t="shared" si="47"/>
        <v>1</v>
      </c>
      <c r="S61" s="22">
        <f t="shared" si="48"/>
        <v>0.9980608650734758</v>
      </c>
      <c r="T61" s="22">
        <f t="shared" si="49"/>
        <v>0.9980608650734758</v>
      </c>
      <c r="U61" s="23">
        <f t="shared" ref="U61:U78" si="56">U60-V60</f>
        <v>97756.494417238369</v>
      </c>
      <c r="V61" s="23">
        <f t="shared" ref="V61:V77" si="57">U61*(1-T61)</f>
        <v>189.56303261903486</v>
      </c>
      <c r="W61" s="22">
        <f t="shared" si="50"/>
        <v>1.9391349265241997E-3</v>
      </c>
      <c r="X61" s="23">
        <f>J61+R61*(L61/W61)*(K61-J61)</f>
        <v>2.4999999999999503</v>
      </c>
      <c r="Y61" s="23">
        <f t="shared" si="51"/>
        <v>488308.56450464425</v>
      </c>
      <c r="Z61" s="23">
        <f t="shared" si="40"/>
        <v>6709903.2732331706</v>
      </c>
      <c r="AA61" s="23">
        <f t="shared" si="52"/>
        <v>68.63895143983342</v>
      </c>
      <c r="AB61" s="25"/>
      <c r="AC61" s="24"/>
      <c r="AD61" s="25"/>
      <c r="AE61" s="24"/>
      <c r="AF61" s="23">
        <f t="shared" si="53"/>
        <v>3.8119806955966453</v>
      </c>
    </row>
    <row r="62" spans="2:32" s="26" customFormat="1" ht="15" customHeight="1" x14ac:dyDescent="0.2">
      <c r="B62" s="5" t="str">
        <f t="shared" si="41"/>
        <v>RR</v>
      </c>
      <c r="C62" s="5" t="s">
        <v>47</v>
      </c>
      <c r="D62" s="24" t="s">
        <v>71</v>
      </c>
      <c r="E62" s="4" t="str">
        <f t="shared" si="42"/>
        <v>RRMale10-14</v>
      </c>
      <c r="F62" s="6">
        <f>VLOOKUP(E62,'Appendix 1a. Person-years 2020'!$E$3:$F$1682,2,FALSE)</f>
        <v>27222.396799999999</v>
      </c>
      <c r="G62" s="17">
        <f>VLOOKUP(E62,'Appendix 2a. Deaths 2020'!$E$4:$G$1683,2,FALSE)</f>
        <v>20</v>
      </c>
      <c r="H62" s="17">
        <f>VLOOKUP(E62,'Appendix 2a. Deaths 2020'!$E$4:$G$1683,3,FALSE)</f>
        <v>1</v>
      </c>
      <c r="I62" s="18">
        <f t="shared" si="43"/>
        <v>7.3468916594441832E-4</v>
      </c>
      <c r="J62" s="24">
        <v>5</v>
      </c>
      <c r="K62" s="5">
        <f>VLOOKUP(E62,'Appendix 3a. nax iIBGE 2020'!$E$5:$O$1935,11,FALSE)</f>
        <v>2.5</v>
      </c>
      <c r="L62" s="19">
        <f t="shared" si="44"/>
        <v>3.6667110974272716E-3</v>
      </c>
      <c r="M62" s="20">
        <f t="shared" si="54"/>
        <v>97504.67654962762</v>
      </c>
      <c r="N62" s="20">
        <f t="shared" si="55"/>
        <v>357.52147955557626</v>
      </c>
      <c r="O62" s="20">
        <f t="shared" si="45"/>
        <v>486629.57904924912</v>
      </c>
      <c r="P62" s="20">
        <f t="shared" si="39"/>
        <v>5845216.7821857762</v>
      </c>
      <c r="Q62" s="21">
        <f t="shared" si="46"/>
        <v>59.9480659700532</v>
      </c>
      <c r="R62" s="22">
        <f t="shared" si="47"/>
        <v>0.95</v>
      </c>
      <c r="S62" s="22">
        <f t="shared" si="48"/>
        <v>0.99633328890257278</v>
      </c>
      <c r="T62" s="22">
        <f t="shared" si="49"/>
        <v>0.99651630473358799</v>
      </c>
      <c r="U62" s="23">
        <f t="shared" si="56"/>
        <v>97566.93138461934</v>
      </c>
      <c r="V62" s="23">
        <f t="shared" si="57"/>
        <v>339.89345702294401</v>
      </c>
      <c r="W62" s="22">
        <f t="shared" si="50"/>
        <v>3.4836952664120124E-3</v>
      </c>
      <c r="X62" s="23">
        <f>((-5/24)*V61+2.5*V62+(5/24)*V63)/V62</f>
        <v>3.0054887959368997</v>
      </c>
      <c r="Y62" s="23">
        <f t="shared" si="51"/>
        <v>487156.73561487667</v>
      </c>
      <c r="Z62" s="23">
        <f t="shared" si="40"/>
        <v>6221594.7087285267</v>
      </c>
      <c r="AA62" s="23">
        <f t="shared" si="52"/>
        <v>63.767452972383964</v>
      </c>
      <c r="AB62" s="25"/>
      <c r="AC62" s="24"/>
      <c r="AD62" s="25"/>
      <c r="AE62" s="24"/>
      <c r="AF62" s="23">
        <f t="shared" si="53"/>
        <v>3.8193870023307639</v>
      </c>
    </row>
    <row r="63" spans="2:32" s="26" customFormat="1" ht="15" customHeight="1" x14ac:dyDescent="0.2">
      <c r="B63" s="5" t="str">
        <f t="shared" si="41"/>
        <v>RR</v>
      </c>
      <c r="C63" s="5" t="s">
        <v>47</v>
      </c>
      <c r="D63" s="24" t="s">
        <v>72</v>
      </c>
      <c r="E63" s="4" t="str">
        <f t="shared" si="42"/>
        <v>RRMale15-19</v>
      </c>
      <c r="F63" s="6">
        <f>VLOOKUP(E63,'Appendix 1a. Person-years 2020'!$E$3:$F$1682,2,FALSE)</f>
        <v>27177.596799999999</v>
      </c>
      <c r="G63" s="17">
        <f>VLOOKUP(E63,'Appendix 2a. Deaths 2020'!$E$4:$G$1683,2,FALSE)</f>
        <v>61</v>
      </c>
      <c r="H63" s="17">
        <f>VLOOKUP(E63,'Appendix 2a. Deaths 2020'!$E$4:$G$1683,3,FALSE)</f>
        <v>4</v>
      </c>
      <c r="I63" s="18">
        <f t="shared" si="43"/>
        <v>2.2444957311310177E-3</v>
      </c>
      <c r="J63" s="24">
        <v>5</v>
      </c>
      <c r="K63" s="5">
        <f>VLOOKUP(E63,'Appendix 3a. nax iIBGE 2020'!$E$5:$O$1935,11,FALSE)</f>
        <v>2.5</v>
      </c>
      <c r="L63" s="19">
        <f t="shared" si="44"/>
        <v>1.1159858021432255E-2</v>
      </c>
      <c r="M63" s="20">
        <f t="shared" si="54"/>
        <v>97147.15507007204</v>
      </c>
      <c r="N63" s="20">
        <f t="shared" si="55"/>
        <v>1084.1484577680667</v>
      </c>
      <c r="O63" s="20">
        <f t="shared" si="45"/>
        <v>483025.40420594002</v>
      </c>
      <c r="P63" s="20">
        <f t="shared" si="39"/>
        <v>5358587.203136527</v>
      </c>
      <c r="Q63" s="21">
        <f t="shared" si="46"/>
        <v>55.159486649623339</v>
      </c>
      <c r="R63" s="22">
        <f t="shared" si="47"/>
        <v>0.93442622950819676</v>
      </c>
      <c r="S63" s="22">
        <f t="shared" si="48"/>
        <v>0.98884014197856773</v>
      </c>
      <c r="T63" s="22">
        <f t="shared" si="49"/>
        <v>0.98956810513765048</v>
      </c>
      <c r="U63" s="23">
        <f t="shared" si="56"/>
        <v>97227.037927596393</v>
      </c>
      <c r="V63" s="23">
        <f t="shared" si="57"/>
        <v>1014.262237438355</v>
      </c>
      <c r="W63" s="22">
        <f t="shared" si="50"/>
        <v>1.0431894862349522E-2</v>
      </c>
      <c r="X63" s="23">
        <f t="shared" ref="X63:X76" si="58">((-5/24)*V62+2.5*V63+(5/24)*V64)/V63</f>
        <v>2.6872333301788114</v>
      </c>
      <c r="Y63" s="23">
        <f t="shared" si="51"/>
        <v>483789.43774077628</v>
      </c>
      <c r="Z63" s="23">
        <f t="shared" si="40"/>
        <v>5734437.9731136505</v>
      </c>
      <c r="AA63" s="23">
        <f t="shared" si="52"/>
        <v>58.979869132534979</v>
      </c>
      <c r="AB63" s="25"/>
      <c r="AC63" s="24"/>
      <c r="AD63" s="25"/>
      <c r="AE63" s="24"/>
      <c r="AF63" s="23">
        <f t="shared" si="53"/>
        <v>3.82038248291164</v>
      </c>
    </row>
    <row r="64" spans="2:32" s="26" customFormat="1" ht="15" customHeight="1" x14ac:dyDescent="0.2">
      <c r="B64" s="5" t="str">
        <f t="shared" si="41"/>
        <v>RR</v>
      </c>
      <c r="C64" s="5" t="s">
        <v>47</v>
      </c>
      <c r="D64" s="24" t="s">
        <v>73</v>
      </c>
      <c r="E64" s="4" t="str">
        <f t="shared" si="42"/>
        <v>RRMale20-24</v>
      </c>
      <c r="F64" s="6">
        <f>VLOOKUP(E64,'Appendix 1a. Person-years 2020'!$E$3:$F$1682,2,FALSE)</f>
        <v>31698.632399999999</v>
      </c>
      <c r="G64" s="17">
        <f>VLOOKUP(E64,'Appendix 2a. Deaths 2020'!$E$4:$G$1683,2,FALSE)</f>
        <v>85</v>
      </c>
      <c r="H64" s="17">
        <f>VLOOKUP(E64,'Appendix 2a. Deaths 2020'!$E$4:$G$1683,3,FALSE)</f>
        <v>2</v>
      </c>
      <c r="I64" s="18">
        <f t="shared" si="43"/>
        <v>2.6815036979324068E-3</v>
      </c>
      <c r="J64" s="24">
        <v>5</v>
      </c>
      <c r="K64" s="5">
        <f>VLOOKUP(E64,'Appendix 3a. nax iIBGE 2020'!$E$5:$O$1935,11,FALSE)</f>
        <v>2.5</v>
      </c>
      <c r="L64" s="19">
        <f t="shared" si="44"/>
        <v>1.3318236240341005E-2</v>
      </c>
      <c r="M64" s="20">
        <f t="shared" si="54"/>
        <v>96063.006612303972</v>
      </c>
      <c r="N64" s="20">
        <f t="shared" si="55"/>
        <v>1279.3898160201043</v>
      </c>
      <c r="O64" s="20">
        <f t="shared" si="45"/>
        <v>477116.55852146959</v>
      </c>
      <c r="P64" s="20">
        <f t="shared" si="39"/>
        <v>4875561.7989305872</v>
      </c>
      <c r="Q64" s="21">
        <f t="shared" si="46"/>
        <v>50.753791400758779</v>
      </c>
      <c r="R64" s="22">
        <f t="shared" si="47"/>
        <v>0.97647058823529409</v>
      </c>
      <c r="S64" s="22">
        <f t="shared" si="48"/>
        <v>0.98668176375965899</v>
      </c>
      <c r="T64" s="22">
        <f t="shared" si="49"/>
        <v>0.98699308703320265</v>
      </c>
      <c r="U64" s="23">
        <f t="shared" si="56"/>
        <v>96212.775690158043</v>
      </c>
      <c r="V64" s="23">
        <f t="shared" si="57"/>
        <v>1251.4311996958811</v>
      </c>
      <c r="W64" s="22">
        <f t="shared" si="50"/>
        <v>1.3006912966797346E-2</v>
      </c>
      <c r="X64" s="23">
        <f t="shared" si="58"/>
        <v>2.5293430616812089</v>
      </c>
      <c r="Y64" s="23">
        <f t="shared" si="51"/>
        <v>477972.02127443295</v>
      </c>
      <c r="Z64" s="23">
        <f t="shared" si="40"/>
        <v>5250648.5353728738</v>
      </c>
      <c r="AA64" s="23">
        <f t="shared" si="52"/>
        <v>54.573298584399765</v>
      </c>
      <c r="AB64" s="25"/>
      <c r="AC64" s="24"/>
      <c r="AD64" s="25"/>
      <c r="AE64" s="24"/>
      <c r="AF64" s="23">
        <f t="shared" si="53"/>
        <v>3.8195071836409866</v>
      </c>
    </row>
    <row r="65" spans="2:32" s="26" customFormat="1" ht="15" customHeight="1" x14ac:dyDescent="0.2">
      <c r="B65" s="5" t="str">
        <f t="shared" si="41"/>
        <v>RR</v>
      </c>
      <c r="C65" s="5" t="s">
        <v>47</v>
      </c>
      <c r="D65" s="24" t="s">
        <v>74</v>
      </c>
      <c r="E65" s="4" t="str">
        <f t="shared" si="42"/>
        <v>RRMale25-29</v>
      </c>
      <c r="F65" s="6">
        <f>VLOOKUP(E65,'Appendix 1a. Person-years 2020'!$E$3:$F$1682,2,FALSE)</f>
        <v>33291.110999999997</v>
      </c>
      <c r="G65" s="17">
        <f>VLOOKUP(E65,'Appendix 2a. Deaths 2020'!$E$4:$G$1683,2,FALSE)</f>
        <v>88</v>
      </c>
      <c r="H65" s="17">
        <f>VLOOKUP(E65,'Appendix 2a. Deaths 2020'!$E$4:$G$1683,3,FALSE)</f>
        <v>4</v>
      </c>
      <c r="I65" s="18">
        <f t="shared" si="43"/>
        <v>2.6433482499277363E-3</v>
      </c>
      <c r="J65" s="24">
        <v>5</v>
      </c>
      <c r="K65" s="5">
        <f>VLOOKUP(E65,'Appendix 3a. nax iIBGE 2020'!$E$5:$O$1935,11,FALSE)</f>
        <v>2.5</v>
      </c>
      <c r="L65" s="19">
        <f t="shared" si="44"/>
        <v>1.3129973518335456E-2</v>
      </c>
      <c r="M65" s="20">
        <f t="shared" si="54"/>
        <v>94783.616796283866</v>
      </c>
      <c r="N65" s="20">
        <f t="shared" si="55"/>
        <v>1244.506378507263</v>
      </c>
      <c r="O65" s="20">
        <f t="shared" si="45"/>
        <v>470806.81803515123</v>
      </c>
      <c r="P65" s="20">
        <f t="shared" si="39"/>
        <v>4398445.2404091181</v>
      </c>
      <c r="Q65" s="21">
        <f t="shared" si="46"/>
        <v>46.405121360399129</v>
      </c>
      <c r="R65" s="22">
        <f t="shared" si="47"/>
        <v>0.95454545454545459</v>
      </c>
      <c r="S65" s="22">
        <f t="shared" si="48"/>
        <v>0.98687002648166455</v>
      </c>
      <c r="T65" s="22">
        <f t="shared" si="49"/>
        <v>0.98746308623090562</v>
      </c>
      <c r="U65" s="23">
        <f t="shared" si="56"/>
        <v>94961.344490462157</v>
      </c>
      <c r="V65" s="23">
        <f t="shared" si="57"/>
        <v>1190.5221872741899</v>
      </c>
      <c r="W65" s="22">
        <f t="shared" si="50"/>
        <v>1.2536913769094382E-2</v>
      </c>
      <c r="X65" s="23">
        <f t="shared" si="58"/>
        <v>2.4504545401835567</v>
      </c>
      <c r="Y65" s="23">
        <f t="shared" si="51"/>
        <v>471771.43201493513</v>
      </c>
      <c r="Z65" s="23">
        <f t="shared" si="40"/>
        <v>4772676.5140984412</v>
      </c>
      <c r="AA65" s="23">
        <f t="shared" si="52"/>
        <v>50.259150601830463</v>
      </c>
      <c r="AB65" s="25"/>
      <c r="AC65" s="24"/>
      <c r="AD65" s="25"/>
      <c r="AE65" s="24"/>
      <c r="AF65" s="23">
        <f t="shared" si="53"/>
        <v>3.8540292414313342</v>
      </c>
    </row>
    <row r="66" spans="2:32" s="26" customFormat="1" ht="15" customHeight="1" x14ac:dyDescent="0.2">
      <c r="B66" s="5" t="str">
        <f t="shared" si="41"/>
        <v>RR</v>
      </c>
      <c r="C66" s="5" t="s">
        <v>47</v>
      </c>
      <c r="D66" s="24" t="s">
        <v>75</v>
      </c>
      <c r="E66" s="4" t="str">
        <f t="shared" si="42"/>
        <v>RRMale30-34</v>
      </c>
      <c r="F66" s="6">
        <f>VLOOKUP(E66,'Appendix 1a. Person-years 2020'!$E$3:$F$1682,2,FALSE)</f>
        <v>31310.743600000002</v>
      </c>
      <c r="G66" s="17">
        <f>VLOOKUP(E66,'Appendix 2a. Deaths 2020'!$E$4:$G$1683,2,FALSE)</f>
        <v>79</v>
      </c>
      <c r="H66" s="17">
        <f>VLOOKUP(E66,'Appendix 2a. Deaths 2020'!$E$4:$G$1683,3,FALSE)</f>
        <v>14</v>
      </c>
      <c r="I66" s="18">
        <f t="shared" si="43"/>
        <v>2.5230956188469441E-3</v>
      </c>
      <c r="J66" s="24">
        <v>5</v>
      </c>
      <c r="K66" s="5">
        <f>VLOOKUP(E66,'Appendix 3a. nax iIBGE 2020'!$E$5:$O$1935,11,FALSE)</f>
        <v>2.5</v>
      </c>
      <c r="L66" s="19">
        <f t="shared" si="44"/>
        <v>1.2536401743447228E-2</v>
      </c>
      <c r="M66" s="20">
        <f t="shared" si="54"/>
        <v>93539.11041777661</v>
      </c>
      <c r="N66" s="20">
        <f t="shared" si="55"/>
        <v>1172.6438669219174</v>
      </c>
      <c r="O66" s="20">
        <f t="shared" si="45"/>
        <v>464763.94242157822</v>
      </c>
      <c r="P66" s="20">
        <f t="shared" si="39"/>
        <v>3927638.4223739672</v>
      </c>
      <c r="Q66" s="21">
        <f t="shared" si="46"/>
        <v>41.989264221477356</v>
      </c>
      <c r="R66" s="22">
        <f t="shared" si="47"/>
        <v>0.82278481012658233</v>
      </c>
      <c r="S66" s="22">
        <f t="shared" si="48"/>
        <v>0.98746359825655272</v>
      </c>
      <c r="T66" s="22">
        <f t="shared" si="49"/>
        <v>0.98967372447207269</v>
      </c>
      <c r="U66" s="23">
        <f t="shared" si="56"/>
        <v>93770.822303187961</v>
      </c>
      <c r="V66" s="23">
        <f t="shared" si="57"/>
        <v>968.30334758303013</v>
      </c>
      <c r="W66" s="22">
        <f t="shared" si="50"/>
        <v>1.0326275527927309E-2</v>
      </c>
      <c r="X66" s="23">
        <f t="shared" si="58"/>
        <v>2.4770728704460012</v>
      </c>
      <c r="Y66" s="23">
        <f t="shared" si="51"/>
        <v>466411.15273068461</v>
      </c>
      <c r="Z66" s="23">
        <f t="shared" si="40"/>
        <v>4300905.0820835065</v>
      </c>
      <c r="AA66" s="23">
        <f t="shared" si="52"/>
        <v>45.866133797754777</v>
      </c>
      <c r="AB66" s="25"/>
      <c r="AC66" s="24"/>
      <c r="AD66" s="25"/>
      <c r="AE66" s="24"/>
      <c r="AF66" s="23">
        <f t="shared" si="53"/>
        <v>3.8768695762774215</v>
      </c>
    </row>
    <row r="67" spans="2:32" s="26" customFormat="1" ht="15" customHeight="1" x14ac:dyDescent="0.2">
      <c r="B67" s="5" t="str">
        <f t="shared" si="41"/>
        <v>RR</v>
      </c>
      <c r="C67" s="5" t="s">
        <v>47</v>
      </c>
      <c r="D67" s="24" t="s">
        <v>76</v>
      </c>
      <c r="E67" s="4" t="str">
        <f t="shared" si="42"/>
        <v>RRMale35-39</v>
      </c>
      <c r="F67" s="6">
        <f>VLOOKUP(E67,'Appendix 1a. Person-years 2020'!$E$3:$F$1682,2,FALSE)</f>
        <v>28087.902600000001</v>
      </c>
      <c r="G67" s="17">
        <f>VLOOKUP(E67,'Appendix 2a. Deaths 2020'!$E$4:$G$1683,2,FALSE)</f>
        <v>82</v>
      </c>
      <c r="H67" s="17">
        <f>VLOOKUP(E67,'Appendix 2a. Deaths 2020'!$E$4:$G$1683,3,FALSE)</f>
        <v>16</v>
      </c>
      <c r="I67" s="18">
        <f t="shared" si="43"/>
        <v>2.9194063069700334E-3</v>
      </c>
      <c r="J67" s="24">
        <v>5</v>
      </c>
      <c r="K67" s="5">
        <f>VLOOKUP(E67,'Appendix 3a. nax iIBGE 2020'!$E$5:$O$1935,11,FALSE)</f>
        <v>2.5</v>
      </c>
      <c r="L67" s="19">
        <f t="shared" si="44"/>
        <v>1.4491266795652137E-2</v>
      </c>
      <c r="M67" s="20">
        <f t="shared" si="54"/>
        <v>92366.46655085469</v>
      </c>
      <c r="N67" s="20">
        <f t="shared" si="55"/>
        <v>1338.5071097601144</v>
      </c>
      <c r="O67" s="20">
        <f t="shared" si="45"/>
        <v>458486.06497987313</v>
      </c>
      <c r="P67" s="20">
        <f t="shared" si="39"/>
        <v>3462874.4799523889</v>
      </c>
      <c r="Q67" s="21">
        <f t="shared" si="46"/>
        <v>37.490602480130775</v>
      </c>
      <c r="R67" s="22">
        <f t="shared" si="47"/>
        <v>0.80487804878048785</v>
      </c>
      <c r="S67" s="22">
        <f t="shared" si="48"/>
        <v>0.98550873320434784</v>
      </c>
      <c r="T67" s="22">
        <f t="shared" si="49"/>
        <v>0.98831971156338738</v>
      </c>
      <c r="U67" s="23">
        <f t="shared" si="56"/>
        <v>92802.51895560493</v>
      </c>
      <c r="V67" s="23">
        <f t="shared" si="57"/>
        <v>1083.9601890456756</v>
      </c>
      <c r="W67" s="22">
        <f t="shared" si="50"/>
        <v>1.1680288436612618E-2</v>
      </c>
      <c r="X67" s="23">
        <f t="shared" si="58"/>
        <v>2.688701895702359</v>
      </c>
      <c r="Y67" s="23">
        <f t="shared" si="51"/>
        <v>461507.23964794929</v>
      </c>
      <c r="Z67" s="23">
        <f t="shared" si="40"/>
        <v>3834493.9293528218</v>
      </c>
      <c r="AA67" s="23">
        <f t="shared" si="52"/>
        <v>41.318856131342464</v>
      </c>
      <c r="AB67" s="25"/>
      <c r="AC67" s="24"/>
      <c r="AD67" s="25"/>
      <c r="AE67" s="24"/>
      <c r="AF67" s="23">
        <f t="shared" si="53"/>
        <v>3.8282536512116891</v>
      </c>
    </row>
    <row r="68" spans="2:32" s="26" customFormat="1" ht="15" customHeight="1" x14ac:dyDescent="0.2">
      <c r="B68" s="5" t="str">
        <f t="shared" si="41"/>
        <v>RR</v>
      </c>
      <c r="C68" s="5" t="s">
        <v>47</v>
      </c>
      <c r="D68" s="24" t="s">
        <v>77</v>
      </c>
      <c r="E68" s="4" t="str">
        <f t="shared" si="42"/>
        <v>RRMale40-44</v>
      </c>
      <c r="F68" s="6">
        <f>VLOOKUP(E68,'Appendix 1a. Person-years 2020'!$E$3:$F$1682,2,FALSE)</f>
        <v>22801.066299999999</v>
      </c>
      <c r="G68" s="17">
        <f>VLOOKUP(E68,'Appendix 2a. Deaths 2020'!$E$4:$G$1683,2,FALSE)</f>
        <v>112</v>
      </c>
      <c r="H68" s="17">
        <f>VLOOKUP(E68,'Appendix 2a. Deaths 2020'!$E$4:$G$1683,3,FALSE)</f>
        <v>14</v>
      </c>
      <c r="I68" s="18">
        <f t="shared" si="43"/>
        <v>4.9120509771948696E-3</v>
      </c>
      <c r="J68" s="24">
        <v>5</v>
      </c>
      <c r="K68" s="5">
        <f>VLOOKUP(E68,'Appendix 3a. nax iIBGE 2020'!$E$5:$O$1935,11,FALSE)</f>
        <v>2.5</v>
      </c>
      <c r="L68" s="19">
        <f t="shared" si="44"/>
        <v>2.426231061950548E-2</v>
      </c>
      <c r="M68" s="20">
        <f t="shared" si="54"/>
        <v>91027.959441094572</v>
      </c>
      <c r="N68" s="20">
        <f t="shared" si="55"/>
        <v>2208.5486270195829</v>
      </c>
      <c r="O68" s="20">
        <f t="shared" si="45"/>
        <v>449618.42563792388</v>
      </c>
      <c r="P68" s="20">
        <f t="shared" si="39"/>
        <v>3004388.4149725158</v>
      </c>
      <c r="Q68" s="21">
        <f t="shared" si="46"/>
        <v>33.005116597353762</v>
      </c>
      <c r="R68" s="22">
        <f t="shared" si="47"/>
        <v>0.875</v>
      </c>
      <c r="S68" s="22">
        <f t="shared" si="48"/>
        <v>0.97573768938049454</v>
      </c>
      <c r="T68" s="22">
        <f t="shared" si="49"/>
        <v>0.97873798914860055</v>
      </c>
      <c r="U68" s="23">
        <f t="shared" si="56"/>
        <v>91718.558766559261</v>
      </c>
      <c r="V68" s="23">
        <f t="shared" si="57"/>
        <v>1950.1209917693011</v>
      </c>
      <c r="W68" s="22">
        <f t="shared" si="50"/>
        <v>2.1262010851399449E-2</v>
      </c>
      <c r="X68" s="23">
        <f t="shared" si="58"/>
        <v>2.6549195025185366</v>
      </c>
      <c r="Y68" s="23">
        <f t="shared" si="51"/>
        <v>454019.6031272689</v>
      </c>
      <c r="Z68" s="23">
        <f t="shared" si="40"/>
        <v>3372986.6897048727</v>
      </c>
      <c r="AA68" s="23">
        <f t="shared" si="52"/>
        <v>36.775400039699157</v>
      </c>
      <c r="AB68" s="25"/>
      <c r="AC68" s="24"/>
      <c r="AD68" s="25"/>
      <c r="AE68" s="24"/>
      <c r="AF68" s="23">
        <f t="shared" si="53"/>
        <v>3.770283442345395</v>
      </c>
    </row>
    <row r="69" spans="2:32" s="26" customFormat="1" ht="15" customHeight="1" x14ac:dyDescent="0.2">
      <c r="B69" s="5" t="str">
        <f t="shared" si="41"/>
        <v>RR</v>
      </c>
      <c r="C69" s="5" t="s">
        <v>47</v>
      </c>
      <c r="D69" s="24" t="s">
        <v>78</v>
      </c>
      <c r="E69" s="4" t="str">
        <f t="shared" si="42"/>
        <v>RRMale45-49</v>
      </c>
      <c r="F69" s="6">
        <f>VLOOKUP(E69,'Appendix 1a. Person-years 2020'!$E$3:$F$1682,2,FALSE)</f>
        <v>17812.274799999999</v>
      </c>
      <c r="G69" s="17">
        <f>VLOOKUP(E69,'Appendix 2a. Deaths 2020'!$E$4:$G$1683,2,FALSE)</f>
        <v>135</v>
      </c>
      <c r="H69" s="17">
        <f>VLOOKUP(E69,'Appendix 2a. Deaths 2020'!$E$4:$G$1683,3,FALSE)</f>
        <v>33</v>
      </c>
      <c r="I69" s="18">
        <f t="shared" si="43"/>
        <v>7.5790431888014664E-3</v>
      </c>
      <c r="J69" s="24">
        <v>5</v>
      </c>
      <c r="K69" s="5">
        <f>VLOOKUP(E69,'Appendix 3a. nax iIBGE 2020'!$E$5:$O$1935,11,FALSE)</f>
        <v>2.5</v>
      </c>
      <c r="L69" s="19">
        <f t="shared" si="44"/>
        <v>3.7190544094244077E-2</v>
      </c>
      <c r="M69" s="20">
        <f t="shared" si="54"/>
        <v>88819.410814074989</v>
      </c>
      <c r="N69" s="20">
        <f t="shared" si="55"/>
        <v>3303.2422143056351</v>
      </c>
      <c r="O69" s="20">
        <f t="shared" si="45"/>
        <v>435838.94853461086</v>
      </c>
      <c r="P69" s="20">
        <f t="shared" si="39"/>
        <v>2554769.9893345917</v>
      </c>
      <c r="Q69" s="21">
        <f t="shared" si="46"/>
        <v>28.763644860046107</v>
      </c>
      <c r="R69" s="22">
        <f t="shared" si="47"/>
        <v>0.75555555555555554</v>
      </c>
      <c r="S69" s="22">
        <f t="shared" si="48"/>
        <v>0.96280945590575595</v>
      </c>
      <c r="T69" s="22">
        <f t="shared" si="49"/>
        <v>0.97177073850718787</v>
      </c>
      <c r="U69" s="23">
        <f t="shared" si="56"/>
        <v>89768.437774789956</v>
      </c>
      <c r="V69" s="23">
        <f t="shared" si="57"/>
        <v>2534.0967037457799</v>
      </c>
      <c r="W69" s="22">
        <f t="shared" si="50"/>
        <v>2.822926149281213E-2</v>
      </c>
      <c r="X69" s="23">
        <f t="shared" si="58"/>
        <v>2.5619342159880114</v>
      </c>
      <c r="Y69" s="23">
        <f t="shared" si="51"/>
        <v>442663.89440716966</v>
      </c>
      <c r="Z69" s="23">
        <f t="shared" si="40"/>
        <v>2918967.0865776036</v>
      </c>
      <c r="AA69" s="23">
        <f t="shared" si="52"/>
        <v>32.516630108910611</v>
      </c>
      <c r="AB69" s="25"/>
      <c r="AC69" s="24"/>
      <c r="AD69" s="25"/>
      <c r="AE69" s="24"/>
      <c r="AF69" s="23">
        <f t="shared" si="53"/>
        <v>3.7529852488645048</v>
      </c>
    </row>
    <row r="70" spans="2:32" s="26" customFormat="1" ht="15" customHeight="1" x14ac:dyDescent="0.2">
      <c r="B70" s="5" t="str">
        <f t="shared" si="41"/>
        <v>RR</v>
      </c>
      <c r="C70" s="5" t="s">
        <v>47</v>
      </c>
      <c r="D70" s="24" t="s">
        <v>79</v>
      </c>
      <c r="E70" s="4" t="str">
        <f t="shared" si="42"/>
        <v>RRMale50-54</v>
      </c>
      <c r="F70" s="6">
        <f>VLOOKUP(E70,'Appendix 1a. Person-years 2020'!$E$3:$F$1682,2,FALSE)</f>
        <v>14296.502899999999</v>
      </c>
      <c r="G70" s="17">
        <f>VLOOKUP(E70,'Appendix 2a. Deaths 2020'!$E$4:$G$1683,2,FALSE)</f>
        <v>125</v>
      </c>
      <c r="H70" s="17">
        <f>VLOOKUP(E70,'Appendix 2a. Deaths 2020'!$E$4:$G$1683,3,FALSE)</f>
        <v>35</v>
      </c>
      <c r="I70" s="18">
        <f t="shared" si="43"/>
        <v>8.7433969603853256E-3</v>
      </c>
      <c r="J70" s="24">
        <v>5</v>
      </c>
      <c r="K70" s="5">
        <f>VLOOKUP(E70,'Appendix 3a. nax iIBGE 2020'!$E$5:$O$1935,11,FALSE)</f>
        <v>2.5</v>
      </c>
      <c r="L70" s="19">
        <f t="shared" si="44"/>
        <v>4.2781838314235668E-2</v>
      </c>
      <c r="M70" s="20">
        <f t="shared" si="54"/>
        <v>85516.168599769357</v>
      </c>
      <c r="N70" s="20">
        <f t="shared" si="55"/>
        <v>3658.5388982882496</v>
      </c>
      <c r="O70" s="20">
        <f t="shared" si="45"/>
        <v>418434.49575312616</v>
      </c>
      <c r="P70" s="20">
        <f t="shared" si="39"/>
        <v>2118931.040799981</v>
      </c>
      <c r="Q70" s="21">
        <f t="shared" si="46"/>
        <v>24.778133486276136</v>
      </c>
      <c r="R70" s="22">
        <f t="shared" si="47"/>
        <v>0.72</v>
      </c>
      <c r="S70" s="22">
        <f t="shared" si="48"/>
        <v>0.95721816168576435</v>
      </c>
      <c r="T70" s="22">
        <f t="shared" si="49"/>
        <v>0.96900913146151679</v>
      </c>
      <c r="U70" s="23">
        <f t="shared" si="56"/>
        <v>87234.341071044182</v>
      </c>
      <c r="V70" s="23">
        <f t="shared" si="57"/>
        <v>2703.4679961739366</v>
      </c>
      <c r="W70" s="22">
        <f t="shared" si="50"/>
        <v>3.0990868538483207E-2</v>
      </c>
      <c r="X70" s="23">
        <f t="shared" si="58"/>
        <v>2.6073918769943019</v>
      </c>
      <c r="Y70" s="23">
        <f t="shared" si="51"/>
        <v>429703.36586728925</v>
      </c>
      <c r="Z70" s="23">
        <f t="shared" si="40"/>
        <v>2476303.1921704342</v>
      </c>
      <c r="AA70" s="23">
        <f t="shared" si="52"/>
        <v>28.386793111140918</v>
      </c>
      <c r="AB70" s="25"/>
      <c r="AC70" s="24"/>
      <c r="AD70" s="25"/>
      <c r="AE70" s="24"/>
      <c r="AF70" s="23">
        <f t="shared" si="53"/>
        <v>3.6086596248647815</v>
      </c>
    </row>
    <row r="71" spans="2:32" s="26" customFormat="1" ht="15" customHeight="1" x14ac:dyDescent="0.2">
      <c r="B71" s="5" t="str">
        <f t="shared" si="41"/>
        <v>RR</v>
      </c>
      <c r="C71" s="5" t="s">
        <v>47</v>
      </c>
      <c r="D71" s="24" t="s">
        <v>80</v>
      </c>
      <c r="E71" s="4" t="str">
        <f t="shared" si="42"/>
        <v>RRMale55-59</v>
      </c>
      <c r="F71" s="6">
        <f>VLOOKUP(E71,'Appendix 1a. Person-years 2020'!$E$3:$F$1682,2,FALSE)</f>
        <v>11354.106400000001</v>
      </c>
      <c r="G71" s="17">
        <f>VLOOKUP(E71,'Appendix 2a. Deaths 2020'!$E$4:$G$1683,2,FALSE)</f>
        <v>156</v>
      </c>
      <c r="H71" s="17">
        <f>VLOOKUP(E71,'Appendix 2a. Deaths 2020'!$E$4:$G$1683,3,FALSE)</f>
        <v>48</v>
      </c>
      <c r="I71" s="18">
        <f t="shared" si="43"/>
        <v>1.3739522469157061E-2</v>
      </c>
      <c r="J71" s="24">
        <v>5</v>
      </c>
      <c r="K71" s="5">
        <f>VLOOKUP(E71,'Appendix 3a. nax iIBGE 2020'!$E$5:$O$1935,11,FALSE)</f>
        <v>2.5</v>
      </c>
      <c r="L71" s="19">
        <f t="shared" si="44"/>
        <v>6.6416292004983876E-2</v>
      </c>
      <c r="M71" s="20">
        <f t="shared" si="54"/>
        <v>81857.629701481113</v>
      </c>
      <c r="N71" s="20">
        <f t="shared" si="55"/>
        <v>5436.6802370894111</v>
      </c>
      <c r="O71" s="20">
        <f t="shared" si="45"/>
        <v>395696.44791468198</v>
      </c>
      <c r="P71" s="20">
        <f t="shared" si="39"/>
        <v>1700496.5450468548</v>
      </c>
      <c r="Q71" s="21">
        <f t="shared" si="46"/>
        <v>20.773830750392303</v>
      </c>
      <c r="R71" s="22">
        <f t="shared" si="47"/>
        <v>0.69230769230769229</v>
      </c>
      <c r="S71" s="22">
        <f t="shared" si="48"/>
        <v>0.93358370799501611</v>
      </c>
      <c r="T71" s="22">
        <f t="shared" si="49"/>
        <v>0.95353551935655434</v>
      </c>
      <c r="U71" s="23">
        <f t="shared" si="56"/>
        <v>84530.873074870251</v>
      </c>
      <c r="V71" s="23">
        <f t="shared" si="57"/>
        <v>3927.6831157608708</v>
      </c>
      <c r="W71" s="22">
        <f t="shared" si="50"/>
        <v>4.646448064344566E-2</v>
      </c>
      <c r="X71" s="23">
        <f t="shared" si="58"/>
        <v>2.6476397229586848</v>
      </c>
      <c r="Y71" s="23">
        <f t="shared" si="51"/>
        <v>413415.03963202954</v>
      </c>
      <c r="Z71" s="23">
        <f t="shared" si="40"/>
        <v>2046599.8263031449</v>
      </c>
      <c r="AA71" s="23">
        <f t="shared" si="52"/>
        <v>24.211270413478886</v>
      </c>
      <c r="AB71" s="25"/>
      <c r="AC71" s="24"/>
      <c r="AD71" s="25"/>
      <c r="AE71" s="24"/>
      <c r="AF71" s="23">
        <f t="shared" si="53"/>
        <v>3.4374396630865824</v>
      </c>
    </row>
    <row r="72" spans="2:32" s="26" customFormat="1" ht="15" customHeight="1" x14ac:dyDescent="0.2">
      <c r="B72" s="5" t="str">
        <f t="shared" si="41"/>
        <v>RR</v>
      </c>
      <c r="C72" s="5" t="s">
        <v>47</v>
      </c>
      <c r="D72" s="24" t="s">
        <v>81</v>
      </c>
      <c r="E72" s="4" t="str">
        <f t="shared" si="42"/>
        <v>RRMale60-64</v>
      </c>
      <c r="F72" s="6">
        <f>VLOOKUP(E72,'Appendix 1a. Person-years 2020'!$E$3:$F$1682,2,FALSE)</f>
        <v>8376.8528000000006</v>
      </c>
      <c r="G72" s="17">
        <f>VLOOKUP(E72,'Appendix 2a. Deaths 2020'!$E$4:$G$1683,2,FALSE)</f>
        <v>181</v>
      </c>
      <c r="H72" s="17">
        <f>VLOOKUP(E72,'Appendix 2a. Deaths 2020'!$E$4:$G$1683,3,FALSE)</f>
        <v>63</v>
      </c>
      <c r="I72" s="18">
        <f t="shared" si="43"/>
        <v>2.1607160149692495E-2</v>
      </c>
      <c r="J72" s="24">
        <v>5</v>
      </c>
      <c r="K72" s="5">
        <f>VLOOKUP(E72,'Appendix 3a. nax iIBGE 2020'!$E$5:$O$1935,11,FALSE)</f>
        <v>2.5</v>
      </c>
      <c r="L72" s="19">
        <f t="shared" si="44"/>
        <v>0.10249901895414124</v>
      </c>
      <c r="M72" s="20">
        <f t="shared" si="54"/>
        <v>76420.949464391699</v>
      </c>
      <c r="N72" s="20">
        <f t="shared" si="55"/>
        <v>7833.0723476441544</v>
      </c>
      <c r="O72" s="20">
        <f t="shared" si="45"/>
        <v>362522.06645284814</v>
      </c>
      <c r="P72" s="20">
        <f t="shared" si="39"/>
        <v>1304800.0971321729</v>
      </c>
      <c r="Q72" s="21">
        <f t="shared" si="46"/>
        <v>17.07385352154181</v>
      </c>
      <c r="R72" s="22">
        <f t="shared" si="47"/>
        <v>0.65193370165745856</v>
      </c>
      <c r="S72" s="22">
        <f t="shared" si="48"/>
        <v>0.89750098104585874</v>
      </c>
      <c r="T72" s="22">
        <f t="shared" si="49"/>
        <v>0.93192698918065664</v>
      </c>
      <c r="U72" s="23">
        <f t="shared" si="56"/>
        <v>80603.189959109382</v>
      </c>
      <c r="V72" s="23">
        <f t="shared" si="57"/>
        <v>5486.9018221600409</v>
      </c>
      <c r="W72" s="22">
        <f t="shared" si="50"/>
        <v>6.807301081934336E-2</v>
      </c>
      <c r="X72" s="23">
        <f t="shared" si="58"/>
        <v>2.6545065709329658</v>
      </c>
      <c r="Y72" s="23">
        <f t="shared" si="51"/>
        <v>390146.45762573462</v>
      </c>
      <c r="Z72" s="23">
        <f t="shared" si="40"/>
        <v>1633184.7866711153</v>
      </c>
      <c r="AA72" s="23">
        <f t="shared" si="52"/>
        <v>20.262036620382425</v>
      </c>
      <c r="AB72" s="25"/>
      <c r="AC72" s="24"/>
      <c r="AD72" s="25"/>
      <c r="AE72" s="24"/>
      <c r="AF72" s="23">
        <f t="shared" si="53"/>
        <v>3.1881830988406143</v>
      </c>
    </row>
    <row r="73" spans="2:32" s="26" customFormat="1" ht="15" customHeight="1" x14ac:dyDescent="0.2">
      <c r="B73" s="5" t="str">
        <f t="shared" si="41"/>
        <v>RR</v>
      </c>
      <c r="C73" s="5" t="s">
        <v>47</v>
      </c>
      <c r="D73" s="24" t="s">
        <v>82</v>
      </c>
      <c r="E73" s="4" t="str">
        <f t="shared" si="42"/>
        <v>RRMale65-69</v>
      </c>
      <c r="F73" s="6">
        <f>VLOOKUP(E73,'Appendix 1a. Person-years 2020'!$E$3:$F$1682,2,FALSE)</f>
        <v>5919.8872000000001</v>
      </c>
      <c r="G73" s="17">
        <f>VLOOKUP(E73,'Appendix 2a. Deaths 2020'!$E$4:$G$1683,2,FALSE)</f>
        <v>186</v>
      </c>
      <c r="H73" s="17">
        <f>VLOOKUP(E73,'Appendix 2a. Deaths 2020'!$E$4:$G$1683,3,FALSE)</f>
        <v>53</v>
      </c>
      <c r="I73" s="18">
        <f t="shared" si="43"/>
        <v>3.1419517588105392E-2</v>
      </c>
      <c r="J73" s="24">
        <v>5</v>
      </c>
      <c r="K73" s="5">
        <f>VLOOKUP(E73,'Appendix 3a. nax iIBGE 2020'!$E$5:$O$1935,11,FALSE)</f>
        <v>2.5</v>
      </c>
      <c r="L73" s="19">
        <f t="shared" si="44"/>
        <v>0.14565644949843437</v>
      </c>
      <c r="M73" s="20">
        <f t="shared" si="54"/>
        <v>68587.87711674755</v>
      </c>
      <c r="N73" s="20">
        <f t="shared" si="55"/>
        <v>9990.2666594603616</v>
      </c>
      <c r="O73" s="20">
        <f t="shared" si="45"/>
        <v>317963.7189350868</v>
      </c>
      <c r="P73" s="20">
        <f t="shared" si="39"/>
        <v>942278.03067932487</v>
      </c>
      <c r="Q73" s="21">
        <f t="shared" si="46"/>
        <v>13.738259154389876</v>
      </c>
      <c r="R73" s="22">
        <f t="shared" si="47"/>
        <v>0.71505376344086025</v>
      </c>
      <c r="S73" s="22">
        <f t="shared" si="48"/>
        <v>0.85434355050156563</v>
      </c>
      <c r="T73" s="22">
        <f t="shared" si="49"/>
        <v>0.89353916753710572</v>
      </c>
      <c r="U73" s="23">
        <f t="shared" si="56"/>
        <v>75116.288136949341</v>
      </c>
      <c r="V73" s="23">
        <f t="shared" si="57"/>
        <v>7996.9425665822573</v>
      </c>
      <c r="W73" s="22">
        <f t="shared" si="50"/>
        <v>0.10646083246289428</v>
      </c>
      <c r="X73" s="23">
        <f t="shared" si="58"/>
        <v>2.6066740098094883</v>
      </c>
      <c r="Y73" s="23">
        <f t="shared" si="51"/>
        <v>356442.15019808454</v>
      </c>
      <c r="Z73" s="23">
        <f t="shared" si="40"/>
        <v>1243038.3290453807</v>
      </c>
      <c r="AA73" s="23">
        <f t="shared" si="52"/>
        <v>16.548186283900471</v>
      </c>
      <c r="AB73" s="25"/>
      <c r="AC73" s="24"/>
      <c r="AD73" s="25"/>
      <c r="AE73" s="24"/>
      <c r="AF73" s="23">
        <f t="shared" si="53"/>
        <v>2.8099271295105943</v>
      </c>
    </row>
    <row r="74" spans="2:32" s="26" customFormat="1" ht="15" customHeight="1" x14ac:dyDescent="0.2">
      <c r="B74" s="5" t="str">
        <f t="shared" si="41"/>
        <v>RR</v>
      </c>
      <c r="C74" s="5" t="s">
        <v>47</v>
      </c>
      <c r="D74" s="42" t="s">
        <v>19</v>
      </c>
      <c r="E74" s="4" t="str">
        <f t="shared" si="42"/>
        <v>RRMale70-74</v>
      </c>
      <c r="F74" s="6">
        <f>VLOOKUP(E74,'Appendix 1a. Person-years 2020'!$E$3:$F$1682,2,FALSE)</f>
        <v>3881.0895999999998</v>
      </c>
      <c r="G74" s="17">
        <f>VLOOKUP(E74,'Appendix 2a. Deaths 2020'!$E$4:$G$1683,2,FALSE)</f>
        <v>184</v>
      </c>
      <c r="H74" s="17">
        <f>VLOOKUP(E74,'Appendix 2a. Deaths 2020'!$E$4:$G$1683,3,FALSE)</f>
        <v>65</v>
      </c>
      <c r="I74" s="18">
        <f t="shared" si="43"/>
        <v>4.7409366689189554E-2</v>
      </c>
      <c r="J74" s="24">
        <v>5</v>
      </c>
      <c r="K74" s="5">
        <f>VLOOKUP(E74,'Appendix 3a. nax iIBGE 2020'!$E$5:$O$1935,11,FALSE)</f>
        <v>2.5</v>
      </c>
      <c r="L74" s="19">
        <f t="shared" si="44"/>
        <v>0.21192836010572094</v>
      </c>
      <c r="M74" s="20">
        <f t="shared" si="54"/>
        <v>58597.610457287185</v>
      </c>
      <c r="N74" s="20">
        <f t="shared" si="55"/>
        <v>12418.495490326717</v>
      </c>
      <c r="O74" s="20">
        <f t="shared" si="45"/>
        <v>261941.81356061911</v>
      </c>
      <c r="P74" s="20">
        <f t="shared" si="39"/>
        <v>624314.31174423802</v>
      </c>
      <c r="Q74" s="21">
        <f t="shared" si="46"/>
        <v>10.654262296229836</v>
      </c>
      <c r="R74" s="22">
        <f t="shared" si="47"/>
        <v>0.64673913043478259</v>
      </c>
      <c r="S74" s="22">
        <f t="shared" si="48"/>
        <v>0.78807163989427909</v>
      </c>
      <c r="T74" s="22">
        <f t="shared" si="49"/>
        <v>0.85724505798222306</v>
      </c>
      <c r="U74" s="23">
        <f t="shared" si="56"/>
        <v>67119.345570367077</v>
      </c>
      <c r="V74" s="23">
        <f t="shared" si="57"/>
        <v>9581.6182851688864</v>
      </c>
      <c r="W74" s="22">
        <f t="shared" si="50"/>
        <v>0.14275494201777694</v>
      </c>
      <c r="X74" s="23">
        <f t="shared" si="58"/>
        <v>2.6677600071004641</v>
      </c>
      <c r="Y74" s="23">
        <f t="shared" si="51"/>
        <v>313250.09449046705</v>
      </c>
      <c r="Z74" s="23">
        <f t="shared" si="40"/>
        <v>886596.17884729616</v>
      </c>
      <c r="AA74" s="23">
        <f t="shared" si="52"/>
        <v>13.209249454284382</v>
      </c>
      <c r="AB74" s="25"/>
      <c r="AC74" s="24"/>
      <c r="AD74" s="25"/>
      <c r="AE74" s="24"/>
      <c r="AF74" s="23">
        <f t="shared" si="53"/>
        <v>2.554987158054546</v>
      </c>
    </row>
    <row r="75" spans="2:32" s="26" customFormat="1" ht="15" customHeight="1" x14ac:dyDescent="0.2">
      <c r="B75" s="5" t="str">
        <f t="shared" si="41"/>
        <v>RR</v>
      </c>
      <c r="C75" s="5" t="s">
        <v>47</v>
      </c>
      <c r="D75" s="42" t="s">
        <v>20</v>
      </c>
      <c r="E75" s="4" t="str">
        <f t="shared" si="42"/>
        <v>RRMale75-79</v>
      </c>
      <c r="F75" s="6">
        <f>VLOOKUP(E75,'Appendix 1a. Person-years 2020'!$E$3:$F$1682,2,FALSE)</f>
        <v>2104.0569</v>
      </c>
      <c r="G75" s="17">
        <f>VLOOKUP(E75,'Appendix 2a. Deaths 2020'!$E$4:$G$1683,2,FALSE)</f>
        <v>186</v>
      </c>
      <c r="H75" s="17">
        <f>VLOOKUP(E75,'Appendix 2a. Deaths 2020'!$E$4:$G$1683,3,FALSE)</f>
        <v>54</v>
      </c>
      <c r="I75" s="18">
        <f t="shared" si="43"/>
        <v>8.8400651142086506E-2</v>
      </c>
      <c r="J75" s="24">
        <v>5</v>
      </c>
      <c r="K75" s="5">
        <f>VLOOKUP(E75,'Appendix 3a. nax iIBGE 2020'!$E$5:$O$1935,11,FALSE)</f>
        <v>2.5</v>
      </c>
      <c r="L75" s="19">
        <f t="shared" si="44"/>
        <v>0.36200054580340357</v>
      </c>
      <c r="M75" s="20">
        <f t="shared" si="54"/>
        <v>46179.114966960464</v>
      </c>
      <c r="N75" s="20">
        <f t="shared" si="55"/>
        <v>16716.864822757812</v>
      </c>
      <c r="O75" s="20">
        <f t="shared" si="45"/>
        <v>189103.4127779078</v>
      </c>
      <c r="P75" s="20">
        <f t="shared" si="39"/>
        <v>362372.49818361888</v>
      </c>
      <c r="Q75" s="21">
        <f t="shared" si="46"/>
        <v>7.8471079067427709</v>
      </c>
      <c r="R75" s="22">
        <f t="shared" si="47"/>
        <v>0.70967741935483875</v>
      </c>
      <c r="S75" s="22">
        <f t="shared" si="48"/>
        <v>0.63799945419659643</v>
      </c>
      <c r="T75" s="22">
        <f t="shared" si="49"/>
        <v>0.72691792680377665</v>
      </c>
      <c r="U75" s="23">
        <f t="shared" si="56"/>
        <v>57537.727285198191</v>
      </c>
      <c r="V75" s="23">
        <f t="shared" si="57"/>
        <v>15712.52185404083</v>
      </c>
      <c r="W75" s="22">
        <f t="shared" si="50"/>
        <v>0.27308207319622335</v>
      </c>
      <c r="X75" s="23">
        <f t="shared" si="58"/>
        <v>2.5695607832346772</v>
      </c>
      <c r="Y75" s="23">
        <f t="shared" si="51"/>
        <v>249500.30711764796</v>
      </c>
      <c r="Z75" s="23">
        <f t="shared" si="40"/>
        <v>573346.08435682917</v>
      </c>
      <c r="AA75" s="23">
        <f t="shared" si="52"/>
        <v>9.964698145182469</v>
      </c>
      <c r="AB75" s="25"/>
      <c r="AC75" s="24"/>
      <c r="AD75" s="25"/>
      <c r="AE75" s="24"/>
      <c r="AF75" s="23">
        <f t="shared" si="53"/>
        <v>2.1175902384396981</v>
      </c>
    </row>
    <row r="76" spans="2:32" s="26" customFormat="1" ht="15" customHeight="1" x14ac:dyDescent="0.2">
      <c r="B76" s="5" t="str">
        <f t="shared" si="41"/>
        <v>RR</v>
      </c>
      <c r="C76" s="5" t="s">
        <v>47</v>
      </c>
      <c r="D76" s="42" t="s">
        <v>21</v>
      </c>
      <c r="E76" s="4" t="str">
        <f t="shared" si="42"/>
        <v>RRMale80-84</v>
      </c>
      <c r="F76" s="6">
        <f>VLOOKUP(E76,'Appendix 1a. Person-years 2020'!$E$3:$F$1682,2,FALSE)</f>
        <v>1100.9301</v>
      </c>
      <c r="G76" s="17">
        <f>VLOOKUP(E76,'Appendix 2a. Deaths 2020'!$E$4:$G$1683,2,FALSE)</f>
        <v>141</v>
      </c>
      <c r="H76" s="17">
        <f>VLOOKUP(E76,'Appendix 2a. Deaths 2020'!$E$4:$G$1683,3,FALSE)</f>
        <v>48</v>
      </c>
      <c r="I76" s="18">
        <f t="shared" si="43"/>
        <v>0.12807352619389731</v>
      </c>
      <c r="J76" s="24">
        <v>5</v>
      </c>
      <c r="K76" s="5">
        <f>VLOOKUP(E76,'Appendix 3a. nax iIBGE 2020'!$E$5:$O$1935,11,FALSE)</f>
        <v>2.5</v>
      </c>
      <c r="L76" s="19">
        <f t="shared" si="44"/>
        <v>0.48505944661528605</v>
      </c>
      <c r="M76" s="20">
        <f t="shared" si="54"/>
        <v>29462.250144202651</v>
      </c>
      <c r="N76" s="20">
        <f t="shared" si="55"/>
        <v>14290.94275098807</v>
      </c>
      <c r="O76" s="20">
        <f t="shared" si="45"/>
        <v>111583.89384354308</v>
      </c>
      <c r="P76" s="20">
        <f t="shared" si="39"/>
        <v>173269.08540571108</v>
      </c>
      <c r="Q76" s="21">
        <f t="shared" si="46"/>
        <v>5.8810540456905871</v>
      </c>
      <c r="R76" s="22">
        <f t="shared" si="47"/>
        <v>0.65957446808510634</v>
      </c>
      <c r="S76" s="22">
        <f t="shared" si="48"/>
        <v>0.51494055338471401</v>
      </c>
      <c r="T76" s="22">
        <f t="shared" si="49"/>
        <v>0.64547932996961599</v>
      </c>
      <c r="U76" s="23">
        <f t="shared" si="56"/>
        <v>41825.205431157359</v>
      </c>
      <c r="V76" s="23">
        <f t="shared" si="57"/>
        <v>14827.899853612364</v>
      </c>
      <c r="W76" s="22">
        <f t="shared" si="50"/>
        <v>0.35452067003038401</v>
      </c>
      <c r="X76" s="23">
        <f t="shared" si="58"/>
        <v>2.4745065238256241</v>
      </c>
      <c r="Y76" s="23">
        <f t="shared" si="51"/>
        <v>171678.26281012179</v>
      </c>
      <c r="Z76" s="23">
        <f t="shared" si="40"/>
        <v>323845.77723918122</v>
      </c>
      <c r="AA76" s="23">
        <f t="shared" si="52"/>
        <v>7.7428376956143969</v>
      </c>
      <c r="AB76" s="25"/>
      <c r="AC76" s="24"/>
      <c r="AD76" s="25"/>
      <c r="AE76" s="24"/>
      <c r="AF76" s="23">
        <f t="shared" si="53"/>
        <v>1.8617836499238098</v>
      </c>
    </row>
    <row r="77" spans="2:32" s="26" customFormat="1" ht="15" customHeight="1" x14ac:dyDescent="0.2">
      <c r="B77" s="5" t="str">
        <f t="shared" si="41"/>
        <v>RR</v>
      </c>
      <c r="C77" s="5" t="s">
        <v>47</v>
      </c>
      <c r="D77" s="42" t="s">
        <v>22</v>
      </c>
      <c r="E77" s="4" t="str">
        <f t="shared" si="42"/>
        <v>RRMale85-89</v>
      </c>
      <c r="F77" s="6">
        <f>VLOOKUP(E77,'Appendix 1a. Person-years 2020'!$E$3:$F$1682,2,FALSE)</f>
        <v>461.98009999999999</v>
      </c>
      <c r="G77" s="17">
        <f>VLOOKUP(E77,'Appendix 2a. Deaths 2020'!$E$4:$G$1683,2,FALSE)</f>
        <v>98</v>
      </c>
      <c r="H77" s="17">
        <f>VLOOKUP(E77,'Appendix 2a. Deaths 2020'!$E$4:$G$1683,3,FALSE)</f>
        <v>38</v>
      </c>
      <c r="I77" s="18">
        <f t="shared" si="43"/>
        <v>0.21213034933755806</v>
      </c>
      <c r="J77" s="24">
        <v>5</v>
      </c>
      <c r="K77" s="5">
        <f>VLOOKUP(E77,'Appendix 3a. nax iIBGE 2020'!$E$5:$O$1935,11,FALSE)</f>
        <v>2.5</v>
      </c>
      <c r="L77" s="19">
        <f t="shared" si="44"/>
        <v>0.69308881537118228</v>
      </c>
      <c r="M77" s="20">
        <f t="shared" si="54"/>
        <v>15171.307393214582</v>
      </c>
      <c r="N77" s="20">
        <f t="shared" si="55"/>
        <v>10515.063468795153</v>
      </c>
      <c r="O77" s="20">
        <f t="shared" si="45"/>
        <v>49568.878294085021</v>
      </c>
      <c r="P77" s="20">
        <f t="shared" si="39"/>
        <v>61685.191562168024</v>
      </c>
      <c r="Q77" s="21">
        <f t="shared" si="46"/>
        <v>4.0659113920371119</v>
      </c>
      <c r="R77" s="22">
        <f t="shared" si="47"/>
        <v>0.61224489795918369</v>
      </c>
      <c r="S77" s="22">
        <f t="shared" si="48"/>
        <v>0.30691118462881772</v>
      </c>
      <c r="T77" s="22">
        <f t="shared" si="49"/>
        <v>0.48520598849105667</v>
      </c>
      <c r="U77" s="23">
        <f t="shared" si="56"/>
        <v>26997.305577544998</v>
      </c>
      <c r="V77" s="23">
        <f t="shared" si="57"/>
        <v>13898.051238197158</v>
      </c>
      <c r="W77" s="22">
        <f t="shared" si="50"/>
        <v>0.51479401150894333</v>
      </c>
      <c r="X77" s="23">
        <f>J77+R77*(L77/W77)*(K77-J77)</f>
        <v>2.9392724004317157</v>
      </c>
      <c r="Y77" s="23">
        <f t="shared" si="51"/>
        <v>106346.43012095793</v>
      </c>
      <c r="Z77" s="23">
        <f t="shared" si="40"/>
        <v>152167.51442905946</v>
      </c>
      <c r="AA77" s="23">
        <f t="shared" si="52"/>
        <v>5.6363963430344972</v>
      </c>
      <c r="AB77" s="25"/>
      <c r="AC77" s="24"/>
      <c r="AD77" s="25"/>
      <c r="AE77" s="24"/>
      <c r="AF77" s="23">
        <f t="shared" si="53"/>
        <v>1.5704849509973853</v>
      </c>
    </row>
    <row r="78" spans="2:32" s="26" customFormat="1" ht="15" customHeight="1" x14ac:dyDescent="0.2">
      <c r="B78" s="5" t="str">
        <f t="shared" si="41"/>
        <v>RR</v>
      </c>
      <c r="C78" s="5" t="s">
        <v>47</v>
      </c>
      <c r="D78" s="43" t="s">
        <v>5</v>
      </c>
      <c r="E78" s="4" t="str">
        <f t="shared" si="42"/>
        <v>RRMale90+</v>
      </c>
      <c r="F78" s="6">
        <f>VLOOKUP(E78,'Appendix 1a. Person-years 2020'!$E$3:$F$1682,2,FALSE)</f>
        <v>213.3775</v>
      </c>
      <c r="G78" s="17">
        <f>VLOOKUP(E78,'Appendix 2a. Deaths 2020'!$E$4:$G$1683,2,FALSE)</f>
        <v>82</v>
      </c>
      <c r="H78" s="17">
        <f>VLOOKUP(E78,'Appendix 2a. Deaths 2020'!$E$4:$G$1683,3,FALSE)</f>
        <v>21</v>
      </c>
      <c r="I78" s="18">
        <f t="shared" si="43"/>
        <v>0.38429543883492873</v>
      </c>
      <c r="J78" s="27"/>
      <c r="K78" s="28"/>
      <c r="L78" s="16">
        <v>1</v>
      </c>
      <c r="M78" s="20">
        <f t="shared" si="54"/>
        <v>4656.2439244194284</v>
      </c>
      <c r="N78" s="20">
        <f t="shared" si="55"/>
        <v>4656.2439244194284</v>
      </c>
      <c r="O78" s="38">
        <f>N78*Q78</f>
        <v>12116.313268083006</v>
      </c>
      <c r="P78" s="20">
        <f>O78</f>
        <v>12116.313268083006</v>
      </c>
      <c r="Q78" s="21">
        <f>1/I78</f>
        <v>2.6021646341463414</v>
      </c>
      <c r="R78" s="22">
        <f t="shared" si="47"/>
        <v>0.74390243902439024</v>
      </c>
      <c r="S78" s="22">
        <f t="shared" si="48"/>
        <v>0</v>
      </c>
      <c r="T78" s="22">
        <f t="shared" si="49"/>
        <v>0</v>
      </c>
      <c r="U78" s="23">
        <f t="shared" si="56"/>
        <v>13099.254339347839</v>
      </c>
      <c r="V78" s="23">
        <f>U78*(1-T78)</f>
        <v>13099.254339347839</v>
      </c>
      <c r="W78" s="22">
        <f t="shared" si="50"/>
        <v>1</v>
      </c>
      <c r="X78" s="23">
        <f>Q78/R78</f>
        <v>3.4979918032786883</v>
      </c>
      <c r="Y78" s="23">
        <f t="shared" si="51"/>
        <v>45821.084308101534</v>
      </c>
      <c r="Z78" s="23">
        <f>Y78</f>
        <v>45821.084308101534</v>
      </c>
      <c r="AA78" s="23">
        <f t="shared" si="52"/>
        <v>3.4979918032786887</v>
      </c>
      <c r="AB78" s="25"/>
      <c r="AC78" s="24"/>
      <c r="AD78" s="25"/>
      <c r="AE78" s="24"/>
      <c r="AF78" s="23">
        <f t="shared" si="53"/>
        <v>0.89582716913234739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325825.7659</v>
      </c>
      <c r="G79" s="30">
        <f>SUM(G59:G78)</f>
        <v>2159</v>
      </c>
      <c r="H79" s="30">
        <f>SUM(H59:H78)</f>
        <v>517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E59E1-69A9-DB4D-BE8C-D7BD03BCBFB2}">
  <sheetPr>
    <tabColor theme="9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PA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44</v>
      </c>
      <c r="C5" s="5" t="s">
        <v>3</v>
      </c>
      <c r="D5" s="40">
        <v>0</v>
      </c>
      <c r="E5" s="4" t="str">
        <f>_xlfn.CONCAT(B5,C5,D5)</f>
        <v>PATotal0</v>
      </c>
      <c r="F5" s="6">
        <f>VLOOKUP(E5,'Appendix 1a. Person-years 2020'!$E$3:$F$1682,2,FALSE)</f>
        <v>144013.02410000001</v>
      </c>
      <c r="G5" s="17">
        <f>VLOOKUP(E5,'Appendix 2a. Deaths 2020'!$E$4:$G$1683,2,FALSE)</f>
        <v>1950</v>
      </c>
      <c r="H5" s="17">
        <f>VLOOKUP(E5,'Appendix 2a. Deaths 2020'!$E$4:$G$1683,3,FALSE)</f>
        <v>30</v>
      </c>
      <c r="I5" s="18">
        <f>G5/F5</f>
        <v>1.3540441999509403E-2</v>
      </c>
      <c r="J5" s="16">
        <v>1</v>
      </c>
      <c r="K5" s="5">
        <f>VLOOKUP(E5,'Appendix 3a. nax iIBGE 2020'!$E$5:$O$1935,11,FALSE)</f>
        <v>0.09</v>
      </c>
      <c r="L5" s="19">
        <f>(J5*I5)/(1+(J5-K5)*I5)</f>
        <v>1.3375630130479731E-2</v>
      </c>
      <c r="M5" s="16">
        <v>100000</v>
      </c>
      <c r="N5" s="20">
        <f>M5*L5</f>
        <v>1337.5630130479731</v>
      </c>
      <c r="O5" s="20">
        <f>M6*J5+N5*K5</f>
        <v>98782.817658126354</v>
      </c>
      <c r="P5" s="20">
        <f t="shared" ref="P5:P23" si="0">P6+O5</f>
        <v>7325412.5027917121</v>
      </c>
      <c r="Q5" s="21">
        <f>P5/M5</f>
        <v>73.254125027917127</v>
      </c>
      <c r="R5" s="22">
        <f>(G5-H5)/G5</f>
        <v>0.98461538461538467</v>
      </c>
      <c r="S5" s="22">
        <f>1-L5</f>
        <v>0.98662436986952029</v>
      </c>
      <c r="T5" s="22">
        <f>S5^R5</f>
        <v>0.98682878757956827</v>
      </c>
      <c r="U5" s="16">
        <v>100000</v>
      </c>
      <c r="V5" s="23">
        <f>U5*(1-T5)</f>
        <v>1317.1212420431732</v>
      </c>
      <c r="W5" s="22">
        <f>V5/U5</f>
        <v>1.3171212420431733E-2</v>
      </c>
      <c r="X5" s="23">
        <f>J5+R5*(L5/W5)*(K5-J5)</f>
        <v>9.0094046443371822E-2</v>
      </c>
      <c r="Y5" s="23">
        <f>U6*J5+V5*X5</f>
        <v>98801.543540309023</v>
      </c>
      <c r="Z5" s="23">
        <f t="shared" ref="Z5:Z23" si="1">Z6+Y5</f>
        <v>7541739.6080768434</v>
      </c>
      <c r="AA5" s="23">
        <f>Z5/U5</f>
        <v>75.417396080768441</v>
      </c>
      <c r="AB5" s="16"/>
      <c r="AC5" s="16"/>
      <c r="AD5" s="16"/>
      <c r="AE5" s="16"/>
      <c r="AF5" s="23">
        <f>AA5-Q5</f>
        <v>2.1632710528513144</v>
      </c>
    </row>
    <row r="6" spans="1:32" s="26" customFormat="1" ht="15" customHeight="1" x14ac:dyDescent="0.2">
      <c r="B6" s="5" t="s">
        <v>44</v>
      </c>
      <c r="C6" s="5" t="s">
        <v>3</v>
      </c>
      <c r="D6" s="41" t="s">
        <v>18</v>
      </c>
      <c r="E6" s="4" t="str">
        <f t="shared" ref="E6:E24" si="2">_xlfn.CONCAT(B6,C6,D6)</f>
        <v>PATotal1-4</v>
      </c>
      <c r="F6" s="6">
        <f>VLOOKUP(E6,'Appendix 1a. Person-years 2020'!$E$3:$F$1682,2,FALSE)</f>
        <v>573295.15720000002</v>
      </c>
      <c r="G6" s="17">
        <f>VLOOKUP(E6,'Appendix 2a. Deaths 2020'!$E$4:$G$1683,2,FALSE)</f>
        <v>357</v>
      </c>
      <c r="H6" s="17">
        <f>VLOOKUP(E6,'Appendix 2a. Deaths 2020'!$E$4:$G$1683,3,FALSE)</f>
        <v>19</v>
      </c>
      <c r="I6" s="18">
        <f t="shared" ref="I6:I24" si="3">G6/F6</f>
        <v>6.2271588293821368E-4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2.4869918085031243E-3</v>
      </c>
      <c r="M6" s="20">
        <f>M5-N5</f>
        <v>98662.436986952031</v>
      </c>
      <c r="N6" s="20">
        <f>M6*L6</f>
        <v>245.37267259350537</v>
      </c>
      <c r="O6" s="20">
        <f t="shared" ref="O6:O23" si="5">M7*J6+N6*K6</f>
        <v>394036.31626632431</v>
      </c>
      <c r="P6" s="20">
        <f t="shared" si="0"/>
        <v>7226629.6851335857</v>
      </c>
      <c r="Q6" s="21">
        <f t="shared" ref="Q6:Q23" si="6">P6/M6</f>
        <v>73.246008367797543</v>
      </c>
      <c r="R6" s="22">
        <f t="shared" ref="R6:R24" si="7">(G6-H6)/G6</f>
        <v>0.9467787114845938</v>
      </c>
      <c r="S6" s="22">
        <f t="shared" ref="S6:S24" si="8">1-L6</f>
        <v>0.99751300819149691</v>
      </c>
      <c r="T6" s="22">
        <f t="shared" ref="T6:T24" si="9">S6^R6</f>
        <v>0.99764521313329768</v>
      </c>
      <c r="U6" s="23">
        <f>U5-V5</f>
        <v>98682.878757956831</v>
      </c>
      <c r="V6" s="23">
        <f>U6*(1-T6)</f>
        <v>232.37714686761396</v>
      </c>
      <c r="W6" s="22">
        <f t="shared" ref="W6:W24" si="10">V6/U6</f>
        <v>2.3547868667023186E-3</v>
      </c>
      <c r="X6" s="23">
        <f>J6+R6*(L6/W6)*(K6-J6)</f>
        <v>1.5001655848106639</v>
      </c>
      <c r="Y6" s="23">
        <f t="shared" ref="Y6:Y24" si="11">U7*J6+V6*X6</f>
        <v>394150.61064278416</v>
      </c>
      <c r="Z6" s="23">
        <f t="shared" si="1"/>
        <v>7442938.0645365342</v>
      </c>
      <c r="AA6" s="23">
        <f t="shared" ref="AA6:AA24" si="12">Z6/U6</f>
        <v>75.42279023691745</v>
      </c>
      <c r="AB6" s="25"/>
      <c r="AC6" s="24"/>
      <c r="AD6" s="25"/>
      <c r="AE6" s="24"/>
      <c r="AF6" s="23">
        <f t="shared" ref="AF6:AF24" si="13">AA6-Q6</f>
        <v>2.1767818691199068</v>
      </c>
    </row>
    <row r="7" spans="1:32" s="26" customFormat="1" ht="15" customHeight="1" x14ac:dyDescent="0.2">
      <c r="B7" s="5" t="s">
        <v>44</v>
      </c>
      <c r="C7" s="5" t="s">
        <v>3</v>
      </c>
      <c r="D7" s="24" t="s">
        <v>70</v>
      </c>
      <c r="E7" s="4" t="str">
        <f t="shared" si="2"/>
        <v>PATotal5-9</v>
      </c>
      <c r="F7" s="6">
        <f>VLOOKUP(E7,'Appendix 1a. Person-years 2020'!$E$3:$F$1682,2,FALSE)</f>
        <v>731065.25540000002</v>
      </c>
      <c r="G7" s="17">
        <f>VLOOKUP(E7,'Appendix 2a. Deaths 2020'!$E$4:$G$1683,2,FALSE)</f>
        <v>185</v>
      </c>
      <c r="H7" s="17">
        <f>VLOOKUP(E7,'Appendix 2a. Deaths 2020'!$E$4:$G$1683,3,FALSE)</f>
        <v>9</v>
      </c>
      <c r="I7" s="18">
        <f t="shared" si="3"/>
        <v>2.5305538545772885E-4</v>
      </c>
      <c r="J7" s="24">
        <v>5</v>
      </c>
      <c r="K7" s="5">
        <f>VLOOKUP(E7,'Appendix 3a. nax iIBGE 2020'!$E$5:$O$1935,11,FALSE)</f>
        <v>2.5</v>
      </c>
      <c r="L7" s="19">
        <f t="shared" si="4"/>
        <v>1.2644769705207005E-3</v>
      </c>
      <c r="M7" s="20">
        <f t="shared" ref="M7:M24" si="14">M6-N6</f>
        <v>98417.064314358518</v>
      </c>
      <c r="N7" s="20">
        <f t="shared" ref="N7:N24" si="15">M7*L7</f>
        <v>124.446111331761</v>
      </c>
      <c r="O7" s="20">
        <f t="shared" si="5"/>
        <v>491774.20629346318</v>
      </c>
      <c r="P7" s="20">
        <f t="shared" si="0"/>
        <v>6832593.3688672613</v>
      </c>
      <c r="Q7" s="21">
        <f t="shared" si="6"/>
        <v>69.424884967539342</v>
      </c>
      <c r="R7" s="22">
        <f t="shared" si="7"/>
        <v>0.9513513513513514</v>
      </c>
      <c r="S7" s="22">
        <f t="shared" si="8"/>
        <v>0.99873552302947932</v>
      </c>
      <c r="T7" s="22">
        <f t="shared" si="9"/>
        <v>0.99879700110882041</v>
      </c>
      <c r="U7" s="23">
        <f t="shared" ref="U7:U24" si="16">U6-V6</f>
        <v>98450.501611089217</v>
      </c>
      <c r="V7" s="23">
        <f t="shared" ref="V7:V23" si="17">U7*(1-T7)</f>
        <v>118.4358442742143</v>
      </c>
      <c r="W7" s="22">
        <f t="shared" si="10"/>
        <v>1.2029988911795853E-3</v>
      </c>
      <c r="X7" s="23">
        <f>J7+R7*(L7/W7)*(K7-J7)</f>
        <v>2.5000769255115807</v>
      </c>
      <c r="Y7" s="23">
        <f t="shared" si="11"/>
        <v>491956.42755549843</v>
      </c>
      <c r="Z7" s="23">
        <f t="shared" si="1"/>
        <v>7048787.45389375</v>
      </c>
      <c r="AA7" s="23">
        <f t="shared" si="12"/>
        <v>71.597273132631685</v>
      </c>
      <c r="AB7" s="25"/>
      <c r="AC7" s="24"/>
      <c r="AD7" s="25"/>
      <c r="AE7" s="24"/>
      <c r="AF7" s="23">
        <f t="shared" si="13"/>
        <v>2.1723881650923431</v>
      </c>
    </row>
    <row r="8" spans="1:32" s="26" customFormat="1" ht="15" customHeight="1" x14ac:dyDescent="0.2">
      <c r="B8" s="5" t="s">
        <v>44</v>
      </c>
      <c r="C8" s="5" t="s">
        <v>3</v>
      </c>
      <c r="D8" s="24" t="s">
        <v>71</v>
      </c>
      <c r="E8" s="4" t="str">
        <f t="shared" si="2"/>
        <v>PATotal10-14</v>
      </c>
      <c r="F8" s="6">
        <f>VLOOKUP(E8,'Appendix 1a. Person-years 2020'!$E$3:$F$1682,2,FALSE)</f>
        <v>788172.75580000004</v>
      </c>
      <c r="G8" s="17">
        <f>VLOOKUP(E8,'Appendix 2a. Deaths 2020'!$E$4:$G$1683,2,FALSE)</f>
        <v>263</v>
      </c>
      <c r="H8" s="17">
        <f>VLOOKUP(E8,'Appendix 2a. Deaths 2020'!$E$4:$G$1683,3,FALSE)</f>
        <v>12</v>
      </c>
      <c r="I8" s="18">
        <f t="shared" si="3"/>
        <v>3.336831907277148E-4</v>
      </c>
      <c r="J8" s="24">
        <v>5</v>
      </c>
      <c r="K8" s="5">
        <f>VLOOKUP(E8,'Appendix 3a. nax iIBGE 2020'!$E$5:$O$1935,11,FALSE)</f>
        <v>2.5</v>
      </c>
      <c r="L8" s="19">
        <f t="shared" si="4"/>
        <v>1.6670253078292232E-3</v>
      </c>
      <c r="M8" s="20">
        <f t="shared" si="14"/>
        <v>98292.618203026752</v>
      </c>
      <c r="N8" s="20">
        <f t="shared" si="15"/>
        <v>163.85628211724097</v>
      </c>
      <c r="O8" s="20">
        <f t="shared" si="5"/>
        <v>491053.45030984067</v>
      </c>
      <c r="P8" s="20">
        <f t="shared" si="0"/>
        <v>6340819.1625737986</v>
      </c>
      <c r="Q8" s="21">
        <f t="shared" si="6"/>
        <v>64.509617085146928</v>
      </c>
      <c r="R8" s="22">
        <f t="shared" si="7"/>
        <v>0.95437262357414454</v>
      </c>
      <c r="S8" s="22">
        <f t="shared" si="8"/>
        <v>0.99833297469217075</v>
      </c>
      <c r="T8" s="22">
        <f t="shared" si="9"/>
        <v>0.99840897614229784</v>
      </c>
      <c r="U8" s="23">
        <f t="shared" si="16"/>
        <v>98332.065766815009</v>
      </c>
      <c r="V8" s="23">
        <f t="shared" si="17"/>
        <v>156.44866261214014</v>
      </c>
      <c r="W8" s="22">
        <f t="shared" si="10"/>
        <v>1.591023857702156E-3</v>
      </c>
      <c r="X8" s="23">
        <f>((-5/24)*V7+2.5*V8+(5/24)*V9)/V8</f>
        <v>3.0862233255680911</v>
      </c>
      <c r="Y8" s="23">
        <f t="shared" si="11"/>
        <v>491360.92103282188</v>
      </c>
      <c r="Z8" s="23">
        <f t="shared" si="1"/>
        <v>6556831.0263382513</v>
      </c>
      <c r="AA8" s="23">
        <f t="shared" si="12"/>
        <v>66.680497101394593</v>
      </c>
      <c r="AB8" s="25"/>
      <c r="AC8" s="24"/>
      <c r="AD8" s="25"/>
      <c r="AE8" s="24"/>
      <c r="AF8" s="23">
        <f t="shared" si="13"/>
        <v>2.1708800162476649</v>
      </c>
    </row>
    <row r="9" spans="1:32" s="26" customFormat="1" ht="15" customHeight="1" x14ac:dyDescent="0.2">
      <c r="B9" s="5" t="s">
        <v>44</v>
      </c>
      <c r="C9" s="5" t="s">
        <v>3</v>
      </c>
      <c r="D9" s="24" t="s">
        <v>72</v>
      </c>
      <c r="E9" s="4" t="str">
        <f t="shared" si="2"/>
        <v>PATotal15-19</v>
      </c>
      <c r="F9" s="6">
        <f>VLOOKUP(E9,'Appendix 1a. Person-years 2020'!$E$3:$F$1682,2,FALSE)</f>
        <v>807825.92949999997</v>
      </c>
      <c r="G9" s="17">
        <f>VLOOKUP(E9,'Appendix 2a. Deaths 2020'!$E$4:$G$1683,2,FALSE)</f>
        <v>942</v>
      </c>
      <c r="H9" s="17">
        <f>VLOOKUP(E9,'Appendix 2a. Deaths 2020'!$E$4:$G$1683,3,FALSE)</f>
        <v>20</v>
      </c>
      <c r="I9" s="18">
        <f t="shared" si="3"/>
        <v>1.1660927999464518E-3</v>
      </c>
      <c r="J9" s="24">
        <v>5</v>
      </c>
      <c r="K9" s="5">
        <f>VLOOKUP(E9,'Appendix 3a. nax iIBGE 2020'!$E$5:$O$1935,11,FALSE)</f>
        <v>2.5</v>
      </c>
      <c r="L9" s="19">
        <f t="shared" si="4"/>
        <v>5.8135162511252364E-3</v>
      </c>
      <c r="M9" s="20">
        <f t="shared" si="14"/>
        <v>98128.761920909514</v>
      </c>
      <c r="N9" s="20">
        <f t="shared" si="15"/>
        <v>570.47315213000672</v>
      </c>
      <c r="O9" s="20">
        <f t="shared" si="5"/>
        <v>489217.6267242225</v>
      </c>
      <c r="P9" s="20">
        <f t="shared" si="0"/>
        <v>5849765.7122639576</v>
      </c>
      <c r="Q9" s="21">
        <f t="shared" si="6"/>
        <v>59.613161296978262</v>
      </c>
      <c r="R9" s="22">
        <f t="shared" si="7"/>
        <v>0.97876857749469215</v>
      </c>
      <c r="S9" s="22">
        <f t="shared" si="8"/>
        <v>0.99418648374887475</v>
      </c>
      <c r="T9" s="22">
        <f t="shared" si="9"/>
        <v>0.99430956111015156</v>
      </c>
      <c r="U9" s="23">
        <f t="shared" si="16"/>
        <v>98175.617104202873</v>
      </c>
      <c r="V9" s="23">
        <f t="shared" si="17"/>
        <v>558.66234960462543</v>
      </c>
      <c r="W9" s="22">
        <f t="shared" si="10"/>
        <v>5.690438889848437E-3</v>
      </c>
      <c r="X9" s="23">
        <f t="shared" ref="X9:X22" si="18">((-5/24)*V8+2.5*V9+(5/24)*V10)/V9</f>
        <v>2.7398928988587721</v>
      </c>
      <c r="Y9" s="23">
        <f t="shared" si="11"/>
        <v>489615.44877753273</v>
      </c>
      <c r="Z9" s="23">
        <f t="shared" si="1"/>
        <v>6065470.1053054295</v>
      </c>
      <c r="AA9" s="23">
        <f t="shared" si="12"/>
        <v>61.781838344520764</v>
      </c>
      <c r="AB9" s="25"/>
      <c r="AC9" s="24"/>
      <c r="AD9" s="25"/>
      <c r="AE9" s="24"/>
      <c r="AF9" s="23">
        <f t="shared" si="13"/>
        <v>2.1686770475425021</v>
      </c>
    </row>
    <row r="10" spans="1:32" s="26" customFormat="1" ht="15" customHeight="1" x14ac:dyDescent="0.2">
      <c r="B10" s="5" t="s">
        <v>44</v>
      </c>
      <c r="C10" s="5" t="s">
        <v>3</v>
      </c>
      <c r="D10" s="24" t="s">
        <v>73</v>
      </c>
      <c r="E10" s="4" t="str">
        <f t="shared" si="2"/>
        <v>PATotal20-24</v>
      </c>
      <c r="F10" s="6">
        <f>VLOOKUP(E10,'Appendix 1a. Person-years 2020'!$E$3:$F$1682,2,FALSE)</f>
        <v>819927.79009999998</v>
      </c>
      <c r="G10" s="17">
        <f>VLOOKUP(E10,'Appendix 2a. Deaths 2020'!$E$4:$G$1683,2,FALSE)</f>
        <v>1388</v>
      </c>
      <c r="H10" s="17">
        <f>VLOOKUP(E10,'Appendix 2a. Deaths 2020'!$E$4:$G$1683,3,FALSE)</f>
        <v>39</v>
      </c>
      <c r="I10" s="18">
        <f t="shared" si="3"/>
        <v>1.692831999060206E-3</v>
      </c>
      <c r="J10" s="24">
        <v>5</v>
      </c>
      <c r="K10" s="5">
        <f>VLOOKUP(E10,'Appendix 3a. nax iIBGE 2020'!$E$5:$O$1935,11,FALSE)</f>
        <v>2.5</v>
      </c>
      <c r="L10" s="19">
        <f t="shared" si="4"/>
        <v>8.4284899515666058E-3</v>
      </c>
      <c r="M10" s="20">
        <f t="shared" si="14"/>
        <v>97558.288768779501</v>
      </c>
      <c r="N10" s="20">
        <f t="shared" si="15"/>
        <v>822.26905657969132</v>
      </c>
      <c r="O10" s="20">
        <f t="shared" si="5"/>
        <v>485735.77120244823</v>
      </c>
      <c r="P10" s="20">
        <f t="shared" si="0"/>
        <v>5360548.0855397349</v>
      </c>
      <c r="Q10" s="21">
        <f t="shared" si="6"/>
        <v>54.94713112736774</v>
      </c>
      <c r="R10" s="22">
        <f t="shared" si="7"/>
        <v>0.97190201729106629</v>
      </c>
      <c r="S10" s="22">
        <f t="shared" si="8"/>
        <v>0.99157151004843336</v>
      </c>
      <c r="T10" s="22">
        <f t="shared" si="9"/>
        <v>0.99180736080974685</v>
      </c>
      <c r="U10" s="23">
        <f t="shared" si="16"/>
        <v>97616.95475459825</v>
      </c>
      <c r="V10" s="23">
        <f t="shared" si="17"/>
        <v>799.74048915569006</v>
      </c>
      <c r="W10" s="22">
        <f t="shared" si="10"/>
        <v>8.1926391902531481E-3</v>
      </c>
      <c r="X10" s="23">
        <f t="shared" si="18"/>
        <v>2.5652696355115054</v>
      </c>
      <c r="Y10" s="23">
        <f t="shared" si="11"/>
        <v>486137.62132033298</v>
      </c>
      <c r="Z10" s="23">
        <f t="shared" si="1"/>
        <v>5575854.6565278964</v>
      </c>
      <c r="AA10" s="23">
        <f t="shared" si="12"/>
        <v>57.119735711333952</v>
      </c>
      <c r="AB10" s="25"/>
      <c r="AC10" s="24"/>
      <c r="AD10" s="25"/>
      <c r="AE10" s="24"/>
      <c r="AF10" s="23">
        <f t="shared" si="13"/>
        <v>2.172604583966212</v>
      </c>
    </row>
    <row r="11" spans="1:32" s="26" customFormat="1" ht="15" customHeight="1" x14ac:dyDescent="0.2">
      <c r="B11" s="5" t="s">
        <v>44</v>
      </c>
      <c r="C11" s="5" t="s">
        <v>3</v>
      </c>
      <c r="D11" s="24" t="s">
        <v>74</v>
      </c>
      <c r="E11" s="4" t="str">
        <f t="shared" si="2"/>
        <v>PATotal25-29</v>
      </c>
      <c r="F11" s="6">
        <f>VLOOKUP(E11,'Appendix 1a. Person-years 2020'!$E$3:$F$1682,2,FALSE)</f>
        <v>765495.20019999996</v>
      </c>
      <c r="G11" s="17">
        <f>VLOOKUP(E11,'Appendix 2a. Deaths 2020'!$E$4:$G$1683,2,FALSE)</f>
        <v>1339</v>
      </c>
      <c r="H11" s="17">
        <f>VLOOKUP(E11,'Appendix 2a. Deaths 2020'!$E$4:$G$1683,3,FALSE)</f>
        <v>54</v>
      </c>
      <c r="I11" s="18">
        <f t="shared" si="3"/>
        <v>1.7491945078821672E-3</v>
      </c>
      <c r="J11" s="24">
        <v>5</v>
      </c>
      <c r="K11" s="5">
        <f>VLOOKUP(E11,'Appendix 3a. nax iIBGE 2020'!$E$5:$O$1935,11,FALSE)</f>
        <v>2.5</v>
      </c>
      <c r="L11" s="19">
        <f t="shared" si="4"/>
        <v>8.707893042697059E-3</v>
      </c>
      <c r="M11" s="20">
        <f t="shared" si="14"/>
        <v>96736.019712199806</v>
      </c>
      <c r="N11" s="20">
        <f t="shared" si="15"/>
        <v>842.36691303007024</v>
      </c>
      <c r="O11" s="20">
        <f t="shared" si="5"/>
        <v>481574.18127842387</v>
      </c>
      <c r="P11" s="20">
        <f t="shared" si="0"/>
        <v>4874812.3143372871</v>
      </c>
      <c r="Q11" s="21">
        <f t="shared" si="6"/>
        <v>50.392938729962061</v>
      </c>
      <c r="R11" s="22">
        <f t="shared" si="7"/>
        <v>0.95967139656460043</v>
      </c>
      <c r="S11" s="22">
        <f t="shared" si="8"/>
        <v>0.99129210695730297</v>
      </c>
      <c r="T11" s="22">
        <f t="shared" si="9"/>
        <v>0.99164181232797366</v>
      </c>
      <c r="U11" s="23">
        <f t="shared" si="16"/>
        <v>96817.214265442555</v>
      </c>
      <c r="V11" s="23">
        <f t="shared" si="17"/>
        <v>809.21644671335469</v>
      </c>
      <c r="W11" s="22">
        <f t="shared" si="10"/>
        <v>8.3581876720263404E-3</v>
      </c>
      <c r="X11" s="23">
        <f t="shared" si="18"/>
        <v>2.5191580521664254</v>
      </c>
      <c r="Y11" s="23">
        <f t="shared" si="11"/>
        <v>482078.53322132945</v>
      </c>
      <c r="Z11" s="23">
        <f t="shared" si="1"/>
        <v>5089717.0352075631</v>
      </c>
      <c r="AA11" s="23">
        <f t="shared" si="12"/>
        <v>52.570372674152232</v>
      </c>
      <c r="AB11" s="25"/>
      <c r="AC11" s="24"/>
      <c r="AD11" s="25"/>
      <c r="AE11" s="24"/>
      <c r="AF11" s="23">
        <f t="shared" si="13"/>
        <v>2.1774339441901702</v>
      </c>
    </row>
    <row r="12" spans="1:32" s="26" customFormat="1" ht="15" customHeight="1" x14ac:dyDescent="0.2">
      <c r="B12" s="5" t="s">
        <v>44</v>
      </c>
      <c r="C12" s="5" t="s">
        <v>3</v>
      </c>
      <c r="D12" s="24" t="s">
        <v>75</v>
      </c>
      <c r="E12" s="4" t="str">
        <f t="shared" si="2"/>
        <v>PATotal30-34</v>
      </c>
      <c r="F12" s="6">
        <f>VLOOKUP(E12,'Appendix 1a. Person-years 2020'!$E$3:$F$1682,2,FALSE)</f>
        <v>730321.93169999996</v>
      </c>
      <c r="G12" s="17">
        <f>VLOOKUP(E12,'Appendix 2a. Deaths 2020'!$E$4:$G$1683,2,FALSE)</f>
        <v>1448</v>
      </c>
      <c r="H12" s="17">
        <f>VLOOKUP(E12,'Appendix 2a. Deaths 2020'!$E$4:$G$1683,3,FALSE)</f>
        <v>112</v>
      </c>
      <c r="I12" s="18">
        <f t="shared" si="3"/>
        <v>1.9826872741305081E-3</v>
      </c>
      <c r="J12" s="24">
        <v>5</v>
      </c>
      <c r="K12" s="5">
        <f>VLOOKUP(E12,'Appendix 3a. nax iIBGE 2020'!$E$5:$O$1935,11,FALSE)</f>
        <v>2.5</v>
      </c>
      <c r="L12" s="19">
        <f t="shared" si="4"/>
        <v>9.8645406227578277E-3</v>
      </c>
      <c r="M12" s="20">
        <f t="shared" si="14"/>
        <v>95893.652799169737</v>
      </c>
      <c r="N12" s="20">
        <f t="shared" si="15"/>
        <v>945.9468335020448</v>
      </c>
      <c r="O12" s="20">
        <f t="shared" si="5"/>
        <v>477103.39691209351</v>
      </c>
      <c r="P12" s="20">
        <f t="shared" si="0"/>
        <v>4393238.1330588628</v>
      </c>
      <c r="Q12" s="21">
        <f t="shared" si="6"/>
        <v>45.813648816357322</v>
      </c>
      <c r="R12" s="22">
        <f t="shared" si="7"/>
        <v>0.92265193370165743</v>
      </c>
      <c r="S12" s="22">
        <f t="shared" si="8"/>
        <v>0.99013545937724212</v>
      </c>
      <c r="T12" s="22">
        <f t="shared" si="9"/>
        <v>0.99089497790458592</v>
      </c>
      <c r="U12" s="23">
        <f t="shared" si="16"/>
        <v>96007.9978187292</v>
      </c>
      <c r="V12" s="23">
        <f t="shared" si="17"/>
        <v>874.15494147599657</v>
      </c>
      <c r="W12" s="22">
        <f t="shared" si="10"/>
        <v>9.1050220954140837E-3</v>
      </c>
      <c r="X12" s="23">
        <f t="shared" si="18"/>
        <v>2.5517222289015464</v>
      </c>
      <c r="Y12" s="23">
        <f t="shared" si="11"/>
        <v>477899.81498193444</v>
      </c>
      <c r="Z12" s="23">
        <f t="shared" si="1"/>
        <v>4607638.5019862335</v>
      </c>
      <c r="AA12" s="23">
        <f t="shared" si="12"/>
        <v>47.99223613313783</v>
      </c>
      <c r="AB12" s="25"/>
      <c r="AC12" s="24"/>
      <c r="AD12" s="25"/>
      <c r="AE12" s="24"/>
      <c r="AF12" s="23">
        <f t="shared" si="13"/>
        <v>2.1785873167805079</v>
      </c>
    </row>
    <row r="13" spans="1:32" s="26" customFormat="1" ht="15" customHeight="1" x14ac:dyDescent="0.2">
      <c r="B13" s="5" t="s">
        <v>44</v>
      </c>
      <c r="C13" s="5" t="s">
        <v>3</v>
      </c>
      <c r="D13" s="24" t="s">
        <v>76</v>
      </c>
      <c r="E13" s="4" t="str">
        <f t="shared" si="2"/>
        <v>PATotal35-39</v>
      </c>
      <c r="F13" s="6">
        <f>VLOOKUP(E13,'Appendix 1a. Person-years 2020'!$E$3:$F$1682,2,FALSE)</f>
        <v>691050.60530000005</v>
      </c>
      <c r="G13" s="17">
        <f>VLOOKUP(E13,'Appendix 2a. Deaths 2020'!$E$4:$G$1683,2,FALSE)</f>
        <v>1649</v>
      </c>
      <c r="H13" s="17">
        <f>VLOOKUP(E13,'Appendix 2a. Deaths 2020'!$E$4:$G$1683,3,FALSE)</f>
        <v>150</v>
      </c>
      <c r="I13" s="18">
        <f t="shared" si="3"/>
        <v>2.3862217721148417E-3</v>
      </c>
      <c r="J13" s="24">
        <v>5</v>
      </c>
      <c r="K13" s="5">
        <f>VLOOKUP(E13,'Appendix 3a. nax iIBGE 2020'!$E$5:$O$1935,11,FALSE)</f>
        <v>2.5</v>
      </c>
      <c r="L13" s="19">
        <f t="shared" si="4"/>
        <v>1.1860355265674288E-2</v>
      </c>
      <c r="M13" s="20">
        <f t="shared" si="14"/>
        <v>94947.705965667687</v>
      </c>
      <c r="N13" s="20">
        <f t="shared" si="15"/>
        <v>1126.1135244136008</v>
      </c>
      <c r="O13" s="20">
        <f t="shared" si="5"/>
        <v>471923.24601730442</v>
      </c>
      <c r="P13" s="20">
        <f t="shared" si="0"/>
        <v>3916134.736146769</v>
      </c>
      <c r="Q13" s="21">
        <f t="shared" si="6"/>
        <v>41.245174870921169</v>
      </c>
      <c r="R13" s="22">
        <f t="shared" si="7"/>
        <v>0.90903577926015766</v>
      </c>
      <c r="S13" s="22">
        <f t="shared" si="8"/>
        <v>0.9881396447343257</v>
      </c>
      <c r="T13" s="22">
        <f t="shared" si="9"/>
        <v>0.9892126715670051</v>
      </c>
      <c r="U13" s="23">
        <f t="shared" si="16"/>
        <v>95133.842877253206</v>
      </c>
      <c r="V13" s="23">
        <f t="shared" si="17"/>
        <v>1026.2400082098632</v>
      </c>
      <c r="W13" s="22">
        <f t="shared" si="10"/>
        <v>1.0787328432994903E-2</v>
      </c>
      <c r="X13" s="23">
        <f t="shared" si="18"/>
        <v>2.5787691427394237</v>
      </c>
      <c r="Y13" s="23">
        <f t="shared" si="11"/>
        <v>473184.450411433</v>
      </c>
      <c r="Z13" s="23">
        <f t="shared" si="1"/>
        <v>4129738.6870042989</v>
      </c>
      <c r="AA13" s="23">
        <f t="shared" si="12"/>
        <v>43.409774714269766</v>
      </c>
      <c r="AB13" s="25"/>
      <c r="AC13" s="24"/>
      <c r="AD13" s="25"/>
      <c r="AE13" s="24"/>
      <c r="AF13" s="23">
        <f t="shared" si="13"/>
        <v>2.1645998433485971</v>
      </c>
    </row>
    <row r="14" spans="1:32" s="26" customFormat="1" ht="15" customHeight="1" x14ac:dyDescent="0.2">
      <c r="B14" s="5" t="s">
        <v>44</v>
      </c>
      <c r="C14" s="5" t="s">
        <v>3</v>
      </c>
      <c r="D14" s="24" t="s">
        <v>77</v>
      </c>
      <c r="E14" s="4" t="str">
        <f t="shared" si="2"/>
        <v>PATotal40-44</v>
      </c>
      <c r="F14" s="6">
        <f>VLOOKUP(E14,'Appendix 1a. Person-years 2020'!$E$3:$F$1682,2,FALSE)</f>
        <v>601372.02989999996</v>
      </c>
      <c r="G14" s="17">
        <f>VLOOKUP(E14,'Appendix 2a. Deaths 2020'!$E$4:$G$1683,2,FALSE)</f>
        <v>1834</v>
      </c>
      <c r="H14" s="17">
        <f>VLOOKUP(E14,'Appendix 2a. Deaths 2020'!$E$4:$G$1683,3,FALSE)</f>
        <v>210</v>
      </c>
      <c r="I14" s="18">
        <f t="shared" si="3"/>
        <v>3.0496928836297381E-3</v>
      </c>
      <c r="J14" s="24">
        <v>5</v>
      </c>
      <c r="K14" s="5">
        <f>VLOOKUP(E14,'Appendix 3a. nax iIBGE 2020'!$E$5:$O$1935,11,FALSE)</f>
        <v>2.5</v>
      </c>
      <c r="L14" s="19">
        <f t="shared" si="4"/>
        <v>1.5133086254504399E-2</v>
      </c>
      <c r="M14" s="20">
        <f t="shared" si="14"/>
        <v>93821.592441254092</v>
      </c>
      <c r="N14" s="20">
        <f t="shared" si="15"/>
        <v>1419.8102509484561</v>
      </c>
      <c r="O14" s="20">
        <f t="shared" si="5"/>
        <v>465558.43657889933</v>
      </c>
      <c r="P14" s="20">
        <f t="shared" si="0"/>
        <v>3444211.4901294648</v>
      </c>
      <c r="Q14" s="21">
        <f t="shared" si="6"/>
        <v>36.710222034293864</v>
      </c>
      <c r="R14" s="22">
        <f t="shared" si="7"/>
        <v>0.8854961832061069</v>
      </c>
      <c r="S14" s="22">
        <f t="shared" si="8"/>
        <v>0.98486691374549562</v>
      </c>
      <c r="T14" s="22">
        <f t="shared" si="9"/>
        <v>0.9865880340980312</v>
      </c>
      <c r="U14" s="23">
        <f t="shared" si="16"/>
        <v>94107.602869043345</v>
      </c>
      <c r="V14" s="23">
        <f t="shared" si="17"/>
        <v>1262.167960795631</v>
      </c>
      <c r="W14" s="22">
        <f t="shared" si="10"/>
        <v>1.3411965901968805E-2</v>
      </c>
      <c r="X14" s="23">
        <f t="shared" si="18"/>
        <v>2.5946988662558095</v>
      </c>
      <c r="Y14" s="23">
        <f t="shared" si="11"/>
        <v>467502.12031813944</v>
      </c>
      <c r="Z14" s="23">
        <f t="shared" si="1"/>
        <v>3656554.236592866</v>
      </c>
      <c r="AA14" s="23">
        <f t="shared" si="12"/>
        <v>38.855035354382487</v>
      </c>
      <c r="AB14" s="25"/>
      <c r="AC14" s="24"/>
      <c r="AD14" s="25"/>
      <c r="AE14" s="24"/>
      <c r="AF14" s="23">
        <f t="shared" si="13"/>
        <v>2.1448133200886232</v>
      </c>
    </row>
    <row r="15" spans="1:32" s="26" customFormat="1" ht="15" customHeight="1" x14ac:dyDescent="0.2">
      <c r="B15" s="5" t="s">
        <v>44</v>
      </c>
      <c r="C15" s="5" t="s">
        <v>3</v>
      </c>
      <c r="D15" s="24" t="s">
        <v>78</v>
      </c>
      <c r="E15" s="4" t="str">
        <f t="shared" si="2"/>
        <v>PATotal45-49</v>
      </c>
      <c r="F15" s="6">
        <f>VLOOKUP(E15,'Appendix 1a. Person-years 2020'!$E$3:$F$1682,2,FALSE)</f>
        <v>497636.65179999999</v>
      </c>
      <c r="G15" s="17">
        <f>VLOOKUP(E15,'Appendix 2a. Deaths 2020'!$E$4:$G$1683,2,FALSE)</f>
        <v>2034</v>
      </c>
      <c r="H15" s="17">
        <f>VLOOKUP(E15,'Appendix 2a. Deaths 2020'!$E$4:$G$1683,3,FALSE)</f>
        <v>304</v>
      </c>
      <c r="I15" s="18">
        <f t="shared" si="3"/>
        <v>4.0873195184535239E-3</v>
      </c>
      <c r="J15" s="24">
        <v>5</v>
      </c>
      <c r="K15" s="5">
        <f>VLOOKUP(E15,'Appendix 3a. nax iIBGE 2020'!$E$5:$O$1935,11,FALSE)</f>
        <v>2.5</v>
      </c>
      <c r="L15" s="19">
        <f t="shared" si="4"/>
        <v>2.0229882607176772E-2</v>
      </c>
      <c r="M15" s="20">
        <f t="shared" si="14"/>
        <v>92401.782190305632</v>
      </c>
      <c r="N15" s="20">
        <f t="shared" si="15"/>
        <v>1869.2772064038004</v>
      </c>
      <c r="O15" s="20">
        <f t="shared" si="5"/>
        <v>457335.71793551871</v>
      </c>
      <c r="P15" s="20">
        <f t="shared" si="0"/>
        <v>2978653.0535505656</v>
      </c>
      <c r="Q15" s="21">
        <f t="shared" si="6"/>
        <v>32.235883150131187</v>
      </c>
      <c r="R15" s="22">
        <f t="shared" si="7"/>
        <v>0.85054080629301865</v>
      </c>
      <c r="S15" s="22">
        <f t="shared" si="8"/>
        <v>0.97977011739282327</v>
      </c>
      <c r="T15" s="22">
        <f t="shared" si="9"/>
        <v>0.98276744344654743</v>
      </c>
      <c r="U15" s="23">
        <f t="shared" si="16"/>
        <v>92845.434908247713</v>
      </c>
      <c r="V15" s="23">
        <f t="shared" si="17"/>
        <v>1599.9642077862782</v>
      </c>
      <c r="W15" s="22">
        <f t="shared" si="10"/>
        <v>1.7232556553452572E-2</v>
      </c>
      <c r="X15" s="23">
        <f t="shared" si="18"/>
        <v>2.6504920168740886</v>
      </c>
      <c r="Y15" s="23">
        <f t="shared" si="11"/>
        <v>460468.04586232896</v>
      </c>
      <c r="Z15" s="23">
        <f t="shared" si="1"/>
        <v>3189052.1162747266</v>
      </c>
      <c r="AA15" s="23">
        <f t="shared" si="12"/>
        <v>34.347968959661088</v>
      </c>
      <c r="AB15" s="25"/>
      <c r="AC15" s="24"/>
      <c r="AD15" s="25"/>
      <c r="AE15" s="24"/>
      <c r="AF15" s="23">
        <f t="shared" si="13"/>
        <v>2.1120858095299013</v>
      </c>
    </row>
    <row r="16" spans="1:32" s="26" customFormat="1" ht="15" customHeight="1" x14ac:dyDescent="0.2">
      <c r="B16" s="5" t="s">
        <v>44</v>
      </c>
      <c r="C16" s="5" t="s">
        <v>3</v>
      </c>
      <c r="D16" s="24" t="s">
        <v>79</v>
      </c>
      <c r="E16" s="4" t="str">
        <f t="shared" si="2"/>
        <v>PATotal50-54</v>
      </c>
      <c r="F16" s="6">
        <f>VLOOKUP(E16,'Appendix 1a. Person-years 2020'!$E$3:$F$1682,2,FALSE)</f>
        <v>414087.4045</v>
      </c>
      <c r="G16" s="17">
        <f>VLOOKUP(E16,'Appendix 2a. Deaths 2020'!$E$4:$G$1683,2,FALSE)</f>
        <v>2639</v>
      </c>
      <c r="H16" s="17">
        <f>VLOOKUP(E16,'Appendix 2a. Deaths 2020'!$E$4:$G$1683,3,FALSE)</f>
        <v>415</v>
      </c>
      <c r="I16" s="18">
        <f t="shared" si="3"/>
        <v>6.3730506441907484E-3</v>
      </c>
      <c r="J16" s="24">
        <v>5</v>
      </c>
      <c r="K16" s="5">
        <f>VLOOKUP(E16,'Appendix 3a. nax iIBGE 2020'!$E$5:$O$1935,11,FALSE)</f>
        <v>2.5</v>
      </c>
      <c r="L16" s="19">
        <f t="shared" si="4"/>
        <v>3.1365518132110685E-2</v>
      </c>
      <c r="M16" s="20">
        <f t="shared" si="14"/>
        <v>90532.504983901832</v>
      </c>
      <c r="N16" s="20">
        <f t="shared" si="15"/>
        <v>2839.598926617974</v>
      </c>
      <c r="O16" s="20">
        <f t="shared" si="5"/>
        <v>445563.52760296426</v>
      </c>
      <c r="P16" s="20">
        <f t="shared" si="0"/>
        <v>2521317.3356150468</v>
      </c>
      <c r="Q16" s="21">
        <f t="shared" si="6"/>
        <v>27.849857198399388</v>
      </c>
      <c r="R16" s="22">
        <f t="shared" si="7"/>
        <v>0.84274346343311857</v>
      </c>
      <c r="S16" s="22">
        <f t="shared" si="8"/>
        <v>0.96863448186788936</v>
      </c>
      <c r="T16" s="22">
        <f t="shared" si="9"/>
        <v>0.9735009225454877</v>
      </c>
      <c r="U16" s="23">
        <f t="shared" si="16"/>
        <v>91245.470700461432</v>
      </c>
      <c r="V16" s="23">
        <f t="shared" si="17"/>
        <v>2417.9207954649601</v>
      </c>
      <c r="W16" s="22">
        <f t="shared" si="10"/>
        <v>2.6499077454512299E-2</v>
      </c>
      <c r="X16" s="23">
        <f t="shared" si="18"/>
        <v>2.6609979239338153</v>
      </c>
      <c r="Y16" s="23">
        <f t="shared" si="11"/>
        <v>450571.831741951</v>
      </c>
      <c r="Z16" s="23">
        <f t="shared" si="1"/>
        <v>2728584.0704123974</v>
      </c>
      <c r="AA16" s="23">
        <f t="shared" si="12"/>
        <v>29.903775491166368</v>
      </c>
      <c r="AB16" s="25"/>
      <c r="AC16" s="24"/>
      <c r="AD16" s="25"/>
      <c r="AE16" s="24"/>
      <c r="AF16" s="23">
        <f t="shared" si="13"/>
        <v>2.0539182927669799</v>
      </c>
    </row>
    <row r="17" spans="2:32" s="26" customFormat="1" ht="15" customHeight="1" x14ac:dyDescent="0.2">
      <c r="B17" s="5" t="s">
        <v>44</v>
      </c>
      <c r="C17" s="5" t="s">
        <v>3</v>
      </c>
      <c r="D17" s="24" t="s">
        <v>80</v>
      </c>
      <c r="E17" s="4" t="str">
        <f t="shared" si="2"/>
        <v>PATotal55-59</v>
      </c>
      <c r="F17" s="6">
        <f>VLOOKUP(E17,'Appendix 1a. Person-years 2020'!$E$3:$F$1682,2,FALSE)</f>
        <v>329585.11320000002</v>
      </c>
      <c r="G17" s="17">
        <f>VLOOKUP(E17,'Appendix 2a. Deaths 2020'!$E$4:$G$1683,2,FALSE)</f>
        <v>3172</v>
      </c>
      <c r="H17" s="17">
        <f>VLOOKUP(E17,'Appendix 2a. Deaths 2020'!$E$4:$G$1683,3,FALSE)</f>
        <v>547</v>
      </c>
      <c r="I17" s="18">
        <f t="shared" si="3"/>
        <v>9.6242210978599498E-3</v>
      </c>
      <c r="J17" s="24">
        <v>5</v>
      </c>
      <c r="K17" s="5">
        <f>VLOOKUP(E17,'Appendix 3a. nax iIBGE 2020'!$E$5:$O$1935,11,FALSE)</f>
        <v>2.5</v>
      </c>
      <c r="L17" s="19">
        <f t="shared" si="4"/>
        <v>4.6990488365485146E-2</v>
      </c>
      <c r="M17" s="20">
        <f t="shared" si="14"/>
        <v>87692.906057283864</v>
      </c>
      <c r="N17" s="20">
        <f t="shared" si="15"/>
        <v>4120.7324818203797</v>
      </c>
      <c r="O17" s="20">
        <f t="shared" si="5"/>
        <v>428162.69908186834</v>
      </c>
      <c r="P17" s="20">
        <f t="shared" si="0"/>
        <v>2075753.8080120825</v>
      </c>
      <c r="Q17" s="21">
        <f t="shared" si="6"/>
        <v>23.670715241847869</v>
      </c>
      <c r="R17" s="22">
        <f t="shared" si="7"/>
        <v>0.82755359394703654</v>
      </c>
      <c r="S17" s="22">
        <f t="shared" si="8"/>
        <v>0.95300951163451486</v>
      </c>
      <c r="T17" s="22">
        <f t="shared" si="9"/>
        <v>0.96095232495587257</v>
      </c>
      <c r="U17" s="23">
        <f t="shared" si="16"/>
        <v>88827.549904996471</v>
      </c>
      <c r="V17" s="23">
        <f t="shared" si="17"/>
        <v>3468.5093036563144</v>
      </c>
      <c r="W17" s="22">
        <f t="shared" si="10"/>
        <v>3.9047675044127428E-2</v>
      </c>
      <c r="X17" s="23">
        <f t="shared" si="18"/>
        <v>2.6640868181490878</v>
      </c>
      <c r="Y17" s="23">
        <f t="shared" si="11"/>
        <v>436035.612921199</v>
      </c>
      <c r="Z17" s="23">
        <f t="shared" si="1"/>
        <v>2278012.2386704464</v>
      </c>
      <c r="AA17" s="23">
        <f t="shared" si="12"/>
        <v>25.645334596156751</v>
      </c>
      <c r="AB17" s="25"/>
      <c r="AC17" s="24"/>
      <c r="AD17" s="25"/>
      <c r="AE17" s="24"/>
      <c r="AF17" s="23">
        <f t="shared" si="13"/>
        <v>1.9746193543088815</v>
      </c>
    </row>
    <row r="18" spans="2:32" s="26" customFormat="1" ht="15" customHeight="1" x14ac:dyDescent="0.2">
      <c r="B18" s="5" t="s">
        <v>44</v>
      </c>
      <c r="C18" s="5" t="s">
        <v>3</v>
      </c>
      <c r="D18" s="24" t="s">
        <v>81</v>
      </c>
      <c r="E18" s="4" t="str">
        <f t="shared" si="2"/>
        <v>PATotal60-64</v>
      </c>
      <c r="F18" s="6">
        <f>VLOOKUP(E18,'Appendix 1a. Person-years 2020'!$E$3:$F$1682,2,FALSE)</f>
        <v>265046.18089999998</v>
      </c>
      <c r="G18" s="17">
        <f>VLOOKUP(E18,'Appendix 2a. Deaths 2020'!$E$4:$G$1683,2,FALSE)</f>
        <v>4074</v>
      </c>
      <c r="H18" s="17">
        <f>VLOOKUP(E18,'Appendix 2a. Deaths 2020'!$E$4:$G$1683,3,FALSE)</f>
        <v>777</v>
      </c>
      <c r="I18" s="18">
        <f t="shared" si="3"/>
        <v>1.537090625552945E-2</v>
      </c>
      <c r="J18" s="24">
        <v>5</v>
      </c>
      <c r="K18" s="5">
        <f>VLOOKUP(E18,'Appendix 3a. nax iIBGE 2020'!$E$5:$O$1935,11,FALSE)</f>
        <v>2.5</v>
      </c>
      <c r="L18" s="19">
        <f t="shared" si="4"/>
        <v>7.4010509759070697E-2</v>
      </c>
      <c r="M18" s="20">
        <f t="shared" si="14"/>
        <v>83572.173575463486</v>
      </c>
      <c r="N18" s="20">
        <f t="shared" si="15"/>
        <v>6185.2191679935904</v>
      </c>
      <c r="O18" s="20">
        <f t="shared" si="5"/>
        <v>402397.81995733344</v>
      </c>
      <c r="P18" s="20">
        <f t="shared" si="0"/>
        <v>1647591.1089302141</v>
      </c>
      <c r="Q18" s="21">
        <f t="shared" si="6"/>
        <v>19.714589658751454</v>
      </c>
      <c r="R18" s="22">
        <f t="shared" si="7"/>
        <v>0.80927835051546393</v>
      </c>
      <c r="S18" s="22">
        <f t="shared" si="8"/>
        <v>0.92598949024092936</v>
      </c>
      <c r="T18" s="22">
        <f t="shared" si="9"/>
        <v>0.93966922888423399</v>
      </c>
      <c r="U18" s="23">
        <f t="shared" si="16"/>
        <v>85359.040601340152</v>
      </c>
      <c r="V18" s="23">
        <f t="shared" si="17"/>
        <v>5149.7767411808309</v>
      </c>
      <c r="W18" s="22">
        <f t="shared" si="10"/>
        <v>6.0330771115766013E-2</v>
      </c>
      <c r="X18" s="23">
        <f t="shared" si="18"/>
        <v>2.660779296837525</v>
      </c>
      <c r="Y18" s="23">
        <f t="shared" si="11"/>
        <v>414748.73863706598</v>
      </c>
      <c r="Z18" s="23">
        <f t="shared" si="1"/>
        <v>1841976.6257492476</v>
      </c>
      <c r="AA18" s="23">
        <f t="shared" si="12"/>
        <v>21.579162708165775</v>
      </c>
      <c r="AB18" s="25"/>
      <c r="AC18" s="24"/>
      <c r="AD18" s="25"/>
      <c r="AE18" s="24"/>
      <c r="AF18" s="23">
        <f t="shared" si="13"/>
        <v>1.8645730494143216</v>
      </c>
    </row>
    <row r="19" spans="2:32" s="26" customFormat="1" ht="15" customHeight="1" x14ac:dyDescent="0.2">
      <c r="B19" s="5" t="s">
        <v>44</v>
      </c>
      <c r="C19" s="5" t="s">
        <v>3</v>
      </c>
      <c r="D19" s="24" t="s">
        <v>82</v>
      </c>
      <c r="E19" s="4" t="str">
        <f t="shared" si="2"/>
        <v>PATotal65-69</v>
      </c>
      <c r="F19" s="6">
        <f>VLOOKUP(E19,'Appendix 1a. Person-years 2020'!$E$3:$F$1682,2,FALSE)</f>
        <v>199356.9895</v>
      </c>
      <c r="G19" s="17">
        <f>VLOOKUP(E19,'Appendix 2a. Deaths 2020'!$E$4:$G$1683,2,FALSE)</f>
        <v>4869</v>
      </c>
      <c r="H19" s="17">
        <f>VLOOKUP(E19,'Appendix 2a. Deaths 2020'!$E$4:$G$1683,3,FALSE)</f>
        <v>991</v>
      </c>
      <c r="I19" s="18">
        <f t="shared" si="3"/>
        <v>2.4423522908385412E-2</v>
      </c>
      <c r="J19" s="24">
        <v>5</v>
      </c>
      <c r="K19" s="5">
        <f>VLOOKUP(E19,'Appendix 3a. nax iIBGE 2020'!$E$5:$O$1935,11,FALSE)</f>
        <v>2.5</v>
      </c>
      <c r="L19" s="19">
        <f t="shared" si="4"/>
        <v>0.11509033590325948</v>
      </c>
      <c r="M19" s="20">
        <f t="shared" si="14"/>
        <v>77386.954407469893</v>
      </c>
      <c r="N19" s="20">
        <f t="shared" si="15"/>
        <v>8906.4905772859365</v>
      </c>
      <c r="O19" s="20">
        <f t="shared" si="5"/>
        <v>364668.54559413466</v>
      </c>
      <c r="P19" s="20">
        <f t="shared" si="0"/>
        <v>1245193.2889728807</v>
      </c>
      <c r="Q19" s="21">
        <f t="shared" si="6"/>
        <v>16.090480604993115</v>
      </c>
      <c r="R19" s="22">
        <f t="shared" si="7"/>
        <v>0.79646744711439721</v>
      </c>
      <c r="S19" s="22">
        <f t="shared" si="8"/>
        <v>0.88490966409674054</v>
      </c>
      <c r="T19" s="22">
        <f t="shared" si="9"/>
        <v>0.90720771061363359</v>
      </c>
      <c r="U19" s="23">
        <f t="shared" si="16"/>
        <v>80209.263860159321</v>
      </c>
      <c r="V19" s="23">
        <f t="shared" si="17"/>
        <v>7442.8012235793249</v>
      </c>
      <c r="W19" s="22">
        <f t="shared" si="10"/>
        <v>9.2792289386366411E-2</v>
      </c>
      <c r="X19" s="23">
        <f t="shared" si="18"/>
        <v>2.6451344298970936</v>
      </c>
      <c r="Y19" s="23">
        <f t="shared" si="11"/>
        <v>383519.52295426984</v>
      </c>
      <c r="Z19" s="23">
        <f t="shared" si="1"/>
        <v>1427227.8871121816</v>
      </c>
      <c r="AA19" s="23">
        <f t="shared" si="12"/>
        <v>17.793803588578985</v>
      </c>
      <c r="AB19" s="25"/>
      <c r="AC19" s="24"/>
      <c r="AD19" s="25"/>
      <c r="AE19" s="24"/>
      <c r="AF19" s="23">
        <f t="shared" si="13"/>
        <v>1.7033229835858705</v>
      </c>
    </row>
    <row r="20" spans="2:32" s="26" customFormat="1" ht="15" customHeight="1" x14ac:dyDescent="0.2">
      <c r="B20" s="5" t="s">
        <v>44</v>
      </c>
      <c r="C20" s="5" t="s">
        <v>3</v>
      </c>
      <c r="D20" s="42" t="s">
        <v>19</v>
      </c>
      <c r="E20" s="4" t="str">
        <f t="shared" si="2"/>
        <v>PATotal70-74</v>
      </c>
      <c r="F20" s="6">
        <f>VLOOKUP(E20,'Appendix 1a. Person-years 2020'!$E$3:$F$1682,2,FALSE)</f>
        <v>137374.43770000001</v>
      </c>
      <c r="G20" s="17">
        <f>VLOOKUP(E20,'Appendix 2a. Deaths 2020'!$E$4:$G$1683,2,FALSE)</f>
        <v>5214</v>
      </c>
      <c r="H20" s="17">
        <f>VLOOKUP(E20,'Appendix 2a. Deaths 2020'!$E$4:$G$1683,3,FALSE)</f>
        <v>1018</v>
      </c>
      <c r="I20" s="18">
        <f t="shared" si="3"/>
        <v>3.7954659449717987E-2</v>
      </c>
      <c r="J20" s="24">
        <v>5</v>
      </c>
      <c r="K20" s="5">
        <f>VLOOKUP(E20,'Appendix 3a. nax iIBGE 2020'!$E$5:$O$1935,11,FALSE)</f>
        <v>2.5</v>
      </c>
      <c r="L20" s="19">
        <f t="shared" si="4"/>
        <v>0.17332688957988174</v>
      </c>
      <c r="M20" s="20">
        <f t="shared" si="14"/>
        <v>68480.463830183959</v>
      </c>
      <c r="N20" s="20">
        <f t="shared" si="15"/>
        <v>11869.505792673381</v>
      </c>
      <c r="O20" s="20">
        <f t="shared" si="5"/>
        <v>312728.55466923636</v>
      </c>
      <c r="P20" s="20">
        <f t="shared" si="0"/>
        <v>880524.74337874609</v>
      </c>
      <c r="Q20" s="21">
        <f t="shared" si="6"/>
        <v>12.858042923924231</v>
      </c>
      <c r="R20" s="22">
        <f t="shared" si="7"/>
        <v>0.80475642500958955</v>
      </c>
      <c r="S20" s="22">
        <f t="shared" si="8"/>
        <v>0.82667311042011826</v>
      </c>
      <c r="T20" s="22">
        <f t="shared" si="9"/>
        <v>0.85797345938856917</v>
      </c>
      <c r="U20" s="23">
        <f t="shared" si="16"/>
        <v>72766.462636579992</v>
      </c>
      <c r="V20" s="23">
        <f t="shared" si="17"/>
        <v>10334.768960804393</v>
      </c>
      <c r="W20" s="22">
        <f t="shared" si="10"/>
        <v>0.14202654061143083</v>
      </c>
      <c r="X20" s="23">
        <f t="shared" si="18"/>
        <v>2.6130780968930054</v>
      </c>
      <c r="Y20" s="23">
        <f t="shared" si="11"/>
        <v>339164.0267868056</v>
      </c>
      <c r="Z20" s="23">
        <f t="shared" si="1"/>
        <v>1043708.3641579117</v>
      </c>
      <c r="AA20" s="23">
        <f t="shared" si="12"/>
        <v>14.343260979588079</v>
      </c>
      <c r="AB20" s="25"/>
      <c r="AC20" s="24"/>
      <c r="AD20" s="25"/>
      <c r="AE20" s="24"/>
      <c r="AF20" s="23">
        <f t="shared" si="13"/>
        <v>1.4852180556638483</v>
      </c>
    </row>
    <row r="21" spans="2:32" s="26" customFormat="1" ht="15" customHeight="1" x14ac:dyDescent="0.2">
      <c r="B21" s="5" t="s">
        <v>44</v>
      </c>
      <c r="C21" s="5" t="s">
        <v>3</v>
      </c>
      <c r="D21" s="42" t="s">
        <v>20</v>
      </c>
      <c r="E21" s="4" t="str">
        <f t="shared" si="2"/>
        <v>PATotal75-79</v>
      </c>
      <c r="F21" s="6">
        <f>VLOOKUP(E21,'Appendix 1a. Person-years 2020'!$E$3:$F$1682,2,FALSE)</f>
        <v>92636.591400000005</v>
      </c>
      <c r="G21" s="17">
        <f>VLOOKUP(E21,'Appendix 2a. Deaths 2020'!$E$4:$G$1683,2,FALSE)</f>
        <v>5438</v>
      </c>
      <c r="H21" s="17">
        <f>VLOOKUP(E21,'Appendix 2a. Deaths 2020'!$E$4:$G$1683,3,FALSE)</f>
        <v>1124</v>
      </c>
      <c r="I21" s="18">
        <f t="shared" si="3"/>
        <v>5.8702505325557562E-2</v>
      </c>
      <c r="J21" s="24">
        <v>5</v>
      </c>
      <c r="K21" s="5">
        <f>VLOOKUP(E21,'Appendix 3a. nax iIBGE 2020'!$E$5:$O$1935,11,FALSE)</f>
        <v>2.5</v>
      </c>
      <c r="L21" s="19">
        <f t="shared" si="4"/>
        <v>0.25595022762692038</v>
      </c>
      <c r="M21" s="20">
        <f t="shared" si="14"/>
        <v>56610.95803751058</v>
      </c>
      <c r="N21" s="20">
        <f t="shared" si="15"/>
        <v>14489.587595878871</v>
      </c>
      <c r="O21" s="20">
        <f t="shared" si="5"/>
        <v>246830.82119785569</v>
      </c>
      <c r="P21" s="20">
        <f t="shared" si="0"/>
        <v>567796.18870950979</v>
      </c>
      <c r="Q21" s="21">
        <f t="shared" si="6"/>
        <v>10.029792965759146</v>
      </c>
      <c r="R21" s="22">
        <f t="shared" si="7"/>
        <v>0.7933063626333211</v>
      </c>
      <c r="S21" s="22">
        <f t="shared" si="8"/>
        <v>0.74404977237307968</v>
      </c>
      <c r="T21" s="22">
        <f t="shared" si="9"/>
        <v>0.790935448271464</v>
      </c>
      <c r="U21" s="23">
        <f t="shared" si="16"/>
        <v>62431.693675775598</v>
      </c>
      <c r="V21" s="23">
        <f t="shared" si="17"/>
        <v>13052.254051979302</v>
      </c>
      <c r="W21" s="22">
        <f t="shared" si="10"/>
        <v>0.20906455172853602</v>
      </c>
      <c r="X21" s="23">
        <f t="shared" si="18"/>
        <v>2.5940001201193561</v>
      </c>
      <c r="Y21" s="23">
        <f t="shared" si="11"/>
        <v>280754.74669764412</v>
      </c>
      <c r="Z21" s="23">
        <f t="shared" si="1"/>
        <v>704544.33737110614</v>
      </c>
      <c r="AA21" s="23">
        <f t="shared" si="12"/>
        <v>11.2850428346537</v>
      </c>
      <c r="AB21" s="25"/>
      <c r="AC21" s="24"/>
      <c r="AD21" s="25"/>
      <c r="AE21" s="24"/>
      <c r="AF21" s="23">
        <f t="shared" si="13"/>
        <v>1.2552498688945537</v>
      </c>
    </row>
    <row r="22" spans="2:32" s="26" customFormat="1" ht="15" customHeight="1" x14ac:dyDescent="0.2">
      <c r="B22" s="5" t="s">
        <v>44</v>
      </c>
      <c r="C22" s="5" t="s">
        <v>3</v>
      </c>
      <c r="D22" s="42" t="s">
        <v>21</v>
      </c>
      <c r="E22" s="4" t="str">
        <f t="shared" si="2"/>
        <v>PATotal80-84</v>
      </c>
      <c r="F22" s="6">
        <f>VLOOKUP(E22,'Appendix 1a. Person-years 2020'!$E$3:$F$1682,2,FALSE)</f>
        <v>53975.272299999997</v>
      </c>
      <c r="G22" s="17">
        <f>VLOOKUP(E22,'Appendix 2a. Deaths 2020'!$E$4:$G$1683,2,FALSE)</f>
        <v>5123</v>
      </c>
      <c r="H22" s="17">
        <f>VLOOKUP(E22,'Appendix 2a. Deaths 2020'!$E$4:$G$1683,3,FALSE)</f>
        <v>905</v>
      </c>
      <c r="I22" s="18">
        <f t="shared" si="3"/>
        <v>9.4913833348090407E-2</v>
      </c>
      <c r="J22" s="24">
        <v>5</v>
      </c>
      <c r="K22" s="5">
        <f>VLOOKUP(E22,'Appendix 3a. nax iIBGE 2020'!$E$5:$O$1935,11,FALSE)</f>
        <v>2.5</v>
      </c>
      <c r="L22" s="19">
        <f t="shared" si="4"/>
        <v>0.38355700306858931</v>
      </c>
      <c r="M22" s="20">
        <f t="shared" si="14"/>
        <v>42121.370441631705</v>
      </c>
      <c r="N22" s="20">
        <f t="shared" si="15"/>
        <v>16155.946611734118</v>
      </c>
      <c r="O22" s="20">
        <f t="shared" si="5"/>
        <v>170216.98567882323</v>
      </c>
      <c r="P22" s="20">
        <f t="shared" si="0"/>
        <v>320965.36751165416</v>
      </c>
      <c r="Q22" s="21">
        <f t="shared" si="6"/>
        <v>7.6200124579617201</v>
      </c>
      <c r="R22" s="22">
        <f t="shared" si="7"/>
        <v>0.82334569588131956</v>
      </c>
      <c r="S22" s="22">
        <f t="shared" si="8"/>
        <v>0.61644299693141069</v>
      </c>
      <c r="T22" s="22">
        <f t="shared" si="9"/>
        <v>0.67144314236374825</v>
      </c>
      <c r="U22" s="23">
        <f t="shared" si="16"/>
        <v>49379.439623796294</v>
      </c>
      <c r="V22" s="23">
        <f t="shared" si="17"/>
        <v>16223.953514633527</v>
      </c>
      <c r="W22" s="22">
        <f t="shared" si="10"/>
        <v>0.32855685763625175</v>
      </c>
      <c r="X22" s="23">
        <f t="shared" si="18"/>
        <v>2.5275217148795068</v>
      </c>
      <c r="Y22" s="23">
        <f t="shared" si="11"/>
        <v>206783.82535524579</v>
      </c>
      <c r="Z22" s="23">
        <f t="shared" si="1"/>
        <v>423789.59067346202</v>
      </c>
      <c r="AA22" s="23">
        <f t="shared" si="12"/>
        <v>8.5823086268730133</v>
      </c>
      <c r="AB22" s="25"/>
      <c r="AC22" s="24"/>
      <c r="AD22" s="25"/>
      <c r="AE22" s="24"/>
      <c r="AF22" s="23">
        <f t="shared" si="13"/>
        <v>0.96229616891129321</v>
      </c>
    </row>
    <row r="23" spans="2:32" s="26" customFormat="1" ht="15" customHeight="1" x14ac:dyDescent="0.2">
      <c r="B23" s="5" t="s">
        <v>44</v>
      </c>
      <c r="C23" s="5" t="s">
        <v>3</v>
      </c>
      <c r="D23" s="42" t="s">
        <v>22</v>
      </c>
      <c r="E23" s="4" t="str">
        <f t="shared" si="2"/>
        <v>PATotal85-89</v>
      </c>
      <c r="F23" s="6">
        <f>VLOOKUP(E23,'Appendix 1a. Person-years 2020'!$E$3:$F$1682,2,FALSE)</f>
        <v>27087.0975</v>
      </c>
      <c r="G23" s="17">
        <f>VLOOKUP(E23,'Appendix 2a. Deaths 2020'!$E$4:$G$1683,2,FALSE)</f>
        <v>3751</v>
      </c>
      <c r="H23" s="17">
        <f>VLOOKUP(E23,'Appendix 2a. Deaths 2020'!$E$4:$G$1683,3,FALSE)</f>
        <v>567</v>
      </c>
      <c r="I23" s="18">
        <f t="shared" si="3"/>
        <v>0.13847921505801794</v>
      </c>
      <c r="J23" s="24">
        <v>5</v>
      </c>
      <c r="K23" s="5">
        <f>VLOOKUP(E23,'Appendix 3a. nax iIBGE 2020'!$E$5:$O$1935,11,FALSE)</f>
        <v>2.5</v>
      </c>
      <c r="L23" s="19">
        <f t="shared" si="4"/>
        <v>0.51433448566105799</v>
      </c>
      <c r="M23" s="20">
        <f t="shared" si="14"/>
        <v>25965.423829897587</v>
      </c>
      <c r="N23" s="20">
        <f t="shared" si="15"/>
        <v>13354.912910521754</v>
      </c>
      <c r="O23" s="20">
        <f t="shared" si="5"/>
        <v>96439.836873183551</v>
      </c>
      <c r="P23" s="20">
        <f t="shared" si="0"/>
        <v>150748.38183283096</v>
      </c>
      <c r="Q23" s="21">
        <f t="shared" si="6"/>
        <v>5.8057354588317356</v>
      </c>
      <c r="R23" s="22">
        <f t="shared" si="7"/>
        <v>0.8488403092508664</v>
      </c>
      <c r="S23" s="22">
        <f t="shared" si="8"/>
        <v>0.48566551433894201</v>
      </c>
      <c r="T23" s="22">
        <f t="shared" si="9"/>
        <v>0.54168951371668017</v>
      </c>
      <c r="U23" s="23">
        <f t="shared" si="16"/>
        <v>33155.486109162768</v>
      </c>
      <c r="V23" s="23">
        <f t="shared" si="17"/>
        <v>15195.506961650244</v>
      </c>
      <c r="W23" s="22">
        <f t="shared" si="10"/>
        <v>0.45831048628331983</v>
      </c>
      <c r="X23" s="23">
        <f>J23+R23*(L23/W23)*(K23-J23)</f>
        <v>2.6184930471074441</v>
      </c>
      <c r="Y23" s="23">
        <f t="shared" si="11"/>
        <v>129589.22506391656</v>
      </c>
      <c r="Z23" s="23">
        <f t="shared" si="1"/>
        <v>217005.76531821623</v>
      </c>
      <c r="AA23" s="23">
        <f t="shared" si="12"/>
        <v>6.5450937622731775</v>
      </c>
      <c r="AB23" s="25"/>
      <c r="AC23" s="24"/>
      <c r="AD23" s="25"/>
      <c r="AE23" s="24"/>
      <c r="AF23" s="23">
        <f t="shared" si="13"/>
        <v>0.73935830344144193</v>
      </c>
    </row>
    <row r="24" spans="2:32" s="26" customFormat="1" ht="15" customHeight="1" x14ac:dyDescent="0.2">
      <c r="B24" s="5" t="s">
        <v>44</v>
      </c>
      <c r="C24" s="5" t="s">
        <v>3</v>
      </c>
      <c r="D24" s="43" t="s">
        <v>5</v>
      </c>
      <c r="E24" s="4" t="str">
        <f t="shared" si="2"/>
        <v>PATotal90+</v>
      </c>
      <c r="F24" s="6">
        <f>VLOOKUP(E24,'Appendix 1a. Person-years 2020'!$E$3:$F$1682,2,FALSE)</f>
        <v>15701.8979</v>
      </c>
      <c r="G24" s="17">
        <f>VLOOKUP(E24,'Appendix 2a. Deaths 2020'!$E$4:$G$1683,2,FALSE)</f>
        <v>3646</v>
      </c>
      <c r="H24" s="17">
        <f>VLOOKUP(E24,'Appendix 2a. Deaths 2020'!$E$4:$G$1683,3,FALSE)</f>
        <v>420</v>
      </c>
      <c r="I24" s="18">
        <f t="shared" si="3"/>
        <v>0.2322012296360684</v>
      </c>
      <c r="J24" s="27"/>
      <c r="K24" s="28"/>
      <c r="L24" s="16">
        <v>1</v>
      </c>
      <c r="M24" s="20">
        <f t="shared" si="14"/>
        <v>12610.510919375833</v>
      </c>
      <c r="N24" s="20">
        <f t="shared" si="15"/>
        <v>12610.510919375833</v>
      </c>
      <c r="O24" s="38">
        <f>N24*Q24</f>
        <v>54308.544959647406</v>
      </c>
      <c r="P24" s="20">
        <f>O24</f>
        <v>54308.544959647406</v>
      </c>
      <c r="Q24" s="21">
        <f>1/I24</f>
        <v>4.3066094075699395</v>
      </c>
      <c r="R24" s="22">
        <f t="shared" si="7"/>
        <v>0.88480526604498078</v>
      </c>
      <c r="S24" s="22">
        <f t="shared" si="8"/>
        <v>0</v>
      </c>
      <c r="T24" s="22">
        <f t="shared" si="9"/>
        <v>0</v>
      </c>
      <c r="U24" s="23">
        <f t="shared" si="16"/>
        <v>17959.979147512524</v>
      </c>
      <c r="V24" s="23">
        <f>U24*(1-T24)</f>
        <v>17959.979147512524</v>
      </c>
      <c r="W24" s="22">
        <f t="shared" si="10"/>
        <v>1</v>
      </c>
      <c r="X24" s="23">
        <f>Q24/R24</f>
        <v>4.8672963112213266</v>
      </c>
      <c r="Y24" s="23">
        <f t="shared" si="11"/>
        <v>87416.54025429966</v>
      </c>
      <c r="Z24" s="23">
        <f>Y24</f>
        <v>87416.54025429966</v>
      </c>
      <c r="AA24" s="23">
        <f t="shared" si="12"/>
        <v>4.8672963112213266</v>
      </c>
      <c r="AB24" s="25"/>
      <c r="AC24" s="24"/>
      <c r="AD24" s="25"/>
      <c r="AE24" s="24"/>
      <c r="AF24" s="23">
        <f t="shared" si="13"/>
        <v>0.56068690365138707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8685027.3158999998</v>
      </c>
      <c r="G25" s="30">
        <f>SUM(G5:G24)</f>
        <v>51315</v>
      </c>
      <c r="H25" s="30">
        <f>SUM(H5:H24)</f>
        <v>7723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PA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PA</v>
      </c>
      <c r="C32" s="5" t="s">
        <v>48</v>
      </c>
      <c r="D32" s="40">
        <v>0</v>
      </c>
      <c r="E32" s="4" t="str">
        <f>_xlfn.CONCAT(B32,C32,D32)</f>
        <v>PAFemale0</v>
      </c>
      <c r="F32" s="6">
        <f>VLOOKUP(E32,'Appendix 1a. Person-years 2020'!$E$3:$F$1682,2,FALSE)</f>
        <v>70384.571400000001</v>
      </c>
      <c r="G32" s="17">
        <f>VLOOKUP(E32,'Appendix 2a. Deaths 2020'!$E$4:$G$1683,2,FALSE)</f>
        <v>849</v>
      </c>
      <c r="H32" s="17">
        <f>VLOOKUP(E32,'Appendix 2a. Deaths 2020'!$E$4:$G$1683,3,FALSE)</f>
        <v>14</v>
      </c>
      <c r="I32" s="18">
        <f>G32/F32</f>
        <v>1.2062302619917637E-2</v>
      </c>
      <c r="J32" s="16">
        <v>1</v>
      </c>
      <c r="K32" s="5">
        <f>VLOOKUP(E32,'Appendix 3a. nax iIBGE 2020'!$E$5:$O$1935,11,FALSE)</f>
        <v>0.09</v>
      </c>
      <c r="L32" s="19">
        <f>(J32*I32)/(1+(J32-K32)*I32)</f>
        <v>1.1931335979346697E-2</v>
      </c>
      <c r="M32" s="16">
        <v>100000</v>
      </c>
      <c r="N32" s="20">
        <f>M32*L32</f>
        <v>1193.1335979346698</v>
      </c>
      <c r="O32" s="20">
        <f>M33*J32+N32*K32</f>
        <v>98914.248425879443</v>
      </c>
      <c r="P32" s="20">
        <f t="shared" ref="P32:P50" si="19">P33+O32</f>
        <v>7727316.0784528796</v>
      </c>
      <c r="Q32" s="21">
        <f>P32/M32</f>
        <v>77.273160784528798</v>
      </c>
      <c r="R32" s="22">
        <f>(G32-H32)/G32</f>
        <v>0.98351001177856301</v>
      </c>
      <c r="S32" s="22">
        <f>1-L32</f>
        <v>0.9880686640206533</v>
      </c>
      <c r="T32" s="22">
        <f>S32^R32</f>
        <v>0.98826425253936423</v>
      </c>
      <c r="U32" s="16">
        <v>100000</v>
      </c>
      <c r="V32" s="23">
        <f>U32*(1-T32)</f>
        <v>1173.5747460635771</v>
      </c>
      <c r="W32" s="22">
        <f>V32/U32</f>
        <v>1.173574746063577E-2</v>
      </c>
      <c r="X32" s="23">
        <f>J32+R32*(L32/W32)*(K32-J32)</f>
        <v>9.0089875371222705E-2</v>
      </c>
      <c r="Y32" s="23">
        <f>U33*J32+V32*X32</f>
        <v>98932.152456548109</v>
      </c>
      <c r="Z32" s="23">
        <f t="shared" ref="Z32:Z50" si="20">Z33+Y32</f>
        <v>7923842.4930757442</v>
      </c>
      <c r="AA32" s="23">
        <f>Z32/U32</f>
        <v>79.238424930757446</v>
      </c>
      <c r="AB32" s="16"/>
      <c r="AC32" s="16"/>
      <c r="AD32" s="16"/>
      <c r="AE32" s="16"/>
      <c r="AF32" s="23">
        <f>AA32-Q32</f>
        <v>1.9652641462286482</v>
      </c>
    </row>
    <row r="33" spans="2:32" s="26" customFormat="1" ht="15" customHeight="1" x14ac:dyDescent="0.2">
      <c r="B33" s="5" t="str">
        <f t="shared" ref="B33:B51" si="21">B6</f>
        <v>PA</v>
      </c>
      <c r="C33" s="5" t="s">
        <v>48</v>
      </c>
      <c r="D33" s="41" t="s">
        <v>18</v>
      </c>
      <c r="E33" s="4" t="str">
        <f t="shared" ref="E33:E51" si="22">_xlfn.CONCAT(B33,C33,D33)</f>
        <v>PAFemale1-4</v>
      </c>
      <c r="F33" s="6">
        <f>VLOOKUP(E33,'Appendix 1a. Person-years 2020'!$E$3:$F$1682,2,FALSE)</f>
        <v>280153.26559999998</v>
      </c>
      <c r="G33" s="17">
        <f>VLOOKUP(E33,'Appendix 2a. Deaths 2020'!$E$4:$G$1683,2,FALSE)</f>
        <v>158</v>
      </c>
      <c r="H33" s="17">
        <f>VLOOKUP(E33,'Appendix 2a. Deaths 2020'!$E$4:$G$1683,3,FALSE)</f>
        <v>10</v>
      </c>
      <c r="I33" s="18">
        <f t="shared" ref="I33:I51" si="23">G33/F33</f>
        <v>5.6397700616344346E-4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2.2527318023098839E-3</v>
      </c>
      <c r="M33" s="20">
        <f>M32-N32</f>
        <v>98806.866402065323</v>
      </c>
      <c r="N33" s="20">
        <f>M33*L33</f>
        <v>222.58537023051653</v>
      </c>
      <c r="O33" s="20">
        <f t="shared" ref="O33:O50" si="25">M34*J33+N33*K33</f>
        <v>394671.00218268501</v>
      </c>
      <c r="P33" s="20">
        <f t="shared" si="19"/>
        <v>7628401.830027</v>
      </c>
      <c r="Q33" s="21">
        <f t="shared" ref="Q33:Q50" si="26">P33/M33</f>
        <v>77.205179233045143</v>
      </c>
      <c r="R33" s="22">
        <f t="shared" ref="R33:R51" si="27">(G33-H33)/G33</f>
        <v>0.93670886075949367</v>
      </c>
      <c r="S33" s="22">
        <f t="shared" ref="S33:S51" si="28">1-L33</f>
        <v>0.99774726819769011</v>
      </c>
      <c r="T33" s="22">
        <f t="shared" ref="T33:T51" si="29">S33^R33</f>
        <v>0.99788969560889529</v>
      </c>
      <c r="U33" s="23">
        <f>U32-V32</f>
        <v>98826.425253936424</v>
      </c>
      <c r="V33" s="23">
        <f>U33*(1-T33)</f>
        <v>208.55383917056358</v>
      </c>
      <c r="W33" s="22">
        <f t="shared" ref="W33:W51" si="30">V33/U33</f>
        <v>2.1103043911047115E-3</v>
      </c>
      <c r="X33" s="23">
        <f>J33+R33*(L33/W33)*(K33-J33)</f>
        <v>1.5001783521929037</v>
      </c>
      <c r="Y33" s="23">
        <f t="shared" ref="Y33:Y51" si="31">U34*J33+V33*X33</f>
        <v>394784.35361385386</v>
      </c>
      <c r="Z33" s="23">
        <f t="shared" si="20"/>
        <v>7824910.3406191962</v>
      </c>
      <c r="AA33" s="23">
        <f t="shared" ref="AA33:AA51" si="32">Z33/U33</f>
        <v>79.178320176136467</v>
      </c>
      <c r="AB33" s="25"/>
      <c r="AC33" s="24"/>
      <c r="AD33" s="25"/>
      <c r="AE33" s="24"/>
      <c r="AF33" s="23">
        <f t="shared" ref="AF33:AF51" si="33">AA33-Q33</f>
        <v>1.9731409430913232</v>
      </c>
    </row>
    <row r="34" spans="2:32" s="26" customFormat="1" ht="15" customHeight="1" x14ac:dyDescent="0.2">
      <c r="B34" s="5" t="str">
        <f t="shared" si="21"/>
        <v>PA</v>
      </c>
      <c r="C34" s="5" t="s">
        <v>48</v>
      </c>
      <c r="D34" s="24" t="s">
        <v>70</v>
      </c>
      <c r="E34" s="4" t="str">
        <f t="shared" si="22"/>
        <v>PAFemale5-9</v>
      </c>
      <c r="F34" s="6">
        <f>VLOOKUP(E34,'Appendix 1a. Person-years 2020'!$E$3:$F$1682,2,FALSE)</f>
        <v>357326.81079999998</v>
      </c>
      <c r="G34" s="17">
        <f>VLOOKUP(E34,'Appendix 2a. Deaths 2020'!$E$4:$G$1683,2,FALSE)</f>
        <v>74</v>
      </c>
      <c r="H34" s="17">
        <f>VLOOKUP(E34,'Appendix 2a. Deaths 2020'!$E$4:$G$1683,3,FALSE)</f>
        <v>5</v>
      </c>
      <c r="I34" s="18">
        <f t="shared" si="23"/>
        <v>2.0709333238758473E-4</v>
      </c>
      <c r="J34" s="24">
        <v>5</v>
      </c>
      <c r="K34" s="5">
        <f>VLOOKUP(E34,'Appendix 3a. nax iIBGE 2020'!$E$5:$O$1935,11,FALSE)</f>
        <v>2.5</v>
      </c>
      <c r="L34" s="19">
        <f t="shared" si="24"/>
        <v>1.034930843744869E-3</v>
      </c>
      <c r="M34" s="20">
        <f t="shared" ref="M34:M51" si="34">M33-N33</f>
        <v>98584.281031834806</v>
      </c>
      <c r="N34" s="20">
        <f t="shared" ref="N34:N51" si="35">M34*L34</f>
        <v>102.02791314825808</v>
      </c>
      <c r="O34" s="20">
        <f t="shared" si="25"/>
        <v>492666.33537630341</v>
      </c>
      <c r="P34" s="20">
        <f t="shared" si="19"/>
        <v>7233730.8278443152</v>
      </c>
      <c r="Q34" s="21">
        <f t="shared" si="26"/>
        <v>73.376107754018122</v>
      </c>
      <c r="R34" s="22">
        <f t="shared" si="27"/>
        <v>0.93243243243243246</v>
      </c>
      <c r="S34" s="22">
        <f t="shared" si="28"/>
        <v>0.99896506915625516</v>
      </c>
      <c r="T34" s="22">
        <f t="shared" si="29"/>
        <v>0.999034963163283</v>
      </c>
      <c r="U34" s="23">
        <f t="shared" ref="U34:U51" si="36">U33-V33</f>
        <v>98617.871414765861</v>
      </c>
      <c r="V34" s="23">
        <f t="shared" ref="V34:V50" si="37">U34*(1-T34)</f>
        <v>95.169878673869874</v>
      </c>
      <c r="W34" s="22">
        <f t="shared" si="30"/>
        <v>9.650368367170038E-4</v>
      </c>
      <c r="X34" s="23">
        <f>J34+R34*(L34/W34)*(K34-J34)</f>
        <v>2.5000874388503673</v>
      </c>
      <c r="Y34" s="23">
        <f t="shared" si="31"/>
        <v>492851.44069868937</v>
      </c>
      <c r="Z34" s="23">
        <f t="shared" si="20"/>
        <v>7430125.9870053427</v>
      </c>
      <c r="AA34" s="23">
        <f t="shared" si="32"/>
        <v>75.342591362125518</v>
      </c>
      <c r="AB34" s="25"/>
      <c r="AC34" s="24"/>
      <c r="AD34" s="25"/>
      <c r="AE34" s="24"/>
      <c r="AF34" s="23">
        <f t="shared" si="33"/>
        <v>1.9664836081073958</v>
      </c>
    </row>
    <row r="35" spans="2:32" s="26" customFormat="1" ht="15" customHeight="1" x14ac:dyDescent="0.2">
      <c r="B35" s="5" t="str">
        <f t="shared" si="21"/>
        <v>PA</v>
      </c>
      <c r="C35" s="5" t="s">
        <v>48</v>
      </c>
      <c r="D35" s="24" t="s">
        <v>71</v>
      </c>
      <c r="E35" s="4" t="str">
        <f t="shared" si="22"/>
        <v>PAFemale10-14</v>
      </c>
      <c r="F35" s="6">
        <f>VLOOKUP(E35,'Appendix 1a. Person-years 2020'!$E$3:$F$1682,2,FALSE)</f>
        <v>385455.4437</v>
      </c>
      <c r="G35" s="17">
        <f>VLOOKUP(E35,'Appendix 2a. Deaths 2020'!$E$4:$G$1683,2,FALSE)</f>
        <v>116</v>
      </c>
      <c r="H35" s="17">
        <f>VLOOKUP(E35,'Appendix 2a. Deaths 2020'!$E$4:$G$1683,3,FALSE)</f>
        <v>6</v>
      </c>
      <c r="I35" s="18">
        <f t="shared" si="23"/>
        <v>3.0094269492347034E-4</v>
      </c>
      <c r="J35" s="24">
        <v>5</v>
      </c>
      <c r="K35" s="5">
        <f>VLOOKUP(E35,'Appendix 3a. nax iIBGE 2020'!$E$5:$O$1935,11,FALSE)</f>
        <v>2.5</v>
      </c>
      <c r="L35" s="19">
        <f t="shared" si="24"/>
        <v>1.5035822443856903E-3</v>
      </c>
      <c r="M35" s="20">
        <f t="shared" si="34"/>
        <v>98482.253118686553</v>
      </c>
      <c r="N35" s="20">
        <f t="shared" si="35"/>
        <v>148.07616717635437</v>
      </c>
      <c r="O35" s="20">
        <f t="shared" si="25"/>
        <v>492041.07517549186</v>
      </c>
      <c r="P35" s="20">
        <f t="shared" si="19"/>
        <v>6741064.4924680116</v>
      </c>
      <c r="Q35" s="21">
        <f t="shared" si="26"/>
        <v>68.449535616777297</v>
      </c>
      <c r="R35" s="22">
        <f t="shared" si="27"/>
        <v>0.94827586206896552</v>
      </c>
      <c r="S35" s="22">
        <f t="shared" si="28"/>
        <v>0.99849641775561426</v>
      </c>
      <c r="T35" s="22">
        <f t="shared" si="29"/>
        <v>0.99857413377804849</v>
      </c>
      <c r="U35" s="23">
        <f t="shared" si="36"/>
        <v>98522.70153609199</v>
      </c>
      <c r="V35" s="23">
        <f t="shared" si="37"/>
        <v>140.48019221572378</v>
      </c>
      <c r="W35" s="22">
        <f t="shared" si="30"/>
        <v>1.4258662219515106E-3</v>
      </c>
      <c r="X35" s="23">
        <f>((-5/24)*V34+2.5*V35+(5/24)*V36)/V35</f>
        <v>2.7492800757163165</v>
      </c>
      <c r="Y35" s="23">
        <f t="shared" si="31"/>
        <v>492297.32611287286</v>
      </c>
      <c r="Z35" s="23">
        <f t="shared" si="20"/>
        <v>6937274.5463066529</v>
      </c>
      <c r="AA35" s="23">
        <f t="shared" si="32"/>
        <v>70.412954965159059</v>
      </c>
      <c r="AB35" s="25"/>
      <c r="AC35" s="24"/>
      <c r="AD35" s="25"/>
      <c r="AE35" s="24"/>
      <c r="AF35" s="23">
        <f t="shared" si="33"/>
        <v>1.9634193483817626</v>
      </c>
    </row>
    <row r="36" spans="2:32" s="26" customFormat="1" ht="15" customHeight="1" x14ac:dyDescent="0.2">
      <c r="B36" s="5" t="str">
        <f t="shared" si="21"/>
        <v>PA</v>
      </c>
      <c r="C36" s="5" t="s">
        <v>48</v>
      </c>
      <c r="D36" s="24" t="s">
        <v>72</v>
      </c>
      <c r="E36" s="4" t="str">
        <f t="shared" si="22"/>
        <v>PAFemale15-19</v>
      </c>
      <c r="F36" s="6">
        <f>VLOOKUP(E36,'Appendix 1a. Person-years 2020'!$E$3:$F$1682,2,FALSE)</f>
        <v>395598.913</v>
      </c>
      <c r="G36" s="17">
        <f>VLOOKUP(E36,'Appendix 2a. Deaths 2020'!$E$4:$G$1683,2,FALSE)</f>
        <v>220</v>
      </c>
      <c r="H36" s="17">
        <f>VLOOKUP(E36,'Appendix 2a. Deaths 2020'!$E$4:$G$1683,3,FALSE)</f>
        <v>8</v>
      </c>
      <c r="I36" s="18">
        <f t="shared" si="23"/>
        <v>5.5611881825367909E-4</v>
      </c>
      <c r="J36" s="24">
        <v>5</v>
      </c>
      <c r="K36" s="5">
        <f>VLOOKUP(E36,'Appendix 3a. nax iIBGE 2020'!$E$5:$O$1935,11,FALSE)</f>
        <v>2.5</v>
      </c>
      <c r="L36" s="19">
        <f t="shared" si="24"/>
        <v>2.7767336067384342E-3</v>
      </c>
      <c r="M36" s="20">
        <f t="shared" si="34"/>
        <v>98334.176951510191</v>
      </c>
      <c r="N36" s="20">
        <f t="shared" si="35"/>
        <v>273.04781383222229</v>
      </c>
      <c r="O36" s="20">
        <f t="shared" si="25"/>
        <v>490988.2652229704</v>
      </c>
      <c r="P36" s="20">
        <f t="shared" si="19"/>
        <v>6249023.4172925195</v>
      </c>
      <c r="Q36" s="21">
        <f t="shared" si="26"/>
        <v>63.548845488115397</v>
      </c>
      <c r="R36" s="22">
        <f t="shared" si="27"/>
        <v>0.96363636363636362</v>
      </c>
      <c r="S36" s="22">
        <f t="shared" si="28"/>
        <v>0.99722326639326153</v>
      </c>
      <c r="T36" s="22">
        <f t="shared" si="29"/>
        <v>0.99732410330598098</v>
      </c>
      <c r="U36" s="23">
        <f t="shared" si="36"/>
        <v>98382.22134387627</v>
      </c>
      <c r="V36" s="23">
        <f t="shared" si="37"/>
        <v>263.26066084432597</v>
      </c>
      <c r="W36" s="22">
        <f t="shared" si="30"/>
        <v>2.6758966940190199E-3</v>
      </c>
      <c r="X36" s="23">
        <f t="shared" ref="X36:X49" si="38">((-5/24)*V35+2.5*V36+(5/24)*V37)/V36</f>
        <v>2.6122496371115336</v>
      </c>
      <c r="Y36" s="23">
        <f t="shared" si="31"/>
        <v>491282.50598091603</v>
      </c>
      <c r="Z36" s="23">
        <f t="shared" si="20"/>
        <v>6444977.22019378</v>
      </c>
      <c r="AA36" s="23">
        <f t="shared" si="32"/>
        <v>65.509572076712857</v>
      </c>
      <c r="AB36" s="25"/>
      <c r="AC36" s="24"/>
      <c r="AD36" s="25"/>
      <c r="AE36" s="24"/>
      <c r="AF36" s="23">
        <f t="shared" si="33"/>
        <v>1.9607265885974599</v>
      </c>
    </row>
    <row r="37" spans="2:32" s="26" customFormat="1" ht="15" customHeight="1" x14ac:dyDescent="0.2">
      <c r="B37" s="5" t="str">
        <f t="shared" si="21"/>
        <v>PA</v>
      </c>
      <c r="C37" s="5" t="s">
        <v>48</v>
      </c>
      <c r="D37" s="24" t="s">
        <v>73</v>
      </c>
      <c r="E37" s="4" t="str">
        <f t="shared" si="22"/>
        <v>PAFemale20-24</v>
      </c>
      <c r="F37" s="6">
        <f>VLOOKUP(E37,'Appendix 1a. Person-years 2020'!$E$3:$F$1682,2,FALSE)</f>
        <v>404301.1397</v>
      </c>
      <c r="G37" s="17">
        <f>VLOOKUP(E37,'Appendix 2a. Deaths 2020'!$E$4:$G$1683,2,FALSE)</f>
        <v>252</v>
      </c>
      <c r="H37" s="17">
        <f>VLOOKUP(E37,'Appendix 2a. Deaths 2020'!$E$4:$G$1683,3,FALSE)</f>
        <v>19</v>
      </c>
      <c r="I37" s="18">
        <f t="shared" si="23"/>
        <v>6.2329777300897376E-4</v>
      </c>
      <c r="J37" s="24">
        <v>5</v>
      </c>
      <c r="K37" s="5">
        <f>VLOOKUP(E37,'Appendix 3a. nax iIBGE 2020'!$E$5:$O$1935,11,FALSE)</f>
        <v>2.5</v>
      </c>
      <c r="L37" s="19">
        <f t="shared" si="24"/>
        <v>3.111640169075394E-3</v>
      </c>
      <c r="M37" s="20">
        <f t="shared" si="34"/>
        <v>98061.12913767797</v>
      </c>
      <c r="N37" s="20">
        <f t="shared" si="35"/>
        <v>305.13094844968833</v>
      </c>
      <c r="O37" s="20">
        <f t="shared" si="25"/>
        <v>489542.81831726566</v>
      </c>
      <c r="P37" s="20">
        <f t="shared" si="19"/>
        <v>5758035.1520695491</v>
      </c>
      <c r="Q37" s="21">
        <f t="shared" si="26"/>
        <v>58.718833881519551</v>
      </c>
      <c r="R37" s="22">
        <f t="shared" si="27"/>
        <v>0.92460317460317465</v>
      </c>
      <c r="S37" s="22">
        <f t="shared" si="28"/>
        <v>0.99688835983092461</v>
      </c>
      <c r="T37" s="22">
        <f t="shared" si="29"/>
        <v>0.99712262975729793</v>
      </c>
      <c r="U37" s="23">
        <f t="shared" si="36"/>
        <v>98118.960683031939</v>
      </c>
      <c r="V37" s="23">
        <f t="shared" si="37"/>
        <v>282.32457771421053</v>
      </c>
      <c r="W37" s="22">
        <f t="shared" si="30"/>
        <v>2.8773702427020704E-3</v>
      </c>
      <c r="X37" s="23">
        <f t="shared" si="38"/>
        <v>2.5888926587612588</v>
      </c>
      <c r="Y37" s="23">
        <f t="shared" si="31"/>
        <v>489914.08855322085</v>
      </c>
      <c r="Z37" s="23">
        <f t="shared" si="20"/>
        <v>5953694.7142128637</v>
      </c>
      <c r="AA37" s="23">
        <f t="shared" si="32"/>
        <v>60.678330393714184</v>
      </c>
      <c r="AB37" s="25"/>
      <c r="AC37" s="24"/>
      <c r="AD37" s="25"/>
      <c r="AE37" s="24"/>
      <c r="AF37" s="23">
        <f t="shared" si="33"/>
        <v>1.9594965121946331</v>
      </c>
    </row>
    <row r="38" spans="2:32" s="26" customFormat="1" ht="15" customHeight="1" x14ac:dyDescent="0.2">
      <c r="B38" s="5" t="str">
        <f t="shared" si="21"/>
        <v>PA</v>
      </c>
      <c r="C38" s="5" t="s">
        <v>48</v>
      </c>
      <c r="D38" s="24" t="s">
        <v>74</v>
      </c>
      <c r="E38" s="4" t="str">
        <f t="shared" si="22"/>
        <v>PAFemale25-29</v>
      </c>
      <c r="F38" s="6">
        <f>VLOOKUP(E38,'Appendix 1a. Person-years 2020'!$E$3:$F$1682,2,FALSE)</f>
        <v>382971.38059999997</v>
      </c>
      <c r="G38" s="17">
        <f>VLOOKUP(E38,'Appendix 2a. Deaths 2020'!$E$4:$G$1683,2,FALSE)</f>
        <v>319</v>
      </c>
      <c r="H38" s="17">
        <f>VLOOKUP(E38,'Appendix 2a. Deaths 2020'!$E$4:$G$1683,3,FALSE)</f>
        <v>18</v>
      </c>
      <c r="I38" s="18">
        <f t="shared" si="23"/>
        <v>8.3296041469266909E-4</v>
      </c>
      <c r="J38" s="24">
        <v>5</v>
      </c>
      <c r="K38" s="5">
        <f>VLOOKUP(E38,'Appendix 3a. nax iIBGE 2020'!$E$5:$O$1935,11,FALSE)</f>
        <v>2.5</v>
      </c>
      <c r="L38" s="19">
        <f t="shared" si="24"/>
        <v>4.156147308000355E-3</v>
      </c>
      <c r="M38" s="20">
        <f t="shared" si="34"/>
        <v>97755.998189228281</v>
      </c>
      <c r="N38" s="20">
        <f t="shared" si="35"/>
        <v>406.28832871504869</v>
      </c>
      <c r="O38" s="20">
        <f t="shared" si="25"/>
        <v>487764.27012435376</v>
      </c>
      <c r="P38" s="20">
        <f t="shared" si="19"/>
        <v>5268492.3337522838</v>
      </c>
      <c r="Q38" s="21">
        <f t="shared" si="26"/>
        <v>53.894312690193757</v>
      </c>
      <c r="R38" s="22">
        <f t="shared" si="27"/>
        <v>0.94357366771159878</v>
      </c>
      <c r="S38" s="22">
        <f t="shared" si="28"/>
        <v>0.9958438526919996</v>
      </c>
      <c r="T38" s="22">
        <f t="shared" si="29"/>
        <v>0.99607790832367482</v>
      </c>
      <c r="U38" s="23">
        <f t="shared" si="36"/>
        <v>97836.636105317724</v>
      </c>
      <c r="V38" s="23">
        <f t="shared" si="37"/>
        <v>383.72425610832209</v>
      </c>
      <c r="W38" s="22">
        <f t="shared" si="30"/>
        <v>3.922091676325179E-3</v>
      </c>
      <c r="X38" s="23">
        <f t="shared" si="38"/>
        <v>2.5840974558361167</v>
      </c>
      <c r="Y38" s="23">
        <f t="shared" si="31"/>
        <v>488256.14011999912</v>
      </c>
      <c r="Z38" s="23">
        <f t="shared" si="20"/>
        <v>5463780.6256596427</v>
      </c>
      <c r="AA38" s="23">
        <f t="shared" si="32"/>
        <v>55.845957538626671</v>
      </c>
      <c r="AB38" s="25"/>
      <c r="AC38" s="24"/>
      <c r="AD38" s="25"/>
      <c r="AE38" s="24"/>
      <c r="AF38" s="23">
        <f t="shared" si="33"/>
        <v>1.9516448484329132</v>
      </c>
    </row>
    <row r="39" spans="2:32" s="26" customFormat="1" ht="15" customHeight="1" x14ac:dyDescent="0.2">
      <c r="B39" s="5" t="str">
        <f t="shared" si="21"/>
        <v>PA</v>
      </c>
      <c r="C39" s="5" t="s">
        <v>48</v>
      </c>
      <c r="D39" s="24" t="s">
        <v>75</v>
      </c>
      <c r="E39" s="4" t="str">
        <f t="shared" si="22"/>
        <v>PAFemale30-34</v>
      </c>
      <c r="F39" s="6">
        <f>VLOOKUP(E39,'Appendix 1a. Person-years 2020'!$E$3:$F$1682,2,FALSE)</f>
        <v>368057.78590000002</v>
      </c>
      <c r="G39" s="17">
        <f>VLOOKUP(E39,'Appendix 2a. Deaths 2020'!$E$4:$G$1683,2,FALSE)</f>
        <v>378</v>
      </c>
      <c r="H39" s="17">
        <f>VLOOKUP(E39,'Appendix 2a. Deaths 2020'!$E$4:$G$1683,3,FALSE)</f>
        <v>47</v>
      </c>
      <c r="I39" s="18">
        <f t="shared" si="23"/>
        <v>1.0270126444294301E-3</v>
      </c>
      <c r="J39" s="24">
        <v>5</v>
      </c>
      <c r="K39" s="5">
        <f>VLOOKUP(E39,'Appendix 3a. nax iIBGE 2020'!$E$5:$O$1935,11,FALSE)</f>
        <v>2.5</v>
      </c>
      <c r="L39" s="19">
        <f t="shared" si="24"/>
        <v>5.1219125497664704E-3</v>
      </c>
      <c r="M39" s="20">
        <f t="shared" si="34"/>
        <v>97349.709860513234</v>
      </c>
      <c r="N39" s="20">
        <f t="shared" si="35"/>
        <v>498.61670065068745</v>
      </c>
      <c r="O39" s="20">
        <f t="shared" si="25"/>
        <v>485502.00755093945</v>
      </c>
      <c r="P39" s="20">
        <f t="shared" si="19"/>
        <v>4780728.0636279304</v>
      </c>
      <c r="Q39" s="21">
        <f t="shared" si="26"/>
        <v>49.108806492366121</v>
      </c>
      <c r="R39" s="22">
        <f t="shared" si="27"/>
        <v>0.8756613756613757</v>
      </c>
      <c r="S39" s="22">
        <f t="shared" si="28"/>
        <v>0.99487808745023354</v>
      </c>
      <c r="T39" s="22">
        <f t="shared" si="29"/>
        <v>0.99551350810265116</v>
      </c>
      <c r="U39" s="23">
        <f t="shared" si="36"/>
        <v>97452.911849209398</v>
      </c>
      <c r="V39" s="23">
        <f t="shared" si="37"/>
        <v>437.22169938452902</v>
      </c>
      <c r="W39" s="22">
        <f t="shared" si="30"/>
        <v>4.4864918973488432E-3</v>
      </c>
      <c r="X39" s="23">
        <f t="shared" si="38"/>
        <v>2.632301164023827</v>
      </c>
      <c r="Y39" s="23">
        <f t="shared" si="31"/>
        <v>486229.34993735066</v>
      </c>
      <c r="Z39" s="23">
        <f t="shared" si="20"/>
        <v>4975524.485539644</v>
      </c>
      <c r="AA39" s="23">
        <f t="shared" si="32"/>
        <v>51.055677979518563</v>
      </c>
      <c r="AB39" s="25"/>
      <c r="AC39" s="24"/>
      <c r="AD39" s="25"/>
      <c r="AE39" s="24"/>
      <c r="AF39" s="23">
        <f t="shared" si="33"/>
        <v>1.9468714871524426</v>
      </c>
    </row>
    <row r="40" spans="2:32" s="26" customFormat="1" ht="15" customHeight="1" x14ac:dyDescent="0.2">
      <c r="B40" s="5" t="str">
        <f t="shared" si="21"/>
        <v>PA</v>
      </c>
      <c r="C40" s="5" t="s">
        <v>48</v>
      </c>
      <c r="D40" s="24" t="s">
        <v>76</v>
      </c>
      <c r="E40" s="4" t="str">
        <f t="shared" si="22"/>
        <v>PAFemale35-39</v>
      </c>
      <c r="F40" s="6">
        <f>VLOOKUP(E40,'Appendix 1a. Person-years 2020'!$E$3:$F$1682,2,FALSE)</f>
        <v>350117.64860000001</v>
      </c>
      <c r="G40" s="17">
        <f>VLOOKUP(E40,'Appendix 2a. Deaths 2020'!$E$4:$G$1683,2,FALSE)</f>
        <v>535</v>
      </c>
      <c r="H40" s="17">
        <f>VLOOKUP(E40,'Appendix 2a. Deaths 2020'!$E$4:$G$1683,3,FALSE)</f>
        <v>56</v>
      </c>
      <c r="I40" s="18">
        <f t="shared" si="23"/>
        <v>1.5280577889725949E-3</v>
      </c>
      <c r="J40" s="24">
        <v>5</v>
      </c>
      <c r="K40" s="5">
        <f>VLOOKUP(E40,'Appendix 3a. nax iIBGE 2020'!$E$5:$O$1935,11,FALSE)</f>
        <v>2.5</v>
      </c>
      <c r="L40" s="19">
        <f t="shared" si="24"/>
        <v>7.6112130115484093E-3</v>
      </c>
      <c r="M40" s="20">
        <f t="shared" si="34"/>
        <v>96851.093159862547</v>
      </c>
      <c r="N40" s="20">
        <f t="shared" si="35"/>
        <v>737.154300441033</v>
      </c>
      <c r="O40" s="20">
        <f t="shared" si="25"/>
        <v>482412.58004821016</v>
      </c>
      <c r="P40" s="20">
        <f t="shared" si="19"/>
        <v>4295226.0560769904</v>
      </c>
      <c r="Q40" s="21">
        <f t="shared" si="26"/>
        <v>44.348761753130496</v>
      </c>
      <c r="R40" s="22">
        <f t="shared" si="27"/>
        <v>0.89532710280373828</v>
      </c>
      <c r="S40" s="22">
        <f t="shared" si="28"/>
        <v>0.99238878698845157</v>
      </c>
      <c r="T40" s="22">
        <f t="shared" si="29"/>
        <v>0.99318275254281896</v>
      </c>
      <c r="U40" s="23">
        <f t="shared" si="36"/>
        <v>97015.690149824863</v>
      </c>
      <c r="V40" s="23">
        <f t="shared" si="37"/>
        <v>661.37996698055736</v>
      </c>
      <c r="W40" s="22">
        <f t="shared" si="30"/>
        <v>6.8172474571810415E-3</v>
      </c>
      <c r="X40" s="23">
        <f t="shared" si="38"/>
        <v>2.6402948039404772</v>
      </c>
      <c r="Y40" s="23">
        <f t="shared" si="31"/>
        <v>483517.78900447057</v>
      </c>
      <c r="Z40" s="23">
        <f t="shared" si="20"/>
        <v>4489295.1356022935</v>
      </c>
      <c r="AA40" s="23">
        <f t="shared" si="32"/>
        <v>46.273908155158324</v>
      </c>
      <c r="AB40" s="25"/>
      <c r="AC40" s="24"/>
      <c r="AD40" s="25"/>
      <c r="AE40" s="24"/>
      <c r="AF40" s="23">
        <f t="shared" si="33"/>
        <v>1.9251464020278277</v>
      </c>
    </row>
    <row r="41" spans="2:32" s="26" customFormat="1" ht="15" customHeight="1" x14ac:dyDescent="0.2">
      <c r="B41" s="5" t="str">
        <f t="shared" si="21"/>
        <v>PA</v>
      </c>
      <c r="C41" s="5" t="s">
        <v>48</v>
      </c>
      <c r="D41" s="24" t="s">
        <v>77</v>
      </c>
      <c r="E41" s="4" t="str">
        <f t="shared" si="22"/>
        <v>PAFemale40-44</v>
      </c>
      <c r="F41" s="6">
        <f>VLOOKUP(E41,'Appendix 1a. Person-years 2020'!$E$3:$F$1682,2,FALSE)</f>
        <v>302104.23629999999</v>
      </c>
      <c r="G41" s="17">
        <f>VLOOKUP(E41,'Appendix 2a. Deaths 2020'!$E$4:$G$1683,2,FALSE)</f>
        <v>629</v>
      </c>
      <c r="H41" s="17">
        <f>VLOOKUP(E41,'Appendix 2a. Deaths 2020'!$E$4:$G$1683,3,FALSE)</f>
        <v>73</v>
      </c>
      <c r="I41" s="18">
        <f t="shared" si="23"/>
        <v>2.0820628260749749E-3</v>
      </c>
      <c r="J41" s="24">
        <v>5</v>
      </c>
      <c r="K41" s="5">
        <f>VLOOKUP(E41,'Appendix 3a. nax iIBGE 2020'!$E$5:$O$1935,11,FALSE)</f>
        <v>2.5</v>
      </c>
      <c r="L41" s="19">
        <f t="shared" si="24"/>
        <v>1.0356407403210095E-2</v>
      </c>
      <c r="M41" s="20">
        <f t="shared" si="34"/>
        <v>96113.938859421512</v>
      </c>
      <c r="N41" s="20">
        <f t="shared" si="35"/>
        <v>995.39510795539536</v>
      </c>
      <c r="O41" s="20">
        <f t="shared" si="25"/>
        <v>478081.20652721904</v>
      </c>
      <c r="P41" s="20">
        <f t="shared" si="19"/>
        <v>3812813.47602878</v>
      </c>
      <c r="Q41" s="21">
        <f t="shared" si="26"/>
        <v>39.669724509006855</v>
      </c>
      <c r="R41" s="22">
        <f t="shared" si="27"/>
        <v>0.88394276629570745</v>
      </c>
      <c r="S41" s="22">
        <f t="shared" si="28"/>
        <v>0.98964359259678991</v>
      </c>
      <c r="T41" s="22">
        <f t="shared" si="29"/>
        <v>0.99084000573364472</v>
      </c>
      <c r="U41" s="23">
        <f t="shared" si="36"/>
        <v>96354.310182844303</v>
      </c>
      <c r="V41" s="23">
        <f t="shared" si="37"/>
        <v>882.60492881347159</v>
      </c>
      <c r="W41" s="22">
        <f t="shared" si="30"/>
        <v>9.1599942663552758E-3</v>
      </c>
      <c r="X41" s="23">
        <f t="shared" si="38"/>
        <v>2.6123390478700839</v>
      </c>
      <c r="Y41" s="23">
        <f t="shared" si="31"/>
        <v>479664.18958953617</v>
      </c>
      <c r="Z41" s="23">
        <f t="shared" si="20"/>
        <v>4005777.3465978228</v>
      </c>
      <c r="AA41" s="23">
        <f t="shared" si="32"/>
        <v>41.57341108037992</v>
      </c>
      <c r="AB41" s="25"/>
      <c r="AC41" s="24"/>
      <c r="AD41" s="25"/>
      <c r="AE41" s="24"/>
      <c r="AF41" s="23">
        <f t="shared" si="33"/>
        <v>1.9036865713730649</v>
      </c>
    </row>
    <row r="42" spans="2:32" s="26" customFormat="1" ht="15" customHeight="1" x14ac:dyDescent="0.2">
      <c r="B42" s="5" t="str">
        <f t="shared" si="21"/>
        <v>PA</v>
      </c>
      <c r="C42" s="5" t="s">
        <v>48</v>
      </c>
      <c r="D42" s="24" t="s">
        <v>78</v>
      </c>
      <c r="E42" s="4" t="str">
        <f t="shared" si="22"/>
        <v>PAFemale45-49</v>
      </c>
      <c r="F42" s="6">
        <f>VLOOKUP(E42,'Appendix 1a. Person-years 2020'!$E$3:$F$1682,2,FALSE)</f>
        <v>249085.99470000001</v>
      </c>
      <c r="G42" s="17">
        <f>VLOOKUP(E42,'Appendix 2a. Deaths 2020'!$E$4:$G$1683,2,FALSE)</f>
        <v>685</v>
      </c>
      <c r="H42" s="17">
        <f>VLOOKUP(E42,'Appendix 2a. Deaths 2020'!$E$4:$G$1683,3,FALSE)</f>
        <v>88</v>
      </c>
      <c r="I42" s="18">
        <f t="shared" si="23"/>
        <v>2.7500542566635121E-3</v>
      </c>
      <c r="J42" s="24">
        <v>5</v>
      </c>
      <c r="K42" s="5">
        <f>VLOOKUP(E42,'Appendix 3a. nax iIBGE 2020'!$E$5:$O$1935,11,FALSE)</f>
        <v>2.5</v>
      </c>
      <c r="L42" s="19">
        <f t="shared" si="24"/>
        <v>1.3656381806026845E-2</v>
      </c>
      <c r="M42" s="20">
        <f t="shared" si="34"/>
        <v>95118.543751466117</v>
      </c>
      <c r="N42" s="20">
        <f t="shared" si="35"/>
        <v>1298.9751503032903</v>
      </c>
      <c r="O42" s="20">
        <f t="shared" si="25"/>
        <v>472345.28088157234</v>
      </c>
      <c r="P42" s="20">
        <f t="shared" si="19"/>
        <v>3334732.2695015608</v>
      </c>
      <c r="Q42" s="21">
        <f t="shared" si="26"/>
        <v>35.058697683753813</v>
      </c>
      <c r="R42" s="22">
        <f t="shared" si="27"/>
        <v>0.87153284671532849</v>
      </c>
      <c r="S42" s="22">
        <f t="shared" si="28"/>
        <v>0.9863436181939732</v>
      </c>
      <c r="T42" s="22">
        <f t="shared" si="29"/>
        <v>0.98808752026344882</v>
      </c>
      <c r="U42" s="23">
        <f t="shared" si="36"/>
        <v>95471.705254030836</v>
      </c>
      <c r="V42" s="23">
        <f t="shared" si="37"/>
        <v>1137.3047542526297</v>
      </c>
      <c r="W42" s="22">
        <f t="shared" si="30"/>
        <v>1.1912479736551185E-2</v>
      </c>
      <c r="X42" s="23">
        <f t="shared" si="38"/>
        <v>2.6862148032934798</v>
      </c>
      <c r="Y42" s="23">
        <f t="shared" si="31"/>
        <v>474727.0473656205</v>
      </c>
      <c r="Z42" s="23">
        <f t="shared" si="20"/>
        <v>3526113.1570082866</v>
      </c>
      <c r="AA42" s="23">
        <f t="shared" si="32"/>
        <v>36.93359354612987</v>
      </c>
      <c r="AB42" s="25"/>
      <c r="AC42" s="24"/>
      <c r="AD42" s="25"/>
      <c r="AE42" s="24"/>
      <c r="AF42" s="23">
        <f t="shared" si="33"/>
        <v>1.8748958623760572</v>
      </c>
    </row>
    <row r="43" spans="2:32" s="26" customFormat="1" ht="15" customHeight="1" x14ac:dyDescent="0.2">
      <c r="B43" s="5" t="str">
        <f t="shared" si="21"/>
        <v>PA</v>
      </c>
      <c r="C43" s="5" t="s">
        <v>48</v>
      </c>
      <c r="D43" s="24" t="s">
        <v>79</v>
      </c>
      <c r="E43" s="4" t="str">
        <f t="shared" si="22"/>
        <v>PAFemale50-54</v>
      </c>
      <c r="F43" s="6">
        <f>VLOOKUP(E43,'Appendix 1a. Person-years 2020'!$E$3:$F$1682,2,FALSE)</f>
        <v>206523.2409</v>
      </c>
      <c r="G43" s="17">
        <f>VLOOKUP(E43,'Appendix 2a. Deaths 2020'!$E$4:$G$1683,2,FALSE)</f>
        <v>986</v>
      </c>
      <c r="H43" s="17">
        <f>VLOOKUP(E43,'Appendix 2a. Deaths 2020'!$E$4:$G$1683,3,FALSE)</f>
        <v>146</v>
      </c>
      <c r="I43" s="18">
        <f t="shared" si="23"/>
        <v>4.7742810722083721E-3</v>
      </c>
      <c r="J43" s="24">
        <v>5</v>
      </c>
      <c r="K43" s="5">
        <f>VLOOKUP(E43,'Appendix 3a. nax iIBGE 2020'!$E$5:$O$1935,11,FALSE)</f>
        <v>2.5</v>
      </c>
      <c r="L43" s="19">
        <f t="shared" si="24"/>
        <v>2.3589843996815994E-2</v>
      </c>
      <c r="M43" s="20">
        <f t="shared" si="34"/>
        <v>93819.568601162828</v>
      </c>
      <c r="N43" s="20">
        <f t="shared" si="35"/>
        <v>2213.1889871500071</v>
      </c>
      <c r="O43" s="20">
        <f t="shared" si="25"/>
        <v>463564.87053793913</v>
      </c>
      <c r="P43" s="20">
        <f t="shared" si="19"/>
        <v>2862386.9886199883</v>
      </c>
      <c r="Q43" s="21">
        <f t="shared" si="26"/>
        <v>30.509487853097109</v>
      </c>
      <c r="R43" s="22">
        <f t="shared" si="27"/>
        <v>0.85192697768762682</v>
      </c>
      <c r="S43" s="22">
        <f t="shared" si="28"/>
        <v>0.97641015600318404</v>
      </c>
      <c r="T43" s="22">
        <f t="shared" si="29"/>
        <v>0.97986775526190129</v>
      </c>
      <c r="U43" s="23">
        <f t="shared" si="36"/>
        <v>94334.400499778203</v>
      </c>
      <c r="V43" s="23">
        <f t="shared" si="37"/>
        <v>1899.1632380833564</v>
      </c>
      <c r="W43" s="22">
        <f t="shared" si="30"/>
        <v>2.0132244738098715E-2</v>
      </c>
      <c r="X43" s="23">
        <f t="shared" si="38"/>
        <v>2.6506383056119138</v>
      </c>
      <c r="Y43" s="23">
        <f t="shared" si="31"/>
        <v>467210.18113594793</v>
      </c>
      <c r="Z43" s="23">
        <f t="shared" si="20"/>
        <v>3051386.1096426663</v>
      </c>
      <c r="AA43" s="23">
        <f t="shared" si="32"/>
        <v>32.346483292167001</v>
      </c>
      <c r="AB43" s="25"/>
      <c r="AC43" s="24"/>
      <c r="AD43" s="25"/>
      <c r="AE43" s="24"/>
      <c r="AF43" s="23">
        <f t="shared" si="33"/>
        <v>1.8369954390698915</v>
      </c>
    </row>
    <row r="44" spans="2:32" s="26" customFormat="1" ht="15" customHeight="1" x14ac:dyDescent="0.2">
      <c r="B44" s="5" t="str">
        <f t="shared" si="21"/>
        <v>PA</v>
      </c>
      <c r="C44" s="5" t="s">
        <v>48</v>
      </c>
      <c r="D44" s="24" t="s">
        <v>80</v>
      </c>
      <c r="E44" s="4" t="str">
        <f t="shared" si="22"/>
        <v>PAFemale55-59</v>
      </c>
      <c r="F44" s="6">
        <f>VLOOKUP(E44,'Appendix 1a. Person-years 2020'!$E$3:$F$1682,2,FALSE)</f>
        <v>165438.51610000001</v>
      </c>
      <c r="G44" s="17">
        <f>VLOOKUP(E44,'Appendix 2a. Deaths 2020'!$E$4:$G$1683,2,FALSE)</f>
        <v>1101</v>
      </c>
      <c r="H44" s="17">
        <f>VLOOKUP(E44,'Appendix 2a. Deaths 2020'!$E$4:$G$1683,3,FALSE)</f>
        <v>190</v>
      </c>
      <c r="I44" s="18">
        <f t="shared" si="23"/>
        <v>6.6550403494582602E-3</v>
      </c>
      <c r="J44" s="24">
        <v>5</v>
      </c>
      <c r="K44" s="5">
        <f>VLOOKUP(E44,'Appendix 3a. nax iIBGE 2020'!$E$5:$O$1935,11,FALSE)</f>
        <v>2.5</v>
      </c>
      <c r="L44" s="19">
        <f t="shared" si="24"/>
        <v>3.2730642382985162E-2</v>
      </c>
      <c r="M44" s="20">
        <f t="shared" si="34"/>
        <v>91606.379614012825</v>
      </c>
      <c r="N44" s="20">
        <f t="shared" si="35"/>
        <v>2998.3356511462362</v>
      </c>
      <c r="O44" s="20">
        <f t="shared" si="25"/>
        <v>450536.05894219852</v>
      </c>
      <c r="P44" s="20">
        <f t="shared" si="19"/>
        <v>2398822.1180820493</v>
      </c>
      <c r="Q44" s="21">
        <f t="shared" si="26"/>
        <v>26.186190614557447</v>
      </c>
      <c r="R44" s="22">
        <f t="shared" si="27"/>
        <v>0.82742960944595823</v>
      </c>
      <c r="S44" s="22">
        <f t="shared" si="28"/>
        <v>0.96726935761701482</v>
      </c>
      <c r="T44" s="22">
        <f t="shared" si="29"/>
        <v>0.97284021609617821</v>
      </c>
      <c r="U44" s="23">
        <f t="shared" si="36"/>
        <v>92435.237261694841</v>
      </c>
      <c r="V44" s="23">
        <f t="shared" si="37"/>
        <v>2510.5210691261277</v>
      </c>
      <c r="W44" s="22">
        <f t="shared" si="30"/>
        <v>2.7159783903821792E-2</v>
      </c>
      <c r="X44" s="23">
        <f t="shared" si="38"/>
        <v>2.6790676359988037</v>
      </c>
      <c r="Y44" s="23">
        <f t="shared" si="31"/>
        <v>456349.43670863245</v>
      </c>
      <c r="Z44" s="23">
        <f t="shared" si="20"/>
        <v>2584175.9285067185</v>
      </c>
      <c r="AA44" s="23">
        <f t="shared" si="32"/>
        <v>27.956610542261256</v>
      </c>
      <c r="AB44" s="25"/>
      <c r="AC44" s="24"/>
      <c r="AD44" s="25"/>
      <c r="AE44" s="24"/>
      <c r="AF44" s="23">
        <f t="shared" si="33"/>
        <v>1.7704199277038093</v>
      </c>
    </row>
    <row r="45" spans="2:32" s="26" customFormat="1" ht="15" customHeight="1" x14ac:dyDescent="0.2">
      <c r="B45" s="5" t="str">
        <f t="shared" si="21"/>
        <v>PA</v>
      </c>
      <c r="C45" s="5" t="s">
        <v>48</v>
      </c>
      <c r="D45" s="24" t="s">
        <v>81</v>
      </c>
      <c r="E45" s="4" t="str">
        <f t="shared" si="22"/>
        <v>PAFemale60-64</v>
      </c>
      <c r="F45" s="6">
        <f>VLOOKUP(E45,'Appendix 1a. Person-years 2020'!$E$3:$F$1682,2,FALSE)</f>
        <v>134228.86249999999</v>
      </c>
      <c r="G45" s="17">
        <f>VLOOKUP(E45,'Appendix 2a. Deaths 2020'!$E$4:$G$1683,2,FALSE)</f>
        <v>1536</v>
      </c>
      <c r="H45" s="17">
        <f>VLOOKUP(E45,'Appendix 2a. Deaths 2020'!$E$4:$G$1683,3,FALSE)</f>
        <v>297</v>
      </c>
      <c r="I45" s="18">
        <f t="shared" si="23"/>
        <v>1.144314249105702E-2</v>
      </c>
      <c r="J45" s="24">
        <v>5</v>
      </c>
      <c r="K45" s="5">
        <f>VLOOKUP(E45,'Appendix 3a. nax iIBGE 2020'!$E$5:$O$1935,11,FALSE)</f>
        <v>2.5</v>
      </c>
      <c r="L45" s="19">
        <f t="shared" si="24"/>
        <v>5.5624417127359181E-2</v>
      </c>
      <c r="M45" s="20">
        <f t="shared" si="34"/>
        <v>88608.043962866592</v>
      </c>
      <c r="N45" s="20">
        <f t="shared" si="35"/>
        <v>4928.7707982298716</v>
      </c>
      <c r="O45" s="20">
        <f t="shared" si="25"/>
        <v>430718.29281875823</v>
      </c>
      <c r="P45" s="20">
        <f t="shared" si="19"/>
        <v>1948286.0591398508</v>
      </c>
      <c r="Q45" s="21">
        <f t="shared" si="26"/>
        <v>21.987688385902398</v>
      </c>
      <c r="R45" s="22">
        <f t="shared" si="27"/>
        <v>0.806640625</v>
      </c>
      <c r="S45" s="22">
        <f t="shared" si="28"/>
        <v>0.94437558287264078</v>
      </c>
      <c r="T45" s="22">
        <f t="shared" si="29"/>
        <v>0.95488428365268585</v>
      </c>
      <c r="U45" s="23">
        <f t="shared" si="36"/>
        <v>89924.716192568711</v>
      </c>
      <c r="V45" s="23">
        <f t="shared" si="37"/>
        <v>4057.0179883566575</v>
      </c>
      <c r="W45" s="22">
        <f t="shared" si="30"/>
        <v>4.511571634731415E-2</v>
      </c>
      <c r="X45" s="23">
        <f t="shared" si="38"/>
        <v>2.6741889007497264</v>
      </c>
      <c r="Y45" s="23">
        <f t="shared" si="31"/>
        <v>440187.72349566565</v>
      </c>
      <c r="Z45" s="23">
        <f t="shared" si="20"/>
        <v>2127826.4917980861</v>
      </c>
      <c r="AA45" s="23">
        <f t="shared" si="32"/>
        <v>23.662309784125039</v>
      </c>
      <c r="AB45" s="25"/>
      <c r="AC45" s="24"/>
      <c r="AD45" s="25"/>
      <c r="AE45" s="24"/>
      <c r="AF45" s="23">
        <f t="shared" si="33"/>
        <v>1.6746213982226408</v>
      </c>
    </row>
    <row r="46" spans="2:32" s="26" customFormat="1" ht="15" customHeight="1" x14ac:dyDescent="0.2">
      <c r="B46" s="5" t="str">
        <f t="shared" si="21"/>
        <v>PA</v>
      </c>
      <c r="C46" s="5" t="s">
        <v>48</v>
      </c>
      <c r="D46" s="24" t="s">
        <v>82</v>
      </c>
      <c r="E46" s="4" t="str">
        <f t="shared" si="22"/>
        <v>PAFemale65-69</v>
      </c>
      <c r="F46" s="6">
        <f>VLOOKUP(E46,'Appendix 1a. Person-years 2020'!$E$3:$F$1682,2,FALSE)</f>
        <v>102217.76639999999</v>
      </c>
      <c r="G46" s="17">
        <f>VLOOKUP(E46,'Appendix 2a. Deaths 2020'!$E$4:$G$1683,2,FALSE)</f>
        <v>1802</v>
      </c>
      <c r="H46" s="17">
        <f>VLOOKUP(E46,'Appendix 2a. Deaths 2020'!$E$4:$G$1683,3,FALSE)</f>
        <v>347</v>
      </c>
      <c r="I46" s="18">
        <f t="shared" si="23"/>
        <v>1.7629029311288104E-2</v>
      </c>
      <c r="J46" s="24">
        <v>5</v>
      </c>
      <c r="K46" s="5">
        <f>VLOOKUP(E46,'Appendix 3a. nax iIBGE 2020'!$E$5:$O$1935,11,FALSE)</f>
        <v>2.5</v>
      </c>
      <c r="L46" s="19">
        <f t="shared" si="24"/>
        <v>8.4424348280387154E-2</v>
      </c>
      <c r="M46" s="20">
        <f t="shared" si="34"/>
        <v>83679.273164636717</v>
      </c>
      <c r="N46" s="20">
        <f t="shared" si="35"/>
        <v>7064.568101500945</v>
      </c>
      <c r="O46" s="20">
        <f t="shared" si="25"/>
        <v>400734.94556943123</v>
      </c>
      <c r="P46" s="20">
        <f t="shared" si="19"/>
        <v>1517567.7663210926</v>
      </c>
      <c r="Q46" s="21">
        <f t="shared" si="26"/>
        <v>18.135527579635148</v>
      </c>
      <c r="R46" s="22">
        <f t="shared" si="27"/>
        <v>0.8074361820199778</v>
      </c>
      <c r="S46" s="22">
        <f t="shared" si="28"/>
        <v>0.91557565171961286</v>
      </c>
      <c r="T46" s="22">
        <f t="shared" si="29"/>
        <v>0.93125912059603333</v>
      </c>
      <c r="U46" s="23">
        <f t="shared" si="36"/>
        <v>85867.698204212051</v>
      </c>
      <c r="V46" s="23">
        <f t="shared" si="37"/>
        <v>5902.6210869519464</v>
      </c>
      <c r="W46" s="22">
        <f t="shared" si="30"/>
        <v>6.874087940396667E-2</v>
      </c>
      <c r="X46" s="23">
        <f t="shared" si="38"/>
        <v>2.6655257691686405</v>
      </c>
      <c r="Y46" s="23">
        <f t="shared" si="31"/>
        <v>415558.97419920913</v>
      </c>
      <c r="Z46" s="23">
        <f t="shared" si="20"/>
        <v>1687638.7683024204</v>
      </c>
      <c r="AA46" s="23">
        <f t="shared" si="32"/>
        <v>19.653942094602893</v>
      </c>
      <c r="AB46" s="25"/>
      <c r="AC46" s="24"/>
      <c r="AD46" s="25"/>
      <c r="AE46" s="24"/>
      <c r="AF46" s="23">
        <f t="shared" si="33"/>
        <v>1.5184145149677448</v>
      </c>
    </row>
    <row r="47" spans="2:32" s="26" customFormat="1" ht="15" customHeight="1" x14ac:dyDescent="0.2">
      <c r="B47" s="5" t="str">
        <f t="shared" si="21"/>
        <v>PA</v>
      </c>
      <c r="C47" s="5" t="s">
        <v>48</v>
      </c>
      <c r="D47" s="42" t="s">
        <v>19</v>
      </c>
      <c r="E47" s="4" t="str">
        <f t="shared" si="22"/>
        <v>PAFemale70-74</v>
      </c>
      <c r="F47" s="6">
        <f>VLOOKUP(E47,'Appendix 1a. Person-years 2020'!$E$3:$F$1682,2,FALSE)</f>
        <v>71594.330900000001</v>
      </c>
      <c r="G47" s="17">
        <f>VLOOKUP(E47,'Appendix 2a. Deaths 2020'!$E$4:$G$1683,2,FALSE)</f>
        <v>2001</v>
      </c>
      <c r="H47" s="17">
        <f>VLOOKUP(E47,'Appendix 2a. Deaths 2020'!$E$4:$G$1683,3,FALSE)</f>
        <v>345</v>
      </c>
      <c r="I47" s="18">
        <f t="shared" si="23"/>
        <v>2.7949140313845714E-2</v>
      </c>
      <c r="J47" s="24">
        <v>5</v>
      </c>
      <c r="K47" s="5">
        <f>VLOOKUP(E47,'Appendix 3a. nax iIBGE 2020'!$E$5:$O$1935,11,FALSE)</f>
        <v>2.5</v>
      </c>
      <c r="L47" s="19">
        <f t="shared" si="24"/>
        <v>0.13061898100016564</v>
      </c>
      <c r="M47" s="20">
        <f t="shared" si="34"/>
        <v>76614.705063135771</v>
      </c>
      <c r="N47" s="20">
        <f t="shared" si="35"/>
        <v>10007.334704975026</v>
      </c>
      <c r="O47" s="20">
        <f t="shared" si="25"/>
        <v>358055.18855324131</v>
      </c>
      <c r="P47" s="20">
        <f t="shared" si="19"/>
        <v>1116832.8207516614</v>
      </c>
      <c r="Q47" s="21">
        <f t="shared" si="26"/>
        <v>14.577264505962852</v>
      </c>
      <c r="R47" s="22">
        <f t="shared" si="27"/>
        <v>0.82758620689655171</v>
      </c>
      <c r="S47" s="22">
        <f t="shared" si="28"/>
        <v>0.86938101899983433</v>
      </c>
      <c r="T47" s="22">
        <f t="shared" si="29"/>
        <v>0.890617371955154</v>
      </c>
      <c r="U47" s="23">
        <f t="shared" si="36"/>
        <v>79965.077117260109</v>
      </c>
      <c r="V47" s="23">
        <f t="shared" si="37"/>
        <v>8746.7902868946894</v>
      </c>
      <c r="W47" s="22">
        <f t="shared" si="30"/>
        <v>0.10938262804484601</v>
      </c>
      <c r="X47" s="23">
        <f t="shared" si="38"/>
        <v>2.6361779030654873</v>
      </c>
      <c r="Y47" s="23">
        <f t="shared" si="31"/>
        <v>379149.52942888672</v>
      </c>
      <c r="Z47" s="23">
        <f t="shared" si="20"/>
        <v>1272079.7941032113</v>
      </c>
      <c r="AA47" s="23">
        <f t="shared" si="32"/>
        <v>15.907941816123609</v>
      </c>
      <c r="AB47" s="25"/>
      <c r="AC47" s="24"/>
      <c r="AD47" s="25"/>
      <c r="AE47" s="24"/>
      <c r="AF47" s="23">
        <f t="shared" si="33"/>
        <v>1.3306773101607572</v>
      </c>
    </row>
    <row r="48" spans="2:32" s="26" customFormat="1" ht="15" customHeight="1" x14ac:dyDescent="0.2">
      <c r="B48" s="5" t="str">
        <f t="shared" si="21"/>
        <v>PA</v>
      </c>
      <c r="C48" s="5" t="s">
        <v>48</v>
      </c>
      <c r="D48" s="42" t="s">
        <v>20</v>
      </c>
      <c r="E48" s="4" t="str">
        <f t="shared" si="22"/>
        <v>PAFemale75-79</v>
      </c>
      <c r="F48" s="6">
        <f>VLOOKUP(E48,'Appendix 1a. Person-years 2020'!$E$3:$F$1682,2,FALSE)</f>
        <v>49972.419199999997</v>
      </c>
      <c r="G48" s="17">
        <f>VLOOKUP(E48,'Appendix 2a. Deaths 2020'!$E$4:$G$1683,2,FALSE)</f>
        <v>2205</v>
      </c>
      <c r="H48" s="17">
        <f>VLOOKUP(E48,'Appendix 2a. Deaths 2020'!$E$4:$G$1683,3,FALSE)</f>
        <v>432</v>
      </c>
      <c r="I48" s="18">
        <f t="shared" si="23"/>
        <v>4.4124339691763416E-2</v>
      </c>
      <c r="J48" s="24">
        <v>5</v>
      </c>
      <c r="K48" s="5">
        <f>VLOOKUP(E48,'Appendix 3a. nax iIBGE 2020'!$E$5:$O$1935,11,FALSE)</f>
        <v>2.5</v>
      </c>
      <c r="L48" s="19">
        <f t="shared" si="24"/>
        <v>0.1987026413476331</v>
      </c>
      <c r="M48" s="20">
        <f t="shared" si="34"/>
        <v>66607.370358160741</v>
      </c>
      <c r="N48" s="20">
        <f t="shared" si="35"/>
        <v>13235.060423386582</v>
      </c>
      <c r="O48" s="20">
        <f t="shared" si="25"/>
        <v>299949.20073233725</v>
      </c>
      <c r="P48" s="20">
        <f t="shared" si="19"/>
        <v>758777.63219842012</v>
      </c>
      <c r="Q48" s="21">
        <f t="shared" si="26"/>
        <v>11.391796855488</v>
      </c>
      <c r="R48" s="22">
        <f t="shared" si="27"/>
        <v>0.80408163265306121</v>
      </c>
      <c r="S48" s="22">
        <f t="shared" si="28"/>
        <v>0.80129735865236684</v>
      </c>
      <c r="T48" s="22">
        <f t="shared" si="29"/>
        <v>0.83683972907436754</v>
      </c>
      <c r="U48" s="23">
        <f t="shared" si="36"/>
        <v>71218.286830365425</v>
      </c>
      <c r="V48" s="23">
        <f t="shared" si="37"/>
        <v>11619.994974101824</v>
      </c>
      <c r="W48" s="22">
        <f t="shared" si="30"/>
        <v>0.16316027092563246</v>
      </c>
      <c r="X48" s="23">
        <f t="shared" si="38"/>
        <v>2.641028073399776</v>
      </c>
      <c r="Y48" s="23">
        <f t="shared" si="31"/>
        <v>328680.19222068525</v>
      </c>
      <c r="Z48" s="23">
        <f t="shared" si="20"/>
        <v>892930.26467432454</v>
      </c>
      <c r="AA48" s="23">
        <f t="shared" si="32"/>
        <v>12.537935190735377</v>
      </c>
      <c r="AB48" s="25"/>
      <c r="AC48" s="24"/>
      <c r="AD48" s="25"/>
      <c r="AE48" s="24"/>
      <c r="AF48" s="23">
        <f t="shared" si="33"/>
        <v>1.1461383352473771</v>
      </c>
    </row>
    <row r="49" spans="2:32" s="26" customFormat="1" ht="15" customHeight="1" x14ac:dyDescent="0.2">
      <c r="B49" s="5" t="str">
        <f t="shared" si="21"/>
        <v>PA</v>
      </c>
      <c r="C49" s="5" t="s">
        <v>48</v>
      </c>
      <c r="D49" s="42" t="s">
        <v>21</v>
      </c>
      <c r="E49" s="4" t="str">
        <f t="shared" si="22"/>
        <v>PAFemale80-84</v>
      </c>
      <c r="F49" s="6">
        <f>VLOOKUP(E49,'Appendix 1a. Person-years 2020'!$E$3:$F$1682,2,FALSE)</f>
        <v>30195.589899999999</v>
      </c>
      <c r="G49" s="17">
        <f>VLOOKUP(E49,'Appendix 2a. Deaths 2020'!$E$4:$G$1683,2,FALSE)</f>
        <v>2313</v>
      </c>
      <c r="H49" s="17">
        <f>VLOOKUP(E49,'Appendix 2a. Deaths 2020'!$E$4:$G$1683,3,FALSE)</f>
        <v>364</v>
      </c>
      <c r="I49" s="18">
        <f t="shared" si="23"/>
        <v>7.6600589942440567E-2</v>
      </c>
      <c r="J49" s="24">
        <v>5</v>
      </c>
      <c r="K49" s="5">
        <f>VLOOKUP(E49,'Appendix 3a. nax iIBGE 2020'!$E$5:$O$1935,11,FALSE)</f>
        <v>2.5</v>
      </c>
      <c r="L49" s="19">
        <f t="shared" si="24"/>
        <v>0.32144563627876194</v>
      </c>
      <c r="M49" s="20">
        <f t="shared" si="34"/>
        <v>53372.309934774159</v>
      </c>
      <c r="N49" s="20">
        <f t="shared" si="35"/>
        <v>17156.296126650766</v>
      </c>
      <c r="O49" s="20">
        <f t="shared" si="25"/>
        <v>223970.80935724385</v>
      </c>
      <c r="P49" s="20">
        <f t="shared" si="19"/>
        <v>458828.43146608293</v>
      </c>
      <c r="Q49" s="21">
        <f t="shared" si="26"/>
        <v>8.5967504877868919</v>
      </c>
      <c r="R49" s="22">
        <f t="shared" si="27"/>
        <v>0.84262862083873757</v>
      </c>
      <c r="S49" s="22">
        <f t="shared" si="28"/>
        <v>0.67855436372123812</v>
      </c>
      <c r="T49" s="22">
        <f t="shared" si="29"/>
        <v>0.7212542811344097</v>
      </c>
      <c r="U49" s="23">
        <f t="shared" si="36"/>
        <v>59598.291856263604</v>
      </c>
      <c r="V49" s="23">
        <f t="shared" si="37"/>
        <v>16612.768706635456</v>
      </c>
      <c r="W49" s="22">
        <f t="shared" si="30"/>
        <v>0.2787457188655903</v>
      </c>
      <c r="X49" s="23">
        <f t="shared" si="38"/>
        <v>2.569579396388225</v>
      </c>
      <c r="Y49" s="23">
        <f t="shared" si="31"/>
        <v>257615.44393367425</v>
      </c>
      <c r="Z49" s="23">
        <f t="shared" si="20"/>
        <v>564250.07245363924</v>
      </c>
      <c r="AA49" s="23">
        <f t="shared" si="32"/>
        <v>9.4675544361987996</v>
      </c>
      <c r="AB49" s="25"/>
      <c r="AC49" s="24"/>
      <c r="AD49" s="25"/>
      <c r="AE49" s="24"/>
      <c r="AF49" s="23">
        <f t="shared" si="33"/>
        <v>0.87080394841190767</v>
      </c>
    </row>
    <row r="50" spans="2:32" s="26" customFormat="1" ht="15" customHeight="1" x14ac:dyDescent="0.2">
      <c r="B50" s="5" t="str">
        <f t="shared" si="21"/>
        <v>PA</v>
      </c>
      <c r="C50" s="5" t="s">
        <v>48</v>
      </c>
      <c r="D50" s="42" t="s">
        <v>22</v>
      </c>
      <c r="E50" s="4" t="str">
        <f t="shared" si="22"/>
        <v>PAFemale85-89</v>
      </c>
      <c r="F50" s="6">
        <f>VLOOKUP(E50,'Appendix 1a. Person-years 2020'!$E$3:$F$1682,2,FALSE)</f>
        <v>15884.110699999999</v>
      </c>
      <c r="G50" s="17">
        <f>VLOOKUP(E50,'Appendix 2a. Deaths 2020'!$E$4:$G$1683,2,FALSE)</f>
        <v>1826</v>
      </c>
      <c r="H50" s="17">
        <f>VLOOKUP(E50,'Appendix 2a. Deaths 2020'!$E$4:$G$1683,3,FALSE)</f>
        <v>252</v>
      </c>
      <c r="I50" s="18">
        <f t="shared" si="23"/>
        <v>0.11495764758174344</v>
      </c>
      <c r="J50" s="24">
        <v>5</v>
      </c>
      <c r="K50" s="5">
        <f>VLOOKUP(E50,'Appendix 3a. nax iIBGE 2020'!$E$5:$O$1935,11,FALSE)</f>
        <v>2.5</v>
      </c>
      <c r="L50" s="19">
        <f t="shared" si="24"/>
        <v>0.44647418334920552</v>
      </c>
      <c r="M50" s="20">
        <f t="shared" si="34"/>
        <v>36216.013808123389</v>
      </c>
      <c r="N50" s="20">
        <f t="shared" si="35"/>
        <v>16169.515189145441</v>
      </c>
      <c r="O50" s="20">
        <f t="shared" si="25"/>
        <v>140656.28106775333</v>
      </c>
      <c r="P50" s="20">
        <f t="shared" si="19"/>
        <v>234857.62210883907</v>
      </c>
      <c r="Q50" s="21">
        <f t="shared" si="26"/>
        <v>6.4849108837085661</v>
      </c>
      <c r="R50" s="22">
        <f t="shared" si="27"/>
        <v>0.86199342825848846</v>
      </c>
      <c r="S50" s="22">
        <f t="shared" si="28"/>
        <v>0.55352581665079448</v>
      </c>
      <c r="T50" s="22">
        <f t="shared" si="29"/>
        <v>0.60060167872620518</v>
      </c>
      <c r="U50" s="23">
        <f t="shared" si="36"/>
        <v>42985.523149628149</v>
      </c>
      <c r="V50" s="23">
        <f t="shared" si="37"/>
        <v>17168.345785037327</v>
      </c>
      <c r="W50" s="22">
        <f t="shared" si="30"/>
        <v>0.39939832127379482</v>
      </c>
      <c r="X50" s="23">
        <f>J50+R50*(L50/W50)*(K50-J50)</f>
        <v>2.5910150879786524</v>
      </c>
      <c r="Y50" s="23">
        <f t="shared" si="31"/>
        <v>173569.32978762052</v>
      </c>
      <c r="Z50" s="23">
        <f t="shared" si="20"/>
        <v>306634.62851996499</v>
      </c>
      <c r="AA50" s="23">
        <f t="shared" si="32"/>
        <v>7.1334394943293269</v>
      </c>
      <c r="AB50" s="25"/>
      <c r="AC50" s="24"/>
      <c r="AD50" s="25"/>
      <c r="AE50" s="24"/>
      <c r="AF50" s="23">
        <f t="shared" si="33"/>
        <v>0.64852861062076084</v>
      </c>
    </row>
    <row r="51" spans="2:32" s="26" customFormat="1" ht="15" customHeight="1" x14ac:dyDescent="0.2">
      <c r="B51" s="5" t="str">
        <f t="shared" si="21"/>
        <v>PA</v>
      </c>
      <c r="C51" s="5" t="s">
        <v>48</v>
      </c>
      <c r="D51" s="43" t="s">
        <v>5</v>
      </c>
      <c r="E51" s="4" t="str">
        <f t="shared" si="22"/>
        <v>PAFemale90+</v>
      </c>
      <c r="F51" s="8">
        <f>VLOOKUP(E51,'Appendix 1a. Person-years 2020'!$E$3:$F$1682,2,FALSE)</f>
        <v>9741.3210999999992</v>
      </c>
      <c r="G51" s="17">
        <f>VLOOKUP(E51,'Appendix 2a. Deaths 2020'!$E$4:$G$1683,2,FALSE)</f>
        <v>2073</v>
      </c>
      <c r="H51" s="17">
        <f>VLOOKUP(E51,'Appendix 2a. Deaths 2020'!$E$4:$G$1683,3,FALSE)</f>
        <v>183</v>
      </c>
      <c r="I51" s="18">
        <f t="shared" si="23"/>
        <v>0.21280481145416716</v>
      </c>
      <c r="J51" s="27"/>
      <c r="K51" s="28"/>
      <c r="L51" s="16">
        <v>1</v>
      </c>
      <c r="M51" s="20">
        <f t="shared" si="34"/>
        <v>20046.498618977948</v>
      </c>
      <c r="N51" s="20">
        <f t="shared" si="35"/>
        <v>20046.498618977948</v>
      </c>
      <c r="O51" s="38">
        <f>N51*Q51</f>
        <v>94201.341041085747</v>
      </c>
      <c r="P51" s="20">
        <f>O51</f>
        <v>94201.341041085747</v>
      </c>
      <c r="Q51" s="21">
        <f>1/I51</f>
        <v>4.6991418716835502</v>
      </c>
      <c r="R51" s="22">
        <f t="shared" si="27"/>
        <v>0.91172214182344424</v>
      </c>
      <c r="S51" s="22">
        <f t="shared" si="28"/>
        <v>0</v>
      </c>
      <c r="T51" s="22">
        <f t="shared" si="29"/>
        <v>0</v>
      </c>
      <c r="U51" s="23">
        <f t="shared" si="36"/>
        <v>25817.177364590822</v>
      </c>
      <c r="V51" s="23">
        <f>U51*(1-T51)</f>
        <v>25817.177364590822</v>
      </c>
      <c r="W51" s="22">
        <f t="shared" si="30"/>
        <v>1</v>
      </c>
      <c r="X51" s="23">
        <f>Q51/R51</f>
        <v>5.1541381481481485</v>
      </c>
      <c r="Y51" s="23">
        <f t="shared" si="31"/>
        <v>133065.29873234444</v>
      </c>
      <c r="Z51" s="23">
        <f>Y51</f>
        <v>133065.29873234444</v>
      </c>
      <c r="AA51" s="23">
        <f t="shared" si="32"/>
        <v>5.1541381481481485</v>
      </c>
      <c r="AB51" s="25"/>
      <c r="AC51" s="24"/>
      <c r="AD51" s="25"/>
      <c r="AE51" s="24"/>
      <c r="AF51" s="23">
        <f t="shared" si="33"/>
        <v>0.45499627646459828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4331353.3480000012</v>
      </c>
      <c r="G52" s="30">
        <f>SUM(G32:G51)</f>
        <v>20058</v>
      </c>
      <c r="H52" s="30">
        <f>SUM(H32:H51)</f>
        <v>2900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PA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PA</v>
      </c>
      <c r="C59" s="5" t="s">
        <v>47</v>
      </c>
      <c r="D59" s="40">
        <v>0</v>
      </c>
      <c r="E59" s="4" t="str">
        <f>_xlfn.CONCAT(B59,C59,D59)</f>
        <v>PAMale0</v>
      </c>
      <c r="F59" s="6">
        <f>VLOOKUP(E59,'Appendix 1a. Person-years 2020'!$E$3:$F$1682,2,FALSE)</f>
        <v>73628.452699999994</v>
      </c>
      <c r="G59" s="17">
        <f>VLOOKUP(E59,'Appendix 2a. Deaths 2020'!$E$4:$G$1683,2,FALSE)</f>
        <v>1101</v>
      </c>
      <c r="H59" s="17">
        <f>VLOOKUP(E59,'Appendix 2a. Deaths 2020'!$E$4:$G$1683,3,FALSE)</f>
        <v>16</v>
      </c>
      <c r="I59" s="18">
        <f>G59/F59</f>
        <v>1.4953458338803309E-2</v>
      </c>
      <c r="J59" s="16">
        <v>1</v>
      </c>
      <c r="K59" s="5">
        <f>VLOOKUP(E59,'Appendix 3a. nax iIBGE 2020'!$E$5:$O$1935,11,FALSE)</f>
        <v>0.09</v>
      </c>
      <c r="L59" s="19">
        <f>(J59*I59)/(1+(J59-K59)*I59)</f>
        <v>1.4752708685415514E-2</v>
      </c>
      <c r="M59" s="16">
        <v>100000</v>
      </c>
      <c r="N59" s="20">
        <f>M59*L59</f>
        <v>1475.2708685415514</v>
      </c>
      <c r="O59" s="20">
        <f>M60*J59+N59*K59</f>
        <v>98657.503509627189</v>
      </c>
      <c r="P59" s="20">
        <f t="shared" ref="P59:P77" si="39">P60+O59</f>
        <v>6975424.9908327013</v>
      </c>
      <c r="Q59" s="21">
        <f>P59/M59</f>
        <v>69.754249908327012</v>
      </c>
      <c r="R59" s="22">
        <f>(G59-H59)/G59</f>
        <v>0.9854677565849228</v>
      </c>
      <c r="S59" s="22">
        <f>1-L59</f>
        <v>0.98524729131458444</v>
      </c>
      <c r="T59" s="22">
        <f>S59^R59</f>
        <v>0.98546011500012354</v>
      </c>
      <c r="U59" s="16">
        <v>100000</v>
      </c>
      <c r="V59" s="23">
        <f>U59*(1-T59)</f>
        <v>1453.9884999876463</v>
      </c>
      <c r="W59" s="22">
        <f>V59/U59</f>
        <v>1.4539884999876462E-2</v>
      </c>
      <c r="X59" s="23">
        <f>J59+R59*(L59/W59)*(K59-J59)</f>
        <v>9.0098027183799556E-2</v>
      </c>
      <c r="Y59" s="23">
        <f>U60*J59+V59*X59</f>
        <v>98677.012995409168</v>
      </c>
      <c r="Z59" s="23">
        <f t="shared" ref="Z59:Z77" si="40">Z60+Y59</f>
        <v>7196891.1470829239</v>
      </c>
      <c r="AA59" s="23">
        <f>Z59/U59</f>
        <v>71.968911470829241</v>
      </c>
      <c r="AB59" s="16"/>
      <c r="AC59" s="16"/>
      <c r="AD59" s="16"/>
      <c r="AE59" s="16"/>
      <c r="AF59" s="23">
        <f>AA59-Q59</f>
        <v>2.2146615625022292</v>
      </c>
    </row>
    <row r="60" spans="2:32" s="26" customFormat="1" ht="15" customHeight="1" x14ac:dyDescent="0.2">
      <c r="B60" s="5" t="str">
        <f t="shared" ref="B60:B78" si="41">B6</f>
        <v>PA</v>
      </c>
      <c r="C60" s="5" t="s">
        <v>47</v>
      </c>
      <c r="D60" s="41" t="s">
        <v>18</v>
      </c>
      <c r="E60" s="4" t="str">
        <f t="shared" ref="E60:E78" si="42">_xlfn.CONCAT(B60,C60,D60)</f>
        <v>PAMale1-4</v>
      </c>
      <c r="F60" s="6">
        <f>VLOOKUP(E60,'Appendix 1a. Person-years 2020'!$E$3:$F$1682,2,FALSE)</f>
        <v>293141.89169999998</v>
      </c>
      <c r="G60" s="17">
        <f>VLOOKUP(E60,'Appendix 2a. Deaths 2020'!$E$4:$G$1683,2,FALSE)</f>
        <v>199</v>
      </c>
      <c r="H60" s="17">
        <f>VLOOKUP(E60,'Appendix 2a. Deaths 2020'!$E$4:$G$1683,3,FALSE)</f>
        <v>9</v>
      </c>
      <c r="I60" s="18">
        <f t="shared" ref="I60:I78" si="43">G60/F60</f>
        <v>6.7885213828003691E-4</v>
      </c>
      <c r="J60" s="24">
        <v>4</v>
      </c>
      <c r="K60" s="5">
        <f>VLOOKUP(E60,'Appendix 3a. nax iIBGE 2020'!$E$5:$O$1935,11,FALSE)</f>
        <v>1.6</v>
      </c>
      <c r="L60" s="19">
        <f t="shared" ref="L60:L77" si="44">(J60*I60)/(1+(J60-K60)*I60)</f>
        <v>2.7109916831178824E-3</v>
      </c>
      <c r="M60" s="20">
        <f>M59-N59</f>
        <v>98524.729131458444</v>
      </c>
      <c r="N60" s="20">
        <f>M60*L60</f>
        <v>267.099721256826</v>
      </c>
      <c r="O60" s="20">
        <f t="shared" ref="O60:O77" si="45">M61*J60+N60*K60</f>
        <v>393457.87719481735</v>
      </c>
      <c r="P60" s="20">
        <f t="shared" si="39"/>
        <v>6876767.4873230737</v>
      </c>
      <c r="Q60" s="21">
        <f t="shared" ref="Q60:Q77" si="46">P60/M60</f>
        <v>69.797375216810991</v>
      </c>
      <c r="R60" s="22">
        <f t="shared" ref="R60:R78" si="47">(G60-H60)/G60</f>
        <v>0.95477386934673369</v>
      </c>
      <c r="S60" s="22">
        <f t="shared" ref="S60:S78" si="48">1-L60</f>
        <v>0.99728900831688216</v>
      </c>
      <c r="T60" s="22">
        <f t="shared" ref="T60:T78" si="49">S60^R60</f>
        <v>0.99741145715299906</v>
      </c>
      <c r="U60" s="23">
        <f>U59-V59</f>
        <v>98546.011500012348</v>
      </c>
      <c r="V60" s="23">
        <f>U60*(1-T60)</f>
        <v>255.09057316882942</v>
      </c>
      <c r="W60" s="22">
        <f t="shared" ref="W60:W78" si="50">V60/U60</f>
        <v>2.5885428470009408E-3</v>
      </c>
      <c r="X60" s="23">
        <f>J60+R60*(L60/W60)*(K60-J60)</f>
        <v>1.6001472593220702</v>
      </c>
      <c r="Y60" s="23">
        <f t="shared" ref="Y60:Y78" si="51">U61*J60+V60*X60</f>
        <v>393571.8661889091</v>
      </c>
      <c r="Z60" s="23">
        <f t="shared" si="40"/>
        <v>7098214.1340875151</v>
      </c>
      <c r="AA60" s="23">
        <f t="shared" ref="AA60:AA78" si="52">Z60/U60</f>
        <v>72.029441131533019</v>
      </c>
      <c r="AB60" s="25"/>
      <c r="AC60" s="24"/>
      <c r="AD60" s="25"/>
      <c r="AE60" s="24"/>
      <c r="AF60" s="23">
        <f t="shared" ref="AF60:AF78" si="53">AA60-Q60</f>
        <v>2.2320659147220283</v>
      </c>
    </row>
    <row r="61" spans="2:32" s="26" customFormat="1" ht="15" customHeight="1" x14ac:dyDescent="0.2">
      <c r="B61" s="5" t="str">
        <f t="shared" si="41"/>
        <v>PA</v>
      </c>
      <c r="C61" s="5" t="s">
        <v>47</v>
      </c>
      <c r="D61" s="24" t="s">
        <v>70</v>
      </c>
      <c r="E61" s="4" t="str">
        <f t="shared" si="42"/>
        <v>PAMale5-9</v>
      </c>
      <c r="F61" s="6">
        <f>VLOOKUP(E61,'Appendix 1a. Person-years 2020'!$E$3:$F$1682,2,FALSE)</f>
        <v>373738.4448</v>
      </c>
      <c r="G61" s="17">
        <f>VLOOKUP(E61,'Appendix 2a. Deaths 2020'!$E$4:$G$1683,2,FALSE)</f>
        <v>111</v>
      </c>
      <c r="H61" s="17">
        <f>VLOOKUP(E61,'Appendix 2a. Deaths 2020'!$E$4:$G$1683,3,FALSE)</f>
        <v>4</v>
      </c>
      <c r="I61" s="18">
        <f t="shared" si="43"/>
        <v>2.9699914885502303E-4</v>
      </c>
      <c r="J61" s="24">
        <v>5</v>
      </c>
      <c r="K61" s="5">
        <f>VLOOKUP(E61,'Appendix 3a. nax iIBGE 2020'!$E$5:$O$1935,11,FALSE)</f>
        <v>2.5</v>
      </c>
      <c r="L61" s="19">
        <f t="shared" si="44"/>
        <v>1.483893956170181E-3</v>
      </c>
      <c r="M61" s="20">
        <f t="shared" ref="M61:M78" si="54">M60-N60</f>
        <v>98257.629410201611</v>
      </c>
      <c r="N61" s="20">
        <f t="shared" ref="N61:N78" si="55">M61*L61</f>
        <v>145.8039024294076</v>
      </c>
      <c r="O61" s="20">
        <f t="shared" si="45"/>
        <v>490923.63729493454</v>
      </c>
      <c r="P61" s="20">
        <f t="shared" si="39"/>
        <v>6483309.6101282565</v>
      </c>
      <c r="Q61" s="21">
        <f t="shared" si="46"/>
        <v>65.982760311283528</v>
      </c>
      <c r="R61" s="22">
        <f t="shared" si="47"/>
        <v>0.963963963963964</v>
      </c>
      <c r="S61" s="22">
        <f t="shared" si="48"/>
        <v>0.99851610604382979</v>
      </c>
      <c r="T61" s="22">
        <f t="shared" si="49"/>
        <v>0.99856954143539278</v>
      </c>
      <c r="U61" s="23">
        <f t="shared" ref="U61:U78" si="56">U60-V60</f>
        <v>98290.920926843522</v>
      </c>
      <c r="V61" s="23">
        <f t="shared" ref="V61:V77" si="57">U61*(1-T61)</f>
        <v>140.60108966293413</v>
      </c>
      <c r="W61" s="22">
        <f t="shared" si="50"/>
        <v>1.4304585646072179E-3</v>
      </c>
      <c r="X61" s="23">
        <f>J61+R61*(L61/W61)*(K61-J61)</f>
        <v>2.5000668745606971</v>
      </c>
      <c r="Y61" s="23">
        <f t="shared" si="51"/>
        <v>491103.11131269642</v>
      </c>
      <c r="Z61" s="23">
        <f t="shared" si="40"/>
        <v>6704642.2678986061</v>
      </c>
      <c r="AA61" s="23">
        <f t="shared" si="52"/>
        <v>68.212223516440261</v>
      </c>
      <c r="AB61" s="25"/>
      <c r="AC61" s="24"/>
      <c r="AD61" s="25"/>
      <c r="AE61" s="24"/>
      <c r="AF61" s="23">
        <f t="shared" si="53"/>
        <v>2.2294632051567334</v>
      </c>
    </row>
    <row r="62" spans="2:32" s="26" customFormat="1" ht="15" customHeight="1" x14ac:dyDescent="0.2">
      <c r="B62" s="5" t="str">
        <f t="shared" si="41"/>
        <v>PA</v>
      </c>
      <c r="C62" s="5" t="s">
        <v>47</v>
      </c>
      <c r="D62" s="24" t="s">
        <v>71</v>
      </c>
      <c r="E62" s="4" t="str">
        <f t="shared" si="42"/>
        <v>PAMale10-14</v>
      </c>
      <c r="F62" s="6">
        <f>VLOOKUP(E62,'Appendix 1a. Person-years 2020'!$E$3:$F$1682,2,FALSE)</f>
        <v>402717.31410000002</v>
      </c>
      <c r="G62" s="17">
        <f>VLOOKUP(E62,'Appendix 2a. Deaths 2020'!$E$4:$G$1683,2,FALSE)</f>
        <v>147</v>
      </c>
      <c r="H62" s="17">
        <f>VLOOKUP(E62,'Appendix 2a. Deaths 2020'!$E$4:$G$1683,3,FALSE)</f>
        <v>6</v>
      </c>
      <c r="I62" s="18">
        <f t="shared" si="43"/>
        <v>3.6502031289247714E-4</v>
      </c>
      <c r="J62" s="24">
        <v>5</v>
      </c>
      <c r="K62" s="5">
        <f>VLOOKUP(E62,'Appendix 3a. nax iIBGE 2020'!$E$5:$O$1935,11,FALSE)</f>
        <v>2.5</v>
      </c>
      <c r="L62" s="19">
        <f t="shared" si="44"/>
        <v>1.8234375850677824E-3</v>
      </c>
      <c r="M62" s="20">
        <f t="shared" si="54"/>
        <v>98111.825507772199</v>
      </c>
      <c r="N62" s="20">
        <f t="shared" si="55"/>
        <v>178.90079017048379</v>
      </c>
      <c r="O62" s="20">
        <f t="shared" si="45"/>
        <v>490111.87556343479</v>
      </c>
      <c r="P62" s="20">
        <f t="shared" si="39"/>
        <v>5992385.9728333224</v>
      </c>
      <c r="Q62" s="21">
        <f t="shared" si="46"/>
        <v>61.077101988675352</v>
      </c>
      <c r="R62" s="22">
        <f t="shared" si="47"/>
        <v>0.95918367346938771</v>
      </c>
      <c r="S62" s="22">
        <f t="shared" si="48"/>
        <v>0.99817656241493224</v>
      </c>
      <c r="T62" s="22">
        <f t="shared" si="49"/>
        <v>0.99825092331161136</v>
      </c>
      <c r="U62" s="23">
        <f t="shared" si="56"/>
        <v>98150.319837180592</v>
      </c>
      <c r="V62" s="23">
        <f t="shared" si="57"/>
        <v>171.67243638510166</v>
      </c>
      <c r="W62" s="22">
        <f t="shared" si="50"/>
        <v>1.7490766883886399E-3</v>
      </c>
      <c r="X62" s="23">
        <f>((-5/24)*V61+2.5*V62+(5/24)*V63)/V62</f>
        <v>3.3489399890538549</v>
      </c>
      <c r="Y62" s="23">
        <f t="shared" si="51"/>
        <v>490468.15769120585</v>
      </c>
      <c r="Z62" s="23">
        <f t="shared" si="40"/>
        <v>6213539.1565859094</v>
      </c>
      <c r="AA62" s="23">
        <f t="shared" si="52"/>
        <v>63.306356687307925</v>
      </c>
      <c r="AB62" s="25"/>
      <c r="AC62" s="24"/>
      <c r="AD62" s="25"/>
      <c r="AE62" s="24"/>
      <c r="AF62" s="23">
        <f t="shared" si="53"/>
        <v>2.2292546986325732</v>
      </c>
    </row>
    <row r="63" spans="2:32" s="26" customFormat="1" ht="15" customHeight="1" x14ac:dyDescent="0.2">
      <c r="B63" s="5" t="str">
        <f t="shared" si="41"/>
        <v>PA</v>
      </c>
      <c r="C63" s="5" t="s">
        <v>47</v>
      </c>
      <c r="D63" s="24" t="s">
        <v>72</v>
      </c>
      <c r="E63" s="4" t="str">
        <f t="shared" si="42"/>
        <v>PAMale15-19</v>
      </c>
      <c r="F63" s="6">
        <f>VLOOKUP(E63,'Appendix 1a. Person-years 2020'!$E$3:$F$1682,2,FALSE)</f>
        <v>412227.01679999998</v>
      </c>
      <c r="G63" s="17">
        <f>VLOOKUP(E63,'Appendix 2a. Deaths 2020'!$E$4:$G$1683,2,FALSE)</f>
        <v>722</v>
      </c>
      <c r="H63" s="17">
        <f>VLOOKUP(E63,'Appendix 2a. Deaths 2020'!$E$4:$G$1683,3,FALSE)</f>
        <v>12</v>
      </c>
      <c r="I63" s="18">
        <f t="shared" si="43"/>
        <v>1.751462108438886E-3</v>
      </c>
      <c r="J63" s="24">
        <v>5</v>
      </c>
      <c r="K63" s="5">
        <f>VLOOKUP(E63,'Appendix 3a. nax iIBGE 2020'!$E$5:$O$1935,11,FALSE)</f>
        <v>2.5</v>
      </c>
      <c r="L63" s="19">
        <f t="shared" si="44"/>
        <v>8.7191324668590229E-3</v>
      </c>
      <c r="M63" s="20">
        <f t="shared" si="54"/>
        <v>97932.924717601709</v>
      </c>
      <c r="N63" s="20">
        <f t="shared" si="55"/>
        <v>853.89014347970158</v>
      </c>
      <c r="O63" s="20">
        <f t="shared" si="45"/>
        <v>487529.8982293093</v>
      </c>
      <c r="P63" s="20">
        <f t="shared" si="39"/>
        <v>5502274.097269888</v>
      </c>
      <c r="Q63" s="21">
        <f t="shared" si="46"/>
        <v>56.184108798304393</v>
      </c>
      <c r="R63" s="22">
        <f t="shared" si="47"/>
        <v>0.9833795013850416</v>
      </c>
      <c r="S63" s="22">
        <f t="shared" si="48"/>
        <v>0.99128086753314093</v>
      </c>
      <c r="T63" s="22">
        <f t="shared" si="49"/>
        <v>0.99142516074649267</v>
      </c>
      <c r="U63" s="23">
        <f t="shared" si="56"/>
        <v>97978.647400795497</v>
      </c>
      <c r="V63" s="23">
        <f t="shared" si="57"/>
        <v>840.15115173789491</v>
      </c>
      <c r="W63" s="22">
        <f t="shared" si="50"/>
        <v>8.574839253507327E-3</v>
      </c>
      <c r="X63" s="23">
        <f t="shared" ref="X63:X76" si="58">((-5/24)*V62+2.5*V63+(5/24)*V64)/V63</f>
        <v>2.7786616781409657</v>
      </c>
      <c r="Y63" s="23">
        <f t="shared" si="51"/>
        <v>488026.97705446807</v>
      </c>
      <c r="Z63" s="23">
        <f t="shared" si="40"/>
        <v>5723070.9988947036</v>
      </c>
      <c r="AA63" s="23">
        <f t="shared" si="52"/>
        <v>58.411410554420833</v>
      </c>
      <c r="AB63" s="25"/>
      <c r="AC63" s="24"/>
      <c r="AD63" s="25"/>
      <c r="AE63" s="24"/>
      <c r="AF63" s="23">
        <f t="shared" si="53"/>
        <v>2.2273017561164394</v>
      </c>
    </row>
    <row r="64" spans="2:32" s="26" customFormat="1" ht="15" customHeight="1" x14ac:dyDescent="0.2">
      <c r="B64" s="5" t="str">
        <f t="shared" si="41"/>
        <v>PA</v>
      </c>
      <c r="C64" s="5" t="s">
        <v>47</v>
      </c>
      <c r="D64" s="24" t="s">
        <v>73</v>
      </c>
      <c r="E64" s="4" t="str">
        <f t="shared" si="42"/>
        <v>PAMale20-24</v>
      </c>
      <c r="F64" s="6">
        <f>VLOOKUP(E64,'Appendix 1a. Person-years 2020'!$E$3:$F$1682,2,FALSE)</f>
        <v>415626.69959999999</v>
      </c>
      <c r="G64" s="17">
        <f>VLOOKUP(E64,'Appendix 2a. Deaths 2020'!$E$4:$G$1683,2,FALSE)</f>
        <v>1136</v>
      </c>
      <c r="H64" s="17">
        <f>VLOOKUP(E64,'Appendix 2a. Deaths 2020'!$E$4:$G$1683,3,FALSE)</f>
        <v>20</v>
      </c>
      <c r="I64" s="18">
        <f t="shared" si="43"/>
        <v>2.733221905843125E-3</v>
      </c>
      <c r="J64" s="24">
        <v>5</v>
      </c>
      <c r="K64" s="5">
        <f>VLOOKUP(E64,'Appendix 3a. nax iIBGE 2020'!$E$5:$O$1935,11,FALSE)</f>
        <v>2.5</v>
      </c>
      <c r="L64" s="19">
        <f t="shared" si="44"/>
        <v>1.3573362003307181E-2</v>
      </c>
      <c r="M64" s="20">
        <f t="shared" si="54"/>
        <v>97079.034574122008</v>
      </c>
      <c r="N64" s="20">
        <f t="shared" si="55"/>
        <v>1317.6888792061318</v>
      </c>
      <c r="O64" s="20">
        <f t="shared" si="45"/>
        <v>482100.95067259466</v>
      </c>
      <c r="P64" s="20">
        <f t="shared" si="39"/>
        <v>5014744.1990405787</v>
      </c>
      <c r="Q64" s="21">
        <f t="shared" si="46"/>
        <v>51.656304793716401</v>
      </c>
      <c r="R64" s="22">
        <f t="shared" si="47"/>
        <v>0.98239436619718312</v>
      </c>
      <c r="S64" s="22">
        <f t="shared" si="48"/>
        <v>0.98642663799669283</v>
      </c>
      <c r="T64" s="22">
        <f t="shared" si="49"/>
        <v>0.98666400500710516</v>
      </c>
      <c r="U64" s="23">
        <f t="shared" si="56"/>
        <v>97138.4962490576</v>
      </c>
      <c r="V64" s="23">
        <f t="shared" si="57"/>
        <v>1295.4384995947662</v>
      </c>
      <c r="W64" s="22">
        <f t="shared" si="50"/>
        <v>1.3335994992894838E-2</v>
      </c>
      <c r="X64" s="23">
        <f t="shared" si="58"/>
        <v>2.5618679038672907</v>
      </c>
      <c r="Y64" s="23">
        <f t="shared" si="51"/>
        <v>482534.03106086003</v>
      </c>
      <c r="Z64" s="23">
        <f t="shared" si="40"/>
        <v>5235044.0218402352</v>
      </c>
      <c r="AA64" s="23">
        <f t="shared" si="52"/>
        <v>53.892578369937695</v>
      </c>
      <c r="AB64" s="25"/>
      <c r="AC64" s="24"/>
      <c r="AD64" s="25"/>
      <c r="AE64" s="24"/>
      <c r="AF64" s="23">
        <f t="shared" si="53"/>
        <v>2.2362735762212935</v>
      </c>
    </row>
    <row r="65" spans="2:32" s="26" customFormat="1" ht="15" customHeight="1" x14ac:dyDescent="0.2">
      <c r="B65" s="5" t="str">
        <f t="shared" si="41"/>
        <v>PA</v>
      </c>
      <c r="C65" s="5" t="s">
        <v>47</v>
      </c>
      <c r="D65" s="24" t="s">
        <v>74</v>
      </c>
      <c r="E65" s="4" t="str">
        <f t="shared" si="42"/>
        <v>PAMale25-29</v>
      </c>
      <c r="F65" s="6">
        <f>VLOOKUP(E65,'Appendix 1a. Person-years 2020'!$E$3:$F$1682,2,FALSE)</f>
        <v>382523.83860000002</v>
      </c>
      <c r="G65" s="17">
        <f>VLOOKUP(E65,'Appendix 2a. Deaths 2020'!$E$4:$G$1683,2,FALSE)</f>
        <v>1020</v>
      </c>
      <c r="H65" s="17">
        <f>VLOOKUP(E65,'Appendix 2a. Deaths 2020'!$E$4:$G$1683,3,FALSE)</f>
        <v>36</v>
      </c>
      <c r="I65" s="18">
        <f t="shared" si="43"/>
        <v>2.6665004819911371E-3</v>
      </c>
      <c r="J65" s="24">
        <v>5</v>
      </c>
      <c r="K65" s="5">
        <f>VLOOKUP(E65,'Appendix 3a. nax iIBGE 2020'!$E$5:$O$1935,11,FALSE)</f>
        <v>2.5</v>
      </c>
      <c r="L65" s="19">
        <f t="shared" si="44"/>
        <v>1.3244213158031972E-2</v>
      </c>
      <c r="M65" s="20">
        <f t="shared" si="54"/>
        <v>95761.345694915872</v>
      </c>
      <c r="N65" s="20">
        <f t="shared" si="55"/>
        <v>1268.2836746834532</v>
      </c>
      <c r="O65" s="20">
        <f t="shared" si="45"/>
        <v>475636.01928787073</v>
      </c>
      <c r="P65" s="20">
        <f t="shared" si="39"/>
        <v>4532643.2483679838</v>
      </c>
      <c r="Q65" s="21">
        <f t="shared" si="46"/>
        <v>47.332702098907838</v>
      </c>
      <c r="R65" s="22">
        <f t="shared" si="47"/>
        <v>0.96470588235294119</v>
      </c>
      <c r="S65" s="22">
        <f t="shared" si="48"/>
        <v>0.98675578684196807</v>
      </c>
      <c r="T65" s="22">
        <f t="shared" si="49"/>
        <v>0.98722022971322032</v>
      </c>
      <c r="U65" s="23">
        <f t="shared" si="56"/>
        <v>95843.057749462838</v>
      </c>
      <c r="V65" s="23">
        <f t="shared" si="57"/>
        <v>1224.852261620694</v>
      </c>
      <c r="W65" s="22">
        <f t="shared" si="50"/>
        <v>1.2779770286779679E-2</v>
      </c>
      <c r="X65" s="23">
        <f t="shared" si="58"/>
        <v>2.5013577096271828</v>
      </c>
      <c r="Y65" s="23">
        <f t="shared" si="51"/>
        <v>476154.82108696993</v>
      </c>
      <c r="Z65" s="23">
        <f t="shared" si="40"/>
        <v>4752509.9907793747</v>
      </c>
      <c r="AA65" s="23">
        <f t="shared" si="52"/>
        <v>49.58637696224806</v>
      </c>
      <c r="AB65" s="25"/>
      <c r="AC65" s="24"/>
      <c r="AD65" s="25"/>
      <c r="AE65" s="24"/>
      <c r="AF65" s="23">
        <f t="shared" si="53"/>
        <v>2.2536748633402226</v>
      </c>
    </row>
    <row r="66" spans="2:32" s="26" customFormat="1" ht="15" customHeight="1" x14ac:dyDescent="0.2">
      <c r="B66" s="5" t="str">
        <f t="shared" si="41"/>
        <v>PA</v>
      </c>
      <c r="C66" s="5" t="s">
        <v>47</v>
      </c>
      <c r="D66" s="24" t="s">
        <v>75</v>
      </c>
      <c r="E66" s="4" t="str">
        <f t="shared" si="42"/>
        <v>PAMale30-34</v>
      </c>
      <c r="F66" s="6">
        <f>VLOOKUP(E66,'Appendix 1a. Person-years 2020'!$E$3:$F$1682,2,FALSE)</f>
        <v>362264.14640000003</v>
      </c>
      <c r="G66" s="17">
        <f>VLOOKUP(E66,'Appendix 2a. Deaths 2020'!$E$4:$G$1683,2,FALSE)</f>
        <v>1070</v>
      </c>
      <c r="H66" s="17">
        <f>VLOOKUP(E66,'Appendix 2a. Deaths 2020'!$E$4:$G$1683,3,FALSE)</f>
        <v>65</v>
      </c>
      <c r="I66" s="18">
        <f t="shared" si="43"/>
        <v>2.9536458703769749E-3</v>
      </c>
      <c r="J66" s="24">
        <v>5</v>
      </c>
      <c r="K66" s="5">
        <f>VLOOKUP(E66,'Appendix 3a. nax iIBGE 2020'!$E$5:$O$1935,11,FALSE)</f>
        <v>2.5</v>
      </c>
      <c r="L66" s="19">
        <f t="shared" si="44"/>
        <v>1.4659978390304033E-2</v>
      </c>
      <c r="M66" s="20">
        <f t="shared" si="54"/>
        <v>94493.062020232421</v>
      </c>
      <c r="N66" s="20">
        <f t="shared" si="55"/>
        <v>1385.2662472502659</v>
      </c>
      <c r="O66" s="20">
        <f t="shared" si="45"/>
        <v>469002.14448303642</v>
      </c>
      <c r="P66" s="20">
        <f t="shared" si="39"/>
        <v>4057007.2290801127</v>
      </c>
      <c r="Q66" s="21">
        <f t="shared" si="46"/>
        <v>42.934445580898256</v>
      </c>
      <c r="R66" s="22">
        <f t="shared" si="47"/>
        <v>0.93925233644859818</v>
      </c>
      <c r="S66" s="22">
        <f t="shared" si="48"/>
        <v>0.98534002160969592</v>
      </c>
      <c r="T66" s="22">
        <f t="shared" si="49"/>
        <v>0.98622441777805492</v>
      </c>
      <c r="U66" s="23">
        <f t="shared" si="56"/>
        <v>94618.205487842148</v>
      </c>
      <c r="V66" s="23">
        <f t="shared" si="57"/>
        <v>1303.4208693906648</v>
      </c>
      <c r="W66" s="22">
        <f t="shared" si="50"/>
        <v>1.3775582221945082E-2</v>
      </c>
      <c r="X66" s="23">
        <f t="shared" si="58"/>
        <v>2.5256825736822224</v>
      </c>
      <c r="Y66" s="23">
        <f t="shared" si="51"/>
        <v>469865.95046825113</v>
      </c>
      <c r="Z66" s="23">
        <f t="shared" si="40"/>
        <v>4276355.1696924046</v>
      </c>
      <c r="AA66" s="23">
        <f t="shared" si="52"/>
        <v>45.195902285864953</v>
      </c>
      <c r="AB66" s="25"/>
      <c r="AC66" s="24"/>
      <c r="AD66" s="25"/>
      <c r="AE66" s="24"/>
      <c r="AF66" s="23">
        <f t="shared" si="53"/>
        <v>2.2614567049666974</v>
      </c>
    </row>
    <row r="67" spans="2:32" s="26" customFormat="1" ht="15" customHeight="1" x14ac:dyDescent="0.2">
      <c r="B67" s="5" t="str">
        <f t="shared" si="41"/>
        <v>PA</v>
      </c>
      <c r="C67" s="5" t="s">
        <v>47</v>
      </c>
      <c r="D67" s="24" t="s">
        <v>76</v>
      </c>
      <c r="E67" s="4" t="str">
        <f t="shared" si="42"/>
        <v>PAMale35-39</v>
      </c>
      <c r="F67" s="6">
        <f>VLOOKUP(E67,'Appendix 1a. Person-years 2020'!$E$3:$F$1682,2,FALSE)</f>
        <v>340932.9915</v>
      </c>
      <c r="G67" s="17">
        <f>VLOOKUP(E67,'Appendix 2a. Deaths 2020'!$E$4:$G$1683,2,FALSE)</f>
        <v>1114</v>
      </c>
      <c r="H67" s="17">
        <f>VLOOKUP(E67,'Appendix 2a. Deaths 2020'!$E$4:$G$1683,3,FALSE)</f>
        <v>94</v>
      </c>
      <c r="I67" s="18">
        <f t="shared" si="43"/>
        <v>3.2675042538381034E-3</v>
      </c>
      <c r="J67" s="24">
        <v>5</v>
      </c>
      <c r="K67" s="5">
        <f>VLOOKUP(E67,'Appendix 3a. nax iIBGE 2020'!$E$5:$O$1935,11,FALSE)</f>
        <v>2.5</v>
      </c>
      <c r="L67" s="19">
        <f t="shared" si="44"/>
        <v>1.6205145316054832E-2</v>
      </c>
      <c r="M67" s="20">
        <f t="shared" si="54"/>
        <v>93107.79577298215</v>
      </c>
      <c r="N67" s="20">
        <f t="shared" si="55"/>
        <v>1508.8253605587315</v>
      </c>
      <c r="O67" s="20">
        <f t="shared" si="45"/>
        <v>461766.91546351393</v>
      </c>
      <c r="P67" s="20">
        <f t="shared" si="39"/>
        <v>3588005.0845970763</v>
      </c>
      <c r="Q67" s="21">
        <f t="shared" si="46"/>
        <v>38.53603293697816</v>
      </c>
      <c r="R67" s="22">
        <f t="shared" si="47"/>
        <v>0.91561938958707356</v>
      </c>
      <c r="S67" s="22">
        <f t="shared" si="48"/>
        <v>0.98379485468394512</v>
      </c>
      <c r="T67" s="22">
        <f t="shared" si="49"/>
        <v>0.98515205024190056</v>
      </c>
      <c r="U67" s="23">
        <f t="shared" si="56"/>
        <v>93314.784618451478</v>
      </c>
      <c r="V67" s="23">
        <f t="shared" si="57"/>
        <v>1385.5332337026382</v>
      </c>
      <c r="W67" s="22">
        <f t="shared" si="50"/>
        <v>1.4847949758099442E-2</v>
      </c>
      <c r="X67" s="23">
        <f t="shared" si="58"/>
        <v>2.5484815148650015</v>
      </c>
      <c r="Y67" s="23">
        <f t="shared" si="51"/>
        <v>463177.26275806653</v>
      </c>
      <c r="Z67" s="23">
        <f t="shared" si="40"/>
        <v>3806489.2192241531</v>
      </c>
      <c r="AA67" s="23">
        <f t="shared" si="52"/>
        <v>40.791919895526199</v>
      </c>
      <c r="AB67" s="25"/>
      <c r="AC67" s="24"/>
      <c r="AD67" s="25"/>
      <c r="AE67" s="24"/>
      <c r="AF67" s="23">
        <f t="shared" si="53"/>
        <v>2.2558869585480394</v>
      </c>
    </row>
    <row r="68" spans="2:32" s="26" customFormat="1" ht="15" customHeight="1" x14ac:dyDescent="0.2">
      <c r="B68" s="5" t="str">
        <f t="shared" si="41"/>
        <v>PA</v>
      </c>
      <c r="C68" s="5" t="s">
        <v>47</v>
      </c>
      <c r="D68" s="24" t="s">
        <v>77</v>
      </c>
      <c r="E68" s="4" t="str">
        <f t="shared" si="42"/>
        <v>PAMale40-44</v>
      </c>
      <c r="F68" s="6">
        <f>VLOOKUP(E68,'Appendix 1a. Person-years 2020'!$E$3:$F$1682,2,FALSE)</f>
        <v>299267.8823</v>
      </c>
      <c r="G68" s="17">
        <f>VLOOKUP(E68,'Appendix 2a. Deaths 2020'!$E$4:$G$1683,2,FALSE)</f>
        <v>1205</v>
      </c>
      <c r="H68" s="17">
        <f>VLOOKUP(E68,'Appendix 2a. Deaths 2020'!$E$4:$G$1683,3,FALSE)</f>
        <v>137</v>
      </c>
      <c r="I68" s="18">
        <f t="shared" si="43"/>
        <v>4.026492889043309E-3</v>
      </c>
      <c r="J68" s="24">
        <v>5</v>
      </c>
      <c r="K68" s="5">
        <f>VLOOKUP(E68,'Appendix 3a. nax iIBGE 2020'!$E$5:$O$1935,11,FALSE)</f>
        <v>2.5</v>
      </c>
      <c r="L68" s="19">
        <f t="shared" si="44"/>
        <v>1.9931826055521035E-2</v>
      </c>
      <c r="M68" s="20">
        <f t="shared" si="54"/>
        <v>91598.970412423412</v>
      </c>
      <c r="N68" s="20">
        <f t="shared" si="55"/>
        <v>1825.7347451252413</v>
      </c>
      <c r="O68" s="20">
        <f t="shared" si="45"/>
        <v>453430.51519930398</v>
      </c>
      <c r="P68" s="20">
        <f t="shared" si="39"/>
        <v>3126238.1691335626</v>
      </c>
      <c r="Q68" s="21">
        <f t="shared" si="46"/>
        <v>34.129621272572251</v>
      </c>
      <c r="R68" s="22">
        <f t="shared" si="47"/>
        <v>0.88630705394190867</v>
      </c>
      <c r="S68" s="22">
        <f t="shared" si="48"/>
        <v>0.98006817394447898</v>
      </c>
      <c r="T68" s="22">
        <f t="shared" si="49"/>
        <v>0.98231411607061347</v>
      </c>
      <c r="U68" s="23">
        <f t="shared" si="56"/>
        <v>91929.251384748844</v>
      </c>
      <c r="V68" s="23">
        <f t="shared" si="57"/>
        <v>1625.8500697060636</v>
      </c>
      <c r="W68" s="22">
        <f t="shared" si="50"/>
        <v>1.7685883929386526E-2</v>
      </c>
      <c r="X68" s="23">
        <f t="shared" si="58"/>
        <v>2.5832280992635566</v>
      </c>
      <c r="Y68" s="23">
        <f t="shared" si="51"/>
        <v>455716.94816046819</v>
      </c>
      <c r="Z68" s="23">
        <f t="shared" si="40"/>
        <v>3343311.9564660867</v>
      </c>
      <c r="AA68" s="23">
        <f t="shared" si="52"/>
        <v>36.368314830210238</v>
      </c>
      <c r="AB68" s="25"/>
      <c r="AC68" s="24"/>
      <c r="AD68" s="25"/>
      <c r="AE68" s="24"/>
      <c r="AF68" s="23">
        <f t="shared" si="53"/>
        <v>2.2386935576379869</v>
      </c>
    </row>
    <row r="69" spans="2:32" s="26" customFormat="1" ht="15" customHeight="1" x14ac:dyDescent="0.2">
      <c r="B69" s="5" t="str">
        <f t="shared" si="41"/>
        <v>PA</v>
      </c>
      <c r="C69" s="5" t="s">
        <v>47</v>
      </c>
      <c r="D69" s="24" t="s">
        <v>78</v>
      </c>
      <c r="E69" s="4" t="str">
        <f t="shared" si="42"/>
        <v>PAMale45-49</v>
      </c>
      <c r="F69" s="6">
        <f>VLOOKUP(E69,'Appendix 1a. Person-years 2020'!$E$3:$F$1682,2,FALSE)</f>
        <v>248550.7138</v>
      </c>
      <c r="G69" s="17">
        <f>VLOOKUP(E69,'Appendix 2a. Deaths 2020'!$E$4:$G$1683,2,FALSE)</f>
        <v>1349</v>
      </c>
      <c r="H69" s="17">
        <f>VLOOKUP(E69,'Appendix 2a. Deaths 2020'!$E$4:$G$1683,3,FALSE)</f>
        <v>216</v>
      </c>
      <c r="I69" s="18">
        <f t="shared" si="43"/>
        <v>5.4274637935077218E-3</v>
      </c>
      <c r="J69" s="24">
        <v>5</v>
      </c>
      <c r="K69" s="5">
        <f>VLOOKUP(E69,'Appendix 3a. nax iIBGE 2020'!$E$5:$O$1935,11,FALSE)</f>
        <v>2.5</v>
      </c>
      <c r="L69" s="19">
        <f t="shared" si="44"/>
        <v>2.6774031254439324E-2</v>
      </c>
      <c r="M69" s="20">
        <f t="shared" si="54"/>
        <v>89773.23566729817</v>
      </c>
      <c r="N69" s="20">
        <f t="shared" si="55"/>
        <v>2403.5914175683884</v>
      </c>
      <c r="O69" s="20">
        <f t="shared" si="45"/>
        <v>442857.19979256991</v>
      </c>
      <c r="P69" s="20">
        <f t="shared" si="39"/>
        <v>2672807.6539342585</v>
      </c>
      <c r="Q69" s="21">
        <f t="shared" si="46"/>
        <v>29.772878676666505</v>
      </c>
      <c r="R69" s="22">
        <f t="shared" si="47"/>
        <v>0.83988139362490732</v>
      </c>
      <c r="S69" s="22">
        <f t="shared" si="48"/>
        <v>0.97322596874556067</v>
      </c>
      <c r="T69" s="22">
        <f t="shared" si="49"/>
        <v>0.97746428177881284</v>
      </c>
      <c r="U69" s="23">
        <f t="shared" si="56"/>
        <v>90303.401315042778</v>
      </c>
      <c r="V69" s="23">
        <f t="shared" si="57"/>
        <v>2035.0520064505863</v>
      </c>
      <c r="W69" s="22">
        <f t="shared" si="50"/>
        <v>2.2535718221187162E-2</v>
      </c>
      <c r="X69" s="23">
        <f t="shared" si="58"/>
        <v>2.6298899784709273</v>
      </c>
      <c r="Y69" s="23">
        <f t="shared" si="51"/>
        <v>446693.70942039252</v>
      </c>
      <c r="Z69" s="23">
        <f t="shared" si="40"/>
        <v>2887595.0083056185</v>
      </c>
      <c r="AA69" s="23">
        <f t="shared" si="52"/>
        <v>31.976591869797065</v>
      </c>
      <c r="AB69" s="25"/>
      <c r="AC69" s="24"/>
      <c r="AD69" s="25"/>
      <c r="AE69" s="24"/>
      <c r="AF69" s="23">
        <f t="shared" si="53"/>
        <v>2.2037131931305609</v>
      </c>
    </row>
    <row r="70" spans="2:32" s="26" customFormat="1" ht="15" customHeight="1" x14ac:dyDescent="0.2">
      <c r="B70" s="5" t="str">
        <f t="shared" si="41"/>
        <v>PA</v>
      </c>
      <c r="C70" s="5" t="s">
        <v>47</v>
      </c>
      <c r="D70" s="24" t="s">
        <v>79</v>
      </c>
      <c r="E70" s="4" t="str">
        <f t="shared" si="42"/>
        <v>PAMale50-54</v>
      </c>
      <c r="F70" s="6">
        <f>VLOOKUP(E70,'Appendix 1a. Person-years 2020'!$E$3:$F$1682,2,FALSE)</f>
        <v>207564.1923</v>
      </c>
      <c r="G70" s="17">
        <f>VLOOKUP(E70,'Appendix 2a. Deaths 2020'!$E$4:$G$1683,2,FALSE)</f>
        <v>1653</v>
      </c>
      <c r="H70" s="17">
        <f>VLOOKUP(E70,'Appendix 2a. Deaths 2020'!$E$4:$G$1683,3,FALSE)</f>
        <v>269</v>
      </c>
      <c r="I70" s="18">
        <f t="shared" si="43"/>
        <v>7.9638013748096759E-3</v>
      </c>
      <c r="J70" s="24">
        <v>5</v>
      </c>
      <c r="K70" s="5">
        <f>VLOOKUP(E70,'Appendix 3a. nax iIBGE 2020'!$E$5:$O$1935,11,FALSE)</f>
        <v>2.5</v>
      </c>
      <c r="L70" s="19">
        <f t="shared" si="44"/>
        <v>3.9041705896318342E-2</v>
      </c>
      <c r="M70" s="20">
        <f t="shared" si="54"/>
        <v>87369.644249729783</v>
      </c>
      <c r="N70" s="20">
        <f t="shared" si="55"/>
        <v>3411.0599550639113</v>
      </c>
      <c r="O70" s="20">
        <f t="shared" si="45"/>
        <v>428320.57136098907</v>
      </c>
      <c r="P70" s="20">
        <f t="shared" si="39"/>
        <v>2229950.4541416885</v>
      </c>
      <c r="Q70" s="21">
        <f t="shared" si="46"/>
        <v>25.523171958532785</v>
      </c>
      <c r="R70" s="22">
        <f t="shared" si="47"/>
        <v>0.83726557773744703</v>
      </c>
      <c r="S70" s="22">
        <f t="shared" si="48"/>
        <v>0.96095829410368161</v>
      </c>
      <c r="T70" s="22">
        <f t="shared" si="49"/>
        <v>0.9672062769198212</v>
      </c>
      <c r="U70" s="23">
        <f t="shared" si="56"/>
        <v>88268.349308592195</v>
      </c>
      <c r="V70" s="23">
        <f t="shared" si="57"/>
        <v>2894.6478039704648</v>
      </c>
      <c r="W70" s="22">
        <f t="shared" si="50"/>
        <v>3.2793723080178805E-2</v>
      </c>
      <c r="X70" s="23">
        <f t="shared" si="58"/>
        <v>2.6662051530129842</v>
      </c>
      <c r="Y70" s="23">
        <f t="shared" si="51"/>
        <v>434586.23241421237</v>
      </c>
      <c r="Z70" s="23">
        <f t="shared" si="40"/>
        <v>2440901.2988852262</v>
      </c>
      <c r="AA70" s="23">
        <f t="shared" si="52"/>
        <v>27.653188464549938</v>
      </c>
      <c r="AB70" s="25"/>
      <c r="AC70" s="24"/>
      <c r="AD70" s="25"/>
      <c r="AE70" s="24"/>
      <c r="AF70" s="23">
        <f t="shared" si="53"/>
        <v>2.130016506017153</v>
      </c>
    </row>
    <row r="71" spans="2:32" s="26" customFormat="1" ht="15" customHeight="1" x14ac:dyDescent="0.2">
      <c r="B71" s="5" t="str">
        <f t="shared" si="41"/>
        <v>PA</v>
      </c>
      <c r="C71" s="5" t="s">
        <v>47</v>
      </c>
      <c r="D71" s="24" t="s">
        <v>80</v>
      </c>
      <c r="E71" s="4" t="str">
        <f t="shared" si="42"/>
        <v>PAMale55-59</v>
      </c>
      <c r="F71" s="6">
        <f>VLOOKUP(E71,'Appendix 1a. Person-years 2020'!$E$3:$F$1682,2,FALSE)</f>
        <v>164146.6005</v>
      </c>
      <c r="G71" s="17">
        <f>VLOOKUP(E71,'Appendix 2a. Deaths 2020'!$E$4:$G$1683,2,FALSE)</f>
        <v>2071</v>
      </c>
      <c r="H71" s="17">
        <f>VLOOKUP(E71,'Appendix 2a. Deaths 2020'!$E$4:$G$1683,3,FALSE)</f>
        <v>357</v>
      </c>
      <c r="I71" s="18">
        <f t="shared" si="43"/>
        <v>1.2616770580027943E-2</v>
      </c>
      <c r="J71" s="24">
        <v>5</v>
      </c>
      <c r="K71" s="5">
        <f>VLOOKUP(E71,'Appendix 3a. nax iIBGE 2020'!$E$5:$O$1935,11,FALSE)</f>
        <v>2.5</v>
      </c>
      <c r="L71" s="19">
        <f t="shared" si="44"/>
        <v>6.1154909250499767E-2</v>
      </c>
      <c r="M71" s="20">
        <f t="shared" si="54"/>
        <v>83958.584294665867</v>
      </c>
      <c r="N71" s="20">
        <f t="shared" si="55"/>
        <v>5134.4796033407265</v>
      </c>
      <c r="O71" s="20">
        <f t="shared" si="45"/>
        <v>406956.72246497747</v>
      </c>
      <c r="P71" s="20">
        <f t="shared" si="39"/>
        <v>1801629.8827806993</v>
      </c>
      <c r="Q71" s="21">
        <f t="shared" si="46"/>
        <v>21.458554809090106</v>
      </c>
      <c r="R71" s="22">
        <f t="shared" si="47"/>
        <v>0.82761950748430713</v>
      </c>
      <c r="S71" s="22">
        <f t="shared" si="48"/>
        <v>0.93884509074950029</v>
      </c>
      <c r="T71" s="22">
        <f t="shared" si="49"/>
        <v>0.94911362914412312</v>
      </c>
      <c r="U71" s="23">
        <f t="shared" si="56"/>
        <v>85373.701504621728</v>
      </c>
      <c r="V71" s="23">
        <f t="shared" si="57"/>
        <v>4344.3578361031159</v>
      </c>
      <c r="W71" s="22">
        <f t="shared" si="50"/>
        <v>5.088637085587689E-2</v>
      </c>
      <c r="X71" s="23">
        <f t="shared" si="58"/>
        <v>2.6553480408597752</v>
      </c>
      <c r="Y71" s="23">
        <f t="shared" si="51"/>
        <v>416682.50041148328</v>
      </c>
      <c r="Z71" s="23">
        <f t="shared" si="40"/>
        <v>2006315.0664710137</v>
      </c>
      <c r="AA71" s="23">
        <f t="shared" si="52"/>
        <v>23.500387485980109</v>
      </c>
      <c r="AB71" s="25"/>
      <c r="AC71" s="24"/>
      <c r="AD71" s="25"/>
      <c r="AE71" s="24"/>
      <c r="AF71" s="23">
        <f t="shared" si="53"/>
        <v>2.041832676890003</v>
      </c>
    </row>
    <row r="72" spans="2:32" s="26" customFormat="1" ht="15" customHeight="1" x14ac:dyDescent="0.2">
      <c r="B72" s="5" t="str">
        <f t="shared" si="41"/>
        <v>PA</v>
      </c>
      <c r="C72" s="5" t="s">
        <v>47</v>
      </c>
      <c r="D72" s="24" t="s">
        <v>81</v>
      </c>
      <c r="E72" s="4" t="str">
        <f t="shared" si="42"/>
        <v>PAMale60-64</v>
      </c>
      <c r="F72" s="6">
        <f>VLOOKUP(E72,'Appendix 1a. Person-years 2020'!$E$3:$F$1682,2,FALSE)</f>
        <v>130817.32889999999</v>
      </c>
      <c r="G72" s="17">
        <f>VLOOKUP(E72,'Appendix 2a. Deaths 2020'!$E$4:$G$1683,2,FALSE)</f>
        <v>2538</v>
      </c>
      <c r="H72" s="17">
        <f>VLOOKUP(E72,'Appendix 2a. Deaths 2020'!$E$4:$G$1683,3,FALSE)</f>
        <v>480</v>
      </c>
      <c r="I72" s="18">
        <f t="shared" si="43"/>
        <v>1.9401099390586932E-2</v>
      </c>
      <c r="J72" s="24">
        <v>5</v>
      </c>
      <c r="K72" s="5">
        <f>VLOOKUP(E72,'Appendix 3a. nax iIBGE 2020'!$E$5:$O$1935,11,FALSE)</f>
        <v>2.5</v>
      </c>
      <c r="L72" s="19">
        <f t="shared" si="44"/>
        <v>9.2518114133595772E-2</v>
      </c>
      <c r="M72" s="20">
        <f t="shared" si="54"/>
        <v>78824.104691325134</v>
      </c>
      <c r="N72" s="20">
        <f t="shared" si="55"/>
        <v>7292.657514310521</v>
      </c>
      <c r="O72" s="20">
        <f t="shared" si="45"/>
        <v>375888.87967084936</v>
      </c>
      <c r="P72" s="20">
        <f t="shared" si="39"/>
        <v>1394673.1603157218</v>
      </c>
      <c r="Q72" s="21">
        <f t="shared" si="46"/>
        <v>17.693485587654386</v>
      </c>
      <c r="R72" s="22">
        <f t="shared" si="47"/>
        <v>0.81087470449172572</v>
      </c>
      <c r="S72" s="22">
        <f t="shared" si="48"/>
        <v>0.90748188586640421</v>
      </c>
      <c r="T72" s="22">
        <f t="shared" si="49"/>
        <v>0.92429769977528098</v>
      </c>
      <c r="U72" s="23">
        <f t="shared" si="56"/>
        <v>81029.343668518617</v>
      </c>
      <c r="V72" s="23">
        <f t="shared" si="57"/>
        <v>6134.107701406132</v>
      </c>
      <c r="W72" s="22">
        <f t="shared" si="50"/>
        <v>7.5702300224719021E-2</v>
      </c>
      <c r="X72" s="23">
        <f t="shared" si="58"/>
        <v>2.6512920444464902</v>
      </c>
      <c r="Y72" s="23">
        <f t="shared" si="51"/>
        <v>390739.49078407843</v>
      </c>
      <c r="Z72" s="23">
        <f t="shared" si="40"/>
        <v>1589632.5660595305</v>
      </c>
      <c r="AA72" s="23">
        <f t="shared" si="52"/>
        <v>19.617986448989736</v>
      </c>
      <c r="AB72" s="25"/>
      <c r="AC72" s="24"/>
      <c r="AD72" s="25"/>
      <c r="AE72" s="24"/>
      <c r="AF72" s="23">
        <f t="shared" si="53"/>
        <v>1.9245008613353498</v>
      </c>
    </row>
    <row r="73" spans="2:32" s="26" customFormat="1" ht="15" customHeight="1" x14ac:dyDescent="0.2">
      <c r="B73" s="5" t="str">
        <f t="shared" si="41"/>
        <v>PA</v>
      </c>
      <c r="C73" s="5" t="s">
        <v>47</v>
      </c>
      <c r="D73" s="24" t="s">
        <v>82</v>
      </c>
      <c r="E73" s="4" t="str">
        <f t="shared" si="42"/>
        <v>PAMale65-69</v>
      </c>
      <c r="F73" s="6">
        <f>VLOOKUP(E73,'Appendix 1a. Person-years 2020'!$E$3:$F$1682,2,FALSE)</f>
        <v>97139.255900000004</v>
      </c>
      <c r="G73" s="17">
        <f>VLOOKUP(E73,'Appendix 2a. Deaths 2020'!$E$4:$G$1683,2,FALSE)</f>
        <v>3067</v>
      </c>
      <c r="H73" s="17">
        <f>VLOOKUP(E73,'Appendix 2a. Deaths 2020'!$E$4:$G$1683,3,FALSE)</f>
        <v>644</v>
      </c>
      <c r="I73" s="18">
        <f t="shared" si="43"/>
        <v>3.1573229294213689E-2</v>
      </c>
      <c r="J73" s="24">
        <v>5</v>
      </c>
      <c r="K73" s="5">
        <f>VLOOKUP(E73,'Appendix 3a. nax iIBGE 2020'!$E$5:$O$1935,11,FALSE)</f>
        <v>2.5</v>
      </c>
      <c r="L73" s="19">
        <f t="shared" si="44"/>
        <v>0.14631690360334873</v>
      </c>
      <c r="M73" s="20">
        <f t="shared" si="54"/>
        <v>71531.447177014619</v>
      </c>
      <c r="N73" s="20">
        <f t="shared" si="55"/>
        <v>10466.25986120728</v>
      </c>
      <c r="O73" s="20">
        <f t="shared" si="45"/>
        <v>331491.58623205492</v>
      </c>
      <c r="P73" s="20">
        <f t="shared" si="39"/>
        <v>1018784.2806448725</v>
      </c>
      <c r="Q73" s="21">
        <f t="shared" si="46"/>
        <v>14.242467066600058</v>
      </c>
      <c r="R73" s="22">
        <f t="shared" si="47"/>
        <v>0.79002282360612974</v>
      </c>
      <c r="S73" s="22">
        <f t="shared" si="48"/>
        <v>0.8536830963966513</v>
      </c>
      <c r="T73" s="22">
        <f t="shared" si="49"/>
        <v>0.88251645303620907</v>
      </c>
      <c r="U73" s="23">
        <f t="shared" si="56"/>
        <v>74895.235967112487</v>
      </c>
      <c r="V73" s="23">
        <f t="shared" si="57"/>
        <v>8798.9579721064638</v>
      </c>
      <c r="W73" s="22">
        <f t="shared" si="50"/>
        <v>0.11748354696379093</v>
      </c>
      <c r="X73" s="23">
        <f t="shared" si="58"/>
        <v>2.6307776576318651</v>
      </c>
      <c r="Y73" s="23">
        <f t="shared" si="51"/>
        <v>353629.49201848957</v>
      </c>
      <c r="Z73" s="23">
        <f t="shared" si="40"/>
        <v>1198893.0752754521</v>
      </c>
      <c r="AA73" s="23">
        <f t="shared" si="52"/>
        <v>16.007601281901326</v>
      </c>
      <c r="AB73" s="25"/>
      <c r="AC73" s="24"/>
      <c r="AD73" s="25"/>
      <c r="AE73" s="24"/>
      <c r="AF73" s="23">
        <f t="shared" si="53"/>
        <v>1.7651342153012681</v>
      </c>
    </row>
    <row r="74" spans="2:32" s="26" customFormat="1" ht="15" customHeight="1" x14ac:dyDescent="0.2">
      <c r="B74" s="5" t="str">
        <f t="shared" si="41"/>
        <v>PA</v>
      </c>
      <c r="C74" s="5" t="s">
        <v>47</v>
      </c>
      <c r="D74" s="42" t="s">
        <v>19</v>
      </c>
      <c r="E74" s="4" t="str">
        <f t="shared" si="42"/>
        <v>PAMale70-74</v>
      </c>
      <c r="F74" s="6">
        <f>VLOOKUP(E74,'Appendix 1a. Person-years 2020'!$E$3:$F$1682,2,FALSE)</f>
        <v>65780.123099999997</v>
      </c>
      <c r="G74" s="17">
        <f>VLOOKUP(E74,'Appendix 2a. Deaths 2020'!$E$4:$G$1683,2,FALSE)</f>
        <v>3213</v>
      </c>
      <c r="H74" s="17">
        <f>VLOOKUP(E74,'Appendix 2a. Deaths 2020'!$E$4:$G$1683,3,FALSE)</f>
        <v>673</v>
      </c>
      <c r="I74" s="18">
        <f t="shared" si="43"/>
        <v>4.8844542220079855E-2</v>
      </c>
      <c r="J74" s="24">
        <v>5</v>
      </c>
      <c r="K74" s="5">
        <f>VLOOKUP(E74,'Appendix 3a. nax iIBGE 2020'!$E$5:$O$1935,11,FALSE)</f>
        <v>2.5</v>
      </c>
      <c r="L74" s="19">
        <f t="shared" si="44"/>
        <v>0.21764569968249783</v>
      </c>
      <c r="M74" s="20">
        <f t="shared" si="54"/>
        <v>61065.187315807343</v>
      </c>
      <c r="N74" s="20">
        <f t="shared" si="55"/>
        <v>13290.575419591682</v>
      </c>
      <c r="O74" s="20">
        <f t="shared" si="45"/>
        <v>272099.49803005753</v>
      </c>
      <c r="P74" s="20">
        <f t="shared" si="39"/>
        <v>687292.69441281748</v>
      </c>
      <c r="Q74" s="21">
        <f t="shared" si="46"/>
        <v>11.255065686745299</v>
      </c>
      <c r="R74" s="22">
        <f t="shared" si="47"/>
        <v>0.79053843759726117</v>
      </c>
      <c r="S74" s="22">
        <f t="shared" si="48"/>
        <v>0.78235430031750219</v>
      </c>
      <c r="T74" s="22">
        <f t="shared" si="49"/>
        <v>0.82362846746658236</v>
      </c>
      <c r="U74" s="23">
        <f t="shared" si="56"/>
        <v>66096.277995006021</v>
      </c>
      <c r="V74" s="23">
        <f t="shared" si="57"/>
        <v>11657.501844734021</v>
      </c>
      <c r="W74" s="22">
        <f t="shared" si="50"/>
        <v>0.17637153253341764</v>
      </c>
      <c r="X74" s="23">
        <f t="shared" si="58"/>
        <v>2.5959376840058144</v>
      </c>
      <c r="Y74" s="23">
        <f t="shared" si="51"/>
        <v>302456.02909147239</v>
      </c>
      <c r="Z74" s="23">
        <f t="shared" si="40"/>
        <v>845263.58325696248</v>
      </c>
      <c r="AA74" s="23">
        <f t="shared" si="52"/>
        <v>12.788368859753756</v>
      </c>
      <c r="AB74" s="25"/>
      <c r="AC74" s="24"/>
      <c r="AD74" s="25"/>
      <c r="AE74" s="24"/>
      <c r="AF74" s="23">
        <f t="shared" si="53"/>
        <v>1.5333031730084574</v>
      </c>
    </row>
    <row r="75" spans="2:32" s="26" customFormat="1" ht="15" customHeight="1" x14ac:dyDescent="0.2">
      <c r="B75" s="5" t="str">
        <f t="shared" si="41"/>
        <v>PA</v>
      </c>
      <c r="C75" s="5" t="s">
        <v>47</v>
      </c>
      <c r="D75" s="42" t="s">
        <v>20</v>
      </c>
      <c r="E75" s="4" t="str">
        <f t="shared" si="42"/>
        <v>PAMale75-79</v>
      </c>
      <c r="F75" s="6">
        <f>VLOOKUP(E75,'Appendix 1a. Person-years 2020'!$E$3:$F$1682,2,FALSE)</f>
        <v>42664.187700000002</v>
      </c>
      <c r="G75" s="17">
        <f>VLOOKUP(E75,'Appendix 2a. Deaths 2020'!$E$4:$G$1683,2,FALSE)</f>
        <v>3233</v>
      </c>
      <c r="H75" s="17">
        <f>VLOOKUP(E75,'Appendix 2a. Deaths 2020'!$E$4:$G$1683,3,FALSE)</f>
        <v>692</v>
      </c>
      <c r="I75" s="18">
        <f t="shared" si="43"/>
        <v>7.5777840251720061E-2</v>
      </c>
      <c r="J75" s="24">
        <v>5</v>
      </c>
      <c r="K75" s="5">
        <f>VLOOKUP(E75,'Appendix 3a. nax iIBGE 2020'!$E$5:$O$1935,11,FALSE)</f>
        <v>2.5</v>
      </c>
      <c r="L75" s="19">
        <f t="shared" si="44"/>
        <v>0.31854295782934416</v>
      </c>
      <c r="M75" s="20">
        <f t="shared" si="54"/>
        <v>47774.611896215662</v>
      </c>
      <c r="N75" s="20">
        <f t="shared" si="55"/>
        <v>15218.26618256951</v>
      </c>
      <c r="O75" s="20">
        <f t="shared" si="45"/>
        <v>200827.39402465452</v>
      </c>
      <c r="P75" s="20">
        <f t="shared" si="39"/>
        <v>415193.1963827599</v>
      </c>
      <c r="Q75" s="21">
        <f t="shared" si="46"/>
        <v>8.6906660232994657</v>
      </c>
      <c r="R75" s="22">
        <f t="shared" si="47"/>
        <v>0.78595731518713274</v>
      </c>
      <c r="S75" s="22">
        <f t="shared" si="48"/>
        <v>0.68145704217065584</v>
      </c>
      <c r="T75" s="22">
        <f t="shared" si="49"/>
        <v>0.73975814906767179</v>
      </c>
      <c r="U75" s="23">
        <f t="shared" si="56"/>
        <v>54438.776150272002</v>
      </c>
      <c r="V75" s="23">
        <f t="shared" si="57"/>
        <v>14167.24786783747</v>
      </c>
      <c r="W75" s="22">
        <f t="shared" si="50"/>
        <v>0.26024185093232821</v>
      </c>
      <c r="X75" s="23">
        <f t="shared" si="58"/>
        <v>2.5586086808175326</v>
      </c>
      <c r="Y75" s="23">
        <f t="shared" si="51"/>
        <v>237606.0847901153</v>
      </c>
      <c r="Z75" s="23">
        <f t="shared" si="40"/>
        <v>542807.55416549009</v>
      </c>
      <c r="AA75" s="23">
        <f t="shared" si="52"/>
        <v>9.9709727615318187</v>
      </c>
      <c r="AB75" s="25"/>
      <c r="AC75" s="24"/>
      <c r="AD75" s="25"/>
      <c r="AE75" s="24"/>
      <c r="AF75" s="23">
        <f t="shared" si="53"/>
        <v>1.280306738232353</v>
      </c>
    </row>
    <row r="76" spans="2:32" s="26" customFormat="1" ht="15" customHeight="1" x14ac:dyDescent="0.2">
      <c r="B76" s="5" t="str">
        <f t="shared" si="41"/>
        <v>PA</v>
      </c>
      <c r="C76" s="5" t="s">
        <v>47</v>
      </c>
      <c r="D76" s="42" t="s">
        <v>21</v>
      </c>
      <c r="E76" s="4" t="str">
        <f t="shared" si="42"/>
        <v>PAMale80-84</v>
      </c>
      <c r="F76" s="6">
        <f>VLOOKUP(E76,'Appendix 1a. Person-years 2020'!$E$3:$F$1682,2,FALSE)</f>
        <v>23779.718199999999</v>
      </c>
      <c r="G76" s="17">
        <f>VLOOKUP(E76,'Appendix 2a. Deaths 2020'!$E$4:$G$1683,2,FALSE)</f>
        <v>2810</v>
      </c>
      <c r="H76" s="17">
        <f>VLOOKUP(E76,'Appendix 2a. Deaths 2020'!$E$4:$G$1683,3,FALSE)</f>
        <v>541</v>
      </c>
      <c r="I76" s="18">
        <f t="shared" si="43"/>
        <v>0.11816792681756844</v>
      </c>
      <c r="J76" s="24">
        <v>5</v>
      </c>
      <c r="K76" s="5">
        <f>VLOOKUP(E76,'Appendix 3a. nax iIBGE 2020'!$E$5:$O$1935,11,FALSE)</f>
        <v>2.5</v>
      </c>
      <c r="L76" s="19">
        <f t="shared" si="44"/>
        <v>0.45609896213885831</v>
      </c>
      <c r="M76" s="20">
        <f t="shared" si="54"/>
        <v>32556.345713646151</v>
      </c>
      <c r="N76" s="20">
        <f t="shared" si="55"/>
        <v>14848.915491027878</v>
      </c>
      <c r="O76" s="20">
        <f t="shared" si="45"/>
        <v>125659.43984066107</v>
      </c>
      <c r="P76" s="20">
        <f t="shared" si="39"/>
        <v>214365.80235810537</v>
      </c>
      <c r="Q76" s="21">
        <f t="shared" si="46"/>
        <v>6.5844552777387699</v>
      </c>
      <c r="R76" s="22">
        <f t="shared" si="47"/>
        <v>0.80747330960854091</v>
      </c>
      <c r="S76" s="22">
        <f t="shared" si="48"/>
        <v>0.54390103786114175</v>
      </c>
      <c r="T76" s="22">
        <f t="shared" si="49"/>
        <v>0.61156041719846588</v>
      </c>
      <c r="U76" s="23">
        <f t="shared" si="56"/>
        <v>40271.528282434534</v>
      </c>
      <c r="V76" s="23">
        <f t="shared" si="57"/>
        <v>15643.055644809052</v>
      </c>
      <c r="W76" s="22">
        <f t="shared" si="50"/>
        <v>0.38843958280153412</v>
      </c>
      <c r="X76" s="23">
        <f t="shared" si="58"/>
        <v>2.4872110083056431</v>
      </c>
      <c r="Y76" s="23">
        <f t="shared" si="51"/>
        <v>162049.94339143421</v>
      </c>
      <c r="Z76" s="23">
        <f t="shared" si="40"/>
        <v>305201.46937537479</v>
      </c>
      <c r="AA76" s="23">
        <f t="shared" si="52"/>
        <v>7.578591684798222</v>
      </c>
      <c r="AB76" s="25"/>
      <c r="AC76" s="24"/>
      <c r="AD76" s="25"/>
      <c r="AE76" s="24"/>
      <c r="AF76" s="23">
        <f t="shared" si="53"/>
        <v>0.99413640705945205</v>
      </c>
    </row>
    <row r="77" spans="2:32" s="26" customFormat="1" ht="15" customHeight="1" x14ac:dyDescent="0.2">
      <c r="B77" s="5" t="str">
        <f t="shared" si="41"/>
        <v>PA</v>
      </c>
      <c r="C77" s="5" t="s">
        <v>47</v>
      </c>
      <c r="D77" s="42" t="s">
        <v>22</v>
      </c>
      <c r="E77" s="4" t="str">
        <f t="shared" si="42"/>
        <v>PAMale85-89</v>
      </c>
      <c r="F77" s="6">
        <f>VLOOKUP(E77,'Appendix 1a. Person-years 2020'!$E$3:$F$1682,2,FALSE)</f>
        <v>11202.9935</v>
      </c>
      <c r="G77" s="17">
        <f>VLOOKUP(E77,'Appendix 2a. Deaths 2020'!$E$4:$G$1683,2,FALSE)</f>
        <v>1925</v>
      </c>
      <c r="H77" s="17">
        <f>VLOOKUP(E77,'Appendix 2a. Deaths 2020'!$E$4:$G$1683,3,FALSE)</f>
        <v>315</v>
      </c>
      <c r="I77" s="18">
        <f t="shared" si="43"/>
        <v>0.17182907407738832</v>
      </c>
      <c r="J77" s="24">
        <v>5</v>
      </c>
      <c r="K77" s="5">
        <f>VLOOKUP(E77,'Appendix 3a. nax iIBGE 2020'!$E$5:$O$1935,11,FALSE)</f>
        <v>2.5</v>
      </c>
      <c r="L77" s="19">
        <f t="shared" si="44"/>
        <v>0.6009805442461077</v>
      </c>
      <c r="M77" s="20">
        <f t="shared" si="54"/>
        <v>17707.430222618274</v>
      </c>
      <c r="N77" s="20">
        <f t="shared" si="55"/>
        <v>10641.821052389107</v>
      </c>
      <c r="O77" s="20">
        <f t="shared" si="45"/>
        <v>61932.598482118599</v>
      </c>
      <c r="P77" s="20">
        <f t="shared" si="39"/>
        <v>88706.3625174443</v>
      </c>
      <c r="Q77" s="21">
        <f t="shared" si="46"/>
        <v>5.0095559548859212</v>
      </c>
      <c r="R77" s="22">
        <f t="shared" si="47"/>
        <v>0.83636363636363631</v>
      </c>
      <c r="S77" s="22">
        <f t="shared" si="48"/>
        <v>0.3990194557538923</v>
      </c>
      <c r="T77" s="22">
        <f t="shared" si="49"/>
        <v>0.46375216602653174</v>
      </c>
      <c r="U77" s="23">
        <f t="shared" si="56"/>
        <v>24628.472637625484</v>
      </c>
      <c r="V77" s="23">
        <f t="shared" si="57"/>
        <v>13206.965106001495</v>
      </c>
      <c r="W77" s="22">
        <f t="shared" si="50"/>
        <v>0.5362478339734682</v>
      </c>
      <c r="X77" s="23">
        <f>J77+R77*(L77/W77)*(K77-J77)</f>
        <v>2.6566885611218112</v>
      </c>
      <c r="Y77" s="23">
        <f t="shared" si="51"/>
        <v>92194.330782369027</v>
      </c>
      <c r="Z77" s="23">
        <f t="shared" si="40"/>
        <v>143151.52598394058</v>
      </c>
      <c r="AA77" s="23">
        <f t="shared" si="52"/>
        <v>5.8124402633578134</v>
      </c>
      <c r="AB77" s="25"/>
      <c r="AC77" s="24"/>
      <c r="AD77" s="25"/>
      <c r="AE77" s="24"/>
      <c r="AF77" s="23">
        <f t="shared" si="53"/>
        <v>0.80288430847189218</v>
      </c>
    </row>
    <row r="78" spans="2:32" s="26" customFormat="1" ht="15" customHeight="1" x14ac:dyDescent="0.2">
      <c r="B78" s="5" t="str">
        <f t="shared" si="41"/>
        <v>PA</v>
      </c>
      <c r="C78" s="5" t="s">
        <v>47</v>
      </c>
      <c r="D78" s="43" t="s">
        <v>5</v>
      </c>
      <c r="E78" s="4" t="str">
        <f t="shared" si="42"/>
        <v>PAMale90+</v>
      </c>
      <c r="F78" s="6">
        <f>VLOOKUP(E78,'Appendix 1a. Person-years 2020'!$E$3:$F$1682,2,FALSE)</f>
        <v>5960.5802999999996</v>
      </c>
      <c r="G78" s="17">
        <f>VLOOKUP(E78,'Appendix 2a. Deaths 2020'!$E$4:$G$1683,2,FALSE)</f>
        <v>1573</v>
      </c>
      <c r="H78" s="17">
        <f>VLOOKUP(E78,'Appendix 2a. Deaths 2020'!$E$4:$G$1683,3,FALSE)</f>
        <v>237</v>
      </c>
      <c r="I78" s="18">
        <f t="shared" si="43"/>
        <v>0.26390047962276425</v>
      </c>
      <c r="J78" s="27"/>
      <c r="K78" s="28"/>
      <c r="L78" s="16">
        <v>1</v>
      </c>
      <c r="M78" s="20">
        <f t="shared" si="54"/>
        <v>7065.6091702291669</v>
      </c>
      <c r="N78" s="20">
        <f t="shared" si="55"/>
        <v>7065.6091702291669</v>
      </c>
      <c r="O78" s="38">
        <f>N78*Q78</f>
        <v>26773.764035325694</v>
      </c>
      <c r="P78" s="20">
        <f>O78</f>
        <v>26773.764035325694</v>
      </c>
      <c r="Q78" s="21">
        <f>1/I78</f>
        <v>3.7893072472981562</v>
      </c>
      <c r="R78" s="22">
        <f t="shared" si="47"/>
        <v>0.84933248569612207</v>
      </c>
      <c r="S78" s="22">
        <f t="shared" si="48"/>
        <v>0</v>
      </c>
      <c r="T78" s="22">
        <f t="shared" si="49"/>
        <v>0</v>
      </c>
      <c r="U78" s="23">
        <f t="shared" si="56"/>
        <v>11421.507531623989</v>
      </c>
      <c r="V78" s="23">
        <f>U78*(1-T78)</f>
        <v>11421.507531623989</v>
      </c>
      <c r="W78" s="22">
        <f t="shared" si="50"/>
        <v>1</v>
      </c>
      <c r="X78" s="23">
        <f>Q78/R78</f>
        <v>4.4615122005988024</v>
      </c>
      <c r="Y78" s="23">
        <f t="shared" si="51"/>
        <v>50957.195201571536</v>
      </c>
      <c r="Z78" s="23">
        <f>Y78</f>
        <v>50957.195201571536</v>
      </c>
      <c r="AA78" s="23">
        <f t="shared" si="52"/>
        <v>4.4615122005988024</v>
      </c>
      <c r="AB78" s="25"/>
      <c r="AC78" s="24"/>
      <c r="AD78" s="25"/>
      <c r="AE78" s="24"/>
      <c r="AF78" s="23">
        <f t="shared" si="53"/>
        <v>0.67220495330064622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4353674.3726999993</v>
      </c>
      <c r="G79" s="30">
        <f>SUM(G59:G78)</f>
        <v>31257</v>
      </c>
      <c r="H79" s="30">
        <f>SUM(H59:H78)</f>
        <v>4823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E343C-55A2-EE4F-A69A-D0C882CEEA35}">
  <sheetPr>
    <tabColor theme="9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AP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45</v>
      </c>
      <c r="C5" s="5" t="s">
        <v>3</v>
      </c>
      <c r="D5" s="40">
        <v>0</v>
      </c>
      <c r="E5" s="4" t="str">
        <f>_xlfn.CONCAT(B5,C5,D5)</f>
        <v>APTotal0</v>
      </c>
      <c r="F5" s="6">
        <f>VLOOKUP(E5,'Appendix 1a. Person-years 2020'!$E$3:$F$1682,2,FALSE)</f>
        <v>15859.8326</v>
      </c>
      <c r="G5" s="17">
        <f>VLOOKUP(E5,'Appendix 2a. Deaths 2020'!$E$4:$G$1683,2,FALSE)</f>
        <v>265</v>
      </c>
      <c r="H5" s="17">
        <f>VLOOKUP(E5,'Appendix 2a. Deaths 2020'!$E$4:$G$1683,3,FALSE)</f>
        <v>3</v>
      </c>
      <c r="I5" s="18">
        <f>G5/F5</f>
        <v>1.6708877494709496E-2</v>
      </c>
      <c r="J5" s="16">
        <v>1</v>
      </c>
      <c r="K5" s="5">
        <f>VLOOKUP(E5,'Appendix 3a. nax iIBGE 2020'!$E$5:$O$1935,11,FALSE)</f>
        <v>0.12</v>
      </c>
      <c r="L5" s="19">
        <f>(J5*I5)/(1+(J5-K5)*I5)</f>
        <v>1.6466753444593158E-2</v>
      </c>
      <c r="M5" s="16">
        <v>100000</v>
      </c>
      <c r="N5" s="20">
        <f>M5*L5</f>
        <v>1646.6753444593157</v>
      </c>
      <c r="O5" s="20">
        <f>M6*J5+N5*K5</f>
        <v>98550.925696875798</v>
      </c>
      <c r="P5" s="20">
        <f t="shared" ref="P5:P23" si="0">P6+O5</f>
        <v>7224292.9729881892</v>
      </c>
      <c r="Q5" s="21">
        <f>P5/M5</f>
        <v>72.242929729881894</v>
      </c>
      <c r="R5" s="22">
        <f>(G5-H5)/G5</f>
        <v>0.98867924528301887</v>
      </c>
      <c r="S5" s="22">
        <f>1-L5</f>
        <v>0.98353324655540686</v>
      </c>
      <c r="T5" s="22">
        <f>S5^R5</f>
        <v>0.9837181366798855</v>
      </c>
      <c r="U5" s="16">
        <v>100000</v>
      </c>
      <c r="V5" s="23">
        <f>U5*(1-T5)</f>
        <v>1628.1863320114498</v>
      </c>
      <c r="W5" s="22">
        <f>V5/U5</f>
        <v>1.6281863320114498E-2</v>
      </c>
      <c r="X5" s="23">
        <f>J5+R5*(L5/W5)*(K5-J5)</f>
        <v>0.12008247446596698</v>
      </c>
      <c r="Y5" s="23">
        <f>U6*J5+V5*X5</f>
        <v>98567.330311628146</v>
      </c>
      <c r="Z5" s="23">
        <f t="shared" ref="Z5:Z23" si="1">Z6+Y5</f>
        <v>7645528.1417958001</v>
      </c>
      <c r="AA5" s="23">
        <f>Z5/U5</f>
        <v>76.455281417958005</v>
      </c>
      <c r="AB5" s="16"/>
      <c r="AC5" s="16"/>
      <c r="AD5" s="16"/>
      <c r="AE5" s="16"/>
      <c r="AF5" s="23">
        <f>AA5-Q5</f>
        <v>4.2123516880761116</v>
      </c>
    </row>
    <row r="6" spans="1:32" s="26" customFormat="1" ht="15" customHeight="1" x14ac:dyDescent="0.2">
      <c r="B6" s="5" t="s">
        <v>45</v>
      </c>
      <c r="C6" s="5" t="s">
        <v>3</v>
      </c>
      <c r="D6" s="41" t="s">
        <v>18</v>
      </c>
      <c r="E6" s="4" t="str">
        <f t="shared" ref="E6:E24" si="2">_xlfn.CONCAT(B6,C6,D6)</f>
        <v>APTotal1-4</v>
      </c>
      <c r="F6" s="6">
        <f>VLOOKUP(E6,'Appendix 1a. Person-years 2020'!$E$3:$F$1682,2,FALSE)</f>
        <v>64328.199800000002</v>
      </c>
      <c r="G6" s="17">
        <f>VLOOKUP(E6,'Appendix 2a. Deaths 2020'!$E$4:$G$1683,2,FALSE)</f>
        <v>39</v>
      </c>
      <c r="H6" s="17">
        <f>VLOOKUP(E6,'Appendix 2a. Deaths 2020'!$E$4:$G$1683,3,FALSE)</f>
        <v>1</v>
      </c>
      <c r="I6" s="18">
        <f t="shared" ref="I6:I24" si="3">G6/F6</f>
        <v>6.0626599409361985E-4</v>
      </c>
      <c r="J6" s="24">
        <v>4</v>
      </c>
      <c r="K6" s="5">
        <f>VLOOKUP(E6,'Appendix 3a. nax iIBGE 2020'!$E$5:$O$1935,11,FALSE)</f>
        <v>1.49</v>
      </c>
      <c r="L6" s="19">
        <f t="shared" ref="L6:L23" si="4">(J6*I6)/(1+(J6-K6)*I6)</f>
        <v>2.4213792965594506E-3</v>
      </c>
      <c r="M6" s="20">
        <f>M5-N5</f>
        <v>98353.32465554068</v>
      </c>
      <c r="N6" s="20">
        <f>M6*L6</f>
        <v>238.15070406871635</v>
      </c>
      <c r="O6" s="20">
        <f t="shared" ref="O6:O23" si="5">M7*J6+N6*K6</f>
        <v>392815.54035495024</v>
      </c>
      <c r="P6" s="20">
        <f t="shared" si="0"/>
        <v>7125742.0472913133</v>
      </c>
      <c r="Q6" s="21">
        <f t="shared" ref="Q6:Q23" si="6">P6/M6</f>
        <v>72.450444072404707</v>
      </c>
      <c r="R6" s="22">
        <f t="shared" ref="R6:R24" si="7">(G6-H6)/G6</f>
        <v>0.97435897435897434</v>
      </c>
      <c r="S6" s="22">
        <f t="shared" ref="S6:S24" si="8">1-L6</f>
        <v>0.9975786207034405</v>
      </c>
      <c r="T6" s="22">
        <f t="shared" ref="T6:T24" si="9">S6^R6</f>
        <v>0.99764063405107906</v>
      </c>
      <c r="U6" s="23">
        <f>U5-V5</f>
        <v>98371.81366798855</v>
      </c>
      <c r="V6" s="23">
        <f>U6*(1-T6)</f>
        <v>232.0951075018481</v>
      </c>
      <c r="W6" s="22">
        <f t="shared" ref="W6:W24" si="10">V6/U6</f>
        <v>2.359365948920944E-3</v>
      </c>
      <c r="X6" s="23">
        <f>J6+R6*(L6/W6)*(K6-J6)</f>
        <v>1.4900779809033247</v>
      </c>
      <c r="Y6" s="23">
        <f t="shared" ref="Y6:Y24" si="11">U7*J6+V6*X6</f>
        <v>392904.71405111067</v>
      </c>
      <c r="Z6" s="23">
        <f t="shared" si="1"/>
        <v>7546960.811484172</v>
      </c>
      <c r="AA6" s="23">
        <f t="shared" ref="AA6:AA24" si="12">Z6/U6</f>
        <v>76.71873202374482</v>
      </c>
      <c r="AB6" s="25"/>
      <c r="AC6" s="24"/>
      <c r="AD6" s="25"/>
      <c r="AE6" s="24"/>
      <c r="AF6" s="23">
        <f t="shared" ref="AF6:AF24" si="13">AA6-Q6</f>
        <v>4.2682879513401133</v>
      </c>
    </row>
    <row r="7" spans="1:32" s="26" customFormat="1" ht="15" customHeight="1" x14ac:dyDescent="0.2">
      <c r="B7" s="5" t="s">
        <v>45</v>
      </c>
      <c r="C7" s="5" t="s">
        <v>3</v>
      </c>
      <c r="D7" s="24" t="s">
        <v>70</v>
      </c>
      <c r="E7" s="4" t="str">
        <f t="shared" si="2"/>
        <v>APTotal5-9</v>
      </c>
      <c r="F7" s="6">
        <f>VLOOKUP(E7,'Appendix 1a. Person-years 2020'!$E$3:$F$1682,2,FALSE)</f>
        <v>80562.387199999997</v>
      </c>
      <c r="G7" s="17">
        <f>VLOOKUP(E7,'Appendix 2a. Deaths 2020'!$E$4:$G$1683,2,FALSE)</f>
        <v>16</v>
      </c>
      <c r="H7" s="17">
        <f>VLOOKUP(E7,'Appendix 2a. Deaths 2020'!$E$4:$G$1683,3,FALSE)</f>
        <v>0</v>
      </c>
      <c r="I7" s="18">
        <f t="shared" si="3"/>
        <v>1.9860384673407494E-4</v>
      </c>
      <c r="J7" s="24">
        <v>5</v>
      </c>
      <c r="K7" s="5">
        <f>VLOOKUP(E7,'Appendix 3a. nax iIBGE 2020'!$E$5:$O$1935,11,FALSE)</f>
        <v>2.5</v>
      </c>
      <c r="L7" s="19">
        <f t="shared" si="4"/>
        <v>9.925264347505579E-4</v>
      </c>
      <c r="M7" s="20">
        <f t="shared" ref="M7:M24" si="14">M6-N6</f>
        <v>98115.173951471967</v>
      </c>
      <c r="N7" s="20">
        <f t="shared" ref="N7:N24" si="15">M7*L7</f>
        <v>97.381903796985284</v>
      </c>
      <c r="O7" s="20">
        <f t="shared" si="5"/>
        <v>490332.41499786742</v>
      </c>
      <c r="P7" s="20">
        <f t="shared" si="0"/>
        <v>6732926.5069363629</v>
      </c>
      <c r="Q7" s="21">
        <f t="shared" si="6"/>
        <v>68.622683279005216</v>
      </c>
      <c r="R7" s="22">
        <f t="shared" si="7"/>
        <v>1</v>
      </c>
      <c r="S7" s="22">
        <f t="shared" si="8"/>
        <v>0.99900747356524944</v>
      </c>
      <c r="T7" s="22">
        <f t="shared" si="9"/>
        <v>0.99900747356524944</v>
      </c>
      <c r="U7" s="23">
        <f t="shared" ref="U7:U24" si="16">U6-V6</f>
        <v>98139.718560486697</v>
      </c>
      <c r="V7" s="23">
        <f t="shared" ref="V7:V23" si="17">U7*(1-T7)</f>
        <v>97.406264970263464</v>
      </c>
      <c r="W7" s="22">
        <f t="shared" si="10"/>
        <v>9.9252643475056246E-4</v>
      </c>
      <c r="X7" s="23">
        <f>J7+R7*(L7/W7)*(K7-J7)</f>
        <v>2.5000000000000115</v>
      </c>
      <c r="Y7" s="23">
        <f t="shared" si="11"/>
        <v>490455.07714000781</v>
      </c>
      <c r="Z7" s="23">
        <f t="shared" si="1"/>
        <v>7154056.0974330613</v>
      </c>
      <c r="AA7" s="23">
        <f t="shared" si="12"/>
        <v>72.896643707244621</v>
      </c>
      <c r="AB7" s="25"/>
      <c r="AC7" s="24"/>
      <c r="AD7" s="25"/>
      <c r="AE7" s="24"/>
      <c r="AF7" s="23">
        <f t="shared" si="13"/>
        <v>4.2739604282394055</v>
      </c>
    </row>
    <row r="8" spans="1:32" s="26" customFormat="1" ht="15" customHeight="1" x14ac:dyDescent="0.2">
      <c r="B8" s="5" t="s">
        <v>45</v>
      </c>
      <c r="C8" s="5" t="s">
        <v>3</v>
      </c>
      <c r="D8" s="24" t="s">
        <v>71</v>
      </c>
      <c r="E8" s="4" t="str">
        <f t="shared" si="2"/>
        <v>APTotal10-14</v>
      </c>
      <c r="F8" s="6">
        <f>VLOOKUP(E8,'Appendix 1a. Person-years 2020'!$E$3:$F$1682,2,FALSE)</f>
        <v>81044.059500000003</v>
      </c>
      <c r="G8" s="17">
        <f>VLOOKUP(E8,'Appendix 2a. Deaths 2020'!$E$4:$G$1683,2,FALSE)</f>
        <v>27</v>
      </c>
      <c r="H8" s="17">
        <f>VLOOKUP(E8,'Appendix 2a. Deaths 2020'!$E$4:$G$1683,3,FALSE)</f>
        <v>2</v>
      </c>
      <c r="I8" s="18">
        <f t="shared" si="3"/>
        <v>3.3315211709008727E-4</v>
      </c>
      <c r="J8" s="24">
        <v>5</v>
      </c>
      <c r="K8" s="5">
        <f>VLOOKUP(E8,'Appendix 3a. nax iIBGE 2020'!$E$5:$O$1935,11,FALSE)</f>
        <v>2.5</v>
      </c>
      <c r="L8" s="19">
        <f t="shared" si="4"/>
        <v>1.6643743608455708E-3</v>
      </c>
      <c r="M8" s="20">
        <f t="shared" si="14"/>
        <v>98017.792047674986</v>
      </c>
      <c r="N8" s="20">
        <f t="shared" si="15"/>
        <v>163.13829999084314</v>
      </c>
      <c r="O8" s="20">
        <f t="shared" si="5"/>
        <v>489681.11448839784</v>
      </c>
      <c r="P8" s="20">
        <f t="shared" si="0"/>
        <v>6242594.0919384956</v>
      </c>
      <c r="Q8" s="21">
        <f t="shared" si="6"/>
        <v>63.688376992843843</v>
      </c>
      <c r="R8" s="22">
        <f t="shared" si="7"/>
        <v>0.92592592592592593</v>
      </c>
      <c r="S8" s="22">
        <f t="shared" si="8"/>
        <v>0.99833562563915446</v>
      </c>
      <c r="T8" s="22">
        <f t="shared" si="9"/>
        <v>0.99845881757417831</v>
      </c>
      <c r="U8" s="23">
        <f t="shared" si="16"/>
        <v>98042.312295516429</v>
      </c>
      <c r="V8" s="23">
        <f t="shared" si="17"/>
        <v>151.10108869677128</v>
      </c>
      <c r="W8" s="22">
        <f t="shared" si="10"/>
        <v>1.5411824258216855E-3</v>
      </c>
      <c r="X8" s="23">
        <f>((-5/24)*V7+2.5*V8+(5/24)*V9)/V8</f>
        <v>3.2344045942762358</v>
      </c>
      <c r="Y8" s="23">
        <f t="shared" si="11"/>
        <v>489944.77808957925</v>
      </c>
      <c r="Z8" s="23">
        <f t="shared" si="1"/>
        <v>6663601.0202930532</v>
      </c>
      <c r="AA8" s="23">
        <f t="shared" si="12"/>
        <v>67.966583654288073</v>
      </c>
      <c r="AB8" s="25"/>
      <c r="AC8" s="24"/>
      <c r="AD8" s="25"/>
      <c r="AE8" s="24"/>
      <c r="AF8" s="23">
        <f t="shared" si="13"/>
        <v>4.27820666144423</v>
      </c>
    </row>
    <row r="9" spans="1:32" s="26" customFormat="1" ht="15" customHeight="1" x14ac:dyDescent="0.2">
      <c r="B9" s="5" t="s">
        <v>45</v>
      </c>
      <c r="C9" s="5" t="s">
        <v>3</v>
      </c>
      <c r="D9" s="24" t="s">
        <v>72</v>
      </c>
      <c r="E9" s="4" t="str">
        <f t="shared" si="2"/>
        <v>APTotal15-19</v>
      </c>
      <c r="F9" s="6">
        <f>VLOOKUP(E9,'Appendix 1a. Person-years 2020'!$E$3:$F$1682,2,FALSE)</f>
        <v>84403.233300000007</v>
      </c>
      <c r="G9" s="17">
        <f>VLOOKUP(E9,'Appendix 2a. Deaths 2020'!$E$4:$G$1683,2,FALSE)</f>
        <v>110</v>
      </c>
      <c r="H9" s="17">
        <f>VLOOKUP(E9,'Appendix 2a. Deaths 2020'!$E$4:$G$1683,3,FALSE)</f>
        <v>1</v>
      </c>
      <c r="I9" s="18">
        <f t="shared" si="3"/>
        <v>1.3032676083512074E-3</v>
      </c>
      <c r="J9" s="24">
        <v>5</v>
      </c>
      <c r="K9" s="5">
        <f>VLOOKUP(E9,'Appendix 3a. nax iIBGE 2020'!$E$5:$O$1935,11,FALSE)</f>
        <v>2.5</v>
      </c>
      <c r="L9" s="19">
        <f t="shared" si="4"/>
        <v>6.4951756616301532E-3</v>
      </c>
      <c r="M9" s="20">
        <f t="shared" si="14"/>
        <v>97854.653747684148</v>
      </c>
      <c r="N9" s="20">
        <f t="shared" si="15"/>
        <v>635.58316539920395</v>
      </c>
      <c r="O9" s="20">
        <f t="shared" si="5"/>
        <v>487684.31082492269</v>
      </c>
      <c r="P9" s="20">
        <f t="shared" si="0"/>
        <v>5752912.9774500979</v>
      </c>
      <c r="Q9" s="21">
        <f t="shared" si="6"/>
        <v>58.790387141768896</v>
      </c>
      <c r="R9" s="22">
        <f t="shared" si="7"/>
        <v>0.99090909090909096</v>
      </c>
      <c r="S9" s="22">
        <f t="shared" si="8"/>
        <v>0.99350482433836984</v>
      </c>
      <c r="T9" s="22">
        <f t="shared" si="9"/>
        <v>0.99356368095613257</v>
      </c>
      <c r="U9" s="23">
        <f t="shared" si="16"/>
        <v>97891.211206819658</v>
      </c>
      <c r="V9" s="23">
        <f t="shared" si="17"/>
        <v>630.05906691770247</v>
      </c>
      <c r="W9" s="22">
        <f t="shared" si="10"/>
        <v>6.4363190438674334E-3</v>
      </c>
      <c r="X9" s="23">
        <f t="shared" ref="X9:X22" si="18">((-5/24)*V8+2.5*V9+(5/24)*V10)/V9</f>
        <v>2.8127400263478655</v>
      </c>
      <c r="Y9" s="23">
        <f t="shared" si="11"/>
        <v>488077.95305599255</v>
      </c>
      <c r="Z9" s="23">
        <f t="shared" si="1"/>
        <v>6173656.242203474</v>
      </c>
      <c r="AA9" s="23">
        <f t="shared" si="12"/>
        <v>63.066501743042913</v>
      </c>
      <c r="AB9" s="25"/>
      <c r="AC9" s="24"/>
      <c r="AD9" s="25"/>
      <c r="AE9" s="24"/>
      <c r="AF9" s="23">
        <f t="shared" si="13"/>
        <v>4.276114601274017</v>
      </c>
    </row>
    <row r="10" spans="1:32" s="26" customFormat="1" ht="15" customHeight="1" x14ac:dyDescent="0.2">
      <c r="B10" s="5" t="s">
        <v>45</v>
      </c>
      <c r="C10" s="5" t="s">
        <v>3</v>
      </c>
      <c r="D10" s="24" t="s">
        <v>73</v>
      </c>
      <c r="E10" s="4" t="str">
        <f t="shared" si="2"/>
        <v>APTotal20-24</v>
      </c>
      <c r="F10" s="6">
        <f>VLOOKUP(E10,'Appendix 1a. Person-years 2020'!$E$3:$F$1682,2,FALSE)</f>
        <v>84200.377900000007</v>
      </c>
      <c r="G10" s="17">
        <f>VLOOKUP(E10,'Appendix 2a. Deaths 2020'!$E$4:$G$1683,2,FALSE)</f>
        <v>199</v>
      </c>
      <c r="H10" s="17">
        <f>VLOOKUP(E10,'Appendix 2a. Deaths 2020'!$E$4:$G$1683,3,FALSE)</f>
        <v>8</v>
      </c>
      <c r="I10" s="18">
        <f t="shared" si="3"/>
        <v>2.3634098202782528E-3</v>
      </c>
      <c r="J10" s="24">
        <v>5</v>
      </c>
      <c r="K10" s="5">
        <f>VLOOKUP(E10,'Appendix 3a. nax iIBGE 2020'!$E$5:$O$1935,11,FALSE)</f>
        <v>2.5</v>
      </c>
      <c r="L10" s="19">
        <f t="shared" si="4"/>
        <v>1.1747637894479052E-2</v>
      </c>
      <c r="M10" s="20">
        <f t="shared" si="14"/>
        <v>97219.070582284941</v>
      </c>
      <c r="N10" s="20">
        <f t="shared" si="15"/>
        <v>1142.0944376384841</v>
      </c>
      <c r="O10" s="20">
        <f t="shared" si="5"/>
        <v>483240.1168173285</v>
      </c>
      <c r="P10" s="20">
        <f t="shared" si="0"/>
        <v>5265228.6666251756</v>
      </c>
      <c r="Q10" s="21">
        <f t="shared" si="6"/>
        <v>54.158393359343577</v>
      </c>
      <c r="R10" s="22">
        <f t="shared" si="7"/>
        <v>0.95979899497487442</v>
      </c>
      <c r="S10" s="22">
        <f t="shared" si="8"/>
        <v>0.98825236210552092</v>
      </c>
      <c r="T10" s="22">
        <f t="shared" si="9"/>
        <v>0.9887219555529837</v>
      </c>
      <c r="U10" s="23">
        <f t="shared" si="16"/>
        <v>97261.152139901955</v>
      </c>
      <c r="V10" s="23">
        <f t="shared" si="17"/>
        <v>1096.9155968018288</v>
      </c>
      <c r="W10" s="22">
        <f t="shared" si="10"/>
        <v>1.12780444470163E-2</v>
      </c>
      <c r="X10" s="23">
        <f t="shared" si="18"/>
        <v>2.5575466939725713</v>
      </c>
      <c r="Y10" s="23">
        <f t="shared" si="11"/>
        <v>483626.59557366808</v>
      </c>
      <c r="Z10" s="23">
        <f t="shared" si="1"/>
        <v>5685578.2891474813</v>
      </c>
      <c r="AA10" s="23">
        <f t="shared" si="12"/>
        <v>58.456826431268851</v>
      </c>
      <c r="AB10" s="25"/>
      <c r="AC10" s="24"/>
      <c r="AD10" s="25"/>
      <c r="AE10" s="24"/>
      <c r="AF10" s="23">
        <f t="shared" si="13"/>
        <v>4.2984330719252739</v>
      </c>
    </row>
    <row r="11" spans="1:32" s="26" customFormat="1" ht="15" customHeight="1" x14ac:dyDescent="0.2">
      <c r="B11" s="5" t="s">
        <v>45</v>
      </c>
      <c r="C11" s="5" t="s">
        <v>3</v>
      </c>
      <c r="D11" s="24" t="s">
        <v>74</v>
      </c>
      <c r="E11" s="4" t="str">
        <f t="shared" si="2"/>
        <v>APTotal25-29</v>
      </c>
      <c r="F11" s="6">
        <f>VLOOKUP(E11,'Appendix 1a. Person-years 2020'!$E$3:$F$1682,2,FALSE)</f>
        <v>79487.262000000002</v>
      </c>
      <c r="G11" s="17">
        <f>VLOOKUP(E11,'Appendix 2a. Deaths 2020'!$E$4:$G$1683,2,FALSE)</f>
        <v>174</v>
      </c>
      <c r="H11" s="17">
        <f>VLOOKUP(E11,'Appendix 2a. Deaths 2020'!$E$4:$G$1683,3,FALSE)</f>
        <v>19</v>
      </c>
      <c r="I11" s="18">
        <f t="shared" si="3"/>
        <v>2.1890299857101631E-3</v>
      </c>
      <c r="J11" s="24">
        <v>5</v>
      </c>
      <c r="K11" s="5">
        <f>VLOOKUP(E11,'Appendix 3a. nax iIBGE 2020'!$E$5:$O$1935,11,FALSE)</f>
        <v>2.5</v>
      </c>
      <c r="L11" s="19">
        <f t="shared" si="4"/>
        <v>1.0885577788076117E-2</v>
      </c>
      <c r="M11" s="20">
        <f t="shared" si="14"/>
        <v>96076.976144646454</v>
      </c>
      <c r="N11" s="20">
        <f t="shared" si="15"/>
        <v>1045.8533974656825</v>
      </c>
      <c r="O11" s="20">
        <f t="shared" si="5"/>
        <v>477770.24722956802</v>
      </c>
      <c r="P11" s="20">
        <f t="shared" si="0"/>
        <v>4781988.5498078475</v>
      </c>
      <c r="Q11" s="21">
        <f t="shared" si="6"/>
        <v>49.772471425499859</v>
      </c>
      <c r="R11" s="22">
        <f t="shared" si="7"/>
        <v>0.89080459770114939</v>
      </c>
      <c r="S11" s="22">
        <f t="shared" si="8"/>
        <v>0.98911442221192392</v>
      </c>
      <c r="T11" s="22">
        <f t="shared" si="9"/>
        <v>0.99029729078043049</v>
      </c>
      <c r="U11" s="23">
        <f t="shared" si="16"/>
        <v>96164.236543100124</v>
      </c>
      <c r="V11" s="23">
        <f t="shared" si="17"/>
        <v>933.05362449960035</v>
      </c>
      <c r="W11" s="22">
        <f t="shared" si="10"/>
        <v>9.7027092195695053E-3</v>
      </c>
      <c r="X11" s="23">
        <f t="shared" si="18"/>
        <v>2.4566148883053636</v>
      </c>
      <c r="Y11" s="23">
        <f t="shared" si="11"/>
        <v>478448.06801853556</v>
      </c>
      <c r="Z11" s="23">
        <f t="shared" si="1"/>
        <v>5201951.693573813</v>
      </c>
      <c r="AA11" s="23">
        <f t="shared" si="12"/>
        <v>54.094452164057223</v>
      </c>
      <c r="AB11" s="25"/>
      <c r="AC11" s="24"/>
      <c r="AD11" s="25"/>
      <c r="AE11" s="24"/>
      <c r="AF11" s="23">
        <f t="shared" si="13"/>
        <v>4.3219807385573645</v>
      </c>
    </row>
    <row r="12" spans="1:32" s="26" customFormat="1" ht="15" customHeight="1" x14ac:dyDescent="0.2">
      <c r="B12" s="5" t="s">
        <v>45</v>
      </c>
      <c r="C12" s="5" t="s">
        <v>3</v>
      </c>
      <c r="D12" s="24" t="s">
        <v>75</v>
      </c>
      <c r="E12" s="4" t="str">
        <f t="shared" si="2"/>
        <v>APTotal30-34</v>
      </c>
      <c r="F12" s="6">
        <f>VLOOKUP(E12,'Appendix 1a. Person-years 2020'!$E$3:$F$1682,2,FALSE)</f>
        <v>74029.779800000004</v>
      </c>
      <c r="G12" s="17">
        <f>VLOOKUP(E12,'Appendix 2a. Deaths 2020'!$E$4:$G$1683,2,FALSE)</f>
        <v>154</v>
      </c>
      <c r="H12" s="17">
        <f>VLOOKUP(E12,'Appendix 2a. Deaths 2020'!$E$4:$G$1683,3,FALSE)</f>
        <v>13</v>
      </c>
      <c r="I12" s="18">
        <f t="shared" si="3"/>
        <v>2.08024392907893E-3</v>
      </c>
      <c r="J12" s="24">
        <v>5</v>
      </c>
      <c r="K12" s="5">
        <f>VLOOKUP(E12,'Appendix 3a. nax iIBGE 2020'!$E$5:$O$1935,11,FALSE)</f>
        <v>2.5</v>
      </c>
      <c r="L12" s="19">
        <f t="shared" si="4"/>
        <v>1.0347406819847905E-2</v>
      </c>
      <c r="M12" s="20">
        <f t="shared" si="14"/>
        <v>95031.122747180765</v>
      </c>
      <c r="N12" s="20">
        <f t="shared" si="15"/>
        <v>983.32568761198161</v>
      </c>
      <c r="O12" s="20">
        <f t="shared" si="5"/>
        <v>472697.2995168739</v>
      </c>
      <c r="P12" s="20">
        <f t="shared" si="0"/>
        <v>4304218.3025782797</v>
      </c>
      <c r="Q12" s="21">
        <f t="shared" si="6"/>
        <v>45.292722827543052</v>
      </c>
      <c r="R12" s="22">
        <f t="shared" si="7"/>
        <v>0.91558441558441561</v>
      </c>
      <c r="S12" s="22">
        <f t="shared" si="8"/>
        <v>0.98965259318015208</v>
      </c>
      <c r="T12" s="22">
        <f t="shared" si="9"/>
        <v>0.99052192236090841</v>
      </c>
      <c r="U12" s="23">
        <f t="shared" si="16"/>
        <v>95231.18291860052</v>
      </c>
      <c r="V12" s="23">
        <f t="shared" si="17"/>
        <v>902.60854536502825</v>
      </c>
      <c r="W12" s="22">
        <f t="shared" si="10"/>
        <v>9.4780776390915866E-3</v>
      </c>
      <c r="X12" s="23">
        <f t="shared" si="18"/>
        <v>2.4711923801360993</v>
      </c>
      <c r="Y12" s="23">
        <f t="shared" si="11"/>
        <v>473873.3912257292</v>
      </c>
      <c r="Z12" s="23">
        <f t="shared" si="1"/>
        <v>4723503.6255552778</v>
      </c>
      <c r="AA12" s="23">
        <f t="shared" si="12"/>
        <v>49.600388032486414</v>
      </c>
      <c r="AB12" s="25"/>
      <c r="AC12" s="24"/>
      <c r="AD12" s="25"/>
      <c r="AE12" s="24"/>
      <c r="AF12" s="23">
        <f t="shared" si="13"/>
        <v>4.3076652049433619</v>
      </c>
    </row>
    <row r="13" spans="1:32" s="26" customFormat="1" ht="15" customHeight="1" x14ac:dyDescent="0.2">
      <c r="B13" s="5" t="s">
        <v>45</v>
      </c>
      <c r="C13" s="5" t="s">
        <v>3</v>
      </c>
      <c r="D13" s="24" t="s">
        <v>76</v>
      </c>
      <c r="E13" s="4" t="str">
        <f t="shared" si="2"/>
        <v>APTotal35-39</v>
      </c>
      <c r="F13" s="6">
        <f>VLOOKUP(E13,'Appendix 1a. Person-years 2020'!$E$3:$F$1682,2,FALSE)</f>
        <v>67401.009600000005</v>
      </c>
      <c r="G13" s="17">
        <f>VLOOKUP(E13,'Appendix 2a. Deaths 2020'!$E$4:$G$1683,2,FALSE)</f>
        <v>157</v>
      </c>
      <c r="H13" s="17">
        <f>VLOOKUP(E13,'Appendix 2a. Deaths 2020'!$E$4:$G$1683,3,FALSE)</f>
        <v>41</v>
      </c>
      <c r="I13" s="18">
        <f t="shared" si="3"/>
        <v>2.3293419628539211E-3</v>
      </c>
      <c r="J13" s="24">
        <v>5</v>
      </c>
      <c r="K13" s="5">
        <f>VLOOKUP(E13,'Appendix 3a. nax iIBGE 2020'!$E$5:$O$1935,11,FALSE)</f>
        <v>2.5</v>
      </c>
      <c r="L13" s="19">
        <f t="shared" si="4"/>
        <v>1.1579279559823821E-2</v>
      </c>
      <c r="M13" s="20">
        <f t="shared" si="14"/>
        <v>94047.79705956878</v>
      </c>
      <c r="N13" s="20">
        <f t="shared" si="15"/>
        <v>1089.0057341383235</v>
      </c>
      <c r="O13" s="20">
        <f t="shared" si="5"/>
        <v>467516.4709624981</v>
      </c>
      <c r="P13" s="20">
        <f t="shared" si="0"/>
        <v>3831521.0030614054</v>
      </c>
      <c r="Q13" s="21">
        <f t="shared" si="6"/>
        <v>40.740146211341504</v>
      </c>
      <c r="R13" s="22">
        <f t="shared" si="7"/>
        <v>0.73885350318471332</v>
      </c>
      <c r="S13" s="22">
        <f t="shared" si="8"/>
        <v>0.98842072044017615</v>
      </c>
      <c r="T13" s="22">
        <f t="shared" si="9"/>
        <v>0.99143161007851333</v>
      </c>
      <c r="U13" s="23">
        <f t="shared" si="16"/>
        <v>94328.574373235489</v>
      </c>
      <c r="V13" s="23">
        <f t="shared" si="17"/>
        <v>808.24400596783721</v>
      </c>
      <c r="W13" s="22">
        <f t="shared" si="10"/>
        <v>8.5683899214866743E-3</v>
      </c>
      <c r="X13" s="23">
        <f t="shared" si="18"/>
        <v>2.6006408070124909</v>
      </c>
      <c r="Y13" s="23">
        <f t="shared" si="11"/>
        <v>469703.60418028146</v>
      </c>
      <c r="Z13" s="23">
        <f t="shared" si="1"/>
        <v>4249630.2343295487</v>
      </c>
      <c r="AA13" s="23">
        <f t="shared" si="12"/>
        <v>45.051356522306627</v>
      </c>
      <c r="AB13" s="25"/>
      <c r="AC13" s="24"/>
      <c r="AD13" s="25"/>
      <c r="AE13" s="24"/>
      <c r="AF13" s="23">
        <f t="shared" si="13"/>
        <v>4.311210310965123</v>
      </c>
    </row>
    <row r="14" spans="1:32" s="26" customFormat="1" ht="15" customHeight="1" x14ac:dyDescent="0.2">
      <c r="B14" s="5" t="s">
        <v>45</v>
      </c>
      <c r="C14" s="5" t="s">
        <v>3</v>
      </c>
      <c r="D14" s="24" t="s">
        <v>77</v>
      </c>
      <c r="E14" s="4" t="str">
        <f t="shared" si="2"/>
        <v>APTotal40-44</v>
      </c>
      <c r="F14" s="6">
        <f>VLOOKUP(E14,'Appendix 1a. Person-years 2020'!$E$3:$F$1682,2,FALSE)</f>
        <v>57101.894699999997</v>
      </c>
      <c r="G14" s="17">
        <f>VLOOKUP(E14,'Appendix 2a. Deaths 2020'!$E$4:$G$1683,2,FALSE)</f>
        <v>217</v>
      </c>
      <c r="H14" s="17">
        <f>VLOOKUP(E14,'Appendix 2a. Deaths 2020'!$E$4:$G$1683,3,FALSE)</f>
        <v>58</v>
      </c>
      <c r="I14" s="18">
        <f t="shared" si="3"/>
        <v>3.8002241631397218E-3</v>
      </c>
      <c r="J14" s="24">
        <v>5</v>
      </c>
      <c r="K14" s="5">
        <f>VLOOKUP(E14,'Appendix 3a. nax iIBGE 2020'!$E$5:$O$1935,11,FALSE)</f>
        <v>2.5</v>
      </c>
      <c r="L14" s="19">
        <f t="shared" si="4"/>
        <v>1.8822298432426773E-2</v>
      </c>
      <c r="M14" s="20">
        <f t="shared" si="14"/>
        <v>92958.791325430459</v>
      </c>
      <c r="N14" s="20">
        <f t="shared" si="15"/>
        <v>1749.6981122449372</v>
      </c>
      <c r="O14" s="20">
        <f t="shared" si="5"/>
        <v>460419.71134653996</v>
      </c>
      <c r="P14" s="20">
        <f t="shared" si="0"/>
        <v>3364004.5320989075</v>
      </c>
      <c r="Q14" s="21">
        <f t="shared" si="6"/>
        <v>36.188126847757616</v>
      </c>
      <c r="R14" s="22">
        <f t="shared" si="7"/>
        <v>0.73271889400921664</v>
      </c>
      <c r="S14" s="22">
        <f t="shared" si="8"/>
        <v>0.98117770156757322</v>
      </c>
      <c r="T14" s="22">
        <f t="shared" si="9"/>
        <v>0.9861735761668039</v>
      </c>
      <c r="U14" s="23">
        <f t="shared" si="16"/>
        <v>93520.330367267656</v>
      </c>
      <c r="V14" s="23">
        <f t="shared" si="17"/>
        <v>1293.0517246783625</v>
      </c>
      <c r="W14" s="22">
        <f t="shared" si="10"/>
        <v>1.38264238331961E-2</v>
      </c>
      <c r="X14" s="23">
        <f t="shared" si="18"/>
        <v>2.6281066038645755</v>
      </c>
      <c r="Y14" s="23">
        <f t="shared" si="11"/>
        <v>464534.67098971218</v>
      </c>
      <c r="Z14" s="23">
        <f t="shared" si="1"/>
        <v>3779926.6301492671</v>
      </c>
      <c r="AA14" s="23">
        <f t="shared" si="12"/>
        <v>40.418234359362899</v>
      </c>
      <c r="AB14" s="25"/>
      <c r="AC14" s="24"/>
      <c r="AD14" s="25"/>
      <c r="AE14" s="24"/>
      <c r="AF14" s="23">
        <f t="shared" si="13"/>
        <v>4.2301075116052829</v>
      </c>
    </row>
    <row r="15" spans="1:32" s="26" customFormat="1" ht="15" customHeight="1" x14ac:dyDescent="0.2">
      <c r="B15" s="5" t="s">
        <v>45</v>
      </c>
      <c r="C15" s="5" t="s">
        <v>3</v>
      </c>
      <c r="D15" s="24" t="s">
        <v>78</v>
      </c>
      <c r="E15" s="4" t="str">
        <f t="shared" si="2"/>
        <v>APTotal45-49</v>
      </c>
      <c r="F15" s="6">
        <f>VLOOKUP(E15,'Appendix 1a. Person-years 2020'!$E$3:$F$1682,2,FALSE)</f>
        <v>47328.717400000001</v>
      </c>
      <c r="G15" s="17">
        <f>VLOOKUP(E15,'Appendix 2a. Deaths 2020'!$E$4:$G$1683,2,FALSE)</f>
        <v>223</v>
      </c>
      <c r="H15" s="17">
        <f>VLOOKUP(E15,'Appendix 2a. Deaths 2020'!$E$4:$G$1683,3,FALSE)</f>
        <v>57</v>
      </c>
      <c r="I15" s="18">
        <f t="shared" si="3"/>
        <v>4.7117270919325611E-3</v>
      </c>
      <c r="J15" s="24">
        <v>5</v>
      </c>
      <c r="K15" s="5">
        <f>VLOOKUP(E15,'Appendix 3a. nax iIBGE 2020'!$E$5:$O$1935,11,FALSE)</f>
        <v>2.5</v>
      </c>
      <c r="L15" s="19">
        <f t="shared" si="4"/>
        <v>2.328436156663316E-2</v>
      </c>
      <c r="M15" s="20">
        <f t="shared" si="14"/>
        <v>91209.093213185522</v>
      </c>
      <c r="N15" s="20">
        <f t="shared" si="15"/>
        <v>2123.7455045405586</v>
      </c>
      <c r="O15" s="20">
        <f t="shared" si="5"/>
        <v>450736.10230457614</v>
      </c>
      <c r="P15" s="20">
        <f t="shared" si="0"/>
        <v>2903584.8207523674</v>
      </c>
      <c r="Q15" s="21">
        <f t="shared" si="6"/>
        <v>31.834378771486509</v>
      </c>
      <c r="R15" s="22">
        <f t="shared" si="7"/>
        <v>0.74439461883408076</v>
      </c>
      <c r="S15" s="22">
        <f t="shared" si="8"/>
        <v>0.97671563843336684</v>
      </c>
      <c r="T15" s="22">
        <f t="shared" si="9"/>
        <v>0.98261515831431723</v>
      </c>
      <c r="U15" s="23">
        <f t="shared" si="16"/>
        <v>92227.278642589299</v>
      </c>
      <c r="V15" s="23">
        <f t="shared" si="17"/>
        <v>1603.3566383027669</v>
      </c>
      <c r="W15" s="22">
        <f t="shared" si="10"/>
        <v>1.7384841685682773E-2</v>
      </c>
      <c r="X15" s="23">
        <f t="shared" si="18"/>
        <v>2.6169675294374897</v>
      </c>
      <c r="Y15" s="23">
        <f t="shared" si="11"/>
        <v>457315.54228197905</v>
      </c>
      <c r="Z15" s="23">
        <f t="shared" si="1"/>
        <v>3315391.9591595549</v>
      </c>
      <c r="AA15" s="23">
        <f t="shared" si="12"/>
        <v>35.948062308200342</v>
      </c>
      <c r="AB15" s="25"/>
      <c r="AC15" s="24"/>
      <c r="AD15" s="25"/>
      <c r="AE15" s="24"/>
      <c r="AF15" s="23">
        <f t="shared" si="13"/>
        <v>4.1136835367138325</v>
      </c>
    </row>
    <row r="16" spans="1:32" s="26" customFormat="1" ht="15" customHeight="1" x14ac:dyDescent="0.2">
      <c r="B16" s="5" t="s">
        <v>45</v>
      </c>
      <c r="C16" s="5" t="s">
        <v>3</v>
      </c>
      <c r="D16" s="24" t="s">
        <v>79</v>
      </c>
      <c r="E16" s="4" t="str">
        <f t="shared" si="2"/>
        <v>APTotal50-54</v>
      </c>
      <c r="F16" s="6">
        <f>VLOOKUP(E16,'Appendix 1a. Person-years 2020'!$E$3:$F$1682,2,FALSE)</f>
        <v>37147.789900000003</v>
      </c>
      <c r="G16" s="17">
        <f>VLOOKUP(E16,'Appendix 2a. Deaths 2020'!$E$4:$G$1683,2,FALSE)</f>
        <v>263</v>
      </c>
      <c r="H16" s="17">
        <f>VLOOKUP(E16,'Appendix 2a. Deaths 2020'!$E$4:$G$1683,3,FALSE)</f>
        <v>81</v>
      </c>
      <c r="I16" s="18">
        <f t="shared" si="3"/>
        <v>7.0798289940796717E-3</v>
      </c>
      <c r="J16" s="24">
        <v>5</v>
      </c>
      <c r="K16" s="5">
        <f>VLOOKUP(E16,'Appendix 3a. nax iIBGE 2020'!$E$5:$O$1935,11,FALSE)</f>
        <v>2.5</v>
      </c>
      <c r="L16" s="19">
        <f t="shared" si="4"/>
        <v>3.4783492031891551E-2</v>
      </c>
      <c r="M16" s="20">
        <f t="shared" si="14"/>
        <v>89085.347708644957</v>
      </c>
      <c r="N16" s="20">
        <f t="shared" si="15"/>
        <v>3098.6994821819403</v>
      </c>
      <c r="O16" s="20">
        <f t="shared" si="5"/>
        <v>437679.98983776994</v>
      </c>
      <c r="P16" s="20">
        <f t="shared" si="0"/>
        <v>2452848.7184477914</v>
      </c>
      <c r="Q16" s="21">
        <f t="shared" si="6"/>
        <v>27.533694165620503</v>
      </c>
      <c r="R16" s="22">
        <f t="shared" si="7"/>
        <v>0.69201520912547532</v>
      </c>
      <c r="S16" s="22">
        <f t="shared" si="8"/>
        <v>0.96521650796810843</v>
      </c>
      <c r="T16" s="22">
        <f t="shared" si="9"/>
        <v>0.97579836684221088</v>
      </c>
      <c r="U16" s="23">
        <f t="shared" si="16"/>
        <v>90623.922004286535</v>
      </c>
      <c r="V16" s="23">
        <f t="shared" si="17"/>
        <v>2193.2469156678358</v>
      </c>
      <c r="W16" s="22">
        <f t="shared" si="10"/>
        <v>2.4201633157789115E-2</v>
      </c>
      <c r="X16" s="23">
        <f t="shared" si="18"/>
        <v>2.6734779012529204</v>
      </c>
      <c r="Y16" s="23">
        <f t="shared" si="11"/>
        <v>448016.97260412254</v>
      </c>
      <c r="Z16" s="23">
        <f t="shared" si="1"/>
        <v>2858076.4168775757</v>
      </c>
      <c r="AA16" s="23">
        <f t="shared" si="12"/>
        <v>31.537770090577055</v>
      </c>
      <c r="AB16" s="25"/>
      <c r="AC16" s="24"/>
      <c r="AD16" s="25"/>
      <c r="AE16" s="24"/>
      <c r="AF16" s="23">
        <f t="shared" si="13"/>
        <v>4.0040759249565525</v>
      </c>
    </row>
    <row r="17" spans="2:32" s="26" customFormat="1" ht="15" customHeight="1" x14ac:dyDescent="0.2">
      <c r="B17" s="5" t="s">
        <v>45</v>
      </c>
      <c r="C17" s="5" t="s">
        <v>3</v>
      </c>
      <c r="D17" s="24" t="s">
        <v>80</v>
      </c>
      <c r="E17" s="4" t="str">
        <f t="shared" si="2"/>
        <v>APTotal55-59</v>
      </c>
      <c r="F17" s="6">
        <f>VLOOKUP(E17,'Appendix 1a. Person-years 2020'!$E$3:$F$1682,2,FALSE)</f>
        <v>28321.886500000001</v>
      </c>
      <c r="G17" s="17">
        <f>VLOOKUP(E17,'Appendix 2a. Deaths 2020'!$E$4:$G$1683,2,FALSE)</f>
        <v>317</v>
      </c>
      <c r="H17" s="17">
        <f>VLOOKUP(E17,'Appendix 2a. Deaths 2020'!$E$4:$G$1683,3,FALSE)</f>
        <v>93</v>
      </c>
      <c r="I17" s="18">
        <f t="shared" si="3"/>
        <v>1.1192757233879884E-2</v>
      </c>
      <c r="J17" s="24">
        <v>5</v>
      </c>
      <c r="K17" s="5">
        <f>VLOOKUP(E17,'Appendix 3a. nax iIBGE 2020'!$E$5:$O$1935,11,FALSE)</f>
        <v>2.5</v>
      </c>
      <c r="L17" s="19">
        <f t="shared" si="4"/>
        <v>5.4440439608782414E-2</v>
      </c>
      <c r="M17" s="20">
        <f t="shared" si="14"/>
        <v>85986.648226463018</v>
      </c>
      <c r="N17" s="20">
        <f t="shared" si="15"/>
        <v>4681.150929934377</v>
      </c>
      <c r="O17" s="20">
        <f t="shared" si="5"/>
        <v>418230.36380747915</v>
      </c>
      <c r="P17" s="20">
        <f t="shared" si="0"/>
        <v>2015168.7286100215</v>
      </c>
      <c r="Q17" s="21">
        <f t="shared" si="6"/>
        <v>23.435833006336892</v>
      </c>
      <c r="R17" s="22">
        <f t="shared" si="7"/>
        <v>0.70662460567823349</v>
      </c>
      <c r="S17" s="22">
        <f t="shared" si="8"/>
        <v>0.94555956039121758</v>
      </c>
      <c r="T17" s="22">
        <f t="shared" si="9"/>
        <v>0.96121639894989608</v>
      </c>
      <c r="U17" s="23">
        <f t="shared" si="16"/>
        <v>88430.675088618693</v>
      </c>
      <c r="V17" s="23">
        <f t="shared" si="17"/>
        <v>3429.6600232283508</v>
      </c>
      <c r="W17" s="22">
        <f t="shared" si="10"/>
        <v>3.8783601050103922E-2</v>
      </c>
      <c r="X17" s="23">
        <f t="shared" si="18"/>
        <v>2.6530533593084931</v>
      </c>
      <c r="Y17" s="23">
        <f t="shared" si="11"/>
        <v>434104.14637286373</v>
      </c>
      <c r="Z17" s="23">
        <f t="shared" si="1"/>
        <v>2410059.4442734532</v>
      </c>
      <c r="AA17" s="23">
        <f t="shared" si="12"/>
        <v>27.253658776869788</v>
      </c>
      <c r="AB17" s="25"/>
      <c r="AC17" s="24"/>
      <c r="AD17" s="25"/>
      <c r="AE17" s="24"/>
      <c r="AF17" s="23">
        <f t="shared" si="13"/>
        <v>3.8178257705328953</v>
      </c>
    </row>
    <row r="18" spans="2:32" s="26" customFormat="1" ht="15" customHeight="1" x14ac:dyDescent="0.2">
      <c r="B18" s="5" t="s">
        <v>45</v>
      </c>
      <c r="C18" s="5" t="s">
        <v>3</v>
      </c>
      <c r="D18" s="24" t="s">
        <v>81</v>
      </c>
      <c r="E18" s="4" t="str">
        <f t="shared" si="2"/>
        <v>APTotal60-64</v>
      </c>
      <c r="F18" s="6">
        <f>VLOOKUP(E18,'Appendix 1a. Person-years 2020'!$E$3:$F$1682,2,FALSE)</f>
        <v>21662.671900000001</v>
      </c>
      <c r="G18" s="17">
        <f>VLOOKUP(E18,'Appendix 2a. Deaths 2020'!$E$4:$G$1683,2,FALSE)</f>
        <v>348</v>
      </c>
      <c r="H18" s="17">
        <f>VLOOKUP(E18,'Appendix 2a. Deaths 2020'!$E$4:$G$1683,3,FALSE)</f>
        <v>101</v>
      </c>
      <c r="I18" s="18">
        <f t="shared" si="3"/>
        <v>1.6064500335251811E-2</v>
      </c>
      <c r="J18" s="24">
        <v>5</v>
      </c>
      <c r="K18" s="5">
        <f>VLOOKUP(E18,'Appendix 3a. nax iIBGE 2020'!$E$5:$O$1935,11,FALSE)</f>
        <v>2.5</v>
      </c>
      <c r="L18" s="19">
        <f t="shared" si="4"/>
        <v>7.722120162766849E-2</v>
      </c>
      <c r="M18" s="20">
        <f t="shared" si="14"/>
        <v>81305.497296528643</v>
      </c>
      <c r="N18" s="20">
        <f t="shared" si="15"/>
        <v>6278.5082001730934</v>
      </c>
      <c r="O18" s="20">
        <f t="shared" si="5"/>
        <v>390831.21598221053</v>
      </c>
      <c r="P18" s="20">
        <f t="shared" si="0"/>
        <v>1596938.3648025424</v>
      </c>
      <c r="Q18" s="21">
        <f t="shared" si="6"/>
        <v>19.641210224425059</v>
      </c>
      <c r="R18" s="22">
        <f t="shared" si="7"/>
        <v>0.70977011494252873</v>
      </c>
      <c r="S18" s="22">
        <f t="shared" si="8"/>
        <v>0.92277879837233145</v>
      </c>
      <c r="T18" s="22">
        <f t="shared" si="9"/>
        <v>0.94455516026861841</v>
      </c>
      <c r="U18" s="23">
        <f t="shared" si="16"/>
        <v>85001.01506539034</v>
      </c>
      <c r="V18" s="23">
        <f t="shared" si="17"/>
        <v>4712.8676573053199</v>
      </c>
      <c r="W18" s="22">
        <f t="shared" si="10"/>
        <v>5.5444839731381597E-2</v>
      </c>
      <c r="X18" s="23">
        <f t="shared" si="18"/>
        <v>2.6437270156103563</v>
      </c>
      <c r="Y18" s="23">
        <f t="shared" si="11"/>
        <v>413900.27258703945</v>
      </c>
      <c r="Z18" s="23">
        <f t="shared" si="1"/>
        <v>1975955.2979005896</v>
      </c>
      <c r="AA18" s="23">
        <f t="shared" si="12"/>
        <v>23.246255310957277</v>
      </c>
      <c r="AB18" s="25"/>
      <c r="AC18" s="24"/>
      <c r="AD18" s="25"/>
      <c r="AE18" s="24"/>
      <c r="AF18" s="23">
        <f t="shared" si="13"/>
        <v>3.6050450865322183</v>
      </c>
    </row>
    <row r="19" spans="2:32" s="26" customFormat="1" ht="15" customHeight="1" x14ac:dyDescent="0.2">
      <c r="B19" s="5" t="s">
        <v>45</v>
      </c>
      <c r="C19" s="5" t="s">
        <v>3</v>
      </c>
      <c r="D19" s="24" t="s">
        <v>82</v>
      </c>
      <c r="E19" s="4" t="str">
        <f t="shared" si="2"/>
        <v>APTotal65-69</v>
      </c>
      <c r="F19" s="6">
        <f>VLOOKUP(E19,'Appendix 1a. Person-years 2020'!$E$3:$F$1682,2,FALSE)</f>
        <v>14927.5064</v>
      </c>
      <c r="G19" s="17">
        <f>VLOOKUP(E19,'Appendix 2a. Deaths 2020'!$E$4:$G$1683,2,FALSE)</f>
        <v>396</v>
      </c>
      <c r="H19" s="17">
        <f>VLOOKUP(E19,'Appendix 2a. Deaths 2020'!$E$4:$G$1683,3,FALSE)</f>
        <v>137</v>
      </c>
      <c r="I19" s="18">
        <f t="shared" si="3"/>
        <v>2.6528208355013669E-2</v>
      </c>
      <c r="J19" s="24">
        <v>5</v>
      </c>
      <c r="K19" s="5">
        <f>VLOOKUP(E19,'Appendix 3a. nax iIBGE 2020'!$E$5:$O$1935,11,FALSE)</f>
        <v>2.5</v>
      </c>
      <c r="L19" s="19">
        <f t="shared" si="4"/>
        <v>0.12439134310635491</v>
      </c>
      <c r="M19" s="20">
        <f t="shared" si="14"/>
        <v>75026.989096355552</v>
      </c>
      <c r="N19" s="20">
        <f t="shared" si="15"/>
        <v>9332.7079429215119</v>
      </c>
      <c r="O19" s="20">
        <f t="shared" si="5"/>
        <v>351803.17562447401</v>
      </c>
      <c r="P19" s="20">
        <f t="shared" si="0"/>
        <v>1206107.1488203318</v>
      </c>
      <c r="Q19" s="21">
        <f t="shared" si="6"/>
        <v>16.075643756293541</v>
      </c>
      <c r="R19" s="22">
        <f t="shared" si="7"/>
        <v>0.65404040404040409</v>
      </c>
      <c r="S19" s="22">
        <f t="shared" si="8"/>
        <v>0.87560865689364509</v>
      </c>
      <c r="T19" s="22">
        <f t="shared" si="9"/>
        <v>0.91678698568849171</v>
      </c>
      <c r="U19" s="23">
        <f t="shared" si="16"/>
        <v>80288.147408085017</v>
      </c>
      <c r="V19" s="23">
        <f t="shared" si="17"/>
        <v>6681.018759313466</v>
      </c>
      <c r="W19" s="22">
        <f t="shared" si="10"/>
        <v>8.3213014311508293E-2</v>
      </c>
      <c r="X19" s="23">
        <f t="shared" si="18"/>
        <v>2.6285172334150881</v>
      </c>
      <c r="Y19" s="23">
        <f t="shared" si="11"/>
        <v>385596.81618948269</v>
      </c>
      <c r="Z19" s="23">
        <f t="shared" si="1"/>
        <v>1562055.0253135501</v>
      </c>
      <c r="AA19" s="23">
        <f t="shared" si="12"/>
        <v>19.45561176513398</v>
      </c>
      <c r="AB19" s="25"/>
      <c r="AC19" s="24"/>
      <c r="AD19" s="25"/>
      <c r="AE19" s="24"/>
      <c r="AF19" s="23">
        <f t="shared" si="13"/>
        <v>3.3799680088404394</v>
      </c>
    </row>
    <row r="20" spans="2:32" s="26" customFormat="1" ht="15" customHeight="1" x14ac:dyDescent="0.2">
      <c r="B20" s="5" t="s">
        <v>45</v>
      </c>
      <c r="C20" s="5" t="s">
        <v>3</v>
      </c>
      <c r="D20" s="42" t="s">
        <v>19</v>
      </c>
      <c r="E20" s="4" t="str">
        <f t="shared" si="2"/>
        <v>APTotal70-74</v>
      </c>
      <c r="F20" s="6">
        <f>VLOOKUP(E20,'Appendix 1a. Person-years 2020'!$E$3:$F$1682,2,FALSE)</f>
        <v>9259.9024000000009</v>
      </c>
      <c r="G20" s="17">
        <f>VLOOKUP(E20,'Appendix 2a. Deaths 2020'!$E$4:$G$1683,2,FALSE)</f>
        <v>369</v>
      </c>
      <c r="H20" s="17">
        <f>VLOOKUP(E20,'Appendix 2a. Deaths 2020'!$E$4:$G$1683,3,FALSE)</f>
        <v>133</v>
      </c>
      <c r="I20" s="18">
        <f t="shared" si="3"/>
        <v>3.9849232104217425E-2</v>
      </c>
      <c r="J20" s="24">
        <v>5</v>
      </c>
      <c r="K20" s="5">
        <f>VLOOKUP(E20,'Appendix 3a. nax iIBGE 2020'!$E$5:$O$1935,11,FALSE)</f>
        <v>2.5</v>
      </c>
      <c r="L20" s="19">
        <f t="shared" si="4"/>
        <v>0.18119496043487732</v>
      </c>
      <c r="M20" s="20">
        <f t="shared" si="14"/>
        <v>65694.281153434044</v>
      </c>
      <c r="N20" s="20">
        <f t="shared" si="15"/>
        <v>11903.472674394188</v>
      </c>
      <c r="O20" s="20">
        <f t="shared" si="5"/>
        <v>298712.72408118477</v>
      </c>
      <c r="P20" s="20">
        <f t="shared" si="0"/>
        <v>854303.97319585783</v>
      </c>
      <c r="Q20" s="21">
        <f t="shared" si="6"/>
        <v>13.004236566658903</v>
      </c>
      <c r="R20" s="22">
        <f t="shared" si="7"/>
        <v>0.63956639566395668</v>
      </c>
      <c r="S20" s="22">
        <f t="shared" si="8"/>
        <v>0.81880503956512274</v>
      </c>
      <c r="T20" s="22">
        <f t="shared" si="9"/>
        <v>0.87998074579572838</v>
      </c>
      <c r="U20" s="23">
        <f t="shared" si="16"/>
        <v>73607.128648771555</v>
      </c>
      <c r="V20" s="23">
        <f t="shared" si="17"/>
        <v>8834.2726845434372</v>
      </c>
      <c r="W20" s="22">
        <f t="shared" si="10"/>
        <v>0.12001925420427162</v>
      </c>
      <c r="X20" s="23">
        <f t="shared" si="18"/>
        <v>2.6282973450212115</v>
      </c>
      <c r="Y20" s="23">
        <f t="shared" si="11"/>
        <v>347083.37526311952</v>
      </c>
      <c r="Z20" s="23">
        <f t="shared" si="1"/>
        <v>1176458.2091240673</v>
      </c>
      <c r="AA20" s="23">
        <f t="shared" si="12"/>
        <v>15.982938483278296</v>
      </c>
      <c r="AB20" s="25"/>
      <c r="AC20" s="24"/>
      <c r="AD20" s="25"/>
      <c r="AE20" s="24"/>
      <c r="AF20" s="23">
        <f t="shared" si="13"/>
        <v>2.9787019166193929</v>
      </c>
    </row>
    <row r="21" spans="2:32" s="26" customFormat="1" ht="15" customHeight="1" x14ac:dyDescent="0.2">
      <c r="B21" s="5" t="s">
        <v>45</v>
      </c>
      <c r="C21" s="5" t="s">
        <v>3</v>
      </c>
      <c r="D21" s="42" t="s">
        <v>20</v>
      </c>
      <c r="E21" s="4" t="str">
        <f t="shared" si="2"/>
        <v>APTotal75-79</v>
      </c>
      <c r="F21" s="6">
        <f>VLOOKUP(E21,'Appendix 1a. Person-years 2020'!$E$3:$F$1682,2,FALSE)</f>
        <v>6570.1166999999996</v>
      </c>
      <c r="G21" s="17">
        <f>VLOOKUP(E21,'Appendix 2a. Deaths 2020'!$E$4:$G$1683,2,FALSE)</f>
        <v>413</v>
      </c>
      <c r="H21" s="17">
        <f>VLOOKUP(E21,'Appendix 2a. Deaths 2020'!$E$4:$G$1683,3,FALSE)</f>
        <v>143</v>
      </c>
      <c r="I21" s="18">
        <f t="shared" si="3"/>
        <v>6.2860375067614854E-2</v>
      </c>
      <c r="J21" s="24">
        <v>5</v>
      </c>
      <c r="K21" s="5">
        <f>VLOOKUP(E21,'Appendix 3a. nax iIBGE 2020'!$E$5:$O$1935,11,FALSE)</f>
        <v>2.5</v>
      </c>
      <c r="L21" s="19">
        <f t="shared" si="4"/>
        <v>0.27161700786519988</v>
      </c>
      <c r="M21" s="20">
        <f t="shared" si="14"/>
        <v>53790.808479039857</v>
      </c>
      <c r="N21" s="20">
        <f t="shared" si="15"/>
        <v>14610.498449726829</v>
      </c>
      <c r="O21" s="20">
        <f t="shared" si="5"/>
        <v>232427.79627088219</v>
      </c>
      <c r="P21" s="20">
        <f t="shared" si="0"/>
        <v>555591.24911467312</v>
      </c>
      <c r="Q21" s="21">
        <f t="shared" si="6"/>
        <v>10.328739515621242</v>
      </c>
      <c r="R21" s="22">
        <f t="shared" si="7"/>
        <v>0.65375302663438262</v>
      </c>
      <c r="S21" s="22">
        <f t="shared" si="8"/>
        <v>0.72838299213480018</v>
      </c>
      <c r="T21" s="22">
        <f t="shared" si="9"/>
        <v>0.81286289625726382</v>
      </c>
      <c r="U21" s="23">
        <f t="shared" si="16"/>
        <v>64772.855964228118</v>
      </c>
      <c r="V21" s="23">
        <f t="shared" si="17"/>
        <v>12121.404666291066</v>
      </c>
      <c r="W21" s="22">
        <f t="shared" si="10"/>
        <v>0.1871371037427362</v>
      </c>
      <c r="X21" s="23">
        <f t="shared" si="18"/>
        <v>2.5727853093236468</v>
      </c>
      <c r="Y21" s="23">
        <f t="shared" si="11"/>
        <v>294443.02834348602</v>
      </c>
      <c r="Z21" s="23">
        <f t="shared" si="1"/>
        <v>829374.83386094775</v>
      </c>
      <c r="AA21" s="23">
        <f t="shared" si="12"/>
        <v>12.804357960053263</v>
      </c>
      <c r="AB21" s="25"/>
      <c r="AC21" s="24"/>
      <c r="AD21" s="25"/>
      <c r="AE21" s="24"/>
      <c r="AF21" s="23">
        <f t="shared" si="13"/>
        <v>2.4756184444320208</v>
      </c>
    </row>
    <row r="22" spans="2:32" s="26" customFormat="1" ht="15" customHeight="1" x14ac:dyDescent="0.2">
      <c r="B22" s="5" t="s">
        <v>45</v>
      </c>
      <c r="C22" s="5" t="s">
        <v>3</v>
      </c>
      <c r="D22" s="42" t="s">
        <v>21</v>
      </c>
      <c r="E22" s="4" t="str">
        <f t="shared" si="2"/>
        <v>APTotal80-84</v>
      </c>
      <c r="F22" s="6">
        <f>VLOOKUP(E22,'Appendix 1a. Person-years 2020'!$E$3:$F$1682,2,FALSE)</f>
        <v>3855.7075</v>
      </c>
      <c r="G22" s="17">
        <f>VLOOKUP(E22,'Appendix 2a. Deaths 2020'!$E$4:$G$1683,2,FALSE)</f>
        <v>311</v>
      </c>
      <c r="H22" s="17">
        <f>VLOOKUP(E22,'Appendix 2a. Deaths 2020'!$E$4:$G$1683,3,FALSE)</f>
        <v>94</v>
      </c>
      <c r="I22" s="18">
        <f t="shared" si="3"/>
        <v>8.0659645473625793E-2</v>
      </c>
      <c r="J22" s="24">
        <v>5</v>
      </c>
      <c r="K22" s="5">
        <f>VLOOKUP(E22,'Appendix 3a. nax iIBGE 2020'!$E$5:$O$1935,11,FALSE)</f>
        <v>2.5</v>
      </c>
      <c r="L22" s="19">
        <f t="shared" si="4"/>
        <v>0.33562062566807122</v>
      </c>
      <c r="M22" s="20">
        <f t="shared" si="14"/>
        <v>39180.310029313026</v>
      </c>
      <c r="N22" s="20">
        <f t="shared" si="15"/>
        <v>13149.720165907043</v>
      </c>
      <c r="O22" s="20">
        <f t="shared" si="5"/>
        <v>163027.24973179755</v>
      </c>
      <c r="P22" s="20">
        <f t="shared" si="0"/>
        <v>323163.45284379087</v>
      </c>
      <c r="Q22" s="21">
        <f t="shared" si="6"/>
        <v>8.2481086188959161</v>
      </c>
      <c r="R22" s="22">
        <f t="shared" si="7"/>
        <v>0.69774919614147912</v>
      </c>
      <c r="S22" s="22">
        <f t="shared" si="8"/>
        <v>0.66437937433192884</v>
      </c>
      <c r="T22" s="22">
        <f t="shared" si="9"/>
        <v>0.75178041126842887</v>
      </c>
      <c r="U22" s="23">
        <f t="shared" si="16"/>
        <v>52651.451297937048</v>
      </c>
      <c r="V22" s="23">
        <f t="shared" si="17"/>
        <v>13069.121587294281</v>
      </c>
      <c r="W22" s="22">
        <f t="shared" si="10"/>
        <v>0.24821958873157113</v>
      </c>
      <c r="X22" s="23">
        <f t="shared" si="18"/>
        <v>2.5828331034983294</v>
      </c>
      <c r="Y22" s="23">
        <f t="shared" si="11"/>
        <v>231667.00842252211</v>
      </c>
      <c r="Z22" s="23">
        <f t="shared" si="1"/>
        <v>534931.80551746173</v>
      </c>
      <c r="AA22" s="23">
        <f t="shared" si="12"/>
        <v>10.159868196043838</v>
      </c>
      <c r="AB22" s="25"/>
      <c r="AC22" s="24"/>
      <c r="AD22" s="25"/>
      <c r="AE22" s="24"/>
      <c r="AF22" s="23">
        <f t="shared" si="13"/>
        <v>1.9117595771479223</v>
      </c>
    </row>
    <row r="23" spans="2:32" s="26" customFormat="1" ht="15" customHeight="1" x14ac:dyDescent="0.2">
      <c r="B23" s="5" t="s">
        <v>45</v>
      </c>
      <c r="C23" s="5" t="s">
        <v>3</v>
      </c>
      <c r="D23" s="42" t="s">
        <v>22</v>
      </c>
      <c r="E23" s="4" t="str">
        <f t="shared" si="2"/>
        <v>APTotal85-89</v>
      </c>
      <c r="F23" s="6">
        <f>VLOOKUP(E23,'Appendix 1a. Person-years 2020'!$E$3:$F$1682,2,FALSE)</f>
        <v>2020.3634999999999</v>
      </c>
      <c r="G23" s="17">
        <f>VLOOKUP(E23,'Appendix 2a. Deaths 2020'!$E$4:$G$1683,2,FALSE)</f>
        <v>292</v>
      </c>
      <c r="H23" s="17">
        <f>VLOOKUP(E23,'Appendix 2a. Deaths 2020'!$E$4:$G$1683,3,FALSE)</f>
        <v>70</v>
      </c>
      <c r="I23" s="18">
        <f t="shared" si="3"/>
        <v>0.14452844747987181</v>
      </c>
      <c r="J23" s="24">
        <v>5</v>
      </c>
      <c r="K23" s="5">
        <f>VLOOKUP(E23,'Appendix 3a. nax iIBGE 2020'!$E$5:$O$1935,11,FALSE)</f>
        <v>2.5</v>
      </c>
      <c r="L23" s="19">
        <f t="shared" si="4"/>
        <v>0.53083892365500052</v>
      </c>
      <c r="M23" s="20">
        <f t="shared" si="14"/>
        <v>26030.589863405985</v>
      </c>
      <c r="N23" s="20">
        <f t="shared" si="15"/>
        <v>13818.0503051952</v>
      </c>
      <c r="O23" s="20">
        <f t="shared" si="5"/>
        <v>95607.823554041926</v>
      </c>
      <c r="P23" s="20">
        <f t="shared" si="0"/>
        <v>160136.20311199329</v>
      </c>
      <c r="Q23" s="21">
        <f t="shared" si="6"/>
        <v>6.1518468829288446</v>
      </c>
      <c r="R23" s="22">
        <f t="shared" si="7"/>
        <v>0.76027397260273977</v>
      </c>
      <c r="S23" s="22">
        <f t="shared" si="8"/>
        <v>0.46916107634499948</v>
      </c>
      <c r="T23" s="22">
        <f t="shared" si="9"/>
        <v>0.56248979991737991</v>
      </c>
      <c r="U23" s="23">
        <f t="shared" si="16"/>
        <v>39582.329710642764</v>
      </c>
      <c r="V23" s="23">
        <f t="shared" si="17"/>
        <v>17317.672991439555</v>
      </c>
      <c r="W23" s="22">
        <f t="shared" si="10"/>
        <v>0.43751020008262015</v>
      </c>
      <c r="X23" s="23">
        <f>J23+R23*(L23/W23)*(K23-J23)</f>
        <v>2.6938650960415527</v>
      </c>
      <c r="Y23" s="23">
        <f t="shared" si="11"/>
        <v>157974.75841231656</v>
      </c>
      <c r="Z23" s="23">
        <f t="shared" si="1"/>
        <v>303264.79709493963</v>
      </c>
      <c r="AA23" s="23">
        <f t="shared" si="12"/>
        <v>7.6616207108546925</v>
      </c>
      <c r="AB23" s="25"/>
      <c r="AC23" s="24"/>
      <c r="AD23" s="25"/>
      <c r="AE23" s="24"/>
      <c r="AF23" s="23">
        <f t="shared" si="13"/>
        <v>1.5097738279258479</v>
      </c>
    </row>
    <row r="24" spans="2:32" s="26" customFormat="1" ht="15" customHeight="1" x14ac:dyDescent="0.2">
      <c r="B24" s="5" t="s">
        <v>45</v>
      </c>
      <c r="C24" s="5" t="s">
        <v>3</v>
      </c>
      <c r="D24" s="43" t="s">
        <v>5</v>
      </c>
      <c r="E24" s="4" t="str">
        <f t="shared" si="2"/>
        <v>APTotal90+</v>
      </c>
      <c r="F24" s="6">
        <f>VLOOKUP(E24,'Appendix 1a. Person-years 2020'!$E$3:$F$1682,2,FALSE)</f>
        <v>1416.0532000000001</v>
      </c>
      <c r="G24" s="17">
        <f>VLOOKUP(E24,'Appendix 2a. Deaths 2020'!$E$4:$G$1683,2,FALSE)</f>
        <v>268</v>
      </c>
      <c r="H24" s="17">
        <f>VLOOKUP(E24,'Appendix 2a. Deaths 2020'!$E$4:$G$1683,3,FALSE)</f>
        <v>51</v>
      </c>
      <c r="I24" s="18">
        <f t="shared" si="3"/>
        <v>0.18925842616647454</v>
      </c>
      <c r="J24" s="27"/>
      <c r="K24" s="28"/>
      <c r="L24" s="16">
        <v>1</v>
      </c>
      <c r="M24" s="20">
        <f t="shared" si="14"/>
        <v>12212.539558210785</v>
      </c>
      <c r="N24" s="20">
        <f t="shared" si="15"/>
        <v>12212.539558210785</v>
      </c>
      <c r="O24" s="38">
        <f>N24*Q24</f>
        <v>64528.379557951375</v>
      </c>
      <c r="P24" s="20">
        <f>O24</f>
        <v>64528.379557951375</v>
      </c>
      <c r="Q24" s="21">
        <f>1/I24</f>
        <v>5.2837805970149256</v>
      </c>
      <c r="R24" s="22">
        <f t="shared" si="7"/>
        <v>0.80970149253731338</v>
      </c>
      <c r="S24" s="22">
        <f t="shared" si="8"/>
        <v>0</v>
      </c>
      <c r="T24" s="22">
        <f t="shared" si="9"/>
        <v>0</v>
      </c>
      <c r="U24" s="23">
        <f t="shared" si="16"/>
        <v>22264.656719203209</v>
      </c>
      <c r="V24" s="23">
        <f>U24*(1-T24)</f>
        <v>22264.656719203209</v>
      </c>
      <c r="W24" s="22">
        <f t="shared" si="10"/>
        <v>1</v>
      </c>
      <c r="X24" s="23">
        <f>Q24/R24</f>
        <v>6.5255907834101388</v>
      </c>
      <c r="Y24" s="23">
        <f t="shared" si="11"/>
        <v>145290.03868262307</v>
      </c>
      <c r="Z24" s="23">
        <f>Y24</f>
        <v>145290.03868262307</v>
      </c>
      <c r="AA24" s="23">
        <f t="shared" si="12"/>
        <v>6.5255907834101379</v>
      </c>
      <c r="AB24" s="25"/>
      <c r="AC24" s="24"/>
      <c r="AD24" s="25"/>
      <c r="AE24" s="24"/>
      <c r="AF24" s="23">
        <f t="shared" si="13"/>
        <v>1.2418101863952122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860928.75179999985</v>
      </c>
      <c r="G25" s="30">
        <f>SUM(G5:G24)</f>
        <v>4558</v>
      </c>
      <c r="H25" s="30">
        <f>SUM(H5:H24)</f>
        <v>1106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AP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AP</v>
      </c>
      <c r="C32" s="5" t="s">
        <v>48</v>
      </c>
      <c r="D32" s="40">
        <v>0</v>
      </c>
      <c r="E32" s="4" t="str">
        <f>_xlfn.CONCAT(B32,C32,D32)</f>
        <v>APFemale0</v>
      </c>
      <c r="F32" s="6">
        <f>VLOOKUP(E32,'Appendix 1a. Person-years 2020'!$E$3:$F$1682,2,FALSE)</f>
        <v>7740.9111999999996</v>
      </c>
      <c r="G32" s="17">
        <f>VLOOKUP(E32,'Appendix 2a. Deaths 2020'!$E$4:$G$1683,2,FALSE)</f>
        <v>120</v>
      </c>
      <c r="H32" s="17">
        <f>VLOOKUP(E32,'Appendix 2a. Deaths 2020'!$E$4:$G$1683,3,FALSE)</f>
        <v>2</v>
      </c>
      <c r="I32" s="18">
        <f>G32/F32</f>
        <v>1.5502050973017234E-2</v>
      </c>
      <c r="J32" s="16">
        <v>1</v>
      </c>
      <c r="K32" s="5">
        <f>VLOOKUP(E32,'Appendix 3a. nax iIBGE 2020'!$E$5:$O$1935,11,FALSE)</f>
        <v>0.12</v>
      </c>
      <c r="L32" s="19">
        <f>(J32*I32)/(1+(J32-K32)*I32)</f>
        <v>1.5293421106695165E-2</v>
      </c>
      <c r="M32" s="16">
        <v>100000</v>
      </c>
      <c r="N32" s="20">
        <f>M32*L32</f>
        <v>1529.3421106695164</v>
      </c>
      <c r="O32" s="20">
        <f>M33*J32+N32*K32</f>
        <v>98654.17894261083</v>
      </c>
      <c r="P32" s="20">
        <f t="shared" ref="P32:P50" si="19">P33+O32</f>
        <v>7680254.9055495253</v>
      </c>
      <c r="Q32" s="21">
        <f>P32/M32</f>
        <v>76.802549055495248</v>
      </c>
      <c r="R32" s="22">
        <f>(G32-H32)/G32</f>
        <v>0.98333333333333328</v>
      </c>
      <c r="S32" s="22">
        <f>1-L32</f>
        <v>0.98470657889330482</v>
      </c>
      <c r="T32" s="22">
        <f>S32^R32</f>
        <v>0.98495954264634555</v>
      </c>
      <c r="U32" s="16">
        <v>100000</v>
      </c>
      <c r="V32" s="23">
        <f>U32*(1-T32)</f>
        <v>1504.0457353654447</v>
      </c>
      <c r="W32" s="22">
        <f>V32/U32</f>
        <v>1.5040457353654446E-2</v>
      </c>
      <c r="X32" s="23">
        <f>J32+R32*(L32/W32)*(K32-J32)</f>
        <v>0.12011272309406329</v>
      </c>
      <c r="Y32" s="23">
        <f>U33*J32+V32*X32</f>
        <v>98676.609293567308</v>
      </c>
      <c r="Z32" s="23">
        <f t="shared" ref="Z32:Z50" si="20">Z33+Y32</f>
        <v>8061425.674636418</v>
      </c>
      <c r="AA32" s="23">
        <f>Z32/U32</f>
        <v>80.614256746364177</v>
      </c>
      <c r="AB32" s="16"/>
      <c r="AC32" s="16"/>
      <c r="AD32" s="16"/>
      <c r="AE32" s="16"/>
      <c r="AF32" s="23">
        <f>AA32-Q32</f>
        <v>3.8117076908689285</v>
      </c>
    </row>
    <row r="33" spans="2:32" s="26" customFormat="1" ht="15" customHeight="1" x14ac:dyDescent="0.2">
      <c r="B33" s="5" t="str">
        <f t="shared" ref="B33:B51" si="21">B6</f>
        <v>AP</v>
      </c>
      <c r="C33" s="5" t="s">
        <v>48</v>
      </c>
      <c r="D33" s="41" t="s">
        <v>18</v>
      </c>
      <c r="E33" s="4" t="str">
        <f t="shared" ref="E33:E51" si="22">_xlfn.CONCAT(B33,C33,D33)</f>
        <v>APFemale1-4</v>
      </c>
      <c r="F33" s="6">
        <f>VLOOKUP(E33,'Appendix 1a. Person-years 2020'!$E$3:$F$1682,2,FALSE)</f>
        <v>31403.992699999999</v>
      </c>
      <c r="G33" s="17">
        <f>VLOOKUP(E33,'Appendix 2a. Deaths 2020'!$E$4:$G$1683,2,FALSE)</f>
        <v>17</v>
      </c>
      <c r="H33" s="17">
        <f>VLOOKUP(E33,'Appendix 2a. Deaths 2020'!$E$4:$G$1683,3,FALSE)</f>
        <v>0</v>
      </c>
      <c r="I33" s="18">
        <f t="shared" ref="I33:I51" si="23">G33/F33</f>
        <v>5.4133244019000169E-4</v>
      </c>
      <c r="J33" s="24">
        <v>4</v>
      </c>
      <c r="K33" s="5">
        <f>VLOOKUP(E33,'Appendix 3a. nax iIBGE 2020'!$E$5:$O$1935,11,FALSE)</f>
        <v>1.49</v>
      </c>
      <c r="L33" s="19">
        <f t="shared" ref="L33:L50" si="24">(J33*I33)/(1+(J33-K33)*I33)</f>
        <v>2.1623916231975869E-3</v>
      </c>
      <c r="M33" s="20">
        <f>M32-N32</f>
        <v>98470.657889330483</v>
      </c>
      <c r="N33" s="20">
        <f>M33*L33</f>
        <v>212.93212575064362</v>
      </c>
      <c r="O33" s="20">
        <f t="shared" ref="O33:O50" si="25">M34*J33+N33*K33</f>
        <v>393348.17192168784</v>
      </c>
      <c r="P33" s="20">
        <f t="shared" si="19"/>
        <v>7581600.7266069148</v>
      </c>
      <c r="Q33" s="21">
        <f t="shared" ref="Q33:Q50" si="26">P33/M33</f>
        <v>76.993501303989945</v>
      </c>
      <c r="R33" s="22">
        <f t="shared" ref="R33:R51" si="27">(G33-H33)/G33</f>
        <v>1</v>
      </c>
      <c r="S33" s="22">
        <f t="shared" ref="S33:S51" si="28">1-L33</f>
        <v>0.99783760837680247</v>
      </c>
      <c r="T33" s="22">
        <f t="shared" ref="T33:T51" si="29">S33^R33</f>
        <v>0.99783760837680247</v>
      </c>
      <c r="U33" s="23">
        <f>U32-V32</f>
        <v>98495.954264634551</v>
      </c>
      <c r="V33" s="23">
        <f>U33*(1-T33)</f>
        <v>212.98682642069326</v>
      </c>
      <c r="W33" s="22">
        <f t="shared" ref="W33:W51" si="30">V33/U33</f>
        <v>2.1623916231975349E-3</v>
      </c>
      <c r="X33" s="23">
        <f>J33+R33*(L33/W33)*(K33-J33)</f>
        <v>1.4899999999999398</v>
      </c>
      <c r="Y33" s="23">
        <f t="shared" ref="Y33:Y51" si="31">U34*J33+V33*X33</f>
        <v>393449.22012422228</v>
      </c>
      <c r="Z33" s="23">
        <f t="shared" si="20"/>
        <v>7962749.065342851</v>
      </c>
      <c r="AA33" s="23">
        <f t="shared" ref="AA33:AA51" si="32">Z33/U33</f>
        <v>80.843412552244445</v>
      </c>
      <c r="AB33" s="25"/>
      <c r="AC33" s="24"/>
      <c r="AD33" s="25"/>
      <c r="AE33" s="24"/>
      <c r="AF33" s="23">
        <f t="shared" ref="AF33:AF51" si="33">AA33-Q33</f>
        <v>3.8499112482545002</v>
      </c>
    </row>
    <row r="34" spans="2:32" s="26" customFormat="1" ht="15" customHeight="1" x14ac:dyDescent="0.2">
      <c r="B34" s="5" t="str">
        <f t="shared" si="21"/>
        <v>AP</v>
      </c>
      <c r="C34" s="5" t="s">
        <v>48</v>
      </c>
      <c r="D34" s="24" t="s">
        <v>70</v>
      </c>
      <c r="E34" s="4" t="str">
        <f t="shared" si="22"/>
        <v>APFemale5-9</v>
      </c>
      <c r="F34" s="6">
        <f>VLOOKUP(E34,'Appendix 1a. Person-years 2020'!$E$3:$F$1682,2,FALSE)</f>
        <v>39358.294600000001</v>
      </c>
      <c r="G34" s="17">
        <f>VLOOKUP(E34,'Appendix 2a. Deaths 2020'!$E$4:$G$1683,2,FALSE)</f>
        <v>10</v>
      </c>
      <c r="H34" s="17">
        <f>VLOOKUP(E34,'Appendix 2a. Deaths 2020'!$E$4:$G$1683,3,FALSE)</f>
        <v>0</v>
      </c>
      <c r="I34" s="18">
        <f t="shared" si="23"/>
        <v>2.5407604932150695E-4</v>
      </c>
      <c r="J34" s="24">
        <v>5</v>
      </c>
      <c r="K34" s="5">
        <f>VLOOKUP(E34,'Appendix 3a. nax iIBGE 2020'!$E$5:$O$1935,11,FALSE)</f>
        <v>2.5</v>
      </c>
      <c r="L34" s="19">
        <f t="shared" si="24"/>
        <v>1.2695738258525482E-3</v>
      </c>
      <c r="M34" s="20">
        <f t="shared" ref="M34:M51" si="34">M33-N33</f>
        <v>98257.725763579845</v>
      </c>
      <c r="N34" s="20">
        <f t="shared" ref="N34:N51" si="35">M34*L34</f>
        <v>124.74543681723856</v>
      </c>
      <c r="O34" s="20">
        <f t="shared" si="25"/>
        <v>490976.76522585616</v>
      </c>
      <c r="P34" s="20">
        <f t="shared" si="19"/>
        <v>7188252.5546852266</v>
      </c>
      <c r="Q34" s="21">
        <f t="shared" si="26"/>
        <v>73.157123257473359</v>
      </c>
      <c r="R34" s="22">
        <f t="shared" si="27"/>
        <v>1</v>
      </c>
      <c r="S34" s="22">
        <f t="shared" si="28"/>
        <v>0.99873042617414742</v>
      </c>
      <c r="T34" s="22">
        <f t="shared" si="29"/>
        <v>0.99873042617414742</v>
      </c>
      <c r="U34" s="23">
        <f t="shared" ref="U34:U51" si="36">U33-V33</f>
        <v>98282.967438213862</v>
      </c>
      <c r="V34" s="23">
        <f t="shared" ref="V34:V50" si="37">U34*(1-T34)</f>
        <v>124.7774829866774</v>
      </c>
      <c r="W34" s="22">
        <f t="shared" si="30"/>
        <v>1.2695738258525768E-3</v>
      </c>
      <c r="X34" s="23">
        <f>J34+R34*(L34/W34)*(K34-J34)</f>
        <v>2.5000000000000564</v>
      </c>
      <c r="Y34" s="23">
        <f t="shared" si="31"/>
        <v>491102.89348360262</v>
      </c>
      <c r="Z34" s="23">
        <f t="shared" si="20"/>
        <v>7569299.8452186286</v>
      </c>
      <c r="AA34" s="23">
        <f t="shared" si="32"/>
        <v>77.015377562517244</v>
      </c>
      <c r="AB34" s="25"/>
      <c r="AC34" s="24"/>
      <c r="AD34" s="25"/>
      <c r="AE34" s="24"/>
      <c r="AF34" s="23">
        <f t="shared" si="33"/>
        <v>3.8582543050438858</v>
      </c>
    </row>
    <row r="35" spans="2:32" s="26" customFormat="1" ht="15" customHeight="1" x14ac:dyDescent="0.2">
      <c r="B35" s="5" t="str">
        <f t="shared" si="21"/>
        <v>AP</v>
      </c>
      <c r="C35" s="5" t="s">
        <v>48</v>
      </c>
      <c r="D35" s="24" t="s">
        <v>71</v>
      </c>
      <c r="E35" s="4" t="str">
        <f t="shared" si="22"/>
        <v>APFemale10-14</v>
      </c>
      <c r="F35" s="6">
        <f>VLOOKUP(E35,'Appendix 1a. Person-years 2020'!$E$3:$F$1682,2,FALSE)</f>
        <v>39754.978199999998</v>
      </c>
      <c r="G35" s="17">
        <f>VLOOKUP(E35,'Appendix 2a. Deaths 2020'!$E$4:$G$1683,2,FALSE)</f>
        <v>13</v>
      </c>
      <c r="H35" s="17">
        <f>VLOOKUP(E35,'Appendix 2a. Deaths 2020'!$E$4:$G$1683,3,FALSE)</f>
        <v>0</v>
      </c>
      <c r="I35" s="18">
        <f t="shared" si="23"/>
        <v>3.2700307203287562E-4</v>
      </c>
      <c r="J35" s="24">
        <v>5</v>
      </c>
      <c r="K35" s="5">
        <f>VLOOKUP(E35,'Appendix 3a. nax iIBGE 2020'!$E$5:$O$1935,11,FALSE)</f>
        <v>2.5</v>
      </c>
      <c r="L35" s="19">
        <f t="shared" si="24"/>
        <v>1.6336798143693357E-3</v>
      </c>
      <c r="M35" s="20">
        <f t="shared" si="34"/>
        <v>98132.980326762612</v>
      </c>
      <c r="N35" s="20">
        <f t="shared" si="35"/>
        <v>160.31786908373522</v>
      </c>
      <c r="O35" s="20">
        <f t="shared" si="25"/>
        <v>490264.10696110374</v>
      </c>
      <c r="P35" s="20">
        <f t="shared" si="19"/>
        <v>6697275.7894593701</v>
      </c>
      <c r="Q35" s="21">
        <f t="shared" si="26"/>
        <v>68.246941722943916</v>
      </c>
      <c r="R35" s="22">
        <f t="shared" si="27"/>
        <v>1</v>
      </c>
      <c r="S35" s="22">
        <f t="shared" si="28"/>
        <v>0.99836632018563065</v>
      </c>
      <c r="T35" s="22">
        <f t="shared" si="29"/>
        <v>0.99836632018563065</v>
      </c>
      <c r="U35" s="23">
        <f t="shared" si="36"/>
        <v>98158.189955227179</v>
      </c>
      <c r="V35" s="23">
        <f t="shared" si="37"/>
        <v>160.35905354488682</v>
      </c>
      <c r="W35" s="22">
        <f t="shared" si="30"/>
        <v>1.6336798143693489E-3</v>
      </c>
      <c r="X35" s="23">
        <f>((-5/24)*V34+2.5*V35+(5/24)*V36)/V35</f>
        <v>2.5966404833864067</v>
      </c>
      <c r="Y35" s="23">
        <f t="shared" si="31"/>
        <v>490405.54931872361</v>
      </c>
      <c r="Z35" s="23">
        <f t="shared" si="20"/>
        <v>7078196.9517350262</v>
      </c>
      <c r="AA35" s="23">
        <f t="shared" si="32"/>
        <v>72.110100593374824</v>
      </c>
      <c r="AB35" s="25"/>
      <c r="AC35" s="24"/>
      <c r="AD35" s="25"/>
      <c r="AE35" s="24"/>
      <c r="AF35" s="23">
        <f t="shared" si="33"/>
        <v>3.8631588704309081</v>
      </c>
    </row>
    <row r="36" spans="2:32" s="26" customFormat="1" ht="15" customHeight="1" x14ac:dyDescent="0.2">
      <c r="B36" s="5" t="str">
        <f t="shared" si="21"/>
        <v>AP</v>
      </c>
      <c r="C36" s="5" t="s">
        <v>48</v>
      </c>
      <c r="D36" s="24" t="s">
        <v>72</v>
      </c>
      <c r="E36" s="4" t="str">
        <f t="shared" si="22"/>
        <v>APFemale15-19</v>
      </c>
      <c r="F36" s="6">
        <f>VLOOKUP(E36,'Appendix 1a. Person-years 2020'!$E$3:$F$1682,2,FALSE)</f>
        <v>41781.4185</v>
      </c>
      <c r="G36" s="17">
        <f>VLOOKUP(E36,'Appendix 2a. Deaths 2020'!$E$4:$G$1683,2,FALSE)</f>
        <v>18</v>
      </c>
      <c r="H36" s="17">
        <f>VLOOKUP(E36,'Appendix 2a. Deaths 2020'!$E$4:$G$1683,3,FALSE)</f>
        <v>1</v>
      </c>
      <c r="I36" s="18">
        <f t="shared" si="23"/>
        <v>4.3081352060844941E-4</v>
      </c>
      <c r="J36" s="24">
        <v>5</v>
      </c>
      <c r="K36" s="5">
        <f>VLOOKUP(E36,'Appendix 3a. nax iIBGE 2020'!$E$5:$O$1935,11,FALSE)</f>
        <v>2.5</v>
      </c>
      <c r="L36" s="19">
        <f t="shared" si="24"/>
        <v>2.1517500954570138E-3</v>
      </c>
      <c r="M36" s="20">
        <f t="shared" si="34"/>
        <v>97972.662457678874</v>
      </c>
      <c r="N36" s="20">
        <f t="shared" si="35"/>
        <v>210.81268579548831</v>
      </c>
      <c r="O36" s="20">
        <f t="shared" si="25"/>
        <v>489336.28057390562</v>
      </c>
      <c r="P36" s="20">
        <f t="shared" si="19"/>
        <v>6207011.682498266</v>
      </c>
      <c r="Q36" s="21">
        <f t="shared" si="26"/>
        <v>63.354526934281296</v>
      </c>
      <c r="R36" s="22">
        <f t="shared" si="27"/>
        <v>0.94444444444444442</v>
      </c>
      <c r="S36" s="22">
        <f t="shared" si="28"/>
        <v>0.99784824990454302</v>
      </c>
      <c r="T36" s="22">
        <f t="shared" si="29"/>
        <v>0.99796767001765252</v>
      </c>
      <c r="U36" s="23">
        <f t="shared" si="36"/>
        <v>97997.83090168229</v>
      </c>
      <c r="V36" s="23">
        <f t="shared" si="37"/>
        <v>199.16392994650735</v>
      </c>
      <c r="W36" s="22">
        <f t="shared" si="30"/>
        <v>2.0323299823474805E-3</v>
      </c>
      <c r="X36" s="23">
        <f t="shared" ref="X36:X49" si="38">((-5/24)*V35+2.5*V36+(5/24)*V37)/V36</f>
        <v>2.6946016433034652</v>
      </c>
      <c r="Y36" s="23">
        <f t="shared" si="31"/>
        <v>489530.00231159956</v>
      </c>
      <c r="Z36" s="23">
        <f t="shared" si="20"/>
        <v>6587791.4024163028</v>
      </c>
      <c r="AA36" s="23">
        <f t="shared" si="32"/>
        <v>67.223849158718608</v>
      </c>
      <c r="AB36" s="25"/>
      <c r="AC36" s="24"/>
      <c r="AD36" s="25"/>
      <c r="AE36" s="24"/>
      <c r="AF36" s="23">
        <f t="shared" si="33"/>
        <v>3.8693222244373118</v>
      </c>
    </row>
    <row r="37" spans="2:32" s="26" customFormat="1" ht="15" customHeight="1" x14ac:dyDescent="0.2">
      <c r="B37" s="5" t="str">
        <f t="shared" si="21"/>
        <v>AP</v>
      </c>
      <c r="C37" s="5" t="s">
        <v>48</v>
      </c>
      <c r="D37" s="24" t="s">
        <v>73</v>
      </c>
      <c r="E37" s="4" t="str">
        <f t="shared" si="22"/>
        <v>APFemale20-24</v>
      </c>
      <c r="F37" s="6">
        <f>VLOOKUP(E37,'Appendix 1a. Person-years 2020'!$E$3:$F$1682,2,FALSE)</f>
        <v>42274.852899999998</v>
      </c>
      <c r="G37" s="17">
        <f>VLOOKUP(E37,'Appendix 2a. Deaths 2020'!$E$4:$G$1683,2,FALSE)</f>
        <v>35</v>
      </c>
      <c r="H37" s="17">
        <f>VLOOKUP(E37,'Appendix 2a. Deaths 2020'!$E$4:$G$1683,3,FALSE)</f>
        <v>5</v>
      </c>
      <c r="I37" s="18">
        <f t="shared" si="23"/>
        <v>8.2791535863629235E-4</v>
      </c>
      <c r="J37" s="24">
        <v>5</v>
      </c>
      <c r="K37" s="5">
        <f>VLOOKUP(E37,'Appendix 3a. nax iIBGE 2020'!$E$5:$O$1935,11,FALSE)</f>
        <v>2.5</v>
      </c>
      <c r="L37" s="19">
        <f t="shared" si="24"/>
        <v>4.1310264425845908E-3</v>
      </c>
      <c r="M37" s="20">
        <f t="shared" si="34"/>
        <v>97761.849771883382</v>
      </c>
      <c r="N37" s="20">
        <f t="shared" si="35"/>
        <v>403.85678648363262</v>
      </c>
      <c r="O37" s="20">
        <f t="shared" si="25"/>
        <v>487799.60689320782</v>
      </c>
      <c r="P37" s="20">
        <f t="shared" si="19"/>
        <v>5717675.4019243605</v>
      </c>
      <c r="Q37" s="21">
        <f t="shared" si="26"/>
        <v>58.48575303419414</v>
      </c>
      <c r="R37" s="22">
        <f t="shared" si="27"/>
        <v>0.8571428571428571</v>
      </c>
      <c r="S37" s="22">
        <f t="shared" si="28"/>
        <v>0.99586897355741544</v>
      </c>
      <c r="T37" s="22">
        <f t="shared" si="29"/>
        <v>0.99645807372501349</v>
      </c>
      <c r="U37" s="23">
        <f t="shared" si="36"/>
        <v>97798.666971735787</v>
      </c>
      <c r="V37" s="23">
        <f t="shared" si="37"/>
        <v>346.39566820584605</v>
      </c>
      <c r="W37" s="22">
        <f t="shared" si="30"/>
        <v>3.5419262749865066E-3</v>
      </c>
      <c r="X37" s="23">
        <f t="shared" si="38"/>
        <v>2.6360276558981464</v>
      </c>
      <c r="Y37" s="23">
        <f t="shared" si="31"/>
        <v>488174.46507892368</v>
      </c>
      <c r="Z37" s="23">
        <f t="shared" si="20"/>
        <v>6098261.4001047034</v>
      </c>
      <c r="AA37" s="23">
        <f t="shared" si="32"/>
        <v>62.355260955316758</v>
      </c>
      <c r="AB37" s="25"/>
      <c r="AC37" s="24"/>
      <c r="AD37" s="25"/>
      <c r="AE37" s="24"/>
      <c r="AF37" s="23">
        <f t="shared" si="33"/>
        <v>3.8695079211226187</v>
      </c>
    </row>
    <row r="38" spans="2:32" s="26" customFormat="1" ht="15" customHeight="1" x14ac:dyDescent="0.2">
      <c r="B38" s="5" t="str">
        <f t="shared" si="21"/>
        <v>AP</v>
      </c>
      <c r="C38" s="5" t="s">
        <v>48</v>
      </c>
      <c r="D38" s="24" t="s">
        <v>74</v>
      </c>
      <c r="E38" s="4" t="str">
        <f t="shared" si="22"/>
        <v>APFemale25-29</v>
      </c>
      <c r="F38" s="6">
        <f>VLOOKUP(E38,'Appendix 1a. Person-years 2020'!$E$3:$F$1682,2,FALSE)</f>
        <v>40008.1535</v>
      </c>
      <c r="G38" s="17">
        <f>VLOOKUP(E38,'Appendix 2a. Deaths 2020'!$E$4:$G$1683,2,FALSE)</f>
        <v>45</v>
      </c>
      <c r="H38" s="17">
        <f>VLOOKUP(E38,'Appendix 2a. Deaths 2020'!$E$4:$G$1683,3,FALSE)</f>
        <v>10</v>
      </c>
      <c r="I38" s="18">
        <f t="shared" si="23"/>
        <v>1.1247707295464161E-3</v>
      </c>
      <c r="J38" s="24">
        <v>5</v>
      </c>
      <c r="K38" s="5">
        <f>VLOOKUP(E38,'Appendix 3a. nax iIBGE 2020'!$E$5:$O$1935,11,FALSE)</f>
        <v>2.5</v>
      </c>
      <c r="L38" s="19">
        <f t="shared" si="24"/>
        <v>5.6080841255489525E-3</v>
      </c>
      <c r="M38" s="20">
        <f t="shared" si="34"/>
        <v>97357.992985399746</v>
      </c>
      <c r="N38" s="20">
        <f t="shared" si="35"/>
        <v>545.99181495672656</v>
      </c>
      <c r="O38" s="20">
        <f t="shared" si="25"/>
        <v>485424.98538960691</v>
      </c>
      <c r="P38" s="20">
        <f t="shared" si="19"/>
        <v>5229875.7950311527</v>
      </c>
      <c r="Q38" s="21">
        <f t="shared" si="26"/>
        <v>53.717991041736539</v>
      </c>
      <c r="R38" s="22">
        <f t="shared" si="27"/>
        <v>0.77777777777777779</v>
      </c>
      <c r="S38" s="22">
        <f t="shared" si="28"/>
        <v>0.99439191587445108</v>
      </c>
      <c r="T38" s="22">
        <f t="shared" si="29"/>
        <v>0.99563543260816945</v>
      </c>
      <c r="U38" s="23">
        <f t="shared" si="36"/>
        <v>97452.271303529938</v>
      </c>
      <c r="V38" s="23">
        <f t="shared" si="37"/>
        <v>425.33700559121121</v>
      </c>
      <c r="W38" s="22">
        <f t="shared" si="30"/>
        <v>4.3645673918305539E-3</v>
      </c>
      <c r="X38" s="23">
        <f t="shared" si="38"/>
        <v>2.5526471802720678</v>
      </c>
      <c r="Y38" s="23">
        <f t="shared" si="31"/>
        <v>486220.40679768141</v>
      </c>
      <c r="Z38" s="23">
        <f t="shared" si="20"/>
        <v>5610086.9350257795</v>
      </c>
      <c r="AA38" s="23">
        <f t="shared" si="32"/>
        <v>57.567533932095941</v>
      </c>
      <c r="AB38" s="25"/>
      <c r="AC38" s="24"/>
      <c r="AD38" s="25"/>
      <c r="AE38" s="24"/>
      <c r="AF38" s="23">
        <f t="shared" si="33"/>
        <v>3.8495428903594018</v>
      </c>
    </row>
    <row r="39" spans="2:32" s="26" customFormat="1" ht="15" customHeight="1" x14ac:dyDescent="0.2">
      <c r="B39" s="5" t="str">
        <f t="shared" si="21"/>
        <v>AP</v>
      </c>
      <c r="C39" s="5" t="s">
        <v>48</v>
      </c>
      <c r="D39" s="24" t="s">
        <v>75</v>
      </c>
      <c r="E39" s="4" t="str">
        <f t="shared" si="22"/>
        <v>APFemale30-34</v>
      </c>
      <c r="F39" s="6">
        <f>VLOOKUP(E39,'Appendix 1a. Person-years 2020'!$E$3:$F$1682,2,FALSE)</f>
        <v>37322.561399999999</v>
      </c>
      <c r="G39" s="17">
        <f>VLOOKUP(E39,'Appendix 2a. Deaths 2020'!$E$4:$G$1683,2,FALSE)</f>
        <v>38</v>
      </c>
      <c r="H39" s="17">
        <f>VLOOKUP(E39,'Appendix 2a. Deaths 2020'!$E$4:$G$1683,3,FALSE)</f>
        <v>3</v>
      </c>
      <c r="I39" s="18">
        <f t="shared" si="23"/>
        <v>1.0181509139402206E-3</v>
      </c>
      <c r="J39" s="24">
        <v>5</v>
      </c>
      <c r="K39" s="5">
        <f>VLOOKUP(E39,'Appendix 3a. nax iIBGE 2020'!$E$5:$O$1935,11,FALSE)</f>
        <v>2.5</v>
      </c>
      <c r="L39" s="19">
        <f t="shared" si="24"/>
        <v>5.0778295776378419E-3</v>
      </c>
      <c r="M39" s="20">
        <f t="shared" si="34"/>
        <v>96812.001170443022</v>
      </c>
      <c r="N39" s="20">
        <f t="shared" si="35"/>
        <v>491.59484301358492</v>
      </c>
      <c r="O39" s="20">
        <f t="shared" si="25"/>
        <v>482831.01874468115</v>
      </c>
      <c r="P39" s="20">
        <f t="shared" si="19"/>
        <v>4744450.8096415456</v>
      </c>
      <c r="Q39" s="21">
        <f t="shared" si="26"/>
        <v>49.006845765833006</v>
      </c>
      <c r="R39" s="22">
        <f t="shared" si="27"/>
        <v>0.92105263157894735</v>
      </c>
      <c r="S39" s="22">
        <f t="shared" si="28"/>
        <v>0.9949221704223622</v>
      </c>
      <c r="T39" s="22">
        <f t="shared" si="29"/>
        <v>0.99532211253775282</v>
      </c>
      <c r="U39" s="23">
        <f t="shared" si="36"/>
        <v>97026.934297938729</v>
      </c>
      <c r="V39" s="23">
        <f t="shared" si="37"/>
        <v>453.88107945260816</v>
      </c>
      <c r="W39" s="22">
        <f t="shared" si="30"/>
        <v>4.6778874622471767E-3</v>
      </c>
      <c r="X39" s="23">
        <f t="shared" si="38"/>
        <v>2.5866472510154552</v>
      </c>
      <c r="Y39" s="23">
        <f t="shared" si="31"/>
        <v>484039.29633888463</v>
      </c>
      <c r="Z39" s="23">
        <f t="shared" si="20"/>
        <v>5123866.5282280985</v>
      </c>
      <c r="AA39" s="23">
        <f t="shared" si="32"/>
        <v>52.808702710263326</v>
      </c>
      <c r="AB39" s="25"/>
      <c r="AC39" s="24"/>
      <c r="AD39" s="25"/>
      <c r="AE39" s="24"/>
      <c r="AF39" s="23">
        <f t="shared" si="33"/>
        <v>3.8018569444303196</v>
      </c>
    </row>
    <row r="40" spans="2:32" s="26" customFormat="1" ht="15" customHeight="1" x14ac:dyDescent="0.2">
      <c r="B40" s="5" t="str">
        <f t="shared" si="21"/>
        <v>AP</v>
      </c>
      <c r="C40" s="5" t="s">
        <v>48</v>
      </c>
      <c r="D40" s="24" t="s">
        <v>76</v>
      </c>
      <c r="E40" s="4" t="str">
        <f t="shared" si="22"/>
        <v>APFemale35-39</v>
      </c>
      <c r="F40" s="6">
        <f>VLOOKUP(E40,'Appendix 1a. Person-years 2020'!$E$3:$F$1682,2,FALSE)</f>
        <v>34486.661</v>
      </c>
      <c r="G40" s="17">
        <f>VLOOKUP(E40,'Appendix 2a. Deaths 2020'!$E$4:$G$1683,2,FALSE)</f>
        <v>59</v>
      </c>
      <c r="H40" s="17">
        <f>VLOOKUP(E40,'Appendix 2a. Deaths 2020'!$E$4:$G$1683,3,FALSE)</f>
        <v>15</v>
      </c>
      <c r="I40" s="18">
        <f t="shared" si="23"/>
        <v>1.7108063897516782E-3</v>
      </c>
      <c r="J40" s="24">
        <v>5</v>
      </c>
      <c r="K40" s="5">
        <f>VLOOKUP(E40,'Appendix 3a. nax iIBGE 2020'!$E$5:$O$1935,11,FALSE)</f>
        <v>2.5</v>
      </c>
      <c r="L40" s="19">
        <f t="shared" si="24"/>
        <v>8.5176020288177338E-3</v>
      </c>
      <c r="M40" s="20">
        <f t="shared" si="34"/>
        <v>96320.406327429431</v>
      </c>
      <c r="N40" s="20">
        <f t="shared" si="35"/>
        <v>820.41888835106136</v>
      </c>
      <c r="O40" s="20">
        <f t="shared" si="25"/>
        <v>479550.98441626952</v>
      </c>
      <c r="P40" s="20">
        <f t="shared" si="19"/>
        <v>4261619.7908968646</v>
      </c>
      <c r="Q40" s="21">
        <f t="shared" si="26"/>
        <v>44.244204871914782</v>
      </c>
      <c r="R40" s="22">
        <f t="shared" si="27"/>
        <v>0.74576271186440679</v>
      </c>
      <c r="S40" s="22">
        <f t="shared" si="28"/>
        <v>0.99148239797118232</v>
      </c>
      <c r="T40" s="22">
        <f t="shared" si="29"/>
        <v>0.99364098768059206</v>
      </c>
      <c r="U40" s="23">
        <f t="shared" si="36"/>
        <v>96573.053218486122</v>
      </c>
      <c r="V40" s="23">
        <f t="shared" si="37"/>
        <v>614.10923513919204</v>
      </c>
      <c r="W40" s="22">
        <f t="shared" si="30"/>
        <v>6.3590123194079418E-3</v>
      </c>
      <c r="X40" s="23">
        <f t="shared" si="38"/>
        <v>2.6734401266749797</v>
      </c>
      <c r="Y40" s="23">
        <f t="shared" si="31"/>
        <v>481436.50418811745</v>
      </c>
      <c r="Z40" s="23">
        <f t="shared" si="20"/>
        <v>4639827.2318892134</v>
      </c>
      <c r="AA40" s="23">
        <f t="shared" si="32"/>
        <v>48.044739989654303</v>
      </c>
      <c r="AB40" s="25"/>
      <c r="AC40" s="24"/>
      <c r="AD40" s="25"/>
      <c r="AE40" s="24"/>
      <c r="AF40" s="23">
        <f t="shared" si="33"/>
        <v>3.8005351177395212</v>
      </c>
    </row>
    <row r="41" spans="2:32" s="26" customFormat="1" ht="15" customHeight="1" x14ac:dyDescent="0.2">
      <c r="B41" s="5" t="str">
        <f t="shared" si="21"/>
        <v>AP</v>
      </c>
      <c r="C41" s="5" t="s">
        <v>48</v>
      </c>
      <c r="D41" s="24" t="s">
        <v>77</v>
      </c>
      <c r="E41" s="4" t="str">
        <f t="shared" si="22"/>
        <v>APFemale40-44</v>
      </c>
      <c r="F41" s="6">
        <f>VLOOKUP(E41,'Appendix 1a. Person-years 2020'!$E$3:$F$1682,2,FALSE)</f>
        <v>29183.246800000001</v>
      </c>
      <c r="G41" s="17">
        <f>VLOOKUP(E41,'Appendix 2a. Deaths 2020'!$E$4:$G$1683,2,FALSE)</f>
        <v>83</v>
      </c>
      <c r="H41" s="17">
        <f>VLOOKUP(E41,'Appendix 2a. Deaths 2020'!$E$4:$G$1683,3,FALSE)</f>
        <v>24</v>
      </c>
      <c r="I41" s="18">
        <f t="shared" si="23"/>
        <v>2.8440975251595377E-3</v>
      </c>
      <c r="J41" s="24">
        <v>5</v>
      </c>
      <c r="K41" s="5">
        <f>VLOOKUP(E41,'Appendix 3a. nax iIBGE 2020'!$E$5:$O$1935,11,FALSE)</f>
        <v>2.5</v>
      </c>
      <c r="L41" s="19">
        <f t="shared" si="24"/>
        <v>1.4120090340814339E-2</v>
      </c>
      <c r="M41" s="20">
        <f t="shared" si="34"/>
        <v>95499.987439078366</v>
      </c>
      <c r="N41" s="20">
        <f t="shared" si="35"/>
        <v>1348.468450186421</v>
      </c>
      <c r="O41" s="20">
        <f t="shared" si="25"/>
        <v>474128.7660699258</v>
      </c>
      <c r="P41" s="20">
        <f t="shared" si="19"/>
        <v>3782068.8064805954</v>
      </c>
      <c r="Q41" s="21">
        <f t="shared" si="26"/>
        <v>39.602819936424218</v>
      </c>
      <c r="R41" s="22">
        <f t="shared" si="27"/>
        <v>0.71084337349397586</v>
      </c>
      <c r="S41" s="22">
        <f t="shared" si="28"/>
        <v>0.9858799096591857</v>
      </c>
      <c r="T41" s="22">
        <f t="shared" si="29"/>
        <v>0.98994221152968065</v>
      </c>
      <c r="U41" s="23">
        <f t="shared" si="36"/>
        <v>95958.943983346937</v>
      </c>
      <c r="V41" s="23">
        <f t="shared" si="37"/>
        <v>965.13476041972729</v>
      </c>
      <c r="W41" s="22">
        <f t="shared" si="30"/>
        <v>1.0057788470319351E-2</v>
      </c>
      <c r="X41" s="23">
        <f t="shared" si="38"/>
        <v>2.6365505068208077</v>
      </c>
      <c r="Y41" s="23">
        <f t="shared" si="31"/>
        <v>477513.67265637108</v>
      </c>
      <c r="Z41" s="23">
        <f t="shared" si="20"/>
        <v>4158390.7277010959</v>
      </c>
      <c r="AA41" s="23">
        <f t="shared" si="32"/>
        <v>43.335103066815307</v>
      </c>
      <c r="AB41" s="25"/>
      <c r="AC41" s="24"/>
      <c r="AD41" s="25"/>
      <c r="AE41" s="24"/>
      <c r="AF41" s="23">
        <f t="shared" si="33"/>
        <v>3.7322831303910888</v>
      </c>
    </row>
    <row r="42" spans="2:32" s="26" customFormat="1" ht="15" customHeight="1" x14ac:dyDescent="0.2">
      <c r="B42" s="5" t="str">
        <f t="shared" si="21"/>
        <v>AP</v>
      </c>
      <c r="C42" s="5" t="s">
        <v>48</v>
      </c>
      <c r="D42" s="24" t="s">
        <v>78</v>
      </c>
      <c r="E42" s="4" t="str">
        <f t="shared" si="22"/>
        <v>APFemale45-49</v>
      </c>
      <c r="F42" s="6">
        <f>VLOOKUP(E42,'Appendix 1a. Person-years 2020'!$E$3:$F$1682,2,FALSE)</f>
        <v>23844.598600000001</v>
      </c>
      <c r="G42" s="17">
        <f>VLOOKUP(E42,'Appendix 2a. Deaths 2020'!$E$4:$G$1683,2,FALSE)</f>
        <v>85</v>
      </c>
      <c r="H42" s="17">
        <f>VLOOKUP(E42,'Appendix 2a. Deaths 2020'!$E$4:$G$1683,3,FALSE)</f>
        <v>22</v>
      </c>
      <c r="I42" s="18">
        <f t="shared" si="23"/>
        <v>3.5647486219373805E-3</v>
      </c>
      <c r="J42" s="24">
        <v>5</v>
      </c>
      <c r="K42" s="5">
        <f>VLOOKUP(E42,'Appendix 3a. nax iIBGE 2020'!$E$5:$O$1935,11,FALSE)</f>
        <v>2.5</v>
      </c>
      <c r="L42" s="19">
        <f t="shared" si="24"/>
        <v>1.766630328397124E-2</v>
      </c>
      <c r="M42" s="20">
        <f t="shared" si="34"/>
        <v>94151.518988891941</v>
      </c>
      <c r="N42" s="20">
        <f t="shared" si="35"/>
        <v>1663.3092891043423</v>
      </c>
      <c r="O42" s="20">
        <f t="shared" si="25"/>
        <v>466599.32172169886</v>
      </c>
      <c r="P42" s="20">
        <f t="shared" si="19"/>
        <v>3307940.0404106695</v>
      </c>
      <c r="Q42" s="21">
        <f t="shared" si="26"/>
        <v>35.13421850157237</v>
      </c>
      <c r="R42" s="22">
        <f t="shared" si="27"/>
        <v>0.74117647058823533</v>
      </c>
      <c r="S42" s="22">
        <f t="shared" si="28"/>
        <v>0.98233369671602877</v>
      </c>
      <c r="T42" s="22">
        <f t="shared" si="29"/>
        <v>0.98687599201854492</v>
      </c>
      <c r="U42" s="23">
        <f t="shared" si="36"/>
        <v>94993.809222927215</v>
      </c>
      <c r="V42" s="23">
        <f t="shared" si="37"/>
        <v>1246.6995104305176</v>
      </c>
      <c r="W42" s="22">
        <f t="shared" si="30"/>
        <v>1.3124007981455077E-2</v>
      </c>
      <c r="X42" s="23">
        <f t="shared" si="38"/>
        <v>2.5805270419949964</v>
      </c>
      <c r="Y42" s="23">
        <f t="shared" si="31"/>
        <v>471952.69036239135</v>
      </c>
      <c r="Z42" s="23">
        <f t="shared" si="20"/>
        <v>3680877.0550447246</v>
      </c>
      <c r="AA42" s="23">
        <f t="shared" si="32"/>
        <v>38.748599357739273</v>
      </c>
      <c r="AB42" s="25"/>
      <c r="AC42" s="24"/>
      <c r="AD42" s="25"/>
      <c r="AE42" s="24"/>
      <c r="AF42" s="23">
        <f t="shared" si="33"/>
        <v>3.6143808561669033</v>
      </c>
    </row>
    <row r="43" spans="2:32" s="26" customFormat="1" ht="15" customHeight="1" x14ac:dyDescent="0.2">
      <c r="B43" s="5" t="str">
        <f t="shared" si="21"/>
        <v>AP</v>
      </c>
      <c r="C43" s="5" t="s">
        <v>48</v>
      </c>
      <c r="D43" s="24" t="s">
        <v>79</v>
      </c>
      <c r="E43" s="4" t="str">
        <f t="shared" si="22"/>
        <v>APFemale50-54</v>
      </c>
      <c r="F43" s="6">
        <f>VLOOKUP(E43,'Appendix 1a. Person-years 2020'!$E$3:$F$1682,2,FALSE)</f>
        <v>18322.000599999999</v>
      </c>
      <c r="G43" s="17">
        <f>VLOOKUP(E43,'Appendix 2a. Deaths 2020'!$E$4:$G$1683,2,FALSE)</f>
        <v>83</v>
      </c>
      <c r="H43" s="17">
        <f>VLOOKUP(E43,'Appendix 2a. Deaths 2020'!$E$4:$G$1683,3,FALSE)</f>
        <v>26</v>
      </c>
      <c r="I43" s="18">
        <f t="shared" si="23"/>
        <v>4.5300729877718708E-3</v>
      </c>
      <c r="J43" s="24">
        <v>5</v>
      </c>
      <c r="K43" s="5">
        <f>VLOOKUP(E43,'Appendix 3a. nax iIBGE 2020'!$E$5:$O$1935,11,FALSE)</f>
        <v>2.5</v>
      </c>
      <c r="L43" s="19">
        <f t="shared" si="24"/>
        <v>2.2396718020560147E-2</v>
      </c>
      <c r="M43" s="20">
        <f t="shared" si="34"/>
        <v>92488.209699787592</v>
      </c>
      <c r="N43" s="20">
        <f t="shared" si="35"/>
        <v>2071.4323528725786</v>
      </c>
      <c r="O43" s="20">
        <f t="shared" si="25"/>
        <v>457262.4676167565</v>
      </c>
      <c r="P43" s="20">
        <f t="shared" si="19"/>
        <v>2841340.7186889709</v>
      </c>
      <c r="Q43" s="21">
        <f t="shared" si="26"/>
        <v>30.721112754932008</v>
      </c>
      <c r="R43" s="22">
        <f t="shared" si="27"/>
        <v>0.68674698795180722</v>
      </c>
      <c r="S43" s="22">
        <f t="shared" si="28"/>
        <v>0.9776032819794398</v>
      </c>
      <c r="T43" s="22">
        <f t="shared" si="29"/>
        <v>0.98456463053368759</v>
      </c>
      <c r="U43" s="23">
        <f t="shared" si="36"/>
        <v>93747.109712496691</v>
      </c>
      <c r="V43" s="23">
        <f t="shared" si="37"/>
        <v>1447.0212748113111</v>
      </c>
      <c r="W43" s="22">
        <f t="shared" si="30"/>
        <v>1.5435369466312411E-2</v>
      </c>
      <c r="X43" s="23">
        <f t="shared" si="38"/>
        <v>2.6886085895355816</v>
      </c>
      <c r="Y43" s="23">
        <f t="shared" si="31"/>
        <v>465390.9160171253</v>
      </c>
      <c r="Z43" s="23">
        <f t="shared" si="20"/>
        <v>3208924.3646823331</v>
      </c>
      <c r="AA43" s="23">
        <f t="shared" si="32"/>
        <v>34.229581845493172</v>
      </c>
      <c r="AB43" s="25"/>
      <c r="AC43" s="24"/>
      <c r="AD43" s="25"/>
      <c r="AE43" s="24"/>
      <c r="AF43" s="23">
        <f t="shared" si="33"/>
        <v>3.5084690905611637</v>
      </c>
    </row>
    <row r="44" spans="2:32" s="26" customFormat="1" ht="15" customHeight="1" x14ac:dyDescent="0.2">
      <c r="B44" s="5" t="str">
        <f t="shared" si="21"/>
        <v>AP</v>
      </c>
      <c r="C44" s="5" t="s">
        <v>48</v>
      </c>
      <c r="D44" s="24" t="s">
        <v>80</v>
      </c>
      <c r="E44" s="4" t="str">
        <f t="shared" si="22"/>
        <v>APFemale55-59</v>
      </c>
      <c r="F44" s="6">
        <f>VLOOKUP(E44,'Appendix 1a. Person-years 2020'!$E$3:$F$1682,2,FALSE)</f>
        <v>13885.193600000001</v>
      </c>
      <c r="G44" s="17">
        <f>VLOOKUP(E44,'Appendix 2a. Deaths 2020'!$E$4:$G$1683,2,FALSE)</f>
        <v>107</v>
      </c>
      <c r="H44" s="17">
        <f>VLOOKUP(E44,'Appendix 2a. Deaths 2020'!$E$4:$G$1683,3,FALSE)</f>
        <v>29</v>
      </c>
      <c r="I44" s="18">
        <f t="shared" si="23"/>
        <v>7.7060502779017787E-3</v>
      </c>
      <c r="J44" s="24">
        <v>5</v>
      </c>
      <c r="K44" s="5">
        <f>VLOOKUP(E44,'Appendix 3a. nax iIBGE 2020'!$E$5:$O$1935,11,FALSE)</f>
        <v>2.5</v>
      </c>
      <c r="L44" s="19">
        <f t="shared" si="24"/>
        <v>3.7801991276063519E-2</v>
      </c>
      <c r="M44" s="20">
        <f t="shared" si="34"/>
        <v>90416.777346915012</v>
      </c>
      <c r="N44" s="20">
        <f t="shared" si="35"/>
        <v>3417.9342284778591</v>
      </c>
      <c r="O44" s="20">
        <f t="shared" si="25"/>
        <v>443539.05116338044</v>
      </c>
      <c r="P44" s="20">
        <f t="shared" si="19"/>
        <v>2384078.2510722145</v>
      </c>
      <c r="Q44" s="21">
        <f t="shared" si="26"/>
        <v>26.367653449147824</v>
      </c>
      <c r="R44" s="22">
        <f t="shared" si="27"/>
        <v>0.7289719626168224</v>
      </c>
      <c r="S44" s="22">
        <f t="shared" si="28"/>
        <v>0.96219800872393646</v>
      </c>
      <c r="T44" s="22">
        <f t="shared" si="29"/>
        <v>0.97229993347001709</v>
      </c>
      <c r="U44" s="23">
        <f t="shared" si="36"/>
        <v>92300.088437685379</v>
      </c>
      <c r="V44" s="23">
        <f t="shared" si="37"/>
        <v>2556.7185904471917</v>
      </c>
      <c r="W44" s="22">
        <f t="shared" si="30"/>
        <v>2.7700066529982914E-2</v>
      </c>
      <c r="X44" s="23">
        <f t="shared" si="38"/>
        <v>2.6774834935487695</v>
      </c>
      <c r="Y44" s="23">
        <f t="shared" si="31"/>
        <v>455562.42105976254</v>
      </c>
      <c r="Z44" s="23">
        <f t="shared" si="20"/>
        <v>2743533.4486652077</v>
      </c>
      <c r="AA44" s="23">
        <f t="shared" si="32"/>
        <v>29.724060887736325</v>
      </c>
      <c r="AB44" s="25"/>
      <c r="AC44" s="24"/>
      <c r="AD44" s="25"/>
      <c r="AE44" s="24"/>
      <c r="AF44" s="23">
        <f t="shared" si="33"/>
        <v>3.3564074385885014</v>
      </c>
    </row>
    <row r="45" spans="2:32" s="26" customFormat="1" ht="15" customHeight="1" x14ac:dyDescent="0.2">
      <c r="B45" s="5" t="str">
        <f t="shared" si="21"/>
        <v>AP</v>
      </c>
      <c r="C45" s="5" t="s">
        <v>48</v>
      </c>
      <c r="D45" s="24" t="s">
        <v>81</v>
      </c>
      <c r="E45" s="4" t="str">
        <f t="shared" si="22"/>
        <v>APFemale60-64</v>
      </c>
      <c r="F45" s="6">
        <f>VLOOKUP(E45,'Appendix 1a. Person-years 2020'!$E$3:$F$1682,2,FALSE)</f>
        <v>10674.1957</v>
      </c>
      <c r="G45" s="17">
        <f>VLOOKUP(E45,'Appendix 2a. Deaths 2020'!$E$4:$G$1683,2,FALSE)</f>
        <v>127</v>
      </c>
      <c r="H45" s="17">
        <f>VLOOKUP(E45,'Appendix 2a. Deaths 2020'!$E$4:$G$1683,3,FALSE)</f>
        <v>39</v>
      </c>
      <c r="I45" s="18">
        <f t="shared" si="23"/>
        <v>1.1897851938390075E-2</v>
      </c>
      <c r="J45" s="24">
        <v>5</v>
      </c>
      <c r="K45" s="5">
        <f>VLOOKUP(E45,'Appendix 3a. nax iIBGE 2020'!$E$5:$O$1935,11,FALSE)</f>
        <v>2.5</v>
      </c>
      <c r="L45" s="19">
        <f t="shared" si="24"/>
        <v>5.7770886069926412E-2</v>
      </c>
      <c r="M45" s="20">
        <f t="shared" si="34"/>
        <v>86998.843118437158</v>
      </c>
      <c r="N45" s="20">
        <f t="shared" si="35"/>
        <v>5026.0002540106343</v>
      </c>
      <c r="O45" s="20">
        <f t="shared" si="25"/>
        <v>422429.21495715925</v>
      </c>
      <c r="P45" s="20">
        <f t="shared" si="19"/>
        <v>1940539.1999088342</v>
      </c>
      <c r="Q45" s="21">
        <f t="shared" si="26"/>
        <v>22.305344879897454</v>
      </c>
      <c r="R45" s="22">
        <f t="shared" si="27"/>
        <v>0.69291338582677164</v>
      </c>
      <c r="S45" s="22">
        <f t="shared" si="28"/>
        <v>0.94222911393007358</v>
      </c>
      <c r="T45" s="22">
        <f t="shared" si="29"/>
        <v>0.95960545109059769</v>
      </c>
      <c r="U45" s="23">
        <f t="shared" si="36"/>
        <v>89743.36984723818</v>
      </c>
      <c r="V45" s="23">
        <f t="shared" si="37"/>
        <v>3625.1429425888427</v>
      </c>
      <c r="W45" s="22">
        <f t="shared" si="30"/>
        <v>4.0394548909402306E-2</v>
      </c>
      <c r="X45" s="23">
        <f t="shared" si="38"/>
        <v>2.6946018324605427</v>
      </c>
      <c r="Y45" s="23">
        <f t="shared" si="31"/>
        <v>440359.45133927796</v>
      </c>
      <c r="Z45" s="23">
        <f t="shared" si="20"/>
        <v>2287971.0276054451</v>
      </c>
      <c r="AA45" s="23">
        <f t="shared" si="32"/>
        <v>25.494596776341762</v>
      </c>
      <c r="AB45" s="25"/>
      <c r="AC45" s="24"/>
      <c r="AD45" s="25"/>
      <c r="AE45" s="24"/>
      <c r="AF45" s="23">
        <f t="shared" si="33"/>
        <v>3.1892518964443077</v>
      </c>
    </row>
    <row r="46" spans="2:32" s="26" customFormat="1" ht="15" customHeight="1" x14ac:dyDescent="0.2">
      <c r="B46" s="5" t="str">
        <f t="shared" si="21"/>
        <v>AP</v>
      </c>
      <c r="C46" s="5" t="s">
        <v>48</v>
      </c>
      <c r="D46" s="24" t="s">
        <v>82</v>
      </c>
      <c r="E46" s="4" t="str">
        <f t="shared" si="22"/>
        <v>APFemale65-69</v>
      </c>
      <c r="F46" s="6">
        <f>VLOOKUP(E46,'Appendix 1a. Person-years 2020'!$E$3:$F$1682,2,FALSE)</f>
        <v>7488.2834999999995</v>
      </c>
      <c r="G46" s="17">
        <f>VLOOKUP(E46,'Appendix 2a. Deaths 2020'!$E$4:$G$1683,2,FALSE)</f>
        <v>151</v>
      </c>
      <c r="H46" s="17">
        <f>VLOOKUP(E46,'Appendix 2a. Deaths 2020'!$E$4:$G$1683,3,FALSE)</f>
        <v>44</v>
      </c>
      <c r="I46" s="18">
        <f t="shared" si="23"/>
        <v>2.0164834838317755E-2</v>
      </c>
      <c r="J46" s="24">
        <v>5</v>
      </c>
      <c r="K46" s="5">
        <f>VLOOKUP(E46,'Appendix 3a. nax iIBGE 2020'!$E$5:$O$1935,11,FALSE)</f>
        <v>2.5</v>
      </c>
      <c r="L46" s="19">
        <f t="shared" si="24"/>
        <v>9.5985352253847314E-2</v>
      </c>
      <c r="M46" s="20">
        <f t="shared" si="34"/>
        <v>81972.842864426522</v>
      </c>
      <c r="N46" s="20">
        <f t="shared" si="35"/>
        <v>7868.1921975912537</v>
      </c>
      <c r="O46" s="20">
        <f t="shared" si="25"/>
        <v>390193.73382815445</v>
      </c>
      <c r="P46" s="20">
        <f t="shared" si="19"/>
        <v>1518109.9849516749</v>
      </c>
      <c r="Q46" s="21">
        <f t="shared" si="26"/>
        <v>18.519669830927434</v>
      </c>
      <c r="R46" s="22">
        <f t="shared" si="27"/>
        <v>0.70860927152317876</v>
      </c>
      <c r="S46" s="22">
        <f t="shared" si="28"/>
        <v>0.9040146477461527</v>
      </c>
      <c r="T46" s="22">
        <f t="shared" si="29"/>
        <v>0.93099110130412499</v>
      </c>
      <c r="U46" s="23">
        <f t="shared" si="36"/>
        <v>86118.226904649331</v>
      </c>
      <c r="V46" s="23">
        <f t="shared" si="37"/>
        <v>5942.923996331323</v>
      </c>
      <c r="W46" s="22">
        <f t="shared" si="30"/>
        <v>6.9008898695875009E-2</v>
      </c>
      <c r="X46" s="23">
        <f t="shared" si="38"/>
        <v>2.6249067231305632</v>
      </c>
      <c r="Y46" s="23">
        <f t="shared" si="31"/>
        <v>416476.13569461403</v>
      </c>
      <c r="Z46" s="23">
        <f t="shared" si="20"/>
        <v>1847611.5762661672</v>
      </c>
      <c r="AA46" s="23">
        <f t="shared" si="32"/>
        <v>21.454361552425539</v>
      </c>
      <c r="AB46" s="25"/>
      <c r="AC46" s="24"/>
      <c r="AD46" s="25"/>
      <c r="AE46" s="24"/>
      <c r="AF46" s="23">
        <f t="shared" si="33"/>
        <v>2.9346917214981048</v>
      </c>
    </row>
    <row r="47" spans="2:32" s="26" customFormat="1" ht="15" customHeight="1" x14ac:dyDescent="0.2">
      <c r="B47" s="5" t="str">
        <f t="shared" si="21"/>
        <v>AP</v>
      </c>
      <c r="C47" s="5" t="s">
        <v>48</v>
      </c>
      <c r="D47" s="42" t="s">
        <v>19</v>
      </c>
      <c r="E47" s="4" t="str">
        <f t="shared" si="22"/>
        <v>APFemale70-74</v>
      </c>
      <c r="F47" s="6">
        <f>VLOOKUP(E47,'Appendix 1a. Person-years 2020'!$E$3:$F$1682,2,FALSE)</f>
        <v>4690.6862000000001</v>
      </c>
      <c r="G47" s="17">
        <f>VLOOKUP(E47,'Appendix 2a. Deaths 2020'!$E$4:$G$1683,2,FALSE)</f>
        <v>121</v>
      </c>
      <c r="H47" s="17">
        <f>VLOOKUP(E47,'Appendix 2a. Deaths 2020'!$E$4:$G$1683,3,FALSE)</f>
        <v>33</v>
      </c>
      <c r="I47" s="18">
        <f t="shared" si="23"/>
        <v>2.5795799343814558E-2</v>
      </c>
      <c r="J47" s="24">
        <v>5</v>
      </c>
      <c r="K47" s="5">
        <f>VLOOKUP(E47,'Appendix 3a. nax iIBGE 2020'!$E$5:$O$1935,11,FALSE)</f>
        <v>2.5</v>
      </c>
      <c r="L47" s="19">
        <f t="shared" si="24"/>
        <v>0.12116511897753783</v>
      </c>
      <c r="M47" s="20">
        <f t="shared" si="34"/>
        <v>74104.650666835267</v>
      </c>
      <c r="N47" s="20">
        <f t="shared" si="35"/>
        <v>8978.8988148359731</v>
      </c>
      <c r="O47" s="20">
        <f t="shared" si="25"/>
        <v>348076.00629708642</v>
      </c>
      <c r="P47" s="20">
        <f t="shared" si="19"/>
        <v>1127916.2511235205</v>
      </c>
      <c r="Q47" s="21">
        <f t="shared" si="26"/>
        <v>15.220586575523892</v>
      </c>
      <c r="R47" s="22">
        <f t="shared" si="27"/>
        <v>0.72727272727272729</v>
      </c>
      <c r="S47" s="22">
        <f t="shared" si="28"/>
        <v>0.87883488102246221</v>
      </c>
      <c r="T47" s="22">
        <f t="shared" si="29"/>
        <v>0.91034350653656693</v>
      </c>
      <c r="U47" s="23">
        <f t="shared" si="36"/>
        <v>80175.302908318001</v>
      </c>
      <c r="V47" s="23">
        <f t="shared" si="37"/>
        <v>7188.2365211283795</v>
      </c>
      <c r="W47" s="22">
        <f t="shared" si="30"/>
        <v>8.9656493463433073E-2</v>
      </c>
      <c r="X47" s="23">
        <f t="shared" si="38"/>
        <v>2.611706680829867</v>
      </c>
      <c r="Y47" s="23">
        <f t="shared" si="31"/>
        <v>383708.89728156436</v>
      </c>
      <c r="Z47" s="23">
        <f t="shared" si="20"/>
        <v>1431135.4405715533</v>
      </c>
      <c r="AA47" s="23">
        <f t="shared" si="32"/>
        <v>17.850078373986115</v>
      </c>
      <c r="AB47" s="25"/>
      <c r="AC47" s="24"/>
      <c r="AD47" s="25"/>
      <c r="AE47" s="24"/>
      <c r="AF47" s="23">
        <f t="shared" si="33"/>
        <v>2.6294917984622224</v>
      </c>
    </row>
    <row r="48" spans="2:32" s="26" customFormat="1" ht="15" customHeight="1" x14ac:dyDescent="0.2">
      <c r="B48" s="5" t="str">
        <f t="shared" si="21"/>
        <v>AP</v>
      </c>
      <c r="C48" s="5" t="s">
        <v>48</v>
      </c>
      <c r="D48" s="42" t="s">
        <v>20</v>
      </c>
      <c r="E48" s="4" t="str">
        <f t="shared" si="22"/>
        <v>APFemale75-79</v>
      </c>
      <c r="F48" s="6">
        <f>VLOOKUP(E48,'Appendix 1a. Person-years 2020'!$E$3:$F$1682,2,FALSE)</f>
        <v>3483.1223</v>
      </c>
      <c r="G48" s="17">
        <f>VLOOKUP(E48,'Appendix 2a. Deaths 2020'!$E$4:$G$1683,2,FALSE)</f>
        <v>154</v>
      </c>
      <c r="H48" s="17">
        <f>VLOOKUP(E48,'Appendix 2a. Deaths 2020'!$E$4:$G$1683,3,FALSE)</f>
        <v>54</v>
      </c>
      <c r="I48" s="18">
        <f t="shared" si="23"/>
        <v>4.421320491674955E-2</v>
      </c>
      <c r="J48" s="24">
        <v>5</v>
      </c>
      <c r="K48" s="5">
        <f>VLOOKUP(E48,'Appendix 3a. nax iIBGE 2020'!$E$5:$O$1935,11,FALSE)</f>
        <v>2.5</v>
      </c>
      <c r="L48" s="19">
        <f t="shared" si="24"/>
        <v>0.19906299239814623</v>
      </c>
      <c r="M48" s="20">
        <f t="shared" si="34"/>
        <v>65125.751851999295</v>
      </c>
      <c r="N48" s="20">
        <f t="shared" si="35"/>
        <v>12964.127045838093</v>
      </c>
      <c r="O48" s="20">
        <f t="shared" si="25"/>
        <v>293218.44164540124</v>
      </c>
      <c r="P48" s="20">
        <f t="shared" si="19"/>
        <v>779840.24482643418</v>
      </c>
      <c r="Q48" s="21">
        <f t="shared" si="26"/>
        <v>11.974376074746136</v>
      </c>
      <c r="R48" s="22">
        <f t="shared" si="27"/>
        <v>0.64935064935064934</v>
      </c>
      <c r="S48" s="22">
        <f t="shared" si="28"/>
        <v>0.80093700760185382</v>
      </c>
      <c r="T48" s="22">
        <f t="shared" si="29"/>
        <v>0.86576800676197285</v>
      </c>
      <c r="U48" s="23">
        <f t="shared" si="36"/>
        <v>72987.066387189625</v>
      </c>
      <c r="V48" s="23">
        <f t="shared" si="37"/>
        <v>9797.1994017486759</v>
      </c>
      <c r="W48" s="22">
        <f t="shared" si="30"/>
        <v>0.13423199323802715</v>
      </c>
      <c r="X48" s="23">
        <f t="shared" si="38"/>
        <v>2.632626567054464</v>
      </c>
      <c r="Y48" s="23">
        <f t="shared" si="31"/>
        <v>341741.70235497842</v>
      </c>
      <c r="Z48" s="23">
        <f t="shared" si="20"/>
        <v>1047426.543289989</v>
      </c>
      <c r="AA48" s="23">
        <f t="shared" si="32"/>
        <v>14.350851392402706</v>
      </c>
      <c r="AB48" s="25"/>
      <c r="AC48" s="24"/>
      <c r="AD48" s="25"/>
      <c r="AE48" s="24"/>
      <c r="AF48" s="23">
        <f t="shared" si="33"/>
        <v>2.3764753176565705</v>
      </c>
    </row>
    <row r="49" spans="2:32" s="26" customFormat="1" ht="15" customHeight="1" x14ac:dyDescent="0.2">
      <c r="B49" s="5" t="str">
        <f t="shared" si="21"/>
        <v>AP</v>
      </c>
      <c r="C49" s="5" t="s">
        <v>48</v>
      </c>
      <c r="D49" s="42" t="s">
        <v>21</v>
      </c>
      <c r="E49" s="4" t="str">
        <f t="shared" si="22"/>
        <v>APFemale80-84</v>
      </c>
      <c r="F49" s="6">
        <f>VLOOKUP(E49,'Appendix 1a. Person-years 2020'!$E$3:$F$1682,2,FALSE)</f>
        <v>2132.8571999999999</v>
      </c>
      <c r="G49" s="17">
        <f>VLOOKUP(E49,'Appendix 2a. Deaths 2020'!$E$4:$G$1683,2,FALSE)</f>
        <v>137</v>
      </c>
      <c r="H49" s="17">
        <f>VLOOKUP(E49,'Appendix 2a. Deaths 2020'!$E$4:$G$1683,3,FALSE)</f>
        <v>36</v>
      </c>
      <c r="I49" s="18">
        <f t="shared" si="23"/>
        <v>6.4233086021886515E-2</v>
      </c>
      <c r="J49" s="24">
        <v>5</v>
      </c>
      <c r="K49" s="5">
        <f>VLOOKUP(E49,'Appendix 3a. nax iIBGE 2020'!$E$5:$O$1935,11,FALSE)</f>
        <v>2.5</v>
      </c>
      <c r="L49" s="19">
        <f t="shared" si="24"/>
        <v>0.27672773852597921</v>
      </c>
      <c r="M49" s="20">
        <f t="shared" si="34"/>
        <v>52161.624806161199</v>
      </c>
      <c r="N49" s="20">
        <f t="shared" si="35"/>
        <v>14434.568470449607</v>
      </c>
      <c r="O49" s="20">
        <f t="shared" si="25"/>
        <v>224721.70285468196</v>
      </c>
      <c r="P49" s="20">
        <f t="shared" si="19"/>
        <v>486621.803181033</v>
      </c>
      <c r="Q49" s="21">
        <f t="shared" si="26"/>
        <v>9.3291151299327328</v>
      </c>
      <c r="R49" s="22">
        <f t="shared" si="27"/>
        <v>0.73722627737226276</v>
      </c>
      <c r="S49" s="22">
        <f t="shared" si="28"/>
        <v>0.72327226147402079</v>
      </c>
      <c r="T49" s="22">
        <f t="shared" si="29"/>
        <v>0.78754176905371442</v>
      </c>
      <c r="U49" s="23">
        <f t="shared" si="36"/>
        <v>63189.866985440953</v>
      </c>
      <c r="V49" s="23">
        <f t="shared" si="37"/>
        <v>13425.207353457879</v>
      </c>
      <c r="W49" s="22">
        <f t="shared" si="30"/>
        <v>0.21245823094628558</v>
      </c>
      <c r="X49" s="23">
        <f t="shared" si="38"/>
        <v>2.6211507224841695</v>
      </c>
      <c r="Y49" s="23">
        <f t="shared" si="31"/>
        <v>284012.79011393129</v>
      </c>
      <c r="Z49" s="23">
        <f t="shared" si="20"/>
        <v>705684.84093501058</v>
      </c>
      <c r="AA49" s="23">
        <f t="shared" si="32"/>
        <v>11.167689925626865</v>
      </c>
      <c r="AB49" s="25"/>
      <c r="AC49" s="24"/>
      <c r="AD49" s="25"/>
      <c r="AE49" s="24"/>
      <c r="AF49" s="23">
        <f t="shared" si="33"/>
        <v>1.8385747956941323</v>
      </c>
    </row>
    <row r="50" spans="2:32" s="26" customFormat="1" ht="15" customHeight="1" x14ac:dyDescent="0.2">
      <c r="B50" s="5" t="str">
        <f t="shared" si="21"/>
        <v>AP</v>
      </c>
      <c r="C50" s="5" t="s">
        <v>48</v>
      </c>
      <c r="D50" s="42" t="s">
        <v>22</v>
      </c>
      <c r="E50" s="4" t="str">
        <f t="shared" si="22"/>
        <v>APFemale85-89</v>
      </c>
      <c r="F50" s="6">
        <f>VLOOKUP(E50,'Appendix 1a. Person-years 2020'!$E$3:$F$1682,2,FALSE)</f>
        <v>1166.6420000000001</v>
      </c>
      <c r="G50" s="17">
        <f>VLOOKUP(E50,'Appendix 2a. Deaths 2020'!$E$4:$G$1683,2,FALSE)</f>
        <v>134</v>
      </c>
      <c r="H50" s="17">
        <f>VLOOKUP(E50,'Appendix 2a. Deaths 2020'!$E$4:$G$1683,3,FALSE)</f>
        <v>35</v>
      </c>
      <c r="I50" s="18">
        <f t="shared" si="23"/>
        <v>0.11485957131665069</v>
      </c>
      <c r="J50" s="24">
        <v>5</v>
      </c>
      <c r="K50" s="5">
        <f>VLOOKUP(E50,'Appendix 3a. nax iIBGE 2020'!$E$5:$O$1935,11,FALSE)</f>
        <v>2.5</v>
      </c>
      <c r="L50" s="19">
        <f t="shared" si="24"/>
        <v>0.44617825020877144</v>
      </c>
      <c r="M50" s="20">
        <f t="shared" si="34"/>
        <v>37727.05633571159</v>
      </c>
      <c r="N50" s="20">
        <f t="shared" si="35"/>
        <v>16832.991981395542</v>
      </c>
      <c r="O50" s="20">
        <f t="shared" si="25"/>
        <v>146552.80172506909</v>
      </c>
      <c r="P50" s="20">
        <f t="shared" si="19"/>
        <v>261900.10032635106</v>
      </c>
      <c r="Q50" s="21">
        <f t="shared" si="26"/>
        <v>6.9419701870151549</v>
      </c>
      <c r="R50" s="22">
        <f t="shared" si="27"/>
        <v>0.73880597014925375</v>
      </c>
      <c r="S50" s="22">
        <f t="shared" si="28"/>
        <v>0.55382174979122856</v>
      </c>
      <c r="T50" s="22">
        <f t="shared" si="29"/>
        <v>0.64624951381730267</v>
      </c>
      <c r="U50" s="23">
        <f t="shared" si="36"/>
        <v>49764.659631983071</v>
      </c>
      <c r="V50" s="23">
        <f t="shared" si="37"/>
        <v>17604.272539530462</v>
      </c>
      <c r="W50" s="22">
        <f t="shared" si="30"/>
        <v>0.35375048618269733</v>
      </c>
      <c r="X50" s="23">
        <f>J50+R50*(L50/W50)*(K50-J50)</f>
        <v>2.6703978660064438</v>
      </c>
      <c r="Y50" s="23">
        <f t="shared" si="31"/>
        <v>207812.34728442103</v>
      </c>
      <c r="Z50" s="23">
        <f t="shared" si="20"/>
        <v>421672.05082107929</v>
      </c>
      <c r="AA50" s="23">
        <f t="shared" si="32"/>
        <v>8.4733233169764599</v>
      </c>
      <c r="AB50" s="25"/>
      <c r="AC50" s="24"/>
      <c r="AD50" s="25"/>
      <c r="AE50" s="24"/>
      <c r="AF50" s="23">
        <f t="shared" si="33"/>
        <v>1.531353129961305</v>
      </c>
    </row>
    <row r="51" spans="2:32" s="26" customFormat="1" ht="15" customHeight="1" x14ac:dyDescent="0.2">
      <c r="B51" s="5" t="str">
        <f t="shared" si="21"/>
        <v>AP</v>
      </c>
      <c r="C51" s="5" t="s">
        <v>48</v>
      </c>
      <c r="D51" s="43" t="s">
        <v>5</v>
      </c>
      <c r="E51" s="4" t="str">
        <f t="shared" si="22"/>
        <v>APFemale90+</v>
      </c>
      <c r="F51" s="8">
        <f>VLOOKUP(E51,'Appendix 1a. Person-years 2020'!$E$3:$F$1682,2,FALSE)</f>
        <v>877.77179999999998</v>
      </c>
      <c r="G51" s="17">
        <f>VLOOKUP(E51,'Appendix 2a. Deaths 2020'!$E$4:$G$1683,2,FALSE)</f>
        <v>159</v>
      </c>
      <c r="H51" s="17">
        <f>VLOOKUP(E51,'Appendix 2a. Deaths 2020'!$E$4:$G$1683,3,FALSE)</f>
        <v>27</v>
      </c>
      <c r="I51" s="18">
        <f t="shared" si="23"/>
        <v>0.18114047409588688</v>
      </c>
      <c r="J51" s="27"/>
      <c r="K51" s="28"/>
      <c r="L51" s="16">
        <v>1</v>
      </c>
      <c r="M51" s="20">
        <f t="shared" si="34"/>
        <v>20894.064354316048</v>
      </c>
      <c r="N51" s="20">
        <f t="shared" si="35"/>
        <v>20894.064354316048</v>
      </c>
      <c r="O51" s="38">
        <f>N51*Q51</f>
        <v>115347.29860128199</v>
      </c>
      <c r="P51" s="20">
        <f>O51</f>
        <v>115347.29860128199</v>
      </c>
      <c r="Q51" s="21">
        <f>1/I51</f>
        <v>5.5205773584905664</v>
      </c>
      <c r="R51" s="22">
        <f t="shared" si="27"/>
        <v>0.83018867924528306</v>
      </c>
      <c r="S51" s="22">
        <f t="shared" si="28"/>
        <v>0</v>
      </c>
      <c r="T51" s="22">
        <f t="shared" si="29"/>
        <v>0</v>
      </c>
      <c r="U51" s="23">
        <f t="shared" si="36"/>
        <v>32160.387092452609</v>
      </c>
      <c r="V51" s="23">
        <f>U51*(1-T51)</f>
        <v>32160.387092452609</v>
      </c>
      <c r="W51" s="22">
        <f t="shared" si="30"/>
        <v>1</v>
      </c>
      <c r="X51" s="23">
        <f>Q51/R51</f>
        <v>6.6497863636363634</v>
      </c>
      <c r="Y51" s="23">
        <f t="shared" si="31"/>
        <v>213859.70353665829</v>
      </c>
      <c r="Z51" s="23">
        <f>Y51</f>
        <v>213859.70353665829</v>
      </c>
      <c r="AA51" s="23">
        <f t="shared" si="32"/>
        <v>6.6497863636363634</v>
      </c>
      <c r="AB51" s="25"/>
      <c r="AC51" s="24"/>
      <c r="AD51" s="25"/>
      <c r="AE51" s="24"/>
      <c r="AF51" s="23">
        <f t="shared" si="33"/>
        <v>1.129209005145797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429880.42230000003</v>
      </c>
      <c r="G52" s="30">
        <f>SUM(G32:G51)</f>
        <v>1696</v>
      </c>
      <c r="H52" s="30">
        <f>SUM(H32:H51)</f>
        <v>405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AP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AP</v>
      </c>
      <c r="C59" s="5" t="s">
        <v>47</v>
      </c>
      <c r="D59" s="40">
        <v>0</v>
      </c>
      <c r="E59" s="4" t="str">
        <f>_xlfn.CONCAT(B59,C59,D59)</f>
        <v>APMale0</v>
      </c>
      <c r="F59" s="6">
        <f>VLOOKUP(E59,'Appendix 1a. Person-years 2020'!$E$3:$F$1682,2,FALSE)</f>
        <v>8118.9215000000004</v>
      </c>
      <c r="G59" s="17">
        <f>VLOOKUP(E59,'Appendix 2a. Deaths 2020'!$E$4:$G$1683,2,FALSE)</f>
        <v>145</v>
      </c>
      <c r="H59" s="17">
        <f>VLOOKUP(E59,'Appendix 2a. Deaths 2020'!$E$4:$G$1683,3,FALSE)</f>
        <v>1</v>
      </c>
      <c r="I59" s="18">
        <f>G59/F59</f>
        <v>1.785951496143915E-2</v>
      </c>
      <c r="J59" s="16">
        <v>1</v>
      </c>
      <c r="K59" s="5">
        <f>VLOOKUP(E59,'Appendix 3a. nax iIBGE 2020'!$E$5:$O$1935,11,FALSE)</f>
        <v>0.11</v>
      </c>
      <c r="L59" s="19">
        <f>(J59*I59)/(1+(J59-K59)*I59)</f>
        <v>1.7580080144554328E-2</v>
      </c>
      <c r="M59" s="16">
        <v>100000</v>
      </c>
      <c r="N59" s="20">
        <f>M59*L59</f>
        <v>1758.0080144554329</v>
      </c>
      <c r="O59" s="20">
        <f>M60*J59+N59*K59</f>
        <v>98435.372867134662</v>
      </c>
      <c r="P59" s="20">
        <f t="shared" ref="P59:P77" si="39">P60+O59</f>
        <v>6844184.8635892114</v>
      </c>
      <c r="Q59" s="21">
        <f>P59/M59</f>
        <v>68.441848635892114</v>
      </c>
      <c r="R59" s="22">
        <f>(G59-H59)/G59</f>
        <v>0.99310344827586206</v>
      </c>
      <c r="S59" s="22">
        <f>1-L59</f>
        <v>0.98241991985544563</v>
      </c>
      <c r="T59" s="22">
        <f>S59^R59</f>
        <v>0.98254009711530887</v>
      </c>
      <c r="U59" s="16">
        <v>100000</v>
      </c>
      <c r="V59" s="23">
        <f>U59*(1-T59)</f>
        <v>1745.9902884691126</v>
      </c>
      <c r="W59" s="22">
        <f>V59/U59</f>
        <v>1.7459902884691125E-2</v>
      </c>
      <c r="X59" s="23">
        <f>J59+R59*(L59/W59)*(K59-J59)</f>
        <v>0.11005427053265771</v>
      </c>
      <c r="Y59" s="23">
        <f>U60*J59+V59*X59</f>
        <v>98446.163399085461</v>
      </c>
      <c r="Z59" s="23">
        <f t="shared" ref="Z59:Z77" si="40">Z60+Y59</f>
        <v>7273426.9327450003</v>
      </c>
      <c r="AA59" s="23">
        <f>Z59/U59</f>
        <v>72.734269327450008</v>
      </c>
      <c r="AB59" s="16"/>
      <c r="AC59" s="16"/>
      <c r="AD59" s="16"/>
      <c r="AE59" s="16"/>
      <c r="AF59" s="23">
        <f>AA59-Q59</f>
        <v>4.2924206915578935</v>
      </c>
    </row>
    <row r="60" spans="2:32" s="26" customFormat="1" ht="15" customHeight="1" x14ac:dyDescent="0.2">
      <c r="B60" s="5" t="str">
        <f t="shared" ref="B60:B78" si="41">B6</f>
        <v>AP</v>
      </c>
      <c r="C60" s="5" t="s">
        <v>47</v>
      </c>
      <c r="D60" s="41" t="s">
        <v>18</v>
      </c>
      <c r="E60" s="4" t="str">
        <f t="shared" ref="E60:E78" si="42">_xlfn.CONCAT(B60,C60,D60)</f>
        <v>APMale1-4</v>
      </c>
      <c r="F60" s="6">
        <f>VLOOKUP(E60,'Appendix 1a. Person-years 2020'!$E$3:$F$1682,2,FALSE)</f>
        <v>32924.207199999997</v>
      </c>
      <c r="G60" s="17">
        <f>VLOOKUP(E60,'Appendix 2a. Deaths 2020'!$E$4:$G$1683,2,FALSE)</f>
        <v>22</v>
      </c>
      <c r="H60" s="17">
        <f>VLOOKUP(E60,'Appendix 2a. Deaths 2020'!$E$4:$G$1683,3,FALSE)</f>
        <v>1</v>
      </c>
      <c r="I60" s="18">
        <f t="shared" ref="I60:I78" si="43">G60/F60</f>
        <v>6.682013591507225E-4</v>
      </c>
      <c r="J60" s="24">
        <v>4</v>
      </c>
      <c r="K60" s="5">
        <f>VLOOKUP(E60,'Appendix 3a. nax iIBGE 2020'!$E$5:$O$1935,11,FALSE)</f>
        <v>1.58</v>
      </c>
      <c r="L60" s="19">
        <f t="shared" ref="L60:L77" si="44">(J60*I60)/(1+(J60-K60)*I60)</f>
        <v>2.668490361497721E-3</v>
      </c>
      <c r="M60" s="20">
        <f>M59-N59</f>
        <v>98241.991985544562</v>
      </c>
      <c r="N60" s="20">
        <f>M60*L60</f>
        <v>262.157808707762</v>
      </c>
      <c r="O60" s="20">
        <f t="shared" ref="O60:O77" si="45">M61*J60+N60*K60</f>
        <v>392333.54604510544</v>
      </c>
      <c r="P60" s="20">
        <f t="shared" si="39"/>
        <v>6745749.490722077</v>
      </c>
      <c r="Q60" s="21">
        <f t="shared" ref="Q60:Q77" si="46">P60/M60</f>
        <v>68.66462450918803</v>
      </c>
      <c r="R60" s="22">
        <f t="shared" ref="R60:R78" si="47">(G60-H60)/G60</f>
        <v>0.95454545454545459</v>
      </c>
      <c r="S60" s="22">
        <f t="shared" ref="S60:S78" si="48">1-L60</f>
        <v>0.99733150963850226</v>
      </c>
      <c r="T60" s="22">
        <f t="shared" ref="T60:T78" si="49">S60^R60</f>
        <v>0.9974526500300307</v>
      </c>
      <c r="U60" s="23">
        <f>U59-V59</f>
        <v>98254.009711530889</v>
      </c>
      <c r="V60" s="23">
        <f>U60*(1-T60)</f>
        <v>250.28734868803187</v>
      </c>
      <c r="W60" s="22">
        <f t="shared" ref="W60:W78" si="50">V60/U60</f>
        <v>2.5473499699693036E-3</v>
      </c>
      <c r="X60" s="23">
        <f>J60+R60*(L60/W60)*(K60-J60)</f>
        <v>1.5801468947221191</v>
      </c>
      <c r="Y60" s="23">
        <f t="shared" ref="Y60:Y78" si="51">U61*J60+V60*X60</f>
        <v>392410.38022818905</v>
      </c>
      <c r="Z60" s="23">
        <f t="shared" si="40"/>
        <v>7174980.7693459149</v>
      </c>
      <c r="AA60" s="23">
        <f t="shared" ref="AA60:AA78" si="52">Z60/U60</f>
        <v>73.024813851478612</v>
      </c>
      <c r="AB60" s="25"/>
      <c r="AC60" s="24"/>
      <c r="AD60" s="25"/>
      <c r="AE60" s="24"/>
      <c r="AF60" s="23">
        <f t="shared" ref="AF60:AF78" si="53">AA60-Q60</f>
        <v>4.3601893422905817</v>
      </c>
    </row>
    <row r="61" spans="2:32" s="26" customFormat="1" ht="15" customHeight="1" x14ac:dyDescent="0.2">
      <c r="B61" s="5" t="str">
        <f t="shared" si="41"/>
        <v>AP</v>
      </c>
      <c r="C61" s="5" t="s">
        <v>47</v>
      </c>
      <c r="D61" s="24" t="s">
        <v>70</v>
      </c>
      <c r="E61" s="4" t="str">
        <f t="shared" si="42"/>
        <v>APMale5-9</v>
      </c>
      <c r="F61" s="6">
        <f>VLOOKUP(E61,'Appendix 1a. Person-years 2020'!$E$3:$F$1682,2,FALSE)</f>
        <v>41204.092600000004</v>
      </c>
      <c r="G61" s="17">
        <f>VLOOKUP(E61,'Appendix 2a. Deaths 2020'!$E$4:$G$1683,2,FALSE)</f>
        <v>6</v>
      </c>
      <c r="H61" s="17">
        <f>VLOOKUP(E61,'Appendix 2a. Deaths 2020'!$E$4:$G$1683,3,FALSE)</f>
        <v>0</v>
      </c>
      <c r="I61" s="18">
        <f t="shared" si="43"/>
        <v>1.4561660314296059E-4</v>
      </c>
      <c r="J61" s="24">
        <v>5</v>
      </c>
      <c r="K61" s="5">
        <f>VLOOKUP(E61,'Appendix 3a. nax iIBGE 2020'!$E$5:$O$1935,11,FALSE)</f>
        <v>2.5</v>
      </c>
      <c r="L61" s="19">
        <f t="shared" si="44"/>
        <v>7.2781805973089273E-4</v>
      </c>
      <c r="M61" s="20">
        <f t="shared" ref="M61:M78" si="54">M60-N60</f>
        <v>97979.834176836797</v>
      </c>
      <c r="N61" s="20">
        <f t="shared" ref="N61:N78" si="55">M61*L61</f>
        <v>71.311492803339974</v>
      </c>
      <c r="O61" s="20">
        <f t="shared" si="45"/>
        <v>489720.8921521756</v>
      </c>
      <c r="P61" s="20">
        <f t="shared" si="39"/>
        <v>6353415.9446769711</v>
      </c>
      <c r="Q61" s="21">
        <f t="shared" si="46"/>
        <v>64.844118160173096</v>
      </c>
      <c r="R61" s="22">
        <f t="shared" si="47"/>
        <v>1</v>
      </c>
      <c r="S61" s="22">
        <f t="shared" si="48"/>
        <v>0.99927218194026912</v>
      </c>
      <c r="T61" s="22">
        <f t="shared" si="49"/>
        <v>0.99927218194026912</v>
      </c>
      <c r="U61" s="23">
        <f t="shared" ref="U61:U78" si="56">U60-V60</f>
        <v>98003.722362842862</v>
      </c>
      <c r="V61" s="23">
        <f t="shared" ref="V61:V77" si="57">U61*(1-T61)</f>
        <v>71.328879056527953</v>
      </c>
      <c r="W61" s="22">
        <f t="shared" si="50"/>
        <v>7.2781805973087799E-4</v>
      </c>
      <c r="X61" s="23">
        <f>J61+R61*(L61/W61)*(K61-J61)</f>
        <v>2.4999999999999494</v>
      </c>
      <c r="Y61" s="23">
        <f t="shared" si="51"/>
        <v>489840.28961657296</v>
      </c>
      <c r="Z61" s="23">
        <f t="shared" si="40"/>
        <v>6782570.3891177261</v>
      </c>
      <c r="AA61" s="23">
        <f t="shared" si="52"/>
        <v>69.207273209545662</v>
      </c>
      <c r="AB61" s="25"/>
      <c r="AC61" s="24"/>
      <c r="AD61" s="25"/>
      <c r="AE61" s="24"/>
      <c r="AF61" s="23">
        <f t="shared" si="53"/>
        <v>4.3631550493725655</v>
      </c>
    </row>
    <row r="62" spans="2:32" s="26" customFormat="1" ht="15" customHeight="1" x14ac:dyDescent="0.2">
      <c r="B62" s="5" t="str">
        <f t="shared" si="41"/>
        <v>AP</v>
      </c>
      <c r="C62" s="5" t="s">
        <v>47</v>
      </c>
      <c r="D62" s="24" t="s">
        <v>71</v>
      </c>
      <c r="E62" s="4" t="str">
        <f t="shared" si="42"/>
        <v>APMale10-14</v>
      </c>
      <c r="F62" s="6">
        <f>VLOOKUP(E62,'Appendix 1a. Person-years 2020'!$E$3:$F$1682,2,FALSE)</f>
        <v>41289.081299999998</v>
      </c>
      <c r="G62" s="17">
        <f>VLOOKUP(E62,'Appendix 2a. Deaths 2020'!$E$4:$G$1683,2,FALSE)</f>
        <v>14</v>
      </c>
      <c r="H62" s="17">
        <f>VLOOKUP(E62,'Appendix 2a. Deaths 2020'!$E$4:$G$1683,3,FALSE)</f>
        <v>2</v>
      </c>
      <c r="I62" s="18">
        <f t="shared" si="43"/>
        <v>3.3907269329337198E-4</v>
      </c>
      <c r="J62" s="24">
        <v>5</v>
      </c>
      <c r="K62" s="5">
        <f>VLOOKUP(E62,'Appendix 3a. nax iIBGE 2020'!$E$5:$O$1935,11,FALSE)</f>
        <v>2.5</v>
      </c>
      <c r="L62" s="19">
        <f t="shared" si="44"/>
        <v>1.6939275550210478E-3</v>
      </c>
      <c r="M62" s="20">
        <f t="shared" si="54"/>
        <v>97908.522684033451</v>
      </c>
      <c r="N62" s="20">
        <f t="shared" si="55"/>
        <v>165.84994444588759</v>
      </c>
      <c r="O62" s="20">
        <f t="shared" si="45"/>
        <v>489127.98855905252</v>
      </c>
      <c r="P62" s="20">
        <f t="shared" si="39"/>
        <v>5863695.0525247958</v>
      </c>
      <c r="Q62" s="21">
        <f t="shared" si="46"/>
        <v>59.889526384213589</v>
      </c>
      <c r="R62" s="22">
        <f t="shared" si="47"/>
        <v>0.8571428571428571</v>
      </c>
      <c r="S62" s="22">
        <f t="shared" si="48"/>
        <v>0.99830607244497893</v>
      </c>
      <c r="T62" s="22">
        <f t="shared" si="49"/>
        <v>0.99854788630525471</v>
      </c>
      <c r="U62" s="23">
        <f t="shared" si="56"/>
        <v>97932.393483786334</v>
      </c>
      <c r="V62" s="23">
        <f t="shared" si="57"/>
        <v>142.20896973699092</v>
      </c>
      <c r="W62" s="22">
        <f t="shared" si="50"/>
        <v>1.4521136947452939E-3</v>
      </c>
      <c r="X62" s="23">
        <f>((-5/24)*V61+2.5*V62+(5/24)*V63)/V62</f>
        <v>3.9333603576061043</v>
      </c>
      <c r="Y62" s="23">
        <f t="shared" si="51"/>
        <v>489510.28169430618</v>
      </c>
      <c r="Z62" s="23">
        <f t="shared" si="40"/>
        <v>6292730.0995011535</v>
      </c>
      <c r="AA62" s="23">
        <f t="shared" si="52"/>
        <v>64.255859329558575</v>
      </c>
      <c r="AB62" s="25"/>
      <c r="AC62" s="24"/>
      <c r="AD62" s="25"/>
      <c r="AE62" s="24"/>
      <c r="AF62" s="23">
        <f t="shared" si="53"/>
        <v>4.3663329453449862</v>
      </c>
    </row>
    <row r="63" spans="2:32" s="26" customFormat="1" ht="15" customHeight="1" x14ac:dyDescent="0.2">
      <c r="B63" s="5" t="str">
        <f t="shared" si="41"/>
        <v>AP</v>
      </c>
      <c r="C63" s="5" t="s">
        <v>47</v>
      </c>
      <c r="D63" s="24" t="s">
        <v>72</v>
      </c>
      <c r="E63" s="4" t="str">
        <f t="shared" si="42"/>
        <v>APMale15-19</v>
      </c>
      <c r="F63" s="6">
        <f>VLOOKUP(E63,'Appendix 1a. Person-years 2020'!$E$3:$F$1682,2,FALSE)</f>
        <v>42621.819499999998</v>
      </c>
      <c r="G63" s="17">
        <f>VLOOKUP(E63,'Appendix 2a. Deaths 2020'!$E$4:$G$1683,2,FALSE)</f>
        <v>92</v>
      </c>
      <c r="H63" s="17">
        <f>VLOOKUP(E63,'Appendix 2a. Deaths 2020'!$E$4:$G$1683,3,FALSE)</f>
        <v>0</v>
      </c>
      <c r="I63" s="18">
        <f t="shared" si="43"/>
        <v>2.1585188309476088E-3</v>
      </c>
      <c r="J63" s="24">
        <v>5</v>
      </c>
      <c r="K63" s="5">
        <f>VLOOKUP(E63,'Appendix 3a. nax iIBGE 2020'!$E$5:$O$1935,11,FALSE)</f>
        <v>2.5</v>
      </c>
      <c r="L63" s="19">
        <f t="shared" si="44"/>
        <v>1.0734666704175768E-2</v>
      </c>
      <c r="M63" s="20">
        <f t="shared" si="54"/>
        <v>97742.672739587564</v>
      </c>
      <c r="N63" s="20">
        <f t="shared" si="55"/>
        <v>1049.2350146347992</v>
      </c>
      <c r="O63" s="20">
        <f t="shared" si="45"/>
        <v>486090.27616135078</v>
      </c>
      <c r="P63" s="20">
        <f t="shared" si="39"/>
        <v>5374567.0639657434</v>
      </c>
      <c r="Q63" s="21">
        <f t="shared" si="46"/>
        <v>54.986905036708144</v>
      </c>
      <c r="R63" s="22">
        <f t="shared" si="47"/>
        <v>1</v>
      </c>
      <c r="S63" s="22">
        <f t="shared" si="48"/>
        <v>0.98926533329582422</v>
      </c>
      <c r="T63" s="22">
        <f t="shared" si="49"/>
        <v>0.98926533329582422</v>
      </c>
      <c r="U63" s="23">
        <f t="shared" si="56"/>
        <v>97790.184514049339</v>
      </c>
      <c r="V63" s="23">
        <f t="shared" si="57"/>
        <v>1049.745037698171</v>
      </c>
      <c r="W63" s="22">
        <f t="shared" si="50"/>
        <v>1.0734666704175775E-2</v>
      </c>
      <c r="X63" s="23">
        <f t="shared" ref="X63:X76" si="58">((-5/24)*V62+2.5*V63+(5/24)*V64)/V63</f>
        <v>2.8369102896324958</v>
      </c>
      <c r="Y63" s="23">
        <f t="shared" si="51"/>
        <v>486680.22988069238</v>
      </c>
      <c r="Z63" s="23">
        <f t="shared" si="40"/>
        <v>5803219.8178068474</v>
      </c>
      <c r="AA63" s="23">
        <f t="shared" si="52"/>
        <v>59.343581839475</v>
      </c>
      <c r="AB63" s="25"/>
      <c r="AC63" s="24"/>
      <c r="AD63" s="25"/>
      <c r="AE63" s="24"/>
      <c r="AF63" s="23">
        <f t="shared" si="53"/>
        <v>4.3566768027668559</v>
      </c>
    </row>
    <row r="64" spans="2:32" s="26" customFormat="1" ht="15" customHeight="1" x14ac:dyDescent="0.2">
      <c r="B64" s="5" t="str">
        <f t="shared" si="41"/>
        <v>AP</v>
      </c>
      <c r="C64" s="5" t="s">
        <v>47</v>
      </c>
      <c r="D64" s="24" t="s">
        <v>73</v>
      </c>
      <c r="E64" s="4" t="str">
        <f t="shared" si="42"/>
        <v>APMale20-24</v>
      </c>
      <c r="F64" s="6">
        <f>VLOOKUP(E64,'Appendix 1a. Person-years 2020'!$E$3:$F$1682,2,FALSE)</f>
        <v>41925.527699999999</v>
      </c>
      <c r="G64" s="17">
        <f>VLOOKUP(E64,'Appendix 2a. Deaths 2020'!$E$4:$G$1683,2,FALSE)</f>
        <v>164</v>
      </c>
      <c r="H64" s="17">
        <f>VLOOKUP(E64,'Appendix 2a. Deaths 2020'!$E$4:$G$1683,3,FALSE)</f>
        <v>3</v>
      </c>
      <c r="I64" s="18">
        <f t="shared" si="43"/>
        <v>3.9116979319499421E-3</v>
      </c>
      <c r="J64" s="24">
        <v>5</v>
      </c>
      <c r="K64" s="5">
        <f>VLOOKUP(E64,'Appendix 3a. nax iIBGE 2020'!$E$5:$O$1935,11,FALSE)</f>
        <v>2.5</v>
      </c>
      <c r="L64" s="19">
        <f t="shared" si="44"/>
        <v>1.9369074735780374E-2</v>
      </c>
      <c r="M64" s="20">
        <f t="shared" si="54"/>
        <v>96693.437724952761</v>
      </c>
      <c r="N64" s="20">
        <f t="shared" si="55"/>
        <v>1872.8624217541355</v>
      </c>
      <c r="O64" s="20">
        <f t="shared" si="45"/>
        <v>478785.03257037851</v>
      </c>
      <c r="P64" s="20">
        <f t="shared" si="39"/>
        <v>4888476.7878043922</v>
      </c>
      <c r="Q64" s="21">
        <f t="shared" si="46"/>
        <v>50.556448325995028</v>
      </c>
      <c r="R64" s="22">
        <f t="shared" si="47"/>
        <v>0.98170731707317072</v>
      </c>
      <c r="S64" s="22">
        <f t="shared" si="48"/>
        <v>0.98063092526421958</v>
      </c>
      <c r="T64" s="22">
        <f t="shared" si="49"/>
        <v>0.98098184665881794</v>
      </c>
      <c r="U64" s="23">
        <f t="shared" si="56"/>
        <v>96740.439476351166</v>
      </c>
      <c r="V64" s="23">
        <f t="shared" si="57"/>
        <v>1839.8245122545893</v>
      </c>
      <c r="W64" s="22">
        <f t="shared" si="50"/>
        <v>1.9018153341182065E-2</v>
      </c>
      <c r="X64" s="23">
        <f t="shared" si="58"/>
        <v>2.5432189199795436</v>
      </c>
      <c r="Y64" s="23">
        <f t="shared" si="51"/>
        <v>479182.15132949088</v>
      </c>
      <c r="Z64" s="23">
        <f t="shared" si="40"/>
        <v>5316539.587926155</v>
      </c>
      <c r="AA64" s="23">
        <f t="shared" si="52"/>
        <v>54.956744218903594</v>
      </c>
      <c r="AB64" s="25"/>
      <c r="AC64" s="24"/>
      <c r="AD64" s="25"/>
      <c r="AE64" s="24"/>
      <c r="AF64" s="23">
        <f t="shared" si="53"/>
        <v>4.4002958929085665</v>
      </c>
    </row>
    <row r="65" spans="2:32" s="26" customFormat="1" ht="15" customHeight="1" x14ac:dyDescent="0.2">
      <c r="B65" s="5" t="str">
        <f t="shared" si="41"/>
        <v>AP</v>
      </c>
      <c r="C65" s="5" t="s">
        <v>47</v>
      </c>
      <c r="D65" s="24" t="s">
        <v>74</v>
      </c>
      <c r="E65" s="4" t="str">
        <f t="shared" si="42"/>
        <v>APMale25-29</v>
      </c>
      <c r="F65" s="6">
        <f>VLOOKUP(E65,'Appendix 1a. Person-years 2020'!$E$3:$F$1682,2,FALSE)</f>
        <v>39479.109199999999</v>
      </c>
      <c r="G65" s="17">
        <f>VLOOKUP(E65,'Appendix 2a. Deaths 2020'!$E$4:$G$1683,2,FALSE)</f>
        <v>129</v>
      </c>
      <c r="H65" s="17">
        <f>VLOOKUP(E65,'Appendix 2a. Deaths 2020'!$E$4:$G$1683,3,FALSE)</f>
        <v>9</v>
      </c>
      <c r="I65" s="18">
        <f t="shared" si="43"/>
        <v>3.267550930455138E-3</v>
      </c>
      <c r="J65" s="24">
        <v>5</v>
      </c>
      <c r="K65" s="5">
        <f>VLOOKUP(E65,'Appendix 3a. nax iIBGE 2020'!$E$5:$O$1935,11,FALSE)</f>
        <v>2.5</v>
      </c>
      <c r="L65" s="19">
        <f t="shared" si="44"/>
        <v>1.6205374932428612E-2</v>
      </c>
      <c r="M65" s="20">
        <f t="shared" si="54"/>
        <v>94820.575303198624</v>
      </c>
      <c r="N65" s="20">
        <f t="shared" si="55"/>
        <v>1536.6029740969145</v>
      </c>
      <c r="O65" s="20">
        <f t="shared" si="45"/>
        <v>470261.36908075085</v>
      </c>
      <c r="P65" s="20">
        <f t="shared" si="39"/>
        <v>4409691.7552340133</v>
      </c>
      <c r="Q65" s="21">
        <f t="shared" si="46"/>
        <v>46.505642273668627</v>
      </c>
      <c r="R65" s="22">
        <f t="shared" si="47"/>
        <v>0.93023255813953487</v>
      </c>
      <c r="S65" s="22">
        <f t="shared" si="48"/>
        <v>0.98379462506757143</v>
      </c>
      <c r="T65" s="22">
        <f t="shared" si="49"/>
        <v>0.98491666113625209</v>
      </c>
      <c r="U65" s="23">
        <f t="shared" si="56"/>
        <v>94900.614964096574</v>
      </c>
      <c r="V65" s="23">
        <f t="shared" si="57"/>
        <v>1431.4181338815342</v>
      </c>
      <c r="W65" s="22">
        <f t="shared" si="50"/>
        <v>1.5083338863747908E-2</v>
      </c>
      <c r="X65" s="23">
        <f t="shared" si="58"/>
        <v>2.4272383450068578</v>
      </c>
      <c r="Y65" s="23">
        <f t="shared" si="51"/>
        <v>470820.37713337061</v>
      </c>
      <c r="Z65" s="23">
        <f t="shared" si="40"/>
        <v>4837357.4365966637</v>
      </c>
      <c r="AA65" s="23">
        <f t="shared" si="52"/>
        <v>50.972877661822999</v>
      </c>
      <c r="AB65" s="25"/>
      <c r="AC65" s="24"/>
      <c r="AD65" s="25"/>
      <c r="AE65" s="24"/>
      <c r="AF65" s="23">
        <f t="shared" si="53"/>
        <v>4.4672353881543714</v>
      </c>
    </row>
    <row r="66" spans="2:32" s="26" customFormat="1" ht="15" customHeight="1" x14ac:dyDescent="0.2">
      <c r="B66" s="5" t="str">
        <f t="shared" si="41"/>
        <v>AP</v>
      </c>
      <c r="C66" s="5" t="s">
        <v>47</v>
      </c>
      <c r="D66" s="24" t="s">
        <v>75</v>
      </c>
      <c r="E66" s="4" t="str">
        <f t="shared" si="42"/>
        <v>APMale30-34</v>
      </c>
      <c r="F66" s="6">
        <f>VLOOKUP(E66,'Appendix 1a. Person-years 2020'!$E$3:$F$1682,2,FALSE)</f>
        <v>36707.232100000001</v>
      </c>
      <c r="G66" s="17">
        <f>VLOOKUP(E66,'Appendix 2a. Deaths 2020'!$E$4:$G$1683,2,FALSE)</f>
        <v>116</v>
      </c>
      <c r="H66" s="17">
        <f>VLOOKUP(E66,'Appendix 2a. Deaths 2020'!$E$4:$G$1683,3,FALSE)</f>
        <v>10</v>
      </c>
      <c r="I66" s="18">
        <f t="shared" si="43"/>
        <v>3.1601402057225667E-3</v>
      </c>
      <c r="J66" s="24">
        <v>5</v>
      </c>
      <c r="K66" s="5">
        <f>VLOOKUP(E66,'Appendix 3a. nax iIBGE 2020'!$E$5:$O$1935,11,FALSE)</f>
        <v>2.5</v>
      </c>
      <c r="L66" s="19">
        <f t="shared" si="44"/>
        <v>1.5676848431047899E-2</v>
      </c>
      <c r="M66" s="20">
        <f t="shared" si="54"/>
        <v>93283.972329101714</v>
      </c>
      <c r="N66" s="20">
        <f t="shared" si="55"/>
        <v>1462.3986952493938</v>
      </c>
      <c r="O66" s="20">
        <f t="shared" si="45"/>
        <v>462763.86490738508</v>
      </c>
      <c r="P66" s="20">
        <f t="shared" si="39"/>
        <v>3939430.3861532621</v>
      </c>
      <c r="Q66" s="21">
        <f t="shared" si="46"/>
        <v>42.230517073770471</v>
      </c>
      <c r="R66" s="22">
        <f t="shared" si="47"/>
        <v>0.91379310344827591</v>
      </c>
      <c r="S66" s="22">
        <f t="shared" si="48"/>
        <v>0.98432315156895211</v>
      </c>
      <c r="T66" s="22">
        <f t="shared" si="49"/>
        <v>0.98566486857560054</v>
      </c>
      <c r="U66" s="23">
        <f t="shared" si="56"/>
        <v>93469.196830215034</v>
      </c>
      <c r="V66" s="23">
        <f t="shared" si="57"/>
        <v>1339.893220694194</v>
      </c>
      <c r="W66" s="22">
        <f t="shared" si="50"/>
        <v>1.4335131424399461E-2</v>
      </c>
      <c r="X66" s="23">
        <f t="shared" si="58"/>
        <v>2.4332614706930356</v>
      </c>
      <c r="Y66" s="23">
        <f t="shared" si="51"/>
        <v>463906.82859636215</v>
      </c>
      <c r="Z66" s="23">
        <f t="shared" si="40"/>
        <v>4366537.0594632933</v>
      </c>
      <c r="AA66" s="23">
        <f t="shared" si="52"/>
        <v>46.716321606946323</v>
      </c>
      <c r="AB66" s="25"/>
      <c r="AC66" s="24"/>
      <c r="AD66" s="25"/>
      <c r="AE66" s="24"/>
      <c r="AF66" s="23">
        <f t="shared" si="53"/>
        <v>4.4858045331758518</v>
      </c>
    </row>
    <row r="67" spans="2:32" s="26" customFormat="1" ht="15" customHeight="1" x14ac:dyDescent="0.2">
      <c r="B67" s="5" t="str">
        <f t="shared" si="41"/>
        <v>AP</v>
      </c>
      <c r="C67" s="5" t="s">
        <v>47</v>
      </c>
      <c r="D67" s="24" t="s">
        <v>76</v>
      </c>
      <c r="E67" s="4" t="str">
        <f t="shared" si="42"/>
        <v>APMale35-39</v>
      </c>
      <c r="F67" s="6">
        <f>VLOOKUP(E67,'Appendix 1a. Person-years 2020'!$E$3:$F$1682,2,FALSE)</f>
        <v>32914.349099999999</v>
      </c>
      <c r="G67" s="17">
        <f>VLOOKUP(E67,'Appendix 2a. Deaths 2020'!$E$4:$G$1683,2,FALSE)</f>
        <v>98</v>
      </c>
      <c r="H67" s="17">
        <f>VLOOKUP(E67,'Appendix 2a. Deaths 2020'!$E$4:$G$1683,3,FALSE)</f>
        <v>26</v>
      </c>
      <c r="I67" s="18">
        <f t="shared" si="43"/>
        <v>2.9774248216866608E-3</v>
      </c>
      <c r="J67" s="24">
        <v>5</v>
      </c>
      <c r="K67" s="5">
        <f>VLOOKUP(E67,'Appendix 3a. nax iIBGE 2020'!$E$5:$O$1935,11,FALSE)</f>
        <v>2.5</v>
      </c>
      <c r="L67" s="19">
        <f t="shared" si="44"/>
        <v>1.4777129627070999E-2</v>
      </c>
      <c r="M67" s="20">
        <f t="shared" si="54"/>
        <v>91821.573633852327</v>
      </c>
      <c r="N67" s="20">
        <f t="shared" si="55"/>
        <v>1356.8592961490806</v>
      </c>
      <c r="O67" s="20">
        <f t="shared" si="45"/>
        <v>455715.71992888895</v>
      </c>
      <c r="P67" s="20">
        <f t="shared" si="39"/>
        <v>3476666.5212458773</v>
      </c>
      <c r="Q67" s="21">
        <f t="shared" si="46"/>
        <v>37.863286193606648</v>
      </c>
      <c r="R67" s="22">
        <f t="shared" si="47"/>
        <v>0.73469387755102045</v>
      </c>
      <c r="S67" s="22">
        <f t="shared" si="48"/>
        <v>0.98522287037292899</v>
      </c>
      <c r="T67" s="22">
        <f t="shared" si="49"/>
        <v>0.98912191799650206</v>
      </c>
      <c r="U67" s="23">
        <f t="shared" si="56"/>
        <v>92129.303609520837</v>
      </c>
      <c r="V67" s="23">
        <f t="shared" si="57"/>
        <v>1002.190119589526</v>
      </c>
      <c r="W67" s="22">
        <f t="shared" si="50"/>
        <v>1.0878082003497935E-2</v>
      </c>
      <c r="X67" s="23">
        <f t="shared" si="58"/>
        <v>2.5577210941646928</v>
      </c>
      <c r="Y67" s="23">
        <f t="shared" si="51"/>
        <v>458198.89025889419</v>
      </c>
      <c r="Z67" s="23">
        <f t="shared" si="40"/>
        <v>3902630.2308669314</v>
      </c>
      <c r="AA67" s="23">
        <f t="shared" si="52"/>
        <v>42.360357432069264</v>
      </c>
      <c r="AB67" s="25"/>
      <c r="AC67" s="24"/>
      <c r="AD67" s="25"/>
      <c r="AE67" s="24"/>
      <c r="AF67" s="23">
        <f t="shared" si="53"/>
        <v>4.4970712384626168</v>
      </c>
    </row>
    <row r="68" spans="2:32" s="26" customFormat="1" ht="15" customHeight="1" x14ac:dyDescent="0.2">
      <c r="B68" s="5" t="str">
        <f t="shared" si="41"/>
        <v>AP</v>
      </c>
      <c r="C68" s="5" t="s">
        <v>47</v>
      </c>
      <c r="D68" s="24" t="s">
        <v>77</v>
      </c>
      <c r="E68" s="4" t="str">
        <f t="shared" si="42"/>
        <v>APMale40-44</v>
      </c>
      <c r="F68" s="6">
        <f>VLOOKUP(E68,'Appendix 1a. Person-years 2020'!$E$3:$F$1682,2,FALSE)</f>
        <v>27918.6499</v>
      </c>
      <c r="G68" s="17">
        <f>VLOOKUP(E68,'Appendix 2a. Deaths 2020'!$E$4:$G$1683,2,FALSE)</f>
        <v>134</v>
      </c>
      <c r="H68" s="17">
        <f>VLOOKUP(E68,'Appendix 2a. Deaths 2020'!$E$4:$G$1683,3,FALSE)</f>
        <v>34</v>
      </c>
      <c r="I68" s="18">
        <f t="shared" si="43"/>
        <v>4.7996590264918221E-3</v>
      </c>
      <c r="J68" s="24">
        <v>5</v>
      </c>
      <c r="K68" s="5">
        <f>VLOOKUP(E68,'Appendix 3a. nax iIBGE 2020'!$E$5:$O$1935,11,FALSE)</f>
        <v>2.5</v>
      </c>
      <c r="L68" s="19">
        <f t="shared" si="44"/>
        <v>2.3713750342747753E-2</v>
      </c>
      <c r="M68" s="20">
        <f t="shared" si="54"/>
        <v>90464.714337703248</v>
      </c>
      <c r="N68" s="20">
        <f t="shared" si="55"/>
        <v>2145.257650632288</v>
      </c>
      <c r="O68" s="20">
        <f t="shared" si="45"/>
        <v>446960.4275619355</v>
      </c>
      <c r="P68" s="20">
        <f t="shared" si="39"/>
        <v>3020950.8013169882</v>
      </c>
      <c r="Q68" s="21">
        <f t="shared" si="46"/>
        <v>33.393691932081161</v>
      </c>
      <c r="R68" s="22">
        <f t="shared" si="47"/>
        <v>0.74626865671641796</v>
      </c>
      <c r="S68" s="22">
        <f t="shared" si="48"/>
        <v>0.97628624965725219</v>
      </c>
      <c r="T68" s="22">
        <f t="shared" si="49"/>
        <v>0.98224939638696085</v>
      </c>
      <c r="U68" s="23">
        <f t="shared" si="56"/>
        <v>91127.113489931318</v>
      </c>
      <c r="V68" s="23">
        <f t="shared" si="57"/>
        <v>1617.5612699602036</v>
      </c>
      <c r="W68" s="22">
        <f t="shared" si="50"/>
        <v>1.7750603613039151E-2</v>
      </c>
      <c r="X68" s="23">
        <f t="shared" si="58"/>
        <v>2.6210024298438945</v>
      </c>
      <c r="Y68" s="23">
        <f t="shared" si="51"/>
        <v>451787.39311884262</v>
      </c>
      <c r="Z68" s="23">
        <f t="shared" si="40"/>
        <v>3444431.3406080371</v>
      </c>
      <c r="AA68" s="23">
        <f t="shared" si="52"/>
        <v>37.798095524979118</v>
      </c>
      <c r="AB68" s="25"/>
      <c r="AC68" s="24"/>
      <c r="AD68" s="25"/>
      <c r="AE68" s="24"/>
      <c r="AF68" s="23">
        <f t="shared" si="53"/>
        <v>4.4044035928979568</v>
      </c>
    </row>
    <row r="69" spans="2:32" s="26" customFormat="1" ht="15" customHeight="1" x14ac:dyDescent="0.2">
      <c r="B69" s="5" t="str">
        <f t="shared" si="41"/>
        <v>AP</v>
      </c>
      <c r="C69" s="5" t="s">
        <v>47</v>
      </c>
      <c r="D69" s="24" t="s">
        <v>78</v>
      </c>
      <c r="E69" s="4" t="str">
        <f t="shared" si="42"/>
        <v>APMale45-49</v>
      </c>
      <c r="F69" s="6">
        <f>VLOOKUP(E69,'Appendix 1a. Person-years 2020'!$E$3:$F$1682,2,FALSE)</f>
        <v>23484.1407</v>
      </c>
      <c r="G69" s="17">
        <f>VLOOKUP(E69,'Appendix 2a. Deaths 2020'!$E$4:$G$1683,2,FALSE)</f>
        <v>138</v>
      </c>
      <c r="H69" s="17">
        <f>VLOOKUP(E69,'Appendix 2a. Deaths 2020'!$E$4:$G$1683,3,FALSE)</f>
        <v>35</v>
      </c>
      <c r="I69" s="18">
        <f t="shared" si="43"/>
        <v>5.8763061319931538E-3</v>
      </c>
      <c r="J69" s="24">
        <v>5</v>
      </c>
      <c r="K69" s="5">
        <f>VLOOKUP(E69,'Appendix 3a. nax iIBGE 2020'!$E$5:$O$1935,11,FALSE)</f>
        <v>2.5</v>
      </c>
      <c r="L69" s="19">
        <f t="shared" si="44"/>
        <v>2.8956142761790819E-2</v>
      </c>
      <c r="M69" s="20">
        <f t="shared" si="54"/>
        <v>88319.456687070953</v>
      </c>
      <c r="N69" s="20">
        <f t="shared" si="55"/>
        <v>2557.3907964746272</v>
      </c>
      <c r="O69" s="20">
        <f t="shared" si="45"/>
        <v>435203.80644416815</v>
      </c>
      <c r="P69" s="20">
        <f t="shared" si="39"/>
        <v>2573990.3737550527</v>
      </c>
      <c r="Q69" s="21">
        <f t="shared" si="46"/>
        <v>29.144092030310894</v>
      </c>
      <c r="R69" s="22">
        <f t="shared" si="47"/>
        <v>0.74637681159420288</v>
      </c>
      <c r="S69" s="22">
        <f t="shared" si="48"/>
        <v>0.97104385723820918</v>
      </c>
      <c r="T69" s="22">
        <f t="shared" si="49"/>
        <v>0.97830747084475089</v>
      </c>
      <c r="U69" s="23">
        <f t="shared" si="56"/>
        <v>89509.552219971112</v>
      </c>
      <c r="V69" s="23">
        <f t="shared" si="57"/>
        <v>1941.6885712050157</v>
      </c>
      <c r="W69" s="22">
        <f t="shared" si="50"/>
        <v>2.1692529155249107E-2</v>
      </c>
      <c r="X69" s="23">
        <f t="shared" si="58"/>
        <v>2.6333056837502666</v>
      </c>
      <c r="Y69" s="23">
        <f t="shared" si="51"/>
        <v>442952.37779445754</v>
      </c>
      <c r="Z69" s="23">
        <f t="shared" si="40"/>
        <v>2992643.9474891946</v>
      </c>
      <c r="AA69" s="23">
        <f t="shared" si="52"/>
        <v>33.433794195894599</v>
      </c>
      <c r="AB69" s="25"/>
      <c r="AC69" s="24"/>
      <c r="AD69" s="25"/>
      <c r="AE69" s="24"/>
      <c r="AF69" s="23">
        <f t="shared" si="53"/>
        <v>4.2897021655837051</v>
      </c>
    </row>
    <row r="70" spans="2:32" s="26" customFormat="1" ht="15" customHeight="1" x14ac:dyDescent="0.2">
      <c r="B70" s="5" t="str">
        <f t="shared" si="41"/>
        <v>AP</v>
      </c>
      <c r="C70" s="5" t="s">
        <v>47</v>
      </c>
      <c r="D70" s="24" t="s">
        <v>79</v>
      </c>
      <c r="E70" s="4" t="str">
        <f t="shared" si="42"/>
        <v>APMale50-54</v>
      </c>
      <c r="F70" s="6">
        <f>VLOOKUP(E70,'Appendix 1a. Person-years 2020'!$E$3:$F$1682,2,FALSE)</f>
        <v>18825.7958</v>
      </c>
      <c r="G70" s="17">
        <f>VLOOKUP(E70,'Appendix 2a. Deaths 2020'!$E$4:$G$1683,2,FALSE)</f>
        <v>180</v>
      </c>
      <c r="H70" s="17">
        <f>VLOOKUP(E70,'Appendix 2a. Deaths 2020'!$E$4:$G$1683,3,FALSE)</f>
        <v>55</v>
      </c>
      <c r="I70" s="18">
        <f t="shared" si="43"/>
        <v>9.5613487956774709E-3</v>
      </c>
      <c r="J70" s="24">
        <v>5</v>
      </c>
      <c r="K70" s="5">
        <f>VLOOKUP(E70,'Appendix 3a. nax iIBGE 2020'!$E$5:$O$1935,11,FALSE)</f>
        <v>2.5</v>
      </c>
      <c r="L70" s="19">
        <f t="shared" si="44"/>
        <v>4.6690679302589418E-2</v>
      </c>
      <c r="M70" s="20">
        <f t="shared" si="54"/>
        <v>85762.065890596321</v>
      </c>
      <c r="N70" s="20">
        <f t="shared" si="55"/>
        <v>4004.2891148253757</v>
      </c>
      <c r="O70" s="20">
        <f t="shared" si="45"/>
        <v>418799.6066659182</v>
      </c>
      <c r="P70" s="20">
        <f t="shared" si="39"/>
        <v>2138786.5673108846</v>
      </c>
      <c r="Q70" s="21">
        <f t="shared" si="46"/>
        <v>24.938608289115379</v>
      </c>
      <c r="R70" s="22">
        <f t="shared" si="47"/>
        <v>0.69444444444444442</v>
      </c>
      <c r="S70" s="22">
        <f t="shared" si="48"/>
        <v>0.95330932069741059</v>
      </c>
      <c r="T70" s="22">
        <f t="shared" si="49"/>
        <v>0.96733979636660461</v>
      </c>
      <c r="U70" s="23">
        <f t="shared" si="56"/>
        <v>87567.863648766099</v>
      </c>
      <c r="V70" s="23">
        <f t="shared" si="57"/>
        <v>2859.9842585101028</v>
      </c>
      <c r="W70" s="22">
        <f t="shared" si="50"/>
        <v>3.266020363339539E-2</v>
      </c>
      <c r="X70" s="23">
        <f t="shared" si="58"/>
        <v>2.6629467633195825</v>
      </c>
      <c r="Y70" s="23">
        <f t="shared" si="51"/>
        <v>431155.38277562446</v>
      </c>
      <c r="Z70" s="23">
        <f t="shared" si="40"/>
        <v>2549691.569694737</v>
      </c>
      <c r="AA70" s="23">
        <f t="shared" si="52"/>
        <v>29.116749723637504</v>
      </c>
      <c r="AB70" s="25"/>
      <c r="AC70" s="24"/>
      <c r="AD70" s="25"/>
      <c r="AE70" s="24"/>
      <c r="AF70" s="23">
        <f t="shared" si="53"/>
        <v>4.1781414345221251</v>
      </c>
    </row>
    <row r="71" spans="2:32" s="26" customFormat="1" ht="15" customHeight="1" x14ac:dyDescent="0.2">
      <c r="B71" s="5" t="str">
        <f t="shared" si="41"/>
        <v>AP</v>
      </c>
      <c r="C71" s="5" t="s">
        <v>47</v>
      </c>
      <c r="D71" s="24" t="s">
        <v>80</v>
      </c>
      <c r="E71" s="4" t="str">
        <f t="shared" si="42"/>
        <v>APMale55-59</v>
      </c>
      <c r="F71" s="6">
        <f>VLOOKUP(E71,'Appendix 1a. Person-years 2020'!$E$3:$F$1682,2,FALSE)</f>
        <v>14436.693300000001</v>
      </c>
      <c r="G71" s="17">
        <f>VLOOKUP(E71,'Appendix 2a. Deaths 2020'!$E$4:$G$1683,2,FALSE)</f>
        <v>210</v>
      </c>
      <c r="H71" s="17">
        <f>VLOOKUP(E71,'Appendix 2a. Deaths 2020'!$E$4:$G$1683,3,FALSE)</f>
        <v>64</v>
      </c>
      <c r="I71" s="18">
        <f t="shared" si="43"/>
        <v>1.4546267322864024E-2</v>
      </c>
      <c r="J71" s="24">
        <v>5</v>
      </c>
      <c r="K71" s="5">
        <f>VLOOKUP(E71,'Appendix 3a. nax iIBGE 2020'!$E$5:$O$1935,11,FALSE)</f>
        <v>2.5</v>
      </c>
      <c r="L71" s="19">
        <f t="shared" si="44"/>
        <v>7.0179222294310756E-2</v>
      </c>
      <c r="M71" s="20">
        <f t="shared" si="54"/>
        <v>81757.776775770952</v>
      </c>
      <c r="N71" s="20">
        <f t="shared" si="55"/>
        <v>5737.6971906354665</v>
      </c>
      <c r="O71" s="20">
        <f t="shared" si="45"/>
        <v>394444.64090226602</v>
      </c>
      <c r="P71" s="20">
        <f t="shared" si="39"/>
        <v>1719986.9606449665</v>
      </c>
      <c r="Q71" s="21">
        <f t="shared" si="46"/>
        <v>21.037594568675789</v>
      </c>
      <c r="R71" s="22">
        <f t="shared" si="47"/>
        <v>0.69523809523809521</v>
      </c>
      <c r="S71" s="22">
        <f t="shared" si="48"/>
        <v>0.92982077770568927</v>
      </c>
      <c r="T71" s="22">
        <f t="shared" si="49"/>
        <v>0.95067035727944649</v>
      </c>
      <c r="U71" s="23">
        <f t="shared" si="56"/>
        <v>84707.879390255999</v>
      </c>
      <c r="V71" s="23">
        <f t="shared" si="57"/>
        <v>4178.6094259370666</v>
      </c>
      <c r="W71" s="22">
        <f t="shared" si="50"/>
        <v>4.9329642720553513E-2</v>
      </c>
      <c r="X71" s="23">
        <f t="shared" si="58"/>
        <v>2.6378547567539958</v>
      </c>
      <c r="Y71" s="23">
        <f t="shared" si="51"/>
        <v>413668.91457241983</v>
      </c>
      <c r="Z71" s="23">
        <f t="shared" si="40"/>
        <v>2118536.1869191127</v>
      </c>
      <c r="AA71" s="23">
        <f t="shared" si="52"/>
        <v>25.009907014185142</v>
      </c>
      <c r="AB71" s="25"/>
      <c r="AC71" s="24"/>
      <c r="AD71" s="25"/>
      <c r="AE71" s="24"/>
      <c r="AF71" s="23">
        <f t="shared" si="53"/>
        <v>3.9723124455093526</v>
      </c>
    </row>
    <row r="72" spans="2:32" s="26" customFormat="1" ht="15" customHeight="1" x14ac:dyDescent="0.2">
      <c r="B72" s="5" t="str">
        <f t="shared" si="41"/>
        <v>AP</v>
      </c>
      <c r="C72" s="5" t="s">
        <v>47</v>
      </c>
      <c r="D72" s="24" t="s">
        <v>81</v>
      </c>
      <c r="E72" s="4" t="str">
        <f t="shared" si="42"/>
        <v>APMale60-64</v>
      </c>
      <c r="F72" s="6">
        <f>VLOOKUP(E72,'Appendix 1a. Person-years 2020'!$E$3:$F$1682,2,FALSE)</f>
        <v>10988.4761</v>
      </c>
      <c r="G72" s="17">
        <f>VLOOKUP(E72,'Appendix 2a. Deaths 2020'!$E$4:$G$1683,2,FALSE)</f>
        <v>221</v>
      </c>
      <c r="H72" s="17">
        <f>VLOOKUP(E72,'Appendix 2a. Deaths 2020'!$E$4:$G$1683,3,FALSE)</f>
        <v>62</v>
      </c>
      <c r="I72" s="18">
        <f t="shared" si="43"/>
        <v>2.0111978948564122E-2</v>
      </c>
      <c r="J72" s="24">
        <v>5</v>
      </c>
      <c r="K72" s="5">
        <f>VLOOKUP(E72,'Appendix 3a. nax iIBGE 2020'!$E$5:$O$1935,11,FALSE)</f>
        <v>2.5</v>
      </c>
      <c r="L72" s="19">
        <f t="shared" si="44"/>
        <v>9.5745800911934978E-2</v>
      </c>
      <c r="M72" s="20">
        <f t="shared" si="54"/>
        <v>76020.079585135478</v>
      </c>
      <c r="N72" s="20">
        <f t="shared" si="55"/>
        <v>7278.6034052678342</v>
      </c>
      <c r="O72" s="20">
        <f t="shared" si="45"/>
        <v>361903.88941250782</v>
      </c>
      <c r="P72" s="20">
        <f t="shared" si="39"/>
        <v>1325542.3197427003</v>
      </c>
      <c r="Q72" s="21">
        <f t="shared" si="46"/>
        <v>17.436739437482636</v>
      </c>
      <c r="R72" s="22">
        <f t="shared" si="47"/>
        <v>0.71945701357466063</v>
      </c>
      <c r="S72" s="22">
        <f t="shared" si="48"/>
        <v>0.90425419908806504</v>
      </c>
      <c r="T72" s="22">
        <f t="shared" si="49"/>
        <v>0.93014984546962276</v>
      </c>
      <c r="U72" s="23">
        <f t="shared" si="56"/>
        <v>80529.269964318926</v>
      </c>
      <c r="V72" s="23">
        <f t="shared" si="57"/>
        <v>5624.9819512261438</v>
      </c>
      <c r="W72" s="22">
        <f t="shared" si="50"/>
        <v>6.985015453037724E-2</v>
      </c>
      <c r="X72" s="23">
        <f t="shared" si="58"/>
        <v>2.6152400107213762</v>
      </c>
      <c r="Y72" s="23">
        <f t="shared" si="51"/>
        <v>389232.11792389612</v>
      </c>
      <c r="Z72" s="23">
        <f t="shared" si="40"/>
        <v>1704867.2723466926</v>
      </c>
      <c r="AA72" s="23">
        <f t="shared" si="52"/>
        <v>21.170777694893903</v>
      </c>
      <c r="AB72" s="25"/>
      <c r="AC72" s="24"/>
      <c r="AD72" s="25"/>
      <c r="AE72" s="24"/>
      <c r="AF72" s="23">
        <f t="shared" si="53"/>
        <v>3.7340382574112674</v>
      </c>
    </row>
    <row r="73" spans="2:32" s="26" customFormat="1" ht="15" customHeight="1" x14ac:dyDescent="0.2">
      <c r="B73" s="5" t="str">
        <f t="shared" si="41"/>
        <v>AP</v>
      </c>
      <c r="C73" s="5" t="s">
        <v>47</v>
      </c>
      <c r="D73" s="24" t="s">
        <v>82</v>
      </c>
      <c r="E73" s="4" t="str">
        <f t="shared" si="42"/>
        <v>APMale65-69</v>
      </c>
      <c r="F73" s="6">
        <f>VLOOKUP(E73,'Appendix 1a. Person-years 2020'!$E$3:$F$1682,2,FALSE)</f>
        <v>7439.223</v>
      </c>
      <c r="G73" s="17">
        <f>VLOOKUP(E73,'Appendix 2a. Deaths 2020'!$E$4:$G$1683,2,FALSE)</f>
        <v>245</v>
      </c>
      <c r="H73" s="17">
        <f>VLOOKUP(E73,'Appendix 2a. Deaths 2020'!$E$4:$G$1683,3,FALSE)</f>
        <v>93</v>
      </c>
      <c r="I73" s="18">
        <f t="shared" si="43"/>
        <v>3.2933546957793845E-2</v>
      </c>
      <c r="J73" s="24">
        <v>5</v>
      </c>
      <c r="K73" s="5">
        <f>VLOOKUP(E73,'Appendix 3a. nax iIBGE 2020'!$E$5:$O$1935,11,FALSE)</f>
        <v>2.5</v>
      </c>
      <c r="L73" s="19">
        <f t="shared" si="44"/>
        <v>0.1521413491249016</v>
      </c>
      <c r="M73" s="20">
        <f t="shared" si="54"/>
        <v>68741.476179867648</v>
      </c>
      <c r="N73" s="20">
        <f t="shared" si="55"/>
        <v>10458.420926842351</v>
      </c>
      <c r="O73" s="20">
        <f t="shared" si="45"/>
        <v>317561.32858223235</v>
      </c>
      <c r="P73" s="20">
        <f t="shared" si="39"/>
        <v>963638.43033019255</v>
      </c>
      <c r="Q73" s="21">
        <f t="shared" si="46"/>
        <v>14.018297014872861</v>
      </c>
      <c r="R73" s="22">
        <f t="shared" si="47"/>
        <v>0.62040816326530612</v>
      </c>
      <c r="S73" s="22">
        <f t="shared" si="48"/>
        <v>0.84785865087509837</v>
      </c>
      <c r="T73" s="22">
        <f t="shared" si="49"/>
        <v>0.90267473431662981</v>
      </c>
      <c r="U73" s="23">
        <f t="shared" si="56"/>
        <v>74904.288013092781</v>
      </c>
      <c r="V73" s="23">
        <f t="shared" si="57"/>
        <v>7290.079731697936</v>
      </c>
      <c r="W73" s="22">
        <f t="shared" si="50"/>
        <v>9.7325265683370188E-2</v>
      </c>
      <c r="X73" s="23">
        <f t="shared" si="58"/>
        <v>2.6298112268120932</v>
      </c>
      <c r="Y73" s="23">
        <f t="shared" si="51"/>
        <v>357242.57492974878</v>
      </c>
      <c r="Z73" s="23">
        <f t="shared" si="40"/>
        <v>1315635.1544227966</v>
      </c>
      <c r="AA73" s="23">
        <f t="shared" si="52"/>
        <v>17.564216806824625</v>
      </c>
      <c r="AB73" s="25"/>
      <c r="AC73" s="24"/>
      <c r="AD73" s="25"/>
      <c r="AE73" s="24"/>
      <c r="AF73" s="23">
        <f t="shared" si="53"/>
        <v>3.5459197919517642</v>
      </c>
    </row>
    <row r="74" spans="2:32" s="26" customFormat="1" ht="15" customHeight="1" x14ac:dyDescent="0.2">
      <c r="B74" s="5" t="str">
        <f t="shared" si="41"/>
        <v>AP</v>
      </c>
      <c r="C74" s="5" t="s">
        <v>47</v>
      </c>
      <c r="D74" s="42" t="s">
        <v>19</v>
      </c>
      <c r="E74" s="4" t="str">
        <f t="shared" si="42"/>
        <v>APMale70-74</v>
      </c>
      <c r="F74" s="6">
        <f>VLOOKUP(E74,'Appendix 1a. Person-years 2020'!$E$3:$F$1682,2,FALSE)</f>
        <v>4569.2165000000005</v>
      </c>
      <c r="G74" s="17">
        <f>VLOOKUP(E74,'Appendix 2a. Deaths 2020'!$E$4:$G$1683,2,FALSE)</f>
        <v>248</v>
      </c>
      <c r="H74" s="17">
        <f>VLOOKUP(E74,'Appendix 2a. Deaths 2020'!$E$4:$G$1683,3,FALSE)</f>
        <v>100</v>
      </c>
      <c r="I74" s="18">
        <f t="shared" si="43"/>
        <v>5.4276263775200839E-2</v>
      </c>
      <c r="J74" s="24">
        <v>5</v>
      </c>
      <c r="K74" s="5">
        <f>VLOOKUP(E74,'Appendix 3a. nax iIBGE 2020'!$E$5:$O$1935,11,FALSE)</f>
        <v>2.5</v>
      </c>
      <c r="L74" s="19">
        <f t="shared" si="44"/>
        <v>0.23895707569726565</v>
      </c>
      <c r="M74" s="20">
        <f t="shared" si="54"/>
        <v>58283.055253025297</v>
      </c>
      <c r="N74" s="20">
        <f t="shared" si="55"/>
        <v>13927.148445965082</v>
      </c>
      <c r="O74" s="20">
        <f t="shared" si="45"/>
        <v>256597.40515021377</v>
      </c>
      <c r="P74" s="20">
        <f t="shared" si="39"/>
        <v>646077.1017479602</v>
      </c>
      <c r="Q74" s="21">
        <f t="shared" si="46"/>
        <v>11.085161869828783</v>
      </c>
      <c r="R74" s="22">
        <f t="shared" si="47"/>
        <v>0.59677419354838712</v>
      </c>
      <c r="S74" s="22">
        <f t="shared" si="48"/>
        <v>0.76104292430273435</v>
      </c>
      <c r="T74" s="22">
        <f t="shared" si="49"/>
        <v>0.8496264862282451</v>
      </c>
      <c r="U74" s="23">
        <f t="shared" si="56"/>
        <v>67614.208281394851</v>
      </c>
      <c r="V74" s="23">
        <f t="shared" si="57"/>
        <v>10167.386080168633</v>
      </c>
      <c r="W74" s="22">
        <f t="shared" si="50"/>
        <v>0.1503735137717549</v>
      </c>
      <c r="X74" s="23">
        <f t="shared" si="58"/>
        <v>2.637644249498714</v>
      </c>
      <c r="Y74" s="23">
        <f t="shared" si="51"/>
        <v>314052.05843292119</v>
      </c>
      <c r="Z74" s="23">
        <f t="shared" si="40"/>
        <v>958392.57949304779</v>
      </c>
      <c r="AA74" s="23">
        <f t="shared" si="52"/>
        <v>14.174425817491455</v>
      </c>
      <c r="AB74" s="25"/>
      <c r="AC74" s="24"/>
      <c r="AD74" s="25"/>
      <c r="AE74" s="24"/>
      <c r="AF74" s="23">
        <f t="shared" si="53"/>
        <v>3.0892639476626726</v>
      </c>
    </row>
    <row r="75" spans="2:32" s="26" customFormat="1" ht="15" customHeight="1" x14ac:dyDescent="0.2">
      <c r="B75" s="5" t="str">
        <f t="shared" si="41"/>
        <v>AP</v>
      </c>
      <c r="C75" s="5" t="s">
        <v>47</v>
      </c>
      <c r="D75" s="42" t="s">
        <v>20</v>
      </c>
      <c r="E75" s="4" t="str">
        <f t="shared" si="42"/>
        <v>APMale75-79</v>
      </c>
      <c r="F75" s="6">
        <f>VLOOKUP(E75,'Appendix 1a. Person-years 2020'!$E$3:$F$1682,2,FALSE)</f>
        <v>3086.9947999999999</v>
      </c>
      <c r="G75" s="17">
        <f>VLOOKUP(E75,'Appendix 2a. Deaths 2020'!$E$4:$G$1683,2,FALSE)</f>
        <v>259</v>
      </c>
      <c r="H75" s="17">
        <f>VLOOKUP(E75,'Appendix 2a. Deaths 2020'!$E$4:$G$1683,3,FALSE)</f>
        <v>89</v>
      </c>
      <c r="I75" s="18">
        <f t="shared" si="43"/>
        <v>8.3900368086139959E-2</v>
      </c>
      <c r="J75" s="24">
        <v>5</v>
      </c>
      <c r="K75" s="5">
        <f>VLOOKUP(E75,'Appendix 3a. nax iIBGE 2020'!$E$5:$O$1935,11,FALSE)</f>
        <v>2.5</v>
      </c>
      <c r="L75" s="19">
        <f t="shared" si="44"/>
        <v>0.34676711827259749</v>
      </c>
      <c r="M75" s="20">
        <f t="shared" si="54"/>
        <v>44355.906807060215</v>
      </c>
      <c r="N75" s="20">
        <f t="shared" si="55"/>
        <v>15381.169981852161</v>
      </c>
      <c r="O75" s="20">
        <f t="shared" si="45"/>
        <v>183326.60908067069</v>
      </c>
      <c r="P75" s="20">
        <f t="shared" si="39"/>
        <v>389479.69659774646</v>
      </c>
      <c r="Q75" s="21">
        <f t="shared" si="46"/>
        <v>8.7807853482042262</v>
      </c>
      <c r="R75" s="22">
        <f t="shared" si="47"/>
        <v>0.65637065637065639</v>
      </c>
      <c r="S75" s="22">
        <f t="shared" si="48"/>
        <v>0.65323288172740246</v>
      </c>
      <c r="T75" s="22">
        <f t="shared" si="49"/>
        <v>0.75616415527389003</v>
      </c>
      <c r="U75" s="23">
        <f t="shared" si="56"/>
        <v>57446.822201226219</v>
      </c>
      <c r="V75" s="23">
        <f t="shared" si="57"/>
        <v>14007.594418266644</v>
      </c>
      <c r="W75" s="22">
        <f t="shared" si="50"/>
        <v>0.24383584472611</v>
      </c>
      <c r="X75" s="23">
        <f t="shared" si="58"/>
        <v>2.5368750623333907</v>
      </c>
      <c r="Y75" s="23">
        <f t="shared" si="51"/>
        <v>252731.65587777895</v>
      </c>
      <c r="Z75" s="23">
        <f t="shared" si="40"/>
        <v>644340.5210601266</v>
      </c>
      <c r="AA75" s="23">
        <f t="shared" si="52"/>
        <v>11.216295286153755</v>
      </c>
      <c r="AB75" s="25"/>
      <c r="AC75" s="24"/>
      <c r="AD75" s="25"/>
      <c r="AE75" s="24"/>
      <c r="AF75" s="23">
        <f t="shared" si="53"/>
        <v>2.4355099379495293</v>
      </c>
    </row>
    <row r="76" spans="2:32" s="26" customFormat="1" ht="15" customHeight="1" x14ac:dyDescent="0.2">
      <c r="B76" s="5" t="str">
        <f t="shared" si="41"/>
        <v>AP</v>
      </c>
      <c r="C76" s="5" t="s">
        <v>47</v>
      </c>
      <c r="D76" s="42" t="s">
        <v>21</v>
      </c>
      <c r="E76" s="4" t="str">
        <f t="shared" si="42"/>
        <v>APMale80-84</v>
      </c>
      <c r="F76" s="6">
        <f>VLOOKUP(E76,'Appendix 1a. Person-years 2020'!$E$3:$F$1682,2,FALSE)</f>
        <v>1722.8507999999999</v>
      </c>
      <c r="G76" s="17">
        <f>VLOOKUP(E76,'Appendix 2a. Deaths 2020'!$E$4:$G$1683,2,FALSE)</f>
        <v>174</v>
      </c>
      <c r="H76" s="17">
        <f>VLOOKUP(E76,'Appendix 2a. Deaths 2020'!$E$4:$G$1683,3,FALSE)</f>
        <v>58</v>
      </c>
      <c r="I76" s="18">
        <f t="shared" si="43"/>
        <v>0.10099539669947044</v>
      </c>
      <c r="J76" s="24">
        <v>5</v>
      </c>
      <c r="K76" s="5">
        <f>VLOOKUP(E76,'Appendix 3a. nax iIBGE 2020'!$E$5:$O$1935,11,FALSE)</f>
        <v>2.5</v>
      </c>
      <c r="L76" s="19">
        <f t="shared" si="44"/>
        <v>0.4031789408238976</v>
      </c>
      <c r="M76" s="20">
        <f t="shared" si="54"/>
        <v>28974.736825208056</v>
      </c>
      <c r="N76" s="20">
        <f t="shared" si="55"/>
        <v>11682.003703838565</v>
      </c>
      <c r="O76" s="20">
        <f t="shared" si="45"/>
        <v>115668.67486644388</v>
      </c>
      <c r="P76" s="20">
        <f t="shared" si="39"/>
        <v>206153.08751707576</v>
      </c>
      <c r="Q76" s="21">
        <f t="shared" si="46"/>
        <v>7.1149252799329084</v>
      </c>
      <c r="R76" s="22">
        <f t="shared" si="47"/>
        <v>0.66666666666666663</v>
      </c>
      <c r="S76" s="22">
        <f t="shared" si="48"/>
        <v>0.5968210591761024</v>
      </c>
      <c r="T76" s="22">
        <f t="shared" si="49"/>
        <v>0.70886373610354547</v>
      </c>
      <c r="U76" s="23">
        <f t="shared" si="56"/>
        <v>43439.227782959577</v>
      </c>
      <c r="V76" s="23">
        <f t="shared" si="57"/>
        <v>12646.734483277918</v>
      </c>
      <c r="W76" s="22">
        <f t="shared" si="50"/>
        <v>0.29113626389645453</v>
      </c>
      <c r="X76" s="23">
        <f t="shared" si="58"/>
        <v>2.5438800866159004</v>
      </c>
      <c r="Y76" s="23">
        <f t="shared" si="51"/>
        <v>186134.24251113762</v>
      </c>
      <c r="Z76" s="23">
        <f t="shared" si="40"/>
        <v>391608.86518234765</v>
      </c>
      <c r="AA76" s="23">
        <f t="shared" si="52"/>
        <v>9.0150973018900835</v>
      </c>
      <c r="AB76" s="25"/>
      <c r="AC76" s="24"/>
      <c r="AD76" s="25"/>
      <c r="AE76" s="24"/>
      <c r="AF76" s="23">
        <f t="shared" si="53"/>
        <v>1.9001720219571752</v>
      </c>
    </row>
    <row r="77" spans="2:32" s="26" customFormat="1" ht="15" customHeight="1" x14ac:dyDescent="0.2">
      <c r="B77" s="5" t="str">
        <f t="shared" si="41"/>
        <v>AP</v>
      </c>
      <c r="C77" s="5" t="s">
        <v>47</v>
      </c>
      <c r="D77" s="42" t="s">
        <v>22</v>
      </c>
      <c r="E77" s="4" t="str">
        <f t="shared" si="42"/>
        <v>APMale85-89</v>
      </c>
      <c r="F77" s="6">
        <f>VLOOKUP(E77,'Appendix 1a. Person-years 2020'!$E$3:$F$1682,2,FALSE)</f>
        <v>853.72280000000001</v>
      </c>
      <c r="G77" s="17">
        <f>VLOOKUP(E77,'Appendix 2a. Deaths 2020'!$E$4:$G$1683,2,FALSE)</f>
        <v>158</v>
      </c>
      <c r="H77" s="17">
        <f>VLOOKUP(E77,'Appendix 2a. Deaths 2020'!$E$4:$G$1683,3,FALSE)</f>
        <v>35</v>
      </c>
      <c r="I77" s="18">
        <f t="shared" si="43"/>
        <v>0.18507178208195915</v>
      </c>
      <c r="J77" s="24">
        <v>5</v>
      </c>
      <c r="K77" s="5">
        <f>VLOOKUP(E77,'Appendix 3a. nax iIBGE 2020'!$E$5:$O$1935,11,FALSE)</f>
        <v>2.5</v>
      </c>
      <c r="L77" s="19">
        <f t="shared" si="44"/>
        <v>0.63264641279874123</v>
      </c>
      <c r="M77" s="20">
        <f t="shared" si="54"/>
        <v>17292.733121369492</v>
      </c>
      <c r="N77" s="20">
        <f t="shared" si="55"/>
        <v>10940.185576720389</v>
      </c>
      <c r="O77" s="20">
        <f t="shared" si="45"/>
        <v>59113.201665046494</v>
      </c>
      <c r="P77" s="20">
        <f t="shared" si="39"/>
        <v>90484.412650631901</v>
      </c>
      <c r="Q77" s="21">
        <f t="shared" si="46"/>
        <v>5.232510790258817</v>
      </c>
      <c r="R77" s="22">
        <f t="shared" si="47"/>
        <v>0.77848101265822789</v>
      </c>
      <c r="S77" s="22">
        <f t="shared" si="48"/>
        <v>0.36735358720125877</v>
      </c>
      <c r="T77" s="22">
        <f t="shared" si="49"/>
        <v>0.45859189388198252</v>
      </c>
      <c r="U77" s="23">
        <f t="shared" si="56"/>
        <v>30792.493299681657</v>
      </c>
      <c r="V77" s="23">
        <f t="shared" si="57"/>
        <v>16671.305480032388</v>
      </c>
      <c r="W77" s="22">
        <f t="shared" si="50"/>
        <v>0.54140810611801748</v>
      </c>
      <c r="X77" s="23">
        <f>J77+R77*(L77/W77)*(K77-J77)</f>
        <v>2.7258226533516186</v>
      </c>
      <c r="Y77" s="23">
        <f t="shared" si="51"/>
        <v>116048.9612366636</v>
      </c>
      <c r="Z77" s="23">
        <f t="shared" si="40"/>
        <v>205474.62267121003</v>
      </c>
      <c r="AA77" s="23">
        <f t="shared" si="52"/>
        <v>6.6728803241579104</v>
      </c>
      <c r="AB77" s="25"/>
      <c r="AC77" s="24"/>
      <c r="AD77" s="25"/>
      <c r="AE77" s="24"/>
      <c r="AF77" s="23">
        <f t="shared" si="53"/>
        <v>1.4403695338990934</v>
      </c>
    </row>
    <row r="78" spans="2:32" s="26" customFormat="1" ht="15" customHeight="1" x14ac:dyDescent="0.2">
      <c r="B78" s="5" t="str">
        <f t="shared" si="41"/>
        <v>AP</v>
      </c>
      <c r="C78" s="5" t="s">
        <v>47</v>
      </c>
      <c r="D78" s="43" t="s">
        <v>5</v>
      </c>
      <c r="E78" s="4" t="str">
        <f t="shared" si="42"/>
        <v>APMale90+</v>
      </c>
      <c r="F78" s="6">
        <f>VLOOKUP(E78,'Appendix 1a. Person-years 2020'!$E$3:$F$1682,2,FALSE)</f>
        <v>538.28200000000004</v>
      </c>
      <c r="G78" s="17">
        <f>VLOOKUP(E78,'Appendix 2a. Deaths 2020'!$E$4:$G$1683,2,FALSE)</f>
        <v>109</v>
      </c>
      <c r="H78" s="17">
        <f>VLOOKUP(E78,'Appendix 2a. Deaths 2020'!$E$4:$G$1683,3,FALSE)</f>
        <v>24</v>
      </c>
      <c r="I78" s="18">
        <f t="shared" si="43"/>
        <v>0.20249608941038338</v>
      </c>
      <c r="J78" s="27"/>
      <c r="K78" s="28"/>
      <c r="L78" s="16">
        <v>1</v>
      </c>
      <c r="M78" s="20">
        <f t="shared" si="54"/>
        <v>6352.5475446491037</v>
      </c>
      <c r="N78" s="20">
        <f t="shared" si="55"/>
        <v>6352.5475446491037</v>
      </c>
      <c r="O78" s="38">
        <f>N78*Q78</f>
        <v>31371.210985585403</v>
      </c>
      <c r="P78" s="20">
        <f>O78</f>
        <v>31371.210985585403</v>
      </c>
      <c r="Q78" s="21">
        <f>1/I78</f>
        <v>4.9383669724770645</v>
      </c>
      <c r="R78" s="22">
        <f t="shared" si="47"/>
        <v>0.77981651376146788</v>
      </c>
      <c r="S78" s="22">
        <f t="shared" si="48"/>
        <v>0</v>
      </c>
      <c r="T78" s="22">
        <f t="shared" si="49"/>
        <v>0</v>
      </c>
      <c r="U78" s="23">
        <f t="shared" si="56"/>
        <v>14121.187819649269</v>
      </c>
      <c r="V78" s="23">
        <f>U78*(1-T78)</f>
        <v>14121.187819649269</v>
      </c>
      <c r="W78" s="22">
        <f t="shared" si="50"/>
        <v>1</v>
      </c>
      <c r="X78" s="23">
        <f>Q78/R78</f>
        <v>6.3327294117647064</v>
      </c>
      <c r="Y78" s="23">
        <f t="shared" si="51"/>
        <v>89425.661434546448</v>
      </c>
      <c r="Z78" s="23">
        <f>Y78</f>
        <v>89425.661434546448</v>
      </c>
      <c r="AA78" s="23">
        <f t="shared" si="52"/>
        <v>6.3327294117647064</v>
      </c>
      <c r="AB78" s="25"/>
      <c r="AC78" s="24"/>
      <c r="AD78" s="25"/>
      <c r="AE78" s="24"/>
      <c r="AF78" s="23">
        <f t="shared" si="53"/>
        <v>1.3943624392876419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431048.38589999999</v>
      </c>
      <c r="G79" s="30">
        <f>SUM(G59:G78)</f>
        <v>2862</v>
      </c>
      <c r="H79" s="30">
        <f>SUM(H59:H78)</f>
        <v>701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4FFA4-7F3E-BC46-92DE-6BD89FEDB393}">
  <sheetPr>
    <tabColor theme="9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TO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46</v>
      </c>
      <c r="C5" s="5" t="s">
        <v>3</v>
      </c>
      <c r="D5" s="40">
        <v>0</v>
      </c>
      <c r="E5" s="4" t="str">
        <f>_xlfn.CONCAT(B5,C5,D5)</f>
        <v>TOTotal0</v>
      </c>
      <c r="F5" s="6">
        <f>VLOOKUP(E5,'Appendix 1a. Person-years 2020'!$E$3:$F$1682,2,FALSE)</f>
        <v>25553.301200000002</v>
      </c>
      <c r="G5" s="17">
        <f>VLOOKUP(E5,'Appendix 2a. Deaths 2020'!$E$4:$G$1683,2,FALSE)</f>
        <v>242</v>
      </c>
      <c r="H5" s="17">
        <f>VLOOKUP(E5,'Appendix 2a. Deaths 2020'!$E$4:$G$1683,3,FALSE)</f>
        <v>1</v>
      </c>
      <c r="I5" s="18">
        <f>G5/F5</f>
        <v>9.4704006384897146E-3</v>
      </c>
      <c r="J5" s="16">
        <v>1</v>
      </c>
      <c r="K5" s="5">
        <f>VLOOKUP(E5,'Appendix 3a. nax iIBGE 2020'!$E$5:$O$1935,11,FALSE)</f>
        <v>0.09</v>
      </c>
      <c r="L5" s="19">
        <f>(J5*I5)/(1+(J5-K5)*I5)</f>
        <v>9.389481480706641E-3</v>
      </c>
      <c r="M5" s="16">
        <v>100000</v>
      </c>
      <c r="N5" s="20">
        <f>M5*L5</f>
        <v>938.94814807066405</v>
      </c>
      <c r="O5" s="20">
        <f>M6*J5+N5*K5</f>
        <v>99145.557185255704</v>
      </c>
      <c r="P5" s="20">
        <f t="shared" ref="P5:P23" si="0">P6+O5</f>
        <v>7562360.4311580081</v>
      </c>
      <c r="Q5" s="21">
        <f>P5/M5</f>
        <v>75.623604311580081</v>
      </c>
      <c r="R5" s="22">
        <f>(G5-H5)/G5</f>
        <v>0.99586776859504134</v>
      </c>
      <c r="S5" s="22">
        <f>1-L5</f>
        <v>0.99061051851929338</v>
      </c>
      <c r="T5" s="22">
        <f>S5^R5</f>
        <v>0.99064913605580684</v>
      </c>
      <c r="U5" s="16">
        <v>100000</v>
      </c>
      <c r="V5" s="23">
        <f>U5*(1-T5)</f>
        <v>935.08639441931552</v>
      </c>
      <c r="W5" s="22">
        <f>V5/U5</f>
        <v>9.3508639441931551E-3</v>
      </c>
      <c r="X5" s="23">
        <f>J5+R5*(L5/W5)*(K5-J5)</f>
        <v>9.0017709176605676E-2</v>
      </c>
      <c r="Y5" s="23">
        <f>U6*J5+V5*X5</f>
        <v>99149.087940688521</v>
      </c>
      <c r="Z5" s="23">
        <f t="shared" ref="Z5:Z23" si="1">Z6+Y5</f>
        <v>7753163.1943168752</v>
      </c>
      <c r="AA5" s="23">
        <f>Z5/U5</f>
        <v>77.531631943168748</v>
      </c>
      <c r="AB5" s="16"/>
      <c r="AC5" s="16"/>
      <c r="AD5" s="16"/>
      <c r="AE5" s="16"/>
      <c r="AF5" s="23">
        <f>AA5-Q5</f>
        <v>1.9080276315886664</v>
      </c>
    </row>
    <row r="6" spans="1:32" s="26" customFormat="1" ht="15" customHeight="1" x14ac:dyDescent="0.2">
      <c r="B6" s="5" t="s">
        <v>46</v>
      </c>
      <c r="C6" s="5" t="s">
        <v>3</v>
      </c>
      <c r="D6" s="41" t="s">
        <v>18</v>
      </c>
      <c r="E6" s="4" t="str">
        <f t="shared" ref="E6:E24" si="2">_xlfn.CONCAT(B6,C6,D6)</f>
        <v>TOTotal1-4</v>
      </c>
      <c r="F6" s="6">
        <f>VLOOKUP(E6,'Appendix 1a. Person-years 2020'!$E$3:$F$1682,2,FALSE)</f>
        <v>99870.068499999994</v>
      </c>
      <c r="G6" s="17">
        <f>VLOOKUP(E6,'Appendix 2a. Deaths 2020'!$E$4:$G$1683,2,FALSE)</f>
        <v>58</v>
      </c>
      <c r="H6" s="17">
        <f>VLOOKUP(E6,'Appendix 2a. Deaths 2020'!$E$4:$G$1683,3,FALSE)</f>
        <v>1</v>
      </c>
      <c r="I6" s="18">
        <f t="shared" ref="I6:I24" si="3">G6/F6</f>
        <v>5.8075458314119414E-4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2.3196504634699121E-3</v>
      </c>
      <c r="M6" s="20">
        <f>M5-N5</f>
        <v>99061.05185192934</v>
      </c>
      <c r="N6" s="20">
        <f>M6*L6</f>
        <v>229.78701484014488</v>
      </c>
      <c r="O6" s="20">
        <f t="shared" ref="O6:O23" si="5">M7*J6+N6*K6</f>
        <v>395669.73987061699</v>
      </c>
      <c r="P6" s="20">
        <f t="shared" si="0"/>
        <v>7463214.8739727521</v>
      </c>
      <c r="Q6" s="21">
        <f t="shared" ref="Q6:Q23" si="6">P6/M6</f>
        <v>75.339548030726831</v>
      </c>
      <c r="R6" s="22">
        <f t="shared" ref="R6:R24" si="7">(G6-H6)/G6</f>
        <v>0.98275862068965514</v>
      </c>
      <c r="S6" s="22">
        <f t="shared" ref="S6:S24" si="8">1-L6</f>
        <v>0.99768034953653006</v>
      </c>
      <c r="T6" s="22">
        <f t="shared" ref="T6:T24" si="9">S6^R6</f>
        <v>0.99772029788787975</v>
      </c>
      <c r="U6" s="23">
        <f>U5-V5</f>
        <v>99064.913605580688</v>
      </c>
      <c r="V6" s="23">
        <f>U6*(1-T6)</f>
        <v>225.83849278365258</v>
      </c>
      <c r="W6" s="22">
        <f t="shared" ref="W6:W24" si="10">V6/U6</f>
        <v>2.2797021121202521E-3</v>
      </c>
      <c r="X6" s="23">
        <f>J6+R6*(L6/W6)*(K6-J6)</f>
        <v>1.5000500308331945</v>
      </c>
      <c r="Y6" s="23">
        <f t="shared" ref="Y6:Y24" si="11">U7*J6+V6*X6</f>
        <v>395695.06948925153</v>
      </c>
      <c r="Z6" s="23">
        <f t="shared" si="1"/>
        <v>7654014.1063761869</v>
      </c>
      <c r="AA6" s="23">
        <f t="shared" ref="AA6:AA24" si="12">Z6/U6</f>
        <v>77.26261324821877</v>
      </c>
      <c r="AB6" s="25"/>
      <c r="AC6" s="24"/>
      <c r="AD6" s="25"/>
      <c r="AE6" s="24"/>
      <c r="AF6" s="23">
        <f t="shared" ref="AF6:AF24" si="13">AA6-Q6</f>
        <v>1.9230652174919385</v>
      </c>
    </row>
    <row r="7" spans="1:32" s="26" customFormat="1" ht="15" customHeight="1" x14ac:dyDescent="0.2">
      <c r="B7" s="5" t="s">
        <v>46</v>
      </c>
      <c r="C7" s="5" t="s">
        <v>3</v>
      </c>
      <c r="D7" s="24" t="s">
        <v>70</v>
      </c>
      <c r="E7" s="4" t="str">
        <f t="shared" si="2"/>
        <v>TOTotal5-9</v>
      </c>
      <c r="F7" s="6">
        <f>VLOOKUP(E7,'Appendix 1a. Person-years 2020'!$E$3:$F$1682,2,FALSE)</f>
        <v>125611.7522</v>
      </c>
      <c r="G7" s="17">
        <f>VLOOKUP(E7,'Appendix 2a. Deaths 2020'!$E$4:$G$1683,2,FALSE)</f>
        <v>30</v>
      </c>
      <c r="H7" s="17">
        <f>VLOOKUP(E7,'Appendix 2a. Deaths 2020'!$E$4:$G$1683,3,FALSE)</f>
        <v>0</v>
      </c>
      <c r="I7" s="18">
        <f t="shared" si="3"/>
        <v>2.3883115611852756E-4</v>
      </c>
      <c r="J7" s="24">
        <v>5</v>
      </c>
      <c r="K7" s="5">
        <f>VLOOKUP(E7,'Appendix 3a. nax iIBGE 2020'!$E$5:$O$1935,11,FALSE)</f>
        <v>2.5</v>
      </c>
      <c r="L7" s="19">
        <f t="shared" si="4"/>
        <v>1.1934432020433731E-3</v>
      </c>
      <c r="M7" s="20">
        <f t="shared" ref="M7:M24" si="14">M6-N6</f>
        <v>98831.264837089198</v>
      </c>
      <c r="N7" s="20">
        <f t="shared" ref="N7:N24" si="15">M7*L7</f>
        <v>117.94950116917236</v>
      </c>
      <c r="O7" s="20">
        <f t="shared" si="5"/>
        <v>493861.45043252304</v>
      </c>
      <c r="P7" s="20">
        <f t="shared" si="0"/>
        <v>7067545.134102135</v>
      </c>
      <c r="Q7" s="21">
        <f t="shared" si="6"/>
        <v>71.511228210547401</v>
      </c>
      <c r="R7" s="22">
        <f t="shared" si="7"/>
        <v>1</v>
      </c>
      <c r="S7" s="22">
        <f t="shared" si="8"/>
        <v>0.9988065567979566</v>
      </c>
      <c r="T7" s="22">
        <f t="shared" si="9"/>
        <v>0.9988065567979566</v>
      </c>
      <c r="U7" s="23">
        <f t="shared" ref="U7:U24" si="16">U6-V6</f>
        <v>98839.075112797029</v>
      </c>
      <c r="V7" s="23">
        <f t="shared" ref="V7:V23" si="17">U7*(1-T7)</f>
        <v>117.95882228962444</v>
      </c>
      <c r="W7" s="22">
        <f t="shared" si="10"/>
        <v>1.1934432020433983E-3</v>
      </c>
      <c r="X7" s="23">
        <f>J7+R7*(L7/W7)*(K7-J7)</f>
        <v>2.5000000000000528</v>
      </c>
      <c r="Y7" s="23">
        <f t="shared" si="11"/>
        <v>493900.47850826103</v>
      </c>
      <c r="Z7" s="23">
        <f t="shared" si="1"/>
        <v>7258319.0368869351</v>
      </c>
      <c r="AA7" s="23">
        <f t="shared" si="12"/>
        <v>73.435723964470569</v>
      </c>
      <c r="AB7" s="25"/>
      <c r="AC7" s="24"/>
      <c r="AD7" s="25"/>
      <c r="AE7" s="24"/>
      <c r="AF7" s="23">
        <f t="shared" si="13"/>
        <v>1.9244957539231677</v>
      </c>
    </row>
    <row r="8" spans="1:32" s="26" customFormat="1" ht="15" customHeight="1" x14ac:dyDescent="0.2">
      <c r="B8" s="5" t="s">
        <v>46</v>
      </c>
      <c r="C8" s="5" t="s">
        <v>3</v>
      </c>
      <c r="D8" s="24" t="s">
        <v>71</v>
      </c>
      <c r="E8" s="4" t="str">
        <f t="shared" si="2"/>
        <v>TOTotal10-14</v>
      </c>
      <c r="F8" s="6">
        <f>VLOOKUP(E8,'Appendix 1a. Person-years 2020'!$E$3:$F$1682,2,FALSE)</f>
        <v>132106.7574</v>
      </c>
      <c r="G8" s="17">
        <f>VLOOKUP(E8,'Appendix 2a. Deaths 2020'!$E$4:$G$1683,2,FALSE)</f>
        <v>46</v>
      </c>
      <c r="H8" s="17">
        <f>VLOOKUP(E8,'Appendix 2a. Deaths 2020'!$E$4:$G$1683,3,FALSE)</f>
        <v>3</v>
      </c>
      <c r="I8" s="18">
        <f t="shared" si="3"/>
        <v>3.4820323278936222E-4</v>
      </c>
      <c r="J8" s="24">
        <v>5</v>
      </c>
      <c r="K8" s="5">
        <f>VLOOKUP(E8,'Appendix 3a. nax iIBGE 2020'!$E$5:$O$1935,11,FALSE)</f>
        <v>2.5</v>
      </c>
      <c r="L8" s="19">
        <f t="shared" si="4"/>
        <v>1.7395019134725253E-3</v>
      </c>
      <c r="M8" s="20">
        <f t="shared" si="14"/>
        <v>98713.315335920022</v>
      </c>
      <c r="N8" s="20">
        <f t="shared" si="15"/>
        <v>171.71200091204966</v>
      </c>
      <c r="O8" s="20">
        <f t="shared" si="5"/>
        <v>493137.29667731997</v>
      </c>
      <c r="P8" s="20">
        <f t="shared" si="0"/>
        <v>6573683.6836696118</v>
      </c>
      <c r="Q8" s="21">
        <f t="shared" si="6"/>
        <v>66.5936876023205</v>
      </c>
      <c r="R8" s="22">
        <f t="shared" si="7"/>
        <v>0.93478260869565222</v>
      </c>
      <c r="S8" s="22">
        <f t="shared" si="8"/>
        <v>0.9982604980865275</v>
      </c>
      <c r="T8" s="22">
        <f t="shared" si="9"/>
        <v>0.99837385157187231</v>
      </c>
      <c r="U8" s="23">
        <f t="shared" si="16"/>
        <v>98721.116290507402</v>
      </c>
      <c r="V8" s="23">
        <f t="shared" si="17"/>
        <v>160.53518807881989</v>
      </c>
      <c r="W8" s="22">
        <f t="shared" si="10"/>
        <v>1.6261484281276939E-3</v>
      </c>
      <c r="X8" s="23">
        <f>((-5/24)*V7+2.5*V8+(5/24)*V9)/V8</f>
        <v>3.0310643461973821</v>
      </c>
      <c r="Y8" s="23">
        <f t="shared" si="11"/>
        <v>493289.49799703871</v>
      </c>
      <c r="Z8" s="23">
        <f t="shared" si="1"/>
        <v>6764418.5583786741</v>
      </c>
      <c r="AA8" s="23">
        <f t="shared" si="12"/>
        <v>68.520482876965929</v>
      </c>
      <c r="AB8" s="25"/>
      <c r="AC8" s="24"/>
      <c r="AD8" s="25"/>
      <c r="AE8" s="24"/>
      <c r="AF8" s="23">
        <f t="shared" si="13"/>
        <v>1.9267952746454284</v>
      </c>
    </row>
    <row r="9" spans="1:32" s="26" customFormat="1" ht="15" customHeight="1" x14ac:dyDescent="0.2">
      <c r="B9" s="5" t="s">
        <v>46</v>
      </c>
      <c r="C9" s="5" t="s">
        <v>3</v>
      </c>
      <c r="D9" s="24" t="s">
        <v>72</v>
      </c>
      <c r="E9" s="4" t="str">
        <f t="shared" si="2"/>
        <v>TOTotal15-19</v>
      </c>
      <c r="F9" s="6">
        <f>VLOOKUP(E9,'Appendix 1a. Person-years 2020'!$E$3:$F$1682,2,FALSE)</f>
        <v>137046.59789999999</v>
      </c>
      <c r="G9" s="17">
        <f>VLOOKUP(E9,'Appendix 2a. Deaths 2020'!$E$4:$G$1683,2,FALSE)</f>
        <v>149</v>
      </c>
      <c r="H9" s="17">
        <f>VLOOKUP(E9,'Appendix 2a. Deaths 2020'!$E$4:$G$1683,3,FALSE)</f>
        <v>2</v>
      </c>
      <c r="I9" s="18">
        <f t="shared" si="3"/>
        <v>1.0872214435320908E-3</v>
      </c>
      <c r="J9" s="24">
        <v>5</v>
      </c>
      <c r="K9" s="5">
        <f>VLOOKUP(E9,'Appendix 3a. nax iIBGE 2020'!$E$5:$O$1935,11,FALSE)</f>
        <v>2.5</v>
      </c>
      <c r="L9" s="19">
        <f t="shared" si="4"/>
        <v>5.4213716389124979E-3</v>
      </c>
      <c r="M9" s="20">
        <f t="shared" si="14"/>
        <v>98541.603335007967</v>
      </c>
      <c r="N9" s="20">
        <f t="shared" si="15"/>
        <v>534.23065357337737</v>
      </c>
      <c r="O9" s="20">
        <f t="shared" si="5"/>
        <v>491372.44004110643</v>
      </c>
      <c r="P9" s="20">
        <f t="shared" si="0"/>
        <v>6080546.3869922915</v>
      </c>
      <c r="Q9" s="21">
        <f t="shared" si="6"/>
        <v>61.705372971459575</v>
      </c>
      <c r="R9" s="22">
        <f t="shared" si="7"/>
        <v>0.98657718120805371</v>
      </c>
      <c r="S9" s="22">
        <f t="shared" si="8"/>
        <v>0.99457862836108746</v>
      </c>
      <c r="T9" s="22">
        <f t="shared" si="9"/>
        <v>0.99465120348371561</v>
      </c>
      <c r="U9" s="23">
        <f t="shared" si="16"/>
        <v>98560.581102428579</v>
      </c>
      <c r="V9" s="23">
        <f t="shared" si="17"/>
        <v>527.18049284363542</v>
      </c>
      <c r="W9" s="22">
        <f t="shared" si="10"/>
        <v>5.348796516284394E-3</v>
      </c>
      <c r="X9" s="23">
        <f t="shared" ref="X9:X22" si="18">((-5/24)*V8+2.5*V9+(5/24)*V10)/V9</f>
        <v>2.7552983202310397</v>
      </c>
      <c r="Y9" s="23">
        <f t="shared" si="11"/>
        <v>491619.54257431539</v>
      </c>
      <c r="Z9" s="23">
        <f t="shared" si="1"/>
        <v>6271129.0603816351</v>
      </c>
      <c r="AA9" s="23">
        <f t="shared" si="12"/>
        <v>63.627151851554082</v>
      </c>
      <c r="AB9" s="25"/>
      <c r="AC9" s="24"/>
      <c r="AD9" s="25"/>
      <c r="AE9" s="24"/>
      <c r="AF9" s="23">
        <f t="shared" si="13"/>
        <v>1.9217788800945073</v>
      </c>
    </row>
    <row r="10" spans="1:32" s="26" customFormat="1" ht="15" customHeight="1" x14ac:dyDescent="0.2">
      <c r="B10" s="5" t="s">
        <v>46</v>
      </c>
      <c r="C10" s="5" t="s">
        <v>3</v>
      </c>
      <c r="D10" s="24" t="s">
        <v>73</v>
      </c>
      <c r="E10" s="4" t="str">
        <f t="shared" si="2"/>
        <v>TOTotal20-24</v>
      </c>
      <c r="F10" s="6">
        <f>VLOOKUP(E10,'Appendix 1a. Person-years 2020'!$E$3:$F$1682,2,FALSE)</f>
        <v>144043.9032</v>
      </c>
      <c r="G10" s="17">
        <f>VLOOKUP(E10,'Appendix 2a. Deaths 2020'!$E$4:$G$1683,2,FALSE)</f>
        <v>249</v>
      </c>
      <c r="H10" s="17">
        <f>VLOOKUP(E10,'Appendix 2a. Deaths 2020'!$E$4:$G$1683,3,FALSE)</f>
        <v>11</v>
      </c>
      <c r="I10" s="18">
        <f t="shared" si="3"/>
        <v>1.7286396332531484E-3</v>
      </c>
      <c r="J10" s="24">
        <v>5</v>
      </c>
      <c r="K10" s="5">
        <f>VLOOKUP(E10,'Appendix 3a. nax iIBGE 2020'!$E$5:$O$1935,11,FALSE)</f>
        <v>2.5</v>
      </c>
      <c r="L10" s="19">
        <f t="shared" si="4"/>
        <v>8.6060064566532337E-3</v>
      </c>
      <c r="M10" s="20">
        <f t="shared" si="14"/>
        <v>98007.372681434586</v>
      </c>
      <c r="N10" s="20">
        <f t="shared" si="15"/>
        <v>843.45208209604584</v>
      </c>
      <c r="O10" s="20">
        <f t="shared" si="5"/>
        <v>487928.2332019328</v>
      </c>
      <c r="P10" s="20">
        <f t="shared" si="0"/>
        <v>5589173.9469511854</v>
      </c>
      <c r="Q10" s="21">
        <f t="shared" si="6"/>
        <v>57.028096907753714</v>
      </c>
      <c r="R10" s="22">
        <f t="shared" si="7"/>
        <v>0.95582329317269077</v>
      </c>
      <c r="S10" s="22">
        <f t="shared" si="8"/>
        <v>0.99139399354334679</v>
      </c>
      <c r="T10" s="22">
        <f t="shared" si="9"/>
        <v>0.99177261019596408</v>
      </c>
      <c r="U10" s="23">
        <f t="shared" si="16"/>
        <v>98033.400609584947</v>
      </c>
      <c r="V10" s="23">
        <f t="shared" si="17"/>
        <v>806.5590006302682</v>
      </c>
      <c r="W10" s="22">
        <f t="shared" si="10"/>
        <v>8.2273898040359228E-3</v>
      </c>
      <c r="X10" s="23">
        <f t="shared" si="18"/>
        <v>2.5547261781253168</v>
      </c>
      <c r="Y10" s="23">
        <f t="shared" si="11"/>
        <v>488194.74543788616</v>
      </c>
      <c r="Z10" s="23">
        <f t="shared" si="1"/>
        <v>5779509.5178073198</v>
      </c>
      <c r="AA10" s="23">
        <f t="shared" si="12"/>
        <v>58.954493895647275</v>
      </c>
      <c r="AB10" s="25"/>
      <c r="AC10" s="24"/>
      <c r="AD10" s="25"/>
      <c r="AE10" s="24"/>
      <c r="AF10" s="23">
        <f t="shared" si="13"/>
        <v>1.9263969878935612</v>
      </c>
    </row>
    <row r="11" spans="1:32" s="26" customFormat="1" ht="15" customHeight="1" x14ac:dyDescent="0.2">
      <c r="B11" s="5" t="s">
        <v>46</v>
      </c>
      <c r="C11" s="5" t="s">
        <v>3</v>
      </c>
      <c r="D11" s="24" t="s">
        <v>74</v>
      </c>
      <c r="E11" s="4" t="str">
        <f t="shared" si="2"/>
        <v>TOTotal25-29</v>
      </c>
      <c r="F11" s="6">
        <f>VLOOKUP(E11,'Appendix 1a. Person-years 2020'!$E$3:$F$1682,2,FALSE)</f>
        <v>137608.9902</v>
      </c>
      <c r="G11" s="17">
        <f>VLOOKUP(E11,'Appendix 2a. Deaths 2020'!$E$4:$G$1683,2,FALSE)</f>
        <v>213</v>
      </c>
      <c r="H11" s="17">
        <f>VLOOKUP(E11,'Appendix 2a. Deaths 2020'!$E$4:$G$1683,3,FALSE)</f>
        <v>3</v>
      </c>
      <c r="I11" s="18">
        <f t="shared" si="3"/>
        <v>1.5478639854156855E-3</v>
      </c>
      <c r="J11" s="24">
        <v>5</v>
      </c>
      <c r="K11" s="5">
        <f>VLOOKUP(E11,'Appendix 3a. nax iIBGE 2020'!$E$5:$O$1935,11,FALSE)</f>
        <v>2.5</v>
      </c>
      <c r="L11" s="19">
        <f t="shared" si="4"/>
        <v>7.7094868345353928E-3</v>
      </c>
      <c r="M11" s="20">
        <f t="shared" si="14"/>
        <v>97163.92059933854</v>
      </c>
      <c r="N11" s="20">
        <f t="shared" si="15"/>
        <v>749.08396665244277</v>
      </c>
      <c r="O11" s="20">
        <f t="shared" si="5"/>
        <v>483946.89308006159</v>
      </c>
      <c r="P11" s="20">
        <f t="shared" si="0"/>
        <v>5101245.7137492523</v>
      </c>
      <c r="Q11" s="21">
        <f t="shared" si="6"/>
        <v>52.501439652528596</v>
      </c>
      <c r="R11" s="22">
        <f t="shared" si="7"/>
        <v>0.9859154929577465</v>
      </c>
      <c r="S11" s="22">
        <f t="shared" si="8"/>
        <v>0.99229051316546457</v>
      </c>
      <c r="T11" s="22">
        <f t="shared" si="9"/>
        <v>0.99239868373803575</v>
      </c>
      <c r="U11" s="23">
        <f t="shared" si="16"/>
        <v>97226.841608954681</v>
      </c>
      <c r="V11" s="23">
        <f t="shared" si="17"/>
        <v>739.05197222156983</v>
      </c>
      <c r="W11" s="22">
        <f t="shared" si="10"/>
        <v>7.6013162619642527E-3</v>
      </c>
      <c r="X11" s="23">
        <f t="shared" si="18"/>
        <v>2.4831547043177475</v>
      </c>
      <c r="Y11" s="23">
        <f t="shared" si="11"/>
        <v>484274.1285652229</v>
      </c>
      <c r="Z11" s="23">
        <f t="shared" si="1"/>
        <v>5291314.7723694332</v>
      </c>
      <c r="AA11" s="23">
        <f t="shared" si="12"/>
        <v>54.422366136823044</v>
      </c>
      <c r="AB11" s="25"/>
      <c r="AC11" s="24"/>
      <c r="AD11" s="25"/>
      <c r="AE11" s="24"/>
      <c r="AF11" s="23">
        <f t="shared" si="13"/>
        <v>1.9209264842944478</v>
      </c>
    </row>
    <row r="12" spans="1:32" s="26" customFormat="1" ht="15" customHeight="1" x14ac:dyDescent="0.2">
      <c r="B12" s="5" t="s">
        <v>46</v>
      </c>
      <c r="C12" s="5" t="s">
        <v>3</v>
      </c>
      <c r="D12" s="24" t="s">
        <v>75</v>
      </c>
      <c r="E12" s="4" t="str">
        <f t="shared" si="2"/>
        <v>TOTotal30-34</v>
      </c>
      <c r="F12" s="6">
        <f>VLOOKUP(E12,'Appendix 1a. Person-years 2020'!$E$3:$F$1682,2,FALSE)</f>
        <v>131275.5955</v>
      </c>
      <c r="G12" s="17">
        <f>VLOOKUP(E12,'Appendix 2a. Deaths 2020'!$E$4:$G$1683,2,FALSE)</f>
        <v>222</v>
      </c>
      <c r="H12" s="17">
        <f>VLOOKUP(E12,'Appendix 2a. Deaths 2020'!$E$4:$G$1683,3,FALSE)</f>
        <v>18</v>
      </c>
      <c r="I12" s="18">
        <f t="shared" si="3"/>
        <v>1.6910987846175873E-3</v>
      </c>
      <c r="J12" s="24">
        <v>5</v>
      </c>
      <c r="K12" s="5">
        <f>VLOOKUP(E12,'Appendix 3a. nax iIBGE 2020'!$E$5:$O$1935,11,FALSE)</f>
        <v>2.5</v>
      </c>
      <c r="L12" s="19">
        <f t="shared" si="4"/>
        <v>8.4198967302700246E-3</v>
      </c>
      <c r="M12" s="20">
        <f t="shared" si="14"/>
        <v>96414.8366326861</v>
      </c>
      <c r="N12" s="20">
        <f t="shared" si="15"/>
        <v>811.80296771307223</v>
      </c>
      <c r="O12" s="20">
        <f t="shared" si="5"/>
        <v>480044.67574414785</v>
      </c>
      <c r="P12" s="20">
        <f t="shared" si="0"/>
        <v>4617298.820669191</v>
      </c>
      <c r="Q12" s="21">
        <f t="shared" si="6"/>
        <v>47.889920077962941</v>
      </c>
      <c r="R12" s="22">
        <f t="shared" si="7"/>
        <v>0.91891891891891897</v>
      </c>
      <c r="S12" s="22">
        <f t="shared" si="8"/>
        <v>0.99158010326973001</v>
      </c>
      <c r="T12" s="22">
        <f t="shared" si="9"/>
        <v>0.99226014847828825</v>
      </c>
      <c r="U12" s="23">
        <f t="shared" si="16"/>
        <v>96487.789636733112</v>
      </c>
      <c r="V12" s="23">
        <f t="shared" si="17"/>
        <v>746.80116544647194</v>
      </c>
      <c r="W12" s="22">
        <f t="shared" si="10"/>
        <v>7.7398515217117492E-3</v>
      </c>
      <c r="X12" s="23">
        <f t="shared" si="18"/>
        <v>2.6111245919695398</v>
      </c>
      <c r="Y12" s="23">
        <f t="shared" si="11"/>
        <v>480654.93324484193</v>
      </c>
      <c r="Z12" s="23">
        <f t="shared" si="1"/>
        <v>4807040.6438042102</v>
      </c>
      <c r="AA12" s="23">
        <f t="shared" si="12"/>
        <v>49.820196544062604</v>
      </c>
      <c r="AB12" s="25"/>
      <c r="AC12" s="24"/>
      <c r="AD12" s="25"/>
      <c r="AE12" s="24"/>
      <c r="AF12" s="23">
        <f t="shared" si="13"/>
        <v>1.930276466099663</v>
      </c>
    </row>
    <row r="13" spans="1:32" s="26" customFormat="1" ht="15" customHeight="1" x14ac:dyDescent="0.2">
      <c r="B13" s="5" t="s">
        <v>46</v>
      </c>
      <c r="C13" s="5" t="s">
        <v>3</v>
      </c>
      <c r="D13" s="24" t="s">
        <v>76</v>
      </c>
      <c r="E13" s="4" t="str">
        <f t="shared" si="2"/>
        <v>TOTotal35-39</v>
      </c>
      <c r="F13" s="6">
        <f>VLOOKUP(E13,'Appendix 1a. Person-years 2020'!$E$3:$F$1682,2,FALSE)</f>
        <v>125932.2291</v>
      </c>
      <c r="G13" s="17">
        <f>VLOOKUP(E13,'Appendix 2a. Deaths 2020'!$E$4:$G$1683,2,FALSE)</f>
        <v>326</v>
      </c>
      <c r="H13" s="17">
        <f>VLOOKUP(E13,'Appendix 2a. Deaths 2020'!$E$4:$G$1683,3,FALSE)</f>
        <v>25</v>
      </c>
      <c r="I13" s="18">
        <f t="shared" si="3"/>
        <v>2.5886939533257256E-3</v>
      </c>
      <c r="J13" s="24">
        <v>5</v>
      </c>
      <c r="K13" s="5">
        <f>VLOOKUP(E13,'Appendix 3a. nax iIBGE 2020'!$E$5:$O$1935,11,FALSE)</f>
        <v>2.5</v>
      </c>
      <c r="L13" s="19">
        <f t="shared" si="4"/>
        <v>1.2860241691863542E-2</v>
      </c>
      <c r="M13" s="20">
        <f t="shared" si="14"/>
        <v>95603.033664973031</v>
      </c>
      <c r="N13" s="20">
        <f t="shared" si="15"/>
        <v>1229.4781194069199</v>
      </c>
      <c r="O13" s="20">
        <f t="shared" si="5"/>
        <v>474941.47302634787</v>
      </c>
      <c r="P13" s="20">
        <f t="shared" si="0"/>
        <v>4137254.144925043</v>
      </c>
      <c r="Q13" s="21">
        <f t="shared" si="6"/>
        <v>43.275343745089202</v>
      </c>
      <c r="R13" s="22">
        <f t="shared" si="7"/>
        <v>0.92331288343558282</v>
      </c>
      <c r="S13" s="22">
        <f t="shared" si="8"/>
        <v>0.98713975830813649</v>
      </c>
      <c r="T13" s="22">
        <f t="shared" si="9"/>
        <v>0.98812009078465657</v>
      </c>
      <c r="U13" s="23">
        <f t="shared" si="16"/>
        <v>95740.988471286633</v>
      </c>
      <c r="V13" s="23">
        <f t="shared" si="17"/>
        <v>1137.3942512261274</v>
      </c>
      <c r="W13" s="22">
        <f t="shared" si="10"/>
        <v>1.1879909215343432E-2</v>
      </c>
      <c r="X13" s="23">
        <f t="shared" si="18"/>
        <v>2.5888397818881272</v>
      </c>
      <c r="Y13" s="23">
        <f t="shared" si="11"/>
        <v>475962.50258556759</v>
      </c>
      <c r="Z13" s="23">
        <f t="shared" si="1"/>
        <v>4326385.7105593681</v>
      </c>
      <c r="AA13" s="23">
        <f t="shared" si="12"/>
        <v>45.188437884750691</v>
      </c>
      <c r="AB13" s="25"/>
      <c r="AC13" s="24"/>
      <c r="AD13" s="25"/>
      <c r="AE13" s="24"/>
      <c r="AF13" s="23">
        <f t="shared" si="13"/>
        <v>1.9130941396614887</v>
      </c>
    </row>
    <row r="14" spans="1:32" s="26" customFormat="1" ht="15" customHeight="1" x14ac:dyDescent="0.2">
      <c r="B14" s="5" t="s">
        <v>46</v>
      </c>
      <c r="C14" s="5" t="s">
        <v>3</v>
      </c>
      <c r="D14" s="24" t="s">
        <v>77</v>
      </c>
      <c r="E14" s="4" t="str">
        <f t="shared" si="2"/>
        <v>TOTotal40-44</v>
      </c>
      <c r="F14" s="6">
        <f>VLOOKUP(E14,'Appendix 1a. Person-years 2020'!$E$3:$F$1682,2,FALSE)</f>
        <v>114831.6986</v>
      </c>
      <c r="G14" s="17">
        <f>VLOOKUP(E14,'Appendix 2a. Deaths 2020'!$E$4:$G$1683,2,FALSE)</f>
        <v>347</v>
      </c>
      <c r="H14" s="17">
        <f>VLOOKUP(E14,'Appendix 2a. Deaths 2020'!$E$4:$G$1683,3,FALSE)</f>
        <v>46</v>
      </c>
      <c r="I14" s="18">
        <f t="shared" si="3"/>
        <v>3.0218136997931682E-3</v>
      </c>
      <c r="J14" s="24">
        <v>5</v>
      </c>
      <c r="K14" s="5">
        <f>VLOOKUP(E14,'Appendix 3a. nax iIBGE 2020'!$E$5:$O$1935,11,FALSE)</f>
        <v>2.5</v>
      </c>
      <c r="L14" s="19">
        <f t="shared" si="4"/>
        <v>1.4995782347622931E-2</v>
      </c>
      <c r="M14" s="20">
        <f t="shared" si="14"/>
        <v>94373.555545566109</v>
      </c>
      <c r="N14" s="20">
        <f t="shared" si="15"/>
        <v>1415.2052983326125</v>
      </c>
      <c r="O14" s="20">
        <f t="shared" si="5"/>
        <v>468329.76448199904</v>
      </c>
      <c r="P14" s="20">
        <f t="shared" si="0"/>
        <v>3662312.6718986952</v>
      </c>
      <c r="Q14" s="21">
        <f t="shared" si="6"/>
        <v>38.806556039211976</v>
      </c>
      <c r="R14" s="22">
        <f t="shared" si="7"/>
        <v>0.86743515850144093</v>
      </c>
      <c r="S14" s="22">
        <f t="shared" si="8"/>
        <v>0.98500421765237711</v>
      </c>
      <c r="T14" s="22">
        <f t="shared" si="9"/>
        <v>0.98697912811705824</v>
      </c>
      <c r="U14" s="23">
        <f t="shared" si="16"/>
        <v>94603.594220060506</v>
      </c>
      <c r="V14" s="23">
        <f t="shared" si="17"/>
        <v>1231.8212800052179</v>
      </c>
      <c r="W14" s="22">
        <f t="shared" si="10"/>
        <v>1.3020871882941765E-2</v>
      </c>
      <c r="X14" s="23">
        <f t="shared" si="18"/>
        <v>2.5825980970805067</v>
      </c>
      <c r="Y14" s="23">
        <f t="shared" si="11"/>
        <v>470040.16399396124</v>
      </c>
      <c r="Z14" s="23">
        <f t="shared" si="1"/>
        <v>3850423.2079738006</v>
      </c>
      <c r="AA14" s="23">
        <f t="shared" si="12"/>
        <v>40.700601702480832</v>
      </c>
      <c r="AB14" s="25"/>
      <c r="AC14" s="24"/>
      <c r="AD14" s="25"/>
      <c r="AE14" s="24"/>
      <c r="AF14" s="23">
        <f t="shared" si="13"/>
        <v>1.8940456632688552</v>
      </c>
    </row>
    <row r="15" spans="1:32" s="26" customFormat="1" ht="15" customHeight="1" x14ac:dyDescent="0.2">
      <c r="B15" s="5" t="s">
        <v>46</v>
      </c>
      <c r="C15" s="5" t="s">
        <v>3</v>
      </c>
      <c r="D15" s="24" t="s">
        <v>78</v>
      </c>
      <c r="E15" s="4" t="str">
        <f t="shared" si="2"/>
        <v>TOTotal45-49</v>
      </c>
      <c r="F15" s="6">
        <f>VLOOKUP(E15,'Appendix 1a. Person-years 2020'!$E$3:$F$1682,2,FALSE)</f>
        <v>94508.112699999998</v>
      </c>
      <c r="G15" s="17">
        <f>VLOOKUP(E15,'Appendix 2a. Deaths 2020'!$E$4:$G$1683,2,FALSE)</f>
        <v>380</v>
      </c>
      <c r="H15" s="17">
        <f>VLOOKUP(E15,'Appendix 2a. Deaths 2020'!$E$4:$G$1683,3,FALSE)</f>
        <v>48</v>
      </c>
      <c r="I15" s="18">
        <f t="shared" si="3"/>
        <v>4.0208188391852202E-3</v>
      </c>
      <c r="J15" s="24">
        <v>5</v>
      </c>
      <c r="K15" s="5">
        <f>VLOOKUP(E15,'Appendix 3a. nax iIBGE 2020'!$E$5:$O$1935,11,FALSE)</f>
        <v>2.5</v>
      </c>
      <c r="L15" s="19">
        <f t="shared" si="4"/>
        <v>1.9904018068859219E-2</v>
      </c>
      <c r="M15" s="20">
        <f t="shared" si="14"/>
        <v>92958.350247233495</v>
      </c>
      <c r="N15" s="20">
        <f t="shared" si="15"/>
        <v>1850.2446829722794</v>
      </c>
      <c r="O15" s="20">
        <f t="shared" si="5"/>
        <v>460166.13952873676</v>
      </c>
      <c r="P15" s="20">
        <f t="shared" si="0"/>
        <v>3193982.9074166962</v>
      </c>
      <c r="Q15" s="21">
        <f t="shared" si="6"/>
        <v>34.359289928467199</v>
      </c>
      <c r="R15" s="22">
        <f t="shared" si="7"/>
        <v>0.87368421052631584</v>
      </c>
      <c r="S15" s="22">
        <f t="shared" si="8"/>
        <v>0.98009598193114078</v>
      </c>
      <c r="T15" s="22">
        <f t="shared" si="9"/>
        <v>0.98258814789889382</v>
      </c>
      <c r="U15" s="23">
        <f t="shared" si="16"/>
        <v>93371.772940055293</v>
      </c>
      <c r="V15" s="23">
        <f t="shared" si="17"/>
        <v>1625.7755008503113</v>
      </c>
      <c r="W15" s="22">
        <f t="shared" si="10"/>
        <v>1.7411852101106184E-2</v>
      </c>
      <c r="X15" s="23">
        <f t="shared" si="18"/>
        <v>2.6211820686299134</v>
      </c>
      <c r="Y15" s="23">
        <f t="shared" si="11"/>
        <v>462991.44078647153</v>
      </c>
      <c r="Z15" s="23">
        <f t="shared" si="1"/>
        <v>3380383.0439798394</v>
      </c>
      <c r="AA15" s="23">
        <f t="shared" si="12"/>
        <v>36.203479247952657</v>
      </c>
      <c r="AB15" s="25"/>
      <c r="AC15" s="24"/>
      <c r="AD15" s="25"/>
      <c r="AE15" s="24"/>
      <c r="AF15" s="23">
        <f t="shared" si="13"/>
        <v>1.8441893194854586</v>
      </c>
    </row>
    <row r="16" spans="1:32" s="26" customFormat="1" ht="15" customHeight="1" x14ac:dyDescent="0.2">
      <c r="B16" s="5" t="s">
        <v>46</v>
      </c>
      <c r="C16" s="5" t="s">
        <v>3</v>
      </c>
      <c r="D16" s="24" t="s">
        <v>79</v>
      </c>
      <c r="E16" s="4" t="str">
        <f t="shared" si="2"/>
        <v>TOTotal50-54</v>
      </c>
      <c r="F16" s="6">
        <f>VLOOKUP(E16,'Appendix 1a. Person-years 2020'!$E$3:$F$1682,2,FALSE)</f>
        <v>82436.160000000003</v>
      </c>
      <c r="G16" s="17">
        <f>VLOOKUP(E16,'Appendix 2a. Deaths 2020'!$E$4:$G$1683,2,FALSE)</f>
        <v>455</v>
      </c>
      <c r="H16" s="17">
        <f>VLOOKUP(E16,'Appendix 2a. Deaths 2020'!$E$4:$G$1683,3,FALSE)</f>
        <v>59</v>
      </c>
      <c r="I16" s="18">
        <f t="shared" si="3"/>
        <v>5.5194225446697177E-3</v>
      </c>
      <c r="J16" s="24">
        <v>5</v>
      </c>
      <c r="K16" s="5">
        <f>VLOOKUP(E16,'Appendix 3a. nax iIBGE 2020'!$E$5:$O$1935,11,FALSE)</f>
        <v>2.5</v>
      </c>
      <c r="L16" s="19">
        <f t="shared" si="4"/>
        <v>2.7221495385029208E-2</v>
      </c>
      <c r="M16" s="20">
        <f t="shared" si="14"/>
        <v>91108.105564261219</v>
      </c>
      <c r="N16" s="20">
        <f t="shared" si="15"/>
        <v>2480.0988751562909</v>
      </c>
      <c r="O16" s="20">
        <f t="shared" si="5"/>
        <v>449340.28063341539</v>
      </c>
      <c r="P16" s="20">
        <f t="shared" si="0"/>
        <v>2733816.7678879593</v>
      </c>
      <c r="Q16" s="21">
        <f t="shared" si="6"/>
        <v>30.006295827978974</v>
      </c>
      <c r="R16" s="22">
        <f t="shared" si="7"/>
        <v>0.87032967032967035</v>
      </c>
      <c r="S16" s="22">
        <f t="shared" si="8"/>
        <v>0.97277850461497084</v>
      </c>
      <c r="T16" s="22">
        <f t="shared" si="9"/>
        <v>0.9762660762897224</v>
      </c>
      <c r="U16" s="23">
        <f t="shared" si="16"/>
        <v>91745.997439204977</v>
      </c>
      <c r="V16" s="23">
        <f t="shared" si="17"/>
        <v>2177.4925039454156</v>
      </c>
      <c r="W16" s="22">
        <f t="shared" si="10"/>
        <v>2.3733923710277608E-2</v>
      </c>
      <c r="X16" s="23">
        <f t="shared" si="18"/>
        <v>2.6409489183920587</v>
      </c>
      <c r="Y16" s="23">
        <f t="shared" si="11"/>
        <v>453593.17114939931</v>
      </c>
      <c r="Z16" s="23">
        <f t="shared" si="1"/>
        <v>2917391.6031933678</v>
      </c>
      <c r="AA16" s="23">
        <f t="shared" si="12"/>
        <v>31.798570887264731</v>
      </c>
      <c r="AB16" s="25"/>
      <c r="AC16" s="24"/>
      <c r="AD16" s="25"/>
      <c r="AE16" s="24"/>
      <c r="AF16" s="23">
        <f t="shared" si="13"/>
        <v>1.7922750592857568</v>
      </c>
    </row>
    <row r="17" spans="2:32" s="26" customFormat="1" ht="15" customHeight="1" x14ac:dyDescent="0.2">
      <c r="B17" s="5" t="s">
        <v>46</v>
      </c>
      <c r="C17" s="5" t="s">
        <v>3</v>
      </c>
      <c r="D17" s="24" t="s">
        <v>80</v>
      </c>
      <c r="E17" s="4" t="str">
        <f t="shared" si="2"/>
        <v>TOTotal55-59</v>
      </c>
      <c r="F17" s="6">
        <f>VLOOKUP(E17,'Appendix 1a. Person-years 2020'!$E$3:$F$1682,2,FALSE)</f>
        <v>67601.136899999998</v>
      </c>
      <c r="G17" s="17">
        <f>VLOOKUP(E17,'Appendix 2a. Deaths 2020'!$E$4:$G$1683,2,FALSE)</f>
        <v>562</v>
      </c>
      <c r="H17" s="17">
        <f>VLOOKUP(E17,'Appendix 2a. Deaths 2020'!$E$4:$G$1683,3,FALSE)</f>
        <v>86</v>
      </c>
      <c r="I17" s="18">
        <f t="shared" si="3"/>
        <v>8.313469651129491E-3</v>
      </c>
      <c r="J17" s="24">
        <v>5</v>
      </c>
      <c r="K17" s="5">
        <f>VLOOKUP(E17,'Appendix 3a. nax iIBGE 2020'!$E$5:$O$1935,11,FALSE)</f>
        <v>2.5</v>
      </c>
      <c r="L17" s="19">
        <f t="shared" si="4"/>
        <v>4.0721015930396176E-2</v>
      </c>
      <c r="M17" s="20">
        <f t="shared" si="14"/>
        <v>88628.006689104921</v>
      </c>
      <c r="N17" s="20">
        <f t="shared" si="15"/>
        <v>3609.0224722663002</v>
      </c>
      <c r="O17" s="20">
        <f t="shared" si="5"/>
        <v>434117.47726485884</v>
      </c>
      <c r="P17" s="20">
        <f t="shared" si="0"/>
        <v>2284476.4872545437</v>
      </c>
      <c r="Q17" s="21">
        <f t="shared" si="6"/>
        <v>25.776011134586145</v>
      </c>
      <c r="R17" s="22">
        <f t="shared" si="7"/>
        <v>0.84697508896797158</v>
      </c>
      <c r="S17" s="22">
        <f t="shared" si="8"/>
        <v>0.95927898406960388</v>
      </c>
      <c r="T17" s="22">
        <f t="shared" si="9"/>
        <v>0.96540113596143773</v>
      </c>
      <c r="U17" s="23">
        <f t="shared" si="16"/>
        <v>89568.504935259567</v>
      </c>
      <c r="V17" s="23">
        <f t="shared" si="17"/>
        <v>3098.9685243923395</v>
      </c>
      <c r="W17" s="22">
        <f t="shared" si="10"/>
        <v>3.4598864038562271E-2</v>
      </c>
      <c r="X17" s="23">
        <f t="shared" si="18"/>
        <v>2.6447806298340404</v>
      </c>
      <c r="Y17" s="23">
        <f t="shared" si="11"/>
        <v>440543.77398011438</v>
      </c>
      <c r="Z17" s="23">
        <f t="shared" si="1"/>
        <v>2463798.4320439687</v>
      </c>
      <c r="AA17" s="23">
        <f t="shared" si="12"/>
        <v>27.507419419636523</v>
      </c>
      <c r="AB17" s="25"/>
      <c r="AC17" s="24"/>
      <c r="AD17" s="25"/>
      <c r="AE17" s="24"/>
      <c r="AF17" s="23">
        <f t="shared" si="13"/>
        <v>1.731408285050378</v>
      </c>
    </row>
    <row r="18" spans="2:32" s="26" customFormat="1" ht="15" customHeight="1" x14ac:dyDescent="0.2">
      <c r="B18" s="5" t="s">
        <v>46</v>
      </c>
      <c r="C18" s="5" t="s">
        <v>3</v>
      </c>
      <c r="D18" s="24" t="s">
        <v>81</v>
      </c>
      <c r="E18" s="4" t="str">
        <f t="shared" si="2"/>
        <v>TOTotal60-64</v>
      </c>
      <c r="F18" s="6">
        <f>VLOOKUP(E18,'Appendix 1a. Person-years 2020'!$E$3:$F$1682,2,FALSE)</f>
        <v>53728.707300000002</v>
      </c>
      <c r="G18" s="17">
        <f>VLOOKUP(E18,'Appendix 2a. Deaths 2020'!$E$4:$G$1683,2,FALSE)</f>
        <v>678</v>
      </c>
      <c r="H18" s="17">
        <f>VLOOKUP(E18,'Appendix 2a. Deaths 2020'!$E$4:$G$1683,3,FALSE)</f>
        <v>126</v>
      </c>
      <c r="I18" s="18">
        <f t="shared" si="3"/>
        <v>1.2618952401261289E-2</v>
      </c>
      <c r="J18" s="24">
        <v>5</v>
      </c>
      <c r="K18" s="5">
        <f>VLOOKUP(E18,'Appendix 3a. nax iIBGE 2020'!$E$5:$O$1935,11,FALSE)</f>
        <v>2.5</v>
      </c>
      <c r="L18" s="19">
        <f t="shared" si="4"/>
        <v>6.1165161356862167E-2</v>
      </c>
      <c r="M18" s="20">
        <f t="shared" si="14"/>
        <v>85018.984216838624</v>
      </c>
      <c r="N18" s="20">
        <f t="shared" si="15"/>
        <v>5200.1998880194524</v>
      </c>
      <c r="O18" s="20">
        <f t="shared" si="5"/>
        <v>412094.42136414442</v>
      </c>
      <c r="P18" s="20">
        <f t="shared" si="0"/>
        <v>1850359.0099896849</v>
      </c>
      <c r="Q18" s="21">
        <f t="shared" si="6"/>
        <v>21.764068661069793</v>
      </c>
      <c r="R18" s="22">
        <f t="shared" si="7"/>
        <v>0.81415929203539827</v>
      </c>
      <c r="S18" s="22">
        <f t="shared" si="8"/>
        <v>0.93883483864313788</v>
      </c>
      <c r="T18" s="22">
        <f t="shared" si="9"/>
        <v>0.94991170723532914</v>
      </c>
      <c r="U18" s="23">
        <f t="shared" si="16"/>
        <v>86469.536410867222</v>
      </c>
      <c r="V18" s="23">
        <f t="shared" si="17"/>
        <v>4331.1114549728845</v>
      </c>
      <c r="W18" s="22">
        <f t="shared" si="10"/>
        <v>5.0088292764670861E-2</v>
      </c>
      <c r="X18" s="23">
        <f t="shared" si="18"/>
        <v>2.6502748364502491</v>
      </c>
      <c r="Y18" s="23">
        <f t="shared" si="11"/>
        <v>422170.7604824478</v>
      </c>
      <c r="Z18" s="23">
        <f t="shared" si="1"/>
        <v>2023254.6580638546</v>
      </c>
      <c r="AA18" s="23">
        <f t="shared" si="12"/>
        <v>23.398467738397382</v>
      </c>
      <c r="AB18" s="25"/>
      <c r="AC18" s="24"/>
      <c r="AD18" s="25"/>
      <c r="AE18" s="24"/>
      <c r="AF18" s="23">
        <f t="shared" si="13"/>
        <v>1.6343990773275898</v>
      </c>
    </row>
    <row r="19" spans="2:32" s="26" customFormat="1" ht="15" customHeight="1" x14ac:dyDescent="0.2">
      <c r="B19" s="5" t="s">
        <v>46</v>
      </c>
      <c r="C19" s="5" t="s">
        <v>3</v>
      </c>
      <c r="D19" s="24" t="s">
        <v>82</v>
      </c>
      <c r="E19" s="4" t="str">
        <f t="shared" si="2"/>
        <v>TOTotal65-69</v>
      </c>
      <c r="F19" s="6">
        <f>VLOOKUP(E19,'Appendix 1a. Person-years 2020'!$E$3:$F$1682,2,FALSE)</f>
        <v>41980.495600000002</v>
      </c>
      <c r="G19" s="17">
        <f>VLOOKUP(E19,'Appendix 2a. Deaths 2020'!$E$4:$G$1683,2,FALSE)</f>
        <v>803</v>
      </c>
      <c r="H19" s="17">
        <f>VLOOKUP(E19,'Appendix 2a. Deaths 2020'!$E$4:$G$1683,3,FALSE)</f>
        <v>142</v>
      </c>
      <c r="I19" s="18">
        <f t="shared" si="3"/>
        <v>1.91279304477768E-2</v>
      </c>
      <c r="J19" s="24">
        <v>5</v>
      </c>
      <c r="K19" s="5">
        <f>VLOOKUP(E19,'Appendix 3a. nax iIBGE 2020'!$E$5:$O$1935,11,FALSE)</f>
        <v>2.5</v>
      </c>
      <c r="L19" s="19">
        <f t="shared" si="4"/>
        <v>9.1274902282658221E-2</v>
      </c>
      <c r="M19" s="20">
        <f t="shared" si="14"/>
        <v>79818.784328819165</v>
      </c>
      <c r="N19" s="20">
        <f t="shared" si="15"/>
        <v>7285.4517399335409</v>
      </c>
      <c r="O19" s="20">
        <f t="shared" si="5"/>
        <v>380880.29229426198</v>
      </c>
      <c r="P19" s="20">
        <f t="shared" si="0"/>
        <v>1438264.5886255405</v>
      </c>
      <c r="Q19" s="21">
        <f t="shared" si="6"/>
        <v>18.019124203903019</v>
      </c>
      <c r="R19" s="22">
        <f t="shared" si="7"/>
        <v>0.82316313823163134</v>
      </c>
      <c r="S19" s="22">
        <f t="shared" si="8"/>
        <v>0.90872509771734178</v>
      </c>
      <c r="T19" s="22">
        <f t="shared" si="9"/>
        <v>0.92423664755752966</v>
      </c>
      <c r="U19" s="23">
        <f t="shared" si="16"/>
        <v>82138.424955894341</v>
      </c>
      <c r="V19" s="23">
        <f t="shared" si="17"/>
        <v>6223.0824390028247</v>
      </c>
      <c r="W19" s="22">
        <f t="shared" si="10"/>
        <v>7.5763352442470344E-2</v>
      </c>
      <c r="X19" s="23">
        <f t="shared" si="18"/>
        <v>2.6466188159322441</v>
      </c>
      <c r="Y19" s="23">
        <f t="shared" si="11"/>
        <v>396046.83966061997</v>
      </c>
      <c r="Z19" s="23">
        <f t="shared" si="1"/>
        <v>1601083.8975814069</v>
      </c>
      <c r="AA19" s="23">
        <f t="shared" si="12"/>
        <v>19.492507902861988</v>
      </c>
      <c r="AB19" s="25"/>
      <c r="AC19" s="24"/>
      <c r="AD19" s="25"/>
      <c r="AE19" s="24"/>
      <c r="AF19" s="23">
        <f t="shared" si="13"/>
        <v>1.473383698958969</v>
      </c>
    </row>
    <row r="20" spans="2:32" s="26" customFormat="1" ht="15" customHeight="1" x14ac:dyDescent="0.2">
      <c r="B20" s="5" t="s">
        <v>46</v>
      </c>
      <c r="C20" s="5" t="s">
        <v>3</v>
      </c>
      <c r="D20" s="42" t="s">
        <v>19</v>
      </c>
      <c r="E20" s="4" t="str">
        <f t="shared" si="2"/>
        <v>TOTotal70-74</v>
      </c>
      <c r="F20" s="6">
        <f>VLOOKUP(E20,'Appendix 1a. Person-years 2020'!$E$3:$F$1682,2,FALSE)</f>
        <v>30495.462200000002</v>
      </c>
      <c r="G20" s="17">
        <f>VLOOKUP(E20,'Appendix 2a. Deaths 2020'!$E$4:$G$1683,2,FALSE)</f>
        <v>896</v>
      </c>
      <c r="H20" s="17">
        <f>VLOOKUP(E20,'Appendix 2a. Deaths 2020'!$E$4:$G$1683,3,FALSE)</f>
        <v>154</v>
      </c>
      <c r="I20" s="18">
        <f t="shared" si="3"/>
        <v>2.9381420557711695E-2</v>
      </c>
      <c r="J20" s="24">
        <v>5</v>
      </c>
      <c r="K20" s="5">
        <f>VLOOKUP(E20,'Appendix 3a. nax iIBGE 2020'!$E$5:$O$1935,11,FALSE)</f>
        <v>2.5</v>
      </c>
      <c r="L20" s="19">
        <f t="shared" si="4"/>
        <v>0.1368546432193036</v>
      </c>
      <c r="M20" s="20">
        <f t="shared" si="14"/>
        <v>72533.33258888562</v>
      </c>
      <c r="N20" s="20">
        <f t="shared" si="15"/>
        <v>9926.5233529590278</v>
      </c>
      <c r="O20" s="20">
        <f t="shared" si="5"/>
        <v>337850.35456203052</v>
      </c>
      <c r="P20" s="20">
        <f t="shared" si="0"/>
        <v>1057384.2963312785</v>
      </c>
      <c r="Q20" s="21">
        <f t="shared" si="6"/>
        <v>14.577908646835054</v>
      </c>
      <c r="R20" s="22">
        <f t="shared" si="7"/>
        <v>0.828125</v>
      </c>
      <c r="S20" s="22">
        <f t="shared" si="8"/>
        <v>0.86314535678069637</v>
      </c>
      <c r="T20" s="22">
        <f t="shared" si="9"/>
        <v>0.88525728971610307</v>
      </c>
      <c r="U20" s="23">
        <f t="shared" si="16"/>
        <v>75915.342516891513</v>
      </c>
      <c r="V20" s="23">
        <f t="shared" si="17"/>
        <v>8710.7321525184852</v>
      </c>
      <c r="W20" s="22">
        <f t="shared" si="10"/>
        <v>0.11474271028389693</v>
      </c>
      <c r="X20" s="23">
        <f t="shared" si="18"/>
        <v>2.6152376762742606</v>
      </c>
      <c r="Y20" s="23">
        <f t="shared" si="11"/>
        <v>358803.68673506507</v>
      </c>
      <c r="Z20" s="23">
        <f t="shared" si="1"/>
        <v>1205037.057920787</v>
      </c>
      <c r="AA20" s="23">
        <f t="shared" si="12"/>
        <v>15.873432404690274</v>
      </c>
      <c r="AB20" s="25"/>
      <c r="AC20" s="24"/>
      <c r="AD20" s="25"/>
      <c r="AE20" s="24"/>
      <c r="AF20" s="23">
        <f t="shared" si="13"/>
        <v>1.2955237578552197</v>
      </c>
    </row>
    <row r="21" spans="2:32" s="26" customFormat="1" ht="15" customHeight="1" x14ac:dyDescent="0.2">
      <c r="B21" s="5" t="s">
        <v>46</v>
      </c>
      <c r="C21" s="5" t="s">
        <v>3</v>
      </c>
      <c r="D21" s="42" t="s">
        <v>20</v>
      </c>
      <c r="E21" s="4" t="str">
        <f t="shared" si="2"/>
        <v>TOTotal75-79</v>
      </c>
      <c r="F21" s="6">
        <f>VLOOKUP(E21,'Appendix 1a. Person-years 2020'!$E$3:$F$1682,2,FALSE)</f>
        <v>20724.954300000001</v>
      </c>
      <c r="G21" s="17">
        <f>VLOOKUP(E21,'Appendix 2a. Deaths 2020'!$E$4:$G$1683,2,FALSE)</f>
        <v>901</v>
      </c>
      <c r="H21" s="17">
        <f>VLOOKUP(E21,'Appendix 2a. Deaths 2020'!$E$4:$G$1683,3,FALSE)</f>
        <v>160</v>
      </c>
      <c r="I21" s="18">
        <f t="shared" si="3"/>
        <v>4.3474161002130654E-2</v>
      </c>
      <c r="J21" s="24">
        <v>5</v>
      </c>
      <c r="K21" s="5">
        <f>VLOOKUP(E21,'Appendix 3a. nax iIBGE 2020'!$E$5:$O$1935,11,FALSE)</f>
        <v>2.5</v>
      </c>
      <c r="L21" s="19">
        <f t="shared" si="4"/>
        <v>0.19606175432584802</v>
      </c>
      <c r="M21" s="20">
        <f t="shared" si="14"/>
        <v>62606.809235926594</v>
      </c>
      <c r="N21" s="20">
        <f t="shared" si="15"/>
        <v>12274.800851539472</v>
      </c>
      <c r="O21" s="20">
        <f t="shared" si="5"/>
        <v>282347.04405078432</v>
      </c>
      <c r="P21" s="20">
        <f t="shared" si="0"/>
        <v>719533.94176924787</v>
      </c>
      <c r="Q21" s="21">
        <f t="shared" si="6"/>
        <v>11.49290229849866</v>
      </c>
      <c r="R21" s="22">
        <f t="shared" si="7"/>
        <v>0.82241953385127631</v>
      </c>
      <c r="S21" s="22">
        <f t="shared" si="8"/>
        <v>0.80393824567415195</v>
      </c>
      <c r="T21" s="22">
        <f t="shared" si="9"/>
        <v>0.83570555454043671</v>
      </c>
      <c r="U21" s="23">
        <f t="shared" si="16"/>
        <v>67204.610364373031</v>
      </c>
      <c r="V21" s="23">
        <f t="shared" si="17"/>
        <v>11041.344192140687</v>
      </c>
      <c r="W21" s="22">
        <f t="shared" si="10"/>
        <v>0.16429444545956329</v>
      </c>
      <c r="X21" s="23">
        <f t="shared" si="18"/>
        <v>2.60652531498569</v>
      </c>
      <c r="Y21" s="23">
        <f t="shared" si="11"/>
        <v>309595.87400944665</v>
      </c>
      <c r="Z21" s="23">
        <f t="shared" si="1"/>
        <v>846233.37118572183</v>
      </c>
      <c r="AA21" s="23">
        <f t="shared" si="12"/>
        <v>12.591894612550762</v>
      </c>
      <c r="AB21" s="25"/>
      <c r="AC21" s="24"/>
      <c r="AD21" s="25"/>
      <c r="AE21" s="24"/>
      <c r="AF21" s="23">
        <f t="shared" si="13"/>
        <v>1.0989923140521025</v>
      </c>
    </row>
    <row r="22" spans="2:32" s="26" customFormat="1" ht="15" customHeight="1" x14ac:dyDescent="0.2">
      <c r="B22" s="5" t="s">
        <v>46</v>
      </c>
      <c r="C22" s="5" t="s">
        <v>3</v>
      </c>
      <c r="D22" s="42" t="s">
        <v>21</v>
      </c>
      <c r="E22" s="4" t="str">
        <f t="shared" si="2"/>
        <v>TOTotal80-84</v>
      </c>
      <c r="F22" s="6">
        <f>VLOOKUP(E22,'Appendix 1a. Person-years 2020'!$E$3:$F$1682,2,FALSE)</f>
        <v>13539.3982</v>
      </c>
      <c r="G22" s="17">
        <f>VLOOKUP(E22,'Appendix 2a. Deaths 2020'!$E$4:$G$1683,2,FALSE)</f>
        <v>956</v>
      </c>
      <c r="H22" s="17">
        <f>VLOOKUP(E22,'Appendix 2a. Deaths 2020'!$E$4:$G$1683,3,FALSE)</f>
        <v>165</v>
      </c>
      <c r="I22" s="18">
        <f t="shared" si="3"/>
        <v>7.0608751281131532E-2</v>
      </c>
      <c r="J22" s="24">
        <v>5</v>
      </c>
      <c r="K22" s="5">
        <f>VLOOKUP(E22,'Appendix 3a. nax iIBGE 2020'!$E$5:$O$1935,11,FALSE)</f>
        <v>2.5</v>
      </c>
      <c r="L22" s="19">
        <f t="shared" si="4"/>
        <v>0.30007411077211943</v>
      </c>
      <c r="M22" s="20">
        <f t="shared" si="14"/>
        <v>50332.008384387125</v>
      </c>
      <c r="N22" s="20">
        <f t="shared" si="15"/>
        <v>15103.332659319825</v>
      </c>
      <c r="O22" s="20">
        <f t="shared" si="5"/>
        <v>213901.71027363604</v>
      </c>
      <c r="P22" s="20">
        <f t="shared" si="0"/>
        <v>437186.89771846356</v>
      </c>
      <c r="Q22" s="21">
        <f t="shared" si="6"/>
        <v>8.6860610524351323</v>
      </c>
      <c r="R22" s="22">
        <f t="shared" si="7"/>
        <v>0.82740585774058573</v>
      </c>
      <c r="S22" s="22">
        <f t="shared" si="8"/>
        <v>0.69992588922788057</v>
      </c>
      <c r="T22" s="22">
        <f t="shared" si="9"/>
        <v>0.74438080373438431</v>
      </c>
      <c r="U22" s="23">
        <f t="shared" si="16"/>
        <v>56163.266172232346</v>
      </c>
      <c r="V22" s="23">
        <f t="shared" si="17"/>
        <v>14356.408958597875</v>
      </c>
      <c r="W22" s="22">
        <f t="shared" si="10"/>
        <v>0.25561919626561569</v>
      </c>
      <c r="X22" s="23">
        <f t="shared" si="18"/>
        <v>2.5831905105726616</v>
      </c>
      <c r="Y22" s="23">
        <f t="shared" si="11"/>
        <v>246119.62545592274</v>
      </c>
      <c r="Z22" s="23">
        <f t="shared" si="1"/>
        <v>536637.49717627512</v>
      </c>
      <c r="AA22" s="23">
        <f t="shared" si="12"/>
        <v>9.5549552892918079</v>
      </c>
      <c r="AB22" s="25"/>
      <c r="AC22" s="24"/>
      <c r="AD22" s="25"/>
      <c r="AE22" s="24"/>
      <c r="AF22" s="23">
        <f t="shared" si="13"/>
        <v>0.86889423685667566</v>
      </c>
    </row>
    <row r="23" spans="2:32" s="26" customFormat="1" ht="15" customHeight="1" x14ac:dyDescent="0.2">
      <c r="B23" s="5" t="s">
        <v>46</v>
      </c>
      <c r="C23" s="5" t="s">
        <v>3</v>
      </c>
      <c r="D23" s="42" t="s">
        <v>22</v>
      </c>
      <c r="E23" s="4" t="str">
        <f t="shared" si="2"/>
        <v>TOTotal85-89</v>
      </c>
      <c r="F23" s="6">
        <f>VLOOKUP(E23,'Appendix 1a. Person-years 2020'!$E$3:$F$1682,2,FALSE)</f>
        <v>6825.9943999999996</v>
      </c>
      <c r="G23" s="17">
        <f>VLOOKUP(E23,'Appendix 2a. Deaths 2020'!$E$4:$G$1683,2,FALSE)</f>
        <v>774</v>
      </c>
      <c r="H23" s="17">
        <f>VLOOKUP(E23,'Appendix 2a. Deaths 2020'!$E$4:$G$1683,3,FALSE)</f>
        <v>93</v>
      </c>
      <c r="I23" s="18">
        <f t="shared" si="3"/>
        <v>0.11339007251456287</v>
      </c>
      <c r="J23" s="24">
        <v>5</v>
      </c>
      <c r="K23" s="5">
        <f>VLOOKUP(E23,'Appendix 3a. nax iIBGE 2020'!$E$5:$O$1935,11,FALSE)</f>
        <v>2.5</v>
      </c>
      <c r="L23" s="19">
        <f t="shared" si="4"/>
        <v>0.44173067842618419</v>
      </c>
      <c r="M23" s="20">
        <f t="shared" si="14"/>
        <v>35228.675725067296</v>
      </c>
      <c r="N23" s="20">
        <f t="shared" si="15"/>
        <v>15561.586828090023</v>
      </c>
      <c r="O23" s="20">
        <f t="shared" si="5"/>
        <v>137239.41155511141</v>
      </c>
      <c r="P23" s="20">
        <f t="shared" si="0"/>
        <v>223285.18744482752</v>
      </c>
      <c r="Q23" s="21">
        <f t="shared" si="6"/>
        <v>6.3381657938946265</v>
      </c>
      <c r="R23" s="22">
        <f t="shared" si="7"/>
        <v>0.87984496124031009</v>
      </c>
      <c r="S23" s="22">
        <f t="shared" si="8"/>
        <v>0.55826932157381581</v>
      </c>
      <c r="T23" s="22">
        <f t="shared" si="9"/>
        <v>0.59877238165854085</v>
      </c>
      <c r="U23" s="23">
        <f t="shared" si="16"/>
        <v>41806.857213634474</v>
      </c>
      <c r="V23" s="23">
        <f t="shared" si="17"/>
        <v>16774.065750168011</v>
      </c>
      <c r="W23" s="22">
        <f t="shared" si="10"/>
        <v>0.40122761834145915</v>
      </c>
      <c r="X23" s="23">
        <f>J23+R23*(L23/W23)*(K23-J23)</f>
        <v>2.5783414832887765</v>
      </c>
      <c r="Y23" s="23">
        <f t="shared" si="11"/>
        <v>168413.22688440396</v>
      </c>
      <c r="Z23" s="23">
        <f t="shared" si="1"/>
        <v>290517.87172035233</v>
      </c>
      <c r="AA23" s="23">
        <f t="shared" si="12"/>
        <v>6.9490483399839418</v>
      </c>
      <c r="AB23" s="25"/>
      <c r="AC23" s="24"/>
      <c r="AD23" s="25"/>
      <c r="AE23" s="24"/>
      <c r="AF23" s="23">
        <f t="shared" si="13"/>
        <v>0.61088254608931525</v>
      </c>
    </row>
    <row r="24" spans="2:32" s="26" customFormat="1" ht="15" customHeight="1" x14ac:dyDescent="0.2">
      <c r="B24" s="5" t="s">
        <v>46</v>
      </c>
      <c r="C24" s="5" t="s">
        <v>3</v>
      </c>
      <c r="D24" s="43" t="s">
        <v>5</v>
      </c>
      <c r="E24" s="4" t="str">
        <f t="shared" si="2"/>
        <v>TOTotal90+</v>
      </c>
      <c r="F24" s="6">
        <f>VLOOKUP(E24,'Appendix 1a. Person-years 2020'!$E$3:$F$1682,2,FALSE)</f>
        <v>3438.8404</v>
      </c>
      <c r="G24" s="17">
        <f>VLOOKUP(E24,'Appendix 2a. Deaths 2020'!$E$4:$G$1683,2,FALSE)</f>
        <v>786</v>
      </c>
      <c r="H24" s="17">
        <f>VLOOKUP(E24,'Appendix 2a. Deaths 2020'!$E$4:$G$1683,3,FALSE)</f>
        <v>81</v>
      </c>
      <c r="I24" s="18">
        <f t="shared" si="3"/>
        <v>0.22856541990142956</v>
      </c>
      <c r="J24" s="27"/>
      <c r="K24" s="28"/>
      <c r="L24" s="16">
        <v>1</v>
      </c>
      <c r="M24" s="20">
        <f t="shared" si="14"/>
        <v>19667.088896977271</v>
      </c>
      <c r="N24" s="20">
        <f t="shared" si="15"/>
        <v>19667.088896977271</v>
      </c>
      <c r="O24" s="38">
        <f>N24*Q24</f>
        <v>86045.775889716126</v>
      </c>
      <c r="P24" s="20">
        <f>O24</f>
        <v>86045.775889716126</v>
      </c>
      <c r="Q24" s="21">
        <f>1/I24</f>
        <v>4.3751150127226461</v>
      </c>
      <c r="R24" s="22">
        <f t="shared" si="7"/>
        <v>0.89694656488549618</v>
      </c>
      <c r="S24" s="22">
        <f t="shared" si="8"/>
        <v>0</v>
      </c>
      <c r="T24" s="22">
        <f t="shared" si="9"/>
        <v>0</v>
      </c>
      <c r="U24" s="23">
        <f t="shared" si="16"/>
        <v>25032.791463466463</v>
      </c>
      <c r="V24" s="23">
        <f>U24*(1-T24)</f>
        <v>25032.791463466463</v>
      </c>
      <c r="W24" s="22">
        <f t="shared" si="10"/>
        <v>1</v>
      </c>
      <c r="X24" s="23">
        <f>Q24/R24</f>
        <v>4.8777878014184397</v>
      </c>
      <c r="Y24" s="23">
        <f t="shared" si="11"/>
        <v>122104.64483594836</v>
      </c>
      <c r="Z24" s="23">
        <f>Y24</f>
        <v>122104.64483594836</v>
      </c>
      <c r="AA24" s="23">
        <f t="shared" si="12"/>
        <v>4.8777878014184397</v>
      </c>
      <c r="AB24" s="25"/>
      <c r="AC24" s="24"/>
      <c r="AD24" s="25"/>
      <c r="AE24" s="24"/>
      <c r="AF24" s="23">
        <f t="shared" si="13"/>
        <v>0.50267278869579357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1589160.1557999998</v>
      </c>
      <c r="G25" s="30">
        <f>SUM(G5:G24)</f>
        <v>9073</v>
      </c>
      <c r="H25" s="30">
        <f>SUM(H5:H24)</f>
        <v>1224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TO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TO</v>
      </c>
      <c r="C32" s="5" t="s">
        <v>48</v>
      </c>
      <c r="D32" s="40">
        <v>0</v>
      </c>
      <c r="E32" s="4" t="str">
        <f>_xlfn.CONCAT(B32,C32,D32)</f>
        <v>TOFemale0</v>
      </c>
      <c r="F32" s="6">
        <f>VLOOKUP(E32,'Appendix 1a. Person-years 2020'!$E$3:$F$1682,2,FALSE)</f>
        <v>12470.713100000001</v>
      </c>
      <c r="G32" s="17">
        <f>VLOOKUP(E32,'Appendix 2a. Deaths 2020'!$E$4:$G$1683,2,FALSE)</f>
        <v>119</v>
      </c>
      <c r="H32" s="17">
        <f>VLOOKUP(E32,'Appendix 2a. Deaths 2020'!$E$4:$G$1683,3,FALSE)</f>
        <v>1</v>
      </c>
      <c r="I32" s="18">
        <f>G32/F32</f>
        <v>9.5423572850858052E-3</v>
      </c>
      <c r="J32" s="16">
        <v>1</v>
      </c>
      <c r="K32" s="5">
        <f>VLOOKUP(E32,'Appendix 3a. nax iIBGE 2020'!$E$5:$O$1935,11,FALSE)</f>
        <v>0.09</v>
      </c>
      <c r="L32" s="19">
        <f>(J32*I32)/(1+(J32-K32)*I32)</f>
        <v>9.4602091321529282E-3</v>
      </c>
      <c r="M32" s="16">
        <v>100000</v>
      </c>
      <c r="N32" s="20">
        <f>M32*L32</f>
        <v>946.02091321529281</v>
      </c>
      <c r="O32" s="20">
        <f>M33*J32+N32*K32</f>
        <v>99139.120968974079</v>
      </c>
      <c r="P32" s="20">
        <f t="shared" ref="P32:P50" si="19">P33+O32</f>
        <v>7944801.9693945963</v>
      </c>
      <c r="Q32" s="21">
        <f>P32/M32</f>
        <v>79.448019693945966</v>
      </c>
      <c r="R32" s="22">
        <f>(G32-H32)/G32</f>
        <v>0.99159663865546221</v>
      </c>
      <c r="S32" s="22">
        <f>1-L32</f>
        <v>0.99053979086784705</v>
      </c>
      <c r="T32" s="22">
        <f>S32^R32</f>
        <v>0.99061891436039851</v>
      </c>
      <c r="U32" s="16">
        <v>100000</v>
      </c>
      <c r="V32" s="23">
        <f>U32*(1-T32)</f>
        <v>938.10856396014947</v>
      </c>
      <c r="W32" s="22">
        <f>V32/U32</f>
        <v>9.3810856396014941E-3</v>
      </c>
      <c r="X32" s="23">
        <f>J32+R32*(L32/W32)*(K32-J32)</f>
        <v>9.0036285511905123E-2</v>
      </c>
      <c r="Y32" s="23">
        <f>U33*J32+V32*X32</f>
        <v>99146.355246545732</v>
      </c>
      <c r="Z32" s="23">
        <f t="shared" ref="Z32:Z50" si="20">Z33+Y32</f>
        <v>8109592.4374979343</v>
      </c>
      <c r="AA32" s="23">
        <f>Z32/U32</f>
        <v>81.095924374979347</v>
      </c>
      <c r="AB32" s="16"/>
      <c r="AC32" s="16"/>
      <c r="AD32" s="16"/>
      <c r="AE32" s="16"/>
      <c r="AF32" s="23">
        <f>AA32-Q32</f>
        <v>1.6479046810333813</v>
      </c>
    </row>
    <row r="33" spans="2:32" s="26" customFormat="1" ht="15" customHeight="1" x14ac:dyDescent="0.2">
      <c r="B33" s="5" t="str">
        <f t="shared" ref="B33:B51" si="21">B6</f>
        <v>TO</v>
      </c>
      <c r="C33" s="5" t="s">
        <v>48</v>
      </c>
      <c r="D33" s="41" t="s">
        <v>18</v>
      </c>
      <c r="E33" s="4" t="str">
        <f t="shared" ref="E33:E51" si="22">_xlfn.CONCAT(B33,C33,D33)</f>
        <v>TOFemale1-4</v>
      </c>
      <c r="F33" s="6">
        <f>VLOOKUP(E33,'Appendix 1a. Person-years 2020'!$E$3:$F$1682,2,FALSE)</f>
        <v>48804.031499999997</v>
      </c>
      <c r="G33" s="17">
        <f>VLOOKUP(E33,'Appendix 2a. Deaths 2020'!$E$4:$G$1683,2,FALSE)</f>
        <v>30</v>
      </c>
      <c r="H33" s="17">
        <f>VLOOKUP(E33,'Appendix 2a. Deaths 2020'!$E$4:$G$1683,3,FALSE)</f>
        <v>1</v>
      </c>
      <c r="I33" s="18">
        <f t="shared" ref="I33:I51" si="23">G33/F33</f>
        <v>6.1470331605699424E-4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2.4550404604477489E-3</v>
      </c>
      <c r="M33" s="20">
        <f>M32-N32</f>
        <v>99053.979086784704</v>
      </c>
      <c r="N33" s="20">
        <f>M33*L33</f>
        <v>243.1815264264016</v>
      </c>
      <c r="O33" s="20">
        <f t="shared" ref="O33:O50" si="25">M34*J33+N33*K33</f>
        <v>395607.96253107284</v>
      </c>
      <c r="P33" s="20">
        <f t="shared" si="19"/>
        <v>7845662.8484256221</v>
      </c>
      <c r="Q33" s="21">
        <f t="shared" ref="Q33:Q50" si="26">P33/M33</f>
        <v>79.205933176614323</v>
      </c>
      <c r="R33" s="22">
        <f t="shared" ref="R33:R51" si="27">(G33-H33)/G33</f>
        <v>0.96666666666666667</v>
      </c>
      <c r="S33" s="22">
        <f t="shared" ref="S33:S51" si="28">1-L33</f>
        <v>0.99754495953955225</v>
      </c>
      <c r="T33" s="22">
        <f t="shared" ref="T33:T51" si="29">S33^R33</f>
        <v>0.9976266970340798</v>
      </c>
      <c r="U33" s="23">
        <f>U32-V32</f>
        <v>99061.891436039848</v>
      </c>
      <c r="V33" s="23">
        <f>U33*(1-T33)</f>
        <v>235.10388075481811</v>
      </c>
      <c r="W33" s="22">
        <f t="shared" ref="W33:W51" si="30">V33/U33</f>
        <v>2.3733029659201987E-3</v>
      </c>
      <c r="X33" s="23">
        <f>J33+R33*(L33/W33)*(K33-J33)</f>
        <v>1.5001023757699397</v>
      </c>
      <c r="Y33" s="23">
        <f t="shared" ref="Y33:Y51" si="31">U34*J33+V33*X33</f>
        <v>395659.83011121314</v>
      </c>
      <c r="Z33" s="23">
        <f t="shared" si="20"/>
        <v>8010446.0822513886</v>
      </c>
      <c r="AA33" s="23">
        <f t="shared" ref="AA33:AA51" si="32">Z33/U33</f>
        <v>80.863043963009744</v>
      </c>
      <c r="AB33" s="25"/>
      <c r="AC33" s="24"/>
      <c r="AD33" s="25"/>
      <c r="AE33" s="24"/>
      <c r="AF33" s="23">
        <f t="shared" ref="AF33:AF51" si="33">AA33-Q33</f>
        <v>1.6571107863954211</v>
      </c>
    </row>
    <row r="34" spans="2:32" s="26" customFormat="1" ht="15" customHeight="1" x14ac:dyDescent="0.2">
      <c r="B34" s="5" t="str">
        <f t="shared" si="21"/>
        <v>TO</v>
      </c>
      <c r="C34" s="5" t="s">
        <v>48</v>
      </c>
      <c r="D34" s="24" t="s">
        <v>70</v>
      </c>
      <c r="E34" s="4" t="str">
        <f t="shared" si="22"/>
        <v>TOFemale5-9</v>
      </c>
      <c r="F34" s="6">
        <f>VLOOKUP(E34,'Appendix 1a. Person-years 2020'!$E$3:$F$1682,2,FALSE)</f>
        <v>61428.7503</v>
      </c>
      <c r="G34" s="17">
        <f>VLOOKUP(E34,'Appendix 2a. Deaths 2020'!$E$4:$G$1683,2,FALSE)</f>
        <v>8</v>
      </c>
      <c r="H34" s="17">
        <f>VLOOKUP(E34,'Appendix 2a. Deaths 2020'!$E$4:$G$1683,3,FALSE)</f>
        <v>0</v>
      </c>
      <c r="I34" s="18">
        <f t="shared" si="23"/>
        <v>1.302321789216018E-4</v>
      </c>
      <c r="J34" s="24">
        <v>5</v>
      </c>
      <c r="K34" s="5">
        <f>VLOOKUP(E34,'Appendix 3a. nax iIBGE 2020'!$E$5:$O$1935,11,FALSE)</f>
        <v>2.5</v>
      </c>
      <c r="L34" s="19">
        <f t="shared" si="24"/>
        <v>6.5094895835497582E-4</v>
      </c>
      <c r="M34" s="20">
        <f t="shared" ref="M34:M51" si="34">M33-N33</f>
        <v>98810.797560358304</v>
      </c>
      <c r="N34" s="20">
        <f t="shared" ref="N34:N51" si="35">M34*L34</f>
        <v>64.32078574613962</v>
      </c>
      <c r="O34" s="20">
        <f t="shared" si="25"/>
        <v>493893.18583742616</v>
      </c>
      <c r="P34" s="20">
        <f t="shared" si="19"/>
        <v>7450054.8858945491</v>
      </c>
      <c r="Q34" s="21">
        <f t="shared" si="26"/>
        <v>75.397173890269471</v>
      </c>
      <c r="R34" s="22">
        <f t="shared" si="27"/>
        <v>1</v>
      </c>
      <c r="S34" s="22">
        <f t="shared" si="28"/>
        <v>0.99934905104164506</v>
      </c>
      <c r="T34" s="22">
        <f t="shared" si="29"/>
        <v>0.99934905104164506</v>
      </c>
      <c r="U34" s="23">
        <f t="shared" ref="U34:U51" si="36">U33-V33</f>
        <v>98826.787555285031</v>
      </c>
      <c r="V34" s="23">
        <f t="shared" ref="V34:V50" si="37">U34*(1-T34)</f>
        <v>64.331194416677292</v>
      </c>
      <c r="W34" s="22">
        <f t="shared" si="30"/>
        <v>6.5094895835493549E-4</v>
      </c>
      <c r="X34" s="23">
        <f>J34+R34*(L34/W34)*(K34-J34)</f>
        <v>2.499999999999845</v>
      </c>
      <c r="Y34" s="23">
        <f t="shared" si="31"/>
        <v>493973.10979038343</v>
      </c>
      <c r="Z34" s="23">
        <f t="shared" si="20"/>
        <v>7614786.2521401756</v>
      </c>
      <c r="AA34" s="23">
        <f t="shared" si="32"/>
        <v>77.051844348176971</v>
      </c>
      <c r="AB34" s="25"/>
      <c r="AC34" s="24"/>
      <c r="AD34" s="25"/>
      <c r="AE34" s="24"/>
      <c r="AF34" s="23">
        <f t="shared" si="33"/>
        <v>1.6546704579074998</v>
      </c>
    </row>
    <row r="35" spans="2:32" s="26" customFormat="1" ht="15" customHeight="1" x14ac:dyDescent="0.2">
      <c r="B35" s="5" t="str">
        <f t="shared" si="21"/>
        <v>TO</v>
      </c>
      <c r="C35" s="5" t="s">
        <v>48</v>
      </c>
      <c r="D35" s="24" t="s">
        <v>71</v>
      </c>
      <c r="E35" s="4" t="str">
        <f t="shared" si="22"/>
        <v>TOFemale10-14</v>
      </c>
      <c r="F35" s="6">
        <f>VLOOKUP(E35,'Appendix 1a. Person-years 2020'!$E$3:$F$1682,2,FALSE)</f>
        <v>64682.8246</v>
      </c>
      <c r="G35" s="17">
        <f>VLOOKUP(E35,'Appendix 2a. Deaths 2020'!$E$4:$G$1683,2,FALSE)</f>
        <v>12</v>
      </c>
      <c r="H35" s="17">
        <f>VLOOKUP(E35,'Appendix 2a. Deaths 2020'!$E$4:$G$1683,3,FALSE)</f>
        <v>0</v>
      </c>
      <c r="I35" s="18">
        <f t="shared" si="23"/>
        <v>1.8552065520032965E-4</v>
      </c>
      <c r="J35" s="24">
        <v>5</v>
      </c>
      <c r="K35" s="5">
        <f>VLOOKUP(E35,'Appendix 3a. nax iIBGE 2020'!$E$5:$O$1935,11,FALSE)</f>
        <v>2.5</v>
      </c>
      <c r="L35" s="19">
        <f t="shared" si="24"/>
        <v>9.2717325152887867E-4</v>
      </c>
      <c r="M35" s="20">
        <f t="shared" si="34"/>
        <v>98746.476774612165</v>
      </c>
      <c r="N35" s="20">
        <f t="shared" si="35"/>
        <v>91.555091948138056</v>
      </c>
      <c r="O35" s="20">
        <f t="shared" si="25"/>
        <v>493503.49614319048</v>
      </c>
      <c r="P35" s="20">
        <f t="shared" si="19"/>
        <v>6956161.7000571229</v>
      </c>
      <c r="Q35" s="21">
        <f t="shared" si="26"/>
        <v>70.444657138851568</v>
      </c>
      <c r="R35" s="22">
        <f t="shared" si="27"/>
        <v>1</v>
      </c>
      <c r="S35" s="22">
        <f t="shared" si="28"/>
        <v>0.99907282674847109</v>
      </c>
      <c r="T35" s="22">
        <f t="shared" si="29"/>
        <v>0.99907282674847109</v>
      </c>
      <c r="U35" s="23">
        <f t="shared" si="36"/>
        <v>98762.456360868353</v>
      </c>
      <c r="V35" s="23">
        <f t="shared" si="37"/>
        <v>91.569907793088603</v>
      </c>
      <c r="W35" s="22">
        <f t="shared" si="30"/>
        <v>9.2717325152891217E-4</v>
      </c>
      <c r="X35" s="23">
        <f>((-5/24)*V34+2.5*V35+(5/24)*V36)/V35</f>
        <v>2.7527163124057838</v>
      </c>
      <c r="Y35" s="23">
        <f t="shared" si="31"/>
        <v>493606.49824428384</v>
      </c>
      <c r="Z35" s="23">
        <f t="shared" si="20"/>
        <v>7120813.1423497917</v>
      </c>
      <c r="AA35" s="23">
        <f t="shared" si="32"/>
        <v>72.100405404367805</v>
      </c>
      <c r="AB35" s="25"/>
      <c r="AC35" s="24"/>
      <c r="AD35" s="25"/>
      <c r="AE35" s="24"/>
      <c r="AF35" s="23">
        <f t="shared" si="33"/>
        <v>1.6557482655162374</v>
      </c>
    </row>
    <row r="36" spans="2:32" s="26" customFormat="1" ht="15" customHeight="1" x14ac:dyDescent="0.2">
      <c r="B36" s="5" t="str">
        <f t="shared" si="21"/>
        <v>TO</v>
      </c>
      <c r="C36" s="5" t="s">
        <v>48</v>
      </c>
      <c r="D36" s="24" t="s">
        <v>72</v>
      </c>
      <c r="E36" s="4" t="str">
        <f t="shared" si="22"/>
        <v>TOFemale15-19</v>
      </c>
      <c r="F36" s="6">
        <f>VLOOKUP(E36,'Appendix 1a. Person-years 2020'!$E$3:$F$1682,2,FALSE)</f>
        <v>67442.274099999995</v>
      </c>
      <c r="G36" s="17">
        <f>VLOOKUP(E36,'Appendix 2a. Deaths 2020'!$E$4:$G$1683,2,FALSE)</f>
        <v>24</v>
      </c>
      <c r="H36" s="17">
        <f>VLOOKUP(E36,'Appendix 2a. Deaths 2020'!$E$4:$G$1683,3,FALSE)</f>
        <v>0</v>
      </c>
      <c r="I36" s="18">
        <f t="shared" si="23"/>
        <v>3.5585988640320776E-4</v>
      </c>
      <c r="J36" s="24">
        <v>5</v>
      </c>
      <c r="K36" s="5">
        <f>VLOOKUP(E36,'Appendix 3a. nax iIBGE 2020'!$E$5:$O$1935,11,FALSE)</f>
        <v>2.5</v>
      </c>
      <c r="L36" s="19">
        <f t="shared" si="24"/>
        <v>1.7777178858037911E-3</v>
      </c>
      <c r="M36" s="20">
        <f t="shared" si="34"/>
        <v>98654.921682664033</v>
      </c>
      <c r="N36" s="20">
        <f t="shared" si="35"/>
        <v>175.38061879784408</v>
      </c>
      <c r="O36" s="20">
        <f t="shared" si="25"/>
        <v>492836.15686632553</v>
      </c>
      <c r="P36" s="20">
        <f t="shared" si="19"/>
        <v>6462658.2039139327</v>
      </c>
      <c r="Q36" s="21">
        <f t="shared" si="26"/>
        <v>65.50771207038089</v>
      </c>
      <c r="R36" s="22">
        <f t="shared" si="27"/>
        <v>1</v>
      </c>
      <c r="S36" s="22">
        <f t="shared" si="28"/>
        <v>0.99822228211419617</v>
      </c>
      <c r="T36" s="22">
        <f t="shared" si="29"/>
        <v>0.99822228211419617</v>
      </c>
      <c r="U36" s="23">
        <f t="shared" si="36"/>
        <v>98670.886453075262</v>
      </c>
      <c r="V36" s="23">
        <f t="shared" si="37"/>
        <v>175.40899965575085</v>
      </c>
      <c r="W36" s="22">
        <f t="shared" si="30"/>
        <v>1.7777178858038312E-3</v>
      </c>
      <c r="X36" s="23">
        <f t="shared" ref="X36:X49" si="38">((-5/24)*V35+2.5*V36+(5/24)*V37)/V36</f>
        <v>2.7700682497158762</v>
      </c>
      <c r="Y36" s="23">
        <f t="shared" si="31"/>
        <v>492963.28216775844</v>
      </c>
      <c r="Z36" s="23">
        <f t="shared" si="20"/>
        <v>6627206.644105508</v>
      </c>
      <c r="AA36" s="23">
        <f t="shared" si="32"/>
        <v>67.164762396831179</v>
      </c>
      <c r="AB36" s="25"/>
      <c r="AC36" s="24"/>
      <c r="AD36" s="25"/>
      <c r="AE36" s="24"/>
      <c r="AF36" s="23">
        <f t="shared" si="33"/>
        <v>1.6570503264502889</v>
      </c>
    </row>
    <row r="37" spans="2:32" s="26" customFormat="1" ht="15" customHeight="1" x14ac:dyDescent="0.2">
      <c r="B37" s="5" t="str">
        <f t="shared" si="21"/>
        <v>TO</v>
      </c>
      <c r="C37" s="5" t="s">
        <v>48</v>
      </c>
      <c r="D37" s="24" t="s">
        <v>73</v>
      </c>
      <c r="E37" s="4" t="str">
        <f t="shared" si="22"/>
        <v>TOFemale20-24</v>
      </c>
      <c r="F37" s="6">
        <f>VLOOKUP(E37,'Appendix 1a. Person-years 2020'!$E$3:$F$1682,2,FALSE)</f>
        <v>70910.045400000003</v>
      </c>
      <c r="G37" s="17">
        <f>VLOOKUP(E37,'Appendix 2a. Deaths 2020'!$E$4:$G$1683,2,FALSE)</f>
        <v>53</v>
      </c>
      <c r="H37" s="17">
        <f>VLOOKUP(E37,'Appendix 2a. Deaths 2020'!$E$4:$G$1683,3,FALSE)</f>
        <v>7</v>
      </c>
      <c r="I37" s="18">
        <f t="shared" si="23"/>
        <v>7.4742583650919505E-4</v>
      </c>
      <c r="J37" s="24">
        <v>5</v>
      </c>
      <c r="K37" s="5">
        <f>VLOOKUP(E37,'Appendix 3a. nax iIBGE 2020'!$E$5:$O$1935,11,FALSE)</f>
        <v>2.5</v>
      </c>
      <c r="L37" s="19">
        <f t="shared" si="24"/>
        <v>3.7301591392585433E-3</v>
      </c>
      <c r="M37" s="20">
        <f t="shared" si="34"/>
        <v>98479.541063866185</v>
      </c>
      <c r="N37" s="20">
        <f t="shared" si="35"/>
        <v>367.34436012936749</v>
      </c>
      <c r="O37" s="20">
        <f t="shared" si="25"/>
        <v>491479.34441900748</v>
      </c>
      <c r="P37" s="20">
        <f t="shared" si="19"/>
        <v>5969822.0470476076</v>
      </c>
      <c r="Q37" s="21">
        <f t="shared" si="26"/>
        <v>60.619921483753103</v>
      </c>
      <c r="R37" s="22">
        <f t="shared" si="27"/>
        <v>0.86792452830188682</v>
      </c>
      <c r="S37" s="22">
        <f t="shared" si="28"/>
        <v>0.99626984086074144</v>
      </c>
      <c r="T37" s="22">
        <f t="shared" si="29"/>
        <v>0.99676170476713666</v>
      </c>
      <c r="U37" s="23">
        <f t="shared" si="36"/>
        <v>98495.477453419517</v>
      </c>
      <c r="V37" s="23">
        <f t="shared" si="37"/>
        <v>318.9574350960072</v>
      </c>
      <c r="W37" s="22">
        <f t="shared" si="30"/>
        <v>3.2382952328633419E-3</v>
      </c>
      <c r="X37" s="23">
        <f t="shared" si="38"/>
        <v>2.5909931143223686</v>
      </c>
      <c r="Y37" s="23">
        <f t="shared" si="31"/>
        <v>491709.01660971326</v>
      </c>
      <c r="Z37" s="23">
        <f t="shared" si="20"/>
        <v>6134243.3619377492</v>
      </c>
      <c r="AA37" s="23">
        <f t="shared" si="32"/>
        <v>62.279441864107476</v>
      </c>
      <c r="AB37" s="25"/>
      <c r="AC37" s="24"/>
      <c r="AD37" s="25"/>
      <c r="AE37" s="24"/>
      <c r="AF37" s="23">
        <f t="shared" si="33"/>
        <v>1.6595203803543725</v>
      </c>
    </row>
    <row r="38" spans="2:32" s="26" customFormat="1" ht="15" customHeight="1" x14ac:dyDescent="0.2">
      <c r="B38" s="5" t="str">
        <f t="shared" si="21"/>
        <v>TO</v>
      </c>
      <c r="C38" s="5" t="s">
        <v>48</v>
      </c>
      <c r="D38" s="24" t="s">
        <v>74</v>
      </c>
      <c r="E38" s="4" t="str">
        <f t="shared" si="22"/>
        <v>TOFemale25-29</v>
      </c>
      <c r="F38" s="6">
        <f>VLOOKUP(E38,'Appendix 1a. Person-years 2020'!$E$3:$F$1682,2,FALSE)</f>
        <v>68518.938099999999</v>
      </c>
      <c r="G38" s="17">
        <f>VLOOKUP(E38,'Appendix 2a. Deaths 2020'!$E$4:$G$1683,2,FALSE)</f>
        <v>45</v>
      </c>
      <c r="H38" s="17">
        <f>VLOOKUP(E38,'Appendix 2a. Deaths 2020'!$E$4:$G$1683,3,FALSE)</f>
        <v>1</v>
      </c>
      <c r="I38" s="18">
        <f t="shared" si="23"/>
        <v>6.567527350515083E-4</v>
      </c>
      <c r="J38" s="24">
        <v>5</v>
      </c>
      <c r="K38" s="5">
        <f>VLOOKUP(E38,'Appendix 3a. nax iIBGE 2020'!$E$5:$O$1935,11,FALSE)</f>
        <v>2.5</v>
      </c>
      <c r="L38" s="19">
        <f t="shared" si="24"/>
        <v>3.2783809611006826E-3</v>
      </c>
      <c r="M38" s="20">
        <f t="shared" si="34"/>
        <v>98112.196703736816</v>
      </c>
      <c r="N38" s="20">
        <f t="shared" si="35"/>
        <v>321.64915772529594</v>
      </c>
      <c r="O38" s="20">
        <f t="shared" si="25"/>
        <v>489756.86062437086</v>
      </c>
      <c r="P38" s="20">
        <f t="shared" si="19"/>
        <v>5478342.7026286004</v>
      </c>
      <c r="Q38" s="21">
        <f t="shared" si="26"/>
        <v>55.837529753524983</v>
      </c>
      <c r="R38" s="22">
        <f t="shared" si="27"/>
        <v>0.97777777777777775</v>
      </c>
      <c r="S38" s="22">
        <f t="shared" si="28"/>
        <v>0.99672161903889933</v>
      </c>
      <c r="T38" s="22">
        <f t="shared" si="29"/>
        <v>0.99679435505246894</v>
      </c>
      <c r="U38" s="23">
        <f t="shared" si="36"/>
        <v>98176.520018323514</v>
      </c>
      <c r="V38" s="23">
        <f t="shared" si="37"/>
        <v>314.71906536292084</v>
      </c>
      <c r="W38" s="22">
        <f t="shared" si="30"/>
        <v>3.2056449475310611E-3</v>
      </c>
      <c r="X38" s="23">
        <f t="shared" si="38"/>
        <v>2.5045491271590299</v>
      </c>
      <c r="Y38" s="23">
        <f t="shared" si="31"/>
        <v>490097.23412525799</v>
      </c>
      <c r="Z38" s="23">
        <f t="shared" si="20"/>
        <v>5642534.3453280358</v>
      </c>
      <c r="AA38" s="23">
        <f t="shared" si="32"/>
        <v>57.473358642931345</v>
      </c>
      <c r="AB38" s="25"/>
      <c r="AC38" s="24"/>
      <c r="AD38" s="25"/>
      <c r="AE38" s="24"/>
      <c r="AF38" s="23">
        <f t="shared" si="33"/>
        <v>1.635828889406362</v>
      </c>
    </row>
    <row r="39" spans="2:32" s="26" customFormat="1" ht="15" customHeight="1" x14ac:dyDescent="0.2">
      <c r="B39" s="5" t="str">
        <f t="shared" si="21"/>
        <v>TO</v>
      </c>
      <c r="C39" s="5" t="s">
        <v>48</v>
      </c>
      <c r="D39" s="24" t="s">
        <v>75</v>
      </c>
      <c r="E39" s="4" t="str">
        <f t="shared" si="22"/>
        <v>TOFemale30-34</v>
      </c>
      <c r="F39" s="6">
        <f>VLOOKUP(E39,'Appendix 1a. Person-years 2020'!$E$3:$F$1682,2,FALSE)</f>
        <v>65966.272299999997</v>
      </c>
      <c r="G39" s="17">
        <f>VLOOKUP(E39,'Appendix 2a. Deaths 2020'!$E$4:$G$1683,2,FALSE)</f>
        <v>52</v>
      </c>
      <c r="H39" s="17">
        <f>VLOOKUP(E39,'Appendix 2a. Deaths 2020'!$E$4:$G$1683,3,FALSE)</f>
        <v>8</v>
      </c>
      <c r="I39" s="18">
        <f t="shared" si="23"/>
        <v>7.8828162009087789E-4</v>
      </c>
      <c r="J39" s="24">
        <v>5</v>
      </c>
      <c r="K39" s="5">
        <f>VLOOKUP(E39,'Appendix 3a. nax iIBGE 2020'!$E$5:$O$1935,11,FALSE)</f>
        <v>2.5</v>
      </c>
      <c r="L39" s="19">
        <f t="shared" si="24"/>
        <v>3.9336560285866528E-3</v>
      </c>
      <c r="M39" s="20">
        <f t="shared" si="34"/>
        <v>97790.547546011527</v>
      </c>
      <c r="N39" s="20">
        <f t="shared" si="35"/>
        <v>384.67437689315796</v>
      </c>
      <c r="O39" s="20">
        <f t="shared" si="25"/>
        <v>487991.05178782472</v>
      </c>
      <c r="P39" s="20">
        <f t="shared" si="19"/>
        <v>4988585.8420042293</v>
      </c>
      <c r="Q39" s="21">
        <f t="shared" si="26"/>
        <v>51.012965641255306</v>
      </c>
      <c r="R39" s="22">
        <f t="shared" si="27"/>
        <v>0.84615384615384615</v>
      </c>
      <c r="S39" s="22">
        <f t="shared" si="28"/>
        <v>0.99606634397141336</v>
      </c>
      <c r="T39" s="22">
        <f t="shared" si="29"/>
        <v>0.99667051313431665</v>
      </c>
      <c r="U39" s="23">
        <f t="shared" si="36"/>
        <v>97861.800952960592</v>
      </c>
      <c r="V39" s="23">
        <f t="shared" si="37"/>
        <v>325.82958092500076</v>
      </c>
      <c r="W39" s="22">
        <f t="shared" si="30"/>
        <v>3.3294868656833514E-3</v>
      </c>
      <c r="X39" s="23">
        <f t="shared" si="38"/>
        <v>2.7526041847357798</v>
      </c>
      <c r="Y39" s="23">
        <f t="shared" si="31"/>
        <v>488576.73672814283</v>
      </c>
      <c r="Z39" s="23">
        <f t="shared" si="20"/>
        <v>5152437.1112027774</v>
      </c>
      <c r="AA39" s="23">
        <f t="shared" si="32"/>
        <v>52.650135814273526</v>
      </c>
      <c r="AB39" s="25"/>
      <c r="AC39" s="24"/>
      <c r="AD39" s="25"/>
      <c r="AE39" s="24"/>
      <c r="AF39" s="23">
        <f t="shared" si="33"/>
        <v>1.6371701730182195</v>
      </c>
    </row>
    <row r="40" spans="2:32" s="26" customFormat="1" ht="15" customHeight="1" x14ac:dyDescent="0.2">
      <c r="B40" s="5" t="str">
        <f t="shared" si="21"/>
        <v>TO</v>
      </c>
      <c r="C40" s="5" t="s">
        <v>48</v>
      </c>
      <c r="D40" s="24" t="s">
        <v>76</v>
      </c>
      <c r="E40" s="4" t="str">
        <f t="shared" si="22"/>
        <v>TOFemale35-39</v>
      </c>
      <c r="F40" s="6">
        <f>VLOOKUP(E40,'Appendix 1a. Person-years 2020'!$E$3:$F$1682,2,FALSE)</f>
        <v>63665.877999999997</v>
      </c>
      <c r="G40" s="17">
        <f>VLOOKUP(E40,'Appendix 2a. Deaths 2020'!$E$4:$G$1683,2,FALSE)</f>
        <v>102</v>
      </c>
      <c r="H40" s="17">
        <f>VLOOKUP(E40,'Appendix 2a. Deaths 2020'!$E$4:$G$1683,3,FALSE)</f>
        <v>9</v>
      </c>
      <c r="I40" s="18">
        <f t="shared" si="23"/>
        <v>1.6021140869210977E-3</v>
      </c>
      <c r="J40" s="24">
        <v>5</v>
      </c>
      <c r="K40" s="5">
        <f>VLOOKUP(E40,'Appendix 3a. nax iIBGE 2020'!$E$5:$O$1935,11,FALSE)</f>
        <v>2.5</v>
      </c>
      <c r="L40" s="19">
        <f t="shared" si="24"/>
        <v>7.9786138106551045E-3</v>
      </c>
      <c r="M40" s="20">
        <f t="shared" si="34"/>
        <v>97405.873169118364</v>
      </c>
      <c r="N40" s="20">
        <f t="shared" si="35"/>
        <v>777.1638449060473</v>
      </c>
      <c r="O40" s="20">
        <f t="shared" si="25"/>
        <v>485086.45623332675</v>
      </c>
      <c r="P40" s="20">
        <f t="shared" si="19"/>
        <v>4500594.7902164049</v>
      </c>
      <c r="Q40" s="21">
        <f t="shared" si="26"/>
        <v>46.204552598202845</v>
      </c>
      <c r="R40" s="22">
        <f t="shared" si="27"/>
        <v>0.91176470588235292</v>
      </c>
      <c r="S40" s="22">
        <f t="shared" si="28"/>
        <v>0.99202138618934488</v>
      </c>
      <c r="T40" s="22">
        <f t="shared" si="29"/>
        <v>0.99272281343478008</v>
      </c>
      <c r="U40" s="23">
        <f t="shared" si="36"/>
        <v>97535.971372035594</v>
      </c>
      <c r="V40" s="23">
        <f t="shared" si="37"/>
        <v>709.78746049425195</v>
      </c>
      <c r="W40" s="22">
        <f t="shared" si="30"/>
        <v>7.2771865652199175E-3</v>
      </c>
      <c r="X40" s="23">
        <f t="shared" si="38"/>
        <v>2.618750752199769</v>
      </c>
      <c r="Y40" s="23">
        <f t="shared" si="31"/>
        <v>485989.676003778</v>
      </c>
      <c r="Z40" s="23">
        <f t="shared" si="20"/>
        <v>4663860.3744746344</v>
      </c>
      <c r="AA40" s="23">
        <f t="shared" si="32"/>
        <v>47.816823976510925</v>
      </c>
      <c r="AB40" s="25"/>
      <c r="AC40" s="24"/>
      <c r="AD40" s="25"/>
      <c r="AE40" s="24"/>
      <c r="AF40" s="23">
        <f t="shared" si="33"/>
        <v>1.6122713783080798</v>
      </c>
    </row>
    <row r="41" spans="2:32" s="26" customFormat="1" ht="15" customHeight="1" x14ac:dyDescent="0.2">
      <c r="B41" s="5" t="str">
        <f t="shared" si="21"/>
        <v>TO</v>
      </c>
      <c r="C41" s="5" t="s">
        <v>48</v>
      </c>
      <c r="D41" s="24" t="s">
        <v>77</v>
      </c>
      <c r="E41" s="4" t="str">
        <f t="shared" si="22"/>
        <v>TOFemale40-44</v>
      </c>
      <c r="F41" s="6">
        <f>VLOOKUP(E41,'Appendix 1a. Person-years 2020'!$E$3:$F$1682,2,FALSE)</f>
        <v>58108.304499999998</v>
      </c>
      <c r="G41" s="17">
        <f>VLOOKUP(E41,'Appendix 2a. Deaths 2020'!$E$4:$G$1683,2,FALSE)</f>
        <v>110</v>
      </c>
      <c r="H41" s="17">
        <f>VLOOKUP(E41,'Appendix 2a. Deaths 2020'!$E$4:$G$1683,3,FALSE)</f>
        <v>22</v>
      </c>
      <c r="I41" s="18">
        <f t="shared" si="23"/>
        <v>1.8930168578572104E-3</v>
      </c>
      <c r="J41" s="24">
        <v>5</v>
      </c>
      <c r="K41" s="5">
        <f>VLOOKUP(E41,'Appendix 3a. nax iIBGE 2020'!$E$5:$O$1935,11,FALSE)</f>
        <v>2.5</v>
      </c>
      <c r="L41" s="19">
        <f t="shared" si="24"/>
        <v>9.4205013695310771E-3</v>
      </c>
      <c r="M41" s="20">
        <f t="shared" si="34"/>
        <v>96628.709324212323</v>
      </c>
      <c r="N41" s="20">
        <f t="shared" si="35"/>
        <v>910.29088852476252</v>
      </c>
      <c r="O41" s="20">
        <f t="shared" si="25"/>
        <v>480867.81939974969</v>
      </c>
      <c r="P41" s="20">
        <f t="shared" si="19"/>
        <v>4015508.3339830781</v>
      </c>
      <c r="Q41" s="21">
        <f t="shared" si="26"/>
        <v>41.556058878009971</v>
      </c>
      <c r="R41" s="22">
        <f t="shared" si="27"/>
        <v>0.8</v>
      </c>
      <c r="S41" s="22">
        <f t="shared" si="28"/>
        <v>0.9905794986304689</v>
      </c>
      <c r="T41" s="22">
        <f t="shared" si="29"/>
        <v>0.99245647234426337</v>
      </c>
      <c r="U41" s="23">
        <f t="shared" si="36"/>
        <v>96826.183911541346</v>
      </c>
      <c r="V41" s="23">
        <f t="shared" si="37"/>
        <v>730.4109961361529</v>
      </c>
      <c r="W41" s="22">
        <f t="shared" si="30"/>
        <v>7.543527655736626E-3</v>
      </c>
      <c r="X41" s="23">
        <f t="shared" si="38"/>
        <v>2.6065688160030906</v>
      </c>
      <c r="Y41" s="23">
        <f t="shared" si="31"/>
        <v>482382.73110242025</v>
      </c>
      <c r="Z41" s="23">
        <f t="shared" si="20"/>
        <v>4177870.6984708561</v>
      </c>
      <c r="AA41" s="23">
        <f t="shared" si="32"/>
        <v>43.148149908372751</v>
      </c>
      <c r="AB41" s="25"/>
      <c r="AC41" s="24"/>
      <c r="AD41" s="25"/>
      <c r="AE41" s="24"/>
      <c r="AF41" s="23">
        <f t="shared" si="33"/>
        <v>1.5920910303627807</v>
      </c>
    </row>
    <row r="42" spans="2:32" s="26" customFormat="1" ht="15" customHeight="1" x14ac:dyDescent="0.2">
      <c r="B42" s="5" t="str">
        <f t="shared" si="21"/>
        <v>TO</v>
      </c>
      <c r="C42" s="5" t="s">
        <v>48</v>
      </c>
      <c r="D42" s="24" t="s">
        <v>78</v>
      </c>
      <c r="E42" s="4" t="str">
        <f t="shared" si="22"/>
        <v>TOFemale45-49</v>
      </c>
      <c r="F42" s="6">
        <f>VLOOKUP(E42,'Appendix 1a. Person-years 2020'!$E$3:$F$1682,2,FALSE)</f>
        <v>46744.624300000003</v>
      </c>
      <c r="G42" s="17">
        <f>VLOOKUP(E42,'Appendix 2a. Deaths 2020'!$E$4:$G$1683,2,FALSE)</f>
        <v>121</v>
      </c>
      <c r="H42" s="17">
        <f>VLOOKUP(E42,'Appendix 2a. Deaths 2020'!$E$4:$G$1683,3,FALSE)</f>
        <v>15</v>
      </c>
      <c r="I42" s="18">
        <f t="shared" si="23"/>
        <v>2.5885329449529875E-3</v>
      </c>
      <c r="J42" s="24">
        <v>5</v>
      </c>
      <c r="K42" s="5">
        <f>VLOOKUP(E42,'Appendix 3a. nax iIBGE 2020'!$E$5:$O$1935,11,FALSE)</f>
        <v>2.5</v>
      </c>
      <c r="L42" s="19">
        <f t="shared" si="24"/>
        <v>1.285944696942933E-2</v>
      </c>
      <c r="M42" s="20">
        <f t="shared" si="34"/>
        <v>95718.418435687563</v>
      </c>
      <c r="N42" s="20">
        <f t="shared" si="35"/>
        <v>1230.885925871371</v>
      </c>
      <c r="O42" s="20">
        <f t="shared" si="25"/>
        <v>475514.87736375944</v>
      </c>
      <c r="P42" s="20">
        <f t="shared" si="19"/>
        <v>3534640.5145833283</v>
      </c>
      <c r="Q42" s="21">
        <f t="shared" si="26"/>
        <v>36.927485559722498</v>
      </c>
      <c r="R42" s="22">
        <f t="shared" si="27"/>
        <v>0.87603305785123964</v>
      </c>
      <c r="S42" s="22">
        <f t="shared" si="28"/>
        <v>0.98714055303057069</v>
      </c>
      <c r="T42" s="22">
        <f t="shared" si="29"/>
        <v>0.98872567652162424</v>
      </c>
      <c r="U42" s="23">
        <f t="shared" si="36"/>
        <v>96095.772915405192</v>
      </c>
      <c r="V42" s="23">
        <f t="shared" si="37"/>
        <v>1083.414828752818</v>
      </c>
      <c r="W42" s="22">
        <f t="shared" si="30"/>
        <v>1.1274323478375758E-2</v>
      </c>
      <c r="X42" s="23">
        <f t="shared" si="38"/>
        <v>2.6674474045643013</v>
      </c>
      <c r="Y42" s="23">
        <f t="shared" si="31"/>
        <v>477951.74250628502</v>
      </c>
      <c r="Z42" s="23">
        <f t="shared" si="20"/>
        <v>3695487.967368436</v>
      </c>
      <c r="AA42" s="23">
        <f t="shared" si="32"/>
        <v>38.456300992777692</v>
      </c>
      <c r="AB42" s="25"/>
      <c r="AC42" s="24"/>
      <c r="AD42" s="25"/>
      <c r="AE42" s="24"/>
      <c r="AF42" s="23">
        <f t="shared" si="33"/>
        <v>1.5288154330551933</v>
      </c>
    </row>
    <row r="43" spans="2:32" s="26" customFormat="1" ht="15" customHeight="1" x14ac:dyDescent="0.2">
      <c r="B43" s="5" t="str">
        <f t="shared" si="21"/>
        <v>TO</v>
      </c>
      <c r="C43" s="5" t="s">
        <v>48</v>
      </c>
      <c r="D43" s="24" t="s">
        <v>79</v>
      </c>
      <c r="E43" s="4" t="str">
        <f t="shared" si="22"/>
        <v>TOFemale50-54</v>
      </c>
      <c r="F43" s="6">
        <f>VLOOKUP(E43,'Appendix 1a. Person-years 2020'!$E$3:$F$1682,2,FALSE)</f>
        <v>41186.807800000002</v>
      </c>
      <c r="G43" s="17">
        <f>VLOOKUP(E43,'Appendix 2a. Deaths 2020'!$E$4:$G$1683,2,FALSE)</f>
        <v>149</v>
      </c>
      <c r="H43" s="17">
        <f>VLOOKUP(E43,'Appendix 2a. Deaths 2020'!$E$4:$G$1683,3,FALSE)</f>
        <v>9</v>
      </c>
      <c r="I43" s="18">
        <f t="shared" si="23"/>
        <v>3.6176632266218017E-3</v>
      </c>
      <c r="J43" s="24">
        <v>5</v>
      </c>
      <c r="K43" s="5">
        <f>VLOOKUP(E43,'Appendix 3a. nax iIBGE 2020'!$E$5:$O$1935,11,FALSE)</f>
        <v>2.5</v>
      </c>
      <c r="L43" s="19">
        <f t="shared" si="24"/>
        <v>1.7926188847640048E-2</v>
      </c>
      <c r="M43" s="20">
        <f t="shared" si="34"/>
        <v>94487.532509816199</v>
      </c>
      <c r="N43" s="20">
        <f t="shared" si="35"/>
        <v>1693.8013515184937</v>
      </c>
      <c r="O43" s="20">
        <f t="shared" si="25"/>
        <v>468203.15917028481</v>
      </c>
      <c r="P43" s="20">
        <f t="shared" si="19"/>
        <v>3059125.6372195687</v>
      </c>
      <c r="Q43" s="21">
        <f t="shared" si="26"/>
        <v>32.375971262682299</v>
      </c>
      <c r="R43" s="22">
        <f t="shared" si="27"/>
        <v>0.93959731543624159</v>
      </c>
      <c r="S43" s="22">
        <f t="shared" si="28"/>
        <v>0.98207381115235992</v>
      </c>
      <c r="T43" s="22">
        <f t="shared" si="29"/>
        <v>0.98314742383139997</v>
      </c>
      <c r="U43" s="23">
        <f t="shared" si="36"/>
        <v>95012.35808665237</v>
      </c>
      <c r="V43" s="23">
        <f t="shared" si="37"/>
        <v>1601.2030016136102</v>
      </c>
      <c r="W43" s="22">
        <f t="shared" si="30"/>
        <v>1.6852576168600031E-2</v>
      </c>
      <c r="X43" s="23">
        <f t="shared" si="38"/>
        <v>2.6503979792940773</v>
      </c>
      <c r="Y43" s="23">
        <f t="shared" si="31"/>
        <v>471299.60062511009</v>
      </c>
      <c r="Z43" s="23">
        <f t="shared" si="20"/>
        <v>3217536.2248621508</v>
      </c>
      <c r="AA43" s="23">
        <f t="shared" si="32"/>
        <v>33.86439711271791</v>
      </c>
      <c r="AB43" s="25"/>
      <c r="AC43" s="24"/>
      <c r="AD43" s="25"/>
      <c r="AE43" s="24"/>
      <c r="AF43" s="23">
        <f t="shared" si="33"/>
        <v>1.4884258500356111</v>
      </c>
    </row>
    <row r="44" spans="2:32" s="26" customFormat="1" ht="15" customHeight="1" x14ac:dyDescent="0.2">
      <c r="B44" s="5" t="str">
        <f t="shared" si="21"/>
        <v>TO</v>
      </c>
      <c r="C44" s="5" t="s">
        <v>48</v>
      </c>
      <c r="D44" s="24" t="s">
        <v>80</v>
      </c>
      <c r="E44" s="4" t="str">
        <f t="shared" si="22"/>
        <v>TOFemale55-59</v>
      </c>
      <c r="F44" s="6">
        <f>VLOOKUP(E44,'Appendix 1a. Person-years 2020'!$E$3:$F$1682,2,FALSE)</f>
        <v>33589.712599999999</v>
      </c>
      <c r="G44" s="17">
        <f>VLOOKUP(E44,'Appendix 2a. Deaths 2020'!$E$4:$G$1683,2,FALSE)</f>
        <v>188</v>
      </c>
      <c r="H44" s="17">
        <f>VLOOKUP(E44,'Appendix 2a. Deaths 2020'!$E$4:$G$1683,3,FALSE)</f>
        <v>25</v>
      </c>
      <c r="I44" s="18">
        <f t="shared" si="23"/>
        <v>5.5969517286075261E-3</v>
      </c>
      <c r="J44" s="24">
        <v>5</v>
      </c>
      <c r="K44" s="5">
        <f>VLOOKUP(E44,'Appendix 3a. nax iIBGE 2020'!$E$5:$O$1935,11,FALSE)</f>
        <v>2.5</v>
      </c>
      <c r="L44" s="19">
        <f t="shared" si="24"/>
        <v>2.759858872091598E-2</v>
      </c>
      <c r="M44" s="20">
        <f t="shared" si="34"/>
        <v>92793.731158297713</v>
      </c>
      <c r="N44" s="20">
        <f t="shared" si="35"/>
        <v>2560.976022117105</v>
      </c>
      <c r="O44" s="20">
        <f t="shared" si="25"/>
        <v>457566.21573619579</v>
      </c>
      <c r="P44" s="20">
        <f t="shared" si="19"/>
        <v>2590922.4780492838</v>
      </c>
      <c r="Q44" s="21">
        <f t="shared" si="26"/>
        <v>27.921309399978803</v>
      </c>
      <c r="R44" s="22">
        <f t="shared" si="27"/>
        <v>0.86702127659574468</v>
      </c>
      <c r="S44" s="22">
        <f t="shared" si="28"/>
        <v>0.97240141127908397</v>
      </c>
      <c r="T44" s="22">
        <f t="shared" si="29"/>
        <v>0.97602706264632721</v>
      </c>
      <c r="U44" s="23">
        <f t="shared" si="36"/>
        <v>93411.155085038758</v>
      </c>
      <c r="V44" s="23">
        <f t="shared" si="37"/>
        <v>2239.339768987847</v>
      </c>
      <c r="W44" s="22">
        <f t="shared" si="30"/>
        <v>2.3972937353672785E-2</v>
      </c>
      <c r="X44" s="23">
        <f t="shared" si="38"/>
        <v>2.6758885053191066</v>
      </c>
      <c r="Y44" s="23">
        <f t="shared" si="31"/>
        <v>461851.30012759304</v>
      </c>
      <c r="Z44" s="23">
        <f t="shared" si="20"/>
        <v>2746236.624237041</v>
      </c>
      <c r="AA44" s="23">
        <f t="shared" si="32"/>
        <v>29.399450437551579</v>
      </c>
      <c r="AB44" s="25"/>
      <c r="AC44" s="24"/>
      <c r="AD44" s="25"/>
      <c r="AE44" s="24"/>
      <c r="AF44" s="23">
        <f t="shared" si="33"/>
        <v>1.4781410375727759</v>
      </c>
    </row>
    <row r="45" spans="2:32" s="26" customFormat="1" ht="15" customHeight="1" x14ac:dyDescent="0.2">
      <c r="B45" s="5" t="str">
        <f t="shared" si="21"/>
        <v>TO</v>
      </c>
      <c r="C45" s="5" t="s">
        <v>48</v>
      </c>
      <c r="D45" s="24" t="s">
        <v>81</v>
      </c>
      <c r="E45" s="4" t="str">
        <f t="shared" si="22"/>
        <v>TOFemale60-64</v>
      </c>
      <c r="F45" s="6">
        <f>VLOOKUP(E45,'Appendix 1a. Person-years 2020'!$E$3:$F$1682,2,FALSE)</f>
        <v>26892.406500000001</v>
      </c>
      <c r="G45" s="17">
        <f>VLOOKUP(E45,'Appendix 2a. Deaths 2020'!$E$4:$G$1683,2,FALSE)</f>
        <v>255</v>
      </c>
      <c r="H45" s="17">
        <f>VLOOKUP(E45,'Appendix 2a. Deaths 2020'!$E$4:$G$1683,3,FALSE)</f>
        <v>45</v>
      </c>
      <c r="I45" s="18">
        <f t="shared" si="23"/>
        <v>9.4822306066212406E-3</v>
      </c>
      <c r="J45" s="24">
        <v>5</v>
      </c>
      <c r="K45" s="5">
        <f>VLOOKUP(E45,'Appendix 3a. nax iIBGE 2020'!$E$5:$O$1935,11,FALSE)</f>
        <v>2.5</v>
      </c>
      <c r="L45" s="19">
        <f t="shared" si="24"/>
        <v>4.6313270261197581E-2</v>
      </c>
      <c r="M45" s="20">
        <f t="shared" si="34"/>
        <v>90232.755136180611</v>
      </c>
      <c r="N45" s="20">
        <f t="shared" si="35"/>
        <v>4178.973975034397</v>
      </c>
      <c r="O45" s="20">
        <f t="shared" si="25"/>
        <v>440716.34074331709</v>
      </c>
      <c r="P45" s="20">
        <f t="shared" si="19"/>
        <v>2133356.2623130879</v>
      </c>
      <c r="Q45" s="21">
        <f t="shared" si="26"/>
        <v>23.64281417644175</v>
      </c>
      <c r="R45" s="22">
        <f t="shared" si="27"/>
        <v>0.82352941176470584</v>
      </c>
      <c r="S45" s="22">
        <f t="shared" si="28"/>
        <v>0.95368672973880242</v>
      </c>
      <c r="T45" s="22">
        <f t="shared" si="29"/>
        <v>0.96170089639128176</v>
      </c>
      <c r="U45" s="23">
        <f t="shared" si="36"/>
        <v>91171.81531605091</v>
      </c>
      <c r="V45" s="23">
        <f t="shared" si="37"/>
        <v>3491.7988009843584</v>
      </c>
      <c r="W45" s="22">
        <f t="shared" si="30"/>
        <v>3.8299103608718243E-2</v>
      </c>
      <c r="X45" s="23">
        <f t="shared" si="38"/>
        <v>2.6479120508867227</v>
      </c>
      <c r="Y45" s="23">
        <f t="shared" si="31"/>
        <v>447646.05869973107</v>
      </c>
      <c r="Z45" s="23">
        <f t="shared" si="20"/>
        <v>2284385.3241094481</v>
      </c>
      <c r="AA45" s="23">
        <f t="shared" si="32"/>
        <v>25.055828012094867</v>
      </c>
      <c r="AB45" s="25"/>
      <c r="AC45" s="24"/>
      <c r="AD45" s="25"/>
      <c r="AE45" s="24"/>
      <c r="AF45" s="23">
        <f t="shared" si="33"/>
        <v>1.4130138356531177</v>
      </c>
    </row>
    <row r="46" spans="2:32" s="26" customFormat="1" ht="15" customHeight="1" x14ac:dyDescent="0.2">
      <c r="B46" s="5" t="str">
        <f t="shared" si="21"/>
        <v>TO</v>
      </c>
      <c r="C46" s="5" t="s">
        <v>48</v>
      </c>
      <c r="D46" s="24" t="s">
        <v>82</v>
      </c>
      <c r="E46" s="4" t="str">
        <f t="shared" si="22"/>
        <v>TOFemale65-69</v>
      </c>
      <c r="F46" s="6">
        <f>VLOOKUP(E46,'Appendix 1a. Person-years 2020'!$E$3:$F$1682,2,FALSE)</f>
        <v>20978.214</v>
      </c>
      <c r="G46" s="17">
        <f>VLOOKUP(E46,'Appendix 2a. Deaths 2020'!$E$4:$G$1683,2,FALSE)</f>
        <v>283</v>
      </c>
      <c r="H46" s="17">
        <f>VLOOKUP(E46,'Appendix 2a. Deaths 2020'!$E$4:$G$1683,3,FALSE)</f>
        <v>51</v>
      </c>
      <c r="I46" s="18">
        <f t="shared" si="23"/>
        <v>1.3490185580145192E-2</v>
      </c>
      <c r="J46" s="24">
        <v>5</v>
      </c>
      <c r="K46" s="5">
        <f>VLOOKUP(E46,'Appendix 3a. nax iIBGE 2020'!$E$5:$O$1935,11,FALSE)</f>
        <v>2.5</v>
      </c>
      <c r="L46" s="19">
        <f t="shared" si="24"/>
        <v>6.5250330240452306E-2</v>
      </c>
      <c r="M46" s="20">
        <f t="shared" si="34"/>
        <v>86053.781161146209</v>
      </c>
      <c r="N46" s="20">
        <f t="shared" si="35"/>
        <v>5615.0376392044036</v>
      </c>
      <c r="O46" s="20">
        <f t="shared" si="25"/>
        <v>416231.3117077201</v>
      </c>
      <c r="P46" s="20">
        <f t="shared" si="19"/>
        <v>1692639.9215697707</v>
      </c>
      <c r="Q46" s="21">
        <f t="shared" si="26"/>
        <v>19.66955895174549</v>
      </c>
      <c r="R46" s="22">
        <f t="shared" si="27"/>
        <v>0.81978798586572443</v>
      </c>
      <c r="S46" s="22">
        <f t="shared" si="28"/>
        <v>0.93474966975954765</v>
      </c>
      <c r="T46" s="22">
        <f t="shared" si="29"/>
        <v>0.94618569040213907</v>
      </c>
      <c r="U46" s="23">
        <f t="shared" si="36"/>
        <v>87680.016515066556</v>
      </c>
      <c r="V46" s="23">
        <f t="shared" si="37"/>
        <v>4718.4395542873508</v>
      </c>
      <c r="W46" s="22">
        <f t="shared" si="30"/>
        <v>5.3814309597860925E-2</v>
      </c>
      <c r="X46" s="23">
        <f t="shared" si="38"/>
        <v>2.676258289168274</v>
      </c>
      <c r="Y46" s="23">
        <f t="shared" si="31"/>
        <v>427435.64777299698</v>
      </c>
      <c r="Z46" s="23">
        <f t="shared" si="20"/>
        <v>1836739.2654097171</v>
      </c>
      <c r="AA46" s="23">
        <f t="shared" si="32"/>
        <v>20.948208479113365</v>
      </c>
      <c r="AB46" s="25"/>
      <c r="AC46" s="24"/>
      <c r="AD46" s="25"/>
      <c r="AE46" s="24"/>
      <c r="AF46" s="23">
        <f t="shared" si="33"/>
        <v>1.2786495273678753</v>
      </c>
    </row>
    <row r="47" spans="2:32" s="26" customFormat="1" ht="15" customHeight="1" x14ac:dyDescent="0.2">
      <c r="B47" s="5" t="str">
        <f t="shared" si="21"/>
        <v>TO</v>
      </c>
      <c r="C47" s="5" t="s">
        <v>48</v>
      </c>
      <c r="D47" s="42" t="s">
        <v>19</v>
      </c>
      <c r="E47" s="4" t="str">
        <f t="shared" si="22"/>
        <v>TOFemale70-74</v>
      </c>
      <c r="F47" s="6">
        <f>VLOOKUP(E47,'Appendix 1a. Person-years 2020'!$E$3:$F$1682,2,FALSE)</f>
        <v>15301.180399999999</v>
      </c>
      <c r="G47" s="17">
        <f>VLOOKUP(E47,'Appendix 2a. Deaths 2020'!$E$4:$G$1683,2,FALSE)</f>
        <v>348</v>
      </c>
      <c r="H47" s="17">
        <f>VLOOKUP(E47,'Appendix 2a. Deaths 2020'!$E$4:$G$1683,3,FALSE)</f>
        <v>59</v>
      </c>
      <c r="I47" s="18">
        <f t="shared" si="23"/>
        <v>2.2743343382841237E-2</v>
      </c>
      <c r="J47" s="24">
        <v>5</v>
      </c>
      <c r="K47" s="5">
        <f>VLOOKUP(E47,'Appendix 3a. nax iIBGE 2020'!$E$5:$O$1935,11,FALSE)</f>
        <v>2.5</v>
      </c>
      <c r="L47" s="19">
        <f t="shared" si="24"/>
        <v>0.10759882438761241</v>
      </c>
      <c r="M47" s="20">
        <f t="shared" si="34"/>
        <v>80438.743521941811</v>
      </c>
      <c r="N47" s="20">
        <f t="shared" si="35"/>
        <v>8655.1142381776117</v>
      </c>
      <c r="O47" s="20">
        <f t="shared" si="25"/>
        <v>380555.93201426498</v>
      </c>
      <c r="P47" s="20">
        <f t="shared" si="19"/>
        <v>1276408.6098620505</v>
      </c>
      <c r="Q47" s="21">
        <f t="shared" si="26"/>
        <v>15.868082393826503</v>
      </c>
      <c r="R47" s="22">
        <f t="shared" si="27"/>
        <v>0.83045977011494254</v>
      </c>
      <c r="S47" s="22">
        <f t="shared" si="28"/>
        <v>0.89240117561238763</v>
      </c>
      <c r="T47" s="22">
        <f t="shared" si="29"/>
        <v>0.90979213901926104</v>
      </c>
      <c r="U47" s="23">
        <f t="shared" si="36"/>
        <v>82961.576960779203</v>
      </c>
      <c r="V47" s="23">
        <f t="shared" si="37"/>
        <v>7483.7864012208465</v>
      </c>
      <c r="W47" s="22">
        <f t="shared" si="30"/>
        <v>9.0207860980738963E-2</v>
      </c>
      <c r="X47" s="23">
        <f t="shared" si="38"/>
        <v>2.6572520858307533</v>
      </c>
      <c r="Y47" s="23">
        <f t="shared" si="31"/>
        <v>397275.25982234773</v>
      </c>
      <c r="Z47" s="23">
        <f t="shared" si="20"/>
        <v>1409303.6176367202</v>
      </c>
      <c r="AA47" s="23">
        <f t="shared" si="32"/>
        <v>16.98742561635467</v>
      </c>
      <c r="AB47" s="25"/>
      <c r="AC47" s="24"/>
      <c r="AD47" s="25"/>
      <c r="AE47" s="24"/>
      <c r="AF47" s="23">
        <f t="shared" si="33"/>
        <v>1.1193432225281672</v>
      </c>
    </row>
    <row r="48" spans="2:32" s="26" customFormat="1" ht="15" customHeight="1" x14ac:dyDescent="0.2">
      <c r="B48" s="5" t="str">
        <f t="shared" si="21"/>
        <v>TO</v>
      </c>
      <c r="C48" s="5" t="s">
        <v>48</v>
      </c>
      <c r="D48" s="42" t="s">
        <v>20</v>
      </c>
      <c r="E48" s="4" t="str">
        <f t="shared" si="22"/>
        <v>TOFemale75-79</v>
      </c>
      <c r="F48" s="6">
        <f>VLOOKUP(E48,'Appendix 1a. Person-years 2020'!$E$3:$F$1682,2,FALSE)</f>
        <v>10347.322200000001</v>
      </c>
      <c r="G48" s="17">
        <f>VLOOKUP(E48,'Appendix 2a. Deaths 2020'!$E$4:$G$1683,2,FALSE)</f>
        <v>359</v>
      </c>
      <c r="H48" s="17">
        <f>VLOOKUP(E48,'Appendix 2a. Deaths 2020'!$E$4:$G$1683,3,FALSE)</f>
        <v>54</v>
      </c>
      <c r="I48" s="18">
        <f t="shared" si="23"/>
        <v>3.4694966780873991E-2</v>
      </c>
      <c r="J48" s="24">
        <v>5</v>
      </c>
      <c r="K48" s="5">
        <f>VLOOKUP(E48,'Appendix 3a. nax iIBGE 2020'!$E$5:$O$1935,11,FALSE)</f>
        <v>2.5</v>
      </c>
      <c r="L48" s="19">
        <f t="shared" si="24"/>
        <v>0.15962902463677903</v>
      </c>
      <c r="M48" s="20">
        <f t="shared" si="34"/>
        <v>71783.629283764196</v>
      </c>
      <c r="N48" s="20">
        <f t="shared" si="35"/>
        <v>11458.750727455406</v>
      </c>
      <c r="O48" s="20">
        <f t="shared" si="25"/>
        <v>330271.26960018248</v>
      </c>
      <c r="P48" s="20">
        <f t="shared" si="19"/>
        <v>895852.67784778564</v>
      </c>
      <c r="Q48" s="21">
        <f t="shared" si="26"/>
        <v>12.479902267220792</v>
      </c>
      <c r="R48" s="22">
        <f t="shared" si="27"/>
        <v>0.84958217270194991</v>
      </c>
      <c r="S48" s="22">
        <f t="shared" si="28"/>
        <v>0.84037097536322092</v>
      </c>
      <c r="T48" s="22">
        <f t="shared" si="29"/>
        <v>0.8626446749348744</v>
      </c>
      <c r="U48" s="23">
        <f t="shared" si="36"/>
        <v>75477.790559558358</v>
      </c>
      <c r="V48" s="23">
        <f t="shared" si="37"/>
        <v>10367.276457505606</v>
      </c>
      <c r="W48" s="22">
        <f t="shared" si="30"/>
        <v>0.1373553250651256</v>
      </c>
      <c r="X48" s="23">
        <f t="shared" si="38"/>
        <v>2.6456734618873385</v>
      </c>
      <c r="Y48" s="23">
        <f t="shared" si="31"/>
        <v>352980.99870593572</v>
      </c>
      <c r="Z48" s="23">
        <f t="shared" si="20"/>
        <v>1012028.3578143725</v>
      </c>
      <c r="AA48" s="23">
        <f t="shared" si="32"/>
        <v>13.40829335771026</v>
      </c>
      <c r="AB48" s="25"/>
      <c r="AC48" s="24"/>
      <c r="AD48" s="25"/>
      <c r="AE48" s="24"/>
      <c r="AF48" s="23">
        <f t="shared" si="33"/>
        <v>0.92839109048946789</v>
      </c>
    </row>
    <row r="49" spans="2:32" s="26" customFormat="1" ht="15" customHeight="1" x14ac:dyDescent="0.2">
      <c r="B49" s="5" t="str">
        <f t="shared" si="21"/>
        <v>TO</v>
      </c>
      <c r="C49" s="5" t="s">
        <v>48</v>
      </c>
      <c r="D49" s="42" t="s">
        <v>21</v>
      </c>
      <c r="E49" s="4" t="str">
        <f t="shared" si="22"/>
        <v>TOFemale80-84</v>
      </c>
      <c r="F49" s="6">
        <f>VLOOKUP(E49,'Appendix 1a. Person-years 2020'!$E$3:$F$1682,2,FALSE)</f>
        <v>6872.3217999999997</v>
      </c>
      <c r="G49" s="17">
        <f>VLOOKUP(E49,'Appendix 2a. Deaths 2020'!$E$4:$G$1683,2,FALSE)</f>
        <v>408</v>
      </c>
      <c r="H49" s="17">
        <f>VLOOKUP(E49,'Appendix 2a. Deaths 2020'!$E$4:$G$1683,3,FALSE)</f>
        <v>58</v>
      </c>
      <c r="I49" s="18">
        <f t="shared" si="23"/>
        <v>5.9368581954354932E-2</v>
      </c>
      <c r="J49" s="24">
        <v>5</v>
      </c>
      <c r="K49" s="5">
        <f>VLOOKUP(E49,'Appendix 3a. nax iIBGE 2020'!$E$5:$O$1935,11,FALSE)</f>
        <v>2.5</v>
      </c>
      <c r="L49" s="19">
        <f t="shared" si="24"/>
        <v>0.2584790701261066</v>
      </c>
      <c r="M49" s="20">
        <f t="shared" si="34"/>
        <v>60324.878556308788</v>
      </c>
      <c r="N49" s="20">
        <f t="shared" si="35"/>
        <v>15592.718514705004</v>
      </c>
      <c r="O49" s="20">
        <f t="shared" si="25"/>
        <v>262642.59649478144</v>
      </c>
      <c r="P49" s="20">
        <f t="shared" si="19"/>
        <v>565581.4082476031</v>
      </c>
      <c r="Q49" s="21">
        <f t="shared" si="26"/>
        <v>9.3755913278743677</v>
      </c>
      <c r="R49" s="22">
        <f t="shared" si="27"/>
        <v>0.85784313725490191</v>
      </c>
      <c r="S49" s="22">
        <f t="shared" si="28"/>
        <v>0.7415209298738934</v>
      </c>
      <c r="T49" s="22">
        <f t="shared" si="29"/>
        <v>0.77372434462294482</v>
      </c>
      <c r="U49" s="23">
        <f t="shared" si="36"/>
        <v>65110.514102052752</v>
      </c>
      <c r="V49" s="23">
        <f t="shared" si="37"/>
        <v>14732.924250378981</v>
      </c>
      <c r="W49" s="22">
        <f t="shared" si="30"/>
        <v>0.22627565537705518</v>
      </c>
      <c r="X49" s="23">
        <f t="shared" si="38"/>
        <v>2.6239969652636779</v>
      </c>
      <c r="Y49" s="23">
        <f t="shared" si="31"/>
        <v>290547.09778082295</v>
      </c>
      <c r="Z49" s="23">
        <f t="shared" si="20"/>
        <v>659047.35910843685</v>
      </c>
      <c r="AA49" s="23">
        <f t="shared" si="32"/>
        <v>10.121980577137832</v>
      </c>
      <c r="AB49" s="25"/>
      <c r="AC49" s="24"/>
      <c r="AD49" s="25"/>
      <c r="AE49" s="24"/>
      <c r="AF49" s="23">
        <f t="shared" si="33"/>
        <v>0.74638924926346384</v>
      </c>
    </row>
    <row r="50" spans="2:32" s="26" customFormat="1" ht="15" customHeight="1" x14ac:dyDescent="0.2">
      <c r="B50" s="5" t="str">
        <f t="shared" si="21"/>
        <v>TO</v>
      </c>
      <c r="C50" s="5" t="s">
        <v>48</v>
      </c>
      <c r="D50" s="42" t="s">
        <v>22</v>
      </c>
      <c r="E50" s="4" t="str">
        <f t="shared" si="22"/>
        <v>TOFemale85-89</v>
      </c>
      <c r="F50" s="6">
        <f>VLOOKUP(E50,'Appendix 1a. Person-years 2020'!$E$3:$F$1682,2,FALSE)</f>
        <v>3512.0113999999999</v>
      </c>
      <c r="G50" s="17">
        <f>VLOOKUP(E50,'Appendix 2a. Deaths 2020'!$E$4:$G$1683,2,FALSE)</f>
        <v>363</v>
      </c>
      <c r="H50" s="17">
        <f>VLOOKUP(E50,'Appendix 2a. Deaths 2020'!$E$4:$G$1683,3,FALSE)</f>
        <v>35</v>
      </c>
      <c r="I50" s="18">
        <f t="shared" si="23"/>
        <v>0.10335957337723904</v>
      </c>
      <c r="J50" s="24">
        <v>5</v>
      </c>
      <c r="K50" s="5">
        <f>VLOOKUP(E50,'Appendix 3a. nax iIBGE 2020'!$E$5:$O$1935,11,FALSE)</f>
        <v>2.5</v>
      </c>
      <c r="L50" s="19">
        <f t="shared" si="24"/>
        <v>0.41067888183295559</v>
      </c>
      <c r="M50" s="20">
        <f t="shared" si="34"/>
        <v>44732.160041603784</v>
      </c>
      <c r="N50" s="20">
        <f t="shared" si="35"/>
        <v>18370.553467858659</v>
      </c>
      <c r="O50" s="20">
        <f t="shared" si="25"/>
        <v>177734.41653837229</v>
      </c>
      <c r="P50" s="20">
        <f t="shared" si="19"/>
        <v>302938.81175282173</v>
      </c>
      <c r="Q50" s="21">
        <f t="shared" si="26"/>
        <v>6.7722822119716364</v>
      </c>
      <c r="R50" s="22">
        <f t="shared" si="27"/>
        <v>0.90358126721763088</v>
      </c>
      <c r="S50" s="22">
        <f t="shared" si="28"/>
        <v>0.58932111816704436</v>
      </c>
      <c r="T50" s="22">
        <f t="shared" si="29"/>
        <v>0.62014660850033276</v>
      </c>
      <c r="U50" s="23">
        <f t="shared" si="36"/>
        <v>50377.589851673773</v>
      </c>
      <c r="V50" s="23">
        <f t="shared" si="37"/>
        <v>19136.098360737502</v>
      </c>
      <c r="W50" s="22">
        <f t="shared" si="30"/>
        <v>0.37985339149966724</v>
      </c>
      <c r="X50" s="23">
        <f>J50+R50*(L50/W50)*(K50-J50)</f>
        <v>2.5577304772697627</v>
      </c>
      <c r="Y50" s="23">
        <f t="shared" si="31"/>
        <v>205152.43944797158</v>
      </c>
      <c r="Z50" s="23">
        <f t="shared" si="20"/>
        <v>368500.26132761396</v>
      </c>
      <c r="AA50" s="23">
        <f t="shared" si="32"/>
        <v>7.3147656013831854</v>
      </c>
      <c r="AB50" s="25"/>
      <c r="AC50" s="24"/>
      <c r="AD50" s="25"/>
      <c r="AE50" s="24"/>
      <c r="AF50" s="23">
        <f t="shared" si="33"/>
        <v>0.54248338941154906</v>
      </c>
    </row>
    <row r="51" spans="2:32" s="26" customFormat="1" ht="15" customHeight="1" x14ac:dyDescent="0.2">
      <c r="B51" s="5" t="str">
        <f t="shared" si="21"/>
        <v>TO</v>
      </c>
      <c r="C51" s="5" t="s">
        <v>48</v>
      </c>
      <c r="D51" s="43" t="s">
        <v>5</v>
      </c>
      <c r="E51" s="4" t="str">
        <f t="shared" si="22"/>
        <v>TOFemale90+</v>
      </c>
      <c r="F51" s="8">
        <f>VLOOKUP(E51,'Appendix 1a. Person-years 2020'!$E$3:$F$1682,2,FALSE)</f>
        <v>1814.3081999999999</v>
      </c>
      <c r="G51" s="17">
        <f>VLOOKUP(E51,'Appendix 2a. Deaths 2020'!$E$4:$G$1683,2,FALSE)</f>
        <v>382</v>
      </c>
      <c r="H51" s="17">
        <f>VLOOKUP(E51,'Appendix 2a. Deaths 2020'!$E$4:$G$1683,3,FALSE)</f>
        <v>35</v>
      </c>
      <c r="I51" s="18">
        <f t="shared" si="23"/>
        <v>0.21054857162636426</v>
      </c>
      <c r="J51" s="27"/>
      <c r="K51" s="28"/>
      <c r="L51" s="16">
        <v>1</v>
      </c>
      <c r="M51" s="20">
        <f t="shared" si="34"/>
        <v>26361.606573745124</v>
      </c>
      <c r="N51" s="20">
        <f t="shared" si="35"/>
        <v>26361.606573745124</v>
      </c>
      <c r="O51" s="38">
        <f>N51*Q51</f>
        <v>125204.39521444944</v>
      </c>
      <c r="P51" s="20">
        <f>O51</f>
        <v>125204.39521444944</v>
      </c>
      <c r="Q51" s="21">
        <f>1/I51</f>
        <v>4.7494979057591626</v>
      </c>
      <c r="R51" s="22">
        <f t="shared" si="27"/>
        <v>0.90837696335078533</v>
      </c>
      <c r="S51" s="22">
        <f t="shared" si="28"/>
        <v>0</v>
      </c>
      <c r="T51" s="22">
        <f t="shared" si="29"/>
        <v>0</v>
      </c>
      <c r="U51" s="23">
        <f t="shared" si="36"/>
        <v>31241.491490936271</v>
      </c>
      <c r="V51" s="23">
        <f>U51*(1-T51)</f>
        <v>31241.491490936271</v>
      </c>
      <c r="W51" s="22">
        <f t="shared" si="30"/>
        <v>1</v>
      </c>
      <c r="X51" s="23">
        <f>Q51/R51</f>
        <v>5.2285538904899136</v>
      </c>
      <c r="Y51" s="23">
        <f t="shared" si="31"/>
        <v>163347.82187964238</v>
      </c>
      <c r="Z51" s="23">
        <f>Y51</f>
        <v>163347.82187964238</v>
      </c>
      <c r="AA51" s="23">
        <f t="shared" si="32"/>
        <v>5.2285538904899136</v>
      </c>
      <c r="AB51" s="25"/>
      <c r="AC51" s="24"/>
      <c r="AD51" s="25"/>
      <c r="AE51" s="24"/>
      <c r="AF51" s="23">
        <f t="shared" si="33"/>
        <v>0.47905598473075095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789236.94109999994</v>
      </c>
      <c r="G52" s="30">
        <f>SUM(G32:G51)</f>
        <v>3411</v>
      </c>
      <c r="H52" s="30">
        <f>SUM(H32:H51)</f>
        <v>435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TO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TO</v>
      </c>
      <c r="C59" s="5" t="s">
        <v>47</v>
      </c>
      <c r="D59" s="40">
        <v>0</v>
      </c>
      <c r="E59" s="4" t="str">
        <f>_xlfn.CONCAT(B59,C59,D59)</f>
        <v>TOMale0</v>
      </c>
      <c r="F59" s="6">
        <f>VLOOKUP(E59,'Appendix 1a. Person-years 2020'!$E$3:$F$1682,2,FALSE)</f>
        <v>13082.588100000001</v>
      </c>
      <c r="G59" s="17">
        <f>VLOOKUP(E59,'Appendix 2a. Deaths 2020'!$E$4:$G$1683,2,FALSE)</f>
        <v>123</v>
      </c>
      <c r="H59" s="17">
        <f>VLOOKUP(E59,'Appendix 2a. Deaths 2020'!$E$4:$G$1683,3,FALSE)</f>
        <v>0</v>
      </c>
      <c r="I59" s="18">
        <f>G59/F59</f>
        <v>9.401809417205453E-3</v>
      </c>
      <c r="J59" s="16">
        <v>1</v>
      </c>
      <c r="K59" s="5">
        <f>VLOOKUP(E59,'Appendix 3a. nax iIBGE 2020'!$E$5:$O$1935,11,FALSE)</f>
        <v>0.08</v>
      </c>
      <c r="L59" s="19">
        <f>(J59*I59)/(1+(J59-K59)*I59)</f>
        <v>9.3211842987515042E-3</v>
      </c>
      <c r="M59" s="16">
        <v>100000</v>
      </c>
      <c r="N59" s="20">
        <f>M59*L59</f>
        <v>932.11842987515047</v>
      </c>
      <c r="O59" s="20">
        <f>M60*J59+N59*K59</f>
        <v>99142.451044514863</v>
      </c>
      <c r="P59" s="20">
        <f t="shared" ref="P59:P77" si="39">P60+O59</f>
        <v>7230969.9581824597</v>
      </c>
      <c r="Q59" s="21">
        <f>P59/M59</f>
        <v>72.309699581824603</v>
      </c>
      <c r="R59" s="22">
        <f>(G59-H59)/G59</f>
        <v>1</v>
      </c>
      <c r="S59" s="22">
        <f>1-L59</f>
        <v>0.99067881570124849</v>
      </c>
      <c r="T59" s="22">
        <f>S59^R59</f>
        <v>0.99067881570124849</v>
      </c>
      <c r="U59" s="16">
        <v>100000</v>
      </c>
      <c r="V59" s="23">
        <f>U59*(1-T59)</f>
        <v>932.11842987515058</v>
      </c>
      <c r="W59" s="22">
        <f>V59/U59</f>
        <v>9.3211842987515059E-3</v>
      </c>
      <c r="X59" s="23">
        <f>J59+R59*(L59/W59)*(K59-J59)</f>
        <v>8.0000000000000182E-2</v>
      </c>
      <c r="Y59" s="23">
        <f>U60*J59+V59*X59</f>
        <v>99142.451044514863</v>
      </c>
      <c r="Z59" s="23">
        <f t="shared" ref="Z59:Z77" si="40">Z60+Y59</f>
        <v>7436501.5148626808</v>
      </c>
      <c r="AA59" s="23">
        <f>Z59/U59</f>
        <v>74.36501514862681</v>
      </c>
      <c r="AB59" s="16"/>
      <c r="AC59" s="16"/>
      <c r="AD59" s="16"/>
      <c r="AE59" s="16"/>
      <c r="AF59" s="23">
        <f>AA59-Q59</f>
        <v>2.0553155668022072</v>
      </c>
    </row>
    <row r="60" spans="2:32" s="26" customFormat="1" ht="15" customHeight="1" x14ac:dyDescent="0.2">
      <c r="B60" s="5" t="str">
        <f t="shared" ref="B60:B78" si="41">B6</f>
        <v>TO</v>
      </c>
      <c r="C60" s="5" t="s">
        <v>47</v>
      </c>
      <c r="D60" s="41" t="s">
        <v>18</v>
      </c>
      <c r="E60" s="4" t="str">
        <f t="shared" ref="E60:E78" si="42">_xlfn.CONCAT(B60,C60,D60)</f>
        <v>TOMale1-4</v>
      </c>
      <c r="F60" s="6">
        <f>VLOOKUP(E60,'Appendix 1a. Person-years 2020'!$E$3:$F$1682,2,FALSE)</f>
        <v>51066.036999999997</v>
      </c>
      <c r="G60" s="17">
        <f>VLOOKUP(E60,'Appendix 2a. Deaths 2020'!$E$4:$G$1683,2,FALSE)</f>
        <v>28</v>
      </c>
      <c r="H60" s="17">
        <f>VLOOKUP(E60,'Appendix 2a. Deaths 2020'!$E$4:$G$1683,3,FALSE)</f>
        <v>0</v>
      </c>
      <c r="I60" s="18">
        <f t="shared" ref="I60:I78" si="43">G60/F60</f>
        <v>5.4830963287791454E-4</v>
      </c>
      <c r="J60" s="24">
        <v>4</v>
      </c>
      <c r="K60" s="5">
        <f>VLOOKUP(E60,'Appendix 3a. nax iIBGE 2020'!$E$5:$O$1935,11,FALSE)</f>
        <v>1.61</v>
      </c>
      <c r="L60" s="19">
        <f t="shared" ref="L60:L77" si="44">(J60*I60)/(1+(J60-K60)*I60)</f>
        <v>2.1903681416273269E-3</v>
      </c>
      <c r="M60" s="20">
        <f>M59-N59</f>
        <v>99067.881570124853</v>
      </c>
      <c r="N60" s="20">
        <f>M60*L60</f>
        <v>216.99513164971049</v>
      </c>
      <c r="O60" s="20">
        <f t="shared" ref="O60:O77" si="45">M61*J60+N60*K60</f>
        <v>395752.90791585657</v>
      </c>
      <c r="P60" s="20">
        <f t="shared" si="39"/>
        <v>7131827.5071379449</v>
      </c>
      <c r="Q60" s="21">
        <f t="shared" ref="Q60:Q77" si="46">P60/M60</f>
        <v>71.989300609902571</v>
      </c>
      <c r="R60" s="22">
        <f t="shared" ref="R60:R78" si="47">(G60-H60)/G60</f>
        <v>1</v>
      </c>
      <c r="S60" s="22">
        <f t="shared" ref="S60:S78" si="48">1-L60</f>
        <v>0.99780963185837268</v>
      </c>
      <c r="T60" s="22">
        <f t="shared" ref="T60:T78" si="49">S60^R60</f>
        <v>0.99780963185837268</v>
      </c>
      <c r="U60" s="23">
        <f>U59-V59</f>
        <v>99067.881570124853</v>
      </c>
      <c r="V60" s="23">
        <f>U60*(1-T60)</f>
        <v>216.99513164970972</v>
      </c>
      <c r="W60" s="22">
        <f t="shared" ref="W60:W78" si="50">V60/U60</f>
        <v>2.1903681416273191E-3</v>
      </c>
      <c r="X60" s="23">
        <f>J60+R60*(L60/W60)*(K60-J60)</f>
        <v>1.6099999999999919</v>
      </c>
      <c r="Y60" s="23">
        <f t="shared" ref="Y60:Y78" si="51">U61*J60+V60*X60</f>
        <v>395752.90791585663</v>
      </c>
      <c r="Z60" s="23">
        <f t="shared" si="40"/>
        <v>7337359.063818166</v>
      </c>
      <c r="AA60" s="23">
        <f t="shared" ref="AA60:AA78" si="52">Z60/U60</f>
        <v>74.063954407104603</v>
      </c>
      <c r="AB60" s="25"/>
      <c r="AC60" s="24"/>
      <c r="AD60" s="25"/>
      <c r="AE60" s="24"/>
      <c r="AF60" s="23">
        <f t="shared" ref="AF60:AF78" si="53">AA60-Q60</f>
        <v>2.074653797202032</v>
      </c>
    </row>
    <row r="61" spans="2:32" s="26" customFormat="1" ht="15" customHeight="1" x14ac:dyDescent="0.2">
      <c r="B61" s="5" t="str">
        <f t="shared" si="41"/>
        <v>TO</v>
      </c>
      <c r="C61" s="5" t="s">
        <v>47</v>
      </c>
      <c r="D61" s="24" t="s">
        <v>70</v>
      </c>
      <c r="E61" s="4" t="str">
        <f t="shared" si="42"/>
        <v>TOMale5-9</v>
      </c>
      <c r="F61" s="6">
        <f>VLOOKUP(E61,'Appendix 1a. Person-years 2020'!$E$3:$F$1682,2,FALSE)</f>
        <v>64183.001799999998</v>
      </c>
      <c r="G61" s="17">
        <f>VLOOKUP(E61,'Appendix 2a. Deaths 2020'!$E$4:$G$1683,2,FALSE)</f>
        <v>22</v>
      </c>
      <c r="H61" s="17">
        <f>VLOOKUP(E61,'Appendix 2a. Deaths 2020'!$E$4:$G$1683,3,FALSE)</f>
        <v>0</v>
      </c>
      <c r="I61" s="18">
        <f t="shared" si="43"/>
        <v>3.4276988272617691E-4</v>
      </c>
      <c r="J61" s="24">
        <v>5</v>
      </c>
      <c r="K61" s="5">
        <f>VLOOKUP(E61,'Appendix 3a. nax iIBGE 2020'!$E$5:$O$1935,11,FALSE)</f>
        <v>2.5</v>
      </c>
      <c r="L61" s="19">
        <f t="shared" si="44"/>
        <v>1.7123820311608759E-3</v>
      </c>
      <c r="M61" s="20">
        <f t="shared" ref="M61:M78" si="54">M60-N60</f>
        <v>98850.886438475136</v>
      </c>
      <c r="N61" s="20">
        <f t="shared" ref="N61:N78" si="55">M61*L61</f>
        <v>169.27048170156914</v>
      </c>
      <c r="O61" s="20">
        <f t="shared" si="45"/>
        <v>493831.25598812179</v>
      </c>
      <c r="P61" s="20">
        <f t="shared" si="39"/>
        <v>6736074.5992220882</v>
      </c>
      <c r="Q61" s="21">
        <f t="shared" si="46"/>
        <v>68.143795588668056</v>
      </c>
      <c r="R61" s="22">
        <f t="shared" si="47"/>
        <v>1</v>
      </c>
      <c r="S61" s="22">
        <f t="shared" si="48"/>
        <v>0.99828761796883914</v>
      </c>
      <c r="T61" s="22">
        <f t="shared" si="49"/>
        <v>0.99828761796883914</v>
      </c>
      <c r="U61" s="23">
        <f t="shared" ref="U61:U78" si="56">U60-V60</f>
        <v>98850.88643847515</v>
      </c>
      <c r="V61" s="23">
        <f t="shared" ref="V61:V77" si="57">U61*(1-T61)</f>
        <v>169.27048170156797</v>
      </c>
      <c r="W61" s="22">
        <f t="shared" si="50"/>
        <v>1.712382031160864E-3</v>
      </c>
      <c r="X61" s="23">
        <f>J61+R61*(L61/W61)*(K61-J61)</f>
        <v>2.4999999999999827</v>
      </c>
      <c r="Y61" s="23">
        <f t="shared" si="51"/>
        <v>493831.25598812185</v>
      </c>
      <c r="Z61" s="23">
        <f t="shared" si="40"/>
        <v>6941606.1559023093</v>
      </c>
      <c r="AA61" s="23">
        <f t="shared" si="52"/>
        <v>70.223003616894914</v>
      </c>
      <c r="AB61" s="25"/>
      <c r="AC61" s="24"/>
      <c r="AD61" s="25"/>
      <c r="AE61" s="24"/>
      <c r="AF61" s="23">
        <f t="shared" si="53"/>
        <v>2.0792080282268586</v>
      </c>
    </row>
    <row r="62" spans="2:32" s="26" customFormat="1" ht="15" customHeight="1" x14ac:dyDescent="0.2">
      <c r="B62" s="5" t="str">
        <f t="shared" si="41"/>
        <v>TO</v>
      </c>
      <c r="C62" s="5" t="s">
        <v>47</v>
      </c>
      <c r="D62" s="24" t="s">
        <v>71</v>
      </c>
      <c r="E62" s="4" t="str">
        <f t="shared" si="42"/>
        <v>TOMale10-14</v>
      </c>
      <c r="F62" s="6">
        <f>VLOOKUP(E62,'Appendix 1a. Person-years 2020'!$E$3:$F$1682,2,FALSE)</f>
        <v>67423.933000000005</v>
      </c>
      <c r="G62" s="17">
        <f>VLOOKUP(E62,'Appendix 2a. Deaths 2020'!$E$4:$G$1683,2,FALSE)</f>
        <v>34</v>
      </c>
      <c r="H62" s="17">
        <f>VLOOKUP(E62,'Appendix 2a. Deaths 2020'!$E$4:$G$1683,3,FALSE)</f>
        <v>3</v>
      </c>
      <c r="I62" s="18">
        <f t="shared" si="43"/>
        <v>5.0427197713310494E-4</v>
      </c>
      <c r="J62" s="24">
        <v>5</v>
      </c>
      <c r="K62" s="5">
        <f>VLOOKUP(E62,'Appendix 3a. nax iIBGE 2020'!$E$5:$O$1935,11,FALSE)</f>
        <v>2.5</v>
      </c>
      <c r="L62" s="19">
        <f t="shared" si="44"/>
        <v>2.5181852600158856E-3</v>
      </c>
      <c r="M62" s="20">
        <f t="shared" si="54"/>
        <v>98681.615956773574</v>
      </c>
      <c r="N62" s="20">
        <f t="shared" si="55"/>
        <v>248.49859073689564</v>
      </c>
      <c r="O62" s="20">
        <f t="shared" si="45"/>
        <v>492786.83330702566</v>
      </c>
      <c r="P62" s="20">
        <f t="shared" si="39"/>
        <v>6242243.3432339663</v>
      </c>
      <c r="Q62" s="21">
        <f t="shared" si="46"/>
        <v>63.25639565902847</v>
      </c>
      <c r="R62" s="22">
        <f t="shared" si="47"/>
        <v>0.91176470588235292</v>
      </c>
      <c r="S62" s="22">
        <f t="shared" si="48"/>
        <v>0.9974818147399841</v>
      </c>
      <c r="T62" s="22">
        <f t="shared" si="49"/>
        <v>0.99770375224722108</v>
      </c>
      <c r="U62" s="23">
        <f t="shared" si="56"/>
        <v>98681.615956773589</v>
      </c>
      <c r="V62" s="23">
        <f t="shared" si="57"/>
        <v>226.59743888133414</v>
      </c>
      <c r="W62" s="22">
        <f t="shared" si="50"/>
        <v>2.2962477527789238E-3</v>
      </c>
      <c r="X62" s="23">
        <f>((-5/24)*V61+2.5*V62+(5/24)*V63)/V62</f>
        <v>3.1406537002396435</v>
      </c>
      <c r="Y62" s="23">
        <f t="shared" si="51"/>
        <v>492986.75667434873</v>
      </c>
      <c r="Z62" s="23">
        <f t="shared" si="40"/>
        <v>6447774.8999141874</v>
      </c>
      <c r="AA62" s="23">
        <f t="shared" si="52"/>
        <v>65.339170192942177</v>
      </c>
      <c r="AB62" s="25"/>
      <c r="AC62" s="24"/>
      <c r="AD62" s="25"/>
      <c r="AE62" s="24"/>
      <c r="AF62" s="23">
        <f t="shared" si="53"/>
        <v>2.0827745339137067</v>
      </c>
    </row>
    <row r="63" spans="2:32" s="26" customFormat="1" ht="15" customHeight="1" x14ac:dyDescent="0.2">
      <c r="B63" s="5" t="str">
        <f t="shared" si="41"/>
        <v>TO</v>
      </c>
      <c r="C63" s="5" t="s">
        <v>47</v>
      </c>
      <c r="D63" s="24" t="s">
        <v>72</v>
      </c>
      <c r="E63" s="4" t="str">
        <f t="shared" si="42"/>
        <v>TOMale15-19</v>
      </c>
      <c r="F63" s="6">
        <f>VLOOKUP(E63,'Appendix 1a. Person-years 2020'!$E$3:$F$1682,2,FALSE)</f>
        <v>69604.323900000003</v>
      </c>
      <c r="G63" s="17">
        <f>VLOOKUP(E63,'Appendix 2a. Deaths 2020'!$E$4:$G$1683,2,FALSE)</f>
        <v>125</v>
      </c>
      <c r="H63" s="17">
        <f>VLOOKUP(E63,'Appendix 2a. Deaths 2020'!$E$4:$G$1683,3,FALSE)</f>
        <v>2</v>
      </c>
      <c r="I63" s="18">
        <f t="shared" si="43"/>
        <v>1.7958654433535845E-3</v>
      </c>
      <c r="J63" s="24">
        <v>5</v>
      </c>
      <c r="K63" s="5">
        <f>VLOOKUP(E63,'Appendix 3a. nax iIBGE 2020'!$E$5:$O$1935,11,FALSE)</f>
        <v>2.5</v>
      </c>
      <c r="L63" s="19">
        <f t="shared" si="44"/>
        <v>8.9391932461623143E-3</v>
      </c>
      <c r="M63" s="20">
        <f t="shared" si="54"/>
        <v>98433.117366036677</v>
      </c>
      <c r="N63" s="20">
        <f t="shared" si="55"/>
        <v>879.91265795717743</v>
      </c>
      <c r="O63" s="20">
        <f t="shared" si="45"/>
        <v>489965.80518529046</v>
      </c>
      <c r="P63" s="20">
        <f t="shared" si="39"/>
        <v>5749456.5099269403</v>
      </c>
      <c r="Q63" s="21">
        <f t="shared" si="46"/>
        <v>58.409777763583563</v>
      </c>
      <c r="R63" s="22">
        <f t="shared" si="47"/>
        <v>0.98399999999999999</v>
      </c>
      <c r="S63" s="22">
        <f t="shared" si="48"/>
        <v>0.99106080675383768</v>
      </c>
      <c r="T63" s="22">
        <f t="shared" si="49"/>
        <v>0.991203202887742</v>
      </c>
      <c r="U63" s="23">
        <f t="shared" si="56"/>
        <v>98455.018517892255</v>
      </c>
      <c r="V63" s="23">
        <f t="shared" si="57"/>
        <v>866.08882258550284</v>
      </c>
      <c r="W63" s="22">
        <f t="shared" si="50"/>
        <v>8.7967971122580035E-3</v>
      </c>
      <c r="X63" s="23">
        <f t="shared" ref="X63:X76" si="58">((-5/24)*V62+2.5*V63+(5/24)*V64)/V63</f>
        <v>2.7516251692705258</v>
      </c>
      <c r="Y63" s="23">
        <f t="shared" si="51"/>
        <v>490327.8002795839</v>
      </c>
      <c r="Z63" s="23">
        <f t="shared" si="40"/>
        <v>5954788.143239839</v>
      </c>
      <c r="AA63" s="23">
        <f t="shared" si="52"/>
        <v>60.48232210893012</v>
      </c>
      <c r="AB63" s="25"/>
      <c r="AC63" s="24"/>
      <c r="AD63" s="25"/>
      <c r="AE63" s="24"/>
      <c r="AF63" s="23">
        <f t="shared" si="53"/>
        <v>2.0725443453465573</v>
      </c>
    </row>
    <row r="64" spans="2:32" s="26" customFormat="1" ht="15" customHeight="1" x14ac:dyDescent="0.2">
      <c r="B64" s="5" t="str">
        <f t="shared" si="41"/>
        <v>TO</v>
      </c>
      <c r="C64" s="5" t="s">
        <v>47</v>
      </c>
      <c r="D64" s="24" t="s">
        <v>73</v>
      </c>
      <c r="E64" s="4" t="str">
        <f t="shared" si="42"/>
        <v>TOMale20-24</v>
      </c>
      <c r="F64" s="6">
        <f>VLOOKUP(E64,'Appendix 1a. Person-years 2020'!$E$3:$F$1682,2,FALSE)</f>
        <v>73133.857900000003</v>
      </c>
      <c r="G64" s="17">
        <f>VLOOKUP(E64,'Appendix 2a. Deaths 2020'!$E$4:$G$1683,2,FALSE)</f>
        <v>196</v>
      </c>
      <c r="H64" s="17">
        <f>VLOOKUP(E64,'Appendix 2a. Deaths 2020'!$E$4:$G$1683,3,FALSE)</f>
        <v>4</v>
      </c>
      <c r="I64" s="18">
        <f t="shared" si="43"/>
        <v>2.6800172400039627E-3</v>
      </c>
      <c r="J64" s="24">
        <v>5</v>
      </c>
      <c r="K64" s="5">
        <f>VLOOKUP(E64,'Appendix 3a. nax iIBGE 2020'!$E$5:$O$1935,11,FALSE)</f>
        <v>2.5</v>
      </c>
      <c r="L64" s="19">
        <f t="shared" si="44"/>
        <v>1.3310902579040211E-2</v>
      </c>
      <c r="M64" s="20">
        <f t="shared" si="54"/>
        <v>97553.204708079502</v>
      </c>
      <c r="N64" s="20">
        <f t="shared" si="55"/>
        <v>1298.5212041424131</v>
      </c>
      <c r="O64" s="20">
        <f t="shared" si="45"/>
        <v>484519.72053004149</v>
      </c>
      <c r="P64" s="20">
        <f t="shared" si="39"/>
        <v>5259490.7047416503</v>
      </c>
      <c r="Q64" s="21">
        <f t="shared" si="46"/>
        <v>53.914074073530166</v>
      </c>
      <c r="R64" s="22">
        <f t="shared" si="47"/>
        <v>0.97959183673469385</v>
      </c>
      <c r="S64" s="22">
        <f t="shared" si="48"/>
        <v>0.98668909742095978</v>
      </c>
      <c r="T64" s="22">
        <f t="shared" si="49"/>
        <v>0.98695896935780003</v>
      </c>
      <c r="U64" s="23">
        <f t="shared" si="56"/>
        <v>97588.929695306753</v>
      </c>
      <c r="V64" s="23">
        <f t="shared" si="57"/>
        <v>1272.6602224959938</v>
      </c>
      <c r="W64" s="22">
        <f t="shared" si="50"/>
        <v>1.3041030642199969E-2</v>
      </c>
      <c r="X64" s="23">
        <f t="shared" si="58"/>
        <v>2.5465035814131989</v>
      </c>
      <c r="Y64" s="23">
        <f t="shared" si="51"/>
        <v>484822.18117856199</v>
      </c>
      <c r="Z64" s="23">
        <f t="shared" si="40"/>
        <v>5464460.3429602552</v>
      </c>
      <c r="AA64" s="23">
        <f t="shared" si="52"/>
        <v>55.994674396178482</v>
      </c>
      <c r="AB64" s="25"/>
      <c r="AC64" s="24"/>
      <c r="AD64" s="25"/>
      <c r="AE64" s="24"/>
      <c r="AF64" s="23">
        <f t="shared" si="53"/>
        <v>2.0806003226483156</v>
      </c>
    </row>
    <row r="65" spans="2:32" s="26" customFormat="1" ht="15" customHeight="1" x14ac:dyDescent="0.2">
      <c r="B65" s="5" t="str">
        <f t="shared" si="41"/>
        <v>TO</v>
      </c>
      <c r="C65" s="5" t="s">
        <v>47</v>
      </c>
      <c r="D65" s="24" t="s">
        <v>74</v>
      </c>
      <c r="E65" s="4" t="str">
        <f t="shared" si="42"/>
        <v>TOMale25-29</v>
      </c>
      <c r="F65" s="6">
        <f>VLOOKUP(E65,'Appendix 1a. Person-years 2020'!$E$3:$F$1682,2,FALSE)</f>
        <v>69090.058999999994</v>
      </c>
      <c r="G65" s="17">
        <f>VLOOKUP(E65,'Appendix 2a. Deaths 2020'!$E$4:$G$1683,2,FALSE)</f>
        <v>168</v>
      </c>
      <c r="H65" s="17">
        <f>VLOOKUP(E65,'Appendix 2a. Deaths 2020'!$E$4:$G$1683,3,FALSE)</f>
        <v>2</v>
      </c>
      <c r="I65" s="18">
        <f t="shared" si="43"/>
        <v>2.4316088657559262E-3</v>
      </c>
      <c r="J65" s="24">
        <v>5</v>
      </c>
      <c r="K65" s="5">
        <f>VLOOKUP(E65,'Appendix 3a. nax iIBGE 2020'!$E$5:$O$1935,11,FALSE)</f>
        <v>2.5</v>
      </c>
      <c r="L65" s="19">
        <f t="shared" si="44"/>
        <v>1.2084581887637301E-2</v>
      </c>
      <c r="M65" s="20">
        <f t="shared" si="54"/>
        <v>96254.683503937093</v>
      </c>
      <c r="N65" s="20">
        <f t="shared" si="55"/>
        <v>1163.1976048719391</v>
      </c>
      <c r="O65" s="20">
        <f t="shared" si="45"/>
        <v>478365.42350750562</v>
      </c>
      <c r="P65" s="20">
        <f t="shared" si="39"/>
        <v>4774970.9842116088</v>
      </c>
      <c r="Q65" s="21">
        <f t="shared" si="46"/>
        <v>49.607674249080034</v>
      </c>
      <c r="R65" s="22">
        <f t="shared" si="47"/>
        <v>0.98809523809523814</v>
      </c>
      <c r="S65" s="22">
        <f t="shared" si="48"/>
        <v>0.98791541811236272</v>
      </c>
      <c r="T65" s="22">
        <f t="shared" si="49"/>
        <v>0.98805841973979835</v>
      </c>
      <c r="U65" s="23">
        <f t="shared" si="56"/>
        <v>96316.26947281076</v>
      </c>
      <c r="V65" s="23">
        <f t="shared" si="57"/>
        <v>1150.1684622727794</v>
      </c>
      <c r="W65" s="22">
        <f t="shared" si="50"/>
        <v>1.1941580260201647E-2</v>
      </c>
      <c r="X65" s="23">
        <f t="shared" si="58"/>
        <v>2.479345952956352</v>
      </c>
      <c r="Y65" s="23">
        <f t="shared" si="51"/>
        <v>478682.170574844</v>
      </c>
      <c r="Z65" s="23">
        <f t="shared" si="40"/>
        <v>4979638.1617816929</v>
      </c>
      <c r="AA65" s="23">
        <f t="shared" si="52"/>
        <v>51.700903586048888</v>
      </c>
      <c r="AB65" s="25"/>
      <c r="AC65" s="24"/>
      <c r="AD65" s="25"/>
      <c r="AE65" s="24"/>
      <c r="AF65" s="23">
        <f t="shared" si="53"/>
        <v>2.0932293369688537</v>
      </c>
    </row>
    <row r="66" spans="2:32" s="26" customFormat="1" ht="15" customHeight="1" x14ac:dyDescent="0.2">
      <c r="B66" s="5" t="str">
        <f t="shared" si="41"/>
        <v>TO</v>
      </c>
      <c r="C66" s="5" t="s">
        <v>47</v>
      </c>
      <c r="D66" s="24" t="s">
        <v>75</v>
      </c>
      <c r="E66" s="4" t="str">
        <f t="shared" si="42"/>
        <v>TOMale30-34</v>
      </c>
      <c r="F66" s="6">
        <f>VLOOKUP(E66,'Appendix 1a. Person-years 2020'!$E$3:$F$1682,2,FALSE)</f>
        <v>65309.323700000001</v>
      </c>
      <c r="G66" s="17">
        <f>VLOOKUP(E66,'Appendix 2a. Deaths 2020'!$E$4:$G$1683,2,FALSE)</f>
        <v>170</v>
      </c>
      <c r="H66" s="17">
        <f>VLOOKUP(E66,'Appendix 2a. Deaths 2020'!$E$4:$G$1683,3,FALSE)</f>
        <v>10</v>
      </c>
      <c r="I66" s="18">
        <f t="shared" si="43"/>
        <v>2.6029974032635711E-3</v>
      </c>
      <c r="J66" s="24">
        <v>5</v>
      </c>
      <c r="K66" s="5">
        <f>VLOOKUP(E66,'Appendix 3a. nax iIBGE 2020'!$E$5:$O$1935,11,FALSE)</f>
        <v>2.5</v>
      </c>
      <c r="L66" s="19">
        <f t="shared" si="44"/>
        <v>1.2930839661167764E-2</v>
      </c>
      <c r="M66" s="20">
        <f t="shared" si="54"/>
        <v>95091.485899065156</v>
      </c>
      <c r="N66" s="20">
        <f t="shared" si="55"/>
        <v>1229.6127573030069</v>
      </c>
      <c r="O66" s="20">
        <f t="shared" si="45"/>
        <v>472383.39760206826</v>
      </c>
      <c r="P66" s="20">
        <f t="shared" si="39"/>
        <v>4296605.5607041027</v>
      </c>
      <c r="Q66" s="21">
        <f t="shared" si="46"/>
        <v>45.183914417582393</v>
      </c>
      <c r="R66" s="22">
        <f t="shared" si="47"/>
        <v>0.94117647058823528</v>
      </c>
      <c r="S66" s="22">
        <f t="shared" si="48"/>
        <v>0.98706916033883219</v>
      </c>
      <c r="T66" s="22">
        <f t="shared" si="49"/>
        <v>0.98782514814352052</v>
      </c>
      <c r="U66" s="23">
        <f t="shared" si="56"/>
        <v>95166.101010537983</v>
      </c>
      <c r="V66" s="23">
        <f t="shared" si="57"/>
        <v>1158.6331815620626</v>
      </c>
      <c r="W66" s="22">
        <f t="shared" si="50"/>
        <v>1.2174851856479487E-2</v>
      </c>
      <c r="X66" s="23">
        <f t="shared" si="58"/>
        <v>2.5731801980941418</v>
      </c>
      <c r="Y66" s="23">
        <f t="shared" si="51"/>
        <v>473018.71110452991</v>
      </c>
      <c r="Z66" s="23">
        <f t="shared" si="40"/>
        <v>4500955.991206849</v>
      </c>
      <c r="AA66" s="23">
        <f t="shared" si="52"/>
        <v>47.295790658781392</v>
      </c>
      <c r="AB66" s="25"/>
      <c r="AC66" s="24"/>
      <c r="AD66" s="25"/>
      <c r="AE66" s="24"/>
      <c r="AF66" s="23">
        <f t="shared" si="53"/>
        <v>2.1118762411989991</v>
      </c>
    </row>
    <row r="67" spans="2:32" s="26" customFormat="1" ht="15" customHeight="1" x14ac:dyDescent="0.2">
      <c r="B67" s="5" t="str">
        <f t="shared" si="41"/>
        <v>TO</v>
      </c>
      <c r="C67" s="5" t="s">
        <v>47</v>
      </c>
      <c r="D67" s="24" t="s">
        <v>76</v>
      </c>
      <c r="E67" s="4" t="str">
        <f t="shared" si="42"/>
        <v>TOMale35-39</v>
      </c>
      <c r="F67" s="6">
        <f>VLOOKUP(E67,'Appendix 1a. Person-years 2020'!$E$3:$F$1682,2,FALSE)</f>
        <v>62266.352899999998</v>
      </c>
      <c r="G67" s="17">
        <f>VLOOKUP(E67,'Appendix 2a. Deaths 2020'!$E$4:$G$1683,2,FALSE)</f>
        <v>224</v>
      </c>
      <c r="H67" s="17">
        <f>VLOOKUP(E67,'Appendix 2a. Deaths 2020'!$E$4:$G$1683,3,FALSE)</f>
        <v>16</v>
      </c>
      <c r="I67" s="18">
        <f t="shared" si="43"/>
        <v>3.5974485346804376E-3</v>
      </c>
      <c r="J67" s="24">
        <v>5</v>
      </c>
      <c r="K67" s="5">
        <f>VLOOKUP(E67,'Appendix 3a. nax iIBGE 2020'!$E$5:$O$1935,11,FALSE)</f>
        <v>2.5</v>
      </c>
      <c r="L67" s="19">
        <f t="shared" si="44"/>
        <v>1.7826914157864481E-2</v>
      </c>
      <c r="M67" s="20">
        <f t="shared" si="54"/>
        <v>93861.873141762146</v>
      </c>
      <c r="N67" s="20">
        <f t="shared" si="55"/>
        <v>1673.2675551945595</v>
      </c>
      <c r="O67" s="20">
        <f t="shared" si="45"/>
        <v>465126.19682082435</v>
      </c>
      <c r="P67" s="20">
        <f t="shared" si="39"/>
        <v>3824222.1631020349</v>
      </c>
      <c r="Q67" s="21">
        <f t="shared" si="46"/>
        <v>40.743083800663214</v>
      </c>
      <c r="R67" s="22">
        <f t="shared" si="47"/>
        <v>0.9285714285714286</v>
      </c>
      <c r="S67" s="22">
        <f t="shared" si="48"/>
        <v>0.98217308584213547</v>
      </c>
      <c r="T67" s="22">
        <f t="shared" si="49"/>
        <v>0.98343582987808575</v>
      </c>
      <c r="U67" s="23">
        <f t="shared" si="56"/>
        <v>94007.467828975918</v>
      </c>
      <c r="V67" s="23">
        <f t="shared" si="57"/>
        <v>1557.1556898495376</v>
      </c>
      <c r="W67" s="22">
        <f t="shared" si="50"/>
        <v>1.6564170121914246E-2</v>
      </c>
      <c r="X67" s="23">
        <f t="shared" si="58"/>
        <v>2.5750592326053461</v>
      </c>
      <c r="Y67" s="23">
        <f t="shared" si="51"/>
        <v>466261.32883138291</v>
      </c>
      <c r="Z67" s="23">
        <f t="shared" si="40"/>
        <v>4027937.2801023195</v>
      </c>
      <c r="AA67" s="23">
        <f t="shared" si="52"/>
        <v>42.846992617971445</v>
      </c>
      <c r="AB67" s="25"/>
      <c r="AC67" s="24"/>
      <c r="AD67" s="25"/>
      <c r="AE67" s="24"/>
      <c r="AF67" s="23">
        <f t="shared" si="53"/>
        <v>2.1039088173082305</v>
      </c>
    </row>
    <row r="68" spans="2:32" s="26" customFormat="1" ht="15" customHeight="1" x14ac:dyDescent="0.2">
      <c r="B68" s="5" t="str">
        <f t="shared" si="41"/>
        <v>TO</v>
      </c>
      <c r="C68" s="5" t="s">
        <v>47</v>
      </c>
      <c r="D68" s="24" t="s">
        <v>77</v>
      </c>
      <c r="E68" s="4" t="str">
        <f t="shared" si="42"/>
        <v>TOMale40-44</v>
      </c>
      <c r="F68" s="6">
        <f>VLOOKUP(E68,'Appendix 1a. Person-years 2020'!$E$3:$F$1682,2,FALSE)</f>
        <v>56723.4257</v>
      </c>
      <c r="G68" s="17">
        <f>VLOOKUP(E68,'Appendix 2a. Deaths 2020'!$E$4:$G$1683,2,FALSE)</f>
        <v>237</v>
      </c>
      <c r="H68" s="17">
        <f>VLOOKUP(E68,'Appendix 2a. Deaths 2020'!$E$4:$G$1683,3,FALSE)</f>
        <v>24</v>
      </c>
      <c r="I68" s="18">
        <f t="shared" si="43"/>
        <v>4.178167962799891E-3</v>
      </c>
      <c r="J68" s="24">
        <v>5</v>
      </c>
      <c r="K68" s="5">
        <f>VLOOKUP(E68,'Appendix 3a. nax iIBGE 2020'!$E$5:$O$1935,11,FALSE)</f>
        <v>2.5</v>
      </c>
      <c r="L68" s="19">
        <f t="shared" si="44"/>
        <v>2.067488199008535E-2</v>
      </c>
      <c r="M68" s="20">
        <f t="shared" si="54"/>
        <v>92188.605586567588</v>
      </c>
      <c r="N68" s="20">
        <f t="shared" si="55"/>
        <v>1905.9885413328079</v>
      </c>
      <c r="O68" s="20">
        <f t="shared" si="45"/>
        <v>456178.05657950597</v>
      </c>
      <c r="P68" s="20">
        <f t="shared" si="39"/>
        <v>3359095.9662812105</v>
      </c>
      <c r="Q68" s="21">
        <f t="shared" si="46"/>
        <v>36.437214175312903</v>
      </c>
      <c r="R68" s="22">
        <f t="shared" si="47"/>
        <v>0.89873417721518989</v>
      </c>
      <c r="S68" s="22">
        <f t="shared" si="48"/>
        <v>0.97932511800991462</v>
      </c>
      <c r="T68" s="22">
        <f t="shared" si="49"/>
        <v>0.98139917632312001</v>
      </c>
      <c r="U68" s="23">
        <f t="shared" si="56"/>
        <v>92450.312139126385</v>
      </c>
      <c r="V68" s="23">
        <f t="shared" si="57"/>
        <v>1719.6519549724071</v>
      </c>
      <c r="W68" s="22">
        <f t="shared" si="50"/>
        <v>1.8600823676879985E-2</v>
      </c>
      <c r="X68" s="23">
        <f t="shared" si="58"/>
        <v>2.5683650277967809</v>
      </c>
      <c r="Y68" s="23">
        <f t="shared" si="51"/>
        <v>458069.99486190343</v>
      </c>
      <c r="Z68" s="23">
        <f t="shared" si="40"/>
        <v>3561675.9512709365</v>
      </c>
      <c r="AA68" s="23">
        <f t="shared" si="52"/>
        <v>38.525299362008113</v>
      </c>
      <c r="AB68" s="25"/>
      <c r="AC68" s="24"/>
      <c r="AD68" s="25"/>
      <c r="AE68" s="24"/>
      <c r="AF68" s="23">
        <f t="shared" si="53"/>
        <v>2.0880851866952099</v>
      </c>
    </row>
    <row r="69" spans="2:32" s="26" customFormat="1" ht="15" customHeight="1" x14ac:dyDescent="0.2">
      <c r="B69" s="5" t="str">
        <f t="shared" si="41"/>
        <v>TO</v>
      </c>
      <c r="C69" s="5" t="s">
        <v>47</v>
      </c>
      <c r="D69" s="24" t="s">
        <v>78</v>
      </c>
      <c r="E69" s="4" t="str">
        <f t="shared" si="42"/>
        <v>TOMale45-49</v>
      </c>
      <c r="F69" s="6">
        <f>VLOOKUP(E69,'Appendix 1a. Person-years 2020'!$E$3:$F$1682,2,FALSE)</f>
        <v>47763.497799999997</v>
      </c>
      <c r="G69" s="17">
        <f>VLOOKUP(E69,'Appendix 2a. Deaths 2020'!$E$4:$G$1683,2,FALSE)</f>
        <v>259</v>
      </c>
      <c r="H69" s="17">
        <f>VLOOKUP(E69,'Appendix 2a. Deaths 2020'!$E$4:$G$1683,3,FALSE)</f>
        <v>33</v>
      </c>
      <c r="I69" s="18">
        <f t="shared" si="43"/>
        <v>5.4225509422385727E-3</v>
      </c>
      <c r="J69" s="24">
        <v>5</v>
      </c>
      <c r="K69" s="5">
        <f>VLOOKUP(E69,'Appendix 3a. nax iIBGE 2020'!$E$5:$O$1935,11,FALSE)</f>
        <v>2.5</v>
      </c>
      <c r="L69" s="19">
        <f t="shared" si="44"/>
        <v>2.6750119990296917E-2</v>
      </c>
      <c r="M69" s="20">
        <f t="shared" si="54"/>
        <v>90282.617045234787</v>
      </c>
      <c r="N69" s="20">
        <f t="shared" si="55"/>
        <v>2415.0708389980564</v>
      </c>
      <c r="O69" s="20">
        <f t="shared" si="45"/>
        <v>445375.40812867874</v>
      </c>
      <c r="P69" s="20">
        <f t="shared" si="39"/>
        <v>2902917.9097017045</v>
      </c>
      <c r="Q69" s="21">
        <f t="shared" si="46"/>
        <v>32.153674812585905</v>
      </c>
      <c r="R69" s="22">
        <f t="shared" si="47"/>
        <v>0.87258687258687262</v>
      </c>
      <c r="S69" s="22">
        <f t="shared" si="48"/>
        <v>0.97324988000970314</v>
      </c>
      <c r="T69" s="22">
        <f t="shared" si="49"/>
        <v>0.97661801266170067</v>
      </c>
      <c r="U69" s="23">
        <f t="shared" si="56"/>
        <v>90730.660184153981</v>
      </c>
      <c r="V69" s="23">
        <f t="shared" si="57"/>
        <v>2121.4631476214272</v>
      </c>
      <c r="W69" s="22">
        <f t="shared" si="50"/>
        <v>2.3381987338299326E-2</v>
      </c>
      <c r="X69" s="23">
        <f t="shared" si="58"/>
        <v>2.5970285142282323</v>
      </c>
      <c r="Y69" s="23">
        <f t="shared" si="51"/>
        <v>448555.48546892003</v>
      </c>
      <c r="Z69" s="23">
        <f t="shared" si="40"/>
        <v>3103605.9564090329</v>
      </c>
      <c r="AA69" s="23">
        <f t="shared" si="52"/>
        <v>34.206804514700032</v>
      </c>
      <c r="AB69" s="25"/>
      <c r="AC69" s="24"/>
      <c r="AD69" s="25"/>
      <c r="AE69" s="24"/>
      <c r="AF69" s="23">
        <f t="shared" si="53"/>
        <v>2.053129702114127</v>
      </c>
    </row>
    <row r="70" spans="2:32" s="26" customFormat="1" ht="15" customHeight="1" x14ac:dyDescent="0.2">
      <c r="B70" s="5" t="str">
        <f t="shared" si="41"/>
        <v>TO</v>
      </c>
      <c r="C70" s="5" t="s">
        <v>47</v>
      </c>
      <c r="D70" s="24" t="s">
        <v>79</v>
      </c>
      <c r="E70" s="4" t="str">
        <f t="shared" si="42"/>
        <v>TOMale50-54</v>
      </c>
      <c r="F70" s="6">
        <f>VLOOKUP(E70,'Appendix 1a. Person-years 2020'!$E$3:$F$1682,2,FALSE)</f>
        <v>41249.3531</v>
      </c>
      <c r="G70" s="17">
        <f>VLOOKUP(E70,'Appendix 2a. Deaths 2020'!$E$4:$G$1683,2,FALSE)</f>
        <v>306</v>
      </c>
      <c r="H70" s="17">
        <f>VLOOKUP(E70,'Appendix 2a. Deaths 2020'!$E$4:$G$1683,3,FALSE)</f>
        <v>50</v>
      </c>
      <c r="I70" s="18">
        <f t="shared" si="43"/>
        <v>7.418298155080643E-3</v>
      </c>
      <c r="J70" s="24">
        <v>5</v>
      </c>
      <c r="K70" s="5">
        <f>VLOOKUP(E70,'Appendix 3a. nax iIBGE 2020'!$E$5:$O$1935,11,FALSE)</f>
        <v>2.5</v>
      </c>
      <c r="L70" s="19">
        <f t="shared" si="44"/>
        <v>3.6416126564138389E-2</v>
      </c>
      <c r="M70" s="20">
        <f t="shared" si="54"/>
        <v>87867.54620623673</v>
      </c>
      <c r="N70" s="20">
        <f t="shared" si="55"/>
        <v>3199.7956835265945</v>
      </c>
      <c r="O70" s="20">
        <f t="shared" si="45"/>
        <v>431338.24182236718</v>
      </c>
      <c r="P70" s="20">
        <f t="shared" si="39"/>
        <v>2457542.5015730257</v>
      </c>
      <c r="Q70" s="21">
        <f t="shared" si="46"/>
        <v>27.968716638619327</v>
      </c>
      <c r="R70" s="22">
        <f t="shared" si="47"/>
        <v>0.83660130718954251</v>
      </c>
      <c r="S70" s="22">
        <f t="shared" si="48"/>
        <v>0.9635838734358616</v>
      </c>
      <c r="T70" s="22">
        <f t="shared" si="49"/>
        <v>0.96944227407417305</v>
      </c>
      <c r="U70" s="23">
        <f t="shared" si="56"/>
        <v>88609.197036532554</v>
      </c>
      <c r="V70" s="23">
        <f t="shared" si="57"/>
        <v>2707.6955575499596</v>
      </c>
      <c r="W70" s="22">
        <f t="shared" si="50"/>
        <v>3.0557725925826954E-2</v>
      </c>
      <c r="X70" s="23">
        <f t="shared" si="58"/>
        <v>2.6340773463275622</v>
      </c>
      <c r="Y70" s="23">
        <f t="shared" si="51"/>
        <v>436639.78692380711</v>
      </c>
      <c r="Z70" s="23">
        <f t="shared" si="40"/>
        <v>2655050.4709401131</v>
      </c>
      <c r="AA70" s="23">
        <f t="shared" si="52"/>
        <v>29.963599262111202</v>
      </c>
      <c r="AB70" s="25"/>
      <c r="AC70" s="24"/>
      <c r="AD70" s="25"/>
      <c r="AE70" s="24"/>
      <c r="AF70" s="23">
        <f t="shared" si="53"/>
        <v>1.9948826234918755</v>
      </c>
    </row>
    <row r="71" spans="2:32" s="26" customFormat="1" ht="15" customHeight="1" x14ac:dyDescent="0.2">
      <c r="B71" s="5" t="str">
        <f t="shared" si="41"/>
        <v>TO</v>
      </c>
      <c r="C71" s="5" t="s">
        <v>47</v>
      </c>
      <c r="D71" s="24" t="s">
        <v>80</v>
      </c>
      <c r="E71" s="4" t="str">
        <f t="shared" si="42"/>
        <v>TOMale55-59</v>
      </c>
      <c r="F71" s="6">
        <f>VLOOKUP(E71,'Appendix 1a. Person-years 2020'!$E$3:$F$1682,2,FALSE)</f>
        <v>34011.43</v>
      </c>
      <c r="G71" s="17">
        <f>VLOOKUP(E71,'Appendix 2a. Deaths 2020'!$E$4:$G$1683,2,FALSE)</f>
        <v>374</v>
      </c>
      <c r="H71" s="17">
        <f>VLOOKUP(E71,'Appendix 2a. Deaths 2020'!$E$4:$G$1683,3,FALSE)</f>
        <v>61</v>
      </c>
      <c r="I71" s="18">
        <f t="shared" si="43"/>
        <v>1.0996303301566562E-2</v>
      </c>
      <c r="J71" s="24">
        <v>5</v>
      </c>
      <c r="K71" s="5">
        <f>VLOOKUP(E71,'Appendix 3a. nax iIBGE 2020'!$E$5:$O$1935,11,FALSE)</f>
        <v>2.5</v>
      </c>
      <c r="L71" s="19">
        <f t="shared" si="44"/>
        <v>5.351047302972007E-2</v>
      </c>
      <c r="M71" s="20">
        <f t="shared" si="54"/>
        <v>84667.750522710136</v>
      </c>
      <c r="N71" s="20">
        <f t="shared" si="55"/>
        <v>4530.6113808325481</v>
      </c>
      <c r="O71" s="20">
        <f t="shared" si="45"/>
        <v>412012.22416146932</v>
      </c>
      <c r="P71" s="20">
        <f t="shared" si="39"/>
        <v>2026204.2597506586</v>
      </c>
      <c r="Q71" s="21">
        <f t="shared" si="46"/>
        <v>23.931240020451199</v>
      </c>
      <c r="R71" s="22">
        <f t="shared" si="47"/>
        <v>0.83689839572192515</v>
      </c>
      <c r="S71" s="22">
        <f t="shared" si="48"/>
        <v>0.94648952697027988</v>
      </c>
      <c r="T71" s="22">
        <f t="shared" si="49"/>
        <v>0.95501757094828976</v>
      </c>
      <c r="U71" s="23">
        <f t="shared" si="56"/>
        <v>85901.501478982595</v>
      </c>
      <c r="V71" s="23">
        <f t="shared" si="57"/>
        <v>3864.0581957137165</v>
      </c>
      <c r="W71" s="22">
        <f t="shared" si="50"/>
        <v>4.4982429051710238E-2</v>
      </c>
      <c r="X71" s="23">
        <f t="shared" si="58"/>
        <v>2.6271967734379493</v>
      </c>
      <c r="Y71" s="23">
        <f t="shared" si="51"/>
        <v>420338.85764049995</v>
      </c>
      <c r="Z71" s="23">
        <f t="shared" si="40"/>
        <v>2218410.684016306</v>
      </c>
      <c r="AA71" s="23">
        <f t="shared" si="52"/>
        <v>25.825051318329766</v>
      </c>
      <c r="AB71" s="25"/>
      <c r="AC71" s="24"/>
      <c r="AD71" s="25"/>
      <c r="AE71" s="24"/>
      <c r="AF71" s="23">
        <f t="shared" si="53"/>
        <v>1.8938112978785675</v>
      </c>
    </row>
    <row r="72" spans="2:32" s="26" customFormat="1" ht="15" customHeight="1" x14ac:dyDescent="0.2">
      <c r="B72" s="5" t="str">
        <f t="shared" si="41"/>
        <v>TO</v>
      </c>
      <c r="C72" s="5" t="s">
        <v>47</v>
      </c>
      <c r="D72" s="24" t="s">
        <v>81</v>
      </c>
      <c r="E72" s="4" t="str">
        <f t="shared" si="42"/>
        <v>TOMale60-64</v>
      </c>
      <c r="F72" s="6">
        <f>VLOOKUP(E72,'Appendix 1a. Person-years 2020'!$E$3:$F$1682,2,FALSE)</f>
        <v>26836.310300000001</v>
      </c>
      <c r="G72" s="17">
        <f>VLOOKUP(E72,'Appendix 2a. Deaths 2020'!$E$4:$G$1683,2,FALSE)</f>
        <v>423</v>
      </c>
      <c r="H72" s="17">
        <f>VLOOKUP(E72,'Appendix 2a. Deaths 2020'!$E$4:$G$1683,3,FALSE)</f>
        <v>81</v>
      </c>
      <c r="I72" s="18">
        <f t="shared" si="43"/>
        <v>1.5762226448842336E-2</v>
      </c>
      <c r="J72" s="24">
        <v>5</v>
      </c>
      <c r="K72" s="5">
        <f>VLOOKUP(E72,'Appendix 3a. nax iIBGE 2020'!$E$5:$O$1935,11,FALSE)</f>
        <v>2.5</v>
      </c>
      <c r="L72" s="19">
        <f t="shared" si="44"/>
        <v>7.5823273237073691E-2</v>
      </c>
      <c r="M72" s="20">
        <f t="shared" si="54"/>
        <v>80137.139141877589</v>
      </c>
      <c r="N72" s="20">
        <f t="shared" si="55"/>
        <v>6076.2601975919779</v>
      </c>
      <c r="O72" s="20">
        <f t="shared" si="45"/>
        <v>385495.04521540797</v>
      </c>
      <c r="P72" s="20">
        <f t="shared" si="39"/>
        <v>1614192.0355891893</v>
      </c>
      <c r="Q72" s="21">
        <f t="shared" si="46"/>
        <v>20.142870744753782</v>
      </c>
      <c r="R72" s="22">
        <f t="shared" si="47"/>
        <v>0.80851063829787229</v>
      </c>
      <c r="S72" s="22">
        <f t="shared" si="48"/>
        <v>0.92417672676292628</v>
      </c>
      <c r="T72" s="22">
        <f t="shared" si="49"/>
        <v>0.9382370429629745</v>
      </c>
      <c r="U72" s="23">
        <f t="shared" si="56"/>
        <v>82037.443283268876</v>
      </c>
      <c r="V72" s="23">
        <f t="shared" si="57"/>
        <v>5066.8750849319522</v>
      </c>
      <c r="W72" s="22">
        <f t="shared" si="50"/>
        <v>6.1762957037025508E-2</v>
      </c>
      <c r="X72" s="23">
        <f t="shared" si="58"/>
        <v>2.6487623505979951</v>
      </c>
      <c r="Y72" s="23">
        <f t="shared" si="51"/>
        <v>398273.78895183542</v>
      </c>
      <c r="Z72" s="23">
        <f t="shared" si="40"/>
        <v>1798071.8263758062</v>
      </c>
      <c r="AA72" s="23">
        <f t="shared" si="52"/>
        <v>21.917697022409691</v>
      </c>
      <c r="AB72" s="25"/>
      <c r="AC72" s="24"/>
      <c r="AD72" s="25"/>
      <c r="AE72" s="24"/>
      <c r="AF72" s="23">
        <f t="shared" si="53"/>
        <v>1.7748262776559081</v>
      </c>
    </row>
    <row r="73" spans="2:32" s="26" customFormat="1" ht="15" customHeight="1" x14ac:dyDescent="0.2">
      <c r="B73" s="5" t="str">
        <f t="shared" si="41"/>
        <v>TO</v>
      </c>
      <c r="C73" s="5" t="s">
        <v>47</v>
      </c>
      <c r="D73" s="24" t="s">
        <v>82</v>
      </c>
      <c r="E73" s="4" t="str">
        <f t="shared" si="42"/>
        <v>TOMale65-69</v>
      </c>
      <c r="F73" s="6">
        <f>VLOOKUP(E73,'Appendix 1a. Person-years 2020'!$E$3:$F$1682,2,FALSE)</f>
        <v>21002.299200000001</v>
      </c>
      <c r="G73" s="17">
        <f>VLOOKUP(E73,'Appendix 2a. Deaths 2020'!$E$4:$G$1683,2,FALSE)</f>
        <v>520</v>
      </c>
      <c r="H73" s="17">
        <f>VLOOKUP(E73,'Appendix 2a. Deaths 2020'!$E$4:$G$1683,3,FALSE)</f>
        <v>91</v>
      </c>
      <c r="I73" s="18">
        <f t="shared" si="43"/>
        <v>2.47591939838663E-2</v>
      </c>
      <c r="J73" s="24">
        <v>5</v>
      </c>
      <c r="K73" s="5">
        <f>VLOOKUP(E73,'Appendix 3a. nax iIBGE 2020'!$E$5:$O$1935,11,FALSE)</f>
        <v>2.5</v>
      </c>
      <c r="L73" s="19">
        <f t="shared" si="44"/>
        <v>0.11657990849660918</v>
      </c>
      <c r="M73" s="20">
        <f t="shared" si="54"/>
        <v>74060.878944285607</v>
      </c>
      <c r="N73" s="20">
        <f t="shared" si="55"/>
        <v>8634.0104905032658</v>
      </c>
      <c r="O73" s="20">
        <f t="shared" si="45"/>
        <v>348719.36849516985</v>
      </c>
      <c r="P73" s="20">
        <f t="shared" si="39"/>
        <v>1228696.9903737814</v>
      </c>
      <c r="Q73" s="21">
        <f t="shared" si="46"/>
        <v>16.590364682251522</v>
      </c>
      <c r="R73" s="22">
        <f t="shared" si="47"/>
        <v>0.82499999999999996</v>
      </c>
      <c r="S73" s="22">
        <f t="shared" si="48"/>
        <v>0.88342009150339085</v>
      </c>
      <c r="T73" s="22">
        <f t="shared" si="49"/>
        <v>0.90279261852434045</v>
      </c>
      <c r="U73" s="23">
        <f t="shared" si="56"/>
        <v>76970.568198336929</v>
      </c>
      <c r="V73" s="23">
        <f t="shared" si="57"/>
        <v>7482.1073852540076</v>
      </c>
      <c r="W73" s="22">
        <f t="shared" si="50"/>
        <v>9.7207381475659549E-2</v>
      </c>
      <c r="X73" s="23">
        <f t="shared" si="58"/>
        <v>2.6275516474393283</v>
      </c>
      <c r="Y73" s="23">
        <f t="shared" si="51"/>
        <v>367101.92765185673</v>
      </c>
      <c r="Z73" s="23">
        <f t="shared" si="40"/>
        <v>1399798.0374239709</v>
      </c>
      <c r="AA73" s="23">
        <f t="shared" si="52"/>
        <v>18.186146603686055</v>
      </c>
      <c r="AB73" s="25"/>
      <c r="AC73" s="24"/>
      <c r="AD73" s="25"/>
      <c r="AE73" s="24"/>
      <c r="AF73" s="23">
        <f t="shared" si="53"/>
        <v>1.5957819214345328</v>
      </c>
    </row>
    <row r="74" spans="2:32" s="26" customFormat="1" ht="15" customHeight="1" x14ac:dyDescent="0.2">
      <c r="B74" s="5" t="str">
        <f t="shared" si="41"/>
        <v>TO</v>
      </c>
      <c r="C74" s="5" t="s">
        <v>47</v>
      </c>
      <c r="D74" s="42" t="s">
        <v>19</v>
      </c>
      <c r="E74" s="4" t="str">
        <f t="shared" si="42"/>
        <v>TOMale70-74</v>
      </c>
      <c r="F74" s="6">
        <f>VLOOKUP(E74,'Appendix 1a. Person-years 2020'!$E$3:$F$1682,2,FALSE)</f>
        <v>15194.3017</v>
      </c>
      <c r="G74" s="17">
        <f>VLOOKUP(E74,'Appendix 2a. Deaths 2020'!$E$4:$G$1683,2,FALSE)</f>
        <v>548</v>
      </c>
      <c r="H74" s="17">
        <f>VLOOKUP(E74,'Appendix 2a. Deaths 2020'!$E$4:$G$1683,3,FALSE)</f>
        <v>95</v>
      </c>
      <c r="I74" s="18">
        <f t="shared" si="43"/>
        <v>3.60661523523651E-2</v>
      </c>
      <c r="J74" s="24">
        <v>5</v>
      </c>
      <c r="K74" s="5">
        <f>VLOOKUP(E74,'Appendix 3a. nax iIBGE 2020'!$E$5:$O$1935,11,FALSE)</f>
        <v>2.5</v>
      </c>
      <c r="L74" s="19">
        <f t="shared" si="44"/>
        <v>0.16541596800304598</v>
      </c>
      <c r="M74" s="20">
        <f t="shared" si="54"/>
        <v>65426.868453782343</v>
      </c>
      <c r="N74" s="20">
        <f t="shared" si="55"/>
        <v>10822.648778690358</v>
      </c>
      <c r="O74" s="20">
        <f t="shared" si="45"/>
        <v>300077.72032218578</v>
      </c>
      <c r="P74" s="20">
        <f t="shared" si="39"/>
        <v>879977.62187861162</v>
      </c>
      <c r="Q74" s="21">
        <f t="shared" si="46"/>
        <v>13.449789706811803</v>
      </c>
      <c r="R74" s="22">
        <f t="shared" si="47"/>
        <v>0.82664233576642332</v>
      </c>
      <c r="S74" s="22">
        <f t="shared" si="48"/>
        <v>0.83458403199695397</v>
      </c>
      <c r="T74" s="22">
        <f t="shared" si="49"/>
        <v>0.8611599744199594</v>
      </c>
      <c r="U74" s="23">
        <f t="shared" si="56"/>
        <v>69488.460813082915</v>
      </c>
      <c r="V74" s="23">
        <f t="shared" si="57"/>
        <v>9647.7796768060816</v>
      </c>
      <c r="W74" s="22">
        <f t="shared" si="50"/>
        <v>0.1388400255800406</v>
      </c>
      <c r="X74" s="23">
        <f t="shared" si="58"/>
        <v>2.584526495793364</v>
      </c>
      <c r="Y74" s="23">
        <f t="shared" si="51"/>
        <v>324138.34788166621</v>
      </c>
      <c r="Z74" s="23">
        <f t="shared" si="40"/>
        <v>1032696.1097721141</v>
      </c>
      <c r="AA74" s="23">
        <f t="shared" si="52"/>
        <v>14.861404292001293</v>
      </c>
      <c r="AB74" s="25"/>
      <c r="AC74" s="24"/>
      <c r="AD74" s="25"/>
      <c r="AE74" s="24"/>
      <c r="AF74" s="23">
        <f t="shared" si="53"/>
        <v>1.4116145851894899</v>
      </c>
    </row>
    <row r="75" spans="2:32" s="26" customFormat="1" ht="15" customHeight="1" x14ac:dyDescent="0.2">
      <c r="B75" s="5" t="str">
        <f t="shared" si="41"/>
        <v>TO</v>
      </c>
      <c r="C75" s="5" t="s">
        <v>47</v>
      </c>
      <c r="D75" s="42" t="s">
        <v>20</v>
      </c>
      <c r="E75" s="4" t="str">
        <f t="shared" si="42"/>
        <v>TOMale75-79</v>
      </c>
      <c r="F75" s="6">
        <f>VLOOKUP(E75,'Appendix 1a. Person-years 2020'!$E$3:$F$1682,2,FALSE)</f>
        <v>10377.650100000001</v>
      </c>
      <c r="G75" s="17">
        <f>VLOOKUP(E75,'Appendix 2a. Deaths 2020'!$E$4:$G$1683,2,FALSE)</f>
        <v>542</v>
      </c>
      <c r="H75" s="17">
        <f>VLOOKUP(E75,'Appendix 2a. Deaths 2020'!$E$4:$G$1683,3,FALSE)</f>
        <v>106</v>
      </c>
      <c r="I75" s="18">
        <f t="shared" si="43"/>
        <v>5.2227623284388819E-2</v>
      </c>
      <c r="J75" s="24">
        <v>5</v>
      </c>
      <c r="K75" s="5">
        <f>VLOOKUP(E75,'Appendix 3a. nax iIBGE 2020'!$E$5:$O$1935,11,FALSE)</f>
        <v>2.5</v>
      </c>
      <c r="L75" s="19">
        <f t="shared" si="44"/>
        <v>0.23097935904523392</v>
      </c>
      <c r="M75" s="20">
        <f t="shared" si="54"/>
        <v>54604.219675091983</v>
      </c>
      <c r="N75" s="20">
        <f t="shared" si="55"/>
        <v>12612.447661717897</v>
      </c>
      <c r="O75" s="20">
        <f t="shared" si="45"/>
        <v>241489.97922116518</v>
      </c>
      <c r="P75" s="20">
        <f t="shared" si="39"/>
        <v>579899.90155642584</v>
      </c>
      <c r="Q75" s="21">
        <f t="shared" si="46"/>
        <v>10.620056563521416</v>
      </c>
      <c r="R75" s="22">
        <f t="shared" si="47"/>
        <v>0.80442804428044279</v>
      </c>
      <c r="S75" s="22">
        <f t="shared" si="48"/>
        <v>0.76902064095476608</v>
      </c>
      <c r="T75" s="22">
        <f t="shared" si="49"/>
        <v>0.80955307311791114</v>
      </c>
      <c r="U75" s="23">
        <f t="shared" si="56"/>
        <v>59840.681136276835</v>
      </c>
      <c r="V75" s="23">
        <f t="shared" si="57"/>
        <v>11396.473824934908</v>
      </c>
      <c r="W75" s="22">
        <f t="shared" si="50"/>
        <v>0.19044692688208886</v>
      </c>
      <c r="X75" s="23">
        <f t="shared" si="58"/>
        <v>2.5760463992435807</v>
      </c>
      <c r="Y75" s="23">
        <f t="shared" si="51"/>
        <v>271578.88191750692</v>
      </c>
      <c r="Z75" s="23">
        <f t="shared" si="40"/>
        <v>708557.76189044781</v>
      </c>
      <c r="AA75" s="23">
        <f t="shared" si="52"/>
        <v>11.840736910678368</v>
      </c>
      <c r="AB75" s="25"/>
      <c r="AC75" s="24"/>
      <c r="AD75" s="25"/>
      <c r="AE75" s="24"/>
      <c r="AF75" s="23">
        <f t="shared" si="53"/>
        <v>1.2206803471569518</v>
      </c>
    </row>
    <row r="76" spans="2:32" s="26" customFormat="1" ht="15" customHeight="1" x14ac:dyDescent="0.2">
      <c r="B76" s="5" t="str">
        <f t="shared" si="41"/>
        <v>TO</v>
      </c>
      <c r="C76" s="5" t="s">
        <v>47</v>
      </c>
      <c r="D76" s="42" t="s">
        <v>21</v>
      </c>
      <c r="E76" s="4" t="str">
        <f t="shared" si="42"/>
        <v>TOMale80-84</v>
      </c>
      <c r="F76" s="6">
        <f>VLOOKUP(E76,'Appendix 1a. Person-years 2020'!$E$3:$F$1682,2,FALSE)</f>
        <v>6667.0823</v>
      </c>
      <c r="G76" s="17">
        <f>VLOOKUP(E76,'Appendix 2a. Deaths 2020'!$E$4:$G$1683,2,FALSE)</f>
        <v>548</v>
      </c>
      <c r="H76" s="17">
        <f>VLOOKUP(E76,'Appendix 2a. Deaths 2020'!$E$4:$G$1683,3,FALSE)</f>
        <v>107</v>
      </c>
      <c r="I76" s="18">
        <f t="shared" si="43"/>
        <v>8.2194875560483188E-2</v>
      </c>
      <c r="J76" s="24">
        <v>5</v>
      </c>
      <c r="K76" s="5">
        <f>VLOOKUP(E76,'Appendix 3a. nax iIBGE 2020'!$E$5:$O$1935,11,FALSE)</f>
        <v>2.5</v>
      </c>
      <c r="L76" s="19">
        <f t="shared" si="44"/>
        <v>0.34091973899533173</v>
      </c>
      <c r="M76" s="20">
        <f t="shared" si="54"/>
        <v>41991.772013374088</v>
      </c>
      <c r="N76" s="20">
        <f t="shared" si="55"/>
        <v>14315.823954750969</v>
      </c>
      <c r="O76" s="20">
        <f t="shared" si="45"/>
        <v>174169.30017999301</v>
      </c>
      <c r="P76" s="20">
        <f t="shared" si="39"/>
        <v>338409.92233526066</v>
      </c>
      <c r="Q76" s="21">
        <f t="shared" si="46"/>
        <v>8.0589578888806948</v>
      </c>
      <c r="R76" s="22">
        <f t="shared" si="47"/>
        <v>0.80474452554744524</v>
      </c>
      <c r="S76" s="22">
        <f t="shared" si="48"/>
        <v>0.65908026100466821</v>
      </c>
      <c r="T76" s="22">
        <f t="shared" si="49"/>
        <v>0.71497621128003364</v>
      </c>
      <c r="U76" s="23">
        <f t="shared" si="56"/>
        <v>48444.207311341925</v>
      </c>
      <c r="V76" s="23">
        <f t="shared" si="57"/>
        <v>13807.751509414171</v>
      </c>
      <c r="W76" s="22">
        <f t="shared" si="50"/>
        <v>0.28502378871996636</v>
      </c>
      <c r="X76" s="23">
        <f t="shared" si="58"/>
        <v>2.5493496199184813</v>
      </c>
      <c r="Y76" s="23">
        <f t="shared" si="51"/>
        <v>208383.06507209261</v>
      </c>
      <c r="Z76" s="23">
        <f t="shared" si="40"/>
        <v>436978.87997294089</v>
      </c>
      <c r="AA76" s="23">
        <f t="shared" si="52"/>
        <v>9.0202503916424686</v>
      </c>
      <c r="AB76" s="25"/>
      <c r="AC76" s="24"/>
      <c r="AD76" s="25"/>
      <c r="AE76" s="24"/>
      <c r="AF76" s="23">
        <f t="shared" si="53"/>
        <v>0.9612925027617738</v>
      </c>
    </row>
    <row r="77" spans="2:32" s="26" customFormat="1" ht="15" customHeight="1" x14ac:dyDescent="0.2">
      <c r="B77" s="5" t="str">
        <f t="shared" si="41"/>
        <v>TO</v>
      </c>
      <c r="C77" s="5" t="s">
        <v>47</v>
      </c>
      <c r="D77" s="42" t="s">
        <v>22</v>
      </c>
      <c r="E77" s="4" t="str">
        <f t="shared" si="42"/>
        <v>TOMale85-89</v>
      </c>
      <c r="F77" s="6">
        <f>VLOOKUP(E77,'Appendix 1a. Person-years 2020'!$E$3:$F$1682,2,FALSE)</f>
        <v>3313.9888000000001</v>
      </c>
      <c r="G77" s="17">
        <f>VLOOKUP(E77,'Appendix 2a. Deaths 2020'!$E$4:$G$1683,2,FALSE)</f>
        <v>411</v>
      </c>
      <c r="H77" s="17">
        <f>VLOOKUP(E77,'Appendix 2a. Deaths 2020'!$E$4:$G$1683,3,FALSE)</f>
        <v>58</v>
      </c>
      <c r="I77" s="18">
        <f t="shared" si="43"/>
        <v>0.12401973114694896</v>
      </c>
      <c r="J77" s="24">
        <v>5</v>
      </c>
      <c r="K77" s="5">
        <f>VLOOKUP(E77,'Appendix 3a. nax iIBGE 2020'!$E$5:$O$1935,11,FALSE)</f>
        <v>2.5</v>
      </c>
      <c r="L77" s="19">
        <f t="shared" si="44"/>
        <v>0.47333992892023585</v>
      </c>
      <c r="M77" s="20">
        <f t="shared" si="54"/>
        <v>27675.948058623118</v>
      </c>
      <c r="N77" s="20">
        <f t="shared" si="55"/>
        <v>13100.131286868806</v>
      </c>
      <c r="O77" s="20">
        <f t="shared" si="45"/>
        <v>105629.41207594358</v>
      </c>
      <c r="P77" s="20">
        <f t="shared" si="39"/>
        <v>164240.62215526766</v>
      </c>
      <c r="Q77" s="21">
        <f t="shared" si="46"/>
        <v>5.9344171989112571</v>
      </c>
      <c r="R77" s="22">
        <f t="shared" si="47"/>
        <v>0.85888077858880774</v>
      </c>
      <c r="S77" s="22">
        <f t="shared" si="48"/>
        <v>0.5266600710797642</v>
      </c>
      <c r="T77" s="22">
        <f t="shared" si="49"/>
        <v>0.57653782778412821</v>
      </c>
      <c r="U77" s="23">
        <f t="shared" si="56"/>
        <v>34636.455801927754</v>
      </c>
      <c r="V77" s="23">
        <f t="shared" si="57"/>
        <v>14667.228811743362</v>
      </c>
      <c r="W77" s="22">
        <f t="shared" si="50"/>
        <v>0.42346217221587179</v>
      </c>
      <c r="X77" s="23">
        <f>J77+R77*(L77/W77)*(K77-J77)</f>
        <v>2.5998885298251824</v>
      </c>
      <c r="Y77" s="23">
        <f t="shared" si="51"/>
        <v>137979.29490289497</v>
      </c>
      <c r="Z77" s="23">
        <f t="shared" si="40"/>
        <v>228595.81490084832</v>
      </c>
      <c r="AA77" s="23">
        <f t="shared" si="52"/>
        <v>6.5998616084768527</v>
      </c>
      <c r="AB77" s="25"/>
      <c r="AC77" s="24"/>
      <c r="AD77" s="25"/>
      <c r="AE77" s="24"/>
      <c r="AF77" s="23">
        <f t="shared" si="53"/>
        <v>0.66544440956559558</v>
      </c>
    </row>
    <row r="78" spans="2:32" s="26" customFormat="1" ht="15" customHeight="1" x14ac:dyDescent="0.2">
      <c r="B78" s="5" t="str">
        <f t="shared" si="41"/>
        <v>TO</v>
      </c>
      <c r="C78" s="5" t="s">
        <v>47</v>
      </c>
      <c r="D78" s="43" t="s">
        <v>5</v>
      </c>
      <c r="E78" s="4" t="str">
        <f t="shared" si="42"/>
        <v>TOMale90+</v>
      </c>
      <c r="F78" s="6">
        <f>VLOOKUP(E78,'Appendix 1a. Person-years 2020'!$E$3:$F$1682,2,FALSE)</f>
        <v>1624.5353</v>
      </c>
      <c r="G78" s="17">
        <f>VLOOKUP(E78,'Appendix 2a. Deaths 2020'!$E$4:$G$1683,2,FALSE)</f>
        <v>404</v>
      </c>
      <c r="H78" s="17">
        <f>VLOOKUP(E78,'Appendix 2a. Deaths 2020'!$E$4:$G$1683,3,FALSE)</f>
        <v>46</v>
      </c>
      <c r="I78" s="18">
        <f t="shared" si="43"/>
        <v>0.24868650130286488</v>
      </c>
      <c r="J78" s="27"/>
      <c r="K78" s="28"/>
      <c r="L78" s="16">
        <v>1</v>
      </c>
      <c r="M78" s="20">
        <f t="shared" si="54"/>
        <v>14575.816771754313</v>
      </c>
      <c r="N78" s="20">
        <f t="shared" si="55"/>
        <v>14575.816771754313</v>
      </c>
      <c r="O78" s="38">
        <f>N78*Q78</f>
        <v>58611.210079324075</v>
      </c>
      <c r="P78" s="20">
        <f>O78</f>
        <v>58611.210079324075</v>
      </c>
      <c r="Q78" s="21">
        <f>1/I78</f>
        <v>4.0211269801980203</v>
      </c>
      <c r="R78" s="22">
        <f t="shared" si="47"/>
        <v>0.88613861386138615</v>
      </c>
      <c r="S78" s="22">
        <f t="shared" si="48"/>
        <v>0</v>
      </c>
      <c r="T78" s="22">
        <f t="shared" si="49"/>
        <v>0</v>
      </c>
      <c r="U78" s="23">
        <f t="shared" si="56"/>
        <v>19969.22699018439</v>
      </c>
      <c r="V78" s="23">
        <f>U78*(1-T78)</f>
        <v>19969.22699018439</v>
      </c>
      <c r="W78" s="22">
        <f t="shared" si="50"/>
        <v>1</v>
      </c>
      <c r="X78" s="23">
        <f>Q78/R78</f>
        <v>4.5378081005586601</v>
      </c>
      <c r="Y78" s="23">
        <f t="shared" si="51"/>
        <v>90616.51999795335</v>
      </c>
      <c r="Z78" s="23">
        <f>Y78</f>
        <v>90616.51999795335</v>
      </c>
      <c r="AA78" s="23">
        <f t="shared" si="52"/>
        <v>4.5378081005586601</v>
      </c>
      <c r="AB78" s="25"/>
      <c r="AC78" s="24"/>
      <c r="AD78" s="25"/>
      <c r="AE78" s="24"/>
      <c r="AF78" s="23">
        <f t="shared" si="53"/>
        <v>0.51668112036063985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799923.35160000005</v>
      </c>
      <c r="G79" s="30">
        <f>SUM(G59:G78)</f>
        <v>5662</v>
      </c>
      <c r="H79" s="30">
        <f>SUM(H59:H78)</f>
        <v>789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08A9D-8CCD-3848-9126-48736036CABF}">
  <sheetPr>
    <tabColor theme="7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MA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50</v>
      </c>
      <c r="C5" s="5" t="s">
        <v>3</v>
      </c>
      <c r="D5" s="40">
        <v>0</v>
      </c>
      <c r="E5" s="4" t="str">
        <f>_xlfn.CONCAT(B5,C5,D5)</f>
        <v>MATotal0</v>
      </c>
      <c r="F5" s="6">
        <f>VLOOKUP(E5,'Appendix 1a. Person-years 2020'!$E$3:$F$1682,2,FALSE)</f>
        <v>117931.163</v>
      </c>
      <c r="G5" s="17">
        <f>VLOOKUP(E5,'Appendix 2a. Deaths 2020'!$E$4:$G$1683,2,FALSE)</f>
        <v>1454</v>
      </c>
      <c r="H5" s="17">
        <f>VLOOKUP(E5,'Appendix 2a. Deaths 2020'!$E$4:$G$1683,3,FALSE)</f>
        <v>10</v>
      </c>
      <c r="I5" s="18">
        <f>G5/F5</f>
        <v>1.2329226330109201E-2</v>
      </c>
      <c r="J5" s="16">
        <v>1</v>
      </c>
      <c r="K5" s="5">
        <f>VLOOKUP(E5,'Appendix 3a. nax iIBGE 2020'!$E$5:$O$1935,11,FALSE)</f>
        <v>0.1</v>
      </c>
      <c r="L5" s="19">
        <f>(J5*I5)/(1+(J5-K5)*I5)</f>
        <v>1.2193918902706977E-2</v>
      </c>
      <c r="M5" s="16">
        <v>100000</v>
      </c>
      <c r="N5" s="20">
        <f>M5*L5</f>
        <v>1219.3918902706976</v>
      </c>
      <c r="O5" s="20">
        <f>M6*J5+N5*K5</f>
        <v>98902.54729875637</v>
      </c>
      <c r="P5" s="20">
        <f t="shared" ref="P5:P23" si="0">P6+O5</f>
        <v>7471576.1503854794</v>
      </c>
      <c r="Q5" s="21">
        <f>P5/M5</f>
        <v>74.715761503854793</v>
      </c>
      <c r="R5" s="22">
        <f>(G5-H5)/G5</f>
        <v>0.99312242090784042</v>
      </c>
      <c r="S5" s="22">
        <f>1-L5</f>
        <v>0.98780608109729306</v>
      </c>
      <c r="T5" s="22">
        <f>S5^R5</f>
        <v>0.98788943584527011</v>
      </c>
      <c r="U5" s="16">
        <v>100000</v>
      </c>
      <c r="V5" s="23">
        <f>U5*(1-T5)</f>
        <v>1211.0564154729886</v>
      </c>
      <c r="W5" s="22">
        <f>V5/U5</f>
        <v>1.2110564154729886E-2</v>
      </c>
      <c r="X5" s="23">
        <f>J5+R5*(L5/W5)*(K5-J5)</f>
        <v>0.10003789289597309</v>
      </c>
      <c r="Y5" s="23">
        <f>U6*J5+V5*X5</f>
        <v>98910.095116509066</v>
      </c>
      <c r="Z5" s="23">
        <f t="shared" ref="Z5:Z23" si="1">Z6+Y5</f>
        <v>7623074.4514085185</v>
      </c>
      <c r="AA5" s="23">
        <f>Z5/U5</f>
        <v>76.230744514085188</v>
      </c>
      <c r="AB5" s="16"/>
      <c r="AC5" s="16"/>
      <c r="AD5" s="16"/>
      <c r="AE5" s="16"/>
      <c r="AF5" s="23">
        <f>AA5-Q5</f>
        <v>1.5149830102303952</v>
      </c>
    </row>
    <row r="6" spans="1:32" s="26" customFormat="1" ht="15" customHeight="1" x14ac:dyDescent="0.2">
      <c r="B6" s="5" t="s">
        <v>50</v>
      </c>
      <c r="C6" s="5" t="s">
        <v>3</v>
      </c>
      <c r="D6" s="41" t="s">
        <v>18</v>
      </c>
      <c r="E6" s="4" t="str">
        <f t="shared" ref="E6:E24" si="2">_xlfn.CONCAT(B6,C6,D6)</f>
        <v>MATotal1-4</v>
      </c>
      <c r="F6" s="6">
        <f>VLOOKUP(E6,'Appendix 1a. Person-years 2020'!$E$3:$F$1682,2,FALSE)</f>
        <v>469483.09159999999</v>
      </c>
      <c r="G6" s="17">
        <f>VLOOKUP(E6,'Appendix 2a. Deaths 2020'!$E$4:$G$1683,2,FALSE)</f>
        <v>258</v>
      </c>
      <c r="H6" s="17">
        <f>VLOOKUP(E6,'Appendix 2a. Deaths 2020'!$E$4:$G$1683,3,FALSE)</f>
        <v>8</v>
      </c>
      <c r="I6" s="18">
        <f t="shared" ref="I6:I24" si="3">G6/F6</f>
        <v>5.4954055772431568E-4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2.195146425919297E-3</v>
      </c>
      <c r="M6" s="20">
        <f>M5-N5</f>
        <v>98780.608109729306</v>
      </c>
      <c r="N6" s="20">
        <f>M6*L6</f>
        <v>216.83789884220701</v>
      </c>
      <c r="O6" s="20">
        <f t="shared" ref="O6:O23" si="5">M7*J6+N6*K6</f>
        <v>394580.33769181173</v>
      </c>
      <c r="P6" s="20">
        <f t="shared" si="0"/>
        <v>7372673.603086723</v>
      </c>
      <c r="Q6" s="21">
        <f t="shared" ref="Q6:Q23" si="6">P6/M6</f>
        <v>74.636851748238612</v>
      </c>
      <c r="R6" s="22">
        <f t="shared" ref="R6:R24" si="7">(G6-H6)/G6</f>
        <v>0.96899224806201545</v>
      </c>
      <c r="S6" s="22">
        <f t="shared" ref="S6:S24" si="8">1-L6</f>
        <v>0.99780485357408066</v>
      </c>
      <c r="T6" s="22">
        <f t="shared" ref="T6:T24" si="9">S6^R6</f>
        <v>0.99787284768374929</v>
      </c>
      <c r="U6" s="23">
        <f>U5-V5</f>
        <v>98788.943584527005</v>
      </c>
      <c r="V6" s="23">
        <f>U6*(1-T6)</f>
        <v>210.13913016578766</v>
      </c>
      <c r="W6" s="22">
        <f t="shared" ref="W6:W24" si="10">V6/U6</f>
        <v>2.1271523162507133E-3</v>
      </c>
      <c r="X6" s="23">
        <f>J6+R6*(L6/W6)*(K6-J6)</f>
        <v>1.5000851445537324</v>
      </c>
      <c r="Y6" s="23">
        <f t="shared" ref="Y6:Y24" si="11">U7*J6+V6*X6</f>
        <v>394630.444404896</v>
      </c>
      <c r="Z6" s="23">
        <f t="shared" si="1"/>
        <v>7524164.3562920094</v>
      </c>
      <c r="AA6" s="23">
        <f t="shared" ref="AA6:AA24" si="12">Z6/U6</f>
        <v>76.164032970492201</v>
      </c>
      <c r="AB6" s="25"/>
      <c r="AC6" s="24"/>
      <c r="AD6" s="25"/>
      <c r="AE6" s="24"/>
      <c r="AF6" s="23">
        <f t="shared" ref="AF6:AF24" si="13">AA6-Q6</f>
        <v>1.5271812222535885</v>
      </c>
    </row>
    <row r="7" spans="1:32" s="26" customFormat="1" ht="15" customHeight="1" x14ac:dyDescent="0.2">
      <c r="B7" s="5" t="s">
        <v>50</v>
      </c>
      <c r="C7" s="5" t="s">
        <v>3</v>
      </c>
      <c r="D7" s="24" t="s">
        <v>70</v>
      </c>
      <c r="E7" s="4" t="str">
        <f t="shared" si="2"/>
        <v>MATotal5-9</v>
      </c>
      <c r="F7" s="6">
        <f>VLOOKUP(E7,'Appendix 1a. Person-years 2020'!$E$3:$F$1682,2,FALSE)</f>
        <v>588136.65830000001</v>
      </c>
      <c r="G7" s="17">
        <f>VLOOKUP(E7,'Appendix 2a. Deaths 2020'!$E$4:$G$1683,2,FALSE)</f>
        <v>136</v>
      </c>
      <c r="H7" s="17">
        <f>VLOOKUP(E7,'Appendix 2a. Deaths 2020'!$E$4:$G$1683,3,FALSE)</f>
        <v>4</v>
      </c>
      <c r="I7" s="18">
        <f t="shared" si="3"/>
        <v>2.3123877432348108E-4</v>
      </c>
      <c r="J7" s="24">
        <v>5</v>
      </c>
      <c r="K7" s="5">
        <f>VLOOKUP(E7,'Appendix 3a. nax iIBGE 2020'!$E$5:$O$1935,11,FALSE)</f>
        <v>2.5</v>
      </c>
      <c r="L7" s="19">
        <f t="shared" si="4"/>
        <v>1.1555258656552225E-3</v>
      </c>
      <c r="M7" s="20">
        <f t="shared" ref="M7:M24" si="14">M6-N6</f>
        <v>98563.770210887102</v>
      </c>
      <c r="N7" s="20">
        <f t="shared" ref="N7:N24" si="15">M7*L7</f>
        <v>113.89298589517776</v>
      </c>
      <c r="O7" s="20">
        <f t="shared" si="5"/>
        <v>492534.11858969758</v>
      </c>
      <c r="P7" s="20">
        <f t="shared" si="0"/>
        <v>6978093.2653949112</v>
      </c>
      <c r="Q7" s="21">
        <f t="shared" si="6"/>
        <v>70.797751044471809</v>
      </c>
      <c r="R7" s="22">
        <f t="shared" si="7"/>
        <v>0.97058823529411764</v>
      </c>
      <c r="S7" s="22">
        <f t="shared" si="8"/>
        <v>0.99884447413434474</v>
      </c>
      <c r="T7" s="22">
        <f t="shared" si="9"/>
        <v>0.99887844112329904</v>
      </c>
      <c r="U7" s="23">
        <f t="shared" ref="U7:U24" si="16">U6-V6</f>
        <v>98578.80445436122</v>
      </c>
      <c r="V7" s="23">
        <f t="shared" ref="V7:V23" si="17">U7*(1-T7)</f>
        <v>110.56193319035663</v>
      </c>
      <c r="W7" s="22">
        <f t="shared" si="10"/>
        <v>1.1215588767009566E-3</v>
      </c>
      <c r="X7" s="23">
        <f>J7+R7*(L7/W7)*(K7-J7)</f>
        <v>2.5000424987005641</v>
      </c>
      <c r="Y7" s="23">
        <f t="shared" si="11"/>
        <v>492617.62213756872</v>
      </c>
      <c r="Z7" s="23">
        <f t="shared" si="1"/>
        <v>7129533.911887113</v>
      </c>
      <c r="AA7" s="23">
        <f t="shared" si="12"/>
        <v>72.323193117926834</v>
      </c>
      <c r="AB7" s="25"/>
      <c r="AC7" s="24"/>
      <c r="AD7" s="25"/>
      <c r="AE7" s="24"/>
      <c r="AF7" s="23">
        <f t="shared" si="13"/>
        <v>1.5254420734550251</v>
      </c>
    </row>
    <row r="8" spans="1:32" s="26" customFormat="1" ht="15" customHeight="1" x14ac:dyDescent="0.2">
      <c r="B8" s="5" t="s">
        <v>50</v>
      </c>
      <c r="C8" s="5" t="s">
        <v>3</v>
      </c>
      <c r="D8" s="24" t="s">
        <v>71</v>
      </c>
      <c r="E8" s="4" t="str">
        <f t="shared" si="2"/>
        <v>MATotal10-14</v>
      </c>
      <c r="F8" s="6">
        <f>VLOOKUP(E8,'Appendix 1a. Person-years 2020'!$E$3:$F$1682,2,FALSE)</f>
        <v>655775.4362</v>
      </c>
      <c r="G8" s="17">
        <f>VLOOKUP(E8,'Appendix 2a. Deaths 2020'!$E$4:$G$1683,2,FALSE)</f>
        <v>207</v>
      </c>
      <c r="H8" s="17">
        <f>VLOOKUP(E8,'Appendix 2a. Deaths 2020'!$E$4:$G$1683,3,FALSE)</f>
        <v>5</v>
      </c>
      <c r="I8" s="18">
        <f t="shared" si="3"/>
        <v>3.15656837040887E-4</v>
      </c>
      <c r="J8" s="24">
        <v>5</v>
      </c>
      <c r="K8" s="5">
        <f>VLOOKUP(E8,'Appendix 3a. nax iIBGE 2020'!$E$5:$O$1935,11,FALSE)</f>
        <v>2.5</v>
      </c>
      <c r="L8" s="19">
        <f t="shared" si="4"/>
        <v>1.5770396768137573E-3</v>
      </c>
      <c r="M8" s="20">
        <f t="shared" si="14"/>
        <v>98449.877224991928</v>
      </c>
      <c r="N8" s="20">
        <f t="shared" si="15"/>
        <v>155.25936256125536</v>
      </c>
      <c r="O8" s="20">
        <f t="shared" si="5"/>
        <v>491861.23771855654</v>
      </c>
      <c r="P8" s="20">
        <f t="shared" si="0"/>
        <v>6485559.1468052138</v>
      </c>
      <c r="Q8" s="21">
        <f t="shared" si="6"/>
        <v>65.876762161759473</v>
      </c>
      <c r="R8" s="22">
        <f t="shared" si="7"/>
        <v>0.97584541062801933</v>
      </c>
      <c r="S8" s="22">
        <f t="shared" si="8"/>
        <v>0.99842296032318623</v>
      </c>
      <c r="T8" s="22">
        <f t="shared" si="9"/>
        <v>0.99846102374185264</v>
      </c>
      <c r="U8" s="23">
        <f t="shared" si="16"/>
        <v>98468.242521170861</v>
      </c>
      <c r="V8" s="23">
        <f t="shared" si="17"/>
        <v>151.54028742157851</v>
      </c>
      <c r="W8" s="22">
        <f t="shared" si="10"/>
        <v>1.5389762581473623E-3</v>
      </c>
      <c r="X8" s="23">
        <f>((-5/24)*V7+2.5*V8+(5/24)*V9)/V8</f>
        <v>3.0959854096744439</v>
      </c>
      <c r="Y8" s="23">
        <f t="shared" si="11"/>
        <v>492052.67768758145</v>
      </c>
      <c r="Z8" s="23">
        <f t="shared" si="1"/>
        <v>6636916.2897495441</v>
      </c>
      <c r="AA8" s="23">
        <f t="shared" si="12"/>
        <v>67.401591821064486</v>
      </c>
      <c r="AB8" s="25"/>
      <c r="AC8" s="24"/>
      <c r="AD8" s="25"/>
      <c r="AE8" s="24"/>
      <c r="AF8" s="23">
        <f t="shared" si="13"/>
        <v>1.5248296593050128</v>
      </c>
    </row>
    <row r="9" spans="1:32" s="26" customFormat="1" ht="15" customHeight="1" x14ac:dyDescent="0.2">
      <c r="B9" s="5" t="s">
        <v>50</v>
      </c>
      <c r="C9" s="5" t="s">
        <v>3</v>
      </c>
      <c r="D9" s="24" t="s">
        <v>72</v>
      </c>
      <c r="E9" s="4" t="str">
        <f t="shared" si="2"/>
        <v>MATotal15-19</v>
      </c>
      <c r="F9" s="6">
        <f>VLOOKUP(E9,'Appendix 1a. Person-years 2020'!$E$3:$F$1682,2,FALSE)</f>
        <v>665851.6324</v>
      </c>
      <c r="G9" s="17">
        <f>VLOOKUP(E9,'Appendix 2a. Deaths 2020'!$E$4:$G$1683,2,FALSE)</f>
        <v>756</v>
      </c>
      <c r="H9" s="17">
        <f>VLOOKUP(E9,'Appendix 2a. Deaths 2020'!$E$4:$G$1683,3,FALSE)</f>
        <v>17</v>
      </c>
      <c r="I9" s="18">
        <f t="shared" si="3"/>
        <v>1.1353880702748577E-3</v>
      </c>
      <c r="J9" s="24">
        <v>5</v>
      </c>
      <c r="K9" s="5">
        <f>VLOOKUP(E9,'Appendix 3a. nax iIBGE 2020'!$E$5:$O$1935,11,FALSE)</f>
        <v>2.5</v>
      </c>
      <c r="L9" s="19">
        <f t="shared" si="4"/>
        <v>5.6608721346517021E-3</v>
      </c>
      <c r="M9" s="20">
        <f t="shared" si="14"/>
        <v>98294.617862430678</v>
      </c>
      <c r="N9" s="20">
        <f t="shared" si="15"/>
        <v>556.43326324367126</v>
      </c>
      <c r="O9" s="20">
        <f t="shared" si="5"/>
        <v>490082.00615404418</v>
      </c>
      <c r="P9" s="20">
        <f t="shared" si="0"/>
        <v>5993697.9090866568</v>
      </c>
      <c r="Q9" s="21">
        <f t="shared" si="6"/>
        <v>60.9768677006833</v>
      </c>
      <c r="R9" s="22">
        <f t="shared" si="7"/>
        <v>0.97751322751322756</v>
      </c>
      <c r="S9" s="22">
        <f t="shared" si="8"/>
        <v>0.99433912786534828</v>
      </c>
      <c r="T9" s="22">
        <f t="shared" si="9"/>
        <v>0.99446606972998097</v>
      </c>
      <c r="U9" s="23">
        <f t="shared" si="16"/>
        <v>98316.702233749282</v>
      </c>
      <c r="V9" s="23">
        <f t="shared" si="17"/>
        <v>544.07777453979247</v>
      </c>
      <c r="W9" s="22">
        <f t="shared" si="10"/>
        <v>5.5339302700190274E-3</v>
      </c>
      <c r="X9" s="23">
        <f t="shared" ref="X9:X22" si="18">((-5/24)*V8+2.5*V9+(5/24)*V10)/V9</f>
        <v>2.7289076015555112</v>
      </c>
      <c r="Y9" s="23">
        <f t="shared" si="11"/>
        <v>490347.8602708265</v>
      </c>
      <c r="Z9" s="23">
        <f t="shared" si="1"/>
        <v>6144863.6120619625</v>
      </c>
      <c r="AA9" s="23">
        <f t="shared" si="12"/>
        <v>62.500709161831594</v>
      </c>
      <c r="AB9" s="25"/>
      <c r="AC9" s="24"/>
      <c r="AD9" s="25"/>
      <c r="AE9" s="24"/>
      <c r="AF9" s="23">
        <f t="shared" si="13"/>
        <v>1.5238414611482938</v>
      </c>
    </row>
    <row r="10" spans="1:32" s="26" customFormat="1" ht="15" customHeight="1" x14ac:dyDescent="0.2">
      <c r="B10" s="5" t="s">
        <v>50</v>
      </c>
      <c r="C10" s="5" t="s">
        <v>3</v>
      </c>
      <c r="D10" s="24" t="s">
        <v>73</v>
      </c>
      <c r="E10" s="4" t="str">
        <f t="shared" si="2"/>
        <v>MATotal20-24</v>
      </c>
      <c r="F10" s="6">
        <f>VLOOKUP(E10,'Appendix 1a. Person-years 2020'!$E$3:$F$1682,2,FALSE)</f>
        <v>673929.34230000002</v>
      </c>
      <c r="G10" s="17">
        <f>VLOOKUP(E10,'Appendix 2a. Deaths 2020'!$E$4:$G$1683,2,FALSE)</f>
        <v>1056</v>
      </c>
      <c r="H10" s="17">
        <f>VLOOKUP(E10,'Appendix 2a. Deaths 2020'!$E$4:$G$1683,3,FALSE)</f>
        <v>19</v>
      </c>
      <c r="I10" s="18">
        <f t="shared" si="3"/>
        <v>1.5669298451912797E-3</v>
      </c>
      <c r="J10" s="24">
        <v>5</v>
      </c>
      <c r="K10" s="5">
        <f>VLOOKUP(E10,'Appendix 3a. nax iIBGE 2020'!$E$5:$O$1935,11,FALSE)</f>
        <v>2.5</v>
      </c>
      <c r="L10" s="19">
        <f t="shared" si="4"/>
        <v>7.8040781186605648E-3</v>
      </c>
      <c r="M10" s="20">
        <f t="shared" si="14"/>
        <v>97738.184599187007</v>
      </c>
      <c r="N10" s="20">
        <f t="shared" si="15"/>
        <v>762.75642778812232</v>
      </c>
      <c r="O10" s="20">
        <f t="shared" si="5"/>
        <v>486784.03192646476</v>
      </c>
      <c r="P10" s="20">
        <f t="shared" si="0"/>
        <v>5503615.9029326122</v>
      </c>
      <c r="Q10" s="21">
        <f t="shared" si="6"/>
        <v>56.309782358883631</v>
      </c>
      <c r="R10" s="22">
        <f t="shared" si="7"/>
        <v>0.9820075757575758</v>
      </c>
      <c r="S10" s="22">
        <f t="shared" si="8"/>
        <v>0.99219592188133943</v>
      </c>
      <c r="T10" s="22">
        <f t="shared" si="9"/>
        <v>0.99233579669127003</v>
      </c>
      <c r="U10" s="23">
        <f t="shared" si="16"/>
        <v>97772.624459209488</v>
      </c>
      <c r="V10" s="23">
        <f t="shared" si="17"/>
        <v>749.34927188348581</v>
      </c>
      <c r="W10" s="22">
        <f t="shared" si="10"/>
        <v>7.6642033087299666E-3</v>
      </c>
      <c r="X10" s="23">
        <f t="shared" si="18"/>
        <v>2.570541482209558</v>
      </c>
      <c r="Y10" s="23">
        <f t="shared" si="11"/>
        <v>487042.60932467005</v>
      </c>
      <c r="Z10" s="23">
        <f t="shared" si="1"/>
        <v>5654515.7517911363</v>
      </c>
      <c r="AA10" s="23">
        <f t="shared" si="12"/>
        <v>57.833322804484879</v>
      </c>
      <c r="AB10" s="25"/>
      <c r="AC10" s="24"/>
      <c r="AD10" s="25"/>
      <c r="AE10" s="24"/>
      <c r="AF10" s="23">
        <f t="shared" si="13"/>
        <v>1.5235404456012489</v>
      </c>
    </row>
    <row r="11" spans="1:32" s="26" customFormat="1" ht="15" customHeight="1" x14ac:dyDescent="0.2">
      <c r="B11" s="5" t="s">
        <v>50</v>
      </c>
      <c r="C11" s="5" t="s">
        <v>3</v>
      </c>
      <c r="D11" s="24" t="s">
        <v>74</v>
      </c>
      <c r="E11" s="4" t="str">
        <f t="shared" si="2"/>
        <v>MATotal25-29</v>
      </c>
      <c r="F11" s="6">
        <f>VLOOKUP(E11,'Appendix 1a. Person-years 2020'!$E$3:$F$1682,2,FALSE)</f>
        <v>603140.43799999997</v>
      </c>
      <c r="G11" s="17">
        <f>VLOOKUP(E11,'Appendix 2a. Deaths 2020'!$E$4:$G$1683,2,FALSE)</f>
        <v>1024</v>
      </c>
      <c r="H11" s="17">
        <f>VLOOKUP(E11,'Appendix 2a. Deaths 2020'!$E$4:$G$1683,3,FALSE)</f>
        <v>28</v>
      </c>
      <c r="I11" s="18">
        <f t="shared" si="3"/>
        <v>1.6977803766491943E-3</v>
      </c>
      <c r="J11" s="24">
        <v>5</v>
      </c>
      <c r="K11" s="5">
        <f>VLOOKUP(E11,'Appendix 3a. nax iIBGE 2020'!$E$5:$O$1935,11,FALSE)</f>
        <v>2.5</v>
      </c>
      <c r="L11" s="19">
        <f t="shared" si="4"/>
        <v>8.4530234399467271E-3</v>
      </c>
      <c r="M11" s="20">
        <f t="shared" si="14"/>
        <v>96975.428171398889</v>
      </c>
      <c r="N11" s="20">
        <f t="shared" si="15"/>
        <v>819.73556743170502</v>
      </c>
      <c r="O11" s="20">
        <f t="shared" si="5"/>
        <v>482827.80193841516</v>
      </c>
      <c r="P11" s="20">
        <f t="shared" si="0"/>
        <v>5016831.871006147</v>
      </c>
      <c r="Q11" s="21">
        <f t="shared" si="6"/>
        <v>51.733021092097317</v>
      </c>
      <c r="R11" s="22">
        <f t="shared" si="7"/>
        <v>0.97265625</v>
      </c>
      <c r="S11" s="22">
        <f t="shared" si="8"/>
        <v>0.99154697656005331</v>
      </c>
      <c r="T11" s="22">
        <f t="shared" si="9"/>
        <v>0.99177716096483293</v>
      </c>
      <c r="U11" s="23">
        <f t="shared" si="16"/>
        <v>97023.275187325999</v>
      </c>
      <c r="V11" s="23">
        <f t="shared" si="17"/>
        <v>797.80677453010117</v>
      </c>
      <c r="W11" s="22">
        <f t="shared" si="10"/>
        <v>8.2228390351670733E-3</v>
      </c>
      <c r="X11" s="23">
        <f t="shared" si="18"/>
        <v>2.5559974387394515</v>
      </c>
      <c r="Y11" s="23">
        <f t="shared" si="11"/>
        <v>483166.53413628746</v>
      </c>
      <c r="Z11" s="23">
        <f t="shared" si="1"/>
        <v>5167473.1424664659</v>
      </c>
      <c r="AA11" s="23">
        <f t="shared" si="12"/>
        <v>53.260139203603025</v>
      </c>
      <c r="AB11" s="25"/>
      <c r="AC11" s="24"/>
      <c r="AD11" s="25"/>
      <c r="AE11" s="24"/>
      <c r="AF11" s="23">
        <f t="shared" si="13"/>
        <v>1.5271181115057075</v>
      </c>
    </row>
    <row r="12" spans="1:32" s="26" customFormat="1" ht="15" customHeight="1" x14ac:dyDescent="0.2">
      <c r="B12" s="5" t="s">
        <v>50</v>
      </c>
      <c r="C12" s="5" t="s">
        <v>3</v>
      </c>
      <c r="D12" s="24" t="s">
        <v>75</v>
      </c>
      <c r="E12" s="4" t="str">
        <f t="shared" si="2"/>
        <v>MATotal30-34</v>
      </c>
      <c r="F12" s="6">
        <f>VLOOKUP(E12,'Appendix 1a. Person-years 2020'!$E$3:$F$1682,2,FALSE)</f>
        <v>586607.20449999999</v>
      </c>
      <c r="G12" s="17">
        <f>VLOOKUP(E12,'Appendix 2a. Deaths 2020'!$E$4:$G$1683,2,FALSE)</f>
        <v>1219</v>
      </c>
      <c r="H12" s="17">
        <f>VLOOKUP(E12,'Appendix 2a. Deaths 2020'!$E$4:$G$1683,3,FALSE)</f>
        <v>38</v>
      </c>
      <c r="I12" s="18">
        <f t="shared" si="3"/>
        <v>2.0780515320111448E-3</v>
      </c>
      <c r="J12" s="24">
        <v>5</v>
      </c>
      <c r="K12" s="5">
        <f>VLOOKUP(E12,'Appendix 3a. nax iIBGE 2020'!$E$5:$O$1935,11,FALSE)</f>
        <v>2.5</v>
      </c>
      <c r="L12" s="19">
        <f t="shared" si="4"/>
        <v>1.033655791005395E-2</v>
      </c>
      <c r="M12" s="20">
        <f t="shared" si="14"/>
        <v>96155.692603967182</v>
      </c>
      <c r="N12" s="20">
        <f t="shared" si="15"/>
        <v>993.91888498225308</v>
      </c>
      <c r="O12" s="20">
        <f t="shared" si="5"/>
        <v>478293.66580738028</v>
      </c>
      <c r="P12" s="20">
        <f t="shared" si="0"/>
        <v>4534004.0690677315</v>
      </c>
      <c r="Q12" s="21">
        <f t="shared" si="6"/>
        <v>47.152736840467291</v>
      </c>
      <c r="R12" s="22">
        <f t="shared" si="7"/>
        <v>0.96882690730106646</v>
      </c>
      <c r="S12" s="22">
        <f t="shared" si="8"/>
        <v>0.98966344208994605</v>
      </c>
      <c r="T12" s="22">
        <f t="shared" si="9"/>
        <v>0.98998404538322693</v>
      </c>
      <c r="U12" s="23">
        <f t="shared" si="16"/>
        <v>96225.468412795904</v>
      </c>
      <c r="V12" s="23">
        <f t="shared" si="17"/>
        <v>963.7899246002944</v>
      </c>
      <c r="W12" s="22">
        <f t="shared" si="10"/>
        <v>1.0015954616773071E-2</v>
      </c>
      <c r="X12" s="23">
        <f t="shared" si="18"/>
        <v>2.5748981978860832</v>
      </c>
      <c r="Y12" s="23">
        <f t="shared" si="11"/>
        <v>478790.05338097212</v>
      </c>
      <c r="Z12" s="23">
        <f t="shared" si="1"/>
        <v>4684306.6083301781</v>
      </c>
      <c r="AA12" s="23">
        <f t="shared" si="12"/>
        <v>48.680527989066839</v>
      </c>
      <c r="AB12" s="25"/>
      <c r="AC12" s="24"/>
      <c r="AD12" s="25"/>
      <c r="AE12" s="24"/>
      <c r="AF12" s="23">
        <f t="shared" si="13"/>
        <v>1.5277911485995475</v>
      </c>
    </row>
    <row r="13" spans="1:32" s="26" customFormat="1" ht="15" customHeight="1" x14ac:dyDescent="0.2">
      <c r="B13" s="5" t="s">
        <v>50</v>
      </c>
      <c r="C13" s="5" t="s">
        <v>3</v>
      </c>
      <c r="D13" s="24" t="s">
        <v>76</v>
      </c>
      <c r="E13" s="4" t="str">
        <f t="shared" si="2"/>
        <v>MATotal35-39</v>
      </c>
      <c r="F13" s="6">
        <f>VLOOKUP(E13,'Appendix 1a. Person-years 2020'!$E$3:$F$1682,2,FALSE)</f>
        <v>551935.80839999998</v>
      </c>
      <c r="G13" s="17">
        <f>VLOOKUP(E13,'Appendix 2a. Deaths 2020'!$E$4:$G$1683,2,FALSE)</f>
        <v>1426</v>
      </c>
      <c r="H13" s="17">
        <f>VLOOKUP(E13,'Appendix 2a. Deaths 2020'!$E$4:$G$1683,3,FALSE)</f>
        <v>92</v>
      </c>
      <c r="I13" s="18">
        <f t="shared" si="3"/>
        <v>2.5836337818591877E-3</v>
      </c>
      <c r="J13" s="24">
        <v>5</v>
      </c>
      <c r="K13" s="5">
        <f>VLOOKUP(E13,'Appendix 3a. nax iIBGE 2020'!$E$5:$O$1935,11,FALSE)</f>
        <v>2.5</v>
      </c>
      <c r="L13" s="19">
        <f t="shared" si="4"/>
        <v>1.2835264849634376E-2</v>
      </c>
      <c r="M13" s="20">
        <f t="shared" si="14"/>
        <v>95161.773718984929</v>
      </c>
      <c r="N13" s="20">
        <f t="shared" si="15"/>
        <v>1221.4265692441477</v>
      </c>
      <c r="O13" s="20">
        <f t="shared" si="5"/>
        <v>472755.30217181431</v>
      </c>
      <c r="P13" s="20">
        <f t="shared" si="0"/>
        <v>4055710.4032603512</v>
      </c>
      <c r="Q13" s="21">
        <f t="shared" si="6"/>
        <v>42.619113166563757</v>
      </c>
      <c r="R13" s="22">
        <f t="shared" si="7"/>
        <v>0.93548387096774188</v>
      </c>
      <c r="S13" s="22">
        <f t="shared" si="8"/>
        <v>0.98716473515036562</v>
      </c>
      <c r="T13" s="22">
        <f t="shared" si="9"/>
        <v>0.98798782249632666</v>
      </c>
      <c r="U13" s="23">
        <f t="shared" si="16"/>
        <v>95261.678488195612</v>
      </c>
      <c r="V13" s="23">
        <f t="shared" si="17"/>
        <v>1144.3001912980658</v>
      </c>
      <c r="W13" s="22">
        <f t="shared" si="10"/>
        <v>1.201217750367334E-2</v>
      </c>
      <c r="X13" s="23">
        <f t="shared" si="18"/>
        <v>2.5900548696367642</v>
      </c>
      <c r="Y13" s="23">
        <f t="shared" si="11"/>
        <v>473550.69176728552</v>
      </c>
      <c r="Z13" s="23">
        <f t="shared" si="1"/>
        <v>4205516.5549492063</v>
      </c>
      <c r="AA13" s="23">
        <f t="shared" si="12"/>
        <v>44.146991966663009</v>
      </c>
      <c r="AB13" s="25"/>
      <c r="AC13" s="24"/>
      <c r="AD13" s="25"/>
      <c r="AE13" s="24"/>
      <c r="AF13" s="23">
        <f t="shared" si="13"/>
        <v>1.527878800099252</v>
      </c>
    </row>
    <row r="14" spans="1:32" s="26" customFormat="1" ht="15" customHeight="1" x14ac:dyDescent="0.2">
      <c r="B14" s="5" t="s">
        <v>50</v>
      </c>
      <c r="C14" s="5" t="s">
        <v>3</v>
      </c>
      <c r="D14" s="24" t="s">
        <v>77</v>
      </c>
      <c r="E14" s="4" t="str">
        <f t="shared" si="2"/>
        <v>MATotal40-44</v>
      </c>
      <c r="F14" s="6">
        <f>VLOOKUP(E14,'Appendix 1a. Person-years 2020'!$E$3:$F$1682,2,FALSE)</f>
        <v>472567.8787</v>
      </c>
      <c r="G14" s="17">
        <f>VLOOKUP(E14,'Appendix 2a. Deaths 2020'!$E$4:$G$1683,2,FALSE)</f>
        <v>1580</v>
      </c>
      <c r="H14" s="17">
        <f>VLOOKUP(E14,'Appendix 2a. Deaths 2020'!$E$4:$G$1683,3,FALSE)</f>
        <v>104</v>
      </c>
      <c r="I14" s="18">
        <f t="shared" si="3"/>
        <v>3.3434350306382767E-3</v>
      </c>
      <c r="J14" s="24">
        <v>5</v>
      </c>
      <c r="K14" s="5">
        <f>VLOOKUP(E14,'Appendix 3a. nax iIBGE 2020'!$E$5:$O$1935,11,FALSE)</f>
        <v>2.5</v>
      </c>
      <c r="L14" s="19">
        <f t="shared" si="4"/>
        <v>1.6578601460982285E-2</v>
      </c>
      <c r="M14" s="20">
        <f t="shared" si="14"/>
        <v>93940.347149740788</v>
      </c>
      <c r="N14" s="20">
        <f t="shared" si="15"/>
        <v>1557.3995765018758</v>
      </c>
      <c r="O14" s="20">
        <f t="shared" si="5"/>
        <v>465808.23680744926</v>
      </c>
      <c r="P14" s="20">
        <f t="shared" si="0"/>
        <v>3582955.1010885369</v>
      </c>
      <c r="Q14" s="21">
        <f t="shared" si="6"/>
        <v>38.140747929931656</v>
      </c>
      <c r="R14" s="22">
        <f t="shared" si="7"/>
        <v>0.9341772151898734</v>
      </c>
      <c r="S14" s="22">
        <f t="shared" si="8"/>
        <v>0.98342139853901767</v>
      </c>
      <c r="T14" s="22">
        <f t="shared" si="9"/>
        <v>0.98450414776905026</v>
      </c>
      <c r="U14" s="23">
        <f t="shared" si="16"/>
        <v>94117.378296897543</v>
      </c>
      <c r="V14" s="23">
        <f t="shared" si="17"/>
        <v>1458.4289864531202</v>
      </c>
      <c r="W14" s="22">
        <f t="shared" si="10"/>
        <v>1.5495852230949738E-2</v>
      </c>
      <c r="X14" s="23">
        <f t="shared" si="18"/>
        <v>2.5976080428414785</v>
      </c>
      <c r="Y14" s="23">
        <f t="shared" si="11"/>
        <v>467083.17341734591</v>
      </c>
      <c r="Z14" s="23">
        <f t="shared" si="1"/>
        <v>3731965.8631819207</v>
      </c>
      <c r="AA14" s="23">
        <f t="shared" si="12"/>
        <v>39.652250527094637</v>
      </c>
      <c r="AB14" s="25"/>
      <c r="AC14" s="24"/>
      <c r="AD14" s="25"/>
      <c r="AE14" s="24"/>
      <c r="AF14" s="23">
        <f t="shared" si="13"/>
        <v>1.5115025971629805</v>
      </c>
    </row>
    <row r="15" spans="1:32" s="26" customFormat="1" ht="15" customHeight="1" x14ac:dyDescent="0.2">
      <c r="B15" s="5" t="s">
        <v>50</v>
      </c>
      <c r="C15" s="5" t="s">
        <v>3</v>
      </c>
      <c r="D15" s="24" t="s">
        <v>78</v>
      </c>
      <c r="E15" s="4" t="str">
        <f t="shared" si="2"/>
        <v>MATotal45-49</v>
      </c>
      <c r="F15" s="6">
        <f>VLOOKUP(E15,'Appendix 1a. Person-years 2020'!$E$3:$F$1682,2,FALSE)</f>
        <v>380014.45899999997</v>
      </c>
      <c r="G15" s="17">
        <f>VLOOKUP(E15,'Appendix 2a. Deaths 2020'!$E$4:$G$1683,2,FALSE)</f>
        <v>1645</v>
      </c>
      <c r="H15" s="17">
        <f>VLOOKUP(E15,'Appendix 2a. Deaths 2020'!$E$4:$G$1683,3,FALSE)</f>
        <v>131</v>
      </c>
      <c r="I15" s="18">
        <f t="shared" si="3"/>
        <v>4.3287826582409069E-3</v>
      </c>
      <c r="J15" s="24">
        <v>5</v>
      </c>
      <c r="K15" s="5">
        <f>VLOOKUP(E15,'Appendix 3a. nax iIBGE 2020'!$E$5:$O$1935,11,FALSE)</f>
        <v>2.5</v>
      </c>
      <c r="L15" s="19">
        <f t="shared" si="4"/>
        <v>2.141219148328509E-2</v>
      </c>
      <c r="M15" s="20">
        <f t="shared" si="14"/>
        <v>92382.947573238911</v>
      </c>
      <c r="N15" s="20">
        <f t="shared" si="15"/>
        <v>1978.1213632284791</v>
      </c>
      <c r="O15" s="20">
        <f t="shared" si="5"/>
        <v>456969.4344581234</v>
      </c>
      <c r="P15" s="20">
        <f t="shared" si="0"/>
        <v>3117146.8642810876</v>
      </c>
      <c r="Q15" s="21">
        <f t="shared" si="6"/>
        <v>33.741582685591311</v>
      </c>
      <c r="R15" s="22">
        <f t="shared" si="7"/>
        <v>0.92036474164133741</v>
      </c>
      <c r="S15" s="22">
        <f t="shared" si="8"/>
        <v>0.9785878085167149</v>
      </c>
      <c r="T15" s="22">
        <f t="shared" si="9"/>
        <v>0.98027604111577471</v>
      </c>
      <c r="U15" s="23">
        <f t="shared" si="16"/>
        <v>92658.949310444426</v>
      </c>
      <c r="V15" s="23">
        <f t="shared" si="17"/>
        <v>1827.6013064547212</v>
      </c>
      <c r="W15" s="22">
        <f t="shared" si="10"/>
        <v>1.972395888422529E-2</v>
      </c>
      <c r="X15" s="23">
        <f t="shared" si="18"/>
        <v>2.6264997823736751</v>
      </c>
      <c r="Y15" s="23">
        <f t="shared" si="11"/>
        <v>458956.93445361772</v>
      </c>
      <c r="Z15" s="23">
        <f t="shared" si="1"/>
        <v>3264882.6897645746</v>
      </c>
      <c r="AA15" s="23">
        <f t="shared" si="12"/>
        <v>35.235481451725896</v>
      </c>
      <c r="AB15" s="25"/>
      <c r="AC15" s="24"/>
      <c r="AD15" s="25"/>
      <c r="AE15" s="24"/>
      <c r="AF15" s="23">
        <f t="shared" si="13"/>
        <v>1.4938987661345848</v>
      </c>
    </row>
    <row r="16" spans="1:32" s="26" customFormat="1" ht="15" customHeight="1" x14ac:dyDescent="0.2">
      <c r="B16" s="5" t="s">
        <v>50</v>
      </c>
      <c r="C16" s="5" t="s">
        <v>3</v>
      </c>
      <c r="D16" s="24" t="s">
        <v>79</v>
      </c>
      <c r="E16" s="4" t="str">
        <f t="shared" si="2"/>
        <v>MATotal50-54</v>
      </c>
      <c r="F16" s="6">
        <f>VLOOKUP(E16,'Appendix 1a. Person-years 2020'!$E$3:$F$1682,2,FALSE)</f>
        <v>330208.95659999998</v>
      </c>
      <c r="G16" s="17">
        <f>VLOOKUP(E16,'Appendix 2a. Deaths 2020'!$E$4:$G$1683,2,FALSE)</f>
        <v>2085</v>
      </c>
      <c r="H16" s="17">
        <f>VLOOKUP(E16,'Appendix 2a. Deaths 2020'!$E$4:$G$1683,3,FALSE)</f>
        <v>191</v>
      </c>
      <c r="I16" s="18">
        <f t="shared" si="3"/>
        <v>6.3141836656044241E-3</v>
      </c>
      <c r="J16" s="24">
        <v>5</v>
      </c>
      <c r="K16" s="5">
        <f>VLOOKUP(E16,'Appendix 3a. nax iIBGE 2020'!$E$5:$O$1935,11,FALSE)</f>
        <v>2.5</v>
      </c>
      <c r="L16" s="19">
        <f t="shared" si="4"/>
        <v>3.1080301497921532E-2</v>
      </c>
      <c r="M16" s="20">
        <f t="shared" si="14"/>
        <v>90404.826210010433</v>
      </c>
      <c r="N16" s="20">
        <f t="shared" si="15"/>
        <v>2809.809255474323</v>
      </c>
      <c r="O16" s="20">
        <f t="shared" si="5"/>
        <v>444999.60791136633</v>
      </c>
      <c r="P16" s="20">
        <f t="shared" si="0"/>
        <v>2660177.4298229641</v>
      </c>
      <c r="Q16" s="21">
        <f t="shared" si="6"/>
        <v>29.425170550556352</v>
      </c>
      <c r="R16" s="22">
        <f t="shared" si="7"/>
        <v>0.90839328537170261</v>
      </c>
      <c r="S16" s="22">
        <f t="shared" si="8"/>
        <v>0.96891969850207849</v>
      </c>
      <c r="T16" s="22">
        <f t="shared" si="9"/>
        <v>0.97172620854976555</v>
      </c>
      <c r="U16" s="23">
        <f t="shared" si="16"/>
        <v>90831.348003989711</v>
      </c>
      <c r="V16" s="23">
        <f t="shared" si="17"/>
        <v>2568.1465906084745</v>
      </c>
      <c r="W16" s="22">
        <f t="shared" si="10"/>
        <v>2.8273791450234453E-2</v>
      </c>
      <c r="X16" s="23">
        <f t="shared" si="18"/>
        <v>2.6421742572904447</v>
      </c>
      <c r="Y16" s="23">
        <f t="shared" si="11"/>
        <v>448101.49787756015</v>
      </c>
      <c r="Z16" s="23">
        <f t="shared" si="1"/>
        <v>2805925.7553109569</v>
      </c>
      <c r="AA16" s="23">
        <f t="shared" si="12"/>
        <v>30.891600939223189</v>
      </c>
      <c r="AB16" s="25"/>
      <c r="AC16" s="24"/>
      <c r="AD16" s="25"/>
      <c r="AE16" s="24"/>
      <c r="AF16" s="23">
        <f t="shared" si="13"/>
        <v>1.4664303886668364</v>
      </c>
    </row>
    <row r="17" spans="2:32" s="26" customFormat="1" ht="15" customHeight="1" x14ac:dyDescent="0.2">
      <c r="B17" s="5" t="s">
        <v>50</v>
      </c>
      <c r="C17" s="5" t="s">
        <v>3</v>
      </c>
      <c r="D17" s="24" t="s">
        <v>80</v>
      </c>
      <c r="E17" s="4" t="str">
        <f t="shared" si="2"/>
        <v>MATotal55-59</v>
      </c>
      <c r="F17" s="6">
        <f>VLOOKUP(E17,'Appendix 1a. Person-years 2020'!$E$3:$F$1682,2,FALSE)</f>
        <v>275839.43280000001</v>
      </c>
      <c r="G17" s="17">
        <f>VLOOKUP(E17,'Appendix 2a. Deaths 2020'!$E$4:$G$1683,2,FALSE)</f>
        <v>2566</v>
      </c>
      <c r="H17" s="17">
        <f>VLOOKUP(E17,'Appendix 2a. Deaths 2020'!$E$4:$G$1683,3,FALSE)</f>
        <v>282</v>
      </c>
      <c r="I17" s="18">
        <f t="shared" si="3"/>
        <v>9.3025133279638905E-3</v>
      </c>
      <c r="J17" s="24">
        <v>5</v>
      </c>
      <c r="K17" s="5">
        <f>VLOOKUP(E17,'Appendix 3a. nax iIBGE 2020'!$E$5:$O$1935,11,FALSE)</f>
        <v>2.5</v>
      </c>
      <c r="L17" s="19">
        <f t="shared" si="4"/>
        <v>4.5455442002184918E-2</v>
      </c>
      <c r="M17" s="20">
        <f t="shared" si="14"/>
        <v>87595.016954536113</v>
      </c>
      <c r="N17" s="20">
        <f t="shared" si="15"/>
        <v>3981.6702128573206</v>
      </c>
      <c r="O17" s="20">
        <f t="shared" si="5"/>
        <v>428020.90924053721</v>
      </c>
      <c r="P17" s="20">
        <f t="shared" si="0"/>
        <v>2215177.8219115976</v>
      </c>
      <c r="Q17" s="21">
        <f t="shared" si="6"/>
        <v>25.288856591709177</v>
      </c>
      <c r="R17" s="22">
        <f t="shared" si="7"/>
        <v>0.89010132501948558</v>
      </c>
      <c r="S17" s="22">
        <f t="shared" si="8"/>
        <v>0.95454455799781512</v>
      </c>
      <c r="T17" s="22">
        <f t="shared" si="9"/>
        <v>0.95943725071194697</v>
      </c>
      <c r="U17" s="23">
        <f t="shared" si="16"/>
        <v>88263.201413381234</v>
      </c>
      <c r="V17" s="23">
        <f t="shared" si="17"/>
        <v>3580.1981102919112</v>
      </c>
      <c r="W17" s="22">
        <f t="shared" si="10"/>
        <v>4.0562749288053035E-2</v>
      </c>
      <c r="X17" s="23">
        <f t="shared" si="18"/>
        <v>2.6447633179712846</v>
      </c>
      <c r="Y17" s="23">
        <f t="shared" si="11"/>
        <v>432883.79314861674</v>
      </c>
      <c r="Z17" s="23">
        <f t="shared" si="1"/>
        <v>2357824.2574333968</v>
      </c>
      <c r="AA17" s="23">
        <f t="shared" si="12"/>
        <v>26.713559214677844</v>
      </c>
      <c r="AB17" s="25"/>
      <c r="AC17" s="24"/>
      <c r="AD17" s="25"/>
      <c r="AE17" s="24"/>
      <c r="AF17" s="23">
        <f t="shared" si="13"/>
        <v>1.4247026229686668</v>
      </c>
    </row>
    <row r="18" spans="2:32" s="26" customFormat="1" ht="15" customHeight="1" x14ac:dyDescent="0.2">
      <c r="B18" s="5" t="s">
        <v>50</v>
      </c>
      <c r="C18" s="5" t="s">
        <v>3</v>
      </c>
      <c r="D18" s="24" t="s">
        <v>81</v>
      </c>
      <c r="E18" s="4" t="str">
        <f t="shared" si="2"/>
        <v>MATotal60-64</v>
      </c>
      <c r="F18" s="6">
        <f>VLOOKUP(E18,'Appendix 1a. Person-years 2020'!$E$3:$F$1682,2,FALSE)</f>
        <v>223612.98240000001</v>
      </c>
      <c r="G18" s="17">
        <f>VLOOKUP(E18,'Appendix 2a. Deaths 2020'!$E$4:$G$1683,2,FALSE)</f>
        <v>3150</v>
      </c>
      <c r="H18" s="17">
        <f>VLOOKUP(E18,'Appendix 2a. Deaths 2020'!$E$4:$G$1683,3,FALSE)</f>
        <v>398</v>
      </c>
      <c r="I18" s="18">
        <f t="shared" si="3"/>
        <v>1.4086838636073752E-2</v>
      </c>
      <c r="J18" s="24">
        <v>5</v>
      </c>
      <c r="K18" s="5">
        <f>VLOOKUP(E18,'Appendix 3a. nax iIBGE 2020'!$E$5:$O$1935,11,FALSE)</f>
        <v>2.5</v>
      </c>
      <c r="L18" s="19">
        <f t="shared" si="4"/>
        <v>6.8038089220479547E-2</v>
      </c>
      <c r="M18" s="20">
        <f t="shared" si="14"/>
        <v>83613.34674167879</v>
      </c>
      <c r="N18" s="20">
        <f t="shared" si="15"/>
        <v>5688.8923456332341</v>
      </c>
      <c r="O18" s="20">
        <f t="shared" si="5"/>
        <v>403844.50284431089</v>
      </c>
      <c r="P18" s="20">
        <f t="shared" si="0"/>
        <v>1787156.9126710603</v>
      </c>
      <c r="Q18" s="21">
        <f t="shared" si="6"/>
        <v>21.374062662417209</v>
      </c>
      <c r="R18" s="22">
        <f t="shared" si="7"/>
        <v>0.87365079365079368</v>
      </c>
      <c r="S18" s="22">
        <f t="shared" si="8"/>
        <v>0.93196191077952051</v>
      </c>
      <c r="T18" s="22">
        <f t="shared" si="9"/>
        <v>0.94029619983803936</v>
      </c>
      <c r="U18" s="23">
        <f t="shared" si="16"/>
        <v>84683.003303089325</v>
      </c>
      <c r="V18" s="23">
        <f t="shared" si="17"/>
        <v>5055.897106322298</v>
      </c>
      <c r="W18" s="22">
        <f t="shared" si="10"/>
        <v>5.9703800161960641E-2</v>
      </c>
      <c r="X18" s="23">
        <f t="shared" si="18"/>
        <v>2.6471810762656021</v>
      </c>
      <c r="Y18" s="23">
        <f t="shared" si="11"/>
        <v>411519.40612723754</v>
      </c>
      <c r="Z18" s="23">
        <f t="shared" si="1"/>
        <v>1924940.4642847802</v>
      </c>
      <c r="AA18" s="23">
        <f t="shared" si="12"/>
        <v>22.73113126839889</v>
      </c>
      <c r="AB18" s="25"/>
      <c r="AC18" s="24"/>
      <c r="AD18" s="25"/>
      <c r="AE18" s="24"/>
      <c r="AF18" s="23">
        <f t="shared" si="13"/>
        <v>1.3570686059816808</v>
      </c>
    </row>
    <row r="19" spans="2:32" s="26" customFormat="1" ht="15" customHeight="1" x14ac:dyDescent="0.2">
      <c r="B19" s="5" t="s">
        <v>50</v>
      </c>
      <c r="C19" s="5" t="s">
        <v>3</v>
      </c>
      <c r="D19" s="24" t="s">
        <v>82</v>
      </c>
      <c r="E19" s="4" t="str">
        <f t="shared" si="2"/>
        <v>MATotal65-69</v>
      </c>
      <c r="F19" s="6">
        <f>VLOOKUP(E19,'Appendix 1a. Person-years 2020'!$E$3:$F$1682,2,FALSE)</f>
        <v>179003.5074</v>
      </c>
      <c r="G19" s="17">
        <f>VLOOKUP(E19,'Appendix 2a. Deaths 2020'!$E$4:$G$1683,2,FALSE)</f>
        <v>3863</v>
      </c>
      <c r="H19" s="17">
        <f>VLOOKUP(E19,'Appendix 2a. Deaths 2020'!$E$4:$G$1683,3,FALSE)</f>
        <v>497</v>
      </c>
      <c r="I19" s="18">
        <f t="shared" si="3"/>
        <v>2.1580582727732629E-2</v>
      </c>
      <c r="J19" s="24">
        <v>5</v>
      </c>
      <c r="K19" s="5">
        <f>VLOOKUP(E19,'Appendix 3a. nax iIBGE 2020'!$E$5:$O$1935,11,FALSE)</f>
        <v>2.5</v>
      </c>
      <c r="L19" s="19">
        <f t="shared" si="4"/>
        <v>0.10237939607228026</v>
      </c>
      <c r="M19" s="20">
        <f t="shared" si="14"/>
        <v>77924.454396045563</v>
      </c>
      <c r="N19" s="20">
        <f t="shared" si="15"/>
        <v>7977.8585803290898</v>
      </c>
      <c r="O19" s="20">
        <f t="shared" si="5"/>
        <v>369677.62552940508</v>
      </c>
      <c r="P19" s="20">
        <f t="shared" si="0"/>
        <v>1383312.4098267495</v>
      </c>
      <c r="Q19" s="21">
        <f t="shared" si="6"/>
        <v>17.751967858461494</v>
      </c>
      <c r="R19" s="22">
        <f t="shared" si="7"/>
        <v>0.87134351540253685</v>
      </c>
      <c r="S19" s="22">
        <f t="shared" si="8"/>
        <v>0.8976206039277197</v>
      </c>
      <c r="T19" s="22">
        <f t="shared" si="9"/>
        <v>0.91018091873033236</v>
      </c>
      <c r="U19" s="23">
        <f t="shared" si="16"/>
        <v>79627.106196767025</v>
      </c>
      <c r="V19" s="23">
        <f t="shared" si="17"/>
        <v>7152.0335227558735</v>
      </c>
      <c r="W19" s="22">
        <f t="shared" si="10"/>
        <v>8.9819081269667644E-2</v>
      </c>
      <c r="X19" s="23">
        <f t="shared" si="18"/>
        <v>2.6299256825856894</v>
      </c>
      <c r="Y19" s="23">
        <f t="shared" si="11"/>
        <v>381184.68001426529</v>
      </c>
      <c r="Z19" s="23">
        <f t="shared" si="1"/>
        <v>1513421.0581575427</v>
      </c>
      <c r="AA19" s="23">
        <f t="shared" si="12"/>
        <v>19.006355127583298</v>
      </c>
      <c r="AB19" s="25"/>
      <c r="AC19" s="24"/>
      <c r="AD19" s="25"/>
      <c r="AE19" s="24"/>
      <c r="AF19" s="23">
        <f t="shared" si="13"/>
        <v>1.2543872691218034</v>
      </c>
    </row>
    <row r="20" spans="2:32" s="26" customFormat="1" ht="15" customHeight="1" x14ac:dyDescent="0.2">
      <c r="B20" s="5" t="s">
        <v>50</v>
      </c>
      <c r="C20" s="5" t="s">
        <v>3</v>
      </c>
      <c r="D20" s="42" t="s">
        <v>19</v>
      </c>
      <c r="E20" s="4" t="str">
        <f t="shared" si="2"/>
        <v>MATotal70-74</v>
      </c>
      <c r="F20" s="6">
        <f>VLOOKUP(E20,'Appendix 1a. Person-years 2020'!$E$3:$F$1682,2,FALSE)</f>
        <v>131365.70439999999</v>
      </c>
      <c r="G20" s="17">
        <f>VLOOKUP(E20,'Appendix 2a. Deaths 2020'!$E$4:$G$1683,2,FALSE)</f>
        <v>4292</v>
      </c>
      <c r="H20" s="17">
        <f>VLOOKUP(E20,'Appendix 2a. Deaths 2020'!$E$4:$G$1683,3,FALSE)</f>
        <v>602</v>
      </c>
      <c r="I20" s="18">
        <f t="shared" si="3"/>
        <v>3.2672150007517491E-2</v>
      </c>
      <c r="J20" s="24">
        <v>5</v>
      </c>
      <c r="K20" s="5">
        <f>VLOOKUP(E20,'Appendix 3a. nax iIBGE 2020'!$E$5:$O$1935,11,FALSE)</f>
        <v>2.5</v>
      </c>
      <c r="L20" s="19">
        <f t="shared" si="4"/>
        <v>0.151024973560003</v>
      </c>
      <c r="M20" s="20">
        <f t="shared" si="14"/>
        <v>69946.595815716471</v>
      </c>
      <c r="N20" s="20">
        <f t="shared" si="15"/>
        <v>10563.682783680797</v>
      </c>
      <c r="O20" s="20">
        <f t="shared" si="5"/>
        <v>323323.77211938042</v>
      </c>
      <c r="P20" s="20">
        <f t="shared" si="0"/>
        <v>1013634.7842973444</v>
      </c>
      <c r="Q20" s="21">
        <f t="shared" si="6"/>
        <v>14.491552769314161</v>
      </c>
      <c r="R20" s="22">
        <f t="shared" si="7"/>
        <v>0.85973904939422185</v>
      </c>
      <c r="S20" s="22">
        <f t="shared" si="8"/>
        <v>0.848975026439997</v>
      </c>
      <c r="T20" s="22">
        <f t="shared" si="9"/>
        <v>0.8686967204812519</v>
      </c>
      <c r="U20" s="23">
        <f t="shared" si="16"/>
        <v>72475.072674011157</v>
      </c>
      <c r="V20" s="23">
        <f t="shared" si="17"/>
        <v>9516.2147254572683</v>
      </c>
      <c r="W20" s="22">
        <f t="shared" si="10"/>
        <v>0.1313032795187481</v>
      </c>
      <c r="X20" s="23">
        <f t="shared" si="18"/>
        <v>2.6147195915367489</v>
      </c>
      <c r="Y20" s="23">
        <f t="shared" si="11"/>
        <v>339676.52282269305</v>
      </c>
      <c r="Z20" s="23">
        <f t="shared" si="1"/>
        <v>1132236.3781432775</v>
      </c>
      <c r="AA20" s="23">
        <f t="shared" si="12"/>
        <v>15.62242487477058</v>
      </c>
      <c r="AB20" s="25"/>
      <c r="AC20" s="24"/>
      <c r="AD20" s="25"/>
      <c r="AE20" s="24"/>
      <c r="AF20" s="23">
        <f t="shared" si="13"/>
        <v>1.1308721054564188</v>
      </c>
    </row>
    <row r="21" spans="2:32" s="26" customFormat="1" ht="15" customHeight="1" x14ac:dyDescent="0.2">
      <c r="B21" s="5" t="s">
        <v>50</v>
      </c>
      <c r="C21" s="5" t="s">
        <v>3</v>
      </c>
      <c r="D21" s="42" t="s">
        <v>20</v>
      </c>
      <c r="E21" s="4" t="str">
        <f t="shared" si="2"/>
        <v>MATotal75-79</v>
      </c>
      <c r="F21" s="6">
        <f>VLOOKUP(E21,'Appendix 1a. Person-years 2020'!$E$3:$F$1682,2,FALSE)</f>
        <v>92275.988599999997</v>
      </c>
      <c r="G21" s="17">
        <f>VLOOKUP(E21,'Appendix 2a. Deaths 2020'!$E$4:$G$1683,2,FALSE)</f>
        <v>4615</v>
      </c>
      <c r="H21" s="17">
        <f>VLOOKUP(E21,'Appendix 2a. Deaths 2020'!$E$4:$G$1683,3,FALSE)</f>
        <v>591</v>
      </c>
      <c r="I21" s="18">
        <f t="shared" si="3"/>
        <v>5.0013010643594452E-2</v>
      </c>
      <c r="J21" s="24">
        <v>5</v>
      </c>
      <c r="K21" s="5">
        <f>VLOOKUP(E21,'Appendix 3a. nax iIBGE 2020'!$E$5:$O$1935,11,FALSE)</f>
        <v>2.5</v>
      </c>
      <c r="L21" s="19">
        <f t="shared" si="4"/>
        <v>0.22227362080961796</v>
      </c>
      <c r="M21" s="20">
        <f t="shared" si="14"/>
        <v>59382.913032035678</v>
      </c>
      <c r="N21" s="20">
        <f t="shared" si="15"/>
        <v>13199.255093853219</v>
      </c>
      <c r="O21" s="20">
        <f t="shared" si="5"/>
        <v>263916.42742554535</v>
      </c>
      <c r="P21" s="20">
        <f t="shared" si="0"/>
        <v>690311.01217796397</v>
      </c>
      <c r="Q21" s="21">
        <f t="shared" si="6"/>
        <v>11.624741477494672</v>
      </c>
      <c r="R21" s="22">
        <f t="shared" si="7"/>
        <v>0.87193932827735643</v>
      </c>
      <c r="S21" s="22">
        <f t="shared" si="8"/>
        <v>0.77772637919038201</v>
      </c>
      <c r="T21" s="22">
        <f t="shared" si="9"/>
        <v>0.80317026063229802</v>
      </c>
      <c r="U21" s="23">
        <f t="shared" si="16"/>
        <v>62958.857948553887</v>
      </c>
      <c r="V21" s="23">
        <f t="shared" si="17"/>
        <v>12392.175600902034</v>
      </c>
      <c r="W21" s="22">
        <f t="shared" si="10"/>
        <v>0.19682973936770198</v>
      </c>
      <c r="X21" s="23">
        <f t="shared" si="18"/>
        <v>2.5834326057188766</v>
      </c>
      <c r="Y21" s="23">
        <f t="shared" si="11"/>
        <v>284847.76224142348</v>
      </c>
      <c r="Z21" s="23">
        <f t="shared" si="1"/>
        <v>792559.85532058449</v>
      </c>
      <c r="AA21" s="23">
        <f t="shared" si="12"/>
        <v>12.588536087617976</v>
      </c>
      <c r="AB21" s="25"/>
      <c r="AC21" s="24"/>
      <c r="AD21" s="25"/>
      <c r="AE21" s="24"/>
      <c r="AF21" s="23">
        <f t="shared" si="13"/>
        <v>0.96379461012330481</v>
      </c>
    </row>
    <row r="22" spans="2:32" s="26" customFormat="1" ht="15" customHeight="1" x14ac:dyDescent="0.2">
      <c r="B22" s="5" t="s">
        <v>50</v>
      </c>
      <c r="C22" s="5" t="s">
        <v>3</v>
      </c>
      <c r="D22" s="42" t="s">
        <v>21</v>
      </c>
      <c r="E22" s="4" t="str">
        <f t="shared" si="2"/>
        <v>MATotal80-84</v>
      </c>
      <c r="F22" s="6">
        <f>VLOOKUP(E22,'Appendix 1a. Person-years 2020'!$E$3:$F$1682,2,FALSE)</f>
        <v>60069.544699999999</v>
      </c>
      <c r="G22" s="17">
        <f>VLOOKUP(E22,'Appendix 2a. Deaths 2020'!$E$4:$G$1683,2,FALSE)</f>
        <v>4544</v>
      </c>
      <c r="H22" s="17">
        <f>VLOOKUP(E22,'Appendix 2a. Deaths 2020'!$E$4:$G$1683,3,FALSE)</f>
        <v>540</v>
      </c>
      <c r="I22" s="18">
        <f t="shared" si="3"/>
        <v>7.5645654094661383E-2</v>
      </c>
      <c r="J22" s="24">
        <v>5</v>
      </c>
      <c r="K22" s="5">
        <f>VLOOKUP(E22,'Appendix 3a. nax iIBGE 2020'!$E$5:$O$1935,11,FALSE)</f>
        <v>2.5</v>
      </c>
      <c r="L22" s="19">
        <f t="shared" si="4"/>
        <v>0.31807566596459069</v>
      </c>
      <c r="M22" s="20">
        <f t="shared" si="14"/>
        <v>46183.657938182456</v>
      </c>
      <c r="N22" s="20">
        <f t="shared" si="15"/>
        <v>14689.89775536824</v>
      </c>
      <c r="O22" s="20">
        <f t="shared" si="5"/>
        <v>194193.54530249166</v>
      </c>
      <c r="P22" s="20">
        <f t="shared" si="0"/>
        <v>426394.58475241857</v>
      </c>
      <c r="Q22" s="21">
        <f t="shared" si="6"/>
        <v>9.2325858060692028</v>
      </c>
      <c r="R22" s="22">
        <f t="shared" si="7"/>
        <v>0.88116197183098588</v>
      </c>
      <c r="S22" s="22">
        <f t="shared" si="8"/>
        <v>0.68192433403540931</v>
      </c>
      <c r="T22" s="22">
        <f t="shared" si="9"/>
        <v>0.71366541648359638</v>
      </c>
      <c r="U22" s="23">
        <f t="shared" si="16"/>
        <v>50566.682347651855</v>
      </c>
      <c r="V22" s="23">
        <f t="shared" si="17"/>
        <v>14478.989929821173</v>
      </c>
      <c r="W22" s="22">
        <f t="shared" si="10"/>
        <v>0.28633458351640362</v>
      </c>
      <c r="X22" s="23">
        <f t="shared" si="18"/>
        <v>2.5232865196925571</v>
      </c>
      <c r="Y22" s="23">
        <f t="shared" si="11"/>
        <v>216973.10219783545</v>
      </c>
      <c r="Z22" s="23">
        <f t="shared" si="1"/>
        <v>507712.09307916096</v>
      </c>
      <c r="AA22" s="23">
        <f t="shared" si="12"/>
        <v>10.040446980258285</v>
      </c>
      <c r="AB22" s="25"/>
      <c r="AC22" s="24"/>
      <c r="AD22" s="25"/>
      <c r="AE22" s="24"/>
      <c r="AF22" s="23">
        <f t="shared" si="13"/>
        <v>0.80786117418908177</v>
      </c>
    </row>
    <row r="23" spans="2:32" s="26" customFormat="1" ht="15" customHeight="1" x14ac:dyDescent="0.2">
      <c r="B23" s="5" t="s">
        <v>50</v>
      </c>
      <c r="C23" s="5" t="s">
        <v>3</v>
      </c>
      <c r="D23" s="42" t="s">
        <v>22</v>
      </c>
      <c r="E23" s="4" t="str">
        <f t="shared" si="2"/>
        <v>MATotal85-89</v>
      </c>
      <c r="F23" s="6">
        <f>VLOOKUP(E23,'Appendix 1a. Person-years 2020'!$E$3:$F$1682,2,FALSE)</f>
        <v>31765.861199999999</v>
      </c>
      <c r="G23" s="17">
        <f>VLOOKUP(E23,'Appendix 2a. Deaths 2020'!$E$4:$G$1683,2,FALSE)</f>
        <v>3444</v>
      </c>
      <c r="H23" s="17">
        <f>VLOOKUP(E23,'Appendix 2a. Deaths 2020'!$E$4:$G$1683,3,FALSE)</f>
        <v>400</v>
      </c>
      <c r="I23" s="18">
        <f t="shared" si="3"/>
        <v>0.10841827892895282</v>
      </c>
      <c r="J23" s="24">
        <v>5</v>
      </c>
      <c r="K23" s="5">
        <f>VLOOKUP(E23,'Appendix 3a. nax iIBGE 2020'!$E$5:$O$1935,11,FALSE)</f>
        <v>2.5</v>
      </c>
      <c r="L23" s="19">
        <f t="shared" si="4"/>
        <v>0.42649245089043447</v>
      </c>
      <c r="M23" s="20">
        <f t="shared" si="14"/>
        <v>31493.760182814214</v>
      </c>
      <c r="N23" s="20">
        <f t="shared" si="15"/>
        <v>13431.850968124012</v>
      </c>
      <c r="O23" s="20">
        <f t="shared" si="5"/>
        <v>123889.17349376106</v>
      </c>
      <c r="P23" s="20">
        <f t="shared" si="0"/>
        <v>232201.03944992687</v>
      </c>
      <c r="Q23" s="21">
        <f t="shared" si="6"/>
        <v>7.3729220678017464</v>
      </c>
      <c r="R23" s="22">
        <f t="shared" si="7"/>
        <v>0.88385598141695698</v>
      </c>
      <c r="S23" s="22">
        <f t="shared" si="8"/>
        <v>0.57350754910956558</v>
      </c>
      <c r="T23" s="22">
        <f t="shared" si="9"/>
        <v>0.61176323488616147</v>
      </c>
      <c r="U23" s="23">
        <f t="shared" si="16"/>
        <v>36087.69241783068</v>
      </c>
      <c r="V23" s="23">
        <f t="shared" si="17"/>
        <v>14010.568964721782</v>
      </c>
      <c r="W23" s="22">
        <f t="shared" si="10"/>
        <v>0.38823676511383853</v>
      </c>
      <c r="X23" s="23">
        <f>J23+R23*(L23/W23)*(K23-J23)</f>
        <v>2.5726287563327697</v>
      </c>
      <c r="Y23" s="23">
        <f t="shared" si="11"/>
        <v>146429.6098767712</v>
      </c>
      <c r="Z23" s="23">
        <f t="shared" si="1"/>
        <v>290738.9908813255</v>
      </c>
      <c r="AA23" s="23">
        <f t="shared" si="12"/>
        <v>8.0564583491537789</v>
      </c>
      <c r="AB23" s="25"/>
      <c r="AC23" s="24"/>
      <c r="AD23" s="25"/>
      <c r="AE23" s="24"/>
      <c r="AF23" s="23">
        <f t="shared" si="13"/>
        <v>0.68353628135203248</v>
      </c>
    </row>
    <row r="24" spans="2:32" s="26" customFormat="1" ht="15" customHeight="1" x14ac:dyDescent="0.2">
      <c r="B24" s="5" t="s">
        <v>50</v>
      </c>
      <c r="C24" s="5" t="s">
        <v>3</v>
      </c>
      <c r="D24" s="43" t="s">
        <v>5</v>
      </c>
      <c r="E24" s="4" t="str">
        <f t="shared" si="2"/>
        <v>MATotal90+</v>
      </c>
      <c r="F24" s="6">
        <f>VLOOKUP(E24,'Appendix 1a. Person-years 2020'!$E$3:$F$1682,2,FALSE)</f>
        <v>21708.057000000001</v>
      </c>
      <c r="G24" s="17">
        <f>VLOOKUP(E24,'Appendix 2a. Deaths 2020'!$E$4:$G$1683,2,FALSE)</f>
        <v>3620</v>
      </c>
      <c r="H24" s="17">
        <f>VLOOKUP(E24,'Appendix 2a. Deaths 2020'!$E$4:$G$1683,3,FALSE)</f>
        <v>299</v>
      </c>
      <c r="I24" s="18">
        <f t="shared" si="3"/>
        <v>0.16675836073214659</v>
      </c>
      <c r="J24" s="27"/>
      <c r="K24" s="28"/>
      <c r="L24" s="16">
        <v>1</v>
      </c>
      <c r="M24" s="20">
        <f t="shared" si="14"/>
        <v>18061.909214690204</v>
      </c>
      <c r="N24" s="20">
        <f t="shared" si="15"/>
        <v>18061.909214690204</v>
      </c>
      <c r="O24" s="38">
        <f>N24*Q24</f>
        <v>108311.8659561658</v>
      </c>
      <c r="P24" s="20">
        <f>O24</f>
        <v>108311.8659561658</v>
      </c>
      <c r="Q24" s="21">
        <f>1/I24</f>
        <v>5.9967008287292822</v>
      </c>
      <c r="R24" s="22">
        <f t="shared" si="7"/>
        <v>0.91740331491712712</v>
      </c>
      <c r="S24" s="22">
        <f t="shared" si="8"/>
        <v>0</v>
      </c>
      <c r="T24" s="22">
        <f t="shared" si="9"/>
        <v>0</v>
      </c>
      <c r="U24" s="23">
        <f t="shared" si="16"/>
        <v>22077.123453108899</v>
      </c>
      <c r="V24" s="23">
        <f>U24*(1-T24)</f>
        <v>22077.123453108899</v>
      </c>
      <c r="W24" s="22">
        <f t="shared" si="10"/>
        <v>1</v>
      </c>
      <c r="X24" s="23">
        <f>Q24/R24</f>
        <v>6.5366025293586274</v>
      </c>
      <c r="Y24" s="23">
        <f t="shared" si="11"/>
        <v>144309.38100455431</v>
      </c>
      <c r="Z24" s="23">
        <f>Y24</f>
        <v>144309.38100455431</v>
      </c>
      <c r="AA24" s="23">
        <f t="shared" si="12"/>
        <v>6.5366025293586274</v>
      </c>
      <c r="AB24" s="25"/>
      <c r="AC24" s="24"/>
      <c r="AD24" s="25"/>
      <c r="AE24" s="24"/>
      <c r="AF24" s="23">
        <f t="shared" si="13"/>
        <v>0.53990170062934517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7111223.1475</v>
      </c>
      <c r="G25" s="30">
        <f>SUM(G5:G24)</f>
        <v>42940</v>
      </c>
      <c r="H25" s="30">
        <f>SUM(H5:H24)</f>
        <v>4256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MA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MA</v>
      </c>
      <c r="C32" s="5" t="s">
        <v>48</v>
      </c>
      <c r="D32" s="40">
        <v>0</v>
      </c>
      <c r="E32" s="4" t="str">
        <f>_xlfn.CONCAT(B32,C32,D32)</f>
        <v>MAFemale0</v>
      </c>
      <c r="F32" s="6">
        <f>VLOOKUP(E32,'Appendix 1a. Person-years 2020'!$E$3:$F$1682,2,FALSE)</f>
        <v>57616.815000000002</v>
      </c>
      <c r="G32" s="17">
        <f>VLOOKUP(E32,'Appendix 2a. Deaths 2020'!$E$4:$G$1683,2,FALSE)</f>
        <v>658</v>
      </c>
      <c r="H32" s="17">
        <f>VLOOKUP(E32,'Appendix 2a. Deaths 2020'!$E$4:$G$1683,3,FALSE)</f>
        <v>5</v>
      </c>
      <c r="I32" s="18">
        <f>G32/F32</f>
        <v>1.1420277222890574E-2</v>
      </c>
      <c r="J32" s="16">
        <v>1</v>
      </c>
      <c r="K32" s="5">
        <f>VLOOKUP(E32,'Appendix 3a. nax iIBGE 2020'!$E$5:$O$1935,11,FALSE)</f>
        <v>0.1</v>
      </c>
      <c r="L32" s="19">
        <f>(J32*I32)/(1+(J32-K32)*I32)</f>
        <v>1.1304090955670696E-2</v>
      </c>
      <c r="M32" s="16">
        <v>100000</v>
      </c>
      <c r="N32" s="20">
        <f>M32*L32</f>
        <v>1130.4090955670697</v>
      </c>
      <c r="O32" s="20">
        <f>M33*J32+N32*K32</f>
        <v>98982.631813989632</v>
      </c>
      <c r="P32" s="20">
        <f t="shared" ref="P32:P50" si="19">P33+O32</f>
        <v>7910120.8432705011</v>
      </c>
      <c r="Q32" s="21">
        <f>P32/M32</f>
        <v>79.101208432705008</v>
      </c>
      <c r="R32" s="22">
        <f>(G32-H32)/G32</f>
        <v>0.99240121580547114</v>
      </c>
      <c r="S32" s="22">
        <f>1-L32</f>
        <v>0.98869590904432936</v>
      </c>
      <c r="T32" s="22">
        <f>S32^R32</f>
        <v>0.98878132274577202</v>
      </c>
      <c r="U32" s="16">
        <v>100000</v>
      </c>
      <c r="V32" s="23">
        <f>U32*(1-T32)</f>
        <v>1121.8677254227982</v>
      </c>
      <c r="W32" s="22">
        <f>V32/U32</f>
        <v>1.1218677254227982E-2</v>
      </c>
      <c r="X32" s="23">
        <f>J32+R32*(L32/W32)*(K32-J32)</f>
        <v>0.1000387997274913</v>
      </c>
      <c r="Y32" s="23">
        <f>U33*J32+V32*X32</f>
        <v>98990.362575281513</v>
      </c>
      <c r="Z32" s="23">
        <f t="shared" ref="Z32:Z50" si="20">Z33+Y32</f>
        <v>8060228.1709171459</v>
      </c>
      <c r="AA32" s="23">
        <f>Z32/U32</f>
        <v>80.602281709171464</v>
      </c>
      <c r="AB32" s="16"/>
      <c r="AC32" s="16"/>
      <c r="AD32" s="16"/>
      <c r="AE32" s="16"/>
      <c r="AF32" s="23">
        <f>AA32-Q32</f>
        <v>1.5010732764664567</v>
      </c>
    </row>
    <row r="33" spans="2:32" s="26" customFormat="1" ht="15" customHeight="1" x14ac:dyDescent="0.2">
      <c r="B33" s="5" t="str">
        <f t="shared" ref="B33:B51" si="21">B6</f>
        <v>MA</v>
      </c>
      <c r="C33" s="5" t="s">
        <v>48</v>
      </c>
      <c r="D33" s="41" t="s">
        <v>18</v>
      </c>
      <c r="E33" s="4" t="str">
        <f t="shared" ref="E33:E51" si="22">_xlfn.CONCAT(B33,C33,D33)</f>
        <v>MAFemale1-4</v>
      </c>
      <c r="F33" s="6">
        <f>VLOOKUP(E33,'Appendix 1a. Person-years 2020'!$E$3:$F$1682,2,FALSE)</f>
        <v>229539.95129999999</v>
      </c>
      <c r="G33" s="17">
        <f>VLOOKUP(E33,'Appendix 2a. Deaths 2020'!$E$4:$G$1683,2,FALSE)</f>
        <v>120</v>
      </c>
      <c r="H33" s="17">
        <f>VLOOKUP(E33,'Appendix 2a. Deaths 2020'!$E$4:$G$1683,3,FALSE)</f>
        <v>5</v>
      </c>
      <c r="I33" s="18">
        <f t="shared" ref="I33:I51" si="23">G33/F33</f>
        <v>5.227848107502845E-4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2.0884097707342319E-3</v>
      </c>
      <c r="M33" s="20">
        <f>M32-N32</f>
        <v>98869.590904432931</v>
      </c>
      <c r="N33" s="20">
        <f>M33*L33</f>
        <v>206.48021967331408</v>
      </c>
      <c r="O33" s="20">
        <f t="shared" ref="O33:O50" si="25">M34*J33+N33*K33</f>
        <v>394962.16306854849</v>
      </c>
      <c r="P33" s="20">
        <f t="shared" si="19"/>
        <v>7811138.2114565112</v>
      </c>
      <c r="Q33" s="21">
        <f t="shared" ref="Q33:Q50" si="26">P33/M33</f>
        <v>79.004455667331882</v>
      </c>
      <c r="R33" s="22">
        <f t="shared" ref="R33:R51" si="27">(G33-H33)/G33</f>
        <v>0.95833333333333337</v>
      </c>
      <c r="S33" s="22">
        <f t="shared" ref="S33:S51" si="28">1-L33</f>
        <v>0.99791159022926579</v>
      </c>
      <c r="T33" s="22">
        <f t="shared" ref="T33:T51" si="29">S33^R33</f>
        <v>0.99799852016216728</v>
      </c>
      <c r="U33" s="23">
        <f>U32-V32</f>
        <v>98878.132274577205</v>
      </c>
      <c r="V33" s="23">
        <f>U33*(1-T33)</f>
        <v>197.90258815012305</v>
      </c>
      <c r="W33" s="22">
        <f t="shared" ref="W33:W51" si="30">V33/U33</f>
        <v>2.0014798378327203E-3</v>
      </c>
      <c r="X33" s="23">
        <f>J33+R33*(L33/W33)*(K33-J33)</f>
        <v>1.5001088455619613</v>
      </c>
      <c r="Y33" s="23">
        <f t="shared" ref="Y33:Y51" si="31">U34*J33+V33*X33</f>
        <v>395017.79416875192</v>
      </c>
      <c r="Z33" s="23">
        <f t="shared" si="20"/>
        <v>7961237.8083418645</v>
      </c>
      <c r="AA33" s="23">
        <f t="shared" ref="AA33:AA51" si="32">Z33/U33</f>
        <v>80.515657256086712</v>
      </c>
      <c r="AB33" s="25"/>
      <c r="AC33" s="24"/>
      <c r="AD33" s="25"/>
      <c r="AE33" s="24"/>
      <c r="AF33" s="23">
        <f t="shared" ref="AF33:AF51" si="33">AA33-Q33</f>
        <v>1.5112015887548296</v>
      </c>
    </row>
    <row r="34" spans="2:32" s="26" customFormat="1" ht="15" customHeight="1" x14ac:dyDescent="0.2">
      <c r="B34" s="5" t="str">
        <f t="shared" si="21"/>
        <v>MA</v>
      </c>
      <c r="C34" s="5" t="s">
        <v>48</v>
      </c>
      <c r="D34" s="24" t="s">
        <v>70</v>
      </c>
      <c r="E34" s="4" t="str">
        <f t="shared" si="22"/>
        <v>MAFemale5-9</v>
      </c>
      <c r="F34" s="6">
        <f>VLOOKUP(E34,'Appendix 1a. Person-years 2020'!$E$3:$F$1682,2,FALSE)</f>
        <v>287657.37410000002</v>
      </c>
      <c r="G34" s="17">
        <f>VLOOKUP(E34,'Appendix 2a. Deaths 2020'!$E$4:$G$1683,2,FALSE)</f>
        <v>52</v>
      </c>
      <c r="H34" s="17">
        <f>VLOOKUP(E34,'Appendix 2a. Deaths 2020'!$E$4:$G$1683,3,FALSE)</f>
        <v>1</v>
      </c>
      <c r="I34" s="18">
        <f t="shared" si="23"/>
        <v>1.8077061352135871E-4</v>
      </c>
      <c r="J34" s="24">
        <v>5</v>
      </c>
      <c r="K34" s="5">
        <f>VLOOKUP(E34,'Appendix 3a. nax iIBGE 2020'!$E$5:$O$1935,11,FALSE)</f>
        <v>2.5</v>
      </c>
      <c r="L34" s="19">
        <f t="shared" si="24"/>
        <v>9.0344477694026819E-4</v>
      </c>
      <c r="M34" s="20">
        <f t="shared" ref="M34:M51" si="34">M33-N33</f>
        <v>98663.110684759624</v>
      </c>
      <c r="N34" s="20">
        <f t="shared" ref="N34:N51" si="35">M34*L34</f>
        <v>89.136672024825643</v>
      </c>
      <c r="O34" s="20">
        <f t="shared" si="25"/>
        <v>493092.71174373612</v>
      </c>
      <c r="P34" s="20">
        <f t="shared" si="19"/>
        <v>7416176.0483879624</v>
      </c>
      <c r="Q34" s="21">
        <f t="shared" si="26"/>
        <v>75.166655469474577</v>
      </c>
      <c r="R34" s="22">
        <f t="shared" si="27"/>
        <v>0.98076923076923073</v>
      </c>
      <c r="S34" s="22">
        <f t="shared" si="28"/>
        <v>0.99909655522305973</v>
      </c>
      <c r="T34" s="22">
        <f t="shared" si="29"/>
        <v>0.99911392146144418</v>
      </c>
      <c r="U34" s="23">
        <f t="shared" ref="U34:U51" si="36">U33-V33</f>
        <v>98680.229686427076</v>
      </c>
      <c r="V34" s="23">
        <f t="shared" ref="V34:V50" si="37">U34*(1-T34)</f>
        <v>87.43843370490228</v>
      </c>
      <c r="W34" s="22">
        <f t="shared" si="30"/>
        <v>8.8607853855582341E-4</v>
      </c>
      <c r="X34" s="23">
        <f>J34+R34*(L34/W34)*(K34-J34)</f>
        <v>2.5000217239028548</v>
      </c>
      <c r="Y34" s="23">
        <f t="shared" si="31"/>
        <v>493182.55424737715</v>
      </c>
      <c r="Z34" s="23">
        <f t="shared" si="20"/>
        <v>7566220.0141731128</v>
      </c>
      <c r="AA34" s="23">
        <f t="shared" si="32"/>
        <v>76.674122447992289</v>
      </c>
      <c r="AB34" s="25"/>
      <c r="AC34" s="24"/>
      <c r="AD34" s="25"/>
      <c r="AE34" s="24"/>
      <c r="AF34" s="23">
        <f t="shared" si="33"/>
        <v>1.5074669785177122</v>
      </c>
    </row>
    <row r="35" spans="2:32" s="26" customFormat="1" ht="15" customHeight="1" x14ac:dyDescent="0.2">
      <c r="B35" s="5" t="str">
        <f t="shared" si="21"/>
        <v>MA</v>
      </c>
      <c r="C35" s="5" t="s">
        <v>48</v>
      </c>
      <c r="D35" s="24" t="s">
        <v>71</v>
      </c>
      <c r="E35" s="4" t="str">
        <f t="shared" si="22"/>
        <v>MAFemale10-14</v>
      </c>
      <c r="F35" s="6">
        <f>VLOOKUP(E35,'Appendix 1a. Person-years 2020'!$E$3:$F$1682,2,FALSE)</f>
        <v>320737.28139999998</v>
      </c>
      <c r="G35" s="17">
        <f>VLOOKUP(E35,'Appendix 2a. Deaths 2020'!$E$4:$G$1683,2,FALSE)</f>
        <v>65</v>
      </c>
      <c r="H35" s="17">
        <f>VLOOKUP(E35,'Appendix 2a. Deaths 2020'!$E$4:$G$1683,3,FALSE)</f>
        <v>2</v>
      </c>
      <c r="I35" s="18">
        <f t="shared" si="23"/>
        <v>2.0265807490878109E-4</v>
      </c>
      <c r="J35" s="24">
        <v>5</v>
      </c>
      <c r="K35" s="5">
        <f>VLOOKUP(E35,'Appendix 3a. nax iIBGE 2020'!$E$5:$O$1935,11,FALSE)</f>
        <v>2.5</v>
      </c>
      <c r="L35" s="19">
        <f t="shared" si="24"/>
        <v>1.012777255821465E-3</v>
      </c>
      <c r="M35" s="20">
        <f t="shared" si="34"/>
        <v>98573.974012734805</v>
      </c>
      <c r="N35" s="20">
        <f t="shared" si="35"/>
        <v>99.833478896033967</v>
      </c>
      <c r="O35" s="20">
        <f t="shared" si="25"/>
        <v>492620.28636643395</v>
      </c>
      <c r="P35" s="20">
        <f t="shared" si="19"/>
        <v>6923083.3366442267</v>
      </c>
      <c r="Q35" s="21">
        <f t="shared" si="26"/>
        <v>70.232365144879225</v>
      </c>
      <c r="R35" s="22">
        <f t="shared" si="27"/>
        <v>0.96923076923076923</v>
      </c>
      <c r="S35" s="22">
        <f t="shared" si="28"/>
        <v>0.9989872227441785</v>
      </c>
      <c r="T35" s="22">
        <f t="shared" si="29"/>
        <v>0.99901836982122916</v>
      </c>
      <c r="U35" s="23">
        <f t="shared" si="36"/>
        <v>98592.791252722178</v>
      </c>
      <c r="V35" s="23">
        <f t="shared" si="37"/>
        <v>96.78165930292603</v>
      </c>
      <c r="W35" s="22">
        <f t="shared" si="30"/>
        <v>9.8163017877084258E-4</v>
      </c>
      <c r="X35" s="23">
        <f>((-5/24)*V34+2.5*V35+(5/24)*V36)/V35</f>
        <v>2.8042568029980313</v>
      </c>
      <c r="Y35" s="23">
        <f t="shared" si="31"/>
        <v>492751.44859360193</v>
      </c>
      <c r="Z35" s="23">
        <f t="shared" si="20"/>
        <v>7073037.4599257354</v>
      </c>
      <c r="AA35" s="23">
        <f t="shared" si="32"/>
        <v>71.739904815104282</v>
      </c>
      <c r="AB35" s="25"/>
      <c r="AC35" s="24"/>
      <c r="AD35" s="25"/>
      <c r="AE35" s="24"/>
      <c r="AF35" s="23">
        <f t="shared" si="33"/>
        <v>1.5075396702250572</v>
      </c>
    </row>
    <row r="36" spans="2:32" s="26" customFormat="1" ht="15" customHeight="1" x14ac:dyDescent="0.2">
      <c r="B36" s="5" t="str">
        <f t="shared" si="21"/>
        <v>MA</v>
      </c>
      <c r="C36" s="5" t="s">
        <v>48</v>
      </c>
      <c r="D36" s="24" t="s">
        <v>72</v>
      </c>
      <c r="E36" s="4" t="str">
        <f t="shared" si="22"/>
        <v>MAFemale15-19</v>
      </c>
      <c r="F36" s="6">
        <f>VLOOKUP(E36,'Appendix 1a. Person-years 2020'!$E$3:$F$1682,2,FALSE)</f>
        <v>326818.49619999999</v>
      </c>
      <c r="G36" s="17">
        <f>VLOOKUP(E36,'Appendix 2a. Deaths 2020'!$E$4:$G$1683,2,FALSE)</f>
        <v>163</v>
      </c>
      <c r="H36" s="17">
        <f>VLOOKUP(E36,'Appendix 2a. Deaths 2020'!$E$4:$G$1683,3,FALSE)</f>
        <v>11</v>
      </c>
      <c r="I36" s="18">
        <f t="shared" si="23"/>
        <v>4.9874778170526325E-4</v>
      </c>
      <c r="J36" s="24">
        <v>5</v>
      </c>
      <c r="K36" s="5">
        <f>VLOOKUP(E36,'Appendix 3a. nax iIBGE 2020'!$E$5:$O$1935,11,FALSE)</f>
        <v>2.5</v>
      </c>
      <c r="L36" s="19">
        <f t="shared" si="24"/>
        <v>2.4906334138008811E-3</v>
      </c>
      <c r="M36" s="20">
        <f t="shared" si="34"/>
        <v>98474.14053383877</v>
      </c>
      <c r="N36" s="20">
        <f t="shared" si="35"/>
        <v>245.26298480890256</v>
      </c>
      <c r="O36" s="20">
        <f t="shared" si="25"/>
        <v>491757.54520717164</v>
      </c>
      <c r="P36" s="20">
        <f t="shared" si="19"/>
        <v>6430463.0502777928</v>
      </c>
      <c r="Q36" s="21">
        <f t="shared" si="26"/>
        <v>65.301032488504802</v>
      </c>
      <c r="R36" s="22">
        <f t="shared" si="27"/>
        <v>0.93251533742331283</v>
      </c>
      <c r="S36" s="22">
        <f t="shared" si="28"/>
        <v>0.99750936658619915</v>
      </c>
      <c r="T36" s="22">
        <f t="shared" si="29"/>
        <v>0.99767725078161662</v>
      </c>
      <c r="U36" s="23">
        <f t="shared" si="36"/>
        <v>98496.00959341925</v>
      </c>
      <c r="V36" s="23">
        <f t="shared" si="37"/>
        <v>228.78152929699644</v>
      </c>
      <c r="W36" s="22">
        <f t="shared" si="30"/>
        <v>2.3227492183833798E-3</v>
      </c>
      <c r="X36" s="23">
        <f t="shared" ref="X36:X49" si="38">((-5/24)*V35+2.5*V36+(5/24)*V37)/V36</f>
        <v>2.6807245170733376</v>
      </c>
      <c r="Y36" s="23">
        <f t="shared" si="31"/>
        <v>491949.4405752513</v>
      </c>
      <c r="Z36" s="23">
        <f t="shared" si="20"/>
        <v>6580286.0113321338</v>
      </c>
      <c r="AA36" s="23">
        <f t="shared" si="32"/>
        <v>66.80764061909548</v>
      </c>
      <c r="AB36" s="25"/>
      <c r="AC36" s="24"/>
      <c r="AD36" s="25"/>
      <c r="AE36" s="24"/>
      <c r="AF36" s="23">
        <f t="shared" si="33"/>
        <v>1.5066081305906778</v>
      </c>
    </row>
    <row r="37" spans="2:32" s="26" customFormat="1" ht="15" customHeight="1" x14ac:dyDescent="0.2">
      <c r="B37" s="5" t="str">
        <f t="shared" si="21"/>
        <v>MA</v>
      </c>
      <c r="C37" s="5" t="s">
        <v>48</v>
      </c>
      <c r="D37" s="24" t="s">
        <v>73</v>
      </c>
      <c r="E37" s="4" t="str">
        <f t="shared" si="22"/>
        <v>MAFemale20-24</v>
      </c>
      <c r="F37" s="6">
        <f>VLOOKUP(E37,'Appendix 1a. Person-years 2020'!$E$3:$F$1682,2,FALSE)</f>
        <v>333995.04950000002</v>
      </c>
      <c r="G37" s="17">
        <f>VLOOKUP(E37,'Appendix 2a. Deaths 2020'!$E$4:$G$1683,2,FALSE)</f>
        <v>211</v>
      </c>
      <c r="H37" s="17">
        <f>VLOOKUP(E37,'Appendix 2a. Deaths 2020'!$E$4:$G$1683,3,FALSE)</f>
        <v>10</v>
      </c>
      <c r="I37" s="18">
        <f t="shared" si="23"/>
        <v>6.317458905929083E-4</v>
      </c>
      <c r="J37" s="24">
        <v>5</v>
      </c>
      <c r="K37" s="5">
        <f>VLOOKUP(E37,'Appendix 3a. nax iIBGE 2020'!$E$5:$O$1935,11,FALSE)</f>
        <v>2.5</v>
      </c>
      <c r="L37" s="19">
        <f t="shared" si="24"/>
        <v>3.1537485337741035E-3</v>
      </c>
      <c r="M37" s="20">
        <f t="shared" si="34"/>
        <v>98228.877549029872</v>
      </c>
      <c r="N37" s="20">
        <f t="shared" si="35"/>
        <v>309.78917854452891</v>
      </c>
      <c r="O37" s="20">
        <f t="shared" si="25"/>
        <v>490369.91479878809</v>
      </c>
      <c r="P37" s="20">
        <f t="shared" si="19"/>
        <v>5938705.5050706211</v>
      </c>
      <c r="Q37" s="21">
        <f t="shared" si="26"/>
        <v>60.45783738194892</v>
      </c>
      <c r="R37" s="22">
        <f t="shared" si="27"/>
        <v>0.95260663507109</v>
      </c>
      <c r="S37" s="22">
        <f t="shared" si="28"/>
        <v>0.99684625146622585</v>
      </c>
      <c r="T37" s="22">
        <f t="shared" si="29"/>
        <v>0.99699549345364391</v>
      </c>
      <c r="U37" s="23">
        <f t="shared" si="36"/>
        <v>98267.228064122261</v>
      </c>
      <c r="V37" s="23">
        <f t="shared" si="37"/>
        <v>295.24453001092218</v>
      </c>
      <c r="W37" s="22">
        <f t="shared" si="30"/>
        <v>3.0045065463560894E-3</v>
      </c>
      <c r="X37" s="23">
        <f t="shared" si="38"/>
        <v>2.5716865824366648</v>
      </c>
      <c r="Y37" s="23">
        <f t="shared" si="31"/>
        <v>490619.19406692358</v>
      </c>
      <c r="Z37" s="23">
        <f t="shared" si="20"/>
        <v>6088336.5707568824</v>
      </c>
      <c r="AA37" s="23">
        <f t="shared" si="32"/>
        <v>61.956938144058192</v>
      </c>
      <c r="AB37" s="25"/>
      <c r="AC37" s="24"/>
      <c r="AD37" s="25"/>
      <c r="AE37" s="24"/>
      <c r="AF37" s="23">
        <f t="shared" si="33"/>
        <v>1.499100762109272</v>
      </c>
    </row>
    <row r="38" spans="2:32" s="26" customFormat="1" ht="15" customHeight="1" x14ac:dyDescent="0.2">
      <c r="B38" s="5" t="str">
        <f t="shared" si="21"/>
        <v>MA</v>
      </c>
      <c r="C38" s="5" t="s">
        <v>48</v>
      </c>
      <c r="D38" s="24" t="s">
        <v>74</v>
      </c>
      <c r="E38" s="4" t="str">
        <f t="shared" si="22"/>
        <v>MAFemale25-29</v>
      </c>
      <c r="F38" s="6">
        <f>VLOOKUP(E38,'Appendix 1a. Person-years 2020'!$E$3:$F$1682,2,FALSE)</f>
        <v>306410.56290000002</v>
      </c>
      <c r="G38" s="17">
        <f>VLOOKUP(E38,'Appendix 2a. Deaths 2020'!$E$4:$G$1683,2,FALSE)</f>
        <v>217</v>
      </c>
      <c r="H38" s="17">
        <f>VLOOKUP(E38,'Appendix 2a. Deaths 2020'!$E$4:$G$1683,3,FALSE)</f>
        <v>10</v>
      </c>
      <c r="I38" s="18">
        <f t="shared" si="23"/>
        <v>7.0820012843623797E-4</v>
      </c>
      <c r="J38" s="24">
        <v>5</v>
      </c>
      <c r="K38" s="5">
        <f>VLOOKUP(E38,'Appendix 3a. nax iIBGE 2020'!$E$5:$O$1935,11,FALSE)</f>
        <v>2.5</v>
      </c>
      <c r="L38" s="19">
        <f t="shared" si="24"/>
        <v>3.5347423796630241E-3</v>
      </c>
      <c r="M38" s="20">
        <f t="shared" si="34"/>
        <v>97919.088370485348</v>
      </c>
      <c r="N38" s="20">
        <f t="shared" si="35"/>
        <v>346.11875144112332</v>
      </c>
      <c r="O38" s="20">
        <f t="shared" si="25"/>
        <v>488730.14497382392</v>
      </c>
      <c r="P38" s="20">
        <f t="shared" si="19"/>
        <v>5448335.5902718334</v>
      </c>
      <c r="Q38" s="21">
        <f t="shared" si="26"/>
        <v>55.641200106536779</v>
      </c>
      <c r="R38" s="22">
        <f t="shared" si="27"/>
        <v>0.95391705069124422</v>
      </c>
      <c r="S38" s="22">
        <f t="shared" si="28"/>
        <v>0.996465257620337</v>
      </c>
      <c r="T38" s="22">
        <f t="shared" si="29"/>
        <v>0.99662787401245112</v>
      </c>
      <c r="U38" s="23">
        <f t="shared" si="36"/>
        <v>97971.983534111336</v>
      </c>
      <c r="V38" s="23">
        <f t="shared" si="37"/>
        <v>330.37387172708776</v>
      </c>
      <c r="W38" s="22">
        <f t="shared" si="30"/>
        <v>3.3721259875488796E-3</v>
      </c>
      <c r="X38" s="23">
        <f t="shared" si="38"/>
        <v>2.6095225495069871</v>
      </c>
      <c r="Y38" s="23">
        <f t="shared" si="31"/>
        <v>489070.16637996101</v>
      </c>
      <c r="Z38" s="23">
        <f t="shared" si="20"/>
        <v>5597717.3766899584</v>
      </c>
      <c r="AA38" s="23">
        <f t="shared" si="32"/>
        <v>57.13589921082874</v>
      </c>
      <c r="AB38" s="25"/>
      <c r="AC38" s="24"/>
      <c r="AD38" s="25"/>
      <c r="AE38" s="24"/>
      <c r="AF38" s="23">
        <f t="shared" si="33"/>
        <v>1.4946991042919606</v>
      </c>
    </row>
    <row r="39" spans="2:32" s="26" customFormat="1" ht="15" customHeight="1" x14ac:dyDescent="0.2">
      <c r="B39" s="5" t="str">
        <f t="shared" si="21"/>
        <v>MA</v>
      </c>
      <c r="C39" s="5" t="s">
        <v>48</v>
      </c>
      <c r="D39" s="24" t="s">
        <v>75</v>
      </c>
      <c r="E39" s="4" t="str">
        <f t="shared" si="22"/>
        <v>MAFemale30-34</v>
      </c>
      <c r="F39" s="6">
        <f>VLOOKUP(E39,'Appendix 1a. Person-years 2020'!$E$3:$F$1682,2,FALSE)</f>
        <v>303277.75219999999</v>
      </c>
      <c r="G39" s="17">
        <f>VLOOKUP(E39,'Appendix 2a. Deaths 2020'!$E$4:$G$1683,2,FALSE)</f>
        <v>304</v>
      </c>
      <c r="H39" s="17">
        <f>VLOOKUP(E39,'Appendix 2a. Deaths 2020'!$E$4:$G$1683,3,FALSE)</f>
        <v>12</v>
      </c>
      <c r="I39" s="18">
        <f t="shared" si="23"/>
        <v>1.0023814730713374E-3</v>
      </c>
      <c r="J39" s="24">
        <v>5</v>
      </c>
      <c r="K39" s="5">
        <f>VLOOKUP(E39,'Appendix 3a. nax iIBGE 2020'!$E$5:$O$1935,11,FALSE)</f>
        <v>2.5</v>
      </c>
      <c r="L39" s="19">
        <f t="shared" si="24"/>
        <v>4.9993791527577283E-3</v>
      </c>
      <c r="M39" s="20">
        <f t="shared" si="34"/>
        <v>97572.969619044219</v>
      </c>
      <c r="N39" s="20">
        <f t="shared" si="35"/>
        <v>487.80427018611283</v>
      </c>
      <c r="O39" s="20">
        <f t="shared" si="25"/>
        <v>486645.33741975582</v>
      </c>
      <c r="P39" s="20">
        <f t="shared" si="19"/>
        <v>4959605.4452980096</v>
      </c>
      <c r="Q39" s="21">
        <f t="shared" si="26"/>
        <v>50.829706881545988</v>
      </c>
      <c r="R39" s="22">
        <f t="shared" si="27"/>
        <v>0.96052631578947367</v>
      </c>
      <c r="S39" s="22">
        <f t="shared" si="28"/>
        <v>0.99500062084724228</v>
      </c>
      <c r="T39" s="22">
        <f t="shared" si="29"/>
        <v>0.9951974901120727</v>
      </c>
      <c r="U39" s="23">
        <f t="shared" si="36"/>
        <v>97641.609662384246</v>
      </c>
      <c r="V39" s="23">
        <f t="shared" si="37"/>
        <v>468.9247958767379</v>
      </c>
      <c r="W39" s="22">
        <f t="shared" si="30"/>
        <v>4.8025098879272976E-3</v>
      </c>
      <c r="X39" s="23">
        <f t="shared" si="38"/>
        <v>2.6436668406519148</v>
      </c>
      <c r="Y39" s="23">
        <f t="shared" si="31"/>
        <v>487103.10526615637</v>
      </c>
      <c r="Z39" s="23">
        <f t="shared" si="20"/>
        <v>5108647.2103099972</v>
      </c>
      <c r="AA39" s="23">
        <f t="shared" si="32"/>
        <v>52.320391152646764</v>
      </c>
      <c r="AB39" s="25"/>
      <c r="AC39" s="24"/>
      <c r="AD39" s="25"/>
      <c r="AE39" s="24"/>
      <c r="AF39" s="23">
        <f t="shared" si="33"/>
        <v>1.4906842711007755</v>
      </c>
    </row>
    <row r="40" spans="2:32" s="26" customFormat="1" ht="15" customHeight="1" x14ac:dyDescent="0.2">
      <c r="B40" s="5" t="str">
        <f t="shared" si="21"/>
        <v>MA</v>
      </c>
      <c r="C40" s="5" t="s">
        <v>48</v>
      </c>
      <c r="D40" s="24" t="s">
        <v>76</v>
      </c>
      <c r="E40" s="4" t="str">
        <f t="shared" si="22"/>
        <v>MAFemale35-39</v>
      </c>
      <c r="F40" s="6">
        <f>VLOOKUP(E40,'Appendix 1a. Person-years 2020'!$E$3:$F$1682,2,FALSE)</f>
        <v>286651.2513</v>
      </c>
      <c r="G40" s="17">
        <f>VLOOKUP(E40,'Appendix 2a. Deaths 2020'!$E$4:$G$1683,2,FALSE)</f>
        <v>418</v>
      </c>
      <c r="H40" s="17">
        <f>VLOOKUP(E40,'Appendix 2a. Deaths 2020'!$E$4:$G$1683,3,FALSE)</f>
        <v>31</v>
      </c>
      <c r="I40" s="18">
        <f t="shared" si="23"/>
        <v>1.4582179498757346E-3</v>
      </c>
      <c r="J40" s="24">
        <v>5</v>
      </c>
      <c r="K40" s="5">
        <f>VLOOKUP(E40,'Appendix 3a. nax iIBGE 2020'!$E$5:$O$1935,11,FALSE)</f>
        <v>2.5</v>
      </c>
      <c r="L40" s="19">
        <f t="shared" si="24"/>
        <v>7.2646063011110231E-3</v>
      </c>
      <c r="M40" s="20">
        <f t="shared" si="34"/>
        <v>97085.165348858107</v>
      </c>
      <c r="N40" s="20">
        <f t="shared" si="35"/>
        <v>705.28550393772014</v>
      </c>
      <c r="O40" s="20">
        <f t="shared" si="25"/>
        <v>483662.61298444623</v>
      </c>
      <c r="P40" s="20">
        <f t="shared" si="19"/>
        <v>4472960.1078782538</v>
      </c>
      <c r="Q40" s="21">
        <f t="shared" si="26"/>
        <v>46.072539422531491</v>
      </c>
      <c r="R40" s="22">
        <f t="shared" si="27"/>
        <v>0.92583732057416268</v>
      </c>
      <c r="S40" s="22">
        <f t="shared" si="28"/>
        <v>0.99273539369888897</v>
      </c>
      <c r="T40" s="22">
        <f t="shared" si="29"/>
        <v>0.99327233981983143</v>
      </c>
      <c r="U40" s="23">
        <f t="shared" si="36"/>
        <v>97172.684866507509</v>
      </c>
      <c r="V40" s="23">
        <f t="shared" si="37"/>
        <v>653.74480257647167</v>
      </c>
      <c r="W40" s="22">
        <f t="shared" si="30"/>
        <v>6.7276601801685709E-3</v>
      </c>
      <c r="X40" s="23">
        <f t="shared" si="38"/>
        <v>2.6563513756343196</v>
      </c>
      <c r="Y40" s="23">
        <f t="shared" si="31"/>
        <v>484331.276225293</v>
      </c>
      <c r="Z40" s="23">
        <f t="shared" si="20"/>
        <v>4621544.1050438406</v>
      </c>
      <c r="AA40" s="23">
        <f t="shared" si="32"/>
        <v>47.560115390377028</v>
      </c>
      <c r="AB40" s="25"/>
      <c r="AC40" s="24"/>
      <c r="AD40" s="25"/>
      <c r="AE40" s="24"/>
      <c r="AF40" s="23">
        <f t="shared" si="33"/>
        <v>1.4875759678455367</v>
      </c>
    </row>
    <row r="41" spans="2:32" s="26" customFormat="1" ht="15" customHeight="1" x14ac:dyDescent="0.2">
      <c r="B41" s="5" t="str">
        <f t="shared" si="21"/>
        <v>MA</v>
      </c>
      <c r="C41" s="5" t="s">
        <v>48</v>
      </c>
      <c r="D41" s="24" t="s">
        <v>77</v>
      </c>
      <c r="E41" s="4" t="str">
        <f t="shared" si="22"/>
        <v>MAFemale40-44</v>
      </c>
      <c r="F41" s="6">
        <f>VLOOKUP(E41,'Appendix 1a. Person-years 2020'!$E$3:$F$1682,2,FALSE)</f>
        <v>245214.8463</v>
      </c>
      <c r="G41" s="17">
        <f>VLOOKUP(E41,'Appendix 2a. Deaths 2020'!$E$4:$G$1683,2,FALSE)</f>
        <v>529</v>
      </c>
      <c r="H41" s="17">
        <f>VLOOKUP(E41,'Appendix 2a. Deaths 2020'!$E$4:$G$1683,3,FALSE)</f>
        <v>39</v>
      </c>
      <c r="I41" s="18">
        <f t="shared" si="23"/>
        <v>2.1572918931377118E-3</v>
      </c>
      <c r="J41" s="24">
        <v>5</v>
      </c>
      <c r="K41" s="5">
        <f>VLOOKUP(E41,'Appendix 3a. nax iIBGE 2020'!$E$5:$O$1935,11,FALSE)</f>
        <v>2.5</v>
      </c>
      <c r="L41" s="19">
        <f t="shared" si="24"/>
        <v>1.0728597673722912E-2</v>
      </c>
      <c r="M41" s="20">
        <f t="shared" si="34"/>
        <v>96379.87984492039</v>
      </c>
      <c r="N41" s="20">
        <f t="shared" si="35"/>
        <v>1034.0209546979067</v>
      </c>
      <c r="O41" s="20">
        <f t="shared" si="25"/>
        <v>479314.34683785721</v>
      </c>
      <c r="P41" s="20">
        <f t="shared" si="19"/>
        <v>3989297.4948938079</v>
      </c>
      <c r="Q41" s="21">
        <f t="shared" si="26"/>
        <v>41.391393113508428</v>
      </c>
      <c r="R41" s="22">
        <f t="shared" si="27"/>
        <v>0.92627599243856329</v>
      </c>
      <c r="S41" s="22">
        <f t="shared" si="28"/>
        <v>0.98927140232627708</v>
      </c>
      <c r="T41" s="22">
        <f t="shared" si="29"/>
        <v>0.99005841225167901</v>
      </c>
      <c r="U41" s="23">
        <f t="shared" si="36"/>
        <v>96518.940063931033</v>
      </c>
      <c r="V41" s="23">
        <f t="shared" si="37"/>
        <v>959.55151202050479</v>
      </c>
      <c r="W41" s="22">
        <f t="shared" si="30"/>
        <v>9.9415877483209902E-3</v>
      </c>
      <c r="X41" s="23">
        <f t="shared" si="38"/>
        <v>2.6569530365462324</v>
      </c>
      <c r="Y41" s="23">
        <f t="shared" si="31"/>
        <v>480346.426063138</v>
      </c>
      <c r="Z41" s="23">
        <f t="shared" si="20"/>
        <v>4137212.8288185475</v>
      </c>
      <c r="AA41" s="23">
        <f t="shared" si="32"/>
        <v>42.864258829180997</v>
      </c>
      <c r="AB41" s="25"/>
      <c r="AC41" s="24"/>
      <c r="AD41" s="25"/>
      <c r="AE41" s="24"/>
      <c r="AF41" s="23">
        <f t="shared" si="33"/>
        <v>1.4728657156725689</v>
      </c>
    </row>
    <row r="42" spans="2:32" s="26" customFormat="1" ht="15" customHeight="1" x14ac:dyDescent="0.2">
      <c r="B42" s="5" t="str">
        <f t="shared" si="21"/>
        <v>MA</v>
      </c>
      <c r="C42" s="5" t="s">
        <v>48</v>
      </c>
      <c r="D42" s="24" t="s">
        <v>78</v>
      </c>
      <c r="E42" s="4" t="str">
        <f t="shared" si="22"/>
        <v>MAFemale45-49</v>
      </c>
      <c r="F42" s="6">
        <f>VLOOKUP(E42,'Appendix 1a. Person-years 2020'!$E$3:$F$1682,2,FALSE)</f>
        <v>196751.80590000001</v>
      </c>
      <c r="G42" s="17">
        <f>VLOOKUP(E42,'Appendix 2a. Deaths 2020'!$E$4:$G$1683,2,FALSE)</f>
        <v>617</v>
      </c>
      <c r="H42" s="17">
        <f>VLOOKUP(E42,'Appendix 2a. Deaths 2020'!$E$4:$G$1683,3,FALSE)</f>
        <v>46</v>
      </c>
      <c r="I42" s="18">
        <f t="shared" si="23"/>
        <v>3.135930555644267E-3</v>
      </c>
      <c r="J42" s="24">
        <v>5</v>
      </c>
      <c r="K42" s="5">
        <f>VLOOKUP(E42,'Appendix 3a. nax iIBGE 2020'!$E$5:$O$1935,11,FALSE)</f>
        <v>2.5</v>
      </c>
      <c r="L42" s="19">
        <f t="shared" si="24"/>
        <v>1.5557683242582714E-2</v>
      </c>
      <c r="M42" s="20">
        <f t="shared" si="34"/>
        <v>95345.858890222487</v>
      </c>
      <c r="N42" s="20">
        <f t="shared" si="35"/>
        <v>1483.3606711060704</v>
      </c>
      <c r="O42" s="20">
        <f t="shared" si="25"/>
        <v>473020.89277334727</v>
      </c>
      <c r="P42" s="20">
        <f t="shared" si="19"/>
        <v>3509983.1480559506</v>
      </c>
      <c r="Q42" s="21">
        <f t="shared" si="26"/>
        <v>36.813168279255933</v>
      </c>
      <c r="R42" s="22">
        <f t="shared" si="27"/>
        <v>0.92544570502431123</v>
      </c>
      <c r="S42" s="22">
        <f t="shared" si="28"/>
        <v>0.98444231675741734</v>
      </c>
      <c r="T42" s="22">
        <f t="shared" si="29"/>
        <v>0.98559381201154772</v>
      </c>
      <c r="U42" s="23">
        <f t="shared" si="36"/>
        <v>95559.388551910524</v>
      </c>
      <c r="V42" s="23">
        <f t="shared" si="37"/>
        <v>1376.6465155403775</v>
      </c>
      <c r="W42" s="22">
        <f t="shared" si="30"/>
        <v>1.4406187988452277E-2</v>
      </c>
      <c r="X42" s="23">
        <f t="shared" si="38"/>
        <v>2.6427701749605177</v>
      </c>
      <c r="Y42" s="23">
        <f t="shared" si="31"/>
        <v>474551.87053458422</v>
      </c>
      <c r="Z42" s="23">
        <f t="shared" si="20"/>
        <v>3656866.4027554095</v>
      </c>
      <c r="AA42" s="23">
        <f t="shared" si="32"/>
        <v>38.26799708716112</v>
      </c>
      <c r="AB42" s="25"/>
      <c r="AC42" s="24"/>
      <c r="AD42" s="25"/>
      <c r="AE42" s="24"/>
      <c r="AF42" s="23">
        <f t="shared" si="33"/>
        <v>1.4548288079051872</v>
      </c>
    </row>
    <row r="43" spans="2:32" s="26" customFormat="1" ht="15" customHeight="1" x14ac:dyDescent="0.2">
      <c r="B43" s="5" t="str">
        <f t="shared" si="21"/>
        <v>MA</v>
      </c>
      <c r="C43" s="5" t="s">
        <v>48</v>
      </c>
      <c r="D43" s="24" t="s">
        <v>79</v>
      </c>
      <c r="E43" s="4" t="str">
        <f t="shared" si="22"/>
        <v>MAFemale50-54</v>
      </c>
      <c r="F43" s="6">
        <f>VLOOKUP(E43,'Appendix 1a. Person-years 2020'!$E$3:$F$1682,2,FALSE)</f>
        <v>171965.8444</v>
      </c>
      <c r="G43" s="17">
        <f>VLOOKUP(E43,'Appendix 2a. Deaths 2020'!$E$4:$G$1683,2,FALSE)</f>
        <v>787</v>
      </c>
      <c r="H43" s="17">
        <f>VLOOKUP(E43,'Appendix 2a. Deaths 2020'!$E$4:$G$1683,3,FALSE)</f>
        <v>85</v>
      </c>
      <c r="I43" s="18">
        <f t="shared" si="23"/>
        <v>4.576490190513669E-3</v>
      </c>
      <c r="J43" s="24">
        <v>5</v>
      </c>
      <c r="K43" s="5">
        <f>VLOOKUP(E43,'Appendix 3a. nax iIBGE 2020'!$E$5:$O$1935,11,FALSE)</f>
        <v>2.5</v>
      </c>
      <c r="L43" s="19">
        <f t="shared" si="24"/>
        <v>2.2623609139318084E-2</v>
      </c>
      <c r="M43" s="20">
        <f t="shared" si="34"/>
        <v>93862.498219116416</v>
      </c>
      <c r="N43" s="20">
        <f t="shared" si="35"/>
        <v>2123.5084725492297</v>
      </c>
      <c r="O43" s="20">
        <f t="shared" si="25"/>
        <v>464003.71991420904</v>
      </c>
      <c r="P43" s="20">
        <f t="shared" si="19"/>
        <v>3036962.2552826032</v>
      </c>
      <c r="Q43" s="21">
        <f t="shared" si="26"/>
        <v>32.355438145200395</v>
      </c>
      <c r="R43" s="22">
        <f t="shared" si="27"/>
        <v>0.89199491740787806</v>
      </c>
      <c r="S43" s="22">
        <f t="shared" si="28"/>
        <v>0.97737639086068195</v>
      </c>
      <c r="T43" s="22">
        <f t="shared" si="29"/>
        <v>0.97979499239975854</v>
      </c>
      <c r="U43" s="23">
        <f t="shared" si="36"/>
        <v>94182.742036370153</v>
      </c>
      <c r="V43" s="23">
        <f t="shared" si="37"/>
        <v>1902.9630186564402</v>
      </c>
      <c r="W43" s="22">
        <f t="shared" si="30"/>
        <v>2.0205007600241465E-2</v>
      </c>
      <c r="X43" s="23">
        <f t="shared" si="38"/>
        <v>2.660821981976627</v>
      </c>
      <c r="Y43" s="23">
        <f t="shared" si="31"/>
        <v>466462.34091949824</v>
      </c>
      <c r="Z43" s="23">
        <f t="shared" si="20"/>
        <v>3182314.5322208251</v>
      </c>
      <c r="AA43" s="23">
        <f t="shared" si="32"/>
        <v>33.788722470958895</v>
      </c>
      <c r="AB43" s="25"/>
      <c r="AC43" s="24"/>
      <c r="AD43" s="25"/>
      <c r="AE43" s="24"/>
      <c r="AF43" s="23">
        <f t="shared" si="33"/>
        <v>1.4332843257584997</v>
      </c>
    </row>
    <row r="44" spans="2:32" s="26" customFormat="1" ht="15" customHeight="1" x14ac:dyDescent="0.2">
      <c r="B44" s="5" t="str">
        <f t="shared" si="21"/>
        <v>MA</v>
      </c>
      <c r="C44" s="5" t="s">
        <v>48</v>
      </c>
      <c r="D44" s="24" t="s">
        <v>80</v>
      </c>
      <c r="E44" s="4" t="str">
        <f t="shared" si="22"/>
        <v>MAFemale55-59</v>
      </c>
      <c r="F44" s="6">
        <f>VLOOKUP(E44,'Appendix 1a. Person-years 2020'!$E$3:$F$1682,2,FALSE)</f>
        <v>145278.10209999999</v>
      </c>
      <c r="G44" s="17">
        <f>VLOOKUP(E44,'Appendix 2a. Deaths 2020'!$E$4:$G$1683,2,FALSE)</f>
        <v>1019</v>
      </c>
      <c r="H44" s="17">
        <f>VLOOKUP(E44,'Appendix 2a. Deaths 2020'!$E$4:$G$1683,3,FALSE)</f>
        <v>109</v>
      </c>
      <c r="I44" s="18">
        <f t="shared" si="23"/>
        <v>7.0141334810292794E-3</v>
      </c>
      <c r="J44" s="24">
        <v>5</v>
      </c>
      <c r="K44" s="5">
        <f>VLOOKUP(E44,'Appendix 3a. nax iIBGE 2020'!$E$5:$O$1935,11,FALSE)</f>
        <v>2.5</v>
      </c>
      <c r="L44" s="19">
        <f t="shared" si="24"/>
        <v>3.4466289516976709E-2</v>
      </c>
      <c r="M44" s="20">
        <f t="shared" si="34"/>
        <v>91738.989746567182</v>
      </c>
      <c r="N44" s="20">
        <f t="shared" si="35"/>
        <v>3161.9025806001423</v>
      </c>
      <c r="O44" s="20">
        <f t="shared" si="25"/>
        <v>450790.19228133553</v>
      </c>
      <c r="P44" s="20">
        <f t="shared" si="19"/>
        <v>2572958.5353683941</v>
      </c>
      <c r="Q44" s="21">
        <f t="shared" si="26"/>
        <v>28.046510458380894</v>
      </c>
      <c r="R44" s="22">
        <f t="shared" si="27"/>
        <v>0.89303238469087343</v>
      </c>
      <c r="S44" s="22">
        <f t="shared" si="28"/>
        <v>0.96553371048302328</v>
      </c>
      <c r="T44" s="22">
        <f t="shared" si="29"/>
        <v>0.9691630137131213</v>
      </c>
      <c r="U44" s="23">
        <f t="shared" si="36"/>
        <v>92279.779017713707</v>
      </c>
      <c r="V44" s="23">
        <f t="shared" si="37"/>
        <v>2845.6302801254342</v>
      </c>
      <c r="W44" s="22">
        <f t="shared" si="30"/>
        <v>3.0836986286878698E-2</v>
      </c>
      <c r="X44" s="23">
        <f t="shared" si="38"/>
        <v>2.6523971265713531</v>
      </c>
      <c r="Y44" s="23">
        <f t="shared" si="31"/>
        <v>454718.48526623048</v>
      </c>
      <c r="Z44" s="23">
        <f t="shared" si="20"/>
        <v>2715852.1913013267</v>
      </c>
      <c r="AA44" s="23">
        <f t="shared" si="32"/>
        <v>29.430631718136226</v>
      </c>
      <c r="AB44" s="25"/>
      <c r="AC44" s="24"/>
      <c r="AD44" s="25"/>
      <c r="AE44" s="24"/>
      <c r="AF44" s="23">
        <f t="shared" si="33"/>
        <v>1.3841212597553323</v>
      </c>
    </row>
    <row r="45" spans="2:32" s="26" customFormat="1" ht="15" customHeight="1" x14ac:dyDescent="0.2">
      <c r="B45" s="5" t="str">
        <f t="shared" si="21"/>
        <v>MA</v>
      </c>
      <c r="C45" s="5" t="s">
        <v>48</v>
      </c>
      <c r="D45" s="24" t="s">
        <v>81</v>
      </c>
      <c r="E45" s="4" t="str">
        <f t="shared" si="22"/>
        <v>MAFemale60-64</v>
      </c>
      <c r="F45" s="6">
        <f>VLOOKUP(E45,'Appendix 1a. Person-years 2020'!$E$3:$F$1682,2,FALSE)</f>
        <v>119278.8382</v>
      </c>
      <c r="G45" s="17">
        <f>VLOOKUP(E45,'Appendix 2a. Deaths 2020'!$E$4:$G$1683,2,FALSE)</f>
        <v>1253</v>
      </c>
      <c r="H45" s="17">
        <f>VLOOKUP(E45,'Appendix 2a. Deaths 2020'!$E$4:$G$1683,3,FALSE)</f>
        <v>166</v>
      </c>
      <c r="I45" s="18">
        <f t="shared" si="23"/>
        <v>1.0504797153532303E-2</v>
      </c>
      <c r="J45" s="24">
        <v>5</v>
      </c>
      <c r="K45" s="5">
        <f>VLOOKUP(E45,'Appendix 3a. nax iIBGE 2020'!$E$5:$O$1935,11,FALSE)</f>
        <v>2.5</v>
      </c>
      <c r="L45" s="19">
        <f t="shared" si="24"/>
        <v>5.11798996083518E-2</v>
      </c>
      <c r="M45" s="20">
        <f t="shared" si="34"/>
        <v>88577.087165967037</v>
      </c>
      <c r="N45" s="20">
        <f t="shared" si="35"/>
        <v>4533.3664287544198</v>
      </c>
      <c r="O45" s="20">
        <f t="shared" si="25"/>
        <v>431552.01975794911</v>
      </c>
      <c r="P45" s="20">
        <f t="shared" si="19"/>
        <v>2122168.3430870585</v>
      </c>
      <c r="Q45" s="21">
        <f t="shared" si="26"/>
        <v>23.958434522810037</v>
      </c>
      <c r="R45" s="22">
        <f t="shared" si="27"/>
        <v>0.86751795690343181</v>
      </c>
      <c r="S45" s="22">
        <f t="shared" si="28"/>
        <v>0.94882010039164821</v>
      </c>
      <c r="T45" s="22">
        <f t="shared" si="29"/>
        <v>0.95544700442523012</v>
      </c>
      <c r="U45" s="23">
        <f t="shared" si="36"/>
        <v>89434.148737588272</v>
      </c>
      <c r="V45" s="23">
        <f t="shared" si="37"/>
        <v>3984.5592329390815</v>
      </c>
      <c r="W45" s="22">
        <f t="shared" si="30"/>
        <v>4.4552995574769882E-2</v>
      </c>
      <c r="X45" s="23">
        <f t="shared" si="38"/>
        <v>2.6608563852513019</v>
      </c>
      <c r="Y45" s="23">
        <f t="shared" si="31"/>
        <v>437850.2874006239</v>
      </c>
      <c r="Z45" s="23">
        <f t="shared" si="20"/>
        <v>2261133.7060350962</v>
      </c>
      <c r="AA45" s="23">
        <f t="shared" si="32"/>
        <v>25.282665938595382</v>
      </c>
      <c r="AB45" s="25"/>
      <c r="AC45" s="24"/>
      <c r="AD45" s="25"/>
      <c r="AE45" s="24"/>
      <c r="AF45" s="23">
        <f t="shared" si="33"/>
        <v>1.324231415785345</v>
      </c>
    </row>
    <row r="46" spans="2:32" s="26" customFormat="1" ht="15" customHeight="1" x14ac:dyDescent="0.2">
      <c r="B46" s="5" t="str">
        <f t="shared" si="21"/>
        <v>MA</v>
      </c>
      <c r="C46" s="5" t="s">
        <v>48</v>
      </c>
      <c r="D46" s="24" t="s">
        <v>82</v>
      </c>
      <c r="E46" s="4" t="str">
        <f t="shared" si="22"/>
        <v>MAFemale65-69</v>
      </c>
      <c r="F46" s="6">
        <f>VLOOKUP(E46,'Appendix 1a. Person-years 2020'!$E$3:$F$1682,2,FALSE)</f>
        <v>96746.851699999999</v>
      </c>
      <c r="G46" s="17">
        <f>VLOOKUP(E46,'Appendix 2a. Deaths 2020'!$E$4:$G$1683,2,FALSE)</f>
        <v>1566</v>
      </c>
      <c r="H46" s="17">
        <f>VLOOKUP(E46,'Appendix 2a. Deaths 2020'!$E$4:$G$1683,3,FALSE)</f>
        <v>177</v>
      </c>
      <c r="I46" s="18">
        <f t="shared" si="23"/>
        <v>1.6186573231922543E-2</v>
      </c>
      <c r="J46" s="24">
        <v>5</v>
      </c>
      <c r="K46" s="5">
        <f>VLOOKUP(E46,'Appendix 3a. nax iIBGE 2020'!$E$5:$O$1935,11,FALSE)</f>
        <v>2.5</v>
      </c>
      <c r="L46" s="19">
        <f t="shared" si="24"/>
        <v>7.778517748049732E-2</v>
      </c>
      <c r="M46" s="20">
        <f t="shared" si="34"/>
        <v>84043.720737212614</v>
      </c>
      <c r="N46" s="20">
        <f t="shared" si="35"/>
        <v>6537.3557336654358</v>
      </c>
      <c r="O46" s="20">
        <f t="shared" si="25"/>
        <v>403875.21435189946</v>
      </c>
      <c r="P46" s="20">
        <f t="shared" si="19"/>
        <v>1690616.3233291095</v>
      </c>
      <c r="Q46" s="21">
        <f t="shared" si="26"/>
        <v>20.115914770305306</v>
      </c>
      <c r="R46" s="22">
        <f t="shared" si="27"/>
        <v>0.8869731800766284</v>
      </c>
      <c r="S46" s="22">
        <f t="shared" si="28"/>
        <v>0.92221482251950271</v>
      </c>
      <c r="T46" s="22">
        <f t="shared" si="29"/>
        <v>0.93069421479258752</v>
      </c>
      <c r="U46" s="23">
        <f t="shared" si="36"/>
        <v>85449.589504649193</v>
      </c>
      <c r="V46" s="23">
        <f t="shared" si="37"/>
        <v>5922.1508962707849</v>
      </c>
      <c r="W46" s="22">
        <f t="shared" si="30"/>
        <v>6.9305785207412485E-2</v>
      </c>
      <c r="X46" s="23">
        <f t="shared" si="38"/>
        <v>2.6410352640915176</v>
      </c>
      <c r="Y46" s="23">
        <f t="shared" si="31"/>
        <v>413277.80239821435</v>
      </c>
      <c r="Z46" s="23">
        <f t="shared" si="20"/>
        <v>1823283.4186344722</v>
      </c>
      <c r="AA46" s="23">
        <f t="shared" si="32"/>
        <v>21.337532798039597</v>
      </c>
      <c r="AB46" s="25"/>
      <c r="AC46" s="24"/>
      <c r="AD46" s="25"/>
      <c r="AE46" s="24"/>
      <c r="AF46" s="23">
        <f t="shared" si="33"/>
        <v>1.2216180277342907</v>
      </c>
    </row>
    <row r="47" spans="2:32" s="26" customFormat="1" ht="15" customHeight="1" x14ac:dyDescent="0.2">
      <c r="B47" s="5" t="str">
        <f t="shared" si="21"/>
        <v>MA</v>
      </c>
      <c r="C47" s="5" t="s">
        <v>48</v>
      </c>
      <c r="D47" s="42" t="s">
        <v>19</v>
      </c>
      <c r="E47" s="4" t="str">
        <f t="shared" si="22"/>
        <v>MAFemale70-74</v>
      </c>
      <c r="F47" s="6">
        <f>VLOOKUP(E47,'Appendix 1a. Person-years 2020'!$E$3:$F$1682,2,FALSE)</f>
        <v>70889.058199999999</v>
      </c>
      <c r="G47" s="17">
        <f>VLOOKUP(E47,'Appendix 2a. Deaths 2020'!$E$4:$G$1683,2,FALSE)</f>
        <v>1742</v>
      </c>
      <c r="H47" s="17">
        <f>VLOOKUP(E47,'Appendix 2a. Deaths 2020'!$E$4:$G$1683,3,FALSE)</f>
        <v>242</v>
      </c>
      <c r="I47" s="18">
        <f t="shared" si="23"/>
        <v>2.4573609019960151E-2</v>
      </c>
      <c r="J47" s="24">
        <v>5</v>
      </c>
      <c r="K47" s="5">
        <f>VLOOKUP(E47,'Appendix 3a. nax iIBGE 2020'!$E$5:$O$1935,11,FALSE)</f>
        <v>2.5</v>
      </c>
      <c r="L47" s="19">
        <f t="shared" si="24"/>
        <v>0.11575664854291447</v>
      </c>
      <c r="M47" s="20">
        <f t="shared" si="34"/>
        <v>77506.36500354718</v>
      </c>
      <c r="N47" s="20">
        <f t="shared" si="35"/>
        <v>8971.8770535544572</v>
      </c>
      <c r="O47" s="20">
        <f t="shared" si="25"/>
        <v>365102.1323838497</v>
      </c>
      <c r="P47" s="20">
        <f t="shared" si="19"/>
        <v>1286741.10897721</v>
      </c>
      <c r="Q47" s="21">
        <f t="shared" si="26"/>
        <v>16.601747597353079</v>
      </c>
      <c r="R47" s="22">
        <f t="shared" si="27"/>
        <v>0.86107921928817455</v>
      </c>
      <c r="S47" s="22">
        <f t="shared" si="28"/>
        <v>0.88424335145708555</v>
      </c>
      <c r="T47" s="22">
        <f t="shared" si="29"/>
        <v>0.89948534080921982</v>
      </c>
      <c r="U47" s="23">
        <f t="shared" si="36"/>
        <v>79527.438608378405</v>
      </c>
      <c r="V47" s="23">
        <f t="shared" si="37"/>
        <v>7993.6733880368483</v>
      </c>
      <c r="W47" s="22">
        <f t="shared" si="30"/>
        <v>0.10051465919078018</v>
      </c>
      <c r="X47" s="23">
        <f t="shared" si="38"/>
        <v>2.6342577649264802</v>
      </c>
      <c r="Y47" s="23">
        <f t="shared" si="31"/>
        <v>378726.22229443007</v>
      </c>
      <c r="Z47" s="23">
        <f t="shared" si="20"/>
        <v>1410005.6162362578</v>
      </c>
      <c r="AA47" s="23">
        <f t="shared" si="32"/>
        <v>17.729800442582221</v>
      </c>
      <c r="AB47" s="25"/>
      <c r="AC47" s="24"/>
      <c r="AD47" s="25"/>
      <c r="AE47" s="24"/>
      <c r="AF47" s="23">
        <f t="shared" si="33"/>
        <v>1.1280528452291421</v>
      </c>
    </row>
    <row r="48" spans="2:32" s="26" customFormat="1" ht="15" customHeight="1" x14ac:dyDescent="0.2">
      <c r="B48" s="5" t="str">
        <f t="shared" si="21"/>
        <v>MA</v>
      </c>
      <c r="C48" s="5" t="s">
        <v>48</v>
      </c>
      <c r="D48" s="42" t="s">
        <v>20</v>
      </c>
      <c r="E48" s="4" t="str">
        <f t="shared" si="22"/>
        <v>MAFemale75-79</v>
      </c>
      <c r="F48" s="6">
        <f>VLOOKUP(E48,'Appendix 1a. Person-years 2020'!$E$3:$F$1682,2,FALSE)</f>
        <v>50753.452400000002</v>
      </c>
      <c r="G48" s="17">
        <f>VLOOKUP(E48,'Appendix 2a. Deaths 2020'!$E$4:$G$1683,2,FALSE)</f>
        <v>1936</v>
      </c>
      <c r="H48" s="17">
        <f>VLOOKUP(E48,'Appendix 2a. Deaths 2020'!$E$4:$G$1683,3,FALSE)</f>
        <v>234</v>
      </c>
      <c r="I48" s="18">
        <f t="shared" si="23"/>
        <v>3.8145188326144289E-2</v>
      </c>
      <c r="J48" s="24">
        <v>5</v>
      </c>
      <c r="K48" s="5">
        <f>VLOOKUP(E48,'Appendix 3a. nax iIBGE 2020'!$E$5:$O$1935,11,FALSE)</f>
        <v>2.5</v>
      </c>
      <c r="L48" s="19">
        <f t="shared" si="24"/>
        <v>0.1741212243908061</v>
      </c>
      <c r="M48" s="20">
        <f t="shared" si="34"/>
        <v>68534.487949992719</v>
      </c>
      <c r="N48" s="20">
        <f t="shared" si="35"/>
        <v>11933.308954849679</v>
      </c>
      <c r="O48" s="20">
        <f t="shared" si="25"/>
        <v>312839.16736283939</v>
      </c>
      <c r="P48" s="20">
        <f t="shared" si="19"/>
        <v>921638.9765933603</v>
      </c>
      <c r="Q48" s="21">
        <f t="shared" si="26"/>
        <v>13.447812979442539</v>
      </c>
      <c r="R48" s="22">
        <f t="shared" si="27"/>
        <v>0.87913223140495866</v>
      </c>
      <c r="S48" s="22">
        <f t="shared" si="28"/>
        <v>0.82587877560919387</v>
      </c>
      <c r="T48" s="22">
        <f t="shared" si="29"/>
        <v>0.84519797146444064</v>
      </c>
      <c r="U48" s="23">
        <f t="shared" si="36"/>
        <v>71533.765220341564</v>
      </c>
      <c r="V48" s="23">
        <f t="shared" si="37"/>
        <v>11073.571964895318</v>
      </c>
      <c r="W48" s="22">
        <f t="shared" si="30"/>
        <v>0.15480202853555936</v>
      </c>
      <c r="X48" s="23">
        <f t="shared" si="38"/>
        <v>2.6178860912961643</v>
      </c>
      <c r="Y48" s="23">
        <f t="shared" si="31"/>
        <v>331290.31630509783</v>
      </c>
      <c r="Z48" s="23">
        <f t="shared" si="20"/>
        <v>1031279.3939418278</v>
      </c>
      <c r="AA48" s="23">
        <f t="shared" si="32"/>
        <v>14.416679882084132</v>
      </c>
      <c r="AB48" s="25"/>
      <c r="AC48" s="24"/>
      <c r="AD48" s="25"/>
      <c r="AE48" s="24"/>
      <c r="AF48" s="23">
        <f t="shared" si="33"/>
        <v>0.9688669026415937</v>
      </c>
    </row>
    <row r="49" spans="2:32" s="26" customFormat="1" ht="15" customHeight="1" x14ac:dyDescent="0.2">
      <c r="B49" s="5" t="str">
        <f t="shared" si="21"/>
        <v>MA</v>
      </c>
      <c r="C49" s="5" t="s">
        <v>48</v>
      </c>
      <c r="D49" s="42" t="s">
        <v>21</v>
      </c>
      <c r="E49" s="4" t="str">
        <f t="shared" si="22"/>
        <v>MAFemale80-84</v>
      </c>
      <c r="F49" s="6">
        <f>VLOOKUP(E49,'Appendix 1a. Person-years 2020'!$E$3:$F$1682,2,FALSE)</f>
        <v>34446.1299</v>
      </c>
      <c r="G49" s="17">
        <f>VLOOKUP(E49,'Appendix 2a. Deaths 2020'!$E$4:$G$1683,2,FALSE)</f>
        <v>2080</v>
      </c>
      <c r="H49" s="17">
        <f>VLOOKUP(E49,'Appendix 2a. Deaths 2020'!$E$4:$G$1683,3,FALSE)</f>
        <v>241</v>
      </c>
      <c r="I49" s="18">
        <f t="shared" si="23"/>
        <v>6.0384142022294356E-2</v>
      </c>
      <c r="J49" s="24">
        <v>5</v>
      </c>
      <c r="K49" s="5">
        <f>VLOOKUP(E49,'Appendix 3a. nax iIBGE 2020'!$E$5:$O$1935,11,FALSE)</f>
        <v>2.5</v>
      </c>
      <c r="L49" s="19">
        <f t="shared" si="24"/>
        <v>0.26232068618632054</v>
      </c>
      <c r="M49" s="20">
        <f t="shared" si="34"/>
        <v>56601.17899514304</v>
      </c>
      <c r="N49" s="20">
        <f t="shared" si="35"/>
        <v>14847.660112960675</v>
      </c>
      <c r="O49" s="20">
        <f t="shared" si="25"/>
        <v>245886.74469331352</v>
      </c>
      <c r="P49" s="20">
        <f t="shared" si="19"/>
        <v>608799.80923052097</v>
      </c>
      <c r="Q49" s="21">
        <f t="shared" si="26"/>
        <v>10.755956325269517</v>
      </c>
      <c r="R49" s="22">
        <f t="shared" si="27"/>
        <v>0.88413461538461535</v>
      </c>
      <c r="S49" s="22">
        <f t="shared" si="28"/>
        <v>0.73767931381367946</v>
      </c>
      <c r="T49" s="22">
        <f t="shared" si="29"/>
        <v>0.76414746339289685</v>
      </c>
      <c r="U49" s="23">
        <f t="shared" si="36"/>
        <v>60460.193255446247</v>
      </c>
      <c r="V49" s="23">
        <f t="shared" si="37"/>
        <v>14259.689943052666</v>
      </c>
      <c r="W49" s="22">
        <f t="shared" si="30"/>
        <v>0.23585253660710315</v>
      </c>
      <c r="X49" s="23">
        <f t="shared" si="38"/>
        <v>2.5539334301446606</v>
      </c>
      <c r="Y49" s="23">
        <f t="shared" si="31"/>
        <v>267420.8154110277</v>
      </c>
      <c r="Z49" s="23">
        <f t="shared" si="20"/>
        <v>699989.07763672993</v>
      </c>
      <c r="AA49" s="23">
        <f t="shared" si="32"/>
        <v>11.577685084122271</v>
      </c>
      <c r="AB49" s="25"/>
      <c r="AC49" s="24"/>
      <c r="AD49" s="25"/>
      <c r="AE49" s="24"/>
      <c r="AF49" s="23">
        <f t="shared" si="33"/>
        <v>0.82172875885275332</v>
      </c>
    </row>
    <row r="50" spans="2:32" s="26" customFormat="1" ht="15" customHeight="1" x14ac:dyDescent="0.2">
      <c r="B50" s="5" t="str">
        <f t="shared" si="21"/>
        <v>MA</v>
      </c>
      <c r="C50" s="5" t="s">
        <v>48</v>
      </c>
      <c r="D50" s="42" t="s">
        <v>22</v>
      </c>
      <c r="E50" s="4" t="str">
        <f t="shared" si="22"/>
        <v>MAFemale85-89</v>
      </c>
      <c r="F50" s="6">
        <f>VLOOKUP(E50,'Appendix 1a. Person-years 2020'!$E$3:$F$1682,2,FALSE)</f>
        <v>18672.456200000001</v>
      </c>
      <c r="G50" s="17">
        <f>VLOOKUP(E50,'Appendix 2a. Deaths 2020'!$E$4:$G$1683,2,FALSE)</f>
        <v>1590</v>
      </c>
      <c r="H50" s="17">
        <f>VLOOKUP(E50,'Appendix 2a. Deaths 2020'!$E$4:$G$1683,3,FALSE)</f>
        <v>174</v>
      </c>
      <c r="I50" s="18">
        <f t="shared" si="23"/>
        <v>8.5152161181666075E-2</v>
      </c>
      <c r="J50" s="24">
        <v>5</v>
      </c>
      <c r="K50" s="5">
        <f>VLOOKUP(E50,'Appendix 3a. nax iIBGE 2020'!$E$5:$O$1935,11,FALSE)</f>
        <v>2.5</v>
      </c>
      <c r="L50" s="19">
        <f t="shared" si="24"/>
        <v>0.35103280164418643</v>
      </c>
      <c r="M50" s="20">
        <f t="shared" si="34"/>
        <v>41753.518882182369</v>
      </c>
      <c r="N50" s="20">
        <f t="shared" si="35"/>
        <v>14656.854711715916</v>
      </c>
      <c r="O50" s="20">
        <f t="shared" si="25"/>
        <v>172125.45763162203</v>
      </c>
      <c r="P50" s="20">
        <f t="shared" si="19"/>
        <v>362913.06453720748</v>
      </c>
      <c r="Q50" s="21">
        <f t="shared" si="26"/>
        <v>8.6917959073402713</v>
      </c>
      <c r="R50" s="22">
        <f t="shared" si="27"/>
        <v>0.89056603773584908</v>
      </c>
      <c r="S50" s="22">
        <f t="shared" si="28"/>
        <v>0.64896719835581362</v>
      </c>
      <c r="T50" s="22">
        <f t="shared" si="29"/>
        <v>0.68041198547311921</v>
      </c>
      <c r="U50" s="23">
        <f t="shared" si="36"/>
        <v>46200.503312393579</v>
      </c>
      <c r="V50" s="23">
        <f t="shared" si="37"/>
        <v>14765.127123750442</v>
      </c>
      <c r="W50" s="22">
        <f t="shared" si="30"/>
        <v>0.31958801452688079</v>
      </c>
      <c r="X50" s="23">
        <f>J50+R50*(L50/W50)*(K50-J50)</f>
        <v>2.5545242854431041</v>
      </c>
      <c r="Y50" s="23">
        <f t="shared" si="31"/>
        <v>194894.75675849087</v>
      </c>
      <c r="Z50" s="23">
        <f t="shared" si="20"/>
        <v>432568.26222570229</v>
      </c>
      <c r="AA50" s="23">
        <f t="shared" si="32"/>
        <v>9.3628473980209446</v>
      </c>
      <c r="AB50" s="25"/>
      <c r="AC50" s="24"/>
      <c r="AD50" s="25"/>
      <c r="AE50" s="24"/>
      <c r="AF50" s="23">
        <f t="shared" si="33"/>
        <v>0.67105149068067327</v>
      </c>
    </row>
    <row r="51" spans="2:32" s="26" customFormat="1" ht="15" customHeight="1" x14ac:dyDescent="0.2">
      <c r="B51" s="5" t="str">
        <f t="shared" si="21"/>
        <v>MA</v>
      </c>
      <c r="C51" s="5" t="s">
        <v>48</v>
      </c>
      <c r="D51" s="43" t="s">
        <v>5</v>
      </c>
      <c r="E51" s="4" t="str">
        <f t="shared" si="22"/>
        <v>MAFemale90+</v>
      </c>
      <c r="F51" s="8">
        <f>VLOOKUP(E51,'Appendix 1a. Person-years 2020'!$E$3:$F$1682,2,FALSE)</f>
        <v>13828.5236</v>
      </c>
      <c r="G51" s="17">
        <f>VLOOKUP(E51,'Appendix 2a. Deaths 2020'!$E$4:$G$1683,2,FALSE)</f>
        <v>1964</v>
      </c>
      <c r="H51" s="17">
        <f>VLOOKUP(E51,'Appendix 2a. Deaths 2020'!$E$4:$G$1683,3,FALSE)</f>
        <v>135</v>
      </c>
      <c r="I51" s="18">
        <f t="shared" si="23"/>
        <v>0.14202528460811245</v>
      </c>
      <c r="J51" s="27"/>
      <c r="K51" s="28"/>
      <c r="L51" s="16">
        <v>1</v>
      </c>
      <c r="M51" s="20">
        <f t="shared" si="34"/>
        <v>27096.664170466451</v>
      </c>
      <c r="N51" s="20">
        <f t="shared" si="35"/>
        <v>27096.664170466451</v>
      </c>
      <c r="O51" s="38">
        <f>N51*Q51</f>
        <v>190787.60690558545</v>
      </c>
      <c r="P51" s="20">
        <f>O51</f>
        <v>190787.60690558545</v>
      </c>
      <c r="Q51" s="21">
        <f>1/I51</f>
        <v>7.0409997963340132</v>
      </c>
      <c r="R51" s="22">
        <f t="shared" si="27"/>
        <v>0.93126272912423624</v>
      </c>
      <c r="S51" s="22">
        <f t="shared" si="28"/>
        <v>0</v>
      </c>
      <c r="T51" s="22">
        <f t="shared" si="29"/>
        <v>0</v>
      </c>
      <c r="U51" s="23">
        <f t="shared" si="36"/>
        <v>31435.376188643138</v>
      </c>
      <c r="V51" s="23">
        <f>U51*(1-T51)</f>
        <v>31435.376188643138</v>
      </c>
      <c r="W51" s="22">
        <f t="shared" si="30"/>
        <v>1</v>
      </c>
      <c r="X51" s="23">
        <f>Q51/R51</f>
        <v>7.5607018042646263</v>
      </c>
      <c r="Y51" s="23">
        <f t="shared" si="31"/>
        <v>237673.50546721145</v>
      </c>
      <c r="Z51" s="23">
        <f>Y51</f>
        <v>237673.50546721145</v>
      </c>
      <c r="AA51" s="23">
        <f t="shared" si="32"/>
        <v>7.5607018042646263</v>
      </c>
      <c r="AB51" s="25"/>
      <c r="AC51" s="24"/>
      <c r="AD51" s="25"/>
      <c r="AE51" s="24"/>
      <c r="AF51" s="23">
        <f t="shared" si="33"/>
        <v>0.51970200793061316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3616530.4427999994</v>
      </c>
      <c r="G52" s="30">
        <f>SUM(G32:G51)</f>
        <v>17291</v>
      </c>
      <c r="H52" s="30">
        <f>SUM(H32:H51)</f>
        <v>1735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MA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MA</v>
      </c>
      <c r="C59" s="5" t="s">
        <v>47</v>
      </c>
      <c r="D59" s="40">
        <v>0</v>
      </c>
      <c r="E59" s="4" t="str">
        <f>_xlfn.CONCAT(B59,C59,D59)</f>
        <v>MAMale0</v>
      </c>
      <c r="F59" s="6">
        <f>VLOOKUP(E59,'Appendix 1a. Person-years 2020'!$E$3:$F$1682,2,FALSE)</f>
        <v>60314.347999999998</v>
      </c>
      <c r="G59" s="17">
        <f>VLOOKUP(E59,'Appendix 2a. Deaths 2020'!$E$4:$G$1683,2,FALSE)</f>
        <v>796</v>
      </c>
      <c r="H59" s="17">
        <f>VLOOKUP(E59,'Appendix 2a. Deaths 2020'!$E$4:$G$1683,3,FALSE)</f>
        <v>5</v>
      </c>
      <c r="I59" s="18">
        <f>G59/F59</f>
        <v>1.3197523083562141E-2</v>
      </c>
      <c r="J59" s="16">
        <v>1</v>
      </c>
      <c r="K59" s="5">
        <f>VLOOKUP(E59,'Appendix 3a. nax iIBGE 2020'!$E$5:$O$1935,11,FALSE)</f>
        <v>0.1</v>
      </c>
      <c r="L59" s="19">
        <f>(J59*I59)/(1+(J59-K59)*I59)</f>
        <v>1.3042605999192406E-2</v>
      </c>
      <c r="M59" s="16">
        <v>100000</v>
      </c>
      <c r="N59" s="20">
        <f>M59*L59</f>
        <v>1304.2605999192406</v>
      </c>
      <c r="O59" s="20">
        <f>M60*J59+N59*K59</f>
        <v>98826.165460072676</v>
      </c>
      <c r="P59" s="20">
        <f t="shared" ref="P59:P77" si="39">P60+O59</f>
        <v>7073177.4739123927</v>
      </c>
      <c r="Q59" s="21">
        <f>P59/M59</f>
        <v>70.731774739123921</v>
      </c>
      <c r="R59" s="22">
        <f>(G59-H59)/G59</f>
        <v>0.99371859296482412</v>
      </c>
      <c r="S59" s="22">
        <f>1-L59</f>
        <v>0.98695739400080762</v>
      </c>
      <c r="T59" s="22">
        <f>S59^R59</f>
        <v>0.98703878667213396</v>
      </c>
      <c r="U59" s="16">
        <v>100000</v>
      </c>
      <c r="V59" s="23">
        <f>U59*(1-T59)</f>
        <v>1296.1213327866039</v>
      </c>
      <c r="W59" s="22">
        <f>V59/U59</f>
        <v>1.2961213327866039E-2</v>
      </c>
      <c r="X59" s="23">
        <f>J59+R59*(L59/W59)*(K59-J59)</f>
        <v>0.10003702748858823</v>
      </c>
      <c r="Y59" s="23">
        <f>U60*J59+V59*X59</f>
        <v>98833.538792609921</v>
      </c>
      <c r="Z59" s="23">
        <f t="shared" ref="Z59:Z77" si="40">Z60+Y59</f>
        <v>7218760.8192219213</v>
      </c>
      <c r="AA59" s="23">
        <f>Z59/U59</f>
        <v>72.187608192219216</v>
      </c>
      <c r="AB59" s="16"/>
      <c r="AC59" s="16"/>
      <c r="AD59" s="16"/>
      <c r="AE59" s="16"/>
      <c r="AF59" s="23">
        <f>AA59-Q59</f>
        <v>1.4558334530952948</v>
      </c>
    </row>
    <row r="60" spans="2:32" s="26" customFormat="1" ht="15" customHeight="1" x14ac:dyDescent="0.2">
      <c r="B60" s="5" t="str">
        <f t="shared" ref="B60:B78" si="41">B6</f>
        <v>MA</v>
      </c>
      <c r="C60" s="5" t="s">
        <v>47</v>
      </c>
      <c r="D60" s="41" t="s">
        <v>18</v>
      </c>
      <c r="E60" s="4" t="str">
        <f t="shared" ref="E60:E78" si="42">_xlfn.CONCAT(B60,C60,D60)</f>
        <v>MAMale1-4</v>
      </c>
      <c r="F60" s="6">
        <f>VLOOKUP(E60,'Appendix 1a. Person-years 2020'!$E$3:$F$1682,2,FALSE)</f>
        <v>239943.14060000001</v>
      </c>
      <c r="G60" s="17">
        <f>VLOOKUP(E60,'Appendix 2a. Deaths 2020'!$E$4:$G$1683,2,FALSE)</f>
        <v>138</v>
      </c>
      <c r="H60" s="17">
        <f>VLOOKUP(E60,'Appendix 2a. Deaths 2020'!$E$4:$G$1683,3,FALSE)</f>
        <v>3</v>
      </c>
      <c r="I60" s="18">
        <f t="shared" ref="I60:I78" si="43">G60/F60</f>
        <v>5.7513625792726664E-4</v>
      </c>
      <c r="J60" s="24">
        <v>4</v>
      </c>
      <c r="K60" s="5">
        <f>VLOOKUP(E60,'Appendix 3a. nax iIBGE 2020'!$E$5:$O$1935,11,FALSE)</f>
        <v>1.59</v>
      </c>
      <c r="L60" s="19">
        <f t="shared" ref="L60:L77" si="44">(J60*I60)/(1+(J60-K60)*I60)</f>
        <v>2.2973607096946108E-3</v>
      </c>
      <c r="M60" s="20">
        <f>M59-N59</f>
        <v>98695.739400080754</v>
      </c>
      <c r="N60" s="20">
        <f>M60*L60</f>
        <v>226.73971391200388</v>
      </c>
      <c r="O60" s="20">
        <f t="shared" ref="O60:O77" si="45">M61*J60+N60*K60</f>
        <v>394236.5148897951</v>
      </c>
      <c r="P60" s="20">
        <f t="shared" si="39"/>
        <v>6974351.3084523203</v>
      </c>
      <c r="Q60" s="21">
        <f t="shared" ref="Q60:Q77" si="46">P60/M60</f>
        <v>70.665171068636965</v>
      </c>
      <c r="R60" s="22">
        <f t="shared" ref="R60:R78" si="47">(G60-H60)/G60</f>
        <v>0.97826086956521741</v>
      </c>
      <c r="S60" s="22">
        <f t="shared" ref="S60:S78" si="48">1-L60</f>
        <v>0.99770263929030534</v>
      </c>
      <c r="T60" s="22">
        <f t="shared" ref="T60:T78" si="49">S60^R60</f>
        <v>0.99775252574948869</v>
      </c>
      <c r="U60" s="23">
        <f>U59-V59</f>
        <v>98703.878667213401</v>
      </c>
      <c r="V60" s="23">
        <f>U60*(1-T60)</f>
        <v>221.83442573015427</v>
      </c>
      <c r="W60" s="22">
        <f t="shared" ref="W60:W78" si="50">V60/U60</f>
        <v>2.2474742505113054E-3</v>
      </c>
      <c r="X60" s="23">
        <f>J60+R60*(L60/W60)*(K60-J60)</f>
        <v>1.5900602264993924</v>
      </c>
      <c r="Y60" s="23">
        <f t="shared" ref="Y60:Y78" si="51">U61*J60+V60*X60</f>
        <v>394280.90706315485</v>
      </c>
      <c r="Z60" s="23">
        <f t="shared" si="40"/>
        <v>7119927.2804293111</v>
      </c>
      <c r="AA60" s="23">
        <f t="shared" ref="AA60:AA78" si="52">Z60/U60</f>
        <v>72.134219815561792</v>
      </c>
      <c r="AB60" s="25"/>
      <c r="AC60" s="24"/>
      <c r="AD60" s="25"/>
      <c r="AE60" s="24"/>
      <c r="AF60" s="23">
        <f t="shared" ref="AF60:AF78" si="53">AA60-Q60</f>
        <v>1.4690487469248268</v>
      </c>
    </row>
    <row r="61" spans="2:32" s="26" customFormat="1" ht="15" customHeight="1" x14ac:dyDescent="0.2">
      <c r="B61" s="5" t="str">
        <f t="shared" si="41"/>
        <v>MA</v>
      </c>
      <c r="C61" s="5" t="s">
        <v>47</v>
      </c>
      <c r="D61" s="24" t="s">
        <v>70</v>
      </c>
      <c r="E61" s="4" t="str">
        <f t="shared" si="42"/>
        <v>MAMale5-9</v>
      </c>
      <c r="F61" s="6">
        <f>VLOOKUP(E61,'Appendix 1a. Person-years 2020'!$E$3:$F$1682,2,FALSE)</f>
        <v>300479.28509999998</v>
      </c>
      <c r="G61" s="17">
        <f>VLOOKUP(E61,'Appendix 2a. Deaths 2020'!$E$4:$G$1683,2,FALSE)</f>
        <v>84</v>
      </c>
      <c r="H61" s="17">
        <f>VLOOKUP(E61,'Appendix 2a. Deaths 2020'!$E$4:$G$1683,3,FALSE)</f>
        <v>3</v>
      </c>
      <c r="I61" s="18">
        <f t="shared" si="43"/>
        <v>2.7955338076648002E-4</v>
      </c>
      <c r="J61" s="24">
        <v>5</v>
      </c>
      <c r="K61" s="5">
        <f>VLOOKUP(E61,'Appendix 3a. nax iIBGE 2020'!$E$5:$O$1935,11,FALSE)</f>
        <v>2.5</v>
      </c>
      <c r="L61" s="19">
        <f t="shared" si="44"/>
        <v>1.3967907099194472E-3</v>
      </c>
      <c r="M61" s="20">
        <f t="shared" ref="M61:M78" si="54">M60-N60</f>
        <v>98468.999686168754</v>
      </c>
      <c r="N61" s="20">
        <f t="shared" ref="N61:N78" si="55">M61*L61</f>
        <v>137.54058397670147</v>
      </c>
      <c r="O61" s="20">
        <f t="shared" si="45"/>
        <v>492001.14697090205</v>
      </c>
      <c r="P61" s="20">
        <f t="shared" si="39"/>
        <v>6580114.793562525</v>
      </c>
      <c r="Q61" s="21">
        <f t="shared" si="46"/>
        <v>66.824227061654483</v>
      </c>
      <c r="R61" s="22">
        <f t="shared" si="47"/>
        <v>0.9642857142857143</v>
      </c>
      <c r="S61" s="22">
        <f t="shared" si="48"/>
        <v>0.99860320929008051</v>
      </c>
      <c r="T61" s="22">
        <f t="shared" si="49"/>
        <v>0.99865306106092178</v>
      </c>
      <c r="U61" s="23">
        <f t="shared" ref="U61:U78" si="56">U60-V60</f>
        <v>98482.044241483251</v>
      </c>
      <c r="V61" s="23">
        <f t="shared" ref="V61:V77" si="57">U61*(1-T61)</f>
        <v>132.64930018887816</v>
      </c>
      <c r="W61" s="22">
        <f t="shared" si="50"/>
        <v>1.3469389390782238E-3</v>
      </c>
      <c r="X61" s="23">
        <f>J61+R61*(L61/W61)*(K61-J61)</f>
        <v>2.5000623852628441</v>
      </c>
      <c r="Y61" s="23">
        <f t="shared" si="51"/>
        <v>492078.60623230552</v>
      </c>
      <c r="Z61" s="23">
        <f t="shared" si="40"/>
        <v>6725646.3733661566</v>
      </c>
      <c r="AA61" s="23">
        <f t="shared" si="52"/>
        <v>68.293123128867137</v>
      </c>
      <c r="AB61" s="25"/>
      <c r="AC61" s="24"/>
      <c r="AD61" s="25"/>
      <c r="AE61" s="24"/>
      <c r="AF61" s="23">
        <f t="shared" si="53"/>
        <v>1.4688960672126541</v>
      </c>
    </row>
    <row r="62" spans="2:32" s="26" customFormat="1" ht="15" customHeight="1" x14ac:dyDescent="0.2">
      <c r="B62" s="5" t="str">
        <f t="shared" si="41"/>
        <v>MA</v>
      </c>
      <c r="C62" s="5" t="s">
        <v>47</v>
      </c>
      <c r="D62" s="24" t="s">
        <v>71</v>
      </c>
      <c r="E62" s="4" t="str">
        <f t="shared" si="42"/>
        <v>MAMale10-14</v>
      </c>
      <c r="F62" s="6">
        <f>VLOOKUP(E62,'Appendix 1a. Person-years 2020'!$E$3:$F$1682,2,FALSE)</f>
        <v>335038.15990000003</v>
      </c>
      <c r="G62" s="17">
        <f>VLOOKUP(E62,'Appendix 2a. Deaths 2020'!$E$4:$G$1683,2,FALSE)</f>
        <v>142</v>
      </c>
      <c r="H62" s="17">
        <f>VLOOKUP(E62,'Appendix 2a. Deaths 2020'!$E$4:$G$1683,3,FALSE)</f>
        <v>3</v>
      </c>
      <c r="I62" s="18">
        <f t="shared" si="43"/>
        <v>4.2383231821229919E-4</v>
      </c>
      <c r="J62" s="24">
        <v>5</v>
      </c>
      <c r="K62" s="5">
        <f>VLOOKUP(E62,'Appendix 3a. nax iIBGE 2020'!$E$5:$O$1935,11,FALSE)</f>
        <v>2.5</v>
      </c>
      <c r="L62" s="19">
        <f t="shared" si="44"/>
        <v>2.1169185448256956E-3</v>
      </c>
      <c r="M62" s="20">
        <f t="shared" si="54"/>
        <v>98331.45910219205</v>
      </c>
      <c r="N62" s="20">
        <f t="shared" si="55"/>
        <v>208.15968931319981</v>
      </c>
      <c r="O62" s="20">
        <f t="shared" si="45"/>
        <v>491136.89628767729</v>
      </c>
      <c r="P62" s="20">
        <f t="shared" si="39"/>
        <v>6088113.6465916233</v>
      </c>
      <c r="Q62" s="21">
        <f t="shared" si="46"/>
        <v>61.914200218106032</v>
      </c>
      <c r="R62" s="22">
        <f t="shared" si="47"/>
        <v>0.97887323943661975</v>
      </c>
      <c r="S62" s="22">
        <f t="shared" si="48"/>
        <v>0.99788308145517435</v>
      </c>
      <c r="T62" s="22">
        <f t="shared" si="49"/>
        <v>0.997927758714938</v>
      </c>
      <c r="U62" s="23">
        <f t="shared" si="56"/>
        <v>98349.394941294377</v>
      </c>
      <c r="V62" s="23">
        <f t="shared" si="57"/>
        <v>203.80367655821843</v>
      </c>
      <c r="W62" s="22">
        <f t="shared" si="50"/>
        <v>2.0722412850620042E-3</v>
      </c>
      <c r="X62" s="23">
        <f>((-5/24)*V61+2.5*V62+(5/24)*V63)/V62</f>
        <v>3.2291867235670551</v>
      </c>
      <c r="Y62" s="23">
        <f t="shared" si="51"/>
        <v>491386.07645023672</v>
      </c>
      <c r="Z62" s="23">
        <f t="shared" si="40"/>
        <v>6233567.7671338515</v>
      </c>
      <c r="AA62" s="23">
        <f t="shared" si="52"/>
        <v>63.381861889996614</v>
      </c>
      <c r="AB62" s="25"/>
      <c r="AC62" s="24"/>
      <c r="AD62" s="25"/>
      <c r="AE62" s="24"/>
      <c r="AF62" s="23">
        <f t="shared" si="53"/>
        <v>1.4676616718905819</v>
      </c>
    </row>
    <row r="63" spans="2:32" s="26" customFormat="1" ht="15" customHeight="1" x14ac:dyDescent="0.2">
      <c r="B63" s="5" t="str">
        <f t="shared" si="41"/>
        <v>MA</v>
      </c>
      <c r="C63" s="5" t="s">
        <v>47</v>
      </c>
      <c r="D63" s="24" t="s">
        <v>72</v>
      </c>
      <c r="E63" s="4" t="str">
        <f t="shared" si="42"/>
        <v>MAMale15-19</v>
      </c>
      <c r="F63" s="6">
        <f>VLOOKUP(E63,'Appendix 1a. Person-years 2020'!$E$3:$F$1682,2,FALSE)</f>
        <v>339033.14779999998</v>
      </c>
      <c r="G63" s="17">
        <f>VLOOKUP(E63,'Appendix 2a. Deaths 2020'!$E$4:$G$1683,2,FALSE)</f>
        <v>593</v>
      </c>
      <c r="H63" s="17">
        <f>VLOOKUP(E63,'Appendix 2a. Deaths 2020'!$E$4:$G$1683,3,FALSE)</f>
        <v>6</v>
      </c>
      <c r="I63" s="18">
        <f t="shared" si="43"/>
        <v>1.749091508744798E-3</v>
      </c>
      <c r="J63" s="24">
        <v>5</v>
      </c>
      <c r="K63" s="5">
        <f>VLOOKUP(E63,'Appendix 3a. nax iIBGE 2020'!$E$5:$O$1935,11,FALSE)</f>
        <v>2.5</v>
      </c>
      <c r="L63" s="19">
        <f t="shared" si="44"/>
        <v>8.707382521643988E-3</v>
      </c>
      <c r="M63" s="20">
        <f t="shared" si="54"/>
        <v>98123.299412878856</v>
      </c>
      <c r="N63" s="20">
        <f t="shared" si="55"/>
        <v>854.3971022737411</v>
      </c>
      <c r="O63" s="20">
        <f t="shared" si="45"/>
        <v>488480.50430870993</v>
      </c>
      <c r="P63" s="20">
        <f t="shared" si="39"/>
        <v>5596976.7503039464</v>
      </c>
      <c r="Q63" s="21">
        <f t="shared" si="46"/>
        <v>57.04024206068771</v>
      </c>
      <c r="R63" s="22">
        <f t="shared" si="47"/>
        <v>0.98988195615514329</v>
      </c>
      <c r="S63" s="22">
        <f t="shared" si="48"/>
        <v>0.99129261747835606</v>
      </c>
      <c r="T63" s="22">
        <f t="shared" si="49"/>
        <v>0.99138033835185835</v>
      </c>
      <c r="U63" s="23">
        <f t="shared" si="56"/>
        <v>98145.591264736155</v>
      </c>
      <c r="V63" s="23">
        <f t="shared" si="57"/>
        <v>845.98178895883257</v>
      </c>
      <c r="W63" s="22">
        <f t="shared" si="50"/>
        <v>8.6196616481416521E-3</v>
      </c>
      <c r="X63" s="23">
        <f t="shared" ref="X63:X76" si="58">((-5/24)*V62+2.5*V63+(5/24)*V64)/V63</f>
        <v>2.7426494092590263</v>
      </c>
      <c r="Y63" s="23">
        <f t="shared" si="51"/>
        <v>488818.27883261844</v>
      </c>
      <c r="Z63" s="23">
        <f t="shared" si="40"/>
        <v>5742181.6906836145</v>
      </c>
      <c r="AA63" s="23">
        <f t="shared" si="52"/>
        <v>58.506771589920497</v>
      </c>
      <c r="AB63" s="25"/>
      <c r="AC63" s="24"/>
      <c r="AD63" s="25"/>
      <c r="AE63" s="24"/>
      <c r="AF63" s="23">
        <f t="shared" si="53"/>
        <v>1.4665295292327869</v>
      </c>
    </row>
    <row r="64" spans="2:32" s="26" customFormat="1" ht="15" customHeight="1" x14ac:dyDescent="0.2">
      <c r="B64" s="5" t="str">
        <f t="shared" si="41"/>
        <v>MA</v>
      </c>
      <c r="C64" s="5" t="s">
        <v>47</v>
      </c>
      <c r="D64" s="24" t="s">
        <v>73</v>
      </c>
      <c r="E64" s="4" t="str">
        <f t="shared" si="42"/>
        <v>MAMale20-24</v>
      </c>
      <c r="F64" s="6">
        <f>VLOOKUP(E64,'Appendix 1a. Person-years 2020'!$E$3:$F$1682,2,FALSE)</f>
        <v>339934.32689999999</v>
      </c>
      <c r="G64" s="17">
        <f>VLOOKUP(E64,'Appendix 2a. Deaths 2020'!$E$4:$G$1683,2,FALSE)</f>
        <v>845</v>
      </c>
      <c r="H64" s="17">
        <f>VLOOKUP(E64,'Appendix 2a. Deaths 2020'!$E$4:$G$1683,3,FALSE)</f>
        <v>9</v>
      </c>
      <c r="I64" s="18">
        <f t="shared" si="43"/>
        <v>2.4857742602987475E-3</v>
      </c>
      <c r="J64" s="24">
        <v>5</v>
      </c>
      <c r="K64" s="5">
        <f>VLOOKUP(E64,'Appendix 3a. nax iIBGE 2020'!$E$5:$O$1935,11,FALSE)</f>
        <v>2.5</v>
      </c>
      <c r="L64" s="19">
        <f t="shared" si="44"/>
        <v>1.2352109909311368E-2</v>
      </c>
      <c r="M64" s="20">
        <f t="shared" si="54"/>
        <v>97268.902310605117</v>
      </c>
      <c r="N64" s="20">
        <f t="shared" si="55"/>
        <v>1201.4761720986648</v>
      </c>
      <c r="O64" s="20">
        <f t="shared" si="45"/>
        <v>483340.82112277887</v>
      </c>
      <c r="P64" s="20">
        <f t="shared" si="39"/>
        <v>5108496.2459952366</v>
      </c>
      <c r="Q64" s="21">
        <f t="shared" si="46"/>
        <v>52.519316293736594</v>
      </c>
      <c r="R64" s="22">
        <f t="shared" si="47"/>
        <v>0.98934911242603552</v>
      </c>
      <c r="S64" s="22">
        <f t="shared" si="48"/>
        <v>0.98764789009068865</v>
      </c>
      <c r="T64" s="22">
        <f t="shared" si="49"/>
        <v>0.98777864378519342</v>
      </c>
      <c r="U64" s="23">
        <f t="shared" si="56"/>
        <v>97299.609475777324</v>
      </c>
      <c r="V64" s="23">
        <f t="shared" si="57"/>
        <v>1189.1331869650442</v>
      </c>
      <c r="W64" s="22">
        <f t="shared" si="50"/>
        <v>1.2221356214806578E-2</v>
      </c>
      <c r="X64" s="23">
        <f t="shared" si="58"/>
        <v>2.5741720148483709</v>
      </c>
      <c r="Y64" s="23">
        <f t="shared" si="51"/>
        <v>483613.4148158743</v>
      </c>
      <c r="Z64" s="23">
        <f t="shared" si="40"/>
        <v>5253363.4118509963</v>
      </c>
      <c r="AA64" s="23">
        <f t="shared" si="52"/>
        <v>53.991618673030928</v>
      </c>
      <c r="AB64" s="25"/>
      <c r="AC64" s="24"/>
      <c r="AD64" s="25"/>
      <c r="AE64" s="24"/>
      <c r="AF64" s="23">
        <f t="shared" si="53"/>
        <v>1.4723023792943337</v>
      </c>
    </row>
    <row r="65" spans="2:32" s="26" customFormat="1" ht="15" customHeight="1" x14ac:dyDescent="0.2">
      <c r="B65" s="5" t="str">
        <f t="shared" si="41"/>
        <v>MA</v>
      </c>
      <c r="C65" s="5" t="s">
        <v>47</v>
      </c>
      <c r="D65" s="24" t="s">
        <v>74</v>
      </c>
      <c r="E65" s="4" t="str">
        <f t="shared" si="42"/>
        <v>MAMale25-29</v>
      </c>
      <c r="F65" s="6">
        <f>VLOOKUP(E65,'Appendix 1a. Person-years 2020'!$E$3:$F$1682,2,FALSE)</f>
        <v>296729.9523</v>
      </c>
      <c r="G65" s="17">
        <f>VLOOKUP(E65,'Appendix 2a. Deaths 2020'!$E$4:$G$1683,2,FALSE)</f>
        <v>807</v>
      </c>
      <c r="H65" s="17">
        <f>VLOOKUP(E65,'Appendix 2a. Deaths 2020'!$E$4:$G$1683,3,FALSE)</f>
        <v>18</v>
      </c>
      <c r="I65" s="18">
        <f t="shared" si="43"/>
        <v>2.7196445581068492E-3</v>
      </c>
      <c r="J65" s="24">
        <v>5</v>
      </c>
      <c r="K65" s="5">
        <f>VLOOKUP(E65,'Appendix 3a. nax iIBGE 2020'!$E$5:$O$1935,11,FALSE)</f>
        <v>2.5</v>
      </c>
      <c r="L65" s="19">
        <f t="shared" si="44"/>
        <v>1.3506391331324499E-2</v>
      </c>
      <c r="M65" s="20">
        <f t="shared" si="54"/>
        <v>96067.426138506446</v>
      </c>
      <c r="N65" s="20">
        <f t="shared" si="55"/>
        <v>1297.52425161978</v>
      </c>
      <c r="O65" s="20">
        <f t="shared" si="45"/>
        <v>477093.3200634828</v>
      </c>
      <c r="P65" s="20">
        <f t="shared" si="39"/>
        <v>4625155.424872458</v>
      </c>
      <c r="Q65" s="21">
        <f t="shared" si="46"/>
        <v>48.144887510612399</v>
      </c>
      <c r="R65" s="22">
        <f t="shared" si="47"/>
        <v>0.97769516728624539</v>
      </c>
      <c r="S65" s="22">
        <f t="shared" si="48"/>
        <v>0.98649360866867553</v>
      </c>
      <c r="T65" s="22">
        <f t="shared" si="49"/>
        <v>0.98679286817530998</v>
      </c>
      <c r="U65" s="23">
        <f t="shared" si="56"/>
        <v>96110.476288812279</v>
      </c>
      <c r="V65" s="23">
        <f t="shared" si="57"/>
        <v>1269.3437300800883</v>
      </c>
      <c r="W65" s="22">
        <f t="shared" si="50"/>
        <v>1.3207131824690022E-2</v>
      </c>
      <c r="X65" s="23">
        <f t="shared" si="58"/>
        <v>2.5471369341032499</v>
      </c>
      <c r="Y65" s="23">
        <f t="shared" si="51"/>
        <v>477438.85509062035</v>
      </c>
      <c r="Z65" s="23">
        <f t="shared" si="40"/>
        <v>4769749.9970351215</v>
      </c>
      <c r="AA65" s="23">
        <f t="shared" si="52"/>
        <v>49.627784412408985</v>
      </c>
      <c r="AB65" s="25"/>
      <c r="AC65" s="24"/>
      <c r="AD65" s="25"/>
      <c r="AE65" s="24"/>
      <c r="AF65" s="23">
        <f t="shared" si="53"/>
        <v>1.4828969017965861</v>
      </c>
    </row>
    <row r="66" spans="2:32" s="26" customFormat="1" ht="15" customHeight="1" x14ac:dyDescent="0.2">
      <c r="B66" s="5" t="str">
        <f t="shared" si="41"/>
        <v>MA</v>
      </c>
      <c r="C66" s="5" t="s">
        <v>47</v>
      </c>
      <c r="D66" s="24" t="s">
        <v>75</v>
      </c>
      <c r="E66" s="4" t="str">
        <f t="shared" si="42"/>
        <v>MAMale30-34</v>
      </c>
      <c r="F66" s="6">
        <f>VLOOKUP(E66,'Appendix 1a. Person-years 2020'!$E$3:$F$1682,2,FALSE)</f>
        <v>283329.46260000003</v>
      </c>
      <c r="G66" s="17">
        <f>VLOOKUP(E66,'Appendix 2a. Deaths 2020'!$E$4:$G$1683,2,FALSE)</f>
        <v>915</v>
      </c>
      <c r="H66" s="17">
        <f>VLOOKUP(E66,'Appendix 2a. Deaths 2020'!$E$4:$G$1683,3,FALSE)</f>
        <v>26</v>
      </c>
      <c r="I66" s="18">
        <f t="shared" si="43"/>
        <v>3.2294558836324845E-3</v>
      </c>
      <c r="J66" s="24">
        <v>5</v>
      </c>
      <c r="K66" s="5">
        <f>VLOOKUP(E66,'Appendix 3a. nax iIBGE 2020'!$E$5:$O$1935,11,FALSE)</f>
        <v>2.5</v>
      </c>
      <c r="L66" s="19">
        <f t="shared" si="44"/>
        <v>1.6017956210840258E-2</v>
      </c>
      <c r="M66" s="20">
        <f t="shared" si="54"/>
        <v>94769.90188688667</v>
      </c>
      <c r="N66" s="20">
        <f t="shared" si="55"/>
        <v>1518.0201385297783</v>
      </c>
      <c r="O66" s="20">
        <f t="shared" si="45"/>
        <v>470054.45908810885</v>
      </c>
      <c r="P66" s="20">
        <f t="shared" si="39"/>
        <v>4148062.104808975</v>
      </c>
      <c r="Q66" s="21">
        <f t="shared" si="46"/>
        <v>43.769825885859056</v>
      </c>
      <c r="R66" s="22">
        <f t="shared" si="47"/>
        <v>0.97158469945355186</v>
      </c>
      <c r="S66" s="22">
        <f t="shared" si="48"/>
        <v>0.98398204378915977</v>
      </c>
      <c r="T66" s="22">
        <f t="shared" si="49"/>
        <v>0.9844336374779713</v>
      </c>
      <c r="U66" s="23">
        <f t="shared" si="56"/>
        <v>94841.132558732192</v>
      </c>
      <c r="V66" s="23">
        <f t="shared" si="57"/>
        <v>1476.3314514090046</v>
      </c>
      <c r="W66" s="22">
        <f t="shared" si="50"/>
        <v>1.5566362522028698E-2</v>
      </c>
      <c r="X66" s="23">
        <f t="shared" si="58"/>
        <v>2.5539579600171978</v>
      </c>
      <c r="Y66" s="23">
        <f t="shared" si="51"/>
        <v>470594.49399856571</v>
      </c>
      <c r="Z66" s="23">
        <f t="shared" si="40"/>
        <v>4292311.1419445015</v>
      </c>
      <c r="AA66" s="23">
        <f t="shared" si="52"/>
        <v>45.257906840013803</v>
      </c>
      <c r="AB66" s="25"/>
      <c r="AC66" s="24"/>
      <c r="AD66" s="25"/>
      <c r="AE66" s="24"/>
      <c r="AF66" s="23">
        <f t="shared" si="53"/>
        <v>1.4880809541547464</v>
      </c>
    </row>
    <row r="67" spans="2:32" s="26" customFormat="1" ht="15" customHeight="1" x14ac:dyDescent="0.2">
      <c r="B67" s="5" t="str">
        <f t="shared" si="41"/>
        <v>MA</v>
      </c>
      <c r="C67" s="5" t="s">
        <v>47</v>
      </c>
      <c r="D67" s="24" t="s">
        <v>76</v>
      </c>
      <c r="E67" s="4" t="str">
        <f t="shared" si="42"/>
        <v>MAMale35-39</v>
      </c>
      <c r="F67" s="6">
        <f>VLOOKUP(E67,'Appendix 1a. Person-years 2020'!$E$3:$F$1682,2,FALSE)</f>
        <v>265284.58850000001</v>
      </c>
      <c r="G67" s="17">
        <f>VLOOKUP(E67,'Appendix 2a. Deaths 2020'!$E$4:$G$1683,2,FALSE)</f>
        <v>1008</v>
      </c>
      <c r="H67" s="17">
        <f>VLOOKUP(E67,'Appendix 2a. Deaths 2020'!$E$4:$G$1683,3,FALSE)</f>
        <v>61</v>
      </c>
      <c r="I67" s="18">
        <f t="shared" si="43"/>
        <v>3.7996930228760724E-3</v>
      </c>
      <c r="J67" s="24">
        <v>5</v>
      </c>
      <c r="K67" s="5">
        <f>VLOOKUP(E67,'Appendix 3a. nax iIBGE 2020'!$E$5:$O$1935,11,FALSE)</f>
        <v>2.5</v>
      </c>
      <c r="L67" s="19">
        <f t="shared" si="44"/>
        <v>1.8819692478868787E-2</v>
      </c>
      <c r="M67" s="20">
        <f t="shared" si="54"/>
        <v>93251.881748356886</v>
      </c>
      <c r="N67" s="20">
        <f t="shared" si="55"/>
        <v>1754.9717375799137</v>
      </c>
      <c r="O67" s="20">
        <f t="shared" si="45"/>
        <v>461871.97939783463</v>
      </c>
      <c r="P67" s="20">
        <f t="shared" si="39"/>
        <v>3678007.645720866</v>
      </c>
      <c r="Q67" s="21">
        <f t="shared" si="46"/>
        <v>39.441645324070613</v>
      </c>
      <c r="R67" s="22">
        <f t="shared" si="47"/>
        <v>0.93948412698412698</v>
      </c>
      <c r="S67" s="22">
        <f t="shared" si="48"/>
        <v>0.98118030752113117</v>
      </c>
      <c r="T67" s="22">
        <f t="shared" si="49"/>
        <v>0.98230906175623633</v>
      </c>
      <c r="U67" s="23">
        <f t="shared" si="56"/>
        <v>93364.80110732319</v>
      </c>
      <c r="V67" s="23">
        <f t="shared" si="57"/>
        <v>1651.710930530932</v>
      </c>
      <c r="W67" s="22">
        <f t="shared" si="50"/>
        <v>1.7690938243763665E-2</v>
      </c>
      <c r="X67" s="23">
        <f t="shared" si="58"/>
        <v>2.5619414930122484</v>
      </c>
      <c r="Y67" s="23">
        <f t="shared" si="51"/>
        <v>462797.03765135037</v>
      </c>
      <c r="Z67" s="23">
        <f t="shared" si="40"/>
        <v>3821716.6479459358</v>
      </c>
      <c r="AA67" s="23">
        <f t="shared" si="52"/>
        <v>40.933163275878009</v>
      </c>
      <c r="AB67" s="25"/>
      <c r="AC67" s="24"/>
      <c r="AD67" s="25"/>
      <c r="AE67" s="24"/>
      <c r="AF67" s="23">
        <f t="shared" si="53"/>
        <v>1.4915179518073955</v>
      </c>
    </row>
    <row r="68" spans="2:32" s="26" customFormat="1" ht="15" customHeight="1" x14ac:dyDescent="0.2">
      <c r="B68" s="5" t="str">
        <f t="shared" si="41"/>
        <v>MA</v>
      </c>
      <c r="C68" s="5" t="s">
        <v>47</v>
      </c>
      <c r="D68" s="24" t="s">
        <v>77</v>
      </c>
      <c r="E68" s="4" t="str">
        <f t="shared" si="42"/>
        <v>MAMale40-44</v>
      </c>
      <c r="F68" s="6">
        <f>VLOOKUP(E68,'Appendix 1a. Person-years 2020'!$E$3:$F$1682,2,FALSE)</f>
        <v>227353.06849999999</v>
      </c>
      <c r="G68" s="17">
        <f>VLOOKUP(E68,'Appendix 2a. Deaths 2020'!$E$4:$G$1683,2,FALSE)</f>
        <v>1051</v>
      </c>
      <c r="H68" s="17">
        <f>VLOOKUP(E68,'Appendix 2a. Deaths 2020'!$E$4:$G$1683,3,FALSE)</f>
        <v>65</v>
      </c>
      <c r="I68" s="18">
        <f t="shared" si="43"/>
        <v>4.6227658458016371E-3</v>
      </c>
      <c r="J68" s="24">
        <v>5</v>
      </c>
      <c r="K68" s="5">
        <f>VLOOKUP(E68,'Appendix 3a. nax iIBGE 2020'!$E$5:$O$1935,11,FALSE)</f>
        <v>2.5</v>
      </c>
      <c r="L68" s="19">
        <f t="shared" si="44"/>
        <v>2.2849756543670777E-2</v>
      </c>
      <c r="M68" s="20">
        <f t="shared" si="54"/>
        <v>91496.910010776977</v>
      </c>
      <c r="N68" s="20">
        <f t="shared" si="55"/>
        <v>2090.6821182444073</v>
      </c>
      <c r="O68" s="20">
        <f t="shared" si="45"/>
        <v>452257.84475827386</v>
      </c>
      <c r="P68" s="20">
        <f t="shared" si="39"/>
        <v>3216135.6663230313</v>
      </c>
      <c r="Q68" s="21">
        <f t="shared" si="46"/>
        <v>35.150210711424222</v>
      </c>
      <c r="R68" s="22">
        <f t="shared" si="47"/>
        <v>0.93815413891531874</v>
      </c>
      <c r="S68" s="22">
        <f t="shared" si="48"/>
        <v>0.97715024345632917</v>
      </c>
      <c r="T68" s="22">
        <f t="shared" si="49"/>
        <v>0.97854813566184706</v>
      </c>
      <c r="U68" s="23">
        <f t="shared" si="56"/>
        <v>91713.090176792262</v>
      </c>
      <c r="V68" s="23">
        <f t="shared" si="57"/>
        <v>1967.4167685053344</v>
      </c>
      <c r="W68" s="22">
        <f t="shared" si="50"/>
        <v>2.1451864338152937E-2</v>
      </c>
      <c r="X68" s="23">
        <f t="shared" si="58"/>
        <v>2.5664971326466879</v>
      </c>
      <c r="Y68" s="23">
        <f t="shared" si="51"/>
        <v>453777.73653652461</v>
      </c>
      <c r="Z68" s="23">
        <f t="shared" si="40"/>
        <v>3358919.6102945856</v>
      </c>
      <c r="AA68" s="23">
        <f t="shared" si="52"/>
        <v>36.624211481912873</v>
      </c>
      <c r="AB68" s="25"/>
      <c r="AC68" s="24"/>
      <c r="AD68" s="25"/>
      <c r="AE68" s="24"/>
      <c r="AF68" s="23">
        <f t="shared" si="53"/>
        <v>1.4740007704886509</v>
      </c>
    </row>
    <row r="69" spans="2:32" s="26" customFormat="1" ht="15" customHeight="1" x14ac:dyDescent="0.2">
      <c r="B69" s="5" t="str">
        <f t="shared" si="41"/>
        <v>MA</v>
      </c>
      <c r="C69" s="5" t="s">
        <v>47</v>
      </c>
      <c r="D69" s="24" t="s">
        <v>78</v>
      </c>
      <c r="E69" s="4" t="str">
        <f t="shared" si="42"/>
        <v>MAMale45-49</v>
      </c>
      <c r="F69" s="6">
        <f>VLOOKUP(E69,'Appendix 1a. Person-years 2020'!$E$3:$F$1682,2,FALSE)</f>
        <v>183262.66699999999</v>
      </c>
      <c r="G69" s="17">
        <f>VLOOKUP(E69,'Appendix 2a. Deaths 2020'!$E$4:$G$1683,2,FALSE)</f>
        <v>1028</v>
      </c>
      <c r="H69" s="17">
        <f>VLOOKUP(E69,'Appendix 2a. Deaths 2020'!$E$4:$G$1683,3,FALSE)</f>
        <v>85</v>
      </c>
      <c r="I69" s="18">
        <f t="shared" si="43"/>
        <v>5.6094348992531034E-3</v>
      </c>
      <c r="J69" s="24">
        <v>5</v>
      </c>
      <c r="K69" s="5">
        <f>VLOOKUP(E69,'Appendix 3a. nax iIBGE 2020'!$E$5:$O$1935,11,FALSE)</f>
        <v>2.5</v>
      </c>
      <c r="L69" s="19">
        <f t="shared" si="44"/>
        <v>2.7659292001658675E-2</v>
      </c>
      <c r="M69" s="20">
        <f t="shared" si="54"/>
        <v>89406.227892532566</v>
      </c>
      <c r="N69" s="20">
        <f t="shared" si="55"/>
        <v>2472.9129640463989</v>
      </c>
      <c r="O69" s="20">
        <f t="shared" si="45"/>
        <v>440848.85705254687</v>
      </c>
      <c r="P69" s="20">
        <f t="shared" si="39"/>
        <v>2763877.8215647573</v>
      </c>
      <c r="Q69" s="21">
        <f t="shared" si="46"/>
        <v>30.913705753104512</v>
      </c>
      <c r="R69" s="22">
        <f t="shared" si="47"/>
        <v>0.91731517509727623</v>
      </c>
      <c r="S69" s="22">
        <f t="shared" si="48"/>
        <v>0.97234070799834127</v>
      </c>
      <c r="T69" s="22">
        <f t="shared" si="49"/>
        <v>0.97459840459909908</v>
      </c>
      <c r="U69" s="23">
        <f t="shared" si="56"/>
        <v>89745.673408286922</v>
      </c>
      <c r="V69" s="23">
        <f t="shared" si="57"/>
        <v>2279.6832848986974</v>
      </c>
      <c r="W69" s="22">
        <f t="shared" si="50"/>
        <v>2.5401595400900923E-2</v>
      </c>
      <c r="X69" s="23">
        <f t="shared" si="58"/>
        <v>2.6156998752525014</v>
      </c>
      <c r="Y69" s="23">
        <f t="shared" si="51"/>
        <v>443292.9179008659</v>
      </c>
      <c r="Z69" s="23">
        <f t="shared" si="40"/>
        <v>2905141.8737580609</v>
      </c>
      <c r="AA69" s="23">
        <f t="shared" si="52"/>
        <v>32.370829293814246</v>
      </c>
      <c r="AB69" s="25"/>
      <c r="AC69" s="24"/>
      <c r="AD69" s="25"/>
      <c r="AE69" s="24"/>
      <c r="AF69" s="23">
        <f t="shared" si="53"/>
        <v>1.457123540709734</v>
      </c>
    </row>
    <row r="70" spans="2:32" s="26" customFormat="1" ht="15" customHeight="1" x14ac:dyDescent="0.2">
      <c r="B70" s="5" t="str">
        <f t="shared" si="41"/>
        <v>MA</v>
      </c>
      <c r="C70" s="5" t="s">
        <v>47</v>
      </c>
      <c r="D70" s="24" t="s">
        <v>79</v>
      </c>
      <c r="E70" s="4" t="str">
        <f t="shared" si="42"/>
        <v>MAMale50-54</v>
      </c>
      <c r="F70" s="6">
        <f>VLOOKUP(E70,'Appendix 1a. Person-years 2020'!$E$3:$F$1682,2,FALSE)</f>
        <v>158243.11319999999</v>
      </c>
      <c r="G70" s="17">
        <f>VLOOKUP(E70,'Appendix 2a. Deaths 2020'!$E$4:$G$1683,2,FALSE)</f>
        <v>1298</v>
      </c>
      <c r="H70" s="17">
        <f>VLOOKUP(E70,'Appendix 2a. Deaths 2020'!$E$4:$G$1683,3,FALSE)</f>
        <v>106</v>
      </c>
      <c r="I70" s="18">
        <f t="shared" si="43"/>
        <v>8.2025686537112452E-3</v>
      </c>
      <c r="J70" s="24">
        <v>5</v>
      </c>
      <c r="K70" s="5">
        <f>VLOOKUP(E70,'Appendix 3a. nax iIBGE 2020'!$E$5:$O$1935,11,FALSE)</f>
        <v>2.5</v>
      </c>
      <c r="L70" s="19">
        <f t="shared" si="44"/>
        <v>4.0188716503005137E-2</v>
      </c>
      <c r="M70" s="20">
        <f t="shared" si="54"/>
        <v>86933.314928486172</v>
      </c>
      <c r="N70" s="20">
        <f t="shared" si="55"/>
        <v>3493.7383483273952</v>
      </c>
      <c r="O70" s="20">
        <f t="shared" si="45"/>
        <v>425932.2287716124</v>
      </c>
      <c r="P70" s="20">
        <f t="shared" si="39"/>
        <v>2323028.9645122103</v>
      </c>
      <c r="Q70" s="21">
        <f t="shared" si="46"/>
        <v>26.721964604975668</v>
      </c>
      <c r="R70" s="22">
        <f t="shared" si="47"/>
        <v>0.91833590138674881</v>
      </c>
      <c r="S70" s="22">
        <f t="shared" si="48"/>
        <v>0.95981128349699485</v>
      </c>
      <c r="T70" s="22">
        <f t="shared" si="49"/>
        <v>0.96303179889693979</v>
      </c>
      <c r="U70" s="23">
        <f t="shared" si="56"/>
        <v>87465.990123388226</v>
      </c>
      <c r="V70" s="23">
        <f t="shared" si="57"/>
        <v>3233.4603125596936</v>
      </c>
      <c r="W70" s="22">
        <f t="shared" si="50"/>
        <v>3.6968201103060205E-2</v>
      </c>
      <c r="X70" s="23">
        <f t="shared" si="58"/>
        <v>2.6313855333737131</v>
      </c>
      <c r="Y70" s="23">
        <f t="shared" si="51"/>
        <v>429671.12974335026</v>
      </c>
      <c r="Z70" s="23">
        <f t="shared" si="40"/>
        <v>2461848.955857195</v>
      </c>
      <c r="AA70" s="23">
        <f t="shared" si="52"/>
        <v>28.146356685430142</v>
      </c>
      <c r="AB70" s="25"/>
      <c r="AC70" s="24"/>
      <c r="AD70" s="25"/>
      <c r="AE70" s="24"/>
      <c r="AF70" s="23">
        <f t="shared" si="53"/>
        <v>1.4243920804544743</v>
      </c>
    </row>
    <row r="71" spans="2:32" s="26" customFormat="1" ht="15" customHeight="1" x14ac:dyDescent="0.2">
      <c r="B71" s="5" t="str">
        <f t="shared" si="41"/>
        <v>MA</v>
      </c>
      <c r="C71" s="5" t="s">
        <v>47</v>
      </c>
      <c r="D71" s="24" t="s">
        <v>80</v>
      </c>
      <c r="E71" s="4" t="str">
        <f t="shared" si="42"/>
        <v>MAMale55-59</v>
      </c>
      <c r="F71" s="6">
        <f>VLOOKUP(E71,'Appendix 1a. Person-years 2020'!$E$3:$F$1682,2,FALSE)</f>
        <v>130561.3311</v>
      </c>
      <c r="G71" s="17">
        <f>VLOOKUP(E71,'Appendix 2a. Deaths 2020'!$E$4:$G$1683,2,FALSE)</f>
        <v>1547</v>
      </c>
      <c r="H71" s="17">
        <f>VLOOKUP(E71,'Appendix 2a. Deaths 2020'!$E$4:$G$1683,3,FALSE)</f>
        <v>173</v>
      </c>
      <c r="I71" s="18">
        <f t="shared" si="43"/>
        <v>1.1848837530731945E-2</v>
      </c>
      <c r="J71" s="24">
        <v>5</v>
      </c>
      <c r="K71" s="5">
        <f>VLOOKUP(E71,'Appendix 3a. nax iIBGE 2020'!$E$5:$O$1935,11,FALSE)</f>
        <v>2.5</v>
      </c>
      <c r="L71" s="19">
        <f t="shared" si="44"/>
        <v>5.7539740074404315E-2</v>
      </c>
      <c r="M71" s="20">
        <f t="shared" si="54"/>
        <v>83439.576580158784</v>
      </c>
      <c r="N71" s="20">
        <f t="shared" si="55"/>
        <v>4801.0915483406898</v>
      </c>
      <c r="O71" s="20">
        <f t="shared" si="45"/>
        <v>405195.15402994223</v>
      </c>
      <c r="P71" s="20">
        <f t="shared" si="39"/>
        <v>1897096.7357405978</v>
      </c>
      <c r="Q71" s="21">
        <f t="shared" si="46"/>
        <v>22.736174049470321</v>
      </c>
      <c r="R71" s="22">
        <f t="shared" si="47"/>
        <v>0.88817065287653518</v>
      </c>
      <c r="S71" s="22">
        <f t="shared" si="48"/>
        <v>0.94246025992559568</v>
      </c>
      <c r="T71" s="22">
        <f t="shared" si="49"/>
        <v>0.94872685348429664</v>
      </c>
      <c r="U71" s="23">
        <f t="shared" si="56"/>
        <v>84232.529810828535</v>
      </c>
      <c r="V71" s="23">
        <f t="shared" si="57"/>
        <v>4318.8668423789622</v>
      </c>
      <c r="W71" s="22">
        <f t="shared" si="50"/>
        <v>5.1273146515703354E-2</v>
      </c>
      <c r="X71" s="23">
        <f t="shared" si="58"/>
        <v>2.6398556868442471</v>
      </c>
      <c r="Y71" s="23">
        <f t="shared" si="51"/>
        <v>410969.50003682502</v>
      </c>
      <c r="Z71" s="23">
        <f t="shared" si="40"/>
        <v>2032177.8261138448</v>
      </c>
      <c r="AA71" s="23">
        <f t="shared" si="52"/>
        <v>24.125807816502238</v>
      </c>
      <c r="AB71" s="25"/>
      <c r="AC71" s="24"/>
      <c r="AD71" s="25"/>
      <c r="AE71" s="24"/>
      <c r="AF71" s="23">
        <f t="shared" si="53"/>
        <v>1.389633767031917</v>
      </c>
    </row>
    <row r="72" spans="2:32" s="26" customFormat="1" ht="15" customHeight="1" x14ac:dyDescent="0.2">
      <c r="B72" s="5" t="str">
        <f t="shared" si="41"/>
        <v>MA</v>
      </c>
      <c r="C72" s="5" t="s">
        <v>47</v>
      </c>
      <c r="D72" s="24" t="s">
        <v>81</v>
      </c>
      <c r="E72" s="4" t="str">
        <f t="shared" si="42"/>
        <v>MAMale60-64</v>
      </c>
      <c r="F72" s="6">
        <f>VLOOKUP(E72,'Appendix 1a. Person-years 2020'!$E$3:$F$1682,2,FALSE)</f>
        <v>104334.1446</v>
      </c>
      <c r="G72" s="17">
        <f>VLOOKUP(E72,'Appendix 2a. Deaths 2020'!$E$4:$G$1683,2,FALSE)</f>
        <v>1897</v>
      </c>
      <c r="H72" s="17">
        <f>VLOOKUP(E72,'Appendix 2a. Deaths 2020'!$E$4:$G$1683,3,FALSE)</f>
        <v>232</v>
      </c>
      <c r="I72" s="18">
        <f t="shared" si="43"/>
        <v>1.8181967248332622E-2</v>
      </c>
      <c r="J72" s="24">
        <v>5</v>
      </c>
      <c r="K72" s="5">
        <f>VLOOKUP(E72,'Appendix 3a. nax iIBGE 2020'!$E$5:$O$1935,11,FALSE)</f>
        <v>2.5</v>
      </c>
      <c r="L72" s="19">
        <f t="shared" si="44"/>
        <v>8.6957203668877811E-2</v>
      </c>
      <c r="M72" s="20">
        <f t="shared" si="54"/>
        <v>78638.485031818098</v>
      </c>
      <c r="N72" s="20">
        <f t="shared" si="55"/>
        <v>6838.1827591238052</v>
      </c>
      <c r="O72" s="20">
        <f t="shared" si="45"/>
        <v>376096.96826128097</v>
      </c>
      <c r="P72" s="20">
        <f t="shared" si="39"/>
        <v>1491901.5817106555</v>
      </c>
      <c r="Q72" s="21">
        <f t="shared" si="46"/>
        <v>18.971647039067623</v>
      </c>
      <c r="R72" s="22">
        <f t="shared" si="47"/>
        <v>0.87770163415919877</v>
      </c>
      <c r="S72" s="22">
        <f t="shared" si="48"/>
        <v>0.91304279633112218</v>
      </c>
      <c r="T72" s="22">
        <f t="shared" si="49"/>
        <v>0.92325783964622221</v>
      </c>
      <c r="U72" s="23">
        <f t="shared" si="56"/>
        <v>79913.662968449571</v>
      </c>
      <c r="V72" s="23">
        <f t="shared" si="57"/>
        <v>6132.747137982511</v>
      </c>
      <c r="W72" s="22">
        <f t="shared" si="50"/>
        <v>7.6742160353777789E-2</v>
      </c>
      <c r="X72" s="23">
        <f t="shared" si="58"/>
        <v>2.637524794183034</v>
      </c>
      <c r="Y72" s="23">
        <f t="shared" si="51"/>
        <v>385079.85178521922</v>
      </c>
      <c r="Z72" s="23">
        <f t="shared" si="40"/>
        <v>1621208.3260770198</v>
      </c>
      <c r="AA72" s="23">
        <f t="shared" si="52"/>
        <v>20.286998065863695</v>
      </c>
      <c r="AB72" s="25"/>
      <c r="AC72" s="24"/>
      <c r="AD72" s="25"/>
      <c r="AE72" s="24"/>
      <c r="AF72" s="23">
        <f t="shared" si="53"/>
        <v>1.3153510267960726</v>
      </c>
    </row>
    <row r="73" spans="2:32" s="26" customFormat="1" ht="15" customHeight="1" x14ac:dyDescent="0.2">
      <c r="B73" s="5" t="str">
        <f t="shared" si="41"/>
        <v>MA</v>
      </c>
      <c r="C73" s="5" t="s">
        <v>47</v>
      </c>
      <c r="D73" s="24" t="s">
        <v>82</v>
      </c>
      <c r="E73" s="4" t="str">
        <f t="shared" si="42"/>
        <v>MAMale65-69</v>
      </c>
      <c r="F73" s="6">
        <f>VLOOKUP(E73,'Appendix 1a. Person-years 2020'!$E$3:$F$1682,2,FALSE)</f>
        <v>82256.759000000005</v>
      </c>
      <c r="G73" s="17">
        <f>VLOOKUP(E73,'Appendix 2a. Deaths 2020'!$E$4:$G$1683,2,FALSE)</f>
        <v>2297</v>
      </c>
      <c r="H73" s="17">
        <f>VLOOKUP(E73,'Appendix 2a. Deaths 2020'!$E$4:$G$1683,3,FALSE)</f>
        <v>320</v>
      </c>
      <c r="I73" s="18">
        <f t="shared" si="43"/>
        <v>2.7924756918759709E-2</v>
      </c>
      <c r="J73" s="24">
        <v>5</v>
      </c>
      <c r="K73" s="5">
        <f>VLOOKUP(E73,'Appendix 3a. nax iIBGE 2020'!$E$5:$O$1935,11,FALSE)</f>
        <v>2.5</v>
      </c>
      <c r="L73" s="19">
        <f t="shared" si="44"/>
        <v>0.13051246261062266</v>
      </c>
      <c r="M73" s="20">
        <f t="shared" si="54"/>
        <v>71800.302272694287</v>
      </c>
      <c r="N73" s="20">
        <f t="shared" si="55"/>
        <v>9370.8342657964185</v>
      </c>
      <c r="O73" s="20">
        <f t="shared" si="45"/>
        <v>335574.4256989804</v>
      </c>
      <c r="P73" s="20">
        <f t="shared" si="39"/>
        <v>1115804.6134493744</v>
      </c>
      <c r="Q73" s="21">
        <f t="shared" si="46"/>
        <v>15.540388802425918</v>
      </c>
      <c r="R73" s="22">
        <f t="shared" si="47"/>
        <v>0.86068785372224643</v>
      </c>
      <c r="S73" s="22">
        <f t="shared" si="48"/>
        <v>0.86948753738937734</v>
      </c>
      <c r="T73" s="22">
        <f t="shared" si="49"/>
        <v>0.88659384706395228</v>
      </c>
      <c r="U73" s="23">
        <f t="shared" si="56"/>
        <v>73780.915830467056</v>
      </c>
      <c r="V73" s="23">
        <f t="shared" si="57"/>
        <v>8367.2098244316112</v>
      </c>
      <c r="W73" s="22">
        <f t="shared" si="50"/>
        <v>0.11340615293604772</v>
      </c>
      <c r="X73" s="23">
        <f t="shared" si="58"/>
        <v>2.6179612619282482</v>
      </c>
      <c r="Y73" s="23">
        <f t="shared" si="51"/>
        <v>348973.56122096465</v>
      </c>
      <c r="Z73" s="23">
        <f t="shared" si="40"/>
        <v>1236128.4742918005</v>
      </c>
      <c r="AA73" s="23">
        <f t="shared" si="52"/>
        <v>16.754040802802752</v>
      </c>
      <c r="AB73" s="25"/>
      <c r="AC73" s="24"/>
      <c r="AD73" s="25"/>
      <c r="AE73" s="24"/>
      <c r="AF73" s="23">
        <f t="shared" si="53"/>
        <v>1.2136520003768343</v>
      </c>
    </row>
    <row r="74" spans="2:32" s="26" customFormat="1" ht="15" customHeight="1" x14ac:dyDescent="0.2">
      <c r="B74" s="5" t="str">
        <f t="shared" si="41"/>
        <v>MA</v>
      </c>
      <c r="C74" s="5" t="s">
        <v>47</v>
      </c>
      <c r="D74" s="42" t="s">
        <v>19</v>
      </c>
      <c r="E74" s="4" t="str">
        <f t="shared" si="42"/>
        <v>MAMale70-74</v>
      </c>
      <c r="F74" s="6">
        <f>VLOOKUP(E74,'Appendix 1a. Person-years 2020'!$E$3:$F$1682,2,FALSE)</f>
        <v>60476.7601</v>
      </c>
      <c r="G74" s="17">
        <f>VLOOKUP(E74,'Appendix 2a. Deaths 2020'!$E$4:$G$1683,2,FALSE)</f>
        <v>2550</v>
      </c>
      <c r="H74" s="17">
        <f>VLOOKUP(E74,'Appendix 2a. Deaths 2020'!$E$4:$G$1683,3,FALSE)</f>
        <v>360</v>
      </c>
      <c r="I74" s="18">
        <f t="shared" si="43"/>
        <v>4.2164957179973005E-2</v>
      </c>
      <c r="J74" s="24">
        <v>5</v>
      </c>
      <c r="K74" s="5">
        <f>VLOOKUP(E74,'Appendix 3a. nax iIBGE 2020'!$E$5:$O$1935,11,FALSE)</f>
        <v>2.5</v>
      </c>
      <c r="L74" s="19">
        <f t="shared" si="44"/>
        <v>0.19072048336390773</v>
      </c>
      <c r="M74" s="20">
        <f t="shared" si="54"/>
        <v>62429.468006897871</v>
      </c>
      <c r="N74" s="20">
        <f t="shared" si="55"/>
        <v>11906.578314427175</v>
      </c>
      <c r="O74" s="20">
        <f t="shared" si="45"/>
        <v>282380.89424842142</v>
      </c>
      <c r="P74" s="20">
        <f t="shared" si="39"/>
        <v>780230.18775039399</v>
      </c>
      <c r="Q74" s="21">
        <f t="shared" si="46"/>
        <v>12.497786905122847</v>
      </c>
      <c r="R74" s="22">
        <f t="shared" si="47"/>
        <v>0.85882352941176465</v>
      </c>
      <c r="S74" s="22">
        <f t="shared" si="48"/>
        <v>0.80927951663609221</v>
      </c>
      <c r="T74" s="22">
        <f t="shared" si="49"/>
        <v>0.83382108086675599</v>
      </c>
      <c r="U74" s="23">
        <f t="shared" si="56"/>
        <v>65413.706006035442</v>
      </c>
      <c r="V74" s="23">
        <f t="shared" si="57"/>
        <v>10870.378960582762</v>
      </c>
      <c r="W74" s="22">
        <f t="shared" si="50"/>
        <v>0.16617891913324401</v>
      </c>
      <c r="X74" s="23">
        <f t="shared" si="58"/>
        <v>2.5965624801191947</v>
      </c>
      <c r="Y74" s="23">
        <f t="shared" si="51"/>
        <v>300942.25338098966</v>
      </c>
      <c r="Z74" s="23">
        <f t="shared" si="40"/>
        <v>887154.91307083587</v>
      </c>
      <c r="AA74" s="23">
        <f t="shared" si="52"/>
        <v>13.562217572399611</v>
      </c>
      <c r="AB74" s="25"/>
      <c r="AC74" s="24"/>
      <c r="AD74" s="25"/>
      <c r="AE74" s="24"/>
      <c r="AF74" s="23">
        <f t="shared" si="53"/>
        <v>1.0644306672767634</v>
      </c>
    </row>
    <row r="75" spans="2:32" s="26" customFormat="1" ht="15" customHeight="1" x14ac:dyDescent="0.2">
      <c r="B75" s="5" t="str">
        <f t="shared" si="41"/>
        <v>MA</v>
      </c>
      <c r="C75" s="5" t="s">
        <v>47</v>
      </c>
      <c r="D75" s="42" t="s">
        <v>20</v>
      </c>
      <c r="E75" s="4" t="str">
        <f t="shared" si="42"/>
        <v>MAMale75-79</v>
      </c>
      <c r="F75" s="6">
        <f>VLOOKUP(E75,'Appendix 1a. Person-years 2020'!$E$3:$F$1682,2,FALSE)</f>
        <v>41522.559099999999</v>
      </c>
      <c r="G75" s="17">
        <f>VLOOKUP(E75,'Appendix 2a. Deaths 2020'!$E$4:$G$1683,2,FALSE)</f>
        <v>2679</v>
      </c>
      <c r="H75" s="17">
        <f>VLOOKUP(E75,'Appendix 2a. Deaths 2020'!$E$4:$G$1683,3,FALSE)</f>
        <v>357</v>
      </c>
      <c r="I75" s="18">
        <f t="shared" si="43"/>
        <v>6.4519144726799843E-2</v>
      </c>
      <c r="J75" s="24">
        <v>5</v>
      </c>
      <c r="K75" s="5">
        <f>VLOOKUP(E75,'Appendix 3a. nax iIBGE 2020'!$E$5:$O$1935,11,FALSE)</f>
        <v>2.5</v>
      </c>
      <c r="L75" s="19">
        <f t="shared" si="44"/>
        <v>0.27778895857885832</v>
      </c>
      <c r="M75" s="20">
        <f t="shared" si="54"/>
        <v>50522.889692470693</v>
      </c>
      <c r="N75" s="20">
        <f t="shared" si="55"/>
        <v>14034.70091206597</v>
      </c>
      <c r="O75" s="20">
        <f t="shared" si="45"/>
        <v>217527.69618218852</v>
      </c>
      <c r="P75" s="20">
        <f t="shared" si="39"/>
        <v>497849.29350197251</v>
      </c>
      <c r="Q75" s="21">
        <f t="shared" si="46"/>
        <v>9.8539354445548639</v>
      </c>
      <c r="R75" s="22">
        <f t="shared" si="47"/>
        <v>0.86674132138857785</v>
      </c>
      <c r="S75" s="22">
        <f t="shared" si="48"/>
        <v>0.72221104142114168</v>
      </c>
      <c r="T75" s="22">
        <f t="shared" si="49"/>
        <v>0.75422054059604171</v>
      </c>
      <c r="U75" s="23">
        <f t="shared" si="56"/>
        <v>54543.327045452679</v>
      </c>
      <c r="V75" s="23">
        <f t="shared" si="57"/>
        <v>13405.629435324658</v>
      </c>
      <c r="W75" s="22">
        <f t="shared" si="50"/>
        <v>0.24577945940395829</v>
      </c>
      <c r="X75" s="23">
        <f t="shared" si="58"/>
        <v>2.5548723233833806</v>
      </c>
      <c r="Y75" s="23">
        <f t="shared" si="51"/>
        <v>239938.15967248467</v>
      </c>
      <c r="Z75" s="23">
        <f t="shared" si="40"/>
        <v>586212.65968984622</v>
      </c>
      <c r="AA75" s="23">
        <f t="shared" si="52"/>
        <v>10.747651297496699</v>
      </c>
      <c r="AB75" s="25"/>
      <c r="AC75" s="24"/>
      <c r="AD75" s="25"/>
      <c r="AE75" s="24"/>
      <c r="AF75" s="23">
        <f t="shared" si="53"/>
        <v>0.89371585294183475</v>
      </c>
    </row>
    <row r="76" spans="2:32" s="26" customFormat="1" ht="15" customHeight="1" x14ac:dyDescent="0.2">
      <c r="B76" s="5" t="str">
        <f t="shared" si="41"/>
        <v>MA</v>
      </c>
      <c r="C76" s="5" t="s">
        <v>47</v>
      </c>
      <c r="D76" s="42" t="s">
        <v>21</v>
      </c>
      <c r="E76" s="4" t="str">
        <f t="shared" si="42"/>
        <v>MAMale80-84</v>
      </c>
      <c r="F76" s="6">
        <f>VLOOKUP(E76,'Appendix 1a. Person-years 2020'!$E$3:$F$1682,2,FALSE)</f>
        <v>25623.4797</v>
      </c>
      <c r="G76" s="17">
        <f>VLOOKUP(E76,'Appendix 2a. Deaths 2020'!$E$4:$G$1683,2,FALSE)</f>
        <v>2464</v>
      </c>
      <c r="H76" s="17">
        <f>VLOOKUP(E76,'Appendix 2a. Deaths 2020'!$E$4:$G$1683,3,FALSE)</f>
        <v>299</v>
      </c>
      <c r="I76" s="18">
        <f t="shared" si="43"/>
        <v>9.6161802723460699E-2</v>
      </c>
      <c r="J76" s="24">
        <v>5</v>
      </c>
      <c r="K76" s="5">
        <f>VLOOKUP(E76,'Appendix 3a. nax iIBGE 2020'!$E$5:$O$1935,11,FALSE)</f>
        <v>2.5</v>
      </c>
      <c r="L76" s="19">
        <f t="shared" si="44"/>
        <v>0.38762275610747554</v>
      </c>
      <c r="M76" s="20">
        <f t="shared" si="54"/>
        <v>36488.188780404722</v>
      </c>
      <c r="N76" s="20">
        <f t="shared" si="55"/>
        <v>14143.652300430345</v>
      </c>
      <c r="O76" s="20">
        <f t="shared" si="45"/>
        <v>147081.81315094774</v>
      </c>
      <c r="P76" s="20">
        <f t="shared" si="39"/>
        <v>280321.59731978399</v>
      </c>
      <c r="Q76" s="21">
        <f t="shared" si="46"/>
        <v>7.6825297908545487</v>
      </c>
      <c r="R76" s="22">
        <f t="shared" si="47"/>
        <v>0.87865259740259738</v>
      </c>
      <c r="S76" s="22">
        <f t="shared" si="48"/>
        <v>0.61237724389252446</v>
      </c>
      <c r="T76" s="22">
        <f t="shared" si="49"/>
        <v>0.64992572851245045</v>
      </c>
      <c r="U76" s="23">
        <f t="shared" si="56"/>
        <v>41137.697610128023</v>
      </c>
      <c r="V76" s="23">
        <f t="shared" si="57"/>
        <v>14401.249521540676</v>
      </c>
      <c r="W76" s="22">
        <f t="shared" si="50"/>
        <v>0.35007427148754955</v>
      </c>
      <c r="X76" s="23">
        <f t="shared" si="58"/>
        <v>2.4908912765324476</v>
      </c>
      <c r="Y76" s="23">
        <f t="shared" si="51"/>
        <v>169554.18724730948</v>
      </c>
      <c r="Z76" s="23">
        <f t="shared" si="40"/>
        <v>346274.50001736148</v>
      </c>
      <c r="AA76" s="23">
        <f t="shared" si="52"/>
        <v>8.4174496905269045</v>
      </c>
      <c r="AB76" s="25"/>
      <c r="AC76" s="24"/>
      <c r="AD76" s="25"/>
      <c r="AE76" s="24"/>
      <c r="AF76" s="23">
        <f t="shared" si="53"/>
        <v>0.73491989967235583</v>
      </c>
    </row>
    <row r="77" spans="2:32" s="26" customFormat="1" ht="15" customHeight="1" x14ac:dyDescent="0.2">
      <c r="B77" s="5" t="str">
        <f t="shared" si="41"/>
        <v>MA</v>
      </c>
      <c r="C77" s="5" t="s">
        <v>47</v>
      </c>
      <c r="D77" s="42" t="s">
        <v>22</v>
      </c>
      <c r="E77" s="4" t="str">
        <f t="shared" si="42"/>
        <v>MAMale85-89</v>
      </c>
      <c r="F77" s="6">
        <f>VLOOKUP(E77,'Appendix 1a. Person-years 2020'!$E$3:$F$1682,2,FALSE)</f>
        <v>13093.470600000001</v>
      </c>
      <c r="G77" s="17">
        <f>VLOOKUP(E77,'Appendix 2a. Deaths 2020'!$E$4:$G$1683,2,FALSE)</f>
        <v>1854</v>
      </c>
      <c r="H77" s="17">
        <f>VLOOKUP(E77,'Appendix 2a. Deaths 2020'!$E$4:$G$1683,3,FALSE)</f>
        <v>226</v>
      </c>
      <c r="I77" s="18">
        <f t="shared" si="43"/>
        <v>0.14159729353957537</v>
      </c>
      <c r="J77" s="24">
        <v>5</v>
      </c>
      <c r="K77" s="5">
        <f>VLOOKUP(E77,'Appendix 3a. nax iIBGE 2020'!$E$5:$O$1935,11,FALSE)</f>
        <v>2.5</v>
      </c>
      <c r="L77" s="19">
        <f t="shared" si="44"/>
        <v>0.52288774419153794</v>
      </c>
      <c r="M77" s="20">
        <f t="shared" si="54"/>
        <v>22344.536479974377</v>
      </c>
      <c r="N77" s="20">
        <f t="shared" si="55"/>
        <v>11683.68427501933</v>
      </c>
      <c r="O77" s="20">
        <f t="shared" si="45"/>
        <v>82513.47171232356</v>
      </c>
      <c r="P77" s="20">
        <f t="shared" si="39"/>
        <v>133239.78416883625</v>
      </c>
      <c r="Q77" s="21">
        <f t="shared" si="46"/>
        <v>5.962969260438606</v>
      </c>
      <c r="R77" s="22">
        <f t="shared" si="47"/>
        <v>0.87810140237324708</v>
      </c>
      <c r="S77" s="22">
        <f t="shared" si="48"/>
        <v>0.47711225580846206</v>
      </c>
      <c r="T77" s="22">
        <f t="shared" si="49"/>
        <v>0.52215119242861219</v>
      </c>
      <c r="U77" s="23">
        <f t="shared" si="56"/>
        <v>26736.448088587349</v>
      </c>
      <c r="V77" s="23">
        <f t="shared" si="57"/>
        <v>12775.979837825776</v>
      </c>
      <c r="W77" s="22">
        <f t="shared" si="50"/>
        <v>0.47784880757138787</v>
      </c>
      <c r="X77" s="23">
        <f>J77+R77*(L77/W77)*(K77-J77)</f>
        <v>2.5978361032648438</v>
      </c>
      <c r="Y77" s="23">
        <f t="shared" si="51"/>
        <v>102992.24293109539</v>
      </c>
      <c r="Z77" s="23">
        <f t="shared" si="40"/>
        <v>176720.312770052</v>
      </c>
      <c r="AA77" s="23">
        <f t="shared" si="52"/>
        <v>6.6097154036510322</v>
      </c>
      <c r="AB77" s="25"/>
      <c r="AC77" s="24"/>
      <c r="AD77" s="25"/>
      <c r="AE77" s="24"/>
      <c r="AF77" s="23">
        <f t="shared" si="53"/>
        <v>0.64674614321242618</v>
      </c>
    </row>
    <row r="78" spans="2:32" s="26" customFormat="1" ht="15" customHeight="1" x14ac:dyDescent="0.2">
      <c r="B78" s="5" t="str">
        <f t="shared" si="41"/>
        <v>MA</v>
      </c>
      <c r="C78" s="5" t="s">
        <v>47</v>
      </c>
      <c r="D78" s="43" t="s">
        <v>5</v>
      </c>
      <c r="E78" s="4" t="str">
        <f t="shared" si="42"/>
        <v>MAMale90+</v>
      </c>
      <c r="F78" s="6">
        <f>VLOOKUP(E78,'Appendix 1a. Person-years 2020'!$E$3:$F$1682,2,FALSE)</f>
        <v>7879.5551999999998</v>
      </c>
      <c r="G78" s="17">
        <f>VLOOKUP(E78,'Appendix 2a. Deaths 2020'!$E$4:$G$1683,2,FALSE)</f>
        <v>1656</v>
      </c>
      <c r="H78" s="17">
        <f>VLOOKUP(E78,'Appendix 2a. Deaths 2020'!$E$4:$G$1683,3,FALSE)</f>
        <v>164</v>
      </c>
      <c r="I78" s="18">
        <f t="shared" si="43"/>
        <v>0.21016414733664154</v>
      </c>
      <c r="J78" s="27"/>
      <c r="K78" s="28"/>
      <c r="L78" s="16">
        <v>1</v>
      </c>
      <c r="M78" s="20">
        <f t="shared" si="54"/>
        <v>10660.852204955047</v>
      </c>
      <c r="N78" s="20">
        <f t="shared" si="55"/>
        <v>10660.852204955047</v>
      </c>
      <c r="O78" s="38">
        <f>N78*Q78</f>
        <v>50726.312456512678</v>
      </c>
      <c r="P78" s="20">
        <f>O78</f>
        <v>50726.312456512678</v>
      </c>
      <c r="Q78" s="21">
        <f>1/I78</f>
        <v>4.7581855072463766</v>
      </c>
      <c r="R78" s="22">
        <f t="shared" si="47"/>
        <v>0.90096618357487923</v>
      </c>
      <c r="S78" s="22">
        <f t="shared" si="48"/>
        <v>0</v>
      </c>
      <c r="T78" s="22">
        <f t="shared" si="49"/>
        <v>0</v>
      </c>
      <c r="U78" s="23">
        <f t="shared" si="56"/>
        <v>13960.468250761573</v>
      </c>
      <c r="V78" s="23">
        <f>U78*(1-T78)</f>
        <v>13960.468250761573</v>
      </c>
      <c r="W78" s="22">
        <f t="shared" si="50"/>
        <v>1</v>
      </c>
      <c r="X78" s="23">
        <f>Q78/R78</f>
        <v>5.2812032171581764</v>
      </c>
      <c r="Y78" s="23">
        <f t="shared" si="51"/>
        <v>73728.069838956595</v>
      </c>
      <c r="Z78" s="23">
        <f>Y78</f>
        <v>73728.069838956595</v>
      </c>
      <c r="AA78" s="23">
        <f t="shared" si="52"/>
        <v>5.2812032171581764</v>
      </c>
      <c r="AB78" s="25"/>
      <c r="AC78" s="24"/>
      <c r="AD78" s="25"/>
      <c r="AE78" s="24"/>
      <c r="AF78" s="23">
        <f t="shared" si="53"/>
        <v>0.52301770991179986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3494693.3198000006</v>
      </c>
      <c r="G79" s="30">
        <f>SUM(G59:G78)</f>
        <v>25649</v>
      </c>
      <c r="H79" s="30">
        <f>SUM(H59:H78)</f>
        <v>2521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A2DD-BC15-8546-BC14-C64A5491D848}">
  <sheetPr>
    <tabColor theme="7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PI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51</v>
      </c>
      <c r="C5" s="5" t="s">
        <v>3</v>
      </c>
      <c r="D5" s="40">
        <v>0</v>
      </c>
      <c r="E5" s="4" t="str">
        <f>_xlfn.CONCAT(B5,C5,D5)</f>
        <v>PITotal0</v>
      </c>
      <c r="F5" s="6">
        <f>VLOOKUP(E5,'Appendix 1a. Person-years 2020'!$E$3:$F$1682,2,FALSE)</f>
        <v>47655.268400000001</v>
      </c>
      <c r="G5" s="17">
        <f>VLOOKUP(E5,'Appendix 2a. Deaths 2020'!$E$4:$G$1683,2,FALSE)</f>
        <v>611</v>
      </c>
      <c r="H5" s="17">
        <f>VLOOKUP(E5,'Appendix 2a. Deaths 2020'!$E$4:$G$1683,3,FALSE)</f>
        <v>1</v>
      </c>
      <c r="I5" s="18">
        <f>G5/F5</f>
        <v>1.2821247692311811E-2</v>
      </c>
      <c r="J5" s="16">
        <v>1</v>
      </c>
      <c r="K5" s="5">
        <f>VLOOKUP(E5,'Appendix 3a. nax iIBGE 2020'!$E$5:$O$1935,11,FALSE)</f>
        <v>0.1</v>
      </c>
      <c r="L5" s="19">
        <f>(J5*I5)/(1+(J5-K5)*I5)</f>
        <v>1.267498943121626E-2</v>
      </c>
      <c r="M5" s="16">
        <v>100000</v>
      </c>
      <c r="N5" s="20">
        <f>M5*L5</f>
        <v>1267.4989431216261</v>
      </c>
      <c r="O5" s="20">
        <f>M6*J5+N5*K5</f>
        <v>98859.250951190537</v>
      </c>
      <c r="P5" s="20">
        <f t="shared" ref="P5:P23" si="0">P6+O5</f>
        <v>7449633.7289096424</v>
      </c>
      <c r="Q5" s="21">
        <f>P5/M5</f>
        <v>74.496337289096431</v>
      </c>
      <c r="R5" s="22">
        <f>(G5-H5)/G5</f>
        <v>0.99836333878887074</v>
      </c>
      <c r="S5" s="22">
        <f>1-L5</f>
        <v>0.98732501056878375</v>
      </c>
      <c r="T5" s="22">
        <f>S5^R5</f>
        <v>0.98734562341930665</v>
      </c>
      <c r="U5" s="16">
        <v>100000</v>
      </c>
      <c r="V5" s="23">
        <f>U5*(1-T5)</f>
        <v>1265.4376580693349</v>
      </c>
      <c r="W5" s="22">
        <f>V5/U5</f>
        <v>1.2654376580693349E-2</v>
      </c>
      <c r="X5" s="23">
        <f>J5+R5*(L5/W5)*(K5-J5)</f>
        <v>0.1000093747587496</v>
      </c>
      <c r="Y5" s="23">
        <f>U6*J5+V5*X5</f>
        <v>98861.11797091036</v>
      </c>
      <c r="Z5" s="23">
        <f t="shared" ref="Z5:Z23" si="1">Z6+Y5</f>
        <v>7606610.9251539633</v>
      </c>
      <c r="AA5" s="23">
        <f>Z5/U5</f>
        <v>76.066109251539629</v>
      </c>
      <c r="AB5" s="16"/>
      <c r="AC5" s="16"/>
      <c r="AD5" s="16"/>
      <c r="AE5" s="16"/>
      <c r="AF5" s="23">
        <f>AA5-Q5</f>
        <v>1.5697719624431983</v>
      </c>
    </row>
    <row r="6" spans="1:32" s="26" customFormat="1" ht="15" customHeight="1" x14ac:dyDescent="0.2">
      <c r="B6" s="5" t="s">
        <v>51</v>
      </c>
      <c r="C6" s="5" t="s">
        <v>3</v>
      </c>
      <c r="D6" s="41" t="s">
        <v>18</v>
      </c>
      <c r="E6" s="4" t="str">
        <f t="shared" ref="E6:E24" si="2">_xlfn.CONCAT(B6,C6,D6)</f>
        <v>PITotal1-4</v>
      </c>
      <c r="F6" s="6">
        <f>VLOOKUP(E6,'Appendix 1a. Person-years 2020'!$E$3:$F$1682,2,FALSE)</f>
        <v>189842.96189999999</v>
      </c>
      <c r="G6" s="17">
        <f>VLOOKUP(E6,'Appendix 2a. Deaths 2020'!$E$4:$G$1683,2,FALSE)</f>
        <v>96</v>
      </c>
      <c r="H6" s="17">
        <f>VLOOKUP(E6,'Appendix 2a. Deaths 2020'!$E$4:$G$1683,3,FALSE)</f>
        <v>3</v>
      </c>
      <c r="I6" s="18">
        <f t="shared" ref="I6:I24" si="3">G6/F6</f>
        <v>5.0568111158404768E-4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2.0201705411241281E-3</v>
      </c>
      <c r="M6" s="20">
        <f>M5-N5</f>
        <v>98732.501056878376</v>
      </c>
      <c r="N6" s="20">
        <f>M6*L6</f>
        <v>199.45649008661255</v>
      </c>
      <c r="O6" s="20">
        <f t="shared" ref="O6:O23" si="5">M7*J6+N6*K6</f>
        <v>394431.363002297</v>
      </c>
      <c r="P6" s="20">
        <f t="shared" si="0"/>
        <v>7350774.477958452</v>
      </c>
      <c r="Q6" s="21">
        <f t="shared" ref="Q6:Q23" si="6">P6/M6</f>
        <v>74.451415686550632</v>
      </c>
      <c r="R6" s="22">
        <f t="shared" ref="R6:R24" si="7">(G6-H6)/G6</f>
        <v>0.96875</v>
      </c>
      <c r="S6" s="22">
        <f t="shared" ref="S6:S24" si="8">1-L6</f>
        <v>0.99797982945887587</v>
      </c>
      <c r="T6" s="22">
        <f t="shared" ref="T6:T24" si="9">S6^R6</f>
        <v>0.99804289797104717</v>
      </c>
      <c r="U6" s="23">
        <f>U5-V5</f>
        <v>98734.562341930665</v>
      </c>
      <c r="V6" s="23">
        <f>U6*(1-T6)</f>
        <v>193.23361228716203</v>
      </c>
      <c r="W6" s="22">
        <f t="shared" ref="W6:W24" si="10">V6/U6</f>
        <v>1.9571020289528285E-3</v>
      </c>
      <c r="X6" s="23">
        <f>J6+R6*(L6/W6)*(K6-J6)</f>
        <v>1.5000789652735462</v>
      </c>
      <c r="Y6" s="23">
        <f t="shared" ref="Y6:Y24" si="11">U7*J6+V6*X6</f>
        <v>394455.18059574981</v>
      </c>
      <c r="Z6" s="23">
        <f t="shared" si="1"/>
        <v>7507749.8071830533</v>
      </c>
      <c r="AA6" s="23">
        <f t="shared" ref="AA6:AA24" si="12">Z6/U6</f>
        <v>76.039733494566335</v>
      </c>
      <c r="AB6" s="25"/>
      <c r="AC6" s="24"/>
      <c r="AD6" s="25"/>
      <c r="AE6" s="24"/>
      <c r="AF6" s="23">
        <f t="shared" ref="AF6:AF24" si="13">AA6-Q6</f>
        <v>1.5883178080157023</v>
      </c>
    </row>
    <row r="7" spans="1:32" s="26" customFormat="1" ht="15" customHeight="1" x14ac:dyDescent="0.2">
      <c r="B7" s="5" t="s">
        <v>51</v>
      </c>
      <c r="C7" s="5" t="s">
        <v>3</v>
      </c>
      <c r="D7" s="24" t="s">
        <v>70</v>
      </c>
      <c r="E7" s="4" t="str">
        <f t="shared" si="2"/>
        <v>PITotal5-9</v>
      </c>
      <c r="F7" s="6">
        <f>VLOOKUP(E7,'Appendix 1a. Person-years 2020'!$E$3:$F$1682,2,FALSE)</f>
        <v>236942.5779</v>
      </c>
      <c r="G7" s="17">
        <f>VLOOKUP(E7,'Appendix 2a. Deaths 2020'!$E$4:$G$1683,2,FALSE)</f>
        <v>67</v>
      </c>
      <c r="H7" s="17">
        <f>VLOOKUP(E7,'Appendix 2a. Deaths 2020'!$E$4:$G$1683,3,FALSE)</f>
        <v>1</v>
      </c>
      <c r="I7" s="18">
        <f t="shared" si="3"/>
        <v>2.82768933274107E-4</v>
      </c>
      <c r="J7" s="24">
        <v>5</v>
      </c>
      <c r="K7" s="5">
        <f>VLOOKUP(E7,'Appendix 3a. nax iIBGE 2020'!$E$5:$O$1935,11,FALSE)</f>
        <v>2.5</v>
      </c>
      <c r="L7" s="19">
        <f t="shared" si="4"/>
        <v>1.4128458940546786E-3</v>
      </c>
      <c r="M7" s="20">
        <f t="shared" ref="M7:M24" si="14">M6-N6</f>
        <v>98533.044566791767</v>
      </c>
      <c r="N7" s="20">
        <f t="shared" ref="N7:N24" si="15">M7*L7</f>
        <v>139.2120074448984</v>
      </c>
      <c r="O7" s="20">
        <f t="shared" si="5"/>
        <v>492317.19281534653</v>
      </c>
      <c r="P7" s="20">
        <f t="shared" si="0"/>
        <v>6956343.1149561545</v>
      </c>
      <c r="Q7" s="21">
        <f t="shared" si="6"/>
        <v>70.599088311340225</v>
      </c>
      <c r="R7" s="22">
        <f t="shared" si="7"/>
        <v>0.9850746268656716</v>
      </c>
      <c r="S7" s="22">
        <f t="shared" si="8"/>
        <v>0.99858715410594534</v>
      </c>
      <c r="T7" s="22">
        <f t="shared" si="9"/>
        <v>0.99860822667689375</v>
      </c>
      <c r="U7" s="23">
        <f t="shared" ref="U7:U24" si="16">U6-V6</f>
        <v>98541.328729643501</v>
      </c>
      <c r="V7" s="23">
        <f t="shared" ref="V7:V23" si="17">U7*(1-T7)</f>
        <v>137.14719254936122</v>
      </c>
      <c r="W7" s="22">
        <f t="shared" si="10"/>
        <v>1.391773323106249E-3</v>
      </c>
      <c r="X7" s="23">
        <f>J7+R7*(L7/W7)*(K7-J7)</f>
        <v>2.5000263713950335</v>
      </c>
      <c r="Y7" s="23">
        <f t="shared" si="11"/>
        <v>492363.77928360685</v>
      </c>
      <c r="Z7" s="23">
        <f t="shared" si="1"/>
        <v>7113294.6265873034</v>
      </c>
      <c r="AA7" s="23">
        <f t="shared" si="12"/>
        <v>72.185901268930834</v>
      </c>
      <c r="AB7" s="25"/>
      <c r="AC7" s="24"/>
      <c r="AD7" s="25"/>
      <c r="AE7" s="24"/>
      <c r="AF7" s="23">
        <f t="shared" si="13"/>
        <v>1.5868129575906096</v>
      </c>
    </row>
    <row r="8" spans="1:32" s="26" customFormat="1" ht="15" customHeight="1" x14ac:dyDescent="0.2">
      <c r="B8" s="5" t="s">
        <v>51</v>
      </c>
      <c r="C8" s="5" t="s">
        <v>3</v>
      </c>
      <c r="D8" s="24" t="s">
        <v>71</v>
      </c>
      <c r="E8" s="4" t="str">
        <f t="shared" si="2"/>
        <v>PITotal10-14</v>
      </c>
      <c r="F8" s="6">
        <f>VLOOKUP(E8,'Appendix 1a. Person-years 2020'!$E$3:$F$1682,2,FALSE)</f>
        <v>257314.33730000001</v>
      </c>
      <c r="G8" s="17">
        <f>VLOOKUP(E8,'Appendix 2a. Deaths 2020'!$E$4:$G$1683,2,FALSE)</f>
        <v>90</v>
      </c>
      <c r="H8" s="17">
        <f>VLOOKUP(E8,'Appendix 2a. Deaths 2020'!$E$4:$G$1683,3,FALSE)</f>
        <v>3</v>
      </c>
      <c r="I8" s="18">
        <f t="shared" si="3"/>
        <v>3.4976675199823777E-4</v>
      </c>
      <c r="J8" s="24">
        <v>5</v>
      </c>
      <c r="K8" s="5">
        <f>VLOOKUP(E8,'Appendix 3a. nax iIBGE 2020'!$E$5:$O$1935,11,FALSE)</f>
        <v>2.5</v>
      </c>
      <c r="L8" s="19">
        <f t="shared" si="4"/>
        <v>1.7473058862297539E-3</v>
      </c>
      <c r="M8" s="20">
        <f t="shared" si="14"/>
        <v>98393.832559346862</v>
      </c>
      <c r="N8" s="20">
        <f t="shared" si="15"/>
        <v>171.92412279965157</v>
      </c>
      <c r="O8" s="20">
        <f t="shared" si="5"/>
        <v>491539.35248973517</v>
      </c>
      <c r="P8" s="20">
        <f t="shared" si="0"/>
        <v>6464025.9221408078</v>
      </c>
      <c r="Q8" s="21">
        <f t="shared" si="6"/>
        <v>65.695437955849414</v>
      </c>
      <c r="R8" s="22">
        <f t="shared" si="7"/>
        <v>0.96666666666666667</v>
      </c>
      <c r="S8" s="22">
        <f t="shared" si="8"/>
        <v>0.99825269411377027</v>
      </c>
      <c r="T8" s="22">
        <f t="shared" si="9"/>
        <v>0.99831088842520421</v>
      </c>
      <c r="U8" s="23">
        <f t="shared" si="16"/>
        <v>98404.181537094133</v>
      </c>
      <c r="V8" s="23">
        <f t="shared" si="17"/>
        <v>166.21564204261162</v>
      </c>
      <c r="W8" s="22">
        <f t="shared" si="10"/>
        <v>1.6891115747957874E-3</v>
      </c>
      <c r="X8" s="23">
        <f>((-5/24)*V7+2.5*V8+(5/24)*V9)/V8</f>
        <v>2.8814277896476614</v>
      </c>
      <c r="Y8" s="23">
        <f t="shared" si="11"/>
        <v>491668.76784531324</v>
      </c>
      <c r="Z8" s="23">
        <f t="shared" si="1"/>
        <v>6620930.8473036969</v>
      </c>
      <c r="AA8" s="23">
        <f t="shared" si="12"/>
        <v>67.283023382577412</v>
      </c>
      <c r="AB8" s="25"/>
      <c r="AC8" s="24"/>
      <c r="AD8" s="25"/>
      <c r="AE8" s="24"/>
      <c r="AF8" s="23">
        <f t="shared" si="13"/>
        <v>1.5875854267279976</v>
      </c>
    </row>
    <row r="9" spans="1:32" s="26" customFormat="1" ht="15" customHeight="1" x14ac:dyDescent="0.2">
      <c r="B9" s="5" t="s">
        <v>51</v>
      </c>
      <c r="C9" s="5" t="s">
        <v>3</v>
      </c>
      <c r="D9" s="24" t="s">
        <v>72</v>
      </c>
      <c r="E9" s="4" t="str">
        <f t="shared" si="2"/>
        <v>PITotal15-19</v>
      </c>
      <c r="F9" s="6">
        <f>VLOOKUP(E9,'Appendix 1a. Person-years 2020'!$E$3:$F$1682,2,FALSE)</f>
        <v>286415.96629999997</v>
      </c>
      <c r="G9" s="17">
        <f>VLOOKUP(E9,'Appendix 2a. Deaths 2020'!$E$4:$G$1683,2,FALSE)</f>
        <v>264</v>
      </c>
      <c r="H9" s="17">
        <f>VLOOKUP(E9,'Appendix 2a. Deaths 2020'!$E$4:$G$1683,3,FALSE)</f>
        <v>6</v>
      </c>
      <c r="I9" s="18">
        <f t="shared" si="3"/>
        <v>9.2173632430630331E-4</v>
      </c>
      <c r="J9" s="24">
        <v>5</v>
      </c>
      <c r="K9" s="5">
        <f>VLOOKUP(E9,'Appendix 3a. nax iIBGE 2020'!$E$5:$O$1935,11,FALSE)</f>
        <v>2.5</v>
      </c>
      <c r="L9" s="19">
        <f t="shared" si="4"/>
        <v>4.5980860641624535E-3</v>
      </c>
      <c r="M9" s="20">
        <f t="shared" si="14"/>
        <v>98221.908436547208</v>
      </c>
      <c r="N9" s="20">
        <f t="shared" si="15"/>
        <v>451.63278837752824</v>
      </c>
      <c r="O9" s="20">
        <f t="shared" si="5"/>
        <v>489980.46021179226</v>
      </c>
      <c r="P9" s="20">
        <f t="shared" si="0"/>
        <v>5972486.5696510728</v>
      </c>
      <c r="Q9" s="21">
        <f t="shared" si="6"/>
        <v>60.806052994881348</v>
      </c>
      <c r="R9" s="22">
        <f t="shared" si="7"/>
        <v>0.97727272727272729</v>
      </c>
      <c r="S9" s="22">
        <f t="shared" si="8"/>
        <v>0.99540191393583755</v>
      </c>
      <c r="T9" s="22">
        <f t="shared" si="9"/>
        <v>0.99550618072877195</v>
      </c>
      <c r="U9" s="23">
        <f t="shared" si="16"/>
        <v>98237.965895051515</v>
      </c>
      <c r="V9" s="23">
        <f t="shared" si="17"/>
        <v>441.46366430542645</v>
      </c>
      <c r="W9" s="22">
        <f t="shared" si="10"/>
        <v>4.49381927122805E-3</v>
      </c>
      <c r="X9" s="23">
        <f t="shared" ref="X9:X22" si="18">((-5/24)*V8+2.5*V9+(5/24)*V10)/V9</f>
        <v>2.80531265747531</v>
      </c>
      <c r="Y9" s="23">
        <f t="shared" si="11"/>
        <v>490220.95475902187</v>
      </c>
      <c r="Z9" s="23">
        <f t="shared" si="1"/>
        <v>6129262.0794583838</v>
      </c>
      <c r="AA9" s="23">
        <f t="shared" si="12"/>
        <v>62.391988918076017</v>
      </c>
      <c r="AB9" s="25"/>
      <c r="AC9" s="24"/>
      <c r="AD9" s="25"/>
      <c r="AE9" s="24"/>
      <c r="AF9" s="23">
        <f t="shared" si="13"/>
        <v>1.5859359231946684</v>
      </c>
    </row>
    <row r="10" spans="1:32" s="26" customFormat="1" ht="15" customHeight="1" x14ac:dyDescent="0.2">
      <c r="B10" s="5" t="s">
        <v>51</v>
      </c>
      <c r="C10" s="5" t="s">
        <v>3</v>
      </c>
      <c r="D10" s="24" t="s">
        <v>73</v>
      </c>
      <c r="E10" s="4" t="str">
        <f t="shared" si="2"/>
        <v>PITotal20-24</v>
      </c>
      <c r="F10" s="6">
        <f>VLOOKUP(E10,'Appendix 1a. Person-years 2020'!$E$3:$F$1682,2,FALSE)</f>
        <v>290428.07740000001</v>
      </c>
      <c r="G10" s="17">
        <f>VLOOKUP(E10,'Appendix 2a. Deaths 2020'!$E$4:$G$1683,2,FALSE)</f>
        <v>494</v>
      </c>
      <c r="H10" s="17">
        <f>VLOOKUP(E10,'Appendix 2a. Deaths 2020'!$E$4:$G$1683,3,FALSE)</f>
        <v>9</v>
      </c>
      <c r="I10" s="18">
        <f t="shared" si="3"/>
        <v>1.70093747278995E-3</v>
      </c>
      <c r="J10" s="24">
        <v>5</v>
      </c>
      <c r="K10" s="5">
        <f>VLOOKUP(E10,'Appendix 3a. nax iIBGE 2020'!$E$5:$O$1935,11,FALSE)</f>
        <v>2.5</v>
      </c>
      <c r="L10" s="19">
        <f t="shared" si="4"/>
        <v>8.468675644577834E-3</v>
      </c>
      <c r="M10" s="20">
        <f t="shared" si="14"/>
        <v>97770.275648169685</v>
      </c>
      <c r="N10" s="20">
        <f t="shared" si="15"/>
        <v>827.98475214531595</v>
      </c>
      <c r="O10" s="20">
        <f t="shared" si="5"/>
        <v>486781.41636048513</v>
      </c>
      <c r="P10" s="20">
        <f t="shared" si="0"/>
        <v>5482506.1094392808</v>
      </c>
      <c r="Q10" s="21">
        <f t="shared" si="6"/>
        <v>56.075387668623357</v>
      </c>
      <c r="R10" s="22">
        <f t="shared" si="7"/>
        <v>0.98178137651821862</v>
      </c>
      <c r="S10" s="22">
        <f t="shared" si="8"/>
        <v>0.99153132435542213</v>
      </c>
      <c r="T10" s="22">
        <f t="shared" si="9"/>
        <v>0.99168496871332101</v>
      </c>
      <c r="U10" s="23">
        <f t="shared" si="16"/>
        <v>97796.502230746089</v>
      </c>
      <c r="V10" s="23">
        <f t="shared" si="17"/>
        <v>813.18097577642504</v>
      </c>
      <c r="W10" s="22">
        <f t="shared" si="10"/>
        <v>8.3150312866789866E-3</v>
      </c>
      <c r="X10" s="23">
        <f t="shared" si="18"/>
        <v>2.5826562139535123</v>
      </c>
      <c r="Y10" s="23">
        <f t="shared" si="11"/>
        <v>487016.77317500609</v>
      </c>
      <c r="Z10" s="23">
        <f t="shared" si="1"/>
        <v>5639041.1246993616</v>
      </c>
      <c r="AA10" s="23">
        <f t="shared" si="12"/>
        <v>57.660969421936159</v>
      </c>
      <c r="AB10" s="25"/>
      <c r="AC10" s="24"/>
      <c r="AD10" s="25"/>
      <c r="AE10" s="24"/>
      <c r="AF10" s="23">
        <f t="shared" si="13"/>
        <v>1.5855817533128018</v>
      </c>
    </row>
    <row r="11" spans="1:32" s="26" customFormat="1" ht="15" customHeight="1" x14ac:dyDescent="0.2">
      <c r="B11" s="5" t="s">
        <v>51</v>
      </c>
      <c r="C11" s="5" t="s">
        <v>3</v>
      </c>
      <c r="D11" s="24" t="s">
        <v>74</v>
      </c>
      <c r="E11" s="4" t="str">
        <f t="shared" si="2"/>
        <v>PITotal25-29</v>
      </c>
      <c r="F11" s="6">
        <f>VLOOKUP(E11,'Appendix 1a. Person-years 2020'!$E$3:$F$1682,2,FALSE)</f>
        <v>263598.47759999998</v>
      </c>
      <c r="G11" s="17">
        <f>VLOOKUP(E11,'Appendix 2a. Deaths 2020'!$E$4:$G$1683,2,FALSE)</f>
        <v>439</v>
      </c>
      <c r="H11" s="17">
        <f>VLOOKUP(E11,'Appendix 2a. Deaths 2020'!$E$4:$G$1683,3,FALSE)</f>
        <v>22</v>
      </c>
      <c r="I11" s="18">
        <f t="shared" si="3"/>
        <v>1.6654117428787458E-3</v>
      </c>
      <c r="J11" s="24">
        <v>5</v>
      </c>
      <c r="K11" s="5">
        <f>VLOOKUP(E11,'Appendix 3a. nax iIBGE 2020'!$E$5:$O$1935,11,FALSE)</f>
        <v>2.5</v>
      </c>
      <c r="L11" s="19">
        <f t="shared" si="4"/>
        <v>8.292532511835194E-3</v>
      </c>
      <c r="M11" s="20">
        <f t="shared" si="14"/>
        <v>96942.290896024366</v>
      </c>
      <c r="N11" s="20">
        <f t="shared" si="15"/>
        <v>803.89709902706704</v>
      </c>
      <c r="O11" s="20">
        <f t="shared" si="5"/>
        <v>482701.71173255419</v>
      </c>
      <c r="P11" s="20">
        <f t="shared" si="0"/>
        <v>4995724.6930787954</v>
      </c>
      <c r="Q11" s="21">
        <f t="shared" si="6"/>
        <v>51.532975411494753</v>
      </c>
      <c r="R11" s="22">
        <f t="shared" si="7"/>
        <v>0.94988610478359914</v>
      </c>
      <c r="S11" s="22">
        <f t="shared" si="8"/>
        <v>0.99170746748816485</v>
      </c>
      <c r="T11" s="22">
        <f t="shared" si="9"/>
        <v>0.99212139710356184</v>
      </c>
      <c r="U11" s="23">
        <f t="shared" si="16"/>
        <v>96983.321254969662</v>
      </c>
      <c r="V11" s="23">
        <f t="shared" si="17"/>
        <v>764.09307574559637</v>
      </c>
      <c r="W11" s="22">
        <f t="shared" si="10"/>
        <v>7.8786028964381583E-3</v>
      </c>
      <c r="X11" s="23">
        <f t="shared" si="18"/>
        <v>2.533709692266318</v>
      </c>
      <c r="Y11" s="23">
        <f t="shared" si="11"/>
        <v>483032.13092793053</v>
      </c>
      <c r="Z11" s="23">
        <f t="shared" si="1"/>
        <v>5152024.3515243558</v>
      </c>
      <c r="AA11" s="23">
        <f t="shared" si="12"/>
        <v>53.122787349998632</v>
      </c>
      <c r="AB11" s="25"/>
      <c r="AC11" s="24"/>
      <c r="AD11" s="25"/>
      <c r="AE11" s="24"/>
      <c r="AF11" s="23">
        <f t="shared" si="13"/>
        <v>1.5898119385038783</v>
      </c>
    </row>
    <row r="12" spans="1:32" s="26" customFormat="1" ht="15" customHeight="1" x14ac:dyDescent="0.2">
      <c r="B12" s="5" t="s">
        <v>51</v>
      </c>
      <c r="C12" s="5" t="s">
        <v>3</v>
      </c>
      <c r="D12" s="24" t="s">
        <v>75</v>
      </c>
      <c r="E12" s="4" t="str">
        <f t="shared" si="2"/>
        <v>PITotal30-34</v>
      </c>
      <c r="F12" s="6">
        <f>VLOOKUP(E12,'Appendix 1a. Person-years 2020'!$E$3:$F$1682,2,FALSE)</f>
        <v>264209.91100000002</v>
      </c>
      <c r="G12" s="17">
        <f>VLOOKUP(E12,'Appendix 2a. Deaths 2020'!$E$4:$G$1683,2,FALSE)</f>
        <v>550</v>
      </c>
      <c r="H12" s="17">
        <f>VLOOKUP(E12,'Appendix 2a. Deaths 2020'!$E$4:$G$1683,3,FALSE)</f>
        <v>33</v>
      </c>
      <c r="I12" s="18">
        <f t="shared" si="3"/>
        <v>2.0816781547608179E-3</v>
      </c>
      <c r="J12" s="24">
        <v>5</v>
      </c>
      <c r="K12" s="5">
        <f>VLOOKUP(E12,'Appendix 3a. nax iIBGE 2020'!$E$5:$O$1935,11,FALSE)</f>
        <v>2.5</v>
      </c>
      <c r="L12" s="19">
        <f t="shared" si="4"/>
        <v>1.0354503912309989E-2</v>
      </c>
      <c r="M12" s="20">
        <f t="shared" si="14"/>
        <v>96138.393796997305</v>
      </c>
      <c r="N12" s="20">
        <f t="shared" si="15"/>
        <v>995.46537469420696</v>
      </c>
      <c r="O12" s="20">
        <f t="shared" si="5"/>
        <v>478203.30554825102</v>
      </c>
      <c r="P12" s="20">
        <f t="shared" si="0"/>
        <v>4513022.9813462412</v>
      </c>
      <c r="Q12" s="21">
        <f t="shared" si="6"/>
        <v>46.942982955132301</v>
      </c>
      <c r="R12" s="22">
        <f t="shared" si="7"/>
        <v>0.94</v>
      </c>
      <c r="S12" s="22">
        <f t="shared" si="8"/>
        <v>0.98964549608769004</v>
      </c>
      <c r="T12" s="22">
        <f t="shared" si="9"/>
        <v>0.99026373171718596</v>
      </c>
      <c r="U12" s="23">
        <f t="shared" si="16"/>
        <v>96219.228179224068</v>
      </c>
      <c r="V12" s="23">
        <f t="shared" si="17"/>
        <v>936.81621951822638</v>
      </c>
      <c r="W12" s="22">
        <f t="shared" si="10"/>
        <v>9.7362682828140423E-3</v>
      </c>
      <c r="X12" s="23">
        <f t="shared" si="18"/>
        <v>2.5845880878431835</v>
      </c>
      <c r="Y12" s="23">
        <f t="shared" si="11"/>
        <v>478833.34383999434</v>
      </c>
      <c r="Z12" s="23">
        <f t="shared" si="1"/>
        <v>4668992.2205964252</v>
      </c>
      <c r="AA12" s="23">
        <f t="shared" si="12"/>
        <v>48.52452372512969</v>
      </c>
      <c r="AB12" s="25"/>
      <c r="AC12" s="24"/>
      <c r="AD12" s="25"/>
      <c r="AE12" s="24"/>
      <c r="AF12" s="23">
        <f t="shared" si="13"/>
        <v>1.5815407699973889</v>
      </c>
    </row>
    <row r="13" spans="1:32" s="26" customFormat="1" ht="15" customHeight="1" x14ac:dyDescent="0.2">
      <c r="B13" s="5" t="s">
        <v>51</v>
      </c>
      <c r="C13" s="5" t="s">
        <v>3</v>
      </c>
      <c r="D13" s="24" t="s">
        <v>76</v>
      </c>
      <c r="E13" s="4" t="str">
        <f t="shared" si="2"/>
        <v>PITotal35-39</v>
      </c>
      <c r="F13" s="6">
        <f>VLOOKUP(E13,'Appendix 1a. Person-years 2020'!$E$3:$F$1682,2,FALSE)</f>
        <v>253645.13750000001</v>
      </c>
      <c r="G13" s="17">
        <f>VLOOKUP(E13,'Appendix 2a. Deaths 2020'!$E$4:$G$1683,2,FALSE)</f>
        <v>653</v>
      </c>
      <c r="H13" s="17">
        <f>VLOOKUP(E13,'Appendix 2a. Deaths 2020'!$E$4:$G$1683,3,FALSE)</f>
        <v>40</v>
      </c>
      <c r="I13" s="18">
        <f t="shared" si="3"/>
        <v>2.5744629147483656E-3</v>
      </c>
      <c r="J13" s="24">
        <v>5</v>
      </c>
      <c r="K13" s="5">
        <f>VLOOKUP(E13,'Appendix 3a. nax iIBGE 2020'!$E$5:$O$1935,11,FALSE)</f>
        <v>2.5</v>
      </c>
      <c r="L13" s="19">
        <f t="shared" si="4"/>
        <v>1.2789996146842278E-2</v>
      </c>
      <c r="M13" s="20">
        <f t="shared" si="14"/>
        <v>95142.928422303099</v>
      </c>
      <c r="N13" s="20">
        <f t="shared" si="15"/>
        <v>1216.8776879205473</v>
      </c>
      <c r="O13" s="20">
        <f t="shared" si="5"/>
        <v>472672.44789171405</v>
      </c>
      <c r="P13" s="20">
        <f t="shared" si="0"/>
        <v>4034819.6757979901</v>
      </c>
      <c r="Q13" s="21">
        <f t="shared" si="6"/>
        <v>42.407982839134057</v>
      </c>
      <c r="R13" s="22">
        <f t="shared" si="7"/>
        <v>0.93874425727411948</v>
      </c>
      <c r="S13" s="22">
        <f t="shared" si="8"/>
        <v>0.98721000385315771</v>
      </c>
      <c r="T13" s="22">
        <f t="shared" si="9"/>
        <v>0.98798873982069946</v>
      </c>
      <c r="U13" s="23">
        <f t="shared" si="16"/>
        <v>95282.411959705845</v>
      </c>
      <c r="V13" s="23">
        <f t="shared" si="17"/>
        <v>1144.4618405593246</v>
      </c>
      <c r="W13" s="22">
        <f t="shared" si="10"/>
        <v>1.2011260179300542E-2</v>
      </c>
      <c r="X13" s="23">
        <f t="shared" si="18"/>
        <v>2.5763244425785103</v>
      </c>
      <c r="Y13" s="23">
        <f t="shared" si="11"/>
        <v>473638.25560916396</v>
      </c>
      <c r="Z13" s="23">
        <f t="shared" si="1"/>
        <v>4190158.8767564311</v>
      </c>
      <c r="AA13" s="23">
        <f t="shared" si="12"/>
        <v>43.976204953002394</v>
      </c>
      <c r="AB13" s="25"/>
      <c r="AC13" s="24"/>
      <c r="AD13" s="25"/>
      <c r="AE13" s="24"/>
      <c r="AF13" s="23">
        <f t="shared" si="13"/>
        <v>1.5682221138683374</v>
      </c>
    </row>
    <row r="14" spans="1:32" s="26" customFormat="1" ht="15" customHeight="1" x14ac:dyDescent="0.2">
      <c r="B14" s="5" t="s">
        <v>51</v>
      </c>
      <c r="C14" s="5" t="s">
        <v>3</v>
      </c>
      <c r="D14" s="24" t="s">
        <v>77</v>
      </c>
      <c r="E14" s="4" t="str">
        <f t="shared" si="2"/>
        <v>PITotal40-44</v>
      </c>
      <c r="F14" s="6">
        <f>VLOOKUP(E14,'Appendix 1a. Person-years 2020'!$E$3:$F$1682,2,FALSE)</f>
        <v>234667.53719999999</v>
      </c>
      <c r="G14" s="17">
        <f>VLOOKUP(E14,'Appendix 2a. Deaths 2020'!$E$4:$G$1683,2,FALSE)</f>
        <v>754</v>
      </c>
      <c r="H14" s="17">
        <f>VLOOKUP(E14,'Appendix 2a. Deaths 2020'!$E$4:$G$1683,3,FALSE)</f>
        <v>73</v>
      </c>
      <c r="I14" s="18">
        <f t="shared" si="3"/>
        <v>3.2130562624748081E-3</v>
      </c>
      <c r="J14" s="24">
        <v>5</v>
      </c>
      <c r="K14" s="5">
        <f>VLOOKUP(E14,'Appendix 3a. nax iIBGE 2020'!$E$5:$O$1935,11,FALSE)</f>
        <v>2.5</v>
      </c>
      <c r="L14" s="19">
        <f t="shared" si="4"/>
        <v>1.5937263005606859E-2</v>
      </c>
      <c r="M14" s="20">
        <f t="shared" si="14"/>
        <v>93926.050734382545</v>
      </c>
      <c r="N14" s="20">
        <f t="shared" si="15"/>
        <v>1496.9241736318279</v>
      </c>
      <c r="O14" s="20">
        <f t="shared" si="5"/>
        <v>465887.94323783315</v>
      </c>
      <c r="P14" s="20">
        <f t="shared" si="0"/>
        <v>3562147.227906276</v>
      </c>
      <c r="Q14" s="21">
        <f t="shared" si="6"/>
        <v>37.92501867218737</v>
      </c>
      <c r="R14" s="22">
        <f t="shared" si="7"/>
        <v>0.90318302387267901</v>
      </c>
      <c r="S14" s="22">
        <f t="shared" si="8"/>
        <v>0.98406273699439317</v>
      </c>
      <c r="T14" s="22">
        <f t="shared" si="9"/>
        <v>0.98559456419477387</v>
      </c>
      <c r="U14" s="23">
        <f t="shared" si="16"/>
        <v>94137.950119146524</v>
      </c>
      <c r="V14" s="23">
        <f t="shared" si="17"/>
        <v>1356.0981972769448</v>
      </c>
      <c r="W14" s="22">
        <f t="shared" si="10"/>
        <v>1.440543580522613E-2</v>
      </c>
      <c r="X14" s="23">
        <f t="shared" si="18"/>
        <v>2.613375926389188</v>
      </c>
      <c r="Y14" s="23">
        <f t="shared" si="11"/>
        <v>467453.25399193121</v>
      </c>
      <c r="Z14" s="23">
        <f t="shared" si="1"/>
        <v>3716520.6211472671</v>
      </c>
      <c r="AA14" s="23">
        <f t="shared" si="12"/>
        <v>39.47951507806809</v>
      </c>
      <c r="AB14" s="25"/>
      <c r="AC14" s="24"/>
      <c r="AD14" s="25"/>
      <c r="AE14" s="24"/>
      <c r="AF14" s="23">
        <f t="shared" si="13"/>
        <v>1.5544964058807196</v>
      </c>
    </row>
    <row r="15" spans="1:32" s="26" customFormat="1" ht="15" customHeight="1" x14ac:dyDescent="0.2">
      <c r="B15" s="5" t="s">
        <v>51</v>
      </c>
      <c r="C15" s="5" t="s">
        <v>3</v>
      </c>
      <c r="D15" s="24" t="s">
        <v>78</v>
      </c>
      <c r="E15" s="4" t="str">
        <f t="shared" si="2"/>
        <v>PITotal45-49</v>
      </c>
      <c r="F15" s="6">
        <f>VLOOKUP(E15,'Appendix 1a. Person-years 2020'!$E$3:$F$1682,2,FALSE)</f>
        <v>196859.93119999999</v>
      </c>
      <c r="G15" s="17">
        <f>VLOOKUP(E15,'Appendix 2a. Deaths 2020'!$E$4:$G$1683,2,FALSE)</f>
        <v>905</v>
      </c>
      <c r="H15" s="17">
        <f>VLOOKUP(E15,'Appendix 2a. Deaths 2020'!$E$4:$G$1683,3,FALSE)</f>
        <v>98</v>
      </c>
      <c r="I15" s="18">
        <f t="shared" si="3"/>
        <v>4.5971772644813362E-3</v>
      </c>
      <c r="J15" s="24">
        <v>5</v>
      </c>
      <c r="K15" s="5">
        <f>VLOOKUP(E15,'Appendix 3a. nax iIBGE 2020'!$E$5:$O$1935,11,FALSE)</f>
        <v>2.5</v>
      </c>
      <c r="L15" s="19">
        <f t="shared" si="4"/>
        <v>2.2724712493365742E-2</v>
      </c>
      <c r="M15" s="20">
        <f t="shared" si="14"/>
        <v>92429.126560750723</v>
      </c>
      <c r="N15" s="20">
        <f t="shared" si="15"/>
        <v>2100.4253271059752</v>
      </c>
      <c r="O15" s="20">
        <f t="shared" si="5"/>
        <v>456894.5694859887</v>
      </c>
      <c r="P15" s="20">
        <f t="shared" si="0"/>
        <v>3096259.2846684428</v>
      </c>
      <c r="Q15" s="21">
        <f t="shared" si="6"/>
        <v>33.498740060400443</v>
      </c>
      <c r="R15" s="22">
        <f t="shared" si="7"/>
        <v>0.89171270718232043</v>
      </c>
      <c r="S15" s="22">
        <f t="shared" si="8"/>
        <v>0.97727528750663428</v>
      </c>
      <c r="T15" s="22">
        <f t="shared" si="9"/>
        <v>0.97971094054879149</v>
      </c>
      <c r="U15" s="23">
        <f t="shared" si="16"/>
        <v>92781.851921869573</v>
      </c>
      <c r="V15" s="23">
        <f t="shared" si="17"/>
        <v>1882.4565096360366</v>
      </c>
      <c r="W15" s="22">
        <f t="shared" si="10"/>
        <v>2.0289059451208513E-2</v>
      </c>
      <c r="X15" s="23">
        <f t="shared" si="18"/>
        <v>2.6128567083241863</v>
      </c>
      <c r="Y15" s="23">
        <f t="shared" si="11"/>
        <v>459415.56618049875</v>
      </c>
      <c r="Z15" s="23">
        <f t="shared" si="1"/>
        <v>3249067.3671553358</v>
      </c>
      <c r="AA15" s="23">
        <f t="shared" si="12"/>
        <v>35.018350031333007</v>
      </c>
      <c r="AB15" s="25"/>
      <c r="AC15" s="24"/>
      <c r="AD15" s="25"/>
      <c r="AE15" s="24"/>
      <c r="AF15" s="23">
        <f t="shared" si="13"/>
        <v>1.5196099709325637</v>
      </c>
    </row>
    <row r="16" spans="1:32" s="26" customFormat="1" ht="15" customHeight="1" x14ac:dyDescent="0.2">
      <c r="B16" s="5" t="s">
        <v>51</v>
      </c>
      <c r="C16" s="5" t="s">
        <v>3</v>
      </c>
      <c r="D16" s="24" t="s">
        <v>79</v>
      </c>
      <c r="E16" s="4" t="str">
        <f t="shared" si="2"/>
        <v>PITotal50-54</v>
      </c>
      <c r="F16" s="6">
        <f>VLOOKUP(E16,'Appendix 1a. Person-years 2020'!$E$3:$F$1682,2,FALSE)</f>
        <v>179739.82810000001</v>
      </c>
      <c r="G16" s="17">
        <f>VLOOKUP(E16,'Appendix 2a. Deaths 2020'!$E$4:$G$1683,2,FALSE)</f>
        <v>1092</v>
      </c>
      <c r="H16" s="17">
        <f>VLOOKUP(E16,'Appendix 2a. Deaths 2020'!$E$4:$G$1683,3,FALSE)</f>
        <v>140</v>
      </c>
      <c r="I16" s="18">
        <f t="shared" si="3"/>
        <v>6.0754481159982811E-3</v>
      </c>
      <c r="J16" s="24">
        <v>5</v>
      </c>
      <c r="K16" s="5">
        <f>VLOOKUP(E16,'Appendix 3a. nax iIBGE 2020'!$E$5:$O$1935,11,FALSE)</f>
        <v>2.5</v>
      </c>
      <c r="L16" s="19">
        <f t="shared" si="4"/>
        <v>2.9922755213030196E-2</v>
      </c>
      <c r="M16" s="20">
        <f t="shared" si="14"/>
        <v>90328.701233644751</v>
      </c>
      <c r="N16" s="20">
        <f t="shared" si="15"/>
        <v>2702.8836157252908</v>
      </c>
      <c r="O16" s="20">
        <f t="shared" si="5"/>
        <v>444886.29712891055</v>
      </c>
      <c r="P16" s="20">
        <f t="shared" si="0"/>
        <v>2639364.7151824543</v>
      </c>
      <c r="Q16" s="21">
        <f t="shared" si="6"/>
        <v>29.219557893957294</v>
      </c>
      <c r="R16" s="22">
        <f t="shared" si="7"/>
        <v>0.87179487179487181</v>
      </c>
      <c r="S16" s="22">
        <f t="shared" si="8"/>
        <v>0.97007724478696977</v>
      </c>
      <c r="T16" s="22">
        <f t="shared" si="9"/>
        <v>0.9738628860658648</v>
      </c>
      <c r="U16" s="23">
        <f t="shared" si="16"/>
        <v>90899.395412233542</v>
      </c>
      <c r="V16" s="23">
        <f t="shared" si="17"/>
        <v>2375.8478544335549</v>
      </c>
      <c r="W16" s="22">
        <f t="shared" si="10"/>
        <v>2.6137113934135203E-2</v>
      </c>
      <c r="X16" s="23">
        <f t="shared" si="18"/>
        <v>2.614550464681872</v>
      </c>
      <c r="Y16" s="23">
        <f t="shared" si="11"/>
        <v>448829.51190082257</v>
      </c>
      <c r="Z16" s="23">
        <f t="shared" si="1"/>
        <v>2789651.800974837</v>
      </c>
      <c r="AA16" s="23">
        <f t="shared" si="12"/>
        <v>30.689442854087414</v>
      </c>
      <c r="AB16" s="25"/>
      <c r="AC16" s="24"/>
      <c r="AD16" s="25"/>
      <c r="AE16" s="24"/>
      <c r="AF16" s="23">
        <f t="shared" si="13"/>
        <v>1.4698849601301198</v>
      </c>
    </row>
    <row r="17" spans="2:32" s="26" customFormat="1" ht="15" customHeight="1" x14ac:dyDescent="0.2">
      <c r="B17" s="5" t="s">
        <v>51</v>
      </c>
      <c r="C17" s="5" t="s">
        <v>3</v>
      </c>
      <c r="D17" s="24" t="s">
        <v>80</v>
      </c>
      <c r="E17" s="4" t="str">
        <f t="shared" si="2"/>
        <v>PITotal55-59</v>
      </c>
      <c r="F17" s="6">
        <f>VLOOKUP(E17,'Appendix 1a. Person-years 2020'!$E$3:$F$1682,2,FALSE)</f>
        <v>157163.8175</v>
      </c>
      <c r="G17" s="17">
        <f>VLOOKUP(E17,'Appendix 2a. Deaths 2020'!$E$4:$G$1683,2,FALSE)</f>
        <v>1317</v>
      </c>
      <c r="H17" s="17">
        <f>VLOOKUP(E17,'Appendix 2a. Deaths 2020'!$E$4:$G$1683,3,FALSE)</f>
        <v>164</v>
      </c>
      <c r="I17" s="18">
        <f t="shared" si="3"/>
        <v>8.3797913600565221E-3</v>
      </c>
      <c r="J17" s="24">
        <v>5</v>
      </c>
      <c r="K17" s="5">
        <f>VLOOKUP(E17,'Appendix 3a. nax iIBGE 2020'!$E$5:$O$1935,11,FALSE)</f>
        <v>2.5</v>
      </c>
      <c r="L17" s="19">
        <f t="shared" si="4"/>
        <v>4.1039206823377333E-2</v>
      </c>
      <c r="M17" s="20">
        <f t="shared" si="14"/>
        <v>87625.817617919456</v>
      </c>
      <c r="N17" s="20">
        <f t="shared" si="15"/>
        <v>3596.0940522893379</v>
      </c>
      <c r="O17" s="20">
        <f t="shared" si="5"/>
        <v>429138.85295887396</v>
      </c>
      <c r="P17" s="20">
        <f t="shared" si="0"/>
        <v>2194478.4180535437</v>
      </c>
      <c r="Q17" s="21">
        <f t="shared" si="6"/>
        <v>25.043742560238016</v>
      </c>
      <c r="R17" s="22">
        <f t="shared" si="7"/>
        <v>0.87547456340167051</v>
      </c>
      <c r="S17" s="22">
        <f t="shared" si="8"/>
        <v>0.95896079317662264</v>
      </c>
      <c r="T17" s="22">
        <f t="shared" si="9"/>
        <v>0.96397796878734254</v>
      </c>
      <c r="U17" s="23">
        <f t="shared" si="16"/>
        <v>88523.54755779999</v>
      </c>
      <c r="V17" s="23">
        <f t="shared" si="17"/>
        <v>3188.7979931822379</v>
      </c>
      <c r="W17" s="22">
        <f t="shared" si="10"/>
        <v>3.6022031212657457E-2</v>
      </c>
      <c r="X17" s="23">
        <f t="shared" si="18"/>
        <v>2.6485100092856735</v>
      </c>
      <c r="Y17" s="23">
        <f t="shared" si="11"/>
        <v>435119.31122562202</v>
      </c>
      <c r="Z17" s="23">
        <f t="shared" si="1"/>
        <v>2340822.2890740144</v>
      </c>
      <c r="AA17" s="23">
        <f t="shared" si="12"/>
        <v>26.44293358832703</v>
      </c>
      <c r="AB17" s="25"/>
      <c r="AC17" s="24"/>
      <c r="AD17" s="25"/>
      <c r="AE17" s="24"/>
      <c r="AF17" s="23">
        <f t="shared" si="13"/>
        <v>1.3991910280890139</v>
      </c>
    </row>
    <row r="18" spans="2:32" s="26" customFormat="1" ht="15" customHeight="1" x14ac:dyDescent="0.2">
      <c r="B18" s="5" t="s">
        <v>51</v>
      </c>
      <c r="C18" s="5" t="s">
        <v>3</v>
      </c>
      <c r="D18" s="24" t="s">
        <v>81</v>
      </c>
      <c r="E18" s="4" t="str">
        <f t="shared" si="2"/>
        <v>PITotal60-64</v>
      </c>
      <c r="F18" s="6">
        <f>VLOOKUP(E18,'Appendix 1a. Person-years 2020'!$E$3:$F$1682,2,FALSE)</f>
        <v>128482.908</v>
      </c>
      <c r="G18" s="17">
        <f>VLOOKUP(E18,'Appendix 2a. Deaths 2020'!$E$4:$G$1683,2,FALSE)</f>
        <v>1674</v>
      </c>
      <c r="H18" s="17">
        <f>VLOOKUP(E18,'Appendix 2a. Deaths 2020'!$E$4:$G$1683,3,FALSE)</f>
        <v>235</v>
      </c>
      <c r="I18" s="18">
        <f t="shared" si="3"/>
        <v>1.302897035923253E-2</v>
      </c>
      <c r="J18" s="24">
        <v>5</v>
      </c>
      <c r="K18" s="5">
        <f>VLOOKUP(E18,'Appendix 3a. nax iIBGE 2020'!$E$5:$O$1935,11,FALSE)</f>
        <v>2.5</v>
      </c>
      <c r="L18" s="19">
        <f t="shared" si="4"/>
        <v>6.3089861943100817E-2</v>
      </c>
      <c r="M18" s="20">
        <f t="shared" si="14"/>
        <v>84029.72356563012</v>
      </c>
      <c r="N18" s="20">
        <f t="shared" si="15"/>
        <v>5301.4236588725298</v>
      </c>
      <c r="O18" s="20">
        <f t="shared" si="5"/>
        <v>406895.05868096929</v>
      </c>
      <c r="P18" s="20">
        <f t="shared" si="0"/>
        <v>1765339.5650946698</v>
      </c>
      <c r="Q18" s="21">
        <f t="shared" si="6"/>
        <v>21.008513299652577</v>
      </c>
      <c r="R18" s="22">
        <f t="shared" si="7"/>
        <v>0.85961768219832735</v>
      </c>
      <c r="S18" s="22">
        <f t="shared" si="8"/>
        <v>0.93691013805689916</v>
      </c>
      <c r="T18" s="22">
        <f t="shared" si="9"/>
        <v>0.94552071351793376</v>
      </c>
      <c r="U18" s="23">
        <f t="shared" si="16"/>
        <v>85334.749564617756</v>
      </c>
      <c r="V18" s="23">
        <f t="shared" si="17"/>
        <v>4648.976268406188</v>
      </c>
      <c r="W18" s="22">
        <f t="shared" si="10"/>
        <v>5.4479286482066236E-2</v>
      </c>
      <c r="X18" s="23">
        <f t="shared" si="18"/>
        <v>2.6439322041325566</v>
      </c>
      <c r="Y18" s="23">
        <f t="shared" si="11"/>
        <v>415720.44455334498</v>
      </c>
      <c r="Z18" s="23">
        <f t="shared" si="1"/>
        <v>1905702.9778483922</v>
      </c>
      <c r="AA18" s="23">
        <f t="shared" si="12"/>
        <v>22.332086138078402</v>
      </c>
      <c r="AB18" s="25"/>
      <c r="AC18" s="24"/>
      <c r="AD18" s="25"/>
      <c r="AE18" s="24"/>
      <c r="AF18" s="23">
        <f t="shared" si="13"/>
        <v>1.3235728384258252</v>
      </c>
    </row>
    <row r="19" spans="2:32" s="26" customFormat="1" ht="15" customHeight="1" x14ac:dyDescent="0.2">
      <c r="B19" s="5" t="s">
        <v>51</v>
      </c>
      <c r="C19" s="5" t="s">
        <v>3</v>
      </c>
      <c r="D19" s="24" t="s">
        <v>82</v>
      </c>
      <c r="E19" s="4" t="str">
        <f t="shared" si="2"/>
        <v>PITotal65-69</v>
      </c>
      <c r="F19" s="6">
        <f>VLOOKUP(E19,'Appendix 1a. Person-years 2020'!$E$3:$F$1682,2,FALSE)</f>
        <v>103043.64509999999</v>
      </c>
      <c r="G19" s="17">
        <f>VLOOKUP(E19,'Appendix 2a. Deaths 2020'!$E$4:$G$1683,2,FALSE)</f>
        <v>2006</v>
      </c>
      <c r="H19" s="17">
        <f>VLOOKUP(E19,'Appendix 2a. Deaths 2020'!$E$4:$G$1683,3,FALSE)</f>
        <v>304</v>
      </c>
      <c r="I19" s="18">
        <f t="shared" si="3"/>
        <v>1.9467479028456847E-2</v>
      </c>
      <c r="J19" s="24">
        <v>5</v>
      </c>
      <c r="K19" s="5">
        <f>VLOOKUP(E19,'Appendix 3a. nax iIBGE 2020'!$E$5:$O$1935,11,FALSE)</f>
        <v>2.5</v>
      </c>
      <c r="L19" s="19">
        <f t="shared" si="4"/>
        <v>9.281996818225885E-2</v>
      </c>
      <c r="M19" s="20">
        <f t="shared" si="14"/>
        <v>78728.299906757587</v>
      </c>
      <c r="N19" s="20">
        <f t="shared" si="15"/>
        <v>7307.5582923885713</v>
      </c>
      <c r="O19" s="20">
        <f t="shared" si="5"/>
        <v>375372.60380281653</v>
      </c>
      <c r="P19" s="20">
        <f t="shared" si="0"/>
        <v>1358444.5064137005</v>
      </c>
      <c r="Q19" s="21">
        <f t="shared" si="6"/>
        <v>17.254843658793391</v>
      </c>
      <c r="R19" s="22">
        <f t="shared" si="7"/>
        <v>0.84845463609172478</v>
      </c>
      <c r="S19" s="22">
        <f t="shared" si="8"/>
        <v>0.90718003181774121</v>
      </c>
      <c r="T19" s="22">
        <f t="shared" si="9"/>
        <v>0.92067179556192347</v>
      </c>
      <c r="U19" s="23">
        <f t="shared" si="16"/>
        <v>80685.77329621157</v>
      </c>
      <c r="V19" s="23">
        <f t="shared" si="17"/>
        <v>6400.6575192861674</v>
      </c>
      <c r="W19" s="22">
        <f t="shared" si="10"/>
        <v>7.9328204438076533E-2</v>
      </c>
      <c r="X19" s="23">
        <f t="shared" si="18"/>
        <v>2.6276202360769525</v>
      </c>
      <c r="Y19" s="23">
        <f t="shared" si="11"/>
        <v>388244.07610650145</v>
      </c>
      <c r="Z19" s="23">
        <f t="shared" si="1"/>
        <v>1489982.5332950472</v>
      </c>
      <c r="AA19" s="23">
        <f t="shared" si="12"/>
        <v>18.466483897044167</v>
      </c>
      <c r="AB19" s="25"/>
      <c r="AC19" s="24"/>
      <c r="AD19" s="25"/>
      <c r="AE19" s="24"/>
      <c r="AF19" s="23">
        <f t="shared" si="13"/>
        <v>1.2116402382507765</v>
      </c>
    </row>
    <row r="20" spans="2:32" s="26" customFormat="1" ht="15" customHeight="1" x14ac:dyDescent="0.2">
      <c r="B20" s="5" t="s">
        <v>51</v>
      </c>
      <c r="C20" s="5" t="s">
        <v>3</v>
      </c>
      <c r="D20" s="42" t="s">
        <v>19</v>
      </c>
      <c r="E20" s="4" t="str">
        <f t="shared" si="2"/>
        <v>PITotal70-74</v>
      </c>
      <c r="F20" s="6">
        <f>VLOOKUP(E20,'Appendix 1a. Person-years 2020'!$E$3:$F$1682,2,FALSE)</f>
        <v>77598.9617</v>
      </c>
      <c r="G20" s="17">
        <f>VLOOKUP(E20,'Appendix 2a. Deaths 2020'!$E$4:$G$1683,2,FALSE)</f>
        <v>2275</v>
      </c>
      <c r="H20" s="17">
        <f>VLOOKUP(E20,'Appendix 2a. Deaths 2020'!$E$4:$G$1683,3,FALSE)</f>
        <v>376</v>
      </c>
      <c r="I20" s="18">
        <f t="shared" si="3"/>
        <v>2.93174025806585E-2</v>
      </c>
      <c r="J20" s="24">
        <v>5</v>
      </c>
      <c r="K20" s="5">
        <f>VLOOKUP(E20,'Appendix 3a. nax iIBGE 2020'!$E$5:$O$1935,11,FALSE)</f>
        <v>2.5</v>
      </c>
      <c r="L20" s="19">
        <f t="shared" si="4"/>
        <v>0.13657681894295196</v>
      </c>
      <c r="M20" s="20">
        <f t="shared" si="14"/>
        <v>71420.741614369021</v>
      </c>
      <c r="N20" s="20">
        <f t="shared" si="15"/>
        <v>9754.4176962370311</v>
      </c>
      <c r="O20" s="20">
        <f t="shared" si="5"/>
        <v>332717.66383125249</v>
      </c>
      <c r="P20" s="20">
        <f t="shared" si="0"/>
        <v>983071.90261088405</v>
      </c>
      <c r="Q20" s="21">
        <f t="shared" si="6"/>
        <v>13.764515466934068</v>
      </c>
      <c r="R20" s="22">
        <f t="shared" si="7"/>
        <v>0.83472527472527469</v>
      </c>
      <c r="S20" s="22">
        <f t="shared" si="8"/>
        <v>0.86342318105704807</v>
      </c>
      <c r="T20" s="22">
        <f t="shared" si="9"/>
        <v>0.88463539953677384</v>
      </c>
      <c r="U20" s="23">
        <f t="shared" si="16"/>
        <v>74285.115776925406</v>
      </c>
      <c r="V20" s="23">
        <f t="shared" si="17"/>
        <v>8569.8727019694979</v>
      </c>
      <c r="W20" s="22">
        <f t="shared" si="10"/>
        <v>0.11536460046322616</v>
      </c>
      <c r="X20" s="23">
        <f t="shared" si="18"/>
        <v>2.6360478138010532</v>
      </c>
      <c r="Y20" s="23">
        <f t="shared" si="11"/>
        <v>351166.80957535957</v>
      </c>
      <c r="Z20" s="23">
        <f t="shared" si="1"/>
        <v>1101738.4571885457</v>
      </c>
      <c r="AA20" s="23">
        <f t="shared" si="12"/>
        <v>14.831214108853418</v>
      </c>
      <c r="AB20" s="25"/>
      <c r="AC20" s="24"/>
      <c r="AD20" s="25"/>
      <c r="AE20" s="24"/>
      <c r="AF20" s="23">
        <f t="shared" si="13"/>
        <v>1.0666986419193503</v>
      </c>
    </row>
    <row r="21" spans="2:32" s="26" customFormat="1" ht="15" customHeight="1" x14ac:dyDescent="0.2">
      <c r="B21" s="5" t="s">
        <v>51</v>
      </c>
      <c r="C21" s="5" t="s">
        <v>3</v>
      </c>
      <c r="D21" s="42" t="s">
        <v>20</v>
      </c>
      <c r="E21" s="4" t="str">
        <f t="shared" si="2"/>
        <v>PITotal75-79</v>
      </c>
      <c r="F21" s="6">
        <f>VLOOKUP(E21,'Appendix 1a. Person-years 2020'!$E$3:$F$1682,2,FALSE)</f>
        <v>52429.739800000003</v>
      </c>
      <c r="G21" s="17">
        <f>VLOOKUP(E21,'Appendix 2a. Deaths 2020'!$E$4:$G$1683,2,FALSE)</f>
        <v>2462</v>
      </c>
      <c r="H21" s="17">
        <f>VLOOKUP(E21,'Appendix 2a. Deaths 2020'!$E$4:$G$1683,3,FALSE)</f>
        <v>358</v>
      </c>
      <c r="I21" s="18">
        <f t="shared" si="3"/>
        <v>4.6958081603906791E-2</v>
      </c>
      <c r="J21" s="24">
        <v>5</v>
      </c>
      <c r="K21" s="5">
        <f>VLOOKUP(E21,'Appendix 3a. nax iIBGE 2020'!$E$5:$O$1935,11,FALSE)</f>
        <v>2.5</v>
      </c>
      <c r="L21" s="19">
        <f t="shared" si="4"/>
        <v>0.2101229781343161</v>
      </c>
      <c r="M21" s="20">
        <f t="shared" si="14"/>
        <v>61666.323918131988</v>
      </c>
      <c r="N21" s="20">
        <f t="shared" si="15"/>
        <v>12957.511632273301</v>
      </c>
      <c r="O21" s="20">
        <f t="shared" si="5"/>
        <v>275937.84050997667</v>
      </c>
      <c r="P21" s="20">
        <f t="shared" si="0"/>
        <v>650354.23877963156</v>
      </c>
      <c r="Q21" s="21">
        <f t="shared" si="6"/>
        <v>10.546343570650324</v>
      </c>
      <c r="R21" s="22">
        <f t="shared" si="7"/>
        <v>0.85458976441917145</v>
      </c>
      <c r="S21" s="22">
        <f t="shared" si="8"/>
        <v>0.78987702186568387</v>
      </c>
      <c r="T21" s="22">
        <f t="shared" si="9"/>
        <v>0.81743904919057719</v>
      </c>
      <c r="U21" s="23">
        <f t="shared" si="16"/>
        <v>65715.243074955913</v>
      </c>
      <c r="V21" s="23">
        <f t="shared" si="17"/>
        <v>11997.037258436289</v>
      </c>
      <c r="W21" s="22">
        <f t="shared" si="10"/>
        <v>0.18256095080942281</v>
      </c>
      <c r="X21" s="23">
        <f t="shared" si="18"/>
        <v>2.6369273360266403</v>
      </c>
      <c r="Y21" s="23">
        <f t="shared" si="11"/>
        <v>300226.34458069887</v>
      </c>
      <c r="Z21" s="23">
        <f t="shared" si="1"/>
        <v>750571.64761318616</v>
      </c>
      <c r="AA21" s="23">
        <f t="shared" si="12"/>
        <v>11.421576068083192</v>
      </c>
      <c r="AB21" s="25"/>
      <c r="AC21" s="24"/>
      <c r="AD21" s="25"/>
      <c r="AE21" s="24"/>
      <c r="AF21" s="23">
        <f t="shared" si="13"/>
        <v>0.87523249743286868</v>
      </c>
    </row>
    <row r="22" spans="2:32" s="26" customFormat="1" ht="15" customHeight="1" x14ac:dyDescent="0.2">
      <c r="B22" s="5" t="s">
        <v>51</v>
      </c>
      <c r="C22" s="5" t="s">
        <v>3</v>
      </c>
      <c r="D22" s="42" t="s">
        <v>21</v>
      </c>
      <c r="E22" s="4" t="str">
        <f t="shared" si="2"/>
        <v>PITotal80-84</v>
      </c>
      <c r="F22" s="6">
        <f>VLOOKUP(E22,'Appendix 1a. Person-years 2020'!$E$3:$F$1682,2,FALSE)</f>
        <v>34090.654999999999</v>
      </c>
      <c r="G22" s="17">
        <f>VLOOKUP(E22,'Appendix 2a. Deaths 2020'!$E$4:$G$1683,2,FALSE)</f>
        <v>2848</v>
      </c>
      <c r="H22" s="17">
        <f>VLOOKUP(E22,'Appendix 2a. Deaths 2020'!$E$4:$G$1683,3,FALSE)</f>
        <v>391</v>
      </c>
      <c r="I22" s="18">
        <f t="shared" si="3"/>
        <v>8.354195599937872E-2</v>
      </c>
      <c r="J22" s="24">
        <v>5</v>
      </c>
      <c r="K22" s="5">
        <f>VLOOKUP(E22,'Appendix 3a. nax iIBGE 2020'!$E$5:$O$1935,11,FALSE)</f>
        <v>2.5</v>
      </c>
      <c r="L22" s="19">
        <f t="shared" si="4"/>
        <v>0.3455417051730918</v>
      </c>
      <c r="M22" s="20">
        <f t="shared" si="14"/>
        <v>48708.812285858687</v>
      </c>
      <c r="N22" s="20">
        <f t="shared" si="15"/>
        <v>16830.926054211654</v>
      </c>
      <c r="O22" s="20">
        <f t="shared" si="5"/>
        <v>201466.74629376433</v>
      </c>
      <c r="P22" s="20">
        <f t="shared" si="0"/>
        <v>374416.39826965489</v>
      </c>
      <c r="Q22" s="21">
        <f t="shared" si="6"/>
        <v>7.6868307950583468</v>
      </c>
      <c r="R22" s="22">
        <f t="shared" si="7"/>
        <v>0.8627106741573034</v>
      </c>
      <c r="S22" s="22">
        <f t="shared" si="8"/>
        <v>0.6544582948269082</v>
      </c>
      <c r="T22" s="22">
        <f t="shared" si="9"/>
        <v>0.69368038746824023</v>
      </c>
      <c r="U22" s="23">
        <f t="shared" si="16"/>
        <v>53718.205816519621</v>
      </c>
      <c r="V22" s="23">
        <f t="shared" si="17"/>
        <v>16454.939991617615</v>
      </c>
      <c r="W22" s="22">
        <f t="shared" si="10"/>
        <v>0.30631961253175977</v>
      </c>
      <c r="X22" s="23">
        <f t="shared" si="18"/>
        <v>2.5657574416401494</v>
      </c>
      <c r="Y22" s="23">
        <f t="shared" si="11"/>
        <v>228535.71385974498</v>
      </c>
      <c r="Z22" s="23">
        <f t="shared" si="1"/>
        <v>450345.30303248728</v>
      </c>
      <c r="AA22" s="23">
        <f t="shared" si="12"/>
        <v>8.3834762570196535</v>
      </c>
      <c r="AB22" s="25"/>
      <c r="AC22" s="24"/>
      <c r="AD22" s="25"/>
      <c r="AE22" s="24"/>
      <c r="AF22" s="23">
        <f t="shared" si="13"/>
        <v>0.69664546196130672</v>
      </c>
    </row>
    <row r="23" spans="2:32" s="26" customFormat="1" ht="15" customHeight="1" x14ac:dyDescent="0.2">
      <c r="B23" s="5" t="s">
        <v>51</v>
      </c>
      <c r="C23" s="5" t="s">
        <v>3</v>
      </c>
      <c r="D23" s="42" t="s">
        <v>22</v>
      </c>
      <c r="E23" s="4" t="str">
        <f t="shared" si="2"/>
        <v>PITotal85-89</v>
      </c>
      <c r="F23" s="6">
        <f>VLOOKUP(E23,'Appendix 1a. Person-years 2020'!$E$3:$F$1682,2,FALSE)</f>
        <v>16468.084299999999</v>
      </c>
      <c r="G23" s="17">
        <f>VLOOKUP(E23,'Appendix 2a. Deaths 2020'!$E$4:$G$1683,2,FALSE)</f>
        <v>2260</v>
      </c>
      <c r="H23" s="17">
        <f>VLOOKUP(E23,'Appendix 2a. Deaths 2020'!$E$4:$G$1683,3,FALSE)</f>
        <v>305</v>
      </c>
      <c r="I23" s="18">
        <f t="shared" si="3"/>
        <v>0.13723514883877538</v>
      </c>
      <c r="J23" s="24">
        <v>5</v>
      </c>
      <c r="K23" s="5">
        <f>VLOOKUP(E23,'Appendix 3a. nax iIBGE 2020'!$E$5:$O$1935,11,FALSE)</f>
        <v>2.5</v>
      </c>
      <c r="L23" s="19">
        <f t="shared" si="4"/>
        <v>0.51089415551237416</v>
      </c>
      <c r="M23" s="20">
        <f t="shared" si="14"/>
        <v>31877.886231647033</v>
      </c>
      <c r="N23" s="20">
        <f t="shared" si="15"/>
        <v>16286.225765836851</v>
      </c>
      <c r="O23" s="20">
        <f t="shared" si="5"/>
        <v>118673.86674364304</v>
      </c>
      <c r="P23" s="20">
        <f t="shared" si="0"/>
        <v>172949.65197589056</v>
      </c>
      <c r="Q23" s="21">
        <f t="shared" si="6"/>
        <v>5.4253801748057366</v>
      </c>
      <c r="R23" s="22">
        <f t="shared" si="7"/>
        <v>0.86504424778761058</v>
      </c>
      <c r="S23" s="22">
        <f t="shared" si="8"/>
        <v>0.48910584448762584</v>
      </c>
      <c r="T23" s="22">
        <f t="shared" si="9"/>
        <v>0.53866619826261464</v>
      </c>
      <c r="U23" s="23">
        <f t="shared" si="16"/>
        <v>37263.265824902002</v>
      </c>
      <c r="V23" s="23">
        <f t="shared" si="17"/>
        <v>17190.804088152829</v>
      </c>
      <c r="W23" s="22">
        <f t="shared" si="10"/>
        <v>0.46133380173738536</v>
      </c>
      <c r="X23" s="23">
        <f>J23+R23*(L23/W23)*(K23-J23)</f>
        <v>2.605063574412295</v>
      </c>
      <c r="Y23" s="23">
        <f t="shared" si="11"/>
        <v>145145.44622865078</v>
      </c>
      <c r="Z23" s="23">
        <f t="shared" si="1"/>
        <v>221809.58917274233</v>
      </c>
      <c r="AA23" s="23">
        <f t="shared" si="12"/>
        <v>5.9524999825569012</v>
      </c>
      <c r="AB23" s="25"/>
      <c r="AC23" s="24"/>
      <c r="AD23" s="25"/>
      <c r="AE23" s="24"/>
      <c r="AF23" s="23">
        <f t="shared" si="13"/>
        <v>0.52711980775116452</v>
      </c>
    </row>
    <row r="24" spans="2:32" s="26" customFormat="1" ht="15" customHeight="1" x14ac:dyDescent="0.2">
      <c r="B24" s="5" t="s">
        <v>51</v>
      </c>
      <c r="C24" s="5" t="s">
        <v>3</v>
      </c>
      <c r="D24" s="43" t="s">
        <v>5</v>
      </c>
      <c r="E24" s="4" t="str">
        <f t="shared" si="2"/>
        <v>PITotal90+</v>
      </c>
      <c r="F24" s="6">
        <f>VLOOKUP(E24,'Appendix 1a. Person-years 2020'!$E$3:$F$1682,2,FALSE)</f>
        <v>8803.6460999999999</v>
      </c>
      <c r="G24" s="17">
        <f>VLOOKUP(E24,'Appendix 2a. Deaths 2020'!$E$4:$G$1683,2,FALSE)</f>
        <v>2529</v>
      </c>
      <c r="H24" s="17">
        <f>VLOOKUP(E24,'Appendix 2a. Deaths 2020'!$E$4:$G$1683,3,FALSE)</f>
        <v>224</v>
      </c>
      <c r="I24" s="18">
        <f t="shared" si="3"/>
        <v>0.28726734028983741</v>
      </c>
      <c r="J24" s="27"/>
      <c r="K24" s="28"/>
      <c r="L24" s="16">
        <v>1</v>
      </c>
      <c r="M24" s="20">
        <f t="shared" si="14"/>
        <v>15591.660465810182</v>
      </c>
      <c r="N24" s="20">
        <f t="shared" si="15"/>
        <v>15591.660465810182</v>
      </c>
      <c r="O24" s="38">
        <f>N24*Q24</f>
        <v>54275.785232247523</v>
      </c>
      <c r="P24" s="20">
        <f>O24</f>
        <v>54275.785232247523</v>
      </c>
      <c r="Q24" s="21">
        <f>1/I24</f>
        <v>3.4810779359430604</v>
      </c>
      <c r="R24" s="22">
        <f t="shared" si="7"/>
        <v>0.91142744167655199</v>
      </c>
      <c r="S24" s="22">
        <f t="shared" si="8"/>
        <v>0</v>
      </c>
      <c r="T24" s="22">
        <f t="shared" si="9"/>
        <v>0</v>
      </c>
      <c r="U24" s="23">
        <f t="shared" si="16"/>
        <v>20072.461736749174</v>
      </c>
      <c r="V24" s="23">
        <f>U24*(1-T24)</f>
        <v>20072.461736749174</v>
      </c>
      <c r="W24" s="22">
        <f t="shared" si="10"/>
        <v>1</v>
      </c>
      <c r="X24" s="23">
        <f>Q24/R24</f>
        <v>3.8193692407809108</v>
      </c>
      <c r="Y24" s="23">
        <f t="shared" si="11"/>
        <v>76664.142944091567</v>
      </c>
      <c r="Z24" s="23">
        <f>Y24</f>
        <v>76664.142944091567</v>
      </c>
      <c r="AA24" s="23">
        <f t="shared" si="12"/>
        <v>3.8193692407809103</v>
      </c>
      <c r="AB24" s="25"/>
      <c r="AC24" s="24"/>
      <c r="AD24" s="25"/>
      <c r="AE24" s="24"/>
      <c r="AF24" s="23">
        <f t="shared" si="13"/>
        <v>0.33829130483784997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3279401.4692999995</v>
      </c>
      <c r="G25" s="30">
        <f>SUM(G5:G24)</f>
        <v>23386</v>
      </c>
      <c r="H25" s="30">
        <f>SUM(H5:H24)</f>
        <v>2786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PI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PI</v>
      </c>
      <c r="C32" s="5" t="s">
        <v>48</v>
      </c>
      <c r="D32" s="40">
        <v>0</v>
      </c>
      <c r="E32" s="4" t="str">
        <f>_xlfn.CONCAT(B32,C32,D32)</f>
        <v>PIFemale0</v>
      </c>
      <c r="F32" s="6">
        <f>VLOOKUP(E32,'Appendix 1a. Person-years 2020'!$E$3:$F$1682,2,FALSE)</f>
        <v>23265.3927</v>
      </c>
      <c r="G32" s="17">
        <f>VLOOKUP(E32,'Appendix 2a. Deaths 2020'!$E$4:$G$1683,2,FALSE)</f>
        <v>259</v>
      </c>
      <c r="H32" s="17">
        <f>VLOOKUP(E32,'Appendix 2a. Deaths 2020'!$E$4:$G$1683,3,FALSE)</f>
        <v>0</v>
      </c>
      <c r="I32" s="18">
        <f>G32/F32</f>
        <v>1.113241471312023E-2</v>
      </c>
      <c r="J32" s="16">
        <v>1</v>
      </c>
      <c r="K32" s="5">
        <f>VLOOKUP(E32,'Appendix 3a. nax iIBGE 2020'!$E$5:$O$1935,11,FALSE)</f>
        <v>0.1</v>
      </c>
      <c r="L32" s="19">
        <f>(J32*I32)/(1+(J32-K32)*I32)</f>
        <v>1.1021983550459812E-2</v>
      </c>
      <c r="M32" s="16">
        <v>100000</v>
      </c>
      <c r="N32" s="20">
        <f>M32*L32</f>
        <v>1102.1983550459813</v>
      </c>
      <c r="O32" s="20">
        <f>M33*J32+N32*K32</f>
        <v>99008.021480458614</v>
      </c>
      <c r="P32" s="20">
        <f t="shared" ref="P32:P50" si="19">P33+O32</f>
        <v>7855328.6438123807</v>
      </c>
      <c r="Q32" s="21">
        <f>P32/M32</f>
        <v>78.553286438123806</v>
      </c>
      <c r="R32" s="22">
        <f>(G32-H32)/G32</f>
        <v>1</v>
      </c>
      <c r="S32" s="22">
        <f>1-L32</f>
        <v>0.9889780164495402</v>
      </c>
      <c r="T32" s="22">
        <f>S32^R32</f>
        <v>0.9889780164495402</v>
      </c>
      <c r="U32" s="16">
        <v>100000</v>
      </c>
      <c r="V32" s="23">
        <f>U32*(1-T32)</f>
        <v>1102.1983550459802</v>
      </c>
      <c r="W32" s="22">
        <f>V32/U32</f>
        <v>1.1021983550459802E-2</v>
      </c>
      <c r="X32" s="23">
        <f>J32+R32*(L32/W32)*(K32-J32)</f>
        <v>9.9999999999999201E-2</v>
      </c>
      <c r="Y32" s="23">
        <f>U33*J32+V32*X32</f>
        <v>99008.021480458614</v>
      </c>
      <c r="Z32" s="23">
        <f t="shared" ref="Z32:Z50" si="20">Z33+Y32</f>
        <v>7998119.0676150434</v>
      </c>
      <c r="AA32" s="23">
        <f>Z32/U32</f>
        <v>79.981190676150433</v>
      </c>
      <c r="AB32" s="16"/>
      <c r="AC32" s="16"/>
      <c r="AD32" s="16"/>
      <c r="AE32" s="16"/>
      <c r="AF32" s="23">
        <f>AA32-Q32</f>
        <v>1.4279042380266276</v>
      </c>
    </row>
    <row r="33" spans="2:32" s="26" customFormat="1" ht="15" customHeight="1" x14ac:dyDescent="0.2">
      <c r="B33" s="5" t="str">
        <f t="shared" ref="B33:B51" si="21">B6</f>
        <v>PI</v>
      </c>
      <c r="C33" s="5" t="s">
        <v>48</v>
      </c>
      <c r="D33" s="41" t="s">
        <v>18</v>
      </c>
      <c r="E33" s="4" t="str">
        <f t="shared" ref="E33:E51" si="22">_xlfn.CONCAT(B33,C33,D33)</f>
        <v>PIFemale1-4</v>
      </c>
      <c r="F33" s="6">
        <f>VLOOKUP(E33,'Appendix 1a. Person-years 2020'!$E$3:$F$1682,2,FALSE)</f>
        <v>92729.0677</v>
      </c>
      <c r="G33" s="17">
        <f>VLOOKUP(E33,'Appendix 2a. Deaths 2020'!$E$4:$G$1683,2,FALSE)</f>
        <v>48</v>
      </c>
      <c r="H33" s="17">
        <f>VLOOKUP(E33,'Appendix 2a. Deaths 2020'!$E$4:$G$1683,3,FALSE)</f>
        <v>1</v>
      </c>
      <c r="I33" s="18">
        <f t="shared" ref="I33:I51" si="23">G33/F33</f>
        <v>5.1763703863917957E-4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2.0678721365341183E-3</v>
      </c>
      <c r="M33" s="20">
        <f>M32-N32</f>
        <v>98897.801644954016</v>
      </c>
      <c r="N33" s="20">
        <f>M33*L33</f>
        <v>204.5080083860785</v>
      </c>
      <c r="O33" s="20">
        <f t="shared" ref="O33:O50" si="25">M34*J33+N33*K33</f>
        <v>395079.93655885087</v>
      </c>
      <c r="P33" s="20">
        <f t="shared" si="19"/>
        <v>7756320.6223319219</v>
      </c>
      <c r="Q33" s="21">
        <f t="shared" ref="Q33:Q50" si="26">P33/M33</f>
        <v>78.4276343186812</v>
      </c>
      <c r="R33" s="22">
        <f t="shared" ref="R33:R51" si="27">(G33-H33)/G33</f>
        <v>0.97916666666666663</v>
      </c>
      <c r="S33" s="22">
        <f t="shared" ref="S33:S51" si="28">1-L33</f>
        <v>0.99793212786346586</v>
      </c>
      <c r="T33" s="22">
        <f t="shared" ref="T33:T51" si="29">S33^R33</f>
        <v>0.99797516488756932</v>
      </c>
      <c r="U33" s="23">
        <f>U32-V32</f>
        <v>98897.801644954016</v>
      </c>
      <c r="V33" s="23">
        <f>U33*(1-T33)</f>
        <v>200.2517413129074</v>
      </c>
      <c r="W33" s="22">
        <f t="shared" ref="W33:W51" si="30">V33/U33</f>
        <v>2.0248351124306785E-3</v>
      </c>
      <c r="X33" s="23">
        <f>J33+R33*(L33/W33)*(K33-J33)</f>
        <v>1.5000538876072174</v>
      </c>
      <c r="Y33" s="23">
        <f t="shared" ref="Y33:Y51" si="31">U34*J33+V33*X33</f>
        <v>395090.58801762096</v>
      </c>
      <c r="Z33" s="23">
        <f t="shared" si="20"/>
        <v>7899111.0461345846</v>
      </c>
      <c r="AA33" s="23">
        <f t="shared" ref="AA33:AA51" si="32">Z33/U33</f>
        <v>79.871452294689249</v>
      </c>
      <c r="AB33" s="25"/>
      <c r="AC33" s="24"/>
      <c r="AD33" s="25"/>
      <c r="AE33" s="24"/>
      <c r="AF33" s="23">
        <f t="shared" ref="AF33:AF51" si="33">AA33-Q33</f>
        <v>1.4438179760080487</v>
      </c>
    </row>
    <row r="34" spans="2:32" s="26" customFormat="1" ht="15" customHeight="1" x14ac:dyDescent="0.2">
      <c r="B34" s="5" t="str">
        <f t="shared" si="21"/>
        <v>PI</v>
      </c>
      <c r="C34" s="5" t="s">
        <v>48</v>
      </c>
      <c r="D34" s="24" t="s">
        <v>70</v>
      </c>
      <c r="E34" s="4" t="str">
        <f t="shared" si="22"/>
        <v>PIFemale5-9</v>
      </c>
      <c r="F34" s="6">
        <f>VLOOKUP(E34,'Appendix 1a. Person-years 2020'!$E$3:$F$1682,2,FALSE)</f>
        <v>115962.5138</v>
      </c>
      <c r="G34" s="17">
        <f>VLOOKUP(E34,'Appendix 2a. Deaths 2020'!$E$4:$G$1683,2,FALSE)</f>
        <v>24</v>
      </c>
      <c r="H34" s="17">
        <f>VLOOKUP(E34,'Appendix 2a. Deaths 2020'!$E$4:$G$1683,3,FALSE)</f>
        <v>0</v>
      </c>
      <c r="I34" s="18">
        <f t="shared" si="23"/>
        <v>2.069634333849703E-4</v>
      </c>
      <c r="J34" s="24">
        <v>5</v>
      </c>
      <c r="K34" s="5">
        <f>VLOOKUP(E34,'Appendix 3a. nax iIBGE 2020'!$E$5:$O$1935,11,FALSE)</f>
        <v>2.5</v>
      </c>
      <c r="L34" s="19">
        <f t="shared" si="24"/>
        <v>1.0342820205297084E-3</v>
      </c>
      <c r="M34" s="20">
        <f t="shared" ref="M34:M51" si="34">M33-N33</f>
        <v>98693.293636567934</v>
      </c>
      <c r="N34" s="20">
        <f t="shared" ref="N34:N51" si="35">M34*L34</f>
        <v>102.07669915516129</v>
      </c>
      <c r="O34" s="20">
        <f t="shared" si="25"/>
        <v>493211.27643495169</v>
      </c>
      <c r="P34" s="20">
        <f t="shared" si="19"/>
        <v>7361240.6857730709</v>
      </c>
      <c r="Q34" s="21">
        <f t="shared" si="26"/>
        <v>74.587040461739917</v>
      </c>
      <c r="R34" s="22">
        <f t="shared" si="27"/>
        <v>1</v>
      </c>
      <c r="S34" s="22">
        <f t="shared" si="28"/>
        <v>0.99896571797947031</v>
      </c>
      <c r="T34" s="22">
        <f t="shared" si="29"/>
        <v>0.99896571797947031</v>
      </c>
      <c r="U34" s="23">
        <f t="shared" ref="U34:U51" si="36">U33-V33</f>
        <v>98697.549903641106</v>
      </c>
      <c r="V34" s="23">
        <f t="shared" ref="V34:V50" si="37">U34*(1-T34)</f>
        <v>102.0811013356675</v>
      </c>
      <c r="W34" s="22">
        <f t="shared" si="30"/>
        <v>1.0342820205296865E-3</v>
      </c>
      <c r="X34" s="23">
        <f>J34+R34*(L34/W34)*(K34-J34)</f>
        <v>2.4999999999999472</v>
      </c>
      <c r="Y34" s="23">
        <f t="shared" si="31"/>
        <v>493232.54676486627</v>
      </c>
      <c r="Z34" s="23">
        <f t="shared" si="20"/>
        <v>7504020.4581169635</v>
      </c>
      <c r="AA34" s="23">
        <f t="shared" si="32"/>
        <v>76.030463425314764</v>
      </c>
      <c r="AB34" s="25"/>
      <c r="AC34" s="24"/>
      <c r="AD34" s="25"/>
      <c r="AE34" s="24"/>
      <c r="AF34" s="23">
        <f t="shared" si="33"/>
        <v>1.4434229635748466</v>
      </c>
    </row>
    <row r="35" spans="2:32" s="26" customFormat="1" ht="15" customHeight="1" x14ac:dyDescent="0.2">
      <c r="B35" s="5" t="str">
        <f t="shared" si="21"/>
        <v>PI</v>
      </c>
      <c r="C35" s="5" t="s">
        <v>48</v>
      </c>
      <c r="D35" s="24" t="s">
        <v>71</v>
      </c>
      <c r="E35" s="4" t="str">
        <f t="shared" si="22"/>
        <v>PIFemale10-14</v>
      </c>
      <c r="F35" s="6">
        <f>VLOOKUP(E35,'Appendix 1a. Person-years 2020'!$E$3:$F$1682,2,FALSE)</f>
        <v>126232.1632</v>
      </c>
      <c r="G35" s="17">
        <f>VLOOKUP(E35,'Appendix 2a. Deaths 2020'!$E$4:$G$1683,2,FALSE)</f>
        <v>39</v>
      </c>
      <c r="H35" s="17">
        <f>VLOOKUP(E35,'Appendix 2a. Deaths 2020'!$E$4:$G$1683,3,FALSE)</f>
        <v>2</v>
      </c>
      <c r="I35" s="18">
        <f t="shared" si="23"/>
        <v>3.0895454067604859E-4</v>
      </c>
      <c r="J35" s="24">
        <v>5</v>
      </c>
      <c r="K35" s="5">
        <f>VLOOKUP(E35,'Appendix 3a. nax iIBGE 2020'!$E$5:$O$1935,11,FALSE)</f>
        <v>2.5</v>
      </c>
      <c r="L35" s="19">
        <f t="shared" si="24"/>
        <v>1.5435804628979649E-3</v>
      </c>
      <c r="M35" s="20">
        <f t="shared" si="34"/>
        <v>98591.21693741277</v>
      </c>
      <c r="N35" s="20">
        <f t="shared" si="35"/>
        <v>152.18347627792528</v>
      </c>
      <c r="O35" s="20">
        <f t="shared" si="25"/>
        <v>492575.62599636911</v>
      </c>
      <c r="P35" s="20">
        <f t="shared" si="19"/>
        <v>6868029.4093381194</v>
      </c>
      <c r="Q35" s="21">
        <f t="shared" si="26"/>
        <v>69.661675985783305</v>
      </c>
      <c r="R35" s="22">
        <f t="shared" si="27"/>
        <v>0.94871794871794868</v>
      </c>
      <c r="S35" s="22">
        <f t="shared" si="28"/>
        <v>0.99845641953710207</v>
      </c>
      <c r="T35" s="22">
        <f t="shared" si="29"/>
        <v>0.99853551951782449</v>
      </c>
      <c r="U35" s="23">
        <f t="shared" si="36"/>
        <v>98595.468802305433</v>
      </c>
      <c r="V35" s="23">
        <f t="shared" si="37"/>
        <v>144.3911396919209</v>
      </c>
      <c r="W35" s="22">
        <f t="shared" si="30"/>
        <v>1.464480482175512E-3</v>
      </c>
      <c r="X35" s="23">
        <f>((-5/24)*V34+2.5*V35+(5/24)*V36)/V35</f>
        <v>2.6594978527448641</v>
      </c>
      <c r="Y35" s="23">
        <f t="shared" si="31"/>
        <v>492639.39623903367</v>
      </c>
      <c r="Z35" s="23">
        <f t="shared" si="20"/>
        <v>7010787.9113520971</v>
      </c>
      <c r="AA35" s="23">
        <f t="shared" si="32"/>
        <v>71.106593401462334</v>
      </c>
      <c r="AB35" s="25"/>
      <c r="AC35" s="24"/>
      <c r="AD35" s="25"/>
      <c r="AE35" s="24"/>
      <c r="AF35" s="23">
        <f t="shared" si="33"/>
        <v>1.4449174156790292</v>
      </c>
    </row>
    <row r="36" spans="2:32" s="26" customFormat="1" ht="15" customHeight="1" x14ac:dyDescent="0.2">
      <c r="B36" s="5" t="str">
        <f t="shared" si="21"/>
        <v>PI</v>
      </c>
      <c r="C36" s="5" t="s">
        <v>48</v>
      </c>
      <c r="D36" s="24" t="s">
        <v>72</v>
      </c>
      <c r="E36" s="4" t="str">
        <f t="shared" si="22"/>
        <v>PIFemale15-19</v>
      </c>
      <c r="F36" s="6">
        <f>VLOOKUP(E36,'Appendix 1a. Person-years 2020'!$E$3:$F$1682,2,FALSE)</f>
        <v>141070.3719</v>
      </c>
      <c r="G36" s="17">
        <f>VLOOKUP(E36,'Appendix 2a. Deaths 2020'!$E$4:$G$1683,2,FALSE)</f>
        <v>63</v>
      </c>
      <c r="H36" s="17">
        <f>VLOOKUP(E36,'Appendix 2a. Deaths 2020'!$E$4:$G$1683,3,FALSE)</f>
        <v>2</v>
      </c>
      <c r="I36" s="18">
        <f t="shared" si="23"/>
        <v>4.4658562355431061E-4</v>
      </c>
      <c r="J36" s="24">
        <v>5</v>
      </c>
      <c r="K36" s="5">
        <f>VLOOKUP(E36,'Appendix 3a. nax iIBGE 2020'!$E$5:$O$1935,11,FALSE)</f>
        <v>2.5</v>
      </c>
      <c r="L36" s="19">
        <f t="shared" si="24"/>
        <v>2.2304379140049902E-3</v>
      </c>
      <c r="M36" s="20">
        <f t="shared" si="34"/>
        <v>98439.033461134852</v>
      </c>
      <c r="N36" s="20">
        <f t="shared" si="35"/>
        <v>219.56215244972105</v>
      </c>
      <c r="O36" s="20">
        <f t="shared" si="25"/>
        <v>491646.26192454994</v>
      </c>
      <c r="P36" s="20">
        <f t="shared" si="19"/>
        <v>6375453.7833417505</v>
      </c>
      <c r="Q36" s="21">
        <f t="shared" si="26"/>
        <v>64.765505706218377</v>
      </c>
      <c r="R36" s="22">
        <f t="shared" si="27"/>
        <v>0.96825396825396826</v>
      </c>
      <c r="S36" s="22">
        <f t="shared" si="28"/>
        <v>0.99776956208599499</v>
      </c>
      <c r="T36" s="22">
        <f t="shared" si="29"/>
        <v>0.99784029312103317</v>
      </c>
      <c r="U36" s="23">
        <f t="shared" si="36"/>
        <v>98451.077662613519</v>
      </c>
      <c r="V36" s="23">
        <f t="shared" si="37"/>
        <v>212.62546966964376</v>
      </c>
      <c r="W36" s="22">
        <f t="shared" si="30"/>
        <v>2.1597068789668272E-3</v>
      </c>
      <c r="X36" s="23">
        <f t="shared" ref="X36:X49" si="38">((-5/24)*V35+2.5*V36+(5/24)*V37)/V36</f>
        <v>2.6730121131982965</v>
      </c>
      <c r="Y36" s="23">
        <f t="shared" si="31"/>
        <v>491760.61142072082</v>
      </c>
      <c r="Z36" s="23">
        <f t="shared" si="20"/>
        <v>6518148.5151130632</v>
      </c>
      <c r="AA36" s="23">
        <f t="shared" si="32"/>
        <v>66.206979850950972</v>
      </c>
      <c r="AB36" s="25"/>
      <c r="AC36" s="24"/>
      <c r="AD36" s="25"/>
      <c r="AE36" s="24"/>
      <c r="AF36" s="23">
        <f t="shared" si="33"/>
        <v>1.4414741447325952</v>
      </c>
    </row>
    <row r="37" spans="2:32" s="26" customFormat="1" ht="15" customHeight="1" x14ac:dyDescent="0.2">
      <c r="B37" s="5" t="str">
        <f t="shared" si="21"/>
        <v>PI</v>
      </c>
      <c r="C37" s="5" t="s">
        <v>48</v>
      </c>
      <c r="D37" s="24" t="s">
        <v>73</v>
      </c>
      <c r="E37" s="4" t="str">
        <f t="shared" si="22"/>
        <v>PIFemale20-24</v>
      </c>
      <c r="F37" s="6">
        <f>VLOOKUP(E37,'Appendix 1a. Person-years 2020'!$E$3:$F$1682,2,FALSE)</f>
        <v>143617.72159999999</v>
      </c>
      <c r="G37" s="17">
        <f>VLOOKUP(E37,'Appendix 2a. Deaths 2020'!$E$4:$G$1683,2,FALSE)</f>
        <v>98</v>
      </c>
      <c r="H37" s="17">
        <f>VLOOKUP(E37,'Appendix 2a. Deaths 2020'!$E$4:$G$1683,3,FALSE)</f>
        <v>4</v>
      </c>
      <c r="I37" s="18">
        <f t="shared" si="23"/>
        <v>6.8236704292626803E-4</v>
      </c>
      <c r="J37" s="24">
        <v>5</v>
      </c>
      <c r="K37" s="5">
        <f>VLOOKUP(E37,'Appendix 3a. nax iIBGE 2020'!$E$5:$O$1935,11,FALSE)</f>
        <v>2.5</v>
      </c>
      <c r="L37" s="19">
        <f t="shared" si="24"/>
        <v>3.406024816925193E-3</v>
      </c>
      <c r="M37" s="20">
        <f t="shared" si="34"/>
        <v>98219.471308685126</v>
      </c>
      <c r="N37" s="20">
        <f t="shared" si="35"/>
        <v>334.53795678265351</v>
      </c>
      <c r="O37" s="20">
        <f t="shared" si="25"/>
        <v>490261.01165146899</v>
      </c>
      <c r="P37" s="20">
        <f t="shared" si="19"/>
        <v>5883807.5214172006</v>
      </c>
      <c r="Q37" s="21">
        <f t="shared" si="26"/>
        <v>59.904695505084852</v>
      </c>
      <c r="R37" s="22">
        <f t="shared" si="27"/>
        <v>0.95918367346938771</v>
      </c>
      <c r="S37" s="22">
        <f t="shared" si="28"/>
        <v>0.9965939751830748</v>
      </c>
      <c r="T37" s="22">
        <f t="shared" si="29"/>
        <v>0.99673276924362886</v>
      </c>
      <c r="U37" s="23">
        <f t="shared" si="36"/>
        <v>98238.452192943878</v>
      </c>
      <c r="V37" s="23">
        <f t="shared" si="37"/>
        <v>320.9676924630823</v>
      </c>
      <c r="W37" s="22">
        <f t="shared" si="30"/>
        <v>3.2672307563711418E-3</v>
      </c>
      <c r="X37" s="23">
        <f t="shared" si="38"/>
        <v>2.5533060815391924</v>
      </c>
      <c r="Y37" s="23">
        <f t="shared" si="31"/>
        <v>490406.95126354758</v>
      </c>
      <c r="Z37" s="23">
        <f t="shared" si="20"/>
        <v>6026387.9036923423</v>
      </c>
      <c r="AA37" s="23">
        <f t="shared" si="32"/>
        <v>61.344491583156241</v>
      </c>
      <c r="AB37" s="25"/>
      <c r="AC37" s="24"/>
      <c r="AD37" s="25"/>
      <c r="AE37" s="24"/>
      <c r="AF37" s="23">
        <f t="shared" si="33"/>
        <v>1.4397960780713888</v>
      </c>
    </row>
    <row r="38" spans="2:32" s="26" customFormat="1" ht="15" customHeight="1" x14ac:dyDescent="0.2">
      <c r="B38" s="5" t="str">
        <f t="shared" si="21"/>
        <v>PI</v>
      </c>
      <c r="C38" s="5" t="s">
        <v>48</v>
      </c>
      <c r="D38" s="24" t="s">
        <v>74</v>
      </c>
      <c r="E38" s="4" t="str">
        <f t="shared" si="22"/>
        <v>PIFemale25-29</v>
      </c>
      <c r="F38" s="6">
        <f>VLOOKUP(E38,'Appendix 1a. Person-years 2020'!$E$3:$F$1682,2,FALSE)</f>
        <v>134340.07560000001</v>
      </c>
      <c r="G38" s="17">
        <f>VLOOKUP(E38,'Appendix 2a. Deaths 2020'!$E$4:$G$1683,2,FALSE)</f>
        <v>89</v>
      </c>
      <c r="H38" s="17">
        <f>VLOOKUP(E38,'Appendix 2a. Deaths 2020'!$E$4:$G$1683,3,FALSE)</f>
        <v>8</v>
      </c>
      <c r="I38" s="18">
        <f t="shared" si="23"/>
        <v>6.6249776622873948E-4</v>
      </c>
      <c r="J38" s="24">
        <v>5</v>
      </c>
      <c r="K38" s="5">
        <f>VLOOKUP(E38,'Appendix 3a. nax iIBGE 2020'!$E$5:$O$1935,11,FALSE)</f>
        <v>2.5</v>
      </c>
      <c r="L38" s="19">
        <f t="shared" si="24"/>
        <v>3.3070116116297042E-3</v>
      </c>
      <c r="M38" s="20">
        <f t="shared" si="34"/>
        <v>97884.933351902466</v>
      </c>
      <c r="N38" s="20">
        <f t="shared" si="35"/>
        <v>323.70661119834114</v>
      </c>
      <c r="O38" s="20">
        <f t="shared" si="25"/>
        <v>488615.40023151651</v>
      </c>
      <c r="P38" s="20">
        <f t="shared" si="19"/>
        <v>5393546.5097657312</v>
      </c>
      <c r="Q38" s="21">
        <f t="shared" si="26"/>
        <v>55.10088555074757</v>
      </c>
      <c r="R38" s="22">
        <f t="shared" si="27"/>
        <v>0.9101123595505618</v>
      </c>
      <c r="S38" s="22">
        <f t="shared" si="28"/>
        <v>0.99669298838837028</v>
      </c>
      <c r="T38" s="22">
        <f t="shared" si="29"/>
        <v>0.99698979998204063</v>
      </c>
      <c r="U38" s="23">
        <f t="shared" si="36"/>
        <v>97917.484500480801</v>
      </c>
      <c r="V38" s="23">
        <f t="shared" si="37"/>
        <v>294.7512136018841</v>
      </c>
      <c r="W38" s="22">
        <f t="shared" si="30"/>
        <v>3.0102000179593746E-3</v>
      </c>
      <c r="X38" s="23">
        <f t="shared" si="38"/>
        <v>2.589959258775195</v>
      </c>
      <c r="Y38" s="23">
        <f t="shared" si="31"/>
        <v>488877.06006909802</v>
      </c>
      <c r="Z38" s="23">
        <f t="shared" si="20"/>
        <v>5535980.9524287945</v>
      </c>
      <c r="AA38" s="23">
        <f t="shared" si="32"/>
        <v>56.537205593773308</v>
      </c>
      <c r="AB38" s="25"/>
      <c r="AC38" s="24"/>
      <c r="AD38" s="25"/>
      <c r="AE38" s="24"/>
      <c r="AF38" s="23">
        <f t="shared" si="33"/>
        <v>1.4363200430257379</v>
      </c>
    </row>
    <row r="39" spans="2:32" s="26" customFormat="1" ht="15" customHeight="1" x14ac:dyDescent="0.2">
      <c r="B39" s="5" t="str">
        <f t="shared" si="21"/>
        <v>PI</v>
      </c>
      <c r="C39" s="5" t="s">
        <v>48</v>
      </c>
      <c r="D39" s="24" t="s">
        <v>75</v>
      </c>
      <c r="E39" s="4" t="str">
        <f t="shared" si="22"/>
        <v>PIFemale30-34</v>
      </c>
      <c r="F39" s="6">
        <f>VLOOKUP(E39,'Appendix 1a. Person-years 2020'!$E$3:$F$1682,2,FALSE)</f>
        <v>137979.17790000001</v>
      </c>
      <c r="G39" s="17">
        <f>VLOOKUP(E39,'Appendix 2a. Deaths 2020'!$E$4:$G$1683,2,FALSE)</f>
        <v>140</v>
      </c>
      <c r="H39" s="17">
        <f>VLOOKUP(E39,'Appendix 2a. Deaths 2020'!$E$4:$G$1683,3,FALSE)</f>
        <v>13</v>
      </c>
      <c r="I39" s="18">
        <f t="shared" si="23"/>
        <v>1.014645848241425E-3</v>
      </c>
      <c r="J39" s="24">
        <v>5</v>
      </c>
      <c r="K39" s="5">
        <f>VLOOKUP(E39,'Appendix 3a. nax iIBGE 2020'!$E$5:$O$1935,11,FALSE)</f>
        <v>2.5</v>
      </c>
      <c r="L39" s="19">
        <f t="shared" si="24"/>
        <v>5.0603929744022563E-3</v>
      </c>
      <c r="M39" s="20">
        <f t="shared" si="34"/>
        <v>97561.226740704122</v>
      </c>
      <c r="N39" s="20">
        <f t="shared" si="35"/>
        <v>493.69814637272469</v>
      </c>
      <c r="O39" s="20">
        <f t="shared" si="25"/>
        <v>486571.88833758881</v>
      </c>
      <c r="P39" s="20">
        <f t="shared" si="19"/>
        <v>4904931.1095342143</v>
      </c>
      <c r="Q39" s="21">
        <f t="shared" si="26"/>
        <v>50.275414459172616</v>
      </c>
      <c r="R39" s="22">
        <f t="shared" si="27"/>
        <v>0.90714285714285714</v>
      </c>
      <c r="S39" s="22">
        <f t="shared" si="28"/>
        <v>0.99493960702559769</v>
      </c>
      <c r="T39" s="22">
        <f t="shared" si="29"/>
        <v>0.9954084201422666</v>
      </c>
      <c r="U39" s="23">
        <f t="shared" si="36"/>
        <v>97622.733286878924</v>
      </c>
      <c r="V39" s="23">
        <f t="shared" si="37"/>
        <v>448.24257581691285</v>
      </c>
      <c r="W39" s="22">
        <f t="shared" si="30"/>
        <v>4.5915798577333966E-3</v>
      </c>
      <c r="X39" s="23">
        <f t="shared" si="38"/>
        <v>2.6477652159995189</v>
      </c>
      <c r="Y39" s="23">
        <f t="shared" si="31"/>
        <v>487059.29465588805</v>
      </c>
      <c r="Z39" s="23">
        <f t="shared" si="20"/>
        <v>5047103.8923596963</v>
      </c>
      <c r="AA39" s="23">
        <f t="shared" si="32"/>
        <v>51.700087903992923</v>
      </c>
      <c r="AB39" s="25"/>
      <c r="AC39" s="24"/>
      <c r="AD39" s="25"/>
      <c r="AE39" s="24"/>
      <c r="AF39" s="23">
        <f t="shared" si="33"/>
        <v>1.4246734448203071</v>
      </c>
    </row>
    <row r="40" spans="2:32" s="26" customFormat="1" ht="15" customHeight="1" x14ac:dyDescent="0.2">
      <c r="B40" s="5" t="str">
        <f t="shared" si="21"/>
        <v>PI</v>
      </c>
      <c r="C40" s="5" t="s">
        <v>48</v>
      </c>
      <c r="D40" s="24" t="s">
        <v>76</v>
      </c>
      <c r="E40" s="4" t="str">
        <f t="shared" si="22"/>
        <v>PIFemale35-39</v>
      </c>
      <c r="F40" s="6">
        <f>VLOOKUP(E40,'Appendix 1a. Person-years 2020'!$E$3:$F$1682,2,FALSE)</f>
        <v>132809.33319999999</v>
      </c>
      <c r="G40" s="17">
        <f>VLOOKUP(E40,'Appendix 2a. Deaths 2020'!$E$4:$G$1683,2,FALSE)</f>
        <v>184</v>
      </c>
      <c r="H40" s="17">
        <f>VLOOKUP(E40,'Appendix 2a. Deaths 2020'!$E$4:$G$1683,3,FALSE)</f>
        <v>16</v>
      </c>
      <c r="I40" s="18">
        <f t="shared" si="23"/>
        <v>1.3854447994472727E-3</v>
      </c>
      <c r="J40" s="24">
        <v>5</v>
      </c>
      <c r="K40" s="5">
        <f>VLOOKUP(E40,'Appendix 3a. nax iIBGE 2020'!$E$5:$O$1935,11,FALSE)</f>
        <v>2.5</v>
      </c>
      <c r="L40" s="19">
        <f t="shared" si="24"/>
        <v>6.9033135974300806E-3</v>
      </c>
      <c r="M40" s="20">
        <f t="shared" si="34"/>
        <v>97067.528594331394</v>
      </c>
      <c r="N40" s="20">
        <f t="shared" si="35"/>
        <v>670.08759001418105</v>
      </c>
      <c r="O40" s="20">
        <f t="shared" si="25"/>
        <v>483662.42399662151</v>
      </c>
      <c r="P40" s="20">
        <f t="shared" si="19"/>
        <v>4418359.2211966254</v>
      </c>
      <c r="Q40" s="21">
        <f t="shared" si="26"/>
        <v>45.518406465894621</v>
      </c>
      <c r="R40" s="22">
        <f t="shared" si="27"/>
        <v>0.91304347826086951</v>
      </c>
      <c r="S40" s="22">
        <f t="shared" si="28"/>
        <v>0.99309668640256987</v>
      </c>
      <c r="T40" s="22">
        <f t="shared" si="29"/>
        <v>0.99369507797683965</v>
      </c>
      <c r="U40" s="23">
        <f t="shared" si="36"/>
        <v>97174.490711062012</v>
      </c>
      <c r="V40" s="23">
        <f t="shared" si="37"/>
        <v>612.67758657356603</v>
      </c>
      <c r="W40" s="22">
        <f t="shared" si="30"/>
        <v>6.3049220231603531E-3</v>
      </c>
      <c r="X40" s="23">
        <f t="shared" si="38"/>
        <v>2.6273631239903277</v>
      </c>
      <c r="Y40" s="23">
        <f t="shared" si="31"/>
        <v>484418.79212030099</v>
      </c>
      <c r="Z40" s="23">
        <f t="shared" si="20"/>
        <v>4560044.597703808</v>
      </c>
      <c r="AA40" s="23">
        <f t="shared" si="32"/>
        <v>46.926354481883671</v>
      </c>
      <c r="AB40" s="25"/>
      <c r="AC40" s="24"/>
      <c r="AD40" s="25"/>
      <c r="AE40" s="24"/>
      <c r="AF40" s="23">
        <f t="shared" si="33"/>
        <v>1.4079480159890494</v>
      </c>
    </row>
    <row r="41" spans="2:32" s="26" customFormat="1" ht="15" customHeight="1" x14ac:dyDescent="0.2">
      <c r="B41" s="5" t="str">
        <f t="shared" si="21"/>
        <v>PI</v>
      </c>
      <c r="C41" s="5" t="s">
        <v>48</v>
      </c>
      <c r="D41" s="24" t="s">
        <v>77</v>
      </c>
      <c r="E41" s="4" t="str">
        <f t="shared" si="22"/>
        <v>PIFemale40-44</v>
      </c>
      <c r="F41" s="6">
        <f>VLOOKUP(E41,'Appendix 1a. Person-years 2020'!$E$3:$F$1682,2,FALSE)</f>
        <v>123285.1306</v>
      </c>
      <c r="G41" s="17">
        <f>VLOOKUP(E41,'Appendix 2a. Deaths 2020'!$E$4:$G$1683,2,FALSE)</f>
        <v>237</v>
      </c>
      <c r="H41" s="17">
        <f>VLOOKUP(E41,'Appendix 2a. Deaths 2020'!$E$4:$G$1683,3,FALSE)</f>
        <v>26</v>
      </c>
      <c r="I41" s="18">
        <f t="shared" si="23"/>
        <v>1.9223729483561903E-3</v>
      </c>
      <c r="J41" s="24">
        <v>5</v>
      </c>
      <c r="K41" s="5">
        <f>VLOOKUP(E41,'Appendix 3a. nax iIBGE 2020'!$E$5:$O$1935,11,FALSE)</f>
        <v>2.5</v>
      </c>
      <c r="L41" s="19">
        <f t="shared" si="24"/>
        <v>9.5658917131403384E-3</v>
      </c>
      <c r="M41" s="20">
        <f t="shared" si="34"/>
        <v>96397.44100431721</v>
      </c>
      <c r="N41" s="20">
        <f t="shared" si="35"/>
        <v>922.1274820711327</v>
      </c>
      <c r="O41" s="20">
        <f t="shared" si="25"/>
        <v>479681.88631640823</v>
      </c>
      <c r="P41" s="20">
        <f t="shared" si="19"/>
        <v>3934696.7972000041</v>
      </c>
      <c r="Q41" s="21">
        <f t="shared" si="26"/>
        <v>40.817440340805177</v>
      </c>
      <c r="R41" s="22">
        <f t="shared" si="27"/>
        <v>0.89029535864978904</v>
      </c>
      <c r="S41" s="22">
        <f t="shared" si="28"/>
        <v>0.99043410828685963</v>
      </c>
      <c r="T41" s="22">
        <f t="shared" si="29"/>
        <v>0.99147904642598728</v>
      </c>
      <c r="U41" s="23">
        <f t="shared" si="36"/>
        <v>96561.813124488443</v>
      </c>
      <c r="V41" s="23">
        <f t="shared" si="37"/>
        <v>822.79872665625851</v>
      </c>
      <c r="W41" s="22">
        <f t="shared" si="30"/>
        <v>8.520953574012724E-3</v>
      </c>
      <c r="X41" s="23">
        <f t="shared" si="38"/>
        <v>2.6630117751452147</v>
      </c>
      <c r="Y41" s="23">
        <f t="shared" si="31"/>
        <v>480886.19468682108</v>
      </c>
      <c r="Z41" s="23">
        <f t="shared" si="20"/>
        <v>4075625.8055835073</v>
      </c>
      <c r="AA41" s="23">
        <f t="shared" si="32"/>
        <v>42.207428316711187</v>
      </c>
      <c r="AB41" s="25"/>
      <c r="AC41" s="24"/>
      <c r="AD41" s="25"/>
      <c r="AE41" s="24"/>
      <c r="AF41" s="23">
        <f t="shared" si="33"/>
        <v>1.3899879759060099</v>
      </c>
    </row>
    <row r="42" spans="2:32" s="26" customFormat="1" ht="15" customHeight="1" x14ac:dyDescent="0.2">
      <c r="B42" s="5" t="str">
        <f t="shared" si="21"/>
        <v>PI</v>
      </c>
      <c r="C42" s="5" t="s">
        <v>48</v>
      </c>
      <c r="D42" s="24" t="s">
        <v>78</v>
      </c>
      <c r="E42" s="4" t="str">
        <f t="shared" si="22"/>
        <v>PIFemale45-49</v>
      </c>
      <c r="F42" s="6">
        <f>VLOOKUP(E42,'Appendix 1a. Person-years 2020'!$E$3:$F$1682,2,FALSE)</f>
        <v>103325.7003</v>
      </c>
      <c r="G42" s="17">
        <f>VLOOKUP(E42,'Appendix 2a. Deaths 2020'!$E$4:$G$1683,2,FALSE)</f>
        <v>317</v>
      </c>
      <c r="H42" s="17">
        <f>VLOOKUP(E42,'Appendix 2a. Deaths 2020'!$E$4:$G$1683,3,FALSE)</f>
        <v>44</v>
      </c>
      <c r="I42" s="18">
        <f t="shared" si="23"/>
        <v>3.0679685603834227E-3</v>
      </c>
      <c r="J42" s="24">
        <v>5</v>
      </c>
      <c r="K42" s="5">
        <f>VLOOKUP(E42,'Appendix 3a. nax iIBGE 2020'!$E$5:$O$1935,11,FALSE)</f>
        <v>2.5</v>
      </c>
      <c r="L42" s="19">
        <f t="shared" si="24"/>
        <v>1.5223082952193517E-2</v>
      </c>
      <c r="M42" s="20">
        <f t="shared" si="34"/>
        <v>95475.313522246084</v>
      </c>
      <c r="N42" s="20">
        <f t="shared" si="35"/>
        <v>1453.4286176358355</v>
      </c>
      <c r="O42" s="20">
        <f t="shared" si="25"/>
        <v>473742.99606714083</v>
      </c>
      <c r="P42" s="20">
        <f t="shared" si="19"/>
        <v>3455014.9108835957</v>
      </c>
      <c r="Q42" s="21">
        <f t="shared" si="26"/>
        <v>36.187520977122162</v>
      </c>
      <c r="R42" s="22">
        <f t="shared" si="27"/>
        <v>0.86119873817034698</v>
      </c>
      <c r="S42" s="22">
        <f t="shared" si="28"/>
        <v>0.98477691704780645</v>
      </c>
      <c r="T42" s="22">
        <f t="shared" si="29"/>
        <v>0.98687596876393768</v>
      </c>
      <c r="U42" s="23">
        <f t="shared" si="36"/>
        <v>95739.014397832187</v>
      </c>
      <c r="V42" s="23">
        <f t="shared" si="37"/>
        <v>1256.4818154669695</v>
      </c>
      <c r="W42" s="22">
        <f t="shared" si="30"/>
        <v>1.3124031236062317E-2</v>
      </c>
      <c r="X42" s="23">
        <f t="shared" si="38"/>
        <v>2.630032207870753</v>
      </c>
      <c r="Y42" s="23">
        <f t="shared" si="31"/>
        <v>475717.25055510813</v>
      </c>
      <c r="Z42" s="23">
        <f t="shared" si="20"/>
        <v>3594739.6108966861</v>
      </c>
      <c r="AA42" s="23">
        <f t="shared" si="32"/>
        <v>37.547280317292277</v>
      </c>
      <c r="AB42" s="25"/>
      <c r="AC42" s="24"/>
      <c r="AD42" s="25"/>
      <c r="AE42" s="24"/>
      <c r="AF42" s="23">
        <f t="shared" si="33"/>
        <v>1.3597593401701147</v>
      </c>
    </row>
    <row r="43" spans="2:32" s="26" customFormat="1" ht="15" customHeight="1" x14ac:dyDescent="0.2">
      <c r="B43" s="5" t="str">
        <f t="shared" si="21"/>
        <v>PI</v>
      </c>
      <c r="C43" s="5" t="s">
        <v>48</v>
      </c>
      <c r="D43" s="24" t="s">
        <v>79</v>
      </c>
      <c r="E43" s="4" t="str">
        <f t="shared" si="22"/>
        <v>PIFemale50-54</v>
      </c>
      <c r="F43" s="6">
        <f>VLOOKUP(E43,'Appendix 1a. Person-years 2020'!$E$3:$F$1682,2,FALSE)</f>
        <v>95018.378100000002</v>
      </c>
      <c r="G43" s="17">
        <f>VLOOKUP(E43,'Appendix 2a. Deaths 2020'!$E$4:$G$1683,2,FALSE)</f>
        <v>379</v>
      </c>
      <c r="H43" s="17">
        <f>VLOOKUP(E43,'Appendix 2a. Deaths 2020'!$E$4:$G$1683,3,FALSE)</f>
        <v>53</v>
      </c>
      <c r="I43" s="18">
        <f t="shared" si="23"/>
        <v>3.9887020551027481E-3</v>
      </c>
      <c r="J43" s="24">
        <v>5</v>
      </c>
      <c r="K43" s="5">
        <f>VLOOKUP(E43,'Appendix 3a. nax iIBGE 2020'!$E$5:$O$1935,11,FALSE)</f>
        <v>2.5</v>
      </c>
      <c r="L43" s="19">
        <f t="shared" si="24"/>
        <v>1.9746601995610766E-2</v>
      </c>
      <c r="M43" s="20">
        <f t="shared" si="34"/>
        <v>94021.884904610255</v>
      </c>
      <c r="N43" s="20">
        <f t="shared" si="35"/>
        <v>1856.6127400884627</v>
      </c>
      <c r="O43" s="20">
        <f t="shared" si="25"/>
        <v>465467.89267283014</v>
      </c>
      <c r="P43" s="20">
        <f t="shared" si="19"/>
        <v>2981271.914816455</v>
      </c>
      <c r="Q43" s="21">
        <f t="shared" si="26"/>
        <v>31.708276406510031</v>
      </c>
      <c r="R43" s="22">
        <f t="shared" si="27"/>
        <v>0.86015831134564646</v>
      </c>
      <c r="S43" s="22">
        <f t="shared" si="28"/>
        <v>0.98025339800438926</v>
      </c>
      <c r="T43" s="22">
        <f t="shared" si="29"/>
        <v>0.98299116688679455</v>
      </c>
      <c r="U43" s="23">
        <f t="shared" si="36"/>
        <v>94482.532582365224</v>
      </c>
      <c r="V43" s="23">
        <f t="shared" si="37"/>
        <v>1607.037628806446</v>
      </c>
      <c r="W43" s="22">
        <f t="shared" si="30"/>
        <v>1.7008833113205446E-2</v>
      </c>
      <c r="X43" s="23">
        <f t="shared" si="38"/>
        <v>2.6233041629865039</v>
      </c>
      <c r="Y43" s="23">
        <f t="shared" si="31"/>
        <v>468593.22326951782</v>
      </c>
      <c r="Z43" s="23">
        <f t="shared" si="20"/>
        <v>3119022.3603415778</v>
      </c>
      <c r="AA43" s="23">
        <f t="shared" si="32"/>
        <v>33.011629505406916</v>
      </c>
      <c r="AB43" s="25"/>
      <c r="AC43" s="24"/>
      <c r="AD43" s="25"/>
      <c r="AE43" s="24"/>
      <c r="AF43" s="23">
        <f t="shared" si="33"/>
        <v>1.3033530988968849</v>
      </c>
    </row>
    <row r="44" spans="2:32" s="26" customFormat="1" ht="15" customHeight="1" x14ac:dyDescent="0.2">
      <c r="B44" s="5" t="str">
        <f t="shared" si="21"/>
        <v>PI</v>
      </c>
      <c r="C44" s="5" t="s">
        <v>48</v>
      </c>
      <c r="D44" s="24" t="s">
        <v>80</v>
      </c>
      <c r="E44" s="4" t="str">
        <f t="shared" si="22"/>
        <v>PIFemale55-59</v>
      </c>
      <c r="F44" s="6">
        <f>VLOOKUP(E44,'Appendix 1a. Person-years 2020'!$E$3:$F$1682,2,FALSE)</f>
        <v>84389.074099999998</v>
      </c>
      <c r="G44" s="17">
        <f>VLOOKUP(E44,'Appendix 2a. Deaths 2020'!$E$4:$G$1683,2,FALSE)</f>
        <v>464</v>
      </c>
      <c r="H44" s="17">
        <f>VLOOKUP(E44,'Appendix 2a. Deaths 2020'!$E$4:$G$1683,3,FALSE)</f>
        <v>58</v>
      </c>
      <c r="I44" s="18">
        <f t="shared" si="23"/>
        <v>5.4983421129868757E-3</v>
      </c>
      <c r="J44" s="24">
        <v>5</v>
      </c>
      <c r="K44" s="5">
        <f>VLOOKUP(E44,'Appendix 3a. nax iIBGE 2020'!$E$5:$O$1935,11,FALSE)</f>
        <v>2.5</v>
      </c>
      <c r="L44" s="19">
        <f t="shared" si="24"/>
        <v>2.711893757363296E-2</v>
      </c>
      <c r="M44" s="20">
        <f t="shared" si="34"/>
        <v>92165.272164521797</v>
      </c>
      <c r="N44" s="20">
        <f t="shared" si="35"/>
        <v>2499.4242622865581</v>
      </c>
      <c r="O44" s="20">
        <f t="shared" si="25"/>
        <v>454577.80016689259</v>
      </c>
      <c r="P44" s="20">
        <f t="shared" si="19"/>
        <v>2515804.0221436247</v>
      </c>
      <c r="Q44" s="21">
        <f t="shared" si="26"/>
        <v>27.296659176058519</v>
      </c>
      <c r="R44" s="22">
        <f t="shared" si="27"/>
        <v>0.875</v>
      </c>
      <c r="S44" s="22">
        <f t="shared" si="28"/>
        <v>0.97288106242636707</v>
      </c>
      <c r="T44" s="22">
        <f t="shared" si="29"/>
        <v>0.97623029541680206</v>
      </c>
      <c r="U44" s="23">
        <f t="shared" si="36"/>
        <v>92875.49495355878</v>
      </c>
      <c r="V44" s="23">
        <f t="shared" si="37"/>
        <v>2207.6230780643832</v>
      </c>
      <c r="W44" s="22">
        <f t="shared" si="30"/>
        <v>2.376970458319794E-2</v>
      </c>
      <c r="X44" s="23">
        <f t="shared" si="38"/>
        <v>2.6863554725212015</v>
      </c>
      <c r="Y44" s="23">
        <f t="shared" si="31"/>
        <v>459269.81971449434</v>
      </c>
      <c r="Z44" s="23">
        <f t="shared" si="20"/>
        <v>2650429.1370720598</v>
      </c>
      <c r="AA44" s="23">
        <f t="shared" si="32"/>
        <v>28.537442932577356</v>
      </c>
      <c r="AB44" s="25"/>
      <c r="AC44" s="24"/>
      <c r="AD44" s="25"/>
      <c r="AE44" s="24"/>
      <c r="AF44" s="23">
        <f t="shared" si="33"/>
        <v>1.2407837565188373</v>
      </c>
    </row>
    <row r="45" spans="2:32" s="26" customFormat="1" ht="15" customHeight="1" x14ac:dyDescent="0.2">
      <c r="B45" s="5" t="str">
        <f t="shared" si="21"/>
        <v>PI</v>
      </c>
      <c r="C45" s="5" t="s">
        <v>48</v>
      </c>
      <c r="D45" s="24" t="s">
        <v>81</v>
      </c>
      <c r="E45" s="4" t="str">
        <f t="shared" si="22"/>
        <v>PIFemale60-64</v>
      </c>
      <c r="F45" s="6">
        <f>VLOOKUP(E45,'Appendix 1a. Person-years 2020'!$E$3:$F$1682,2,FALSE)</f>
        <v>70474.025200000004</v>
      </c>
      <c r="G45" s="17">
        <f>VLOOKUP(E45,'Appendix 2a. Deaths 2020'!$E$4:$G$1683,2,FALSE)</f>
        <v>654</v>
      </c>
      <c r="H45" s="17">
        <f>VLOOKUP(E45,'Appendix 2a. Deaths 2020'!$E$4:$G$1683,3,FALSE)</f>
        <v>86</v>
      </c>
      <c r="I45" s="18">
        <f t="shared" si="23"/>
        <v>9.2800148443912059E-3</v>
      </c>
      <c r="J45" s="24">
        <v>5</v>
      </c>
      <c r="K45" s="5">
        <f>VLOOKUP(E45,'Appendix 3a. nax iIBGE 2020'!$E$5:$O$1935,11,FALSE)</f>
        <v>2.5</v>
      </c>
      <c r="L45" s="19">
        <f t="shared" si="24"/>
        <v>4.5347998963103438E-2</v>
      </c>
      <c r="M45" s="20">
        <f t="shared" si="34"/>
        <v>89665.84790223524</v>
      </c>
      <c r="N45" s="20">
        <f t="shared" si="35"/>
        <v>4066.1667776963541</v>
      </c>
      <c r="O45" s="20">
        <f t="shared" si="25"/>
        <v>438163.82256693527</v>
      </c>
      <c r="P45" s="20">
        <f t="shared" si="19"/>
        <v>2061226.2219767319</v>
      </c>
      <c r="Q45" s="21">
        <f t="shared" si="26"/>
        <v>22.987862940014072</v>
      </c>
      <c r="R45" s="22">
        <f t="shared" si="27"/>
        <v>0.86850152905198774</v>
      </c>
      <c r="S45" s="22">
        <f t="shared" si="28"/>
        <v>0.95465200103689651</v>
      </c>
      <c r="T45" s="22">
        <f t="shared" si="29"/>
        <v>0.96049570552775676</v>
      </c>
      <c r="U45" s="23">
        <f t="shared" si="36"/>
        <v>90667.871875494398</v>
      </c>
      <c r="V45" s="23">
        <f t="shared" si="37"/>
        <v>3581.7703097411518</v>
      </c>
      <c r="W45" s="22">
        <f t="shared" si="30"/>
        <v>3.950429447224324E-2</v>
      </c>
      <c r="X45" s="23">
        <f t="shared" si="38"/>
        <v>2.6541014369435452</v>
      </c>
      <c r="Y45" s="23">
        <f t="shared" si="31"/>
        <v>444936.88955465192</v>
      </c>
      <c r="Z45" s="23">
        <f t="shared" si="20"/>
        <v>2191159.3173575653</v>
      </c>
      <c r="AA45" s="23">
        <f t="shared" si="32"/>
        <v>24.166877109087515</v>
      </c>
      <c r="AB45" s="25"/>
      <c r="AC45" s="24"/>
      <c r="AD45" s="25"/>
      <c r="AE45" s="24"/>
      <c r="AF45" s="23">
        <f t="shared" si="33"/>
        <v>1.1790141690734437</v>
      </c>
    </row>
    <row r="46" spans="2:32" s="26" customFormat="1" ht="15" customHeight="1" x14ac:dyDescent="0.2">
      <c r="B46" s="5" t="str">
        <f t="shared" si="21"/>
        <v>PI</v>
      </c>
      <c r="C46" s="5" t="s">
        <v>48</v>
      </c>
      <c r="D46" s="24" t="s">
        <v>82</v>
      </c>
      <c r="E46" s="4" t="str">
        <f t="shared" si="22"/>
        <v>PIFemale65-69</v>
      </c>
      <c r="F46" s="6">
        <f>VLOOKUP(E46,'Appendix 1a. Person-years 2020'!$E$3:$F$1682,2,FALSE)</f>
        <v>57525.9208</v>
      </c>
      <c r="G46" s="17">
        <f>VLOOKUP(E46,'Appendix 2a. Deaths 2020'!$E$4:$G$1683,2,FALSE)</f>
        <v>793</v>
      </c>
      <c r="H46" s="17">
        <f>VLOOKUP(E46,'Appendix 2a. Deaths 2020'!$E$4:$G$1683,3,FALSE)</f>
        <v>133</v>
      </c>
      <c r="I46" s="18">
        <f t="shared" si="23"/>
        <v>1.3785090077167439E-2</v>
      </c>
      <c r="J46" s="24">
        <v>5</v>
      </c>
      <c r="K46" s="5">
        <f>VLOOKUP(E46,'Appendix 3a. nax iIBGE 2020'!$E$5:$O$1935,11,FALSE)</f>
        <v>2.5</v>
      </c>
      <c r="L46" s="19">
        <f t="shared" si="24"/>
        <v>6.6629225691030261E-2</v>
      </c>
      <c r="M46" s="20">
        <f t="shared" si="34"/>
        <v>85599.681124538882</v>
      </c>
      <c r="N46" s="20">
        <f t="shared" si="35"/>
        <v>5703.440472727124</v>
      </c>
      <c r="O46" s="20">
        <f t="shared" si="25"/>
        <v>413739.80444087664</v>
      </c>
      <c r="P46" s="20">
        <f t="shared" si="19"/>
        <v>1623062.3994097966</v>
      </c>
      <c r="Q46" s="21">
        <f t="shared" si="26"/>
        <v>18.96107997234715</v>
      </c>
      <c r="R46" s="22">
        <f t="shared" si="27"/>
        <v>0.83228247162673397</v>
      </c>
      <c r="S46" s="22">
        <f t="shared" si="28"/>
        <v>0.93337077430896975</v>
      </c>
      <c r="T46" s="22">
        <f t="shared" si="29"/>
        <v>0.94422747650777794</v>
      </c>
      <c r="U46" s="23">
        <f t="shared" si="36"/>
        <v>87086.101565753241</v>
      </c>
      <c r="V46" s="23">
        <f t="shared" si="37"/>
        <v>4857.0116454220088</v>
      </c>
      <c r="W46" s="22">
        <f t="shared" si="30"/>
        <v>5.5772523492222059E-2</v>
      </c>
      <c r="X46" s="23">
        <f t="shared" si="38"/>
        <v>2.6689537893565776</v>
      </c>
      <c r="Y46" s="23">
        <f t="shared" si="31"/>
        <v>424108.58923765429</v>
      </c>
      <c r="Z46" s="23">
        <f t="shared" si="20"/>
        <v>1746222.4278029136</v>
      </c>
      <c r="AA46" s="23">
        <f t="shared" si="32"/>
        <v>20.051677551376564</v>
      </c>
      <c r="AB46" s="25"/>
      <c r="AC46" s="24"/>
      <c r="AD46" s="25"/>
      <c r="AE46" s="24"/>
      <c r="AF46" s="23">
        <f t="shared" si="33"/>
        <v>1.0905975790294136</v>
      </c>
    </row>
    <row r="47" spans="2:32" s="26" customFormat="1" ht="15" customHeight="1" x14ac:dyDescent="0.2">
      <c r="B47" s="5" t="str">
        <f t="shared" si="21"/>
        <v>PI</v>
      </c>
      <c r="C47" s="5" t="s">
        <v>48</v>
      </c>
      <c r="D47" s="42" t="s">
        <v>19</v>
      </c>
      <c r="E47" s="4" t="str">
        <f t="shared" si="22"/>
        <v>PIFemale70-74</v>
      </c>
      <c r="F47" s="6">
        <f>VLOOKUP(E47,'Appendix 1a. Person-years 2020'!$E$3:$F$1682,2,FALSE)</f>
        <v>43104.445299999999</v>
      </c>
      <c r="G47" s="17">
        <f>VLOOKUP(E47,'Appendix 2a. Deaths 2020'!$E$4:$G$1683,2,FALSE)</f>
        <v>978</v>
      </c>
      <c r="H47" s="17">
        <f>VLOOKUP(E47,'Appendix 2a. Deaths 2020'!$E$4:$G$1683,3,FALSE)</f>
        <v>152</v>
      </c>
      <c r="I47" s="18">
        <f t="shared" si="23"/>
        <v>2.2689075179909576E-2</v>
      </c>
      <c r="J47" s="24">
        <v>5</v>
      </c>
      <c r="K47" s="5">
        <f>VLOOKUP(E47,'Appendix 3a. nax iIBGE 2020'!$E$5:$O$1935,11,FALSE)</f>
        <v>2.5</v>
      </c>
      <c r="L47" s="19">
        <f t="shared" si="24"/>
        <v>0.10735586279466722</v>
      </c>
      <c r="M47" s="20">
        <f t="shared" si="34"/>
        <v>79896.240651811764</v>
      </c>
      <c r="N47" s="20">
        <f t="shared" si="35"/>
        <v>8577.3298492256163</v>
      </c>
      <c r="O47" s="20">
        <f t="shared" si="25"/>
        <v>378037.87863599474</v>
      </c>
      <c r="P47" s="20">
        <f t="shared" si="19"/>
        <v>1209322.5949689199</v>
      </c>
      <c r="Q47" s="21">
        <f t="shared" si="26"/>
        <v>15.136163918389528</v>
      </c>
      <c r="R47" s="22">
        <f t="shared" si="27"/>
        <v>0.84458077709611457</v>
      </c>
      <c r="S47" s="22">
        <f t="shared" si="28"/>
        <v>0.89264413720533275</v>
      </c>
      <c r="T47" s="22">
        <f t="shared" si="29"/>
        <v>0.90853965640682099</v>
      </c>
      <c r="U47" s="23">
        <f t="shared" si="36"/>
        <v>82229.089920331229</v>
      </c>
      <c r="V47" s="23">
        <f t="shared" si="37"/>
        <v>7520.7008174679067</v>
      </c>
      <c r="W47" s="22">
        <f t="shared" si="30"/>
        <v>9.1460343593179005E-2</v>
      </c>
      <c r="X47" s="23">
        <f t="shared" si="38"/>
        <v>2.6829712917076951</v>
      </c>
      <c r="Y47" s="23">
        <f t="shared" si="31"/>
        <v>393719.76990110561</v>
      </c>
      <c r="Z47" s="23">
        <f t="shared" si="20"/>
        <v>1322113.8385652592</v>
      </c>
      <c r="AA47" s="23">
        <f t="shared" si="32"/>
        <v>16.078419934432052</v>
      </c>
      <c r="AB47" s="25"/>
      <c r="AC47" s="24"/>
      <c r="AD47" s="25"/>
      <c r="AE47" s="24"/>
      <c r="AF47" s="23">
        <f t="shared" si="33"/>
        <v>0.94225601604252418</v>
      </c>
    </row>
    <row r="48" spans="2:32" s="26" customFormat="1" ht="15" customHeight="1" x14ac:dyDescent="0.2">
      <c r="B48" s="5" t="str">
        <f t="shared" si="21"/>
        <v>PI</v>
      </c>
      <c r="C48" s="5" t="s">
        <v>48</v>
      </c>
      <c r="D48" s="42" t="s">
        <v>20</v>
      </c>
      <c r="E48" s="4" t="str">
        <f t="shared" si="22"/>
        <v>PIFemale75-79</v>
      </c>
      <c r="F48" s="6">
        <f>VLOOKUP(E48,'Appendix 1a. Person-years 2020'!$E$3:$F$1682,2,FALSE)</f>
        <v>29658.914100000002</v>
      </c>
      <c r="G48" s="17">
        <f>VLOOKUP(E48,'Appendix 2a. Deaths 2020'!$E$4:$G$1683,2,FALSE)</f>
        <v>1127</v>
      </c>
      <c r="H48" s="17">
        <f>VLOOKUP(E48,'Appendix 2a. Deaths 2020'!$E$4:$G$1683,3,FALSE)</f>
        <v>142</v>
      </c>
      <c r="I48" s="18">
        <f t="shared" si="23"/>
        <v>3.799869395757817E-2</v>
      </c>
      <c r="J48" s="24">
        <v>5</v>
      </c>
      <c r="K48" s="5">
        <f>VLOOKUP(E48,'Appendix 3a. nax iIBGE 2020'!$E$5:$O$1935,11,FALSE)</f>
        <v>2.5</v>
      </c>
      <c r="L48" s="19">
        <f t="shared" si="24"/>
        <v>0.17351053545040246</v>
      </c>
      <c r="M48" s="20">
        <f t="shared" si="34"/>
        <v>71318.91080258615</v>
      </c>
      <c r="N48" s="20">
        <f t="shared" si="35"/>
        <v>12374.582401096215</v>
      </c>
      <c r="O48" s="20">
        <f t="shared" si="25"/>
        <v>325658.09801019018</v>
      </c>
      <c r="P48" s="20">
        <f t="shared" si="19"/>
        <v>831284.71633292513</v>
      </c>
      <c r="Q48" s="21">
        <f t="shared" si="26"/>
        <v>11.655880705104392</v>
      </c>
      <c r="R48" s="22">
        <f t="shared" si="27"/>
        <v>0.87400177462289264</v>
      </c>
      <c r="S48" s="22">
        <f t="shared" si="28"/>
        <v>0.82648946454959749</v>
      </c>
      <c r="T48" s="22">
        <f t="shared" si="29"/>
        <v>0.84657467481178827</v>
      </c>
      <c r="U48" s="23">
        <f t="shared" si="36"/>
        <v>74708.389102863322</v>
      </c>
      <c r="V48" s="23">
        <f t="shared" si="37"/>
        <v>11462.158892394258</v>
      </c>
      <c r="W48" s="22">
        <f t="shared" si="30"/>
        <v>0.15342532518821173</v>
      </c>
      <c r="X48" s="23">
        <f t="shared" si="38"/>
        <v>2.6693169819675671</v>
      </c>
      <c r="Y48" s="23">
        <f t="shared" si="31"/>
        <v>346827.28643382381</v>
      </c>
      <c r="Z48" s="23">
        <f t="shared" si="20"/>
        <v>928394.06866415357</v>
      </c>
      <c r="AA48" s="23">
        <f t="shared" si="32"/>
        <v>12.426905195156609</v>
      </c>
      <c r="AB48" s="25"/>
      <c r="AC48" s="24"/>
      <c r="AD48" s="25"/>
      <c r="AE48" s="24"/>
      <c r="AF48" s="23">
        <f t="shared" si="33"/>
        <v>0.77102449005221629</v>
      </c>
    </row>
    <row r="49" spans="2:32" s="26" customFormat="1" ht="15" customHeight="1" x14ac:dyDescent="0.2">
      <c r="B49" s="5" t="str">
        <f t="shared" si="21"/>
        <v>PI</v>
      </c>
      <c r="C49" s="5" t="s">
        <v>48</v>
      </c>
      <c r="D49" s="42" t="s">
        <v>21</v>
      </c>
      <c r="E49" s="4" t="str">
        <f t="shared" si="22"/>
        <v>PIFemale80-84</v>
      </c>
      <c r="F49" s="6">
        <f>VLOOKUP(E49,'Appendix 1a. Person-years 2020'!$E$3:$F$1682,2,FALSE)</f>
        <v>20541.996200000001</v>
      </c>
      <c r="G49" s="17">
        <f>VLOOKUP(E49,'Appendix 2a. Deaths 2020'!$E$4:$G$1683,2,FALSE)</f>
        <v>1413</v>
      </c>
      <c r="H49" s="17">
        <f>VLOOKUP(E49,'Appendix 2a. Deaths 2020'!$E$4:$G$1683,3,FALSE)</f>
        <v>154</v>
      </c>
      <c r="I49" s="18">
        <f t="shared" si="23"/>
        <v>6.8785914778817833E-2</v>
      </c>
      <c r="J49" s="24">
        <v>5</v>
      </c>
      <c r="K49" s="5">
        <f>VLOOKUP(E49,'Appendix 3a. nax iIBGE 2020'!$E$5:$O$1935,11,FALSE)</f>
        <v>2.5</v>
      </c>
      <c r="L49" s="19">
        <f t="shared" si="24"/>
        <v>0.29346408503451876</v>
      </c>
      <c r="M49" s="20">
        <f t="shared" si="34"/>
        <v>58944.328401489933</v>
      </c>
      <c r="N49" s="20">
        <f t="shared" si="35"/>
        <v>17298.043402317442</v>
      </c>
      <c r="O49" s="20">
        <f t="shared" si="25"/>
        <v>251476.53350165609</v>
      </c>
      <c r="P49" s="20">
        <f t="shared" si="19"/>
        <v>505626.61832273495</v>
      </c>
      <c r="Q49" s="21">
        <f t="shared" si="26"/>
        <v>8.5780368024339761</v>
      </c>
      <c r="R49" s="22">
        <f t="shared" si="27"/>
        <v>0.89101203113941962</v>
      </c>
      <c r="S49" s="22">
        <f t="shared" si="28"/>
        <v>0.70653591496548129</v>
      </c>
      <c r="T49" s="22">
        <f t="shared" si="29"/>
        <v>0.73379845907326513</v>
      </c>
      <c r="U49" s="23">
        <f t="shared" si="36"/>
        <v>63246.230210469061</v>
      </c>
      <c r="V49" s="23">
        <f t="shared" si="37"/>
        <v>16836.243939833876</v>
      </c>
      <c r="W49" s="22">
        <f t="shared" si="30"/>
        <v>0.26620154092673487</v>
      </c>
      <c r="X49" s="23">
        <f t="shared" si="38"/>
        <v>2.5902863882597664</v>
      </c>
      <c r="Y49" s="23">
        <f t="shared" si="31"/>
        <v>275660.62485994858</v>
      </c>
      <c r="Z49" s="23">
        <f t="shared" si="20"/>
        <v>581566.7822303297</v>
      </c>
      <c r="AA49" s="23">
        <f t="shared" si="32"/>
        <v>9.195279786558153</v>
      </c>
      <c r="AB49" s="25"/>
      <c r="AC49" s="24"/>
      <c r="AD49" s="25"/>
      <c r="AE49" s="24"/>
      <c r="AF49" s="23">
        <f t="shared" si="33"/>
        <v>0.61724298412417689</v>
      </c>
    </row>
    <row r="50" spans="2:32" s="26" customFormat="1" ht="15" customHeight="1" x14ac:dyDescent="0.2">
      <c r="B50" s="5" t="str">
        <f t="shared" si="21"/>
        <v>PI</v>
      </c>
      <c r="C50" s="5" t="s">
        <v>48</v>
      </c>
      <c r="D50" s="42" t="s">
        <v>22</v>
      </c>
      <c r="E50" s="4" t="str">
        <f t="shared" si="22"/>
        <v>PIFemale85-89</v>
      </c>
      <c r="F50" s="6">
        <f>VLOOKUP(E50,'Appendix 1a. Person-years 2020'!$E$3:$F$1682,2,FALSE)</f>
        <v>10339.342000000001</v>
      </c>
      <c r="G50" s="17">
        <f>VLOOKUP(E50,'Appendix 2a. Deaths 2020'!$E$4:$G$1683,2,FALSE)</f>
        <v>1182</v>
      </c>
      <c r="H50" s="17">
        <f>VLOOKUP(E50,'Appendix 2a. Deaths 2020'!$E$4:$G$1683,3,FALSE)</f>
        <v>141</v>
      </c>
      <c r="I50" s="18">
        <f t="shared" si="23"/>
        <v>0.11432062117686019</v>
      </c>
      <c r="J50" s="24">
        <v>5</v>
      </c>
      <c r="K50" s="5">
        <f>VLOOKUP(E50,'Appendix 3a. nax iIBGE 2020'!$E$5:$O$1935,11,FALSE)</f>
        <v>2.5</v>
      </c>
      <c r="L50" s="19">
        <f t="shared" si="24"/>
        <v>0.44455001985054998</v>
      </c>
      <c r="M50" s="20">
        <f t="shared" si="34"/>
        <v>41646.284999172494</v>
      </c>
      <c r="N50" s="20">
        <f t="shared" si="35"/>
        <v>18513.856823083795</v>
      </c>
      <c r="O50" s="20">
        <f t="shared" si="25"/>
        <v>161946.78293815299</v>
      </c>
      <c r="P50" s="20">
        <f t="shared" si="19"/>
        <v>254150.08482107887</v>
      </c>
      <c r="Q50" s="21">
        <f t="shared" si="26"/>
        <v>6.1025871773707738</v>
      </c>
      <c r="R50" s="22">
        <f t="shared" si="27"/>
        <v>0.88071065989847719</v>
      </c>
      <c r="S50" s="22">
        <f t="shared" si="28"/>
        <v>0.55544998014945002</v>
      </c>
      <c r="T50" s="22">
        <f t="shared" si="29"/>
        <v>0.59580767084248087</v>
      </c>
      <c r="U50" s="23">
        <f t="shared" si="36"/>
        <v>46409.986270635185</v>
      </c>
      <c r="V50" s="23">
        <f t="shared" si="37"/>
        <v>18758.560446896521</v>
      </c>
      <c r="W50" s="22">
        <f t="shared" si="30"/>
        <v>0.40419232915751913</v>
      </c>
      <c r="X50" s="23">
        <f>J50+R50*(L50/W50)*(K50-J50)</f>
        <v>2.578380927239972</v>
      </c>
      <c r="Y50" s="23">
        <f t="shared" si="31"/>
        <v>186623.84359744945</v>
      </c>
      <c r="Z50" s="23">
        <f t="shared" si="20"/>
        <v>305906.15737038117</v>
      </c>
      <c r="AA50" s="23">
        <f t="shared" si="32"/>
        <v>6.5913865086388963</v>
      </c>
      <c r="AB50" s="25"/>
      <c r="AC50" s="24"/>
      <c r="AD50" s="25"/>
      <c r="AE50" s="24"/>
      <c r="AF50" s="23">
        <f t="shared" si="33"/>
        <v>0.48879933126812247</v>
      </c>
    </row>
    <row r="51" spans="2:32" s="26" customFormat="1" ht="15" customHeight="1" x14ac:dyDescent="0.2">
      <c r="B51" s="5" t="str">
        <f t="shared" si="21"/>
        <v>PI</v>
      </c>
      <c r="C51" s="5" t="s">
        <v>48</v>
      </c>
      <c r="D51" s="43" t="s">
        <v>5</v>
      </c>
      <c r="E51" s="4" t="str">
        <f t="shared" si="22"/>
        <v>PIFemale90+</v>
      </c>
      <c r="F51" s="8">
        <f>VLOOKUP(E51,'Appendix 1a. Person-years 2020'!$E$3:$F$1682,2,FALSE)</f>
        <v>5715.7655000000004</v>
      </c>
      <c r="G51" s="17">
        <f>VLOOKUP(E51,'Appendix 2a. Deaths 2020'!$E$4:$G$1683,2,FALSE)</f>
        <v>1434</v>
      </c>
      <c r="H51" s="17">
        <f>VLOOKUP(E51,'Appendix 2a. Deaths 2020'!$E$4:$G$1683,3,FALSE)</f>
        <v>109</v>
      </c>
      <c r="I51" s="18">
        <f t="shared" si="23"/>
        <v>0.25088503018537062</v>
      </c>
      <c r="J51" s="27"/>
      <c r="K51" s="28"/>
      <c r="L51" s="16">
        <v>1</v>
      </c>
      <c r="M51" s="20">
        <f t="shared" si="34"/>
        <v>23132.428176088699</v>
      </c>
      <c r="N51" s="20">
        <f t="shared" si="35"/>
        <v>23132.428176088699</v>
      </c>
      <c r="O51" s="38">
        <f>N51*Q51</f>
        <v>92203.30188292588</v>
      </c>
      <c r="P51" s="20">
        <f>O51</f>
        <v>92203.30188292588</v>
      </c>
      <c r="Q51" s="21">
        <f>1/I51</f>
        <v>3.9858894700139471</v>
      </c>
      <c r="R51" s="22">
        <f t="shared" si="27"/>
        <v>0.92398884239888424</v>
      </c>
      <c r="S51" s="22">
        <f t="shared" si="28"/>
        <v>0</v>
      </c>
      <c r="T51" s="22">
        <f t="shared" si="29"/>
        <v>0</v>
      </c>
      <c r="U51" s="23">
        <f t="shared" si="36"/>
        <v>27651.425823738664</v>
      </c>
      <c r="V51" s="23">
        <f>U51*(1-T51)</f>
        <v>27651.425823738664</v>
      </c>
      <c r="W51" s="22">
        <f t="shared" si="30"/>
        <v>1</v>
      </c>
      <c r="X51" s="23">
        <f>Q51/R51</f>
        <v>4.3137852830188681</v>
      </c>
      <c r="Y51" s="23">
        <f t="shared" si="31"/>
        <v>119282.31377293172</v>
      </c>
      <c r="Z51" s="23">
        <f>Y51</f>
        <v>119282.31377293172</v>
      </c>
      <c r="AA51" s="23">
        <f t="shared" si="32"/>
        <v>4.3137852830188681</v>
      </c>
      <c r="AB51" s="25"/>
      <c r="AC51" s="24"/>
      <c r="AD51" s="25"/>
      <c r="AE51" s="24"/>
      <c r="AF51" s="23">
        <f t="shared" si="33"/>
        <v>0.32789581300492099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1691384.5097999999</v>
      </c>
      <c r="G52" s="30">
        <f>SUM(G32:G51)</f>
        <v>9922</v>
      </c>
      <c r="H52" s="30">
        <f>SUM(H32:H51)</f>
        <v>1144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PI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PI</v>
      </c>
      <c r="C59" s="5" t="s">
        <v>47</v>
      </c>
      <c r="D59" s="40">
        <v>0</v>
      </c>
      <c r="E59" s="4" t="str">
        <f>_xlfn.CONCAT(B59,C59,D59)</f>
        <v>PIMale0</v>
      </c>
      <c r="F59" s="6">
        <f>VLOOKUP(E59,'Appendix 1a. Person-years 2020'!$E$3:$F$1682,2,FALSE)</f>
        <v>24389.875700000001</v>
      </c>
      <c r="G59" s="17">
        <f>VLOOKUP(E59,'Appendix 2a. Deaths 2020'!$E$4:$G$1683,2,FALSE)</f>
        <v>352</v>
      </c>
      <c r="H59" s="17">
        <f>VLOOKUP(E59,'Appendix 2a. Deaths 2020'!$E$4:$G$1683,3,FALSE)</f>
        <v>1</v>
      </c>
      <c r="I59" s="18">
        <f>G59/F59</f>
        <v>1.4432217873090677E-2</v>
      </c>
      <c r="J59" s="16">
        <v>1</v>
      </c>
      <c r="K59" s="5">
        <f>VLOOKUP(E59,'Appendix 3a. nax iIBGE 2020'!$E$5:$O$1935,11,FALSE)</f>
        <v>0.09</v>
      </c>
      <c r="L59" s="19">
        <f>(J59*I59)/(1+(J59-K59)*I59)</f>
        <v>1.4245132020544862E-2</v>
      </c>
      <c r="M59" s="16">
        <v>100000</v>
      </c>
      <c r="N59" s="20">
        <f>M59*L59</f>
        <v>1424.5132020544861</v>
      </c>
      <c r="O59" s="20">
        <f>M60*J59+N59*K59</f>
        <v>98703.692986130423</v>
      </c>
      <c r="P59" s="20">
        <f t="shared" ref="P59:P77" si="39">P60+O59</f>
        <v>7053229.4973171903</v>
      </c>
      <c r="Q59" s="21">
        <f>P59/M59</f>
        <v>70.532294973171901</v>
      </c>
      <c r="R59" s="22">
        <f>(G59-H59)/G59</f>
        <v>0.99715909090909094</v>
      </c>
      <c r="S59" s="22">
        <f>1-L59</f>
        <v>0.98575486797945511</v>
      </c>
      <c r="T59" s="22">
        <f>S59^R59</f>
        <v>0.98579504830084697</v>
      </c>
      <c r="U59" s="16">
        <v>100000</v>
      </c>
      <c r="V59" s="23">
        <f>U59*(1-T59)</f>
        <v>1420.4951699153034</v>
      </c>
      <c r="W59" s="22">
        <f>V59/U59</f>
        <v>1.4204951699153034E-2</v>
      </c>
      <c r="X59" s="23">
        <f>J59+R59*(L59/W59)*(K59-J59)</f>
        <v>9.0018501388960281E-2</v>
      </c>
      <c r="Y59" s="23">
        <f>U60*J59+V59*X59</f>
        <v>98707.375676510725</v>
      </c>
      <c r="Z59" s="23">
        <f t="shared" ref="Z59:Z77" si="40">Z60+Y59</f>
        <v>7216010.3808976943</v>
      </c>
      <c r="AA59" s="23">
        <f>Z59/U59</f>
        <v>72.160103808976942</v>
      </c>
      <c r="AB59" s="16"/>
      <c r="AC59" s="16"/>
      <c r="AD59" s="16"/>
      <c r="AE59" s="16"/>
      <c r="AF59" s="23">
        <f>AA59-Q59</f>
        <v>1.6278088358050411</v>
      </c>
    </row>
    <row r="60" spans="2:32" s="26" customFormat="1" ht="15" customHeight="1" x14ac:dyDescent="0.2">
      <c r="B60" s="5" t="str">
        <f t="shared" ref="B60:B78" si="41">B6</f>
        <v>PI</v>
      </c>
      <c r="C60" s="5" t="s">
        <v>47</v>
      </c>
      <c r="D60" s="41" t="s">
        <v>18</v>
      </c>
      <c r="E60" s="4" t="str">
        <f t="shared" ref="E60:E78" si="42">_xlfn.CONCAT(B60,C60,D60)</f>
        <v>PIMale1-4</v>
      </c>
      <c r="F60" s="6">
        <f>VLOOKUP(E60,'Appendix 1a. Person-years 2020'!$E$3:$F$1682,2,FALSE)</f>
        <v>97113.894199999995</v>
      </c>
      <c r="G60" s="17">
        <f>VLOOKUP(E60,'Appendix 2a. Deaths 2020'!$E$4:$G$1683,2,FALSE)</f>
        <v>48</v>
      </c>
      <c r="H60" s="17">
        <f>VLOOKUP(E60,'Appendix 2a. Deaths 2020'!$E$4:$G$1683,3,FALSE)</f>
        <v>2</v>
      </c>
      <c r="I60" s="18">
        <f t="shared" ref="I60:I78" si="43">G60/F60</f>
        <v>4.9426501115429474E-4</v>
      </c>
      <c r="J60" s="24">
        <v>4</v>
      </c>
      <c r="K60" s="5">
        <f>VLOOKUP(E60,'Appendix 3a. nax iIBGE 2020'!$E$5:$O$1935,11,FALSE)</f>
        <v>1.6</v>
      </c>
      <c r="L60" s="19">
        <f t="shared" ref="L60:L77" si="44">(J60*I60)/(1+(J60-K60)*I60)</f>
        <v>1.9747175635006584E-3</v>
      </c>
      <c r="M60" s="20">
        <f>M59-N59</f>
        <v>98575.486797945516</v>
      </c>
      <c r="N60" s="20">
        <f>M60*L60</f>
        <v>194.65874511053028</v>
      </c>
      <c r="O60" s="20">
        <f t="shared" ref="O60:O77" si="45">M61*J60+N60*K60</f>
        <v>393834.7662035168</v>
      </c>
      <c r="P60" s="20">
        <f t="shared" si="39"/>
        <v>6954525.8043310596</v>
      </c>
      <c r="Q60" s="21">
        <f t="shared" ref="Q60:Q77" si="46">P60/M60</f>
        <v>70.550255750560538</v>
      </c>
      <c r="R60" s="22">
        <f t="shared" ref="R60:R78" si="47">(G60-H60)/G60</f>
        <v>0.95833333333333337</v>
      </c>
      <c r="S60" s="22">
        <f t="shared" ref="S60:S78" si="48">1-L60</f>
        <v>0.99802528243649935</v>
      </c>
      <c r="T60" s="22">
        <f t="shared" ref="T60:T78" si="49">S60^R60</f>
        <v>0.99810748442675279</v>
      </c>
      <c r="U60" s="23">
        <f>U59-V59</f>
        <v>98579.504830084697</v>
      </c>
      <c r="V60" s="23">
        <f>U60*(1-T60)</f>
        <v>186.56324809393394</v>
      </c>
      <c r="W60" s="22">
        <f t="shared" ref="W60:W78" si="50">V60/U60</f>
        <v>1.892515573247211E-3</v>
      </c>
      <c r="X60" s="23">
        <f>J60+R60*(L60/W60)*(K60-J60)</f>
        <v>1.6000987995789497</v>
      </c>
      <c r="Y60" s="23">
        <f t="shared" ref="Y60:Y78" si="51">U61*J60+V60*X60</f>
        <v>393870.28595728369</v>
      </c>
      <c r="Z60" s="23">
        <f t="shared" si="40"/>
        <v>7117303.0052211834</v>
      </c>
      <c r="AA60" s="23">
        <f t="shared" ref="AA60:AA78" si="52">Z60/U60</f>
        <v>72.198607788594913</v>
      </c>
      <c r="AB60" s="25"/>
      <c r="AC60" s="24"/>
      <c r="AD60" s="25"/>
      <c r="AE60" s="24"/>
      <c r="AF60" s="23">
        <f t="shared" ref="AF60:AF78" si="53">AA60-Q60</f>
        <v>1.6483520380343748</v>
      </c>
    </row>
    <row r="61" spans="2:32" s="26" customFormat="1" ht="15" customHeight="1" x14ac:dyDescent="0.2">
      <c r="B61" s="5" t="str">
        <f t="shared" si="41"/>
        <v>PI</v>
      </c>
      <c r="C61" s="5" t="s">
        <v>47</v>
      </c>
      <c r="D61" s="24" t="s">
        <v>70</v>
      </c>
      <c r="E61" s="4" t="str">
        <f t="shared" si="42"/>
        <v>PIMale5-9</v>
      </c>
      <c r="F61" s="6">
        <f>VLOOKUP(E61,'Appendix 1a. Person-years 2020'!$E$3:$F$1682,2,FALSE)</f>
        <v>120980.0643</v>
      </c>
      <c r="G61" s="17">
        <f>VLOOKUP(E61,'Appendix 2a. Deaths 2020'!$E$4:$G$1683,2,FALSE)</f>
        <v>43</v>
      </c>
      <c r="H61" s="17">
        <f>VLOOKUP(E61,'Appendix 2a. Deaths 2020'!$E$4:$G$1683,3,FALSE)</f>
        <v>1</v>
      </c>
      <c r="I61" s="18">
        <f t="shared" si="43"/>
        <v>3.5543046078543043E-4</v>
      </c>
      <c r="J61" s="24">
        <v>5</v>
      </c>
      <c r="K61" s="5">
        <f>VLOOKUP(E61,'Appendix 3a. nax iIBGE 2020'!$E$5:$O$1935,11,FALSE)</f>
        <v>2.5</v>
      </c>
      <c r="L61" s="19">
        <f t="shared" si="44"/>
        <v>1.7755745707075886E-3</v>
      </c>
      <c r="M61" s="20">
        <f t="shared" ref="M61:M78" si="54">M60-N60</f>
        <v>98380.828052834986</v>
      </c>
      <c r="N61" s="20">
        <f t="shared" ref="N61:N78" si="55">M61*L61</f>
        <v>174.68249653576959</v>
      </c>
      <c r="O61" s="20">
        <f t="shared" si="45"/>
        <v>491467.43402283557</v>
      </c>
      <c r="P61" s="20">
        <f t="shared" si="39"/>
        <v>6560691.0381275425</v>
      </c>
      <c r="Q61" s="21">
        <f t="shared" si="46"/>
        <v>66.686682435770436</v>
      </c>
      <c r="R61" s="22">
        <f t="shared" si="47"/>
        <v>0.97674418604651159</v>
      </c>
      <c r="S61" s="22">
        <f t="shared" si="48"/>
        <v>0.99822442542929246</v>
      </c>
      <c r="T61" s="22">
        <f t="shared" si="49"/>
        <v>0.99826568203310118</v>
      </c>
      <c r="U61" s="23">
        <f t="shared" ref="U61:U78" si="56">U60-V60</f>
        <v>98392.941581990759</v>
      </c>
      <c r="V61" s="23">
        <f t="shared" ref="V61:V77" si="57">U61*(1-T61)</f>
        <v>170.64464640167299</v>
      </c>
      <c r="W61" s="22">
        <f t="shared" si="50"/>
        <v>1.7343179668988242E-3</v>
      </c>
      <c r="X61" s="23">
        <f>J61+R61*(L61/W61)*(K61-J61)</f>
        <v>2.5000516457605242</v>
      </c>
      <c r="Y61" s="23">
        <f t="shared" si="51"/>
        <v>491538.1051070221</v>
      </c>
      <c r="Z61" s="23">
        <f t="shared" si="40"/>
        <v>6723432.7192639001</v>
      </c>
      <c r="AA61" s="23">
        <f t="shared" si="52"/>
        <v>68.332469902439797</v>
      </c>
      <c r="AB61" s="25"/>
      <c r="AC61" s="24"/>
      <c r="AD61" s="25"/>
      <c r="AE61" s="24"/>
      <c r="AF61" s="23">
        <f t="shared" si="53"/>
        <v>1.6457874666693613</v>
      </c>
    </row>
    <row r="62" spans="2:32" s="26" customFormat="1" ht="15" customHeight="1" x14ac:dyDescent="0.2">
      <c r="B62" s="5" t="str">
        <f t="shared" si="41"/>
        <v>PI</v>
      </c>
      <c r="C62" s="5" t="s">
        <v>47</v>
      </c>
      <c r="D62" s="24" t="s">
        <v>71</v>
      </c>
      <c r="E62" s="4" t="str">
        <f t="shared" si="42"/>
        <v>PIMale10-14</v>
      </c>
      <c r="F62" s="6">
        <f>VLOOKUP(E62,'Appendix 1a. Person-years 2020'!$E$3:$F$1682,2,FALSE)</f>
        <v>131082.17610000001</v>
      </c>
      <c r="G62" s="17">
        <f>VLOOKUP(E62,'Appendix 2a. Deaths 2020'!$E$4:$G$1683,2,FALSE)</f>
        <v>51</v>
      </c>
      <c r="H62" s="17">
        <f>VLOOKUP(E62,'Appendix 2a. Deaths 2020'!$E$4:$G$1683,3,FALSE)</f>
        <v>1</v>
      </c>
      <c r="I62" s="18">
        <f t="shared" si="43"/>
        <v>3.8906891476300412E-4</v>
      </c>
      <c r="J62" s="24">
        <v>5</v>
      </c>
      <c r="K62" s="5">
        <f>VLOOKUP(E62,'Appendix 3a. nax iIBGE 2020'!$E$5:$O$1935,11,FALSE)</f>
        <v>2.5</v>
      </c>
      <c r="L62" s="19">
        <f t="shared" si="44"/>
        <v>1.9434542297448747E-3</v>
      </c>
      <c r="M62" s="20">
        <f t="shared" si="54"/>
        <v>98206.14555629922</v>
      </c>
      <c r="N62" s="20">
        <f t="shared" si="55"/>
        <v>190.85914896833054</v>
      </c>
      <c r="O62" s="20">
        <f t="shared" si="45"/>
        <v>490553.57990907528</v>
      </c>
      <c r="P62" s="20">
        <f t="shared" si="39"/>
        <v>6069223.604104707</v>
      </c>
      <c r="Q62" s="21">
        <f t="shared" si="46"/>
        <v>61.800853395935057</v>
      </c>
      <c r="R62" s="22">
        <f t="shared" si="47"/>
        <v>0.98039215686274506</v>
      </c>
      <c r="S62" s="22">
        <f t="shared" si="48"/>
        <v>0.99805654577025515</v>
      </c>
      <c r="T62" s="22">
        <f t="shared" si="49"/>
        <v>0.99809461638845098</v>
      </c>
      <c r="U62" s="23">
        <f t="shared" si="56"/>
        <v>98222.296935589082</v>
      </c>
      <c r="V62" s="23">
        <f t="shared" si="57"/>
        <v>187.1511548697726</v>
      </c>
      <c r="W62" s="22">
        <f t="shared" si="50"/>
        <v>1.9053836115490164E-3</v>
      </c>
      <c r="X62" s="23">
        <f>((-5/24)*V61+2.5*V62+(5/24)*V63)/V62</f>
        <v>3.0471192693215112</v>
      </c>
      <c r="Y62" s="23">
        <f t="shared" si="51"/>
        <v>490746.00079387595</v>
      </c>
      <c r="Z62" s="23">
        <f t="shared" si="40"/>
        <v>6231894.6141568776</v>
      </c>
      <c r="AA62" s="23">
        <f t="shared" si="52"/>
        <v>63.446842606862951</v>
      </c>
      <c r="AB62" s="25"/>
      <c r="AC62" s="24"/>
      <c r="AD62" s="25"/>
      <c r="AE62" s="24"/>
      <c r="AF62" s="23">
        <f t="shared" si="53"/>
        <v>1.645989210927894</v>
      </c>
    </row>
    <row r="63" spans="2:32" s="26" customFormat="1" ht="15" customHeight="1" x14ac:dyDescent="0.2">
      <c r="B63" s="5" t="str">
        <f t="shared" si="41"/>
        <v>PI</v>
      </c>
      <c r="C63" s="5" t="s">
        <v>47</v>
      </c>
      <c r="D63" s="24" t="s">
        <v>72</v>
      </c>
      <c r="E63" s="4" t="str">
        <f t="shared" si="42"/>
        <v>PIMale15-19</v>
      </c>
      <c r="F63" s="6">
        <f>VLOOKUP(E63,'Appendix 1a. Person-years 2020'!$E$3:$F$1682,2,FALSE)</f>
        <v>145345.59659999999</v>
      </c>
      <c r="G63" s="17">
        <f>VLOOKUP(E63,'Appendix 2a. Deaths 2020'!$E$4:$G$1683,2,FALSE)</f>
        <v>201</v>
      </c>
      <c r="H63" s="17">
        <f>VLOOKUP(E63,'Appendix 2a. Deaths 2020'!$E$4:$G$1683,3,FALSE)</f>
        <v>4</v>
      </c>
      <c r="I63" s="18">
        <f t="shared" si="43"/>
        <v>1.3829108325391125E-3</v>
      </c>
      <c r="J63" s="24">
        <v>5</v>
      </c>
      <c r="K63" s="5">
        <f>VLOOKUP(E63,'Appendix 3a. nax iIBGE 2020'!$E$5:$O$1935,11,FALSE)</f>
        <v>2.5</v>
      </c>
      <c r="L63" s="19">
        <f t="shared" si="44"/>
        <v>6.8907309963481562E-3</v>
      </c>
      <c r="M63" s="20">
        <f t="shared" si="54"/>
        <v>98015.286407330888</v>
      </c>
      <c r="N63" s="20">
        <f t="shared" si="55"/>
        <v>675.39697216293712</v>
      </c>
      <c r="O63" s="20">
        <f t="shared" si="45"/>
        <v>488387.93960624706</v>
      </c>
      <c r="P63" s="20">
        <f t="shared" si="39"/>
        <v>5578670.024195632</v>
      </c>
      <c r="Q63" s="21">
        <f t="shared" si="46"/>
        <v>56.916326306611545</v>
      </c>
      <c r="R63" s="22">
        <f t="shared" si="47"/>
        <v>0.98009950248756217</v>
      </c>
      <c r="S63" s="22">
        <f t="shared" si="48"/>
        <v>0.99310926900365182</v>
      </c>
      <c r="T63" s="22">
        <f t="shared" si="49"/>
        <v>0.9932459338328844</v>
      </c>
      <c r="U63" s="23">
        <f t="shared" si="56"/>
        <v>98035.145780719307</v>
      </c>
      <c r="V63" s="23">
        <f t="shared" si="57"/>
        <v>662.13586130580211</v>
      </c>
      <c r="W63" s="22">
        <f t="shared" si="50"/>
        <v>6.7540661671156021E-3</v>
      </c>
      <c r="X63" s="23">
        <f t="shared" ref="X63:X76" si="58">((-5/24)*V62+2.5*V63+(5/24)*V64)/V63</f>
        <v>2.8463980789535097</v>
      </c>
      <c r="Y63" s="23">
        <f t="shared" si="51"/>
        <v>488749.75184069457</v>
      </c>
      <c r="Z63" s="23">
        <f t="shared" si="40"/>
        <v>5741148.6133630015</v>
      </c>
      <c r="AA63" s="23">
        <f t="shared" si="52"/>
        <v>58.562146948855968</v>
      </c>
      <c r="AB63" s="25"/>
      <c r="AC63" s="24"/>
      <c r="AD63" s="25"/>
      <c r="AE63" s="24"/>
      <c r="AF63" s="23">
        <f t="shared" si="53"/>
        <v>1.6458206422444235</v>
      </c>
    </row>
    <row r="64" spans="2:32" s="26" customFormat="1" ht="15" customHeight="1" x14ac:dyDescent="0.2">
      <c r="B64" s="5" t="str">
        <f t="shared" si="41"/>
        <v>PI</v>
      </c>
      <c r="C64" s="5" t="s">
        <v>47</v>
      </c>
      <c r="D64" s="24" t="s">
        <v>73</v>
      </c>
      <c r="E64" s="4" t="str">
        <f t="shared" si="42"/>
        <v>PIMale20-24</v>
      </c>
      <c r="F64" s="6">
        <f>VLOOKUP(E64,'Appendix 1a. Person-years 2020'!$E$3:$F$1682,2,FALSE)</f>
        <v>146810.36540000001</v>
      </c>
      <c r="G64" s="17">
        <f>VLOOKUP(E64,'Appendix 2a. Deaths 2020'!$E$4:$G$1683,2,FALSE)</f>
        <v>396</v>
      </c>
      <c r="H64" s="17">
        <f>VLOOKUP(E64,'Appendix 2a. Deaths 2020'!$E$4:$G$1683,3,FALSE)</f>
        <v>5</v>
      </c>
      <c r="I64" s="18">
        <f t="shared" si="43"/>
        <v>2.6973572262493665E-3</v>
      </c>
      <c r="J64" s="24">
        <v>5</v>
      </c>
      <c r="K64" s="5">
        <f>VLOOKUP(E64,'Appendix 3a. nax iIBGE 2020'!$E$5:$O$1935,11,FALSE)</f>
        <v>2.5</v>
      </c>
      <c r="L64" s="19">
        <f t="shared" si="44"/>
        <v>1.3396448612568857E-2</v>
      </c>
      <c r="M64" s="20">
        <f t="shared" si="54"/>
        <v>97339.889435167948</v>
      </c>
      <c r="N64" s="20">
        <f t="shared" si="55"/>
        <v>1304.0088267713616</v>
      </c>
      <c r="O64" s="20">
        <f t="shared" si="45"/>
        <v>483439.42510891135</v>
      </c>
      <c r="P64" s="20">
        <f t="shared" si="39"/>
        <v>5090282.0845893845</v>
      </c>
      <c r="Q64" s="21">
        <f t="shared" si="46"/>
        <v>52.293896306300049</v>
      </c>
      <c r="R64" s="22">
        <f t="shared" si="47"/>
        <v>0.98737373737373735</v>
      </c>
      <c r="S64" s="22">
        <f t="shared" si="48"/>
        <v>0.98660355138743117</v>
      </c>
      <c r="T64" s="22">
        <f t="shared" si="49"/>
        <v>0.98677157469327403</v>
      </c>
      <c r="U64" s="23">
        <f t="shared" si="56"/>
        <v>97373.009919413511</v>
      </c>
      <c r="V64" s="23">
        <f t="shared" si="57"/>
        <v>1288.0915886100481</v>
      </c>
      <c r="W64" s="22">
        <f t="shared" si="50"/>
        <v>1.3228425306725964E-2</v>
      </c>
      <c r="X64" s="23">
        <f t="shared" si="58"/>
        <v>2.5935878053732546</v>
      </c>
      <c r="Y64" s="23">
        <f t="shared" si="51"/>
        <v>483765.37029044022</v>
      </c>
      <c r="Z64" s="23">
        <f t="shared" si="40"/>
        <v>5252398.8615223067</v>
      </c>
      <c r="AA64" s="23">
        <f t="shared" si="52"/>
        <v>53.941013694341208</v>
      </c>
      <c r="AB64" s="25"/>
      <c r="AC64" s="24"/>
      <c r="AD64" s="25"/>
      <c r="AE64" s="24"/>
      <c r="AF64" s="23">
        <f t="shared" si="53"/>
        <v>1.6471173880411598</v>
      </c>
    </row>
    <row r="65" spans="2:32" s="26" customFormat="1" ht="15" customHeight="1" x14ac:dyDescent="0.2">
      <c r="B65" s="5" t="str">
        <f t="shared" si="41"/>
        <v>PI</v>
      </c>
      <c r="C65" s="5" t="s">
        <v>47</v>
      </c>
      <c r="D65" s="24" t="s">
        <v>74</v>
      </c>
      <c r="E65" s="4" t="str">
        <f t="shared" si="42"/>
        <v>PIMale25-29</v>
      </c>
      <c r="F65" s="6">
        <f>VLOOKUP(E65,'Appendix 1a. Person-years 2020'!$E$3:$F$1682,2,FALSE)</f>
        <v>129258.48850000001</v>
      </c>
      <c r="G65" s="17">
        <f>VLOOKUP(E65,'Appendix 2a. Deaths 2020'!$E$4:$G$1683,2,FALSE)</f>
        <v>350</v>
      </c>
      <c r="H65" s="17">
        <f>VLOOKUP(E65,'Appendix 2a. Deaths 2020'!$E$4:$G$1683,3,FALSE)</f>
        <v>14</v>
      </c>
      <c r="I65" s="18">
        <f t="shared" si="43"/>
        <v>2.7077525357261157E-3</v>
      </c>
      <c r="J65" s="24">
        <v>5</v>
      </c>
      <c r="K65" s="5">
        <f>VLOOKUP(E65,'Appendix 3a. nax iIBGE 2020'!$E$5:$O$1935,11,FALSE)</f>
        <v>2.5</v>
      </c>
      <c r="L65" s="19">
        <f t="shared" si="44"/>
        <v>1.344772986701267E-2</v>
      </c>
      <c r="M65" s="20">
        <f t="shared" si="54"/>
        <v>96035.88060839659</v>
      </c>
      <c r="N65" s="20">
        <f t="shared" si="55"/>
        <v>1291.4645799623977</v>
      </c>
      <c r="O65" s="20">
        <f t="shared" si="45"/>
        <v>476950.74159207696</v>
      </c>
      <c r="P65" s="20">
        <f t="shared" si="39"/>
        <v>4606842.659480473</v>
      </c>
      <c r="Q65" s="21">
        <f t="shared" si="46"/>
        <v>47.970015272371946</v>
      </c>
      <c r="R65" s="22">
        <f t="shared" si="47"/>
        <v>0.96</v>
      </c>
      <c r="S65" s="22">
        <f t="shared" si="48"/>
        <v>0.9865522701329873</v>
      </c>
      <c r="T65" s="22">
        <f t="shared" si="49"/>
        <v>0.987086690873345</v>
      </c>
      <c r="U65" s="23">
        <f t="shared" si="56"/>
        <v>96084.91833080347</v>
      </c>
      <c r="V65" s="23">
        <f t="shared" si="57"/>
        <v>1240.7742528150652</v>
      </c>
      <c r="W65" s="22">
        <f t="shared" si="50"/>
        <v>1.2913309126655005E-2</v>
      </c>
      <c r="X65" s="23">
        <f t="shared" si="58"/>
        <v>2.5278428979774441</v>
      </c>
      <c r="Y65" s="23">
        <f t="shared" si="51"/>
        <v>477357.20277291385</v>
      </c>
      <c r="Z65" s="23">
        <f t="shared" si="40"/>
        <v>4768633.4912318662</v>
      </c>
      <c r="AA65" s="23">
        <f t="shared" si="52"/>
        <v>49.629365087393843</v>
      </c>
      <c r="AB65" s="25"/>
      <c r="AC65" s="24"/>
      <c r="AD65" s="25"/>
      <c r="AE65" s="24"/>
      <c r="AF65" s="23">
        <f t="shared" si="53"/>
        <v>1.6593498150218977</v>
      </c>
    </row>
    <row r="66" spans="2:32" s="26" customFormat="1" ht="15" customHeight="1" x14ac:dyDescent="0.2">
      <c r="B66" s="5" t="str">
        <f t="shared" si="41"/>
        <v>PI</v>
      </c>
      <c r="C66" s="5" t="s">
        <v>47</v>
      </c>
      <c r="D66" s="24" t="s">
        <v>75</v>
      </c>
      <c r="E66" s="4" t="str">
        <f t="shared" si="42"/>
        <v>PIMale30-34</v>
      </c>
      <c r="F66" s="6">
        <f>VLOOKUP(E66,'Appendix 1a. Person-years 2020'!$E$3:$F$1682,2,FALSE)</f>
        <v>126230.7435</v>
      </c>
      <c r="G66" s="17">
        <f>VLOOKUP(E66,'Appendix 2a. Deaths 2020'!$E$4:$G$1683,2,FALSE)</f>
        <v>410</v>
      </c>
      <c r="H66" s="17">
        <f>VLOOKUP(E66,'Appendix 2a. Deaths 2020'!$E$4:$G$1683,3,FALSE)</f>
        <v>20</v>
      </c>
      <c r="I66" s="18">
        <f t="shared" si="43"/>
        <v>3.2480201623782722E-3</v>
      </c>
      <c r="J66" s="24">
        <v>5</v>
      </c>
      <c r="K66" s="5">
        <f>VLOOKUP(E66,'Appendix 3a. nax iIBGE 2020'!$E$5:$O$1935,11,FALSE)</f>
        <v>2.5</v>
      </c>
      <c r="L66" s="19">
        <f t="shared" si="44"/>
        <v>1.6109292544426491E-2</v>
      </c>
      <c r="M66" s="20">
        <f t="shared" si="54"/>
        <v>94744.416028434192</v>
      </c>
      <c r="N66" s="20">
        <f t="shared" si="55"/>
        <v>1526.2655147528967</v>
      </c>
      <c r="O66" s="20">
        <f t="shared" si="45"/>
        <v>469906.4163552887</v>
      </c>
      <c r="P66" s="20">
        <f t="shared" si="39"/>
        <v>4129891.917888396</v>
      </c>
      <c r="Q66" s="21">
        <f t="shared" si="46"/>
        <v>43.589818703921871</v>
      </c>
      <c r="R66" s="22">
        <f t="shared" si="47"/>
        <v>0.95121951219512191</v>
      </c>
      <c r="S66" s="22">
        <f t="shared" si="48"/>
        <v>0.9838907074555735</v>
      </c>
      <c r="T66" s="22">
        <f t="shared" si="49"/>
        <v>0.9846704716751038</v>
      </c>
      <c r="U66" s="23">
        <f t="shared" si="56"/>
        <v>94844.1440779884</v>
      </c>
      <c r="V66" s="23">
        <f t="shared" si="57"/>
        <v>1453.9159930940596</v>
      </c>
      <c r="W66" s="22">
        <f t="shared" si="50"/>
        <v>1.5329528324896202E-2</v>
      </c>
      <c r="X66" s="23">
        <f t="shared" si="58"/>
        <v>2.5663690833353683</v>
      </c>
      <c r="Y66" s="23">
        <f t="shared" si="51"/>
        <v>470682.4254789151</v>
      </c>
      <c r="Z66" s="23">
        <f t="shared" si="40"/>
        <v>4291276.2884589527</v>
      </c>
      <c r="AA66" s="23">
        <f t="shared" si="52"/>
        <v>45.245558702394149</v>
      </c>
      <c r="AB66" s="25"/>
      <c r="AC66" s="24"/>
      <c r="AD66" s="25"/>
      <c r="AE66" s="24"/>
      <c r="AF66" s="23">
        <f t="shared" si="53"/>
        <v>1.6557399984722778</v>
      </c>
    </row>
    <row r="67" spans="2:32" s="26" customFormat="1" ht="15" customHeight="1" x14ac:dyDescent="0.2">
      <c r="B67" s="5" t="str">
        <f t="shared" si="41"/>
        <v>PI</v>
      </c>
      <c r="C67" s="5" t="s">
        <v>47</v>
      </c>
      <c r="D67" s="24" t="s">
        <v>76</v>
      </c>
      <c r="E67" s="4" t="str">
        <f t="shared" si="42"/>
        <v>PIMale35-39</v>
      </c>
      <c r="F67" s="6">
        <f>VLOOKUP(E67,'Appendix 1a. Person-years 2020'!$E$3:$F$1682,2,FALSE)</f>
        <v>120835.8137</v>
      </c>
      <c r="G67" s="17">
        <f>VLOOKUP(E67,'Appendix 2a. Deaths 2020'!$E$4:$G$1683,2,FALSE)</f>
        <v>469</v>
      </c>
      <c r="H67" s="17">
        <f>VLOOKUP(E67,'Appendix 2a. Deaths 2020'!$E$4:$G$1683,3,FALSE)</f>
        <v>24</v>
      </c>
      <c r="I67" s="18">
        <f t="shared" si="43"/>
        <v>3.8812996382379637E-3</v>
      </c>
      <c r="J67" s="24">
        <v>5</v>
      </c>
      <c r="K67" s="5">
        <f>VLOOKUP(E67,'Appendix 3a. nax iIBGE 2020'!$E$5:$O$1935,11,FALSE)</f>
        <v>2.5</v>
      </c>
      <c r="L67" s="19">
        <f t="shared" si="44"/>
        <v>1.9220001726816753E-2</v>
      </c>
      <c r="M67" s="20">
        <f t="shared" si="54"/>
        <v>93218.150513681292</v>
      </c>
      <c r="N67" s="20">
        <f t="shared" si="55"/>
        <v>1791.6530138436185</v>
      </c>
      <c r="O67" s="20">
        <f t="shared" si="45"/>
        <v>461611.6200337974</v>
      </c>
      <c r="P67" s="20">
        <f t="shared" si="39"/>
        <v>3659985.5015331074</v>
      </c>
      <c r="Q67" s="21">
        <f t="shared" si="46"/>
        <v>39.262584393325248</v>
      </c>
      <c r="R67" s="22">
        <f t="shared" si="47"/>
        <v>0.94882729211087424</v>
      </c>
      <c r="S67" s="22">
        <f t="shared" si="48"/>
        <v>0.9807799982731833</v>
      </c>
      <c r="T67" s="22">
        <f t="shared" si="49"/>
        <v>0.98175450866801728</v>
      </c>
      <c r="U67" s="23">
        <f t="shared" si="56"/>
        <v>93390.228084894334</v>
      </c>
      <c r="V67" s="23">
        <f t="shared" si="57"/>
        <v>1703.9505970148289</v>
      </c>
      <c r="W67" s="22">
        <f t="shared" si="50"/>
        <v>1.8245491331982722E-2</v>
      </c>
      <c r="X67" s="23">
        <f t="shared" si="58"/>
        <v>2.5562841773846783</v>
      </c>
      <c r="Y67" s="23">
        <f t="shared" si="51"/>
        <v>462787.16938959167</v>
      </c>
      <c r="Z67" s="23">
        <f t="shared" si="40"/>
        <v>3820593.8629800375</v>
      </c>
      <c r="AA67" s="23">
        <f t="shared" si="52"/>
        <v>40.909996059834128</v>
      </c>
      <c r="AB67" s="25"/>
      <c r="AC67" s="24"/>
      <c r="AD67" s="25"/>
      <c r="AE67" s="24"/>
      <c r="AF67" s="23">
        <f t="shared" si="53"/>
        <v>1.64741166650888</v>
      </c>
    </row>
    <row r="68" spans="2:32" s="26" customFormat="1" ht="15" customHeight="1" x14ac:dyDescent="0.2">
      <c r="B68" s="5" t="str">
        <f t="shared" si="41"/>
        <v>PI</v>
      </c>
      <c r="C68" s="5" t="s">
        <v>47</v>
      </c>
      <c r="D68" s="24" t="s">
        <v>77</v>
      </c>
      <c r="E68" s="4" t="str">
        <f t="shared" si="42"/>
        <v>PIMale40-44</v>
      </c>
      <c r="F68" s="6">
        <f>VLOOKUP(E68,'Appendix 1a. Person-years 2020'!$E$3:$F$1682,2,FALSE)</f>
        <v>111382.41989999999</v>
      </c>
      <c r="G68" s="17">
        <f>VLOOKUP(E68,'Appendix 2a. Deaths 2020'!$E$4:$G$1683,2,FALSE)</f>
        <v>517</v>
      </c>
      <c r="H68" s="17">
        <f>VLOOKUP(E68,'Appendix 2a. Deaths 2020'!$E$4:$G$1683,3,FALSE)</f>
        <v>47</v>
      </c>
      <c r="I68" s="18">
        <f t="shared" si="43"/>
        <v>4.6416660767845284E-3</v>
      </c>
      <c r="J68" s="24">
        <v>5</v>
      </c>
      <c r="K68" s="5">
        <f>VLOOKUP(E68,'Appendix 3a. nax iIBGE 2020'!$E$5:$O$1935,11,FALSE)</f>
        <v>2.5</v>
      </c>
      <c r="L68" s="19">
        <f t="shared" si="44"/>
        <v>2.2942106391504076E-2</v>
      </c>
      <c r="M68" s="20">
        <f t="shared" si="54"/>
        <v>91426.497499837671</v>
      </c>
      <c r="N68" s="20">
        <f t="shared" si="55"/>
        <v>2097.5164326438571</v>
      </c>
      <c r="O68" s="20">
        <f t="shared" si="45"/>
        <v>451888.69641757873</v>
      </c>
      <c r="P68" s="20">
        <f t="shared" si="39"/>
        <v>3198373.88149931</v>
      </c>
      <c r="Q68" s="21">
        <f t="shared" si="46"/>
        <v>34.983007869299477</v>
      </c>
      <c r="R68" s="22">
        <f t="shared" si="47"/>
        <v>0.90909090909090906</v>
      </c>
      <c r="S68" s="22">
        <f t="shared" si="48"/>
        <v>0.97705789360849593</v>
      </c>
      <c r="T68" s="22">
        <f t="shared" si="49"/>
        <v>0.97912160639195711</v>
      </c>
      <c r="U68" s="23">
        <f t="shared" si="56"/>
        <v>91686.277487879503</v>
      </c>
      <c r="V68" s="23">
        <f t="shared" si="57"/>
        <v>1914.26218984819</v>
      </c>
      <c r="W68" s="22">
        <f t="shared" si="50"/>
        <v>2.0878393608042889E-2</v>
      </c>
      <c r="X68" s="23">
        <f t="shared" si="58"/>
        <v>2.5895285250368736</v>
      </c>
      <c r="Y68" s="23">
        <f t="shared" si="51"/>
        <v>453817.11303516803</v>
      </c>
      <c r="Z68" s="23">
        <f t="shared" si="40"/>
        <v>3357806.6935904459</v>
      </c>
      <c r="AA68" s="23">
        <f t="shared" si="52"/>
        <v>36.62278353523876</v>
      </c>
      <c r="AB68" s="25"/>
      <c r="AC68" s="24"/>
      <c r="AD68" s="25"/>
      <c r="AE68" s="24"/>
      <c r="AF68" s="23">
        <f t="shared" si="53"/>
        <v>1.6397756659392826</v>
      </c>
    </row>
    <row r="69" spans="2:32" s="26" customFormat="1" ht="15" customHeight="1" x14ac:dyDescent="0.2">
      <c r="B69" s="5" t="str">
        <f t="shared" si="41"/>
        <v>PI</v>
      </c>
      <c r="C69" s="5" t="s">
        <v>47</v>
      </c>
      <c r="D69" s="24" t="s">
        <v>78</v>
      </c>
      <c r="E69" s="4" t="str">
        <f t="shared" si="42"/>
        <v>PIMale45-49</v>
      </c>
      <c r="F69" s="6">
        <f>VLOOKUP(E69,'Appendix 1a. Person-years 2020'!$E$3:$F$1682,2,FALSE)</f>
        <v>93534.236600000004</v>
      </c>
      <c r="G69" s="17">
        <f>VLOOKUP(E69,'Appendix 2a. Deaths 2020'!$E$4:$G$1683,2,FALSE)</f>
        <v>588</v>
      </c>
      <c r="H69" s="17">
        <f>VLOOKUP(E69,'Appendix 2a. Deaths 2020'!$E$4:$G$1683,3,FALSE)</f>
        <v>54</v>
      </c>
      <c r="I69" s="18">
        <f t="shared" si="43"/>
        <v>6.286468157265101E-3</v>
      </c>
      <c r="J69" s="24">
        <v>5</v>
      </c>
      <c r="K69" s="5">
        <f>VLOOKUP(E69,'Appendix 3a. nax iIBGE 2020'!$E$5:$O$1935,11,FALSE)</f>
        <v>2.5</v>
      </c>
      <c r="L69" s="19">
        <f t="shared" si="44"/>
        <v>3.0945988360270661E-2</v>
      </c>
      <c r="M69" s="20">
        <f t="shared" si="54"/>
        <v>89328.981067193818</v>
      </c>
      <c r="N69" s="20">
        <f t="shared" si="55"/>
        <v>2764.3736083402182</v>
      </c>
      <c r="O69" s="20">
        <f t="shared" si="45"/>
        <v>439733.9713151186</v>
      </c>
      <c r="P69" s="20">
        <f t="shared" si="39"/>
        <v>2746485.1850817311</v>
      </c>
      <c r="Q69" s="21">
        <f t="shared" si="46"/>
        <v>30.745735060112324</v>
      </c>
      <c r="R69" s="22">
        <f t="shared" si="47"/>
        <v>0.90816326530612246</v>
      </c>
      <c r="S69" s="22">
        <f t="shared" si="48"/>
        <v>0.96905401163972937</v>
      </c>
      <c r="T69" s="22">
        <f t="shared" si="49"/>
        <v>0.97185559746538441</v>
      </c>
      <c r="U69" s="23">
        <f t="shared" si="56"/>
        <v>89772.015298031314</v>
      </c>
      <c r="V69" s="23">
        <f t="shared" si="57"/>
        <v>2526.5797348914616</v>
      </c>
      <c r="W69" s="22">
        <f t="shared" si="50"/>
        <v>2.8144402534615587E-2</v>
      </c>
      <c r="X69" s="23">
        <f t="shared" si="58"/>
        <v>2.6031227456880774</v>
      </c>
      <c r="Y69" s="23">
        <f t="shared" si="51"/>
        <v>442804.17499238974</v>
      </c>
      <c r="Z69" s="23">
        <f t="shared" si="40"/>
        <v>2903989.5805552779</v>
      </c>
      <c r="AA69" s="23">
        <f t="shared" si="52"/>
        <v>32.348494916978453</v>
      </c>
      <c r="AB69" s="25"/>
      <c r="AC69" s="24"/>
      <c r="AD69" s="25"/>
      <c r="AE69" s="24"/>
      <c r="AF69" s="23">
        <f t="shared" si="53"/>
        <v>1.602759856866129</v>
      </c>
    </row>
    <row r="70" spans="2:32" s="26" customFormat="1" ht="15" customHeight="1" x14ac:dyDescent="0.2">
      <c r="B70" s="5" t="str">
        <f t="shared" si="41"/>
        <v>PI</v>
      </c>
      <c r="C70" s="5" t="s">
        <v>47</v>
      </c>
      <c r="D70" s="24" t="s">
        <v>79</v>
      </c>
      <c r="E70" s="4" t="str">
        <f t="shared" si="42"/>
        <v>PIMale50-54</v>
      </c>
      <c r="F70" s="6">
        <f>VLOOKUP(E70,'Appendix 1a. Person-years 2020'!$E$3:$F$1682,2,FALSE)</f>
        <v>84721.450200000007</v>
      </c>
      <c r="G70" s="17">
        <f>VLOOKUP(E70,'Appendix 2a. Deaths 2020'!$E$4:$G$1683,2,FALSE)</f>
        <v>713</v>
      </c>
      <c r="H70" s="17">
        <f>VLOOKUP(E70,'Appendix 2a. Deaths 2020'!$E$4:$G$1683,3,FALSE)</f>
        <v>87</v>
      </c>
      <c r="I70" s="18">
        <f t="shared" si="43"/>
        <v>8.4158143931299216E-3</v>
      </c>
      <c r="J70" s="24">
        <v>5</v>
      </c>
      <c r="K70" s="5">
        <f>VLOOKUP(E70,'Appendix 3a. nax iIBGE 2020'!$E$5:$O$1935,11,FALSE)</f>
        <v>2.5</v>
      </c>
      <c r="L70" s="19">
        <f t="shared" si="44"/>
        <v>4.1211990802241999E-2</v>
      </c>
      <c r="M70" s="20">
        <f t="shared" si="54"/>
        <v>86564.607458853599</v>
      </c>
      <c r="N70" s="20">
        <f t="shared" si="55"/>
        <v>3567.4998063939638</v>
      </c>
      <c r="O70" s="20">
        <f t="shared" si="45"/>
        <v>423904.28777828312</v>
      </c>
      <c r="P70" s="20">
        <f t="shared" si="39"/>
        <v>2306751.2137666126</v>
      </c>
      <c r="Q70" s="21">
        <f t="shared" si="46"/>
        <v>26.647740704687781</v>
      </c>
      <c r="R70" s="22">
        <f t="shared" si="47"/>
        <v>0.87798036465638152</v>
      </c>
      <c r="S70" s="22">
        <f t="shared" si="48"/>
        <v>0.95878800919775797</v>
      </c>
      <c r="T70" s="22">
        <f t="shared" si="49"/>
        <v>0.96372427051527887</v>
      </c>
      <c r="U70" s="23">
        <f t="shared" si="56"/>
        <v>87245.43556313985</v>
      </c>
      <c r="V70" s="23">
        <f t="shared" si="57"/>
        <v>3164.8918192651299</v>
      </c>
      <c r="W70" s="22">
        <f t="shared" si="50"/>
        <v>3.6275729484721131E-2</v>
      </c>
      <c r="X70" s="23">
        <f t="shared" si="58"/>
        <v>2.6106524241162372</v>
      </c>
      <c r="Y70" s="23">
        <f t="shared" si="51"/>
        <v>428665.15121940372</v>
      </c>
      <c r="Z70" s="23">
        <f t="shared" si="40"/>
        <v>2461185.4055628879</v>
      </c>
      <c r="AA70" s="23">
        <f t="shared" si="52"/>
        <v>28.20990450304668</v>
      </c>
      <c r="AB70" s="25"/>
      <c r="AC70" s="24"/>
      <c r="AD70" s="25"/>
      <c r="AE70" s="24"/>
      <c r="AF70" s="23">
        <f t="shared" si="53"/>
        <v>1.562163798358899</v>
      </c>
    </row>
    <row r="71" spans="2:32" s="26" customFormat="1" ht="15" customHeight="1" x14ac:dyDescent="0.2">
      <c r="B71" s="5" t="str">
        <f t="shared" si="41"/>
        <v>PI</v>
      </c>
      <c r="C71" s="5" t="s">
        <v>47</v>
      </c>
      <c r="D71" s="24" t="s">
        <v>80</v>
      </c>
      <c r="E71" s="4" t="str">
        <f t="shared" si="42"/>
        <v>PIMale55-59</v>
      </c>
      <c r="F71" s="6">
        <f>VLOOKUP(E71,'Appendix 1a. Person-years 2020'!$E$3:$F$1682,2,FALSE)</f>
        <v>72774.743499999997</v>
      </c>
      <c r="G71" s="17">
        <f>VLOOKUP(E71,'Appendix 2a. Deaths 2020'!$E$4:$G$1683,2,FALSE)</f>
        <v>853</v>
      </c>
      <c r="H71" s="17">
        <f>VLOOKUP(E71,'Appendix 2a. Deaths 2020'!$E$4:$G$1683,3,FALSE)</f>
        <v>106</v>
      </c>
      <c r="I71" s="18">
        <f t="shared" si="43"/>
        <v>1.172109936739248E-2</v>
      </c>
      <c r="J71" s="24">
        <v>5</v>
      </c>
      <c r="K71" s="5">
        <f>VLOOKUP(E71,'Appendix 3a. nax iIBGE 2020'!$E$5:$O$1935,11,FALSE)</f>
        <v>2.5</v>
      </c>
      <c r="L71" s="19">
        <f t="shared" si="44"/>
        <v>5.6937083794840214E-2</v>
      </c>
      <c r="M71" s="20">
        <f t="shared" si="54"/>
        <v>82997.107652459643</v>
      </c>
      <c r="N71" s="20">
        <f t="shared" si="55"/>
        <v>4725.6132731374682</v>
      </c>
      <c r="O71" s="20">
        <f t="shared" si="45"/>
        <v>403171.50507945451</v>
      </c>
      <c r="P71" s="20">
        <f t="shared" si="39"/>
        <v>1882846.9259883293</v>
      </c>
      <c r="Q71" s="21">
        <f t="shared" si="46"/>
        <v>22.685693263824607</v>
      </c>
      <c r="R71" s="22">
        <f t="shared" si="47"/>
        <v>0.87573270808909731</v>
      </c>
      <c r="S71" s="22">
        <f t="shared" si="48"/>
        <v>0.94306291620515981</v>
      </c>
      <c r="T71" s="22">
        <f t="shared" si="49"/>
        <v>0.94995805549650492</v>
      </c>
      <c r="U71" s="23">
        <f t="shared" si="56"/>
        <v>84080.543743874718</v>
      </c>
      <c r="V71" s="23">
        <f t="shared" si="57"/>
        <v>4207.5539038546694</v>
      </c>
      <c r="W71" s="22">
        <f t="shared" si="50"/>
        <v>5.0041944503495084E-2</v>
      </c>
      <c r="X71" s="23">
        <f t="shared" si="58"/>
        <v>2.6295078970252894</v>
      </c>
      <c r="Y71" s="23">
        <f t="shared" si="51"/>
        <v>410428.74541744572</v>
      </c>
      <c r="Z71" s="23">
        <f t="shared" si="40"/>
        <v>2032520.2543434843</v>
      </c>
      <c r="AA71" s="23">
        <f t="shared" si="52"/>
        <v>24.173490843909459</v>
      </c>
      <c r="AB71" s="25"/>
      <c r="AC71" s="24"/>
      <c r="AD71" s="25"/>
      <c r="AE71" s="24"/>
      <c r="AF71" s="23">
        <f t="shared" si="53"/>
        <v>1.4877975800848517</v>
      </c>
    </row>
    <row r="72" spans="2:32" s="26" customFormat="1" ht="15" customHeight="1" x14ac:dyDescent="0.2">
      <c r="B72" s="5" t="str">
        <f t="shared" si="41"/>
        <v>PI</v>
      </c>
      <c r="C72" s="5" t="s">
        <v>47</v>
      </c>
      <c r="D72" s="24" t="s">
        <v>81</v>
      </c>
      <c r="E72" s="4" t="str">
        <f t="shared" si="42"/>
        <v>PIMale60-64</v>
      </c>
      <c r="F72" s="6">
        <f>VLOOKUP(E72,'Appendix 1a. Person-years 2020'!$E$3:$F$1682,2,FALSE)</f>
        <v>58008.882799999999</v>
      </c>
      <c r="G72" s="17">
        <f>VLOOKUP(E72,'Appendix 2a. Deaths 2020'!$E$4:$G$1683,2,FALSE)</f>
        <v>1020</v>
      </c>
      <c r="H72" s="17">
        <f>VLOOKUP(E72,'Appendix 2a. Deaths 2020'!$E$4:$G$1683,3,FALSE)</f>
        <v>149</v>
      </c>
      <c r="I72" s="18">
        <f t="shared" si="43"/>
        <v>1.7583513951073715E-2</v>
      </c>
      <c r="J72" s="24">
        <v>5</v>
      </c>
      <c r="K72" s="5">
        <f>VLOOKUP(E72,'Appendix 3a. nax iIBGE 2020'!$E$5:$O$1935,11,FALSE)</f>
        <v>2.5</v>
      </c>
      <c r="L72" s="19">
        <f t="shared" si="44"/>
        <v>8.4215556235459482E-2</v>
      </c>
      <c r="M72" s="20">
        <f t="shared" si="54"/>
        <v>78271.494379322176</v>
      </c>
      <c r="N72" s="20">
        <f t="shared" si="55"/>
        <v>6591.6774365352576</v>
      </c>
      <c r="O72" s="20">
        <f t="shared" si="45"/>
        <v>374878.27830527269</v>
      </c>
      <c r="P72" s="20">
        <f t="shared" si="39"/>
        <v>1479675.4209088748</v>
      </c>
      <c r="Q72" s="21">
        <f t="shared" si="46"/>
        <v>18.904397222033577</v>
      </c>
      <c r="R72" s="22">
        <f t="shared" si="47"/>
        <v>0.85392156862745094</v>
      </c>
      <c r="S72" s="22">
        <f t="shared" si="48"/>
        <v>0.91578444376454049</v>
      </c>
      <c r="T72" s="22">
        <f t="shared" si="49"/>
        <v>0.92762926706706406</v>
      </c>
      <c r="U72" s="23">
        <f t="shared" si="56"/>
        <v>79872.989840020047</v>
      </c>
      <c r="V72" s="23">
        <f t="shared" si="57"/>
        <v>5780.4668162671969</v>
      </c>
      <c r="W72" s="22">
        <f t="shared" si="50"/>
        <v>7.2370732932935944E-2</v>
      </c>
      <c r="X72" s="23">
        <f t="shared" si="58"/>
        <v>2.637568085848323</v>
      </c>
      <c r="Y72" s="23">
        <f t="shared" si="51"/>
        <v>385708.98991465586</v>
      </c>
      <c r="Z72" s="23">
        <f t="shared" si="40"/>
        <v>1622091.5089260386</v>
      </c>
      <c r="AA72" s="23">
        <f t="shared" si="52"/>
        <v>20.308386003515999</v>
      </c>
      <c r="AB72" s="25"/>
      <c r="AC72" s="24"/>
      <c r="AD72" s="25"/>
      <c r="AE72" s="24"/>
      <c r="AF72" s="23">
        <f t="shared" si="53"/>
        <v>1.4039887814824219</v>
      </c>
    </row>
    <row r="73" spans="2:32" s="26" customFormat="1" ht="15" customHeight="1" x14ac:dyDescent="0.2">
      <c r="B73" s="5" t="str">
        <f t="shared" si="41"/>
        <v>PI</v>
      </c>
      <c r="C73" s="5" t="s">
        <v>47</v>
      </c>
      <c r="D73" s="24" t="s">
        <v>82</v>
      </c>
      <c r="E73" s="4" t="str">
        <f t="shared" si="42"/>
        <v>PIMale65-69</v>
      </c>
      <c r="F73" s="6">
        <f>VLOOKUP(E73,'Appendix 1a. Person-years 2020'!$E$3:$F$1682,2,FALSE)</f>
        <v>45517.792300000001</v>
      </c>
      <c r="G73" s="17">
        <f>VLOOKUP(E73,'Appendix 2a. Deaths 2020'!$E$4:$G$1683,2,FALSE)</f>
        <v>1213</v>
      </c>
      <c r="H73" s="17">
        <f>VLOOKUP(E73,'Appendix 2a. Deaths 2020'!$E$4:$G$1683,3,FALSE)</f>
        <v>171</v>
      </c>
      <c r="I73" s="18">
        <f t="shared" si="43"/>
        <v>2.6648919877425601E-2</v>
      </c>
      <c r="J73" s="24">
        <v>5</v>
      </c>
      <c r="K73" s="5">
        <f>VLOOKUP(E73,'Appendix 3a. nax iIBGE 2020'!$E$5:$O$1935,11,FALSE)</f>
        <v>2.5</v>
      </c>
      <c r="L73" s="19">
        <f t="shared" si="44"/>
        <v>0.12492200793608818</v>
      </c>
      <c r="M73" s="20">
        <f t="shared" si="54"/>
        <v>71679.816942786914</v>
      </c>
      <c r="N73" s="20">
        <f t="shared" si="55"/>
        <v>8954.3866609841753</v>
      </c>
      <c r="O73" s="20">
        <f t="shared" si="45"/>
        <v>336013.11806147412</v>
      </c>
      <c r="P73" s="20">
        <f t="shared" si="39"/>
        <v>1104797.1426036023</v>
      </c>
      <c r="Q73" s="21">
        <f t="shared" si="46"/>
        <v>15.412945927100015</v>
      </c>
      <c r="R73" s="22">
        <f t="shared" si="47"/>
        <v>0.85902720527617482</v>
      </c>
      <c r="S73" s="22">
        <f t="shared" si="48"/>
        <v>0.87507799206391179</v>
      </c>
      <c r="T73" s="22">
        <f t="shared" si="49"/>
        <v>0.89169553415861469</v>
      </c>
      <c r="U73" s="23">
        <f t="shared" si="56"/>
        <v>74092.523023752845</v>
      </c>
      <c r="V73" s="23">
        <f t="shared" si="57"/>
        <v>8024.5511289280948</v>
      </c>
      <c r="W73" s="22">
        <f t="shared" si="50"/>
        <v>0.10830446584138531</v>
      </c>
      <c r="X73" s="23">
        <f t="shared" si="58"/>
        <v>2.597668846540921</v>
      </c>
      <c r="Y73" s="23">
        <f t="shared" si="51"/>
        <v>351184.98594921501</v>
      </c>
      <c r="Z73" s="23">
        <f t="shared" si="40"/>
        <v>1236382.5190113827</v>
      </c>
      <c r="AA73" s="23">
        <f t="shared" si="52"/>
        <v>16.687007926765009</v>
      </c>
      <c r="AB73" s="25"/>
      <c r="AC73" s="24"/>
      <c r="AD73" s="25"/>
      <c r="AE73" s="24"/>
      <c r="AF73" s="23">
        <f t="shared" si="53"/>
        <v>1.274061999664994</v>
      </c>
    </row>
    <row r="74" spans="2:32" s="26" customFormat="1" ht="15" customHeight="1" x14ac:dyDescent="0.2">
      <c r="B74" s="5" t="str">
        <f t="shared" si="41"/>
        <v>PI</v>
      </c>
      <c r="C74" s="5" t="s">
        <v>47</v>
      </c>
      <c r="D74" s="42" t="s">
        <v>19</v>
      </c>
      <c r="E74" s="4" t="str">
        <f t="shared" si="42"/>
        <v>PIMale70-74</v>
      </c>
      <c r="F74" s="6">
        <f>VLOOKUP(E74,'Appendix 1a. Person-years 2020'!$E$3:$F$1682,2,FALSE)</f>
        <v>34494.623699999996</v>
      </c>
      <c r="G74" s="17">
        <f>VLOOKUP(E74,'Appendix 2a. Deaths 2020'!$E$4:$G$1683,2,FALSE)</f>
        <v>1297</v>
      </c>
      <c r="H74" s="17">
        <f>VLOOKUP(E74,'Appendix 2a. Deaths 2020'!$E$4:$G$1683,3,FALSE)</f>
        <v>224</v>
      </c>
      <c r="I74" s="18">
        <f t="shared" si="43"/>
        <v>3.7600062296084709E-2</v>
      </c>
      <c r="J74" s="24">
        <v>5</v>
      </c>
      <c r="K74" s="5">
        <f>VLOOKUP(E74,'Appendix 3a. nax iIBGE 2020'!$E$5:$O$1935,11,FALSE)</f>
        <v>2.5</v>
      </c>
      <c r="L74" s="19">
        <f t="shared" si="44"/>
        <v>0.17184669535373201</v>
      </c>
      <c r="M74" s="20">
        <f t="shared" si="54"/>
        <v>62725.430281802735</v>
      </c>
      <c r="N74" s="20">
        <f t="shared" si="55"/>
        <v>10779.157908568712</v>
      </c>
      <c r="O74" s="20">
        <f t="shared" si="45"/>
        <v>286679.25663759193</v>
      </c>
      <c r="P74" s="20">
        <f t="shared" si="39"/>
        <v>768784.0245421282</v>
      </c>
      <c r="Q74" s="21">
        <f t="shared" si="46"/>
        <v>12.256337199892593</v>
      </c>
      <c r="R74" s="22">
        <f t="shared" si="47"/>
        <v>0.82729375481881262</v>
      </c>
      <c r="S74" s="22">
        <f t="shared" si="48"/>
        <v>0.82815330464626802</v>
      </c>
      <c r="T74" s="22">
        <f t="shared" si="49"/>
        <v>0.85556601669627275</v>
      </c>
      <c r="U74" s="23">
        <f t="shared" si="56"/>
        <v>66067.971894824746</v>
      </c>
      <c r="V74" s="23">
        <f t="shared" si="57"/>
        <v>9542.4603495682386</v>
      </c>
      <c r="W74" s="22">
        <f t="shared" si="50"/>
        <v>0.14443398330372725</v>
      </c>
      <c r="X74" s="23">
        <f t="shared" si="58"/>
        <v>2.5953694419076423</v>
      </c>
      <c r="Y74" s="23">
        <f t="shared" si="51"/>
        <v>307393.76771816722</v>
      </c>
      <c r="Z74" s="23">
        <f t="shared" si="40"/>
        <v>885197.5330621677</v>
      </c>
      <c r="AA74" s="23">
        <f t="shared" si="52"/>
        <v>13.398285245857641</v>
      </c>
      <c r="AB74" s="25"/>
      <c r="AC74" s="24"/>
      <c r="AD74" s="25"/>
      <c r="AE74" s="24"/>
      <c r="AF74" s="23">
        <f t="shared" si="53"/>
        <v>1.141948045965048</v>
      </c>
    </row>
    <row r="75" spans="2:32" s="26" customFormat="1" ht="15" customHeight="1" x14ac:dyDescent="0.2">
      <c r="B75" s="5" t="str">
        <f t="shared" si="41"/>
        <v>PI</v>
      </c>
      <c r="C75" s="5" t="s">
        <v>47</v>
      </c>
      <c r="D75" s="42" t="s">
        <v>20</v>
      </c>
      <c r="E75" s="4" t="str">
        <f t="shared" si="42"/>
        <v>PIMale75-79</v>
      </c>
      <c r="F75" s="6">
        <f>VLOOKUP(E75,'Appendix 1a. Person-years 2020'!$E$3:$F$1682,2,FALSE)</f>
        <v>22770.831399999999</v>
      </c>
      <c r="G75" s="17">
        <f>VLOOKUP(E75,'Appendix 2a. Deaths 2020'!$E$4:$G$1683,2,FALSE)</f>
        <v>1335</v>
      </c>
      <c r="H75" s="17">
        <f>VLOOKUP(E75,'Appendix 2a. Deaths 2020'!$E$4:$G$1683,3,FALSE)</f>
        <v>216</v>
      </c>
      <c r="I75" s="18">
        <f t="shared" si="43"/>
        <v>5.8627635352831255E-2</v>
      </c>
      <c r="J75" s="24">
        <v>5</v>
      </c>
      <c r="K75" s="5">
        <f>VLOOKUP(E75,'Appendix 3a. nax iIBGE 2020'!$E$5:$O$1935,11,FALSE)</f>
        <v>2.5</v>
      </c>
      <c r="L75" s="19">
        <f t="shared" si="44"/>
        <v>0.25566551526153836</v>
      </c>
      <c r="M75" s="20">
        <f t="shared" si="54"/>
        <v>51946.272373234024</v>
      </c>
      <c r="N75" s="20">
        <f t="shared" si="55"/>
        <v>13280.870492219092</v>
      </c>
      <c r="O75" s="20">
        <f t="shared" si="45"/>
        <v>226529.18563562236</v>
      </c>
      <c r="P75" s="20">
        <f t="shared" si="39"/>
        <v>482104.76790453622</v>
      </c>
      <c r="Q75" s="21">
        <f t="shared" si="46"/>
        <v>9.2808347140024399</v>
      </c>
      <c r="R75" s="22">
        <f t="shared" si="47"/>
        <v>0.83820224719101122</v>
      </c>
      <c r="S75" s="22">
        <f t="shared" si="48"/>
        <v>0.74433448473846164</v>
      </c>
      <c r="T75" s="22">
        <f t="shared" si="49"/>
        <v>0.780756784744288</v>
      </c>
      <c r="U75" s="23">
        <f t="shared" si="56"/>
        <v>56525.511545256508</v>
      </c>
      <c r="V75" s="23">
        <f t="shared" si="57"/>
        <v>12392.834895155906</v>
      </c>
      <c r="W75" s="22">
        <f t="shared" si="50"/>
        <v>0.219243215255712</v>
      </c>
      <c r="X75" s="23">
        <f t="shared" si="58"/>
        <v>2.609799012932648</v>
      </c>
      <c r="Y75" s="23">
        <f t="shared" si="51"/>
        <v>253006.19152731821</v>
      </c>
      <c r="Z75" s="23">
        <f t="shared" si="40"/>
        <v>577803.76534400054</v>
      </c>
      <c r="AA75" s="23">
        <f t="shared" si="52"/>
        <v>10.221999758133785</v>
      </c>
      <c r="AB75" s="25"/>
      <c r="AC75" s="24"/>
      <c r="AD75" s="25"/>
      <c r="AE75" s="24"/>
      <c r="AF75" s="23">
        <f t="shared" si="53"/>
        <v>0.9411650441313455</v>
      </c>
    </row>
    <row r="76" spans="2:32" s="26" customFormat="1" ht="15" customHeight="1" x14ac:dyDescent="0.2">
      <c r="B76" s="5" t="str">
        <f t="shared" si="41"/>
        <v>PI</v>
      </c>
      <c r="C76" s="5" t="s">
        <v>47</v>
      </c>
      <c r="D76" s="42" t="s">
        <v>21</v>
      </c>
      <c r="E76" s="4" t="str">
        <f t="shared" si="42"/>
        <v>PIMale80-84</v>
      </c>
      <c r="F76" s="6">
        <f>VLOOKUP(E76,'Appendix 1a. Person-years 2020'!$E$3:$F$1682,2,FALSE)</f>
        <v>13548.6726</v>
      </c>
      <c r="G76" s="17">
        <f>VLOOKUP(E76,'Appendix 2a. Deaths 2020'!$E$4:$G$1683,2,FALSE)</f>
        <v>1435</v>
      </c>
      <c r="H76" s="17">
        <f>VLOOKUP(E76,'Appendix 2a. Deaths 2020'!$E$4:$G$1683,3,FALSE)</f>
        <v>237</v>
      </c>
      <c r="I76" s="18">
        <f t="shared" si="43"/>
        <v>0.10591443474691388</v>
      </c>
      <c r="J76" s="24">
        <v>5</v>
      </c>
      <c r="K76" s="5">
        <f>VLOOKUP(E76,'Appendix 3a. nax iIBGE 2020'!$E$5:$O$1935,11,FALSE)</f>
        <v>2.5</v>
      </c>
      <c r="L76" s="19">
        <f t="shared" si="44"/>
        <v>0.41870493297902478</v>
      </c>
      <c r="M76" s="20">
        <f t="shared" si="54"/>
        <v>38665.401881014928</v>
      </c>
      <c r="N76" s="20">
        <f t="shared" si="55"/>
        <v>16189.394503197414</v>
      </c>
      <c r="O76" s="20">
        <f t="shared" si="45"/>
        <v>152853.52314708111</v>
      </c>
      <c r="P76" s="20">
        <f t="shared" si="39"/>
        <v>255575.58226891389</v>
      </c>
      <c r="Q76" s="21">
        <f t="shared" si="46"/>
        <v>6.6099295451628004</v>
      </c>
      <c r="R76" s="22">
        <f t="shared" si="47"/>
        <v>0.83484320557491287</v>
      </c>
      <c r="S76" s="22">
        <f t="shared" si="48"/>
        <v>0.58129506702097522</v>
      </c>
      <c r="T76" s="22">
        <f t="shared" si="49"/>
        <v>0.63578186150253624</v>
      </c>
      <c r="U76" s="23">
        <f t="shared" si="56"/>
        <v>44132.676650100606</v>
      </c>
      <c r="V76" s="23">
        <f t="shared" si="57"/>
        <v>16073.921336410127</v>
      </c>
      <c r="W76" s="22">
        <f t="shared" si="50"/>
        <v>0.36421813849746376</v>
      </c>
      <c r="X76" s="23">
        <f t="shared" si="58"/>
        <v>2.5396720855742556</v>
      </c>
      <c r="Y76" s="23">
        <f t="shared" si="51"/>
        <v>181116.26589224962</v>
      </c>
      <c r="Z76" s="23">
        <f t="shared" si="40"/>
        <v>324797.57381668233</v>
      </c>
      <c r="AA76" s="23">
        <f t="shared" si="52"/>
        <v>7.3595711493275564</v>
      </c>
      <c r="AB76" s="25"/>
      <c r="AC76" s="24"/>
      <c r="AD76" s="25"/>
      <c r="AE76" s="24"/>
      <c r="AF76" s="23">
        <f t="shared" si="53"/>
        <v>0.749641604164756</v>
      </c>
    </row>
    <row r="77" spans="2:32" s="26" customFormat="1" ht="15" customHeight="1" x14ac:dyDescent="0.2">
      <c r="B77" s="5" t="str">
        <f t="shared" si="41"/>
        <v>PI</v>
      </c>
      <c r="C77" s="5" t="s">
        <v>47</v>
      </c>
      <c r="D77" s="42" t="s">
        <v>22</v>
      </c>
      <c r="E77" s="4" t="str">
        <f t="shared" si="42"/>
        <v>PIMale85-89</v>
      </c>
      <c r="F77" s="6">
        <f>VLOOKUP(E77,'Appendix 1a. Person-years 2020'!$E$3:$F$1682,2,FALSE)</f>
        <v>6128.7915999999996</v>
      </c>
      <c r="G77" s="17">
        <f>VLOOKUP(E77,'Appendix 2a. Deaths 2020'!$E$4:$G$1683,2,FALSE)</f>
        <v>1078</v>
      </c>
      <c r="H77" s="17">
        <f>VLOOKUP(E77,'Appendix 2a. Deaths 2020'!$E$4:$G$1683,3,FALSE)</f>
        <v>164</v>
      </c>
      <c r="I77" s="18">
        <f t="shared" si="43"/>
        <v>0.17589111693730949</v>
      </c>
      <c r="J77" s="24">
        <v>5</v>
      </c>
      <c r="K77" s="5">
        <f>VLOOKUP(E77,'Appendix 3a. nax iIBGE 2020'!$E$5:$O$1935,11,FALSE)</f>
        <v>2.5</v>
      </c>
      <c r="L77" s="19">
        <f t="shared" si="44"/>
        <v>0.61084851550664465</v>
      </c>
      <c r="M77" s="20">
        <f t="shared" si="54"/>
        <v>22476.007377817514</v>
      </c>
      <c r="N77" s="20">
        <f t="shared" si="55"/>
        <v>13729.43574125622</v>
      </c>
      <c r="O77" s="20">
        <f t="shared" si="45"/>
        <v>78056.447535947023</v>
      </c>
      <c r="P77" s="20">
        <f t="shared" si="39"/>
        <v>102722.05912183278</v>
      </c>
      <c r="Q77" s="21">
        <f t="shared" si="46"/>
        <v>4.5702983361365757</v>
      </c>
      <c r="R77" s="22">
        <f t="shared" si="47"/>
        <v>0.84786641929499074</v>
      </c>
      <c r="S77" s="22">
        <f t="shared" si="48"/>
        <v>0.38915148449335535</v>
      </c>
      <c r="T77" s="22">
        <f t="shared" si="49"/>
        <v>0.44923688026457576</v>
      </c>
      <c r="U77" s="23">
        <f t="shared" si="56"/>
        <v>28058.755313690479</v>
      </c>
      <c r="V77" s="23">
        <f t="shared" si="57"/>
        <v>15453.72761246108</v>
      </c>
      <c r="W77" s="22">
        <f t="shared" si="50"/>
        <v>0.55076311973542424</v>
      </c>
      <c r="X77" s="23">
        <f>J77+R77*(L77/W77)*(K77-J77)</f>
        <v>2.6490893951692112</v>
      </c>
      <c r="Y77" s="23">
        <f t="shared" si="51"/>
        <v>103963.44444015124</v>
      </c>
      <c r="Z77" s="23">
        <f t="shared" si="40"/>
        <v>143681.30792443268</v>
      </c>
      <c r="AA77" s="23">
        <f t="shared" si="52"/>
        <v>5.1207299225538856</v>
      </c>
      <c r="AB77" s="25"/>
      <c r="AC77" s="24"/>
      <c r="AD77" s="25"/>
      <c r="AE77" s="24"/>
      <c r="AF77" s="23">
        <f t="shared" si="53"/>
        <v>0.55043158641730994</v>
      </c>
    </row>
    <row r="78" spans="2:32" s="26" customFormat="1" ht="15" customHeight="1" x14ac:dyDescent="0.2">
      <c r="B78" s="5" t="str">
        <f t="shared" si="41"/>
        <v>PI</v>
      </c>
      <c r="C78" s="5" t="s">
        <v>47</v>
      </c>
      <c r="D78" s="43" t="s">
        <v>5</v>
      </c>
      <c r="E78" s="4" t="str">
        <f t="shared" si="42"/>
        <v>PIMale90+</v>
      </c>
      <c r="F78" s="6">
        <f>VLOOKUP(E78,'Appendix 1a. Person-years 2020'!$E$3:$F$1682,2,FALSE)</f>
        <v>3087.9349999999999</v>
      </c>
      <c r="G78" s="17">
        <f>VLOOKUP(E78,'Appendix 2a. Deaths 2020'!$E$4:$G$1683,2,FALSE)</f>
        <v>1095</v>
      </c>
      <c r="H78" s="17">
        <f>VLOOKUP(E78,'Appendix 2a. Deaths 2020'!$E$4:$G$1683,3,FALSE)</f>
        <v>115</v>
      </c>
      <c r="I78" s="18">
        <f t="shared" si="43"/>
        <v>0.35460590977465523</v>
      </c>
      <c r="J78" s="27"/>
      <c r="K78" s="28"/>
      <c r="L78" s="16">
        <v>1</v>
      </c>
      <c r="M78" s="20">
        <f t="shared" si="54"/>
        <v>8746.5716365612934</v>
      </c>
      <c r="N78" s="20">
        <f t="shared" si="55"/>
        <v>8746.5716365612934</v>
      </c>
      <c r="O78" s="38">
        <f>N78*Q78</f>
        <v>24665.611585885752</v>
      </c>
      <c r="P78" s="20">
        <f>O78</f>
        <v>24665.611585885752</v>
      </c>
      <c r="Q78" s="21">
        <f>1/I78</f>
        <v>2.8200319634703197</v>
      </c>
      <c r="R78" s="22">
        <f t="shared" si="47"/>
        <v>0.89497716894977164</v>
      </c>
      <c r="S78" s="22">
        <f t="shared" si="48"/>
        <v>0</v>
      </c>
      <c r="T78" s="22">
        <f t="shared" si="49"/>
        <v>0</v>
      </c>
      <c r="U78" s="23">
        <f t="shared" si="56"/>
        <v>12605.027701229399</v>
      </c>
      <c r="V78" s="23">
        <f>U78*(1-T78)</f>
        <v>12605.027701229399</v>
      </c>
      <c r="W78" s="22">
        <f t="shared" si="50"/>
        <v>1</v>
      </c>
      <c r="X78" s="23">
        <f>Q78/R78</f>
        <v>3.1509540816326531</v>
      </c>
      <c r="Y78" s="23">
        <f t="shared" si="51"/>
        <v>39717.863484281435</v>
      </c>
      <c r="Z78" s="23">
        <f>Y78</f>
        <v>39717.863484281435</v>
      </c>
      <c r="AA78" s="23">
        <f t="shared" si="52"/>
        <v>3.1509540816326531</v>
      </c>
      <c r="AB78" s="25"/>
      <c r="AC78" s="24"/>
      <c r="AD78" s="25"/>
      <c r="AE78" s="24"/>
      <c r="AF78" s="23">
        <f t="shared" si="53"/>
        <v>0.33092211816233341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1588017.3976000005</v>
      </c>
      <c r="G79" s="30">
        <f>SUM(G59:G78)</f>
        <v>13464</v>
      </c>
      <c r="H79" s="30">
        <f>SUM(H59:H78)</f>
        <v>1642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D9C97-0C11-D445-9B47-93DBE682C483}">
  <sheetPr>
    <tabColor theme="7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CE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53</v>
      </c>
      <c r="C5" s="5" t="s">
        <v>3</v>
      </c>
      <c r="D5" s="40">
        <v>0</v>
      </c>
      <c r="E5" s="4" t="str">
        <f>_xlfn.CONCAT(B5,C5,D5)</f>
        <v>CETotal0</v>
      </c>
      <c r="F5" s="6">
        <f>VLOOKUP(E5,'Appendix 1a. Person-years 2020'!$E$3:$F$1682,2,FALSE)</f>
        <v>131217.3811</v>
      </c>
      <c r="G5" s="17">
        <f>VLOOKUP(E5,'Appendix 2a. Deaths 2020'!$E$4:$G$1683,2,FALSE)</f>
        <v>1397</v>
      </c>
      <c r="H5" s="17">
        <f>VLOOKUP(E5,'Appendix 2a. Deaths 2020'!$E$4:$G$1683,3,FALSE)</f>
        <v>20</v>
      </c>
      <c r="I5" s="18">
        <f>G5/F5</f>
        <v>1.0646455433639195E-2</v>
      </c>
      <c r="J5" s="16">
        <v>1</v>
      </c>
      <c r="K5" s="5">
        <f>VLOOKUP(E5,'Appendix 3a. nax iIBGE 2020'!$E$5:$O$1935,11,FALSE)</f>
        <v>0.09</v>
      </c>
      <c r="L5" s="19">
        <f>(J5*I5)/(1+(J5-K5)*I5)</f>
        <v>1.0544299367540319E-2</v>
      </c>
      <c r="M5" s="16">
        <v>100000</v>
      </c>
      <c r="N5" s="20">
        <f>M5*L5</f>
        <v>1054.429936754032</v>
      </c>
      <c r="O5" s="20">
        <f>M6*J5+N5*K5</f>
        <v>99040.468757553826</v>
      </c>
      <c r="P5" s="20">
        <f t="shared" ref="P5:P23" si="0">P6+O5</f>
        <v>7436416.5600722507</v>
      </c>
      <c r="Q5" s="21">
        <f>P5/M5</f>
        <v>74.364165600722501</v>
      </c>
      <c r="R5" s="22">
        <f>(G5-H5)/G5</f>
        <v>0.98568360773085184</v>
      </c>
      <c r="S5" s="22">
        <f>1-L5</f>
        <v>0.98945570063245969</v>
      </c>
      <c r="T5" s="22">
        <f>S5^R5</f>
        <v>0.98960586967631958</v>
      </c>
      <c r="U5" s="16">
        <v>100000</v>
      </c>
      <c r="V5" s="23">
        <f>U5*(1-T5)</f>
        <v>1039.4130323680417</v>
      </c>
      <c r="W5" s="22">
        <f>V5/U5</f>
        <v>1.0394130323680417E-2</v>
      </c>
      <c r="X5" s="23">
        <f>J5+R5*(L5/W5)*(K5-J5)</f>
        <v>9.0068926084126644E-2</v>
      </c>
      <c r="Y5" s="23">
        <f>U6*J5+V5*X5</f>
        <v>99054.205783215191</v>
      </c>
      <c r="Z5" s="23">
        <f t="shared" ref="Z5:Z23" si="1">Z6+Y5</f>
        <v>7674255.7132252809</v>
      </c>
      <c r="AA5" s="23">
        <f>Z5/U5</f>
        <v>76.742557132252813</v>
      </c>
      <c r="AB5" s="16"/>
      <c r="AC5" s="16"/>
      <c r="AD5" s="16"/>
      <c r="AE5" s="16"/>
      <c r="AF5" s="23">
        <f>AA5-Q5</f>
        <v>2.3783915315303119</v>
      </c>
    </row>
    <row r="6" spans="1:32" s="26" customFormat="1" ht="15" customHeight="1" x14ac:dyDescent="0.2">
      <c r="B6" s="5" t="s">
        <v>53</v>
      </c>
      <c r="C6" s="5" t="s">
        <v>3</v>
      </c>
      <c r="D6" s="41" t="s">
        <v>18</v>
      </c>
      <c r="E6" s="4" t="str">
        <f t="shared" ref="E6:E24" si="2">_xlfn.CONCAT(B6,C6,D6)</f>
        <v>CETotal1-4</v>
      </c>
      <c r="F6" s="6">
        <f>VLOOKUP(E6,'Appendix 1a. Person-years 2020'!$E$3:$F$1682,2,FALSE)</f>
        <v>525627.55390000006</v>
      </c>
      <c r="G6" s="17">
        <f>VLOOKUP(E6,'Appendix 2a. Deaths 2020'!$E$4:$G$1683,2,FALSE)</f>
        <v>209</v>
      </c>
      <c r="H6" s="17">
        <f>VLOOKUP(E6,'Appendix 2a. Deaths 2020'!$E$4:$G$1683,3,FALSE)</f>
        <v>9</v>
      </c>
      <c r="I6" s="18">
        <f t="shared" ref="I6:I24" si="3">G6/F6</f>
        <v>3.9761994676512332E-4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1.5889003408880958E-3</v>
      </c>
      <c r="M6" s="20">
        <f>M5-N5</f>
        <v>98945.570063245963</v>
      </c>
      <c r="N6" s="20">
        <f>M6*L6</f>
        <v>157.21465000285849</v>
      </c>
      <c r="O6" s="20">
        <f t="shared" ref="O6:O23" si="5">M7*J6+N6*K6</f>
        <v>395389.24362797668</v>
      </c>
      <c r="P6" s="20">
        <f t="shared" si="0"/>
        <v>7337376.0913146967</v>
      </c>
      <c r="Q6" s="21">
        <f t="shared" ref="Q6:Q23" si="6">P6/M6</f>
        <v>74.155680609295089</v>
      </c>
      <c r="R6" s="22">
        <f t="shared" ref="R6:R24" si="7">(G6-H6)/G6</f>
        <v>0.9569377990430622</v>
      </c>
      <c r="S6" s="22">
        <f t="shared" ref="S6:S24" si="8">1-L6</f>
        <v>0.9984110996591119</v>
      </c>
      <c r="T6" s="22">
        <f t="shared" ref="T6:T24" si="9">S6^R6</f>
        <v>0.99847946915937746</v>
      </c>
      <c r="U6" s="23">
        <f>U5-V5</f>
        <v>98960.586967631956</v>
      </c>
      <c r="V6" s="23">
        <f>U6*(1-T6)</f>
        <v>150.472624490393</v>
      </c>
      <c r="W6" s="22">
        <f t="shared" ref="W6:W24" si="10">V6/U6</f>
        <v>1.520530840622536E-3</v>
      </c>
      <c r="X6" s="23">
        <f>J6+R6*(L6/W6)*(K6-J6)</f>
        <v>1.5000855712901702</v>
      </c>
      <c r="Y6" s="23">
        <f t="shared" ref="Y6:Y24" si="11">U7*J6+V6*X6</f>
        <v>395466.17918543849</v>
      </c>
      <c r="Z6" s="23">
        <f t="shared" si="1"/>
        <v>7575201.5074420655</v>
      </c>
      <c r="AA6" s="23">
        <f t="shared" ref="AA6:AA24" si="12">Z6/U6</f>
        <v>76.547661443436709</v>
      </c>
      <c r="AB6" s="25"/>
      <c r="AC6" s="24"/>
      <c r="AD6" s="25"/>
      <c r="AE6" s="24"/>
      <c r="AF6" s="23">
        <f t="shared" ref="AF6:AF24" si="13">AA6-Q6</f>
        <v>2.39198083414162</v>
      </c>
    </row>
    <row r="7" spans="1:32" s="26" customFormat="1" ht="15" customHeight="1" x14ac:dyDescent="0.2">
      <c r="B7" s="5" t="s">
        <v>53</v>
      </c>
      <c r="C7" s="5" t="s">
        <v>3</v>
      </c>
      <c r="D7" s="24" t="s">
        <v>70</v>
      </c>
      <c r="E7" s="4" t="str">
        <f t="shared" si="2"/>
        <v>CETotal5-9</v>
      </c>
      <c r="F7" s="6">
        <f>VLOOKUP(E7,'Appendix 1a. Person-years 2020'!$E$3:$F$1682,2,FALSE)</f>
        <v>643325.0906</v>
      </c>
      <c r="G7" s="17">
        <f>VLOOKUP(E7,'Appendix 2a. Deaths 2020'!$E$4:$G$1683,2,FALSE)</f>
        <v>120</v>
      </c>
      <c r="H7" s="17">
        <f>VLOOKUP(E7,'Appendix 2a. Deaths 2020'!$E$4:$G$1683,3,FALSE)</f>
        <v>8</v>
      </c>
      <c r="I7" s="18">
        <f t="shared" si="3"/>
        <v>1.8653088734356914E-4</v>
      </c>
      <c r="J7" s="24">
        <v>5</v>
      </c>
      <c r="K7" s="5">
        <f>VLOOKUP(E7,'Appendix 3a. nax iIBGE 2020'!$E$5:$O$1935,11,FALSE)</f>
        <v>2.5</v>
      </c>
      <c r="L7" s="19">
        <f t="shared" si="4"/>
        <v>9.3221971729018241E-4</v>
      </c>
      <c r="M7" s="20">
        <f t="shared" ref="M7:M24" si="14">M6-N6</f>
        <v>98788.355413243102</v>
      </c>
      <c r="N7" s="20">
        <f t="shared" ref="N7:N24" si="15">M7*L7</f>
        <v>92.092452754895547</v>
      </c>
      <c r="O7" s="20">
        <f t="shared" si="5"/>
        <v>493711.54593432829</v>
      </c>
      <c r="P7" s="20">
        <f t="shared" si="0"/>
        <v>6941986.8476867201</v>
      </c>
      <c r="Q7" s="21">
        <f t="shared" si="6"/>
        <v>70.271306963736635</v>
      </c>
      <c r="R7" s="22">
        <f t="shared" si="7"/>
        <v>0.93333333333333335</v>
      </c>
      <c r="S7" s="22">
        <f t="shared" si="8"/>
        <v>0.99906778028270982</v>
      </c>
      <c r="T7" s="22">
        <f t="shared" si="9"/>
        <v>0.99912990121829581</v>
      </c>
      <c r="U7" s="23">
        <f t="shared" ref="U7:U24" si="16">U6-V6</f>
        <v>98810.114343141569</v>
      </c>
      <c r="V7" s="23">
        <f t="shared" ref="V7:V23" si="17">U7*(1-T7)</f>
        <v>85.974560110018913</v>
      </c>
      <c r="W7" s="22">
        <f t="shared" si="10"/>
        <v>8.700987817041872E-4</v>
      </c>
      <c r="X7" s="23">
        <f>J7+R7*(L7/W7)*(K7-J7)</f>
        <v>2.5000777083224692</v>
      </c>
      <c r="Y7" s="23">
        <f t="shared" si="11"/>
        <v>493835.64199637162</v>
      </c>
      <c r="Z7" s="23">
        <f t="shared" si="1"/>
        <v>7179735.3282566266</v>
      </c>
      <c r="AA7" s="23">
        <f t="shared" si="12"/>
        <v>72.661947372343803</v>
      </c>
      <c r="AB7" s="25"/>
      <c r="AC7" s="24"/>
      <c r="AD7" s="25"/>
      <c r="AE7" s="24"/>
      <c r="AF7" s="23">
        <f t="shared" si="13"/>
        <v>2.3906404086071689</v>
      </c>
    </row>
    <row r="8" spans="1:32" s="26" customFormat="1" ht="15" customHeight="1" x14ac:dyDescent="0.2">
      <c r="B8" s="5" t="s">
        <v>53</v>
      </c>
      <c r="C8" s="5" t="s">
        <v>3</v>
      </c>
      <c r="D8" s="24" t="s">
        <v>71</v>
      </c>
      <c r="E8" s="4" t="str">
        <f t="shared" si="2"/>
        <v>CETotal10-14</v>
      </c>
      <c r="F8" s="6">
        <f>VLOOKUP(E8,'Appendix 1a. Person-years 2020'!$E$3:$F$1682,2,FALSE)</f>
        <v>678241.64630000002</v>
      </c>
      <c r="G8" s="17">
        <f>VLOOKUP(E8,'Appendix 2a. Deaths 2020'!$E$4:$G$1683,2,FALSE)</f>
        <v>239</v>
      </c>
      <c r="H8" s="17">
        <f>VLOOKUP(E8,'Appendix 2a. Deaths 2020'!$E$4:$G$1683,3,FALSE)</f>
        <v>10</v>
      </c>
      <c r="I8" s="18">
        <f t="shared" si="3"/>
        <v>3.5238178207400357E-4</v>
      </c>
      <c r="J8" s="24">
        <v>5</v>
      </c>
      <c r="K8" s="5">
        <f>VLOOKUP(E8,'Appendix 3a. nax iIBGE 2020'!$E$5:$O$1935,11,FALSE)</f>
        <v>2.5</v>
      </c>
      <c r="L8" s="19">
        <f t="shared" si="4"/>
        <v>1.760358115045847E-3</v>
      </c>
      <c r="M8" s="20">
        <f t="shared" si="14"/>
        <v>98696.26296048821</v>
      </c>
      <c r="N8" s="20">
        <f t="shared" si="15"/>
        <v>173.74076742719427</v>
      </c>
      <c r="O8" s="20">
        <f t="shared" si="5"/>
        <v>493046.96288387303</v>
      </c>
      <c r="P8" s="20">
        <f t="shared" si="0"/>
        <v>6448275.3017523922</v>
      </c>
      <c r="Q8" s="21">
        <f t="shared" si="6"/>
        <v>65.334543662852539</v>
      </c>
      <c r="R8" s="22">
        <f t="shared" si="7"/>
        <v>0.95815899581589958</v>
      </c>
      <c r="S8" s="22">
        <f t="shared" si="8"/>
        <v>0.99823964188495418</v>
      </c>
      <c r="T8" s="22">
        <f t="shared" si="9"/>
        <v>0.99831323488102164</v>
      </c>
      <c r="U8" s="23">
        <f t="shared" si="16"/>
        <v>98724.139783031555</v>
      </c>
      <c r="V8" s="23">
        <f t="shared" si="17"/>
        <v>166.52443538716162</v>
      </c>
      <c r="W8" s="22">
        <f t="shared" si="10"/>
        <v>1.6867651189783615E-3</v>
      </c>
      <c r="X8" s="23">
        <f>((-5/24)*V7+2.5*V8+(5/24)*V9)/V8</f>
        <v>3.3005490453292192</v>
      </c>
      <c r="Y8" s="23">
        <f t="shared" si="11"/>
        <v>493337.69880446303</v>
      </c>
      <c r="Z8" s="23">
        <f t="shared" si="1"/>
        <v>6685899.6862602551</v>
      </c>
      <c r="AA8" s="23">
        <f t="shared" si="12"/>
        <v>67.723048293497612</v>
      </c>
      <c r="AB8" s="25"/>
      <c r="AC8" s="24"/>
      <c r="AD8" s="25"/>
      <c r="AE8" s="24"/>
      <c r="AF8" s="23">
        <f t="shared" si="13"/>
        <v>2.3885046306450732</v>
      </c>
    </row>
    <row r="9" spans="1:32" s="26" customFormat="1" ht="15" customHeight="1" x14ac:dyDescent="0.2">
      <c r="B9" s="5" t="s">
        <v>53</v>
      </c>
      <c r="C9" s="5" t="s">
        <v>3</v>
      </c>
      <c r="D9" s="24" t="s">
        <v>72</v>
      </c>
      <c r="E9" s="4" t="str">
        <f t="shared" si="2"/>
        <v>CETotal15-19</v>
      </c>
      <c r="F9" s="6">
        <f>VLOOKUP(E9,'Appendix 1a. Person-years 2020'!$E$3:$F$1682,2,FALSE)</f>
        <v>721714.19929999998</v>
      </c>
      <c r="G9" s="17">
        <f>VLOOKUP(E9,'Appendix 2a. Deaths 2020'!$E$4:$G$1683,2,FALSE)</f>
        <v>1084</v>
      </c>
      <c r="H9" s="17">
        <f>VLOOKUP(E9,'Appendix 2a. Deaths 2020'!$E$4:$G$1683,3,FALSE)</f>
        <v>17</v>
      </c>
      <c r="I9" s="18">
        <f t="shared" si="3"/>
        <v>1.5019795939325924E-3</v>
      </c>
      <c r="J9" s="24">
        <v>5</v>
      </c>
      <c r="K9" s="5">
        <f>VLOOKUP(E9,'Appendix 3a. nax iIBGE 2020'!$E$5:$O$1935,11,FALSE)</f>
        <v>2.5</v>
      </c>
      <c r="L9" s="19">
        <f t="shared" si="4"/>
        <v>7.4818041766650861E-3</v>
      </c>
      <c r="M9" s="20">
        <f t="shared" si="14"/>
        <v>98522.522193061013</v>
      </c>
      <c r="N9" s="20">
        <f t="shared" si="15"/>
        <v>737.12621803962247</v>
      </c>
      <c r="O9" s="20">
        <f t="shared" si="5"/>
        <v>490769.79542020598</v>
      </c>
      <c r="P9" s="20">
        <f t="shared" si="0"/>
        <v>5955228.3388685193</v>
      </c>
      <c r="Q9" s="21">
        <f t="shared" si="6"/>
        <v>60.445350020565641</v>
      </c>
      <c r="R9" s="22">
        <f t="shared" si="7"/>
        <v>0.98431734317343178</v>
      </c>
      <c r="S9" s="22">
        <f t="shared" si="8"/>
        <v>0.99251819582333489</v>
      </c>
      <c r="T9" s="22">
        <f t="shared" si="9"/>
        <v>0.99263509723869725</v>
      </c>
      <c r="U9" s="23">
        <f t="shared" si="16"/>
        <v>98557.615347644387</v>
      </c>
      <c r="V9" s="23">
        <f t="shared" si="17"/>
        <v>725.86725342128045</v>
      </c>
      <c r="W9" s="22">
        <f t="shared" si="10"/>
        <v>7.3649027613027504E-3</v>
      </c>
      <c r="X9" s="23">
        <f t="shared" ref="X9:X22" si="18">((-5/24)*V8+2.5*V9+(5/24)*V10)/V9</f>
        <v>2.7435971532887002</v>
      </c>
      <c r="Y9" s="23">
        <f t="shared" si="11"/>
        <v>491150.22780126764</v>
      </c>
      <c r="Z9" s="23">
        <f t="shared" si="1"/>
        <v>6192561.9874557918</v>
      </c>
      <c r="AA9" s="23">
        <f t="shared" si="12"/>
        <v>62.831897521187329</v>
      </c>
      <c r="AB9" s="25"/>
      <c r="AC9" s="24"/>
      <c r="AD9" s="25"/>
      <c r="AE9" s="24"/>
      <c r="AF9" s="23">
        <f t="shared" si="13"/>
        <v>2.3865475006216883</v>
      </c>
    </row>
    <row r="10" spans="1:32" s="26" customFormat="1" ht="15" customHeight="1" x14ac:dyDescent="0.2">
      <c r="B10" s="5" t="s">
        <v>53</v>
      </c>
      <c r="C10" s="5" t="s">
        <v>3</v>
      </c>
      <c r="D10" s="24" t="s">
        <v>73</v>
      </c>
      <c r="E10" s="4" t="str">
        <f t="shared" si="2"/>
        <v>CETotal20-24</v>
      </c>
      <c r="F10" s="6">
        <f>VLOOKUP(E10,'Appendix 1a. Person-years 2020'!$E$3:$F$1682,2,FALSE)</f>
        <v>824889.47089999996</v>
      </c>
      <c r="G10" s="17">
        <f>VLOOKUP(E10,'Appendix 2a. Deaths 2020'!$E$4:$G$1683,2,FALSE)</f>
        <v>1767</v>
      </c>
      <c r="H10" s="17">
        <f>VLOOKUP(E10,'Appendix 2a. Deaths 2020'!$E$4:$G$1683,3,FALSE)</f>
        <v>46</v>
      </c>
      <c r="I10" s="18">
        <f t="shared" si="3"/>
        <v>2.1421051696442501E-3</v>
      </c>
      <c r="J10" s="24">
        <v>5</v>
      </c>
      <c r="K10" s="5">
        <f>VLOOKUP(E10,'Appendix 3a. nax iIBGE 2020'!$E$5:$O$1935,11,FALSE)</f>
        <v>2.5</v>
      </c>
      <c r="L10" s="19">
        <f t="shared" si="4"/>
        <v>1.0653473695526609E-2</v>
      </c>
      <c r="M10" s="20">
        <f t="shared" si="14"/>
        <v>97785.395975021383</v>
      </c>
      <c r="N10" s="20">
        <f t="shared" si="15"/>
        <v>1041.7541438265439</v>
      </c>
      <c r="O10" s="20">
        <f t="shared" si="5"/>
        <v>486322.59451554058</v>
      </c>
      <c r="P10" s="20">
        <f t="shared" si="0"/>
        <v>5464458.5434483131</v>
      </c>
      <c r="Q10" s="21">
        <f t="shared" si="6"/>
        <v>55.882153863181898</v>
      </c>
      <c r="R10" s="22">
        <f t="shared" si="7"/>
        <v>0.97396717600452742</v>
      </c>
      <c r="S10" s="22">
        <f t="shared" si="8"/>
        <v>0.98934652630447339</v>
      </c>
      <c r="T10" s="22">
        <f t="shared" si="9"/>
        <v>0.98962242218053664</v>
      </c>
      <c r="U10" s="23">
        <f t="shared" si="16"/>
        <v>97831.748094223105</v>
      </c>
      <c r="V10" s="23">
        <f t="shared" si="17"/>
        <v>1015.2565790619362</v>
      </c>
      <c r="W10" s="22">
        <f t="shared" si="10"/>
        <v>1.0377577819463357E-2</v>
      </c>
      <c r="X10" s="23">
        <f t="shared" si="18"/>
        <v>2.5377266282189157</v>
      </c>
      <c r="Y10" s="23">
        <f t="shared" si="11"/>
        <v>486658.90123096574</v>
      </c>
      <c r="Z10" s="23">
        <f t="shared" si="1"/>
        <v>5701411.7596545238</v>
      </c>
      <c r="AA10" s="23">
        <f t="shared" si="12"/>
        <v>58.277725490128375</v>
      </c>
      <c r="AB10" s="25"/>
      <c r="AC10" s="24"/>
      <c r="AD10" s="25"/>
      <c r="AE10" s="24"/>
      <c r="AF10" s="23">
        <f t="shared" si="13"/>
        <v>2.3955716269464773</v>
      </c>
    </row>
    <row r="11" spans="1:32" s="26" customFormat="1" ht="15" customHeight="1" x14ac:dyDescent="0.2">
      <c r="B11" s="5" t="s">
        <v>53</v>
      </c>
      <c r="C11" s="5" t="s">
        <v>3</v>
      </c>
      <c r="D11" s="24" t="s">
        <v>74</v>
      </c>
      <c r="E11" s="4" t="str">
        <f t="shared" si="2"/>
        <v>CETotal25-29</v>
      </c>
      <c r="F11" s="6">
        <f>VLOOKUP(E11,'Appendix 1a. Person-years 2020'!$E$3:$F$1682,2,FALSE)</f>
        <v>803439.7574</v>
      </c>
      <c r="G11" s="17">
        <f>VLOOKUP(E11,'Appendix 2a. Deaths 2020'!$E$4:$G$1683,2,FALSE)</f>
        <v>1586</v>
      </c>
      <c r="H11" s="17">
        <f>VLOOKUP(E11,'Appendix 2a. Deaths 2020'!$E$4:$G$1683,3,FALSE)</f>
        <v>69</v>
      </c>
      <c r="I11" s="18">
        <f t="shared" si="3"/>
        <v>1.9740123455334498E-3</v>
      </c>
      <c r="J11" s="24">
        <v>5</v>
      </c>
      <c r="K11" s="5">
        <f>VLOOKUP(E11,'Appendix 3a. nax iIBGE 2020'!$E$5:$O$1935,11,FALSE)</f>
        <v>2.5</v>
      </c>
      <c r="L11" s="19">
        <f t="shared" si="4"/>
        <v>9.8215918686634183E-3</v>
      </c>
      <c r="M11" s="20">
        <f t="shared" si="14"/>
        <v>96743.641831194836</v>
      </c>
      <c r="N11" s="20">
        <f t="shared" si="15"/>
        <v>950.17656595414928</v>
      </c>
      <c r="O11" s="20">
        <f t="shared" si="5"/>
        <v>481342.76774108881</v>
      </c>
      <c r="P11" s="20">
        <f t="shared" si="0"/>
        <v>4978135.9489327725</v>
      </c>
      <c r="Q11" s="21">
        <f t="shared" si="6"/>
        <v>51.45698316400965</v>
      </c>
      <c r="R11" s="22">
        <f t="shared" si="7"/>
        <v>0.95649432534678436</v>
      </c>
      <c r="S11" s="22">
        <f t="shared" si="8"/>
        <v>0.99017840813133662</v>
      </c>
      <c r="T11" s="22">
        <f t="shared" si="9"/>
        <v>0.9906036891524499</v>
      </c>
      <c r="U11" s="23">
        <f t="shared" si="16"/>
        <v>96816.491515161164</v>
      </c>
      <c r="V11" s="23">
        <f t="shared" si="17"/>
        <v>909.7178494456515</v>
      </c>
      <c r="W11" s="22">
        <f t="shared" si="10"/>
        <v>9.3963108475501045E-3</v>
      </c>
      <c r="X11" s="23">
        <f t="shared" si="18"/>
        <v>2.4813121697601361</v>
      </c>
      <c r="Y11" s="23">
        <f t="shared" si="11"/>
        <v>481791.16229945514</v>
      </c>
      <c r="Z11" s="23">
        <f t="shared" si="1"/>
        <v>5214752.8584235581</v>
      </c>
      <c r="AA11" s="23">
        <f t="shared" si="12"/>
        <v>53.862237484684556</v>
      </c>
      <c r="AB11" s="25"/>
      <c r="AC11" s="24"/>
      <c r="AD11" s="25"/>
      <c r="AE11" s="24"/>
      <c r="AF11" s="23">
        <f t="shared" si="13"/>
        <v>2.4052543206749064</v>
      </c>
    </row>
    <row r="12" spans="1:32" s="26" customFormat="1" ht="15" customHeight="1" x14ac:dyDescent="0.2">
      <c r="B12" s="5" t="s">
        <v>53</v>
      </c>
      <c r="C12" s="5" t="s">
        <v>3</v>
      </c>
      <c r="D12" s="24" t="s">
        <v>75</v>
      </c>
      <c r="E12" s="4" t="str">
        <f t="shared" si="2"/>
        <v>CETotal30-34</v>
      </c>
      <c r="F12" s="6">
        <f>VLOOKUP(E12,'Appendix 1a. Person-years 2020'!$E$3:$F$1682,2,FALSE)</f>
        <v>784555.22609999997</v>
      </c>
      <c r="G12" s="17">
        <f>VLOOKUP(E12,'Appendix 2a. Deaths 2020'!$E$4:$G$1683,2,FALSE)</f>
        <v>1673</v>
      </c>
      <c r="H12" s="17">
        <f>VLOOKUP(E12,'Appendix 2a. Deaths 2020'!$E$4:$G$1683,3,FALSE)</f>
        <v>138</v>
      </c>
      <c r="I12" s="18">
        <f t="shared" si="3"/>
        <v>2.1324184000614359E-3</v>
      </c>
      <c r="J12" s="24">
        <v>5</v>
      </c>
      <c r="K12" s="5">
        <f>VLOOKUP(E12,'Appendix 3a. nax iIBGE 2020'!$E$5:$O$1935,11,FALSE)</f>
        <v>2.5</v>
      </c>
      <c r="L12" s="19">
        <f t="shared" si="4"/>
        <v>1.0605553307766394E-2</v>
      </c>
      <c r="M12" s="20">
        <f t="shared" si="14"/>
        <v>95793.46526524068</v>
      </c>
      <c r="N12" s="20">
        <f t="shared" si="15"/>
        <v>1015.9427024061785</v>
      </c>
      <c r="O12" s="20">
        <f t="shared" si="5"/>
        <v>476427.46957018797</v>
      </c>
      <c r="P12" s="20">
        <f t="shared" si="0"/>
        <v>4496793.1811916837</v>
      </c>
      <c r="Q12" s="21">
        <f t="shared" si="6"/>
        <v>46.942588085112064</v>
      </c>
      <c r="R12" s="22">
        <f t="shared" si="7"/>
        <v>0.91751344889420205</v>
      </c>
      <c r="S12" s="22">
        <f t="shared" si="8"/>
        <v>0.98939444669223364</v>
      </c>
      <c r="T12" s="22">
        <f t="shared" si="9"/>
        <v>0.99026498952847219</v>
      </c>
      <c r="U12" s="23">
        <f t="shared" si="16"/>
        <v>95906.773665715518</v>
      </c>
      <c r="V12" s="23">
        <f t="shared" si="17"/>
        <v>933.65344592618771</v>
      </c>
      <c r="W12" s="22">
        <f t="shared" si="10"/>
        <v>9.7350104715278052E-3</v>
      </c>
      <c r="X12" s="23">
        <f t="shared" si="18"/>
        <v>2.5366594288221855</v>
      </c>
      <c r="Y12" s="23">
        <f t="shared" si="11"/>
        <v>477233.96191580762</v>
      </c>
      <c r="Z12" s="23">
        <f t="shared" si="1"/>
        <v>4732961.6961241029</v>
      </c>
      <c r="AA12" s="23">
        <f t="shared" si="12"/>
        <v>49.349608116533155</v>
      </c>
      <c r="AB12" s="25"/>
      <c r="AC12" s="24"/>
      <c r="AD12" s="25"/>
      <c r="AE12" s="24"/>
      <c r="AF12" s="23">
        <f t="shared" si="13"/>
        <v>2.4070200314210908</v>
      </c>
    </row>
    <row r="13" spans="1:32" s="26" customFormat="1" ht="15" customHeight="1" x14ac:dyDescent="0.2">
      <c r="B13" s="5" t="s">
        <v>53</v>
      </c>
      <c r="C13" s="5" t="s">
        <v>3</v>
      </c>
      <c r="D13" s="24" t="s">
        <v>76</v>
      </c>
      <c r="E13" s="4" t="str">
        <f t="shared" si="2"/>
        <v>CETotal35-39</v>
      </c>
      <c r="F13" s="6">
        <f>VLOOKUP(E13,'Appendix 1a. Person-years 2020'!$E$3:$F$1682,2,FALSE)</f>
        <v>720137.85770000005</v>
      </c>
      <c r="G13" s="17">
        <f>VLOOKUP(E13,'Appendix 2a. Deaths 2020'!$E$4:$G$1683,2,FALSE)</f>
        <v>1853</v>
      </c>
      <c r="H13" s="17">
        <f>VLOOKUP(E13,'Appendix 2a. Deaths 2020'!$E$4:$G$1683,3,FALSE)</f>
        <v>215</v>
      </c>
      <c r="I13" s="18">
        <f t="shared" si="3"/>
        <v>2.5731184386253102E-3</v>
      </c>
      <c r="J13" s="24">
        <v>5</v>
      </c>
      <c r="K13" s="5">
        <f>VLOOKUP(E13,'Appendix 3a. nax iIBGE 2020'!$E$5:$O$1935,11,FALSE)</f>
        <v>2.5</v>
      </c>
      <c r="L13" s="19">
        <f t="shared" si="4"/>
        <v>1.2783359448366135E-2</v>
      </c>
      <c r="M13" s="20">
        <f t="shared" si="14"/>
        <v>94777.522562834507</v>
      </c>
      <c r="N13" s="20">
        <f t="shared" si="15"/>
        <v>1211.575138546345</v>
      </c>
      <c r="O13" s="20">
        <f t="shared" si="5"/>
        <v>470858.67496780661</v>
      </c>
      <c r="P13" s="20">
        <f t="shared" si="0"/>
        <v>4020365.7116214954</v>
      </c>
      <c r="Q13" s="21">
        <f t="shared" si="6"/>
        <v>42.418978708333718</v>
      </c>
      <c r="R13" s="22">
        <f t="shared" si="7"/>
        <v>0.88397193739881275</v>
      </c>
      <c r="S13" s="22">
        <f t="shared" si="8"/>
        <v>0.98721664055163383</v>
      </c>
      <c r="T13" s="22">
        <f t="shared" si="9"/>
        <v>0.98869144851955326</v>
      </c>
      <c r="U13" s="23">
        <f t="shared" si="16"/>
        <v>94973.120219789329</v>
      </c>
      <c r="V13" s="23">
        <f t="shared" si="17"/>
        <v>1074.0084192641445</v>
      </c>
      <c r="W13" s="22">
        <f t="shared" si="10"/>
        <v>1.1308551480446736E-2</v>
      </c>
      <c r="X13" s="23">
        <f t="shared" si="18"/>
        <v>2.5918338094121105</v>
      </c>
      <c r="Y13" s="23">
        <f t="shared" si="11"/>
        <v>472279.21033526794</v>
      </c>
      <c r="Z13" s="23">
        <f t="shared" si="1"/>
        <v>4255727.7342082951</v>
      </c>
      <c r="AA13" s="23">
        <f t="shared" si="12"/>
        <v>44.809812759226787</v>
      </c>
      <c r="AB13" s="25"/>
      <c r="AC13" s="24"/>
      <c r="AD13" s="25"/>
      <c r="AE13" s="24"/>
      <c r="AF13" s="23">
        <f t="shared" si="13"/>
        <v>2.3908340508930692</v>
      </c>
    </row>
    <row r="14" spans="1:32" s="26" customFormat="1" ht="15" customHeight="1" x14ac:dyDescent="0.2">
      <c r="B14" s="5" t="s">
        <v>53</v>
      </c>
      <c r="C14" s="5" t="s">
        <v>3</v>
      </c>
      <c r="D14" s="24" t="s">
        <v>77</v>
      </c>
      <c r="E14" s="4" t="str">
        <f t="shared" si="2"/>
        <v>CETotal40-44</v>
      </c>
      <c r="F14" s="6">
        <f>VLOOKUP(E14,'Appendix 1a. Person-years 2020'!$E$3:$F$1682,2,FALSE)</f>
        <v>641805.41339999996</v>
      </c>
      <c r="G14" s="17">
        <f>VLOOKUP(E14,'Appendix 2a. Deaths 2020'!$E$4:$G$1683,2,FALSE)</f>
        <v>2237</v>
      </c>
      <c r="H14" s="17">
        <f>VLOOKUP(E14,'Appendix 2a. Deaths 2020'!$E$4:$G$1683,3,FALSE)</f>
        <v>299</v>
      </c>
      <c r="I14" s="18">
        <f t="shared" si="3"/>
        <v>3.4854801054876863E-3</v>
      </c>
      <c r="J14" s="24">
        <v>5</v>
      </c>
      <c r="K14" s="5">
        <f>VLOOKUP(E14,'Appendix 3a. nax iIBGE 2020'!$E$5:$O$1935,11,FALSE)</f>
        <v>2.5</v>
      </c>
      <c r="L14" s="19">
        <f t="shared" si="4"/>
        <v>1.7276855189814706E-2</v>
      </c>
      <c r="M14" s="20">
        <f t="shared" si="14"/>
        <v>93565.947424288155</v>
      </c>
      <c r="N14" s="20">
        <f t="shared" si="15"/>
        <v>1616.5253243472428</v>
      </c>
      <c r="O14" s="20">
        <f t="shared" si="5"/>
        <v>463788.42381057271</v>
      </c>
      <c r="P14" s="20">
        <f t="shared" si="0"/>
        <v>3549507.0366536886</v>
      </c>
      <c r="Q14" s="21">
        <f t="shared" si="6"/>
        <v>37.935885162985009</v>
      </c>
      <c r="R14" s="22">
        <f t="shared" si="7"/>
        <v>0.86633884666964689</v>
      </c>
      <c r="S14" s="22">
        <f t="shared" si="8"/>
        <v>0.9827231448101853</v>
      </c>
      <c r="T14" s="22">
        <f t="shared" si="9"/>
        <v>0.98501499338537402</v>
      </c>
      <c r="U14" s="23">
        <f t="shared" si="16"/>
        <v>93899.111800525177</v>
      </c>
      <c r="V14" s="23">
        <f t="shared" si="17"/>
        <v>1407.0788114383745</v>
      </c>
      <c r="W14" s="22">
        <f t="shared" si="10"/>
        <v>1.4985006614625982E-2</v>
      </c>
      <c r="X14" s="23">
        <f t="shared" si="18"/>
        <v>2.5919808272498166</v>
      </c>
      <c r="Y14" s="23">
        <f t="shared" si="11"/>
        <v>466107.28624711174</v>
      </c>
      <c r="Z14" s="23">
        <f t="shared" si="1"/>
        <v>3783448.5238730274</v>
      </c>
      <c r="AA14" s="23">
        <f t="shared" si="12"/>
        <v>40.292697676527617</v>
      </c>
      <c r="AB14" s="25"/>
      <c r="AC14" s="24"/>
      <c r="AD14" s="25"/>
      <c r="AE14" s="24"/>
      <c r="AF14" s="23">
        <f t="shared" si="13"/>
        <v>2.3568125135426072</v>
      </c>
    </row>
    <row r="15" spans="1:32" s="26" customFormat="1" ht="15" customHeight="1" x14ac:dyDescent="0.2">
      <c r="B15" s="5" t="s">
        <v>53</v>
      </c>
      <c r="C15" s="5" t="s">
        <v>3</v>
      </c>
      <c r="D15" s="24" t="s">
        <v>78</v>
      </c>
      <c r="E15" s="4" t="str">
        <f t="shared" si="2"/>
        <v>CETotal45-49</v>
      </c>
      <c r="F15" s="6">
        <f>VLOOKUP(E15,'Appendix 1a. Person-years 2020'!$E$3:$F$1682,2,FALSE)</f>
        <v>558983.37879999995</v>
      </c>
      <c r="G15" s="17">
        <f>VLOOKUP(E15,'Appendix 2a. Deaths 2020'!$E$4:$G$1683,2,FALSE)</f>
        <v>2438</v>
      </c>
      <c r="H15" s="17">
        <f>VLOOKUP(E15,'Appendix 2a. Deaths 2020'!$E$4:$G$1683,3,FALSE)</f>
        <v>370</v>
      </c>
      <c r="I15" s="18">
        <f t="shared" si="3"/>
        <v>4.3614892543563412E-3</v>
      </c>
      <c r="J15" s="24">
        <v>5</v>
      </c>
      <c r="K15" s="5">
        <f>VLOOKUP(E15,'Appendix 3a. nax iIBGE 2020'!$E$5:$O$1935,11,FALSE)</f>
        <v>2.5</v>
      </c>
      <c r="L15" s="19">
        <f t="shared" si="4"/>
        <v>2.1572228663016051E-2</v>
      </c>
      <c r="M15" s="20">
        <f t="shared" si="14"/>
        <v>91949.422099940915</v>
      </c>
      <c r="N15" s="20">
        <f t="shared" si="15"/>
        <v>1983.553958972107</v>
      </c>
      <c r="O15" s="20">
        <f t="shared" si="5"/>
        <v>454788.22560227435</v>
      </c>
      <c r="P15" s="20">
        <f t="shared" si="0"/>
        <v>3085718.6128431158</v>
      </c>
      <c r="Q15" s="21">
        <f t="shared" si="6"/>
        <v>33.558869021375813</v>
      </c>
      <c r="R15" s="22">
        <f t="shared" si="7"/>
        <v>0.84823625922887613</v>
      </c>
      <c r="S15" s="22">
        <f t="shared" si="8"/>
        <v>0.978427771336984</v>
      </c>
      <c r="T15" s="22">
        <f t="shared" si="9"/>
        <v>0.98167144914787674</v>
      </c>
      <c r="U15" s="23">
        <f t="shared" si="16"/>
        <v>92492.032989086802</v>
      </c>
      <c r="V15" s="23">
        <f t="shared" si="17"/>
        <v>1695.2449300567396</v>
      </c>
      <c r="W15" s="22">
        <f t="shared" si="10"/>
        <v>1.832855085212326E-2</v>
      </c>
      <c r="X15" s="23">
        <f t="shared" si="18"/>
        <v>2.6084819997675912</v>
      </c>
      <c r="Y15" s="23">
        <f t="shared" si="11"/>
        <v>458405.95618040062</v>
      </c>
      <c r="Z15" s="23">
        <f t="shared" si="1"/>
        <v>3317341.2376259156</v>
      </c>
      <c r="AA15" s="23">
        <f t="shared" si="12"/>
        <v>35.866237668463086</v>
      </c>
      <c r="AB15" s="25"/>
      <c r="AC15" s="24"/>
      <c r="AD15" s="25"/>
      <c r="AE15" s="24"/>
      <c r="AF15" s="23">
        <f t="shared" si="13"/>
        <v>2.307368647087273</v>
      </c>
    </row>
    <row r="16" spans="1:32" s="26" customFormat="1" ht="15" customHeight="1" x14ac:dyDescent="0.2">
      <c r="B16" s="5" t="s">
        <v>53</v>
      </c>
      <c r="C16" s="5" t="s">
        <v>3</v>
      </c>
      <c r="D16" s="24" t="s">
        <v>79</v>
      </c>
      <c r="E16" s="4" t="str">
        <f t="shared" si="2"/>
        <v>CETotal50-54</v>
      </c>
      <c r="F16" s="6">
        <f>VLOOKUP(E16,'Appendix 1a. Person-years 2020'!$E$3:$F$1682,2,FALSE)</f>
        <v>517999.39939999999</v>
      </c>
      <c r="G16" s="17">
        <f>VLOOKUP(E16,'Appendix 2a. Deaths 2020'!$E$4:$G$1683,2,FALSE)</f>
        <v>3184</v>
      </c>
      <c r="H16" s="17">
        <f>VLOOKUP(E16,'Appendix 2a. Deaths 2020'!$E$4:$G$1683,3,FALSE)</f>
        <v>538</v>
      </c>
      <c r="I16" s="18">
        <f t="shared" si="3"/>
        <v>6.1467252735969103E-3</v>
      </c>
      <c r="J16" s="24">
        <v>5</v>
      </c>
      <c r="K16" s="5">
        <f>VLOOKUP(E16,'Appendix 3a. nax iIBGE 2020'!$E$5:$O$1935,11,FALSE)</f>
        <v>2.5</v>
      </c>
      <c r="L16" s="19">
        <f t="shared" si="4"/>
        <v>3.0268496043917265E-2</v>
      </c>
      <c r="M16" s="20">
        <f t="shared" si="14"/>
        <v>89965.868140968814</v>
      </c>
      <c r="N16" s="20">
        <f t="shared" si="15"/>
        <v>2723.131523912497</v>
      </c>
      <c r="O16" s="20">
        <f t="shared" si="5"/>
        <v>443021.51189506281</v>
      </c>
      <c r="P16" s="20">
        <f t="shared" si="0"/>
        <v>2630930.3872408415</v>
      </c>
      <c r="Q16" s="21">
        <f t="shared" si="6"/>
        <v>29.243650304339852</v>
      </c>
      <c r="R16" s="22">
        <f t="shared" si="7"/>
        <v>0.83103015075376885</v>
      </c>
      <c r="S16" s="22">
        <f t="shared" si="8"/>
        <v>0.96973150395608276</v>
      </c>
      <c r="T16" s="22">
        <f t="shared" si="9"/>
        <v>0.97478087111991085</v>
      </c>
      <c r="U16" s="23">
        <f t="shared" si="16"/>
        <v>90796.788059030063</v>
      </c>
      <c r="V16" s="23">
        <f t="shared" si="17"/>
        <v>2289.8158999588186</v>
      </c>
      <c r="W16" s="22">
        <f t="shared" si="10"/>
        <v>2.5219128880089148E-2</v>
      </c>
      <c r="X16" s="23">
        <f t="shared" si="18"/>
        <v>2.6425244549123281</v>
      </c>
      <c r="Y16" s="23">
        <f t="shared" si="11"/>
        <v>448585.75530824449</v>
      </c>
      <c r="Z16" s="23">
        <f t="shared" si="1"/>
        <v>2858935.2814455149</v>
      </c>
      <c r="AA16" s="23">
        <f t="shared" si="12"/>
        <v>31.48718520292617</v>
      </c>
      <c r="AB16" s="25"/>
      <c r="AC16" s="24"/>
      <c r="AD16" s="25"/>
      <c r="AE16" s="24"/>
      <c r="AF16" s="23">
        <f t="shared" si="13"/>
        <v>2.2435348985863186</v>
      </c>
    </row>
    <row r="17" spans="2:32" s="26" customFormat="1" ht="15" customHeight="1" x14ac:dyDescent="0.2">
      <c r="B17" s="5" t="s">
        <v>53</v>
      </c>
      <c r="C17" s="5" t="s">
        <v>3</v>
      </c>
      <c r="D17" s="24" t="s">
        <v>80</v>
      </c>
      <c r="E17" s="4" t="str">
        <f t="shared" si="2"/>
        <v>CETotal55-59</v>
      </c>
      <c r="F17" s="6">
        <f>VLOOKUP(E17,'Appendix 1a. Person-years 2020'!$E$3:$F$1682,2,FALSE)</f>
        <v>451085.5808</v>
      </c>
      <c r="G17" s="17">
        <f>VLOOKUP(E17,'Appendix 2a. Deaths 2020'!$E$4:$G$1683,2,FALSE)</f>
        <v>4102</v>
      </c>
      <c r="H17" s="17">
        <f>VLOOKUP(E17,'Appendix 2a. Deaths 2020'!$E$4:$G$1683,3,FALSE)</f>
        <v>715</v>
      </c>
      <c r="I17" s="18">
        <f t="shared" si="3"/>
        <v>9.0936180950965135E-3</v>
      </c>
      <c r="J17" s="24">
        <v>5</v>
      </c>
      <c r="K17" s="5">
        <f>VLOOKUP(E17,'Appendix 3a. nax iIBGE 2020'!$E$5:$O$1935,11,FALSE)</f>
        <v>2.5</v>
      </c>
      <c r="L17" s="19">
        <f t="shared" si="4"/>
        <v>4.4457394067597703E-2</v>
      </c>
      <c r="M17" s="20">
        <f t="shared" si="14"/>
        <v>87242.736617056318</v>
      </c>
      <c r="N17" s="20">
        <f t="shared" si="15"/>
        <v>3878.5847213201082</v>
      </c>
      <c r="O17" s="20">
        <f t="shared" si="5"/>
        <v>426517.22128198133</v>
      </c>
      <c r="P17" s="20">
        <f t="shared" si="0"/>
        <v>2187908.8753457787</v>
      </c>
      <c r="Q17" s="21">
        <f t="shared" si="6"/>
        <v>25.078407213994172</v>
      </c>
      <c r="R17" s="22">
        <f t="shared" si="7"/>
        <v>0.82569478303266697</v>
      </c>
      <c r="S17" s="22">
        <f t="shared" si="8"/>
        <v>0.95554260593240226</v>
      </c>
      <c r="T17" s="22">
        <f t="shared" si="9"/>
        <v>0.96314699607447529</v>
      </c>
      <c r="U17" s="23">
        <f t="shared" si="16"/>
        <v>88506.972159071243</v>
      </c>
      <c r="V17" s="23">
        <f t="shared" si="17"/>
        <v>3261.7477924145587</v>
      </c>
      <c r="W17" s="22">
        <f t="shared" si="10"/>
        <v>3.6853003925524708E-2</v>
      </c>
      <c r="X17" s="23">
        <f t="shared" si="18"/>
        <v>2.6338276946833772</v>
      </c>
      <c r="Y17" s="23">
        <f t="shared" si="11"/>
        <v>434817.00350201724</v>
      </c>
      <c r="Z17" s="23">
        <f t="shared" si="1"/>
        <v>2410349.5261372705</v>
      </c>
      <c r="AA17" s="23">
        <f t="shared" si="12"/>
        <v>27.233442375649378</v>
      </c>
      <c r="AB17" s="25"/>
      <c r="AC17" s="24"/>
      <c r="AD17" s="25"/>
      <c r="AE17" s="24"/>
      <c r="AF17" s="23">
        <f t="shared" si="13"/>
        <v>2.1550351616552064</v>
      </c>
    </row>
    <row r="18" spans="2:32" s="26" customFormat="1" ht="15" customHeight="1" x14ac:dyDescent="0.2">
      <c r="B18" s="5" t="s">
        <v>53</v>
      </c>
      <c r="C18" s="5" t="s">
        <v>3</v>
      </c>
      <c r="D18" s="24" t="s">
        <v>81</v>
      </c>
      <c r="E18" s="4" t="str">
        <f t="shared" si="2"/>
        <v>CETotal60-64</v>
      </c>
      <c r="F18" s="6">
        <f>VLOOKUP(E18,'Appendix 1a. Person-years 2020'!$E$3:$F$1682,2,FALSE)</f>
        <v>343615.80459999997</v>
      </c>
      <c r="G18" s="17">
        <f>VLOOKUP(E18,'Appendix 2a. Deaths 2020'!$E$4:$G$1683,2,FALSE)</f>
        <v>4569</v>
      </c>
      <c r="H18" s="17">
        <f>VLOOKUP(E18,'Appendix 2a. Deaths 2020'!$E$4:$G$1683,3,FALSE)</f>
        <v>941</v>
      </c>
      <c r="I18" s="18">
        <f t="shared" si="3"/>
        <v>1.3296827267065702E-2</v>
      </c>
      <c r="J18" s="24">
        <v>5</v>
      </c>
      <c r="K18" s="5">
        <f>VLOOKUP(E18,'Appendix 3a. nax iIBGE 2020'!$E$5:$O$1935,11,FALSE)</f>
        <v>2.5</v>
      </c>
      <c r="L18" s="19">
        <f t="shared" si="4"/>
        <v>6.4345169814108011E-2</v>
      </c>
      <c r="M18" s="20">
        <f t="shared" si="14"/>
        <v>83364.151895736213</v>
      </c>
      <c r="N18" s="20">
        <f t="shared" si="15"/>
        <v>5364.0805101402411</v>
      </c>
      <c r="O18" s="20">
        <f t="shared" si="5"/>
        <v>403410.55820333044</v>
      </c>
      <c r="P18" s="20">
        <f t="shared" si="0"/>
        <v>1761391.6540637976</v>
      </c>
      <c r="Q18" s="21">
        <f t="shared" si="6"/>
        <v>21.128885906099963</v>
      </c>
      <c r="R18" s="22">
        <f t="shared" si="7"/>
        <v>0.79404683738235937</v>
      </c>
      <c r="S18" s="22">
        <f t="shared" si="8"/>
        <v>0.93565483018589202</v>
      </c>
      <c r="T18" s="22">
        <f t="shared" si="9"/>
        <v>0.94855929545043571</v>
      </c>
      <c r="U18" s="23">
        <f t="shared" si="16"/>
        <v>85245.224366656679</v>
      </c>
      <c r="V18" s="23">
        <f t="shared" si="17"/>
        <v>4385.0744009065047</v>
      </c>
      <c r="W18" s="22">
        <f t="shared" si="10"/>
        <v>5.1440704549564287E-2</v>
      </c>
      <c r="X18" s="23">
        <f t="shared" si="18"/>
        <v>2.6416850900792808</v>
      </c>
      <c r="Y18" s="23">
        <f t="shared" si="11"/>
        <v>415884.73549251392</v>
      </c>
      <c r="Z18" s="23">
        <f t="shared" si="1"/>
        <v>1975532.5226352531</v>
      </c>
      <c r="AA18" s="23">
        <f t="shared" si="12"/>
        <v>23.174700252275652</v>
      </c>
      <c r="AB18" s="25"/>
      <c r="AC18" s="24"/>
      <c r="AD18" s="25"/>
      <c r="AE18" s="24"/>
      <c r="AF18" s="23">
        <f t="shared" si="13"/>
        <v>2.045814346175689</v>
      </c>
    </row>
    <row r="19" spans="2:32" s="26" customFormat="1" ht="15" customHeight="1" x14ac:dyDescent="0.2">
      <c r="B19" s="5" t="s">
        <v>53</v>
      </c>
      <c r="C19" s="5" t="s">
        <v>3</v>
      </c>
      <c r="D19" s="24" t="s">
        <v>82</v>
      </c>
      <c r="E19" s="4" t="str">
        <f t="shared" si="2"/>
        <v>CETotal65-69</v>
      </c>
      <c r="F19" s="6">
        <f>VLOOKUP(E19,'Appendix 1a. Person-years 2020'!$E$3:$F$1682,2,FALSE)</f>
        <v>275609.65460000001</v>
      </c>
      <c r="G19" s="17">
        <f>VLOOKUP(E19,'Appendix 2a. Deaths 2020'!$E$4:$G$1683,2,FALSE)</f>
        <v>5603</v>
      </c>
      <c r="H19" s="17">
        <f>VLOOKUP(E19,'Appendix 2a. Deaths 2020'!$E$4:$G$1683,3,FALSE)</f>
        <v>1177</v>
      </c>
      <c r="I19" s="18">
        <f t="shared" si="3"/>
        <v>2.0329476513193234E-2</v>
      </c>
      <c r="J19" s="24">
        <v>5</v>
      </c>
      <c r="K19" s="5">
        <f>VLOOKUP(E19,'Appendix 3a. nax iIBGE 2020'!$E$5:$O$1935,11,FALSE)</f>
        <v>2.5</v>
      </c>
      <c r="L19" s="19">
        <f t="shared" si="4"/>
        <v>9.6731148535356803E-2</v>
      </c>
      <c r="M19" s="20">
        <f t="shared" si="14"/>
        <v>78000.071385595977</v>
      </c>
      <c r="N19" s="20">
        <f t="shared" si="15"/>
        <v>7545.0364909685186</v>
      </c>
      <c r="O19" s="20">
        <f t="shared" si="5"/>
        <v>371137.76570055861</v>
      </c>
      <c r="P19" s="20">
        <f t="shared" si="0"/>
        <v>1357981.0958604671</v>
      </c>
      <c r="Q19" s="21">
        <f t="shared" si="6"/>
        <v>17.40999811586379</v>
      </c>
      <c r="R19" s="22">
        <f t="shared" si="7"/>
        <v>0.78993396394788506</v>
      </c>
      <c r="S19" s="22">
        <f t="shared" si="8"/>
        <v>0.9032688514646432</v>
      </c>
      <c r="T19" s="22">
        <f t="shared" si="9"/>
        <v>0.92278042805703575</v>
      </c>
      <c r="U19" s="23">
        <f t="shared" si="16"/>
        <v>80860.14996575017</v>
      </c>
      <c r="V19" s="23">
        <f t="shared" si="17"/>
        <v>6243.9861675991233</v>
      </c>
      <c r="W19" s="22">
        <f t="shared" si="10"/>
        <v>7.7219571942964249E-2</v>
      </c>
      <c r="X19" s="23">
        <f t="shared" si="18"/>
        <v>2.6356232623151619</v>
      </c>
      <c r="Y19" s="23">
        <f t="shared" si="11"/>
        <v>389537.61418365361</v>
      </c>
      <c r="Z19" s="23">
        <f t="shared" si="1"/>
        <v>1559647.7871427392</v>
      </c>
      <c r="AA19" s="23">
        <f t="shared" si="12"/>
        <v>19.288212893537263</v>
      </c>
      <c r="AB19" s="25"/>
      <c r="AC19" s="24"/>
      <c r="AD19" s="25"/>
      <c r="AE19" s="24"/>
      <c r="AF19" s="23">
        <f t="shared" si="13"/>
        <v>1.8782147776734739</v>
      </c>
    </row>
    <row r="20" spans="2:32" s="26" customFormat="1" ht="15" customHeight="1" x14ac:dyDescent="0.2">
      <c r="B20" s="5" t="s">
        <v>53</v>
      </c>
      <c r="C20" s="5" t="s">
        <v>3</v>
      </c>
      <c r="D20" s="42" t="s">
        <v>19</v>
      </c>
      <c r="E20" s="4" t="str">
        <f t="shared" si="2"/>
        <v>CETotal70-74</v>
      </c>
      <c r="F20" s="6">
        <f>VLOOKUP(E20,'Appendix 1a. Person-years 2020'!$E$3:$F$1682,2,FALSE)</f>
        <v>220306.53640000001</v>
      </c>
      <c r="G20" s="17">
        <f>VLOOKUP(E20,'Appendix 2a. Deaths 2020'!$E$4:$G$1683,2,FALSE)</f>
        <v>6805</v>
      </c>
      <c r="H20" s="17">
        <f>VLOOKUP(E20,'Appendix 2a. Deaths 2020'!$E$4:$G$1683,3,FALSE)</f>
        <v>1520</v>
      </c>
      <c r="I20" s="18">
        <f t="shared" si="3"/>
        <v>3.0888779385303794E-2</v>
      </c>
      <c r="J20" s="24">
        <v>5</v>
      </c>
      <c r="K20" s="5">
        <f>VLOOKUP(E20,'Appendix 3a. nax iIBGE 2020'!$E$5:$O$1935,11,FALSE)</f>
        <v>2.5</v>
      </c>
      <c r="L20" s="19">
        <f t="shared" si="4"/>
        <v>0.14337240078225769</v>
      </c>
      <c r="M20" s="20">
        <f t="shared" si="14"/>
        <v>70455.034894627461</v>
      </c>
      <c r="N20" s="20">
        <f t="shared" si="15"/>
        <v>10101.307500040479</v>
      </c>
      <c r="O20" s="20">
        <f t="shared" si="5"/>
        <v>327021.90572303615</v>
      </c>
      <c r="P20" s="20">
        <f t="shared" si="0"/>
        <v>986843.33015990851</v>
      </c>
      <c r="Q20" s="21">
        <f t="shared" si="6"/>
        <v>14.006711254005214</v>
      </c>
      <c r="R20" s="22">
        <f t="shared" si="7"/>
        <v>0.7766348273328435</v>
      </c>
      <c r="S20" s="22">
        <f t="shared" si="8"/>
        <v>0.85662759921774234</v>
      </c>
      <c r="T20" s="22">
        <f t="shared" si="9"/>
        <v>0.88675567215587037</v>
      </c>
      <c r="U20" s="23">
        <f t="shared" si="16"/>
        <v>74616.163798151043</v>
      </c>
      <c r="V20" s="23">
        <f t="shared" si="17"/>
        <v>8449.8573156290931</v>
      </c>
      <c r="W20" s="22">
        <f t="shared" si="10"/>
        <v>0.11324432784412962</v>
      </c>
      <c r="X20" s="23">
        <f t="shared" si="18"/>
        <v>2.6143405980152905</v>
      </c>
      <c r="Y20" s="23">
        <f t="shared" si="11"/>
        <v>352922.33744029538</v>
      </c>
      <c r="Z20" s="23">
        <f t="shared" si="1"/>
        <v>1170110.1729590856</v>
      </c>
      <c r="AA20" s="23">
        <f t="shared" si="12"/>
        <v>15.681725157090968</v>
      </c>
      <c r="AB20" s="25"/>
      <c r="AC20" s="24"/>
      <c r="AD20" s="25"/>
      <c r="AE20" s="24"/>
      <c r="AF20" s="23">
        <f t="shared" si="13"/>
        <v>1.6750139030857536</v>
      </c>
    </row>
    <row r="21" spans="2:32" s="26" customFormat="1" ht="15" customHeight="1" x14ac:dyDescent="0.2">
      <c r="B21" s="5" t="s">
        <v>53</v>
      </c>
      <c r="C21" s="5" t="s">
        <v>3</v>
      </c>
      <c r="D21" s="42" t="s">
        <v>20</v>
      </c>
      <c r="E21" s="4" t="str">
        <f t="shared" si="2"/>
        <v>CETotal75-79</v>
      </c>
      <c r="F21" s="6">
        <f>VLOOKUP(E21,'Appendix 1a. Person-years 2020'!$E$3:$F$1682,2,FALSE)</f>
        <v>150919.3708</v>
      </c>
      <c r="G21" s="17">
        <f>VLOOKUP(E21,'Appendix 2a. Deaths 2020'!$E$4:$G$1683,2,FALSE)</f>
        <v>6982</v>
      </c>
      <c r="H21" s="17">
        <f>VLOOKUP(E21,'Appendix 2a. Deaths 2020'!$E$4:$G$1683,3,FALSE)</f>
        <v>1583</v>
      </c>
      <c r="I21" s="18">
        <f t="shared" si="3"/>
        <v>4.6263113628088354E-2</v>
      </c>
      <c r="J21" s="24">
        <v>5</v>
      </c>
      <c r="K21" s="5">
        <f>VLOOKUP(E21,'Appendix 3a. nax iIBGE 2020'!$E$5:$O$1935,11,FALSE)</f>
        <v>2.5</v>
      </c>
      <c r="L21" s="19">
        <f t="shared" si="4"/>
        <v>0.20733559290604339</v>
      </c>
      <c r="M21" s="20">
        <f t="shared" si="14"/>
        <v>60353.727394586982</v>
      </c>
      <c r="N21" s="20">
        <f t="shared" si="15"/>
        <v>12513.475853446405</v>
      </c>
      <c r="O21" s="20">
        <f t="shared" si="5"/>
        <v>270484.94733931893</v>
      </c>
      <c r="P21" s="20">
        <f t="shared" si="0"/>
        <v>659821.42443687236</v>
      </c>
      <c r="Q21" s="21">
        <f t="shared" si="6"/>
        <v>10.932571241590798</v>
      </c>
      <c r="R21" s="22">
        <f t="shared" si="7"/>
        <v>0.77327413348610718</v>
      </c>
      <c r="S21" s="22">
        <f t="shared" si="8"/>
        <v>0.79266440709395658</v>
      </c>
      <c r="T21" s="22">
        <f t="shared" si="9"/>
        <v>0.8355422405841032</v>
      </c>
      <c r="U21" s="23">
        <f t="shared" si="16"/>
        <v>66166.306482521948</v>
      </c>
      <c r="V21" s="23">
        <f t="shared" si="17"/>
        <v>10881.562512941087</v>
      </c>
      <c r="W21" s="22">
        <f t="shared" si="10"/>
        <v>0.1644577594158968</v>
      </c>
      <c r="X21" s="23">
        <f t="shared" si="18"/>
        <v>2.6280094607772777</v>
      </c>
      <c r="Y21" s="23">
        <f t="shared" si="11"/>
        <v>305020.56907995284</v>
      </c>
      <c r="Z21" s="23">
        <f t="shared" si="1"/>
        <v>817187.83551879018</v>
      </c>
      <c r="AA21" s="23">
        <f t="shared" si="12"/>
        <v>12.350513107976687</v>
      </c>
      <c r="AB21" s="25"/>
      <c r="AC21" s="24"/>
      <c r="AD21" s="25"/>
      <c r="AE21" s="24"/>
      <c r="AF21" s="23">
        <f t="shared" si="13"/>
        <v>1.4179418663858883</v>
      </c>
    </row>
    <row r="22" spans="2:32" s="26" customFormat="1" ht="15" customHeight="1" x14ac:dyDescent="0.2">
      <c r="B22" s="5" t="s">
        <v>53</v>
      </c>
      <c r="C22" s="5" t="s">
        <v>3</v>
      </c>
      <c r="D22" s="42" t="s">
        <v>21</v>
      </c>
      <c r="E22" s="4" t="str">
        <f t="shared" si="2"/>
        <v>CETotal80-84</v>
      </c>
      <c r="F22" s="6">
        <f>VLOOKUP(E22,'Appendix 1a. Person-years 2020'!$E$3:$F$1682,2,FALSE)</f>
        <v>104811.87239999999</v>
      </c>
      <c r="G22" s="17">
        <f>VLOOKUP(E22,'Appendix 2a. Deaths 2020'!$E$4:$G$1683,2,FALSE)</f>
        <v>8320</v>
      </c>
      <c r="H22" s="17">
        <f>VLOOKUP(E22,'Appendix 2a. Deaths 2020'!$E$4:$G$1683,3,FALSE)</f>
        <v>1703</v>
      </c>
      <c r="I22" s="18">
        <f t="shared" si="3"/>
        <v>7.938032027753375E-2</v>
      </c>
      <c r="J22" s="24">
        <v>5</v>
      </c>
      <c r="K22" s="5">
        <f>VLOOKUP(E22,'Appendix 3a. nax iIBGE 2020'!$E$5:$O$1935,11,FALSE)</f>
        <v>2.5</v>
      </c>
      <c r="L22" s="19">
        <f t="shared" si="4"/>
        <v>0.33117888624037417</v>
      </c>
      <c r="M22" s="20">
        <f t="shared" si="14"/>
        <v>47840.251541140577</v>
      </c>
      <c r="N22" s="20">
        <f t="shared" si="15"/>
        <v>15843.68122285428</v>
      </c>
      <c r="O22" s="20">
        <f t="shared" si="5"/>
        <v>199592.05464856717</v>
      </c>
      <c r="P22" s="20">
        <f t="shared" si="0"/>
        <v>389336.47709755343</v>
      </c>
      <c r="Q22" s="21">
        <f t="shared" si="6"/>
        <v>8.138261496445951</v>
      </c>
      <c r="R22" s="22">
        <f t="shared" si="7"/>
        <v>0.79531249999999998</v>
      </c>
      <c r="S22" s="22">
        <f t="shared" si="8"/>
        <v>0.66882111375962583</v>
      </c>
      <c r="T22" s="22">
        <f t="shared" si="9"/>
        <v>0.72621771600322027</v>
      </c>
      <c r="U22" s="23">
        <f t="shared" si="16"/>
        <v>55284.743969580857</v>
      </c>
      <c r="V22" s="23">
        <f t="shared" si="17"/>
        <v>15135.983474169041</v>
      </c>
      <c r="W22" s="22">
        <f t="shared" si="10"/>
        <v>0.27378228399677973</v>
      </c>
      <c r="X22" s="23">
        <f t="shared" si="18"/>
        <v>2.5799250579244499</v>
      </c>
      <c r="Y22" s="23">
        <f t="shared" si="11"/>
        <v>239793.50551839816</v>
      </c>
      <c r="Z22" s="23">
        <f t="shared" si="1"/>
        <v>512167.2664388374</v>
      </c>
      <c r="AA22" s="23">
        <f t="shared" si="12"/>
        <v>9.2641699981579997</v>
      </c>
      <c r="AB22" s="25"/>
      <c r="AC22" s="24"/>
      <c r="AD22" s="25"/>
      <c r="AE22" s="24"/>
      <c r="AF22" s="23">
        <f t="shared" si="13"/>
        <v>1.1259085017120487</v>
      </c>
    </row>
    <row r="23" spans="2:32" s="26" customFormat="1" ht="15" customHeight="1" x14ac:dyDescent="0.2">
      <c r="B23" s="5" t="s">
        <v>53</v>
      </c>
      <c r="C23" s="5" t="s">
        <v>3</v>
      </c>
      <c r="D23" s="42" t="s">
        <v>22</v>
      </c>
      <c r="E23" s="4" t="str">
        <f t="shared" si="2"/>
        <v>CETotal85-89</v>
      </c>
      <c r="F23" s="6">
        <f>VLOOKUP(E23,'Appendix 1a. Person-years 2020'!$E$3:$F$1682,2,FALSE)</f>
        <v>51716.005799999999</v>
      </c>
      <c r="G23" s="17">
        <f>VLOOKUP(E23,'Appendix 2a. Deaths 2020'!$E$4:$G$1683,2,FALSE)</f>
        <v>6570</v>
      </c>
      <c r="H23" s="17">
        <f>VLOOKUP(E23,'Appendix 2a. Deaths 2020'!$E$4:$G$1683,3,FALSE)</f>
        <v>1205</v>
      </c>
      <c r="I23" s="18">
        <f t="shared" si="3"/>
        <v>0.1270399733770623</v>
      </c>
      <c r="J23" s="24">
        <v>5</v>
      </c>
      <c r="K23" s="5">
        <f>VLOOKUP(E23,'Appendix 3a. nax iIBGE 2020'!$E$5:$O$1935,11,FALSE)</f>
        <v>2.5</v>
      </c>
      <c r="L23" s="19">
        <f t="shared" si="4"/>
        <v>0.48208856934718147</v>
      </c>
      <c r="M23" s="20">
        <f t="shared" si="14"/>
        <v>31996.570318286296</v>
      </c>
      <c r="N23" s="20">
        <f t="shared" si="15"/>
        <v>15425.180808759131</v>
      </c>
      <c r="O23" s="20">
        <f t="shared" si="5"/>
        <v>121419.89956953365</v>
      </c>
      <c r="P23" s="20">
        <f t="shared" si="0"/>
        <v>189744.42244898627</v>
      </c>
      <c r="Q23" s="21">
        <f t="shared" si="6"/>
        <v>5.9301487803693078</v>
      </c>
      <c r="R23" s="22">
        <f t="shared" si="7"/>
        <v>0.81659056316590561</v>
      </c>
      <c r="S23" s="22">
        <f t="shared" si="8"/>
        <v>0.51791143065281853</v>
      </c>
      <c r="T23" s="22">
        <f t="shared" si="9"/>
        <v>0.58433746856898949</v>
      </c>
      <c r="U23" s="23">
        <f t="shared" si="16"/>
        <v>40148.760495411814</v>
      </c>
      <c r="V23" s="23">
        <f t="shared" si="17"/>
        <v>16688.335421340227</v>
      </c>
      <c r="W23" s="22">
        <f t="shared" si="10"/>
        <v>0.41566253143101051</v>
      </c>
      <c r="X23" s="23">
        <f>J23+R23*(L23/W23)*(K23-J23)</f>
        <v>2.632280115651946</v>
      </c>
      <c r="Y23" s="23">
        <f t="shared" si="11"/>
        <v>161230.49886328186</v>
      </c>
      <c r="Z23" s="23">
        <f t="shared" si="1"/>
        <v>272373.76092043921</v>
      </c>
      <c r="AA23" s="23">
        <f t="shared" si="12"/>
        <v>6.7841138196922914</v>
      </c>
      <c r="AB23" s="25"/>
      <c r="AC23" s="24"/>
      <c r="AD23" s="25"/>
      <c r="AE23" s="24"/>
      <c r="AF23" s="23">
        <f t="shared" si="13"/>
        <v>0.85396503932298362</v>
      </c>
    </row>
    <row r="24" spans="2:32" s="26" customFormat="1" ht="15" customHeight="1" x14ac:dyDescent="0.2">
      <c r="B24" s="5" t="s">
        <v>53</v>
      </c>
      <c r="C24" s="5" t="s">
        <v>3</v>
      </c>
      <c r="D24" s="43" t="s">
        <v>5</v>
      </c>
      <c r="E24" s="4" t="str">
        <f t="shared" si="2"/>
        <v>CETotal90+</v>
      </c>
      <c r="F24" s="6">
        <f>VLOOKUP(E24,'Appendix 1a. Person-years 2020'!$E$3:$F$1682,2,FALSE)</f>
        <v>32807.039400000001</v>
      </c>
      <c r="G24" s="17">
        <f>VLOOKUP(E24,'Appendix 2a. Deaths 2020'!$E$4:$G$1683,2,FALSE)</f>
        <v>7957</v>
      </c>
      <c r="H24" s="17">
        <f>VLOOKUP(E24,'Appendix 2a. Deaths 2020'!$E$4:$G$1683,3,FALSE)</f>
        <v>1032</v>
      </c>
      <c r="I24" s="18">
        <f t="shared" si="3"/>
        <v>0.24253941061197981</v>
      </c>
      <c r="J24" s="27"/>
      <c r="K24" s="28"/>
      <c r="L24" s="16">
        <v>1</v>
      </c>
      <c r="M24" s="20">
        <f t="shared" si="14"/>
        <v>16571.389509527166</v>
      </c>
      <c r="N24" s="20">
        <f t="shared" si="15"/>
        <v>16571.389509527166</v>
      </c>
      <c r="O24" s="38">
        <f>N24*Q24</f>
        <v>68324.522879452619</v>
      </c>
      <c r="P24" s="20">
        <f>O24</f>
        <v>68324.522879452619</v>
      </c>
      <c r="Q24" s="21">
        <f>1/I24</f>
        <v>4.1230412718361196</v>
      </c>
      <c r="R24" s="22">
        <f t="shared" si="7"/>
        <v>0.87030287796908379</v>
      </c>
      <c r="S24" s="22">
        <f t="shared" si="8"/>
        <v>0</v>
      </c>
      <c r="T24" s="22">
        <f t="shared" si="9"/>
        <v>0</v>
      </c>
      <c r="U24" s="23">
        <f t="shared" si="16"/>
        <v>23460.425074071587</v>
      </c>
      <c r="V24" s="23">
        <f>U24*(1-T24)</f>
        <v>23460.425074071587</v>
      </c>
      <c r="W24" s="22">
        <f t="shared" si="10"/>
        <v>1</v>
      </c>
      <c r="X24" s="23">
        <f>Q24/R24</f>
        <v>4.7374786137184124</v>
      </c>
      <c r="Y24" s="23">
        <f t="shared" si="11"/>
        <v>111143.26205715735</v>
      </c>
      <c r="Z24" s="23">
        <f>Y24</f>
        <v>111143.26205715735</v>
      </c>
      <c r="AA24" s="23">
        <f t="shared" si="12"/>
        <v>4.7374786137184124</v>
      </c>
      <c r="AB24" s="25"/>
      <c r="AC24" s="24"/>
      <c r="AD24" s="25"/>
      <c r="AE24" s="24"/>
      <c r="AF24" s="23">
        <f t="shared" si="13"/>
        <v>0.61443734188229282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9182808.2397000007</v>
      </c>
      <c r="G25" s="30">
        <f>SUM(G5:G24)</f>
        <v>68695</v>
      </c>
      <c r="H25" s="30">
        <f>SUM(H5:H24)</f>
        <v>11615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CE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CE</v>
      </c>
      <c r="C32" s="5" t="s">
        <v>48</v>
      </c>
      <c r="D32" s="40">
        <v>0</v>
      </c>
      <c r="E32" s="4" t="str">
        <f>_xlfn.CONCAT(B32,C32,D32)</f>
        <v>CEFemale0</v>
      </c>
      <c r="F32" s="6">
        <f>VLOOKUP(E32,'Appendix 1a. Person-years 2020'!$E$3:$F$1682,2,FALSE)</f>
        <v>64068.327799999999</v>
      </c>
      <c r="G32" s="17">
        <f>VLOOKUP(E32,'Appendix 2a. Deaths 2020'!$E$4:$G$1683,2,FALSE)</f>
        <v>627</v>
      </c>
      <c r="H32" s="17">
        <f>VLOOKUP(E32,'Appendix 2a. Deaths 2020'!$E$4:$G$1683,3,FALSE)</f>
        <v>8</v>
      </c>
      <c r="I32" s="18">
        <f>G32/F32</f>
        <v>9.7864267966737851E-3</v>
      </c>
      <c r="J32" s="16">
        <v>1</v>
      </c>
      <c r="K32" s="5">
        <f>VLOOKUP(E32,'Appendix 3a. nax iIBGE 2020'!$E$5:$O$1935,11,FALSE)</f>
        <v>0.08</v>
      </c>
      <c r="L32" s="19">
        <f>(J32*I32)/(1+(J32-K32)*I32)</f>
        <v>9.6991008197212843E-3</v>
      </c>
      <c r="M32" s="16">
        <v>100000</v>
      </c>
      <c r="N32" s="20">
        <f>M32*L32</f>
        <v>969.91008197212841</v>
      </c>
      <c r="O32" s="20">
        <f>M33*J32+N32*K32</f>
        <v>99107.68272458564</v>
      </c>
      <c r="P32" s="20">
        <f t="shared" ref="P32:P50" si="19">P33+O32</f>
        <v>7860836.1046323655</v>
      </c>
      <c r="Q32" s="21">
        <f>P32/M32</f>
        <v>78.608361046323651</v>
      </c>
      <c r="R32" s="22">
        <f>(G32-H32)/G32</f>
        <v>0.98724082934609247</v>
      </c>
      <c r="S32" s="22">
        <f>1-L32</f>
        <v>0.99030089918027875</v>
      </c>
      <c r="T32" s="22">
        <f>S32^R32</f>
        <v>0.99042405722676985</v>
      </c>
      <c r="U32" s="16">
        <v>100000</v>
      </c>
      <c r="V32" s="23">
        <f>U32*(1-T32)</f>
        <v>957.59427732301504</v>
      </c>
      <c r="W32" s="22">
        <f>V32/U32</f>
        <v>9.5759427732301505E-3</v>
      </c>
      <c r="X32" s="23">
        <f>J32+R32*(L32/W32)*(K32-J32)</f>
        <v>8.0057109904008827E-2</v>
      </c>
      <c r="Y32" s="23">
        <f>U33*J32+V32*X32</f>
        <v>99119.067952980084</v>
      </c>
      <c r="Z32" s="23">
        <f t="shared" ref="Z32:Z50" si="20">Z33+Y32</f>
        <v>8079662.4996817522</v>
      </c>
      <c r="AA32" s="23">
        <f>Z32/U32</f>
        <v>80.796624996817528</v>
      </c>
      <c r="AB32" s="16"/>
      <c r="AC32" s="16"/>
      <c r="AD32" s="16"/>
      <c r="AE32" s="16"/>
      <c r="AF32" s="23">
        <f>AA32-Q32</f>
        <v>2.1882639504938766</v>
      </c>
    </row>
    <row r="33" spans="2:32" s="26" customFormat="1" ht="15" customHeight="1" x14ac:dyDescent="0.2">
      <c r="B33" s="5" t="str">
        <f t="shared" ref="B33:B51" si="21">B6</f>
        <v>CE</v>
      </c>
      <c r="C33" s="5" t="s">
        <v>48</v>
      </c>
      <c r="D33" s="41" t="s">
        <v>18</v>
      </c>
      <c r="E33" s="4" t="str">
        <f t="shared" ref="E33:E51" si="22">_xlfn.CONCAT(B33,C33,D33)</f>
        <v>CEFemale1-4</v>
      </c>
      <c r="F33" s="6">
        <f>VLOOKUP(E33,'Appendix 1a. Person-years 2020'!$E$3:$F$1682,2,FALSE)</f>
        <v>256687.345</v>
      </c>
      <c r="G33" s="17">
        <f>VLOOKUP(E33,'Appendix 2a. Deaths 2020'!$E$4:$G$1683,2,FALSE)</f>
        <v>97</v>
      </c>
      <c r="H33" s="17">
        <f>VLOOKUP(E33,'Appendix 2a. Deaths 2020'!$E$4:$G$1683,3,FALSE)</f>
        <v>6</v>
      </c>
      <c r="I33" s="18">
        <f t="shared" ref="I33:I51" si="23">G33/F33</f>
        <v>3.7789163310719508E-4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1.510145560712084E-3</v>
      </c>
      <c r="M33" s="20">
        <f>M32-N32</f>
        <v>99030.089918027865</v>
      </c>
      <c r="N33" s="20">
        <f>M33*L33</f>
        <v>149.54985066662829</v>
      </c>
      <c r="O33" s="20">
        <f t="shared" ref="O33:O50" si="25">M34*J33+N33*K33</f>
        <v>395747.98054395156</v>
      </c>
      <c r="P33" s="20">
        <f t="shared" si="19"/>
        <v>7761728.4219077798</v>
      </c>
      <c r="Q33" s="21">
        <f t="shared" ref="Q33:Q50" si="26">P33/M33</f>
        <v>78.377475253557265</v>
      </c>
      <c r="R33" s="22">
        <f t="shared" ref="R33:R51" si="27">(G33-H33)/G33</f>
        <v>0.93814432989690721</v>
      </c>
      <c r="S33" s="22">
        <f t="shared" ref="S33:S51" si="28">1-L33</f>
        <v>0.99848985443928795</v>
      </c>
      <c r="T33" s="22">
        <f t="shared" ref="T33:T51" si="29">S33^R33</f>
        <v>0.99858319930016326</v>
      </c>
      <c r="U33" s="23">
        <f>U32-V32</f>
        <v>99042.40572267698</v>
      </c>
      <c r="V33" s="23">
        <f>U33*(1-T33)</f>
        <v>140.32334974140309</v>
      </c>
      <c r="W33" s="22">
        <f t="shared" ref="W33:W51" si="30">V33/U33</f>
        <v>1.41680069983674E-3</v>
      </c>
      <c r="X33" s="23">
        <f>J33+R33*(L33/W33)*(K33-J33)</f>
        <v>1.5101163535506039</v>
      </c>
      <c r="Y33" s="23">
        <f t="shared" ref="Y33:Y51" si="31">U34*J33+V33*X33</f>
        <v>395820.23407697177</v>
      </c>
      <c r="Z33" s="23">
        <f t="shared" si="20"/>
        <v>7980543.4317287719</v>
      </c>
      <c r="AA33" s="23">
        <f t="shared" ref="AA33:AA51" si="32">Z33/U33</f>
        <v>80.57703539708676</v>
      </c>
      <c r="AB33" s="25"/>
      <c r="AC33" s="24"/>
      <c r="AD33" s="25"/>
      <c r="AE33" s="24"/>
      <c r="AF33" s="23">
        <f t="shared" ref="AF33:AF51" si="33">AA33-Q33</f>
        <v>2.1995601435294958</v>
      </c>
    </row>
    <row r="34" spans="2:32" s="26" customFormat="1" ht="15" customHeight="1" x14ac:dyDescent="0.2">
      <c r="B34" s="5" t="str">
        <f t="shared" si="21"/>
        <v>CE</v>
      </c>
      <c r="C34" s="5" t="s">
        <v>48</v>
      </c>
      <c r="D34" s="24" t="s">
        <v>70</v>
      </c>
      <c r="E34" s="4" t="str">
        <f t="shared" si="22"/>
        <v>CEFemale5-9</v>
      </c>
      <c r="F34" s="6">
        <f>VLOOKUP(E34,'Appendix 1a. Person-years 2020'!$E$3:$F$1682,2,FALSE)</f>
        <v>314420.95760000002</v>
      </c>
      <c r="G34" s="17">
        <f>VLOOKUP(E34,'Appendix 2a. Deaths 2020'!$E$4:$G$1683,2,FALSE)</f>
        <v>52</v>
      </c>
      <c r="H34" s="17">
        <f>VLOOKUP(E34,'Appendix 2a. Deaths 2020'!$E$4:$G$1683,3,FALSE)</f>
        <v>3</v>
      </c>
      <c r="I34" s="18">
        <f t="shared" si="23"/>
        <v>1.6538337773957596E-4</v>
      </c>
      <c r="J34" s="24">
        <v>5</v>
      </c>
      <c r="K34" s="5">
        <f>VLOOKUP(E34,'Appendix 3a. nax iIBGE 2020'!$E$5:$O$1935,11,FALSE)</f>
        <v>2.5</v>
      </c>
      <c r="L34" s="19">
        <f t="shared" si="24"/>
        <v>8.2657513422874408E-4</v>
      </c>
      <c r="M34" s="20">
        <f t="shared" ref="M34:M51" si="34">M33-N33</f>
        <v>98880.540067361231</v>
      </c>
      <c r="N34" s="20">
        <f t="shared" ref="N34:N51" si="35">M34*L34</f>
        <v>81.732195678789822</v>
      </c>
      <c r="O34" s="20">
        <f t="shared" si="25"/>
        <v>494198.3698476092</v>
      </c>
      <c r="P34" s="20">
        <f t="shared" si="19"/>
        <v>7365980.4413638283</v>
      </c>
      <c r="Q34" s="21">
        <f t="shared" si="26"/>
        <v>74.493731894524842</v>
      </c>
      <c r="R34" s="22">
        <f t="shared" si="27"/>
        <v>0.94230769230769229</v>
      </c>
      <c r="S34" s="22">
        <f t="shared" si="28"/>
        <v>0.99917342486577121</v>
      </c>
      <c r="T34" s="22">
        <f t="shared" si="29"/>
        <v>0.99922109331590248</v>
      </c>
      <c r="U34" s="23">
        <f t="shared" ref="U34:U51" si="36">U33-V33</f>
        <v>98902.082372935576</v>
      </c>
      <c r="V34" s="23">
        <f t="shared" ref="V34:V50" si="37">U34*(1-T34)</f>
        <v>77.03549303144348</v>
      </c>
      <c r="W34" s="22">
        <f t="shared" si="30"/>
        <v>7.789066840975245E-4</v>
      </c>
      <c r="X34" s="23">
        <f>J34+R34*(L34/W34)*(K34-J34)</f>
        <v>2.500059624740341</v>
      </c>
      <c r="Y34" s="23">
        <f t="shared" si="31"/>
        <v>494317.82772532047</v>
      </c>
      <c r="Z34" s="23">
        <f t="shared" si="20"/>
        <v>7584723.1976517998</v>
      </c>
      <c r="AA34" s="23">
        <f t="shared" si="32"/>
        <v>76.689216401447069</v>
      </c>
      <c r="AB34" s="25"/>
      <c r="AC34" s="24"/>
      <c r="AD34" s="25"/>
      <c r="AE34" s="24"/>
      <c r="AF34" s="23">
        <f t="shared" si="33"/>
        <v>2.1954845069222273</v>
      </c>
    </row>
    <row r="35" spans="2:32" s="26" customFormat="1" ht="15" customHeight="1" x14ac:dyDescent="0.2">
      <c r="B35" s="5" t="str">
        <f t="shared" si="21"/>
        <v>CE</v>
      </c>
      <c r="C35" s="5" t="s">
        <v>48</v>
      </c>
      <c r="D35" s="24" t="s">
        <v>71</v>
      </c>
      <c r="E35" s="4" t="str">
        <f t="shared" si="22"/>
        <v>CEFemale10-14</v>
      </c>
      <c r="F35" s="6">
        <f>VLOOKUP(E35,'Appendix 1a. Person-years 2020'!$E$3:$F$1682,2,FALSE)</f>
        <v>332012.5944</v>
      </c>
      <c r="G35" s="17">
        <f>VLOOKUP(E35,'Appendix 2a. Deaths 2020'!$E$4:$G$1683,2,FALSE)</f>
        <v>83</v>
      </c>
      <c r="H35" s="17">
        <f>VLOOKUP(E35,'Appendix 2a. Deaths 2020'!$E$4:$G$1683,3,FALSE)</f>
        <v>5</v>
      </c>
      <c r="I35" s="18">
        <f t="shared" si="23"/>
        <v>2.4999051662481152E-4</v>
      </c>
      <c r="J35" s="24">
        <v>5</v>
      </c>
      <c r="K35" s="5">
        <f>VLOOKUP(E35,'Appendix 3a. nax iIBGE 2020'!$E$5:$O$1935,11,FALSE)</f>
        <v>2.5</v>
      </c>
      <c r="L35" s="19">
        <f t="shared" si="24"/>
        <v>1.2491718803147749E-3</v>
      </c>
      <c r="M35" s="20">
        <f t="shared" si="34"/>
        <v>98798.807871682438</v>
      </c>
      <c r="N35" s="20">
        <f t="shared" si="35"/>
        <v>123.41669260192774</v>
      </c>
      <c r="O35" s="20">
        <f t="shared" si="25"/>
        <v>493685.49762690743</v>
      </c>
      <c r="P35" s="20">
        <f t="shared" si="19"/>
        <v>6871782.0715162195</v>
      </c>
      <c r="Q35" s="21">
        <f t="shared" si="26"/>
        <v>69.553289351842466</v>
      </c>
      <c r="R35" s="22">
        <f t="shared" si="27"/>
        <v>0.93975903614457834</v>
      </c>
      <c r="S35" s="22">
        <f t="shared" si="28"/>
        <v>0.99875082811968519</v>
      </c>
      <c r="T35" s="22">
        <f t="shared" si="29"/>
        <v>0.99882603524872937</v>
      </c>
      <c r="U35" s="23">
        <f t="shared" si="36"/>
        <v>98825.046879904126</v>
      </c>
      <c r="V35" s="23">
        <f t="shared" si="37"/>
        <v>116.01712157967486</v>
      </c>
      <c r="W35" s="22">
        <f t="shared" si="30"/>
        <v>1.1739647512706286E-3</v>
      </c>
      <c r="X35" s="23">
        <f>((-5/24)*V34+2.5*V35+(5/24)*V36)/V35</f>
        <v>2.7829368588836236</v>
      </c>
      <c r="Y35" s="23">
        <f t="shared" si="31"/>
        <v>493868.01711552794</v>
      </c>
      <c r="Z35" s="23">
        <f t="shared" si="20"/>
        <v>7090405.3699264796</v>
      </c>
      <c r="AA35" s="23">
        <f t="shared" si="32"/>
        <v>71.747047876870766</v>
      </c>
      <c r="AB35" s="25"/>
      <c r="AC35" s="24"/>
      <c r="AD35" s="25"/>
      <c r="AE35" s="24"/>
      <c r="AF35" s="23">
        <f t="shared" si="33"/>
        <v>2.1937585250283007</v>
      </c>
    </row>
    <row r="36" spans="2:32" s="26" customFormat="1" ht="15" customHeight="1" x14ac:dyDescent="0.2">
      <c r="B36" s="5" t="str">
        <f t="shared" si="21"/>
        <v>CE</v>
      </c>
      <c r="C36" s="5" t="s">
        <v>48</v>
      </c>
      <c r="D36" s="24" t="s">
        <v>72</v>
      </c>
      <c r="E36" s="4" t="str">
        <f t="shared" si="22"/>
        <v>CEFemale15-19</v>
      </c>
      <c r="F36" s="6">
        <f>VLOOKUP(E36,'Appendix 1a. Person-years 2020'!$E$3:$F$1682,2,FALSE)</f>
        <v>355118.20130000002</v>
      </c>
      <c r="G36" s="17">
        <f>VLOOKUP(E36,'Appendix 2a. Deaths 2020'!$E$4:$G$1683,2,FALSE)</f>
        <v>176</v>
      </c>
      <c r="H36" s="17">
        <f>VLOOKUP(E36,'Appendix 2a. Deaths 2020'!$E$4:$G$1683,3,FALSE)</f>
        <v>7</v>
      </c>
      <c r="I36" s="18">
        <f t="shared" si="23"/>
        <v>4.9560962900720791E-4</v>
      </c>
      <c r="J36" s="24">
        <v>5</v>
      </c>
      <c r="K36" s="5">
        <f>VLOOKUP(E36,'Appendix 3a. nax iIBGE 2020'!$E$5:$O$1935,11,FALSE)</f>
        <v>2.5</v>
      </c>
      <c r="L36" s="19">
        <f t="shared" si="24"/>
        <v>2.4749815832753228E-3</v>
      </c>
      <c r="M36" s="20">
        <f t="shared" si="34"/>
        <v>98675.391179080514</v>
      </c>
      <c r="N36" s="20">
        <f t="shared" si="35"/>
        <v>244.21977589071253</v>
      </c>
      <c r="O36" s="20">
        <f t="shared" si="25"/>
        <v>492766.40645567578</v>
      </c>
      <c r="P36" s="20">
        <f t="shared" si="19"/>
        <v>6378096.5738893123</v>
      </c>
      <c r="Q36" s="21">
        <f t="shared" si="26"/>
        <v>64.637155198240436</v>
      </c>
      <c r="R36" s="22">
        <f t="shared" si="27"/>
        <v>0.96022727272727271</v>
      </c>
      <c r="S36" s="22">
        <f t="shared" si="28"/>
        <v>0.9975250184167247</v>
      </c>
      <c r="T36" s="22">
        <f t="shared" si="29"/>
        <v>0.99762333811408244</v>
      </c>
      <c r="U36" s="23">
        <f t="shared" si="36"/>
        <v>98709.029758324454</v>
      </c>
      <c r="V36" s="23">
        <f t="shared" si="37"/>
        <v>234.59798882251232</v>
      </c>
      <c r="W36" s="22">
        <f t="shared" si="30"/>
        <v>2.3766618859175637E-3</v>
      </c>
      <c r="X36" s="23">
        <f t="shared" ref="X36:X49" si="38">((-5/24)*V35+2.5*V36+(5/24)*V37)/V36</f>
        <v>2.6796994533801768</v>
      </c>
      <c r="Y36" s="23">
        <f t="shared" si="31"/>
        <v>493000.81094992149</v>
      </c>
      <c r="Z36" s="23">
        <f t="shared" si="20"/>
        <v>6596537.3528109519</v>
      </c>
      <c r="AA36" s="23">
        <f t="shared" si="32"/>
        <v>66.82810446989167</v>
      </c>
      <c r="AB36" s="25"/>
      <c r="AC36" s="24"/>
      <c r="AD36" s="25"/>
      <c r="AE36" s="24"/>
      <c r="AF36" s="23">
        <f t="shared" si="33"/>
        <v>2.1909492716512347</v>
      </c>
    </row>
    <row r="37" spans="2:32" s="26" customFormat="1" ht="15" customHeight="1" x14ac:dyDescent="0.2">
      <c r="B37" s="5" t="str">
        <f t="shared" si="21"/>
        <v>CE</v>
      </c>
      <c r="C37" s="5" t="s">
        <v>48</v>
      </c>
      <c r="D37" s="24" t="s">
        <v>73</v>
      </c>
      <c r="E37" s="4" t="str">
        <f t="shared" si="22"/>
        <v>CEFemale20-24</v>
      </c>
      <c r="F37" s="6">
        <f>VLOOKUP(E37,'Appendix 1a. Person-years 2020'!$E$3:$F$1682,2,FALSE)</f>
        <v>409169.10399999999</v>
      </c>
      <c r="G37" s="17">
        <f>VLOOKUP(E37,'Appendix 2a. Deaths 2020'!$E$4:$G$1683,2,FALSE)</f>
        <v>285</v>
      </c>
      <c r="H37" s="17">
        <f>VLOOKUP(E37,'Appendix 2a. Deaths 2020'!$E$4:$G$1683,3,FALSE)</f>
        <v>20</v>
      </c>
      <c r="I37" s="18">
        <f t="shared" si="23"/>
        <v>6.9653352908092495E-4</v>
      </c>
      <c r="J37" s="24">
        <v>5</v>
      </c>
      <c r="K37" s="5">
        <f>VLOOKUP(E37,'Appendix 3a. nax iIBGE 2020'!$E$5:$O$1935,11,FALSE)</f>
        <v>2.5</v>
      </c>
      <c r="L37" s="19">
        <f t="shared" si="24"/>
        <v>3.476613700379683E-3</v>
      </c>
      <c r="M37" s="20">
        <f t="shared" si="34"/>
        <v>98431.171403189801</v>
      </c>
      <c r="N37" s="20">
        <f t="shared" si="35"/>
        <v>342.20715904475054</v>
      </c>
      <c r="O37" s="20">
        <f t="shared" si="25"/>
        <v>491300.3391183372</v>
      </c>
      <c r="P37" s="20">
        <f t="shared" si="19"/>
        <v>5885330.1674336363</v>
      </c>
      <c r="Q37" s="21">
        <f t="shared" si="26"/>
        <v>59.791325080612765</v>
      </c>
      <c r="R37" s="22">
        <f t="shared" si="27"/>
        <v>0.92982456140350878</v>
      </c>
      <c r="S37" s="22">
        <f t="shared" si="28"/>
        <v>0.99652338629962034</v>
      </c>
      <c r="T37" s="22">
        <f t="shared" si="29"/>
        <v>0.99676696436257428</v>
      </c>
      <c r="U37" s="23">
        <f t="shared" si="36"/>
        <v>98474.431769501942</v>
      </c>
      <c r="V37" s="23">
        <f t="shared" si="37"/>
        <v>318.37134728604713</v>
      </c>
      <c r="W37" s="22">
        <f t="shared" si="30"/>
        <v>3.2330356374257185E-3</v>
      </c>
      <c r="X37" s="23">
        <f t="shared" si="38"/>
        <v>2.550388285736382</v>
      </c>
      <c r="Y37" s="23">
        <f t="shared" si="31"/>
        <v>491592.27266571193</v>
      </c>
      <c r="Z37" s="23">
        <f t="shared" si="20"/>
        <v>6103536.5418610303</v>
      </c>
      <c r="AA37" s="23">
        <f t="shared" si="32"/>
        <v>61.980926746015797</v>
      </c>
      <c r="AB37" s="25"/>
      <c r="AC37" s="24"/>
      <c r="AD37" s="25"/>
      <c r="AE37" s="24"/>
      <c r="AF37" s="23">
        <f t="shared" si="33"/>
        <v>2.1896016654030319</v>
      </c>
    </row>
    <row r="38" spans="2:32" s="26" customFormat="1" ht="15" customHeight="1" x14ac:dyDescent="0.2">
      <c r="B38" s="5" t="str">
        <f t="shared" si="21"/>
        <v>CE</v>
      </c>
      <c r="C38" s="5" t="s">
        <v>48</v>
      </c>
      <c r="D38" s="24" t="s">
        <v>74</v>
      </c>
      <c r="E38" s="4" t="str">
        <f t="shared" si="22"/>
        <v>CEFemale25-29</v>
      </c>
      <c r="F38" s="6">
        <f>VLOOKUP(E38,'Appendix 1a. Person-years 2020'!$E$3:$F$1682,2,FALSE)</f>
        <v>407285.48210000002</v>
      </c>
      <c r="G38" s="17">
        <f>VLOOKUP(E38,'Appendix 2a. Deaths 2020'!$E$4:$G$1683,2,FALSE)</f>
        <v>278</v>
      </c>
      <c r="H38" s="17">
        <f>VLOOKUP(E38,'Appendix 2a. Deaths 2020'!$E$4:$G$1683,3,FALSE)</f>
        <v>19</v>
      </c>
      <c r="I38" s="18">
        <f t="shared" si="23"/>
        <v>6.825679092871353E-4</v>
      </c>
      <c r="J38" s="24">
        <v>5</v>
      </c>
      <c r="K38" s="5">
        <f>VLOOKUP(E38,'Appendix 3a. nax iIBGE 2020'!$E$5:$O$1935,11,FALSE)</f>
        <v>2.5</v>
      </c>
      <c r="L38" s="19">
        <f t="shared" si="24"/>
        <v>3.4070257303615253E-3</v>
      </c>
      <c r="M38" s="20">
        <f t="shared" si="34"/>
        <v>98088.964244145056</v>
      </c>
      <c r="N38" s="20">
        <f t="shared" si="35"/>
        <v>334.19162504431387</v>
      </c>
      <c r="O38" s="20">
        <f t="shared" si="25"/>
        <v>489609.34215811448</v>
      </c>
      <c r="P38" s="20">
        <f t="shared" si="19"/>
        <v>5394029.828315299</v>
      </c>
      <c r="Q38" s="21">
        <f t="shared" si="26"/>
        <v>54.991199773396218</v>
      </c>
      <c r="R38" s="22">
        <f t="shared" si="27"/>
        <v>0.93165467625899279</v>
      </c>
      <c r="S38" s="22">
        <f t="shared" si="28"/>
        <v>0.99659297426963844</v>
      </c>
      <c r="T38" s="22">
        <f t="shared" si="29"/>
        <v>0.99682545853729931</v>
      </c>
      <c r="U38" s="23">
        <f t="shared" si="36"/>
        <v>98156.060422215902</v>
      </c>
      <c r="V38" s="23">
        <f t="shared" si="37"/>
        <v>311.60048362567824</v>
      </c>
      <c r="W38" s="22">
        <f t="shared" si="30"/>
        <v>3.1745414627006867E-3</v>
      </c>
      <c r="X38" s="23">
        <f t="shared" si="38"/>
        <v>2.5727179891809717</v>
      </c>
      <c r="Y38" s="23">
        <f t="shared" si="31"/>
        <v>490023.95986261242</v>
      </c>
      <c r="Z38" s="23">
        <f t="shared" si="20"/>
        <v>5611944.2691953182</v>
      </c>
      <c r="AA38" s="23">
        <f t="shared" si="32"/>
        <v>57.173691008539635</v>
      </c>
      <c r="AB38" s="25"/>
      <c r="AC38" s="24"/>
      <c r="AD38" s="25"/>
      <c r="AE38" s="24"/>
      <c r="AF38" s="23">
        <f t="shared" si="33"/>
        <v>2.1824912351434165</v>
      </c>
    </row>
    <row r="39" spans="2:32" s="26" customFormat="1" ht="15" customHeight="1" x14ac:dyDescent="0.2">
      <c r="B39" s="5" t="str">
        <f t="shared" si="21"/>
        <v>CE</v>
      </c>
      <c r="C39" s="5" t="s">
        <v>48</v>
      </c>
      <c r="D39" s="24" t="s">
        <v>75</v>
      </c>
      <c r="E39" s="4" t="str">
        <f t="shared" si="22"/>
        <v>CEFemale30-34</v>
      </c>
      <c r="F39" s="6">
        <f>VLOOKUP(E39,'Appendix 1a. Person-years 2020'!$E$3:$F$1682,2,FALSE)</f>
        <v>404572.39179999998</v>
      </c>
      <c r="G39" s="17">
        <f>VLOOKUP(E39,'Appendix 2a. Deaths 2020'!$E$4:$G$1683,2,FALSE)</f>
        <v>407</v>
      </c>
      <c r="H39" s="17">
        <f>VLOOKUP(E39,'Appendix 2a. Deaths 2020'!$E$4:$G$1683,3,FALSE)</f>
        <v>53</v>
      </c>
      <c r="I39" s="18">
        <f t="shared" si="23"/>
        <v>1.0060004297109827E-3</v>
      </c>
      <c r="J39" s="24">
        <v>5</v>
      </c>
      <c r="K39" s="5">
        <f>VLOOKUP(E39,'Appendix 3a. nax iIBGE 2020'!$E$5:$O$1935,11,FALSE)</f>
        <v>2.5</v>
      </c>
      <c r="L39" s="19">
        <f t="shared" si="24"/>
        <v>5.0173834238538594E-3</v>
      </c>
      <c r="M39" s="20">
        <f t="shared" si="34"/>
        <v>97754.772619100739</v>
      </c>
      <c r="N39" s="20">
        <f t="shared" si="35"/>
        <v>490.47317574167914</v>
      </c>
      <c r="O39" s="20">
        <f t="shared" si="25"/>
        <v>487547.68015614955</v>
      </c>
      <c r="P39" s="20">
        <f t="shared" si="19"/>
        <v>4904420.4861571845</v>
      </c>
      <c r="Q39" s="21">
        <f t="shared" si="26"/>
        <v>50.170650033294514</v>
      </c>
      <c r="R39" s="22">
        <f t="shared" si="27"/>
        <v>0.86977886977886976</v>
      </c>
      <c r="S39" s="22">
        <f t="shared" si="28"/>
        <v>0.99498261657614617</v>
      </c>
      <c r="T39" s="22">
        <f t="shared" si="29"/>
        <v>0.99563455755777996</v>
      </c>
      <c r="U39" s="23">
        <f t="shared" si="36"/>
        <v>97844.459938590226</v>
      </c>
      <c r="V39" s="23">
        <f t="shared" si="37"/>
        <v>427.13435815201973</v>
      </c>
      <c r="W39" s="22">
        <f t="shared" si="30"/>
        <v>4.3654424422200355E-3</v>
      </c>
      <c r="X39" s="23">
        <f t="shared" si="38"/>
        <v>2.6282416432486388</v>
      </c>
      <c r="Y39" s="23">
        <f t="shared" si="31"/>
        <v>488209.24020954844</v>
      </c>
      <c r="Z39" s="23">
        <f t="shared" si="20"/>
        <v>5121920.309332706</v>
      </c>
      <c r="AA39" s="23">
        <f t="shared" si="32"/>
        <v>52.347576066620007</v>
      </c>
      <c r="AB39" s="25"/>
      <c r="AC39" s="24"/>
      <c r="AD39" s="25"/>
      <c r="AE39" s="24"/>
      <c r="AF39" s="23">
        <f t="shared" si="33"/>
        <v>2.1769260333254934</v>
      </c>
    </row>
    <row r="40" spans="2:32" s="26" customFormat="1" ht="15" customHeight="1" x14ac:dyDescent="0.2">
      <c r="B40" s="5" t="str">
        <f t="shared" si="21"/>
        <v>CE</v>
      </c>
      <c r="C40" s="5" t="s">
        <v>48</v>
      </c>
      <c r="D40" s="24" t="s">
        <v>76</v>
      </c>
      <c r="E40" s="4" t="str">
        <f t="shared" si="22"/>
        <v>CEFemale35-39</v>
      </c>
      <c r="F40" s="6">
        <f>VLOOKUP(E40,'Appendix 1a. Person-years 2020'!$E$3:$F$1682,2,FALSE)</f>
        <v>372779.54979999998</v>
      </c>
      <c r="G40" s="17">
        <f>VLOOKUP(E40,'Appendix 2a. Deaths 2020'!$E$4:$G$1683,2,FALSE)</f>
        <v>515</v>
      </c>
      <c r="H40" s="17">
        <f>VLOOKUP(E40,'Appendix 2a. Deaths 2020'!$E$4:$G$1683,3,FALSE)</f>
        <v>74</v>
      </c>
      <c r="I40" s="18">
        <f t="shared" si="23"/>
        <v>1.3815135521149235E-3</v>
      </c>
      <c r="J40" s="24">
        <v>5</v>
      </c>
      <c r="K40" s="5">
        <f>VLOOKUP(E40,'Appendix 3a. nax iIBGE 2020'!$E$5:$O$1935,11,FALSE)</f>
        <v>2.5</v>
      </c>
      <c r="L40" s="19">
        <f t="shared" si="24"/>
        <v>6.88379262855886E-3</v>
      </c>
      <c r="M40" s="20">
        <f t="shared" si="34"/>
        <v>97264.299443359065</v>
      </c>
      <c r="N40" s="20">
        <f t="shared" si="35"/>
        <v>669.54726753013676</v>
      </c>
      <c r="O40" s="20">
        <f t="shared" si="25"/>
        <v>484647.62904796994</v>
      </c>
      <c r="P40" s="20">
        <f t="shared" si="19"/>
        <v>4416872.8060010346</v>
      </c>
      <c r="Q40" s="21">
        <f t="shared" si="26"/>
        <v>45.411038081584685</v>
      </c>
      <c r="R40" s="22">
        <f t="shared" si="27"/>
        <v>0.85631067961165053</v>
      </c>
      <c r="S40" s="22">
        <f t="shared" si="28"/>
        <v>0.99311620737144113</v>
      </c>
      <c r="T40" s="22">
        <f t="shared" si="29"/>
        <v>0.99410241188932402</v>
      </c>
      <c r="U40" s="23">
        <f t="shared" si="36"/>
        <v>97417.325580438206</v>
      </c>
      <c r="V40" s="23">
        <f t="shared" si="37"/>
        <v>574.52726111704317</v>
      </c>
      <c r="W40" s="22">
        <f t="shared" si="30"/>
        <v>5.8975881106759775E-3</v>
      </c>
      <c r="X40" s="23">
        <f t="shared" si="38"/>
        <v>2.6269933528376761</v>
      </c>
      <c r="Y40" s="23">
        <f t="shared" si="31"/>
        <v>485723.27089258435</v>
      </c>
      <c r="Z40" s="23">
        <f t="shared" si="20"/>
        <v>4633711.0691231573</v>
      </c>
      <c r="AA40" s="23">
        <f t="shared" si="32"/>
        <v>47.56557461944557</v>
      </c>
      <c r="AB40" s="25"/>
      <c r="AC40" s="24"/>
      <c r="AD40" s="25"/>
      <c r="AE40" s="24"/>
      <c r="AF40" s="23">
        <f t="shared" si="33"/>
        <v>2.1545365378608849</v>
      </c>
    </row>
    <row r="41" spans="2:32" s="26" customFormat="1" ht="15" customHeight="1" x14ac:dyDescent="0.2">
      <c r="B41" s="5" t="str">
        <f t="shared" si="21"/>
        <v>CE</v>
      </c>
      <c r="C41" s="5" t="s">
        <v>48</v>
      </c>
      <c r="D41" s="24" t="s">
        <v>77</v>
      </c>
      <c r="E41" s="4" t="str">
        <f t="shared" si="22"/>
        <v>CEFemale40-44</v>
      </c>
      <c r="F41" s="6">
        <f>VLOOKUP(E41,'Appendix 1a. Person-years 2020'!$E$3:$F$1682,2,FALSE)</f>
        <v>335019.49369999999</v>
      </c>
      <c r="G41" s="17">
        <f>VLOOKUP(E41,'Appendix 2a. Deaths 2020'!$E$4:$G$1683,2,FALSE)</f>
        <v>636</v>
      </c>
      <c r="H41" s="17">
        <f>VLOOKUP(E41,'Appendix 2a. Deaths 2020'!$E$4:$G$1683,3,FALSE)</f>
        <v>96</v>
      </c>
      <c r="I41" s="18">
        <f t="shared" si="23"/>
        <v>1.8983969946821037E-3</v>
      </c>
      <c r="J41" s="24">
        <v>5</v>
      </c>
      <c r="K41" s="5">
        <f>VLOOKUP(E41,'Appendix 3a. nax iIBGE 2020'!$E$5:$O$1935,11,FALSE)</f>
        <v>2.5</v>
      </c>
      <c r="L41" s="19">
        <f t="shared" si="24"/>
        <v>9.4471488758250677E-3</v>
      </c>
      <c r="M41" s="20">
        <f t="shared" si="34"/>
        <v>96594.752175828922</v>
      </c>
      <c r="N41" s="20">
        <f t="shared" si="35"/>
        <v>912.54500442848325</v>
      </c>
      <c r="O41" s="20">
        <f t="shared" si="25"/>
        <v>480692.39836807339</v>
      </c>
      <c r="P41" s="20">
        <f t="shared" si="19"/>
        <v>3932225.1769530643</v>
      </c>
      <c r="Q41" s="21">
        <f t="shared" si="26"/>
        <v>40.708476272037394</v>
      </c>
      <c r="R41" s="22">
        <f t="shared" si="27"/>
        <v>0.84905660377358494</v>
      </c>
      <c r="S41" s="22">
        <f t="shared" si="28"/>
        <v>0.9905528511241749</v>
      </c>
      <c r="T41" s="22">
        <f t="shared" si="29"/>
        <v>0.99197309599748262</v>
      </c>
      <c r="U41" s="23">
        <f t="shared" si="36"/>
        <v>96842.798319321169</v>
      </c>
      <c r="V41" s="23">
        <f t="shared" si="37"/>
        <v>777.34784544434217</v>
      </c>
      <c r="W41" s="22">
        <f t="shared" si="30"/>
        <v>8.0269040025173766E-3</v>
      </c>
      <c r="X41" s="23">
        <f t="shared" si="38"/>
        <v>2.6495246213900936</v>
      </c>
      <c r="Y41" s="23">
        <f t="shared" si="31"/>
        <v>482386.8546252735</v>
      </c>
      <c r="Z41" s="23">
        <f t="shared" si="20"/>
        <v>4147987.7982305726</v>
      </c>
      <c r="AA41" s="23">
        <f t="shared" si="32"/>
        <v>42.832176168158135</v>
      </c>
      <c r="AB41" s="25"/>
      <c r="AC41" s="24"/>
      <c r="AD41" s="25"/>
      <c r="AE41" s="24"/>
      <c r="AF41" s="23">
        <f t="shared" si="33"/>
        <v>2.1236998961207405</v>
      </c>
    </row>
    <row r="42" spans="2:32" s="26" customFormat="1" ht="15" customHeight="1" x14ac:dyDescent="0.2">
      <c r="B42" s="5" t="str">
        <f t="shared" si="21"/>
        <v>CE</v>
      </c>
      <c r="C42" s="5" t="s">
        <v>48</v>
      </c>
      <c r="D42" s="24" t="s">
        <v>78</v>
      </c>
      <c r="E42" s="4" t="str">
        <f t="shared" si="22"/>
        <v>CEFemale45-49</v>
      </c>
      <c r="F42" s="6">
        <f>VLOOKUP(E42,'Appendix 1a. Person-years 2020'!$E$3:$F$1682,2,FALSE)</f>
        <v>294735.43099999998</v>
      </c>
      <c r="G42" s="17">
        <f>VLOOKUP(E42,'Appendix 2a. Deaths 2020'!$E$4:$G$1683,2,FALSE)</f>
        <v>826</v>
      </c>
      <c r="H42" s="17">
        <f>VLOOKUP(E42,'Appendix 2a. Deaths 2020'!$E$4:$G$1683,3,FALSE)</f>
        <v>127</v>
      </c>
      <c r="I42" s="18">
        <f t="shared" si="23"/>
        <v>2.8025134175334353E-3</v>
      </c>
      <c r="J42" s="24">
        <v>5</v>
      </c>
      <c r="K42" s="5">
        <f>VLOOKUP(E42,'Appendix 3a. nax iIBGE 2020'!$E$5:$O$1935,11,FALSE)</f>
        <v>2.5</v>
      </c>
      <c r="L42" s="19">
        <f t="shared" si="24"/>
        <v>1.3915074132759598E-2</v>
      </c>
      <c r="M42" s="20">
        <f t="shared" si="34"/>
        <v>95682.207171400441</v>
      </c>
      <c r="N42" s="20">
        <f t="shared" si="35"/>
        <v>1331.4250059760991</v>
      </c>
      <c r="O42" s="20">
        <f t="shared" si="25"/>
        <v>475082.47334206197</v>
      </c>
      <c r="P42" s="20">
        <f t="shared" si="19"/>
        <v>3451532.7785849911</v>
      </c>
      <c r="Q42" s="21">
        <f t="shared" si="26"/>
        <v>36.072880012080866</v>
      </c>
      <c r="R42" s="22">
        <f t="shared" si="27"/>
        <v>0.84624697336561738</v>
      </c>
      <c r="S42" s="22">
        <f t="shared" si="28"/>
        <v>0.98608492586724039</v>
      </c>
      <c r="T42" s="22">
        <f t="shared" si="29"/>
        <v>0.98821174586214378</v>
      </c>
      <c r="U42" s="23">
        <f t="shared" si="36"/>
        <v>96065.45047387683</v>
      </c>
      <c r="V42" s="23">
        <f t="shared" si="37"/>
        <v>1132.4439440537008</v>
      </c>
      <c r="W42" s="22">
        <f t="shared" si="30"/>
        <v>1.1788254137856224E-2</v>
      </c>
      <c r="X42" s="23">
        <f t="shared" si="38"/>
        <v>2.6406295788299747</v>
      </c>
      <c r="Y42" s="23">
        <f t="shared" si="31"/>
        <v>477655.39762415073</v>
      </c>
      <c r="Z42" s="23">
        <f t="shared" si="20"/>
        <v>3665600.9436052991</v>
      </c>
      <c r="AA42" s="23">
        <f t="shared" si="32"/>
        <v>38.157328420607257</v>
      </c>
      <c r="AB42" s="25"/>
      <c r="AC42" s="24"/>
      <c r="AD42" s="25"/>
      <c r="AE42" s="24"/>
      <c r="AF42" s="23">
        <f t="shared" si="33"/>
        <v>2.0844484085263915</v>
      </c>
    </row>
    <row r="43" spans="2:32" s="26" customFormat="1" ht="15" customHeight="1" x14ac:dyDescent="0.2">
      <c r="B43" s="5" t="str">
        <f t="shared" si="21"/>
        <v>CE</v>
      </c>
      <c r="C43" s="5" t="s">
        <v>48</v>
      </c>
      <c r="D43" s="24" t="s">
        <v>79</v>
      </c>
      <c r="E43" s="4" t="str">
        <f t="shared" si="22"/>
        <v>CEFemale50-54</v>
      </c>
      <c r="F43" s="6">
        <f>VLOOKUP(E43,'Appendix 1a. Person-years 2020'!$E$3:$F$1682,2,FALSE)</f>
        <v>275141.26459999999</v>
      </c>
      <c r="G43" s="17">
        <f>VLOOKUP(E43,'Appendix 2a. Deaths 2020'!$E$4:$G$1683,2,FALSE)</f>
        <v>1108</v>
      </c>
      <c r="H43" s="17">
        <f>VLOOKUP(E43,'Appendix 2a. Deaths 2020'!$E$4:$G$1683,3,FALSE)</f>
        <v>207</v>
      </c>
      <c r="I43" s="18">
        <f t="shared" si="23"/>
        <v>4.0270222702174785E-3</v>
      </c>
      <c r="J43" s="24">
        <v>5</v>
      </c>
      <c r="K43" s="5">
        <f>VLOOKUP(E43,'Appendix 3a. nax iIBGE 2020'!$E$5:$O$1935,11,FALSE)</f>
        <v>2.5</v>
      </c>
      <c r="L43" s="19">
        <f t="shared" si="24"/>
        <v>1.9934420463214288E-2</v>
      </c>
      <c r="M43" s="20">
        <f t="shared" si="34"/>
        <v>94350.782165424345</v>
      </c>
      <c r="N43" s="20">
        <f t="shared" si="35"/>
        <v>1880.8281627187087</v>
      </c>
      <c r="O43" s="20">
        <f t="shared" si="25"/>
        <v>467051.84042032494</v>
      </c>
      <c r="P43" s="20">
        <f t="shared" si="19"/>
        <v>2976450.3052429291</v>
      </c>
      <c r="Q43" s="21">
        <f t="shared" si="26"/>
        <v>31.546641553266053</v>
      </c>
      <c r="R43" s="22">
        <f t="shared" si="27"/>
        <v>0.81317689530685922</v>
      </c>
      <c r="S43" s="22">
        <f t="shared" si="28"/>
        <v>0.98006557953678575</v>
      </c>
      <c r="T43" s="22">
        <f t="shared" si="29"/>
        <v>0.98375936406813402</v>
      </c>
      <c r="U43" s="23">
        <f t="shared" si="36"/>
        <v>94933.006529823135</v>
      </c>
      <c r="V43" s="23">
        <f t="shared" si="37"/>
        <v>1541.7723969683129</v>
      </c>
      <c r="W43" s="22">
        <f t="shared" si="30"/>
        <v>1.6240635931865977E-2</v>
      </c>
      <c r="X43" s="23">
        <f t="shared" si="38"/>
        <v>2.6544191086133679</v>
      </c>
      <c r="Y43" s="23">
        <f t="shared" si="31"/>
        <v>471048.68077591946</v>
      </c>
      <c r="Z43" s="23">
        <f t="shared" si="20"/>
        <v>3187945.5459811483</v>
      </c>
      <c r="AA43" s="23">
        <f t="shared" si="32"/>
        <v>33.581002672444143</v>
      </c>
      <c r="AB43" s="25"/>
      <c r="AC43" s="24"/>
      <c r="AD43" s="25"/>
      <c r="AE43" s="24"/>
      <c r="AF43" s="23">
        <f t="shared" si="33"/>
        <v>2.0343611191780901</v>
      </c>
    </row>
    <row r="44" spans="2:32" s="26" customFormat="1" ht="15" customHeight="1" x14ac:dyDescent="0.2">
      <c r="B44" s="5" t="str">
        <f t="shared" si="21"/>
        <v>CE</v>
      </c>
      <c r="C44" s="5" t="s">
        <v>48</v>
      </c>
      <c r="D44" s="24" t="s">
        <v>80</v>
      </c>
      <c r="E44" s="4" t="str">
        <f t="shared" si="22"/>
        <v>CEFemale55-59</v>
      </c>
      <c r="F44" s="6">
        <f>VLOOKUP(E44,'Appendix 1a. Person-years 2020'!$E$3:$F$1682,2,FALSE)</f>
        <v>240855.84109999999</v>
      </c>
      <c r="G44" s="17">
        <f>VLOOKUP(E44,'Appendix 2a. Deaths 2020'!$E$4:$G$1683,2,FALSE)</f>
        <v>1464</v>
      </c>
      <c r="H44" s="17">
        <f>VLOOKUP(E44,'Appendix 2a. Deaths 2020'!$E$4:$G$1683,3,FALSE)</f>
        <v>276</v>
      </c>
      <c r="I44" s="18">
        <f t="shared" si="23"/>
        <v>6.0783246663806984E-3</v>
      </c>
      <c r="J44" s="24">
        <v>5</v>
      </c>
      <c r="K44" s="5">
        <f>VLOOKUP(E44,'Appendix 3a. nax iIBGE 2020'!$E$5:$O$1935,11,FALSE)</f>
        <v>2.5</v>
      </c>
      <c r="L44" s="19">
        <f t="shared" si="24"/>
        <v>2.9936710713995531E-2</v>
      </c>
      <c r="M44" s="20">
        <f t="shared" si="34"/>
        <v>92469.954002705636</v>
      </c>
      <c r="N44" s="20">
        <f t="shared" si="35"/>
        <v>2768.2462627154719</v>
      </c>
      <c r="O44" s="20">
        <f t="shared" si="25"/>
        <v>455429.15435673948</v>
      </c>
      <c r="P44" s="20">
        <f t="shared" si="19"/>
        <v>2509398.4648226043</v>
      </c>
      <c r="Q44" s="21">
        <f t="shared" si="26"/>
        <v>27.137446880844998</v>
      </c>
      <c r="R44" s="22">
        <f t="shared" si="27"/>
        <v>0.81147540983606559</v>
      </c>
      <c r="S44" s="22">
        <f t="shared" si="28"/>
        <v>0.97006328928600449</v>
      </c>
      <c r="T44" s="22">
        <f t="shared" si="29"/>
        <v>0.97563771656454545</v>
      </c>
      <c r="U44" s="23">
        <f t="shared" si="36"/>
        <v>93391.234132854821</v>
      </c>
      <c r="V44" s="23">
        <f t="shared" si="37"/>
        <v>2275.2237163315062</v>
      </c>
      <c r="W44" s="22">
        <f t="shared" si="30"/>
        <v>2.4362283435454546E-2</v>
      </c>
      <c r="X44" s="23">
        <f t="shared" si="38"/>
        <v>2.6742570812874504</v>
      </c>
      <c r="Y44" s="23">
        <f t="shared" si="31"/>
        <v>461664.58521752927</v>
      </c>
      <c r="Z44" s="23">
        <f t="shared" si="20"/>
        <v>2716896.8652052288</v>
      </c>
      <c r="AA44" s="23">
        <f t="shared" si="32"/>
        <v>29.091561862650561</v>
      </c>
      <c r="AB44" s="25"/>
      <c r="AC44" s="24"/>
      <c r="AD44" s="25"/>
      <c r="AE44" s="24"/>
      <c r="AF44" s="23">
        <f t="shared" si="33"/>
        <v>1.9541149818055636</v>
      </c>
    </row>
    <row r="45" spans="2:32" s="26" customFormat="1" ht="15" customHeight="1" x14ac:dyDescent="0.2">
      <c r="B45" s="5" t="str">
        <f t="shared" si="21"/>
        <v>CE</v>
      </c>
      <c r="C45" s="5" t="s">
        <v>48</v>
      </c>
      <c r="D45" s="24" t="s">
        <v>81</v>
      </c>
      <c r="E45" s="4" t="str">
        <f t="shared" si="22"/>
        <v>CEFemale60-64</v>
      </c>
      <c r="F45" s="6">
        <f>VLOOKUP(E45,'Appendix 1a. Person-years 2020'!$E$3:$F$1682,2,FALSE)</f>
        <v>188669.7787</v>
      </c>
      <c r="G45" s="17">
        <f>VLOOKUP(E45,'Appendix 2a. Deaths 2020'!$E$4:$G$1683,2,FALSE)</f>
        <v>1831</v>
      </c>
      <c r="H45" s="17">
        <f>VLOOKUP(E45,'Appendix 2a. Deaths 2020'!$E$4:$G$1683,3,FALSE)</f>
        <v>377</v>
      </c>
      <c r="I45" s="18">
        <f t="shared" si="23"/>
        <v>9.7047869172064705E-3</v>
      </c>
      <c r="J45" s="24">
        <v>5</v>
      </c>
      <c r="K45" s="5">
        <f>VLOOKUP(E45,'Appendix 3a. nax iIBGE 2020'!$E$5:$O$1935,11,FALSE)</f>
        <v>2.5</v>
      </c>
      <c r="L45" s="19">
        <f t="shared" si="24"/>
        <v>4.7374535163376662E-2</v>
      </c>
      <c r="M45" s="20">
        <f t="shared" si="34"/>
        <v>89701.707739990161</v>
      </c>
      <c r="N45" s="20">
        <f t="shared" si="35"/>
        <v>4249.5767075431004</v>
      </c>
      <c r="O45" s="20">
        <f t="shared" si="25"/>
        <v>437884.59693109302</v>
      </c>
      <c r="P45" s="20">
        <f t="shared" si="19"/>
        <v>2053969.3104658648</v>
      </c>
      <c r="Q45" s="21">
        <f t="shared" si="26"/>
        <v>22.897772653554277</v>
      </c>
      <c r="R45" s="22">
        <f t="shared" si="27"/>
        <v>0.79410158383397056</v>
      </c>
      <c r="S45" s="22">
        <f t="shared" si="28"/>
        <v>0.95262546483662336</v>
      </c>
      <c r="T45" s="22">
        <f t="shared" si="29"/>
        <v>0.96219273832531194</v>
      </c>
      <c r="U45" s="23">
        <f t="shared" si="36"/>
        <v>91116.010416523321</v>
      </c>
      <c r="V45" s="23">
        <f t="shared" si="37"/>
        <v>3444.8468485711005</v>
      </c>
      <c r="W45" s="22">
        <f t="shared" si="30"/>
        <v>3.7807261674688064E-2</v>
      </c>
      <c r="X45" s="23">
        <f t="shared" si="38"/>
        <v>2.6809679268466877</v>
      </c>
      <c r="Y45" s="23">
        <f t="shared" si="31"/>
        <v>447591.34175367909</v>
      </c>
      <c r="Z45" s="23">
        <f t="shared" si="20"/>
        <v>2255232.2799876994</v>
      </c>
      <c r="AA45" s="23">
        <f t="shared" si="32"/>
        <v>24.751218470587546</v>
      </c>
      <c r="AB45" s="25"/>
      <c r="AC45" s="24"/>
      <c r="AD45" s="25"/>
      <c r="AE45" s="24"/>
      <c r="AF45" s="23">
        <f t="shared" si="33"/>
        <v>1.8534458170332684</v>
      </c>
    </row>
    <row r="46" spans="2:32" s="26" customFormat="1" ht="15" customHeight="1" x14ac:dyDescent="0.2">
      <c r="B46" s="5" t="str">
        <f t="shared" si="21"/>
        <v>CE</v>
      </c>
      <c r="C46" s="5" t="s">
        <v>48</v>
      </c>
      <c r="D46" s="24" t="s">
        <v>82</v>
      </c>
      <c r="E46" s="4" t="str">
        <f t="shared" si="22"/>
        <v>CEFemale65-69</v>
      </c>
      <c r="F46" s="6">
        <f>VLOOKUP(E46,'Appendix 1a. Person-years 2020'!$E$3:$F$1682,2,FALSE)</f>
        <v>153552.41250000001</v>
      </c>
      <c r="G46" s="17">
        <f>VLOOKUP(E46,'Appendix 2a. Deaths 2020'!$E$4:$G$1683,2,FALSE)</f>
        <v>2372</v>
      </c>
      <c r="H46" s="17">
        <f>VLOOKUP(E46,'Appendix 2a. Deaths 2020'!$E$4:$G$1683,3,FALSE)</f>
        <v>470</v>
      </c>
      <c r="I46" s="18">
        <f t="shared" si="23"/>
        <v>1.5447494190298051E-2</v>
      </c>
      <c r="J46" s="24">
        <v>5</v>
      </c>
      <c r="K46" s="5">
        <f>VLOOKUP(E46,'Appendix 3a. nax iIBGE 2020'!$E$5:$O$1935,11,FALSE)</f>
        <v>2.5</v>
      </c>
      <c r="L46" s="19">
        <f t="shared" si="24"/>
        <v>7.4365566798784144E-2</v>
      </c>
      <c r="M46" s="20">
        <f t="shared" si="34"/>
        <v>85452.131032447054</v>
      </c>
      <c r="N46" s="20">
        <f t="shared" si="35"/>
        <v>6354.6961583918965</v>
      </c>
      <c r="O46" s="20">
        <f t="shared" si="25"/>
        <v>411373.91476625548</v>
      </c>
      <c r="P46" s="20">
        <f t="shared" si="19"/>
        <v>1616084.7135347719</v>
      </c>
      <c r="Q46" s="21">
        <f t="shared" si="26"/>
        <v>18.912163968399195</v>
      </c>
      <c r="R46" s="22">
        <f t="shared" si="27"/>
        <v>0.80185497470489042</v>
      </c>
      <c r="S46" s="22">
        <f t="shared" si="28"/>
        <v>0.92563443320121586</v>
      </c>
      <c r="T46" s="22">
        <f t="shared" si="29"/>
        <v>0.93991666009768482</v>
      </c>
      <c r="U46" s="23">
        <f t="shared" si="36"/>
        <v>87671.163567952215</v>
      </c>
      <c r="V46" s="23">
        <f t="shared" si="37"/>
        <v>5267.5763202847438</v>
      </c>
      <c r="W46" s="22">
        <f t="shared" si="30"/>
        <v>6.0083339902315173E-2</v>
      </c>
      <c r="X46" s="23">
        <f t="shared" si="38"/>
        <v>2.6673350647236127</v>
      </c>
      <c r="Y46" s="23">
        <f t="shared" si="31"/>
        <v>426068.32726354065</v>
      </c>
      <c r="Z46" s="23">
        <f t="shared" si="20"/>
        <v>1807640.9382340205</v>
      </c>
      <c r="AA46" s="23">
        <f t="shared" si="32"/>
        <v>20.618420751687104</v>
      </c>
      <c r="AB46" s="25"/>
      <c r="AC46" s="24"/>
      <c r="AD46" s="25"/>
      <c r="AE46" s="24"/>
      <c r="AF46" s="23">
        <f t="shared" si="33"/>
        <v>1.706256783287909</v>
      </c>
    </row>
    <row r="47" spans="2:32" s="26" customFormat="1" ht="15" customHeight="1" x14ac:dyDescent="0.2">
      <c r="B47" s="5" t="str">
        <f t="shared" si="21"/>
        <v>CE</v>
      </c>
      <c r="C47" s="5" t="s">
        <v>48</v>
      </c>
      <c r="D47" s="42" t="s">
        <v>19</v>
      </c>
      <c r="E47" s="4" t="str">
        <f t="shared" si="22"/>
        <v>CEFemale70-74</v>
      </c>
      <c r="F47" s="6">
        <f>VLOOKUP(E47,'Appendix 1a. Person-years 2020'!$E$3:$F$1682,2,FALSE)</f>
        <v>123143.25350000001</v>
      </c>
      <c r="G47" s="17">
        <f>VLOOKUP(E47,'Appendix 2a. Deaths 2020'!$E$4:$G$1683,2,FALSE)</f>
        <v>3068</v>
      </c>
      <c r="H47" s="17">
        <f>VLOOKUP(E47,'Appendix 2a. Deaths 2020'!$E$4:$G$1683,3,FALSE)</f>
        <v>663</v>
      </c>
      <c r="I47" s="18">
        <f t="shared" si="23"/>
        <v>2.4914072941884711E-2</v>
      </c>
      <c r="J47" s="24">
        <v>5</v>
      </c>
      <c r="K47" s="5">
        <f>VLOOKUP(E47,'Appendix 3a. nax iIBGE 2020'!$E$5:$O$1935,11,FALSE)</f>
        <v>2.5</v>
      </c>
      <c r="L47" s="19">
        <f t="shared" si="24"/>
        <v>0.11726640527291832</v>
      </c>
      <c r="M47" s="20">
        <f t="shared" si="34"/>
        <v>79097.43487405515</v>
      </c>
      <c r="N47" s="20">
        <f t="shared" si="35"/>
        <v>9275.4718539892147</v>
      </c>
      <c r="O47" s="20">
        <f t="shared" si="25"/>
        <v>372298.49473530269</v>
      </c>
      <c r="P47" s="20">
        <f t="shared" si="19"/>
        <v>1204710.7987685164</v>
      </c>
      <c r="Q47" s="21">
        <f t="shared" si="26"/>
        <v>15.230718931489333</v>
      </c>
      <c r="R47" s="22">
        <f t="shared" si="27"/>
        <v>0.78389830508474578</v>
      </c>
      <c r="S47" s="22">
        <f t="shared" si="28"/>
        <v>0.88273359472708168</v>
      </c>
      <c r="T47" s="22">
        <f t="shared" si="29"/>
        <v>0.90685104638636749</v>
      </c>
      <c r="U47" s="23">
        <f t="shared" si="36"/>
        <v>82403.58724766747</v>
      </c>
      <c r="V47" s="23">
        <f t="shared" si="37"/>
        <v>7675.8079261298972</v>
      </c>
      <c r="W47" s="22">
        <f t="shared" si="30"/>
        <v>9.3148953613632512E-2</v>
      </c>
      <c r="X47" s="23">
        <f t="shared" si="38"/>
        <v>2.63791567610195</v>
      </c>
      <c r="Y47" s="23">
        <f t="shared" si="31"/>
        <v>393887.03066277353</v>
      </c>
      <c r="Z47" s="23">
        <f t="shared" si="20"/>
        <v>1381572.6109704799</v>
      </c>
      <c r="AA47" s="23">
        <f t="shared" si="32"/>
        <v>16.765928002844159</v>
      </c>
      <c r="AB47" s="25"/>
      <c r="AC47" s="24"/>
      <c r="AD47" s="25"/>
      <c r="AE47" s="24"/>
      <c r="AF47" s="23">
        <f t="shared" si="33"/>
        <v>1.5352090713548261</v>
      </c>
    </row>
    <row r="48" spans="2:32" s="26" customFormat="1" ht="15" customHeight="1" x14ac:dyDescent="0.2">
      <c r="B48" s="5" t="str">
        <f t="shared" si="21"/>
        <v>CE</v>
      </c>
      <c r="C48" s="5" t="s">
        <v>48</v>
      </c>
      <c r="D48" s="42" t="s">
        <v>20</v>
      </c>
      <c r="E48" s="4" t="str">
        <f t="shared" si="22"/>
        <v>CEFemale75-79</v>
      </c>
      <c r="F48" s="6">
        <f>VLOOKUP(E48,'Appendix 1a. Person-years 2020'!$E$3:$F$1682,2,FALSE)</f>
        <v>85887.909799999994</v>
      </c>
      <c r="G48" s="17">
        <f>VLOOKUP(E48,'Appendix 2a. Deaths 2020'!$E$4:$G$1683,2,FALSE)</f>
        <v>3239</v>
      </c>
      <c r="H48" s="17">
        <f>VLOOKUP(E48,'Appendix 2a. Deaths 2020'!$E$4:$G$1683,3,FALSE)</f>
        <v>686</v>
      </c>
      <c r="I48" s="18">
        <f t="shared" si="23"/>
        <v>3.7711943480082222E-2</v>
      </c>
      <c r="J48" s="24">
        <v>5</v>
      </c>
      <c r="K48" s="5">
        <f>VLOOKUP(E48,'Appendix 3a. nax iIBGE 2020'!$E$5:$O$1935,11,FALSE)</f>
        <v>2.5</v>
      </c>
      <c r="L48" s="19">
        <f t="shared" si="24"/>
        <v>0.17231397973858703</v>
      </c>
      <c r="M48" s="20">
        <f t="shared" si="34"/>
        <v>69821.96302006593</v>
      </c>
      <c r="N48" s="20">
        <f t="shared" si="35"/>
        <v>12031.300321148014</v>
      </c>
      <c r="O48" s="20">
        <f t="shared" si="25"/>
        <v>319031.56429745961</v>
      </c>
      <c r="P48" s="20">
        <f t="shared" si="19"/>
        <v>832412.30403321376</v>
      </c>
      <c r="Q48" s="21">
        <f t="shared" si="26"/>
        <v>11.921926397199535</v>
      </c>
      <c r="R48" s="22">
        <f t="shared" si="27"/>
        <v>0.78820623649274468</v>
      </c>
      <c r="S48" s="22">
        <f t="shared" si="28"/>
        <v>0.82768602026141291</v>
      </c>
      <c r="T48" s="22">
        <f t="shared" si="29"/>
        <v>0.86151167925641248</v>
      </c>
      <c r="U48" s="23">
        <f t="shared" si="36"/>
        <v>74727.779321537571</v>
      </c>
      <c r="V48" s="23">
        <f t="shared" si="37"/>
        <v>10348.924671137122</v>
      </c>
      <c r="W48" s="22">
        <f t="shared" si="30"/>
        <v>0.13848832074358752</v>
      </c>
      <c r="X48" s="23">
        <f t="shared" si="38"/>
        <v>2.6591371484323609</v>
      </c>
      <c r="Y48" s="23">
        <f t="shared" si="31"/>
        <v>349413.48329135112</v>
      </c>
      <c r="Z48" s="23">
        <f t="shared" si="20"/>
        <v>987685.58030770638</v>
      </c>
      <c r="AA48" s="23">
        <f t="shared" si="32"/>
        <v>13.217114027407501</v>
      </c>
      <c r="AB48" s="25"/>
      <c r="AC48" s="24"/>
      <c r="AD48" s="25"/>
      <c r="AE48" s="24"/>
      <c r="AF48" s="23">
        <f t="shared" si="33"/>
        <v>1.2951876302079661</v>
      </c>
    </row>
    <row r="49" spans="2:32" s="26" customFormat="1" ht="15" customHeight="1" x14ac:dyDescent="0.2">
      <c r="B49" s="5" t="str">
        <f t="shared" si="21"/>
        <v>CE</v>
      </c>
      <c r="C49" s="5" t="s">
        <v>48</v>
      </c>
      <c r="D49" s="42" t="s">
        <v>21</v>
      </c>
      <c r="E49" s="4" t="str">
        <f t="shared" si="22"/>
        <v>CEFemale80-84</v>
      </c>
      <c r="F49" s="6">
        <f>VLOOKUP(E49,'Appendix 1a. Person-years 2020'!$E$3:$F$1682,2,FALSE)</f>
        <v>62431.784899999999</v>
      </c>
      <c r="G49" s="17">
        <f>VLOOKUP(E49,'Appendix 2a. Deaths 2020'!$E$4:$G$1683,2,FALSE)</f>
        <v>4204</v>
      </c>
      <c r="H49" s="17">
        <f>VLOOKUP(E49,'Appendix 2a. Deaths 2020'!$E$4:$G$1683,3,FALSE)</f>
        <v>777</v>
      </c>
      <c r="I49" s="18">
        <f t="shared" si="23"/>
        <v>6.7337494943220819E-2</v>
      </c>
      <c r="J49" s="24">
        <v>5</v>
      </c>
      <c r="K49" s="5">
        <f>VLOOKUP(E49,'Appendix 3a. nax iIBGE 2020'!$E$5:$O$1935,11,FALSE)</f>
        <v>2.5</v>
      </c>
      <c r="L49" s="19">
        <f t="shared" si="24"/>
        <v>0.28817501558013009</v>
      </c>
      <c r="M49" s="20">
        <f t="shared" si="34"/>
        <v>57790.66269891792</v>
      </c>
      <c r="N49" s="20">
        <f t="shared" si="35"/>
        <v>16653.825123646715</v>
      </c>
      <c r="O49" s="20">
        <f t="shared" si="25"/>
        <v>247318.7506854728</v>
      </c>
      <c r="P49" s="20">
        <f t="shared" si="19"/>
        <v>513380.73973575415</v>
      </c>
      <c r="Q49" s="21">
        <f t="shared" si="26"/>
        <v>8.8834547963293513</v>
      </c>
      <c r="R49" s="22">
        <f t="shared" si="27"/>
        <v>0.81517602283539481</v>
      </c>
      <c r="S49" s="22">
        <f t="shared" si="28"/>
        <v>0.71182498441986986</v>
      </c>
      <c r="T49" s="22">
        <f t="shared" si="29"/>
        <v>0.75798078195132801</v>
      </c>
      <c r="U49" s="23">
        <f t="shared" si="36"/>
        <v>64378.854650400448</v>
      </c>
      <c r="V49" s="23">
        <f t="shared" si="37"/>
        <v>15580.920061359027</v>
      </c>
      <c r="W49" s="22">
        <f t="shared" si="30"/>
        <v>0.24201921804867199</v>
      </c>
      <c r="X49" s="23">
        <f t="shared" si="38"/>
        <v>2.6100196299257599</v>
      </c>
      <c r="Y49" s="23">
        <f t="shared" si="31"/>
        <v>284656.18015765824</v>
      </c>
      <c r="Z49" s="23">
        <f t="shared" si="20"/>
        <v>638272.09701635526</v>
      </c>
      <c r="AA49" s="23">
        <f t="shared" si="32"/>
        <v>9.9143127115633618</v>
      </c>
      <c r="AB49" s="25"/>
      <c r="AC49" s="24"/>
      <c r="AD49" s="25"/>
      <c r="AE49" s="24"/>
      <c r="AF49" s="23">
        <f t="shared" si="33"/>
        <v>1.0308579152340105</v>
      </c>
    </row>
    <row r="50" spans="2:32" s="26" customFormat="1" ht="15" customHeight="1" x14ac:dyDescent="0.2">
      <c r="B50" s="5" t="str">
        <f t="shared" si="21"/>
        <v>CE</v>
      </c>
      <c r="C50" s="5" t="s">
        <v>48</v>
      </c>
      <c r="D50" s="42" t="s">
        <v>22</v>
      </c>
      <c r="E50" s="4" t="str">
        <f t="shared" si="22"/>
        <v>CEFemale85-89</v>
      </c>
      <c r="F50" s="6">
        <f>VLOOKUP(E50,'Appendix 1a. Person-years 2020'!$E$3:$F$1682,2,FALSE)</f>
        <v>32147.174999999999</v>
      </c>
      <c r="G50" s="17">
        <f>VLOOKUP(E50,'Appendix 2a. Deaths 2020'!$E$4:$G$1683,2,FALSE)</f>
        <v>3567</v>
      </c>
      <c r="H50" s="17">
        <f>VLOOKUP(E50,'Appendix 2a. Deaths 2020'!$E$4:$G$1683,3,FALSE)</f>
        <v>567</v>
      </c>
      <c r="I50" s="18">
        <f t="shared" si="23"/>
        <v>0.11095842791784971</v>
      </c>
      <c r="J50" s="24">
        <v>5</v>
      </c>
      <c r="K50" s="5">
        <f>VLOOKUP(E50,'Appendix 3a. nax iIBGE 2020'!$E$5:$O$1935,11,FALSE)</f>
        <v>2.5</v>
      </c>
      <c r="L50" s="19">
        <f t="shared" si="24"/>
        <v>0.43431489473616924</v>
      </c>
      <c r="M50" s="20">
        <f t="shared" si="34"/>
        <v>41136.837575271202</v>
      </c>
      <c r="N50" s="20">
        <f t="shared" si="35"/>
        <v>17866.341281282803</v>
      </c>
      <c r="O50" s="20">
        <f t="shared" si="25"/>
        <v>161018.33467314899</v>
      </c>
      <c r="P50" s="20">
        <f t="shared" si="19"/>
        <v>266061.98905028135</v>
      </c>
      <c r="Q50" s="21">
        <f t="shared" si="26"/>
        <v>6.4677307428760775</v>
      </c>
      <c r="R50" s="22">
        <f t="shared" si="27"/>
        <v>0.84104289318755254</v>
      </c>
      <c r="S50" s="22">
        <f t="shared" si="28"/>
        <v>0.56568510526383076</v>
      </c>
      <c r="T50" s="22">
        <f t="shared" si="29"/>
        <v>0.61930522857075709</v>
      </c>
      <c r="U50" s="23">
        <f t="shared" si="36"/>
        <v>48797.934589041419</v>
      </c>
      <c r="V50" s="23">
        <f t="shared" si="37"/>
        <v>18577.118554594268</v>
      </c>
      <c r="W50" s="22">
        <f t="shared" si="30"/>
        <v>0.38069477142924291</v>
      </c>
      <c r="X50" s="23">
        <f>J50+R50*(L50/W50)*(K50-J50)</f>
        <v>2.60124459910499</v>
      </c>
      <c r="Y50" s="23">
        <f t="shared" si="31"/>
        <v>199427.7094793072</v>
      </c>
      <c r="Z50" s="23">
        <f t="shared" si="20"/>
        <v>353615.91685869696</v>
      </c>
      <c r="AA50" s="23">
        <f t="shared" si="32"/>
        <v>7.2465345067721101</v>
      </c>
      <c r="AB50" s="25"/>
      <c r="AC50" s="24"/>
      <c r="AD50" s="25"/>
      <c r="AE50" s="24"/>
      <c r="AF50" s="23">
        <f t="shared" si="33"/>
        <v>0.77880376389603256</v>
      </c>
    </row>
    <row r="51" spans="2:32" s="26" customFormat="1" ht="15" customHeight="1" x14ac:dyDescent="0.2">
      <c r="B51" s="5" t="str">
        <f t="shared" si="21"/>
        <v>CE</v>
      </c>
      <c r="C51" s="5" t="s">
        <v>48</v>
      </c>
      <c r="D51" s="43" t="s">
        <v>5</v>
      </c>
      <c r="E51" s="4" t="str">
        <f t="shared" si="22"/>
        <v>CEFemale90+</v>
      </c>
      <c r="F51" s="8">
        <f>VLOOKUP(E51,'Appendix 1a. Person-years 2020'!$E$3:$F$1682,2,FALSE)</f>
        <v>21071.479200000002</v>
      </c>
      <c r="G51" s="17">
        <f>VLOOKUP(E51,'Appendix 2a. Deaths 2020'!$E$4:$G$1683,2,FALSE)</f>
        <v>4668</v>
      </c>
      <c r="H51" s="17">
        <f>VLOOKUP(E51,'Appendix 2a. Deaths 2020'!$E$4:$G$1683,3,FALSE)</f>
        <v>538</v>
      </c>
      <c r="I51" s="18">
        <f t="shared" si="23"/>
        <v>0.22153167111305597</v>
      </c>
      <c r="J51" s="27"/>
      <c r="K51" s="28"/>
      <c r="L51" s="16">
        <v>1</v>
      </c>
      <c r="M51" s="20">
        <f t="shared" si="34"/>
        <v>23270.496293988399</v>
      </c>
      <c r="N51" s="20">
        <f t="shared" si="35"/>
        <v>23270.496293988399</v>
      </c>
      <c r="O51" s="38">
        <f>N51*Q51</f>
        <v>105043.65437713233</v>
      </c>
      <c r="P51" s="20">
        <f>O51</f>
        <v>105043.65437713233</v>
      </c>
      <c r="Q51" s="21">
        <f>1/I51</f>
        <v>4.5140272493573272</v>
      </c>
      <c r="R51" s="22">
        <f t="shared" si="27"/>
        <v>0.8847472150814053</v>
      </c>
      <c r="S51" s="22">
        <f t="shared" si="28"/>
        <v>0</v>
      </c>
      <c r="T51" s="22">
        <f t="shared" si="29"/>
        <v>0</v>
      </c>
      <c r="U51" s="23">
        <f t="shared" si="36"/>
        <v>30220.816034447151</v>
      </c>
      <c r="V51" s="23">
        <f>U51*(1-T51)</f>
        <v>30220.816034447151</v>
      </c>
      <c r="W51" s="22">
        <f t="shared" si="30"/>
        <v>1</v>
      </c>
      <c r="X51" s="23">
        <f>Q51/R51</f>
        <v>5.1020530750605335</v>
      </c>
      <c r="Y51" s="23">
        <f t="shared" si="31"/>
        <v>154188.20737938976</v>
      </c>
      <c r="Z51" s="23">
        <f>Y51</f>
        <v>154188.20737938976</v>
      </c>
      <c r="AA51" s="23">
        <f t="shared" si="32"/>
        <v>5.1020530750605335</v>
      </c>
      <c r="AB51" s="25"/>
      <c r="AC51" s="24"/>
      <c r="AD51" s="25"/>
      <c r="AE51" s="24"/>
      <c r="AF51" s="23">
        <f t="shared" si="33"/>
        <v>0.58802582570320627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4728769.7777999984</v>
      </c>
      <c r="G52" s="30">
        <f>SUM(G32:G51)</f>
        <v>29503</v>
      </c>
      <c r="H52" s="30">
        <f>SUM(H32:H51)</f>
        <v>4979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CE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CE</v>
      </c>
      <c r="C59" s="5" t="s">
        <v>47</v>
      </c>
      <c r="D59" s="40">
        <v>0</v>
      </c>
      <c r="E59" s="4" t="str">
        <f>_xlfn.CONCAT(B59,C59,D59)</f>
        <v>CEMale0</v>
      </c>
      <c r="F59" s="6">
        <f>VLOOKUP(E59,'Appendix 1a. Person-years 2020'!$E$3:$F$1682,2,FALSE)</f>
        <v>67149.0533</v>
      </c>
      <c r="G59" s="17">
        <f>VLOOKUP(E59,'Appendix 2a. Deaths 2020'!$E$4:$G$1683,2,FALSE)</f>
        <v>770</v>
      </c>
      <c r="H59" s="17">
        <f>VLOOKUP(E59,'Appendix 2a. Deaths 2020'!$E$4:$G$1683,3,FALSE)</f>
        <v>12</v>
      </c>
      <c r="I59" s="18">
        <f>G59/F59</f>
        <v>1.1467026892544441E-2</v>
      </c>
      <c r="J59" s="16">
        <v>1</v>
      </c>
      <c r="K59" s="5">
        <f>VLOOKUP(E59,'Appendix 3a. nax iIBGE 2020'!$E$5:$O$1935,11,FALSE)</f>
        <v>0.08</v>
      </c>
      <c r="L59" s="19">
        <f>(J59*I59)/(1+(J59-K59)*I59)</f>
        <v>1.1347316507676836E-2</v>
      </c>
      <c r="M59" s="16">
        <v>100000</v>
      </c>
      <c r="N59" s="20">
        <f>M59*L59</f>
        <v>1134.7316507676835</v>
      </c>
      <c r="O59" s="20">
        <f>M60*J59+N59*K59</f>
        <v>98956.046881293732</v>
      </c>
      <c r="P59" s="20">
        <f t="shared" ref="P59:P77" si="39">P60+O59</f>
        <v>7022242.0385177732</v>
      </c>
      <c r="Q59" s="21">
        <f>P59/M59</f>
        <v>70.222420385177728</v>
      </c>
      <c r="R59" s="22">
        <f>(G59-H59)/G59</f>
        <v>0.98441558441558441</v>
      </c>
      <c r="S59" s="22">
        <f>1-L59</f>
        <v>0.98865268349232316</v>
      </c>
      <c r="T59" s="22">
        <f>S59^R59</f>
        <v>0.98882853327190534</v>
      </c>
      <c r="U59" s="16">
        <v>100000</v>
      </c>
      <c r="V59" s="23">
        <f>U59*(1-T59)</f>
        <v>1117.1466728094658</v>
      </c>
      <c r="W59" s="22">
        <f>V59/U59</f>
        <v>1.1171466728094659E-2</v>
      </c>
      <c r="X59" s="23">
        <f>J59+R59*(L59/W59)*(K59-J59)</f>
        <v>8.0081654032747029E-2</v>
      </c>
      <c r="Y59" s="23">
        <f>U60*J59+V59*X59</f>
        <v>98972.316280546293</v>
      </c>
      <c r="Z59" s="23">
        <f t="shared" ref="Z59:Z77" si="40">Z60+Y59</f>
        <v>7268962.0195711432</v>
      </c>
      <c r="AA59" s="23">
        <f>Z59/U59</f>
        <v>72.689620195711427</v>
      </c>
      <c r="AB59" s="16"/>
      <c r="AC59" s="16"/>
      <c r="AD59" s="16"/>
      <c r="AE59" s="16"/>
      <c r="AF59" s="23">
        <f>AA59-Q59</f>
        <v>2.4671998105336996</v>
      </c>
    </row>
    <row r="60" spans="2:32" s="26" customFormat="1" ht="15" customHeight="1" x14ac:dyDescent="0.2">
      <c r="B60" s="5" t="str">
        <f t="shared" ref="B60:B78" si="41">B6</f>
        <v>CE</v>
      </c>
      <c r="C60" s="5" t="s">
        <v>47</v>
      </c>
      <c r="D60" s="41" t="s">
        <v>18</v>
      </c>
      <c r="E60" s="4" t="str">
        <f t="shared" ref="E60:E78" si="42">_xlfn.CONCAT(B60,C60,D60)</f>
        <v>CEMale1-4</v>
      </c>
      <c r="F60" s="6">
        <f>VLOOKUP(E60,'Appendix 1a. Person-years 2020'!$E$3:$F$1682,2,FALSE)</f>
        <v>268940.20899999997</v>
      </c>
      <c r="G60" s="17">
        <f>VLOOKUP(E60,'Appendix 2a. Deaths 2020'!$E$4:$G$1683,2,FALSE)</f>
        <v>112</v>
      </c>
      <c r="H60" s="17">
        <f>VLOOKUP(E60,'Appendix 2a. Deaths 2020'!$E$4:$G$1683,3,FALSE)</f>
        <v>3</v>
      </c>
      <c r="I60" s="18">
        <f t="shared" ref="I60:I78" si="43">G60/F60</f>
        <v>4.1644944211373023E-4</v>
      </c>
      <c r="J60" s="24">
        <v>4</v>
      </c>
      <c r="K60" s="5">
        <f>VLOOKUP(E60,'Appendix 3a. nax iIBGE 2020'!$E$5:$O$1935,11,FALSE)</f>
        <v>1.61</v>
      </c>
      <c r="L60" s="19">
        <f t="shared" ref="L60:L77" si="44">(J60*I60)/(1+(J60-K60)*I60)</f>
        <v>1.6641414249193864E-3</v>
      </c>
      <c r="M60" s="20">
        <f>M59-N59</f>
        <v>98865.268349232312</v>
      </c>
      <c r="N60" s="20">
        <f>M60*L60</f>
        <v>164.52578854572897</v>
      </c>
      <c r="O60" s="20">
        <f t="shared" ref="O60:O77" si="45">M61*J60+N60*K60</f>
        <v>395067.85676230496</v>
      </c>
      <c r="P60" s="20">
        <f t="shared" si="39"/>
        <v>6923285.9916364793</v>
      </c>
      <c r="Q60" s="21">
        <f t="shared" ref="Q60:Q77" si="46">P60/M60</f>
        <v>70.027483940878199</v>
      </c>
      <c r="R60" s="22">
        <f t="shared" ref="R60:R78" si="47">(G60-H60)/G60</f>
        <v>0.9732142857142857</v>
      </c>
      <c r="S60" s="22">
        <f t="shared" ref="S60:S78" si="48">1-L60</f>
        <v>0.99833585857508056</v>
      </c>
      <c r="T60" s="22">
        <f t="shared" ref="T60:T78" si="49">S60^R60</f>
        <v>0.99838039767498532</v>
      </c>
      <c r="U60" s="23">
        <f>U59-V59</f>
        <v>98882.853327190533</v>
      </c>
      <c r="V60" s="23">
        <f>U60*(1-T60)</f>
        <v>160.15089915280333</v>
      </c>
      <c r="W60" s="22">
        <f t="shared" ref="W60:W78" si="50">V60/U60</f>
        <v>1.6196023250146796E-3</v>
      </c>
      <c r="X60" s="23">
        <f>J60+R60*(L60/W60)*(K60-J60)</f>
        <v>1.6100532965607779</v>
      </c>
      <c r="Y60" s="23">
        <f t="shared" ref="Y60:Y78" si="51">U61*J60+V60*X60</f>
        <v>395148.66119527904</v>
      </c>
      <c r="Z60" s="23">
        <f t="shared" si="40"/>
        <v>7169989.7032905966</v>
      </c>
      <c r="AA60" s="23">
        <f t="shared" ref="AA60:AA78" si="52">Z60/U60</f>
        <v>72.509939408463779</v>
      </c>
      <c r="AB60" s="25"/>
      <c r="AC60" s="24"/>
      <c r="AD60" s="25"/>
      <c r="AE60" s="24"/>
      <c r="AF60" s="23">
        <f t="shared" ref="AF60:AF78" si="53">AA60-Q60</f>
        <v>2.4824554675855808</v>
      </c>
    </row>
    <row r="61" spans="2:32" s="26" customFormat="1" ht="15" customHeight="1" x14ac:dyDescent="0.2">
      <c r="B61" s="5" t="str">
        <f t="shared" si="41"/>
        <v>CE</v>
      </c>
      <c r="C61" s="5" t="s">
        <v>47</v>
      </c>
      <c r="D61" s="24" t="s">
        <v>70</v>
      </c>
      <c r="E61" s="4" t="str">
        <f t="shared" si="42"/>
        <v>CEMale5-9</v>
      </c>
      <c r="F61" s="6">
        <f>VLOOKUP(E61,'Appendix 1a. Person-years 2020'!$E$3:$F$1682,2,FALSE)</f>
        <v>328904.1335</v>
      </c>
      <c r="G61" s="17">
        <f>VLOOKUP(E61,'Appendix 2a. Deaths 2020'!$E$4:$G$1683,2,FALSE)</f>
        <v>68</v>
      </c>
      <c r="H61" s="17">
        <f>VLOOKUP(E61,'Appendix 2a. Deaths 2020'!$E$4:$G$1683,3,FALSE)</f>
        <v>5</v>
      </c>
      <c r="I61" s="18">
        <f t="shared" si="43"/>
        <v>2.0674717364109989E-4</v>
      </c>
      <c r="J61" s="24">
        <v>5</v>
      </c>
      <c r="K61" s="5">
        <f>VLOOKUP(E61,'Appendix 3a. nax iIBGE 2020'!$E$5:$O$1935,11,FALSE)</f>
        <v>2.5</v>
      </c>
      <c r="L61" s="19">
        <f t="shared" si="44"/>
        <v>1.0332018393053065E-3</v>
      </c>
      <c r="M61" s="20">
        <f t="shared" ref="M61:M78" si="54">M60-N60</f>
        <v>98700.742560686587</v>
      </c>
      <c r="N61" s="20">
        <f t="shared" ref="N61:N78" si="55">M61*L61</f>
        <v>101.97778875450093</v>
      </c>
      <c r="O61" s="20">
        <f t="shared" si="45"/>
        <v>493248.76833154669</v>
      </c>
      <c r="P61" s="20">
        <f t="shared" si="39"/>
        <v>6528218.1348741744</v>
      </c>
      <c r="Q61" s="21">
        <f t="shared" si="46"/>
        <v>66.141530099029097</v>
      </c>
      <c r="R61" s="22">
        <f t="shared" si="47"/>
        <v>0.92647058823529416</v>
      </c>
      <c r="S61" s="22">
        <f t="shared" si="48"/>
        <v>0.99896679816069467</v>
      </c>
      <c r="T61" s="22">
        <f t="shared" si="49"/>
        <v>0.99904273250995212</v>
      </c>
      <c r="U61" s="23">
        <f t="shared" ref="U61:U78" si="56">U60-V60</f>
        <v>98722.702428037723</v>
      </c>
      <c r="V61" s="23">
        <f t="shared" ref="V61:V77" si="57">U61*(1-T61)</f>
        <v>94.504033564030934</v>
      </c>
      <c r="W61" s="22">
        <f t="shared" si="50"/>
        <v>9.5726749004787504E-4</v>
      </c>
      <c r="X61" s="23">
        <f>J61+R61*(L61/W61)*(K61-J61)</f>
        <v>2.5000949949237752</v>
      </c>
      <c r="Y61" s="23">
        <f t="shared" si="51"/>
        <v>493377.26103368198</v>
      </c>
      <c r="Z61" s="23">
        <f t="shared" si="40"/>
        <v>6774841.0420953175</v>
      </c>
      <c r="AA61" s="23">
        <f t="shared" si="52"/>
        <v>68.624955308873609</v>
      </c>
      <c r="AB61" s="25"/>
      <c r="AC61" s="24"/>
      <c r="AD61" s="25"/>
      <c r="AE61" s="24"/>
      <c r="AF61" s="23">
        <f t="shared" si="53"/>
        <v>2.483425209844512</v>
      </c>
    </row>
    <row r="62" spans="2:32" s="26" customFormat="1" ht="15" customHeight="1" x14ac:dyDescent="0.2">
      <c r="B62" s="5" t="str">
        <f t="shared" si="41"/>
        <v>CE</v>
      </c>
      <c r="C62" s="5" t="s">
        <v>47</v>
      </c>
      <c r="D62" s="24" t="s">
        <v>71</v>
      </c>
      <c r="E62" s="4" t="str">
        <f t="shared" si="42"/>
        <v>CEMale10-14</v>
      </c>
      <c r="F62" s="6">
        <f>VLOOKUP(E62,'Appendix 1a. Person-years 2020'!$E$3:$F$1682,2,FALSE)</f>
        <v>346229.05489999999</v>
      </c>
      <c r="G62" s="17">
        <f>VLOOKUP(E62,'Appendix 2a. Deaths 2020'!$E$4:$G$1683,2,FALSE)</f>
        <v>156</v>
      </c>
      <c r="H62" s="17">
        <f>VLOOKUP(E62,'Appendix 2a. Deaths 2020'!$E$4:$G$1683,3,FALSE)</f>
        <v>5</v>
      </c>
      <c r="I62" s="18">
        <f t="shared" si="43"/>
        <v>4.5056877171979943E-4</v>
      </c>
      <c r="J62" s="24">
        <v>5</v>
      </c>
      <c r="K62" s="5">
        <f>VLOOKUP(E62,'Appendix 3a. nax iIBGE 2020'!$E$5:$O$1935,11,FALSE)</f>
        <v>2.5</v>
      </c>
      <c r="L62" s="19">
        <f t="shared" si="44"/>
        <v>2.2503090611248446E-3</v>
      </c>
      <c r="M62" s="20">
        <f t="shared" si="54"/>
        <v>98598.764771932081</v>
      </c>
      <c r="N62" s="20">
        <f t="shared" si="55"/>
        <v>221.87769378199587</v>
      </c>
      <c r="O62" s="20">
        <f t="shared" si="45"/>
        <v>492439.12962520542</v>
      </c>
      <c r="P62" s="20">
        <f t="shared" si="39"/>
        <v>6034969.366542628</v>
      </c>
      <c r="Q62" s="21">
        <f t="shared" si="46"/>
        <v>61.207352652967423</v>
      </c>
      <c r="R62" s="22">
        <f t="shared" si="47"/>
        <v>0.96794871794871795</v>
      </c>
      <c r="S62" s="22">
        <f t="shared" si="48"/>
        <v>0.99774969093887511</v>
      </c>
      <c r="T62" s="22">
        <f t="shared" si="49"/>
        <v>0.99782173761734771</v>
      </c>
      <c r="U62" s="23">
        <f t="shared" si="56"/>
        <v>98628.198394473686</v>
      </c>
      <c r="V62" s="23">
        <f t="shared" si="57"/>
        <v>214.83809443144852</v>
      </c>
      <c r="W62" s="22">
        <f t="shared" si="50"/>
        <v>2.1782623826522851E-3</v>
      </c>
      <c r="X62" s="23">
        <f>((-5/24)*V61+2.5*V62+(5/24)*V63)/V62</f>
        <v>3.5700969444435637</v>
      </c>
      <c r="Y62" s="23">
        <f t="shared" si="51"/>
        <v>492833.79432469106</v>
      </c>
      <c r="Z62" s="23">
        <f t="shared" si="40"/>
        <v>6281463.7810616354</v>
      </c>
      <c r="AA62" s="23">
        <f t="shared" si="52"/>
        <v>63.688315140242864</v>
      </c>
      <c r="AB62" s="25"/>
      <c r="AC62" s="24"/>
      <c r="AD62" s="25"/>
      <c r="AE62" s="24"/>
      <c r="AF62" s="23">
        <f t="shared" si="53"/>
        <v>2.4809624872754412</v>
      </c>
    </row>
    <row r="63" spans="2:32" s="26" customFormat="1" ht="15" customHeight="1" x14ac:dyDescent="0.2">
      <c r="B63" s="5" t="str">
        <f t="shared" si="41"/>
        <v>CE</v>
      </c>
      <c r="C63" s="5" t="s">
        <v>47</v>
      </c>
      <c r="D63" s="24" t="s">
        <v>72</v>
      </c>
      <c r="E63" s="4" t="str">
        <f t="shared" si="42"/>
        <v>CEMale15-19</v>
      </c>
      <c r="F63" s="6">
        <f>VLOOKUP(E63,'Appendix 1a. Person-years 2020'!$E$3:$F$1682,2,FALSE)</f>
        <v>366595.99810000003</v>
      </c>
      <c r="G63" s="17">
        <f>VLOOKUP(E63,'Appendix 2a. Deaths 2020'!$E$4:$G$1683,2,FALSE)</f>
        <v>908</v>
      </c>
      <c r="H63" s="17">
        <f>VLOOKUP(E63,'Appendix 2a. Deaths 2020'!$E$4:$G$1683,3,FALSE)</f>
        <v>10</v>
      </c>
      <c r="I63" s="18">
        <f t="shared" si="43"/>
        <v>2.476841004009858E-3</v>
      </c>
      <c r="J63" s="24">
        <v>5</v>
      </c>
      <c r="K63" s="5">
        <f>VLOOKUP(E63,'Appendix 3a. nax iIBGE 2020'!$E$5:$O$1935,11,FALSE)</f>
        <v>2.5</v>
      </c>
      <c r="L63" s="19">
        <f t="shared" si="44"/>
        <v>1.2307992667757901E-2</v>
      </c>
      <c r="M63" s="20">
        <f t="shared" si="54"/>
        <v>98376.887078150088</v>
      </c>
      <c r="N63" s="20">
        <f t="shared" si="55"/>
        <v>1210.8220048347182</v>
      </c>
      <c r="O63" s="20">
        <f t="shared" si="45"/>
        <v>488857.38037866371</v>
      </c>
      <c r="P63" s="20">
        <f t="shared" si="39"/>
        <v>5542530.2369174231</v>
      </c>
      <c r="Q63" s="21">
        <f t="shared" si="46"/>
        <v>56.339760298722055</v>
      </c>
      <c r="R63" s="22">
        <f t="shared" si="47"/>
        <v>0.98898678414096919</v>
      </c>
      <c r="S63" s="22">
        <f t="shared" si="48"/>
        <v>0.98769200733224205</v>
      </c>
      <c r="T63" s="22">
        <f t="shared" si="49"/>
        <v>0.9878267294782217</v>
      </c>
      <c r="U63" s="23">
        <f t="shared" si="56"/>
        <v>98413.360300042244</v>
      </c>
      <c r="V63" s="23">
        <f t="shared" si="57"/>
        <v>1198.0124578896512</v>
      </c>
      <c r="W63" s="22">
        <f t="shared" si="50"/>
        <v>1.2173270521778301E-2</v>
      </c>
      <c r="X63" s="23">
        <f t="shared" ref="X63:X76" si="58">((-5/24)*V62+2.5*V63+(5/24)*V64)/V63</f>
        <v>2.7561185559988326</v>
      </c>
      <c r="Y63" s="23">
        <f t="shared" si="51"/>
        <v>489378.6035762704</v>
      </c>
      <c r="Z63" s="23">
        <f t="shared" si="40"/>
        <v>5788629.9867369439</v>
      </c>
      <c r="AA63" s="23">
        <f t="shared" si="52"/>
        <v>58.81955426670315</v>
      </c>
      <c r="AB63" s="25"/>
      <c r="AC63" s="24"/>
      <c r="AD63" s="25"/>
      <c r="AE63" s="24"/>
      <c r="AF63" s="23">
        <f t="shared" si="53"/>
        <v>2.4797939679810952</v>
      </c>
    </row>
    <row r="64" spans="2:32" s="26" customFormat="1" ht="15" customHeight="1" x14ac:dyDescent="0.2">
      <c r="B64" s="5" t="str">
        <f t="shared" si="41"/>
        <v>CE</v>
      </c>
      <c r="C64" s="5" t="s">
        <v>47</v>
      </c>
      <c r="D64" s="24" t="s">
        <v>73</v>
      </c>
      <c r="E64" s="4" t="str">
        <f t="shared" si="42"/>
        <v>CEMale20-24</v>
      </c>
      <c r="F64" s="6">
        <f>VLOOKUP(E64,'Appendix 1a. Person-years 2020'!$E$3:$F$1682,2,FALSE)</f>
        <v>415720.41100000002</v>
      </c>
      <c r="G64" s="17">
        <f>VLOOKUP(E64,'Appendix 2a. Deaths 2020'!$E$4:$G$1683,2,FALSE)</f>
        <v>1482</v>
      </c>
      <c r="H64" s="17">
        <f>VLOOKUP(E64,'Appendix 2a. Deaths 2020'!$E$4:$G$1683,3,FALSE)</f>
        <v>26</v>
      </c>
      <c r="I64" s="18">
        <f t="shared" si="43"/>
        <v>3.5648959271331036E-3</v>
      </c>
      <c r="J64" s="24">
        <v>5</v>
      </c>
      <c r="K64" s="5">
        <f>VLOOKUP(E64,'Appendix 3a. nax iIBGE 2020'!$E$5:$O$1935,11,FALSE)</f>
        <v>2.5</v>
      </c>
      <c r="L64" s="19">
        <f t="shared" si="44"/>
        <v>1.7667026855461551E-2</v>
      </c>
      <c r="M64" s="20">
        <f t="shared" si="54"/>
        <v>97166.065073315374</v>
      </c>
      <c r="N64" s="20">
        <f t="shared" si="55"/>
        <v>1716.6354810897874</v>
      </c>
      <c r="O64" s="20">
        <f t="shared" si="45"/>
        <v>481538.73666385241</v>
      </c>
      <c r="P64" s="20">
        <f t="shared" si="39"/>
        <v>5053672.8565387595</v>
      </c>
      <c r="Q64" s="21">
        <f t="shared" si="46"/>
        <v>52.010677315434947</v>
      </c>
      <c r="R64" s="22">
        <f t="shared" si="47"/>
        <v>0.98245614035087714</v>
      </c>
      <c r="S64" s="22">
        <f t="shared" si="48"/>
        <v>0.98233297314453849</v>
      </c>
      <c r="T64" s="22">
        <f t="shared" si="49"/>
        <v>0.98264021482563091</v>
      </c>
      <c r="U64" s="23">
        <f t="shared" si="56"/>
        <v>97215.347842152594</v>
      </c>
      <c r="V64" s="23">
        <f t="shared" si="57"/>
        <v>1687.6375541913349</v>
      </c>
      <c r="W64" s="22">
        <f t="shared" si="50"/>
        <v>1.7359785174369091E-2</v>
      </c>
      <c r="X64" s="23">
        <f t="shared" si="58"/>
        <v>2.5378733298306084</v>
      </c>
      <c r="Y64" s="23">
        <f t="shared" si="51"/>
        <v>481921.56177900912</v>
      </c>
      <c r="Z64" s="23">
        <f t="shared" si="40"/>
        <v>5299251.3831606731</v>
      </c>
      <c r="AA64" s="23">
        <f t="shared" si="52"/>
        <v>54.510439974611877</v>
      </c>
      <c r="AB64" s="25"/>
      <c r="AC64" s="24"/>
      <c r="AD64" s="25"/>
      <c r="AE64" s="24"/>
      <c r="AF64" s="23">
        <f t="shared" si="53"/>
        <v>2.4997626591769304</v>
      </c>
    </row>
    <row r="65" spans="2:32" s="26" customFormat="1" ht="15" customHeight="1" x14ac:dyDescent="0.2">
      <c r="B65" s="5" t="str">
        <f t="shared" si="41"/>
        <v>CE</v>
      </c>
      <c r="C65" s="5" t="s">
        <v>47</v>
      </c>
      <c r="D65" s="24" t="s">
        <v>74</v>
      </c>
      <c r="E65" s="4" t="str">
        <f t="shared" si="42"/>
        <v>CEMale25-29</v>
      </c>
      <c r="F65" s="6">
        <f>VLOOKUP(E65,'Appendix 1a. Person-years 2020'!$E$3:$F$1682,2,FALSE)</f>
        <v>396154.40639999998</v>
      </c>
      <c r="G65" s="17">
        <f>VLOOKUP(E65,'Appendix 2a. Deaths 2020'!$E$4:$G$1683,2,FALSE)</f>
        <v>1308</v>
      </c>
      <c r="H65" s="17">
        <f>VLOOKUP(E65,'Appendix 2a. Deaths 2020'!$E$4:$G$1683,3,FALSE)</f>
        <v>50</v>
      </c>
      <c r="I65" s="18">
        <f t="shared" si="43"/>
        <v>3.3017429034458419E-3</v>
      </c>
      <c r="J65" s="24">
        <v>5</v>
      </c>
      <c r="K65" s="5">
        <f>VLOOKUP(E65,'Appendix 3a. nax iIBGE 2020'!$E$5:$O$1935,11,FALSE)</f>
        <v>2.5</v>
      </c>
      <c r="L65" s="19">
        <f t="shared" si="44"/>
        <v>1.6373561292723247E-2</v>
      </c>
      <c r="M65" s="20">
        <f t="shared" si="54"/>
        <v>95449.429592225584</v>
      </c>
      <c r="N65" s="20">
        <f t="shared" si="55"/>
        <v>1562.8470857837776</v>
      </c>
      <c r="O65" s="20">
        <f t="shared" si="45"/>
        <v>473340.03024666844</v>
      </c>
      <c r="P65" s="20">
        <f t="shared" si="39"/>
        <v>4572134.1198749067</v>
      </c>
      <c r="Q65" s="21">
        <f t="shared" si="46"/>
        <v>47.901115170700926</v>
      </c>
      <c r="R65" s="22">
        <f t="shared" si="47"/>
        <v>0.96177370030581044</v>
      </c>
      <c r="S65" s="22">
        <f t="shared" si="48"/>
        <v>0.98362643870727673</v>
      </c>
      <c r="T65" s="22">
        <f t="shared" si="49"/>
        <v>0.98424738297159353</v>
      </c>
      <c r="U65" s="23">
        <f t="shared" si="56"/>
        <v>95527.710287961265</v>
      </c>
      <c r="V65" s="23">
        <f t="shared" si="57"/>
        <v>1504.8114357668185</v>
      </c>
      <c r="W65" s="22">
        <f t="shared" si="50"/>
        <v>1.5752617028406468E-2</v>
      </c>
      <c r="X65" s="23">
        <f t="shared" si="58"/>
        <v>2.4670824670973786</v>
      </c>
      <c r="Y65" s="23">
        <f t="shared" si="51"/>
        <v>473826.98817044013</v>
      </c>
      <c r="Z65" s="23">
        <f t="shared" si="40"/>
        <v>4817329.8213816639</v>
      </c>
      <c r="AA65" s="23">
        <f t="shared" si="52"/>
        <v>50.428611832736038</v>
      </c>
      <c r="AB65" s="25"/>
      <c r="AC65" s="24"/>
      <c r="AD65" s="25"/>
      <c r="AE65" s="24"/>
      <c r="AF65" s="23">
        <f t="shared" si="53"/>
        <v>2.5274966620351123</v>
      </c>
    </row>
    <row r="66" spans="2:32" s="26" customFormat="1" ht="15" customHeight="1" x14ac:dyDescent="0.2">
      <c r="B66" s="5" t="str">
        <f t="shared" si="41"/>
        <v>CE</v>
      </c>
      <c r="C66" s="5" t="s">
        <v>47</v>
      </c>
      <c r="D66" s="24" t="s">
        <v>75</v>
      </c>
      <c r="E66" s="4" t="str">
        <f t="shared" si="42"/>
        <v>CEMale30-34</v>
      </c>
      <c r="F66" s="6">
        <f>VLOOKUP(E66,'Appendix 1a. Person-years 2020'!$E$3:$F$1682,2,FALSE)</f>
        <v>379982.8346</v>
      </c>
      <c r="G66" s="17">
        <f>VLOOKUP(E66,'Appendix 2a. Deaths 2020'!$E$4:$G$1683,2,FALSE)</f>
        <v>1266</v>
      </c>
      <c r="H66" s="17">
        <f>VLOOKUP(E66,'Appendix 2a. Deaths 2020'!$E$4:$G$1683,3,FALSE)</f>
        <v>85</v>
      </c>
      <c r="I66" s="18">
        <f t="shared" si="43"/>
        <v>3.3317294486017814E-3</v>
      </c>
      <c r="J66" s="24">
        <v>5</v>
      </c>
      <c r="K66" s="5">
        <f>VLOOKUP(E66,'Appendix 3a. nax iIBGE 2020'!$E$5:$O$1935,11,FALSE)</f>
        <v>2.5</v>
      </c>
      <c r="L66" s="19">
        <f t="shared" si="44"/>
        <v>1.6521038169531647E-2</v>
      </c>
      <c r="M66" s="20">
        <f t="shared" si="54"/>
        <v>93886.582506441802</v>
      </c>
      <c r="N66" s="20">
        <f t="shared" si="55"/>
        <v>1551.1038131958073</v>
      </c>
      <c r="O66" s="20">
        <f t="shared" si="45"/>
        <v>465555.15299921954</v>
      </c>
      <c r="P66" s="20">
        <f t="shared" si="39"/>
        <v>4098794.0896282382</v>
      </c>
      <c r="Q66" s="21">
        <f t="shared" si="46"/>
        <v>43.656867469289438</v>
      </c>
      <c r="R66" s="22">
        <f t="shared" si="47"/>
        <v>0.93285939968404419</v>
      </c>
      <c r="S66" s="22">
        <f t="shared" si="48"/>
        <v>0.98347896183046835</v>
      </c>
      <c r="T66" s="22">
        <f t="shared" si="49"/>
        <v>0.98457959594805833</v>
      </c>
      <c r="U66" s="23">
        <f t="shared" si="56"/>
        <v>94022.898852194441</v>
      </c>
      <c r="V66" s="23">
        <f t="shared" si="57"/>
        <v>1449.871090435681</v>
      </c>
      <c r="W66" s="22">
        <f t="shared" si="50"/>
        <v>1.542040405194167E-2</v>
      </c>
      <c r="X66" s="23">
        <f t="shared" si="58"/>
        <v>2.5110084420361947</v>
      </c>
      <c r="Y66" s="23">
        <f t="shared" si="51"/>
        <v>466505.77735674201</v>
      </c>
      <c r="Z66" s="23">
        <f t="shared" si="40"/>
        <v>4343502.8332112236</v>
      </c>
      <c r="AA66" s="23">
        <f t="shared" si="52"/>
        <v>46.196223326822569</v>
      </c>
      <c r="AB66" s="25"/>
      <c r="AC66" s="24"/>
      <c r="AD66" s="25"/>
      <c r="AE66" s="24"/>
      <c r="AF66" s="23">
        <f t="shared" si="53"/>
        <v>2.5393558575331312</v>
      </c>
    </row>
    <row r="67" spans="2:32" s="26" customFormat="1" ht="15" customHeight="1" x14ac:dyDescent="0.2">
      <c r="B67" s="5" t="str">
        <f t="shared" si="41"/>
        <v>CE</v>
      </c>
      <c r="C67" s="5" t="s">
        <v>47</v>
      </c>
      <c r="D67" s="24" t="s">
        <v>76</v>
      </c>
      <c r="E67" s="4" t="str">
        <f t="shared" si="42"/>
        <v>CEMale35-39</v>
      </c>
      <c r="F67" s="6">
        <f>VLOOKUP(E67,'Appendix 1a. Person-years 2020'!$E$3:$F$1682,2,FALSE)</f>
        <v>347358.30940000003</v>
      </c>
      <c r="G67" s="17">
        <f>VLOOKUP(E67,'Appendix 2a. Deaths 2020'!$E$4:$G$1683,2,FALSE)</f>
        <v>1338</v>
      </c>
      <c r="H67" s="17">
        <f>VLOOKUP(E67,'Appendix 2a. Deaths 2020'!$E$4:$G$1683,3,FALSE)</f>
        <v>141</v>
      </c>
      <c r="I67" s="18">
        <f t="shared" si="43"/>
        <v>3.8519303088247925E-3</v>
      </c>
      <c r="J67" s="24">
        <v>5</v>
      </c>
      <c r="K67" s="5">
        <f>VLOOKUP(E67,'Appendix 3a. nax iIBGE 2020'!$E$5:$O$1935,11,FALSE)</f>
        <v>2.5</v>
      </c>
      <c r="L67" s="19">
        <f t="shared" si="44"/>
        <v>1.9075953436098369E-2</v>
      </c>
      <c r="M67" s="20">
        <f t="shared" si="54"/>
        <v>92335.478693245997</v>
      </c>
      <c r="N67" s="20">
        <f t="shared" si="55"/>
        <v>1761.3872920522138</v>
      </c>
      <c r="O67" s="20">
        <f t="shared" si="45"/>
        <v>457273.92523609946</v>
      </c>
      <c r="P67" s="20">
        <f t="shared" si="39"/>
        <v>3633238.9366290187</v>
      </c>
      <c r="Q67" s="21">
        <f t="shared" si="46"/>
        <v>39.348243904157904</v>
      </c>
      <c r="R67" s="22">
        <f t="shared" si="47"/>
        <v>0.89461883408071752</v>
      </c>
      <c r="S67" s="22">
        <f t="shared" si="48"/>
        <v>0.98092404656390164</v>
      </c>
      <c r="T67" s="22">
        <f t="shared" si="49"/>
        <v>0.98291701785146357</v>
      </c>
      <c r="U67" s="23">
        <f t="shared" si="56"/>
        <v>92573.027761758756</v>
      </c>
      <c r="V67" s="23">
        <f t="shared" si="57"/>
        <v>1581.4233806900922</v>
      </c>
      <c r="W67" s="22">
        <f t="shared" si="50"/>
        <v>1.708298214853643E-2</v>
      </c>
      <c r="X67" s="23">
        <f t="shared" si="58"/>
        <v>2.5790443721121186</v>
      </c>
      <c r="Y67" s="23">
        <f t="shared" si="51"/>
        <v>459036.58297523862</v>
      </c>
      <c r="Z67" s="23">
        <f t="shared" si="40"/>
        <v>3876997.0558544816</v>
      </c>
      <c r="AA67" s="23">
        <f t="shared" si="52"/>
        <v>41.880417542700712</v>
      </c>
      <c r="AB67" s="25"/>
      <c r="AC67" s="24"/>
      <c r="AD67" s="25"/>
      <c r="AE67" s="24"/>
      <c r="AF67" s="23">
        <f t="shared" si="53"/>
        <v>2.5321736385428082</v>
      </c>
    </row>
    <row r="68" spans="2:32" s="26" customFormat="1" ht="15" customHeight="1" x14ac:dyDescent="0.2">
      <c r="B68" s="5" t="str">
        <f t="shared" si="41"/>
        <v>CE</v>
      </c>
      <c r="C68" s="5" t="s">
        <v>47</v>
      </c>
      <c r="D68" s="24" t="s">
        <v>77</v>
      </c>
      <c r="E68" s="4" t="str">
        <f t="shared" si="42"/>
        <v>CEMale40-44</v>
      </c>
      <c r="F68" s="6">
        <f>VLOOKUP(E68,'Appendix 1a. Person-years 2020'!$E$3:$F$1682,2,FALSE)</f>
        <v>306785.92119999998</v>
      </c>
      <c r="G68" s="17">
        <f>VLOOKUP(E68,'Appendix 2a. Deaths 2020'!$E$4:$G$1683,2,FALSE)</f>
        <v>1601</v>
      </c>
      <c r="H68" s="17">
        <f>VLOOKUP(E68,'Appendix 2a. Deaths 2020'!$E$4:$G$1683,3,FALSE)</f>
        <v>203</v>
      </c>
      <c r="I68" s="18">
        <f t="shared" si="43"/>
        <v>5.2186227899169973E-3</v>
      </c>
      <c r="J68" s="24">
        <v>5</v>
      </c>
      <c r="K68" s="5">
        <f>VLOOKUP(E68,'Appendix 3a. nax iIBGE 2020'!$E$5:$O$1935,11,FALSE)</f>
        <v>2.5</v>
      </c>
      <c r="L68" s="19">
        <f t="shared" si="44"/>
        <v>2.5757072831386427E-2</v>
      </c>
      <c r="M68" s="20">
        <f t="shared" si="54"/>
        <v>90574.091401193786</v>
      </c>
      <c r="N68" s="20">
        <f t="shared" si="55"/>
        <v>2332.9234688571996</v>
      </c>
      <c r="O68" s="20">
        <f t="shared" si="45"/>
        <v>447038.14833382587</v>
      </c>
      <c r="P68" s="20">
        <f t="shared" si="39"/>
        <v>3175965.0113929193</v>
      </c>
      <c r="Q68" s="21">
        <f t="shared" si="46"/>
        <v>35.064828829749203</v>
      </c>
      <c r="R68" s="22">
        <f t="shared" si="47"/>
        <v>0.87320424734540913</v>
      </c>
      <c r="S68" s="22">
        <f t="shared" si="48"/>
        <v>0.9742429271686136</v>
      </c>
      <c r="T68" s="22">
        <f t="shared" si="49"/>
        <v>0.97747172751161515</v>
      </c>
      <c r="U68" s="23">
        <f t="shared" si="56"/>
        <v>90991.604381068668</v>
      </c>
      <c r="V68" s="23">
        <f t="shared" si="57"/>
        <v>2049.8836576520275</v>
      </c>
      <c r="W68" s="22">
        <f t="shared" si="50"/>
        <v>2.2528272488384848E-2</v>
      </c>
      <c r="X68" s="23">
        <f t="shared" si="58"/>
        <v>2.5704396130798552</v>
      </c>
      <c r="Y68" s="23">
        <f t="shared" si="51"/>
        <v>449977.70577291702</v>
      </c>
      <c r="Z68" s="23">
        <f t="shared" si="40"/>
        <v>3417960.4728792431</v>
      </c>
      <c r="AA68" s="23">
        <f t="shared" si="52"/>
        <v>37.563470785337309</v>
      </c>
      <c r="AB68" s="25"/>
      <c r="AC68" s="24"/>
      <c r="AD68" s="25"/>
      <c r="AE68" s="24"/>
      <c r="AF68" s="23">
        <f t="shared" si="53"/>
        <v>2.4986419555881056</v>
      </c>
    </row>
    <row r="69" spans="2:32" s="26" customFormat="1" ht="15" customHeight="1" x14ac:dyDescent="0.2">
      <c r="B69" s="5" t="str">
        <f t="shared" si="41"/>
        <v>CE</v>
      </c>
      <c r="C69" s="5" t="s">
        <v>47</v>
      </c>
      <c r="D69" s="24" t="s">
        <v>78</v>
      </c>
      <c r="E69" s="4" t="str">
        <f t="shared" si="42"/>
        <v>CEMale45-49</v>
      </c>
      <c r="F69" s="6">
        <f>VLOOKUP(E69,'Appendix 1a. Person-years 2020'!$E$3:$F$1682,2,FALSE)</f>
        <v>264247.94880000001</v>
      </c>
      <c r="G69" s="17">
        <f>VLOOKUP(E69,'Appendix 2a. Deaths 2020'!$E$4:$G$1683,2,FALSE)</f>
        <v>1612</v>
      </c>
      <c r="H69" s="17">
        <f>VLOOKUP(E69,'Appendix 2a. Deaths 2020'!$E$4:$G$1683,3,FALSE)</f>
        <v>243</v>
      </c>
      <c r="I69" s="18">
        <f t="shared" si="43"/>
        <v>6.100331175021026E-3</v>
      </c>
      <c r="J69" s="24">
        <v>5</v>
      </c>
      <c r="K69" s="5">
        <f>VLOOKUP(E69,'Appendix 3a. nax iIBGE 2020'!$E$5:$O$1935,11,FALSE)</f>
        <v>2.5</v>
      </c>
      <c r="L69" s="19">
        <f t="shared" si="44"/>
        <v>3.0043468112277441E-2</v>
      </c>
      <c r="M69" s="20">
        <f t="shared" si="54"/>
        <v>88241.167932336582</v>
      </c>
      <c r="N69" s="20">
        <f t="shared" si="55"/>
        <v>2651.0707149652726</v>
      </c>
      <c r="O69" s="20">
        <f t="shared" si="45"/>
        <v>434578.16287426976</v>
      </c>
      <c r="P69" s="20">
        <f t="shared" si="39"/>
        <v>2728926.8630590932</v>
      </c>
      <c r="Q69" s="21">
        <f t="shared" si="46"/>
        <v>30.925779055322987</v>
      </c>
      <c r="R69" s="22">
        <f t="shared" si="47"/>
        <v>0.84925558312655092</v>
      </c>
      <c r="S69" s="22">
        <f t="shared" si="48"/>
        <v>0.96995653188772257</v>
      </c>
      <c r="T69" s="22">
        <f t="shared" si="49"/>
        <v>0.97442696387737926</v>
      </c>
      <c r="U69" s="23">
        <f t="shared" si="56"/>
        <v>88941.720723416642</v>
      </c>
      <c r="V69" s="23">
        <f t="shared" si="57"/>
        <v>2274.5098368679796</v>
      </c>
      <c r="W69" s="22">
        <f t="shared" si="50"/>
        <v>2.5573036122620744E-2</v>
      </c>
      <c r="X69" s="23">
        <f t="shared" si="58"/>
        <v>2.5924137582697808</v>
      </c>
      <c r="Y69" s="23">
        <f t="shared" si="51"/>
        <v>439232.52502715983</v>
      </c>
      <c r="Z69" s="23">
        <f t="shared" si="40"/>
        <v>2967982.7671063263</v>
      </c>
      <c r="AA69" s="23">
        <f t="shared" si="52"/>
        <v>33.369972415261735</v>
      </c>
      <c r="AB69" s="25"/>
      <c r="AC69" s="24"/>
      <c r="AD69" s="25"/>
      <c r="AE69" s="24"/>
      <c r="AF69" s="23">
        <f t="shared" si="53"/>
        <v>2.4441933599387475</v>
      </c>
    </row>
    <row r="70" spans="2:32" s="26" customFormat="1" ht="15" customHeight="1" x14ac:dyDescent="0.2">
      <c r="B70" s="5" t="str">
        <f t="shared" si="41"/>
        <v>CE</v>
      </c>
      <c r="C70" s="5" t="s">
        <v>47</v>
      </c>
      <c r="D70" s="24" t="s">
        <v>79</v>
      </c>
      <c r="E70" s="4" t="str">
        <f t="shared" si="42"/>
        <v>CEMale50-54</v>
      </c>
      <c r="F70" s="6">
        <f>VLOOKUP(E70,'Appendix 1a. Person-years 2020'!$E$3:$F$1682,2,FALSE)</f>
        <v>242858.16039999999</v>
      </c>
      <c r="G70" s="17">
        <f>VLOOKUP(E70,'Appendix 2a. Deaths 2020'!$E$4:$G$1683,2,FALSE)</f>
        <v>2076</v>
      </c>
      <c r="H70" s="17">
        <f>VLOOKUP(E70,'Appendix 2a. Deaths 2020'!$E$4:$G$1683,3,FALSE)</f>
        <v>331</v>
      </c>
      <c r="I70" s="18">
        <f t="shared" si="43"/>
        <v>8.548199478167505E-3</v>
      </c>
      <c r="J70" s="24">
        <v>5</v>
      </c>
      <c r="K70" s="5">
        <f>VLOOKUP(E70,'Appendix 3a. nax iIBGE 2020'!$E$5:$O$1935,11,FALSE)</f>
        <v>2.5</v>
      </c>
      <c r="L70" s="19">
        <f t="shared" si="44"/>
        <v>4.1846712280636612E-2</v>
      </c>
      <c r="M70" s="20">
        <f t="shared" si="54"/>
        <v>85590.097217371309</v>
      </c>
      <c r="N70" s="20">
        <f t="shared" si="55"/>
        <v>3581.6641723270536</v>
      </c>
      <c r="O70" s="20">
        <f t="shared" si="45"/>
        <v>418996.32565603888</v>
      </c>
      <c r="P70" s="20">
        <f t="shared" si="39"/>
        <v>2294348.7001848235</v>
      </c>
      <c r="Q70" s="21">
        <f t="shared" si="46"/>
        <v>26.80624014665991</v>
      </c>
      <c r="R70" s="22">
        <f t="shared" si="47"/>
        <v>0.84055876685934494</v>
      </c>
      <c r="S70" s="22">
        <f t="shared" si="48"/>
        <v>0.95815328771936337</v>
      </c>
      <c r="T70" s="22">
        <f t="shared" si="49"/>
        <v>0.96470609314473454</v>
      </c>
      <c r="U70" s="23">
        <f t="shared" si="56"/>
        <v>86667.210886548666</v>
      </c>
      <c r="V70" s="23">
        <f t="shared" si="57"/>
        <v>3058.8244684354968</v>
      </c>
      <c r="W70" s="22">
        <f t="shared" si="50"/>
        <v>3.5293906855265456E-2</v>
      </c>
      <c r="X70" s="23">
        <f t="shared" si="58"/>
        <v>2.6353451346434307</v>
      </c>
      <c r="Y70" s="23">
        <f t="shared" si="51"/>
        <v>426102.99027118558</v>
      </c>
      <c r="Z70" s="23">
        <f t="shared" si="40"/>
        <v>2528750.2420791667</v>
      </c>
      <c r="AA70" s="23">
        <f t="shared" si="52"/>
        <v>29.177704188374264</v>
      </c>
      <c r="AB70" s="25"/>
      <c r="AC70" s="24"/>
      <c r="AD70" s="25"/>
      <c r="AE70" s="24"/>
      <c r="AF70" s="23">
        <f t="shared" si="53"/>
        <v>2.3714640417143542</v>
      </c>
    </row>
    <row r="71" spans="2:32" s="26" customFormat="1" ht="15" customHeight="1" x14ac:dyDescent="0.2">
      <c r="B71" s="5" t="str">
        <f t="shared" si="41"/>
        <v>CE</v>
      </c>
      <c r="C71" s="5" t="s">
        <v>47</v>
      </c>
      <c r="D71" s="24" t="s">
        <v>80</v>
      </c>
      <c r="E71" s="4" t="str">
        <f t="shared" si="42"/>
        <v>CEMale55-59</v>
      </c>
      <c r="F71" s="6">
        <f>VLOOKUP(E71,'Appendix 1a. Person-years 2020'!$E$3:$F$1682,2,FALSE)</f>
        <v>210229.764</v>
      </c>
      <c r="G71" s="17">
        <f>VLOOKUP(E71,'Appendix 2a. Deaths 2020'!$E$4:$G$1683,2,FALSE)</f>
        <v>2638</v>
      </c>
      <c r="H71" s="17">
        <f>VLOOKUP(E71,'Appendix 2a. Deaths 2020'!$E$4:$G$1683,3,FALSE)</f>
        <v>439</v>
      </c>
      <c r="I71" s="18">
        <f t="shared" si="43"/>
        <v>1.2548175623695226E-2</v>
      </c>
      <c r="J71" s="24">
        <v>5</v>
      </c>
      <c r="K71" s="5">
        <f>VLOOKUP(E71,'Appendix 3a. nax iIBGE 2020'!$E$5:$O$1935,11,FALSE)</f>
        <v>2.5</v>
      </c>
      <c r="L71" s="19">
        <f t="shared" si="44"/>
        <v>6.0832534792935378E-2</v>
      </c>
      <c r="M71" s="20">
        <f t="shared" si="54"/>
        <v>82008.43304504425</v>
      </c>
      <c r="N71" s="20">
        <f t="shared" si="55"/>
        <v>4988.780856526766</v>
      </c>
      <c r="O71" s="20">
        <f t="shared" si="45"/>
        <v>397570.21308390435</v>
      </c>
      <c r="P71" s="20">
        <f t="shared" si="39"/>
        <v>1875352.3745287848</v>
      </c>
      <c r="Q71" s="21">
        <f t="shared" si="46"/>
        <v>22.867799138397412</v>
      </c>
      <c r="R71" s="22">
        <f t="shared" si="47"/>
        <v>0.83358605003790753</v>
      </c>
      <c r="S71" s="22">
        <f t="shared" si="48"/>
        <v>0.93916746520706462</v>
      </c>
      <c r="T71" s="22">
        <f t="shared" si="49"/>
        <v>0.94902789462644599</v>
      </c>
      <c r="U71" s="23">
        <f t="shared" si="56"/>
        <v>83608.386418113165</v>
      </c>
      <c r="V71" s="23">
        <f t="shared" si="57"/>
        <v>4261.6954826168858</v>
      </c>
      <c r="W71" s="22">
        <f t="shared" si="50"/>
        <v>5.0972105373554004E-2</v>
      </c>
      <c r="X71" s="23">
        <f t="shared" si="58"/>
        <v>2.6134247948923952</v>
      </c>
      <c r="Y71" s="23">
        <f t="shared" si="51"/>
        <v>407871.0753200333</v>
      </c>
      <c r="Z71" s="23">
        <f t="shared" si="40"/>
        <v>2102647.2518079812</v>
      </c>
      <c r="AA71" s="23">
        <f t="shared" si="52"/>
        <v>25.14876009319153</v>
      </c>
      <c r="AB71" s="25"/>
      <c r="AC71" s="24"/>
      <c r="AD71" s="25"/>
      <c r="AE71" s="24"/>
      <c r="AF71" s="23">
        <f t="shared" si="53"/>
        <v>2.2809609547941179</v>
      </c>
    </row>
    <row r="72" spans="2:32" s="26" customFormat="1" ht="15" customHeight="1" x14ac:dyDescent="0.2">
      <c r="B72" s="5" t="str">
        <f t="shared" si="41"/>
        <v>CE</v>
      </c>
      <c r="C72" s="5" t="s">
        <v>47</v>
      </c>
      <c r="D72" s="24" t="s">
        <v>81</v>
      </c>
      <c r="E72" s="4" t="str">
        <f t="shared" si="42"/>
        <v>CEMale60-64</v>
      </c>
      <c r="F72" s="6">
        <f>VLOOKUP(E72,'Appendix 1a. Person-years 2020'!$E$3:$F$1682,2,FALSE)</f>
        <v>154946.05960000001</v>
      </c>
      <c r="G72" s="17">
        <f>VLOOKUP(E72,'Appendix 2a. Deaths 2020'!$E$4:$G$1683,2,FALSE)</f>
        <v>2738</v>
      </c>
      <c r="H72" s="17">
        <f>VLOOKUP(E72,'Appendix 2a. Deaths 2020'!$E$4:$G$1683,3,FALSE)</f>
        <v>564</v>
      </c>
      <c r="I72" s="18">
        <f t="shared" si="43"/>
        <v>1.7670665566251031E-2</v>
      </c>
      <c r="J72" s="24">
        <v>5</v>
      </c>
      <c r="K72" s="5">
        <f>VLOOKUP(E72,'Appendix 3a. nax iIBGE 2020'!$E$5:$O$1935,11,FALSE)</f>
        <v>2.5</v>
      </c>
      <c r="L72" s="19">
        <f t="shared" si="44"/>
        <v>8.461530590037622E-2</v>
      </c>
      <c r="M72" s="20">
        <f t="shared" si="54"/>
        <v>77019.652188517488</v>
      </c>
      <c r="N72" s="20">
        <f t="shared" si="55"/>
        <v>6517.0414302719882</v>
      </c>
      <c r="O72" s="20">
        <f t="shared" si="45"/>
        <v>368805.65736690752</v>
      </c>
      <c r="P72" s="20">
        <f t="shared" si="39"/>
        <v>1477782.1614448805</v>
      </c>
      <c r="Q72" s="21">
        <f t="shared" si="46"/>
        <v>19.187079134397809</v>
      </c>
      <c r="R72" s="22">
        <f t="shared" si="47"/>
        <v>0.79401022644265884</v>
      </c>
      <c r="S72" s="22">
        <f t="shared" si="48"/>
        <v>0.91538469409962375</v>
      </c>
      <c r="T72" s="22">
        <f t="shared" si="49"/>
        <v>0.93220816523206096</v>
      </c>
      <c r="U72" s="23">
        <f t="shared" si="56"/>
        <v>79346.690935496285</v>
      </c>
      <c r="V72" s="23">
        <f t="shared" si="57"/>
        <v>5379.0577612818906</v>
      </c>
      <c r="W72" s="22">
        <f t="shared" si="50"/>
        <v>6.7791834767939041E-2</v>
      </c>
      <c r="X72" s="23">
        <f t="shared" si="58"/>
        <v>2.6167384128848865</v>
      </c>
      <c r="Y72" s="23">
        <f t="shared" si="51"/>
        <v>383913.75294014486</v>
      </c>
      <c r="Z72" s="23">
        <f t="shared" si="40"/>
        <v>1694776.176487948</v>
      </c>
      <c r="AA72" s="23">
        <f t="shared" si="52"/>
        <v>21.359128610236453</v>
      </c>
      <c r="AB72" s="25"/>
      <c r="AC72" s="24"/>
      <c r="AD72" s="25"/>
      <c r="AE72" s="24"/>
      <c r="AF72" s="23">
        <f t="shared" si="53"/>
        <v>2.1720494758386444</v>
      </c>
    </row>
    <row r="73" spans="2:32" s="26" customFormat="1" ht="15" customHeight="1" x14ac:dyDescent="0.2">
      <c r="B73" s="5" t="str">
        <f t="shared" si="41"/>
        <v>CE</v>
      </c>
      <c r="C73" s="5" t="s">
        <v>47</v>
      </c>
      <c r="D73" s="24" t="s">
        <v>82</v>
      </c>
      <c r="E73" s="4" t="str">
        <f t="shared" si="42"/>
        <v>CEMale65-69</v>
      </c>
      <c r="F73" s="6">
        <f>VLOOKUP(E73,'Appendix 1a. Person-years 2020'!$E$3:$F$1682,2,FALSE)</f>
        <v>122057.28879999999</v>
      </c>
      <c r="G73" s="17">
        <f>VLOOKUP(E73,'Appendix 2a. Deaths 2020'!$E$4:$G$1683,2,FALSE)</f>
        <v>3231</v>
      </c>
      <c r="H73" s="17">
        <f>VLOOKUP(E73,'Appendix 2a. Deaths 2020'!$E$4:$G$1683,3,FALSE)</f>
        <v>707</v>
      </c>
      <c r="I73" s="18">
        <f t="shared" si="43"/>
        <v>2.6471176213771513E-2</v>
      </c>
      <c r="J73" s="24">
        <v>5</v>
      </c>
      <c r="K73" s="5">
        <f>VLOOKUP(E73,'Appendix 3a. nax iIBGE 2020'!$E$5:$O$1935,11,FALSE)</f>
        <v>2.5</v>
      </c>
      <c r="L73" s="19">
        <f t="shared" si="44"/>
        <v>0.12414051729724712</v>
      </c>
      <c r="M73" s="20">
        <f t="shared" si="54"/>
        <v>70502.610758245501</v>
      </c>
      <c r="N73" s="20">
        <f t="shared" si="55"/>
        <v>8752.2305703350557</v>
      </c>
      <c r="O73" s="20">
        <f t="shared" si="45"/>
        <v>330632.47736538987</v>
      </c>
      <c r="P73" s="20">
        <f t="shared" si="39"/>
        <v>1108976.5040779731</v>
      </c>
      <c r="Q73" s="21">
        <f t="shared" si="46"/>
        <v>15.729580680078216</v>
      </c>
      <c r="R73" s="22">
        <f t="shared" si="47"/>
        <v>0.78118229650263071</v>
      </c>
      <c r="S73" s="22">
        <f t="shared" si="48"/>
        <v>0.87585948270275282</v>
      </c>
      <c r="T73" s="22">
        <f t="shared" si="49"/>
        <v>0.90163508055411801</v>
      </c>
      <c r="U73" s="23">
        <f t="shared" si="56"/>
        <v>73967.633174214396</v>
      </c>
      <c r="V73" s="23">
        <f t="shared" si="57"/>
        <v>7275.8202787841474</v>
      </c>
      <c r="W73" s="22">
        <f t="shared" si="50"/>
        <v>9.8364919445881993E-2</v>
      </c>
      <c r="X73" s="23">
        <f t="shared" si="58"/>
        <v>2.6097756708900315</v>
      </c>
      <c r="Y73" s="23">
        <f t="shared" si="51"/>
        <v>352447.32322649047</v>
      </c>
      <c r="Z73" s="23">
        <f t="shared" si="40"/>
        <v>1310862.4235478032</v>
      </c>
      <c r="AA73" s="23">
        <f t="shared" si="52"/>
        <v>17.722108539830614</v>
      </c>
      <c r="AB73" s="25"/>
      <c r="AC73" s="24"/>
      <c r="AD73" s="25"/>
      <c r="AE73" s="24"/>
      <c r="AF73" s="23">
        <f t="shared" si="53"/>
        <v>1.9925278597523981</v>
      </c>
    </row>
    <row r="74" spans="2:32" s="26" customFormat="1" ht="15" customHeight="1" x14ac:dyDescent="0.2">
      <c r="B74" s="5" t="str">
        <f t="shared" si="41"/>
        <v>CE</v>
      </c>
      <c r="C74" s="5" t="s">
        <v>47</v>
      </c>
      <c r="D74" s="42" t="s">
        <v>19</v>
      </c>
      <c r="E74" s="4" t="str">
        <f t="shared" si="42"/>
        <v>CEMale70-74</v>
      </c>
      <c r="F74" s="6">
        <f>VLOOKUP(E74,'Appendix 1a. Person-years 2020'!$E$3:$F$1682,2,FALSE)</f>
        <v>97163.361000000004</v>
      </c>
      <c r="G74" s="17">
        <f>VLOOKUP(E74,'Appendix 2a. Deaths 2020'!$E$4:$G$1683,2,FALSE)</f>
        <v>3737</v>
      </c>
      <c r="H74" s="17">
        <f>VLOOKUP(E74,'Appendix 2a. Deaths 2020'!$E$4:$G$1683,3,FALSE)</f>
        <v>857</v>
      </c>
      <c r="I74" s="18">
        <f t="shared" si="43"/>
        <v>3.8460999717784564E-2</v>
      </c>
      <c r="J74" s="24">
        <v>5</v>
      </c>
      <c r="K74" s="5">
        <f>VLOOKUP(E74,'Appendix 3a. nax iIBGE 2020'!$E$5:$O$1935,11,FALSE)</f>
        <v>2.5</v>
      </c>
      <c r="L74" s="19">
        <f t="shared" si="44"/>
        <v>0.17543635462465298</v>
      </c>
      <c r="M74" s="20">
        <f t="shared" si="54"/>
        <v>61750.380187910443</v>
      </c>
      <c r="N74" s="20">
        <f t="shared" si="55"/>
        <v>10833.261596853403</v>
      </c>
      <c r="O74" s="20">
        <f t="shared" si="45"/>
        <v>281668.74694741872</v>
      </c>
      <c r="P74" s="20">
        <f t="shared" si="39"/>
        <v>778344.02671258315</v>
      </c>
      <c r="Q74" s="21">
        <f t="shared" si="46"/>
        <v>12.604683960552654</v>
      </c>
      <c r="R74" s="22">
        <f t="shared" si="47"/>
        <v>0.77067166176077062</v>
      </c>
      <c r="S74" s="22">
        <f t="shared" si="48"/>
        <v>0.82456364537534699</v>
      </c>
      <c r="T74" s="22">
        <f t="shared" si="49"/>
        <v>0.86185925958939513</v>
      </c>
      <c r="U74" s="23">
        <f t="shared" si="56"/>
        <v>66691.812895430252</v>
      </c>
      <c r="V74" s="23">
        <f t="shared" si="57"/>
        <v>9212.856412700261</v>
      </c>
      <c r="W74" s="22">
        <f t="shared" si="50"/>
        <v>0.13814074041060487</v>
      </c>
      <c r="X74" s="23">
        <f t="shared" si="58"/>
        <v>2.592514945112959</v>
      </c>
      <c r="Y74" s="23">
        <f t="shared" si="51"/>
        <v>311279.25035075517</v>
      </c>
      <c r="Z74" s="23">
        <f t="shared" si="40"/>
        <v>958415.10032131267</v>
      </c>
      <c r="AA74" s="23">
        <f t="shared" si="52"/>
        <v>14.370805931217738</v>
      </c>
      <c r="AB74" s="25"/>
      <c r="AC74" s="24"/>
      <c r="AD74" s="25"/>
      <c r="AE74" s="24"/>
      <c r="AF74" s="23">
        <f t="shared" si="53"/>
        <v>1.7661219706650844</v>
      </c>
    </row>
    <row r="75" spans="2:32" s="26" customFormat="1" ht="15" customHeight="1" x14ac:dyDescent="0.2">
      <c r="B75" s="5" t="str">
        <f t="shared" si="41"/>
        <v>CE</v>
      </c>
      <c r="C75" s="5" t="s">
        <v>47</v>
      </c>
      <c r="D75" s="42" t="s">
        <v>20</v>
      </c>
      <c r="E75" s="4" t="str">
        <f t="shared" si="42"/>
        <v>CEMale75-79</v>
      </c>
      <c r="F75" s="6">
        <f>VLOOKUP(E75,'Appendix 1a. Person-years 2020'!$E$3:$F$1682,2,FALSE)</f>
        <v>65031.461600000002</v>
      </c>
      <c r="G75" s="17">
        <f>VLOOKUP(E75,'Appendix 2a. Deaths 2020'!$E$4:$G$1683,2,FALSE)</f>
        <v>3743</v>
      </c>
      <c r="H75" s="17">
        <f>VLOOKUP(E75,'Appendix 2a. Deaths 2020'!$E$4:$G$1683,3,FALSE)</f>
        <v>897</v>
      </c>
      <c r="I75" s="18">
        <f t="shared" si="43"/>
        <v>5.75567564976888E-2</v>
      </c>
      <c r="J75" s="24">
        <v>5</v>
      </c>
      <c r="K75" s="5">
        <f>VLOOKUP(E75,'Appendix 3a. nax iIBGE 2020'!$E$5:$O$1935,11,FALSE)</f>
        <v>2.5</v>
      </c>
      <c r="L75" s="19">
        <f t="shared" si="44"/>
        <v>0.25158302518904901</v>
      </c>
      <c r="M75" s="20">
        <f t="shared" si="54"/>
        <v>50917.118591057042</v>
      </c>
      <c r="N75" s="20">
        <f t="shared" si="55"/>
        <v>12809.8827290477</v>
      </c>
      <c r="O75" s="20">
        <f t="shared" si="45"/>
        <v>222560.88613266597</v>
      </c>
      <c r="P75" s="20">
        <f t="shared" si="39"/>
        <v>496675.27976516442</v>
      </c>
      <c r="Q75" s="21">
        <f t="shared" si="46"/>
        <v>9.7545833996270019</v>
      </c>
      <c r="R75" s="22">
        <f t="shared" si="47"/>
        <v>0.76035265829548493</v>
      </c>
      <c r="S75" s="22">
        <f t="shared" si="48"/>
        <v>0.74841697481095104</v>
      </c>
      <c r="T75" s="22">
        <f t="shared" si="49"/>
        <v>0.80224085265185296</v>
      </c>
      <c r="U75" s="23">
        <f t="shared" si="56"/>
        <v>57478.956482729991</v>
      </c>
      <c r="V75" s="23">
        <f t="shared" si="57"/>
        <v>11366.989424485932</v>
      </c>
      <c r="W75" s="22">
        <f t="shared" si="50"/>
        <v>0.19775914734814704</v>
      </c>
      <c r="X75" s="23">
        <f t="shared" si="58"/>
        <v>2.6006493200587144</v>
      </c>
      <c r="Y75" s="23">
        <f t="shared" si="51"/>
        <v>260121.38860912423</v>
      </c>
      <c r="Z75" s="23">
        <f t="shared" si="40"/>
        <v>647135.84997055749</v>
      </c>
      <c r="AA75" s="23">
        <f t="shared" si="52"/>
        <v>11.258656899329663</v>
      </c>
      <c r="AB75" s="25"/>
      <c r="AC75" s="24"/>
      <c r="AD75" s="25"/>
      <c r="AE75" s="24"/>
      <c r="AF75" s="23">
        <f t="shared" si="53"/>
        <v>1.5040734997026615</v>
      </c>
    </row>
    <row r="76" spans="2:32" s="26" customFormat="1" ht="15" customHeight="1" x14ac:dyDescent="0.2">
      <c r="B76" s="5" t="str">
        <f t="shared" si="41"/>
        <v>CE</v>
      </c>
      <c r="C76" s="5" t="s">
        <v>47</v>
      </c>
      <c r="D76" s="42" t="s">
        <v>21</v>
      </c>
      <c r="E76" s="4" t="str">
        <f t="shared" si="42"/>
        <v>CEMale80-84</v>
      </c>
      <c r="F76" s="6">
        <f>VLOOKUP(E76,'Appendix 1a. Person-years 2020'!$E$3:$F$1682,2,FALSE)</f>
        <v>42380.091099999998</v>
      </c>
      <c r="G76" s="17">
        <f>VLOOKUP(E76,'Appendix 2a. Deaths 2020'!$E$4:$G$1683,2,FALSE)</f>
        <v>4116</v>
      </c>
      <c r="H76" s="17">
        <f>VLOOKUP(E76,'Appendix 2a. Deaths 2020'!$E$4:$G$1683,3,FALSE)</f>
        <v>926</v>
      </c>
      <c r="I76" s="18">
        <f t="shared" si="43"/>
        <v>9.7121074852998604E-2</v>
      </c>
      <c r="J76" s="24">
        <v>5</v>
      </c>
      <c r="K76" s="5">
        <f>VLOOKUP(E76,'Appendix 3a. nax iIBGE 2020'!$E$5:$O$1935,11,FALSE)</f>
        <v>2.5</v>
      </c>
      <c r="L76" s="19">
        <f t="shared" si="44"/>
        <v>0.39073408779427765</v>
      </c>
      <c r="M76" s="20">
        <f t="shared" si="54"/>
        <v>38107.235862009344</v>
      </c>
      <c r="N76" s="20">
        <f t="shared" si="55"/>
        <v>14889.796042903605</v>
      </c>
      <c r="O76" s="20">
        <f t="shared" si="45"/>
        <v>153311.6892027877</v>
      </c>
      <c r="P76" s="20">
        <f t="shared" si="39"/>
        <v>274114.39363249845</v>
      </c>
      <c r="Q76" s="21">
        <f t="shared" si="46"/>
        <v>7.1932373847606792</v>
      </c>
      <c r="R76" s="22">
        <f t="shared" si="47"/>
        <v>0.77502429543245865</v>
      </c>
      <c r="S76" s="22">
        <f t="shared" si="48"/>
        <v>0.60926591220572235</v>
      </c>
      <c r="T76" s="22">
        <f t="shared" si="49"/>
        <v>0.68111446587748481</v>
      </c>
      <c r="U76" s="23">
        <f t="shared" si="56"/>
        <v>46111.967058244059</v>
      </c>
      <c r="V76" s="23">
        <f t="shared" si="57"/>
        <v>14704.439244807982</v>
      </c>
      <c r="W76" s="22">
        <f t="shared" si="50"/>
        <v>0.31888553412251519</v>
      </c>
      <c r="X76" s="23">
        <f t="shared" si="58"/>
        <v>2.5485592969515323</v>
      </c>
      <c r="Y76" s="23">
        <f t="shared" si="51"/>
        <v>194512.77441099475</v>
      </c>
      <c r="Z76" s="23">
        <f t="shared" si="40"/>
        <v>387014.46136143326</v>
      </c>
      <c r="AA76" s="23">
        <f t="shared" si="52"/>
        <v>8.392928908727642</v>
      </c>
      <c r="AB76" s="25"/>
      <c r="AC76" s="24"/>
      <c r="AD76" s="25"/>
      <c r="AE76" s="24"/>
      <c r="AF76" s="23">
        <f t="shared" si="53"/>
        <v>1.1996915239669628</v>
      </c>
    </row>
    <row r="77" spans="2:32" s="26" customFormat="1" ht="15" customHeight="1" x14ac:dyDescent="0.2">
      <c r="B77" s="5" t="str">
        <f t="shared" si="41"/>
        <v>CE</v>
      </c>
      <c r="C77" s="5" t="s">
        <v>47</v>
      </c>
      <c r="D77" s="42" t="s">
        <v>22</v>
      </c>
      <c r="E77" s="4" t="str">
        <f t="shared" si="42"/>
        <v>CEMale85-89</v>
      </c>
      <c r="F77" s="6">
        <f>VLOOKUP(E77,'Appendix 1a. Person-years 2020'!$E$3:$F$1682,2,FALSE)</f>
        <v>19568.849900000001</v>
      </c>
      <c r="G77" s="17">
        <f>VLOOKUP(E77,'Appendix 2a. Deaths 2020'!$E$4:$G$1683,2,FALSE)</f>
        <v>3003</v>
      </c>
      <c r="H77" s="17">
        <f>VLOOKUP(E77,'Appendix 2a. Deaths 2020'!$E$4:$G$1683,3,FALSE)</f>
        <v>638</v>
      </c>
      <c r="I77" s="18">
        <f t="shared" si="43"/>
        <v>0.15345817538311232</v>
      </c>
      <c r="J77" s="24">
        <v>5</v>
      </c>
      <c r="K77" s="5">
        <f>VLOOKUP(E77,'Appendix 3a. nax iIBGE 2020'!$E$5:$O$1935,11,FALSE)</f>
        <v>2.5</v>
      </c>
      <c r="L77" s="19">
        <f t="shared" si="44"/>
        <v>0.55454298882435404</v>
      </c>
      <c r="M77" s="20">
        <f t="shared" si="54"/>
        <v>23217.439819105741</v>
      </c>
      <c r="N77" s="20">
        <f t="shared" si="55"/>
        <v>12875.068470136468</v>
      </c>
      <c r="O77" s="20">
        <f t="shared" si="45"/>
        <v>83899.527920187538</v>
      </c>
      <c r="P77" s="20">
        <f t="shared" si="39"/>
        <v>120802.70442971078</v>
      </c>
      <c r="Q77" s="21">
        <f t="shared" si="46"/>
        <v>5.2031018652755012</v>
      </c>
      <c r="R77" s="22">
        <f t="shared" si="47"/>
        <v>0.78754578754578752</v>
      </c>
      <c r="S77" s="22">
        <f t="shared" si="48"/>
        <v>0.44545701117564596</v>
      </c>
      <c r="T77" s="22">
        <f t="shared" si="49"/>
        <v>0.52895470713330028</v>
      </c>
      <c r="U77" s="23">
        <f t="shared" si="56"/>
        <v>31407.527813436078</v>
      </c>
      <c r="V77" s="23">
        <f t="shared" si="57"/>
        <v>14794.368137099014</v>
      </c>
      <c r="W77" s="22">
        <f t="shared" si="50"/>
        <v>0.47104529286669972</v>
      </c>
      <c r="X77" s="23">
        <f>J77+R77*(L77/W77)*(K77-J77)</f>
        <v>2.6821337487324195</v>
      </c>
      <c r="Y77" s="23">
        <f t="shared" si="51"/>
        <v>122746.27245337015</v>
      </c>
      <c r="Z77" s="23">
        <f t="shared" si="40"/>
        <v>192501.68695043848</v>
      </c>
      <c r="AA77" s="23">
        <f t="shared" si="52"/>
        <v>6.1291575731117129</v>
      </c>
      <c r="AB77" s="25"/>
      <c r="AC77" s="24"/>
      <c r="AD77" s="25"/>
      <c r="AE77" s="24"/>
      <c r="AF77" s="23">
        <f t="shared" si="53"/>
        <v>0.92605570783621172</v>
      </c>
    </row>
    <row r="78" spans="2:32" s="26" customFormat="1" ht="15" customHeight="1" x14ac:dyDescent="0.2">
      <c r="B78" s="5" t="str">
        <f t="shared" si="41"/>
        <v>CE</v>
      </c>
      <c r="C78" s="5" t="s">
        <v>47</v>
      </c>
      <c r="D78" s="43" t="s">
        <v>5</v>
      </c>
      <c r="E78" s="4" t="str">
        <f t="shared" si="42"/>
        <v>CEMale90+</v>
      </c>
      <c r="F78" s="6">
        <f>VLOOKUP(E78,'Appendix 1a. Person-years 2020'!$E$3:$F$1682,2,FALSE)</f>
        <v>11735.6594</v>
      </c>
      <c r="G78" s="17">
        <f>VLOOKUP(E78,'Appendix 2a. Deaths 2020'!$E$4:$G$1683,2,FALSE)</f>
        <v>3289</v>
      </c>
      <c r="H78" s="17">
        <f>VLOOKUP(E78,'Appendix 2a. Deaths 2020'!$E$4:$G$1683,3,FALSE)</f>
        <v>494</v>
      </c>
      <c r="I78" s="18">
        <f t="shared" si="43"/>
        <v>0.28025694065388435</v>
      </c>
      <c r="J78" s="27"/>
      <c r="K78" s="28"/>
      <c r="L78" s="16">
        <v>1</v>
      </c>
      <c r="M78" s="20">
        <f t="shared" si="54"/>
        <v>10342.371348969273</v>
      </c>
      <c r="N78" s="20">
        <f t="shared" si="55"/>
        <v>10342.371348969273</v>
      </c>
      <c r="O78" s="38">
        <f>N78*Q78</f>
        <v>36903.176509523233</v>
      </c>
      <c r="P78" s="20">
        <f>O78</f>
        <v>36903.176509523233</v>
      </c>
      <c r="Q78" s="21">
        <f>1/I78</f>
        <v>3.5681542718151413</v>
      </c>
      <c r="R78" s="22">
        <f t="shared" si="47"/>
        <v>0.84980237154150196</v>
      </c>
      <c r="S78" s="22">
        <f t="shared" si="48"/>
        <v>0</v>
      </c>
      <c r="T78" s="22">
        <f t="shared" si="49"/>
        <v>0</v>
      </c>
      <c r="U78" s="23">
        <f t="shared" si="56"/>
        <v>16613.159676337062</v>
      </c>
      <c r="V78" s="23">
        <f>U78*(1-T78)</f>
        <v>16613.159676337062</v>
      </c>
      <c r="W78" s="22">
        <f t="shared" si="50"/>
        <v>1</v>
      </c>
      <c r="X78" s="23">
        <f>Q78/R78</f>
        <v>4.1988047942754916</v>
      </c>
      <c r="Y78" s="23">
        <f t="shared" si="51"/>
        <v>69755.414497068326</v>
      </c>
      <c r="Z78" s="23">
        <f>Y78</f>
        <v>69755.414497068326</v>
      </c>
      <c r="AA78" s="23">
        <f t="shared" si="52"/>
        <v>4.1988047942754916</v>
      </c>
      <c r="AB78" s="25"/>
      <c r="AC78" s="24"/>
      <c r="AD78" s="25"/>
      <c r="AE78" s="24"/>
      <c r="AF78" s="23">
        <f t="shared" si="53"/>
        <v>0.63065052246035025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4454038.9759999998</v>
      </c>
      <c r="G79" s="30">
        <f>SUM(G59:G78)</f>
        <v>39192</v>
      </c>
      <c r="H79" s="30">
        <f>SUM(H59:H78)</f>
        <v>6636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1D0A2-D645-CC49-8654-34E3E27A1DA0}">
  <sheetPr>
    <tabColor theme="7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RN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54</v>
      </c>
      <c r="C5" s="5" t="s">
        <v>3</v>
      </c>
      <c r="D5" s="40">
        <v>0</v>
      </c>
      <c r="E5" s="4" t="str">
        <f>_xlfn.CONCAT(B5,C5,D5)</f>
        <v>RNTotal0</v>
      </c>
      <c r="F5" s="6">
        <f>VLOOKUP(E5,'Appendix 1a. Person-years 2020'!$E$3:$F$1682,2,FALSE)</f>
        <v>47523.959000000003</v>
      </c>
      <c r="G5" s="17">
        <f>VLOOKUP(E5,'Appendix 2a. Deaths 2020'!$E$4:$G$1683,2,FALSE)</f>
        <v>485</v>
      </c>
      <c r="H5" s="17">
        <f>VLOOKUP(E5,'Appendix 2a. Deaths 2020'!$E$4:$G$1683,3,FALSE)</f>
        <v>2</v>
      </c>
      <c r="I5" s="18">
        <f>G5/F5</f>
        <v>1.0205378722761713E-2</v>
      </c>
      <c r="J5" s="16">
        <v>1</v>
      </c>
      <c r="K5" s="5">
        <f>VLOOKUP(E5,'Appendix 3a. nax iIBGE 2020'!$E$5:$O$1935,11,FALSE)</f>
        <v>0.09</v>
      </c>
      <c r="L5" s="19">
        <f>(J5*I5)/(1+(J5-K5)*I5)</f>
        <v>1.011147452422333E-2</v>
      </c>
      <c r="M5" s="16">
        <v>100000</v>
      </c>
      <c r="N5" s="20">
        <f>M5*L5</f>
        <v>1011.147452422333</v>
      </c>
      <c r="O5" s="20">
        <f>M6*J5+N5*K5</f>
        <v>99079.855818295677</v>
      </c>
      <c r="P5" s="20">
        <f t="shared" ref="P5:P23" si="0">P6+O5</f>
        <v>7571820.6020490695</v>
      </c>
      <c r="Q5" s="21">
        <f>P5/M5</f>
        <v>75.718206020490697</v>
      </c>
      <c r="R5" s="22">
        <f>(G5-H5)/G5</f>
        <v>0.99587628865979383</v>
      </c>
      <c r="S5" s="22">
        <f>1-L5</f>
        <v>0.98988852547577666</v>
      </c>
      <c r="T5" s="22">
        <f>S5^R5</f>
        <v>0.98993001162503735</v>
      </c>
      <c r="U5" s="16">
        <v>100000</v>
      </c>
      <c r="V5" s="23">
        <f>U5*(1-T5)</f>
        <v>1006.9988374962646</v>
      </c>
      <c r="W5" s="22">
        <f>V5/U5</f>
        <v>1.0069988374962646E-2</v>
      </c>
      <c r="X5" s="23">
        <f>J5+R5*(L5/W5)*(K5-J5)</f>
        <v>9.0019036182846346E-2</v>
      </c>
      <c r="Y5" s="23">
        <f>U6*J5+V5*X5</f>
        <v>99083.650227292397</v>
      </c>
      <c r="Z5" s="23">
        <f t="shared" ref="Z5:Z23" si="1">Z6+Y5</f>
        <v>7751837.5080269296</v>
      </c>
      <c r="AA5" s="23">
        <f>Z5/U5</f>
        <v>77.518375080269294</v>
      </c>
      <c r="AB5" s="16"/>
      <c r="AC5" s="16"/>
      <c r="AD5" s="16"/>
      <c r="AE5" s="16"/>
      <c r="AF5" s="23">
        <f>AA5-Q5</f>
        <v>1.8001690597785966</v>
      </c>
    </row>
    <row r="6" spans="1:32" s="26" customFormat="1" ht="15" customHeight="1" x14ac:dyDescent="0.2">
      <c r="B6" s="5" t="s">
        <v>54</v>
      </c>
      <c r="C6" s="5" t="s">
        <v>3</v>
      </c>
      <c r="D6" s="41" t="s">
        <v>18</v>
      </c>
      <c r="E6" s="4" t="str">
        <f t="shared" ref="E6:E24" si="2">_xlfn.CONCAT(B6,C6,D6)</f>
        <v>RNTotal1-4</v>
      </c>
      <c r="F6" s="6">
        <f>VLOOKUP(E6,'Appendix 1a. Person-years 2020'!$E$3:$F$1682,2,FALSE)</f>
        <v>190255.0975</v>
      </c>
      <c r="G6" s="17">
        <f>VLOOKUP(E6,'Appendix 2a. Deaths 2020'!$E$4:$G$1683,2,FALSE)</f>
        <v>62</v>
      </c>
      <c r="H6" s="17">
        <f>VLOOKUP(E6,'Appendix 2a. Deaths 2020'!$E$4:$G$1683,3,FALSE)</f>
        <v>6</v>
      </c>
      <c r="I6" s="18">
        <f t="shared" ref="I6:I24" si="3">G6/F6</f>
        <v>3.2587825931970101E-4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1.3024519353549513E-3</v>
      </c>
      <c r="M6" s="20">
        <f>M5-N5</f>
        <v>98988.85254757767</v>
      </c>
      <c r="N6" s="20">
        <f>M6*L6</f>
        <v>128.92822257915844</v>
      </c>
      <c r="O6" s="20">
        <f t="shared" ref="O6:O23" si="5">M7*J6+N6*K6</f>
        <v>395633.08963386278</v>
      </c>
      <c r="P6" s="20">
        <f t="shared" si="0"/>
        <v>7472740.7462307736</v>
      </c>
      <c r="Q6" s="21">
        <f t="shared" ref="Q6:Q23" si="6">P6/M6</f>
        <v>75.490730056084857</v>
      </c>
      <c r="R6" s="22">
        <f t="shared" ref="R6:R24" si="7">(G6-H6)/G6</f>
        <v>0.90322580645161288</v>
      </c>
      <c r="S6" s="22">
        <f t="shared" ref="S6:S24" si="8">1-L6</f>
        <v>0.99869754806464506</v>
      </c>
      <c r="T6" s="22">
        <f t="shared" ref="T6:T24" si="9">S6^R6</f>
        <v>0.99882351762555577</v>
      </c>
      <c r="U6" s="23">
        <f>U5-V5</f>
        <v>98993.00116250373</v>
      </c>
      <c r="V6" s="23">
        <f>U6*(1-T6)</f>
        <v>116.46352106102302</v>
      </c>
      <c r="W6" s="22">
        <f t="shared" ref="W6:W24" si="10">V6/U6</f>
        <v>1.1764823744442321E-3</v>
      </c>
      <c r="X6" s="23">
        <f>J6+R6*(L6/W6)*(K6-J6)</f>
        <v>1.5001576198046043</v>
      </c>
      <c r="Y6" s="23">
        <f t="shared" ref="Y6:Y24" si="11">U7*J6+V6*X6</f>
        <v>395680.86420431978</v>
      </c>
      <c r="Z6" s="23">
        <f t="shared" si="1"/>
        <v>7652753.8577996371</v>
      </c>
      <c r="AA6" s="23">
        <f t="shared" ref="AA6:AA24" si="12">Z6/U6</f>
        <v>77.306009191873301</v>
      </c>
      <c r="AB6" s="25"/>
      <c r="AC6" s="24"/>
      <c r="AD6" s="25"/>
      <c r="AE6" s="24"/>
      <c r="AF6" s="23">
        <f t="shared" ref="AF6:AF24" si="13">AA6-Q6</f>
        <v>1.8152791357884439</v>
      </c>
    </row>
    <row r="7" spans="1:32" s="26" customFormat="1" ht="15" customHeight="1" x14ac:dyDescent="0.2">
      <c r="B7" s="5" t="s">
        <v>54</v>
      </c>
      <c r="C7" s="5" t="s">
        <v>3</v>
      </c>
      <c r="D7" s="24" t="s">
        <v>70</v>
      </c>
      <c r="E7" s="4" t="str">
        <f t="shared" si="2"/>
        <v>RNTotal5-9</v>
      </c>
      <c r="F7" s="6">
        <f>VLOOKUP(E7,'Appendix 1a. Person-years 2020'!$E$3:$F$1682,2,FALSE)</f>
        <v>244676.30669999999</v>
      </c>
      <c r="G7" s="17">
        <f>VLOOKUP(E7,'Appendix 2a. Deaths 2020'!$E$4:$G$1683,2,FALSE)</f>
        <v>48</v>
      </c>
      <c r="H7" s="17">
        <f>VLOOKUP(E7,'Appendix 2a. Deaths 2020'!$E$4:$G$1683,3,FALSE)</f>
        <v>2</v>
      </c>
      <c r="I7" s="18">
        <f t="shared" si="3"/>
        <v>1.9617755657417728E-4</v>
      </c>
      <c r="J7" s="24">
        <v>5</v>
      </c>
      <c r="K7" s="5">
        <f>VLOOKUP(E7,'Appendix 3a. nax iIBGE 2020'!$E$5:$O$1935,11,FALSE)</f>
        <v>2.5</v>
      </c>
      <c r="L7" s="19">
        <f t="shared" si="4"/>
        <v>9.8040694827198553E-4</v>
      </c>
      <c r="M7" s="20">
        <f t="shared" ref="M7:M24" si="14">M6-N6</f>
        <v>98859.924324998516</v>
      </c>
      <c r="N7" s="20">
        <f t="shared" ref="N7:N24" si="15">M7*L7</f>
        <v>96.92295671387123</v>
      </c>
      <c r="O7" s="20">
        <f t="shared" si="5"/>
        <v>494057.3142332079</v>
      </c>
      <c r="P7" s="20">
        <f t="shared" si="0"/>
        <v>7077107.6565969111</v>
      </c>
      <c r="Q7" s="21">
        <f t="shared" si="6"/>
        <v>71.587225105808997</v>
      </c>
      <c r="R7" s="22">
        <f t="shared" si="7"/>
        <v>0.95833333333333337</v>
      </c>
      <c r="S7" s="22">
        <f t="shared" si="8"/>
        <v>0.99901959305172805</v>
      </c>
      <c r="T7" s="22">
        <f t="shared" si="9"/>
        <v>0.99906042414412255</v>
      </c>
      <c r="U7" s="23">
        <f t="shared" ref="U7:U24" si="16">U6-V6</f>
        <v>98876.537641442701</v>
      </c>
      <c r="V7" s="23">
        <f t="shared" ref="V7:V23" si="17">U7*(1-T7)</f>
        <v>92.90200748065746</v>
      </c>
      <c r="W7" s="22">
        <f t="shared" si="10"/>
        <v>9.3957585587745029E-4</v>
      </c>
      <c r="X7" s="23">
        <f>J7+R7*(L7/W7)*(K7-J7)</f>
        <v>2.5000510792095105</v>
      </c>
      <c r="Y7" s="23">
        <f t="shared" si="11"/>
        <v>494150.43793387298</v>
      </c>
      <c r="Z7" s="23">
        <f t="shared" si="1"/>
        <v>7257072.993595317</v>
      </c>
      <c r="AA7" s="23">
        <f t="shared" si="12"/>
        <v>73.395298487410003</v>
      </c>
      <c r="AB7" s="25"/>
      <c r="AC7" s="24"/>
      <c r="AD7" s="25"/>
      <c r="AE7" s="24"/>
      <c r="AF7" s="23">
        <f t="shared" si="13"/>
        <v>1.8080733816010053</v>
      </c>
    </row>
    <row r="8" spans="1:32" s="26" customFormat="1" ht="15" customHeight="1" x14ac:dyDescent="0.2">
      <c r="B8" s="5" t="s">
        <v>54</v>
      </c>
      <c r="C8" s="5" t="s">
        <v>3</v>
      </c>
      <c r="D8" s="24" t="s">
        <v>71</v>
      </c>
      <c r="E8" s="4" t="str">
        <f t="shared" si="2"/>
        <v>RNTotal10-14</v>
      </c>
      <c r="F8" s="6">
        <f>VLOOKUP(E8,'Appendix 1a. Person-years 2020'!$E$3:$F$1682,2,FALSE)</f>
        <v>258151.45850000001</v>
      </c>
      <c r="G8" s="17">
        <f>VLOOKUP(E8,'Appendix 2a. Deaths 2020'!$E$4:$G$1683,2,FALSE)</f>
        <v>59</v>
      </c>
      <c r="H8" s="17">
        <f>VLOOKUP(E8,'Appendix 2a. Deaths 2020'!$E$4:$G$1683,3,FALSE)</f>
        <v>1</v>
      </c>
      <c r="I8" s="18">
        <f t="shared" si="3"/>
        <v>2.2854800179252134E-4</v>
      </c>
      <c r="J8" s="24">
        <v>5</v>
      </c>
      <c r="K8" s="5">
        <f>VLOOKUP(E8,'Appendix 3a. nax iIBGE 2020'!$E$5:$O$1935,11,FALSE)</f>
        <v>2.5</v>
      </c>
      <c r="L8" s="19">
        <f t="shared" si="4"/>
        <v>1.1420874544486401E-3</v>
      </c>
      <c r="M8" s="20">
        <f t="shared" si="14"/>
        <v>98763.001368284647</v>
      </c>
      <c r="N8" s="20">
        <f t="shared" si="15"/>
        <v>112.79598482641178</v>
      </c>
      <c r="O8" s="20">
        <f t="shared" si="5"/>
        <v>493533.01687935722</v>
      </c>
      <c r="P8" s="20">
        <f t="shared" si="0"/>
        <v>6583050.3423637031</v>
      </c>
      <c r="Q8" s="21">
        <f t="shared" si="6"/>
        <v>66.655025172996517</v>
      </c>
      <c r="R8" s="22">
        <f t="shared" si="7"/>
        <v>0.98305084745762716</v>
      </c>
      <c r="S8" s="22">
        <f t="shared" si="8"/>
        <v>0.99885791254555134</v>
      </c>
      <c r="T8" s="22">
        <f t="shared" si="9"/>
        <v>0.99887725908924874</v>
      </c>
      <c r="U8" s="23">
        <f t="shared" si="16"/>
        <v>98783.63563396204</v>
      </c>
      <c r="V8" s="23">
        <f t="shared" si="17"/>
        <v>110.90842903899548</v>
      </c>
      <c r="W8" s="22">
        <f t="shared" si="10"/>
        <v>1.1227409107512631E-3</v>
      </c>
      <c r="X8" s="23">
        <f>((-5/24)*V7+2.5*V8+(5/24)*V9)/V8</f>
        <v>3.3299734240283945</v>
      </c>
      <c r="Y8" s="23">
        <f t="shared" si="11"/>
        <v>493732.95814581582</v>
      </c>
      <c r="Z8" s="23">
        <f t="shared" si="1"/>
        <v>6762922.5556614436</v>
      </c>
      <c r="AA8" s="23">
        <f t="shared" si="12"/>
        <v>68.461972595553419</v>
      </c>
      <c r="AB8" s="25"/>
      <c r="AC8" s="24"/>
      <c r="AD8" s="25"/>
      <c r="AE8" s="24"/>
      <c r="AF8" s="23">
        <f t="shared" si="13"/>
        <v>1.8069474225569024</v>
      </c>
    </row>
    <row r="9" spans="1:32" s="26" customFormat="1" ht="15" customHeight="1" x14ac:dyDescent="0.2">
      <c r="B9" s="5" t="s">
        <v>54</v>
      </c>
      <c r="C9" s="5" t="s">
        <v>3</v>
      </c>
      <c r="D9" s="24" t="s">
        <v>72</v>
      </c>
      <c r="E9" s="4" t="str">
        <f t="shared" si="2"/>
        <v>RNTotal15-19</v>
      </c>
      <c r="F9" s="6">
        <f>VLOOKUP(E9,'Appendix 1a. Person-years 2020'!$E$3:$F$1682,2,FALSE)</f>
        <v>272352.95299999998</v>
      </c>
      <c r="G9" s="17">
        <f>VLOOKUP(E9,'Appendix 2a. Deaths 2020'!$E$4:$G$1683,2,FALSE)</f>
        <v>301</v>
      </c>
      <c r="H9" s="17">
        <f>VLOOKUP(E9,'Appendix 2a. Deaths 2020'!$E$4:$G$1683,3,FALSE)</f>
        <v>5</v>
      </c>
      <c r="I9" s="18">
        <f t="shared" si="3"/>
        <v>1.105183537334365E-3</v>
      </c>
      <c r="J9" s="24">
        <v>5</v>
      </c>
      <c r="K9" s="5">
        <f>VLOOKUP(E9,'Appendix 3a. nax iIBGE 2020'!$E$5:$O$1935,11,FALSE)</f>
        <v>2.5</v>
      </c>
      <c r="L9" s="19">
        <f t="shared" si="4"/>
        <v>5.5106918718316484E-3</v>
      </c>
      <c r="M9" s="20">
        <f t="shared" si="14"/>
        <v>98650.205383458233</v>
      </c>
      <c r="N9" s="20">
        <f t="shared" si="15"/>
        <v>543.63088496114597</v>
      </c>
      <c r="O9" s="20">
        <f t="shared" si="5"/>
        <v>491891.94970488828</v>
      </c>
      <c r="P9" s="20">
        <f t="shared" si="0"/>
        <v>6089517.3254843457</v>
      </c>
      <c r="Q9" s="21">
        <f t="shared" si="6"/>
        <v>61.728379599556739</v>
      </c>
      <c r="R9" s="22">
        <f t="shared" si="7"/>
        <v>0.98338870431893688</v>
      </c>
      <c r="S9" s="22">
        <f t="shared" si="8"/>
        <v>0.99448930812816838</v>
      </c>
      <c r="T9" s="22">
        <f t="shared" si="9"/>
        <v>0.99458059936191889</v>
      </c>
      <c r="U9" s="23">
        <f t="shared" si="16"/>
        <v>98672.727204923038</v>
      </c>
      <c r="V9" s="23">
        <f t="shared" si="17"/>
        <v>534.74704077556282</v>
      </c>
      <c r="W9" s="22">
        <f t="shared" si="10"/>
        <v>5.4194006380811057E-3</v>
      </c>
      <c r="X9" s="23">
        <f t="shared" ref="X9:X22" si="18">((-5/24)*V8+2.5*V9+(5/24)*V10)/V9</f>
        <v>2.8012357233561826</v>
      </c>
      <c r="Y9" s="23">
        <f t="shared" si="11"/>
        <v>492187.85333431687</v>
      </c>
      <c r="Z9" s="23">
        <f t="shared" si="1"/>
        <v>6269189.5975156277</v>
      </c>
      <c r="AA9" s="23">
        <f t="shared" si="12"/>
        <v>63.535181149861252</v>
      </c>
      <c r="AB9" s="25"/>
      <c r="AC9" s="24"/>
      <c r="AD9" s="25"/>
      <c r="AE9" s="24"/>
      <c r="AF9" s="23">
        <f t="shared" si="13"/>
        <v>1.8068015503045132</v>
      </c>
    </row>
    <row r="10" spans="1:32" s="26" customFormat="1" ht="15" customHeight="1" x14ac:dyDescent="0.2">
      <c r="B10" s="5" t="s">
        <v>54</v>
      </c>
      <c r="C10" s="5" t="s">
        <v>3</v>
      </c>
      <c r="D10" s="24" t="s">
        <v>73</v>
      </c>
      <c r="E10" s="4" t="str">
        <f t="shared" si="2"/>
        <v>RNTotal20-24</v>
      </c>
      <c r="F10" s="6">
        <f>VLOOKUP(E10,'Appendix 1a. Person-years 2020'!$E$3:$F$1682,2,FALSE)</f>
        <v>296143.49119999999</v>
      </c>
      <c r="G10" s="17">
        <f>VLOOKUP(E10,'Appendix 2a. Deaths 2020'!$E$4:$G$1683,2,FALSE)</f>
        <v>555</v>
      </c>
      <c r="H10" s="17">
        <f>VLOOKUP(E10,'Appendix 2a. Deaths 2020'!$E$4:$G$1683,3,FALSE)</f>
        <v>19</v>
      </c>
      <c r="I10" s="18">
        <f t="shared" si="3"/>
        <v>1.8740915012215539E-3</v>
      </c>
      <c r="J10" s="24">
        <v>5</v>
      </c>
      <c r="K10" s="5">
        <f>VLOOKUP(E10,'Appendix 3a. nax iIBGE 2020'!$E$5:$O$1935,11,FALSE)</f>
        <v>2.5</v>
      </c>
      <c r="L10" s="19">
        <f t="shared" si="4"/>
        <v>9.3267595043053791E-3</v>
      </c>
      <c r="M10" s="20">
        <f t="shared" si="14"/>
        <v>98106.574498497081</v>
      </c>
      <c r="N10" s="20">
        <f t="shared" si="15"/>
        <v>915.01642613870138</v>
      </c>
      <c r="O10" s="20">
        <f t="shared" si="5"/>
        <v>488245.33142713865</v>
      </c>
      <c r="P10" s="20">
        <f t="shared" si="0"/>
        <v>5597625.3757794574</v>
      </c>
      <c r="Q10" s="21">
        <f t="shared" si="6"/>
        <v>57.056577547361101</v>
      </c>
      <c r="R10" s="22">
        <f t="shared" si="7"/>
        <v>0.96576576576576578</v>
      </c>
      <c r="S10" s="22">
        <f t="shared" si="8"/>
        <v>0.99067324049569461</v>
      </c>
      <c r="T10" s="22">
        <f t="shared" si="9"/>
        <v>0.99099109230254068</v>
      </c>
      <c r="U10" s="23">
        <f t="shared" si="16"/>
        <v>98137.980164147477</v>
      </c>
      <c r="V10" s="23">
        <f t="shared" si="17"/>
        <v>884.11600491389856</v>
      </c>
      <c r="W10" s="22">
        <f t="shared" si="10"/>
        <v>9.008907697459323E-3</v>
      </c>
      <c r="X10" s="23">
        <f t="shared" si="18"/>
        <v>2.5669820274035966</v>
      </c>
      <c r="Y10" s="23">
        <f t="shared" si="11"/>
        <v>488538.83069092175</v>
      </c>
      <c r="Z10" s="23">
        <f t="shared" si="1"/>
        <v>5777001.7441813108</v>
      </c>
      <c r="AA10" s="23">
        <f t="shared" si="12"/>
        <v>58.866116202092059</v>
      </c>
      <c r="AB10" s="25"/>
      <c r="AC10" s="24"/>
      <c r="AD10" s="25"/>
      <c r="AE10" s="24"/>
      <c r="AF10" s="23">
        <f t="shared" si="13"/>
        <v>1.8095386547309573</v>
      </c>
    </row>
    <row r="11" spans="1:32" s="26" customFormat="1" ht="15" customHeight="1" x14ac:dyDescent="0.2">
      <c r="B11" s="5" t="s">
        <v>54</v>
      </c>
      <c r="C11" s="5" t="s">
        <v>3</v>
      </c>
      <c r="D11" s="24" t="s">
        <v>74</v>
      </c>
      <c r="E11" s="4" t="str">
        <f t="shared" si="2"/>
        <v>RNTotal25-29</v>
      </c>
      <c r="F11" s="6">
        <f>VLOOKUP(E11,'Appendix 1a. Person-years 2020'!$E$3:$F$1682,2,FALSE)</f>
        <v>296208.19689999998</v>
      </c>
      <c r="G11" s="17">
        <f>VLOOKUP(E11,'Appendix 2a. Deaths 2020'!$E$4:$G$1683,2,FALSE)</f>
        <v>521</v>
      </c>
      <c r="H11" s="17">
        <f>VLOOKUP(E11,'Appendix 2a. Deaths 2020'!$E$4:$G$1683,3,FALSE)</f>
        <v>20</v>
      </c>
      <c r="I11" s="18">
        <f t="shared" si="3"/>
        <v>1.7588979827451901E-3</v>
      </c>
      <c r="J11" s="24">
        <v>5</v>
      </c>
      <c r="K11" s="5">
        <f>VLOOKUP(E11,'Appendix 3a. nax iIBGE 2020'!$E$5:$O$1935,11,FALSE)</f>
        <v>2.5</v>
      </c>
      <c r="L11" s="19">
        <f t="shared" si="4"/>
        <v>8.7559876910093051E-3</v>
      </c>
      <c r="M11" s="20">
        <f t="shared" si="14"/>
        <v>97191.558072358384</v>
      </c>
      <c r="N11" s="20">
        <f t="shared" si="15"/>
        <v>851.0080861515861</v>
      </c>
      <c r="O11" s="20">
        <f t="shared" si="5"/>
        <v>483830.27014641295</v>
      </c>
      <c r="P11" s="20">
        <f t="shared" si="0"/>
        <v>5109380.0443523191</v>
      </c>
      <c r="Q11" s="21">
        <f t="shared" si="6"/>
        <v>52.570204096825201</v>
      </c>
      <c r="R11" s="22">
        <f t="shared" si="7"/>
        <v>0.96161228406909793</v>
      </c>
      <c r="S11" s="22">
        <f t="shared" si="8"/>
        <v>0.99124401230899073</v>
      </c>
      <c r="T11" s="22">
        <f t="shared" si="9"/>
        <v>0.99157871531678887</v>
      </c>
      <c r="U11" s="23">
        <f t="shared" si="16"/>
        <v>97253.864159233577</v>
      </c>
      <c r="V11" s="23">
        <f t="shared" si="17"/>
        <v>819.00247662724939</v>
      </c>
      <c r="W11" s="22">
        <f t="shared" si="10"/>
        <v>8.4212846832111277E-3</v>
      </c>
      <c r="X11" s="23">
        <f t="shared" si="18"/>
        <v>2.4776616442099972</v>
      </c>
      <c r="Y11" s="23">
        <f t="shared" si="11"/>
        <v>484203.51943588397</v>
      </c>
      <c r="Z11" s="23">
        <f t="shared" si="1"/>
        <v>5288462.9134903885</v>
      </c>
      <c r="AA11" s="23">
        <f t="shared" si="12"/>
        <v>54.377920704843127</v>
      </c>
      <c r="AB11" s="25"/>
      <c r="AC11" s="24"/>
      <c r="AD11" s="25"/>
      <c r="AE11" s="24"/>
      <c r="AF11" s="23">
        <f t="shared" si="13"/>
        <v>1.8077166080179268</v>
      </c>
    </row>
    <row r="12" spans="1:32" s="26" customFormat="1" ht="15" customHeight="1" x14ac:dyDescent="0.2">
      <c r="B12" s="5" t="s">
        <v>54</v>
      </c>
      <c r="C12" s="5" t="s">
        <v>3</v>
      </c>
      <c r="D12" s="24" t="s">
        <v>75</v>
      </c>
      <c r="E12" s="4" t="str">
        <f t="shared" si="2"/>
        <v>RNTotal30-34</v>
      </c>
      <c r="F12" s="6">
        <f>VLOOKUP(E12,'Appendix 1a. Person-years 2020'!$E$3:$F$1682,2,FALSE)</f>
        <v>308143.01400000002</v>
      </c>
      <c r="G12" s="17">
        <f>VLOOKUP(E12,'Appendix 2a. Deaths 2020'!$E$4:$G$1683,2,FALSE)</f>
        <v>552</v>
      </c>
      <c r="H12" s="17">
        <f>VLOOKUP(E12,'Appendix 2a. Deaths 2020'!$E$4:$G$1683,3,FALSE)</f>
        <v>41</v>
      </c>
      <c r="I12" s="18">
        <f t="shared" si="3"/>
        <v>1.7913760004956659E-3</v>
      </c>
      <c r="J12" s="24">
        <v>5</v>
      </c>
      <c r="K12" s="5">
        <f>VLOOKUP(E12,'Appendix 3a. nax iIBGE 2020'!$E$5:$O$1935,11,FALSE)</f>
        <v>2.5</v>
      </c>
      <c r="L12" s="19">
        <f t="shared" si="4"/>
        <v>8.9169459948461212E-3</v>
      </c>
      <c r="M12" s="20">
        <f t="shared" si="14"/>
        <v>96340.549986206795</v>
      </c>
      <c r="N12" s="20">
        <f t="shared" si="15"/>
        <v>859.06348134077928</v>
      </c>
      <c r="O12" s="20">
        <f t="shared" si="5"/>
        <v>479555.09122768207</v>
      </c>
      <c r="P12" s="20">
        <f t="shared" si="0"/>
        <v>4625549.7742059063</v>
      </c>
      <c r="Q12" s="21">
        <f t="shared" si="6"/>
        <v>48.012490844905415</v>
      </c>
      <c r="R12" s="22">
        <f t="shared" si="7"/>
        <v>0.92572463768115942</v>
      </c>
      <c r="S12" s="22">
        <f t="shared" si="8"/>
        <v>0.99108305400515384</v>
      </c>
      <c r="T12" s="22">
        <f t="shared" si="9"/>
        <v>0.99174262106893529</v>
      </c>
      <c r="U12" s="23">
        <f t="shared" si="16"/>
        <v>96434.861682606323</v>
      </c>
      <c r="V12" s="23">
        <f t="shared" si="17"/>
        <v>796.29919507809268</v>
      </c>
      <c r="W12" s="22">
        <f t="shared" si="10"/>
        <v>8.2573789310647072E-3</v>
      </c>
      <c r="X12" s="23">
        <f t="shared" si="18"/>
        <v>2.5341177349483317</v>
      </c>
      <c r="Y12" s="23">
        <f t="shared" si="11"/>
        <v>480210.72835021355</v>
      </c>
      <c r="Z12" s="23">
        <f t="shared" si="1"/>
        <v>4804259.3940545041</v>
      </c>
      <c r="AA12" s="23">
        <f t="shared" si="12"/>
        <v>49.81869948511612</v>
      </c>
      <c r="AB12" s="25"/>
      <c r="AC12" s="24"/>
      <c r="AD12" s="25"/>
      <c r="AE12" s="24"/>
      <c r="AF12" s="23">
        <f t="shared" si="13"/>
        <v>1.8062086402107056</v>
      </c>
    </row>
    <row r="13" spans="1:32" s="26" customFormat="1" ht="15" customHeight="1" x14ac:dyDescent="0.2">
      <c r="B13" s="5" t="s">
        <v>54</v>
      </c>
      <c r="C13" s="5" t="s">
        <v>3</v>
      </c>
      <c r="D13" s="24" t="s">
        <v>76</v>
      </c>
      <c r="E13" s="4" t="str">
        <f t="shared" si="2"/>
        <v>RNTotal35-39</v>
      </c>
      <c r="F13" s="6">
        <f>VLOOKUP(E13,'Appendix 1a. Person-years 2020'!$E$3:$F$1682,2,FALSE)</f>
        <v>288175.90769999998</v>
      </c>
      <c r="G13" s="17">
        <f>VLOOKUP(E13,'Appendix 2a. Deaths 2020'!$E$4:$G$1683,2,FALSE)</f>
        <v>643</v>
      </c>
      <c r="H13" s="17">
        <f>VLOOKUP(E13,'Appendix 2a. Deaths 2020'!$E$4:$G$1683,3,FALSE)</f>
        <v>68</v>
      </c>
      <c r="I13" s="18">
        <f t="shared" si="3"/>
        <v>2.2312760463979622E-3</v>
      </c>
      <c r="J13" s="24">
        <v>5</v>
      </c>
      <c r="K13" s="5">
        <f>VLOOKUP(E13,'Appendix 3a. nax iIBGE 2020'!$E$5:$O$1935,11,FALSE)</f>
        <v>2.5</v>
      </c>
      <c r="L13" s="19">
        <f t="shared" si="4"/>
        <v>1.1094493040568938E-2</v>
      </c>
      <c r="M13" s="20">
        <f t="shared" si="14"/>
        <v>95481.486504866014</v>
      </c>
      <c r="N13" s="20">
        <f t="shared" si="15"/>
        <v>1059.3186875314129</v>
      </c>
      <c r="O13" s="20">
        <f t="shared" si="5"/>
        <v>474759.13580550154</v>
      </c>
      <c r="P13" s="20">
        <f t="shared" si="0"/>
        <v>4145994.6829782245</v>
      </c>
      <c r="Q13" s="21">
        <f t="shared" si="6"/>
        <v>43.421974612501792</v>
      </c>
      <c r="R13" s="22">
        <f t="shared" si="7"/>
        <v>0.89424572317262829</v>
      </c>
      <c r="S13" s="22">
        <f t="shared" si="8"/>
        <v>0.98890550695943102</v>
      </c>
      <c r="T13" s="22">
        <f t="shared" si="9"/>
        <v>0.99007295288276809</v>
      </c>
      <c r="U13" s="23">
        <f t="shared" si="16"/>
        <v>95638.562487528223</v>
      </c>
      <c r="V13" s="23">
        <f t="shared" si="17"/>
        <v>949.40851603802128</v>
      </c>
      <c r="W13" s="22">
        <f t="shared" si="10"/>
        <v>9.927047117231913E-3</v>
      </c>
      <c r="X13" s="23">
        <f t="shared" si="18"/>
        <v>2.5990811584776869</v>
      </c>
      <c r="Y13" s="23">
        <f t="shared" si="11"/>
        <v>475913.35964318371</v>
      </c>
      <c r="Z13" s="23">
        <f t="shared" si="1"/>
        <v>4324048.6657042904</v>
      </c>
      <c r="AA13" s="23">
        <f t="shared" si="12"/>
        <v>45.212397104652943</v>
      </c>
      <c r="AB13" s="25"/>
      <c r="AC13" s="24"/>
      <c r="AD13" s="25"/>
      <c r="AE13" s="24"/>
      <c r="AF13" s="23">
        <f t="shared" si="13"/>
        <v>1.7904224921511513</v>
      </c>
    </row>
    <row r="14" spans="1:32" s="26" customFormat="1" ht="15" customHeight="1" x14ac:dyDescent="0.2">
      <c r="B14" s="5" t="s">
        <v>54</v>
      </c>
      <c r="C14" s="5" t="s">
        <v>3</v>
      </c>
      <c r="D14" s="24" t="s">
        <v>77</v>
      </c>
      <c r="E14" s="4" t="str">
        <f t="shared" si="2"/>
        <v>RNTotal40-44</v>
      </c>
      <c r="F14" s="6">
        <f>VLOOKUP(E14,'Appendix 1a. Person-years 2020'!$E$3:$F$1682,2,FALSE)</f>
        <v>252911.62839999999</v>
      </c>
      <c r="G14" s="17">
        <f>VLOOKUP(E14,'Appendix 2a. Deaths 2020'!$E$4:$G$1683,2,FALSE)</f>
        <v>761</v>
      </c>
      <c r="H14" s="17">
        <f>VLOOKUP(E14,'Appendix 2a. Deaths 2020'!$E$4:$G$1683,3,FALSE)</f>
        <v>90</v>
      </c>
      <c r="I14" s="18">
        <f t="shared" si="3"/>
        <v>3.0089561512625174E-3</v>
      </c>
      <c r="J14" s="24">
        <v>5</v>
      </c>
      <c r="K14" s="5">
        <f>VLOOKUP(E14,'Appendix 3a. nax iIBGE 2020'!$E$5:$O$1935,11,FALSE)</f>
        <v>2.5</v>
      </c>
      <c r="L14" s="19">
        <f t="shared" si="4"/>
        <v>1.4932453015427068E-2</v>
      </c>
      <c r="M14" s="20">
        <f t="shared" si="14"/>
        <v>94422.167817334601</v>
      </c>
      <c r="N14" s="20">
        <f t="shared" si="15"/>
        <v>1409.9545845471187</v>
      </c>
      <c r="O14" s="20">
        <f t="shared" si="5"/>
        <v>468585.95262530522</v>
      </c>
      <c r="P14" s="20">
        <f t="shared" si="0"/>
        <v>3671235.5471727229</v>
      </c>
      <c r="Q14" s="21">
        <f t="shared" si="6"/>
        <v>38.881076679736374</v>
      </c>
      <c r="R14" s="22">
        <f t="shared" si="7"/>
        <v>0.88173455978975035</v>
      </c>
      <c r="S14" s="22">
        <f t="shared" si="8"/>
        <v>0.98506754698457288</v>
      </c>
      <c r="T14" s="22">
        <f t="shared" si="9"/>
        <v>0.9868218489467715</v>
      </c>
      <c r="U14" s="23">
        <f t="shared" si="16"/>
        <v>94689.153971490203</v>
      </c>
      <c r="V14" s="23">
        <f t="shared" si="17"/>
        <v>1247.8279741387096</v>
      </c>
      <c r="W14" s="22">
        <f t="shared" si="10"/>
        <v>1.3178151053228504E-2</v>
      </c>
      <c r="X14" s="23">
        <f t="shared" si="18"/>
        <v>2.6204919363546049</v>
      </c>
      <c r="Y14" s="23">
        <f t="shared" si="11"/>
        <v>470476.55313094566</v>
      </c>
      <c r="Z14" s="23">
        <f t="shared" si="1"/>
        <v>3848135.3060611063</v>
      </c>
      <c r="AA14" s="23">
        <f t="shared" si="12"/>
        <v>40.639662988431965</v>
      </c>
      <c r="AB14" s="25"/>
      <c r="AC14" s="24"/>
      <c r="AD14" s="25"/>
      <c r="AE14" s="24"/>
      <c r="AF14" s="23">
        <f t="shared" si="13"/>
        <v>1.7585863086955911</v>
      </c>
    </row>
    <row r="15" spans="1:32" s="26" customFormat="1" ht="15" customHeight="1" x14ac:dyDescent="0.2">
      <c r="B15" s="5" t="s">
        <v>54</v>
      </c>
      <c r="C15" s="5" t="s">
        <v>3</v>
      </c>
      <c r="D15" s="24" t="s">
        <v>78</v>
      </c>
      <c r="E15" s="4" t="str">
        <f t="shared" si="2"/>
        <v>RNTotal45-49</v>
      </c>
      <c r="F15" s="6">
        <f>VLOOKUP(E15,'Appendix 1a. Person-years 2020'!$E$3:$F$1682,2,FALSE)</f>
        <v>222219.40040000001</v>
      </c>
      <c r="G15" s="17">
        <f>VLOOKUP(E15,'Appendix 2a. Deaths 2020'!$E$4:$G$1683,2,FALSE)</f>
        <v>898</v>
      </c>
      <c r="H15" s="17">
        <f>VLOOKUP(E15,'Appendix 2a. Deaths 2020'!$E$4:$G$1683,3,FALSE)</f>
        <v>96</v>
      </c>
      <c r="I15" s="18">
        <f t="shared" si="3"/>
        <v>4.0410513140777963E-3</v>
      </c>
      <c r="J15" s="24">
        <v>5</v>
      </c>
      <c r="K15" s="5">
        <f>VLOOKUP(E15,'Appendix 3a. nax iIBGE 2020'!$E$5:$O$1935,11,FALSE)</f>
        <v>2.5</v>
      </c>
      <c r="L15" s="19">
        <f t="shared" si="4"/>
        <v>2.000317195955675E-2</v>
      </c>
      <c r="M15" s="20">
        <f t="shared" si="14"/>
        <v>93012.213232787486</v>
      </c>
      <c r="N15" s="20">
        <f t="shared" si="15"/>
        <v>1860.5392956344078</v>
      </c>
      <c r="O15" s="20">
        <f t="shared" si="5"/>
        <v>460409.7179248514</v>
      </c>
      <c r="P15" s="20">
        <f t="shared" si="0"/>
        <v>3202649.5945474175</v>
      </c>
      <c r="Q15" s="21">
        <f t="shared" si="6"/>
        <v>34.432570554277056</v>
      </c>
      <c r="R15" s="22">
        <f t="shared" si="7"/>
        <v>0.89309576837416482</v>
      </c>
      <c r="S15" s="22">
        <f t="shared" si="8"/>
        <v>0.9799968280404433</v>
      </c>
      <c r="T15" s="22">
        <f t="shared" si="9"/>
        <v>0.98211600808699795</v>
      </c>
      <c r="U15" s="23">
        <f t="shared" si="16"/>
        <v>93441.325997351494</v>
      </c>
      <c r="V15" s="23">
        <f t="shared" si="17"/>
        <v>1671.1039184768224</v>
      </c>
      <c r="W15" s="22">
        <f t="shared" si="10"/>
        <v>1.7883991913002051E-2</v>
      </c>
      <c r="X15" s="23">
        <f t="shared" si="18"/>
        <v>2.6428405049987345</v>
      </c>
      <c r="Y15" s="23">
        <f t="shared" si="11"/>
        <v>463267.57151818607</v>
      </c>
      <c r="Z15" s="23">
        <f t="shared" si="1"/>
        <v>3377658.7529301606</v>
      </c>
      <c r="AA15" s="23">
        <f t="shared" si="12"/>
        <v>36.147376087384472</v>
      </c>
      <c r="AB15" s="25"/>
      <c r="AC15" s="24"/>
      <c r="AD15" s="25"/>
      <c r="AE15" s="24"/>
      <c r="AF15" s="23">
        <f t="shared" si="13"/>
        <v>1.7148055331074161</v>
      </c>
    </row>
    <row r="16" spans="1:32" s="26" customFormat="1" ht="15" customHeight="1" x14ac:dyDescent="0.2">
      <c r="B16" s="5" t="s">
        <v>54</v>
      </c>
      <c r="C16" s="5" t="s">
        <v>3</v>
      </c>
      <c r="D16" s="24" t="s">
        <v>79</v>
      </c>
      <c r="E16" s="4" t="str">
        <f t="shared" si="2"/>
        <v>RNTotal50-54</v>
      </c>
      <c r="F16" s="6">
        <f>VLOOKUP(E16,'Appendix 1a. Person-years 2020'!$E$3:$F$1682,2,FALSE)</f>
        <v>211151.05220000001</v>
      </c>
      <c r="G16" s="17">
        <f>VLOOKUP(E16,'Appendix 2a. Deaths 2020'!$E$4:$G$1683,2,FALSE)</f>
        <v>1296</v>
      </c>
      <c r="H16" s="17">
        <f>VLOOKUP(E16,'Appendix 2a. Deaths 2020'!$E$4:$G$1683,3,FALSE)</f>
        <v>180</v>
      </c>
      <c r="I16" s="18">
        <f t="shared" si="3"/>
        <v>6.1377861322350537E-3</v>
      </c>
      <c r="J16" s="24">
        <v>5</v>
      </c>
      <c r="K16" s="5">
        <f>VLOOKUP(E16,'Appendix 3a. nax iIBGE 2020'!$E$5:$O$1935,11,FALSE)</f>
        <v>2.5</v>
      </c>
      <c r="L16" s="19">
        <f t="shared" si="4"/>
        <v>3.0225142017377533E-2</v>
      </c>
      <c r="M16" s="20">
        <f t="shared" si="14"/>
        <v>91151.673937153071</v>
      </c>
      <c r="N16" s="20">
        <f t="shared" si="15"/>
        <v>2755.0722898721419</v>
      </c>
      <c r="O16" s="20">
        <f t="shared" si="5"/>
        <v>448870.68896108499</v>
      </c>
      <c r="P16" s="20">
        <f t="shared" si="0"/>
        <v>2742239.876622566</v>
      </c>
      <c r="Q16" s="21">
        <f t="shared" si="6"/>
        <v>30.084361133217101</v>
      </c>
      <c r="R16" s="22">
        <f t="shared" si="7"/>
        <v>0.86111111111111116</v>
      </c>
      <c r="S16" s="22">
        <f t="shared" si="8"/>
        <v>0.96977485798262242</v>
      </c>
      <c r="T16" s="22">
        <f t="shared" si="9"/>
        <v>0.97391752692218281</v>
      </c>
      <c r="U16" s="23">
        <f t="shared" si="16"/>
        <v>91770.222078874678</v>
      </c>
      <c r="V16" s="23">
        <f t="shared" si="17"/>
        <v>2393.5943467175534</v>
      </c>
      <c r="W16" s="22">
        <f t="shared" si="10"/>
        <v>2.6082473077817189E-2</v>
      </c>
      <c r="X16" s="23">
        <f t="shared" si="18"/>
        <v>2.6414835946437578</v>
      </c>
      <c r="Y16" s="23">
        <f t="shared" si="11"/>
        <v>453205.77885987208</v>
      </c>
      <c r="Z16" s="23">
        <f t="shared" si="1"/>
        <v>2914391.1814119746</v>
      </c>
      <c r="AA16" s="23">
        <f t="shared" si="12"/>
        <v>31.757482061088545</v>
      </c>
      <c r="AB16" s="25"/>
      <c r="AC16" s="24"/>
      <c r="AD16" s="25"/>
      <c r="AE16" s="24"/>
      <c r="AF16" s="23">
        <f t="shared" si="13"/>
        <v>1.6731209278714445</v>
      </c>
    </row>
    <row r="17" spans="2:32" s="26" customFormat="1" ht="15" customHeight="1" x14ac:dyDescent="0.2">
      <c r="B17" s="5" t="s">
        <v>54</v>
      </c>
      <c r="C17" s="5" t="s">
        <v>3</v>
      </c>
      <c r="D17" s="24" t="s">
        <v>80</v>
      </c>
      <c r="E17" s="4" t="str">
        <f t="shared" si="2"/>
        <v>RNTotal55-59</v>
      </c>
      <c r="F17" s="6">
        <f>VLOOKUP(E17,'Appendix 1a. Person-years 2020'!$E$3:$F$1682,2,FALSE)</f>
        <v>183626.8861</v>
      </c>
      <c r="G17" s="17">
        <f>VLOOKUP(E17,'Appendix 2a. Deaths 2020'!$E$4:$G$1683,2,FALSE)</f>
        <v>1623</v>
      </c>
      <c r="H17" s="17">
        <f>VLOOKUP(E17,'Appendix 2a. Deaths 2020'!$E$4:$G$1683,3,FALSE)</f>
        <v>243</v>
      </c>
      <c r="I17" s="18">
        <f t="shared" si="3"/>
        <v>8.8385749737984586E-3</v>
      </c>
      <c r="J17" s="24">
        <v>5</v>
      </c>
      <c r="K17" s="5">
        <f>VLOOKUP(E17,'Appendix 3a. nax iIBGE 2020'!$E$5:$O$1935,11,FALSE)</f>
        <v>2.5</v>
      </c>
      <c r="L17" s="19">
        <f t="shared" si="4"/>
        <v>4.3237480584433129E-2</v>
      </c>
      <c r="M17" s="20">
        <f t="shared" si="14"/>
        <v>88396.601647280928</v>
      </c>
      <c r="N17" s="20">
        <f t="shared" si="15"/>
        <v>3822.0463474541784</v>
      </c>
      <c r="O17" s="20">
        <f t="shared" si="5"/>
        <v>432427.89236776927</v>
      </c>
      <c r="P17" s="20">
        <f t="shared" si="0"/>
        <v>2293369.1876614811</v>
      </c>
      <c r="Q17" s="21">
        <f t="shared" si="6"/>
        <v>25.944087724236908</v>
      </c>
      <c r="R17" s="22">
        <f t="shared" si="7"/>
        <v>0.85027726432532347</v>
      </c>
      <c r="S17" s="22">
        <f t="shared" si="8"/>
        <v>0.95676251941556689</v>
      </c>
      <c r="T17" s="22">
        <f t="shared" si="9"/>
        <v>0.96311513650570324</v>
      </c>
      <c r="U17" s="23">
        <f t="shared" si="16"/>
        <v>89376.627732157125</v>
      </c>
      <c r="V17" s="23">
        <f t="shared" si="17"/>
        <v>3296.6447134811938</v>
      </c>
      <c r="W17" s="22">
        <f t="shared" si="10"/>
        <v>3.688486349429676E-2</v>
      </c>
      <c r="X17" s="23">
        <f t="shared" si="18"/>
        <v>2.639488664151747</v>
      </c>
      <c r="Y17" s="23">
        <f t="shared" si="11"/>
        <v>439101.37144434906</v>
      </c>
      <c r="Z17" s="23">
        <f t="shared" si="1"/>
        <v>2461185.4025521027</v>
      </c>
      <c r="AA17" s="23">
        <f t="shared" si="12"/>
        <v>27.537237250970751</v>
      </c>
      <c r="AB17" s="25"/>
      <c r="AC17" s="24"/>
      <c r="AD17" s="25"/>
      <c r="AE17" s="24"/>
      <c r="AF17" s="23">
        <f t="shared" si="13"/>
        <v>1.5931495267338427</v>
      </c>
    </row>
    <row r="18" spans="2:32" s="26" customFormat="1" ht="15" customHeight="1" x14ac:dyDescent="0.2">
      <c r="B18" s="5" t="s">
        <v>54</v>
      </c>
      <c r="C18" s="5" t="s">
        <v>3</v>
      </c>
      <c r="D18" s="24" t="s">
        <v>81</v>
      </c>
      <c r="E18" s="4" t="str">
        <f t="shared" si="2"/>
        <v>RNTotal60-64</v>
      </c>
      <c r="F18" s="6">
        <f>VLOOKUP(E18,'Appendix 1a. Person-years 2020'!$E$3:$F$1682,2,FALSE)</f>
        <v>136584.96100000001</v>
      </c>
      <c r="G18" s="17">
        <f>VLOOKUP(E18,'Appendix 2a. Deaths 2020'!$E$4:$G$1683,2,FALSE)</f>
        <v>1762</v>
      </c>
      <c r="H18" s="17">
        <f>VLOOKUP(E18,'Appendix 2a. Deaths 2020'!$E$4:$G$1683,3,FALSE)</f>
        <v>262</v>
      </c>
      <c r="I18" s="18">
        <f t="shared" si="3"/>
        <v>1.2900395381011237E-2</v>
      </c>
      <c r="J18" s="24">
        <v>5</v>
      </c>
      <c r="K18" s="5">
        <f>VLOOKUP(E18,'Appendix 3a. nax iIBGE 2020'!$E$5:$O$1935,11,FALSE)</f>
        <v>2.5</v>
      </c>
      <c r="L18" s="19">
        <f t="shared" si="4"/>
        <v>6.2486718469267462E-2</v>
      </c>
      <c r="M18" s="20">
        <f t="shared" si="14"/>
        <v>84574.555299826752</v>
      </c>
      <c r="N18" s="20">
        <f t="shared" si="15"/>
        <v>5284.7864266837669</v>
      </c>
      <c r="O18" s="20">
        <f t="shared" si="5"/>
        <v>409660.81043242436</v>
      </c>
      <c r="P18" s="20">
        <f t="shared" si="0"/>
        <v>1860941.2952937116</v>
      </c>
      <c r="Q18" s="21">
        <f t="shared" si="6"/>
        <v>22.003559920551229</v>
      </c>
      <c r="R18" s="22">
        <f t="shared" si="7"/>
        <v>0.85130533484676507</v>
      </c>
      <c r="S18" s="22">
        <f t="shared" si="8"/>
        <v>0.93751328153073255</v>
      </c>
      <c r="T18" s="22">
        <f t="shared" si="9"/>
        <v>0.94655147331292899</v>
      </c>
      <c r="U18" s="23">
        <f t="shared" si="16"/>
        <v>86079.983018675935</v>
      </c>
      <c r="V18" s="23">
        <f t="shared" si="17"/>
        <v>4600.8482695963203</v>
      </c>
      <c r="W18" s="22">
        <f t="shared" si="10"/>
        <v>5.3448526687071014E-2</v>
      </c>
      <c r="X18" s="23">
        <f t="shared" si="18"/>
        <v>2.6304434527694109</v>
      </c>
      <c r="Y18" s="23">
        <f t="shared" si="11"/>
        <v>419497.94495334319</v>
      </c>
      <c r="Z18" s="23">
        <f t="shared" si="1"/>
        <v>2022084.0311077535</v>
      </c>
      <c r="AA18" s="23">
        <f t="shared" si="12"/>
        <v>23.490757783595772</v>
      </c>
      <c r="AB18" s="25"/>
      <c r="AC18" s="24"/>
      <c r="AD18" s="25"/>
      <c r="AE18" s="24"/>
      <c r="AF18" s="23">
        <f t="shared" si="13"/>
        <v>1.4871978630445426</v>
      </c>
    </row>
    <row r="19" spans="2:32" s="26" customFormat="1" ht="15" customHeight="1" x14ac:dyDescent="0.2">
      <c r="B19" s="5" t="s">
        <v>54</v>
      </c>
      <c r="C19" s="5" t="s">
        <v>3</v>
      </c>
      <c r="D19" s="24" t="s">
        <v>82</v>
      </c>
      <c r="E19" s="4" t="str">
        <f t="shared" si="2"/>
        <v>RNTotal65-69</v>
      </c>
      <c r="F19" s="6">
        <f>VLOOKUP(E19,'Appendix 1a. Person-years 2020'!$E$3:$F$1682,2,FALSE)</f>
        <v>103127.6398</v>
      </c>
      <c r="G19" s="17">
        <f>VLOOKUP(E19,'Appendix 2a. Deaths 2020'!$E$4:$G$1683,2,FALSE)</f>
        <v>1929</v>
      </c>
      <c r="H19" s="17">
        <f>VLOOKUP(E19,'Appendix 2a. Deaths 2020'!$E$4:$G$1683,3,FALSE)</f>
        <v>304</v>
      </c>
      <c r="I19" s="18">
        <f t="shared" si="3"/>
        <v>1.870497573435206E-2</v>
      </c>
      <c r="J19" s="24">
        <v>5</v>
      </c>
      <c r="K19" s="5">
        <f>VLOOKUP(E19,'Appendix 3a. nax iIBGE 2020'!$E$5:$O$1935,11,FALSE)</f>
        <v>2.5</v>
      </c>
      <c r="L19" s="19">
        <f t="shared" si="4"/>
        <v>8.9346804162267507E-2</v>
      </c>
      <c r="M19" s="20">
        <f t="shared" si="14"/>
        <v>79289.768873142981</v>
      </c>
      <c r="N19" s="20">
        <f t="shared" si="15"/>
        <v>7084.2874515801595</v>
      </c>
      <c r="O19" s="20">
        <f t="shared" si="5"/>
        <v>378738.12573676452</v>
      </c>
      <c r="P19" s="20">
        <f t="shared" si="0"/>
        <v>1451280.4848612873</v>
      </c>
      <c r="Q19" s="21">
        <f t="shared" si="6"/>
        <v>18.303502526072627</v>
      </c>
      <c r="R19" s="22">
        <f t="shared" si="7"/>
        <v>0.84240539139450488</v>
      </c>
      <c r="S19" s="22">
        <f t="shared" si="8"/>
        <v>0.91065319583773252</v>
      </c>
      <c r="T19" s="22">
        <f t="shared" si="9"/>
        <v>0.92418467260992032</v>
      </c>
      <c r="U19" s="23">
        <f t="shared" si="16"/>
        <v>81479.134749079618</v>
      </c>
      <c r="V19" s="23">
        <f t="shared" si="17"/>
        <v>6177.3672764618887</v>
      </c>
      <c r="W19" s="22">
        <f t="shared" si="10"/>
        <v>7.5815327390079679E-2</v>
      </c>
      <c r="X19" s="23">
        <f t="shared" si="18"/>
        <v>2.6348141967834025</v>
      </c>
      <c r="Y19" s="23">
        <f t="shared" si="11"/>
        <v>392785.05236185569</v>
      </c>
      <c r="Z19" s="23">
        <f t="shared" si="1"/>
        <v>1602586.0861544104</v>
      </c>
      <c r="AA19" s="23">
        <f t="shared" si="12"/>
        <v>19.668668439959262</v>
      </c>
      <c r="AB19" s="25"/>
      <c r="AC19" s="24"/>
      <c r="AD19" s="25"/>
      <c r="AE19" s="24"/>
      <c r="AF19" s="23">
        <f t="shared" si="13"/>
        <v>1.365165913886635</v>
      </c>
    </row>
    <row r="20" spans="2:32" s="26" customFormat="1" ht="15" customHeight="1" x14ac:dyDescent="0.2">
      <c r="B20" s="5" t="s">
        <v>54</v>
      </c>
      <c r="C20" s="5" t="s">
        <v>3</v>
      </c>
      <c r="D20" s="42" t="s">
        <v>19</v>
      </c>
      <c r="E20" s="4" t="str">
        <f t="shared" si="2"/>
        <v>RNTotal70-74</v>
      </c>
      <c r="F20" s="6">
        <f>VLOOKUP(E20,'Appendix 1a. Person-years 2020'!$E$3:$F$1682,2,FALSE)</f>
        <v>87785.495599999995</v>
      </c>
      <c r="G20" s="17">
        <f>VLOOKUP(E20,'Appendix 2a. Deaths 2020'!$E$4:$G$1683,2,FALSE)</f>
        <v>2545</v>
      </c>
      <c r="H20" s="17">
        <f>VLOOKUP(E20,'Appendix 2a. Deaths 2020'!$E$4:$G$1683,3,FALSE)</f>
        <v>420</v>
      </c>
      <c r="I20" s="18">
        <f t="shared" si="3"/>
        <v>2.8991121854531059E-2</v>
      </c>
      <c r="J20" s="24">
        <v>5</v>
      </c>
      <c r="K20" s="5">
        <f>VLOOKUP(E20,'Appendix 3a. nax iIBGE 2020'!$E$5:$O$1935,11,FALSE)</f>
        <v>2.5</v>
      </c>
      <c r="L20" s="19">
        <f t="shared" si="4"/>
        <v>0.13515954236629549</v>
      </c>
      <c r="M20" s="20">
        <f t="shared" si="14"/>
        <v>72205.481421562814</v>
      </c>
      <c r="N20" s="20">
        <f t="shared" si="15"/>
        <v>9759.2598252764801</v>
      </c>
      <c r="O20" s="20">
        <f t="shared" si="5"/>
        <v>336629.25754462287</v>
      </c>
      <c r="P20" s="20">
        <f t="shared" si="0"/>
        <v>1072542.3591245227</v>
      </c>
      <c r="Q20" s="21">
        <f t="shared" si="6"/>
        <v>14.85402961116783</v>
      </c>
      <c r="R20" s="22">
        <f t="shared" si="7"/>
        <v>0.83497053045186642</v>
      </c>
      <c r="S20" s="22">
        <f t="shared" si="8"/>
        <v>0.86484045763370454</v>
      </c>
      <c r="T20" s="22">
        <f t="shared" si="9"/>
        <v>0.88581578846390419</v>
      </c>
      <c r="U20" s="23">
        <f t="shared" si="16"/>
        <v>75301.767472617736</v>
      </c>
      <c r="V20" s="23">
        <f t="shared" si="17"/>
        <v>8598.2729461352828</v>
      </c>
      <c r="W20" s="22">
        <f t="shared" si="10"/>
        <v>0.11418421153609581</v>
      </c>
      <c r="X20" s="23">
        <f t="shared" si="18"/>
        <v>2.6117759699431802</v>
      </c>
      <c r="Y20" s="23">
        <f t="shared" si="11"/>
        <v>355974.23529614089</v>
      </c>
      <c r="Z20" s="23">
        <f t="shared" si="1"/>
        <v>1209801.0337925546</v>
      </c>
      <c r="AA20" s="23">
        <f t="shared" si="12"/>
        <v>16.066037682747343</v>
      </c>
      <c r="AB20" s="25"/>
      <c r="AC20" s="24"/>
      <c r="AD20" s="25"/>
      <c r="AE20" s="24"/>
      <c r="AF20" s="23">
        <f t="shared" si="13"/>
        <v>1.212008071579513</v>
      </c>
    </row>
    <row r="21" spans="2:32" s="26" customFormat="1" ht="15" customHeight="1" x14ac:dyDescent="0.2">
      <c r="B21" s="5" t="s">
        <v>54</v>
      </c>
      <c r="C21" s="5" t="s">
        <v>3</v>
      </c>
      <c r="D21" s="42" t="s">
        <v>20</v>
      </c>
      <c r="E21" s="4" t="str">
        <f t="shared" si="2"/>
        <v>RNTotal75-79</v>
      </c>
      <c r="F21" s="6">
        <f>VLOOKUP(E21,'Appendix 1a. Person-years 2020'!$E$3:$F$1682,2,FALSE)</f>
        <v>58525.211799999997</v>
      </c>
      <c r="G21" s="17">
        <f>VLOOKUP(E21,'Appendix 2a. Deaths 2020'!$E$4:$G$1683,2,FALSE)</f>
        <v>2438</v>
      </c>
      <c r="H21" s="17">
        <f>VLOOKUP(E21,'Appendix 2a. Deaths 2020'!$E$4:$G$1683,3,FALSE)</f>
        <v>380</v>
      </c>
      <c r="I21" s="18">
        <f t="shared" si="3"/>
        <v>4.1657260606445173E-2</v>
      </c>
      <c r="J21" s="24">
        <v>5</v>
      </c>
      <c r="K21" s="5">
        <f>VLOOKUP(E21,'Appendix 3a. nax iIBGE 2020'!$E$5:$O$1935,11,FALSE)</f>
        <v>2.5</v>
      </c>
      <c r="L21" s="19">
        <f t="shared" si="4"/>
        <v>0.18864066923408013</v>
      </c>
      <c r="M21" s="20">
        <f t="shared" si="14"/>
        <v>62446.221596286334</v>
      </c>
      <c r="N21" s="20">
        <f t="shared" si="15"/>
        <v>11779.897033063122</v>
      </c>
      <c r="O21" s="20">
        <f t="shared" si="5"/>
        <v>282781.36539877387</v>
      </c>
      <c r="P21" s="20">
        <f t="shared" si="0"/>
        <v>735913.10157989967</v>
      </c>
      <c r="Q21" s="21">
        <f t="shared" si="6"/>
        <v>11.784749865853602</v>
      </c>
      <c r="R21" s="22">
        <f t="shared" si="7"/>
        <v>0.84413453650533221</v>
      </c>
      <c r="S21" s="22">
        <f t="shared" si="8"/>
        <v>0.81135933076591993</v>
      </c>
      <c r="T21" s="22">
        <f t="shared" si="9"/>
        <v>0.83823107341921743</v>
      </c>
      <c r="U21" s="23">
        <f t="shared" si="16"/>
        <v>66703.494526482449</v>
      </c>
      <c r="V21" s="23">
        <f t="shared" si="17"/>
        <v>10790.552708736172</v>
      </c>
      <c r="W21" s="22">
        <f t="shared" si="10"/>
        <v>0.16176892658078257</v>
      </c>
      <c r="X21" s="23">
        <f t="shared" si="18"/>
        <v>2.6169234673576423</v>
      </c>
      <c r="Y21" s="23">
        <f t="shared" si="11"/>
        <v>307802.75969798263</v>
      </c>
      <c r="Z21" s="23">
        <f t="shared" si="1"/>
        <v>853826.79849641374</v>
      </c>
      <c r="AA21" s="23">
        <f t="shared" si="12"/>
        <v>12.800330845596546</v>
      </c>
      <c r="AB21" s="25"/>
      <c r="AC21" s="24"/>
      <c r="AD21" s="25"/>
      <c r="AE21" s="24"/>
      <c r="AF21" s="23">
        <f t="shared" si="13"/>
        <v>1.0155809797429445</v>
      </c>
    </row>
    <row r="22" spans="2:32" s="26" customFormat="1" ht="15" customHeight="1" x14ac:dyDescent="0.2">
      <c r="B22" s="5" t="s">
        <v>54</v>
      </c>
      <c r="C22" s="5" t="s">
        <v>3</v>
      </c>
      <c r="D22" s="42" t="s">
        <v>21</v>
      </c>
      <c r="E22" s="4" t="str">
        <f t="shared" si="2"/>
        <v>RNTotal80-84</v>
      </c>
      <c r="F22" s="6">
        <f>VLOOKUP(E22,'Appendix 1a. Person-years 2020'!$E$3:$F$1682,2,FALSE)</f>
        <v>40234.4179</v>
      </c>
      <c r="G22" s="17">
        <f>VLOOKUP(E22,'Appendix 2a. Deaths 2020'!$E$4:$G$1683,2,FALSE)</f>
        <v>2847</v>
      </c>
      <c r="H22" s="17">
        <f>VLOOKUP(E22,'Appendix 2a. Deaths 2020'!$E$4:$G$1683,3,FALSE)</f>
        <v>427</v>
      </c>
      <c r="I22" s="18">
        <f t="shared" si="3"/>
        <v>7.0760312901159181E-2</v>
      </c>
      <c r="J22" s="24">
        <v>5</v>
      </c>
      <c r="K22" s="5">
        <f>VLOOKUP(E22,'Appendix 3a. nax iIBGE 2020'!$E$5:$O$1935,11,FALSE)</f>
        <v>2.5</v>
      </c>
      <c r="L22" s="19">
        <f t="shared" si="4"/>
        <v>0.30062140313011487</v>
      </c>
      <c r="M22" s="20">
        <f t="shared" si="14"/>
        <v>50666.324563223214</v>
      </c>
      <c r="N22" s="20">
        <f t="shared" si="15"/>
        <v>15231.381581641966</v>
      </c>
      <c r="O22" s="20">
        <f t="shared" si="5"/>
        <v>215253.16886201117</v>
      </c>
      <c r="P22" s="20">
        <f t="shared" si="0"/>
        <v>453131.7361811258</v>
      </c>
      <c r="Q22" s="21">
        <f t="shared" si="6"/>
        <v>8.9434499164369452</v>
      </c>
      <c r="R22" s="22">
        <f t="shared" si="7"/>
        <v>0.85001756234632952</v>
      </c>
      <c r="S22" s="22">
        <f t="shared" si="8"/>
        <v>0.69937859686988513</v>
      </c>
      <c r="T22" s="22">
        <f t="shared" si="9"/>
        <v>0.73790891894984956</v>
      </c>
      <c r="U22" s="23">
        <f t="shared" si="16"/>
        <v>55912.941817746279</v>
      </c>
      <c r="V22" s="23">
        <f t="shared" si="17"/>
        <v>14654.283365707286</v>
      </c>
      <c r="W22" s="22">
        <f t="shared" si="10"/>
        <v>0.26209108105015044</v>
      </c>
      <c r="X22" s="23">
        <f t="shared" si="18"/>
        <v>2.5784114545573575</v>
      </c>
      <c r="Y22" s="23">
        <f t="shared" si="11"/>
        <v>244078.06434866399</v>
      </c>
      <c r="Z22" s="23">
        <f t="shared" si="1"/>
        <v>546024.03879843105</v>
      </c>
      <c r="AA22" s="23">
        <f t="shared" si="12"/>
        <v>9.76561098463125</v>
      </c>
      <c r="AB22" s="25"/>
      <c r="AC22" s="24"/>
      <c r="AD22" s="25"/>
      <c r="AE22" s="24"/>
      <c r="AF22" s="23">
        <f t="shared" si="13"/>
        <v>0.82216106819430479</v>
      </c>
    </row>
    <row r="23" spans="2:32" s="26" customFormat="1" ht="15" customHeight="1" x14ac:dyDescent="0.2">
      <c r="B23" s="5" t="s">
        <v>54</v>
      </c>
      <c r="C23" s="5" t="s">
        <v>3</v>
      </c>
      <c r="D23" s="42" t="s">
        <v>22</v>
      </c>
      <c r="E23" s="4" t="str">
        <f t="shared" si="2"/>
        <v>RNTotal85-89</v>
      </c>
      <c r="F23" s="6">
        <f>VLOOKUP(E23,'Appendix 1a. Person-years 2020'!$E$3:$F$1682,2,FALSE)</f>
        <v>19848.378000000001</v>
      </c>
      <c r="G23" s="17">
        <f>VLOOKUP(E23,'Appendix 2a. Deaths 2020'!$E$4:$G$1683,2,FALSE)</f>
        <v>2202</v>
      </c>
      <c r="H23" s="17">
        <f>VLOOKUP(E23,'Appendix 2a. Deaths 2020'!$E$4:$G$1683,3,FALSE)</f>
        <v>258</v>
      </c>
      <c r="I23" s="18">
        <f t="shared" si="3"/>
        <v>0.11094105523383321</v>
      </c>
      <c r="J23" s="24">
        <v>5</v>
      </c>
      <c r="K23" s="5">
        <f>VLOOKUP(E23,'Appendix 3a. nax iIBGE 2020'!$E$5:$O$1935,11,FALSE)</f>
        <v>2.5</v>
      </c>
      <c r="L23" s="19">
        <f t="shared" si="4"/>
        <v>0.43426165933391603</v>
      </c>
      <c r="M23" s="20">
        <f t="shared" si="14"/>
        <v>35434.942981581247</v>
      </c>
      <c r="N23" s="20">
        <f t="shared" si="15"/>
        <v>15388.037137584175</v>
      </c>
      <c r="O23" s="20">
        <f t="shared" si="5"/>
        <v>138704.6220639458</v>
      </c>
      <c r="P23" s="20">
        <f t="shared" si="0"/>
        <v>237878.56731911463</v>
      </c>
      <c r="Q23" s="21">
        <f t="shared" si="6"/>
        <v>6.7131071000385605</v>
      </c>
      <c r="R23" s="22">
        <f t="shared" si="7"/>
        <v>0.8828337874659401</v>
      </c>
      <c r="S23" s="22">
        <f t="shared" si="8"/>
        <v>0.56573834066608397</v>
      </c>
      <c r="T23" s="22">
        <f t="shared" si="9"/>
        <v>0.6047845723375872</v>
      </c>
      <c r="U23" s="23">
        <f t="shared" si="16"/>
        <v>41258.658452038995</v>
      </c>
      <c r="V23" s="23">
        <f t="shared" si="17"/>
        <v>16306.058344900013</v>
      </c>
      <c r="W23" s="22">
        <f t="shared" si="10"/>
        <v>0.3952154276624128</v>
      </c>
      <c r="X23" s="23">
        <f>J23+R23*(L23/W23)*(K23-J23)</f>
        <v>2.5748614639831118</v>
      </c>
      <c r="Y23" s="23">
        <f t="shared" si="11"/>
        <v>166748.84179743819</v>
      </c>
      <c r="Z23" s="23">
        <f t="shared" si="1"/>
        <v>301945.97444976703</v>
      </c>
      <c r="AA23" s="23">
        <f t="shared" si="12"/>
        <v>7.3183662721550489</v>
      </c>
      <c r="AB23" s="25"/>
      <c r="AC23" s="24"/>
      <c r="AD23" s="25"/>
      <c r="AE23" s="24"/>
      <c r="AF23" s="23">
        <f t="shared" si="13"/>
        <v>0.60525917211648839</v>
      </c>
    </row>
    <row r="24" spans="2:32" s="26" customFormat="1" ht="15" customHeight="1" x14ac:dyDescent="0.2">
      <c r="B24" s="5" t="s">
        <v>54</v>
      </c>
      <c r="C24" s="5" t="s">
        <v>3</v>
      </c>
      <c r="D24" s="43" t="s">
        <v>5</v>
      </c>
      <c r="E24" s="4" t="str">
        <f t="shared" si="2"/>
        <v>RNTotal90+</v>
      </c>
      <c r="F24" s="6">
        <f>VLOOKUP(E24,'Appendix 1a. Person-years 2020'!$E$3:$F$1682,2,FALSE)</f>
        <v>14396.0461</v>
      </c>
      <c r="G24" s="17">
        <f>VLOOKUP(E24,'Appendix 2a. Deaths 2020'!$E$4:$G$1683,2,FALSE)</f>
        <v>2910</v>
      </c>
      <c r="H24" s="17">
        <f>VLOOKUP(E24,'Appendix 2a. Deaths 2020'!$E$4:$G$1683,3,FALSE)</f>
        <v>253</v>
      </c>
      <c r="I24" s="18">
        <f t="shared" si="3"/>
        <v>0.20213883588494483</v>
      </c>
      <c r="J24" s="27"/>
      <c r="K24" s="28"/>
      <c r="L24" s="16">
        <v>1</v>
      </c>
      <c r="M24" s="20">
        <f t="shared" si="14"/>
        <v>20046.905843997072</v>
      </c>
      <c r="N24" s="20">
        <f t="shared" si="15"/>
        <v>20046.905843997072</v>
      </c>
      <c r="O24" s="38">
        <f>N24*Q24</f>
        <v>99173.945255168815</v>
      </c>
      <c r="P24" s="20">
        <f>O24</f>
        <v>99173.945255168815</v>
      </c>
      <c r="Q24" s="21">
        <f>1/I24</f>
        <v>4.9470948797250855</v>
      </c>
      <c r="R24" s="22">
        <f t="shared" si="7"/>
        <v>0.91305841924398623</v>
      </c>
      <c r="S24" s="22">
        <f t="shared" si="8"/>
        <v>0</v>
      </c>
      <c r="T24" s="22">
        <f t="shared" si="9"/>
        <v>0</v>
      </c>
      <c r="U24" s="23">
        <f t="shared" si="16"/>
        <v>24952.600107138984</v>
      </c>
      <c r="V24" s="23">
        <f>U24*(1-T24)</f>
        <v>24952.600107138984</v>
      </c>
      <c r="W24" s="22">
        <f t="shared" si="10"/>
        <v>1</v>
      </c>
      <c r="X24" s="23">
        <f>Q24/R24</f>
        <v>5.4181581106511096</v>
      </c>
      <c r="Y24" s="23">
        <f t="shared" si="11"/>
        <v>135197.13265232884</v>
      </c>
      <c r="Z24" s="23">
        <f>Y24</f>
        <v>135197.13265232884</v>
      </c>
      <c r="AA24" s="23">
        <f t="shared" si="12"/>
        <v>5.4181581106511105</v>
      </c>
      <c r="AB24" s="25"/>
      <c r="AC24" s="24"/>
      <c r="AD24" s="25"/>
      <c r="AE24" s="24"/>
      <c r="AF24" s="23">
        <f t="shared" si="13"/>
        <v>0.47106323092602498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3532041.5018000002</v>
      </c>
      <c r="G25" s="30">
        <f>SUM(G5:G24)</f>
        <v>24437</v>
      </c>
      <c r="H25" s="30">
        <f>SUM(H5:H24)</f>
        <v>3077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RN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RN</v>
      </c>
      <c r="C32" s="5" t="s">
        <v>48</v>
      </c>
      <c r="D32" s="40">
        <v>0</v>
      </c>
      <c r="E32" s="4" t="str">
        <f>_xlfn.CONCAT(B32,C32,D32)</f>
        <v>RNFemale0</v>
      </c>
      <c r="F32" s="6">
        <f>VLOOKUP(E32,'Appendix 1a. Person-years 2020'!$E$3:$F$1682,2,FALSE)</f>
        <v>23224.196499999998</v>
      </c>
      <c r="G32" s="17">
        <f>VLOOKUP(E32,'Appendix 2a. Deaths 2020'!$E$4:$G$1683,2,FALSE)</f>
        <v>237</v>
      </c>
      <c r="H32" s="17">
        <f>VLOOKUP(E32,'Appendix 2a. Deaths 2020'!$E$4:$G$1683,3,FALSE)</f>
        <v>1</v>
      </c>
      <c r="I32" s="18">
        <f>G32/F32</f>
        <v>1.0204874041605702E-2</v>
      </c>
      <c r="J32" s="16">
        <v>1</v>
      </c>
      <c r="K32" s="5">
        <f>VLOOKUP(E32,'Appendix 3a. nax iIBGE 2020'!$E$5:$O$1935,11,FALSE)</f>
        <v>0.08</v>
      </c>
      <c r="L32" s="19">
        <f>(J32*I32)/(1+(J32-K32)*I32)</f>
        <v>1.0109956872075752E-2</v>
      </c>
      <c r="M32" s="16">
        <v>100000</v>
      </c>
      <c r="N32" s="20">
        <f>M32*L32</f>
        <v>1010.9956872075752</v>
      </c>
      <c r="O32" s="20">
        <f>M33*J32+N32*K32</f>
        <v>99069.883967769041</v>
      </c>
      <c r="P32" s="20">
        <f t="shared" ref="P32:P50" si="19">P33+O32</f>
        <v>7974146.1418298827</v>
      </c>
      <c r="Q32" s="21">
        <f>P32/M32</f>
        <v>79.741461418298826</v>
      </c>
      <c r="R32" s="22">
        <f>(G32-H32)/G32</f>
        <v>0.99578059071729963</v>
      </c>
      <c r="S32" s="22">
        <f>1-L32</f>
        <v>0.98989004312792428</v>
      </c>
      <c r="T32" s="22">
        <f>S32^R32</f>
        <v>0.98993248571777126</v>
      </c>
      <c r="U32" s="16">
        <v>100000</v>
      </c>
      <c r="V32" s="23">
        <f>U32*(1-T32)</f>
        <v>1006.751428222874</v>
      </c>
      <c r="W32" s="22">
        <f>V32/U32</f>
        <v>1.006751428222874E-2</v>
      </c>
      <c r="X32" s="23">
        <f>J32+R32*(L32/W32)*(K32-J32)</f>
        <v>8.0019689025416896E-2</v>
      </c>
      <c r="Y32" s="23">
        <f>U33*J32+V32*X32</f>
        <v>99073.808507989408</v>
      </c>
      <c r="Z32" s="23">
        <f t="shared" ref="Z32:Z50" si="20">Z33+Y32</f>
        <v>8142752.7795661381</v>
      </c>
      <c r="AA32" s="23">
        <f>Z32/U32</f>
        <v>81.427527795661376</v>
      </c>
      <c r="AB32" s="16"/>
      <c r="AC32" s="16"/>
      <c r="AD32" s="16"/>
      <c r="AE32" s="16"/>
      <c r="AF32" s="23">
        <f>AA32-Q32</f>
        <v>1.6860663773625504</v>
      </c>
    </row>
    <row r="33" spans="2:32" s="26" customFormat="1" ht="15" customHeight="1" x14ac:dyDescent="0.2">
      <c r="B33" s="5" t="str">
        <f t="shared" ref="B33:B51" si="21">B6</f>
        <v>RN</v>
      </c>
      <c r="C33" s="5" t="s">
        <v>48</v>
      </c>
      <c r="D33" s="41" t="s">
        <v>18</v>
      </c>
      <c r="E33" s="4" t="str">
        <f t="shared" ref="E33:E51" si="22">_xlfn.CONCAT(B33,C33,D33)</f>
        <v>RNFemale1-4</v>
      </c>
      <c r="F33" s="6">
        <f>VLOOKUP(E33,'Appendix 1a. Person-years 2020'!$E$3:$F$1682,2,FALSE)</f>
        <v>93050.219500000007</v>
      </c>
      <c r="G33" s="17">
        <f>VLOOKUP(E33,'Appendix 2a. Deaths 2020'!$E$4:$G$1683,2,FALSE)</f>
        <v>31</v>
      </c>
      <c r="H33" s="17">
        <f>VLOOKUP(E33,'Appendix 2a. Deaths 2020'!$E$4:$G$1683,3,FALSE)</f>
        <v>3</v>
      </c>
      <c r="I33" s="18">
        <f t="shared" ref="I33:I51" si="23">G33/F33</f>
        <v>3.3315343227105444E-4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1.3315091729250775E-3</v>
      </c>
      <c r="M33" s="20">
        <f>M32-N32</f>
        <v>98989.004312792429</v>
      </c>
      <c r="N33" s="20">
        <f>M33*L33</f>
        <v>131.80476726120318</v>
      </c>
      <c r="O33" s="20">
        <f t="shared" ref="O33:O50" si="25">M34*J33+N33*K33</f>
        <v>395627.82338068931</v>
      </c>
      <c r="P33" s="20">
        <f t="shared" si="19"/>
        <v>7875076.2578621134</v>
      </c>
      <c r="Q33" s="21">
        <f t="shared" ref="Q33:Q50" si="26">P33/M33</f>
        <v>79.555060812389755</v>
      </c>
      <c r="R33" s="22">
        <f t="shared" ref="R33:R51" si="27">(G33-H33)/G33</f>
        <v>0.90322580645161288</v>
      </c>
      <c r="S33" s="22">
        <f t="shared" ref="S33:S51" si="28">1-L33</f>
        <v>0.99866849082707487</v>
      </c>
      <c r="T33" s="22">
        <f t="shared" ref="T33:T51" si="29">S33^R33</f>
        <v>0.99879726903135035</v>
      </c>
      <c r="U33" s="23">
        <f>U32-V32</f>
        <v>98993.24857177712</v>
      </c>
      <c r="V33" s="23">
        <f>U33*(1-T33)</f>
        <v>119.06224574450864</v>
      </c>
      <c r="W33" s="22">
        <f t="shared" ref="W33:W51" si="30">V33/U33</f>
        <v>1.2027309686496457E-3</v>
      </c>
      <c r="X33" s="23">
        <f>J33+R33*(L33/W33)*(K33-J33)</f>
        <v>1.5101604931820543</v>
      </c>
      <c r="Y33" s="23">
        <f t="shared" ref="Y33:Y51" si="31">U34*J33+V33*X33</f>
        <v>395676.54840388329</v>
      </c>
      <c r="Z33" s="23">
        <f t="shared" si="20"/>
        <v>8043678.9710581489</v>
      </c>
      <c r="AA33" s="23">
        <f t="shared" ref="AA33:AA51" si="32">Z33/U33</f>
        <v>81.254823809786501</v>
      </c>
      <c r="AB33" s="25"/>
      <c r="AC33" s="24"/>
      <c r="AD33" s="25"/>
      <c r="AE33" s="24"/>
      <c r="AF33" s="23">
        <f t="shared" ref="AF33:AF51" si="33">AA33-Q33</f>
        <v>1.6997629973967463</v>
      </c>
    </row>
    <row r="34" spans="2:32" s="26" customFormat="1" ht="15" customHeight="1" x14ac:dyDescent="0.2">
      <c r="B34" s="5" t="str">
        <f t="shared" si="21"/>
        <v>RN</v>
      </c>
      <c r="C34" s="5" t="s">
        <v>48</v>
      </c>
      <c r="D34" s="24" t="s">
        <v>70</v>
      </c>
      <c r="E34" s="4" t="str">
        <f t="shared" si="22"/>
        <v>RNFemale5-9</v>
      </c>
      <c r="F34" s="6">
        <f>VLOOKUP(E34,'Appendix 1a. Person-years 2020'!$E$3:$F$1682,2,FALSE)</f>
        <v>119797.7159</v>
      </c>
      <c r="G34" s="17">
        <f>VLOOKUP(E34,'Appendix 2a. Deaths 2020'!$E$4:$G$1683,2,FALSE)</f>
        <v>23</v>
      </c>
      <c r="H34" s="17">
        <f>VLOOKUP(E34,'Appendix 2a. Deaths 2020'!$E$4:$G$1683,3,FALSE)</f>
        <v>1</v>
      </c>
      <c r="I34" s="18">
        <f t="shared" si="23"/>
        <v>1.9199030488360088E-4</v>
      </c>
      <c r="J34" s="24">
        <v>5</v>
      </c>
      <c r="K34" s="5">
        <f>VLOOKUP(E34,'Appendix 3a. nax iIBGE 2020'!$E$5:$O$1935,11,FALSE)</f>
        <v>2.5</v>
      </c>
      <c r="L34" s="19">
        <f t="shared" si="24"/>
        <v>9.5949099199778764E-4</v>
      </c>
      <c r="M34" s="20">
        <f t="shared" ref="M34:M51" si="34">M33-N33</f>
        <v>98857.199545531228</v>
      </c>
      <c r="N34" s="20">
        <f t="shared" ref="N34:N51" si="35">M34*L34</f>
        <v>94.852592458065004</v>
      </c>
      <c r="O34" s="20">
        <f t="shared" si="25"/>
        <v>494048.866246511</v>
      </c>
      <c r="P34" s="20">
        <f t="shared" si="19"/>
        <v>7479448.4344814243</v>
      </c>
      <c r="Q34" s="21">
        <f t="shared" si="26"/>
        <v>75.659117078635958</v>
      </c>
      <c r="R34" s="22">
        <f t="shared" si="27"/>
        <v>0.95652173913043481</v>
      </c>
      <c r="S34" s="22">
        <f t="shared" si="28"/>
        <v>0.99904050900800223</v>
      </c>
      <c r="T34" s="22">
        <f t="shared" si="29"/>
        <v>0.99908220685787363</v>
      </c>
      <c r="U34" s="23">
        <f t="shared" ref="U34:U51" si="36">U33-V33</f>
        <v>98874.186326032606</v>
      </c>
      <c r="V34" s="23">
        <f t="shared" ref="V34:V50" si="37">U34*(1-T34)</f>
        <v>90.746050143357266</v>
      </c>
      <c r="W34" s="22">
        <f t="shared" si="30"/>
        <v>9.1779314212636631E-4</v>
      </c>
      <c r="X34" s="23">
        <f>J34+R34*(L34/W34)*(K34-J34)</f>
        <v>2.500052162572854</v>
      </c>
      <c r="Y34" s="23">
        <f t="shared" si="31"/>
        <v>494144.0712383521</v>
      </c>
      <c r="Z34" s="23">
        <f t="shared" si="20"/>
        <v>7648002.4226542655</v>
      </c>
      <c r="AA34" s="23">
        <f t="shared" si="32"/>
        <v>77.350850680433069</v>
      </c>
      <c r="AB34" s="25"/>
      <c r="AC34" s="24"/>
      <c r="AD34" s="25"/>
      <c r="AE34" s="24"/>
      <c r="AF34" s="23">
        <f t="shared" si="33"/>
        <v>1.691733601797111</v>
      </c>
    </row>
    <row r="35" spans="2:32" s="26" customFormat="1" ht="15" customHeight="1" x14ac:dyDescent="0.2">
      <c r="B35" s="5" t="str">
        <f t="shared" si="21"/>
        <v>RN</v>
      </c>
      <c r="C35" s="5" t="s">
        <v>48</v>
      </c>
      <c r="D35" s="24" t="s">
        <v>71</v>
      </c>
      <c r="E35" s="4" t="str">
        <f t="shared" si="22"/>
        <v>RNFemale10-14</v>
      </c>
      <c r="F35" s="6">
        <f>VLOOKUP(E35,'Appendix 1a. Person-years 2020'!$E$3:$F$1682,2,FALSE)</f>
        <v>126644.276</v>
      </c>
      <c r="G35" s="17">
        <f>VLOOKUP(E35,'Appendix 2a. Deaths 2020'!$E$4:$G$1683,2,FALSE)</f>
        <v>20</v>
      </c>
      <c r="H35" s="17">
        <f>VLOOKUP(E35,'Appendix 2a. Deaths 2020'!$E$4:$G$1683,3,FALSE)</f>
        <v>0</v>
      </c>
      <c r="I35" s="18">
        <f t="shared" si="23"/>
        <v>1.5792265258005028E-4</v>
      </c>
      <c r="J35" s="24">
        <v>5</v>
      </c>
      <c r="K35" s="5">
        <f>VLOOKUP(E35,'Appendix 3a. nax iIBGE 2020'!$E$5:$O$1935,11,FALSE)</f>
        <v>2.5</v>
      </c>
      <c r="L35" s="19">
        <f t="shared" si="24"/>
        <v>7.8930164137802096E-4</v>
      </c>
      <c r="M35" s="20">
        <f t="shared" si="34"/>
        <v>98762.346953073167</v>
      </c>
      <c r="N35" s="20">
        <f t="shared" si="35"/>
        <v>77.953282556406236</v>
      </c>
      <c r="O35" s="20">
        <f t="shared" si="25"/>
        <v>493616.85155897483</v>
      </c>
      <c r="P35" s="20">
        <f t="shared" si="19"/>
        <v>6985399.5682349131</v>
      </c>
      <c r="Q35" s="21">
        <f t="shared" si="26"/>
        <v>70.729380009104261</v>
      </c>
      <c r="R35" s="22">
        <f t="shared" si="27"/>
        <v>1</v>
      </c>
      <c r="S35" s="22">
        <f t="shared" si="28"/>
        <v>0.99921069835862197</v>
      </c>
      <c r="T35" s="22">
        <f t="shared" si="29"/>
        <v>0.99921069835862197</v>
      </c>
      <c r="U35" s="23">
        <f t="shared" si="36"/>
        <v>98783.440275889254</v>
      </c>
      <c r="V35" s="23">
        <f t="shared" si="37"/>
        <v>77.969931550727622</v>
      </c>
      <c r="W35" s="22">
        <f t="shared" si="30"/>
        <v>7.8930164137802638E-4</v>
      </c>
      <c r="X35" s="23">
        <f>((-5/24)*V34+2.5*V35+(5/24)*V36)/V35</f>
        <v>2.7290738559856904</v>
      </c>
      <c r="Y35" s="23">
        <f t="shared" si="31"/>
        <v>493740.1374234407</v>
      </c>
      <c r="Z35" s="23">
        <f t="shared" si="20"/>
        <v>7153858.3514159136</v>
      </c>
      <c r="AA35" s="23">
        <f t="shared" si="32"/>
        <v>72.419611338055461</v>
      </c>
      <c r="AB35" s="25"/>
      <c r="AC35" s="24"/>
      <c r="AD35" s="25"/>
      <c r="AE35" s="24"/>
      <c r="AF35" s="23">
        <f t="shared" si="33"/>
        <v>1.6902313289511994</v>
      </c>
    </row>
    <row r="36" spans="2:32" s="26" customFormat="1" ht="15" customHeight="1" x14ac:dyDescent="0.2">
      <c r="B36" s="5" t="str">
        <f t="shared" si="21"/>
        <v>RN</v>
      </c>
      <c r="C36" s="5" t="s">
        <v>48</v>
      </c>
      <c r="D36" s="24" t="s">
        <v>72</v>
      </c>
      <c r="E36" s="4" t="str">
        <f t="shared" si="22"/>
        <v>RNFemale15-19</v>
      </c>
      <c r="F36" s="6">
        <f>VLOOKUP(E36,'Appendix 1a. Person-years 2020'!$E$3:$F$1682,2,FALSE)</f>
        <v>134113.62719999999</v>
      </c>
      <c r="G36" s="17">
        <f>VLOOKUP(E36,'Appendix 2a. Deaths 2020'!$E$4:$G$1683,2,FALSE)</f>
        <v>53</v>
      </c>
      <c r="H36" s="17">
        <f>VLOOKUP(E36,'Appendix 2a. Deaths 2020'!$E$4:$G$1683,3,FALSE)</f>
        <v>5</v>
      </c>
      <c r="I36" s="18">
        <f t="shared" si="23"/>
        <v>3.9518728339934129E-4</v>
      </c>
      <c r="J36" s="24">
        <v>5</v>
      </c>
      <c r="K36" s="5">
        <f>VLOOKUP(E36,'Appendix 3a. nax iIBGE 2020'!$E$5:$O$1935,11,FALSE)</f>
        <v>2.5</v>
      </c>
      <c r="L36" s="19">
        <f t="shared" si="24"/>
        <v>1.9739861814054628E-3</v>
      </c>
      <c r="M36" s="20">
        <f t="shared" si="34"/>
        <v>98684.393670516758</v>
      </c>
      <c r="N36" s="20">
        <f t="shared" si="35"/>
        <v>194.80162942597678</v>
      </c>
      <c r="O36" s="20">
        <f t="shared" si="25"/>
        <v>492934.96427901887</v>
      </c>
      <c r="P36" s="20">
        <f t="shared" si="19"/>
        <v>6491782.7166759381</v>
      </c>
      <c r="Q36" s="21">
        <f t="shared" si="26"/>
        <v>65.783276111017358</v>
      </c>
      <c r="R36" s="22">
        <f t="shared" si="27"/>
        <v>0.90566037735849059</v>
      </c>
      <c r="S36" s="22">
        <f t="shared" si="28"/>
        <v>0.99802601381859457</v>
      </c>
      <c r="T36" s="22">
        <f t="shared" si="29"/>
        <v>0.99821207234705656</v>
      </c>
      <c r="U36" s="23">
        <f t="shared" si="36"/>
        <v>98705.470344338522</v>
      </c>
      <c r="V36" s="23">
        <f t="shared" si="37"/>
        <v>176.47823992543189</v>
      </c>
      <c r="W36" s="22">
        <f t="shared" si="30"/>
        <v>1.787927652943444E-3</v>
      </c>
      <c r="X36" s="23">
        <f t="shared" ref="X36:X49" si="38">((-5/24)*V35+2.5*V36+(5/24)*V37)/V36</f>
        <v>2.6745859121189892</v>
      </c>
      <c r="Y36" s="23">
        <f t="shared" si="31"/>
        <v>493116.96673636558</v>
      </c>
      <c r="Z36" s="23">
        <f t="shared" si="20"/>
        <v>6660118.2139924727</v>
      </c>
      <c r="AA36" s="23">
        <f t="shared" si="32"/>
        <v>67.47466164497618</v>
      </c>
      <c r="AB36" s="25"/>
      <c r="AC36" s="24"/>
      <c r="AD36" s="25"/>
      <c r="AE36" s="24"/>
      <c r="AF36" s="23">
        <f t="shared" si="33"/>
        <v>1.6913855339588224</v>
      </c>
    </row>
    <row r="37" spans="2:32" s="26" customFormat="1" ht="15" customHeight="1" x14ac:dyDescent="0.2">
      <c r="B37" s="5" t="str">
        <f t="shared" si="21"/>
        <v>RN</v>
      </c>
      <c r="C37" s="5" t="s">
        <v>48</v>
      </c>
      <c r="D37" s="24" t="s">
        <v>73</v>
      </c>
      <c r="E37" s="4" t="str">
        <f t="shared" si="22"/>
        <v>RNFemale20-24</v>
      </c>
      <c r="F37" s="6">
        <f>VLOOKUP(E37,'Appendix 1a. Person-years 2020'!$E$3:$F$1682,2,FALSE)</f>
        <v>145972.0876</v>
      </c>
      <c r="G37" s="17">
        <f>VLOOKUP(E37,'Appendix 2a. Deaths 2020'!$E$4:$G$1683,2,FALSE)</f>
        <v>75</v>
      </c>
      <c r="H37" s="17">
        <f>VLOOKUP(E37,'Appendix 2a. Deaths 2020'!$E$4:$G$1683,3,FALSE)</f>
        <v>8</v>
      </c>
      <c r="I37" s="18">
        <f t="shared" si="23"/>
        <v>5.137968582426439E-4</v>
      </c>
      <c r="J37" s="24">
        <v>5</v>
      </c>
      <c r="K37" s="5">
        <f>VLOOKUP(E37,'Appendix 3a. nax iIBGE 2020'!$E$5:$O$1935,11,FALSE)</f>
        <v>2.5</v>
      </c>
      <c r="L37" s="19">
        <f t="shared" si="24"/>
        <v>2.5656886842502285E-3</v>
      </c>
      <c r="M37" s="20">
        <f t="shared" si="34"/>
        <v>98489.592041090786</v>
      </c>
      <c r="N37" s="20">
        <f t="shared" si="35"/>
        <v>252.693631816248</v>
      </c>
      <c r="O37" s="20">
        <f t="shared" si="25"/>
        <v>491816.22612591332</v>
      </c>
      <c r="P37" s="20">
        <f t="shared" si="19"/>
        <v>5998847.7523969188</v>
      </c>
      <c r="Q37" s="21">
        <f t="shared" si="26"/>
        <v>60.908443502275276</v>
      </c>
      <c r="R37" s="22">
        <f t="shared" si="27"/>
        <v>0.89333333333333331</v>
      </c>
      <c r="S37" s="22">
        <f t="shared" si="28"/>
        <v>0.99743431131574978</v>
      </c>
      <c r="T37" s="22">
        <f t="shared" si="29"/>
        <v>0.99770767084629519</v>
      </c>
      <c r="U37" s="23">
        <f t="shared" si="36"/>
        <v>98528.99210441309</v>
      </c>
      <c r="V37" s="23">
        <f t="shared" si="37"/>
        <v>225.86088108609701</v>
      </c>
      <c r="W37" s="22">
        <f t="shared" si="30"/>
        <v>2.2923291537048085E-3</v>
      </c>
      <c r="X37" s="23">
        <f t="shared" si="38"/>
        <v>2.5755053510823207</v>
      </c>
      <c r="Y37" s="23">
        <f t="shared" si="31"/>
        <v>492097.36202447239</v>
      </c>
      <c r="Z37" s="23">
        <f t="shared" si="20"/>
        <v>6167001.2472561076</v>
      </c>
      <c r="AA37" s="23">
        <f t="shared" si="32"/>
        <v>62.590727008765263</v>
      </c>
      <c r="AB37" s="25"/>
      <c r="AC37" s="24"/>
      <c r="AD37" s="25"/>
      <c r="AE37" s="24"/>
      <c r="AF37" s="23">
        <f t="shared" si="33"/>
        <v>1.6822835064899877</v>
      </c>
    </row>
    <row r="38" spans="2:32" s="26" customFormat="1" ht="15" customHeight="1" x14ac:dyDescent="0.2">
      <c r="B38" s="5" t="str">
        <f t="shared" si="21"/>
        <v>RN</v>
      </c>
      <c r="C38" s="5" t="s">
        <v>48</v>
      </c>
      <c r="D38" s="24" t="s">
        <v>74</v>
      </c>
      <c r="E38" s="4" t="str">
        <f t="shared" si="22"/>
        <v>RNFemale25-29</v>
      </c>
      <c r="F38" s="6">
        <f>VLOOKUP(E38,'Appendix 1a. Person-years 2020'!$E$3:$F$1682,2,FALSE)</f>
        <v>148209.48749999999</v>
      </c>
      <c r="G38" s="17">
        <f>VLOOKUP(E38,'Appendix 2a. Deaths 2020'!$E$4:$G$1683,2,FALSE)</f>
        <v>85</v>
      </c>
      <c r="H38" s="17">
        <f>VLOOKUP(E38,'Appendix 2a. Deaths 2020'!$E$4:$G$1683,3,FALSE)</f>
        <v>7</v>
      </c>
      <c r="I38" s="18">
        <f t="shared" si="23"/>
        <v>5.7351254250845448E-4</v>
      </c>
      <c r="J38" s="24">
        <v>5</v>
      </c>
      <c r="K38" s="5">
        <f>VLOOKUP(E38,'Appendix 3a. nax iIBGE 2020'!$E$5:$O$1935,11,FALSE)</f>
        <v>2.5</v>
      </c>
      <c r="L38" s="19">
        <f t="shared" si="24"/>
        <v>2.8634571410789122E-3</v>
      </c>
      <c r="M38" s="20">
        <f t="shared" si="34"/>
        <v>98236.898409274538</v>
      </c>
      <c r="N38" s="20">
        <f t="shared" si="35"/>
        <v>281.29714826748079</v>
      </c>
      <c r="O38" s="20">
        <f t="shared" si="25"/>
        <v>490481.24917570403</v>
      </c>
      <c r="P38" s="20">
        <f t="shared" si="19"/>
        <v>5507031.5262710052</v>
      </c>
      <c r="Q38" s="21">
        <f t="shared" si="26"/>
        <v>56.058686862523004</v>
      </c>
      <c r="R38" s="22">
        <f t="shared" si="27"/>
        <v>0.91764705882352937</v>
      </c>
      <c r="S38" s="22">
        <f t="shared" si="28"/>
        <v>0.99713654285892106</v>
      </c>
      <c r="T38" s="22">
        <f t="shared" si="29"/>
        <v>0.99737204683821368</v>
      </c>
      <c r="U38" s="23">
        <f t="shared" si="36"/>
        <v>98303.131223326985</v>
      </c>
      <c r="V38" s="23">
        <f t="shared" si="37"/>
        <v>258.33602451183793</v>
      </c>
      <c r="W38" s="22">
        <f t="shared" si="30"/>
        <v>2.6279531617863228E-3</v>
      </c>
      <c r="X38" s="23">
        <f t="shared" si="38"/>
        <v>2.6129339083398673</v>
      </c>
      <c r="Y38" s="23">
        <f t="shared" si="31"/>
        <v>490898.99095226848</v>
      </c>
      <c r="Z38" s="23">
        <f t="shared" si="20"/>
        <v>5674903.8852316355</v>
      </c>
      <c r="AA38" s="23">
        <f t="shared" si="32"/>
        <v>57.728617741985019</v>
      </c>
      <c r="AB38" s="25"/>
      <c r="AC38" s="24"/>
      <c r="AD38" s="25"/>
      <c r="AE38" s="24"/>
      <c r="AF38" s="23">
        <f t="shared" si="33"/>
        <v>1.6699308794620151</v>
      </c>
    </row>
    <row r="39" spans="2:32" s="26" customFormat="1" ht="15" customHeight="1" x14ac:dyDescent="0.2">
      <c r="B39" s="5" t="str">
        <f t="shared" si="21"/>
        <v>RN</v>
      </c>
      <c r="C39" s="5" t="s">
        <v>48</v>
      </c>
      <c r="D39" s="24" t="s">
        <v>75</v>
      </c>
      <c r="E39" s="4" t="str">
        <f t="shared" si="22"/>
        <v>RNFemale30-34</v>
      </c>
      <c r="F39" s="6">
        <f>VLOOKUP(E39,'Appendix 1a. Person-years 2020'!$E$3:$F$1682,2,FALSE)</f>
        <v>155123.889</v>
      </c>
      <c r="G39" s="17">
        <f>VLOOKUP(E39,'Appendix 2a. Deaths 2020'!$E$4:$G$1683,2,FALSE)</f>
        <v>133</v>
      </c>
      <c r="H39" s="17">
        <f>VLOOKUP(E39,'Appendix 2a. Deaths 2020'!$E$4:$G$1683,3,FALSE)</f>
        <v>17</v>
      </c>
      <c r="I39" s="18">
        <f t="shared" si="23"/>
        <v>8.5737922674179474E-4</v>
      </c>
      <c r="J39" s="24">
        <v>5</v>
      </c>
      <c r="K39" s="5">
        <f>VLOOKUP(E39,'Appendix 3a. nax iIBGE 2020'!$E$5:$O$1935,11,FALSE)</f>
        <v>2.5</v>
      </c>
      <c r="L39" s="19">
        <f t="shared" si="24"/>
        <v>4.2777270479375405E-3</v>
      </c>
      <c r="M39" s="20">
        <f t="shared" si="34"/>
        <v>97955.601261007061</v>
      </c>
      <c r="N39" s="20">
        <f t="shared" si="35"/>
        <v>419.02732501119453</v>
      </c>
      <c r="O39" s="20">
        <f t="shared" si="25"/>
        <v>488730.4379925073</v>
      </c>
      <c r="P39" s="20">
        <f t="shared" si="19"/>
        <v>5016550.2770953011</v>
      </c>
      <c r="Q39" s="21">
        <f t="shared" si="26"/>
        <v>51.212490276369998</v>
      </c>
      <c r="R39" s="22">
        <f t="shared" si="27"/>
        <v>0.8721804511278195</v>
      </c>
      <c r="S39" s="22">
        <f t="shared" si="28"/>
        <v>0.9957222729520625</v>
      </c>
      <c r="T39" s="22">
        <f t="shared" si="29"/>
        <v>0.99626802845039319</v>
      </c>
      <c r="U39" s="23">
        <f t="shared" si="36"/>
        <v>98044.795198815147</v>
      </c>
      <c r="V39" s="23">
        <f t="shared" si="37"/>
        <v>365.900386269004</v>
      </c>
      <c r="W39" s="22">
        <f t="shared" si="30"/>
        <v>3.7319715496068051E-3</v>
      </c>
      <c r="X39" s="23">
        <f t="shared" si="38"/>
        <v>2.648369429332853</v>
      </c>
      <c r="Y39" s="23">
        <f t="shared" si="31"/>
        <v>489363.51345990662</v>
      </c>
      <c r="Z39" s="23">
        <f t="shared" si="20"/>
        <v>5184004.8942793673</v>
      </c>
      <c r="AA39" s="23">
        <f t="shared" si="32"/>
        <v>52.873840817018859</v>
      </c>
      <c r="AB39" s="25"/>
      <c r="AC39" s="24"/>
      <c r="AD39" s="25"/>
      <c r="AE39" s="24"/>
      <c r="AF39" s="23">
        <f t="shared" si="33"/>
        <v>1.6613505406488613</v>
      </c>
    </row>
    <row r="40" spans="2:32" s="26" customFormat="1" ht="15" customHeight="1" x14ac:dyDescent="0.2">
      <c r="B40" s="5" t="str">
        <f t="shared" si="21"/>
        <v>RN</v>
      </c>
      <c r="C40" s="5" t="s">
        <v>48</v>
      </c>
      <c r="D40" s="24" t="s">
        <v>76</v>
      </c>
      <c r="E40" s="4" t="str">
        <f t="shared" si="22"/>
        <v>RNFemale35-39</v>
      </c>
      <c r="F40" s="6">
        <f>VLOOKUP(E40,'Appendix 1a. Person-years 2020'!$E$3:$F$1682,2,FALSE)</f>
        <v>146433.29389999999</v>
      </c>
      <c r="G40" s="17">
        <f>VLOOKUP(E40,'Appendix 2a. Deaths 2020'!$E$4:$G$1683,2,FALSE)</f>
        <v>187</v>
      </c>
      <c r="H40" s="17">
        <f>VLOOKUP(E40,'Appendix 2a. Deaths 2020'!$E$4:$G$1683,3,FALSE)</f>
        <v>31</v>
      </c>
      <c r="I40" s="18">
        <f t="shared" si="23"/>
        <v>1.2770319851420076E-3</v>
      </c>
      <c r="J40" s="24">
        <v>5</v>
      </c>
      <c r="K40" s="5">
        <f>VLOOKUP(E40,'Appendix 3a. nax iIBGE 2020'!$E$5:$O$1935,11,FALSE)</f>
        <v>2.5</v>
      </c>
      <c r="L40" s="19">
        <f t="shared" si="24"/>
        <v>6.3648396661251825E-3</v>
      </c>
      <c r="M40" s="20">
        <f t="shared" si="34"/>
        <v>97536.573935995868</v>
      </c>
      <c r="N40" s="20">
        <f t="shared" si="35"/>
        <v>620.80465468577813</v>
      </c>
      <c r="O40" s="20">
        <f t="shared" si="25"/>
        <v>486130.85804326489</v>
      </c>
      <c r="P40" s="20">
        <f t="shared" si="19"/>
        <v>4527819.8391027935</v>
      </c>
      <c r="Q40" s="21">
        <f t="shared" si="26"/>
        <v>46.421764230451423</v>
      </c>
      <c r="R40" s="22">
        <f t="shared" si="27"/>
        <v>0.83422459893048129</v>
      </c>
      <c r="S40" s="22">
        <f t="shared" si="28"/>
        <v>0.99363516033387478</v>
      </c>
      <c r="T40" s="22">
        <f t="shared" si="29"/>
        <v>0.99468748600479129</v>
      </c>
      <c r="U40" s="23">
        <f t="shared" si="36"/>
        <v>97678.894812546147</v>
      </c>
      <c r="V40" s="23">
        <f t="shared" si="37"/>
        <v>518.92049572817109</v>
      </c>
      <c r="W40" s="22">
        <f t="shared" si="30"/>
        <v>5.3125139952087119E-3</v>
      </c>
      <c r="X40" s="23">
        <f t="shared" si="38"/>
        <v>2.6647171706469819</v>
      </c>
      <c r="Y40" s="23">
        <f t="shared" si="31"/>
        <v>487182.64793925732</v>
      </c>
      <c r="Z40" s="23">
        <f t="shared" si="20"/>
        <v>4694641.3808194604</v>
      </c>
      <c r="AA40" s="23">
        <f t="shared" si="32"/>
        <v>48.061982988534673</v>
      </c>
      <c r="AB40" s="25"/>
      <c r="AC40" s="24"/>
      <c r="AD40" s="25"/>
      <c r="AE40" s="24"/>
      <c r="AF40" s="23">
        <f t="shared" si="33"/>
        <v>1.6402187580832503</v>
      </c>
    </row>
    <row r="41" spans="2:32" s="26" customFormat="1" ht="15" customHeight="1" x14ac:dyDescent="0.2">
      <c r="B41" s="5" t="str">
        <f t="shared" si="21"/>
        <v>RN</v>
      </c>
      <c r="C41" s="5" t="s">
        <v>48</v>
      </c>
      <c r="D41" s="24" t="s">
        <v>77</v>
      </c>
      <c r="E41" s="4" t="str">
        <f t="shared" si="22"/>
        <v>RNFemale40-44</v>
      </c>
      <c r="F41" s="6">
        <f>VLOOKUP(E41,'Appendix 1a. Person-years 2020'!$E$3:$F$1682,2,FALSE)</f>
        <v>130287.68150000001</v>
      </c>
      <c r="G41" s="17">
        <f>VLOOKUP(E41,'Appendix 2a. Deaths 2020'!$E$4:$G$1683,2,FALSE)</f>
        <v>244</v>
      </c>
      <c r="H41" s="17">
        <f>VLOOKUP(E41,'Appendix 2a. Deaths 2020'!$E$4:$G$1683,3,FALSE)</f>
        <v>35</v>
      </c>
      <c r="I41" s="18">
        <f t="shared" si="23"/>
        <v>1.872778740022325E-3</v>
      </c>
      <c r="J41" s="24">
        <v>5</v>
      </c>
      <c r="K41" s="5">
        <f>VLOOKUP(E41,'Appendix 3a. nax iIBGE 2020'!$E$5:$O$1935,11,FALSE)</f>
        <v>2.5</v>
      </c>
      <c r="L41" s="19">
        <f t="shared" si="24"/>
        <v>9.3202567533635025E-3</v>
      </c>
      <c r="M41" s="20">
        <f t="shared" si="34"/>
        <v>96915.769281310088</v>
      </c>
      <c r="N41" s="20">
        <f t="shared" si="35"/>
        <v>903.27985315154945</v>
      </c>
      <c r="O41" s="20">
        <f t="shared" si="25"/>
        <v>482320.64677367161</v>
      </c>
      <c r="P41" s="20">
        <f t="shared" si="19"/>
        <v>4041688.9810595284</v>
      </c>
      <c r="Q41" s="21">
        <f t="shared" si="26"/>
        <v>41.703109937950579</v>
      </c>
      <c r="R41" s="22">
        <f t="shared" si="27"/>
        <v>0.85655737704918034</v>
      </c>
      <c r="S41" s="22">
        <f t="shared" si="28"/>
        <v>0.99067974324663655</v>
      </c>
      <c r="T41" s="22">
        <f t="shared" si="29"/>
        <v>0.99201130972097629</v>
      </c>
      <c r="U41" s="23">
        <f t="shared" si="36"/>
        <v>97159.97431681797</v>
      </c>
      <c r="V41" s="23">
        <f t="shared" si="37"/>
        <v>776.18094233495742</v>
      </c>
      <c r="W41" s="22">
        <f t="shared" si="30"/>
        <v>7.9886902790237135E-3</v>
      </c>
      <c r="X41" s="23">
        <f t="shared" si="38"/>
        <v>2.6645932850988747</v>
      </c>
      <c r="Y41" s="23">
        <f t="shared" si="31"/>
        <v>483987.1733993825</v>
      </c>
      <c r="Z41" s="23">
        <f t="shared" si="20"/>
        <v>4207458.7328802031</v>
      </c>
      <c r="AA41" s="23">
        <f t="shared" si="32"/>
        <v>43.304444679663838</v>
      </c>
      <c r="AB41" s="25"/>
      <c r="AC41" s="24"/>
      <c r="AD41" s="25"/>
      <c r="AE41" s="24"/>
      <c r="AF41" s="23">
        <f t="shared" si="33"/>
        <v>1.6013347417132593</v>
      </c>
    </row>
    <row r="42" spans="2:32" s="26" customFormat="1" ht="15" customHeight="1" x14ac:dyDescent="0.2">
      <c r="B42" s="5" t="str">
        <f t="shared" si="21"/>
        <v>RN</v>
      </c>
      <c r="C42" s="5" t="s">
        <v>48</v>
      </c>
      <c r="D42" s="24" t="s">
        <v>78</v>
      </c>
      <c r="E42" s="4" t="str">
        <f t="shared" si="22"/>
        <v>RNFemale45-49</v>
      </c>
      <c r="F42" s="6">
        <f>VLOOKUP(E42,'Appendix 1a. Person-years 2020'!$E$3:$F$1682,2,FALSE)</f>
        <v>115949.05319999999</v>
      </c>
      <c r="G42" s="17">
        <f>VLOOKUP(E42,'Appendix 2a. Deaths 2020'!$E$4:$G$1683,2,FALSE)</f>
        <v>303</v>
      </c>
      <c r="H42" s="17">
        <f>VLOOKUP(E42,'Appendix 2a. Deaths 2020'!$E$4:$G$1683,3,FALSE)</f>
        <v>29</v>
      </c>
      <c r="I42" s="18">
        <f t="shared" si="23"/>
        <v>2.6132166812725642E-3</v>
      </c>
      <c r="J42" s="24">
        <v>5</v>
      </c>
      <c r="K42" s="5">
        <f>VLOOKUP(E42,'Appendix 3a. nax iIBGE 2020'!$E$5:$O$1935,11,FALSE)</f>
        <v>2.5</v>
      </c>
      <c r="L42" s="19">
        <f t="shared" si="24"/>
        <v>1.2981276187668268E-2</v>
      </c>
      <c r="M42" s="20">
        <f t="shared" si="34"/>
        <v>96012.489428158544</v>
      </c>
      <c r="N42" s="20">
        <f t="shared" si="35"/>
        <v>1246.3646427325059</v>
      </c>
      <c r="O42" s="20">
        <f t="shared" si="25"/>
        <v>476946.53553396149</v>
      </c>
      <c r="P42" s="20">
        <f t="shared" si="19"/>
        <v>3559368.3342858567</v>
      </c>
      <c r="Q42" s="21">
        <f t="shared" si="26"/>
        <v>37.071930490346865</v>
      </c>
      <c r="R42" s="22">
        <f t="shared" si="27"/>
        <v>0.90429042904290424</v>
      </c>
      <c r="S42" s="22">
        <f t="shared" si="28"/>
        <v>0.98701872381233169</v>
      </c>
      <c r="T42" s="22">
        <f t="shared" si="29"/>
        <v>0.98825382901507441</v>
      </c>
      <c r="U42" s="23">
        <f t="shared" si="36"/>
        <v>96383.793374483008</v>
      </c>
      <c r="V42" s="23">
        <f t="shared" si="37"/>
        <v>1132.1405171524152</v>
      </c>
      <c r="W42" s="22">
        <f t="shared" si="30"/>
        <v>1.1746170984925586E-2</v>
      </c>
      <c r="X42" s="23">
        <f t="shared" si="38"/>
        <v>2.6454455626545208</v>
      </c>
      <c r="Y42" s="23">
        <f t="shared" si="31"/>
        <v>479253.2803940553</v>
      </c>
      <c r="Z42" s="23">
        <f t="shared" si="20"/>
        <v>3723471.5594808208</v>
      </c>
      <c r="AA42" s="23">
        <f t="shared" si="32"/>
        <v>38.631718353456982</v>
      </c>
      <c r="AB42" s="25"/>
      <c r="AC42" s="24"/>
      <c r="AD42" s="25"/>
      <c r="AE42" s="24"/>
      <c r="AF42" s="23">
        <f t="shared" si="33"/>
        <v>1.5597878631101167</v>
      </c>
    </row>
    <row r="43" spans="2:32" s="26" customFormat="1" ht="15" customHeight="1" x14ac:dyDescent="0.2">
      <c r="B43" s="5" t="str">
        <f t="shared" si="21"/>
        <v>RN</v>
      </c>
      <c r="C43" s="5" t="s">
        <v>48</v>
      </c>
      <c r="D43" s="24" t="s">
        <v>79</v>
      </c>
      <c r="E43" s="4" t="str">
        <f t="shared" si="22"/>
        <v>RNFemale50-54</v>
      </c>
      <c r="F43" s="6">
        <f>VLOOKUP(E43,'Appendix 1a. Person-years 2020'!$E$3:$F$1682,2,FALSE)</f>
        <v>110957.7767</v>
      </c>
      <c r="G43" s="17">
        <f>VLOOKUP(E43,'Appendix 2a. Deaths 2020'!$E$4:$G$1683,2,FALSE)</f>
        <v>434</v>
      </c>
      <c r="H43" s="17">
        <f>VLOOKUP(E43,'Appendix 2a. Deaths 2020'!$E$4:$G$1683,3,FALSE)</f>
        <v>66</v>
      </c>
      <c r="I43" s="18">
        <f t="shared" si="23"/>
        <v>3.9113977668588235E-3</v>
      </c>
      <c r="J43" s="24">
        <v>5</v>
      </c>
      <c r="K43" s="5">
        <f>VLOOKUP(E43,'Appendix 3a. nax iIBGE 2020'!$E$5:$O$1935,11,FALSE)</f>
        <v>2.5</v>
      </c>
      <c r="L43" s="19">
        <f t="shared" si="24"/>
        <v>1.9367602838068543E-2</v>
      </c>
      <c r="M43" s="20">
        <f t="shared" si="34"/>
        <v>94766.124785426044</v>
      </c>
      <c r="N43" s="20">
        <f t="shared" si="35"/>
        <v>1835.392667346975</v>
      </c>
      <c r="O43" s="20">
        <f t="shared" si="25"/>
        <v>469242.14225876285</v>
      </c>
      <c r="P43" s="20">
        <f t="shared" si="19"/>
        <v>3082421.7987518953</v>
      </c>
      <c r="Q43" s="21">
        <f t="shared" si="26"/>
        <v>32.526620727936916</v>
      </c>
      <c r="R43" s="22">
        <f t="shared" si="27"/>
        <v>0.84792626728110598</v>
      </c>
      <c r="S43" s="22">
        <f t="shared" si="28"/>
        <v>0.98063239716193151</v>
      </c>
      <c r="T43" s="22">
        <f t="shared" si="29"/>
        <v>0.98355333471868234</v>
      </c>
      <c r="U43" s="23">
        <f t="shared" si="36"/>
        <v>95251.652857330599</v>
      </c>
      <c r="V43" s="23">
        <f t="shared" si="37"/>
        <v>1566.5720520367815</v>
      </c>
      <c r="W43" s="22">
        <f t="shared" si="30"/>
        <v>1.6446665281317663E-2</v>
      </c>
      <c r="X43" s="23">
        <f t="shared" si="38"/>
        <v>2.671044177006265</v>
      </c>
      <c r="Y43" s="23">
        <f t="shared" si="31"/>
        <v>472609.78718392272</v>
      </c>
      <c r="Z43" s="23">
        <f t="shared" si="20"/>
        <v>3244218.2790867654</v>
      </c>
      <c r="AA43" s="23">
        <f t="shared" si="32"/>
        <v>34.059443398278937</v>
      </c>
      <c r="AB43" s="25"/>
      <c r="AC43" s="24"/>
      <c r="AD43" s="25"/>
      <c r="AE43" s="24"/>
      <c r="AF43" s="23">
        <f t="shared" si="33"/>
        <v>1.5328226703420214</v>
      </c>
    </row>
    <row r="44" spans="2:32" s="26" customFormat="1" ht="15" customHeight="1" x14ac:dyDescent="0.2">
      <c r="B44" s="5" t="str">
        <f t="shared" si="21"/>
        <v>RN</v>
      </c>
      <c r="C44" s="5" t="s">
        <v>48</v>
      </c>
      <c r="D44" s="24" t="s">
        <v>80</v>
      </c>
      <c r="E44" s="4" t="str">
        <f t="shared" si="22"/>
        <v>RNFemale55-59</v>
      </c>
      <c r="F44" s="6">
        <f>VLOOKUP(E44,'Appendix 1a. Person-years 2020'!$E$3:$F$1682,2,FALSE)</f>
        <v>97704.839200000002</v>
      </c>
      <c r="G44" s="17">
        <f>VLOOKUP(E44,'Appendix 2a. Deaths 2020'!$E$4:$G$1683,2,FALSE)</f>
        <v>600</v>
      </c>
      <c r="H44" s="17">
        <f>VLOOKUP(E44,'Appendix 2a. Deaths 2020'!$E$4:$G$1683,3,FALSE)</f>
        <v>89</v>
      </c>
      <c r="I44" s="18">
        <f t="shared" si="23"/>
        <v>6.1409445521097587E-3</v>
      </c>
      <c r="J44" s="24">
        <v>5</v>
      </c>
      <c r="K44" s="5">
        <f>VLOOKUP(E44,'Appendix 3a. nax iIBGE 2020'!$E$5:$O$1935,11,FALSE)</f>
        <v>2.5</v>
      </c>
      <c r="L44" s="19">
        <f t="shared" si="24"/>
        <v>3.0240460285933309E-2</v>
      </c>
      <c r="M44" s="20">
        <f t="shared" si="34"/>
        <v>92930.732118079075</v>
      </c>
      <c r="N44" s="20">
        <f t="shared" si="35"/>
        <v>2810.2681139594774</v>
      </c>
      <c r="O44" s="20">
        <f t="shared" si="25"/>
        <v>457627.99030549673</v>
      </c>
      <c r="P44" s="20">
        <f t="shared" si="19"/>
        <v>2613179.6564931325</v>
      </c>
      <c r="Q44" s="21">
        <f t="shared" si="26"/>
        <v>28.119649947154084</v>
      </c>
      <c r="R44" s="22">
        <f t="shared" si="27"/>
        <v>0.85166666666666668</v>
      </c>
      <c r="S44" s="22">
        <f t="shared" si="28"/>
        <v>0.9697595397140667</v>
      </c>
      <c r="T44" s="22">
        <f t="shared" si="29"/>
        <v>0.974186764555241</v>
      </c>
      <c r="U44" s="23">
        <f t="shared" si="36"/>
        <v>93685.080805293823</v>
      </c>
      <c r="V44" s="23">
        <f t="shared" si="37"/>
        <v>2418.3150484883213</v>
      </c>
      <c r="W44" s="22">
        <f t="shared" si="30"/>
        <v>2.5813235444758997E-2</v>
      </c>
      <c r="X44" s="23">
        <f t="shared" si="38"/>
        <v>2.6739246896652529</v>
      </c>
      <c r="Y44" s="23">
        <f t="shared" si="31"/>
        <v>462800.2210995694</v>
      </c>
      <c r="Z44" s="23">
        <f t="shared" si="20"/>
        <v>2771608.4919028427</v>
      </c>
      <c r="AA44" s="23">
        <f t="shared" si="32"/>
        <v>29.584310202636111</v>
      </c>
      <c r="AB44" s="25"/>
      <c r="AC44" s="24"/>
      <c r="AD44" s="25"/>
      <c r="AE44" s="24"/>
      <c r="AF44" s="23">
        <f t="shared" si="33"/>
        <v>1.4646602554820269</v>
      </c>
    </row>
    <row r="45" spans="2:32" s="26" customFormat="1" ht="15" customHeight="1" x14ac:dyDescent="0.2">
      <c r="B45" s="5" t="str">
        <f t="shared" si="21"/>
        <v>RN</v>
      </c>
      <c r="C45" s="5" t="s">
        <v>48</v>
      </c>
      <c r="D45" s="24" t="s">
        <v>81</v>
      </c>
      <c r="E45" s="4" t="str">
        <f t="shared" si="22"/>
        <v>RNFemale60-64</v>
      </c>
      <c r="F45" s="6">
        <f>VLOOKUP(E45,'Appendix 1a. Person-years 2020'!$E$3:$F$1682,2,FALSE)</f>
        <v>74368.048599999995</v>
      </c>
      <c r="G45" s="17">
        <f>VLOOKUP(E45,'Appendix 2a. Deaths 2020'!$E$4:$G$1683,2,FALSE)</f>
        <v>690</v>
      </c>
      <c r="H45" s="17">
        <f>VLOOKUP(E45,'Appendix 2a. Deaths 2020'!$E$4:$G$1683,3,FALSE)</f>
        <v>94</v>
      </c>
      <c r="I45" s="18">
        <f t="shared" si="23"/>
        <v>9.2781781018790917E-3</v>
      </c>
      <c r="J45" s="24">
        <v>5</v>
      </c>
      <c r="K45" s="5">
        <f>VLOOKUP(E45,'Appendix 3a. nax iIBGE 2020'!$E$5:$O$1935,11,FALSE)</f>
        <v>2.5</v>
      </c>
      <c r="L45" s="19">
        <f t="shared" si="24"/>
        <v>4.5339226952723258E-2</v>
      </c>
      <c r="M45" s="20">
        <f t="shared" si="34"/>
        <v>90120.464004119596</v>
      </c>
      <c r="N45" s="20">
        <f t="shared" si="35"/>
        <v>4085.9921705675056</v>
      </c>
      <c r="O45" s="20">
        <f t="shared" si="25"/>
        <v>440387.33959417924</v>
      </c>
      <c r="P45" s="20">
        <f t="shared" si="19"/>
        <v>2155551.6661876356</v>
      </c>
      <c r="Q45" s="21">
        <f t="shared" si="26"/>
        <v>23.918559341739527</v>
      </c>
      <c r="R45" s="22">
        <f t="shared" si="27"/>
        <v>0.86376811594202896</v>
      </c>
      <c r="S45" s="22">
        <f t="shared" si="28"/>
        <v>0.9546607730472767</v>
      </c>
      <c r="T45" s="22">
        <f t="shared" si="29"/>
        <v>0.96071434596102245</v>
      </c>
      <c r="U45" s="23">
        <f t="shared" si="36"/>
        <v>91266.7657568055</v>
      </c>
      <c r="V45" s="23">
        <f t="shared" si="37"/>
        <v>3585.4745847782638</v>
      </c>
      <c r="W45" s="22">
        <f t="shared" si="30"/>
        <v>3.9285654038977547E-2</v>
      </c>
      <c r="X45" s="23">
        <f t="shared" si="38"/>
        <v>2.6603619305594584</v>
      </c>
      <c r="Y45" s="23">
        <f t="shared" si="31"/>
        <v>447945.1159484688</v>
      </c>
      <c r="Z45" s="23">
        <f t="shared" si="20"/>
        <v>2308808.2708032732</v>
      </c>
      <c r="AA45" s="23">
        <f t="shared" si="32"/>
        <v>25.297360453809134</v>
      </c>
      <c r="AB45" s="25"/>
      <c r="AC45" s="24"/>
      <c r="AD45" s="25"/>
      <c r="AE45" s="24"/>
      <c r="AF45" s="23">
        <f t="shared" si="33"/>
        <v>1.3788011120696062</v>
      </c>
    </row>
    <row r="46" spans="2:32" s="26" customFormat="1" ht="15" customHeight="1" x14ac:dyDescent="0.2">
      <c r="B46" s="5" t="str">
        <f t="shared" si="21"/>
        <v>RN</v>
      </c>
      <c r="C46" s="5" t="s">
        <v>48</v>
      </c>
      <c r="D46" s="24" t="s">
        <v>82</v>
      </c>
      <c r="E46" s="4" t="str">
        <f t="shared" si="22"/>
        <v>RNFemale65-69</v>
      </c>
      <c r="F46" s="6">
        <f>VLOOKUP(E46,'Appendix 1a. Person-years 2020'!$E$3:$F$1682,2,FALSE)</f>
        <v>57851.001600000003</v>
      </c>
      <c r="G46" s="17">
        <f>VLOOKUP(E46,'Appendix 2a. Deaths 2020'!$E$4:$G$1683,2,FALSE)</f>
        <v>839</v>
      </c>
      <c r="H46" s="17">
        <f>VLOOKUP(E46,'Appendix 2a. Deaths 2020'!$E$4:$G$1683,3,FALSE)</f>
        <v>135</v>
      </c>
      <c r="I46" s="18">
        <f t="shared" si="23"/>
        <v>1.4502773967529716E-2</v>
      </c>
      <c r="J46" s="24">
        <v>5</v>
      </c>
      <c r="K46" s="5">
        <f>VLOOKUP(E46,'Appendix 3a. nax iIBGE 2020'!$E$5:$O$1935,11,FALSE)</f>
        <v>2.5</v>
      </c>
      <c r="L46" s="19">
        <f t="shared" si="24"/>
        <v>6.997672815895703E-2</v>
      </c>
      <c r="M46" s="20">
        <f t="shared" si="34"/>
        <v>86034.471833552088</v>
      </c>
      <c r="N46" s="20">
        <f t="shared" si="35"/>
        <v>6020.4108477959198</v>
      </c>
      <c r="O46" s="20">
        <f t="shared" si="25"/>
        <v>415121.33204827062</v>
      </c>
      <c r="P46" s="20">
        <f t="shared" si="19"/>
        <v>1715164.3265934566</v>
      </c>
      <c r="Q46" s="21">
        <f t="shared" si="26"/>
        <v>19.935780275512421</v>
      </c>
      <c r="R46" s="22">
        <f t="shared" si="27"/>
        <v>0.83909415971394519</v>
      </c>
      <c r="S46" s="22">
        <f t="shared" si="28"/>
        <v>0.93002327184104294</v>
      </c>
      <c r="T46" s="22">
        <f t="shared" si="29"/>
        <v>0.94094306338411338</v>
      </c>
      <c r="U46" s="23">
        <f t="shared" si="36"/>
        <v>87681.291172027239</v>
      </c>
      <c r="V46" s="23">
        <f t="shared" si="37"/>
        <v>5178.1884551455123</v>
      </c>
      <c r="W46" s="22">
        <f t="shared" si="30"/>
        <v>5.9056936615886624E-2</v>
      </c>
      <c r="X46" s="23">
        <f t="shared" si="38"/>
        <v>2.6497868827765645</v>
      </c>
      <c r="Y46" s="23">
        <f t="shared" si="31"/>
        <v>426236.60942939826</v>
      </c>
      <c r="Z46" s="23">
        <f t="shared" si="20"/>
        <v>1860863.1548548043</v>
      </c>
      <c r="AA46" s="23">
        <f t="shared" si="32"/>
        <v>21.223035495723529</v>
      </c>
      <c r="AB46" s="25"/>
      <c r="AC46" s="24"/>
      <c r="AD46" s="25"/>
      <c r="AE46" s="24"/>
      <c r="AF46" s="23">
        <f t="shared" si="33"/>
        <v>1.2872552202111081</v>
      </c>
    </row>
    <row r="47" spans="2:32" s="26" customFormat="1" ht="15" customHeight="1" x14ac:dyDescent="0.2">
      <c r="B47" s="5" t="str">
        <f t="shared" si="21"/>
        <v>RN</v>
      </c>
      <c r="C47" s="5" t="s">
        <v>48</v>
      </c>
      <c r="D47" s="42" t="s">
        <v>19</v>
      </c>
      <c r="E47" s="4" t="str">
        <f t="shared" si="22"/>
        <v>RNFemale70-74</v>
      </c>
      <c r="F47" s="6">
        <f>VLOOKUP(E47,'Appendix 1a. Person-years 2020'!$E$3:$F$1682,2,FALSE)</f>
        <v>50019.653899999998</v>
      </c>
      <c r="G47" s="17">
        <f>VLOOKUP(E47,'Appendix 2a. Deaths 2020'!$E$4:$G$1683,2,FALSE)</f>
        <v>1094</v>
      </c>
      <c r="H47" s="17">
        <f>VLOOKUP(E47,'Appendix 2a. Deaths 2020'!$E$4:$G$1683,3,FALSE)</f>
        <v>167</v>
      </c>
      <c r="I47" s="18">
        <f t="shared" si="23"/>
        <v>2.1871402832717324E-2</v>
      </c>
      <c r="J47" s="24">
        <v>5</v>
      </c>
      <c r="K47" s="5">
        <f>VLOOKUP(E47,'Appendix 3a. nax iIBGE 2020'!$E$5:$O$1935,11,FALSE)</f>
        <v>2.5</v>
      </c>
      <c r="L47" s="19">
        <f t="shared" si="24"/>
        <v>0.10368753457029127</v>
      </c>
      <c r="M47" s="20">
        <f t="shared" si="34"/>
        <v>80014.060985756165</v>
      </c>
      <c r="N47" s="20">
        <f t="shared" si="35"/>
        <v>8296.4607145699865</v>
      </c>
      <c r="O47" s="20">
        <f t="shared" si="25"/>
        <v>379329.15314235591</v>
      </c>
      <c r="P47" s="20">
        <f t="shared" si="19"/>
        <v>1300042.9945451859</v>
      </c>
      <c r="Q47" s="21">
        <f t="shared" si="26"/>
        <v>16.247681701552622</v>
      </c>
      <c r="R47" s="22">
        <f t="shared" si="27"/>
        <v>0.84734917733089576</v>
      </c>
      <c r="S47" s="22">
        <f t="shared" si="28"/>
        <v>0.89631246542970877</v>
      </c>
      <c r="T47" s="22">
        <f t="shared" si="29"/>
        <v>0.91141577785186934</v>
      </c>
      <c r="U47" s="23">
        <f t="shared" si="36"/>
        <v>82503.102716881724</v>
      </c>
      <c r="V47" s="23">
        <f t="shared" si="37"/>
        <v>7308.4731789822936</v>
      </c>
      <c r="W47" s="22">
        <f t="shared" si="30"/>
        <v>8.8584222148130665E-2</v>
      </c>
      <c r="X47" s="23">
        <f t="shared" si="38"/>
        <v>2.6378976280491839</v>
      </c>
      <c r="Y47" s="23">
        <f t="shared" si="31"/>
        <v>395252.15175299556</v>
      </c>
      <c r="Z47" s="23">
        <f t="shared" si="20"/>
        <v>1434626.545425406</v>
      </c>
      <c r="AA47" s="23">
        <f t="shared" si="32"/>
        <v>17.388758703396665</v>
      </c>
      <c r="AB47" s="25"/>
      <c r="AC47" s="24"/>
      <c r="AD47" s="25"/>
      <c r="AE47" s="24"/>
      <c r="AF47" s="23">
        <f t="shared" si="33"/>
        <v>1.1410770018440424</v>
      </c>
    </row>
    <row r="48" spans="2:32" s="26" customFormat="1" ht="15" customHeight="1" x14ac:dyDescent="0.2">
      <c r="B48" s="5" t="str">
        <f t="shared" si="21"/>
        <v>RN</v>
      </c>
      <c r="C48" s="5" t="s">
        <v>48</v>
      </c>
      <c r="D48" s="42" t="s">
        <v>20</v>
      </c>
      <c r="E48" s="4" t="str">
        <f t="shared" si="22"/>
        <v>RNFemale75-79</v>
      </c>
      <c r="F48" s="6">
        <f>VLOOKUP(E48,'Appendix 1a. Person-years 2020'!$E$3:$F$1682,2,FALSE)</f>
        <v>34185.009400000003</v>
      </c>
      <c r="G48" s="17">
        <f>VLOOKUP(E48,'Appendix 2a. Deaths 2020'!$E$4:$G$1683,2,FALSE)</f>
        <v>1150</v>
      </c>
      <c r="H48" s="17">
        <f>VLOOKUP(E48,'Appendix 2a. Deaths 2020'!$E$4:$G$1683,3,FALSE)</f>
        <v>175</v>
      </c>
      <c r="I48" s="18">
        <f t="shared" si="23"/>
        <v>3.364047634282645E-2</v>
      </c>
      <c r="J48" s="24">
        <v>5</v>
      </c>
      <c r="K48" s="5">
        <f>VLOOKUP(E48,'Appendix 3a. nax iIBGE 2020'!$E$5:$O$1935,11,FALSE)</f>
        <v>2.5</v>
      </c>
      <c r="L48" s="19">
        <f t="shared" si="24"/>
        <v>0.15515376528749611</v>
      </c>
      <c r="M48" s="20">
        <f t="shared" si="34"/>
        <v>71717.60027118618</v>
      </c>
      <c r="N48" s="20">
        <f t="shared" si="35"/>
        <v>11127.255719458088</v>
      </c>
      <c r="O48" s="20">
        <f t="shared" si="25"/>
        <v>330769.86205728567</v>
      </c>
      <c r="P48" s="20">
        <f t="shared" si="19"/>
        <v>920713.84140283009</v>
      </c>
      <c r="Q48" s="21">
        <f t="shared" si="26"/>
        <v>12.838045862122122</v>
      </c>
      <c r="R48" s="22">
        <f t="shared" si="27"/>
        <v>0.84782608695652173</v>
      </c>
      <c r="S48" s="22">
        <f t="shared" si="28"/>
        <v>0.84484623471250386</v>
      </c>
      <c r="T48" s="22">
        <f t="shared" si="29"/>
        <v>0.86680259117304992</v>
      </c>
      <c r="U48" s="23">
        <f t="shared" si="36"/>
        <v>75194.629537899425</v>
      </c>
      <c r="V48" s="23">
        <f t="shared" si="37"/>
        <v>10015.729812150646</v>
      </c>
      <c r="W48" s="22">
        <f t="shared" si="30"/>
        <v>0.13319740882695008</v>
      </c>
      <c r="X48" s="23">
        <f t="shared" si="38"/>
        <v>2.6620745131024122</v>
      </c>
      <c r="Y48" s="23">
        <f t="shared" si="31"/>
        <v>352557.11769179016</v>
      </c>
      <c r="Z48" s="23">
        <f t="shared" si="20"/>
        <v>1039374.3936724104</v>
      </c>
      <c r="AA48" s="23">
        <f t="shared" si="32"/>
        <v>13.822455141541024</v>
      </c>
      <c r="AB48" s="25"/>
      <c r="AC48" s="24"/>
      <c r="AD48" s="25"/>
      <c r="AE48" s="24"/>
      <c r="AF48" s="23">
        <f t="shared" si="33"/>
        <v>0.98440927941890166</v>
      </c>
    </row>
    <row r="49" spans="2:32" s="26" customFormat="1" ht="15" customHeight="1" x14ac:dyDescent="0.2">
      <c r="B49" s="5" t="str">
        <f t="shared" si="21"/>
        <v>RN</v>
      </c>
      <c r="C49" s="5" t="s">
        <v>48</v>
      </c>
      <c r="D49" s="42" t="s">
        <v>21</v>
      </c>
      <c r="E49" s="4" t="str">
        <f t="shared" si="22"/>
        <v>RNFemale80-84</v>
      </c>
      <c r="F49" s="6">
        <f>VLOOKUP(E49,'Appendix 1a. Person-years 2020'!$E$3:$F$1682,2,FALSE)</f>
        <v>24381.1302</v>
      </c>
      <c r="G49" s="17">
        <f>VLOOKUP(E49,'Appendix 2a. Deaths 2020'!$E$4:$G$1683,2,FALSE)</f>
        <v>1492</v>
      </c>
      <c r="H49" s="17">
        <f>VLOOKUP(E49,'Appendix 2a. Deaths 2020'!$E$4:$G$1683,3,FALSE)</f>
        <v>217</v>
      </c>
      <c r="I49" s="18">
        <f t="shared" si="23"/>
        <v>6.119486618384902E-2</v>
      </c>
      <c r="J49" s="24">
        <v>5</v>
      </c>
      <c r="K49" s="5">
        <f>VLOOKUP(E49,'Appendix 3a. nax iIBGE 2020'!$E$5:$O$1935,11,FALSE)</f>
        <v>2.5</v>
      </c>
      <c r="L49" s="19">
        <f t="shared" si="24"/>
        <v>0.26537531386767227</v>
      </c>
      <c r="M49" s="20">
        <f t="shared" si="34"/>
        <v>60590.344551728092</v>
      </c>
      <c r="N49" s="20">
        <f t="shared" si="35"/>
        <v>16079.181702765249</v>
      </c>
      <c r="O49" s="20">
        <f t="shared" si="25"/>
        <v>262753.76850172732</v>
      </c>
      <c r="P49" s="20">
        <f t="shared" si="19"/>
        <v>589943.97934554447</v>
      </c>
      <c r="Q49" s="21">
        <f t="shared" si="26"/>
        <v>9.736600504753504</v>
      </c>
      <c r="R49" s="22">
        <f t="shared" si="27"/>
        <v>0.8545576407506702</v>
      </c>
      <c r="S49" s="22">
        <f t="shared" si="28"/>
        <v>0.73462468613232779</v>
      </c>
      <c r="T49" s="22">
        <f t="shared" si="29"/>
        <v>0.76832553173905194</v>
      </c>
      <c r="U49" s="23">
        <f t="shared" si="36"/>
        <v>65178.899725748779</v>
      </c>
      <c r="V49" s="23">
        <f t="shared" si="37"/>
        <v>15100.286935796503</v>
      </c>
      <c r="W49" s="22">
        <f t="shared" si="30"/>
        <v>0.23167446826094806</v>
      </c>
      <c r="X49" s="23">
        <f t="shared" si="38"/>
        <v>2.6056443965116407</v>
      </c>
      <c r="Y49" s="23">
        <f t="shared" si="31"/>
        <v>289739.04198973748</v>
      </c>
      <c r="Z49" s="23">
        <f t="shared" si="20"/>
        <v>686817.27598062018</v>
      </c>
      <c r="AA49" s="23">
        <f t="shared" si="32"/>
        <v>10.537417459799411</v>
      </c>
      <c r="AB49" s="25"/>
      <c r="AC49" s="24"/>
      <c r="AD49" s="25"/>
      <c r="AE49" s="24"/>
      <c r="AF49" s="23">
        <f t="shared" si="33"/>
        <v>0.80081695504590655</v>
      </c>
    </row>
    <row r="50" spans="2:32" s="26" customFormat="1" ht="15" customHeight="1" x14ac:dyDescent="0.2">
      <c r="B50" s="5" t="str">
        <f t="shared" si="21"/>
        <v>RN</v>
      </c>
      <c r="C50" s="5" t="s">
        <v>48</v>
      </c>
      <c r="D50" s="42" t="s">
        <v>22</v>
      </c>
      <c r="E50" s="4" t="str">
        <f t="shared" si="22"/>
        <v>RNFemale85-89</v>
      </c>
      <c r="F50" s="6">
        <f>VLOOKUP(E50,'Appendix 1a. Person-years 2020'!$E$3:$F$1682,2,FALSE)</f>
        <v>12676.162700000001</v>
      </c>
      <c r="G50" s="17">
        <f>VLOOKUP(E50,'Appendix 2a. Deaths 2020'!$E$4:$G$1683,2,FALSE)</f>
        <v>1216</v>
      </c>
      <c r="H50" s="17">
        <f>VLOOKUP(E50,'Appendix 2a. Deaths 2020'!$E$4:$G$1683,3,FALSE)</f>
        <v>134</v>
      </c>
      <c r="I50" s="18">
        <f t="shared" si="23"/>
        <v>9.592808397765358E-2</v>
      </c>
      <c r="J50" s="24">
        <v>5</v>
      </c>
      <c r="K50" s="5">
        <f>VLOOKUP(E50,'Appendix 3a. nax iIBGE 2020'!$E$5:$O$1935,11,FALSE)</f>
        <v>2.5</v>
      </c>
      <c r="L50" s="19">
        <f t="shared" si="24"/>
        <v>0.3868628822479675</v>
      </c>
      <c r="M50" s="20">
        <f t="shared" si="34"/>
        <v>44511.162848962842</v>
      </c>
      <c r="N50" s="20">
        <f t="shared" si="35"/>
        <v>17219.716751958418</v>
      </c>
      <c r="O50" s="20">
        <f t="shared" si="25"/>
        <v>179506.52236491817</v>
      </c>
      <c r="P50" s="20">
        <f t="shared" si="19"/>
        <v>327190.2108438171</v>
      </c>
      <c r="Q50" s="21">
        <f t="shared" si="26"/>
        <v>7.3507450693672673</v>
      </c>
      <c r="R50" s="22">
        <f t="shared" si="27"/>
        <v>0.88980263157894735</v>
      </c>
      <c r="S50" s="22">
        <f t="shared" si="28"/>
        <v>0.6131371177520325</v>
      </c>
      <c r="T50" s="22">
        <f t="shared" si="29"/>
        <v>0.64709523307674888</v>
      </c>
      <c r="U50" s="23">
        <f t="shared" si="36"/>
        <v>50078.612789952276</v>
      </c>
      <c r="V50" s="23">
        <f t="shared" si="37"/>
        <v>17672.981174477849</v>
      </c>
      <c r="W50" s="22">
        <f t="shared" si="30"/>
        <v>0.35290476692325107</v>
      </c>
      <c r="X50" s="23">
        <f>J50+R50*(L50/W50)*(K50-J50)</f>
        <v>2.5614411949887277</v>
      </c>
      <c r="Y50" s="23">
        <f t="shared" si="31"/>
        <v>207296.46009593995</v>
      </c>
      <c r="Z50" s="23">
        <f t="shared" si="20"/>
        <v>397078.23399088264</v>
      </c>
      <c r="AA50" s="23">
        <f t="shared" si="32"/>
        <v>7.9290981093340518</v>
      </c>
      <c r="AB50" s="25"/>
      <c r="AC50" s="24"/>
      <c r="AD50" s="25"/>
      <c r="AE50" s="24"/>
      <c r="AF50" s="23">
        <f t="shared" si="33"/>
        <v>0.57835303996678444</v>
      </c>
    </row>
    <row r="51" spans="2:32" s="26" customFormat="1" ht="15" customHeight="1" x14ac:dyDescent="0.2">
      <c r="B51" s="5" t="str">
        <f t="shared" si="21"/>
        <v>RN</v>
      </c>
      <c r="C51" s="5" t="s">
        <v>48</v>
      </c>
      <c r="D51" s="43" t="s">
        <v>5</v>
      </c>
      <c r="E51" s="4" t="str">
        <f t="shared" si="22"/>
        <v>RNFemale90+</v>
      </c>
      <c r="F51" s="8">
        <f>VLOOKUP(E51,'Appendix 1a. Person-years 2020'!$E$3:$F$1682,2,FALSE)</f>
        <v>9469.8703000000005</v>
      </c>
      <c r="G51" s="17">
        <f>VLOOKUP(E51,'Appendix 2a. Deaths 2020'!$E$4:$G$1683,2,FALSE)</f>
        <v>1750</v>
      </c>
      <c r="H51" s="17">
        <f>VLOOKUP(E51,'Appendix 2a. Deaths 2020'!$E$4:$G$1683,3,FALSE)</f>
        <v>133</v>
      </c>
      <c r="I51" s="18">
        <f t="shared" si="23"/>
        <v>0.18479661754184742</v>
      </c>
      <c r="J51" s="27"/>
      <c r="K51" s="28"/>
      <c r="L51" s="16">
        <v>1</v>
      </c>
      <c r="M51" s="20">
        <f t="shared" si="34"/>
        <v>27291.446097004424</v>
      </c>
      <c r="N51" s="20">
        <f t="shared" si="35"/>
        <v>27291.446097004424</v>
      </c>
      <c r="O51" s="38">
        <f>N51*Q51</f>
        <v>147683.68847889893</v>
      </c>
      <c r="P51" s="20">
        <f>O51</f>
        <v>147683.68847889893</v>
      </c>
      <c r="Q51" s="21">
        <f>1/I51</f>
        <v>5.4113544571428571</v>
      </c>
      <c r="R51" s="22">
        <f t="shared" si="27"/>
        <v>0.92400000000000004</v>
      </c>
      <c r="S51" s="22">
        <f t="shared" si="28"/>
        <v>0</v>
      </c>
      <c r="T51" s="22">
        <f t="shared" si="29"/>
        <v>0</v>
      </c>
      <c r="U51" s="23">
        <f t="shared" si="36"/>
        <v>32405.631615474427</v>
      </c>
      <c r="V51" s="23">
        <f>U51*(1-T51)</f>
        <v>32405.631615474427</v>
      </c>
      <c r="W51" s="22">
        <f t="shared" si="30"/>
        <v>1</v>
      </c>
      <c r="X51" s="23">
        <f>Q51/R51</f>
        <v>5.8564442176870743</v>
      </c>
      <c r="Y51" s="23">
        <f t="shared" si="31"/>
        <v>189781.77389494266</v>
      </c>
      <c r="Z51" s="23">
        <f>Y51</f>
        <v>189781.77389494266</v>
      </c>
      <c r="AA51" s="23">
        <f t="shared" si="32"/>
        <v>5.8564442176870743</v>
      </c>
      <c r="AB51" s="25"/>
      <c r="AC51" s="24"/>
      <c r="AD51" s="25"/>
      <c r="AE51" s="24"/>
      <c r="AF51" s="23">
        <f t="shared" si="33"/>
        <v>0.44508976054421723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1810419.0204000003</v>
      </c>
      <c r="G52" s="30">
        <f>SUM(G32:G51)</f>
        <v>10656</v>
      </c>
      <c r="H52" s="30">
        <f>SUM(H32:H51)</f>
        <v>1347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RN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RN</v>
      </c>
      <c r="C59" s="5" t="s">
        <v>47</v>
      </c>
      <c r="D59" s="40">
        <v>0</v>
      </c>
      <c r="E59" s="4" t="str">
        <f>_xlfn.CONCAT(B59,C59,D59)</f>
        <v>RNMale0</v>
      </c>
      <c r="F59" s="6">
        <f>VLOOKUP(E59,'Appendix 1a. Person-years 2020'!$E$3:$F$1682,2,FALSE)</f>
        <v>24299.762500000001</v>
      </c>
      <c r="G59" s="17">
        <f>VLOOKUP(E59,'Appendix 2a. Deaths 2020'!$E$4:$G$1683,2,FALSE)</f>
        <v>248</v>
      </c>
      <c r="H59" s="17">
        <f>VLOOKUP(E59,'Appendix 2a. Deaths 2020'!$E$4:$G$1683,3,FALSE)</f>
        <v>1</v>
      </c>
      <c r="I59" s="18">
        <f>G59/F59</f>
        <v>1.020586106551453E-2</v>
      </c>
      <c r="J59" s="16">
        <v>1</v>
      </c>
      <c r="K59" s="5">
        <f>VLOOKUP(E59,'Appendix 3a. nax iIBGE 2020'!$E$5:$O$1935,11,FALSE)</f>
        <v>0.08</v>
      </c>
      <c r="L59" s="19">
        <f>(J59*I59)/(1+(J59-K59)*I59)</f>
        <v>1.0110925619566842E-2</v>
      </c>
      <c r="M59" s="16">
        <v>100000</v>
      </c>
      <c r="N59" s="20">
        <f>M59*L59</f>
        <v>1011.0925619566842</v>
      </c>
      <c r="O59" s="20">
        <f>M60*J59+N59*K59</f>
        <v>99069.794842999851</v>
      </c>
      <c r="P59" s="20">
        <f t="shared" ref="P59:P77" si="39">P60+O59</f>
        <v>7173682.9935259223</v>
      </c>
      <c r="Q59" s="21">
        <f>P59/M59</f>
        <v>71.736829935259223</v>
      </c>
      <c r="R59" s="22">
        <f>(G59-H59)/G59</f>
        <v>0.99596774193548387</v>
      </c>
      <c r="S59" s="22">
        <f>1-L59</f>
        <v>0.98988907438043316</v>
      </c>
      <c r="T59" s="22">
        <f>S59^R59</f>
        <v>0.98992963826419023</v>
      </c>
      <c r="U59" s="16">
        <v>100000</v>
      </c>
      <c r="V59" s="23">
        <f>U59*(1-T59)</f>
        <v>1007.0361735809774</v>
      </c>
      <c r="W59" s="22">
        <f>V59/U59</f>
        <v>1.0070361735809774E-2</v>
      </c>
      <c r="X59" s="23">
        <f>J59+R59*(L59/W59)*(K59-J59)</f>
        <v>8.0018817536862352E-2</v>
      </c>
      <c r="Y59" s="23">
        <f>U60*J59+V59*X59</f>
        <v>99073.545670245832</v>
      </c>
      <c r="Z59" s="23">
        <f t="shared" ref="Z59:Z77" si="40">Z60+Y59</f>
        <v>7357576.9853237486</v>
      </c>
      <c r="AA59" s="23">
        <f>Z59/U59</f>
        <v>73.575769853237489</v>
      </c>
      <c r="AB59" s="16"/>
      <c r="AC59" s="16"/>
      <c r="AD59" s="16"/>
      <c r="AE59" s="16"/>
      <c r="AF59" s="23">
        <f>AA59-Q59</f>
        <v>1.8389399179782657</v>
      </c>
    </row>
    <row r="60" spans="2:32" s="26" customFormat="1" ht="15" customHeight="1" x14ac:dyDescent="0.2">
      <c r="B60" s="5" t="str">
        <f t="shared" ref="B60:B78" si="41">B6</f>
        <v>RN</v>
      </c>
      <c r="C60" s="5" t="s">
        <v>47</v>
      </c>
      <c r="D60" s="41" t="s">
        <v>18</v>
      </c>
      <c r="E60" s="4" t="str">
        <f t="shared" ref="E60:E78" si="42">_xlfn.CONCAT(B60,C60,D60)</f>
        <v>RNMale1-4</v>
      </c>
      <c r="F60" s="6">
        <f>VLOOKUP(E60,'Appendix 1a. Person-years 2020'!$E$3:$F$1682,2,FALSE)</f>
        <v>97204.878100000002</v>
      </c>
      <c r="G60" s="17">
        <f>VLOOKUP(E60,'Appendix 2a. Deaths 2020'!$E$4:$G$1683,2,FALSE)</f>
        <v>31</v>
      </c>
      <c r="H60" s="17">
        <f>VLOOKUP(E60,'Appendix 2a. Deaths 2020'!$E$4:$G$1683,3,FALSE)</f>
        <v>3</v>
      </c>
      <c r="I60" s="18">
        <f t="shared" ref="I60:I78" si="43">G60/F60</f>
        <v>3.1891403606420447E-4</v>
      </c>
      <c r="J60" s="24">
        <v>4</v>
      </c>
      <c r="K60" s="5">
        <f>VLOOKUP(E60,'Appendix 3a. nax iIBGE 2020'!$E$5:$O$1935,11,FALSE)</f>
        <v>1.61</v>
      </c>
      <c r="L60" s="19">
        <f t="shared" ref="L60:L77" si="44">(J60*I60)/(1+(J60-K60)*I60)</f>
        <v>1.2746845738796442E-3</v>
      </c>
      <c r="M60" s="20">
        <f>M59-N59</f>
        <v>98988.907438043316</v>
      </c>
      <c r="N60" s="20">
        <f>M60*L60</f>
        <v>126.17963329647378</v>
      </c>
      <c r="O60" s="20">
        <f t="shared" ref="O60:O77" si="45">M61*J60+N60*K60</f>
        <v>395654.0604285947</v>
      </c>
      <c r="P60" s="20">
        <f t="shared" si="39"/>
        <v>7074613.1986829229</v>
      </c>
      <c r="Q60" s="21">
        <f t="shared" ref="Q60:Q77" si="46">P60/M60</f>
        <v>71.468747173625388</v>
      </c>
      <c r="R60" s="22">
        <f t="shared" ref="R60:R78" si="47">(G60-H60)/G60</f>
        <v>0.90322580645161288</v>
      </c>
      <c r="S60" s="22">
        <f t="shared" ref="S60:S78" si="48">1-L60</f>
        <v>0.99872531542612031</v>
      </c>
      <c r="T60" s="22">
        <f t="shared" ref="T60:T78" si="49">S60^R60</f>
        <v>0.99884860095273376</v>
      </c>
      <c r="U60" s="23">
        <f>U59-V59</f>
        <v>98992.963826419029</v>
      </c>
      <c r="V60" s="23">
        <f>U60*(1-T60)</f>
        <v>113.98040423580062</v>
      </c>
      <c r="W60" s="22">
        <f t="shared" ref="W60:W78" si="50">V60/U60</f>
        <v>1.1513990472662439E-3</v>
      </c>
      <c r="X60" s="23">
        <f>J60+R60*(L60/W60)*(K60-J60)</f>
        <v>1.6101474707448924</v>
      </c>
      <c r="Y60" s="23">
        <f t="shared" ref="Y60:Y78" si="51">U61*J60+V60*X60</f>
        <v>395699.45894832769</v>
      </c>
      <c r="Z60" s="23">
        <f t="shared" si="40"/>
        <v>7258503.4396535028</v>
      </c>
      <c r="AA60" s="23">
        <f t="shared" ref="AA60:AA78" si="52">Z60/U60</f>
        <v>73.323427838579065</v>
      </c>
      <c r="AB60" s="25"/>
      <c r="AC60" s="24"/>
      <c r="AD60" s="25"/>
      <c r="AE60" s="24"/>
      <c r="AF60" s="23">
        <f t="shared" ref="AF60:AF78" si="53">AA60-Q60</f>
        <v>1.8546806649536762</v>
      </c>
    </row>
    <row r="61" spans="2:32" s="26" customFormat="1" ht="15" customHeight="1" x14ac:dyDescent="0.2">
      <c r="B61" s="5" t="str">
        <f t="shared" si="41"/>
        <v>RN</v>
      </c>
      <c r="C61" s="5" t="s">
        <v>47</v>
      </c>
      <c r="D61" s="24" t="s">
        <v>70</v>
      </c>
      <c r="E61" s="4" t="str">
        <f t="shared" si="42"/>
        <v>RNMale5-9</v>
      </c>
      <c r="F61" s="6">
        <f>VLOOKUP(E61,'Appendix 1a. Person-years 2020'!$E$3:$F$1682,2,FALSE)</f>
        <v>124878.59110000001</v>
      </c>
      <c r="G61" s="17">
        <f>VLOOKUP(E61,'Appendix 2a. Deaths 2020'!$E$4:$G$1683,2,FALSE)</f>
        <v>25</v>
      </c>
      <c r="H61" s="17">
        <f>VLOOKUP(E61,'Appendix 2a. Deaths 2020'!$E$4:$G$1683,3,FALSE)</f>
        <v>1</v>
      </c>
      <c r="I61" s="18">
        <f t="shared" si="43"/>
        <v>2.0019444309698012E-4</v>
      </c>
      <c r="J61" s="24">
        <v>5</v>
      </c>
      <c r="K61" s="5">
        <f>VLOOKUP(E61,'Appendix 3a. nax iIBGE 2020'!$E$5:$O$1935,11,FALSE)</f>
        <v>2.5</v>
      </c>
      <c r="L61" s="19">
        <f t="shared" si="44"/>
        <v>1.0004714934012608E-3</v>
      </c>
      <c r="M61" s="20">
        <f t="shared" ref="M61:M78" si="54">M60-N60</f>
        <v>98862.727804746843</v>
      </c>
      <c r="N61" s="20">
        <f t="shared" ref="N61:N78" si="55">M61*L61</f>
        <v>98.909340928537418</v>
      </c>
      <c r="O61" s="20">
        <f t="shared" si="45"/>
        <v>494066.36567141284</v>
      </c>
      <c r="P61" s="20">
        <f t="shared" si="39"/>
        <v>6678959.1382543277</v>
      </c>
      <c r="Q61" s="21">
        <f t="shared" si="46"/>
        <v>67.557908693812522</v>
      </c>
      <c r="R61" s="22">
        <f t="shared" si="47"/>
        <v>0.96</v>
      </c>
      <c r="S61" s="22">
        <f t="shared" si="48"/>
        <v>0.99899952850659879</v>
      </c>
      <c r="T61" s="22">
        <f t="shared" si="49"/>
        <v>0.99903952814155639</v>
      </c>
      <c r="U61" s="23">
        <f t="shared" ref="U61:U78" si="56">U60-V60</f>
        <v>98878.983422183228</v>
      </c>
      <c r="V61" s="23">
        <f t="shared" ref="V61:V77" si="57">U61*(1-T61)</f>
        <v>94.970480968519453</v>
      </c>
      <c r="W61" s="22">
        <f t="shared" si="50"/>
        <v>9.6047185844361227E-4</v>
      </c>
      <c r="X61" s="23">
        <f>J61+R61*(L61/W61)*(K61-J61)</f>
        <v>2.5000500399315007</v>
      </c>
      <c r="Y61" s="23">
        <f t="shared" si="51"/>
        <v>494157.4956608112</v>
      </c>
      <c r="Z61" s="23">
        <f t="shared" si="40"/>
        <v>6862803.9807051755</v>
      </c>
      <c r="AA61" s="23">
        <f t="shared" si="52"/>
        <v>69.406093622575867</v>
      </c>
      <c r="AB61" s="25"/>
      <c r="AC61" s="24"/>
      <c r="AD61" s="25"/>
      <c r="AE61" s="24"/>
      <c r="AF61" s="23">
        <f t="shared" si="53"/>
        <v>1.8481849287633452</v>
      </c>
    </row>
    <row r="62" spans="2:32" s="26" customFormat="1" ht="15" customHeight="1" x14ac:dyDescent="0.2">
      <c r="B62" s="5" t="str">
        <f t="shared" si="41"/>
        <v>RN</v>
      </c>
      <c r="C62" s="5" t="s">
        <v>47</v>
      </c>
      <c r="D62" s="24" t="s">
        <v>71</v>
      </c>
      <c r="E62" s="4" t="str">
        <f t="shared" si="42"/>
        <v>RNMale10-14</v>
      </c>
      <c r="F62" s="6">
        <f>VLOOKUP(E62,'Appendix 1a. Person-years 2020'!$E$3:$F$1682,2,FALSE)</f>
        <v>131507.18340000001</v>
      </c>
      <c r="G62" s="17">
        <f>VLOOKUP(E62,'Appendix 2a. Deaths 2020'!$E$4:$G$1683,2,FALSE)</f>
        <v>39</v>
      </c>
      <c r="H62" s="17">
        <f>VLOOKUP(E62,'Appendix 2a. Deaths 2020'!$E$4:$G$1683,3,FALSE)</f>
        <v>1</v>
      </c>
      <c r="I62" s="18">
        <f t="shared" si="43"/>
        <v>2.9656174660341785E-4</v>
      </c>
      <c r="J62" s="24">
        <v>5</v>
      </c>
      <c r="K62" s="5">
        <f>VLOOKUP(E62,'Appendix 3a. nax iIBGE 2020'!$E$5:$O$1935,11,FALSE)</f>
        <v>2.5</v>
      </c>
      <c r="L62" s="19">
        <f t="shared" si="44"/>
        <v>1.4817101866148328E-3</v>
      </c>
      <c r="M62" s="20">
        <f t="shared" si="54"/>
        <v>98763.818463818301</v>
      </c>
      <c r="N62" s="20">
        <f t="shared" si="55"/>
        <v>146.33935588681769</v>
      </c>
      <c r="O62" s="20">
        <f t="shared" si="45"/>
        <v>493453.2439293745</v>
      </c>
      <c r="P62" s="20">
        <f t="shared" si="39"/>
        <v>6184892.7725829147</v>
      </c>
      <c r="Q62" s="21">
        <f t="shared" si="46"/>
        <v>62.623062461368114</v>
      </c>
      <c r="R62" s="22">
        <f t="shared" si="47"/>
        <v>0.97435897435897434</v>
      </c>
      <c r="S62" s="22">
        <f t="shared" si="48"/>
        <v>0.9985182898133852</v>
      </c>
      <c r="T62" s="22">
        <f t="shared" si="49"/>
        <v>0.99855625494309908</v>
      </c>
      <c r="U62" s="23">
        <f t="shared" si="56"/>
        <v>98784.012941214707</v>
      </c>
      <c r="V62" s="23">
        <f t="shared" si="57"/>
        <v>142.6189303847157</v>
      </c>
      <c r="W62" s="22">
        <f t="shared" si="50"/>
        <v>1.4437450569009245E-3</v>
      </c>
      <c r="X62" s="23">
        <f>((-5/24)*V61+2.5*V62+(5/24)*V63)/V62</f>
        <v>3.6480000311033853</v>
      </c>
      <c r="Y62" s="23">
        <f t="shared" si="51"/>
        <v>493727.24391662929</v>
      </c>
      <c r="Z62" s="23">
        <f t="shared" si="40"/>
        <v>6368646.4850443639</v>
      </c>
      <c r="AA62" s="23">
        <f t="shared" si="52"/>
        <v>64.470416775174712</v>
      </c>
      <c r="AB62" s="25"/>
      <c r="AC62" s="24"/>
      <c r="AD62" s="25"/>
      <c r="AE62" s="24"/>
      <c r="AF62" s="23">
        <f t="shared" si="53"/>
        <v>1.8473543138065978</v>
      </c>
    </row>
    <row r="63" spans="2:32" s="26" customFormat="1" ht="15" customHeight="1" x14ac:dyDescent="0.2">
      <c r="B63" s="5" t="str">
        <f t="shared" si="41"/>
        <v>RN</v>
      </c>
      <c r="C63" s="5" t="s">
        <v>47</v>
      </c>
      <c r="D63" s="24" t="s">
        <v>72</v>
      </c>
      <c r="E63" s="4" t="str">
        <f t="shared" si="42"/>
        <v>RNMale15-19</v>
      </c>
      <c r="F63" s="6">
        <f>VLOOKUP(E63,'Appendix 1a. Person-years 2020'!$E$3:$F$1682,2,FALSE)</f>
        <v>138239.32639999999</v>
      </c>
      <c r="G63" s="17">
        <f>VLOOKUP(E63,'Appendix 2a. Deaths 2020'!$E$4:$G$1683,2,FALSE)</f>
        <v>248</v>
      </c>
      <c r="H63" s="17">
        <f>VLOOKUP(E63,'Appendix 2a. Deaths 2020'!$E$4:$G$1683,3,FALSE)</f>
        <v>0</v>
      </c>
      <c r="I63" s="18">
        <f t="shared" si="43"/>
        <v>1.7939902230310638E-3</v>
      </c>
      <c r="J63" s="24">
        <v>5</v>
      </c>
      <c r="K63" s="5">
        <f>VLOOKUP(E63,'Appendix 3a. nax iIBGE 2020'!$E$5:$O$1935,11,FALSE)</f>
        <v>2.5</v>
      </c>
      <c r="L63" s="19">
        <f t="shared" si="44"/>
        <v>8.9299007286557028E-3</v>
      </c>
      <c r="M63" s="20">
        <f t="shared" si="54"/>
        <v>98617.479107931489</v>
      </c>
      <c r="N63" s="20">
        <f t="shared" si="55"/>
        <v>880.64429854410594</v>
      </c>
      <c r="O63" s="20">
        <f t="shared" si="45"/>
        <v>490885.78479329718</v>
      </c>
      <c r="P63" s="20">
        <f t="shared" si="39"/>
        <v>5691439.5286535406</v>
      </c>
      <c r="Q63" s="21">
        <f t="shared" si="46"/>
        <v>57.712279609424698</v>
      </c>
      <c r="R63" s="22">
        <f t="shared" si="47"/>
        <v>1</v>
      </c>
      <c r="S63" s="22">
        <f t="shared" si="48"/>
        <v>0.99107009927134426</v>
      </c>
      <c r="T63" s="22">
        <f t="shared" si="49"/>
        <v>0.99107009927134426</v>
      </c>
      <c r="U63" s="23">
        <f t="shared" si="56"/>
        <v>98641.394010829987</v>
      </c>
      <c r="V63" s="23">
        <f t="shared" si="57"/>
        <v>880.8578562529284</v>
      </c>
      <c r="W63" s="22">
        <f t="shared" si="50"/>
        <v>8.9299007286557375E-3</v>
      </c>
      <c r="X63" s="23">
        <f t="shared" ref="X63:X76" si="58">((-5/24)*V62+2.5*V63+(5/24)*V64)/V63</f>
        <v>2.824526037265743</v>
      </c>
      <c r="Y63" s="23">
        <f t="shared" si="51"/>
        <v>491290.68672300177</v>
      </c>
      <c r="Z63" s="23">
        <f t="shared" si="40"/>
        <v>5874919.241127735</v>
      </c>
      <c r="AA63" s="23">
        <f t="shared" si="52"/>
        <v>59.558355800230466</v>
      </c>
      <c r="AB63" s="25"/>
      <c r="AC63" s="24"/>
      <c r="AD63" s="25"/>
      <c r="AE63" s="24"/>
      <c r="AF63" s="23">
        <f t="shared" si="53"/>
        <v>1.8460761908057677</v>
      </c>
    </row>
    <row r="64" spans="2:32" s="26" customFormat="1" ht="15" customHeight="1" x14ac:dyDescent="0.2">
      <c r="B64" s="5" t="str">
        <f t="shared" si="41"/>
        <v>RN</v>
      </c>
      <c r="C64" s="5" t="s">
        <v>47</v>
      </c>
      <c r="D64" s="24" t="s">
        <v>73</v>
      </c>
      <c r="E64" s="4" t="str">
        <f t="shared" si="42"/>
        <v>RNMale20-24</v>
      </c>
      <c r="F64" s="6">
        <f>VLOOKUP(E64,'Appendix 1a. Person-years 2020'!$E$3:$F$1682,2,FALSE)</f>
        <v>150171.41149999999</v>
      </c>
      <c r="G64" s="17">
        <f>VLOOKUP(E64,'Appendix 2a. Deaths 2020'!$E$4:$G$1683,2,FALSE)</f>
        <v>480</v>
      </c>
      <c r="H64" s="17">
        <f>VLOOKUP(E64,'Appendix 2a. Deaths 2020'!$E$4:$G$1683,3,FALSE)</f>
        <v>11</v>
      </c>
      <c r="I64" s="18">
        <f t="shared" si="43"/>
        <v>3.1963473953229775E-3</v>
      </c>
      <c r="J64" s="24">
        <v>5</v>
      </c>
      <c r="K64" s="5">
        <f>VLOOKUP(E64,'Appendix 3a. nax iIBGE 2020'!$E$5:$O$1935,11,FALSE)</f>
        <v>2.5</v>
      </c>
      <c r="L64" s="19">
        <f t="shared" si="44"/>
        <v>1.5855041425705409E-2</v>
      </c>
      <c r="M64" s="20">
        <f t="shared" si="54"/>
        <v>97736.834809387379</v>
      </c>
      <c r="N64" s="20">
        <f t="shared" si="55"/>
        <v>1549.6215647201632</v>
      </c>
      <c r="O64" s="20">
        <f t="shared" si="45"/>
        <v>484810.12013513647</v>
      </c>
      <c r="P64" s="20">
        <f t="shared" si="39"/>
        <v>5200553.7438602438</v>
      </c>
      <c r="Q64" s="21">
        <f t="shared" si="46"/>
        <v>53.209762255987684</v>
      </c>
      <c r="R64" s="22">
        <f t="shared" si="47"/>
        <v>0.9770833333333333</v>
      </c>
      <c r="S64" s="22">
        <f t="shared" si="48"/>
        <v>0.98414495857429463</v>
      </c>
      <c r="T64" s="22">
        <f t="shared" si="49"/>
        <v>0.98450547352242845</v>
      </c>
      <c r="U64" s="23">
        <f t="shared" si="56"/>
        <v>97760.536154577057</v>
      </c>
      <c r="V64" s="23">
        <f t="shared" si="57"/>
        <v>1514.7532159086848</v>
      </c>
      <c r="W64" s="22">
        <f t="shared" si="50"/>
        <v>1.5494526477571548E-2</v>
      </c>
      <c r="X64" s="23">
        <f t="shared" si="58"/>
        <v>2.5666777516870041</v>
      </c>
      <c r="Y64" s="23">
        <f t="shared" si="51"/>
        <v>485116.79807191103</v>
      </c>
      <c r="Z64" s="23">
        <f t="shared" si="40"/>
        <v>5383628.5544047328</v>
      </c>
      <c r="AA64" s="23">
        <f t="shared" si="52"/>
        <v>55.069548165041198</v>
      </c>
      <c r="AB64" s="25"/>
      <c r="AC64" s="24"/>
      <c r="AD64" s="25"/>
      <c r="AE64" s="24"/>
      <c r="AF64" s="23">
        <f t="shared" si="53"/>
        <v>1.8597859090535138</v>
      </c>
    </row>
    <row r="65" spans="2:32" s="26" customFormat="1" ht="15" customHeight="1" x14ac:dyDescent="0.2">
      <c r="B65" s="5" t="str">
        <f t="shared" si="41"/>
        <v>RN</v>
      </c>
      <c r="C65" s="5" t="s">
        <v>47</v>
      </c>
      <c r="D65" s="24" t="s">
        <v>74</v>
      </c>
      <c r="E65" s="4" t="str">
        <f t="shared" si="42"/>
        <v>RNMale25-29</v>
      </c>
      <c r="F65" s="6">
        <f>VLOOKUP(E65,'Appendix 1a. Person-years 2020'!$E$3:$F$1682,2,FALSE)</f>
        <v>147998.72390000001</v>
      </c>
      <c r="G65" s="17">
        <f>VLOOKUP(E65,'Appendix 2a. Deaths 2020'!$E$4:$G$1683,2,FALSE)</f>
        <v>436</v>
      </c>
      <c r="H65" s="17">
        <f>VLOOKUP(E65,'Appendix 2a. Deaths 2020'!$E$4:$G$1683,3,FALSE)</f>
        <v>13</v>
      </c>
      <c r="I65" s="18">
        <f t="shared" si="43"/>
        <v>2.9459713469867288E-3</v>
      </c>
      <c r="J65" s="24">
        <v>5</v>
      </c>
      <c r="K65" s="5">
        <f>VLOOKUP(E65,'Appendix 3a. nax iIBGE 2020'!$E$5:$O$1935,11,FALSE)</f>
        <v>2.5</v>
      </c>
      <c r="L65" s="19">
        <f t="shared" si="44"/>
        <v>1.4622165533204352E-2</v>
      </c>
      <c r="M65" s="20">
        <f t="shared" si="54"/>
        <v>96187.213244667219</v>
      </c>
      <c r="N65" s="20">
        <f t="shared" si="55"/>
        <v>1406.4653542411502</v>
      </c>
      <c r="O65" s="20">
        <f t="shared" si="45"/>
        <v>477419.90283773321</v>
      </c>
      <c r="P65" s="20">
        <f t="shared" si="39"/>
        <v>4715743.6237251069</v>
      </c>
      <c r="Q65" s="21">
        <f t="shared" si="46"/>
        <v>49.026720544755527</v>
      </c>
      <c r="R65" s="22">
        <f t="shared" si="47"/>
        <v>0.97018348623853212</v>
      </c>
      <c r="S65" s="22">
        <f t="shared" si="48"/>
        <v>0.98537783446679561</v>
      </c>
      <c r="T65" s="22">
        <f t="shared" si="49"/>
        <v>0.98581070836785711</v>
      </c>
      <c r="U65" s="23">
        <f t="shared" si="56"/>
        <v>96245.782938668373</v>
      </c>
      <c r="V65" s="23">
        <f t="shared" si="57"/>
        <v>1365.6594824806878</v>
      </c>
      <c r="W65" s="22">
        <f t="shared" si="50"/>
        <v>1.4189291632142886E-2</v>
      </c>
      <c r="X65" s="23">
        <f t="shared" si="58"/>
        <v>2.4545401737701495</v>
      </c>
      <c r="Y65" s="23">
        <f t="shared" si="51"/>
        <v>477752.68334437744</v>
      </c>
      <c r="Z65" s="23">
        <f t="shared" si="40"/>
        <v>4898511.7563328221</v>
      </c>
      <c r="AA65" s="23">
        <f t="shared" si="52"/>
        <v>50.895858569246073</v>
      </c>
      <c r="AB65" s="25"/>
      <c r="AC65" s="24"/>
      <c r="AD65" s="25"/>
      <c r="AE65" s="24"/>
      <c r="AF65" s="23">
        <f t="shared" si="53"/>
        <v>1.869138024490546</v>
      </c>
    </row>
    <row r="66" spans="2:32" s="26" customFormat="1" ht="15" customHeight="1" x14ac:dyDescent="0.2">
      <c r="B66" s="5" t="str">
        <f t="shared" si="41"/>
        <v>RN</v>
      </c>
      <c r="C66" s="5" t="s">
        <v>47</v>
      </c>
      <c r="D66" s="24" t="s">
        <v>75</v>
      </c>
      <c r="E66" s="4" t="str">
        <f t="shared" si="42"/>
        <v>RNMale30-34</v>
      </c>
      <c r="F66" s="6">
        <f>VLOOKUP(E66,'Appendix 1a. Person-years 2020'!$E$3:$F$1682,2,FALSE)</f>
        <v>153019.1256</v>
      </c>
      <c r="G66" s="17">
        <f>VLOOKUP(E66,'Appendix 2a. Deaths 2020'!$E$4:$G$1683,2,FALSE)</f>
        <v>419</v>
      </c>
      <c r="H66" s="17">
        <f>VLOOKUP(E66,'Appendix 2a. Deaths 2020'!$E$4:$G$1683,3,FALSE)</f>
        <v>24</v>
      </c>
      <c r="I66" s="18">
        <f t="shared" si="43"/>
        <v>2.7382198032897399E-3</v>
      </c>
      <c r="J66" s="24">
        <v>5</v>
      </c>
      <c r="K66" s="5">
        <f>VLOOKUP(E66,'Appendix 3a. nax iIBGE 2020'!$E$5:$O$1935,11,FALSE)</f>
        <v>2.5</v>
      </c>
      <c r="L66" s="19">
        <f t="shared" si="44"/>
        <v>1.359801314425621E-2</v>
      </c>
      <c r="M66" s="20">
        <f t="shared" si="54"/>
        <v>94780.747890426064</v>
      </c>
      <c r="N66" s="20">
        <f t="shared" si="55"/>
        <v>1288.8298556364477</v>
      </c>
      <c r="O66" s="20">
        <f t="shared" si="45"/>
        <v>470681.66481303918</v>
      </c>
      <c r="P66" s="20">
        <f t="shared" si="39"/>
        <v>4238323.7208873741</v>
      </c>
      <c r="Q66" s="21">
        <f t="shared" si="46"/>
        <v>44.717137342988757</v>
      </c>
      <c r="R66" s="22">
        <f t="shared" si="47"/>
        <v>0.94272076372315039</v>
      </c>
      <c r="S66" s="22">
        <f t="shared" si="48"/>
        <v>0.98640198685574376</v>
      </c>
      <c r="T66" s="22">
        <f t="shared" si="49"/>
        <v>0.98717585426404419</v>
      </c>
      <c r="U66" s="23">
        <f t="shared" si="56"/>
        <v>94880.123456187692</v>
      </c>
      <c r="V66" s="23">
        <f t="shared" si="57"/>
        <v>1216.7565306476297</v>
      </c>
      <c r="W66" s="22">
        <f t="shared" si="50"/>
        <v>1.2824145735955804E-2</v>
      </c>
      <c r="X66" s="23">
        <f t="shared" si="58"/>
        <v>2.501466159031386</v>
      </c>
      <c r="Y66" s="23">
        <f t="shared" si="51"/>
        <v>471360.50991289574</v>
      </c>
      <c r="Z66" s="23">
        <f t="shared" si="40"/>
        <v>4420759.0729884449</v>
      </c>
      <c r="AA66" s="23">
        <f t="shared" si="52"/>
        <v>46.593099923924491</v>
      </c>
      <c r="AB66" s="25"/>
      <c r="AC66" s="24"/>
      <c r="AD66" s="25"/>
      <c r="AE66" s="24"/>
      <c r="AF66" s="23">
        <f t="shared" si="53"/>
        <v>1.8759625809357345</v>
      </c>
    </row>
    <row r="67" spans="2:32" s="26" customFormat="1" ht="15" customHeight="1" x14ac:dyDescent="0.2">
      <c r="B67" s="5" t="str">
        <f t="shared" si="41"/>
        <v>RN</v>
      </c>
      <c r="C67" s="5" t="s">
        <v>47</v>
      </c>
      <c r="D67" s="24" t="s">
        <v>76</v>
      </c>
      <c r="E67" s="4" t="str">
        <f t="shared" si="42"/>
        <v>RNMale35-39</v>
      </c>
      <c r="F67" s="6">
        <f>VLOOKUP(E67,'Appendix 1a. Person-years 2020'!$E$3:$F$1682,2,FALSE)</f>
        <v>141742.63039999999</v>
      </c>
      <c r="G67" s="17">
        <f>VLOOKUP(E67,'Appendix 2a. Deaths 2020'!$E$4:$G$1683,2,FALSE)</f>
        <v>456</v>
      </c>
      <c r="H67" s="17">
        <f>VLOOKUP(E67,'Appendix 2a. Deaths 2020'!$E$4:$G$1683,3,FALSE)</f>
        <v>37</v>
      </c>
      <c r="I67" s="18">
        <f t="shared" si="43"/>
        <v>3.2170984742780676E-3</v>
      </c>
      <c r="J67" s="24">
        <v>5</v>
      </c>
      <c r="K67" s="5">
        <f>VLOOKUP(E67,'Appendix 3a. nax iIBGE 2020'!$E$5:$O$1935,11,FALSE)</f>
        <v>2.5</v>
      </c>
      <c r="L67" s="19">
        <f t="shared" si="44"/>
        <v>1.595715303964617E-2</v>
      </c>
      <c r="M67" s="20">
        <f t="shared" si="54"/>
        <v>93491.918034789618</v>
      </c>
      <c r="N67" s="20">
        <f t="shared" si="55"/>
        <v>1491.8648440511938</v>
      </c>
      <c r="O67" s="20">
        <f t="shared" si="45"/>
        <v>463729.92806382012</v>
      </c>
      <c r="P67" s="20">
        <f t="shared" si="39"/>
        <v>3767642.0560743348</v>
      </c>
      <c r="Q67" s="21">
        <f t="shared" si="46"/>
        <v>40.299120343988918</v>
      </c>
      <c r="R67" s="22">
        <f t="shared" si="47"/>
        <v>0.91885964912280704</v>
      </c>
      <c r="S67" s="22">
        <f t="shared" si="48"/>
        <v>0.98404284696035382</v>
      </c>
      <c r="T67" s="22">
        <f t="shared" si="49"/>
        <v>0.98532806871292689</v>
      </c>
      <c r="U67" s="23">
        <f t="shared" si="56"/>
        <v>93663.36692554006</v>
      </c>
      <c r="V67" s="23">
        <f t="shared" si="57"/>
        <v>1374.2224836474404</v>
      </c>
      <c r="W67" s="22">
        <f t="shared" si="50"/>
        <v>1.4671931287073114E-2</v>
      </c>
      <c r="X67" s="23">
        <f t="shared" si="58"/>
        <v>2.5766469508409506</v>
      </c>
      <c r="Y67" s="23">
        <f t="shared" si="51"/>
        <v>464986.60838173039</v>
      </c>
      <c r="Z67" s="23">
        <f t="shared" si="40"/>
        <v>3949398.563075549</v>
      </c>
      <c r="AA67" s="23">
        <f t="shared" si="52"/>
        <v>42.165882913596498</v>
      </c>
      <c r="AB67" s="25"/>
      <c r="AC67" s="24"/>
      <c r="AD67" s="25"/>
      <c r="AE67" s="24"/>
      <c r="AF67" s="23">
        <f t="shared" si="53"/>
        <v>1.8667625696075802</v>
      </c>
    </row>
    <row r="68" spans="2:32" s="26" customFormat="1" ht="15" customHeight="1" x14ac:dyDescent="0.2">
      <c r="B68" s="5" t="str">
        <f t="shared" si="41"/>
        <v>RN</v>
      </c>
      <c r="C68" s="5" t="s">
        <v>47</v>
      </c>
      <c r="D68" s="24" t="s">
        <v>77</v>
      </c>
      <c r="E68" s="4" t="str">
        <f t="shared" si="42"/>
        <v>RNMale40-44</v>
      </c>
      <c r="F68" s="6">
        <f>VLOOKUP(E68,'Appendix 1a. Person-years 2020'!$E$3:$F$1682,2,FALSE)</f>
        <v>122623.96090000001</v>
      </c>
      <c r="G68" s="17">
        <f>VLOOKUP(E68,'Appendix 2a. Deaths 2020'!$E$4:$G$1683,2,FALSE)</f>
        <v>517</v>
      </c>
      <c r="H68" s="17">
        <f>VLOOKUP(E68,'Appendix 2a. Deaths 2020'!$E$4:$G$1683,3,FALSE)</f>
        <v>55</v>
      </c>
      <c r="I68" s="18">
        <f t="shared" si="43"/>
        <v>4.2161417410224921E-3</v>
      </c>
      <c r="J68" s="24">
        <v>5</v>
      </c>
      <c r="K68" s="5">
        <f>VLOOKUP(E68,'Appendix 3a. nax iIBGE 2020'!$E$5:$O$1935,11,FALSE)</f>
        <v>2.5</v>
      </c>
      <c r="L68" s="19">
        <f t="shared" si="44"/>
        <v>2.0860828183965674E-2</v>
      </c>
      <c r="M68" s="20">
        <f t="shared" si="54"/>
        <v>92000.053190738428</v>
      </c>
      <c r="N68" s="20">
        <f t="shared" si="55"/>
        <v>1919.1973025276973</v>
      </c>
      <c r="O68" s="20">
        <f t="shared" si="45"/>
        <v>455202.27269737289</v>
      </c>
      <c r="P68" s="20">
        <f t="shared" si="39"/>
        <v>3303912.1280105147</v>
      </c>
      <c r="Q68" s="21">
        <f t="shared" si="46"/>
        <v>35.912067585012188</v>
      </c>
      <c r="R68" s="22">
        <f t="shared" si="47"/>
        <v>0.8936170212765957</v>
      </c>
      <c r="S68" s="22">
        <f t="shared" si="48"/>
        <v>0.97913917181603427</v>
      </c>
      <c r="T68" s="22">
        <f t="shared" si="49"/>
        <v>0.98133756289348206</v>
      </c>
      <c r="U68" s="23">
        <f t="shared" si="56"/>
        <v>92289.144441892626</v>
      </c>
      <c r="V68" s="23">
        <f t="shared" si="57"/>
        <v>1722.3403537611705</v>
      </c>
      <c r="W68" s="22">
        <f t="shared" si="50"/>
        <v>1.8662437106517937E-2</v>
      </c>
      <c r="X68" s="23">
        <f t="shared" si="58"/>
        <v>2.6025847928974342</v>
      </c>
      <c r="Y68" s="23">
        <f t="shared" si="51"/>
        <v>457316.55725354969</v>
      </c>
      <c r="Z68" s="23">
        <f t="shared" si="40"/>
        <v>3484411.9546938185</v>
      </c>
      <c r="AA68" s="23">
        <f t="shared" si="52"/>
        <v>37.755382561680207</v>
      </c>
      <c r="AB68" s="25"/>
      <c r="AC68" s="24"/>
      <c r="AD68" s="25"/>
      <c r="AE68" s="24"/>
      <c r="AF68" s="23">
        <f t="shared" si="53"/>
        <v>1.8433149766680188</v>
      </c>
    </row>
    <row r="69" spans="2:32" s="26" customFormat="1" ht="15" customHeight="1" x14ac:dyDescent="0.2">
      <c r="B69" s="5" t="str">
        <f t="shared" si="41"/>
        <v>RN</v>
      </c>
      <c r="C69" s="5" t="s">
        <v>47</v>
      </c>
      <c r="D69" s="24" t="s">
        <v>78</v>
      </c>
      <c r="E69" s="4" t="str">
        <f t="shared" si="42"/>
        <v>RNMale45-49</v>
      </c>
      <c r="F69" s="6">
        <f>VLOOKUP(E69,'Appendix 1a. Person-years 2020'!$E$3:$F$1682,2,FALSE)</f>
        <v>106270.34940000001</v>
      </c>
      <c r="G69" s="17">
        <f>VLOOKUP(E69,'Appendix 2a. Deaths 2020'!$E$4:$G$1683,2,FALSE)</f>
        <v>595</v>
      </c>
      <c r="H69" s="17">
        <f>VLOOKUP(E69,'Appendix 2a. Deaths 2020'!$E$4:$G$1683,3,FALSE)</f>
        <v>67</v>
      </c>
      <c r="I69" s="18">
        <f t="shared" si="43"/>
        <v>5.5989276722938856E-3</v>
      </c>
      <c r="J69" s="24">
        <v>5</v>
      </c>
      <c r="K69" s="5">
        <f>VLOOKUP(E69,'Appendix 3a. nax iIBGE 2020'!$E$5:$O$1935,11,FALSE)</f>
        <v>2.5</v>
      </c>
      <c r="L69" s="19">
        <f t="shared" si="44"/>
        <v>2.7608197607551725E-2</v>
      </c>
      <c r="M69" s="20">
        <f t="shared" si="54"/>
        <v>90080.855888210732</v>
      </c>
      <c r="N69" s="20">
        <f t="shared" si="55"/>
        <v>2486.9700700191111</v>
      </c>
      <c r="O69" s="20">
        <f t="shared" si="45"/>
        <v>444186.85426600586</v>
      </c>
      <c r="P69" s="20">
        <f t="shared" si="39"/>
        <v>2848709.8553131418</v>
      </c>
      <c r="Q69" s="21">
        <f t="shared" si="46"/>
        <v>31.623920834504023</v>
      </c>
      <c r="R69" s="22">
        <f t="shared" si="47"/>
        <v>0.88739495798319323</v>
      </c>
      <c r="S69" s="22">
        <f t="shared" si="48"/>
        <v>0.97239180239244827</v>
      </c>
      <c r="T69" s="22">
        <f t="shared" si="49"/>
        <v>0.97546214683434784</v>
      </c>
      <c r="U69" s="23">
        <f t="shared" si="56"/>
        <v>90566.804088131452</v>
      </c>
      <c r="V69" s="23">
        <f t="shared" si="57"/>
        <v>2222.3149403969551</v>
      </c>
      <c r="W69" s="22">
        <f t="shared" si="50"/>
        <v>2.4537853165652157E-2</v>
      </c>
      <c r="X69" s="23">
        <f t="shared" si="58"/>
        <v>2.6420319232242337</v>
      </c>
      <c r="Y69" s="23">
        <f t="shared" si="51"/>
        <v>447593.87275465939</v>
      </c>
      <c r="Z69" s="23">
        <f t="shared" si="40"/>
        <v>3027095.3974402687</v>
      </c>
      <c r="AA69" s="23">
        <f t="shared" si="52"/>
        <v>33.423895520201555</v>
      </c>
      <c r="AB69" s="25"/>
      <c r="AC69" s="24"/>
      <c r="AD69" s="25"/>
      <c r="AE69" s="24"/>
      <c r="AF69" s="23">
        <f t="shared" si="53"/>
        <v>1.7999746856975314</v>
      </c>
    </row>
    <row r="70" spans="2:32" s="26" customFormat="1" ht="15" customHeight="1" x14ac:dyDescent="0.2">
      <c r="B70" s="5" t="str">
        <f t="shared" si="41"/>
        <v>RN</v>
      </c>
      <c r="C70" s="5" t="s">
        <v>47</v>
      </c>
      <c r="D70" s="24" t="s">
        <v>79</v>
      </c>
      <c r="E70" s="4" t="str">
        <f t="shared" si="42"/>
        <v>RNMale50-54</v>
      </c>
      <c r="F70" s="6">
        <f>VLOOKUP(E70,'Appendix 1a. Person-years 2020'!$E$3:$F$1682,2,FALSE)</f>
        <v>100193.2758</v>
      </c>
      <c r="G70" s="17">
        <f>VLOOKUP(E70,'Appendix 2a. Deaths 2020'!$E$4:$G$1683,2,FALSE)</f>
        <v>862</v>
      </c>
      <c r="H70" s="17">
        <f>VLOOKUP(E70,'Appendix 2a. Deaths 2020'!$E$4:$G$1683,3,FALSE)</f>
        <v>114</v>
      </c>
      <c r="I70" s="18">
        <f t="shared" si="43"/>
        <v>8.603371764395391E-3</v>
      </c>
      <c r="J70" s="24">
        <v>5</v>
      </c>
      <c r="K70" s="5">
        <f>VLOOKUP(E70,'Appendix 3a. nax iIBGE 2020'!$E$5:$O$1935,11,FALSE)</f>
        <v>2.5</v>
      </c>
      <c r="L70" s="19">
        <f t="shared" si="44"/>
        <v>4.2111114880159034E-2</v>
      </c>
      <c r="M70" s="20">
        <f t="shared" si="54"/>
        <v>87593.885818191615</v>
      </c>
      <c r="N70" s="20">
        <f t="shared" si="55"/>
        <v>3688.6761884894004</v>
      </c>
      <c r="O70" s="20">
        <f t="shared" si="45"/>
        <v>428747.73861973453</v>
      </c>
      <c r="P70" s="20">
        <f t="shared" si="39"/>
        <v>2404523.0010471358</v>
      </c>
      <c r="Q70" s="21">
        <f t="shared" si="46"/>
        <v>27.450808679020394</v>
      </c>
      <c r="R70" s="22">
        <f t="shared" si="47"/>
        <v>0.86774941995359633</v>
      </c>
      <c r="S70" s="22">
        <f t="shared" si="48"/>
        <v>0.95788888511984094</v>
      </c>
      <c r="T70" s="22">
        <f t="shared" si="49"/>
        <v>0.96335469504700932</v>
      </c>
      <c r="U70" s="23">
        <f t="shared" si="56"/>
        <v>88344.489147734494</v>
      </c>
      <c r="V70" s="23">
        <f t="shared" si="57"/>
        <v>3237.410745734906</v>
      </c>
      <c r="W70" s="22">
        <f t="shared" si="50"/>
        <v>3.6645304952990676E-2</v>
      </c>
      <c r="X70" s="23">
        <f t="shared" si="58"/>
        <v>2.6271382192677799</v>
      </c>
      <c r="Y70" s="23">
        <f t="shared" si="51"/>
        <v>434040.51751158637</v>
      </c>
      <c r="Z70" s="23">
        <f t="shared" si="40"/>
        <v>2579501.5246856092</v>
      </c>
      <c r="AA70" s="23">
        <f t="shared" si="52"/>
        <v>29.198216544916857</v>
      </c>
      <c r="AB70" s="25"/>
      <c r="AC70" s="24"/>
      <c r="AD70" s="25"/>
      <c r="AE70" s="24"/>
      <c r="AF70" s="23">
        <f t="shared" si="53"/>
        <v>1.7474078658964629</v>
      </c>
    </row>
    <row r="71" spans="2:32" s="26" customFormat="1" ht="15" customHeight="1" x14ac:dyDescent="0.2">
      <c r="B71" s="5" t="str">
        <f t="shared" si="41"/>
        <v>RN</v>
      </c>
      <c r="C71" s="5" t="s">
        <v>47</v>
      </c>
      <c r="D71" s="24" t="s">
        <v>80</v>
      </c>
      <c r="E71" s="4" t="str">
        <f t="shared" si="42"/>
        <v>RNMale55-59</v>
      </c>
      <c r="F71" s="6">
        <f>VLOOKUP(E71,'Appendix 1a. Person-years 2020'!$E$3:$F$1682,2,FALSE)</f>
        <v>85922.054799999998</v>
      </c>
      <c r="G71" s="17">
        <f>VLOOKUP(E71,'Appendix 2a. Deaths 2020'!$E$4:$G$1683,2,FALSE)</f>
        <v>1023</v>
      </c>
      <c r="H71" s="17">
        <f>VLOOKUP(E71,'Appendix 2a. Deaths 2020'!$E$4:$G$1683,3,FALSE)</f>
        <v>154</v>
      </c>
      <c r="I71" s="18">
        <f t="shared" si="43"/>
        <v>1.1906139842456375E-2</v>
      </c>
      <c r="J71" s="24">
        <v>5</v>
      </c>
      <c r="K71" s="5">
        <f>VLOOKUP(E71,'Appendix 3a. nax iIBGE 2020'!$E$5:$O$1935,11,FALSE)</f>
        <v>2.5</v>
      </c>
      <c r="L71" s="19">
        <f t="shared" si="44"/>
        <v>5.7809965381968677E-2</v>
      </c>
      <c r="M71" s="20">
        <f t="shared" si="54"/>
        <v>83905.209629702207</v>
      </c>
      <c r="N71" s="20">
        <f t="shared" si="55"/>
        <v>4850.5572640599094</v>
      </c>
      <c r="O71" s="20">
        <f t="shared" si="45"/>
        <v>407399.65498836123</v>
      </c>
      <c r="P71" s="20">
        <f t="shared" si="39"/>
        <v>1975775.2624274013</v>
      </c>
      <c r="Q71" s="21">
        <f t="shared" si="46"/>
        <v>23.547706645952797</v>
      </c>
      <c r="R71" s="22">
        <f t="shared" si="47"/>
        <v>0.84946236559139787</v>
      </c>
      <c r="S71" s="22">
        <f t="shared" si="48"/>
        <v>0.9421900346180313</v>
      </c>
      <c r="T71" s="22">
        <f t="shared" si="49"/>
        <v>0.95067403936282158</v>
      </c>
      <c r="U71" s="23">
        <f t="shared" si="56"/>
        <v>85107.078401999592</v>
      </c>
      <c r="V71" s="23">
        <f t="shared" si="57"/>
        <v>4197.9883992022897</v>
      </c>
      <c r="W71" s="22">
        <f t="shared" si="50"/>
        <v>4.9325960637178423E-2</v>
      </c>
      <c r="X71" s="23">
        <f t="shared" si="58"/>
        <v>2.6208666531322788</v>
      </c>
      <c r="Y71" s="23">
        <f t="shared" si="51"/>
        <v>415547.81781969196</v>
      </c>
      <c r="Z71" s="23">
        <f t="shared" si="40"/>
        <v>2145461.007174023</v>
      </c>
      <c r="AA71" s="23">
        <f t="shared" si="52"/>
        <v>25.208960846241613</v>
      </c>
      <c r="AB71" s="25"/>
      <c r="AC71" s="24"/>
      <c r="AD71" s="25"/>
      <c r="AE71" s="24"/>
      <c r="AF71" s="23">
        <f t="shared" si="53"/>
        <v>1.6612542002888162</v>
      </c>
    </row>
    <row r="72" spans="2:32" s="26" customFormat="1" ht="15" customHeight="1" x14ac:dyDescent="0.2">
      <c r="B72" s="5" t="str">
        <f t="shared" si="41"/>
        <v>RN</v>
      </c>
      <c r="C72" s="5" t="s">
        <v>47</v>
      </c>
      <c r="D72" s="24" t="s">
        <v>81</v>
      </c>
      <c r="E72" s="4" t="str">
        <f t="shared" si="42"/>
        <v>RNMale60-64</v>
      </c>
      <c r="F72" s="6">
        <f>VLOOKUP(E72,'Appendix 1a. Person-years 2020'!$E$3:$F$1682,2,FALSE)</f>
        <v>62216.9303</v>
      </c>
      <c r="G72" s="17">
        <f>VLOOKUP(E72,'Appendix 2a. Deaths 2020'!$E$4:$G$1683,2,FALSE)</f>
        <v>1072</v>
      </c>
      <c r="H72" s="17">
        <f>VLOOKUP(E72,'Appendix 2a. Deaths 2020'!$E$4:$G$1683,3,FALSE)</f>
        <v>168</v>
      </c>
      <c r="I72" s="18">
        <f t="shared" si="43"/>
        <v>1.7230036821665566E-2</v>
      </c>
      <c r="J72" s="24">
        <v>5</v>
      </c>
      <c r="K72" s="5">
        <f>VLOOKUP(E72,'Appendix 3a. nax iIBGE 2020'!$E$5:$O$1935,11,FALSE)</f>
        <v>2.5</v>
      </c>
      <c r="L72" s="19">
        <f t="shared" si="44"/>
        <v>8.2592504379209467E-2</v>
      </c>
      <c r="M72" s="20">
        <f t="shared" si="54"/>
        <v>79054.652365642294</v>
      </c>
      <c r="N72" s="20">
        <f t="shared" si="55"/>
        <v>6529.3217217061929</v>
      </c>
      <c r="O72" s="20">
        <f t="shared" si="45"/>
        <v>378949.95752394601</v>
      </c>
      <c r="P72" s="20">
        <f t="shared" si="39"/>
        <v>1568375.60743904</v>
      </c>
      <c r="Q72" s="21">
        <f t="shared" si="46"/>
        <v>19.839131037918104</v>
      </c>
      <c r="R72" s="22">
        <f t="shared" si="47"/>
        <v>0.84328358208955223</v>
      </c>
      <c r="S72" s="22">
        <f t="shared" si="48"/>
        <v>0.91740749562079049</v>
      </c>
      <c r="T72" s="22">
        <f t="shared" si="49"/>
        <v>0.92988531421503562</v>
      </c>
      <c r="U72" s="23">
        <f t="shared" si="56"/>
        <v>80909.090002797297</v>
      </c>
      <c r="V72" s="23">
        <f t="shared" si="57"/>
        <v>5672.9154226935352</v>
      </c>
      <c r="W72" s="22">
        <f t="shared" si="50"/>
        <v>7.0114685784964381E-2</v>
      </c>
      <c r="X72" s="23">
        <f t="shared" si="58"/>
        <v>2.6133391648060895</v>
      </c>
      <c r="Y72" s="23">
        <f t="shared" si="51"/>
        <v>391006.1249532763</v>
      </c>
      <c r="Z72" s="23">
        <f t="shared" si="40"/>
        <v>1729913.189354331</v>
      </c>
      <c r="AA72" s="23">
        <f t="shared" si="52"/>
        <v>21.380949770841845</v>
      </c>
      <c r="AB72" s="25"/>
      <c r="AC72" s="24"/>
      <c r="AD72" s="25"/>
      <c r="AE72" s="24"/>
      <c r="AF72" s="23">
        <f t="shared" si="53"/>
        <v>1.5418187329237405</v>
      </c>
    </row>
    <row r="73" spans="2:32" s="26" customFormat="1" ht="15" customHeight="1" x14ac:dyDescent="0.2">
      <c r="B73" s="5" t="str">
        <f t="shared" si="41"/>
        <v>RN</v>
      </c>
      <c r="C73" s="5" t="s">
        <v>47</v>
      </c>
      <c r="D73" s="24" t="s">
        <v>82</v>
      </c>
      <c r="E73" s="4" t="str">
        <f t="shared" si="42"/>
        <v>RNMale65-69</v>
      </c>
      <c r="F73" s="6">
        <f>VLOOKUP(E73,'Appendix 1a. Person-years 2020'!$E$3:$F$1682,2,FALSE)</f>
        <v>45276.638200000001</v>
      </c>
      <c r="G73" s="17">
        <f>VLOOKUP(E73,'Appendix 2a. Deaths 2020'!$E$4:$G$1683,2,FALSE)</f>
        <v>1090</v>
      </c>
      <c r="H73" s="17">
        <f>VLOOKUP(E73,'Appendix 2a. Deaths 2020'!$E$4:$G$1683,3,FALSE)</f>
        <v>169</v>
      </c>
      <c r="I73" s="18">
        <f t="shared" si="43"/>
        <v>2.4074225546189071E-2</v>
      </c>
      <c r="J73" s="24">
        <v>5</v>
      </c>
      <c r="K73" s="5">
        <f>VLOOKUP(E73,'Appendix 3a. nax iIBGE 2020'!$E$5:$O$1935,11,FALSE)</f>
        <v>2.5</v>
      </c>
      <c r="L73" s="19">
        <f t="shared" si="44"/>
        <v>0.1135377917164502</v>
      </c>
      <c r="M73" s="20">
        <f t="shared" si="54"/>
        <v>72525.330643936104</v>
      </c>
      <c r="N73" s="20">
        <f t="shared" si="55"/>
        <v>8234.3658848179002</v>
      </c>
      <c r="O73" s="20">
        <f t="shared" si="45"/>
        <v>342040.73850763578</v>
      </c>
      <c r="P73" s="20">
        <f t="shared" si="39"/>
        <v>1189425.649915094</v>
      </c>
      <c r="Q73" s="21">
        <f t="shared" si="46"/>
        <v>16.400141017689283</v>
      </c>
      <c r="R73" s="22">
        <f t="shared" si="47"/>
        <v>0.84495412844036699</v>
      </c>
      <c r="S73" s="22">
        <f t="shared" si="48"/>
        <v>0.88646220828354982</v>
      </c>
      <c r="T73" s="22">
        <f t="shared" si="49"/>
        <v>0.90318203682245413</v>
      </c>
      <c r="U73" s="23">
        <f t="shared" si="56"/>
        <v>75236.174580103761</v>
      </c>
      <c r="V73" s="23">
        <f t="shared" si="57"/>
        <v>7284.2131801158985</v>
      </c>
      <c r="W73" s="22">
        <f t="shared" si="50"/>
        <v>9.6817963177545874E-2</v>
      </c>
      <c r="X73" s="23">
        <f t="shared" si="58"/>
        <v>2.6236129204802698</v>
      </c>
      <c r="Y73" s="23">
        <f t="shared" si="51"/>
        <v>358870.76281482406</v>
      </c>
      <c r="Z73" s="23">
        <f t="shared" si="40"/>
        <v>1338907.0644010548</v>
      </c>
      <c r="AA73" s="23">
        <f t="shared" si="52"/>
        <v>17.79605451597654</v>
      </c>
      <c r="AB73" s="25"/>
      <c r="AC73" s="24"/>
      <c r="AD73" s="25"/>
      <c r="AE73" s="24"/>
      <c r="AF73" s="23">
        <f t="shared" si="53"/>
        <v>1.395913498287257</v>
      </c>
    </row>
    <row r="74" spans="2:32" s="26" customFormat="1" ht="15" customHeight="1" x14ac:dyDescent="0.2">
      <c r="B74" s="5" t="str">
        <f t="shared" si="41"/>
        <v>RN</v>
      </c>
      <c r="C74" s="5" t="s">
        <v>47</v>
      </c>
      <c r="D74" s="42" t="s">
        <v>19</v>
      </c>
      <c r="E74" s="4" t="str">
        <f t="shared" si="42"/>
        <v>RNMale70-74</v>
      </c>
      <c r="F74" s="6">
        <f>VLOOKUP(E74,'Appendix 1a. Person-years 2020'!$E$3:$F$1682,2,FALSE)</f>
        <v>37765.856899999999</v>
      </c>
      <c r="G74" s="17">
        <f>VLOOKUP(E74,'Appendix 2a. Deaths 2020'!$E$4:$G$1683,2,FALSE)</f>
        <v>1451</v>
      </c>
      <c r="H74" s="17">
        <f>VLOOKUP(E74,'Appendix 2a. Deaths 2020'!$E$4:$G$1683,3,FALSE)</f>
        <v>253</v>
      </c>
      <c r="I74" s="18">
        <f t="shared" si="43"/>
        <v>3.8420947361054052E-2</v>
      </c>
      <c r="J74" s="24">
        <v>5</v>
      </c>
      <c r="K74" s="5">
        <f>VLOOKUP(E74,'Appendix 3a. nax iIBGE 2020'!$E$5:$O$1935,11,FALSE)</f>
        <v>2.5</v>
      </c>
      <c r="L74" s="19">
        <f t="shared" si="44"/>
        <v>0.17526966990203205</v>
      </c>
      <c r="M74" s="20">
        <f t="shared" si="54"/>
        <v>64290.9647591182</v>
      </c>
      <c r="N74" s="20">
        <f t="shared" si="55"/>
        <v>11268.256171013822</v>
      </c>
      <c r="O74" s="20">
        <f t="shared" si="45"/>
        <v>293284.18336805643</v>
      </c>
      <c r="P74" s="20">
        <f t="shared" si="39"/>
        <v>847384.91140745825</v>
      </c>
      <c r="Q74" s="21">
        <f t="shared" si="46"/>
        <v>13.180466564507046</v>
      </c>
      <c r="R74" s="22">
        <f t="shared" si="47"/>
        <v>0.82563749138525155</v>
      </c>
      <c r="S74" s="22">
        <f t="shared" si="48"/>
        <v>0.82473033009796792</v>
      </c>
      <c r="T74" s="22">
        <f t="shared" si="49"/>
        <v>0.8529116015663486</v>
      </c>
      <c r="U74" s="23">
        <f t="shared" si="56"/>
        <v>67951.961399987864</v>
      </c>
      <c r="V74" s="23">
        <f t="shared" si="57"/>
        <v>9994.9451727495161</v>
      </c>
      <c r="W74" s="22">
        <f t="shared" si="50"/>
        <v>0.1470883984336514</v>
      </c>
      <c r="X74" s="23">
        <f t="shared" si="58"/>
        <v>2.5903963331983673</v>
      </c>
      <c r="Y74" s="23">
        <f t="shared" si="51"/>
        <v>315675.9504622008</v>
      </c>
      <c r="Z74" s="23">
        <f t="shared" si="40"/>
        <v>980036.30158623063</v>
      </c>
      <c r="AA74" s="23">
        <f t="shared" si="52"/>
        <v>14.422487318907702</v>
      </c>
      <c r="AB74" s="25"/>
      <c r="AC74" s="24"/>
      <c r="AD74" s="25"/>
      <c r="AE74" s="24"/>
      <c r="AF74" s="23">
        <f t="shared" si="53"/>
        <v>1.2420207544006558</v>
      </c>
    </row>
    <row r="75" spans="2:32" s="26" customFormat="1" ht="15" customHeight="1" x14ac:dyDescent="0.2">
      <c r="B75" s="5" t="str">
        <f t="shared" si="41"/>
        <v>RN</v>
      </c>
      <c r="C75" s="5" t="s">
        <v>47</v>
      </c>
      <c r="D75" s="42" t="s">
        <v>20</v>
      </c>
      <c r="E75" s="4" t="str">
        <f t="shared" si="42"/>
        <v>RNMale75-79</v>
      </c>
      <c r="F75" s="6">
        <f>VLOOKUP(E75,'Appendix 1a. Person-years 2020'!$E$3:$F$1682,2,FALSE)</f>
        <v>24340.206200000001</v>
      </c>
      <c r="G75" s="17">
        <f>VLOOKUP(E75,'Appendix 2a. Deaths 2020'!$E$4:$G$1683,2,FALSE)</f>
        <v>1288</v>
      </c>
      <c r="H75" s="17">
        <f>VLOOKUP(E75,'Appendix 2a. Deaths 2020'!$E$4:$G$1683,3,FALSE)</f>
        <v>205</v>
      </c>
      <c r="I75" s="18">
        <f t="shared" si="43"/>
        <v>5.2916560747952909E-2</v>
      </c>
      <c r="J75" s="24">
        <v>5</v>
      </c>
      <c r="K75" s="5">
        <f>VLOOKUP(E75,'Appendix 3a. nax iIBGE 2020'!$E$5:$O$1935,11,FALSE)</f>
        <v>2.5</v>
      </c>
      <c r="L75" s="19">
        <f t="shared" si="44"/>
        <v>0.23367024010146922</v>
      </c>
      <c r="M75" s="20">
        <f t="shared" si="54"/>
        <v>53022.708588104375</v>
      </c>
      <c r="N75" s="20">
        <f t="shared" si="55"/>
        <v>12389.829046612584</v>
      </c>
      <c r="O75" s="20">
        <f t="shared" si="45"/>
        <v>234138.97032399042</v>
      </c>
      <c r="P75" s="20">
        <f t="shared" si="39"/>
        <v>554100.72803940182</v>
      </c>
      <c r="Q75" s="21">
        <f t="shared" si="46"/>
        <v>10.450253161222211</v>
      </c>
      <c r="R75" s="22">
        <f t="shared" si="47"/>
        <v>0.84083850931677018</v>
      </c>
      <c r="S75" s="22">
        <f t="shared" si="48"/>
        <v>0.7663297598985308</v>
      </c>
      <c r="T75" s="22">
        <f t="shared" si="49"/>
        <v>0.79948857569890519</v>
      </c>
      <c r="U75" s="23">
        <f t="shared" si="56"/>
        <v>57957.016227238346</v>
      </c>
      <c r="V75" s="23">
        <f t="shared" si="57"/>
        <v>11621.043871965225</v>
      </c>
      <c r="W75" s="22">
        <f t="shared" si="50"/>
        <v>0.20051142430109481</v>
      </c>
      <c r="X75" s="23">
        <f t="shared" si="58"/>
        <v>2.5758647178610552</v>
      </c>
      <c r="Y75" s="23">
        <f t="shared" si="51"/>
        <v>261614.09867087626</v>
      </c>
      <c r="Z75" s="23">
        <f t="shared" si="40"/>
        <v>664360.35112402984</v>
      </c>
      <c r="AA75" s="23">
        <f t="shared" si="52"/>
        <v>11.462984024560551</v>
      </c>
      <c r="AB75" s="25"/>
      <c r="AC75" s="24"/>
      <c r="AD75" s="25"/>
      <c r="AE75" s="24"/>
      <c r="AF75" s="23">
        <f t="shared" si="53"/>
        <v>1.0127308633383407</v>
      </c>
    </row>
    <row r="76" spans="2:32" s="26" customFormat="1" ht="15" customHeight="1" x14ac:dyDescent="0.2">
      <c r="B76" s="5" t="str">
        <f t="shared" si="41"/>
        <v>RN</v>
      </c>
      <c r="C76" s="5" t="s">
        <v>47</v>
      </c>
      <c r="D76" s="42" t="s">
        <v>21</v>
      </c>
      <c r="E76" s="4" t="str">
        <f t="shared" si="42"/>
        <v>RNMale80-84</v>
      </c>
      <c r="F76" s="6">
        <f>VLOOKUP(E76,'Appendix 1a. Person-years 2020'!$E$3:$F$1682,2,FALSE)</f>
        <v>15853.2919</v>
      </c>
      <c r="G76" s="17">
        <f>VLOOKUP(E76,'Appendix 2a. Deaths 2020'!$E$4:$G$1683,2,FALSE)</f>
        <v>1355</v>
      </c>
      <c r="H76" s="17">
        <f>VLOOKUP(E76,'Appendix 2a. Deaths 2020'!$E$4:$G$1683,3,FALSE)</f>
        <v>210</v>
      </c>
      <c r="I76" s="18">
        <f t="shared" si="43"/>
        <v>8.5471207402672E-2</v>
      </c>
      <c r="J76" s="24">
        <v>5</v>
      </c>
      <c r="K76" s="5">
        <f>VLOOKUP(E76,'Appendix 3a. nax iIBGE 2020'!$E$5:$O$1935,11,FALSE)</f>
        <v>2.5</v>
      </c>
      <c r="L76" s="19">
        <f t="shared" si="44"/>
        <v>0.35211648435322457</v>
      </c>
      <c r="M76" s="20">
        <f t="shared" si="54"/>
        <v>40632.879541491791</v>
      </c>
      <c r="N76" s="20">
        <f t="shared" si="55"/>
        <v>14307.506693298154</v>
      </c>
      <c r="O76" s="20">
        <f t="shared" si="45"/>
        <v>167395.63097421359</v>
      </c>
      <c r="P76" s="20">
        <f t="shared" si="39"/>
        <v>319961.75771541137</v>
      </c>
      <c r="Q76" s="21">
        <f t="shared" si="46"/>
        <v>7.8744544153875715</v>
      </c>
      <c r="R76" s="22">
        <f t="shared" si="47"/>
        <v>0.84501845018450183</v>
      </c>
      <c r="S76" s="22">
        <f t="shared" si="48"/>
        <v>0.64788351564677549</v>
      </c>
      <c r="T76" s="22">
        <f t="shared" si="49"/>
        <v>0.69296520436138198</v>
      </c>
      <c r="U76" s="23">
        <f t="shared" si="56"/>
        <v>46335.972355273123</v>
      </c>
      <c r="V76" s="23">
        <f t="shared" si="57"/>
        <v>14226.755802817937</v>
      </c>
      <c r="W76" s="22">
        <f t="shared" si="50"/>
        <v>0.30703479563861802</v>
      </c>
      <c r="X76" s="23">
        <f t="shared" si="58"/>
        <v>2.5487020033863543</v>
      </c>
      <c r="Y76" s="23">
        <f t="shared" si="51"/>
        <v>196805.84377860645</v>
      </c>
      <c r="Z76" s="23">
        <f t="shared" si="40"/>
        <v>402746.2524531536</v>
      </c>
      <c r="AA76" s="23">
        <f t="shared" si="52"/>
        <v>8.6918700953368528</v>
      </c>
      <c r="AB76" s="25"/>
      <c r="AC76" s="24"/>
      <c r="AD76" s="25"/>
      <c r="AE76" s="24"/>
      <c r="AF76" s="23">
        <f t="shared" si="53"/>
        <v>0.81741567994928133</v>
      </c>
    </row>
    <row r="77" spans="2:32" s="26" customFormat="1" ht="15" customHeight="1" x14ac:dyDescent="0.2">
      <c r="B77" s="5" t="str">
        <f t="shared" si="41"/>
        <v>RN</v>
      </c>
      <c r="C77" s="5" t="s">
        <v>47</v>
      </c>
      <c r="D77" s="42" t="s">
        <v>22</v>
      </c>
      <c r="E77" s="4" t="str">
        <f t="shared" si="42"/>
        <v>RNMale85-89</v>
      </c>
      <c r="F77" s="6">
        <f>VLOOKUP(E77,'Appendix 1a. Person-years 2020'!$E$3:$F$1682,2,FALSE)</f>
        <v>7172.2250000000004</v>
      </c>
      <c r="G77" s="17">
        <f>VLOOKUP(E77,'Appendix 2a. Deaths 2020'!$E$4:$G$1683,2,FALSE)</f>
        <v>986</v>
      </c>
      <c r="H77" s="17">
        <f>VLOOKUP(E77,'Appendix 2a. Deaths 2020'!$E$4:$G$1683,3,FALSE)</f>
        <v>124</v>
      </c>
      <c r="I77" s="18">
        <f t="shared" si="43"/>
        <v>0.13747477247297735</v>
      </c>
      <c r="J77" s="24">
        <v>5</v>
      </c>
      <c r="K77" s="5">
        <f>VLOOKUP(E77,'Appendix 3a. nax iIBGE 2020'!$E$5:$O$1935,11,FALSE)</f>
        <v>2.5</v>
      </c>
      <c r="L77" s="19">
        <f t="shared" si="44"/>
        <v>0.51155804705192631</v>
      </c>
      <c r="M77" s="20">
        <f t="shared" si="54"/>
        <v>26325.372848193638</v>
      </c>
      <c r="N77" s="20">
        <f t="shared" si="55"/>
        <v>13466.956322135744</v>
      </c>
      <c r="O77" s="20">
        <f t="shared" si="45"/>
        <v>97959.473435628839</v>
      </c>
      <c r="P77" s="20">
        <f t="shared" si="39"/>
        <v>152566.1267411978</v>
      </c>
      <c r="Q77" s="21">
        <f t="shared" si="46"/>
        <v>5.7954023147545426</v>
      </c>
      <c r="R77" s="22">
        <f t="shared" si="47"/>
        <v>0.87423935091277893</v>
      </c>
      <c r="S77" s="22">
        <f t="shared" si="48"/>
        <v>0.48844195294807369</v>
      </c>
      <c r="T77" s="22">
        <f t="shared" si="49"/>
        <v>0.53450041074285859</v>
      </c>
      <c r="U77" s="23">
        <f t="shared" si="56"/>
        <v>32109.216552455186</v>
      </c>
      <c r="V77" s="23">
        <f t="shared" si="57"/>
        <v>14946.827116536495</v>
      </c>
      <c r="W77" s="22">
        <f t="shared" si="50"/>
        <v>0.46549958925714141</v>
      </c>
      <c r="X77" s="23">
        <f>J77+R77*(L77/W77)*(K77-J77)</f>
        <v>2.5981494649513066</v>
      </c>
      <c r="Y77" s="23">
        <f t="shared" si="51"/>
        <v>124646.03805514242</v>
      </c>
      <c r="Z77" s="23">
        <f t="shared" si="40"/>
        <v>205940.40867454716</v>
      </c>
      <c r="AA77" s="23">
        <f t="shared" si="52"/>
        <v>6.4137475399972104</v>
      </c>
      <c r="AB77" s="25"/>
      <c r="AC77" s="24"/>
      <c r="AD77" s="25"/>
      <c r="AE77" s="24"/>
      <c r="AF77" s="23">
        <f t="shared" si="53"/>
        <v>0.61834522524266777</v>
      </c>
    </row>
    <row r="78" spans="2:32" s="26" customFormat="1" ht="15" customHeight="1" x14ac:dyDescent="0.2">
      <c r="B78" s="5" t="str">
        <f t="shared" si="41"/>
        <v>RN</v>
      </c>
      <c r="C78" s="5" t="s">
        <v>47</v>
      </c>
      <c r="D78" s="43" t="s">
        <v>5</v>
      </c>
      <c r="E78" s="4" t="str">
        <f t="shared" si="42"/>
        <v>RNMale90+</v>
      </c>
      <c r="F78" s="6">
        <f>VLOOKUP(E78,'Appendix 1a. Person-years 2020'!$E$3:$F$1682,2,FALSE)</f>
        <v>4926.2456000000002</v>
      </c>
      <c r="G78" s="17">
        <f>VLOOKUP(E78,'Appendix 2a. Deaths 2020'!$E$4:$G$1683,2,FALSE)</f>
        <v>1160</v>
      </c>
      <c r="H78" s="17">
        <f>VLOOKUP(E78,'Appendix 2a. Deaths 2020'!$E$4:$G$1683,3,FALSE)</f>
        <v>120</v>
      </c>
      <c r="I78" s="18">
        <f t="shared" si="43"/>
        <v>0.23547344046346369</v>
      </c>
      <c r="J78" s="27"/>
      <c r="K78" s="28"/>
      <c r="L78" s="16">
        <v>1</v>
      </c>
      <c r="M78" s="20">
        <f t="shared" si="54"/>
        <v>12858.416526057894</v>
      </c>
      <c r="N78" s="20">
        <f t="shared" si="55"/>
        <v>12858.416526057894</v>
      </c>
      <c r="O78" s="38">
        <f>N78*Q78</f>
        <v>54606.653305568958</v>
      </c>
      <c r="P78" s="20">
        <f>O78</f>
        <v>54606.653305568958</v>
      </c>
      <c r="Q78" s="21">
        <f>1/I78</f>
        <v>4.2467634482758623</v>
      </c>
      <c r="R78" s="22">
        <f t="shared" si="47"/>
        <v>0.89655172413793105</v>
      </c>
      <c r="S78" s="22">
        <f t="shared" si="48"/>
        <v>0</v>
      </c>
      <c r="T78" s="22">
        <f t="shared" si="49"/>
        <v>0</v>
      </c>
      <c r="U78" s="23">
        <f t="shared" si="56"/>
        <v>17162.389435918689</v>
      </c>
      <c r="V78" s="23">
        <f>U78*(1-T78)</f>
        <v>17162.389435918689</v>
      </c>
      <c r="W78" s="22">
        <f t="shared" si="50"/>
        <v>1</v>
      </c>
      <c r="X78" s="23">
        <f>Q78/R78</f>
        <v>4.7367746153846157</v>
      </c>
      <c r="Y78" s="23">
        <f t="shared" si="51"/>
        <v>81294.370619404741</v>
      </c>
      <c r="Z78" s="23">
        <f>Y78</f>
        <v>81294.370619404741</v>
      </c>
      <c r="AA78" s="23">
        <f t="shared" si="52"/>
        <v>4.7367746153846157</v>
      </c>
      <c r="AB78" s="25"/>
      <c r="AC78" s="24"/>
      <c r="AD78" s="25"/>
      <c r="AE78" s="24"/>
      <c r="AF78" s="23">
        <f t="shared" si="53"/>
        <v>0.49001116710875348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1721622.6678999998</v>
      </c>
      <c r="G79" s="30">
        <f>SUM(G59:G78)</f>
        <v>13781</v>
      </c>
      <c r="H79" s="30">
        <f>SUM(H59:H78)</f>
        <v>1730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C87D-4B9A-CA49-B382-BEAC6764278A}">
  <sheetPr>
    <tabColor theme="7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PB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55</v>
      </c>
      <c r="C5" s="5" t="s">
        <v>3</v>
      </c>
      <c r="D5" s="40">
        <v>0</v>
      </c>
      <c r="E5" s="4" t="str">
        <f>_xlfn.CONCAT(B5,C5,D5)</f>
        <v>PBTotal0</v>
      </c>
      <c r="F5" s="6">
        <f>VLOOKUP(E5,'Appendix 1a. Person-years 2020'!$E$3:$F$1682,2,FALSE)</f>
        <v>57217.290300000001</v>
      </c>
      <c r="G5" s="17">
        <f>VLOOKUP(E5,'Appendix 2a. Deaths 2020'!$E$4:$G$1683,2,FALSE)</f>
        <v>703</v>
      </c>
      <c r="H5" s="17">
        <f>VLOOKUP(E5,'Appendix 2a. Deaths 2020'!$E$4:$G$1683,3,FALSE)</f>
        <v>10</v>
      </c>
      <c r="I5" s="18">
        <f>G5/F5</f>
        <v>1.2286495853159966E-2</v>
      </c>
      <c r="J5" s="16">
        <v>1</v>
      </c>
      <c r="K5" s="5">
        <f>VLOOKUP(E5,'Appendix 3a. nax iIBGE 2020'!$E$5:$O$1935,11,FALSE)</f>
        <v>0.09</v>
      </c>
      <c r="L5" s="19">
        <f>(J5*I5)/(1+(J5-K5)*I5)</f>
        <v>1.2150643022312713E-2</v>
      </c>
      <c r="M5" s="16">
        <v>100000</v>
      </c>
      <c r="N5" s="20">
        <f>M5*L5</f>
        <v>1215.0643022312713</v>
      </c>
      <c r="O5" s="20">
        <f>M6*J5+N5*K5</f>
        <v>98894.291484969537</v>
      </c>
      <c r="P5" s="20">
        <f t="shared" ref="P5:P23" si="0">P6+O5</f>
        <v>7497347.3030555621</v>
      </c>
      <c r="Q5" s="21">
        <f>P5/M5</f>
        <v>74.973473030555624</v>
      </c>
      <c r="R5" s="22">
        <f>(G5-H5)/G5</f>
        <v>0.98577524893314372</v>
      </c>
      <c r="S5" s="22">
        <f>1-L5</f>
        <v>0.98784935697768728</v>
      </c>
      <c r="T5" s="22">
        <f>S5^R5</f>
        <v>0.98802115745069119</v>
      </c>
      <c r="U5" s="16">
        <v>100000</v>
      </c>
      <c r="V5" s="23">
        <f>U5*(1-T5)</f>
        <v>1197.8842549308811</v>
      </c>
      <c r="W5" s="22">
        <f>V5/U5</f>
        <v>1.197884254930881E-2</v>
      </c>
      <c r="X5" s="23">
        <f>J5+R5*(L5/W5)*(K5-J5)</f>
        <v>9.0078960329486701E-2</v>
      </c>
      <c r="Y5" s="23">
        <f>U6*J5+V5*X5</f>
        <v>98910.019913348355</v>
      </c>
      <c r="Z5" s="23">
        <f t="shared" ref="Z5:Z23" si="1">Z6+Y5</f>
        <v>7651527.9638921162</v>
      </c>
      <c r="AA5" s="23">
        <f>Z5/U5</f>
        <v>76.515279638921157</v>
      </c>
      <c r="AB5" s="16"/>
      <c r="AC5" s="16"/>
      <c r="AD5" s="16"/>
      <c r="AE5" s="16"/>
      <c r="AF5" s="23">
        <f>AA5-Q5</f>
        <v>1.5418066083655333</v>
      </c>
    </row>
    <row r="6" spans="1:32" s="26" customFormat="1" ht="15" customHeight="1" x14ac:dyDescent="0.2">
      <c r="B6" s="5" t="s">
        <v>55</v>
      </c>
      <c r="C6" s="5" t="s">
        <v>3</v>
      </c>
      <c r="D6" s="41" t="s">
        <v>18</v>
      </c>
      <c r="E6" s="4" t="str">
        <f t="shared" ref="E6:E24" si="2">_xlfn.CONCAT(B6,C6,D6)</f>
        <v>PBTotal1-4</v>
      </c>
      <c r="F6" s="6">
        <f>VLOOKUP(E6,'Appendix 1a. Person-years 2020'!$E$3:$F$1682,2,FALSE)</f>
        <v>228650.3487</v>
      </c>
      <c r="G6" s="17">
        <f>VLOOKUP(E6,'Appendix 2a. Deaths 2020'!$E$4:$G$1683,2,FALSE)</f>
        <v>79</v>
      </c>
      <c r="H6" s="17">
        <f>VLOOKUP(E6,'Appendix 2a. Deaths 2020'!$E$4:$G$1683,3,FALSE)</f>
        <v>6</v>
      </c>
      <c r="I6" s="18">
        <f t="shared" ref="I6:I24" si="3">G6/F6</f>
        <v>3.4550570532324753E-4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1.3808301095906261E-3</v>
      </c>
      <c r="M6" s="20">
        <f>M5-N5</f>
        <v>98784.935697768728</v>
      </c>
      <c r="N6" s="20">
        <f>M6*L6</f>
        <v>136.40521358545294</v>
      </c>
      <c r="O6" s="20">
        <f t="shared" ref="O6:O23" si="5">M7*J6+N6*K6</f>
        <v>394798.72975711123</v>
      </c>
      <c r="P6" s="20">
        <f t="shared" si="0"/>
        <v>7398453.0115705924</v>
      </c>
      <c r="Q6" s="21">
        <f t="shared" ref="Q6:Q23" si="6">P6/M6</f>
        <v>74.894547020874384</v>
      </c>
      <c r="R6" s="22">
        <f t="shared" ref="R6:R24" si="7">(G6-H6)/G6</f>
        <v>0.92405063291139244</v>
      </c>
      <c r="S6" s="22">
        <f t="shared" ref="S6:S24" si="8">1-L6</f>
        <v>0.99861916989040933</v>
      </c>
      <c r="T6" s="22">
        <f t="shared" ref="T6:T24" si="9">S6^R6</f>
        <v>0.9987239761233051</v>
      </c>
      <c r="U6" s="23">
        <f>U5-V5</f>
        <v>98802.115745069124</v>
      </c>
      <c r="V6" s="23">
        <f>U6*(1-T6)</f>
        <v>126.07385875868115</v>
      </c>
      <c r="W6" s="22">
        <f t="shared" ref="W6:W24" si="10">V6/U6</f>
        <v>1.2760238766948984E-3</v>
      </c>
      <c r="X6" s="23">
        <f>J6+R6*(L6/W6)*(K6-J6)</f>
        <v>1.5001311495533027</v>
      </c>
      <c r="Y6" s="23">
        <f t="shared" ref="Y6:Y24" si="11">U7*J6+V6*X6</f>
        <v>394893.29486791004</v>
      </c>
      <c r="Z6" s="23">
        <f t="shared" si="1"/>
        <v>7552617.9439787678</v>
      </c>
      <c r="AA6" s="23">
        <f t="shared" ref="AA6:AA24" si="12">Z6/U6</f>
        <v>76.441864498794331</v>
      </c>
      <c r="AB6" s="25"/>
      <c r="AC6" s="24"/>
      <c r="AD6" s="25"/>
      <c r="AE6" s="24"/>
      <c r="AF6" s="23">
        <f t="shared" ref="AF6:AF24" si="13">AA6-Q6</f>
        <v>1.5473174779199468</v>
      </c>
    </row>
    <row r="7" spans="1:32" s="26" customFormat="1" ht="15" customHeight="1" x14ac:dyDescent="0.2">
      <c r="B7" s="5" t="s">
        <v>55</v>
      </c>
      <c r="C7" s="5" t="s">
        <v>3</v>
      </c>
      <c r="D7" s="24" t="s">
        <v>70</v>
      </c>
      <c r="E7" s="4" t="str">
        <f t="shared" si="2"/>
        <v>PBTotal5-9</v>
      </c>
      <c r="F7" s="6">
        <f>VLOOKUP(E7,'Appendix 1a. Person-years 2020'!$E$3:$F$1682,2,FALSE)</f>
        <v>272312.40130000003</v>
      </c>
      <c r="G7" s="17">
        <f>VLOOKUP(E7,'Appendix 2a. Deaths 2020'!$E$4:$G$1683,2,FALSE)</f>
        <v>43</v>
      </c>
      <c r="H7" s="17">
        <f>VLOOKUP(E7,'Appendix 2a. Deaths 2020'!$E$4:$G$1683,3,FALSE)</f>
        <v>4</v>
      </c>
      <c r="I7" s="18">
        <f t="shared" si="3"/>
        <v>1.5790687385047858E-4</v>
      </c>
      <c r="J7" s="24">
        <v>5</v>
      </c>
      <c r="K7" s="5">
        <f>VLOOKUP(E7,'Appendix 3a. nax iIBGE 2020'!$E$5:$O$1935,11,FALSE)</f>
        <v>2.5</v>
      </c>
      <c r="L7" s="19">
        <f t="shared" si="4"/>
        <v>7.8922280998565202E-4</v>
      </c>
      <c r="M7" s="20">
        <f t="shared" ref="M7:M24" si="14">M6-N6</f>
        <v>98648.530484183269</v>
      </c>
      <c r="N7" s="20">
        <f t="shared" ref="N7:N24" si="15">M7*L7</f>
        <v>77.855670429682377</v>
      </c>
      <c r="O7" s="20">
        <f t="shared" si="5"/>
        <v>493048.01324484212</v>
      </c>
      <c r="P7" s="20">
        <f t="shared" si="0"/>
        <v>7003654.2818134809</v>
      </c>
      <c r="Q7" s="21">
        <f t="shared" si="6"/>
        <v>70.996032555562564</v>
      </c>
      <c r="R7" s="22">
        <f t="shared" si="7"/>
        <v>0.90697674418604646</v>
      </c>
      <c r="S7" s="22">
        <f t="shared" si="8"/>
        <v>0.99921077719001439</v>
      </c>
      <c r="T7" s="22">
        <f t="shared" si="9"/>
        <v>0.99928416698194267</v>
      </c>
      <c r="U7" s="23">
        <f t="shared" ref="U7:U24" si="16">U6-V6</f>
        <v>98676.041886310442</v>
      </c>
      <c r="V7" s="23">
        <f t="shared" ref="V7:V23" si="17">U7*(1-T7)</f>
        <v>70.635568873429364</v>
      </c>
      <c r="W7" s="22">
        <f t="shared" si="10"/>
        <v>7.1583301805733257E-4</v>
      </c>
      <c r="X7" s="23">
        <f>J7+R7*(L7/W7)*(K7-J7)</f>
        <v>2.5000917931225581</v>
      </c>
      <c r="Y7" s="23">
        <f t="shared" si="11"/>
        <v>493203.62699322804</v>
      </c>
      <c r="Z7" s="23">
        <f t="shared" si="1"/>
        <v>7157724.6491108574</v>
      </c>
      <c r="AA7" s="23">
        <f t="shared" si="12"/>
        <v>72.537614118710053</v>
      </c>
      <c r="AB7" s="25"/>
      <c r="AC7" s="24"/>
      <c r="AD7" s="25"/>
      <c r="AE7" s="24"/>
      <c r="AF7" s="23">
        <f t="shared" si="13"/>
        <v>1.5415815631474885</v>
      </c>
    </row>
    <row r="8" spans="1:32" s="26" customFormat="1" ht="15" customHeight="1" x14ac:dyDescent="0.2">
      <c r="B8" s="5" t="s">
        <v>55</v>
      </c>
      <c r="C8" s="5" t="s">
        <v>3</v>
      </c>
      <c r="D8" s="24" t="s">
        <v>71</v>
      </c>
      <c r="E8" s="4" t="str">
        <f t="shared" si="2"/>
        <v>PBTotal10-14</v>
      </c>
      <c r="F8" s="6">
        <f>VLOOKUP(E8,'Appendix 1a. Person-years 2020'!$E$3:$F$1682,2,FALSE)</f>
        <v>303036.71159999998</v>
      </c>
      <c r="G8" s="17">
        <f>VLOOKUP(E8,'Appendix 2a. Deaths 2020'!$E$4:$G$1683,2,FALSE)</f>
        <v>85</v>
      </c>
      <c r="H8" s="17">
        <f>VLOOKUP(E8,'Appendix 2a. Deaths 2020'!$E$4:$G$1683,3,FALSE)</f>
        <v>1</v>
      </c>
      <c r="I8" s="18">
        <f t="shared" si="3"/>
        <v>2.804940680329109E-4</v>
      </c>
      <c r="J8" s="24">
        <v>5</v>
      </c>
      <c r="K8" s="5">
        <f>VLOOKUP(E8,'Appendix 3a. nax iIBGE 2020'!$E$5:$O$1935,11,FALSE)</f>
        <v>2.5</v>
      </c>
      <c r="L8" s="19">
        <f t="shared" si="4"/>
        <v>1.401487567791586E-3</v>
      </c>
      <c r="M8" s="20">
        <f t="shared" si="14"/>
        <v>98570.674813753591</v>
      </c>
      <c r="N8" s="20">
        <f t="shared" si="15"/>
        <v>138.14557530030285</v>
      </c>
      <c r="O8" s="20">
        <f t="shared" si="5"/>
        <v>492508.01013051724</v>
      </c>
      <c r="P8" s="20">
        <f t="shared" si="0"/>
        <v>6510606.2685686387</v>
      </c>
      <c r="Q8" s="21">
        <f t="shared" si="6"/>
        <v>66.050133884852045</v>
      </c>
      <c r="R8" s="22">
        <f t="shared" si="7"/>
        <v>0.9882352941176471</v>
      </c>
      <c r="S8" s="22">
        <f t="shared" si="8"/>
        <v>0.99859851243220843</v>
      </c>
      <c r="T8" s="22">
        <f t="shared" si="9"/>
        <v>0.9986149890978433</v>
      </c>
      <c r="U8" s="23">
        <f t="shared" si="16"/>
        <v>98605.406317437009</v>
      </c>
      <c r="V8" s="23">
        <f t="shared" si="17"/>
        <v>136.56956276124166</v>
      </c>
      <c r="W8" s="22">
        <f t="shared" si="10"/>
        <v>1.3850109021567025E-3</v>
      </c>
      <c r="X8" s="23">
        <f>((-5/24)*V7+2.5*V8+(5/24)*V9)/V8</f>
        <v>3.1203471836634025</v>
      </c>
      <c r="Y8" s="23">
        <f t="shared" si="11"/>
        <v>492770.32822391501</v>
      </c>
      <c r="Z8" s="23">
        <f t="shared" si="1"/>
        <v>6664521.0221176296</v>
      </c>
      <c r="AA8" s="23">
        <f t="shared" si="12"/>
        <v>67.587785203812913</v>
      </c>
      <c r="AB8" s="25"/>
      <c r="AC8" s="24"/>
      <c r="AD8" s="25"/>
      <c r="AE8" s="24"/>
      <c r="AF8" s="23">
        <f t="shared" si="13"/>
        <v>1.5376513189608687</v>
      </c>
    </row>
    <row r="9" spans="1:32" s="26" customFormat="1" ht="15" customHeight="1" x14ac:dyDescent="0.2">
      <c r="B9" s="5" t="s">
        <v>55</v>
      </c>
      <c r="C9" s="5" t="s">
        <v>3</v>
      </c>
      <c r="D9" s="24" t="s">
        <v>72</v>
      </c>
      <c r="E9" s="4" t="str">
        <f t="shared" si="2"/>
        <v>PBTotal15-19</v>
      </c>
      <c r="F9" s="6">
        <f>VLOOKUP(E9,'Appendix 1a. Person-years 2020'!$E$3:$F$1682,2,FALSE)</f>
        <v>328261.19709999999</v>
      </c>
      <c r="G9" s="17">
        <f>VLOOKUP(E9,'Appendix 2a. Deaths 2020'!$E$4:$G$1683,2,FALSE)</f>
        <v>322</v>
      </c>
      <c r="H9" s="17">
        <f>VLOOKUP(E9,'Appendix 2a. Deaths 2020'!$E$4:$G$1683,3,FALSE)</f>
        <v>3</v>
      </c>
      <c r="I9" s="18">
        <f t="shared" si="3"/>
        <v>9.8092617356143803E-4</v>
      </c>
      <c r="J9" s="24">
        <v>5</v>
      </c>
      <c r="K9" s="5">
        <f>VLOOKUP(E9,'Appendix 3a. nax iIBGE 2020'!$E$5:$O$1935,11,FALSE)</f>
        <v>2.5</v>
      </c>
      <c r="L9" s="19">
        <f t="shared" si="4"/>
        <v>4.8926325893957952E-3</v>
      </c>
      <c r="M9" s="20">
        <f t="shared" si="14"/>
        <v>98432.529238453295</v>
      </c>
      <c r="N9" s="20">
        <f t="shared" si="15"/>
        <v>481.59420040871106</v>
      </c>
      <c r="O9" s="20">
        <f t="shared" si="5"/>
        <v>490958.6606912447</v>
      </c>
      <c r="P9" s="20">
        <f t="shared" si="0"/>
        <v>6018098.2584381215</v>
      </c>
      <c r="Q9" s="21">
        <f t="shared" si="6"/>
        <v>61.139323605708114</v>
      </c>
      <c r="R9" s="22">
        <f t="shared" si="7"/>
        <v>0.99068322981366463</v>
      </c>
      <c r="S9" s="22">
        <f t="shared" si="8"/>
        <v>0.99510736741060424</v>
      </c>
      <c r="T9" s="22">
        <f t="shared" si="9"/>
        <v>0.99515284028894002</v>
      </c>
      <c r="U9" s="23">
        <f t="shared" si="16"/>
        <v>98468.836754675765</v>
      </c>
      <c r="V9" s="23">
        <f t="shared" si="17"/>
        <v>477.29417831220638</v>
      </c>
      <c r="W9" s="22">
        <f t="shared" si="10"/>
        <v>4.8471597110599784E-3</v>
      </c>
      <c r="X9" s="23">
        <f t="shared" ref="X9:X22" si="18">((-5/24)*V8+2.5*V9+(5/24)*V10)/V9</f>
        <v>2.7517054322448726</v>
      </c>
      <c r="Y9" s="23">
        <f t="shared" si="11"/>
        <v>491271.0858650583</v>
      </c>
      <c r="Z9" s="23">
        <f t="shared" si="1"/>
        <v>6171750.6938937148</v>
      </c>
      <c r="AA9" s="23">
        <f t="shared" si="12"/>
        <v>62.67719714481801</v>
      </c>
      <c r="AB9" s="25"/>
      <c r="AC9" s="24"/>
      <c r="AD9" s="25"/>
      <c r="AE9" s="24"/>
      <c r="AF9" s="23">
        <f t="shared" si="13"/>
        <v>1.5378735391098957</v>
      </c>
    </row>
    <row r="10" spans="1:32" s="26" customFormat="1" ht="15" customHeight="1" x14ac:dyDescent="0.2">
      <c r="B10" s="5" t="s">
        <v>55</v>
      </c>
      <c r="C10" s="5" t="s">
        <v>3</v>
      </c>
      <c r="D10" s="24" t="s">
        <v>73</v>
      </c>
      <c r="E10" s="4" t="str">
        <f t="shared" si="2"/>
        <v>PBTotal20-24</v>
      </c>
      <c r="F10" s="6">
        <f>VLOOKUP(E10,'Appendix 1a. Person-years 2020'!$E$3:$F$1682,2,FALSE)</f>
        <v>336068.16269999999</v>
      </c>
      <c r="G10" s="17">
        <f>VLOOKUP(E10,'Appendix 2a. Deaths 2020'!$E$4:$G$1683,2,FALSE)</f>
        <v>505</v>
      </c>
      <c r="H10" s="17">
        <f>VLOOKUP(E10,'Appendix 2a. Deaths 2020'!$E$4:$G$1683,3,FALSE)</f>
        <v>14</v>
      </c>
      <c r="I10" s="18">
        <f t="shared" si="3"/>
        <v>1.5026713507842796E-3</v>
      </c>
      <c r="J10" s="24">
        <v>5</v>
      </c>
      <c r="K10" s="5">
        <f>VLOOKUP(E10,'Appendix 3a. nax iIBGE 2020'!$E$5:$O$1935,11,FALSE)</f>
        <v>2.5</v>
      </c>
      <c r="L10" s="19">
        <f t="shared" si="4"/>
        <v>7.4852371254657372E-3</v>
      </c>
      <c r="M10" s="20">
        <f t="shared" si="14"/>
        <v>97950.935038044583</v>
      </c>
      <c r="N10" s="20">
        <f t="shared" si="15"/>
        <v>733.18597542085399</v>
      </c>
      <c r="O10" s="20">
        <f t="shared" si="5"/>
        <v>487921.71025167074</v>
      </c>
      <c r="P10" s="20">
        <f t="shared" si="0"/>
        <v>5527139.597746877</v>
      </c>
      <c r="Q10" s="21">
        <f t="shared" si="6"/>
        <v>56.427634872501329</v>
      </c>
      <c r="R10" s="22">
        <f t="shared" si="7"/>
        <v>0.97227722772277225</v>
      </c>
      <c r="S10" s="22">
        <f t="shared" si="8"/>
        <v>0.99251476287453422</v>
      </c>
      <c r="T10" s="22">
        <f t="shared" si="9"/>
        <v>0.99272151734917735</v>
      </c>
      <c r="U10" s="23">
        <f t="shared" si="16"/>
        <v>97991.542576363558</v>
      </c>
      <c r="V10" s="23">
        <f t="shared" si="17"/>
        <v>713.22974256941109</v>
      </c>
      <c r="W10" s="22">
        <f t="shared" si="10"/>
        <v>7.2784826508226486E-3</v>
      </c>
      <c r="X10" s="23">
        <f t="shared" si="18"/>
        <v>2.5623374305388968</v>
      </c>
      <c r="Y10" s="23">
        <f t="shared" si="11"/>
        <v>488219.09943492996</v>
      </c>
      <c r="Z10" s="23">
        <f t="shared" si="1"/>
        <v>5680479.6080286568</v>
      </c>
      <c r="AA10" s="23">
        <f t="shared" si="12"/>
        <v>57.969080378563604</v>
      </c>
      <c r="AB10" s="25"/>
      <c r="AC10" s="24"/>
      <c r="AD10" s="25"/>
      <c r="AE10" s="24"/>
      <c r="AF10" s="23">
        <f t="shared" si="13"/>
        <v>1.5414455060622743</v>
      </c>
    </row>
    <row r="11" spans="1:32" s="26" customFormat="1" ht="15" customHeight="1" x14ac:dyDescent="0.2">
      <c r="B11" s="5" t="s">
        <v>55</v>
      </c>
      <c r="C11" s="5" t="s">
        <v>3</v>
      </c>
      <c r="D11" s="24" t="s">
        <v>74</v>
      </c>
      <c r="E11" s="4" t="str">
        <f t="shared" si="2"/>
        <v>PBTotal25-29</v>
      </c>
      <c r="F11" s="6">
        <f>VLOOKUP(E11,'Appendix 1a. Person-years 2020'!$E$3:$F$1682,2,FALSE)</f>
        <v>326989.63329999999</v>
      </c>
      <c r="G11" s="17">
        <f>VLOOKUP(E11,'Appendix 2a. Deaths 2020'!$E$4:$G$1683,2,FALSE)</f>
        <v>486</v>
      </c>
      <c r="H11" s="17">
        <f>VLOOKUP(E11,'Appendix 2a. Deaths 2020'!$E$4:$G$1683,3,FALSE)</f>
        <v>20</v>
      </c>
      <c r="I11" s="18">
        <f t="shared" si="3"/>
        <v>1.4862856510014014E-3</v>
      </c>
      <c r="J11" s="24">
        <v>5</v>
      </c>
      <c r="K11" s="5">
        <f>VLOOKUP(E11,'Appendix 3a. nax iIBGE 2020'!$E$5:$O$1935,11,FALSE)</f>
        <v>2.5</v>
      </c>
      <c r="L11" s="19">
        <f t="shared" si="4"/>
        <v>7.4039174144711877E-3</v>
      </c>
      <c r="M11" s="20">
        <f t="shared" si="14"/>
        <v>97217.749062623727</v>
      </c>
      <c r="N11" s="20">
        <f t="shared" si="15"/>
        <v>719.79218528044976</v>
      </c>
      <c r="O11" s="20">
        <f t="shared" si="5"/>
        <v>484289.26484991756</v>
      </c>
      <c r="P11" s="20">
        <f t="shared" si="0"/>
        <v>5039217.8874952067</v>
      </c>
      <c r="Q11" s="21">
        <f t="shared" si="6"/>
        <v>51.834340293655096</v>
      </c>
      <c r="R11" s="22">
        <f t="shared" si="7"/>
        <v>0.95884773662551437</v>
      </c>
      <c r="S11" s="22">
        <f t="shared" si="8"/>
        <v>0.99259608258552878</v>
      </c>
      <c r="T11" s="22">
        <f t="shared" si="9"/>
        <v>0.99289968623054081</v>
      </c>
      <c r="U11" s="23">
        <f t="shared" si="16"/>
        <v>97278.312833794145</v>
      </c>
      <c r="V11" s="23">
        <f t="shared" si="17"/>
        <v>690.70654408354699</v>
      </c>
      <c r="W11" s="22">
        <f t="shared" si="10"/>
        <v>7.1003137694591878E-3</v>
      </c>
      <c r="X11" s="23">
        <f t="shared" si="18"/>
        <v>2.5563903632293936</v>
      </c>
      <c r="Y11" s="23">
        <f t="shared" si="11"/>
        <v>484703.74700166768</v>
      </c>
      <c r="Z11" s="23">
        <f t="shared" si="1"/>
        <v>5192260.5085937269</v>
      </c>
      <c r="AA11" s="23">
        <f t="shared" si="12"/>
        <v>53.375314161389873</v>
      </c>
      <c r="AB11" s="25"/>
      <c r="AC11" s="24"/>
      <c r="AD11" s="25"/>
      <c r="AE11" s="24"/>
      <c r="AF11" s="23">
        <f t="shared" si="13"/>
        <v>1.5409738677347775</v>
      </c>
    </row>
    <row r="12" spans="1:32" s="26" customFormat="1" ht="15" customHeight="1" x14ac:dyDescent="0.2">
      <c r="B12" s="5" t="s">
        <v>55</v>
      </c>
      <c r="C12" s="5" t="s">
        <v>3</v>
      </c>
      <c r="D12" s="24" t="s">
        <v>75</v>
      </c>
      <c r="E12" s="4" t="str">
        <f t="shared" si="2"/>
        <v>PBTotal30-34</v>
      </c>
      <c r="F12" s="6">
        <f>VLOOKUP(E12,'Appendix 1a. Person-years 2020'!$E$3:$F$1682,2,FALSE)</f>
        <v>324130.46679999999</v>
      </c>
      <c r="G12" s="17">
        <f>VLOOKUP(E12,'Appendix 2a. Deaths 2020'!$E$4:$G$1683,2,FALSE)</f>
        <v>650</v>
      </c>
      <c r="H12" s="17">
        <f>VLOOKUP(E12,'Appendix 2a. Deaths 2020'!$E$4:$G$1683,3,FALSE)</f>
        <v>43</v>
      </c>
      <c r="I12" s="18">
        <f t="shared" si="3"/>
        <v>2.0053653284036179E-3</v>
      </c>
      <c r="J12" s="24">
        <v>5</v>
      </c>
      <c r="K12" s="5">
        <f>VLOOKUP(E12,'Appendix 3a. nax iIBGE 2020'!$E$5:$O$1935,11,FALSE)</f>
        <v>2.5</v>
      </c>
      <c r="L12" s="19">
        <f t="shared" si="4"/>
        <v>9.9768087759993344E-3</v>
      </c>
      <c r="M12" s="20">
        <f t="shared" si="14"/>
        <v>96497.956877343284</v>
      </c>
      <c r="N12" s="20">
        <f t="shared" si="15"/>
        <v>962.74166303988386</v>
      </c>
      <c r="O12" s="20">
        <f t="shared" si="5"/>
        <v>480082.93022911676</v>
      </c>
      <c r="P12" s="20">
        <f t="shared" si="0"/>
        <v>4554928.6226452887</v>
      </c>
      <c r="Q12" s="21">
        <f t="shared" si="6"/>
        <v>47.202332256992463</v>
      </c>
      <c r="R12" s="22">
        <f t="shared" si="7"/>
        <v>0.93384615384615388</v>
      </c>
      <c r="S12" s="22">
        <f t="shared" si="8"/>
        <v>0.99002319122400062</v>
      </c>
      <c r="T12" s="22">
        <f t="shared" si="9"/>
        <v>0.99068010997376688</v>
      </c>
      <c r="U12" s="23">
        <f t="shared" si="16"/>
        <v>96587.606289710602</v>
      </c>
      <c r="V12" s="23">
        <f t="shared" si="17"/>
        <v>900.18586851720556</v>
      </c>
      <c r="W12" s="22">
        <f t="shared" si="10"/>
        <v>9.3198900262331241E-3</v>
      </c>
      <c r="X12" s="23">
        <f t="shared" si="18"/>
        <v>2.5843214782207595</v>
      </c>
      <c r="Y12" s="23">
        <f t="shared" si="11"/>
        <v>480763.47178036685</v>
      </c>
      <c r="Z12" s="23">
        <f t="shared" si="1"/>
        <v>4707556.7615920594</v>
      </c>
      <c r="AA12" s="23">
        <f t="shared" si="12"/>
        <v>48.73872479531105</v>
      </c>
      <c r="AB12" s="25"/>
      <c r="AC12" s="24"/>
      <c r="AD12" s="25"/>
      <c r="AE12" s="24"/>
      <c r="AF12" s="23">
        <f t="shared" si="13"/>
        <v>1.5363925383185872</v>
      </c>
    </row>
    <row r="13" spans="1:32" s="26" customFormat="1" ht="15" customHeight="1" x14ac:dyDescent="0.2">
      <c r="B13" s="5" t="s">
        <v>55</v>
      </c>
      <c r="C13" s="5" t="s">
        <v>3</v>
      </c>
      <c r="D13" s="24" t="s">
        <v>76</v>
      </c>
      <c r="E13" s="4" t="str">
        <f t="shared" si="2"/>
        <v>PBTotal35-39</v>
      </c>
      <c r="F13" s="6">
        <f>VLOOKUP(E13,'Appendix 1a. Person-years 2020'!$E$3:$F$1682,2,FALSE)</f>
        <v>316583.93369999999</v>
      </c>
      <c r="G13" s="17">
        <f>VLOOKUP(E13,'Appendix 2a. Deaths 2020'!$E$4:$G$1683,2,FALSE)</f>
        <v>782</v>
      </c>
      <c r="H13" s="17">
        <f>VLOOKUP(E13,'Appendix 2a. Deaths 2020'!$E$4:$G$1683,3,FALSE)</f>
        <v>80</v>
      </c>
      <c r="I13" s="18">
        <f t="shared" si="3"/>
        <v>2.470119032449182E-3</v>
      </c>
      <c r="J13" s="24">
        <v>5</v>
      </c>
      <c r="K13" s="5">
        <f>VLOOKUP(E13,'Appendix 3a. nax iIBGE 2020'!$E$5:$O$1935,11,FALSE)</f>
        <v>2.5</v>
      </c>
      <c r="L13" s="19">
        <f t="shared" si="4"/>
        <v>1.2274794652519426E-2</v>
      </c>
      <c r="M13" s="20">
        <f t="shared" si="14"/>
        <v>95535.215214303404</v>
      </c>
      <c r="N13" s="20">
        <f t="shared" si="15"/>
        <v>1172.675148839824</v>
      </c>
      <c r="O13" s="20">
        <f t="shared" si="5"/>
        <v>474744.38819941744</v>
      </c>
      <c r="P13" s="20">
        <f t="shared" si="0"/>
        <v>4074845.6924161715</v>
      </c>
      <c r="Q13" s="21">
        <f t="shared" si="6"/>
        <v>42.652813240390245</v>
      </c>
      <c r="R13" s="22">
        <f t="shared" si="7"/>
        <v>0.89769820971867009</v>
      </c>
      <c r="S13" s="22">
        <f t="shared" si="8"/>
        <v>0.98772520534748054</v>
      </c>
      <c r="T13" s="22">
        <f t="shared" si="9"/>
        <v>0.98897398890729682</v>
      </c>
      <c r="U13" s="23">
        <f t="shared" si="16"/>
        <v>95687.420421193397</v>
      </c>
      <c r="V13" s="23">
        <f t="shared" si="17"/>
        <v>1055.0505589962313</v>
      </c>
      <c r="W13" s="22">
        <f t="shared" si="10"/>
        <v>1.1026011092703181E-2</v>
      </c>
      <c r="X13" s="23">
        <f t="shared" si="18"/>
        <v>2.5972290518986423</v>
      </c>
      <c r="Y13" s="23">
        <f t="shared" si="11"/>
        <v>475902.05727403279</v>
      </c>
      <c r="Z13" s="23">
        <f t="shared" si="1"/>
        <v>4226793.2898116922</v>
      </c>
      <c r="AA13" s="23">
        <f t="shared" si="12"/>
        <v>44.17292546090539</v>
      </c>
      <c r="AB13" s="25"/>
      <c r="AC13" s="24"/>
      <c r="AD13" s="25"/>
      <c r="AE13" s="24"/>
      <c r="AF13" s="23">
        <f t="shared" si="13"/>
        <v>1.5201122205151449</v>
      </c>
    </row>
    <row r="14" spans="1:32" s="26" customFormat="1" ht="15" customHeight="1" x14ac:dyDescent="0.2">
      <c r="B14" s="5" t="s">
        <v>55</v>
      </c>
      <c r="C14" s="5" t="s">
        <v>3</v>
      </c>
      <c r="D14" s="24" t="s">
        <v>77</v>
      </c>
      <c r="E14" s="4" t="str">
        <f t="shared" si="2"/>
        <v>PBTotal40-44</v>
      </c>
      <c r="F14" s="6">
        <f>VLOOKUP(E14,'Appendix 1a. Person-years 2020'!$E$3:$F$1682,2,FALSE)</f>
        <v>292418.20779999997</v>
      </c>
      <c r="G14" s="17">
        <f>VLOOKUP(E14,'Appendix 2a. Deaths 2020'!$E$4:$G$1683,2,FALSE)</f>
        <v>980</v>
      </c>
      <c r="H14" s="17">
        <f>VLOOKUP(E14,'Appendix 2a. Deaths 2020'!$E$4:$G$1683,3,FALSE)</f>
        <v>113</v>
      </c>
      <c r="I14" s="18">
        <f t="shared" si="3"/>
        <v>3.3513644973512491E-3</v>
      </c>
      <c r="J14" s="24">
        <v>5</v>
      </c>
      <c r="K14" s="5">
        <f>VLOOKUP(E14,'Appendix 3a. nax iIBGE 2020'!$E$5:$O$1935,11,FALSE)</f>
        <v>2.5</v>
      </c>
      <c r="L14" s="19">
        <f t="shared" si="4"/>
        <v>1.6617593454915692E-2</v>
      </c>
      <c r="M14" s="20">
        <f t="shared" si="14"/>
        <v>94362.540065463574</v>
      </c>
      <c r="N14" s="20">
        <f t="shared" si="15"/>
        <v>1568.0783281810673</v>
      </c>
      <c r="O14" s="20">
        <f t="shared" si="5"/>
        <v>467892.50450686517</v>
      </c>
      <c r="P14" s="20">
        <f t="shared" si="0"/>
        <v>3600101.3042167542</v>
      </c>
      <c r="Q14" s="21">
        <f t="shared" si="6"/>
        <v>38.151805808949192</v>
      </c>
      <c r="R14" s="22">
        <f t="shared" si="7"/>
        <v>0.88469387755102036</v>
      </c>
      <c r="S14" s="22">
        <f t="shared" si="8"/>
        <v>0.98338240654508435</v>
      </c>
      <c r="T14" s="22">
        <f t="shared" si="9"/>
        <v>0.98528434419199817</v>
      </c>
      <c r="U14" s="23">
        <f t="shared" si="16"/>
        <v>94632.369862197171</v>
      </c>
      <c r="V14" s="23">
        <f t="shared" si="17"/>
        <v>1392.5773831876188</v>
      </c>
      <c r="W14" s="22">
        <f t="shared" si="10"/>
        <v>1.4715655808001826E-2</v>
      </c>
      <c r="X14" s="23">
        <f t="shared" si="18"/>
        <v>2.6325412997849424</v>
      </c>
      <c r="Y14" s="23">
        <f t="shared" si="11"/>
        <v>469864.9798694356</v>
      </c>
      <c r="Z14" s="23">
        <f t="shared" si="1"/>
        <v>3750891.2325376594</v>
      </c>
      <c r="AA14" s="23">
        <f t="shared" si="12"/>
        <v>39.636450381615447</v>
      </c>
      <c r="AB14" s="25"/>
      <c r="AC14" s="24"/>
      <c r="AD14" s="25"/>
      <c r="AE14" s="24"/>
      <c r="AF14" s="23">
        <f t="shared" si="13"/>
        <v>1.4846445726662552</v>
      </c>
    </row>
    <row r="15" spans="1:32" s="26" customFormat="1" ht="15" customHeight="1" x14ac:dyDescent="0.2">
      <c r="B15" s="5" t="s">
        <v>55</v>
      </c>
      <c r="C15" s="5" t="s">
        <v>3</v>
      </c>
      <c r="D15" s="24" t="s">
        <v>78</v>
      </c>
      <c r="E15" s="4" t="str">
        <f t="shared" si="2"/>
        <v>PBTotal45-49</v>
      </c>
      <c r="F15" s="6">
        <f>VLOOKUP(E15,'Appendix 1a. Person-years 2020'!$E$3:$F$1682,2,FALSE)</f>
        <v>254799.9344</v>
      </c>
      <c r="G15" s="17">
        <f>VLOOKUP(E15,'Appendix 2a. Deaths 2020'!$E$4:$G$1683,2,FALSE)</f>
        <v>1204</v>
      </c>
      <c r="H15" s="17">
        <f>VLOOKUP(E15,'Appendix 2a. Deaths 2020'!$E$4:$G$1683,3,FALSE)</f>
        <v>132</v>
      </c>
      <c r="I15" s="18">
        <f t="shared" si="3"/>
        <v>4.7252759418292848E-3</v>
      </c>
      <c r="J15" s="24">
        <v>5</v>
      </c>
      <c r="K15" s="5">
        <f>VLOOKUP(E15,'Appendix 3a. nax iIBGE 2020'!$E$5:$O$1935,11,FALSE)</f>
        <v>2.5</v>
      </c>
      <c r="L15" s="19">
        <f t="shared" si="4"/>
        <v>2.3350535401245577E-2</v>
      </c>
      <c r="M15" s="20">
        <f t="shared" si="14"/>
        <v>92794.461737282501</v>
      </c>
      <c r="N15" s="20">
        <f t="shared" si="15"/>
        <v>2166.8003638359432</v>
      </c>
      <c r="O15" s="20">
        <f t="shared" si="5"/>
        <v>458555.30777682271</v>
      </c>
      <c r="P15" s="20">
        <f t="shared" si="0"/>
        <v>3132208.7997098891</v>
      </c>
      <c r="Q15" s="21">
        <f t="shared" si="6"/>
        <v>33.754264436359627</v>
      </c>
      <c r="R15" s="22">
        <f t="shared" si="7"/>
        <v>0.89036544850498334</v>
      </c>
      <c r="S15" s="22">
        <f t="shared" si="8"/>
        <v>0.97664946459875446</v>
      </c>
      <c r="T15" s="22">
        <f t="shared" si="9"/>
        <v>0.97918264523976239</v>
      </c>
      <c r="U15" s="23">
        <f t="shared" si="16"/>
        <v>93239.792479009557</v>
      </c>
      <c r="V15" s="23">
        <f t="shared" si="17"/>
        <v>1941.0058378064762</v>
      </c>
      <c r="W15" s="22">
        <f t="shared" si="10"/>
        <v>2.0817354760237605E-2</v>
      </c>
      <c r="X15" s="23">
        <f t="shared" si="18"/>
        <v>2.6339632097829826</v>
      </c>
      <c r="Y15" s="23">
        <f t="shared" si="11"/>
        <v>461606.47117277171</v>
      </c>
      <c r="Z15" s="23">
        <f t="shared" si="1"/>
        <v>3281026.2526682238</v>
      </c>
      <c r="AA15" s="23">
        <f t="shared" si="12"/>
        <v>35.189120068096024</v>
      </c>
      <c r="AB15" s="25"/>
      <c r="AC15" s="24"/>
      <c r="AD15" s="25"/>
      <c r="AE15" s="24"/>
      <c r="AF15" s="23">
        <f t="shared" si="13"/>
        <v>1.4348556317363972</v>
      </c>
    </row>
    <row r="16" spans="1:32" s="26" customFormat="1" ht="15" customHeight="1" x14ac:dyDescent="0.2">
      <c r="B16" s="5" t="s">
        <v>55</v>
      </c>
      <c r="C16" s="5" t="s">
        <v>3</v>
      </c>
      <c r="D16" s="24" t="s">
        <v>79</v>
      </c>
      <c r="E16" s="4" t="str">
        <f t="shared" si="2"/>
        <v>PBTotal50-54</v>
      </c>
      <c r="F16" s="6">
        <f>VLOOKUP(E16,'Appendix 1a. Person-years 2020'!$E$3:$F$1682,2,FALSE)</f>
        <v>234943.67170000001</v>
      </c>
      <c r="G16" s="17">
        <f>VLOOKUP(E16,'Appendix 2a. Deaths 2020'!$E$4:$G$1683,2,FALSE)</f>
        <v>1553</v>
      </c>
      <c r="H16" s="17">
        <f>VLOOKUP(E16,'Appendix 2a. Deaths 2020'!$E$4:$G$1683,3,FALSE)</f>
        <v>174</v>
      </c>
      <c r="I16" s="18">
        <f t="shared" si="3"/>
        <v>6.6100950443263203E-3</v>
      </c>
      <c r="J16" s="24">
        <v>5</v>
      </c>
      <c r="K16" s="5">
        <f>VLOOKUP(E16,'Appendix 3a. nax iIBGE 2020'!$E$5:$O$1935,11,FALSE)</f>
        <v>2.5</v>
      </c>
      <c r="L16" s="19">
        <f t="shared" si="4"/>
        <v>3.2513187079655385E-2</v>
      </c>
      <c r="M16" s="20">
        <f t="shared" si="14"/>
        <v>90627.661373446565</v>
      </c>
      <c r="N16" s="20">
        <f t="shared" si="15"/>
        <v>2946.5941088265263</v>
      </c>
      <c r="O16" s="20">
        <f t="shared" si="5"/>
        <v>445771.82159516652</v>
      </c>
      <c r="P16" s="20">
        <f t="shared" si="0"/>
        <v>2673653.4919330664</v>
      </c>
      <c r="Q16" s="21">
        <f t="shared" si="6"/>
        <v>29.501516991769503</v>
      </c>
      <c r="R16" s="22">
        <f t="shared" si="7"/>
        <v>0.88795878943979389</v>
      </c>
      <c r="S16" s="22">
        <f t="shared" si="8"/>
        <v>0.96748681292034466</v>
      </c>
      <c r="T16" s="22">
        <f t="shared" si="9"/>
        <v>0.97107640016819041</v>
      </c>
      <c r="U16" s="23">
        <f t="shared" si="16"/>
        <v>91298.786641203085</v>
      </c>
      <c r="V16" s="23">
        <f t="shared" si="17"/>
        <v>2640.6895699399211</v>
      </c>
      <c r="W16" s="22">
        <f t="shared" si="10"/>
        <v>2.8923599831809588E-2</v>
      </c>
      <c r="X16" s="23">
        <f t="shared" si="18"/>
        <v>2.6273632609049926</v>
      </c>
      <c r="Y16" s="23">
        <f t="shared" si="11"/>
        <v>450228.536115831</v>
      </c>
      <c r="Z16" s="23">
        <f t="shared" si="1"/>
        <v>2819419.7814954519</v>
      </c>
      <c r="AA16" s="23">
        <f t="shared" si="12"/>
        <v>30.881240432860796</v>
      </c>
      <c r="AB16" s="25"/>
      <c r="AC16" s="24"/>
      <c r="AD16" s="25"/>
      <c r="AE16" s="24"/>
      <c r="AF16" s="23">
        <f t="shared" si="13"/>
        <v>1.3797234410912935</v>
      </c>
    </row>
    <row r="17" spans="2:32" s="26" customFormat="1" ht="15" customHeight="1" x14ac:dyDescent="0.2">
      <c r="B17" s="5" t="s">
        <v>55</v>
      </c>
      <c r="C17" s="5" t="s">
        <v>3</v>
      </c>
      <c r="D17" s="24" t="s">
        <v>80</v>
      </c>
      <c r="E17" s="4" t="str">
        <f t="shared" si="2"/>
        <v>PBTotal55-59</v>
      </c>
      <c r="F17" s="6">
        <f>VLOOKUP(E17,'Appendix 1a. Person-years 2020'!$E$3:$F$1682,2,FALSE)</f>
        <v>202341.43799999999</v>
      </c>
      <c r="G17" s="17">
        <f>VLOOKUP(E17,'Appendix 2a. Deaths 2020'!$E$4:$G$1683,2,FALSE)</f>
        <v>1886</v>
      </c>
      <c r="H17" s="17">
        <f>VLOOKUP(E17,'Appendix 2a. Deaths 2020'!$E$4:$G$1683,3,FALSE)</f>
        <v>230</v>
      </c>
      <c r="I17" s="18">
        <f t="shared" si="3"/>
        <v>9.320878702067938E-3</v>
      </c>
      <c r="J17" s="24">
        <v>5</v>
      </c>
      <c r="K17" s="5">
        <f>VLOOKUP(E17,'Appendix 3a. nax iIBGE 2020'!$E$5:$O$1935,11,FALSE)</f>
        <v>2.5</v>
      </c>
      <c r="L17" s="19">
        <f t="shared" si="4"/>
        <v>4.5543138339895525E-2</v>
      </c>
      <c r="M17" s="20">
        <f t="shared" si="14"/>
        <v>87681.06726462004</v>
      </c>
      <c r="N17" s="20">
        <f t="shared" si="15"/>
        <v>3993.2709762222753</v>
      </c>
      <c r="O17" s="20">
        <f t="shared" si="5"/>
        <v>428422.15888254449</v>
      </c>
      <c r="P17" s="20">
        <f t="shared" si="0"/>
        <v>2227881.6703379001</v>
      </c>
      <c r="Q17" s="21">
        <f t="shared" si="6"/>
        <v>25.408925094561056</v>
      </c>
      <c r="R17" s="22">
        <f t="shared" si="7"/>
        <v>0.87804878048780488</v>
      </c>
      <c r="S17" s="22">
        <f t="shared" si="8"/>
        <v>0.95445686166010446</v>
      </c>
      <c r="T17" s="22">
        <f t="shared" si="9"/>
        <v>0.95989791387759704</v>
      </c>
      <c r="U17" s="23">
        <f t="shared" si="16"/>
        <v>88658.097071263168</v>
      </c>
      <c r="V17" s="23">
        <f t="shared" si="17"/>
        <v>3555.374644200157</v>
      </c>
      <c r="W17" s="22">
        <f t="shared" si="10"/>
        <v>4.0102086122402958E-2</v>
      </c>
      <c r="X17" s="23">
        <f t="shared" si="18"/>
        <v>2.6267679436687605</v>
      </c>
      <c r="Y17" s="23">
        <f t="shared" si="11"/>
        <v>434852.75627843279</v>
      </c>
      <c r="Z17" s="23">
        <f t="shared" si="1"/>
        <v>2369191.2453796207</v>
      </c>
      <c r="AA17" s="23">
        <f t="shared" si="12"/>
        <v>26.722784761275335</v>
      </c>
      <c r="AB17" s="25"/>
      <c r="AC17" s="24"/>
      <c r="AD17" s="25"/>
      <c r="AE17" s="24"/>
      <c r="AF17" s="23">
        <f t="shared" si="13"/>
        <v>1.3138596667142792</v>
      </c>
    </row>
    <row r="18" spans="2:32" s="26" customFormat="1" ht="15" customHeight="1" x14ac:dyDescent="0.2">
      <c r="B18" s="5" t="s">
        <v>55</v>
      </c>
      <c r="C18" s="5" t="s">
        <v>3</v>
      </c>
      <c r="D18" s="24" t="s">
        <v>81</v>
      </c>
      <c r="E18" s="4" t="str">
        <f t="shared" si="2"/>
        <v>PBTotal60-64</v>
      </c>
      <c r="F18" s="6">
        <f>VLOOKUP(E18,'Appendix 1a. Person-years 2020'!$E$3:$F$1682,2,FALSE)</f>
        <v>158302.45420000001</v>
      </c>
      <c r="G18" s="17">
        <f>VLOOKUP(E18,'Appendix 2a. Deaths 2020'!$E$4:$G$1683,2,FALSE)</f>
        <v>2103</v>
      </c>
      <c r="H18" s="17">
        <f>VLOOKUP(E18,'Appendix 2a. Deaths 2020'!$E$4:$G$1683,3,FALSE)</f>
        <v>264</v>
      </c>
      <c r="I18" s="18">
        <f t="shared" si="3"/>
        <v>1.3284696125702895E-2</v>
      </c>
      <c r="J18" s="24">
        <v>5</v>
      </c>
      <c r="K18" s="5">
        <f>VLOOKUP(E18,'Appendix 3a. nax iIBGE 2020'!$E$5:$O$1935,11,FALSE)</f>
        <v>2.5</v>
      </c>
      <c r="L18" s="19">
        <f t="shared" si="4"/>
        <v>6.428835255812268E-2</v>
      </c>
      <c r="M18" s="20">
        <f t="shared" si="14"/>
        <v>83687.79628839776</v>
      </c>
      <c r="N18" s="20">
        <f t="shared" si="15"/>
        <v>5380.1505526008659</v>
      </c>
      <c r="O18" s="20">
        <f t="shared" si="5"/>
        <v>404988.60506048659</v>
      </c>
      <c r="P18" s="20">
        <f t="shared" si="0"/>
        <v>1799459.5114553554</v>
      </c>
      <c r="Q18" s="21">
        <f t="shared" si="6"/>
        <v>21.502053958431542</v>
      </c>
      <c r="R18" s="22">
        <f t="shared" si="7"/>
        <v>0.87446504992867335</v>
      </c>
      <c r="S18" s="22">
        <f t="shared" si="8"/>
        <v>0.93571164744187729</v>
      </c>
      <c r="T18" s="22">
        <f t="shared" si="9"/>
        <v>0.94354956469670748</v>
      </c>
      <c r="U18" s="23">
        <f t="shared" si="16"/>
        <v>85102.72242706301</v>
      </c>
      <c r="V18" s="23">
        <f t="shared" si="17"/>
        <v>4804.0857265029817</v>
      </c>
      <c r="W18" s="22">
        <f t="shared" si="10"/>
        <v>5.6450435303292516E-2</v>
      </c>
      <c r="X18" s="23">
        <f t="shared" si="18"/>
        <v>2.6302725593304852</v>
      </c>
      <c r="Y18" s="23">
        <f t="shared" si="11"/>
        <v>414129.23836189223</v>
      </c>
      <c r="Z18" s="23">
        <f t="shared" si="1"/>
        <v>1934338.4891011878</v>
      </c>
      <c r="AA18" s="23">
        <f t="shared" si="12"/>
        <v>22.729454874478378</v>
      </c>
      <c r="AB18" s="25"/>
      <c r="AC18" s="24"/>
      <c r="AD18" s="25"/>
      <c r="AE18" s="24"/>
      <c r="AF18" s="23">
        <f t="shared" si="13"/>
        <v>1.227400916046836</v>
      </c>
    </row>
    <row r="19" spans="2:32" s="26" customFormat="1" ht="15" customHeight="1" x14ac:dyDescent="0.2">
      <c r="B19" s="5" t="s">
        <v>55</v>
      </c>
      <c r="C19" s="5" t="s">
        <v>3</v>
      </c>
      <c r="D19" s="24" t="s">
        <v>82</v>
      </c>
      <c r="E19" s="4" t="str">
        <f t="shared" si="2"/>
        <v>PBTotal65-69</v>
      </c>
      <c r="F19" s="6">
        <f>VLOOKUP(E19,'Appendix 1a. Person-years 2020'!$E$3:$F$1682,2,FALSE)</f>
        <v>129305.20600000001</v>
      </c>
      <c r="G19" s="17">
        <f>VLOOKUP(E19,'Appendix 2a. Deaths 2020'!$E$4:$G$1683,2,FALSE)</f>
        <v>2573</v>
      </c>
      <c r="H19" s="17">
        <f>VLOOKUP(E19,'Appendix 2a. Deaths 2020'!$E$4:$G$1683,3,FALSE)</f>
        <v>371</v>
      </c>
      <c r="I19" s="18">
        <f t="shared" si="3"/>
        <v>1.9898657444619824E-2</v>
      </c>
      <c r="J19" s="24">
        <v>5</v>
      </c>
      <c r="K19" s="5">
        <f>VLOOKUP(E19,'Appendix 3a. nax iIBGE 2020'!$E$5:$O$1935,11,FALSE)</f>
        <v>2.5</v>
      </c>
      <c r="L19" s="19">
        <f t="shared" si="4"/>
        <v>9.4778380887032235E-2</v>
      </c>
      <c r="M19" s="20">
        <f t="shared" si="14"/>
        <v>78307.64573579689</v>
      </c>
      <c r="N19" s="20">
        <f t="shared" si="15"/>
        <v>7421.8718739141432</v>
      </c>
      <c r="O19" s="20">
        <f t="shared" si="5"/>
        <v>372983.54899419908</v>
      </c>
      <c r="P19" s="20">
        <f t="shared" si="0"/>
        <v>1394470.9063948689</v>
      </c>
      <c r="Q19" s="21">
        <f t="shared" si="6"/>
        <v>17.807595839360197</v>
      </c>
      <c r="R19" s="22">
        <f t="shared" si="7"/>
        <v>0.85581033812670038</v>
      </c>
      <c r="S19" s="22">
        <f t="shared" si="8"/>
        <v>0.90522161911296772</v>
      </c>
      <c r="T19" s="22">
        <f t="shared" si="9"/>
        <v>0.91831232111366001</v>
      </c>
      <c r="U19" s="23">
        <f t="shared" si="16"/>
        <v>80298.636700560033</v>
      </c>
      <c r="V19" s="23">
        <f t="shared" si="17"/>
        <v>6559.4092498062228</v>
      </c>
      <c r="W19" s="22">
        <f t="shared" si="10"/>
        <v>8.1687678886339987E-2</v>
      </c>
      <c r="X19" s="23">
        <f t="shared" si="18"/>
        <v>2.6304079774360742</v>
      </c>
      <c r="Y19" s="23">
        <f t="shared" si="11"/>
        <v>385950.0596717273</v>
      </c>
      <c r="Z19" s="23">
        <f t="shared" si="1"/>
        <v>1520209.2507392955</v>
      </c>
      <c r="AA19" s="23">
        <f t="shared" si="12"/>
        <v>18.931943470077531</v>
      </c>
      <c r="AB19" s="25"/>
      <c r="AC19" s="24"/>
      <c r="AD19" s="25"/>
      <c r="AE19" s="24"/>
      <c r="AF19" s="23">
        <f t="shared" si="13"/>
        <v>1.1243476307173346</v>
      </c>
    </row>
    <row r="20" spans="2:32" s="26" customFormat="1" ht="15" customHeight="1" x14ac:dyDescent="0.2">
      <c r="B20" s="5" t="s">
        <v>55</v>
      </c>
      <c r="C20" s="5" t="s">
        <v>3</v>
      </c>
      <c r="D20" s="42" t="s">
        <v>19</v>
      </c>
      <c r="E20" s="4" t="str">
        <f t="shared" si="2"/>
        <v>PBTotal70-74</v>
      </c>
      <c r="F20" s="6">
        <f>VLOOKUP(E20,'Appendix 1a. Person-years 2020'!$E$3:$F$1682,2,FALSE)</f>
        <v>106151.1146</v>
      </c>
      <c r="G20" s="17">
        <f>VLOOKUP(E20,'Appendix 2a. Deaths 2020'!$E$4:$G$1683,2,FALSE)</f>
        <v>3141</v>
      </c>
      <c r="H20" s="17">
        <f>VLOOKUP(E20,'Appendix 2a. Deaths 2020'!$E$4:$G$1683,3,FALSE)</f>
        <v>412</v>
      </c>
      <c r="I20" s="18">
        <f t="shared" si="3"/>
        <v>2.9589891842737182E-2</v>
      </c>
      <c r="J20" s="24">
        <v>5</v>
      </c>
      <c r="K20" s="5">
        <f>VLOOKUP(E20,'Appendix 3a. nax iIBGE 2020'!$E$5:$O$1935,11,FALSE)</f>
        <v>2.5</v>
      </c>
      <c r="L20" s="19">
        <f t="shared" si="4"/>
        <v>0.1377587899743663</v>
      </c>
      <c r="M20" s="20">
        <f t="shared" si="14"/>
        <v>70885.773861882742</v>
      </c>
      <c r="N20" s="20">
        <f t="shared" si="15"/>
        <v>9765.1384336095289</v>
      </c>
      <c r="O20" s="20">
        <f t="shared" si="5"/>
        <v>330016.02322538989</v>
      </c>
      <c r="P20" s="20">
        <f t="shared" si="0"/>
        <v>1021487.3574006697</v>
      </c>
      <c r="Q20" s="21">
        <f t="shared" si="6"/>
        <v>14.410329488551326</v>
      </c>
      <c r="R20" s="22">
        <f t="shared" si="7"/>
        <v>0.868831582298631</v>
      </c>
      <c r="S20" s="22">
        <f t="shared" si="8"/>
        <v>0.8622412100256337</v>
      </c>
      <c r="T20" s="22">
        <f t="shared" si="9"/>
        <v>0.87916875938280659</v>
      </c>
      <c r="U20" s="23">
        <f t="shared" si="16"/>
        <v>73739.22745075381</v>
      </c>
      <c r="V20" s="23">
        <f t="shared" si="17"/>
        <v>8910.002335027988</v>
      </c>
      <c r="W20" s="22">
        <f t="shared" si="10"/>
        <v>0.12083124061719343</v>
      </c>
      <c r="X20" s="23">
        <f t="shared" si="18"/>
        <v>2.6126253085170323</v>
      </c>
      <c r="Y20" s="23">
        <f t="shared" si="11"/>
        <v>347424.62317806907</v>
      </c>
      <c r="Z20" s="23">
        <f t="shared" si="1"/>
        <v>1134259.1910675683</v>
      </c>
      <c r="AA20" s="23">
        <f t="shared" si="12"/>
        <v>15.382032471455911</v>
      </c>
      <c r="AB20" s="25"/>
      <c r="AC20" s="24"/>
      <c r="AD20" s="25"/>
      <c r="AE20" s="24"/>
      <c r="AF20" s="23">
        <f t="shared" si="13"/>
        <v>0.9717029829045849</v>
      </c>
    </row>
    <row r="21" spans="2:32" s="26" customFormat="1" ht="15" customHeight="1" x14ac:dyDescent="0.2">
      <c r="B21" s="5" t="s">
        <v>55</v>
      </c>
      <c r="C21" s="5" t="s">
        <v>3</v>
      </c>
      <c r="D21" s="42" t="s">
        <v>20</v>
      </c>
      <c r="E21" s="4" t="str">
        <f t="shared" si="2"/>
        <v>PBTotal75-79</v>
      </c>
      <c r="F21" s="6">
        <f>VLOOKUP(E21,'Appendix 1a. Person-years 2020'!$E$3:$F$1682,2,FALSE)</f>
        <v>73819.123200000002</v>
      </c>
      <c r="G21" s="17">
        <f>VLOOKUP(E21,'Appendix 2a. Deaths 2020'!$E$4:$G$1683,2,FALSE)</f>
        <v>3275</v>
      </c>
      <c r="H21" s="17">
        <f>VLOOKUP(E21,'Appendix 2a. Deaths 2020'!$E$4:$G$1683,3,FALSE)</f>
        <v>438</v>
      </c>
      <c r="I21" s="18">
        <f t="shared" si="3"/>
        <v>4.4365197770325181E-2</v>
      </c>
      <c r="J21" s="24">
        <v>5</v>
      </c>
      <c r="K21" s="5">
        <f>VLOOKUP(E21,'Appendix 3a. nax iIBGE 2020'!$E$5:$O$1935,11,FALSE)</f>
        <v>2.5</v>
      </c>
      <c r="L21" s="19">
        <f t="shared" si="4"/>
        <v>0.19967899373278913</v>
      </c>
      <c r="M21" s="20">
        <f t="shared" si="14"/>
        <v>61120.635428273214</v>
      </c>
      <c r="N21" s="20">
        <f t="shared" si="15"/>
        <v>12204.506978626256</v>
      </c>
      <c r="O21" s="20">
        <f t="shared" si="5"/>
        <v>275091.90969480044</v>
      </c>
      <c r="P21" s="20">
        <f t="shared" si="0"/>
        <v>691471.33417527983</v>
      </c>
      <c r="Q21" s="21">
        <f t="shared" si="6"/>
        <v>11.313222274770702</v>
      </c>
      <c r="R21" s="22">
        <f t="shared" si="7"/>
        <v>0.86625954198473287</v>
      </c>
      <c r="S21" s="22">
        <f t="shared" si="8"/>
        <v>0.80032100626721081</v>
      </c>
      <c r="T21" s="22">
        <f t="shared" si="9"/>
        <v>0.82452096741130576</v>
      </c>
      <c r="U21" s="23">
        <f t="shared" si="16"/>
        <v>64829.225115725822</v>
      </c>
      <c r="V21" s="23">
        <f t="shared" si="17"/>
        <v>11376.169706782246</v>
      </c>
      <c r="W21" s="22">
        <f t="shared" si="10"/>
        <v>0.17547903258869424</v>
      </c>
      <c r="X21" s="23">
        <f t="shared" si="18"/>
        <v>2.6066812177433931</v>
      </c>
      <c r="Y21" s="23">
        <f t="shared" si="11"/>
        <v>296919.32494924852</v>
      </c>
      <c r="Z21" s="23">
        <f t="shared" si="1"/>
        <v>786834.56788949925</v>
      </c>
      <c r="AA21" s="23">
        <f t="shared" si="12"/>
        <v>12.137034901850685</v>
      </c>
      <c r="AB21" s="25"/>
      <c r="AC21" s="24"/>
      <c r="AD21" s="25"/>
      <c r="AE21" s="24"/>
      <c r="AF21" s="23">
        <f t="shared" si="13"/>
        <v>0.82381262707998282</v>
      </c>
    </row>
    <row r="22" spans="2:32" s="26" customFormat="1" ht="15" customHeight="1" x14ac:dyDescent="0.2">
      <c r="B22" s="5" t="s">
        <v>55</v>
      </c>
      <c r="C22" s="5" t="s">
        <v>3</v>
      </c>
      <c r="D22" s="42" t="s">
        <v>21</v>
      </c>
      <c r="E22" s="4" t="str">
        <f t="shared" si="2"/>
        <v>PBTotal80-84</v>
      </c>
      <c r="F22" s="6">
        <f>VLOOKUP(E22,'Appendix 1a. Person-years 2020'!$E$3:$F$1682,2,FALSE)</f>
        <v>51468.605900000002</v>
      </c>
      <c r="G22" s="17">
        <f>VLOOKUP(E22,'Appendix 2a. Deaths 2020'!$E$4:$G$1683,2,FALSE)</f>
        <v>3738</v>
      </c>
      <c r="H22" s="17">
        <f>VLOOKUP(E22,'Appendix 2a. Deaths 2020'!$E$4:$G$1683,3,FALSE)</f>
        <v>455</v>
      </c>
      <c r="I22" s="18">
        <f t="shared" si="3"/>
        <v>7.2626797144315108E-2</v>
      </c>
      <c r="J22" s="24">
        <v>5</v>
      </c>
      <c r="K22" s="5">
        <f>VLOOKUP(E22,'Appendix 3a. nax iIBGE 2020'!$E$5:$O$1935,11,FALSE)</f>
        <v>2.5</v>
      </c>
      <c r="L22" s="19">
        <f t="shared" si="4"/>
        <v>0.3073325405293883</v>
      </c>
      <c r="M22" s="20">
        <f t="shared" si="14"/>
        <v>48916.12844964696</v>
      </c>
      <c r="N22" s="20">
        <f t="shared" si="15"/>
        <v>15033.518029291889</v>
      </c>
      <c r="O22" s="20">
        <f t="shared" si="5"/>
        <v>206996.84717500507</v>
      </c>
      <c r="P22" s="20">
        <f t="shared" si="0"/>
        <v>416379.42448047933</v>
      </c>
      <c r="Q22" s="21">
        <f t="shared" si="6"/>
        <v>8.5121091483985669</v>
      </c>
      <c r="R22" s="22">
        <f t="shared" si="7"/>
        <v>0.87827715355805247</v>
      </c>
      <c r="S22" s="22">
        <f t="shared" si="8"/>
        <v>0.6926674594706117</v>
      </c>
      <c r="T22" s="22">
        <f t="shared" si="9"/>
        <v>0.72433014946190222</v>
      </c>
      <c r="U22" s="23">
        <f t="shared" si="16"/>
        <v>53453.055408943575</v>
      </c>
      <c r="V22" s="23">
        <f t="shared" si="17"/>
        <v>14735.395795388135</v>
      </c>
      <c r="W22" s="22">
        <f t="shared" si="10"/>
        <v>0.27566985053809778</v>
      </c>
      <c r="X22" s="23">
        <f t="shared" si="18"/>
        <v>2.5692359877448379</v>
      </c>
      <c r="Y22" s="23">
        <f t="shared" si="11"/>
        <v>231447.00723895238</v>
      </c>
      <c r="Z22" s="23">
        <f t="shared" si="1"/>
        <v>489915.24294025067</v>
      </c>
      <c r="AA22" s="23">
        <f t="shared" si="12"/>
        <v>9.1653365591947029</v>
      </c>
      <c r="AB22" s="25"/>
      <c r="AC22" s="24"/>
      <c r="AD22" s="25"/>
      <c r="AE22" s="24"/>
      <c r="AF22" s="23">
        <f t="shared" si="13"/>
        <v>0.653227410796136</v>
      </c>
    </row>
    <row r="23" spans="2:32" s="26" customFormat="1" ht="15" customHeight="1" x14ac:dyDescent="0.2">
      <c r="B23" s="5" t="s">
        <v>55</v>
      </c>
      <c r="C23" s="5" t="s">
        <v>3</v>
      </c>
      <c r="D23" s="42" t="s">
        <v>22</v>
      </c>
      <c r="E23" s="4" t="str">
        <f t="shared" si="2"/>
        <v>PBTotal85-89</v>
      </c>
      <c r="F23" s="6">
        <f>VLOOKUP(E23,'Appendix 1a. Person-years 2020'!$E$3:$F$1682,2,FALSE)</f>
        <v>24683.054700000001</v>
      </c>
      <c r="G23" s="17">
        <f>VLOOKUP(E23,'Appendix 2a. Deaths 2020'!$E$4:$G$1683,2,FALSE)</f>
        <v>2943</v>
      </c>
      <c r="H23" s="17">
        <f>VLOOKUP(E23,'Appendix 2a. Deaths 2020'!$E$4:$G$1683,3,FALSE)</f>
        <v>333</v>
      </c>
      <c r="I23" s="18">
        <f t="shared" si="3"/>
        <v>0.11923159575544756</v>
      </c>
      <c r="J23" s="24">
        <v>5</v>
      </c>
      <c r="K23" s="5">
        <f>VLOOKUP(E23,'Appendix 3a. nax iIBGE 2020'!$E$5:$O$1935,11,FALSE)</f>
        <v>2.5</v>
      </c>
      <c r="L23" s="19">
        <f t="shared" si="4"/>
        <v>0.45926171184545689</v>
      </c>
      <c r="M23" s="20">
        <f t="shared" si="14"/>
        <v>33882.610420355071</v>
      </c>
      <c r="N23" s="20">
        <f t="shared" si="15"/>
        <v>15560.985663444986</v>
      </c>
      <c r="O23" s="20">
        <f t="shared" si="5"/>
        <v>130510.58794316289</v>
      </c>
      <c r="P23" s="20">
        <f t="shared" si="0"/>
        <v>209382.57730547423</v>
      </c>
      <c r="Q23" s="21">
        <f t="shared" si="6"/>
        <v>6.1796471614149029</v>
      </c>
      <c r="R23" s="22">
        <f t="shared" si="7"/>
        <v>0.88685015290519875</v>
      </c>
      <c r="S23" s="22">
        <f t="shared" si="8"/>
        <v>0.54073828815454306</v>
      </c>
      <c r="T23" s="22">
        <f t="shared" si="9"/>
        <v>0.57969504494357493</v>
      </c>
      <c r="U23" s="23">
        <f t="shared" si="16"/>
        <v>38717.659613555443</v>
      </c>
      <c r="V23" s="23">
        <f t="shared" si="17"/>
        <v>16273.224183765384</v>
      </c>
      <c r="W23" s="22">
        <f t="shared" si="10"/>
        <v>0.42030495505642507</v>
      </c>
      <c r="X23" s="23">
        <f>J23+R23*(L23/W23)*(K23-J23)</f>
        <v>2.577376173694121</v>
      </c>
      <c r="Y23" s="23">
        <f t="shared" si="11"/>
        <v>154164.39742937015</v>
      </c>
      <c r="Z23" s="23">
        <f t="shared" si="1"/>
        <v>258468.23570129828</v>
      </c>
      <c r="AA23" s="23">
        <f t="shared" si="12"/>
        <v>6.6757195109697678</v>
      </c>
      <c r="AB23" s="25"/>
      <c r="AC23" s="24"/>
      <c r="AD23" s="25"/>
      <c r="AE23" s="24"/>
      <c r="AF23" s="23">
        <f t="shared" si="13"/>
        <v>0.4960723495548649</v>
      </c>
    </row>
    <row r="24" spans="2:32" s="26" customFormat="1" ht="15" customHeight="1" x14ac:dyDescent="0.2">
      <c r="B24" s="5" t="s">
        <v>55</v>
      </c>
      <c r="C24" s="5" t="s">
        <v>3</v>
      </c>
      <c r="D24" s="43" t="s">
        <v>5</v>
      </c>
      <c r="E24" s="4" t="str">
        <f t="shared" si="2"/>
        <v>PBTotal90+</v>
      </c>
      <c r="F24" s="6">
        <f>VLOOKUP(E24,'Appendix 1a. Person-years 2020'!$E$3:$F$1682,2,FALSE)</f>
        <v>15661.072700000001</v>
      </c>
      <c r="G24" s="17">
        <f>VLOOKUP(E24,'Appendix 2a. Deaths 2020'!$E$4:$G$1683,2,FALSE)</f>
        <v>3638</v>
      </c>
      <c r="H24" s="17">
        <f>VLOOKUP(E24,'Appendix 2a. Deaths 2020'!$E$4:$G$1683,3,FALSE)</f>
        <v>268</v>
      </c>
      <c r="I24" s="18">
        <f t="shared" si="3"/>
        <v>0.23229570985900602</v>
      </c>
      <c r="J24" s="27"/>
      <c r="K24" s="28"/>
      <c r="L24" s="16">
        <v>1</v>
      </c>
      <c r="M24" s="20">
        <f t="shared" si="14"/>
        <v>18321.624756910085</v>
      </c>
      <c r="N24" s="20">
        <f t="shared" si="15"/>
        <v>18321.624756910085</v>
      </c>
      <c r="O24" s="38">
        <f>N24*Q24</f>
        <v>78871.989362311346</v>
      </c>
      <c r="P24" s="20">
        <f>O24</f>
        <v>78871.989362311346</v>
      </c>
      <c r="Q24" s="21">
        <f>1/I24</f>
        <v>4.3048578064870808</v>
      </c>
      <c r="R24" s="22">
        <f t="shared" si="7"/>
        <v>0.92633315008246286</v>
      </c>
      <c r="S24" s="22">
        <f t="shared" si="8"/>
        <v>0</v>
      </c>
      <c r="T24" s="22">
        <f t="shared" si="9"/>
        <v>0</v>
      </c>
      <c r="U24" s="23">
        <f t="shared" si="16"/>
        <v>22444.435429790057</v>
      </c>
      <c r="V24" s="23">
        <f>U24*(1-T24)</f>
        <v>22444.435429790057</v>
      </c>
      <c r="W24" s="22">
        <f t="shared" si="10"/>
        <v>1</v>
      </c>
      <c r="X24" s="23">
        <f>Q24/R24</f>
        <v>4.6472025816023743</v>
      </c>
      <c r="Y24" s="23">
        <f t="shared" si="11"/>
        <v>104303.83827192815</v>
      </c>
      <c r="Z24" s="23">
        <f>Y24</f>
        <v>104303.83827192815</v>
      </c>
      <c r="AA24" s="23">
        <f t="shared" si="12"/>
        <v>4.6472025816023743</v>
      </c>
      <c r="AB24" s="25"/>
      <c r="AC24" s="24"/>
      <c r="AD24" s="25"/>
      <c r="AE24" s="24"/>
      <c r="AF24" s="23">
        <f t="shared" si="13"/>
        <v>0.34234477511529349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4037144.0286999997</v>
      </c>
      <c r="G25" s="30">
        <f>SUM(G5:G24)</f>
        <v>30689</v>
      </c>
      <c r="H25" s="30">
        <f>SUM(H5:H24)</f>
        <v>3371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PB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PB</v>
      </c>
      <c r="C32" s="5" t="s">
        <v>48</v>
      </c>
      <c r="D32" s="40">
        <v>0</v>
      </c>
      <c r="E32" s="4" t="str">
        <f>_xlfn.CONCAT(B32,C32,D32)</f>
        <v>PBFemale0</v>
      </c>
      <c r="F32" s="6">
        <f>VLOOKUP(E32,'Appendix 1a. Person-years 2020'!$E$3:$F$1682,2,FALSE)</f>
        <v>27914.375599999999</v>
      </c>
      <c r="G32" s="17">
        <f>VLOOKUP(E32,'Appendix 2a. Deaths 2020'!$E$4:$G$1683,2,FALSE)</f>
        <v>304</v>
      </c>
      <c r="H32" s="17">
        <f>VLOOKUP(E32,'Appendix 2a. Deaths 2020'!$E$4:$G$1683,3,FALSE)</f>
        <v>4</v>
      </c>
      <c r="I32" s="18">
        <f>G32/F32</f>
        <v>1.0890445996578194E-2</v>
      </c>
      <c r="J32" s="16">
        <v>1</v>
      </c>
      <c r="K32" s="5">
        <f>VLOOKUP(E32,'Appendix 3a. nax iIBGE 2020'!$E$5:$O$1935,11,FALSE)</f>
        <v>0.09</v>
      </c>
      <c r="L32" s="19">
        <f>(J32*I32)/(1+(J32-K32)*I32)</f>
        <v>1.0783577445858318E-2</v>
      </c>
      <c r="M32" s="16">
        <v>100000</v>
      </c>
      <c r="N32" s="20">
        <f>M32*L32</f>
        <v>1078.3577445858318</v>
      </c>
      <c r="O32" s="20">
        <f>M33*J32+N32*K32</f>
        <v>99018.694452426891</v>
      </c>
      <c r="P32" s="20">
        <f t="shared" ref="P32:P50" si="19">P33+O32</f>
        <v>7864121.0416095238</v>
      </c>
      <c r="Q32" s="21">
        <f>P32/M32</f>
        <v>78.641210416095234</v>
      </c>
      <c r="R32" s="22">
        <f>(G32-H32)/G32</f>
        <v>0.98684210526315785</v>
      </c>
      <c r="S32" s="22">
        <f>1-L32</f>
        <v>0.98921642255414166</v>
      </c>
      <c r="T32" s="22">
        <f>S32^R32</f>
        <v>0.98935755399637915</v>
      </c>
      <c r="U32" s="16">
        <v>100000</v>
      </c>
      <c r="V32" s="23">
        <f>U32*(1-T32)</f>
        <v>1064.2446003620853</v>
      </c>
      <c r="W32" s="22">
        <f>V32/U32</f>
        <v>1.0642446003620853E-2</v>
      </c>
      <c r="X32" s="23">
        <f>J32+R32*(L32/W32)*(K32-J32)</f>
        <v>9.0064791360945917E-2</v>
      </c>
      <c r="Y32" s="23">
        <f>U33*J32+V32*X32</f>
        <v>99031.606367526532</v>
      </c>
      <c r="Z32" s="23">
        <f t="shared" ref="Z32:Z50" si="20">Z33+Y32</f>
        <v>8001996.4117908534</v>
      </c>
      <c r="AA32" s="23">
        <f>Z32/U32</f>
        <v>80.019964117908529</v>
      </c>
      <c r="AB32" s="16"/>
      <c r="AC32" s="16"/>
      <c r="AD32" s="16"/>
      <c r="AE32" s="16"/>
      <c r="AF32" s="23">
        <f>AA32-Q32</f>
        <v>1.3787537018132952</v>
      </c>
    </row>
    <row r="33" spans="2:32" s="26" customFormat="1" ht="15" customHeight="1" x14ac:dyDescent="0.2">
      <c r="B33" s="5" t="str">
        <f t="shared" ref="B33:B51" si="21">B6</f>
        <v>PB</v>
      </c>
      <c r="C33" s="5" t="s">
        <v>48</v>
      </c>
      <c r="D33" s="41" t="s">
        <v>18</v>
      </c>
      <c r="E33" s="4" t="str">
        <f t="shared" ref="E33:E51" si="22">_xlfn.CONCAT(B33,C33,D33)</f>
        <v>PBFemale1-4</v>
      </c>
      <c r="F33" s="6">
        <f>VLOOKUP(E33,'Appendix 1a. Person-years 2020'!$E$3:$F$1682,2,FALSE)</f>
        <v>111480.67389999999</v>
      </c>
      <c r="G33" s="17">
        <f>VLOOKUP(E33,'Appendix 2a. Deaths 2020'!$E$4:$G$1683,2,FALSE)</f>
        <v>41</v>
      </c>
      <c r="H33" s="17">
        <f>VLOOKUP(E33,'Appendix 2a. Deaths 2020'!$E$4:$G$1683,3,FALSE)</f>
        <v>2</v>
      </c>
      <c r="I33" s="18">
        <f t="shared" ref="I33:I51" si="23">G33/F33</f>
        <v>3.677767505852869E-4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1.4697556474507129E-3</v>
      </c>
      <c r="M33" s="20">
        <f>M32-N32</f>
        <v>98921.642255414161</v>
      </c>
      <c r="N33" s="20">
        <f>M33*L33</f>
        <v>145.39064235999405</v>
      </c>
      <c r="O33" s="20">
        <f t="shared" ref="O33:O50" si="25">M34*J33+N33*K33</f>
        <v>395323.09241575666</v>
      </c>
      <c r="P33" s="20">
        <f t="shared" si="19"/>
        <v>7765102.3471570965</v>
      </c>
      <c r="Q33" s="21">
        <f t="shared" ref="Q33:Q50" si="26">P33/M33</f>
        <v>78.497507422164716</v>
      </c>
      <c r="R33" s="22">
        <f t="shared" ref="R33:R51" si="27">(G33-H33)/G33</f>
        <v>0.95121951219512191</v>
      </c>
      <c r="S33" s="22">
        <f t="shared" ref="S33:S51" si="28">1-L33</f>
        <v>0.99853024435254933</v>
      </c>
      <c r="T33" s="22">
        <f t="shared" ref="T33:T51" si="29">S33^R33</f>
        <v>0.99860188960697283</v>
      </c>
      <c r="U33" s="23">
        <f>U32-V32</f>
        <v>98935.755399637914</v>
      </c>
      <c r="V33" s="23">
        <f>U33*(1-T33)</f>
        <v>138.32310786622816</v>
      </c>
      <c r="W33" s="22">
        <f t="shared" ref="W33:W51" si="30">V33/U33</f>
        <v>1.3981103930271743E-3</v>
      </c>
      <c r="X33" s="23">
        <f>J33+R33*(L33/W33)*(K33-J33)</f>
        <v>1.5000896621134707</v>
      </c>
      <c r="Y33" s="23">
        <f t="shared" ref="Y33:Y51" si="31">U34*J33+V33*X33</f>
        <v>395397.22623122833</v>
      </c>
      <c r="Z33" s="23">
        <f t="shared" si="20"/>
        <v>7902964.8054233268</v>
      </c>
      <c r="AA33" s="23">
        <f t="shared" ref="AA33:AA51" si="32">Z33/U33</f>
        <v>79.879764130777033</v>
      </c>
      <c r="AB33" s="25"/>
      <c r="AC33" s="24"/>
      <c r="AD33" s="25"/>
      <c r="AE33" s="24"/>
      <c r="AF33" s="23">
        <f t="shared" ref="AF33:AF51" si="33">AA33-Q33</f>
        <v>1.3822567086123172</v>
      </c>
    </row>
    <row r="34" spans="2:32" s="26" customFormat="1" ht="15" customHeight="1" x14ac:dyDescent="0.2">
      <c r="B34" s="5" t="str">
        <f t="shared" si="21"/>
        <v>PB</v>
      </c>
      <c r="C34" s="5" t="s">
        <v>48</v>
      </c>
      <c r="D34" s="24" t="s">
        <v>70</v>
      </c>
      <c r="E34" s="4" t="str">
        <f t="shared" si="22"/>
        <v>PBFemale5-9</v>
      </c>
      <c r="F34" s="6">
        <f>VLOOKUP(E34,'Appendix 1a. Person-years 2020'!$E$3:$F$1682,2,FALSE)</f>
        <v>132647.61489999999</v>
      </c>
      <c r="G34" s="17">
        <f>VLOOKUP(E34,'Appendix 2a. Deaths 2020'!$E$4:$G$1683,2,FALSE)</f>
        <v>20</v>
      </c>
      <c r="H34" s="17">
        <f>VLOOKUP(E34,'Appendix 2a. Deaths 2020'!$E$4:$G$1683,3,FALSE)</f>
        <v>3</v>
      </c>
      <c r="I34" s="18">
        <f t="shared" si="23"/>
        <v>1.5077542114177886E-4</v>
      </c>
      <c r="J34" s="24">
        <v>5</v>
      </c>
      <c r="K34" s="5">
        <f>VLOOKUP(E34,'Appendix 3a. nax iIBGE 2020'!$E$5:$O$1935,11,FALSE)</f>
        <v>2.5</v>
      </c>
      <c r="L34" s="19">
        <f t="shared" si="24"/>
        <v>7.5359304743615255E-4</v>
      </c>
      <c r="M34" s="20">
        <f t="shared" ref="M34:M51" si="34">M33-N33</f>
        <v>98776.251613054163</v>
      </c>
      <c r="N34" s="20">
        <f t="shared" ref="N34:N51" si="35">M34*L34</f>
        <v>74.437096467401659</v>
      </c>
      <c r="O34" s="20">
        <f t="shared" si="25"/>
        <v>493695.16532410233</v>
      </c>
      <c r="P34" s="20">
        <f t="shared" si="19"/>
        <v>7369779.2547413399</v>
      </c>
      <c r="Q34" s="21">
        <f t="shared" si="26"/>
        <v>74.610841516963958</v>
      </c>
      <c r="R34" s="22">
        <f t="shared" si="27"/>
        <v>0.85</v>
      </c>
      <c r="S34" s="22">
        <f t="shared" si="28"/>
        <v>0.99924640695256384</v>
      </c>
      <c r="T34" s="22">
        <f t="shared" si="29"/>
        <v>0.99935940969543335</v>
      </c>
      <c r="U34" s="23">
        <f t="shared" ref="U34:U51" si="36">U33-V33</f>
        <v>98797.432291771693</v>
      </c>
      <c r="V34" s="23">
        <f t="shared" ref="V34:V50" si="37">U34*(1-T34)</f>
        <v>63.288677242188626</v>
      </c>
      <c r="W34" s="22">
        <f t="shared" si="30"/>
        <v>6.4059030456664612E-4</v>
      </c>
      <c r="X34" s="23">
        <f>J34+R34*(L34/W34)*(K34-J34)</f>
        <v>2.5001413315408394</v>
      </c>
      <c r="Y34" s="23">
        <f t="shared" si="31"/>
        <v>493828.94871043926</v>
      </c>
      <c r="Z34" s="23">
        <f t="shared" si="20"/>
        <v>7507567.5791920982</v>
      </c>
      <c r="AA34" s="23">
        <f t="shared" si="32"/>
        <v>75.989500992500624</v>
      </c>
      <c r="AB34" s="25"/>
      <c r="AC34" s="24"/>
      <c r="AD34" s="25"/>
      <c r="AE34" s="24"/>
      <c r="AF34" s="23">
        <f t="shared" si="33"/>
        <v>1.378659475536665</v>
      </c>
    </row>
    <row r="35" spans="2:32" s="26" customFormat="1" ht="15" customHeight="1" x14ac:dyDescent="0.2">
      <c r="B35" s="5" t="str">
        <f t="shared" si="21"/>
        <v>PB</v>
      </c>
      <c r="C35" s="5" t="s">
        <v>48</v>
      </c>
      <c r="D35" s="24" t="s">
        <v>71</v>
      </c>
      <c r="E35" s="4" t="str">
        <f t="shared" si="22"/>
        <v>PBFemale10-14</v>
      </c>
      <c r="F35" s="6">
        <f>VLOOKUP(E35,'Appendix 1a. Person-years 2020'!$E$3:$F$1682,2,FALSE)</f>
        <v>147903.405</v>
      </c>
      <c r="G35" s="17">
        <f>VLOOKUP(E35,'Appendix 2a. Deaths 2020'!$E$4:$G$1683,2,FALSE)</f>
        <v>31</v>
      </c>
      <c r="H35" s="17">
        <f>VLOOKUP(E35,'Appendix 2a. Deaths 2020'!$E$4:$G$1683,3,FALSE)</f>
        <v>0</v>
      </c>
      <c r="I35" s="18">
        <f t="shared" si="23"/>
        <v>2.0959625642154756E-4</v>
      </c>
      <c r="J35" s="24">
        <v>5</v>
      </c>
      <c r="K35" s="5">
        <f>VLOOKUP(E35,'Appendix 3a. nax iIBGE 2020'!$E$5:$O$1935,11,FALSE)</f>
        <v>2.5</v>
      </c>
      <c r="L35" s="19">
        <f t="shared" si="24"/>
        <v>1.0474324373134492E-3</v>
      </c>
      <c r="M35" s="20">
        <f t="shared" si="34"/>
        <v>98701.814516586761</v>
      </c>
      <c r="N35" s="20">
        <f t="shared" si="35"/>
        <v>103.38348214636845</v>
      </c>
      <c r="O35" s="20">
        <f t="shared" si="25"/>
        <v>493250.61387756793</v>
      </c>
      <c r="P35" s="20">
        <f t="shared" si="19"/>
        <v>6876084.0894172378</v>
      </c>
      <c r="Q35" s="21">
        <f t="shared" si="26"/>
        <v>69.665224728586097</v>
      </c>
      <c r="R35" s="22">
        <f t="shared" si="27"/>
        <v>1</v>
      </c>
      <c r="S35" s="22">
        <f t="shared" si="28"/>
        <v>0.99895256756268658</v>
      </c>
      <c r="T35" s="22">
        <f t="shared" si="29"/>
        <v>0.99895256756268658</v>
      </c>
      <c r="U35" s="23">
        <f t="shared" si="36"/>
        <v>98734.143614529501</v>
      </c>
      <c r="V35" s="23">
        <f t="shared" si="37"/>
        <v>103.41734469222013</v>
      </c>
      <c r="W35" s="22">
        <f t="shared" si="30"/>
        <v>1.0474324373134225E-3</v>
      </c>
      <c r="X35" s="23">
        <f>((-5/24)*V34+2.5*V35+(5/24)*V36)/V35</f>
        <v>2.8201695347354963</v>
      </c>
      <c r="Y35" s="23">
        <f t="shared" si="31"/>
        <v>493445.28579405067</v>
      </c>
      <c r="Z35" s="23">
        <f t="shared" si="20"/>
        <v>7013738.6304816594</v>
      </c>
      <c r="AA35" s="23">
        <f t="shared" si="32"/>
        <v>71.036607739913919</v>
      </c>
      <c r="AB35" s="25"/>
      <c r="AC35" s="24"/>
      <c r="AD35" s="25"/>
      <c r="AE35" s="24"/>
      <c r="AF35" s="23">
        <f t="shared" si="33"/>
        <v>1.371383011327822</v>
      </c>
    </row>
    <row r="36" spans="2:32" s="26" customFormat="1" ht="15" customHeight="1" x14ac:dyDescent="0.2">
      <c r="B36" s="5" t="str">
        <f t="shared" si="21"/>
        <v>PB</v>
      </c>
      <c r="C36" s="5" t="s">
        <v>48</v>
      </c>
      <c r="D36" s="24" t="s">
        <v>72</v>
      </c>
      <c r="E36" s="4" t="str">
        <f t="shared" si="22"/>
        <v>PBFemale15-19</v>
      </c>
      <c r="F36" s="6">
        <f>VLOOKUP(E36,'Appendix 1a. Person-years 2020'!$E$3:$F$1682,2,FALSE)</f>
        <v>161818.72390000001</v>
      </c>
      <c r="G36" s="17">
        <f>VLOOKUP(E36,'Appendix 2a. Deaths 2020'!$E$4:$G$1683,2,FALSE)</f>
        <v>75</v>
      </c>
      <c r="H36" s="17">
        <f>VLOOKUP(E36,'Appendix 2a. Deaths 2020'!$E$4:$G$1683,3,FALSE)</f>
        <v>2</v>
      </c>
      <c r="I36" s="18">
        <f t="shared" si="23"/>
        <v>4.6348159343011599E-4</v>
      </c>
      <c r="J36" s="24">
        <v>5</v>
      </c>
      <c r="K36" s="5">
        <f>VLOOKUP(E36,'Appendix 3a. nax iIBGE 2020'!$E$5:$O$1935,11,FALSE)</f>
        <v>2.5</v>
      </c>
      <c r="L36" s="19">
        <f t="shared" si="24"/>
        <v>2.3147258850466914E-3</v>
      </c>
      <c r="M36" s="20">
        <f t="shared" si="34"/>
        <v>98598.431034440393</v>
      </c>
      <c r="N36" s="20">
        <f t="shared" si="35"/>
        <v>228.22834054041022</v>
      </c>
      <c r="O36" s="20">
        <f t="shared" si="25"/>
        <v>492421.5843208509</v>
      </c>
      <c r="P36" s="20">
        <f t="shared" si="19"/>
        <v>6382833.4755396694</v>
      </c>
      <c r="Q36" s="21">
        <f t="shared" si="26"/>
        <v>64.735649528846437</v>
      </c>
      <c r="R36" s="22">
        <f t="shared" si="27"/>
        <v>0.97333333333333338</v>
      </c>
      <c r="S36" s="22">
        <f t="shared" si="28"/>
        <v>0.99768527411495334</v>
      </c>
      <c r="T36" s="22">
        <f t="shared" si="29"/>
        <v>0.99774693054904684</v>
      </c>
      <c r="U36" s="23">
        <f t="shared" si="36"/>
        <v>98630.72626983728</v>
      </c>
      <c r="V36" s="23">
        <f t="shared" si="37"/>
        <v>222.22187628389372</v>
      </c>
      <c r="W36" s="22">
        <f t="shared" si="30"/>
        <v>2.2530694509531601E-3</v>
      </c>
      <c r="X36" s="23">
        <f t="shared" ref="X36:X49" si="38">((-5/24)*V35+2.5*V36+(5/24)*V37)/V36</f>
        <v>2.6502865649709073</v>
      </c>
      <c r="Y36" s="23">
        <f t="shared" si="31"/>
        <v>492631.47362092475</v>
      </c>
      <c r="Z36" s="23">
        <f t="shared" si="20"/>
        <v>6520293.344687609</v>
      </c>
      <c r="AA36" s="23">
        <f t="shared" si="32"/>
        <v>66.108134769779241</v>
      </c>
      <c r="AB36" s="25"/>
      <c r="AC36" s="24"/>
      <c r="AD36" s="25"/>
      <c r="AE36" s="24"/>
      <c r="AF36" s="23">
        <f t="shared" si="33"/>
        <v>1.3724852409328037</v>
      </c>
    </row>
    <row r="37" spans="2:32" s="26" customFormat="1" ht="15" customHeight="1" x14ac:dyDescent="0.2">
      <c r="B37" s="5" t="str">
        <f t="shared" si="21"/>
        <v>PB</v>
      </c>
      <c r="C37" s="5" t="s">
        <v>48</v>
      </c>
      <c r="D37" s="24" t="s">
        <v>73</v>
      </c>
      <c r="E37" s="4" t="str">
        <f t="shared" si="22"/>
        <v>PBFemale20-24</v>
      </c>
      <c r="F37" s="6">
        <f>VLOOKUP(E37,'Appendix 1a. Person-years 2020'!$E$3:$F$1682,2,FALSE)</f>
        <v>167693.11230000001</v>
      </c>
      <c r="G37" s="17">
        <f>VLOOKUP(E37,'Appendix 2a. Deaths 2020'!$E$4:$G$1683,2,FALSE)</f>
        <v>93</v>
      </c>
      <c r="H37" s="17">
        <f>VLOOKUP(E37,'Appendix 2a. Deaths 2020'!$E$4:$G$1683,3,FALSE)</f>
        <v>3</v>
      </c>
      <c r="I37" s="18">
        <f t="shared" si="23"/>
        <v>5.5458449500075263E-4</v>
      </c>
      <c r="J37" s="24">
        <v>5</v>
      </c>
      <c r="K37" s="5">
        <f>VLOOKUP(E37,'Appendix 3a. nax iIBGE 2020'!$E$5:$O$1935,11,FALSE)</f>
        <v>2.5</v>
      </c>
      <c r="L37" s="19">
        <f t="shared" si="24"/>
        <v>2.769083248416418E-3</v>
      </c>
      <c r="M37" s="20">
        <f t="shared" si="34"/>
        <v>98370.202693899977</v>
      </c>
      <c r="N37" s="20">
        <f t="shared" si="35"/>
        <v>272.395280423006</v>
      </c>
      <c r="O37" s="20">
        <f t="shared" si="25"/>
        <v>491170.0252684424</v>
      </c>
      <c r="P37" s="20">
        <f t="shared" si="19"/>
        <v>5890411.8912188187</v>
      </c>
      <c r="Q37" s="21">
        <f t="shared" si="26"/>
        <v>59.880042227300287</v>
      </c>
      <c r="R37" s="22">
        <f t="shared" si="27"/>
        <v>0.967741935483871</v>
      </c>
      <c r="S37" s="22">
        <f t="shared" si="28"/>
        <v>0.9972309167515836</v>
      </c>
      <c r="T37" s="22">
        <f t="shared" si="29"/>
        <v>0.99732012221841715</v>
      </c>
      <c r="U37" s="23">
        <f t="shared" si="36"/>
        <v>98408.50439355339</v>
      </c>
      <c r="V37" s="23">
        <f t="shared" si="37"/>
        <v>263.7227644430821</v>
      </c>
      <c r="W37" s="22">
        <f t="shared" si="30"/>
        <v>2.6798777815828507E-3</v>
      </c>
      <c r="X37" s="23">
        <f t="shared" si="38"/>
        <v>2.5502447708755946</v>
      </c>
      <c r="Y37" s="23">
        <f t="shared" si="31"/>
        <v>491396.46574653342</v>
      </c>
      <c r="Z37" s="23">
        <f t="shared" si="20"/>
        <v>6027661.8710666839</v>
      </c>
      <c r="AA37" s="23">
        <f t="shared" si="32"/>
        <v>61.251432568886273</v>
      </c>
      <c r="AB37" s="25"/>
      <c r="AC37" s="24"/>
      <c r="AD37" s="25"/>
      <c r="AE37" s="24"/>
      <c r="AF37" s="23">
        <f t="shared" si="33"/>
        <v>1.3713903415859861</v>
      </c>
    </row>
    <row r="38" spans="2:32" s="26" customFormat="1" ht="15" customHeight="1" x14ac:dyDescent="0.2">
      <c r="B38" s="5" t="str">
        <f t="shared" si="21"/>
        <v>PB</v>
      </c>
      <c r="C38" s="5" t="s">
        <v>48</v>
      </c>
      <c r="D38" s="24" t="s">
        <v>74</v>
      </c>
      <c r="E38" s="4" t="str">
        <f t="shared" si="22"/>
        <v>PBFemale25-29</v>
      </c>
      <c r="F38" s="6">
        <f>VLOOKUP(E38,'Appendix 1a. Person-years 2020'!$E$3:$F$1682,2,FALSE)</f>
        <v>166293.64230000001</v>
      </c>
      <c r="G38" s="17">
        <f>VLOOKUP(E38,'Appendix 2a. Deaths 2020'!$E$4:$G$1683,2,FALSE)</f>
        <v>104</v>
      </c>
      <c r="H38" s="17">
        <f>VLOOKUP(E38,'Appendix 2a. Deaths 2020'!$E$4:$G$1683,3,FALSE)</f>
        <v>7</v>
      </c>
      <c r="I38" s="18">
        <f t="shared" si="23"/>
        <v>6.2539973604270498E-4</v>
      </c>
      <c r="J38" s="24">
        <v>5</v>
      </c>
      <c r="K38" s="5">
        <f>VLOOKUP(E38,'Appendix 3a. nax iIBGE 2020'!$E$5:$O$1935,11,FALSE)</f>
        <v>2.5</v>
      </c>
      <c r="L38" s="19">
        <f t="shared" si="24"/>
        <v>3.1221172519503644E-3</v>
      </c>
      <c r="M38" s="20">
        <f t="shared" si="34"/>
        <v>98097.80741347697</v>
      </c>
      <c r="N38" s="20">
        <f t="shared" si="35"/>
        <v>306.27285690412083</v>
      </c>
      <c r="O38" s="20">
        <f t="shared" si="25"/>
        <v>489723.35492512456</v>
      </c>
      <c r="P38" s="20">
        <f t="shared" si="19"/>
        <v>5399241.8659503767</v>
      </c>
      <c r="Q38" s="21">
        <f t="shared" si="26"/>
        <v>55.03937354270176</v>
      </c>
      <c r="R38" s="22">
        <f t="shared" si="27"/>
        <v>0.93269230769230771</v>
      </c>
      <c r="S38" s="22">
        <f t="shared" si="28"/>
        <v>0.99687788274804967</v>
      </c>
      <c r="T38" s="22">
        <f t="shared" si="29"/>
        <v>0.99708771895015458</v>
      </c>
      <c r="U38" s="23">
        <f t="shared" si="36"/>
        <v>98144.781629110308</v>
      </c>
      <c r="V38" s="23">
        <f t="shared" si="37"/>
        <v>285.82518767967508</v>
      </c>
      <c r="W38" s="22">
        <f t="shared" si="30"/>
        <v>2.9122810498454221E-3</v>
      </c>
      <c r="X38" s="23">
        <f t="shared" si="38"/>
        <v>2.6171139999250768</v>
      </c>
      <c r="Y38" s="23">
        <f t="shared" si="31"/>
        <v>490042.81930736086</v>
      </c>
      <c r="Z38" s="23">
        <f t="shared" si="20"/>
        <v>5536265.4053201508</v>
      </c>
      <c r="AA38" s="23">
        <f t="shared" si="32"/>
        <v>56.409167287586712</v>
      </c>
      <c r="AB38" s="25"/>
      <c r="AC38" s="24"/>
      <c r="AD38" s="25"/>
      <c r="AE38" s="24"/>
      <c r="AF38" s="23">
        <f t="shared" si="33"/>
        <v>1.3697937448849515</v>
      </c>
    </row>
    <row r="39" spans="2:32" s="26" customFormat="1" ht="15" customHeight="1" x14ac:dyDescent="0.2">
      <c r="B39" s="5" t="str">
        <f t="shared" si="21"/>
        <v>PB</v>
      </c>
      <c r="C39" s="5" t="s">
        <v>48</v>
      </c>
      <c r="D39" s="24" t="s">
        <v>75</v>
      </c>
      <c r="E39" s="4" t="str">
        <f t="shared" si="22"/>
        <v>PBFemale30-34</v>
      </c>
      <c r="F39" s="6">
        <f>VLOOKUP(E39,'Appendix 1a. Person-years 2020'!$E$3:$F$1682,2,FALSE)</f>
        <v>167960.3714</v>
      </c>
      <c r="G39" s="17">
        <f>VLOOKUP(E39,'Appendix 2a. Deaths 2020'!$E$4:$G$1683,2,FALSE)</f>
        <v>154</v>
      </c>
      <c r="H39" s="17">
        <f>VLOOKUP(E39,'Appendix 2a. Deaths 2020'!$E$4:$G$1683,3,FALSE)</f>
        <v>8</v>
      </c>
      <c r="I39" s="18">
        <f t="shared" si="23"/>
        <v>9.168829451635756E-4</v>
      </c>
      <c r="J39" s="24">
        <v>5</v>
      </c>
      <c r="K39" s="5">
        <f>VLOOKUP(E39,'Appendix 3a. nax iIBGE 2020'!$E$5:$O$1935,11,FALSE)</f>
        <v>2.5</v>
      </c>
      <c r="L39" s="19">
        <f t="shared" si="24"/>
        <v>4.573930329040219E-3</v>
      </c>
      <c r="M39" s="20">
        <f t="shared" si="34"/>
        <v>97791.534556572849</v>
      </c>
      <c r="N39" s="20">
        <f t="shared" si="35"/>
        <v>447.29166583169319</v>
      </c>
      <c r="O39" s="20">
        <f t="shared" si="25"/>
        <v>487839.443618285</v>
      </c>
      <c r="P39" s="20">
        <f t="shared" si="19"/>
        <v>4909518.5110252518</v>
      </c>
      <c r="Q39" s="21">
        <f t="shared" si="26"/>
        <v>50.203921364840355</v>
      </c>
      <c r="R39" s="22">
        <f t="shared" si="27"/>
        <v>0.94805194805194803</v>
      </c>
      <c r="S39" s="22">
        <f t="shared" si="28"/>
        <v>0.99542606967095981</v>
      </c>
      <c r="T39" s="22">
        <f t="shared" si="29"/>
        <v>0.99566316044318437</v>
      </c>
      <c r="U39" s="23">
        <f t="shared" si="36"/>
        <v>97858.956441430637</v>
      </c>
      <c r="V39" s="23">
        <f t="shared" si="37"/>
        <v>424.39859328389412</v>
      </c>
      <c r="W39" s="22">
        <f t="shared" si="30"/>
        <v>4.3368395568156304E-3</v>
      </c>
      <c r="X39" s="23">
        <f t="shared" si="38"/>
        <v>2.6489766352993405</v>
      </c>
      <c r="Y39" s="23">
        <f t="shared" si="31"/>
        <v>488297.01119839668</v>
      </c>
      <c r="Z39" s="23">
        <f t="shared" si="20"/>
        <v>5046222.58601279</v>
      </c>
      <c r="AA39" s="23">
        <f t="shared" si="32"/>
        <v>51.566282428456041</v>
      </c>
      <c r="AB39" s="25"/>
      <c r="AC39" s="24"/>
      <c r="AD39" s="25"/>
      <c r="AE39" s="24"/>
      <c r="AF39" s="23">
        <f t="shared" si="33"/>
        <v>1.3623610636156869</v>
      </c>
    </row>
    <row r="40" spans="2:32" s="26" customFormat="1" ht="15" customHeight="1" x14ac:dyDescent="0.2">
      <c r="B40" s="5" t="str">
        <f t="shared" si="21"/>
        <v>PB</v>
      </c>
      <c r="C40" s="5" t="s">
        <v>48</v>
      </c>
      <c r="D40" s="24" t="s">
        <v>76</v>
      </c>
      <c r="E40" s="4" t="str">
        <f t="shared" si="22"/>
        <v>PBFemale35-39</v>
      </c>
      <c r="F40" s="6">
        <f>VLOOKUP(E40,'Appendix 1a. Person-years 2020'!$E$3:$F$1682,2,FALSE)</f>
        <v>164837.54089999999</v>
      </c>
      <c r="G40" s="17">
        <f>VLOOKUP(E40,'Appendix 2a. Deaths 2020'!$E$4:$G$1683,2,FALSE)</f>
        <v>228</v>
      </c>
      <c r="H40" s="17">
        <f>VLOOKUP(E40,'Appendix 2a. Deaths 2020'!$E$4:$G$1683,3,FALSE)</f>
        <v>28</v>
      </c>
      <c r="I40" s="18">
        <f t="shared" si="23"/>
        <v>1.3831800617452672E-3</v>
      </c>
      <c r="J40" s="24">
        <v>5</v>
      </c>
      <c r="K40" s="5">
        <f>VLOOKUP(E40,'Appendix 3a. nax iIBGE 2020'!$E$5:$O$1935,11,FALSE)</f>
        <v>2.5</v>
      </c>
      <c r="L40" s="19">
        <f t="shared" si="24"/>
        <v>6.8920678815315127E-3</v>
      </c>
      <c r="M40" s="20">
        <f t="shared" si="34"/>
        <v>97344.242890741152</v>
      </c>
      <c r="N40" s="20">
        <f t="shared" si="35"/>
        <v>670.90312987927939</v>
      </c>
      <c r="O40" s="20">
        <f t="shared" si="25"/>
        <v>485043.95662900753</v>
      </c>
      <c r="P40" s="20">
        <f t="shared" si="19"/>
        <v>4421679.0674069673</v>
      </c>
      <c r="Q40" s="21">
        <f t="shared" si="26"/>
        <v>45.423118369412407</v>
      </c>
      <c r="R40" s="22">
        <f t="shared" si="27"/>
        <v>0.8771929824561403</v>
      </c>
      <c r="S40" s="22">
        <f t="shared" si="28"/>
        <v>0.99310793211846848</v>
      </c>
      <c r="T40" s="22">
        <f t="shared" si="29"/>
        <v>0.99395176128398388</v>
      </c>
      <c r="U40" s="23">
        <f t="shared" si="36"/>
        <v>97434.557848146738</v>
      </c>
      <c r="V40" s="23">
        <f t="shared" si="37"/>
        <v>589.30746505507329</v>
      </c>
      <c r="W40" s="22">
        <f t="shared" si="30"/>
        <v>6.0482387160161188E-3</v>
      </c>
      <c r="X40" s="23">
        <f t="shared" si="38"/>
        <v>2.6561628004504763</v>
      </c>
      <c r="Y40" s="23">
        <f t="shared" si="31"/>
        <v>485791.54848216544</v>
      </c>
      <c r="Z40" s="23">
        <f t="shared" si="20"/>
        <v>4557925.5748143932</v>
      </c>
      <c r="AA40" s="23">
        <f t="shared" si="32"/>
        <v>46.779352988063955</v>
      </c>
      <c r="AB40" s="25"/>
      <c r="AC40" s="24"/>
      <c r="AD40" s="25"/>
      <c r="AE40" s="24"/>
      <c r="AF40" s="23">
        <f t="shared" si="33"/>
        <v>1.3562346186515484</v>
      </c>
    </row>
    <row r="41" spans="2:32" s="26" customFormat="1" ht="15" customHeight="1" x14ac:dyDescent="0.2">
      <c r="B41" s="5" t="str">
        <f t="shared" si="21"/>
        <v>PB</v>
      </c>
      <c r="C41" s="5" t="s">
        <v>48</v>
      </c>
      <c r="D41" s="24" t="s">
        <v>77</v>
      </c>
      <c r="E41" s="4" t="str">
        <f t="shared" si="22"/>
        <v>PBFemale40-44</v>
      </c>
      <c r="F41" s="6">
        <f>VLOOKUP(E41,'Appendix 1a. Person-years 2020'!$E$3:$F$1682,2,FALSE)</f>
        <v>153056.34109999999</v>
      </c>
      <c r="G41" s="17">
        <f>VLOOKUP(E41,'Appendix 2a. Deaths 2020'!$E$4:$G$1683,2,FALSE)</f>
        <v>321</v>
      </c>
      <c r="H41" s="17">
        <f>VLOOKUP(E41,'Appendix 2a. Deaths 2020'!$E$4:$G$1683,3,FALSE)</f>
        <v>46</v>
      </c>
      <c r="I41" s="18">
        <f t="shared" si="23"/>
        <v>2.0972669129093666E-3</v>
      </c>
      <c r="J41" s="24">
        <v>5</v>
      </c>
      <c r="K41" s="5">
        <f>VLOOKUP(E41,'Appendix 3a. nax iIBGE 2020'!$E$5:$O$1935,11,FALSE)</f>
        <v>2.5</v>
      </c>
      <c r="L41" s="19">
        <f t="shared" si="24"/>
        <v>1.0431639732401441E-2</v>
      </c>
      <c r="M41" s="20">
        <f t="shared" si="34"/>
        <v>96673.339760861869</v>
      </c>
      <c r="N41" s="20">
        <f t="shared" si="35"/>
        <v>1008.4614521133507</v>
      </c>
      <c r="O41" s="20">
        <f t="shared" si="25"/>
        <v>480845.54517402599</v>
      </c>
      <c r="P41" s="20">
        <f t="shared" si="19"/>
        <v>3936635.1107779597</v>
      </c>
      <c r="Q41" s="21">
        <f t="shared" si="26"/>
        <v>40.721000438341157</v>
      </c>
      <c r="R41" s="22">
        <f t="shared" si="27"/>
        <v>0.85669781931464173</v>
      </c>
      <c r="S41" s="22">
        <f t="shared" si="28"/>
        <v>0.98956836026759853</v>
      </c>
      <c r="T41" s="22">
        <f t="shared" si="29"/>
        <v>0.99105653060536569</v>
      </c>
      <c r="U41" s="23">
        <f t="shared" si="36"/>
        <v>96845.250383091668</v>
      </c>
      <c r="V41" s="23">
        <f t="shared" si="37"/>
        <v>866.13253281687673</v>
      </c>
      <c r="W41" s="22">
        <f t="shared" si="30"/>
        <v>8.9434693946343069E-3</v>
      </c>
      <c r="X41" s="23">
        <f t="shared" si="38"/>
        <v>2.6632754777573622</v>
      </c>
      <c r="Y41" s="23">
        <f t="shared" si="31"/>
        <v>482202.33878651302</v>
      </c>
      <c r="Z41" s="23">
        <f t="shared" si="20"/>
        <v>4072134.026332228</v>
      </c>
      <c r="AA41" s="23">
        <f t="shared" si="32"/>
        <v>42.047844475842119</v>
      </c>
      <c r="AB41" s="25"/>
      <c r="AC41" s="24"/>
      <c r="AD41" s="25"/>
      <c r="AE41" s="24"/>
      <c r="AF41" s="23">
        <f t="shared" si="33"/>
        <v>1.3268440375009618</v>
      </c>
    </row>
    <row r="42" spans="2:32" s="26" customFormat="1" ht="15" customHeight="1" x14ac:dyDescent="0.2">
      <c r="B42" s="5" t="str">
        <f t="shared" si="21"/>
        <v>PB</v>
      </c>
      <c r="C42" s="5" t="s">
        <v>48</v>
      </c>
      <c r="D42" s="24" t="s">
        <v>78</v>
      </c>
      <c r="E42" s="4" t="str">
        <f t="shared" si="22"/>
        <v>PBFemale45-49</v>
      </c>
      <c r="F42" s="6">
        <f>VLOOKUP(E42,'Appendix 1a. Person-years 2020'!$E$3:$F$1682,2,FALSE)</f>
        <v>134208.329</v>
      </c>
      <c r="G42" s="17">
        <f>VLOOKUP(E42,'Appendix 2a. Deaths 2020'!$E$4:$G$1683,2,FALSE)</f>
        <v>400</v>
      </c>
      <c r="H42" s="17">
        <f>VLOOKUP(E42,'Appendix 2a. Deaths 2020'!$E$4:$G$1683,3,FALSE)</f>
        <v>43</v>
      </c>
      <c r="I42" s="18">
        <f t="shared" si="23"/>
        <v>2.9804409531095496E-3</v>
      </c>
      <c r="J42" s="24">
        <v>5</v>
      </c>
      <c r="K42" s="5">
        <f>VLOOKUP(E42,'Appendix 3a. nax iIBGE 2020'!$E$5:$O$1935,11,FALSE)</f>
        <v>2.5</v>
      </c>
      <c r="L42" s="19">
        <f t="shared" si="24"/>
        <v>1.4791988147416569E-2</v>
      </c>
      <c r="M42" s="20">
        <f t="shared" si="34"/>
        <v>95664.878308748521</v>
      </c>
      <c r="N42" s="20">
        <f t="shared" si="35"/>
        <v>1415.0737460670566</v>
      </c>
      <c r="O42" s="20">
        <f t="shared" si="25"/>
        <v>474786.70717857499</v>
      </c>
      <c r="P42" s="20">
        <f t="shared" si="19"/>
        <v>3455789.5656039338</v>
      </c>
      <c r="Q42" s="21">
        <f t="shared" si="26"/>
        <v>36.123911164667241</v>
      </c>
      <c r="R42" s="22">
        <f t="shared" si="27"/>
        <v>0.89249999999999996</v>
      </c>
      <c r="S42" s="22">
        <f t="shared" si="28"/>
        <v>0.98520801185258344</v>
      </c>
      <c r="T42" s="22">
        <f t="shared" si="29"/>
        <v>0.98678759642385672</v>
      </c>
      <c r="U42" s="23">
        <f t="shared" si="36"/>
        <v>95979.117850274793</v>
      </c>
      <c r="V42" s="23">
        <f t="shared" si="37"/>
        <v>1268.1148399200483</v>
      </c>
      <c r="W42" s="22">
        <f t="shared" si="30"/>
        <v>1.3212403576143283E-2</v>
      </c>
      <c r="X42" s="23">
        <f t="shared" si="38"/>
        <v>2.668793098110875</v>
      </c>
      <c r="Y42" s="23">
        <f t="shared" si="31"/>
        <v>476939.35118416435</v>
      </c>
      <c r="Z42" s="23">
        <f t="shared" si="20"/>
        <v>3589931.6875457149</v>
      </c>
      <c r="AA42" s="23">
        <f t="shared" si="32"/>
        <v>37.403257791407555</v>
      </c>
      <c r="AB42" s="25"/>
      <c r="AC42" s="24"/>
      <c r="AD42" s="25"/>
      <c r="AE42" s="24"/>
      <c r="AF42" s="23">
        <f t="shared" si="33"/>
        <v>1.2793466267403133</v>
      </c>
    </row>
    <row r="43" spans="2:32" s="26" customFormat="1" ht="15" customHeight="1" x14ac:dyDescent="0.2">
      <c r="B43" s="5" t="str">
        <f t="shared" si="21"/>
        <v>PB</v>
      </c>
      <c r="C43" s="5" t="s">
        <v>48</v>
      </c>
      <c r="D43" s="24" t="s">
        <v>79</v>
      </c>
      <c r="E43" s="4" t="str">
        <f t="shared" si="22"/>
        <v>PBFemale50-54</v>
      </c>
      <c r="F43" s="6">
        <f>VLOOKUP(E43,'Appendix 1a. Person-years 2020'!$E$3:$F$1682,2,FALSE)</f>
        <v>125032.052</v>
      </c>
      <c r="G43" s="17">
        <f>VLOOKUP(E43,'Appendix 2a. Deaths 2020'!$E$4:$G$1683,2,FALSE)</f>
        <v>565</v>
      </c>
      <c r="H43" s="17">
        <f>VLOOKUP(E43,'Appendix 2a. Deaths 2020'!$E$4:$G$1683,3,FALSE)</f>
        <v>60</v>
      </c>
      <c r="I43" s="18">
        <f t="shared" si="23"/>
        <v>4.5188412967900422E-3</v>
      </c>
      <c r="J43" s="24">
        <v>5</v>
      </c>
      <c r="K43" s="5">
        <f>VLOOKUP(E43,'Appendix 3a. nax iIBGE 2020'!$E$5:$O$1935,11,FALSE)</f>
        <v>2.5</v>
      </c>
      <c r="L43" s="19">
        <f t="shared" si="24"/>
        <v>2.2341808763733848E-2</v>
      </c>
      <c r="M43" s="20">
        <f t="shared" si="34"/>
        <v>94249.804562681471</v>
      </c>
      <c r="N43" s="20">
        <f t="shared" si="35"/>
        <v>2105.7111095587193</v>
      </c>
      <c r="O43" s="20">
        <f t="shared" si="25"/>
        <v>465984.7450395106</v>
      </c>
      <c r="P43" s="20">
        <f t="shared" si="19"/>
        <v>2981002.8584253588</v>
      </c>
      <c r="Q43" s="21">
        <f t="shared" si="26"/>
        <v>31.62874312851039</v>
      </c>
      <c r="R43" s="22">
        <f t="shared" si="27"/>
        <v>0.89380530973451322</v>
      </c>
      <c r="S43" s="22">
        <f t="shared" si="28"/>
        <v>0.97765819123626618</v>
      </c>
      <c r="T43" s="22">
        <f t="shared" si="29"/>
        <v>0.98000688590485985</v>
      </c>
      <c r="U43" s="23">
        <f t="shared" si="36"/>
        <v>94711.003010354747</v>
      </c>
      <c r="V43" s="23">
        <f t="shared" si="37"/>
        <v>1893.5678892511849</v>
      </c>
      <c r="W43" s="22">
        <f t="shared" si="30"/>
        <v>1.9993114095140152E-2</v>
      </c>
      <c r="X43" s="23">
        <f t="shared" si="38"/>
        <v>2.6486005272029218</v>
      </c>
      <c r="Y43" s="23">
        <f t="shared" si="31"/>
        <v>469102.48051528301</v>
      </c>
      <c r="Z43" s="23">
        <f t="shared" si="20"/>
        <v>3112992.3363615507</v>
      </c>
      <c r="AA43" s="23">
        <f t="shared" si="32"/>
        <v>32.868328255600964</v>
      </c>
      <c r="AB43" s="25"/>
      <c r="AC43" s="24"/>
      <c r="AD43" s="25"/>
      <c r="AE43" s="24"/>
      <c r="AF43" s="23">
        <f t="shared" si="33"/>
        <v>1.2395851270905744</v>
      </c>
    </row>
    <row r="44" spans="2:32" s="26" customFormat="1" ht="15" customHeight="1" x14ac:dyDescent="0.2">
      <c r="B44" s="5" t="str">
        <f t="shared" si="21"/>
        <v>PB</v>
      </c>
      <c r="C44" s="5" t="s">
        <v>48</v>
      </c>
      <c r="D44" s="24" t="s">
        <v>80</v>
      </c>
      <c r="E44" s="4" t="str">
        <f t="shared" si="22"/>
        <v>PBFemale55-59</v>
      </c>
      <c r="F44" s="6">
        <f>VLOOKUP(E44,'Appendix 1a. Person-years 2020'!$E$3:$F$1682,2,FALSE)</f>
        <v>108500.91</v>
      </c>
      <c r="G44" s="17">
        <f>VLOOKUP(E44,'Appendix 2a. Deaths 2020'!$E$4:$G$1683,2,FALSE)</f>
        <v>707</v>
      </c>
      <c r="H44" s="17">
        <f>VLOOKUP(E44,'Appendix 2a. Deaths 2020'!$E$4:$G$1683,3,FALSE)</f>
        <v>86</v>
      </c>
      <c r="I44" s="18">
        <f t="shared" si="23"/>
        <v>6.5160743813116404E-3</v>
      </c>
      <c r="J44" s="24">
        <v>5</v>
      </c>
      <c r="K44" s="5">
        <f>VLOOKUP(E44,'Appendix 3a. nax iIBGE 2020'!$E$5:$O$1935,11,FALSE)</f>
        <v>2.5</v>
      </c>
      <c r="L44" s="19">
        <f t="shared" si="24"/>
        <v>3.2058138863161258E-2</v>
      </c>
      <c r="M44" s="20">
        <f t="shared" si="34"/>
        <v>92144.093453122754</v>
      </c>
      <c r="N44" s="20">
        <f t="shared" si="35"/>
        <v>2953.9681433403175</v>
      </c>
      <c r="O44" s="20">
        <f t="shared" si="25"/>
        <v>453335.54690726299</v>
      </c>
      <c r="P44" s="20">
        <f t="shared" si="19"/>
        <v>2515018.1133858482</v>
      </c>
      <c r="Q44" s="21">
        <f t="shared" si="26"/>
        <v>27.29440400501997</v>
      </c>
      <c r="R44" s="22">
        <f t="shared" si="27"/>
        <v>0.87835926449787838</v>
      </c>
      <c r="S44" s="22">
        <f t="shared" si="28"/>
        <v>0.96794186113683878</v>
      </c>
      <c r="T44" s="22">
        <f t="shared" si="29"/>
        <v>0.97178586402046108</v>
      </c>
      <c r="U44" s="23">
        <f t="shared" si="36"/>
        <v>92817.435121103568</v>
      </c>
      <c r="V44" s="23">
        <f t="shared" si="37"/>
        <v>2618.7637357788481</v>
      </c>
      <c r="W44" s="22">
        <f t="shared" si="30"/>
        <v>2.8214135979538923E-2</v>
      </c>
      <c r="X44" s="23">
        <f t="shared" si="38"/>
        <v>2.6558193910448136</v>
      </c>
      <c r="Y44" s="23">
        <f t="shared" si="31"/>
        <v>457948.32043667004</v>
      </c>
      <c r="Z44" s="23">
        <f t="shared" si="20"/>
        <v>2643889.8558462677</v>
      </c>
      <c r="AA44" s="23">
        <f t="shared" si="32"/>
        <v>28.484840724123131</v>
      </c>
      <c r="AB44" s="25"/>
      <c r="AC44" s="24"/>
      <c r="AD44" s="25"/>
      <c r="AE44" s="24"/>
      <c r="AF44" s="23">
        <f t="shared" si="33"/>
        <v>1.1904367191031611</v>
      </c>
    </row>
    <row r="45" spans="2:32" s="26" customFormat="1" ht="15" customHeight="1" x14ac:dyDescent="0.2">
      <c r="B45" s="5" t="str">
        <f t="shared" si="21"/>
        <v>PB</v>
      </c>
      <c r="C45" s="5" t="s">
        <v>48</v>
      </c>
      <c r="D45" s="24" t="s">
        <v>81</v>
      </c>
      <c r="E45" s="4" t="str">
        <f t="shared" si="22"/>
        <v>PBFemale60-64</v>
      </c>
      <c r="F45" s="6">
        <f>VLOOKUP(E45,'Appendix 1a. Person-years 2020'!$E$3:$F$1682,2,FALSE)</f>
        <v>87080.020399999994</v>
      </c>
      <c r="G45" s="17">
        <f>VLOOKUP(E45,'Appendix 2a. Deaths 2020'!$E$4:$G$1683,2,FALSE)</f>
        <v>869</v>
      </c>
      <c r="H45" s="17">
        <f>VLOOKUP(E45,'Appendix 2a. Deaths 2020'!$E$4:$G$1683,3,FALSE)</f>
        <v>109</v>
      </c>
      <c r="I45" s="18">
        <f t="shared" si="23"/>
        <v>9.9793270144893087E-3</v>
      </c>
      <c r="J45" s="24">
        <v>5</v>
      </c>
      <c r="K45" s="5">
        <f>VLOOKUP(E45,'Appendix 3a. nax iIBGE 2020'!$E$5:$O$1935,11,FALSE)</f>
        <v>2.5</v>
      </c>
      <c r="L45" s="19">
        <f t="shared" si="24"/>
        <v>4.8682098617799936E-2</v>
      </c>
      <c r="M45" s="20">
        <f t="shared" si="34"/>
        <v>89190.125309782437</v>
      </c>
      <c r="N45" s="20">
        <f t="shared" si="35"/>
        <v>4341.962476064763</v>
      </c>
      <c r="O45" s="20">
        <f t="shared" si="25"/>
        <v>435095.72035875026</v>
      </c>
      <c r="P45" s="20">
        <f t="shared" si="19"/>
        <v>2061682.5664785851</v>
      </c>
      <c r="Q45" s="21">
        <f t="shared" si="26"/>
        <v>23.115592217387078</v>
      </c>
      <c r="R45" s="22">
        <f t="shared" si="27"/>
        <v>0.87456846950517841</v>
      </c>
      <c r="S45" s="22">
        <f t="shared" si="28"/>
        <v>0.95131790138220007</v>
      </c>
      <c r="T45" s="22">
        <f t="shared" si="29"/>
        <v>0.95729174444630916</v>
      </c>
      <c r="U45" s="23">
        <f t="shared" si="36"/>
        <v>90198.67138532472</v>
      </c>
      <c r="V45" s="23">
        <f t="shared" si="37"/>
        <v>3852.2279081278298</v>
      </c>
      <c r="W45" s="22">
        <f t="shared" si="30"/>
        <v>4.2708255553690844E-2</v>
      </c>
      <c r="X45" s="23">
        <f t="shared" si="38"/>
        <v>2.654571000414935</v>
      </c>
      <c r="Y45" s="23">
        <f t="shared" si="31"/>
        <v>441958.22987788974</v>
      </c>
      <c r="Z45" s="23">
        <f t="shared" si="20"/>
        <v>2185941.5354095977</v>
      </c>
      <c r="AA45" s="23">
        <f t="shared" si="32"/>
        <v>24.234742062567115</v>
      </c>
      <c r="AB45" s="25"/>
      <c r="AC45" s="24"/>
      <c r="AD45" s="25"/>
      <c r="AE45" s="24"/>
      <c r="AF45" s="23">
        <f t="shared" si="33"/>
        <v>1.1191498451800364</v>
      </c>
    </row>
    <row r="46" spans="2:32" s="26" customFormat="1" ht="15" customHeight="1" x14ac:dyDescent="0.2">
      <c r="B46" s="5" t="str">
        <f t="shared" si="21"/>
        <v>PB</v>
      </c>
      <c r="C46" s="5" t="s">
        <v>48</v>
      </c>
      <c r="D46" s="24" t="s">
        <v>82</v>
      </c>
      <c r="E46" s="4" t="str">
        <f t="shared" si="22"/>
        <v>PBFemale65-69</v>
      </c>
      <c r="F46" s="6">
        <f>VLOOKUP(E46,'Appendix 1a. Person-years 2020'!$E$3:$F$1682,2,FALSE)</f>
        <v>72749.994200000001</v>
      </c>
      <c r="G46" s="17">
        <f>VLOOKUP(E46,'Appendix 2a. Deaths 2020'!$E$4:$G$1683,2,FALSE)</f>
        <v>1112</v>
      </c>
      <c r="H46" s="17">
        <f>VLOOKUP(E46,'Appendix 2a. Deaths 2020'!$E$4:$G$1683,3,FALSE)</f>
        <v>159</v>
      </c>
      <c r="I46" s="18">
        <f t="shared" si="23"/>
        <v>1.5285224586313437E-2</v>
      </c>
      <c r="J46" s="24">
        <v>5</v>
      </c>
      <c r="K46" s="5">
        <f>VLOOKUP(E46,'Appendix 3a. nax iIBGE 2020'!$E$5:$O$1935,11,FALSE)</f>
        <v>2.5</v>
      </c>
      <c r="L46" s="19">
        <f t="shared" si="24"/>
        <v>7.3613139506900682E-2</v>
      </c>
      <c r="M46" s="20">
        <f t="shared" si="34"/>
        <v>84848.162833717681</v>
      </c>
      <c r="N46" s="20">
        <f t="shared" si="35"/>
        <v>6245.9396475826852</v>
      </c>
      <c r="O46" s="20">
        <f t="shared" si="25"/>
        <v>408625.96504963172</v>
      </c>
      <c r="P46" s="20">
        <f t="shared" si="19"/>
        <v>1626586.8461198348</v>
      </c>
      <c r="Q46" s="21">
        <f t="shared" si="26"/>
        <v>19.170560584883376</v>
      </c>
      <c r="R46" s="22">
        <f t="shared" si="27"/>
        <v>0.85701438848920863</v>
      </c>
      <c r="S46" s="22">
        <f t="shared" si="28"/>
        <v>0.92638686049309937</v>
      </c>
      <c r="T46" s="22">
        <f t="shared" si="29"/>
        <v>0.93657076564089925</v>
      </c>
      <c r="U46" s="23">
        <f t="shared" si="36"/>
        <v>86346.443477196895</v>
      </c>
      <c r="V46" s="23">
        <f t="shared" si="37"/>
        <v>5476.888799389968</v>
      </c>
      <c r="W46" s="22">
        <f t="shared" si="30"/>
        <v>6.342923435910075E-2</v>
      </c>
      <c r="X46" s="23">
        <f t="shared" si="38"/>
        <v>2.6619913992681292</v>
      </c>
      <c r="Y46" s="23">
        <f t="shared" si="31"/>
        <v>418927.20426775864</v>
      </c>
      <c r="Z46" s="23">
        <f t="shared" si="20"/>
        <v>1743983.3055317081</v>
      </c>
      <c r="AA46" s="23">
        <f t="shared" si="32"/>
        <v>20.197511736453556</v>
      </c>
      <c r="AB46" s="25"/>
      <c r="AC46" s="24"/>
      <c r="AD46" s="25"/>
      <c r="AE46" s="24"/>
      <c r="AF46" s="23">
        <f t="shared" si="33"/>
        <v>1.0269511515701808</v>
      </c>
    </row>
    <row r="47" spans="2:32" s="26" customFormat="1" ht="15" customHeight="1" x14ac:dyDescent="0.2">
      <c r="B47" s="5" t="str">
        <f t="shared" si="21"/>
        <v>PB</v>
      </c>
      <c r="C47" s="5" t="s">
        <v>48</v>
      </c>
      <c r="D47" s="42" t="s">
        <v>19</v>
      </c>
      <c r="E47" s="4" t="str">
        <f t="shared" si="22"/>
        <v>PBFemale70-74</v>
      </c>
      <c r="F47" s="6">
        <f>VLOOKUP(E47,'Appendix 1a. Person-years 2020'!$E$3:$F$1682,2,FALSE)</f>
        <v>60580.217400000001</v>
      </c>
      <c r="G47" s="17">
        <f>VLOOKUP(E47,'Appendix 2a. Deaths 2020'!$E$4:$G$1683,2,FALSE)</f>
        <v>1449</v>
      </c>
      <c r="H47" s="17">
        <f>VLOOKUP(E47,'Appendix 2a. Deaths 2020'!$E$4:$G$1683,3,FALSE)</f>
        <v>170</v>
      </c>
      <c r="I47" s="18">
        <f t="shared" si="23"/>
        <v>2.3918699241907971E-2</v>
      </c>
      <c r="J47" s="24">
        <v>5</v>
      </c>
      <c r="K47" s="5">
        <f>VLOOKUP(E47,'Appendix 3a. nax iIBGE 2020'!$E$5:$O$1935,11,FALSE)</f>
        <v>2.5</v>
      </c>
      <c r="L47" s="19">
        <f t="shared" si="24"/>
        <v>0.11284569085856171</v>
      </c>
      <c r="M47" s="20">
        <f t="shared" si="34"/>
        <v>78602.223186135001</v>
      </c>
      <c r="N47" s="20">
        <f t="shared" si="35"/>
        <v>8869.9221784582624</v>
      </c>
      <c r="O47" s="20">
        <f t="shared" si="25"/>
        <v>370836.31048452936</v>
      </c>
      <c r="P47" s="20">
        <f t="shared" si="19"/>
        <v>1217960.8810702031</v>
      </c>
      <c r="Q47" s="21">
        <f t="shared" si="26"/>
        <v>15.495247229661626</v>
      </c>
      <c r="R47" s="22">
        <f t="shared" si="27"/>
        <v>0.88267770876466534</v>
      </c>
      <c r="S47" s="22">
        <f t="shared" si="28"/>
        <v>0.88715430914143834</v>
      </c>
      <c r="T47" s="22">
        <f t="shared" si="29"/>
        <v>0.8997047706564224</v>
      </c>
      <c r="U47" s="23">
        <f t="shared" si="36"/>
        <v>80869.554677806926</v>
      </c>
      <c r="V47" s="23">
        <f t="shared" si="37"/>
        <v>8110.830533323634</v>
      </c>
      <c r="W47" s="22">
        <f t="shared" si="30"/>
        <v>0.1002952293435776</v>
      </c>
      <c r="X47" s="23">
        <f t="shared" si="38"/>
        <v>2.6422215784291256</v>
      </c>
      <c r="Y47" s="23">
        <f t="shared" si="31"/>
        <v>385224.23217654595</v>
      </c>
      <c r="Z47" s="23">
        <f t="shared" si="20"/>
        <v>1325056.1012639494</v>
      </c>
      <c r="AA47" s="23">
        <f t="shared" si="32"/>
        <v>16.385104462898511</v>
      </c>
      <c r="AB47" s="25"/>
      <c r="AC47" s="24"/>
      <c r="AD47" s="25"/>
      <c r="AE47" s="24"/>
      <c r="AF47" s="23">
        <f t="shared" si="33"/>
        <v>0.88985723323688504</v>
      </c>
    </row>
    <row r="48" spans="2:32" s="26" customFormat="1" ht="15" customHeight="1" x14ac:dyDescent="0.2">
      <c r="B48" s="5" t="str">
        <f t="shared" si="21"/>
        <v>PB</v>
      </c>
      <c r="C48" s="5" t="s">
        <v>48</v>
      </c>
      <c r="D48" s="42" t="s">
        <v>20</v>
      </c>
      <c r="E48" s="4" t="str">
        <f t="shared" si="22"/>
        <v>PBFemale75-79</v>
      </c>
      <c r="F48" s="6">
        <f>VLOOKUP(E48,'Appendix 1a. Person-years 2020'!$E$3:$F$1682,2,FALSE)</f>
        <v>43229.501499999998</v>
      </c>
      <c r="G48" s="17">
        <f>VLOOKUP(E48,'Appendix 2a. Deaths 2020'!$E$4:$G$1683,2,FALSE)</f>
        <v>1612</v>
      </c>
      <c r="H48" s="17">
        <f>VLOOKUP(E48,'Appendix 2a. Deaths 2020'!$E$4:$G$1683,3,FALSE)</f>
        <v>197</v>
      </c>
      <c r="I48" s="18">
        <f t="shared" si="23"/>
        <v>3.7289349727986108E-2</v>
      </c>
      <c r="J48" s="24">
        <v>5</v>
      </c>
      <c r="K48" s="5">
        <f>VLOOKUP(E48,'Appendix 3a. nax iIBGE 2020'!$E$5:$O$1935,11,FALSE)</f>
        <v>2.5</v>
      </c>
      <c r="L48" s="19">
        <f t="shared" si="24"/>
        <v>0.17054771515099457</v>
      </c>
      <c r="M48" s="20">
        <f t="shared" si="34"/>
        <v>69732.301007676739</v>
      </c>
      <c r="N48" s="20">
        <f t="shared" si="35"/>
        <v>11892.684609080663</v>
      </c>
      <c r="O48" s="20">
        <f t="shared" si="25"/>
        <v>318929.79351568205</v>
      </c>
      <c r="P48" s="20">
        <f t="shared" si="19"/>
        <v>847124.57058567367</v>
      </c>
      <c r="Q48" s="21">
        <f t="shared" si="26"/>
        <v>12.148237736947973</v>
      </c>
      <c r="R48" s="22">
        <f t="shared" si="27"/>
        <v>0.87779156327543428</v>
      </c>
      <c r="S48" s="22">
        <f t="shared" si="28"/>
        <v>0.82945228484900546</v>
      </c>
      <c r="T48" s="22">
        <f t="shared" si="29"/>
        <v>0.84862492424335434</v>
      </c>
      <c r="U48" s="23">
        <f t="shared" si="36"/>
        <v>72758.724144483291</v>
      </c>
      <c r="V48" s="23">
        <f t="shared" si="37"/>
        <v>11013.857379328041</v>
      </c>
      <c r="W48" s="22">
        <f t="shared" si="30"/>
        <v>0.15137507575664566</v>
      </c>
      <c r="X48" s="23">
        <f t="shared" si="38"/>
        <v>2.6308076399693929</v>
      </c>
      <c r="Y48" s="23">
        <f t="shared" si="31"/>
        <v>337699.67396484572</v>
      </c>
      <c r="Z48" s="23">
        <f t="shared" si="20"/>
        <v>939831.86908740341</v>
      </c>
      <c r="AA48" s="23">
        <f t="shared" si="32"/>
        <v>12.917102108897595</v>
      </c>
      <c r="AB48" s="25"/>
      <c r="AC48" s="24"/>
      <c r="AD48" s="25"/>
      <c r="AE48" s="24"/>
      <c r="AF48" s="23">
        <f t="shared" si="33"/>
        <v>0.76886437194962198</v>
      </c>
    </row>
    <row r="49" spans="2:32" s="26" customFormat="1" ht="15" customHeight="1" x14ac:dyDescent="0.2">
      <c r="B49" s="5" t="str">
        <f t="shared" si="21"/>
        <v>PB</v>
      </c>
      <c r="C49" s="5" t="s">
        <v>48</v>
      </c>
      <c r="D49" s="42" t="s">
        <v>21</v>
      </c>
      <c r="E49" s="4" t="str">
        <f t="shared" si="22"/>
        <v>PBFemale80-84</v>
      </c>
      <c r="F49" s="6">
        <f>VLOOKUP(E49,'Appendix 1a. Person-years 2020'!$E$3:$F$1682,2,FALSE)</f>
        <v>31201.485100000002</v>
      </c>
      <c r="G49" s="17">
        <f>VLOOKUP(E49,'Appendix 2a. Deaths 2020'!$E$4:$G$1683,2,FALSE)</f>
        <v>1947</v>
      </c>
      <c r="H49" s="17">
        <f>VLOOKUP(E49,'Appendix 2a. Deaths 2020'!$E$4:$G$1683,3,FALSE)</f>
        <v>221</v>
      </c>
      <c r="I49" s="18">
        <f t="shared" si="23"/>
        <v>6.2400875912153292E-2</v>
      </c>
      <c r="J49" s="24">
        <v>5</v>
      </c>
      <c r="K49" s="5">
        <f>VLOOKUP(E49,'Appendix 3a. nax iIBGE 2020'!$E$5:$O$1935,11,FALSE)</f>
        <v>2.5</v>
      </c>
      <c r="L49" s="19">
        <f t="shared" si="24"/>
        <v>0.26989947105553574</v>
      </c>
      <c r="M49" s="20">
        <f t="shared" si="34"/>
        <v>57839.616398596074</v>
      </c>
      <c r="N49" s="20">
        <f t="shared" si="35"/>
        <v>15610.881872036172</v>
      </c>
      <c r="O49" s="20">
        <f t="shared" si="25"/>
        <v>250170.8773128899</v>
      </c>
      <c r="P49" s="20">
        <f t="shared" si="19"/>
        <v>528194.77706999169</v>
      </c>
      <c r="Q49" s="21">
        <f t="shared" si="26"/>
        <v>9.1320587852794333</v>
      </c>
      <c r="R49" s="22">
        <f t="shared" si="27"/>
        <v>0.88649203903441187</v>
      </c>
      <c r="S49" s="22">
        <f t="shared" si="28"/>
        <v>0.7301005289444642</v>
      </c>
      <c r="T49" s="22">
        <f t="shared" si="29"/>
        <v>0.75664090901560643</v>
      </c>
      <c r="U49" s="23">
        <f t="shared" si="36"/>
        <v>61744.866765155253</v>
      </c>
      <c r="V49" s="23">
        <f t="shared" si="37"/>
        <v>15026.174648920676</v>
      </c>
      <c r="W49" s="22">
        <f t="shared" si="30"/>
        <v>0.24335909098439357</v>
      </c>
      <c r="X49" s="23">
        <f t="shared" si="38"/>
        <v>2.5991080009155842</v>
      </c>
      <c r="Y49" s="23">
        <f t="shared" si="31"/>
        <v>272648.1113343375</v>
      </c>
      <c r="Z49" s="23">
        <f t="shared" si="20"/>
        <v>602132.19512255769</v>
      </c>
      <c r="AA49" s="23">
        <f t="shared" si="32"/>
        <v>9.7519393379331341</v>
      </c>
      <c r="AB49" s="25"/>
      <c r="AC49" s="24"/>
      <c r="AD49" s="25"/>
      <c r="AE49" s="24"/>
      <c r="AF49" s="23">
        <f t="shared" si="33"/>
        <v>0.61988055265370079</v>
      </c>
    </row>
    <row r="50" spans="2:32" s="26" customFormat="1" ht="15" customHeight="1" x14ac:dyDescent="0.2">
      <c r="B50" s="5" t="str">
        <f t="shared" si="21"/>
        <v>PB</v>
      </c>
      <c r="C50" s="5" t="s">
        <v>48</v>
      </c>
      <c r="D50" s="42" t="s">
        <v>22</v>
      </c>
      <c r="E50" s="4" t="str">
        <f t="shared" si="22"/>
        <v>PBFemale85-89</v>
      </c>
      <c r="F50" s="6">
        <f>VLOOKUP(E50,'Appendix 1a. Person-years 2020'!$E$3:$F$1682,2,FALSE)</f>
        <v>15271.7698</v>
      </c>
      <c r="G50" s="17">
        <f>VLOOKUP(E50,'Appendix 2a. Deaths 2020'!$E$4:$G$1683,2,FALSE)</f>
        <v>1633</v>
      </c>
      <c r="H50" s="17">
        <f>VLOOKUP(E50,'Appendix 2a. Deaths 2020'!$E$4:$G$1683,3,FALSE)</f>
        <v>166</v>
      </c>
      <c r="I50" s="18">
        <f t="shared" si="23"/>
        <v>0.10692932262506995</v>
      </c>
      <c r="J50" s="24">
        <v>5</v>
      </c>
      <c r="K50" s="5">
        <f>VLOOKUP(E50,'Appendix 3a. nax iIBGE 2020'!$E$5:$O$1935,11,FALSE)</f>
        <v>2.5</v>
      </c>
      <c r="L50" s="19">
        <f t="shared" si="24"/>
        <v>0.42187073366105499</v>
      </c>
      <c r="M50" s="20">
        <f t="shared" si="34"/>
        <v>42228.7345265599</v>
      </c>
      <c r="N50" s="20">
        <f t="shared" si="35"/>
        <v>17815.06721629775</v>
      </c>
      <c r="O50" s="20">
        <f t="shared" si="25"/>
        <v>166606.00459205513</v>
      </c>
      <c r="P50" s="20">
        <f t="shared" si="19"/>
        <v>278023.89975710172</v>
      </c>
      <c r="Q50" s="21">
        <f t="shared" si="26"/>
        <v>6.5837611018686264</v>
      </c>
      <c r="R50" s="22">
        <f t="shared" si="27"/>
        <v>0.89834660134721367</v>
      </c>
      <c r="S50" s="22">
        <f t="shared" si="28"/>
        <v>0.57812926633894501</v>
      </c>
      <c r="T50" s="22">
        <f t="shared" si="29"/>
        <v>0.61124585503627682</v>
      </c>
      <c r="U50" s="23">
        <f t="shared" si="36"/>
        <v>46718.692116234575</v>
      </c>
      <c r="V50" s="23">
        <f t="shared" si="37"/>
        <v>18162.085207470209</v>
      </c>
      <c r="W50" s="22">
        <f t="shared" si="30"/>
        <v>0.38875414496372324</v>
      </c>
      <c r="X50" s="23">
        <f>J50+R50*(L50/W50)*(K50-J50)</f>
        <v>2.5628160837511484</v>
      </c>
      <c r="Y50" s="23">
        <f t="shared" si="31"/>
        <v>189329.1186279853</v>
      </c>
      <c r="Z50" s="23">
        <f t="shared" si="20"/>
        <v>329484.08378822019</v>
      </c>
      <c r="AA50" s="23">
        <f t="shared" si="32"/>
        <v>7.0525108658537485</v>
      </c>
      <c r="AB50" s="25"/>
      <c r="AC50" s="24"/>
      <c r="AD50" s="25"/>
      <c r="AE50" s="24"/>
      <c r="AF50" s="23">
        <f t="shared" si="33"/>
        <v>0.46874976398512214</v>
      </c>
    </row>
    <row r="51" spans="2:32" s="26" customFormat="1" ht="15" customHeight="1" x14ac:dyDescent="0.2">
      <c r="B51" s="5" t="str">
        <f t="shared" si="21"/>
        <v>PB</v>
      </c>
      <c r="C51" s="5" t="s">
        <v>48</v>
      </c>
      <c r="D51" s="43" t="s">
        <v>5</v>
      </c>
      <c r="E51" s="4" t="str">
        <f t="shared" si="22"/>
        <v>PBFemale90+</v>
      </c>
      <c r="F51" s="8">
        <f>VLOOKUP(E51,'Appendix 1a. Person-years 2020'!$E$3:$F$1682,2,FALSE)</f>
        <v>9825.7556000000004</v>
      </c>
      <c r="G51" s="17">
        <f>VLOOKUP(E51,'Appendix 2a. Deaths 2020'!$E$4:$G$1683,2,FALSE)</f>
        <v>2153</v>
      </c>
      <c r="H51" s="17">
        <f>VLOOKUP(E51,'Appendix 2a. Deaths 2020'!$E$4:$G$1683,3,FALSE)</f>
        <v>151</v>
      </c>
      <c r="I51" s="18">
        <f t="shared" si="23"/>
        <v>0.21911800859365971</v>
      </c>
      <c r="J51" s="27"/>
      <c r="K51" s="28"/>
      <c r="L51" s="16">
        <v>1</v>
      </c>
      <c r="M51" s="20">
        <f t="shared" si="34"/>
        <v>24413.66731026215</v>
      </c>
      <c r="N51" s="20">
        <f t="shared" si="35"/>
        <v>24413.66731026215</v>
      </c>
      <c r="O51" s="38">
        <f>N51*Q51</f>
        <v>111417.89516504658</v>
      </c>
      <c r="P51" s="20">
        <f>O51</f>
        <v>111417.89516504658</v>
      </c>
      <c r="Q51" s="21">
        <f>1/I51</f>
        <v>4.5637508592661407</v>
      </c>
      <c r="R51" s="22">
        <f t="shared" si="27"/>
        <v>0.92986530422666047</v>
      </c>
      <c r="S51" s="22">
        <f t="shared" si="28"/>
        <v>0</v>
      </c>
      <c r="T51" s="22">
        <f t="shared" si="29"/>
        <v>0</v>
      </c>
      <c r="U51" s="23">
        <f t="shared" si="36"/>
        <v>28556.606908764366</v>
      </c>
      <c r="V51" s="23">
        <f>U51*(1-T51)</f>
        <v>28556.606908764366</v>
      </c>
      <c r="W51" s="22">
        <f t="shared" si="30"/>
        <v>1</v>
      </c>
      <c r="X51" s="23">
        <f>Q51/R51</f>
        <v>4.9079698301698302</v>
      </c>
      <c r="Y51" s="23">
        <f t="shared" si="31"/>
        <v>140154.96516023486</v>
      </c>
      <c r="Z51" s="23">
        <f>Y51</f>
        <v>140154.96516023486</v>
      </c>
      <c r="AA51" s="23">
        <f t="shared" si="32"/>
        <v>4.9079698301698302</v>
      </c>
      <c r="AB51" s="25"/>
      <c r="AC51" s="24"/>
      <c r="AD51" s="25"/>
      <c r="AE51" s="24"/>
      <c r="AF51" s="23">
        <f t="shared" si="33"/>
        <v>0.34421897090368958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2089285.8362999998</v>
      </c>
      <c r="G52" s="30">
        <f>SUM(G32:G51)</f>
        <v>13818</v>
      </c>
      <c r="H52" s="30">
        <f>SUM(H32:H51)</f>
        <v>1465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PB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PB</v>
      </c>
      <c r="C59" s="5" t="s">
        <v>47</v>
      </c>
      <c r="D59" s="40">
        <v>0</v>
      </c>
      <c r="E59" s="4" t="str">
        <f>_xlfn.CONCAT(B59,C59,D59)</f>
        <v>PBMale0</v>
      </c>
      <c r="F59" s="6">
        <f>VLOOKUP(E59,'Appendix 1a. Person-years 2020'!$E$3:$F$1682,2,FALSE)</f>
        <v>29302.914700000001</v>
      </c>
      <c r="G59" s="17">
        <f>VLOOKUP(E59,'Appendix 2a. Deaths 2020'!$E$4:$G$1683,2,FALSE)</f>
        <v>399</v>
      </c>
      <c r="H59" s="17">
        <f>VLOOKUP(E59,'Appendix 2a. Deaths 2020'!$E$4:$G$1683,3,FALSE)</f>
        <v>6</v>
      </c>
      <c r="I59" s="18">
        <f>G59/F59</f>
        <v>1.3616392911248517E-2</v>
      </c>
      <c r="J59" s="16">
        <v>1</v>
      </c>
      <c r="K59" s="5">
        <f>VLOOKUP(E59,'Appendix 3a. nax iIBGE 2020'!$E$5:$O$1935,11,FALSE)</f>
        <v>0.08</v>
      </c>
      <c r="L59" s="19">
        <f>(J59*I59)/(1+(J59-K59)*I59)</f>
        <v>1.3447929601416476E-2</v>
      </c>
      <c r="M59" s="16">
        <v>100000</v>
      </c>
      <c r="N59" s="20">
        <f>M59*L59</f>
        <v>1344.7929601416477</v>
      </c>
      <c r="O59" s="20">
        <f>M60*J59+N59*K59</f>
        <v>98762.790476669674</v>
      </c>
      <c r="P59" s="20">
        <f t="shared" ref="P59:P77" si="39">P60+O59</f>
        <v>7124563.9917453341</v>
      </c>
      <c r="Q59" s="21">
        <f>P59/M59</f>
        <v>71.245639917453346</v>
      </c>
      <c r="R59" s="22">
        <f>(G59-H59)/G59</f>
        <v>0.98496240601503759</v>
      </c>
      <c r="S59" s="22">
        <f>1-L59</f>
        <v>0.9865520703985835</v>
      </c>
      <c r="T59" s="22">
        <f>S59^R59</f>
        <v>0.98675294946526904</v>
      </c>
      <c r="U59" s="16">
        <v>100000</v>
      </c>
      <c r="V59" s="23">
        <f>U59*(1-T59)</f>
        <v>1324.7050534730963</v>
      </c>
      <c r="W59" s="22">
        <f>V59/U59</f>
        <v>1.3247050534730962E-2</v>
      </c>
      <c r="X59" s="23">
        <f>J59+R59*(L59/W59)*(K59-J59)</f>
        <v>8.0093439932744426E-2</v>
      </c>
      <c r="Y59" s="23">
        <f>U60*J59+V59*X59</f>
        <v>98781.395131155849</v>
      </c>
      <c r="Z59" s="23">
        <f t="shared" ref="Z59:Z77" si="40">Z60+Y59</f>
        <v>7289693.038393355</v>
      </c>
      <c r="AA59" s="23">
        <f>Z59/U59</f>
        <v>72.896930383933551</v>
      </c>
      <c r="AB59" s="16"/>
      <c r="AC59" s="16"/>
      <c r="AD59" s="16"/>
      <c r="AE59" s="16"/>
      <c r="AF59" s="23">
        <f>AA59-Q59</f>
        <v>1.6512904664802051</v>
      </c>
    </row>
    <row r="60" spans="2:32" s="26" customFormat="1" ht="15" customHeight="1" x14ac:dyDescent="0.2">
      <c r="B60" s="5" t="str">
        <f t="shared" ref="B60:B78" si="41">B6</f>
        <v>PB</v>
      </c>
      <c r="C60" s="5" t="s">
        <v>47</v>
      </c>
      <c r="D60" s="41" t="s">
        <v>18</v>
      </c>
      <c r="E60" s="4" t="str">
        <f t="shared" ref="E60:E78" si="42">_xlfn.CONCAT(B60,C60,D60)</f>
        <v>PBMale1-4</v>
      </c>
      <c r="F60" s="6">
        <f>VLOOKUP(E60,'Appendix 1a. Person-years 2020'!$E$3:$F$1682,2,FALSE)</f>
        <v>117169.67479999999</v>
      </c>
      <c r="G60" s="17">
        <f>VLOOKUP(E60,'Appendix 2a. Deaths 2020'!$E$4:$G$1683,2,FALSE)</f>
        <v>38</v>
      </c>
      <c r="H60" s="17">
        <f>VLOOKUP(E60,'Appendix 2a. Deaths 2020'!$E$4:$G$1683,3,FALSE)</f>
        <v>4</v>
      </c>
      <c r="I60" s="18">
        <f t="shared" ref="I60:I78" si="43">G60/F60</f>
        <v>3.2431599784554495E-4</v>
      </c>
      <c r="J60" s="24">
        <v>4</v>
      </c>
      <c r="K60" s="5">
        <f>VLOOKUP(E60,'Appendix 3a. nax iIBGE 2020'!$E$5:$O$1935,11,FALSE)</f>
        <v>1.61</v>
      </c>
      <c r="L60" s="19">
        <f t="shared" ref="L60:L77" si="44">(J60*I60)/(1+(J60-K60)*I60)</f>
        <v>1.2962592410960901E-3</v>
      </c>
      <c r="M60" s="20">
        <f>M59-N59</f>
        <v>98655.207039858346</v>
      </c>
      <c r="N60" s="20">
        <f>M60*L60</f>
        <v>127.88272380766442</v>
      </c>
      <c r="O60" s="20">
        <f t="shared" ref="O60:O77" si="45">M61*J60+N60*K60</f>
        <v>394315.18844953307</v>
      </c>
      <c r="P60" s="20">
        <f t="shared" si="39"/>
        <v>7025801.2012686646</v>
      </c>
      <c r="Q60" s="21">
        <f t="shared" ref="Q60:Q77" si="46">P60/M60</f>
        <v>71.215715947259881</v>
      </c>
      <c r="R60" s="22">
        <f t="shared" ref="R60:R78" si="47">(G60-H60)/G60</f>
        <v>0.89473684210526316</v>
      </c>
      <c r="S60" s="22">
        <f t="shared" ref="S60:S78" si="48">1-L60</f>
        <v>0.99870374075890389</v>
      </c>
      <c r="T60" s="22">
        <f t="shared" ref="T60:T78" si="49">S60^R60</f>
        <v>0.99884010993512073</v>
      </c>
      <c r="U60" s="23">
        <f>U59-V59</f>
        <v>98675.294946526905</v>
      </c>
      <c r="V60" s="23">
        <f>U60*(1-T60)</f>
        <v>114.45249425750774</v>
      </c>
      <c r="W60" s="22">
        <f t="shared" ref="W60:W78" si="50">V60/U60</f>
        <v>1.1598900648792654E-3</v>
      </c>
      <c r="X60" s="23">
        <f>J60+R60*(L60/W60)*(K60-J60)</f>
        <v>1.6101631225570952</v>
      </c>
      <c r="Y60" s="23">
        <f t="shared" ref="Y60:Y78" si="51">U61*J60+V60*X60</f>
        <v>394427.65699461568</v>
      </c>
      <c r="Z60" s="23">
        <f t="shared" si="40"/>
        <v>7190911.6432621991</v>
      </c>
      <c r="AA60" s="23">
        <f t="shared" ref="AA60:AA78" si="52">Z60/U60</f>
        <v>72.874488463997224</v>
      </c>
      <c r="AB60" s="25"/>
      <c r="AC60" s="24"/>
      <c r="AD60" s="25"/>
      <c r="AE60" s="24"/>
      <c r="AF60" s="23">
        <f t="shared" ref="AF60:AF78" si="53">AA60-Q60</f>
        <v>1.6587725167373435</v>
      </c>
    </row>
    <row r="61" spans="2:32" s="26" customFormat="1" ht="15" customHeight="1" x14ac:dyDescent="0.2">
      <c r="B61" s="5" t="str">
        <f t="shared" si="41"/>
        <v>PB</v>
      </c>
      <c r="C61" s="5" t="s">
        <v>47</v>
      </c>
      <c r="D61" s="24" t="s">
        <v>70</v>
      </c>
      <c r="E61" s="4" t="str">
        <f t="shared" si="42"/>
        <v>PBMale5-9</v>
      </c>
      <c r="F61" s="6">
        <f>VLOOKUP(E61,'Appendix 1a. Person-years 2020'!$E$3:$F$1682,2,FALSE)</f>
        <v>139664.78640000001</v>
      </c>
      <c r="G61" s="17">
        <f>VLOOKUP(E61,'Appendix 2a. Deaths 2020'!$E$4:$G$1683,2,FALSE)</f>
        <v>23</v>
      </c>
      <c r="H61" s="17">
        <f>VLOOKUP(E61,'Appendix 2a. Deaths 2020'!$E$4:$G$1683,3,FALSE)</f>
        <v>1</v>
      </c>
      <c r="I61" s="18">
        <f t="shared" si="43"/>
        <v>1.6468002130564242E-4</v>
      </c>
      <c r="J61" s="24">
        <v>5</v>
      </c>
      <c r="K61" s="5">
        <f>VLOOKUP(E61,'Appendix 3a. nax iIBGE 2020'!$E$5:$O$1935,11,FALSE)</f>
        <v>2.5</v>
      </c>
      <c r="L61" s="19">
        <f t="shared" si="44"/>
        <v>8.2306125216685536E-4</v>
      </c>
      <c r="M61" s="20">
        <f t="shared" ref="M61:M78" si="54">M60-N60</f>
        <v>98527.324316050683</v>
      </c>
      <c r="N61" s="20">
        <f t="shared" ref="N61:N78" si="55">M61*L61</f>
        <v>81.094022924218535</v>
      </c>
      <c r="O61" s="20">
        <f t="shared" si="45"/>
        <v>492433.88652294292</v>
      </c>
      <c r="P61" s="20">
        <f t="shared" si="39"/>
        <v>6631486.0128191318</v>
      </c>
      <c r="Q61" s="21">
        <f t="shared" si="46"/>
        <v>67.30606010924447</v>
      </c>
      <c r="R61" s="22">
        <f t="shared" si="47"/>
        <v>0.95652173913043481</v>
      </c>
      <c r="S61" s="22">
        <f t="shared" si="48"/>
        <v>0.9991769387478332</v>
      </c>
      <c r="T61" s="22">
        <f t="shared" si="49"/>
        <v>0.99921270992918965</v>
      </c>
      <c r="U61" s="23">
        <f t="shared" ref="U61:U78" si="56">U60-V60</f>
        <v>98560.842452269397</v>
      </c>
      <c r="V61" s="23">
        <f t="shared" ref="V61:V77" si="57">U61*(1-T61)</f>
        <v>77.595972633375283</v>
      </c>
      <c r="W61" s="22">
        <f t="shared" si="50"/>
        <v>7.8729007081035363E-4</v>
      </c>
      <c r="X61" s="23">
        <f>J61+R61*(L61/W61)*(K61-J61)</f>
        <v>2.5000447436001103</v>
      </c>
      <c r="Y61" s="23">
        <f t="shared" si="51"/>
        <v>492610.22580168664</v>
      </c>
      <c r="Z61" s="23">
        <f t="shared" si="40"/>
        <v>6796483.9862675834</v>
      </c>
      <c r="AA61" s="23">
        <f t="shared" si="52"/>
        <v>68.95724323337592</v>
      </c>
      <c r="AB61" s="25"/>
      <c r="AC61" s="24"/>
      <c r="AD61" s="25"/>
      <c r="AE61" s="24"/>
      <c r="AF61" s="23">
        <f t="shared" si="53"/>
        <v>1.6511831241314496</v>
      </c>
    </row>
    <row r="62" spans="2:32" s="26" customFormat="1" ht="15" customHeight="1" x14ac:dyDescent="0.2">
      <c r="B62" s="5" t="str">
        <f t="shared" si="41"/>
        <v>PB</v>
      </c>
      <c r="C62" s="5" t="s">
        <v>47</v>
      </c>
      <c r="D62" s="24" t="s">
        <v>71</v>
      </c>
      <c r="E62" s="4" t="str">
        <f t="shared" si="42"/>
        <v>PBMale10-14</v>
      </c>
      <c r="F62" s="6">
        <f>VLOOKUP(E62,'Appendix 1a. Person-years 2020'!$E$3:$F$1682,2,FALSE)</f>
        <v>155133.3112</v>
      </c>
      <c r="G62" s="17">
        <f>VLOOKUP(E62,'Appendix 2a. Deaths 2020'!$E$4:$G$1683,2,FALSE)</f>
        <v>54</v>
      </c>
      <c r="H62" s="17">
        <f>VLOOKUP(E62,'Appendix 2a. Deaths 2020'!$E$4:$G$1683,3,FALSE)</f>
        <v>1</v>
      </c>
      <c r="I62" s="18">
        <f t="shared" si="43"/>
        <v>3.4808771618612881E-4</v>
      </c>
      <c r="J62" s="24">
        <v>5</v>
      </c>
      <c r="K62" s="5">
        <f>VLOOKUP(E62,'Appendix 3a. nax iIBGE 2020'!$E$5:$O$1935,11,FALSE)</f>
        <v>2.5</v>
      </c>
      <c r="L62" s="19">
        <f t="shared" si="44"/>
        <v>1.7389253345598313E-3</v>
      </c>
      <c r="M62" s="20">
        <f t="shared" si="54"/>
        <v>98446.230293126471</v>
      </c>
      <c r="N62" s="20">
        <f t="shared" si="55"/>
        <v>171.19064394862914</v>
      </c>
      <c r="O62" s="20">
        <f t="shared" si="45"/>
        <v>491803.17485576071</v>
      </c>
      <c r="P62" s="20">
        <f t="shared" si="39"/>
        <v>6139052.1262961887</v>
      </c>
      <c r="Q62" s="21">
        <f t="shared" si="46"/>
        <v>62.359443403947367</v>
      </c>
      <c r="R62" s="22">
        <f t="shared" si="47"/>
        <v>0.98148148148148151</v>
      </c>
      <c r="S62" s="22">
        <f t="shared" si="48"/>
        <v>0.99826107466544012</v>
      </c>
      <c r="T62" s="22">
        <f t="shared" si="49"/>
        <v>0.99829324948999143</v>
      </c>
      <c r="U62" s="23">
        <f t="shared" si="56"/>
        <v>98483.246479636015</v>
      </c>
      <c r="V62" s="23">
        <f t="shared" si="57"/>
        <v>168.08633115641848</v>
      </c>
      <c r="W62" s="22">
        <f t="shared" si="50"/>
        <v>1.70675051000857E-3</v>
      </c>
      <c r="X62" s="23">
        <f>((-5/24)*V61+2.5*V62+(5/24)*V63)/V62</f>
        <v>3.3010176458285083</v>
      </c>
      <c r="Y62" s="23">
        <f t="shared" si="51"/>
        <v>492130.65668756794</v>
      </c>
      <c r="Z62" s="23">
        <f t="shared" si="40"/>
        <v>6303873.7604658967</v>
      </c>
      <c r="AA62" s="23">
        <f t="shared" si="52"/>
        <v>64.009605550212925</v>
      </c>
      <c r="AB62" s="25"/>
      <c r="AC62" s="24"/>
      <c r="AD62" s="25"/>
      <c r="AE62" s="24"/>
      <c r="AF62" s="23">
        <f t="shared" si="53"/>
        <v>1.6501621462655578</v>
      </c>
    </row>
    <row r="63" spans="2:32" s="26" customFormat="1" ht="15" customHeight="1" x14ac:dyDescent="0.2">
      <c r="B63" s="5" t="str">
        <f t="shared" si="41"/>
        <v>PB</v>
      </c>
      <c r="C63" s="5" t="s">
        <v>47</v>
      </c>
      <c r="D63" s="24" t="s">
        <v>72</v>
      </c>
      <c r="E63" s="4" t="str">
        <f t="shared" si="42"/>
        <v>PBMale15-19</v>
      </c>
      <c r="F63" s="6">
        <f>VLOOKUP(E63,'Appendix 1a. Person-years 2020'!$E$3:$F$1682,2,FALSE)</f>
        <v>166442.4773</v>
      </c>
      <c r="G63" s="17">
        <f>VLOOKUP(E63,'Appendix 2a. Deaths 2020'!$E$4:$G$1683,2,FALSE)</f>
        <v>247</v>
      </c>
      <c r="H63" s="17">
        <f>VLOOKUP(E63,'Appendix 2a. Deaths 2020'!$E$4:$G$1683,3,FALSE)</f>
        <v>1</v>
      </c>
      <c r="I63" s="18">
        <f t="shared" si="43"/>
        <v>1.483996176978315E-3</v>
      </c>
      <c r="J63" s="24">
        <v>5</v>
      </c>
      <c r="K63" s="5">
        <f>VLOOKUP(E63,'Appendix 3a. nax iIBGE 2020'!$E$5:$O$1935,11,FALSE)</f>
        <v>2.5</v>
      </c>
      <c r="L63" s="19">
        <f t="shared" si="44"/>
        <v>7.3925545780617078E-3</v>
      </c>
      <c r="M63" s="20">
        <f t="shared" si="54"/>
        <v>98275.039649177837</v>
      </c>
      <c r="N63" s="20">
        <f t="shared" si="55"/>
        <v>726.50359426772548</v>
      </c>
      <c r="O63" s="20">
        <f t="shared" si="45"/>
        <v>489558.93926021986</v>
      </c>
      <c r="P63" s="20">
        <f t="shared" si="39"/>
        <v>5647248.9514404284</v>
      </c>
      <c r="Q63" s="21">
        <f t="shared" si="46"/>
        <v>57.463715828555991</v>
      </c>
      <c r="R63" s="22">
        <f t="shared" si="47"/>
        <v>0.99595141700404854</v>
      </c>
      <c r="S63" s="22">
        <f t="shared" si="48"/>
        <v>0.99260744542193824</v>
      </c>
      <c r="T63" s="22">
        <f t="shared" si="49"/>
        <v>0.99263726433971411</v>
      </c>
      <c r="U63" s="23">
        <f t="shared" si="56"/>
        <v>98315.160148479597</v>
      </c>
      <c r="V63" s="23">
        <f t="shared" si="57"/>
        <v>723.86853557192899</v>
      </c>
      <c r="W63" s="22">
        <f t="shared" si="50"/>
        <v>7.3627356602858907E-3</v>
      </c>
      <c r="X63" s="23">
        <f t="shared" ref="X63:X76" si="58">((-5/24)*V62+2.5*V63+(5/24)*V64)/V63</f>
        <v>2.7841064320833264</v>
      </c>
      <c r="Y63" s="23">
        <f t="shared" si="51"/>
        <v>489971.78511040687</v>
      </c>
      <c r="Z63" s="23">
        <f t="shared" si="40"/>
        <v>5811743.1037783287</v>
      </c>
      <c r="AA63" s="23">
        <f t="shared" si="52"/>
        <v>59.113397109878022</v>
      </c>
      <c r="AB63" s="25"/>
      <c r="AC63" s="24"/>
      <c r="AD63" s="25"/>
      <c r="AE63" s="24"/>
      <c r="AF63" s="23">
        <f t="shared" si="53"/>
        <v>1.6496812813220316</v>
      </c>
    </row>
    <row r="64" spans="2:32" s="26" customFormat="1" ht="15" customHeight="1" x14ac:dyDescent="0.2">
      <c r="B64" s="5" t="str">
        <f t="shared" si="41"/>
        <v>PB</v>
      </c>
      <c r="C64" s="5" t="s">
        <v>47</v>
      </c>
      <c r="D64" s="24" t="s">
        <v>73</v>
      </c>
      <c r="E64" s="4" t="str">
        <f t="shared" si="42"/>
        <v>PBMale20-24</v>
      </c>
      <c r="F64" s="6">
        <f>VLOOKUP(E64,'Appendix 1a. Person-years 2020'!$E$3:$F$1682,2,FALSE)</f>
        <v>168375.0583</v>
      </c>
      <c r="G64" s="17">
        <f>VLOOKUP(E64,'Appendix 2a. Deaths 2020'!$E$4:$G$1683,2,FALSE)</f>
        <v>412</v>
      </c>
      <c r="H64" s="17">
        <f>VLOOKUP(E64,'Appendix 2a. Deaths 2020'!$E$4:$G$1683,3,FALSE)</f>
        <v>11</v>
      </c>
      <c r="I64" s="18">
        <f t="shared" si="43"/>
        <v>2.4469182321880745E-3</v>
      </c>
      <c r="J64" s="24">
        <v>5</v>
      </c>
      <c r="K64" s="5">
        <f>VLOOKUP(E64,'Appendix 3a. nax iIBGE 2020'!$E$5:$O$1935,11,FALSE)</f>
        <v>2.5</v>
      </c>
      <c r="L64" s="19">
        <f t="shared" si="44"/>
        <v>1.2160203601193175E-2</v>
      </c>
      <c r="M64" s="20">
        <f t="shared" si="54"/>
        <v>97548.536054910117</v>
      </c>
      <c r="N64" s="20">
        <f t="shared" si="55"/>
        <v>1186.2100594260403</v>
      </c>
      <c r="O64" s="20">
        <f t="shared" si="45"/>
        <v>484777.1551259855</v>
      </c>
      <c r="P64" s="20">
        <f t="shared" si="39"/>
        <v>5157690.0121802082</v>
      </c>
      <c r="Q64" s="21">
        <f t="shared" si="46"/>
        <v>52.873064228016112</v>
      </c>
      <c r="R64" s="22">
        <f t="shared" si="47"/>
        <v>0.97330097087378642</v>
      </c>
      <c r="S64" s="22">
        <f t="shared" si="48"/>
        <v>0.98783979639880681</v>
      </c>
      <c r="T64" s="22">
        <f t="shared" si="49"/>
        <v>0.98816253268739918</v>
      </c>
      <c r="U64" s="23">
        <f t="shared" si="56"/>
        <v>97591.291612907662</v>
      </c>
      <c r="V64" s="23">
        <f t="shared" si="57"/>
        <v>1155.2337244622895</v>
      </c>
      <c r="W64" s="22">
        <f t="shared" si="50"/>
        <v>1.1837467312600825E-2</v>
      </c>
      <c r="X64" s="23">
        <f t="shared" si="58"/>
        <v>2.5679920637679543</v>
      </c>
      <c r="Y64" s="23">
        <f t="shared" si="51"/>
        <v>485146.92047844315</v>
      </c>
      <c r="Z64" s="23">
        <f t="shared" si="40"/>
        <v>5321771.3186679222</v>
      </c>
      <c r="AA64" s="23">
        <f t="shared" si="52"/>
        <v>54.531211040597107</v>
      </c>
      <c r="AB64" s="25"/>
      <c r="AC64" s="24"/>
      <c r="AD64" s="25"/>
      <c r="AE64" s="24"/>
      <c r="AF64" s="23">
        <f t="shared" si="53"/>
        <v>1.6581468125809948</v>
      </c>
    </row>
    <row r="65" spans="2:32" s="26" customFormat="1" ht="15" customHeight="1" x14ac:dyDescent="0.2">
      <c r="B65" s="5" t="str">
        <f t="shared" si="41"/>
        <v>PB</v>
      </c>
      <c r="C65" s="5" t="s">
        <v>47</v>
      </c>
      <c r="D65" s="24" t="s">
        <v>74</v>
      </c>
      <c r="E65" s="4" t="str">
        <f t="shared" si="42"/>
        <v>PBMale25-29</v>
      </c>
      <c r="F65" s="6">
        <f>VLOOKUP(E65,'Appendix 1a. Person-years 2020'!$E$3:$F$1682,2,FALSE)</f>
        <v>160696.01869999999</v>
      </c>
      <c r="G65" s="17">
        <f>VLOOKUP(E65,'Appendix 2a. Deaths 2020'!$E$4:$G$1683,2,FALSE)</f>
        <v>382</v>
      </c>
      <c r="H65" s="17">
        <f>VLOOKUP(E65,'Appendix 2a. Deaths 2020'!$E$4:$G$1683,3,FALSE)</f>
        <v>13</v>
      </c>
      <c r="I65" s="18">
        <f t="shared" si="43"/>
        <v>2.3771590801707899E-3</v>
      </c>
      <c r="J65" s="24">
        <v>5</v>
      </c>
      <c r="K65" s="5">
        <f>VLOOKUP(E65,'Appendix 3a. nax iIBGE 2020'!$E$5:$O$1935,11,FALSE)</f>
        <v>2.5</v>
      </c>
      <c r="L65" s="19">
        <f t="shared" si="44"/>
        <v>1.1815576637624989E-2</v>
      </c>
      <c r="M65" s="20">
        <f t="shared" si="54"/>
        <v>96362.325995484076</v>
      </c>
      <c r="N65" s="20">
        <f t="shared" si="55"/>
        <v>1138.5764477794448</v>
      </c>
      <c r="O65" s="20">
        <f t="shared" si="45"/>
        <v>478965.18885797181</v>
      </c>
      <c r="P65" s="20">
        <f t="shared" si="39"/>
        <v>4672912.8570542224</v>
      </c>
      <c r="Q65" s="21">
        <f t="shared" si="46"/>
        <v>48.493151330460968</v>
      </c>
      <c r="R65" s="22">
        <f t="shared" si="47"/>
        <v>0.96596858638743455</v>
      </c>
      <c r="S65" s="22">
        <f t="shared" si="48"/>
        <v>0.988184423362375</v>
      </c>
      <c r="T65" s="22">
        <f t="shared" si="49"/>
        <v>0.98858422005246249</v>
      </c>
      <c r="U65" s="23">
        <f t="shared" si="56"/>
        <v>96436.057888445372</v>
      </c>
      <c r="V65" s="23">
        <f t="shared" si="57"/>
        <v>1100.892815862481</v>
      </c>
      <c r="W65" s="22">
        <f t="shared" si="50"/>
        <v>1.1415779947537508E-2</v>
      </c>
      <c r="X65" s="23">
        <f t="shared" si="58"/>
        <v>2.5457140578247093</v>
      </c>
      <c r="Y65" s="23">
        <f t="shared" si="51"/>
        <v>479478.38368041383</v>
      </c>
      <c r="Z65" s="23">
        <f t="shared" si="40"/>
        <v>4836624.3981894795</v>
      </c>
      <c r="AA65" s="23">
        <f t="shared" si="52"/>
        <v>50.153692551227635</v>
      </c>
      <c r="AB65" s="25"/>
      <c r="AC65" s="24"/>
      <c r="AD65" s="25"/>
      <c r="AE65" s="24"/>
      <c r="AF65" s="23">
        <f t="shared" si="53"/>
        <v>1.6605412207666674</v>
      </c>
    </row>
    <row r="66" spans="2:32" s="26" customFormat="1" ht="15" customHeight="1" x14ac:dyDescent="0.2">
      <c r="B66" s="5" t="str">
        <f t="shared" si="41"/>
        <v>PB</v>
      </c>
      <c r="C66" s="5" t="s">
        <v>47</v>
      </c>
      <c r="D66" s="24" t="s">
        <v>75</v>
      </c>
      <c r="E66" s="4" t="str">
        <f t="shared" si="42"/>
        <v>PBMale30-34</v>
      </c>
      <c r="F66" s="6">
        <f>VLOOKUP(E66,'Appendix 1a. Person-years 2020'!$E$3:$F$1682,2,FALSE)</f>
        <v>156170.09589999999</v>
      </c>
      <c r="G66" s="17">
        <f>VLOOKUP(E66,'Appendix 2a. Deaths 2020'!$E$4:$G$1683,2,FALSE)</f>
        <v>496</v>
      </c>
      <c r="H66" s="17">
        <f>VLOOKUP(E66,'Appendix 2a. Deaths 2020'!$E$4:$G$1683,3,FALSE)</f>
        <v>35</v>
      </c>
      <c r="I66" s="18">
        <f t="shared" si="43"/>
        <v>3.1760241750610338E-3</v>
      </c>
      <c r="J66" s="24">
        <v>5</v>
      </c>
      <c r="K66" s="5">
        <f>VLOOKUP(E66,'Appendix 3a. nax iIBGE 2020'!$E$5:$O$1935,11,FALSE)</f>
        <v>2.5</v>
      </c>
      <c r="L66" s="19">
        <f t="shared" si="44"/>
        <v>1.5755025024414591E-2</v>
      </c>
      <c r="M66" s="20">
        <f t="shared" si="54"/>
        <v>95223.749547704632</v>
      </c>
      <c r="N66" s="20">
        <f t="shared" si="55"/>
        <v>1500.252557042674</v>
      </c>
      <c r="O66" s="20">
        <f t="shared" si="45"/>
        <v>472368.11634591647</v>
      </c>
      <c r="P66" s="20">
        <f t="shared" si="39"/>
        <v>4193947.6681962502</v>
      </c>
      <c r="Q66" s="21">
        <f t="shared" si="46"/>
        <v>44.043084714860875</v>
      </c>
      <c r="R66" s="22">
        <f t="shared" si="47"/>
        <v>0.92943548387096775</v>
      </c>
      <c r="S66" s="22">
        <f t="shared" si="48"/>
        <v>0.98424497497558538</v>
      </c>
      <c r="T66" s="22">
        <f t="shared" si="49"/>
        <v>0.98534853475057249</v>
      </c>
      <c r="U66" s="23">
        <f t="shared" si="56"/>
        <v>95335.165072582895</v>
      </c>
      <c r="V66" s="23">
        <f t="shared" si="57"/>
        <v>1396.7998581093834</v>
      </c>
      <c r="W66" s="22">
        <f t="shared" si="50"/>
        <v>1.4651465249427509E-2</v>
      </c>
      <c r="X66" s="23">
        <f t="shared" si="58"/>
        <v>2.565653211662434</v>
      </c>
      <c r="Y66" s="23">
        <f t="shared" si="51"/>
        <v>473275.53011437552</v>
      </c>
      <c r="Z66" s="23">
        <f t="shared" si="40"/>
        <v>4357146.014509066</v>
      </c>
      <c r="AA66" s="23">
        <f t="shared" si="52"/>
        <v>45.70345067522333</v>
      </c>
      <c r="AB66" s="25"/>
      <c r="AC66" s="24"/>
      <c r="AD66" s="25"/>
      <c r="AE66" s="24"/>
      <c r="AF66" s="23">
        <f t="shared" si="53"/>
        <v>1.660365960362455</v>
      </c>
    </row>
    <row r="67" spans="2:32" s="26" customFormat="1" ht="15" customHeight="1" x14ac:dyDescent="0.2">
      <c r="B67" s="5" t="str">
        <f t="shared" si="41"/>
        <v>PB</v>
      </c>
      <c r="C67" s="5" t="s">
        <v>47</v>
      </c>
      <c r="D67" s="24" t="s">
        <v>76</v>
      </c>
      <c r="E67" s="4" t="str">
        <f t="shared" si="42"/>
        <v>PBMale35-39</v>
      </c>
      <c r="F67" s="6">
        <f>VLOOKUP(E67,'Appendix 1a. Person-years 2020'!$E$3:$F$1682,2,FALSE)</f>
        <v>151746.39430000001</v>
      </c>
      <c r="G67" s="17">
        <f>VLOOKUP(E67,'Appendix 2a. Deaths 2020'!$E$4:$G$1683,2,FALSE)</f>
        <v>554</v>
      </c>
      <c r="H67" s="17">
        <f>VLOOKUP(E67,'Appendix 2a. Deaths 2020'!$E$4:$G$1683,3,FALSE)</f>
        <v>52</v>
      </c>
      <c r="I67" s="18">
        <f t="shared" si="43"/>
        <v>3.6508280974686721E-3</v>
      </c>
      <c r="J67" s="24">
        <v>5</v>
      </c>
      <c r="K67" s="5">
        <f>VLOOKUP(E67,'Appendix 3a. nax iIBGE 2020'!$E$5:$O$1935,11,FALSE)</f>
        <v>2.5</v>
      </c>
      <c r="L67" s="19">
        <f t="shared" si="44"/>
        <v>1.8089040543660746E-2</v>
      </c>
      <c r="M67" s="20">
        <f t="shared" si="54"/>
        <v>93723.496990661952</v>
      </c>
      <c r="N67" s="20">
        <f t="shared" si="55"/>
        <v>1695.3681369577498</v>
      </c>
      <c r="O67" s="20">
        <f t="shared" si="45"/>
        <v>464379.06461091537</v>
      </c>
      <c r="P67" s="20">
        <f t="shared" si="39"/>
        <v>3721579.5518503338</v>
      </c>
      <c r="Q67" s="21">
        <f t="shared" si="46"/>
        <v>39.70807397659447</v>
      </c>
      <c r="R67" s="22">
        <f t="shared" si="47"/>
        <v>0.90613718411552346</v>
      </c>
      <c r="S67" s="22">
        <f t="shared" si="48"/>
        <v>0.98191095945633922</v>
      </c>
      <c r="T67" s="22">
        <f t="shared" si="49"/>
        <v>0.98359483990731933</v>
      </c>
      <c r="U67" s="23">
        <f t="shared" si="56"/>
        <v>93938.36521447351</v>
      </c>
      <c r="V67" s="23">
        <f t="shared" si="57"/>
        <v>1541.0739201881429</v>
      </c>
      <c r="W67" s="22">
        <f t="shared" si="50"/>
        <v>1.6405160092680671E-2</v>
      </c>
      <c r="X67" s="23">
        <f t="shared" si="58"/>
        <v>2.5736882050829535</v>
      </c>
      <c r="Y67" s="23">
        <f t="shared" si="51"/>
        <v>465952.70024297608</v>
      </c>
      <c r="Z67" s="23">
        <f t="shared" si="40"/>
        <v>3883870.4843946905</v>
      </c>
      <c r="AA67" s="23">
        <f t="shared" si="52"/>
        <v>41.344880502522145</v>
      </c>
      <c r="AB67" s="25"/>
      <c r="AC67" s="24"/>
      <c r="AD67" s="25"/>
      <c r="AE67" s="24"/>
      <c r="AF67" s="23">
        <f t="shared" si="53"/>
        <v>1.6368065259276747</v>
      </c>
    </row>
    <row r="68" spans="2:32" s="26" customFormat="1" ht="15" customHeight="1" x14ac:dyDescent="0.2">
      <c r="B68" s="5" t="str">
        <f t="shared" si="41"/>
        <v>PB</v>
      </c>
      <c r="C68" s="5" t="s">
        <v>47</v>
      </c>
      <c r="D68" s="24" t="s">
        <v>77</v>
      </c>
      <c r="E68" s="4" t="str">
        <f t="shared" si="42"/>
        <v>PBMale40-44</v>
      </c>
      <c r="F68" s="6">
        <f>VLOOKUP(E68,'Appendix 1a. Person-years 2020'!$E$3:$F$1682,2,FALSE)</f>
        <v>139361.86679999999</v>
      </c>
      <c r="G68" s="17">
        <f>VLOOKUP(E68,'Appendix 2a. Deaths 2020'!$E$4:$G$1683,2,FALSE)</f>
        <v>659</v>
      </c>
      <c r="H68" s="17">
        <f>VLOOKUP(E68,'Appendix 2a. Deaths 2020'!$E$4:$G$1683,3,FALSE)</f>
        <v>67</v>
      </c>
      <c r="I68" s="18">
        <f t="shared" si="43"/>
        <v>4.72869670256168E-3</v>
      </c>
      <c r="J68" s="24">
        <v>5</v>
      </c>
      <c r="K68" s="5">
        <f>VLOOKUP(E68,'Appendix 3a. nax iIBGE 2020'!$E$5:$O$1935,11,FALSE)</f>
        <v>2.5</v>
      </c>
      <c r="L68" s="19">
        <f t="shared" si="44"/>
        <v>2.3367242012180999E-2</v>
      </c>
      <c r="M68" s="20">
        <f t="shared" si="54"/>
        <v>92028.128853704198</v>
      </c>
      <c r="N68" s="20">
        <f t="shared" si="55"/>
        <v>2150.4435588526831</v>
      </c>
      <c r="O68" s="20">
        <f t="shared" si="45"/>
        <v>454764.5353713893</v>
      </c>
      <c r="P68" s="20">
        <f t="shared" si="39"/>
        <v>3257200.4872394186</v>
      </c>
      <c r="Q68" s="21">
        <f t="shared" si="46"/>
        <v>35.393531606160806</v>
      </c>
      <c r="R68" s="22">
        <f t="shared" si="47"/>
        <v>0.89833080424886191</v>
      </c>
      <c r="S68" s="22">
        <f t="shared" si="48"/>
        <v>0.97663275798781901</v>
      </c>
      <c r="T68" s="22">
        <f t="shared" si="49"/>
        <v>0.97898333498649004</v>
      </c>
      <c r="U68" s="23">
        <f t="shared" si="56"/>
        <v>92397.291294285373</v>
      </c>
      <c r="V68" s="23">
        <f t="shared" si="57"/>
        <v>1941.8829192876958</v>
      </c>
      <c r="W68" s="22">
        <f t="shared" si="50"/>
        <v>2.1016665013509961E-2</v>
      </c>
      <c r="X68" s="23">
        <f t="shared" si="58"/>
        <v>2.6181633833686875</v>
      </c>
      <c r="Y68" s="23">
        <f t="shared" si="51"/>
        <v>457361.20862905646</v>
      </c>
      <c r="Z68" s="23">
        <f t="shared" si="40"/>
        <v>3417917.7841517143</v>
      </c>
      <c r="AA68" s="23">
        <f t="shared" si="52"/>
        <v>36.991536616215797</v>
      </c>
      <c r="AB68" s="25"/>
      <c r="AC68" s="24"/>
      <c r="AD68" s="25"/>
      <c r="AE68" s="24"/>
      <c r="AF68" s="23">
        <f t="shared" si="53"/>
        <v>1.5980050100549903</v>
      </c>
    </row>
    <row r="69" spans="2:32" s="26" customFormat="1" ht="15" customHeight="1" x14ac:dyDescent="0.2">
      <c r="B69" s="5" t="str">
        <f t="shared" si="41"/>
        <v>PB</v>
      </c>
      <c r="C69" s="5" t="s">
        <v>47</v>
      </c>
      <c r="D69" s="24" t="s">
        <v>78</v>
      </c>
      <c r="E69" s="4" t="str">
        <f t="shared" si="42"/>
        <v>PBMale45-49</v>
      </c>
      <c r="F69" s="6">
        <f>VLOOKUP(E69,'Appendix 1a. Person-years 2020'!$E$3:$F$1682,2,FALSE)</f>
        <v>120591.6066</v>
      </c>
      <c r="G69" s="17">
        <f>VLOOKUP(E69,'Appendix 2a. Deaths 2020'!$E$4:$G$1683,2,FALSE)</f>
        <v>804</v>
      </c>
      <c r="H69" s="17">
        <f>VLOOKUP(E69,'Appendix 2a. Deaths 2020'!$E$4:$G$1683,3,FALSE)</f>
        <v>89</v>
      </c>
      <c r="I69" s="18">
        <f t="shared" si="43"/>
        <v>6.6671306790600463E-3</v>
      </c>
      <c r="J69" s="24">
        <v>5</v>
      </c>
      <c r="K69" s="5">
        <f>VLOOKUP(E69,'Appendix 3a. nax iIBGE 2020'!$E$5:$O$1935,11,FALSE)</f>
        <v>2.5</v>
      </c>
      <c r="L69" s="19">
        <f t="shared" si="44"/>
        <v>3.2789129861206891E-2</v>
      </c>
      <c r="M69" s="20">
        <f t="shared" si="54"/>
        <v>89877.685294851515</v>
      </c>
      <c r="N69" s="20">
        <f t="shared" si="55"/>
        <v>2947.0110947575713</v>
      </c>
      <c r="O69" s="20">
        <f t="shared" si="45"/>
        <v>442020.89873736363</v>
      </c>
      <c r="P69" s="20">
        <f t="shared" si="39"/>
        <v>2802435.9518680293</v>
      </c>
      <c r="Q69" s="21">
        <f t="shared" si="46"/>
        <v>31.180553244939453</v>
      </c>
      <c r="R69" s="22">
        <f t="shared" si="47"/>
        <v>0.88930348258706471</v>
      </c>
      <c r="S69" s="22">
        <f t="shared" si="48"/>
        <v>0.96721087013879314</v>
      </c>
      <c r="T69" s="22">
        <f t="shared" si="49"/>
        <v>0.97078693960113449</v>
      </c>
      <c r="U69" s="23">
        <f t="shared" si="56"/>
        <v>90455.408374997671</v>
      </c>
      <c r="V69" s="23">
        <f t="shared" si="57"/>
        <v>2642.4793082628521</v>
      </c>
      <c r="W69" s="22">
        <f t="shared" si="50"/>
        <v>2.9213060398865509E-2</v>
      </c>
      <c r="X69" s="23">
        <f t="shared" si="58"/>
        <v>2.6168062576466133</v>
      </c>
      <c r="Y69" s="23">
        <f t="shared" si="51"/>
        <v>445979.50172323809</v>
      </c>
      <c r="Z69" s="23">
        <f t="shared" si="40"/>
        <v>2960556.5755226579</v>
      </c>
      <c r="AA69" s="23">
        <f t="shared" si="52"/>
        <v>32.729458953401519</v>
      </c>
      <c r="AB69" s="25"/>
      <c r="AC69" s="24"/>
      <c r="AD69" s="25"/>
      <c r="AE69" s="24"/>
      <c r="AF69" s="23">
        <f t="shared" si="53"/>
        <v>1.5489057084620654</v>
      </c>
    </row>
    <row r="70" spans="2:32" s="26" customFormat="1" ht="15" customHeight="1" x14ac:dyDescent="0.2">
      <c r="B70" s="5" t="str">
        <f t="shared" si="41"/>
        <v>PB</v>
      </c>
      <c r="C70" s="5" t="s">
        <v>47</v>
      </c>
      <c r="D70" s="24" t="s">
        <v>79</v>
      </c>
      <c r="E70" s="4" t="str">
        <f t="shared" si="42"/>
        <v>PBMale50-54</v>
      </c>
      <c r="F70" s="6">
        <f>VLOOKUP(E70,'Appendix 1a. Person-years 2020'!$E$3:$F$1682,2,FALSE)</f>
        <v>109911.6232</v>
      </c>
      <c r="G70" s="17">
        <f>VLOOKUP(E70,'Appendix 2a. Deaths 2020'!$E$4:$G$1683,2,FALSE)</f>
        <v>988</v>
      </c>
      <c r="H70" s="17">
        <f>VLOOKUP(E70,'Appendix 2a. Deaths 2020'!$E$4:$G$1683,3,FALSE)</f>
        <v>114</v>
      </c>
      <c r="I70" s="18">
        <f t="shared" si="43"/>
        <v>8.9890402055312381E-3</v>
      </c>
      <c r="J70" s="24">
        <v>5</v>
      </c>
      <c r="K70" s="5">
        <f>VLOOKUP(E70,'Appendix 3a. nax iIBGE 2020'!$E$5:$O$1935,11,FALSE)</f>
        <v>2.5</v>
      </c>
      <c r="L70" s="19">
        <f t="shared" si="44"/>
        <v>4.3957364730428633E-2</v>
      </c>
      <c r="M70" s="20">
        <f t="shared" si="54"/>
        <v>86930.674200093941</v>
      </c>
      <c r="N70" s="20">
        <f t="shared" si="55"/>
        <v>3821.2433520755917</v>
      </c>
      <c r="O70" s="20">
        <f t="shared" si="45"/>
        <v>425100.26262028079</v>
      </c>
      <c r="P70" s="20">
        <f t="shared" si="39"/>
        <v>2360415.0531306658</v>
      </c>
      <c r="Q70" s="21">
        <f t="shared" si="46"/>
        <v>27.152844204308668</v>
      </c>
      <c r="R70" s="22">
        <f t="shared" si="47"/>
        <v>0.88461538461538458</v>
      </c>
      <c r="S70" s="22">
        <f t="shared" si="48"/>
        <v>0.95604263526957134</v>
      </c>
      <c r="T70" s="22">
        <f t="shared" si="49"/>
        <v>0.96101437537246237</v>
      </c>
      <c r="U70" s="23">
        <f t="shared" si="56"/>
        <v>87812.929066734825</v>
      </c>
      <c r="V70" s="23">
        <f t="shared" si="57"/>
        <v>3423.441890040312</v>
      </c>
      <c r="W70" s="22">
        <f t="shared" si="50"/>
        <v>3.8985624627537629E-2</v>
      </c>
      <c r="X70" s="23">
        <f t="shared" si="58"/>
        <v>2.614819936208884</v>
      </c>
      <c r="Y70" s="23">
        <f t="shared" si="51"/>
        <v>430899.11998800258</v>
      </c>
      <c r="Z70" s="23">
        <f t="shared" si="40"/>
        <v>2514577.0737994197</v>
      </c>
      <c r="AA70" s="23">
        <f t="shared" si="52"/>
        <v>28.635613235135647</v>
      </c>
      <c r="AB70" s="25"/>
      <c r="AC70" s="24"/>
      <c r="AD70" s="25"/>
      <c r="AE70" s="24"/>
      <c r="AF70" s="23">
        <f t="shared" si="53"/>
        <v>1.4827690308269794</v>
      </c>
    </row>
    <row r="71" spans="2:32" s="26" customFormat="1" ht="15" customHeight="1" x14ac:dyDescent="0.2">
      <c r="B71" s="5" t="str">
        <f t="shared" si="41"/>
        <v>PB</v>
      </c>
      <c r="C71" s="5" t="s">
        <v>47</v>
      </c>
      <c r="D71" s="24" t="s">
        <v>80</v>
      </c>
      <c r="E71" s="4" t="str">
        <f t="shared" si="42"/>
        <v>PBMale55-59</v>
      </c>
      <c r="F71" s="6">
        <f>VLOOKUP(E71,'Appendix 1a. Person-years 2020'!$E$3:$F$1682,2,FALSE)</f>
        <v>93840.532200000001</v>
      </c>
      <c r="G71" s="17">
        <f>VLOOKUP(E71,'Appendix 2a. Deaths 2020'!$E$4:$G$1683,2,FALSE)</f>
        <v>1179</v>
      </c>
      <c r="H71" s="17">
        <f>VLOOKUP(E71,'Appendix 2a. Deaths 2020'!$E$4:$G$1683,3,FALSE)</f>
        <v>144</v>
      </c>
      <c r="I71" s="18">
        <f t="shared" si="43"/>
        <v>1.2563867364767566E-2</v>
      </c>
      <c r="J71" s="24">
        <v>5</v>
      </c>
      <c r="K71" s="5">
        <f>VLOOKUP(E71,'Appendix 3a. nax iIBGE 2020'!$E$5:$O$1935,11,FALSE)</f>
        <v>2.5</v>
      </c>
      <c r="L71" s="19">
        <f t="shared" si="44"/>
        <v>6.0906290437011283E-2</v>
      </c>
      <c r="M71" s="20">
        <f t="shared" si="54"/>
        <v>83109.430848018354</v>
      </c>
      <c r="N71" s="20">
        <f t="shared" si="55"/>
        <v>5061.8871332841109</v>
      </c>
      <c r="O71" s="20">
        <f t="shared" si="45"/>
        <v>402892.43640688155</v>
      </c>
      <c r="P71" s="20">
        <f t="shared" si="39"/>
        <v>1935314.7905103848</v>
      </c>
      <c r="Q71" s="21">
        <f t="shared" si="46"/>
        <v>23.286343929481141</v>
      </c>
      <c r="R71" s="22">
        <f t="shared" si="47"/>
        <v>0.87786259541984735</v>
      </c>
      <c r="S71" s="22">
        <f t="shared" si="48"/>
        <v>0.93909370956298877</v>
      </c>
      <c r="T71" s="22">
        <f t="shared" si="49"/>
        <v>0.94632909286390265</v>
      </c>
      <c r="U71" s="23">
        <f t="shared" si="56"/>
        <v>84389.487176694514</v>
      </c>
      <c r="V71" s="23">
        <f t="shared" si="57"/>
        <v>4529.2603295232493</v>
      </c>
      <c r="W71" s="22">
        <f t="shared" si="50"/>
        <v>5.3670907136097346E-2</v>
      </c>
      <c r="X71" s="23">
        <f t="shared" si="58"/>
        <v>2.6106661416082089</v>
      </c>
      <c r="Y71" s="23">
        <f t="shared" si="51"/>
        <v>411125.5208246719</v>
      </c>
      <c r="Z71" s="23">
        <f t="shared" si="40"/>
        <v>2083677.9538114171</v>
      </c>
      <c r="AA71" s="23">
        <f t="shared" si="52"/>
        <v>24.691202939160146</v>
      </c>
      <c r="AB71" s="25"/>
      <c r="AC71" s="24"/>
      <c r="AD71" s="25"/>
      <c r="AE71" s="24"/>
      <c r="AF71" s="23">
        <f t="shared" si="53"/>
        <v>1.4048590096790043</v>
      </c>
    </row>
    <row r="72" spans="2:32" s="26" customFormat="1" ht="15" customHeight="1" x14ac:dyDescent="0.2">
      <c r="B72" s="5" t="str">
        <f t="shared" si="41"/>
        <v>PB</v>
      </c>
      <c r="C72" s="5" t="s">
        <v>47</v>
      </c>
      <c r="D72" s="24" t="s">
        <v>81</v>
      </c>
      <c r="E72" s="4" t="str">
        <f t="shared" si="42"/>
        <v>PBMale60-64</v>
      </c>
      <c r="F72" s="6">
        <f>VLOOKUP(E72,'Appendix 1a. Person-years 2020'!$E$3:$F$1682,2,FALSE)</f>
        <v>71222.463499999998</v>
      </c>
      <c r="G72" s="17">
        <f>VLOOKUP(E72,'Appendix 2a. Deaths 2020'!$E$4:$G$1683,2,FALSE)</f>
        <v>1234</v>
      </c>
      <c r="H72" s="17">
        <f>VLOOKUP(E72,'Appendix 2a. Deaths 2020'!$E$4:$G$1683,3,FALSE)</f>
        <v>155</v>
      </c>
      <c r="I72" s="18">
        <f t="shared" si="43"/>
        <v>1.7325994347275001E-2</v>
      </c>
      <c r="J72" s="24">
        <v>5</v>
      </c>
      <c r="K72" s="5">
        <f>VLOOKUP(E72,'Appendix 3a. nax iIBGE 2020'!$E$5:$O$1935,11,FALSE)</f>
        <v>2.5</v>
      </c>
      <c r="L72" s="19">
        <f t="shared" si="44"/>
        <v>8.3033381969766729E-2</v>
      </c>
      <c r="M72" s="20">
        <f t="shared" si="54"/>
        <v>78047.543714734245</v>
      </c>
      <c r="N72" s="20">
        <f t="shared" si="55"/>
        <v>6480.5515090675954</v>
      </c>
      <c r="O72" s="20">
        <f t="shared" si="45"/>
        <v>374036.33980100229</v>
      </c>
      <c r="P72" s="20">
        <f t="shared" si="39"/>
        <v>1532422.3541035033</v>
      </c>
      <c r="Q72" s="21">
        <f t="shared" si="46"/>
        <v>19.634472542845753</v>
      </c>
      <c r="R72" s="22">
        <f t="shared" si="47"/>
        <v>0.87439222042139386</v>
      </c>
      <c r="S72" s="22">
        <f t="shared" si="48"/>
        <v>0.91696661803023327</v>
      </c>
      <c r="T72" s="22">
        <f t="shared" si="49"/>
        <v>0.9270052967263438</v>
      </c>
      <c r="U72" s="23">
        <f t="shared" si="56"/>
        <v>79860.22684717126</v>
      </c>
      <c r="V72" s="23">
        <f t="shared" si="57"/>
        <v>5829.373562076139</v>
      </c>
      <c r="W72" s="22">
        <f t="shared" si="50"/>
        <v>7.2994703273656203E-2</v>
      </c>
      <c r="X72" s="23">
        <f t="shared" si="58"/>
        <v>2.6150953115135258</v>
      </c>
      <c r="Y72" s="23">
        <f t="shared" si="51"/>
        <v>385398.63389672182</v>
      </c>
      <c r="Z72" s="23">
        <f t="shared" si="40"/>
        <v>1672552.4329867451</v>
      </c>
      <c r="AA72" s="23">
        <f t="shared" si="52"/>
        <v>20.943497145174824</v>
      </c>
      <c r="AB72" s="25"/>
      <c r="AC72" s="24"/>
      <c r="AD72" s="25"/>
      <c r="AE72" s="24"/>
      <c r="AF72" s="23">
        <f t="shared" si="53"/>
        <v>1.309024602329071</v>
      </c>
    </row>
    <row r="73" spans="2:32" s="26" customFormat="1" ht="15" customHeight="1" x14ac:dyDescent="0.2">
      <c r="B73" s="5" t="str">
        <f t="shared" si="41"/>
        <v>PB</v>
      </c>
      <c r="C73" s="5" t="s">
        <v>47</v>
      </c>
      <c r="D73" s="24" t="s">
        <v>82</v>
      </c>
      <c r="E73" s="4" t="str">
        <f t="shared" si="42"/>
        <v>PBMale65-69</v>
      </c>
      <c r="F73" s="6">
        <f>VLOOKUP(E73,'Appendix 1a. Person-years 2020'!$E$3:$F$1682,2,FALSE)</f>
        <v>56555.212399999997</v>
      </c>
      <c r="G73" s="17">
        <f>VLOOKUP(E73,'Appendix 2a. Deaths 2020'!$E$4:$G$1683,2,FALSE)</f>
        <v>1461</v>
      </c>
      <c r="H73" s="17">
        <f>VLOOKUP(E73,'Appendix 2a. Deaths 2020'!$E$4:$G$1683,3,FALSE)</f>
        <v>212</v>
      </c>
      <c r="I73" s="18">
        <f t="shared" si="43"/>
        <v>2.5833162638780931E-2</v>
      </c>
      <c r="J73" s="24">
        <v>5</v>
      </c>
      <c r="K73" s="5">
        <f>VLOOKUP(E73,'Appendix 3a. nax iIBGE 2020'!$E$5:$O$1935,11,FALSE)</f>
        <v>2.5</v>
      </c>
      <c r="L73" s="19">
        <f t="shared" si="44"/>
        <v>0.12132997100883043</v>
      </c>
      <c r="M73" s="20">
        <f t="shared" si="54"/>
        <v>71566.992205666655</v>
      </c>
      <c r="N73" s="20">
        <f t="shared" si="55"/>
        <v>8683.2210895027292</v>
      </c>
      <c r="O73" s="20">
        <f t="shared" si="45"/>
        <v>336126.90830457641</v>
      </c>
      <c r="P73" s="20">
        <f t="shared" si="39"/>
        <v>1158386.014302501</v>
      </c>
      <c r="Q73" s="21">
        <f t="shared" si="46"/>
        <v>16.186037425934749</v>
      </c>
      <c r="R73" s="22">
        <f t="shared" si="47"/>
        <v>0.85489390828199863</v>
      </c>
      <c r="S73" s="22">
        <f t="shared" si="48"/>
        <v>0.87867002899116953</v>
      </c>
      <c r="T73" s="22">
        <f t="shared" si="49"/>
        <v>0.89531741020535172</v>
      </c>
      <c r="U73" s="23">
        <f t="shared" si="56"/>
        <v>74030.853285095116</v>
      </c>
      <c r="V73" s="23">
        <f t="shared" si="57"/>
        <v>7749.7414465914026</v>
      </c>
      <c r="W73" s="22">
        <f t="shared" si="50"/>
        <v>0.10468258979464828</v>
      </c>
      <c r="X73" s="23">
        <f t="shared" si="58"/>
        <v>2.6060625009219853</v>
      </c>
      <c r="Y73" s="23">
        <f t="shared" si="51"/>
        <v>351601.86976832134</v>
      </c>
      <c r="Z73" s="23">
        <f t="shared" si="40"/>
        <v>1287153.7990900234</v>
      </c>
      <c r="AA73" s="23">
        <f t="shared" si="52"/>
        <v>17.386721103067043</v>
      </c>
      <c r="AB73" s="25"/>
      <c r="AC73" s="24"/>
      <c r="AD73" s="25"/>
      <c r="AE73" s="24"/>
      <c r="AF73" s="23">
        <f t="shared" si="53"/>
        <v>1.2006836771322931</v>
      </c>
    </row>
    <row r="74" spans="2:32" s="26" customFormat="1" ht="15" customHeight="1" x14ac:dyDescent="0.2">
      <c r="B74" s="5" t="str">
        <f t="shared" si="41"/>
        <v>PB</v>
      </c>
      <c r="C74" s="5" t="s">
        <v>47</v>
      </c>
      <c r="D74" s="42" t="s">
        <v>19</v>
      </c>
      <c r="E74" s="4" t="str">
        <f t="shared" si="42"/>
        <v>PBMale70-74</v>
      </c>
      <c r="F74" s="6">
        <f>VLOOKUP(E74,'Appendix 1a. Person-years 2020'!$E$3:$F$1682,2,FALSE)</f>
        <v>45570.902399999999</v>
      </c>
      <c r="G74" s="17">
        <f>VLOOKUP(E74,'Appendix 2a. Deaths 2020'!$E$4:$G$1683,2,FALSE)</f>
        <v>1692</v>
      </c>
      <c r="H74" s="17">
        <f>VLOOKUP(E74,'Appendix 2a. Deaths 2020'!$E$4:$G$1683,3,FALSE)</f>
        <v>242</v>
      </c>
      <c r="I74" s="18">
        <f t="shared" si="43"/>
        <v>3.7128955339712562E-2</v>
      </c>
      <c r="J74" s="24">
        <v>5</v>
      </c>
      <c r="K74" s="5">
        <f>VLOOKUP(E74,'Appendix 3a. nax iIBGE 2020'!$E$5:$O$1935,11,FALSE)</f>
        <v>2.5</v>
      </c>
      <c r="L74" s="19">
        <f t="shared" si="44"/>
        <v>0.16987643982933129</v>
      </c>
      <c r="M74" s="20">
        <f t="shared" si="54"/>
        <v>62883.771116163924</v>
      </c>
      <c r="N74" s="20">
        <f t="shared" si="55"/>
        <v>10682.471160256462</v>
      </c>
      <c r="O74" s="20">
        <f t="shared" si="45"/>
        <v>287712.67768017843</v>
      </c>
      <c r="P74" s="20">
        <f t="shared" si="39"/>
        <v>822259.10599792469</v>
      </c>
      <c r="Q74" s="21">
        <f t="shared" si="46"/>
        <v>13.075855525251214</v>
      </c>
      <c r="R74" s="22">
        <f t="shared" si="47"/>
        <v>0.85697399527186757</v>
      </c>
      <c r="S74" s="22">
        <f t="shared" si="48"/>
        <v>0.83012356017066868</v>
      </c>
      <c r="T74" s="22">
        <f t="shared" si="49"/>
        <v>0.85252560351357554</v>
      </c>
      <c r="U74" s="23">
        <f t="shared" si="56"/>
        <v>66281.111838503712</v>
      </c>
      <c r="V74" s="23">
        <f t="shared" si="57"/>
        <v>9774.7669668325379</v>
      </c>
      <c r="W74" s="22">
        <f t="shared" si="50"/>
        <v>0.14747439648642446</v>
      </c>
      <c r="X74" s="23">
        <f t="shared" si="58"/>
        <v>2.5859830477389476</v>
      </c>
      <c r="Y74" s="23">
        <f t="shared" si="51"/>
        <v>307809.10603018344</v>
      </c>
      <c r="Z74" s="23">
        <f t="shared" si="40"/>
        <v>935551.9293217021</v>
      </c>
      <c r="AA74" s="23">
        <f t="shared" si="52"/>
        <v>14.114910015408427</v>
      </c>
      <c r="AB74" s="25"/>
      <c r="AC74" s="24"/>
      <c r="AD74" s="25"/>
      <c r="AE74" s="24"/>
      <c r="AF74" s="23">
        <f t="shared" si="53"/>
        <v>1.0390544901572127</v>
      </c>
    </row>
    <row r="75" spans="2:32" s="26" customFormat="1" ht="15" customHeight="1" x14ac:dyDescent="0.2">
      <c r="B75" s="5" t="str">
        <f t="shared" si="41"/>
        <v>PB</v>
      </c>
      <c r="C75" s="5" t="s">
        <v>47</v>
      </c>
      <c r="D75" s="42" t="s">
        <v>20</v>
      </c>
      <c r="E75" s="4" t="str">
        <f t="shared" si="42"/>
        <v>PBMale75-79</v>
      </c>
      <c r="F75" s="6">
        <f>VLOOKUP(E75,'Appendix 1a. Person-years 2020'!$E$3:$F$1682,2,FALSE)</f>
        <v>30589.624299999999</v>
      </c>
      <c r="G75" s="17">
        <f>VLOOKUP(E75,'Appendix 2a. Deaths 2020'!$E$4:$G$1683,2,FALSE)</f>
        <v>1663</v>
      </c>
      <c r="H75" s="17">
        <f>VLOOKUP(E75,'Appendix 2a. Deaths 2020'!$E$4:$G$1683,3,FALSE)</f>
        <v>241</v>
      </c>
      <c r="I75" s="18">
        <f t="shared" si="43"/>
        <v>5.4364838995423687E-2</v>
      </c>
      <c r="J75" s="24">
        <v>5</v>
      </c>
      <c r="K75" s="5">
        <f>VLOOKUP(E75,'Appendix 3a. nax iIBGE 2020'!$E$5:$O$1935,11,FALSE)</f>
        <v>2.5</v>
      </c>
      <c r="L75" s="19">
        <f t="shared" si="44"/>
        <v>0.23930037859276887</v>
      </c>
      <c r="M75" s="20">
        <f t="shared" si="54"/>
        <v>52201.29995590746</v>
      </c>
      <c r="N75" s="20">
        <f t="shared" si="55"/>
        <v>12491.790842483344</v>
      </c>
      <c r="O75" s="20">
        <f t="shared" si="45"/>
        <v>229777.02267332893</v>
      </c>
      <c r="P75" s="20">
        <f t="shared" si="39"/>
        <v>534546.42831774626</v>
      </c>
      <c r="Q75" s="21">
        <f t="shared" si="46"/>
        <v>10.240098019958472</v>
      </c>
      <c r="R75" s="22">
        <f t="shared" si="47"/>
        <v>0.85508117859290445</v>
      </c>
      <c r="S75" s="22">
        <f t="shared" si="48"/>
        <v>0.76069962140723113</v>
      </c>
      <c r="T75" s="22">
        <f t="shared" si="49"/>
        <v>0.79145758062859306</v>
      </c>
      <c r="U75" s="23">
        <f t="shared" si="56"/>
        <v>56506.344871671172</v>
      </c>
      <c r="V75" s="23">
        <f t="shared" si="57"/>
        <v>11783.969869373399</v>
      </c>
      <c r="W75" s="22">
        <f t="shared" si="50"/>
        <v>0.20854241937140694</v>
      </c>
      <c r="X75" s="23">
        <f t="shared" si="58"/>
        <v>2.5828265295269444</v>
      </c>
      <c r="Y75" s="23">
        <f t="shared" si="51"/>
        <v>254047.82501325267</v>
      </c>
      <c r="Z75" s="23">
        <f t="shared" si="40"/>
        <v>627742.82329151861</v>
      </c>
      <c r="AA75" s="23">
        <f t="shared" si="52"/>
        <v>11.109244894837119</v>
      </c>
      <c r="AB75" s="25"/>
      <c r="AC75" s="24"/>
      <c r="AD75" s="25"/>
      <c r="AE75" s="24"/>
      <c r="AF75" s="23">
        <f t="shared" si="53"/>
        <v>0.86914687487864661</v>
      </c>
    </row>
    <row r="76" spans="2:32" s="26" customFormat="1" ht="15" customHeight="1" x14ac:dyDescent="0.2">
      <c r="B76" s="5" t="str">
        <f t="shared" si="41"/>
        <v>PB</v>
      </c>
      <c r="C76" s="5" t="s">
        <v>47</v>
      </c>
      <c r="D76" s="42" t="s">
        <v>21</v>
      </c>
      <c r="E76" s="4" t="str">
        <f t="shared" si="42"/>
        <v>PBMale80-84</v>
      </c>
      <c r="F76" s="6">
        <f>VLOOKUP(E76,'Appendix 1a. Person-years 2020'!$E$3:$F$1682,2,FALSE)</f>
        <v>20267.130099999998</v>
      </c>
      <c r="G76" s="17">
        <f>VLOOKUP(E76,'Appendix 2a. Deaths 2020'!$E$4:$G$1683,2,FALSE)</f>
        <v>1791</v>
      </c>
      <c r="H76" s="17">
        <f>VLOOKUP(E76,'Appendix 2a. Deaths 2020'!$E$4:$G$1683,3,FALSE)</f>
        <v>234</v>
      </c>
      <c r="I76" s="18">
        <f t="shared" si="43"/>
        <v>8.8369689796386125E-2</v>
      </c>
      <c r="J76" s="24">
        <v>5</v>
      </c>
      <c r="K76" s="5">
        <f>VLOOKUP(E76,'Appendix 3a. nax iIBGE 2020'!$E$5:$O$1935,11,FALSE)</f>
        <v>2.5</v>
      </c>
      <c r="L76" s="19">
        <f t="shared" si="44"/>
        <v>0.36189670097351756</v>
      </c>
      <c r="M76" s="20">
        <f t="shared" si="54"/>
        <v>39709.509113424116</v>
      </c>
      <c r="N76" s="20">
        <f t="shared" si="55"/>
        <v>14370.740345426018</v>
      </c>
      <c r="O76" s="20">
        <f t="shared" si="45"/>
        <v>162620.69470355552</v>
      </c>
      <c r="P76" s="20">
        <f t="shared" si="39"/>
        <v>304769.40564441733</v>
      </c>
      <c r="Q76" s="21">
        <f t="shared" si="46"/>
        <v>7.6749728830414474</v>
      </c>
      <c r="R76" s="22">
        <f t="shared" si="47"/>
        <v>0.8693467336683417</v>
      </c>
      <c r="S76" s="22">
        <f t="shared" si="48"/>
        <v>0.63810329902648244</v>
      </c>
      <c r="T76" s="22">
        <f t="shared" si="49"/>
        <v>0.67667887624315637</v>
      </c>
      <c r="U76" s="23">
        <f t="shared" si="56"/>
        <v>44722.375002297777</v>
      </c>
      <c r="V76" s="23">
        <f t="shared" si="57"/>
        <v>14459.68854281789</v>
      </c>
      <c r="W76" s="22">
        <f t="shared" si="50"/>
        <v>0.32332112375684363</v>
      </c>
      <c r="X76" s="23">
        <f t="shared" si="58"/>
        <v>2.5348781032762906</v>
      </c>
      <c r="Y76" s="23">
        <f t="shared" si="51"/>
        <v>187966.98016478357</v>
      </c>
      <c r="Z76" s="23">
        <f t="shared" si="40"/>
        <v>373694.99827826594</v>
      </c>
      <c r="AA76" s="23">
        <f t="shared" si="52"/>
        <v>8.3558844596036312</v>
      </c>
      <c r="AB76" s="25"/>
      <c r="AC76" s="24"/>
      <c r="AD76" s="25"/>
      <c r="AE76" s="24"/>
      <c r="AF76" s="23">
        <f t="shared" si="53"/>
        <v>0.68091157656218382</v>
      </c>
    </row>
    <row r="77" spans="2:32" s="26" customFormat="1" ht="15" customHeight="1" x14ac:dyDescent="0.2">
      <c r="B77" s="5" t="str">
        <f t="shared" si="41"/>
        <v>PB</v>
      </c>
      <c r="C77" s="5" t="s">
        <v>47</v>
      </c>
      <c r="D77" s="42" t="s">
        <v>22</v>
      </c>
      <c r="E77" s="4" t="str">
        <f t="shared" si="42"/>
        <v>PBMale85-89</v>
      </c>
      <c r="F77" s="6">
        <f>VLOOKUP(E77,'Appendix 1a. Person-years 2020'!$E$3:$F$1682,2,FALSE)</f>
        <v>9411.2968000000001</v>
      </c>
      <c r="G77" s="17">
        <f>VLOOKUP(E77,'Appendix 2a. Deaths 2020'!$E$4:$G$1683,2,FALSE)</f>
        <v>1310</v>
      </c>
      <c r="H77" s="17">
        <f>VLOOKUP(E77,'Appendix 2a. Deaths 2020'!$E$4:$G$1683,3,FALSE)</f>
        <v>167</v>
      </c>
      <c r="I77" s="18">
        <f t="shared" si="43"/>
        <v>0.13919442005059282</v>
      </c>
      <c r="J77" s="24">
        <v>5</v>
      </c>
      <c r="K77" s="5">
        <f>VLOOKUP(E77,'Appendix 3a. nax iIBGE 2020'!$E$5:$O$1935,11,FALSE)</f>
        <v>2.5</v>
      </c>
      <c r="L77" s="19">
        <f t="shared" si="44"/>
        <v>0.51630512065585599</v>
      </c>
      <c r="M77" s="20">
        <f t="shared" si="54"/>
        <v>25338.768767998095</v>
      </c>
      <c r="N77" s="20">
        <f t="shared" si="55"/>
        <v>13082.536066032091</v>
      </c>
      <c r="O77" s="20">
        <f t="shared" si="45"/>
        <v>93987.503674910244</v>
      </c>
      <c r="P77" s="20">
        <f t="shared" si="39"/>
        <v>142148.71094086181</v>
      </c>
      <c r="Q77" s="21">
        <f t="shared" si="46"/>
        <v>5.6099296789980677</v>
      </c>
      <c r="R77" s="22">
        <f t="shared" si="47"/>
        <v>0.87251908396946565</v>
      </c>
      <c r="S77" s="22">
        <f t="shared" si="48"/>
        <v>0.48369487934414401</v>
      </c>
      <c r="T77" s="22">
        <f t="shared" si="49"/>
        <v>0.53061876585141099</v>
      </c>
      <c r="U77" s="23">
        <f t="shared" si="56"/>
        <v>30262.686459479886</v>
      </c>
      <c r="V77" s="23">
        <f t="shared" si="57"/>
        <v>14204.737119002462</v>
      </c>
      <c r="W77" s="22">
        <f t="shared" si="50"/>
        <v>0.46938123414858901</v>
      </c>
      <c r="X77" s="23">
        <f>J77+R77*(L77/W77)*(K77-J77)</f>
        <v>2.6006386805145238</v>
      </c>
      <c r="Y77" s="23">
        <f t="shared" si="51"/>
        <v>117231.13550060536</v>
      </c>
      <c r="Z77" s="23">
        <f t="shared" si="40"/>
        <v>185728.01811348234</v>
      </c>
      <c r="AA77" s="23">
        <f t="shared" si="52"/>
        <v>6.1371953333410172</v>
      </c>
      <c r="AB77" s="25"/>
      <c r="AC77" s="24"/>
      <c r="AD77" s="25"/>
      <c r="AE77" s="24"/>
      <c r="AF77" s="23">
        <f t="shared" si="53"/>
        <v>0.52726565434294947</v>
      </c>
    </row>
    <row r="78" spans="2:32" s="26" customFormat="1" ht="15" customHeight="1" x14ac:dyDescent="0.2">
      <c r="B78" s="5" t="str">
        <f t="shared" si="41"/>
        <v>PB</v>
      </c>
      <c r="C78" s="5" t="s">
        <v>47</v>
      </c>
      <c r="D78" s="43" t="s">
        <v>5</v>
      </c>
      <c r="E78" s="4" t="str">
        <f t="shared" si="42"/>
        <v>PBMale90+</v>
      </c>
      <c r="F78" s="6">
        <f>VLOOKUP(E78,'Appendix 1a. Person-years 2020'!$E$3:$F$1682,2,FALSE)</f>
        <v>5835.3487999999998</v>
      </c>
      <c r="G78" s="17">
        <f>VLOOKUP(E78,'Appendix 2a. Deaths 2020'!$E$4:$G$1683,2,FALSE)</f>
        <v>1485</v>
      </c>
      <c r="H78" s="17">
        <f>VLOOKUP(E78,'Appendix 2a. Deaths 2020'!$E$4:$G$1683,3,FALSE)</f>
        <v>117</v>
      </c>
      <c r="I78" s="18">
        <f t="shared" si="43"/>
        <v>0.25448350234008293</v>
      </c>
      <c r="J78" s="27"/>
      <c r="K78" s="28"/>
      <c r="L78" s="16">
        <v>1</v>
      </c>
      <c r="M78" s="20">
        <f t="shared" si="54"/>
        <v>12256.232701966004</v>
      </c>
      <c r="N78" s="20">
        <f t="shared" si="55"/>
        <v>12256.232701966004</v>
      </c>
      <c r="O78" s="38">
        <f>N78*Q78</f>
        <v>48161.207265951562</v>
      </c>
      <c r="P78" s="20">
        <f>O78</f>
        <v>48161.207265951562</v>
      </c>
      <c r="Q78" s="21">
        <f>1/I78</f>
        <v>3.9295278114478109</v>
      </c>
      <c r="R78" s="22">
        <f t="shared" si="47"/>
        <v>0.92121212121212126</v>
      </c>
      <c r="S78" s="22">
        <f t="shared" si="48"/>
        <v>0</v>
      </c>
      <c r="T78" s="22">
        <f t="shared" si="49"/>
        <v>0</v>
      </c>
      <c r="U78" s="23">
        <f t="shared" si="56"/>
        <v>16057.949340477424</v>
      </c>
      <c r="V78" s="23">
        <f>U78*(1-T78)</f>
        <v>16057.949340477424</v>
      </c>
      <c r="W78" s="22">
        <f t="shared" si="50"/>
        <v>1</v>
      </c>
      <c r="X78" s="23">
        <f>Q78/R78</f>
        <v>4.265605847953216</v>
      </c>
      <c r="Y78" s="23">
        <f t="shared" si="51"/>
        <v>68496.882612876987</v>
      </c>
      <c r="Z78" s="23">
        <f>Y78</f>
        <v>68496.882612876987</v>
      </c>
      <c r="AA78" s="23">
        <f t="shared" si="52"/>
        <v>4.265605847953216</v>
      </c>
      <c r="AB78" s="25"/>
      <c r="AC78" s="24"/>
      <c r="AD78" s="25"/>
      <c r="AE78" s="24"/>
      <c r="AF78" s="23">
        <f t="shared" si="53"/>
        <v>0.33607803650540502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1947858.3387000002</v>
      </c>
      <c r="G79" s="30">
        <f>SUM(G59:G78)</f>
        <v>16871</v>
      </c>
      <c r="H79" s="30">
        <f>SUM(H59:H78)</f>
        <v>1906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3F1D-289B-8A4C-AB81-1EC2032BDFBE}">
  <sheetPr>
    <tabColor theme="7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PE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56</v>
      </c>
      <c r="C5" s="5" t="s">
        <v>3</v>
      </c>
      <c r="D5" s="40">
        <v>0</v>
      </c>
      <c r="E5" s="4" t="str">
        <f>_xlfn.CONCAT(B5,C5,D5)</f>
        <v>PETotal0</v>
      </c>
      <c r="F5" s="6">
        <f>VLOOKUP(E5,'Appendix 1a. Person-years 2020'!$E$3:$F$1682,2,FALSE)</f>
        <v>137084.3279</v>
      </c>
      <c r="G5" s="17">
        <f>VLOOKUP(E5,'Appendix 2a. Deaths 2020'!$E$4:$G$1683,2,FALSE)</f>
        <v>1470</v>
      </c>
      <c r="H5" s="17">
        <f>VLOOKUP(E5,'Appendix 2a. Deaths 2020'!$E$4:$G$1683,3,FALSE)</f>
        <v>24</v>
      </c>
      <c r="I5" s="18">
        <f>G5/F5</f>
        <v>1.0723326455467124E-2</v>
      </c>
      <c r="J5" s="16">
        <v>1</v>
      </c>
      <c r="K5" s="5">
        <f>VLOOKUP(E5,'Appendix 3a. nax iIBGE 2020'!$E$5:$O$1935,11,FALSE)</f>
        <v>0.08</v>
      </c>
      <c r="L5" s="19">
        <f>(J5*I5)/(1+(J5-K5)*I5)</f>
        <v>1.0618569380387674E-2</v>
      </c>
      <c r="M5" s="16">
        <v>100000</v>
      </c>
      <c r="N5" s="20">
        <f>M5*L5</f>
        <v>1061.8569380387673</v>
      </c>
      <c r="O5" s="20">
        <f>M6*J5+N5*K5</f>
        <v>99023.091617004335</v>
      </c>
      <c r="P5" s="20">
        <f t="shared" ref="P5:P23" si="0">P6+O5</f>
        <v>7339305.5934201479</v>
      </c>
      <c r="Q5" s="21">
        <f>P5/M5</f>
        <v>73.393055934201485</v>
      </c>
      <c r="R5" s="22">
        <f>(G5-H5)/G5</f>
        <v>0.98367346938775513</v>
      </c>
      <c r="S5" s="22">
        <f>1-L5</f>
        <v>0.98938143061961237</v>
      </c>
      <c r="T5" s="22">
        <f>S5^R5</f>
        <v>0.98955388632972252</v>
      </c>
      <c r="U5" s="16">
        <v>100000</v>
      </c>
      <c r="V5" s="23">
        <f>U5*(1-T5)</f>
        <v>1044.611367027748</v>
      </c>
      <c r="W5" s="22">
        <f>V5/U5</f>
        <v>1.0446113670277479E-2</v>
      </c>
      <c r="X5" s="23">
        <f>J5+R5*(L5/W5)*(K5-J5)</f>
        <v>8.0080029083387405E-2</v>
      </c>
      <c r="Y5" s="23">
        <f>U6*J5+V5*X5</f>
        <v>99039.041141624679</v>
      </c>
      <c r="Z5" s="23">
        <f t="shared" ref="Z5:Z23" si="1">Z6+Y5</f>
        <v>7529130.337606309</v>
      </c>
      <c r="AA5" s="23">
        <f>Z5/U5</f>
        <v>75.291303376063084</v>
      </c>
      <c r="AB5" s="16"/>
      <c r="AC5" s="16"/>
      <c r="AD5" s="16"/>
      <c r="AE5" s="16"/>
      <c r="AF5" s="23">
        <f>AA5-Q5</f>
        <v>1.8982474418615993</v>
      </c>
    </row>
    <row r="6" spans="1:32" s="26" customFormat="1" ht="15" customHeight="1" x14ac:dyDescent="0.2">
      <c r="B6" s="5" t="s">
        <v>56</v>
      </c>
      <c r="C6" s="5" t="s">
        <v>3</v>
      </c>
      <c r="D6" s="41" t="s">
        <v>18</v>
      </c>
      <c r="E6" s="4" t="str">
        <f t="shared" ref="E6:E24" si="2">_xlfn.CONCAT(B6,C6,D6)</f>
        <v>PETotal1-4</v>
      </c>
      <c r="F6" s="6">
        <f>VLOOKUP(E6,'Appendix 1a. Person-years 2020'!$E$3:$F$1682,2,FALSE)</f>
        <v>547903.68449999997</v>
      </c>
      <c r="G6" s="17">
        <f>VLOOKUP(E6,'Appendix 2a. Deaths 2020'!$E$4:$G$1683,2,FALSE)</f>
        <v>231</v>
      </c>
      <c r="H6" s="17">
        <f>VLOOKUP(E6,'Appendix 2a. Deaths 2020'!$E$4:$G$1683,3,FALSE)</f>
        <v>9</v>
      </c>
      <c r="I6" s="18">
        <f t="shared" ref="I6:I24" si="3">G6/F6</f>
        <v>4.2160694759846979E-4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1.684659232941888E-3</v>
      </c>
      <c r="M6" s="20">
        <f>M5-N5</f>
        <v>98938.143061961237</v>
      </c>
      <c r="N6" s="20">
        <f>M6*L6</f>
        <v>166.67705619945841</v>
      </c>
      <c r="O6" s="20">
        <f t="shared" ref="O6:O23" si="5">M7*J6+N6*K6</f>
        <v>395337.54637790826</v>
      </c>
      <c r="P6" s="20">
        <f t="shared" si="0"/>
        <v>7240282.5018031439</v>
      </c>
      <c r="Q6" s="21">
        <f t="shared" ref="Q6:Q23" si="6">P6/M6</f>
        <v>73.179890765372733</v>
      </c>
      <c r="R6" s="22">
        <f t="shared" ref="R6:R24" si="7">(G6-H6)/G6</f>
        <v>0.96103896103896103</v>
      </c>
      <c r="S6" s="22">
        <f t="shared" ref="S6:S24" si="8">1-L6</f>
        <v>0.99831534076705808</v>
      </c>
      <c r="T6" s="22">
        <f t="shared" ref="T6:T24" si="9">S6^R6</f>
        <v>0.99838092367688069</v>
      </c>
      <c r="U6" s="23">
        <f>U5-V5</f>
        <v>98955.388632972259</v>
      </c>
      <c r="V6" s="23">
        <f>U6*(1-T6)</f>
        <v>160.2163267807147</v>
      </c>
      <c r="W6" s="22">
        <f t="shared" ref="W6:W24" si="10">V6/U6</f>
        <v>1.6190763231193059E-3</v>
      </c>
      <c r="X6" s="23">
        <f>J6+R6*(L6/W6)*(K6-J6)</f>
        <v>1.5100817619444986</v>
      </c>
      <c r="Y6" s="23">
        <f t="shared" ref="Y6:Y24" si="11">U7*J6+V6*X6</f>
        <v>395422.62897780346</v>
      </c>
      <c r="Z6" s="23">
        <f t="shared" si="1"/>
        <v>7430091.2964646844</v>
      </c>
      <c r="AA6" s="23">
        <f t="shared" ref="AA6:AA24" si="12">Z6/U6</f>
        <v>75.085262148007502</v>
      </c>
      <c r="AB6" s="25"/>
      <c r="AC6" s="24"/>
      <c r="AD6" s="25"/>
      <c r="AE6" s="24"/>
      <c r="AF6" s="23">
        <f t="shared" ref="AF6:AF24" si="13">AA6-Q6</f>
        <v>1.9053713826347689</v>
      </c>
    </row>
    <row r="7" spans="1:32" s="26" customFormat="1" ht="15" customHeight="1" x14ac:dyDescent="0.2">
      <c r="B7" s="5" t="s">
        <v>56</v>
      </c>
      <c r="C7" s="5" t="s">
        <v>3</v>
      </c>
      <c r="D7" s="24" t="s">
        <v>70</v>
      </c>
      <c r="E7" s="4" t="str">
        <f t="shared" si="2"/>
        <v>PETotal5-9</v>
      </c>
      <c r="F7" s="6">
        <f>VLOOKUP(E7,'Appendix 1a. Person-years 2020'!$E$3:$F$1682,2,FALSE)</f>
        <v>706981.06019999995</v>
      </c>
      <c r="G7" s="17">
        <f>VLOOKUP(E7,'Appendix 2a. Deaths 2020'!$E$4:$G$1683,2,FALSE)</f>
        <v>141</v>
      </c>
      <c r="H7" s="17">
        <f>VLOOKUP(E7,'Appendix 2a. Deaths 2020'!$E$4:$G$1683,3,FALSE)</f>
        <v>5</v>
      </c>
      <c r="I7" s="18">
        <f t="shared" si="3"/>
        <v>1.9943957191740342E-4</v>
      </c>
      <c r="J7" s="24">
        <v>5</v>
      </c>
      <c r="K7" s="5">
        <f>VLOOKUP(E7,'Appendix 3a. nax iIBGE 2020'!$E$5:$O$1935,11,FALSE)</f>
        <v>2.5</v>
      </c>
      <c r="L7" s="19">
        <f t="shared" si="4"/>
        <v>9.9670090558216969E-4</v>
      </c>
      <c r="M7" s="20">
        <f t="shared" ref="M7:M24" si="14">M6-N6</f>
        <v>98771.466005761773</v>
      </c>
      <c r="N7" s="20">
        <f t="shared" ref="N7:N24" si="15">M7*L7</f>
        <v>98.445609613621244</v>
      </c>
      <c r="O7" s="20">
        <f t="shared" si="5"/>
        <v>493611.21600477479</v>
      </c>
      <c r="P7" s="20">
        <f t="shared" si="0"/>
        <v>6844944.9554252354</v>
      </c>
      <c r="Q7" s="21">
        <f t="shared" si="6"/>
        <v>69.300833856469637</v>
      </c>
      <c r="R7" s="22">
        <f t="shared" si="7"/>
        <v>0.96453900709219853</v>
      </c>
      <c r="S7" s="22">
        <f t="shared" si="8"/>
        <v>0.99900329909441787</v>
      </c>
      <c r="T7" s="22">
        <f t="shared" si="9"/>
        <v>0.99903862610321348</v>
      </c>
      <c r="U7" s="23">
        <f t="shared" ref="U7:U24" si="16">U6-V6</f>
        <v>98795.17230619154</v>
      </c>
      <c r="V7" s="23">
        <f t="shared" ref="V7:V23" si="17">U7*(1-T7)</f>
        <v>94.979099783699198</v>
      </c>
      <c r="W7" s="22">
        <f t="shared" si="10"/>
        <v>9.6137389678652152E-4</v>
      </c>
      <c r="X7" s="23">
        <f>J7+R7*(L7/W7)*(K7-J7)</f>
        <v>2.5000441944296008</v>
      </c>
      <c r="Y7" s="23">
        <f t="shared" si="11"/>
        <v>493738.4179790456</v>
      </c>
      <c r="Z7" s="23">
        <f t="shared" si="1"/>
        <v>7034668.6674868809</v>
      </c>
      <c r="AA7" s="23">
        <f t="shared" si="12"/>
        <v>71.20457916389519</v>
      </c>
      <c r="AB7" s="25"/>
      <c r="AC7" s="24"/>
      <c r="AD7" s="25"/>
      <c r="AE7" s="24"/>
      <c r="AF7" s="23">
        <f t="shared" si="13"/>
        <v>1.9037453074255524</v>
      </c>
    </row>
    <row r="8" spans="1:32" s="26" customFormat="1" ht="15" customHeight="1" x14ac:dyDescent="0.2">
      <c r="B8" s="5" t="s">
        <v>56</v>
      </c>
      <c r="C8" s="5" t="s">
        <v>3</v>
      </c>
      <c r="D8" s="24" t="s">
        <v>71</v>
      </c>
      <c r="E8" s="4" t="str">
        <f t="shared" si="2"/>
        <v>PETotal10-14</v>
      </c>
      <c r="F8" s="6">
        <f>VLOOKUP(E8,'Appendix 1a. Person-years 2020'!$E$3:$F$1682,2,FALSE)</f>
        <v>731704.20250000001</v>
      </c>
      <c r="G8" s="17">
        <f>VLOOKUP(E8,'Appendix 2a. Deaths 2020'!$E$4:$G$1683,2,FALSE)</f>
        <v>204</v>
      </c>
      <c r="H8" s="17">
        <f>VLOOKUP(E8,'Appendix 2a. Deaths 2020'!$E$4:$G$1683,3,FALSE)</f>
        <v>9</v>
      </c>
      <c r="I8" s="18">
        <f t="shared" si="3"/>
        <v>2.788011867404848E-4</v>
      </c>
      <c r="J8" s="24">
        <v>5</v>
      </c>
      <c r="K8" s="5">
        <f>VLOOKUP(E8,'Appendix 3a. nax iIBGE 2020'!$E$5:$O$1935,11,FALSE)</f>
        <v>2.5</v>
      </c>
      <c r="L8" s="19">
        <f t="shared" si="4"/>
        <v>1.3930349841855191E-3</v>
      </c>
      <c r="M8" s="20">
        <f t="shared" si="14"/>
        <v>98673.020396148146</v>
      </c>
      <c r="N8" s="20">
        <f t="shared" si="15"/>
        <v>137.45496940708563</v>
      </c>
      <c r="O8" s="20">
        <f t="shared" si="5"/>
        <v>493021.46455722296</v>
      </c>
      <c r="P8" s="20">
        <f t="shared" si="0"/>
        <v>6351333.7394204605</v>
      </c>
      <c r="Q8" s="21">
        <f t="shared" si="6"/>
        <v>64.367480735072292</v>
      </c>
      <c r="R8" s="22">
        <f t="shared" si="7"/>
        <v>0.95588235294117652</v>
      </c>
      <c r="S8" s="22">
        <f t="shared" si="8"/>
        <v>0.99860696501581447</v>
      </c>
      <c r="T8" s="22">
        <f t="shared" si="9"/>
        <v>0.99866838150407056</v>
      </c>
      <c r="U8" s="23">
        <f t="shared" si="16"/>
        <v>98700.193206407843</v>
      </c>
      <c r="V8" s="23">
        <f t="shared" si="17"/>
        <v>131.43100282546223</v>
      </c>
      <c r="W8" s="22">
        <f t="shared" si="10"/>
        <v>1.3316184959294428E-3</v>
      </c>
      <c r="X8" s="23">
        <f>((-5/24)*V7+2.5*V8+(5/24)*V9)/V8</f>
        <v>3.3008196826795309</v>
      </c>
      <c r="Y8" s="23">
        <f t="shared" si="11"/>
        <v>493277.64105895249</v>
      </c>
      <c r="Z8" s="23">
        <f t="shared" si="1"/>
        <v>6540930.2495078351</v>
      </c>
      <c r="AA8" s="23">
        <f t="shared" si="12"/>
        <v>66.27069347097472</v>
      </c>
      <c r="AB8" s="25"/>
      <c r="AC8" s="24"/>
      <c r="AD8" s="25"/>
      <c r="AE8" s="24"/>
      <c r="AF8" s="23">
        <f t="shared" si="13"/>
        <v>1.9032127359024287</v>
      </c>
    </row>
    <row r="9" spans="1:32" s="26" customFormat="1" ht="15" customHeight="1" x14ac:dyDescent="0.2">
      <c r="B9" s="5" t="s">
        <v>56</v>
      </c>
      <c r="C9" s="5" t="s">
        <v>3</v>
      </c>
      <c r="D9" s="24" t="s">
        <v>72</v>
      </c>
      <c r="E9" s="4" t="str">
        <f t="shared" si="2"/>
        <v>PETotal15-19</v>
      </c>
      <c r="F9" s="6">
        <f>VLOOKUP(E9,'Appendix 1a. Person-years 2020'!$E$3:$F$1682,2,FALSE)</f>
        <v>776893.82799999998</v>
      </c>
      <c r="G9" s="17">
        <f>VLOOKUP(E9,'Appendix 2a. Deaths 2020'!$E$4:$G$1683,2,FALSE)</f>
        <v>970</v>
      </c>
      <c r="H9" s="17">
        <f>VLOOKUP(E9,'Appendix 2a. Deaths 2020'!$E$4:$G$1683,3,FALSE)</f>
        <v>21</v>
      </c>
      <c r="I9" s="18">
        <f t="shared" si="3"/>
        <v>1.2485618562540568E-3</v>
      </c>
      <c r="J9" s="24">
        <v>5</v>
      </c>
      <c r="K9" s="5">
        <f>VLOOKUP(E9,'Appendix 3a. nax iIBGE 2020'!$E$5:$O$1935,11,FALSE)</f>
        <v>2.5</v>
      </c>
      <c r="L9" s="19">
        <f t="shared" si="4"/>
        <v>6.2233835828742479E-3</v>
      </c>
      <c r="M9" s="20">
        <f t="shared" si="14"/>
        <v>98535.565426741057</v>
      </c>
      <c r="N9" s="20">
        <f t="shared" si="15"/>
        <v>613.22462020601165</v>
      </c>
      <c r="O9" s="20">
        <f t="shared" si="5"/>
        <v>491144.76558319025</v>
      </c>
      <c r="P9" s="20">
        <f t="shared" si="0"/>
        <v>5858312.2748632375</v>
      </c>
      <c r="Q9" s="21">
        <f t="shared" si="6"/>
        <v>59.453784524317356</v>
      </c>
      <c r="R9" s="22">
        <f t="shared" si="7"/>
        <v>0.97835051546391749</v>
      </c>
      <c r="S9" s="22">
        <f t="shared" si="8"/>
        <v>0.99377661641712578</v>
      </c>
      <c r="T9" s="22">
        <f t="shared" si="9"/>
        <v>0.99391093842049694</v>
      </c>
      <c r="U9" s="23">
        <f t="shared" si="16"/>
        <v>98568.762203582373</v>
      </c>
      <c r="V9" s="23">
        <f t="shared" si="17"/>
        <v>600.19126287300719</v>
      </c>
      <c r="W9" s="22">
        <f t="shared" si="10"/>
        <v>6.0890615795030642E-3</v>
      </c>
      <c r="X9" s="23">
        <f t="shared" ref="X9:X22" si="18">((-5/24)*V8+2.5*V9+(5/24)*V10)/V9</f>
        <v>2.7631170531587048</v>
      </c>
      <c r="Y9" s="23">
        <f t="shared" si="11"/>
        <v>491501.25341714814</v>
      </c>
      <c r="Z9" s="23">
        <f t="shared" si="1"/>
        <v>6047652.6084488826</v>
      </c>
      <c r="AA9" s="23">
        <f t="shared" si="12"/>
        <v>61.354657127155114</v>
      </c>
      <c r="AB9" s="25"/>
      <c r="AC9" s="24"/>
      <c r="AD9" s="25"/>
      <c r="AE9" s="24"/>
      <c r="AF9" s="23">
        <f t="shared" si="13"/>
        <v>1.9008726028377581</v>
      </c>
    </row>
    <row r="10" spans="1:32" s="26" customFormat="1" ht="15" customHeight="1" x14ac:dyDescent="0.2">
      <c r="B10" s="5" t="s">
        <v>56</v>
      </c>
      <c r="C10" s="5" t="s">
        <v>3</v>
      </c>
      <c r="D10" s="24" t="s">
        <v>73</v>
      </c>
      <c r="E10" s="4" t="str">
        <f t="shared" si="2"/>
        <v>PETotal20-24</v>
      </c>
      <c r="F10" s="6">
        <f>VLOOKUP(E10,'Appendix 1a. Person-years 2020'!$E$3:$F$1682,2,FALSE)</f>
        <v>817953.15410000004</v>
      </c>
      <c r="G10" s="17">
        <f>VLOOKUP(E10,'Appendix 2a. Deaths 2020'!$E$4:$G$1683,2,FALSE)</f>
        <v>1532</v>
      </c>
      <c r="H10" s="17">
        <f>VLOOKUP(E10,'Appendix 2a. Deaths 2020'!$E$4:$G$1683,3,FALSE)</f>
        <v>40</v>
      </c>
      <c r="I10" s="18">
        <f t="shared" si="3"/>
        <v>1.872967898370257E-3</v>
      </c>
      <c r="J10" s="24">
        <v>5</v>
      </c>
      <c r="K10" s="5">
        <f>VLOOKUP(E10,'Appendix 3a. nax iIBGE 2020'!$E$5:$O$1935,11,FALSE)</f>
        <v>2.5</v>
      </c>
      <c r="L10" s="19">
        <f t="shared" si="4"/>
        <v>9.3211937501798438E-3</v>
      </c>
      <c r="M10" s="20">
        <f t="shared" si="14"/>
        <v>97922.340806535052</v>
      </c>
      <c r="N10" s="20">
        <f t="shared" si="15"/>
        <v>912.75311112885527</v>
      </c>
      <c r="O10" s="20">
        <f t="shared" si="5"/>
        <v>487329.8212548531</v>
      </c>
      <c r="P10" s="20">
        <f t="shared" si="0"/>
        <v>5367167.5092800474</v>
      </c>
      <c r="Q10" s="21">
        <f t="shared" si="6"/>
        <v>54.810449434454881</v>
      </c>
      <c r="R10" s="22">
        <f t="shared" si="7"/>
        <v>0.97389033942558745</v>
      </c>
      <c r="S10" s="22">
        <f t="shared" si="8"/>
        <v>0.99067880624982019</v>
      </c>
      <c r="T10" s="22">
        <f t="shared" si="9"/>
        <v>0.99092107126709295</v>
      </c>
      <c r="U10" s="23">
        <f t="shared" si="16"/>
        <v>97968.570940709367</v>
      </c>
      <c r="V10" s="23">
        <f t="shared" si="17"/>
        <v>889.44967363544936</v>
      </c>
      <c r="W10" s="22">
        <f t="shared" si="10"/>
        <v>9.0789287329070545E-3</v>
      </c>
      <c r="X10" s="23">
        <f t="shared" si="18"/>
        <v>2.5697149011421998</v>
      </c>
      <c r="Y10" s="23">
        <f t="shared" si="11"/>
        <v>487681.23841552663</v>
      </c>
      <c r="Z10" s="23">
        <f t="shared" si="1"/>
        <v>5556151.3550317343</v>
      </c>
      <c r="AA10" s="23">
        <f t="shared" si="12"/>
        <v>56.713610310742617</v>
      </c>
      <c r="AB10" s="25"/>
      <c r="AC10" s="24"/>
      <c r="AD10" s="25"/>
      <c r="AE10" s="24"/>
      <c r="AF10" s="23">
        <f t="shared" si="13"/>
        <v>1.9031608762877354</v>
      </c>
    </row>
    <row r="11" spans="1:32" s="26" customFormat="1" ht="15" customHeight="1" x14ac:dyDescent="0.2">
      <c r="B11" s="5" t="s">
        <v>56</v>
      </c>
      <c r="C11" s="5" t="s">
        <v>3</v>
      </c>
      <c r="D11" s="24" t="s">
        <v>74</v>
      </c>
      <c r="E11" s="4" t="str">
        <f t="shared" si="2"/>
        <v>PETotal25-29</v>
      </c>
      <c r="F11" s="6">
        <f>VLOOKUP(E11,'Appendix 1a. Person-years 2020'!$E$3:$F$1682,2,FALSE)</f>
        <v>773834.99470000004</v>
      </c>
      <c r="G11" s="17">
        <f>VLOOKUP(E11,'Appendix 2a. Deaths 2020'!$E$4:$G$1683,2,FALSE)</f>
        <v>1500</v>
      </c>
      <c r="H11" s="17">
        <f>VLOOKUP(E11,'Appendix 2a. Deaths 2020'!$E$4:$G$1683,3,FALSE)</f>
        <v>62</v>
      </c>
      <c r="I11" s="18">
        <f t="shared" si="3"/>
        <v>1.9383977337203769E-3</v>
      </c>
      <c r="J11" s="24">
        <v>5</v>
      </c>
      <c r="K11" s="5">
        <f>VLOOKUP(E11,'Appendix 3a. nax iIBGE 2020'!$E$5:$O$1935,11,FALSE)</f>
        <v>2.5</v>
      </c>
      <c r="L11" s="19">
        <f t="shared" si="4"/>
        <v>9.6452478521574011E-3</v>
      </c>
      <c r="M11" s="20">
        <f t="shared" si="14"/>
        <v>97009.587695406197</v>
      </c>
      <c r="N11" s="20">
        <f t="shared" si="15"/>
        <v>935.68151735779168</v>
      </c>
      <c r="O11" s="20">
        <f t="shared" si="5"/>
        <v>482708.73468363652</v>
      </c>
      <c r="P11" s="20">
        <f t="shared" si="0"/>
        <v>4879837.6880251942</v>
      </c>
      <c r="Q11" s="21">
        <f t="shared" si="6"/>
        <v>50.302633007234959</v>
      </c>
      <c r="R11" s="22">
        <f t="shared" si="7"/>
        <v>0.95866666666666667</v>
      </c>
      <c r="S11" s="22">
        <f t="shared" si="8"/>
        <v>0.99035475214784263</v>
      </c>
      <c r="T11" s="22">
        <f t="shared" si="9"/>
        <v>0.99075157302329109</v>
      </c>
      <c r="U11" s="23">
        <f t="shared" si="16"/>
        <v>97079.121267073919</v>
      </c>
      <c r="V11" s="23">
        <f t="shared" si="17"/>
        <v>897.82916400160229</v>
      </c>
      <c r="W11" s="22">
        <f t="shared" si="10"/>
        <v>9.2484269767089122E-3</v>
      </c>
      <c r="X11" s="23">
        <f t="shared" si="18"/>
        <v>2.5096898339684159</v>
      </c>
      <c r="Y11" s="23">
        <f t="shared" si="11"/>
        <v>483159.73324089684</v>
      </c>
      <c r="Z11" s="23">
        <f t="shared" si="1"/>
        <v>5068470.1166162081</v>
      </c>
      <c r="AA11" s="23">
        <f t="shared" si="12"/>
        <v>52.209682684213462</v>
      </c>
      <c r="AB11" s="25"/>
      <c r="AC11" s="24"/>
      <c r="AD11" s="25"/>
      <c r="AE11" s="24"/>
      <c r="AF11" s="23">
        <f t="shared" si="13"/>
        <v>1.9070496769785024</v>
      </c>
    </row>
    <row r="12" spans="1:32" s="26" customFormat="1" ht="15" customHeight="1" x14ac:dyDescent="0.2">
      <c r="B12" s="5" t="s">
        <v>56</v>
      </c>
      <c r="C12" s="5" t="s">
        <v>3</v>
      </c>
      <c r="D12" s="24" t="s">
        <v>75</v>
      </c>
      <c r="E12" s="4" t="str">
        <f t="shared" si="2"/>
        <v>PETotal30-34</v>
      </c>
      <c r="F12" s="6">
        <f>VLOOKUP(E12,'Appendix 1a. Person-years 2020'!$E$3:$F$1682,2,FALSE)</f>
        <v>778094.7807</v>
      </c>
      <c r="G12" s="17">
        <f>VLOOKUP(E12,'Appendix 2a. Deaths 2020'!$E$4:$G$1683,2,FALSE)</f>
        <v>1634</v>
      </c>
      <c r="H12" s="17">
        <f>VLOOKUP(E12,'Appendix 2a. Deaths 2020'!$E$4:$G$1683,3,FALSE)</f>
        <v>120</v>
      </c>
      <c r="I12" s="18">
        <f t="shared" si="3"/>
        <v>2.1000012344640061E-3</v>
      </c>
      <c r="J12" s="24">
        <v>5</v>
      </c>
      <c r="K12" s="5">
        <f>VLOOKUP(E12,'Appendix 3a. nax iIBGE 2020'!$E$5:$O$1935,11,FALSE)</f>
        <v>2.5</v>
      </c>
      <c r="L12" s="19">
        <f t="shared" si="4"/>
        <v>1.0445169002819764E-2</v>
      </c>
      <c r="M12" s="20">
        <f t="shared" si="14"/>
        <v>96073.906178048404</v>
      </c>
      <c r="N12" s="20">
        <f t="shared" si="15"/>
        <v>1003.5081867907654</v>
      </c>
      <c r="O12" s="20">
        <f t="shared" si="5"/>
        <v>477860.76042326505</v>
      </c>
      <c r="P12" s="20">
        <f t="shared" si="0"/>
        <v>4397128.9533415576</v>
      </c>
      <c r="Q12" s="21">
        <f t="shared" si="6"/>
        <v>45.768191679357805</v>
      </c>
      <c r="R12" s="22">
        <f t="shared" si="7"/>
        <v>0.9265605875152999</v>
      </c>
      <c r="S12" s="22">
        <f t="shared" si="8"/>
        <v>0.98955483099718022</v>
      </c>
      <c r="T12" s="22">
        <f t="shared" si="9"/>
        <v>0.99031819215750216</v>
      </c>
      <c r="U12" s="23">
        <f t="shared" si="16"/>
        <v>96181.292103072323</v>
      </c>
      <c r="V12" s="23">
        <f t="shared" si="17"/>
        <v>931.20878818510084</v>
      </c>
      <c r="W12" s="22">
        <f t="shared" si="10"/>
        <v>9.681807842497836E-3</v>
      </c>
      <c r="X12" s="23">
        <f t="shared" si="18"/>
        <v>2.5484449406158287</v>
      </c>
      <c r="Y12" s="23">
        <f t="shared" si="11"/>
        <v>478623.55089934345</v>
      </c>
      <c r="Z12" s="23">
        <f t="shared" si="1"/>
        <v>4585310.3833753113</v>
      </c>
      <c r="AA12" s="23">
        <f t="shared" si="12"/>
        <v>47.673620130424951</v>
      </c>
      <c r="AB12" s="25"/>
      <c r="AC12" s="24"/>
      <c r="AD12" s="25"/>
      <c r="AE12" s="24"/>
      <c r="AF12" s="23">
        <f t="shared" si="13"/>
        <v>1.9054284510671451</v>
      </c>
    </row>
    <row r="13" spans="1:32" s="26" customFormat="1" ht="15" customHeight="1" x14ac:dyDescent="0.2">
      <c r="B13" s="5" t="s">
        <v>56</v>
      </c>
      <c r="C13" s="5" t="s">
        <v>3</v>
      </c>
      <c r="D13" s="24" t="s">
        <v>76</v>
      </c>
      <c r="E13" s="4" t="str">
        <f t="shared" si="2"/>
        <v>PETotal35-39</v>
      </c>
      <c r="F13" s="6">
        <f>VLOOKUP(E13,'Appendix 1a. Person-years 2020'!$E$3:$F$1682,2,FALSE)</f>
        <v>753725.59420000005</v>
      </c>
      <c r="G13" s="17">
        <f>VLOOKUP(E13,'Appendix 2a. Deaths 2020'!$E$4:$G$1683,2,FALSE)</f>
        <v>1950</v>
      </c>
      <c r="H13" s="17">
        <f>VLOOKUP(E13,'Appendix 2a. Deaths 2020'!$E$4:$G$1683,3,FALSE)</f>
        <v>176</v>
      </c>
      <c r="I13" s="18">
        <f t="shared" si="3"/>
        <v>2.5871484463383769E-3</v>
      </c>
      <c r="J13" s="24">
        <v>5</v>
      </c>
      <c r="K13" s="5">
        <f>VLOOKUP(E13,'Appendix 3a. nax iIBGE 2020'!$E$5:$O$1935,11,FALSE)</f>
        <v>2.5</v>
      </c>
      <c r="L13" s="19">
        <f t="shared" si="4"/>
        <v>1.2852613186102353E-2</v>
      </c>
      <c r="M13" s="20">
        <f t="shared" si="14"/>
        <v>95070.397991257632</v>
      </c>
      <c r="N13" s="20">
        <f t="shared" si="15"/>
        <v>1221.9030508304365</v>
      </c>
      <c r="O13" s="20">
        <f t="shared" si="5"/>
        <v>472297.23232921207</v>
      </c>
      <c r="P13" s="20">
        <f t="shared" si="0"/>
        <v>3919268.1929182922</v>
      </c>
      <c r="Q13" s="21">
        <f t="shared" si="6"/>
        <v>41.224905709121941</v>
      </c>
      <c r="R13" s="22">
        <f t="shared" si="7"/>
        <v>0.90974358974358971</v>
      </c>
      <c r="S13" s="22">
        <f t="shared" si="8"/>
        <v>0.98714738681389769</v>
      </c>
      <c r="T13" s="22">
        <f t="shared" si="9"/>
        <v>0.98830060377321116</v>
      </c>
      <c r="U13" s="23">
        <f t="shared" si="16"/>
        <v>95250.083314887219</v>
      </c>
      <c r="V13" s="23">
        <f t="shared" si="17"/>
        <v>1114.368465335514</v>
      </c>
      <c r="W13" s="22">
        <f t="shared" si="10"/>
        <v>1.1699396226788839E-2</v>
      </c>
      <c r="X13" s="23">
        <f t="shared" si="18"/>
        <v>2.6059788013450702</v>
      </c>
      <c r="Y13" s="23">
        <f t="shared" si="11"/>
        <v>473582.59484531026</v>
      </c>
      <c r="Z13" s="23">
        <f t="shared" si="1"/>
        <v>4106686.8324759682</v>
      </c>
      <c r="AA13" s="23">
        <f t="shared" si="12"/>
        <v>43.114784675827252</v>
      </c>
      <c r="AB13" s="25"/>
      <c r="AC13" s="24"/>
      <c r="AD13" s="25"/>
      <c r="AE13" s="24"/>
      <c r="AF13" s="23">
        <f t="shared" si="13"/>
        <v>1.8898789667053109</v>
      </c>
    </row>
    <row r="14" spans="1:32" s="26" customFormat="1" ht="15" customHeight="1" x14ac:dyDescent="0.2">
      <c r="B14" s="5" t="s">
        <v>56</v>
      </c>
      <c r="C14" s="5" t="s">
        <v>3</v>
      </c>
      <c r="D14" s="24" t="s">
        <v>77</v>
      </c>
      <c r="E14" s="4" t="str">
        <f t="shared" si="2"/>
        <v>PETotal40-44</v>
      </c>
      <c r="F14" s="6">
        <f>VLOOKUP(E14,'Appendix 1a. Person-years 2020'!$E$3:$F$1682,2,FALSE)</f>
        <v>698493.5344</v>
      </c>
      <c r="G14" s="17">
        <f>VLOOKUP(E14,'Appendix 2a. Deaths 2020'!$E$4:$G$1683,2,FALSE)</f>
        <v>2513</v>
      </c>
      <c r="H14" s="17">
        <f>VLOOKUP(E14,'Appendix 2a. Deaths 2020'!$E$4:$G$1683,3,FALSE)</f>
        <v>272</v>
      </c>
      <c r="I14" s="18">
        <f t="shared" si="3"/>
        <v>3.5977426794059669E-3</v>
      </c>
      <c r="J14" s="24">
        <v>5</v>
      </c>
      <c r="K14" s="5">
        <f>VLOOKUP(E14,'Appendix 3a. nax iIBGE 2020'!$E$5:$O$1935,11,FALSE)</f>
        <v>2.5</v>
      </c>
      <c r="L14" s="19">
        <f t="shared" si="4"/>
        <v>1.7828358778823994E-2</v>
      </c>
      <c r="M14" s="20">
        <f t="shared" si="14"/>
        <v>93848.49494042719</v>
      </c>
      <c r="N14" s="20">
        <f t="shared" si="15"/>
        <v>1673.1646386505843</v>
      </c>
      <c r="O14" s="20">
        <f t="shared" si="5"/>
        <v>465059.56310550944</v>
      </c>
      <c r="P14" s="20">
        <f t="shared" si="0"/>
        <v>3446970.9605890801</v>
      </c>
      <c r="Q14" s="21">
        <f t="shared" si="6"/>
        <v>36.729102185145706</v>
      </c>
      <c r="R14" s="22">
        <f t="shared" si="7"/>
        <v>0.89176283326701156</v>
      </c>
      <c r="S14" s="22">
        <f t="shared" si="8"/>
        <v>0.98217164122117606</v>
      </c>
      <c r="T14" s="22">
        <f t="shared" si="9"/>
        <v>0.98408589051666773</v>
      </c>
      <c r="U14" s="23">
        <f t="shared" si="16"/>
        <v>94135.714849551703</v>
      </c>
      <c r="V14" s="23">
        <f t="shared" si="17"/>
        <v>1498.0860724075135</v>
      </c>
      <c r="W14" s="22">
        <f t="shared" si="10"/>
        <v>1.5914109483332273E-2</v>
      </c>
      <c r="X14" s="23">
        <f t="shared" si="18"/>
        <v>2.6167850461565521</v>
      </c>
      <c r="Y14" s="23">
        <f t="shared" si="11"/>
        <v>467108.31311785232</v>
      </c>
      <c r="Z14" s="23">
        <f t="shared" si="1"/>
        <v>3633104.2376306579</v>
      </c>
      <c r="AA14" s="23">
        <f t="shared" si="12"/>
        <v>38.594323561860747</v>
      </c>
      <c r="AB14" s="25"/>
      <c r="AC14" s="24"/>
      <c r="AD14" s="25"/>
      <c r="AE14" s="24"/>
      <c r="AF14" s="23">
        <f t="shared" si="13"/>
        <v>1.8652213767150414</v>
      </c>
    </row>
    <row r="15" spans="1:32" s="26" customFormat="1" ht="15" customHeight="1" x14ac:dyDescent="0.2">
      <c r="B15" s="5" t="s">
        <v>56</v>
      </c>
      <c r="C15" s="5" t="s">
        <v>3</v>
      </c>
      <c r="D15" s="24" t="s">
        <v>78</v>
      </c>
      <c r="E15" s="4" t="str">
        <f t="shared" si="2"/>
        <v>PETotal45-49</v>
      </c>
      <c r="F15" s="6">
        <f>VLOOKUP(E15,'Appendix 1a. Person-years 2020'!$E$3:$F$1682,2,FALSE)</f>
        <v>616346.77830000001</v>
      </c>
      <c r="G15" s="17">
        <f>VLOOKUP(E15,'Appendix 2a. Deaths 2020'!$E$4:$G$1683,2,FALSE)</f>
        <v>2981</v>
      </c>
      <c r="H15" s="17">
        <f>VLOOKUP(E15,'Appendix 2a. Deaths 2020'!$E$4:$G$1683,3,FALSE)</f>
        <v>353</v>
      </c>
      <c r="I15" s="18">
        <f t="shared" si="3"/>
        <v>4.8365629625292386E-3</v>
      </c>
      <c r="J15" s="24">
        <v>5</v>
      </c>
      <c r="K15" s="5">
        <f>VLOOKUP(E15,'Appendix 3a. nax iIBGE 2020'!$E$5:$O$1935,11,FALSE)</f>
        <v>2.5</v>
      </c>
      <c r="L15" s="19">
        <f t="shared" si="4"/>
        <v>2.3893903886230253E-2</v>
      </c>
      <c r="M15" s="20">
        <f t="shared" si="14"/>
        <v>92175.330301776601</v>
      </c>
      <c r="N15" s="20">
        <f t="shared" si="15"/>
        <v>2202.4284829121771</v>
      </c>
      <c r="O15" s="20">
        <f t="shared" si="5"/>
        <v>455370.58030160255</v>
      </c>
      <c r="P15" s="20">
        <f t="shared" si="0"/>
        <v>2981911.3974835705</v>
      </c>
      <c r="Q15" s="21">
        <f t="shared" si="6"/>
        <v>32.350428121287642</v>
      </c>
      <c r="R15" s="22">
        <f t="shared" si="7"/>
        <v>0.88158336128815828</v>
      </c>
      <c r="S15" s="22">
        <f t="shared" si="8"/>
        <v>0.97610609611376975</v>
      </c>
      <c r="T15" s="22">
        <f t="shared" si="9"/>
        <v>0.97890546275340196</v>
      </c>
      <c r="U15" s="23">
        <f t="shared" si="16"/>
        <v>92637.628777144186</v>
      </c>
      <c r="V15" s="23">
        <f t="shared" si="17"/>
        <v>1954.1479106759909</v>
      </c>
      <c r="W15" s="22">
        <f t="shared" si="10"/>
        <v>2.1094537246598044E-2</v>
      </c>
      <c r="X15" s="23">
        <f t="shared" si="18"/>
        <v>2.6405039501035783</v>
      </c>
      <c r="Y15" s="23">
        <f t="shared" si="11"/>
        <v>458577.33960956754</v>
      </c>
      <c r="Z15" s="23">
        <f t="shared" si="1"/>
        <v>3165995.9245128054</v>
      </c>
      <c r="AA15" s="23">
        <f t="shared" si="12"/>
        <v>34.176133028287623</v>
      </c>
      <c r="AB15" s="25"/>
      <c r="AC15" s="24"/>
      <c r="AD15" s="25"/>
      <c r="AE15" s="24"/>
      <c r="AF15" s="23">
        <f t="shared" si="13"/>
        <v>1.8257049069999809</v>
      </c>
    </row>
    <row r="16" spans="1:32" s="26" customFormat="1" ht="15" customHeight="1" x14ac:dyDescent="0.2">
      <c r="B16" s="5" t="s">
        <v>56</v>
      </c>
      <c r="C16" s="5" t="s">
        <v>3</v>
      </c>
      <c r="D16" s="24" t="s">
        <v>79</v>
      </c>
      <c r="E16" s="4" t="str">
        <f t="shared" si="2"/>
        <v>PETotal50-54</v>
      </c>
      <c r="F16" s="6">
        <f>VLOOKUP(E16,'Appendix 1a. Person-years 2020'!$E$3:$F$1682,2,FALSE)</f>
        <v>552598.46109999996</v>
      </c>
      <c r="G16" s="17">
        <f>VLOOKUP(E16,'Appendix 2a. Deaths 2020'!$E$4:$G$1683,2,FALSE)</f>
        <v>4059</v>
      </c>
      <c r="H16" s="17">
        <f>VLOOKUP(E16,'Appendix 2a. Deaths 2020'!$E$4:$G$1683,3,FALSE)</f>
        <v>573</v>
      </c>
      <c r="I16" s="18">
        <f t="shared" si="3"/>
        <v>7.3452973284076351E-3</v>
      </c>
      <c r="J16" s="24">
        <v>5</v>
      </c>
      <c r="K16" s="5">
        <f>VLOOKUP(E16,'Appendix 3a. nax iIBGE 2020'!$E$5:$O$1935,11,FALSE)</f>
        <v>2.5</v>
      </c>
      <c r="L16" s="19">
        <f t="shared" si="4"/>
        <v>3.6064230403945234E-2</v>
      </c>
      <c r="M16" s="20">
        <f t="shared" si="14"/>
        <v>89972.901818864426</v>
      </c>
      <c r="N16" s="20">
        <f t="shared" si="15"/>
        <v>3244.8034613070699</v>
      </c>
      <c r="O16" s="20">
        <f t="shared" si="5"/>
        <v>441752.50044105452</v>
      </c>
      <c r="P16" s="20">
        <f t="shared" si="0"/>
        <v>2526540.8171819681</v>
      </c>
      <c r="Q16" s="21">
        <f t="shared" si="6"/>
        <v>28.081130719429943</v>
      </c>
      <c r="R16" s="22">
        <f t="shared" si="7"/>
        <v>0.85883222468588327</v>
      </c>
      <c r="S16" s="22">
        <f t="shared" si="8"/>
        <v>0.96393576959605476</v>
      </c>
      <c r="T16" s="22">
        <f t="shared" si="9"/>
        <v>0.96894693004638943</v>
      </c>
      <c r="U16" s="23">
        <f t="shared" si="16"/>
        <v>90683.480866468191</v>
      </c>
      <c r="V16" s="23">
        <f t="shared" si="17"/>
        <v>2816.0004749833424</v>
      </c>
      <c r="W16" s="22">
        <f t="shared" si="10"/>
        <v>3.1053069953610572E-2</v>
      </c>
      <c r="X16" s="23">
        <f t="shared" si="18"/>
        <v>2.6407734029356855</v>
      </c>
      <c r="Y16" s="23">
        <f t="shared" si="11"/>
        <v>446773.82111441449</v>
      </c>
      <c r="Z16" s="23">
        <f t="shared" si="1"/>
        <v>2707418.5849032379</v>
      </c>
      <c r="AA16" s="23">
        <f t="shared" si="12"/>
        <v>29.855697631302036</v>
      </c>
      <c r="AB16" s="25"/>
      <c r="AC16" s="24"/>
      <c r="AD16" s="25"/>
      <c r="AE16" s="24"/>
      <c r="AF16" s="23">
        <f t="shared" si="13"/>
        <v>1.7745669118720926</v>
      </c>
    </row>
    <row r="17" spans="2:32" s="26" customFormat="1" ht="15" customHeight="1" x14ac:dyDescent="0.2">
      <c r="B17" s="5" t="s">
        <v>56</v>
      </c>
      <c r="C17" s="5" t="s">
        <v>3</v>
      </c>
      <c r="D17" s="24" t="s">
        <v>80</v>
      </c>
      <c r="E17" s="4" t="str">
        <f t="shared" si="2"/>
        <v>PETotal55-59</v>
      </c>
      <c r="F17" s="6">
        <f>VLOOKUP(E17,'Appendix 1a. Person-years 2020'!$E$3:$F$1682,2,FALSE)</f>
        <v>470951.08919999999</v>
      </c>
      <c r="G17" s="17">
        <f>VLOOKUP(E17,'Appendix 2a. Deaths 2020'!$E$4:$G$1683,2,FALSE)</f>
        <v>4966</v>
      </c>
      <c r="H17" s="17">
        <f>VLOOKUP(E17,'Appendix 2a. Deaths 2020'!$E$4:$G$1683,3,FALSE)</f>
        <v>739</v>
      </c>
      <c r="I17" s="18">
        <f t="shared" si="3"/>
        <v>1.0544619417773713E-2</v>
      </c>
      <c r="J17" s="24">
        <v>5</v>
      </c>
      <c r="K17" s="5">
        <f>VLOOKUP(E17,'Appendix 3a. nax iIBGE 2020'!$E$5:$O$1935,11,FALSE)</f>
        <v>2.5</v>
      </c>
      <c r="L17" s="19">
        <f t="shared" si="4"/>
        <v>5.1368932481579636E-2</v>
      </c>
      <c r="M17" s="20">
        <f t="shared" si="14"/>
        <v>86728.098357557363</v>
      </c>
      <c r="N17" s="20">
        <f t="shared" si="15"/>
        <v>4455.1298287851623</v>
      </c>
      <c r="O17" s="20">
        <f t="shared" si="5"/>
        <v>422502.66721582389</v>
      </c>
      <c r="P17" s="20">
        <f t="shared" si="0"/>
        <v>2084788.3167409135</v>
      </c>
      <c r="Q17" s="21">
        <f t="shared" si="6"/>
        <v>24.038210870782319</v>
      </c>
      <c r="R17" s="22">
        <f t="shared" si="7"/>
        <v>0.85118807893677007</v>
      </c>
      <c r="S17" s="22">
        <f t="shared" si="8"/>
        <v>0.94863106751842041</v>
      </c>
      <c r="T17" s="22">
        <f t="shared" si="9"/>
        <v>0.95610487352949136</v>
      </c>
      <c r="U17" s="23">
        <f t="shared" si="16"/>
        <v>87867.480391484845</v>
      </c>
      <c r="V17" s="23">
        <f t="shared" si="17"/>
        <v>3856.9541644291653</v>
      </c>
      <c r="W17" s="22">
        <f t="shared" si="10"/>
        <v>4.3895126470508639E-2</v>
      </c>
      <c r="X17" s="23">
        <f t="shared" si="18"/>
        <v>2.6384404755327231</v>
      </c>
      <c r="Y17" s="23">
        <f t="shared" si="11"/>
        <v>430228.97511498287</v>
      </c>
      <c r="Z17" s="23">
        <f t="shared" si="1"/>
        <v>2260644.7637888235</v>
      </c>
      <c r="AA17" s="23">
        <f t="shared" si="12"/>
        <v>25.727888790218461</v>
      </c>
      <c r="AB17" s="25"/>
      <c r="AC17" s="24"/>
      <c r="AD17" s="25"/>
      <c r="AE17" s="24"/>
      <c r="AF17" s="23">
        <f t="shared" si="13"/>
        <v>1.6896779194361429</v>
      </c>
    </row>
    <row r="18" spans="2:32" s="26" customFormat="1" ht="15" customHeight="1" x14ac:dyDescent="0.2">
      <c r="B18" s="5" t="s">
        <v>56</v>
      </c>
      <c r="C18" s="5" t="s">
        <v>3</v>
      </c>
      <c r="D18" s="24" t="s">
        <v>81</v>
      </c>
      <c r="E18" s="4" t="str">
        <f t="shared" si="2"/>
        <v>PETotal60-64</v>
      </c>
      <c r="F18" s="6">
        <f>VLOOKUP(E18,'Appendix 1a. Person-years 2020'!$E$3:$F$1682,2,FALSE)</f>
        <v>379075.71149999998</v>
      </c>
      <c r="G18" s="17">
        <f>VLOOKUP(E18,'Appendix 2a. Deaths 2020'!$E$4:$G$1683,2,FALSE)</f>
        <v>6027</v>
      </c>
      <c r="H18" s="17">
        <f>VLOOKUP(E18,'Appendix 2a. Deaths 2020'!$E$4:$G$1683,3,FALSE)</f>
        <v>1013</v>
      </c>
      <c r="I18" s="18">
        <f t="shared" si="3"/>
        <v>1.5899198543085767E-2</v>
      </c>
      <c r="J18" s="24">
        <v>5</v>
      </c>
      <c r="K18" s="5">
        <f>VLOOKUP(E18,'Appendix 3a. nax iIBGE 2020'!$E$5:$O$1935,11,FALSE)</f>
        <v>2.5</v>
      </c>
      <c r="L18" s="19">
        <f t="shared" si="4"/>
        <v>7.6456980916440334E-2</v>
      </c>
      <c r="M18" s="20">
        <f t="shared" si="14"/>
        <v>82272.968528772195</v>
      </c>
      <c r="N18" s="20">
        <f t="shared" si="15"/>
        <v>6290.3427847432322</v>
      </c>
      <c r="O18" s="20">
        <f t="shared" si="5"/>
        <v>395638.98568200285</v>
      </c>
      <c r="P18" s="20">
        <f t="shared" si="0"/>
        <v>1662285.6495250897</v>
      </c>
      <c r="Q18" s="21">
        <f t="shared" si="6"/>
        <v>20.204517707948771</v>
      </c>
      <c r="R18" s="22">
        <f t="shared" si="7"/>
        <v>0.83192301310768213</v>
      </c>
      <c r="S18" s="22">
        <f t="shared" si="8"/>
        <v>0.92354301908355962</v>
      </c>
      <c r="T18" s="22">
        <f t="shared" si="9"/>
        <v>0.93597229006902494</v>
      </c>
      <c r="U18" s="23">
        <f t="shared" si="16"/>
        <v>84010.526227055685</v>
      </c>
      <c r="V18" s="23">
        <f t="shared" si="17"/>
        <v>5379.0016044144941</v>
      </c>
      <c r="W18" s="22">
        <f t="shared" si="10"/>
        <v>6.4027709930975063E-2</v>
      </c>
      <c r="X18" s="23">
        <f t="shared" si="18"/>
        <v>2.6387453510433403</v>
      </c>
      <c r="Y18" s="23">
        <f t="shared" si="11"/>
        <v>407351.43859010929</v>
      </c>
      <c r="Z18" s="23">
        <f t="shared" si="1"/>
        <v>1830415.7886738407</v>
      </c>
      <c r="AA18" s="23">
        <f t="shared" si="12"/>
        <v>21.78793385636898</v>
      </c>
      <c r="AB18" s="25"/>
      <c r="AC18" s="24"/>
      <c r="AD18" s="25"/>
      <c r="AE18" s="24"/>
      <c r="AF18" s="23">
        <f t="shared" si="13"/>
        <v>1.5834161484202092</v>
      </c>
    </row>
    <row r="19" spans="2:32" s="26" customFormat="1" ht="15" customHeight="1" x14ac:dyDescent="0.2">
      <c r="B19" s="5" t="s">
        <v>56</v>
      </c>
      <c r="C19" s="5" t="s">
        <v>3</v>
      </c>
      <c r="D19" s="24" t="s">
        <v>82</v>
      </c>
      <c r="E19" s="4" t="str">
        <f t="shared" si="2"/>
        <v>PETotal65-69</v>
      </c>
      <c r="F19" s="6">
        <f>VLOOKUP(E19,'Appendix 1a. Person-years 2020'!$E$3:$F$1682,2,FALSE)</f>
        <v>297418.78840000002</v>
      </c>
      <c r="G19" s="17">
        <f>VLOOKUP(E19,'Appendix 2a. Deaths 2020'!$E$4:$G$1683,2,FALSE)</f>
        <v>7084</v>
      </c>
      <c r="H19" s="17">
        <f>VLOOKUP(E19,'Appendix 2a. Deaths 2020'!$E$4:$G$1683,3,FALSE)</f>
        <v>1179</v>
      </c>
      <c r="I19" s="18">
        <f t="shared" si="3"/>
        <v>2.3818266620307432E-2</v>
      </c>
      <c r="J19" s="24">
        <v>5</v>
      </c>
      <c r="K19" s="5">
        <f>VLOOKUP(E19,'Appendix 3a. nax iIBGE 2020'!$E$5:$O$1935,11,FALSE)</f>
        <v>2.5</v>
      </c>
      <c r="L19" s="19">
        <f t="shared" si="4"/>
        <v>0.11239849008983782</v>
      </c>
      <c r="M19" s="20">
        <f t="shared" si="14"/>
        <v>75982.625744028963</v>
      </c>
      <c r="N19" s="20">
        <f t="shared" si="15"/>
        <v>8540.332406690095</v>
      </c>
      <c r="O19" s="20">
        <f t="shared" si="5"/>
        <v>358562.29770341952</v>
      </c>
      <c r="P19" s="20">
        <f t="shared" si="0"/>
        <v>1266646.6638430869</v>
      </c>
      <c r="Q19" s="21">
        <f t="shared" si="6"/>
        <v>16.670214426521387</v>
      </c>
      <c r="R19" s="22">
        <f t="shared" si="7"/>
        <v>0.83356860530773569</v>
      </c>
      <c r="S19" s="22">
        <f t="shared" si="8"/>
        <v>0.88760150991016218</v>
      </c>
      <c r="T19" s="22">
        <f t="shared" si="9"/>
        <v>0.90539100906038428</v>
      </c>
      <c r="U19" s="23">
        <f t="shared" si="16"/>
        <v>78631.524622641184</v>
      </c>
      <c r="V19" s="23">
        <f t="shared" si="17"/>
        <v>7439.2492005916301</v>
      </c>
      <c r="W19" s="22">
        <f t="shared" si="10"/>
        <v>9.4608990939615722E-2</v>
      </c>
      <c r="X19" s="23">
        <f t="shared" si="18"/>
        <v>2.6204002845513399</v>
      </c>
      <c r="Y19" s="23">
        <f t="shared" si="11"/>
        <v>375455.18783232645</v>
      </c>
      <c r="Z19" s="23">
        <f t="shared" si="1"/>
        <v>1423064.3500837313</v>
      </c>
      <c r="AA19" s="23">
        <f t="shared" si="12"/>
        <v>18.097885764178276</v>
      </c>
      <c r="AB19" s="25"/>
      <c r="AC19" s="24"/>
      <c r="AD19" s="25"/>
      <c r="AE19" s="24"/>
      <c r="AF19" s="23">
        <f t="shared" si="13"/>
        <v>1.4276713376568892</v>
      </c>
    </row>
    <row r="20" spans="2:32" s="26" customFormat="1" ht="15" customHeight="1" x14ac:dyDescent="0.2">
      <c r="B20" s="5" t="s">
        <v>56</v>
      </c>
      <c r="C20" s="5" t="s">
        <v>3</v>
      </c>
      <c r="D20" s="42" t="s">
        <v>19</v>
      </c>
      <c r="E20" s="4" t="str">
        <f t="shared" si="2"/>
        <v>PETotal70-74</v>
      </c>
      <c r="F20" s="6">
        <f>VLOOKUP(E20,'Appendix 1a. Person-years 2020'!$E$3:$F$1682,2,FALSE)</f>
        <v>231569.42920000001</v>
      </c>
      <c r="G20" s="17">
        <f>VLOOKUP(E20,'Appendix 2a. Deaths 2020'!$E$4:$G$1683,2,FALSE)</f>
        <v>8123</v>
      </c>
      <c r="H20" s="17">
        <f>VLOOKUP(E20,'Appendix 2a. Deaths 2020'!$E$4:$G$1683,3,FALSE)</f>
        <v>1373</v>
      </c>
      <c r="I20" s="18">
        <f t="shared" si="3"/>
        <v>3.5078032657688996E-2</v>
      </c>
      <c r="J20" s="24">
        <v>5</v>
      </c>
      <c r="K20" s="5">
        <f>VLOOKUP(E20,'Appendix 3a. nax iIBGE 2020'!$E$5:$O$1935,11,FALSE)</f>
        <v>2.5</v>
      </c>
      <c r="L20" s="19">
        <f t="shared" si="4"/>
        <v>0.16124938528113514</v>
      </c>
      <c r="M20" s="20">
        <f t="shared" si="14"/>
        <v>67442.293337338866</v>
      </c>
      <c r="N20" s="20">
        <f t="shared" si="15"/>
        <v>10875.028342595888</v>
      </c>
      <c r="O20" s="20">
        <f t="shared" si="5"/>
        <v>310023.89583020459</v>
      </c>
      <c r="P20" s="20">
        <f t="shared" si="0"/>
        <v>908084.36613966746</v>
      </c>
      <c r="Q20" s="21">
        <f t="shared" si="6"/>
        <v>13.464612800124252</v>
      </c>
      <c r="R20" s="22">
        <f t="shared" si="7"/>
        <v>0.830973778160778</v>
      </c>
      <c r="S20" s="22">
        <f t="shared" si="8"/>
        <v>0.83875061471886481</v>
      </c>
      <c r="T20" s="22">
        <f t="shared" si="9"/>
        <v>0.86405403386931434</v>
      </c>
      <c r="U20" s="23">
        <f t="shared" si="16"/>
        <v>71192.275422049555</v>
      </c>
      <c r="V20" s="23">
        <f t="shared" si="17"/>
        <v>9678.3026632923938</v>
      </c>
      <c r="W20" s="22">
        <f t="shared" si="10"/>
        <v>0.13594596613068566</v>
      </c>
      <c r="X20" s="23">
        <f t="shared" si="18"/>
        <v>2.6107630908759556</v>
      </c>
      <c r="Y20" s="23">
        <f t="shared" si="11"/>
        <v>332837.61916943605</v>
      </c>
      <c r="Z20" s="23">
        <f t="shared" si="1"/>
        <v>1047609.162251405</v>
      </c>
      <c r="AA20" s="23">
        <f t="shared" si="12"/>
        <v>14.715208300912673</v>
      </c>
      <c r="AB20" s="25"/>
      <c r="AC20" s="24"/>
      <c r="AD20" s="25"/>
      <c r="AE20" s="24"/>
      <c r="AF20" s="23">
        <f t="shared" si="13"/>
        <v>1.2505955007884211</v>
      </c>
    </row>
    <row r="21" spans="2:32" s="26" customFormat="1" ht="15" customHeight="1" x14ac:dyDescent="0.2">
      <c r="B21" s="5" t="s">
        <v>56</v>
      </c>
      <c r="C21" s="5" t="s">
        <v>3</v>
      </c>
      <c r="D21" s="42" t="s">
        <v>20</v>
      </c>
      <c r="E21" s="4" t="str">
        <f t="shared" si="2"/>
        <v>PETotal75-79</v>
      </c>
      <c r="F21" s="6">
        <f>VLOOKUP(E21,'Appendix 1a. Person-years 2020'!$E$3:$F$1682,2,FALSE)</f>
        <v>156355.66250000001</v>
      </c>
      <c r="G21" s="17">
        <f>VLOOKUP(E21,'Appendix 2a. Deaths 2020'!$E$4:$G$1683,2,FALSE)</f>
        <v>8443</v>
      </c>
      <c r="H21" s="17">
        <f>VLOOKUP(E21,'Appendix 2a. Deaths 2020'!$E$4:$G$1683,3,FALSE)</f>
        <v>1329</v>
      </c>
      <c r="I21" s="18">
        <f t="shared" si="3"/>
        <v>5.399868392997919E-2</v>
      </c>
      <c r="J21" s="24">
        <v>5</v>
      </c>
      <c r="K21" s="5">
        <f>VLOOKUP(E21,'Appendix 3a. nax iIBGE 2020'!$E$5:$O$1935,11,FALSE)</f>
        <v>2.5</v>
      </c>
      <c r="L21" s="19">
        <f t="shared" si="4"/>
        <v>0.23788035446511324</v>
      </c>
      <c r="M21" s="20">
        <f t="shared" si="14"/>
        <v>56567.264994742975</v>
      </c>
      <c r="N21" s="20">
        <f t="shared" si="15"/>
        <v>13456.241048071452</v>
      </c>
      <c r="O21" s="20">
        <f t="shared" si="5"/>
        <v>249195.72235353623</v>
      </c>
      <c r="P21" s="20">
        <f t="shared" si="0"/>
        <v>598060.47030946286</v>
      </c>
      <c r="Q21" s="21">
        <f t="shared" si="6"/>
        <v>10.572554115265127</v>
      </c>
      <c r="R21" s="22">
        <f t="shared" si="7"/>
        <v>0.84259149591377469</v>
      </c>
      <c r="S21" s="22">
        <f t="shared" si="8"/>
        <v>0.76211964553488676</v>
      </c>
      <c r="T21" s="22">
        <f t="shared" si="9"/>
        <v>0.79541488738568789</v>
      </c>
      <c r="U21" s="23">
        <f t="shared" si="16"/>
        <v>61513.972758757162</v>
      </c>
      <c r="V21" s="23">
        <f t="shared" si="17"/>
        <v>12584.843044204061</v>
      </c>
      <c r="W21" s="22">
        <f t="shared" si="10"/>
        <v>0.20458511261431211</v>
      </c>
      <c r="X21" s="23">
        <f t="shared" si="18"/>
        <v>2.58374144373049</v>
      </c>
      <c r="Y21" s="23">
        <f t="shared" si="11"/>
        <v>277161.62910891889</v>
      </c>
      <c r="Z21" s="23">
        <f t="shared" si="1"/>
        <v>714771.54308196891</v>
      </c>
      <c r="AA21" s="23">
        <f t="shared" si="12"/>
        <v>11.619661534219697</v>
      </c>
      <c r="AB21" s="25"/>
      <c r="AC21" s="24"/>
      <c r="AD21" s="25"/>
      <c r="AE21" s="24"/>
      <c r="AF21" s="23">
        <f t="shared" si="13"/>
        <v>1.0471074189545693</v>
      </c>
    </row>
    <row r="22" spans="2:32" s="26" customFormat="1" ht="15" customHeight="1" x14ac:dyDescent="0.2">
      <c r="B22" s="5" t="s">
        <v>56</v>
      </c>
      <c r="C22" s="5" t="s">
        <v>3</v>
      </c>
      <c r="D22" s="42" t="s">
        <v>21</v>
      </c>
      <c r="E22" s="4" t="str">
        <f t="shared" si="2"/>
        <v>PETotal80-84</v>
      </c>
      <c r="F22" s="6">
        <f>VLOOKUP(E22,'Appendix 1a. Person-years 2020'!$E$3:$F$1682,2,FALSE)</f>
        <v>103408.0067</v>
      </c>
      <c r="G22" s="17">
        <f>VLOOKUP(E22,'Appendix 2a. Deaths 2020'!$E$4:$G$1683,2,FALSE)</f>
        <v>8588</v>
      </c>
      <c r="H22" s="17">
        <f>VLOOKUP(E22,'Appendix 2a. Deaths 2020'!$E$4:$G$1683,3,FALSE)</f>
        <v>1284</v>
      </c>
      <c r="I22" s="18">
        <f t="shared" si="3"/>
        <v>8.3049661956205181E-2</v>
      </c>
      <c r="J22" s="24">
        <v>5</v>
      </c>
      <c r="K22" s="5">
        <f>VLOOKUP(E22,'Appendix 3a. nax iIBGE 2020'!$E$5:$O$1935,11,FALSE)</f>
        <v>2.5</v>
      </c>
      <c r="L22" s="19">
        <f t="shared" si="4"/>
        <v>0.34385558461992977</v>
      </c>
      <c r="M22" s="20">
        <f t="shared" si="14"/>
        <v>43111.023946671521</v>
      </c>
      <c r="N22" s="20">
        <f t="shared" si="15"/>
        <v>14823.966342746528</v>
      </c>
      <c r="O22" s="20">
        <f t="shared" si="5"/>
        <v>178495.20387649129</v>
      </c>
      <c r="P22" s="20">
        <f t="shared" si="0"/>
        <v>348864.74795592658</v>
      </c>
      <c r="Q22" s="21">
        <f t="shared" si="6"/>
        <v>8.0922398964003595</v>
      </c>
      <c r="R22" s="22">
        <f t="shared" si="7"/>
        <v>0.85048905449464374</v>
      </c>
      <c r="S22" s="22">
        <f t="shared" si="8"/>
        <v>0.65614441538007018</v>
      </c>
      <c r="T22" s="22">
        <f t="shared" si="9"/>
        <v>0.69881146890710366</v>
      </c>
      <c r="U22" s="23">
        <f t="shared" si="16"/>
        <v>48929.129714553099</v>
      </c>
      <c r="V22" s="23">
        <f t="shared" si="17"/>
        <v>14736.892706380035</v>
      </c>
      <c r="W22" s="22">
        <f t="shared" si="10"/>
        <v>0.30118853109289634</v>
      </c>
      <c r="X22" s="23">
        <f t="shared" si="18"/>
        <v>2.5315589805089096</v>
      </c>
      <c r="Y22" s="23">
        <f t="shared" si="11"/>
        <v>208268.49811649794</v>
      </c>
      <c r="Z22" s="23">
        <f t="shared" si="1"/>
        <v>437609.91397305002</v>
      </c>
      <c r="AA22" s="23">
        <f t="shared" si="12"/>
        <v>8.9437502061862908</v>
      </c>
      <c r="AB22" s="25"/>
      <c r="AC22" s="24"/>
      <c r="AD22" s="25"/>
      <c r="AE22" s="24"/>
      <c r="AF22" s="23">
        <f t="shared" si="13"/>
        <v>0.85151030978593134</v>
      </c>
    </row>
    <row r="23" spans="2:32" s="26" customFormat="1" ht="15" customHeight="1" x14ac:dyDescent="0.2">
      <c r="B23" s="5" t="s">
        <v>56</v>
      </c>
      <c r="C23" s="5" t="s">
        <v>3</v>
      </c>
      <c r="D23" s="42" t="s">
        <v>22</v>
      </c>
      <c r="E23" s="4" t="str">
        <f t="shared" si="2"/>
        <v>PETotal85-89</v>
      </c>
      <c r="F23" s="6">
        <f>VLOOKUP(E23,'Appendix 1a. Person-years 2020'!$E$3:$F$1682,2,FALSE)</f>
        <v>50436.135000000002</v>
      </c>
      <c r="G23" s="17">
        <f>VLOOKUP(E23,'Appendix 2a. Deaths 2020'!$E$4:$G$1683,2,FALSE)</f>
        <v>6432</v>
      </c>
      <c r="H23" s="17">
        <f>VLOOKUP(E23,'Appendix 2a. Deaths 2020'!$E$4:$G$1683,3,FALSE)</f>
        <v>902</v>
      </c>
      <c r="I23" s="18">
        <f t="shared" si="3"/>
        <v>0.12752761487374081</v>
      </c>
      <c r="J23" s="24">
        <v>5</v>
      </c>
      <c r="K23" s="5">
        <f>VLOOKUP(E23,'Appendix 3a. nax iIBGE 2020'!$E$5:$O$1935,11,FALSE)</f>
        <v>2.5</v>
      </c>
      <c r="L23" s="19">
        <f t="shared" si="4"/>
        <v>0.48349171219885217</v>
      </c>
      <c r="M23" s="20">
        <f t="shared" si="14"/>
        <v>28287.057603924994</v>
      </c>
      <c r="N23" s="20">
        <f t="shared" si="15"/>
        <v>13676.557913989256</v>
      </c>
      <c r="O23" s="20">
        <f t="shared" si="5"/>
        <v>107243.89323465183</v>
      </c>
      <c r="P23" s="20">
        <f t="shared" si="0"/>
        <v>170369.54407943532</v>
      </c>
      <c r="Q23" s="21">
        <f t="shared" si="6"/>
        <v>6.0228796669115408</v>
      </c>
      <c r="R23" s="22">
        <f t="shared" si="7"/>
        <v>0.85976368159203975</v>
      </c>
      <c r="S23" s="22">
        <f t="shared" si="8"/>
        <v>0.51650828780114777</v>
      </c>
      <c r="T23" s="22">
        <f t="shared" si="9"/>
        <v>0.56664919797033197</v>
      </c>
      <c r="U23" s="23">
        <f t="shared" si="16"/>
        <v>34192.237008173062</v>
      </c>
      <c r="V23" s="23">
        <f t="shared" si="17"/>
        <v>14817.233330680294</v>
      </c>
      <c r="W23" s="22">
        <f t="shared" si="10"/>
        <v>0.43335080202966803</v>
      </c>
      <c r="X23" s="23">
        <f>J23+R23*(L23/W23)*(K23-J23)</f>
        <v>2.6018931281978728</v>
      </c>
      <c r="Y23" s="23">
        <f t="shared" si="11"/>
        <v>135427.87596946539</v>
      </c>
      <c r="Z23" s="23">
        <f t="shared" si="1"/>
        <v>229341.41585655208</v>
      </c>
      <c r="AA23" s="23">
        <f t="shared" si="12"/>
        <v>6.707411854969652</v>
      </c>
      <c r="AB23" s="25"/>
      <c r="AC23" s="24"/>
      <c r="AD23" s="25"/>
      <c r="AE23" s="24"/>
      <c r="AF23" s="23">
        <f t="shared" si="13"/>
        <v>0.68453218805811122</v>
      </c>
    </row>
    <row r="24" spans="2:32" s="26" customFormat="1" ht="15" customHeight="1" x14ac:dyDescent="0.2">
      <c r="B24" s="5" t="s">
        <v>56</v>
      </c>
      <c r="C24" s="5" t="s">
        <v>3</v>
      </c>
      <c r="D24" s="43" t="s">
        <v>5</v>
      </c>
      <c r="E24" s="4" t="str">
        <f t="shared" si="2"/>
        <v>PETotal90+</v>
      </c>
      <c r="F24" s="6">
        <f>VLOOKUP(E24,'Appendix 1a. Person-years 2020'!$E$3:$F$1682,2,FALSE)</f>
        <v>30663.067899999998</v>
      </c>
      <c r="G24" s="17">
        <f>VLOOKUP(E24,'Appendix 2a. Deaths 2020'!$E$4:$G$1683,2,FALSE)</f>
        <v>7097</v>
      </c>
      <c r="H24" s="17">
        <f>VLOOKUP(E24,'Appendix 2a. Deaths 2020'!$E$4:$G$1683,3,FALSE)</f>
        <v>771</v>
      </c>
      <c r="I24" s="18">
        <f t="shared" si="3"/>
        <v>0.23145107407859866</v>
      </c>
      <c r="J24" s="27"/>
      <c r="K24" s="28"/>
      <c r="L24" s="16">
        <v>1</v>
      </c>
      <c r="M24" s="20">
        <f t="shared" si="14"/>
        <v>14610.499689935737</v>
      </c>
      <c r="N24" s="20">
        <f t="shared" si="15"/>
        <v>14610.499689935737</v>
      </c>
      <c r="O24" s="38">
        <f>N24*Q24</f>
        <v>63125.650844783486</v>
      </c>
      <c r="P24" s="20">
        <f>O24</f>
        <v>63125.650844783486</v>
      </c>
      <c r="Q24" s="21">
        <f>1/I24</f>
        <v>4.3205675496688736</v>
      </c>
      <c r="R24" s="22">
        <f t="shared" si="7"/>
        <v>0.89136254755530508</v>
      </c>
      <c r="S24" s="22">
        <f t="shared" si="8"/>
        <v>0</v>
      </c>
      <c r="T24" s="22">
        <f t="shared" si="9"/>
        <v>0</v>
      </c>
      <c r="U24" s="23">
        <f t="shared" si="16"/>
        <v>19375.003677492768</v>
      </c>
      <c r="V24" s="23">
        <f>U24*(1-T24)</f>
        <v>19375.003677492768</v>
      </c>
      <c r="W24" s="22">
        <f t="shared" si="10"/>
        <v>1</v>
      </c>
      <c r="X24" s="23">
        <f>Q24/R24</f>
        <v>4.8471495257666763</v>
      </c>
      <c r="Y24" s="23">
        <f t="shared" si="11"/>
        <v>93913.539887086677</v>
      </c>
      <c r="Z24" s="23">
        <f>Y24</f>
        <v>93913.539887086677</v>
      </c>
      <c r="AA24" s="23">
        <f t="shared" si="12"/>
        <v>4.8471495257666763</v>
      </c>
      <c r="AB24" s="25"/>
      <c r="AC24" s="24"/>
      <c r="AD24" s="25"/>
      <c r="AE24" s="24"/>
      <c r="AF24" s="23">
        <f t="shared" si="13"/>
        <v>0.52658197609780277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9611492.2909999993</v>
      </c>
      <c r="G25" s="30">
        <f>SUM(G5:G24)</f>
        <v>75945</v>
      </c>
      <c r="H25" s="30">
        <f>SUM(H5:H24)</f>
        <v>10254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PE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PE</v>
      </c>
      <c r="C32" s="5" t="s">
        <v>48</v>
      </c>
      <c r="D32" s="40">
        <v>0</v>
      </c>
      <c r="E32" s="4" t="str">
        <f>_xlfn.CONCAT(B32,C32,D32)</f>
        <v>PEFemale0</v>
      </c>
      <c r="F32" s="6">
        <f>VLOOKUP(E32,'Appendix 1a. Person-years 2020'!$E$3:$F$1682,2,FALSE)</f>
        <v>66939.234299999996</v>
      </c>
      <c r="G32" s="17">
        <f>VLOOKUP(E32,'Appendix 2a. Deaths 2020'!$E$4:$G$1683,2,FALSE)</f>
        <v>640</v>
      </c>
      <c r="H32" s="17">
        <f>VLOOKUP(E32,'Appendix 2a. Deaths 2020'!$E$4:$G$1683,3,FALSE)</f>
        <v>7</v>
      </c>
      <c r="I32" s="18">
        <f>G32/F32</f>
        <v>9.5609100805026694E-3</v>
      </c>
      <c r="J32" s="16">
        <v>1</v>
      </c>
      <c r="K32" s="5">
        <f>VLOOKUP(E32,'Appendix 3a. nax iIBGE 2020'!$E$5:$O$1935,11,FALSE)</f>
        <v>0.08</v>
      </c>
      <c r="L32" s="19">
        <f>(J32*I32)/(1+(J32-K32)*I32)</f>
        <v>9.4775452393110748E-3</v>
      </c>
      <c r="M32" s="16">
        <v>100000</v>
      </c>
      <c r="N32" s="20">
        <f>M32*L32</f>
        <v>947.75452393110743</v>
      </c>
      <c r="O32" s="20">
        <f>M33*J32+N32*K32</f>
        <v>99128.065837983391</v>
      </c>
      <c r="P32" s="20">
        <f t="shared" ref="P32:P50" si="19">P33+O32</f>
        <v>7729415.7412103293</v>
      </c>
      <c r="Q32" s="21">
        <f>P32/M32</f>
        <v>77.294157412103289</v>
      </c>
      <c r="R32" s="22">
        <f>(G32-H32)/G32</f>
        <v>0.98906249999999996</v>
      </c>
      <c r="S32" s="22">
        <f>1-L32</f>
        <v>0.9905224547606889</v>
      </c>
      <c r="T32" s="22">
        <f>S32^R32</f>
        <v>0.9906256280011374</v>
      </c>
      <c r="U32" s="16">
        <v>100000</v>
      </c>
      <c r="V32" s="23">
        <f>U32*(1-T32)</f>
        <v>937.43719988625958</v>
      </c>
      <c r="W32" s="22">
        <f>V32/U32</f>
        <v>9.3743719988625962E-3</v>
      </c>
      <c r="X32" s="23">
        <f>J32+R32*(L32/W32)*(K32-J32)</f>
        <v>8.004783443179142E-2</v>
      </c>
      <c r="Y32" s="23">
        <f>U33*J32+V32*X32</f>
        <v>99137.602617880431</v>
      </c>
      <c r="Z32" s="23">
        <f t="shared" ref="Z32:Z50" si="20">Z33+Y32</f>
        <v>7913401.8770455504</v>
      </c>
      <c r="AA32" s="23">
        <f>Z32/U32</f>
        <v>79.134018770455498</v>
      </c>
      <c r="AB32" s="16"/>
      <c r="AC32" s="16"/>
      <c r="AD32" s="16"/>
      <c r="AE32" s="16"/>
      <c r="AF32" s="23">
        <f>AA32-Q32</f>
        <v>1.8398613583522092</v>
      </c>
    </row>
    <row r="33" spans="2:32" s="26" customFormat="1" ht="15" customHeight="1" x14ac:dyDescent="0.2">
      <c r="B33" s="5" t="str">
        <f t="shared" ref="B33:B51" si="21">B6</f>
        <v>PE</v>
      </c>
      <c r="C33" s="5" t="s">
        <v>48</v>
      </c>
      <c r="D33" s="41" t="s">
        <v>18</v>
      </c>
      <c r="E33" s="4" t="str">
        <f t="shared" ref="E33:E51" si="22">_xlfn.CONCAT(B33,C33,D33)</f>
        <v>PEFemale1-4</v>
      </c>
      <c r="F33" s="6">
        <f>VLOOKUP(E33,'Appendix 1a. Person-years 2020'!$E$3:$F$1682,2,FALSE)</f>
        <v>267553.44579999999</v>
      </c>
      <c r="G33" s="17">
        <f>VLOOKUP(E33,'Appendix 2a. Deaths 2020'!$E$4:$G$1683,2,FALSE)</f>
        <v>105</v>
      </c>
      <c r="H33" s="17">
        <f>VLOOKUP(E33,'Appendix 2a. Deaths 2020'!$E$4:$G$1683,3,FALSE)</f>
        <v>7</v>
      </c>
      <c r="I33" s="18">
        <f t="shared" ref="I33:I51" si="23">G33/F33</f>
        <v>3.9244495501092888E-4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1.5682473476518256E-3</v>
      </c>
      <c r="M33" s="20">
        <f>M32-N32</f>
        <v>99052.2454760689</v>
      </c>
      <c r="N33" s="20">
        <f>M33*L33</f>
        <v>155.3384212468026</v>
      </c>
      <c r="O33" s="20">
        <f t="shared" ref="O33:O50" si="25">M34*J33+N33*K33</f>
        <v>395822.18923537101</v>
      </c>
      <c r="P33" s="20">
        <f t="shared" si="19"/>
        <v>7630287.6753723463</v>
      </c>
      <c r="Q33" s="21">
        <f t="shared" ref="Q33:Q50" si="26">P33/M33</f>
        <v>77.032960118161384</v>
      </c>
      <c r="R33" s="22">
        <f t="shared" ref="R33:R51" si="27">(G33-H33)/G33</f>
        <v>0.93333333333333335</v>
      </c>
      <c r="S33" s="22">
        <f t="shared" ref="S33:S51" si="28">1-L33</f>
        <v>0.99843175265234818</v>
      </c>
      <c r="T33" s="22">
        <f t="shared" ref="T33:T51" si="29">S33^R33</f>
        <v>0.99853622591816715</v>
      </c>
      <c r="U33" s="23">
        <f>U32-V32</f>
        <v>99062.562800113737</v>
      </c>
      <c r="V33" s="23">
        <f>U33*(1-T33)</f>
        <v>145.00521190674525</v>
      </c>
      <c r="W33" s="22">
        <f t="shared" ref="W33:W51" si="30">V33/U33</f>
        <v>1.4637740818328471E-3</v>
      </c>
      <c r="X33" s="23">
        <f>J33+R33*(L33/W33)*(K33-J33)</f>
        <v>1.5101302303567965</v>
      </c>
      <c r="Y33" s="23">
        <f t="shared" ref="Y33:Y51" si="31">U34*J33+V33*X33</f>
        <v>395889.20710688765</v>
      </c>
      <c r="Z33" s="23">
        <f t="shared" si="20"/>
        <v>7814264.2744276701</v>
      </c>
      <c r="AA33" s="23">
        <f t="shared" ref="AA33:AA51" si="32">Z33/U33</f>
        <v>78.88211301574259</v>
      </c>
      <c r="AB33" s="25"/>
      <c r="AC33" s="24"/>
      <c r="AD33" s="25"/>
      <c r="AE33" s="24"/>
      <c r="AF33" s="23">
        <f t="shared" ref="AF33:AF51" si="33">AA33-Q33</f>
        <v>1.8491528975812059</v>
      </c>
    </row>
    <row r="34" spans="2:32" s="26" customFormat="1" ht="15" customHeight="1" x14ac:dyDescent="0.2">
      <c r="B34" s="5" t="str">
        <f t="shared" si="21"/>
        <v>PE</v>
      </c>
      <c r="C34" s="5" t="s">
        <v>48</v>
      </c>
      <c r="D34" s="24" t="s">
        <v>70</v>
      </c>
      <c r="E34" s="4" t="str">
        <f t="shared" si="22"/>
        <v>PEFemale5-9</v>
      </c>
      <c r="F34" s="6">
        <f>VLOOKUP(E34,'Appendix 1a. Person-years 2020'!$E$3:$F$1682,2,FALSE)</f>
        <v>345431.6703</v>
      </c>
      <c r="G34" s="17">
        <f>VLOOKUP(E34,'Appendix 2a. Deaths 2020'!$E$4:$G$1683,2,FALSE)</f>
        <v>54</v>
      </c>
      <c r="H34" s="17">
        <f>VLOOKUP(E34,'Appendix 2a. Deaths 2020'!$E$4:$G$1683,3,FALSE)</f>
        <v>3</v>
      </c>
      <c r="I34" s="18">
        <f t="shared" si="23"/>
        <v>1.5632614100815411E-4</v>
      </c>
      <c r="J34" s="24">
        <v>5</v>
      </c>
      <c r="K34" s="5">
        <f>VLOOKUP(E34,'Appendix 3a. nax iIBGE 2020'!$E$5:$O$1935,11,FALSE)</f>
        <v>2.5</v>
      </c>
      <c r="L34" s="19">
        <f t="shared" si="24"/>
        <v>7.8132535109824805E-4</v>
      </c>
      <c r="M34" s="20">
        <f t="shared" ref="M34:M51" si="34">M33-N33</f>
        <v>98896.907054822092</v>
      </c>
      <c r="N34" s="20">
        <f t="shared" ref="N34:N51" si="35">M34*L34</f>
        <v>77.270660627139677</v>
      </c>
      <c r="O34" s="20">
        <f t="shared" si="25"/>
        <v>494291.35862254264</v>
      </c>
      <c r="P34" s="20">
        <f t="shared" si="19"/>
        <v>7234465.4861369757</v>
      </c>
      <c r="Q34" s="21">
        <f t="shared" si="26"/>
        <v>73.151584832947833</v>
      </c>
      <c r="R34" s="22">
        <f t="shared" si="27"/>
        <v>0.94444444444444442</v>
      </c>
      <c r="S34" s="22">
        <f t="shared" si="28"/>
        <v>0.99921867464890179</v>
      </c>
      <c r="T34" s="22">
        <f t="shared" si="29"/>
        <v>0.99926206559304875</v>
      </c>
      <c r="U34" s="23">
        <f t="shared" ref="U34:U51" si="36">U33-V33</f>
        <v>98917.557588206997</v>
      </c>
      <c r="V34" s="23">
        <f t="shared" ref="V34:V50" si="37">U34*(1-T34)</f>
        <v>72.994669195919272</v>
      </c>
      <c r="W34" s="22">
        <f t="shared" si="30"/>
        <v>7.3793440695124623E-4</v>
      </c>
      <c r="X34" s="23">
        <f>J34+R34*(L34/W34)*(K34-J34)</f>
        <v>2.5000542724487094</v>
      </c>
      <c r="Y34" s="23">
        <f t="shared" si="31"/>
        <v>494405.30522964464</v>
      </c>
      <c r="Z34" s="23">
        <f t="shared" si="20"/>
        <v>7418375.0673207827</v>
      </c>
      <c r="AA34" s="23">
        <f t="shared" si="32"/>
        <v>74.995534141708376</v>
      </c>
      <c r="AB34" s="25"/>
      <c r="AC34" s="24"/>
      <c r="AD34" s="25"/>
      <c r="AE34" s="24"/>
      <c r="AF34" s="23">
        <f t="shared" si="33"/>
        <v>1.8439493087605427</v>
      </c>
    </row>
    <row r="35" spans="2:32" s="26" customFormat="1" ht="15" customHeight="1" x14ac:dyDescent="0.2">
      <c r="B35" s="5" t="str">
        <f t="shared" si="21"/>
        <v>PE</v>
      </c>
      <c r="C35" s="5" t="s">
        <v>48</v>
      </c>
      <c r="D35" s="24" t="s">
        <v>71</v>
      </c>
      <c r="E35" s="4" t="str">
        <f t="shared" si="22"/>
        <v>PEFemale10-14</v>
      </c>
      <c r="F35" s="6">
        <f>VLOOKUP(E35,'Appendix 1a. Person-years 2020'!$E$3:$F$1682,2,FALSE)</f>
        <v>358331.66869999998</v>
      </c>
      <c r="G35" s="17">
        <f>VLOOKUP(E35,'Appendix 2a. Deaths 2020'!$E$4:$G$1683,2,FALSE)</f>
        <v>104</v>
      </c>
      <c r="H35" s="17">
        <f>VLOOKUP(E35,'Appendix 2a. Deaths 2020'!$E$4:$G$1683,3,FALSE)</f>
        <v>7</v>
      </c>
      <c r="I35" s="18">
        <f t="shared" si="23"/>
        <v>2.9023390641777237E-4</v>
      </c>
      <c r="J35" s="24">
        <v>5</v>
      </c>
      <c r="K35" s="5">
        <f>VLOOKUP(E35,'Appendix 3a. nax iIBGE 2020'!$E$5:$O$1935,11,FALSE)</f>
        <v>2.5</v>
      </c>
      <c r="L35" s="19">
        <f t="shared" si="24"/>
        <v>1.450117349031428E-3</v>
      </c>
      <c r="M35" s="20">
        <f t="shared" si="34"/>
        <v>98819.636394194953</v>
      </c>
      <c r="N35" s="20">
        <f t="shared" si="35"/>
        <v>143.3000691601996</v>
      </c>
      <c r="O35" s="20">
        <f t="shared" si="25"/>
        <v>493739.93179807422</v>
      </c>
      <c r="P35" s="20">
        <f t="shared" si="19"/>
        <v>6740174.1275144331</v>
      </c>
      <c r="Q35" s="21">
        <f t="shared" si="26"/>
        <v>68.206829871622332</v>
      </c>
      <c r="R35" s="22">
        <f t="shared" si="27"/>
        <v>0.93269230769230771</v>
      </c>
      <c r="S35" s="22">
        <f t="shared" si="28"/>
        <v>0.99854988265096856</v>
      </c>
      <c r="T35" s="22">
        <f t="shared" si="29"/>
        <v>0.99864742066383971</v>
      </c>
      <c r="U35" s="23">
        <f t="shared" si="36"/>
        <v>98844.562919011078</v>
      </c>
      <c r="V35" s="23">
        <f t="shared" si="37"/>
        <v>133.6951132960497</v>
      </c>
      <c r="W35" s="22">
        <f t="shared" si="30"/>
        <v>1.3525793361602867E-3</v>
      </c>
      <c r="X35" s="23">
        <f>((-5/24)*V34+2.5*V35+(5/24)*V36)/V35</f>
        <v>2.7414744214490847</v>
      </c>
      <c r="Y35" s="23">
        <f t="shared" si="31"/>
        <v>493920.86076194898</v>
      </c>
      <c r="Z35" s="23">
        <f t="shared" si="20"/>
        <v>6923969.7620911384</v>
      </c>
      <c r="AA35" s="23">
        <f t="shared" si="32"/>
        <v>70.049070557015227</v>
      </c>
      <c r="AB35" s="25"/>
      <c r="AC35" s="24"/>
      <c r="AD35" s="25"/>
      <c r="AE35" s="24"/>
      <c r="AF35" s="23">
        <f t="shared" si="33"/>
        <v>1.8422406853928948</v>
      </c>
    </row>
    <row r="36" spans="2:32" s="26" customFormat="1" ht="15" customHeight="1" x14ac:dyDescent="0.2">
      <c r="B36" s="5" t="str">
        <f t="shared" si="21"/>
        <v>PE</v>
      </c>
      <c r="C36" s="5" t="s">
        <v>48</v>
      </c>
      <c r="D36" s="24" t="s">
        <v>72</v>
      </c>
      <c r="E36" s="4" t="str">
        <f t="shared" si="22"/>
        <v>PEFemale15-19</v>
      </c>
      <c r="F36" s="6">
        <f>VLOOKUP(E36,'Appendix 1a. Person-years 2020'!$E$3:$F$1682,2,FALSE)</f>
        <v>382782.76449999999</v>
      </c>
      <c r="G36" s="17">
        <f>VLOOKUP(E36,'Appendix 2a. Deaths 2020'!$E$4:$G$1683,2,FALSE)</f>
        <v>188</v>
      </c>
      <c r="H36" s="17">
        <f>VLOOKUP(E36,'Appendix 2a. Deaths 2020'!$E$4:$G$1683,3,FALSE)</f>
        <v>11</v>
      </c>
      <c r="I36" s="18">
        <f t="shared" si="23"/>
        <v>4.911401908222542E-4</v>
      </c>
      <c r="J36" s="24">
        <v>5</v>
      </c>
      <c r="K36" s="5">
        <f>VLOOKUP(E36,'Appendix 3a. nax iIBGE 2020'!$E$5:$O$1935,11,FALSE)</f>
        <v>2.5</v>
      </c>
      <c r="L36" s="19">
        <f t="shared" si="24"/>
        <v>2.4526894182390169E-3</v>
      </c>
      <c r="M36" s="20">
        <f t="shared" si="34"/>
        <v>98676.336325034747</v>
      </c>
      <c r="N36" s="20">
        <f t="shared" si="35"/>
        <v>242.02240593500704</v>
      </c>
      <c r="O36" s="20">
        <f t="shared" si="25"/>
        <v>492776.62561033625</v>
      </c>
      <c r="P36" s="20">
        <f t="shared" si="19"/>
        <v>6246434.1957163587</v>
      </c>
      <c r="Q36" s="21">
        <f t="shared" si="26"/>
        <v>63.302250857195666</v>
      </c>
      <c r="R36" s="22">
        <f t="shared" si="27"/>
        <v>0.94148936170212771</v>
      </c>
      <c r="S36" s="22">
        <f t="shared" si="28"/>
        <v>0.99754731058176094</v>
      </c>
      <c r="T36" s="22">
        <f t="shared" si="29"/>
        <v>0.99769065316813432</v>
      </c>
      <c r="U36" s="23">
        <f t="shared" si="36"/>
        <v>98710.867805715025</v>
      </c>
      <c r="V36" s="23">
        <f t="shared" si="37"/>
        <v>227.95762983783968</v>
      </c>
      <c r="W36" s="22">
        <f t="shared" si="30"/>
        <v>2.3093468318656774E-3</v>
      </c>
      <c r="X36" s="23">
        <f t="shared" ref="X36:X49" si="38">((-5/24)*V35+2.5*V36+(5/24)*V37)/V36</f>
        <v>2.6195102532058456</v>
      </c>
      <c r="Y36" s="23">
        <f t="shared" si="31"/>
        <v>493011.68822804262</v>
      </c>
      <c r="Z36" s="23">
        <f t="shared" si="20"/>
        <v>6430048.9013291895</v>
      </c>
      <c r="AA36" s="23">
        <f t="shared" si="32"/>
        <v>65.140232724779182</v>
      </c>
      <c r="AB36" s="25"/>
      <c r="AC36" s="24"/>
      <c r="AD36" s="25"/>
      <c r="AE36" s="24"/>
      <c r="AF36" s="23">
        <f t="shared" si="33"/>
        <v>1.8379818675835153</v>
      </c>
    </row>
    <row r="37" spans="2:32" s="26" customFormat="1" ht="15" customHeight="1" x14ac:dyDescent="0.2">
      <c r="B37" s="5" t="str">
        <f t="shared" si="21"/>
        <v>PE</v>
      </c>
      <c r="C37" s="5" t="s">
        <v>48</v>
      </c>
      <c r="D37" s="24" t="s">
        <v>73</v>
      </c>
      <c r="E37" s="4" t="str">
        <f t="shared" si="22"/>
        <v>PEFemale20-24</v>
      </c>
      <c r="F37" s="6">
        <f>VLOOKUP(E37,'Appendix 1a. Person-years 2020'!$E$3:$F$1682,2,FALSE)</f>
        <v>407217.93219999998</v>
      </c>
      <c r="G37" s="17">
        <f>VLOOKUP(E37,'Appendix 2a. Deaths 2020'!$E$4:$G$1683,2,FALSE)</f>
        <v>240</v>
      </c>
      <c r="H37" s="17">
        <f>VLOOKUP(E37,'Appendix 2a. Deaths 2020'!$E$4:$G$1683,3,FALSE)</f>
        <v>21</v>
      </c>
      <c r="I37" s="18">
        <f t="shared" si="23"/>
        <v>5.8936500832219494E-4</v>
      </c>
      <c r="J37" s="24">
        <v>5</v>
      </c>
      <c r="K37" s="5">
        <f>VLOOKUP(E37,'Appendix 3a. nax iIBGE 2020'!$E$5:$O$1935,11,FALSE)</f>
        <v>2.5</v>
      </c>
      <c r="L37" s="19">
        <f t="shared" si="24"/>
        <v>2.9424895406793983E-3</v>
      </c>
      <c r="M37" s="20">
        <f t="shared" si="34"/>
        <v>98434.313919099746</v>
      </c>
      <c r="N37" s="20">
        <f t="shared" si="35"/>
        <v>289.64193915090351</v>
      </c>
      <c r="O37" s="20">
        <f t="shared" si="25"/>
        <v>491447.46474762156</v>
      </c>
      <c r="P37" s="20">
        <f t="shared" si="19"/>
        <v>5753657.5701060221</v>
      </c>
      <c r="Q37" s="21">
        <f t="shared" si="26"/>
        <v>58.451746561009031</v>
      </c>
      <c r="R37" s="22">
        <f t="shared" si="27"/>
        <v>0.91249999999999998</v>
      </c>
      <c r="S37" s="22">
        <f t="shared" si="28"/>
        <v>0.99705751045932056</v>
      </c>
      <c r="T37" s="22">
        <f t="shared" si="29"/>
        <v>0.99731463227150829</v>
      </c>
      <c r="U37" s="23">
        <f t="shared" si="36"/>
        <v>98482.910175877187</v>
      </c>
      <c r="V37" s="23">
        <f t="shared" si="37"/>
        <v>264.46282879424797</v>
      </c>
      <c r="W37" s="22">
        <f t="shared" si="30"/>
        <v>2.6853677284917055E-3</v>
      </c>
      <c r="X37" s="23">
        <f t="shared" si="38"/>
        <v>2.5821482515607825</v>
      </c>
      <c r="Y37" s="23">
        <f t="shared" si="31"/>
        <v>491775.11896638857</v>
      </c>
      <c r="Z37" s="23">
        <f t="shared" si="20"/>
        <v>5937037.2131011467</v>
      </c>
      <c r="AA37" s="23">
        <f t="shared" si="32"/>
        <v>60.284948957117528</v>
      </c>
      <c r="AB37" s="25"/>
      <c r="AC37" s="24"/>
      <c r="AD37" s="25"/>
      <c r="AE37" s="24"/>
      <c r="AF37" s="23">
        <f t="shared" si="33"/>
        <v>1.8332023961084971</v>
      </c>
    </row>
    <row r="38" spans="2:32" s="26" customFormat="1" ht="15" customHeight="1" x14ac:dyDescent="0.2">
      <c r="B38" s="5" t="str">
        <f t="shared" si="21"/>
        <v>PE</v>
      </c>
      <c r="C38" s="5" t="s">
        <v>48</v>
      </c>
      <c r="D38" s="24" t="s">
        <v>74</v>
      </c>
      <c r="E38" s="4" t="str">
        <f t="shared" si="22"/>
        <v>PEFemale25-29</v>
      </c>
      <c r="F38" s="6">
        <f>VLOOKUP(E38,'Appendix 1a. Person-years 2020'!$E$3:$F$1682,2,FALSE)</f>
        <v>393993.86589999998</v>
      </c>
      <c r="G38" s="17">
        <f>VLOOKUP(E38,'Appendix 2a. Deaths 2020'!$E$4:$G$1683,2,FALSE)</f>
        <v>298</v>
      </c>
      <c r="H38" s="17">
        <f>VLOOKUP(E38,'Appendix 2a. Deaths 2020'!$E$4:$G$1683,3,FALSE)</f>
        <v>31</v>
      </c>
      <c r="I38" s="18">
        <f t="shared" si="23"/>
        <v>7.5635695322128621E-4</v>
      </c>
      <c r="J38" s="24">
        <v>5</v>
      </c>
      <c r="K38" s="5">
        <f>VLOOKUP(E38,'Appendix 3a. nax iIBGE 2020'!$E$5:$O$1935,11,FALSE)</f>
        <v>2.5</v>
      </c>
      <c r="L38" s="19">
        <f t="shared" si="24"/>
        <v>3.7746473142512013E-3</v>
      </c>
      <c r="M38" s="20">
        <f t="shared" si="34"/>
        <v>98144.671979948849</v>
      </c>
      <c r="N38" s="20">
        <f t="shared" si="35"/>
        <v>370.46152249717903</v>
      </c>
      <c r="O38" s="20">
        <f t="shared" si="25"/>
        <v>489797.2060935013</v>
      </c>
      <c r="P38" s="20">
        <f t="shared" si="19"/>
        <v>5262210.1053584004</v>
      </c>
      <c r="Q38" s="21">
        <f t="shared" si="26"/>
        <v>53.616869863638449</v>
      </c>
      <c r="R38" s="22">
        <f t="shared" si="27"/>
        <v>0.89597315436241609</v>
      </c>
      <c r="S38" s="22">
        <f t="shared" si="28"/>
        <v>0.99622535268574874</v>
      </c>
      <c r="T38" s="22">
        <f t="shared" si="29"/>
        <v>0.99661735242252958</v>
      </c>
      <c r="U38" s="23">
        <f t="shared" si="36"/>
        <v>98218.44734708294</v>
      </c>
      <c r="V38" s="23">
        <f t="shared" si="37"/>
        <v>332.2383929815162</v>
      </c>
      <c r="W38" s="22">
        <f t="shared" si="30"/>
        <v>3.3826475774704208E-3</v>
      </c>
      <c r="X38" s="23">
        <f t="shared" si="38"/>
        <v>2.5991382111603993</v>
      </c>
      <c r="Y38" s="23">
        <f t="shared" si="31"/>
        <v>490294.57827291993</v>
      </c>
      <c r="Z38" s="23">
        <f t="shared" si="20"/>
        <v>5445262.0941347582</v>
      </c>
      <c r="AA38" s="23">
        <f t="shared" si="32"/>
        <v>55.440319422810354</v>
      </c>
      <c r="AB38" s="25"/>
      <c r="AC38" s="24"/>
      <c r="AD38" s="25"/>
      <c r="AE38" s="24"/>
      <c r="AF38" s="23">
        <f t="shared" si="33"/>
        <v>1.8234495591719053</v>
      </c>
    </row>
    <row r="39" spans="2:32" s="26" customFormat="1" ht="15" customHeight="1" x14ac:dyDescent="0.2">
      <c r="B39" s="5" t="str">
        <f t="shared" si="21"/>
        <v>PE</v>
      </c>
      <c r="C39" s="5" t="s">
        <v>48</v>
      </c>
      <c r="D39" s="24" t="s">
        <v>75</v>
      </c>
      <c r="E39" s="4" t="str">
        <f t="shared" si="22"/>
        <v>PEFemale30-34</v>
      </c>
      <c r="F39" s="6">
        <f>VLOOKUP(E39,'Appendix 1a. Person-years 2020'!$E$3:$F$1682,2,FALSE)</f>
        <v>403354.87660000002</v>
      </c>
      <c r="G39" s="17">
        <f>VLOOKUP(E39,'Appendix 2a. Deaths 2020'!$E$4:$G$1683,2,FALSE)</f>
        <v>391</v>
      </c>
      <c r="H39" s="17">
        <f>VLOOKUP(E39,'Appendix 2a. Deaths 2020'!$E$4:$G$1683,3,FALSE)</f>
        <v>42</v>
      </c>
      <c r="I39" s="18">
        <f t="shared" si="23"/>
        <v>9.6936971060287405E-4</v>
      </c>
      <c r="J39" s="24">
        <v>5</v>
      </c>
      <c r="K39" s="5">
        <f>VLOOKUP(E39,'Appendix 3a. nax iIBGE 2020'!$E$5:$O$1935,11,FALSE)</f>
        <v>2.5</v>
      </c>
      <c r="L39" s="19">
        <f t="shared" si="24"/>
        <v>4.8351309792192387E-3</v>
      </c>
      <c r="M39" s="20">
        <f t="shared" si="34"/>
        <v>97774.210457451671</v>
      </c>
      <c r="N39" s="20">
        <f t="shared" si="35"/>
        <v>472.75111395152624</v>
      </c>
      <c r="O39" s="20">
        <f t="shared" si="25"/>
        <v>487689.17450237955</v>
      </c>
      <c r="P39" s="20">
        <f t="shared" si="19"/>
        <v>4772412.8992648991</v>
      </c>
      <c r="Q39" s="21">
        <f t="shared" si="26"/>
        <v>48.810549089953597</v>
      </c>
      <c r="R39" s="22">
        <f t="shared" si="27"/>
        <v>0.89258312020460362</v>
      </c>
      <c r="S39" s="22">
        <f t="shared" si="28"/>
        <v>0.99516486902078072</v>
      </c>
      <c r="T39" s="22">
        <f t="shared" si="29"/>
        <v>0.99568312095123068</v>
      </c>
      <c r="U39" s="23">
        <f t="shared" si="36"/>
        <v>97886.208954101428</v>
      </c>
      <c r="V39" s="23">
        <f t="shared" si="37"/>
        <v>422.56292459741604</v>
      </c>
      <c r="W39" s="22">
        <f t="shared" si="30"/>
        <v>4.3168790487693176E-3</v>
      </c>
      <c r="X39" s="23">
        <f t="shared" si="38"/>
        <v>2.6332477695074079</v>
      </c>
      <c r="Y39" s="23">
        <f t="shared" si="31"/>
        <v>488430.94302619278</v>
      </c>
      <c r="Z39" s="23">
        <f t="shared" si="20"/>
        <v>4954967.5158618381</v>
      </c>
      <c r="AA39" s="23">
        <f t="shared" si="32"/>
        <v>50.619669193493934</v>
      </c>
      <c r="AB39" s="25"/>
      <c r="AC39" s="24"/>
      <c r="AD39" s="25"/>
      <c r="AE39" s="24"/>
      <c r="AF39" s="23">
        <f t="shared" si="33"/>
        <v>1.8091201035403373</v>
      </c>
    </row>
    <row r="40" spans="2:32" s="26" customFormat="1" ht="15" customHeight="1" x14ac:dyDescent="0.2">
      <c r="B40" s="5" t="str">
        <f t="shared" si="21"/>
        <v>PE</v>
      </c>
      <c r="C40" s="5" t="s">
        <v>48</v>
      </c>
      <c r="D40" s="24" t="s">
        <v>76</v>
      </c>
      <c r="E40" s="4" t="str">
        <f t="shared" si="22"/>
        <v>PEFemale35-39</v>
      </c>
      <c r="F40" s="6">
        <f>VLOOKUP(E40,'Appendix 1a. Person-years 2020'!$E$3:$F$1682,2,FALSE)</f>
        <v>394290.86700000003</v>
      </c>
      <c r="G40" s="17">
        <f>VLOOKUP(E40,'Appendix 2a. Deaths 2020'!$E$4:$G$1683,2,FALSE)</f>
        <v>553</v>
      </c>
      <c r="H40" s="17">
        <f>VLOOKUP(E40,'Appendix 2a. Deaths 2020'!$E$4:$G$1683,3,FALSE)</f>
        <v>64</v>
      </c>
      <c r="I40" s="18">
        <f t="shared" si="23"/>
        <v>1.4025179031093306E-3</v>
      </c>
      <c r="J40" s="24">
        <v>5</v>
      </c>
      <c r="K40" s="5">
        <f>VLOOKUP(E40,'Appendix 3a. nax iIBGE 2020'!$E$5:$O$1935,11,FALSE)</f>
        <v>2.5</v>
      </c>
      <c r="L40" s="19">
        <f t="shared" si="24"/>
        <v>6.9880872219534552E-3</v>
      </c>
      <c r="M40" s="20">
        <f t="shared" si="34"/>
        <v>97301.459343500144</v>
      </c>
      <c r="N40" s="20">
        <f t="shared" si="35"/>
        <v>679.95108471573701</v>
      </c>
      <c r="O40" s="20">
        <f t="shared" si="25"/>
        <v>484807.41900571139</v>
      </c>
      <c r="P40" s="20">
        <f t="shared" si="19"/>
        <v>4284723.7247625198</v>
      </c>
      <c r="Q40" s="21">
        <f t="shared" si="26"/>
        <v>44.035554591594568</v>
      </c>
      <c r="R40" s="22">
        <f t="shared" si="27"/>
        <v>0.88426763110307416</v>
      </c>
      <c r="S40" s="22">
        <f t="shared" si="28"/>
        <v>0.99301191277804657</v>
      </c>
      <c r="T40" s="22">
        <f t="shared" si="29"/>
        <v>0.99381815538422436</v>
      </c>
      <c r="U40" s="23">
        <f t="shared" si="36"/>
        <v>97463.646029504016</v>
      </c>
      <c r="V40" s="23">
        <f t="shared" si="37"/>
        <v>602.5051154413527</v>
      </c>
      <c r="W40" s="22">
        <f t="shared" si="30"/>
        <v>6.1818446157756446E-3</v>
      </c>
      <c r="X40" s="23">
        <f t="shared" si="38"/>
        <v>2.7113113301248415</v>
      </c>
      <c r="Y40" s="23">
        <f t="shared" si="31"/>
        <v>485939.28351626766</v>
      </c>
      <c r="Z40" s="23">
        <f t="shared" si="20"/>
        <v>4466536.5728356456</v>
      </c>
      <c r="AA40" s="23">
        <f t="shared" si="32"/>
        <v>45.827718896167127</v>
      </c>
      <c r="AB40" s="25"/>
      <c r="AC40" s="24"/>
      <c r="AD40" s="25"/>
      <c r="AE40" s="24"/>
      <c r="AF40" s="23">
        <f t="shared" si="33"/>
        <v>1.7921643045725588</v>
      </c>
    </row>
    <row r="41" spans="2:32" s="26" customFormat="1" ht="15" customHeight="1" x14ac:dyDescent="0.2">
      <c r="B41" s="5" t="str">
        <f t="shared" si="21"/>
        <v>PE</v>
      </c>
      <c r="C41" s="5" t="s">
        <v>48</v>
      </c>
      <c r="D41" s="24" t="s">
        <v>77</v>
      </c>
      <c r="E41" s="4" t="str">
        <f t="shared" si="22"/>
        <v>PEFemale40-44</v>
      </c>
      <c r="F41" s="6">
        <f>VLOOKUP(E41,'Appendix 1a. Person-years 2020'!$E$3:$F$1682,2,FALSE)</f>
        <v>368161.05670000002</v>
      </c>
      <c r="G41" s="17">
        <f>VLOOKUP(E41,'Appendix 2a. Deaths 2020'!$E$4:$G$1683,2,FALSE)</f>
        <v>883</v>
      </c>
      <c r="H41" s="17">
        <f>VLOOKUP(E41,'Appendix 2a. Deaths 2020'!$E$4:$G$1683,3,FALSE)</f>
        <v>93</v>
      </c>
      <c r="I41" s="18">
        <f t="shared" si="23"/>
        <v>2.3984068492054608E-3</v>
      </c>
      <c r="J41" s="24">
        <v>5</v>
      </c>
      <c r="K41" s="5">
        <f>VLOOKUP(E41,'Appendix 3a. nax iIBGE 2020'!$E$5:$O$1935,11,FALSE)</f>
        <v>2.5</v>
      </c>
      <c r="L41" s="19">
        <f t="shared" si="24"/>
        <v>1.1920558373901508E-2</v>
      </c>
      <c r="M41" s="20">
        <f t="shared" si="34"/>
        <v>96621.508258784408</v>
      </c>
      <c r="N41" s="20">
        <f t="shared" si="35"/>
        <v>1151.7823293732463</v>
      </c>
      <c r="O41" s="20">
        <f t="shared" si="25"/>
        <v>480228.08547048888</v>
      </c>
      <c r="P41" s="20">
        <f t="shared" si="19"/>
        <v>3799916.3057568087</v>
      </c>
      <c r="Q41" s="21">
        <f t="shared" si="26"/>
        <v>39.327851264538054</v>
      </c>
      <c r="R41" s="22">
        <f t="shared" si="27"/>
        <v>0.89467723669309174</v>
      </c>
      <c r="S41" s="22">
        <f t="shared" si="28"/>
        <v>0.98807944162609851</v>
      </c>
      <c r="T41" s="22">
        <f t="shared" si="29"/>
        <v>0.9893282231643441</v>
      </c>
      <c r="U41" s="23">
        <f t="shared" si="36"/>
        <v>96861.140914062664</v>
      </c>
      <c r="V41" s="23">
        <f t="shared" si="37"/>
        <v>1033.6804798818957</v>
      </c>
      <c r="W41" s="22">
        <f t="shared" si="30"/>
        <v>1.0671776835655898E-2</v>
      </c>
      <c r="X41" s="23">
        <f t="shared" si="38"/>
        <v>2.6565585945539474</v>
      </c>
      <c r="Y41" s="23">
        <f t="shared" si="31"/>
        <v>481883.33493375679</v>
      </c>
      <c r="Z41" s="23">
        <f t="shared" si="20"/>
        <v>3980597.2893193779</v>
      </c>
      <c r="AA41" s="23">
        <f t="shared" si="32"/>
        <v>41.095915779590612</v>
      </c>
      <c r="AB41" s="25"/>
      <c r="AC41" s="24"/>
      <c r="AD41" s="25"/>
      <c r="AE41" s="24"/>
      <c r="AF41" s="23">
        <f t="shared" si="33"/>
        <v>1.7680645150525578</v>
      </c>
    </row>
    <row r="42" spans="2:32" s="26" customFormat="1" ht="15" customHeight="1" x14ac:dyDescent="0.2">
      <c r="B42" s="5" t="str">
        <f t="shared" si="21"/>
        <v>PE</v>
      </c>
      <c r="C42" s="5" t="s">
        <v>48</v>
      </c>
      <c r="D42" s="24" t="s">
        <v>78</v>
      </c>
      <c r="E42" s="4" t="str">
        <f t="shared" si="22"/>
        <v>PEFemale45-49</v>
      </c>
      <c r="F42" s="6">
        <f>VLOOKUP(E42,'Appendix 1a. Person-years 2020'!$E$3:$F$1682,2,FALSE)</f>
        <v>328670.5368</v>
      </c>
      <c r="G42" s="17">
        <f>VLOOKUP(E42,'Appendix 2a. Deaths 2020'!$E$4:$G$1683,2,FALSE)</f>
        <v>1092</v>
      </c>
      <c r="H42" s="17">
        <f>VLOOKUP(E42,'Appendix 2a. Deaths 2020'!$E$4:$G$1683,3,FALSE)</f>
        <v>139</v>
      </c>
      <c r="I42" s="18">
        <f t="shared" si="23"/>
        <v>3.3224760899833719E-3</v>
      </c>
      <c r="J42" s="24">
        <v>5</v>
      </c>
      <c r="K42" s="5">
        <f>VLOOKUP(E42,'Appendix 3a. nax iIBGE 2020'!$E$5:$O$1935,11,FALSE)</f>
        <v>2.5</v>
      </c>
      <c r="L42" s="19">
        <f t="shared" si="24"/>
        <v>1.6475531550798624E-2</v>
      </c>
      <c r="M42" s="20">
        <f t="shared" si="34"/>
        <v>95469.725929411157</v>
      </c>
      <c r="N42" s="20">
        <f t="shared" si="35"/>
        <v>1572.9144816961109</v>
      </c>
      <c r="O42" s="20">
        <f t="shared" si="25"/>
        <v>473416.34344281553</v>
      </c>
      <c r="P42" s="20">
        <f t="shared" si="19"/>
        <v>3319688.22028632</v>
      </c>
      <c r="Q42" s="21">
        <f t="shared" si="26"/>
        <v>34.772156177978829</v>
      </c>
      <c r="R42" s="22">
        <f t="shared" si="27"/>
        <v>0.87271062271062272</v>
      </c>
      <c r="S42" s="22">
        <f t="shared" si="28"/>
        <v>0.98352446844920138</v>
      </c>
      <c r="T42" s="22">
        <f t="shared" si="29"/>
        <v>0.98560645756129694</v>
      </c>
      <c r="U42" s="23">
        <f t="shared" si="36"/>
        <v>95827.460434180772</v>
      </c>
      <c r="V42" s="23">
        <f t="shared" si="37"/>
        <v>1379.2966185525188</v>
      </c>
      <c r="W42" s="22">
        <f t="shared" si="30"/>
        <v>1.4393542438703055E-2</v>
      </c>
      <c r="X42" s="23">
        <f t="shared" si="38"/>
        <v>2.6603328907999995</v>
      </c>
      <c r="Y42" s="23">
        <f t="shared" si="31"/>
        <v>475910.20723864576</v>
      </c>
      <c r="Z42" s="23">
        <f t="shared" si="20"/>
        <v>3498713.954385621</v>
      </c>
      <c r="AA42" s="23">
        <f t="shared" si="32"/>
        <v>36.510556979527991</v>
      </c>
      <c r="AB42" s="25"/>
      <c r="AC42" s="24"/>
      <c r="AD42" s="25"/>
      <c r="AE42" s="24"/>
      <c r="AF42" s="23">
        <f t="shared" si="33"/>
        <v>1.7384008015491617</v>
      </c>
    </row>
    <row r="43" spans="2:32" s="26" customFormat="1" ht="15" customHeight="1" x14ac:dyDescent="0.2">
      <c r="B43" s="5" t="str">
        <f t="shared" si="21"/>
        <v>PE</v>
      </c>
      <c r="C43" s="5" t="s">
        <v>48</v>
      </c>
      <c r="D43" s="24" t="s">
        <v>79</v>
      </c>
      <c r="E43" s="4" t="str">
        <f t="shared" si="22"/>
        <v>PEFemale50-54</v>
      </c>
      <c r="F43" s="6">
        <f>VLOOKUP(E43,'Appendix 1a. Person-years 2020'!$E$3:$F$1682,2,FALSE)</f>
        <v>298236.38040000002</v>
      </c>
      <c r="G43" s="17">
        <f>VLOOKUP(E43,'Appendix 2a. Deaths 2020'!$E$4:$G$1683,2,FALSE)</f>
        <v>1580</v>
      </c>
      <c r="H43" s="17">
        <f>VLOOKUP(E43,'Appendix 2a. Deaths 2020'!$E$4:$G$1683,3,FALSE)</f>
        <v>242</v>
      </c>
      <c r="I43" s="18">
        <f t="shared" si="23"/>
        <v>5.2978110781819292E-3</v>
      </c>
      <c r="J43" s="24">
        <v>5</v>
      </c>
      <c r="K43" s="5">
        <f>VLOOKUP(E43,'Appendix 3a. nax iIBGE 2020'!$E$5:$O$1935,11,FALSE)</f>
        <v>2.5</v>
      </c>
      <c r="L43" s="19">
        <f t="shared" si="24"/>
        <v>2.6142806269239788E-2</v>
      </c>
      <c r="M43" s="20">
        <f t="shared" si="34"/>
        <v>93896.811447715052</v>
      </c>
      <c r="N43" s="20">
        <f t="shared" si="35"/>
        <v>2454.7261509769514</v>
      </c>
      <c r="O43" s="20">
        <f t="shared" si="25"/>
        <v>463347.2418611329</v>
      </c>
      <c r="P43" s="20">
        <f t="shared" si="19"/>
        <v>2846271.8768435046</v>
      </c>
      <c r="Q43" s="21">
        <f t="shared" si="26"/>
        <v>30.312763904963973</v>
      </c>
      <c r="R43" s="22">
        <f t="shared" si="27"/>
        <v>0.84683544303797464</v>
      </c>
      <c r="S43" s="22">
        <f t="shared" si="28"/>
        <v>0.97385719373076018</v>
      </c>
      <c r="T43" s="22">
        <f t="shared" si="29"/>
        <v>0.97781657003133271</v>
      </c>
      <c r="U43" s="23">
        <f t="shared" si="36"/>
        <v>94448.163815628257</v>
      </c>
      <c r="V43" s="23">
        <f t="shared" si="37"/>
        <v>2095.1842276732054</v>
      </c>
      <c r="W43" s="22">
        <f t="shared" si="30"/>
        <v>2.218342996866729E-2</v>
      </c>
      <c r="X43" s="23">
        <f t="shared" si="38"/>
        <v>2.6618133925085736</v>
      </c>
      <c r="Y43" s="23">
        <f t="shared" si="31"/>
        <v>467341.88737676851</v>
      </c>
      <c r="Z43" s="23">
        <f t="shared" si="20"/>
        <v>3022803.7471469752</v>
      </c>
      <c r="AA43" s="23">
        <f t="shared" si="32"/>
        <v>32.00489691941258</v>
      </c>
      <c r="AB43" s="25"/>
      <c r="AC43" s="24"/>
      <c r="AD43" s="25"/>
      <c r="AE43" s="24"/>
      <c r="AF43" s="23">
        <f t="shared" si="33"/>
        <v>1.6921330144486078</v>
      </c>
    </row>
    <row r="44" spans="2:32" s="26" customFormat="1" ht="15" customHeight="1" x14ac:dyDescent="0.2">
      <c r="B44" s="5" t="str">
        <f t="shared" si="21"/>
        <v>PE</v>
      </c>
      <c r="C44" s="5" t="s">
        <v>48</v>
      </c>
      <c r="D44" s="24" t="s">
        <v>80</v>
      </c>
      <c r="E44" s="4" t="str">
        <f t="shared" si="22"/>
        <v>PEFemale55-59</v>
      </c>
      <c r="F44" s="6">
        <f>VLOOKUP(E44,'Appendix 1a. Person-years 2020'!$E$3:$F$1682,2,FALSE)</f>
        <v>256999.98920000001</v>
      </c>
      <c r="G44" s="17">
        <f>VLOOKUP(E44,'Appendix 2a. Deaths 2020'!$E$4:$G$1683,2,FALSE)</f>
        <v>2019</v>
      </c>
      <c r="H44" s="17">
        <f>VLOOKUP(E44,'Appendix 2a. Deaths 2020'!$E$4:$G$1683,3,FALSE)</f>
        <v>318</v>
      </c>
      <c r="I44" s="18">
        <f t="shared" si="23"/>
        <v>7.8560314585413987E-3</v>
      </c>
      <c r="J44" s="24">
        <v>5</v>
      </c>
      <c r="K44" s="5">
        <f>VLOOKUP(E44,'Appendix 3a. nax iIBGE 2020'!$E$5:$O$1935,11,FALSE)</f>
        <v>2.5</v>
      </c>
      <c r="L44" s="19">
        <f t="shared" si="24"/>
        <v>3.8523551707436085E-2</v>
      </c>
      <c r="M44" s="20">
        <f t="shared" si="34"/>
        <v>91442.085296738107</v>
      </c>
      <c r="N44" s="20">
        <f t="shared" si="35"/>
        <v>3522.6739011646714</v>
      </c>
      <c r="O44" s="20">
        <f t="shared" si="25"/>
        <v>448403.74173077883</v>
      </c>
      <c r="P44" s="20">
        <f t="shared" si="19"/>
        <v>2382924.6349823717</v>
      </c>
      <c r="Q44" s="21">
        <f t="shared" si="26"/>
        <v>26.059386411077117</v>
      </c>
      <c r="R44" s="22">
        <f t="shared" si="27"/>
        <v>0.8424962852897474</v>
      </c>
      <c r="S44" s="22">
        <f t="shared" si="28"/>
        <v>0.96147644829256396</v>
      </c>
      <c r="T44" s="22">
        <f t="shared" si="29"/>
        <v>0.96744409116569652</v>
      </c>
      <c r="U44" s="23">
        <f t="shared" si="36"/>
        <v>92352.979587955051</v>
      </c>
      <c r="V44" s="23">
        <f t="shared" si="37"/>
        <v>3006.6351840417551</v>
      </c>
      <c r="W44" s="22">
        <f t="shared" si="30"/>
        <v>3.2555908834303482E-2</v>
      </c>
      <c r="X44" s="23">
        <f t="shared" si="38"/>
        <v>2.6491900296409545</v>
      </c>
      <c r="Y44" s="23">
        <f t="shared" si="31"/>
        <v>454696.86997189763</v>
      </c>
      <c r="Z44" s="23">
        <f t="shared" si="20"/>
        <v>2555461.8597702067</v>
      </c>
      <c r="AA44" s="23">
        <f t="shared" si="32"/>
        <v>27.670594616131883</v>
      </c>
      <c r="AB44" s="25"/>
      <c r="AC44" s="24"/>
      <c r="AD44" s="25"/>
      <c r="AE44" s="24"/>
      <c r="AF44" s="23">
        <f t="shared" si="33"/>
        <v>1.6112082050547656</v>
      </c>
    </row>
    <row r="45" spans="2:32" s="26" customFormat="1" ht="15" customHeight="1" x14ac:dyDescent="0.2">
      <c r="B45" s="5" t="str">
        <f t="shared" si="21"/>
        <v>PE</v>
      </c>
      <c r="C45" s="5" t="s">
        <v>48</v>
      </c>
      <c r="D45" s="24" t="s">
        <v>81</v>
      </c>
      <c r="E45" s="4" t="str">
        <f t="shared" si="22"/>
        <v>PEFemale60-64</v>
      </c>
      <c r="F45" s="6">
        <f>VLOOKUP(E45,'Appendix 1a. Person-years 2020'!$E$3:$F$1682,2,FALSE)</f>
        <v>210568.9192</v>
      </c>
      <c r="G45" s="17">
        <f>VLOOKUP(E45,'Appendix 2a. Deaths 2020'!$E$4:$G$1683,2,FALSE)</f>
        <v>2521</v>
      </c>
      <c r="H45" s="17">
        <f>VLOOKUP(E45,'Appendix 2a. Deaths 2020'!$E$4:$G$1683,3,FALSE)</f>
        <v>470</v>
      </c>
      <c r="I45" s="18">
        <f t="shared" si="23"/>
        <v>1.1972327205638239E-2</v>
      </c>
      <c r="J45" s="24">
        <v>5</v>
      </c>
      <c r="K45" s="5">
        <f>VLOOKUP(E45,'Appendix 3a. nax iIBGE 2020'!$E$5:$O$1935,11,FALSE)</f>
        <v>2.5</v>
      </c>
      <c r="L45" s="19">
        <f t="shared" si="24"/>
        <v>5.8121997110073785E-2</v>
      </c>
      <c r="M45" s="20">
        <f t="shared" si="34"/>
        <v>87919.411395573436</v>
      </c>
      <c r="N45" s="20">
        <f t="shared" si="35"/>
        <v>5110.051775052907</v>
      </c>
      <c r="O45" s="20">
        <f t="shared" si="25"/>
        <v>426821.92754023487</v>
      </c>
      <c r="P45" s="20">
        <f t="shared" si="19"/>
        <v>1934520.8932515928</v>
      </c>
      <c r="Q45" s="21">
        <f t="shared" si="26"/>
        <v>22.003342180575515</v>
      </c>
      <c r="R45" s="22">
        <f t="shared" si="27"/>
        <v>0.81356604522015075</v>
      </c>
      <c r="S45" s="22">
        <f t="shared" si="28"/>
        <v>0.94187800288992618</v>
      </c>
      <c r="T45" s="22">
        <f t="shared" si="29"/>
        <v>0.95245163953036427</v>
      </c>
      <c r="U45" s="23">
        <f t="shared" si="36"/>
        <v>89346.344403913303</v>
      </c>
      <c r="V45" s="23">
        <f t="shared" si="37"/>
        <v>4248.2721903614911</v>
      </c>
      <c r="W45" s="22">
        <f t="shared" si="30"/>
        <v>4.7548360469635731E-2</v>
      </c>
      <c r="X45" s="23">
        <f t="shared" si="38"/>
        <v>2.6567821803679501</v>
      </c>
      <c r="Y45" s="23">
        <f t="shared" si="31"/>
        <v>436777.09492046421</v>
      </c>
      <c r="Z45" s="23">
        <f t="shared" si="20"/>
        <v>2100764.9897983093</v>
      </c>
      <c r="AA45" s="23">
        <f t="shared" si="32"/>
        <v>23.512601481502777</v>
      </c>
      <c r="AB45" s="25"/>
      <c r="AC45" s="24"/>
      <c r="AD45" s="25"/>
      <c r="AE45" s="24"/>
      <c r="AF45" s="23">
        <f t="shared" si="33"/>
        <v>1.5092593009272619</v>
      </c>
    </row>
    <row r="46" spans="2:32" s="26" customFormat="1" ht="15" customHeight="1" x14ac:dyDescent="0.2">
      <c r="B46" s="5" t="str">
        <f t="shared" si="21"/>
        <v>PE</v>
      </c>
      <c r="C46" s="5" t="s">
        <v>48</v>
      </c>
      <c r="D46" s="24" t="s">
        <v>82</v>
      </c>
      <c r="E46" s="4" t="str">
        <f t="shared" si="22"/>
        <v>PEFemale65-69</v>
      </c>
      <c r="F46" s="6">
        <f>VLOOKUP(E46,'Appendix 1a. Person-years 2020'!$E$3:$F$1682,2,FALSE)</f>
        <v>170208.75339999999</v>
      </c>
      <c r="G46" s="17">
        <f>VLOOKUP(E46,'Appendix 2a. Deaths 2020'!$E$4:$G$1683,2,FALSE)</f>
        <v>3089</v>
      </c>
      <c r="H46" s="17">
        <f>VLOOKUP(E46,'Appendix 2a. Deaths 2020'!$E$4:$G$1683,3,FALSE)</f>
        <v>514</v>
      </c>
      <c r="I46" s="18">
        <f t="shared" si="23"/>
        <v>1.8148302824007406E-2</v>
      </c>
      <c r="J46" s="24">
        <v>5</v>
      </c>
      <c r="K46" s="5">
        <f>VLOOKUP(E46,'Appendix 3a. nax iIBGE 2020'!$E$5:$O$1935,11,FALSE)</f>
        <v>2.5</v>
      </c>
      <c r="L46" s="19">
        <f t="shared" si="24"/>
        <v>8.680318777544227E-2</v>
      </c>
      <c r="M46" s="20">
        <f t="shared" si="34"/>
        <v>82809.359620520525</v>
      </c>
      <c r="N46" s="20">
        <f t="shared" si="35"/>
        <v>7188.1163927041698</v>
      </c>
      <c r="O46" s="20">
        <f t="shared" si="25"/>
        <v>396076.50712084223</v>
      </c>
      <c r="P46" s="20">
        <f t="shared" si="19"/>
        <v>1507698.965711358</v>
      </c>
      <c r="Q46" s="21">
        <f t="shared" si="26"/>
        <v>18.20686662257129</v>
      </c>
      <c r="R46" s="22">
        <f t="shared" si="27"/>
        <v>0.83360310780187763</v>
      </c>
      <c r="S46" s="22">
        <f t="shared" si="28"/>
        <v>0.91319681222455773</v>
      </c>
      <c r="T46" s="22">
        <f t="shared" si="29"/>
        <v>0.92709950729412005</v>
      </c>
      <c r="U46" s="23">
        <f t="shared" si="36"/>
        <v>85098.072213551815</v>
      </c>
      <c r="V46" s="23">
        <f t="shared" si="37"/>
        <v>6203.691392688479</v>
      </c>
      <c r="W46" s="22">
        <f t="shared" si="30"/>
        <v>7.2900492705879949E-2</v>
      </c>
      <c r="X46" s="23">
        <f t="shared" si="38"/>
        <v>2.6472355187187473</v>
      </c>
      <c r="Y46" s="23">
        <f t="shared" si="31"/>
        <v>410894.53630621143</v>
      </c>
      <c r="Z46" s="23">
        <f t="shared" si="20"/>
        <v>1663987.894877845</v>
      </c>
      <c r="AA46" s="23">
        <f t="shared" si="32"/>
        <v>19.553767219333739</v>
      </c>
      <c r="AB46" s="25"/>
      <c r="AC46" s="24"/>
      <c r="AD46" s="25"/>
      <c r="AE46" s="24"/>
      <c r="AF46" s="23">
        <f t="shared" si="33"/>
        <v>1.346900596762449</v>
      </c>
    </row>
    <row r="47" spans="2:32" s="26" customFormat="1" ht="15" customHeight="1" x14ac:dyDescent="0.2">
      <c r="B47" s="5" t="str">
        <f t="shared" si="21"/>
        <v>PE</v>
      </c>
      <c r="C47" s="5" t="s">
        <v>48</v>
      </c>
      <c r="D47" s="42" t="s">
        <v>19</v>
      </c>
      <c r="E47" s="4" t="str">
        <f t="shared" si="22"/>
        <v>PEFemale70-74</v>
      </c>
      <c r="F47" s="6">
        <f>VLOOKUP(E47,'Appendix 1a. Person-years 2020'!$E$3:$F$1682,2,FALSE)</f>
        <v>134186.62419999999</v>
      </c>
      <c r="G47" s="17">
        <f>VLOOKUP(E47,'Appendix 2a. Deaths 2020'!$E$4:$G$1683,2,FALSE)</f>
        <v>3713</v>
      </c>
      <c r="H47" s="17">
        <f>VLOOKUP(E47,'Appendix 2a. Deaths 2020'!$E$4:$G$1683,3,FALSE)</f>
        <v>608</v>
      </c>
      <c r="I47" s="18">
        <f t="shared" si="23"/>
        <v>2.7670418136951688E-2</v>
      </c>
      <c r="J47" s="24">
        <v>5</v>
      </c>
      <c r="K47" s="5">
        <f>VLOOKUP(E47,'Appendix 3a. nax iIBGE 2020'!$E$5:$O$1935,11,FALSE)</f>
        <v>2.5</v>
      </c>
      <c r="L47" s="19">
        <f t="shared" si="24"/>
        <v>0.12940066445320925</v>
      </c>
      <c r="M47" s="20">
        <f t="shared" si="34"/>
        <v>75621.243227816361</v>
      </c>
      <c r="N47" s="20">
        <f t="shared" si="35"/>
        <v>9785.4391204571875</v>
      </c>
      <c r="O47" s="20">
        <f t="shared" si="25"/>
        <v>353642.61833793879</v>
      </c>
      <c r="P47" s="20">
        <f t="shared" si="19"/>
        <v>1111622.4585905157</v>
      </c>
      <c r="Q47" s="21">
        <f t="shared" si="26"/>
        <v>14.699870183853561</v>
      </c>
      <c r="R47" s="22">
        <f t="shared" si="27"/>
        <v>0.83625100996498791</v>
      </c>
      <c r="S47" s="22">
        <f t="shared" si="28"/>
        <v>0.8705993355467907</v>
      </c>
      <c r="T47" s="22">
        <f t="shared" si="29"/>
        <v>0.89058016607297452</v>
      </c>
      <c r="U47" s="23">
        <f t="shared" si="36"/>
        <v>78894.380820863342</v>
      </c>
      <c r="V47" s="23">
        <f t="shared" si="37"/>
        <v>8632.6100471943701</v>
      </c>
      <c r="W47" s="22">
        <f t="shared" si="30"/>
        <v>0.10941983392702546</v>
      </c>
      <c r="X47" s="23">
        <f t="shared" si="38"/>
        <v>2.6447575275882809</v>
      </c>
      <c r="Y47" s="23">
        <f t="shared" si="31"/>
        <v>374140.01427339646</v>
      </c>
      <c r="Z47" s="23">
        <f t="shared" si="20"/>
        <v>1253093.3585716335</v>
      </c>
      <c r="AA47" s="23">
        <f t="shared" si="32"/>
        <v>15.883176286241381</v>
      </c>
      <c r="AB47" s="25"/>
      <c r="AC47" s="24"/>
      <c r="AD47" s="25"/>
      <c r="AE47" s="24"/>
      <c r="AF47" s="23">
        <f t="shared" si="33"/>
        <v>1.1833061023878209</v>
      </c>
    </row>
    <row r="48" spans="2:32" s="26" customFormat="1" ht="15" customHeight="1" x14ac:dyDescent="0.2">
      <c r="B48" s="5" t="str">
        <f t="shared" si="21"/>
        <v>PE</v>
      </c>
      <c r="C48" s="5" t="s">
        <v>48</v>
      </c>
      <c r="D48" s="42" t="s">
        <v>20</v>
      </c>
      <c r="E48" s="4" t="str">
        <f t="shared" si="22"/>
        <v>PEFemale75-79</v>
      </c>
      <c r="F48" s="6">
        <f>VLOOKUP(E48,'Appendix 1a. Person-years 2020'!$E$3:$F$1682,2,FALSE)</f>
        <v>93728.182000000001</v>
      </c>
      <c r="G48" s="17">
        <f>VLOOKUP(E48,'Appendix 2a. Deaths 2020'!$E$4:$G$1683,2,FALSE)</f>
        <v>4171</v>
      </c>
      <c r="H48" s="17">
        <f>VLOOKUP(E48,'Appendix 2a. Deaths 2020'!$E$4:$G$1683,3,FALSE)</f>
        <v>610</v>
      </c>
      <c r="I48" s="18">
        <f t="shared" si="23"/>
        <v>4.4501023182120403E-2</v>
      </c>
      <c r="J48" s="24">
        <v>5</v>
      </c>
      <c r="K48" s="5">
        <f>VLOOKUP(E48,'Appendix 3a. nax iIBGE 2020'!$E$5:$O$1935,11,FALSE)</f>
        <v>2.5</v>
      </c>
      <c r="L48" s="19">
        <f t="shared" si="24"/>
        <v>0.20022911472078883</v>
      </c>
      <c r="M48" s="20">
        <f t="shared" si="34"/>
        <v>65835.804107359174</v>
      </c>
      <c r="N48" s="20">
        <f t="shared" si="35"/>
        <v>13182.2447733478</v>
      </c>
      <c r="O48" s="20">
        <f t="shared" si="25"/>
        <v>296223.40860342636</v>
      </c>
      <c r="P48" s="20">
        <f t="shared" si="19"/>
        <v>757979.84025257686</v>
      </c>
      <c r="Q48" s="21">
        <f t="shared" si="26"/>
        <v>11.513185728187215</v>
      </c>
      <c r="R48" s="22">
        <f t="shared" si="27"/>
        <v>0.853752097818269</v>
      </c>
      <c r="S48" s="22">
        <f t="shared" si="28"/>
        <v>0.79977088527921114</v>
      </c>
      <c r="T48" s="22">
        <f t="shared" si="29"/>
        <v>0.82633599130444702</v>
      </c>
      <c r="U48" s="23">
        <f t="shared" si="36"/>
        <v>70261.770773668977</v>
      </c>
      <c r="V48" s="23">
        <f t="shared" si="37"/>
        <v>12201.9407706034</v>
      </c>
      <c r="W48" s="22">
        <f t="shared" si="30"/>
        <v>0.17366400869555298</v>
      </c>
      <c r="X48" s="23">
        <f t="shared" si="38"/>
        <v>2.6174497984386167</v>
      </c>
      <c r="Y48" s="23">
        <f t="shared" si="31"/>
        <v>322237.11742590374</v>
      </c>
      <c r="Z48" s="23">
        <f t="shared" si="20"/>
        <v>878953.344298237</v>
      </c>
      <c r="AA48" s="23">
        <f t="shared" si="32"/>
        <v>12.50969530969507</v>
      </c>
      <c r="AB48" s="25"/>
      <c r="AC48" s="24"/>
      <c r="AD48" s="25"/>
      <c r="AE48" s="24"/>
      <c r="AF48" s="23">
        <f t="shared" si="33"/>
        <v>0.99650958150785485</v>
      </c>
    </row>
    <row r="49" spans="2:32" s="26" customFormat="1" ht="15" customHeight="1" x14ac:dyDescent="0.2">
      <c r="B49" s="5" t="str">
        <f t="shared" si="21"/>
        <v>PE</v>
      </c>
      <c r="C49" s="5" t="s">
        <v>48</v>
      </c>
      <c r="D49" s="42" t="s">
        <v>21</v>
      </c>
      <c r="E49" s="4" t="str">
        <f t="shared" si="22"/>
        <v>PEFemale80-84</v>
      </c>
      <c r="F49" s="6">
        <f>VLOOKUP(E49,'Appendix 1a. Person-years 2020'!$E$3:$F$1682,2,FALSE)</f>
        <v>64325.7094</v>
      </c>
      <c r="G49" s="17">
        <f>VLOOKUP(E49,'Appendix 2a. Deaths 2020'!$E$4:$G$1683,2,FALSE)</f>
        <v>4598</v>
      </c>
      <c r="H49" s="17">
        <f>VLOOKUP(E49,'Appendix 2a. Deaths 2020'!$E$4:$G$1683,3,FALSE)</f>
        <v>642</v>
      </c>
      <c r="I49" s="18">
        <f t="shared" si="23"/>
        <v>7.1479973448998604E-2</v>
      </c>
      <c r="J49" s="24">
        <v>5</v>
      </c>
      <c r="K49" s="5">
        <f>VLOOKUP(E49,'Appendix 3a. nax iIBGE 2020'!$E$5:$O$1935,11,FALSE)</f>
        <v>2.5</v>
      </c>
      <c r="L49" s="19">
        <f t="shared" si="24"/>
        <v>0.3032153112510973</v>
      </c>
      <c r="M49" s="20">
        <f t="shared" si="34"/>
        <v>52653.55933401137</v>
      </c>
      <c r="N49" s="20">
        <f t="shared" si="35"/>
        <v>15965.365381940377</v>
      </c>
      <c r="O49" s="20">
        <f t="shared" si="25"/>
        <v>223354.38321520592</v>
      </c>
      <c r="P49" s="20">
        <f t="shared" si="19"/>
        <v>461756.43164915056</v>
      </c>
      <c r="Q49" s="21">
        <f t="shared" si="26"/>
        <v>8.7697097307319307</v>
      </c>
      <c r="R49" s="22">
        <f t="shared" si="27"/>
        <v>0.86037407568508051</v>
      </c>
      <c r="S49" s="22">
        <f t="shared" si="28"/>
        <v>0.69678468874890265</v>
      </c>
      <c r="T49" s="22">
        <f t="shared" si="29"/>
        <v>0.73283482969381031</v>
      </c>
      <c r="U49" s="23">
        <f t="shared" si="36"/>
        <v>58059.830003065581</v>
      </c>
      <c r="V49" s="23">
        <f t="shared" si="37"/>
        <v>15511.564370717439</v>
      </c>
      <c r="W49" s="22">
        <f t="shared" si="30"/>
        <v>0.26716517030618969</v>
      </c>
      <c r="X49" s="23">
        <f t="shared" si="38"/>
        <v>2.5641705280185207</v>
      </c>
      <c r="Y49" s="23">
        <f t="shared" si="31"/>
        <v>252515.6243645965</v>
      </c>
      <c r="Z49" s="23">
        <f t="shared" si="20"/>
        <v>556716.22687233333</v>
      </c>
      <c r="AA49" s="23">
        <f t="shared" si="32"/>
        <v>9.5886644318961753</v>
      </c>
      <c r="AB49" s="25"/>
      <c r="AC49" s="24"/>
      <c r="AD49" s="25"/>
      <c r="AE49" s="24"/>
      <c r="AF49" s="23">
        <f t="shared" si="33"/>
        <v>0.81895470116424463</v>
      </c>
    </row>
    <row r="50" spans="2:32" s="26" customFormat="1" ht="15" customHeight="1" x14ac:dyDescent="0.2">
      <c r="B50" s="5" t="str">
        <f t="shared" si="21"/>
        <v>PE</v>
      </c>
      <c r="C50" s="5" t="s">
        <v>48</v>
      </c>
      <c r="D50" s="42" t="s">
        <v>22</v>
      </c>
      <c r="E50" s="4" t="str">
        <f t="shared" si="22"/>
        <v>PEFemale85-89</v>
      </c>
      <c r="F50" s="6">
        <f>VLOOKUP(E50,'Appendix 1a. Person-years 2020'!$E$3:$F$1682,2,FALSE)</f>
        <v>32566.208500000001</v>
      </c>
      <c r="G50" s="17">
        <f>VLOOKUP(E50,'Appendix 2a. Deaths 2020'!$E$4:$G$1683,2,FALSE)</f>
        <v>3697</v>
      </c>
      <c r="H50" s="17">
        <f>VLOOKUP(E50,'Appendix 2a. Deaths 2020'!$E$4:$G$1683,3,FALSE)</f>
        <v>471</v>
      </c>
      <c r="I50" s="18">
        <f t="shared" si="23"/>
        <v>0.11352257970098054</v>
      </c>
      <c r="J50" s="24">
        <v>5</v>
      </c>
      <c r="K50" s="5">
        <f>VLOOKUP(E50,'Appendix 3a. nax iIBGE 2020'!$E$5:$O$1935,11,FALSE)</f>
        <v>2.5</v>
      </c>
      <c r="L50" s="19">
        <f t="shared" si="24"/>
        <v>0.44213276762662973</v>
      </c>
      <c r="M50" s="20">
        <f t="shared" si="34"/>
        <v>36688.193952070993</v>
      </c>
      <c r="N50" s="20">
        <f t="shared" si="35"/>
        <v>16221.052731251726</v>
      </c>
      <c r="O50" s="20">
        <f t="shared" si="25"/>
        <v>142888.33793222564</v>
      </c>
      <c r="P50" s="20">
        <f t="shared" si="19"/>
        <v>238402.04843394467</v>
      </c>
      <c r="Q50" s="21">
        <f t="shared" si="26"/>
        <v>6.498058987187818</v>
      </c>
      <c r="R50" s="22">
        <f t="shared" si="27"/>
        <v>0.87259940492291044</v>
      </c>
      <c r="S50" s="22">
        <f t="shared" si="28"/>
        <v>0.55786723237337021</v>
      </c>
      <c r="T50" s="22">
        <f t="shared" si="29"/>
        <v>0.60092873720350215</v>
      </c>
      <c r="U50" s="23">
        <f t="shared" si="36"/>
        <v>42548.265632348142</v>
      </c>
      <c r="V50" s="23">
        <f t="shared" si="37"/>
        <v>16979.790095702003</v>
      </c>
      <c r="W50" s="22">
        <f t="shared" si="30"/>
        <v>0.39907126279649785</v>
      </c>
      <c r="X50" s="23">
        <f>J50+R50*(L50/W50)*(K50-J50)</f>
        <v>2.5831084201328873</v>
      </c>
      <c r="Y50" s="23">
        <f t="shared" si="31"/>
        <v>171703.01645152754</v>
      </c>
      <c r="Z50" s="23">
        <f t="shared" si="20"/>
        <v>304200.60250773677</v>
      </c>
      <c r="AA50" s="23">
        <f t="shared" si="32"/>
        <v>7.1495417730132429</v>
      </c>
      <c r="AB50" s="25"/>
      <c r="AC50" s="24"/>
      <c r="AD50" s="25"/>
      <c r="AE50" s="24"/>
      <c r="AF50" s="23">
        <f t="shared" si="33"/>
        <v>0.65148278582542485</v>
      </c>
    </row>
    <row r="51" spans="2:32" s="26" customFormat="1" ht="15" customHeight="1" x14ac:dyDescent="0.2">
      <c r="B51" s="5" t="str">
        <f t="shared" si="21"/>
        <v>PE</v>
      </c>
      <c r="C51" s="5" t="s">
        <v>48</v>
      </c>
      <c r="D51" s="43" t="s">
        <v>5</v>
      </c>
      <c r="E51" s="4" t="str">
        <f t="shared" si="22"/>
        <v>PEFemale90+</v>
      </c>
      <c r="F51" s="8">
        <f>VLOOKUP(E51,'Appendix 1a. Person-years 2020'!$E$3:$F$1682,2,FALSE)</f>
        <v>20552.0828</v>
      </c>
      <c r="G51" s="17">
        <f>VLOOKUP(E51,'Appendix 2a. Deaths 2020'!$E$4:$G$1683,2,FALSE)</f>
        <v>4404</v>
      </c>
      <c r="H51" s="17">
        <f>VLOOKUP(E51,'Appendix 2a. Deaths 2020'!$E$4:$G$1683,3,FALSE)</f>
        <v>438</v>
      </c>
      <c r="I51" s="18">
        <f t="shared" si="23"/>
        <v>0.21428485097383901</v>
      </c>
      <c r="J51" s="27"/>
      <c r="K51" s="28"/>
      <c r="L51" s="16">
        <v>1</v>
      </c>
      <c r="M51" s="20">
        <f t="shared" si="34"/>
        <v>20467.141220819267</v>
      </c>
      <c r="N51" s="20">
        <f t="shared" si="35"/>
        <v>20467.141220819267</v>
      </c>
      <c r="O51" s="38">
        <f>N51*Q51</f>
        <v>95513.710501719033</v>
      </c>
      <c r="P51" s="20">
        <f>O51</f>
        <v>95513.710501719033</v>
      </c>
      <c r="Q51" s="21">
        <f>1/I51</f>
        <v>4.6666854677565848</v>
      </c>
      <c r="R51" s="22">
        <f t="shared" si="27"/>
        <v>0.90054495912806543</v>
      </c>
      <c r="S51" s="22">
        <f t="shared" si="28"/>
        <v>0</v>
      </c>
      <c r="T51" s="22">
        <f t="shared" si="29"/>
        <v>0</v>
      </c>
      <c r="U51" s="23">
        <f t="shared" si="36"/>
        <v>25568.47553664614</v>
      </c>
      <c r="V51" s="23">
        <f>U51*(1-T51)</f>
        <v>25568.47553664614</v>
      </c>
      <c r="W51" s="22">
        <f t="shared" si="30"/>
        <v>1</v>
      </c>
      <c r="X51" s="23">
        <f>Q51/R51</f>
        <v>5.1820682803832572</v>
      </c>
      <c r="Y51" s="23">
        <f t="shared" si="31"/>
        <v>132497.58605620923</v>
      </c>
      <c r="Z51" s="23">
        <f>Y51</f>
        <v>132497.58605620923</v>
      </c>
      <c r="AA51" s="23">
        <f t="shared" si="32"/>
        <v>5.1820682803832572</v>
      </c>
      <c r="AB51" s="25"/>
      <c r="AC51" s="24"/>
      <c r="AD51" s="25"/>
      <c r="AE51" s="24"/>
      <c r="AF51" s="23">
        <f t="shared" si="33"/>
        <v>0.5153828126266724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4998100.7679000003</v>
      </c>
      <c r="G52" s="30">
        <f>SUM(G32:G51)</f>
        <v>34340</v>
      </c>
      <c r="H52" s="30">
        <f>SUM(H32:H51)</f>
        <v>4738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PE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PE</v>
      </c>
      <c r="C59" s="5" t="s">
        <v>47</v>
      </c>
      <c r="D59" s="40">
        <v>0</v>
      </c>
      <c r="E59" s="4" t="str">
        <f>_xlfn.CONCAT(B59,C59,D59)</f>
        <v>PEMale0</v>
      </c>
      <c r="F59" s="6">
        <f>VLOOKUP(E59,'Appendix 1a. Person-years 2020'!$E$3:$F$1682,2,FALSE)</f>
        <v>70145.093599999993</v>
      </c>
      <c r="G59" s="17">
        <f>VLOOKUP(E59,'Appendix 2a. Deaths 2020'!$E$4:$G$1683,2,FALSE)</f>
        <v>830</v>
      </c>
      <c r="H59" s="17">
        <f>VLOOKUP(E59,'Appendix 2a. Deaths 2020'!$E$4:$G$1683,3,FALSE)</f>
        <v>17</v>
      </c>
      <c r="I59" s="18">
        <f>G59/F59</f>
        <v>1.1832616615112765E-2</v>
      </c>
      <c r="J59" s="16">
        <v>1</v>
      </c>
      <c r="K59" s="5">
        <f>VLOOKUP(E59,'Appendix 3a. nax iIBGE 2020'!$E$5:$O$1935,11,FALSE)</f>
        <v>0.08</v>
      </c>
      <c r="L59" s="19">
        <f>(J59*I59)/(1+(J59-K59)*I59)</f>
        <v>1.1705193790229412E-2</v>
      </c>
      <c r="M59" s="16">
        <v>100000</v>
      </c>
      <c r="N59" s="20">
        <f>M59*L59</f>
        <v>1170.5193790229412</v>
      </c>
      <c r="O59" s="20">
        <f>M60*J59+N59*K59</f>
        <v>98923.122171298892</v>
      </c>
      <c r="P59" s="20">
        <f t="shared" ref="P59:P77" si="39">P60+O59</f>
        <v>6941800.9328905744</v>
      </c>
      <c r="Q59" s="21">
        <f>P59/M59</f>
        <v>69.41800932890574</v>
      </c>
      <c r="R59" s="22">
        <f>(G59-H59)/G59</f>
        <v>0.97951807228915666</v>
      </c>
      <c r="S59" s="22">
        <f>1-L59</f>
        <v>0.98829480620977062</v>
      </c>
      <c r="T59" s="22">
        <f>S59^R59</f>
        <v>0.98853317124626183</v>
      </c>
      <c r="U59" s="16">
        <v>100000</v>
      </c>
      <c r="V59" s="23">
        <f>U59*(1-T59)</f>
        <v>1146.6828753738168</v>
      </c>
      <c r="W59" s="22">
        <f>V59/U59</f>
        <v>1.1466828753738169E-2</v>
      </c>
      <c r="X59" s="23">
        <f>J59+R59*(L59/W59)*(K59-J59)</f>
        <v>8.011071106615264E-2</v>
      </c>
      <c r="Y59" s="23">
        <f>U60*J59+V59*X59</f>
        <v>98945.178705139755</v>
      </c>
      <c r="Z59" s="23">
        <f t="shared" ref="Z59:Z77" si="40">Z60+Y59</f>
        <v>7130311.7871211162</v>
      </c>
      <c r="AA59" s="23">
        <f>Z59/U59</f>
        <v>71.303117871211157</v>
      </c>
      <c r="AB59" s="16"/>
      <c r="AC59" s="16"/>
      <c r="AD59" s="16"/>
      <c r="AE59" s="16"/>
      <c r="AF59" s="23">
        <f>AA59-Q59</f>
        <v>1.8851085423054172</v>
      </c>
    </row>
    <row r="60" spans="2:32" s="26" customFormat="1" ht="15" customHeight="1" x14ac:dyDescent="0.2">
      <c r="B60" s="5" t="str">
        <f t="shared" ref="B60:B78" si="41">B6</f>
        <v>PE</v>
      </c>
      <c r="C60" s="5" t="s">
        <v>47</v>
      </c>
      <c r="D60" s="41" t="s">
        <v>18</v>
      </c>
      <c r="E60" s="4" t="str">
        <f t="shared" ref="E60:E78" si="42">_xlfn.CONCAT(B60,C60,D60)</f>
        <v>PEMale1-4</v>
      </c>
      <c r="F60" s="6">
        <f>VLOOKUP(E60,'Appendix 1a. Person-years 2020'!$E$3:$F$1682,2,FALSE)</f>
        <v>280350.2389</v>
      </c>
      <c r="G60" s="17">
        <f>VLOOKUP(E60,'Appendix 2a. Deaths 2020'!$E$4:$G$1683,2,FALSE)</f>
        <v>126</v>
      </c>
      <c r="H60" s="17">
        <f>VLOOKUP(E60,'Appendix 2a. Deaths 2020'!$E$4:$G$1683,3,FALSE)</f>
        <v>2</v>
      </c>
      <c r="I60" s="18">
        <f t="shared" ref="I60:I78" si="43">G60/F60</f>
        <v>4.4943781925915814E-4</v>
      </c>
      <c r="J60" s="24">
        <v>4</v>
      </c>
      <c r="K60" s="5">
        <f>VLOOKUP(E60,'Appendix 3a. nax iIBGE 2020'!$E$5:$O$1935,11,FALSE)</f>
        <v>1.62</v>
      </c>
      <c r="L60" s="19">
        <f t="shared" ref="L60:L77" si="44">(J60*I60)/(1+(J60-K60)*I60)</f>
        <v>1.7958303455398966E-3</v>
      </c>
      <c r="M60" s="20">
        <f>M59-N59</f>
        <v>98829.480620977061</v>
      </c>
      <c r="N60" s="20">
        <f>M60*L60</f>
        <v>177.48098033309776</v>
      </c>
      <c r="O60" s="20">
        <f t="shared" ref="O60:O77" si="45">M61*J60+N60*K60</f>
        <v>394895.51775071549</v>
      </c>
      <c r="P60" s="20">
        <f t="shared" si="39"/>
        <v>6842877.8107192758</v>
      </c>
      <c r="Q60" s="21">
        <f t="shared" ref="Q60:Q77" si="46">P60/M60</f>
        <v>69.239236791727507</v>
      </c>
      <c r="R60" s="22">
        <f t="shared" ref="R60:R78" si="47">(G60-H60)/G60</f>
        <v>0.98412698412698407</v>
      </c>
      <c r="S60" s="22">
        <f t="shared" ref="S60:S78" si="48">1-L60</f>
        <v>0.99820416965446013</v>
      </c>
      <c r="T60" s="22">
        <f t="shared" ref="T60:T78" si="49">S60^R60</f>
        <v>0.9982326496936923</v>
      </c>
      <c r="U60" s="23">
        <f>U59-V59</f>
        <v>98853.317124626177</v>
      </c>
      <c r="V60" s="23">
        <f>U60*(1-T60)</f>
        <v>174.70844029974052</v>
      </c>
      <c r="W60" s="22">
        <f t="shared" ref="W60:W78" si="50">V60/U60</f>
        <v>1.7673503063077023E-3</v>
      </c>
      <c r="X60" s="23">
        <f>J60+R60*(L60/W60)*(K60-J60)</f>
        <v>1.6200339414023128</v>
      </c>
      <c r="Y60" s="23">
        <f t="shared" ref="Y60:Y78" si="51">U61*J60+V60*X60</f>
        <v>394997.46834044077</v>
      </c>
      <c r="Z60" s="23">
        <f t="shared" si="40"/>
        <v>7031366.6084159762</v>
      </c>
      <c r="AA60" s="23">
        <f t="shared" ref="AA60:AA78" si="52">Z60/U60</f>
        <v>71.129293512238988</v>
      </c>
      <c r="AB60" s="25"/>
      <c r="AC60" s="24"/>
      <c r="AD60" s="25"/>
      <c r="AE60" s="24"/>
      <c r="AF60" s="23">
        <f t="shared" ref="AF60:AF78" si="53">AA60-Q60</f>
        <v>1.8900567205114811</v>
      </c>
    </row>
    <row r="61" spans="2:32" s="26" customFormat="1" ht="15" customHeight="1" x14ac:dyDescent="0.2">
      <c r="B61" s="5" t="str">
        <f t="shared" si="41"/>
        <v>PE</v>
      </c>
      <c r="C61" s="5" t="s">
        <v>47</v>
      </c>
      <c r="D61" s="24" t="s">
        <v>70</v>
      </c>
      <c r="E61" s="4" t="str">
        <f t="shared" si="42"/>
        <v>PEMale5-9</v>
      </c>
      <c r="F61" s="6">
        <f>VLOOKUP(E61,'Appendix 1a. Person-years 2020'!$E$3:$F$1682,2,FALSE)</f>
        <v>361549.39079999999</v>
      </c>
      <c r="G61" s="17">
        <f>VLOOKUP(E61,'Appendix 2a. Deaths 2020'!$E$4:$G$1683,2,FALSE)</f>
        <v>87</v>
      </c>
      <c r="H61" s="17">
        <f>VLOOKUP(E61,'Appendix 2a. Deaths 2020'!$E$4:$G$1683,3,FALSE)</f>
        <v>2</v>
      </c>
      <c r="I61" s="18">
        <f t="shared" si="43"/>
        <v>2.4063102362721503E-4</v>
      </c>
      <c r="J61" s="24">
        <v>5</v>
      </c>
      <c r="K61" s="5">
        <f>VLOOKUP(E61,'Appendix 3a. nax iIBGE 2020'!$E$5:$O$1935,11,FALSE)</f>
        <v>2.5</v>
      </c>
      <c r="L61" s="19">
        <f t="shared" si="44"/>
        <v>1.2024317621716421E-3</v>
      </c>
      <c r="M61" s="20">
        <f t="shared" ref="M61:M78" si="54">M60-N60</f>
        <v>98651.99964064396</v>
      </c>
      <c r="N61" s="20">
        <f t="shared" ref="N61:N78" si="55">M61*L61</f>
        <v>118.62229776965572</v>
      </c>
      <c r="O61" s="20">
        <f t="shared" si="45"/>
        <v>492963.44245879562</v>
      </c>
      <c r="P61" s="20">
        <f t="shared" si="39"/>
        <v>6447982.29296856</v>
      </c>
      <c r="Q61" s="21">
        <f t="shared" si="46"/>
        <v>65.360887933913048</v>
      </c>
      <c r="R61" s="22">
        <f t="shared" si="47"/>
        <v>0.97701149425287359</v>
      </c>
      <c r="S61" s="22">
        <f t="shared" si="48"/>
        <v>0.99879756823782839</v>
      </c>
      <c r="T61" s="22">
        <f t="shared" si="49"/>
        <v>0.99882519410380999</v>
      </c>
      <c r="U61" s="23">
        <f t="shared" ref="U61:U78" si="56">U60-V60</f>
        <v>98678.608684326435</v>
      </c>
      <c r="V61" s="23">
        <f t="shared" ref="V61:V77" si="57">U61*(1-T61)</f>
        <v>115.92821131017362</v>
      </c>
      <c r="W61" s="22">
        <f t="shared" si="50"/>
        <v>1.1748058961900121E-3</v>
      </c>
      <c r="X61" s="23">
        <f>J61+R61*(L61/W61)*(K61-J61)</f>
        <v>2.5000345663348149</v>
      </c>
      <c r="Y61" s="23">
        <f t="shared" si="51"/>
        <v>493103.22690057004</v>
      </c>
      <c r="Z61" s="23">
        <f t="shared" si="40"/>
        <v>6636369.1400755355</v>
      </c>
      <c r="AA61" s="23">
        <f t="shared" si="52"/>
        <v>67.252358221885018</v>
      </c>
      <c r="AB61" s="25"/>
      <c r="AC61" s="24"/>
      <c r="AD61" s="25"/>
      <c r="AE61" s="24"/>
      <c r="AF61" s="23">
        <f t="shared" si="53"/>
        <v>1.8914702879719698</v>
      </c>
    </row>
    <row r="62" spans="2:32" s="26" customFormat="1" ht="15" customHeight="1" x14ac:dyDescent="0.2">
      <c r="B62" s="5" t="str">
        <f t="shared" si="41"/>
        <v>PE</v>
      </c>
      <c r="C62" s="5" t="s">
        <v>47</v>
      </c>
      <c r="D62" s="24" t="s">
        <v>71</v>
      </c>
      <c r="E62" s="4" t="str">
        <f t="shared" si="42"/>
        <v>PEMale10-14</v>
      </c>
      <c r="F62" s="6">
        <f>VLOOKUP(E62,'Appendix 1a. Person-years 2020'!$E$3:$F$1682,2,FALSE)</f>
        <v>373372.5405</v>
      </c>
      <c r="G62" s="17">
        <f>VLOOKUP(E62,'Appendix 2a. Deaths 2020'!$E$4:$G$1683,2,FALSE)</f>
        <v>100</v>
      </c>
      <c r="H62" s="17">
        <f>VLOOKUP(E62,'Appendix 2a. Deaths 2020'!$E$4:$G$1683,3,FALSE)</f>
        <v>2</v>
      </c>
      <c r="I62" s="18">
        <f t="shared" si="43"/>
        <v>2.6782901566913702E-4</v>
      </c>
      <c r="J62" s="24">
        <v>5</v>
      </c>
      <c r="K62" s="5">
        <f>VLOOKUP(E62,'Appendix 3a. nax iIBGE 2020'!$E$5:$O$1935,11,FALSE)</f>
        <v>2.5</v>
      </c>
      <c r="L62" s="19">
        <f t="shared" si="44"/>
        <v>1.338249023548942E-3</v>
      </c>
      <c r="M62" s="20">
        <f t="shared" si="54"/>
        <v>98533.377342874301</v>
      </c>
      <c r="N62" s="20">
        <f t="shared" si="55"/>
        <v>131.86219601608099</v>
      </c>
      <c r="O62" s="20">
        <f t="shared" si="45"/>
        <v>492337.23122433131</v>
      </c>
      <c r="P62" s="20">
        <f t="shared" si="39"/>
        <v>5955018.8505097646</v>
      </c>
      <c r="Q62" s="21">
        <f t="shared" si="46"/>
        <v>60.436564858500887</v>
      </c>
      <c r="R62" s="22">
        <f t="shared" si="47"/>
        <v>0.98</v>
      </c>
      <c r="S62" s="22">
        <f t="shared" si="48"/>
        <v>0.99866175097645105</v>
      </c>
      <c r="T62" s="22">
        <f t="shared" si="49"/>
        <v>0.99868849839800844</v>
      </c>
      <c r="U62" s="23">
        <f t="shared" si="56"/>
        <v>98562.680473016255</v>
      </c>
      <c r="V62" s="23">
        <f t="shared" si="57"/>
        <v>129.2651133369431</v>
      </c>
      <c r="W62" s="22">
        <f t="shared" si="50"/>
        <v>1.3115016019915604E-3</v>
      </c>
      <c r="X62" s="23">
        <f>((-5/24)*V61+2.5*V62+(5/24)*V63)/V62</f>
        <v>3.8593667072691109</v>
      </c>
      <c r="Y62" s="23">
        <f t="shared" si="51"/>
        <v>492665.95827322057</v>
      </c>
      <c r="Z62" s="23">
        <f t="shared" si="40"/>
        <v>6143265.9131749654</v>
      </c>
      <c r="AA62" s="23">
        <f t="shared" si="52"/>
        <v>62.328519107765359</v>
      </c>
      <c r="AB62" s="25"/>
      <c r="AC62" s="24"/>
      <c r="AD62" s="25"/>
      <c r="AE62" s="24"/>
      <c r="AF62" s="23">
        <f t="shared" si="53"/>
        <v>1.8919542492644723</v>
      </c>
    </row>
    <row r="63" spans="2:32" s="26" customFormat="1" ht="15" customHeight="1" x14ac:dyDescent="0.2">
      <c r="B63" s="5" t="str">
        <f t="shared" si="41"/>
        <v>PE</v>
      </c>
      <c r="C63" s="5" t="s">
        <v>47</v>
      </c>
      <c r="D63" s="24" t="s">
        <v>72</v>
      </c>
      <c r="E63" s="4" t="str">
        <f t="shared" si="42"/>
        <v>PEMale15-19</v>
      </c>
      <c r="F63" s="6">
        <f>VLOOKUP(E63,'Appendix 1a. Person-years 2020'!$E$3:$F$1682,2,FALSE)</f>
        <v>394111.07</v>
      </c>
      <c r="G63" s="17">
        <f>VLOOKUP(E63,'Appendix 2a. Deaths 2020'!$E$4:$G$1683,2,FALSE)</f>
        <v>782</v>
      </c>
      <c r="H63" s="17">
        <f>VLOOKUP(E63,'Appendix 2a. Deaths 2020'!$E$4:$G$1683,3,FALSE)</f>
        <v>10</v>
      </c>
      <c r="I63" s="18">
        <f t="shared" si="43"/>
        <v>1.9842122171295517E-3</v>
      </c>
      <c r="J63" s="24">
        <v>5</v>
      </c>
      <c r="K63" s="5">
        <f>VLOOKUP(E63,'Appendix 3a. nax iIBGE 2020'!$E$5:$O$1935,11,FALSE)</f>
        <v>2.5</v>
      </c>
      <c r="L63" s="19">
        <f t="shared" si="44"/>
        <v>9.87209028029086E-3</v>
      </c>
      <c r="M63" s="20">
        <f t="shared" si="54"/>
        <v>98401.515146858219</v>
      </c>
      <c r="N63" s="20">
        <f t="shared" si="55"/>
        <v>971.4286412471929</v>
      </c>
      <c r="O63" s="20">
        <f t="shared" si="45"/>
        <v>489579.00413117307</v>
      </c>
      <c r="P63" s="20">
        <f t="shared" si="39"/>
        <v>5462681.6192854336</v>
      </c>
      <c r="Q63" s="21">
        <f t="shared" si="46"/>
        <v>55.514202308091669</v>
      </c>
      <c r="R63" s="22">
        <f t="shared" si="47"/>
        <v>0.98721227621483376</v>
      </c>
      <c r="S63" s="22">
        <f t="shared" si="48"/>
        <v>0.9901279097197091</v>
      </c>
      <c r="T63" s="22">
        <f t="shared" si="49"/>
        <v>0.99025353405734939</v>
      </c>
      <c r="U63" s="23">
        <f t="shared" si="56"/>
        <v>98433.415359679318</v>
      </c>
      <c r="V63" s="23">
        <f t="shared" si="57"/>
        <v>959.3779304218956</v>
      </c>
      <c r="W63" s="22">
        <f t="shared" si="50"/>
        <v>9.7464659426506062E-3</v>
      </c>
      <c r="X63" s="23">
        <f t="shared" ref="X63:X76" si="58">((-5/24)*V62+2.5*V63+(5/24)*V64)/V63</f>
        <v>2.7974231845497353</v>
      </c>
      <c r="Y63" s="23">
        <f t="shared" si="51"/>
        <v>490053.97321159468</v>
      </c>
      <c r="Z63" s="23">
        <f t="shared" si="40"/>
        <v>5650599.9549017446</v>
      </c>
      <c r="AA63" s="23">
        <f t="shared" si="52"/>
        <v>57.405302195948849</v>
      </c>
      <c r="AB63" s="25"/>
      <c r="AC63" s="24"/>
      <c r="AD63" s="25"/>
      <c r="AE63" s="24"/>
      <c r="AF63" s="23">
        <f t="shared" si="53"/>
        <v>1.8910998878571803</v>
      </c>
    </row>
    <row r="64" spans="2:32" s="26" customFormat="1" ht="15" customHeight="1" x14ac:dyDescent="0.2">
      <c r="B64" s="5" t="str">
        <f t="shared" si="41"/>
        <v>PE</v>
      </c>
      <c r="C64" s="5" t="s">
        <v>47</v>
      </c>
      <c r="D64" s="24" t="s">
        <v>73</v>
      </c>
      <c r="E64" s="4" t="str">
        <f t="shared" si="42"/>
        <v>PEMale20-24</v>
      </c>
      <c r="F64" s="6">
        <f>VLOOKUP(E64,'Appendix 1a. Person-years 2020'!$E$3:$F$1682,2,FALSE)</f>
        <v>410735.27399999998</v>
      </c>
      <c r="G64" s="17">
        <f>VLOOKUP(E64,'Appendix 2a. Deaths 2020'!$E$4:$G$1683,2,FALSE)</f>
        <v>1292</v>
      </c>
      <c r="H64" s="17">
        <f>VLOOKUP(E64,'Appendix 2a. Deaths 2020'!$E$4:$G$1683,3,FALSE)</f>
        <v>19</v>
      </c>
      <c r="I64" s="18">
        <f t="shared" si="43"/>
        <v>3.1455783853616627E-3</v>
      </c>
      <c r="J64" s="24">
        <v>5</v>
      </c>
      <c r="K64" s="5">
        <f>VLOOKUP(E64,'Appendix 3a. nax iIBGE 2020'!$E$5:$O$1935,11,FALSE)</f>
        <v>2.5</v>
      </c>
      <c r="L64" s="19">
        <f t="shared" si="44"/>
        <v>1.560517368420618E-2</v>
      </c>
      <c r="M64" s="20">
        <f t="shared" si="54"/>
        <v>97430.08650561102</v>
      </c>
      <c r="N64" s="20">
        <f t="shared" si="55"/>
        <v>1520.4134219872926</v>
      </c>
      <c r="O64" s="20">
        <f t="shared" si="45"/>
        <v>483349.39897308691</v>
      </c>
      <c r="P64" s="20">
        <f t="shared" si="39"/>
        <v>4973102.6151542608</v>
      </c>
      <c r="Q64" s="21">
        <f t="shared" si="46"/>
        <v>51.042781480727299</v>
      </c>
      <c r="R64" s="22">
        <f t="shared" si="47"/>
        <v>0.98529411764705888</v>
      </c>
      <c r="S64" s="22">
        <f t="shared" si="48"/>
        <v>0.98439482631579378</v>
      </c>
      <c r="T64" s="22">
        <f t="shared" si="49"/>
        <v>0.98462254051148446</v>
      </c>
      <c r="U64" s="23">
        <f t="shared" si="56"/>
        <v>97474.037429257427</v>
      </c>
      <c r="V64" s="23">
        <f t="shared" si="57"/>
        <v>1498.9030617504538</v>
      </c>
      <c r="W64" s="22">
        <f t="shared" si="50"/>
        <v>1.5377459488515544E-2</v>
      </c>
      <c r="X64" s="23">
        <f t="shared" si="58"/>
        <v>2.5707047137450241</v>
      </c>
      <c r="Y64" s="23">
        <f t="shared" si="51"/>
        <v>483728.90900382359</v>
      </c>
      <c r="Z64" s="23">
        <f t="shared" si="40"/>
        <v>5160545.9816901498</v>
      </c>
      <c r="AA64" s="23">
        <f t="shared" si="52"/>
        <v>52.942774484287241</v>
      </c>
      <c r="AB64" s="25"/>
      <c r="AC64" s="24"/>
      <c r="AD64" s="25"/>
      <c r="AE64" s="24"/>
      <c r="AF64" s="23">
        <f t="shared" si="53"/>
        <v>1.8999930035599419</v>
      </c>
    </row>
    <row r="65" spans="2:32" s="26" customFormat="1" ht="15" customHeight="1" x14ac:dyDescent="0.2">
      <c r="B65" s="5" t="str">
        <f t="shared" si="41"/>
        <v>PE</v>
      </c>
      <c r="C65" s="5" t="s">
        <v>47</v>
      </c>
      <c r="D65" s="24" t="s">
        <v>74</v>
      </c>
      <c r="E65" s="4" t="str">
        <f t="shared" si="42"/>
        <v>PEMale25-29</v>
      </c>
      <c r="F65" s="6">
        <f>VLOOKUP(E65,'Appendix 1a. Person-years 2020'!$E$3:$F$1682,2,FALSE)</f>
        <v>379841.26049999997</v>
      </c>
      <c r="G65" s="17">
        <f>VLOOKUP(E65,'Appendix 2a. Deaths 2020'!$E$4:$G$1683,2,FALSE)</f>
        <v>1202</v>
      </c>
      <c r="H65" s="17">
        <f>VLOOKUP(E65,'Appendix 2a. Deaths 2020'!$E$4:$G$1683,3,FALSE)</f>
        <v>31</v>
      </c>
      <c r="I65" s="18">
        <f t="shared" si="43"/>
        <v>3.1644798103759456E-3</v>
      </c>
      <c r="J65" s="24">
        <v>5</v>
      </c>
      <c r="K65" s="5">
        <f>VLOOKUP(E65,'Appendix 3a. nax iIBGE 2020'!$E$5:$O$1935,11,FALSE)</f>
        <v>2.5</v>
      </c>
      <c r="L65" s="19">
        <f t="shared" si="44"/>
        <v>1.5698207400931374E-2</v>
      </c>
      <c r="M65" s="20">
        <f t="shared" si="54"/>
        <v>95909.673083623726</v>
      </c>
      <c r="N65" s="20">
        <f t="shared" si="55"/>
        <v>1505.6099398222505</v>
      </c>
      <c r="O65" s="20">
        <f t="shared" si="45"/>
        <v>475784.34056856297</v>
      </c>
      <c r="P65" s="20">
        <f t="shared" si="39"/>
        <v>4489753.2161811739</v>
      </c>
      <c r="Q65" s="21">
        <f t="shared" si="46"/>
        <v>46.812308621535536</v>
      </c>
      <c r="R65" s="22">
        <f t="shared" si="47"/>
        <v>0.97420965058236275</v>
      </c>
      <c r="S65" s="22">
        <f t="shared" si="48"/>
        <v>0.98430179259906858</v>
      </c>
      <c r="T65" s="22">
        <f t="shared" si="49"/>
        <v>0.9847035422531335</v>
      </c>
      <c r="U65" s="23">
        <f t="shared" si="56"/>
        <v>95975.13436750698</v>
      </c>
      <c r="V65" s="23">
        <f t="shared" si="57"/>
        <v>1468.0795876024054</v>
      </c>
      <c r="W65" s="22">
        <f t="shared" si="50"/>
        <v>1.5296457746866499E-2</v>
      </c>
      <c r="X65" s="23">
        <f t="shared" si="58"/>
        <v>2.4941533754636001</v>
      </c>
      <c r="Y65" s="23">
        <f t="shared" si="51"/>
        <v>476196.8895583906</v>
      </c>
      <c r="Z65" s="23">
        <f t="shared" si="40"/>
        <v>4676817.0726863258</v>
      </c>
      <c r="AA65" s="23">
        <f t="shared" si="52"/>
        <v>48.729466267563708</v>
      </c>
      <c r="AB65" s="25"/>
      <c r="AC65" s="24"/>
      <c r="AD65" s="25"/>
      <c r="AE65" s="24"/>
      <c r="AF65" s="23">
        <f t="shared" si="53"/>
        <v>1.9171576460281727</v>
      </c>
    </row>
    <row r="66" spans="2:32" s="26" customFormat="1" ht="15" customHeight="1" x14ac:dyDescent="0.2">
      <c r="B66" s="5" t="str">
        <f t="shared" si="41"/>
        <v>PE</v>
      </c>
      <c r="C66" s="5" t="s">
        <v>47</v>
      </c>
      <c r="D66" s="24" t="s">
        <v>75</v>
      </c>
      <c r="E66" s="4" t="str">
        <f t="shared" si="42"/>
        <v>PEMale30-34</v>
      </c>
      <c r="F66" s="6">
        <f>VLOOKUP(E66,'Appendix 1a. Person-years 2020'!$E$3:$F$1682,2,FALSE)</f>
        <v>374739.90990000003</v>
      </c>
      <c r="G66" s="17">
        <f>VLOOKUP(E66,'Appendix 2a. Deaths 2020'!$E$4:$G$1683,2,FALSE)</f>
        <v>1243</v>
      </c>
      <c r="H66" s="17">
        <f>VLOOKUP(E66,'Appendix 2a. Deaths 2020'!$E$4:$G$1683,3,FALSE)</f>
        <v>78</v>
      </c>
      <c r="I66" s="18">
        <f t="shared" si="43"/>
        <v>3.3169672275677724E-3</v>
      </c>
      <c r="J66" s="24">
        <v>5</v>
      </c>
      <c r="K66" s="5">
        <f>VLOOKUP(E66,'Appendix 3a. nax iIBGE 2020'!$E$5:$O$1935,11,FALSE)</f>
        <v>2.5</v>
      </c>
      <c r="L66" s="19">
        <f t="shared" si="44"/>
        <v>1.6448438806672894E-2</v>
      </c>
      <c r="M66" s="20">
        <f t="shared" si="54"/>
        <v>94404.063143801468</v>
      </c>
      <c r="N66" s="20">
        <f t="shared" si="55"/>
        <v>1552.7994557221025</v>
      </c>
      <c r="O66" s="20">
        <f t="shared" si="45"/>
        <v>468138.3170797021</v>
      </c>
      <c r="P66" s="20">
        <f t="shared" si="39"/>
        <v>4013968.8756126114</v>
      </c>
      <c r="Q66" s="21">
        <f t="shared" si="46"/>
        <v>42.519026638697881</v>
      </c>
      <c r="R66" s="22">
        <f t="shared" si="47"/>
        <v>0.93724859211584877</v>
      </c>
      <c r="S66" s="22">
        <f t="shared" si="48"/>
        <v>0.9835515611933271</v>
      </c>
      <c r="T66" s="22">
        <f t="shared" si="49"/>
        <v>0.98457572107731428</v>
      </c>
      <c r="U66" s="23">
        <f t="shared" si="56"/>
        <v>94507.054779904574</v>
      </c>
      <c r="V66" s="23">
        <f t="shared" si="57"/>
        <v>1457.7031730867868</v>
      </c>
      <c r="W66" s="22">
        <f t="shared" si="50"/>
        <v>1.5424278922685719E-2</v>
      </c>
      <c r="X66" s="23">
        <f t="shared" si="58"/>
        <v>2.5257937612507737</v>
      </c>
      <c r="Y66" s="23">
        <f t="shared" si="51"/>
        <v>468928.61561442702</v>
      </c>
      <c r="Z66" s="23">
        <f t="shared" si="40"/>
        <v>4200620.183127935</v>
      </c>
      <c r="AA66" s="23">
        <f t="shared" si="52"/>
        <v>44.447689041952138</v>
      </c>
      <c r="AB66" s="25"/>
      <c r="AC66" s="24"/>
      <c r="AD66" s="25"/>
      <c r="AE66" s="24"/>
      <c r="AF66" s="23">
        <f t="shared" si="53"/>
        <v>1.9286624032542576</v>
      </c>
    </row>
    <row r="67" spans="2:32" s="26" customFormat="1" ht="15" customHeight="1" x14ac:dyDescent="0.2">
      <c r="B67" s="5" t="str">
        <f t="shared" si="41"/>
        <v>PE</v>
      </c>
      <c r="C67" s="5" t="s">
        <v>47</v>
      </c>
      <c r="D67" s="24" t="s">
        <v>76</v>
      </c>
      <c r="E67" s="4" t="str">
        <f t="shared" si="42"/>
        <v>PEMale35-39</v>
      </c>
      <c r="F67" s="6">
        <f>VLOOKUP(E67,'Appendix 1a. Person-years 2020'!$E$3:$F$1682,2,FALSE)</f>
        <v>359434.72989999998</v>
      </c>
      <c r="G67" s="17">
        <f>VLOOKUP(E67,'Appendix 2a. Deaths 2020'!$E$4:$G$1683,2,FALSE)</f>
        <v>1397</v>
      </c>
      <c r="H67" s="17">
        <f>VLOOKUP(E67,'Appendix 2a. Deaths 2020'!$E$4:$G$1683,3,FALSE)</f>
        <v>112</v>
      </c>
      <c r="I67" s="18">
        <f t="shared" si="43"/>
        <v>3.8866583660089439E-3</v>
      </c>
      <c r="J67" s="24">
        <v>5</v>
      </c>
      <c r="K67" s="5">
        <f>VLOOKUP(E67,'Appendix 3a. nax iIBGE 2020'!$E$5:$O$1935,11,FALSE)</f>
        <v>2.5</v>
      </c>
      <c r="L67" s="19">
        <f t="shared" si="44"/>
        <v>1.9246282517640323E-2</v>
      </c>
      <c r="M67" s="20">
        <f t="shared" si="54"/>
        <v>92851.263688079373</v>
      </c>
      <c r="N67" s="20">
        <f t="shared" si="55"/>
        <v>1787.0416530606938</v>
      </c>
      <c r="O67" s="20">
        <f t="shared" si="45"/>
        <v>459788.71430774516</v>
      </c>
      <c r="P67" s="20">
        <f t="shared" si="39"/>
        <v>3545830.5585329095</v>
      </c>
      <c r="Q67" s="21">
        <f t="shared" si="46"/>
        <v>38.188285411436333</v>
      </c>
      <c r="R67" s="22">
        <f t="shared" si="47"/>
        <v>0.91982820329277026</v>
      </c>
      <c r="S67" s="22">
        <f t="shared" si="48"/>
        <v>0.98075371748235973</v>
      </c>
      <c r="T67" s="22">
        <f t="shared" si="49"/>
        <v>0.98228297276965792</v>
      </c>
      <c r="U67" s="23">
        <f t="shared" si="56"/>
        <v>93049.351606817785</v>
      </c>
      <c r="V67" s="23">
        <f t="shared" si="57"/>
        <v>1648.5578961836648</v>
      </c>
      <c r="W67" s="22">
        <f t="shared" si="50"/>
        <v>1.7717027230342075E-2</v>
      </c>
      <c r="X67" s="23">
        <f t="shared" si="58"/>
        <v>2.5667152453240445</v>
      </c>
      <c r="Y67" s="23">
        <f t="shared" si="51"/>
        <v>461235.34723810456</v>
      </c>
      <c r="Z67" s="23">
        <f t="shared" si="40"/>
        <v>3731691.5675135078</v>
      </c>
      <c r="AA67" s="23">
        <f t="shared" si="52"/>
        <v>40.104433863030643</v>
      </c>
      <c r="AB67" s="25"/>
      <c r="AC67" s="24"/>
      <c r="AD67" s="25"/>
      <c r="AE67" s="24"/>
      <c r="AF67" s="23">
        <f t="shared" si="53"/>
        <v>1.9161484515943101</v>
      </c>
    </row>
    <row r="68" spans="2:32" s="26" customFormat="1" ht="15" customHeight="1" x14ac:dyDescent="0.2">
      <c r="B68" s="5" t="str">
        <f t="shared" si="41"/>
        <v>PE</v>
      </c>
      <c r="C68" s="5" t="s">
        <v>47</v>
      </c>
      <c r="D68" s="24" t="s">
        <v>77</v>
      </c>
      <c r="E68" s="4" t="str">
        <f t="shared" si="42"/>
        <v>PEMale40-44</v>
      </c>
      <c r="F68" s="6">
        <f>VLOOKUP(E68,'Appendix 1a. Person-years 2020'!$E$3:$F$1682,2,FALSE)</f>
        <v>330332.48509999999</v>
      </c>
      <c r="G68" s="17">
        <f>VLOOKUP(E68,'Appendix 2a. Deaths 2020'!$E$4:$G$1683,2,FALSE)</f>
        <v>1630</v>
      </c>
      <c r="H68" s="17">
        <f>VLOOKUP(E68,'Appendix 2a. Deaths 2020'!$E$4:$G$1683,3,FALSE)</f>
        <v>179</v>
      </c>
      <c r="I68" s="18">
        <f t="shared" si="43"/>
        <v>4.9344223578451805E-3</v>
      </c>
      <c r="J68" s="24">
        <v>5</v>
      </c>
      <c r="K68" s="5">
        <f>VLOOKUP(E68,'Appendix 3a. nax iIBGE 2020'!$E$5:$O$1935,11,FALSE)</f>
        <v>2.5</v>
      </c>
      <c r="L68" s="19">
        <f t="shared" si="44"/>
        <v>2.4371464046514552E-2</v>
      </c>
      <c r="M68" s="20">
        <f t="shared" si="54"/>
        <v>91064.222035018684</v>
      </c>
      <c r="N68" s="20">
        <f t="shared" si="55"/>
        <v>2219.3684132502763</v>
      </c>
      <c r="O68" s="20">
        <f t="shared" si="45"/>
        <v>449772.68914196768</v>
      </c>
      <c r="P68" s="20">
        <f t="shared" si="39"/>
        <v>3086041.8442251645</v>
      </c>
      <c r="Q68" s="21">
        <f t="shared" si="46"/>
        <v>33.888631289667522</v>
      </c>
      <c r="R68" s="22">
        <f t="shared" si="47"/>
        <v>0.89018404907975457</v>
      </c>
      <c r="S68" s="22">
        <f t="shared" si="48"/>
        <v>0.97562853595348542</v>
      </c>
      <c r="T68" s="22">
        <f t="shared" si="49"/>
        <v>0.97827561418282594</v>
      </c>
      <c r="U68" s="23">
        <f t="shared" si="56"/>
        <v>91400.793710634127</v>
      </c>
      <c r="V68" s="23">
        <f t="shared" si="57"/>
        <v>1985.6261065657523</v>
      </c>
      <c r="W68" s="22">
        <f t="shared" si="50"/>
        <v>2.1724385817174063E-2</v>
      </c>
      <c r="X68" s="23">
        <f t="shared" si="58"/>
        <v>2.596238489102435</v>
      </c>
      <c r="Y68" s="23">
        <f t="shared" si="51"/>
        <v>452230.99694317457</v>
      </c>
      <c r="Z68" s="23">
        <f t="shared" si="40"/>
        <v>3270456.2202754035</v>
      </c>
      <c r="AA68" s="23">
        <f t="shared" si="52"/>
        <v>35.781485997040072</v>
      </c>
      <c r="AB68" s="25"/>
      <c r="AC68" s="24"/>
      <c r="AD68" s="25"/>
      <c r="AE68" s="24"/>
      <c r="AF68" s="23">
        <f t="shared" si="53"/>
        <v>1.8928547073725497</v>
      </c>
    </row>
    <row r="69" spans="2:32" s="26" customFormat="1" ht="15" customHeight="1" x14ac:dyDescent="0.2">
      <c r="B69" s="5" t="str">
        <f t="shared" si="41"/>
        <v>PE</v>
      </c>
      <c r="C69" s="5" t="s">
        <v>47</v>
      </c>
      <c r="D69" s="24" t="s">
        <v>78</v>
      </c>
      <c r="E69" s="4" t="str">
        <f t="shared" si="42"/>
        <v>PEMale45-49</v>
      </c>
      <c r="F69" s="6">
        <f>VLOOKUP(E69,'Appendix 1a. Person-years 2020'!$E$3:$F$1682,2,FALSE)</f>
        <v>287676.25709999999</v>
      </c>
      <c r="G69" s="17">
        <f>VLOOKUP(E69,'Appendix 2a. Deaths 2020'!$E$4:$G$1683,2,FALSE)</f>
        <v>1889</v>
      </c>
      <c r="H69" s="17">
        <f>VLOOKUP(E69,'Appendix 2a. Deaths 2020'!$E$4:$G$1683,3,FALSE)</f>
        <v>214</v>
      </c>
      <c r="I69" s="18">
        <f t="shared" si="43"/>
        <v>6.566409126156557E-3</v>
      </c>
      <c r="J69" s="24">
        <v>5</v>
      </c>
      <c r="K69" s="5">
        <f>VLOOKUP(E69,'Appendix 3a. nax iIBGE 2020'!$E$5:$O$1935,11,FALSE)</f>
        <v>2.5</v>
      </c>
      <c r="L69" s="19">
        <f t="shared" si="44"/>
        <v>3.2301778891521839E-2</v>
      </c>
      <c r="M69" s="20">
        <f t="shared" si="54"/>
        <v>88844.853621768401</v>
      </c>
      <c r="N69" s="20">
        <f t="shared" si="55"/>
        <v>2869.846817339986</v>
      </c>
      <c r="O69" s="20">
        <f t="shared" si="45"/>
        <v>437049.65106549201</v>
      </c>
      <c r="P69" s="20">
        <f t="shared" si="39"/>
        <v>2636269.1550831967</v>
      </c>
      <c r="Q69" s="21">
        <f t="shared" si="46"/>
        <v>29.672727767737229</v>
      </c>
      <c r="R69" s="22">
        <f t="shared" si="47"/>
        <v>0.88671254632080465</v>
      </c>
      <c r="S69" s="22">
        <f t="shared" si="48"/>
        <v>0.96769822110847814</v>
      </c>
      <c r="T69" s="22">
        <f t="shared" si="49"/>
        <v>0.97130456145480104</v>
      </c>
      <c r="U69" s="23">
        <f t="shared" si="56"/>
        <v>89415.167604068381</v>
      </c>
      <c r="V69" s="23">
        <f t="shared" si="57"/>
        <v>2565.807446991209</v>
      </c>
      <c r="W69" s="22">
        <f t="shared" si="50"/>
        <v>2.8695438545198959E-2</v>
      </c>
      <c r="X69" s="23">
        <f t="shared" si="58"/>
        <v>2.6303841187850052</v>
      </c>
      <c r="Y69" s="23">
        <f t="shared" si="51"/>
        <v>440995.85994581186</v>
      </c>
      <c r="Z69" s="23">
        <f t="shared" si="40"/>
        <v>2818225.2233322291</v>
      </c>
      <c r="AA69" s="23">
        <f t="shared" si="52"/>
        <v>31.518424657116004</v>
      </c>
      <c r="AB69" s="25"/>
      <c r="AC69" s="24"/>
      <c r="AD69" s="25"/>
      <c r="AE69" s="24"/>
      <c r="AF69" s="23">
        <f t="shared" si="53"/>
        <v>1.8456968893787753</v>
      </c>
    </row>
    <row r="70" spans="2:32" s="26" customFormat="1" ht="15" customHeight="1" x14ac:dyDescent="0.2">
      <c r="B70" s="5" t="str">
        <f t="shared" si="41"/>
        <v>PE</v>
      </c>
      <c r="C70" s="5" t="s">
        <v>47</v>
      </c>
      <c r="D70" s="24" t="s">
        <v>79</v>
      </c>
      <c r="E70" s="4" t="str">
        <f t="shared" si="42"/>
        <v>PEMale50-54</v>
      </c>
      <c r="F70" s="6">
        <f>VLOOKUP(E70,'Appendix 1a. Person-years 2020'!$E$3:$F$1682,2,FALSE)</f>
        <v>254362.08350000001</v>
      </c>
      <c r="G70" s="17">
        <f>VLOOKUP(E70,'Appendix 2a. Deaths 2020'!$E$4:$G$1683,2,FALSE)</f>
        <v>2479</v>
      </c>
      <c r="H70" s="17">
        <f>VLOOKUP(E70,'Appendix 2a. Deaths 2020'!$E$4:$G$1683,3,FALSE)</f>
        <v>331</v>
      </c>
      <c r="I70" s="18">
        <f t="shared" si="43"/>
        <v>9.74594941938349E-3</v>
      </c>
      <c r="J70" s="24">
        <v>5</v>
      </c>
      <c r="K70" s="5">
        <f>VLOOKUP(E70,'Appendix 3a. nax iIBGE 2020'!$E$5:$O$1935,11,FALSE)</f>
        <v>2.5</v>
      </c>
      <c r="L70" s="19">
        <f t="shared" si="44"/>
        <v>4.7570693173141332E-2</v>
      </c>
      <c r="M70" s="20">
        <f t="shared" si="54"/>
        <v>85975.006804428413</v>
      </c>
      <c r="N70" s="20">
        <f t="shared" si="55"/>
        <v>4089.8906692522023</v>
      </c>
      <c r="O70" s="20">
        <f t="shared" si="45"/>
        <v>419650.30734901159</v>
      </c>
      <c r="P70" s="20">
        <f t="shared" si="39"/>
        <v>2199219.5040177046</v>
      </c>
      <c r="Q70" s="21">
        <f t="shared" si="46"/>
        <v>25.579753765188734</v>
      </c>
      <c r="R70" s="22">
        <f t="shared" si="47"/>
        <v>0.86647841871722464</v>
      </c>
      <c r="S70" s="22">
        <f t="shared" si="48"/>
        <v>0.95242930682685867</v>
      </c>
      <c r="T70" s="22">
        <f t="shared" si="49"/>
        <v>0.95864770095921925</v>
      </c>
      <c r="U70" s="23">
        <f t="shared" si="56"/>
        <v>86849.360157077172</v>
      </c>
      <c r="V70" s="23">
        <f t="shared" si="57"/>
        <v>3591.4207127159243</v>
      </c>
      <c r="W70" s="22">
        <f t="shared" si="50"/>
        <v>4.1352299040780749E-2</v>
      </c>
      <c r="X70" s="23">
        <f t="shared" si="58"/>
        <v>2.6281217217165858</v>
      </c>
      <c r="Y70" s="23">
        <f t="shared" si="51"/>
        <v>425728.38800871785</v>
      </c>
      <c r="Z70" s="23">
        <f t="shared" si="40"/>
        <v>2377229.3633864173</v>
      </c>
      <c r="AA70" s="23">
        <f t="shared" si="52"/>
        <v>27.371869626752822</v>
      </c>
      <c r="AB70" s="25"/>
      <c r="AC70" s="24"/>
      <c r="AD70" s="25"/>
      <c r="AE70" s="24"/>
      <c r="AF70" s="23">
        <f t="shared" si="53"/>
        <v>1.7921158615640884</v>
      </c>
    </row>
    <row r="71" spans="2:32" s="26" customFormat="1" ht="15" customHeight="1" x14ac:dyDescent="0.2">
      <c r="B71" s="5" t="str">
        <f t="shared" si="41"/>
        <v>PE</v>
      </c>
      <c r="C71" s="5" t="s">
        <v>47</v>
      </c>
      <c r="D71" s="24" t="s">
        <v>80</v>
      </c>
      <c r="E71" s="4" t="str">
        <f t="shared" si="42"/>
        <v>PEMale55-59</v>
      </c>
      <c r="F71" s="6">
        <f>VLOOKUP(E71,'Appendix 1a. Person-years 2020'!$E$3:$F$1682,2,FALSE)</f>
        <v>213951.10190000001</v>
      </c>
      <c r="G71" s="17">
        <f>VLOOKUP(E71,'Appendix 2a. Deaths 2020'!$E$4:$G$1683,2,FALSE)</f>
        <v>2947</v>
      </c>
      <c r="H71" s="17">
        <f>VLOOKUP(E71,'Appendix 2a. Deaths 2020'!$E$4:$G$1683,3,FALSE)</f>
        <v>421</v>
      </c>
      <c r="I71" s="18">
        <f t="shared" si="43"/>
        <v>1.3774175378528396E-2</v>
      </c>
      <c r="J71" s="24">
        <v>5</v>
      </c>
      <c r="K71" s="5">
        <f>VLOOKUP(E71,'Appendix 3a. nax iIBGE 2020'!$E$5:$O$1935,11,FALSE)</f>
        <v>2.5</v>
      </c>
      <c r="L71" s="19">
        <f t="shared" si="44"/>
        <v>6.6578226473063579E-2</v>
      </c>
      <c r="M71" s="20">
        <f t="shared" si="54"/>
        <v>81885.116135176213</v>
      </c>
      <c r="N71" s="20">
        <f t="shared" si="55"/>
        <v>5451.7658068208748</v>
      </c>
      <c r="O71" s="20">
        <f t="shared" si="45"/>
        <v>395796.16615882888</v>
      </c>
      <c r="P71" s="20">
        <f t="shared" si="39"/>
        <v>1779569.1966686929</v>
      </c>
      <c r="Q71" s="21">
        <f t="shared" si="46"/>
        <v>21.73251111631782</v>
      </c>
      <c r="R71" s="22">
        <f t="shared" si="47"/>
        <v>0.8571428571428571</v>
      </c>
      <c r="S71" s="22">
        <f t="shared" si="48"/>
        <v>0.93342177352693645</v>
      </c>
      <c r="T71" s="22">
        <f t="shared" si="49"/>
        <v>0.94265442186728221</v>
      </c>
      <c r="U71" s="23">
        <f t="shared" si="56"/>
        <v>83257.939444361255</v>
      </c>
      <c r="V71" s="23">
        <f t="shared" si="57"/>
        <v>4774.4746715757046</v>
      </c>
      <c r="W71" s="22">
        <f t="shared" si="50"/>
        <v>5.7345578132717789E-2</v>
      </c>
      <c r="X71" s="23">
        <f t="shared" si="58"/>
        <v>2.6317711839175866</v>
      </c>
      <c r="Y71" s="23">
        <f t="shared" si="51"/>
        <v>404982.64872292505</v>
      </c>
      <c r="Z71" s="23">
        <f t="shared" si="40"/>
        <v>1951500.9753776996</v>
      </c>
      <c r="AA71" s="23">
        <f t="shared" si="52"/>
        <v>23.439217789936158</v>
      </c>
      <c r="AB71" s="25"/>
      <c r="AC71" s="24"/>
      <c r="AD71" s="25"/>
      <c r="AE71" s="24"/>
      <c r="AF71" s="23">
        <f t="shared" si="53"/>
        <v>1.7067066736183385</v>
      </c>
    </row>
    <row r="72" spans="2:32" s="26" customFormat="1" ht="15" customHeight="1" x14ac:dyDescent="0.2">
      <c r="B72" s="5" t="str">
        <f t="shared" si="41"/>
        <v>PE</v>
      </c>
      <c r="C72" s="5" t="s">
        <v>47</v>
      </c>
      <c r="D72" s="24" t="s">
        <v>81</v>
      </c>
      <c r="E72" s="4" t="str">
        <f t="shared" si="42"/>
        <v>PEMale60-64</v>
      </c>
      <c r="F72" s="6">
        <f>VLOOKUP(E72,'Appendix 1a. Person-years 2020'!$E$3:$F$1682,2,FALSE)</f>
        <v>168506.86480000001</v>
      </c>
      <c r="G72" s="17">
        <f>VLOOKUP(E72,'Appendix 2a. Deaths 2020'!$E$4:$G$1683,2,FALSE)</f>
        <v>3506</v>
      </c>
      <c r="H72" s="17">
        <f>VLOOKUP(E72,'Appendix 2a. Deaths 2020'!$E$4:$G$1683,3,FALSE)</f>
        <v>543</v>
      </c>
      <c r="I72" s="18">
        <f t="shared" si="43"/>
        <v>2.0806274000535554E-2</v>
      </c>
      <c r="J72" s="24">
        <v>5</v>
      </c>
      <c r="K72" s="5">
        <f>VLOOKUP(E72,'Appendix 3a. nax iIBGE 2020'!$E$5:$O$1935,11,FALSE)</f>
        <v>2.5</v>
      </c>
      <c r="L72" s="19">
        <f t="shared" si="44"/>
        <v>9.8887660598468527E-2</v>
      </c>
      <c r="M72" s="20">
        <f t="shared" si="54"/>
        <v>76433.350328355344</v>
      </c>
      <c r="N72" s="20">
        <f t="shared" si="55"/>
        <v>7558.3152056742465</v>
      </c>
      <c r="O72" s="20">
        <f t="shared" si="45"/>
        <v>363270.96362759115</v>
      </c>
      <c r="P72" s="20">
        <f t="shared" si="39"/>
        <v>1383773.030509864</v>
      </c>
      <c r="Q72" s="21">
        <f t="shared" si="46"/>
        <v>18.104309500567712</v>
      </c>
      <c r="R72" s="22">
        <f t="shared" si="47"/>
        <v>0.84512264689104388</v>
      </c>
      <c r="S72" s="22">
        <f t="shared" si="48"/>
        <v>0.90111233940153146</v>
      </c>
      <c r="T72" s="22">
        <f t="shared" si="49"/>
        <v>0.91576207808696153</v>
      </c>
      <c r="U72" s="23">
        <f t="shared" si="56"/>
        <v>78483.464772785548</v>
      </c>
      <c r="V72" s="23">
        <f t="shared" si="57"/>
        <v>6611.2839769946149</v>
      </c>
      <c r="W72" s="22">
        <f t="shared" si="50"/>
        <v>8.4237921913038472E-2</v>
      </c>
      <c r="X72" s="23">
        <f t="shared" si="58"/>
        <v>2.6279370643452418</v>
      </c>
      <c r="Y72" s="23">
        <f t="shared" si="51"/>
        <v>376734.94218501064</v>
      </c>
      <c r="Z72" s="23">
        <f t="shared" si="40"/>
        <v>1546518.3266547746</v>
      </c>
      <c r="AA72" s="23">
        <f t="shared" si="52"/>
        <v>19.705021065673389</v>
      </c>
      <c r="AB72" s="25"/>
      <c r="AC72" s="24"/>
      <c r="AD72" s="25"/>
      <c r="AE72" s="24"/>
      <c r="AF72" s="23">
        <f t="shared" si="53"/>
        <v>1.6007115651056765</v>
      </c>
    </row>
    <row r="73" spans="2:32" s="26" customFormat="1" ht="15" customHeight="1" x14ac:dyDescent="0.2">
      <c r="B73" s="5" t="str">
        <f t="shared" si="41"/>
        <v>PE</v>
      </c>
      <c r="C73" s="5" t="s">
        <v>47</v>
      </c>
      <c r="D73" s="24" t="s">
        <v>82</v>
      </c>
      <c r="E73" s="4" t="str">
        <f t="shared" si="42"/>
        <v>PEMale65-69</v>
      </c>
      <c r="F73" s="6">
        <f>VLOOKUP(E73,'Appendix 1a. Person-years 2020'!$E$3:$F$1682,2,FALSE)</f>
        <v>127210.0353</v>
      </c>
      <c r="G73" s="17">
        <f>VLOOKUP(E73,'Appendix 2a. Deaths 2020'!$E$4:$G$1683,2,FALSE)</f>
        <v>3995</v>
      </c>
      <c r="H73" s="17">
        <f>VLOOKUP(E73,'Appendix 2a. Deaths 2020'!$E$4:$G$1683,3,FALSE)</f>
        <v>665</v>
      </c>
      <c r="I73" s="18">
        <f t="shared" si="43"/>
        <v>3.1404755061804464E-2</v>
      </c>
      <c r="J73" s="24">
        <v>5</v>
      </c>
      <c r="K73" s="5">
        <f>VLOOKUP(E73,'Appendix 3a. nax iIBGE 2020'!$E$5:$O$1935,11,FALSE)</f>
        <v>2.5</v>
      </c>
      <c r="L73" s="19">
        <f t="shared" si="44"/>
        <v>0.14559299448289723</v>
      </c>
      <c r="M73" s="20">
        <f t="shared" si="54"/>
        <v>68875.035122681104</v>
      </c>
      <c r="N73" s="20">
        <f t="shared" si="55"/>
        <v>10027.722608625863</v>
      </c>
      <c r="O73" s="20">
        <f t="shared" si="45"/>
        <v>319305.86909184087</v>
      </c>
      <c r="P73" s="20">
        <f t="shared" si="39"/>
        <v>1020502.0668822727</v>
      </c>
      <c r="Q73" s="21">
        <f t="shared" si="46"/>
        <v>14.816719368121428</v>
      </c>
      <c r="R73" s="22">
        <f t="shared" si="47"/>
        <v>0.83354192740926158</v>
      </c>
      <c r="S73" s="22">
        <f t="shared" si="48"/>
        <v>0.8544070055171028</v>
      </c>
      <c r="T73" s="22">
        <f t="shared" si="49"/>
        <v>0.87708108702294563</v>
      </c>
      <c r="U73" s="23">
        <f t="shared" si="56"/>
        <v>71872.180795790933</v>
      </c>
      <c r="V73" s="23">
        <f t="shared" si="57"/>
        <v>8834.4503367089437</v>
      </c>
      <c r="W73" s="22">
        <f t="shared" si="50"/>
        <v>0.12291891297705436</v>
      </c>
      <c r="X73" s="23">
        <f t="shared" si="58"/>
        <v>2.5988092500472018</v>
      </c>
      <c r="Y73" s="23">
        <f t="shared" si="51"/>
        <v>338147.70354953175</v>
      </c>
      <c r="Z73" s="23">
        <f t="shared" si="40"/>
        <v>1169783.3844697638</v>
      </c>
      <c r="AA73" s="23">
        <f t="shared" si="52"/>
        <v>16.275885488899345</v>
      </c>
      <c r="AB73" s="25"/>
      <c r="AC73" s="24"/>
      <c r="AD73" s="25"/>
      <c r="AE73" s="24"/>
      <c r="AF73" s="23">
        <f t="shared" si="53"/>
        <v>1.4591661207779172</v>
      </c>
    </row>
    <row r="74" spans="2:32" s="26" customFormat="1" ht="15" customHeight="1" x14ac:dyDescent="0.2">
      <c r="B74" s="5" t="str">
        <f t="shared" si="41"/>
        <v>PE</v>
      </c>
      <c r="C74" s="5" t="s">
        <v>47</v>
      </c>
      <c r="D74" s="42" t="s">
        <v>19</v>
      </c>
      <c r="E74" s="4" t="str">
        <f t="shared" si="42"/>
        <v>PEMale70-74</v>
      </c>
      <c r="F74" s="6">
        <f>VLOOKUP(E74,'Appendix 1a. Person-years 2020'!$E$3:$F$1682,2,FALSE)</f>
        <v>97382.814100000003</v>
      </c>
      <c r="G74" s="17">
        <f>VLOOKUP(E74,'Appendix 2a. Deaths 2020'!$E$4:$G$1683,2,FALSE)</f>
        <v>4410</v>
      </c>
      <c r="H74" s="17">
        <f>VLOOKUP(E74,'Appendix 2a. Deaths 2020'!$E$4:$G$1683,3,FALSE)</f>
        <v>765</v>
      </c>
      <c r="I74" s="18">
        <f t="shared" si="43"/>
        <v>4.5285197811920697E-2</v>
      </c>
      <c r="J74" s="24">
        <v>5</v>
      </c>
      <c r="K74" s="5">
        <f>VLOOKUP(E74,'Appendix 3a. nax iIBGE 2020'!$E$5:$O$1935,11,FALSE)</f>
        <v>2.5</v>
      </c>
      <c r="L74" s="19">
        <f t="shared" si="44"/>
        <v>0.20339862198180786</v>
      </c>
      <c r="M74" s="20">
        <f t="shared" si="54"/>
        <v>58847.312514055244</v>
      </c>
      <c r="N74" s="20">
        <f t="shared" si="55"/>
        <v>11969.462272691633</v>
      </c>
      <c r="O74" s="20">
        <f t="shared" si="45"/>
        <v>264312.90688854712</v>
      </c>
      <c r="P74" s="20">
        <f t="shared" si="39"/>
        <v>701196.19779043179</v>
      </c>
      <c r="Q74" s="21">
        <f t="shared" si="46"/>
        <v>11.915517766813162</v>
      </c>
      <c r="R74" s="22">
        <f t="shared" si="47"/>
        <v>0.82653061224489799</v>
      </c>
      <c r="S74" s="22">
        <f t="shared" si="48"/>
        <v>0.7966013780181922</v>
      </c>
      <c r="T74" s="22">
        <f t="shared" si="49"/>
        <v>0.82865300070910375</v>
      </c>
      <c r="U74" s="23">
        <f t="shared" si="56"/>
        <v>63037.730459081991</v>
      </c>
      <c r="V74" s="23">
        <f t="shared" si="57"/>
        <v>10801.32595627203</v>
      </c>
      <c r="W74" s="22">
        <f t="shared" si="50"/>
        <v>0.17134699929089625</v>
      </c>
      <c r="X74" s="23">
        <f t="shared" si="58"/>
        <v>2.580560126436056</v>
      </c>
      <c r="Y74" s="23">
        <f t="shared" si="51"/>
        <v>289055.49358944426</v>
      </c>
      <c r="Z74" s="23">
        <f t="shared" si="40"/>
        <v>831635.68092023209</v>
      </c>
      <c r="AA74" s="23">
        <f t="shared" si="52"/>
        <v>13.192665326998879</v>
      </c>
      <c r="AB74" s="25"/>
      <c r="AC74" s="24"/>
      <c r="AD74" s="25"/>
      <c r="AE74" s="24"/>
      <c r="AF74" s="23">
        <f t="shared" si="53"/>
        <v>1.2771475601857176</v>
      </c>
    </row>
    <row r="75" spans="2:32" s="26" customFormat="1" ht="15" customHeight="1" x14ac:dyDescent="0.2">
      <c r="B75" s="5" t="str">
        <f t="shared" si="41"/>
        <v>PE</v>
      </c>
      <c r="C75" s="5" t="s">
        <v>47</v>
      </c>
      <c r="D75" s="42" t="s">
        <v>20</v>
      </c>
      <c r="E75" s="4" t="str">
        <f t="shared" si="42"/>
        <v>PEMale75-79</v>
      </c>
      <c r="F75" s="6">
        <f>VLOOKUP(E75,'Appendix 1a. Person-years 2020'!$E$3:$F$1682,2,FALSE)</f>
        <v>62627.483500000002</v>
      </c>
      <c r="G75" s="17">
        <f>VLOOKUP(E75,'Appendix 2a. Deaths 2020'!$E$4:$G$1683,2,FALSE)</f>
        <v>4272</v>
      </c>
      <c r="H75" s="17">
        <f>VLOOKUP(E75,'Appendix 2a. Deaths 2020'!$E$4:$G$1683,3,FALSE)</f>
        <v>719</v>
      </c>
      <c r="I75" s="18">
        <f t="shared" si="43"/>
        <v>6.8212863766113158E-2</v>
      </c>
      <c r="J75" s="24">
        <v>5</v>
      </c>
      <c r="K75" s="5">
        <f>VLOOKUP(E75,'Appendix 3a. nax iIBGE 2020'!$E$5:$O$1935,11,FALSE)</f>
        <v>2.5</v>
      </c>
      <c r="L75" s="19">
        <f t="shared" si="44"/>
        <v>0.29137543645185959</v>
      </c>
      <c r="M75" s="20">
        <f t="shared" si="54"/>
        <v>46877.850241363609</v>
      </c>
      <c r="N75" s="20">
        <f t="shared" si="55"/>
        <v>13659.054074002233</v>
      </c>
      <c r="O75" s="20">
        <f t="shared" si="45"/>
        <v>200241.61602181246</v>
      </c>
      <c r="P75" s="20">
        <f t="shared" si="39"/>
        <v>436883.29090188467</v>
      </c>
      <c r="Q75" s="21">
        <f t="shared" si="46"/>
        <v>9.3196101922863335</v>
      </c>
      <c r="R75" s="22">
        <f t="shared" si="47"/>
        <v>0.83169475655430714</v>
      </c>
      <c r="S75" s="22">
        <f t="shared" si="48"/>
        <v>0.70862456354814041</v>
      </c>
      <c r="T75" s="22">
        <f t="shared" si="49"/>
        <v>0.75091700611519285</v>
      </c>
      <c r="U75" s="23">
        <f t="shared" si="56"/>
        <v>52236.404502809964</v>
      </c>
      <c r="V75" s="23">
        <f t="shared" si="57"/>
        <v>13011.200023337728</v>
      </c>
      <c r="W75" s="22">
        <f t="shared" si="50"/>
        <v>0.24908299388480715</v>
      </c>
      <c r="X75" s="23">
        <f t="shared" si="58"/>
        <v>2.549813974001804</v>
      </c>
      <c r="Y75" s="23">
        <f t="shared" si="51"/>
        <v>229302.16203540034</v>
      </c>
      <c r="Z75" s="23">
        <f t="shared" si="40"/>
        <v>542580.18733078789</v>
      </c>
      <c r="AA75" s="23">
        <f t="shared" si="52"/>
        <v>10.387012515411561</v>
      </c>
      <c r="AB75" s="25"/>
      <c r="AC75" s="24"/>
      <c r="AD75" s="25"/>
      <c r="AE75" s="24"/>
      <c r="AF75" s="23">
        <f t="shared" si="53"/>
        <v>1.0674023231252274</v>
      </c>
    </row>
    <row r="76" spans="2:32" s="26" customFormat="1" ht="15" customHeight="1" x14ac:dyDescent="0.2">
      <c r="B76" s="5" t="str">
        <f t="shared" si="41"/>
        <v>PE</v>
      </c>
      <c r="C76" s="5" t="s">
        <v>47</v>
      </c>
      <c r="D76" s="42" t="s">
        <v>21</v>
      </c>
      <c r="E76" s="4" t="str">
        <f t="shared" si="42"/>
        <v>PEMale80-84</v>
      </c>
      <c r="F76" s="6">
        <f>VLOOKUP(E76,'Appendix 1a. Person-years 2020'!$E$3:$F$1682,2,FALSE)</f>
        <v>39082.303899999999</v>
      </c>
      <c r="G76" s="17">
        <f>VLOOKUP(E76,'Appendix 2a. Deaths 2020'!$E$4:$G$1683,2,FALSE)</f>
        <v>3990</v>
      </c>
      <c r="H76" s="17">
        <f>VLOOKUP(E76,'Appendix 2a. Deaths 2020'!$E$4:$G$1683,3,FALSE)</f>
        <v>642</v>
      </c>
      <c r="I76" s="18">
        <f t="shared" si="43"/>
        <v>0.10209224129184462</v>
      </c>
      <c r="J76" s="24">
        <v>5</v>
      </c>
      <c r="K76" s="5">
        <f>VLOOKUP(E76,'Appendix 3a. nax iIBGE 2020'!$E$5:$O$1935,11,FALSE)</f>
        <v>2.5</v>
      </c>
      <c r="L76" s="19">
        <f t="shared" si="44"/>
        <v>0.40666727304596123</v>
      </c>
      <c r="M76" s="20">
        <f t="shared" si="54"/>
        <v>33218.796167361375</v>
      </c>
      <c r="N76" s="20">
        <f t="shared" si="55"/>
        <v>13508.997251250479</v>
      </c>
      <c r="O76" s="20">
        <f t="shared" si="45"/>
        <v>132321.48770868068</v>
      </c>
      <c r="P76" s="20">
        <f t="shared" si="39"/>
        <v>236641.67488007224</v>
      </c>
      <c r="Q76" s="21">
        <f t="shared" si="46"/>
        <v>7.1237281955623946</v>
      </c>
      <c r="R76" s="22">
        <f t="shared" si="47"/>
        <v>0.83909774436090223</v>
      </c>
      <c r="S76" s="22">
        <f t="shared" si="48"/>
        <v>0.59333272695403871</v>
      </c>
      <c r="T76" s="22">
        <f t="shared" si="49"/>
        <v>0.64531998944484914</v>
      </c>
      <c r="U76" s="23">
        <f t="shared" si="56"/>
        <v>39225.204479472239</v>
      </c>
      <c r="V76" s="23">
        <f t="shared" si="57"/>
        <v>13912.395938807165</v>
      </c>
      <c r="W76" s="22">
        <f t="shared" si="50"/>
        <v>0.35468001055515086</v>
      </c>
      <c r="X76" s="23">
        <f t="shared" si="58"/>
        <v>2.4920265760862286</v>
      </c>
      <c r="Y76" s="23">
        <f t="shared" si="51"/>
        <v>161234.10311986692</v>
      </c>
      <c r="Z76" s="23">
        <f t="shared" si="40"/>
        <v>313278.02529538755</v>
      </c>
      <c r="AA76" s="23">
        <f t="shared" si="52"/>
        <v>7.9866511711707107</v>
      </c>
      <c r="AB76" s="25"/>
      <c r="AC76" s="24"/>
      <c r="AD76" s="25"/>
      <c r="AE76" s="24"/>
      <c r="AF76" s="23">
        <f t="shared" si="53"/>
        <v>0.8629229756083161</v>
      </c>
    </row>
    <row r="77" spans="2:32" s="26" customFormat="1" ht="15" customHeight="1" x14ac:dyDescent="0.2">
      <c r="B77" s="5" t="str">
        <f t="shared" si="41"/>
        <v>PE</v>
      </c>
      <c r="C77" s="5" t="s">
        <v>47</v>
      </c>
      <c r="D77" s="42" t="s">
        <v>22</v>
      </c>
      <c r="E77" s="4" t="str">
        <f t="shared" si="42"/>
        <v>PEMale85-89</v>
      </c>
      <c r="F77" s="6">
        <f>VLOOKUP(E77,'Appendix 1a. Person-years 2020'!$E$3:$F$1682,2,FALSE)</f>
        <v>17869.952700000002</v>
      </c>
      <c r="G77" s="17">
        <f>VLOOKUP(E77,'Appendix 2a. Deaths 2020'!$E$4:$G$1683,2,FALSE)</f>
        <v>2735</v>
      </c>
      <c r="H77" s="17">
        <f>VLOOKUP(E77,'Appendix 2a. Deaths 2020'!$E$4:$G$1683,3,FALSE)</f>
        <v>431</v>
      </c>
      <c r="I77" s="18">
        <f t="shared" si="43"/>
        <v>0.15305020924873516</v>
      </c>
      <c r="J77" s="24">
        <v>5</v>
      </c>
      <c r="K77" s="5">
        <f>VLOOKUP(E77,'Appendix 3a. nax iIBGE 2020'!$E$5:$O$1935,11,FALSE)</f>
        <v>2.5</v>
      </c>
      <c r="L77" s="19">
        <f t="shared" si="44"/>
        <v>0.5534767248588115</v>
      </c>
      <c r="M77" s="20">
        <f t="shared" si="54"/>
        <v>19709.798916110896</v>
      </c>
      <c r="N77" s="20">
        <f t="shared" si="55"/>
        <v>10908.914951714811</v>
      </c>
      <c r="O77" s="20">
        <f t="shared" si="45"/>
        <v>71276.707201267447</v>
      </c>
      <c r="P77" s="20">
        <f t="shared" si="39"/>
        <v>104320.18717139155</v>
      </c>
      <c r="Q77" s="21">
        <f t="shared" si="46"/>
        <v>5.2928082937527918</v>
      </c>
      <c r="R77" s="22">
        <f t="shared" si="47"/>
        <v>0.84241316270566724</v>
      </c>
      <c r="S77" s="22">
        <f t="shared" si="48"/>
        <v>0.4465232751411885</v>
      </c>
      <c r="T77" s="22">
        <f t="shared" si="49"/>
        <v>0.50701879892133817</v>
      </c>
      <c r="U77" s="23">
        <f t="shared" si="56"/>
        <v>25312.808540665072</v>
      </c>
      <c r="V77" s="23">
        <f t="shared" si="57"/>
        <v>12478.738757051276</v>
      </c>
      <c r="W77" s="22">
        <f t="shared" si="50"/>
        <v>0.49298120107866183</v>
      </c>
      <c r="X77" s="23">
        <f>J77+R77*(L77/W77)*(K77-J77)</f>
        <v>2.6355281030387188</v>
      </c>
      <c r="Y77" s="23">
        <f t="shared" si="51"/>
        <v>97058.415602756068</v>
      </c>
      <c r="Z77" s="23">
        <f t="shared" si="40"/>
        <v>152043.92217552062</v>
      </c>
      <c r="AA77" s="23">
        <f t="shared" si="52"/>
        <v>6.0066002526452884</v>
      </c>
      <c r="AB77" s="25"/>
      <c r="AC77" s="24"/>
      <c r="AD77" s="25"/>
      <c r="AE77" s="24"/>
      <c r="AF77" s="23">
        <f t="shared" si="53"/>
        <v>0.71379195889249658</v>
      </c>
    </row>
    <row r="78" spans="2:32" s="26" customFormat="1" ht="15" customHeight="1" x14ac:dyDescent="0.2">
      <c r="B78" s="5" t="str">
        <f t="shared" si="41"/>
        <v>PE</v>
      </c>
      <c r="C78" s="5" t="s">
        <v>47</v>
      </c>
      <c r="D78" s="43" t="s">
        <v>5</v>
      </c>
      <c r="E78" s="4" t="str">
        <f t="shared" si="42"/>
        <v>PEMale90+</v>
      </c>
      <c r="F78" s="6">
        <f>VLOOKUP(E78,'Appendix 1a. Person-years 2020'!$E$3:$F$1682,2,FALSE)</f>
        <v>10111.040199999999</v>
      </c>
      <c r="G78" s="17">
        <f>VLOOKUP(E78,'Appendix 2a. Deaths 2020'!$E$4:$G$1683,2,FALSE)</f>
        <v>2693</v>
      </c>
      <c r="H78" s="17">
        <f>VLOOKUP(E78,'Appendix 2a. Deaths 2020'!$E$4:$G$1683,3,FALSE)</f>
        <v>333</v>
      </c>
      <c r="I78" s="18">
        <f t="shared" si="43"/>
        <v>0.26634252725055924</v>
      </c>
      <c r="J78" s="27"/>
      <c r="K78" s="28"/>
      <c r="L78" s="16">
        <v>1</v>
      </c>
      <c r="M78" s="20">
        <f t="shared" si="54"/>
        <v>8800.8839643960855</v>
      </c>
      <c r="N78" s="20">
        <f t="shared" si="55"/>
        <v>8800.8839643960855</v>
      </c>
      <c r="O78" s="38">
        <f>N78*Q78</f>
        <v>33043.479970124099</v>
      </c>
      <c r="P78" s="20">
        <f>O78</f>
        <v>33043.479970124099</v>
      </c>
      <c r="Q78" s="21">
        <f>1/I78</f>
        <v>3.7545637578908284</v>
      </c>
      <c r="R78" s="22">
        <f t="shared" si="47"/>
        <v>0.87634608243594503</v>
      </c>
      <c r="S78" s="22">
        <f t="shared" si="48"/>
        <v>0</v>
      </c>
      <c r="T78" s="22">
        <f t="shared" si="49"/>
        <v>0</v>
      </c>
      <c r="U78" s="23">
        <f t="shared" si="56"/>
        <v>12834.069783613795</v>
      </c>
      <c r="V78" s="23">
        <f>U78*(1-T78)</f>
        <v>12834.069783613795</v>
      </c>
      <c r="W78" s="22">
        <f t="shared" si="50"/>
        <v>1</v>
      </c>
      <c r="X78" s="23">
        <f>Q78/R78</f>
        <v>4.2843390677966102</v>
      </c>
      <c r="Y78" s="23">
        <f t="shared" si="51"/>
        <v>54985.506572764571</v>
      </c>
      <c r="Z78" s="23">
        <f>Y78</f>
        <v>54985.506572764571</v>
      </c>
      <c r="AA78" s="23">
        <f t="shared" si="52"/>
        <v>4.2843390677966102</v>
      </c>
      <c r="AB78" s="25"/>
      <c r="AC78" s="24"/>
      <c r="AD78" s="25"/>
      <c r="AE78" s="24"/>
      <c r="AF78" s="23">
        <f t="shared" si="53"/>
        <v>0.52977530990578181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4613391.9301999994</v>
      </c>
      <c r="G79" s="30">
        <f>SUM(G59:G78)</f>
        <v>41605</v>
      </c>
      <c r="H79" s="30">
        <f>SUM(H59:H78)</f>
        <v>5516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95EDD-E439-C043-BEA3-39CAFA95471B}">
  <sheetPr>
    <tabColor theme="7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AL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57</v>
      </c>
      <c r="C5" s="5" t="s">
        <v>3</v>
      </c>
      <c r="D5" s="40">
        <v>0</v>
      </c>
      <c r="E5" s="4" t="str">
        <f>_xlfn.CONCAT(B5,C5,D5)</f>
        <v>ALTotal0</v>
      </c>
      <c r="F5" s="6">
        <f>VLOOKUP(E5,'Appendix 1a. Person-years 2020'!$E$3:$F$1682,2,FALSE)</f>
        <v>50458.128400000001</v>
      </c>
      <c r="G5" s="17">
        <f>VLOOKUP(E5,'Appendix 2a. Deaths 2020'!$E$4:$G$1683,2,FALSE)</f>
        <v>564</v>
      </c>
      <c r="H5" s="17">
        <f>VLOOKUP(E5,'Appendix 2a. Deaths 2020'!$E$4:$G$1683,3,FALSE)</f>
        <v>7</v>
      </c>
      <c r="I5" s="18">
        <f>G5/F5</f>
        <v>1.1177584620835837E-2</v>
      </c>
      <c r="J5" s="16">
        <v>1</v>
      </c>
      <c r="K5" s="5">
        <f>VLOOKUP(E5,'Appendix 3a. nax iIBGE 2020'!$E$5:$O$1935,11,FALSE)</f>
        <v>0.1</v>
      </c>
      <c r="L5" s="19">
        <f>(J5*I5)/(1+(J5-K5)*I5)</f>
        <v>1.1066259969316948E-2</v>
      </c>
      <c r="M5" s="16">
        <v>100000</v>
      </c>
      <c r="N5" s="20">
        <f>M5*L5</f>
        <v>1106.6259969316948</v>
      </c>
      <c r="O5" s="20">
        <f>M6*J5+N5*K5</f>
        <v>99004.03660276148</v>
      </c>
      <c r="P5" s="20">
        <f t="shared" ref="P5:P23" si="0">P6+O5</f>
        <v>7301851.0292061148</v>
      </c>
      <c r="Q5" s="21">
        <f>P5/M5</f>
        <v>73.018510292061151</v>
      </c>
      <c r="R5" s="22">
        <f>(G5-H5)/G5</f>
        <v>0.98758865248226946</v>
      </c>
      <c r="S5" s="22">
        <f>1-L5</f>
        <v>0.98893374003068302</v>
      </c>
      <c r="T5" s="22">
        <f>S5^R5</f>
        <v>0.98907033388252696</v>
      </c>
      <c r="U5" s="16">
        <v>100000</v>
      </c>
      <c r="V5" s="23">
        <f>U5*(1-T5)</f>
        <v>1092.9666117473037</v>
      </c>
      <c r="W5" s="22">
        <f>V5/U5</f>
        <v>1.0929666117473036E-2</v>
      </c>
      <c r="X5" s="23">
        <f>J5+R5*(L5/W5)*(K5-J5)</f>
        <v>0.10006203407440462</v>
      </c>
      <c r="Y5" s="23">
        <f>U6*J5+V5*X5</f>
        <v>99016.397850599533</v>
      </c>
      <c r="Z5" s="23">
        <f t="shared" ref="Z5:Z23" si="1">Z6+Y5</f>
        <v>7508946.8512691045</v>
      </c>
      <c r="AA5" s="23">
        <f>Z5/U5</f>
        <v>75.089468512691042</v>
      </c>
      <c r="AB5" s="16"/>
      <c r="AC5" s="16"/>
      <c r="AD5" s="16"/>
      <c r="AE5" s="16"/>
      <c r="AF5" s="23">
        <f>AA5-Q5</f>
        <v>2.0709582206298904</v>
      </c>
    </row>
    <row r="6" spans="1:32" s="26" customFormat="1" ht="15" customHeight="1" x14ac:dyDescent="0.2">
      <c r="B6" s="5" t="s">
        <v>57</v>
      </c>
      <c r="C6" s="5" t="s">
        <v>3</v>
      </c>
      <c r="D6" s="41" t="s">
        <v>18</v>
      </c>
      <c r="E6" s="4" t="str">
        <f t="shared" ref="E6:E24" si="2">_xlfn.CONCAT(B6,C6,D6)</f>
        <v>ALTotal1-4</v>
      </c>
      <c r="F6" s="6">
        <f>VLOOKUP(E6,'Appendix 1a. Person-years 2020'!$E$3:$F$1682,2,FALSE)</f>
        <v>201456.83489999999</v>
      </c>
      <c r="G6" s="17">
        <f>VLOOKUP(E6,'Appendix 2a. Deaths 2020'!$E$4:$G$1683,2,FALSE)</f>
        <v>81</v>
      </c>
      <c r="H6" s="17">
        <f>VLOOKUP(E6,'Appendix 2a. Deaths 2020'!$E$4:$G$1683,3,FALSE)</f>
        <v>6</v>
      </c>
      <c r="I6" s="18">
        <f t="shared" ref="I6:I24" si="3">G6/F6</f>
        <v>4.0207124290524631E-4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1.606669982129352E-3</v>
      </c>
      <c r="M6" s="20">
        <f>M5-N5</f>
        <v>98893.374003068311</v>
      </c>
      <c r="N6" s="20">
        <f>M6*L6</f>
        <v>158.88901544222108</v>
      </c>
      <c r="O6" s="20">
        <f t="shared" ref="O6:O23" si="5">M7*J6+N6*K6</f>
        <v>395176.27347366768</v>
      </c>
      <c r="P6" s="20">
        <f t="shared" si="0"/>
        <v>7202846.9926033532</v>
      </c>
      <c r="Q6" s="21">
        <f t="shared" ref="Q6:Q23" si="6">P6/M6</f>
        <v>72.834475162915112</v>
      </c>
      <c r="R6" s="22">
        <f t="shared" ref="R6:R24" si="7">(G6-H6)/G6</f>
        <v>0.92592592592592593</v>
      </c>
      <c r="S6" s="22">
        <f t="shared" ref="S6:S24" si="8">1-L6</f>
        <v>0.99839333001787067</v>
      </c>
      <c r="T6" s="22">
        <f t="shared" ref="T6:T24" si="9">S6^R6</f>
        <v>0.99851225403319455</v>
      </c>
      <c r="U6" s="23">
        <f>U5-V5</f>
        <v>98907.03338825269</v>
      </c>
      <c r="V6" s="23">
        <f>U6*(1-T6)</f>
        <v>147.1485400120653</v>
      </c>
      <c r="W6" s="22">
        <f t="shared" ref="W6:W24" si="10">V6/U6</f>
        <v>1.4877459668054538E-3</v>
      </c>
      <c r="X6" s="23">
        <f>J6+R6*(L6/W6)*(K6-J6)</f>
        <v>1.5001488425223775</v>
      </c>
      <c r="Y6" s="23">
        <f t="shared" ref="Y6:Y24" si="11">U7*J6+V6*X6</f>
        <v>395260.28410494048</v>
      </c>
      <c r="Z6" s="23">
        <f t="shared" si="1"/>
        <v>7409930.4534185054</v>
      </c>
      <c r="AA6" s="23">
        <f t="shared" ref="AA6:AA24" si="12">Z6/U6</f>
        <v>74.918134732960169</v>
      </c>
      <c r="AB6" s="25"/>
      <c r="AC6" s="24"/>
      <c r="AD6" s="25"/>
      <c r="AE6" s="24"/>
      <c r="AF6" s="23">
        <f t="shared" ref="AF6:AF24" si="13">AA6-Q6</f>
        <v>2.0836595700450573</v>
      </c>
    </row>
    <row r="7" spans="1:32" s="26" customFormat="1" ht="15" customHeight="1" x14ac:dyDescent="0.2">
      <c r="B7" s="5" t="s">
        <v>57</v>
      </c>
      <c r="C7" s="5" t="s">
        <v>3</v>
      </c>
      <c r="D7" s="24" t="s">
        <v>70</v>
      </c>
      <c r="E7" s="4" t="str">
        <f t="shared" si="2"/>
        <v>ALTotal5-9</v>
      </c>
      <c r="F7" s="6">
        <f>VLOOKUP(E7,'Appendix 1a. Person-years 2020'!$E$3:$F$1682,2,FALSE)</f>
        <v>261192.5288</v>
      </c>
      <c r="G7" s="17">
        <f>VLOOKUP(E7,'Appendix 2a. Deaths 2020'!$E$4:$G$1683,2,FALSE)</f>
        <v>60</v>
      </c>
      <c r="H7" s="17">
        <f>VLOOKUP(E7,'Appendix 2a. Deaths 2020'!$E$4:$G$1683,3,FALSE)</f>
        <v>3</v>
      </c>
      <c r="I7" s="18">
        <f t="shared" si="3"/>
        <v>2.2971560586230674E-4</v>
      </c>
      <c r="J7" s="24">
        <v>5</v>
      </c>
      <c r="K7" s="5">
        <f>VLOOKUP(E7,'Appendix 3a. nax iIBGE 2020'!$E$5:$O$1935,11,FALSE)</f>
        <v>2.5</v>
      </c>
      <c r="L7" s="19">
        <f t="shared" si="4"/>
        <v>1.1479187921594794E-3</v>
      </c>
      <c r="M7" s="20">
        <f t="shared" ref="M7:M24" si="14">M6-N6</f>
        <v>98734.484987626085</v>
      </c>
      <c r="N7" s="20">
        <f t="shared" ref="N7:N24" si="15">M7*L7</f>
        <v>113.33917075148399</v>
      </c>
      <c r="O7" s="20">
        <f t="shared" si="5"/>
        <v>493389.07701125171</v>
      </c>
      <c r="P7" s="20">
        <f t="shared" si="0"/>
        <v>6807670.7191296853</v>
      </c>
      <c r="Q7" s="21">
        <f t="shared" si="6"/>
        <v>68.949270561170778</v>
      </c>
      <c r="R7" s="22">
        <f t="shared" si="7"/>
        <v>0.95</v>
      </c>
      <c r="S7" s="22">
        <f t="shared" si="8"/>
        <v>0.99885208120784053</v>
      </c>
      <c r="T7" s="22">
        <f t="shared" si="9"/>
        <v>0.99890944583907548</v>
      </c>
      <c r="U7" s="23">
        <f t="shared" ref="U7:U24" si="16">U6-V6</f>
        <v>98759.884848240632</v>
      </c>
      <c r="V7" s="23">
        <f t="shared" ref="V7:V23" si="17">U7*(1-T7)</f>
        <v>107.70300335367502</v>
      </c>
      <c r="W7" s="22">
        <f t="shared" si="10"/>
        <v>1.0905541609245173E-3</v>
      </c>
      <c r="X7" s="23">
        <f>J7+R7*(L7/W7)*(K7-J7)</f>
        <v>2.5000717717059215</v>
      </c>
      <c r="Y7" s="23">
        <f t="shared" si="11"/>
        <v>493530.1744628473</v>
      </c>
      <c r="Z7" s="23">
        <f t="shared" si="1"/>
        <v>7014670.1693135649</v>
      </c>
      <c r="AA7" s="23">
        <f t="shared" si="12"/>
        <v>71.027524789975786</v>
      </c>
      <c r="AB7" s="25"/>
      <c r="AC7" s="24"/>
      <c r="AD7" s="25"/>
      <c r="AE7" s="24"/>
      <c r="AF7" s="23">
        <f t="shared" si="13"/>
        <v>2.0782542288050081</v>
      </c>
    </row>
    <row r="8" spans="1:32" s="26" customFormat="1" ht="15" customHeight="1" x14ac:dyDescent="0.2">
      <c r="B8" s="5" t="s">
        <v>57</v>
      </c>
      <c r="C8" s="5" t="s">
        <v>3</v>
      </c>
      <c r="D8" s="24" t="s">
        <v>71</v>
      </c>
      <c r="E8" s="4" t="str">
        <f t="shared" si="2"/>
        <v>ALTotal10-14</v>
      </c>
      <c r="F8" s="6">
        <f>VLOOKUP(E8,'Appendix 1a. Person-years 2020'!$E$3:$F$1682,2,FALSE)</f>
        <v>280844.80849999998</v>
      </c>
      <c r="G8" s="17">
        <f>VLOOKUP(E8,'Appendix 2a. Deaths 2020'!$E$4:$G$1683,2,FALSE)</f>
        <v>77</v>
      </c>
      <c r="H8" s="17">
        <f>VLOOKUP(E8,'Appendix 2a. Deaths 2020'!$E$4:$G$1683,3,FALSE)</f>
        <v>6</v>
      </c>
      <c r="I8" s="18">
        <f t="shared" si="3"/>
        <v>2.7417277325245625E-4</v>
      </c>
      <c r="J8" s="24">
        <v>5</v>
      </c>
      <c r="K8" s="5">
        <f>VLOOKUP(E8,'Appendix 3a. nax iIBGE 2020'!$E$5:$O$1935,11,FALSE)</f>
        <v>2.5</v>
      </c>
      <c r="L8" s="19">
        <f t="shared" si="4"/>
        <v>1.369924876006276E-3</v>
      </c>
      <c r="M8" s="20">
        <f t="shared" si="14"/>
        <v>98621.145816874603</v>
      </c>
      <c r="N8" s="20">
        <f t="shared" si="15"/>
        <v>135.1035609547788</v>
      </c>
      <c r="O8" s="20">
        <f t="shared" si="5"/>
        <v>492767.97018198605</v>
      </c>
      <c r="P8" s="20">
        <f t="shared" si="0"/>
        <v>6314281.6421184335</v>
      </c>
      <c r="Q8" s="21">
        <f t="shared" si="6"/>
        <v>64.025636589572315</v>
      </c>
      <c r="R8" s="22">
        <f t="shared" si="7"/>
        <v>0.92207792207792205</v>
      </c>
      <c r="S8" s="22">
        <f t="shared" si="8"/>
        <v>0.99863007512399371</v>
      </c>
      <c r="T8" s="22">
        <f t="shared" si="9"/>
        <v>0.99873675506326809</v>
      </c>
      <c r="U8" s="23">
        <f t="shared" si="16"/>
        <v>98652.18184488696</v>
      </c>
      <c r="V8" s="23">
        <f t="shared" si="17"/>
        <v>124.62186921310921</v>
      </c>
      <c r="W8" s="22">
        <f t="shared" si="10"/>
        <v>1.263244936731911E-3</v>
      </c>
      <c r="X8" s="23">
        <f>((-5/24)*V7+2.5*V8+(5/24)*V9)/V8</f>
        <v>3.3761511807366453</v>
      </c>
      <c r="Y8" s="23">
        <f t="shared" si="11"/>
        <v>493058.54214925872</v>
      </c>
      <c r="Z8" s="23">
        <f t="shared" si="1"/>
        <v>6521139.9948507175</v>
      </c>
      <c r="AA8" s="23">
        <f t="shared" si="12"/>
        <v>66.102339278253893</v>
      </c>
      <c r="AB8" s="25"/>
      <c r="AC8" s="24"/>
      <c r="AD8" s="25"/>
      <c r="AE8" s="24"/>
      <c r="AF8" s="23">
        <f t="shared" si="13"/>
        <v>2.0767026886815785</v>
      </c>
    </row>
    <row r="9" spans="1:32" s="26" customFormat="1" ht="15" customHeight="1" x14ac:dyDescent="0.2">
      <c r="B9" s="5" t="s">
        <v>57</v>
      </c>
      <c r="C9" s="5" t="s">
        <v>3</v>
      </c>
      <c r="D9" s="24" t="s">
        <v>72</v>
      </c>
      <c r="E9" s="4" t="str">
        <f t="shared" si="2"/>
        <v>ALTotal15-19</v>
      </c>
      <c r="F9" s="6">
        <f>VLOOKUP(E9,'Appendix 1a. Person-years 2020'!$E$3:$F$1682,2,FALSE)</f>
        <v>305452.50449999998</v>
      </c>
      <c r="G9" s="17">
        <f>VLOOKUP(E9,'Appendix 2a. Deaths 2020'!$E$4:$G$1683,2,FALSE)</f>
        <v>406</v>
      </c>
      <c r="H9" s="17">
        <f>VLOOKUP(E9,'Appendix 2a. Deaths 2020'!$E$4:$G$1683,3,FALSE)</f>
        <v>13</v>
      </c>
      <c r="I9" s="18">
        <f t="shared" si="3"/>
        <v>1.3291755478141776E-3</v>
      </c>
      <c r="J9" s="24">
        <v>5</v>
      </c>
      <c r="K9" s="5">
        <f>VLOOKUP(E9,'Appendix 3a. nax iIBGE 2020'!$E$5:$O$1935,11,FALSE)</f>
        <v>2.5</v>
      </c>
      <c r="L9" s="19">
        <f t="shared" si="4"/>
        <v>6.6238670338375147E-3</v>
      </c>
      <c r="M9" s="20">
        <f t="shared" si="14"/>
        <v>98486.04225591982</v>
      </c>
      <c r="N9" s="20">
        <f t="shared" si="15"/>
        <v>652.35844859211579</v>
      </c>
      <c r="O9" s="20">
        <f t="shared" si="5"/>
        <v>490799.31515811878</v>
      </c>
      <c r="P9" s="20">
        <f t="shared" si="0"/>
        <v>5821513.6719364477</v>
      </c>
      <c r="Q9" s="21">
        <f t="shared" si="6"/>
        <v>59.110037712846839</v>
      </c>
      <c r="R9" s="22">
        <f t="shared" si="7"/>
        <v>0.96798029556650245</v>
      </c>
      <c r="S9" s="22">
        <f t="shared" si="8"/>
        <v>0.99337613296616245</v>
      </c>
      <c r="T9" s="22">
        <f t="shared" si="9"/>
        <v>0.993587545726072</v>
      </c>
      <c r="U9" s="23">
        <f t="shared" si="16"/>
        <v>98527.559975673852</v>
      </c>
      <c r="V9" s="23">
        <f t="shared" si="17"/>
        <v>631.80347306570752</v>
      </c>
      <c r="W9" s="22">
        <f t="shared" si="10"/>
        <v>6.4124542739280041E-3</v>
      </c>
      <c r="X9" s="23">
        <f t="shared" ref="X9:X22" si="18">((-5/24)*V8+2.5*V9+(5/24)*V10)/V9</f>
        <v>2.7419758058951795</v>
      </c>
      <c r="Y9" s="23">
        <f t="shared" si="11"/>
        <v>491211.17235026741</v>
      </c>
      <c r="Z9" s="23">
        <f t="shared" si="1"/>
        <v>6028081.4527014587</v>
      </c>
      <c r="AA9" s="23">
        <f t="shared" si="12"/>
        <v>61.181678042060241</v>
      </c>
      <c r="AB9" s="25"/>
      <c r="AC9" s="24"/>
      <c r="AD9" s="25"/>
      <c r="AE9" s="24"/>
      <c r="AF9" s="23">
        <f t="shared" si="13"/>
        <v>2.0716403292134018</v>
      </c>
    </row>
    <row r="10" spans="1:32" s="26" customFormat="1" ht="15" customHeight="1" x14ac:dyDescent="0.2">
      <c r="B10" s="5" t="s">
        <v>57</v>
      </c>
      <c r="C10" s="5" t="s">
        <v>3</v>
      </c>
      <c r="D10" s="24" t="s">
        <v>73</v>
      </c>
      <c r="E10" s="4" t="str">
        <f t="shared" si="2"/>
        <v>ALTotal20-24</v>
      </c>
      <c r="F10" s="6">
        <f>VLOOKUP(E10,'Appendix 1a. Person-years 2020'!$E$3:$F$1682,2,FALSE)</f>
        <v>315067.03200000001</v>
      </c>
      <c r="G10" s="17">
        <f>VLOOKUP(E10,'Appendix 2a. Deaths 2020'!$E$4:$G$1683,2,FALSE)</f>
        <v>573</v>
      </c>
      <c r="H10" s="17">
        <f>VLOOKUP(E10,'Appendix 2a. Deaths 2020'!$E$4:$G$1683,3,FALSE)</f>
        <v>18</v>
      </c>
      <c r="I10" s="18">
        <f t="shared" si="3"/>
        <v>1.8186606080702217E-3</v>
      </c>
      <c r="J10" s="24">
        <v>5</v>
      </c>
      <c r="K10" s="5">
        <f>VLOOKUP(E10,'Appendix 3a. nax iIBGE 2020'!$E$5:$O$1935,11,FALSE)</f>
        <v>2.5</v>
      </c>
      <c r="L10" s="19">
        <f t="shared" si="4"/>
        <v>9.0521460865856818E-3</v>
      </c>
      <c r="M10" s="20">
        <f t="shared" si="14"/>
        <v>97833.683807327703</v>
      </c>
      <c r="N10" s="20">
        <f t="shared" si="15"/>
        <v>885.60479801276244</v>
      </c>
      <c r="O10" s="20">
        <f t="shared" si="5"/>
        <v>486954.40704160661</v>
      </c>
      <c r="P10" s="20">
        <f t="shared" si="0"/>
        <v>5330714.3567783292</v>
      </c>
      <c r="Q10" s="21">
        <f t="shared" si="6"/>
        <v>54.487515437694896</v>
      </c>
      <c r="R10" s="22">
        <f t="shared" si="7"/>
        <v>0.96858638743455494</v>
      </c>
      <c r="S10" s="22">
        <f t="shared" si="8"/>
        <v>0.99094785391341433</v>
      </c>
      <c r="T10" s="22">
        <f t="shared" si="9"/>
        <v>0.99123096401946709</v>
      </c>
      <c r="U10" s="23">
        <f t="shared" si="16"/>
        <v>97895.756502608143</v>
      </c>
      <c r="V10" s="23">
        <f t="shared" si="17"/>
        <v>858.45141111285966</v>
      </c>
      <c r="W10" s="22">
        <f t="shared" si="10"/>
        <v>8.7690359805329132E-3</v>
      </c>
      <c r="X10" s="23">
        <f t="shared" si="18"/>
        <v>2.5477867934943692</v>
      </c>
      <c r="Y10" s="23">
        <f t="shared" si="11"/>
        <v>487373.67662556632</v>
      </c>
      <c r="Z10" s="23">
        <f t="shared" si="1"/>
        <v>5536870.2803511908</v>
      </c>
      <c r="AA10" s="23">
        <f t="shared" si="12"/>
        <v>56.558838484522845</v>
      </c>
      <c r="AB10" s="25"/>
      <c r="AC10" s="24"/>
      <c r="AD10" s="25"/>
      <c r="AE10" s="24"/>
      <c r="AF10" s="23">
        <f t="shared" si="13"/>
        <v>2.0713230468279491</v>
      </c>
    </row>
    <row r="11" spans="1:32" s="26" customFormat="1" ht="15" customHeight="1" x14ac:dyDescent="0.2">
      <c r="B11" s="5" t="s">
        <v>57</v>
      </c>
      <c r="C11" s="5" t="s">
        <v>3</v>
      </c>
      <c r="D11" s="24" t="s">
        <v>74</v>
      </c>
      <c r="E11" s="4" t="str">
        <f t="shared" si="2"/>
        <v>ALTotal25-29</v>
      </c>
      <c r="F11" s="6">
        <f>VLOOKUP(E11,'Appendix 1a. Person-years 2020'!$E$3:$F$1682,2,FALSE)</f>
        <v>277494.08779999998</v>
      </c>
      <c r="G11" s="17">
        <f>VLOOKUP(E11,'Appendix 2a. Deaths 2020'!$E$4:$G$1683,2,FALSE)</f>
        <v>493</v>
      </c>
      <c r="H11" s="17">
        <f>VLOOKUP(E11,'Appendix 2a. Deaths 2020'!$E$4:$G$1683,3,FALSE)</f>
        <v>17</v>
      </c>
      <c r="I11" s="18">
        <f t="shared" si="3"/>
        <v>1.7766144277470983E-3</v>
      </c>
      <c r="J11" s="24">
        <v>5</v>
      </c>
      <c r="K11" s="5">
        <f>VLOOKUP(E11,'Appendix 3a. nax iIBGE 2020'!$E$5:$O$1935,11,FALSE)</f>
        <v>2.5</v>
      </c>
      <c r="L11" s="19">
        <f t="shared" si="4"/>
        <v>8.8437921170575889E-3</v>
      </c>
      <c r="M11" s="20">
        <f t="shared" si="14"/>
        <v>96948.079009314941</v>
      </c>
      <c r="N11" s="20">
        <f t="shared" si="15"/>
        <v>857.38865690645582</v>
      </c>
      <c r="O11" s="20">
        <f t="shared" si="5"/>
        <v>482596.92340430862</v>
      </c>
      <c r="P11" s="20">
        <f t="shared" si="0"/>
        <v>4843759.9497367227</v>
      </c>
      <c r="Q11" s="21">
        <f t="shared" si="6"/>
        <v>49.96241286298541</v>
      </c>
      <c r="R11" s="22">
        <f t="shared" si="7"/>
        <v>0.96551724137931039</v>
      </c>
      <c r="S11" s="22">
        <f t="shared" si="8"/>
        <v>0.99115620788294245</v>
      </c>
      <c r="T11" s="22">
        <f t="shared" si="9"/>
        <v>0.99145986024898602</v>
      </c>
      <c r="U11" s="23">
        <f t="shared" si="16"/>
        <v>97037.305091495276</v>
      </c>
      <c r="V11" s="23">
        <f t="shared" si="17"/>
        <v>828.71214654314963</v>
      </c>
      <c r="W11" s="22">
        <f t="shared" si="10"/>
        <v>8.5401397510139754E-3</v>
      </c>
      <c r="X11" s="23">
        <f t="shared" si="18"/>
        <v>2.5236789030124358</v>
      </c>
      <c r="Y11" s="23">
        <f t="shared" si="11"/>
        <v>483134.36808566173</v>
      </c>
      <c r="Z11" s="23">
        <f t="shared" si="1"/>
        <v>5049496.6037256243</v>
      </c>
      <c r="AA11" s="23">
        <f t="shared" si="12"/>
        <v>52.03665331559359</v>
      </c>
      <c r="AB11" s="25"/>
      <c r="AC11" s="24"/>
      <c r="AD11" s="25"/>
      <c r="AE11" s="24"/>
      <c r="AF11" s="23">
        <f t="shared" si="13"/>
        <v>2.0742404526081799</v>
      </c>
    </row>
    <row r="12" spans="1:32" s="26" customFormat="1" ht="15" customHeight="1" x14ac:dyDescent="0.2">
      <c r="B12" s="5" t="s">
        <v>57</v>
      </c>
      <c r="C12" s="5" t="s">
        <v>3</v>
      </c>
      <c r="D12" s="24" t="s">
        <v>75</v>
      </c>
      <c r="E12" s="4" t="str">
        <f t="shared" si="2"/>
        <v>ALTotal30-34</v>
      </c>
      <c r="F12" s="6">
        <f>VLOOKUP(E12,'Appendix 1a. Person-years 2020'!$E$3:$F$1682,2,FALSE)</f>
        <v>259268.10769999999</v>
      </c>
      <c r="G12" s="17">
        <f>VLOOKUP(E12,'Appendix 2a. Deaths 2020'!$E$4:$G$1683,2,FALSE)</f>
        <v>561</v>
      </c>
      <c r="H12" s="17">
        <f>VLOOKUP(E12,'Appendix 2a. Deaths 2020'!$E$4:$G$1683,3,FALSE)</f>
        <v>45</v>
      </c>
      <c r="I12" s="18">
        <f t="shared" si="3"/>
        <v>2.1637832935824681E-3</v>
      </c>
      <c r="J12" s="24">
        <v>5</v>
      </c>
      <c r="K12" s="5">
        <f>VLOOKUP(E12,'Appendix 3a. nax iIBGE 2020'!$E$5:$O$1935,11,FALSE)</f>
        <v>2.5</v>
      </c>
      <c r="L12" s="19">
        <f t="shared" si="4"/>
        <v>1.0760706873512231E-2</v>
      </c>
      <c r="M12" s="20">
        <f t="shared" si="14"/>
        <v>96090.690352408492</v>
      </c>
      <c r="N12" s="20">
        <f t="shared" si="15"/>
        <v>1034.0037521556976</v>
      </c>
      <c r="O12" s="20">
        <f t="shared" si="5"/>
        <v>477868.44238165324</v>
      </c>
      <c r="P12" s="20">
        <f t="shared" si="0"/>
        <v>4361163.0263324138</v>
      </c>
      <c r="Q12" s="21">
        <f t="shared" si="6"/>
        <v>45.385905859745989</v>
      </c>
      <c r="R12" s="22">
        <f t="shared" si="7"/>
        <v>0.9197860962566845</v>
      </c>
      <c r="S12" s="22">
        <f t="shared" si="8"/>
        <v>0.98923929312648773</v>
      </c>
      <c r="T12" s="22">
        <f t="shared" si="9"/>
        <v>0.99009816321224653</v>
      </c>
      <c r="U12" s="23">
        <f t="shared" si="16"/>
        <v>96208.592944952121</v>
      </c>
      <c r="V12" s="23">
        <f t="shared" si="17"/>
        <v>952.6417849203259</v>
      </c>
      <c r="W12" s="22">
        <f t="shared" si="10"/>
        <v>9.9018367877534708E-3</v>
      </c>
      <c r="X12" s="23">
        <f t="shared" si="18"/>
        <v>2.5660368851079358</v>
      </c>
      <c r="Y12" s="23">
        <f t="shared" si="11"/>
        <v>478724.26975855959</v>
      </c>
      <c r="Z12" s="23">
        <f t="shared" si="1"/>
        <v>4566362.2356399624</v>
      </c>
      <c r="AA12" s="23">
        <f t="shared" si="12"/>
        <v>47.463143320812392</v>
      </c>
      <c r="AB12" s="25"/>
      <c r="AC12" s="24"/>
      <c r="AD12" s="25"/>
      <c r="AE12" s="24"/>
      <c r="AF12" s="23">
        <f t="shared" si="13"/>
        <v>2.0772374610664031</v>
      </c>
    </row>
    <row r="13" spans="1:32" s="26" customFormat="1" ht="15" customHeight="1" x14ac:dyDescent="0.2">
      <c r="B13" s="5" t="s">
        <v>57</v>
      </c>
      <c r="C13" s="5" t="s">
        <v>3</v>
      </c>
      <c r="D13" s="24" t="s">
        <v>76</v>
      </c>
      <c r="E13" s="4" t="str">
        <f t="shared" si="2"/>
        <v>ALTotal35-39</v>
      </c>
      <c r="F13" s="6">
        <f>VLOOKUP(E13,'Appendix 1a. Person-years 2020'!$E$3:$F$1682,2,FALSE)</f>
        <v>253334.6623</v>
      </c>
      <c r="G13" s="17">
        <f>VLOOKUP(E13,'Appendix 2a. Deaths 2020'!$E$4:$G$1683,2,FALSE)</f>
        <v>669</v>
      </c>
      <c r="H13" s="17">
        <f>VLOOKUP(E13,'Appendix 2a. Deaths 2020'!$E$4:$G$1683,3,FALSE)</f>
        <v>64</v>
      </c>
      <c r="I13" s="18">
        <f t="shared" si="3"/>
        <v>2.6407756203837883E-3</v>
      </c>
      <c r="J13" s="24">
        <v>5</v>
      </c>
      <c r="K13" s="5">
        <f>VLOOKUP(E13,'Appendix 3a. nax iIBGE 2020'!$E$5:$O$1935,11,FALSE)</f>
        <v>2.5</v>
      </c>
      <c r="L13" s="19">
        <f t="shared" si="4"/>
        <v>1.3117278627903071E-2</v>
      </c>
      <c r="M13" s="20">
        <f t="shared" si="14"/>
        <v>95056.686600252797</v>
      </c>
      <c r="N13" s="20">
        <f t="shared" si="15"/>
        <v>1246.8850435807763</v>
      </c>
      <c r="O13" s="20">
        <f t="shared" si="5"/>
        <v>472166.2203923121</v>
      </c>
      <c r="P13" s="20">
        <f t="shared" si="0"/>
        <v>3883294.5839507603</v>
      </c>
      <c r="Q13" s="21">
        <f t="shared" si="6"/>
        <v>40.852408419003666</v>
      </c>
      <c r="R13" s="22">
        <f t="shared" si="7"/>
        <v>0.90433482810164423</v>
      </c>
      <c r="S13" s="22">
        <f t="shared" si="8"/>
        <v>0.98688272137209698</v>
      </c>
      <c r="T13" s="22">
        <f t="shared" si="9"/>
        <v>0.98813010931020318</v>
      </c>
      <c r="U13" s="23">
        <f t="shared" si="16"/>
        <v>95255.951160031793</v>
      </c>
      <c r="V13" s="23">
        <f t="shared" si="17"/>
        <v>1130.6777278222025</v>
      </c>
      <c r="W13" s="22">
        <f t="shared" si="10"/>
        <v>1.1869890689796827E-2</v>
      </c>
      <c r="X13" s="23">
        <f t="shared" si="18"/>
        <v>2.5962299290413355</v>
      </c>
      <c r="Y13" s="23">
        <f t="shared" si="11"/>
        <v>473561.86651812046</v>
      </c>
      <c r="Z13" s="23">
        <f t="shared" si="1"/>
        <v>4087637.9658814031</v>
      </c>
      <c r="AA13" s="23">
        <f t="shared" si="12"/>
        <v>42.91215316315612</v>
      </c>
      <c r="AB13" s="25"/>
      <c r="AC13" s="24"/>
      <c r="AD13" s="25"/>
      <c r="AE13" s="24"/>
      <c r="AF13" s="23">
        <f t="shared" si="13"/>
        <v>2.0597447441524537</v>
      </c>
    </row>
    <row r="14" spans="1:32" s="26" customFormat="1" ht="15" customHeight="1" x14ac:dyDescent="0.2">
      <c r="B14" s="5" t="s">
        <v>57</v>
      </c>
      <c r="C14" s="5" t="s">
        <v>3</v>
      </c>
      <c r="D14" s="24" t="s">
        <v>77</v>
      </c>
      <c r="E14" s="4" t="str">
        <f t="shared" si="2"/>
        <v>ALTotal40-44</v>
      </c>
      <c r="F14" s="6">
        <f>VLOOKUP(E14,'Appendix 1a. Person-years 2020'!$E$3:$F$1682,2,FALSE)</f>
        <v>233644.1961</v>
      </c>
      <c r="G14" s="17">
        <f>VLOOKUP(E14,'Appendix 2a. Deaths 2020'!$E$4:$G$1683,2,FALSE)</f>
        <v>842</v>
      </c>
      <c r="H14" s="17">
        <f>VLOOKUP(E14,'Appendix 2a. Deaths 2020'!$E$4:$G$1683,3,FALSE)</f>
        <v>104</v>
      </c>
      <c r="I14" s="18">
        <f t="shared" si="3"/>
        <v>3.6037702372012826E-3</v>
      </c>
      <c r="J14" s="24">
        <v>5</v>
      </c>
      <c r="K14" s="5">
        <f>VLOOKUP(E14,'Appendix 3a. nax iIBGE 2020'!$E$5:$O$1935,11,FALSE)</f>
        <v>2.5</v>
      </c>
      <c r="L14" s="19">
        <f t="shared" si="4"/>
        <v>1.7857961213213234E-2</v>
      </c>
      <c r="M14" s="20">
        <f t="shared" si="14"/>
        <v>93809.801556672028</v>
      </c>
      <c r="N14" s="20">
        <f t="shared" si="15"/>
        <v>1675.2517976182796</v>
      </c>
      <c r="O14" s="20">
        <f t="shared" si="5"/>
        <v>464860.87828931439</v>
      </c>
      <c r="P14" s="20">
        <f t="shared" si="0"/>
        <v>3411128.3635584484</v>
      </c>
      <c r="Q14" s="21">
        <f t="shared" si="6"/>
        <v>36.362174388544361</v>
      </c>
      <c r="R14" s="22">
        <f t="shared" si="7"/>
        <v>0.87648456057007129</v>
      </c>
      <c r="S14" s="22">
        <f t="shared" si="8"/>
        <v>0.98214203878678674</v>
      </c>
      <c r="T14" s="22">
        <f t="shared" si="9"/>
        <v>0.98433039383344867</v>
      </c>
      <c r="U14" s="23">
        <f t="shared" si="16"/>
        <v>94125.273432209593</v>
      </c>
      <c r="V14" s="23">
        <f t="shared" si="17"/>
        <v>1474.9059650016816</v>
      </c>
      <c r="W14" s="22">
        <f t="shared" si="10"/>
        <v>1.5669606166551331E-2</v>
      </c>
      <c r="X14" s="23">
        <f t="shared" si="18"/>
        <v>2.6363311770503643</v>
      </c>
      <c r="Y14" s="23">
        <f t="shared" si="11"/>
        <v>467140.17791479098</v>
      </c>
      <c r="Z14" s="23">
        <f t="shared" si="1"/>
        <v>3614076.0993632828</v>
      </c>
      <c r="AA14" s="23">
        <f t="shared" si="12"/>
        <v>38.396447283270774</v>
      </c>
      <c r="AB14" s="25"/>
      <c r="AC14" s="24"/>
      <c r="AD14" s="25"/>
      <c r="AE14" s="24"/>
      <c r="AF14" s="23">
        <f t="shared" si="13"/>
        <v>2.0342728947264135</v>
      </c>
    </row>
    <row r="15" spans="1:32" s="26" customFormat="1" ht="15" customHeight="1" x14ac:dyDescent="0.2">
      <c r="B15" s="5" t="s">
        <v>57</v>
      </c>
      <c r="C15" s="5" t="s">
        <v>3</v>
      </c>
      <c r="D15" s="24" t="s">
        <v>78</v>
      </c>
      <c r="E15" s="4" t="str">
        <f t="shared" si="2"/>
        <v>ALTotal45-49</v>
      </c>
      <c r="F15" s="6">
        <f>VLOOKUP(E15,'Appendix 1a. Person-years 2020'!$E$3:$F$1682,2,FALSE)</f>
        <v>200180.43470000001</v>
      </c>
      <c r="G15" s="17">
        <f>VLOOKUP(E15,'Appendix 2a. Deaths 2020'!$E$4:$G$1683,2,FALSE)</f>
        <v>1080</v>
      </c>
      <c r="H15" s="17">
        <f>VLOOKUP(E15,'Appendix 2a. Deaths 2020'!$E$4:$G$1683,3,FALSE)</f>
        <v>164</v>
      </c>
      <c r="I15" s="18">
        <f t="shared" si="3"/>
        <v>5.3951326542903142E-3</v>
      </c>
      <c r="J15" s="24">
        <v>5</v>
      </c>
      <c r="K15" s="5">
        <f>VLOOKUP(E15,'Appendix 3a. nax iIBGE 2020'!$E$5:$O$1935,11,FALSE)</f>
        <v>2.5</v>
      </c>
      <c r="L15" s="19">
        <f t="shared" si="4"/>
        <v>2.6616662212820066E-2</v>
      </c>
      <c r="M15" s="20">
        <f t="shared" si="14"/>
        <v>92134.549759053742</v>
      </c>
      <c r="N15" s="20">
        <f t="shared" si="15"/>
        <v>2452.3141890669958</v>
      </c>
      <c r="O15" s="20">
        <f t="shared" si="5"/>
        <v>454541.96332260122</v>
      </c>
      <c r="P15" s="20">
        <f t="shared" si="0"/>
        <v>2946267.4852691339</v>
      </c>
      <c r="Q15" s="21">
        <f t="shared" si="6"/>
        <v>31.977879014702783</v>
      </c>
      <c r="R15" s="22">
        <f t="shared" si="7"/>
        <v>0.8481481481481481</v>
      </c>
      <c r="S15" s="22">
        <f t="shared" si="8"/>
        <v>0.97338333778717989</v>
      </c>
      <c r="T15" s="22">
        <f t="shared" si="9"/>
        <v>0.97737903277554783</v>
      </c>
      <c r="U15" s="23">
        <f t="shared" si="16"/>
        <v>92650.367467207907</v>
      </c>
      <c r="V15" s="23">
        <f t="shared" si="17"/>
        <v>2095.8409258091597</v>
      </c>
      <c r="W15" s="22">
        <f t="shared" si="10"/>
        <v>2.2620967224452171E-2</v>
      </c>
      <c r="X15" s="23">
        <f t="shared" si="18"/>
        <v>2.6329440168159577</v>
      </c>
      <c r="Y15" s="23">
        <f t="shared" si="11"/>
        <v>458290.86453280097</v>
      </c>
      <c r="Z15" s="23">
        <f t="shared" si="1"/>
        <v>3146935.921448492</v>
      </c>
      <c r="AA15" s="23">
        <f t="shared" si="12"/>
        <v>33.965714410817625</v>
      </c>
      <c r="AB15" s="25"/>
      <c r="AC15" s="24"/>
      <c r="AD15" s="25"/>
      <c r="AE15" s="24"/>
      <c r="AF15" s="23">
        <f t="shared" si="13"/>
        <v>1.9878353961148427</v>
      </c>
    </row>
    <row r="16" spans="1:32" s="26" customFormat="1" ht="15" customHeight="1" x14ac:dyDescent="0.2">
      <c r="B16" s="5" t="s">
        <v>57</v>
      </c>
      <c r="C16" s="5" t="s">
        <v>3</v>
      </c>
      <c r="D16" s="24" t="s">
        <v>79</v>
      </c>
      <c r="E16" s="4" t="str">
        <f t="shared" si="2"/>
        <v>ALTotal50-54</v>
      </c>
      <c r="F16" s="6">
        <f>VLOOKUP(E16,'Appendix 1a. Person-years 2020'!$E$3:$F$1682,2,FALSE)</f>
        <v>180690.6545</v>
      </c>
      <c r="G16" s="17">
        <f>VLOOKUP(E16,'Appendix 2a. Deaths 2020'!$E$4:$G$1683,2,FALSE)</f>
        <v>1335</v>
      </c>
      <c r="H16" s="17">
        <f>VLOOKUP(E16,'Appendix 2a. Deaths 2020'!$E$4:$G$1683,3,FALSE)</f>
        <v>195</v>
      </c>
      <c r="I16" s="18">
        <f t="shared" si="3"/>
        <v>7.3883179165749272E-3</v>
      </c>
      <c r="J16" s="24">
        <v>5</v>
      </c>
      <c r="K16" s="5">
        <f>VLOOKUP(E16,'Appendix 3a. nax iIBGE 2020'!$E$5:$O$1935,11,FALSE)</f>
        <v>2.5</v>
      </c>
      <c r="L16" s="19">
        <f t="shared" si="4"/>
        <v>3.627162386177165E-2</v>
      </c>
      <c r="M16" s="20">
        <f t="shared" si="14"/>
        <v>89682.235569986748</v>
      </c>
      <c r="N16" s="20">
        <f t="shared" si="15"/>
        <v>3252.9203156773574</v>
      </c>
      <c r="O16" s="20">
        <f t="shared" si="5"/>
        <v>440278.87706074031</v>
      </c>
      <c r="P16" s="20">
        <f t="shared" si="0"/>
        <v>2491725.5219465327</v>
      </c>
      <c r="Q16" s="21">
        <f t="shared" si="6"/>
        <v>27.783936318157739</v>
      </c>
      <c r="R16" s="22">
        <f t="shared" si="7"/>
        <v>0.8539325842696629</v>
      </c>
      <c r="S16" s="22">
        <f t="shared" si="8"/>
        <v>0.96372837613822837</v>
      </c>
      <c r="T16" s="22">
        <f t="shared" si="9"/>
        <v>0.96894326847503498</v>
      </c>
      <c r="U16" s="23">
        <f t="shared" si="16"/>
        <v>90554.526541398751</v>
      </c>
      <c r="V16" s="23">
        <f t="shared" si="17"/>
        <v>2812.32761916654</v>
      </c>
      <c r="W16" s="22">
        <f t="shared" si="10"/>
        <v>3.1056731524965017E-2</v>
      </c>
      <c r="X16" s="23">
        <f t="shared" si="18"/>
        <v>2.6500698497188662</v>
      </c>
      <c r="Y16" s="23">
        <f t="shared" si="11"/>
        <v>446163.85924224596</v>
      </c>
      <c r="Z16" s="23">
        <f t="shared" si="1"/>
        <v>2688645.0569156911</v>
      </c>
      <c r="AA16" s="23">
        <f t="shared" si="12"/>
        <v>29.690896298668463</v>
      </c>
      <c r="AB16" s="25"/>
      <c r="AC16" s="24"/>
      <c r="AD16" s="25"/>
      <c r="AE16" s="24"/>
      <c r="AF16" s="23">
        <f t="shared" si="13"/>
        <v>1.9069599805107238</v>
      </c>
    </row>
    <row r="17" spans="2:32" s="26" customFormat="1" ht="15" customHeight="1" x14ac:dyDescent="0.2">
      <c r="B17" s="5" t="s">
        <v>57</v>
      </c>
      <c r="C17" s="5" t="s">
        <v>3</v>
      </c>
      <c r="D17" s="24" t="s">
        <v>80</v>
      </c>
      <c r="E17" s="4" t="str">
        <f t="shared" si="2"/>
        <v>ALTotal55-59</v>
      </c>
      <c r="F17" s="6">
        <f>VLOOKUP(E17,'Appendix 1a. Person-years 2020'!$E$3:$F$1682,2,FALSE)</f>
        <v>148542.40090000001</v>
      </c>
      <c r="G17" s="17">
        <f>VLOOKUP(E17,'Appendix 2a. Deaths 2020'!$E$4:$G$1683,2,FALSE)</f>
        <v>1694</v>
      </c>
      <c r="H17" s="17">
        <f>VLOOKUP(E17,'Appendix 2a. Deaths 2020'!$E$4:$G$1683,3,FALSE)</f>
        <v>265</v>
      </c>
      <c r="I17" s="18">
        <f t="shared" si="3"/>
        <v>1.1404151203536928E-2</v>
      </c>
      <c r="J17" s="24">
        <v>5</v>
      </c>
      <c r="K17" s="5">
        <f>VLOOKUP(E17,'Appendix 3a. nax iIBGE 2020'!$E$5:$O$1935,11,FALSE)</f>
        <v>2.5</v>
      </c>
      <c r="L17" s="19">
        <f t="shared" si="4"/>
        <v>5.5440136761745362E-2</v>
      </c>
      <c r="M17" s="20">
        <f t="shared" si="14"/>
        <v>86429.315254309389</v>
      </c>
      <c r="N17" s="20">
        <f t="shared" si="15"/>
        <v>4791.6530579229175</v>
      </c>
      <c r="O17" s="20">
        <f t="shared" si="5"/>
        <v>420167.44362673967</v>
      </c>
      <c r="P17" s="20">
        <f t="shared" si="0"/>
        <v>2051446.6448857924</v>
      </c>
      <c r="Q17" s="21">
        <f t="shared" si="6"/>
        <v>23.735542030497651</v>
      </c>
      <c r="R17" s="22">
        <f t="shared" si="7"/>
        <v>0.84356552538370722</v>
      </c>
      <c r="S17" s="22">
        <f t="shared" si="8"/>
        <v>0.94455986323825458</v>
      </c>
      <c r="T17" s="22">
        <f t="shared" si="9"/>
        <v>0.95302534270116401</v>
      </c>
      <c r="U17" s="23">
        <f t="shared" si="16"/>
        <v>87742.198922232215</v>
      </c>
      <c r="V17" s="23">
        <f t="shared" si="17"/>
        <v>4121.6597250181549</v>
      </c>
      <c r="W17" s="22">
        <f t="shared" si="10"/>
        <v>4.6974657298835987E-2</v>
      </c>
      <c r="X17" s="23">
        <f t="shared" si="18"/>
        <v>2.6398484734391925</v>
      </c>
      <c r="Y17" s="23">
        <f t="shared" si="11"/>
        <v>428983.25311919529</v>
      </c>
      <c r="Z17" s="23">
        <f t="shared" si="1"/>
        <v>2242481.1976734451</v>
      </c>
      <c r="AA17" s="23">
        <f t="shared" si="12"/>
        <v>25.557613385789477</v>
      </c>
      <c r="AB17" s="25"/>
      <c r="AC17" s="24"/>
      <c r="AD17" s="25"/>
      <c r="AE17" s="24"/>
      <c r="AF17" s="23">
        <f t="shared" si="13"/>
        <v>1.8220713552918255</v>
      </c>
    </row>
    <row r="18" spans="2:32" s="26" customFormat="1" ht="15" customHeight="1" x14ac:dyDescent="0.2">
      <c r="B18" s="5" t="s">
        <v>57</v>
      </c>
      <c r="C18" s="5" t="s">
        <v>3</v>
      </c>
      <c r="D18" s="24" t="s">
        <v>81</v>
      </c>
      <c r="E18" s="4" t="str">
        <f t="shared" si="2"/>
        <v>ALTotal60-64</v>
      </c>
      <c r="F18" s="6">
        <f>VLOOKUP(E18,'Appendix 1a. Person-years 2020'!$E$3:$F$1682,2,FALSE)</f>
        <v>119189.4764</v>
      </c>
      <c r="G18" s="17">
        <f>VLOOKUP(E18,'Appendix 2a. Deaths 2020'!$E$4:$G$1683,2,FALSE)</f>
        <v>2018</v>
      </c>
      <c r="H18" s="17">
        <f>VLOOKUP(E18,'Appendix 2a. Deaths 2020'!$E$4:$G$1683,3,FALSE)</f>
        <v>373</v>
      </c>
      <c r="I18" s="18">
        <f t="shared" si="3"/>
        <v>1.6931024960858038E-2</v>
      </c>
      <c r="J18" s="24">
        <v>5</v>
      </c>
      <c r="K18" s="5">
        <f>VLOOKUP(E18,'Appendix 3a. nax iIBGE 2020'!$E$5:$O$1935,11,FALSE)</f>
        <v>2.5</v>
      </c>
      <c r="L18" s="19">
        <f t="shared" si="4"/>
        <v>8.1217390634086492E-2</v>
      </c>
      <c r="M18" s="20">
        <f t="shared" si="14"/>
        <v>81637.662196386475</v>
      </c>
      <c r="N18" s="20">
        <f t="shared" si="15"/>
        <v>6630.3979010575158</v>
      </c>
      <c r="O18" s="20">
        <f t="shared" si="5"/>
        <v>391612.31622928864</v>
      </c>
      <c r="P18" s="20">
        <f t="shared" si="0"/>
        <v>1631279.2012590526</v>
      </c>
      <c r="Q18" s="21">
        <f t="shared" si="6"/>
        <v>19.981944085254046</v>
      </c>
      <c r="R18" s="22">
        <f t="shared" si="7"/>
        <v>0.81516352824578786</v>
      </c>
      <c r="S18" s="22">
        <f t="shared" si="8"/>
        <v>0.91878260936591349</v>
      </c>
      <c r="T18" s="22">
        <f t="shared" si="9"/>
        <v>0.93328092342491786</v>
      </c>
      <c r="U18" s="23">
        <f t="shared" si="16"/>
        <v>83620.539197214064</v>
      </c>
      <c r="V18" s="23">
        <f t="shared" si="17"/>
        <v>5579.0851579485825</v>
      </c>
      <c r="W18" s="22">
        <f t="shared" si="10"/>
        <v>6.6719076575082137E-2</v>
      </c>
      <c r="X18" s="23">
        <f t="shared" si="18"/>
        <v>2.6299122945899529</v>
      </c>
      <c r="Y18" s="23">
        <f t="shared" si="11"/>
        <v>404879.7748457808</v>
      </c>
      <c r="Z18" s="23">
        <f t="shared" si="1"/>
        <v>1813497.9445542498</v>
      </c>
      <c r="AA18" s="23">
        <f t="shared" si="12"/>
        <v>21.687230935897492</v>
      </c>
      <c r="AB18" s="25"/>
      <c r="AC18" s="24"/>
      <c r="AD18" s="25"/>
      <c r="AE18" s="24"/>
      <c r="AF18" s="23">
        <f t="shared" si="13"/>
        <v>1.7052868506434464</v>
      </c>
    </row>
    <row r="19" spans="2:32" s="26" customFormat="1" ht="15" customHeight="1" x14ac:dyDescent="0.2">
      <c r="B19" s="5" t="s">
        <v>57</v>
      </c>
      <c r="C19" s="5" t="s">
        <v>3</v>
      </c>
      <c r="D19" s="24" t="s">
        <v>82</v>
      </c>
      <c r="E19" s="4" t="str">
        <f t="shared" si="2"/>
        <v>ALTotal65-69</v>
      </c>
      <c r="F19" s="6">
        <f>VLOOKUP(E19,'Appendix 1a. Person-years 2020'!$E$3:$F$1682,2,FALSE)</f>
        <v>94835.5579</v>
      </c>
      <c r="G19" s="17">
        <f>VLOOKUP(E19,'Appendix 2a. Deaths 2020'!$E$4:$G$1683,2,FALSE)</f>
        <v>2362</v>
      </c>
      <c r="H19" s="17">
        <f>VLOOKUP(E19,'Appendix 2a. Deaths 2020'!$E$4:$G$1683,3,FALSE)</f>
        <v>421</v>
      </c>
      <c r="I19" s="18">
        <f t="shared" si="3"/>
        <v>2.4906269887615646E-2</v>
      </c>
      <c r="J19" s="24">
        <v>5</v>
      </c>
      <c r="K19" s="5">
        <f>VLOOKUP(E19,'Appendix 3a. nax iIBGE 2020'!$E$5:$O$1935,11,FALSE)</f>
        <v>2.5</v>
      </c>
      <c r="L19" s="19">
        <f t="shared" si="4"/>
        <v>0.11723183041852105</v>
      </c>
      <c r="M19" s="20">
        <f t="shared" si="14"/>
        <v>75007.264295328961</v>
      </c>
      <c r="N19" s="20">
        <f t="shared" si="15"/>
        <v>8793.2388880271938</v>
      </c>
      <c r="O19" s="20">
        <f t="shared" si="5"/>
        <v>353053.22425657685</v>
      </c>
      <c r="P19" s="20">
        <f t="shared" si="0"/>
        <v>1239666.8850297639</v>
      </c>
      <c r="Q19" s="21">
        <f t="shared" si="6"/>
        <v>16.527291012091524</v>
      </c>
      <c r="R19" s="22">
        <f t="shared" si="7"/>
        <v>0.82176121930567314</v>
      </c>
      <c r="S19" s="22">
        <f t="shared" si="8"/>
        <v>0.88276816958147897</v>
      </c>
      <c r="T19" s="22">
        <f t="shared" si="9"/>
        <v>0.90260739961114944</v>
      </c>
      <c r="U19" s="23">
        <f t="shared" si="16"/>
        <v>78041.454039265489</v>
      </c>
      <c r="V19" s="23">
        <f t="shared" si="17"/>
        <v>7600.6601470110309</v>
      </c>
      <c r="W19" s="22">
        <f t="shared" si="10"/>
        <v>9.7392600388850559E-2</v>
      </c>
      <c r="X19" s="23">
        <f t="shared" si="18"/>
        <v>2.620791411978213</v>
      </c>
      <c r="Y19" s="23">
        <f t="shared" si="11"/>
        <v>372123.71429992386</v>
      </c>
      <c r="Z19" s="23">
        <f t="shared" si="1"/>
        <v>1408618.169708469</v>
      </c>
      <c r="AA19" s="23">
        <f t="shared" si="12"/>
        <v>18.049614618914482</v>
      </c>
      <c r="AB19" s="25"/>
      <c r="AC19" s="24"/>
      <c r="AD19" s="25"/>
      <c r="AE19" s="24"/>
      <c r="AF19" s="23">
        <f t="shared" si="13"/>
        <v>1.5223236068229582</v>
      </c>
    </row>
    <row r="20" spans="2:32" s="26" customFormat="1" ht="15" customHeight="1" x14ac:dyDescent="0.2">
      <c r="B20" s="5" t="s">
        <v>57</v>
      </c>
      <c r="C20" s="5" t="s">
        <v>3</v>
      </c>
      <c r="D20" s="42" t="s">
        <v>19</v>
      </c>
      <c r="E20" s="4" t="str">
        <f t="shared" si="2"/>
        <v>ALTotal70-74</v>
      </c>
      <c r="F20" s="6">
        <f>VLOOKUP(E20,'Appendix 1a. Person-years 2020'!$E$3:$F$1682,2,FALSE)</f>
        <v>69731.720199999996</v>
      </c>
      <c r="G20" s="17">
        <f>VLOOKUP(E20,'Appendix 2a. Deaths 2020'!$E$4:$G$1683,2,FALSE)</f>
        <v>2572</v>
      </c>
      <c r="H20" s="17">
        <f>VLOOKUP(E20,'Appendix 2a. Deaths 2020'!$E$4:$G$1683,3,FALSE)</f>
        <v>446</v>
      </c>
      <c r="I20" s="18">
        <f t="shared" si="3"/>
        <v>3.6884218439229038E-2</v>
      </c>
      <c r="J20" s="24">
        <v>5</v>
      </c>
      <c r="K20" s="5">
        <f>VLOOKUP(E20,'Appendix 3a. nax iIBGE 2020'!$E$5:$O$1935,11,FALSE)</f>
        <v>2.5</v>
      </c>
      <c r="L20" s="19">
        <f t="shared" si="4"/>
        <v>0.16885122823158083</v>
      </c>
      <c r="M20" s="20">
        <f t="shared" si="14"/>
        <v>66214.025407301771</v>
      </c>
      <c r="N20" s="20">
        <f t="shared" si="15"/>
        <v>11180.319516180003</v>
      </c>
      <c r="O20" s="20">
        <f t="shared" si="5"/>
        <v>303119.3282460589</v>
      </c>
      <c r="P20" s="20">
        <f t="shared" si="0"/>
        <v>886613.66077318706</v>
      </c>
      <c r="Q20" s="21">
        <f t="shared" si="6"/>
        <v>13.390118714567919</v>
      </c>
      <c r="R20" s="22">
        <f t="shared" si="7"/>
        <v>0.82659409020217733</v>
      </c>
      <c r="S20" s="22">
        <f t="shared" si="8"/>
        <v>0.83114877176841917</v>
      </c>
      <c r="T20" s="22">
        <f t="shared" si="9"/>
        <v>0.85823642711043058</v>
      </c>
      <c r="U20" s="23">
        <f t="shared" si="16"/>
        <v>70440.793892254456</v>
      </c>
      <c r="V20" s="23">
        <f t="shared" si="17"/>
        <v>9985.9386193437513</v>
      </c>
      <c r="W20" s="22">
        <f t="shared" si="10"/>
        <v>0.14176357288956942</v>
      </c>
      <c r="X20" s="23">
        <f t="shared" si="18"/>
        <v>2.6070949972827395</v>
      </c>
      <c r="Y20" s="23">
        <f t="shared" si="11"/>
        <v>328308.56698221707</v>
      </c>
      <c r="Z20" s="23">
        <f t="shared" si="1"/>
        <v>1036494.4554085452</v>
      </c>
      <c r="AA20" s="23">
        <f t="shared" si="12"/>
        <v>14.714406214585782</v>
      </c>
      <c r="AB20" s="25"/>
      <c r="AC20" s="24"/>
      <c r="AD20" s="25"/>
      <c r="AE20" s="24"/>
      <c r="AF20" s="23">
        <f t="shared" si="13"/>
        <v>1.3242875000178636</v>
      </c>
    </row>
    <row r="21" spans="2:32" s="26" customFormat="1" ht="15" customHeight="1" x14ac:dyDescent="0.2">
      <c r="B21" s="5" t="s">
        <v>57</v>
      </c>
      <c r="C21" s="5" t="s">
        <v>3</v>
      </c>
      <c r="D21" s="42" t="s">
        <v>20</v>
      </c>
      <c r="E21" s="4" t="str">
        <f t="shared" si="2"/>
        <v>ALTotal75-79</v>
      </c>
      <c r="F21" s="6">
        <f>VLOOKUP(E21,'Appendix 1a. Person-years 2020'!$E$3:$F$1682,2,FALSE)</f>
        <v>46820.481899999999</v>
      </c>
      <c r="G21" s="17">
        <f>VLOOKUP(E21,'Appendix 2a. Deaths 2020'!$E$4:$G$1683,2,FALSE)</f>
        <v>2651</v>
      </c>
      <c r="H21" s="17">
        <f>VLOOKUP(E21,'Appendix 2a. Deaths 2020'!$E$4:$G$1683,3,FALSE)</f>
        <v>451</v>
      </c>
      <c r="I21" s="18">
        <f t="shared" si="3"/>
        <v>5.6620519320199479E-2</v>
      </c>
      <c r="J21" s="24">
        <v>5</v>
      </c>
      <c r="K21" s="5">
        <f>VLOOKUP(E21,'Appendix 3a. nax iIBGE 2020'!$E$5:$O$1935,11,FALSE)</f>
        <v>2.5</v>
      </c>
      <c r="L21" s="19">
        <f t="shared" si="4"/>
        <v>0.24799813816730842</v>
      </c>
      <c r="M21" s="20">
        <f t="shared" si="14"/>
        <v>55033.705891121768</v>
      </c>
      <c r="N21" s="20">
        <f t="shared" si="15"/>
        <v>13648.256597445432</v>
      </c>
      <c r="O21" s="20">
        <f t="shared" si="5"/>
        <v>241047.88796199523</v>
      </c>
      <c r="P21" s="20">
        <f t="shared" si="0"/>
        <v>583494.33252712816</v>
      </c>
      <c r="Q21" s="21">
        <f t="shared" si="6"/>
        <v>10.602490293521367</v>
      </c>
      <c r="R21" s="22">
        <f t="shared" si="7"/>
        <v>0.82987551867219922</v>
      </c>
      <c r="S21" s="22">
        <f t="shared" si="8"/>
        <v>0.75200186183269158</v>
      </c>
      <c r="T21" s="22">
        <f t="shared" si="9"/>
        <v>0.78936362311701236</v>
      </c>
      <c r="U21" s="23">
        <f t="shared" si="16"/>
        <v>60454.855272910703</v>
      </c>
      <c r="V21" s="23">
        <f t="shared" si="17"/>
        <v>12733.991679671291</v>
      </c>
      <c r="W21" s="22">
        <f t="shared" si="10"/>
        <v>0.21063637688298764</v>
      </c>
      <c r="X21" s="23">
        <f t="shared" si="18"/>
        <v>2.5735756033361721</v>
      </c>
      <c r="Y21" s="23">
        <f t="shared" si="11"/>
        <v>271376.20828608487</v>
      </c>
      <c r="Z21" s="23">
        <f t="shared" si="1"/>
        <v>708185.88842632808</v>
      </c>
      <c r="AA21" s="23">
        <f t="shared" si="12"/>
        <v>11.714293008053234</v>
      </c>
      <c r="AB21" s="25"/>
      <c r="AC21" s="24"/>
      <c r="AD21" s="25"/>
      <c r="AE21" s="24"/>
      <c r="AF21" s="23">
        <f t="shared" si="13"/>
        <v>1.1118027145318674</v>
      </c>
    </row>
    <row r="22" spans="2:32" s="26" customFormat="1" ht="15" customHeight="1" x14ac:dyDescent="0.2">
      <c r="B22" s="5" t="s">
        <v>57</v>
      </c>
      <c r="C22" s="5" t="s">
        <v>3</v>
      </c>
      <c r="D22" s="42" t="s">
        <v>21</v>
      </c>
      <c r="E22" s="4" t="str">
        <f t="shared" si="2"/>
        <v>ALTotal80-84</v>
      </c>
      <c r="F22" s="6">
        <f>VLOOKUP(E22,'Appendix 1a. Person-years 2020'!$E$3:$F$1682,2,FALSE)</f>
        <v>28483.8207</v>
      </c>
      <c r="G22" s="17">
        <f>VLOOKUP(E22,'Appendix 2a. Deaths 2020'!$E$4:$G$1683,2,FALSE)</f>
        <v>2422</v>
      </c>
      <c r="H22" s="17">
        <f>VLOOKUP(E22,'Appendix 2a. Deaths 2020'!$E$4:$G$1683,3,FALSE)</f>
        <v>393</v>
      </c>
      <c r="I22" s="18">
        <f t="shared" si="3"/>
        <v>8.50307276369002E-2</v>
      </c>
      <c r="J22" s="24">
        <v>5</v>
      </c>
      <c r="K22" s="5">
        <f>VLOOKUP(E22,'Appendix 3a. nax iIBGE 2020'!$E$5:$O$1935,11,FALSE)</f>
        <v>2.5</v>
      </c>
      <c r="L22" s="19">
        <f t="shared" si="4"/>
        <v>0.35061996196065837</v>
      </c>
      <c r="M22" s="20">
        <f t="shared" si="14"/>
        <v>41385.449293676334</v>
      </c>
      <c r="N22" s="20">
        <f t="shared" si="15"/>
        <v>14510.564657073552</v>
      </c>
      <c r="O22" s="20">
        <f t="shared" si="5"/>
        <v>170650.83482569779</v>
      </c>
      <c r="P22" s="20">
        <f t="shared" si="0"/>
        <v>342446.4445651329</v>
      </c>
      <c r="Q22" s="21">
        <f t="shared" si="6"/>
        <v>8.2745614801736238</v>
      </c>
      <c r="R22" s="22">
        <f t="shared" si="7"/>
        <v>0.83773740710156896</v>
      </c>
      <c r="S22" s="22">
        <f t="shared" si="8"/>
        <v>0.64938003803934163</v>
      </c>
      <c r="T22" s="22">
        <f t="shared" si="9"/>
        <v>0.69650356451634532</v>
      </c>
      <c r="U22" s="23">
        <f t="shared" si="16"/>
        <v>47720.86359323941</v>
      </c>
      <c r="V22" s="23">
        <f t="shared" si="17"/>
        <v>14483.11199874987</v>
      </c>
      <c r="W22" s="22">
        <f t="shared" si="10"/>
        <v>0.30349643548365468</v>
      </c>
      <c r="X22" s="23">
        <f t="shared" si="18"/>
        <v>2.5204982197782688</v>
      </c>
      <c r="Y22" s="23">
        <f t="shared" si="11"/>
        <v>202693.41598214605</v>
      </c>
      <c r="Z22" s="23">
        <f t="shared" si="1"/>
        <v>436809.68014024314</v>
      </c>
      <c r="AA22" s="23">
        <f t="shared" si="12"/>
        <v>9.1534320054116911</v>
      </c>
      <c r="AB22" s="25"/>
      <c r="AC22" s="24"/>
      <c r="AD22" s="25"/>
      <c r="AE22" s="24"/>
      <c r="AF22" s="23">
        <f t="shared" si="13"/>
        <v>0.8788705252380673</v>
      </c>
    </row>
    <row r="23" spans="2:32" s="26" customFormat="1" ht="15" customHeight="1" x14ac:dyDescent="0.2">
      <c r="B23" s="5" t="s">
        <v>57</v>
      </c>
      <c r="C23" s="5" t="s">
        <v>3</v>
      </c>
      <c r="D23" s="42" t="s">
        <v>22</v>
      </c>
      <c r="E23" s="4" t="str">
        <f t="shared" si="2"/>
        <v>ALTotal85-89</v>
      </c>
      <c r="F23" s="6">
        <f>VLOOKUP(E23,'Appendix 1a. Person-years 2020'!$E$3:$F$1682,2,FALSE)</f>
        <v>14184.988600000001</v>
      </c>
      <c r="G23" s="17">
        <f>VLOOKUP(E23,'Appendix 2a. Deaths 2020'!$E$4:$G$1683,2,FALSE)</f>
        <v>1743</v>
      </c>
      <c r="H23" s="17">
        <f>VLOOKUP(E23,'Appendix 2a. Deaths 2020'!$E$4:$G$1683,3,FALSE)</f>
        <v>219</v>
      </c>
      <c r="I23" s="18">
        <f t="shared" si="3"/>
        <v>0.12287637650974213</v>
      </c>
      <c r="J23" s="24">
        <v>5</v>
      </c>
      <c r="K23" s="5">
        <f>VLOOKUP(E23,'Appendix 3a. nax iIBGE 2020'!$E$5:$O$1935,11,FALSE)</f>
        <v>2.5</v>
      </c>
      <c r="L23" s="19">
        <f t="shared" si="4"/>
        <v>0.47000163721281729</v>
      </c>
      <c r="M23" s="20">
        <f t="shared" si="14"/>
        <v>26874.884636602783</v>
      </c>
      <c r="N23" s="20">
        <f t="shared" si="15"/>
        <v>12631.239779108899</v>
      </c>
      <c r="O23" s="20">
        <f t="shared" si="5"/>
        <v>102796.32373524166</v>
      </c>
      <c r="P23" s="20">
        <f t="shared" si="0"/>
        <v>171795.60973943511</v>
      </c>
      <c r="Q23" s="21">
        <f t="shared" si="6"/>
        <v>6.3924222210596833</v>
      </c>
      <c r="R23" s="22">
        <f t="shared" si="7"/>
        <v>0.87435456110154908</v>
      </c>
      <c r="S23" s="22">
        <f t="shared" si="8"/>
        <v>0.52999836278718271</v>
      </c>
      <c r="T23" s="22">
        <f t="shared" si="9"/>
        <v>0.57400830495489208</v>
      </c>
      <c r="U23" s="23">
        <f t="shared" si="16"/>
        <v>33237.751594489542</v>
      </c>
      <c r="V23" s="23">
        <f t="shared" si="17"/>
        <v>14159.006141224838</v>
      </c>
      <c r="W23" s="22">
        <f t="shared" si="10"/>
        <v>0.42599169504510792</v>
      </c>
      <c r="X23" s="23">
        <f>J23+R23*(L23/W23)*(K23-J23)</f>
        <v>2.5882858750409006</v>
      </c>
      <c r="Y23" s="23">
        <f t="shared" si="11"/>
        <v>132041.28286627313</v>
      </c>
      <c r="Z23" s="23">
        <f t="shared" si="1"/>
        <v>234116.26415809712</v>
      </c>
      <c r="AA23" s="23">
        <f t="shared" si="12"/>
        <v>7.0436853555675247</v>
      </c>
      <c r="AB23" s="25"/>
      <c r="AC23" s="24"/>
      <c r="AD23" s="25"/>
      <c r="AE23" s="24"/>
      <c r="AF23" s="23">
        <f t="shared" si="13"/>
        <v>0.65126313450784146</v>
      </c>
    </row>
    <row r="24" spans="2:32" s="26" customFormat="1" ht="15" customHeight="1" x14ac:dyDescent="0.2">
      <c r="B24" s="5" t="s">
        <v>57</v>
      </c>
      <c r="C24" s="5" t="s">
        <v>3</v>
      </c>
      <c r="D24" s="43" t="s">
        <v>5</v>
      </c>
      <c r="E24" s="4" t="str">
        <f t="shared" si="2"/>
        <v>ALTotal90+</v>
      </c>
      <c r="F24" s="6">
        <f>VLOOKUP(E24,'Appendix 1a. Person-years 2020'!$E$3:$F$1682,2,FALSE)</f>
        <v>8656.6131999999998</v>
      </c>
      <c r="G24" s="17">
        <f>VLOOKUP(E24,'Appendix 2a. Deaths 2020'!$E$4:$G$1683,2,FALSE)</f>
        <v>1787</v>
      </c>
      <c r="H24" s="17">
        <f>VLOOKUP(E24,'Appendix 2a. Deaths 2020'!$E$4:$G$1683,3,FALSE)</f>
        <v>169</v>
      </c>
      <c r="I24" s="18">
        <f t="shared" si="3"/>
        <v>0.20643177172338023</v>
      </c>
      <c r="J24" s="27"/>
      <c r="K24" s="28"/>
      <c r="L24" s="16">
        <v>1</v>
      </c>
      <c r="M24" s="20">
        <f t="shared" si="14"/>
        <v>14243.644857493884</v>
      </c>
      <c r="N24" s="20">
        <f t="shared" si="15"/>
        <v>14243.644857493884</v>
      </c>
      <c r="O24" s="38">
        <f>N24*Q24</f>
        <v>68999.286004193447</v>
      </c>
      <c r="P24" s="20">
        <f>O24</f>
        <v>68999.286004193447</v>
      </c>
      <c r="Q24" s="21">
        <f>1/I24</f>
        <v>4.8442155567991048</v>
      </c>
      <c r="R24" s="22">
        <f t="shared" si="7"/>
        <v>0.90542809177392281</v>
      </c>
      <c r="S24" s="22">
        <f t="shared" si="8"/>
        <v>0</v>
      </c>
      <c r="T24" s="22">
        <f t="shared" si="9"/>
        <v>0</v>
      </c>
      <c r="U24" s="23">
        <f t="shared" si="16"/>
        <v>19078.745453264703</v>
      </c>
      <c r="V24" s="23">
        <f>U24*(1-T24)</f>
        <v>19078.745453264703</v>
      </c>
      <c r="W24" s="22">
        <f t="shared" si="10"/>
        <v>1</v>
      </c>
      <c r="X24" s="23">
        <f>Q24/R24</f>
        <v>5.3501935723114959</v>
      </c>
      <c r="Y24" s="23">
        <f t="shared" si="11"/>
        <v>102074.98129182399</v>
      </c>
      <c r="Z24" s="23">
        <f>Y24</f>
        <v>102074.98129182399</v>
      </c>
      <c r="AA24" s="23">
        <f t="shared" si="12"/>
        <v>5.3501935723114959</v>
      </c>
      <c r="AB24" s="25"/>
      <c r="AC24" s="24"/>
      <c r="AD24" s="25"/>
      <c r="AE24" s="24"/>
      <c r="AF24" s="23">
        <f t="shared" si="13"/>
        <v>0.50597801551239119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3349529.0399999996</v>
      </c>
      <c r="G25" s="30">
        <f>SUM(G5:G24)</f>
        <v>23990</v>
      </c>
      <c r="H25" s="30">
        <f>SUM(H5:H24)</f>
        <v>3379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AL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AL</v>
      </c>
      <c r="C32" s="5" t="s">
        <v>48</v>
      </c>
      <c r="D32" s="40">
        <v>0</v>
      </c>
      <c r="E32" s="4" t="str">
        <f>_xlfn.CONCAT(B32,C32,D32)</f>
        <v>ALFemale0</v>
      </c>
      <c r="F32" s="6">
        <f>VLOOKUP(E32,'Appendix 1a. Person-years 2020'!$E$3:$F$1682,2,FALSE)</f>
        <v>24629.590800000002</v>
      </c>
      <c r="G32" s="17">
        <f>VLOOKUP(E32,'Appendix 2a. Deaths 2020'!$E$4:$G$1683,2,FALSE)</f>
        <v>242</v>
      </c>
      <c r="H32" s="17">
        <f>VLOOKUP(E32,'Appendix 2a. Deaths 2020'!$E$4:$G$1683,3,FALSE)</f>
        <v>3</v>
      </c>
      <c r="I32" s="18">
        <f>G32/F32</f>
        <v>9.8255794002066812E-3</v>
      </c>
      <c r="J32" s="16">
        <v>1</v>
      </c>
      <c r="K32" s="5">
        <f>VLOOKUP(E32,'Appendix 3a. nax iIBGE 2020'!$E$5:$O$1935,11,FALSE)</f>
        <v>0.1</v>
      </c>
      <c r="L32" s="19">
        <f>(J32*I32)/(1+(J32-K32)*I32)</f>
        <v>9.739453206491203E-3</v>
      </c>
      <c r="M32" s="16">
        <v>100000</v>
      </c>
      <c r="N32" s="20">
        <f>M32*L32</f>
        <v>973.94532064912028</v>
      </c>
      <c r="O32" s="20">
        <f>M33*J32+N32*K32</f>
        <v>99123.449211415791</v>
      </c>
      <c r="P32" s="20">
        <f t="shared" ref="P32:P50" si="19">P33+O32</f>
        <v>7696428.2212213352</v>
      </c>
      <c r="Q32" s="21">
        <f>P32/M32</f>
        <v>76.964282212213348</v>
      </c>
      <c r="R32" s="22">
        <f>(G32-H32)/G32</f>
        <v>0.98760330578512401</v>
      </c>
      <c r="S32" s="22">
        <f>1-L32</f>
        <v>0.99026054679350883</v>
      </c>
      <c r="T32" s="22">
        <f>S32^R32</f>
        <v>0.99038070123124589</v>
      </c>
      <c r="U32" s="16">
        <v>100000</v>
      </c>
      <c r="V32" s="23">
        <f>U32*(1-T32)</f>
        <v>961.92987687541142</v>
      </c>
      <c r="W32" s="22">
        <f>V32/U32</f>
        <v>9.6192987687541143E-3</v>
      </c>
      <c r="X32" s="23">
        <f>J32+R32*(L32/W32)*(K32-J32)</f>
        <v>0.1000545078126891</v>
      </c>
      <c r="Y32" s="23">
        <f>U33*J32+V32*X32</f>
        <v>99134.315543505683</v>
      </c>
      <c r="Z32" s="23">
        <f t="shared" ref="Z32:Z50" si="20">Z33+Y32</f>
        <v>7893127.6371476585</v>
      </c>
      <c r="AA32" s="23">
        <f>Z32/U32</f>
        <v>78.931276371476585</v>
      </c>
      <c r="AB32" s="16"/>
      <c r="AC32" s="16"/>
      <c r="AD32" s="16"/>
      <c r="AE32" s="16"/>
      <c r="AF32" s="23">
        <f>AA32-Q32</f>
        <v>1.966994159263237</v>
      </c>
    </row>
    <row r="33" spans="2:32" s="26" customFormat="1" ht="15" customHeight="1" x14ac:dyDescent="0.2">
      <c r="B33" s="5" t="str">
        <f t="shared" ref="B33:B51" si="21">B6</f>
        <v>AL</v>
      </c>
      <c r="C33" s="5" t="s">
        <v>48</v>
      </c>
      <c r="D33" s="41" t="s">
        <v>18</v>
      </c>
      <c r="E33" s="4" t="str">
        <f t="shared" ref="E33:E51" si="22">_xlfn.CONCAT(B33,C33,D33)</f>
        <v>ALFemale1-4</v>
      </c>
      <c r="F33" s="6">
        <f>VLOOKUP(E33,'Appendix 1a. Person-years 2020'!$E$3:$F$1682,2,FALSE)</f>
        <v>98383.290800000002</v>
      </c>
      <c r="G33" s="17">
        <f>VLOOKUP(E33,'Appendix 2a. Deaths 2020'!$E$4:$G$1683,2,FALSE)</f>
        <v>41</v>
      </c>
      <c r="H33" s="17">
        <f>VLOOKUP(E33,'Appendix 2a. Deaths 2020'!$E$4:$G$1683,3,FALSE)</f>
        <v>3</v>
      </c>
      <c r="I33" s="18">
        <f t="shared" ref="I33:I51" si="23">G33/F33</f>
        <v>4.1673743240960994E-4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1.6652148362502664E-3</v>
      </c>
      <c r="M33" s="20">
        <f>M32-N32</f>
        <v>99026.054679350884</v>
      </c>
      <c r="N33" s="20">
        <f>M33*L33</f>
        <v>164.89965542738523</v>
      </c>
      <c r="O33" s="20">
        <f t="shared" ref="O33:O50" si="25">M34*J33+N33*K33</f>
        <v>395691.96957883507</v>
      </c>
      <c r="P33" s="20">
        <f t="shared" si="19"/>
        <v>7597304.7720099194</v>
      </c>
      <c r="Q33" s="21">
        <f t="shared" ref="Q33:Q50" si="26">P33/M33</f>
        <v>76.720261113201005</v>
      </c>
      <c r="R33" s="22">
        <f t="shared" ref="R33:R51" si="27">(G33-H33)/G33</f>
        <v>0.92682926829268297</v>
      </c>
      <c r="S33" s="22">
        <f t="shared" ref="S33:S51" si="28">1-L33</f>
        <v>0.99833478516374974</v>
      </c>
      <c r="T33" s="22">
        <f t="shared" ref="T33:T51" si="29">S33^R33</f>
        <v>0.99845653606976936</v>
      </c>
      <c r="U33" s="23">
        <f>U32-V32</f>
        <v>99038.070123124591</v>
      </c>
      <c r="V33" s="23">
        <f>U33*(1-T33)</f>
        <v>152.86168895469535</v>
      </c>
      <c r="W33" s="22">
        <f t="shared" ref="W33:W51" si="30">V33/U33</f>
        <v>1.5434639302306374E-3</v>
      </c>
      <c r="X33" s="23">
        <f>J33+R33*(L33/W33)*(K33-J33)</f>
        <v>1.5001523877507603</v>
      </c>
      <c r="Y33" s="23">
        <f t="shared" ref="Y33:Y51" si="31">U34*J33+V33*X33</f>
        <v>395770.14956436056</v>
      </c>
      <c r="Z33" s="23">
        <f t="shared" si="20"/>
        <v>7793993.3216041531</v>
      </c>
      <c r="AA33" s="23">
        <f t="shared" ref="AA33:AA51" si="32">Z33/U33</f>
        <v>78.696942619283917</v>
      </c>
      <c r="AB33" s="25"/>
      <c r="AC33" s="24"/>
      <c r="AD33" s="25"/>
      <c r="AE33" s="24"/>
      <c r="AF33" s="23">
        <f t="shared" ref="AF33:AF51" si="33">AA33-Q33</f>
        <v>1.9766815060829117</v>
      </c>
    </row>
    <row r="34" spans="2:32" s="26" customFormat="1" ht="15" customHeight="1" x14ac:dyDescent="0.2">
      <c r="B34" s="5" t="str">
        <f t="shared" si="21"/>
        <v>AL</v>
      </c>
      <c r="C34" s="5" t="s">
        <v>48</v>
      </c>
      <c r="D34" s="24" t="s">
        <v>70</v>
      </c>
      <c r="E34" s="4" t="str">
        <f t="shared" si="22"/>
        <v>ALFemale5-9</v>
      </c>
      <c r="F34" s="6">
        <f>VLOOKUP(E34,'Appendix 1a. Person-years 2020'!$E$3:$F$1682,2,FALSE)</f>
        <v>127687.6081</v>
      </c>
      <c r="G34" s="17">
        <f>VLOOKUP(E34,'Appendix 2a. Deaths 2020'!$E$4:$G$1683,2,FALSE)</f>
        <v>29</v>
      </c>
      <c r="H34" s="17">
        <f>VLOOKUP(E34,'Appendix 2a. Deaths 2020'!$E$4:$G$1683,3,FALSE)</f>
        <v>2</v>
      </c>
      <c r="I34" s="18">
        <f t="shared" si="23"/>
        <v>2.2711679254958179E-4</v>
      </c>
      <c r="J34" s="24">
        <v>5</v>
      </c>
      <c r="K34" s="5">
        <f>VLOOKUP(E34,'Appendix 3a. nax iIBGE 2020'!$E$5:$O$1935,11,FALSE)</f>
        <v>2.5</v>
      </c>
      <c r="L34" s="19">
        <f t="shared" si="24"/>
        <v>1.1349395531702745E-3</v>
      </c>
      <c r="M34" s="20">
        <f t="shared" ref="M34:M51" si="34">M33-N33</f>
        <v>98861.155023923493</v>
      </c>
      <c r="N34" s="20">
        <f t="shared" ref="N34:N51" si="35">M34*L34</f>
        <v>112.20143510874897</v>
      </c>
      <c r="O34" s="20">
        <f t="shared" si="25"/>
        <v>494025.27153184562</v>
      </c>
      <c r="P34" s="20">
        <f t="shared" si="19"/>
        <v>7201612.8024310842</v>
      </c>
      <c r="Q34" s="21">
        <f t="shared" si="26"/>
        <v>72.845727937210114</v>
      </c>
      <c r="R34" s="22">
        <f t="shared" si="27"/>
        <v>0.93103448275862066</v>
      </c>
      <c r="S34" s="22">
        <f t="shared" si="28"/>
        <v>0.99886506044682977</v>
      </c>
      <c r="T34" s="22">
        <f t="shared" si="29"/>
        <v>0.99894329076982713</v>
      </c>
      <c r="U34" s="23">
        <f t="shared" ref="U34:U51" si="36">U33-V33</f>
        <v>98885.208434169894</v>
      </c>
      <c r="V34" s="23">
        <f t="shared" ref="V34:V50" si="37">U34*(1-T34)</f>
        <v>104.49291247995544</v>
      </c>
      <c r="W34" s="22">
        <f t="shared" si="30"/>
        <v>1.0567092301728698E-3</v>
      </c>
      <c r="X34" s="23">
        <f>J34+R34*(L34/W34)*(K34-J34)</f>
        <v>2.5000978753745637</v>
      </c>
      <c r="Y34" s="23">
        <f t="shared" si="31"/>
        <v>494164.82011693256</v>
      </c>
      <c r="Z34" s="23">
        <f t="shared" si="20"/>
        <v>7398223.1720397929</v>
      </c>
      <c r="AA34" s="23">
        <f t="shared" si="32"/>
        <v>74.81627726926375</v>
      </c>
      <c r="AB34" s="25"/>
      <c r="AC34" s="24"/>
      <c r="AD34" s="25"/>
      <c r="AE34" s="24"/>
      <c r="AF34" s="23">
        <f t="shared" si="33"/>
        <v>1.9705493320536362</v>
      </c>
    </row>
    <row r="35" spans="2:32" s="26" customFormat="1" ht="15" customHeight="1" x14ac:dyDescent="0.2">
      <c r="B35" s="5" t="str">
        <f t="shared" si="21"/>
        <v>AL</v>
      </c>
      <c r="C35" s="5" t="s">
        <v>48</v>
      </c>
      <c r="D35" s="24" t="s">
        <v>71</v>
      </c>
      <c r="E35" s="4" t="str">
        <f t="shared" si="22"/>
        <v>ALFemale10-14</v>
      </c>
      <c r="F35" s="6">
        <f>VLOOKUP(E35,'Appendix 1a. Person-years 2020'!$E$3:$F$1682,2,FALSE)</f>
        <v>137525.8205</v>
      </c>
      <c r="G35" s="17">
        <f>VLOOKUP(E35,'Appendix 2a. Deaths 2020'!$E$4:$G$1683,2,FALSE)</f>
        <v>27</v>
      </c>
      <c r="H35" s="17">
        <f>VLOOKUP(E35,'Appendix 2a. Deaths 2020'!$E$4:$G$1683,3,FALSE)</f>
        <v>4</v>
      </c>
      <c r="I35" s="18">
        <f t="shared" si="23"/>
        <v>1.9632676905207048E-4</v>
      </c>
      <c r="J35" s="24">
        <v>5</v>
      </c>
      <c r="K35" s="5">
        <f>VLOOKUP(E35,'Appendix 3a. nax iIBGE 2020'!$E$5:$O$1935,11,FALSE)</f>
        <v>2.5</v>
      </c>
      <c r="L35" s="19">
        <f t="shared" si="24"/>
        <v>9.8115227911808422E-4</v>
      </c>
      <c r="M35" s="20">
        <f t="shared" si="34"/>
        <v>98748.953588814751</v>
      </c>
      <c r="N35" s="20">
        <f t="shared" si="35"/>
        <v>96.887760874191514</v>
      </c>
      <c r="O35" s="20">
        <f t="shared" si="25"/>
        <v>493502.5485418883</v>
      </c>
      <c r="P35" s="20">
        <f t="shared" si="19"/>
        <v>6707587.5308992388</v>
      </c>
      <c r="Q35" s="21">
        <f t="shared" si="26"/>
        <v>67.925656800671192</v>
      </c>
      <c r="R35" s="22">
        <f t="shared" si="27"/>
        <v>0.85185185185185186</v>
      </c>
      <c r="S35" s="22">
        <f t="shared" si="28"/>
        <v>0.9990188477208819</v>
      </c>
      <c r="T35" s="22">
        <f t="shared" si="29"/>
        <v>0.99916414284729793</v>
      </c>
      <c r="U35" s="23">
        <f t="shared" si="36"/>
        <v>98780.715521689941</v>
      </c>
      <c r="V35" s="23">
        <f t="shared" si="37"/>
        <v>82.566567617832789</v>
      </c>
      <c r="W35" s="22">
        <f t="shared" si="30"/>
        <v>8.3585715270206862E-4</v>
      </c>
      <c r="X35" s="23">
        <f>((-5/24)*V34+2.5*V35+(5/24)*V36)/V35</f>
        <v>2.7546767011802347</v>
      </c>
      <c r="Y35" s="23">
        <f t="shared" si="31"/>
        <v>493718.18897047377</v>
      </c>
      <c r="Z35" s="23">
        <f t="shared" si="20"/>
        <v>6904058.3519228604</v>
      </c>
      <c r="AA35" s="23">
        <f t="shared" si="32"/>
        <v>69.892775279673799</v>
      </c>
      <c r="AB35" s="25"/>
      <c r="AC35" s="24"/>
      <c r="AD35" s="25"/>
      <c r="AE35" s="24"/>
      <c r="AF35" s="23">
        <f t="shared" si="33"/>
        <v>1.9671184790026075</v>
      </c>
    </row>
    <row r="36" spans="2:32" s="26" customFormat="1" ht="15" customHeight="1" x14ac:dyDescent="0.2">
      <c r="B36" s="5" t="str">
        <f t="shared" si="21"/>
        <v>AL</v>
      </c>
      <c r="C36" s="5" t="s">
        <v>48</v>
      </c>
      <c r="D36" s="24" t="s">
        <v>72</v>
      </c>
      <c r="E36" s="4" t="str">
        <f t="shared" si="22"/>
        <v>ALFemale15-19</v>
      </c>
      <c r="F36" s="6">
        <f>VLOOKUP(E36,'Appendix 1a. Person-years 2020'!$E$3:$F$1682,2,FALSE)</f>
        <v>151185.94630000001</v>
      </c>
      <c r="G36" s="17">
        <f>VLOOKUP(E36,'Appendix 2a. Deaths 2020'!$E$4:$G$1683,2,FALSE)</f>
        <v>67</v>
      </c>
      <c r="H36" s="17">
        <f>VLOOKUP(E36,'Appendix 2a. Deaths 2020'!$E$4:$G$1683,3,FALSE)</f>
        <v>4</v>
      </c>
      <c r="I36" s="18">
        <f t="shared" si="23"/>
        <v>4.4316288411524129E-4</v>
      </c>
      <c r="J36" s="24">
        <v>5</v>
      </c>
      <c r="K36" s="5">
        <f>VLOOKUP(E36,'Appendix 3a. nax iIBGE 2020'!$E$5:$O$1935,11,FALSE)</f>
        <v>2.5</v>
      </c>
      <c r="L36" s="19">
        <f t="shared" si="24"/>
        <v>2.21336222061301E-3</v>
      </c>
      <c r="M36" s="20">
        <f t="shared" si="34"/>
        <v>98652.065827940562</v>
      </c>
      <c r="N36" s="20">
        <f t="shared" si="35"/>
        <v>218.35275548899136</v>
      </c>
      <c r="O36" s="20">
        <f t="shared" si="25"/>
        <v>492714.44725098036</v>
      </c>
      <c r="P36" s="20">
        <f t="shared" si="19"/>
        <v>6214084.9823573502</v>
      </c>
      <c r="Q36" s="21">
        <f t="shared" si="26"/>
        <v>62.989912377459575</v>
      </c>
      <c r="R36" s="22">
        <f t="shared" si="27"/>
        <v>0.94029850746268662</v>
      </c>
      <c r="S36" s="22">
        <f t="shared" si="28"/>
        <v>0.99778663777938703</v>
      </c>
      <c r="T36" s="22">
        <f t="shared" si="29"/>
        <v>0.99791864119249862</v>
      </c>
      <c r="U36" s="23">
        <f t="shared" si="36"/>
        <v>98698.148954072109</v>
      </c>
      <c r="V36" s="23">
        <f t="shared" si="37"/>
        <v>205.42626160964076</v>
      </c>
      <c r="W36" s="22">
        <f t="shared" si="30"/>
        <v>2.0813588075013767E-3</v>
      </c>
      <c r="X36" s="23">
        <f t="shared" ref="X36:X49" si="38">((-5/24)*V35+2.5*V36+(5/24)*V37)/V36</f>
        <v>2.6652934522095086</v>
      </c>
      <c r="Y36" s="23">
        <f t="shared" si="31"/>
        <v>493011.13473229244</v>
      </c>
      <c r="Z36" s="23">
        <f t="shared" si="20"/>
        <v>6410340.1629523868</v>
      </c>
      <c r="AA36" s="23">
        <f t="shared" si="32"/>
        <v>64.948940085343992</v>
      </c>
      <c r="AB36" s="25"/>
      <c r="AC36" s="24"/>
      <c r="AD36" s="25"/>
      <c r="AE36" s="24"/>
      <c r="AF36" s="23">
        <f t="shared" si="33"/>
        <v>1.9590277078844167</v>
      </c>
    </row>
    <row r="37" spans="2:32" s="26" customFormat="1" ht="15" customHeight="1" x14ac:dyDescent="0.2">
      <c r="B37" s="5" t="str">
        <f t="shared" si="21"/>
        <v>AL</v>
      </c>
      <c r="C37" s="5" t="s">
        <v>48</v>
      </c>
      <c r="D37" s="24" t="s">
        <v>73</v>
      </c>
      <c r="E37" s="4" t="str">
        <f t="shared" si="22"/>
        <v>ALFemale20-24</v>
      </c>
      <c r="F37" s="6">
        <f>VLOOKUP(E37,'Appendix 1a. Person-years 2020'!$E$3:$F$1682,2,FALSE)</f>
        <v>158238.95910000001</v>
      </c>
      <c r="G37" s="17">
        <f>VLOOKUP(E37,'Appendix 2a. Deaths 2020'!$E$4:$G$1683,2,FALSE)</f>
        <v>89</v>
      </c>
      <c r="H37" s="17">
        <f>VLOOKUP(E37,'Appendix 2a. Deaths 2020'!$E$4:$G$1683,3,FALSE)</f>
        <v>10</v>
      </c>
      <c r="I37" s="18">
        <f t="shared" si="23"/>
        <v>5.6244050457735851E-4</v>
      </c>
      <c r="J37" s="24">
        <v>5</v>
      </c>
      <c r="K37" s="5">
        <f>VLOOKUP(E37,'Appendix 3a. nax iIBGE 2020'!$E$5:$O$1935,11,FALSE)</f>
        <v>2.5</v>
      </c>
      <c r="L37" s="19">
        <f t="shared" si="24"/>
        <v>2.8082538336288735E-3</v>
      </c>
      <c r="M37" s="20">
        <f t="shared" si="34"/>
        <v>98433.713072451574</v>
      </c>
      <c r="N37" s="20">
        <f t="shared" si="35"/>
        <v>276.42685209403669</v>
      </c>
      <c r="O37" s="20">
        <f t="shared" si="25"/>
        <v>491477.49823202274</v>
      </c>
      <c r="P37" s="20">
        <f t="shared" si="19"/>
        <v>5721370.5351063702</v>
      </c>
      <c r="Q37" s="21">
        <f t="shared" si="26"/>
        <v>58.124095460009599</v>
      </c>
      <c r="R37" s="22">
        <f t="shared" si="27"/>
        <v>0.88764044943820219</v>
      </c>
      <c r="S37" s="22">
        <f t="shared" si="28"/>
        <v>0.99719174616637107</v>
      </c>
      <c r="T37" s="22">
        <f t="shared" si="29"/>
        <v>0.99750688662579545</v>
      </c>
      <c r="U37" s="23">
        <f t="shared" si="36"/>
        <v>98492.72269246247</v>
      </c>
      <c r="V37" s="23">
        <f t="shared" si="37"/>
        <v>245.55352420639792</v>
      </c>
      <c r="W37" s="22">
        <f t="shared" si="30"/>
        <v>2.4931133742045475E-3</v>
      </c>
      <c r="X37" s="23">
        <f t="shared" si="38"/>
        <v>2.5432637535124942</v>
      </c>
      <c r="Y37" s="23">
        <f t="shared" si="31"/>
        <v>491860.35321894177</v>
      </c>
      <c r="Z37" s="23">
        <f t="shared" si="20"/>
        <v>5917329.0282200947</v>
      </c>
      <c r="AA37" s="23">
        <f t="shared" si="32"/>
        <v>60.078845080733473</v>
      </c>
      <c r="AB37" s="25"/>
      <c r="AC37" s="24"/>
      <c r="AD37" s="25"/>
      <c r="AE37" s="24"/>
      <c r="AF37" s="23">
        <f t="shared" si="33"/>
        <v>1.9547496207238737</v>
      </c>
    </row>
    <row r="38" spans="2:32" s="26" customFormat="1" ht="15" customHeight="1" x14ac:dyDescent="0.2">
      <c r="B38" s="5" t="str">
        <f t="shared" si="21"/>
        <v>AL</v>
      </c>
      <c r="C38" s="5" t="s">
        <v>48</v>
      </c>
      <c r="D38" s="24" t="s">
        <v>74</v>
      </c>
      <c r="E38" s="4" t="str">
        <f t="shared" si="22"/>
        <v>ALFemale25-29</v>
      </c>
      <c r="F38" s="6">
        <f>VLOOKUP(E38,'Appendix 1a. Person-years 2020'!$E$3:$F$1682,2,FALSE)</f>
        <v>143493.88860000001</v>
      </c>
      <c r="G38" s="17">
        <f>VLOOKUP(E38,'Appendix 2a. Deaths 2020'!$E$4:$G$1683,2,FALSE)</f>
        <v>83</v>
      </c>
      <c r="H38" s="17">
        <f>VLOOKUP(E38,'Appendix 2a. Deaths 2020'!$E$4:$G$1683,3,FALSE)</f>
        <v>8</v>
      </c>
      <c r="I38" s="18">
        <f t="shared" si="23"/>
        <v>5.7842184646182898E-4</v>
      </c>
      <c r="J38" s="24">
        <v>5</v>
      </c>
      <c r="K38" s="5">
        <f>VLOOKUP(E38,'Appendix 3a. nax iIBGE 2020'!$E$5:$O$1935,11,FALSE)</f>
        <v>2.5</v>
      </c>
      <c r="L38" s="19">
        <f t="shared" si="24"/>
        <v>2.8879331232850728E-3</v>
      </c>
      <c r="M38" s="20">
        <f t="shared" si="34"/>
        <v>98157.286220357535</v>
      </c>
      <c r="N38" s="20">
        <f t="shared" si="35"/>
        <v>283.47167816754398</v>
      </c>
      <c r="O38" s="20">
        <f t="shared" si="25"/>
        <v>490077.75190636882</v>
      </c>
      <c r="P38" s="20">
        <f t="shared" si="19"/>
        <v>5229893.0368743474</v>
      </c>
      <c r="Q38" s="21">
        <f t="shared" si="26"/>
        <v>53.280741942412043</v>
      </c>
      <c r="R38" s="22">
        <f t="shared" si="27"/>
        <v>0.90361445783132532</v>
      </c>
      <c r="S38" s="22">
        <f t="shared" si="28"/>
        <v>0.99711206687671494</v>
      </c>
      <c r="T38" s="22">
        <f t="shared" si="29"/>
        <v>0.99739005829808314</v>
      </c>
      <c r="U38" s="23">
        <f t="shared" si="36"/>
        <v>98247.169168256078</v>
      </c>
      <c r="V38" s="23">
        <f t="shared" si="37"/>
        <v>256.41938390751216</v>
      </c>
      <c r="W38" s="22">
        <f t="shared" si="30"/>
        <v>2.6099417019168625E-3</v>
      </c>
      <c r="X38" s="23">
        <f t="shared" si="38"/>
        <v>2.6907062011009377</v>
      </c>
      <c r="Y38" s="23">
        <f t="shared" si="31"/>
        <v>490643.69814810518</v>
      </c>
      <c r="Z38" s="23">
        <f t="shared" si="20"/>
        <v>5425468.6750011528</v>
      </c>
      <c r="AA38" s="23">
        <f t="shared" si="32"/>
        <v>55.222646320827899</v>
      </c>
      <c r="AB38" s="25"/>
      <c r="AC38" s="24"/>
      <c r="AD38" s="25"/>
      <c r="AE38" s="24"/>
      <c r="AF38" s="23">
        <f t="shared" si="33"/>
        <v>1.9419043784158561</v>
      </c>
    </row>
    <row r="39" spans="2:32" s="26" customFormat="1" ht="15" customHeight="1" x14ac:dyDescent="0.2">
      <c r="B39" s="5" t="str">
        <f t="shared" si="21"/>
        <v>AL</v>
      </c>
      <c r="C39" s="5" t="s">
        <v>48</v>
      </c>
      <c r="D39" s="24" t="s">
        <v>75</v>
      </c>
      <c r="E39" s="4" t="str">
        <f t="shared" si="22"/>
        <v>ALFemale30-34</v>
      </c>
      <c r="F39" s="6">
        <f>VLOOKUP(E39,'Appendix 1a. Person-years 2020'!$E$3:$F$1682,2,FALSE)</f>
        <v>138400.1747</v>
      </c>
      <c r="G39" s="17">
        <f>VLOOKUP(E39,'Appendix 2a. Deaths 2020'!$E$4:$G$1683,2,FALSE)</f>
        <v>152</v>
      </c>
      <c r="H39" s="17">
        <f>VLOOKUP(E39,'Appendix 2a. Deaths 2020'!$E$4:$G$1683,3,FALSE)</f>
        <v>16</v>
      </c>
      <c r="I39" s="18">
        <f t="shared" si="23"/>
        <v>1.098264509632877E-3</v>
      </c>
      <c r="J39" s="24">
        <v>5</v>
      </c>
      <c r="K39" s="5">
        <f>VLOOKUP(E39,'Appendix 3a. nax iIBGE 2020'!$E$5:$O$1935,11,FALSE)</f>
        <v>2.5</v>
      </c>
      <c r="L39" s="19">
        <f t="shared" si="24"/>
        <v>5.47628652033971E-3</v>
      </c>
      <c r="M39" s="20">
        <f t="shared" si="34"/>
        <v>97873.814542189997</v>
      </c>
      <c r="N39" s="20">
        <f t="shared" si="35"/>
        <v>535.98505127162377</v>
      </c>
      <c r="O39" s="20">
        <f t="shared" si="25"/>
        <v>488029.11008277093</v>
      </c>
      <c r="P39" s="20">
        <f t="shared" si="19"/>
        <v>4739815.2849679785</v>
      </c>
      <c r="Q39" s="21">
        <f t="shared" si="26"/>
        <v>48.427818075127838</v>
      </c>
      <c r="R39" s="22">
        <f t="shared" si="27"/>
        <v>0.89473684210526316</v>
      </c>
      <c r="S39" s="22">
        <f t="shared" si="28"/>
        <v>0.99452371347966029</v>
      </c>
      <c r="T39" s="22">
        <f t="shared" si="29"/>
        <v>0.99509874957674216</v>
      </c>
      <c r="U39" s="23">
        <f t="shared" si="36"/>
        <v>97990.749784348562</v>
      </c>
      <c r="V39" s="23">
        <f t="shared" si="37"/>
        <v>480.27720385589163</v>
      </c>
      <c r="W39" s="22">
        <f t="shared" si="30"/>
        <v>4.9012504232578413E-3</v>
      </c>
      <c r="X39" s="23">
        <f t="shared" si="38"/>
        <v>2.6414047773221152</v>
      </c>
      <c r="Y39" s="23">
        <f t="shared" si="31"/>
        <v>488820.9694031672</v>
      </c>
      <c r="Z39" s="23">
        <f t="shared" si="20"/>
        <v>4934824.9768530475</v>
      </c>
      <c r="AA39" s="23">
        <f t="shared" si="32"/>
        <v>50.360110395249322</v>
      </c>
      <c r="AB39" s="25"/>
      <c r="AC39" s="24"/>
      <c r="AD39" s="25"/>
      <c r="AE39" s="24"/>
      <c r="AF39" s="23">
        <f t="shared" si="33"/>
        <v>1.9322923201214834</v>
      </c>
    </row>
    <row r="40" spans="2:32" s="26" customFormat="1" ht="15" customHeight="1" x14ac:dyDescent="0.2">
      <c r="B40" s="5" t="str">
        <f t="shared" si="21"/>
        <v>AL</v>
      </c>
      <c r="C40" s="5" t="s">
        <v>48</v>
      </c>
      <c r="D40" s="24" t="s">
        <v>76</v>
      </c>
      <c r="E40" s="4" t="str">
        <f t="shared" si="22"/>
        <v>ALFemale35-39</v>
      </c>
      <c r="F40" s="6">
        <f>VLOOKUP(E40,'Appendix 1a. Person-years 2020'!$E$3:$F$1682,2,FALSE)</f>
        <v>135211.4491</v>
      </c>
      <c r="G40" s="17">
        <f>VLOOKUP(E40,'Appendix 2a. Deaths 2020'!$E$4:$G$1683,2,FALSE)</f>
        <v>193</v>
      </c>
      <c r="H40" s="17">
        <f>VLOOKUP(E40,'Appendix 2a. Deaths 2020'!$E$4:$G$1683,3,FALSE)</f>
        <v>31</v>
      </c>
      <c r="I40" s="18">
        <f t="shared" si="23"/>
        <v>1.4273939173395044E-3</v>
      </c>
      <c r="J40" s="24">
        <v>5</v>
      </c>
      <c r="K40" s="5">
        <f>VLOOKUP(E40,'Appendix 3a. nax iIBGE 2020'!$E$5:$O$1935,11,FALSE)</f>
        <v>2.5</v>
      </c>
      <c r="L40" s="19">
        <f t="shared" si="24"/>
        <v>7.1115919788644431E-3</v>
      </c>
      <c r="M40" s="20">
        <f t="shared" si="34"/>
        <v>97337.829490918375</v>
      </c>
      <c r="N40" s="20">
        <f t="shared" si="35"/>
        <v>692.22692744768995</v>
      </c>
      <c r="O40" s="20">
        <f t="shared" si="25"/>
        <v>484958.5801359727</v>
      </c>
      <c r="P40" s="20">
        <f t="shared" si="19"/>
        <v>4251786.1748852078</v>
      </c>
      <c r="Q40" s="21">
        <f t="shared" si="26"/>
        <v>43.680716912656244</v>
      </c>
      <c r="R40" s="22">
        <f t="shared" si="27"/>
        <v>0.8393782383419689</v>
      </c>
      <c r="S40" s="22">
        <f t="shared" si="28"/>
        <v>0.99288840802113554</v>
      </c>
      <c r="T40" s="22">
        <f t="shared" si="29"/>
        <v>0.9940272657325645</v>
      </c>
      <c r="U40" s="23">
        <f t="shared" si="36"/>
        <v>97510.472580492671</v>
      </c>
      <c r="V40" s="23">
        <f t="shared" si="37"/>
        <v>582.40414101533804</v>
      </c>
      <c r="W40" s="22">
        <f t="shared" si="30"/>
        <v>5.9727342674354977E-3</v>
      </c>
      <c r="X40" s="23">
        <f t="shared" si="38"/>
        <v>2.6618973915851774</v>
      </c>
      <c r="Y40" s="23">
        <f t="shared" si="31"/>
        <v>486190.64226120379</v>
      </c>
      <c r="Z40" s="23">
        <f t="shared" si="20"/>
        <v>4446004.0074498802</v>
      </c>
      <c r="AA40" s="23">
        <f t="shared" si="32"/>
        <v>45.595143678334708</v>
      </c>
      <c r="AB40" s="25"/>
      <c r="AC40" s="24"/>
      <c r="AD40" s="25"/>
      <c r="AE40" s="24"/>
      <c r="AF40" s="23">
        <f t="shared" si="33"/>
        <v>1.9144267656784635</v>
      </c>
    </row>
    <row r="41" spans="2:32" s="26" customFormat="1" ht="15" customHeight="1" x14ac:dyDescent="0.2">
      <c r="B41" s="5" t="str">
        <f t="shared" si="21"/>
        <v>AL</v>
      </c>
      <c r="C41" s="5" t="s">
        <v>48</v>
      </c>
      <c r="D41" s="24" t="s">
        <v>77</v>
      </c>
      <c r="E41" s="4" t="str">
        <f t="shared" si="22"/>
        <v>ALFemale40-44</v>
      </c>
      <c r="F41" s="6">
        <f>VLOOKUP(E41,'Appendix 1a. Person-years 2020'!$E$3:$F$1682,2,FALSE)</f>
        <v>125118.4201</v>
      </c>
      <c r="G41" s="17">
        <f>VLOOKUP(E41,'Appendix 2a. Deaths 2020'!$E$4:$G$1683,2,FALSE)</f>
        <v>287</v>
      </c>
      <c r="H41" s="17">
        <f>VLOOKUP(E41,'Appendix 2a. Deaths 2020'!$E$4:$G$1683,3,FALSE)</f>
        <v>45</v>
      </c>
      <c r="I41" s="18">
        <f t="shared" si="23"/>
        <v>2.2938269182956219E-3</v>
      </c>
      <c r="J41" s="24">
        <v>5</v>
      </c>
      <c r="K41" s="5">
        <f>VLOOKUP(E41,'Appendix 3a. nax iIBGE 2020'!$E$5:$O$1935,11,FALSE)</f>
        <v>2.5</v>
      </c>
      <c r="L41" s="19">
        <f t="shared" si="24"/>
        <v>1.1403739082287683E-2</v>
      </c>
      <c r="M41" s="20">
        <f t="shared" si="34"/>
        <v>96645.602563470689</v>
      </c>
      <c r="N41" s="20">
        <f t="shared" si="35"/>
        <v>1102.1212350842934</v>
      </c>
      <c r="O41" s="20">
        <f t="shared" si="25"/>
        <v>480472.70972964272</v>
      </c>
      <c r="P41" s="20">
        <f t="shared" si="19"/>
        <v>3766827.5947492355</v>
      </c>
      <c r="Q41" s="21">
        <f t="shared" si="26"/>
        <v>38.975674990234786</v>
      </c>
      <c r="R41" s="22">
        <f t="shared" si="27"/>
        <v>0.84320557491289194</v>
      </c>
      <c r="S41" s="22">
        <f t="shared" si="28"/>
        <v>0.98859626091771236</v>
      </c>
      <c r="T41" s="22">
        <f t="shared" si="29"/>
        <v>0.99037566895726836</v>
      </c>
      <c r="U41" s="23">
        <f t="shared" si="36"/>
        <v>96928.068439477327</v>
      </c>
      <c r="V41" s="23">
        <f t="shared" si="37"/>
        <v>932.86781799407834</v>
      </c>
      <c r="W41" s="22">
        <f t="shared" si="30"/>
        <v>9.6243310427316375E-3</v>
      </c>
      <c r="X41" s="23">
        <f t="shared" si="38"/>
        <v>2.6982836575994984</v>
      </c>
      <c r="Y41" s="23">
        <f t="shared" si="31"/>
        <v>482493.14509541017</v>
      </c>
      <c r="Z41" s="23">
        <f t="shared" si="20"/>
        <v>3959813.3651886764</v>
      </c>
      <c r="AA41" s="23">
        <f t="shared" si="32"/>
        <v>40.853113333845251</v>
      </c>
      <c r="AB41" s="25"/>
      <c r="AC41" s="24"/>
      <c r="AD41" s="25"/>
      <c r="AE41" s="24"/>
      <c r="AF41" s="23">
        <f t="shared" si="33"/>
        <v>1.8774383436104642</v>
      </c>
    </row>
    <row r="42" spans="2:32" s="26" customFormat="1" ht="15" customHeight="1" x14ac:dyDescent="0.2">
      <c r="B42" s="5" t="str">
        <f t="shared" si="21"/>
        <v>AL</v>
      </c>
      <c r="C42" s="5" t="s">
        <v>48</v>
      </c>
      <c r="D42" s="24" t="s">
        <v>78</v>
      </c>
      <c r="E42" s="4" t="str">
        <f t="shared" si="22"/>
        <v>ALFemale45-49</v>
      </c>
      <c r="F42" s="6">
        <f>VLOOKUP(E42,'Appendix 1a. Person-years 2020'!$E$3:$F$1682,2,FALSE)</f>
        <v>108201.49340000001</v>
      </c>
      <c r="G42" s="17">
        <f>VLOOKUP(E42,'Appendix 2a. Deaths 2020'!$E$4:$G$1683,2,FALSE)</f>
        <v>397</v>
      </c>
      <c r="H42" s="17">
        <f>VLOOKUP(E42,'Appendix 2a. Deaths 2020'!$E$4:$G$1683,3,FALSE)</f>
        <v>63</v>
      </c>
      <c r="I42" s="18">
        <f t="shared" si="23"/>
        <v>3.6690805969966395E-3</v>
      </c>
      <c r="J42" s="24">
        <v>5</v>
      </c>
      <c r="K42" s="5">
        <f>VLOOKUP(E42,'Appendix 3a. nax iIBGE 2020'!$E$5:$O$1935,11,FALSE)</f>
        <v>2.5</v>
      </c>
      <c r="L42" s="19">
        <f t="shared" si="24"/>
        <v>1.8178655603596595E-2</v>
      </c>
      <c r="M42" s="20">
        <f t="shared" si="34"/>
        <v>95543.481328386391</v>
      </c>
      <c r="N42" s="20">
        <f t="shared" si="35"/>
        <v>1736.8520422373979</v>
      </c>
      <c r="O42" s="20">
        <f t="shared" si="25"/>
        <v>473375.27653633844</v>
      </c>
      <c r="P42" s="20">
        <f t="shared" si="19"/>
        <v>3286354.8850195929</v>
      </c>
      <c r="Q42" s="21">
        <f t="shared" si="26"/>
        <v>34.396432276988868</v>
      </c>
      <c r="R42" s="22">
        <f t="shared" si="27"/>
        <v>0.84130982367758189</v>
      </c>
      <c r="S42" s="22">
        <f t="shared" si="28"/>
        <v>0.98182134439640345</v>
      </c>
      <c r="T42" s="22">
        <f t="shared" si="29"/>
        <v>0.98468390234159064</v>
      </c>
      <c r="U42" s="23">
        <f t="shared" si="36"/>
        <v>95995.200621483251</v>
      </c>
      <c r="V42" s="23">
        <f t="shared" si="37"/>
        <v>1470.2718674572359</v>
      </c>
      <c r="W42" s="22">
        <f t="shared" si="30"/>
        <v>1.5316097658409356E-2</v>
      </c>
      <c r="X42" s="23">
        <f t="shared" si="38"/>
        <v>2.6655395709360308</v>
      </c>
      <c r="Y42" s="23">
        <f t="shared" si="31"/>
        <v>476543.71161287132</v>
      </c>
      <c r="Z42" s="23">
        <f t="shared" si="20"/>
        <v>3477320.2200932661</v>
      </c>
      <c r="AA42" s="23">
        <f t="shared" si="32"/>
        <v>36.223896586295162</v>
      </c>
      <c r="AB42" s="25"/>
      <c r="AC42" s="24"/>
      <c r="AD42" s="25"/>
      <c r="AE42" s="24"/>
      <c r="AF42" s="23">
        <f t="shared" si="33"/>
        <v>1.8274643093062934</v>
      </c>
    </row>
    <row r="43" spans="2:32" s="26" customFormat="1" ht="15" customHeight="1" x14ac:dyDescent="0.2">
      <c r="B43" s="5" t="str">
        <f t="shared" si="21"/>
        <v>AL</v>
      </c>
      <c r="C43" s="5" t="s">
        <v>48</v>
      </c>
      <c r="D43" s="24" t="s">
        <v>79</v>
      </c>
      <c r="E43" s="4" t="str">
        <f t="shared" si="22"/>
        <v>ALFemale50-54</v>
      </c>
      <c r="F43" s="6">
        <f>VLOOKUP(E43,'Appendix 1a. Person-years 2020'!$E$3:$F$1682,2,FALSE)</f>
        <v>97874.667700000005</v>
      </c>
      <c r="G43" s="17">
        <f>VLOOKUP(E43,'Appendix 2a. Deaths 2020'!$E$4:$G$1683,2,FALSE)</f>
        <v>530</v>
      </c>
      <c r="H43" s="17">
        <f>VLOOKUP(E43,'Appendix 2a. Deaths 2020'!$E$4:$G$1683,3,FALSE)</f>
        <v>90</v>
      </c>
      <c r="I43" s="18">
        <f t="shared" si="23"/>
        <v>5.41508862767766E-3</v>
      </c>
      <c r="J43" s="24">
        <v>5</v>
      </c>
      <c r="K43" s="5">
        <f>VLOOKUP(E43,'Appendix 3a. nax iIBGE 2020'!$E$5:$O$1935,11,FALSE)</f>
        <v>2.5</v>
      </c>
      <c r="L43" s="19">
        <f t="shared" si="24"/>
        <v>2.6713799163260703E-2</v>
      </c>
      <c r="M43" s="20">
        <f t="shared" si="34"/>
        <v>93806.629286148993</v>
      </c>
      <c r="N43" s="20">
        <f t="shared" si="35"/>
        <v>2505.9314549326341</v>
      </c>
      <c r="O43" s="20">
        <f t="shared" si="25"/>
        <v>462768.31779341341</v>
      </c>
      <c r="P43" s="20">
        <f t="shared" si="19"/>
        <v>2812979.6084832544</v>
      </c>
      <c r="Q43" s="21">
        <f t="shared" si="26"/>
        <v>29.987002303456656</v>
      </c>
      <c r="R43" s="22">
        <f t="shared" si="27"/>
        <v>0.83018867924528306</v>
      </c>
      <c r="S43" s="22">
        <f t="shared" si="28"/>
        <v>0.97328620083673933</v>
      </c>
      <c r="T43" s="22">
        <f t="shared" si="29"/>
        <v>0.9777716727072816</v>
      </c>
      <c r="U43" s="23">
        <f t="shared" si="36"/>
        <v>94524.928754026012</v>
      </c>
      <c r="V43" s="23">
        <f t="shared" si="37"/>
        <v>2101.1310536653782</v>
      </c>
      <c r="W43" s="22">
        <f t="shared" si="30"/>
        <v>2.2228327292718394E-2</v>
      </c>
      <c r="X43" s="23">
        <f t="shared" si="38"/>
        <v>2.6803002028565635</v>
      </c>
      <c r="Y43" s="23">
        <f t="shared" si="31"/>
        <v>467750.6504911707</v>
      </c>
      <c r="Z43" s="23">
        <f t="shared" si="20"/>
        <v>3000776.5084803947</v>
      </c>
      <c r="AA43" s="23">
        <f t="shared" si="32"/>
        <v>31.745874321567108</v>
      </c>
      <c r="AB43" s="25"/>
      <c r="AC43" s="24"/>
      <c r="AD43" s="25"/>
      <c r="AE43" s="24"/>
      <c r="AF43" s="23">
        <f t="shared" si="33"/>
        <v>1.758872018110452</v>
      </c>
    </row>
    <row r="44" spans="2:32" s="26" customFormat="1" ht="15" customHeight="1" x14ac:dyDescent="0.2">
      <c r="B44" s="5" t="str">
        <f t="shared" si="21"/>
        <v>AL</v>
      </c>
      <c r="C44" s="5" t="s">
        <v>48</v>
      </c>
      <c r="D44" s="24" t="s">
        <v>80</v>
      </c>
      <c r="E44" s="4" t="str">
        <f t="shared" si="22"/>
        <v>ALFemale55-59</v>
      </c>
      <c r="F44" s="6">
        <f>VLOOKUP(E44,'Appendix 1a. Person-years 2020'!$E$3:$F$1682,2,FALSE)</f>
        <v>80468.6878</v>
      </c>
      <c r="G44" s="17">
        <f>VLOOKUP(E44,'Appendix 2a. Deaths 2020'!$E$4:$G$1683,2,FALSE)</f>
        <v>705</v>
      </c>
      <c r="H44" s="17">
        <f>VLOOKUP(E44,'Appendix 2a. Deaths 2020'!$E$4:$G$1683,3,FALSE)</f>
        <v>122</v>
      </c>
      <c r="I44" s="18">
        <f t="shared" si="23"/>
        <v>8.761171820674327E-3</v>
      </c>
      <c r="J44" s="24">
        <v>5</v>
      </c>
      <c r="K44" s="5">
        <f>VLOOKUP(E44,'Appendix 3a. nax iIBGE 2020'!$E$5:$O$1935,11,FALSE)</f>
        <v>2.5</v>
      </c>
      <c r="L44" s="19">
        <f t="shared" si="24"/>
        <v>4.286694737492288E-2</v>
      </c>
      <c r="M44" s="20">
        <f t="shared" si="34"/>
        <v>91300.697831216356</v>
      </c>
      <c r="N44" s="20">
        <f t="shared" si="35"/>
        <v>3913.7822092244869</v>
      </c>
      <c r="O44" s="20">
        <f t="shared" si="25"/>
        <v>446719.03363302053</v>
      </c>
      <c r="P44" s="20">
        <f t="shared" si="19"/>
        <v>2350211.2906898409</v>
      </c>
      <c r="Q44" s="21">
        <f t="shared" si="26"/>
        <v>25.741438417421243</v>
      </c>
      <c r="R44" s="22">
        <f t="shared" si="27"/>
        <v>0.82695035460992905</v>
      </c>
      <c r="S44" s="22">
        <f t="shared" si="28"/>
        <v>0.95713305262507709</v>
      </c>
      <c r="T44" s="22">
        <f t="shared" si="29"/>
        <v>0.96441742436186384</v>
      </c>
      <c r="U44" s="23">
        <f t="shared" si="36"/>
        <v>92423.797700360636</v>
      </c>
      <c r="V44" s="23">
        <f t="shared" si="37"/>
        <v>3288.6767724368774</v>
      </c>
      <c r="W44" s="22">
        <f t="shared" si="30"/>
        <v>3.558257563813616E-2</v>
      </c>
      <c r="X44" s="23">
        <f t="shared" si="38"/>
        <v>2.6618425335842617</v>
      </c>
      <c r="Y44" s="23">
        <f t="shared" si="31"/>
        <v>454429.54435170186</v>
      </c>
      <c r="Z44" s="23">
        <f t="shared" si="20"/>
        <v>2533025.8579892241</v>
      </c>
      <c r="AA44" s="23">
        <f t="shared" si="32"/>
        <v>27.406641157522358</v>
      </c>
      <c r="AB44" s="25"/>
      <c r="AC44" s="24"/>
      <c r="AD44" s="25"/>
      <c r="AE44" s="24"/>
      <c r="AF44" s="23">
        <f t="shared" si="33"/>
        <v>1.6652027401011154</v>
      </c>
    </row>
    <row r="45" spans="2:32" s="26" customFormat="1" ht="15" customHeight="1" x14ac:dyDescent="0.2">
      <c r="B45" s="5" t="str">
        <f t="shared" si="21"/>
        <v>AL</v>
      </c>
      <c r="C45" s="5" t="s">
        <v>48</v>
      </c>
      <c r="D45" s="24" t="s">
        <v>81</v>
      </c>
      <c r="E45" s="4" t="str">
        <f t="shared" si="22"/>
        <v>ALFemale60-64</v>
      </c>
      <c r="F45" s="6">
        <f>VLOOKUP(E45,'Appendix 1a. Person-years 2020'!$E$3:$F$1682,2,FALSE)</f>
        <v>65730.433199999999</v>
      </c>
      <c r="G45" s="17">
        <f>VLOOKUP(E45,'Appendix 2a. Deaths 2020'!$E$4:$G$1683,2,FALSE)</f>
        <v>878</v>
      </c>
      <c r="H45" s="17">
        <f>VLOOKUP(E45,'Appendix 2a. Deaths 2020'!$E$4:$G$1683,3,FALSE)</f>
        <v>173</v>
      </c>
      <c r="I45" s="18">
        <f t="shared" si="23"/>
        <v>1.3357587304019168E-2</v>
      </c>
      <c r="J45" s="24">
        <v>5</v>
      </c>
      <c r="K45" s="5">
        <f>VLOOKUP(E45,'Appendix 3a. nax iIBGE 2020'!$E$5:$O$1935,11,FALSE)</f>
        <v>2.5</v>
      </c>
      <c r="L45" s="19">
        <f t="shared" si="24"/>
        <v>6.4629694551583669E-2</v>
      </c>
      <c r="M45" s="20">
        <f t="shared" si="34"/>
        <v>87386.915621991866</v>
      </c>
      <c r="N45" s="20">
        <f t="shared" si="35"/>
        <v>5647.7896644543498</v>
      </c>
      <c r="O45" s="20">
        <f t="shared" si="25"/>
        <v>422815.10394882341</v>
      </c>
      <c r="P45" s="20">
        <f t="shared" si="19"/>
        <v>1903492.2570568204</v>
      </c>
      <c r="Q45" s="21">
        <f t="shared" si="26"/>
        <v>21.782348575966743</v>
      </c>
      <c r="R45" s="22">
        <f t="shared" si="27"/>
        <v>0.80296127562642372</v>
      </c>
      <c r="S45" s="22">
        <f t="shared" si="28"/>
        <v>0.93537030544841637</v>
      </c>
      <c r="T45" s="22">
        <f t="shared" si="29"/>
        <v>0.94776559055564025</v>
      </c>
      <c r="U45" s="23">
        <f t="shared" si="36"/>
        <v>89135.120927923752</v>
      </c>
      <c r="V45" s="23">
        <f t="shared" si="37"/>
        <v>4655.9204024216888</v>
      </c>
      <c r="W45" s="22">
        <f t="shared" si="30"/>
        <v>5.2234409444359753E-2</v>
      </c>
      <c r="X45" s="23">
        <f t="shared" si="38"/>
        <v>2.6488811338632021</v>
      </c>
      <c r="Y45" s="23">
        <f t="shared" si="31"/>
        <v>434728.9823422539</v>
      </c>
      <c r="Z45" s="23">
        <f t="shared" si="20"/>
        <v>2078596.3136375223</v>
      </c>
      <c r="AA45" s="23">
        <f t="shared" si="32"/>
        <v>23.319610631574868</v>
      </c>
      <c r="AB45" s="25"/>
      <c r="AC45" s="24"/>
      <c r="AD45" s="25"/>
      <c r="AE45" s="24"/>
      <c r="AF45" s="23">
        <f t="shared" si="33"/>
        <v>1.5372620556081245</v>
      </c>
    </row>
    <row r="46" spans="2:32" s="26" customFormat="1" ht="15" customHeight="1" x14ac:dyDescent="0.2">
      <c r="B46" s="5" t="str">
        <f t="shared" si="21"/>
        <v>AL</v>
      </c>
      <c r="C46" s="5" t="s">
        <v>48</v>
      </c>
      <c r="D46" s="24" t="s">
        <v>82</v>
      </c>
      <c r="E46" s="4" t="str">
        <f t="shared" si="22"/>
        <v>ALFemale65-69</v>
      </c>
      <c r="F46" s="6">
        <f>VLOOKUP(E46,'Appendix 1a. Person-years 2020'!$E$3:$F$1682,2,FALSE)</f>
        <v>53260.521399999998</v>
      </c>
      <c r="G46" s="17">
        <f>VLOOKUP(E46,'Appendix 2a. Deaths 2020'!$E$4:$G$1683,2,FALSE)</f>
        <v>1040</v>
      </c>
      <c r="H46" s="17">
        <f>VLOOKUP(E46,'Appendix 2a. Deaths 2020'!$E$4:$G$1683,3,FALSE)</f>
        <v>172</v>
      </c>
      <c r="I46" s="18">
        <f t="shared" si="23"/>
        <v>1.9526658257611424E-2</v>
      </c>
      <c r="J46" s="24">
        <v>5</v>
      </c>
      <c r="K46" s="5">
        <f>VLOOKUP(E46,'Appendix 3a. nax iIBGE 2020'!$E$5:$O$1935,11,FALSE)</f>
        <v>2.5</v>
      </c>
      <c r="L46" s="19">
        <f t="shared" si="24"/>
        <v>9.3088998628645087E-2</v>
      </c>
      <c r="M46" s="20">
        <f t="shared" si="34"/>
        <v>81739.125957537515</v>
      </c>
      <c r="N46" s="20">
        <f t="shared" si="35"/>
        <v>7609.013384167858</v>
      </c>
      <c r="O46" s="20">
        <f t="shared" si="25"/>
        <v>389673.09632726788</v>
      </c>
      <c r="P46" s="20">
        <f t="shared" si="19"/>
        <v>1480677.153107997</v>
      </c>
      <c r="Q46" s="21">
        <f t="shared" si="26"/>
        <v>18.114668290889124</v>
      </c>
      <c r="R46" s="22">
        <f t="shared" si="27"/>
        <v>0.83461538461538465</v>
      </c>
      <c r="S46" s="22">
        <f t="shared" si="28"/>
        <v>0.90691100137135494</v>
      </c>
      <c r="T46" s="22">
        <f t="shared" si="29"/>
        <v>0.92168563938825854</v>
      </c>
      <c r="U46" s="23">
        <f t="shared" si="36"/>
        <v>84479.200525502063</v>
      </c>
      <c r="V46" s="23">
        <f t="shared" si="37"/>
        <v>6615.9345741457873</v>
      </c>
      <c r="W46" s="22">
        <f t="shared" si="30"/>
        <v>7.8314360611741463E-2</v>
      </c>
      <c r="X46" s="23">
        <f t="shared" si="38"/>
        <v>2.6455358735191514</v>
      </c>
      <c r="Y46" s="23">
        <f t="shared" si="31"/>
        <v>406819.02200953965</v>
      </c>
      <c r="Z46" s="23">
        <f t="shared" si="20"/>
        <v>1643867.3312952684</v>
      </c>
      <c r="AA46" s="23">
        <f t="shared" si="32"/>
        <v>19.458841005473623</v>
      </c>
      <c r="AB46" s="25"/>
      <c r="AC46" s="24"/>
      <c r="AD46" s="25"/>
      <c r="AE46" s="24"/>
      <c r="AF46" s="23">
        <f t="shared" si="33"/>
        <v>1.3441727145844986</v>
      </c>
    </row>
    <row r="47" spans="2:32" s="26" customFormat="1" ht="15" customHeight="1" x14ac:dyDescent="0.2">
      <c r="B47" s="5" t="str">
        <f t="shared" si="21"/>
        <v>AL</v>
      </c>
      <c r="C47" s="5" t="s">
        <v>48</v>
      </c>
      <c r="D47" s="42" t="s">
        <v>19</v>
      </c>
      <c r="E47" s="4" t="str">
        <f t="shared" si="22"/>
        <v>ALFemale70-74</v>
      </c>
      <c r="F47" s="6">
        <f>VLOOKUP(E47,'Appendix 1a. Person-years 2020'!$E$3:$F$1682,2,FALSE)</f>
        <v>39128.869500000001</v>
      </c>
      <c r="G47" s="17">
        <f>VLOOKUP(E47,'Appendix 2a. Deaths 2020'!$E$4:$G$1683,2,FALSE)</f>
        <v>1174</v>
      </c>
      <c r="H47" s="17">
        <f>VLOOKUP(E47,'Appendix 2a. Deaths 2020'!$E$4:$G$1683,3,FALSE)</f>
        <v>183</v>
      </c>
      <c r="I47" s="18">
        <f t="shared" si="23"/>
        <v>3.0003422409124292E-2</v>
      </c>
      <c r="J47" s="24">
        <v>5</v>
      </c>
      <c r="K47" s="5">
        <f>VLOOKUP(E47,'Appendix 3a. nax iIBGE 2020'!$E$5:$O$1935,11,FALSE)</f>
        <v>2.5</v>
      </c>
      <c r="L47" s="19">
        <f t="shared" si="24"/>
        <v>0.13954969121421415</v>
      </c>
      <c r="M47" s="20">
        <f t="shared" si="34"/>
        <v>74130.112573369654</v>
      </c>
      <c r="N47" s="20">
        <f t="shared" si="35"/>
        <v>10344.83431928867</v>
      </c>
      <c r="O47" s="20">
        <f t="shared" si="25"/>
        <v>344788.47706862661</v>
      </c>
      <c r="P47" s="20">
        <f t="shared" si="19"/>
        <v>1091004.0567807292</v>
      </c>
      <c r="Q47" s="21">
        <f t="shared" si="26"/>
        <v>14.717420747215474</v>
      </c>
      <c r="R47" s="22">
        <f t="shared" si="27"/>
        <v>0.84412265758091998</v>
      </c>
      <c r="S47" s="22">
        <f t="shared" si="28"/>
        <v>0.86045030878578588</v>
      </c>
      <c r="T47" s="22">
        <f t="shared" si="29"/>
        <v>0.88084717212211139</v>
      </c>
      <c r="U47" s="23">
        <f t="shared" si="36"/>
        <v>77863.265951356268</v>
      </c>
      <c r="V47" s="23">
        <f t="shared" si="37"/>
        <v>9277.6283259122192</v>
      </c>
      <c r="W47" s="22">
        <f t="shared" si="30"/>
        <v>0.11915282787788863</v>
      </c>
      <c r="X47" s="23">
        <f t="shared" si="38"/>
        <v>2.6204147119039316</v>
      </c>
      <c r="Y47" s="23">
        <f t="shared" si="31"/>
        <v>367239.4218840173</v>
      </c>
      <c r="Z47" s="23">
        <f t="shared" si="20"/>
        <v>1237048.3092857287</v>
      </c>
      <c r="AA47" s="23">
        <f t="shared" si="32"/>
        <v>15.887444408747937</v>
      </c>
      <c r="AB47" s="25"/>
      <c r="AC47" s="24"/>
      <c r="AD47" s="25"/>
      <c r="AE47" s="24"/>
      <c r="AF47" s="23">
        <f t="shared" si="33"/>
        <v>1.1700236615324631</v>
      </c>
    </row>
    <row r="48" spans="2:32" s="26" customFormat="1" ht="15" customHeight="1" x14ac:dyDescent="0.2">
      <c r="B48" s="5" t="str">
        <f t="shared" si="21"/>
        <v>AL</v>
      </c>
      <c r="C48" s="5" t="s">
        <v>48</v>
      </c>
      <c r="D48" s="42" t="s">
        <v>20</v>
      </c>
      <c r="E48" s="4" t="str">
        <f t="shared" si="22"/>
        <v>ALFemale75-79</v>
      </c>
      <c r="F48" s="6">
        <f>VLOOKUP(E48,'Appendix 1a. Person-years 2020'!$E$3:$F$1682,2,FALSE)</f>
        <v>27206.043699999998</v>
      </c>
      <c r="G48" s="17">
        <f>VLOOKUP(E48,'Appendix 2a. Deaths 2020'!$E$4:$G$1683,2,FALSE)</f>
        <v>1223</v>
      </c>
      <c r="H48" s="17">
        <f>VLOOKUP(E48,'Appendix 2a. Deaths 2020'!$E$4:$G$1683,3,FALSE)</f>
        <v>183</v>
      </c>
      <c r="I48" s="18">
        <f t="shared" si="23"/>
        <v>4.4953246914030361E-2</v>
      </c>
      <c r="J48" s="24">
        <v>5</v>
      </c>
      <c r="K48" s="5">
        <f>VLOOKUP(E48,'Appendix 3a. nax iIBGE 2020'!$E$5:$O$1935,11,FALSE)</f>
        <v>2.5</v>
      </c>
      <c r="L48" s="19">
        <f t="shared" si="24"/>
        <v>0.20205829365580871</v>
      </c>
      <c r="M48" s="20">
        <f t="shared" si="34"/>
        <v>63785.278254080986</v>
      </c>
      <c r="N48" s="20">
        <f t="shared" si="35"/>
        <v>12888.344484380565</v>
      </c>
      <c r="O48" s="20">
        <f t="shared" si="25"/>
        <v>286705.53005945351</v>
      </c>
      <c r="P48" s="20">
        <f t="shared" si="19"/>
        <v>746215.57971210266</v>
      </c>
      <c r="Q48" s="21">
        <f t="shared" si="26"/>
        <v>11.698868455815818</v>
      </c>
      <c r="R48" s="22">
        <f t="shared" si="27"/>
        <v>0.85036794766966473</v>
      </c>
      <c r="S48" s="22">
        <f t="shared" si="28"/>
        <v>0.79794170634419126</v>
      </c>
      <c r="T48" s="22">
        <f t="shared" si="29"/>
        <v>0.82535240451885616</v>
      </c>
      <c r="U48" s="23">
        <f t="shared" si="36"/>
        <v>68585.637625444055</v>
      </c>
      <c r="V48" s="23">
        <f t="shared" si="37"/>
        <v>11978.316695824871</v>
      </c>
      <c r="W48" s="22">
        <f t="shared" si="30"/>
        <v>0.17464759548114384</v>
      </c>
      <c r="X48" s="23">
        <f t="shared" si="38"/>
        <v>2.6083766688058692</v>
      </c>
      <c r="Y48" s="23">
        <f t="shared" si="31"/>
        <v>314280.56644905329</v>
      </c>
      <c r="Z48" s="23">
        <f t="shared" si="20"/>
        <v>869808.88740171143</v>
      </c>
      <c r="AA48" s="23">
        <f t="shared" si="32"/>
        <v>12.682085018322084</v>
      </c>
      <c r="AB48" s="25"/>
      <c r="AC48" s="24"/>
      <c r="AD48" s="25"/>
      <c r="AE48" s="24"/>
      <c r="AF48" s="23">
        <f t="shared" si="33"/>
        <v>0.9832165625062661</v>
      </c>
    </row>
    <row r="49" spans="2:32" s="26" customFormat="1" ht="15" customHeight="1" x14ac:dyDescent="0.2">
      <c r="B49" s="5" t="str">
        <f t="shared" si="21"/>
        <v>AL</v>
      </c>
      <c r="C49" s="5" t="s">
        <v>48</v>
      </c>
      <c r="D49" s="42" t="s">
        <v>21</v>
      </c>
      <c r="E49" s="4" t="str">
        <f t="shared" si="22"/>
        <v>ALFemale80-84</v>
      </c>
      <c r="F49" s="6">
        <f>VLOOKUP(E49,'Appendix 1a. Person-years 2020'!$E$3:$F$1682,2,FALSE)</f>
        <v>17439.437099999999</v>
      </c>
      <c r="G49" s="17">
        <f>VLOOKUP(E49,'Appendix 2a. Deaths 2020'!$E$4:$G$1683,2,FALSE)</f>
        <v>1283</v>
      </c>
      <c r="H49" s="17">
        <f>VLOOKUP(E49,'Appendix 2a. Deaths 2020'!$E$4:$G$1683,3,FALSE)</f>
        <v>179</v>
      </c>
      <c r="I49" s="18">
        <f t="shared" si="23"/>
        <v>7.3568888298579313E-2</v>
      </c>
      <c r="J49" s="24">
        <v>5</v>
      </c>
      <c r="K49" s="5">
        <f>VLOOKUP(E49,'Appendix 3a. nax iIBGE 2020'!$E$5:$O$1935,11,FALSE)</f>
        <v>2.5</v>
      </c>
      <c r="L49" s="19">
        <f t="shared" si="24"/>
        <v>0.31069983741075086</v>
      </c>
      <c r="M49" s="20">
        <f t="shared" si="34"/>
        <v>50896.933769700423</v>
      </c>
      <c r="N49" s="20">
        <f t="shared" si="35"/>
        <v>15813.669046951676</v>
      </c>
      <c r="O49" s="20">
        <f t="shared" si="25"/>
        <v>214950.49623112293</v>
      </c>
      <c r="P49" s="20">
        <f t="shared" si="19"/>
        <v>459510.04965264921</v>
      </c>
      <c r="Q49" s="21">
        <f t="shared" si="26"/>
        <v>9.0282462148279983</v>
      </c>
      <c r="R49" s="22">
        <f t="shared" si="27"/>
        <v>0.86048324240062357</v>
      </c>
      <c r="S49" s="22">
        <f t="shared" si="28"/>
        <v>0.6893001625892492</v>
      </c>
      <c r="T49" s="22">
        <f t="shared" si="29"/>
        <v>0.72602758148735369</v>
      </c>
      <c r="U49" s="23">
        <f t="shared" si="36"/>
        <v>56607.320929619185</v>
      </c>
      <c r="V49" s="23">
        <f t="shared" si="37"/>
        <v>15508.84462060931</v>
      </c>
      <c r="W49" s="22">
        <f t="shared" si="30"/>
        <v>0.27397241851264631</v>
      </c>
      <c r="X49" s="23">
        <f t="shared" si="38"/>
        <v>2.5544039858367475</v>
      </c>
      <c r="Y49" s="23">
        <f t="shared" si="31"/>
        <v>245108.2360596566</v>
      </c>
      <c r="Z49" s="23">
        <f t="shared" si="20"/>
        <v>555528.32095265808</v>
      </c>
      <c r="AA49" s="23">
        <f t="shared" si="32"/>
        <v>9.8137186468046345</v>
      </c>
      <c r="AB49" s="25"/>
      <c r="AC49" s="24"/>
      <c r="AD49" s="25"/>
      <c r="AE49" s="24"/>
      <c r="AF49" s="23">
        <f t="shared" si="33"/>
        <v>0.78547243197663619</v>
      </c>
    </row>
    <row r="50" spans="2:32" s="26" customFormat="1" ht="15" customHeight="1" x14ac:dyDescent="0.2">
      <c r="B50" s="5" t="str">
        <f t="shared" si="21"/>
        <v>AL</v>
      </c>
      <c r="C50" s="5" t="s">
        <v>48</v>
      </c>
      <c r="D50" s="42" t="s">
        <v>22</v>
      </c>
      <c r="E50" s="4" t="str">
        <f t="shared" si="22"/>
        <v>ALFemale85-89</v>
      </c>
      <c r="F50" s="6">
        <f>VLOOKUP(E50,'Appendix 1a. Person-years 2020'!$E$3:$F$1682,2,FALSE)</f>
        <v>9126.6402999999991</v>
      </c>
      <c r="G50" s="17">
        <f>VLOOKUP(E50,'Appendix 2a. Deaths 2020'!$E$4:$G$1683,2,FALSE)</f>
        <v>983</v>
      </c>
      <c r="H50" s="17">
        <f>VLOOKUP(E50,'Appendix 2a. Deaths 2020'!$E$4:$G$1683,3,FALSE)</f>
        <v>103</v>
      </c>
      <c r="I50" s="18">
        <f t="shared" si="23"/>
        <v>0.10770666616498517</v>
      </c>
      <c r="J50" s="24">
        <v>5</v>
      </c>
      <c r="K50" s="5">
        <f>VLOOKUP(E50,'Appendix 3a. nax iIBGE 2020'!$E$5:$O$1935,11,FALSE)</f>
        <v>2.5</v>
      </c>
      <c r="L50" s="19">
        <f t="shared" si="24"/>
        <v>0.42428698830589961</v>
      </c>
      <c r="M50" s="20">
        <f t="shared" si="34"/>
        <v>35083.264722748747</v>
      </c>
      <c r="N50" s="20">
        <f t="shared" si="35"/>
        <v>14885.372729153678</v>
      </c>
      <c r="O50" s="20">
        <f t="shared" si="25"/>
        <v>138202.89179085955</v>
      </c>
      <c r="P50" s="20">
        <f t="shared" si="19"/>
        <v>244559.55342152627</v>
      </c>
      <c r="Q50" s="21">
        <f t="shared" si="26"/>
        <v>6.9708322573226367</v>
      </c>
      <c r="R50" s="22">
        <f t="shared" si="27"/>
        <v>0.89521871820956256</v>
      </c>
      <c r="S50" s="22">
        <f t="shared" si="28"/>
        <v>0.57571301169410039</v>
      </c>
      <c r="T50" s="22">
        <f t="shared" si="29"/>
        <v>0.61000298896448402</v>
      </c>
      <c r="U50" s="23">
        <f t="shared" si="36"/>
        <v>41098.476309009871</v>
      </c>
      <c r="V50" s="23">
        <f t="shared" si="37"/>
        <v>16028.282918627816</v>
      </c>
      <c r="W50" s="22">
        <f t="shared" si="30"/>
        <v>0.38999701103551598</v>
      </c>
      <c r="X50" s="23">
        <f>J50+R50*(L50/W50)*(K50-J50)</f>
        <v>2.5651758662477735</v>
      </c>
      <c r="Y50" s="23">
        <f t="shared" si="31"/>
        <v>166466.33147216577</v>
      </c>
      <c r="Z50" s="23">
        <f t="shared" si="20"/>
        <v>310420.08489300142</v>
      </c>
      <c r="AA50" s="23">
        <f t="shared" si="32"/>
        <v>7.553080132679983</v>
      </c>
      <c r="AB50" s="25"/>
      <c r="AC50" s="24"/>
      <c r="AD50" s="25"/>
      <c r="AE50" s="24"/>
      <c r="AF50" s="23">
        <f t="shared" si="33"/>
        <v>0.58224787535734635</v>
      </c>
    </row>
    <row r="51" spans="2:32" s="26" customFormat="1" ht="15" customHeight="1" x14ac:dyDescent="0.2">
      <c r="B51" s="5" t="str">
        <f t="shared" si="21"/>
        <v>AL</v>
      </c>
      <c r="C51" s="5" t="s">
        <v>48</v>
      </c>
      <c r="D51" s="43" t="s">
        <v>5</v>
      </c>
      <c r="E51" s="4" t="str">
        <f t="shared" si="22"/>
        <v>ALFemale90+</v>
      </c>
      <c r="F51" s="8">
        <f>VLOOKUP(E51,'Appendix 1a. Person-years 2020'!$E$3:$F$1682,2,FALSE)</f>
        <v>5713.3179</v>
      </c>
      <c r="G51" s="17">
        <f>VLOOKUP(E51,'Appendix 2a. Deaths 2020'!$E$4:$G$1683,2,FALSE)</f>
        <v>1085</v>
      </c>
      <c r="H51" s="17">
        <f>VLOOKUP(E51,'Appendix 2a. Deaths 2020'!$E$4:$G$1683,3,FALSE)</f>
        <v>90</v>
      </c>
      <c r="I51" s="18">
        <f t="shared" si="23"/>
        <v>0.18990716410161598</v>
      </c>
      <c r="J51" s="27"/>
      <c r="K51" s="28"/>
      <c r="L51" s="16">
        <v>1</v>
      </c>
      <c r="M51" s="20">
        <f t="shared" si="34"/>
        <v>20197.891993595069</v>
      </c>
      <c r="N51" s="20">
        <f t="shared" si="35"/>
        <v>20197.891993595069</v>
      </c>
      <c r="O51" s="38">
        <f>N51*Q51</f>
        <v>106356.66163066671</v>
      </c>
      <c r="P51" s="20">
        <f>O51</f>
        <v>106356.66163066671</v>
      </c>
      <c r="Q51" s="21">
        <f>1/I51</f>
        <v>5.2657307834101381</v>
      </c>
      <c r="R51" s="22">
        <f t="shared" si="27"/>
        <v>0.91705069124423966</v>
      </c>
      <c r="S51" s="22">
        <f t="shared" si="28"/>
        <v>0</v>
      </c>
      <c r="T51" s="22">
        <f t="shared" si="29"/>
        <v>0</v>
      </c>
      <c r="U51" s="23">
        <f t="shared" si="36"/>
        <v>25070.193390382054</v>
      </c>
      <c r="V51" s="23">
        <f>U51*(1-T51)</f>
        <v>25070.193390382054</v>
      </c>
      <c r="W51" s="22">
        <f t="shared" si="30"/>
        <v>1</v>
      </c>
      <c r="X51" s="23">
        <f>Q51/R51</f>
        <v>5.7420280402010047</v>
      </c>
      <c r="Y51" s="23">
        <f t="shared" si="31"/>
        <v>143953.75342083565</v>
      </c>
      <c r="Z51" s="23">
        <f>Y51</f>
        <v>143953.75342083565</v>
      </c>
      <c r="AA51" s="23">
        <f t="shared" si="32"/>
        <v>5.7420280402010047</v>
      </c>
      <c r="AB51" s="25"/>
      <c r="AC51" s="24"/>
      <c r="AD51" s="25"/>
      <c r="AE51" s="24"/>
      <c r="AF51" s="23">
        <f t="shared" si="33"/>
        <v>0.47629725679086654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1744025.2601000001</v>
      </c>
      <c r="G52" s="30">
        <f>SUM(G32:G51)</f>
        <v>10508</v>
      </c>
      <c r="H52" s="30">
        <f>SUM(H32:H51)</f>
        <v>1484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AL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AL</v>
      </c>
      <c r="C59" s="5" t="s">
        <v>47</v>
      </c>
      <c r="D59" s="40">
        <v>0</v>
      </c>
      <c r="E59" s="4" t="str">
        <f>_xlfn.CONCAT(B59,C59,D59)</f>
        <v>ALMale0</v>
      </c>
      <c r="F59" s="6">
        <f>VLOOKUP(E59,'Appendix 1a. Person-years 2020'!$E$3:$F$1682,2,FALSE)</f>
        <v>25828.5376</v>
      </c>
      <c r="G59" s="17">
        <f>VLOOKUP(E59,'Appendix 2a. Deaths 2020'!$E$4:$G$1683,2,FALSE)</f>
        <v>322</v>
      </c>
      <c r="H59" s="17">
        <f>VLOOKUP(E59,'Appendix 2a. Deaths 2020'!$E$4:$G$1683,3,FALSE)</f>
        <v>4</v>
      </c>
      <c r="I59" s="18">
        <f>G59/F59</f>
        <v>1.2466830487530197E-2</v>
      </c>
      <c r="J59" s="16">
        <v>1</v>
      </c>
      <c r="K59" s="5">
        <f>VLOOKUP(E59,'Appendix 3a. nax iIBGE 2020'!$E$5:$O$1935,11,FALSE)</f>
        <v>0.09</v>
      </c>
      <c r="L59" s="19">
        <f>(J59*I59)/(1+(J59-K59)*I59)</f>
        <v>1.2326983135186396E-2</v>
      </c>
      <c r="M59" s="16">
        <v>100000</v>
      </c>
      <c r="N59" s="20">
        <f>M59*L59</f>
        <v>1232.6983135186397</v>
      </c>
      <c r="O59" s="20">
        <f>M60*J59+N59*K59</f>
        <v>98878.244534698038</v>
      </c>
      <c r="P59" s="20">
        <f t="shared" ref="P59:P77" si="39">P60+O59</f>
        <v>6903581.3121756734</v>
      </c>
      <c r="Q59" s="21">
        <f>P59/M59</f>
        <v>69.035813121756732</v>
      </c>
      <c r="R59" s="22">
        <f>(G59-H59)/G59</f>
        <v>0.98757763975155277</v>
      </c>
      <c r="S59" s="22">
        <f>1-L59</f>
        <v>0.98767301686481357</v>
      </c>
      <c r="T59" s="22">
        <f>S59^R59</f>
        <v>0.98782521109590871</v>
      </c>
      <c r="U59" s="16">
        <v>100000</v>
      </c>
      <c r="V59" s="23">
        <f>U59*(1-T59)</f>
        <v>1217.4788904091295</v>
      </c>
      <c r="W59" s="22">
        <f>V59/U59</f>
        <v>1.2174788904091294E-2</v>
      </c>
      <c r="X59" s="23">
        <f>J59+R59*(L59/W59)*(K59-J59)</f>
        <v>9.0069960532098037E-2</v>
      </c>
      <c r="Y59" s="23">
        <f>U60*J59+V59*X59</f>
        <v>98892.179385198688</v>
      </c>
      <c r="Z59" s="23">
        <f t="shared" ref="Z59:Z77" si="40">Z60+Y59</f>
        <v>7112126.3704574332</v>
      </c>
      <c r="AA59" s="23">
        <f>Z59/U59</f>
        <v>71.121263704574332</v>
      </c>
      <c r="AB59" s="16"/>
      <c r="AC59" s="16"/>
      <c r="AD59" s="16"/>
      <c r="AE59" s="16"/>
      <c r="AF59" s="23">
        <f>AA59-Q59</f>
        <v>2.0854505828176002</v>
      </c>
    </row>
    <row r="60" spans="2:32" s="26" customFormat="1" ht="15" customHeight="1" x14ac:dyDescent="0.2">
      <c r="B60" s="5" t="str">
        <f t="shared" ref="B60:B78" si="41">B6</f>
        <v>AL</v>
      </c>
      <c r="C60" s="5" t="s">
        <v>47</v>
      </c>
      <c r="D60" s="41" t="s">
        <v>18</v>
      </c>
      <c r="E60" s="4" t="str">
        <f t="shared" ref="E60:E78" si="42">_xlfn.CONCAT(B60,C60,D60)</f>
        <v>ALMale1-4</v>
      </c>
      <c r="F60" s="6">
        <f>VLOOKUP(E60,'Appendix 1a. Person-years 2020'!$E$3:$F$1682,2,FALSE)</f>
        <v>103073.5442</v>
      </c>
      <c r="G60" s="17">
        <f>VLOOKUP(E60,'Appendix 2a. Deaths 2020'!$E$4:$G$1683,2,FALSE)</f>
        <v>40</v>
      </c>
      <c r="H60" s="17">
        <f>VLOOKUP(E60,'Appendix 2a. Deaths 2020'!$E$4:$G$1683,3,FALSE)</f>
        <v>3</v>
      </c>
      <c r="I60" s="18">
        <f t="shared" ref="I60:I78" si="43">G60/F60</f>
        <v>3.8807242256447023E-4</v>
      </c>
      <c r="J60" s="24">
        <v>4</v>
      </c>
      <c r="K60" s="5">
        <f>VLOOKUP(E60,'Appendix 3a. nax iIBGE 2020'!$E$5:$O$1935,11,FALSE)</f>
        <v>1.6</v>
      </c>
      <c r="L60" s="19">
        <f t="shared" ref="L60:L77" si="44">(J60*I60)/(1+(J60-K60)*I60)</f>
        <v>1.5508452735802625E-3</v>
      </c>
      <c r="M60" s="20">
        <f>M59-N59</f>
        <v>98767.301686481354</v>
      </c>
      <c r="N60" s="20">
        <f>M60*L60</f>
        <v>153.17280300475551</v>
      </c>
      <c r="O60" s="20">
        <f t="shared" ref="O60:O77" si="45">M61*J60+N60*K60</f>
        <v>394701.592018714</v>
      </c>
      <c r="P60" s="20">
        <f t="shared" si="39"/>
        <v>6804703.0676409751</v>
      </c>
      <c r="Q60" s="21">
        <f t="shared" ref="Q60:Q77" si="46">P60/M60</f>
        <v>68.896314381871591</v>
      </c>
      <c r="R60" s="22">
        <f t="shared" ref="R60:R78" si="47">(G60-H60)/G60</f>
        <v>0.92500000000000004</v>
      </c>
      <c r="S60" s="22">
        <f t="shared" ref="S60:S78" si="48">1-L60</f>
        <v>0.99844915472641971</v>
      </c>
      <c r="T60" s="22">
        <f t="shared" ref="T60:T78" si="49">S60^R60</f>
        <v>0.99856538464790168</v>
      </c>
      <c r="U60" s="23">
        <f>U59-V59</f>
        <v>98782.521109590874</v>
      </c>
      <c r="V60" s="23">
        <f>U60*(1-T60)</f>
        <v>141.71492130279572</v>
      </c>
      <c r="W60" s="22">
        <f t="shared" ref="W60:W78" si="50">V60/U60</f>
        <v>1.4346153520983227E-3</v>
      </c>
      <c r="X60" s="23">
        <f>J60+R60*(L60/W60)*(K60-J60)</f>
        <v>1.6001396455764247</v>
      </c>
      <c r="Y60" s="23">
        <f t="shared" ref="Y60:Y78" si="51">U61*J60+V60*X60</f>
        <v>394789.98841709865</v>
      </c>
      <c r="Z60" s="23">
        <f t="shared" si="40"/>
        <v>7013234.1910722349</v>
      </c>
      <c r="AA60" s="23">
        <f t="shared" ref="AA60:AA78" si="52">Z60/U60</f>
        <v>70.996711890878373</v>
      </c>
      <c r="AB60" s="25"/>
      <c r="AC60" s="24"/>
      <c r="AD60" s="25"/>
      <c r="AE60" s="24"/>
      <c r="AF60" s="23">
        <f t="shared" ref="AF60:AF78" si="53">AA60-Q60</f>
        <v>2.1003975090067826</v>
      </c>
    </row>
    <row r="61" spans="2:32" s="26" customFormat="1" ht="15" customHeight="1" x14ac:dyDescent="0.2">
      <c r="B61" s="5" t="str">
        <f t="shared" si="41"/>
        <v>AL</v>
      </c>
      <c r="C61" s="5" t="s">
        <v>47</v>
      </c>
      <c r="D61" s="24" t="s">
        <v>70</v>
      </c>
      <c r="E61" s="4" t="str">
        <f t="shared" si="42"/>
        <v>ALMale5-9</v>
      </c>
      <c r="F61" s="6">
        <f>VLOOKUP(E61,'Appendix 1a. Person-years 2020'!$E$3:$F$1682,2,FALSE)</f>
        <v>133504.92120000001</v>
      </c>
      <c r="G61" s="17">
        <f>VLOOKUP(E61,'Appendix 2a. Deaths 2020'!$E$4:$G$1683,2,FALSE)</f>
        <v>31</v>
      </c>
      <c r="H61" s="17">
        <f>VLOOKUP(E61,'Appendix 2a. Deaths 2020'!$E$4:$G$1683,3,FALSE)</f>
        <v>1</v>
      </c>
      <c r="I61" s="18">
        <f t="shared" si="43"/>
        <v>2.3220117821394585E-4</v>
      </c>
      <c r="J61" s="24">
        <v>5</v>
      </c>
      <c r="K61" s="5">
        <f>VLOOKUP(E61,'Appendix 3a. nax iIBGE 2020'!$E$5:$O$1935,11,FALSE)</f>
        <v>2.5</v>
      </c>
      <c r="L61" s="19">
        <f t="shared" si="44"/>
        <v>1.1603323147432215E-3</v>
      </c>
      <c r="M61" s="20">
        <f t="shared" ref="M61:M78" si="54">M60-N60</f>
        <v>98614.128883476602</v>
      </c>
      <c r="N61" s="20">
        <f t="shared" ref="N61:N78" si="55">M61*L61</f>
        <v>114.42516043375079</v>
      </c>
      <c r="O61" s="20">
        <f t="shared" si="45"/>
        <v>492784.58151629864</v>
      </c>
      <c r="P61" s="20">
        <f t="shared" si="39"/>
        <v>6410001.4756222609</v>
      </c>
      <c r="Q61" s="21">
        <f t="shared" si="46"/>
        <v>65.000842660146404</v>
      </c>
      <c r="R61" s="22">
        <f t="shared" si="47"/>
        <v>0.967741935483871</v>
      </c>
      <c r="S61" s="22">
        <f t="shared" si="48"/>
        <v>0.99883966768525678</v>
      </c>
      <c r="T61" s="22">
        <f t="shared" si="49"/>
        <v>0.99887707673637327</v>
      </c>
      <c r="U61" s="23">
        <f t="shared" ref="U61:U78" si="56">U60-V60</f>
        <v>98640.806188288072</v>
      </c>
      <c r="V61" s="23">
        <f t="shared" ref="V61:V77" si="57">U61*(1-T61)</f>
        <v>110.76605601172413</v>
      </c>
      <c r="W61" s="22">
        <f t="shared" si="50"/>
        <v>1.1229232636267295E-3</v>
      </c>
      <c r="X61" s="23">
        <f>J61+R61*(L61/W61)*(K61-J61)</f>
        <v>2.500046805408092</v>
      </c>
      <c r="Y61" s="23">
        <f t="shared" si="51"/>
        <v>492927.12098586152</v>
      </c>
      <c r="Z61" s="23">
        <f t="shared" si="40"/>
        <v>6618444.2026551366</v>
      </c>
      <c r="AA61" s="23">
        <f t="shared" si="52"/>
        <v>67.096412310557184</v>
      </c>
      <c r="AB61" s="25"/>
      <c r="AC61" s="24"/>
      <c r="AD61" s="25"/>
      <c r="AE61" s="24"/>
      <c r="AF61" s="23">
        <f t="shared" si="53"/>
        <v>2.0955696504107806</v>
      </c>
    </row>
    <row r="62" spans="2:32" s="26" customFormat="1" ht="15" customHeight="1" x14ac:dyDescent="0.2">
      <c r="B62" s="5" t="str">
        <f t="shared" si="41"/>
        <v>AL</v>
      </c>
      <c r="C62" s="5" t="s">
        <v>47</v>
      </c>
      <c r="D62" s="24" t="s">
        <v>71</v>
      </c>
      <c r="E62" s="4" t="str">
        <f t="shared" si="42"/>
        <v>ALMale10-14</v>
      </c>
      <c r="F62" s="6">
        <f>VLOOKUP(E62,'Appendix 1a. Person-years 2020'!$E$3:$F$1682,2,FALSE)</f>
        <v>143318.9952</v>
      </c>
      <c r="G62" s="17">
        <f>VLOOKUP(E62,'Appendix 2a. Deaths 2020'!$E$4:$G$1683,2,FALSE)</f>
        <v>50</v>
      </c>
      <c r="H62" s="17">
        <f>VLOOKUP(E62,'Appendix 2a. Deaths 2020'!$E$4:$G$1683,3,FALSE)</f>
        <v>2</v>
      </c>
      <c r="I62" s="18">
        <f t="shared" si="43"/>
        <v>3.4887210819630415E-4</v>
      </c>
      <c r="J62" s="24">
        <v>5</v>
      </c>
      <c r="K62" s="5">
        <f>VLOOKUP(E62,'Appendix 3a. nax iIBGE 2020'!$E$5:$O$1935,11,FALSE)</f>
        <v>2.5</v>
      </c>
      <c r="L62" s="19">
        <f t="shared" si="44"/>
        <v>1.7428404699090533E-3</v>
      </c>
      <c r="M62" s="20">
        <f t="shared" si="54"/>
        <v>98499.703723042854</v>
      </c>
      <c r="N62" s="20">
        <f t="shared" si="55"/>
        <v>171.66926992257055</v>
      </c>
      <c r="O62" s="20">
        <f t="shared" si="45"/>
        <v>492069.34544040787</v>
      </c>
      <c r="P62" s="20">
        <f t="shared" si="39"/>
        <v>5917216.8941059625</v>
      </c>
      <c r="Q62" s="21">
        <f t="shared" si="46"/>
        <v>60.073448654665334</v>
      </c>
      <c r="R62" s="22">
        <f t="shared" si="47"/>
        <v>0.96</v>
      </c>
      <c r="S62" s="22">
        <f t="shared" si="48"/>
        <v>0.99825715953009098</v>
      </c>
      <c r="T62" s="22">
        <f t="shared" si="49"/>
        <v>0.99832681479375629</v>
      </c>
      <c r="U62" s="23">
        <f t="shared" si="56"/>
        <v>98530.04013227635</v>
      </c>
      <c r="V62" s="23">
        <f t="shared" si="57"/>
        <v>164.85900551992384</v>
      </c>
      <c r="W62" s="22">
        <f t="shared" si="50"/>
        <v>1.67318520624371E-3</v>
      </c>
      <c r="X62" s="23">
        <f>((-5/24)*V61+2.5*V62+(5/24)*V63)/V62</f>
        <v>3.6824871145892066</v>
      </c>
      <c r="Y62" s="23">
        <f t="shared" si="51"/>
        <v>492432.99679733318</v>
      </c>
      <c r="Z62" s="23">
        <f t="shared" si="40"/>
        <v>6125517.0816692747</v>
      </c>
      <c r="AA62" s="23">
        <f t="shared" si="52"/>
        <v>62.169030616914213</v>
      </c>
      <c r="AB62" s="25"/>
      <c r="AC62" s="24"/>
      <c r="AD62" s="25"/>
      <c r="AE62" s="24"/>
      <c r="AF62" s="23">
        <f t="shared" si="53"/>
        <v>2.0955819622488789</v>
      </c>
    </row>
    <row r="63" spans="2:32" s="26" customFormat="1" ht="15" customHeight="1" x14ac:dyDescent="0.2">
      <c r="B63" s="5" t="str">
        <f t="shared" si="41"/>
        <v>AL</v>
      </c>
      <c r="C63" s="5" t="s">
        <v>47</v>
      </c>
      <c r="D63" s="24" t="s">
        <v>72</v>
      </c>
      <c r="E63" s="4" t="str">
        <f t="shared" si="42"/>
        <v>ALMale15-19</v>
      </c>
      <c r="F63" s="6">
        <f>VLOOKUP(E63,'Appendix 1a. Person-years 2020'!$E$3:$F$1682,2,FALSE)</f>
        <v>154266.5626</v>
      </c>
      <c r="G63" s="17">
        <f>VLOOKUP(E63,'Appendix 2a. Deaths 2020'!$E$4:$G$1683,2,FALSE)</f>
        <v>339</v>
      </c>
      <c r="H63" s="17">
        <f>VLOOKUP(E63,'Appendix 2a. Deaths 2020'!$E$4:$G$1683,3,FALSE)</f>
        <v>9</v>
      </c>
      <c r="I63" s="18">
        <f t="shared" si="43"/>
        <v>2.1974950001251922E-3</v>
      </c>
      <c r="J63" s="24">
        <v>5</v>
      </c>
      <c r="K63" s="5">
        <f>VLOOKUP(E63,'Appendix 3a. nax iIBGE 2020'!$E$5:$O$1935,11,FALSE)</f>
        <v>2.5</v>
      </c>
      <c r="L63" s="19">
        <f t="shared" si="44"/>
        <v>1.09274424999813E-2</v>
      </c>
      <c r="M63" s="20">
        <f t="shared" si="54"/>
        <v>98328.034453120286</v>
      </c>
      <c r="N63" s="20">
        <f t="shared" si="55"/>
        <v>1074.4739426226522</v>
      </c>
      <c r="O63" s="20">
        <f t="shared" si="45"/>
        <v>488953.98740904481</v>
      </c>
      <c r="P63" s="20">
        <f t="shared" si="39"/>
        <v>5425147.5486655543</v>
      </c>
      <c r="Q63" s="21">
        <f t="shared" si="46"/>
        <v>55.173965175232844</v>
      </c>
      <c r="R63" s="22">
        <f t="shared" si="47"/>
        <v>0.97345132743362828</v>
      </c>
      <c r="S63" s="22">
        <f t="shared" si="48"/>
        <v>0.98907255750001866</v>
      </c>
      <c r="T63" s="22">
        <f t="shared" si="49"/>
        <v>0.98936111779767455</v>
      </c>
      <c r="U63" s="23">
        <f t="shared" si="56"/>
        <v>98365.181126756419</v>
      </c>
      <c r="V63" s="23">
        <f t="shared" si="57"/>
        <v>1046.4955748179682</v>
      </c>
      <c r="W63" s="22">
        <f t="shared" si="50"/>
        <v>1.063888220232545E-2</v>
      </c>
      <c r="X63" s="23">
        <f t="shared" ref="X63:X76" si="58">((-5/24)*V62+2.5*V63+(5/24)*V64)/V63</f>
        <v>2.7589821891553816</v>
      </c>
      <c r="Y63" s="23">
        <f t="shared" si="51"/>
        <v>489480.69041164499</v>
      </c>
      <c r="Z63" s="23">
        <f t="shared" si="40"/>
        <v>5633084.0848719412</v>
      </c>
      <c r="AA63" s="23">
        <f t="shared" si="52"/>
        <v>57.267053446615165</v>
      </c>
      <c r="AB63" s="25"/>
      <c r="AC63" s="24"/>
      <c r="AD63" s="25"/>
      <c r="AE63" s="24"/>
      <c r="AF63" s="23">
        <f t="shared" si="53"/>
        <v>2.0930882713823209</v>
      </c>
    </row>
    <row r="64" spans="2:32" s="26" customFormat="1" ht="15" customHeight="1" x14ac:dyDescent="0.2">
      <c r="B64" s="5" t="str">
        <f t="shared" si="41"/>
        <v>AL</v>
      </c>
      <c r="C64" s="5" t="s">
        <v>47</v>
      </c>
      <c r="D64" s="24" t="s">
        <v>73</v>
      </c>
      <c r="E64" s="4" t="str">
        <f t="shared" si="42"/>
        <v>ALMale20-24</v>
      </c>
      <c r="F64" s="6">
        <f>VLOOKUP(E64,'Appendix 1a. Person-years 2020'!$E$3:$F$1682,2,FALSE)</f>
        <v>156828.08799999999</v>
      </c>
      <c r="G64" s="17">
        <f>VLOOKUP(E64,'Appendix 2a. Deaths 2020'!$E$4:$G$1683,2,FALSE)</f>
        <v>484</v>
      </c>
      <c r="H64" s="17">
        <f>VLOOKUP(E64,'Appendix 2a. Deaths 2020'!$E$4:$G$1683,3,FALSE)</f>
        <v>8</v>
      </c>
      <c r="I64" s="18">
        <f t="shared" si="43"/>
        <v>3.0861818579335102E-3</v>
      </c>
      <c r="J64" s="24">
        <v>5</v>
      </c>
      <c r="K64" s="5">
        <f>VLOOKUP(E64,'Appendix 3a. nax iIBGE 2020'!$E$5:$O$1935,11,FALSE)</f>
        <v>2.5</v>
      </c>
      <c r="L64" s="19">
        <f t="shared" si="44"/>
        <v>1.5312764350831681E-2</v>
      </c>
      <c r="M64" s="20">
        <f t="shared" si="54"/>
        <v>97253.560510497628</v>
      </c>
      <c r="N64" s="20">
        <f t="shared" si="55"/>
        <v>1489.2208543765998</v>
      </c>
      <c r="O64" s="20">
        <f t="shared" si="45"/>
        <v>482544.75041654665</v>
      </c>
      <c r="P64" s="20">
        <f t="shared" si="39"/>
        <v>4936193.5612565093</v>
      </c>
      <c r="Q64" s="21">
        <f t="shared" si="46"/>
        <v>50.755916136599367</v>
      </c>
      <c r="R64" s="22">
        <f t="shared" si="47"/>
        <v>0.98347107438016534</v>
      </c>
      <c r="S64" s="22">
        <f t="shared" si="48"/>
        <v>0.98468723564916827</v>
      </c>
      <c r="T64" s="22">
        <f t="shared" si="49"/>
        <v>0.9849384233997388</v>
      </c>
      <c r="U64" s="23">
        <f t="shared" si="56"/>
        <v>97318.685551938455</v>
      </c>
      <c r="V64" s="23">
        <f t="shared" si="57"/>
        <v>1465.7728370772534</v>
      </c>
      <c r="W64" s="22">
        <f t="shared" si="50"/>
        <v>1.5061576600261193E-2</v>
      </c>
      <c r="X64" s="23">
        <f t="shared" si="58"/>
        <v>2.5535936414061231</v>
      </c>
      <c r="Y64" s="23">
        <f t="shared" si="51"/>
        <v>483007.55177081231</v>
      </c>
      <c r="Z64" s="23">
        <f t="shared" si="40"/>
        <v>5143603.3944602963</v>
      </c>
      <c r="AA64" s="23">
        <f t="shared" si="52"/>
        <v>52.853194279069697</v>
      </c>
      <c r="AB64" s="25"/>
      <c r="AC64" s="24"/>
      <c r="AD64" s="25"/>
      <c r="AE64" s="24"/>
      <c r="AF64" s="23">
        <f t="shared" si="53"/>
        <v>2.09727814247033</v>
      </c>
    </row>
    <row r="65" spans="2:32" s="26" customFormat="1" ht="15" customHeight="1" x14ac:dyDescent="0.2">
      <c r="B65" s="5" t="str">
        <f t="shared" si="41"/>
        <v>AL</v>
      </c>
      <c r="C65" s="5" t="s">
        <v>47</v>
      </c>
      <c r="D65" s="24" t="s">
        <v>74</v>
      </c>
      <c r="E65" s="4" t="str">
        <f t="shared" si="42"/>
        <v>ALMale25-29</v>
      </c>
      <c r="F65" s="6">
        <f>VLOOKUP(E65,'Appendix 1a. Person-years 2020'!$E$3:$F$1682,2,FALSE)</f>
        <v>134000.30540000001</v>
      </c>
      <c r="G65" s="17">
        <f>VLOOKUP(E65,'Appendix 2a. Deaths 2020'!$E$4:$G$1683,2,FALSE)</f>
        <v>410</v>
      </c>
      <c r="H65" s="17">
        <f>VLOOKUP(E65,'Appendix 2a. Deaths 2020'!$E$4:$G$1683,3,FALSE)</f>
        <v>9</v>
      </c>
      <c r="I65" s="18">
        <f t="shared" si="43"/>
        <v>3.0596945191738345E-3</v>
      </c>
      <c r="J65" s="24">
        <v>5</v>
      </c>
      <c r="K65" s="5">
        <f>VLOOKUP(E65,'Appendix 3a. nax iIBGE 2020'!$E$5:$O$1935,11,FALSE)</f>
        <v>2.5</v>
      </c>
      <c r="L65" s="19">
        <f t="shared" si="44"/>
        <v>1.5182339295045949E-2</v>
      </c>
      <c r="M65" s="20">
        <f t="shared" si="54"/>
        <v>95764.339656121025</v>
      </c>
      <c r="N65" s="20">
        <f t="shared" si="55"/>
        <v>1453.9266970252534</v>
      </c>
      <c r="O65" s="20">
        <f t="shared" si="45"/>
        <v>475186.88153804204</v>
      </c>
      <c r="P65" s="20">
        <f t="shared" si="39"/>
        <v>4453648.8108399622</v>
      </c>
      <c r="Q65" s="21">
        <f t="shared" si="46"/>
        <v>46.506338652075648</v>
      </c>
      <c r="R65" s="22">
        <f t="shared" si="47"/>
        <v>0.97804878048780486</v>
      </c>
      <c r="S65" s="22">
        <f t="shared" si="48"/>
        <v>0.98481766070495402</v>
      </c>
      <c r="T65" s="22">
        <f t="shared" si="49"/>
        <v>0.9851484442903069</v>
      </c>
      <c r="U65" s="23">
        <f t="shared" si="56"/>
        <v>95852.912714861202</v>
      </c>
      <c r="V65" s="23">
        <f t="shared" si="57"/>
        <v>1423.5648731211111</v>
      </c>
      <c r="W65" s="22">
        <f t="shared" si="50"/>
        <v>1.4851555709693098E-2</v>
      </c>
      <c r="X65" s="23">
        <f t="shared" si="58"/>
        <v>2.5010318669569926</v>
      </c>
      <c r="Y65" s="23">
        <f t="shared" si="51"/>
        <v>475707.12032105698</v>
      </c>
      <c r="Z65" s="23">
        <f t="shared" si="40"/>
        <v>4660595.8426894844</v>
      </c>
      <c r="AA65" s="23">
        <f t="shared" si="52"/>
        <v>48.622370574732649</v>
      </c>
      <c r="AB65" s="25"/>
      <c r="AC65" s="24"/>
      <c r="AD65" s="25"/>
      <c r="AE65" s="24"/>
      <c r="AF65" s="23">
        <f t="shared" si="53"/>
        <v>2.116031922657001</v>
      </c>
    </row>
    <row r="66" spans="2:32" s="26" customFormat="1" ht="15" customHeight="1" x14ac:dyDescent="0.2">
      <c r="B66" s="5" t="str">
        <f t="shared" si="41"/>
        <v>AL</v>
      </c>
      <c r="C66" s="5" t="s">
        <v>47</v>
      </c>
      <c r="D66" s="24" t="s">
        <v>75</v>
      </c>
      <c r="E66" s="4" t="str">
        <f t="shared" si="42"/>
        <v>ALMale30-34</v>
      </c>
      <c r="F66" s="6">
        <f>VLOOKUP(E66,'Appendix 1a. Person-years 2020'!$E$3:$F$1682,2,FALSE)</f>
        <v>120867.9351</v>
      </c>
      <c r="G66" s="17">
        <f>VLOOKUP(E66,'Appendix 2a. Deaths 2020'!$E$4:$G$1683,2,FALSE)</f>
        <v>409</v>
      </c>
      <c r="H66" s="17">
        <f>VLOOKUP(E66,'Appendix 2a. Deaths 2020'!$E$4:$G$1683,3,FALSE)</f>
        <v>29</v>
      </c>
      <c r="I66" s="18">
        <f t="shared" si="43"/>
        <v>3.3838585863290717E-3</v>
      </c>
      <c r="J66" s="24">
        <v>5</v>
      </c>
      <c r="K66" s="5">
        <f>VLOOKUP(E66,'Appendix 3a. nax iIBGE 2020'!$E$5:$O$1935,11,FALSE)</f>
        <v>2.5</v>
      </c>
      <c r="L66" s="19">
        <f t="shared" si="44"/>
        <v>1.6777362377304369E-2</v>
      </c>
      <c r="M66" s="20">
        <f t="shared" si="54"/>
        <v>94310.412959095775</v>
      </c>
      <c r="N66" s="20">
        <f t="shared" si="55"/>
        <v>1582.2799741679719</v>
      </c>
      <c r="O66" s="20">
        <f t="shared" si="45"/>
        <v>467596.36486005894</v>
      </c>
      <c r="P66" s="20">
        <f t="shared" si="39"/>
        <v>3978461.9293019199</v>
      </c>
      <c r="Q66" s="21">
        <f t="shared" si="46"/>
        <v>42.184757806409507</v>
      </c>
      <c r="R66" s="22">
        <f t="shared" si="47"/>
        <v>0.92909535452322733</v>
      </c>
      <c r="S66" s="22">
        <f t="shared" si="48"/>
        <v>0.98322263762269568</v>
      </c>
      <c r="T66" s="22">
        <f t="shared" si="49"/>
        <v>0.98440290298940269</v>
      </c>
      <c r="U66" s="23">
        <f t="shared" si="56"/>
        <v>94429.347841740091</v>
      </c>
      <c r="V66" s="23">
        <f t="shared" si="57"/>
        <v>1472.8236989350576</v>
      </c>
      <c r="W66" s="22">
        <f t="shared" si="50"/>
        <v>1.5597097010597307E-2</v>
      </c>
      <c r="X66" s="23">
        <f t="shared" si="58"/>
        <v>2.5429073164829283</v>
      </c>
      <c r="Y66" s="23">
        <f t="shared" si="51"/>
        <v>468527.87487393658</v>
      </c>
      <c r="Z66" s="23">
        <f t="shared" si="40"/>
        <v>4184888.7223684271</v>
      </c>
      <c r="AA66" s="23">
        <f t="shared" si="52"/>
        <v>44.317670491404193</v>
      </c>
      <c r="AB66" s="25"/>
      <c r="AC66" s="24"/>
      <c r="AD66" s="25"/>
      <c r="AE66" s="24"/>
      <c r="AF66" s="23">
        <f t="shared" si="53"/>
        <v>2.132912684994686</v>
      </c>
    </row>
    <row r="67" spans="2:32" s="26" customFormat="1" ht="15" customHeight="1" x14ac:dyDescent="0.2">
      <c r="B67" s="5" t="str">
        <f t="shared" si="41"/>
        <v>AL</v>
      </c>
      <c r="C67" s="5" t="s">
        <v>47</v>
      </c>
      <c r="D67" s="24" t="s">
        <v>76</v>
      </c>
      <c r="E67" s="4" t="str">
        <f t="shared" si="42"/>
        <v>ALMale35-39</v>
      </c>
      <c r="F67" s="6">
        <f>VLOOKUP(E67,'Appendix 1a. Person-years 2020'!$E$3:$F$1682,2,FALSE)</f>
        <v>118123.2433</v>
      </c>
      <c r="G67" s="17">
        <f>VLOOKUP(E67,'Appendix 2a. Deaths 2020'!$E$4:$G$1683,2,FALSE)</f>
        <v>476</v>
      </c>
      <c r="H67" s="17">
        <f>VLOOKUP(E67,'Appendix 2a. Deaths 2020'!$E$4:$G$1683,3,FALSE)</f>
        <v>33</v>
      </c>
      <c r="I67" s="18">
        <f t="shared" si="43"/>
        <v>4.029689557296468E-3</v>
      </c>
      <c r="J67" s="24">
        <v>5</v>
      </c>
      <c r="K67" s="5">
        <f>VLOOKUP(E67,'Appendix 3a. nax iIBGE 2020'!$E$5:$O$1935,11,FALSE)</f>
        <v>2.5</v>
      </c>
      <c r="L67" s="19">
        <f t="shared" si="44"/>
        <v>1.9947492283113554E-2</v>
      </c>
      <c r="M67" s="20">
        <f t="shared" si="54"/>
        <v>92728.132984927797</v>
      </c>
      <c r="N67" s="20">
        <f t="shared" si="55"/>
        <v>1849.6937171443747</v>
      </c>
      <c r="O67" s="20">
        <f t="shared" si="45"/>
        <v>459016.43063177809</v>
      </c>
      <c r="P67" s="20">
        <f t="shared" si="39"/>
        <v>3510865.5644418611</v>
      </c>
      <c r="Q67" s="21">
        <f t="shared" si="46"/>
        <v>37.861924438967449</v>
      </c>
      <c r="R67" s="22">
        <f t="shared" si="47"/>
        <v>0.93067226890756305</v>
      </c>
      <c r="S67" s="22">
        <f t="shared" si="48"/>
        <v>0.98005250771688646</v>
      </c>
      <c r="T67" s="22">
        <f t="shared" si="49"/>
        <v>0.98142249326338604</v>
      </c>
      <c r="U67" s="23">
        <f t="shared" si="56"/>
        <v>92956.524142805036</v>
      </c>
      <c r="V67" s="23">
        <f t="shared" si="57"/>
        <v>1726.9004534751787</v>
      </c>
      <c r="W67" s="22">
        <f t="shared" si="50"/>
        <v>1.8577506736613958E-2</v>
      </c>
      <c r="X67" s="23">
        <f t="shared" si="58"/>
        <v>2.5709847065380846</v>
      </c>
      <c r="Y67" s="23">
        <f t="shared" si="51"/>
        <v>460587.95310224767</v>
      </c>
      <c r="Z67" s="23">
        <f t="shared" si="40"/>
        <v>3716360.8474944904</v>
      </c>
      <c r="AA67" s="23">
        <f t="shared" si="52"/>
        <v>39.979559065539156</v>
      </c>
      <c r="AB67" s="25"/>
      <c r="AC67" s="24"/>
      <c r="AD67" s="25"/>
      <c r="AE67" s="24"/>
      <c r="AF67" s="23">
        <f t="shared" si="53"/>
        <v>2.1176346265717072</v>
      </c>
    </row>
    <row r="68" spans="2:32" s="26" customFormat="1" ht="15" customHeight="1" x14ac:dyDescent="0.2">
      <c r="B68" s="5" t="str">
        <f t="shared" si="41"/>
        <v>AL</v>
      </c>
      <c r="C68" s="5" t="s">
        <v>47</v>
      </c>
      <c r="D68" s="24" t="s">
        <v>77</v>
      </c>
      <c r="E68" s="4" t="str">
        <f t="shared" si="42"/>
        <v>ALMale40-44</v>
      </c>
      <c r="F68" s="6">
        <f>VLOOKUP(E68,'Appendix 1a. Person-years 2020'!$E$3:$F$1682,2,FALSE)</f>
        <v>108525.77710000001</v>
      </c>
      <c r="G68" s="17">
        <f>VLOOKUP(E68,'Appendix 2a. Deaths 2020'!$E$4:$G$1683,2,FALSE)</f>
        <v>555</v>
      </c>
      <c r="H68" s="17">
        <f>VLOOKUP(E68,'Appendix 2a. Deaths 2020'!$E$4:$G$1683,3,FALSE)</f>
        <v>59</v>
      </c>
      <c r="I68" s="18">
        <f t="shared" si="43"/>
        <v>5.1139924065100291E-3</v>
      </c>
      <c r="J68" s="24">
        <v>5</v>
      </c>
      <c r="K68" s="5">
        <f>VLOOKUP(E68,'Appendix 3a. nax iIBGE 2020'!$E$5:$O$1935,11,FALSE)</f>
        <v>2.5</v>
      </c>
      <c r="L68" s="19">
        <f t="shared" si="44"/>
        <v>2.5247177349423239E-2</v>
      </c>
      <c r="M68" s="20">
        <f t="shared" si="54"/>
        <v>90878.439267783426</v>
      </c>
      <c r="N68" s="20">
        <f t="shared" si="55"/>
        <v>2294.4240734325172</v>
      </c>
      <c r="O68" s="20">
        <f t="shared" si="45"/>
        <v>448656.13615533587</v>
      </c>
      <c r="P68" s="20">
        <f t="shared" si="39"/>
        <v>3051849.1338100829</v>
      </c>
      <c r="Q68" s="21">
        <f t="shared" si="46"/>
        <v>33.581663135933375</v>
      </c>
      <c r="R68" s="22">
        <f t="shared" si="47"/>
        <v>0.89369369369369367</v>
      </c>
      <c r="S68" s="22">
        <f t="shared" si="48"/>
        <v>0.97475282265057672</v>
      </c>
      <c r="T68" s="22">
        <f t="shared" si="49"/>
        <v>0.97740619197198164</v>
      </c>
      <c r="U68" s="23">
        <f t="shared" si="56"/>
        <v>91229.623689329863</v>
      </c>
      <c r="V68" s="23">
        <f t="shared" si="57"/>
        <v>2061.2246041050748</v>
      </c>
      <c r="W68" s="22">
        <f t="shared" si="50"/>
        <v>2.2593808028018358E-2</v>
      </c>
      <c r="X68" s="23">
        <f t="shared" si="58"/>
        <v>2.6061600933622611</v>
      </c>
      <c r="Y68" s="23">
        <f t="shared" si="51"/>
        <v>451213.87673279899</v>
      </c>
      <c r="Z68" s="23">
        <f t="shared" si="40"/>
        <v>3255772.8943922427</v>
      </c>
      <c r="AA68" s="23">
        <f t="shared" si="52"/>
        <v>35.687672082034851</v>
      </c>
      <c r="AB68" s="25"/>
      <c r="AC68" s="24"/>
      <c r="AD68" s="25"/>
      <c r="AE68" s="24"/>
      <c r="AF68" s="23">
        <f t="shared" si="53"/>
        <v>2.1060089461014755</v>
      </c>
    </row>
    <row r="69" spans="2:32" s="26" customFormat="1" ht="15" customHeight="1" x14ac:dyDescent="0.2">
      <c r="B69" s="5" t="str">
        <f t="shared" si="41"/>
        <v>AL</v>
      </c>
      <c r="C69" s="5" t="s">
        <v>47</v>
      </c>
      <c r="D69" s="24" t="s">
        <v>78</v>
      </c>
      <c r="E69" s="4" t="str">
        <f t="shared" si="42"/>
        <v>ALMale45-49</v>
      </c>
      <c r="F69" s="6">
        <f>VLOOKUP(E69,'Appendix 1a. Person-years 2020'!$E$3:$F$1682,2,FALSE)</f>
        <v>91978.949399999998</v>
      </c>
      <c r="G69" s="17">
        <f>VLOOKUP(E69,'Appendix 2a. Deaths 2020'!$E$4:$G$1683,2,FALSE)</f>
        <v>683</v>
      </c>
      <c r="H69" s="17">
        <f>VLOOKUP(E69,'Appendix 2a. Deaths 2020'!$E$4:$G$1683,3,FALSE)</f>
        <v>101</v>
      </c>
      <c r="I69" s="18">
        <f t="shared" si="43"/>
        <v>7.4256121042408866E-3</v>
      </c>
      <c r="J69" s="24">
        <v>5</v>
      </c>
      <c r="K69" s="5">
        <f>VLOOKUP(E69,'Appendix 3a. nax iIBGE 2020'!$E$5:$O$1935,11,FALSE)</f>
        <v>2.5</v>
      </c>
      <c r="L69" s="19">
        <f t="shared" si="44"/>
        <v>3.6451376072749321E-2</v>
      </c>
      <c r="M69" s="20">
        <f t="shared" si="54"/>
        <v>88584.015194350912</v>
      </c>
      <c r="N69" s="20">
        <f t="shared" si="55"/>
        <v>3229.0092518834253</v>
      </c>
      <c r="O69" s="20">
        <f t="shared" si="45"/>
        <v>434847.55284204596</v>
      </c>
      <c r="P69" s="20">
        <f t="shared" si="39"/>
        <v>2603192.9976547472</v>
      </c>
      <c r="Q69" s="21">
        <f t="shared" si="46"/>
        <v>29.386712624658216</v>
      </c>
      <c r="R69" s="22">
        <f t="shared" si="47"/>
        <v>0.85212298682284038</v>
      </c>
      <c r="S69" s="22">
        <f t="shared" si="48"/>
        <v>0.96354862392725071</v>
      </c>
      <c r="T69" s="22">
        <f t="shared" si="49"/>
        <v>0.9688540390458259</v>
      </c>
      <c r="U69" s="23">
        <f t="shared" si="56"/>
        <v>89168.399085224781</v>
      </c>
      <c r="V69" s="23">
        <f t="shared" si="57"/>
        <v>2777.2354762546247</v>
      </c>
      <c r="W69" s="22">
        <f t="shared" si="50"/>
        <v>3.1145960954174101E-2</v>
      </c>
      <c r="X69" s="23">
        <f t="shared" si="58"/>
        <v>2.6136083510652406</v>
      </c>
      <c r="Y69" s="23">
        <f t="shared" si="51"/>
        <v>439214.42387846444</v>
      </c>
      <c r="Z69" s="23">
        <f t="shared" si="40"/>
        <v>2804559.0176594434</v>
      </c>
      <c r="AA69" s="23">
        <f t="shared" si="52"/>
        <v>31.452387240673914</v>
      </c>
      <c r="AB69" s="25"/>
      <c r="AC69" s="24"/>
      <c r="AD69" s="25"/>
      <c r="AE69" s="24"/>
      <c r="AF69" s="23">
        <f t="shared" si="53"/>
        <v>2.0656746160156985</v>
      </c>
    </row>
    <row r="70" spans="2:32" s="26" customFormat="1" ht="15" customHeight="1" x14ac:dyDescent="0.2">
      <c r="B70" s="5" t="str">
        <f t="shared" si="41"/>
        <v>AL</v>
      </c>
      <c r="C70" s="5" t="s">
        <v>47</v>
      </c>
      <c r="D70" s="24" t="s">
        <v>79</v>
      </c>
      <c r="E70" s="4" t="str">
        <f t="shared" si="42"/>
        <v>ALMale50-54</v>
      </c>
      <c r="F70" s="6">
        <f>VLOOKUP(E70,'Appendix 1a. Person-years 2020'!$E$3:$F$1682,2,FALSE)</f>
        <v>82816.016799999998</v>
      </c>
      <c r="G70" s="17">
        <f>VLOOKUP(E70,'Appendix 2a. Deaths 2020'!$E$4:$G$1683,2,FALSE)</f>
        <v>805</v>
      </c>
      <c r="H70" s="17">
        <f>VLOOKUP(E70,'Appendix 2a. Deaths 2020'!$E$4:$G$1683,3,FALSE)</f>
        <v>105</v>
      </c>
      <c r="I70" s="18">
        <f t="shared" si="43"/>
        <v>9.7203419230372842E-3</v>
      </c>
      <c r="J70" s="24">
        <v>5</v>
      </c>
      <c r="K70" s="5">
        <f>VLOOKUP(E70,'Appendix 3a. nax iIBGE 2020'!$E$5:$O$1935,11,FALSE)</f>
        <v>2.5</v>
      </c>
      <c r="L70" s="19">
        <f t="shared" si="44"/>
        <v>4.7448666460710776E-2</v>
      </c>
      <c r="M70" s="20">
        <f t="shared" si="54"/>
        <v>85355.005942467484</v>
      </c>
      <c r="N70" s="20">
        <f t="shared" si="55"/>
        <v>4049.9812077161259</v>
      </c>
      <c r="O70" s="20">
        <f t="shared" si="45"/>
        <v>416650.07669304701</v>
      </c>
      <c r="P70" s="20">
        <f t="shared" si="39"/>
        <v>2168345.4448127011</v>
      </c>
      <c r="Q70" s="21">
        <f t="shared" si="46"/>
        <v>25.403846216989876</v>
      </c>
      <c r="R70" s="22">
        <f t="shared" si="47"/>
        <v>0.86956521739130432</v>
      </c>
      <c r="S70" s="22">
        <f t="shared" si="48"/>
        <v>0.95255133353928922</v>
      </c>
      <c r="T70" s="22">
        <f t="shared" si="49"/>
        <v>0.95861027052974834</v>
      </c>
      <c r="U70" s="23">
        <f t="shared" si="56"/>
        <v>86391.16360897015</v>
      </c>
      <c r="V70" s="23">
        <f t="shared" si="57"/>
        <v>3575.7068903955242</v>
      </c>
      <c r="W70" s="22">
        <f t="shared" si="50"/>
        <v>4.1389729470251657E-2</v>
      </c>
      <c r="X70" s="23">
        <f t="shared" si="58"/>
        <v>2.6290129485883278</v>
      </c>
      <c r="Y70" s="23">
        <f t="shared" si="51"/>
        <v>423477.86330807948</v>
      </c>
      <c r="Z70" s="23">
        <f t="shared" si="40"/>
        <v>2365344.593780979</v>
      </c>
      <c r="AA70" s="23">
        <f t="shared" si="52"/>
        <v>27.379473721261245</v>
      </c>
      <c r="AB70" s="25"/>
      <c r="AC70" s="24"/>
      <c r="AD70" s="25"/>
      <c r="AE70" s="24"/>
      <c r="AF70" s="23">
        <f t="shared" si="53"/>
        <v>1.9756275042713689</v>
      </c>
    </row>
    <row r="71" spans="2:32" s="26" customFormat="1" ht="15" customHeight="1" x14ac:dyDescent="0.2">
      <c r="B71" s="5" t="str">
        <f t="shared" si="41"/>
        <v>AL</v>
      </c>
      <c r="C71" s="5" t="s">
        <v>47</v>
      </c>
      <c r="D71" s="24" t="s">
        <v>80</v>
      </c>
      <c r="E71" s="4" t="str">
        <f t="shared" si="42"/>
        <v>ALMale55-59</v>
      </c>
      <c r="F71" s="6">
        <f>VLOOKUP(E71,'Appendix 1a. Person-years 2020'!$E$3:$F$1682,2,FALSE)</f>
        <v>68073.719299999997</v>
      </c>
      <c r="G71" s="17">
        <f>VLOOKUP(E71,'Appendix 2a. Deaths 2020'!$E$4:$G$1683,2,FALSE)</f>
        <v>989</v>
      </c>
      <c r="H71" s="17">
        <f>VLOOKUP(E71,'Appendix 2a. Deaths 2020'!$E$4:$G$1683,3,FALSE)</f>
        <v>143</v>
      </c>
      <c r="I71" s="18">
        <f t="shared" si="43"/>
        <v>1.4528367337202332E-2</v>
      </c>
      <c r="J71" s="24">
        <v>5</v>
      </c>
      <c r="K71" s="5">
        <f>VLOOKUP(E71,'Appendix 3a. nax iIBGE 2020'!$E$5:$O$1935,11,FALSE)</f>
        <v>2.5</v>
      </c>
      <c r="L71" s="19">
        <f t="shared" si="44"/>
        <v>7.0095889603541101E-2</v>
      </c>
      <c r="M71" s="20">
        <f t="shared" si="54"/>
        <v>81305.02473475135</v>
      </c>
      <c r="N71" s="20">
        <f t="shared" si="55"/>
        <v>5699.1480380203093</v>
      </c>
      <c r="O71" s="20">
        <f t="shared" si="45"/>
        <v>392277.25357870595</v>
      </c>
      <c r="P71" s="20">
        <f t="shared" si="39"/>
        <v>1751695.368119654</v>
      </c>
      <c r="Q71" s="21">
        <f t="shared" si="46"/>
        <v>21.544736919204766</v>
      </c>
      <c r="R71" s="22">
        <f t="shared" si="47"/>
        <v>0.8554095045500506</v>
      </c>
      <c r="S71" s="22">
        <f t="shared" si="48"/>
        <v>0.92990411039645893</v>
      </c>
      <c r="T71" s="22">
        <f t="shared" si="49"/>
        <v>0.93972700722449543</v>
      </c>
      <c r="U71" s="23">
        <f t="shared" si="56"/>
        <v>82815.456718574627</v>
      </c>
      <c r="V71" s="23">
        <f t="shared" si="57"/>
        <v>4991.5354244987602</v>
      </c>
      <c r="W71" s="22">
        <f t="shared" si="50"/>
        <v>6.0272992775504575E-2</v>
      </c>
      <c r="X71" s="23">
        <f t="shared" si="58"/>
        <v>2.6243854785303542</v>
      </c>
      <c r="Y71" s="23">
        <f t="shared" si="51"/>
        <v>402219.31955400377</v>
      </c>
      <c r="Z71" s="23">
        <f t="shared" si="40"/>
        <v>1941866.7304728995</v>
      </c>
      <c r="AA71" s="23">
        <f t="shared" si="52"/>
        <v>23.448119559031056</v>
      </c>
      <c r="AB71" s="25"/>
      <c r="AC71" s="24"/>
      <c r="AD71" s="25"/>
      <c r="AE71" s="24"/>
      <c r="AF71" s="23">
        <f t="shared" si="53"/>
        <v>1.9033826398262903</v>
      </c>
    </row>
    <row r="72" spans="2:32" s="26" customFormat="1" ht="15" customHeight="1" x14ac:dyDescent="0.2">
      <c r="B72" s="5" t="str">
        <f t="shared" si="41"/>
        <v>AL</v>
      </c>
      <c r="C72" s="5" t="s">
        <v>47</v>
      </c>
      <c r="D72" s="24" t="s">
        <v>81</v>
      </c>
      <c r="E72" s="4" t="str">
        <f t="shared" si="42"/>
        <v>ALMale60-64</v>
      </c>
      <c r="F72" s="6">
        <f>VLOOKUP(E72,'Appendix 1a. Person-years 2020'!$E$3:$F$1682,2,FALSE)</f>
        <v>53459.0458</v>
      </c>
      <c r="G72" s="17">
        <f>VLOOKUP(E72,'Appendix 2a. Deaths 2020'!$E$4:$G$1683,2,FALSE)</f>
        <v>1140</v>
      </c>
      <c r="H72" s="17">
        <f>VLOOKUP(E72,'Appendix 2a. Deaths 2020'!$E$4:$G$1683,3,FALSE)</f>
        <v>200</v>
      </c>
      <c r="I72" s="18">
        <f t="shared" si="43"/>
        <v>2.1324735279880359E-2</v>
      </c>
      <c r="J72" s="24">
        <v>5</v>
      </c>
      <c r="K72" s="5">
        <f>VLOOKUP(E72,'Appendix 3a. nax iIBGE 2020'!$E$5:$O$1935,11,FALSE)</f>
        <v>2.5</v>
      </c>
      <c r="L72" s="19">
        <f t="shared" si="44"/>
        <v>0.10122707495782142</v>
      </c>
      <c r="M72" s="20">
        <f t="shared" si="54"/>
        <v>75605.876696731037</v>
      </c>
      <c r="N72" s="20">
        <f t="shared" si="55"/>
        <v>7653.3617476317968</v>
      </c>
      <c r="O72" s="20">
        <f t="shared" si="45"/>
        <v>358895.97911457566</v>
      </c>
      <c r="P72" s="20">
        <f t="shared" si="39"/>
        <v>1359418.1145409481</v>
      </c>
      <c r="Q72" s="21">
        <f t="shared" si="46"/>
        <v>17.980323407845955</v>
      </c>
      <c r="R72" s="22">
        <f t="shared" si="47"/>
        <v>0.82456140350877194</v>
      </c>
      <c r="S72" s="22">
        <f t="shared" si="48"/>
        <v>0.89877292504217854</v>
      </c>
      <c r="T72" s="22">
        <f t="shared" si="49"/>
        <v>0.91575977554466226</v>
      </c>
      <c r="U72" s="23">
        <f t="shared" si="56"/>
        <v>77823.921294075873</v>
      </c>
      <c r="V72" s="23">
        <f t="shared" si="57"/>
        <v>6555.9045978074901</v>
      </c>
      <c r="W72" s="22">
        <f t="shared" si="50"/>
        <v>8.4240224455337742E-2</v>
      </c>
      <c r="X72" s="23">
        <f t="shared" si="58"/>
        <v>2.6161032028428024</v>
      </c>
      <c r="Y72" s="23">
        <f t="shared" si="51"/>
        <v>373491.00649719796</v>
      </c>
      <c r="Z72" s="23">
        <f t="shared" si="40"/>
        <v>1539647.4109188956</v>
      </c>
      <c r="AA72" s="23">
        <f t="shared" si="52"/>
        <v>19.783729543786134</v>
      </c>
      <c r="AB72" s="25"/>
      <c r="AC72" s="24"/>
      <c r="AD72" s="25"/>
      <c r="AE72" s="24"/>
      <c r="AF72" s="23">
        <f t="shared" si="53"/>
        <v>1.803406135940179</v>
      </c>
    </row>
    <row r="73" spans="2:32" s="26" customFormat="1" ht="15" customHeight="1" x14ac:dyDescent="0.2">
      <c r="B73" s="5" t="str">
        <f t="shared" si="41"/>
        <v>AL</v>
      </c>
      <c r="C73" s="5" t="s">
        <v>47</v>
      </c>
      <c r="D73" s="24" t="s">
        <v>82</v>
      </c>
      <c r="E73" s="4" t="str">
        <f t="shared" si="42"/>
        <v>ALMale65-69</v>
      </c>
      <c r="F73" s="6">
        <f>VLOOKUP(E73,'Appendix 1a. Person-years 2020'!$E$3:$F$1682,2,FALSE)</f>
        <v>41575.073100000001</v>
      </c>
      <c r="G73" s="17">
        <f>VLOOKUP(E73,'Appendix 2a. Deaths 2020'!$E$4:$G$1683,2,FALSE)</f>
        <v>1322</v>
      </c>
      <c r="H73" s="17">
        <f>VLOOKUP(E73,'Appendix 2a. Deaths 2020'!$E$4:$G$1683,3,FALSE)</f>
        <v>249</v>
      </c>
      <c r="I73" s="18">
        <f t="shared" si="43"/>
        <v>3.1797899592869265E-2</v>
      </c>
      <c r="J73" s="24">
        <v>5</v>
      </c>
      <c r="K73" s="5">
        <f>VLOOKUP(E73,'Appendix 3a. nax iIBGE 2020'!$E$5:$O$1935,11,FALSE)</f>
        <v>2.5</v>
      </c>
      <c r="L73" s="19">
        <f t="shared" si="44"/>
        <v>0.14728140003853959</v>
      </c>
      <c r="M73" s="20">
        <f t="shared" si="54"/>
        <v>67952.514949099233</v>
      </c>
      <c r="N73" s="20">
        <f t="shared" si="55"/>
        <v>10008.141537843127</v>
      </c>
      <c r="O73" s="20">
        <f t="shared" si="45"/>
        <v>314742.22090088838</v>
      </c>
      <c r="P73" s="20">
        <f t="shared" si="39"/>
        <v>1000522.1354263723</v>
      </c>
      <c r="Q73" s="21">
        <f t="shared" si="46"/>
        <v>14.723842615329648</v>
      </c>
      <c r="R73" s="22">
        <f t="shared" si="47"/>
        <v>0.81164901664145239</v>
      </c>
      <c r="S73" s="22">
        <f t="shared" si="48"/>
        <v>0.85271859996146038</v>
      </c>
      <c r="T73" s="22">
        <f t="shared" si="49"/>
        <v>0.87869578630535283</v>
      </c>
      <c r="U73" s="23">
        <f t="shared" si="56"/>
        <v>71268.016696268387</v>
      </c>
      <c r="V73" s="23">
        <f t="shared" si="57"/>
        <v>8645.1107269178228</v>
      </c>
      <c r="W73" s="22">
        <f t="shared" si="50"/>
        <v>0.12130421369464717</v>
      </c>
      <c r="X73" s="23">
        <f t="shared" si="58"/>
        <v>2.5984657855968729</v>
      </c>
      <c r="Y73" s="23">
        <f t="shared" si="51"/>
        <v>335578.55428334529</v>
      </c>
      <c r="Z73" s="23">
        <f t="shared" si="40"/>
        <v>1166156.4044216976</v>
      </c>
      <c r="AA73" s="23">
        <f t="shared" si="52"/>
        <v>16.362969793191368</v>
      </c>
      <c r="AB73" s="25"/>
      <c r="AC73" s="24"/>
      <c r="AD73" s="25"/>
      <c r="AE73" s="24"/>
      <c r="AF73" s="23">
        <f t="shared" si="53"/>
        <v>1.6391271778617202</v>
      </c>
    </row>
    <row r="74" spans="2:32" s="26" customFormat="1" ht="15" customHeight="1" x14ac:dyDescent="0.2">
      <c r="B74" s="5" t="str">
        <f t="shared" si="41"/>
        <v>AL</v>
      </c>
      <c r="C74" s="5" t="s">
        <v>47</v>
      </c>
      <c r="D74" s="42" t="s">
        <v>19</v>
      </c>
      <c r="E74" s="4" t="str">
        <f t="shared" si="42"/>
        <v>ALMale70-74</v>
      </c>
      <c r="F74" s="6">
        <f>VLOOKUP(E74,'Appendix 1a. Person-years 2020'!$E$3:$F$1682,2,FALSE)</f>
        <v>30602.886699999999</v>
      </c>
      <c r="G74" s="17">
        <f>VLOOKUP(E74,'Appendix 2a. Deaths 2020'!$E$4:$G$1683,2,FALSE)</f>
        <v>1398</v>
      </c>
      <c r="H74" s="17">
        <f>VLOOKUP(E74,'Appendix 2a. Deaths 2020'!$E$4:$G$1683,3,FALSE)</f>
        <v>263</v>
      </c>
      <c r="I74" s="18">
        <f t="shared" si="43"/>
        <v>4.5681965028482104E-2</v>
      </c>
      <c r="J74" s="24">
        <v>5</v>
      </c>
      <c r="K74" s="5">
        <f>VLOOKUP(E74,'Appendix 3a. nax iIBGE 2020'!$E$5:$O$1935,11,FALSE)</f>
        <v>2.5</v>
      </c>
      <c r="L74" s="19">
        <f t="shared" si="44"/>
        <v>0.20499804171148239</v>
      </c>
      <c r="M74" s="20">
        <f t="shared" si="54"/>
        <v>57944.373411256107</v>
      </c>
      <c r="N74" s="20">
        <f t="shared" si="55"/>
        <v>11878.483077506391</v>
      </c>
      <c r="O74" s="20">
        <f t="shared" si="45"/>
        <v>260025.65936251456</v>
      </c>
      <c r="P74" s="20">
        <f t="shared" si="39"/>
        <v>685779.91452548385</v>
      </c>
      <c r="Q74" s="21">
        <f t="shared" si="46"/>
        <v>11.835142467728648</v>
      </c>
      <c r="R74" s="22">
        <f t="shared" si="47"/>
        <v>0.81187410586552222</v>
      </c>
      <c r="S74" s="22">
        <f t="shared" si="48"/>
        <v>0.79500195828851761</v>
      </c>
      <c r="T74" s="22">
        <f t="shared" si="49"/>
        <v>0.83006388787441554</v>
      </c>
      <c r="U74" s="23">
        <f t="shared" si="56"/>
        <v>62622.905969350562</v>
      </c>
      <c r="V74" s="23">
        <f t="shared" si="57"/>
        <v>10641.89317043749</v>
      </c>
      <c r="W74" s="22">
        <f t="shared" si="50"/>
        <v>0.16993611212558446</v>
      </c>
      <c r="X74" s="23">
        <f t="shared" si="58"/>
        <v>2.5937751480606765</v>
      </c>
      <c r="Y74" s="23">
        <f t="shared" si="51"/>
        <v>287507.74202836276</v>
      </c>
      <c r="Z74" s="23">
        <f t="shared" si="40"/>
        <v>830577.85013835225</v>
      </c>
      <c r="AA74" s="23">
        <f t="shared" si="52"/>
        <v>13.263163650451814</v>
      </c>
      <c r="AB74" s="25"/>
      <c r="AC74" s="24"/>
      <c r="AD74" s="25"/>
      <c r="AE74" s="24"/>
      <c r="AF74" s="23">
        <f t="shared" si="53"/>
        <v>1.4280211827231657</v>
      </c>
    </row>
    <row r="75" spans="2:32" s="26" customFormat="1" ht="15" customHeight="1" x14ac:dyDescent="0.2">
      <c r="B75" s="5" t="str">
        <f t="shared" si="41"/>
        <v>AL</v>
      </c>
      <c r="C75" s="5" t="s">
        <v>47</v>
      </c>
      <c r="D75" s="42" t="s">
        <v>20</v>
      </c>
      <c r="E75" s="4" t="str">
        <f t="shared" si="42"/>
        <v>ALMale75-79</v>
      </c>
      <c r="F75" s="6">
        <f>VLOOKUP(E75,'Appendix 1a. Person-years 2020'!$E$3:$F$1682,2,FALSE)</f>
        <v>19614.438200000001</v>
      </c>
      <c r="G75" s="17">
        <f>VLOOKUP(E75,'Appendix 2a. Deaths 2020'!$E$4:$G$1683,2,FALSE)</f>
        <v>1428</v>
      </c>
      <c r="H75" s="17">
        <f>VLOOKUP(E75,'Appendix 2a. Deaths 2020'!$E$4:$G$1683,3,FALSE)</f>
        <v>268</v>
      </c>
      <c r="I75" s="18">
        <f t="shared" si="43"/>
        <v>7.2803512669559908E-2</v>
      </c>
      <c r="J75" s="24">
        <v>5</v>
      </c>
      <c r="K75" s="5">
        <f>VLOOKUP(E75,'Appendix 3a. nax iIBGE 2020'!$E$5:$O$1935,11,FALSE)</f>
        <v>2.5</v>
      </c>
      <c r="L75" s="19">
        <f t="shared" si="44"/>
        <v>0.30796519365304265</v>
      </c>
      <c r="M75" s="20">
        <f t="shared" si="54"/>
        <v>46065.890333749718</v>
      </c>
      <c r="N75" s="20">
        <f t="shared" si="55"/>
        <v>14186.690837433058</v>
      </c>
      <c r="O75" s="20">
        <f t="shared" si="45"/>
        <v>194862.72457516595</v>
      </c>
      <c r="P75" s="20">
        <f t="shared" si="39"/>
        <v>425754.25516296929</v>
      </c>
      <c r="Q75" s="21">
        <f t="shared" si="46"/>
        <v>9.2422886452070738</v>
      </c>
      <c r="R75" s="22">
        <f t="shared" si="47"/>
        <v>0.8123249299719888</v>
      </c>
      <c r="S75" s="22">
        <f t="shared" si="48"/>
        <v>0.69203480634695735</v>
      </c>
      <c r="T75" s="22">
        <f t="shared" si="49"/>
        <v>0.74153548535367475</v>
      </c>
      <c r="U75" s="23">
        <f t="shared" si="56"/>
        <v>51981.012798913071</v>
      </c>
      <c r="V75" s="23">
        <f t="shared" si="57"/>
        <v>13435.247243895488</v>
      </c>
      <c r="W75" s="22">
        <f t="shared" si="50"/>
        <v>0.25846451464632525</v>
      </c>
      <c r="X75" s="23">
        <f t="shared" si="58"/>
        <v>2.5432655574361633</v>
      </c>
      <c r="Y75" s="23">
        <f t="shared" si="51"/>
        <v>226898.22934612643</v>
      </c>
      <c r="Z75" s="23">
        <f t="shared" si="40"/>
        <v>543070.10810998955</v>
      </c>
      <c r="AA75" s="23">
        <f t="shared" si="52"/>
        <v>10.447470698788409</v>
      </c>
      <c r="AB75" s="25"/>
      <c r="AC75" s="24"/>
      <c r="AD75" s="25"/>
      <c r="AE75" s="24"/>
      <c r="AF75" s="23">
        <f t="shared" si="53"/>
        <v>1.2051820535813356</v>
      </c>
    </row>
    <row r="76" spans="2:32" s="26" customFormat="1" ht="15" customHeight="1" x14ac:dyDescent="0.2">
      <c r="B76" s="5" t="str">
        <f t="shared" si="41"/>
        <v>AL</v>
      </c>
      <c r="C76" s="5" t="s">
        <v>47</v>
      </c>
      <c r="D76" s="42" t="s">
        <v>21</v>
      </c>
      <c r="E76" s="4" t="str">
        <f t="shared" si="42"/>
        <v>ALMale80-84</v>
      </c>
      <c r="F76" s="6">
        <f>VLOOKUP(E76,'Appendix 1a. Person-years 2020'!$E$3:$F$1682,2,FALSE)</f>
        <v>11044.385</v>
      </c>
      <c r="G76" s="17">
        <f>VLOOKUP(E76,'Appendix 2a. Deaths 2020'!$E$4:$G$1683,2,FALSE)</f>
        <v>1139</v>
      </c>
      <c r="H76" s="17">
        <f>VLOOKUP(E76,'Appendix 2a. Deaths 2020'!$E$4:$G$1683,3,FALSE)</f>
        <v>214</v>
      </c>
      <c r="I76" s="18">
        <f t="shared" si="43"/>
        <v>0.10312932770815215</v>
      </c>
      <c r="J76" s="24">
        <v>5</v>
      </c>
      <c r="K76" s="5">
        <f>VLOOKUP(E76,'Appendix 3a. nax iIBGE 2020'!$E$5:$O$1935,11,FALSE)</f>
        <v>2.5</v>
      </c>
      <c r="L76" s="19">
        <f t="shared" si="44"/>
        <v>0.40995156524834458</v>
      </c>
      <c r="M76" s="20">
        <f t="shared" si="54"/>
        <v>31879.199496316658</v>
      </c>
      <c r="N76" s="20">
        <f t="shared" si="55"/>
        <v>13068.927732379252</v>
      </c>
      <c r="O76" s="20">
        <f t="shared" si="45"/>
        <v>126723.67815063515</v>
      </c>
      <c r="P76" s="20">
        <f t="shared" si="39"/>
        <v>230891.53058780334</v>
      </c>
      <c r="Q76" s="21">
        <f t="shared" si="46"/>
        <v>7.2427016435742271</v>
      </c>
      <c r="R76" s="22">
        <f t="shared" si="47"/>
        <v>0.81211589113257243</v>
      </c>
      <c r="S76" s="22">
        <f t="shared" si="48"/>
        <v>0.59004843475165547</v>
      </c>
      <c r="T76" s="22">
        <f t="shared" si="49"/>
        <v>0.65152971821237859</v>
      </c>
      <c r="U76" s="23">
        <f t="shared" si="56"/>
        <v>38545.765555017584</v>
      </c>
      <c r="V76" s="23">
        <f t="shared" si="57"/>
        <v>13432.053784676569</v>
      </c>
      <c r="W76" s="22">
        <f t="shared" si="50"/>
        <v>0.34847028178762141</v>
      </c>
      <c r="X76" s="23">
        <f t="shared" si="58"/>
        <v>2.4816813553965056</v>
      </c>
      <c r="Y76" s="23">
        <f t="shared" si="51"/>
        <v>158902.63629381999</v>
      </c>
      <c r="Z76" s="23">
        <f t="shared" si="40"/>
        <v>316171.87876386312</v>
      </c>
      <c r="AA76" s="23">
        <f t="shared" si="52"/>
        <v>8.2025061433163398</v>
      </c>
      <c r="AB76" s="25"/>
      <c r="AC76" s="24"/>
      <c r="AD76" s="25"/>
      <c r="AE76" s="24"/>
      <c r="AF76" s="23">
        <f t="shared" si="53"/>
        <v>0.95980449974211268</v>
      </c>
    </row>
    <row r="77" spans="2:32" s="26" customFormat="1" ht="15" customHeight="1" x14ac:dyDescent="0.2">
      <c r="B77" s="5" t="str">
        <f t="shared" si="41"/>
        <v>AL</v>
      </c>
      <c r="C77" s="5" t="s">
        <v>47</v>
      </c>
      <c r="D77" s="42" t="s">
        <v>22</v>
      </c>
      <c r="E77" s="4" t="str">
        <f t="shared" si="42"/>
        <v>ALMale85-89</v>
      </c>
      <c r="F77" s="6">
        <f>VLOOKUP(E77,'Appendix 1a. Person-years 2020'!$E$3:$F$1682,2,FALSE)</f>
        <v>5058.3630000000003</v>
      </c>
      <c r="G77" s="17">
        <f>VLOOKUP(E77,'Appendix 2a. Deaths 2020'!$E$4:$G$1683,2,FALSE)</f>
        <v>760</v>
      </c>
      <c r="H77" s="17">
        <f>VLOOKUP(E77,'Appendix 2a. Deaths 2020'!$E$4:$G$1683,3,FALSE)</f>
        <v>116</v>
      </c>
      <c r="I77" s="18">
        <f t="shared" si="43"/>
        <v>0.15024623578813937</v>
      </c>
      <c r="J77" s="24">
        <v>5</v>
      </c>
      <c r="K77" s="5">
        <f>VLOOKUP(E77,'Appendix 3a. nax iIBGE 2020'!$E$5:$O$1935,11,FALSE)</f>
        <v>2.5</v>
      </c>
      <c r="L77" s="19">
        <f t="shared" si="44"/>
        <v>0.54610545612524097</v>
      </c>
      <c r="M77" s="20">
        <f t="shared" si="54"/>
        <v>18810.271763937406</v>
      </c>
      <c r="N77" s="20">
        <f t="shared" si="55"/>
        <v>10272.392041484778</v>
      </c>
      <c r="O77" s="20">
        <f t="shared" si="45"/>
        <v>68370.378715975094</v>
      </c>
      <c r="P77" s="20">
        <f t="shared" si="39"/>
        <v>104167.85243716819</v>
      </c>
      <c r="Q77" s="21">
        <f t="shared" si="46"/>
        <v>5.5378175150492108</v>
      </c>
      <c r="R77" s="22">
        <f t="shared" si="47"/>
        <v>0.84736842105263155</v>
      </c>
      <c r="S77" s="22">
        <f t="shared" si="48"/>
        <v>0.45389454387475903</v>
      </c>
      <c r="T77" s="22">
        <f t="shared" si="49"/>
        <v>0.51205247308761914</v>
      </c>
      <c r="U77" s="23">
        <f t="shared" si="56"/>
        <v>25113.711770341015</v>
      </c>
      <c r="V77" s="23">
        <f t="shared" si="57"/>
        <v>12254.173549928248</v>
      </c>
      <c r="W77" s="22">
        <f t="shared" si="50"/>
        <v>0.48794752691238086</v>
      </c>
      <c r="X77" s="23">
        <f>J77+R77*(L77/W77)*(K77-J77)</f>
        <v>2.6290866714026424</v>
      </c>
      <c r="Y77" s="23">
        <f t="shared" si="51"/>
        <v>96514.97545123499</v>
      </c>
      <c r="Z77" s="23">
        <f t="shared" si="40"/>
        <v>157269.2424700431</v>
      </c>
      <c r="AA77" s="23">
        <f t="shared" si="52"/>
        <v>6.2622858742759062</v>
      </c>
      <c r="AB77" s="25"/>
      <c r="AC77" s="24"/>
      <c r="AD77" s="25"/>
      <c r="AE77" s="24"/>
      <c r="AF77" s="23">
        <f t="shared" si="53"/>
        <v>0.72446835922669539</v>
      </c>
    </row>
    <row r="78" spans="2:32" s="26" customFormat="1" ht="15" customHeight="1" x14ac:dyDescent="0.2">
      <c r="B78" s="5" t="str">
        <f t="shared" si="41"/>
        <v>AL</v>
      </c>
      <c r="C78" s="5" t="s">
        <v>47</v>
      </c>
      <c r="D78" s="43" t="s">
        <v>5</v>
      </c>
      <c r="E78" s="4" t="str">
        <f t="shared" si="42"/>
        <v>ALMale90+</v>
      </c>
      <c r="F78" s="6">
        <f>VLOOKUP(E78,'Appendix 1a. Person-years 2020'!$E$3:$F$1682,2,FALSE)</f>
        <v>2943.3334</v>
      </c>
      <c r="G78" s="17">
        <f>VLOOKUP(E78,'Appendix 2a. Deaths 2020'!$E$4:$G$1683,2,FALSE)</f>
        <v>702</v>
      </c>
      <c r="H78" s="17">
        <f>VLOOKUP(E78,'Appendix 2a. Deaths 2020'!$E$4:$G$1683,3,FALSE)</f>
        <v>79</v>
      </c>
      <c r="I78" s="18">
        <f t="shared" si="43"/>
        <v>0.23850509086058685</v>
      </c>
      <c r="J78" s="27"/>
      <c r="K78" s="28"/>
      <c r="L78" s="16">
        <v>1</v>
      </c>
      <c r="M78" s="20">
        <f t="shared" si="54"/>
        <v>8537.8797224526279</v>
      </c>
      <c r="N78" s="20">
        <f t="shared" si="55"/>
        <v>8537.8797224526279</v>
      </c>
      <c r="O78" s="38">
        <f>N78*Q78</f>
        <v>35797.473721193091</v>
      </c>
      <c r="P78" s="20">
        <f>O78</f>
        <v>35797.473721193091</v>
      </c>
      <c r="Q78" s="21">
        <f>1/I78</f>
        <v>4.1927826210826211</v>
      </c>
      <c r="R78" s="22">
        <f t="shared" si="47"/>
        <v>0.88746438746438749</v>
      </c>
      <c r="S78" s="22">
        <f t="shared" si="48"/>
        <v>0</v>
      </c>
      <c r="T78" s="22">
        <f t="shared" si="49"/>
        <v>0</v>
      </c>
      <c r="U78" s="23">
        <f t="shared" si="56"/>
        <v>12859.538220412767</v>
      </c>
      <c r="V78" s="23">
        <f>U78*(1-T78)</f>
        <v>12859.538220412767</v>
      </c>
      <c r="W78" s="22">
        <f t="shared" si="50"/>
        <v>1</v>
      </c>
      <c r="X78" s="23">
        <f>Q78/R78</f>
        <v>4.7244516853932579</v>
      </c>
      <c r="Y78" s="23">
        <f t="shared" si="51"/>
        <v>60754.267018808117</v>
      </c>
      <c r="Z78" s="23">
        <f>Y78</f>
        <v>60754.267018808117</v>
      </c>
      <c r="AA78" s="23">
        <f t="shared" si="52"/>
        <v>4.7244516853932579</v>
      </c>
      <c r="AB78" s="25"/>
      <c r="AC78" s="24"/>
      <c r="AD78" s="25"/>
      <c r="AE78" s="24"/>
      <c r="AF78" s="23">
        <f t="shared" si="53"/>
        <v>0.53166906431063676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1605504.1203999999</v>
      </c>
      <c r="G79" s="30">
        <f>SUM(G59:G78)</f>
        <v>13482</v>
      </c>
      <c r="H79" s="30">
        <f>SUM(H59:H78)</f>
        <v>1895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54B6-F8C1-834B-B31C-2432E8F59B2D}">
  <sheetPr>
    <tabColor theme="7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SE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52</v>
      </c>
      <c r="C5" s="5" t="s">
        <v>3</v>
      </c>
      <c r="D5" s="40">
        <v>0</v>
      </c>
      <c r="E5" s="4" t="str">
        <f>_xlfn.CONCAT(B5,C5,D5)</f>
        <v>SETotal0</v>
      </c>
      <c r="F5" s="6">
        <f>VLOOKUP(E5,'Appendix 1a. Person-years 2020'!$E$3:$F$1682,2,FALSE)</f>
        <v>34096.155299999999</v>
      </c>
      <c r="G5" s="17">
        <f>VLOOKUP(E5,'Appendix 2a. Deaths 2020'!$E$4:$G$1683,2,FALSE)</f>
        <v>496</v>
      </c>
      <c r="H5" s="17">
        <f>VLOOKUP(E5,'Appendix 2a. Deaths 2020'!$E$4:$G$1683,3,FALSE)</f>
        <v>14</v>
      </c>
      <c r="I5" s="18">
        <f>G5/F5</f>
        <v>1.4547094698386713E-2</v>
      </c>
      <c r="J5" s="16">
        <v>1</v>
      </c>
      <c r="K5" s="5">
        <f>VLOOKUP(E5,'Appendix 3a. nax iIBGE 2020'!$E$5:$O$1935,11,FALSE)</f>
        <v>0.09</v>
      </c>
      <c r="L5" s="19">
        <f>(J5*I5)/(1+(J5-K5)*I5)</f>
        <v>1.4357038290391899E-2</v>
      </c>
      <c r="M5" s="16">
        <v>100000</v>
      </c>
      <c r="N5" s="20">
        <f>M5*L5</f>
        <v>1435.7038290391899</v>
      </c>
      <c r="O5" s="20">
        <f>M6*J5+N5*K5</f>
        <v>98693.509515574333</v>
      </c>
      <c r="P5" s="20">
        <f t="shared" ref="P5:P23" si="0">P6+O5</f>
        <v>7369470.7269709678</v>
      </c>
      <c r="Q5" s="21">
        <f>P5/M5</f>
        <v>73.694707269709681</v>
      </c>
      <c r="R5" s="22">
        <f>(G5-H5)/G5</f>
        <v>0.97177419354838712</v>
      </c>
      <c r="S5" s="22">
        <f>1-L5</f>
        <v>0.98564296170960808</v>
      </c>
      <c r="T5" s="22">
        <f>S5^R5</f>
        <v>0.98604535977444197</v>
      </c>
      <c r="U5" s="16">
        <v>100000</v>
      </c>
      <c r="V5" s="23">
        <f>U5*(1-T5)</f>
        <v>1395.4640225558035</v>
      </c>
      <c r="W5" s="22">
        <f>V5/U5</f>
        <v>1.3954640225558035E-2</v>
      </c>
      <c r="X5" s="23">
        <f>J5+R5*(L5/W5)*(K5-J5)</f>
        <v>9.018525998536131E-2</v>
      </c>
      <c r="Y5" s="23">
        <f>U6*J5+V5*X5</f>
        <v>98730.386263118606</v>
      </c>
      <c r="Z5" s="23">
        <f t="shared" ref="Z5:Z23" si="1">Z6+Y5</f>
        <v>7561871.7772062775</v>
      </c>
      <c r="AA5" s="23">
        <f>Z5/U5</f>
        <v>75.61871777206278</v>
      </c>
      <c r="AB5" s="16"/>
      <c r="AC5" s="16"/>
      <c r="AD5" s="16"/>
      <c r="AE5" s="16"/>
      <c r="AF5" s="23">
        <f>AA5-Q5</f>
        <v>1.9240105023530987</v>
      </c>
    </row>
    <row r="6" spans="1:32" s="26" customFormat="1" ht="15" customHeight="1" x14ac:dyDescent="0.2">
      <c r="B6" s="5" t="s">
        <v>52</v>
      </c>
      <c r="C6" s="5" t="s">
        <v>3</v>
      </c>
      <c r="D6" s="41" t="s">
        <v>18</v>
      </c>
      <c r="E6" s="4" t="str">
        <f t="shared" ref="E6:E24" si="2">_xlfn.CONCAT(B6,C6,D6)</f>
        <v>SETotal1-4</v>
      </c>
      <c r="F6" s="6">
        <f>VLOOKUP(E6,'Appendix 1a. Person-years 2020'!$E$3:$F$1682,2,FALSE)</f>
        <v>135543.19020000001</v>
      </c>
      <c r="G6" s="17">
        <f>VLOOKUP(E6,'Appendix 2a. Deaths 2020'!$E$4:$G$1683,2,FALSE)</f>
        <v>63</v>
      </c>
      <c r="H6" s="17">
        <f>VLOOKUP(E6,'Appendix 2a. Deaths 2020'!$E$4:$G$1683,3,FALSE)</f>
        <v>5</v>
      </c>
      <c r="I6" s="18">
        <f t="shared" ref="I6:I24" si="3">G6/F6</f>
        <v>4.6479649702091782E-4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1.8570281376505482E-3</v>
      </c>
      <c r="M6" s="20">
        <f>M5-N5</f>
        <v>98564.296170960806</v>
      </c>
      <c r="N6" s="20">
        <f>M6*L6</f>
        <v>183.03667135719641</v>
      </c>
      <c r="O6" s="20">
        <f t="shared" ref="O6:O23" si="5">M7*J6+N6*K6</f>
        <v>393799.59300545021</v>
      </c>
      <c r="P6" s="20">
        <f t="shared" si="0"/>
        <v>7270777.2174553936</v>
      </c>
      <c r="Q6" s="21">
        <f t="shared" ref="Q6:Q23" si="6">P6/M6</f>
        <v>73.766845601414886</v>
      </c>
      <c r="R6" s="22">
        <f t="shared" ref="R6:R24" si="7">(G6-H6)/G6</f>
        <v>0.92063492063492058</v>
      </c>
      <c r="S6" s="22">
        <f t="shared" ref="S6:S24" si="8">1-L6</f>
        <v>0.99814297186234946</v>
      </c>
      <c r="T6" s="22">
        <f t="shared" ref="T6:T24" si="9">S6^R6</f>
        <v>0.99829022897716013</v>
      </c>
      <c r="U6" s="23">
        <f>U5-V5</f>
        <v>98604.535977444189</v>
      </c>
      <c r="V6" s="23">
        <f>U6*(1-T6)</f>
        <v>168.59117833480528</v>
      </c>
      <c r="W6" s="22">
        <f t="shared" ref="W6:W24" si="10">V6/U6</f>
        <v>1.7097710228398677E-3</v>
      </c>
      <c r="X6" s="23">
        <f>J6+R6*(L6/W6)*(K6-J6)</f>
        <v>1.5001843385977667</v>
      </c>
      <c r="Y6" s="23">
        <f t="shared" ref="Y6:Y24" si="11">U7*J6+V6*X6</f>
        <v>393996.69704180118</v>
      </c>
      <c r="Z6" s="23">
        <f t="shared" si="1"/>
        <v>7463141.3909431584</v>
      </c>
      <c r="AA6" s="23">
        <f t="shared" ref="AA6:AA24" si="12">Z6/U6</f>
        <v>75.687607237970809</v>
      </c>
      <c r="AB6" s="25"/>
      <c r="AC6" s="24"/>
      <c r="AD6" s="25"/>
      <c r="AE6" s="24"/>
      <c r="AF6" s="23">
        <f t="shared" ref="AF6:AF24" si="13">AA6-Q6</f>
        <v>1.9207616365559232</v>
      </c>
    </row>
    <row r="7" spans="1:32" s="26" customFormat="1" ht="15" customHeight="1" x14ac:dyDescent="0.2">
      <c r="B7" s="5" t="s">
        <v>52</v>
      </c>
      <c r="C7" s="5" t="s">
        <v>3</v>
      </c>
      <c r="D7" s="24" t="s">
        <v>70</v>
      </c>
      <c r="E7" s="4" t="str">
        <f t="shared" si="2"/>
        <v>SETotal5-9</v>
      </c>
      <c r="F7" s="6">
        <f>VLOOKUP(E7,'Appendix 1a. Person-years 2020'!$E$3:$F$1682,2,FALSE)</f>
        <v>171192.21059999999</v>
      </c>
      <c r="G7" s="17">
        <f>VLOOKUP(E7,'Appendix 2a. Deaths 2020'!$E$4:$G$1683,2,FALSE)</f>
        <v>29</v>
      </c>
      <c r="H7" s="17">
        <f>VLOOKUP(E7,'Appendix 2a. Deaths 2020'!$E$4:$G$1683,3,FALSE)</f>
        <v>4</v>
      </c>
      <c r="I7" s="18">
        <f t="shared" si="3"/>
        <v>1.6940023087709343E-4</v>
      </c>
      <c r="J7" s="24">
        <v>5</v>
      </c>
      <c r="K7" s="5">
        <f>VLOOKUP(E7,'Appendix 3a. nax iIBGE 2020'!$E$5:$O$1935,11,FALSE)</f>
        <v>2.5</v>
      </c>
      <c r="L7" s="19">
        <f t="shared" si="4"/>
        <v>8.4664260075537133E-4</v>
      </c>
      <c r="M7" s="20">
        <f t="shared" ref="M7:M24" si="14">M6-N6</f>
        <v>98381.259499603606</v>
      </c>
      <c r="N7" s="20">
        <f t="shared" ref="N7:N24" si="15">M7*L7</f>
        <v>83.293765408333485</v>
      </c>
      <c r="O7" s="20">
        <f t="shared" si="5"/>
        <v>491698.06308449717</v>
      </c>
      <c r="P7" s="20">
        <f t="shared" si="0"/>
        <v>6876977.6244499432</v>
      </c>
      <c r="Q7" s="21">
        <f t="shared" si="6"/>
        <v>69.901296846861896</v>
      </c>
      <c r="R7" s="22">
        <f t="shared" si="7"/>
        <v>0.86206896551724133</v>
      </c>
      <c r="S7" s="22">
        <f t="shared" si="8"/>
        <v>0.9991533573992446</v>
      </c>
      <c r="T7" s="22">
        <f t="shared" si="9"/>
        <v>0.99927009305915904</v>
      </c>
      <c r="U7" s="23">
        <f t="shared" ref="U7:U24" si="16">U6-V6</f>
        <v>98435.944799109391</v>
      </c>
      <c r="V7" s="23">
        <f t="shared" ref="V7:V23" si="17">U7*(1-T7)</f>
        <v>71.849079337107852</v>
      </c>
      <c r="W7" s="22">
        <f t="shared" si="10"/>
        <v>7.2990694084096319E-4</v>
      </c>
      <c r="X7" s="23">
        <f>J7+R7*(L7/W7)*(K7-J7)</f>
        <v>2.500146011232967</v>
      </c>
      <c r="Y7" s="23">
        <f t="shared" si="11"/>
        <v>492000.11178797687</v>
      </c>
      <c r="Z7" s="23">
        <f t="shared" si="1"/>
        <v>7069144.6939013572</v>
      </c>
      <c r="AA7" s="23">
        <f t="shared" si="12"/>
        <v>71.814667988693046</v>
      </c>
      <c r="AB7" s="25"/>
      <c r="AC7" s="24"/>
      <c r="AD7" s="25"/>
      <c r="AE7" s="24"/>
      <c r="AF7" s="23">
        <f t="shared" si="13"/>
        <v>1.9133711418311492</v>
      </c>
    </row>
    <row r="8" spans="1:32" s="26" customFormat="1" ht="15" customHeight="1" x14ac:dyDescent="0.2">
      <c r="B8" s="5" t="s">
        <v>52</v>
      </c>
      <c r="C8" s="5" t="s">
        <v>3</v>
      </c>
      <c r="D8" s="24" t="s">
        <v>71</v>
      </c>
      <c r="E8" s="4" t="str">
        <f t="shared" si="2"/>
        <v>SETotal10-14</v>
      </c>
      <c r="F8" s="6">
        <f>VLOOKUP(E8,'Appendix 1a. Person-years 2020'!$E$3:$F$1682,2,FALSE)</f>
        <v>179393.04639999999</v>
      </c>
      <c r="G8" s="17">
        <f>VLOOKUP(E8,'Appendix 2a. Deaths 2020'!$E$4:$G$1683,2,FALSE)</f>
        <v>48</v>
      </c>
      <c r="H8" s="17">
        <f>VLOOKUP(E8,'Appendix 2a. Deaths 2020'!$E$4:$G$1683,3,FALSE)</f>
        <v>2</v>
      </c>
      <c r="I8" s="18">
        <f t="shared" si="3"/>
        <v>2.6756889948215964E-4</v>
      </c>
      <c r="J8" s="24">
        <v>5</v>
      </c>
      <c r="K8" s="5">
        <f>VLOOKUP(E8,'Appendix 3a. nax iIBGE 2020'!$E$5:$O$1935,11,FALSE)</f>
        <v>2.5</v>
      </c>
      <c r="L8" s="19">
        <f t="shared" si="4"/>
        <v>1.336950181688856E-3</v>
      </c>
      <c r="M8" s="20">
        <f t="shared" si="14"/>
        <v>98297.96573419527</v>
      </c>
      <c r="N8" s="20">
        <f t="shared" si="15"/>
        <v>131.4194831479773</v>
      </c>
      <c r="O8" s="20">
        <f t="shared" si="5"/>
        <v>491161.27996310638</v>
      </c>
      <c r="P8" s="20">
        <f t="shared" si="0"/>
        <v>6385279.5613654461</v>
      </c>
      <c r="Q8" s="21">
        <f t="shared" si="6"/>
        <v>64.958410010556051</v>
      </c>
      <c r="R8" s="22">
        <f t="shared" si="7"/>
        <v>0.95833333333333337</v>
      </c>
      <c r="S8" s="22">
        <f t="shared" si="8"/>
        <v>0.99866304981831111</v>
      </c>
      <c r="T8" s="22">
        <f t="shared" si="9"/>
        <v>0.99871872037265175</v>
      </c>
      <c r="U8" s="23">
        <f t="shared" si="16"/>
        <v>98364.095719772289</v>
      </c>
      <c r="V8" s="23">
        <f t="shared" si="17"/>
        <v>126.03191190827772</v>
      </c>
      <c r="W8" s="22">
        <f t="shared" si="10"/>
        <v>1.281279627348253E-3</v>
      </c>
      <c r="X8" s="23">
        <f>((-5/24)*V7+2.5*V8+(5/24)*V9)/V8</f>
        <v>3.4059529799134283</v>
      </c>
      <c r="Y8" s="23">
        <f t="shared" si="11"/>
        <v>491619.57780524826</v>
      </c>
      <c r="Z8" s="23">
        <f t="shared" si="1"/>
        <v>6577144.5821133805</v>
      </c>
      <c r="AA8" s="23">
        <f t="shared" si="12"/>
        <v>66.865298094651223</v>
      </c>
      <c r="AB8" s="25"/>
      <c r="AC8" s="24"/>
      <c r="AD8" s="25"/>
      <c r="AE8" s="24"/>
      <c r="AF8" s="23">
        <f t="shared" si="13"/>
        <v>1.9068880840951721</v>
      </c>
    </row>
    <row r="9" spans="1:32" s="26" customFormat="1" ht="15" customHeight="1" x14ac:dyDescent="0.2">
      <c r="B9" s="5" t="s">
        <v>52</v>
      </c>
      <c r="C9" s="5" t="s">
        <v>3</v>
      </c>
      <c r="D9" s="24" t="s">
        <v>72</v>
      </c>
      <c r="E9" s="4" t="str">
        <f t="shared" si="2"/>
        <v>SETotal15-19</v>
      </c>
      <c r="F9" s="6">
        <f>VLOOKUP(E9,'Appendix 1a. Person-years 2020'!$E$3:$F$1682,2,FALSE)</f>
        <v>187196.8046</v>
      </c>
      <c r="G9" s="17">
        <f>VLOOKUP(E9,'Appendix 2a. Deaths 2020'!$E$4:$G$1683,2,FALSE)</f>
        <v>245</v>
      </c>
      <c r="H9" s="17">
        <f>VLOOKUP(E9,'Appendix 2a. Deaths 2020'!$E$4:$G$1683,3,FALSE)</f>
        <v>8</v>
      </c>
      <c r="I9" s="18">
        <f t="shared" si="3"/>
        <v>1.3087830239598012E-3</v>
      </c>
      <c r="J9" s="24">
        <v>5</v>
      </c>
      <c r="K9" s="5">
        <f>VLOOKUP(E9,'Appendix 3a. nax iIBGE 2020'!$E$5:$O$1935,11,FALSE)</f>
        <v>2.5</v>
      </c>
      <c r="L9" s="19">
        <f t="shared" si="4"/>
        <v>6.5225735360078651E-3</v>
      </c>
      <c r="M9" s="20">
        <f t="shared" si="14"/>
        <v>98166.546251047286</v>
      </c>
      <c r="N9" s="20">
        <f t="shared" si="15"/>
        <v>640.29851669837308</v>
      </c>
      <c r="O9" s="20">
        <f t="shared" si="5"/>
        <v>489231.98496349051</v>
      </c>
      <c r="P9" s="20">
        <f t="shared" si="0"/>
        <v>5894118.2814023392</v>
      </c>
      <c r="Q9" s="21">
        <f t="shared" si="6"/>
        <v>60.042025583022465</v>
      </c>
      <c r="R9" s="22">
        <f t="shared" si="7"/>
        <v>0.96734693877551026</v>
      </c>
      <c r="S9" s="22">
        <f t="shared" si="8"/>
        <v>0.99347742646399217</v>
      </c>
      <c r="T9" s="22">
        <f t="shared" si="9"/>
        <v>0.99368973502872071</v>
      </c>
      <c r="U9" s="23">
        <f t="shared" si="16"/>
        <v>98238.063807864019</v>
      </c>
      <c r="V9" s="23">
        <f t="shared" si="17"/>
        <v>619.90821289306405</v>
      </c>
      <c r="W9" s="22">
        <f t="shared" si="10"/>
        <v>6.3102649712792891E-3</v>
      </c>
      <c r="X9" s="23">
        <f t="shared" ref="X9:X22" si="18">((-5/24)*V8+2.5*V9+(5/24)*V10)/V9</f>
        <v>2.7412834369599937</v>
      </c>
      <c r="Y9" s="23">
        <f t="shared" si="11"/>
        <v>489790.12209129403</v>
      </c>
      <c r="Z9" s="23">
        <f t="shared" si="1"/>
        <v>6085525.0043081325</v>
      </c>
      <c r="AA9" s="23">
        <f t="shared" si="12"/>
        <v>61.94671157414426</v>
      </c>
      <c r="AB9" s="25"/>
      <c r="AC9" s="24"/>
      <c r="AD9" s="25"/>
      <c r="AE9" s="24"/>
      <c r="AF9" s="23">
        <f t="shared" si="13"/>
        <v>1.904685991121795</v>
      </c>
    </row>
    <row r="10" spans="1:32" s="26" customFormat="1" ht="15" customHeight="1" x14ac:dyDescent="0.2">
      <c r="B10" s="5" t="s">
        <v>52</v>
      </c>
      <c r="C10" s="5" t="s">
        <v>3</v>
      </c>
      <c r="D10" s="24" t="s">
        <v>73</v>
      </c>
      <c r="E10" s="4" t="str">
        <f t="shared" si="2"/>
        <v>SETotal20-24</v>
      </c>
      <c r="F10" s="6">
        <f>VLOOKUP(E10,'Appendix 1a. Person-years 2020'!$E$3:$F$1682,2,FALSE)</f>
        <v>209021.5969</v>
      </c>
      <c r="G10" s="17">
        <f>VLOOKUP(E10,'Appendix 2a. Deaths 2020'!$E$4:$G$1683,2,FALSE)</f>
        <v>376</v>
      </c>
      <c r="H10" s="17">
        <f>VLOOKUP(E10,'Appendix 2a. Deaths 2020'!$E$4:$G$1683,3,FALSE)</f>
        <v>13</v>
      </c>
      <c r="I10" s="18">
        <f t="shared" si="3"/>
        <v>1.7988571782842407E-3</v>
      </c>
      <c r="J10" s="24">
        <v>5</v>
      </c>
      <c r="K10" s="5">
        <f>VLOOKUP(E10,'Appendix 3a. nax iIBGE 2020'!$E$5:$O$1935,11,FALSE)</f>
        <v>2.5</v>
      </c>
      <c r="L10" s="19">
        <f t="shared" si="4"/>
        <v>8.9540183907793475E-3</v>
      </c>
      <c r="M10" s="20">
        <f t="shared" si="14"/>
        <v>97526.247734348915</v>
      </c>
      <c r="N10" s="20">
        <f t="shared" si="15"/>
        <v>873.25181579706282</v>
      </c>
      <c r="O10" s="20">
        <f t="shared" si="5"/>
        <v>485448.10913225194</v>
      </c>
      <c r="P10" s="20">
        <f t="shared" si="0"/>
        <v>5404886.2964388486</v>
      </c>
      <c r="Q10" s="21">
        <f t="shared" si="6"/>
        <v>55.419811814776075</v>
      </c>
      <c r="R10" s="22">
        <f t="shared" si="7"/>
        <v>0.96542553191489366</v>
      </c>
      <c r="S10" s="22">
        <f t="shared" si="8"/>
        <v>0.99104598160922064</v>
      </c>
      <c r="T10" s="22">
        <f t="shared" si="9"/>
        <v>0.99135421980720895</v>
      </c>
      <c r="U10" s="23">
        <f t="shared" si="16"/>
        <v>97618.155594970958</v>
      </c>
      <c r="V10" s="23">
        <f t="shared" si="17"/>
        <v>843.98511609979494</v>
      </c>
      <c r="W10" s="22">
        <f t="shared" si="10"/>
        <v>8.6457801927910527E-3</v>
      </c>
      <c r="X10" s="23">
        <f t="shared" si="18"/>
        <v>2.5568684033158822</v>
      </c>
      <c r="Y10" s="23">
        <f t="shared" si="11"/>
        <v>486028.81127058028</v>
      </c>
      <c r="Z10" s="23">
        <f t="shared" si="1"/>
        <v>5595734.8822168382</v>
      </c>
      <c r="AA10" s="23">
        <f t="shared" si="12"/>
        <v>57.322686011751657</v>
      </c>
      <c r="AB10" s="25"/>
      <c r="AC10" s="24"/>
      <c r="AD10" s="25"/>
      <c r="AE10" s="24"/>
      <c r="AF10" s="23">
        <f t="shared" si="13"/>
        <v>1.9028741969755814</v>
      </c>
    </row>
    <row r="11" spans="1:32" s="26" customFormat="1" ht="15" customHeight="1" x14ac:dyDescent="0.2">
      <c r="B11" s="5" t="s">
        <v>52</v>
      </c>
      <c r="C11" s="5" t="s">
        <v>3</v>
      </c>
      <c r="D11" s="24" t="s">
        <v>74</v>
      </c>
      <c r="E11" s="4" t="str">
        <f t="shared" si="2"/>
        <v>SETotal25-29</v>
      </c>
      <c r="F11" s="6">
        <f>VLOOKUP(E11,'Appendix 1a. Person-years 2020'!$E$3:$F$1682,2,FALSE)</f>
        <v>199431.3731</v>
      </c>
      <c r="G11" s="17">
        <f>VLOOKUP(E11,'Appendix 2a. Deaths 2020'!$E$4:$G$1683,2,FALSE)</f>
        <v>368</v>
      </c>
      <c r="H11" s="17">
        <f>VLOOKUP(E11,'Appendix 2a. Deaths 2020'!$E$4:$G$1683,3,FALSE)</f>
        <v>16</v>
      </c>
      <c r="I11" s="18">
        <f t="shared" si="3"/>
        <v>1.8452462833692439E-3</v>
      </c>
      <c r="J11" s="24">
        <v>5</v>
      </c>
      <c r="K11" s="5">
        <f>VLOOKUP(E11,'Appendix 3a. nax iIBGE 2020'!$E$5:$O$1935,11,FALSE)</f>
        <v>2.5</v>
      </c>
      <c r="L11" s="19">
        <f t="shared" si="4"/>
        <v>9.1838651841014002E-3</v>
      </c>
      <c r="M11" s="20">
        <f t="shared" si="14"/>
        <v>96652.995918551853</v>
      </c>
      <c r="N11" s="20">
        <f t="shared" si="15"/>
        <v>887.64808415548305</v>
      </c>
      <c r="O11" s="20">
        <f t="shared" si="5"/>
        <v>481045.85938237055</v>
      </c>
      <c r="P11" s="20">
        <f t="shared" si="0"/>
        <v>4919438.1873065969</v>
      </c>
      <c r="Q11" s="21">
        <f t="shared" si="6"/>
        <v>50.89793793305838</v>
      </c>
      <c r="R11" s="22">
        <f t="shared" si="7"/>
        <v>0.95652173913043481</v>
      </c>
      <c r="S11" s="22">
        <f t="shared" si="8"/>
        <v>0.99081613481589859</v>
      </c>
      <c r="T11" s="22">
        <f t="shared" si="9"/>
        <v>0.99121367384121839</v>
      </c>
      <c r="U11" s="23">
        <f t="shared" si="16"/>
        <v>96774.170478871165</v>
      </c>
      <c r="V11" s="23">
        <f t="shared" si="17"/>
        <v>850.28942557289679</v>
      </c>
      <c r="W11" s="22">
        <f t="shared" si="10"/>
        <v>8.7863261587816099E-3</v>
      </c>
      <c r="X11" s="23">
        <f t="shared" si="18"/>
        <v>2.5132206347099135</v>
      </c>
      <c r="Y11" s="23">
        <f t="shared" si="11"/>
        <v>481756.3701963168</v>
      </c>
      <c r="Z11" s="23">
        <f t="shared" si="1"/>
        <v>5109706.0709462576</v>
      </c>
      <c r="AA11" s="23">
        <f t="shared" si="12"/>
        <v>52.800308653246134</v>
      </c>
      <c r="AB11" s="25"/>
      <c r="AC11" s="24"/>
      <c r="AD11" s="25"/>
      <c r="AE11" s="24"/>
      <c r="AF11" s="23">
        <f t="shared" si="13"/>
        <v>1.9023707201877542</v>
      </c>
    </row>
    <row r="12" spans="1:32" s="26" customFormat="1" ht="15" customHeight="1" x14ac:dyDescent="0.2">
      <c r="B12" s="5" t="s">
        <v>52</v>
      </c>
      <c r="C12" s="5" t="s">
        <v>3</v>
      </c>
      <c r="D12" s="24" t="s">
        <v>75</v>
      </c>
      <c r="E12" s="4" t="str">
        <f t="shared" si="2"/>
        <v>SETotal30-34</v>
      </c>
      <c r="F12" s="6">
        <f>VLOOKUP(E12,'Appendix 1a. Person-years 2020'!$E$3:$F$1682,2,FALSE)</f>
        <v>197766.95</v>
      </c>
      <c r="G12" s="17">
        <f>VLOOKUP(E12,'Appendix 2a. Deaths 2020'!$E$4:$G$1683,2,FALSE)</f>
        <v>406</v>
      </c>
      <c r="H12" s="17">
        <f>VLOOKUP(E12,'Appendix 2a. Deaths 2020'!$E$4:$G$1683,3,FALSE)</f>
        <v>34</v>
      </c>
      <c r="I12" s="18">
        <f t="shared" si="3"/>
        <v>2.052921380442991E-3</v>
      </c>
      <c r="J12" s="24">
        <v>5</v>
      </c>
      <c r="K12" s="5">
        <f>VLOOKUP(E12,'Appendix 3a. nax iIBGE 2020'!$E$5:$O$1935,11,FALSE)</f>
        <v>2.5</v>
      </c>
      <c r="L12" s="19">
        <f t="shared" si="4"/>
        <v>1.0212194819499455E-2</v>
      </c>
      <c r="M12" s="20">
        <f t="shared" si="14"/>
        <v>95765.347834396365</v>
      </c>
      <c r="N12" s="20">
        <f t="shared" si="15"/>
        <v>977.97438904198589</v>
      </c>
      <c r="O12" s="20">
        <f t="shared" si="5"/>
        <v>476381.80319937685</v>
      </c>
      <c r="P12" s="20">
        <f t="shared" si="0"/>
        <v>4438392.3279242264</v>
      </c>
      <c r="Q12" s="21">
        <f t="shared" si="6"/>
        <v>46.346537952322606</v>
      </c>
      <c r="R12" s="22">
        <f t="shared" si="7"/>
        <v>0.91625615763546797</v>
      </c>
      <c r="S12" s="22">
        <f t="shared" si="8"/>
        <v>0.98978780518050058</v>
      </c>
      <c r="T12" s="22">
        <f t="shared" si="9"/>
        <v>0.99063899768725749</v>
      </c>
      <c r="U12" s="23">
        <f t="shared" si="16"/>
        <v>95923.881053298275</v>
      </c>
      <c r="V12" s="23">
        <f t="shared" si="17"/>
        <v>897.94367238716222</v>
      </c>
      <c r="W12" s="22">
        <f t="shared" si="10"/>
        <v>9.3610023127425057E-3</v>
      </c>
      <c r="X12" s="23">
        <f t="shared" si="18"/>
        <v>2.5408818009596654</v>
      </c>
      <c r="Y12" s="23">
        <f t="shared" si="11"/>
        <v>477411.25564001099</v>
      </c>
      <c r="Z12" s="23">
        <f t="shared" si="1"/>
        <v>4627949.7007499412</v>
      </c>
      <c r="AA12" s="23">
        <f t="shared" si="12"/>
        <v>48.246063961679255</v>
      </c>
      <c r="AB12" s="25"/>
      <c r="AC12" s="24"/>
      <c r="AD12" s="25"/>
      <c r="AE12" s="24"/>
      <c r="AF12" s="23">
        <f t="shared" si="13"/>
        <v>1.8995260093566486</v>
      </c>
    </row>
    <row r="13" spans="1:32" s="26" customFormat="1" ht="15" customHeight="1" x14ac:dyDescent="0.2">
      <c r="B13" s="5" t="s">
        <v>52</v>
      </c>
      <c r="C13" s="5" t="s">
        <v>3</v>
      </c>
      <c r="D13" s="24" t="s">
        <v>76</v>
      </c>
      <c r="E13" s="4" t="str">
        <f t="shared" si="2"/>
        <v>SETotal35-39</v>
      </c>
      <c r="F13" s="6">
        <f>VLOOKUP(E13,'Appendix 1a. Person-years 2020'!$E$3:$F$1682,2,FALSE)</f>
        <v>187829.85819999999</v>
      </c>
      <c r="G13" s="17">
        <f>VLOOKUP(E13,'Appendix 2a. Deaths 2020'!$E$4:$G$1683,2,FALSE)</f>
        <v>466</v>
      </c>
      <c r="H13" s="17">
        <f>VLOOKUP(E13,'Appendix 2a. Deaths 2020'!$E$4:$G$1683,3,FALSE)</f>
        <v>58</v>
      </c>
      <c r="I13" s="18">
        <f t="shared" si="3"/>
        <v>2.4809687046870167E-3</v>
      </c>
      <c r="J13" s="24">
        <v>5</v>
      </c>
      <c r="K13" s="5">
        <f>VLOOKUP(E13,'Appendix 3a. nax iIBGE 2020'!$E$5:$O$1935,11,FALSE)</f>
        <v>2.5</v>
      </c>
      <c r="L13" s="19">
        <f t="shared" si="4"/>
        <v>1.2328377725145964E-2</v>
      </c>
      <c r="M13" s="20">
        <f t="shared" si="14"/>
        <v>94787.373445354373</v>
      </c>
      <c r="N13" s="20">
        <f t="shared" si="15"/>
        <v>1168.5745434087989</v>
      </c>
      <c r="O13" s="20">
        <f t="shared" si="5"/>
        <v>471015.43086824985</v>
      </c>
      <c r="P13" s="20">
        <f t="shared" si="0"/>
        <v>3962010.5247248495</v>
      </c>
      <c r="Q13" s="21">
        <f t="shared" si="6"/>
        <v>41.798927227464297</v>
      </c>
      <c r="R13" s="22">
        <f t="shared" si="7"/>
        <v>0.87553648068669532</v>
      </c>
      <c r="S13" s="22">
        <f t="shared" si="8"/>
        <v>0.98767162227485406</v>
      </c>
      <c r="T13" s="22">
        <f t="shared" si="9"/>
        <v>0.98919773574031367</v>
      </c>
      <c r="U13" s="23">
        <f t="shared" si="16"/>
        <v>95025.937380911113</v>
      </c>
      <c r="V13" s="23">
        <f t="shared" si="17"/>
        <v>1026.4952871130076</v>
      </c>
      <c r="W13" s="22">
        <f t="shared" si="10"/>
        <v>1.0802264259686334E-2</v>
      </c>
      <c r="X13" s="23">
        <f t="shared" si="18"/>
        <v>2.5851228201015855</v>
      </c>
      <c r="Y13" s="23">
        <f t="shared" si="11"/>
        <v>472650.82686043304</v>
      </c>
      <c r="Z13" s="23">
        <f t="shared" si="1"/>
        <v>4150538.4451099304</v>
      </c>
      <c r="AA13" s="23">
        <f t="shared" si="12"/>
        <v>43.677953193689767</v>
      </c>
      <c r="AB13" s="25"/>
      <c r="AC13" s="24"/>
      <c r="AD13" s="25"/>
      <c r="AE13" s="24"/>
      <c r="AF13" s="23">
        <f t="shared" si="13"/>
        <v>1.8790259662254698</v>
      </c>
    </row>
    <row r="14" spans="1:32" s="26" customFormat="1" ht="15" customHeight="1" x14ac:dyDescent="0.2">
      <c r="B14" s="5" t="s">
        <v>52</v>
      </c>
      <c r="C14" s="5" t="s">
        <v>3</v>
      </c>
      <c r="D14" s="24" t="s">
        <v>77</v>
      </c>
      <c r="E14" s="4" t="str">
        <f t="shared" si="2"/>
        <v>SETotal40-44</v>
      </c>
      <c r="F14" s="6">
        <f>VLOOKUP(E14,'Appendix 1a. Person-years 2020'!$E$3:$F$1682,2,FALSE)</f>
        <v>168634.36749999999</v>
      </c>
      <c r="G14" s="17">
        <f>VLOOKUP(E14,'Appendix 2a. Deaths 2020'!$E$4:$G$1683,2,FALSE)</f>
        <v>535</v>
      </c>
      <c r="H14" s="17">
        <f>VLOOKUP(E14,'Appendix 2a. Deaths 2020'!$E$4:$G$1683,3,FALSE)</f>
        <v>59</v>
      </c>
      <c r="I14" s="18">
        <f t="shared" si="3"/>
        <v>3.1725442917203694E-3</v>
      </c>
      <c r="J14" s="24">
        <v>5</v>
      </c>
      <c r="K14" s="5">
        <f>VLOOKUP(E14,'Appendix 3a. nax iIBGE 2020'!$E$5:$O$1935,11,FALSE)</f>
        <v>2.5</v>
      </c>
      <c r="L14" s="19">
        <f t="shared" si="4"/>
        <v>1.5737898508410515E-2</v>
      </c>
      <c r="M14" s="20">
        <f t="shared" si="14"/>
        <v>93618.798901945571</v>
      </c>
      <c r="N14" s="20">
        <f t="shared" si="15"/>
        <v>1473.3631555981133</v>
      </c>
      <c r="O14" s="20">
        <f t="shared" si="5"/>
        <v>464410.58662073262</v>
      </c>
      <c r="P14" s="20">
        <f t="shared" si="0"/>
        <v>3490995.0938565996</v>
      </c>
      <c r="Q14" s="21">
        <f t="shared" si="6"/>
        <v>37.289466803702503</v>
      </c>
      <c r="R14" s="22">
        <f t="shared" si="7"/>
        <v>0.88971962616822431</v>
      </c>
      <c r="S14" s="22">
        <f t="shared" si="8"/>
        <v>0.98426210149158944</v>
      </c>
      <c r="T14" s="22">
        <f t="shared" si="9"/>
        <v>0.98598546037495793</v>
      </c>
      <c r="U14" s="23">
        <f t="shared" si="16"/>
        <v>93999.442093798105</v>
      </c>
      <c r="V14" s="23">
        <f t="shared" si="17"/>
        <v>1317.3589059553808</v>
      </c>
      <c r="W14" s="22">
        <f t="shared" si="10"/>
        <v>1.4014539625042068E-2</v>
      </c>
      <c r="X14" s="23">
        <f t="shared" si="18"/>
        <v>2.616032292905794</v>
      </c>
      <c r="Y14" s="23">
        <f t="shared" si="11"/>
        <v>466856.66937853995</v>
      </c>
      <c r="Z14" s="23">
        <f t="shared" si="1"/>
        <v>3677887.6182494974</v>
      </c>
      <c r="AA14" s="23">
        <f t="shared" si="12"/>
        <v>39.126696247616955</v>
      </c>
      <c r="AB14" s="25"/>
      <c r="AC14" s="24"/>
      <c r="AD14" s="25"/>
      <c r="AE14" s="24"/>
      <c r="AF14" s="23">
        <f t="shared" si="13"/>
        <v>1.8372294439144525</v>
      </c>
    </row>
    <row r="15" spans="1:32" s="26" customFormat="1" ht="15" customHeight="1" x14ac:dyDescent="0.2">
      <c r="B15" s="5" t="s">
        <v>52</v>
      </c>
      <c r="C15" s="5" t="s">
        <v>3</v>
      </c>
      <c r="D15" s="24" t="s">
        <v>78</v>
      </c>
      <c r="E15" s="4" t="str">
        <f t="shared" si="2"/>
        <v>SETotal45-49</v>
      </c>
      <c r="F15" s="6">
        <f>VLOOKUP(E15,'Appendix 1a. Person-years 2020'!$E$3:$F$1682,2,FALSE)</f>
        <v>146033.11919999999</v>
      </c>
      <c r="G15" s="17">
        <f>VLOOKUP(E15,'Appendix 2a. Deaths 2020'!$E$4:$G$1683,2,FALSE)</f>
        <v>648</v>
      </c>
      <c r="H15" s="17">
        <f>VLOOKUP(E15,'Appendix 2a. Deaths 2020'!$E$4:$G$1683,3,FALSE)</f>
        <v>88</v>
      </c>
      <c r="I15" s="18">
        <f t="shared" si="3"/>
        <v>4.4373495789850944E-3</v>
      </c>
      <c r="J15" s="24">
        <v>5</v>
      </c>
      <c r="K15" s="5">
        <f>VLOOKUP(E15,'Appendix 3a. nax iIBGE 2020'!$E$5:$O$1935,11,FALSE)</f>
        <v>2.5</v>
      </c>
      <c r="L15" s="19">
        <f t="shared" si="4"/>
        <v>2.1943322413740113E-2</v>
      </c>
      <c r="M15" s="20">
        <f t="shared" si="14"/>
        <v>92145.435746347459</v>
      </c>
      <c r="N15" s="20">
        <f t="shared" si="15"/>
        <v>2021.9770055366755</v>
      </c>
      <c r="O15" s="20">
        <f t="shared" si="5"/>
        <v>455672.23621789552</v>
      </c>
      <c r="P15" s="20">
        <f t="shared" si="0"/>
        <v>3026584.507235867</v>
      </c>
      <c r="Q15" s="21">
        <f t="shared" si="6"/>
        <v>32.845734384145416</v>
      </c>
      <c r="R15" s="22">
        <f t="shared" si="7"/>
        <v>0.86419753086419748</v>
      </c>
      <c r="S15" s="22">
        <f t="shared" si="8"/>
        <v>0.97805667758625991</v>
      </c>
      <c r="T15" s="22">
        <f t="shared" si="9"/>
        <v>0.98100814241683254</v>
      </c>
      <c r="U15" s="23">
        <f t="shared" si="16"/>
        <v>92682.083187842727</v>
      </c>
      <c r="V15" s="23">
        <f t="shared" si="17"/>
        <v>1760.2049244147881</v>
      </c>
      <c r="W15" s="22">
        <f t="shared" si="10"/>
        <v>1.899185758316746E-2</v>
      </c>
      <c r="X15" s="23">
        <f t="shared" si="18"/>
        <v>2.6598966699993816</v>
      </c>
      <c r="Y15" s="23">
        <f t="shared" si="11"/>
        <v>459291.35453410709</v>
      </c>
      <c r="Z15" s="23">
        <f t="shared" si="1"/>
        <v>3211030.9488709574</v>
      </c>
      <c r="AA15" s="23">
        <f t="shared" si="12"/>
        <v>34.645649282213739</v>
      </c>
      <c r="AB15" s="25"/>
      <c r="AC15" s="24"/>
      <c r="AD15" s="25"/>
      <c r="AE15" s="24"/>
      <c r="AF15" s="23">
        <f t="shared" si="13"/>
        <v>1.7999148980683231</v>
      </c>
    </row>
    <row r="16" spans="1:32" s="26" customFormat="1" ht="15" customHeight="1" x14ac:dyDescent="0.2">
      <c r="B16" s="5" t="s">
        <v>52</v>
      </c>
      <c r="C16" s="5" t="s">
        <v>3</v>
      </c>
      <c r="D16" s="24" t="s">
        <v>79</v>
      </c>
      <c r="E16" s="4" t="str">
        <f t="shared" si="2"/>
        <v>SETotal50-54</v>
      </c>
      <c r="F16" s="6">
        <f>VLOOKUP(E16,'Appendix 1a. Person-years 2020'!$E$3:$F$1682,2,FALSE)</f>
        <v>131615.9393</v>
      </c>
      <c r="G16" s="17">
        <f>VLOOKUP(E16,'Appendix 2a. Deaths 2020'!$E$4:$G$1683,2,FALSE)</f>
        <v>923</v>
      </c>
      <c r="H16" s="17">
        <f>VLOOKUP(E16,'Appendix 2a. Deaths 2020'!$E$4:$G$1683,3,FALSE)</f>
        <v>139</v>
      </c>
      <c r="I16" s="18">
        <f t="shared" si="3"/>
        <v>7.0128284226741826E-3</v>
      </c>
      <c r="J16" s="24">
        <v>5</v>
      </c>
      <c r="K16" s="5">
        <f>VLOOKUP(E16,'Appendix 3a. nax iIBGE 2020'!$E$5:$O$1935,11,FALSE)</f>
        <v>2.5</v>
      </c>
      <c r="L16" s="19">
        <f t="shared" si="4"/>
        <v>3.445998716969928E-2</v>
      </c>
      <c r="M16" s="20">
        <f t="shared" si="14"/>
        <v>90123.458740810776</v>
      </c>
      <c r="N16" s="20">
        <f t="shared" si="15"/>
        <v>3105.6532318972618</v>
      </c>
      <c r="O16" s="20">
        <f t="shared" si="5"/>
        <v>442853.16062431072</v>
      </c>
      <c r="P16" s="20">
        <f t="shared" si="0"/>
        <v>2570912.2710179714</v>
      </c>
      <c r="Q16" s="21">
        <f t="shared" si="6"/>
        <v>28.526560197958542</v>
      </c>
      <c r="R16" s="22">
        <f t="shared" si="7"/>
        <v>0.84940411700975083</v>
      </c>
      <c r="S16" s="22">
        <f t="shared" si="8"/>
        <v>0.96554001283030066</v>
      </c>
      <c r="T16" s="22">
        <f t="shared" si="9"/>
        <v>0.97065257223689827</v>
      </c>
      <c r="U16" s="23">
        <f t="shared" si="16"/>
        <v>90921.878263427934</v>
      </c>
      <c r="V16" s="23">
        <f t="shared" si="17"/>
        <v>2668.3232544214807</v>
      </c>
      <c r="W16" s="22">
        <f t="shared" si="10"/>
        <v>2.934742776310173E-2</v>
      </c>
      <c r="X16" s="23">
        <f t="shared" si="18"/>
        <v>2.649946521774309</v>
      </c>
      <c r="Y16" s="23">
        <f t="shared" si="11"/>
        <v>448338.68897205597</v>
      </c>
      <c r="Z16" s="23">
        <f t="shared" si="1"/>
        <v>2751739.5943368501</v>
      </c>
      <c r="AA16" s="23">
        <f t="shared" si="12"/>
        <v>30.264878452733189</v>
      </c>
      <c r="AB16" s="25"/>
      <c r="AC16" s="24"/>
      <c r="AD16" s="25"/>
      <c r="AE16" s="24"/>
      <c r="AF16" s="23">
        <f t="shared" si="13"/>
        <v>1.7383182547746472</v>
      </c>
    </row>
    <row r="17" spans="2:32" s="26" customFormat="1" ht="15" customHeight="1" x14ac:dyDescent="0.2">
      <c r="B17" s="5" t="s">
        <v>52</v>
      </c>
      <c r="C17" s="5" t="s">
        <v>3</v>
      </c>
      <c r="D17" s="24" t="s">
        <v>80</v>
      </c>
      <c r="E17" s="4" t="str">
        <f t="shared" si="2"/>
        <v>SETotal55-59</v>
      </c>
      <c r="F17" s="6">
        <f>VLOOKUP(E17,'Appendix 1a. Person-years 2020'!$E$3:$F$1682,2,FALSE)</f>
        <v>108000.8077</v>
      </c>
      <c r="G17" s="17">
        <f>VLOOKUP(E17,'Appendix 2a. Deaths 2020'!$E$4:$G$1683,2,FALSE)</f>
        <v>1057</v>
      </c>
      <c r="H17" s="17">
        <f>VLOOKUP(E17,'Appendix 2a. Deaths 2020'!$E$4:$G$1683,3,FALSE)</f>
        <v>137</v>
      </c>
      <c r="I17" s="18">
        <f t="shared" si="3"/>
        <v>9.7869638432342941E-3</v>
      </c>
      <c r="J17" s="24">
        <v>5</v>
      </c>
      <c r="K17" s="5">
        <f>VLOOKUP(E17,'Appendix 3a. nax iIBGE 2020'!$E$5:$O$1935,11,FALSE)</f>
        <v>2.5</v>
      </c>
      <c r="L17" s="19">
        <f t="shared" si="4"/>
        <v>4.7766106327278575E-2</v>
      </c>
      <c r="M17" s="20">
        <f t="shared" si="14"/>
        <v>87017.805508913516</v>
      </c>
      <c r="N17" s="20">
        <f t="shared" si="15"/>
        <v>4156.5017503052104</v>
      </c>
      <c r="O17" s="20">
        <f t="shared" si="5"/>
        <v>424697.77316880453</v>
      </c>
      <c r="P17" s="20">
        <f t="shared" si="0"/>
        <v>2128059.1103936606</v>
      </c>
      <c r="Q17" s="21">
        <f t="shared" si="6"/>
        <v>24.45544446849647</v>
      </c>
      <c r="R17" s="22">
        <f t="shared" si="7"/>
        <v>0.87038789025543994</v>
      </c>
      <c r="S17" s="22">
        <f t="shared" si="8"/>
        <v>0.95223389367272138</v>
      </c>
      <c r="T17" s="22">
        <f t="shared" si="9"/>
        <v>0.95829388719020792</v>
      </c>
      <c r="U17" s="23">
        <f t="shared" si="16"/>
        <v>88253.55500900645</v>
      </c>
      <c r="V17" s="23">
        <f t="shared" si="17"/>
        <v>3680.712721070814</v>
      </c>
      <c r="W17" s="22">
        <f t="shared" si="10"/>
        <v>4.1706112809792084E-2</v>
      </c>
      <c r="X17" s="23">
        <f t="shared" si="18"/>
        <v>2.6531578154937594</v>
      </c>
      <c r="Y17" s="23">
        <f t="shared" si="11"/>
        <v>432629.72316217457</v>
      </c>
      <c r="Z17" s="23">
        <f t="shared" si="1"/>
        <v>2303400.9053647942</v>
      </c>
      <c r="AA17" s="23">
        <f t="shared" si="12"/>
        <v>26.099808728721779</v>
      </c>
      <c r="AB17" s="25"/>
      <c r="AC17" s="24"/>
      <c r="AD17" s="25"/>
      <c r="AE17" s="24"/>
      <c r="AF17" s="23">
        <f t="shared" si="13"/>
        <v>1.6443642602253092</v>
      </c>
    </row>
    <row r="18" spans="2:32" s="26" customFormat="1" ht="15" customHeight="1" x14ac:dyDescent="0.2">
      <c r="B18" s="5" t="s">
        <v>52</v>
      </c>
      <c r="C18" s="5" t="s">
        <v>3</v>
      </c>
      <c r="D18" s="24" t="s">
        <v>81</v>
      </c>
      <c r="E18" s="4" t="str">
        <f t="shared" si="2"/>
        <v>SETotal60-64</v>
      </c>
      <c r="F18" s="6">
        <f>VLOOKUP(E18,'Appendix 1a. Person-years 2020'!$E$3:$F$1682,2,FALSE)</f>
        <v>83509.370599999995</v>
      </c>
      <c r="G18" s="17">
        <f>VLOOKUP(E18,'Appendix 2a. Deaths 2020'!$E$4:$G$1683,2,FALSE)</f>
        <v>1297</v>
      </c>
      <c r="H18" s="17">
        <f>VLOOKUP(E18,'Appendix 2a. Deaths 2020'!$E$4:$G$1683,3,FALSE)</f>
        <v>201</v>
      </c>
      <c r="I18" s="18">
        <f t="shared" si="3"/>
        <v>1.553119117868193E-2</v>
      </c>
      <c r="J18" s="24">
        <v>5</v>
      </c>
      <c r="K18" s="5">
        <f>VLOOKUP(E18,'Appendix 3a. nax iIBGE 2020'!$E$5:$O$1935,11,FALSE)</f>
        <v>2.5</v>
      </c>
      <c r="L18" s="19">
        <f t="shared" si="4"/>
        <v>7.475343131102466E-2</v>
      </c>
      <c r="M18" s="20">
        <f t="shared" si="14"/>
        <v>82861.303758608308</v>
      </c>
      <c r="N18" s="20">
        <f t="shared" si="15"/>
        <v>6194.1667788610757</v>
      </c>
      <c r="O18" s="20">
        <f t="shared" si="5"/>
        <v>398821.10184588883</v>
      </c>
      <c r="P18" s="20">
        <f t="shared" si="0"/>
        <v>1703361.3372248563</v>
      </c>
      <c r="Q18" s="21">
        <f t="shared" si="6"/>
        <v>20.556776926743652</v>
      </c>
      <c r="R18" s="22">
        <f t="shared" si="7"/>
        <v>0.84502698535080956</v>
      </c>
      <c r="S18" s="22">
        <f t="shared" si="8"/>
        <v>0.92524656868897537</v>
      </c>
      <c r="T18" s="22">
        <f t="shared" si="9"/>
        <v>0.93645446074453687</v>
      </c>
      <c r="U18" s="23">
        <f t="shared" si="16"/>
        <v>84572.842287935637</v>
      </c>
      <c r="V18" s="23">
        <f t="shared" si="17"/>
        <v>5374.226869554107</v>
      </c>
      <c r="W18" s="22">
        <f t="shared" si="10"/>
        <v>6.3545539255463135E-2</v>
      </c>
      <c r="X18" s="23">
        <f t="shared" si="18"/>
        <v>2.6214180400900933</v>
      </c>
      <c r="Y18" s="23">
        <f t="shared" si="11"/>
        <v>410081.17235929368</v>
      </c>
      <c r="Z18" s="23">
        <f t="shared" si="1"/>
        <v>1870771.1822026195</v>
      </c>
      <c r="AA18" s="23">
        <f t="shared" si="12"/>
        <v>22.120235427744234</v>
      </c>
      <c r="AB18" s="25"/>
      <c r="AC18" s="24"/>
      <c r="AD18" s="25"/>
      <c r="AE18" s="24"/>
      <c r="AF18" s="23">
        <f t="shared" si="13"/>
        <v>1.5634585010005821</v>
      </c>
    </row>
    <row r="19" spans="2:32" s="26" customFormat="1" ht="15" customHeight="1" x14ac:dyDescent="0.2">
      <c r="B19" s="5" t="s">
        <v>52</v>
      </c>
      <c r="C19" s="5" t="s">
        <v>3</v>
      </c>
      <c r="D19" s="24" t="s">
        <v>82</v>
      </c>
      <c r="E19" s="4" t="str">
        <f t="shared" si="2"/>
        <v>SETotal65-69</v>
      </c>
      <c r="F19" s="6">
        <f>VLOOKUP(E19,'Appendix 1a. Person-years 2020'!$E$3:$F$1682,2,FALSE)</f>
        <v>64656.278299999998</v>
      </c>
      <c r="G19" s="17">
        <f>VLOOKUP(E19,'Appendix 2a. Deaths 2020'!$E$4:$G$1683,2,FALSE)</f>
        <v>1411</v>
      </c>
      <c r="H19" s="17">
        <f>VLOOKUP(E19,'Appendix 2a. Deaths 2020'!$E$4:$G$1683,3,FALSE)</f>
        <v>249</v>
      </c>
      <c r="I19" s="18">
        <f t="shared" si="3"/>
        <v>2.1823093396329929E-2</v>
      </c>
      <c r="J19" s="24">
        <v>5</v>
      </c>
      <c r="K19" s="5">
        <f>VLOOKUP(E19,'Appendix 3a. nax iIBGE 2020'!$E$5:$O$1935,11,FALSE)</f>
        <v>2.5</v>
      </c>
      <c r="L19" s="19">
        <f t="shared" si="4"/>
        <v>0.10347035872607253</v>
      </c>
      <c r="M19" s="20">
        <f t="shared" si="14"/>
        <v>76667.136979747229</v>
      </c>
      <c r="N19" s="20">
        <f t="shared" si="15"/>
        <v>7932.776165795387</v>
      </c>
      <c r="O19" s="20">
        <f t="shared" si="5"/>
        <v>363503.7444842477</v>
      </c>
      <c r="P19" s="20">
        <f t="shared" si="0"/>
        <v>1304540.2353789674</v>
      </c>
      <c r="Q19" s="21">
        <f t="shared" si="6"/>
        <v>17.015637817851228</v>
      </c>
      <c r="R19" s="22">
        <f t="shared" si="7"/>
        <v>0.82352941176470584</v>
      </c>
      <c r="S19" s="22">
        <f t="shared" si="8"/>
        <v>0.89652964127392742</v>
      </c>
      <c r="T19" s="22">
        <f t="shared" si="9"/>
        <v>0.91397769350026636</v>
      </c>
      <c r="U19" s="23">
        <f t="shared" si="16"/>
        <v>79198.615418381523</v>
      </c>
      <c r="V19" s="23">
        <f t="shared" si="17"/>
        <v>6812.8475698745451</v>
      </c>
      <c r="W19" s="22">
        <f t="shared" si="10"/>
        <v>8.6022306499733636E-2</v>
      </c>
      <c r="X19" s="23">
        <f t="shared" si="18"/>
        <v>2.601504348635272</v>
      </c>
      <c r="Y19" s="23">
        <f t="shared" si="11"/>
        <v>379652.49182215275</v>
      </c>
      <c r="Z19" s="23">
        <f t="shared" si="1"/>
        <v>1460690.0098433257</v>
      </c>
      <c r="AA19" s="23">
        <f t="shared" si="12"/>
        <v>18.44337810865704</v>
      </c>
      <c r="AB19" s="25"/>
      <c r="AC19" s="24"/>
      <c r="AD19" s="25"/>
      <c r="AE19" s="24"/>
      <c r="AF19" s="23">
        <f t="shared" si="13"/>
        <v>1.4277402908058114</v>
      </c>
    </row>
    <row r="20" spans="2:32" s="26" customFormat="1" ht="15" customHeight="1" x14ac:dyDescent="0.2">
      <c r="B20" s="5" t="s">
        <v>52</v>
      </c>
      <c r="C20" s="5" t="s">
        <v>3</v>
      </c>
      <c r="D20" s="42" t="s">
        <v>19</v>
      </c>
      <c r="E20" s="4" t="str">
        <f t="shared" si="2"/>
        <v>SETotal70-74</v>
      </c>
      <c r="F20" s="6">
        <f>VLOOKUP(E20,'Appendix 1a. Person-years 2020'!$E$3:$F$1682,2,FALSE)</f>
        <v>47576.847000000002</v>
      </c>
      <c r="G20" s="17">
        <f>VLOOKUP(E20,'Appendix 2a. Deaths 2020'!$E$4:$G$1683,2,FALSE)</f>
        <v>1484</v>
      </c>
      <c r="H20" s="17">
        <f>VLOOKUP(E20,'Appendix 2a. Deaths 2020'!$E$4:$G$1683,3,FALSE)</f>
        <v>269</v>
      </c>
      <c r="I20" s="18">
        <f t="shared" si="3"/>
        <v>3.1191642439020811E-2</v>
      </c>
      <c r="J20" s="24">
        <v>5</v>
      </c>
      <c r="K20" s="5">
        <f>VLOOKUP(E20,'Appendix 3a. nax iIBGE 2020'!$E$5:$O$1935,11,FALSE)</f>
        <v>2.5</v>
      </c>
      <c r="L20" s="19">
        <f t="shared" si="4"/>
        <v>0.1446764703628593</v>
      </c>
      <c r="M20" s="20">
        <f t="shared" si="14"/>
        <v>68734.360813951847</v>
      </c>
      <c r="N20" s="20">
        <f t="shared" si="15"/>
        <v>9944.244715209783</v>
      </c>
      <c r="O20" s="20">
        <f t="shared" si="5"/>
        <v>318811.19228173478</v>
      </c>
      <c r="P20" s="20">
        <f t="shared" si="0"/>
        <v>941036.49089471961</v>
      </c>
      <c r="Q20" s="21">
        <f t="shared" si="6"/>
        <v>13.690917901191947</v>
      </c>
      <c r="R20" s="22">
        <f t="shared" si="7"/>
        <v>0.81873315363881405</v>
      </c>
      <c r="S20" s="22">
        <f t="shared" si="8"/>
        <v>0.85532352963714064</v>
      </c>
      <c r="T20" s="22">
        <f t="shared" si="9"/>
        <v>0.87989920295630752</v>
      </c>
      <c r="U20" s="23">
        <f t="shared" si="16"/>
        <v>72385.767848506977</v>
      </c>
      <c r="V20" s="23">
        <f t="shared" si="17"/>
        <v>8693.5884132253759</v>
      </c>
      <c r="W20" s="22">
        <f t="shared" si="10"/>
        <v>0.12010079704369246</v>
      </c>
      <c r="X20" s="23">
        <f t="shared" si="18"/>
        <v>2.6179900157582798</v>
      </c>
      <c r="Y20" s="23">
        <f t="shared" si="11"/>
        <v>341220.62484334386</v>
      </c>
      <c r="Z20" s="23">
        <f t="shared" si="1"/>
        <v>1081037.5180211728</v>
      </c>
      <c r="AA20" s="23">
        <f t="shared" si="12"/>
        <v>14.934393184633052</v>
      </c>
      <c r="AB20" s="25"/>
      <c r="AC20" s="24"/>
      <c r="AD20" s="25"/>
      <c r="AE20" s="24"/>
      <c r="AF20" s="23">
        <f t="shared" si="13"/>
        <v>1.2434752834411054</v>
      </c>
    </row>
    <row r="21" spans="2:32" s="26" customFormat="1" ht="15" customHeight="1" x14ac:dyDescent="0.2">
      <c r="B21" s="5" t="s">
        <v>52</v>
      </c>
      <c r="C21" s="5" t="s">
        <v>3</v>
      </c>
      <c r="D21" s="42" t="s">
        <v>20</v>
      </c>
      <c r="E21" s="4" t="str">
        <f t="shared" si="2"/>
        <v>SETotal75-79</v>
      </c>
      <c r="F21" s="6">
        <f>VLOOKUP(E21,'Appendix 1a. Person-years 2020'!$E$3:$F$1682,2,FALSE)</f>
        <v>31288.1181</v>
      </c>
      <c r="G21" s="17">
        <f>VLOOKUP(E21,'Appendix 2a. Deaths 2020'!$E$4:$G$1683,2,FALSE)</f>
        <v>1544</v>
      </c>
      <c r="H21" s="17">
        <f>VLOOKUP(E21,'Appendix 2a. Deaths 2020'!$E$4:$G$1683,3,FALSE)</f>
        <v>276</v>
      </c>
      <c r="I21" s="18">
        <f t="shared" si="3"/>
        <v>4.9347806571977876E-2</v>
      </c>
      <c r="J21" s="24">
        <v>5</v>
      </c>
      <c r="K21" s="5">
        <f>VLOOKUP(E21,'Appendix 3a. nax iIBGE 2020'!$E$5:$O$1935,11,FALSE)</f>
        <v>2.5</v>
      </c>
      <c r="L21" s="19">
        <f t="shared" si="4"/>
        <v>0.21964191590672957</v>
      </c>
      <c r="M21" s="20">
        <f t="shared" si="14"/>
        <v>58790.116098742066</v>
      </c>
      <c r="N21" s="20">
        <f t="shared" si="15"/>
        <v>12912.773736306774</v>
      </c>
      <c r="O21" s="20">
        <f t="shared" si="5"/>
        <v>261668.6461529434</v>
      </c>
      <c r="P21" s="20">
        <f t="shared" si="0"/>
        <v>622225.29861298483</v>
      </c>
      <c r="Q21" s="21">
        <f t="shared" si="6"/>
        <v>10.583841977245195</v>
      </c>
      <c r="R21" s="22">
        <f t="shared" si="7"/>
        <v>0.82124352331606221</v>
      </c>
      <c r="S21" s="22">
        <f t="shared" si="8"/>
        <v>0.78035808409327045</v>
      </c>
      <c r="T21" s="22">
        <f t="shared" si="9"/>
        <v>0.8157312323660092</v>
      </c>
      <c r="U21" s="23">
        <f t="shared" si="16"/>
        <v>63692.1794352816</v>
      </c>
      <c r="V21" s="23">
        <f t="shared" si="17"/>
        <v>11736.479412462353</v>
      </c>
      <c r="W21" s="22">
        <f t="shared" si="10"/>
        <v>0.1842687676339908</v>
      </c>
      <c r="X21" s="23">
        <f t="shared" si="18"/>
        <v>2.6228877661254457</v>
      </c>
      <c r="Y21" s="23">
        <f t="shared" si="11"/>
        <v>290561.96838242689</v>
      </c>
      <c r="Z21" s="23">
        <f t="shared" si="1"/>
        <v>739816.89317782887</v>
      </c>
      <c r="AA21" s="23">
        <f t="shared" si="12"/>
        <v>11.615506012469959</v>
      </c>
      <c r="AB21" s="25"/>
      <c r="AC21" s="24"/>
      <c r="AD21" s="25"/>
      <c r="AE21" s="24"/>
      <c r="AF21" s="23">
        <f t="shared" si="13"/>
        <v>1.0316640352247646</v>
      </c>
    </row>
    <row r="22" spans="2:32" s="26" customFormat="1" ht="15" customHeight="1" x14ac:dyDescent="0.2">
      <c r="B22" s="5" t="s">
        <v>52</v>
      </c>
      <c r="C22" s="5" t="s">
        <v>3</v>
      </c>
      <c r="D22" s="42" t="s">
        <v>21</v>
      </c>
      <c r="E22" s="4" t="str">
        <f t="shared" si="2"/>
        <v>SETotal80-84</v>
      </c>
      <c r="F22" s="6">
        <f>VLOOKUP(E22,'Appendix 1a. Person-years 2020'!$E$3:$F$1682,2,FALSE)</f>
        <v>19481.438699999999</v>
      </c>
      <c r="G22" s="17">
        <f>VLOOKUP(E22,'Appendix 2a. Deaths 2020'!$E$4:$G$1683,2,FALSE)</f>
        <v>1604</v>
      </c>
      <c r="H22" s="17">
        <f>VLOOKUP(E22,'Appendix 2a. Deaths 2020'!$E$4:$G$1683,3,FALSE)</f>
        <v>231</v>
      </c>
      <c r="I22" s="18">
        <f t="shared" si="3"/>
        <v>8.2334781568262724E-2</v>
      </c>
      <c r="J22" s="24">
        <v>5</v>
      </c>
      <c r="K22" s="5">
        <f>VLOOKUP(E22,'Appendix 3a. nax iIBGE 2020'!$E$5:$O$1935,11,FALSE)</f>
        <v>2.5</v>
      </c>
      <c r="L22" s="19">
        <f t="shared" si="4"/>
        <v>0.34140097175061485</v>
      </c>
      <c r="M22" s="20">
        <f t="shared" si="14"/>
        <v>45877.342362435294</v>
      </c>
      <c r="N22" s="20">
        <f t="shared" si="15"/>
        <v>15662.569263871057</v>
      </c>
      <c r="O22" s="20">
        <f t="shared" si="5"/>
        <v>190230.28865249883</v>
      </c>
      <c r="P22" s="20">
        <f t="shared" si="0"/>
        <v>360556.65246004146</v>
      </c>
      <c r="Q22" s="21">
        <f t="shared" si="6"/>
        <v>7.8591442723863603</v>
      </c>
      <c r="R22" s="22">
        <f t="shared" si="7"/>
        <v>0.8559850374064838</v>
      </c>
      <c r="S22" s="22">
        <f t="shared" si="8"/>
        <v>0.65859902824938521</v>
      </c>
      <c r="T22" s="22">
        <f t="shared" si="9"/>
        <v>0.69942695132958477</v>
      </c>
      <c r="U22" s="23">
        <f t="shared" si="16"/>
        <v>51955.700022819248</v>
      </c>
      <c r="V22" s="23">
        <f t="shared" si="17"/>
        <v>15616.483151664344</v>
      </c>
      <c r="W22" s="22">
        <f t="shared" si="10"/>
        <v>0.30057304867041523</v>
      </c>
      <c r="X22" s="23">
        <f t="shared" si="18"/>
        <v>2.5575909035745905</v>
      </c>
      <c r="Y22" s="23">
        <f t="shared" si="11"/>
        <v>221636.65961029709</v>
      </c>
      <c r="Z22" s="23">
        <f t="shared" si="1"/>
        <v>449254.92479540198</v>
      </c>
      <c r="AA22" s="23">
        <f t="shared" si="12"/>
        <v>8.6468842609778438</v>
      </c>
      <c r="AB22" s="25"/>
      <c r="AC22" s="24"/>
      <c r="AD22" s="25"/>
      <c r="AE22" s="24"/>
      <c r="AF22" s="23">
        <f t="shared" si="13"/>
        <v>0.78773998859148353</v>
      </c>
    </row>
    <row r="23" spans="2:32" s="26" customFormat="1" ht="15" customHeight="1" x14ac:dyDescent="0.2">
      <c r="B23" s="5" t="s">
        <v>52</v>
      </c>
      <c r="C23" s="5" t="s">
        <v>3</v>
      </c>
      <c r="D23" s="42" t="s">
        <v>22</v>
      </c>
      <c r="E23" s="4" t="str">
        <f t="shared" si="2"/>
        <v>SETotal85-89</v>
      </c>
      <c r="F23" s="6">
        <f>VLOOKUP(E23,'Appendix 1a. Person-years 2020'!$E$3:$F$1682,2,FALSE)</f>
        <v>9883.7263000000003</v>
      </c>
      <c r="G23" s="17">
        <f>VLOOKUP(E23,'Appendix 2a. Deaths 2020'!$E$4:$G$1683,2,FALSE)</f>
        <v>1294</v>
      </c>
      <c r="H23" s="17">
        <f>VLOOKUP(E23,'Appendix 2a. Deaths 2020'!$E$4:$G$1683,3,FALSE)</f>
        <v>184</v>
      </c>
      <c r="I23" s="18">
        <f t="shared" si="3"/>
        <v>0.13092228181187088</v>
      </c>
      <c r="J23" s="24">
        <v>5</v>
      </c>
      <c r="K23" s="5">
        <f>VLOOKUP(E23,'Appendix 3a. nax iIBGE 2020'!$E$5:$O$1935,11,FALSE)</f>
        <v>2.5</v>
      </c>
      <c r="L23" s="19">
        <f t="shared" si="4"/>
        <v>0.49318812299636128</v>
      </c>
      <c r="M23" s="20">
        <f t="shared" si="14"/>
        <v>30214.773098564237</v>
      </c>
      <c r="N23" s="20">
        <f t="shared" si="15"/>
        <v>14901.567231241846</v>
      </c>
      <c r="O23" s="20">
        <f t="shared" si="5"/>
        <v>113819.94741471657</v>
      </c>
      <c r="P23" s="20">
        <f t="shared" si="0"/>
        <v>170326.36380754266</v>
      </c>
      <c r="Q23" s="21">
        <f t="shared" si="6"/>
        <v>5.6371882473489867</v>
      </c>
      <c r="R23" s="22">
        <f t="shared" si="7"/>
        <v>0.85780525502318394</v>
      </c>
      <c r="S23" s="22">
        <f t="shared" si="8"/>
        <v>0.50681187700363872</v>
      </c>
      <c r="T23" s="22">
        <f t="shared" si="9"/>
        <v>0.55823366058993462</v>
      </c>
      <c r="U23" s="23">
        <f t="shared" si="16"/>
        <v>36339.216871154902</v>
      </c>
      <c r="V23" s="23">
        <f t="shared" si="17"/>
        <v>16053.44281419859</v>
      </c>
      <c r="W23" s="22">
        <f t="shared" si="10"/>
        <v>0.44176633941006538</v>
      </c>
      <c r="X23" s="23">
        <f>J23+R23*(L23/W23)*(K23-J23)</f>
        <v>2.6058646512868524</v>
      </c>
      <c r="Y23" s="23">
        <f t="shared" si="11"/>
        <v>143261.96944575658</v>
      </c>
      <c r="Z23" s="23">
        <f t="shared" si="1"/>
        <v>227618.26518510492</v>
      </c>
      <c r="AA23" s="23">
        <f t="shared" si="12"/>
        <v>6.2637085986787513</v>
      </c>
      <c r="AB23" s="25"/>
      <c r="AC23" s="24"/>
      <c r="AD23" s="25"/>
      <c r="AE23" s="24"/>
      <c r="AF23" s="23">
        <f t="shared" si="13"/>
        <v>0.62652035132976458</v>
      </c>
    </row>
    <row r="24" spans="2:32" s="26" customFormat="1" ht="15" customHeight="1" x14ac:dyDescent="0.2">
      <c r="B24" s="5" t="s">
        <v>52</v>
      </c>
      <c r="C24" s="5" t="s">
        <v>3</v>
      </c>
      <c r="D24" s="43" t="s">
        <v>5</v>
      </c>
      <c r="E24" s="4" t="str">
        <f t="shared" si="2"/>
        <v>SETotal90+</v>
      </c>
      <c r="F24" s="6">
        <f>VLOOKUP(E24,'Appendix 1a. Person-years 2020'!$E$3:$F$1682,2,FALSE)</f>
        <v>5405.9156999999996</v>
      </c>
      <c r="G24" s="17">
        <f>VLOOKUP(E24,'Appendix 2a. Deaths 2020'!$E$4:$G$1683,2,FALSE)</f>
        <v>1465</v>
      </c>
      <c r="H24" s="17">
        <f>VLOOKUP(E24,'Appendix 2a. Deaths 2020'!$E$4:$G$1683,3,FALSE)</f>
        <v>165</v>
      </c>
      <c r="I24" s="18">
        <f t="shared" si="3"/>
        <v>0.27099941643559111</v>
      </c>
      <c r="J24" s="27"/>
      <c r="K24" s="28"/>
      <c r="L24" s="16">
        <v>1</v>
      </c>
      <c r="M24" s="20">
        <f t="shared" si="14"/>
        <v>15313.205867322391</v>
      </c>
      <c r="N24" s="20">
        <f t="shared" si="15"/>
        <v>15313.205867322391</v>
      </c>
      <c r="O24" s="38">
        <f>N24*Q24</f>
        <v>56506.416392826097</v>
      </c>
      <c r="P24" s="20">
        <f>O24</f>
        <v>56506.416392826097</v>
      </c>
      <c r="Q24" s="21">
        <f>1/I24</f>
        <v>3.6900448464163822</v>
      </c>
      <c r="R24" s="22">
        <f t="shared" si="7"/>
        <v>0.88737201365187712</v>
      </c>
      <c r="S24" s="22">
        <f t="shared" si="8"/>
        <v>0</v>
      </c>
      <c r="T24" s="22">
        <f t="shared" si="9"/>
        <v>0</v>
      </c>
      <c r="U24" s="23">
        <f t="shared" si="16"/>
        <v>20285.77405695631</v>
      </c>
      <c r="V24" s="23">
        <f>U24*(1-T24)</f>
        <v>20285.77405695631</v>
      </c>
      <c r="W24" s="22">
        <f t="shared" si="10"/>
        <v>1</v>
      </c>
      <c r="X24" s="23">
        <f>Q24/R24</f>
        <v>4.1583966923076927</v>
      </c>
      <c r="Y24" s="23">
        <f t="shared" si="11"/>
        <v>84356.295739348323</v>
      </c>
      <c r="Z24" s="23">
        <f>Y24</f>
        <v>84356.295739348323</v>
      </c>
      <c r="AA24" s="23">
        <f t="shared" si="12"/>
        <v>4.1583966923076927</v>
      </c>
      <c r="AB24" s="25"/>
      <c r="AC24" s="24"/>
      <c r="AD24" s="25"/>
      <c r="AE24" s="24"/>
      <c r="AF24" s="23">
        <f t="shared" si="13"/>
        <v>0.46835184589131051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2317557.1136999996</v>
      </c>
      <c r="G25" s="30">
        <f>SUM(G5:G24)</f>
        <v>15759</v>
      </c>
      <c r="H25" s="30">
        <f>SUM(H5:H24)</f>
        <v>2152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SE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SE</v>
      </c>
      <c r="C32" s="5" t="s">
        <v>48</v>
      </c>
      <c r="D32" s="40">
        <v>0</v>
      </c>
      <c r="E32" s="4" t="str">
        <f>_xlfn.CONCAT(B32,C32,D32)</f>
        <v>SEFemale0</v>
      </c>
      <c r="F32" s="6">
        <f>VLOOKUP(E32,'Appendix 1a. Person-years 2020'!$E$3:$F$1682,2,FALSE)</f>
        <v>16650.135999999999</v>
      </c>
      <c r="G32" s="17">
        <f>VLOOKUP(E32,'Appendix 2a. Deaths 2020'!$E$4:$G$1683,2,FALSE)</f>
        <v>209</v>
      </c>
      <c r="H32" s="17">
        <f>VLOOKUP(E32,'Appendix 2a. Deaths 2020'!$E$4:$G$1683,3,FALSE)</f>
        <v>8</v>
      </c>
      <c r="I32" s="18">
        <f>G32/F32</f>
        <v>1.2552450022029852E-2</v>
      </c>
      <c r="J32" s="16">
        <v>1</v>
      </c>
      <c r="K32" s="5">
        <f>VLOOKUP(E32,'Appendix 3a. nax iIBGE 2020'!$E$5:$O$1935,11,FALSE)</f>
        <v>0.09</v>
      </c>
      <c r="L32" s="19">
        <f>(J32*I32)/(1+(J32-K32)*I32)</f>
        <v>1.2410686111420885E-2</v>
      </c>
      <c r="M32" s="16">
        <v>100000</v>
      </c>
      <c r="N32" s="20">
        <f>M32*L32</f>
        <v>1241.0686111420885</v>
      </c>
      <c r="O32" s="20">
        <f>M33*J32+N32*K32</f>
        <v>98870.627563860689</v>
      </c>
      <c r="P32" s="20">
        <f t="shared" ref="P32:P50" si="19">P33+O32</f>
        <v>7807314.8265969446</v>
      </c>
      <c r="Q32" s="21">
        <f>P32/M32</f>
        <v>78.073148265969451</v>
      </c>
      <c r="R32" s="22">
        <f>(G32-H32)/G32</f>
        <v>0.96172248803827753</v>
      </c>
      <c r="S32" s="22">
        <f>1-L32</f>
        <v>0.98758931388857907</v>
      </c>
      <c r="T32" s="22">
        <f>S32^R32</f>
        <v>0.98806151680695697</v>
      </c>
      <c r="U32" s="16">
        <v>100000</v>
      </c>
      <c r="V32" s="23">
        <f>U32*(1-T32)</f>
        <v>1193.8483193043025</v>
      </c>
      <c r="W32" s="22">
        <f>V32/U32</f>
        <v>1.1938483193043026E-2</v>
      </c>
      <c r="X32" s="23">
        <f>J32+R32*(L32/W32)*(K32-J32)</f>
        <v>9.0217030385675301E-2</v>
      </c>
      <c r="Y32" s="23">
        <f>U33*J32+V32*X32</f>
        <v>98913.857130794262</v>
      </c>
      <c r="Z32" s="23">
        <f t="shared" ref="Z32:Z50" si="20">Z33+Y32</f>
        <v>7989188.4620780814</v>
      </c>
      <c r="AA32" s="23">
        <f>Z32/U32</f>
        <v>79.891884620780814</v>
      </c>
      <c r="AB32" s="16"/>
      <c r="AC32" s="16"/>
      <c r="AD32" s="16"/>
      <c r="AE32" s="16"/>
      <c r="AF32" s="23">
        <f>AA32-Q32</f>
        <v>1.8187363548113638</v>
      </c>
    </row>
    <row r="33" spans="2:32" s="26" customFormat="1" ht="15" customHeight="1" x14ac:dyDescent="0.2">
      <c r="B33" s="5" t="str">
        <f t="shared" ref="B33:B51" si="21">B6</f>
        <v>SE</v>
      </c>
      <c r="C33" s="5" t="s">
        <v>48</v>
      </c>
      <c r="D33" s="41" t="s">
        <v>18</v>
      </c>
      <c r="E33" s="4" t="str">
        <f t="shared" ref="E33:E51" si="22">_xlfn.CONCAT(B33,C33,D33)</f>
        <v>SEFemale1-4</v>
      </c>
      <c r="F33" s="6">
        <f>VLOOKUP(E33,'Appendix 1a. Person-years 2020'!$E$3:$F$1682,2,FALSE)</f>
        <v>66211.176000000007</v>
      </c>
      <c r="G33" s="17">
        <f>VLOOKUP(E33,'Appendix 2a. Deaths 2020'!$E$4:$G$1683,2,FALSE)</f>
        <v>35</v>
      </c>
      <c r="H33" s="17">
        <f>VLOOKUP(E33,'Appendix 2a. Deaths 2020'!$E$4:$G$1683,3,FALSE)</f>
        <v>1</v>
      </c>
      <c r="I33" s="18">
        <f t="shared" ref="I33:I51" si="23">G33/F33</f>
        <v>5.2861166519682407E-4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2.1116560457406417E-3</v>
      </c>
      <c r="M33" s="20">
        <f>M32-N32</f>
        <v>98758.931388857905</v>
      </c>
      <c r="N33" s="20">
        <f>M33*L33</f>
        <v>208.54489453816703</v>
      </c>
      <c r="O33" s="20">
        <f t="shared" ref="O33:O50" si="25">M34*J33+N33*K33</f>
        <v>394514.3633190862</v>
      </c>
      <c r="P33" s="20">
        <f t="shared" si="19"/>
        <v>7708444.1990330843</v>
      </c>
      <c r="Q33" s="21">
        <f t="shared" ref="Q33:Q50" si="26">P33/M33</f>
        <v>78.053134948185146</v>
      </c>
      <c r="R33" s="22">
        <f t="shared" ref="R33:R51" si="27">(G33-H33)/G33</f>
        <v>0.97142857142857142</v>
      </c>
      <c r="S33" s="22">
        <f t="shared" ref="S33:S51" si="28">1-L33</f>
        <v>0.9978883439542594</v>
      </c>
      <c r="T33" s="22">
        <f t="shared" ref="T33:T51" si="29">S33^R33</f>
        <v>0.99794861505802146</v>
      </c>
      <c r="U33" s="23">
        <f>U32-V32</f>
        <v>98806.151680695693</v>
      </c>
      <c r="V33" s="23">
        <f>U33*(1-T33)</f>
        <v>202.68945173262676</v>
      </c>
      <c r="W33" s="22">
        <f t="shared" ref="W33:W51" si="30">V33/U33</f>
        <v>2.0513849419785402E-3</v>
      </c>
      <c r="X33" s="23">
        <f>J33+R33*(L33/W33)*(K33-J33)</f>
        <v>1.5000754686686726</v>
      </c>
      <c r="Y33" s="23">
        <f t="shared" ref="Y33:Y51" si="31">U34*J33+V33*X33</f>
        <v>394717.8983901543</v>
      </c>
      <c r="Z33" s="23">
        <f t="shared" si="20"/>
        <v>7890274.6049472876</v>
      </c>
      <c r="AA33" s="23">
        <f t="shared" ref="AA33:AA51" si="32">Z33/U33</f>
        <v>79.856106838830101</v>
      </c>
      <c r="AB33" s="25"/>
      <c r="AC33" s="24"/>
      <c r="AD33" s="25"/>
      <c r="AE33" s="24"/>
      <c r="AF33" s="23">
        <f t="shared" ref="AF33:AF51" si="33">AA33-Q33</f>
        <v>1.8029718906449546</v>
      </c>
    </row>
    <row r="34" spans="2:32" s="26" customFormat="1" ht="15" customHeight="1" x14ac:dyDescent="0.2">
      <c r="B34" s="5" t="str">
        <f t="shared" si="21"/>
        <v>SE</v>
      </c>
      <c r="C34" s="5" t="s">
        <v>48</v>
      </c>
      <c r="D34" s="24" t="s">
        <v>70</v>
      </c>
      <c r="E34" s="4" t="str">
        <f t="shared" si="22"/>
        <v>SEFemale5-9</v>
      </c>
      <c r="F34" s="6">
        <f>VLOOKUP(E34,'Appendix 1a. Person-years 2020'!$E$3:$F$1682,2,FALSE)</f>
        <v>83726.414600000004</v>
      </c>
      <c r="G34" s="17">
        <f>VLOOKUP(E34,'Appendix 2a. Deaths 2020'!$E$4:$G$1683,2,FALSE)</f>
        <v>15</v>
      </c>
      <c r="H34" s="17">
        <f>VLOOKUP(E34,'Appendix 2a. Deaths 2020'!$E$4:$G$1683,3,FALSE)</f>
        <v>1</v>
      </c>
      <c r="I34" s="18">
        <f t="shared" si="23"/>
        <v>1.7915493063523587E-4</v>
      </c>
      <c r="J34" s="24">
        <v>5</v>
      </c>
      <c r="K34" s="5">
        <f>VLOOKUP(E34,'Appendix 3a. nax iIBGE 2020'!$E$5:$O$1935,11,FALSE)</f>
        <v>2.5</v>
      </c>
      <c r="L34" s="19">
        <f t="shared" si="24"/>
        <v>8.9537362667622988E-4</v>
      </c>
      <c r="M34" s="20">
        <f t="shared" ref="M34:M51" si="34">M33-N33</f>
        <v>98550.38649431974</v>
      </c>
      <c r="N34" s="20">
        <f t="shared" ref="N34:N51" si="35">M34*L34</f>
        <v>88.239416965763212</v>
      </c>
      <c r="O34" s="20">
        <f t="shared" si="25"/>
        <v>492531.3339291843</v>
      </c>
      <c r="P34" s="20">
        <f t="shared" si="19"/>
        <v>7313929.8357139984</v>
      </c>
      <c r="Q34" s="21">
        <f t="shared" si="26"/>
        <v>74.215130918188322</v>
      </c>
      <c r="R34" s="22">
        <f t="shared" si="27"/>
        <v>0.93333333333333335</v>
      </c>
      <c r="S34" s="22">
        <f t="shared" si="28"/>
        <v>0.99910462637332376</v>
      </c>
      <c r="T34" s="22">
        <f t="shared" si="29"/>
        <v>0.99916429299890253</v>
      </c>
      <c r="U34" s="23">
        <f t="shared" ref="U34:U51" si="36">U33-V33</f>
        <v>98603.462228963064</v>
      </c>
      <c r="V34" s="23">
        <f t="shared" ref="V34:V50" si="37">U34*(1-T34)</f>
        <v>82.403603717194798</v>
      </c>
      <c r="W34" s="22">
        <f t="shared" si="30"/>
        <v>8.3570700109747431E-4</v>
      </c>
      <c r="X34" s="23">
        <f>J34+R34*(L34/W34)*(K34-J34)</f>
        <v>2.5000746360056825</v>
      </c>
      <c r="Y34" s="23">
        <f t="shared" si="31"/>
        <v>492811.30828579818</v>
      </c>
      <c r="Z34" s="23">
        <f t="shared" si="20"/>
        <v>7495556.7065571332</v>
      </c>
      <c r="AA34" s="23">
        <f t="shared" si="32"/>
        <v>76.017175635800783</v>
      </c>
      <c r="AB34" s="25"/>
      <c r="AC34" s="24"/>
      <c r="AD34" s="25"/>
      <c r="AE34" s="24"/>
      <c r="AF34" s="23">
        <f t="shared" si="33"/>
        <v>1.8020447176124605</v>
      </c>
    </row>
    <row r="35" spans="2:32" s="26" customFormat="1" ht="15" customHeight="1" x14ac:dyDescent="0.2">
      <c r="B35" s="5" t="str">
        <f t="shared" si="21"/>
        <v>SE</v>
      </c>
      <c r="C35" s="5" t="s">
        <v>48</v>
      </c>
      <c r="D35" s="24" t="s">
        <v>71</v>
      </c>
      <c r="E35" s="4" t="str">
        <f t="shared" si="22"/>
        <v>SEFemale10-14</v>
      </c>
      <c r="F35" s="6">
        <f>VLOOKUP(E35,'Appendix 1a. Person-years 2020'!$E$3:$F$1682,2,FALSE)</f>
        <v>88045.890899999999</v>
      </c>
      <c r="G35" s="17">
        <f>VLOOKUP(E35,'Appendix 2a. Deaths 2020'!$E$4:$G$1683,2,FALSE)</f>
        <v>13</v>
      </c>
      <c r="H35" s="17">
        <f>VLOOKUP(E35,'Appendix 2a. Deaths 2020'!$E$4:$G$1683,3,FALSE)</f>
        <v>1</v>
      </c>
      <c r="I35" s="18">
        <f t="shared" si="23"/>
        <v>1.4765027495451238E-4</v>
      </c>
      <c r="J35" s="24">
        <v>5</v>
      </c>
      <c r="K35" s="5">
        <f>VLOOKUP(E35,'Appendix 3a. nax iIBGE 2020'!$E$5:$O$1935,11,FALSE)</f>
        <v>2.5</v>
      </c>
      <c r="L35" s="19">
        <f t="shared" si="24"/>
        <v>7.3797896777880385E-4</v>
      </c>
      <c r="M35" s="20">
        <f t="shared" si="34"/>
        <v>98462.147077353977</v>
      </c>
      <c r="N35" s="20">
        <f t="shared" si="35"/>
        <v>72.662993665430449</v>
      </c>
      <c r="O35" s="20">
        <f t="shared" si="25"/>
        <v>492129.07790260628</v>
      </c>
      <c r="P35" s="20">
        <f t="shared" si="19"/>
        <v>6821398.5017848145</v>
      </c>
      <c r="Q35" s="21">
        <f t="shared" si="26"/>
        <v>69.279400300155729</v>
      </c>
      <c r="R35" s="22">
        <f t="shared" si="27"/>
        <v>0.92307692307692313</v>
      </c>
      <c r="S35" s="22">
        <f t="shared" si="28"/>
        <v>0.99926202103222117</v>
      </c>
      <c r="T35" s="22">
        <f t="shared" si="29"/>
        <v>0.99931876930463182</v>
      </c>
      <c r="U35" s="23">
        <f t="shared" si="36"/>
        <v>98521.058625245874</v>
      </c>
      <c r="V35" s="23">
        <f t="shared" si="37"/>
        <v>67.115569275685928</v>
      </c>
      <c r="W35" s="22">
        <f t="shared" si="30"/>
        <v>6.8123069536818459E-4</v>
      </c>
      <c r="X35" s="23">
        <f>((-5/24)*V34+2.5*V35+(5/24)*V36)/V35</f>
        <v>2.7383167399041759</v>
      </c>
      <c r="Y35" s="23">
        <f t="shared" si="31"/>
        <v>492453.49896670674</v>
      </c>
      <c r="Z35" s="23">
        <f t="shared" si="20"/>
        <v>7002745.3982713353</v>
      </c>
      <c r="AA35" s="23">
        <f t="shared" si="32"/>
        <v>71.07866577955032</v>
      </c>
      <c r="AB35" s="25"/>
      <c r="AC35" s="24"/>
      <c r="AD35" s="25"/>
      <c r="AE35" s="24"/>
      <c r="AF35" s="23">
        <f t="shared" si="33"/>
        <v>1.7992654793945917</v>
      </c>
    </row>
    <row r="36" spans="2:32" s="26" customFormat="1" ht="15" customHeight="1" x14ac:dyDescent="0.2">
      <c r="B36" s="5" t="str">
        <f t="shared" si="21"/>
        <v>SE</v>
      </c>
      <c r="C36" s="5" t="s">
        <v>48</v>
      </c>
      <c r="D36" s="24" t="s">
        <v>72</v>
      </c>
      <c r="E36" s="4" t="str">
        <f t="shared" si="22"/>
        <v>SEFemale15-19</v>
      </c>
      <c r="F36" s="6">
        <f>VLOOKUP(E36,'Appendix 1a. Person-years 2020'!$E$3:$F$1682,2,FALSE)</f>
        <v>92701.943799999994</v>
      </c>
      <c r="G36" s="17">
        <f>VLOOKUP(E36,'Appendix 2a. Deaths 2020'!$E$4:$G$1683,2,FALSE)</f>
        <v>32</v>
      </c>
      <c r="H36" s="17">
        <f>VLOOKUP(E36,'Appendix 2a. Deaths 2020'!$E$4:$G$1683,3,FALSE)</f>
        <v>2</v>
      </c>
      <c r="I36" s="18">
        <f t="shared" si="23"/>
        <v>3.4519233026050099E-4</v>
      </c>
      <c r="J36" s="24">
        <v>5</v>
      </c>
      <c r="K36" s="5">
        <f>VLOOKUP(E36,'Appendix 3a. nax iIBGE 2020'!$E$5:$O$1935,11,FALSE)</f>
        <v>2.5</v>
      </c>
      <c r="L36" s="19">
        <f t="shared" si="24"/>
        <v>1.724473463768928E-3</v>
      </c>
      <c r="M36" s="20">
        <f t="shared" si="34"/>
        <v>98389.484083688541</v>
      </c>
      <c r="N36" s="20">
        <f t="shared" si="35"/>
        <v>169.67005441623618</v>
      </c>
      <c r="O36" s="20">
        <f t="shared" si="25"/>
        <v>491523.24528240215</v>
      </c>
      <c r="P36" s="20">
        <f t="shared" si="19"/>
        <v>6329269.4238822078</v>
      </c>
      <c r="Q36" s="21">
        <f t="shared" si="26"/>
        <v>64.328718488844103</v>
      </c>
      <c r="R36" s="22">
        <f t="shared" si="27"/>
        <v>0.9375</v>
      </c>
      <c r="S36" s="22">
        <f t="shared" si="28"/>
        <v>0.99827552653623108</v>
      </c>
      <c r="T36" s="22">
        <f t="shared" si="29"/>
        <v>0.99838321895115612</v>
      </c>
      <c r="U36" s="23">
        <f t="shared" si="36"/>
        <v>98453.943055970187</v>
      </c>
      <c r="V36" s="23">
        <f t="shared" si="37"/>
        <v>159.17846931684761</v>
      </c>
      <c r="W36" s="22">
        <f t="shared" si="30"/>
        <v>1.616781048843885E-3</v>
      </c>
      <c r="X36" s="23">
        <f t="shared" ref="X36:X49" si="38">((-5/24)*V35+2.5*V36+(5/24)*V37)/V36</f>
        <v>2.6832616280774273</v>
      </c>
      <c r="Y36" s="23">
        <f t="shared" si="31"/>
        <v>491900.94041200069</v>
      </c>
      <c r="Z36" s="23">
        <f t="shared" si="20"/>
        <v>6510291.8993046284</v>
      </c>
      <c r="AA36" s="23">
        <f t="shared" si="32"/>
        <v>66.125253059733581</v>
      </c>
      <c r="AB36" s="25"/>
      <c r="AC36" s="24"/>
      <c r="AD36" s="25"/>
      <c r="AE36" s="24"/>
      <c r="AF36" s="23">
        <f t="shared" si="33"/>
        <v>1.7965345708894773</v>
      </c>
    </row>
    <row r="37" spans="2:32" s="26" customFormat="1" ht="15" customHeight="1" x14ac:dyDescent="0.2">
      <c r="B37" s="5" t="str">
        <f t="shared" si="21"/>
        <v>SE</v>
      </c>
      <c r="C37" s="5" t="s">
        <v>48</v>
      </c>
      <c r="D37" s="24" t="s">
        <v>73</v>
      </c>
      <c r="E37" s="4" t="str">
        <f t="shared" si="22"/>
        <v>SEFemale20-24</v>
      </c>
      <c r="F37" s="6">
        <f>VLOOKUP(E37,'Appendix 1a. Person-years 2020'!$E$3:$F$1682,2,FALSE)</f>
        <v>104288.3673</v>
      </c>
      <c r="G37" s="17">
        <f>VLOOKUP(E37,'Appendix 2a. Deaths 2020'!$E$4:$G$1683,2,FALSE)</f>
        <v>53</v>
      </c>
      <c r="H37" s="17">
        <f>VLOOKUP(E37,'Appendix 2a. Deaths 2020'!$E$4:$G$1683,3,FALSE)</f>
        <v>9</v>
      </c>
      <c r="I37" s="18">
        <f t="shared" si="23"/>
        <v>5.0820624938482473E-4</v>
      </c>
      <c r="J37" s="24">
        <v>5</v>
      </c>
      <c r="K37" s="5">
        <f>VLOOKUP(E37,'Appendix 3a. nax iIBGE 2020'!$E$5:$O$1935,11,FALSE)</f>
        <v>2.5</v>
      </c>
      <c r="L37" s="19">
        <f t="shared" si="24"/>
        <v>2.537806923578387E-3</v>
      </c>
      <c r="M37" s="20">
        <f t="shared" si="34"/>
        <v>98219.814029272311</v>
      </c>
      <c r="N37" s="20">
        <f t="shared" si="35"/>
        <v>249.26292407606886</v>
      </c>
      <c r="O37" s="20">
        <f t="shared" si="25"/>
        <v>490475.91283617134</v>
      </c>
      <c r="P37" s="20">
        <f t="shared" si="19"/>
        <v>5837746.1785998056</v>
      </c>
      <c r="Q37" s="21">
        <f t="shared" si="26"/>
        <v>59.435524657580707</v>
      </c>
      <c r="R37" s="22">
        <f t="shared" si="27"/>
        <v>0.83018867924528306</v>
      </c>
      <c r="S37" s="22">
        <f t="shared" si="28"/>
        <v>0.99746219307642159</v>
      </c>
      <c r="T37" s="22">
        <f t="shared" si="29"/>
        <v>0.99789268699846068</v>
      </c>
      <c r="U37" s="23">
        <f t="shared" si="36"/>
        <v>98294.764586653342</v>
      </c>
      <c r="V37" s="23">
        <f t="shared" si="37"/>
        <v>207.13783539670169</v>
      </c>
      <c r="W37" s="22">
        <f t="shared" si="30"/>
        <v>2.1073130015393238E-3</v>
      </c>
      <c r="X37" s="23">
        <f t="shared" si="38"/>
        <v>2.6154239560444856</v>
      </c>
      <c r="Y37" s="23">
        <f t="shared" si="31"/>
        <v>490979.88701318292</v>
      </c>
      <c r="Z37" s="23">
        <f t="shared" si="20"/>
        <v>6018390.9588926276</v>
      </c>
      <c r="AA37" s="23">
        <f t="shared" si="32"/>
        <v>61.22799097389381</v>
      </c>
      <c r="AB37" s="25"/>
      <c r="AC37" s="24"/>
      <c r="AD37" s="25"/>
      <c r="AE37" s="24"/>
      <c r="AF37" s="23">
        <f t="shared" si="33"/>
        <v>1.7924663163131029</v>
      </c>
    </row>
    <row r="38" spans="2:32" s="26" customFormat="1" ht="15" customHeight="1" x14ac:dyDescent="0.2">
      <c r="B38" s="5" t="str">
        <f t="shared" si="21"/>
        <v>SE</v>
      </c>
      <c r="C38" s="5" t="s">
        <v>48</v>
      </c>
      <c r="D38" s="24" t="s">
        <v>74</v>
      </c>
      <c r="E38" s="4" t="str">
        <f t="shared" si="22"/>
        <v>SEFemale25-29</v>
      </c>
      <c r="F38" s="6">
        <f>VLOOKUP(E38,'Appendix 1a. Person-years 2020'!$E$3:$F$1682,2,FALSE)</f>
        <v>101905.28320000001</v>
      </c>
      <c r="G38" s="17">
        <f>VLOOKUP(E38,'Appendix 2a. Deaths 2020'!$E$4:$G$1683,2,FALSE)</f>
        <v>63</v>
      </c>
      <c r="H38" s="17">
        <f>VLOOKUP(E38,'Appendix 2a. Deaths 2020'!$E$4:$G$1683,3,FALSE)</f>
        <v>6</v>
      </c>
      <c r="I38" s="18">
        <f t="shared" si="23"/>
        <v>6.182211365465299E-4</v>
      </c>
      <c r="J38" s="24">
        <v>5</v>
      </c>
      <c r="K38" s="5">
        <f>VLOOKUP(E38,'Appendix 3a. nax iIBGE 2020'!$E$5:$O$1935,11,FALSE)</f>
        <v>2.5</v>
      </c>
      <c r="L38" s="19">
        <f t="shared" si="24"/>
        <v>3.0863355879952132E-3</v>
      </c>
      <c r="M38" s="20">
        <f t="shared" si="34"/>
        <v>97970.551105196238</v>
      </c>
      <c r="N38" s="20">
        <f t="shared" si="35"/>
        <v>302.36999845147091</v>
      </c>
      <c r="O38" s="20">
        <f t="shared" si="25"/>
        <v>489096.83052985254</v>
      </c>
      <c r="P38" s="20">
        <f t="shared" si="19"/>
        <v>5347270.2657636339</v>
      </c>
      <c r="Q38" s="21">
        <f t="shared" si="26"/>
        <v>54.580383650409225</v>
      </c>
      <c r="R38" s="22">
        <f t="shared" si="27"/>
        <v>0.90476190476190477</v>
      </c>
      <c r="S38" s="22">
        <f t="shared" si="28"/>
        <v>0.9969136644120048</v>
      </c>
      <c r="T38" s="22">
        <f t="shared" si="29"/>
        <v>0.99720719027722182</v>
      </c>
      <c r="U38" s="23">
        <f t="shared" si="36"/>
        <v>98087.626751256641</v>
      </c>
      <c r="V38" s="23">
        <f t="shared" si="37"/>
        <v>273.94007767514643</v>
      </c>
      <c r="W38" s="22">
        <f t="shared" si="30"/>
        <v>2.7928097227781778E-3</v>
      </c>
      <c r="X38" s="23">
        <f t="shared" si="38"/>
        <v>2.5812497001613846</v>
      </c>
      <c r="Y38" s="23">
        <f t="shared" si="31"/>
        <v>489775.54111126863</v>
      </c>
      <c r="Z38" s="23">
        <f t="shared" si="20"/>
        <v>5527411.0718794446</v>
      </c>
      <c r="AA38" s="23">
        <f t="shared" si="32"/>
        <v>56.351766832901077</v>
      </c>
      <c r="AB38" s="25"/>
      <c r="AC38" s="24"/>
      <c r="AD38" s="25"/>
      <c r="AE38" s="24"/>
      <c r="AF38" s="23">
        <f t="shared" si="33"/>
        <v>1.7713831824918529</v>
      </c>
    </row>
    <row r="39" spans="2:32" s="26" customFormat="1" ht="15" customHeight="1" x14ac:dyDescent="0.2">
      <c r="B39" s="5" t="str">
        <f t="shared" si="21"/>
        <v>SE</v>
      </c>
      <c r="C39" s="5" t="s">
        <v>48</v>
      </c>
      <c r="D39" s="24" t="s">
        <v>75</v>
      </c>
      <c r="E39" s="4" t="str">
        <f t="shared" si="22"/>
        <v>SEFemale30-34</v>
      </c>
      <c r="F39" s="6">
        <f>VLOOKUP(E39,'Appendix 1a. Person-years 2020'!$E$3:$F$1682,2,FALSE)</f>
        <v>102641.35430000001</v>
      </c>
      <c r="G39" s="17">
        <f>VLOOKUP(E39,'Appendix 2a. Deaths 2020'!$E$4:$G$1683,2,FALSE)</f>
        <v>80</v>
      </c>
      <c r="H39" s="17">
        <f>VLOOKUP(E39,'Appendix 2a. Deaths 2020'!$E$4:$G$1683,3,FALSE)</f>
        <v>14</v>
      </c>
      <c r="I39" s="18">
        <f t="shared" si="23"/>
        <v>7.7941294272263894E-4</v>
      </c>
      <c r="J39" s="24">
        <v>5</v>
      </c>
      <c r="K39" s="5">
        <f>VLOOKUP(E39,'Appendix 3a. nax iIBGE 2020'!$E$5:$O$1935,11,FALSE)</f>
        <v>2.5</v>
      </c>
      <c r="L39" s="19">
        <f t="shared" si="24"/>
        <v>3.8894859244380828E-3</v>
      </c>
      <c r="M39" s="20">
        <f t="shared" si="34"/>
        <v>97668.181106744771</v>
      </c>
      <c r="N39" s="20">
        <f t="shared" si="35"/>
        <v>379.87901568015326</v>
      </c>
      <c r="O39" s="20">
        <f t="shared" si="25"/>
        <v>487391.20799452346</v>
      </c>
      <c r="P39" s="20">
        <f t="shared" si="19"/>
        <v>4858173.4352337811</v>
      </c>
      <c r="Q39" s="21">
        <f t="shared" si="26"/>
        <v>49.741618817740893</v>
      </c>
      <c r="R39" s="22">
        <f t="shared" si="27"/>
        <v>0.82499999999999996</v>
      </c>
      <c r="S39" s="22">
        <f t="shared" si="28"/>
        <v>0.99611051407556195</v>
      </c>
      <c r="T39" s="22">
        <f t="shared" si="29"/>
        <v>0.99679008038541395</v>
      </c>
      <c r="U39" s="23">
        <f t="shared" si="36"/>
        <v>97813.686673581498</v>
      </c>
      <c r="V39" s="23">
        <f t="shared" si="37"/>
        <v>313.97407142850381</v>
      </c>
      <c r="W39" s="22">
        <f t="shared" si="30"/>
        <v>3.2099196145860542E-3</v>
      </c>
      <c r="X39" s="23">
        <f t="shared" si="38"/>
        <v>2.7339878665341106</v>
      </c>
      <c r="Y39" s="23">
        <f t="shared" si="31"/>
        <v>488356.96431245684</v>
      </c>
      <c r="Z39" s="23">
        <f t="shared" si="20"/>
        <v>5037635.5307681756</v>
      </c>
      <c r="AA39" s="23">
        <f t="shared" si="32"/>
        <v>51.502358229063567</v>
      </c>
      <c r="AB39" s="25"/>
      <c r="AC39" s="24"/>
      <c r="AD39" s="25"/>
      <c r="AE39" s="24"/>
      <c r="AF39" s="23">
        <f t="shared" si="33"/>
        <v>1.7607394113226746</v>
      </c>
    </row>
    <row r="40" spans="2:32" s="26" customFormat="1" ht="15" customHeight="1" x14ac:dyDescent="0.2">
      <c r="B40" s="5" t="str">
        <f t="shared" si="21"/>
        <v>SE</v>
      </c>
      <c r="C40" s="5" t="s">
        <v>48</v>
      </c>
      <c r="D40" s="24" t="s">
        <v>76</v>
      </c>
      <c r="E40" s="4" t="str">
        <f t="shared" si="22"/>
        <v>SEFemale35-39</v>
      </c>
      <c r="F40" s="6">
        <f>VLOOKUP(E40,'Appendix 1a. Person-years 2020'!$E$3:$F$1682,2,FALSE)</f>
        <v>98492.907099999997</v>
      </c>
      <c r="G40" s="17">
        <f>VLOOKUP(E40,'Appendix 2a. Deaths 2020'!$E$4:$G$1683,2,FALSE)</f>
        <v>143</v>
      </c>
      <c r="H40" s="17">
        <f>VLOOKUP(E40,'Appendix 2a. Deaths 2020'!$E$4:$G$1683,3,FALSE)</f>
        <v>16</v>
      </c>
      <c r="I40" s="18">
        <f t="shared" si="23"/>
        <v>1.4518811984584015E-3</v>
      </c>
      <c r="J40" s="24">
        <v>5</v>
      </c>
      <c r="K40" s="5">
        <f>VLOOKUP(E40,'Appendix 3a. nax iIBGE 2020'!$E$5:$O$1935,11,FALSE)</f>
        <v>2.5</v>
      </c>
      <c r="L40" s="19">
        <f t="shared" si="24"/>
        <v>7.2331517995336608E-3</v>
      </c>
      <c r="M40" s="20">
        <f t="shared" si="34"/>
        <v>97288.302091064616</v>
      </c>
      <c r="N40" s="20">
        <f t="shared" si="35"/>
        <v>703.70105734355843</v>
      </c>
      <c r="O40" s="20">
        <f t="shared" si="25"/>
        <v>484682.2578119642</v>
      </c>
      <c r="P40" s="20">
        <f t="shared" si="19"/>
        <v>4370782.2272392577</v>
      </c>
      <c r="Q40" s="21">
        <f t="shared" si="26"/>
        <v>44.926081895725567</v>
      </c>
      <c r="R40" s="22">
        <f t="shared" si="27"/>
        <v>0.88811188811188813</v>
      </c>
      <c r="S40" s="22">
        <f t="shared" si="28"/>
        <v>0.99276684820046635</v>
      </c>
      <c r="T40" s="22">
        <f t="shared" si="29"/>
        <v>0.99357354548099341</v>
      </c>
      <c r="U40" s="23">
        <f t="shared" si="36"/>
        <v>97499.712602152998</v>
      </c>
      <c r="V40" s="23">
        <f t="shared" si="37"/>
        <v>626.5774686539495</v>
      </c>
      <c r="W40" s="22">
        <f t="shared" si="30"/>
        <v>6.4264545190065858E-3</v>
      </c>
      <c r="X40" s="23">
        <f t="shared" si="38"/>
        <v>2.6527940507405292</v>
      </c>
      <c r="Y40" s="23">
        <f t="shared" si="31"/>
        <v>486027.85664866847</v>
      </c>
      <c r="Z40" s="23">
        <f t="shared" si="20"/>
        <v>4549278.5664557191</v>
      </c>
      <c r="AA40" s="23">
        <f t="shared" si="32"/>
        <v>46.659404884802314</v>
      </c>
      <c r="AB40" s="25"/>
      <c r="AC40" s="24"/>
      <c r="AD40" s="25"/>
      <c r="AE40" s="24"/>
      <c r="AF40" s="23">
        <f t="shared" si="33"/>
        <v>1.733322989076747</v>
      </c>
    </row>
    <row r="41" spans="2:32" s="26" customFormat="1" ht="15" customHeight="1" x14ac:dyDescent="0.2">
      <c r="B41" s="5" t="str">
        <f t="shared" si="21"/>
        <v>SE</v>
      </c>
      <c r="C41" s="5" t="s">
        <v>48</v>
      </c>
      <c r="D41" s="24" t="s">
        <v>77</v>
      </c>
      <c r="E41" s="4" t="str">
        <f t="shared" si="22"/>
        <v>SEFemale40-44</v>
      </c>
      <c r="F41" s="6">
        <f>VLOOKUP(E41,'Appendix 1a. Person-years 2020'!$E$3:$F$1682,2,FALSE)</f>
        <v>89187.715299999996</v>
      </c>
      <c r="G41" s="17">
        <f>VLOOKUP(E41,'Appendix 2a. Deaths 2020'!$E$4:$G$1683,2,FALSE)</f>
        <v>163</v>
      </c>
      <c r="H41" s="17">
        <f>VLOOKUP(E41,'Appendix 2a. Deaths 2020'!$E$4:$G$1683,3,FALSE)</f>
        <v>20</v>
      </c>
      <c r="I41" s="18">
        <f t="shared" si="23"/>
        <v>1.8276059595395871E-3</v>
      </c>
      <c r="J41" s="24">
        <v>5</v>
      </c>
      <c r="K41" s="5">
        <f>VLOOKUP(E41,'Appendix 3a. nax iIBGE 2020'!$E$5:$O$1935,11,FALSE)</f>
        <v>2.5</v>
      </c>
      <c r="L41" s="19">
        <f t="shared" si="24"/>
        <v>9.0964679003344064E-3</v>
      </c>
      <c r="M41" s="20">
        <f t="shared" si="34"/>
        <v>96584.601033721061</v>
      </c>
      <c r="N41" s="20">
        <f t="shared" si="35"/>
        <v>878.57872296984897</v>
      </c>
      <c r="O41" s="20">
        <f t="shared" si="25"/>
        <v>480726.55836118065</v>
      </c>
      <c r="P41" s="20">
        <f t="shared" si="19"/>
        <v>3886099.9694272932</v>
      </c>
      <c r="Q41" s="21">
        <f t="shared" si="26"/>
        <v>40.2351920268379</v>
      </c>
      <c r="R41" s="22">
        <f t="shared" si="27"/>
        <v>0.87730061349693256</v>
      </c>
      <c r="S41" s="22">
        <f t="shared" si="28"/>
        <v>0.99090353209966564</v>
      </c>
      <c r="T41" s="22">
        <f t="shared" si="29"/>
        <v>0.99201519434519403</v>
      </c>
      <c r="U41" s="23">
        <f t="shared" si="36"/>
        <v>96873.135133499047</v>
      </c>
      <c r="V41" s="23">
        <f t="shared" si="37"/>
        <v>773.51315721274614</v>
      </c>
      <c r="W41" s="22">
        <f t="shared" si="30"/>
        <v>7.9848056548059709E-3</v>
      </c>
      <c r="X41" s="23">
        <f t="shared" si="38"/>
        <v>2.6404724857168351</v>
      </c>
      <c r="Y41" s="23">
        <f t="shared" si="31"/>
        <v>482540.55009039171</v>
      </c>
      <c r="Z41" s="23">
        <f t="shared" si="20"/>
        <v>4063250.7098070504</v>
      </c>
      <c r="AA41" s="23">
        <f t="shared" si="32"/>
        <v>41.944040566123526</v>
      </c>
      <c r="AB41" s="25"/>
      <c r="AC41" s="24"/>
      <c r="AD41" s="25"/>
      <c r="AE41" s="24"/>
      <c r="AF41" s="23">
        <f t="shared" si="33"/>
        <v>1.7088485392856256</v>
      </c>
    </row>
    <row r="42" spans="2:32" s="26" customFormat="1" ht="15" customHeight="1" x14ac:dyDescent="0.2">
      <c r="B42" s="5" t="str">
        <f t="shared" si="21"/>
        <v>SE</v>
      </c>
      <c r="C42" s="5" t="s">
        <v>48</v>
      </c>
      <c r="D42" s="24" t="s">
        <v>78</v>
      </c>
      <c r="E42" s="4" t="str">
        <f t="shared" si="22"/>
        <v>SEFemale45-49</v>
      </c>
      <c r="F42" s="6">
        <f>VLOOKUP(E42,'Appendix 1a. Person-years 2020'!$E$3:$F$1682,2,FALSE)</f>
        <v>77793.100900000005</v>
      </c>
      <c r="G42" s="17">
        <f>VLOOKUP(E42,'Appendix 2a. Deaths 2020'!$E$4:$G$1683,2,FALSE)</f>
        <v>219</v>
      </c>
      <c r="H42" s="17">
        <f>VLOOKUP(E42,'Appendix 2a. Deaths 2020'!$E$4:$G$1683,3,FALSE)</f>
        <v>32</v>
      </c>
      <c r="I42" s="18">
        <f t="shared" si="23"/>
        <v>2.8151596666845299E-3</v>
      </c>
      <c r="J42" s="24">
        <v>5</v>
      </c>
      <c r="K42" s="5">
        <f>VLOOKUP(E42,'Appendix 3a. nax iIBGE 2020'!$E$5:$O$1935,11,FALSE)</f>
        <v>2.5</v>
      </c>
      <c r="L42" s="19">
        <f t="shared" si="24"/>
        <v>1.3977426614301092E-2</v>
      </c>
      <c r="M42" s="20">
        <f t="shared" si="34"/>
        <v>95706.022310751214</v>
      </c>
      <c r="N42" s="20">
        <f t="shared" si="35"/>
        <v>1337.723903395188</v>
      </c>
      <c r="O42" s="20">
        <f t="shared" si="25"/>
        <v>475185.80179526808</v>
      </c>
      <c r="P42" s="20">
        <f t="shared" si="19"/>
        <v>3405373.4110661126</v>
      </c>
      <c r="Q42" s="21">
        <f t="shared" si="26"/>
        <v>35.581600079554946</v>
      </c>
      <c r="R42" s="22">
        <f t="shared" si="27"/>
        <v>0.85388127853881279</v>
      </c>
      <c r="S42" s="22">
        <f t="shared" si="28"/>
        <v>0.98602257338569888</v>
      </c>
      <c r="T42" s="22">
        <f t="shared" si="29"/>
        <v>0.98805268364746168</v>
      </c>
      <c r="U42" s="23">
        <f t="shared" si="36"/>
        <v>96099.621976286304</v>
      </c>
      <c r="V42" s="23">
        <f t="shared" si="37"/>
        <v>1148.132585110036</v>
      </c>
      <c r="W42" s="22">
        <f t="shared" si="30"/>
        <v>1.1947316352538317E-2</v>
      </c>
      <c r="X42" s="23">
        <f t="shared" si="38"/>
        <v>2.7084940493587712</v>
      </c>
      <c r="Y42" s="23">
        <f t="shared" si="31"/>
        <v>477867.15723052673</v>
      </c>
      <c r="Z42" s="23">
        <f t="shared" si="20"/>
        <v>3580710.1597166588</v>
      </c>
      <c r="AA42" s="23">
        <f t="shared" si="32"/>
        <v>37.260397971182869</v>
      </c>
      <c r="AB42" s="25"/>
      <c r="AC42" s="24"/>
      <c r="AD42" s="25"/>
      <c r="AE42" s="24"/>
      <c r="AF42" s="23">
        <f t="shared" si="33"/>
        <v>1.6787978916279229</v>
      </c>
    </row>
    <row r="43" spans="2:32" s="26" customFormat="1" ht="15" customHeight="1" x14ac:dyDescent="0.2">
      <c r="B43" s="5" t="str">
        <f t="shared" si="21"/>
        <v>SE</v>
      </c>
      <c r="C43" s="5" t="s">
        <v>48</v>
      </c>
      <c r="D43" s="24" t="s">
        <v>79</v>
      </c>
      <c r="E43" s="4" t="str">
        <f t="shared" si="22"/>
        <v>SEFemale50-54</v>
      </c>
      <c r="F43" s="6">
        <f>VLOOKUP(E43,'Appendix 1a. Person-years 2020'!$E$3:$F$1682,2,FALSE)</f>
        <v>70156.5337</v>
      </c>
      <c r="G43" s="17">
        <f>VLOOKUP(E43,'Appendix 2a. Deaths 2020'!$E$4:$G$1683,2,FALSE)</f>
        <v>347</v>
      </c>
      <c r="H43" s="17">
        <f>VLOOKUP(E43,'Appendix 2a. Deaths 2020'!$E$4:$G$1683,3,FALSE)</f>
        <v>60</v>
      </c>
      <c r="I43" s="18">
        <f t="shared" si="23"/>
        <v>4.9460824487684175E-3</v>
      </c>
      <c r="J43" s="24">
        <v>5</v>
      </c>
      <c r="K43" s="5">
        <f>VLOOKUP(E43,'Appendix 3a. nax iIBGE 2020'!$E$5:$O$1935,11,FALSE)</f>
        <v>2.5</v>
      </c>
      <c r="L43" s="19">
        <f t="shared" si="24"/>
        <v>2.442835065280163E-2</v>
      </c>
      <c r="M43" s="20">
        <f t="shared" si="34"/>
        <v>94368.298407356022</v>
      </c>
      <c r="N43" s="20">
        <f t="shared" si="35"/>
        <v>2305.2618840031146</v>
      </c>
      <c r="O43" s="20">
        <f t="shared" si="25"/>
        <v>466078.33732677228</v>
      </c>
      <c r="P43" s="20">
        <f t="shared" si="19"/>
        <v>2930187.6092708446</v>
      </c>
      <c r="Q43" s="21">
        <f t="shared" si="26"/>
        <v>31.050550436145578</v>
      </c>
      <c r="R43" s="22">
        <f t="shared" si="27"/>
        <v>0.82708933717579247</v>
      </c>
      <c r="S43" s="22">
        <f t="shared" si="28"/>
        <v>0.97557164934719842</v>
      </c>
      <c r="T43" s="22">
        <f t="shared" si="29"/>
        <v>0.97975248764903455</v>
      </c>
      <c r="U43" s="23">
        <f t="shared" si="36"/>
        <v>94951.489391176263</v>
      </c>
      <c r="V43" s="23">
        <f t="shared" si="37"/>
        <v>1922.5314541904058</v>
      </c>
      <c r="W43" s="22">
        <f t="shared" si="30"/>
        <v>2.0247512350965446E-2</v>
      </c>
      <c r="X43" s="23">
        <f t="shared" si="38"/>
        <v>2.6714792787545112</v>
      </c>
      <c r="Y43" s="23">
        <f t="shared" si="31"/>
        <v>470280.79262755276</v>
      </c>
      <c r="Z43" s="23">
        <f t="shared" si="20"/>
        <v>3102843.0024861321</v>
      </c>
      <c r="AA43" s="23">
        <f t="shared" si="32"/>
        <v>32.678192015537526</v>
      </c>
      <c r="AB43" s="25"/>
      <c r="AC43" s="24"/>
      <c r="AD43" s="25"/>
      <c r="AE43" s="24"/>
      <c r="AF43" s="23">
        <f t="shared" si="33"/>
        <v>1.6276415793919483</v>
      </c>
    </row>
    <row r="44" spans="2:32" s="26" customFormat="1" ht="15" customHeight="1" x14ac:dyDescent="0.2">
      <c r="B44" s="5" t="str">
        <f t="shared" si="21"/>
        <v>SE</v>
      </c>
      <c r="C44" s="5" t="s">
        <v>48</v>
      </c>
      <c r="D44" s="24" t="s">
        <v>80</v>
      </c>
      <c r="E44" s="4" t="str">
        <f t="shared" si="22"/>
        <v>SEFemale55-59</v>
      </c>
      <c r="F44" s="6">
        <f>VLOOKUP(E44,'Appendix 1a. Person-years 2020'!$E$3:$F$1682,2,FALSE)</f>
        <v>58244.620999999999</v>
      </c>
      <c r="G44" s="17">
        <f>VLOOKUP(E44,'Appendix 2a. Deaths 2020'!$E$4:$G$1683,2,FALSE)</f>
        <v>408</v>
      </c>
      <c r="H44" s="17">
        <f>VLOOKUP(E44,'Appendix 2a. Deaths 2020'!$E$4:$G$1683,3,FALSE)</f>
        <v>61</v>
      </c>
      <c r="I44" s="18">
        <f t="shared" si="23"/>
        <v>7.0049387049835902E-3</v>
      </c>
      <c r="J44" s="24">
        <v>5</v>
      </c>
      <c r="K44" s="5">
        <f>VLOOKUP(E44,'Appendix 3a. nax iIBGE 2020'!$E$5:$O$1935,11,FALSE)</f>
        <v>2.5</v>
      </c>
      <c r="L44" s="19">
        <f t="shared" si="24"/>
        <v>3.442188552931099E-2</v>
      </c>
      <c r="M44" s="20">
        <f t="shared" si="34"/>
        <v>92063.036523352901</v>
      </c>
      <c r="N44" s="20">
        <f t="shared" si="35"/>
        <v>3168.9833046876306</v>
      </c>
      <c r="O44" s="20">
        <f t="shared" si="25"/>
        <v>452392.72435504547</v>
      </c>
      <c r="P44" s="20">
        <f t="shared" si="19"/>
        <v>2464109.2719440721</v>
      </c>
      <c r="Q44" s="21">
        <f t="shared" si="26"/>
        <v>26.765457288811248</v>
      </c>
      <c r="R44" s="22">
        <f t="shared" si="27"/>
        <v>0.85049019607843135</v>
      </c>
      <c r="S44" s="22">
        <f t="shared" si="28"/>
        <v>0.96557811447068898</v>
      </c>
      <c r="T44" s="22">
        <f t="shared" si="29"/>
        <v>0.97064817966393546</v>
      </c>
      <c r="U44" s="23">
        <f t="shared" si="36"/>
        <v>93028.957936985855</v>
      </c>
      <c r="V44" s="23">
        <f t="shared" si="37"/>
        <v>2730.569259417714</v>
      </c>
      <c r="W44" s="22">
        <f t="shared" si="30"/>
        <v>2.9351820336064538E-2</v>
      </c>
      <c r="X44" s="23">
        <f t="shared" si="38"/>
        <v>2.6747033895507277</v>
      </c>
      <c r="Y44" s="23">
        <f t="shared" si="31"/>
        <v>458795.40624140832</v>
      </c>
      <c r="Z44" s="23">
        <f t="shared" si="20"/>
        <v>2632562.2098585796</v>
      </c>
      <c r="AA44" s="23">
        <f t="shared" si="32"/>
        <v>28.298309131246782</v>
      </c>
      <c r="AB44" s="25"/>
      <c r="AC44" s="24"/>
      <c r="AD44" s="25"/>
      <c r="AE44" s="24"/>
      <c r="AF44" s="23">
        <f t="shared" si="33"/>
        <v>1.5328518424355337</v>
      </c>
    </row>
    <row r="45" spans="2:32" s="26" customFormat="1" ht="15" customHeight="1" x14ac:dyDescent="0.2">
      <c r="B45" s="5" t="str">
        <f t="shared" si="21"/>
        <v>SE</v>
      </c>
      <c r="C45" s="5" t="s">
        <v>48</v>
      </c>
      <c r="D45" s="24" t="s">
        <v>81</v>
      </c>
      <c r="E45" s="4" t="str">
        <f t="shared" si="22"/>
        <v>SEFemale60-64</v>
      </c>
      <c r="F45" s="6">
        <f>VLOOKUP(E45,'Appendix 1a. Person-years 2020'!$E$3:$F$1682,2,FALSE)</f>
        <v>45540.6662</v>
      </c>
      <c r="G45" s="17">
        <f>VLOOKUP(E45,'Appendix 2a. Deaths 2020'!$E$4:$G$1683,2,FALSE)</f>
        <v>511</v>
      </c>
      <c r="H45" s="17">
        <f>VLOOKUP(E45,'Appendix 2a. Deaths 2020'!$E$4:$G$1683,3,FALSE)</f>
        <v>76</v>
      </c>
      <c r="I45" s="18">
        <f t="shared" si="23"/>
        <v>1.1220740552100223E-2</v>
      </c>
      <c r="J45" s="24">
        <v>5</v>
      </c>
      <c r="K45" s="5">
        <f>VLOOKUP(E45,'Appendix 3a. nax iIBGE 2020'!$E$5:$O$1935,11,FALSE)</f>
        <v>2.5</v>
      </c>
      <c r="L45" s="19">
        <f t="shared" si="24"/>
        <v>5.4572833739054041E-2</v>
      </c>
      <c r="M45" s="20">
        <f t="shared" si="34"/>
        <v>88894.053218665271</v>
      </c>
      <c r="N45" s="20">
        <f t="shared" si="35"/>
        <v>4851.2003866928417</v>
      </c>
      <c r="O45" s="20">
        <f t="shared" si="25"/>
        <v>432342.26512659423</v>
      </c>
      <c r="P45" s="20">
        <f t="shared" si="19"/>
        <v>2011716.5475890264</v>
      </c>
      <c r="Q45" s="21">
        <f t="shared" si="26"/>
        <v>22.630496357731857</v>
      </c>
      <c r="R45" s="22">
        <f t="shared" si="27"/>
        <v>0.85127201565557731</v>
      </c>
      <c r="S45" s="22">
        <f t="shared" si="28"/>
        <v>0.94542716626094592</v>
      </c>
      <c r="T45" s="22">
        <f t="shared" si="29"/>
        <v>0.95335108300389149</v>
      </c>
      <c r="U45" s="23">
        <f t="shared" si="36"/>
        <v>90298.388677568146</v>
      </c>
      <c r="V45" s="23">
        <f t="shared" si="37"/>
        <v>4212.3220383022217</v>
      </c>
      <c r="W45" s="22">
        <f t="shared" si="30"/>
        <v>4.6648916996108521E-2</v>
      </c>
      <c r="X45" s="23">
        <f t="shared" si="38"/>
        <v>2.6384584571148557</v>
      </c>
      <c r="Y45" s="23">
        <f t="shared" si="31"/>
        <v>441544.3699023794</v>
      </c>
      <c r="Z45" s="23">
        <f t="shared" si="20"/>
        <v>2173766.8036171715</v>
      </c>
      <c r="AA45" s="23">
        <f t="shared" si="32"/>
        <v>24.073151641488558</v>
      </c>
      <c r="AB45" s="25"/>
      <c r="AC45" s="24"/>
      <c r="AD45" s="25"/>
      <c r="AE45" s="24"/>
      <c r="AF45" s="23">
        <f t="shared" si="33"/>
        <v>1.4426552837567002</v>
      </c>
    </row>
    <row r="46" spans="2:32" s="26" customFormat="1" ht="15" customHeight="1" x14ac:dyDescent="0.2">
      <c r="B46" s="5" t="str">
        <f t="shared" si="21"/>
        <v>SE</v>
      </c>
      <c r="C46" s="5" t="s">
        <v>48</v>
      </c>
      <c r="D46" s="24" t="s">
        <v>82</v>
      </c>
      <c r="E46" s="4" t="str">
        <f t="shared" si="22"/>
        <v>SEFemale65-69</v>
      </c>
      <c r="F46" s="6">
        <f>VLOOKUP(E46,'Appendix 1a. Person-years 2020'!$E$3:$F$1682,2,FALSE)</f>
        <v>36016.339699999997</v>
      </c>
      <c r="G46" s="17">
        <f>VLOOKUP(E46,'Appendix 2a. Deaths 2020'!$E$4:$G$1683,2,FALSE)</f>
        <v>584</v>
      </c>
      <c r="H46" s="17">
        <f>VLOOKUP(E46,'Appendix 2a. Deaths 2020'!$E$4:$G$1683,3,FALSE)</f>
        <v>106</v>
      </c>
      <c r="I46" s="18">
        <f t="shared" si="23"/>
        <v>1.6214862611371918E-2</v>
      </c>
      <c r="J46" s="24">
        <v>5</v>
      </c>
      <c r="K46" s="5">
        <f>VLOOKUP(E46,'Appendix 3a. nax iIBGE 2020'!$E$5:$O$1935,11,FALSE)</f>
        <v>2.5</v>
      </c>
      <c r="L46" s="19">
        <f t="shared" si="24"/>
        <v>7.7915826982430741E-2</v>
      </c>
      <c r="M46" s="20">
        <f t="shared" si="34"/>
        <v>84042.852831972428</v>
      </c>
      <c r="N46" s="20">
        <f t="shared" si="35"/>
        <v>6548.2683803658529</v>
      </c>
      <c r="O46" s="20">
        <f t="shared" si="25"/>
        <v>403843.59320894745</v>
      </c>
      <c r="P46" s="20">
        <f t="shared" si="19"/>
        <v>1579374.2824624323</v>
      </c>
      <c r="Q46" s="21">
        <f t="shared" si="26"/>
        <v>18.792487751696012</v>
      </c>
      <c r="R46" s="22">
        <f t="shared" si="27"/>
        <v>0.81849315068493156</v>
      </c>
      <c r="S46" s="22">
        <f t="shared" si="28"/>
        <v>0.92208417301756929</v>
      </c>
      <c r="T46" s="22">
        <f t="shared" si="29"/>
        <v>0.9357610214437696</v>
      </c>
      <c r="U46" s="23">
        <f t="shared" si="36"/>
        <v>86086.066639265919</v>
      </c>
      <c r="V46" s="23">
        <f t="shared" si="37"/>
        <v>5530.0809888300246</v>
      </c>
      <c r="W46" s="22">
        <f t="shared" si="30"/>
        <v>6.4238978556230397E-2</v>
      </c>
      <c r="X46" s="23">
        <f t="shared" si="38"/>
        <v>2.6270279083485812</v>
      </c>
      <c r="Y46" s="23">
        <f t="shared" si="31"/>
        <v>417307.60534526384</v>
      </c>
      <c r="Z46" s="23">
        <f t="shared" si="20"/>
        <v>1732222.4337147919</v>
      </c>
      <c r="AA46" s="23">
        <f t="shared" si="32"/>
        <v>20.121983746492649</v>
      </c>
      <c r="AB46" s="25"/>
      <c r="AC46" s="24"/>
      <c r="AD46" s="25"/>
      <c r="AE46" s="24"/>
      <c r="AF46" s="23">
        <f t="shared" si="33"/>
        <v>1.3294959947966376</v>
      </c>
    </row>
    <row r="47" spans="2:32" s="26" customFormat="1" ht="15" customHeight="1" x14ac:dyDescent="0.2">
      <c r="B47" s="5" t="str">
        <f t="shared" si="21"/>
        <v>SE</v>
      </c>
      <c r="C47" s="5" t="s">
        <v>48</v>
      </c>
      <c r="D47" s="42" t="s">
        <v>19</v>
      </c>
      <c r="E47" s="4" t="str">
        <f t="shared" si="22"/>
        <v>SEFemale70-74</v>
      </c>
      <c r="F47" s="6">
        <f>VLOOKUP(E47,'Appendix 1a. Person-years 2020'!$E$3:$F$1682,2,FALSE)</f>
        <v>26730.904399999999</v>
      </c>
      <c r="G47" s="17">
        <f>VLOOKUP(E47,'Appendix 2a. Deaths 2020'!$E$4:$G$1683,2,FALSE)</f>
        <v>638</v>
      </c>
      <c r="H47" s="17">
        <f>VLOOKUP(E47,'Appendix 2a. Deaths 2020'!$E$4:$G$1683,3,FALSE)</f>
        <v>110</v>
      </c>
      <c r="I47" s="18">
        <f t="shared" si="23"/>
        <v>2.3867505208690208E-2</v>
      </c>
      <c r="J47" s="24">
        <v>5</v>
      </c>
      <c r="K47" s="5">
        <f>VLOOKUP(E47,'Appendix 3a. nax iIBGE 2020'!$E$5:$O$1935,11,FALSE)</f>
        <v>2.5</v>
      </c>
      <c r="L47" s="19">
        <f t="shared" si="24"/>
        <v>0.11261776340669991</v>
      </c>
      <c r="M47" s="20">
        <f t="shared" si="34"/>
        <v>77494.58445160657</v>
      </c>
      <c r="N47" s="20">
        <f t="shared" si="35"/>
        <v>8727.2667770715543</v>
      </c>
      <c r="O47" s="20">
        <f t="shared" si="25"/>
        <v>365654.75531535398</v>
      </c>
      <c r="P47" s="20">
        <f t="shared" si="19"/>
        <v>1175530.6892534848</v>
      </c>
      <c r="Q47" s="21">
        <f t="shared" si="26"/>
        <v>15.169197919727853</v>
      </c>
      <c r="R47" s="22">
        <f t="shared" si="27"/>
        <v>0.82758620689655171</v>
      </c>
      <c r="S47" s="22">
        <f t="shared" si="28"/>
        <v>0.88738223659330007</v>
      </c>
      <c r="T47" s="22">
        <f t="shared" si="29"/>
        <v>0.90585181029181561</v>
      </c>
      <c r="U47" s="23">
        <f t="shared" si="36"/>
        <v>80555.98565043589</v>
      </c>
      <c r="V47" s="23">
        <f t="shared" si="37"/>
        <v>7584.2002191470183</v>
      </c>
      <c r="W47" s="22">
        <f t="shared" si="30"/>
        <v>9.4148189708184393E-2</v>
      </c>
      <c r="X47" s="23">
        <f t="shared" si="38"/>
        <v>2.6540425285833487</v>
      </c>
      <c r="Y47" s="23">
        <f t="shared" si="31"/>
        <v>384987.71708335169</v>
      </c>
      <c r="Z47" s="23">
        <f t="shared" si="20"/>
        <v>1314914.8283695281</v>
      </c>
      <c r="AA47" s="23">
        <f t="shared" si="32"/>
        <v>16.322993477796434</v>
      </c>
      <c r="AB47" s="25"/>
      <c r="AC47" s="24"/>
      <c r="AD47" s="25"/>
      <c r="AE47" s="24"/>
      <c r="AF47" s="23">
        <f t="shared" si="33"/>
        <v>1.1537955580685804</v>
      </c>
    </row>
    <row r="48" spans="2:32" s="26" customFormat="1" ht="15" customHeight="1" x14ac:dyDescent="0.2">
      <c r="B48" s="5" t="str">
        <f t="shared" si="21"/>
        <v>SE</v>
      </c>
      <c r="C48" s="5" t="s">
        <v>48</v>
      </c>
      <c r="D48" s="42" t="s">
        <v>20</v>
      </c>
      <c r="E48" s="4" t="str">
        <f t="shared" si="22"/>
        <v>SEFemale75-79</v>
      </c>
      <c r="F48" s="6">
        <f>VLOOKUP(E48,'Appendix 1a. Person-years 2020'!$E$3:$F$1682,2,FALSE)</f>
        <v>18413.488600000001</v>
      </c>
      <c r="G48" s="17">
        <f>VLOOKUP(E48,'Appendix 2a. Deaths 2020'!$E$4:$G$1683,2,FALSE)</f>
        <v>717</v>
      </c>
      <c r="H48" s="17">
        <f>VLOOKUP(E48,'Appendix 2a. Deaths 2020'!$E$4:$G$1683,3,FALSE)</f>
        <v>109</v>
      </c>
      <c r="I48" s="18">
        <f t="shared" si="23"/>
        <v>3.8938846167368847E-2</v>
      </c>
      <c r="J48" s="24">
        <v>5</v>
      </c>
      <c r="K48" s="5">
        <f>VLOOKUP(E48,'Appendix 3a. nax iIBGE 2020'!$E$5:$O$1935,11,FALSE)</f>
        <v>2.5</v>
      </c>
      <c r="L48" s="19">
        <f t="shared" si="24"/>
        <v>0.17742264785797218</v>
      </c>
      <c r="M48" s="20">
        <f t="shared" si="34"/>
        <v>68767.317674535021</v>
      </c>
      <c r="N48" s="20">
        <f t="shared" si="35"/>
        <v>12200.879587906333</v>
      </c>
      <c r="O48" s="20">
        <f t="shared" si="25"/>
        <v>313334.38940290932</v>
      </c>
      <c r="P48" s="20">
        <f t="shared" si="19"/>
        <v>809875.93393813085</v>
      </c>
      <c r="Q48" s="21">
        <f t="shared" si="26"/>
        <v>11.77704702357517</v>
      </c>
      <c r="R48" s="22">
        <f t="shared" si="27"/>
        <v>0.84797768479776847</v>
      </c>
      <c r="S48" s="22">
        <f t="shared" si="28"/>
        <v>0.82257735214202787</v>
      </c>
      <c r="T48" s="22">
        <f t="shared" si="29"/>
        <v>0.84736744561761335</v>
      </c>
      <c r="U48" s="23">
        <f t="shared" si="36"/>
        <v>72971.785431288867</v>
      </c>
      <c r="V48" s="23">
        <f t="shared" si="37"/>
        <v>11137.870008221049</v>
      </c>
      <c r="W48" s="22">
        <f t="shared" si="30"/>
        <v>0.15263255438238665</v>
      </c>
      <c r="X48" s="23">
        <f t="shared" si="38"/>
        <v>2.6384570402000973</v>
      </c>
      <c r="Y48" s="23">
        <f t="shared" si="31"/>
        <v>338556.36865136347</v>
      </c>
      <c r="Z48" s="23">
        <f t="shared" si="20"/>
        <v>929927.11128617637</v>
      </c>
      <c r="AA48" s="23">
        <f t="shared" si="32"/>
        <v>12.743652985739361</v>
      </c>
      <c r="AB48" s="25"/>
      <c r="AC48" s="24"/>
      <c r="AD48" s="25"/>
      <c r="AE48" s="24"/>
      <c r="AF48" s="23">
        <f t="shared" si="33"/>
        <v>0.96660596216419137</v>
      </c>
    </row>
    <row r="49" spans="2:32" s="26" customFormat="1" ht="15" customHeight="1" x14ac:dyDescent="0.2">
      <c r="B49" s="5" t="str">
        <f t="shared" si="21"/>
        <v>SE</v>
      </c>
      <c r="C49" s="5" t="s">
        <v>48</v>
      </c>
      <c r="D49" s="42" t="s">
        <v>21</v>
      </c>
      <c r="E49" s="4" t="str">
        <f t="shared" si="22"/>
        <v>SEFemale80-84</v>
      </c>
      <c r="F49" s="6">
        <f>VLOOKUP(E49,'Appendix 1a. Person-years 2020'!$E$3:$F$1682,2,FALSE)</f>
        <v>12103.701499999999</v>
      </c>
      <c r="G49" s="17">
        <f>VLOOKUP(E49,'Appendix 2a. Deaths 2020'!$E$4:$G$1683,2,FALSE)</f>
        <v>782</v>
      </c>
      <c r="H49" s="17">
        <f>VLOOKUP(E49,'Appendix 2a. Deaths 2020'!$E$4:$G$1683,3,FALSE)</f>
        <v>116</v>
      </c>
      <c r="I49" s="18">
        <f t="shared" si="23"/>
        <v>6.4608334896560371E-2</v>
      </c>
      <c r="J49" s="24">
        <v>5</v>
      </c>
      <c r="K49" s="5">
        <f>VLOOKUP(E49,'Appendix 3a. nax iIBGE 2020'!$E$5:$O$1935,11,FALSE)</f>
        <v>2.5</v>
      </c>
      <c r="L49" s="19">
        <f t="shared" si="24"/>
        <v>0.27811956886629968</v>
      </c>
      <c r="M49" s="20">
        <f t="shared" si="34"/>
        <v>56566.438086628688</v>
      </c>
      <c r="N49" s="20">
        <f t="shared" si="35"/>
        <v>15732.233372955405</v>
      </c>
      <c r="O49" s="20">
        <f t="shared" si="25"/>
        <v>243501.60700075494</v>
      </c>
      <c r="P49" s="20">
        <f t="shared" si="19"/>
        <v>496541.54453522153</v>
      </c>
      <c r="Q49" s="21">
        <f t="shared" si="26"/>
        <v>8.7780238836108584</v>
      </c>
      <c r="R49" s="22">
        <f t="shared" si="27"/>
        <v>0.85166240409207161</v>
      </c>
      <c r="S49" s="22">
        <f t="shared" si="28"/>
        <v>0.72188043113370037</v>
      </c>
      <c r="T49" s="22">
        <f t="shared" si="29"/>
        <v>0.75763528169169703</v>
      </c>
      <c r="U49" s="23">
        <f t="shared" si="36"/>
        <v>61833.915423067818</v>
      </c>
      <c r="V49" s="23">
        <f t="shared" si="37"/>
        <v>14986.359493411263</v>
      </c>
      <c r="W49" s="22">
        <f t="shared" si="30"/>
        <v>0.24236471830830297</v>
      </c>
      <c r="X49" s="23">
        <f t="shared" si="38"/>
        <v>2.6042963636973124</v>
      </c>
      <c r="Y49" s="23">
        <f t="shared" si="31"/>
        <v>273266.70118203445</v>
      </c>
      <c r="Z49" s="23">
        <f t="shared" si="20"/>
        <v>591370.74263481284</v>
      </c>
      <c r="AA49" s="23">
        <f t="shared" si="32"/>
        <v>9.5638572875201682</v>
      </c>
      <c r="AB49" s="25"/>
      <c r="AC49" s="24"/>
      <c r="AD49" s="25"/>
      <c r="AE49" s="24"/>
      <c r="AF49" s="23">
        <f t="shared" si="33"/>
        <v>0.78583340390930978</v>
      </c>
    </row>
    <row r="50" spans="2:32" s="26" customFormat="1" ht="15" customHeight="1" x14ac:dyDescent="0.2">
      <c r="B50" s="5" t="str">
        <f t="shared" si="21"/>
        <v>SE</v>
      </c>
      <c r="C50" s="5" t="s">
        <v>48</v>
      </c>
      <c r="D50" s="42" t="s">
        <v>22</v>
      </c>
      <c r="E50" s="4" t="str">
        <f t="shared" si="22"/>
        <v>SEFemale85-89</v>
      </c>
      <c r="F50" s="6">
        <f>VLOOKUP(E50,'Appendix 1a. Person-years 2020'!$E$3:$F$1682,2,FALSE)</f>
        <v>6474.9928</v>
      </c>
      <c r="G50" s="17">
        <f>VLOOKUP(E50,'Appendix 2a. Deaths 2020'!$E$4:$G$1683,2,FALSE)</f>
        <v>734</v>
      </c>
      <c r="H50" s="17">
        <f>VLOOKUP(E50,'Appendix 2a. Deaths 2020'!$E$4:$G$1683,3,FALSE)</f>
        <v>95</v>
      </c>
      <c r="I50" s="18">
        <f t="shared" si="23"/>
        <v>0.11335919941100166</v>
      </c>
      <c r="J50" s="24">
        <v>5</v>
      </c>
      <c r="K50" s="5">
        <f>VLOOKUP(E50,'Appendix 3a. nax iIBGE 2020'!$E$5:$O$1935,11,FALSE)</f>
        <v>2.5</v>
      </c>
      <c r="L50" s="19">
        <f t="shared" si="24"/>
        <v>0.44163696507655215</v>
      </c>
      <c r="M50" s="20">
        <f t="shared" si="34"/>
        <v>40834.204713673287</v>
      </c>
      <c r="N50" s="20">
        <f t="shared" si="35"/>
        <v>18033.894241061309</v>
      </c>
      <c r="O50" s="20">
        <f t="shared" si="25"/>
        <v>159086.28796571316</v>
      </c>
      <c r="P50" s="20">
        <f t="shared" si="19"/>
        <v>253039.93753446662</v>
      </c>
      <c r="Q50" s="21">
        <f t="shared" si="26"/>
        <v>6.1967641909219422</v>
      </c>
      <c r="R50" s="22">
        <f t="shared" si="27"/>
        <v>0.8705722070844687</v>
      </c>
      <c r="S50" s="22">
        <f t="shared" si="28"/>
        <v>0.55836303492344785</v>
      </c>
      <c r="T50" s="22">
        <f t="shared" si="29"/>
        <v>0.60210561512999572</v>
      </c>
      <c r="U50" s="23">
        <f t="shared" si="36"/>
        <v>46847.555929656555</v>
      </c>
      <c r="V50" s="23">
        <f t="shared" si="37"/>
        <v>18640.379449293818</v>
      </c>
      <c r="W50" s="22">
        <f t="shared" si="30"/>
        <v>0.39789438487000428</v>
      </c>
      <c r="X50" s="23">
        <f>J50+R50*(L50/W50)*(K50-J50)</f>
        <v>2.5843032596301119</v>
      </c>
      <c r="Y50" s="23">
        <f t="shared" si="31"/>
        <v>189208.27577336587</v>
      </c>
      <c r="Z50" s="23">
        <f t="shared" si="20"/>
        <v>318104.04145277845</v>
      </c>
      <c r="AA50" s="23">
        <f t="shared" si="32"/>
        <v>6.7901950302471308</v>
      </c>
      <c r="AB50" s="25"/>
      <c r="AC50" s="24"/>
      <c r="AD50" s="25"/>
      <c r="AE50" s="24"/>
      <c r="AF50" s="23">
        <f t="shared" si="33"/>
        <v>0.59343083932518859</v>
      </c>
    </row>
    <row r="51" spans="2:32" s="26" customFormat="1" ht="15" customHeight="1" x14ac:dyDescent="0.2">
      <c r="B51" s="5" t="str">
        <f t="shared" si="21"/>
        <v>SE</v>
      </c>
      <c r="C51" s="5" t="s">
        <v>48</v>
      </c>
      <c r="D51" s="43" t="s">
        <v>5</v>
      </c>
      <c r="E51" s="4" t="str">
        <f t="shared" si="22"/>
        <v>SEFemale90+</v>
      </c>
      <c r="F51" s="8">
        <f>VLOOKUP(E51,'Appendix 1a. Person-years 2020'!$E$3:$F$1682,2,FALSE)</f>
        <v>3733.3705</v>
      </c>
      <c r="G51" s="17">
        <f>VLOOKUP(E51,'Appendix 2a. Deaths 2020'!$E$4:$G$1683,2,FALSE)</f>
        <v>906</v>
      </c>
      <c r="H51" s="17">
        <f>VLOOKUP(E51,'Appendix 2a. Deaths 2020'!$E$4:$G$1683,3,FALSE)</f>
        <v>89</v>
      </c>
      <c r="I51" s="18">
        <f t="shared" si="23"/>
        <v>0.24267615550077337</v>
      </c>
      <c r="J51" s="27"/>
      <c r="K51" s="28"/>
      <c r="L51" s="16">
        <v>1</v>
      </c>
      <c r="M51" s="20">
        <f t="shared" si="34"/>
        <v>22800.310472611978</v>
      </c>
      <c r="N51" s="20">
        <f t="shared" si="35"/>
        <v>22800.310472611978</v>
      </c>
      <c r="O51" s="38">
        <f>N51*Q51</f>
        <v>93953.649568753448</v>
      </c>
      <c r="P51" s="20">
        <f>O51</f>
        <v>93953.649568753448</v>
      </c>
      <c r="Q51" s="21">
        <f>1/I51</f>
        <v>4.1207179911699781</v>
      </c>
      <c r="R51" s="22">
        <f t="shared" si="27"/>
        <v>0.90176600441501109</v>
      </c>
      <c r="S51" s="22">
        <f t="shared" si="28"/>
        <v>0</v>
      </c>
      <c r="T51" s="22">
        <f t="shared" si="29"/>
        <v>0</v>
      </c>
      <c r="U51" s="23">
        <f t="shared" si="36"/>
        <v>28207.176480362737</v>
      </c>
      <c r="V51" s="23">
        <f>U51*(1-T51)</f>
        <v>28207.176480362737</v>
      </c>
      <c r="W51" s="22">
        <f t="shared" si="30"/>
        <v>1</v>
      </c>
      <c r="X51" s="23">
        <f>Q51/R51</f>
        <v>4.5696089351285192</v>
      </c>
      <c r="Y51" s="23">
        <f t="shared" si="31"/>
        <v>128895.76567941258</v>
      </c>
      <c r="Z51" s="23">
        <f>Y51</f>
        <v>128895.76567941258</v>
      </c>
      <c r="AA51" s="23">
        <f t="shared" si="32"/>
        <v>4.5696089351285192</v>
      </c>
      <c r="AB51" s="25"/>
      <c r="AC51" s="24"/>
      <c r="AD51" s="25"/>
      <c r="AE51" s="24"/>
      <c r="AF51" s="23">
        <f t="shared" si="33"/>
        <v>0.44889094395854112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1199058.9077999999</v>
      </c>
      <c r="G52" s="30">
        <f>SUM(G32:G51)</f>
        <v>6652</v>
      </c>
      <c r="H52" s="30">
        <f>SUM(H32:H51)</f>
        <v>932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SE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SE</v>
      </c>
      <c r="C59" s="5" t="s">
        <v>47</v>
      </c>
      <c r="D59" s="40">
        <v>0</v>
      </c>
      <c r="E59" s="4" t="str">
        <f>_xlfn.CONCAT(B59,C59,D59)</f>
        <v>SEMale0</v>
      </c>
      <c r="F59" s="6">
        <f>VLOOKUP(E59,'Appendix 1a. Person-years 2020'!$E$3:$F$1682,2,FALSE)</f>
        <v>17446.0193</v>
      </c>
      <c r="G59" s="17">
        <f>VLOOKUP(E59,'Appendix 2a. Deaths 2020'!$E$4:$G$1683,2,FALSE)</f>
        <v>287</v>
      </c>
      <c r="H59" s="17">
        <f>VLOOKUP(E59,'Appendix 2a. Deaths 2020'!$E$4:$G$1683,3,FALSE)</f>
        <v>6</v>
      </c>
      <c r="I59" s="18">
        <f>G59/F59</f>
        <v>1.6450744153424155E-2</v>
      </c>
      <c r="J59" s="16">
        <v>1</v>
      </c>
      <c r="K59" s="5">
        <f>VLOOKUP(E59,'Appendix 3a. nax iIBGE 2020'!$E$5:$O$1935,11,FALSE)</f>
        <v>0.08</v>
      </c>
      <c r="L59" s="19">
        <f>(J59*I59)/(1+(J59-K59)*I59)</f>
        <v>1.6205479334561006E-2</v>
      </c>
      <c r="M59" s="16">
        <v>100000</v>
      </c>
      <c r="N59" s="20">
        <f>M59*L59</f>
        <v>1620.5479334561005</v>
      </c>
      <c r="O59" s="20">
        <f>M60*J59+N59*K59</f>
        <v>98509.095901220397</v>
      </c>
      <c r="P59" s="20">
        <f t="shared" ref="P59:P77" si="39">P60+O59</f>
        <v>6938757.8185845902</v>
      </c>
      <c r="Q59" s="21">
        <f>P59/M59</f>
        <v>69.387578185845896</v>
      </c>
      <c r="R59" s="22">
        <f>(G59-H59)/G59</f>
        <v>0.97909407665505221</v>
      </c>
      <c r="S59" s="22">
        <f>1-L59</f>
        <v>0.98379452066543904</v>
      </c>
      <c r="T59" s="22">
        <f>S59^R59</f>
        <v>0.9841306084875866</v>
      </c>
      <c r="U59" s="16">
        <v>100000</v>
      </c>
      <c r="V59" s="23">
        <f>U59*(1-T59)</f>
        <v>1586.9391512413399</v>
      </c>
      <c r="W59" s="22">
        <f>V59/U59</f>
        <v>1.58693915124134E-2</v>
      </c>
      <c r="X59" s="23">
        <f>J59+R59*(L59/W59)*(K59-J59)</f>
        <v>8.015668349097127E-2</v>
      </c>
      <c r="Y59" s="23">
        <f>U60*J59+V59*X59</f>
        <v>98540.264628024146</v>
      </c>
      <c r="Z59" s="23">
        <f t="shared" ref="Z59:Z77" si="40">Z60+Y59</f>
        <v>7131635.8155124225</v>
      </c>
      <c r="AA59" s="23">
        <f>Z59/U59</f>
        <v>71.31635815512422</v>
      </c>
      <c r="AB59" s="16"/>
      <c r="AC59" s="16"/>
      <c r="AD59" s="16"/>
      <c r="AE59" s="16"/>
      <c r="AF59" s="23">
        <f>AA59-Q59</f>
        <v>1.9287799692783238</v>
      </c>
    </row>
    <row r="60" spans="2:32" s="26" customFormat="1" ht="15" customHeight="1" x14ac:dyDescent="0.2">
      <c r="B60" s="5" t="str">
        <f t="shared" ref="B60:B78" si="41">B6</f>
        <v>SE</v>
      </c>
      <c r="C60" s="5" t="s">
        <v>47</v>
      </c>
      <c r="D60" s="41" t="s">
        <v>18</v>
      </c>
      <c r="E60" s="4" t="str">
        <f t="shared" ref="E60:E78" si="42">_xlfn.CONCAT(B60,C60,D60)</f>
        <v>SEMale1-4</v>
      </c>
      <c r="F60" s="6">
        <f>VLOOKUP(E60,'Appendix 1a. Person-years 2020'!$E$3:$F$1682,2,FALSE)</f>
        <v>69332.014299999995</v>
      </c>
      <c r="G60" s="17">
        <f>VLOOKUP(E60,'Appendix 2a. Deaths 2020'!$E$4:$G$1683,2,FALSE)</f>
        <v>28</v>
      </c>
      <c r="H60" s="17">
        <f>VLOOKUP(E60,'Appendix 2a. Deaths 2020'!$E$4:$G$1683,3,FALSE)</f>
        <v>4</v>
      </c>
      <c r="I60" s="18">
        <f t="shared" ref="I60:I78" si="43">G60/F60</f>
        <v>4.0385383697124174E-4</v>
      </c>
      <c r="J60" s="24">
        <v>4</v>
      </c>
      <c r="K60" s="5">
        <f>VLOOKUP(E60,'Appendix 3a. nax iIBGE 2020'!$E$5:$O$1935,11,FALSE)</f>
        <v>1.61</v>
      </c>
      <c r="L60" s="19">
        <f t="shared" ref="L60:L77" si="44">(J60*I60)/(1+(J60-K60)*I60)</f>
        <v>1.6138576352749555E-3</v>
      </c>
      <c r="M60" s="20">
        <f>M59-N59</f>
        <v>98379.452066543905</v>
      </c>
      <c r="N60" s="20">
        <f>M60*L60</f>
        <v>158.77042987175838</v>
      </c>
      <c r="O60" s="20">
        <f t="shared" ref="O60:O77" si="45">M61*J60+N60*K60</f>
        <v>393138.34693878214</v>
      </c>
      <c r="P60" s="20">
        <f t="shared" si="39"/>
        <v>6840248.7226833701</v>
      </c>
      <c r="Q60" s="21">
        <f t="shared" ref="Q60:Q77" si="46">P60/M60</f>
        <v>69.529241919914568</v>
      </c>
      <c r="R60" s="22">
        <f t="shared" ref="R60:R78" si="47">(G60-H60)/G60</f>
        <v>0.8571428571428571</v>
      </c>
      <c r="S60" s="22">
        <f t="shared" ref="S60:S78" si="48">1-L60</f>
        <v>0.998386142364725</v>
      </c>
      <c r="T60" s="22">
        <f t="shared" ref="T60:T78" si="49">S60^R60</f>
        <v>0.99861653389594007</v>
      </c>
      <c r="U60" s="23">
        <f>U59-V59</f>
        <v>98413.060848758658</v>
      </c>
      <c r="V60" s="23">
        <f>U60*(1-T60)</f>
        <v>136.1511338810447</v>
      </c>
      <c r="W60" s="22">
        <f t="shared" ref="W60:W78" si="50">V60/U60</f>
        <v>1.3834661040599272E-3</v>
      </c>
      <c r="X60" s="23">
        <f>J60+R60*(L60/W60)*(K60-J60)</f>
        <v>1.6102756462886836</v>
      </c>
      <c r="Y60" s="23">
        <f t="shared" ref="Y60:Y78" si="51">U61*J60+V60*X60</f>
        <v>393326.87971461372</v>
      </c>
      <c r="Z60" s="23">
        <f t="shared" si="40"/>
        <v>7033095.5508843986</v>
      </c>
      <c r="AA60" s="23">
        <f t="shared" ref="AA60:AA78" si="52">Z60/U60</f>
        <v>71.465062566165585</v>
      </c>
      <c r="AB60" s="25"/>
      <c r="AC60" s="24"/>
      <c r="AD60" s="25"/>
      <c r="AE60" s="24"/>
      <c r="AF60" s="23">
        <f t="shared" ref="AF60:AF78" si="53">AA60-Q60</f>
        <v>1.9358206462510168</v>
      </c>
    </row>
    <row r="61" spans="2:32" s="26" customFormat="1" ht="15" customHeight="1" x14ac:dyDescent="0.2">
      <c r="B61" s="5" t="str">
        <f t="shared" si="41"/>
        <v>SE</v>
      </c>
      <c r="C61" s="5" t="s">
        <v>47</v>
      </c>
      <c r="D61" s="24" t="s">
        <v>70</v>
      </c>
      <c r="E61" s="4" t="str">
        <f t="shared" si="42"/>
        <v>SEMale5-9</v>
      </c>
      <c r="F61" s="6">
        <f>VLOOKUP(E61,'Appendix 1a. Person-years 2020'!$E$3:$F$1682,2,FALSE)</f>
        <v>87465.796100000007</v>
      </c>
      <c r="G61" s="17">
        <f>VLOOKUP(E61,'Appendix 2a. Deaths 2020'!$E$4:$G$1683,2,FALSE)</f>
        <v>14</v>
      </c>
      <c r="H61" s="17">
        <f>VLOOKUP(E61,'Appendix 2a. Deaths 2020'!$E$4:$G$1683,3,FALSE)</f>
        <v>3</v>
      </c>
      <c r="I61" s="18">
        <f t="shared" si="43"/>
        <v>1.6006256873251051E-4</v>
      </c>
      <c r="J61" s="24">
        <v>5</v>
      </c>
      <c r="K61" s="5">
        <f>VLOOKUP(E61,'Appendix 3a. nax iIBGE 2020'!$E$5:$O$1935,11,FALSE)</f>
        <v>2.5</v>
      </c>
      <c r="L61" s="19">
        <f t="shared" si="44"/>
        <v>7.9999272143765107E-4</v>
      </c>
      <c r="M61" s="20">
        <f t="shared" ref="M61:M78" si="54">M60-N60</f>
        <v>98220.681636672147</v>
      </c>
      <c r="N61" s="20">
        <f t="shared" ref="N61:N78" si="55">M61*L61</f>
        <v>78.575830403982465</v>
      </c>
      <c r="O61" s="20">
        <f t="shared" si="45"/>
        <v>490906.96860735078</v>
      </c>
      <c r="P61" s="20">
        <f t="shared" si="39"/>
        <v>6447110.3757445877</v>
      </c>
      <c r="Q61" s="21">
        <f t="shared" si="46"/>
        <v>65.639031091161385</v>
      </c>
      <c r="R61" s="22">
        <f t="shared" si="47"/>
        <v>0.7857142857142857</v>
      </c>
      <c r="S61" s="22">
        <f t="shared" si="48"/>
        <v>0.9992000072785624</v>
      </c>
      <c r="T61" s="22">
        <f t="shared" si="49"/>
        <v>0.99937138039627504</v>
      </c>
      <c r="U61" s="23">
        <f t="shared" ref="U61:U78" si="56">U60-V60</f>
        <v>98276.90971487762</v>
      </c>
      <c r="V61" s="23">
        <f t="shared" ref="V61:V77" si="57">U61*(1-T61)</f>
        <v>61.778792040279633</v>
      </c>
      <c r="W61" s="22">
        <f t="shared" si="50"/>
        <v>6.2861960372495584E-4</v>
      </c>
      <c r="X61" s="23">
        <f>J61+R61*(L61/W61)*(K61-J61)</f>
        <v>2.5002143348044865</v>
      </c>
      <c r="Y61" s="23">
        <f t="shared" si="51"/>
        <v>491230.11483563273</v>
      </c>
      <c r="Z61" s="23">
        <f t="shared" si="40"/>
        <v>6639768.6711697849</v>
      </c>
      <c r="AA61" s="23">
        <f t="shared" si="52"/>
        <v>67.561838181859571</v>
      </c>
      <c r="AB61" s="25"/>
      <c r="AC61" s="24"/>
      <c r="AD61" s="25"/>
      <c r="AE61" s="24"/>
      <c r="AF61" s="23">
        <f t="shared" si="53"/>
        <v>1.9228070906981856</v>
      </c>
    </row>
    <row r="62" spans="2:32" s="26" customFormat="1" ht="15" customHeight="1" x14ac:dyDescent="0.2">
      <c r="B62" s="5" t="str">
        <f t="shared" si="41"/>
        <v>SE</v>
      </c>
      <c r="C62" s="5" t="s">
        <v>47</v>
      </c>
      <c r="D62" s="24" t="s">
        <v>71</v>
      </c>
      <c r="E62" s="4" t="str">
        <f t="shared" si="42"/>
        <v>SEMale10-14</v>
      </c>
      <c r="F62" s="6">
        <f>VLOOKUP(E62,'Appendix 1a. Person-years 2020'!$E$3:$F$1682,2,FALSE)</f>
        <v>91347.156799999997</v>
      </c>
      <c r="G62" s="17">
        <f>VLOOKUP(E62,'Appendix 2a. Deaths 2020'!$E$4:$G$1683,2,FALSE)</f>
        <v>35</v>
      </c>
      <c r="H62" s="17">
        <f>VLOOKUP(E62,'Appendix 2a. Deaths 2020'!$E$4:$G$1683,3,FALSE)</f>
        <v>1</v>
      </c>
      <c r="I62" s="18">
        <f t="shared" si="43"/>
        <v>3.8315368782227934E-4</v>
      </c>
      <c r="J62" s="24">
        <v>5</v>
      </c>
      <c r="K62" s="5">
        <f>VLOOKUP(E62,'Appendix 3a. nax iIBGE 2020'!$E$5:$O$1935,11,FALSE)</f>
        <v>2.5</v>
      </c>
      <c r="L62" s="19">
        <f t="shared" si="44"/>
        <v>1.9139351108714395E-3</v>
      </c>
      <c r="M62" s="20">
        <f t="shared" si="54"/>
        <v>98142.10580626817</v>
      </c>
      <c r="N62" s="20">
        <f t="shared" si="55"/>
        <v>187.8376221574764</v>
      </c>
      <c r="O62" s="20">
        <f t="shared" si="45"/>
        <v>490240.9349759472</v>
      </c>
      <c r="P62" s="20">
        <f t="shared" si="39"/>
        <v>5956203.4071372366</v>
      </c>
      <c r="Q62" s="21">
        <f t="shared" si="46"/>
        <v>60.689582297069727</v>
      </c>
      <c r="R62" s="22">
        <f t="shared" si="47"/>
        <v>0.97142857142857142</v>
      </c>
      <c r="S62" s="22">
        <f t="shared" si="48"/>
        <v>0.99808606488912854</v>
      </c>
      <c r="T62" s="22">
        <f t="shared" si="49"/>
        <v>0.99814069788053028</v>
      </c>
      <c r="U62" s="23">
        <f t="shared" si="56"/>
        <v>98215.130922837343</v>
      </c>
      <c r="V62" s="23">
        <f t="shared" si="57"/>
        <v>182.6116010888274</v>
      </c>
      <c r="W62" s="22">
        <f t="shared" si="50"/>
        <v>1.8593021194697188E-3</v>
      </c>
      <c r="X62" s="23">
        <f>((-5/24)*V61+2.5*V62+(5/24)*V63)/V62</f>
        <v>3.647838472253139</v>
      </c>
      <c r="Y62" s="23">
        <f t="shared" si="51"/>
        <v>490828.73423267418</v>
      </c>
      <c r="Z62" s="23">
        <f t="shared" si="40"/>
        <v>6148538.5563341519</v>
      </c>
      <c r="AA62" s="23">
        <f t="shared" si="52"/>
        <v>62.602762920152777</v>
      </c>
      <c r="AB62" s="25"/>
      <c r="AC62" s="24"/>
      <c r="AD62" s="25"/>
      <c r="AE62" s="24"/>
      <c r="AF62" s="23">
        <f t="shared" si="53"/>
        <v>1.9131806230830506</v>
      </c>
    </row>
    <row r="63" spans="2:32" s="26" customFormat="1" ht="15" customHeight="1" x14ac:dyDescent="0.2">
      <c r="B63" s="5" t="str">
        <f t="shared" si="41"/>
        <v>SE</v>
      </c>
      <c r="C63" s="5" t="s">
        <v>47</v>
      </c>
      <c r="D63" s="24" t="s">
        <v>72</v>
      </c>
      <c r="E63" s="4" t="str">
        <f t="shared" si="42"/>
        <v>SEMale15-19</v>
      </c>
      <c r="F63" s="6">
        <f>VLOOKUP(E63,'Appendix 1a. Person-years 2020'!$E$3:$F$1682,2,FALSE)</f>
        <v>94494.861000000004</v>
      </c>
      <c r="G63" s="17">
        <f>VLOOKUP(E63,'Appendix 2a. Deaths 2020'!$E$4:$G$1683,2,FALSE)</f>
        <v>213</v>
      </c>
      <c r="H63" s="17">
        <f>VLOOKUP(E63,'Appendix 2a. Deaths 2020'!$E$4:$G$1683,3,FALSE)</f>
        <v>6</v>
      </c>
      <c r="I63" s="18">
        <f t="shared" si="43"/>
        <v>2.2540908335745369E-3</v>
      </c>
      <c r="J63" s="24">
        <v>5</v>
      </c>
      <c r="K63" s="5">
        <f>VLOOKUP(E63,'Appendix 3a. nax iIBGE 2020'!$E$5:$O$1935,11,FALSE)</f>
        <v>2.5</v>
      </c>
      <c r="L63" s="19">
        <f t="shared" si="44"/>
        <v>1.1207298495851104E-2</v>
      </c>
      <c r="M63" s="20">
        <f t="shared" si="54"/>
        <v>97954.268184110697</v>
      </c>
      <c r="N63" s="20">
        <f t="shared" si="55"/>
        <v>1097.8027224819796</v>
      </c>
      <c r="O63" s="20">
        <f t="shared" si="45"/>
        <v>487026.83411434857</v>
      </c>
      <c r="P63" s="20">
        <f t="shared" si="39"/>
        <v>5465962.4721612893</v>
      </c>
      <c r="Q63" s="21">
        <f t="shared" si="46"/>
        <v>55.801166947495311</v>
      </c>
      <c r="R63" s="22">
        <f t="shared" si="47"/>
        <v>0.971830985915493</v>
      </c>
      <c r="S63" s="22">
        <f t="shared" si="48"/>
        <v>0.98879270150414889</v>
      </c>
      <c r="T63" s="22">
        <f t="shared" si="49"/>
        <v>0.98910667418083009</v>
      </c>
      <c r="U63" s="23">
        <f t="shared" si="56"/>
        <v>98032.519321748521</v>
      </c>
      <c r="V63" s="23">
        <f t="shared" si="57"/>
        <v>1067.900173845876</v>
      </c>
      <c r="W63" s="22">
        <f t="shared" si="50"/>
        <v>1.0893325819169908E-2</v>
      </c>
      <c r="X63" s="23">
        <f t="shared" ref="X63:X76" si="58">((-5/24)*V62+2.5*V63+(5/24)*V64)/V63</f>
        <v>2.750280905274566</v>
      </c>
      <c r="Y63" s="23">
        <f t="shared" si="51"/>
        <v>487760.12119638093</v>
      </c>
      <c r="Z63" s="23">
        <f t="shared" si="40"/>
        <v>5657709.8221014775</v>
      </c>
      <c r="AA63" s="23">
        <f t="shared" si="52"/>
        <v>57.712582123208925</v>
      </c>
      <c r="AB63" s="25"/>
      <c r="AC63" s="24"/>
      <c r="AD63" s="25"/>
      <c r="AE63" s="24"/>
      <c r="AF63" s="23">
        <f t="shared" si="53"/>
        <v>1.9114151757136142</v>
      </c>
    </row>
    <row r="64" spans="2:32" s="26" customFormat="1" ht="15" customHeight="1" x14ac:dyDescent="0.2">
      <c r="B64" s="5" t="str">
        <f t="shared" si="41"/>
        <v>SE</v>
      </c>
      <c r="C64" s="5" t="s">
        <v>47</v>
      </c>
      <c r="D64" s="24" t="s">
        <v>73</v>
      </c>
      <c r="E64" s="4" t="str">
        <f t="shared" si="42"/>
        <v>SEMale20-24</v>
      </c>
      <c r="F64" s="6">
        <f>VLOOKUP(E64,'Appendix 1a. Person-years 2020'!$E$3:$F$1682,2,FALSE)</f>
        <v>104733.2378</v>
      </c>
      <c r="G64" s="17">
        <f>VLOOKUP(E64,'Appendix 2a. Deaths 2020'!$E$4:$G$1683,2,FALSE)</f>
        <v>323</v>
      </c>
      <c r="H64" s="17">
        <f>VLOOKUP(E64,'Appendix 2a. Deaths 2020'!$E$4:$G$1683,3,FALSE)</f>
        <v>4</v>
      </c>
      <c r="I64" s="18">
        <f t="shared" si="43"/>
        <v>3.0840257284588599E-3</v>
      </c>
      <c r="J64" s="24">
        <v>5</v>
      </c>
      <c r="K64" s="5">
        <f>VLOOKUP(E64,'Appendix 3a. nax iIBGE 2020'!$E$5:$O$1935,11,FALSE)</f>
        <v>2.5</v>
      </c>
      <c r="L64" s="19">
        <f t="shared" si="44"/>
        <v>1.5302148096220717E-2</v>
      </c>
      <c r="M64" s="20">
        <f t="shared" si="54"/>
        <v>96856.465461628715</v>
      </c>
      <c r="N64" s="20">
        <f t="shared" si="55"/>
        <v>1482.1119785703295</v>
      </c>
      <c r="O64" s="20">
        <f t="shared" si="45"/>
        <v>480577.04736171773</v>
      </c>
      <c r="P64" s="20">
        <f t="shared" si="39"/>
        <v>4978935.6380469408</v>
      </c>
      <c r="Q64" s="21">
        <f t="shared" si="46"/>
        <v>51.405299732101291</v>
      </c>
      <c r="R64" s="22">
        <f t="shared" si="47"/>
        <v>0.9876160990712074</v>
      </c>
      <c r="S64" s="22">
        <f t="shared" si="48"/>
        <v>0.98469785190377923</v>
      </c>
      <c r="T64" s="22">
        <f t="shared" si="49"/>
        <v>0.9848859128125087</v>
      </c>
      <c r="U64" s="23">
        <f t="shared" si="56"/>
        <v>96964.619147902646</v>
      </c>
      <c r="V64" s="23">
        <f t="shared" si="57"/>
        <v>1465.5317079032889</v>
      </c>
      <c r="W64" s="22">
        <f t="shared" si="50"/>
        <v>1.5114087187491299E-2</v>
      </c>
      <c r="X64" s="23">
        <f t="shared" si="58"/>
        <v>2.5519726667086253</v>
      </c>
      <c r="Y64" s="23">
        <f t="shared" si="51"/>
        <v>481235.43406076077</v>
      </c>
      <c r="Z64" s="23">
        <f t="shared" si="40"/>
        <v>5169949.7009050967</v>
      </c>
      <c r="AA64" s="23">
        <f t="shared" si="52"/>
        <v>53.31789828431377</v>
      </c>
      <c r="AB64" s="25"/>
      <c r="AC64" s="24"/>
      <c r="AD64" s="25"/>
      <c r="AE64" s="24"/>
      <c r="AF64" s="23">
        <f t="shared" si="53"/>
        <v>1.9125985522124793</v>
      </c>
    </row>
    <row r="65" spans="2:32" s="26" customFormat="1" ht="15" customHeight="1" x14ac:dyDescent="0.2">
      <c r="B65" s="5" t="str">
        <f t="shared" si="41"/>
        <v>SE</v>
      </c>
      <c r="C65" s="5" t="s">
        <v>47</v>
      </c>
      <c r="D65" s="24" t="s">
        <v>74</v>
      </c>
      <c r="E65" s="4" t="str">
        <f t="shared" si="42"/>
        <v>SEMale25-29</v>
      </c>
      <c r="F65" s="6">
        <f>VLOOKUP(E65,'Appendix 1a. Person-years 2020'!$E$3:$F$1682,2,FALSE)</f>
        <v>97526.109800000006</v>
      </c>
      <c r="G65" s="17">
        <f>VLOOKUP(E65,'Appendix 2a. Deaths 2020'!$E$4:$G$1683,2,FALSE)</f>
        <v>305</v>
      </c>
      <c r="H65" s="17">
        <f>VLOOKUP(E65,'Appendix 2a. Deaths 2020'!$E$4:$G$1683,3,FALSE)</f>
        <v>10</v>
      </c>
      <c r="I65" s="18">
        <f t="shared" si="43"/>
        <v>3.1273676416036025E-3</v>
      </c>
      <c r="J65" s="24">
        <v>5</v>
      </c>
      <c r="K65" s="5">
        <f>VLOOKUP(E65,'Appendix 3a. nax iIBGE 2020'!$E$5:$O$1935,11,FALSE)</f>
        <v>2.5</v>
      </c>
      <c r="L65" s="19">
        <f t="shared" si="44"/>
        <v>1.5515531281835264E-2</v>
      </c>
      <c r="M65" s="20">
        <f t="shared" si="54"/>
        <v>95374.353483058381</v>
      </c>
      <c r="N65" s="20">
        <f t="shared" si="55"/>
        <v>1479.7837649512064</v>
      </c>
      <c r="O65" s="20">
        <f t="shared" si="45"/>
        <v>473172.30800291389</v>
      </c>
      <c r="P65" s="20">
        <f t="shared" si="39"/>
        <v>4498358.5906852232</v>
      </c>
      <c r="Q65" s="21">
        <f t="shared" si="46"/>
        <v>47.165285282738822</v>
      </c>
      <c r="R65" s="22">
        <f t="shared" si="47"/>
        <v>0.96721311475409832</v>
      </c>
      <c r="S65" s="22">
        <f t="shared" si="48"/>
        <v>0.98448446871816475</v>
      </c>
      <c r="T65" s="22">
        <f t="shared" si="49"/>
        <v>0.98498933708058445</v>
      </c>
      <c r="U65" s="23">
        <f t="shared" si="56"/>
        <v>95499.087439999363</v>
      </c>
      <c r="V65" s="23">
        <f t="shared" si="57"/>
        <v>1433.504610673622</v>
      </c>
      <c r="W65" s="22">
        <f t="shared" si="50"/>
        <v>1.5010662919415553E-2</v>
      </c>
      <c r="X65" s="23">
        <f t="shared" si="58"/>
        <v>2.5051379437255088</v>
      </c>
      <c r="Y65" s="23">
        <f t="shared" si="51"/>
        <v>473919.04093933263</v>
      </c>
      <c r="Z65" s="23">
        <f t="shared" si="40"/>
        <v>4688714.2668443359</v>
      </c>
      <c r="AA65" s="23">
        <f t="shared" si="52"/>
        <v>49.096953620527366</v>
      </c>
      <c r="AB65" s="25"/>
      <c r="AC65" s="24"/>
      <c r="AD65" s="25"/>
      <c r="AE65" s="24"/>
      <c r="AF65" s="23">
        <f t="shared" si="53"/>
        <v>1.931668337788544</v>
      </c>
    </row>
    <row r="66" spans="2:32" s="26" customFormat="1" ht="15" customHeight="1" x14ac:dyDescent="0.2">
      <c r="B66" s="5" t="str">
        <f t="shared" si="41"/>
        <v>SE</v>
      </c>
      <c r="C66" s="5" t="s">
        <v>47</v>
      </c>
      <c r="D66" s="24" t="s">
        <v>75</v>
      </c>
      <c r="E66" s="4" t="str">
        <f t="shared" si="42"/>
        <v>SEMale30-34</v>
      </c>
      <c r="F66" s="6">
        <f>VLOOKUP(E66,'Appendix 1a. Person-years 2020'!$E$3:$F$1682,2,FALSE)</f>
        <v>95125.596999999994</v>
      </c>
      <c r="G66" s="17">
        <f>VLOOKUP(E66,'Appendix 2a. Deaths 2020'!$E$4:$G$1683,2,FALSE)</f>
        <v>326</v>
      </c>
      <c r="H66" s="17">
        <f>VLOOKUP(E66,'Appendix 2a. Deaths 2020'!$E$4:$G$1683,3,FALSE)</f>
        <v>20</v>
      </c>
      <c r="I66" s="18">
        <f t="shared" si="43"/>
        <v>3.427048137211691E-3</v>
      </c>
      <c r="J66" s="24">
        <v>5</v>
      </c>
      <c r="K66" s="5">
        <f>VLOOKUP(E66,'Appendix 3a. nax iIBGE 2020'!$E$5:$O$1935,11,FALSE)</f>
        <v>2.5</v>
      </c>
      <c r="L66" s="19">
        <f t="shared" si="44"/>
        <v>1.6989679561823033E-2</v>
      </c>
      <c r="M66" s="20">
        <f t="shared" si="54"/>
        <v>93894.569718107174</v>
      </c>
      <c r="N66" s="20">
        <f t="shared" si="55"/>
        <v>1595.2386521058934</v>
      </c>
      <c r="O66" s="20">
        <f t="shared" si="45"/>
        <v>465484.7519602711</v>
      </c>
      <c r="P66" s="20">
        <f t="shared" si="39"/>
        <v>4025186.2826823089</v>
      </c>
      <c r="Q66" s="21">
        <f t="shared" si="46"/>
        <v>42.869212721958604</v>
      </c>
      <c r="R66" s="22">
        <f t="shared" si="47"/>
        <v>0.93865030674846628</v>
      </c>
      <c r="S66" s="22">
        <f t="shared" si="48"/>
        <v>0.98301032043817693</v>
      </c>
      <c r="T66" s="22">
        <f t="shared" si="49"/>
        <v>0.98404427060722055</v>
      </c>
      <c r="U66" s="23">
        <f t="shared" si="56"/>
        <v>94065.582829325736</v>
      </c>
      <c r="V66" s="23">
        <f t="shared" si="57"/>
        <v>1500.8849847988026</v>
      </c>
      <c r="W66" s="22">
        <f t="shared" si="50"/>
        <v>1.595572939277945E-2</v>
      </c>
      <c r="X66" s="23">
        <f t="shared" si="58"/>
        <v>2.5015143155520749</v>
      </c>
      <c r="Y66" s="23">
        <f t="shared" si="51"/>
        <v>466577.97449810605</v>
      </c>
      <c r="Z66" s="23">
        <f t="shared" si="40"/>
        <v>4214795.225905003</v>
      </c>
      <c r="AA66" s="23">
        <f t="shared" si="52"/>
        <v>44.80698571285528</v>
      </c>
      <c r="AB66" s="25"/>
      <c r="AC66" s="24"/>
      <c r="AD66" s="25"/>
      <c r="AE66" s="24"/>
      <c r="AF66" s="23">
        <f t="shared" si="53"/>
        <v>1.9377729908966757</v>
      </c>
    </row>
    <row r="67" spans="2:32" s="26" customFormat="1" ht="15" customHeight="1" x14ac:dyDescent="0.2">
      <c r="B67" s="5" t="str">
        <f t="shared" si="41"/>
        <v>SE</v>
      </c>
      <c r="C67" s="5" t="s">
        <v>47</v>
      </c>
      <c r="D67" s="24" t="s">
        <v>76</v>
      </c>
      <c r="E67" s="4" t="str">
        <f t="shared" si="42"/>
        <v>SEMale35-39</v>
      </c>
      <c r="F67" s="6">
        <f>VLOOKUP(E67,'Appendix 1a. Person-years 2020'!$E$3:$F$1682,2,FALSE)</f>
        <v>89336.951700000005</v>
      </c>
      <c r="G67" s="17">
        <f>VLOOKUP(E67,'Appendix 2a. Deaths 2020'!$E$4:$G$1683,2,FALSE)</f>
        <v>323</v>
      </c>
      <c r="H67" s="17">
        <f>VLOOKUP(E67,'Appendix 2a. Deaths 2020'!$E$4:$G$1683,3,FALSE)</f>
        <v>42</v>
      </c>
      <c r="I67" s="18">
        <f t="shared" si="43"/>
        <v>3.6155251981806759E-3</v>
      </c>
      <c r="J67" s="24">
        <v>5</v>
      </c>
      <c r="K67" s="5">
        <f>VLOOKUP(E67,'Appendix 3a. nax iIBGE 2020'!$E$5:$O$1935,11,FALSE)</f>
        <v>2.5</v>
      </c>
      <c r="L67" s="19">
        <f t="shared" si="44"/>
        <v>1.7915689424510637E-2</v>
      </c>
      <c r="M67" s="20">
        <f t="shared" si="54"/>
        <v>92299.331066001279</v>
      </c>
      <c r="N67" s="20">
        <f t="shared" si="55"/>
        <v>1653.6061494685653</v>
      </c>
      <c r="O67" s="20">
        <f t="shared" si="45"/>
        <v>457362.63995633496</v>
      </c>
      <c r="P67" s="20">
        <f t="shared" si="39"/>
        <v>3559701.5307220379</v>
      </c>
      <c r="Q67" s="21">
        <f t="shared" si="46"/>
        <v>38.566926646267582</v>
      </c>
      <c r="R67" s="22">
        <f t="shared" si="47"/>
        <v>0.86996904024767807</v>
      </c>
      <c r="S67" s="22">
        <f t="shared" si="48"/>
        <v>0.98208431057548939</v>
      </c>
      <c r="T67" s="22">
        <f t="shared" si="49"/>
        <v>0.98439562652949408</v>
      </c>
      <c r="U67" s="23">
        <f t="shared" si="56"/>
        <v>92564.697844526934</v>
      </c>
      <c r="V67" s="23">
        <f t="shared" si="57"/>
        <v>1444.4141153505323</v>
      </c>
      <c r="W67" s="22">
        <f t="shared" si="50"/>
        <v>1.5604373470505917E-2</v>
      </c>
      <c r="X67" s="23">
        <f t="shared" si="58"/>
        <v>2.5561038390199986</v>
      </c>
      <c r="Y67" s="23">
        <f t="shared" si="51"/>
        <v>459293.49111126416</v>
      </c>
      <c r="Z67" s="23">
        <f t="shared" si="40"/>
        <v>3748217.2514068973</v>
      </c>
      <c r="AA67" s="23">
        <f t="shared" si="52"/>
        <v>40.492945352692232</v>
      </c>
      <c r="AB67" s="25"/>
      <c r="AC67" s="24"/>
      <c r="AD67" s="25"/>
      <c r="AE67" s="24"/>
      <c r="AF67" s="23">
        <f t="shared" si="53"/>
        <v>1.9260187064246495</v>
      </c>
    </row>
    <row r="68" spans="2:32" s="26" customFormat="1" ht="15" customHeight="1" x14ac:dyDescent="0.2">
      <c r="B68" s="5" t="str">
        <f t="shared" si="41"/>
        <v>SE</v>
      </c>
      <c r="C68" s="5" t="s">
        <v>47</v>
      </c>
      <c r="D68" s="24" t="s">
        <v>77</v>
      </c>
      <c r="E68" s="4" t="str">
        <f t="shared" si="42"/>
        <v>SEMale40-44</v>
      </c>
      <c r="F68" s="6">
        <f>VLOOKUP(E68,'Appendix 1a. Person-years 2020'!$E$3:$F$1682,2,FALSE)</f>
        <v>79446.652600000001</v>
      </c>
      <c r="G68" s="17">
        <f>VLOOKUP(E68,'Appendix 2a. Deaths 2020'!$E$4:$G$1683,2,FALSE)</f>
        <v>372</v>
      </c>
      <c r="H68" s="17">
        <f>VLOOKUP(E68,'Appendix 2a. Deaths 2020'!$E$4:$G$1683,3,FALSE)</f>
        <v>39</v>
      </c>
      <c r="I68" s="18">
        <f t="shared" si="43"/>
        <v>4.682387335725206E-3</v>
      </c>
      <c r="J68" s="24">
        <v>5</v>
      </c>
      <c r="K68" s="5">
        <f>VLOOKUP(E68,'Appendix 3a. nax iIBGE 2020'!$E$5:$O$1935,11,FALSE)</f>
        <v>2.5</v>
      </c>
      <c r="L68" s="19">
        <f t="shared" si="44"/>
        <v>2.3141048299889017E-2</v>
      </c>
      <c r="M68" s="20">
        <f t="shared" si="54"/>
        <v>90645.724916532708</v>
      </c>
      <c r="N68" s="20">
        <f t="shared" si="55"/>
        <v>2097.637098471937</v>
      </c>
      <c r="O68" s="20">
        <f t="shared" si="45"/>
        <v>447984.53183648369</v>
      </c>
      <c r="P68" s="20">
        <f t="shared" si="39"/>
        <v>3102338.8907657028</v>
      </c>
      <c r="Q68" s="21">
        <f t="shared" si="46"/>
        <v>34.224878157490174</v>
      </c>
      <c r="R68" s="22">
        <f t="shared" si="47"/>
        <v>0.89516129032258063</v>
      </c>
      <c r="S68" s="22">
        <f t="shared" si="48"/>
        <v>0.97685895170011094</v>
      </c>
      <c r="T68" s="22">
        <f t="shared" si="49"/>
        <v>0.97925968448426037</v>
      </c>
      <c r="U68" s="23">
        <f t="shared" si="56"/>
        <v>91120.283729176401</v>
      </c>
      <c r="V68" s="23">
        <f t="shared" si="57"/>
        <v>1889.8634344268344</v>
      </c>
      <c r="W68" s="22">
        <f t="shared" si="50"/>
        <v>2.0740315515739627E-2</v>
      </c>
      <c r="X68" s="23">
        <f t="shared" si="58"/>
        <v>2.605984939240451</v>
      </c>
      <c r="Y68" s="23">
        <f t="shared" si="51"/>
        <v>451077.05712108535</v>
      </c>
      <c r="Z68" s="23">
        <f t="shared" si="40"/>
        <v>3288923.7602956332</v>
      </c>
      <c r="AA68" s="23">
        <f t="shared" si="52"/>
        <v>36.094309913156373</v>
      </c>
      <c r="AB68" s="25"/>
      <c r="AC68" s="24"/>
      <c r="AD68" s="25"/>
      <c r="AE68" s="24"/>
      <c r="AF68" s="23">
        <f t="shared" si="53"/>
        <v>1.8694317556661986</v>
      </c>
    </row>
    <row r="69" spans="2:32" s="26" customFormat="1" ht="15" customHeight="1" x14ac:dyDescent="0.2">
      <c r="B69" s="5" t="str">
        <f t="shared" si="41"/>
        <v>SE</v>
      </c>
      <c r="C69" s="5" t="s">
        <v>47</v>
      </c>
      <c r="D69" s="24" t="s">
        <v>78</v>
      </c>
      <c r="E69" s="4" t="str">
        <f t="shared" si="42"/>
        <v>SEMale45-49</v>
      </c>
      <c r="F69" s="6">
        <f>VLOOKUP(E69,'Appendix 1a. Person-years 2020'!$E$3:$F$1682,2,FALSE)</f>
        <v>68240.026899999997</v>
      </c>
      <c r="G69" s="17">
        <f>VLOOKUP(E69,'Appendix 2a. Deaths 2020'!$E$4:$G$1683,2,FALSE)</f>
        <v>429</v>
      </c>
      <c r="H69" s="17">
        <f>VLOOKUP(E69,'Appendix 2a. Deaths 2020'!$E$4:$G$1683,3,FALSE)</f>
        <v>56</v>
      </c>
      <c r="I69" s="18">
        <f t="shared" si="43"/>
        <v>6.2866329262833281E-3</v>
      </c>
      <c r="J69" s="24">
        <v>5</v>
      </c>
      <c r="K69" s="5">
        <f>VLOOKUP(E69,'Appendix 3a. nax iIBGE 2020'!$E$5:$O$1935,11,FALSE)</f>
        <v>2.5</v>
      </c>
      <c r="L69" s="19">
        <f t="shared" si="44"/>
        <v>3.0946786907577021E-2</v>
      </c>
      <c r="M69" s="20">
        <f t="shared" si="54"/>
        <v>88548.087818060769</v>
      </c>
      <c r="N69" s="20">
        <f t="shared" si="55"/>
        <v>2740.2788047789431</v>
      </c>
      <c r="O69" s="20">
        <f t="shared" si="45"/>
        <v>435889.7420783565</v>
      </c>
      <c r="P69" s="20">
        <f t="shared" si="39"/>
        <v>2654354.3589292192</v>
      </c>
      <c r="Q69" s="21">
        <f t="shared" si="46"/>
        <v>29.976416479857875</v>
      </c>
      <c r="R69" s="22">
        <f t="shared" si="47"/>
        <v>0.86946386946386944</v>
      </c>
      <c r="S69" s="22">
        <f t="shared" si="48"/>
        <v>0.96905321309242298</v>
      </c>
      <c r="T69" s="22">
        <f t="shared" si="49"/>
        <v>0.97303789445906719</v>
      </c>
      <c r="U69" s="23">
        <f t="shared" si="56"/>
        <v>89230.420294749565</v>
      </c>
      <c r="V69" s="23">
        <f t="shared" si="57"/>
        <v>2405.8400094488311</v>
      </c>
      <c r="W69" s="22">
        <f t="shared" si="50"/>
        <v>2.6962105540932816E-2</v>
      </c>
      <c r="X69" s="23">
        <f t="shared" si="58"/>
        <v>2.6343365773273115</v>
      </c>
      <c r="Y69" s="23">
        <f t="shared" si="51"/>
        <v>440460.69376259221</v>
      </c>
      <c r="Z69" s="23">
        <f t="shared" si="40"/>
        <v>2837846.7031745478</v>
      </c>
      <c r="AA69" s="23">
        <f t="shared" si="52"/>
        <v>31.803578799701455</v>
      </c>
      <c r="AB69" s="25"/>
      <c r="AC69" s="24"/>
      <c r="AD69" s="25"/>
      <c r="AE69" s="24"/>
      <c r="AF69" s="23">
        <f t="shared" si="53"/>
        <v>1.8271623198435805</v>
      </c>
    </row>
    <row r="70" spans="2:32" s="26" customFormat="1" ht="15" customHeight="1" x14ac:dyDescent="0.2">
      <c r="B70" s="5" t="str">
        <f t="shared" si="41"/>
        <v>SE</v>
      </c>
      <c r="C70" s="5" t="s">
        <v>47</v>
      </c>
      <c r="D70" s="24" t="s">
        <v>79</v>
      </c>
      <c r="E70" s="4" t="str">
        <f t="shared" si="42"/>
        <v>SEMale50-54</v>
      </c>
      <c r="F70" s="6">
        <f>VLOOKUP(E70,'Appendix 1a. Person-years 2020'!$E$3:$F$1682,2,FALSE)</f>
        <v>61459.410799999998</v>
      </c>
      <c r="G70" s="17">
        <f>VLOOKUP(E70,'Appendix 2a. Deaths 2020'!$E$4:$G$1683,2,FALSE)</f>
        <v>576</v>
      </c>
      <c r="H70" s="17">
        <f>VLOOKUP(E70,'Appendix 2a. Deaths 2020'!$E$4:$G$1683,3,FALSE)</f>
        <v>79</v>
      </c>
      <c r="I70" s="18">
        <f t="shared" si="43"/>
        <v>9.3720390824182775E-3</v>
      </c>
      <c r="J70" s="24">
        <v>5</v>
      </c>
      <c r="K70" s="5">
        <f>VLOOKUP(E70,'Appendix 3a. nax iIBGE 2020'!$E$5:$O$1935,11,FALSE)</f>
        <v>2.5</v>
      </c>
      <c r="L70" s="19">
        <f t="shared" si="44"/>
        <v>4.5787392335954913E-2</v>
      </c>
      <c r="M70" s="20">
        <f t="shared" si="54"/>
        <v>85807.809013281832</v>
      </c>
      <c r="N70" s="20">
        <f t="shared" si="55"/>
        <v>3928.9158167798237</v>
      </c>
      <c r="O70" s="20">
        <f t="shared" si="45"/>
        <v>419216.75552445959</v>
      </c>
      <c r="P70" s="20">
        <f t="shared" si="39"/>
        <v>2218464.6168508627</v>
      </c>
      <c r="Q70" s="21">
        <f t="shared" si="46"/>
        <v>25.853877897144255</v>
      </c>
      <c r="R70" s="22">
        <f t="shared" si="47"/>
        <v>0.86284722222222221</v>
      </c>
      <c r="S70" s="22">
        <f t="shared" si="48"/>
        <v>0.95421260766404514</v>
      </c>
      <c r="T70" s="22">
        <f t="shared" si="49"/>
        <v>0.96036621745871609</v>
      </c>
      <c r="U70" s="23">
        <f t="shared" si="56"/>
        <v>86824.580285300734</v>
      </c>
      <c r="V70" s="23">
        <f t="shared" si="57"/>
        <v>3441.1865342658557</v>
      </c>
      <c r="W70" s="22">
        <f t="shared" si="50"/>
        <v>3.9633782541283913E-2</v>
      </c>
      <c r="X70" s="23">
        <f t="shared" si="58"/>
        <v>2.6369097163137867</v>
      </c>
      <c r="Y70" s="23">
        <f t="shared" si="51"/>
        <v>425991.06696302816</v>
      </c>
      <c r="Z70" s="23">
        <f t="shared" si="40"/>
        <v>2397386.0094119557</v>
      </c>
      <c r="AA70" s="23">
        <f t="shared" si="52"/>
        <v>27.611835283675187</v>
      </c>
      <c r="AB70" s="25"/>
      <c r="AC70" s="24"/>
      <c r="AD70" s="25"/>
      <c r="AE70" s="24"/>
      <c r="AF70" s="23">
        <f t="shared" si="53"/>
        <v>1.7579573865309328</v>
      </c>
    </row>
    <row r="71" spans="2:32" s="26" customFormat="1" ht="15" customHeight="1" x14ac:dyDescent="0.2">
      <c r="B71" s="5" t="str">
        <f t="shared" si="41"/>
        <v>SE</v>
      </c>
      <c r="C71" s="5" t="s">
        <v>47</v>
      </c>
      <c r="D71" s="24" t="s">
        <v>80</v>
      </c>
      <c r="E71" s="4" t="str">
        <f t="shared" si="42"/>
        <v>SEMale55-59</v>
      </c>
      <c r="F71" s="6">
        <f>VLOOKUP(E71,'Appendix 1a. Person-years 2020'!$E$3:$F$1682,2,FALSE)</f>
        <v>49756.186999999998</v>
      </c>
      <c r="G71" s="17">
        <f>VLOOKUP(E71,'Appendix 2a. Deaths 2020'!$E$4:$G$1683,2,FALSE)</f>
        <v>649</v>
      </c>
      <c r="H71" s="17">
        <f>VLOOKUP(E71,'Appendix 2a. Deaths 2020'!$E$4:$G$1683,3,FALSE)</f>
        <v>76</v>
      </c>
      <c r="I71" s="18">
        <f t="shared" si="43"/>
        <v>1.3043604004462802E-2</v>
      </c>
      <c r="J71" s="24">
        <v>5</v>
      </c>
      <c r="K71" s="5">
        <f>VLOOKUP(E71,'Appendix 3a. nax iIBGE 2020'!$E$5:$O$1935,11,FALSE)</f>
        <v>2.5</v>
      </c>
      <c r="L71" s="19">
        <f t="shared" si="44"/>
        <v>6.3158484373102036E-2</v>
      </c>
      <c r="M71" s="20">
        <f t="shared" si="54"/>
        <v>81878.893196502002</v>
      </c>
      <c r="N71" s="20">
        <f t="shared" si="55"/>
        <v>5171.3467964381625</v>
      </c>
      <c r="O71" s="20">
        <f t="shared" si="45"/>
        <v>396466.09899141465</v>
      </c>
      <c r="P71" s="20">
        <f t="shared" si="39"/>
        <v>1799247.861326403</v>
      </c>
      <c r="Q71" s="21">
        <f t="shared" si="46"/>
        <v>21.97450149953016</v>
      </c>
      <c r="R71" s="22">
        <f t="shared" si="47"/>
        <v>0.88289676425269648</v>
      </c>
      <c r="S71" s="22">
        <f t="shared" si="48"/>
        <v>0.93684151562689799</v>
      </c>
      <c r="T71" s="22">
        <f t="shared" si="49"/>
        <v>0.94402634882081815</v>
      </c>
      <c r="U71" s="23">
        <f t="shared" si="56"/>
        <v>83383.393751034877</v>
      </c>
      <c r="V71" s="23">
        <f t="shared" si="57"/>
        <v>4667.2729959567978</v>
      </c>
      <c r="W71" s="22">
        <f t="shared" si="50"/>
        <v>5.5973651179181849E-2</v>
      </c>
      <c r="X71" s="23">
        <f t="shared" si="58"/>
        <v>2.6395604066799061</v>
      </c>
      <c r="Y71" s="23">
        <f t="shared" si="51"/>
        <v>405900.15278268431</v>
      </c>
      <c r="Z71" s="23">
        <f t="shared" si="40"/>
        <v>1971394.9424489276</v>
      </c>
      <c r="AA71" s="23">
        <f t="shared" si="52"/>
        <v>23.642536646266695</v>
      </c>
      <c r="AB71" s="25"/>
      <c r="AC71" s="24"/>
      <c r="AD71" s="25"/>
      <c r="AE71" s="24"/>
      <c r="AF71" s="23">
        <f t="shared" si="53"/>
        <v>1.6680351467365355</v>
      </c>
    </row>
    <row r="72" spans="2:32" s="26" customFormat="1" ht="15" customHeight="1" x14ac:dyDescent="0.2">
      <c r="B72" s="5" t="str">
        <f t="shared" si="41"/>
        <v>SE</v>
      </c>
      <c r="C72" s="5" t="s">
        <v>47</v>
      </c>
      <c r="D72" s="24" t="s">
        <v>81</v>
      </c>
      <c r="E72" s="4" t="str">
        <f t="shared" si="42"/>
        <v>SEMale60-64</v>
      </c>
      <c r="F72" s="6">
        <f>VLOOKUP(E72,'Appendix 1a. Person-years 2020'!$E$3:$F$1682,2,FALSE)</f>
        <v>37968.704400000002</v>
      </c>
      <c r="G72" s="17">
        <f>VLOOKUP(E72,'Appendix 2a. Deaths 2020'!$E$4:$G$1683,2,FALSE)</f>
        <v>786</v>
      </c>
      <c r="H72" s="17">
        <f>VLOOKUP(E72,'Appendix 2a. Deaths 2020'!$E$4:$G$1683,3,FALSE)</f>
        <v>125</v>
      </c>
      <c r="I72" s="18">
        <f t="shared" si="43"/>
        <v>2.0701259429858239E-2</v>
      </c>
      <c r="J72" s="24">
        <v>5</v>
      </c>
      <c r="K72" s="5">
        <f>VLOOKUP(E72,'Appendix 3a. nax iIBGE 2020'!$E$5:$O$1935,11,FALSE)</f>
        <v>2.5</v>
      </c>
      <c r="L72" s="19">
        <f t="shared" si="44"/>
        <v>9.8413108902564009E-2</v>
      </c>
      <c r="M72" s="20">
        <f t="shared" si="54"/>
        <v>76707.546400063846</v>
      </c>
      <c r="N72" s="20">
        <f t="shared" si="55"/>
        <v>7549.0281175179653</v>
      </c>
      <c r="O72" s="20">
        <f t="shared" si="45"/>
        <v>364665.16170652426</v>
      </c>
      <c r="P72" s="20">
        <f t="shared" si="39"/>
        <v>1402781.7623349882</v>
      </c>
      <c r="Q72" s="21">
        <f t="shared" si="46"/>
        <v>18.287402324392698</v>
      </c>
      <c r="R72" s="22">
        <f t="shared" si="47"/>
        <v>0.84096692111959293</v>
      </c>
      <c r="S72" s="22">
        <f t="shared" si="48"/>
        <v>0.90158689109743595</v>
      </c>
      <c r="T72" s="22">
        <f t="shared" si="49"/>
        <v>0.91656415795399626</v>
      </c>
      <c r="U72" s="23">
        <f t="shared" si="56"/>
        <v>78716.120755078082</v>
      </c>
      <c r="V72" s="23">
        <f t="shared" si="57"/>
        <v>6567.7458177948511</v>
      </c>
      <c r="W72" s="22">
        <f t="shared" si="50"/>
        <v>8.3435842046003739E-2</v>
      </c>
      <c r="X72" s="23">
        <f t="shared" si="58"/>
        <v>2.6099762823236059</v>
      </c>
      <c r="Y72" s="23">
        <f t="shared" si="51"/>
        <v>377883.53549919074</v>
      </c>
      <c r="Z72" s="23">
        <f t="shared" si="40"/>
        <v>1565494.7896662431</v>
      </c>
      <c r="AA72" s="23">
        <f t="shared" si="52"/>
        <v>19.887854922846294</v>
      </c>
      <c r="AB72" s="25"/>
      <c r="AC72" s="24"/>
      <c r="AD72" s="25"/>
      <c r="AE72" s="24"/>
      <c r="AF72" s="23">
        <f t="shared" si="53"/>
        <v>1.6004525984535967</v>
      </c>
    </row>
    <row r="73" spans="2:32" s="26" customFormat="1" ht="15" customHeight="1" x14ac:dyDescent="0.2">
      <c r="B73" s="5" t="str">
        <f t="shared" si="41"/>
        <v>SE</v>
      </c>
      <c r="C73" s="5" t="s">
        <v>47</v>
      </c>
      <c r="D73" s="24" t="s">
        <v>82</v>
      </c>
      <c r="E73" s="4" t="str">
        <f t="shared" si="42"/>
        <v>SEMale65-69</v>
      </c>
      <c r="F73" s="6">
        <f>VLOOKUP(E73,'Appendix 1a. Person-years 2020'!$E$3:$F$1682,2,FALSE)</f>
        <v>28639.949100000002</v>
      </c>
      <c r="G73" s="17">
        <f>VLOOKUP(E73,'Appendix 2a. Deaths 2020'!$E$4:$G$1683,2,FALSE)</f>
        <v>827</v>
      </c>
      <c r="H73" s="17">
        <f>VLOOKUP(E73,'Appendix 2a. Deaths 2020'!$E$4:$G$1683,3,FALSE)</f>
        <v>143</v>
      </c>
      <c r="I73" s="18">
        <f t="shared" si="43"/>
        <v>2.8875749643004777E-2</v>
      </c>
      <c r="J73" s="24">
        <v>5</v>
      </c>
      <c r="K73" s="5">
        <f>VLOOKUP(E73,'Appendix 3a. nax iIBGE 2020'!$E$5:$O$1935,11,FALSE)</f>
        <v>2.5</v>
      </c>
      <c r="L73" s="19">
        <f t="shared" si="44"/>
        <v>0.13465788012980864</v>
      </c>
      <c r="M73" s="20">
        <f t="shared" si="54"/>
        <v>69158.518282545876</v>
      </c>
      <c r="N73" s="20">
        <f t="shared" si="55"/>
        <v>9312.7394648462414</v>
      </c>
      <c r="O73" s="20">
        <f t="shared" si="45"/>
        <v>322510.74275061372</v>
      </c>
      <c r="P73" s="20">
        <f t="shared" si="39"/>
        <v>1038116.600628464</v>
      </c>
      <c r="Q73" s="21">
        <f t="shared" si="46"/>
        <v>15.010683085881878</v>
      </c>
      <c r="R73" s="22">
        <f t="shared" si="47"/>
        <v>0.82708585247883915</v>
      </c>
      <c r="S73" s="22">
        <f t="shared" si="48"/>
        <v>0.86534211987019138</v>
      </c>
      <c r="T73" s="22">
        <f t="shared" si="49"/>
        <v>0.88725601802108967</v>
      </c>
      <c r="U73" s="23">
        <f t="shared" si="56"/>
        <v>72148.374937283224</v>
      </c>
      <c r="V73" s="23">
        <f t="shared" si="57"/>
        <v>8134.2950837367262</v>
      </c>
      <c r="W73" s="22">
        <f t="shared" si="50"/>
        <v>0.11274398197891033</v>
      </c>
      <c r="X73" s="23">
        <f t="shared" si="58"/>
        <v>2.5816539184009994</v>
      </c>
      <c r="Y73" s="23">
        <f t="shared" si="51"/>
        <v>341070.3340440914</v>
      </c>
      <c r="Z73" s="23">
        <f t="shared" si="40"/>
        <v>1187611.2541670525</v>
      </c>
      <c r="AA73" s="23">
        <f t="shared" si="52"/>
        <v>16.460679193390192</v>
      </c>
      <c r="AB73" s="25"/>
      <c r="AC73" s="24"/>
      <c r="AD73" s="25"/>
      <c r="AE73" s="24"/>
      <c r="AF73" s="23">
        <f t="shared" si="53"/>
        <v>1.4499961075083139</v>
      </c>
    </row>
    <row r="74" spans="2:32" s="26" customFormat="1" ht="15" customHeight="1" x14ac:dyDescent="0.2">
      <c r="B74" s="5" t="str">
        <f t="shared" si="41"/>
        <v>SE</v>
      </c>
      <c r="C74" s="5" t="s">
        <v>47</v>
      </c>
      <c r="D74" s="42" t="s">
        <v>19</v>
      </c>
      <c r="E74" s="4" t="str">
        <f t="shared" si="42"/>
        <v>SEMale70-74</v>
      </c>
      <c r="F74" s="6">
        <f>VLOOKUP(E74,'Appendix 1a. Person-years 2020'!$E$3:$F$1682,2,FALSE)</f>
        <v>20845.948899999999</v>
      </c>
      <c r="G74" s="17">
        <f>VLOOKUP(E74,'Appendix 2a. Deaths 2020'!$E$4:$G$1683,2,FALSE)</f>
        <v>846</v>
      </c>
      <c r="H74" s="17">
        <f>VLOOKUP(E74,'Appendix 2a. Deaths 2020'!$E$4:$G$1683,3,FALSE)</f>
        <v>159</v>
      </c>
      <c r="I74" s="18">
        <f t="shared" si="43"/>
        <v>4.0583424820733398E-2</v>
      </c>
      <c r="J74" s="24">
        <v>5</v>
      </c>
      <c r="K74" s="5">
        <f>VLOOKUP(E74,'Appendix 3a. nax iIBGE 2020'!$E$5:$O$1935,11,FALSE)</f>
        <v>2.5</v>
      </c>
      <c r="L74" s="19">
        <f t="shared" si="44"/>
        <v>0.18422583571883652</v>
      </c>
      <c r="M74" s="20">
        <f t="shared" si="54"/>
        <v>59845.778817699633</v>
      </c>
      <c r="N74" s="20">
        <f t="shared" si="55"/>
        <v>11025.138616935359</v>
      </c>
      <c r="O74" s="20">
        <f t="shared" si="45"/>
        <v>271666.04754615977</v>
      </c>
      <c r="P74" s="20">
        <f t="shared" si="39"/>
        <v>715605.8578778503</v>
      </c>
      <c r="Q74" s="21">
        <f t="shared" si="46"/>
        <v>11.957499292601852</v>
      </c>
      <c r="R74" s="22">
        <f t="shared" si="47"/>
        <v>0.81205673758865249</v>
      </c>
      <c r="S74" s="22">
        <f t="shared" si="48"/>
        <v>0.81577416428116345</v>
      </c>
      <c r="T74" s="22">
        <f t="shared" si="49"/>
        <v>0.84759771972358677</v>
      </c>
      <c r="U74" s="23">
        <f t="shared" si="56"/>
        <v>64014.0798535465</v>
      </c>
      <c r="V74" s="23">
        <f t="shared" si="57"/>
        <v>9755.8917394768905</v>
      </c>
      <c r="W74" s="22">
        <f t="shared" si="50"/>
        <v>0.15240228027641323</v>
      </c>
      <c r="X74" s="23">
        <f t="shared" si="58"/>
        <v>2.5902783342502897</v>
      </c>
      <c r="Y74" s="23">
        <f t="shared" si="51"/>
        <v>296561.41557440639</v>
      </c>
      <c r="Z74" s="23">
        <f t="shared" si="40"/>
        <v>846540.92012296116</v>
      </c>
      <c r="AA74" s="23">
        <f t="shared" si="52"/>
        <v>13.224292562819072</v>
      </c>
      <c r="AB74" s="25"/>
      <c r="AC74" s="24"/>
      <c r="AD74" s="25"/>
      <c r="AE74" s="24"/>
      <c r="AF74" s="23">
        <f t="shared" si="53"/>
        <v>1.2667932702172191</v>
      </c>
    </row>
    <row r="75" spans="2:32" s="26" customFormat="1" ht="15" customHeight="1" x14ac:dyDescent="0.2">
      <c r="B75" s="5" t="str">
        <f t="shared" si="41"/>
        <v>SE</v>
      </c>
      <c r="C75" s="5" t="s">
        <v>47</v>
      </c>
      <c r="D75" s="42" t="s">
        <v>20</v>
      </c>
      <c r="E75" s="4" t="str">
        <f t="shared" si="42"/>
        <v>SEMale75-79</v>
      </c>
      <c r="F75" s="6">
        <f>VLOOKUP(E75,'Appendix 1a. Person-years 2020'!$E$3:$F$1682,2,FALSE)</f>
        <v>12874.632100000001</v>
      </c>
      <c r="G75" s="17">
        <f>VLOOKUP(E75,'Appendix 2a. Deaths 2020'!$E$4:$G$1683,2,FALSE)</f>
        <v>827</v>
      </c>
      <c r="H75" s="17">
        <f>VLOOKUP(E75,'Appendix 2a. Deaths 2020'!$E$4:$G$1683,3,FALSE)</f>
        <v>167</v>
      </c>
      <c r="I75" s="18">
        <f t="shared" si="43"/>
        <v>6.4234845203848576E-2</v>
      </c>
      <c r="J75" s="24">
        <v>5</v>
      </c>
      <c r="K75" s="5">
        <f>VLOOKUP(E75,'Appendix 3a. nax iIBGE 2020'!$E$5:$O$1935,11,FALSE)</f>
        <v>2.5</v>
      </c>
      <c r="L75" s="19">
        <f t="shared" si="44"/>
        <v>0.27673426873263957</v>
      </c>
      <c r="M75" s="20">
        <f t="shared" si="54"/>
        <v>48820.640200764276</v>
      </c>
      <c r="N75" s="20">
        <f t="shared" si="55"/>
        <v>13510.344165017808</v>
      </c>
      <c r="O75" s="20">
        <f t="shared" si="45"/>
        <v>210327.34059127685</v>
      </c>
      <c r="P75" s="20">
        <f t="shared" si="39"/>
        <v>443939.81033169047</v>
      </c>
      <c r="Q75" s="21">
        <f t="shared" si="46"/>
        <v>9.0932812127428981</v>
      </c>
      <c r="R75" s="22">
        <f t="shared" si="47"/>
        <v>0.79806529625151146</v>
      </c>
      <c r="S75" s="22">
        <f t="shared" si="48"/>
        <v>0.72326573126736049</v>
      </c>
      <c r="T75" s="22">
        <f t="shared" si="49"/>
        <v>0.77216573831206459</v>
      </c>
      <c r="U75" s="23">
        <f t="shared" si="56"/>
        <v>54258.188114069606</v>
      </c>
      <c r="V75" s="23">
        <f t="shared" si="57"/>
        <v>12361.874229494162</v>
      </c>
      <c r="W75" s="22">
        <f t="shared" si="50"/>
        <v>0.22783426168793541</v>
      </c>
      <c r="X75" s="23">
        <f t="shared" si="58"/>
        <v>2.6100269393589075</v>
      </c>
      <c r="Y75" s="23">
        <f t="shared" si="51"/>
        <v>241746.39418282363</v>
      </c>
      <c r="Z75" s="23">
        <f t="shared" si="40"/>
        <v>549979.50454855477</v>
      </c>
      <c r="AA75" s="23">
        <f t="shared" si="52"/>
        <v>10.136341143429012</v>
      </c>
      <c r="AB75" s="25"/>
      <c r="AC75" s="24"/>
      <c r="AD75" s="25"/>
      <c r="AE75" s="24"/>
      <c r="AF75" s="23">
        <f t="shared" si="53"/>
        <v>1.0430599306861144</v>
      </c>
    </row>
    <row r="76" spans="2:32" s="26" customFormat="1" ht="15" customHeight="1" x14ac:dyDescent="0.2">
      <c r="B76" s="5" t="str">
        <f t="shared" si="41"/>
        <v>SE</v>
      </c>
      <c r="C76" s="5" t="s">
        <v>47</v>
      </c>
      <c r="D76" s="42" t="s">
        <v>21</v>
      </c>
      <c r="E76" s="4" t="str">
        <f t="shared" si="42"/>
        <v>SEMale80-84</v>
      </c>
      <c r="F76" s="6">
        <f>VLOOKUP(E76,'Appendix 1a. Person-years 2020'!$E$3:$F$1682,2,FALSE)</f>
        <v>7377.7380000000003</v>
      </c>
      <c r="G76" s="17">
        <f>VLOOKUP(E76,'Appendix 2a. Deaths 2020'!$E$4:$G$1683,2,FALSE)</f>
        <v>822</v>
      </c>
      <c r="H76" s="17">
        <f>VLOOKUP(E76,'Appendix 2a. Deaths 2020'!$E$4:$G$1683,3,FALSE)</f>
        <v>115</v>
      </c>
      <c r="I76" s="18">
        <f t="shared" si="43"/>
        <v>0.11141626335876931</v>
      </c>
      <c r="J76" s="24">
        <v>5</v>
      </c>
      <c r="K76" s="5">
        <f>VLOOKUP(E76,'Appendix 3a. nax iIBGE 2020'!$E$5:$O$1935,11,FALSE)</f>
        <v>2.5</v>
      </c>
      <c r="L76" s="19">
        <f t="shared" si="44"/>
        <v>0.43571654380732294</v>
      </c>
      <c r="M76" s="20">
        <f t="shared" si="54"/>
        <v>35310.296035746469</v>
      </c>
      <c r="N76" s="20">
        <f t="shared" si="55"/>
        <v>15385.280149508868</v>
      </c>
      <c r="O76" s="20">
        <f t="shared" si="45"/>
        <v>138088.27980496018</v>
      </c>
      <c r="P76" s="20">
        <f t="shared" si="39"/>
        <v>233612.46974041365</v>
      </c>
      <c r="Q76" s="21">
        <f t="shared" si="46"/>
        <v>6.6159872889175286</v>
      </c>
      <c r="R76" s="22">
        <f t="shared" si="47"/>
        <v>0.86009732360097324</v>
      </c>
      <c r="S76" s="22">
        <f t="shared" si="48"/>
        <v>0.56428345619267706</v>
      </c>
      <c r="T76" s="22">
        <f t="shared" si="49"/>
        <v>0.61131282627503425</v>
      </c>
      <c r="U76" s="23">
        <f t="shared" si="56"/>
        <v>41896.313884575444</v>
      </c>
      <c r="V76" s="23">
        <f t="shared" si="57"/>
        <v>16284.55983328967</v>
      </c>
      <c r="W76" s="22">
        <f t="shared" si="50"/>
        <v>0.38868717372496575</v>
      </c>
      <c r="X76" s="23">
        <f t="shared" si="58"/>
        <v>2.5122689910441287</v>
      </c>
      <c r="Y76" s="23">
        <f t="shared" si="51"/>
        <v>168969.96495840524</v>
      </c>
      <c r="Z76" s="23">
        <f t="shared" si="40"/>
        <v>308233.11036573118</v>
      </c>
      <c r="AA76" s="23">
        <f t="shared" si="52"/>
        <v>7.3570460450271344</v>
      </c>
      <c r="AB76" s="25"/>
      <c r="AC76" s="24"/>
      <c r="AD76" s="25"/>
      <c r="AE76" s="24"/>
      <c r="AF76" s="23">
        <f t="shared" si="53"/>
        <v>0.74105875610960581</v>
      </c>
    </row>
    <row r="77" spans="2:32" s="26" customFormat="1" ht="15" customHeight="1" x14ac:dyDescent="0.2">
      <c r="B77" s="5" t="str">
        <f t="shared" si="41"/>
        <v>SE</v>
      </c>
      <c r="C77" s="5" t="s">
        <v>47</v>
      </c>
      <c r="D77" s="42" t="s">
        <v>22</v>
      </c>
      <c r="E77" s="4" t="str">
        <f t="shared" si="42"/>
        <v>SEMale85-89</v>
      </c>
      <c r="F77" s="6">
        <f>VLOOKUP(E77,'Appendix 1a. Person-years 2020'!$E$3:$F$1682,2,FALSE)</f>
        <v>3408.7363</v>
      </c>
      <c r="G77" s="17">
        <f>VLOOKUP(E77,'Appendix 2a. Deaths 2020'!$E$4:$G$1683,2,FALSE)</f>
        <v>560</v>
      </c>
      <c r="H77" s="17">
        <f>VLOOKUP(E77,'Appendix 2a. Deaths 2020'!$E$4:$G$1683,3,FALSE)</f>
        <v>89</v>
      </c>
      <c r="I77" s="18">
        <f t="shared" si="43"/>
        <v>0.16428375524384212</v>
      </c>
      <c r="J77" s="24">
        <v>5</v>
      </c>
      <c r="K77" s="5">
        <f>VLOOKUP(E77,'Appendix 3a. nax iIBGE 2020'!$E$5:$O$1935,11,FALSE)</f>
        <v>2.5</v>
      </c>
      <c r="L77" s="19">
        <f t="shared" si="44"/>
        <v>0.58227355906373979</v>
      </c>
      <c r="M77" s="20">
        <f t="shared" si="54"/>
        <v>19925.015886237601</v>
      </c>
      <c r="N77" s="20">
        <f t="shared" si="55"/>
        <v>11601.809914481124</v>
      </c>
      <c r="O77" s="20">
        <f t="shared" si="45"/>
        <v>70620.554644985197</v>
      </c>
      <c r="P77" s="20">
        <f t="shared" si="39"/>
        <v>95524.189935453483</v>
      </c>
      <c r="Q77" s="21">
        <f t="shared" si="46"/>
        <v>4.7941838782388606</v>
      </c>
      <c r="R77" s="22">
        <f t="shared" si="47"/>
        <v>0.84107142857142858</v>
      </c>
      <c r="S77" s="22">
        <f t="shared" si="48"/>
        <v>0.41772644093626021</v>
      </c>
      <c r="T77" s="22">
        <f t="shared" si="49"/>
        <v>0.47989150712479128</v>
      </c>
      <c r="U77" s="23">
        <f t="shared" si="56"/>
        <v>25611.754051285774</v>
      </c>
      <c r="V77" s="23">
        <f t="shared" si="57"/>
        <v>13320.890799504763</v>
      </c>
      <c r="W77" s="22">
        <f t="shared" si="50"/>
        <v>0.52010849287520866</v>
      </c>
      <c r="X77" s="23">
        <f>J77+R77*(L77/W77)*(K77-J77)</f>
        <v>2.6460024165640132</v>
      </c>
      <c r="Y77" s="23">
        <f t="shared" si="51"/>
        <v>96701.425505179999</v>
      </c>
      <c r="Z77" s="23">
        <f t="shared" si="40"/>
        <v>139263.14540732594</v>
      </c>
      <c r="AA77" s="23">
        <f t="shared" si="52"/>
        <v>5.4374700431864635</v>
      </c>
      <c r="AB77" s="25"/>
      <c r="AC77" s="24"/>
      <c r="AD77" s="25"/>
      <c r="AE77" s="24"/>
      <c r="AF77" s="23">
        <f t="shared" si="53"/>
        <v>0.64328616494760293</v>
      </c>
    </row>
    <row r="78" spans="2:32" s="26" customFormat="1" ht="15" customHeight="1" x14ac:dyDescent="0.2">
      <c r="B78" s="5" t="str">
        <f t="shared" si="41"/>
        <v>SE</v>
      </c>
      <c r="C78" s="5" t="s">
        <v>47</v>
      </c>
      <c r="D78" s="43" t="s">
        <v>5</v>
      </c>
      <c r="E78" s="4" t="str">
        <f t="shared" si="42"/>
        <v>SEMale90+</v>
      </c>
      <c r="F78" s="6">
        <f>VLOOKUP(E78,'Appendix 1a. Person-years 2020'!$E$3:$F$1682,2,FALSE)</f>
        <v>1672.5685000000001</v>
      </c>
      <c r="G78" s="17">
        <f>VLOOKUP(E78,'Appendix 2a. Deaths 2020'!$E$4:$G$1683,2,FALSE)</f>
        <v>559</v>
      </c>
      <c r="H78" s="17">
        <f>VLOOKUP(E78,'Appendix 2a. Deaths 2020'!$E$4:$G$1683,3,FALSE)</f>
        <v>76</v>
      </c>
      <c r="I78" s="18">
        <f t="shared" si="43"/>
        <v>0.33421650593084823</v>
      </c>
      <c r="J78" s="27"/>
      <c r="K78" s="28"/>
      <c r="L78" s="16">
        <v>1</v>
      </c>
      <c r="M78" s="20">
        <f t="shared" si="54"/>
        <v>8323.2059717564771</v>
      </c>
      <c r="N78" s="20">
        <f t="shared" si="55"/>
        <v>8323.2059717564771</v>
      </c>
      <c r="O78" s="38">
        <f>N78*Q78</f>
        <v>24903.63529046829</v>
      </c>
      <c r="P78" s="20">
        <f>O78</f>
        <v>24903.63529046829</v>
      </c>
      <c r="Q78" s="21">
        <f>1/I78</f>
        <v>2.9920724508050092</v>
      </c>
      <c r="R78" s="22">
        <f t="shared" si="47"/>
        <v>0.86404293381037567</v>
      </c>
      <c r="S78" s="22">
        <f t="shared" si="48"/>
        <v>0</v>
      </c>
      <c r="T78" s="22">
        <f t="shared" si="49"/>
        <v>0</v>
      </c>
      <c r="U78" s="23">
        <f t="shared" si="56"/>
        <v>12290.863251781011</v>
      </c>
      <c r="V78" s="23">
        <f>U78*(1-T78)</f>
        <v>12290.863251781011</v>
      </c>
      <c r="W78" s="22">
        <f t="shared" si="50"/>
        <v>1</v>
      </c>
      <c r="X78" s="23">
        <f>Q78/R78</f>
        <v>3.4628747412008285</v>
      </c>
      <c r="Y78" s="23">
        <f t="shared" si="51"/>
        <v>42561.719902145946</v>
      </c>
      <c r="Z78" s="23">
        <f>Y78</f>
        <v>42561.719902145946</v>
      </c>
      <c r="AA78" s="23">
        <f t="shared" si="52"/>
        <v>3.4628747412008289</v>
      </c>
      <c r="AB78" s="25"/>
      <c r="AC78" s="24"/>
      <c r="AD78" s="25"/>
      <c r="AE78" s="24"/>
      <c r="AF78" s="23">
        <f t="shared" si="53"/>
        <v>0.47080229039581978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1118498.2984</v>
      </c>
      <c r="G79" s="30">
        <f>SUM(G59:G78)</f>
        <v>9107</v>
      </c>
      <c r="H79" s="30">
        <f>SUM(H59:H78)</f>
        <v>1220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A3FBF-27FA-EA41-8611-7CBFAA0B0206}">
  <sheetPr>
    <tabColor theme="7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BA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58</v>
      </c>
      <c r="C5" s="5" t="s">
        <v>3</v>
      </c>
      <c r="D5" s="40">
        <v>0</v>
      </c>
      <c r="E5" s="4" t="str">
        <f>_xlfn.CONCAT(B5,C5,D5)</f>
        <v>BATotal0</v>
      </c>
      <c r="F5" s="6">
        <f>VLOOKUP(E5,'Appendix 1a. Person-years 2020'!$E$3:$F$1682,2,FALSE)</f>
        <v>204672.9761</v>
      </c>
      <c r="G5" s="17">
        <f>VLOOKUP(E5,'Appendix 2a. Deaths 2020'!$E$4:$G$1683,2,FALSE)</f>
        <v>2657</v>
      </c>
      <c r="H5" s="17">
        <f>VLOOKUP(E5,'Appendix 2a. Deaths 2020'!$E$4:$G$1683,3,FALSE)</f>
        <v>31</v>
      </c>
      <c r="I5" s="18">
        <f>G5/F5</f>
        <v>1.2981684493129329E-2</v>
      </c>
      <c r="J5" s="16">
        <v>1</v>
      </c>
      <c r="K5" s="5">
        <f>VLOOKUP(E5,'Appendix 3a. nax iIBGE 2020'!$E$5:$O$1935,11,FALSE)</f>
        <v>0.09</v>
      </c>
      <c r="L5" s="19">
        <f>(J5*I5)/(1+(J5-K5)*I5)</f>
        <v>1.2830118037747491E-2</v>
      </c>
      <c r="M5" s="16">
        <v>100000</v>
      </c>
      <c r="N5" s="20">
        <f>M5*L5</f>
        <v>1283.0118037747491</v>
      </c>
      <c r="O5" s="20">
        <f>M6*J5+N5*K5</f>
        <v>98832.459258564981</v>
      </c>
      <c r="P5" s="20">
        <f t="shared" ref="P5:P23" si="0">P6+O5</f>
        <v>7483689.0708638383</v>
      </c>
      <c r="Q5" s="21">
        <f>P5/M5</f>
        <v>74.836890708638379</v>
      </c>
      <c r="R5" s="22">
        <f>(G5-H5)/G5</f>
        <v>0.98833270605946555</v>
      </c>
      <c r="S5" s="22">
        <f>1-L5</f>
        <v>0.98716988196225253</v>
      </c>
      <c r="T5" s="22">
        <f>S5^R5</f>
        <v>0.98731862150375926</v>
      </c>
      <c r="U5" s="16">
        <v>100000</v>
      </c>
      <c r="V5" s="23">
        <f>U5*(1-T5)</f>
        <v>1268.1378496240736</v>
      </c>
      <c r="W5" s="22">
        <f>V5/U5</f>
        <v>1.2681378496240736E-2</v>
      </c>
      <c r="X5" s="23">
        <f>J5+R5*(L5/W5)*(K5-J5)</f>
        <v>9.006840166531016E-2</v>
      </c>
      <c r="Y5" s="23">
        <f>U6*J5+V5*X5</f>
        <v>98846.081299582846</v>
      </c>
      <c r="Z5" s="23">
        <f t="shared" ref="Z5:Z23" si="1">Z6+Y5</f>
        <v>7628695.1568109868</v>
      </c>
      <c r="AA5" s="23">
        <f>Z5/U5</f>
        <v>76.28695156810987</v>
      </c>
      <c r="AB5" s="16"/>
      <c r="AC5" s="16"/>
      <c r="AD5" s="16"/>
      <c r="AE5" s="16"/>
      <c r="AF5" s="23">
        <f>AA5-Q5</f>
        <v>1.4500608594714919</v>
      </c>
    </row>
    <row r="6" spans="1:32" s="26" customFormat="1" ht="15" customHeight="1" x14ac:dyDescent="0.2">
      <c r="B6" s="5" t="s">
        <v>58</v>
      </c>
      <c r="C6" s="5" t="s">
        <v>3</v>
      </c>
      <c r="D6" s="41" t="s">
        <v>18</v>
      </c>
      <c r="E6" s="4" t="str">
        <f t="shared" ref="E6:E24" si="2">_xlfn.CONCAT(B6,C6,D6)</f>
        <v>BATotal1-4</v>
      </c>
      <c r="F6" s="6">
        <f>VLOOKUP(E6,'Appendix 1a. Person-years 2020'!$E$3:$F$1682,2,FALSE)</f>
        <v>821219.93649999995</v>
      </c>
      <c r="G6" s="17">
        <f>VLOOKUP(E6,'Appendix 2a. Deaths 2020'!$E$4:$G$1683,2,FALSE)</f>
        <v>322</v>
      </c>
      <c r="H6" s="17">
        <f>VLOOKUP(E6,'Appendix 2a. Deaths 2020'!$E$4:$G$1683,3,FALSE)</f>
        <v>11</v>
      </c>
      <c r="I6" s="18">
        <f t="shared" ref="I6:I24" si="3">G6/F6</f>
        <v>3.920995895111224E-4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1.5668624427429398E-3</v>
      </c>
      <c r="M6" s="20">
        <f>M5-N5</f>
        <v>98716.988196225255</v>
      </c>
      <c r="N6" s="20">
        <f>M6*L6</f>
        <v>154.67594126536346</v>
      </c>
      <c r="O6" s="20">
        <f t="shared" ref="O6:O23" si="5">M7*J6+N6*K6</f>
        <v>394481.26293173764</v>
      </c>
      <c r="P6" s="20">
        <f t="shared" si="0"/>
        <v>7384856.6116052736</v>
      </c>
      <c r="Q6" s="21">
        <f t="shared" ref="Q6:Q23" si="6">P6/M6</f>
        <v>74.80836628570944</v>
      </c>
      <c r="R6" s="22">
        <f t="shared" ref="R6:R24" si="7">(G6-H6)/G6</f>
        <v>0.96583850931677018</v>
      </c>
      <c r="S6" s="22">
        <f t="shared" ref="S6:S24" si="8">1-L6</f>
        <v>0.99843313755725704</v>
      </c>
      <c r="T6" s="22">
        <f t="shared" ref="T6:T24" si="9">S6^R6</f>
        <v>0.99848662339041949</v>
      </c>
      <c r="U6" s="23">
        <f>U5-V5</f>
        <v>98731.86215037592</v>
      </c>
      <c r="V6" s="23">
        <f>U6*(1-T6)</f>
        <v>149.41849079870599</v>
      </c>
      <c r="W6" s="22">
        <f t="shared" ref="W6:W24" si="10">V6/U6</f>
        <v>1.5133766095805079E-3</v>
      </c>
      <c r="X6" s="23">
        <f>J6+R6*(L6/W6)*(K6-J6)</f>
        <v>1.5000669423211925</v>
      </c>
      <c r="Y6" s="23">
        <f t="shared" ref="Y6:Y24" si="11">U7*J6+V6*X6</f>
        <v>394553.9123769275</v>
      </c>
      <c r="Z6" s="23">
        <f t="shared" si="1"/>
        <v>7529849.0755114043</v>
      </c>
      <c r="AA6" s="23">
        <f t="shared" ref="AA6:AA24" si="12">Z6/U6</f>
        <v>76.265644256186391</v>
      </c>
      <c r="AB6" s="25"/>
      <c r="AC6" s="24"/>
      <c r="AD6" s="25"/>
      <c r="AE6" s="24"/>
      <c r="AF6" s="23">
        <f t="shared" ref="AF6:AF24" si="13">AA6-Q6</f>
        <v>1.4572779704769516</v>
      </c>
    </row>
    <row r="7" spans="1:32" s="26" customFormat="1" ht="15" customHeight="1" x14ac:dyDescent="0.2">
      <c r="B7" s="5" t="s">
        <v>58</v>
      </c>
      <c r="C7" s="5" t="s">
        <v>3</v>
      </c>
      <c r="D7" s="24" t="s">
        <v>70</v>
      </c>
      <c r="E7" s="4" t="str">
        <f t="shared" si="2"/>
        <v>BATotal5-9</v>
      </c>
      <c r="F7" s="6">
        <f>VLOOKUP(E7,'Appendix 1a. Person-years 2020'!$E$3:$F$1682,2,FALSE)</f>
        <v>1032460.2402</v>
      </c>
      <c r="G7" s="17">
        <f>VLOOKUP(E7,'Appendix 2a. Deaths 2020'!$E$4:$G$1683,2,FALSE)</f>
        <v>212</v>
      </c>
      <c r="H7" s="17">
        <f>VLOOKUP(E7,'Appendix 2a. Deaths 2020'!$E$4:$G$1683,3,FALSE)</f>
        <v>10</v>
      </c>
      <c r="I7" s="18">
        <f t="shared" si="3"/>
        <v>2.0533478360283688E-4</v>
      </c>
      <c r="J7" s="24">
        <v>5</v>
      </c>
      <c r="K7" s="5">
        <f>VLOOKUP(E7,'Appendix 3a. nax iIBGE 2020'!$E$5:$O$1935,11,FALSE)</f>
        <v>2.5</v>
      </c>
      <c r="L7" s="19">
        <f t="shared" si="4"/>
        <v>1.0261471587522169E-3</v>
      </c>
      <c r="M7" s="20">
        <f t="shared" ref="M7:M24" si="14">M6-N6</f>
        <v>98562.312254959892</v>
      </c>
      <c r="N7" s="20">
        <f t="shared" ref="N7:N24" si="15">M7*L7</f>
        <v>101.13943668047591</v>
      </c>
      <c r="O7" s="20">
        <f t="shared" si="5"/>
        <v>492558.71268309827</v>
      </c>
      <c r="P7" s="20">
        <f t="shared" si="0"/>
        <v>6990375.3486735355</v>
      </c>
      <c r="Q7" s="21">
        <f t="shared" si="6"/>
        <v>70.923410670306822</v>
      </c>
      <c r="R7" s="22">
        <f t="shared" si="7"/>
        <v>0.95283018867924529</v>
      </c>
      <c r="S7" s="22">
        <f t="shared" si="8"/>
        <v>0.99897385284124773</v>
      </c>
      <c r="T7" s="22">
        <f t="shared" si="9"/>
        <v>0.99902223233768006</v>
      </c>
      <c r="U7" s="23">
        <f t="shared" ref="U7:U24" si="16">U6-V6</f>
        <v>98582.443659577213</v>
      </c>
      <c r="V7" s="23">
        <f t="shared" ref="V7:V23" si="17">U7*(1-T7)</f>
        <v>96.390725482811945</v>
      </c>
      <c r="W7" s="22">
        <f t="shared" si="10"/>
        <v>9.7776766231993939E-4</v>
      </c>
      <c r="X7" s="23">
        <f>J7+R7*(L7/W7)*(K7-J7)</f>
        <v>2.5000605241774334</v>
      </c>
      <c r="Y7" s="23">
        <f t="shared" si="11"/>
        <v>492671.24731814844</v>
      </c>
      <c r="Z7" s="23">
        <f t="shared" si="1"/>
        <v>7135295.1631344771</v>
      </c>
      <c r="AA7" s="23">
        <f t="shared" si="12"/>
        <v>72.378964227889554</v>
      </c>
      <c r="AB7" s="25"/>
      <c r="AC7" s="24"/>
      <c r="AD7" s="25"/>
      <c r="AE7" s="24"/>
      <c r="AF7" s="23">
        <f t="shared" si="13"/>
        <v>1.4555535575827321</v>
      </c>
    </row>
    <row r="8" spans="1:32" s="26" customFormat="1" ht="15" customHeight="1" x14ac:dyDescent="0.2">
      <c r="B8" s="5" t="s">
        <v>58</v>
      </c>
      <c r="C8" s="5" t="s">
        <v>3</v>
      </c>
      <c r="D8" s="24" t="s">
        <v>71</v>
      </c>
      <c r="E8" s="4" t="str">
        <f t="shared" si="2"/>
        <v>BATotal10-14</v>
      </c>
      <c r="F8" s="6">
        <f>VLOOKUP(E8,'Appendix 1a. Person-years 2020'!$E$3:$F$1682,2,FALSE)</f>
        <v>1112348.0388</v>
      </c>
      <c r="G8" s="17">
        <f>VLOOKUP(E8,'Appendix 2a. Deaths 2020'!$E$4:$G$1683,2,FALSE)</f>
        <v>312</v>
      </c>
      <c r="H8" s="17">
        <f>VLOOKUP(E8,'Appendix 2a. Deaths 2020'!$E$4:$G$1683,3,FALSE)</f>
        <v>7</v>
      </c>
      <c r="I8" s="18">
        <f t="shared" si="3"/>
        <v>2.8048775124068657E-4</v>
      </c>
      <c r="J8" s="24">
        <v>5</v>
      </c>
      <c r="K8" s="5">
        <f>VLOOKUP(E8,'Appendix 3a. nax iIBGE 2020'!$E$5:$O$1935,11,FALSE)</f>
        <v>2.5</v>
      </c>
      <c r="L8" s="19">
        <f t="shared" si="4"/>
        <v>1.4014560280789865E-3</v>
      </c>
      <c r="M8" s="20">
        <f t="shared" si="14"/>
        <v>98461.172818279418</v>
      </c>
      <c r="N8" s="20">
        <f t="shared" si="15"/>
        <v>137.98900417790455</v>
      </c>
      <c r="O8" s="20">
        <f t="shared" si="5"/>
        <v>491960.89158095233</v>
      </c>
      <c r="P8" s="20">
        <f t="shared" si="0"/>
        <v>6497816.6359904371</v>
      </c>
      <c r="Q8" s="21">
        <f t="shared" si="6"/>
        <v>65.993695281111982</v>
      </c>
      <c r="R8" s="22">
        <f t="shared" si="7"/>
        <v>0.97756410256410253</v>
      </c>
      <c r="S8" s="22">
        <f t="shared" si="8"/>
        <v>0.99859854397192105</v>
      </c>
      <c r="T8" s="22">
        <f t="shared" si="9"/>
        <v>0.99862996534672432</v>
      </c>
      <c r="U8" s="23">
        <f t="shared" si="16"/>
        <v>98486.052934094405</v>
      </c>
      <c r="V8" s="23">
        <f t="shared" si="17"/>
        <v>134.92930538405187</v>
      </c>
      <c r="W8" s="22">
        <f t="shared" si="10"/>
        <v>1.3700346532756758E-3</v>
      </c>
      <c r="X8" s="23">
        <f>((-5/24)*V7+2.5*V8+(5/24)*V9)/V8</f>
        <v>3.5110819743602613</v>
      </c>
      <c r="Y8" s="23">
        <f t="shared" si="11"/>
        <v>492229.36599549867</v>
      </c>
      <c r="Z8" s="23">
        <f t="shared" si="1"/>
        <v>6642623.9158163285</v>
      </c>
      <c r="AA8" s="23">
        <f t="shared" si="12"/>
        <v>67.447356431894846</v>
      </c>
      <c r="AB8" s="25"/>
      <c r="AC8" s="24"/>
      <c r="AD8" s="25"/>
      <c r="AE8" s="24"/>
      <c r="AF8" s="23">
        <f t="shared" si="13"/>
        <v>1.4536611507828638</v>
      </c>
    </row>
    <row r="9" spans="1:32" s="26" customFormat="1" ht="15" customHeight="1" x14ac:dyDescent="0.2">
      <c r="B9" s="5" t="s">
        <v>58</v>
      </c>
      <c r="C9" s="5" t="s">
        <v>3</v>
      </c>
      <c r="D9" s="24" t="s">
        <v>72</v>
      </c>
      <c r="E9" s="4" t="str">
        <f t="shared" si="2"/>
        <v>BATotal15-19</v>
      </c>
      <c r="F9" s="6">
        <f>VLOOKUP(E9,'Appendix 1a. Person-years 2020'!$E$3:$F$1682,2,FALSE)</f>
        <v>1204432.0360000001</v>
      </c>
      <c r="G9" s="17">
        <f>VLOOKUP(E9,'Appendix 2a. Deaths 2020'!$E$4:$G$1683,2,FALSE)</f>
        <v>1877</v>
      </c>
      <c r="H9" s="17">
        <f>VLOOKUP(E9,'Appendix 2a. Deaths 2020'!$E$4:$G$1683,3,FALSE)</f>
        <v>30</v>
      </c>
      <c r="I9" s="18">
        <f t="shared" si="3"/>
        <v>1.5584108890308527E-3</v>
      </c>
      <c r="J9" s="24">
        <v>5</v>
      </c>
      <c r="K9" s="5">
        <f>VLOOKUP(E9,'Appendix 3a. nax iIBGE 2020'!$E$5:$O$1935,11,FALSE)</f>
        <v>2.5</v>
      </c>
      <c r="L9" s="19">
        <f t="shared" si="4"/>
        <v>7.7618142057122221E-3</v>
      </c>
      <c r="M9" s="20">
        <f t="shared" si="14"/>
        <v>98323.183814101518</v>
      </c>
      <c r="N9" s="20">
        <f t="shared" si="15"/>
        <v>763.16628487914716</v>
      </c>
      <c r="O9" s="20">
        <f t="shared" si="5"/>
        <v>489708.00335830974</v>
      </c>
      <c r="P9" s="20">
        <f t="shared" si="0"/>
        <v>6005855.7444094848</v>
      </c>
      <c r="Q9" s="21">
        <f t="shared" si="6"/>
        <v>61.082803784758283</v>
      </c>
      <c r="R9" s="22">
        <f t="shared" si="7"/>
        <v>0.98401704848161964</v>
      </c>
      <c r="S9" s="22">
        <f t="shared" si="8"/>
        <v>0.9922381857942878</v>
      </c>
      <c r="T9" s="22">
        <f t="shared" si="9"/>
        <v>0.99236176748671134</v>
      </c>
      <c r="U9" s="23">
        <f t="shared" si="16"/>
        <v>98351.123628710353</v>
      </c>
      <c r="V9" s="23">
        <f t="shared" si="17"/>
        <v>751.22875021928769</v>
      </c>
      <c r="W9" s="22">
        <f t="shared" si="10"/>
        <v>7.6382325132886572E-3</v>
      </c>
      <c r="X9" s="23">
        <f t="shared" ref="X9:X22" si="18">((-5/24)*V8+2.5*V9+(5/24)*V10)/V9</f>
        <v>2.7596297112192296</v>
      </c>
      <c r="Y9" s="23">
        <f t="shared" si="11"/>
        <v>490072.58757148252</v>
      </c>
      <c r="Z9" s="23">
        <f t="shared" si="1"/>
        <v>6150394.5498208301</v>
      </c>
      <c r="AA9" s="23">
        <f t="shared" si="12"/>
        <v>62.535071516208141</v>
      </c>
      <c r="AB9" s="25"/>
      <c r="AC9" s="24"/>
      <c r="AD9" s="25"/>
      <c r="AE9" s="24"/>
      <c r="AF9" s="23">
        <f t="shared" si="13"/>
        <v>1.452267731449858</v>
      </c>
    </row>
    <row r="10" spans="1:32" s="26" customFormat="1" ht="15" customHeight="1" x14ac:dyDescent="0.2">
      <c r="B10" s="5" t="s">
        <v>58</v>
      </c>
      <c r="C10" s="5" t="s">
        <v>3</v>
      </c>
      <c r="D10" s="24" t="s">
        <v>73</v>
      </c>
      <c r="E10" s="4" t="str">
        <f t="shared" si="2"/>
        <v>BATotal20-24</v>
      </c>
      <c r="F10" s="6">
        <f>VLOOKUP(E10,'Appendix 1a. Person-years 2020'!$E$3:$F$1682,2,FALSE)</f>
        <v>1264133.1561</v>
      </c>
      <c r="G10" s="17">
        <f>VLOOKUP(E10,'Appendix 2a. Deaths 2020'!$E$4:$G$1683,2,FALSE)</f>
        <v>2835</v>
      </c>
      <c r="H10" s="17">
        <f>VLOOKUP(E10,'Appendix 2a. Deaths 2020'!$E$4:$G$1683,3,FALSE)</f>
        <v>45</v>
      </c>
      <c r="I10" s="18">
        <f t="shared" si="3"/>
        <v>2.2426434955209224E-3</v>
      </c>
      <c r="J10" s="24">
        <v>5</v>
      </c>
      <c r="K10" s="5">
        <f>VLOOKUP(E10,'Appendix 3a. nax iIBGE 2020'!$E$5:$O$1935,11,FALSE)</f>
        <v>2.5</v>
      </c>
      <c r="L10" s="19">
        <f t="shared" si="4"/>
        <v>1.1150699866290506E-2</v>
      </c>
      <c r="M10" s="20">
        <f t="shared" si="14"/>
        <v>97560.017529222372</v>
      </c>
      <c r="N10" s="20">
        <f t="shared" si="15"/>
        <v>1087.8624744183994</v>
      </c>
      <c r="O10" s="20">
        <f t="shared" si="5"/>
        <v>485080.43146006583</v>
      </c>
      <c r="P10" s="20">
        <f t="shared" si="0"/>
        <v>5516147.7410511747</v>
      </c>
      <c r="Q10" s="21">
        <f t="shared" si="6"/>
        <v>56.541069597480451</v>
      </c>
      <c r="R10" s="22">
        <f t="shared" si="7"/>
        <v>0.98412698412698407</v>
      </c>
      <c r="S10" s="22">
        <f t="shared" si="8"/>
        <v>0.98884930013370953</v>
      </c>
      <c r="T10" s="22">
        <f t="shared" si="9"/>
        <v>0.98902532053526437</v>
      </c>
      <c r="U10" s="23">
        <f t="shared" si="16"/>
        <v>97599.894878491061</v>
      </c>
      <c r="V10" s="23">
        <f t="shared" si="17"/>
        <v>1071.1275620833317</v>
      </c>
      <c r="W10" s="22">
        <f t="shared" si="10"/>
        <v>1.0974679464735626E-2</v>
      </c>
      <c r="X10" s="23">
        <f t="shared" si="18"/>
        <v>2.54623083869184</v>
      </c>
      <c r="Y10" s="23">
        <f t="shared" si="11"/>
        <v>485371.17461278808</v>
      </c>
      <c r="Z10" s="23">
        <f t="shared" si="1"/>
        <v>5660321.9622493479</v>
      </c>
      <c r="AA10" s="23">
        <f t="shared" si="12"/>
        <v>57.995164536767987</v>
      </c>
      <c r="AB10" s="25"/>
      <c r="AC10" s="24"/>
      <c r="AD10" s="25"/>
      <c r="AE10" s="24"/>
      <c r="AF10" s="23">
        <f t="shared" si="13"/>
        <v>1.4540949392875362</v>
      </c>
    </row>
    <row r="11" spans="1:32" s="26" customFormat="1" ht="15" customHeight="1" x14ac:dyDescent="0.2">
      <c r="B11" s="5" t="s">
        <v>58</v>
      </c>
      <c r="C11" s="5" t="s">
        <v>3</v>
      </c>
      <c r="D11" s="24" t="s">
        <v>74</v>
      </c>
      <c r="E11" s="4" t="str">
        <f t="shared" si="2"/>
        <v>BATotal25-29</v>
      </c>
      <c r="F11" s="6">
        <f>VLOOKUP(E11,'Appendix 1a. Person-years 2020'!$E$3:$F$1682,2,FALSE)</f>
        <v>1202710.9284999999</v>
      </c>
      <c r="G11" s="17">
        <f>VLOOKUP(E11,'Appendix 2a. Deaths 2020'!$E$4:$G$1683,2,FALSE)</f>
        <v>2554</v>
      </c>
      <c r="H11" s="17">
        <f>VLOOKUP(E11,'Appendix 2a. Deaths 2020'!$E$4:$G$1683,3,FALSE)</f>
        <v>77</v>
      </c>
      <c r="I11" s="18">
        <f t="shared" si="3"/>
        <v>2.1235360380281107E-3</v>
      </c>
      <c r="J11" s="24">
        <v>5</v>
      </c>
      <c r="K11" s="5">
        <f>VLOOKUP(E11,'Appendix 3a. nax iIBGE 2020'!$E$5:$O$1935,11,FALSE)</f>
        <v>2.5</v>
      </c>
      <c r="L11" s="19">
        <f t="shared" si="4"/>
        <v>1.0561610289964682E-2</v>
      </c>
      <c r="M11" s="20">
        <f t="shared" si="14"/>
        <v>96472.155054803967</v>
      </c>
      <c r="N11" s="20">
        <f t="shared" si="15"/>
        <v>1018.9013055218859</v>
      </c>
      <c r="O11" s="20">
        <f t="shared" si="5"/>
        <v>479813.52201021515</v>
      </c>
      <c r="P11" s="20">
        <f t="shared" si="0"/>
        <v>5031067.3095911089</v>
      </c>
      <c r="Q11" s="21">
        <f t="shared" si="6"/>
        <v>52.150460479845783</v>
      </c>
      <c r="R11" s="22">
        <f t="shared" si="7"/>
        <v>0.96985121378230232</v>
      </c>
      <c r="S11" s="22">
        <f t="shared" si="8"/>
        <v>0.98943838971003528</v>
      </c>
      <c r="T11" s="22">
        <f t="shared" si="9"/>
        <v>0.98975517267743796</v>
      </c>
      <c r="U11" s="23">
        <f t="shared" si="16"/>
        <v>96528.767316407728</v>
      </c>
      <c r="V11" s="23">
        <f t="shared" si="17"/>
        <v>988.92055281636794</v>
      </c>
      <c r="W11" s="22">
        <f t="shared" si="10"/>
        <v>1.0244827322562045E-2</v>
      </c>
      <c r="X11" s="23">
        <f t="shared" si="18"/>
        <v>2.4800208431012813</v>
      </c>
      <c r="Y11" s="23">
        <f t="shared" si="11"/>
        <v>480151.7774011126</v>
      </c>
      <c r="Z11" s="23">
        <f t="shared" si="1"/>
        <v>5174950.7876365595</v>
      </c>
      <c r="AA11" s="23">
        <f t="shared" si="12"/>
        <v>53.610451386722865</v>
      </c>
      <c r="AB11" s="25"/>
      <c r="AC11" s="24"/>
      <c r="AD11" s="25"/>
      <c r="AE11" s="24"/>
      <c r="AF11" s="23">
        <f t="shared" si="13"/>
        <v>1.4599909068770813</v>
      </c>
    </row>
    <row r="12" spans="1:32" s="26" customFormat="1" ht="15" customHeight="1" x14ac:dyDescent="0.2">
      <c r="B12" s="5" t="s">
        <v>58</v>
      </c>
      <c r="C12" s="5" t="s">
        <v>3</v>
      </c>
      <c r="D12" s="24" t="s">
        <v>75</v>
      </c>
      <c r="E12" s="4" t="str">
        <f t="shared" si="2"/>
        <v>BATotal30-34</v>
      </c>
      <c r="F12" s="6">
        <f>VLOOKUP(E12,'Appendix 1a. Person-years 2020'!$E$3:$F$1682,2,FALSE)</f>
        <v>1198017.0392</v>
      </c>
      <c r="G12" s="17">
        <f>VLOOKUP(E12,'Appendix 2a. Deaths 2020'!$E$4:$G$1683,2,FALSE)</f>
        <v>2580</v>
      </c>
      <c r="H12" s="17">
        <f>VLOOKUP(E12,'Appendix 2a. Deaths 2020'!$E$4:$G$1683,3,FALSE)</f>
        <v>119</v>
      </c>
      <c r="I12" s="18">
        <f t="shared" si="3"/>
        <v>2.1535586853780033E-3</v>
      </c>
      <c r="J12" s="24">
        <v>5</v>
      </c>
      <c r="K12" s="5">
        <f>VLOOKUP(E12,'Appendix 3a. nax iIBGE 2020'!$E$5:$O$1935,11,FALSE)</f>
        <v>2.5</v>
      </c>
      <c r="L12" s="19">
        <f t="shared" si="4"/>
        <v>1.0710131186792879E-2</v>
      </c>
      <c r="M12" s="20">
        <f t="shared" si="14"/>
        <v>95453.253749282085</v>
      </c>
      <c r="N12" s="20">
        <f t="shared" si="15"/>
        <v>1022.3168698610403</v>
      </c>
      <c r="O12" s="20">
        <f t="shared" si="5"/>
        <v>474710.47657175787</v>
      </c>
      <c r="P12" s="20">
        <f t="shared" si="0"/>
        <v>4551253.7875808934</v>
      </c>
      <c r="Q12" s="21">
        <f t="shared" si="6"/>
        <v>47.680446803157025</v>
      </c>
      <c r="R12" s="22">
        <f t="shared" si="7"/>
        <v>0.95387596899224802</v>
      </c>
      <c r="S12" s="22">
        <f t="shared" si="8"/>
        <v>0.98928986881320713</v>
      </c>
      <c r="T12" s="22">
        <f t="shared" si="9"/>
        <v>0.98978133040289773</v>
      </c>
      <c r="U12" s="23">
        <f t="shared" si="16"/>
        <v>95539.846763591355</v>
      </c>
      <c r="V12" s="23">
        <f t="shared" si="17"/>
        <v>976.29012743492069</v>
      </c>
      <c r="W12" s="22">
        <f t="shared" si="10"/>
        <v>1.021866959710227E-2</v>
      </c>
      <c r="X12" s="23">
        <f t="shared" si="18"/>
        <v>2.5331880597875771</v>
      </c>
      <c r="Y12" s="23">
        <f t="shared" si="11"/>
        <v>475290.90967448876</v>
      </c>
      <c r="Z12" s="23">
        <f t="shared" si="1"/>
        <v>4694799.0102354465</v>
      </c>
      <c r="AA12" s="23">
        <f t="shared" si="12"/>
        <v>49.139695836570631</v>
      </c>
      <c r="AB12" s="25"/>
      <c r="AC12" s="24"/>
      <c r="AD12" s="25"/>
      <c r="AE12" s="24"/>
      <c r="AF12" s="23">
        <f t="shared" si="13"/>
        <v>1.4592490334136059</v>
      </c>
    </row>
    <row r="13" spans="1:32" s="26" customFormat="1" ht="15" customHeight="1" x14ac:dyDescent="0.2">
      <c r="B13" s="5" t="s">
        <v>58</v>
      </c>
      <c r="C13" s="5" t="s">
        <v>3</v>
      </c>
      <c r="D13" s="24" t="s">
        <v>76</v>
      </c>
      <c r="E13" s="4" t="str">
        <f t="shared" si="2"/>
        <v>BATotal35-39</v>
      </c>
      <c r="F13" s="6">
        <f>VLOOKUP(E13,'Appendix 1a. Person-years 2020'!$E$3:$F$1682,2,FALSE)</f>
        <v>1245887.5612999999</v>
      </c>
      <c r="G13" s="17">
        <f>VLOOKUP(E13,'Appendix 2a. Deaths 2020'!$E$4:$G$1683,2,FALSE)</f>
        <v>3262</v>
      </c>
      <c r="H13" s="17">
        <f>VLOOKUP(E13,'Appendix 2a. Deaths 2020'!$E$4:$G$1683,3,FALSE)</f>
        <v>228</v>
      </c>
      <c r="I13" s="18">
        <f t="shared" si="3"/>
        <v>2.6182137949883073E-3</v>
      </c>
      <c r="J13" s="24">
        <v>5</v>
      </c>
      <c r="K13" s="5">
        <f>VLOOKUP(E13,'Appendix 3a. nax iIBGE 2020'!$E$5:$O$1935,11,FALSE)</f>
        <v>2.5</v>
      </c>
      <c r="L13" s="19">
        <f t="shared" si="4"/>
        <v>1.3005938158185223E-2</v>
      </c>
      <c r="M13" s="20">
        <f t="shared" si="14"/>
        <v>94430.936879421046</v>
      </c>
      <c r="N13" s="20">
        <f t="shared" si="15"/>
        <v>1228.1629252732425</v>
      </c>
      <c r="O13" s="20">
        <f t="shared" si="5"/>
        <v>469084.27708392218</v>
      </c>
      <c r="P13" s="20">
        <f t="shared" si="0"/>
        <v>4076543.3110091351</v>
      </c>
      <c r="Q13" s="21">
        <f t="shared" si="6"/>
        <v>43.169573931205164</v>
      </c>
      <c r="R13" s="22">
        <f t="shared" si="7"/>
        <v>0.93010423053341507</v>
      </c>
      <c r="S13" s="22">
        <f t="shared" si="8"/>
        <v>0.98699406184181482</v>
      </c>
      <c r="T13" s="22">
        <f t="shared" si="9"/>
        <v>0.98789759782626896</v>
      </c>
      <c r="U13" s="23">
        <f t="shared" si="16"/>
        <v>94563.556636156427</v>
      </c>
      <c r="V13" s="23">
        <f t="shared" si="17"/>
        <v>1144.446193389158</v>
      </c>
      <c r="W13" s="22">
        <f t="shared" si="10"/>
        <v>1.2102402173731042E-2</v>
      </c>
      <c r="X13" s="23">
        <f t="shared" si="18"/>
        <v>2.5798663338176531</v>
      </c>
      <c r="Y13" s="23">
        <f t="shared" si="11"/>
        <v>470048.07041902677</v>
      </c>
      <c r="Z13" s="23">
        <f t="shared" si="1"/>
        <v>4219508.1005609576</v>
      </c>
      <c r="AA13" s="23">
        <f t="shared" si="12"/>
        <v>44.620869293188434</v>
      </c>
      <c r="AB13" s="25"/>
      <c r="AC13" s="24"/>
      <c r="AD13" s="25"/>
      <c r="AE13" s="24"/>
      <c r="AF13" s="23">
        <f t="shared" si="13"/>
        <v>1.45129536198327</v>
      </c>
    </row>
    <row r="14" spans="1:32" s="26" customFormat="1" ht="15" customHeight="1" x14ac:dyDescent="0.2">
      <c r="B14" s="5" t="s">
        <v>58</v>
      </c>
      <c r="C14" s="5" t="s">
        <v>3</v>
      </c>
      <c r="D14" s="24" t="s">
        <v>77</v>
      </c>
      <c r="E14" s="4" t="str">
        <f t="shared" si="2"/>
        <v>BATotal40-44</v>
      </c>
      <c r="F14" s="6">
        <f>VLOOKUP(E14,'Appendix 1a. Person-years 2020'!$E$3:$F$1682,2,FALSE)</f>
        <v>1129888.1687</v>
      </c>
      <c r="G14" s="17">
        <f>VLOOKUP(E14,'Appendix 2a. Deaths 2020'!$E$4:$G$1683,2,FALSE)</f>
        <v>3790</v>
      </c>
      <c r="H14" s="17">
        <f>VLOOKUP(E14,'Appendix 2a. Deaths 2020'!$E$4:$G$1683,3,FALSE)</f>
        <v>341</v>
      </c>
      <c r="I14" s="18">
        <f t="shared" si="3"/>
        <v>3.354314263119162E-3</v>
      </c>
      <c r="J14" s="24">
        <v>5</v>
      </c>
      <c r="K14" s="5">
        <f>VLOOKUP(E14,'Appendix 3a. nax iIBGE 2020'!$E$5:$O$1935,11,FALSE)</f>
        <v>2.5</v>
      </c>
      <c r="L14" s="19">
        <f t="shared" si="4"/>
        <v>1.6632098105840765E-2</v>
      </c>
      <c r="M14" s="20">
        <f t="shared" si="14"/>
        <v>93202.773954147808</v>
      </c>
      <c r="N14" s="20">
        <f t="shared" si="15"/>
        <v>1550.1576801418867</v>
      </c>
      <c r="O14" s="20">
        <f t="shared" si="5"/>
        <v>462138.4755703843</v>
      </c>
      <c r="P14" s="20">
        <f t="shared" si="0"/>
        <v>3607459.0339252129</v>
      </c>
      <c r="Q14" s="21">
        <f t="shared" si="6"/>
        <v>38.70548998573738</v>
      </c>
      <c r="R14" s="22">
        <f t="shared" si="7"/>
        <v>0.91002638522427437</v>
      </c>
      <c r="S14" s="22">
        <f t="shared" si="8"/>
        <v>0.98336790189415924</v>
      </c>
      <c r="T14" s="22">
        <f t="shared" si="9"/>
        <v>0.98485295797645045</v>
      </c>
      <c r="U14" s="23">
        <f t="shared" si="16"/>
        <v>93419.110442767269</v>
      </c>
      <c r="V14" s="23">
        <f t="shared" si="17"/>
        <v>1415.0231916792125</v>
      </c>
      <c r="W14" s="22">
        <f t="shared" si="10"/>
        <v>1.5147042023549551E-2</v>
      </c>
      <c r="X14" s="23">
        <f t="shared" si="18"/>
        <v>2.6061726441180917</v>
      </c>
      <c r="Y14" s="23">
        <f t="shared" si="11"/>
        <v>463708.23098838731</v>
      </c>
      <c r="Z14" s="23">
        <f t="shared" si="1"/>
        <v>3749460.030141931</v>
      </c>
      <c r="AA14" s="23">
        <f t="shared" si="12"/>
        <v>40.135899521747405</v>
      </c>
      <c r="AB14" s="25"/>
      <c r="AC14" s="24"/>
      <c r="AD14" s="25"/>
      <c r="AE14" s="24"/>
      <c r="AF14" s="23">
        <f t="shared" si="13"/>
        <v>1.4304095360100249</v>
      </c>
    </row>
    <row r="15" spans="1:32" s="26" customFormat="1" ht="15" customHeight="1" x14ac:dyDescent="0.2">
      <c r="B15" s="5" t="s">
        <v>58</v>
      </c>
      <c r="C15" s="5" t="s">
        <v>3</v>
      </c>
      <c r="D15" s="24" t="s">
        <v>78</v>
      </c>
      <c r="E15" s="4" t="str">
        <f t="shared" si="2"/>
        <v>BATotal45-49</v>
      </c>
      <c r="F15" s="6">
        <f>VLOOKUP(E15,'Appendix 1a. Person-years 2020'!$E$3:$F$1682,2,FALSE)</f>
        <v>945340.14480000001</v>
      </c>
      <c r="G15" s="17">
        <f>VLOOKUP(E15,'Appendix 2a. Deaths 2020'!$E$4:$G$1683,2,FALSE)</f>
        <v>4304</v>
      </c>
      <c r="H15" s="17">
        <f>VLOOKUP(E15,'Appendix 2a. Deaths 2020'!$E$4:$G$1683,3,FALSE)</f>
        <v>431</v>
      </c>
      <c r="I15" s="18">
        <f t="shared" si="3"/>
        <v>4.5528585913492247E-3</v>
      </c>
      <c r="J15" s="24">
        <v>5</v>
      </c>
      <c r="K15" s="5">
        <f>VLOOKUP(E15,'Appendix 3a. nax iIBGE 2020'!$E$5:$O$1935,11,FALSE)</f>
        <v>2.5</v>
      </c>
      <c r="L15" s="19">
        <f t="shared" si="4"/>
        <v>2.2508102437848312E-2</v>
      </c>
      <c r="M15" s="20">
        <f t="shared" si="14"/>
        <v>91652.616274005923</v>
      </c>
      <c r="N15" s="20">
        <f t="shared" si="15"/>
        <v>2062.9264757921287</v>
      </c>
      <c r="O15" s="20">
        <f t="shared" si="5"/>
        <v>453105.76518054924</v>
      </c>
      <c r="P15" s="20">
        <f t="shared" si="0"/>
        <v>3145320.5583548285</v>
      </c>
      <c r="Q15" s="21">
        <f t="shared" si="6"/>
        <v>34.317848046492585</v>
      </c>
      <c r="R15" s="22">
        <f t="shared" si="7"/>
        <v>0.89986059479553904</v>
      </c>
      <c r="S15" s="22">
        <f t="shared" si="8"/>
        <v>0.97749189756215171</v>
      </c>
      <c r="T15" s="22">
        <f t="shared" si="9"/>
        <v>0.97972282898374918</v>
      </c>
      <c r="U15" s="23">
        <f t="shared" si="16"/>
        <v>92004.087251088058</v>
      </c>
      <c r="V15" s="23">
        <f t="shared" si="17"/>
        <v>1865.5826113843741</v>
      </c>
      <c r="W15" s="22">
        <f t="shared" si="10"/>
        <v>2.0277171016250817E-2</v>
      </c>
      <c r="X15" s="23">
        <f t="shared" si="18"/>
        <v>2.6257354344982118</v>
      </c>
      <c r="Y15" s="23">
        <f t="shared" si="11"/>
        <v>455591.04956721404</v>
      </c>
      <c r="Z15" s="23">
        <f t="shared" si="1"/>
        <v>3285751.7991535435</v>
      </c>
      <c r="AA15" s="23">
        <f t="shared" si="12"/>
        <v>35.713106855637932</v>
      </c>
      <c r="AB15" s="25"/>
      <c r="AC15" s="24"/>
      <c r="AD15" s="25"/>
      <c r="AE15" s="24"/>
      <c r="AF15" s="23">
        <f t="shared" si="13"/>
        <v>1.3952588091453464</v>
      </c>
    </row>
    <row r="16" spans="1:32" s="26" customFormat="1" ht="15" customHeight="1" x14ac:dyDescent="0.2">
      <c r="B16" s="5" t="s">
        <v>58</v>
      </c>
      <c r="C16" s="5" t="s">
        <v>3</v>
      </c>
      <c r="D16" s="24" t="s">
        <v>79</v>
      </c>
      <c r="E16" s="4" t="str">
        <f t="shared" si="2"/>
        <v>BATotal50-54</v>
      </c>
      <c r="F16" s="6">
        <f>VLOOKUP(E16,'Appendix 1a. Person-years 2020'!$E$3:$F$1682,2,FALSE)</f>
        <v>858456.28359999997</v>
      </c>
      <c r="G16" s="17">
        <f>VLOOKUP(E16,'Appendix 2a. Deaths 2020'!$E$4:$G$1683,2,FALSE)</f>
        <v>5472</v>
      </c>
      <c r="H16" s="17">
        <f>VLOOKUP(E16,'Appendix 2a. Deaths 2020'!$E$4:$G$1683,3,FALSE)</f>
        <v>563</v>
      </c>
      <c r="I16" s="18">
        <f t="shared" si="3"/>
        <v>6.3742325666867545E-3</v>
      </c>
      <c r="J16" s="24">
        <v>5</v>
      </c>
      <c r="K16" s="5">
        <f>VLOOKUP(E16,'Appendix 3a. nax iIBGE 2020'!$E$5:$O$1935,11,FALSE)</f>
        <v>2.5</v>
      </c>
      <c r="L16" s="19">
        <f t="shared" si="4"/>
        <v>3.1371243823343213E-2</v>
      </c>
      <c r="M16" s="20">
        <f t="shared" si="14"/>
        <v>89589.689798213789</v>
      </c>
      <c r="N16" s="20">
        <f t="shared" si="15"/>
        <v>2810.5400027174487</v>
      </c>
      <c r="O16" s="20">
        <f t="shared" si="5"/>
        <v>440922.09898427536</v>
      </c>
      <c r="P16" s="20">
        <f t="shared" si="0"/>
        <v>2692214.7931742794</v>
      </c>
      <c r="Q16" s="21">
        <f t="shared" si="6"/>
        <v>30.050497989646527</v>
      </c>
      <c r="R16" s="22">
        <f t="shared" si="7"/>
        <v>0.89711257309941517</v>
      </c>
      <c r="S16" s="22">
        <f t="shared" si="8"/>
        <v>0.96862875617665678</v>
      </c>
      <c r="T16" s="22">
        <f t="shared" si="9"/>
        <v>0.97181051055858481</v>
      </c>
      <c r="U16" s="23">
        <f t="shared" si="16"/>
        <v>90138.504639703679</v>
      </c>
      <c r="V16" s="23">
        <f t="shared" si="17"/>
        <v>2540.9584248058814</v>
      </c>
      <c r="W16" s="22">
        <f t="shared" si="10"/>
        <v>2.8189489441415194E-2</v>
      </c>
      <c r="X16" s="23">
        <f t="shared" si="18"/>
        <v>2.6352578741785777</v>
      </c>
      <c r="Y16" s="23">
        <f t="shared" si="11"/>
        <v>444683.81177141907</v>
      </c>
      <c r="Z16" s="23">
        <f t="shared" si="1"/>
        <v>2830160.7495863293</v>
      </c>
      <c r="AA16" s="23">
        <f t="shared" si="12"/>
        <v>31.397911035898378</v>
      </c>
      <c r="AB16" s="25"/>
      <c r="AC16" s="24"/>
      <c r="AD16" s="25"/>
      <c r="AE16" s="24"/>
      <c r="AF16" s="23">
        <f t="shared" si="13"/>
        <v>1.3474130462518517</v>
      </c>
    </row>
    <row r="17" spans="2:32" s="26" customFormat="1" ht="15" customHeight="1" x14ac:dyDescent="0.2">
      <c r="B17" s="5" t="s">
        <v>58</v>
      </c>
      <c r="C17" s="5" t="s">
        <v>3</v>
      </c>
      <c r="D17" s="24" t="s">
        <v>80</v>
      </c>
      <c r="E17" s="4" t="str">
        <f t="shared" si="2"/>
        <v>BATotal55-59</v>
      </c>
      <c r="F17" s="6">
        <f>VLOOKUP(E17,'Appendix 1a. Person-years 2020'!$E$3:$F$1682,2,FALSE)</f>
        <v>727838.80689999997</v>
      </c>
      <c r="G17" s="17">
        <f>VLOOKUP(E17,'Appendix 2a. Deaths 2020'!$E$4:$G$1683,2,FALSE)</f>
        <v>6673</v>
      </c>
      <c r="H17" s="17">
        <f>VLOOKUP(E17,'Appendix 2a. Deaths 2020'!$E$4:$G$1683,3,FALSE)</f>
        <v>712</v>
      </c>
      <c r="I17" s="18">
        <f t="shared" si="3"/>
        <v>9.1682388143351969E-3</v>
      </c>
      <c r="J17" s="24">
        <v>5</v>
      </c>
      <c r="K17" s="5">
        <f>VLOOKUP(E17,'Appendix 3a. nax iIBGE 2020'!$E$5:$O$1935,11,FALSE)</f>
        <v>2.5</v>
      </c>
      <c r="L17" s="19">
        <f t="shared" si="4"/>
        <v>4.4814029754129535E-2</v>
      </c>
      <c r="M17" s="20">
        <f t="shared" si="14"/>
        <v>86779.149795496342</v>
      </c>
      <c r="N17" s="20">
        <f t="shared" si="15"/>
        <v>3888.9234009734369</v>
      </c>
      <c r="O17" s="20">
        <f t="shared" si="5"/>
        <v>424173.44047504815</v>
      </c>
      <c r="P17" s="20">
        <f t="shared" si="0"/>
        <v>2251292.6941900039</v>
      </c>
      <c r="Q17" s="21">
        <f t="shared" si="6"/>
        <v>25.942783485380971</v>
      </c>
      <c r="R17" s="22">
        <f t="shared" si="7"/>
        <v>0.89330136370448077</v>
      </c>
      <c r="S17" s="22">
        <f t="shared" si="8"/>
        <v>0.95518597024587049</v>
      </c>
      <c r="T17" s="22">
        <f t="shared" si="9"/>
        <v>0.95987023597265553</v>
      </c>
      <c r="U17" s="23">
        <f t="shared" si="16"/>
        <v>87597.546214897797</v>
      </c>
      <c r="V17" s="23">
        <f t="shared" si="17"/>
        <v>3515.2688589782506</v>
      </c>
      <c r="W17" s="22">
        <f t="shared" si="10"/>
        <v>4.0129764027344472E-2</v>
      </c>
      <c r="X17" s="23">
        <f t="shared" si="18"/>
        <v>2.6336554336933569</v>
      </c>
      <c r="Y17" s="23">
        <f t="shared" si="11"/>
        <v>429669.39371093886</v>
      </c>
      <c r="Z17" s="23">
        <f t="shared" si="1"/>
        <v>2385476.9378149104</v>
      </c>
      <c r="AA17" s="23">
        <f t="shared" si="12"/>
        <v>27.232234701674898</v>
      </c>
      <c r="AB17" s="25"/>
      <c r="AC17" s="24"/>
      <c r="AD17" s="25"/>
      <c r="AE17" s="24"/>
      <c r="AF17" s="23">
        <f t="shared" si="13"/>
        <v>1.2894512162939264</v>
      </c>
    </row>
    <row r="18" spans="2:32" s="26" customFormat="1" ht="15" customHeight="1" x14ac:dyDescent="0.2">
      <c r="B18" s="5" t="s">
        <v>58</v>
      </c>
      <c r="C18" s="5" t="s">
        <v>3</v>
      </c>
      <c r="D18" s="24" t="s">
        <v>81</v>
      </c>
      <c r="E18" s="4" t="str">
        <f t="shared" si="2"/>
        <v>BATotal60-64</v>
      </c>
      <c r="F18" s="6">
        <f>VLOOKUP(E18,'Appendix 1a. Person-years 2020'!$E$3:$F$1682,2,FALSE)</f>
        <v>602102.36210000003</v>
      </c>
      <c r="G18" s="17">
        <f>VLOOKUP(E18,'Appendix 2a. Deaths 2020'!$E$4:$G$1683,2,FALSE)</f>
        <v>8051</v>
      </c>
      <c r="H18" s="17">
        <f>VLOOKUP(E18,'Appendix 2a. Deaths 2020'!$E$4:$G$1683,3,FALSE)</f>
        <v>981</v>
      </c>
      <c r="I18" s="18">
        <f t="shared" si="3"/>
        <v>1.3371480510257244E-2</v>
      </c>
      <c r="J18" s="24">
        <v>5</v>
      </c>
      <c r="K18" s="5">
        <f>VLOOKUP(E18,'Appendix 3a. nax iIBGE 2020'!$E$5:$O$1935,11,FALSE)</f>
        <v>2.5</v>
      </c>
      <c r="L18" s="19">
        <f t="shared" si="4"/>
        <v>6.4694741367990666E-2</v>
      </c>
      <c r="M18" s="20">
        <f t="shared" si="14"/>
        <v>82890.226394522906</v>
      </c>
      <c r="N18" s="20">
        <f t="shared" si="15"/>
        <v>5362.5617585278533</v>
      </c>
      <c r="O18" s="20">
        <f t="shared" si="5"/>
        <v>401044.72757629491</v>
      </c>
      <c r="P18" s="20">
        <f t="shared" si="0"/>
        <v>1827119.2537149556</v>
      </c>
      <c r="Q18" s="21">
        <f t="shared" si="6"/>
        <v>22.042637994721236</v>
      </c>
      <c r="R18" s="22">
        <f t="shared" si="7"/>
        <v>0.87815178238728109</v>
      </c>
      <c r="S18" s="22">
        <f t="shared" si="8"/>
        <v>0.93530525863200931</v>
      </c>
      <c r="T18" s="22">
        <f t="shared" si="9"/>
        <v>0.94295866455659716</v>
      </c>
      <c r="U18" s="23">
        <f t="shared" si="16"/>
        <v>84082.277355919548</v>
      </c>
      <c r="V18" s="23">
        <f t="shared" si="17"/>
        <v>4796.1653875042421</v>
      </c>
      <c r="W18" s="22">
        <f t="shared" si="10"/>
        <v>5.7041335443402841E-2</v>
      </c>
      <c r="X18" s="23">
        <f t="shared" si="18"/>
        <v>2.6271871803940301</v>
      </c>
      <c r="Y18" s="23">
        <f t="shared" si="11"/>
        <v>409030.98406317725</v>
      </c>
      <c r="Z18" s="23">
        <f t="shared" si="1"/>
        <v>1955807.5441039717</v>
      </c>
      <c r="AA18" s="23">
        <f t="shared" si="12"/>
        <v>23.260639526033</v>
      </c>
      <c r="AB18" s="25"/>
      <c r="AC18" s="24"/>
      <c r="AD18" s="25"/>
      <c r="AE18" s="24"/>
      <c r="AF18" s="23">
        <f t="shared" si="13"/>
        <v>1.2180015313117636</v>
      </c>
    </row>
    <row r="19" spans="2:32" s="26" customFormat="1" ht="15" customHeight="1" x14ac:dyDescent="0.2">
      <c r="B19" s="5" t="s">
        <v>58</v>
      </c>
      <c r="C19" s="5" t="s">
        <v>3</v>
      </c>
      <c r="D19" s="24" t="s">
        <v>82</v>
      </c>
      <c r="E19" s="4" t="str">
        <f t="shared" si="2"/>
        <v>BATotal65-69</v>
      </c>
      <c r="F19" s="6">
        <f>VLOOKUP(E19,'Appendix 1a. Person-years 2020'!$E$3:$F$1682,2,FALSE)</f>
        <v>464801.37390000001</v>
      </c>
      <c r="G19" s="17">
        <f>VLOOKUP(E19,'Appendix 2a. Deaths 2020'!$E$4:$G$1683,2,FALSE)</f>
        <v>9072</v>
      </c>
      <c r="H19" s="17">
        <f>VLOOKUP(E19,'Appendix 2a. Deaths 2020'!$E$4:$G$1683,3,FALSE)</f>
        <v>1199</v>
      </c>
      <c r="I19" s="18">
        <f t="shared" si="3"/>
        <v>1.9518014595954702E-2</v>
      </c>
      <c r="J19" s="24">
        <v>5</v>
      </c>
      <c r="K19" s="5">
        <f>VLOOKUP(E19,'Appendix 3a. nax iIBGE 2020'!$E$5:$O$1935,11,FALSE)</f>
        <v>2.5</v>
      </c>
      <c r="L19" s="19">
        <f t="shared" si="4"/>
        <v>9.3049709032175174E-2</v>
      </c>
      <c r="M19" s="20">
        <f t="shared" si="14"/>
        <v>77527.664635995054</v>
      </c>
      <c r="N19" s="20">
        <f t="shared" si="15"/>
        <v>7213.9266363233965</v>
      </c>
      <c r="O19" s="20">
        <f t="shared" si="5"/>
        <v>369603.50658916682</v>
      </c>
      <c r="P19" s="20">
        <f t="shared" si="0"/>
        <v>1426074.5261386607</v>
      </c>
      <c r="Q19" s="21">
        <f t="shared" si="6"/>
        <v>18.394395508162301</v>
      </c>
      <c r="R19" s="22">
        <f t="shared" si="7"/>
        <v>0.86783509700176364</v>
      </c>
      <c r="S19" s="22">
        <f t="shared" si="8"/>
        <v>0.90695029096782487</v>
      </c>
      <c r="T19" s="22">
        <f t="shared" si="9"/>
        <v>0.91873330258926644</v>
      </c>
      <c r="U19" s="23">
        <f t="shared" si="16"/>
        <v>79286.111968415309</v>
      </c>
      <c r="V19" s="23">
        <f t="shared" si="17"/>
        <v>6443.3204702107469</v>
      </c>
      <c r="W19" s="22">
        <f t="shared" si="10"/>
        <v>8.1266697410733557E-2</v>
      </c>
      <c r="X19" s="23">
        <f t="shared" si="18"/>
        <v>2.6188065030865451</v>
      </c>
      <c r="Y19" s="23">
        <f t="shared" si="11"/>
        <v>381087.76703988138</v>
      </c>
      <c r="Z19" s="23">
        <f t="shared" si="1"/>
        <v>1546776.5600407945</v>
      </c>
      <c r="AA19" s="23">
        <f t="shared" si="12"/>
        <v>19.508795697498368</v>
      </c>
      <c r="AB19" s="25"/>
      <c r="AC19" s="24"/>
      <c r="AD19" s="25"/>
      <c r="AE19" s="24"/>
      <c r="AF19" s="23">
        <f t="shared" si="13"/>
        <v>1.1144001893360667</v>
      </c>
    </row>
    <row r="20" spans="2:32" s="26" customFormat="1" ht="15" customHeight="1" x14ac:dyDescent="0.2">
      <c r="B20" s="5" t="s">
        <v>58</v>
      </c>
      <c r="C20" s="5" t="s">
        <v>3</v>
      </c>
      <c r="D20" s="42" t="s">
        <v>19</v>
      </c>
      <c r="E20" s="4" t="str">
        <f t="shared" si="2"/>
        <v>BATotal70-74</v>
      </c>
      <c r="F20" s="6">
        <f>VLOOKUP(E20,'Appendix 1a. Person-years 2020'!$E$3:$F$1682,2,FALSE)</f>
        <v>356153.8444</v>
      </c>
      <c r="G20" s="17">
        <f>VLOOKUP(E20,'Appendix 2a. Deaths 2020'!$E$4:$G$1683,2,FALSE)</f>
        <v>10070</v>
      </c>
      <c r="H20" s="17">
        <f>VLOOKUP(E20,'Appendix 2a. Deaths 2020'!$E$4:$G$1683,3,FALSE)</f>
        <v>1279</v>
      </c>
      <c r="I20" s="18">
        <f t="shared" si="3"/>
        <v>2.8274298195389631E-2</v>
      </c>
      <c r="J20" s="24">
        <v>5</v>
      </c>
      <c r="K20" s="5">
        <f>VLOOKUP(E20,'Appendix 3a. nax iIBGE 2020'!$E$5:$O$1935,11,FALSE)</f>
        <v>2.5</v>
      </c>
      <c r="L20" s="19">
        <f t="shared" si="4"/>
        <v>0.13203826759872558</v>
      </c>
      <c r="M20" s="20">
        <f t="shared" si="14"/>
        <v>70313.737999671663</v>
      </c>
      <c r="N20" s="20">
        <f t="shared" si="15"/>
        <v>9284.1041538673271</v>
      </c>
      <c r="O20" s="20">
        <f t="shared" si="5"/>
        <v>328358.42961368995</v>
      </c>
      <c r="P20" s="20">
        <f t="shared" si="0"/>
        <v>1056471.0195494939</v>
      </c>
      <c r="Q20" s="21">
        <f t="shared" si="6"/>
        <v>15.025101062816875</v>
      </c>
      <c r="R20" s="22">
        <f t="shared" si="7"/>
        <v>0.87298907646474677</v>
      </c>
      <c r="S20" s="22">
        <f t="shared" si="8"/>
        <v>0.86796173240127439</v>
      </c>
      <c r="T20" s="22">
        <f t="shared" si="9"/>
        <v>0.88371388018943309</v>
      </c>
      <c r="U20" s="23">
        <f t="shared" si="16"/>
        <v>72842.791498204562</v>
      </c>
      <c r="V20" s="23">
        <f t="shared" si="17"/>
        <v>8470.6055794963613</v>
      </c>
      <c r="W20" s="22">
        <f t="shared" si="10"/>
        <v>0.11628611981056693</v>
      </c>
      <c r="X20" s="23">
        <f t="shared" si="18"/>
        <v>2.6086387290041619</v>
      </c>
      <c r="Y20" s="23">
        <f t="shared" si="11"/>
        <v>343957.67936633399</v>
      </c>
      <c r="Z20" s="23">
        <f t="shared" si="1"/>
        <v>1165688.7930009132</v>
      </c>
      <c r="AA20" s="23">
        <f t="shared" si="12"/>
        <v>16.002802322995066</v>
      </c>
      <c r="AB20" s="25"/>
      <c r="AC20" s="24"/>
      <c r="AD20" s="25"/>
      <c r="AE20" s="24"/>
      <c r="AF20" s="23">
        <f t="shared" si="13"/>
        <v>0.97770126017819159</v>
      </c>
    </row>
    <row r="21" spans="2:32" s="26" customFormat="1" ht="15" customHeight="1" x14ac:dyDescent="0.2">
      <c r="B21" s="5" t="s">
        <v>58</v>
      </c>
      <c r="C21" s="5" t="s">
        <v>3</v>
      </c>
      <c r="D21" s="42" t="s">
        <v>20</v>
      </c>
      <c r="E21" s="4" t="str">
        <f t="shared" si="2"/>
        <v>BATotal75-79</v>
      </c>
      <c r="F21" s="6">
        <f>VLOOKUP(E21,'Appendix 1a. Person-years 2020'!$E$3:$F$1682,2,FALSE)</f>
        <v>248669.16690000001</v>
      </c>
      <c r="G21" s="17">
        <f>VLOOKUP(E21,'Appendix 2a. Deaths 2020'!$E$4:$G$1683,2,FALSE)</f>
        <v>10441</v>
      </c>
      <c r="H21" s="17">
        <f>VLOOKUP(E21,'Appendix 2a. Deaths 2020'!$E$4:$G$1683,3,FALSE)</f>
        <v>1285</v>
      </c>
      <c r="I21" s="18">
        <f t="shared" si="3"/>
        <v>4.1987513490961872E-2</v>
      </c>
      <c r="J21" s="24">
        <v>5</v>
      </c>
      <c r="K21" s="5">
        <f>VLOOKUP(E21,'Appendix 3a. nax iIBGE 2020'!$E$5:$O$1935,11,FALSE)</f>
        <v>2.5</v>
      </c>
      <c r="L21" s="19">
        <f t="shared" si="4"/>
        <v>0.18999411616554848</v>
      </c>
      <c r="M21" s="20">
        <f t="shared" si="14"/>
        <v>61029.633845804332</v>
      </c>
      <c r="N21" s="20">
        <f t="shared" si="15"/>
        <v>11595.271342440637</v>
      </c>
      <c r="O21" s="20">
        <f t="shared" si="5"/>
        <v>276159.99087292008</v>
      </c>
      <c r="P21" s="20">
        <f t="shared" si="0"/>
        <v>728112.58993580402</v>
      </c>
      <c r="Q21" s="21">
        <f t="shared" si="6"/>
        <v>11.930476131897363</v>
      </c>
      <c r="R21" s="22">
        <f t="shared" si="7"/>
        <v>0.87692749736615272</v>
      </c>
      <c r="S21" s="22">
        <f t="shared" si="8"/>
        <v>0.81000588383445149</v>
      </c>
      <c r="T21" s="22">
        <f t="shared" si="9"/>
        <v>0.83128656778293042</v>
      </c>
      <c r="U21" s="23">
        <f t="shared" si="16"/>
        <v>64372.185918708201</v>
      </c>
      <c r="V21" s="23">
        <f t="shared" si="17"/>
        <v>10860.452425660576</v>
      </c>
      <c r="W21" s="22">
        <f t="shared" si="10"/>
        <v>0.16871343221706958</v>
      </c>
      <c r="X21" s="23">
        <f t="shared" si="18"/>
        <v>2.6088073428112293</v>
      </c>
      <c r="Y21" s="23">
        <f t="shared" si="11"/>
        <v>295891.49549955345</v>
      </c>
      <c r="Z21" s="23">
        <f t="shared" si="1"/>
        <v>821731.11363457912</v>
      </c>
      <c r="AA21" s="23">
        <f t="shared" si="12"/>
        <v>12.76531318467722</v>
      </c>
      <c r="AB21" s="25"/>
      <c r="AC21" s="24"/>
      <c r="AD21" s="25"/>
      <c r="AE21" s="24"/>
      <c r="AF21" s="23">
        <f t="shared" si="13"/>
        <v>0.8348370527798572</v>
      </c>
    </row>
    <row r="22" spans="2:32" s="26" customFormat="1" ht="15" customHeight="1" x14ac:dyDescent="0.2">
      <c r="B22" s="5" t="s">
        <v>58</v>
      </c>
      <c r="C22" s="5" t="s">
        <v>3</v>
      </c>
      <c r="D22" s="42" t="s">
        <v>21</v>
      </c>
      <c r="E22" s="4" t="str">
        <f t="shared" si="2"/>
        <v>BATotal80-84</v>
      </c>
      <c r="F22" s="6">
        <f>VLOOKUP(E22,'Appendix 1a. Person-years 2020'!$E$3:$F$1682,2,FALSE)</f>
        <v>161633.51500000001</v>
      </c>
      <c r="G22" s="17">
        <f>VLOOKUP(E22,'Appendix 2a. Deaths 2020'!$E$4:$G$1683,2,FALSE)</f>
        <v>11074</v>
      </c>
      <c r="H22" s="17">
        <f>VLOOKUP(E22,'Appendix 2a. Deaths 2020'!$E$4:$G$1683,3,FALSE)</f>
        <v>1250</v>
      </c>
      <c r="I22" s="18">
        <f t="shared" si="3"/>
        <v>6.8513018478871784E-2</v>
      </c>
      <c r="J22" s="24">
        <v>5</v>
      </c>
      <c r="K22" s="5">
        <f>VLOOKUP(E22,'Appendix 3a. nax iIBGE 2020'!$E$5:$O$1935,11,FALSE)</f>
        <v>2.5</v>
      </c>
      <c r="L22" s="19">
        <f t="shared" si="4"/>
        <v>0.29247007351605314</v>
      </c>
      <c r="M22" s="20">
        <f t="shared" si="14"/>
        <v>49434.362503363693</v>
      </c>
      <c r="N22" s="20">
        <f t="shared" si="15"/>
        <v>14458.071635578</v>
      </c>
      <c r="O22" s="20">
        <f t="shared" si="5"/>
        <v>211026.63342787346</v>
      </c>
      <c r="P22" s="20">
        <f t="shared" si="0"/>
        <v>451952.59906288394</v>
      </c>
      <c r="Q22" s="21">
        <f t="shared" si="6"/>
        <v>9.1424785549147405</v>
      </c>
      <c r="R22" s="22">
        <f t="shared" si="7"/>
        <v>0.88712299078923607</v>
      </c>
      <c r="S22" s="22">
        <f t="shared" si="8"/>
        <v>0.70752992648394686</v>
      </c>
      <c r="T22" s="22">
        <f t="shared" si="9"/>
        <v>0.73570747734942055</v>
      </c>
      <c r="U22" s="23">
        <f t="shared" si="16"/>
        <v>53511.733493047621</v>
      </c>
      <c r="V22" s="23">
        <f t="shared" si="17"/>
        <v>14142.75103628306</v>
      </c>
      <c r="W22" s="22">
        <f t="shared" si="10"/>
        <v>0.26429252265057945</v>
      </c>
      <c r="X22" s="23">
        <f t="shared" si="18"/>
        <v>2.5659879669030872</v>
      </c>
      <c r="Y22" s="23">
        <f t="shared" si="11"/>
        <v>233135.0412618313</v>
      </c>
      <c r="Z22" s="23">
        <f t="shared" si="1"/>
        <v>525839.61813502572</v>
      </c>
      <c r="AA22" s="23">
        <f t="shared" si="12"/>
        <v>9.8266227574807328</v>
      </c>
      <c r="AB22" s="25"/>
      <c r="AC22" s="24"/>
      <c r="AD22" s="25"/>
      <c r="AE22" s="24"/>
      <c r="AF22" s="23">
        <f t="shared" si="13"/>
        <v>0.68414420256599229</v>
      </c>
    </row>
    <row r="23" spans="2:32" s="26" customFormat="1" ht="15" customHeight="1" x14ac:dyDescent="0.2">
      <c r="B23" s="5" t="s">
        <v>58</v>
      </c>
      <c r="C23" s="5" t="s">
        <v>3</v>
      </c>
      <c r="D23" s="42" t="s">
        <v>22</v>
      </c>
      <c r="E23" s="4" t="str">
        <f t="shared" si="2"/>
        <v>BATotal85-89</v>
      </c>
      <c r="F23" s="6">
        <f>VLOOKUP(E23,'Appendix 1a. Person-years 2020'!$E$3:$F$1682,2,FALSE)</f>
        <v>85334.712299999999</v>
      </c>
      <c r="G23" s="17">
        <f>VLOOKUP(E23,'Appendix 2a. Deaths 2020'!$E$4:$G$1683,2,FALSE)</f>
        <v>9203</v>
      </c>
      <c r="H23" s="17">
        <f>VLOOKUP(E23,'Appendix 2a. Deaths 2020'!$E$4:$G$1683,3,FALSE)</f>
        <v>985</v>
      </c>
      <c r="I23" s="18">
        <f t="shared" si="3"/>
        <v>0.10784591348531447</v>
      </c>
      <c r="J23" s="24">
        <v>5</v>
      </c>
      <c r="K23" s="5">
        <f>VLOOKUP(E23,'Appendix 3a. nax iIBGE 2020'!$E$5:$O$1935,11,FALSE)</f>
        <v>2.5</v>
      </c>
      <c r="L23" s="19">
        <f t="shared" si="4"/>
        <v>0.42471903631231284</v>
      </c>
      <c r="M23" s="20">
        <f t="shared" si="14"/>
        <v>34976.29086778569</v>
      </c>
      <c r="N23" s="20">
        <f t="shared" si="15"/>
        <v>14855.096551145087</v>
      </c>
      <c r="O23" s="20">
        <f t="shared" si="5"/>
        <v>137743.71296106576</v>
      </c>
      <c r="P23" s="20">
        <f t="shared" si="0"/>
        <v>240925.96563501048</v>
      </c>
      <c r="Q23" s="21">
        <f t="shared" si="6"/>
        <v>6.8882651549799174</v>
      </c>
      <c r="R23" s="22">
        <f t="shared" si="7"/>
        <v>0.89296968379876129</v>
      </c>
      <c r="S23" s="22">
        <f t="shared" si="8"/>
        <v>0.57528096368768722</v>
      </c>
      <c r="T23" s="22">
        <f t="shared" si="9"/>
        <v>0.6103516492570954</v>
      </c>
      <c r="U23" s="23">
        <f t="shared" si="16"/>
        <v>39368.982456764563</v>
      </c>
      <c r="V23" s="23">
        <f t="shared" si="17"/>
        <v>15340.059084704657</v>
      </c>
      <c r="W23" s="22">
        <f t="shared" si="10"/>
        <v>0.3896483507429046</v>
      </c>
      <c r="X23" s="23">
        <f>J23+R23*(L23/W23)*(K23-J23)</f>
        <v>2.5666442393762212</v>
      </c>
      <c r="Y23" s="23">
        <f t="shared" si="11"/>
        <v>159517.09114174763</v>
      </c>
      <c r="Z23" s="23">
        <f t="shared" si="1"/>
        <v>292704.57687319443</v>
      </c>
      <c r="AA23" s="23">
        <f t="shared" si="12"/>
        <v>7.4349032819084346</v>
      </c>
      <c r="AB23" s="25"/>
      <c r="AC23" s="24"/>
      <c r="AD23" s="25"/>
      <c r="AE23" s="24"/>
      <c r="AF23" s="23">
        <f t="shared" si="13"/>
        <v>0.54663812692851721</v>
      </c>
    </row>
    <row r="24" spans="2:32" s="26" customFormat="1" ht="15" customHeight="1" x14ac:dyDescent="0.2">
      <c r="B24" s="5" t="s">
        <v>58</v>
      </c>
      <c r="C24" s="5" t="s">
        <v>3</v>
      </c>
      <c r="D24" s="43" t="s">
        <v>5</v>
      </c>
      <c r="E24" s="4" t="str">
        <f t="shared" si="2"/>
        <v>BATotal90+</v>
      </c>
      <c r="F24" s="6">
        <f>VLOOKUP(E24,'Appendix 1a. Person-years 2020'!$E$3:$F$1682,2,FALSE)</f>
        <v>57634.021099999998</v>
      </c>
      <c r="G24" s="17">
        <f>VLOOKUP(E24,'Appendix 2a. Deaths 2020'!$E$4:$G$1683,2,FALSE)</f>
        <v>11239</v>
      </c>
      <c r="H24" s="17">
        <f>VLOOKUP(E24,'Appendix 2a. Deaths 2020'!$E$4:$G$1683,3,FALSE)</f>
        <v>841</v>
      </c>
      <c r="I24" s="18">
        <f t="shared" si="3"/>
        <v>0.19500634842915723</v>
      </c>
      <c r="J24" s="27"/>
      <c r="K24" s="28"/>
      <c r="L24" s="16">
        <v>1</v>
      </c>
      <c r="M24" s="20">
        <f t="shared" si="14"/>
        <v>20121.194316640605</v>
      </c>
      <c r="N24" s="20">
        <f t="shared" si="15"/>
        <v>20121.194316640605</v>
      </c>
      <c r="O24" s="38">
        <f>N24*Q24</f>
        <v>103182.25267394472</v>
      </c>
      <c r="P24" s="20">
        <f>O24</f>
        <v>103182.25267394472</v>
      </c>
      <c r="Q24" s="21">
        <f>1/I24</f>
        <v>5.1280381795533412</v>
      </c>
      <c r="R24" s="22">
        <f t="shared" si="7"/>
        <v>0.9251712785835039</v>
      </c>
      <c r="S24" s="22">
        <f t="shared" si="8"/>
        <v>0</v>
      </c>
      <c r="T24" s="22">
        <f t="shared" si="9"/>
        <v>0</v>
      </c>
      <c r="U24" s="23">
        <f t="shared" si="16"/>
        <v>24028.923372059908</v>
      </c>
      <c r="V24" s="23">
        <f>U24*(1-T24)</f>
        <v>24028.923372059908</v>
      </c>
      <c r="W24" s="22">
        <f t="shared" si="10"/>
        <v>1</v>
      </c>
      <c r="X24" s="23">
        <f>Q24/R24</f>
        <v>5.5427987209078671</v>
      </c>
      <c r="Y24" s="23">
        <f t="shared" si="11"/>
        <v>133187.4857314468</v>
      </c>
      <c r="Z24" s="23">
        <f>Y24</f>
        <v>133187.4857314468</v>
      </c>
      <c r="AA24" s="23">
        <f t="shared" si="12"/>
        <v>5.5427987209078662</v>
      </c>
      <c r="AB24" s="25"/>
      <c r="AC24" s="24"/>
      <c r="AD24" s="25"/>
      <c r="AE24" s="24"/>
      <c r="AF24" s="23">
        <f t="shared" si="13"/>
        <v>0.414760541354525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14923734.312400002</v>
      </c>
      <c r="G25" s="30">
        <f>SUM(G5:G24)</f>
        <v>106000</v>
      </c>
      <c r="H25" s="30">
        <f>SUM(H5:H24)</f>
        <v>10425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BA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BA</v>
      </c>
      <c r="C32" s="5" t="s">
        <v>48</v>
      </c>
      <c r="D32" s="40">
        <v>0</v>
      </c>
      <c r="E32" s="4" t="str">
        <f>_xlfn.CONCAT(B32,C32,D32)</f>
        <v>BAFemale0</v>
      </c>
      <c r="F32" s="6">
        <f>VLOOKUP(E32,'Appendix 1a. Person-years 2020'!$E$3:$F$1682,2,FALSE)</f>
        <v>99900.738599999997</v>
      </c>
      <c r="G32" s="17">
        <f>VLOOKUP(E32,'Appendix 2a. Deaths 2020'!$E$4:$G$1683,2,FALSE)</f>
        <v>1171</v>
      </c>
      <c r="H32" s="17">
        <f>VLOOKUP(E32,'Appendix 2a. Deaths 2020'!$E$4:$G$1683,3,FALSE)</f>
        <v>10</v>
      </c>
      <c r="I32" s="18">
        <f>G32/F32</f>
        <v>1.1721635059062516E-2</v>
      </c>
      <c r="J32" s="16">
        <v>1</v>
      </c>
      <c r="K32" s="5">
        <f>VLOOKUP(E32,'Appendix 3a. nax iIBGE 2020'!$E$5:$O$1935,11,FALSE)</f>
        <v>0.09</v>
      </c>
      <c r="L32" s="19">
        <f>(J32*I32)/(1+(J32-K32)*I32)</f>
        <v>1.1597923627397574E-2</v>
      </c>
      <c r="M32" s="16">
        <v>100000</v>
      </c>
      <c r="N32" s="20">
        <f>M32*L32</f>
        <v>1159.7923627397574</v>
      </c>
      <c r="O32" s="20">
        <f>M33*J32+N32*K32</f>
        <v>98944.588949906829</v>
      </c>
      <c r="P32" s="20">
        <f t="shared" ref="P32:P50" si="19">P33+O32</f>
        <v>7938531.5540150842</v>
      </c>
      <c r="Q32" s="21">
        <f>P32/M32</f>
        <v>79.385315540150842</v>
      </c>
      <c r="R32" s="22">
        <f>(G32-H32)/G32</f>
        <v>0.99146029035012806</v>
      </c>
      <c r="S32" s="22">
        <f>1-L32</f>
        <v>0.98840207637260247</v>
      </c>
      <c r="T32" s="22">
        <f>S32^R32</f>
        <v>0.98850054759840689</v>
      </c>
      <c r="U32" s="16">
        <v>100000</v>
      </c>
      <c r="V32" s="23">
        <f>U32*(1-T32)</f>
        <v>1149.9452401593114</v>
      </c>
      <c r="W32" s="22">
        <f>V32/U32</f>
        <v>1.1499452401593115E-2</v>
      </c>
      <c r="X32" s="23">
        <f>J32+R32*(L32/W32)*(K32-J32)</f>
        <v>9.0045239007075728E-2</v>
      </c>
      <c r="Y32" s="23">
        <f>U33*J32+V32*X32</f>
        <v>98953.601853835877</v>
      </c>
      <c r="Z32" s="23">
        <f t="shared" ref="Z32:Z50" si="20">Z33+Y32</f>
        <v>8080537.8914021943</v>
      </c>
      <c r="AA32" s="23">
        <f>Z32/U32</f>
        <v>80.805378914021944</v>
      </c>
      <c r="AB32" s="16"/>
      <c r="AC32" s="16"/>
      <c r="AD32" s="16"/>
      <c r="AE32" s="16"/>
      <c r="AF32" s="23">
        <f>AA32-Q32</f>
        <v>1.4200633738711019</v>
      </c>
    </row>
    <row r="33" spans="2:32" s="26" customFormat="1" ht="15" customHeight="1" x14ac:dyDescent="0.2">
      <c r="B33" s="5" t="str">
        <f t="shared" ref="B33:B51" si="21">B6</f>
        <v>BA</v>
      </c>
      <c r="C33" s="5" t="s">
        <v>48</v>
      </c>
      <c r="D33" s="41" t="s">
        <v>18</v>
      </c>
      <c r="E33" s="4" t="str">
        <f t="shared" ref="E33:E51" si="22">_xlfn.CONCAT(B33,C33,D33)</f>
        <v>BAFemale1-4</v>
      </c>
      <c r="F33" s="6">
        <f>VLOOKUP(E33,'Appendix 1a. Person-years 2020'!$E$3:$F$1682,2,FALSE)</f>
        <v>400941.98090000002</v>
      </c>
      <c r="G33" s="17">
        <f>VLOOKUP(E33,'Appendix 2a. Deaths 2020'!$E$4:$G$1683,2,FALSE)</f>
        <v>148</v>
      </c>
      <c r="H33" s="17">
        <f>VLOOKUP(E33,'Appendix 2a. Deaths 2020'!$E$4:$G$1683,3,FALSE)</f>
        <v>8</v>
      </c>
      <c r="I33" s="18">
        <f t="shared" ref="I33:I51" si="23">G33/F33</f>
        <v>3.6913071479265493E-4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1.4751615405858419E-3</v>
      </c>
      <c r="M33" s="20">
        <f>M32-N32</f>
        <v>98840.207637260246</v>
      </c>
      <c r="N33" s="20">
        <f>M33*L33</f>
        <v>145.80527297000532</v>
      </c>
      <c r="O33" s="20">
        <f t="shared" ref="O33:O50" si="25">M34*J33+N33*K33</f>
        <v>394996.31736661599</v>
      </c>
      <c r="P33" s="20">
        <f t="shared" si="19"/>
        <v>7839586.9650651775</v>
      </c>
      <c r="Q33" s="21">
        <f t="shared" ref="Q33:Q50" si="26">P33/M33</f>
        <v>79.315767868843011</v>
      </c>
      <c r="R33" s="22">
        <f t="shared" ref="R33:R51" si="27">(G33-H33)/G33</f>
        <v>0.94594594594594594</v>
      </c>
      <c r="S33" s="22">
        <f t="shared" ref="S33:S51" si="28">1-L33</f>
        <v>0.9985248384594142</v>
      </c>
      <c r="T33" s="22">
        <f t="shared" ref="T33:T51" si="29">S33^R33</f>
        <v>0.99860452125776544</v>
      </c>
      <c r="U33" s="23">
        <f>U32-V32</f>
        <v>98850.054759840685</v>
      </c>
      <c r="V33" s="23">
        <f>U33*(1-T33)</f>
        <v>137.94315008607958</v>
      </c>
      <c r="W33" s="22">
        <f t="shared" ref="W33:W51" si="30">V33/U33</f>
        <v>1.3954787422345571E-3</v>
      </c>
      <c r="X33" s="23">
        <f>J33+R33*(L33/W33)*(K33-J33)</f>
        <v>1.50009972079889</v>
      </c>
      <c r="Y33" s="23">
        <f t="shared" ref="Y33:Y51" si="31">U34*J33+V33*X33</f>
        <v>395055.37491994863</v>
      </c>
      <c r="Z33" s="23">
        <f t="shared" si="20"/>
        <v>7981584.2895483579</v>
      </c>
      <c r="AA33" s="23">
        <f t="shared" ref="AA33:AA51" si="32">Z33/U33</f>
        <v>80.744358806273482</v>
      </c>
      <c r="AB33" s="25"/>
      <c r="AC33" s="24"/>
      <c r="AD33" s="25"/>
      <c r="AE33" s="24"/>
      <c r="AF33" s="23">
        <f t="shared" ref="AF33:AF51" si="33">AA33-Q33</f>
        <v>1.4285909374304708</v>
      </c>
    </row>
    <row r="34" spans="2:32" s="26" customFormat="1" ht="15" customHeight="1" x14ac:dyDescent="0.2">
      <c r="B34" s="5" t="str">
        <f t="shared" si="21"/>
        <v>BA</v>
      </c>
      <c r="C34" s="5" t="s">
        <v>48</v>
      </c>
      <c r="D34" s="24" t="s">
        <v>70</v>
      </c>
      <c r="E34" s="4" t="str">
        <f t="shared" si="22"/>
        <v>BAFemale5-9</v>
      </c>
      <c r="F34" s="6">
        <f>VLOOKUP(E34,'Appendix 1a. Person-years 2020'!$E$3:$F$1682,2,FALSE)</f>
        <v>504432.40970000002</v>
      </c>
      <c r="G34" s="17">
        <f>VLOOKUP(E34,'Appendix 2a. Deaths 2020'!$E$4:$G$1683,2,FALSE)</f>
        <v>103</v>
      </c>
      <c r="H34" s="17">
        <f>VLOOKUP(E34,'Appendix 2a. Deaths 2020'!$E$4:$G$1683,3,FALSE)</f>
        <v>4</v>
      </c>
      <c r="I34" s="18">
        <f t="shared" si="23"/>
        <v>2.0418989347107368E-4</v>
      </c>
      <c r="J34" s="24">
        <v>5</v>
      </c>
      <c r="K34" s="5">
        <f>VLOOKUP(E34,'Appendix 3a. nax iIBGE 2020'!$E$5:$O$1935,11,FALSE)</f>
        <v>2.5</v>
      </c>
      <c r="L34" s="19">
        <f t="shared" si="24"/>
        <v>1.0204285643557417E-3</v>
      </c>
      <c r="M34" s="20">
        <f t="shared" ref="M34:M51" si="34">M33-N33</f>
        <v>98694.402364290247</v>
      </c>
      <c r="N34" s="20">
        <f t="shared" ref="N34:N51" si="35">M34*L34</f>
        <v>100.71058731454062</v>
      </c>
      <c r="O34" s="20">
        <f t="shared" si="25"/>
        <v>493220.2353531649</v>
      </c>
      <c r="P34" s="20">
        <f t="shared" si="19"/>
        <v>7444590.6476985617</v>
      </c>
      <c r="Q34" s="21">
        <f t="shared" si="26"/>
        <v>75.430728282034508</v>
      </c>
      <c r="R34" s="22">
        <f t="shared" si="27"/>
        <v>0.96116504854368934</v>
      </c>
      <c r="S34" s="22">
        <f t="shared" si="28"/>
        <v>0.99897957143564431</v>
      </c>
      <c r="T34" s="22">
        <f t="shared" si="29"/>
        <v>0.99901918028881453</v>
      </c>
      <c r="U34" s="23">
        <f t="shared" ref="U34:U51" si="36">U33-V33</f>
        <v>98712.111609754604</v>
      </c>
      <c r="V34" s="23">
        <f t="shared" ref="V34:V50" si="37">U34*(1-T34)</f>
        <v>96.81878479958695</v>
      </c>
      <c r="W34" s="22">
        <f t="shared" si="30"/>
        <v>9.8081971118546551E-4</v>
      </c>
      <c r="X34" s="23">
        <f>J34+R34*(L34/W34)*(K34-J34)</f>
        <v>2.5000495518974848</v>
      </c>
      <c r="Y34" s="23">
        <f t="shared" si="31"/>
        <v>493318.51588432858</v>
      </c>
      <c r="Z34" s="23">
        <f t="shared" si="20"/>
        <v>7586528.9146284098</v>
      </c>
      <c r="AA34" s="23">
        <f t="shared" si="32"/>
        <v>76.855097018091939</v>
      </c>
      <c r="AB34" s="25"/>
      <c r="AC34" s="24"/>
      <c r="AD34" s="25"/>
      <c r="AE34" s="24"/>
      <c r="AF34" s="23">
        <f t="shared" si="33"/>
        <v>1.4243687360574313</v>
      </c>
    </row>
    <row r="35" spans="2:32" s="26" customFormat="1" ht="15" customHeight="1" x14ac:dyDescent="0.2">
      <c r="B35" s="5" t="str">
        <f t="shared" si="21"/>
        <v>BA</v>
      </c>
      <c r="C35" s="5" t="s">
        <v>48</v>
      </c>
      <c r="D35" s="24" t="s">
        <v>71</v>
      </c>
      <c r="E35" s="4" t="str">
        <f t="shared" si="22"/>
        <v>BAFemale10-14</v>
      </c>
      <c r="F35" s="6">
        <f>VLOOKUP(E35,'Appendix 1a. Person-years 2020'!$E$3:$F$1682,2,FALSE)</f>
        <v>544124.07629999996</v>
      </c>
      <c r="G35" s="17">
        <f>VLOOKUP(E35,'Appendix 2a. Deaths 2020'!$E$4:$G$1683,2,FALSE)</f>
        <v>118</v>
      </c>
      <c r="H35" s="17">
        <f>VLOOKUP(E35,'Appendix 2a. Deaths 2020'!$E$4:$G$1683,3,FALSE)</f>
        <v>3</v>
      </c>
      <c r="I35" s="18">
        <f t="shared" si="23"/>
        <v>2.1686230244099937E-4</v>
      </c>
      <c r="J35" s="24">
        <v>5</v>
      </c>
      <c r="K35" s="5">
        <f>VLOOKUP(E35,'Appendix 3a. nax iIBGE 2020'!$E$5:$O$1935,11,FALSE)</f>
        <v>2.5</v>
      </c>
      <c r="L35" s="19">
        <f t="shared" si="24"/>
        <v>1.0837239650193355E-3</v>
      </c>
      <c r="M35" s="20">
        <f t="shared" si="34"/>
        <v>98593.691776975713</v>
      </c>
      <c r="N35" s="20">
        <f t="shared" si="35"/>
        <v>106.84834657843837</v>
      </c>
      <c r="O35" s="20">
        <f t="shared" si="25"/>
        <v>492701.33801843249</v>
      </c>
      <c r="P35" s="20">
        <f t="shared" si="19"/>
        <v>6951370.4123453964</v>
      </c>
      <c r="Q35" s="21">
        <f t="shared" si="26"/>
        <v>70.505224898868519</v>
      </c>
      <c r="R35" s="22">
        <f t="shared" si="27"/>
        <v>0.97457627118644063</v>
      </c>
      <c r="S35" s="22">
        <f t="shared" si="28"/>
        <v>0.99891627603498068</v>
      </c>
      <c r="T35" s="22">
        <f t="shared" si="29"/>
        <v>0.99894381378380204</v>
      </c>
      <c r="U35" s="23">
        <f t="shared" si="36"/>
        <v>98615.292824955017</v>
      </c>
      <c r="V35" s="23">
        <f t="shared" si="37"/>
        <v>104.15611298804336</v>
      </c>
      <c r="W35" s="22">
        <f t="shared" si="30"/>
        <v>1.0561862161979629E-3</v>
      </c>
      <c r="X35" s="23">
        <f>((-5/24)*V34+2.5*V35+(5/24)*V36)/V35</f>
        <v>2.7667177379947869</v>
      </c>
      <c r="Y35" s="23">
        <f t="shared" si="31"/>
        <v>492843.85412515944</v>
      </c>
      <c r="Z35" s="23">
        <f t="shared" si="20"/>
        <v>7093210.3987440811</v>
      </c>
      <c r="AA35" s="23">
        <f t="shared" si="32"/>
        <v>71.928097514598818</v>
      </c>
      <c r="AB35" s="25"/>
      <c r="AC35" s="24"/>
      <c r="AD35" s="25"/>
      <c r="AE35" s="24"/>
      <c r="AF35" s="23">
        <f t="shared" si="33"/>
        <v>1.4228726157302987</v>
      </c>
    </row>
    <row r="36" spans="2:32" s="26" customFormat="1" ht="15" customHeight="1" x14ac:dyDescent="0.2">
      <c r="B36" s="5" t="str">
        <f t="shared" si="21"/>
        <v>BA</v>
      </c>
      <c r="C36" s="5" t="s">
        <v>48</v>
      </c>
      <c r="D36" s="24" t="s">
        <v>72</v>
      </c>
      <c r="E36" s="4" t="str">
        <f t="shared" si="22"/>
        <v>BAFemale15-19</v>
      </c>
      <c r="F36" s="6">
        <f>VLOOKUP(E36,'Appendix 1a. Person-years 2020'!$E$3:$F$1682,2,FALSE)</f>
        <v>592092.85190000001</v>
      </c>
      <c r="G36" s="17">
        <f>VLOOKUP(E36,'Appendix 2a. Deaths 2020'!$E$4:$G$1683,2,FALSE)</f>
        <v>294</v>
      </c>
      <c r="H36" s="17">
        <f>VLOOKUP(E36,'Appendix 2a. Deaths 2020'!$E$4:$G$1683,3,FALSE)</f>
        <v>17</v>
      </c>
      <c r="I36" s="18">
        <f t="shared" si="23"/>
        <v>4.9654374150366262E-4</v>
      </c>
      <c r="J36" s="24">
        <v>5</v>
      </c>
      <c r="K36" s="5">
        <f>VLOOKUP(E36,'Appendix 3a. nax iIBGE 2020'!$E$5:$O$1935,11,FALSE)</f>
        <v>2.5</v>
      </c>
      <c r="L36" s="19">
        <f t="shared" si="24"/>
        <v>2.4796405824872815E-3</v>
      </c>
      <c r="M36" s="20">
        <f t="shared" si="34"/>
        <v>98486.843430397275</v>
      </c>
      <c r="N36" s="20">
        <f t="shared" si="35"/>
        <v>244.21197381108399</v>
      </c>
      <c r="O36" s="20">
        <f t="shared" si="25"/>
        <v>491823.68721745868</v>
      </c>
      <c r="P36" s="20">
        <f t="shared" si="19"/>
        <v>6458669.0743269641</v>
      </c>
      <c r="Q36" s="21">
        <f t="shared" si="26"/>
        <v>65.57900374674351</v>
      </c>
      <c r="R36" s="22">
        <f t="shared" si="27"/>
        <v>0.94217687074829937</v>
      </c>
      <c r="S36" s="22">
        <f t="shared" si="28"/>
        <v>0.99752035941751271</v>
      </c>
      <c r="T36" s="22">
        <f t="shared" si="29"/>
        <v>0.99766357236162895</v>
      </c>
      <c r="U36" s="23">
        <f t="shared" si="36"/>
        <v>98511.136711966974</v>
      </c>
      <c r="V36" s="23">
        <f t="shared" si="37"/>
        <v>230.16414250118888</v>
      </c>
      <c r="W36" s="22">
        <f t="shared" si="30"/>
        <v>2.3364276383710525E-3</v>
      </c>
      <c r="X36" s="23">
        <f t="shared" ref="X36:X49" si="38">((-5/24)*V35+2.5*V36+(5/24)*V37)/V36</f>
        <v>2.669175134986471</v>
      </c>
      <c r="Y36" s="23">
        <f t="shared" si="31"/>
        <v>492019.21125345852</v>
      </c>
      <c r="Z36" s="23">
        <f t="shared" si="20"/>
        <v>6600366.5446189214</v>
      </c>
      <c r="AA36" s="23">
        <f t="shared" si="32"/>
        <v>67.001222043731829</v>
      </c>
      <c r="AB36" s="25"/>
      <c r="AC36" s="24"/>
      <c r="AD36" s="25"/>
      <c r="AE36" s="24"/>
      <c r="AF36" s="23">
        <f t="shared" si="33"/>
        <v>1.4222182969883193</v>
      </c>
    </row>
    <row r="37" spans="2:32" s="26" customFormat="1" ht="15" customHeight="1" x14ac:dyDescent="0.2">
      <c r="B37" s="5" t="str">
        <f t="shared" si="21"/>
        <v>BA</v>
      </c>
      <c r="C37" s="5" t="s">
        <v>48</v>
      </c>
      <c r="D37" s="24" t="s">
        <v>73</v>
      </c>
      <c r="E37" s="4" t="str">
        <f t="shared" si="22"/>
        <v>BAFemale20-24</v>
      </c>
      <c r="F37" s="6">
        <f>VLOOKUP(E37,'Appendix 1a. Person-years 2020'!$E$3:$F$1682,2,FALSE)</f>
        <v>627130.8983</v>
      </c>
      <c r="G37" s="17">
        <f>VLOOKUP(E37,'Appendix 2a. Deaths 2020'!$E$4:$G$1683,2,FALSE)</f>
        <v>389</v>
      </c>
      <c r="H37" s="17">
        <f>VLOOKUP(E37,'Appendix 2a. Deaths 2020'!$E$4:$G$1683,3,FALSE)</f>
        <v>17</v>
      </c>
      <c r="I37" s="18">
        <f t="shared" si="23"/>
        <v>6.2028517659468672E-4</v>
      </c>
      <c r="J37" s="24">
        <v>5</v>
      </c>
      <c r="K37" s="5">
        <f>VLOOKUP(E37,'Appendix 3a. nax iIBGE 2020'!$E$5:$O$1935,11,FALSE)</f>
        <v>2.5</v>
      </c>
      <c r="L37" s="19">
        <f t="shared" si="24"/>
        <v>3.0966239082040646E-3</v>
      </c>
      <c r="M37" s="20">
        <f t="shared" si="34"/>
        <v>98242.631456586198</v>
      </c>
      <c r="N37" s="20">
        <f t="shared" si="35"/>
        <v>304.22048137334554</v>
      </c>
      <c r="O37" s="20">
        <f t="shared" si="25"/>
        <v>490452.60607949767</v>
      </c>
      <c r="P37" s="20">
        <f t="shared" si="19"/>
        <v>5966845.387109505</v>
      </c>
      <c r="Q37" s="21">
        <f t="shared" si="26"/>
        <v>60.735805817113899</v>
      </c>
      <c r="R37" s="22">
        <f t="shared" si="27"/>
        <v>0.95629820051413883</v>
      </c>
      <c r="S37" s="22">
        <f t="shared" si="28"/>
        <v>0.99690337609179591</v>
      </c>
      <c r="T37" s="22">
        <f t="shared" si="29"/>
        <v>0.99703850353952894</v>
      </c>
      <c r="U37" s="23">
        <f t="shared" si="36"/>
        <v>98280.972569465783</v>
      </c>
      <c r="V37" s="23">
        <f t="shared" si="37"/>
        <v>291.05875239612607</v>
      </c>
      <c r="W37" s="22">
        <f t="shared" si="30"/>
        <v>2.9614964604710581E-3</v>
      </c>
      <c r="X37" s="23">
        <f t="shared" si="38"/>
        <v>2.5628727633689672</v>
      </c>
      <c r="Y37" s="23">
        <f t="shared" si="31"/>
        <v>490695.51563440444</v>
      </c>
      <c r="Z37" s="23">
        <f t="shared" si="20"/>
        <v>6108347.3333654627</v>
      </c>
      <c r="AA37" s="23">
        <f t="shared" si="32"/>
        <v>62.151881220426809</v>
      </c>
      <c r="AB37" s="25"/>
      <c r="AC37" s="24"/>
      <c r="AD37" s="25"/>
      <c r="AE37" s="24"/>
      <c r="AF37" s="23">
        <f t="shared" si="33"/>
        <v>1.4160754033129095</v>
      </c>
    </row>
    <row r="38" spans="2:32" s="26" customFormat="1" ht="15" customHeight="1" x14ac:dyDescent="0.2">
      <c r="B38" s="5" t="str">
        <f t="shared" si="21"/>
        <v>BA</v>
      </c>
      <c r="C38" s="5" t="s">
        <v>48</v>
      </c>
      <c r="D38" s="24" t="s">
        <v>74</v>
      </c>
      <c r="E38" s="4" t="str">
        <f t="shared" si="22"/>
        <v>BAFemale25-29</v>
      </c>
      <c r="F38" s="6">
        <f>VLOOKUP(E38,'Appendix 1a. Person-years 2020'!$E$3:$F$1682,2,FALSE)</f>
        <v>612207.49679999996</v>
      </c>
      <c r="G38" s="17">
        <f>VLOOKUP(E38,'Appendix 2a. Deaths 2020'!$E$4:$G$1683,2,FALSE)</f>
        <v>430</v>
      </c>
      <c r="H38" s="17">
        <f>VLOOKUP(E38,'Appendix 2a. Deaths 2020'!$E$4:$G$1683,3,FALSE)</f>
        <v>32</v>
      </c>
      <c r="I38" s="18">
        <f t="shared" si="23"/>
        <v>7.0237624048644293E-4</v>
      </c>
      <c r="J38" s="24">
        <v>5</v>
      </c>
      <c r="K38" s="5">
        <f>VLOOKUP(E38,'Appendix 3a. nax iIBGE 2020'!$E$5:$O$1935,11,FALSE)</f>
        <v>2.5</v>
      </c>
      <c r="L38" s="19">
        <f t="shared" si="24"/>
        <v>3.5057253569412486E-3</v>
      </c>
      <c r="M38" s="20">
        <f t="shared" si="34"/>
        <v>97938.410975212857</v>
      </c>
      <c r="N38" s="20">
        <f t="shared" si="35"/>
        <v>343.34517077433679</v>
      </c>
      <c r="O38" s="20">
        <f t="shared" si="25"/>
        <v>488833.69194912846</v>
      </c>
      <c r="P38" s="20">
        <f t="shared" si="19"/>
        <v>5476392.7810300076</v>
      </c>
      <c r="Q38" s="21">
        <f t="shared" si="26"/>
        <v>55.916700368112188</v>
      </c>
      <c r="R38" s="22">
        <f t="shared" si="27"/>
        <v>0.92558139534883721</v>
      </c>
      <c r="S38" s="22">
        <f t="shared" si="28"/>
        <v>0.99649427464305873</v>
      </c>
      <c r="T38" s="22">
        <f t="shared" si="29"/>
        <v>0.99675474202568426</v>
      </c>
      <c r="U38" s="23">
        <f t="shared" si="36"/>
        <v>97989.913817069653</v>
      </c>
      <c r="V38" s="23">
        <f t="shared" si="37"/>
        <v>318.00254921735745</v>
      </c>
      <c r="W38" s="22">
        <f t="shared" si="30"/>
        <v>3.2452579743157406E-3</v>
      </c>
      <c r="X38" s="23">
        <f t="shared" si="38"/>
        <v>2.6031234256628477</v>
      </c>
      <c r="Y38" s="23">
        <f t="shared" si="31"/>
        <v>489187.3562245497</v>
      </c>
      <c r="Z38" s="23">
        <f t="shared" si="20"/>
        <v>5617651.8177310582</v>
      </c>
      <c r="AA38" s="23">
        <f t="shared" si="32"/>
        <v>57.328878033490774</v>
      </c>
      <c r="AB38" s="25"/>
      <c r="AC38" s="24"/>
      <c r="AD38" s="25"/>
      <c r="AE38" s="24"/>
      <c r="AF38" s="23">
        <f t="shared" si="33"/>
        <v>1.4121776653785858</v>
      </c>
    </row>
    <row r="39" spans="2:32" s="26" customFormat="1" ht="15" customHeight="1" x14ac:dyDescent="0.2">
      <c r="B39" s="5" t="str">
        <f t="shared" si="21"/>
        <v>BA</v>
      </c>
      <c r="C39" s="5" t="s">
        <v>48</v>
      </c>
      <c r="D39" s="24" t="s">
        <v>75</v>
      </c>
      <c r="E39" s="4" t="str">
        <f t="shared" si="22"/>
        <v>BAFemale30-34</v>
      </c>
      <c r="F39" s="6">
        <f>VLOOKUP(E39,'Appendix 1a. Person-years 2020'!$E$3:$F$1682,2,FALSE)</f>
        <v>621450.55819999997</v>
      </c>
      <c r="G39" s="17">
        <f>VLOOKUP(E39,'Appendix 2a. Deaths 2020'!$E$4:$G$1683,2,FALSE)</f>
        <v>622</v>
      </c>
      <c r="H39" s="17">
        <f>VLOOKUP(E39,'Appendix 2a. Deaths 2020'!$E$4:$G$1683,3,FALSE)</f>
        <v>50</v>
      </c>
      <c r="I39" s="18">
        <f t="shared" si="23"/>
        <v>1.0008841279370501E-3</v>
      </c>
      <c r="J39" s="24">
        <v>5</v>
      </c>
      <c r="K39" s="5">
        <f>VLOOKUP(E39,'Appendix 3a. nax iIBGE 2020'!$E$5:$O$1935,11,FALSE)</f>
        <v>2.5</v>
      </c>
      <c r="L39" s="19">
        <f t="shared" si="24"/>
        <v>4.9919297814701264E-3</v>
      </c>
      <c r="M39" s="20">
        <f t="shared" si="34"/>
        <v>97595.06580443852</v>
      </c>
      <c r="N39" s="20">
        <f t="shared" si="35"/>
        <v>487.18771551371339</v>
      </c>
      <c r="O39" s="20">
        <f t="shared" si="25"/>
        <v>486757.35973340832</v>
      </c>
      <c r="P39" s="20">
        <f t="shared" si="19"/>
        <v>4987559.0890808795</v>
      </c>
      <c r="Q39" s="21">
        <f t="shared" si="26"/>
        <v>51.104623455810511</v>
      </c>
      <c r="R39" s="22">
        <f t="shared" si="27"/>
        <v>0.91961414790996787</v>
      </c>
      <c r="S39" s="22">
        <f t="shared" si="28"/>
        <v>0.99500807021852988</v>
      </c>
      <c r="T39" s="22">
        <f t="shared" si="29"/>
        <v>0.99540842801835461</v>
      </c>
      <c r="U39" s="23">
        <f t="shared" si="36"/>
        <v>97671.911267852294</v>
      </c>
      <c r="V39" s="23">
        <f t="shared" si="37"/>
        <v>448.46761117122549</v>
      </c>
      <c r="W39" s="22">
        <f t="shared" si="30"/>
        <v>4.5915719816453926E-3</v>
      </c>
      <c r="X39" s="23">
        <f t="shared" si="38"/>
        <v>2.6572653819513441</v>
      </c>
      <c r="Y39" s="23">
        <f t="shared" si="31"/>
        <v>487308.91574149701</v>
      </c>
      <c r="Z39" s="23">
        <f t="shared" si="20"/>
        <v>5128464.4615065083</v>
      </c>
      <c r="AA39" s="23">
        <f t="shared" si="32"/>
        <v>52.507055456735898</v>
      </c>
      <c r="AB39" s="25"/>
      <c r="AC39" s="24"/>
      <c r="AD39" s="25"/>
      <c r="AE39" s="24"/>
      <c r="AF39" s="23">
        <f t="shared" si="33"/>
        <v>1.402432000925387</v>
      </c>
    </row>
    <row r="40" spans="2:32" s="26" customFormat="1" ht="15" customHeight="1" x14ac:dyDescent="0.2">
      <c r="B40" s="5" t="str">
        <f t="shared" si="21"/>
        <v>BA</v>
      </c>
      <c r="C40" s="5" t="s">
        <v>48</v>
      </c>
      <c r="D40" s="24" t="s">
        <v>76</v>
      </c>
      <c r="E40" s="4" t="str">
        <f t="shared" si="22"/>
        <v>BAFemale35-39</v>
      </c>
      <c r="F40" s="6">
        <f>VLOOKUP(E40,'Appendix 1a. Person-years 2020'!$E$3:$F$1682,2,FALSE)</f>
        <v>648635.73470000003</v>
      </c>
      <c r="G40" s="17">
        <f>VLOOKUP(E40,'Appendix 2a. Deaths 2020'!$E$4:$G$1683,2,FALSE)</f>
        <v>975</v>
      </c>
      <c r="H40" s="17">
        <f>VLOOKUP(E40,'Appendix 2a. Deaths 2020'!$E$4:$G$1683,3,FALSE)</f>
        <v>96</v>
      </c>
      <c r="I40" s="18">
        <f t="shared" si="23"/>
        <v>1.5031549263176912E-3</v>
      </c>
      <c r="J40" s="24">
        <v>5</v>
      </c>
      <c r="K40" s="5">
        <f>VLOOKUP(E40,'Appendix 3a. nax iIBGE 2020'!$E$5:$O$1935,11,FALSE)</f>
        <v>2.5</v>
      </c>
      <c r="L40" s="19">
        <f t="shared" si="24"/>
        <v>7.4876369357224325E-3</v>
      </c>
      <c r="M40" s="20">
        <f t="shared" si="34"/>
        <v>97107.878088924801</v>
      </c>
      <c r="N40" s="20">
        <f t="shared" si="35"/>
        <v>727.10853472826443</v>
      </c>
      <c r="O40" s="20">
        <f t="shared" si="25"/>
        <v>483721.61910780333</v>
      </c>
      <c r="P40" s="20">
        <f t="shared" si="19"/>
        <v>4500801.7293474711</v>
      </c>
      <c r="Q40" s="21">
        <f t="shared" si="26"/>
        <v>46.348471595949633</v>
      </c>
      <c r="R40" s="22">
        <f t="shared" si="27"/>
        <v>0.90153846153846151</v>
      </c>
      <c r="S40" s="22">
        <f t="shared" si="28"/>
        <v>0.99251236306427759</v>
      </c>
      <c r="T40" s="22">
        <f t="shared" si="29"/>
        <v>0.99324711212327277</v>
      </c>
      <c r="U40" s="23">
        <f t="shared" si="36"/>
        <v>97223.443656681062</v>
      </c>
      <c r="V40" s="23">
        <f t="shared" si="37"/>
        <v>656.53901400287464</v>
      </c>
      <c r="W40" s="22">
        <f t="shared" si="30"/>
        <v>6.7528878767272316E-3</v>
      </c>
      <c r="X40" s="23">
        <f t="shared" si="38"/>
        <v>2.6525149230655587</v>
      </c>
      <c r="Y40" s="23">
        <f t="shared" si="31"/>
        <v>484576.00274560833</v>
      </c>
      <c r="Z40" s="23">
        <f t="shared" si="20"/>
        <v>4641155.5457650116</v>
      </c>
      <c r="AA40" s="23">
        <f t="shared" si="32"/>
        <v>47.73700016380851</v>
      </c>
      <c r="AB40" s="25"/>
      <c r="AC40" s="24"/>
      <c r="AD40" s="25"/>
      <c r="AE40" s="24"/>
      <c r="AF40" s="23">
        <f t="shared" si="33"/>
        <v>1.3885285678588772</v>
      </c>
    </row>
    <row r="41" spans="2:32" s="26" customFormat="1" ht="15" customHeight="1" x14ac:dyDescent="0.2">
      <c r="B41" s="5" t="str">
        <f t="shared" si="21"/>
        <v>BA</v>
      </c>
      <c r="C41" s="5" t="s">
        <v>48</v>
      </c>
      <c r="D41" s="24" t="s">
        <v>77</v>
      </c>
      <c r="E41" s="4" t="str">
        <f t="shared" si="22"/>
        <v>BAFemale40-44</v>
      </c>
      <c r="F41" s="6">
        <f>VLOOKUP(E41,'Appendix 1a. Person-years 2020'!$E$3:$F$1682,2,FALSE)</f>
        <v>587516.87890000001</v>
      </c>
      <c r="G41" s="17">
        <f>VLOOKUP(E41,'Appendix 2a. Deaths 2020'!$E$4:$G$1683,2,FALSE)</f>
        <v>1294</v>
      </c>
      <c r="H41" s="17">
        <f>VLOOKUP(E41,'Appendix 2a. Deaths 2020'!$E$4:$G$1683,3,FALSE)</f>
        <v>158</v>
      </c>
      <c r="I41" s="18">
        <f t="shared" si="23"/>
        <v>2.2024899138604133E-3</v>
      </c>
      <c r="J41" s="24">
        <v>5</v>
      </c>
      <c r="K41" s="5">
        <f>VLOOKUP(E41,'Appendix 3a. nax iIBGE 2020'!$E$5:$O$1935,11,FALSE)</f>
        <v>2.5</v>
      </c>
      <c r="L41" s="19">
        <f t="shared" si="24"/>
        <v>1.0952144599264513E-2</v>
      </c>
      <c r="M41" s="20">
        <f t="shared" si="34"/>
        <v>96380.769554196537</v>
      </c>
      <c r="N41" s="20">
        <f t="shared" si="35"/>
        <v>1055.5761247459513</v>
      </c>
      <c r="O41" s="20">
        <f t="shared" si="25"/>
        <v>479264.90745911788</v>
      </c>
      <c r="P41" s="20">
        <f t="shared" si="19"/>
        <v>4017080.1102396678</v>
      </c>
      <c r="Q41" s="21">
        <f t="shared" si="26"/>
        <v>41.679269929265253</v>
      </c>
      <c r="R41" s="22">
        <f t="shared" si="27"/>
        <v>0.87789799072642971</v>
      </c>
      <c r="S41" s="22">
        <f t="shared" si="28"/>
        <v>0.98904785540073548</v>
      </c>
      <c r="T41" s="22">
        <f t="shared" si="29"/>
        <v>0.99037867889399556</v>
      </c>
      <c r="U41" s="23">
        <f t="shared" si="36"/>
        <v>96566.904642678186</v>
      </c>
      <c r="V41" s="23">
        <f t="shared" si="37"/>
        <v>929.10119778011813</v>
      </c>
      <c r="W41" s="22">
        <f t="shared" si="30"/>
        <v>9.6213211060044435E-3</v>
      </c>
      <c r="X41" s="23">
        <f t="shared" si="38"/>
        <v>2.6471372976865326</v>
      </c>
      <c r="Y41" s="23">
        <f t="shared" si="31"/>
        <v>480648.4756584593</v>
      </c>
      <c r="Z41" s="23">
        <f t="shared" si="20"/>
        <v>4156579.5430194032</v>
      </c>
      <c r="AA41" s="23">
        <f t="shared" si="32"/>
        <v>43.043520535319963</v>
      </c>
      <c r="AB41" s="25"/>
      <c r="AC41" s="24"/>
      <c r="AD41" s="25"/>
      <c r="AE41" s="24"/>
      <c r="AF41" s="23">
        <f t="shared" si="33"/>
        <v>1.3642506060547106</v>
      </c>
    </row>
    <row r="42" spans="2:32" s="26" customFormat="1" ht="15" customHeight="1" x14ac:dyDescent="0.2">
      <c r="B42" s="5" t="str">
        <f t="shared" si="21"/>
        <v>BA</v>
      </c>
      <c r="C42" s="5" t="s">
        <v>48</v>
      </c>
      <c r="D42" s="24" t="s">
        <v>78</v>
      </c>
      <c r="E42" s="4" t="str">
        <f t="shared" si="22"/>
        <v>BAFemale45-49</v>
      </c>
      <c r="F42" s="6">
        <f>VLOOKUP(E42,'Appendix 1a. Person-years 2020'!$E$3:$F$1682,2,FALSE)</f>
        <v>493459.21629999997</v>
      </c>
      <c r="G42" s="17">
        <f>VLOOKUP(E42,'Appendix 2a. Deaths 2020'!$E$4:$G$1683,2,FALSE)</f>
        <v>1543</v>
      </c>
      <c r="H42" s="17">
        <f>VLOOKUP(E42,'Appendix 2a. Deaths 2020'!$E$4:$G$1683,3,FALSE)</f>
        <v>179</v>
      </c>
      <c r="I42" s="18">
        <f t="shared" si="23"/>
        <v>3.1269048161052656E-3</v>
      </c>
      <c r="J42" s="24">
        <v>5</v>
      </c>
      <c r="K42" s="5">
        <f>VLOOKUP(E42,'Appendix 3a. nax iIBGE 2020'!$E$5:$O$1935,11,FALSE)</f>
        <v>2.5</v>
      </c>
      <c r="L42" s="19">
        <f t="shared" si="24"/>
        <v>1.5513252917374336E-2</v>
      </c>
      <c r="M42" s="20">
        <f t="shared" si="34"/>
        <v>95325.193429450592</v>
      </c>
      <c r="N42" s="20">
        <f t="shared" si="35"/>
        <v>1478.8038350686973</v>
      </c>
      <c r="O42" s="20">
        <f t="shared" si="25"/>
        <v>472928.95755958121</v>
      </c>
      <c r="P42" s="20">
        <f t="shared" si="19"/>
        <v>3537815.2027805499</v>
      </c>
      <c r="Q42" s="21">
        <f t="shared" si="26"/>
        <v>37.113118531449487</v>
      </c>
      <c r="R42" s="22">
        <f t="shared" si="27"/>
        <v>0.88399222294232016</v>
      </c>
      <c r="S42" s="22">
        <f t="shared" si="28"/>
        <v>0.98448674708262562</v>
      </c>
      <c r="T42" s="22">
        <f t="shared" si="29"/>
        <v>0.98627399337492205</v>
      </c>
      <c r="U42" s="23">
        <f t="shared" si="36"/>
        <v>95637.803444898062</v>
      </c>
      <c r="V42" s="23">
        <f t="shared" si="37"/>
        <v>1312.7251236925733</v>
      </c>
      <c r="W42" s="22">
        <f t="shared" si="30"/>
        <v>1.3726006625077947E-2</v>
      </c>
      <c r="X42" s="23">
        <f t="shared" si="38"/>
        <v>2.6443745191975907</v>
      </c>
      <c r="Y42" s="23">
        <f t="shared" si="31"/>
        <v>475096.7284738305</v>
      </c>
      <c r="Z42" s="23">
        <f t="shared" si="20"/>
        <v>3675931.0673609441</v>
      </c>
      <c r="AA42" s="23">
        <f t="shared" si="32"/>
        <v>38.435962924209569</v>
      </c>
      <c r="AB42" s="25"/>
      <c r="AC42" s="24"/>
      <c r="AD42" s="25"/>
      <c r="AE42" s="24"/>
      <c r="AF42" s="23">
        <f t="shared" si="33"/>
        <v>1.3228443927600821</v>
      </c>
    </row>
    <row r="43" spans="2:32" s="26" customFormat="1" ht="15" customHeight="1" x14ac:dyDescent="0.2">
      <c r="B43" s="5" t="str">
        <f t="shared" si="21"/>
        <v>BA</v>
      </c>
      <c r="C43" s="5" t="s">
        <v>48</v>
      </c>
      <c r="D43" s="24" t="s">
        <v>79</v>
      </c>
      <c r="E43" s="4" t="str">
        <f t="shared" si="22"/>
        <v>BAFemale50-54</v>
      </c>
      <c r="F43" s="6">
        <f>VLOOKUP(E43,'Appendix 1a. Person-years 2020'!$E$3:$F$1682,2,FALSE)</f>
        <v>449299.9828</v>
      </c>
      <c r="G43" s="17">
        <f>VLOOKUP(E43,'Appendix 2a. Deaths 2020'!$E$4:$G$1683,2,FALSE)</f>
        <v>1992</v>
      </c>
      <c r="H43" s="17">
        <f>VLOOKUP(E43,'Appendix 2a. Deaths 2020'!$E$4:$G$1683,3,FALSE)</f>
        <v>223</v>
      </c>
      <c r="I43" s="18">
        <f t="shared" si="23"/>
        <v>4.433563490445787E-3</v>
      </c>
      <c r="J43" s="24">
        <v>5</v>
      </c>
      <c r="K43" s="5">
        <f>VLOOKUP(E43,'Appendix 3a. nax iIBGE 2020'!$E$5:$O$1935,11,FALSE)</f>
        <v>2.5</v>
      </c>
      <c r="L43" s="19">
        <f t="shared" si="24"/>
        <v>2.1924804915705389E-2</v>
      </c>
      <c r="M43" s="20">
        <f t="shared" si="34"/>
        <v>93846.389594381893</v>
      </c>
      <c r="N43" s="20">
        <f t="shared" si="35"/>
        <v>2057.5637839001074</v>
      </c>
      <c r="O43" s="20">
        <f t="shared" si="25"/>
        <v>464088.0385121592</v>
      </c>
      <c r="P43" s="20">
        <f t="shared" si="19"/>
        <v>3064886.2452209685</v>
      </c>
      <c r="Q43" s="21">
        <f t="shared" si="26"/>
        <v>32.658541883900533</v>
      </c>
      <c r="R43" s="22">
        <f t="shared" si="27"/>
        <v>0.88805220883534142</v>
      </c>
      <c r="S43" s="22">
        <f t="shared" si="28"/>
        <v>0.97807519508429464</v>
      </c>
      <c r="T43" s="22">
        <f t="shared" si="29"/>
        <v>0.98050553774614835</v>
      </c>
      <c r="U43" s="23">
        <f t="shared" si="36"/>
        <v>94325.078321205481</v>
      </c>
      <c r="V43" s="23">
        <f t="shared" si="37"/>
        <v>1838.816678924341</v>
      </c>
      <c r="W43" s="22">
        <f t="shared" si="30"/>
        <v>1.9494462253851652E-2</v>
      </c>
      <c r="X43" s="23">
        <f t="shared" si="38"/>
        <v>2.6493381139924259</v>
      </c>
      <c r="Y43" s="23">
        <f t="shared" si="31"/>
        <v>467302.95532352495</v>
      </c>
      <c r="Z43" s="23">
        <f t="shared" si="20"/>
        <v>3200834.3388871136</v>
      </c>
      <c r="AA43" s="23">
        <f t="shared" si="32"/>
        <v>33.934075601689962</v>
      </c>
      <c r="AB43" s="25"/>
      <c r="AC43" s="24"/>
      <c r="AD43" s="25"/>
      <c r="AE43" s="24"/>
      <c r="AF43" s="23">
        <f t="shared" si="33"/>
        <v>1.275533717789429</v>
      </c>
    </row>
    <row r="44" spans="2:32" s="26" customFormat="1" ht="15" customHeight="1" x14ac:dyDescent="0.2">
      <c r="B44" s="5" t="str">
        <f t="shared" si="21"/>
        <v>BA</v>
      </c>
      <c r="C44" s="5" t="s">
        <v>48</v>
      </c>
      <c r="D44" s="24" t="s">
        <v>80</v>
      </c>
      <c r="E44" s="4" t="str">
        <f t="shared" si="22"/>
        <v>BAFemale55-59</v>
      </c>
      <c r="F44" s="6">
        <f>VLOOKUP(E44,'Appendix 1a. Person-years 2020'!$E$3:$F$1682,2,FALSE)</f>
        <v>384155.03600000002</v>
      </c>
      <c r="G44" s="17">
        <f>VLOOKUP(E44,'Appendix 2a. Deaths 2020'!$E$4:$G$1683,2,FALSE)</f>
        <v>2488</v>
      </c>
      <c r="H44" s="17">
        <f>VLOOKUP(E44,'Appendix 2a. Deaths 2020'!$E$4:$G$1683,3,FALSE)</f>
        <v>271</v>
      </c>
      <c r="I44" s="18">
        <f t="shared" si="23"/>
        <v>6.4765518263308671E-3</v>
      </c>
      <c r="J44" s="24">
        <v>5</v>
      </c>
      <c r="K44" s="5">
        <f>VLOOKUP(E44,'Appendix 3a. nax iIBGE 2020'!$E$5:$O$1935,11,FALSE)</f>
        <v>2.5</v>
      </c>
      <c r="L44" s="19">
        <f t="shared" si="24"/>
        <v>3.1866791809914807E-2</v>
      </c>
      <c r="M44" s="20">
        <f t="shared" si="34"/>
        <v>91788.82581048178</v>
      </c>
      <c r="N44" s="20">
        <f t="shared" si="35"/>
        <v>2925.0154025791576</v>
      </c>
      <c r="O44" s="20">
        <f t="shared" si="25"/>
        <v>451631.59054596105</v>
      </c>
      <c r="P44" s="20">
        <f t="shared" si="19"/>
        <v>2600798.2067088094</v>
      </c>
      <c r="Q44" s="21">
        <f t="shared" si="26"/>
        <v>28.334584125509235</v>
      </c>
      <c r="R44" s="22">
        <f t="shared" si="27"/>
        <v>0.89107717041800638</v>
      </c>
      <c r="S44" s="22">
        <f t="shared" si="28"/>
        <v>0.96813320819008519</v>
      </c>
      <c r="T44" s="22">
        <f t="shared" si="29"/>
        <v>0.9715543577169512</v>
      </c>
      <c r="U44" s="23">
        <f t="shared" si="36"/>
        <v>92486.261642281141</v>
      </c>
      <c r="V44" s="23">
        <f t="shared" si="37"/>
        <v>2630.8311147727868</v>
      </c>
      <c r="W44" s="22">
        <f t="shared" si="30"/>
        <v>2.84456422830488E-2</v>
      </c>
      <c r="X44" s="23">
        <f t="shared" si="38"/>
        <v>2.6485105673049696</v>
      </c>
      <c r="Y44" s="23">
        <f t="shared" si="31"/>
        <v>456244.93664581224</v>
      </c>
      <c r="Z44" s="23">
        <f t="shared" si="20"/>
        <v>2733531.3835635888</v>
      </c>
      <c r="AA44" s="23">
        <f t="shared" si="32"/>
        <v>29.556080384526258</v>
      </c>
      <c r="AB44" s="25"/>
      <c r="AC44" s="24"/>
      <c r="AD44" s="25"/>
      <c r="AE44" s="24"/>
      <c r="AF44" s="23">
        <f t="shared" si="33"/>
        <v>1.2214962590170231</v>
      </c>
    </row>
    <row r="45" spans="2:32" s="26" customFormat="1" ht="15" customHeight="1" x14ac:dyDescent="0.2">
      <c r="B45" s="5" t="str">
        <f t="shared" si="21"/>
        <v>BA</v>
      </c>
      <c r="C45" s="5" t="s">
        <v>48</v>
      </c>
      <c r="D45" s="24" t="s">
        <v>81</v>
      </c>
      <c r="E45" s="4" t="str">
        <f t="shared" si="22"/>
        <v>BAFemale60-64</v>
      </c>
      <c r="F45" s="6">
        <f>VLOOKUP(E45,'Appendix 1a. Person-years 2020'!$E$3:$F$1682,2,FALSE)</f>
        <v>322941.59889999998</v>
      </c>
      <c r="G45" s="17">
        <f>VLOOKUP(E45,'Appendix 2a. Deaths 2020'!$E$4:$G$1683,2,FALSE)</f>
        <v>3116</v>
      </c>
      <c r="H45" s="17">
        <f>VLOOKUP(E45,'Appendix 2a. Deaths 2020'!$E$4:$G$1683,3,FALSE)</f>
        <v>390</v>
      </c>
      <c r="I45" s="18">
        <f t="shared" si="23"/>
        <v>9.6488034078411819E-3</v>
      </c>
      <c r="J45" s="24">
        <v>5</v>
      </c>
      <c r="K45" s="5">
        <f>VLOOKUP(E45,'Appendix 3a. nax iIBGE 2020'!$E$5:$O$1935,11,FALSE)</f>
        <v>2.5</v>
      </c>
      <c r="L45" s="19">
        <f t="shared" si="24"/>
        <v>4.7107685058876907E-2</v>
      </c>
      <c r="M45" s="20">
        <f t="shared" si="34"/>
        <v>88863.810407902623</v>
      </c>
      <c r="N45" s="20">
        <f t="shared" si="35"/>
        <v>4186.1683938272245</v>
      </c>
      <c r="O45" s="20">
        <f t="shared" si="25"/>
        <v>433853.63105494512</v>
      </c>
      <c r="P45" s="20">
        <f t="shared" si="19"/>
        <v>2149166.6161628482</v>
      </c>
      <c r="Q45" s="21">
        <f t="shared" si="26"/>
        <v>24.184947801559989</v>
      </c>
      <c r="R45" s="22">
        <f t="shared" si="27"/>
        <v>0.87483953786906288</v>
      </c>
      <c r="S45" s="22">
        <f t="shared" si="28"/>
        <v>0.95289231494112314</v>
      </c>
      <c r="T45" s="22">
        <f t="shared" si="29"/>
        <v>0.95866464030560805</v>
      </c>
      <c r="U45" s="23">
        <f t="shared" si="36"/>
        <v>89855.430527508361</v>
      </c>
      <c r="V45" s="23">
        <f t="shared" si="37"/>
        <v>3714.206541349005</v>
      </c>
      <c r="W45" s="22">
        <f t="shared" si="30"/>
        <v>4.1335359694391949E-2</v>
      </c>
      <c r="X45" s="23">
        <f t="shared" si="38"/>
        <v>2.6465661933478097</v>
      </c>
      <c r="Y45" s="23">
        <f t="shared" si="31"/>
        <v>440536.01339824236</v>
      </c>
      <c r="Z45" s="23">
        <f t="shared" si="20"/>
        <v>2277286.4469177765</v>
      </c>
      <c r="AA45" s="23">
        <f t="shared" si="32"/>
        <v>25.343893335646616</v>
      </c>
      <c r="AB45" s="25"/>
      <c r="AC45" s="24"/>
      <c r="AD45" s="25"/>
      <c r="AE45" s="24"/>
      <c r="AF45" s="23">
        <f t="shared" si="33"/>
        <v>1.1589455340866266</v>
      </c>
    </row>
    <row r="46" spans="2:32" s="26" customFormat="1" ht="15" customHeight="1" x14ac:dyDescent="0.2">
      <c r="B46" s="5" t="str">
        <f t="shared" si="21"/>
        <v>BA</v>
      </c>
      <c r="C46" s="5" t="s">
        <v>48</v>
      </c>
      <c r="D46" s="24" t="s">
        <v>82</v>
      </c>
      <c r="E46" s="4" t="str">
        <f t="shared" si="22"/>
        <v>BAFemale65-69</v>
      </c>
      <c r="F46" s="6">
        <f>VLOOKUP(E46,'Appendix 1a. Person-years 2020'!$E$3:$F$1682,2,FALSE)</f>
        <v>254223.94639999999</v>
      </c>
      <c r="G46" s="17">
        <f>VLOOKUP(E46,'Appendix 2a. Deaths 2020'!$E$4:$G$1683,2,FALSE)</f>
        <v>3673</v>
      </c>
      <c r="H46" s="17">
        <f>VLOOKUP(E46,'Appendix 2a. Deaths 2020'!$E$4:$G$1683,3,FALSE)</f>
        <v>481</v>
      </c>
      <c r="I46" s="18">
        <f t="shared" si="23"/>
        <v>1.4447891522464385E-2</v>
      </c>
      <c r="J46" s="24">
        <v>5</v>
      </c>
      <c r="K46" s="5">
        <f>VLOOKUP(E46,'Appendix 3a. nax iIBGE 2020'!$E$5:$O$1935,11,FALSE)</f>
        <v>2.5</v>
      </c>
      <c r="L46" s="19">
        <f t="shared" si="24"/>
        <v>6.9721148631691196E-2</v>
      </c>
      <c r="M46" s="20">
        <f t="shared" si="34"/>
        <v>84677.642014075405</v>
      </c>
      <c r="N46" s="20">
        <f t="shared" si="35"/>
        <v>5903.8224646444905</v>
      </c>
      <c r="O46" s="20">
        <f t="shared" si="25"/>
        <v>408628.65390876582</v>
      </c>
      <c r="P46" s="20">
        <f t="shared" si="19"/>
        <v>1715312.9851079029</v>
      </c>
      <c r="Q46" s="21">
        <f t="shared" si="26"/>
        <v>20.256976272707</v>
      </c>
      <c r="R46" s="22">
        <f t="shared" si="27"/>
        <v>0.8690443778927307</v>
      </c>
      <c r="S46" s="22">
        <f t="shared" si="28"/>
        <v>0.93027885136830879</v>
      </c>
      <c r="T46" s="22">
        <f t="shared" si="29"/>
        <v>0.93912506672570606</v>
      </c>
      <c r="U46" s="23">
        <f t="shared" si="36"/>
        <v>86141.223986159355</v>
      </c>
      <c r="V46" s="23">
        <f t="shared" si="37"/>
        <v>5243.8412623234599</v>
      </c>
      <c r="W46" s="22">
        <f t="shared" si="30"/>
        <v>6.0874933274293948E-2</v>
      </c>
      <c r="X46" s="23">
        <f t="shared" si="38"/>
        <v>2.6441518019370527</v>
      </c>
      <c r="Y46" s="23">
        <f t="shared" si="31"/>
        <v>418352.42594202393</v>
      </c>
      <c r="Z46" s="23">
        <f t="shared" si="20"/>
        <v>1836750.4335195341</v>
      </c>
      <c r="AA46" s="23">
        <f t="shared" si="32"/>
        <v>21.322548583877236</v>
      </c>
      <c r="AB46" s="25"/>
      <c r="AC46" s="24"/>
      <c r="AD46" s="25"/>
      <c r="AE46" s="24"/>
      <c r="AF46" s="23">
        <f t="shared" si="33"/>
        <v>1.0655723111702358</v>
      </c>
    </row>
    <row r="47" spans="2:32" s="26" customFormat="1" ht="15" customHeight="1" x14ac:dyDescent="0.2">
      <c r="B47" s="5" t="str">
        <f t="shared" si="21"/>
        <v>BA</v>
      </c>
      <c r="C47" s="5" t="s">
        <v>48</v>
      </c>
      <c r="D47" s="42" t="s">
        <v>19</v>
      </c>
      <c r="E47" s="4" t="str">
        <f t="shared" si="22"/>
        <v>BAFemale70-74</v>
      </c>
      <c r="F47" s="6">
        <f>VLOOKUP(E47,'Appendix 1a. Person-years 2020'!$E$3:$F$1682,2,FALSE)</f>
        <v>197354.93090000001</v>
      </c>
      <c r="G47" s="17">
        <f>VLOOKUP(E47,'Appendix 2a. Deaths 2020'!$E$4:$G$1683,2,FALSE)</f>
        <v>4283</v>
      </c>
      <c r="H47" s="17">
        <f>VLOOKUP(E47,'Appendix 2a. Deaths 2020'!$E$4:$G$1683,3,FALSE)</f>
        <v>531</v>
      </c>
      <c r="I47" s="18">
        <f t="shared" si="23"/>
        <v>2.1702016668487506E-2</v>
      </c>
      <c r="J47" s="24">
        <v>5</v>
      </c>
      <c r="K47" s="5">
        <f>VLOOKUP(E47,'Appendix 3a. nax iIBGE 2020'!$E$5:$O$1935,11,FALSE)</f>
        <v>2.5</v>
      </c>
      <c r="L47" s="19">
        <f t="shared" si="24"/>
        <v>0.10292583772748758</v>
      </c>
      <c r="M47" s="20">
        <f t="shared" si="34"/>
        <v>78773.819549430918</v>
      </c>
      <c r="N47" s="20">
        <f t="shared" si="35"/>
        <v>8107.8613681191155</v>
      </c>
      <c r="O47" s="20">
        <f t="shared" si="25"/>
        <v>373599.44432685676</v>
      </c>
      <c r="P47" s="20">
        <f t="shared" si="19"/>
        <v>1306684.331199137</v>
      </c>
      <c r="Q47" s="21">
        <f t="shared" si="26"/>
        <v>16.587799584596592</v>
      </c>
      <c r="R47" s="22">
        <f t="shared" si="27"/>
        <v>0.87602148027083815</v>
      </c>
      <c r="S47" s="22">
        <f t="shared" si="28"/>
        <v>0.89707416227251247</v>
      </c>
      <c r="T47" s="22">
        <f t="shared" si="29"/>
        <v>0.90923599384931175</v>
      </c>
      <c r="U47" s="23">
        <f t="shared" si="36"/>
        <v>80897.382723835894</v>
      </c>
      <c r="V47" s="23">
        <f t="shared" si="37"/>
        <v>7342.5705431208225</v>
      </c>
      <c r="W47" s="22">
        <f t="shared" si="30"/>
        <v>9.0764006150688248E-2</v>
      </c>
      <c r="X47" s="23">
        <f t="shared" si="38"/>
        <v>2.6333792232497553</v>
      </c>
      <c r="Y47" s="23">
        <f t="shared" si="31"/>
        <v>387109.83361707546</v>
      </c>
      <c r="Z47" s="23">
        <f t="shared" si="20"/>
        <v>1418398.0075775101</v>
      </c>
      <c r="AA47" s="23">
        <f t="shared" si="32"/>
        <v>17.5332990984341</v>
      </c>
      <c r="AB47" s="25"/>
      <c r="AC47" s="24"/>
      <c r="AD47" s="25"/>
      <c r="AE47" s="24"/>
      <c r="AF47" s="23">
        <f t="shared" si="33"/>
        <v>0.94549951383750752</v>
      </c>
    </row>
    <row r="48" spans="2:32" s="26" customFormat="1" ht="15" customHeight="1" x14ac:dyDescent="0.2">
      <c r="B48" s="5" t="str">
        <f t="shared" si="21"/>
        <v>BA</v>
      </c>
      <c r="C48" s="5" t="s">
        <v>48</v>
      </c>
      <c r="D48" s="42" t="s">
        <v>20</v>
      </c>
      <c r="E48" s="4" t="str">
        <f t="shared" si="22"/>
        <v>BAFemale75-79</v>
      </c>
      <c r="F48" s="6">
        <f>VLOOKUP(E48,'Appendix 1a. Person-years 2020'!$E$3:$F$1682,2,FALSE)</f>
        <v>142963.66620000001</v>
      </c>
      <c r="G48" s="17">
        <f>VLOOKUP(E48,'Appendix 2a. Deaths 2020'!$E$4:$G$1683,2,FALSE)</f>
        <v>4692</v>
      </c>
      <c r="H48" s="17">
        <f>VLOOKUP(E48,'Appendix 2a. Deaths 2020'!$E$4:$G$1683,3,FALSE)</f>
        <v>548</v>
      </c>
      <c r="I48" s="18">
        <f t="shared" si="23"/>
        <v>3.281952767940418E-2</v>
      </c>
      <c r="J48" s="24">
        <v>5</v>
      </c>
      <c r="K48" s="5">
        <f>VLOOKUP(E48,'Appendix 3a. nax iIBGE 2020'!$E$5:$O$1935,11,FALSE)</f>
        <v>2.5</v>
      </c>
      <c r="L48" s="19">
        <f t="shared" si="24"/>
        <v>0.15165456076054909</v>
      </c>
      <c r="M48" s="20">
        <f t="shared" si="34"/>
        <v>70665.958181311798</v>
      </c>
      <c r="N48" s="20">
        <f t="shared" si="35"/>
        <v>10716.814848710172</v>
      </c>
      <c r="O48" s="20">
        <f t="shared" si="25"/>
        <v>326537.75378478359</v>
      </c>
      <c r="P48" s="20">
        <f t="shared" si="19"/>
        <v>933084.88687228039</v>
      </c>
      <c r="Q48" s="21">
        <f t="shared" si="26"/>
        <v>13.204163799466352</v>
      </c>
      <c r="R48" s="22">
        <f t="shared" si="27"/>
        <v>0.88320545609548162</v>
      </c>
      <c r="S48" s="22">
        <f t="shared" si="28"/>
        <v>0.84834543923945094</v>
      </c>
      <c r="T48" s="22">
        <f t="shared" si="29"/>
        <v>0.86479873342289404</v>
      </c>
      <c r="U48" s="23">
        <f t="shared" si="36"/>
        <v>73554.812180715075</v>
      </c>
      <c r="V48" s="23">
        <f t="shared" si="37"/>
        <v>9944.7037696738189</v>
      </c>
      <c r="W48" s="22">
        <f t="shared" si="30"/>
        <v>0.13520126657710596</v>
      </c>
      <c r="X48" s="23">
        <f t="shared" si="38"/>
        <v>2.6465348186528006</v>
      </c>
      <c r="Y48" s="23">
        <f t="shared" si="31"/>
        <v>344369.54684283579</v>
      </c>
      <c r="Z48" s="23">
        <f t="shared" si="20"/>
        <v>1031288.1739604347</v>
      </c>
      <c r="AA48" s="23">
        <f t="shared" si="32"/>
        <v>14.020675784293857</v>
      </c>
      <c r="AB48" s="25"/>
      <c r="AC48" s="24"/>
      <c r="AD48" s="25"/>
      <c r="AE48" s="24"/>
      <c r="AF48" s="23">
        <f t="shared" si="33"/>
        <v>0.81651198482750509</v>
      </c>
    </row>
    <row r="49" spans="2:32" s="26" customFormat="1" ht="15" customHeight="1" x14ac:dyDescent="0.2">
      <c r="B49" s="5" t="str">
        <f t="shared" si="21"/>
        <v>BA</v>
      </c>
      <c r="C49" s="5" t="s">
        <v>48</v>
      </c>
      <c r="D49" s="42" t="s">
        <v>21</v>
      </c>
      <c r="E49" s="4" t="str">
        <f t="shared" si="22"/>
        <v>BAFemale80-84</v>
      </c>
      <c r="F49" s="6">
        <f>VLOOKUP(E49,'Appendix 1a. Person-years 2020'!$E$3:$F$1682,2,FALSE)</f>
        <v>97447.741200000004</v>
      </c>
      <c r="G49" s="17">
        <f>VLOOKUP(E49,'Appendix 2a. Deaths 2020'!$E$4:$G$1683,2,FALSE)</f>
        <v>5536</v>
      </c>
      <c r="H49" s="17">
        <f>VLOOKUP(E49,'Appendix 2a. Deaths 2020'!$E$4:$G$1683,3,FALSE)</f>
        <v>592</v>
      </c>
      <c r="I49" s="18">
        <f t="shared" si="23"/>
        <v>5.6809936606308939E-2</v>
      </c>
      <c r="J49" s="24">
        <v>5</v>
      </c>
      <c r="K49" s="5">
        <f>VLOOKUP(E49,'Appendix 3a. nax iIBGE 2020'!$E$5:$O$1935,11,FALSE)</f>
        <v>2.5</v>
      </c>
      <c r="L49" s="19">
        <f t="shared" si="24"/>
        <v>0.24872460975063801</v>
      </c>
      <c r="M49" s="20">
        <f t="shared" si="34"/>
        <v>59949.143332601627</v>
      </c>
      <c r="N49" s="20">
        <f t="shared" si="35"/>
        <v>14910.827280286403</v>
      </c>
      <c r="O49" s="20">
        <f t="shared" si="25"/>
        <v>262468.64846229216</v>
      </c>
      <c r="P49" s="20">
        <f t="shared" si="19"/>
        <v>606547.13308749686</v>
      </c>
      <c r="Q49" s="21">
        <f t="shared" si="26"/>
        <v>10.117694755408516</v>
      </c>
      <c r="R49" s="22">
        <f t="shared" si="27"/>
        <v>0.89306358381502893</v>
      </c>
      <c r="S49" s="22">
        <f t="shared" si="28"/>
        <v>0.75127539024936196</v>
      </c>
      <c r="T49" s="22">
        <f t="shared" si="29"/>
        <v>0.77460581901526704</v>
      </c>
      <c r="U49" s="23">
        <f t="shared" si="36"/>
        <v>63610.108411041256</v>
      </c>
      <c r="V49" s="23">
        <f t="shared" si="37"/>
        <v>14337.348287656718</v>
      </c>
      <c r="W49" s="22">
        <f t="shared" si="30"/>
        <v>0.22539418098473296</v>
      </c>
      <c r="X49" s="23">
        <f t="shared" si="38"/>
        <v>2.6008020784147816</v>
      </c>
      <c r="Y49" s="23">
        <f t="shared" si="31"/>
        <v>283652.40584241686</v>
      </c>
      <c r="Z49" s="23">
        <f t="shared" si="20"/>
        <v>686918.62711759889</v>
      </c>
      <c r="AA49" s="23">
        <f t="shared" si="32"/>
        <v>10.79889099824841</v>
      </c>
      <c r="AB49" s="25"/>
      <c r="AC49" s="24"/>
      <c r="AD49" s="25"/>
      <c r="AE49" s="24"/>
      <c r="AF49" s="23">
        <f t="shared" si="33"/>
        <v>0.68119624283989388</v>
      </c>
    </row>
    <row r="50" spans="2:32" s="26" customFormat="1" ht="15" customHeight="1" x14ac:dyDescent="0.2">
      <c r="B50" s="5" t="str">
        <f t="shared" si="21"/>
        <v>BA</v>
      </c>
      <c r="C50" s="5" t="s">
        <v>48</v>
      </c>
      <c r="D50" s="42" t="s">
        <v>22</v>
      </c>
      <c r="E50" s="4" t="str">
        <f t="shared" si="22"/>
        <v>BAFemale85-89</v>
      </c>
      <c r="F50" s="6">
        <f>VLOOKUP(E50,'Appendix 1a. Person-years 2020'!$E$3:$F$1682,2,FALSE)</f>
        <v>54338.497900000002</v>
      </c>
      <c r="G50" s="17">
        <f>VLOOKUP(E50,'Appendix 2a. Deaths 2020'!$E$4:$G$1683,2,FALSE)</f>
        <v>4980</v>
      </c>
      <c r="H50" s="17">
        <f>VLOOKUP(E50,'Appendix 2a. Deaths 2020'!$E$4:$G$1683,3,FALSE)</f>
        <v>502</v>
      </c>
      <c r="I50" s="18">
        <f t="shared" si="23"/>
        <v>9.164773029178637E-2</v>
      </c>
      <c r="J50" s="24">
        <v>5</v>
      </c>
      <c r="K50" s="5">
        <f>VLOOKUP(E50,'Appendix 3a. nax iIBGE 2020'!$E$5:$O$1935,11,FALSE)</f>
        <v>2.5</v>
      </c>
      <c r="L50" s="19">
        <f t="shared" si="24"/>
        <v>0.37281868559586218</v>
      </c>
      <c r="M50" s="20">
        <f t="shared" si="34"/>
        <v>45038.316052315226</v>
      </c>
      <c r="N50" s="20">
        <f t="shared" si="35"/>
        <v>16791.125792075181</v>
      </c>
      <c r="O50" s="20">
        <f t="shared" si="25"/>
        <v>183213.76578138818</v>
      </c>
      <c r="P50" s="20">
        <f t="shared" si="19"/>
        <v>344078.4846252047</v>
      </c>
      <c r="Q50" s="21">
        <f t="shared" si="26"/>
        <v>7.6396836024138413</v>
      </c>
      <c r="R50" s="22">
        <f t="shared" si="27"/>
        <v>0.89919678714859441</v>
      </c>
      <c r="S50" s="22">
        <f t="shared" si="28"/>
        <v>0.62718131440413782</v>
      </c>
      <c r="T50" s="22">
        <f t="shared" si="29"/>
        <v>0.65738007455049452</v>
      </c>
      <c r="U50" s="23">
        <f t="shared" si="36"/>
        <v>49272.760123384534</v>
      </c>
      <c r="V50" s="23">
        <f t="shared" si="37"/>
        <v>16881.829400165374</v>
      </c>
      <c r="W50" s="22">
        <f t="shared" si="30"/>
        <v>0.34261992544950542</v>
      </c>
      <c r="X50" s="23">
        <f>J50+R50*(L50/W50)*(K50-J50)</f>
        <v>2.5538684459394654</v>
      </c>
      <c r="Y50" s="23">
        <f t="shared" si="31"/>
        <v>205068.62503091132</v>
      </c>
      <c r="Z50" s="23">
        <f t="shared" si="20"/>
        <v>403266.22127518198</v>
      </c>
      <c r="AA50" s="23">
        <f t="shared" si="32"/>
        <v>8.1843643478741193</v>
      </c>
      <c r="AB50" s="25"/>
      <c r="AC50" s="24"/>
      <c r="AD50" s="25"/>
      <c r="AE50" s="24"/>
      <c r="AF50" s="23">
        <f t="shared" si="33"/>
        <v>0.544680745460278</v>
      </c>
    </row>
    <row r="51" spans="2:32" s="26" customFormat="1" ht="15" customHeight="1" x14ac:dyDescent="0.2">
      <c r="B51" s="5" t="str">
        <f t="shared" si="21"/>
        <v>BA</v>
      </c>
      <c r="C51" s="5" t="s">
        <v>48</v>
      </c>
      <c r="D51" s="43" t="s">
        <v>5</v>
      </c>
      <c r="E51" s="4" t="str">
        <f t="shared" si="22"/>
        <v>BAFemale90+</v>
      </c>
      <c r="F51" s="8">
        <f>VLOOKUP(E51,'Appendix 1a. Person-years 2020'!$E$3:$F$1682,2,FALSE)</f>
        <v>38377.8822</v>
      </c>
      <c r="G51" s="17">
        <f>VLOOKUP(E51,'Appendix 2a. Deaths 2020'!$E$4:$G$1683,2,FALSE)</f>
        <v>6739</v>
      </c>
      <c r="H51" s="17">
        <f>VLOOKUP(E51,'Appendix 2a. Deaths 2020'!$E$4:$G$1683,3,FALSE)</f>
        <v>467</v>
      </c>
      <c r="I51" s="18">
        <f t="shared" si="23"/>
        <v>0.17559593217991587</v>
      </c>
      <c r="J51" s="27"/>
      <c r="K51" s="28"/>
      <c r="L51" s="16">
        <v>1</v>
      </c>
      <c r="M51" s="20">
        <f t="shared" si="34"/>
        <v>28247.190260240044</v>
      </c>
      <c r="N51" s="20">
        <f t="shared" si="35"/>
        <v>28247.190260240044</v>
      </c>
      <c r="O51" s="38">
        <f>N51*Q51</f>
        <v>160864.71884381655</v>
      </c>
      <c r="P51" s="20">
        <f>O51</f>
        <v>160864.71884381655</v>
      </c>
      <c r="Q51" s="21">
        <f>1/I51</f>
        <v>5.6948927437305237</v>
      </c>
      <c r="R51" s="22">
        <f t="shared" si="27"/>
        <v>0.93070188455260427</v>
      </c>
      <c r="S51" s="22">
        <f t="shared" si="28"/>
        <v>0</v>
      </c>
      <c r="T51" s="22">
        <f t="shared" si="29"/>
        <v>0</v>
      </c>
      <c r="U51" s="23">
        <f t="shared" si="36"/>
        <v>32390.93072321916</v>
      </c>
      <c r="V51" s="23">
        <f>U51*(1-T51)</f>
        <v>32390.93072321916</v>
      </c>
      <c r="W51" s="22">
        <f t="shared" si="30"/>
        <v>1</v>
      </c>
      <c r="X51" s="23">
        <f>Q51/R51</f>
        <v>6.1189225446428566</v>
      </c>
      <c r="Y51" s="23">
        <f t="shared" si="31"/>
        <v>198197.59624427068</v>
      </c>
      <c r="Z51" s="23">
        <f>Y51</f>
        <v>198197.59624427068</v>
      </c>
      <c r="AA51" s="23">
        <f t="shared" si="32"/>
        <v>6.1189225446428566</v>
      </c>
      <c r="AB51" s="25"/>
      <c r="AC51" s="24"/>
      <c r="AD51" s="25"/>
      <c r="AE51" s="24"/>
      <c r="AF51" s="23">
        <f t="shared" si="33"/>
        <v>0.42402980091233289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7672996.1231000004</v>
      </c>
      <c r="G52" s="30">
        <f>SUM(G32:G51)</f>
        <v>44586</v>
      </c>
      <c r="H52" s="30">
        <f>SUM(H32:H51)</f>
        <v>4579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BA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BA</v>
      </c>
      <c r="C59" s="5" t="s">
        <v>47</v>
      </c>
      <c r="D59" s="40">
        <v>0</v>
      </c>
      <c r="E59" s="4" t="str">
        <f>_xlfn.CONCAT(B59,C59,D59)</f>
        <v>BAMale0</v>
      </c>
      <c r="F59" s="6">
        <f>VLOOKUP(E59,'Appendix 1a. Person-years 2020'!$E$3:$F$1682,2,FALSE)</f>
        <v>104772.2374</v>
      </c>
      <c r="G59" s="17">
        <f>VLOOKUP(E59,'Appendix 2a. Deaths 2020'!$E$4:$G$1683,2,FALSE)</f>
        <v>1486</v>
      </c>
      <c r="H59" s="17">
        <f>VLOOKUP(E59,'Appendix 2a. Deaths 2020'!$E$4:$G$1683,3,FALSE)</f>
        <v>21</v>
      </c>
      <c r="I59" s="18">
        <f>G59/F59</f>
        <v>1.4183146574666926E-2</v>
      </c>
      <c r="J59" s="16">
        <v>1</v>
      </c>
      <c r="K59" s="5">
        <f>VLOOKUP(E59,'Appendix 3a. nax iIBGE 2020'!$E$5:$O$1935,11,FALSE)</f>
        <v>0.09</v>
      </c>
      <c r="L59" s="19">
        <f>(J59*I59)/(1+(J59-K59)*I59)</f>
        <v>1.4002422027018241E-2</v>
      </c>
      <c r="M59" s="16">
        <v>100000</v>
      </c>
      <c r="N59" s="20">
        <f>M59*L59</f>
        <v>1400.242202701824</v>
      </c>
      <c r="O59" s="20">
        <f>M60*J59+N59*K59</f>
        <v>98725.779595541346</v>
      </c>
      <c r="P59" s="20">
        <f t="shared" ref="P59:P77" si="39">P60+O59</f>
        <v>7045664.7224747883</v>
      </c>
      <c r="Q59" s="21">
        <f>P59/M59</f>
        <v>70.456647224747883</v>
      </c>
      <c r="R59" s="22">
        <f>(G59-H59)/G59</f>
        <v>0.98586810228802157</v>
      </c>
      <c r="S59" s="22">
        <f>1-L59</f>
        <v>0.98599757797298171</v>
      </c>
      <c r="T59" s="22">
        <f>S59^R59</f>
        <v>0.9861940864309624</v>
      </c>
      <c r="U59" s="16">
        <v>100000</v>
      </c>
      <c r="V59" s="23">
        <f>U59*(1-T59)</f>
        <v>1380.5913569037598</v>
      </c>
      <c r="W59" s="22">
        <f>V59/U59</f>
        <v>1.3805913569037598E-2</v>
      </c>
      <c r="X59" s="23">
        <f>J59+R59*(L59/W59)*(K59-J59)</f>
        <v>9.0090455978492523E-2</v>
      </c>
      <c r="Y59" s="23">
        <f>U60*J59+V59*X59</f>
        <v>98743.786747959661</v>
      </c>
      <c r="Z59" s="23">
        <f t="shared" ref="Z59:Z77" si="40">Z60+Y59</f>
        <v>7187371.7634093976</v>
      </c>
      <c r="AA59" s="23">
        <f>Z59/U59</f>
        <v>71.873717634093978</v>
      </c>
      <c r="AB59" s="16"/>
      <c r="AC59" s="16"/>
      <c r="AD59" s="16"/>
      <c r="AE59" s="16"/>
      <c r="AF59" s="23">
        <f>AA59-Q59</f>
        <v>1.4170704093460955</v>
      </c>
    </row>
    <row r="60" spans="2:32" s="26" customFormat="1" ht="15" customHeight="1" x14ac:dyDescent="0.2">
      <c r="B60" s="5" t="str">
        <f t="shared" ref="B60:B78" si="41">B6</f>
        <v>BA</v>
      </c>
      <c r="C60" s="5" t="s">
        <v>47</v>
      </c>
      <c r="D60" s="41" t="s">
        <v>18</v>
      </c>
      <c r="E60" s="4" t="str">
        <f t="shared" ref="E60:E78" si="42">_xlfn.CONCAT(B60,C60,D60)</f>
        <v>BAMale1-4</v>
      </c>
      <c r="F60" s="6">
        <f>VLOOKUP(E60,'Appendix 1a. Person-years 2020'!$E$3:$F$1682,2,FALSE)</f>
        <v>420277.95569999999</v>
      </c>
      <c r="G60" s="17">
        <f>VLOOKUP(E60,'Appendix 2a. Deaths 2020'!$E$4:$G$1683,2,FALSE)</f>
        <v>174</v>
      </c>
      <c r="H60" s="17">
        <f>VLOOKUP(E60,'Appendix 2a. Deaths 2020'!$E$4:$G$1683,3,FALSE)</f>
        <v>3</v>
      </c>
      <c r="I60" s="18">
        <f t="shared" ref="I60:I78" si="43">G60/F60</f>
        <v>4.1401172162406616E-4</v>
      </c>
      <c r="J60" s="24">
        <v>4</v>
      </c>
      <c r="K60" s="5">
        <f>VLOOKUP(E60,'Appendix 3a. nax iIBGE 2020'!$E$5:$O$1935,11,FALSE)</f>
        <v>1.61</v>
      </c>
      <c r="L60" s="19">
        <f t="shared" ref="L60:L77" si="44">(J60*I60)/(1+(J60-K60)*I60)</f>
        <v>1.6544098677607447E-3</v>
      </c>
      <c r="M60" s="20">
        <f>M59-N59</f>
        <v>98599.757797298182</v>
      </c>
      <c r="N60" s="20">
        <f>M60*L60</f>
        <v>163.12441225866954</v>
      </c>
      <c r="O60" s="20">
        <f t="shared" ref="O60:O77" si="45">M61*J60+N60*K60</f>
        <v>394009.16384389455</v>
      </c>
      <c r="P60" s="20">
        <f t="shared" si="39"/>
        <v>6946938.9428792465</v>
      </c>
      <c r="Q60" s="21">
        <f t="shared" ref="Q60:Q77" si="46">P60/M60</f>
        <v>70.45594328092362</v>
      </c>
      <c r="R60" s="22">
        <f t="shared" ref="R60:R78" si="47">(G60-H60)/G60</f>
        <v>0.98275862068965514</v>
      </c>
      <c r="S60" s="22">
        <f t="shared" ref="S60:S78" si="48">1-L60</f>
        <v>0.99834559013223922</v>
      </c>
      <c r="T60" s="22">
        <f t="shared" ref="T60:T78" si="49">S60^R60</f>
        <v>0.99837409123865462</v>
      </c>
      <c r="U60" s="23">
        <f>U59-V59</f>
        <v>98619.408643096234</v>
      </c>
      <c r="V60" s="23">
        <f>U60*(1-T60)</f>
        <v>160.34616055151093</v>
      </c>
      <c r="W60" s="22">
        <f t="shared" ref="W60:W78" si="50">V60/U60</f>
        <v>1.6259087613453849E-3</v>
      </c>
      <c r="X60" s="23">
        <f>J60+R60*(L60/W60)*(K60-J60)</f>
        <v>1.6100341051992446</v>
      </c>
      <c r="Y60" s="23">
        <f t="shared" ref="Y60:Y78" si="51">U61*J60+V60*X60</f>
        <v>394094.4127173046</v>
      </c>
      <c r="Z60" s="23">
        <f t="shared" si="40"/>
        <v>7088627.9766614381</v>
      </c>
      <c r="AA60" s="23">
        <f t="shared" ref="AA60:AA78" si="52">Z60/U60</f>
        <v>71.878629918733253</v>
      </c>
      <c r="AB60" s="25"/>
      <c r="AC60" s="24"/>
      <c r="AD60" s="25"/>
      <c r="AE60" s="24"/>
      <c r="AF60" s="23">
        <f t="shared" ref="AF60:AF78" si="53">AA60-Q60</f>
        <v>1.4226866378096332</v>
      </c>
    </row>
    <row r="61" spans="2:32" s="26" customFormat="1" ht="15" customHeight="1" x14ac:dyDescent="0.2">
      <c r="B61" s="5" t="str">
        <f t="shared" si="41"/>
        <v>BA</v>
      </c>
      <c r="C61" s="5" t="s">
        <v>47</v>
      </c>
      <c r="D61" s="24" t="s">
        <v>70</v>
      </c>
      <c r="E61" s="4" t="str">
        <f t="shared" si="42"/>
        <v>BAMale5-9</v>
      </c>
      <c r="F61" s="6">
        <f>VLOOKUP(E61,'Appendix 1a. Person-years 2020'!$E$3:$F$1682,2,FALSE)</f>
        <v>528027.83140000002</v>
      </c>
      <c r="G61" s="17">
        <f>VLOOKUP(E61,'Appendix 2a. Deaths 2020'!$E$4:$G$1683,2,FALSE)</f>
        <v>109</v>
      </c>
      <c r="H61" s="17">
        <f>VLOOKUP(E61,'Appendix 2a. Deaths 2020'!$E$4:$G$1683,3,FALSE)</f>
        <v>6</v>
      </c>
      <c r="I61" s="18">
        <f t="shared" si="43"/>
        <v>2.0642851288917873E-4</v>
      </c>
      <c r="J61" s="24">
        <v>5</v>
      </c>
      <c r="K61" s="5">
        <f>VLOOKUP(E61,'Appendix 3a. nax iIBGE 2020'!$E$5:$O$1935,11,FALSE)</f>
        <v>2.5</v>
      </c>
      <c r="L61" s="19">
        <f t="shared" si="44"/>
        <v>1.0316101800575172E-3</v>
      </c>
      <c r="M61" s="20">
        <f t="shared" ref="M61:M78" si="54">M60-N60</f>
        <v>98436.633385039517</v>
      </c>
      <c r="N61" s="20">
        <f t="shared" ref="N61:N78" si="55">M61*L61</f>
        <v>101.54823309059643</v>
      </c>
      <c r="O61" s="20">
        <f t="shared" si="45"/>
        <v>491929.29634247109</v>
      </c>
      <c r="P61" s="20">
        <f t="shared" si="39"/>
        <v>6552929.7790353522</v>
      </c>
      <c r="Q61" s="21">
        <f t="shared" si="46"/>
        <v>66.570031437414769</v>
      </c>
      <c r="R61" s="22">
        <f t="shared" si="47"/>
        <v>0.94495412844036697</v>
      </c>
      <c r="S61" s="22">
        <f t="shared" si="48"/>
        <v>0.99896838981994251</v>
      </c>
      <c r="T61" s="22">
        <f t="shared" si="49"/>
        <v>0.99902514801323816</v>
      </c>
      <c r="U61" s="23">
        <f t="shared" ref="U61:U78" si="56">U60-V60</f>
        <v>98459.06248254473</v>
      </c>
      <c r="V61" s="23">
        <f t="shared" ref="V61:V77" si="57">U61*(1-T61)</f>
        <v>95.983012675816653</v>
      </c>
      <c r="W61" s="22">
        <f t="shared" si="50"/>
        <v>9.7485198676183782E-4</v>
      </c>
      <c r="X61" s="23">
        <f>J61+R61*(L61/W61)*(K61-J61)</f>
        <v>2.5000710061008045</v>
      </c>
      <c r="Y61" s="23">
        <f t="shared" si="51"/>
        <v>492055.3616964136</v>
      </c>
      <c r="Z61" s="23">
        <f t="shared" si="40"/>
        <v>6694533.5639441339</v>
      </c>
      <c r="AA61" s="23">
        <f t="shared" si="52"/>
        <v>67.993066307440941</v>
      </c>
      <c r="AB61" s="25"/>
      <c r="AC61" s="24"/>
      <c r="AD61" s="25"/>
      <c r="AE61" s="24"/>
      <c r="AF61" s="23">
        <f t="shared" si="53"/>
        <v>1.4230348700261715</v>
      </c>
    </row>
    <row r="62" spans="2:32" s="26" customFormat="1" ht="15" customHeight="1" x14ac:dyDescent="0.2">
      <c r="B62" s="5" t="str">
        <f t="shared" si="41"/>
        <v>BA</v>
      </c>
      <c r="C62" s="5" t="s">
        <v>47</v>
      </c>
      <c r="D62" s="24" t="s">
        <v>71</v>
      </c>
      <c r="E62" s="4" t="str">
        <f t="shared" si="42"/>
        <v>BAMale10-14</v>
      </c>
      <c r="F62" s="6">
        <f>VLOOKUP(E62,'Appendix 1a. Person-years 2020'!$E$3:$F$1682,2,FALSE)</f>
        <v>568223.97019999998</v>
      </c>
      <c r="G62" s="17">
        <f>VLOOKUP(E62,'Appendix 2a. Deaths 2020'!$E$4:$G$1683,2,FALSE)</f>
        <v>194</v>
      </c>
      <c r="H62" s="17">
        <f>VLOOKUP(E62,'Appendix 2a. Deaths 2020'!$E$4:$G$1683,3,FALSE)</f>
        <v>4</v>
      </c>
      <c r="I62" s="18">
        <f t="shared" si="43"/>
        <v>3.4141467128132074E-4</v>
      </c>
      <c r="J62" s="24">
        <v>5</v>
      </c>
      <c r="K62" s="5">
        <f>VLOOKUP(E62,'Appendix 3a. nax iIBGE 2020'!$E$5:$O$1935,11,FALSE)</f>
        <v>2.5</v>
      </c>
      <c r="L62" s="19">
        <f t="shared" si="44"/>
        <v>1.7056175492693153E-3</v>
      </c>
      <c r="M62" s="20">
        <f t="shared" si="54"/>
        <v>98335.085151948922</v>
      </c>
      <c r="N62" s="20">
        <f t="shared" si="55"/>
        <v>167.72204694405656</v>
      </c>
      <c r="O62" s="20">
        <f t="shared" si="45"/>
        <v>491256.12064238451</v>
      </c>
      <c r="P62" s="20">
        <f t="shared" si="39"/>
        <v>6061000.4826928815</v>
      </c>
      <c r="Q62" s="21">
        <f t="shared" si="46"/>
        <v>61.636194989075648</v>
      </c>
      <c r="R62" s="22">
        <f t="shared" si="47"/>
        <v>0.97938144329896903</v>
      </c>
      <c r="S62" s="22">
        <f t="shared" si="48"/>
        <v>0.99829438245073066</v>
      </c>
      <c r="T62" s="22">
        <f t="shared" si="49"/>
        <v>0.99832952043315049</v>
      </c>
      <c r="U62" s="23">
        <f t="shared" si="56"/>
        <v>98363.079469868913</v>
      </c>
      <c r="V62" s="23">
        <f t="shared" si="57"/>
        <v>164.31351438681097</v>
      </c>
      <c r="W62" s="22">
        <f t="shared" si="50"/>
        <v>1.6704795668495143E-3</v>
      </c>
      <c r="X62" s="23">
        <f>((-5/24)*V61+2.5*V62+(5/24)*V63)/V62</f>
        <v>3.9642706897136035</v>
      </c>
      <c r="Y62" s="23">
        <f t="shared" si="51"/>
        <v>491645.21302641794</v>
      </c>
      <c r="Z62" s="23">
        <f t="shared" si="40"/>
        <v>6202478.2022477202</v>
      </c>
      <c r="AA62" s="23">
        <f t="shared" si="52"/>
        <v>63.056974585140914</v>
      </c>
      <c r="AB62" s="25"/>
      <c r="AC62" s="24"/>
      <c r="AD62" s="25"/>
      <c r="AE62" s="24"/>
      <c r="AF62" s="23">
        <f t="shared" si="53"/>
        <v>1.420779596065266</v>
      </c>
    </row>
    <row r="63" spans="2:32" s="26" customFormat="1" ht="15" customHeight="1" x14ac:dyDescent="0.2">
      <c r="B63" s="5" t="str">
        <f t="shared" si="41"/>
        <v>BA</v>
      </c>
      <c r="C63" s="5" t="s">
        <v>47</v>
      </c>
      <c r="D63" s="24" t="s">
        <v>72</v>
      </c>
      <c r="E63" s="4" t="str">
        <f t="shared" si="42"/>
        <v>BAMale15-19</v>
      </c>
      <c r="F63" s="6">
        <f>VLOOKUP(E63,'Appendix 1a. Person-years 2020'!$E$3:$F$1682,2,FALSE)</f>
        <v>612339.18539999996</v>
      </c>
      <c r="G63" s="17">
        <f>VLOOKUP(E63,'Appendix 2a. Deaths 2020'!$E$4:$G$1683,2,FALSE)</f>
        <v>1583</v>
      </c>
      <c r="H63" s="17">
        <f>VLOOKUP(E63,'Appendix 2a. Deaths 2020'!$E$4:$G$1683,3,FALSE)</f>
        <v>13</v>
      </c>
      <c r="I63" s="18">
        <f t="shared" si="43"/>
        <v>2.5851685434208046E-3</v>
      </c>
      <c r="J63" s="24">
        <v>5</v>
      </c>
      <c r="K63" s="5">
        <f>VLOOKUP(E63,'Appendix 3a. nax iIBGE 2020'!$E$5:$O$1935,11,FALSE)</f>
        <v>2.5</v>
      </c>
      <c r="L63" s="19">
        <f t="shared" si="44"/>
        <v>1.2842840449260023E-2</v>
      </c>
      <c r="M63" s="20">
        <f t="shared" si="54"/>
        <v>98167.363105004872</v>
      </c>
      <c r="N63" s="20">
        <f t="shared" si="55"/>
        <v>1260.7477816821524</v>
      </c>
      <c r="O63" s="20">
        <f t="shared" si="45"/>
        <v>487684.94607081899</v>
      </c>
      <c r="P63" s="20">
        <f t="shared" si="39"/>
        <v>5569744.362050497</v>
      </c>
      <c r="Q63" s="21">
        <f t="shared" si="46"/>
        <v>56.737231049924517</v>
      </c>
      <c r="R63" s="22">
        <f t="shared" si="47"/>
        <v>0.9917877447883765</v>
      </c>
      <c r="S63" s="22">
        <f t="shared" si="48"/>
        <v>0.98715715955074002</v>
      </c>
      <c r="T63" s="22">
        <f t="shared" si="49"/>
        <v>0.9872619536192847</v>
      </c>
      <c r="U63" s="23">
        <f t="shared" si="56"/>
        <v>98198.7659554821</v>
      </c>
      <c r="V63" s="23">
        <f t="shared" si="57"/>
        <v>1250.8604352699372</v>
      </c>
      <c r="W63" s="22">
        <f t="shared" si="50"/>
        <v>1.2738046380715295E-2</v>
      </c>
      <c r="X63" s="23">
        <f t="shared" ref="X63:X76" si="58">((-5/24)*V62+2.5*V63+(5/24)*V64)/V63</f>
        <v>2.7762124535223967</v>
      </c>
      <c r="Y63" s="23">
        <f t="shared" si="51"/>
        <v>488212.18191907567</v>
      </c>
      <c r="Z63" s="23">
        <f t="shared" si="40"/>
        <v>5710832.9892213019</v>
      </c>
      <c r="AA63" s="23">
        <f t="shared" si="52"/>
        <v>58.155852913775703</v>
      </c>
      <c r="AB63" s="25"/>
      <c r="AC63" s="24"/>
      <c r="AD63" s="25"/>
      <c r="AE63" s="24"/>
      <c r="AF63" s="23">
        <f t="shared" si="53"/>
        <v>1.418621863851186</v>
      </c>
    </row>
    <row r="64" spans="2:32" s="26" customFormat="1" ht="15" customHeight="1" x14ac:dyDescent="0.2">
      <c r="B64" s="5" t="str">
        <f t="shared" si="41"/>
        <v>BA</v>
      </c>
      <c r="C64" s="5" t="s">
        <v>47</v>
      </c>
      <c r="D64" s="24" t="s">
        <v>73</v>
      </c>
      <c r="E64" s="4" t="str">
        <f t="shared" si="42"/>
        <v>BAMale20-24</v>
      </c>
      <c r="F64" s="6">
        <f>VLOOKUP(E64,'Appendix 1a. Person-years 2020'!$E$3:$F$1682,2,FALSE)</f>
        <v>637002.30889999995</v>
      </c>
      <c r="G64" s="17">
        <f>VLOOKUP(E64,'Appendix 2a. Deaths 2020'!$E$4:$G$1683,2,FALSE)</f>
        <v>2446</v>
      </c>
      <c r="H64" s="17">
        <f>VLOOKUP(E64,'Appendix 2a. Deaths 2020'!$E$4:$G$1683,3,FALSE)</f>
        <v>28</v>
      </c>
      <c r="I64" s="18">
        <f t="shared" si="43"/>
        <v>3.8398604931650041E-3</v>
      </c>
      <c r="J64" s="24">
        <v>5</v>
      </c>
      <c r="K64" s="5">
        <f>VLOOKUP(E64,'Appendix 3a. nax iIBGE 2020'!$E$5:$O$1935,11,FALSE)</f>
        <v>2.5</v>
      </c>
      <c r="L64" s="19">
        <f t="shared" si="44"/>
        <v>1.9016748314422485E-2</v>
      </c>
      <c r="M64" s="20">
        <f t="shared" si="54"/>
        <v>96906.615323322723</v>
      </c>
      <c r="N64" s="20">
        <f t="shared" si="55"/>
        <v>1842.8487136061856</v>
      </c>
      <c r="O64" s="20">
        <f t="shared" si="45"/>
        <v>479925.9548325981</v>
      </c>
      <c r="P64" s="20">
        <f t="shared" si="39"/>
        <v>5082059.4159796778</v>
      </c>
      <c r="Q64" s="21">
        <f t="shared" si="46"/>
        <v>52.442853349316884</v>
      </c>
      <c r="R64" s="22">
        <f t="shared" si="47"/>
        <v>0.98855273916598529</v>
      </c>
      <c r="S64" s="22">
        <f t="shared" si="48"/>
        <v>0.98098325168557754</v>
      </c>
      <c r="T64" s="22">
        <f t="shared" si="49"/>
        <v>0.98119888193728111</v>
      </c>
      <c r="U64" s="23">
        <f t="shared" si="56"/>
        <v>96947.905520212167</v>
      </c>
      <c r="V64" s="23">
        <f t="shared" si="57"/>
        <v>1822.7290176188255</v>
      </c>
      <c r="W64" s="22">
        <f t="shared" si="50"/>
        <v>1.8801118062718891E-2</v>
      </c>
      <c r="X64" s="23">
        <f t="shared" si="58"/>
        <v>2.5467566187551749</v>
      </c>
      <c r="Y64" s="23">
        <f t="shared" si="51"/>
        <v>480267.92970278458</v>
      </c>
      <c r="Z64" s="23">
        <f t="shared" si="40"/>
        <v>5222620.8073022263</v>
      </c>
      <c r="AA64" s="23">
        <f t="shared" si="52"/>
        <v>53.87038306065714</v>
      </c>
      <c r="AB64" s="25"/>
      <c r="AC64" s="24"/>
      <c r="AD64" s="25"/>
      <c r="AE64" s="24"/>
      <c r="AF64" s="23">
        <f t="shared" si="53"/>
        <v>1.4275297113402559</v>
      </c>
    </row>
    <row r="65" spans="2:32" s="26" customFormat="1" ht="15" customHeight="1" x14ac:dyDescent="0.2">
      <c r="B65" s="5" t="str">
        <f t="shared" si="41"/>
        <v>BA</v>
      </c>
      <c r="C65" s="5" t="s">
        <v>47</v>
      </c>
      <c r="D65" s="24" t="s">
        <v>74</v>
      </c>
      <c r="E65" s="4" t="str">
        <f t="shared" si="42"/>
        <v>BAMale25-29</v>
      </c>
      <c r="F65" s="6">
        <f>VLOOKUP(E65,'Appendix 1a. Person-years 2020'!$E$3:$F$1682,2,FALSE)</f>
        <v>590503.59219999996</v>
      </c>
      <c r="G65" s="17">
        <f>VLOOKUP(E65,'Appendix 2a. Deaths 2020'!$E$4:$G$1683,2,FALSE)</f>
        <v>2124</v>
      </c>
      <c r="H65" s="17">
        <f>VLOOKUP(E65,'Appendix 2a. Deaths 2020'!$E$4:$G$1683,3,FALSE)</f>
        <v>45</v>
      </c>
      <c r="I65" s="18">
        <f t="shared" si="43"/>
        <v>3.5969298545445835E-3</v>
      </c>
      <c r="J65" s="24">
        <v>5</v>
      </c>
      <c r="K65" s="5">
        <f>VLOOKUP(E65,'Appendix 3a. nax iIBGE 2020'!$E$5:$O$1935,11,FALSE)</f>
        <v>2.5</v>
      </c>
      <c r="L65" s="19">
        <f t="shared" si="44"/>
        <v>1.7824366780197803E-2</v>
      </c>
      <c r="M65" s="20">
        <f t="shared" si="54"/>
        <v>95063.766609716535</v>
      </c>
      <c r="N65" s="20">
        <f t="shared" si="55"/>
        <v>1694.4514435587087</v>
      </c>
      <c r="O65" s="20">
        <f t="shared" si="45"/>
        <v>471082.70443968591</v>
      </c>
      <c r="P65" s="20">
        <f t="shared" si="39"/>
        <v>4602133.4611470802</v>
      </c>
      <c r="Q65" s="21">
        <f t="shared" si="46"/>
        <v>48.411015313974453</v>
      </c>
      <c r="R65" s="22">
        <f t="shared" si="47"/>
        <v>0.97881355932203384</v>
      </c>
      <c r="S65" s="22">
        <f t="shared" si="48"/>
        <v>0.98217563321980217</v>
      </c>
      <c r="T65" s="22">
        <f t="shared" si="49"/>
        <v>0.9825499536926009</v>
      </c>
      <c r="U65" s="23">
        <f t="shared" si="56"/>
        <v>95125.176502593342</v>
      </c>
      <c r="V65" s="23">
        <f t="shared" si="57"/>
        <v>1659.9387349697668</v>
      </c>
      <c r="W65" s="22">
        <f t="shared" si="50"/>
        <v>1.7450046307399103E-2</v>
      </c>
      <c r="X65" s="23">
        <f t="shared" si="58"/>
        <v>2.4618373814266286</v>
      </c>
      <c r="Y65" s="23">
        <f t="shared" si="51"/>
        <v>471412.68806674448</v>
      </c>
      <c r="Z65" s="23">
        <f t="shared" si="40"/>
        <v>4742352.8775994414</v>
      </c>
      <c r="AA65" s="23">
        <f t="shared" si="52"/>
        <v>49.853814226249071</v>
      </c>
      <c r="AB65" s="25"/>
      <c r="AC65" s="24"/>
      <c r="AD65" s="25"/>
      <c r="AE65" s="24"/>
      <c r="AF65" s="23">
        <f t="shared" si="53"/>
        <v>1.4427989122746183</v>
      </c>
    </row>
    <row r="66" spans="2:32" s="26" customFormat="1" ht="15" customHeight="1" x14ac:dyDescent="0.2">
      <c r="B66" s="5" t="str">
        <f t="shared" si="41"/>
        <v>BA</v>
      </c>
      <c r="C66" s="5" t="s">
        <v>47</v>
      </c>
      <c r="D66" s="24" t="s">
        <v>75</v>
      </c>
      <c r="E66" s="4" t="str">
        <f t="shared" si="42"/>
        <v>BAMale30-34</v>
      </c>
      <c r="F66" s="6">
        <f>VLOOKUP(E66,'Appendix 1a. Person-years 2020'!$E$3:$F$1682,2,FALSE)</f>
        <v>576566.49120000005</v>
      </c>
      <c r="G66" s="17">
        <f>VLOOKUP(E66,'Appendix 2a. Deaths 2020'!$E$4:$G$1683,2,FALSE)</f>
        <v>1958</v>
      </c>
      <c r="H66" s="17">
        <f>VLOOKUP(E66,'Appendix 2a. Deaths 2020'!$E$4:$G$1683,3,FALSE)</f>
        <v>69</v>
      </c>
      <c r="I66" s="18">
        <f t="shared" si="43"/>
        <v>3.3959656516368841E-3</v>
      </c>
      <c r="J66" s="24">
        <v>5</v>
      </c>
      <c r="K66" s="5">
        <f>VLOOKUP(E66,'Appendix 3a. nax iIBGE 2020'!$E$5:$O$1935,11,FALSE)</f>
        <v>2.5</v>
      </c>
      <c r="L66" s="19">
        <f t="shared" si="44"/>
        <v>1.6836884554118515E-2</v>
      </c>
      <c r="M66" s="20">
        <f t="shared" si="54"/>
        <v>93369.31516615783</v>
      </c>
      <c r="N66" s="20">
        <f t="shared" si="55"/>
        <v>1572.0483803497063</v>
      </c>
      <c r="O66" s="20">
        <f t="shared" si="45"/>
        <v>462916.45487991493</v>
      </c>
      <c r="P66" s="20">
        <f t="shared" si="39"/>
        <v>4131050.7567073945</v>
      </c>
      <c r="Q66" s="21">
        <f t="shared" si="46"/>
        <v>44.244201099214166</v>
      </c>
      <c r="R66" s="22">
        <f t="shared" si="47"/>
        <v>0.96475995914198165</v>
      </c>
      <c r="S66" s="22">
        <f t="shared" si="48"/>
        <v>0.98316311544588153</v>
      </c>
      <c r="T66" s="22">
        <f t="shared" si="49"/>
        <v>0.98375160079124757</v>
      </c>
      <c r="U66" s="23">
        <f t="shared" si="56"/>
        <v>93465.237767623577</v>
      </c>
      <c r="V66" s="23">
        <f t="shared" si="57"/>
        <v>1518.6604953893125</v>
      </c>
      <c r="W66" s="22">
        <f t="shared" si="50"/>
        <v>1.6248399208752429E-2</v>
      </c>
      <c r="X66" s="23">
        <f t="shared" si="58"/>
        <v>2.4978108755374961</v>
      </c>
      <c r="Y66" s="23">
        <f t="shared" si="51"/>
        <v>463526.2130628039</v>
      </c>
      <c r="Z66" s="23">
        <f t="shared" si="40"/>
        <v>4270940.1895326972</v>
      </c>
      <c r="AA66" s="23">
        <f t="shared" si="52"/>
        <v>45.695493763694827</v>
      </c>
      <c r="AB66" s="25"/>
      <c r="AC66" s="24"/>
      <c r="AD66" s="25"/>
      <c r="AE66" s="24"/>
      <c r="AF66" s="23">
        <f t="shared" si="53"/>
        <v>1.4512926644806612</v>
      </c>
    </row>
    <row r="67" spans="2:32" s="26" customFormat="1" ht="15" customHeight="1" x14ac:dyDescent="0.2">
      <c r="B67" s="5" t="str">
        <f t="shared" si="41"/>
        <v>BA</v>
      </c>
      <c r="C67" s="5" t="s">
        <v>47</v>
      </c>
      <c r="D67" s="24" t="s">
        <v>76</v>
      </c>
      <c r="E67" s="4" t="str">
        <f t="shared" si="42"/>
        <v>BAMale35-39</v>
      </c>
      <c r="F67" s="6">
        <f>VLOOKUP(E67,'Appendix 1a. Person-years 2020'!$E$3:$F$1682,2,FALSE)</f>
        <v>597251.92090000003</v>
      </c>
      <c r="G67" s="17">
        <f>VLOOKUP(E67,'Appendix 2a. Deaths 2020'!$E$4:$G$1683,2,FALSE)</f>
        <v>2287</v>
      </c>
      <c r="H67" s="17">
        <f>VLOOKUP(E67,'Appendix 2a. Deaths 2020'!$E$4:$G$1683,3,FALSE)</f>
        <v>132</v>
      </c>
      <c r="I67" s="18">
        <f t="shared" si="43"/>
        <v>3.8292049300632058E-3</v>
      </c>
      <c r="J67" s="24">
        <v>5</v>
      </c>
      <c r="K67" s="5">
        <f>VLOOKUP(E67,'Appendix 3a. nax iIBGE 2020'!$E$5:$O$1935,11,FALSE)</f>
        <v>2.5</v>
      </c>
      <c r="L67" s="19">
        <f t="shared" si="44"/>
        <v>1.8964477473719925E-2</v>
      </c>
      <c r="M67" s="20">
        <f t="shared" si="54"/>
        <v>91797.266785808126</v>
      </c>
      <c r="N67" s="20">
        <f t="shared" si="55"/>
        <v>1740.8871981085165</v>
      </c>
      <c r="O67" s="20">
        <f t="shared" si="45"/>
        <v>454634.11593376938</v>
      </c>
      <c r="P67" s="20">
        <f t="shared" si="39"/>
        <v>3668134.3018274796</v>
      </c>
      <c r="Q67" s="21">
        <f t="shared" si="46"/>
        <v>39.959079722780743</v>
      </c>
      <c r="R67" s="22">
        <f t="shared" si="47"/>
        <v>0.94228246611281152</v>
      </c>
      <c r="S67" s="22">
        <f t="shared" si="48"/>
        <v>0.98103552252628012</v>
      </c>
      <c r="T67" s="22">
        <f t="shared" si="49"/>
        <v>0.98212025931898528</v>
      </c>
      <c r="U67" s="23">
        <f t="shared" si="56"/>
        <v>91946.577272234266</v>
      </c>
      <c r="V67" s="23">
        <f t="shared" si="57"/>
        <v>1643.9809581344307</v>
      </c>
      <c r="W67" s="22">
        <f t="shared" si="50"/>
        <v>1.7879740681014722E-2</v>
      </c>
      <c r="X67" s="23">
        <f t="shared" si="58"/>
        <v>2.548987258197128</v>
      </c>
      <c r="Y67" s="23">
        <f t="shared" si="51"/>
        <v>455703.46808550257</v>
      </c>
      <c r="Z67" s="23">
        <f t="shared" si="40"/>
        <v>3807413.9764698935</v>
      </c>
      <c r="AA67" s="23">
        <f t="shared" si="52"/>
        <v>41.408979968845934</v>
      </c>
      <c r="AB67" s="25"/>
      <c r="AC67" s="24"/>
      <c r="AD67" s="25"/>
      <c r="AE67" s="24"/>
      <c r="AF67" s="23">
        <f t="shared" si="53"/>
        <v>1.4499002460651909</v>
      </c>
    </row>
    <row r="68" spans="2:32" s="26" customFormat="1" ht="15" customHeight="1" x14ac:dyDescent="0.2">
      <c r="B68" s="5" t="str">
        <f t="shared" si="41"/>
        <v>BA</v>
      </c>
      <c r="C68" s="5" t="s">
        <v>47</v>
      </c>
      <c r="D68" s="24" t="s">
        <v>77</v>
      </c>
      <c r="E68" s="4" t="str">
        <f t="shared" si="42"/>
        <v>BAMale40-44</v>
      </c>
      <c r="F68" s="6">
        <f>VLOOKUP(E68,'Appendix 1a. Person-years 2020'!$E$3:$F$1682,2,FALSE)</f>
        <v>542371.32290000003</v>
      </c>
      <c r="G68" s="17">
        <f>VLOOKUP(E68,'Appendix 2a. Deaths 2020'!$E$4:$G$1683,2,FALSE)</f>
        <v>2496</v>
      </c>
      <c r="H68" s="17">
        <f>VLOOKUP(E68,'Appendix 2a. Deaths 2020'!$E$4:$G$1683,3,FALSE)</f>
        <v>183</v>
      </c>
      <c r="I68" s="18">
        <f t="shared" si="43"/>
        <v>4.6020132234391772E-3</v>
      </c>
      <c r="J68" s="24">
        <v>5</v>
      </c>
      <c r="K68" s="5">
        <f>VLOOKUP(E68,'Appendix 3a. nax iIBGE 2020'!$E$5:$O$1935,11,FALSE)</f>
        <v>2.5</v>
      </c>
      <c r="L68" s="19">
        <f t="shared" si="44"/>
        <v>2.2748345648481692E-2</v>
      </c>
      <c r="M68" s="20">
        <f t="shared" si="54"/>
        <v>90056.379587699616</v>
      </c>
      <c r="N68" s="20">
        <f t="shared" si="55"/>
        <v>2048.6336507118622</v>
      </c>
      <c r="O68" s="20">
        <f t="shared" si="45"/>
        <v>445160.31381171837</v>
      </c>
      <c r="P68" s="20">
        <f t="shared" si="39"/>
        <v>3213500.1858937102</v>
      </c>
      <c r="Q68" s="21">
        <f t="shared" si="46"/>
        <v>35.683204239454319</v>
      </c>
      <c r="R68" s="22">
        <f t="shared" si="47"/>
        <v>0.92668269230769229</v>
      </c>
      <c r="S68" s="22">
        <f t="shared" si="48"/>
        <v>0.97725165435151828</v>
      </c>
      <c r="T68" s="22">
        <f t="shared" si="49"/>
        <v>0.97890177749524088</v>
      </c>
      <c r="U68" s="23">
        <f t="shared" si="56"/>
        <v>90302.596314099836</v>
      </c>
      <c r="V68" s="23">
        <f t="shared" si="57"/>
        <v>1905.2242697923193</v>
      </c>
      <c r="W68" s="22">
        <f t="shared" si="50"/>
        <v>2.1098222504759123E-2</v>
      </c>
      <c r="X68" s="23">
        <f t="shared" si="58"/>
        <v>2.5849110130514252</v>
      </c>
      <c r="Y68" s="23">
        <f t="shared" si="51"/>
        <v>446911.69541885663</v>
      </c>
      <c r="Z68" s="23">
        <f t="shared" si="40"/>
        <v>3351710.5083843907</v>
      </c>
      <c r="AA68" s="23">
        <f t="shared" si="52"/>
        <v>37.116435686147099</v>
      </c>
      <c r="AB68" s="25"/>
      <c r="AC68" s="24"/>
      <c r="AD68" s="25"/>
      <c r="AE68" s="24"/>
      <c r="AF68" s="23">
        <f t="shared" si="53"/>
        <v>1.4332314466927798</v>
      </c>
    </row>
    <row r="69" spans="2:32" s="26" customFormat="1" ht="15" customHeight="1" x14ac:dyDescent="0.2">
      <c r="B69" s="5" t="str">
        <f t="shared" si="41"/>
        <v>BA</v>
      </c>
      <c r="C69" s="5" t="s">
        <v>47</v>
      </c>
      <c r="D69" s="24" t="s">
        <v>78</v>
      </c>
      <c r="E69" s="4" t="str">
        <f t="shared" si="42"/>
        <v>BAMale45-49</v>
      </c>
      <c r="F69" s="6">
        <f>VLOOKUP(E69,'Appendix 1a. Person-years 2020'!$E$3:$F$1682,2,FALSE)</f>
        <v>451880.9656</v>
      </c>
      <c r="G69" s="17">
        <f>VLOOKUP(E69,'Appendix 2a. Deaths 2020'!$E$4:$G$1683,2,FALSE)</f>
        <v>2761</v>
      </c>
      <c r="H69" s="17">
        <f>VLOOKUP(E69,'Appendix 2a. Deaths 2020'!$E$4:$G$1683,3,FALSE)</f>
        <v>252</v>
      </c>
      <c r="I69" s="18">
        <f t="shared" si="43"/>
        <v>6.1100161551040115E-3</v>
      </c>
      <c r="J69" s="24">
        <v>5</v>
      </c>
      <c r="K69" s="5">
        <f>VLOOKUP(E69,'Appendix 3a. nax iIBGE 2020'!$E$5:$O$1935,11,FALSE)</f>
        <v>2.5</v>
      </c>
      <c r="L69" s="19">
        <f t="shared" si="44"/>
        <v>3.0090447967530243E-2</v>
      </c>
      <c r="M69" s="20">
        <f t="shared" si="54"/>
        <v>88007.745936987747</v>
      </c>
      <c r="N69" s="20">
        <f t="shared" si="55"/>
        <v>2648.192499856551</v>
      </c>
      <c r="O69" s="20">
        <f t="shared" si="45"/>
        <v>433418.2484352974</v>
      </c>
      <c r="P69" s="20">
        <f t="shared" si="39"/>
        <v>2768339.8720819918</v>
      </c>
      <c r="Q69" s="21">
        <f t="shared" si="46"/>
        <v>31.45563884869955</v>
      </c>
      <c r="R69" s="22">
        <f t="shared" si="47"/>
        <v>0.90872872147772543</v>
      </c>
      <c r="S69" s="22">
        <f t="shared" si="48"/>
        <v>0.96990955203246976</v>
      </c>
      <c r="T69" s="22">
        <f t="shared" si="49"/>
        <v>0.97261797933829197</v>
      </c>
      <c r="U69" s="23">
        <f t="shared" si="56"/>
        <v>88397.372044307514</v>
      </c>
      <c r="V69" s="23">
        <f t="shared" si="57"/>
        <v>2420.49866775792</v>
      </c>
      <c r="W69" s="22">
        <f t="shared" si="50"/>
        <v>2.7382020661708029E-2</v>
      </c>
      <c r="X69" s="23">
        <f t="shared" si="58"/>
        <v>2.6146315580846555</v>
      </c>
      <c r="Y69" s="23">
        <f t="shared" si="51"/>
        <v>436213.07908576971</v>
      </c>
      <c r="Z69" s="23">
        <f t="shared" si="40"/>
        <v>2904798.8129655342</v>
      </c>
      <c r="AA69" s="23">
        <f t="shared" si="52"/>
        <v>32.860691961629342</v>
      </c>
      <c r="AB69" s="25"/>
      <c r="AC69" s="24"/>
      <c r="AD69" s="25"/>
      <c r="AE69" s="24"/>
      <c r="AF69" s="23">
        <f t="shared" si="53"/>
        <v>1.4050531129297923</v>
      </c>
    </row>
    <row r="70" spans="2:32" s="26" customFormat="1" ht="15" customHeight="1" x14ac:dyDescent="0.2">
      <c r="B70" s="5" t="str">
        <f t="shared" si="41"/>
        <v>BA</v>
      </c>
      <c r="C70" s="5" t="s">
        <v>47</v>
      </c>
      <c r="D70" s="24" t="s">
        <v>79</v>
      </c>
      <c r="E70" s="4" t="str">
        <f t="shared" si="42"/>
        <v>BAMale50-54</v>
      </c>
      <c r="F70" s="6">
        <f>VLOOKUP(E70,'Appendix 1a. Person-years 2020'!$E$3:$F$1682,2,FALSE)</f>
        <v>409156.3272</v>
      </c>
      <c r="G70" s="17">
        <f>VLOOKUP(E70,'Appendix 2a. Deaths 2020'!$E$4:$G$1683,2,FALSE)</f>
        <v>3480</v>
      </c>
      <c r="H70" s="17">
        <f>VLOOKUP(E70,'Appendix 2a. Deaths 2020'!$E$4:$G$1683,3,FALSE)</f>
        <v>340</v>
      </c>
      <c r="I70" s="18">
        <f t="shared" si="43"/>
        <v>8.5053065751539477E-3</v>
      </c>
      <c r="J70" s="24">
        <v>5</v>
      </c>
      <c r="K70" s="5">
        <f>VLOOKUP(E70,'Appendix 3a. nax iIBGE 2020'!$E$5:$O$1935,11,FALSE)</f>
        <v>2.5</v>
      </c>
      <c r="L70" s="19">
        <f t="shared" si="44"/>
        <v>4.1641106924466362E-2</v>
      </c>
      <c r="M70" s="20">
        <f t="shared" si="54"/>
        <v>85359.553437131195</v>
      </c>
      <c r="N70" s="20">
        <f t="shared" si="55"/>
        <v>3554.4662917002802</v>
      </c>
      <c r="O70" s="20">
        <f t="shared" si="45"/>
        <v>417911.60145640525</v>
      </c>
      <c r="P70" s="20">
        <f t="shared" si="39"/>
        <v>2334921.6236466942</v>
      </c>
      <c r="Q70" s="21">
        <f t="shared" si="46"/>
        <v>27.353957812893256</v>
      </c>
      <c r="R70" s="22">
        <f t="shared" si="47"/>
        <v>0.9022988505747126</v>
      </c>
      <c r="S70" s="22">
        <f t="shared" si="48"/>
        <v>0.95835889307553368</v>
      </c>
      <c r="T70" s="22">
        <f t="shared" si="49"/>
        <v>0.96234965631950431</v>
      </c>
      <c r="U70" s="23">
        <f t="shared" si="56"/>
        <v>85976.8733765496</v>
      </c>
      <c r="V70" s="23">
        <f t="shared" si="57"/>
        <v>3237.0588312015525</v>
      </c>
      <c r="W70" s="22">
        <f t="shared" si="50"/>
        <v>3.765034368049569E-2</v>
      </c>
      <c r="X70" s="23">
        <f t="shared" si="58"/>
        <v>2.6265944200576232</v>
      </c>
      <c r="Y70" s="23">
        <f t="shared" si="51"/>
        <v>422201.51339017251</v>
      </c>
      <c r="Z70" s="23">
        <f t="shared" si="40"/>
        <v>2468585.7338797646</v>
      </c>
      <c r="AA70" s="23">
        <f t="shared" si="52"/>
        <v>28.712206398436876</v>
      </c>
      <c r="AB70" s="25"/>
      <c r="AC70" s="24"/>
      <c r="AD70" s="25"/>
      <c r="AE70" s="24"/>
      <c r="AF70" s="23">
        <f t="shared" si="53"/>
        <v>1.3582485855436204</v>
      </c>
    </row>
    <row r="71" spans="2:32" s="26" customFormat="1" ht="15" customHeight="1" x14ac:dyDescent="0.2">
      <c r="B71" s="5" t="str">
        <f t="shared" si="41"/>
        <v>BA</v>
      </c>
      <c r="C71" s="5" t="s">
        <v>47</v>
      </c>
      <c r="D71" s="24" t="s">
        <v>80</v>
      </c>
      <c r="E71" s="4" t="str">
        <f t="shared" si="42"/>
        <v>BAMale55-59</v>
      </c>
      <c r="F71" s="6">
        <f>VLOOKUP(E71,'Appendix 1a. Person-years 2020'!$E$3:$F$1682,2,FALSE)</f>
        <v>343683.77519999997</v>
      </c>
      <c r="G71" s="17">
        <f>VLOOKUP(E71,'Appendix 2a. Deaths 2020'!$E$4:$G$1683,2,FALSE)</f>
        <v>4185</v>
      </c>
      <c r="H71" s="17">
        <f>VLOOKUP(E71,'Appendix 2a. Deaths 2020'!$E$4:$G$1683,3,FALSE)</f>
        <v>441</v>
      </c>
      <c r="I71" s="18">
        <f t="shared" si="43"/>
        <v>1.2176891380934762E-2</v>
      </c>
      <c r="J71" s="24">
        <v>5</v>
      </c>
      <c r="K71" s="5">
        <f>VLOOKUP(E71,'Appendix 3a. nax iIBGE 2020'!$E$5:$O$1935,11,FALSE)</f>
        <v>2.5</v>
      </c>
      <c r="L71" s="19">
        <f t="shared" si="44"/>
        <v>5.9085754857037112E-2</v>
      </c>
      <c r="M71" s="20">
        <f t="shared" si="54"/>
        <v>81805.087145430909</v>
      </c>
      <c r="N71" s="20">
        <f t="shared" si="55"/>
        <v>4833.5153251334887</v>
      </c>
      <c r="O71" s="20">
        <f t="shared" si="45"/>
        <v>396941.64741432079</v>
      </c>
      <c r="P71" s="20">
        <f t="shared" si="39"/>
        <v>1917010.0221902889</v>
      </c>
      <c r="Q71" s="21">
        <f t="shared" si="46"/>
        <v>23.433872991080364</v>
      </c>
      <c r="R71" s="22">
        <f t="shared" si="47"/>
        <v>0.89462365591397852</v>
      </c>
      <c r="S71" s="22">
        <f t="shared" si="48"/>
        <v>0.94091424514296285</v>
      </c>
      <c r="T71" s="22">
        <f t="shared" si="49"/>
        <v>0.94697222973095518</v>
      </c>
      <c r="U71" s="23">
        <f t="shared" si="56"/>
        <v>82739.814545348054</v>
      </c>
      <c r="V71" s="23">
        <f t="shared" si="57"/>
        <v>4387.5078778140896</v>
      </c>
      <c r="W71" s="22">
        <f t="shared" si="50"/>
        <v>5.3027770269044816E-2</v>
      </c>
      <c r="X71" s="23">
        <f t="shared" si="58"/>
        <v>2.6249602271077657</v>
      </c>
      <c r="Y71" s="23">
        <f t="shared" si="51"/>
        <v>403278.56701305381</v>
      </c>
      <c r="Z71" s="23">
        <f t="shared" si="40"/>
        <v>2046384.2204895923</v>
      </c>
      <c r="AA71" s="23">
        <f t="shared" si="52"/>
        <v>24.732762959820384</v>
      </c>
      <c r="AB71" s="25"/>
      <c r="AC71" s="24"/>
      <c r="AD71" s="25"/>
      <c r="AE71" s="24"/>
      <c r="AF71" s="23">
        <f t="shared" si="53"/>
        <v>1.2988899687400206</v>
      </c>
    </row>
    <row r="72" spans="2:32" s="26" customFormat="1" ht="15" customHeight="1" x14ac:dyDescent="0.2">
      <c r="B72" s="5" t="str">
        <f t="shared" si="41"/>
        <v>BA</v>
      </c>
      <c r="C72" s="5" t="s">
        <v>47</v>
      </c>
      <c r="D72" s="24" t="s">
        <v>81</v>
      </c>
      <c r="E72" s="4" t="str">
        <f t="shared" si="42"/>
        <v>BAMale60-64</v>
      </c>
      <c r="F72" s="6">
        <f>VLOOKUP(E72,'Appendix 1a. Person-years 2020'!$E$3:$F$1682,2,FALSE)</f>
        <v>279160.76419999998</v>
      </c>
      <c r="G72" s="17">
        <f>VLOOKUP(E72,'Appendix 2a. Deaths 2020'!$E$4:$G$1683,2,FALSE)</f>
        <v>4935</v>
      </c>
      <c r="H72" s="17">
        <f>VLOOKUP(E72,'Appendix 2a. Deaths 2020'!$E$4:$G$1683,3,FALSE)</f>
        <v>591</v>
      </c>
      <c r="I72" s="18">
        <f t="shared" si="43"/>
        <v>1.7677985708852706E-2</v>
      </c>
      <c r="J72" s="24">
        <v>5</v>
      </c>
      <c r="K72" s="5">
        <f>VLOOKUP(E72,'Appendix 3a. nax iIBGE 2020'!$E$5:$O$1935,11,FALSE)</f>
        <v>2.5</v>
      </c>
      <c r="L72" s="19">
        <f t="shared" si="44"/>
        <v>8.4648874557517864E-2</v>
      </c>
      <c r="M72" s="20">
        <f t="shared" si="54"/>
        <v>76971.571820297424</v>
      </c>
      <c r="N72" s="20">
        <f t="shared" si="55"/>
        <v>6515.5569275113339</v>
      </c>
      <c r="O72" s="20">
        <f t="shared" si="45"/>
        <v>368568.96678270877</v>
      </c>
      <c r="P72" s="20">
        <f t="shared" si="39"/>
        <v>1520068.374775968</v>
      </c>
      <c r="Q72" s="21">
        <f t="shared" si="46"/>
        <v>19.748438791464636</v>
      </c>
      <c r="R72" s="22">
        <f t="shared" si="47"/>
        <v>0.88024316109422496</v>
      </c>
      <c r="S72" s="22">
        <f t="shared" si="48"/>
        <v>0.91535112544248209</v>
      </c>
      <c r="T72" s="22">
        <f t="shared" si="49"/>
        <v>0.92509823655635448</v>
      </c>
      <c r="U72" s="23">
        <f t="shared" si="56"/>
        <v>78352.306667533965</v>
      </c>
      <c r="V72" s="23">
        <f t="shared" si="57"/>
        <v>5868.7259392755986</v>
      </c>
      <c r="W72" s="22">
        <f t="shared" si="50"/>
        <v>7.4901763443645519E-2</v>
      </c>
      <c r="X72" s="23">
        <f t="shared" si="58"/>
        <v>2.6152692614739896</v>
      </c>
      <c r="Y72" s="23">
        <f t="shared" si="51"/>
        <v>377766.20219429437</v>
      </c>
      <c r="Z72" s="23">
        <f t="shared" si="40"/>
        <v>1643105.6534765386</v>
      </c>
      <c r="AA72" s="23">
        <f t="shared" si="52"/>
        <v>20.970737472332456</v>
      </c>
      <c r="AB72" s="25"/>
      <c r="AC72" s="24"/>
      <c r="AD72" s="25"/>
      <c r="AE72" s="24"/>
      <c r="AF72" s="23">
        <f t="shared" si="53"/>
        <v>1.2222986808678193</v>
      </c>
    </row>
    <row r="73" spans="2:32" s="26" customFormat="1" ht="15" customHeight="1" x14ac:dyDescent="0.2">
      <c r="B73" s="5" t="str">
        <f t="shared" si="41"/>
        <v>BA</v>
      </c>
      <c r="C73" s="5" t="s">
        <v>47</v>
      </c>
      <c r="D73" s="24" t="s">
        <v>82</v>
      </c>
      <c r="E73" s="4" t="str">
        <f t="shared" si="42"/>
        <v>BAMale65-69</v>
      </c>
      <c r="F73" s="6">
        <f>VLOOKUP(E73,'Appendix 1a. Person-years 2020'!$E$3:$F$1682,2,FALSE)</f>
        <v>210577.48379999999</v>
      </c>
      <c r="G73" s="17">
        <f>VLOOKUP(E73,'Appendix 2a. Deaths 2020'!$E$4:$G$1683,2,FALSE)</f>
        <v>5399</v>
      </c>
      <c r="H73" s="17">
        <f>VLOOKUP(E73,'Appendix 2a. Deaths 2020'!$E$4:$G$1683,3,FALSE)</f>
        <v>718</v>
      </c>
      <c r="I73" s="18">
        <f t="shared" si="43"/>
        <v>2.5639018486552929E-2</v>
      </c>
      <c r="J73" s="24">
        <v>5</v>
      </c>
      <c r="K73" s="5">
        <f>VLOOKUP(E73,'Appendix 3a. nax iIBGE 2020'!$E$5:$O$1935,11,FALSE)</f>
        <v>2.5</v>
      </c>
      <c r="L73" s="19">
        <f t="shared" si="44"/>
        <v>0.1204730646063311</v>
      </c>
      <c r="M73" s="20">
        <f t="shared" si="54"/>
        <v>70456.014892786086</v>
      </c>
      <c r="N73" s="20">
        <f t="shared" si="55"/>
        <v>8488.0520340832445</v>
      </c>
      <c r="O73" s="20">
        <f t="shared" si="45"/>
        <v>331059.94437872234</v>
      </c>
      <c r="P73" s="20">
        <f t="shared" si="39"/>
        <v>1151499.4079932594</v>
      </c>
      <c r="Q73" s="21">
        <f t="shared" si="46"/>
        <v>16.343521695706354</v>
      </c>
      <c r="R73" s="22">
        <f t="shared" si="47"/>
        <v>0.86701240970550097</v>
      </c>
      <c r="S73" s="22">
        <f t="shared" si="48"/>
        <v>0.87952693539366888</v>
      </c>
      <c r="T73" s="22">
        <f t="shared" si="49"/>
        <v>0.8946709091326297</v>
      </c>
      <c r="U73" s="23">
        <f t="shared" si="56"/>
        <v>72483.58072825837</v>
      </c>
      <c r="V73" s="23">
        <f t="shared" si="57"/>
        <v>7634.6296609190968</v>
      </c>
      <c r="W73" s="22">
        <f t="shared" si="50"/>
        <v>0.1053290908673703</v>
      </c>
      <c r="X73" s="23">
        <f t="shared" si="58"/>
        <v>2.6001436648216409</v>
      </c>
      <c r="Y73" s="23">
        <f t="shared" si="51"/>
        <v>344095.88928279455</v>
      </c>
      <c r="Z73" s="23">
        <f t="shared" si="40"/>
        <v>1265339.4512822442</v>
      </c>
      <c r="AA73" s="23">
        <f t="shared" si="52"/>
        <v>17.456911462832029</v>
      </c>
      <c r="AB73" s="25"/>
      <c r="AC73" s="24"/>
      <c r="AD73" s="25"/>
      <c r="AE73" s="24"/>
      <c r="AF73" s="23">
        <f t="shared" si="53"/>
        <v>1.1133897671256747</v>
      </c>
    </row>
    <row r="74" spans="2:32" s="26" customFormat="1" ht="15" customHeight="1" x14ac:dyDescent="0.2">
      <c r="B74" s="5" t="str">
        <f t="shared" si="41"/>
        <v>BA</v>
      </c>
      <c r="C74" s="5" t="s">
        <v>47</v>
      </c>
      <c r="D74" s="42" t="s">
        <v>19</v>
      </c>
      <c r="E74" s="4" t="str">
        <f t="shared" si="42"/>
        <v>BAMale70-74</v>
      </c>
      <c r="F74" s="6">
        <f>VLOOKUP(E74,'Appendix 1a. Person-years 2020'!$E$3:$F$1682,2,FALSE)</f>
        <v>158798.962</v>
      </c>
      <c r="G74" s="17">
        <f>VLOOKUP(E74,'Appendix 2a. Deaths 2020'!$E$4:$G$1683,2,FALSE)</f>
        <v>5787</v>
      </c>
      <c r="H74" s="17">
        <f>VLOOKUP(E74,'Appendix 2a. Deaths 2020'!$E$4:$G$1683,3,FALSE)</f>
        <v>748</v>
      </c>
      <c r="I74" s="18">
        <f t="shared" si="43"/>
        <v>3.6442303697174043E-2</v>
      </c>
      <c r="J74" s="24">
        <v>5</v>
      </c>
      <c r="K74" s="5">
        <f>VLOOKUP(E74,'Appendix 3a. nax iIBGE 2020'!$E$5:$O$1935,11,FALSE)</f>
        <v>2.5</v>
      </c>
      <c r="L74" s="19">
        <f t="shared" si="44"/>
        <v>0.16699711915396531</v>
      </c>
      <c r="M74" s="20">
        <f t="shared" si="54"/>
        <v>61967.962858702842</v>
      </c>
      <c r="N74" s="20">
        <f t="shared" si="55"/>
        <v>10348.471277243296</v>
      </c>
      <c r="O74" s="20">
        <f t="shared" si="45"/>
        <v>283968.63610040594</v>
      </c>
      <c r="P74" s="20">
        <f t="shared" si="39"/>
        <v>820439.46361453703</v>
      </c>
      <c r="Q74" s="21">
        <f t="shared" si="46"/>
        <v>13.239735917820537</v>
      </c>
      <c r="R74" s="22">
        <f t="shared" si="47"/>
        <v>0.87074477276654572</v>
      </c>
      <c r="S74" s="22">
        <f t="shared" si="48"/>
        <v>0.83300288084603469</v>
      </c>
      <c r="T74" s="22">
        <f t="shared" si="49"/>
        <v>0.85291029704377463</v>
      </c>
      <c r="U74" s="23">
        <f t="shared" si="56"/>
        <v>64848.951067339272</v>
      </c>
      <c r="V74" s="23">
        <f t="shared" si="57"/>
        <v>9538.6129495177283</v>
      </c>
      <c r="W74" s="22">
        <f t="shared" si="50"/>
        <v>0.14708970295622537</v>
      </c>
      <c r="X74" s="23">
        <f t="shared" si="58"/>
        <v>2.5896350307072709</v>
      </c>
      <c r="Y74" s="23">
        <f t="shared" si="51"/>
        <v>301253.21682753682</v>
      </c>
      <c r="Z74" s="23">
        <f t="shared" si="40"/>
        <v>921243.56199944974</v>
      </c>
      <c r="AA74" s="23">
        <f t="shared" si="52"/>
        <v>14.205990179283374</v>
      </c>
      <c r="AB74" s="25"/>
      <c r="AC74" s="24"/>
      <c r="AD74" s="25"/>
      <c r="AE74" s="24"/>
      <c r="AF74" s="23">
        <f t="shared" si="53"/>
        <v>0.96625426146283644</v>
      </c>
    </row>
    <row r="75" spans="2:32" s="26" customFormat="1" ht="15" customHeight="1" x14ac:dyDescent="0.2">
      <c r="B75" s="5" t="str">
        <f t="shared" si="41"/>
        <v>BA</v>
      </c>
      <c r="C75" s="5" t="s">
        <v>47</v>
      </c>
      <c r="D75" s="42" t="s">
        <v>20</v>
      </c>
      <c r="E75" s="4" t="str">
        <f t="shared" si="42"/>
        <v>BAMale75-79</v>
      </c>
      <c r="F75" s="6">
        <f>VLOOKUP(E75,'Appendix 1a. Person-years 2020'!$E$3:$F$1682,2,FALSE)</f>
        <v>105705.50290000001</v>
      </c>
      <c r="G75" s="17">
        <f>VLOOKUP(E75,'Appendix 2a. Deaths 2020'!$E$4:$G$1683,2,FALSE)</f>
        <v>5749</v>
      </c>
      <c r="H75" s="17">
        <f>VLOOKUP(E75,'Appendix 2a. Deaths 2020'!$E$4:$G$1683,3,FALSE)</f>
        <v>737</v>
      </c>
      <c r="I75" s="18">
        <f t="shared" si="43"/>
        <v>5.4386950937064221E-2</v>
      </c>
      <c r="J75" s="24">
        <v>5</v>
      </c>
      <c r="K75" s="5">
        <f>VLOOKUP(E75,'Appendix 3a. nax iIBGE 2020'!$E$5:$O$1935,11,FALSE)</f>
        <v>2.5</v>
      </c>
      <c r="L75" s="19">
        <f t="shared" si="44"/>
        <v>0.23938605994254089</v>
      </c>
      <c r="M75" s="20">
        <f t="shared" si="54"/>
        <v>51619.491581459544</v>
      </c>
      <c r="N75" s="20">
        <f t="shared" si="55"/>
        <v>12356.98670592276</v>
      </c>
      <c r="O75" s="20">
        <f t="shared" si="45"/>
        <v>227204.99114249082</v>
      </c>
      <c r="P75" s="20">
        <f t="shared" si="39"/>
        <v>536470.82751413109</v>
      </c>
      <c r="Q75" s="21">
        <f t="shared" si="46"/>
        <v>10.392795649053202</v>
      </c>
      <c r="R75" s="22">
        <f t="shared" si="47"/>
        <v>0.87180379196381974</v>
      </c>
      <c r="S75" s="22">
        <f t="shared" si="48"/>
        <v>0.76061394005745908</v>
      </c>
      <c r="T75" s="22">
        <f t="shared" si="49"/>
        <v>0.78776842430142724</v>
      </c>
      <c r="U75" s="23">
        <f t="shared" si="56"/>
        <v>55310.338117821542</v>
      </c>
      <c r="V75" s="23">
        <f t="shared" si="57"/>
        <v>11738.600211166096</v>
      </c>
      <c r="W75" s="22">
        <f t="shared" si="50"/>
        <v>0.21223157569857276</v>
      </c>
      <c r="X75" s="23">
        <f t="shared" si="58"/>
        <v>2.5784561415477936</v>
      </c>
      <c r="Y75" s="23">
        <f t="shared" si="51"/>
        <v>248126.15534093266</v>
      </c>
      <c r="Z75" s="23">
        <f t="shared" si="40"/>
        <v>619990.34517191292</v>
      </c>
      <c r="AA75" s="23">
        <f t="shared" si="52"/>
        <v>11.209303111675354</v>
      </c>
      <c r="AB75" s="25"/>
      <c r="AC75" s="24"/>
      <c r="AD75" s="25"/>
      <c r="AE75" s="24"/>
      <c r="AF75" s="23">
        <f t="shared" si="53"/>
        <v>0.81650746262215179</v>
      </c>
    </row>
    <row r="76" spans="2:32" s="26" customFormat="1" ht="15" customHeight="1" x14ac:dyDescent="0.2">
      <c r="B76" s="5" t="str">
        <f t="shared" si="41"/>
        <v>BA</v>
      </c>
      <c r="C76" s="5" t="s">
        <v>47</v>
      </c>
      <c r="D76" s="42" t="s">
        <v>21</v>
      </c>
      <c r="E76" s="4" t="str">
        <f t="shared" si="42"/>
        <v>BAMale80-84</v>
      </c>
      <c r="F76" s="6">
        <f>VLOOKUP(E76,'Appendix 1a. Person-years 2020'!$E$3:$F$1682,2,FALSE)</f>
        <v>64185.790399999998</v>
      </c>
      <c r="G76" s="17">
        <f>VLOOKUP(E76,'Appendix 2a. Deaths 2020'!$E$4:$G$1683,2,FALSE)</f>
        <v>5538</v>
      </c>
      <c r="H76" s="17">
        <f>VLOOKUP(E76,'Appendix 2a. Deaths 2020'!$E$4:$G$1683,3,FALSE)</f>
        <v>658</v>
      </c>
      <c r="I76" s="18">
        <f t="shared" si="43"/>
        <v>8.6280779055421586E-2</v>
      </c>
      <c r="J76" s="24">
        <v>5</v>
      </c>
      <c r="K76" s="5">
        <f>VLOOKUP(E76,'Appendix 3a. nax iIBGE 2020'!$E$5:$O$1935,11,FALSE)</f>
        <v>2.5</v>
      </c>
      <c r="L76" s="19">
        <f t="shared" si="44"/>
        <v>0.3548599195017253</v>
      </c>
      <c r="M76" s="20">
        <f t="shared" si="54"/>
        <v>39262.504875536782</v>
      </c>
      <c r="N76" s="20">
        <f t="shared" si="55"/>
        <v>13932.689319569079</v>
      </c>
      <c r="O76" s="20">
        <f t="shared" si="45"/>
        <v>161480.80107876123</v>
      </c>
      <c r="P76" s="20">
        <f t="shared" si="39"/>
        <v>309265.83637164021</v>
      </c>
      <c r="Q76" s="21">
        <f t="shared" si="46"/>
        <v>7.8768748288480674</v>
      </c>
      <c r="R76" s="22">
        <f t="shared" si="47"/>
        <v>0.88118454315637418</v>
      </c>
      <c r="S76" s="22">
        <f t="shared" si="48"/>
        <v>0.64514008049827476</v>
      </c>
      <c r="T76" s="22">
        <f t="shared" si="49"/>
        <v>0.67962613008056094</v>
      </c>
      <c r="U76" s="23">
        <f t="shared" si="56"/>
        <v>43571.737906655442</v>
      </c>
      <c r="V76" s="23">
        <f t="shared" si="57"/>
        <v>13959.246292270722</v>
      </c>
      <c r="W76" s="22">
        <f t="shared" si="50"/>
        <v>0.32037386991943906</v>
      </c>
      <c r="X76" s="23">
        <f t="shared" si="58"/>
        <v>2.5310019859551529</v>
      </c>
      <c r="Y76" s="23">
        <f t="shared" si="51"/>
        <v>183393.33816009792</v>
      </c>
      <c r="Z76" s="23">
        <f t="shared" si="40"/>
        <v>371864.18983098026</v>
      </c>
      <c r="AA76" s="23">
        <f t="shared" si="52"/>
        <v>8.53452737248241</v>
      </c>
      <c r="AB76" s="25"/>
      <c r="AC76" s="24"/>
      <c r="AD76" s="25"/>
      <c r="AE76" s="24"/>
      <c r="AF76" s="23">
        <f t="shared" si="53"/>
        <v>0.65765254363434256</v>
      </c>
    </row>
    <row r="77" spans="2:32" s="26" customFormat="1" ht="15" customHeight="1" x14ac:dyDescent="0.2">
      <c r="B77" s="5" t="str">
        <f t="shared" si="41"/>
        <v>BA</v>
      </c>
      <c r="C77" s="5" t="s">
        <v>47</v>
      </c>
      <c r="D77" s="42" t="s">
        <v>22</v>
      </c>
      <c r="E77" s="4" t="str">
        <f t="shared" si="42"/>
        <v>BAMale85-89</v>
      </c>
      <c r="F77" s="6">
        <f>VLOOKUP(E77,'Appendix 1a. Person-years 2020'!$E$3:$F$1682,2,FALSE)</f>
        <v>30996.2772</v>
      </c>
      <c r="G77" s="17">
        <f>VLOOKUP(E77,'Appendix 2a. Deaths 2020'!$E$4:$G$1683,2,FALSE)</f>
        <v>4223</v>
      </c>
      <c r="H77" s="17">
        <f>VLOOKUP(E77,'Appendix 2a. Deaths 2020'!$E$4:$G$1683,3,FALSE)</f>
        <v>483</v>
      </c>
      <c r="I77" s="18">
        <f t="shared" si="43"/>
        <v>0.13624216781749518</v>
      </c>
      <c r="J77" s="24">
        <v>5</v>
      </c>
      <c r="K77" s="5">
        <f>VLOOKUP(E77,'Appendix 3a. nax iIBGE 2020'!$E$5:$O$1935,11,FALSE)</f>
        <v>2.5</v>
      </c>
      <c r="L77" s="19">
        <f t="shared" si="44"/>
        <v>0.50813671879628786</v>
      </c>
      <c r="M77" s="20">
        <f t="shared" si="54"/>
        <v>25329.815555967703</v>
      </c>
      <c r="N77" s="20">
        <f t="shared" si="55"/>
        <v>12871.009364324598</v>
      </c>
      <c r="O77" s="20">
        <f t="shared" si="45"/>
        <v>94471.554369027028</v>
      </c>
      <c r="P77" s="20">
        <f t="shared" si="39"/>
        <v>147785.03529287901</v>
      </c>
      <c r="Q77" s="21">
        <f t="shared" si="46"/>
        <v>5.8344299809976654</v>
      </c>
      <c r="R77" s="22">
        <f t="shared" si="47"/>
        <v>0.88562633199147522</v>
      </c>
      <c r="S77" s="22">
        <f t="shared" si="48"/>
        <v>0.49186328120371214</v>
      </c>
      <c r="T77" s="22">
        <f t="shared" si="49"/>
        <v>0.53344455755142206</v>
      </c>
      <c r="U77" s="23">
        <f t="shared" si="56"/>
        <v>29612.491614384722</v>
      </c>
      <c r="V77" s="23">
        <f t="shared" si="57"/>
        <v>13815.869127154068</v>
      </c>
      <c r="W77" s="22">
        <f t="shared" si="50"/>
        <v>0.46655544244857794</v>
      </c>
      <c r="X77" s="23">
        <f>J77+R77*(L77/W77)*(K77-J77)</f>
        <v>2.5886078187409653</v>
      </c>
      <c r="Y77" s="23">
        <f t="shared" si="51"/>
        <v>114746.97928140621</v>
      </c>
      <c r="Z77" s="23">
        <f t="shared" si="40"/>
        <v>188470.85167088234</v>
      </c>
      <c r="AA77" s="23">
        <f t="shared" si="52"/>
        <v>6.3645725636720734</v>
      </c>
      <c r="AB77" s="25"/>
      <c r="AC77" s="24"/>
      <c r="AD77" s="25"/>
      <c r="AE77" s="24"/>
      <c r="AF77" s="23">
        <f t="shared" si="53"/>
        <v>0.53014258267440795</v>
      </c>
    </row>
    <row r="78" spans="2:32" s="26" customFormat="1" ht="15" customHeight="1" x14ac:dyDescent="0.2">
      <c r="B78" s="5" t="str">
        <f t="shared" si="41"/>
        <v>BA</v>
      </c>
      <c r="C78" s="5" t="s">
        <v>47</v>
      </c>
      <c r="D78" s="43" t="s">
        <v>5</v>
      </c>
      <c r="E78" s="4" t="str">
        <f t="shared" si="42"/>
        <v>BAMale90+</v>
      </c>
      <c r="F78" s="6">
        <f>VLOOKUP(E78,'Appendix 1a. Person-years 2020'!$E$3:$F$1682,2,FALSE)</f>
        <v>19256.312399999999</v>
      </c>
      <c r="G78" s="17">
        <f>VLOOKUP(E78,'Appendix 2a. Deaths 2020'!$E$4:$G$1683,2,FALSE)</f>
        <v>4500</v>
      </c>
      <c r="H78" s="17">
        <f>VLOOKUP(E78,'Appendix 2a. Deaths 2020'!$E$4:$G$1683,3,FALSE)</f>
        <v>374</v>
      </c>
      <c r="I78" s="18">
        <f t="shared" si="43"/>
        <v>0.23368960300000119</v>
      </c>
      <c r="J78" s="27"/>
      <c r="K78" s="28"/>
      <c r="L78" s="16">
        <v>1</v>
      </c>
      <c r="M78" s="20">
        <f t="shared" si="54"/>
        <v>12458.806191643105</v>
      </c>
      <c r="N78" s="20">
        <f t="shared" si="55"/>
        <v>12458.806191643105</v>
      </c>
      <c r="O78" s="38">
        <f>N78*Q78</f>
        <v>53313.480923851981</v>
      </c>
      <c r="P78" s="20">
        <f>O78</f>
        <v>53313.480923851981</v>
      </c>
      <c r="Q78" s="21">
        <f>1/I78</f>
        <v>4.2791805333333333</v>
      </c>
      <c r="R78" s="22">
        <f t="shared" si="47"/>
        <v>0.91688888888888886</v>
      </c>
      <c r="S78" s="22">
        <f t="shared" si="48"/>
        <v>0</v>
      </c>
      <c r="T78" s="22">
        <f t="shared" si="49"/>
        <v>0</v>
      </c>
      <c r="U78" s="23">
        <f t="shared" si="56"/>
        <v>15796.622487230654</v>
      </c>
      <c r="V78" s="23">
        <f>U78*(1-T78)</f>
        <v>15796.622487230654</v>
      </c>
      <c r="W78" s="22">
        <f t="shared" si="50"/>
        <v>1</v>
      </c>
      <c r="X78" s="23">
        <f>Q78/R78</f>
        <v>4.6670655356277271</v>
      </c>
      <c r="Y78" s="23">
        <f t="shared" si="51"/>
        <v>73723.872389476135</v>
      </c>
      <c r="Z78" s="23">
        <f>Y78</f>
        <v>73723.872389476135</v>
      </c>
      <c r="AA78" s="23">
        <f t="shared" si="52"/>
        <v>4.6670655356277271</v>
      </c>
      <c r="AB78" s="25"/>
      <c r="AC78" s="24"/>
      <c r="AD78" s="25"/>
      <c r="AE78" s="24"/>
      <c r="AF78" s="23">
        <f t="shared" si="53"/>
        <v>0.38788500229439382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7250738.9771000007</v>
      </c>
      <c r="G79" s="30">
        <f>SUM(G59:G78)</f>
        <v>61414</v>
      </c>
      <c r="H79" s="30">
        <f>SUM(H59:H78)</f>
        <v>5846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5B87A-5832-534D-8EFC-6313A474D465}">
  <sheetPr>
    <tabColor theme="8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MG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59</v>
      </c>
      <c r="C5" s="5" t="s">
        <v>3</v>
      </c>
      <c r="D5" s="40">
        <v>0</v>
      </c>
      <c r="E5" s="4" t="str">
        <f>_xlfn.CONCAT(B5,C5,D5)</f>
        <v>MGTotal0</v>
      </c>
      <c r="F5" s="6">
        <f>VLOOKUP(E5,'Appendix 1a. Person-years 2020'!$E$3:$F$1682,2,FALSE)</f>
        <v>265545.22749999998</v>
      </c>
      <c r="G5" s="17">
        <f>VLOOKUP(E5,'Appendix 2a. Deaths 2020'!$E$4:$G$1683,2,FALSE)</f>
        <v>2558</v>
      </c>
      <c r="H5" s="17">
        <f>VLOOKUP(E5,'Appendix 2a. Deaths 2020'!$E$4:$G$1683,3,FALSE)</f>
        <v>7</v>
      </c>
      <c r="I5" s="18">
        <f>G5/F5</f>
        <v>9.633010632812071E-3</v>
      </c>
      <c r="J5" s="16">
        <v>1</v>
      </c>
      <c r="K5" s="5">
        <f>VLOOKUP(E5,'Appendix 3a. nax iIBGE 2020'!$E$5:$O$1935,11,FALSE)</f>
        <v>0.08</v>
      </c>
      <c r="L5" s="19">
        <f>(J5*I5)/(1+(J5-K5)*I5)</f>
        <v>9.5483892762219229E-3</v>
      </c>
      <c r="M5" s="16">
        <v>100000</v>
      </c>
      <c r="N5" s="20">
        <f>M5*L5</f>
        <v>954.83892762219227</v>
      </c>
      <c r="O5" s="20">
        <f>M6*J5+N5*K5</f>
        <v>99121.548186587592</v>
      </c>
      <c r="P5" s="20">
        <f t="shared" ref="P5:P23" si="0">P6+O5</f>
        <v>7737336.2969032191</v>
      </c>
      <c r="Q5" s="21">
        <f>P5/M5</f>
        <v>77.373362969032186</v>
      </c>
      <c r="R5" s="22">
        <f>(G5-H5)/G5</f>
        <v>0.99726348709929635</v>
      </c>
      <c r="S5" s="22">
        <f>1-L5</f>
        <v>0.99045161072377808</v>
      </c>
      <c r="T5" s="22">
        <f>S5^R5</f>
        <v>0.99047761521031674</v>
      </c>
      <c r="U5" s="16">
        <v>100000</v>
      </c>
      <c r="V5" s="23">
        <f>U5*(1-T5)</f>
        <v>952.23847896832581</v>
      </c>
      <c r="W5" s="22">
        <f>V5/U5</f>
        <v>9.5223847896832581E-3</v>
      </c>
      <c r="X5" s="23">
        <f>J5+R5*(L5/W5)*(K5-J5)</f>
        <v>8.0012057860237573E-2</v>
      </c>
      <c r="Y5" s="23">
        <f>U6*J5+V5*X5</f>
        <v>99123.952081307638</v>
      </c>
      <c r="Z5" s="23">
        <f t="shared" ref="Z5:Z23" si="1">Z6+Y5</f>
        <v>7860342.2724306704</v>
      </c>
      <c r="AA5" s="23">
        <f>Z5/U5</f>
        <v>78.603422724306711</v>
      </c>
      <c r="AB5" s="16"/>
      <c r="AC5" s="16"/>
      <c r="AD5" s="16"/>
      <c r="AE5" s="16"/>
      <c r="AF5" s="23">
        <f>AA5-Q5</f>
        <v>1.2300597552745245</v>
      </c>
    </row>
    <row r="6" spans="1:32" s="26" customFormat="1" ht="15" customHeight="1" x14ac:dyDescent="0.2">
      <c r="B6" s="5" t="s">
        <v>59</v>
      </c>
      <c r="C6" s="5" t="s">
        <v>3</v>
      </c>
      <c r="D6" s="41" t="s">
        <v>18</v>
      </c>
      <c r="E6" s="4" t="str">
        <f t="shared" ref="E6:E24" si="2">_xlfn.CONCAT(B6,C6,D6)</f>
        <v>MGTotal1-4</v>
      </c>
      <c r="F6" s="6">
        <f>VLOOKUP(E6,'Appendix 1a. Person-years 2020'!$E$3:$F$1682,2,FALSE)</f>
        <v>1061898.8182000001</v>
      </c>
      <c r="G6" s="17">
        <f>VLOOKUP(E6,'Appendix 2a. Deaths 2020'!$E$4:$G$1683,2,FALSE)</f>
        <v>379</v>
      </c>
      <c r="H6" s="17">
        <f>VLOOKUP(E6,'Appendix 2a. Deaths 2020'!$E$4:$G$1683,3,FALSE)</f>
        <v>7</v>
      </c>
      <c r="I6" s="18">
        <f t="shared" ref="I6:I24" si="3">G6/F6</f>
        <v>3.5690782728474456E-4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1.4263636990208273E-3</v>
      </c>
      <c r="M6" s="20">
        <f>M5-N5</f>
        <v>99045.161072377814</v>
      </c>
      <c r="N6" s="20">
        <f>M6*L6</f>
        <v>141.27442231731047</v>
      </c>
      <c r="O6" s="20">
        <f t="shared" ref="O6:O23" si="5">M7*J6+N6*K6</f>
        <v>395828.87097794114</v>
      </c>
      <c r="P6" s="20">
        <f t="shared" si="0"/>
        <v>7638214.7487166319</v>
      </c>
      <c r="Q6" s="21">
        <f t="shared" ref="Q6:Q23" si="6">P6/M6</f>
        <v>77.118504993242055</v>
      </c>
      <c r="R6" s="22">
        <f t="shared" ref="R6:R24" si="7">(G6-H6)/G6</f>
        <v>0.98153034300791553</v>
      </c>
      <c r="S6" s="22">
        <f t="shared" ref="S6:S24" si="8">1-L6</f>
        <v>0.99857363630097917</v>
      </c>
      <c r="T6" s="22">
        <f t="shared" ref="T6:T24" si="9">S6^R6</f>
        <v>0.99859996229894232</v>
      </c>
      <c r="U6" s="23">
        <f>U5-V5</f>
        <v>99047.761521031673</v>
      </c>
      <c r="V6" s="23">
        <f>U6*(1-T6)</f>
        <v>138.67060033481422</v>
      </c>
      <c r="W6" s="22">
        <f t="shared" ref="W6:W24" si="10">V6/U6</f>
        <v>1.400037701057677E-3</v>
      </c>
      <c r="X6" s="23">
        <f>J6+R6*(L6/W6)*(K6-J6)</f>
        <v>1.5100328142993868</v>
      </c>
      <c r="Y6" s="23">
        <f t="shared" ref="Y6:Y24" si="11">U7*J6+V6*X6</f>
        <v>395845.7608396716</v>
      </c>
      <c r="Z6" s="23">
        <f t="shared" si="1"/>
        <v>7761218.3203493627</v>
      </c>
      <c r="AA6" s="23">
        <f t="shared" ref="AA6:AA24" si="12">Z6/U6</f>
        <v>78.358341482572072</v>
      </c>
      <c r="AB6" s="25"/>
      <c r="AC6" s="24"/>
      <c r="AD6" s="25"/>
      <c r="AE6" s="24"/>
      <c r="AF6" s="23">
        <f t="shared" ref="AF6:AF24" si="13">AA6-Q6</f>
        <v>1.2398364893300169</v>
      </c>
    </row>
    <row r="7" spans="1:32" s="26" customFormat="1" ht="15" customHeight="1" x14ac:dyDescent="0.2">
      <c r="B7" s="5" t="s">
        <v>59</v>
      </c>
      <c r="C7" s="5" t="s">
        <v>3</v>
      </c>
      <c r="D7" s="24" t="s">
        <v>70</v>
      </c>
      <c r="E7" s="4" t="str">
        <f t="shared" si="2"/>
        <v>MGTotal5-9</v>
      </c>
      <c r="F7" s="6">
        <f>VLOOKUP(E7,'Appendix 1a. Person-years 2020'!$E$3:$F$1682,2,FALSE)</f>
        <v>1322761.0515999999</v>
      </c>
      <c r="G7" s="17">
        <f>VLOOKUP(E7,'Appendix 2a. Deaths 2020'!$E$4:$G$1683,2,FALSE)</f>
        <v>201</v>
      </c>
      <c r="H7" s="17">
        <f>VLOOKUP(E7,'Appendix 2a. Deaths 2020'!$E$4:$G$1683,3,FALSE)</f>
        <v>6</v>
      </c>
      <c r="I7" s="18">
        <f t="shared" si="3"/>
        <v>1.5195488237038142E-4</v>
      </c>
      <c r="J7" s="24">
        <v>5</v>
      </c>
      <c r="K7" s="5">
        <f>VLOOKUP(E7,'Appendix 3a. nax iIBGE 2020'!$E$5:$O$1935,11,FALSE)</f>
        <v>2.5</v>
      </c>
      <c r="L7" s="19">
        <f t="shared" si="4"/>
        <v>7.5948589287812144E-4</v>
      </c>
      <c r="M7" s="20">
        <f t="shared" ref="M7:M24" si="14">M6-N6</f>
        <v>98903.886650060507</v>
      </c>
      <c r="N7" s="20">
        <f t="shared" ref="N7:N24" si="15">M7*L7</f>
        <v>75.116106661537714</v>
      </c>
      <c r="O7" s="20">
        <f t="shared" si="5"/>
        <v>494331.64298364875</v>
      </c>
      <c r="P7" s="20">
        <f t="shared" si="0"/>
        <v>7242385.8777386909</v>
      </c>
      <c r="Q7" s="21">
        <f t="shared" si="6"/>
        <v>73.226504266344321</v>
      </c>
      <c r="R7" s="22">
        <f t="shared" si="7"/>
        <v>0.97014925373134331</v>
      </c>
      <c r="S7" s="22">
        <f t="shared" si="8"/>
        <v>0.99924051410712189</v>
      </c>
      <c r="T7" s="22">
        <f t="shared" si="9"/>
        <v>0.99926317697338241</v>
      </c>
      <c r="U7" s="23">
        <f t="shared" ref="U7:U24" si="16">U6-V6</f>
        <v>98909.090920696864</v>
      </c>
      <c r="V7" s="23">
        <f t="shared" ref="V7:V23" si="17">U7*(1-T7)</f>
        <v>72.878495732182714</v>
      </c>
      <c r="W7" s="22">
        <f t="shared" si="10"/>
        <v>7.3682302661759469E-4</v>
      </c>
      <c r="X7" s="23">
        <f>J7+R7*(L7/W7)*(K7-J7)</f>
        <v>2.5000283460956716</v>
      </c>
      <c r="Y7" s="23">
        <f t="shared" si="11"/>
        <v>494363.2604299747</v>
      </c>
      <c r="Z7" s="23">
        <f t="shared" si="1"/>
        <v>7365372.5595096909</v>
      </c>
      <c r="AA7" s="23">
        <f t="shared" si="12"/>
        <v>74.466082853952074</v>
      </c>
      <c r="AB7" s="25"/>
      <c r="AC7" s="24"/>
      <c r="AD7" s="25"/>
      <c r="AE7" s="24"/>
      <c r="AF7" s="23">
        <f t="shared" si="13"/>
        <v>1.2395785876077525</v>
      </c>
    </row>
    <row r="8" spans="1:32" s="26" customFormat="1" ht="15" customHeight="1" x14ac:dyDescent="0.2">
      <c r="B8" s="5" t="s">
        <v>59</v>
      </c>
      <c r="C8" s="5" t="s">
        <v>3</v>
      </c>
      <c r="D8" s="24" t="s">
        <v>71</v>
      </c>
      <c r="E8" s="4" t="str">
        <f t="shared" si="2"/>
        <v>MGTotal10-14</v>
      </c>
      <c r="F8" s="6">
        <f>VLOOKUP(E8,'Appendix 1a. Person-years 2020'!$E$3:$F$1682,2,FALSE)</f>
        <v>1343568.5870999999</v>
      </c>
      <c r="G8" s="17">
        <f>VLOOKUP(E8,'Appendix 2a. Deaths 2020'!$E$4:$G$1683,2,FALSE)</f>
        <v>308</v>
      </c>
      <c r="H8" s="17">
        <f>VLOOKUP(E8,'Appendix 2a. Deaths 2020'!$E$4:$G$1683,3,FALSE)</f>
        <v>4</v>
      </c>
      <c r="I8" s="18">
        <f t="shared" si="3"/>
        <v>2.2924025089392477E-4</v>
      </c>
      <c r="J8" s="24">
        <v>5</v>
      </c>
      <c r="K8" s="5">
        <f>VLOOKUP(E8,'Appendix 3a. nax iIBGE 2020'!$E$5:$O$1935,11,FALSE)</f>
        <v>2.5</v>
      </c>
      <c r="L8" s="19">
        <f t="shared" si="4"/>
        <v>1.1455447420594242E-3</v>
      </c>
      <c r="M8" s="20">
        <f t="shared" si="14"/>
        <v>98828.770543398976</v>
      </c>
      <c r="N8" s="20">
        <f t="shared" si="15"/>
        <v>113.21277846018801</v>
      </c>
      <c r="O8" s="20">
        <f t="shared" si="5"/>
        <v>493860.82077084441</v>
      </c>
      <c r="P8" s="20">
        <f t="shared" si="0"/>
        <v>6748054.234755042</v>
      </c>
      <c r="Q8" s="21">
        <f t="shared" si="6"/>
        <v>68.280260875973852</v>
      </c>
      <c r="R8" s="22">
        <f t="shared" si="7"/>
        <v>0.98701298701298701</v>
      </c>
      <c r="S8" s="22">
        <f t="shared" si="8"/>
        <v>0.99885445525794059</v>
      </c>
      <c r="T8" s="22">
        <f t="shared" si="9"/>
        <v>0.99886932404854167</v>
      </c>
      <c r="U8" s="23">
        <f t="shared" si="16"/>
        <v>98836.212424964688</v>
      </c>
      <c r="V8" s="23">
        <f t="shared" si="17"/>
        <v>111.75172852213421</v>
      </c>
      <c r="W8" s="22">
        <f t="shared" si="10"/>
        <v>1.1306759514583264E-3</v>
      </c>
      <c r="X8" s="23">
        <f>((-5/24)*V7+2.5*V8+(5/24)*V9)/V8</f>
        <v>3.0942799267824248</v>
      </c>
      <c r="Y8" s="23">
        <f t="shared" si="11"/>
        <v>493968.09461256198</v>
      </c>
      <c r="Z8" s="23">
        <f t="shared" si="1"/>
        <v>6871009.2990797162</v>
      </c>
      <c r="AA8" s="23">
        <f t="shared" si="12"/>
        <v>69.51914819981701</v>
      </c>
      <c r="AB8" s="25"/>
      <c r="AC8" s="24"/>
      <c r="AD8" s="25"/>
      <c r="AE8" s="24"/>
      <c r="AF8" s="23">
        <f t="shared" si="13"/>
        <v>1.2388873238431586</v>
      </c>
    </row>
    <row r="9" spans="1:32" s="26" customFormat="1" ht="15" customHeight="1" x14ac:dyDescent="0.2">
      <c r="B9" s="5" t="s">
        <v>59</v>
      </c>
      <c r="C9" s="5" t="s">
        <v>3</v>
      </c>
      <c r="D9" s="24" t="s">
        <v>72</v>
      </c>
      <c r="E9" s="4" t="str">
        <f t="shared" si="2"/>
        <v>MGTotal15-19</v>
      </c>
      <c r="F9" s="6">
        <f>VLOOKUP(E9,'Appendix 1a. Person-years 2020'!$E$3:$F$1682,2,FALSE)</f>
        <v>1498098.4763</v>
      </c>
      <c r="G9" s="17">
        <f>VLOOKUP(E9,'Appendix 2a. Deaths 2020'!$E$4:$G$1683,2,FALSE)</f>
        <v>1204</v>
      </c>
      <c r="H9" s="17">
        <f>VLOOKUP(E9,'Appendix 2a. Deaths 2020'!$E$4:$G$1683,3,FALSE)</f>
        <v>13</v>
      </c>
      <c r="I9" s="18">
        <f t="shared" si="3"/>
        <v>8.0368548466429009E-4</v>
      </c>
      <c r="J9" s="24">
        <v>5</v>
      </c>
      <c r="K9" s="5">
        <f>VLOOKUP(E9,'Appendix 3a. nax iIBGE 2020'!$E$5:$O$1935,11,FALSE)</f>
        <v>2.5</v>
      </c>
      <c r="L9" s="19">
        <f t="shared" si="4"/>
        <v>4.0103697334641451E-3</v>
      </c>
      <c r="M9" s="20">
        <f t="shared" si="14"/>
        <v>98715.557764938785</v>
      </c>
      <c r="N9" s="20">
        <f t="shared" si="15"/>
        <v>395.88588508254196</v>
      </c>
      <c r="O9" s="20">
        <f t="shared" si="5"/>
        <v>492588.07411198755</v>
      </c>
      <c r="P9" s="20">
        <f t="shared" si="0"/>
        <v>6254193.4139841972</v>
      </c>
      <c r="Q9" s="21">
        <f t="shared" si="6"/>
        <v>63.355701528594565</v>
      </c>
      <c r="R9" s="22">
        <f t="shared" si="7"/>
        <v>0.98920265780730898</v>
      </c>
      <c r="S9" s="22">
        <f t="shared" si="8"/>
        <v>0.99598963026653586</v>
      </c>
      <c r="T9" s="22">
        <f t="shared" si="9"/>
        <v>0.99603284559489902</v>
      </c>
      <c r="U9" s="23">
        <f t="shared" si="16"/>
        <v>98724.460696442547</v>
      </c>
      <c r="V9" s="23">
        <f t="shared" si="17"/>
        <v>391.65517914311073</v>
      </c>
      <c r="W9" s="22">
        <f t="shared" si="10"/>
        <v>3.9671544051009811E-3</v>
      </c>
      <c r="X9" s="23">
        <f t="shared" ref="X9:X22" si="18">((-5/24)*V8+2.5*V9+(5/24)*V10)/V9</f>
        <v>2.7062426871685736</v>
      </c>
      <c r="Y9" s="23">
        <f t="shared" si="11"/>
        <v>492723.94155094493</v>
      </c>
      <c r="Z9" s="23">
        <f t="shared" si="1"/>
        <v>6377041.2044671541</v>
      </c>
      <c r="AA9" s="23">
        <f t="shared" si="12"/>
        <v>64.594338216495771</v>
      </c>
      <c r="AB9" s="25"/>
      <c r="AC9" s="24"/>
      <c r="AD9" s="25"/>
      <c r="AE9" s="24"/>
      <c r="AF9" s="23">
        <f t="shared" si="13"/>
        <v>1.2386366879012058</v>
      </c>
    </row>
    <row r="10" spans="1:32" s="26" customFormat="1" ht="15" customHeight="1" x14ac:dyDescent="0.2">
      <c r="B10" s="5" t="s">
        <v>59</v>
      </c>
      <c r="C10" s="5" t="s">
        <v>3</v>
      </c>
      <c r="D10" s="24" t="s">
        <v>73</v>
      </c>
      <c r="E10" s="4" t="str">
        <f t="shared" si="2"/>
        <v>MGTotal20-24</v>
      </c>
      <c r="F10" s="6">
        <f>VLOOKUP(E10,'Appendix 1a. Person-years 2020'!$E$3:$F$1682,2,FALSE)</f>
        <v>1691742.2689</v>
      </c>
      <c r="G10" s="17">
        <f>VLOOKUP(E10,'Appendix 2a. Deaths 2020'!$E$4:$G$1683,2,FALSE)</f>
        <v>1754</v>
      </c>
      <c r="H10" s="17">
        <f>VLOOKUP(E10,'Appendix 2a. Deaths 2020'!$E$4:$G$1683,3,FALSE)</f>
        <v>31</v>
      </c>
      <c r="I10" s="18">
        <f t="shared" si="3"/>
        <v>1.0368009549944514E-3</v>
      </c>
      <c r="J10" s="24">
        <v>5</v>
      </c>
      <c r="K10" s="5">
        <f>VLOOKUP(E10,'Appendix 3a. nax iIBGE 2020'!$E$5:$O$1935,11,FALSE)</f>
        <v>2.5</v>
      </c>
      <c r="L10" s="19">
        <f t="shared" si="4"/>
        <v>5.1706025607899482E-3</v>
      </c>
      <c r="M10" s="20">
        <f t="shared" si="14"/>
        <v>98319.671879856236</v>
      </c>
      <c r="N10" s="20">
        <f t="shared" si="15"/>
        <v>508.37194719801209</v>
      </c>
      <c r="O10" s="20">
        <f t="shared" si="5"/>
        <v>490327.42953128612</v>
      </c>
      <c r="P10" s="20">
        <f t="shared" si="0"/>
        <v>5761605.3398722094</v>
      </c>
      <c r="Q10" s="21">
        <f t="shared" si="6"/>
        <v>58.600738079280028</v>
      </c>
      <c r="R10" s="22">
        <f t="shared" si="7"/>
        <v>0.98232611174458384</v>
      </c>
      <c r="S10" s="22">
        <f t="shared" si="8"/>
        <v>0.99482939743921006</v>
      </c>
      <c r="T10" s="22">
        <f t="shared" si="9"/>
        <v>0.99492054960166787</v>
      </c>
      <c r="U10" s="23">
        <f t="shared" si="16"/>
        <v>98332.805517299435</v>
      </c>
      <c r="V10" s="23">
        <f t="shared" si="17"/>
        <v>499.4766081539625</v>
      </c>
      <c r="W10" s="22">
        <f t="shared" si="10"/>
        <v>5.0794503983321304E-3</v>
      </c>
      <c r="X10" s="23">
        <f t="shared" si="18"/>
        <v>2.564019636364971</v>
      </c>
      <c r="Y10" s="23">
        <f t="shared" si="11"/>
        <v>490447.31237693917</v>
      </c>
      <c r="Z10" s="23">
        <f t="shared" si="1"/>
        <v>5884317.2629162092</v>
      </c>
      <c r="AA10" s="23">
        <f t="shared" si="12"/>
        <v>59.840835741038596</v>
      </c>
      <c r="AB10" s="25"/>
      <c r="AC10" s="24"/>
      <c r="AD10" s="25"/>
      <c r="AE10" s="24"/>
      <c r="AF10" s="23">
        <f t="shared" si="13"/>
        <v>1.2400976617585684</v>
      </c>
    </row>
    <row r="11" spans="1:32" s="26" customFormat="1" ht="15" customHeight="1" x14ac:dyDescent="0.2">
      <c r="B11" s="5" t="s">
        <v>59</v>
      </c>
      <c r="C11" s="5" t="s">
        <v>3</v>
      </c>
      <c r="D11" s="24" t="s">
        <v>74</v>
      </c>
      <c r="E11" s="4" t="str">
        <f t="shared" si="2"/>
        <v>MGTotal25-29</v>
      </c>
      <c r="F11" s="6">
        <f>VLOOKUP(E11,'Appendix 1a. Person-years 2020'!$E$3:$F$1682,2,FALSE)</f>
        <v>1703738.5961</v>
      </c>
      <c r="G11" s="17">
        <f>VLOOKUP(E11,'Appendix 2a. Deaths 2020'!$E$4:$G$1683,2,FALSE)</f>
        <v>1961</v>
      </c>
      <c r="H11" s="17">
        <f>VLOOKUP(E11,'Appendix 2a. Deaths 2020'!$E$4:$G$1683,3,FALSE)</f>
        <v>57</v>
      </c>
      <c r="I11" s="18">
        <f t="shared" si="3"/>
        <v>1.1509981663201695E-3</v>
      </c>
      <c r="J11" s="24">
        <v>5</v>
      </c>
      <c r="K11" s="5">
        <f>VLOOKUP(E11,'Appendix 3a. nax iIBGE 2020'!$E$5:$O$1935,11,FALSE)</f>
        <v>2.5</v>
      </c>
      <c r="L11" s="19">
        <f t="shared" si="4"/>
        <v>5.7384783863504551E-3</v>
      </c>
      <c r="M11" s="20">
        <f t="shared" si="14"/>
        <v>97811.299932658221</v>
      </c>
      <c r="N11" s="20">
        <f t="shared" si="15"/>
        <v>561.28803060440089</v>
      </c>
      <c r="O11" s="20">
        <f t="shared" si="5"/>
        <v>487653.27958678012</v>
      </c>
      <c r="P11" s="20">
        <f t="shared" si="0"/>
        <v>5271277.9103409229</v>
      </c>
      <c r="Q11" s="21">
        <f t="shared" si="6"/>
        <v>53.892320355318127</v>
      </c>
      <c r="R11" s="22">
        <f t="shared" si="7"/>
        <v>0.97093319734829164</v>
      </c>
      <c r="S11" s="22">
        <f t="shared" si="8"/>
        <v>0.99426152161364956</v>
      </c>
      <c r="T11" s="22">
        <f t="shared" si="9"/>
        <v>0.99442785523920862</v>
      </c>
      <c r="U11" s="23">
        <f t="shared" si="16"/>
        <v>97833.328909145479</v>
      </c>
      <c r="V11" s="23">
        <f t="shared" si="17"/>
        <v>545.14147111187435</v>
      </c>
      <c r="W11" s="22">
        <f t="shared" si="10"/>
        <v>5.5721447607913754E-3</v>
      </c>
      <c r="X11" s="23">
        <f t="shared" si="18"/>
        <v>2.5612470456608518</v>
      </c>
      <c r="Y11" s="23">
        <f t="shared" si="11"/>
        <v>487837.17917252058</v>
      </c>
      <c r="Z11" s="23">
        <f t="shared" si="1"/>
        <v>5393869.9505392704</v>
      </c>
      <c r="AA11" s="23">
        <f t="shared" si="12"/>
        <v>55.133255820706829</v>
      </c>
      <c r="AB11" s="25"/>
      <c r="AC11" s="24"/>
      <c r="AD11" s="25"/>
      <c r="AE11" s="24"/>
      <c r="AF11" s="23">
        <f t="shared" si="13"/>
        <v>1.2409354653887021</v>
      </c>
    </row>
    <row r="12" spans="1:32" s="26" customFormat="1" ht="15" customHeight="1" x14ac:dyDescent="0.2">
      <c r="B12" s="5" t="s">
        <v>59</v>
      </c>
      <c r="C12" s="5" t="s">
        <v>3</v>
      </c>
      <c r="D12" s="24" t="s">
        <v>75</v>
      </c>
      <c r="E12" s="4" t="str">
        <f t="shared" si="2"/>
        <v>MGTotal30-34</v>
      </c>
      <c r="F12" s="6">
        <f>VLOOKUP(E12,'Appendix 1a. Person-years 2020'!$E$3:$F$1682,2,FALSE)</f>
        <v>1714339.4598000001</v>
      </c>
      <c r="G12" s="17">
        <f>VLOOKUP(E12,'Appendix 2a. Deaths 2020'!$E$4:$G$1683,2,FALSE)</f>
        <v>2425</v>
      </c>
      <c r="H12" s="17">
        <f>VLOOKUP(E12,'Appendix 2a. Deaths 2020'!$E$4:$G$1683,3,FALSE)</f>
        <v>92</v>
      </c>
      <c r="I12" s="18">
        <f t="shared" si="3"/>
        <v>1.4145389853436074E-3</v>
      </c>
      <c r="J12" s="24">
        <v>5</v>
      </c>
      <c r="K12" s="5">
        <f>VLOOKUP(E12,'Appendix 3a. nax iIBGE 2020'!$E$5:$O$1935,11,FALSE)</f>
        <v>2.5</v>
      </c>
      <c r="L12" s="19">
        <f t="shared" si="4"/>
        <v>7.0477715576478155E-3</v>
      </c>
      <c r="M12" s="20">
        <f t="shared" si="14"/>
        <v>97250.011902053826</v>
      </c>
      <c r="N12" s="20">
        <f t="shared" si="15"/>
        <v>685.39586786420648</v>
      </c>
      <c r="O12" s="20">
        <f t="shared" si="5"/>
        <v>484536.56984060857</v>
      </c>
      <c r="P12" s="20">
        <f t="shared" si="0"/>
        <v>4783624.630754143</v>
      </c>
      <c r="Q12" s="21">
        <f t="shared" si="6"/>
        <v>49.188936198506703</v>
      </c>
      <c r="R12" s="22">
        <f t="shared" si="7"/>
        <v>0.96206185567010305</v>
      </c>
      <c r="S12" s="22">
        <f t="shared" si="8"/>
        <v>0.9929522284423522</v>
      </c>
      <c r="T12" s="22">
        <f t="shared" si="9"/>
        <v>0.99321869913011096</v>
      </c>
      <c r="U12" s="23">
        <f t="shared" si="16"/>
        <v>97288.187438033608</v>
      </c>
      <c r="V12" s="23">
        <f t="shared" si="17"/>
        <v>659.74047010346521</v>
      </c>
      <c r="W12" s="22">
        <f t="shared" si="10"/>
        <v>6.7813008698890389E-3</v>
      </c>
      <c r="X12" s="23">
        <f t="shared" si="18"/>
        <v>2.6180838336550454</v>
      </c>
      <c r="Y12" s="23">
        <f t="shared" si="11"/>
        <v>484869.49069883657</v>
      </c>
      <c r="Z12" s="23">
        <f t="shared" si="1"/>
        <v>4906032.7713667499</v>
      </c>
      <c r="AA12" s="23">
        <f t="shared" si="12"/>
        <v>50.427836107971288</v>
      </c>
      <c r="AB12" s="25"/>
      <c r="AC12" s="24"/>
      <c r="AD12" s="25"/>
      <c r="AE12" s="24"/>
      <c r="AF12" s="23">
        <f t="shared" si="13"/>
        <v>1.2388999094645854</v>
      </c>
    </row>
    <row r="13" spans="1:32" s="26" customFormat="1" ht="15" customHeight="1" x14ac:dyDescent="0.2">
      <c r="B13" s="5" t="s">
        <v>59</v>
      </c>
      <c r="C13" s="5" t="s">
        <v>3</v>
      </c>
      <c r="D13" s="24" t="s">
        <v>76</v>
      </c>
      <c r="E13" s="4" t="str">
        <f t="shared" si="2"/>
        <v>MGTotal35-39</v>
      </c>
      <c r="F13" s="6">
        <f>VLOOKUP(E13,'Appendix 1a. Person-years 2020'!$E$3:$F$1682,2,FALSE)</f>
        <v>1692482.5597000001</v>
      </c>
      <c r="G13" s="17">
        <f>VLOOKUP(E13,'Appendix 2a. Deaths 2020'!$E$4:$G$1683,2,FALSE)</f>
        <v>3437</v>
      </c>
      <c r="H13" s="17">
        <f>VLOOKUP(E13,'Appendix 2a. Deaths 2020'!$E$4:$G$1683,3,FALSE)</f>
        <v>202</v>
      </c>
      <c r="I13" s="18">
        <f t="shared" si="3"/>
        <v>2.0307447071178228E-3</v>
      </c>
      <c r="J13" s="24">
        <v>5</v>
      </c>
      <c r="K13" s="5">
        <f>VLOOKUP(E13,'Appendix 3a. nax iIBGE 2020'!$E$5:$O$1935,11,FALSE)</f>
        <v>2.5</v>
      </c>
      <c r="L13" s="19">
        <f t="shared" si="4"/>
        <v>1.0102434870234786E-2</v>
      </c>
      <c r="M13" s="20">
        <f t="shared" si="14"/>
        <v>96564.616034189617</v>
      </c>
      <c r="N13" s="20">
        <f t="shared" si="15"/>
        <v>975.5377442546303</v>
      </c>
      <c r="O13" s="20">
        <f t="shared" si="5"/>
        <v>480384.23581031151</v>
      </c>
      <c r="P13" s="20">
        <f t="shared" si="0"/>
        <v>4299088.0609135348</v>
      </c>
      <c r="Q13" s="21">
        <f t="shared" si="6"/>
        <v>44.520324705598185</v>
      </c>
      <c r="R13" s="22">
        <f t="shared" si="7"/>
        <v>0.94122781495490249</v>
      </c>
      <c r="S13" s="22">
        <f t="shared" si="8"/>
        <v>0.98989756512976523</v>
      </c>
      <c r="T13" s="22">
        <f t="shared" si="9"/>
        <v>0.99048847432819176</v>
      </c>
      <c r="U13" s="23">
        <f t="shared" si="16"/>
        <v>96628.44696793014</v>
      </c>
      <c r="V13" s="23">
        <f t="shared" si="17"/>
        <v>919.08395396242872</v>
      </c>
      <c r="W13" s="22">
        <f t="shared" si="10"/>
        <v>9.5115256718082408E-3</v>
      </c>
      <c r="X13" s="23">
        <f t="shared" si="18"/>
        <v>2.6287023745574931</v>
      </c>
      <c r="Y13" s="23">
        <f t="shared" si="11"/>
        <v>480962.81324203726</v>
      </c>
      <c r="Z13" s="23">
        <f t="shared" si="1"/>
        <v>4421163.2806679131</v>
      </c>
      <c r="AA13" s="23">
        <f t="shared" si="12"/>
        <v>45.754262014945205</v>
      </c>
      <c r="AB13" s="25"/>
      <c r="AC13" s="24"/>
      <c r="AD13" s="25"/>
      <c r="AE13" s="24"/>
      <c r="AF13" s="23">
        <f t="shared" si="13"/>
        <v>1.2339373093470201</v>
      </c>
    </row>
    <row r="14" spans="1:32" s="26" customFormat="1" ht="15" customHeight="1" x14ac:dyDescent="0.2">
      <c r="B14" s="5" t="s">
        <v>59</v>
      </c>
      <c r="C14" s="5" t="s">
        <v>3</v>
      </c>
      <c r="D14" s="24" t="s">
        <v>77</v>
      </c>
      <c r="E14" s="4" t="str">
        <f t="shared" si="2"/>
        <v>MGTotal40-44</v>
      </c>
      <c r="F14" s="6">
        <f>VLOOKUP(E14,'Appendix 1a. Person-years 2020'!$E$3:$F$1682,2,FALSE)</f>
        <v>1584252.6677999999</v>
      </c>
      <c r="G14" s="17">
        <f>VLOOKUP(E14,'Appendix 2a. Deaths 2020'!$E$4:$G$1683,2,FALSE)</f>
        <v>4349</v>
      </c>
      <c r="H14" s="17">
        <f>VLOOKUP(E14,'Appendix 2a. Deaths 2020'!$E$4:$G$1683,3,FALSE)</f>
        <v>259</v>
      </c>
      <c r="I14" s="18">
        <f t="shared" si="3"/>
        <v>2.7451429234702281E-3</v>
      </c>
      <c r="J14" s="24">
        <v>5</v>
      </c>
      <c r="K14" s="5">
        <f>VLOOKUP(E14,'Appendix 3a. nax iIBGE 2020'!$E$5:$O$1935,11,FALSE)</f>
        <v>2.5</v>
      </c>
      <c r="L14" s="19">
        <f t="shared" si="4"/>
        <v>1.3632159054947864E-2</v>
      </c>
      <c r="M14" s="20">
        <f t="shared" si="14"/>
        <v>95589.078289934987</v>
      </c>
      <c r="N14" s="20">
        <f t="shared" si="15"/>
        <v>1303.0855191642574</v>
      </c>
      <c r="O14" s="20">
        <f t="shared" si="5"/>
        <v>474687.6776517643</v>
      </c>
      <c r="P14" s="20">
        <f t="shared" si="0"/>
        <v>3818703.8251032233</v>
      </c>
      <c r="Q14" s="21">
        <f t="shared" si="6"/>
        <v>39.949164626533616</v>
      </c>
      <c r="R14" s="22">
        <f t="shared" si="7"/>
        <v>0.94044607955851922</v>
      </c>
      <c r="S14" s="22">
        <f t="shared" si="8"/>
        <v>0.98636784094505214</v>
      </c>
      <c r="T14" s="22">
        <f t="shared" si="9"/>
        <v>0.9871744601525656</v>
      </c>
      <c r="U14" s="23">
        <f t="shared" si="16"/>
        <v>95709.363013967712</v>
      </c>
      <c r="V14" s="23">
        <f t="shared" si="17"/>
        <v>1227.5242491082067</v>
      </c>
      <c r="W14" s="22">
        <f t="shared" si="10"/>
        <v>1.2825539847434397E-2</v>
      </c>
      <c r="X14" s="23">
        <f t="shared" si="18"/>
        <v>2.6420239906498106</v>
      </c>
      <c r="Y14" s="23">
        <f t="shared" si="11"/>
        <v>475652.34233954578</v>
      </c>
      <c r="Z14" s="23">
        <f t="shared" si="1"/>
        <v>3940200.4674258763</v>
      </c>
      <c r="AA14" s="23">
        <f t="shared" si="12"/>
        <v>41.168390879906369</v>
      </c>
      <c r="AB14" s="25"/>
      <c r="AC14" s="24"/>
      <c r="AD14" s="25"/>
      <c r="AE14" s="24"/>
      <c r="AF14" s="23">
        <f t="shared" si="13"/>
        <v>1.2192262533727529</v>
      </c>
    </row>
    <row r="15" spans="1:32" s="26" customFormat="1" ht="15" customHeight="1" x14ac:dyDescent="0.2">
      <c r="B15" s="5" t="s">
        <v>59</v>
      </c>
      <c r="C15" s="5" t="s">
        <v>3</v>
      </c>
      <c r="D15" s="24" t="s">
        <v>78</v>
      </c>
      <c r="E15" s="4" t="str">
        <f t="shared" si="2"/>
        <v>MGTotal45-49</v>
      </c>
      <c r="F15" s="6">
        <f>VLOOKUP(E15,'Appendix 1a. Person-years 2020'!$E$3:$F$1682,2,FALSE)</f>
        <v>1396942.8182999999</v>
      </c>
      <c r="G15" s="17">
        <f>VLOOKUP(E15,'Appendix 2a. Deaths 2020'!$E$4:$G$1683,2,FALSE)</f>
        <v>5601</v>
      </c>
      <c r="H15" s="17">
        <f>VLOOKUP(E15,'Appendix 2a. Deaths 2020'!$E$4:$G$1683,3,FALSE)</f>
        <v>360</v>
      </c>
      <c r="I15" s="18">
        <f t="shared" si="3"/>
        <v>4.0094697697190635E-3</v>
      </c>
      <c r="J15" s="24">
        <v>5</v>
      </c>
      <c r="K15" s="5">
        <f>VLOOKUP(E15,'Appendix 3a. nax iIBGE 2020'!$E$5:$O$1935,11,FALSE)</f>
        <v>2.5</v>
      </c>
      <c r="L15" s="19">
        <f t="shared" si="4"/>
        <v>1.9848394999277701E-2</v>
      </c>
      <c r="M15" s="20">
        <f t="shared" si="14"/>
        <v>94285.992770770725</v>
      </c>
      <c r="N15" s="20">
        <f t="shared" si="15"/>
        <v>1871.425627413299</v>
      </c>
      <c r="O15" s="20">
        <f t="shared" si="5"/>
        <v>466751.39978532039</v>
      </c>
      <c r="P15" s="20">
        <f t="shared" si="0"/>
        <v>3344016.147451459</v>
      </c>
      <c r="Q15" s="21">
        <f t="shared" si="6"/>
        <v>35.466733171930137</v>
      </c>
      <c r="R15" s="22">
        <f t="shared" si="7"/>
        <v>0.93572576325656132</v>
      </c>
      <c r="S15" s="22">
        <f t="shared" si="8"/>
        <v>0.98015160500072229</v>
      </c>
      <c r="T15" s="22">
        <f t="shared" si="9"/>
        <v>0.98141541421282386</v>
      </c>
      <c r="U15" s="23">
        <f t="shared" si="16"/>
        <v>94481.838764859509</v>
      </c>
      <c r="V15" s="23">
        <f t="shared" si="17"/>
        <v>1755.9058378556761</v>
      </c>
      <c r="W15" s="22">
        <f t="shared" si="10"/>
        <v>1.8584585787176144E-2</v>
      </c>
      <c r="X15" s="23">
        <f t="shared" si="18"/>
        <v>2.6478380859767179</v>
      </c>
      <c r="Y15" s="23">
        <f t="shared" si="11"/>
        <v>468279.01898788224</v>
      </c>
      <c r="Z15" s="23">
        <f t="shared" si="1"/>
        <v>3464548.1250863303</v>
      </c>
      <c r="AA15" s="23">
        <f t="shared" si="12"/>
        <v>36.668932044270235</v>
      </c>
      <c r="AB15" s="25"/>
      <c r="AC15" s="24"/>
      <c r="AD15" s="25"/>
      <c r="AE15" s="24"/>
      <c r="AF15" s="23">
        <f t="shared" si="13"/>
        <v>1.202198872340098</v>
      </c>
    </row>
    <row r="16" spans="1:32" s="26" customFormat="1" ht="15" customHeight="1" x14ac:dyDescent="0.2">
      <c r="B16" s="5" t="s">
        <v>59</v>
      </c>
      <c r="C16" s="5" t="s">
        <v>3</v>
      </c>
      <c r="D16" s="24" t="s">
        <v>79</v>
      </c>
      <c r="E16" s="4" t="str">
        <f t="shared" si="2"/>
        <v>MGTotal50-54</v>
      </c>
      <c r="F16" s="6">
        <f>VLOOKUP(E16,'Appendix 1a. Person-years 2020'!$E$3:$F$1682,2,FALSE)</f>
        <v>1336535.7209000001</v>
      </c>
      <c r="G16" s="17">
        <f>VLOOKUP(E16,'Appendix 2a. Deaths 2020'!$E$4:$G$1683,2,FALSE)</f>
        <v>7815</v>
      </c>
      <c r="H16" s="17">
        <f>VLOOKUP(E16,'Appendix 2a. Deaths 2020'!$E$4:$G$1683,3,FALSE)</f>
        <v>588</v>
      </c>
      <c r="I16" s="18">
        <f t="shared" si="3"/>
        <v>5.8472062345909575E-3</v>
      </c>
      <c r="J16" s="24">
        <v>5</v>
      </c>
      <c r="K16" s="5">
        <f>VLOOKUP(E16,'Appendix 3a. nax iIBGE 2020'!$E$5:$O$1935,11,FALSE)</f>
        <v>2.5</v>
      </c>
      <c r="L16" s="19">
        <f t="shared" si="4"/>
        <v>2.8814815747240156E-2</v>
      </c>
      <c r="M16" s="20">
        <f t="shared" si="14"/>
        <v>92414.567143357432</v>
      </c>
      <c r="N16" s="20">
        <f t="shared" si="15"/>
        <v>2662.9087245967985</v>
      </c>
      <c r="O16" s="20">
        <f t="shared" si="5"/>
        <v>455415.56390529516</v>
      </c>
      <c r="P16" s="20">
        <f t="shared" si="0"/>
        <v>2877264.7476661387</v>
      </c>
      <c r="Q16" s="21">
        <f t="shared" si="6"/>
        <v>31.134320449749037</v>
      </c>
      <c r="R16" s="22">
        <f t="shared" si="7"/>
        <v>0.92476007677543182</v>
      </c>
      <c r="S16" s="22">
        <f t="shared" si="8"/>
        <v>0.97118518425275979</v>
      </c>
      <c r="T16" s="22">
        <f t="shared" si="9"/>
        <v>0.97332402047083955</v>
      </c>
      <c r="U16" s="23">
        <f t="shared" si="16"/>
        <v>92725.932927003829</v>
      </c>
      <c r="V16" s="23">
        <f t="shared" si="17"/>
        <v>2473.5550885830594</v>
      </c>
      <c r="W16" s="22">
        <f t="shared" si="10"/>
        <v>2.6675979529160454E-2</v>
      </c>
      <c r="X16" s="23">
        <f t="shared" si="18"/>
        <v>2.6315918669254943</v>
      </c>
      <c r="Y16" s="23">
        <f t="shared" si="11"/>
        <v>457771.27664561121</v>
      </c>
      <c r="Z16" s="23">
        <f t="shared" si="1"/>
        <v>2996269.1060984479</v>
      </c>
      <c r="AA16" s="23">
        <f t="shared" si="12"/>
        <v>32.313172933586827</v>
      </c>
      <c r="AB16" s="25"/>
      <c r="AC16" s="24"/>
      <c r="AD16" s="25"/>
      <c r="AE16" s="24"/>
      <c r="AF16" s="23">
        <f t="shared" si="13"/>
        <v>1.1788524838377903</v>
      </c>
    </row>
    <row r="17" spans="2:32" s="26" customFormat="1" ht="15" customHeight="1" x14ac:dyDescent="0.2">
      <c r="B17" s="5" t="s">
        <v>59</v>
      </c>
      <c r="C17" s="5" t="s">
        <v>3</v>
      </c>
      <c r="D17" s="24" t="s">
        <v>80</v>
      </c>
      <c r="E17" s="4" t="str">
        <f t="shared" si="2"/>
        <v>MGTotal55-59</v>
      </c>
      <c r="F17" s="6">
        <f>VLOOKUP(E17,'Appendix 1a. Person-years 2020'!$E$3:$F$1682,2,FALSE)</f>
        <v>1236296.1945</v>
      </c>
      <c r="G17" s="17">
        <f>VLOOKUP(E17,'Appendix 2a. Deaths 2020'!$E$4:$G$1683,2,FALSE)</f>
        <v>10163</v>
      </c>
      <c r="H17" s="17">
        <f>VLOOKUP(E17,'Appendix 2a. Deaths 2020'!$E$4:$G$1683,3,FALSE)</f>
        <v>902</v>
      </c>
      <c r="I17" s="18">
        <f t="shared" si="3"/>
        <v>8.2205219470972007E-3</v>
      </c>
      <c r="J17" s="24">
        <v>5</v>
      </c>
      <c r="K17" s="5">
        <f>VLOOKUP(E17,'Appendix 3a. nax iIBGE 2020'!$E$5:$O$1935,11,FALSE)</f>
        <v>2.5</v>
      </c>
      <c r="L17" s="19">
        <f t="shared" si="4"/>
        <v>4.0274907826228924E-2</v>
      </c>
      <c r="M17" s="20">
        <f t="shared" si="14"/>
        <v>89751.658418760635</v>
      </c>
      <c r="N17" s="20">
        <f t="shared" si="15"/>
        <v>3614.739770066768</v>
      </c>
      <c r="O17" s="20">
        <f t="shared" si="5"/>
        <v>439721.44266863627</v>
      </c>
      <c r="P17" s="20">
        <f t="shared" si="0"/>
        <v>2421849.1837608437</v>
      </c>
      <c r="Q17" s="21">
        <f t="shared" si="6"/>
        <v>26.983893405746905</v>
      </c>
      <c r="R17" s="22">
        <f t="shared" si="7"/>
        <v>0.91124667913017809</v>
      </c>
      <c r="S17" s="22">
        <f t="shared" si="8"/>
        <v>0.95972509217377111</v>
      </c>
      <c r="T17" s="22">
        <f t="shared" si="9"/>
        <v>0.96323305123733116</v>
      </c>
      <c r="U17" s="23">
        <f t="shared" si="16"/>
        <v>90252.377838420769</v>
      </c>
      <c r="V17" s="23">
        <f t="shared" si="17"/>
        <v>3318.3045516942448</v>
      </c>
      <c r="W17" s="22">
        <f t="shared" si="10"/>
        <v>3.6766948762668838E-2</v>
      </c>
      <c r="X17" s="23">
        <f t="shared" si="18"/>
        <v>2.6350663259270504</v>
      </c>
      <c r="Y17" s="23">
        <f t="shared" si="11"/>
        <v>443414.3190169725</v>
      </c>
      <c r="Z17" s="23">
        <f t="shared" si="1"/>
        <v>2538497.8294528369</v>
      </c>
      <c r="AA17" s="23">
        <f t="shared" si="12"/>
        <v>28.126658712499751</v>
      </c>
      <c r="AB17" s="25"/>
      <c r="AC17" s="24"/>
      <c r="AD17" s="25"/>
      <c r="AE17" s="24"/>
      <c r="AF17" s="23">
        <f t="shared" si="13"/>
        <v>1.142765306752846</v>
      </c>
    </row>
    <row r="18" spans="2:32" s="26" customFormat="1" ht="15" customHeight="1" x14ac:dyDescent="0.2">
      <c r="B18" s="5" t="s">
        <v>59</v>
      </c>
      <c r="C18" s="5" t="s">
        <v>3</v>
      </c>
      <c r="D18" s="24" t="s">
        <v>81</v>
      </c>
      <c r="E18" s="4" t="str">
        <f t="shared" si="2"/>
        <v>MGTotal60-64</v>
      </c>
      <c r="F18" s="6">
        <f>VLOOKUP(E18,'Appendix 1a. Person-years 2020'!$E$3:$F$1682,2,FALSE)</f>
        <v>1056896.8436</v>
      </c>
      <c r="G18" s="17">
        <f>VLOOKUP(E18,'Appendix 2a. Deaths 2020'!$E$4:$G$1683,2,FALSE)</f>
        <v>12760</v>
      </c>
      <c r="H18" s="17">
        <f>VLOOKUP(E18,'Appendix 2a. Deaths 2020'!$E$4:$G$1683,3,FALSE)</f>
        <v>1208</v>
      </c>
      <c r="I18" s="18">
        <f t="shared" si="3"/>
        <v>1.2073079863250336E-2</v>
      </c>
      <c r="J18" s="24">
        <v>5</v>
      </c>
      <c r="K18" s="5">
        <f>VLOOKUP(E18,'Appendix 3a. nax iIBGE 2020'!$E$5:$O$1935,11,FALSE)</f>
        <v>2.5</v>
      </c>
      <c r="L18" s="19">
        <f t="shared" si="4"/>
        <v>5.8596790002670797E-2</v>
      </c>
      <c r="M18" s="20">
        <f t="shared" si="14"/>
        <v>86136.918648693871</v>
      </c>
      <c r="N18" s="20">
        <f t="shared" si="15"/>
        <v>5047.3469335346526</v>
      </c>
      <c r="O18" s="20">
        <f t="shared" si="5"/>
        <v>418066.22590963275</v>
      </c>
      <c r="P18" s="20">
        <f t="shared" si="0"/>
        <v>1982127.7410922074</v>
      </c>
      <c r="Q18" s="21">
        <f t="shared" si="6"/>
        <v>23.011361123518238</v>
      </c>
      <c r="R18" s="22">
        <f t="shared" si="7"/>
        <v>0.90532915360501565</v>
      </c>
      <c r="S18" s="22">
        <f t="shared" si="8"/>
        <v>0.94140320999732918</v>
      </c>
      <c r="T18" s="22">
        <f t="shared" si="9"/>
        <v>0.94680022811044229</v>
      </c>
      <c r="U18" s="23">
        <f t="shared" si="16"/>
        <v>86934.073286726518</v>
      </c>
      <c r="V18" s="23">
        <f t="shared" si="17"/>
        <v>4624.8728682839437</v>
      </c>
      <c r="W18" s="22">
        <f t="shared" si="10"/>
        <v>5.3199771889557712E-2</v>
      </c>
      <c r="X18" s="23">
        <f t="shared" si="18"/>
        <v>2.6323644267750339</v>
      </c>
      <c r="Y18" s="23">
        <f t="shared" si="11"/>
        <v>423720.35290904058</v>
      </c>
      <c r="Z18" s="23">
        <f t="shared" si="1"/>
        <v>2095083.5104358646</v>
      </c>
      <c r="AA18" s="23">
        <f t="shared" si="12"/>
        <v>24.099681876470306</v>
      </c>
      <c r="AB18" s="25"/>
      <c r="AC18" s="24"/>
      <c r="AD18" s="25"/>
      <c r="AE18" s="24"/>
      <c r="AF18" s="23">
        <f t="shared" si="13"/>
        <v>1.0883207529520682</v>
      </c>
    </row>
    <row r="19" spans="2:32" s="26" customFormat="1" ht="15" customHeight="1" x14ac:dyDescent="0.2">
      <c r="B19" s="5" t="s">
        <v>59</v>
      </c>
      <c r="C19" s="5" t="s">
        <v>3</v>
      </c>
      <c r="D19" s="24" t="s">
        <v>82</v>
      </c>
      <c r="E19" s="4" t="str">
        <f t="shared" si="2"/>
        <v>MGTotal65-69</v>
      </c>
      <c r="F19" s="6">
        <f>VLOOKUP(E19,'Appendix 1a. Person-years 2020'!$E$3:$F$1682,2,FALSE)</f>
        <v>828528.6825</v>
      </c>
      <c r="G19" s="17">
        <f>VLOOKUP(E19,'Appendix 2a. Deaths 2020'!$E$4:$G$1683,2,FALSE)</f>
        <v>14669</v>
      </c>
      <c r="H19" s="17">
        <f>VLOOKUP(E19,'Appendix 2a. Deaths 2020'!$E$4:$G$1683,3,FALSE)</f>
        <v>1577</v>
      </c>
      <c r="I19" s="18">
        <f t="shared" si="3"/>
        <v>1.770487891347081E-2</v>
      </c>
      <c r="J19" s="24">
        <v>5</v>
      </c>
      <c r="K19" s="5">
        <f>VLOOKUP(E19,'Appendix 3a. nax iIBGE 2020'!$E$5:$O$1935,11,FALSE)</f>
        <v>2.5</v>
      </c>
      <c r="L19" s="19">
        <f t="shared" si="4"/>
        <v>8.4772191119838192E-2</v>
      </c>
      <c r="M19" s="20">
        <f t="shared" si="14"/>
        <v>81089.571715159225</v>
      </c>
      <c r="N19" s="20">
        <f t="shared" si="15"/>
        <v>6874.1406712633034</v>
      </c>
      <c r="O19" s="20">
        <f t="shared" si="5"/>
        <v>388262.50689763785</v>
      </c>
      <c r="P19" s="20">
        <f t="shared" si="0"/>
        <v>1564061.5151825745</v>
      </c>
      <c r="Q19" s="21">
        <f t="shared" si="6"/>
        <v>19.288072215704922</v>
      </c>
      <c r="R19" s="22">
        <f t="shared" si="7"/>
        <v>0.89249437589474401</v>
      </c>
      <c r="S19" s="22">
        <f t="shared" si="8"/>
        <v>0.91522780888016175</v>
      </c>
      <c r="T19" s="22">
        <f t="shared" si="9"/>
        <v>0.92398524075981858</v>
      </c>
      <c r="U19" s="23">
        <f t="shared" si="16"/>
        <v>82309.200418442575</v>
      </c>
      <c r="V19" s="23">
        <f t="shared" si="17"/>
        <v>6256.7140530597517</v>
      </c>
      <c r="W19" s="22">
        <f t="shared" si="10"/>
        <v>7.6014759240181418E-2</v>
      </c>
      <c r="X19" s="23">
        <f t="shared" si="18"/>
        <v>2.6244180851419454</v>
      </c>
      <c r="Y19" s="23">
        <f t="shared" si="11"/>
        <v>396682.66534132586</v>
      </c>
      <c r="Z19" s="23">
        <f t="shared" si="1"/>
        <v>1671363.1575268239</v>
      </c>
      <c r="AA19" s="23">
        <f t="shared" si="12"/>
        <v>20.305909291184545</v>
      </c>
      <c r="AB19" s="25"/>
      <c r="AC19" s="24"/>
      <c r="AD19" s="25"/>
      <c r="AE19" s="24"/>
      <c r="AF19" s="23">
        <f t="shared" si="13"/>
        <v>1.0178370754796227</v>
      </c>
    </row>
    <row r="20" spans="2:32" s="26" customFormat="1" ht="15" customHeight="1" x14ac:dyDescent="0.2">
      <c r="B20" s="5" t="s">
        <v>59</v>
      </c>
      <c r="C20" s="5" t="s">
        <v>3</v>
      </c>
      <c r="D20" s="42" t="s">
        <v>19</v>
      </c>
      <c r="E20" s="4" t="str">
        <f t="shared" si="2"/>
        <v>MGTotal70-74</v>
      </c>
      <c r="F20" s="6">
        <f>VLOOKUP(E20,'Appendix 1a. Person-years 2020'!$E$3:$F$1682,2,FALSE)</f>
        <v>605135.79539999994</v>
      </c>
      <c r="G20" s="17">
        <f>VLOOKUP(E20,'Appendix 2a. Deaths 2020'!$E$4:$G$1683,2,FALSE)</f>
        <v>15776</v>
      </c>
      <c r="H20" s="17">
        <f>VLOOKUP(E20,'Appendix 2a. Deaths 2020'!$E$4:$G$1683,3,FALSE)</f>
        <v>1700</v>
      </c>
      <c r="I20" s="18">
        <f t="shared" si="3"/>
        <v>2.6070181469883019E-2</v>
      </c>
      <c r="J20" s="24">
        <v>5</v>
      </c>
      <c r="K20" s="5">
        <f>VLOOKUP(E20,'Appendix 3a. nax iIBGE 2020'!$E$5:$O$1935,11,FALSE)</f>
        <v>2.5</v>
      </c>
      <c r="L20" s="19">
        <f t="shared" si="4"/>
        <v>0.12237505746093054</v>
      </c>
      <c r="M20" s="20">
        <f t="shared" si="14"/>
        <v>74215.431043895922</v>
      </c>
      <c r="N20" s="20">
        <f t="shared" si="15"/>
        <v>9082.1176384844912</v>
      </c>
      <c r="O20" s="20">
        <f t="shared" si="5"/>
        <v>348371.86112326838</v>
      </c>
      <c r="P20" s="20">
        <f t="shared" si="0"/>
        <v>1175799.0082849367</v>
      </c>
      <c r="Q20" s="21">
        <f t="shared" si="6"/>
        <v>15.843053011300187</v>
      </c>
      <c r="R20" s="22">
        <f t="shared" si="7"/>
        <v>0.89224137931034486</v>
      </c>
      <c r="S20" s="22">
        <f t="shared" si="8"/>
        <v>0.87762494253906942</v>
      </c>
      <c r="T20" s="22">
        <f t="shared" si="9"/>
        <v>0.8900571762956937</v>
      </c>
      <c r="U20" s="23">
        <f t="shared" si="16"/>
        <v>76052.486365382822</v>
      </c>
      <c r="V20" s="23">
        <f t="shared" si="17"/>
        <v>8361.4251007434432</v>
      </c>
      <c r="W20" s="22">
        <f t="shared" si="10"/>
        <v>0.10994282370430632</v>
      </c>
      <c r="X20" s="23">
        <f t="shared" si="18"/>
        <v>2.619694781284946</v>
      </c>
      <c r="Y20" s="23">
        <f t="shared" si="11"/>
        <v>360359.68802371941</v>
      </c>
      <c r="Z20" s="23">
        <f t="shared" si="1"/>
        <v>1274680.4921854981</v>
      </c>
      <c r="AA20" s="23">
        <f t="shared" si="12"/>
        <v>16.76053674381513</v>
      </c>
      <c r="AB20" s="25"/>
      <c r="AC20" s="24"/>
      <c r="AD20" s="25"/>
      <c r="AE20" s="24"/>
      <c r="AF20" s="23">
        <f t="shared" si="13"/>
        <v>0.91748373251494364</v>
      </c>
    </row>
    <row r="21" spans="2:32" s="26" customFormat="1" ht="15" customHeight="1" x14ac:dyDescent="0.2">
      <c r="B21" s="5" t="s">
        <v>59</v>
      </c>
      <c r="C21" s="5" t="s">
        <v>3</v>
      </c>
      <c r="D21" s="42" t="s">
        <v>20</v>
      </c>
      <c r="E21" s="4" t="str">
        <f t="shared" si="2"/>
        <v>MGTotal75-79</v>
      </c>
      <c r="F21" s="6">
        <f>VLOOKUP(E21,'Appendix 1a. Person-years 2020'!$E$3:$F$1682,2,FALSE)</f>
        <v>413987.22019999998</v>
      </c>
      <c r="G21" s="17">
        <f>VLOOKUP(E21,'Appendix 2a. Deaths 2020'!$E$4:$G$1683,2,FALSE)</f>
        <v>16450</v>
      </c>
      <c r="H21" s="17">
        <f>VLOOKUP(E21,'Appendix 2a. Deaths 2020'!$E$4:$G$1683,3,FALSE)</f>
        <v>1727</v>
      </c>
      <c r="I21" s="18">
        <f t="shared" si="3"/>
        <v>3.9735526116127198E-2</v>
      </c>
      <c r="J21" s="24">
        <v>5</v>
      </c>
      <c r="K21" s="5">
        <f>VLOOKUP(E21,'Appendix 3a. nax iIBGE 2020'!$E$5:$O$1935,11,FALSE)</f>
        <v>2.5</v>
      </c>
      <c r="L21" s="19">
        <f t="shared" si="4"/>
        <v>0.18072465723696687</v>
      </c>
      <c r="M21" s="20">
        <f t="shared" si="14"/>
        <v>65133.313405411434</v>
      </c>
      <c r="N21" s="20">
        <f t="shared" si="15"/>
        <v>11771.195739900921</v>
      </c>
      <c r="O21" s="20">
        <f t="shared" si="5"/>
        <v>296238.57767730491</v>
      </c>
      <c r="P21" s="20">
        <f t="shared" si="0"/>
        <v>827427.1471616684</v>
      </c>
      <c r="Q21" s="21">
        <f t="shared" si="6"/>
        <v>12.703593658923603</v>
      </c>
      <c r="R21" s="22">
        <f t="shared" si="7"/>
        <v>0.8950151975683891</v>
      </c>
      <c r="S21" s="22">
        <f t="shared" si="8"/>
        <v>0.81927534276303315</v>
      </c>
      <c r="T21" s="22">
        <f t="shared" si="9"/>
        <v>0.83660109917017111</v>
      </c>
      <c r="U21" s="23">
        <f t="shared" si="16"/>
        <v>67691.061264639371</v>
      </c>
      <c r="V21" s="23">
        <f t="shared" si="17"/>
        <v>11060.64500664668</v>
      </c>
      <c r="W21" s="22">
        <f t="shared" si="10"/>
        <v>0.16339890082982889</v>
      </c>
      <c r="X21" s="23">
        <f t="shared" si="18"/>
        <v>2.6132419915688696</v>
      </c>
      <c r="Y21" s="23">
        <f t="shared" si="11"/>
        <v>312056.22327516909</v>
      </c>
      <c r="Z21" s="23">
        <f t="shared" si="1"/>
        <v>914320.80416177865</v>
      </c>
      <c r="AA21" s="23">
        <f t="shared" si="12"/>
        <v>13.507260590689009</v>
      </c>
      <c r="AB21" s="25"/>
      <c r="AC21" s="24"/>
      <c r="AD21" s="25"/>
      <c r="AE21" s="24"/>
      <c r="AF21" s="23">
        <f t="shared" si="13"/>
        <v>0.80366693176540593</v>
      </c>
    </row>
    <row r="22" spans="2:32" s="26" customFormat="1" ht="15" customHeight="1" x14ac:dyDescent="0.2">
      <c r="B22" s="5" t="s">
        <v>59</v>
      </c>
      <c r="C22" s="5" t="s">
        <v>3</v>
      </c>
      <c r="D22" s="42" t="s">
        <v>21</v>
      </c>
      <c r="E22" s="4" t="str">
        <f t="shared" si="2"/>
        <v>MGTotal80-84</v>
      </c>
      <c r="F22" s="6">
        <f>VLOOKUP(E22,'Appendix 1a. Person-years 2020'!$E$3:$F$1682,2,FALSE)</f>
        <v>276907.15259999997</v>
      </c>
      <c r="G22" s="17">
        <f>VLOOKUP(E22,'Appendix 2a. Deaths 2020'!$E$4:$G$1683,2,FALSE)</f>
        <v>17863</v>
      </c>
      <c r="H22" s="17">
        <f>VLOOKUP(E22,'Appendix 2a. Deaths 2020'!$E$4:$G$1683,3,FALSE)</f>
        <v>1790</v>
      </c>
      <c r="I22" s="18">
        <f t="shared" si="3"/>
        <v>6.4508987334839979E-2</v>
      </c>
      <c r="J22" s="24">
        <v>5</v>
      </c>
      <c r="K22" s="5">
        <f>VLOOKUP(E22,'Appendix 3a. nax iIBGE 2020'!$E$5:$O$1935,11,FALSE)</f>
        <v>2.5</v>
      </c>
      <c r="L22" s="19">
        <f t="shared" si="4"/>
        <v>0.27775129908665841</v>
      </c>
      <c r="M22" s="20">
        <f t="shared" si="14"/>
        <v>53362.117665510516</v>
      </c>
      <c r="N22" s="20">
        <f t="shared" si="15"/>
        <v>14821.397503610669</v>
      </c>
      <c r="O22" s="20">
        <f t="shared" si="5"/>
        <v>229757.09456852588</v>
      </c>
      <c r="P22" s="20">
        <f t="shared" si="0"/>
        <v>531188.56948436354</v>
      </c>
      <c r="Q22" s="21">
        <f t="shared" si="6"/>
        <v>9.9544132190182193</v>
      </c>
      <c r="R22" s="22">
        <f t="shared" si="7"/>
        <v>0.8997928679393159</v>
      </c>
      <c r="S22" s="22">
        <f t="shared" si="8"/>
        <v>0.72224870091334159</v>
      </c>
      <c r="T22" s="22">
        <f t="shared" si="9"/>
        <v>0.74618645774227887</v>
      </c>
      <c r="U22" s="23">
        <f t="shared" si="16"/>
        <v>56630.416257992692</v>
      </c>
      <c r="V22" s="23">
        <f t="shared" si="17"/>
        <v>14373.566549970366</v>
      </c>
      <c r="W22" s="22">
        <f t="shared" si="10"/>
        <v>0.25381354225772113</v>
      </c>
      <c r="X22" s="23">
        <f t="shared" si="18"/>
        <v>2.5688449919778078</v>
      </c>
      <c r="Y22" s="23">
        <f t="shared" si="11"/>
        <v>248207.71298886271</v>
      </c>
      <c r="Z22" s="23">
        <f t="shared" si="1"/>
        <v>602264.5808866095</v>
      </c>
      <c r="AA22" s="23">
        <f t="shared" si="12"/>
        <v>10.635001836166218</v>
      </c>
      <c r="AB22" s="25"/>
      <c r="AC22" s="24"/>
      <c r="AD22" s="25"/>
      <c r="AE22" s="24"/>
      <c r="AF22" s="23">
        <f t="shared" si="13"/>
        <v>0.68058861714799868</v>
      </c>
    </row>
    <row r="23" spans="2:32" s="26" customFormat="1" ht="15" customHeight="1" x14ac:dyDescent="0.2">
      <c r="B23" s="5" t="s">
        <v>59</v>
      </c>
      <c r="C23" s="5" t="s">
        <v>3</v>
      </c>
      <c r="D23" s="42" t="s">
        <v>22</v>
      </c>
      <c r="E23" s="4" t="str">
        <f t="shared" si="2"/>
        <v>MGTotal85-89</v>
      </c>
      <c r="F23" s="6">
        <f>VLOOKUP(E23,'Appendix 1a. Person-years 2020'!$E$3:$F$1682,2,FALSE)</f>
        <v>151548.6881</v>
      </c>
      <c r="G23" s="17">
        <f>VLOOKUP(E23,'Appendix 2a. Deaths 2020'!$E$4:$G$1683,2,FALSE)</f>
        <v>15267</v>
      </c>
      <c r="H23" s="17">
        <f>VLOOKUP(E23,'Appendix 2a. Deaths 2020'!$E$4:$G$1683,3,FALSE)</f>
        <v>1368</v>
      </c>
      <c r="I23" s="18">
        <f t="shared" si="3"/>
        <v>0.10073990208299269</v>
      </c>
      <c r="J23" s="24">
        <v>5</v>
      </c>
      <c r="K23" s="5">
        <f>VLOOKUP(E23,'Appendix 3a. nax iIBGE 2020'!$E$5:$O$1935,11,FALSE)</f>
        <v>2.5</v>
      </c>
      <c r="L23" s="19">
        <f t="shared" si="4"/>
        <v>0.40236418813013247</v>
      </c>
      <c r="M23" s="20">
        <f t="shared" si="14"/>
        <v>38540.720161899844</v>
      </c>
      <c r="N23" s="20">
        <f t="shared" si="15"/>
        <v>15507.405577893458</v>
      </c>
      <c r="O23" s="20">
        <f t="shared" si="5"/>
        <v>153935.08686476559</v>
      </c>
      <c r="P23" s="20">
        <f t="shared" si="0"/>
        <v>301431.47491583769</v>
      </c>
      <c r="Q23" s="21">
        <f t="shared" si="6"/>
        <v>7.8211168252591055</v>
      </c>
      <c r="R23" s="22">
        <f t="shared" si="7"/>
        <v>0.91039496954214971</v>
      </c>
      <c r="S23" s="22">
        <f t="shared" si="8"/>
        <v>0.59763581186986747</v>
      </c>
      <c r="T23" s="22">
        <f t="shared" si="9"/>
        <v>0.62584821466220109</v>
      </c>
      <c r="U23" s="23">
        <f t="shared" si="16"/>
        <v>42256.849708022324</v>
      </c>
      <c r="V23" s="23">
        <f t="shared" si="17"/>
        <v>15810.475761007599</v>
      </c>
      <c r="W23" s="22">
        <f t="shared" si="10"/>
        <v>0.37415178533779891</v>
      </c>
      <c r="X23" s="23">
        <f>J23+R23*(L23/W23)*(K23-J23)</f>
        <v>2.5523948625097139</v>
      </c>
      <c r="Y23" s="23">
        <f t="shared" si="11"/>
        <v>172586.44684130381</v>
      </c>
      <c r="Z23" s="23">
        <f t="shared" si="1"/>
        <v>354056.86789774679</v>
      </c>
      <c r="AA23" s="23">
        <f t="shared" si="12"/>
        <v>8.378685830679192</v>
      </c>
      <c r="AB23" s="25"/>
      <c r="AC23" s="24"/>
      <c r="AD23" s="25"/>
      <c r="AE23" s="24"/>
      <c r="AF23" s="23">
        <f t="shared" si="13"/>
        <v>0.55756900542008658</v>
      </c>
    </row>
    <row r="24" spans="2:32" s="26" customFormat="1" ht="15" customHeight="1" x14ac:dyDescent="0.2">
      <c r="B24" s="5" t="s">
        <v>59</v>
      </c>
      <c r="C24" s="5" t="s">
        <v>3</v>
      </c>
      <c r="D24" s="43" t="s">
        <v>5</v>
      </c>
      <c r="E24" s="4" t="str">
        <f t="shared" si="2"/>
        <v>MGTotal90+</v>
      </c>
      <c r="F24" s="6">
        <f>VLOOKUP(E24,'Appendix 1a. Person-years 2020'!$E$3:$F$1682,2,FALSE)</f>
        <v>100210.10950000001</v>
      </c>
      <c r="G24" s="17">
        <f>VLOOKUP(E24,'Appendix 2a. Deaths 2020'!$E$4:$G$1683,2,FALSE)</f>
        <v>15649</v>
      </c>
      <c r="H24" s="17">
        <f>VLOOKUP(E24,'Appendix 2a. Deaths 2020'!$E$4:$G$1683,3,FALSE)</f>
        <v>1045</v>
      </c>
      <c r="I24" s="18">
        <f t="shared" si="3"/>
        <v>0.1561618890357564</v>
      </c>
      <c r="J24" s="27"/>
      <c r="K24" s="28"/>
      <c r="L24" s="16">
        <v>1</v>
      </c>
      <c r="M24" s="20">
        <f t="shared" si="14"/>
        <v>23033.314584006388</v>
      </c>
      <c r="N24" s="20">
        <f t="shared" si="15"/>
        <v>23033.314584006388</v>
      </c>
      <c r="O24" s="38">
        <f>N24*Q24</f>
        <v>147496.38805107211</v>
      </c>
      <c r="P24" s="20">
        <f>O24</f>
        <v>147496.38805107211</v>
      </c>
      <c r="Q24" s="21">
        <f>1/I24</f>
        <v>6.4036110614096753</v>
      </c>
      <c r="R24" s="22">
        <f t="shared" si="7"/>
        <v>0.93322257013227683</v>
      </c>
      <c r="S24" s="22">
        <f t="shared" si="8"/>
        <v>0</v>
      </c>
      <c r="T24" s="22">
        <f t="shared" si="9"/>
        <v>0</v>
      </c>
      <c r="U24" s="23">
        <f t="shared" si="16"/>
        <v>26446.373947014727</v>
      </c>
      <c r="V24" s="23">
        <f>U24*(1-T24)</f>
        <v>26446.373947014727</v>
      </c>
      <c r="W24" s="22">
        <f t="shared" si="10"/>
        <v>1</v>
      </c>
      <c r="X24" s="23">
        <f>Q24/R24</f>
        <v>6.8618261777595189</v>
      </c>
      <c r="Y24" s="23">
        <f t="shared" si="11"/>
        <v>181470.42105644298</v>
      </c>
      <c r="Z24" s="23">
        <f>Y24</f>
        <v>181470.42105644298</v>
      </c>
      <c r="AA24" s="23">
        <f t="shared" si="12"/>
        <v>6.8618261777595189</v>
      </c>
      <c r="AB24" s="25"/>
      <c r="AC24" s="24"/>
      <c r="AD24" s="25"/>
      <c r="AE24" s="24"/>
      <c r="AF24" s="23">
        <f t="shared" si="13"/>
        <v>0.45821511634984358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21281416.9386</v>
      </c>
      <c r="G25" s="30">
        <f>SUM(G5:G24)</f>
        <v>150589</v>
      </c>
      <c r="H25" s="30">
        <f>SUM(H5:H24)</f>
        <v>12943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MG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MG</v>
      </c>
      <c r="C32" s="5" t="s">
        <v>48</v>
      </c>
      <c r="D32" s="40">
        <v>0</v>
      </c>
      <c r="E32" s="4" t="str">
        <f>_xlfn.CONCAT(B32,C32,D32)</f>
        <v>MGFemale0</v>
      </c>
      <c r="F32" s="6">
        <f>VLOOKUP(E32,'Appendix 1a. Person-years 2020'!$E$3:$F$1682,2,FALSE)</f>
        <v>129610.6171</v>
      </c>
      <c r="G32" s="17">
        <f>VLOOKUP(E32,'Appendix 2a. Deaths 2020'!$E$4:$G$1683,2,FALSE)</f>
        <v>1129</v>
      </c>
      <c r="H32" s="17">
        <f>VLOOKUP(E32,'Appendix 2a. Deaths 2020'!$E$4:$G$1683,3,FALSE)</f>
        <v>3</v>
      </c>
      <c r="I32" s="18">
        <f>G32/F32</f>
        <v>8.7107061540254022E-3</v>
      </c>
      <c r="J32" s="16">
        <v>1</v>
      </c>
      <c r="K32" s="5">
        <f>VLOOKUP(E32,'Appendix 3a. nax iIBGE 2020'!$E$5:$O$1935,11,FALSE)</f>
        <v>0.08</v>
      </c>
      <c r="L32" s="19">
        <f>(J32*I32)/(1+(J32-K32)*I32)</f>
        <v>8.6414548341263147E-3</v>
      </c>
      <c r="M32" s="16">
        <v>100000</v>
      </c>
      <c r="N32" s="20">
        <f>M32*L32</f>
        <v>864.14548341263151</v>
      </c>
      <c r="O32" s="20">
        <f>M33*J32+N32*K32</f>
        <v>99204.986155260383</v>
      </c>
      <c r="P32" s="20">
        <f t="shared" ref="P32:P50" si="19">P33+O32</f>
        <v>8058225.190502339</v>
      </c>
      <c r="Q32" s="21">
        <f>P32/M32</f>
        <v>80.582251905023384</v>
      </c>
      <c r="R32" s="22">
        <f>(G32-H32)/G32</f>
        <v>0.99734278122232067</v>
      </c>
      <c r="S32" s="22">
        <f>1-L32</f>
        <v>0.99135854516587374</v>
      </c>
      <c r="T32" s="22">
        <f>S32^R32</f>
        <v>0.99138140816497067</v>
      </c>
      <c r="U32" s="16">
        <v>100000</v>
      </c>
      <c r="V32" s="23">
        <f>U32*(1-T32)</f>
        <v>861.85918350293321</v>
      </c>
      <c r="W32" s="22">
        <f>V32/U32</f>
        <v>8.6185918350293322E-3</v>
      </c>
      <c r="X32" s="23">
        <f>J32+R32*(L32/W32)*(K32-J32)</f>
        <v>8.0010593145619979E-2</v>
      </c>
      <c r="Y32" s="23">
        <f>U33*J32+V32*X32</f>
        <v>99207.098680977128</v>
      </c>
      <c r="Z32" s="23">
        <f t="shared" ref="Z32:Z50" si="20">Z33+Y32</f>
        <v>8173479.0907751508</v>
      </c>
      <c r="AA32" s="23">
        <f>Z32/U32</f>
        <v>81.734790907751503</v>
      </c>
      <c r="AB32" s="16"/>
      <c r="AC32" s="16"/>
      <c r="AD32" s="16"/>
      <c r="AE32" s="16"/>
      <c r="AF32" s="23">
        <f>AA32-Q32</f>
        <v>1.152539002728119</v>
      </c>
    </row>
    <row r="33" spans="2:32" s="26" customFormat="1" ht="15" customHeight="1" x14ac:dyDescent="0.2">
      <c r="B33" s="5" t="str">
        <f t="shared" ref="B33:B51" si="21">B6</f>
        <v>MG</v>
      </c>
      <c r="C33" s="5" t="s">
        <v>48</v>
      </c>
      <c r="D33" s="41" t="s">
        <v>18</v>
      </c>
      <c r="E33" s="4" t="str">
        <f t="shared" ref="E33:E51" si="22">_xlfn.CONCAT(B33,C33,D33)</f>
        <v>MGFemale1-4</v>
      </c>
      <c r="F33" s="6">
        <f>VLOOKUP(E33,'Appendix 1a. Person-years 2020'!$E$3:$F$1682,2,FALSE)</f>
        <v>518376.69130000001</v>
      </c>
      <c r="G33" s="17">
        <f>VLOOKUP(E33,'Appendix 2a. Deaths 2020'!$E$4:$G$1683,2,FALSE)</f>
        <v>167</v>
      </c>
      <c r="H33" s="17">
        <f>VLOOKUP(E33,'Appendix 2a. Deaths 2020'!$E$4:$G$1683,3,FALSE)</f>
        <v>4</v>
      </c>
      <c r="I33" s="18">
        <f t="shared" ref="I33:I51" si="23">G33/F33</f>
        <v>3.2215954691402614E-4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1.2876052999494154E-3</v>
      </c>
      <c r="M33" s="20">
        <f>M32-N32</f>
        <v>99135.854516587366</v>
      </c>
      <c r="N33" s="20">
        <f>M33*L33</f>
        <v>127.64785169057208</v>
      </c>
      <c r="O33" s="20">
        <f t="shared" ref="O33:O50" si="25">M34*J33+N33*K33</f>
        <v>396225.57491563994</v>
      </c>
      <c r="P33" s="20">
        <f t="shared" si="19"/>
        <v>7959020.2043470787</v>
      </c>
      <c r="Q33" s="21">
        <f t="shared" ref="Q33:Q50" si="26">P33/M33</f>
        <v>80.283972364563411</v>
      </c>
      <c r="R33" s="22">
        <f t="shared" ref="R33:R51" si="27">(G33-H33)/G33</f>
        <v>0.9760479041916168</v>
      </c>
      <c r="S33" s="22">
        <f t="shared" ref="S33:S51" si="28">1-L33</f>
        <v>0.99871239470005058</v>
      </c>
      <c r="T33" s="22">
        <f t="shared" ref="T33:T51" si="29">S33^R33</f>
        <v>0.99874321615719652</v>
      </c>
      <c r="U33" s="23">
        <f>U32-V32</f>
        <v>99138.140816497063</v>
      </c>
      <c r="V33" s="23">
        <f>U33*(1-T33)</f>
        <v>124.59521358374943</v>
      </c>
      <c r="W33" s="22">
        <f t="shared" ref="W33:W51" si="30">V33/U33</f>
        <v>1.2567838428034772E-3</v>
      </c>
      <c r="X33" s="23">
        <f>J33+R33*(L33/W33)*(K33-J33)</f>
        <v>1.5100384131457751</v>
      </c>
      <c r="Y33" s="23">
        <f t="shared" ref="Y33:Y51" si="31">U34*J33+V33*X33</f>
        <v>396242.32597025885</v>
      </c>
      <c r="Z33" s="23">
        <f t="shared" si="20"/>
        <v>8074271.992094174</v>
      </c>
      <c r="AA33" s="23">
        <f t="shared" ref="AA33:AA51" si="32">Z33/U33</f>
        <v>81.444658186998964</v>
      </c>
      <c r="AB33" s="25"/>
      <c r="AC33" s="24"/>
      <c r="AD33" s="25"/>
      <c r="AE33" s="24"/>
      <c r="AF33" s="23">
        <f t="shared" ref="AF33:AF51" si="33">AA33-Q33</f>
        <v>1.1606858224355534</v>
      </c>
    </row>
    <row r="34" spans="2:32" s="26" customFormat="1" ht="15" customHeight="1" x14ac:dyDescent="0.2">
      <c r="B34" s="5" t="str">
        <f t="shared" si="21"/>
        <v>MG</v>
      </c>
      <c r="C34" s="5" t="s">
        <v>48</v>
      </c>
      <c r="D34" s="24" t="s">
        <v>70</v>
      </c>
      <c r="E34" s="4" t="str">
        <f t="shared" si="22"/>
        <v>MGFemale5-9</v>
      </c>
      <c r="F34" s="6">
        <f>VLOOKUP(E34,'Appendix 1a. Person-years 2020'!$E$3:$F$1682,2,FALSE)</f>
        <v>646137.80810000002</v>
      </c>
      <c r="G34" s="17">
        <f>VLOOKUP(E34,'Appendix 2a. Deaths 2020'!$E$4:$G$1683,2,FALSE)</f>
        <v>91</v>
      </c>
      <c r="H34" s="17">
        <f>VLOOKUP(E34,'Appendix 2a. Deaths 2020'!$E$4:$G$1683,3,FALSE)</f>
        <v>3</v>
      </c>
      <c r="I34" s="18">
        <f t="shared" si="23"/>
        <v>1.4083682901576365E-4</v>
      </c>
      <c r="J34" s="24">
        <v>5</v>
      </c>
      <c r="K34" s="5">
        <f>VLOOKUP(E34,'Appendix 3a. nax iIBGE 2020'!$E$5:$O$1935,11,FALSE)</f>
        <v>2.5</v>
      </c>
      <c r="L34" s="19">
        <f t="shared" si="24"/>
        <v>7.0393629468988518E-4</v>
      </c>
      <c r="M34" s="20">
        <f t="shared" ref="M34:M51" si="34">M33-N33</f>
        <v>99008.206664896788</v>
      </c>
      <c r="N34" s="20">
        <f t="shared" ref="N34:N51" si="35">M34*L34</f>
        <v>69.695470143577836</v>
      </c>
      <c r="O34" s="20">
        <f t="shared" si="25"/>
        <v>494866.79464912502</v>
      </c>
      <c r="P34" s="20">
        <f t="shared" si="19"/>
        <v>7562794.6294314386</v>
      </c>
      <c r="Q34" s="21">
        <f t="shared" si="26"/>
        <v>76.38553291878597</v>
      </c>
      <c r="R34" s="22">
        <f t="shared" si="27"/>
        <v>0.96703296703296704</v>
      </c>
      <c r="S34" s="22">
        <f t="shared" si="28"/>
        <v>0.9992960637053101</v>
      </c>
      <c r="T34" s="22">
        <f t="shared" si="29"/>
        <v>0.99931926249568781</v>
      </c>
      <c r="U34" s="23">
        <f t="shared" ref="U34:U51" si="36">U33-V33</f>
        <v>99013.54560291332</v>
      </c>
      <c r="V34" s="23">
        <f t="shared" ref="V34:V50" si="37">U34*(1-T34)</f>
        <v>67.402233926828416</v>
      </c>
      <c r="W34" s="22">
        <f t="shared" si="30"/>
        <v>6.8073750431218993E-4</v>
      </c>
      <c r="X34" s="23">
        <f>J34+R34*(L34/W34)*(K34-J34)</f>
        <v>2.5000290150608246</v>
      </c>
      <c r="Y34" s="23">
        <f t="shared" si="31"/>
        <v>494899.22438542946</v>
      </c>
      <c r="Z34" s="23">
        <f t="shared" si="20"/>
        <v>7678029.6661239155</v>
      </c>
      <c r="AA34" s="23">
        <f t="shared" si="32"/>
        <v>77.545245141670804</v>
      </c>
      <c r="AB34" s="25"/>
      <c r="AC34" s="24"/>
      <c r="AD34" s="25"/>
      <c r="AE34" s="24"/>
      <c r="AF34" s="23">
        <f t="shared" si="33"/>
        <v>1.1597122228848349</v>
      </c>
    </row>
    <row r="35" spans="2:32" s="26" customFormat="1" ht="15" customHeight="1" x14ac:dyDescent="0.2">
      <c r="B35" s="5" t="str">
        <f t="shared" si="21"/>
        <v>MG</v>
      </c>
      <c r="C35" s="5" t="s">
        <v>48</v>
      </c>
      <c r="D35" s="24" t="s">
        <v>71</v>
      </c>
      <c r="E35" s="4" t="str">
        <f t="shared" si="22"/>
        <v>MGFemale10-14</v>
      </c>
      <c r="F35" s="6">
        <f>VLOOKUP(E35,'Appendix 1a. Person-years 2020'!$E$3:$F$1682,2,FALSE)</f>
        <v>656644.30830000003</v>
      </c>
      <c r="G35" s="17">
        <f>VLOOKUP(E35,'Appendix 2a. Deaths 2020'!$E$4:$G$1683,2,FALSE)</f>
        <v>125</v>
      </c>
      <c r="H35" s="17">
        <f>VLOOKUP(E35,'Appendix 2a. Deaths 2020'!$E$4:$G$1683,3,FALSE)</f>
        <v>2</v>
      </c>
      <c r="I35" s="18">
        <f t="shared" si="23"/>
        <v>1.9036181144037488E-4</v>
      </c>
      <c r="J35" s="24">
        <v>5</v>
      </c>
      <c r="K35" s="5">
        <f>VLOOKUP(E35,'Appendix 3a. nax iIBGE 2020'!$E$5:$O$1935,11,FALSE)</f>
        <v>2.5</v>
      </c>
      <c r="L35" s="19">
        <f t="shared" si="24"/>
        <v>9.5135630242923529E-4</v>
      </c>
      <c r="M35" s="20">
        <f t="shared" si="34"/>
        <v>98938.511194753213</v>
      </c>
      <c r="N35" s="20">
        <f t="shared" si="35"/>
        <v>94.125776178093915</v>
      </c>
      <c r="O35" s="20">
        <f t="shared" si="25"/>
        <v>494457.24153332086</v>
      </c>
      <c r="P35" s="20">
        <f t="shared" si="19"/>
        <v>7067927.8347823136</v>
      </c>
      <c r="Q35" s="21">
        <f t="shared" si="26"/>
        <v>71.437580265076107</v>
      </c>
      <c r="R35" s="22">
        <f t="shared" si="27"/>
        <v>0.98399999999999999</v>
      </c>
      <c r="S35" s="22">
        <f t="shared" si="28"/>
        <v>0.99904864369757074</v>
      </c>
      <c r="T35" s="22">
        <f t="shared" si="29"/>
        <v>0.99906385827133248</v>
      </c>
      <c r="U35" s="23">
        <f t="shared" si="36"/>
        <v>98946.143368986493</v>
      </c>
      <c r="V35" s="23">
        <f t="shared" si="37"/>
        <v>92.627613698426956</v>
      </c>
      <c r="W35" s="22">
        <f t="shared" si="30"/>
        <v>9.3614172866751666E-4</v>
      </c>
      <c r="X35" s="23">
        <f>((-5/24)*V34+2.5*V35+(5/24)*V36)/V35</f>
        <v>2.7287227749723497</v>
      </c>
      <c r="Y35" s="23">
        <f t="shared" si="31"/>
        <v>494520.3338555306</v>
      </c>
      <c r="Z35" s="23">
        <f t="shared" si="20"/>
        <v>7183130.4417384863</v>
      </c>
      <c r="AA35" s="23">
        <f t="shared" si="32"/>
        <v>72.596366034716567</v>
      </c>
      <c r="AB35" s="25"/>
      <c r="AC35" s="24"/>
      <c r="AD35" s="25"/>
      <c r="AE35" s="24"/>
      <c r="AF35" s="23">
        <f t="shared" si="33"/>
        <v>1.1587857696404598</v>
      </c>
    </row>
    <row r="36" spans="2:32" s="26" customFormat="1" ht="15" customHeight="1" x14ac:dyDescent="0.2">
      <c r="B36" s="5" t="str">
        <f t="shared" si="21"/>
        <v>MG</v>
      </c>
      <c r="C36" s="5" t="s">
        <v>48</v>
      </c>
      <c r="D36" s="24" t="s">
        <v>72</v>
      </c>
      <c r="E36" s="4" t="str">
        <f t="shared" si="22"/>
        <v>MGFemale15-19</v>
      </c>
      <c r="F36" s="6">
        <f>VLOOKUP(E36,'Appendix 1a. Person-years 2020'!$E$3:$F$1682,2,FALSE)</f>
        <v>733048.72149999999</v>
      </c>
      <c r="G36" s="17">
        <f>VLOOKUP(E36,'Appendix 2a. Deaths 2020'!$E$4:$G$1683,2,FALSE)</f>
        <v>256</v>
      </c>
      <c r="H36" s="17">
        <f>VLOOKUP(E36,'Appendix 2a. Deaths 2020'!$E$4:$G$1683,3,FALSE)</f>
        <v>5</v>
      </c>
      <c r="I36" s="18">
        <f t="shared" si="23"/>
        <v>3.4922644633519082E-4</v>
      </c>
      <c r="J36" s="24">
        <v>5</v>
      </c>
      <c r="K36" s="5">
        <f>VLOOKUP(E36,'Appendix 3a. nax iIBGE 2020'!$E$5:$O$1935,11,FALSE)</f>
        <v>2.5</v>
      </c>
      <c r="L36" s="19">
        <f t="shared" si="24"/>
        <v>1.7446090726092754E-3</v>
      </c>
      <c r="M36" s="20">
        <f t="shared" si="34"/>
        <v>98844.385418575126</v>
      </c>
      <c r="N36" s="20">
        <f t="shared" si="35"/>
        <v>172.44481157773413</v>
      </c>
      <c r="O36" s="20">
        <f t="shared" si="25"/>
        <v>493790.81506393134</v>
      </c>
      <c r="P36" s="20">
        <f t="shared" si="19"/>
        <v>6573470.5932489932</v>
      </c>
      <c r="Q36" s="21">
        <f t="shared" si="26"/>
        <v>66.503226919894303</v>
      </c>
      <c r="R36" s="22">
        <f t="shared" si="27"/>
        <v>0.98046875</v>
      </c>
      <c r="S36" s="22">
        <f t="shared" si="28"/>
        <v>0.99825539092739068</v>
      </c>
      <c r="T36" s="22">
        <f t="shared" si="29"/>
        <v>0.99828943616332833</v>
      </c>
      <c r="U36" s="23">
        <f t="shared" si="36"/>
        <v>98853.51575528807</v>
      </c>
      <c r="V36" s="23">
        <f t="shared" si="37"/>
        <v>169.0952491788494</v>
      </c>
      <c r="W36" s="22">
        <f t="shared" si="30"/>
        <v>1.7105638366716747E-3</v>
      </c>
      <c r="X36" s="23">
        <f t="shared" ref="X36:X49" si="38">((-5/24)*V35+2.5*V36+(5/24)*V37)/V36</f>
        <v>2.6453699343867396</v>
      </c>
      <c r="Y36" s="23">
        <f t="shared" si="31"/>
        <v>493869.42201877153</v>
      </c>
      <c r="Z36" s="23">
        <f t="shared" si="20"/>
        <v>6688610.107882956</v>
      </c>
      <c r="AA36" s="23">
        <f t="shared" si="32"/>
        <v>67.661833337729874</v>
      </c>
      <c r="AB36" s="25"/>
      <c r="AC36" s="24"/>
      <c r="AD36" s="25"/>
      <c r="AE36" s="24"/>
      <c r="AF36" s="23">
        <f t="shared" si="33"/>
        <v>1.1586064178355713</v>
      </c>
    </row>
    <row r="37" spans="2:32" s="26" customFormat="1" ht="15" customHeight="1" x14ac:dyDescent="0.2">
      <c r="B37" s="5" t="str">
        <f t="shared" si="21"/>
        <v>MG</v>
      </c>
      <c r="C37" s="5" t="s">
        <v>48</v>
      </c>
      <c r="D37" s="24" t="s">
        <v>73</v>
      </c>
      <c r="E37" s="4" t="str">
        <f t="shared" si="22"/>
        <v>MGFemale20-24</v>
      </c>
      <c r="F37" s="6">
        <f>VLOOKUP(E37,'Appendix 1a. Person-years 2020'!$E$3:$F$1682,2,FALSE)</f>
        <v>833122.91910000006</v>
      </c>
      <c r="G37" s="17">
        <f>VLOOKUP(E37,'Appendix 2a. Deaths 2020'!$E$4:$G$1683,2,FALSE)</f>
        <v>366</v>
      </c>
      <c r="H37" s="17">
        <f>VLOOKUP(E37,'Appendix 2a. Deaths 2020'!$E$4:$G$1683,3,FALSE)</f>
        <v>10</v>
      </c>
      <c r="I37" s="18">
        <f t="shared" si="23"/>
        <v>4.3931092472570529E-4</v>
      </c>
      <c r="J37" s="24">
        <v>5</v>
      </c>
      <c r="K37" s="5">
        <f>VLOOKUP(E37,'Appendix 3a. nax iIBGE 2020'!$E$5:$O$1935,11,FALSE)</f>
        <v>2.5</v>
      </c>
      <c r="L37" s="19">
        <f t="shared" si="24"/>
        <v>2.1941448441273872E-3</v>
      </c>
      <c r="M37" s="20">
        <f t="shared" si="34"/>
        <v>98671.940606997392</v>
      </c>
      <c r="N37" s="20">
        <f t="shared" si="35"/>
        <v>216.5005297428871</v>
      </c>
      <c r="O37" s="20">
        <f t="shared" si="25"/>
        <v>492818.45171062974</v>
      </c>
      <c r="P37" s="20">
        <f t="shared" si="19"/>
        <v>6079679.7781850621</v>
      </c>
      <c r="Q37" s="21">
        <f t="shared" si="26"/>
        <v>61.615082674819888</v>
      </c>
      <c r="R37" s="22">
        <f t="shared" si="27"/>
        <v>0.97267759562841527</v>
      </c>
      <c r="S37" s="22">
        <f t="shared" si="28"/>
        <v>0.99780585515587261</v>
      </c>
      <c r="T37" s="22">
        <f t="shared" si="29"/>
        <v>0.99786574044865639</v>
      </c>
      <c r="U37" s="23">
        <f t="shared" si="36"/>
        <v>98684.420506109222</v>
      </c>
      <c r="V37" s="23">
        <f t="shared" si="37"/>
        <v>210.61816703397272</v>
      </c>
      <c r="W37" s="22">
        <f t="shared" si="30"/>
        <v>2.1342595513436091E-3</v>
      </c>
      <c r="X37" s="23">
        <f t="shared" si="38"/>
        <v>2.6018534843925791</v>
      </c>
      <c r="Y37" s="23">
        <f t="shared" si="31"/>
        <v>492917.00930714997</v>
      </c>
      <c r="Z37" s="23">
        <f t="shared" si="20"/>
        <v>6194740.6858641841</v>
      </c>
      <c r="AA37" s="23">
        <f t="shared" si="32"/>
        <v>62.77323871482519</v>
      </c>
      <c r="AB37" s="25"/>
      <c r="AC37" s="24"/>
      <c r="AD37" s="25"/>
      <c r="AE37" s="24"/>
      <c r="AF37" s="23">
        <f t="shared" si="33"/>
        <v>1.1581560400053021</v>
      </c>
    </row>
    <row r="38" spans="2:32" s="26" customFormat="1" ht="15" customHeight="1" x14ac:dyDescent="0.2">
      <c r="B38" s="5" t="str">
        <f t="shared" si="21"/>
        <v>MG</v>
      </c>
      <c r="C38" s="5" t="s">
        <v>48</v>
      </c>
      <c r="D38" s="24" t="s">
        <v>74</v>
      </c>
      <c r="E38" s="4" t="str">
        <f t="shared" si="22"/>
        <v>MGFemale25-29</v>
      </c>
      <c r="F38" s="6">
        <f>VLOOKUP(E38,'Appendix 1a. Person-years 2020'!$E$3:$F$1682,2,FALSE)</f>
        <v>845789.56180000002</v>
      </c>
      <c r="G38" s="17">
        <f>VLOOKUP(E38,'Appendix 2a. Deaths 2020'!$E$4:$G$1683,2,FALSE)</f>
        <v>495</v>
      </c>
      <c r="H38" s="17">
        <f>VLOOKUP(E38,'Appendix 2a. Deaths 2020'!$E$4:$G$1683,3,FALSE)</f>
        <v>27</v>
      </c>
      <c r="I38" s="18">
        <f t="shared" si="23"/>
        <v>5.8525196142944404E-4</v>
      </c>
      <c r="J38" s="24">
        <v>5</v>
      </c>
      <c r="K38" s="5">
        <f>VLOOKUP(E38,'Appendix 3a. nax iIBGE 2020'!$E$5:$O$1935,11,FALSE)</f>
        <v>2.5</v>
      </c>
      <c r="L38" s="19">
        <f t="shared" si="24"/>
        <v>2.9219845641536265E-3</v>
      </c>
      <c r="M38" s="20">
        <f t="shared" si="34"/>
        <v>98455.440077254505</v>
      </c>
      <c r="N38" s="20">
        <f t="shared" si="35"/>
        <v>287.68527616269</v>
      </c>
      <c r="O38" s="20">
        <f t="shared" si="25"/>
        <v>491557.98719586577</v>
      </c>
      <c r="P38" s="20">
        <f t="shared" si="19"/>
        <v>5586861.3264744319</v>
      </c>
      <c r="Q38" s="21">
        <f t="shared" si="26"/>
        <v>56.745074950562604</v>
      </c>
      <c r="R38" s="22">
        <f t="shared" si="27"/>
        <v>0.94545454545454544</v>
      </c>
      <c r="S38" s="22">
        <f t="shared" si="28"/>
        <v>0.9970780154358464</v>
      </c>
      <c r="T38" s="22">
        <f t="shared" si="29"/>
        <v>0.99723717603238038</v>
      </c>
      <c r="U38" s="23">
        <f t="shared" si="36"/>
        <v>98473.80233907525</v>
      </c>
      <c r="V38" s="23">
        <f t="shared" si="37"/>
        <v>272.06578128503418</v>
      </c>
      <c r="W38" s="22">
        <f t="shared" si="30"/>
        <v>2.7628239676196209E-3</v>
      </c>
      <c r="X38" s="23">
        <f t="shared" si="38"/>
        <v>2.6409550163812656</v>
      </c>
      <c r="Y38" s="23">
        <f t="shared" si="31"/>
        <v>491727.19627882144</v>
      </c>
      <c r="Z38" s="23">
        <f t="shared" si="20"/>
        <v>5701823.6765570343</v>
      </c>
      <c r="AA38" s="23">
        <f t="shared" si="32"/>
        <v>57.90193473919004</v>
      </c>
      <c r="AB38" s="25"/>
      <c r="AC38" s="24"/>
      <c r="AD38" s="25"/>
      <c r="AE38" s="24"/>
      <c r="AF38" s="23">
        <f t="shared" si="33"/>
        <v>1.1568597886274361</v>
      </c>
    </row>
    <row r="39" spans="2:32" s="26" customFormat="1" ht="15" customHeight="1" x14ac:dyDescent="0.2">
      <c r="B39" s="5" t="str">
        <f t="shared" si="21"/>
        <v>MG</v>
      </c>
      <c r="C39" s="5" t="s">
        <v>48</v>
      </c>
      <c r="D39" s="24" t="s">
        <v>75</v>
      </c>
      <c r="E39" s="4" t="str">
        <f t="shared" si="22"/>
        <v>MGFemale30-34</v>
      </c>
      <c r="F39" s="6">
        <f>VLOOKUP(E39,'Appendix 1a. Person-years 2020'!$E$3:$F$1682,2,FALSE)</f>
        <v>852927.90020000003</v>
      </c>
      <c r="G39" s="17">
        <f>VLOOKUP(E39,'Appendix 2a. Deaths 2020'!$E$4:$G$1683,2,FALSE)</f>
        <v>728</v>
      </c>
      <c r="H39" s="17">
        <f>VLOOKUP(E39,'Appendix 2a. Deaths 2020'!$E$4:$G$1683,3,FALSE)</f>
        <v>41</v>
      </c>
      <c r="I39" s="18">
        <f t="shared" si="23"/>
        <v>8.5353052682330343E-4</v>
      </c>
      <c r="J39" s="24">
        <v>5</v>
      </c>
      <c r="K39" s="5">
        <f>VLOOKUP(E39,'Appendix 3a. nax iIBGE 2020'!$E$5:$O$1935,11,FALSE)</f>
        <v>2.5</v>
      </c>
      <c r="L39" s="19">
        <f t="shared" si="24"/>
        <v>4.2585655947774623E-3</v>
      </c>
      <c r="M39" s="20">
        <f t="shared" si="34"/>
        <v>98167.754801091811</v>
      </c>
      <c r="N39" s="20">
        <f t="shared" si="35"/>
        <v>418.05382311247962</v>
      </c>
      <c r="O39" s="20">
        <f t="shared" si="25"/>
        <v>489793.63944767788</v>
      </c>
      <c r="P39" s="20">
        <f t="shared" si="19"/>
        <v>5095303.3392785657</v>
      </c>
      <c r="Q39" s="21">
        <f t="shared" si="26"/>
        <v>51.904042723628599</v>
      </c>
      <c r="R39" s="22">
        <f t="shared" si="27"/>
        <v>0.94368131868131866</v>
      </c>
      <c r="S39" s="22">
        <f t="shared" si="28"/>
        <v>0.99574143440522256</v>
      </c>
      <c r="T39" s="22">
        <f t="shared" si="29"/>
        <v>0.99598078856009631</v>
      </c>
      <c r="U39" s="23">
        <f t="shared" si="36"/>
        <v>98201.736557790209</v>
      </c>
      <c r="V39" s="23">
        <f t="shared" si="37"/>
        <v>394.69354299147898</v>
      </c>
      <c r="W39" s="22">
        <f t="shared" si="30"/>
        <v>4.0192114399036916E-3</v>
      </c>
      <c r="X39" s="23">
        <f t="shared" si="38"/>
        <v>2.6855662323341556</v>
      </c>
      <c r="Y39" s="23">
        <f t="shared" si="31"/>
        <v>490095.19072517188</v>
      </c>
      <c r="Z39" s="23">
        <f t="shared" si="20"/>
        <v>5210096.4802782126</v>
      </c>
      <c r="AA39" s="23">
        <f t="shared" si="32"/>
        <v>53.055034084984342</v>
      </c>
      <c r="AB39" s="25"/>
      <c r="AC39" s="24"/>
      <c r="AD39" s="25"/>
      <c r="AE39" s="24"/>
      <c r="AF39" s="23">
        <f t="shared" si="33"/>
        <v>1.150991361355743</v>
      </c>
    </row>
    <row r="40" spans="2:32" s="26" customFormat="1" ht="15" customHeight="1" x14ac:dyDescent="0.2">
      <c r="B40" s="5" t="str">
        <f t="shared" si="21"/>
        <v>MG</v>
      </c>
      <c r="C40" s="5" t="s">
        <v>48</v>
      </c>
      <c r="D40" s="24" t="s">
        <v>76</v>
      </c>
      <c r="E40" s="4" t="str">
        <f t="shared" si="22"/>
        <v>MGFemale35-39</v>
      </c>
      <c r="F40" s="6">
        <f>VLOOKUP(E40,'Appendix 1a. Person-years 2020'!$E$3:$F$1682,2,FALSE)</f>
        <v>851249.7267</v>
      </c>
      <c r="G40" s="17">
        <f>VLOOKUP(E40,'Appendix 2a. Deaths 2020'!$E$4:$G$1683,2,FALSE)</f>
        <v>1167</v>
      </c>
      <c r="H40" s="17">
        <f>VLOOKUP(E40,'Appendix 2a. Deaths 2020'!$E$4:$G$1683,3,FALSE)</f>
        <v>78</v>
      </c>
      <c r="I40" s="18">
        <f t="shared" si="23"/>
        <v>1.3709255502777713E-3</v>
      </c>
      <c r="J40" s="24">
        <v>5</v>
      </c>
      <c r="K40" s="5">
        <f>VLOOKUP(E40,'Appendix 3a. nax iIBGE 2020'!$E$5:$O$1935,11,FALSE)</f>
        <v>2.5</v>
      </c>
      <c r="L40" s="19">
        <f t="shared" si="24"/>
        <v>6.8312150333173166E-3</v>
      </c>
      <c r="M40" s="20">
        <f t="shared" si="34"/>
        <v>97749.70097797933</v>
      </c>
      <c r="N40" s="20">
        <f t="shared" si="35"/>
        <v>667.74922682304475</v>
      </c>
      <c r="O40" s="20">
        <f t="shared" si="25"/>
        <v>487079.13182283909</v>
      </c>
      <c r="P40" s="20">
        <f t="shared" si="19"/>
        <v>4605509.6998308878</v>
      </c>
      <c r="Q40" s="21">
        <f t="shared" si="26"/>
        <v>47.115332873175738</v>
      </c>
      <c r="R40" s="22">
        <f t="shared" si="27"/>
        <v>0.93316195372750643</v>
      </c>
      <c r="S40" s="22">
        <f t="shared" si="28"/>
        <v>0.99316878496668271</v>
      </c>
      <c r="T40" s="22">
        <f t="shared" si="29"/>
        <v>0.99362391120495785</v>
      </c>
      <c r="U40" s="23">
        <f t="shared" si="36"/>
        <v>97807.043014798735</v>
      </c>
      <c r="V40" s="23">
        <f t="shared" si="37"/>
        <v>623.62639104286336</v>
      </c>
      <c r="W40" s="22">
        <f t="shared" si="30"/>
        <v>6.3760887950421452E-3</v>
      </c>
      <c r="X40" s="23">
        <f t="shared" si="38"/>
        <v>2.6509838051145169</v>
      </c>
      <c r="Y40" s="23">
        <f t="shared" si="31"/>
        <v>487570.30658187601</v>
      </c>
      <c r="Z40" s="23">
        <f t="shared" si="20"/>
        <v>4720001.2895530406</v>
      </c>
      <c r="AA40" s="23">
        <f t="shared" si="32"/>
        <v>48.258296581350272</v>
      </c>
      <c r="AB40" s="25"/>
      <c r="AC40" s="24"/>
      <c r="AD40" s="25"/>
      <c r="AE40" s="24"/>
      <c r="AF40" s="23">
        <f t="shared" si="33"/>
        <v>1.1429637081745341</v>
      </c>
    </row>
    <row r="41" spans="2:32" s="26" customFormat="1" ht="15" customHeight="1" x14ac:dyDescent="0.2">
      <c r="B41" s="5" t="str">
        <f t="shared" si="21"/>
        <v>MG</v>
      </c>
      <c r="C41" s="5" t="s">
        <v>48</v>
      </c>
      <c r="D41" s="24" t="s">
        <v>77</v>
      </c>
      <c r="E41" s="4" t="str">
        <f t="shared" si="22"/>
        <v>MGFemale40-44</v>
      </c>
      <c r="F41" s="6">
        <f>VLOOKUP(E41,'Appendix 1a. Person-years 2020'!$E$3:$F$1682,2,FALSE)</f>
        <v>805144.90890000004</v>
      </c>
      <c r="G41" s="17">
        <f>VLOOKUP(E41,'Appendix 2a. Deaths 2020'!$E$4:$G$1683,2,FALSE)</f>
        <v>1513</v>
      </c>
      <c r="H41" s="17">
        <f>VLOOKUP(E41,'Appendix 2a. Deaths 2020'!$E$4:$G$1683,3,FALSE)</f>
        <v>104</v>
      </c>
      <c r="I41" s="18">
        <f t="shared" si="23"/>
        <v>1.8791648351438764E-3</v>
      </c>
      <c r="J41" s="24">
        <v>5</v>
      </c>
      <c r="K41" s="5">
        <f>VLOOKUP(E41,'Appendix 3a. nax iIBGE 2020'!$E$5:$O$1935,11,FALSE)</f>
        <v>2.5</v>
      </c>
      <c r="L41" s="19">
        <f t="shared" si="24"/>
        <v>9.3518898194920597E-3</v>
      </c>
      <c r="M41" s="20">
        <f t="shared" si="34"/>
        <v>97081.951751156288</v>
      </c>
      <c r="N41" s="20">
        <f t="shared" si="35"/>
        <v>907.89971623805786</v>
      </c>
      <c r="O41" s="20">
        <f t="shared" si="25"/>
        <v>483140.00946518627</v>
      </c>
      <c r="P41" s="20">
        <f t="shared" si="19"/>
        <v>4118430.5680080489</v>
      </c>
      <c r="Q41" s="21">
        <f t="shared" si="26"/>
        <v>42.422206122972767</v>
      </c>
      <c r="R41" s="22">
        <f t="shared" si="27"/>
        <v>0.93126239259748844</v>
      </c>
      <c r="S41" s="22">
        <f t="shared" si="28"/>
        <v>0.99064811018050791</v>
      </c>
      <c r="T41" s="22">
        <f t="shared" si="29"/>
        <v>0.99128812813179024</v>
      </c>
      <c r="U41" s="23">
        <f t="shared" si="36"/>
        <v>97183.416623755867</v>
      </c>
      <c r="V41" s="23">
        <f t="shared" si="37"/>
        <v>846.64947334100782</v>
      </c>
      <c r="W41" s="22">
        <f t="shared" si="30"/>
        <v>8.711871868209764E-3</v>
      </c>
      <c r="X41" s="23">
        <f t="shared" si="38"/>
        <v>2.6565996480742617</v>
      </c>
      <c r="Y41" s="23">
        <f t="shared" si="31"/>
        <v>483933.0444449943</v>
      </c>
      <c r="Z41" s="23">
        <f t="shared" si="20"/>
        <v>4232430.9829711644</v>
      </c>
      <c r="AA41" s="23">
        <f t="shared" si="32"/>
        <v>43.550958898234221</v>
      </c>
      <c r="AB41" s="25"/>
      <c r="AC41" s="24"/>
      <c r="AD41" s="25"/>
      <c r="AE41" s="24"/>
      <c r="AF41" s="23">
        <f t="shared" si="33"/>
        <v>1.1287527752614537</v>
      </c>
    </row>
    <row r="42" spans="2:32" s="26" customFormat="1" ht="15" customHeight="1" x14ac:dyDescent="0.2">
      <c r="B42" s="5" t="str">
        <f t="shared" si="21"/>
        <v>MG</v>
      </c>
      <c r="C42" s="5" t="s">
        <v>48</v>
      </c>
      <c r="D42" s="24" t="s">
        <v>78</v>
      </c>
      <c r="E42" s="4" t="str">
        <f t="shared" si="22"/>
        <v>MGFemale45-49</v>
      </c>
      <c r="F42" s="6">
        <f>VLOOKUP(E42,'Appendix 1a. Person-years 2020'!$E$3:$F$1682,2,FALSE)</f>
        <v>718542.26260000002</v>
      </c>
      <c r="G42" s="17">
        <f>VLOOKUP(E42,'Appendix 2a. Deaths 2020'!$E$4:$G$1683,2,FALSE)</f>
        <v>2041</v>
      </c>
      <c r="H42" s="17">
        <f>VLOOKUP(E42,'Appendix 2a. Deaths 2020'!$E$4:$G$1683,3,FALSE)</f>
        <v>149</v>
      </c>
      <c r="I42" s="18">
        <f t="shared" si="23"/>
        <v>2.8404731443558654E-3</v>
      </c>
      <c r="J42" s="24">
        <v>5</v>
      </c>
      <c r="K42" s="5">
        <f>VLOOKUP(E42,'Appendix 3a. nax iIBGE 2020'!$E$5:$O$1935,11,FALSE)</f>
        <v>2.5</v>
      </c>
      <c r="L42" s="19">
        <f t="shared" si="24"/>
        <v>1.4102223255695543E-2</v>
      </c>
      <c r="M42" s="20">
        <f t="shared" si="34"/>
        <v>96174.052034918233</v>
      </c>
      <c r="N42" s="20">
        <f t="shared" si="35"/>
        <v>1356.2679532012971</v>
      </c>
      <c r="O42" s="20">
        <f t="shared" si="25"/>
        <v>477479.59029158787</v>
      </c>
      <c r="P42" s="20">
        <f t="shared" si="19"/>
        <v>3635290.5585428625</v>
      </c>
      <c r="Q42" s="21">
        <f t="shared" si="26"/>
        <v>37.799078666488811</v>
      </c>
      <c r="R42" s="22">
        <f t="shared" si="27"/>
        <v>0.92699657030867222</v>
      </c>
      <c r="S42" s="22">
        <f t="shared" si="28"/>
        <v>0.98589777674430445</v>
      </c>
      <c r="T42" s="22">
        <f t="shared" si="29"/>
        <v>0.98692052396776686</v>
      </c>
      <c r="U42" s="23">
        <f t="shared" si="36"/>
        <v>96336.76715041486</v>
      </c>
      <c r="V42" s="23">
        <f t="shared" si="37"/>
        <v>1260.0344369666759</v>
      </c>
      <c r="W42" s="22">
        <f t="shared" si="30"/>
        <v>1.3079476032233138E-2</v>
      </c>
      <c r="X42" s="23">
        <f t="shared" si="38"/>
        <v>2.658407877316749</v>
      </c>
      <c r="Y42" s="23">
        <f t="shared" si="31"/>
        <v>478733.34904016351</v>
      </c>
      <c r="Z42" s="23">
        <f t="shared" si="20"/>
        <v>3748497.9385261699</v>
      </c>
      <c r="AA42" s="23">
        <f t="shared" si="32"/>
        <v>38.910356340621995</v>
      </c>
      <c r="AB42" s="25"/>
      <c r="AC42" s="24"/>
      <c r="AD42" s="25"/>
      <c r="AE42" s="24"/>
      <c r="AF42" s="23">
        <f t="shared" si="33"/>
        <v>1.1112776741331842</v>
      </c>
    </row>
    <row r="43" spans="2:32" s="26" customFormat="1" ht="15" customHeight="1" x14ac:dyDescent="0.2">
      <c r="B43" s="5" t="str">
        <f t="shared" si="21"/>
        <v>MG</v>
      </c>
      <c r="C43" s="5" t="s">
        <v>48</v>
      </c>
      <c r="D43" s="24" t="s">
        <v>79</v>
      </c>
      <c r="E43" s="4" t="str">
        <f t="shared" si="22"/>
        <v>MGFemale50-54</v>
      </c>
      <c r="F43" s="6">
        <f>VLOOKUP(E43,'Appendix 1a. Person-years 2020'!$E$3:$F$1682,2,FALSE)</f>
        <v>690894.8064</v>
      </c>
      <c r="G43" s="17">
        <f>VLOOKUP(E43,'Appendix 2a. Deaths 2020'!$E$4:$G$1683,2,FALSE)</f>
        <v>2897</v>
      </c>
      <c r="H43" s="17">
        <f>VLOOKUP(E43,'Appendix 2a. Deaths 2020'!$E$4:$G$1683,3,FALSE)</f>
        <v>249</v>
      </c>
      <c r="I43" s="18">
        <f t="shared" si="23"/>
        <v>4.1931130081802274E-3</v>
      </c>
      <c r="J43" s="24">
        <v>5</v>
      </c>
      <c r="K43" s="5">
        <f>VLOOKUP(E43,'Appendix 3a. nax iIBGE 2020'!$E$5:$O$1935,11,FALSE)</f>
        <v>2.5</v>
      </c>
      <c r="L43" s="19">
        <f t="shared" si="24"/>
        <v>2.0748067560940185E-2</v>
      </c>
      <c r="M43" s="20">
        <f t="shared" si="34"/>
        <v>94817.784081716934</v>
      </c>
      <c r="N43" s="20">
        <f t="shared" si="35"/>
        <v>1967.2857901061018</v>
      </c>
      <c r="O43" s="20">
        <f t="shared" si="25"/>
        <v>469170.7059333194</v>
      </c>
      <c r="P43" s="20">
        <f t="shared" si="19"/>
        <v>3157810.9682512744</v>
      </c>
      <c r="Q43" s="21">
        <f t="shared" si="26"/>
        <v>33.303994591666203</v>
      </c>
      <c r="R43" s="22">
        <f t="shared" si="27"/>
        <v>0.91404901622367962</v>
      </c>
      <c r="S43" s="22">
        <f t="shared" si="28"/>
        <v>0.97925193243905984</v>
      </c>
      <c r="T43" s="22">
        <f t="shared" si="29"/>
        <v>0.98101821078340401</v>
      </c>
      <c r="U43" s="23">
        <f t="shared" si="36"/>
        <v>95076.732713448189</v>
      </c>
      <c r="V43" s="23">
        <f t="shared" si="37"/>
        <v>1804.7264997693101</v>
      </c>
      <c r="W43" s="22">
        <f t="shared" si="30"/>
        <v>1.898178921659599E-2</v>
      </c>
      <c r="X43" s="23">
        <f t="shared" si="38"/>
        <v>2.6327081308852254</v>
      </c>
      <c r="Y43" s="23">
        <f t="shared" si="31"/>
        <v>471111.34919836104</v>
      </c>
      <c r="Z43" s="23">
        <f t="shared" si="20"/>
        <v>3269764.5894860062</v>
      </c>
      <c r="AA43" s="23">
        <f t="shared" si="32"/>
        <v>34.390796740362873</v>
      </c>
      <c r="AB43" s="25"/>
      <c r="AC43" s="24"/>
      <c r="AD43" s="25"/>
      <c r="AE43" s="24"/>
      <c r="AF43" s="23">
        <f t="shared" si="33"/>
        <v>1.0868021486966697</v>
      </c>
    </row>
    <row r="44" spans="2:32" s="26" customFormat="1" ht="15" customHeight="1" x14ac:dyDescent="0.2">
      <c r="B44" s="5" t="str">
        <f t="shared" si="21"/>
        <v>MG</v>
      </c>
      <c r="C44" s="5" t="s">
        <v>48</v>
      </c>
      <c r="D44" s="24" t="s">
        <v>80</v>
      </c>
      <c r="E44" s="4" t="str">
        <f t="shared" si="22"/>
        <v>MGFemale55-59</v>
      </c>
      <c r="F44" s="6">
        <f>VLOOKUP(E44,'Appendix 1a. Person-years 2020'!$E$3:$F$1682,2,FALSE)</f>
        <v>646292.88439999998</v>
      </c>
      <c r="G44" s="17">
        <f>VLOOKUP(E44,'Appendix 2a. Deaths 2020'!$E$4:$G$1683,2,FALSE)</f>
        <v>3727</v>
      </c>
      <c r="H44" s="17">
        <f>VLOOKUP(E44,'Appendix 2a. Deaths 2020'!$E$4:$G$1683,3,FALSE)</f>
        <v>344</v>
      </c>
      <c r="I44" s="18">
        <f t="shared" si="23"/>
        <v>5.7667353145316484E-3</v>
      </c>
      <c r="J44" s="24">
        <v>5</v>
      </c>
      <c r="K44" s="5">
        <f>VLOOKUP(E44,'Appendix 3a. nax iIBGE 2020'!$E$5:$O$1935,11,FALSE)</f>
        <v>2.5</v>
      </c>
      <c r="L44" s="19">
        <f t="shared" si="24"/>
        <v>2.8423893890964426E-2</v>
      </c>
      <c r="M44" s="20">
        <f t="shared" si="34"/>
        <v>92850.498291610827</v>
      </c>
      <c r="N44" s="20">
        <f t="shared" si="35"/>
        <v>2639.1727111639198</v>
      </c>
      <c r="O44" s="20">
        <f t="shared" si="25"/>
        <v>457654.55968014436</v>
      </c>
      <c r="P44" s="20">
        <f t="shared" si="19"/>
        <v>2688640.262317955</v>
      </c>
      <c r="Q44" s="21">
        <f t="shared" si="26"/>
        <v>28.956659487963968</v>
      </c>
      <c r="R44" s="22">
        <f t="shared" si="27"/>
        <v>0.90770056345586259</v>
      </c>
      <c r="S44" s="22">
        <f t="shared" si="28"/>
        <v>0.97157610610903555</v>
      </c>
      <c r="T44" s="22">
        <f t="shared" si="29"/>
        <v>0.97416541616940466</v>
      </c>
      <c r="U44" s="23">
        <f t="shared" si="36"/>
        <v>93272.006213678877</v>
      </c>
      <c r="V44" s="23">
        <f t="shared" si="37"/>
        <v>2409.6434635750961</v>
      </c>
      <c r="W44" s="22">
        <f t="shared" si="30"/>
        <v>2.5834583830595337E-2</v>
      </c>
      <c r="X44" s="23">
        <f t="shared" si="38"/>
        <v>2.6530912498355477</v>
      </c>
      <c r="Y44" s="23">
        <f t="shared" si="31"/>
        <v>460704.81773895345</v>
      </c>
      <c r="Z44" s="23">
        <f t="shared" si="20"/>
        <v>2798653.2402876453</v>
      </c>
      <c r="AA44" s="23">
        <f t="shared" si="32"/>
        <v>30.005286193546105</v>
      </c>
      <c r="AB44" s="25"/>
      <c r="AC44" s="24"/>
      <c r="AD44" s="25"/>
      <c r="AE44" s="24"/>
      <c r="AF44" s="23">
        <f t="shared" si="33"/>
        <v>1.0486267055821372</v>
      </c>
    </row>
    <row r="45" spans="2:32" s="26" customFormat="1" ht="15" customHeight="1" x14ac:dyDescent="0.2">
      <c r="B45" s="5" t="str">
        <f t="shared" si="21"/>
        <v>MG</v>
      </c>
      <c r="C45" s="5" t="s">
        <v>48</v>
      </c>
      <c r="D45" s="24" t="s">
        <v>81</v>
      </c>
      <c r="E45" s="4" t="str">
        <f t="shared" si="22"/>
        <v>MGFemale60-64</v>
      </c>
      <c r="F45" s="6">
        <f>VLOOKUP(E45,'Appendix 1a. Person-years 2020'!$E$3:$F$1682,2,FALSE)</f>
        <v>556948.02190000005</v>
      </c>
      <c r="G45" s="17">
        <f>VLOOKUP(E45,'Appendix 2a. Deaths 2020'!$E$4:$G$1683,2,FALSE)</f>
        <v>4959</v>
      </c>
      <c r="H45" s="17">
        <f>VLOOKUP(E45,'Appendix 2a. Deaths 2020'!$E$4:$G$1683,3,FALSE)</f>
        <v>488</v>
      </c>
      <c r="I45" s="18">
        <f t="shared" si="23"/>
        <v>8.9038829567660953E-3</v>
      </c>
      <c r="J45" s="24">
        <v>5</v>
      </c>
      <c r="K45" s="5">
        <f>VLOOKUP(E45,'Appendix 3a. nax iIBGE 2020'!$E$5:$O$1935,11,FALSE)</f>
        <v>2.5</v>
      </c>
      <c r="L45" s="19">
        <f t="shared" si="24"/>
        <v>4.3550004428339034E-2</v>
      </c>
      <c r="M45" s="20">
        <f t="shared" si="34"/>
        <v>90211.325580446908</v>
      </c>
      <c r="N45" s="20">
        <f t="shared" si="35"/>
        <v>3928.7036285147974</v>
      </c>
      <c r="O45" s="20">
        <f t="shared" si="25"/>
        <v>441234.86883094755</v>
      </c>
      <c r="P45" s="20">
        <f t="shared" si="19"/>
        <v>2230985.7026378107</v>
      </c>
      <c r="Q45" s="21">
        <f t="shared" si="26"/>
        <v>24.730660904082441</v>
      </c>
      <c r="R45" s="22">
        <f t="shared" si="27"/>
        <v>0.90159306311756404</v>
      </c>
      <c r="S45" s="22">
        <f t="shared" si="28"/>
        <v>0.95644999557166099</v>
      </c>
      <c r="T45" s="22">
        <f t="shared" si="29"/>
        <v>0.96065010887745461</v>
      </c>
      <c r="U45" s="23">
        <f t="shared" si="36"/>
        <v>90862.362750103784</v>
      </c>
      <c r="V45" s="23">
        <f t="shared" si="37"/>
        <v>3575.4240813538077</v>
      </c>
      <c r="W45" s="22">
        <f t="shared" si="30"/>
        <v>3.9349891122545388E-2</v>
      </c>
      <c r="X45" s="23">
        <f t="shared" si="38"/>
        <v>2.6515883885981193</v>
      </c>
      <c r="Y45" s="23">
        <f t="shared" si="31"/>
        <v>445915.24632218177</v>
      </c>
      <c r="Z45" s="23">
        <f t="shared" si="20"/>
        <v>2337948.4225486917</v>
      </c>
      <c r="AA45" s="23">
        <f t="shared" si="32"/>
        <v>25.73065845732722</v>
      </c>
      <c r="AB45" s="25"/>
      <c r="AC45" s="24"/>
      <c r="AD45" s="25"/>
      <c r="AE45" s="24"/>
      <c r="AF45" s="23">
        <f t="shared" si="33"/>
        <v>0.99999755324477846</v>
      </c>
    </row>
    <row r="46" spans="2:32" s="26" customFormat="1" ht="15" customHeight="1" x14ac:dyDescent="0.2">
      <c r="B46" s="5" t="str">
        <f t="shared" si="21"/>
        <v>MG</v>
      </c>
      <c r="C46" s="5" t="s">
        <v>48</v>
      </c>
      <c r="D46" s="24" t="s">
        <v>82</v>
      </c>
      <c r="E46" s="4" t="str">
        <f t="shared" si="22"/>
        <v>MGFemale65-69</v>
      </c>
      <c r="F46" s="6">
        <f>VLOOKUP(E46,'Appendix 1a. Person-years 2020'!$E$3:$F$1682,2,FALSE)</f>
        <v>443376.90100000001</v>
      </c>
      <c r="G46" s="17">
        <f>VLOOKUP(E46,'Appendix 2a. Deaths 2020'!$E$4:$G$1683,2,FALSE)</f>
        <v>5851</v>
      </c>
      <c r="H46" s="17">
        <f>VLOOKUP(E46,'Appendix 2a. Deaths 2020'!$E$4:$G$1683,3,FALSE)</f>
        <v>610</v>
      </c>
      <c r="I46" s="18">
        <f t="shared" si="23"/>
        <v>1.3196447507309363E-2</v>
      </c>
      <c r="J46" s="24">
        <v>5</v>
      </c>
      <c r="K46" s="5">
        <f>VLOOKUP(E46,'Appendix 3a. nax iIBGE 2020'!$E$5:$O$1935,11,FALSE)</f>
        <v>2.5</v>
      </c>
      <c r="L46" s="19">
        <f t="shared" si="24"/>
        <v>6.38749320664279E-2</v>
      </c>
      <c r="M46" s="20">
        <f t="shared" si="34"/>
        <v>86282.621951932117</v>
      </c>
      <c r="N46" s="20">
        <f t="shared" si="35"/>
        <v>5511.2966156929442</v>
      </c>
      <c r="O46" s="20">
        <f t="shared" si="25"/>
        <v>417634.86822042824</v>
      </c>
      <c r="P46" s="20">
        <f t="shared" si="19"/>
        <v>1789750.8338068633</v>
      </c>
      <c r="Q46" s="21">
        <f t="shared" si="26"/>
        <v>20.74288881489867</v>
      </c>
      <c r="R46" s="22">
        <f t="shared" si="27"/>
        <v>0.89574431721073322</v>
      </c>
      <c r="S46" s="22">
        <f t="shared" si="28"/>
        <v>0.93612506793357209</v>
      </c>
      <c r="T46" s="22">
        <f t="shared" si="29"/>
        <v>0.94258924805669253</v>
      </c>
      <c r="U46" s="23">
        <f t="shared" si="36"/>
        <v>87286.938668749979</v>
      </c>
      <c r="V46" s="23">
        <f t="shared" si="37"/>
        <v>5011.2087838022981</v>
      </c>
      <c r="W46" s="22">
        <f t="shared" si="30"/>
        <v>5.741075194330747E-2</v>
      </c>
      <c r="X46" s="23">
        <f t="shared" si="38"/>
        <v>2.6543998586527331</v>
      </c>
      <c r="Y46" s="23">
        <f t="shared" si="31"/>
        <v>424680.40131214249</v>
      </c>
      <c r="Z46" s="23">
        <f t="shared" si="20"/>
        <v>1892033.1762265097</v>
      </c>
      <c r="AA46" s="23">
        <f t="shared" si="32"/>
        <v>21.676017111869289</v>
      </c>
      <c r="AB46" s="25"/>
      <c r="AC46" s="24"/>
      <c r="AD46" s="25"/>
      <c r="AE46" s="24"/>
      <c r="AF46" s="23">
        <f t="shared" si="33"/>
        <v>0.93312829697061872</v>
      </c>
    </row>
    <row r="47" spans="2:32" s="26" customFormat="1" ht="15" customHeight="1" x14ac:dyDescent="0.2">
      <c r="B47" s="5" t="str">
        <f t="shared" si="21"/>
        <v>MG</v>
      </c>
      <c r="C47" s="5" t="s">
        <v>48</v>
      </c>
      <c r="D47" s="42" t="s">
        <v>19</v>
      </c>
      <c r="E47" s="4" t="str">
        <f t="shared" si="22"/>
        <v>MGFemale70-74</v>
      </c>
      <c r="F47" s="6">
        <f>VLOOKUP(E47,'Appendix 1a. Person-years 2020'!$E$3:$F$1682,2,FALSE)</f>
        <v>329226.80070000002</v>
      </c>
      <c r="G47" s="17">
        <f>VLOOKUP(E47,'Appendix 2a. Deaths 2020'!$E$4:$G$1683,2,FALSE)</f>
        <v>6800</v>
      </c>
      <c r="H47" s="17">
        <f>VLOOKUP(E47,'Appendix 2a. Deaths 2020'!$E$4:$G$1683,3,FALSE)</f>
        <v>697</v>
      </c>
      <c r="I47" s="18">
        <f t="shared" si="23"/>
        <v>2.0654454575210406E-2</v>
      </c>
      <c r="J47" s="24">
        <v>5</v>
      </c>
      <c r="K47" s="5">
        <f>VLOOKUP(E47,'Appendix 3a. nax iIBGE 2020'!$E$5:$O$1935,11,FALSE)</f>
        <v>2.5</v>
      </c>
      <c r="L47" s="19">
        <f t="shared" si="24"/>
        <v>9.8201525506572379E-2</v>
      </c>
      <c r="M47" s="20">
        <f t="shared" si="34"/>
        <v>80771.32533623917</v>
      </c>
      <c r="N47" s="20">
        <f t="shared" si="35"/>
        <v>7931.8673652063462</v>
      </c>
      <c r="O47" s="20">
        <f t="shared" si="25"/>
        <v>384026.95826817997</v>
      </c>
      <c r="P47" s="20">
        <f t="shared" si="19"/>
        <v>1372115.965586435</v>
      </c>
      <c r="Q47" s="21">
        <f t="shared" si="26"/>
        <v>16.987661894546335</v>
      </c>
      <c r="R47" s="22">
        <f t="shared" si="27"/>
        <v>0.89749999999999996</v>
      </c>
      <c r="S47" s="22">
        <f t="shared" si="28"/>
        <v>0.90179847449342765</v>
      </c>
      <c r="T47" s="22">
        <f t="shared" si="29"/>
        <v>0.9114036697643475</v>
      </c>
      <c r="U47" s="23">
        <f t="shared" si="36"/>
        <v>82275.729884947679</v>
      </c>
      <c r="V47" s="23">
        <f t="shared" si="37"/>
        <v>7289.327735266168</v>
      </c>
      <c r="W47" s="22">
        <f t="shared" si="30"/>
        <v>8.8596330235652498E-2</v>
      </c>
      <c r="X47" s="23">
        <f t="shared" si="38"/>
        <v>2.6518538682225805</v>
      </c>
      <c r="Y47" s="23">
        <f t="shared" si="31"/>
        <v>394262.24269991531</v>
      </c>
      <c r="Z47" s="23">
        <f t="shared" si="20"/>
        <v>1467352.7749143674</v>
      </c>
      <c r="AA47" s="23">
        <f t="shared" si="32"/>
        <v>17.83457621058211</v>
      </c>
      <c r="AB47" s="25"/>
      <c r="AC47" s="24"/>
      <c r="AD47" s="25"/>
      <c r="AE47" s="24"/>
      <c r="AF47" s="23">
        <f t="shared" si="33"/>
        <v>0.84691431603577527</v>
      </c>
    </row>
    <row r="48" spans="2:32" s="26" customFormat="1" ht="15" customHeight="1" x14ac:dyDescent="0.2">
      <c r="B48" s="5" t="str">
        <f t="shared" si="21"/>
        <v>MG</v>
      </c>
      <c r="C48" s="5" t="s">
        <v>48</v>
      </c>
      <c r="D48" s="42" t="s">
        <v>20</v>
      </c>
      <c r="E48" s="4" t="str">
        <f t="shared" si="22"/>
        <v>MGFemale75-79</v>
      </c>
      <c r="F48" s="6">
        <f>VLOOKUP(E48,'Appendix 1a. Person-years 2020'!$E$3:$F$1682,2,FALSE)</f>
        <v>231462.24119999999</v>
      </c>
      <c r="G48" s="17">
        <f>VLOOKUP(E48,'Appendix 2a. Deaths 2020'!$E$4:$G$1683,2,FALSE)</f>
        <v>7601</v>
      </c>
      <c r="H48" s="17">
        <f>VLOOKUP(E48,'Appendix 2a. Deaths 2020'!$E$4:$G$1683,3,FALSE)</f>
        <v>759</v>
      </c>
      <c r="I48" s="18">
        <f t="shared" si="23"/>
        <v>3.2839049516643154E-2</v>
      </c>
      <c r="J48" s="24">
        <v>5</v>
      </c>
      <c r="K48" s="5">
        <f>VLOOKUP(E48,'Appendix 3a. nax iIBGE 2020'!$E$5:$O$1935,11,FALSE)</f>
        <v>2.5</v>
      </c>
      <c r="L48" s="19">
        <f t="shared" si="24"/>
        <v>0.15173792453945614</v>
      </c>
      <c r="M48" s="20">
        <f t="shared" si="34"/>
        <v>72839.457971032825</v>
      </c>
      <c r="N48" s="20">
        <f t="shared" si="35"/>
        <v>11052.508177103466</v>
      </c>
      <c r="O48" s="20">
        <f t="shared" si="25"/>
        <v>336566.0194124055</v>
      </c>
      <c r="P48" s="20">
        <f t="shared" si="19"/>
        <v>988089.00731825503</v>
      </c>
      <c r="Q48" s="21">
        <f t="shared" si="26"/>
        <v>13.565298738373416</v>
      </c>
      <c r="R48" s="22">
        <f t="shared" si="27"/>
        <v>0.90014471780028948</v>
      </c>
      <c r="S48" s="22">
        <f t="shared" si="28"/>
        <v>0.84826207546054389</v>
      </c>
      <c r="T48" s="22">
        <f t="shared" si="29"/>
        <v>0.86231651296942202</v>
      </c>
      <c r="U48" s="23">
        <f t="shared" si="36"/>
        <v>74986.402149681511</v>
      </c>
      <c r="V48" s="23">
        <f t="shared" si="37"/>
        <v>10324.38932784538</v>
      </c>
      <c r="W48" s="22">
        <f t="shared" si="30"/>
        <v>0.13768348703057798</v>
      </c>
      <c r="X48" s="23">
        <f t="shared" si="38"/>
        <v>2.6501926751921538</v>
      </c>
      <c r="Y48" s="23">
        <f t="shared" si="31"/>
        <v>350671.68508166855</v>
      </c>
      <c r="Z48" s="23">
        <f t="shared" si="20"/>
        <v>1073090.532214452</v>
      </c>
      <c r="AA48" s="23">
        <f t="shared" si="32"/>
        <v>14.310468317608299</v>
      </c>
      <c r="AB48" s="25"/>
      <c r="AC48" s="24"/>
      <c r="AD48" s="25"/>
      <c r="AE48" s="24"/>
      <c r="AF48" s="23">
        <f t="shared" si="33"/>
        <v>0.74516957923488292</v>
      </c>
    </row>
    <row r="49" spans="2:32" s="26" customFormat="1" ht="15" customHeight="1" x14ac:dyDescent="0.2">
      <c r="B49" s="5" t="str">
        <f t="shared" si="21"/>
        <v>MG</v>
      </c>
      <c r="C49" s="5" t="s">
        <v>48</v>
      </c>
      <c r="D49" s="42" t="s">
        <v>21</v>
      </c>
      <c r="E49" s="4" t="str">
        <f t="shared" si="22"/>
        <v>MGFemale80-84</v>
      </c>
      <c r="F49" s="6">
        <f>VLOOKUP(E49,'Appendix 1a. Person-years 2020'!$E$3:$F$1682,2,FALSE)</f>
        <v>159869.96739999999</v>
      </c>
      <c r="G49" s="17">
        <f>VLOOKUP(E49,'Appendix 2a. Deaths 2020'!$E$4:$G$1683,2,FALSE)</f>
        <v>9027</v>
      </c>
      <c r="H49" s="17">
        <f>VLOOKUP(E49,'Appendix 2a. Deaths 2020'!$E$4:$G$1683,3,FALSE)</f>
        <v>815</v>
      </c>
      <c r="I49" s="18">
        <f t="shared" si="23"/>
        <v>5.6464639023877106E-2</v>
      </c>
      <c r="J49" s="24">
        <v>5</v>
      </c>
      <c r="K49" s="5">
        <f>VLOOKUP(E49,'Appendix 3a. nax iIBGE 2020'!$E$5:$O$1935,11,FALSE)</f>
        <v>2.5</v>
      </c>
      <c r="L49" s="19">
        <f t="shared" si="24"/>
        <v>0.24739983865836107</v>
      </c>
      <c r="M49" s="20">
        <f t="shared" si="34"/>
        <v>61786.949793929358</v>
      </c>
      <c r="N49" s="20">
        <f t="shared" si="35"/>
        <v>15286.08141021038</v>
      </c>
      <c r="O49" s="20">
        <f t="shared" si="25"/>
        <v>270719.54544412083</v>
      </c>
      <c r="P49" s="20">
        <f t="shared" si="19"/>
        <v>651522.98790584947</v>
      </c>
      <c r="Q49" s="21">
        <f t="shared" si="26"/>
        <v>10.544669870883679</v>
      </c>
      <c r="R49" s="22">
        <f t="shared" si="27"/>
        <v>0.90971529854879807</v>
      </c>
      <c r="S49" s="22">
        <f t="shared" si="28"/>
        <v>0.75260016134163887</v>
      </c>
      <c r="T49" s="22">
        <f t="shared" si="29"/>
        <v>0.77216242077623221</v>
      </c>
      <c r="U49" s="23">
        <f t="shared" si="36"/>
        <v>64662.012821836135</v>
      </c>
      <c r="V49" s="23">
        <f t="shared" si="37"/>
        <v>14732.436469063379</v>
      </c>
      <c r="W49" s="22">
        <f t="shared" si="30"/>
        <v>0.22783757922376779</v>
      </c>
      <c r="X49" s="23">
        <f t="shared" si="38"/>
        <v>2.6033274480184376</v>
      </c>
      <c r="Y49" s="23">
        <f t="shared" si="31"/>
        <v>288001.23799996433</v>
      </c>
      <c r="Z49" s="23">
        <f t="shared" si="20"/>
        <v>722418.84713278362</v>
      </c>
      <c r="AA49" s="23">
        <f t="shared" si="32"/>
        <v>11.172229499308523</v>
      </c>
      <c r="AB49" s="25"/>
      <c r="AC49" s="24"/>
      <c r="AD49" s="25"/>
      <c r="AE49" s="24"/>
      <c r="AF49" s="23">
        <f t="shared" si="33"/>
        <v>0.62755962842484436</v>
      </c>
    </row>
    <row r="50" spans="2:32" s="26" customFormat="1" ht="15" customHeight="1" x14ac:dyDescent="0.2">
      <c r="B50" s="5" t="str">
        <f t="shared" si="21"/>
        <v>MG</v>
      </c>
      <c r="C50" s="5" t="s">
        <v>48</v>
      </c>
      <c r="D50" s="42" t="s">
        <v>22</v>
      </c>
      <c r="E50" s="4" t="str">
        <f t="shared" si="22"/>
        <v>MGFemale85-89</v>
      </c>
      <c r="F50" s="6">
        <f>VLOOKUP(E50,'Appendix 1a. Person-years 2020'!$E$3:$F$1682,2,FALSE)</f>
        <v>90384.962799999994</v>
      </c>
      <c r="G50" s="17">
        <f>VLOOKUP(E50,'Appendix 2a. Deaths 2020'!$E$4:$G$1683,2,FALSE)</f>
        <v>8415</v>
      </c>
      <c r="H50" s="17">
        <f>VLOOKUP(E50,'Appendix 2a. Deaths 2020'!$E$4:$G$1683,3,FALSE)</f>
        <v>685</v>
      </c>
      <c r="I50" s="18">
        <f t="shared" si="23"/>
        <v>9.3101769800142023E-2</v>
      </c>
      <c r="J50" s="24">
        <v>5</v>
      </c>
      <c r="K50" s="5">
        <f>VLOOKUP(E50,'Appendix 3a. nax iIBGE 2020'!$E$5:$O$1935,11,FALSE)</f>
        <v>2.5</v>
      </c>
      <c r="L50" s="19">
        <f t="shared" si="24"/>
        <v>0.3776168551894547</v>
      </c>
      <c r="M50" s="20">
        <f t="shared" si="34"/>
        <v>46500.868383718975</v>
      </c>
      <c r="N50" s="20">
        <f t="shared" si="35"/>
        <v>17559.511682638702</v>
      </c>
      <c r="O50" s="20">
        <f t="shared" si="25"/>
        <v>188605.56271199812</v>
      </c>
      <c r="P50" s="20">
        <f t="shared" si="19"/>
        <v>380803.44246172864</v>
      </c>
      <c r="Q50" s="21">
        <f t="shared" si="26"/>
        <v>8.189168411208783</v>
      </c>
      <c r="R50" s="22">
        <f t="shared" si="27"/>
        <v>0.91859774212715384</v>
      </c>
      <c r="S50" s="22">
        <f t="shared" si="28"/>
        <v>0.62238314481054524</v>
      </c>
      <c r="T50" s="22">
        <f t="shared" si="29"/>
        <v>0.64687740372969782</v>
      </c>
      <c r="U50" s="23">
        <f t="shared" si="36"/>
        <v>49929.576352772754</v>
      </c>
      <c r="V50" s="23">
        <f t="shared" si="37"/>
        <v>17631.261632367401</v>
      </c>
      <c r="W50" s="22">
        <f t="shared" si="30"/>
        <v>0.35312259627030218</v>
      </c>
      <c r="X50" s="23">
        <f>J50+R50*(L50/W50)*(K50-J50)</f>
        <v>2.5442098988429831</v>
      </c>
      <c r="Y50" s="23">
        <f t="shared" si="31"/>
        <v>206349.2039761864</v>
      </c>
      <c r="Z50" s="23">
        <f t="shared" si="20"/>
        <v>434417.60913281934</v>
      </c>
      <c r="AA50" s="23">
        <f t="shared" si="32"/>
        <v>8.7006067518675163</v>
      </c>
      <c r="AB50" s="25"/>
      <c r="AC50" s="24"/>
      <c r="AD50" s="25"/>
      <c r="AE50" s="24"/>
      <c r="AF50" s="23">
        <f t="shared" si="33"/>
        <v>0.51143834065873328</v>
      </c>
    </row>
    <row r="51" spans="2:32" s="26" customFormat="1" ht="15" customHeight="1" x14ac:dyDescent="0.2">
      <c r="B51" s="5" t="str">
        <f t="shared" si="21"/>
        <v>MG</v>
      </c>
      <c r="C51" s="5" t="s">
        <v>48</v>
      </c>
      <c r="D51" s="43" t="s">
        <v>5</v>
      </c>
      <c r="E51" s="4" t="str">
        <f t="shared" si="22"/>
        <v>MGFemale90+</v>
      </c>
      <c r="F51" s="8">
        <f>VLOOKUP(E51,'Appendix 1a. Person-years 2020'!$E$3:$F$1682,2,FALSE)</f>
        <v>65147.643900000003</v>
      </c>
      <c r="G51" s="17">
        <f>VLOOKUP(E51,'Appendix 2a. Deaths 2020'!$E$4:$G$1683,2,FALSE)</f>
        <v>9810</v>
      </c>
      <c r="H51" s="17">
        <f>VLOOKUP(E51,'Appendix 2a. Deaths 2020'!$E$4:$G$1683,3,FALSE)</f>
        <v>584</v>
      </c>
      <c r="I51" s="18">
        <f t="shared" si="23"/>
        <v>0.15058104042961407</v>
      </c>
      <c r="J51" s="27"/>
      <c r="K51" s="28"/>
      <c r="L51" s="16">
        <v>1</v>
      </c>
      <c r="M51" s="20">
        <f t="shared" si="34"/>
        <v>28941.356701080273</v>
      </c>
      <c r="N51" s="20">
        <f t="shared" si="35"/>
        <v>28941.356701080273</v>
      </c>
      <c r="O51" s="38">
        <f>N51*Q51</f>
        <v>192197.87974973052</v>
      </c>
      <c r="P51" s="20">
        <f>O51</f>
        <v>192197.87974973052</v>
      </c>
      <c r="Q51" s="21">
        <f>1/I51</f>
        <v>6.6409422935779814</v>
      </c>
      <c r="R51" s="22">
        <f t="shared" si="27"/>
        <v>0.94046890927624871</v>
      </c>
      <c r="S51" s="22">
        <f t="shared" si="28"/>
        <v>0</v>
      </c>
      <c r="T51" s="22">
        <f t="shared" si="29"/>
        <v>0</v>
      </c>
      <c r="U51" s="23">
        <f t="shared" si="36"/>
        <v>32298.314720405353</v>
      </c>
      <c r="V51" s="23">
        <f>U51*(1-T51)</f>
        <v>32298.314720405353</v>
      </c>
      <c r="W51" s="22">
        <f t="shared" si="30"/>
        <v>1</v>
      </c>
      <c r="X51" s="23">
        <f>Q51/R51</f>
        <v>7.0613097658790371</v>
      </c>
      <c r="Y51" s="23">
        <f t="shared" si="31"/>
        <v>228068.40515663297</v>
      </c>
      <c r="Z51" s="23">
        <f>Y51</f>
        <v>228068.40515663297</v>
      </c>
      <c r="AA51" s="23">
        <f t="shared" si="32"/>
        <v>7.0613097658790371</v>
      </c>
      <c r="AB51" s="25"/>
      <c r="AC51" s="24"/>
      <c r="AD51" s="25"/>
      <c r="AE51" s="24"/>
      <c r="AF51" s="23">
        <f t="shared" si="33"/>
        <v>0.42036747230105576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10804199.655300001</v>
      </c>
      <c r="G52" s="30">
        <f>SUM(G32:G51)</f>
        <v>67165</v>
      </c>
      <c r="H52" s="30">
        <f>SUM(H32:H51)</f>
        <v>5657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MG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MG</v>
      </c>
      <c r="C59" s="5" t="s">
        <v>47</v>
      </c>
      <c r="D59" s="40">
        <v>0</v>
      </c>
      <c r="E59" s="4" t="str">
        <f>_xlfn.CONCAT(B59,C59,D59)</f>
        <v>MGMale0</v>
      </c>
      <c r="F59" s="6">
        <f>VLOOKUP(E59,'Appendix 1a. Person-years 2020'!$E$3:$F$1682,2,FALSE)</f>
        <v>135934.61040000001</v>
      </c>
      <c r="G59" s="17">
        <f>VLOOKUP(E59,'Appendix 2a. Deaths 2020'!$E$4:$G$1683,2,FALSE)</f>
        <v>1429</v>
      </c>
      <c r="H59" s="17">
        <f>VLOOKUP(E59,'Appendix 2a. Deaths 2020'!$E$4:$G$1683,3,FALSE)</f>
        <v>4</v>
      </c>
      <c r="I59" s="18">
        <f>G59/F59</f>
        <v>1.0512407368476924E-2</v>
      </c>
      <c r="J59" s="16">
        <v>1</v>
      </c>
      <c r="K59" s="5">
        <f>VLOOKUP(E59,'Appendix 3a. nax iIBGE 2020'!$E$5:$O$1935,11,FALSE)</f>
        <v>7.0000000000000007E-2</v>
      </c>
      <c r="L59" s="19">
        <f>(J59*I59)/(1+(J59-K59)*I59)</f>
        <v>1.0410627464588559E-2</v>
      </c>
      <c r="M59" s="16">
        <v>100000</v>
      </c>
      <c r="N59" s="20">
        <f>M59*L59</f>
        <v>1041.0627464588558</v>
      </c>
      <c r="O59" s="20">
        <f>M60*J59+N59*K59</f>
        <v>99031.811645793263</v>
      </c>
      <c r="P59" s="20">
        <f t="shared" ref="P59:P77" si="39">P60+O59</f>
        <v>7422119.2178554833</v>
      </c>
      <c r="Q59" s="21">
        <f>P59/M59</f>
        <v>74.22119217855483</v>
      </c>
      <c r="R59" s="22">
        <f>(G59-H59)/G59</f>
        <v>0.99720083974807561</v>
      </c>
      <c r="S59" s="22">
        <f>1-L59</f>
        <v>0.98958937253541146</v>
      </c>
      <c r="T59" s="22">
        <f>S59^R59</f>
        <v>0.98961836175733731</v>
      </c>
      <c r="U59" s="16">
        <v>100000</v>
      </c>
      <c r="V59" s="23">
        <f>U59*(1-T59)</f>
        <v>1038.1638242662693</v>
      </c>
      <c r="W59" s="22">
        <f>V59/U59</f>
        <v>1.0381638242662694E-2</v>
      </c>
      <c r="X59" s="23">
        <f>J59+R59*(L59/W59)*(K59-J59)</f>
        <v>7.0013597775260727E-2</v>
      </c>
      <c r="Y59" s="23">
        <f>U60*J59+V59*X59</f>
        <v>99034.521760150732</v>
      </c>
      <c r="Z59" s="23">
        <f t="shared" ref="Z59:Z77" si="40">Z60+Y59</f>
        <v>7549249.3024675529</v>
      </c>
      <c r="AA59" s="23">
        <f>Z59/U59</f>
        <v>75.492493024675525</v>
      </c>
      <c r="AB59" s="16"/>
      <c r="AC59" s="16"/>
      <c r="AD59" s="16"/>
      <c r="AE59" s="16"/>
      <c r="AF59" s="23">
        <f>AA59-Q59</f>
        <v>1.2713008461206954</v>
      </c>
    </row>
    <row r="60" spans="2:32" s="26" customFormat="1" ht="15" customHeight="1" x14ac:dyDescent="0.2">
      <c r="B60" s="5" t="str">
        <f t="shared" ref="B60:B78" si="41">B6</f>
        <v>MG</v>
      </c>
      <c r="C60" s="5" t="s">
        <v>47</v>
      </c>
      <c r="D60" s="41" t="s">
        <v>18</v>
      </c>
      <c r="E60" s="4" t="str">
        <f t="shared" ref="E60:E78" si="42">_xlfn.CONCAT(B60,C60,D60)</f>
        <v>MGMale1-4</v>
      </c>
      <c r="F60" s="6">
        <f>VLOOKUP(E60,'Appendix 1a. Person-years 2020'!$E$3:$F$1682,2,FALSE)</f>
        <v>543522.12699999998</v>
      </c>
      <c r="G60" s="17">
        <f>VLOOKUP(E60,'Appendix 2a. Deaths 2020'!$E$4:$G$1683,2,FALSE)</f>
        <v>212</v>
      </c>
      <c r="H60" s="17">
        <f>VLOOKUP(E60,'Appendix 2a. Deaths 2020'!$E$4:$G$1683,3,FALSE)</f>
        <v>3</v>
      </c>
      <c r="I60" s="18">
        <f t="shared" ref="I60:I78" si="43">G60/F60</f>
        <v>3.9004851774875396E-4</v>
      </c>
      <c r="J60" s="24">
        <v>4</v>
      </c>
      <c r="K60" s="5">
        <f>VLOOKUP(E60,'Appendix 3a. nax iIBGE 2020'!$E$5:$O$1935,11,FALSE)</f>
        <v>1.62</v>
      </c>
      <c r="L60" s="19">
        <f t="shared" ref="L60:L77" si="44">(J60*I60)/(1+(J60-K60)*I60)</f>
        <v>1.5587470619800681E-3</v>
      </c>
      <c r="M60" s="20">
        <f>M59-N59</f>
        <v>98958.937253541138</v>
      </c>
      <c r="N60" s="20">
        <f>M60*L60</f>
        <v>154.25195270062716</v>
      </c>
      <c r="O60" s="20">
        <f t="shared" ref="O60:O77" si="45">M61*J60+N60*K60</f>
        <v>395468.62936673709</v>
      </c>
      <c r="P60" s="20">
        <f t="shared" si="39"/>
        <v>7323087.4062096905</v>
      </c>
      <c r="Q60" s="21">
        <f t="shared" ref="Q60:Q77" si="46">P60/M60</f>
        <v>74.001273755065938</v>
      </c>
      <c r="R60" s="22">
        <f t="shared" ref="R60:R78" si="47">(G60-H60)/G60</f>
        <v>0.98584905660377353</v>
      </c>
      <c r="S60" s="22">
        <f t="shared" ref="S60:S78" si="48">1-L60</f>
        <v>0.99844125293801989</v>
      </c>
      <c r="T60" s="22">
        <f t="shared" ref="T60:T78" si="49">S60^R60</f>
        <v>0.99846329372257769</v>
      </c>
      <c r="U60" s="23">
        <f>U59-V59</f>
        <v>98961.836175733726</v>
      </c>
      <c r="V60" s="23">
        <f>U60*(1-T60)</f>
        <v>152.0752748764879</v>
      </c>
      <c r="W60" s="22">
        <f t="shared" ref="W60:W78" si="50">V60/U60</f>
        <v>1.5367062774223064E-3</v>
      </c>
      <c r="X60" s="23">
        <f>J60+R60*(L60/W60)*(K60-J60)</f>
        <v>1.620026262264775</v>
      </c>
      <c r="Y60" s="23">
        <f t="shared" ref="Y60:Y78" si="51">U61*J60+V60*X60</f>
        <v>395485.40954256995</v>
      </c>
      <c r="Z60" s="23">
        <f t="shared" si="40"/>
        <v>7450214.7807074022</v>
      </c>
      <c r="AA60" s="23">
        <f t="shared" ref="AA60:AA78" si="52">Z60/U60</f>
        <v>75.283716113325895</v>
      </c>
      <c r="AB60" s="25"/>
      <c r="AC60" s="24"/>
      <c r="AD60" s="25"/>
      <c r="AE60" s="24"/>
      <c r="AF60" s="23">
        <f t="shared" ref="AF60:AF78" si="53">AA60-Q60</f>
        <v>1.2824423582599564</v>
      </c>
    </row>
    <row r="61" spans="2:32" s="26" customFormat="1" ht="15" customHeight="1" x14ac:dyDescent="0.2">
      <c r="B61" s="5" t="str">
        <f t="shared" si="41"/>
        <v>MG</v>
      </c>
      <c r="C61" s="5" t="s">
        <v>47</v>
      </c>
      <c r="D61" s="24" t="s">
        <v>70</v>
      </c>
      <c r="E61" s="4" t="str">
        <f t="shared" si="42"/>
        <v>MGMale5-9</v>
      </c>
      <c r="F61" s="6">
        <f>VLOOKUP(E61,'Appendix 1a. Person-years 2020'!$E$3:$F$1682,2,FALSE)</f>
        <v>676623.24380000005</v>
      </c>
      <c r="G61" s="17">
        <f>VLOOKUP(E61,'Appendix 2a. Deaths 2020'!$E$4:$G$1683,2,FALSE)</f>
        <v>110</v>
      </c>
      <c r="H61" s="17">
        <f>VLOOKUP(E61,'Appendix 2a. Deaths 2020'!$E$4:$G$1683,3,FALSE)</f>
        <v>3</v>
      </c>
      <c r="I61" s="18">
        <f t="shared" si="43"/>
        <v>1.6257200888078623E-4</v>
      </c>
      <c r="J61" s="24">
        <v>5</v>
      </c>
      <c r="K61" s="5">
        <f>VLOOKUP(E61,'Appendix 3a. nax iIBGE 2020'!$E$5:$O$1935,11,FALSE)</f>
        <v>2.5</v>
      </c>
      <c r="L61" s="19">
        <f t="shared" si="44"/>
        <v>8.1252980789606817E-4</v>
      </c>
      <c r="M61" s="20">
        <f t="shared" ref="M61:M78" si="54">M60-N60</f>
        <v>98804.685300840516</v>
      </c>
      <c r="N61" s="20">
        <f t="shared" ref="N61:N78" si="55">M61*L61</f>
        <v>80.281751966723419</v>
      </c>
      <c r="O61" s="20">
        <f t="shared" si="45"/>
        <v>493822.72212428576</v>
      </c>
      <c r="P61" s="20">
        <f t="shared" si="39"/>
        <v>6927618.7768429536</v>
      </c>
      <c r="Q61" s="21">
        <f t="shared" si="46"/>
        <v>70.114273991660809</v>
      </c>
      <c r="R61" s="22">
        <f t="shared" si="47"/>
        <v>0.97272727272727277</v>
      </c>
      <c r="S61" s="22">
        <f t="shared" si="48"/>
        <v>0.99918747019210397</v>
      </c>
      <c r="T61" s="22">
        <f t="shared" si="49"/>
        <v>0.99920962133625757</v>
      </c>
      <c r="U61" s="23">
        <f t="shared" ref="U61:U78" si="56">U60-V60</f>
        <v>98809.760900857233</v>
      </c>
      <c r="V61" s="23">
        <f t="shared" ref="V61:V77" si="57">U61*(1-T61)</f>
        <v>78.097126785528587</v>
      </c>
      <c r="W61" s="22">
        <f t="shared" si="50"/>
        <v>7.9037866374243038E-4</v>
      </c>
      <c r="X61" s="23">
        <f>J61+R61*(L61/W61)*(K61-J61)</f>
        <v>2.5000277072828343</v>
      </c>
      <c r="Y61" s="23">
        <f t="shared" si="51"/>
        <v>493853.56385118153</v>
      </c>
      <c r="Z61" s="23">
        <f t="shared" si="40"/>
        <v>7054729.3711648323</v>
      </c>
      <c r="AA61" s="23">
        <f t="shared" si="52"/>
        <v>71.397089789978722</v>
      </c>
      <c r="AB61" s="25"/>
      <c r="AC61" s="24"/>
      <c r="AD61" s="25"/>
      <c r="AE61" s="24"/>
      <c r="AF61" s="23">
        <f t="shared" si="53"/>
        <v>1.2828157983179125</v>
      </c>
    </row>
    <row r="62" spans="2:32" s="26" customFormat="1" ht="15" customHeight="1" x14ac:dyDescent="0.2">
      <c r="B62" s="5" t="str">
        <f t="shared" si="41"/>
        <v>MG</v>
      </c>
      <c r="C62" s="5" t="s">
        <v>47</v>
      </c>
      <c r="D62" s="24" t="s">
        <v>71</v>
      </c>
      <c r="E62" s="4" t="str">
        <f t="shared" si="42"/>
        <v>MGMale10-14</v>
      </c>
      <c r="F62" s="6">
        <f>VLOOKUP(E62,'Appendix 1a. Person-years 2020'!$E$3:$F$1682,2,FALSE)</f>
        <v>686924.27949999995</v>
      </c>
      <c r="G62" s="17">
        <f>VLOOKUP(E62,'Appendix 2a. Deaths 2020'!$E$4:$G$1683,2,FALSE)</f>
        <v>183</v>
      </c>
      <c r="H62" s="17">
        <f>VLOOKUP(E62,'Appendix 2a. Deaths 2020'!$E$4:$G$1683,3,FALSE)</f>
        <v>2</v>
      </c>
      <c r="I62" s="18">
        <f t="shared" si="43"/>
        <v>2.6640490875239184E-4</v>
      </c>
      <c r="J62" s="24">
        <v>5</v>
      </c>
      <c r="K62" s="5">
        <f>VLOOKUP(E62,'Appendix 3a. nax iIBGE 2020'!$E$5:$O$1935,11,FALSE)</f>
        <v>2.5</v>
      </c>
      <c r="L62" s="19">
        <f t="shared" si="44"/>
        <v>1.3311379895253686E-3</v>
      </c>
      <c r="M62" s="20">
        <f t="shared" si="54"/>
        <v>98724.403548873786</v>
      </c>
      <c r="N62" s="20">
        <f t="shared" si="55"/>
        <v>131.41580405713901</v>
      </c>
      <c r="O62" s="20">
        <f t="shared" si="45"/>
        <v>493293.47823422612</v>
      </c>
      <c r="P62" s="20">
        <f t="shared" si="39"/>
        <v>6433796.0547186676</v>
      </c>
      <c r="Q62" s="21">
        <f t="shared" si="46"/>
        <v>65.169257280279226</v>
      </c>
      <c r="R62" s="22">
        <f t="shared" si="47"/>
        <v>0.98907103825136611</v>
      </c>
      <c r="S62" s="22">
        <f t="shared" si="48"/>
        <v>0.99866886201047467</v>
      </c>
      <c r="T62" s="22">
        <f t="shared" si="49"/>
        <v>0.99868340038549863</v>
      </c>
      <c r="U62" s="23">
        <f t="shared" si="56"/>
        <v>98731.663774071698</v>
      </c>
      <c r="V62" s="23">
        <f t="shared" si="57"/>
        <v>129.9900704640215</v>
      </c>
      <c r="W62" s="22">
        <f t="shared" si="50"/>
        <v>1.3165996145013683E-3</v>
      </c>
      <c r="X62" s="23">
        <f>((-5/24)*V61+2.5*V62+(5/24)*V63)/V62</f>
        <v>3.3426870927839567</v>
      </c>
      <c r="Y62" s="23">
        <f t="shared" si="51"/>
        <v>493442.88464876858</v>
      </c>
      <c r="Z62" s="23">
        <f t="shared" si="40"/>
        <v>6560875.8073136508</v>
      </c>
      <c r="AA62" s="23">
        <f t="shared" si="52"/>
        <v>66.4515876317748</v>
      </c>
      <c r="AB62" s="25"/>
      <c r="AC62" s="24"/>
      <c r="AD62" s="25"/>
      <c r="AE62" s="24"/>
      <c r="AF62" s="23">
        <f t="shared" si="53"/>
        <v>1.282330351495574</v>
      </c>
    </row>
    <row r="63" spans="2:32" s="26" customFormat="1" ht="15" customHeight="1" x14ac:dyDescent="0.2">
      <c r="B63" s="5" t="str">
        <f t="shared" si="41"/>
        <v>MG</v>
      </c>
      <c r="C63" s="5" t="s">
        <v>47</v>
      </c>
      <c r="D63" s="24" t="s">
        <v>72</v>
      </c>
      <c r="E63" s="4" t="str">
        <f t="shared" si="42"/>
        <v>MGMale15-19</v>
      </c>
      <c r="F63" s="6">
        <f>VLOOKUP(E63,'Appendix 1a. Person-years 2020'!$E$3:$F$1682,2,FALSE)</f>
        <v>765049.76679999998</v>
      </c>
      <c r="G63" s="17">
        <f>VLOOKUP(E63,'Appendix 2a. Deaths 2020'!$E$4:$G$1683,2,FALSE)</f>
        <v>948</v>
      </c>
      <c r="H63" s="17">
        <f>VLOOKUP(E63,'Appendix 2a. Deaths 2020'!$E$4:$G$1683,3,FALSE)</f>
        <v>8</v>
      </c>
      <c r="I63" s="18">
        <f t="shared" si="43"/>
        <v>1.2391350747876602E-3</v>
      </c>
      <c r="J63" s="24">
        <v>5</v>
      </c>
      <c r="K63" s="5">
        <f>VLOOKUP(E63,'Appendix 3a. nax iIBGE 2020'!$E$5:$O$1935,11,FALSE)</f>
        <v>2.5</v>
      </c>
      <c r="L63" s="19">
        <f t="shared" si="44"/>
        <v>6.1765414510560916E-3</v>
      </c>
      <c r="M63" s="20">
        <f t="shared" si="54"/>
        <v>98592.987744816652</v>
      </c>
      <c r="N63" s="20">
        <f t="shared" si="55"/>
        <v>608.96367558932525</v>
      </c>
      <c r="O63" s="20">
        <f t="shared" si="45"/>
        <v>491442.52953510993</v>
      </c>
      <c r="P63" s="20">
        <f t="shared" si="39"/>
        <v>5940502.5764844418</v>
      </c>
      <c r="Q63" s="21">
        <f t="shared" si="46"/>
        <v>60.25278990286764</v>
      </c>
      <c r="R63" s="22">
        <f t="shared" si="47"/>
        <v>0.99156118143459915</v>
      </c>
      <c r="S63" s="22">
        <f t="shared" si="48"/>
        <v>0.99382345854894394</v>
      </c>
      <c r="T63" s="22">
        <f t="shared" si="49"/>
        <v>0.99387542131853335</v>
      </c>
      <c r="U63" s="23">
        <f t="shared" si="56"/>
        <v>98601.673703607681</v>
      </c>
      <c r="V63" s="23">
        <f t="shared" si="57"/>
        <v>603.89370872204665</v>
      </c>
      <c r="W63" s="22">
        <f t="shared" si="50"/>
        <v>6.1245786814666525E-3</v>
      </c>
      <c r="X63" s="23">
        <f t="shared" ref="X63:X76" si="58">((-5/24)*V62+2.5*V63+(5/24)*V64)/V63</f>
        <v>2.7232126130739931</v>
      </c>
      <c r="Y63" s="23">
        <f t="shared" si="51"/>
        <v>491633.43093897612</v>
      </c>
      <c r="Z63" s="23">
        <f t="shared" si="40"/>
        <v>6067432.9226648826</v>
      </c>
      <c r="AA63" s="23">
        <f t="shared" si="52"/>
        <v>61.534786325263816</v>
      </c>
      <c r="AB63" s="25"/>
      <c r="AC63" s="24"/>
      <c r="AD63" s="25"/>
      <c r="AE63" s="24"/>
      <c r="AF63" s="23">
        <f t="shared" si="53"/>
        <v>1.2819964223961762</v>
      </c>
    </row>
    <row r="64" spans="2:32" s="26" customFormat="1" ht="15" customHeight="1" x14ac:dyDescent="0.2">
      <c r="B64" s="5" t="str">
        <f t="shared" si="41"/>
        <v>MG</v>
      </c>
      <c r="C64" s="5" t="s">
        <v>47</v>
      </c>
      <c r="D64" s="24" t="s">
        <v>73</v>
      </c>
      <c r="E64" s="4" t="str">
        <f t="shared" si="42"/>
        <v>MGMale20-24</v>
      </c>
      <c r="F64" s="6">
        <f>VLOOKUP(E64,'Appendix 1a. Person-years 2020'!$E$3:$F$1682,2,FALSE)</f>
        <v>858619.43460000004</v>
      </c>
      <c r="G64" s="17">
        <f>VLOOKUP(E64,'Appendix 2a. Deaths 2020'!$E$4:$G$1683,2,FALSE)</f>
        <v>1388</v>
      </c>
      <c r="H64" s="17">
        <f>VLOOKUP(E64,'Appendix 2a. Deaths 2020'!$E$4:$G$1683,3,FALSE)</f>
        <v>21</v>
      </c>
      <c r="I64" s="18">
        <f t="shared" si="43"/>
        <v>1.6165485476654967E-3</v>
      </c>
      <c r="J64" s="24">
        <v>5</v>
      </c>
      <c r="K64" s="5">
        <f>VLOOKUP(E64,'Appendix 3a. nax iIBGE 2020'!$E$5:$O$1935,11,FALSE)</f>
        <v>2.5</v>
      </c>
      <c r="L64" s="19">
        <f t="shared" si="44"/>
        <v>8.0502088547461225E-3</v>
      </c>
      <c r="M64" s="20">
        <f t="shared" si="54"/>
        <v>97984.024069227322</v>
      </c>
      <c r="N64" s="20">
        <f t="shared" si="55"/>
        <v>788.79185818575093</v>
      </c>
      <c r="O64" s="20">
        <f t="shared" si="45"/>
        <v>487948.14070067223</v>
      </c>
      <c r="P64" s="20">
        <f t="shared" si="39"/>
        <v>5449060.0469493316</v>
      </c>
      <c r="Q64" s="21">
        <f t="shared" si="46"/>
        <v>55.611719346201596</v>
      </c>
      <c r="R64" s="22">
        <f t="shared" si="47"/>
        <v>0.98487031700288186</v>
      </c>
      <c r="S64" s="22">
        <f t="shared" si="48"/>
        <v>0.99194979114525383</v>
      </c>
      <c r="T64" s="22">
        <f t="shared" si="49"/>
        <v>0.9920711041038891</v>
      </c>
      <c r="U64" s="23">
        <f t="shared" si="56"/>
        <v>97997.779994885641</v>
      </c>
      <c r="V64" s="23">
        <f t="shared" si="57"/>
        <v>777.01419562942749</v>
      </c>
      <c r="W64" s="22">
        <f t="shared" si="50"/>
        <v>7.9288958961108991E-3</v>
      </c>
      <c r="X64" s="23">
        <f t="shared" si="58"/>
        <v>2.5553231168239745</v>
      </c>
      <c r="Y64" s="23">
        <f t="shared" si="51"/>
        <v>488089.35133247334</v>
      </c>
      <c r="Z64" s="23">
        <f t="shared" si="40"/>
        <v>5575799.4917259067</v>
      </c>
      <c r="AA64" s="23">
        <f t="shared" si="52"/>
        <v>56.897202079648125</v>
      </c>
      <c r="AB64" s="25"/>
      <c r="AC64" s="24"/>
      <c r="AD64" s="25"/>
      <c r="AE64" s="24"/>
      <c r="AF64" s="23">
        <f t="shared" si="53"/>
        <v>1.2854827334465284</v>
      </c>
    </row>
    <row r="65" spans="2:32" s="26" customFormat="1" ht="15" customHeight="1" x14ac:dyDescent="0.2">
      <c r="B65" s="5" t="str">
        <f t="shared" si="41"/>
        <v>MG</v>
      </c>
      <c r="C65" s="5" t="s">
        <v>47</v>
      </c>
      <c r="D65" s="24" t="s">
        <v>74</v>
      </c>
      <c r="E65" s="4" t="str">
        <f t="shared" si="42"/>
        <v>MGMale25-29</v>
      </c>
      <c r="F65" s="6">
        <f>VLOOKUP(E65,'Appendix 1a. Person-years 2020'!$E$3:$F$1682,2,FALSE)</f>
        <v>857949.03760000004</v>
      </c>
      <c r="G65" s="17">
        <f>VLOOKUP(E65,'Appendix 2a. Deaths 2020'!$E$4:$G$1683,2,FALSE)</f>
        <v>1466</v>
      </c>
      <c r="H65" s="17">
        <f>VLOOKUP(E65,'Appendix 2a. Deaths 2020'!$E$4:$G$1683,3,FALSE)</f>
        <v>30</v>
      </c>
      <c r="I65" s="18">
        <f t="shared" si="43"/>
        <v>1.7087262013848082E-3</v>
      </c>
      <c r="J65" s="24">
        <v>5</v>
      </c>
      <c r="K65" s="5">
        <f>VLOOKUP(E65,'Appendix 3a. nax iIBGE 2020'!$E$5:$O$1935,11,FALSE)</f>
        <v>2.5</v>
      </c>
      <c r="L65" s="19">
        <f t="shared" si="44"/>
        <v>8.5072894360188177E-3</v>
      </c>
      <c r="M65" s="20">
        <f t="shared" si="54"/>
        <v>97195.23221104157</v>
      </c>
      <c r="N65" s="20">
        <f t="shared" si="55"/>
        <v>826.8679722203899</v>
      </c>
      <c r="O65" s="20">
        <f t="shared" si="45"/>
        <v>483908.99112465687</v>
      </c>
      <c r="P65" s="20">
        <f t="shared" si="39"/>
        <v>4961111.9062486598</v>
      </c>
      <c r="Q65" s="21">
        <f t="shared" si="46"/>
        <v>51.042749663651378</v>
      </c>
      <c r="R65" s="22">
        <f t="shared" si="47"/>
        <v>0.97953615279672579</v>
      </c>
      <c r="S65" s="22">
        <f t="shared" si="48"/>
        <v>0.99149271056398114</v>
      </c>
      <c r="T65" s="22">
        <f t="shared" si="49"/>
        <v>0.9916660749559949</v>
      </c>
      <c r="U65" s="23">
        <f t="shared" si="56"/>
        <v>97220.765799256216</v>
      </c>
      <c r="V65" s="23">
        <f t="shared" si="57"/>
        <v>810.23057489177563</v>
      </c>
      <c r="W65" s="22">
        <f t="shared" si="50"/>
        <v>8.3339250440050971E-3</v>
      </c>
      <c r="X65" s="23">
        <f t="shared" si="58"/>
        <v>2.5359263577871185</v>
      </c>
      <c r="Y65" s="23">
        <f t="shared" si="51"/>
        <v>484107.36119257525</v>
      </c>
      <c r="Z65" s="23">
        <f t="shared" si="40"/>
        <v>5087710.1403934332</v>
      </c>
      <c r="AA65" s="23">
        <f t="shared" si="52"/>
        <v>52.331516817082679</v>
      </c>
      <c r="AB65" s="25"/>
      <c r="AC65" s="24"/>
      <c r="AD65" s="25"/>
      <c r="AE65" s="24"/>
      <c r="AF65" s="23">
        <f t="shared" si="53"/>
        <v>1.2887671534313014</v>
      </c>
    </row>
    <row r="66" spans="2:32" s="26" customFormat="1" ht="15" customHeight="1" x14ac:dyDescent="0.2">
      <c r="B66" s="5" t="str">
        <f t="shared" si="41"/>
        <v>MG</v>
      </c>
      <c r="C66" s="5" t="s">
        <v>47</v>
      </c>
      <c r="D66" s="24" t="s">
        <v>75</v>
      </c>
      <c r="E66" s="4" t="str">
        <f t="shared" si="42"/>
        <v>MGMale30-34</v>
      </c>
      <c r="F66" s="6">
        <f>VLOOKUP(E66,'Appendix 1a. Person-years 2020'!$E$3:$F$1682,2,FALSE)</f>
        <v>861411.60470000003</v>
      </c>
      <c r="G66" s="17">
        <f>VLOOKUP(E66,'Appendix 2a. Deaths 2020'!$E$4:$G$1683,2,FALSE)</f>
        <v>1697</v>
      </c>
      <c r="H66" s="17">
        <f>VLOOKUP(E66,'Appendix 2a. Deaths 2020'!$E$4:$G$1683,3,FALSE)</f>
        <v>51</v>
      </c>
      <c r="I66" s="18">
        <f t="shared" si="43"/>
        <v>1.970022217881551E-3</v>
      </c>
      <c r="J66" s="24">
        <v>5</v>
      </c>
      <c r="K66" s="5">
        <f>VLOOKUP(E66,'Appendix 3a. nax iIBGE 2020'!$E$5:$O$1935,11,FALSE)</f>
        <v>2.5</v>
      </c>
      <c r="L66" s="19">
        <f t="shared" si="44"/>
        <v>9.801836500204145E-3</v>
      </c>
      <c r="M66" s="20">
        <f t="shared" si="54"/>
        <v>96368.364238821174</v>
      </c>
      <c r="N66" s="20">
        <f t="shared" si="55"/>
        <v>944.58695006104517</v>
      </c>
      <c r="O66" s="20">
        <f t="shared" si="45"/>
        <v>479480.35381895327</v>
      </c>
      <c r="P66" s="20">
        <f t="shared" si="39"/>
        <v>4477202.9151240028</v>
      </c>
      <c r="Q66" s="21">
        <f t="shared" si="46"/>
        <v>46.45926026126736</v>
      </c>
      <c r="R66" s="22">
        <f t="shared" si="47"/>
        <v>0.96994696523276369</v>
      </c>
      <c r="S66" s="22">
        <f t="shared" si="48"/>
        <v>0.99019816349979584</v>
      </c>
      <c r="T66" s="22">
        <f t="shared" si="49"/>
        <v>0.99049133339619555</v>
      </c>
      <c r="U66" s="23">
        <f t="shared" si="56"/>
        <v>96410.535224364445</v>
      </c>
      <c r="V66" s="23">
        <f t="shared" si="57"/>
        <v>916.7356365428268</v>
      </c>
      <c r="W66" s="22">
        <f t="shared" si="50"/>
        <v>9.5086666038044498E-3</v>
      </c>
      <c r="X66" s="23">
        <f t="shared" si="58"/>
        <v>2.5909214237940694</v>
      </c>
      <c r="Y66" s="23">
        <f t="shared" si="51"/>
        <v>479844.18793978234</v>
      </c>
      <c r="Z66" s="23">
        <f t="shared" si="40"/>
        <v>4603602.7792008575</v>
      </c>
      <c r="AA66" s="23">
        <f t="shared" si="52"/>
        <v>47.749997118960657</v>
      </c>
      <c r="AB66" s="25"/>
      <c r="AC66" s="24"/>
      <c r="AD66" s="25"/>
      <c r="AE66" s="24"/>
      <c r="AF66" s="23">
        <f t="shared" si="53"/>
        <v>1.2907368576932967</v>
      </c>
    </row>
    <row r="67" spans="2:32" s="26" customFormat="1" ht="15" customHeight="1" x14ac:dyDescent="0.2">
      <c r="B67" s="5" t="str">
        <f t="shared" si="41"/>
        <v>MG</v>
      </c>
      <c r="C67" s="5" t="s">
        <v>47</v>
      </c>
      <c r="D67" s="24" t="s">
        <v>76</v>
      </c>
      <c r="E67" s="4" t="str">
        <f t="shared" si="42"/>
        <v>MGMale35-39</v>
      </c>
      <c r="F67" s="6">
        <f>VLOOKUP(E67,'Appendix 1a. Person-years 2020'!$E$3:$F$1682,2,FALSE)</f>
        <v>841232.92039999994</v>
      </c>
      <c r="G67" s="17">
        <f>VLOOKUP(E67,'Appendix 2a. Deaths 2020'!$E$4:$G$1683,2,FALSE)</f>
        <v>2270</v>
      </c>
      <c r="H67" s="17">
        <f>VLOOKUP(E67,'Appendix 2a. Deaths 2020'!$E$4:$G$1683,3,FALSE)</f>
        <v>124</v>
      </c>
      <c r="I67" s="18">
        <f t="shared" si="43"/>
        <v>2.698420312558182E-3</v>
      </c>
      <c r="J67" s="24">
        <v>5</v>
      </c>
      <c r="K67" s="5">
        <f>VLOOKUP(E67,'Appendix 3a. nax iIBGE 2020'!$E$5:$O$1935,11,FALSE)</f>
        <v>2.5</v>
      </c>
      <c r="L67" s="19">
        <f t="shared" si="44"/>
        <v>1.340169306084577E-2</v>
      </c>
      <c r="M67" s="20">
        <f t="shared" si="54"/>
        <v>95423.777288760131</v>
      </c>
      <c r="N67" s="20">
        <f t="shared" si="55"/>
        <v>1278.8401739304688</v>
      </c>
      <c r="O67" s="20">
        <f t="shared" si="45"/>
        <v>473921.78600897448</v>
      </c>
      <c r="P67" s="20">
        <f t="shared" si="39"/>
        <v>3997722.5613050493</v>
      </c>
      <c r="Q67" s="21">
        <f t="shared" si="46"/>
        <v>41.894406980008924</v>
      </c>
      <c r="R67" s="22">
        <f t="shared" si="47"/>
        <v>0.945374449339207</v>
      </c>
      <c r="S67" s="22">
        <f t="shared" si="48"/>
        <v>0.98659830693915418</v>
      </c>
      <c r="T67" s="22">
        <f t="shared" si="49"/>
        <v>0.98732572224753257</v>
      </c>
      <c r="U67" s="23">
        <f t="shared" si="56"/>
        <v>95493.799587821617</v>
      </c>
      <c r="V67" s="23">
        <f t="shared" si="57"/>
        <v>1210.3149396145113</v>
      </c>
      <c r="W67" s="22">
        <f t="shared" si="50"/>
        <v>1.2674277752467433E-2</v>
      </c>
      <c r="X67" s="23">
        <f t="shared" si="58"/>
        <v>2.6190520627639438</v>
      </c>
      <c r="Y67" s="23">
        <f t="shared" si="51"/>
        <v>474587.3010802269</v>
      </c>
      <c r="Z67" s="23">
        <f t="shared" si="40"/>
        <v>4123758.5912610753</v>
      </c>
      <c r="AA67" s="23">
        <f t="shared" si="52"/>
        <v>43.183521957031658</v>
      </c>
      <c r="AB67" s="25"/>
      <c r="AC67" s="24"/>
      <c r="AD67" s="25"/>
      <c r="AE67" s="24"/>
      <c r="AF67" s="23">
        <f t="shared" si="53"/>
        <v>1.2891149770227344</v>
      </c>
    </row>
    <row r="68" spans="2:32" s="26" customFormat="1" ht="15" customHeight="1" x14ac:dyDescent="0.2">
      <c r="B68" s="5" t="str">
        <f t="shared" si="41"/>
        <v>MG</v>
      </c>
      <c r="C68" s="5" t="s">
        <v>47</v>
      </c>
      <c r="D68" s="24" t="s">
        <v>77</v>
      </c>
      <c r="E68" s="4" t="str">
        <f t="shared" si="42"/>
        <v>MGMale40-44</v>
      </c>
      <c r="F68" s="6">
        <f>VLOOKUP(E68,'Appendix 1a. Person-years 2020'!$E$3:$F$1682,2,FALSE)</f>
        <v>779107.85329999996</v>
      </c>
      <c r="G68" s="17">
        <f>VLOOKUP(E68,'Appendix 2a. Deaths 2020'!$E$4:$G$1683,2,FALSE)</f>
        <v>2836</v>
      </c>
      <c r="H68" s="17">
        <f>VLOOKUP(E68,'Appendix 2a. Deaths 2020'!$E$4:$G$1683,3,FALSE)</f>
        <v>155</v>
      </c>
      <c r="I68" s="18">
        <f t="shared" si="43"/>
        <v>3.6400608567707274E-3</v>
      </c>
      <c r="J68" s="24">
        <v>5</v>
      </c>
      <c r="K68" s="5">
        <f>VLOOKUP(E68,'Appendix 3a. nax iIBGE 2020'!$E$5:$O$1935,11,FALSE)</f>
        <v>2.5</v>
      </c>
      <c r="L68" s="19">
        <f t="shared" si="44"/>
        <v>1.8036172371217539E-2</v>
      </c>
      <c r="M68" s="20">
        <f t="shared" si="54"/>
        <v>94144.937114829663</v>
      </c>
      <c r="N68" s="20">
        <f t="shared" si="55"/>
        <v>1698.0143136805034</v>
      </c>
      <c r="O68" s="20">
        <f t="shared" si="45"/>
        <v>466479.64978994709</v>
      </c>
      <c r="P68" s="20">
        <f t="shared" si="39"/>
        <v>3523800.7752960748</v>
      </c>
      <c r="Q68" s="21">
        <f t="shared" si="46"/>
        <v>37.429530289005925</v>
      </c>
      <c r="R68" s="22">
        <f t="shared" si="47"/>
        <v>0.94534555712270807</v>
      </c>
      <c r="S68" s="22">
        <f t="shared" si="48"/>
        <v>0.98196382762878243</v>
      </c>
      <c r="T68" s="22">
        <f t="shared" si="49"/>
        <v>0.98294112701404046</v>
      </c>
      <c r="U68" s="23">
        <f t="shared" si="56"/>
        <v>94283.484648207101</v>
      </c>
      <c r="V68" s="23">
        <f t="shared" si="57"/>
        <v>1608.3699892874311</v>
      </c>
      <c r="W68" s="22">
        <f t="shared" si="50"/>
        <v>1.7058872985959539E-2</v>
      </c>
      <c r="X68" s="23">
        <f t="shared" si="58"/>
        <v>2.6359188998080061</v>
      </c>
      <c r="Y68" s="23">
        <f t="shared" si="51"/>
        <v>467615.1061472451</v>
      </c>
      <c r="Z68" s="23">
        <f t="shared" si="40"/>
        <v>3649171.2901808484</v>
      </c>
      <c r="AA68" s="23">
        <f t="shared" si="52"/>
        <v>38.704247130838745</v>
      </c>
      <c r="AB68" s="25"/>
      <c r="AC68" s="24"/>
      <c r="AD68" s="25"/>
      <c r="AE68" s="24"/>
      <c r="AF68" s="23">
        <f t="shared" si="53"/>
        <v>1.2747168418328201</v>
      </c>
    </row>
    <row r="69" spans="2:32" s="26" customFormat="1" ht="15" customHeight="1" x14ac:dyDescent="0.2">
      <c r="B69" s="5" t="str">
        <f t="shared" si="41"/>
        <v>MG</v>
      </c>
      <c r="C69" s="5" t="s">
        <v>47</v>
      </c>
      <c r="D69" s="24" t="s">
        <v>78</v>
      </c>
      <c r="E69" s="4" t="str">
        <f t="shared" si="42"/>
        <v>MGMale45-49</v>
      </c>
      <c r="F69" s="6">
        <f>VLOOKUP(E69,'Appendix 1a. Person-years 2020'!$E$3:$F$1682,2,FALSE)</f>
        <v>678400.5625</v>
      </c>
      <c r="G69" s="17">
        <f>VLOOKUP(E69,'Appendix 2a. Deaths 2020'!$E$4:$G$1683,2,FALSE)</f>
        <v>3560</v>
      </c>
      <c r="H69" s="17">
        <f>VLOOKUP(E69,'Appendix 2a. Deaths 2020'!$E$4:$G$1683,3,FALSE)</f>
        <v>211</v>
      </c>
      <c r="I69" s="18">
        <f t="shared" si="43"/>
        <v>5.2476371583197205E-3</v>
      </c>
      <c r="J69" s="24">
        <v>5</v>
      </c>
      <c r="K69" s="5">
        <f>VLOOKUP(E69,'Appendix 3a. nax iIBGE 2020'!$E$5:$O$1935,11,FALSE)</f>
        <v>2.5</v>
      </c>
      <c r="L69" s="19">
        <f t="shared" si="44"/>
        <v>2.5898421987687516E-2</v>
      </c>
      <c r="M69" s="20">
        <f t="shared" si="54"/>
        <v>92446.922801149165</v>
      </c>
      <c r="N69" s="20">
        <f t="shared" si="55"/>
        <v>2394.2294181673319</v>
      </c>
      <c r="O69" s="20">
        <f t="shared" si="45"/>
        <v>456249.04046032747</v>
      </c>
      <c r="P69" s="20">
        <f t="shared" si="39"/>
        <v>3057321.1255061277</v>
      </c>
      <c r="Q69" s="21">
        <f t="shared" si="46"/>
        <v>33.071096720897273</v>
      </c>
      <c r="R69" s="22">
        <f t="shared" si="47"/>
        <v>0.94073033707865172</v>
      </c>
      <c r="S69" s="22">
        <f t="shared" si="48"/>
        <v>0.97410157801231245</v>
      </c>
      <c r="T69" s="22">
        <f t="shared" si="49"/>
        <v>0.97561769662561504</v>
      </c>
      <c r="U69" s="23">
        <f t="shared" si="56"/>
        <v>92675.114658919672</v>
      </c>
      <c r="V69" s="23">
        <f t="shared" si="57"/>
        <v>2259.6327608696902</v>
      </c>
      <c r="W69" s="22">
        <f t="shared" si="50"/>
        <v>2.4382303374384958E-2</v>
      </c>
      <c r="X69" s="23">
        <f t="shared" si="58"/>
        <v>2.642172424735842</v>
      </c>
      <c r="Y69" s="23">
        <f t="shared" si="51"/>
        <v>458047.74886104953</v>
      </c>
      <c r="Z69" s="23">
        <f t="shared" si="40"/>
        <v>3181556.1840336034</v>
      </c>
      <c r="AA69" s="23">
        <f t="shared" si="52"/>
        <v>34.330210388656788</v>
      </c>
      <c r="AB69" s="25"/>
      <c r="AC69" s="24"/>
      <c r="AD69" s="25"/>
      <c r="AE69" s="24"/>
      <c r="AF69" s="23">
        <f t="shared" si="53"/>
        <v>1.2591136677595145</v>
      </c>
    </row>
    <row r="70" spans="2:32" s="26" customFormat="1" ht="15" customHeight="1" x14ac:dyDescent="0.2">
      <c r="B70" s="5" t="str">
        <f t="shared" si="41"/>
        <v>MG</v>
      </c>
      <c r="C70" s="5" t="s">
        <v>47</v>
      </c>
      <c r="D70" s="24" t="s">
        <v>79</v>
      </c>
      <c r="E70" s="4" t="str">
        <f t="shared" si="42"/>
        <v>MGMale50-54</v>
      </c>
      <c r="F70" s="6">
        <f>VLOOKUP(E70,'Appendix 1a. Person-years 2020'!$E$3:$F$1682,2,FALSE)</f>
        <v>645640.91799999995</v>
      </c>
      <c r="G70" s="17">
        <f>VLOOKUP(E70,'Appendix 2a. Deaths 2020'!$E$4:$G$1683,2,FALSE)</f>
        <v>4918</v>
      </c>
      <c r="H70" s="17">
        <f>VLOOKUP(E70,'Appendix 2a. Deaths 2020'!$E$4:$G$1683,3,FALSE)</f>
        <v>339</v>
      </c>
      <c r="I70" s="18">
        <f t="shared" si="43"/>
        <v>7.6172371714520121E-3</v>
      </c>
      <c r="J70" s="24">
        <v>5</v>
      </c>
      <c r="K70" s="5">
        <f>VLOOKUP(E70,'Appendix 3a. nax iIBGE 2020'!$E$5:$O$1935,11,FALSE)</f>
        <v>2.5</v>
      </c>
      <c r="L70" s="19">
        <f t="shared" si="44"/>
        <v>3.7374460532188188E-2</v>
      </c>
      <c r="M70" s="20">
        <f t="shared" si="54"/>
        <v>90052.69338298183</v>
      </c>
      <c r="N70" s="20">
        <f t="shared" si="55"/>
        <v>3365.6708346594987</v>
      </c>
      <c r="O70" s="20">
        <f t="shared" si="45"/>
        <v>441849.28982826043</v>
      </c>
      <c r="P70" s="20">
        <f t="shared" si="39"/>
        <v>2601072.0850458001</v>
      </c>
      <c r="Q70" s="21">
        <f t="shared" si="46"/>
        <v>28.883889946342805</v>
      </c>
      <c r="R70" s="22">
        <f t="shared" si="47"/>
        <v>0.93106954046360313</v>
      </c>
      <c r="S70" s="22">
        <f t="shared" si="48"/>
        <v>0.96262553946781182</v>
      </c>
      <c r="T70" s="22">
        <f t="shared" si="49"/>
        <v>0.96515634521263061</v>
      </c>
      <c r="U70" s="23">
        <f t="shared" si="56"/>
        <v>90415.481898049984</v>
      </c>
      <c r="V70" s="23">
        <f t="shared" si="57"/>
        <v>3150.4058386893003</v>
      </c>
      <c r="W70" s="22">
        <f t="shared" si="50"/>
        <v>3.4843654787369394E-2</v>
      </c>
      <c r="X70" s="23">
        <f t="shared" si="58"/>
        <v>2.6310585118402714</v>
      </c>
      <c r="Y70" s="23">
        <f t="shared" si="51"/>
        <v>444614.28239443823</v>
      </c>
      <c r="Z70" s="23">
        <f t="shared" si="40"/>
        <v>2723508.4351725541</v>
      </c>
      <c r="AA70" s="23">
        <f t="shared" si="52"/>
        <v>30.122146981901921</v>
      </c>
      <c r="AB70" s="25"/>
      <c r="AC70" s="24"/>
      <c r="AD70" s="25"/>
      <c r="AE70" s="24"/>
      <c r="AF70" s="23">
        <f t="shared" si="53"/>
        <v>1.2382570355591156</v>
      </c>
    </row>
    <row r="71" spans="2:32" s="26" customFormat="1" ht="15" customHeight="1" x14ac:dyDescent="0.2">
      <c r="B71" s="5" t="str">
        <f t="shared" si="41"/>
        <v>MG</v>
      </c>
      <c r="C71" s="5" t="s">
        <v>47</v>
      </c>
      <c r="D71" s="24" t="s">
        <v>80</v>
      </c>
      <c r="E71" s="4" t="str">
        <f t="shared" si="42"/>
        <v>MGMale55-59</v>
      </c>
      <c r="F71" s="6">
        <f>VLOOKUP(E71,'Appendix 1a. Person-years 2020'!$E$3:$F$1682,2,FALSE)</f>
        <v>590003.31099999999</v>
      </c>
      <c r="G71" s="17">
        <f>VLOOKUP(E71,'Appendix 2a. Deaths 2020'!$E$4:$G$1683,2,FALSE)</f>
        <v>6436</v>
      </c>
      <c r="H71" s="17">
        <f>VLOOKUP(E71,'Appendix 2a. Deaths 2020'!$E$4:$G$1683,3,FALSE)</f>
        <v>558</v>
      </c>
      <c r="I71" s="18">
        <f t="shared" si="43"/>
        <v>1.0908413359734519E-2</v>
      </c>
      <c r="J71" s="24">
        <v>5</v>
      </c>
      <c r="K71" s="5">
        <f>VLOOKUP(E71,'Appendix 3a. nax iIBGE 2020'!$E$5:$O$1935,11,FALSE)</f>
        <v>2.5</v>
      </c>
      <c r="L71" s="19">
        <f t="shared" si="44"/>
        <v>5.3094134873235721E-2</v>
      </c>
      <c r="M71" s="20">
        <f t="shared" si="54"/>
        <v>86687.022548322333</v>
      </c>
      <c r="N71" s="20">
        <f t="shared" si="55"/>
        <v>4602.5724669398523</v>
      </c>
      <c r="O71" s="20">
        <f t="shared" si="45"/>
        <v>421928.68157426204</v>
      </c>
      <c r="P71" s="20">
        <f t="shared" si="39"/>
        <v>2159222.7952175396</v>
      </c>
      <c r="Q71" s="21">
        <f t="shared" si="46"/>
        <v>24.908258834405281</v>
      </c>
      <c r="R71" s="22">
        <f t="shared" si="47"/>
        <v>0.91330018645121192</v>
      </c>
      <c r="S71" s="22">
        <f t="shared" si="48"/>
        <v>0.94690586512676433</v>
      </c>
      <c r="T71" s="22">
        <f t="shared" si="49"/>
        <v>0.95139530088348534</v>
      </c>
      <c r="U71" s="23">
        <f t="shared" si="56"/>
        <v>87265.076059360683</v>
      </c>
      <c r="V71" s="23">
        <f t="shared" si="57"/>
        <v>4241.4927652449924</v>
      </c>
      <c r="W71" s="22">
        <f t="shared" si="50"/>
        <v>4.8604699116514653E-2</v>
      </c>
      <c r="X71" s="23">
        <f t="shared" si="58"/>
        <v>2.6241956755190565</v>
      </c>
      <c r="Y71" s="23">
        <f t="shared" si="51"/>
        <v>426248.42344287969</v>
      </c>
      <c r="Z71" s="23">
        <f t="shared" si="40"/>
        <v>2278894.1527781161</v>
      </c>
      <c r="AA71" s="23">
        <f t="shared" si="52"/>
        <v>26.114618306502528</v>
      </c>
      <c r="AB71" s="25"/>
      <c r="AC71" s="24"/>
      <c r="AD71" s="25"/>
      <c r="AE71" s="24"/>
      <c r="AF71" s="23">
        <f t="shared" si="53"/>
        <v>1.2063594720972475</v>
      </c>
    </row>
    <row r="72" spans="2:32" s="26" customFormat="1" ht="15" customHeight="1" x14ac:dyDescent="0.2">
      <c r="B72" s="5" t="str">
        <f t="shared" si="41"/>
        <v>MG</v>
      </c>
      <c r="C72" s="5" t="s">
        <v>47</v>
      </c>
      <c r="D72" s="24" t="s">
        <v>81</v>
      </c>
      <c r="E72" s="4" t="str">
        <f t="shared" si="42"/>
        <v>MGMale60-64</v>
      </c>
      <c r="F72" s="6">
        <f>VLOOKUP(E72,'Appendix 1a. Person-years 2020'!$E$3:$F$1682,2,FALSE)</f>
        <v>499948.82209999999</v>
      </c>
      <c r="G72" s="17">
        <f>VLOOKUP(E72,'Appendix 2a. Deaths 2020'!$E$4:$G$1683,2,FALSE)</f>
        <v>7801</v>
      </c>
      <c r="H72" s="17">
        <f>VLOOKUP(E72,'Appendix 2a. Deaths 2020'!$E$4:$G$1683,3,FALSE)</f>
        <v>720</v>
      </c>
      <c r="I72" s="18">
        <f t="shared" si="43"/>
        <v>1.5603597118665959E-2</v>
      </c>
      <c r="J72" s="24">
        <v>5</v>
      </c>
      <c r="K72" s="5">
        <f>VLOOKUP(E72,'Appendix 3a. nax iIBGE 2020'!$E$5:$O$1935,11,FALSE)</f>
        <v>2.5</v>
      </c>
      <c r="L72" s="19">
        <f t="shared" si="44"/>
        <v>7.5088845365362492E-2</v>
      </c>
      <c r="M72" s="20">
        <f t="shared" si="54"/>
        <v>82084.450081382485</v>
      </c>
      <c r="N72" s="20">
        <f t="shared" si="55"/>
        <v>6163.6265790617463</v>
      </c>
      <c r="O72" s="20">
        <f t="shared" si="45"/>
        <v>395013.18395925808</v>
      </c>
      <c r="P72" s="20">
        <f t="shared" si="39"/>
        <v>1737294.1136432774</v>
      </c>
      <c r="Q72" s="21">
        <f t="shared" si="46"/>
        <v>21.164716483095642</v>
      </c>
      <c r="R72" s="22">
        <f t="shared" si="47"/>
        <v>0.90770414049480841</v>
      </c>
      <c r="S72" s="22">
        <f t="shared" si="48"/>
        <v>0.92491115463463747</v>
      </c>
      <c r="T72" s="22">
        <f t="shared" si="49"/>
        <v>0.93159863863406622</v>
      </c>
      <c r="U72" s="23">
        <f t="shared" si="56"/>
        <v>83023.583294115684</v>
      </c>
      <c r="V72" s="23">
        <f t="shared" si="57"/>
        <v>5678.9261227955094</v>
      </c>
      <c r="W72" s="22">
        <f t="shared" si="50"/>
        <v>6.8401361365933777E-2</v>
      </c>
      <c r="X72" s="23">
        <f t="shared" si="58"/>
        <v>2.6196277631976206</v>
      </c>
      <c r="Y72" s="23">
        <f t="shared" si="51"/>
        <v>401599.95839302416</v>
      </c>
      <c r="Z72" s="23">
        <f t="shared" si="40"/>
        <v>1852645.7293352364</v>
      </c>
      <c r="AA72" s="23">
        <f t="shared" si="52"/>
        <v>22.314692474451931</v>
      </c>
      <c r="AB72" s="25"/>
      <c r="AC72" s="24"/>
      <c r="AD72" s="25"/>
      <c r="AE72" s="24"/>
      <c r="AF72" s="23">
        <f t="shared" si="53"/>
        <v>1.149975991356289</v>
      </c>
    </row>
    <row r="73" spans="2:32" s="26" customFormat="1" ht="15" customHeight="1" x14ac:dyDescent="0.2">
      <c r="B73" s="5" t="str">
        <f t="shared" si="41"/>
        <v>MG</v>
      </c>
      <c r="C73" s="5" t="s">
        <v>47</v>
      </c>
      <c r="D73" s="24" t="s">
        <v>82</v>
      </c>
      <c r="E73" s="4" t="str">
        <f t="shared" si="42"/>
        <v>MGMale65-69</v>
      </c>
      <c r="F73" s="6">
        <f>VLOOKUP(E73,'Appendix 1a. Person-years 2020'!$E$3:$F$1682,2,FALSE)</f>
        <v>385151.78169999999</v>
      </c>
      <c r="G73" s="17">
        <f>VLOOKUP(E73,'Appendix 2a. Deaths 2020'!$E$4:$G$1683,2,FALSE)</f>
        <v>8818</v>
      </c>
      <c r="H73" s="17">
        <f>VLOOKUP(E73,'Appendix 2a. Deaths 2020'!$E$4:$G$1683,3,FALSE)</f>
        <v>967</v>
      </c>
      <c r="I73" s="18">
        <f t="shared" si="43"/>
        <v>2.2894870071945978E-2</v>
      </c>
      <c r="J73" s="24">
        <v>5</v>
      </c>
      <c r="K73" s="5">
        <f>VLOOKUP(E73,'Appendix 3a. nax iIBGE 2020'!$E$5:$O$1935,11,FALSE)</f>
        <v>2.5</v>
      </c>
      <c r="L73" s="19">
        <f t="shared" si="44"/>
        <v>0.10827688719917994</v>
      </c>
      <c r="M73" s="20">
        <f t="shared" si="54"/>
        <v>75920.823502320738</v>
      </c>
      <c r="N73" s="20">
        <f t="shared" si="55"/>
        <v>8220.4704424296324</v>
      </c>
      <c r="O73" s="20">
        <f t="shared" si="45"/>
        <v>359052.94140552956</v>
      </c>
      <c r="P73" s="20">
        <f t="shared" si="39"/>
        <v>1342280.9296840194</v>
      </c>
      <c r="Q73" s="21">
        <f t="shared" si="46"/>
        <v>17.68001014429182</v>
      </c>
      <c r="R73" s="22">
        <f t="shared" si="47"/>
        <v>0.89033794511227038</v>
      </c>
      <c r="S73" s="22">
        <f t="shared" si="48"/>
        <v>0.89172311280082006</v>
      </c>
      <c r="T73" s="22">
        <f t="shared" si="49"/>
        <v>0.90300031390774826</v>
      </c>
      <c r="U73" s="23">
        <f t="shared" si="56"/>
        <v>77344.65717132017</v>
      </c>
      <c r="V73" s="23">
        <f t="shared" si="57"/>
        <v>7502.4074665308835</v>
      </c>
      <c r="W73" s="22">
        <f t="shared" si="50"/>
        <v>9.6999686092251736E-2</v>
      </c>
      <c r="X73" s="23">
        <f t="shared" si="58"/>
        <v>2.6037581583140907</v>
      </c>
      <c r="Y73" s="23">
        <f t="shared" si="51"/>
        <v>368745.70317192271</v>
      </c>
      <c r="Z73" s="23">
        <f t="shared" si="40"/>
        <v>1451045.7709422121</v>
      </c>
      <c r="AA73" s="23">
        <f t="shared" si="52"/>
        <v>18.760775779613489</v>
      </c>
      <c r="AB73" s="25"/>
      <c r="AC73" s="24"/>
      <c r="AD73" s="25"/>
      <c r="AE73" s="24"/>
      <c r="AF73" s="23">
        <f t="shared" si="53"/>
        <v>1.0807656353216686</v>
      </c>
    </row>
    <row r="74" spans="2:32" s="26" customFormat="1" ht="15" customHeight="1" x14ac:dyDescent="0.2">
      <c r="B74" s="5" t="str">
        <f t="shared" si="41"/>
        <v>MG</v>
      </c>
      <c r="C74" s="5" t="s">
        <v>47</v>
      </c>
      <c r="D74" s="42" t="s">
        <v>19</v>
      </c>
      <c r="E74" s="4" t="str">
        <f t="shared" si="42"/>
        <v>MGMale70-74</v>
      </c>
      <c r="F74" s="6">
        <f>VLOOKUP(E74,'Appendix 1a. Person-years 2020'!$E$3:$F$1682,2,FALSE)</f>
        <v>275908.99530000001</v>
      </c>
      <c r="G74" s="17">
        <f>VLOOKUP(E74,'Appendix 2a. Deaths 2020'!$E$4:$G$1683,2,FALSE)</f>
        <v>8976</v>
      </c>
      <c r="H74" s="17">
        <f>VLOOKUP(E74,'Appendix 2a. Deaths 2020'!$E$4:$G$1683,3,FALSE)</f>
        <v>1003</v>
      </c>
      <c r="I74" s="18">
        <f t="shared" si="43"/>
        <v>3.2532465968499E-2</v>
      </c>
      <c r="J74" s="24">
        <v>5</v>
      </c>
      <c r="K74" s="5">
        <f>VLOOKUP(E74,'Appendix 3a. nax iIBGE 2020'!$E$5:$O$1935,11,FALSE)</f>
        <v>2.5</v>
      </c>
      <c r="L74" s="19">
        <f t="shared" si="44"/>
        <v>0.15042785699637315</v>
      </c>
      <c r="M74" s="20">
        <f t="shared" si="54"/>
        <v>67700.353059891102</v>
      </c>
      <c r="N74" s="20">
        <f t="shared" si="55"/>
        <v>10184.019028697272</v>
      </c>
      <c r="O74" s="20">
        <f t="shared" si="45"/>
        <v>313041.71772771236</v>
      </c>
      <c r="P74" s="20">
        <f t="shared" si="39"/>
        <v>983227.98827848991</v>
      </c>
      <c r="Q74" s="21">
        <f t="shared" si="46"/>
        <v>14.523232802178704</v>
      </c>
      <c r="R74" s="22">
        <f t="shared" si="47"/>
        <v>0.8882575757575758</v>
      </c>
      <c r="S74" s="22">
        <f t="shared" si="48"/>
        <v>0.84957214300362682</v>
      </c>
      <c r="T74" s="22">
        <f t="shared" si="49"/>
        <v>0.86519021259325679</v>
      </c>
      <c r="U74" s="23">
        <f t="shared" si="56"/>
        <v>69842.249704789283</v>
      </c>
      <c r="V74" s="23">
        <f t="shared" si="57"/>
        <v>9415.4188347113177</v>
      </c>
      <c r="W74" s="22">
        <f t="shared" si="50"/>
        <v>0.13480978740674321</v>
      </c>
      <c r="X74" s="23">
        <f t="shared" si="58"/>
        <v>2.5947660389989102</v>
      </c>
      <c r="Y74" s="23">
        <f t="shared" si="51"/>
        <v>326564.96338564949</v>
      </c>
      <c r="Z74" s="23">
        <f t="shared" si="40"/>
        <v>1082300.0677702893</v>
      </c>
      <c r="AA74" s="23">
        <f t="shared" si="52"/>
        <v>15.496351740457651</v>
      </c>
      <c r="AB74" s="25"/>
      <c r="AC74" s="24"/>
      <c r="AD74" s="25"/>
      <c r="AE74" s="24"/>
      <c r="AF74" s="23">
        <f t="shared" si="53"/>
        <v>0.97311893827894735</v>
      </c>
    </row>
    <row r="75" spans="2:32" s="26" customFormat="1" ht="15" customHeight="1" x14ac:dyDescent="0.2">
      <c r="B75" s="5" t="str">
        <f t="shared" si="41"/>
        <v>MG</v>
      </c>
      <c r="C75" s="5" t="s">
        <v>47</v>
      </c>
      <c r="D75" s="42" t="s">
        <v>20</v>
      </c>
      <c r="E75" s="4" t="str">
        <f t="shared" si="42"/>
        <v>MGMale75-79</v>
      </c>
      <c r="F75" s="6">
        <f>VLOOKUP(E75,'Appendix 1a. Person-years 2020'!$E$3:$F$1682,2,FALSE)</f>
        <v>182524.9969</v>
      </c>
      <c r="G75" s="17">
        <f>VLOOKUP(E75,'Appendix 2a. Deaths 2020'!$E$4:$G$1683,2,FALSE)</f>
        <v>8849</v>
      </c>
      <c r="H75" s="17">
        <f>VLOOKUP(E75,'Appendix 2a. Deaths 2020'!$E$4:$G$1683,3,FALSE)</f>
        <v>968</v>
      </c>
      <c r="I75" s="18">
        <f t="shared" si="43"/>
        <v>4.848103081929158E-2</v>
      </c>
      <c r="J75" s="24">
        <v>5</v>
      </c>
      <c r="K75" s="5">
        <f>VLOOKUP(E75,'Appendix 3a. nax iIBGE 2020'!$E$5:$O$1935,11,FALSE)</f>
        <v>2.5</v>
      </c>
      <c r="L75" s="19">
        <f t="shared" si="44"/>
        <v>0.21620103187296791</v>
      </c>
      <c r="M75" s="20">
        <f t="shared" si="54"/>
        <v>57516.33403119383</v>
      </c>
      <c r="N75" s="20">
        <f t="shared" si="55"/>
        <v>12435.090767094405</v>
      </c>
      <c r="O75" s="20">
        <f t="shared" si="45"/>
        <v>256493.9432382331</v>
      </c>
      <c r="P75" s="20">
        <f t="shared" si="39"/>
        <v>670186.27055077755</v>
      </c>
      <c r="Q75" s="21">
        <f t="shared" si="46"/>
        <v>11.652103386618901</v>
      </c>
      <c r="R75" s="22">
        <f t="shared" si="47"/>
        <v>0.89060910837382756</v>
      </c>
      <c r="S75" s="22">
        <f t="shared" si="48"/>
        <v>0.78379896812703209</v>
      </c>
      <c r="T75" s="22">
        <f t="shared" si="49"/>
        <v>0.80496635932173177</v>
      </c>
      <c r="U75" s="23">
        <f t="shared" si="56"/>
        <v>60426.830870077967</v>
      </c>
      <c r="V75" s="23">
        <f t="shared" si="57"/>
        <v>11785.264819241273</v>
      </c>
      <c r="W75" s="22">
        <f t="shared" si="50"/>
        <v>0.19503364067826823</v>
      </c>
      <c r="X75" s="23">
        <f t="shared" si="58"/>
        <v>2.5813403937888304</v>
      </c>
      <c r="Y75" s="23">
        <f t="shared" si="51"/>
        <v>273629.6103835894</v>
      </c>
      <c r="Z75" s="23">
        <f t="shared" si="40"/>
        <v>755735.10438463977</v>
      </c>
      <c r="AA75" s="23">
        <f t="shared" si="52"/>
        <v>12.506614917626983</v>
      </c>
      <c r="AB75" s="25"/>
      <c r="AC75" s="24"/>
      <c r="AD75" s="25"/>
      <c r="AE75" s="24"/>
      <c r="AF75" s="23">
        <f t="shared" si="53"/>
        <v>0.85451153100808241</v>
      </c>
    </row>
    <row r="76" spans="2:32" s="26" customFormat="1" ht="15" customHeight="1" x14ac:dyDescent="0.2">
      <c r="B76" s="5" t="str">
        <f t="shared" si="41"/>
        <v>MG</v>
      </c>
      <c r="C76" s="5" t="s">
        <v>47</v>
      </c>
      <c r="D76" s="42" t="s">
        <v>21</v>
      </c>
      <c r="E76" s="4" t="str">
        <f t="shared" si="42"/>
        <v>MGMale80-84</v>
      </c>
      <c r="F76" s="6">
        <f>VLOOKUP(E76,'Appendix 1a. Person-years 2020'!$E$3:$F$1682,2,FALSE)</f>
        <v>117037.19010000001</v>
      </c>
      <c r="G76" s="17">
        <f>VLOOKUP(E76,'Appendix 2a. Deaths 2020'!$E$4:$G$1683,2,FALSE)</f>
        <v>8836</v>
      </c>
      <c r="H76" s="17">
        <f>VLOOKUP(E76,'Appendix 2a. Deaths 2020'!$E$4:$G$1683,3,FALSE)</f>
        <v>975</v>
      </c>
      <c r="I76" s="18">
        <f t="shared" si="43"/>
        <v>7.549736961772803E-2</v>
      </c>
      <c r="J76" s="24">
        <v>5</v>
      </c>
      <c r="K76" s="5">
        <f>VLOOKUP(E76,'Appendix 3a. nax iIBGE 2020'!$E$5:$O$1935,11,FALSE)</f>
        <v>2.5</v>
      </c>
      <c r="L76" s="19">
        <f t="shared" si="44"/>
        <v>0.31755115566011854</v>
      </c>
      <c r="M76" s="20">
        <f t="shared" si="54"/>
        <v>45081.243264099423</v>
      </c>
      <c r="N76" s="20">
        <f t="shared" si="55"/>
        <v>14315.600897109707</v>
      </c>
      <c r="O76" s="20">
        <f t="shared" si="45"/>
        <v>189617.21407772283</v>
      </c>
      <c r="P76" s="20">
        <f t="shared" si="39"/>
        <v>413692.32731254445</v>
      </c>
      <c r="Q76" s="21">
        <f t="shared" si="46"/>
        <v>9.1765953500663446</v>
      </c>
      <c r="R76" s="22">
        <f t="shared" si="47"/>
        <v>0.88965595291987321</v>
      </c>
      <c r="S76" s="22">
        <f t="shared" si="48"/>
        <v>0.68244884433988151</v>
      </c>
      <c r="T76" s="22">
        <f t="shared" si="49"/>
        <v>0.71183523140856308</v>
      </c>
      <c r="U76" s="23">
        <f t="shared" si="56"/>
        <v>48641.566050836693</v>
      </c>
      <c r="V76" s="23">
        <f t="shared" si="57"/>
        <v>14016.78562496445</v>
      </c>
      <c r="W76" s="22">
        <f t="shared" si="50"/>
        <v>0.28816476859143692</v>
      </c>
      <c r="X76" s="23">
        <f t="shared" si="58"/>
        <v>2.5329389769315864</v>
      </c>
      <c r="Y76" s="23">
        <f t="shared" si="51"/>
        <v>208627.56477012805</v>
      </c>
      <c r="Z76" s="23">
        <f t="shared" si="40"/>
        <v>482105.49400105042</v>
      </c>
      <c r="AA76" s="23">
        <f t="shared" si="52"/>
        <v>9.9113892323530077</v>
      </c>
      <c r="AB76" s="25"/>
      <c r="AC76" s="24"/>
      <c r="AD76" s="25"/>
      <c r="AE76" s="24"/>
      <c r="AF76" s="23">
        <f t="shared" si="53"/>
        <v>0.73479388228666309</v>
      </c>
    </row>
    <row r="77" spans="2:32" s="26" customFormat="1" ht="15" customHeight="1" x14ac:dyDescent="0.2">
      <c r="B77" s="5" t="str">
        <f t="shared" si="41"/>
        <v>MG</v>
      </c>
      <c r="C77" s="5" t="s">
        <v>47</v>
      </c>
      <c r="D77" s="42" t="s">
        <v>22</v>
      </c>
      <c r="E77" s="4" t="str">
        <f t="shared" si="42"/>
        <v>MGMale85-89</v>
      </c>
      <c r="F77" s="6">
        <f>VLOOKUP(E77,'Appendix 1a. Person-years 2020'!$E$3:$F$1682,2,FALSE)</f>
        <v>61163.743799999997</v>
      </c>
      <c r="G77" s="17">
        <f>VLOOKUP(E77,'Appendix 2a. Deaths 2020'!$E$4:$G$1683,2,FALSE)</f>
        <v>6852</v>
      </c>
      <c r="H77" s="17">
        <f>VLOOKUP(E77,'Appendix 2a. Deaths 2020'!$E$4:$G$1683,3,FALSE)</f>
        <v>683</v>
      </c>
      <c r="I77" s="18">
        <f t="shared" si="43"/>
        <v>0.11202715161461389</v>
      </c>
      <c r="J77" s="24">
        <v>5</v>
      </c>
      <c r="K77" s="5">
        <f>VLOOKUP(E77,'Appendix 3a. nax iIBGE 2020'!$E$5:$O$1935,11,FALSE)</f>
        <v>2.5</v>
      </c>
      <c r="L77" s="19">
        <f t="shared" si="44"/>
        <v>0.43758285575813788</v>
      </c>
      <c r="M77" s="20">
        <f t="shared" si="54"/>
        <v>30765.642366989716</v>
      </c>
      <c r="N77" s="20">
        <f t="shared" si="55"/>
        <v>13462.517646180917</v>
      </c>
      <c r="O77" s="20">
        <f t="shared" si="45"/>
        <v>120171.9177194963</v>
      </c>
      <c r="P77" s="20">
        <f t="shared" si="39"/>
        <v>224075.11323482159</v>
      </c>
      <c r="Q77" s="21">
        <f t="shared" si="46"/>
        <v>7.2832905798594698</v>
      </c>
      <c r="R77" s="22">
        <f t="shared" si="47"/>
        <v>0.90032107413893758</v>
      </c>
      <c r="S77" s="22">
        <f t="shared" si="48"/>
        <v>0.56241714424186218</v>
      </c>
      <c r="T77" s="22">
        <f t="shared" si="49"/>
        <v>0.59562435275729608</v>
      </c>
      <c r="U77" s="23">
        <f t="shared" si="56"/>
        <v>34624.780425872246</v>
      </c>
      <c r="V77" s="23">
        <f t="shared" si="57"/>
        <v>14001.417995348595</v>
      </c>
      <c r="W77" s="22">
        <f t="shared" si="50"/>
        <v>0.40437564724270392</v>
      </c>
      <c r="X77" s="23">
        <f>J77+R77*(L77/W77)*(K77-J77)</f>
        <v>2.5643620640408211</v>
      </c>
      <c r="Y77" s="23">
        <f t="shared" si="51"/>
        <v>139021.51730266865</v>
      </c>
      <c r="Z77" s="23">
        <f t="shared" si="40"/>
        <v>273477.92923092237</v>
      </c>
      <c r="AA77" s="23">
        <f t="shared" si="52"/>
        <v>7.8983296317620786</v>
      </c>
      <c r="AB77" s="25"/>
      <c r="AC77" s="24"/>
      <c r="AD77" s="25"/>
      <c r="AE77" s="24"/>
      <c r="AF77" s="23">
        <f t="shared" si="53"/>
        <v>0.61503905190260877</v>
      </c>
    </row>
    <row r="78" spans="2:32" s="26" customFormat="1" ht="15" customHeight="1" x14ac:dyDescent="0.2">
      <c r="B78" s="5" t="str">
        <f t="shared" si="41"/>
        <v>MG</v>
      </c>
      <c r="C78" s="5" t="s">
        <v>47</v>
      </c>
      <c r="D78" s="43" t="s">
        <v>5</v>
      </c>
      <c r="E78" s="4" t="str">
        <f t="shared" si="42"/>
        <v>MGMale90+</v>
      </c>
      <c r="F78" s="6">
        <f>VLOOKUP(E78,'Appendix 1a. Person-years 2020'!$E$3:$F$1682,2,FALSE)</f>
        <v>35062.497000000003</v>
      </c>
      <c r="G78" s="17">
        <f>VLOOKUP(E78,'Appendix 2a. Deaths 2020'!$E$4:$G$1683,2,FALSE)</f>
        <v>5839</v>
      </c>
      <c r="H78" s="17">
        <f>VLOOKUP(E78,'Appendix 2a. Deaths 2020'!$E$4:$G$1683,3,FALSE)</f>
        <v>461</v>
      </c>
      <c r="I78" s="18">
        <f t="shared" si="43"/>
        <v>0.16653120854455972</v>
      </c>
      <c r="J78" s="27"/>
      <c r="K78" s="28"/>
      <c r="L78" s="16">
        <v>1</v>
      </c>
      <c r="M78" s="20">
        <f t="shared" si="54"/>
        <v>17303.124720808799</v>
      </c>
      <c r="N78" s="20">
        <f t="shared" si="55"/>
        <v>17303.124720808799</v>
      </c>
      <c r="O78" s="38">
        <f>N78*Q78</f>
        <v>103903.19551532531</v>
      </c>
      <c r="P78" s="20">
        <f>O78</f>
        <v>103903.19551532531</v>
      </c>
      <c r="Q78" s="21">
        <f>1/I78</f>
        <v>6.0048804589827034</v>
      </c>
      <c r="R78" s="22">
        <f t="shared" si="47"/>
        <v>0.92104812467888342</v>
      </c>
      <c r="S78" s="22">
        <f t="shared" si="48"/>
        <v>0</v>
      </c>
      <c r="T78" s="22">
        <f t="shared" si="49"/>
        <v>0</v>
      </c>
      <c r="U78" s="23">
        <f t="shared" si="56"/>
        <v>20623.362430523652</v>
      </c>
      <c r="V78" s="23">
        <f>U78*(1-T78)</f>
        <v>20623.362430523652</v>
      </c>
      <c r="W78" s="22">
        <f t="shared" si="50"/>
        <v>1</v>
      </c>
      <c r="X78" s="23">
        <f>Q78/R78</f>
        <v>6.5196164001487551</v>
      </c>
      <c r="Y78" s="23">
        <f t="shared" si="51"/>
        <v>134456.41192825368</v>
      </c>
      <c r="Z78" s="23">
        <f>Y78</f>
        <v>134456.41192825368</v>
      </c>
      <c r="AA78" s="23">
        <f t="shared" si="52"/>
        <v>6.5196164001487551</v>
      </c>
      <c r="AB78" s="25"/>
      <c r="AC78" s="24"/>
      <c r="AD78" s="25"/>
      <c r="AE78" s="24"/>
      <c r="AF78" s="23">
        <f t="shared" si="53"/>
        <v>0.5147359411660517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10477217.6965</v>
      </c>
      <c r="G79" s="30">
        <f>SUM(G59:G78)</f>
        <v>83424</v>
      </c>
      <c r="H79" s="30">
        <f>SUM(H59:H78)</f>
        <v>7286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EC5A4-8A65-1745-9E39-25C2C91CAE83}">
  <sheetPr>
    <tabColor theme="8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ES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60</v>
      </c>
      <c r="C5" s="5" t="s">
        <v>3</v>
      </c>
      <c r="D5" s="40">
        <v>0</v>
      </c>
      <c r="E5" s="4" t="str">
        <f>_xlfn.CONCAT(B5,C5,D5)</f>
        <v>ESTotal0</v>
      </c>
      <c r="F5" s="6">
        <f>VLOOKUP(E5,'Appendix 1a. Person-years 2020'!$E$3:$F$1682,2,FALSE)</f>
        <v>57599.072699999997</v>
      </c>
      <c r="G5" s="17">
        <f>VLOOKUP(E5,'Appendix 2a. Deaths 2020'!$E$4:$G$1683,2,FALSE)</f>
        <v>516</v>
      </c>
      <c r="H5" s="17">
        <f>VLOOKUP(E5,'Appendix 2a. Deaths 2020'!$E$4:$G$1683,3,FALSE)</f>
        <v>6</v>
      </c>
      <c r="I5" s="18">
        <f>G5/F5</f>
        <v>8.9584775554902296E-3</v>
      </c>
      <c r="J5" s="16">
        <v>1</v>
      </c>
      <c r="K5" s="5">
        <f>VLOOKUP(E5,'Appendix 3a. nax iIBGE 2020'!$E$5:$O$1935,11,FALSE)</f>
        <v>7.0000000000000007E-2</v>
      </c>
      <c r="L5" s="19">
        <f>(J5*I5)/(1+(J5-K5)*I5)</f>
        <v>8.8844577254231383E-3</v>
      </c>
      <c r="M5" s="16">
        <v>100000</v>
      </c>
      <c r="N5" s="20">
        <f>M5*L5</f>
        <v>888.44577254231388</v>
      </c>
      <c r="O5" s="20">
        <f>M6*J5+N5*K5</f>
        <v>99173.745431535644</v>
      </c>
      <c r="P5" s="20">
        <f t="shared" ref="P5:P23" si="0">P6+O5</f>
        <v>7596009.0005076649</v>
      </c>
      <c r="Q5" s="21">
        <f>P5/M5</f>
        <v>75.960090005076651</v>
      </c>
      <c r="R5" s="22">
        <f>(G5-H5)/G5</f>
        <v>0.98837209302325579</v>
      </c>
      <c r="S5" s="22">
        <f>1-L5</f>
        <v>0.99111554227457688</v>
      </c>
      <c r="T5" s="22">
        <f>S5^R5</f>
        <v>0.99121839497757203</v>
      </c>
      <c r="U5" s="16">
        <v>100000</v>
      </c>
      <c r="V5" s="23">
        <f>U5*(1-T5)</f>
        <v>878.16050224279741</v>
      </c>
      <c r="W5" s="22">
        <f>V5/U5</f>
        <v>8.781605022427974E-3</v>
      </c>
      <c r="X5" s="23">
        <f>J5+R5*(L5/W5)*(K5-J5)</f>
        <v>7.0048180124880566E-2</v>
      </c>
      <c r="Y5" s="23">
        <f>U6*J5+V5*X5</f>
        <v>99183.353042796865</v>
      </c>
      <c r="Z5" s="23">
        <f t="shared" ref="Z5:Z23" si="1">Z6+Y5</f>
        <v>7847598.2786671948</v>
      </c>
      <c r="AA5" s="23">
        <f>Z5/U5</f>
        <v>78.475982786671949</v>
      </c>
      <c r="AB5" s="16"/>
      <c r="AC5" s="16"/>
      <c r="AD5" s="16"/>
      <c r="AE5" s="16"/>
      <c r="AF5" s="23">
        <f>AA5-Q5</f>
        <v>2.5158927815952978</v>
      </c>
    </row>
    <row r="6" spans="1:32" s="26" customFormat="1" ht="15" customHeight="1" x14ac:dyDescent="0.2">
      <c r="B6" s="5" t="s">
        <v>60</v>
      </c>
      <c r="C6" s="5" t="s">
        <v>3</v>
      </c>
      <c r="D6" s="41" t="s">
        <v>18</v>
      </c>
      <c r="E6" s="4" t="str">
        <f t="shared" ref="E6:E24" si="2">_xlfn.CONCAT(B6,C6,D6)</f>
        <v>ESTotal1-4</v>
      </c>
      <c r="F6" s="6">
        <f>VLOOKUP(E6,'Appendix 1a. Person-years 2020'!$E$3:$F$1682,2,FALSE)</f>
        <v>229838.32879999999</v>
      </c>
      <c r="G6" s="17">
        <f>VLOOKUP(E6,'Appendix 2a. Deaths 2020'!$E$4:$G$1683,2,FALSE)</f>
        <v>87</v>
      </c>
      <c r="H6" s="17">
        <f>VLOOKUP(E6,'Appendix 2a. Deaths 2020'!$E$4:$G$1683,3,FALSE)</f>
        <v>4</v>
      </c>
      <c r="I6" s="18">
        <f t="shared" ref="I6:I24" si="3">G6/F6</f>
        <v>3.7852694306572947E-4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1.5126820209189077E-3</v>
      </c>
      <c r="M6" s="20">
        <f>M5-N5</f>
        <v>99111.554227457687</v>
      </c>
      <c r="N6" s="20">
        <f>M6*L6</f>
        <v>149.9242661452046</v>
      </c>
      <c r="O6" s="20">
        <f t="shared" ref="O6:O23" si="5">M7*J6+N6*K6</f>
        <v>396072.90548712923</v>
      </c>
      <c r="P6" s="20">
        <f t="shared" si="0"/>
        <v>7496835.255076129</v>
      </c>
      <c r="Q6" s="21">
        <f t="shared" ref="Q6:Q23" si="6">P6/M6</f>
        <v>75.640376276121586</v>
      </c>
      <c r="R6" s="22">
        <f t="shared" ref="R6:R24" si="7">(G6-H6)/G6</f>
        <v>0.95402298850574707</v>
      </c>
      <c r="S6" s="22">
        <f t="shared" ref="S6:S24" si="8">1-L6</f>
        <v>0.99848731797908108</v>
      </c>
      <c r="T6" s="22">
        <f t="shared" ref="T6:T24" si="9">S6^R6</f>
        <v>0.99855681636730242</v>
      </c>
      <c r="U6" s="23">
        <f>U5-V5</f>
        <v>99121.839497757202</v>
      </c>
      <c r="V6" s="23">
        <f>U6*(1-T6)</f>
        <v>143.05101640603925</v>
      </c>
      <c r="W6" s="22">
        <f t="shared" ref="W6:W24" si="10">V6/U6</f>
        <v>1.4431836326975753E-3</v>
      </c>
      <c r="X6" s="23">
        <f>J6+R6*(L6/W6)*(K6-J6)</f>
        <v>1.5100866306939507</v>
      </c>
      <c r="Y6" s="23">
        <f t="shared" ref="Y6:Y24" si="11">U7*J6+V6*X6</f>
        <v>396131.17335278657</v>
      </c>
      <c r="Z6" s="23">
        <f t="shared" si="1"/>
        <v>7748414.9256243976</v>
      </c>
      <c r="AA6" s="23">
        <f t="shared" ref="AA6:AA24" si="12">Z6/U6</f>
        <v>78.170612701348404</v>
      </c>
      <c r="AB6" s="25"/>
      <c r="AC6" s="24"/>
      <c r="AD6" s="25"/>
      <c r="AE6" s="24"/>
      <c r="AF6" s="23">
        <f t="shared" ref="AF6:AF24" si="13">AA6-Q6</f>
        <v>2.5302364252268177</v>
      </c>
    </row>
    <row r="7" spans="1:32" s="26" customFormat="1" ht="15" customHeight="1" x14ac:dyDescent="0.2">
      <c r="B7" s="5" t="s">
        <v>60</v>
      </c>
      <c r="C7" s="5" t="s">
        <v>3</v>
      </c>
      <c r="D7" s="24" t="s">
        <v>70</v>
      </c>
      <c r="E7" s="4" t="str">
        <f t="shared" si="2"/>
        <v>ESTotal5-9</v>
      </c>
      <c r="F7" s="6">
        <f>VLOOKUP(E7,'Appendix 1a. Person-years 2020'!$E$3:$F$1682,2,FALSE)</f>
        <v>283522.4988</v>
      </c>
      <c r="G7" s="17">
        <f>VLOOKUP(E7,'Appendix 2a. Deaths 2020'!$E$4:$G$1683,2,FALSE)</f>
        <v>51</v>
      </c>
      <c r="H7" s="17">
        <f>VLOOKUP(E7,'Appendix 2a. Deaths 2020'!$E$4:$G$1683,3,FALSE)</f>
        <v>2</v>
      </c>
      <c r="I7" s="18">
        <f t="shared" si="3"/>
        <v>1.7987990447268165E-4</v>
      </c>
      <c r="J7" s="24">
        <v>5</v>
      </c>
      <c r="K7" s="5">
        <f>VLOOKUP(E7,'Appendix 3a. nax iIBGE 2020'!$E$5:$O$1935,11,FALSE)</f>
        <v>2.5</v>
      </c>
      <c r="L7" s="19">
        <f t="shared" si="4"/>
        <v>8.9899524441669043E-4</v>
      </c>
      <c r="M7" s="20">
        <f t="shared" ref="M7:M24" si="14">M6-N6</f>
        <v>98961.629961312487</v>
      </c>
      <c r="N7" s="20">
        <f t="shared" ref="N7:N24" si="15">M7*L7</f>
        <v>88.966034714944186</v>
      </c>
      <c r="O7" s="20">
        <f t="shared" si="5"/>
        <v>494585.73471977509</v>
      </c>
      <c r="P7" s="20">
        <f t="shared" si="0"/>
        <v>7100762.3495889995</v>
      </c>
      <c r="Q7" s="21">
        <f t="shared" si="6"/>
        <v>71.752681846135033</v>
      </c>
      <c r="R7" s="22">
        <f t="shared" si="7"/>
        <v>0.96078431372549022</v>
      </c>
      <c r="S7" s="22">
        <f t="shared" si="8"/>
        <v>0.99910100475558328</v>
      </c>
      <c r="T7" s="22">
        <f t="shared" si="9"/>
        <v>0.99913624424084369</v>
      </c>
      <c r="U7" s="23">
        <f t="shared" ref="U7:U24" si="16">U6-V6</f>
        <v>98978.788481351163</v>
      </c>
      <c r="V7" s="23">
        <f t="shared" ref="V7:V23" si="17">U7*(1-T7)</f>
        <v>85.493498585081795</v>
      </c>
      <c r="W7" s="22">
        <f t="shared" si="10"/>
        <v>8.6375575915631497E-4</v>
      </c>
      <c r="X7" s="23">
        <f>J7+R7*(L7/W7)*(K7-J7)</f>
        <v>2.5000440813470255</v>
      </c>
      <c r="Y7" s="23">
        <f t="shared" si="11"/>
        <v>494680.21242896171</v>
      </c>
      <c r="Z7" s="23">
        <f t="shared" si="1"/>
        <v>7352283.7522716112</v>
      </c>
      <c r="AA7" s="23">
        <f t="shared" si="12"/>
        <v>74.281407815542948</v>
      </c>
      <c r="AB7" s="25"/>
      <c r="AC7" s="24"/>
      <c r="AD7" s="25"/>
      <c r="AE7" s="24"/>
      <c r="AF7" s="23">
        <f t="shared" si="13"/>
        <v>2.5287259694079154</v>
      </c>
    </row>
    <row r="8" spans="1:32" s="26" customFormat="1" ht="15" customHeight="1" x14ac:dyDescent="0.2">
      <c r="B8" s="5" t="s">
        <v>60</v>
      </c>
      <c r="C8" s="5" t="s">
        <v>3</v>
      </c>
      <c r="D8" s="24" t="s">
        <v>71</v>
      </c>
      <c r="E8" s="4" t="str">
        <f t="shared" si="2"/>
        <v>ESTotal10-14</v>
      </c>
      <c r="F8" s="6">
        <f>VLOOKUP(E8,'Appendix 1a. Person-years 2020'!$E$3:$F$1682,2,FALSE)</f>
        <v>273482.14030000003</v>
      </c>
      <c r="G8" s="17">
        <f>VLOOKUP(E8,'Appendix 2a. Deaths 2020'!$E$4:$G$1683,2,FALSE)</f>
        <v>80</v>
      </c>
      <c r="H8" s="17">
        <f>VLOOKUP(E8,'Appendix 2a. Deaths 2020'!$E$4:$G$1683,3,FALSE)</f>
        <v>2</v>
      </c>
      <c r="I8" s="18">
        <f t="shared" si="3"/>
        <v>2.9252367234014947E-4</v>
      </c>
      <c r="J8" s="24">
        <v>5</v>
      </c>
      <c r="K8" s="5">
        <f>VLOOKUP(E8,'Appendix 3a. nax iIBGE 2020'!$E$5:$O$1935,11,FALSE)</f>
        <v>2.5</v>
      </c>
      <c r="L8" s="19">
        <f t="shared" si="4"/>
        <v>1.4615495171206097E-3</v>
      </c>
      <c r="M8" s="20">
        <f t="shared" si="14"/>
        <v>98872.663926597539</v>
      </c>
      <c r="N8" s="20">
        <f t="shared" si="15"/>
        <v>144.50729421834697</v>
      </c>
      <c r="O8" s="20">
        <f t="shared" si="5"/>
        <v>494002.05139744183</v>
      </c>
      <c r="P8" s="20">
        <f t="shared" si="0"/>
        <v>6606176.6148692248</v>
      </c>
      <c r="Q8" s="21">
        <f t="shared" si="6"/>
        <v>66.814995697633975</v>
      </c>
      <c r="R8" s="22">
        <f t="shared" si="7"/>
        <v>0.97499999999999998</v>
      </c>
      <c r="S8" s="22">
        <f t="shared" si="8"/>
        <v>0.99853845048287937</v>
      </c>
      <c r="T8" s="22">
        <f t="shared" si="9"/>
        <v>0.99857496317374961</v>
      </c>
      <c r="U8" s="23">
        <f t="shared" si="16"/>
        <v>98893.294982766078</v>
      </c>
      <c r="V8" s="23">
        <f t="shared" si="17"/>
        <v>140.92658721968479</v>
      </c>
      <c r="W8" s="22">
        <f t="shared" si="10"/>
        <v>1.4250368262503921E-3</v>
      </c>
      <c r="X8" s="23">
        <f>((-5/24)*V7+2.5*V8+(5/24)*V9)/V8</f>
        <v>3.2990924771033878</v>
      </c>
      <c r="Y8" s="23">
        <f t="shared" si="11"/>
        <v>494226.7718214523</v>
      </c>
      <c r="Z8" s="23">
        <f t="shared" si="1"/>
        <v>6857603.5398426494</v>
      </c>
      <c r="AA8" s="23">
        <f t="shared" si="12"/>
        <v>69.343462982376195</v>
      </c>
      <c r="AB8" s="25"/>
      <c r="AC8" s="24"/>
      <c r="AD8" s="25"/>
      <c r="AE8" s="24"/>
      <c r="AF8" s="23">
        <f t="shared" si="13"/>
        <v>2.52846728474222</v>
      </c>
    </row>
    <row r="9" spans="1:32" s="26" customFormat="1" ht="15" customHeight="1" x14ac:dyDescent="0.2">
      <c r="B9" s="5" t="s">
        <v>60</v>
      </c>
      <c r="C9" s="5" t="s">
        <v>3</v>
      </c>
      <c r="D9" s="24" t="s">
        <v>72</v>
      </c>
      <c r="E9" s="4" t="str">
        <f t="shared" si="2"/>
        <v>ESTotal15-19</v>
      </c>
      <c r="F9" s="6">
        <f>VLOOKUP(E9,'Appendix 1a. Person-years 2020'!$E$3:$F$1682,2,FALSE)</f>
        <v>291683.74859999999</v>
      </c>
      <c r="G9" s="17">
        <f>VLOOKUP(E9,'Appendix 2a. Deaths 2020'!$E$4:$G$1683,2,FALSE)</f>
        <v>380</v>
      </c>
      <c r="H9" s="17">
        <f>VLOOKUP(E9,'Appendix 2a. Deaths 2020'!$E$4:$G$1683,3,FALSE)</f>
        <v>9</v>
      </c>
      <c r="I9" s="18">
        <f t="shared" si="3"/>
        <v>1.302780843375379E-3</v>
      </c>
      <c r="J9" s="24">
        <v>5</v>
      </c>
      <c r="K9" s="5">
        <f>VLOOKUP(E9,'Appendix 3a. nax iIBGE 2020'!$E$5:$O$1935,11,FALSE)</f>
        <v>2.5</v>
      </c>
      <c r="L9" s="19">
        <f t="shared" si="4"/>
        <v>6.4927576162690081E-3</v>
      </c>
      <c r="M9" s="20">
        <f t="shared" si="14"/>
        <v>98728.156632379192</v>
      </c>
      <c r="N9" s="20">
        <f t="shared" si="15"/>
        <v>641.01799091507962</v>
      </c>
      <c r="O9" s="20">
        <f t="shared" si="5"/>
        <v>492038.23818460829</v>
      </c>
      <c r="P9" s="20">
        <f t="shared" si="0"/>
        <v>6112174.563471783</v>
      </c>
      <c r="Q9" s="21">
        <f t="shared" si="6"/>
        <v>61.909132834626583</v>
      </c>
      <c r="R9" s="22">
        <f t="shared" si="7"/>
        <v>0.97631578947368425</v>
      </c>
      <c r="S9" s="22">
        <f t="shared" si="8"/>
        <v>0.993507242383731</v>
      </c>
      <c r="T9" s="22">
        <f t="shared" si="9"/>
        <v>0.99366052974751118</v>
      </c>
      <c r="U9" s="23">
        <f t="shared" si="16"/>
        <v>98752.368395546393</v>
      </c>
      <c r="V9" s="23">
        <f t="shared" si="17"/>
        <v>626.03770180638355</v>
      </c>
      <c r="W9" s="22">
        <f t="shared" si="10"/>
        <v>6.3394702524888213E-3</v>
      </c>
      <c r="X9" s="23">
        <f t="shared" ref="X9:X22" si="18">((-5/24)*V8+2.5*V9+(5/24)*V10)/V9</f>
        <v>2.7292036141455416</v>
      </c>
      <c r="Y9" s="23">
        <f t="shared" si="11"/>
        <v>492340.23782706138</v>
      </c>
      <c r="Z9" s="23">
        <f t="shared" si="1"/>
        <v>6363376.7680211971</v>
      </c>
      <c r="AA9" s="23">
        <f t="shared" si="12"/>
        <v>64.437712952190594</v>
      </c>
      <c r="AB9" s="25"/>
      <c r="AC9" s="24"/>
      <c r="AD9" s="25"/>
      <c r="AE9" s="24"/>
      <c r="AF9" s="23">
        <f t="shared" si="13"/>
        <v>2.5285801175640117</v>
      </c>
    </row>
    <row r="10" spans="1:32" s="26" customFormat="1" ht="15" customHeight="1" x14ac:dyDescent="0.2">
      <c r="B10" s="5" t="s">
        <v>60</v>
      </c>
      <c r="C10" s="5" t="s">
        <v>3</v>
      </c>
      <c r="D10" s="24" t="s">
        <v>73</v>
      </c>
      <c r="E10" s="4" t="str">
        <f t="shared" si="2"/>
        <v>ESTotal20-24</v>
      </c>
      <c r="F10" s="6">
        <f>VLOOKUP(E10,'Appendix 1a. Person-years 2020'!$E$3:$F$1682,2,FALSE)</f>
        <v>314446.58919999999</v>
      </c>
      <c r="G10" s="17">
        <f>VLOOKUP(E10,'Appendix 2a. Deaths 2020'!$E$4:$G$1683,2,FALSE)</f>
        <v>547</v>
      </c>
      <c r="H10" s="17">
        <f>VLOOKUP(E10,'Appendix 2a. Deaths 2020'!$E$4:$G$1683,3,FALSE)</f>
        <v>13</v>
      </c>
      <c r="I10" s="18">
        <f t="shared" si="3"/>
        <v>1.7395641065519308E-3</v>
      </c>
      <c r="J10" s="24">
        <v>5</v>
      </c>
      <c r="K10" s="5">
        <f>VLOOKUP(E10,'Appendix 3a. nax iIBGE 2020'!$E$5:$O$1935,11,FALSE)</f>
        <v>2.5</v>
      </c>
      <c r="L10" s="19">
        <f t="shared" si="4"/>
        <v>8.6601582815007613E-3</v>
      </c>
      <c r="M10" s="20">
        <f t="shared" si="14"/>
        <v>98087.138641464117</v>
      </c>
      <c r="N10" s="20">
        <f t="shared" si="15"/>
        <v>849.45014601458877</v>
      </c>
      <c r="O10" s="20">
        <f t="shared" si="5"/>
        <v>488312.06784228416</v>
      </c>
      <c r="P10" s="20">
        <f t="shared" si="0"/>
        <v>5620136.3252871744</v>
      </c>
      <c r="Q10" s="21">
        <f t="shared" si="6"/>
        <v>57.297382746889397</v>
      </c>
      <c r="R10" s="22">
        <f t="shared" si="7"/>
        <v>0.97623400365630708</v>
      </c>
      <c r="S10" s="22">
        <f t="shared" si="8"/>
        <v>0.9913398417184992</v>
      </c>
      <c r="T10" s="22">
        <f t="shared" si="9"/>
        <v>0.99154478640124577</v>
      </c>
      <c r="U10" s="23">
        <f t="shared" si="16"/>
        <v>98126.330693740005</v>
      </c>
      <c r="V10" s="23">
        <f t="shared" si="17"/>
        <v>829.67908567756501</v>
      </c>
      <c r="W10" s="22">
        <f t="shared" si="10"/>
        <v>8.4552135987542298E-3</v>
      </c>
      <c r="X10" s="23">
        <f t="shared" si="18"/>
        <v>2.5201082495635334</v>
      </c>
      <c r="Y10" s="23">
        <f t="shared" si="11"/>
        <v>488574.13914861856</v>
      </c>
      <c r="Z10" s="23">
        <f t="shared" si="1"/>
        <v>5871036.5301941354</v>
      </c>
      <c r="AA10" s="23">
        <f t="shared" si="12"/>
        <v>59.831408029696966</v>
      </c>
      <c r="AB10" s="25"/>
      <c r="AC10" s="24"/>
      <c r="AD10" s="25"/>
      <c r="AE10" s="24"/>
      <c r="AF10" s="23">
        <f t="shared" si="13"/>
        <v>2.5340252828075691</v>
      </c>
    </row>
    <row r="11" spans="1:32" s="26" customFormat="1" ht="15" customHeight="1" x14ac:dyDescent="0.2">
      <c r="B11" s="5" t="s">
        <v>60</v>
      </c>
      <c r="C11" s="5" t="s">
        <v>3</v>
      </c>
      <c r="D11" s="24" t="s">
        <v>74</v>
      </c>
      <c r="E11" s="4" t="str">
        <f t="shared" si="2"/>
        <v>ESTotal25-29</v>
      </c>
      <c r="F11" s="6">
        <f>VLOOKUP(E11,'Appendix 1a. Person-years 2020'!$E$3:$F$1682,2,FALSE)</f>
        <v>316455.72560000001</v>
      </c>
      <c r="G11" s="17">
        <f>VLOOKUP(E11,'Appendix 2a. Deaths 2020'!$E$4:$G$1683,2,FALSE)</f>
        <v>484</v>
      </c>
      <c r="H11" s="17">
        <f>VLOOKUP(E11,'Appendix 2a. Deaths 2020'!$E$4:$G$1683,3,FALSE)</f>
        <v>23</v>
      </c>
      <c r="I11" s="18">
        <f t="shared" si="3"/>
        <v>1.529439857921155E-3</v>
      </c>
      <c r="J11" s="24">
        <v>5</v>
      </c>
      <c r="K11" s="5">
        <f>VLOOKUP(E11,'Appendix 3a. nax iIBGE 2020'!$E$5:$O$1935,11,FALSE)</f>
        <v>2.5</v>
      </c>
      <c r="L11" s="19">
        <f t="shared" si="4"/>
        <v>7.618070836660636E-3</v>
      </c>
      <c r="M11" s="20">
        <f t="shared" si="14"/>
        <v>97237.688495449533</v>
      </c>
      <c r="N11" s="20">
        <f t="shared" si="15"/>
        <v>740.7635989514755</v>
      </c>
      <c r="O11" s="20">
        <f t="shared" si="5"/>
        <v>484336.5334798689</v>
      </c>
      <c r="P11" s="20">
        <f t="shared" si="0"/>
        <v>5131824.2574448902</v>
      </c>
      <c r="Q11" s="21">
        <f t="shared" si="6"/>
        <v>52.776082369389584</v>
      </c>
      <c r="R11" s="22">
        <f t="shared" si="7"/>
        <v>0.9524793388429752</v>
      </c>
      <c r="S11" s="22">
        <f t="shared" si="8"/>
        <v>0.99238192916333934</v>
      </c>
      <c r="T11" s="22">
        <f t="shared" si="9"/>
        <v>0.99274262801570423</v>
      </c>
      <c r="U11" s="23">
        <f t="shared" si="16"/>
        <v>97296.651608062442</v>
      </c>
      <c r="V11" s="23">
        <f t="shared" si="17"/>
        <v>706.11799354613822</v>
      </c>
      <c r="W11" s="22">
        <f t="shared" si="10"/>
        <v>7.2573719842957685E-3</v>
      </c>
      <c r="X11" s="23">
        <f t="shared" si="18"/>
        <v>2.4655572652430156</v>
      </c>
      <c r="Y11" s="23">
        <f t="shared" si="11"/>
        <v>484693.64242168801</v>
      </c>
      <c r="Z11" s="23">
        <f t="shared" si="1"/>
        <v>5382462.3910455173</v>
      </c>
      <c r="AA11" s="23">
        <f t="shared" si="12"/>
        <v>55.320119470581062</v>
      </c>
      <c r="AB11" s="25"/>
      <c r="AC11" s="24"/>
      <c r="AD11" s="25"/>
      <c r="AE11" s="24"/>
      <c r="AF11" s="23">
        <f t="shared" si="13"/>
        <v>2.5440371011914777</v>
      </c>
    </row>
    <row r="12" spans="1:32" s="26" customFormat="1" ht="15" customHeight="1" x14ac:dyDescent="0.2">
      <c r="B12" s="5" t="s">
        <v>60</v>
      </c>
      <c r="C12" s="5" t="s">
        <v>3</v>
      </c>
      <c r="D12" s="24" t="s">
        <v>75</v>
      </c>
      <c r="E12" s="4" t="str">
        <f t="shared" si="2"/>
        <v>ESTotal30-34</v>
      </c>
      <c r="F12" s="6">
        <f>VLOOKUP(E12,'Appendix 1a. Person-years 2020'!$E$3:$F$1682,2,FALSE)</f>
        <v>338130.1495</v>
      </c>
      <c r="G12" s="17">
        <f>VLOOKUP(E12,'Appendix 2a. Deaths 2020'!$E$4:$G$1683,2,FALSE)</f>
        <v>543</v>
      </c>
      <c r="H12" s="17">
        <f>VLOOKUP(E12,'Appendix 2a. Deaths 2020'!$E$4:$G$1683,3,FALSE)</f>
        <v>42</v>
      </c>
      <c r="I12" s="18">
        <f t="shared" si="3"/>
        <v>1.6058905152437463E-3</v>
      </c>
      <c r="J12" s="24">
        <v>5</v>
      </c>
      <c r="K12" s="5">
        <f>VLOOKUP(E12,'Appendix 3a. nax iIBGE 2020'!$E$5:$O$1935,11,FALSE)</f>
        <v>2.5</v>
      </c>
      <c r="L12" s="19">
        <f t="shared" si="4"/>
        <v>7.9973454233126674E-3</v>
      </c>
      <c r="M12" s="20">
        <f t="shared" si="14"/>
        <v>96496.924896498051</v>
      </c>
      <c r="N12" s="20">
        <f t="shared" si="15"/>
        <v>771.71924068475482</v>
      </c>
      <c r="O12" s="20">
        <f t="shared" si="5"/>
        <v>480555.32638077834</v>
      </c>
      <c r="P12" s="20">
        <f t="shared" si="0"/>
        <v>4647487.7239650218</v>
      </c>
      <c r="Q12" s="21">
        <f t="shared" si="6"/>
        <v>48.162029297305438</v>
      </c>
      <c r="R12" s="22">
        <f t="shared" si="7"/>
        <v>0.92265193370165743</v>
      </c>
      <c r="S12" s="22">
        <f t="shared" si="8"/>
        <v>0.99200265457668735</v>
      </c>
      <c r="T12" s="22">
        <f t="shared" si="9"/>
        <v>0.99261894502332504</v>
      </c>
      <c r="U12" s="23">
        <f t="shared" si="16"/>
        <v>96590.533614516302</v>
      </c>
      <c r="V12" s="23">
        <f t="shared" si="17"/>
        <v>712.94003883511562</v>
      </c>
      <c r="W12" s="22">
        <f t="shared" si="10"/>
        <v>7.3810549766749603E-3</v>
      </c>
      <c r="X12" s="23">
        <f t="shared" si="18"/>
        <v>2.5624831800241616</v>
      </c>
      <c r="Y12" s="23">
        <f t="shared" si="11"/>
        <v>481214.86473628669</v>
      </c>
      <c r="Z12" s="23">
        <f t="shared" si="1"/>
        <v>4897768.7486238293</v>
      </c>
      <c r="AA12" s="23">
        <f t="shared" si="12"/>
        <v>50.706508861110159</v>
      </c>
      <c r="AB12" s="25"/>
      <c r="AC12" s="24"/>
      <c r="AD12" s="25"/>
      <c r="AE12" s="24"/>
      <c r="AF12" s="23">
        <f t="shared" si="13"/>
        <v>2.5444795638047211</v>
      </c>
    </row>
    <row r="13" spans="1:32" s="26" customFormat="1" ht="15" customHeight="1" x14ac:dyDescent="0.2">
      <c r="B13" s="5" t="s">
        <v>60</v>
      </c>
      <c r="C13" s="5" t="s">
        <v>3</v>
      </c>
      <c r="D13" s="24" t="s">
        <v>76</v>
      </c>
      <c r="E13" s="4" t="str">
        <f t="shared" si="2"/>
        <v>ESTotal35-39</v>
      </c>
      <c r="F13" s="6">
        <f>VLOOKUP(E13,'Appendix 1a. Person-years 2020'!$E$3:$F$1682,2,FALSE)</f>
        <v>333464.67540000001</v>
      </c>
      <c r="G13" s="17">
        <f>VLOOKUP(E13,'Appendix 2a. Deaths 2020'!$E$4:$G$1683,2,FALSE)</f>
        <v>726</v>
      </c>
      <c r="H13" s="17">
        <f>VLOOKUP(E13,'Appendix 2a. Deaths 2020'!$E$4:$G$1683,3,FALSE)</f>
        <v>83</v>
      </c>
      <c r="I13" s="18">
        <f t="shared" si="3"/>
        <v>2.1771421489521887E-3</v>
      </c>
      <c r="J13" s="24">
        <v>5</v>
      </c>
      <c r="K13" s="5">
        <f>VLOOKUP(E13,'Appendix 3a. nax iIBGE 2020'!$E$5:$O$1935,11,FALSE)</f>
        <v>2.5</v>
      </c>
      <c r="L13" s="19">
        <f t="shared" si="4"/>
        <v>1.0826782135449421E-2</v>
      </c>
      <c r="M13" s="20">
        <f t="shared" si="14"/>
        <v>95725.20565581329</v>
      </c>
      <c r="N13" s="20">
        <f t="shared" si="15"/>
        <v>1036.3959465065811</v>
      </c>
      <c r="O13" s="20">
        <f t="shared" si="5"/>
        <v>476035.03841279994</v>
      </c>
      <c r="P13" s="20">
        <f t="shared" si="0"/>
        <v>4166932.3975842437</v>
      </c>
      <c r="Q13" s="21">
        <f t="shared" si="6"/>
        <v>43.530148293091607</v>
      </c>
      <c r="R13" s="22">
        <f t="shared" si="7"/>
        <v>0.88567493112947659</v>
      </c>
      <c r="S13" s="22">
        <f t="shared" si="8"/>
        <v>0.98917321786455059</v>
      </c>
      <c r="T13" s="22">
        <f t="shared" si="9"/>
        <v>0.99040503196790997</v>
      </c>
      <c r="U13" s="23">
        <f t="shared" si="16"/>
        <v>95877.593575681181</v>
      </c>
      <c r="V13" s="23">
        <f t="shared" si="17"/>
        <v>919.94244535238181</v>
      </c>
      <c r="W13" s="22">
        <f t="shared" si="10"/>
        <v>9.5949680320900343E-3</v>
      </c>
      <c r="X13" s="23">
        <f t="shared" si="18"/>
        <v>2.6251359142310506</v>
      </c>
      <c r="Y13" s="23">
        <f t="shared" si="11"/>
        <v>477203.22960396402</v>
      </c>
      <c r="Z13" s="23">
        <f t="shared" si="1"/>
        <v>4416553.8838875424</v>
      </c>
      <c r="AA13" s="23">
        <f t="shared" si="12"/>
        <v>46.064504950276273</v>
      </c>
      <c r="AB13" s="25"/>
      <c r="AC13" s="24"/>
      <c r="AD13" s="25"/>
      <c r="AE13" s="24"/>
      <c r="AF13" s="23">
        <f t="shared" si="13"/>
        <v>2.5343566571846665</v>
      </c>
    </row>
    <row r="14" spans="1:32" s="26" customFormat="1" ht="15" customHeight="1" x14ac:dyDescent="0.2">
      <c r="B14" s="5" t="s">
        <v>60</v>
      </c>
      <c r="C14" s="5" t="s">
        <v>3</v>
      </c>
      <c r="D14" s="24" t="s">
        <v>77</v>
      </c>
      <c r="E14" s="4" t="str">
        <f t="shared" si="2"/>
        <v>ESTotal40-44</v>
      </c>
      <c r="F14" s="6">
        <f>VLOOKUP(E14,'Appendix 1a. Person-years 2020'!$E$3:$F$1682,2,FALSE)</f>
        <v>305223.57829999999</v>
      </c>
      <c r="G14" s="17">
        <f>VLOOKUP(E14,'Appendix 2a. Deaths 2020'!$E$4:$G$1683,2,FALSE)</f>
        <v>932</v>
      </c>
      <c r="H14" s="17">
        <f>VLOOKUP(E14,'Appendix 2a. Deaths 2020'!$E$4:$G$1683,3,FALSE)</f>
        <v>113</v>
      </c>
      <c r="I14" s="18">
        <f t="shared" si="3"/>
        <v>3.0534993567369498E-3</v>
      </c>
      <c r="J14" s="24">
        <v>5</v>
      </c>
      <c r="K14" s="5">
        <f>VLOOKUP(E14,'Appendix 3a. nax iIBGE 2020'!$E$5:$O$1935,11,FALSE)</f>
        <v>2.5</v>
      </c>
      <c r="L14" s="19">
        <f t="shared" si="4"/>
        <v>1.5151831514229535E-2</v>
      </c>
      <c r="M14" s="20">
        <f t="shared" si="14"/>
        <v>94688.809709306704</v>
      </c>
      <c r="N14" s="20">
        <f t="shared" si="15"/>
        <v>1434.708890998357</v>
      </c>
      <c r="O14" s="20">
        <f t="shared" si="5"/>
        <v>469857.27631903766</v>
      </c>
      <c r="P14" s="20">
        <f t="shared" si="0"/>
        <v>3690897.3591714436</v>
      </c>
      <c r="Q14" s="21">
        <f t="shared" si="6"/>
        <v>38.979234932854744</v>
      </c>
      <c r="R14" s="22">
        <f t="shared" si="7"/>
        <v>0.878755364806867</v>
      </c>
      <c r="S14" s="22">
        <f t="shared" si="8"/>
        <v>0.9848481684857705</v>
      </c>
      <c r="T14" s="22">
        <f t="shared" si="9"/>
        <v>0.98667294682757067</v>
      </c>
      <c r="U14" s="23">
        <f t="shared" si="16"/>
        <v>94957.651130328799</v>
      </c>
      <c r="V14" s="23">
        <f t="shared" si="17"/>
        <v>1265.5056657428856</v>
      </c>
      <c r="W14" s="22">
        <f t="shared" si="10"/>
        <v>1.3327053172429326E-2</v>
      </c>
      <c r="X14" s="23">
        <f t="shared" si="18"/>
        <v>2.6316170588418588</v>
      </c>
      <c r="Y14" s="23">
        <f t="shared" si="11"/>
        <v>471791.05362095957</v>
      </c>
      <c r="Z14" s="23">
        <f t="shared" si="1"/>
        <v>3939350.6542835785</v>
      </c>
      <c r="AA14" s="23">
        <f t="shared" si="12"/>
        <v>41.485342227735224</v>
      </c>
      <c r="AB14" s="25"/>
      <c r="AC14" s="24"/>
      <c r="AD14" s="25"/>
      <c r="AE14" s="24"/>
      <c r="AF14" s="23">
        <f t="shared" si="13"/>
        <v>2.5061072948804792</v>
      </c>
    </row>
    <row r="15" spans="1:32" s="26" customFormat="1" ht="15" customHeight="1" x14ac:dyDescent="0.2">
      <c r="B15" s="5" t="s">
        <v>60</v>
      </c>
      <c r="C15" s="5" t="s">
        <v>3</v>
      </c>
      <c r="D15" s="24" t="s">
        <v>78</v>
      </c>
      <c r="E15" s="4" t="str">
        <f t="shared" si="2"/>
        <v>ESTotal45-49</v>
      </c>
      <c r="F15" s="6">
        <f>VLOOKUP(E15,'Appendix 1a. Person-years 2020'!$E$3:$F$1682,2,FALSE)</f>
        <v>260504.4362</v>
      </c>
      <c r="G15" s="17">
        <f>VLOOKUP(E15,'Appendix 2a. Deaths 2020'!$E$4:$G$1683,2,FALSE)</f>
        <v>1153</v>
      </c>
      <c r="H15" s="17">
        <f>VLOOKUP(E15,'Appendix 2a. Deaths 2020'!$E$4:$G$1683,3,FALSE)</f>
        <v>188</v>
      </c>
      <c r="I15" s="18">
        <f t="shared" si="3"/>
        <v>4.4260282735254239E-3</v>
      </c>
      <c r="J15" s="24">
        <v>5</v>
      </c>
      <c r="K15" s="5">
        <f>VLOOKUP(E15,'Appendix 3a. nax iIBGE 2020'!$E$5:$O$1935,11,FALSE)</f>
        <v>2.5</v>
      </c>
      <c r="L15" s="19">
        <f t="shared" si="4"/>
        <v>2.1887949657542656E-2</v>
      </c>
      <c r="M15" s="20">
        <f t="shared" si="14"/>
        <v>93254.100818308347</v>
      </c>
      <c r="N15" s="20">
        <f t="shared" si="15"/>
        <v>2041.1410640705406</v>
      </c>
      <c r="O15" s="20">
        <f t="shared" si="5"/>
        <v>461167.65143136535</v>
      </c>
      <c r="P15" s="20">
        <f t="shared" si="0"/>
        <v>3221040.082852406</v>
      </c>
      <c r="Q15" s="21">
        <f t="shared" si="6"/>
        <v>34.540465830324401</v>
      </c>
      <c r="R15" s="22">
        <f t="shared" si="7"/>
        <v>0.83694709453599303</v>
      </c>
      <c r="S15" s="22">
        <f t="shared" si="8"/>
        <v>0.9781120503424573</v>
      </c>
      <c r="T15" s="22">
        <f t="shared" si="9"/>
        <v>0.98164797402753812</v>
      </c>
      <c r="U15" s="23">
        <f t="shared" si="16"/>
        <v>93692.145464585919</v>
      </c>
      <c r="V15" s="23">
        <f t="shared" si="17"/>
        <v>1719.4406869817576</v>
      </c>
      <c r="W15" s="22">
        <f t="shared" si="10"/>
        <v>1.8352025972461883E-2</v>
      </c>
      <c r="X15" s="23">
        <f t="shared" si="18"/>
        <v>2.645083911222788</v>
      </c>
      <c r="Y15" s="23">
        <f t="shared" si="11"/>
        <v>464411.58878545807</v>
      </c>
      <c r="Z15" s="23">
        <f t="shared" si="1"/>
        <v>3467559.6006626189</v>
      </c>
      <c r="AA15" s="23">
        <f t="shared" si="12"/>
        <v>37.010141922444276</v>
      </c>
      <c r="AB15" s="25"/>
      <c r="AC15" s="24"/>
      <c r="AD15" s="25"/>
      <c r="AE15" s="24"/>
      <c r="AF15" s="23">
        <f t="shared" si="13"/>
        <v>2.4696760921198759</v>
      </c>
    </row>
    <row r="16" spans="1:32" s="26" customFormat="1" ht="15" customHeight="1" x14ac:dyDescent="0.2">
      <c r="B16" s="5" t="s">
        <v>60</v>
      </c>
      <c r="C16" s="5" t="s">
        <v>3</v>
      </c>
      <c r="D16" s="24" t="s">
        <v>79</v>
      </c>
      <c r="E16" s="4" t="str">
        <f t="shared" si="2"/>
        <v>ESTotal50-54</v>
      </c>
      <c r="F16" s="6">
        <f>VLOOKUP(E16,'Appendix 1a. Person-years 2020'!$E$3:$F$1682,2,FALSE)</f>
        <v>243536.6501</v>
      </c>
      <c r="G16" s="17">
        <f>VLOOKUP(E16,'Appendix 2a. Deaths 2020'!$E$4:$G$1683,2,FALSE)</f>
        <v>1551</v>
      </c>
      <c r="H16" s="17">
        <f>VLOOKUP(E16,'Appendix 2a. Deaths 2020'!$E$4:$G$1683,3,FALSE)</f>
        <v>229</v>
      </c>
      <c r="I16" s="18">
        <f t="shared" si="3"/>
        <v>6.3686512866262014E-3</v>
      </c>
      <c r="J16" s="24">
        <v>5</v>
      </c>
      <c r="K16" s="5">
        <f>VLOOKUP(E16,'Appendix 3a. nax iIBGE 2020'!$E$5:$O$1935,11,FALSE)</f>
        <v>2.5</v>
      </c>
      <c r="L16" s="19">
        <f t="shared" si="4"/>
        <v>3.1344205644121721E-2</v>
      </c>
      <c r="M16" s="20">
        <f t="shared" si="14"/>
        <v>91212.959754237803</v>
      </c>
      <c r="N16" s="20">
        <f t="shared" si="15"/>
        <v>2858.9977679458279</v>
      </c>
      <c r="O16" s="20">
        <f t="shared" si="5"/>
        <v>448917.30435132445</v>
      </c>
      <c r="P16" s="20">
        <f t="shared" si="0"/>
        <v>2759872.4314210406</v>
      </c>
      <c r="Q16" s="21">
        <f t="shared" si="6"/>
        <v>30.257459453757232</v>
      </c>
      <c r="R16" s="22">
        <f t="shared" si="7"/>
        <v>0.85235332043842682</v>
      </c>
      <c r="S16" s="22">
        <f t="shared" si="8"/>
        <v>0.96865579435587823</v>
      </c>
      <c r="T16" s="22">
        <f t="shared" si="9"/>
        <v>0.97322108841295496</v>
      </c>
      <c r="U16" s="23">
        <f t="shared" si="16"/>
        <v>91972.704777604158</v>
      </c>
      <c r="V16" s="23">
        <f t="shared" si="17"/>
        <v>2462.9289296608567</v>
      </c>
      <c r="W16" s="22">
        <f t="shared" si="10"/>
        <v>2.677891158704504E-2</v>
      </c>
      <c r="X16" s="23">
        <f t="shared" si="18"/>
        <v>2.6266271710521552</v>
      </c>
      <c r="Y16" s="23">
        <f t="shared" si="11"/>
        <v>454018.07528673403</v>
      </c>
      <c r="Z16" s="23">
        <f t="shared" si="1"/>
        <v>3003148.011877161</v>
      </c>
      <c r="AA16" s="23">
        <f t="shared" si="12"/>
        <v>32.652600781274877</v>
      </c>
      <c r="AB16" s="25"/>
      <c r="AC16" s="24"/>
      <c r="AD16" s="25"/>
      <c r="AE16" s="24"/>
      <c r="AF16" s="23">
        <f t="shared" si="13"/>
        <v>2.3951413275176456</v>
      </c>
    </row>
    <row r="17" spans="2:32" s="26" customFormat="1" ht="15" customHeight="1" x14ac:dyDescent="0.2">
      <c r="B17" s="5" t="s">
        <v>60</v>
      </c>
      <c r="C17" s="5" t="s">
        <v>3</v>
      </c>
      <c r="D17" s="24" t="s">
        <v>80</v>
      </c>
      <c r="E17" s="4" t="str">
        <f t="shared" si="2"/>
        <v>ESTotal55-59</v>
      </c>
      <c r="F17" s="6">
        <f>VLOOKUP(E17,'Appendix 1a. Person-years 2020'!$E$3:$F$1682,2,FALSE)</f>
        <v>222196.1483</v>
      </c>
      <c r="G17" s="17">
        <f>VLOOKUP(E17,'Appendix 2a. Deaths 2020'!$E$4:$G$1683,2,FALSE)</f>
        <v>1990</v>
      </c>
      <c r="H17" s="17">
        <f>VLOOKUP(E17,'Appendix 2a. Deaths 2020'!$E$4:$G$1683,3,FALSE)</f>
        <v>364</v>
      </c>
      <c r="I17" s="18">
        <f t="shared" si="3"/>
        <v>8.9560508371782609E-3</v>
      </c>
      <c r="J17" s="24">
        <v>5</v>
      </c>
      <c r="K17" s="5">
        <f>VLOOKUP(E17,'Appendix 3a. nax iIBGE 2020'!$E$5:$O$1935,11,FALSE)</f>
        <v>2.5</v>
      </c>
      <c r="L17" s="19">
        <f t="shared" si="4"/>
        <v>4.3799576110167514E-2</v>
      </c>
      <c r="M17" s="20">
        <f t="shared" si="14"/>
        <v>88353.961986291979</v>
      </c>
      <c r="N17" s="20">
        <f t="shared" si="15"/>
        <v>3869.8660826534428</v>
      </c>
      <c r="O17" s="20">
        <f t="shared" si="5"/>
        <v>432095.14472482627</v>
      </c>
      <c r="P17" s="20">
        <f t="shared" si="0"/>
        <v>2310955.1270697163</v>
      </c>
      <c r="Q17" s="21">
        <f t="shared" si="6"/>
        <v>26.15564797680786</v>
      </c>
      <c r="R17" s="22">
        <f t="shared" si="7"/>
        <v>0.81708542713567844</v>
      </c>
      <c r="S17" s="22">
        <f t="shared" si="8"/>
        <v>0.95620042388983251</v>
      </c>
      <c r="T17" s="22">
        <f t="shared" si="9"/>
        <v>0.96406610868739084</v>
      </c>
      <c r="U17" s="23">
        <f t="shared" si="16"/>
        <v>89509.775847943296</v>
      </c>
      <c r="V17" s="23">
        <f t="shared" si="17"/>
        <v>3216.4345567360024</v>
      </c>
      <c r="W17" s="22">
        <f t="shared" si="10"/>
        <v>3.5933891312609156E-2</v>
      </c>
      <c r="X17" s="23">
        <f t="shared" si="18"/>
        <v>2.6498183136382365</v>
      </c>
      <c r="Y17" s="23">
        <f t="shared" si="11"/>
        <v>439989.67364909442</v>
      </c>
      <c r="Z17" s="23">
        <f t="shared" si="1"/>
        <v>2549129.9365904271</v>
      </c>
      <c r="AA17" s="23">
        <f t="shared" si="12"/>
        <v>28.478788070264166</v>
      </c>
      <c r="AB17" s="25"/>
      <c r="AC17" s="24"/>
      <c r="AD17" s="25"/>
      <c r="AE17" s="24"/>
      <c r="AF17" s="23">
        <f t="shared" si="13"/>
        <v>2.3231400934563062</v>
      </c>
    </row>
    <row r="18" spans="2:32" s="26" customFormat="1" ht="15" customHeight="1" x14ac:dyDescent="0.2">
      <c r="B18" s="5" t="s">
        <v>60</v>
      </c>
      <c r="C18" s="5" t="s">
        <v>3</v>
      </c>
      <c r="D18" s="24" t="s">
        <v>81</v>
      </c>
      <c r="E18" s="4" t="str">
        <f t="shared" si="2"/>
        <v>ESTotal60-64</v>
      </c>
      <c r="F18" s="6">
        <f>VLOOKUP(E18,'Appendix 1a. Person-years 2020'!$E$3:$F$1682,2,FALSE)</f>
        <v>189675.09779999999</v>
      </c>
      <c r="G18" s="17">
        <f>VLOOKUP(E18,'Appendix 2a. Deaths 2020'!$E$4:$G$1683,2,FALSE)</f>
        <v>2642</v>
      </c>
      <c r="H18" s="17">
        <f>VLOOKUP(E18,'Appendix 2a. Deaths 2020'!$E$4:$G$1683,3,FALSE)</f>
        <v>483</v>
      </c>
      <c r="I18" s="18">
        <f t="shared" si="3"/>
        <v>1.3929082049483463E-2</v>
      </c>
      <c r="J18" s="24">
        <v>5</v>
      </c>
      <c r="K18" s="5">
        <f>VLOOKUP(E18,'Appendix 3a. nax iIBGE 2020'!$E$5:$O$1935,11,FALSE)</f>
        <v>2.5</v>
      </c>
      <c r="L18" s="19">
        <f t="shared" si="4"/>
        <v>6.7301780201171266E-2</v>
      </c>
      <c r="M18" s="20">
        <f t="shared" si="14"/>
        <v>84484.095903638532</v>
      </c>
      <c r="N18" s="20">
        <f t="shared" si="15"/>
        <v>5685.9300530013543</v>
      </c>
      <c r="O18" s="20">
        <f t="shared" si="5"/>
        <v>408205.6543856893</v>
      </c>
      <c r="P18" s="20">
        <f t="shared" si="0"/>
        <v>1878859.98234489</v>
      </c>
      <c r="Q18" s="21">
        <f t="shared" si="6"/>
        <v>22.239215112012246</v>
      </c>
      <c r="R18" s="22">
        <f t="shared" si="7"/>
        <v>0.81718395155185464</v>
      </c>
      <c r="S18" s="22">
        <f t="shared" si="8"/>
        <v>0.93269821979882872</v>
      </c>
      <c r="T18" s="22">
        <f t="shared" si="9"/>
        <v>0.9446543997017115</v>
      </c>
      <c r="U18" s="23">
        <f t="shared" si="16"/>
        <v>86293.341291207296</v>
      </c>
      <c r="V18" s="23">
        <f t="shared" si="17"/>
        <v>4775.9567755069538</v>
      </c>
      <c r="W18" s="22">
        <f t="shared" si="10"/>
        <v>5.53456002982885E-2</v>
      </c>
      <c r="X18" s="23">
        <f t="shared" si="18"/>
        <v>2.633390748164798</v>
      </c>
      <c r="Y18" s="23">
        <f t="shared" si="11"/>
        <v>420163.88296475669</v>
      </c>
      <c r="Z18" s="23">
        <f t="shared" si="1"/>
        <v>2109140.2629413325</v>
      </c>
      <c r="AA18" s="23">
        <f t="shared" si="12"/>
        <v>24.441518098410214</v>
      </c>
      <c r="AB18" s="25"/>
      <c r="AC18" s="24"/>
      <c r="AD18" s="25"/>
      <c r="AE18" s="24"/>
      <c r="AF18" s="23">
        <f t="shared" si="13"/>
        <v>2.2023029863979673</v>
      </c>
    </row>
    <row r="19" spans="2:32" s="26" customFormat="1" ht="15" customHeight="1" x14ac:dyDescent="0.2">
      <c r="B19" s="5" t="s">
        <v>60</v>
      </c>
      <c r="C19" s="5" t="s">
        <v>3</v>
      </c>
      <c r="D19" s="24" t="s">
        <v>82</v>
      </c>
      <c r="E19" s="4" t="str">
        <f t="shared" si="2"/>
        <v>ESTotal65-69</v>
      </c>
      <c r="F19" s="6">
        <f>VLOOKUP(E19,'Appendix 1a. Person-years 2020'!$E$3:$F$1682,2,FALSE)</f>
        <v>146827.83900000001</v>
      </c>
      <c r="G19" s="17">
        <f>VLOOKUP(E19,'Appendix 2a. Deaths 2020'!$E$4:$G$1683,2,FALSE)</f>
        <v>2951</v>
      </c>
      <c r="H19" s="17">
        <f>VLOOKUP(E19,'Appendix 2a. Deaths 2020'!$E$4:$G$1683,3,FALSE)</f>
        <v>601</v>
      </c>
      <c r="I19" s="18">
        <f t="shared" si="3"/>
        <v>2.0098368402738664E-2</v>
      </c>
      <c r="J19" s="24">
        <v>5</v>
      </c>
      <c r="K19" s="5">
        <f>VLOOKUP(E19,'Appendix 3a. nax iIBGE 2020'!$E$5:$O$1935,11,FALSE)</f>
        <v>2.5</v>
      </c>
      <c r="L19" s="19">
        <f t="shared" si="4"/>
        <v>9.5684105982867418E-2</v>
      </c>
      <c r="M19" s="20">
        <f t="shared" si="14"/>
        <v>78798.165850637175</v>
      </c>
      <c r="N19" s="20">
        <f t="shared" si="15"/>
        <v>7539.7320525079313</v>
      </c>
      <c r="O19" s="20">
        <f t="shared" si="5"/>
        <v>375141.49912191607</v>
      </c>
      <c r="P19" s="20">
        <f t="shared" si="0"/>
        <v>1470654.3279592006</v>
      </c>
      <c r="Q19" s="21">
        <f t="shared" si="6"/>
        <v>18.66356040249519</v>
      </c>
      <c r="R19" s="22">
        <f t="shared" si="7"/>
        <v>0.79634022365299895</v>
      </c>
      <c r="S19" s="22">
        <f t="shared" si="8"/>
        <v>0.90431589401713253</v>
      </c>
      <c r="T19" s="22">
        <f t="shared" si="9"/>
        <v>0.92303036779267522</v>
      </c>
      <c r="U19" s="23">
        <f t="shared" si="16"/>
        <v>81517.384515700338</v>
      </c>
      <c r="V19" s="23">
        <f t="shared" si="17"/>
        <v>6274.3631046765267</v>
      </c>
      <c r="W19" s="22">
        <f t="shared" si="10"/>
        <v>7.6969632207324779E-2</v>
      </c>
      <c r="X19" s="23">
        <f t="shared" si="18"/>
        <v>2.6230544256273771</v>
      </c>
      <c r="Y19" s="23">
        <f t="shared" si="11"/>
        <v>392673.10296483396</v>
      </c>
      <c r="Z19" s="23">
        <f t="shared" si="1"/>
        <v>1688976.3799765757</v>
      </c>
      <c r="AA19" s="23">
        <f t="shared" si="12"/>
        <v>20.719217011326915</v>
      </c>
      <c r="AB19" s="25"/>
      <c r="AC19" s="24"/>
      <c r="AD19" s="25"/>
      <c r="AE19" s="24"/>
      <c r="AF19" s="23">
        <f t="shared" si="13"/>
        <v>2.0556566088317254</v>
      </c>
    </row>
    <row r="20" spans="2:32" s="26" customFormat="1" ht="15" customHeight="1" x14ac:dyDescent="0.2">
      <c r="B20" s="5" t="s">
        <v>60</v>
      </c>
      <c r="C20" s="5" t="s">
        <v>3</v>
      </c>
      <c r="D20" s="42" t="s">
        <v>19</v>
      </c>
      <c r="E20" s="4" t="str">
        <f t="shared" si="2"/>
        <v>ESTotal70-74</v>
      </c>
      <c r="F20" s="6">
        <f>VLOOKUP(E20,'Appendix 1a. Person-years 2020'!$E$3:$F$1682,2,FALSE)</f>
        <v>99386.2503</v>
      </c>
      <c r="G20" s="17">
        <f>VLOOKUP(E20,'Appendix 2a. Deaths 2020'!$E$4:$G$1683,2,FALSE)</f>
        <v>2956</v>
      </c>
      <c r="H20" s="17">
        <f>VLOOKUP(E20,'Appendix 2a. Deaths 2020'!$E$4:$G$1683,3,FALSE)</f>
        <v>583</v>
      </c>
      <c r="I20" s="18">
        <f t="shared" si="3"/>
        <v>2.9742544779355663E-2</v>
      </c>
      <c r="J20" s="24">
        <v>5</v>
      </c>
      <c r="K20" s="5">
        <f>VLOOKUP(E20,'Appendix 3a. nax iIBGE 2020'!$E$5:$O$1935,11,FALSE)</f>
        <v>2.5</v>
      </c>
      <c r="L20" s="19">
        <f t="shared" si="4"/>
        <v>0.13842029438638193</v>
      </c>
      <c r="M20" s="20">
        <f t="shared" si="14"/>
        <v>71258.433798129248</v>
      </c>
      <c r="N20" s="20">
        <f t="shared" si="15"/>
        <v>9863.6133838495589</v>
      </c>
      <c r="O20" s="20">
        <f t="shared" si="5"/>
        <v>331633.13553102233</v>
      </c>
      <c r="P20" s="20">
        <f t="shared" si="0"/>
        <v>1095512.8288372846</v>
      </c>
      <c r="Q20" s="21">
        <f t="shared" si="6"/>
        <v>15.373798867665334</v>
      </c>
      <c r="R20" s="22">
        <f t="shared" si="7"/>
        <v>0.80277401894451961</v>
      </c>
      <c r="S20" s="22">
        <f t="shared" si="8"/>
        <v>0.86157970561361807</v>
      </c>
      <c r="T20" s="22">
        <f t="shared" si="9"/>
        <v>0.8872722050901396</v>
      </c>
      <c r="U20" s="23">
        <f t="shared" si="16"/>
        <v>75243.021411023816</v>
      </c>
      <c r="V20" s="23">
        <f t="shared" si="17"/>
        <v>8481.9798860201281</v>
      </c>
      <c r="W20" s="22">
        <f t="shared" si="10"/>
        <v>0.1127277949098604</v>
      </c>
      <c r="X20" s="23">
        <f t="shared" si="18"/>
        <v>2.6104791228318045</v>
      </c>
      <c r="Y20" s="23">
        <f t="shared" si="11"/>
        <v>355947.23903775326</v>
      </c>
      <c r="Z20" s="23">
        <f t="shared" si="1"/>
        <v>1296303.2770117417</v>
      </c>
      <c r="AA20" s="23">
        <f t="shared" si="12"/>
        <v>17.228219344496193</v>
      </c>
      <c r="AB20" s="25"/>
      <c r="AC20" s="24"/>
      <c r="AD20" s="25"/>
      <c r="AE20" s="24"/>
      <c r="AF20" s="23">
        <f t="shared" si="13"/>
        <v>1.8544204768308585</v>
      </c>
    </row>
    <row r="21" spans="2:32" s="26" customFormat="1" ht="15" customHeight="1" x14ac:dyDescent="0.2">
      <c r="B21" s="5" t="s">
        <v>60</v>
      </c>
      <c r="C21" s="5" t="s">
        <v>3</v>
      </c>
      <c r="D21" s="42" t="s">
        <v>20</v>
      </c>
      <c r="E21" s="4" t="str">
        <f t="shared" si="2"/>
        <v>ESTotal75-79</v>
      </c>
      <c r="F21" s="6">
        <f>VLOOKUP(E21,'Appendix 1a. Person-years 2020'!$E$3:$F$1682,2,FALSE)</f>
        <v>66672.281700000007</v>
      </c>
      <c r="G21" s="17">
        <f>VLOOKUP(E21,'Appendix 2a. Deaths 2020'!$E$4:$G$1683,2,FALSE)</f>
        <v>2929</v>
      </c>
      <c r="H21" s="17">
        <f>VLOOKUP(E21,'Appendix 2a. Deaths 2020'!$E$4:$G$1683,3,FALSE)</f>
        <v>592</v>
      </c>
      <c r="I21" s="18">
        <f t="shared" si="3"/>
        <v>4.3931299864303275E-2</v>
      </c>
      <c r="J21" s="24">
        <v>5</v>
      </c>
      <c r="K21" s="5">
        <f>VLOOKUP(E21,'Appendix 3a. nax iIBGE 2020'!$E$5:$O$1935,11,FALSE)</f>
        <v>2.5</v>
      </c>
      <c r="L21" s="19">
        <f t="shared" si="4"/>
        <v>0.19791936219740208</v>
      </c>
      <c r="M21" s="20">
        <f t="shared" si="14"/>
        <v>61394.820414279689</v>
      </c>
      <c r="N21" s="20">
        <f t="shared" si="15"/>
        <v>12151.223698618278</v>
      </c>
      <c r="O21" s="20">
        <f t="shared" si="5"/>
        <v>276596.04282485275</v>
      </c>
      <c r="P21" s="20">
        <f t="shared" si="0"/>
        <v>763879.69330626226</v>
      </c>
      <c r="Q21" s="21">
        <f t="shared" si="6"/>
        <v>12.442086940751</v>
      </c>
      <c r="R21" s="22">
        <f t="shared" si="7"/>
        <v>0.79788323659952198</v>
      </c>
      <c r="S21" s="22">
        <f t="shared" si="8"/>
        <v>0.80208063780259797</v>
      </c>
      <c r="T21" s="22">
        <f t="shared" si="9"/>
        <v>0.83864309172696661</v>
      </c>
      <c r="U21" s="23">
        <f t="shared" si="16"/>
        <v>66761.041525003689</v>
      </c>
      <c r="V21" s="23">
        <f t="shared" si="17"/>
        <v>10772.355253562193</v>
      </c>
      <c r="W21" s="22">
        <f t="shared" si="10"/>
        <v>0.16135690827303339</v>
      </c>
      <c r="X21" s="23">
        <f t="shared" si="18"/>
        <v>2.599331713138366</v>
      </c>
      <c r="Y21" s="23">
        <f t="shared" si="11"/>
        <v>307944.35599298438</v>
      </c>
      <c r="Z21" s="23">
        <f t="shared" si="1"/>
        <v>940356.03797398845</v>
      </c>
      <c r="AA21" s="23">
        <f t="shared" si="12"/>
        <v>14.085400953815279</v>
      </c>
      <c r="AB21" s="25"/>
      <c r="AC21" s="24"/>
      <c r="AD21" s="25"/>
      <c r="AE21" s="24"/>
      <c r="AF21" s="23">
        <f t="shared" si="13"/>
        <v>1.6433140130642787</v>
      </c>
    </row>
    <row r="22" spans="2:32" s="26" customFormat="1" ht="15" customHeight="1" x14ac:dyDescent="0.2">
      <c r="B22" s="5" t="s">
        <v>60</v>
      </c>
      <c r="C22" s="5" t="s">
        <v>3</v>
      </c>
      <c r="D22" s="42" t="s">
        <v>21</v>
      </c>
      <c r="E22" s="4" t="str">
        <f t="shared" si="2"/>
        <v>ESTotal80-84</v>
      </c>
      <c r="F22" s="6">
        <f>VLOOKUP(E22,'Appendix 1a. Person-years 2020'!$E$3:$F$1682,2,FALSE)</f>
        <v>44868.592100000002</v>
      </c>
      <c r="G22" s="17">
        <f>VLOOKUP(E22,'Appendix 2a. Deaths 2020'!$E$4:$G$1683,2,FALSE)</f>
        <v>3030</v>
      </c>
      <c r="H22" s="17">
        <f>VLOOKUP(E22,'Appendix 2a. Deaths 2020'!$E$4:$G$1683,3,FALSE)</f>
        <v>553</v>
      </c>
      <c r="I22" s="18">
        <f t="shared" si="3"/>
        <v>6.7530534348992866E-2</v>
      </c>
      <c r="J22" s="24">
        <v>5</v>
      </c>
      <c r="K22" s="5">
        <f>VLOOKUP(E22,'Appendix 3a. nax iIBGE 2020'!$E$5:$O$1935,11,FALSE)</f>
        <v>2.5</v>
      </c>
      <c r="L22" s="19">
        <f t="shared" si="4"/>
        <v>0.28888181364678106</v>
      </c>
      <c r="M22" s="20">
        <f t="shared" si="14"/>
        <v>49243.596715661413</v>
      </c>
      <c r="N22" s="20">
        <f t="shared" si="15"/>
        <v>14225.57952971094</v>
      </c>
      <c r="O22" s="20">
        <f t="shared" si="5"/>
        <v>210654.03475402974</v>
      </c>
      <c r="P22" s="20">
        <f t="shared" si="0"/>
        <v>487283.65048140951</v>
      </c>
      <c r="Q22" s="21">
        <f t="shared" si="6"/>
        <v>9.8953708295323199</v>
      </c>
      <c r="R22" s="22">
        <f t="shared" si="7"/>
        <v>0.81749174917491751</v>
      </c>
      <c r="S22" s="22">
        <f t="shared" si="8"/>
        <v>0.711118186353219</v>
      </c>
      <c r="T22" s="22">
        <f t="shared" si="9"/>
        <v>0.75676951895281042</v>
      </c>
      <c r="U22" s="23">
        <f t="shared" si="16"/>
        <v>55988.686271441497</v>
      </c>
      <c r="V22" s="23">
        <f t="shared" si="17"/>
        <v>13618.155095002894</v>
      </c>
      <c r="W22" s="22">
        <f t="shared" si="10"/>
        <v>0.24323048104718958</v>
      </c>
      <c r="X22" s="23">
        <f t="shared" si="18"/>
        <v>2.5726403193113736</v>
      </c>
      <c r="Y22" s="23">
        <f t="shared" si="11"/>
        <v>246887.27075423306</v>
      </c>
      <c r="Z22" s="23">
        <f t="shared" si="1"/>
        <v>632411.68198100408</v>
      </c>
      <c r="AA22" s="23">
        <f t="shared" si="12"/>
        <v>11.295347758562828</v>
      </c>
      <c r="AB22" s="25"/>
      <c r="AC22" s="24"/>
      <c r="AD22" s="25"/>
      <c r="AE22" s="24"/>
      <c r="AF22" s="23">
        <f t="shared" si="13"/>
        <v>1.3999769290305082</v>
      </c>
    </row>
    <row r="23" spans="2:32" s="26" customFormat="1" ht="15" customHeight="1" x14ac:dyDescent="0.2">
      <c r="B23" s="5" t="s">
        <v>60</v>
      </c>
      <c r="C23" s="5" t="s">
        <v>3</v>
      </c>
      <c r="D23" s="42" t="s">
        <v>22</v>
      </c>
      <c r="E23" s="4" t="str">
        <f t="shared" si="2"/>
        <v>ESTotal85-89</v>
      </c>
      <c r="F23" s="6">
        <f>VLOOKUP(E23,'Appendix 1a. Person-years 2020'!$E$3:$F$1682,2,FALSE)</f>
        <v>25502.537700000001</v>
      </c>
      <c r="G23" s="17">
        <f>VLOOKUP(E23,'Appendix 2a. Deaths 2020'!$E$4:$G$1683,2,FALSE)</f>
        <v>2710</v>
      </c>
      <c r="H23" s="17">
        <f>VLOOKUP(E23,'Appendix 2a. Deaths 2020'!$E$4:$G$1683,3,FALSE)</f>
        <v>439</v>
      </c>
      <c r="I23" s="18">
        <f t="shared" si="3"/>
        <v>0.10626393466717628</v>
      </c>
      <c r="J23" s="24">
        <v>5</v>
      </c>
      <c r="K23" s="5">
        <f>VLOOKUP(E23,'Appendix 3a. nax iIBGE 2020'!$E$5:$O$1935,11,FALSE)</f>
        <v>2.5</v>
      </c>
      <c r="L23" s="19">
        <f t="shared" si="4"/>
        <v>0.41979658194311398</v>
      </c>
      <c r="M23" s="20">
        <f t="shared" si="14"/>
        <v>35018.017185950477</v>
      </c>
      <c r="N23" s="20">
        <f t="shared" si="15"/>
        <v>14700.443921087233</v>
      </c>
      <c r="O23" s="20">
        <f t="shared" si="5"/>
        <v>138338.97612703429</v>
      </c>
      <c r="P23" s="20">
        <f t="shared" si="0"/>
        <v>276629.6157273798</v>
      </c>
      <c r="Q23" s="21">
        <f t="shared" si="6"/>
        <v>7.8996367572281025</v>
      </c>
      <c r="R23" s="22">
        <f t="shared" si="7"/>
        <v>0.83800738007380071</v>
      </c>
      <c r="S23" s="22">
        <f t="shared" si="8"/>
        <v>0.58020341805688602</v>
      </c>
      <c r="T23" s="22">
        <f t="shared" si="9"/>
        <v>0.63369244924759249</v>
      </c>
      <c r="U23" s="23">
        <f t="shared" si="16"/>
        <v>42370.531176438599</v>
      </c>
      <c r="V23" s="23">
        <f t="shared" si="17"/>
        <v>15520.645499319746</v>
      </c>
      <c r="W23" s="22">
        <f t="shared" si="10"/>
        <v>0.36630755075240751</v>
      </c>
      <c r="X23" s="23">
        <f>J23+R23*(L23/W23)*(K23-J23)</f>
        <v>2.5990623652481903</v>
      </c>
      <c r="Y23" s="23">
        <f t="shared" si="11"/>
        <v>174588.55398723492</v>
      </c>
      <c r="Z23" s="23">
        <f t="shared" si="1"/>
        <v>385524.41122677107</v>
      </c>
      <c r="AA23" s="23">
        <f t="shared" si="12"/>
        <v>9.0988807674224645</v>
      </c>
      <c r="AB23" s="25"/>
      <c r="AC23" s="24"/>
      <c r="AD23" s="25"/>
      <c r="AE23" s="24"/>
      <c r="AF23" s="23">
        <f t="shared" si="13"/>
        <v>1.199244010194362</v>
      </c>
    </row>
    <row r="24" spans="2:32" s="26" customFormat="1" ht="15" customHeight="1" x14ac:dyDescent="0.2">
      <c r="B24" s="5" t="s">
        <v>60</v>
      </c>
      <c r="C24" s="5" t="s">
        <v>3</v>
      </c>
      <c r="D24" s="43" t="s">
        <v>5</v>
      </c>
      <c r="E24" s="4" t="str">
        <f t="shared" si="2"/>
        <v>ESTotal90+</v>
      </c>
      <c r="F24" s="6">
        <f>VLOOKUP(E24,'Appendix 1a. Person-years 2020'!$E$3:$F$1682,2,FALSE)</f>
        <v>17982.652999999998</v>
      </c>
      <c r="G24" s="17">
        <f>VLOOKUP(E24,'Appendix 2a. Deaths 2020'!$E$4:$G$1683,2,FALSE)</f>
        <v>2642</v>
      </c>
      <c r="H24" s="17">
        <f>VLOOKUP(E24,'Appendix 2a. Deaths 2020'!$E$4:$G$1683,3,FALSE)</f>
        <v>353</v>
      </c>
      <c r="I24" s="18">
        <f t="shared" si="3"/>
        <v>0.14691936723685878</v>
      </c>
      <c r="J24" s="27"/>
      <c r="K24" s="28"/>
      <c r="L24" s="16">
        <v>1</v>
      </c>
      <c r="M24" s="20">
        <f t="shared" si="14"/>
        <v>20317.573264863244</v>
      </c>
      <c r="N24" s="20">
        <f t="shared" si="15"/>
        <v>20317.573264863244</v>
      </c>
      <c r="O24" s="38">
        <f>N24*Q24</f>
        <v>138290.63960034549</v>
      </c>
      <c r="P24" s="20">
        <f>O24</f>
        <v>138290.63960034549</v>
      </c>
      <c r="Q24" s="21">
        <f>1/I24</f>
        <v>6.8064545798637388</v>
      </c>
      <c r="R24" s="22">
        <f t="shared" si="7"/>
        <v>0.86638909916729745</v>
      </c>
      <c r="S24" s="22">
        <f t="shared" si="8"/>
        <v>0</v>
      </c>
      <c r="T24" s="22">
        <f t="shared" si="9"/>
        <v>0</v>
      </c>
      <c r="U24" s="23">
        <f t="shared" si="16"/>
        <v>26849.885677118851</v>
      </c>
      <c r="V24" s="23">
        <f>U24*(1-T24)</f>
        <v>26849.885677118851</v>
      </c>
      <c r="W24" s="22">
        <f t="shared" si="10"/>
        <v>1</v>
      </c>
      <c r="X24" s="23">
        <f>Q24/R24</f>
        <v>7.8561175185670598</v>
      </c>
      <c r="Y24" s="23">
        <f t="shared" si="11"/>
        <v>210935.85723953618</v>
      </c>
      <c r="Z24" s="23">
        <f>Y24</f>
        <v>210935.85723953618</v>
      </c>
      <c r="AA24" s="23">
        <f t="shared" si="12"/>
        <v>7.8561175185670598</v>
      </c>
      <c r="AB24" s="25"/>
      <c r="AC24" s="24"/>
      <c r="AD24" s="25"/>
      <c r="AE24" s="24"/>
      <c r="AF24" s="23">
        <f t="shared" si="13"/>
        <v>1.0496629387033209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4060998.993400001</v>
      </c>
      <c r="G25" s="30">
        <f>SUM(G5:G24)</f>
        <v>28900</v>
      </c>
      <c r="H25" s="30">
        <f>SUM(H5:H24)</f>
        <v>4682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ES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ES</v>
      </c>
      <c r="C32" s="5" t="s">
        <v>48</v>
      </c>
      <c r="D32" s="40">
        <v>0</v>
      </c>
      <c r="E32" s="4" t="str">
        <f>_xlfn.CONCAT(B32,C32,D32)</f>
        <v>ESFemale0</v>
      </c>
      <c r="F32" s="6">
        <f>VLOOKUP(E32,'Appendix 1a. Person-years 2020'!$E$3:$F$1682,2,FALSE)</f>
        <v>28134.4146</v>
      </c>
      <c r="G32" s="17">
        <f>VLOOKUP(E32,'Appendix 2a. Deaths 2020'!$E$4:$G$1683,2,FALSE)</f>
        <v>235</v>
      </c>
      <c r="H32" s="17">
        <f>VLOOKUP(E32,'Appendix 2a. Deaths 2020'!$E$4:$G$1683,3,FALSE)</f>
        <v>4</v>
      </c>
      <c r="I32" s="18">
        <f>G32/F32</f>
        <v>8.3527595416895573E-3</v>
      </c>
      <c r="J32" s="16">
        <v>1</v>
      </c>
      <c r="K32" s="5">
        <f>VLOOKUP(E32,'Appendix 3a. nax iIBGE 2020'!$E$5:$O$1935,11,FALSE)</f>
        <v>7.0000000000000007E-2</v>
      </c>
      <c r="L32" s="19">
        <f>(J32*I32)/(1+(J32-K32)*I32)</f>
        <v>8.2883748953716096E-3</v>
      </c>
      <c r="M32" s="16">
        <v>100000</v>
      </c>
      <c r="N32" s="20">
        <f>M32*L32</f>
        <v>828.83748953716099</v>
      </c>
      <c r="O32" s="20">
        <f>M33*J32+N32*K32</f>
        <v>99229.181134730432</v>
      </c>
      <c r="P32" s="20">
        <f t="shared" ref="P32:P50" si="19">P33+O32</f>
        <v>7994617.4228145629</v>
      </c>
      <c r="Q32" s="21">
        <f>P32/M32</f>
        <v>79.946174228145622</v>
      </c>
      <c r="R32" s="22">
        <f>(G32-H32)/G32</f>
        <v>0.98297872340425529</v>
      </c>
      <c r="S32" s="22">
        <f>1-L32</f>
        <v>0.9917116251046284</v>
      </c>
      <c r="T32" s="22">
        <f>S32^R32</f>
        <v>0.99185212749958773</v>
      </c>
      <c r="U32" s="16">
        <v>100000</v>
      </c>
      <c r="V32" s="23">
        <f>U32*(1-T32)</f>
        <v>814.7872500412268</v>
      </c>
      <c r="W32" s="22">
        <f>V32/U32</f>
        <v>8.1478725004122676E-3</v>
      </c>
      <c r="X32" s="23">
        <f>J32+R32*(L32/W32)*(K32-J32)</f>
        <v>7.0065782055069969E-2</v>
      </c>
      <c r="Y32" s="23">
        <f>U33*J32+V32*X32</f>
        <v>99242.3014558414</v>
      </c>
      <c r="Z32" s="23">
        <f t="shared" ref="Z32:Z50" si="20">Z33+Y32</f>
        <v>8242641.168907118</v>
      </c>
      <c r="AA32" s="23">
        <f>Z32/U32</f>
        <v>82.426411689071173</v>
      </c>
      <c r="AB32" s="16"/>
      <c r="AC32" s="16"/>
      <c r="AD32" s="16"/>
      <c r="AE32" s="16"/>
      <c r="AF32" s="23">
        <f>AA32-Q32</f>
        <v>2.4802374609255509</v>
      </c>
    </row>
    <row r="33" spans="2:32" s="26" customFormat="1" ht="15" customHeight="1" x14ac:dyDescent="0.2">
      <c r="B33" s="5" t="str">
        <f t="shared" ref="B33:B51" si="21">B6</f>
        <v>ES</v>
      </c>
      <c r="C33" s="5" t="s">
        <v>48</v>
      </c>
      <c r="D33" s="41" t="s">
        <v>18</v>
      </c>
      <c r="E33" s="4" t="str">
        <f t="shared" ref="E33:E51" si="22">_xlfn.CONCAT(B33,C33,D33)</f>
        <v>ESFemale1-4</v>
      </c>
      <c r="F33" s="6">
        <f>VLOOKUP(E33,'Appendix 1a. Person-years 2020'!$E$3:$F$1682,2,FALSE)</f>
        <v>112369.4981</v>
      </c>
      <c r="G33" s="17">
        <f>VLOOKUP(E33,'Appendix 2a. Deaths 2020'!$E$4:$G$1683,2,FALSE)</f>
        <v>41</v>
      </c>
      <c r="H33" s="17">
        <f>VLOOKUP(E33,'Appendix 2a. Deaths 2020'!$E$4:$G$1683,3,FALSE)</f>
        <v>1</v>
      </c>
      <c r="I33" s="18">
        <f t="shared" ref="I33:I51" si="23">G33/F33</f>
        <v>3.6486769713533145E-4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1.4581460328824147E-3</v>
      </c>
      <c r="M33" s="20">
        <f>M32-N32</f>
        <v>99171.162510462833</v>
      </c>
      <c r="N33" s="20">
        <f>M33*L33</f>
        <v>144.60603719096864</v>
      </c>
      <c r="O33" s="20">
        <f t="shared" ref="O33:O50" si="25">M34*J33+N33*K33</f>
        <v>396324.58100924583</v>
      </c>
      <c r="P33" s="20">
        <f t="shared" si="19"/>
        <v>7895388.2416798323</v>
      </c>
      <c r="Q33" s="21">
        <f t="shared" ref="Q33:Q50" si="26">P33/M33</f>
        <v>79.613751032179806</v>
      </c>
      <c r="R33" s="22">
        <f t="shared" ref="R33:R51" si="27">(G33-H33)/G33</f>
        <v>0.97560975609756095</v>
      </c>
      <c r="S33" s="22">
        <f t="shared" ref="S33:S51" si="28">1-L33</f>
        <v>0.99854185396711759</v>
      </c>
      <c r="T33" s="22">
        <f t="shared" ref="T33:T51" si="29">S33^R33</f>
        <v>0.99857739319517391</v>
      </c>
      <c r="U33" s="23">
        <f>U32-V32</f>
        <v>99185.212749958766</v>
      </c>
      <c r="V33" s="23">
        <f>U33*(1-T33)</f>
        <v>141.10155859621457</v>
      </c>
      <c r="W33" s="22">
        <f t="shared" ref="W33:W51" si="30">V33/U33</f>
        <v>1.4226068048260876E-3</v>
      </c>
      <c r="X33" s="23">
        <f>J33+R33*(L33/W33)*(K33-J33)</f>
        <v>1.51004429912334</v>
      </c>
      <c r="Y33" s="23">
        <f t="shared" ref="Y33:Y51" si="31">U34*J33+V33*X33</f>
        <v>396389.51436960581</v>
      </c>
      <c r="Z33" s="23">
        <f t="shared" si="20"/>
        <v>8143398.8674512766</v>
      </c>
      <c r="AA33" s="23">
        <f t="shared" ref="AA33:AA51" si="32">Z33/U33</f>
        <v>82.102953068018323</v>
      </c>
      <c r="AB33" s="25"/>
      <c r="AC33" s="24"/>
      <c r="AD33" s="25"/>
      <c r="AE33" s="24"/>
      <c r="AF33" s="23">
        <f t="shared" ref="AF33:AF51" si="33">AA33-Q33</f>
        <v>2.4892020358385167</v>
      </c>
    </row>
    <row r="34" spans="2:32" s="26" customFormat="1" ht="15" customHeight="1" x14ac:dyDescent="0.2">
      <c r="B34" s="5" t="str">
        <f t="shared" si="21"/>
        <v>ES</v>
      </c>
      <c r="C34" s="5" t="s">
        <v>48</v>
      </c>
      <c r="D34" s="24" t="s">
        <v>70</v>
      </c>
      <c r="E34" s="4" t="str">
        <f t="shared" si="22"/>
        <v>ESFemale5-9</v>
      </c>
      <c r="F34" s="6">
        <f>VLOOKUP(E34,'Appendix 1a. Person-years 2020'!$E$3:$F$1682,2,FALSE)</f>
        <v>138716.57440000001</v>
      </c>
      <c r="G34" s="17">
        <f>VLOOKUP(E34,'Appendix 2a. Deaths 2020'!$E$4:$G$1683,2,FALSE)</f>
        <v>20</v>
      </c>
      <c r="H34" s="17">
        <f>VLOOKUP(E34,'Appendix 2a. Deaths 2020'!$E$4:$G$1683,3,FALSE)</f>
        <v>2</v>
      </c>
      <c r="I34" s="18">
        <f t="shared" si="23"/>
        <v>1.4417887758912245E-4</v>
      </c>
      <c r="J34" s="24">
        <v>5</v>
      </c>
      <c r="K34" s="5">
        <f>VLOOKUP(E34,'Appendix 3a. nax iIBGE 2020'!$E$5:$O$1935,11,FALSE)</f>
        <v>2.5</v>
      </c>
      <c r="L34" s="19">
        <f t="shared" si="24"/>
        <v>7.2063463721274931E-4</v>
      </c>
      <c r="M34" s="20">
        <f t="shared" ref="M34:M51" si="34">M33-N33</f>
        <v>99026.556473271863</v>
      </c>
      <c r="N34" s="20">
        <f t="shared" ref="N34:N51" si="35">M34*L34</f>
        <v>71.3619665985441</v>
      </c>
      <c r="O34" s="20">
        <f t="shared" si="25"/>
        <v>494954.37744986295</v>
      </c>
      <c r="P34" s="20">
        <f t="shared" si="19"/>
        <v>7499063.6606705869</v>
      </c>
      <c r="Q34" s="21">
        <f t="shared" si="26"/>
        <v>75.727804012801855</v>
      </c>
      <c r="R34" s="22">
        <f t="shared" si="27"/>
        <v>0.9</v>
      </c>
      <c r="S34" s="22">
        <f t="shared" si="28"/>
        <v>0.99927936536278728</v>
      </c>
      <c r="T34" s="22">
        <f t="shared" si="29"/>
        <v>0.99935140545118872</v>
      </c>
      <c r="U34" s="23">
        <f t="shared" ref="U34:U51" si="36">U33-V33</f>
        <v>99044.11119136255</v>
      </c>
      <c r="V34" s="23">
        <f t="shared" ref="V34:V50" si="37">U34*(1-T34)</f>
        <v>64.239470610575694</v>
      </c>
      <c r="W34" s="22">
        <f t="shared" si="30"/>
        <v>6.4859454881127654E-4</v>
      </c>
      <c r="X34" s="23">
        <f>J34+R34*(L34/W34)*(K34-J34)</f>
        <v>2.5000900998930882</v>
      </c>
      <c r="Y34" s="23">
        <f t="shared" si="31"/>
        <v>495059.96306825575</v>
      </c>
      <c r="Z34" s="23">
        <f t="shared" si="20"/>
        <v>7747009.3530816706</v>
      </c>
      <c r="AA34" s="23">
        <f t="shared" si="32"/>
        <v>78.21776842556261</v>
      </c>
      <c r="AB34" s="25"/>
      <c r="AC34" s="24"/>
      <c r="AD34" s="25"/>
      <c r="AE34" s="24"/>
      <c r="AF34" s="23">
        <f t="shared" si="33"/>
        <v>2.4899644127607559</v>
      </c>
    </row>
    <row r="35" spans="2:32" s="26" customFormat="1" ht="15" customHeight="1" x14ac:dyDescent="0.2">
      <c r="B35" s="5" t="str">
        <f t="shared" si="21"/>
        <v>ES</v>
      </c>
      <c r="C35" s="5" t="s">
        <v>48</v>
      </c>
      <c r="D35" s="24" t="s">
        <v>71</v>
      </c>
      <c r="E35" s="4" t="str">
        <f t="shared" si="22"/>
        <v>ESFemale10-14</v>
      </c>
      <c r="F35" s="6">
        <f>VLOOKUP(E35,'Appendix 1a. Person-years 2020'!$E$3:$F$1682,2,FALSE)</f>
        <v>133895.16260000001</v>
      </c>
      <c r="G35" s="17">
        <f>VLOOKUP(E35,'Appendix 2a. Deaths 2020'!$E$4:$G$1683,2,FALSE)</f>
        <v>29</v>
      </c>
      <c r="H35" s="17">
        <f>VLOOKUP(E35,'Appendix 2a. Deaths 2020'!$E$4:$G$1683,3,FALSE)</f>
        <v>0</v>
      </c>
      <c r="I35" s="18">
        <f t="shared" si="23"/>
        <v>2.1658736161092647E-4</v>
      </c>
      <c r="J35" s="24">
        <v>5</v>
      </c>
      <c r="K35" s="5">
        <f>VLOOKUP(E35,'Appendix 3a. nax iIBGE 2020'!$E$5:$O$1935,11,FALSE)</f>
        <v>2.5</v>
      </c>
      <c r="L35" s="19">
        <f t="shared" si="24"/>
        <v>1.0823507493217994E-3</v>
      </c>
      <c r="M35" s="20">
        <f t="shared" si="34"/>
        <v>98955.194506673317</v>
      </c>
      <c r="N35" s="20">
        <f t="shared" si="35"/>
        <v>107.10422892358227</v>
      </c>
      <c r="O35" s="20">
        <f t="shared" si="25"/>
        <v>494508.21196105768</v>
      </c>
      <c r="P35" s="20">
        <f t="shared" si="19"/>
        <v>7004109.2832207242</v>
      </c>
      <c r="Q35" s="21">
        <f t="shared" si="26"/>
        <v>70.780612560449086</v>
      </c>
      <c r="R35" s="22">
        <f t="shared" si="27"/>
        <v>1</v>
      </c>
      <c r="S35" s="22">
        <f t="shared" si="28"/>
        <v>0.99891764925067816</v>
      </c>
      <c r="T35" s="22">
        <f t="shared" si="29"/>
        <v>0.99891764925067816</v>
      </c>
      <c r="U35" s="23">
        <f t="shared" si="36"/>
        <v>98979.87172075198</v>
      </c>
      <c r="V35" s="23">
        <f t="shared" si="37"/>
        <v>107.13093832473515</v>
      </c>
      <c r="W35" s="22">
        <f t="shared" si="30"/>
        <v>1.0823507493218365E-3</v>
      </c>
      <c r="X35" s="23">
        <f>((-5/24)*V34+2.5*V35+(5/24)*V36)/V35</f>
        <v>2.7835457392335985</v>
      </c>
      <c r="Y35" s="23">
        <f t="shared" si="31"/>
        <v>494661.90777905018</v>
      </c>
      <c r="Z35" s="23">
        <f t="shared" si="20"/>
        <v>7251949.3900134144</v>
      </c>
      <c r="AA35" s="23">
        <f t="shared" si="32"/>
        <v>73.266910372171978</v>
      </c>
      <c r="AB35" s="25"/>
      <c r="AC35" s="24"/>
      <c r="AD35" s="25"/>
      <c r="AE35" s="24"/>
      <c r="AF35" s="23">
        <f t="shared" si="33"/>
        <v>2.486297811722892</v>
      </c>
    </row>
    <row r="36" spans="2:32" s="26" customFormat="1" ht="15" customHeight="1" x14ac:dyDescent="0.2">
      <c r="B36" s="5" t="str">
        <f t="shared" si="21"/>
        <v>ES</v>
      </c>
      <c r="C36" s="5" t="s">
        <v>48</v>
      </c>
      <c r="D36" s="24" t="s">
        <v>72</v>
      </c>
      <c r="E36" s="4" t="str">
        <f t="shared" si="22"/>
        <v>ESFemale15-19</v>
      </c>
      <c r="F36" s="6">
        <f>VLOOKUP(E36,'Appendix 1a. Person-years 2020'!$E$3:$F$1682,2,FALSE)</f>
        <v>143416.4185</v>
      </c>
      <c r="G36" s="17">
        <f>VLOOKUP(E36,'Appendix 2a. Deaths 2020'!$E$4:$G$1683,2,FALSE)</f>
        <v>66</v>
      </c>
      <c r="H36" s="17">
        <f>VLOOKUP(E36,'Appendix 2a. Deaths 2020'!$E$4:$G$1683,3,FALSE)</f>
        <v>5</v>
      </c>
      <c r="I36" s="18">
        <f t="shared" si="23"/>
        <v>4.6019835588071112E-4</v>
      </c>
      <c r="J36" s="24">
        <v>5</v>
      </c>
      <c r="K36" s="5">
        <f>VLOOKUP(E36,'Appendix 3a. nax iIBGE 2020'!$E$5:$O$1935,11,FALSE)</f>
        <v>2.5</v>
      </c>
      <c r="L36" s="19">
        <f t="shared" si="24"/>
        <v>2.2983475400056731E-3</v>
      </c>
      <c r="M36" s="20">
        <f t="shared" si="34"/>
        <v>98848.090277749739</v>
      </c>
      <c r="N36" s="20">
        <f t="shared" si="35"/>
        <v>227.18726512412479</v>
      </c>
      <c r="O36" s="20">
        <f t="shared" si="25"/>
        <v>493672.4832259384</v>
      </c>
      <c r="P36" s="20">
        <f t="shared" si="19"/>
        <v>6509601.0712596662</v>
      </c>
      <c r="Q36" s="21">
        <f t="shared" si="26"/>
        <v>65.85459620887535</v>
      </c>
      <c r="R36" s="22">
        <f t="shared" si="27"/>
        <v>0.9242424242424242</v>
      </c>
      <c r="S36" s="22">
        <f t="shared" si="28"/>
        <v>0.99770165245999431</v>
      </c>
      <c r="T36" s="22">
        <f t="shared" si="29"/>
        <v>0.99787558461272197</v>
      </c>
      <c r="U36" s="23">
        <f t="shared" si="36"/>
        <v>98872.740782427252</v>
      </c>
      <c r="V36" s="23">
        <f t="shared" si="37"/>
        <v>210.04677190054082</v>
      </c>
      <c r="W36" s="22">
        <f t="shared" si="30"/>
        <v>2.1244153872780336E-3</v>
      </c>
      <c r="X36" s="23">
        <f t="shared" ref="X36:X49" si="38">((-5/24)*V35+2.5*V36+(5/24)*V37)/V36</f>
        <v>2.6477531852366418</v>
      </c>
      <c r="Y36" s="23">
        <f t="shared" si="31"/>
        <v>493869.62206198188</v>
      </c>
      <c r="Z36" s="23">
        <f t="shared" si="20"/>
        <v>6757287.4822343644</v>
      </c>
      <c r="AA36" s="23">
        <f t="shared" si="32"/>
        <v>68.343280754237412</v>
      </c>
      <c r="AB36" s="25"/>
      <c r="AC36" s="24"/>
      <c r="AD36" s="25"/>
      <c r="AE36" s="24"/>
      <c r="AF36" s="23">
        <f t="shared" si="33"/>
        <v>2.4886845453620623</v>
      </c>
    </row>
    <row r="37" spans="2:32" s="26" customFormat="1" ht="15" customHeight="1" x14ac:dyDescent="0.2">
      <c r="B37" s="5" t="str">
        <f t="shared" si="21"/>
        <v>ES</v>
      </c>
      <c r="C37" s="5" t="s">
        <v>48</v>
      </c>
      <c r="D37" s="24" t="s">
        <v>73</v>
      </c>
      <c r="E37" s="4" t="str">
        <f t="shared" si="22"/>
        <v>ESFemale20-24</v>
      </c>
      <c r="F37" s="6">
        <f>VLOOKUP(E37,'Appendix 1a. Person-years 2020'!$E$3:$F$1682,2,FALSE)</f>
        <v>155824.44020000001</v>
      </c>
      <c r="G37" s="17">
        <f>VLOOKUP(E37,'Appendix 2a. Deaths 2020'!$E$4:$G$1683,2,FALSE)</f>
        <v>85</v>
      </c>
      <c r="H37" s="17">
        <f>VLOOKUP(E37,'Appendix 2a. Deaths 2020'!$E$4:$G$1683,3,FALSE)</f>
        <v>4</v>
      </c>
      <c r="I37" s="18">
        <f t="shared" si="23"/>
        <v>5.4548567535941635E-4</v>
      </c>
      <c r="J37" s="24">
        <v>5</v>
      </c>
      <c r="K37" s="5">
        <f>VLOOKUP(E37,'Appendix 3a. nax iIBGE 2020'!$E$5:$O$1935,11,FALSE)</f>
        <v>2.5</v>
      </c>
      <c r="L37" s="19">
        <f t="shared" si="24"/>
        <v>2.7237140093573811E-3</v>
      </c>
      <c r="M37" s="20">
        <f t="shared" si="34"/>
        <v>98620.903012625611</v>
      </c>
      <c r="N37" s="20">
        <f t="shared" si="35"/>
        <v>268.61513515096391</v>
      </c>
      <c r="O37" s="20">
        <f t="shared" si="25"/>
        <v>492432.97722525068</v>
      </c>
      <c r="P37" s="20">
        <f t="shared" si="19"/>
        <v>6015928.5880337274</v>
      </c>
      <c r="Q37" s="21">
        <f t="shared" si="26"/>
        <v>61.000542524575728</v>
      </c>
      <c r="R37" s="22">
        <f t="shared" si="27"/>
        <v>0.95294117647058818</v>
      </c>
      <c r="S37" s="22">
        <f t="shared" si="28"/>
        <v>0.99727628599064266</v>
      </c>
      <c r="T37" s="22">
        <f t="shared" si="29"/>
        <v>0.9974042942678728</v>
      </c>
      <c r="U37" s="23">
        <f t="shared" si="36"/>
        <v>98662.694010526713</v>
      </c>
      <c r="V37" s="23">
        <f t="shared" si="37"/>
        <v>256.09932039023573</v>
      </c>
      <c r="W37" s="22">
        <f t="shared" si="30"/>
        <v>2.5957057321271959E-3</v>
      </c>
      <c r="X37" s="23">
        <f t="shared" si="38"/>
        <v>2.5974976473393143</v>
      </c>
      <c r="Y37" s="23">
        <f t="shared" si="31"/>
        <v>492698.19083288126</v>
      </c>
      <c r="Z37" s="23">
        <f t="shared" si="20"/>
        <v>6263417.8601723826</v>
      </c>
      <c r="AA37" s="23">
        <f t="shared" si="32"/>
        <v>63.483142468257697</v>
      </c>
      <c r="AB37" s="25"/>
      <c r="AC37" s="24"/>
      <c r="AD37" s="25"/>
      <c r="AE37" s="24"/>
      <c r="AF37" s="23">
        <f t="shared" si="33"/>
        <v>2.4825999436819686</v>
      </c>
    </row>
    <row r="38" spans="2:32" s="26" customFormat="1" ht="15" customHeight="1" x14ac:dyDescent="0.2">
      <c r="B38" s="5" t="str">
        <f t="shared" si="21"/>
        <v>ES</v>
      </c>
      <c r="C38" s="5" t="s">
        <v>48</v>
      </c>
      <c r="D38" s="24" t="s">
        <v>74</v>
      </c>
      <c r="E38" s="4" t="str">
        <f t="shared" si="22"/>
        <v>ESFemale25-29</v>
      </c>
      <c r="F38" s="6">
        <f>VLOOKUP(E38,'Appendix 1a. Person-years 2020'!$E$3:$F$1682,2,FALSE)</f>
        <v>157830.6832</v>
      </c>
      <c r="G38" s="17">
        <f>VLOOKUP(E38,'Appendix 2a. Deaths 2020'!$E$4:$G$1683,2,FALSE)</f>
        <v>118</v>
      </c>
      <c r="H38" s="17">
        <f>VLOOKUP(E38,'Appendix 2a. Deaths 2020'!$E$4:$G$1683,3,FALSE)</f>
        <v>12</v>
      </c>
      <c r="I38" s="18">
        <f t="shared" si="23"/>
        <v>7.4763662937752523E-4</v>
      </c>
      <c r="J38" s="24">
        <v>5</v>
      </c>
      <c r="K38" s="5">
        <f>VLOOKUP(E38,'Appendix 3a. nax iIBGE 2020'!$E$5:$O$1935,11,FALSE)</f>
        <v>2.5</v>
      </c>
      <c r="L38" s="19">
        <f t="shared" si="24"/>
        <v>3.7312091752593926E-3</v>
      </c>
      <c r="M38" s="20">
        <f t="shared" si="34"/>
        <v>98352.28787747465</v>
      </c>
      <c r="N38" s="20">
        <f t="shared" si="35"/>
        <v>366.97295893618656</v>
      </c>
      <c r="O38" s="20">
        <f t="shared" si="25"/>
        <v>490844.00699003279</v>
      </c>
      <c r="P38" s="20">
        <f t="shared" si="19"/>
        <v>5523495.6108084768</v>
      </c>
      <c r="Q38" s="21">
        <f t="shared" si="26"/>
        <v>56.160316450284711</v>
      </c>
      <c r="R38" s="22">
        <f t="shared" si="27"/>
        <v>0.89830508474576276</v>
      </c>
      <c r="S38" s="22">
        <f t="shared" si="28"/>
        <v>0.99626879082474062</v>
      </c>
      <c r="T38" s="22">
        <f t="shared" si="29"/>
        <v>0.99664759904749367</v>
      </c>
      <c r="U38" s="23">
        <f t="shared" si="36"/>
        <v>98406.59469013648</v>
      </c>
      <c r="V38" s="23">
        <f t="shared" si="37"/>
        <v>329.89836177211782</v>
      </c>
      <c r="W38" s="22">
        <f t="shared" si="30"/>
        <v>3.3524009525063292E-3</v>
      </c>
      <c r="X38" s="23">
        <f t="shared" si="38"/>
        <v>2.5714583942486344</v>
      </c>
      <c r="Y38" s="23">
        <f t="shared" si="31"/>
        <v>491231.80155344959</v>
      </c>
      <c r="Z38" s="23">
        <f t="shared" si="20"/>
        <v>5770719.6693395013</v>
      </c>
      <c r="AA38" s="23">
        <f t="shared" si="32"/>
        <v>58.64159498162082</v>
      </c>
      <c r="AB38" s="25"/>
      <c r="AC38" s="24"/>
      <c r="AD38" s="25"/>
      <c r="AE38" s="24"/>
      <c r="AF38" s="23">
        <f t="shared" si="33"/>
        <v>2.481278531336109</v>
      </c>
    </row>
    <row r="39" spans="2:32" s="26" customFormat="1" ht="15" customHeight="1" x14ac:dyDescent="0.2">
      <c r="B39" s="5" t="str">
        <f t="shared" si="21"/>
        <v>ES</v>
      </c>
      <c r="C39" s="5" t="s">
        <v>48</v>
      </c>
      <c r="D39" s="24" t="s">
        <v>75</v>
      </c>
      <c r="E39" s="4" t="str">
        <f t="shared" si="22"/>
        <v>ESFemale30-34</v>
      </c>
      <c r="F39" s="6">
        <f>VLOOKUP(E39,'Appendix 1a. Person-years 2020'!$E$3:$F$1682,2,FALSE)</f>
        <v>168343.177</v>
      </c>
      <c r="G39" s="17">
        <f>VLOOKUP(E39,'Appendix 2a. Deaths 2020'!$E$4:$G$1683,2,FALSE)</f>
        <v>144</v>
      </c>
      <c r="H39" s="17">
        <f>VLOOKUP(E39,'Appendix 2a. Deaths 2020'!$E$4:$G$1683,3,FALSE)</f>
        <v>17</v>
      </c>
      <c r="I39" s="18">
        <f t="shared" si="23"/>
        <v>8.5539552339564085E-4</v>
      </c>
      <c r="J39" s="24">
        <v>5</v>
      </c>
      <c r="K39" s="5">
        <f>VLOOKUP(E39,'Appendix 3a. nax iIBGE 2020'!$E$5:$O$1935,11,FALSE)</f>
        <v>2.5</v>
      </c>
      <c r="L39" s="19">
        <f t="shared" si="24"/>
        <v>4.2678508656656781E-3</v>
      </c>
      <c r="M39" s="20">
        <f t="shared" si="34"/>
        <v>97985.314918538468</v>
      </c>
      <c r="N39" s="20">
        <f t="shared" si="35"/>
        <v>418.18671109760851</v>
      </c>
      <c r="O39" s="20">
        <f t="shared" si="25"/>
        <v>488881.10781494831</v>
      </c>
      <c r="P39" s="20">
        <f t="shared" si="19"/>
        <v>5032651.6038184436</v>
      </c>
      <c r="Q39" s="21">
        <f t="shared" si="26"/>
        <v>51.361284167963461</v>
      </c>
      <c r="R39" s="22">
        <f t="shared" si="27"/>
        <v>0.88194444444444442</v>
      </c>
      <c r="S39" s="22">
        <f t="shared" si="28"/>
        <v>0.99573214913433428</v>
      </c>
      <c r="T39" s="22">
        <f t="shared" si="29"/>
        <v>0.99623504289233078</v>
      </c>
      <c r="U39" s="23">
        <f t="shared" si="36"/>
        <v>98076.696328364356</v>
      </c>
      <c r="V39" s="23">
        <f t="shared" si="37"/>
        <v>369.25455493819106</v>
      </c>
      <c r="W39" s="22">
        <f t="shared" si="30"/>
        <v>3.7649571076692197E-3</v>
      </c>
      <c r="X39" s="23">
        <f t="shared" si="38"/>
        <v>2.6679027501728227</v>
      </c>
      <c r="Y39" s="23">
        <f t="shared" si="31"/>
        <v>489522.34410976426</v>
      </c>
      <c r="Z39" s="23">
        <f t="shared" si="20"/>
        <v>5279487.8677860517</v>
      </c>
      <c r="AA39" s="23">
        <f t="shared" si="32"/>
        <v>53.830196829939439</v>
      </c>
      <c r="AB39" s="25"/>
      <c r="AC39" s="24"/>
      <c r="AD39" s="25"/>
      <c r="AE39" s="24"/>
      <c r="AF39" s="23">
        <f t="shared" si="33"/>
        <v>2.4689126619759776</v>
      </c>
    </row>
    <row r="40" spans="2:32" s="26" customFormat="1" ht="15" customHeight="1" x14ac:dyDescent="0.2">
      <c r="B40" s="5" t="str">
        <f t="shared" si="21"/>
        <v>ES</v>
      </c>
      <c r="C40" s="5" t="s">
        <v>48</v>
      </c>
      <c r="D40" s="24" t="s">
        <v>76</v>
      </c>
      <c r="E40" s="4" t="str">
        <f t="shared" si="22"/>
        <v>ESFemale35-39</v>
      </c>
      <c r="F40" s="6">
        <f>VLOOKUP(E40,'Appendix 1a. Person-years 2020'!$E$3:$F$1682,2,FALSE)</f>
        <v>167627.9552</v>
      </c>
      <c r="G40" s="17">
        <f>VLOOKUP(E40,'Appendix 2a. Deaths 2020'!$E$4:$G$1683,2,FALSE)</f>
        <v>258</v>
      </c>
      <c r="H40" s="17">
        <f>VLOOKUP(E40,'Appendix 2a. Deaths 2020'!$E$4:$G$1683,3,FALSE)</f>
        <v>42</v>
      </c>
      <c r="I40" s="18">
        <f t="shared" si="23"/>
        <v>1.5391227536730103E-3</v>
      </c>
      <c r="J40" s="24">
        <v>5</v>
      </c>
      <c r="K40" s="5">
        <f>VLOOKUP(E40,'Appendix 3a. nax iIBGE 2020'!$E$5:$O$1935,11,FALSE)</f>
        <v>2.5</v>
      </c>
      <c r="L40" s="19">
        <f t="shared" si="24"/>
        <v>7.6661160343132785E-3</v>
      </c>
      <c r="M40" s="20">
        <f t="shared" si="34"/>
        <v>97567.128207440866</v>
      </c>
      <c r="N40" s="20">
        <f t="shared" si="35"/>
        <v>747.96092597296183</v>
      </c>
      <c r="O40" s="20">
        <f t="shared" si="25"/>
        <v>485965.73872227193</v>
      </c>
      <c r="P40" s="20">
        <f t="shared" si="19"/>
        <v>4543770.4960034955</v>
      </c>
      <c r="Q40" s="21">
        <f t="shared" si="26"/>
        <v>46.570710642859417</v>
      </c>
      <c r="R40" s="22">
        <f t="shared" si="27"/>
        <v>0.83720930232558144</v>
      </c>
      <c r="S40" s="22">
        <f t="shared" si="28"/>
        <v>0.99233388396568667</v>
      </c>
      <c r="T40" s="22">
        <f t="shared" si="29"/>
        <v>0.99357783956098822</v>
      </c>
      <c r="U40" s="23">
        <f t="shared" si="36"/>
        <v>97707.441773426166</v>
      </c>
      <c r="V40" s="23">
        <f t="shared" si="37"/>
        <v>627.49286715434471</v>
      </c>
      <c r="W40" s="22">
        <f t="shared" si="30"/>
        <v>6.4221604390117823E-3</v>
      </c>
      <c r="X40" s="23">
        <f t="shared" si="38"/>
        <v>2.6756963556843489</v>
      </c>
      <c r="Y40" s="23">
        <f t="shared" si="31"/>
        <v>487078.72490922193</v>
      </c>
      <c r="Z40" s="23">
        <f t="shared" si="20"/>
        <v>4789965.5236762874</v>
      </c>
      <c r="AA40" s="23">
        <f t="shared" si="32"/>
        <v>49.023548633928421</v>
      </c>
      <c r="AB40" s="25"/>
      <c r="AC40" s="24"/>
      <c r="AD40" s="25"/>
      <c r="AE40" s="24"/>
      <c r="AF40" s="23">
        <f t="shared" si="33"/>
        <v>2.4528379910690035</v>
      </c>
    </row>
    <row r="41" spans="2:32" s="26" customFormat="1" ht="15" customHeight="1" x14ac:dyDescent="0.2">
      <c r="B41" s="5" t="str">
        <f t="shared" si="21"/>
        <v>ES</v>
      </c>
      <c r="C41" s="5" t="s">
        <v>48</v>
      </c>
      <c r="D41" s="24" t="s">
        <v>77</v>
      </c>
      <c r="E41" s="4" t="str">
        <f t="shared" si="22"/>
        <v>ESFemale40-44</v>
      </c>
      <c r="F41" s="6">
        <f>VLOOKUP(E41,'Appendix 1a. Person-years 2020'!$E$3:$F$1682,2,FALSE)</f>
        <v>155414.79319999999</v>
      </c>
      <c r="G41" s="17">
        <f>VLOOKUP(E41,'Appendix 2a. Deaths 2020'!$E$4:$G$1683,2,FALSE)</f>
        <v>341</v>
      </c>
      <c r="H41" s="17">
        <f>VLOOKUP(E41,'Appendix 2a. Deaths 2020'!$E$4:$G$1683,3,FALSE)</f>
        <v>52</v>
      </c>
      <c r="I41" s="18">
        <f t="shared" si="23"/>
        <v>2.1941283257455057E-3</v>
      </c>
      <c r="J41" s="24">
        <v>5</v>
      </c>
      <c r="K41" s="5">
        <f>VLOOKUP(E41,'Appendix 3a. nax iIBGE 2020'!$E$5:$O$1935,11,FALSE)</f>
        <v>2.5</v>
      </c>
      <c r="L41" s="19">
        <f t="shared" si="24"/>
        <v>1.0910792431899628E-2</v>
      </c>
      <c r="M41" s="20">
        <f t="shared" si="34"/>
        <v>96819.167281467904</v>
      </c>
      <c r="N41" s="20">
        <f t="shared" si="35"/>
        <v>1056.373837637464</v>
      </c>
      <c r="O41" s="20">
        <f t="shared" si="25"/>
        <v>481454.90181324584</v>
      </c>
      <c r="P41" s="20">
        <f t="shared" si="19"/>
        <v>4057804.7572812238</v>
      </c>
      <c r="Q41" s="21">
        <f t="shared" si="26"/>
        <v>41.911171839400083</v>
      </c>
      <c r="R41" s="22">
        <f t="shared" si="27"/>
        <v>0.84750733137829914</v>
      </c>
      <c r="S41" s="22">
        <f t="shared" si="28"/>
        <v>0.98908920756810037</v>
      </c>
      <c r="T41" s="22">
        <f t="shared" si="29"/>
        <v>0.99074529835512237</v>
      </c>
      <c r="U41" s="23">
        <f t="shared" si="36"/>
        <v>97079.94890627182</v>
      </c>
      <c r="V41" s="23">
        <f t="shared" si="37"/>
        <v>898.4459628275099</v>
      </c>
      <c r="W41" s="22">
        <f t="shared" si="30"/>
        <v>9.2547016448776276E-3</v>
      </c>
      <c r="X41" s="23">
        <f t="shared" si="38"/>
        <v>2.6393190296341347</v>
      </c>
      <c r="Y41" s="23">
        <f t="shared" si="31"/>
        <v>483278.80024401017</v>
      </c>
      <c r="Z41" s="23">
        <f t="shared" si="20"/>
        <v>4302886.7987670656</v>
      </c>
      <c r="AA41" s="23">
        <f t="shared" si="32"/>
        <v>44.323125910597582</v>
      </c>
      <c r="AB41" s="25"/>
      <c r="AC41" s="24"/>
      <c r="AD41" s="25"/>
      <c r="AE41" s="24"/>
      <c r="AF41" s="23">
        <f t="shared" si="33"/>
        <v>2.4119540711974992</v>
      </c>
    </row>
    <row r="42" spans="2:32" s="26" customFormat="1" ht="15" customHeight="1" x14ac:dyDescent="0.2">
      <c r="B42" s="5" t="str">
        <f t="shared" si="21"/>
        <v>ES</v>
      </c>
      <c r="C42" s="5" t="s">
        <v>48</v>
      </c>
      <c r="D42" s="24" t="s">
        <v>78</v>
      </c>
      <c r="E42" s="4" t="str">
        <f t="shared" si="22"/>
        <v>ESFemale45-49</v>
      </c>
      <c r="F42" s="6">
        <f>VLOOKUP(E42,'Appendix 1a. Person-years 2020'!$E$3:$F$1682,2,FALSE)</f>
        <v>134212.54990000001</v>
      </c>
      <c r="G42" s="17">
        <f>VLOOKUP(E42,'Appendix 2a. Deaths 2020'!$E$4:$G$1683,2,FALSE)</f>
        <v>426</v>
      </c>
      <c r="H42" s="17">
        <f>VLOOKUP(E42,'Appendix 2a. Deaths 2020'!$E$4:$G$1683,3,FALSE)</f>
        <v>81</v>
      </c>
      <c r="I42" s="18">
        <f t="shared" si="23"/>
        <v>3.1740697894303248E-3</v>
      </c>
      <c r="J42" s="24">
        <v>5</v>
      </c>
      <c r="K42" s="5">
        <f>VLOOKUP(E42,'Appendix 3a. nax iIBGE 2020'!$E$5:$O$1935,11,FALSE)</f>
        <v>2.5</v>
      </c>
      <c r="L42" s="19">
        <f t="shared" si="24"/>
        <v>1.5745406400208609E-2</v>
      </c>
      <c r="M42" s="20">
        <f t="shared" si="34"/>
        <v>95762.793443830436</v>
      </c>
      <c r="N42" s="20">
        <f t="shared" si="35"/>
        <v>1507.8241007923427</v>
      </c>
      <c r="O42" s="20">
        <f t="shared" si="25"/>
        <v>475044.40696717129</v>
      </c>
      <c r="P42" s="20">
        <f t="shared" si="19"/>
        <v>3576349.8554679779</v>
      </c>
      <c r="Q42" s="21">
        <f t="shared" si="26"/>
        <v>37.345922428272544</v>
      </c>
      <c r="R42" s="22">
        <f t="shared" si="27"/>
        <v>0.8098591549295775</v>
      </c>
      <c r="S42" s="22">
        <f t="shared" si="28"/>
        <v>0.98425459359979139</v>
      </c>
      <c r="T42" s="22">
        <f t="shared" si="29"/>
        <v>0.98722923010953767</v>
      </c>
      <c r="U42" s="23">
        <f t="shared" si="36"/>
        <v>96181.502943444313</v>
      </c>
      <c r="V42" s="23">
        <f t="shared" si="37"/>
        <v>1228.3118418095526</v>
      </c>
      <c r="W42" s="22">
        <f t="shared" si="30"/>
        <v>1.277076989046233E-2</v>
      </c>
      <c r="X42" s="23">
        <f t="shared" si="38"/>
        <v>2.6313966118092669</v>
      </c>
      <c r="Y42" s="23">
        <f t="shared" si="31"/>
        <v>477998.13112695666</v>
      </c>
      <c r="Z42" s="23">
        <f t="shared" si="20"/>
        <v>3819607.9985230551</v>
      </c>
      <c r="AA42" s="23">
        <f t="shared" si="32"/>
        <v>39.712500653779792</v>
      </c>
      <c r="AB42" s="25"/>
      <c r="AC42" s="24"/>
      <c r="AD42" s="25"/>
      <c r="AE42" s="24"/>
      <c r="AF42" s="23">
        <f t="shared" si="33"/>
        <v>2.3665782255072472</v>
      </c>
    </row>
    <row r="43" spans="2:32" s="26" customFormat="1" ht="15" customHeight="1" x14ac:dyDescent="0.2">
      <c r="B43" s="5" t="str">
        <f t="shared" si="21"/>
        <v>ES</v>
      </c>
      <c r="C43" s="5" t="s">
        <v>48</v>
      </c>
      <c r="D43" s="24" t="s">
        <v>79</v>
      </c>
      <c r="E43" s="4" t="str">
        <f t="shared" si="22"/>
        <v>ESFemale50-54</v>
      </c>
      <c r="F43" s="6">
        <f>VLOOKUP(E43,'Appendix 1a. Person-years 2020'!$E$3:$F$1682,2,FALSE)</f>
        <v>125723.1234</v>
      </c>
      <c r="G43" s="17">
        <f>VLOOKUP(E43,'Appendix 2a. Deaths 2020'!$E$4:$G$1683,2,FALSE)</f>
        <v>542</v>
      </c>
      <c r="H43" s="17">
        <f>VLOOKUP(E43,'Appendix 2a. Deaths 2020'!$E$4:$G$1683,3,FALSE)</f>
        <v>95</v>
      </c>
      <c r="I43" s="18">
        <f t="shared" si="23"/>
        <v>4.3110605697853667E-3</v>
      </c>
      <c r="J43" s="24">
        <v>5</v>
      </c>
      <c r="K43" s="5">
        <f>VLOOKUP(E43,'Appendix 3a. nax iIBGE 2020'!$E$5:$O$1935,11,FALSE)</f>
        <v>2.5</v>
      </c>
      <c r="L43" s="19">
        <f t="shared" si="24"/>
        <v>2.132546442686924E-2</v>
      </c>
      <c r="M43" s="20">
        <f t="shared" si="34"/>
        <v>94254.969343038087</v>
      </c>
      <c r="N43" s="20">
        <f t="shared" si="35"/>
        <v>2010.0309957806096</v>
      </c>
      <c r="O43" s="20">
        <f t="shared" si="25"/>
        <v>466249.76922573883</v>
      </c>
      <c r="P43" s="20">
        <f t="shared" si="19"/>
        <v>3101305.4485008065</v>
      </c>
      <c r="Q43" s="21">
        <f t="shared" si="26"/>
        <v>32.90336276290855</v>
      </c>
      <c r="R43" s="22">
        <f t="shared" si="27"/>
        <v>0.82472324723247237</v>
      </c>
      <c r="S43" s="22">
        <f t="shared" si="28"/>
        <v>0.97867453557313078</v>
      </c>
      <c r="T43" s="22">
        <f t="shared" si="29"/>
        <v>0.9823792459014915</v>
      </c>
      <c r="U43" s="23">
        <f t="shared" si="36"/>
        <v>94953.191101634759</v>
      </c>
      <c r="V43" s="23">
        <f t="shared" si="37"/>
        <v>1673.1468312705911</v>
      </c>
      <c r="W43" s="22">
        <f t="shared" si="30"/>
        <v>1.7620754098508495E-2</v>
      </c>
      <c r="X43" s="23">
        <f t="shared" si="38"/>
        <v>2.6413859853097841</v>
      </c>
      <c r="Y43" s="23">
        <f t="shared" si="31"/>
        <v>470819.64794330439</v>
      </c>
      <c r="Z43" s="23">
        <f t="shared" si="20"/>
        <v>3341609.8673960986</v>
      </c>
      <c r="AA43" s="23">
        <f t="shared" si="32"/>
        <v>35.192180785365601</v>
      </c>
      <c r="AB43" s="25"/>
      <c r="AC43" s="24"/>
      <c r="AD43" s="25"/>
      <c r="AE43" s="24"/>
      <c r="AF43" s="23">
        <f t="shared" si="33"/>
        <v>2.2888180224570505</v>
      </c>
    </row>
    <row r="44" spans="2:32" s="26" customFormat="1" ht="15" customHeight="1" x14ac:dyDescent="0.2">
      <c r="B44" s="5" t="str">
        <f t="shared" si="21"/>
        <v>ES</v>
      </c>
      <c r="C44" s="5" t="s">
        <v>48</v>
      </c>
      <c r="D44" s="24" t="s">
        <v>80</v>
      </c>
      <c r="E44" s="4" t="str">
        <f t="shared" si="22"/>
        <v>ESFemale55-59</v>
      </c>
      <c r="F44" s="6">
        <f>VLOOKUP(E44,'Appendix 1a. Person-years 2020'!$E$3:$F$1682,2,FALSE)</f>
        <v>115915.476</v>
      </c>
      <c r="G44" s="17">
        <f>VLOOKUP(E44,'Appendix 2a. Deaths 2020'!$E$4:$G$1683,2,FALSE)</f>
        <v>748</v>
      </c>
      <c r="H44" s="17">
        <f>VLOOKUP(E44,'Appendix 2a. Deaths 2020'!$E$4:$G$1683,3,FALSE)</f>
        <v>153</v>
      </c>
      <c r="I44" s="18">
        <f t="shared" si="23"/>
        <v>6.4529778577624959E-3</v>
      </c>
      <c r="J44" s="24">
        <v>5</v>
      </c>
      <c r="K44" s="5">
        <f>VLOOKUP(E44,'Appendix 3a. nax iIBGE 2020'!$E$5:$O$1935,11,FALSE)</f>
        <v>2.5</v>
      </c>
      <c r="L44" s="19">
        <f t="shared" si="24"/>
        <v>3.1752641556587163E-2</v>
      </c>
      <c r="M44" s="20">
        <f t="shared" si="34"/>
        <v>92244.93834725747</v>
      </c>
      <c r="N44" s="20">
        <f t="shared" si="35"/>
        <v>2929.0204627499484</v>
      </c>
      <c r="O44" s="20">
        <f t="shared" si="25"/>
        <v>453902.14057941246</v>
      </c>
      <c r="P44" s="20">
        <f t="shared" si="19"/>
        <v>2635055.6792750675</v>
      </c>
      <c r="Q44" s="21">
        <f t="shared" si="26"/>
        <v>28.565856582345585</v>
      </c>
      <c r="R44" s="22">
        <f t="shared" si="27"/>
        <v>0.79545454545454541</v>
      </c>
      <c r="S44" s="22">
        <f t="shared" si="28"/>
        <v>0.96824735844341281</v>
      </c>
      <c r="T44" s="22">
        <f t="shared" si="29"/>
        <v>0.97465912967587642</v>
      </c>
      <c r="U44" s="23">
        <f t="shared" si="36"/>
        <v>93280.04427036416</v>
      </c>
      <c r="V44" s="23">
        <f t="shared" si="37"/>
        <v>2363.7975056838045</v>
      </c>
      <c r="W44" s="22">
        <f t="shared" si="30"/>
        <v>2.5340870324123577E-2</v>
      </c>
      <c r="X44" s="23">
        <f t="shared" si="38"/>
        <v>2.6715480591292953</v>
      </c>
      <c r="Y44" s="23">
        <f t="shared" si="31"/>
        <v>460896.23246188601</v>
      </c>
      <c r="Z44" s="23">
        <f t="shared" si="20"/>
        <v>2870790.2194527942</v>
      </c>
      <c r="AA44" s="23">
        <f t="shared" si="32"/>
        <v>30.776038346766395</v>
      </c>
      <c r="AB44" s="25"/>
      <c r="AC44" s="24"/>
      <c r="AD44" s="25"/>
      <c r="AE44" s="24"/>
      <c r="AF44" s="23">
        <f t="shared" si="33"/>
        <v>2.2101817644208097</v>
      </c>
    </row>
    <row r="45" spans="2:32" s="26" customFormat="1" ht="15" customHeight="1" x14ac:dyDescent="0.2">
      <c r="B45" s="5" t="str">
        <f t="shared" si="21"/>
        <v>ES</v>
      </c>
      <c r="C45" s="5" t="s">
        <v>48</v>
      </c>
      <c r="D45" s="24" t="s">
        <v>81</v>
      </c>
      <c r="E45" s="4" t="str">
        <f t="shared" si="22"/>
        <v>ESFemale60-64</v>
      </c>
      <c r="F45" s="6">
        <f>VLOOKUP(E45,'Appendix 1a. Person-years 2020'!$E$3:$F$1682,2,FALSE)</f>
        <v>99956.299400000004</v>
      </c>
      <c r="G45" s="17">
        <f>VLOOKUP(E45,'Appendix 2a. Deaths 2020'!$E$4:$G$1683,2,FALSE)</f>
        <v>1006</v>
      </c>
      <c r="H45" s="17">
        <f>VLOOKUP(E45,'Appendix 2a. Deaths 2020'!$E$4:$G$1683,3,FALSE)</f>
        <v>194</v>
      </c>
      <c r="I45" s="18">
        <f t="shared" si="23"/>
        <v>1.0064398202400838E-2</v>
      </c>
      <c r="J45" s="24">
        <v>5</v>
      </c>
      <c r="K45" s="5">
        <f>VLOOKUP(E45,'Appendix 3a. nax iIBGE 2020'!$E$5:$O$1935,11,FALSE)</f>
        <v>2.5</v>
      </c>
      <c r="L45" s="19">
        <f t="shared" si="24"/>
        <v>4.9086915355344846E-2</v>
      </c>
      <c r="M45" s="20">
        <f t="shared" si="34"/>
        <v>89315.917884507522</v>
      </c>
      <c r="N45" s="20">
        <f t="shared" si="35"/>
        <v>4384.2429010817514</v>
      </c>
      <c r="O45" s="20">
        <f t="shared" si="25"/>
        <v>435618.98216983321</v>
      </c>
      <c r="P45" s="20">
        <f t="shared" si="19"/>
        <v>2181153.5386956548</v>
      </c>
      <c r="Q45" s="21">
        <f t="shared" si="26"/>
        <v>24.420658605513715</v>
      </c>
      <c r="R45" s="22">
        <f t="shared" si="27"/>
        <v>0.80715705765407553</v>
      </c>
      <c r="S45" s="22">
        <f t="shared" si="28"/>
        <v>0.95091308464465518</v>
      </c>
      <c r="T45" s="22">
        <f t="shared" si="29"/>
        <v>0.96018786128338696</v>
      </c>
      <c r="U45" s="23">
        <f t="shared" si="36"/>
        <v>90916.246764680356</v>
      </c>
      <c r="V45" s="23">
        <f t="shared" si="37"/>
        <v>3619.570227789276</v>
      </c>
      <c r="W45" s="22">
        <f t="shared" si="30"/>
        <v>3.9812138716613044E-2</v>
      </c>
      <c r="X45" s="23">
        <f t="shared" si="38"/>
        <v>2.6528892886353836</v>
      </c>
      <c r="Y45" s="23">
        <f t="shared" si="31"/>
        <v>446085.70177122112</v>
      </c>
      <c r="Z45" s="23">
        <f t="shared" si="20"/>
        <v>2409893.9869909082</v>
      </c>
      <c r="AA45" s="23">
        <f t="shared" si="32"/>
        <v>26.506747393878527</v>
      </c>
      <c r="AB45" s="25"/>
      <c r="AC45" s="24"/>
      <c r="AD45" s="25"/>
      <c r="AE45" s="24"/>
      <c r="AF45" s="23">
        <f t="shared" si="33"/>
        <v>2.0860887883648118</v>
      </c>
    </row>
    <row r="46" spans="2:32" s="26" customFormat="1" ht="15" customHeight="1" x14ac:dyDescent="0.2">
      <c r="B46" s="5" t="str">
        <f t="shared" si="21"/>
        <v>ES</v>
      </c>
      <c r="C46" s="5" t="s">
        <v>48</v>
      </c>
      <c r="D46" s="24" t="s">
        <v>82</v>
      </c>
      <c r="E46" s="4" t="str">
        <f t="shared" si="22"/>
        <v>ESFemale65-69</v>
      </c>
      <c r="F46" s="6">
        <f>VLOOKUP(E46,'Appendix 1a. Person-years 2020'!$E$3:$F$1682,2,FALSE)</f>
        <v>78211.408299999996</v>
      </c>
      <c r="G46" s="17">
        <f>VLOOKUP(E46,'Appendix 2a. Deaths 2020'!$E$4:$G$1683,2,FALSE)</f>
        <v>1162</v>
      </c>
      <c r="H46" s="17">
        <f>VLOOKUP(E46,'Appendix 2a. Deaths 2020'!$E$4:$G$1683,3,FALSE)</f>
        <v>236</v>
      </c>
      <c r="I46" s="18">
        <f t="shared" si="23"/>
        <v>1.4857167582801345E-2</v>
      </c>
      <c r="J46" s="24">
        <v>5</v>
      </c>
      <c r="K46" s="5">
        <f>VLOOKUP(E46,'Appendix 3a. nax iIBGE 2020'!$E$5:$O$1935,11,FALSE)</f>
        <v>2.5</v>
      </c>
      <c r="L46" s="19">
        <f t="shared" si="24"/>
        <v>7.1625459284542808E-2</v>
      </c>
      <c r="M46" s="20">
        <f t="shared" si="34"/>
        <v>84931.674983425764</v>
      </c>
      <c r="N46" s="20">
        <f t="shared" si="35"/>
        <v>6083.2702284933848</v>
      </c>
      <c r="O46" s="20">
        <f t="shared" si="25"/>
        <v>409450.19934589532</v>
      </c>
      <c r="P46" s="20">
        <f t="shared" si="19"/>
        <v>1745534.5565258216</v>
      </c>
      <c r="Q46" s="21">
        <f t="shared" si="26"/>
        <v>20.55222102786103</v>
      </c>
      <c r="R46" s="22">
        <f t="shared" si="27"/>
        <v>0.79690189328743544</v>
      </c>
      <c r="S46" s="22">
        <f t="shared" si="28"/>
        <v>0.92837454071545722</v>
      </c>
      <c r="T46" s="22">
        <f t="shared" si="29"/>
        <v>0.94249395752693488</v>
      </c>
      <c r="U46" s="23">
        <f t="shared" si="36"/>
        <v>87296.676536891086</v>
      </c>
      <c r="V46" s="23">
        <f t="shared" si="37"/>
        <v>5020.086388687886</v>
      </c>
      <c r="W46" s="22">
        <f t="shared" si="30"/>
        <v>5.7506042473065122E-2</v>
      </c>
      <c r="X46" s="23">
        <f t="shared" si="38"/>
        <v>2.6535639013095569</v>
      </c>
      <c r="Y46" s="23">
        <f t="shared" si="31"/>
        <v>424704.07076349366</v>
      </c>
      <c r="Z46" s="23">
        <f t="shared" si="20"/>
        <v>1963808.2852196868</v>
      </c>
      <c r="AA46" s="23">
        <f t="shared" si="32"/>
        <v>22.495796668614211</v>
      </c>
      <c r="AB46" s="25"/>
      <c r="AC46" s="24"/>
      <c r="AD46" s="25"/>
      <c r="AE46" s="24"/>
      <c r="AF46" s="23">
        <f t="shared" si="33"/>
        <v>1.9435756407531812</v>
      </c>
    </row>
    <row r="47" spans="2:32" s="26" customFormat="1" ht="15" customHeight="1" x14ac:dyDescent="0.2">
      <c r="B47" s="5" t="str">
        <f t="shared" si="21"/>
        <v>ES</v>
      </c>
      <c r="C47" s="5" t="s">
        <v>48</v>
      </c>
      <c r="D47" s="42" t="s">
        <v>19</v>
      </c>
      <c r="E47" s="4" t="str">
        <f t="shared" si="22"/>
        <v>ESFemale70-74</v>
      </c>
      <c r="F47" s="6">
        <f>VLOOKUP(E47,'Appendix 1a. Person-years 2020'!$E$3:$F$1682,2,FALSE)</f>
        <v>54471.854599999999</v>
      </c>
      <c r="G47" s="17">
        <f>VLOOKUP(E47,'Appendix 2a. Deaths 2020'!$E$4:$G$1683,2,FALSE)</f>
        <v>1240</v>
      </c>
      <c r="H47" s="17">
        <f>VLOOKUP(E47,'Appendix 2a. Deaths 2020'!$E$4:$G$1683,3,FALSE)</f>
        <v>226</v>
      </c>
      <c r="I47" s="18">
        <f t="shared" si="23"/>
        <v>2.2764049601498238E-2</v>
      </c>
      <c r="J47" s="24">
        <v>5</v>
      </c>
      <c r="K47" s="5">
        <f>VLOOKUP(E47,'Appendix 3a. nax iIBGE 2020'!$E$5:$O$1935,11,FALSE)</f>
        <v>2.5</v>
      </c>
      <c r="L47" s="19">
        <f t="shared" si="24"/>
        <v>0.10769151077512797</v>
      </c>
      <c r="M47" s="20">
        <f t="shared" si="34"/>
        <v>78848.404754932373</v>
      </c>
      <c r="N47" s="20">
        <f t="shared" si="35"/>
        <v>8491.3038302674504</v>
      </c>
      <c r="O47" s="20">
        <f t="shared" si="25"/>
        <v>373013.76419899322</v>
      </c>
      <c r="P47" s="20">
        <f t="shared" si="19"/>
        <v>1336084.3571799262</v>
      </c>
      <c r="Q47" s="21">
        <f t="shared" si="26"/>
        <v>16.944976392770297</v>
      </c>
      <c r="R47" s="22">
        <f t="shared" si="27"/>
        <v>0.81774193548387097</v>
      </c>
      <c r="S47" s="22">
        <f t="shared" si="28"/>
        <v>0.89230848922487205</v>
      </c>
      <c r="T47" s="22">
        <f t="shared" si="29"/>
        <v>0.91103289941595711</v>
      </c>
      <c r="U47" s="23">
        <f t="shared" si="36"/>
        <v>82276.590148203206</v>
      </c>
      <c r="V47" s="23">
        <f t="shared" si="37"/>
        <v>7319.9096714272673</v>
      </c>
      <c r="W47" s="22">
        <f t="shared" si="30"/>
        <v>8.8967100584042891E-2</v>
      </c>
      <c r="X47" s="23">
        <f t="shared" si="38"/>
        <v>2.6299820305780091</v>
      </c>
      <c r="Y47" s="23">
        <f t="shared" si="31"/>
        <v>394034.63328518765</v>
      </c>
      <c r="Z47" s="23">
        <f t="shared" si="20"/>
        <v>1539104.2144561931</v>
      </c>
      <c r="AA47" s="23">
        <f t="shared" si="32"/>
        <v>18.706465735682958</v>
      </c>
      <c r="AB47" s="25"/>
      <c r="AC47" s="24"/>
      <c r="AD47" s="25"/>
      <c r="AE47" s="24"/>
      <c r="AF47" s="23">
        <f t="shared" si="33"/>
        <v>1.761489342912661</v>
      </c>
    </row>
    <row r="48" spans="2:32" s="26" customFormat="1" ht="15" customHeight="1" x14ac:dyDescent="0.2">
      <c r="B48" s="5" t="str">
        <f t="shared" si="21"/>
        <v>ES</v>
      </c>
      <c r="C48" s="5" t="s">
        <v>48</v>
      </c>
      <c r="D48" s="42" t="s">
        <v>20</v>
      </c>
      <c r="E48" s="4" t="str">
        <f t="shared" si="22"/>
        <v>ESFemale75-79</v>
      </c>
      <c r="F48" s="6">
        <f>VLOOKUP(E48,'Appendix 1a. Person-years 2020'!$E$3:$F$1682,2,FALSE)</f>
        <v>38015.2745</v>
      </c>
      <c r="G48" s="17">
        <f>VLOOKUP(E48,'Appendix 2a. Deaths 2020'!$E$4:$G$1683,2,FALSE)</f>
        <v>1290</v>
      </c>
      <c r="H48" s="17">
        <f>VLOOKUP(E48,'Appendix 2a. Deaths 2020'!$E$4:$G$1683,3,FALSE)</f>
        <v>252</v>
      </c>
      <c r="I48" s="18">
        <f t="shared" si="23"/>
        <v>3.3933728401724421E-2</v>
      </c>
      <c r="J48" s="24">
        <v>5</v>
      </c>
      <c r="K48" s="5">
        <f>VLOOKUP(E48,'Appendix 3a. nax iIBGE 2020'!$E$5:$O$1935,11,FALSE)</f>
        <v>2.5</v>
      </c>
      <c r="L48" s="19">
        <f t="shared" si="24"/>
        <v>0.15640051086468887</v>
      </c>
      <c r="M48" s="20">
        <f t="shared" si="34"/>
        <v>70357.100924664919</v>
      </c>
      <c r="N48" s="20">
        <f t="shared" si="35"/>
        <v>11003.886527576067</v>
      </c>
      <c r="O48" s="20">
        <f t="shared" si="25"/>
        <v>324275.78830438439</v>
      </c>
      <c r="P48" s="20">
        <f t="shared" si="19"/>
        <v>963070.59298093291</v>
      </c>
      <c r="Q48" s="21">
        <f t="shared" si="26"/>
        <v>13.688321154848943</v>
      </c>
      <c r="R48" s="22">
        <f t="shared" si="27"/>
        <v>0.8046511627906977</v>
      </c>
      <c r="S48" s="22">
        <f t="shared" si="28"/>
        <v>0.84359948913531113</v>
      </c>
      <c r="T48" s="22">
        <f t="shared" si="29"/>
        <v>0.87209840941650363</v>
      </c>
      <c r="U48" s="23">
        <f t="shared" si="36"/>
        <v>74956.680476775946</v>
      </c>
      <c r="V48" s="23">
        <f t="shared" si="37"/>
        <v>9587.0786578385523</v>
      </c>
      <c r="W48" s="22">
        <f t="shared" si="30"/>
        <v>0.12790159058349637</v>
      </c>
      <c r="X48" s="23">
        <f t="shared" si="38"/>
        <v>2.6459486971586812</v>
      </c>
      <c r="Y48" s="23">
        <f t="shared" si="31"/>
        <v>352214.92737895268</v>
      </c>
      <c r="Z48" s="23">
        <f t="shared" si="20"/>
        <v>1145069.5811710055</v>
      </c>
      <c r="AA48" s="23">
        <f t="shared" si="32"/>
        <v>15.276417977524844</v>
      </c>
      <c r="AB48" s="25"/>
      <c r="AC48" s="24"/>
      <c r="AD48" s="25"/>
      <c r="AE48" s="24"/>
      <c r="AF48" s="23">
        <f t="shared" si="33"/>
        <v>1.5880968226759009</v>
      </c>
    </row>
    <row r="49" spans="2:32" s="26" customFormat="1" ht="15" customHeight="1" x14ac:dyDescent="0.2">
      <c r="B49" s="5" t="str">
        <f t="shared" si="21"/>
        <v>ES</v>
      </c>
      <c r="C49" s="5" t="s">
        <v>48</v>
      </c>
      <c r="D49" s="42" t="s">
        <v>21</v>
      </c>
      <c r="E49" s="4" t="str">
        <f t="shared" si="22"/>
        <v>ESFemale80-84</v>
      </c>
      <c r="F49" s="6">
        <f>VLOOKUP(E49,'Appendix 1a. Person-years 2020'!$E$3:$F$1682,2,FALSE)</f>
        <v>26560.8446</v>
      </c>
      <c r="G49" s="17">
        <f>VLOOKUP(E49,'Appendix 2a. Deaths 2020'!$E$4:$G$1683,2,FALSE)</f>
        <v>1539</v>
      </c>
      <c r="H49" s="17">
        <f>VLOOKUP(E49,'Appendix 2a. Deaths 2020'!$E$4:$G$1683,3,FALSE)</f>
        <v>264</v>
      </c>
      <c r="I49" s="18">
        <f t="shared" si="23"/>
        <v>5.794243455646738E-2</v>
      </c>
      <c r="J49" s="24">
        <v>5</v>
      </c>
      <c r="K49" s="5">
        <f>VLOOKUP(E49,'Appendix 3a. nax iIBGE 2020'!$E$5:$O$1935,11,FALSE)</f>
        <v>2.5</v>
      </c>
      <c r="L49" s="19">
        <f t="shared" si="24"/>
        <v>0.25305553791968011</v>
      </c>
      <c r="M49" s="20">
        <f t="shared" si="34"/>
        <v>59353.21439708885</v>
      </c>
      <c r="N49" s="20">
        <f t="shared" si="35"/>
        <v>15019.65959651742</v>
      </c>
      <c r="O49" s="20">
        <f t="shared" si="25"/>
        <v>259216.92299415072</v>
      </c>
      <c r="P49" s="20">
        <f t="shared" si="19"/>
        <v>638794.80467654858</v>
      </c>
      <c r="Q49" s="21">
        <f t="shared" si="26"/>
        <v>10.762598305170817</v>
      </c>
      <c r="R49" s="22">
        <f t="shared" si="27"/>
        <v>0.82846003898635479</v>
      </c>
      <c r="S49" s="22">
        <f t="shared" si="28"/>
        <v>0.74694446208031984</v>
      </c>
      <c r="T49" s="22">
        <f t="shared" si="29"/>
        <v>0.78527980664900054</v>
      </c>
      <c r="U49" s="23">
        <f t="shared" si="36"/>
        <v>65369.601818937394</v>
      </c>
      <c r="V49" s="23">
        <f t="shared" si="37"/>
        <v>14036.173541840082</v>
      </c>
      <c r="W49" s="22">
        <f t="shared" si="30"/>
        <v>0.21472019335099946</v>
      </c>
      <c r="X49" s="23">
        <f t="shared" si="38"/>
        <v>2.6106058164027282</v>
      </c>
      <c r="Y49" s="23">
        <f t="shared" si="31"/>
        <v>293310.05767385231</v>
      </c>
      <c r="Z49" s="23">
        <f t="shared" si="20"/>
        <v>792854.65379205276</v>
      </c>
      <c r="AA49" s="23">
        <f t="shared" si="32"/>
        <v>12.1287973573424</v>
      </c>
      <c r="AB49" s="25"/>
      <c r="AC49" s="24"/>
      <c r="AD49" s="25"/>
      <c r="AE49" s="24"/>
      <c r="AF49" s="23">
        <f t="shared" si="33"/>
        <v>1.3661990521715826</v>
      </c>
    </row>
    <row r="50" spans="2:32" s="26" customFormat="1" ht="15" customHeight="1" x14ac:dyDescent="0.2">
      <c r="B50" s="5" t="str">
        <f t="shared" si="21"/>
        <v>ES</v>
      </c>
      <c r="C50" s="5" t="s">
        <v>48</v>
      </c>
      <c r="D50" s="42" t="s">
        <v>22</v>
      </c>
      <c r="E50" s="4" t="str">
        <f t="shared" si="22"/>
        <v>ESFemale85-89</v>
      </c>
      <c r="F50" s="6">
        <f>VLOOKUP(E50,'Appendix 1a. Person-years 2020'!$E$3:$F$1682,2,FALSE)</f>
        <v>15578.312400000001</v>
      </c>
      <c r="G50" s="17">
        <f>VLOOKUP(E50,'Appendix 2a. Deaths 2020'!$E$4:$G$1683,2,FALSE)</f>
        <v>1441</v>
      </c>
      <c r="H50" s="17">
        <f>VLOOKUP(E50,'Appendix 2a. Deaths 2020'!$E$4:$G$1683,3,FALSE)</f>
        <v>207</v>
      </c>
      <c r="I50" s="18">
        <f t="shared" si="23"/>
        <v>9.2500391762589118E-2</v>
      </c>
      <c r="J50" s="24">
        <v>5</v>
      </c>
      <c r="K50" s="5">
        <f>VLOOKUP(E50,'Appendix 3a. nax iIBGE 2020'!$E$5:$O$1935,11,FALSE)</f>
        <v>2.5</v>
      </c>
      <c r="L50" s="19">
        <f t="shared" si="24"/>
        <v>0.37563580987841788</v>
      </c>
      <c r="M50" s="20">
        <f t="shared" si="34"/>
        <v>44333.55480057143</v>
      </c>
      <c r="N50" s="20">
        <f t="shared" si="35"/>
        <v>16653.270762301869</v>
      </c>
      <c r="O50" s="20">
        <f t="shared" si="25"/>
        <v>180034.59709710247</v>
      </c>
      <c r="P50" s="20">
        <f t="shared" si="19"/>
        <v>379577.88168239791</v>
      </c>
      <c r="Q50" s="21">
        <f t="shared" si="26"/>
        <v>8.5618643348109185</v>
      </c>
      <c r="R50" s="22">
        <f t="shared" si="27"/>
        <v>0.85634975711311589</v>
      </c>
      <c r="S50" s="22">
        <f t="shared" si="28"/>
        <v>0.62436419012158217</v>
      </c>
      <c r="T50" s="22">
        <f t="shared" si="29"/>
        <v>0.66807215275128129</v>
      </c>
      <c r="U50" s="23">
        <f t="shared" si="36"/>
        <v>51333.428277097308</v>
      </c>
      <c r="V50" s="23">
        <f t="shared" si="37"/>
        <v>17038.994339913414</v>
      </c>
      <c r="W50" s="22">
        <f t="shared" si="30"/>
        <v>0.33192784724871871</v>
      </c>
      <c r="X50" s="23">
        <f>J50+R50*(L50/W50)*(K50-J50)</f>
        <v>2.5772171782310935</v>
      </c>
      <c r="Y50" s="23">
        <f t="shared" si="31"/>
        <v>215385.35859852668</v>
      </c>
      <c r="Z50" s="23">
        <f t="shared" si="20"/>
        <v>499544.59611820045</v>
      </c>
      <c r="AA50" s="23">
        <f t="shared" si="32"/>
        <v>9.7313702373756126</v>
      </c>
      <c r="AB50" s="25"/>
      <c r="AC50" s="24"/>
      <c r="AD50" s="25"/>
      <c r="AE50" s="24"/>
      <c r="AF50" s="23">
        <f t="shared" si="33"/>
        <v>1.1695059025646941</v>
      </c>
    </row>
    <row r="51" spans="2:32" s="26" customFormat="1" ht="15" customHeight="1" x14ac:dyDescent="0.2">
      <c r="B51" s="5" t="str">
        <f t="shared" si="21"/>
        <v>ES</v>
      </c>
      <c r="C51" s="5" t="s">
        <v>48</v>
      </c>
      <c r="D51" s="43" t="s">
        <v>5</v>
      </c>
      <c r="E51" s="4" t="str">
        <f t="shared" si="22"/>
        <v>ESFemale90+</v>
      </c>
      <c r="F51" s="8">
        <f>VLOOKUP(E51,'Appendix 1a. Person-years 2020'!$E$3:$F$1682,2,FALSE)</f>
        <v>11757.6502</v>
      </c>
      <c r="G51" s="17">
        <f>VLOOKUP(E51,'Appendix 2a. Deaths 2020'!$E$4:$G$1683,2,FALSE)</f>
        <v>1631</v>
      </c>
      <c r="H51" s="17">
        <f>VLOOKUP(E51,'Appendix 2a. Deaths 2020'!$E$4:$G$1683,3,FALSE)</f>
        <v>212</v>
      </c>
      <c r="I51" s="18">
        <f t="shared" si="23"/>
        <v>0.13871819387856937</v>
      </c>
      <c r="J51" s="27"/>
      <c r="K51" s="28"/>
      <c r="L51" s="16">
        <v>1</v>
      </c>
      <c r="M51" s="20">
        <f t="shared" si="34"/>
        <v>27680.284038269561</v>
      </c>
      <c r="N51" s="20">
        <f t="shared" si="35"/>
        <v>27680.284038269561</v>
      </c>
      <c r="O51" s="38">
        <f>N51*Q51</f>
        <v>199543.28458529548</v>
      </c>
      <c r="P51" s="20">
        <f>O51</f>
        <v>199543.28458529548</v>
      </c>
      <c r="Q51" s="21">
        <f>1/I51</f>
        <v>7.2088597179644394</v>
      </c>
      <c r="R51" s="22">
        <f t="shared" si="27"/>
        <v>0.87001839362354383</v>
      </c>
      <c r="S51" s="22">
        <f t="shared" si="28"/>
        <v>0</v>
      </c>
      <c r="T51" s="22">
        <f t="shared" si="29"/>
        <v>0</v>
      </c>
      <c r="U51" s="23">
        <f t="shared" si="36"/>
        <v>34294.433937183894</v>
      </c>
      <c r="V51" s="23">
        <f>U51*(1-T51)</f>
        <v>34294.433937183894</v>
      </c>
      <c r="W51" s="22">
        <f t="shared" si="30"/>
        <v>1</v>
      </c>
      <c r="X51" s="23">
        <f>Q51/R51</f>
        <v>8.2858704721634968</v>
      </c>
      <c r="Y51" s="23">
        <f t="shared" si="31"/>
        <v>284159.23751967377</v>
      </c>
      <c r="Z51" s="23">
        <f>Y51</f>
        <v>284159.23751967377</v>
      </c>
      <c r="AA51" s="23">
        <f t="shared" si="32"/>
        <v>8.2858704721634968</v>
      </c>
      <c r="AB51" s="25"/>
      <c r="AC51" s="24"/>
      <c r="AD51" s="25"/>
      <c r="AE51" s="24"/>
      <c r="AF51" s="23">
        <f t="shared" si="33"/>
        <v>1.0770107541990575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2061975.9102999999</v>
      </c>
      <c r="G52" s="30">
        <f>SUM(G32:G51)</f>
        <v>12362</v>
      </c>
      <c r="H52" s="30">
        <f>SUM(H32:H51)</f>
        <v>2059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ES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ES</v>
      </c>
      <c r="C59" s="5" t="s">
        <v>47</v>
      </c>
      <c r="D59" s="40">
        <v>0</v>
      </c>
      <c r="E59" s="4" t="str">
        <f>_xlfn.CONCAT(B59,C59,D59)</f>
        <v>ESMale0</v>
      </c>
      <c r="F59" s="6">
        <f>VLOOKUP(E59,'Appendix 1a. Person-years 2020'!$E$3:$F$1682,2,FALSE)</f>
        <v>29464.657999999999</v>
      </c>
      <c r="G59" s="17">
        <f>VLOOKUP(E59,'Appendix 2a. Deaths 2020'!$E$4:$G$1683,2,FALSE)</f>
        <v>281</v>
      </c>
      <c r="H59" s="17">
        <f>VLOOKUP(E59,'Appendix 2a. Deaths 2020'!$E$4:$G$1683,3,FALSE)</f>
        <v>2</v>
      </c>
      <c r="I59" s="18">
        <f>G59/F59</f>
        <v>9.5368491974351099E-3</v>
      </c>
      <c r="J59" s="16">
        <v>1</v>
      </c>
      <c r="K59" s="5">
        <f>VLOOKUP(E59,'Appendix 3a. nax iIBGE 2020'!$E$5:$O$1935,11,FALSE)</f>
        <v>7.0000000000000007E-2</v>
      </c>
      <c r="L59" s="19">
        <f>(J59*I59)/(1+(J59-K59)*I59)</f>
        <v>9.4530079202077323E-3</v>
      </c>
      <c r="M59" s="16">
        <v>100000</v>
      </c>
      <c r="N59" s="20">
        <f>M59*L59</f>
        <v>945.3007920207732</v>
      </c>
      <c r="O59" s="20">
        <f>M60*J59+N59*K59</f>
        <v>99120.870263420686</v>
      </c>
      <c r="P59" s="20">
        <f t="shared" ref="P59:P77" si="39">P60+O59</f>
        <v>7215531.0721948044</v>
      </c>
      <c r="Q59" s="21">
        <f>P59/M59</f>
        <v>72.155310721948041</v>
      </c>
      <c r="R59" s="22">
        <f>(G59-H59)/G59</f>
        <v>0.99288256227758009</v>
      </c>
      <c r="S59" s="22">
        <f>1-L59</f>
        <v>0.99054699207979224</v>
      </c>
      <c r="T59" s="22">
        <f>S59^R59</f>
        <v>0.9906139565267349</v>
      </c>
      <c r="U59" s="16">
        <v>100000</v>
      </c>
      <c r="V59" s="23">
        <f>U59*(1-T59)</f>
        <v>938.60434732651038</v>
      </c>
      <c r="W59" s="22">
        <f>V59/U59</f>
        <v>9.3860434732651044E-3</v>
      </c>
      <c r="X59" s="23">
        <f>J59+R59*(L59/W59)*(K59-J59)</f>
        <v>7.0031384453364542E-2</v>
      </c>
      <c r="Y59" s="23">
        <f>U60*J59+V59*X59</f>
        <v>99127.127414570699</v>
      </c>
      <c r="Z59" s="23">
        <f t="shared" ref="Z59:Z77" si="40">Z60+Y59</f>
        <v>7460953.0470434316</v>
      </c>
      <c r="AA59" s="23">
        <f>Z59/U59</f>
        <v>74.609530470434322</v>
      </c>
      <c r="AB59" s="16"/>
      <c r="AC59" s="16"/>
      <c r="AD59" s="16"/>
      <c r="AE59" s="16"/>
      <c r="AF59" s="23">
        <f>AA59-Q59</f>
        <v>2.4542197484862811</v>
      </c>
    </row>
    <row r="60" spans="2:32" s="26" customFormat="1" ht="15" customHeight="1" x14ac:dyDescent="0.2">
      <c r="B60" s="5" t="str">
        <f t="shared" ref="B60:B78" si="41">B6</f>
        <v>ES</v>
      </c>
      <c r="C60" s="5" t="s">
        <v>47</v>
      </c>
      <c r="D60" s="41" t="s">
        <v>18</v>
      </c>
      <c r="E60" s="4" t="str">
        <f t="shared" ref="E60:E78" si="42">_xlfn.CONCAT(B60,C60,D60)</f>
        <v>ESMale1-4</v>
      </c>
      <c r="F60" s="6">
        <f>VLOOKUP(E60,'Appendix 1a. Person-years 2020'!$E$3:$F$1682,2,FALSE)</f>
        <v>117468.83070000001</v>
      </c>
      <c r="G60" s="17">
        <f>VLOOKUP(E60,'Appendix 2a. Deaths 2020'!$E$4:$G$1683,2,FALSE)</f>
        <v>46</v>
      </c>
      <c r="H60" s="17">
        <f>VLOOKUP(E60,'Appendix 2a. Deaths 2020'!$E$4:$G$1683,3,FALSE)</f>
        <v>3</v>
      </c>
      <c r="I60" s="18">
        <f t="shared" ref="I60:I78" si="43">G60/F60</f>
        <v>3.9159323989082663E-4</v>
      </c>
      <c r="J60" s="24">
        <v>4</v>
      </c>
      <c r="K60" s="5">
        <f>VLOOKUP(E60,'Appendix 3a. nax iIBGE 2020'!$E$5:$O$1935,11,FALSE)</f>
        <v>1.63</v>
      </c>
      <c r="L60" s="19">
        <f t="shared" ref="L60:L77" si="44">(J60*I60)/(1+(J60-K60)*I60)</f>
        <v>1.5649205943513646E-3</v>
      </c>
      <c r="M60" s="20">
        <f>M59-N59</f>
        <v>99054.699207979225</v>
      </c>
      <c r="N60" s="20">
        <f>M60*L60</f>
        <v>155.01273875784651</v>
      </c>
      <c r="O60" s="20">
        <f t="shared" ref="O60:O77" si="45">M61*J60+N60*K60</f>
        <v>395851.41664106084</v>
      </c>
      <c r="P60" s="20">
        <f t="shared" si="39"/>
        <v>7116410.2019313835</v>
      </c>
      <c r="Q60" s="21">
        <f t="shared" ref="Q60:Q77" si="46">P60/M60</f>
        <v>71.843236704898601</v>
      </c>
      <c r="R60" s="22">
        <f t="shared" ref="R60:R78" si="47">(G60-H60)/G60</f>
        <v>0.93478260869565222</v>
      </c>
      <c r="S60" s="22">
        <f t="shared" ref="S60:S78" si="48">1-L60</f>
        <v>0.99843507940564868</v>
      </c>
      <c r="T60" s="22">
        <f t="shared" ref="T60:T78" si="49">S60^R60</f>
        <v>0.99853706475309478</v>
      </c>
      <c r="U60" s="23">
        <f>U59-V59</f>
        <v>99061.395652673484</v>
      </c>
      <c r="V60" s="23">
        <f>U60*(1-T60)</f>
        <v>144.92040730791928</v>
      </c>
      <c r="W60" s="22">
        <f t="shared" ref="W60:W78" si="50">V60/U60</f>
        <v>1.462935246905217E-3</v>
      </c>
      <c r="X60" s="23">
        <f>J60+R60*(L60/W60)*(K60-J60)</f>
        <v>1.6301210022241599</v>
      </c>
      <c r="Y60" s="23">
        <f t="shared" ref="Y60:Y78" si="51">U61*J60+V60*X60</f>
        <v>395902.13878106576</v>
      </c>
      <c r="Z60" s="23">
        <f t="shared" si="40"/>
        <v>7361825.9196288604</v>
      </c>
      <c r="AA60" s="23">
        <f t="shared" ref="AA60:AA78" si="52">Z60/U60</f>
        <v>74.315790436071637</v>
      </c>
      <c r="AB60" s="25"/>
      <c r="AC60" s="24"/>
      <c r="AD60" s="25"/>
      <c r="AE60" s="24"/>
      <c r="AF60" s="23">
        <f t="shared" ref="AF60:AF78" si="53">AA60-Q60</f>
        <v>2.4725537311730363</v>
      </c>
    </row>
    <row r="61" spans="2:32" s="26" customFormat="1" ht="15" customHeight="1" x14ac:dyDescent="0.2">
      <c r="B61" s="5" t="str">
        <f t="shared" si="41"/>
        <v>ES</v>
      </c>
      <c r="C61" s="5" t="s">
        <v>47</v>
      </c>
      <c r="D61" s="24" t="s">
        <v>70</v>
      </c>
      <c r="E61" s="4" t="str">
        <f t="shared" si="42"/>
        <v>ESMale5-9</v>
      </c>
      <c r="F61" s="6">
        <f>VLOOKUP(E61,'Appendix 1a. Person-years 2020'!$E$3:$F$1682,2,FALSE)</f>
        <v>144805.92439999999</v>
      </c>
      <c r="G61" s="17">
        <f>VLOOKUP(E61,'Appendix 2a. Deaths 2020'!$E$4:$G$1683,2,FALSE)</f>
        <v>31</v>
      </c>
      <c r="H61" s="17">
        <f>VLOOKUP(E61,'Appendix 2a. Deaths 2020'!$E$4:$G$1683,3,FALSE)</f>
        <v>0</v>
      </c>
      <c r="I61" s="18">
        <f t="shared" si="43"/>
        <v>2.1407963885764885E-4</v>
      </c>
      <c r="J61" s="24">
        <v>5</v>
      </c>
      <c r="K61" s="5">
        <f>VLOOKUP(E61,'Appendix 3a. nax iIBGE 2020'!$E$5:$O$1935,11,FALSE)</f>
        <v>2.5</v>
      </c>
      <c r="L61" s="19">
        <f t="shared" si="44"/>
        <v>1.0698256245798676E-3</v>
      </c>
      <c r="M61" s="20">
        <f t="shared" ref="M61:M78" si="54">M60-N60</f>
        <v>98899.686469221386</v>
      </c>
      <c r="N61" s="20">
        <f t="shared" ref="N61:N78" si="55">M61*L61</f>
        <v>105.80541884768785</v>
      </c>
      <c r="O61" s="20">
        <f t="shared" si="45"/>
        <v>494233.91879898775</v>
      </c>
      <c r="P61" s="20">
        <f t="shared" si="39"/>
        <v>6720558.7852903223</v>
      </c>
      <c r="Q61" s="21">
        <f t="shared" si="46"/>
        <v>67.953287065089228</v>
      </c>
      <c r="R61" s="22">
        <f t="shared" si="47"/>
        <v>1</v>
      </c>
      <c r="S61" s="22">
        <f t="shared" si="48"/>
        <v>0.99893017437542009</v>
      </c>
      <c r="T61" s="22">
        <f t="shared" si="49"/>
        <v>0.99893017437542009</v>
      </c>
      <c r="U61" s="23">
        <f t="shared" ref="U61:U78" si="56">U60-V60</f>
        <v>98916.475245365567</v>
      </c>
      <c r="V61" s="23">
        <f t="shared" ref="V61:V77" si="57">U61*(1-T61)</f>
        <v>105.82337991061662</v>
      </c>
      <c r="W61" s="22">
        <f t="shared" si="50"/>
        <v>1.069825624579912E-3</v>
      </c>
      <c r="X61" s="23">
        <f>J61+R61*(L61/W61)*(K61-J61)</f>
        <v>2.5000000000001039</v>
      </c>
      <c r="Y61" s="23">
        <f t="shared" si="51"/>
        <v>494317.8177770513</v>
      </c>
      <c r="Z61" s="23">
        <f t="shared" si="40"/>
        <v>6965923.7808477944</v>
      </c>
      <c r="AA61" s="23">
        <f t="shared" si="52"/>
        <v>70.422280652121813</v>
      </c>
      <c r="AB61" s="25"/>
      <c r="AC61" s="24"/>
      <c r="AD61" s="25"/>
      <c r="AE61" s="24"/>
      <c r="AF61" s="23">
        <f t="shared" si="53"/>
        <v>2.4689935870325854</v>
      </c>
    </row>
    <row r="62" spans="2:32" s="26" customFormat="1" ht="15" customHeight="1" x14ac:dyDescent="0.2">
      <c r="B62" s="5" t="str">
        <f t="shared" si="41"/>
        <v>ES</v>
      </c>
      <c r="C62" s="5" t="s">
        <v>47</v>
      </c>
      <c r="D62" s="24" t="s">
        <v>71</v>
      </c>
      <c r="E62" s="4" t="str">
        <f t="shared" si="42"/>
        <v>ESMale10-14</v>
      </c>
      <c r="F62" s="6">
        <f>VLOOKUP(E62,'Appendix 1a. Person-years 2020'!$E$3:$F$1682,2,FALSE)</f>
        <v>139586.9779</v>
      </c>
      <c r="G62" s="17">
        <f>VLOOKUP(E62,'Appendix 2a. Deaths 2020'!$E$4:$G$1683,2,FALSE)</f>
        <v>51</v>
      </c>
      <c r="H62" s="17">
        <f>VLOOKUP(E62,'Appendix 2a. Deaths 2020'!$E$4:$G$1683,3,FALSE)</f>
        <v>2</v>
      </c>
      <c r="I62" s="18">
        <f t="shared" si="43"/>
        <v>3.6536359456493397E-4</v>
      </c>
      <c r="J62" s="24">
        <v>5</v>
      </c>
      <c r="K62" s="5">
        <f>VLOOKUP(E62,'Appendix 3a. nax iIBGE 2020'!$E$5:$O$1935,11,FALSE)</f>
        <v>2.5</v>
      </c>
      <c r="L62" s="19">
        <f t="shared" si="44"/>
        <v>1.8251508636242773E-3</v>
      </c>
      <c r="M62" s="20">
        <f t="shared" si="54"/>
        <v>98793.881050373704</v>
      </c>
      <c r="N62" s="20">
        <f t="shared" si="55"/>
        <v>180.3137373198837</v>
      </c>
      <c r="O62" s="20">
        <f t="shared" si="45"/>
        <v>493518.62090856879</v>
      </c>
      <c r="P62" s="20">
        <f t="shared" si="39"/>
        <v>6226324.8664913345</v>
      </c>
      <c r="Q62" s="21">
        <f t="shared" si="46"/>
        <v>63.023385662079754</v>
      </c>
      <c r="R62" s="22">
        <f t="shared" si="47"/>
        <v>0.96078431372549022</v>
      </c>
      <c r="S62" s="22">
        <f t="shared" si="48"/>
        <v>0.99817484913637577</v>
      </c>
      <c r="T62" s="22">
        <f t="shared" si="49"/>
        <v>0.99824636088462115</v>
      </c>
      <c r="U62" s="23">
        <f t="shared" si="56"/>
        <v>98810.651865454944</v>
      </c>
      <c r="V62" s="23">
        <f t="shared" si="57"/>
        <v>173.27822412734358</v>
      </c>
      <c r="W62" s="22">
        <f t="shared" si="50"/>
        <v>1.7536391153788464E-3</v>
      </c>
      <c r="X62" s="23">
        <f>((-5/24)*V61+2.5*V62+(5/24)*V63)/V62</f>
        <v>3.6060955357483837</v>
      </c>
      <c r="Y62" s="23">
        <f t="shared" si="51"/>
        <v>493811.72603710607</v>
      </c>
      <c r="Z62" s="23">
        <f t="shared" si="40"/>
        <v>6471605.9630707428</v>
      </c>
      <c r="AA62" s="23">
        <f t="shared" si="52"/>
        <v>65.495023470574552</v>
      </c>
      <c r="AB62" s="25"/>
      <c r="AC62" s="24"/>
      <c r="AD62" s="25"/>
      <c r="AE62" s="24"/>
      <c r="AF62" s="23">
        <f t="shared" si="53"/>
        <v>2.4716378084947976</v>
      </c>
    </row>
    <row r="63" spans="2:32" s="26" customFormat="1" ht="15" customHeight="1" x14ac:dyDescent="0.2">
      <c r="B63" s="5" t="str">
        <f t="shared" si="41"/>
        <v>ES</v>
      </c>
      <c r="C63" s="5" t="s">
        <v>47</v>
      </c>
      <c r="D63" s="24" t="s">
        <v>72</v>
      </c>
      <c r="E63" s="4" t="str">
        <f t="shared" si="42"/>
        <v>ESMale15-19</v>
      </c>
      <c r="F63" s="6">
        <f>VLOOKUP(E63,'Appendix 1a. Person-years 2020'!$E$3:$F$1682,2,FALSE)</f>
        <v>148267.33360000001</v>
      </c>
      <c r="G63" s="17">
        <f>VLOOKUP(E63,'Appendix 2a. Deaths 2020'!$E$4:$G$1683,2,FALSE)</f>
        <v>314</v>
      </c>
      <c r="H63" s="17">
        <f>VLOOKUP(E63,'Appendix 2a. Deaths 2020'!$E$4:$G$1683,3,FALSE)</f>
        <v>4</v>
      </c>
      <c r="I63" s="18">
        <f t="shared" si="43"/>
        <v>2.1177962291216382E-3</v>
      </c>
      <c r="J63" s="24">
        <v>5</v>
      </c>
      <c r="K63" s="5">
        <f>VLOOKUP(E63,'Appendix 3a. nax iIBGE 2020'!$E$5:$O$1935,11,FALSE)</f>
        <v>2.5</v>
      </c>
      <c r="L63" s="19">
        <f t="shared" si="44"/>
        <v>1.0533213147895324E-2</v>
      </c>
      <c r="M63" s="20">
        <f t="shared" si="54"/>
        <v>98613.56731305382</v>
      </c>
      <c r="N63" s="20">
        <f t="shared" si="55"/>
        <v>1038.7177237827191</v>
      </c>
      <c r="O63" s="20">
        <f t="shared" si="45"/>
        <v>490471.04225581232</v>
      </c>
      <c r="P63" s="20">
        <f t="shared" si="39"/>
        <v>5732806.2455827659</v>
      </c>
      <c r="Q63" s="21">
        <f t="shared" si="46"/>
        <v>58.134051954369312</v>
      </c>
      <c r="R63" s="22">
        <f t="shared" si="47"/>
        <v>0.98726114649681529</v>
      </c>
      <c r="S63" s="22">
        <f t="shared" si="48"/>
        <v>0.98946678685210465</v>
      </c>
      <c r="T63" s="22">
        <f t="shared" si="49"/>
        <v>0.98960026774071363</v>
      </c>
      <c r="U63" s="23">
        <f t="shared" si="56"/>
        <v>98637.373641327606</v>
      </c>
      <c r="V63" s="23">
        <f t="shared" si="57"/>
        <v>1025.8022766289973</v>
      </c>
      <c r="W63" s="22">
        <f t="shared" si="50"/>
        <v>1.0399732259286365E-2</v>
      </c>
      <c r="X63" s="23">
        <f t="shared" ref="X63:X76" si="58">((-5/24)*V62+2.5*V63+(5/24)*V64)/V63</f>
        <v>2.7458763582542454</v>
      </c>
      <c r="Y63" s="23">
        <f t="shared" si="51"/>
        <v>490874.58304313198</v>
      </c>
      <c r="Z63" s="23">
        <f t="shared" si="40"/>
        <v>5977794.2370336363</v>
      </c>
      <c r="AA63" s="23">
        <f t="shared" si="52"/>
        <v>60.603744973690468</v>
      </c>
      <c r="AB63" s="25"/>
      <c r="AC63" s="24"/>
      <c r="AD63" s="25"/>
      <c r="AE63" s="24"/>
      <c r="AF63" s="23">
        <f t="shared" si="53"/>
        <v>2.4696930193211557</v>
      </c>
    </row>
    <row r="64" spans="2:32" s="26" customFormat="1" ht="15" customHeight="1" x14ac:dyDescent="0.2">
      <c r="B64" s="5" t="str">
        <f t="shared" si="41"/>
        <v>ES</v>
      </c>
      <c r="C64" s="5" t="s">
        <v>47</v>
      </c>
      <c r="D64" s="24" t="s">
        <v>73</v>
      </c>
      <c r="E64" s="4" t="str">
        <f t="shared" si="42"/>
        <v>ESMale20-24</v>
      </c>
      <c r="F64" s="6">
        <f>VLOOKUP(E64,'Appendix 1a. Person-years 2020'!$E$3:$F$1682,2,FALSE)</f>
        <v>158622.16899999999</v>
      </c>
      <c r="G64" s="17">
        <f>VLOOKUP(E64,'Appendix 2a. Deaths 2020'!$E$4:$G$1683,2,FALSE)</f>
        <v>462</v>
      </c>
      <c r="H64" s="17">
        <f>VLOOKUP(E64,'Appendix 2a. Deaths 2020'!$E$4:$G$1683,3,FALSE)</f>
        <v>9</v>
      </c>
      <c r="I64" s="18">
        <f t="shared" si="43"/>
        <v>2.9125815320303686E-3</v>
      </c>
      <c r="J64" s="24">
        <v>5</v>
      </c>
      <c r="K64" s="5">
        <f>VLOOKUP(E64,'Appendix 3a. nax iIBGE 2020'!$E$5:$O$1935,11,FALSE)</f>
        <v>2.5</v>
      </c>
      <c r="L64" s="19">
        <f t="shared" si="44"/>
        <v>1.4457635057985039E-2</v>
      </c>
      <c r="M64" s="20">
        <f t="shared" si="54"/>
        <v>97574.849589271107</v>
      </c>
      <c r="N64" s="20">
        <f t="shared" si="55"/>
        <v>1410.7015661994631</v>
      </c>
      <c r="O64" s="20">
        <f t="shared" si="45"/>
        <v>484347.49403085688</v>
      </c>
      <c r="P64" s="20">
        <f t="shared" si="39"/>
        <v>5242335.2033269536</v>
      </c>
      <c r="Q64" s="21">
        <f t="shared" si="46"/>
        <v>53.726295509487286</v>
      </c>
      <c r="R64" s="22">
        <f t="shared" si="47"/>
        <v>0.98051948051948057</v>
      </c>
      <c r="S64" s="22">
        <f t="shared" si="48"/>
        <v>0.98554236494201497</v>
      </c>
      <c r="T64" s="22">
        <f t="shared" si="49"/>
        <v>0.98582200102408335</v>
      </c>
      <c r="U64" s="23">
        <f t="shared" si="56"/>
        <v>97611.571364698611</v>
      </c>
      <c r="V64" s="23">
        <f t="shared" si="57"/>
        <v>1383.9367588463119</v>
      </c>
      <c r="W64" s="22">
        <f t="shared" si="50"/>
        <v>1.417799897591665E-2</v>
      </c>
      <c r="X64" s="23">
        <f t="shared" si="58"/>
        <v>2.5067720461747656</v>
      </c>
      <c r="Y64" s="23">
        <f t="shared" si="51"/>
        <v>484607.38701001118</v>
      </c>
      <c r="Z64" s="23">
        <f t="shared" si="40"/>
        <v>5486919.6539905043</v>
      </c>
      <c r="AA64" s="23">
        <f t="shared" si="52"/>
        <v>56.211774662351743</v>
      </c>
      <c r="AB64" s="25"/>
      <c r="AC64" s="24"/>
      <c r="AD64" s="25"/>
      <c r="AE64" s="24"/>
      <c r="AF64" s="23">
        <f t="shared" si="53"/>
        <v>2.4854791528644569</v>
      </c>
    </row>
    <row r="65" spans="2:32" s="26" customFormat="1" ht="15" customHeight="1" x14ac:dyDescent="0.2">
      <c r="B65" s="5" t="str">
        <f t="shared" si="41"/>
        <v>ES</v>
      </c>
      <c r="C65" s="5" t="s">
        <v>47</v>
      </c>
      <c r="D65" s="24" t="s">
        <v>74</v>
      </c>
      <c r="E65" s="4" t="str">
        <f t="shared" si="42"/>
        <v>ESMale25-29</v>
      </c>
      <c r="F65" s="6">
        <f>VLOOKUP(E65,'Appendix 1a. Person-years 2020'!$E$3:$F$1682,2,FALSE)</f>
        <v>158625.04459999999</v>
      </c>
      <c r="G65" s="17">
        <f>VLOOKUP(E65,'Appendix 2a. Deaths 2020'!$E$4:$G$1683,2,FALSE)</f>
        <v>366</v>
      </c>
      <c r="H65" s="17">
        <f>VLOOKUP(E65,'Appendix 2a. Deaths 2020'!$E$4:$G$1683,3,FALSE)</f>
        <v>11</v>
      </c>
      <c r="I65" s="18">
        <f t="shared" si="43"/>
        <v>2.3073279564581445E-3</v>
      </c>
      <c r="J65" s="24">
        <v>5</v>
      </c>
      <c r="K65" s="5">
        <f>VLOOKUP(E65,'Appendix 3a. nax iIBGE 2020'!$E$5:$O$1935,11,FALSE)</f>
        <v>2.5</v>
      </c>
      <c r="L65" s="19">
        <f t="shared" si="44"/>
        <v>1.1470474416552847E-2</v>
      </c>
      <c r="M65" s="20">
        <f t="shared" si="54"/>
        <v>96164.148023071641</v>
      </c>
      <c r="N65" s="20">
        <f t="shared" si="55"/>
        <v>1103.0483996882442</v>
      </c>
      <c r="O65" s="20">
        <f t="shared" si="45"/>
        <v>478063.11911613756</v>
      </c>
      <c r="P65" s="20">
        <f t="shared" si="39"/>
        <v>4757987.709296097</v>
      </c>
      <c r="Q65" s="21">
        <f t="shared" si="46"/>
        <v>49.47777115598803</v>
      </c>
      <c r="R65" s="22">
        <f t="shared" si="47"/>
        <v>0.9699453551912568</v>
      </c>
      <c r="S65" s="22">
        <f t="shared" si="48"/>
        <v>0.9885295255834472</v>
      </c>
      <c r="T65" s="22">
        <f t="shared" si="49"/>
        <v>0.98887234127226054</v>
      </c>
      <c r="U65" s="23">
        <f t="shared" si="56"/>
        <v>96227.634605852305</v>
      </c>
      <c r="V65" s="23">
        <f t="shared" si="57"/>
        <v>1070.7882780715365</v>
      </c>
      <c r="W65" s="22">
        <f t="shared" si="50"/>
        <v>1.1127658727739465E-2</v>
      </c>
      <c r="X65" s="23">
        <f t="shared" si="58"/>
        <v>2.433530938960307</v>
      </c>
      <c r="Y65" s="23">
        <f t="shared" si="51"/>
        <v>478390.02804266696</v>
      </c>
      <c r="Z65" s="23">
        <f t="shared" si="40"/>
        <v>5002312.2669804934</v>
      </c>
      <c r="AA65" s="23">
        <f t="shared" si="52"/>
        <v>51.984154941248718</v>
      </c>
      <c r="AB65" s="25"/>
      <c r="AC65" s="24"/>
      <c r="AD65" s="25"/>
      <c r="AE65" s="24"/>
      <c r="AF65" s="23">
        <f t="shared" si="53"/>
        <v>2.5063837852606881</v>
      </c>
    </row>
    <row r="66" spans="2:32" s="26" customFormat="1" ht="15" customHeight="1" x14ac:dyDescent="0.2">
      <c r="B66" s="5" t="str">
        <f t="shared" si="41"/>
        <v>ES</v>
      </c>
      <c r="C66" s="5" t="s">
        <v>47</v>
      </c>
      <c r="D66" s="24" t="s">
        <v>75</v>
      </c>
      <c r="E66" s="4" t="str">
        <f t="shared" si="42"/>
        <v>ESMale30-34</v>
      </c>
      <c r="F66" s="6">
        <f>VLOOKUP(E66,'Appendix 1a. Person-years 2020'!$E$3:$F$1682,2,FALSE)</f>
        <v>169786.98259999999</v>
      </c>
      <c r="G66" s="17">
        <f>VLOOKUP(E66,'Appendix 2a. Deaths 2020'!$E$4:$G$1683,2,FALSE)</f>
        <v>399</v>
      </c>
      <c r="H66" s="17">
        <f>VLOOKUP(E66,'Appendix 2a. Deaths 2020'!$E$4:$G$1683,3,FALSE)</f>
        <v>25</v>
      </c>
      <c r="I66" s="18">
        <f t="shared" si="43"/>
        <v>2.3500034801843522E-3</v>
      </c>
      <c r="J66" s="24">
        <v>5</v>
      </c>
      <c r="K66" s="5">
        <f>VLOOKUP(E66,'Appendix 3a. nax iIBGE 2020'!$E$5:$O$1935,11,FALSE)</f>
        <v>2.5</v>
      </c>
      <c r="L66" s="19">
        <f t="shared" si="44"/>
        <v>1.1681389138101943E-2</v>
      </c>
      <c r="M66" s="20">
        <f t="shared" si="54"/>
        <v>95061.099623383401</v>
      </c>
      <c r="N66" s="20">
        <f t="shared" si="55"/>
        <v>1110.4456965966176</v>
      </c>
      <c r="O66" s="20">
        <f t="shared" si="45"/>
        <v>472529.38387542544</v>
      </c>
      <c r="P66" s="20">
        <f t="shared" si="39"/>
        <v>4279924.5901799593</v>
      </c>
      <c r="Q66" s="21">
        <f t="shared" si="46"/>
        <v>45.022881148401645</v>
      </c>
      <c r="R66" s="22">
        <f t="shared" si="47"/>
        <v>0.93734335839598992</v>
      </c>
      <c r="S66" s="22">
        <f t="shared" si="48"/>
        <v>0.98831861086189809</v>
      </c>
      <c r="T66" s="22">
        <f t="shared" si="49"/>
        <v>0.98904650374329883</v>
      </c>
      <c r="U66" s="23">
        <f t="shared" si="56"/>
        <v>95156.846327780775</v>
      </c>
      <c r="V66" s="23">
        <f t="shared" si="57"/>
        <v>1042.3001600508348</v>
      </c>
      <c r="W66" s="22">
        <f t="shared" si="50"/>
        <v>1.0953496256701166E-2</v>
      </c>
      <c r="X66" s="23">
        <f t="shared" si="58"/>
        <v>2.5266050765765247</v>
      </c>
      <c r="Y66" s="23">
        <f t="shared" si="51"/>
        <v>473206.21171435068</v>
      </c>
      <c r="Z66" s="23">
        <f t="shared" si="40"/>
        <v>4523922.2389378268</v>
      </c>
      <c r="AA66" s="23">
        <f t="shared" si="52"/>
        <v>47.541742013544223</v>
      </c>
      <c r="AB66" s="25"/>
      <c r="AC66" s="24"/>
      <c r="AD66" s="25"/>
      <c r="AE66" s="24"/>
      <c r="AF66" s="23">
        <f t="shared" si="53"/>
        <v>2.5188608651425781</v>
      </c>
    </row>
    <row r="67" spans="2:32" s="26" customFormat="1" ht="15" customHeight="1" x14ac:dyDescent="0.2">
      <c r="B67" s="5" t="str">
        <f t="shared" si="41"/>
        <v>ES</v>
      </c>
      <c r="C67" s="5" t="s">
        <v>47</v>
      </c>
      <c r="D67" s="24" t="s">
        <v>76</v>
      </c>
      <c r="E67" s="4" t="str">
        <f t="shared" si="42"/>
        <v>ESMale35-39</v>
      </c>
      <c r="F67" s="6">
        <f>VLOOKUP(E67,'Appendix 1a. Person-years 2020'!$E$3:$F$1682,2,FALSE)</f>
        <v>165836.74359999999</v>
      </c>
      <c r="G67" s="17">
        <f>VLOOKUP(E67,'Appendix 2a. Deaths 2020'!$E$4:$G$1683,2,FALSE)</f>
        <v>468</v>
      </c>
      <c r="H67" s="17">
        <f>VLOOKUP(E67,'Appendix 2a. Deaths 2020'!$E$4:$G$1683,3,FALSE)</f>
        <v>41</v>
      </c>
      <c r="I67" s="18">
        <f t="shared" si="43"/>
        <v>2.8220525188846026E-3</v>
      </c>
      <c r="J67" s="24">
        <v>5</v>
      </c>
      <c r="K67" s="5">
        <f>VLOOKUP(E67,'Appendix 3a. nax iIBGE 2020'!$E$5:$O$1935,11,FALSE)</f>
        <v>2.5</v>
      </c>
      <c r="L67" s="19">
        <f t="shared" si="44"/>
        <v>1.4011410255411985E-2</v>
      </c>
      <c r="M67" s="20">
        <f t="shared" si="54"/>
        <v>93950.653926786777</v>
      </c>
      <c r="N67" s="20">
        <f t="shared" si="55"/>
        <v>1316.3811559324427</v>
      </c>
      <c r="O67" s="20">
        <f t="shared" si="45"/>
        <v>466462.31674410281</v>
      </c>
      <c r="P67" s="20">
        <f t="shared" si="39"/>
        <v>3807395.2063045334</v>
      </c>
      <c r="Q67" s="21">
        <f t="shared" si="46"/>
        <v>40.52547850567953</v>
      </c>
      <c r="R67" s="22">
        <f t="shared" si="47"/>
        <v>0.91239316239316237</v>
      </c>
      <c r="S67" s="22">
        <f t="shared" si="48"/>
        <v>0.98598858974458803</v>
      </c>
      <c r="T67" s="22">
        <f t="shared" si="49"/>
        <v>0.98720819884016042</v>
      </c>
      <c r="U67" s="23">
        <f t="shared" si="56"/>
        <v>94114.546167729946</v>
      </c>
      <c r="V67" s="23">
        <f t="shared" si="57"/>
        <v>1203.8945608261433</v>
      </c>
      <c r="W67" s="22">
        <f t="shared" si="50"/>
        <v>1.2791801159839578E-2</v>
      </c>
      <c r="X67" s="23">
        <f t="shared" si="58"/>
        <v>2.6015484810604783</v>
      </c>
      <c r="Y67" s="23">
        <f t="shared" si="51"/>
        <v>467685.24810059328</v>
      </c>
      <c r="Z67" s="23">
        <f t="shared" si="40"/>
        <v>4050716.0272234762</v>
      </c>
      <c r="AA67" s="23">
        <f t="shared" si="52"/>
        <v>43.040275835834485</v>
      </c>
      <c r="AB67" s="25"/>
      <c r="AC67" s="24"/>
      <c r="AD67" s="25"/>
      <c r="AE67" s="24"/>
      <c r="AF67" s="23">
        <f t="shared" si="53"/>
        <v>2.5147973301549555</v>
      </c>
    </row>
    <row r="68" spans="2:32" s="26" customFormat="1" ht="15" customHeight="1" x14ac:dyDescent="0.2">
      <c r="B68" s="5" t="str">
        <f t="shared" si="41"/>
        <v>ES</v>
      </c>
      <c r="C68" s="5" t="s">
        <v>47</v>
      </c>
      <c r="D68" s="24" t="s">
        <v>77</v>
      </c>
      <c r="E68" s="4" t="str">
        <f t="shared" si="42"/>
        <v>ESMale40-44</v>
      </c>
      <c r="F68" s="6">
        <f>VLOOKUP(E68,'Appendix 1a. Person-years 2020'!$E$3:$F$1682,2,FALSE)</f>
        <v>149808.8124</v>
      </c>
      <c r="G68" s="17">
        <f>VLOOKUP(E68,'Appendix 2a. Deaths 2020'!$E$4:$G$1683,2,FALSE)</f>
        <v>591</v>
      </c>
      <c r="H68" s="17">
        <f>VLOOKUP(E68,'Appendix 2a. Deaths 2020'!$E$4:$G$1683,3,FALSE)</f>
        <v>61</v>
      </c>
      <c r="I68" s="18">
        <f t="shared" si="43"/>
        <v>3.9450282699123778E-3</v>
      </c>
      <c r="J68" s="24">
        <v>5</v>
      </c>
      <c r="K68" s="5">
        <f>VLOOKUP(E68,'Appendix 3a. nax iIBGE 2020'!$E$5:$O$1935,11,FALSE)</f>
        <v>2.5</v>
      </c>
      <c r="L68" s="19">
        <f t="shared" si="44"/>
        <v>1.9532500681138945E-2</v>
      </c>
      <c r="M68" s="20">
        <f t="shared" si="54"/>
        <v>92634.272770854339</v>
      </c>
      <c r="N68" s="20">
        <f t="shared" si="55"/>
        <v>1809.3789959935232</v>
      </c>
      <c r="O68" s="20">
        <f t="shared" si="45"/>
        <v>458647.9163642879</v>
      </c>
      <c r="P68" s="20">
        <f t="shared" si="39"/>
        <v>3340932.8895604308</v>
      </c>
      <c r="Q68" s="21">
        <f t="shared" si="46"/>
        <v>36.065840316194432</v>
      </c>
      <c r="R68" s="22">
        <f t="shared" si="47"/>
        <v>0.89678510998307948</v>
      </c>
      <c r="S68" s="22">
        <f t="shared" si="48"/>
        <v>0.98046749931886101</v>
      </c>
      <c r="T68" s="22">
        <f t="shared" si="49"/>
        <v>0.98246575910170086</v>
      </c>
      <c r="U68" s="23">
        <f t="shared" si="56"/>
        <v>92910.651606903804</v>
      </c>
      <c r="V68" s="23">
        <f t="shared" si="57"/>
        <v>1629.117747293395</v>
      </c>
      <c r="W68" s="22">
        <f t="shared" si="50"/>
        <v>1.7534240898299136E-2</v>
      </c>
      <c r="X68" s="23">
        <f t="shared" si="58"/>
        <v>2.6291094341058949</v>
      </c>
      <c r="Y68" s="23">
        <f t="shared" si="51"/>
        <v>460690.7981367305</v>
      </c>
      <c r="Z68" s="23">
        <f t="shared" si="40"/>
        <v>3583030.779122883</v>
      </c>
      <c r="AA68" s="23">
        <f t="shared" si="52"/>
        <v>38.564262731493351</v>
      </c>
      <c r="AB68" s="25"/>
      <c r="AC68" s="24"/>
      <c r="AD68" s="25"/>
      <c r="AE68" s="24"/>
      <c r="AF68" s="23">
        <f t="shared" si="53"/>
        <v>2.4984224152989185</v>
      </c>
    </row>
    <row r="69" spans="2:32" s="26" customFormat="1" ht="15" customHeight="1" x14ac:dyDescent="0.2">
      <c r="B69" s="5" t="str">
        <f t="shared" si="41"/>
        <v>ES</v>
      </c>
      <c r="C69" s="5" t="s">
        <v>47</v>
      </c>
      <c r="D69" s="24" t="s">
        <v>78</v>
      </c>
      <c r="E69" s="4" t="str">
        <f t="shared" si="42"/>
        <v>ESMale45-49</v>
      </c>
      <c r="F69" s="6">
        <f>VLOOKUP(E69,'Appendix 1a. Person-years 2020'!$E$3:$F$1682,2,FALSE)</f>
        <v>126291.8864</v>
      </c>
      <c r="G69" s="17">
        <f>VLOOKUP(E69,'Appendix 2a. Deaths 2020'!$E$4:$G$1683,2,FALSE)</f>
        <v>727</v>
      </c>
      <c r="H69" s="17">
        <f>VLOOKUP(E69,'Appendix 2a. Deaths 2020'!$E$4:$G$1683,3,FALSE)</f>
        <v>107</v>
      </c>
      <c r="I69" s="18">
        <f t="shared" si="43"/>
        <v>5.756505985645013E-3</v>
      </c>
      <c r="J69" s="24">
        <v>5</v>
      </c>
      <c r="K69" s="5">
        <f>VLOOKUP(E69,'Appendix 3a. nax iIBGE 2020'!$E$5:$O$1935,11,FALSE)</f>
        <v>2.5</v>
      </c>
      <c r="L69" s="19">
        <f t="shared" si="44"/>
        <v>2.8374189449712327E-2</v>
      </c>
      <c r="M69" s="20">
        <f t="shared" si="54"/>
        <v>90824.893774860815</v>
      </c>
      <c r="N69" s="20">
        <f t="shared" si="55"/>
        <v>2577.0827427178988</v>
      </c>
      <c r="O69" s="20">
        <f t="shared" si="45"/>
        <v>447681.76201750932</v>
      </c>
      <c r="P69" s="20">
        <f t="shared" si="39"/>
        <v>2882284.9731961428</v>
      </c>
      <c r="Q69" s="21">
        <f t="shared" si="46"/>
        <v>31.734526222962927</v>
      </c>
      <c r="R69" s="22">
        <f t="shared" si="47"/>
        <v>0.8528198074277854</v>
      </c>
      <c r="S69" s="22">
        <f t="shared" si="48"/>
        <v>0.97162581055028763</v>
      </c>
      <c r="T69" s="22">
        <f t="shared" si="49"/>
        <v>0.97575084548462898</v>
      </c>
      <c r="U69" s="23">
        <f t="shared" si="56"/>
        <v>91281.533859610412</v>
      </c>
      <c r="V69" s="23">
        <f t="shared" si="57"/>
        <v>2213.5000189617645</v>
      </c>
      <c r="W69" s="22">
        <f t="shared" si="50"/>
        <v>2.4249154515371019E-2</v>
      </c>
      <c r="X69" s="23">
        <f t="shared" si="58"/>
        <v>2.6523084985016623</v>
      </c>
      <c r="Y69" s="23">
        <f t="shared" si="51"/>
        <v>451211.0541149691</v>
      </c>
      <c r="Z69" s="23">
        <f t="shared" si="40"/>
        <v>3122339.9809861523</v>
      </c>
      <c r="AA69" s="23">
        <f t="shared" si="52"/>
        <v>34.205603794829557</v>
      </c>
      <c r="AB69" s="25"/>
      <c r="AC69" s="24"/>
      <c r="AD69" s="25"/>
      <c r="AE69" s="24"/>
      <c r="AF69" s="23">
        <f t="shared" si="53"/>
        <v>2.4710775718666298</v>
      </c>
    </row>
    <row r="70" spans="2:32" s="26" customFormat="1" ht="15" customHeight="1" x14ac:dyDescent="0.2">
      <c r="B70" s="5" t="str">
        <f t="shared" si="41"/>
        <v>ES</v>
      </c>
      <c r="C70" s="5" t="s">
        <v>47</v>
      </c>
      <c r="D70" s="24" t="s">
        <v>79</v>
      </c>
      <c r="E70" s="4" t="str">
        <f t="shared" si="42"/>
        <v>ESMale50-54</v>
      </c>
      <c r="F70" s="6">
        <f>VLOOKUP(E70,'Appendix 1a. Person-years 2020'!$E$3:$F$1682,2,FALSE)</f>
        <v>117813.527</v>
      </c>
      <c r="G70" s="17">
        <f>VLOOKUP(E70,'Appendix 2a. Deaths 2020'!$E$4:$G$1683,2,FALSE)</f>
        <v>1009</v>
      </c>
      <c r="H70" s="17">
        <f>VLOOKUP(E70,'Appendix 2a. Deaths 2020'!$E$4:$G$1683,3,FALSE)</f>
        <v>134</v>
      </c>
      <c r="I70" s="18">
        <f t="shared" si="43"/>
        <v>8.5643815756402918E-3</v>
      </c>
      <c r="J70" s="24">
        <v>5</v>
      </c>
      <c r="K70" s="5">
        <f>VLOOKUP(E70,'Appendix 3a. nax iIBGE 2020'!$E$5:$O$1935,11,FALSE)</f>
        <v>2.5</v>
      </c>
      <c r="L70" s="19">
        <f t="shared" si="44"/>
        <v>4.1924269279722856E-2</v>
      </c>
      <c r="M70" s="20">
        <f t="shared" si="54"/>
        <v>88247.811032142912</v>
      </c>
      <c r="N70" s="20">
        <f t="shared" si="55"/>
        <v>3699.7249930576568</v>
      </c>
      <c r="O70" s="20">
        <f t="shared" si="45"/>
        <v>431989.7426780705</v>
      </c>
      <c r="P70" s="20">
        <f t="shared" si="39"/>
        <v>2434603.2111786334</v>
      </c>
      <c r="Q70" s="21">
        <f t="shared" si="46"/>
        <v>27.588256101807062</v>
      </c>
      <c r="R70" s="22">
        <f t="shared" si="47"/>
        <v>0.86719524281466798</v>
      </c>
      <c r="S70" s="22">
        <f t="shared" si="48"/>
        <v>0.95807573072027719</v>
      </c>
      <c r="T70" s="22">
        <f t="shared" si="49"/>
        <v>0.96354062219621583</v>
      </c>
      <c r="U70" s="23">
        <f t="shared" si="56"/>
        <v>89068.033840648641</v>
      </c>
      <c r="V70" s="23">
        <f t="shared" si="57"/>
        <v>3247.3650960364421</v>
      </c>
      <c r="W70" s="22">
        <f t="shared" si="50"/>
        <v>3.6459377803784165E-2</v>
      </c>
      <c r="X70" s="23">
        <f t="shared" si="58"/>
        <v>2.6187440630055741</v>
      </c>
      <c r="Y70" s="23">
        <f t="shared" si="51"/>
        <v>437607.36178871791</v>
      </c>
      <c r="Z70" s="23">
        <f t="shared" si="40"/>
        <v>2671128.9268711833</v>
      </c>
      <c r="AA70" s="23">
        <f t="shared" si="52"/>
        <v>29.989759644297216</v>
      </c>
      <c r="AB70" s="25"/>
      <c r="AC70" s="24"/>
      <c r="AD70" s="25"/>
      <c r="AE70" s="24"/>
      <c r="AF70" s="23">
        <f t="shared" si="53"/>
        <v>2.4015035424901541</v>
      </c>
    </row>
    <row r="71" spans="2:32" s="26" customFormat="1" ht="15" customHeight="1" x14ac:dyDescent="0.2">
      <c r="B71" s="5" t="str">
        <f t="shared" si="41"/>
        <v>ES</v>
      </c>
      <c r="C71" s="5" t="s">
        <v>47</v>
      </c>
      <c r="D71" s="24" t="s">
        <v>80</v>
      </c>
      <c r="E71" s="4" t="str">
        <f t="shared" si="42"/>
        <v>ESMale55-59</v>
      </c>
      <c r="F71" s="6">
        <f>VLOOKUP(E71,'Appendix 1a. Person-years 2020'!$E$3:$F$1682,2,FALSE)</f>
        <v>106280.6728</v>
      </c>
      <c r="G71" s="17">
        <f>VLOOKUP(E71,'Appendix 2a. Deaths 2020'!$E$4:$G$1683,2,FALSE)</f>
        <v>1242</v>
      </c>
      <c r="H71" s="17">
        <f>VLOOKUP(E71,'Appendix 2a. Deaths 2020'!$E$4:$G$1683,3,FALSE)</f>
        <v>211</v>
      </c>
      <c r="I71" s="18">
        <f t="shared" si="43"/>
        <v>1.1686038178712018E-2</v>
      </c>
      <c r="J71" s="24">
        <v>5</v>
      </c>
      <c r="K71" s="5">
        <f>VLOOKUP(E71,'Appendix 3a. nax iIBGE 2020'!$E$5:$O$1935,11,FALSE)</f>
        <v>2.5</v>
      </c>
      <c r="L71" s="19">
        <f t="shared" si="44"/>
        <v>5.6771603090601461E-2</v>
      </c>
      <c r="M71" s="20">
        <f t="shared" si="54"/>
        <v>84548.086039085261</v>
      </c>
      <c r="N71" s="20">
        <f t="shared" si="55"/>
        <v>4799.930382680971</v>
      </c>
      <c r="O71" s="20">
        <f t="shared" si="45"/>
        <v>410740.60423872381</v>
      </c>
      <c r="P71" s="20">
        <f t="shared" si="39"/>
        <v>2002613.4685005629</v>
      </c>
      <c r="Q71" s="21">
        <f t="shared" si="46"/>
        <v>23.686088737417261</v>
      </c>
      <c r="R71" s="22">
        <f t="shared" si="47"/>
        <v>0.83011272141706927</v>
      </c>
      <c r="S71" s="22">
        <f t="shared" si="48"/>
        <v>0.94322839690939853</v>
      </c>
      <c r="T71" s="22">
        <f t="shared" si="49"/>
        <v>0.95264071416440665</v>
      </c>
      <c r="U71" s="23">
        <f t="shared" si="56"/>
        <v>85820.668744612194</v>
      </c>
      <c r="V71" s="23">
        <f t="shared" si="57"/>
        <v>4064.4055816778609</v>
      </c>
      <c r="W71" s="22">
        <f t="shared" si="50"/>
        <v>4.7359285835593345E-2</v>
      </c>
      <c r="X71" s="23">
        <f t="shared" si="58"/>
        <v>2.6368155382897251</v>
      </c>
      <c r="Y71" s="23">
        <f t="shared" si="51"/>
        <v>419498.40360635135</v>
      </c>
      <c r="Z71" s="23">
        <f t="shared" si="40"/>
        <v>2233521.5650824653</v>
      </c>
      <c r="AA71" s="23">
        <f t="shared" si="52"/>
        <v>26.025450485931866</v>
      </c>
      <c r="AB71" s="25"/>
      <c r="AC71" s="24"/>
      <c r="AD71" s="25"/>
      <c r="AE71" s="24"/>
      <c r="AF71" s="23">
        <f t="shared" si="53"/>
        <v>2.3393617485146052</v>
      </c>
    </row>
    <row r="72" spans="2:32" s="26" customFormat="1" ht="15" customHeight="1" x14ac:dyDescent="0.2">
      <c r="B72" s="5" t="str">
        <f t="shared" si="41"/>
        <v>ES</v>
      </c>
      <c r="C72" s="5" t="s">
        <v>47</v>
      </c>
      <c r="D72" s="24" t="s">
        <v>81</v>
      </c>
      <c r="E72" s="4" t="str">
        <f t="shared" si="42"/>
        <v>ESMale60-64</v>
      </c>
      <c r="F72" s="6">
        <f>VLOOKUP(E72,'Appendix 1a. Person-years 2020'!$E$3:$F$1682,2,FALSE)</f>
        <v>89718.802500000005</v>
      </c>
      <c r="G72" s="17">
        <f>VLOOKUP(E72,'Appendix 2a. Deaths 2020'!$E$4:$G$1683,2,FALSE)</f>
        <v>1636</v>
      </c>
      <c r="H72" s="17">
        <f>VLOOKUP(E72,'Appendix 2a. Deaths 2020'!$E$4:$G$1683,3,FALSE)</f>
        <v>289</v>
      </c>
      <c r="I72" s="18">
        <f t="shared" si="43"/>
        <v>1.8234750736892635E-2</v>
      </c>
      <c r="J72" s="24">
        <v>5</v>
      </c>
      <c r="K72" s="5">
        <f>VLOOKUP(E72,'Appendix 3a. nax iIBGE 2020'!$E$5:$O$1935,11,FALSE)</f>
        <v>2.5</v>
      </c>
      <c r="L72" s="19">
        <f t="shared" si="44"/>
        <v>8.7198640021015072E-2</v>
      </c>
      <c r="M72" s="20">
        <f t="shared" si="54"/>
        <v>79748.155656404284</v>
      </c>
      <c r="N72" s="20">
        <f t="shared" si="55"/>
        <v>6953.9307174226742</v>
      </c>
      <c r="O72" s="20">
        <f t="shared" si="45"/>
        <v>381355.95148846472</v>
      </c>
      <c r="P72" s="20">
        <f t="shared" si="39"/>
        <v>1591872.8642618391</v>
      </c>
      <c r="Q72" s="21">
        <f t="shared" si="46"/>
        <v>19.96124990175872</v>
      </c>
      <c r="R72" s="22">
        <f t="shared" si="47"/>
        <v>0.82334963325183375</v>
      </c>
      <c r="S72" s="22">
        <f t="shared" si="48"/>
        <v>0.91280135997898493</v>
      </c>
      <c r="T72" s="22">
        <f t="shared" si="49"/>
        <v>0.92763221694497777</v>
      </c>
      <c r="U72" s="23">
        <f t="shared" si="56"/>
        <v>81756.263162934338</v>
      </c>
      <c r="V72" s="23">
        <f t="shared" si="57"/>
        <v>5916.5195159645373</v>
      </c>
      <c r="W72" s="22">
        <f t="shared" si="50"/>
        <v>7.2367783055022228E-2</v>
      </c>
      <c r="X72" s="23">
        <f t="shared" si="58"/>
        <v>2.6204489812204539</v>
      </c>
      <c r="Y72" s="23">
        <f t="shared" si="51"/>
        <v>394702.6557728292</v>
      </c>
      <c r="Z72" s="23">
        <f t="shared" si="40"/>
        <v>1814023.1614761141</v>
      </c>
      <c r="AA72" s="23">
        <f t="shared" si="52"/>
        <v>22.188185850188585</v>
      </c>
      <c r="AB72" s="25"/>
      <c r="AC72" s="24"/>
      <c r="AD72" s="25"/>
      <c r="AE72" s="24"/>
      <c r="AF72" s="23">
        <f t="shared" si="53"/>
        <v>2.2269359484298654</v>
      </c>
    </row>
    <row r="73" spans="2:32" s="26" customFormat="1" ht="15" customHeight="1" x14ac:dyDescent="0.2">
      <c r="B73" s="5" t="str">
        <f t="shared" si="41"/>
        <v>ES</v>
      </c>
      <c r="C73" s="5" t="s">
        <v>47</v>
      </c>
      <c r="D73" s="24" t="s">
        <v>82</v>
      </c>
      <c r="E73" s="4" t="str">
        <f t="shared" si="42"/>
        <v>ESMale65-69</v>
      </c>
      <c r="F73" s="6">
        <f>VLOOKUP(E73,'Appendix 1a. Person-years 2020'!$E$3:$F$1682,2,FALSE)</f>
        <v>68616.430699999997</v>
      </c>
      <c r="G73" s="17">
        <f>VLOOKUP(E73,'Appendix 2a. Deaths 2020'!$E$4:$G$1683,2,FALSE)</f>
        <v>1789</v>
      </c>
      <c r="H73" s="17">
        <f>VLOOKUP(E73,'Appendix 2a. Deaths 2020'!$E$4:$G$1683,3,FALSE)</f>
        <v>365</v>
      </c>
      <c r="I73" s="18">
        <f t="shared" si="43"/>
        <v>2.6072472463945871E-2</v>
      </c>
      <c r="J73" s="24">
        <v>5</v>
      </c>
      <c r="K73" s="5">
        <f>VLOOKUP(E73,'Appendix 3a. nax iIBGE 2020'!$E$5:$O$1935,11,FALSE)</f>
        <v>2.5</v>
      </c>
      <c r="L73" s="19">
        <f t="shared" si="44"/>
        <v>0.12238515346072783</v>
      </c>
      <c r="M73" s="20">
        <f t="shared" si="54"/>
        <v>72794.224938981613</v>
      </c>
      <c r="N73" s="20">
        <f t="shared" si="55"/>
        <v>8908.932390212005</v>
      </c>
      <c r="O73" s="20">
        <f t="shared" si="45"/>
        <v>341698.79371937807</v>
      </c>
      <c r="P73" s="20">
        <f t="shared" si="39"/>
        <v>1210516.9127733745</v>
      </c>
      <c r="Q73" s="21">
        <f t="shared" si="46"/>
        <v>16.629298736102587</v>
      </c>
      <c r="R73" s="22">
        <f t="shared" si="47"/>
        <v>0.79597540525433208</v>
      </c>
      <c r="S73" s="22">
        <f t="shared" si="48"/>
        <v>0.87761484653927213</v>
      </c>
      <c r="T73" s="22">
        <f t="shared" si="49"/>
        <v>0.90130410240768966</v>
      </c>
      <c r="U73" s="23">
        <f t="shared" si="56"/>
        <v>75839.7436469698</v>
      </c>
      <c r="V73" s="23">
        <f t="shared" si="57"/>
        <v>7485.0715724084002</v>
      </c>
      <c r="W73" s="22">
        <f t="shared" si="50"/>
        <v>9.8695897592310344E-2</v>
      </c>
      <c r="X73" s="23">
        <f t="shared" si="58"/>
        <v>2.6031951717495749</v>
      </c>
      <c r="Y73" s="23">
        <f t="shared" si="51"/>
        <v>361258.46255030058</v>
      </c>
      <c r="Z73" s="23">
        <f t="shared" si="40"/>
        <v>1419320.5057032849</v>
      </c>
      <c r="AA73" s="23">
        <f t="shared" si="52"/>
        <v>18.714732374494179</v>
      </c>
      <c r="AB73" s="25"/>
      <c r="AC73" s="24"/>
      <c r="AD73" s="25"/>
      <c r="AE73" s="24"/>
      <c r="AF73" s="23">
        <f t="shared" si="53"/>
        <v>2.0854336383915921</v>
      </c>
    </row>
    <row r="74" spans="2:32" s="26" customFormat="1" ht="15" customHeight="1" x14ac:dyDescent="0.2">
      <c r="B74" s="5" t="str">
        <f t="shared" si="41"/>
        <v>ES</v>
      </c>
      <c r="C74" s="5" t="s">
        <v>47</v>
      </c>
      <c r="D74" s="42" t="s">
        <v>19</v>
      </c>
      <c r="E74" s="4" t="str">
        <f t="shared" si="42"/>
        <v>ESMale70-74</v>
      </c>
      <c r="F74" s="6">
        <f>VLOOKUP(E74,'Appendix 1a. Person-years 2020'!$E$3:$F$1682,2,FALSE)</f>
        <v>44914.404199999997</v>
      </c>
      <c r="G74" s="17">
        <f>VLOOKUP(E74,'Appendix 2a. Deaths 2020'!$E$4:$G$1683,2,FALSE)</f>
        <v>1716</v>
      </c>
      <c r="H74" s="17">
        <f>VLOOKUP(E74,'Appendix 2a. Deaths 2020'!$E$4:$G$1683,3,FALSE)</f>
        <v>357</v>
      </c>
      <c r="I74" s="18">
        <f t="shared" si="43"/>
        <v>3.820600608122951E-2</v>
      </c>
      <c r="J74" s="24">
        <v>5</v>
      </c>
      <c r="K74" s="5">
        <f>VLOOKUP(E74,'Appendix 3a. nax iIBGE 2020'!$E$5:$O$1935,11,FALSE)</f>
        <v>2.5</v>
      </c>
      <c r="L74" s="19">
        <f t="shared" si="44"/>
        <v>0.17437463453728805</v>
      </c>
      <c r="M74" s="20">
        <f t="shared" si="54"/>
        <v>63885.292548769605</v>
      </c>
      <c r="N74" s="20">
        <f t="shared" si="55"/>
        <v>11139.974540499432</v>
      </c>
      <c r="O74" s="20">
        <f t="shared" si="45"/>
        <v>291576.52639259945</v>
      </c>
      <c r="P74" s="20">
        <f t="shared" si="39"/>
        <v>868818.11905399628</v>
      </c>
      <c r="Q74" s="21">
        <f t="shared" si="46"/>
        <v>13.599657830333113</v>
      </c>
      <c r="R74" s="22">
        <f t="shared" si="47"/>
        <v>0.79195804195804198</v>
      </c>
      <c r="S74" s="22">
        <f t="shared" si="48"/>
        <v>0.82562536546271192</v>
      </c>
      <c r="T74" s="22">
        <f t="shared" si="49"/>
        <v>0.85920273176741002</v>
      </c>
      <c r="U74" s="23">
        <f t="shared" si="56"/>
        <v>68354.6720745614</v>
      </c>
      <c r="V74" s="23">
        <f t="shared" si="57"/>
        <v>9624.1510990327497</v>
      </c>
      <c r="W74" s="22">
        <f t="shared" si="50"/>
        <v>0.14079726823258998</v>
      </c>
      <c r="X74" s="23">
        <f t="shared" si="58"/>
        <v>2.5973780766013146</v>
      </c>
      <c r="Y74" s="23">
        <f t="shared" si="51"/>
        <v>318650.16394816933</v>
      </c>
      <c r="Z74" s="23">
        <f t="shared" si="40"/>
        <v>1058062.0431529842</v>
      </c>
      <c r="AA74" s="23">
        <f t="shared" si="52"/>
        <v>15.479001084210429</v>
      </c>
      <c r="AB74" s="25"/>
      <c r="AC74" s="24"/>
      <c r="AD74" s="25"/>
      <c r="AE74" s="24"/>
      <c r="AF74" s="23">
        <f t="shared" si="53"/>
        <v>1.879343253877316</v>
      </c>
    </row>
    <row r="75" spans="2:32" s="26" customFormat="1" ht="15" customHeight="1" x14ac:dyDescent="0.2">
      <c r="B75" s="5" t="str">
        <f t="shared" si="41"/>
        <v>ES</v>
      </c>
      <c r="C75" s="5" t="s">
        <v>47</v>
      </c>
      <c r="D75" s="42" t="s">
        <v>20</v>
      </c>
      <c r="E75" s="4" t="str">
        <f t="shared" si="42"/>
        <v>ESMale75-79</v>
      </c>
      <c r="F75" s="6">
        <f>VLOOKUP(E75,'Appendix 1a. Person-years 2020'!$E$3:$F$1682,2,FALSE)</f>
        <v>28657.008999999998</v>
      </c>
      <c r="G75" s="17">
        <f>VLOOKUP(E75,'Appendix 2a. Deaths 2020'!$E$4:$G$1683,2,FALSE)</f>
        <v>1639</v>
      </c>
      <c r="H75" s="17">
        <f>VLOOKUP(E75,'Appendix 2a. Deaths 2020'!$E$4:$G$1683,3,FALSE)</f>
        <v>340</v>
      </c>
      <c r="I75" s="18">
        <f t="shared" si="43"/>
        <v>5.719368689174785E-2</v>
      </c>
      <c r="J75" s="24">
        <v>5</v>
      </c>
      <c r="K75" s="5">
        <f>VLOOKUP(E75,'Appendix 3a. nax iIBGE 2020'!$E$5:$O$1935,11,FALSE)</f>
        <v>2.5</v>
      </c>
      <c r="L75" s="19">
        <f t="shared" si="44"/>
        <v>0.25019456099922005</v>
      </c>
      <c r="M75" s="20">
        <f t="shared" si="54"/>
        <v>52745.318008270173</v>
      </c>
      <c r="N75" s="20">
        <f t="shared" si="55"/>
        <v>13196.591683843411</v>
      </c>
      <c r="O75" s="20">
        <f t="shared" si="45"/>
        <v>230735.11083174235</v>
      </c>
      <c r="P75" s="20">
        <f t="shared" si="39"/>
        <v>577241.59266139683</v>
      </c>
      <c r="Q75" s="21">
        <f t="shared" si="46"/>
        <v>10.943939944980302</v>
      </c>
      <c r="R75" s="22">
        <f t="shared" si="47"/>
        <v>0.79255643685173882</v>
      </c>
      <c r="S75" s="22">
        <f t="shared" si="48"/>
        <v>0.74980543900078001</v>
      </c>
      <c r="T75" s="22">
        <f t="shared" si="49"/>
        <v>0.79595716633377178</v>
      </c>
      <c r="U75" s="23">
        <f t="shared" si="56"/>
        <v>58730.520975528649</v>
      </c>
      <c r="V75" s="23">
        <f t="shared" si="57"/>
        <v>11983.54192254072</v>
      </c>
      <c r="W75" s="22">
        <f t="shared" si="50"/>
        <v>0.20404283366622825</v>
      </c>
      <c r="X75" s="23">
        <f t="shared" si="58"/>
        <v>2.5628222105394345</v>
      </c>
      <c r="Y75" s="23">
        <f t="shared" si="51"/>
        <v>264446.58266495744</v>
      </c>
      <c r="Z75" s="23">
        <f t="shared" si="40"/>
        <v>739411.87920481502</v>
      </c>
      <c r="AA75" s="23">
        <f t="shared" si="52"/>
        <v>12.589908397252378</v>
      </c>
      <c r="AB75" s="25"/>
      <c r="AC75" s="24"/>
      <c r="AD75" s="25"/>
      <c r="AE75" s="24"/>
      <c r="AF75" s="23">
        <f t="shared" si="53"/>
        <v>1.6459684522720757</v>
      </c>
    </row>
    <row r="76" spans="2:32" s="26" customFormat="1" ht="15" customHeight="1" x14ac:dyDescent="0.2">
      <c r="B76" s="5" t="str">
        <f t="shared" si="41"/>
        <v>ES</v>
      </c>
      <c r="C76" s="5" t="s">
        <v>47</v>
      </c>
      <c r="D76" s="42" t="s">
        <v>21</v>
      </c>
      <c r="E76" s="4" t="str">
        <f t="shared" si="42"/>
        <v>ESMale80-84</v>
      </c>
      <c r="F76" s="6">
        <f>VLOOKUP(E76,'Appendix 1a. Person-years 2020'!$E$3:$F$1682,2,FALSE)</f>
        <v>18307.749800000001</v>
      </c>
      <c r="G76" s="17">
        <f>VLOOKUP(E76,'Appendix 2a. Deaths 2020'!$E$4:$G$1683,2,FALSE)</f>
        <v>1491</v>
      </c>
      <c r="H76" s="17">
        <f>VLOOKUP(E76,'Appendix 2a. Deaths 2020'!$E$4:$G$1683,3,FALSE)</f>
        <v>289</v>
      </c>
      <c r="I76" s="18">
        <f t="shared" si="43"/>
        <v>8.1440920718722068E-2</v>
      </c>
      <c r="J76" s="24">
        <v>5</v>
      </c>
      <c r="K76" s="5">
        <f>VLOOKUP(E76,'Appendix 3a. nax iIBGE 2020'!$E$5:$O$1935,11,FALSE)</f>
        <v>2.5</v>
      </c>
      <c r="L76" s="19">
        <f t="shared" si="44"/>
        <v>0.33832155603700026</v>
      </c>
      <c r="M76" s="20">
        <f t="shared" si="54"/>
        <v>39548.72632442676</v>
      </c>
      <c r="N76" s="20">
        <f t="shared" si="55"/>
        <v>13380.186629361535</v>
      </c>
      <c r="O76" s="20">
        <f t="shared" si="45"/>
        <v>164293.16504872995</v>
      </c>
      <c r="P76" s="20">
        <f t="shared" si="39"/>
        <v>346506.48182965454</v>
      </c>
      <c r="Q76" s="21">
        <f t="shared" si="46"/>
        <v>8.7615079936376929</v>
      </c>
      <c r="R76" s="22">
        <f t="shared" si="47"/>
        <v>0.80617035546613014</v>
      </c>
      <c r="S76" s="22">
        <f t="shared" si="48"/>
        <v>0.66167844396299969</v>
      </c>
      <c r="T76" s="22">
        <f t="shared" si="49"/>
        <v>0.71682132585242631</v>
      </c>
      <c r="U76" s="23">
        <f t="shared" si="56"/>
        <v>46746.979052987925</v>
      </c>
      <c r="V76" s="23">
        <f t="shared" si="57"/>
        <v>13237.747548629521</v>
      </c>
      <c r="W76" s="22">
        <f t="shared" si="50"/>
        <v>0.28317867414757369</v>
      </c>
      <c r="X76" s="23">
        <f t="shared" si="58"/>
        <v>2.5318880448785155</v>
      </c>
      <c r="Y76" s="23">
        <f t="shared" si="51"/>
        <v>201062.65228128698</v>
      </c>
      <c r="Z76" s="23">
        <f t="shared" si="40"/>
        <v>474965.29653985763</v>
      </c>
      <c r="AA76" s="23">
        <f t="shared" si="52"/>
        <v>10.160342040530196</v>
      </c>
      <c r="AB76" s="25"/>
      <c r="AC76" s="24"/>
      <c r="AD76" s="25"/>
      <c r="AE76" s="24"/>
      <c r="AF76" s="23">
        <f t="shared" si="53"/>
        <v>1.3988340468925031</v>
      </c>
    </row>
    <row r="77" spans="2:32" s="26" customFormat="1" ht="15" customHeight="1" x14ac:dyDescent="0.2">
      <c r="B77" s="5" t="str">
        <f t="shared" si="41"/>
        <v>ES</v>
      </c>
      <c r="C77" s="5" t="s">
        <v>47</v>
      </c>
      <c r="D77" s="42" t="s">
        <v>22</v>
      </c>
      <c r="E77" s="4" t="str">
        <f t="shared" si="42"/>
        <v>ESMale85-89</v>
      </c>
      <c r="F77" s="6">
        <f>VLOOKUP(E77,'Appendix 1a. Person-years 2020'!$E$3:$F$1682,2,FALSE)</f>
        <v>9924.2343999999994</v>
      </c>
      <c r="G77" s="17">
        <f>VLOOKUP(E77,'Appendix 2a. Deaths 2020'!$E$4:$G$1683,2,FALSE)</f>
        <v>1269</v>
      </c>
      <c r="H77" s="17">
        <f>VLOOKUP(E77,'Appendix 2a. Deaths 2020'!$E$4:$G$1683,3,FALSE)</f>
        <v>232</v>
      </c>
      <c r="I77" s="18">
        <f t="shared" si="43"/>
        <v>0.12786880567835038</v>
      </c>
      <c r="J77" s="24">
        <v>5</v>
      </c>
      <c r="K77" s="5">
        <f>VLOOKUP(E77,'Appendix 3a. nax iIBGE 2020'!$E$5:$O$1935,11,FALSE)</f>
        <v>2.5</v>
      </c>
      <c r="L77" s="19">
        <f t="shared" si="44"/>
        <v>0.48447191538067691</v>
      </c>
      <c r="M77" s="20">
        <f t="shared" si="54"/>
        <v>26168.539695065225</v>
      </c>
      <c r="N77" s="20">
        <f t="shared" si="55"/>
        <v>12677.922548783525</v>
      </c>
      <c r="O77" s="20">
        <f t="shared" si="45"/>
        <v>99147.89210336731</v>
      </c>
      <c r="P77" s="20">
        <f t="shared" si="39"/>
        <v>182213.31678092462</v>
      </c>
      <c r="Q77" s="21">
        <f t="shared" si="46"/>
        <v>6.9630678251139022</v>
      </c>
      <c r="R77" s="22">
        <f t="shared" si="47"/>
        <v>0.8171788810086682</v>
      </c>
      <c r="S77" s="22">
        <f t="shared" si="48"/>
        <v>0.51552808461932309</v>
      </c>
      <c r="T77" s="22">
        <f t="shared" si="49"/>
        <v>0.58191383223037907</v>
      </c>
      <c r="U77" s="23">
        <f t="shared" si="56"/>
        <v>33509.231504358402</v>
      </c>
      <c r="V77" s="23">
        <f t="shared" si="57"/>
        <v>14009.746184562255</v>
      </c>
      <c r="W77" s="22">
        <f t="shared" si="50"/>
        <v>0.41808616776962093</v>
      </c>
      <c r="X77" s="23">
        <f>J77+R77*(L77/W77)*(K77-J77)</f>
        <v>2.6326637412872884</v>
      </c>
      <c r="Y77" s="23">
        <f t="shared" si="51"/>
        <v>134380.37740371574</v>
      </c>
      <c r="Z77" s="23">
        <f t="shared" si="40"/>
        <v>273902.64425857062</v>
      </c>
      <c r="AA77" s="23">
        <f t="shared" si="52"/>
        <v>8.1739458639314151</v>
      </c>
      <c r="AB77" s="25"/>
      <c r="AC77" s="24"/>
      <c r="AD77" s="25"/>
      <c r="AE77" s="24"/>
      <c r="AF77" s="23">
        <f t="shared" si="53"/>
        <v>1.2108780388175129</v>
      </c>
    </row>
    <row r="78" spans="2:32" s="26" customFormat="1" ht="15" customHeight="1" x14ac:dyDescent="0.2">
      <c r="B78" s="5" t="str">
        <f t="shared" si="41"/>
        <v>ES</v>
      </c>
      <c r="C78" s="5" t="s">
        <v>47</v>
      </c>
      <c r="D78" s="43" t="s">
        <v>5</v>
      </c>
      <c r="E78" s="4" t="str">
        <f t="shared" si="42"/>
        <v>ESMale90+</v>
      </c>
      <c r="F78" s="6">
        <f>VLOOKUP(E78,'Appendix 1a. Person-years 2020'!$E$3:$F$1682,2,FALSE)</f>
        <v>6225.0038999999997</v>
      </c>
      <c r="G78" s="17">
        <f>VLOOKUP(E78,'Appendix 2a. Deaths 2020'!$E$4:$G$1683,2,FALSE)</f>
        <v>1011</v>
      </c>
      <c r="H78" s="17">
        <f>VLOOKUP(E78,'Appendix 2a. Deaths 2020'!$E$4:$G$1683,3,FALSE)</f>
        <v>141</v>
      </c>
      <c r="I78" s="18">
        <f t="shared" si="43"/>
        <v>0.16240953680366368</v>
      </c>
      <c r="J78" s="27"/>
      <c r="K78" s="28"/>
      <c r="L78" s="16">
        <v>1</v>
      </c>
      <c r="M78" s="20">
        <f t="shared" si="54"/>
        <v>13490.6171462817</v>
      </c>
      <c r="N78" s="20">
        <f t="shared" si="55"/>
        <v>13490.6171462817</v>
      </c>
      <c r="O78" s="38">
        <f>N78*Q78</f>
        <v>83065.424677557327</v>
      </c>
      <c r="P78" s="20">
        <f>O78</f>
        <v>83065.424677557327</v>
      </c>
      <c r="Q78" s="21">
        <f>1/I78</f>
        <v>6.1572738872403558</v>
      </c>
      <c r="R78" s="22">
        <f t="shared" si="47"/>
        <v>0.86053412462908008</v>
      </c>
      <c r="S78" s="22">
        <f t="shared" si="48"/>
        <v>0</v>
      </c>
      <c r="T78" s="22">
        <f t="shared" si="49"/>
        <v>0</v>
      </c>
      <c r="U78" s="23">
        <f t="shared" si="56"/>
        <v>19499.485319796149</v>
      </c>
      <c r="V78" s="23">
        <f>U78*(1-T78)</f>
        <v>19499.485319796149</v>
      </c>
      <c r="W78" s="22">
        <f t="shared" si="50"/>
        <v>1</v>
      </c>
      <c r="X78" s="23">
        <f>Q78/R78</f>
        <v>7.1551768965517244</v>
      </c>
      <c r="Y78" s="23">
        <f t="shared" si="51"/>
        <v>139522.26685485491</v>
      </c>
      <c r="Z78" s="23">
        <f>Y78</f>
        <v>139522.26685485491</v>
      </c>
      <c r="AA78" s="23">
        <f t="shared" si="52"/>
        <v>7.1551768965517235</v>
      </c>
      <c r="AB78" s="25"/>
      <c r="AC78" s="24"/>
      <c r="AD78" s="25"/>
      <c r="AE78" s="24"/>
      <c r="AF78" s="23">
        <f t="shared" si="53"/>
        <v>0.99790300931136766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1999023.1974999998</v>
      </c>
      <c r="G79" s="30">
        <f>SUM(G59:G78)</f>
        <v>16538</v>
      </c>
      <c r="H79" s="30">
        <f>SUM(H59:H78)</f>
        <v>2623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F0CE7-D9C3-5D40-B7CA-C5C485040C94}">
  <sheetPr>
    <tabColor theme="8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RJ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61</v>
      </c>
      <c r="C5" s="5" t="s">
        <v>3</v>
      </c>
      <c r="D5" s="40">
        <v>0</v>
      </c>
      <c r="E5" s="4" t="str">
        <f>_xlfn.CONCAT(B5,C5,D5)</f>
        <v>RJTotal0</v>
      </c>
      <c r="F5" s="6">
        <f>VLOOKUP(E5,'Appendix 1a. Person-years 2020'!$E$3:$F$1682,2,FALSE)</f>
        <v>224267.12400000001</v>
      </c>
      <c r="G5" s="17">
        <f>VLOOKUP(E5,'Appendix 2a. Deaths 2020'!$E$4:$G$1683,2,FALSE)</f>
        <v>2478</v>
      </c>
      <c r="H5" s="17">
        <f>VLOOKUP(E5,'Appendix 2a. Deaths 2020'!$E$4:$G$1683,3,FALSE)</f>
        <v>23</v>
      </c>
      <c r="I5" s="18">
        <f>G5/F5</f>
        <v>1.1049323484435462E-2</v>
      </c>
      <c r="J5" s="16">
        <v>1</v>
      </c>
      <c r="K5" s="5">
        <f>VLOOKUP(E5,'Appendix 3a. nax iIBGE 2020'!$E$5:$O$1935,11,FALSE)</f>
        <v>0.08</v>
      </c>
      <c r="L5" s="19">
        <f>(J5*I5)/(1+(J5-K5)*I5)</f>
        <v>1.0938133229852764E-2</v>
      </c>
      <c r="M5" s="16">
        <v>100000</v>
      </c>
      <c r="N5" s="20">
        <f>M5*L5</f>
        <v>1093.8133229852765</v>
      </c>
      <c r="O5" s="20">
        <f>M6*J5+N5*K5</f>
        <v>98993.691742853538</v>
      </c>
      <c r="P5" s="20">
        <f t="shared" ref="P5:P23" si="0">P6+O5</f>
        <v>7328801.8592087915</v>
      </c>
      <c r="Q5" s="21">
        <f>P5/M5</f>
        <v>73.288018592087909</v>
      </c>
      <c r="R5" s="22">
        <f>(G5-H5)/G5</f>
        <v>0.99071832122679582</v>
      </c>
      <c r="S5" s="22">
        <f>1-L5</f>
        <v>0.98906186677014718</v>
      </c>
      <c r="T5" s="22">
        <f>S5^R5</f>
        <v>0.98916283888446299</v>
      </c>
      <c r="U5" s="16">
        <v>100000</v>
      </c>
      <c r="V5" s="23">
        <f>U5*(1-T5)</f>
        <v>1083.7161115537008</v>
      </c>
      <c r="W5" s="22">
        <f>V5/U5</f>
        <v>1.0837161115537008E-2</v>
      </c>
      <c r="X5" s="23">
        <f>J5+R5*(L5/W5)*(K5-J5)</f>
        <v>8.0046871567253763E-2</v>
      </c>
      <c r="Y5" s="23">
        <f>U6*J5+V5*X5</f>
        <v>99003.031972843208</v>
      </c>
      <c r="Z5" s="23">
        <f t="shared" ref="Z5:Z23" si="1">Z6+Y5</f>
        <v>7597859.7265003016</v>
      </c>
      <c r="AA5" s="23">
        <f>Z5/U5</f>
        <v>75.978597265003017</v>
      </c>
      <c r="AB5" s="16"/>
      <c r="AC5" s="16"/>
      <c r="AD5" s="16"/>
      <c r="AE5" s="16"/>
      <c r="AF5" s="23">
        <f>AA5-Q5</f>
        <v>2.6905786729151089</v>
      </c>
    </row>
    <row r="6" spans="1:32" s="26" customFormat="1" ht="15" customHeight="1" x14ac:dyDescent="0.2">
      <c r="B6" s="5" t="s">
        <v>61</v>
      </c>
      <c r="C6" s="5" t="s">
        <v>3</v>
      </c>
      <c r="D6" s="41" t="s">
        <v>18</v>
      </c>
      <c r="E6" s="4" t="str">
        <f t="shared" ref="E6:E24" si="2">_xlfn.CONCAT(B6,C6,D6)</f>
        <v>RJTotal1-4</v>
      </c>
      <c r="F6" s="6">
        <f>VLOOKUP(E6,'Appendix 1a. Person-years 2020'!$E$3:$F$1682,2,FALSE)</f>
        <v>899523.21660000004</v>
      </c>
      <c r="G6" s="17">
        <f>VLOOKUP(E6,'Appendix 2a. Deaths 2020'!$E$4:$G$1683,2,FALSE)</f>
        <v>344</v>
      </c>
      <c r="H6" s="17">
        <f>VLOOKUP(E6,'Appendix 2a. Deaths 2020'!$E$4:$G$1683,3,FALSE)</f>
        <v>7</v>
      </c>
      <c r="I6" s="18">
        <f t="shared" ref="I6:I24" si="3">G6/F6</f>
        <v>3.8242481533744548E-4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1.5282440096511601E-3</v>
      </c>
      <c r="M6" s="20">
        <f>M5-N5</f>
        <v>98906.186677014717</v>
      </c>
      <c r="N6" s="20">
        <f>M6*L6</f>
        <v>151.15278730658713</v>
      </c>
      <c r="O6" s="20">
        <f t="shared" ref="O6:O23" si="5">M7*J6+N6*K6</f>
        <v>395248.37626766542</v>
      </c>
      <c r="P6" s="20">
        <f t="shared" si="0"/>
        <v>7229808.1674659383</v>
      </c>
      <c r="Q6" s="21">
        <f t="shared" ref="Q6:Q23" si="6">P6/M6</f>
        <v>73.09763332677457</v>
      </c>
      <c r="R6" s="22">
        <f t="shared" ref="R6:R24" si="7">(G6-H6)/G6</f>
        <v>0.97965116279069764</v>
      </c>
      <c r="S6" s="22">
        <f t="shared" ref="S6:S24" si="8">1-L6</f>
        <v>0.99847175599034887</v>
      </c>
      <c r="T6" s="22">
        <f t="shared" ref="T6:T24" si="9">S6^R6</f>
        <v>0.99850283068769308</v>
      </c>
      <c r="U6" s="23">
        <f>U5-V5</f>
        <v>98916.283888446298</v>
      </c>
      <c r="V6" s="23">
        <f>U6*(1-T6)</f>
        <v>148.0944247252215</v>
      </c>
      <c r="W6" s="22">
        <f t="shared" ref="W6:W24" si="10">V6/U6</f>
        <v>1.497169312306923E-3</v>
      </c>
      <c r="X6" s="23">
        <f>J6+R6*(L6/W6)*(K6-J6)</f>
        <v>1.5100387365329326</v>
      </c>
      <c r="Y6" s="23">
        <f t="shared" ref="Y6:Y24" si="11">U7*J6+V6*X6</f>
        <v>395296.38617288397</v>
      </c>
      <c r="Z6" s="23">
        <f t="shared" si="1"/>
        <v>7498856.6945274584</v>
      </c>
      <c r="AA6" s="23">
        <f t="shared" ref="AA6:AA24" si="12">Z6/U6</f>
        <v>75.810133577039338</v>
      </c>
      <c r="AB6" s="25"/>
      <c r="AC6" s="24"/>
      <c r="AD6" s="25"/>
      <c r="AE6" s="24"/>
      <c r="AF6" s="23">
        <f t="shared" ref="AF6:AF24" si="13">AA6-Q6</f>
        <v>2.7125002502647675</v>
      </c>
    </row>
    <row r="7" spans="1:32" s="26" customFormat="1" ht="15" customHeight="1" x14ac:dyDescent="0.2">
      <c r="B7" s="5" t="s">
        <v>61</v>
      </c>
      <c r="C7" s="5" t="s">
        <v>3</v>
      </c>
      <c r="D7" s="24" t="s">
        <v>70</v>
      </c>
      <c r="E7" s="4" t="str">
        <f t="shared" si="2"/>
        <v>RJTotal5-9</v>
      </c>
      <c r="F7" s="6">
        <f>VLOOKUP(E7,'Appendix 1a. Person-years 2020'!$E$3:$F$1682,2,FALSE)</f>
        <v>1100264.6462999999</v>
      </c>
      <c r="G7" s="17">
        <f>VLOOKUP(E7,'Appendix 2a. Deaths 2020'!$E$4:$G$1683,2,FALSE)</f>
        <v>152</v>
      </c>
      <c r="H7" s="17">
        <f>VLOOKUP(E7,'Appendix 2a. Deaths 2020'!$E$4:$G$1683,3,FALSE)</f>
        <v>5</v>
      </c>
      <c r="I7" s="18">
        <f t="shared" si="3"/>
        <v>1.3814858135372226E-4</v>
      </c>
      <c r="J7" s="24">
        <v>5</v>
      </c>
      <c r="K7" s="5">
        <f>VLOOKUP(E7,'Appendix 3a. nax iIBGE 2020'!$E$5:$O$1935,11,FALSE)</f>
        <v>2.5</v>
      </c>
      <c r="L7" s="19">
        <f t="shared" si="4"/>
        <v>6.9050442625134855E-4</v>
      </c>
      <c r="M7" s="20">
        <f t="shared" ref="M7:M24" si="14">M6-N6</f>
        <v>98755.033889708124</v>
      </c>
      <c r="N7" s="20">
        <f t="shared" ref="N7:N24" si="15">M7*L7</f>
        <v>68.190788015445392</v>
      </c>
      <c r="O7" s="20">
        <f t="shared" si="5"/>
        <v>493604.69247850199</v>
      </c>
      <c r="P7" s="20">
        <f t="shared" si="0"/>
        <v>6834559.7911982732</v>
      </c>
      <c r="Q7" s="21">
        <f t="shared" si="6"/>
        <v>69.207204149524827</v>
      </c>
      <c r="R7" s="22">
        <f t="shared" si="7"/>
        <v>0.96710526315789469</v>
      </c>
      <c r="S7" s="22">
        <f t="shared" si="8"/>
        <v>0.9993094955737486</v>
      </c>
      <c r="T7" s="22">
        <f t="shared" si="9"/>
        <v>0.99933220194925132</v>
      </c>
      <c r="U7" s="23">
        <f t="shared" ref="U7:U24" si="16">U6-V6</f>
        <v>98768.189463721079</v>
      </c>
      <c r="V7" s="23">
        <f t="shared" ref="V7:V23" si="17">U7*(1-T7)</f>
        <v>65.957204399849275</v>
      </c>
      <c r="W7" s="22">
        <f t="shared" si="10"/>
        <v>6.6779805074868026E-4</v>
      </c>
      <c r="X7" s="23">
        <f>J7+R7*(L7/W7)*(K7-J7)</f>
        <v>2.5000283988818559</v>
      </c>
      <c r="Y7" s="23">
        <f t="shared" si="11"/>
        <v>493676.05618071667</v>
      </c>
      <c r="Z7" s="23">
        <f t="shared" si="1"/>
        <v>7103560.3083545743</v>
      </c>
      <c r="AA7" s="23">
        <f t="shared" si="12"/>
        <v>71.92154019350339</v>
      </c>
      <c r="AB7" s="25"/>
      <c r="AC7" s="24"/>
      <c r="AD7" s="25"/>
      <c r="AE7" s="24"/>
      <c r="AF7" s="23">
        <f t="shared" si="13"/>
        <v>2.7143360439785624</v>
      </c>
    </row>
    <row r="8" spans="1:32" s="26" customFormat="1" ht="15" customHeight="1" x14ac:dyDescent="0.2">
      <c r="B8" s="5" t="s">
        <v>61</v>
      </c>
      <c r="C8" s="5" t="s">
        <v>3</v>
      </c>
      <c r="D8" s="24" t="s">
        <v>71</v>
      </c>
      <c r="E8" s="4" t="str">
        <f t="shared" si="2"/>
        <v>RJTotal10-14</v>
      </c>
      <c r="F8" s="6">
        <f>VLOOKUP(E8,'Appendix 1a. Person-years 2020'!$E$3:$F$1682,2,FALSE)</f>
        <v>1055514.024</v>
      </c>
      <c r="G8" s="17">
        <f>VLOOKUP(E8,'Appendix 2a. Deaths 2020'!$E$4:$G$1683,2,FALSE)</f>
        <v>255</v>
      </c>
      <c r="H8" s="17">
        <f>VLOOKUP(E8,'Appendix 2a. Deaths 2020'!$E$4:$G$1683,3,FALSE)</f>
        <v>10</v>
      </c>
      <c r="I8" s="18">
        <f t="shared" si="3"/>
        <v>2.4158845283139507E-4</v>
      </c>
      <c r="J8" s="24">
        <v>5</v>
      </c>
      <c r="K8" s="5">
        <f>VLOOKUP(E8,'Appendix 3a. nax iIBGE 2020'!$E$5:$O$1935,11,FALSE)</f>
        <v>2.5</v>
      </c>
      <c r="L8" s="19">
        <f t="shared" si="4"/>
        <v>1.2072131422687794E-3</v>
      </c>
      <c r="M8" s="20">
        <f t="shared" si="14"/>
        <v>98686.843101692677</v>
      </c>
      <c r="N8" s="20">
        <f t="shared" si="15"/>
        <v>119.13605396138043</v>
      </c>
      <c r="O8" s="20">
        <f t="shared" si="5"/>
        <v>493136.37537355989</v>
      </c>
      <c r="P8" s="20">
        <f t="shared" si="0"/>
        <v>6340955.098719771</v>
      </c>
      <c r="Q8" s="21">
        <f t="shared" si="6"/>
        <v>64.253297596982421</v>
      </c>
      <c r="R8" s="22">
        <f t="shared" si="7"/>
        <v>0.96078431372549022</v>
      </c>
      <c r="S8" s="22">
        <f t="shared" si="8"/>
        <v>0.99879278685773121</v>
      </c>
      <c r="T8" s="22">
        <f t="shared" si="9"/>
        <v>0.99884010108295807</v>
      </c>
      <c r="U8" s="23">
        <f t="shared" si="16"/>
        <v>98702.23225932123</v>
      </c>
      <c r="V8" s="23">
        <f t="shared" si="17"/>
        <v>114.48461230720822</v>
      </c>
      <c r="W8" s="22">
        <f t="shared" si="10"/>
        <v>1.1598989170419349E-3</v>
      </c>
      <c r="X8" s="23">
        <f>((-5/24)*V7+2.5*V8+(5/24)*V9)/V8</f>
        <v>3.5788039039115502</v>
      </c>
      <c r="Y8" s="23">
        <f t="shared" si="11"/>
        <v>493348.456212533</v>
      </c>
      <c r="Z8" s="23">
        <f t="shared" si="1"/>
        <v>6609884.2521738578</v>
      </c>
      <c r="AA8" s="23">
        <f t="shared" si="12"/>
        <v>66.967930723265226</v>
      </c>
      <c r="AB8" s="25"/>
      <c r="AC8" s="24"/>
      <c r="AD8" s="25"/>
      <c r="AE8" s="24"/>
      <c r="AF8" s="23">
        <f t="shared" si="13"/>
        <v>2.7146331262828056</v>
      </c>
    </row>
    <row r="9" spans="1:32" s="26" customFormat="1" ht="15" customHeight="1" x14ac:dyDescent="0.2">
      <c r="B9" s="5" t="s">
        <v>61</v>
      </c>
      <c r="C9" s="5" t="s">
        <v>3</v>
      </c>
      <c r="D9" s="24" t="s">
        <v>72</v>
      </c>
      <c r="E9" s="4" t="str">
        <f t="shared" si="2"/>
        <v>RJTotal15-19</v>
      </c>
      <c r="F9" s="6">
        <f>VLOOKUP(E9,'Appendix 1a. Person-years 2020'!$E$3:$F$1682,2,FALSE)</f>
        <v>1139507.3488</v>
      </c>
      <c r="G9" s="17">
        <f>VLOOKUP(E9,'Appendix 2a. Deaths 2020'!$E$4:$G$1683,2,FALSE)</f>
        <v>1559</v>
      </c>
      <c r="H9" s="17">
        <f>VLOOKUP(E9,'Appendix 2a. Deaths 2020'!$E$4:$G$1683,3,FALSE)</f>
        <v>31</v>
      </c>
      <c r="I9" s="18">
        <f t="shared" si="3"/>
        <v>1.3681350994723834E-3</v>
      </c>
      <c r="J9" s="24">
        <v>5</v>
      </c>
      <c r="K9" s="5">
        <f>VLOOKUP(E9,'Appendix 3a. nax iIBGE 2020'!$E$5:$O$1935,11,FALSE)</f>
        <v>2.5</v>
      </c>
      <c r="L9" s="19">
        <f t="shared" si="4"/>
        <v>6.8173578310261919E-3</v>
      </c>
      <c r="M9" s="20">
        <f t="shared" si="14"/>
        <v>98567.707047731295</v>
      </c>
      <c r="N9" s="20">
        <f t="shared" si="15"/>
        <v>671.9713295281465</v>
      </c>
      <c r="O9" s="20">
        <f t="shared" si="5"/>
        <v>491158.6069148361</v>
      </c>
      <c r="P9" s="20">
        <f t="shared" si="0"/>
        <v>5847818.723346211</v>
      </c>
      <c r="Q9" s="21">
        <f t="shared" si="6"/>
        <v>59.327937095203112</v>
      </c>
      <c r="R9" s="22">
        <f t="shared" si="7"/>
        <v>0.98011545862732519</v>
      </c>
      <c r="S9" s="22">
        <f t="shared" si="8"/>
        <v>0.99318264216897378</v>
      </c>
      <c r="T9" s="22">
        <f t="shared" si="9"/>
        <v>0.99331774825717989</v>
      </c>
      <c r="U9" s="23">
        <f t="shared" si="16"/>
        <v>98587.747647014025</v>
      </c>
      <c r="V9" s="23">
        <f t="shared" si="17"/>
        <v>658.78814853496874</v>
      </c>
      <c r="W9" s="22">
        <f t="shared" si="10"/>
        <v>6.6822517428201111E-3</v>
      </c>
      <c r="X9" s="23">
        <f t="shared" ref="X9:X22" si="18">((-5/24)*V8+2.5*V9+(5/24)*V10)/V9</f>
        <v>2.7547915693717884</v>
      </c>
      <c r="Y9" s="23">
        <f t="shared" si="11"/>
        <v>491459.62152998144</v>
      </c>
      <c r="Z9" s="23">
        <f t="shared" si="1"/>
        <v>6116535.7959613251</v>
      </c>
      <c r="AA9" s="23">
        <f t="shared" si="12"/>
        <v>62.041541083392218</v>
      </c>
      <c r="AB9" s="25"/>
      <c r="AC9" s="24"/>
      <c r="AD9" s="25"/>
      <c r="AE9" s="24"/>
      <c r="AF9" s="23">
        <f t="shared" si="13"/>
        <v>2.7136039881891065</v>
      </c>
    </row>
    <row r="10" spans="1:32" s="26" customFormat="1" ht="15" customHeight="1" x14ac:dyDescent="0.2">
      <c r="B10" s="5" t="s">
        <v>61</v>
      </c>
      <c r="C10" s="5" t="s">
        <v>3</v>
      </c>
      <c r="D10" s="24" t="s">
        <v>73</v>
      </c>
      <c r="E10" s="4" t="str">
        <f t="shared" si="2"/>
        <v>RJTotal20-24</v>
      </c>
      <c r="F10" s="6">
        <f>VLOOKUP(E10,'Appendix 1a. Person-years 2020'!$E$3:$F$1682,2,FALSE)</f>
        <v>1330928.8132</v>
      </c>
      <c r="G10" s="17">
        <f>VLOOKUP(E10,'Appendix 2a. Deaths 2020'!$E$4:$G$1683,2,FALSE)</f>
        <v>2606</v>
      </c>
      <c r="H10" s="17">
        <f>VLOOKUP(E10,'Appendix 2a. Deaths 2020'!$E$4:$G$1683,3,FALSE)</f>
        <v>93</v>
      </c>
      <c r="I10" s="18">
        <f t="shared" si="3"/>
        <v>1.958031093890214E-3</v>
      </c>
      <c r="J10" s="24">
        <v>5</v>
      </c>
      <c r="K10" s="5">
        <f>VLOOKUP(E10,'Appendix 3a. nax iIBGE 2020'!$E$5:$O$1935,11,FALSE)</f>
        <v>2.5</v>
      </c>
      <c r="L10" s="19">
        <f t="shared" si="4"/>
        <v>9.7424653442630318E-3</v>
      </c>
      <c r="M10" s="20">
        <f t="shared" si="14"/>
        <v>97895.735718203156</v>
      </c>
      <c r="N10" s="20">
        <f t="shared" si="15"/>
        <v>953.74581258572687</v>
      </c>
      <c r="O10" s="20">
        <f t="shared" si="5"/>
        <v>487094.31405955146</v>
      </c>
      <c r="P10" s="20">
        <f t="shared" si="0"/>
        <v>5356660.116431375</v>
      </c>
      <c r="Q10" s="21">
        <f t="shared" si="6"/>
        <v>54.718012762585886</v>
      </c>
      <c r="R10" s="22">
        <f t="shared" si="7"/>
        <v>0.96431312356101306</v>
      </c>
      <c r="S10" s="22">
        <f t="shared" si="8"/>
        <v>0.99025753465573696</v>
      </c>
      <c r="T10" s="22">
        <f t="shared" si="9"/>
        <v>0.99060357411113364</v>
      </c>
      <c r="U10" s="23">
        <f t="shared" si="16"/>
        <v>97928.95949847906</v>
      </c>
      <c r="V10" s="23">
        <f t="shared" si="17"/>
        <v>920.18221030125346</v>
      </c>
      <c r="W10" s="22">
        <f t="shared" si="10"/>
        <v>9.3964258888663554E-3</v>
      </c>
      <c r="X10" s="23">
        <f t="shared" si="18"/>
        <v>2.5386288490379534</v>
      </c>
      <c r="Y10" s="23">
        <f t="shared" si="11"/>
        <v>487379.88754633133</v>
      </c>
      <c r="Z10" s="23">
        <f t="shared" si="1"/>
        <v>5625076.1744313436</v>
      </c>
      <c r="AA10" s="23">
        <f t="shared" si="12"/>
        <v>57.440375178485453</v>
      </c>
      <c r="AB10" s="25"/>
      <c r="AC10" s="24"/>
      <c r="AD10" s="25"/>
      <c r="AE10" s="24"/>
      <c r="AF10" s="23">
        <f t="shared" si="13"/>
        <v>2.7223624158995676</v>
      </c>
    </row>
    <row r="11" spans="1:32" s="26" customFormat="1" ht="15" customHeight="1" x14ac:dyDescent="0.2">
      <c r="B11" s="5" t="s">
        <v>61</v>
      </c>
      <c r="C11" s="5" t="s">
        <v>3</v>
      </c>
      <c r="D11" s="24" t="s">
        <v>74</v>
      </c>
      <c r="E11" s="4" t="str">
        <f t="shared" si="2"/>
        <v>RJTotal25-29</v>
      </c>
      <c r="F11" s="6">
        <f>VLOOKUP(E11,'Appendix 1a. Person-years 2020'!$E$3:$F$1682,2,FALSE)</f>
        <v>1307865.1187</v>
      </c>
      <c r="G11" s="17">
        <f>VLOOKUP(E11,'Appendix 2a. Deaths 2020'!$E$4:$G$1683,2,FALSE)</f>
        <v>2400</v>
      </c>
      <c r="H11" s="17">
        <f>VLOOKUP(E11,'Appendix 2a. Deaths 2020'!$E$4:$G$1683,3,FALSE)</f>
        <v>154</v>
      </c>
      <c r="I11" s="18">
        <f t="shared" si="3"/>
        <v>1.8350516163207771E-3</v>
      </c>
      <c r="J11" s="24">
        <v>5</v>
      </c>
      <c r="K11" s="5">
        <f>VLOOKUP(E11,'Appendix 3a. nax iIBGE 2020'!$E$5:$O$1935,11,FALSE)</f>
        <v>2.5</v>
      </c>
      <c r="L11" s="19">
        <f t="shared" si="4"/>
        <v>9.133357624923755E-3</v>
      </c>
      <c r="M11" s="20">
        <f t="shared" si="14"/>
        <v>96941.989905617433</v>
      </c>
      <c r="N11" s="20">
        <f t="shared" si="15"/>
        <v>885.40586267975266</v>
      </c>
      <c r="O11" s="20">
        <f t="shared" si="5"/>
        <v>482496.43487138778</v>
      </c>
      <c r="P11" s="20">
        <f t="shared" si="0"/>
        <v>4869565.8023718232</v>
      </c>
      <c r="Q11" s="21">
        <f t="shared" si="6"/>
        <v>50.231750009596716</v>
      </c>
      <c r="R11" s="22">
        <f t="shared" si="7"/>
        <v>0.93583333333333329</v>
      </c>
      <c r="S11" s="22">
        <f t="shared" si="8"/>
        <v>0.99086664237507627</v>
      </c>
      <c r="T11" s="22">
        <f t="shared" si="9"/>
        <v>0.99145018673332042</v>
      </c>
      <c r="U11" s="23">
        <f t="shared" si="16"/>
        <v>97008.777288177807</v>
      </c>
      <c r="V11" s="23">
        <f t="shared" si="17"/>
        <v>829.40693104282775</v>
      </c>
      <c r="W11" s="22">
        <f t="shared" si="10"/>
        <v>8.5498132666795845E-3</v>
      </c>
      <c r="X11" s="23">
        <f t="shared" si="18"/>
        <v>2.4856508620461071</v>
      </c>
      <c r="Y11" s="23">
        <f t="shared" si="11"/>
        <v>482958.46783880849</v>
      </c>
      <c r="Z11" s="23">
        <f t="shared" si="1"/>
        <v>5137696.2868850119</v>
      </c>
      <c r="AA11" s="23">
        <f t="shared" si="12"/>
        <v>52.96114877958707</v>
      </c>
      <c r="AB11" s="25"/>
      <c r="AC11" s="24"/>
      <c r="AD11" s="25"/>
      <c r="AE11" s="24"/>
      <c r="AF11" s="23">
        <f t="shared" si="13"/>
        <v>2.7293987699903539</v>
      </c>
    </row>
    <row r="12" spans="1:32" s="26" customFormat="1" ht="15" customHeight="1" x14ac:dyDescent="0.2">
      <c r="B12" s="5" t="s">
        <v>61</v>
      </c>
      <c r="C12" s="5" t="s">
        <v>3</v>
      </c>
      <c r="D12" s="24" t="s">
        <v>75</v>
      </c>
      <c r="E12" s="4" t="str">
        <f t="shared" si="2"/>
        <v>RJTotal30-34</v>
      </c>
      <c r="F12" s="6">
        <f>VLOOKUP(E12,'Appendix 1a. Person-years 2020'!$E$3:$F$1682,2,FALSE)</f>
        <v>1327959.5401000001</v>
      </c>
      <c r="G12" s="17">
        <f>VLOOKUP(E12,'Appendix 2a. Deaths 2020'!$E$4:$G$1683,2,FALSE)</f>
        <v>2671</v>
      </c>
      <c r="H12" s="17">
        <f>VLOOKUP(E12,'Appendix 2a. Deaths 2020'!$E$4:$G$1683,3,FALSE)</f>
        <v>277</v>
      </c>
      <c r="I12" s="18">
        <f t="shared" si="3"/>
        <v>2.0113564603021447E-3</v>
      </c>
      <c r="J12" s="24">
        <v>5</v>
      </c>
      <c r="K12" s="5">
        <f>VLOOKUP(E12,'Appendix 3a. nax iIBGE 2020'!$E$5:$O$1935,11,FALSE)</f>
        <v>2.5</v>
      </c>
      <c r="L12" s="19">
        <f t="shared" si="4"/>
        <v>1.0006465877044258E-2</v>
      </c>
      <c r="M12" s="20">
        <f t="shared" si="14"/>
        <v>96056.584042937684</v>
      </c>
      <c r="N12" s="20">
        <f t="shared" si="15"/>
        <v>961.18693049108981</v>
      </c>
      <c r="O12" s="20">
        <f t="shared" si="5"/>
        <v>477879.95288846071</v>
      </c>
      <c r="P12" s="20">
        <f t="shared" si="0"/>
        <v>4387069.3675004356</v>
      </c>
      <c r="Q12" s="21">
        <f t="shared" si="6"/>
        <v>45.671719551669646</v>
      </c>
      <c r="R12" s="22">
        <f t="shared" si="7"/>
        <v>0.89629352302508425</v>
      </c>
      <c r="S12" s="22">
        <f t="shared" si="8"/>
        <v>0.98999353412295577</v>
      </c>
      <c r="T12" s="22">
        <f t="shared" si="9"/>
        <v>0.99102659863935494</v>
      </c>
      <c r="U12" s="23">
        <f t="shared" si="16"/>
        <v>96179.370357134976</v>
      </c>
      <c r="V12" s="23">
        <f t="shared" si="17"/>
        <v>863.05609282870023</v>
      </c>
      <c r="W12" s="22">
        <f t="shared" si="10"/>
        <v>8.9734013606450613E-3</v>
      </c>
      <c r="X12" s="23">
        <f t="shared" si="18"/>
        <v>2.5507739542458432</v>
      </c>
      <c r="Y12" s="23">
        <f t="shared" si="11"/>
        <v>478783.03232417203</v>
      </c>
      <c r="Z12" s="23">
        <f t="shared" si="1"/>
        <v>4654737.819046203</v>
      </c>
      <c r="AA12" s="23">
        <f t="shared" si="12"/>
        <v>48.396426403730302</v>
      </c>
      <c r="AB12" s="25"/>
      <c r="AC12" s="24"/>
      <c r="AD12" s="25"/>
      <c r="AE12" s="24"/>
      <c r="AF12" s="23">
        <f t="shared" si="13"/>
        <v>2.7247068520606561</v>
      </c>
    </row>
    <row r="13" spans="1:32" s="26" customFormat="1" ht="15" customHeight="1" x14ac:dyDescent="0.2">
      <c r="B13" s="5" t="s">
        <v>61</v>
      </c>
      <c r="C13" s="5" t="s">
        <v>3</v>
      </c>
      <c r="D13" s="24" t="s">
        <v>76</v>
      </c>
      <c r="E13" s="4" t="str">
        <f t="shared" si="2"/>
        <v>RJTotal35-39</v>
      </c>
      <c r="F13" s="6">
        <f>VLOOKUP(E13,'Appendix 1a. Person-years 2020'!$E$3:$F$1682,2,FALSE)</f>
        <v>1364859.5149999999</v>
      </c>
      <c r="G13" s="17">
        <f>VLOOKUP(E13,'Appendix 2a. Deaths 2020'!$E$4:$G$1683,2,FALSE)</f>
        <v>3513</v>
      </c>
      <c r="H13" s="17">
        <f>VLOOKUP(E13,'Appendix 2a. Deaths 2020'!$E$4:$G$1683,3,FALSE)</f>
        <v>519</v>
      </c>
      <c r="I13" s="18">
        <f t="shared" si="3"/>
        <v>2.5738912770080957E-3</v>
      </c>
      <c r="J13" s="24">
        <v>5</v>
      </c>
      <c r="K13" s="5">
        <f>VLOOKUP(E13,'Appendix 3a. nax iIBGE 2020'!$E$5:$O$1935,11,FALSE)</f>
        <v>2.5</v>
      </c>
      <c r="L13" s="19">
        <f t="shared" si="4"/>
        <v>1.2787174393468154E-2</v>
      </c>
      <c r="M13" s="20">
        <f t="shared" si="14"/>
        <v>95095.39711244659</v>
      </c>
      <c r="N13" s="20">
        <f t="shared" si="15"/>
        <v>1216.0014268929624</v>
      </c>
      <c r="O13" s="20">
        <f t="shared" si="5"/>
        <v>472436.9819950005</v>
      </c>
      <c r="P13" s="20">
        <f t="shared" si="0"/>
        <v>3909189.4146119752</v>
      </c>
      <c r="Q13" s="21">
        <f t="shared" si="6"/>
        <v>41.108082339563836</v>
      </c>
      <c r="R13" s="22">
        <f t="shared" si="7"/>
        <v>0.85226302305721602</v>
      </c>
      <c r="S13" s="22">
        <f t="shared" si="8"/>
        <v>0.9872128256065319</v>
      </c>
      <c r="T13" s="22">
        <f t="shared" si="9"/>
        <v>0.98909161943788237</v>
      </c>
      <c r="U13" s="23">
        <f t="shared" si="16"/>
        <v>95316.314264306275</v>
      </c>
      <c r="V13" s="23">
        <f t="shared" si="17"/>
        <v>1039.7466297734536</v>
      </c>
      <c r="W13" s="22">
        <f t="shared" si="10"/>
        <v>1.0908380562117626E-2</v>
      </c>
      <c r="X13" s="23">
        <f t="shared" si="18"/>
        <v>2.6022851759107137</v>
      </c>
      <c r="Y13" s="23">
        <f t="shared" si="11"/>
        <v>474088.55541402672</v>
      </c>
      <c r="Z13" s="23">
        <f t="shared" si="1"/>
        <v>4175954.7867220314</v>
      </c>
      <c r="AA13" s="23">
        <f t="shared" si="12"/>
        <v>43.811542850286529</v>
      </c>
      <c r="AB13" s="25"/>
      <c r="AC13" s="24"/>
      <c r="AD13" s="25"/>
      <c r="AE13" s="24"/>
      <c r="AF13" s="23">
        <f t="shared" si="13"/>
        <v>2.7034605107226923</v>
      </c>
    </row>
    <row r="14" spans="1:32" s="26" customFormat="1" ht="15" customHeight="1" x14ac:dyDescent="0.2">
      <c r="B14" s="5" t="s">
        <v>61</v>
      </c>
      <c r="C14" s="5" t="s">
        <v>3</v>
      </c>
      <c r="D14" s="24" t="s">
        <v>77</v>
      </c>
      <c r="E14" s="4" t="str">
        <f t="shared" si="2"/>
        <v>RJTotal40-44</v>
      </c>
      <c r="F14" s="6">
        <f>VLOOKUP(E14,'Appendix 1a. Person-years 2020'!$E$3:$F$1682,2,FALSE)</f>
        <v>1308254.4098</v>
      </c>
      <c r="G14" s="17">
        <f>VLOOKUP(E14,'Appendix 2a. Deaths 2020'!$E$4:$G$1683,2,FALSE)</f>
        <v>4634</v>
      </c>
      <c r="H14" s="17">
        <f>VLOOKUP(E14,'Appendix 2a. Deaths 2020'!$E$4:$G$1683,3,FALSE)</f>
        <v>794</v>
      </c>
      <c r="I14" s="18">
        <f t="shared" si="3"/>
        <v>3.5421245021512479E-3</v>
      </c>
      <c r="J14" s="24">
        <v>5</v>
      </c>
      <c r="K14" s="5">
        <f>VLOOKUP(E14,'Appendix 3a. nax iIBGE 2020'!$E$5:$O$1935,11,FALSE)</f>
        <v>2.5</v>
      </c>
      <c r="L14" s="19">
        <f t="shared" si="4"/>
        <v>1.7555166051232723E-2</v>
      </c>
      <c r="M14" s="20">
        <f t="shared" si="14"/>
        <v>93879.395685553623</v>
      </c>
      <c r="N14" s="20">
        <f t="shared" si="15"/>
        <v>1648.0683800492748</v>
      </c>
      <c r="O14" s="20">
        <f t="shared" si="5"/>
        <v>465276.80747764494</v>
      </c>
      <c r="P14" s="20">
        <f t="shared" si="0"/>
        <v>3436752.4326169747</v>
      </c>
      <c r="Q14" s="21">
        <f t="shared" si="6"/>
        <v>36.608165269067982</v>
      </c>
      <c r="R14" s="22">
        <f t="shared" si="7"/>
        <v>0.82865774708675011</v>
      </c>
      <c r="S14" s="22">
        <f t="shared" si="8"/>
        <v>0.98244483394876725</v>
      </c>
      <c r="T14" s="22">
        <f t="shared" si="9"/>
        <v>0.98543074563965627</v>
      </c>
      <c r="U14" s="23">
        <f t="shared" si="16"/>
        <v>94276.567634532825</v>
      </c>
      <c r="V14" s="23">
        <f t="shared" si="17"/>
        <v>1373.5392940876579</v>
      </c>
      <c r="W14" s="22">
        <f t="shared" si="10"/>
        <v>1.4569254360343731E-2</v>
      </c>
      <c r="X14" s="23">
        <f t="shared" si="18"/>
        <v>2.6319410769020477</v>
      </c>
      <c r="Y14" s="23">
        <f t="shared" si="11"/>
        <v>468130.21619107411</v>
      </c>
      <c r="Z14" s="23">
        <f t="shared" si="1"/>
        <v>3701866.2313080048</v>
      </c>
      <c r="AA14" s="23">
        <f t="shared" si="12"/>
        <v>39.266026799559022</v>
      </c>
      <c r="AB14" s="25"/>
      <c r="AC14" s="24"/>
      <c r="AD14" s="25"/>
      <c r="AE14" s="24"/>
      <c r="AF14" s="23">
        <f t="shared" si="13"/>
        <v>2.65786153049104</v>
      </c>
    </row>
    <row r="15" spans="1:32" s="26" customFormat="1" ht="15" customHeight="1" x14ac:dyDescent="0.2">
      <c r="B15" s="5" t="s">
        <v>61</v>
      </c>
      <c r="C15" s="5" t="s">
        <v>3</v>
      </c>
      <c r="D15" s="24" t="s">
        <v>78</v>
      </c>
      <c r="E15" s="4" t="str">
        <f t="shared" si="2"/>
        <v>RJTotal45-49</v>
      </c>
      <c r="F15" s="6">
        <f>VLOOKUP(E15,'Appendix 1a. Person-years 2020'!$E$3:$F$1682,2,FALSE)</f>
        <v>1166688.5334000001</v>
      </c>
      <c r="G15" s="17">
        <f>VLOOKUP(E15,'Appendix 2a. Deaths 2020'!$E$4:$G$1683,2,FALSE)</f>
        <v>5967</v>
      </c>
      <c r="H15" s="17">
        <f>VLOOKUP(E15,'Appendix 2a. Deaths 2020'!$E$4:$G$1683,3,FALSE)</f>
        <v>1121</v>
      </c>
      <c r="I15" s="18">
        <f t="shared" si="3"/>
        <v>5.1144755683942339E-3</v>
      </c>
      <c r="J15" s="24">
        <v>5</v>
      </c>
      <c r="K15" s="5">
        <f>VLOOKUP(E15,'Appendix 3a. nax iIBGE 2020'!$E$5:$O$1935,11,FALSE)</f>
        <v>2.5</v>
      </c>
      <c r="L15" s="19">
        <f t="shared" si="4"/>
        <v>2.5249532548637717E-2</v>
      </c>
      <c r="M15" s="20">
        <f t="shared" si="14"/>
        <v>92231.327305504354</v>
      </c>
      <c r="N15" s="20">
        <f t="shared" si="15"/>
        <v>2328.7979008043908</v>
      </c>
      <c r="O15" s="20">
        <f t="shared" si="5"/>
        <v>455334.6417755108</v>
      </c>
      <c r="P15" s="20">
        <f t="shared" si="0"/>
        <v>2971475.6251393296</v>
      </c>
      <c r="Q15" s="21">
        <f t="shared" si="6"/>
        <v>32.217639189954411</v>
      </c>
      <c r="R15" s="22">
        <f t="shared" si="7"/>
        <v>0.81213340036869452</v>
      </c>
      <c r="S15" s="22">
        <f t="shared" si="8"/>
        <v>0.97475046745136229</v>
      </c>
      <c r="T15" s="22">
        <f t="shared" si="9"/>
        <v>0.97944488267706686</v>
      </c>
      <c r="U15" s="23">
        <f t="shared" si="16"/>
        <v>92903.028340445162</v>
      </c>
      <c r="V15" s="23">
        <f t="shared" si="17"/>
        <v>1909.6326471936325</v>
      </c>
      <c r="W15" s="22">
        <f t="shared" si="10"/>
        <v>2.0555117322933136E-2</v>
      </c>
      <c r="X15" s="23">
        <f t="shared" si="18"/>
        <v>2.6549399377227738</v>
      </c>
      <c r="Y15" s="23">
        <f t="shared" si="11"/>
        <v>460036.93844767124</v>
      </c>
      <c r="Z15" s="23">
        <f t="shared" si="1"/>
        <v>3233736.0151169309</v>
      </c>
      <c r="AA15" s="23">
        <f t="shared" si="12"/>
        <v>34.80764914645016</v>
      </c>
      <c r="AB15" s="25"/>
      <c r="AC15" s="24"/>
      <c r="AD15" s="25"/>
      <c r="AE15" s="24"/>
      <c r="AF15" s="23">
        <f t="shared" si="13"/>
        <v>2.5900099564957486</v>
      </c>
    </row>
    <row r="16" spans="1:32" s="26" customFormat="1" ht="15" customHeight="1" x14ac:dyDescent="0.2">
      <c r="B16" s="5" t="s">
        <v>61</v>
      </c>
      <c r="C16" s="5" t="s">
        <v>3</v>
      </c>
      <c r="D16" s="24" t="s">
        <v>79</v>
      </c>
      <c r="E16" s="4" t="str">
        <f t="shared" si="2"/>
        <v>RJTotal50-54</v>
      </c>
      <c r="F16" s="6">
        <f>VLOOKUP(E16,'Appendix 1a. Person-years 2020'!$E$3:$F$1682,2,FALSE)</f>
        <v>1104383.6804</v>
      </c>
      <c r="G16" s="17">
        <f>VLOOKUP(E16,'Appendix 2a. Deaths 2020'!$E$4:$G$1683,2,FALSE)</f>
        <v>8399</v>
      </c>
      <c r="H16" s="17">
        <f>VLOOKUP(E16,'Appendix 2a. Deaths 2020'!$E$4:$G$1683,3,FALSE)</f>
        <v>1512</v>
      </c>
      <c r="I16" s="18">
        <f t="shared" si="3"/>
        <v>7.6051467882592592E-3</v>
      </c>
      <c r="J16" s="24">
        <v>5</v>
      </c>
      <c r="K16" s="5">
        <f>VLOOKUP(E16,'Appendix 3a. nax iIBGE 2020'!$E$5:$O$1935,11,FALSE)</f>
        <v>2.5</v>
      </c>
      <c r="L16" s="19">
        <f t="shared" si="4"/>
        <v>3.7316245136668716E-2</v>
      </c>
      <c r="M16" s="20">
        <f t="shared" si="14"/>
        <v>89902.529404699962</v>
      </c>
      <c r="N16" s="20">
        <f t="shared" si="15"/>
        <v>3354.8248256723514</v>
      </c>
      <c r="O16" s="20">
        <f t="shared" si="5"/>
        <v>441125.58495931898</v>
      </c>
      <c r="P16" s="20">
        <f t="shared" si="0"/>
        <v>2516140.9833638188</v>
      </c>
      <c r="Q16" s="21">
        <f t="shared" si="6"/>
        <v>27.987432612015908</v>
      </c>
      <c r="R16" s="22">
        <f t="shared" si="7"/>
        <v>0.81997856887724729</v>
      </c>
      <c r="S16" s="22">
        <f t="shared" si="8"/>
        <v>0.96268375486333124</v>
      </c>
      <c r="T16" s="22">
        <f t="shared" si="9"/>
        <v>0.96929716253289877</v>
      </c>
      <c r="U16" s="23">
        <f t="shared" si="16"/>
        <v>90993.395693251528</v>
      </c>
      <c r="V16" s="23">
        <f t="shared" si="17"/>
        <v>2793.7554385495305</v>
      </c>
      <c r="W16" s="22">
        <f t="shared" si="10"/>
        <v>3.0702837467101226E-2</v>
      </c>
      <c r="X16" s="23">
        <f t="shared" si="18"/>
        <v>2.6543594152397771</v>
      </c>
      <c r="Y16" s="23">
        <f t="shared" si="11"/>
        <v>448413.83232570125</v>
      </c>
      <c r="Z16" s="23">
        <f t="shared" si="1"/>
        <v>2773699.0766692595</v>
      </c>
      <c r="AA16" s="23">
        <f t="shared" si="12"/>
        <v>30.482421889383001</v>
      </c>
      <c r="AB16" s="25"/>
      <c r="AC16" s="24"/>
      <c r="AD16" s="25"/>
      <c r="AE16" s="24"/>
      <c r="AF16" s="23">
        <f t="shared" si="13"/>
        <v>2.4949892773670932</v>
      </c>
    </row>
    <row r="17" spans="2:32" s="26" customFormat="1" ht="15" customHeight="1" x14ac:dyDescent="0.2">
      <c r="B17" s="5" t="s">
        <v>61</v>
      </c>
      <c r="C17" s="5" t="s">
        <v>3</v>
      </c>
      <c r="D17" s="24" t="s">
        <v>80</v>
      </c>
      <c r="E17" s="4" t="str">
        <f t="shared" si="2"/>
        <v>RJTotal55-59</v>
      </c>
      <c r="F17" s="6">
        <f>VLOOKUP(E17,'Appendix 1a. Person-years 2020'!$E$3:$F$1682,2,FALSE)</f>
        <v>1041116.5818</v>
      </c>
      <c r="G17" s="17">
        <f>VLOOKUP(E17,'Appendix 2a. Deaths 2020'!$E$4:$G$1683,2,FALSE)</f>
        <v>11993</v>
      </c>
      <c r="H17" s="17">
        <f>VLOOKUP(E17,'Appendix 2a. Deaths 2020'!$E$4:$G$1683,3,FALSE)</f>
        <v>2382</v>
      </c>
      <c r="I17" s="18">
        <f t="shared" si="3"/>
        <v>1.1519363162255226E-2</v>
      </c>
      <c r="J17" s="24">
        <v>5</v>
      </c>
      <c r="K17" s="5">
        <f>VLOOKUP(E17,'Appendix 3a. nax iIBGE 2020'!$E$5:$O$1935,11,FALSE)</f>
        <v>2.5</v>
      </c>
      <c r="L17" s="19">
        <f t="shared" si="4"/>
        <v>5.5984549906650853E-2</v>
      </c>
      <c r="M17" s="20">
        <f t="shared" si="14"/>
        <v>86547.704579027617</v>
      </c>
      <c r="N17" s="20">
        <f t="shared" si="15"/>
        <v>4845.3342863106463</v>
      </c>
      <c r="O17" s="20">
        <f t="shared" si="5"/>
        <v>420625.18717936141</v>
      </c>
      <c r="P17" s="20">
        <f t="shared" si="0"/>
        <v>2075015.3984044997</v>
      </c>
      <c r="Q17" s="21">
        <f t="shared" si="6"/>
        <v>23.975394939674931</v>
      </c>
      <c r="R17" s="22">
        <f t="shared" si="7"/>
        <v>0.80138414074877007</v>
      </c>
      <c r="S17" s="22">
        <f t="shared" si="8"/>
        <v>0.9440154500933492</v>
      </c>
      <c r="T17" s="22">
        <f t="shared" si="9"/>
        <v>0.95487967497797988</v>
      </c>
      <c r="U17" s="23">
        <f t="shared" si="16"/>
        <v>88199.640254701997</v>
      </c>
      <c r="V17" s="23">
        <f t="shared" si="17"/>
        <v>3979.5964351174039</v>
      </c>
      <c r="W17" s="22">
        <f t="shared" si="10"/>
        <v>4.5120325022020125E-2</v>
      </c>
      <c r="X17" s="23">
        <f t="shared" si="18"/>
        <v>2.651208839698429</v>
      </c>
      <c r="Y17" s="23">
        <f t="shared" si="11"/>
        <v>431650.96034513856</v>
      </c>
      <c r="Z17" s="23">
        <f t="shared" si="1"/>
        <v>2325285.2443435583</v>
      </c>
      <c r="AA17" s="23">
        <f t="shared" si="12"/>
        <v>26.363885812103359</v>
      </c>
      <c r="AB17" s="25"/>
      <c r="AC17" s="24"/>
      <c r="AD17" s="25"/>
      <c r="AE17" s="24"/>
      <c r="AF17" s="23">
        <f t="shared" si="13"/>
        <v>2.3884908724284273</v>
      </c>
    </row>
    <row r="18" spans="2:32" s="26" customFormat="1" ht="15" customHeight="1" x14ac:dyDescent="0.2">
      <c r="B18" s="5" t="s">
        <v>61</v>
      </c>
      <c r="C18" s="5" t="s">
        <v>3</v>
      </c>
      <c r="D18" s="24" t="s">
        <v>81</v>
      </c>
      <c r="E18" s="4" t="str">
        <f t="shared" si="2"/>
        <v>RJTotal60-64</v>
      </c>
      <c r="F18" s="6">
        <f>VLOOKUP(E18,'Appendix 1a. Person-years 2020'!$E$3:$F$1682,2,FALSE)</f>
        <v>915370.63809999998</v>
      </c>
      <c r="G18" s="17">
        <f>VLOOKUP(E18,'Appendix 2a. Deaths 2020'!$E$4:$G$1683,2,FALSE)</f>
        <v>15913</v>
      </c>
      <c r="H18" s="17">
        <f>VLOOKUP(E18,'Appendix 2a. Deaths 2020'!$E$4:$G$1683,3,FALSE)</f>
        <v>3133</v>
      </c>
      <c r="I18" s="18">
        <f t="shared" si="3"/>
        <v>1.7384215024670236E-2</v>
      </c>
      <c r="J18" s="24">
        <v>5</v>
      </c>
      <c r="K18" s="5">
        <f>VLOOKUP(E18,'Appendix 3a. nax iIBGE 2020'!$E$5:$O$1935,11,FALSE)</f>
        <v>2.5</v>
      </c>
      <c r="L18" s="19">
        <f t="shared" si="4"/>
        <v>8.3300778510000478E-2</v>
      </c>
      <c r="M18" s="20">
        <f t="shared" si="14"/>
        <v>81702.370292716965</v>
      </c>
      <c r="N18" s="20">
        <f t="shared" si="15"/>
        <v>6805.8710514956592</v>
      </c>
      <c r="O18" s="20">
        <f t="shared" si="5"/>
        <v>391497.17383484566</v>
      </c>
      <c r="P18" s="20">
        <f t="shared" si="0"/>
        <v>1654390.2112251383</v>
      </c>
      <c r="Q18" s="21">
        <f t="shared" si="6"/>
        <v>20.248986722146693</v>
      </c>
      <c r="R18" s="22">
        <f t="shared" si="7"/>
        <v>0.8031169484069629</v>
      </c>
      <c r="S18" s="22">
        <f t="shared" si="8"/>
        <v>0.91669922148999949</v>
      </c>
      <c r="T18" s="22">
        <f t="shared" si="9"/>
        <v>0.93253202033535021</v>
      </c>
      <c r="U18" s="23">
        <f t="shared" si="16"/>
        <v>84220.043819584593</v>
      </c>
      <c r="V18" s="23">
        <f t="shared" si="17"/>
        <v>5682.1562037756476</v>
      </c>
      <c r="W18" s="22">
        <f t="shared" si="10"/>
        <v>6.7467979664649791E-2</v>
      </c>
      <c r="X18" s="23">
        <f t="shared" si="18"/>
        <v>2.636581491018092</v>
      </c>
      <c r="Y18" s="23">
        <f t="shared" si="11"/>
        <v>407670.90595499321</v>
      </c>
      <c r="Z18" s="23">
        <f t="shared" si="1"/>
        <v>1893634.28399842</v>
      </c>
      <c r="AA18" s="23">
        <f t="shared" si="12"/>
        <v>22.484365931404003</v>
      </c>
      <c r="AB18" s="25"/>
      <c r="AC18" s="24"/>
      <c r="AD18" s="25"/>
      <c r="AE18" s="24"/>
      <c r="AF18" s="23">
        <f t="shared" si="13"/>
        <v>2.2353792092573102</v>
      </c>
    </row>
    <row r="19" spans="2:32" s="26" customFormat="1" ht="15" customHeight="1" x14ac:dyDescent="0.2">
      <c r="B19" s="5" t="s">
        <v>61</v>
      </c>
      <c r="C19" s="5" t="s">
        <v>3</v>
      </c>
      <c r="D19" s="24" t="s">
        <v>82</v>
      </c>
      <c r="E19" s="4" t="str">
        <f t="shared" si="2"/>
        <v>RJTotal65-69</v>
      </c>
      <c r="F19" s="6">
        <f>VLOOKUP(E19,'Appendix 1a. Person-years 2020'!$E$3:$F$1682,2,FALSE)</f>
        <v>726670.94110000005</v>
      </c>
      <c r="G19" s="17">
        <f>VLOOKUP(E19,'Appendix 2a. Deaths 2020'!$E$4:$G$1683,2,FALSE)</f>
        <v>19003</v>
      </c>
      <c r="H19" s="17">
        <f>VLOOKUP(E19,'Appendix 2a. Deaths 2020'!$E$4:$G$1683,3,FALSE)</f>
        <v>4018</v>
      </c>
      <c r="I19" s="18">
        <f t="shared" si="3"/>
        <v>2.6150763605923416E-2</v>
      </c>
      <c r="J19" s="24">
        <v>5</v>
      </c>
      <c r="K19" s="5">
        <f>VLOOKUP(E19,'Appendix 3a. nax iIBGE 2020'!$E$5:$O$1935,11,FALSE)</f>
        <v>2.5</v>
      </c>
      <c r="L19" s="19">
        <f t="shared" si="4"/>
        <v>0.12273010323691896</v>
      </c>
      <c r="M19" s="20">
        <f t="shared" si="14"/>
        <v>74896.499241221303</v>
      </c>
      <c r="N19" s="20">
        <f t="shared" si="15"/>
        <v>9192.0550839589141</v>
      </c>
      <c r="O19" s="20">
        <f t="shared" si="5"/>
        <v>351502.35849620926</v>
      </c>
      <c r="P19" s="20">
        <f t="shared" si="0"/>
        <v>1262893.0373902926</v>
      </c>
      <c r="Q19" s="21">
        <f t="shared" si="6"/>
        <v>16.861843346280537</v>
      </c>
      <c r="R19" s="22">
        <f t="shared" si="7"/>
        <v>0.78855970109982632</v>
      </c>
      <c r="S19" s="22">
        <f t="shared" si="8"/>
        <v>0.87726989676308098</v>
      </c>
      <c r="T19" s="22">
        <f t="shared" si="9"/>
        <v>0.90189744048054166</v>
      </c>
      <c r="U19" s="23">
        <f t="shared" si="16"/>
        <v>78537.887615808941</v>
      </c>
      <c r="V19" s="23">
        <f t="shared" si="17"/>
        <v>7704.7677943624267</v>
      </c>
      <c r="W19" s="22">
        <f t="shared" si="10"/>
        <v>9.8102559519458343E-2</v>
      </c>
      <c r="X19" s="23">
        <f t="shared" si="18"/>
        <v>2.6053932082858307</v>
      </c>
      <c r="Y19" s="23">
        <f t="shared" si="11"/>
        <v>374239.54879008379</v>
      </c>
      <c r="Z19" s="23">
        <f t="shared" si="1"/>
        <v>1485963.3780434267</v>
      </c>
      <c r="AA19" s="23">
        <f t="shared" si="12"/>
        <v>18.920337981490555</v>
      </c>
      <c r="AB19" s="25"/>
      <c r="AC19" s="24"/>
      <c r="AD19" s="25"/>
      <c r="AE19" s="24"/>
      <c r="AF19" s="23">
        <f t="shared" si="13"/>
        <v>2.0584946352100175</v>
      </c>
    </row>
    <row r="20" spans="2:32" s="26" customFormat="1" ht="15" customHeight="1" x14ac:dyDescent="0.2">
      <c r="B20" s="5" t="s">
        <v>61</v>
      </c>
      <c r="C20" s="5" t="s">
        <v>3</v>
      </c>
      <c r="D20" s="42" t="s">
        <v>19</v>
      </c>
      <c r="E20" s="4" t="str">
        <f t="shared" si="2"/>
        <v>RJTotal70-74</v>
      </c>
      <c r="F20" s="6">
        <f>VLOOKUP(E20,'Appendix 1a. Person-years 2020'!$E$3:$F$1682,2,FALSE)</f>
        <v>534617.28870000003</v>
      </c>
      <c r="G20" s="17">
        <f>VLOOKUP(E20,'Appendix 2a. Deaths 2020'!$E$4:$G$1683,2,FALSE)</f>
        <v>19706</v>
      </c>
      <c r="H20" s="17">
        <f>VLOOKUP(E20,'Appendix 2a. Deaths 2020'!$E$4:$G$1683,3,FALSE)</f>
        <v>4213</v>
      </c>
      <c r="I20" s="18">
        <f t="shared" si="3"/>
        <v>3.6860012604377261E-2</v>
      </c>
      <c r="J20" s="24">
        <v>5</v>
      </c>
      <c r="K20" s="5">
        <f>VLOOKUP(E20,'Appendix 3a. nax iIBGE 2020'!$E$5:$O$1935,11,FALSE)</f>
        <v>2.5</v>
      </c>
      <c r="L20" s="19">
        <f t="shared" si="4"/>
        <v>0.16874976670276245</v>
      </c>
      <c r="M20" s="20">
        <f t="shared" si="14"/>
        <v>65704.444157262391</v>
      </c>
      <c r="N20" s="20">
        <f t="shared" si="15"/>
        <v>11087.609622872713</v>
      </c>
      <c r="O20" s="20">
        <f t="shared" si="5"/>
        <v>300803.19672913017</v>
      </c>
      <c r="P20" s="20">
        <f t="shared" si="0"/>
        <v>911390.67889408325</v>
      </c>
      <c r="Q20" s="21">
        <f t="shared" si="6"/>
        <v>13.871065961880543</v>
      </c>
      <c r="R20" s="22">
        <f t="shared" si="7"/>
        <v>0.78620724652390139</v>
      </c>
      <c r="S20" s="22">
        <f t="shared" si="8"/>
        <v>0.83125023329723757</v>
      </c>
      <c r="T20" s="22">
        <f t="shared" si="9"/>
        <v>0.86475392904814474</v>
      </c>
      <c r="U20" s="23">
        <f t="shared" si="16"/>
        <v>70833.119821446511</v>
      </c>
      <c r="V20" s="23">
        <f t="shared" si="17"/>
        <v>9579.9011491126203</v>
      </c>
      <c r="W20" s="22">
        <f t="shared" si="10"/>
        <v>0.13524607095185526</v>
      </c>
      <c r="X20" s="23">
        <f t="shared" si="18"/>
        <v>2.5878049698505659</v>
      </c>
      <c r="Y20" s="23">
        <f t="shared" si="11"/>
        <v>331057.00916602026</v>
      </c>
      <c r="Z20" s="23">
        <f t="shared" si="1"/>
        <v>1111723.8292533429</v>
      </c>
      <c r="AA20" s="23">
        <f t="shared" si="12"/>
        <v>15.694971957408271</v>
      </c>
      <c r="AB20" s="25"/>
      <c r="AC20" s="24"/>
      <c r="AD20" s="25"/>
      <c r="AE20" s="24"/>
      <c r="AF20" s="23">
        <f t="shared" si="13"/>
        <v>1.8239059955277277</v>
      </c>
    </row>
    <row r="21" spans="2:32" s="26" customFormat="1" ht="15" customHeight="1" x14ac:dyDescent="0.2">
      <c r="B21" s="5" t="s">
        <v>61</v>
      </c>
      <c r="C21" s="5" t="s">
        <v>3</v>
      </c>
      <c r="D21" s="42" t="s">
        <v>20</v>
      </c>
      <c r="E21" s="4" t="str">
        <f t="shared" si="2"/>
        <v>RJTotal75-79</v>
      </c>
      <c r="F21" s="6">
        <f>VLOOKUP(E21,'Appendix 1a. Person-years 2020'!$E$3:$F$1682,2,FALSE)</f>
        <v>350480.33199999999</v>
      </c>
      <c r="G21" s="17">
        <f>VLOOKUP(E21,'Appendix 2a. Deaths 2020'!$E$4:$G$1683,2,FALSE)</f>
        <v>18620</v>
      </c>
      <c r="H21" s="17">
        <f>VLOOKUP(E21,'Appendix 2a. Deaths 2020'!$E$4:$G$1683,3,FALSE)</f>
        <v>3790</v>
      </c>
      <c r="I21" s="18">
        <f t="shared" si="3"/>
        <v>5.3127089596571142E-2</v>
      </c>
      <c r="J21" s="24">
        <v>5</v>
      </c>
      <c r="K21" s="5">
        <f>VLOOKUP(E21,'Appendix 3a. nax iIBGE 2020'!$E$5:$O$1935,11,FALSE)</f>
        <v>2.5</v>
      </c>
      <c r="L21" s="19">
        <f t="shared" si="4"/>
        <v>0.23449090030733469</v>
      </c>
      <c r="M21" s="20">
        <f t="shared" si="14"/>
        <v>54616.83453438968</v>
      </c>
      <c r="N21" s="20">
        <f t="shared" si="15"/>
        <v>12807.150701905764</v>
      </c>
      <c r="O21" s="20">
        <f t="shared" si="5"/>
        <v>241066.295917184</v>
      </c>
      <c r="P21" s="20">
        <f t="shared" si="0"/>
        <v>610587.48216495314</v>
      </c>
      <c r="Q21" s="21">
        <f t="shared" si="6"/>
        <v>11.179474009620506</v>
      </c>
      <c r="R21" s="22">
        <f t="shared" si="7"/>
        <v>0.79645542427497318</v>
      </c>
      <c r="S21" s="22">
        <f t="shared" si="8"/>
        <v>0.76550909969266534</v>
      </c>
      <c r="T21" s="22">
        <f t="shared" si="9"/>
        <v>0.80829823933483558</v>
      </c>
      <c r="U21" s="23">
        <f t="shared" si="16"/>
        <v>61253.218672333889</v>
      </c>
      <c r="V21" s="23">
        <f t="shared" si="17"/>
        <v>11742.349865894732</v>
      </c>
      <c r="W21" s="22">
        <f t="shared" si="10"/>
        <v>0.19170176066516442</v>
      </c>
      <c r="X21" s="23">
        <f t="shared" si="18"/>
        <v>2.5750975951858455</v>
      </c>
      <c r="Y21" s="23">
        <f t="shared" si="11"/>
        <v>277792.04093369219</v>
      </c>
      <c r="Z21" s="23">
        <f t="shared" si="1"/>
        <v>780666.82008732273</v>
      </c>
      <c r="AA21" s="23">
        <f t="shared" si="12"/>
        <v>12.744910994202577</v>
      </c>
      <c r="AB21" s="25"/>
      <c r="AC21" s="24"/>
      <c r="AD21" s="25"/>
      <c r="AE21" s="24"/>
      <c r="AF21" s="23">
        <f t="shared" si="13"/>
        <v>1.565436984582071</v>
      </c>
    </row>
    <row r="22" spans="2:32" s="26" customFormat="1" ht="15" customHeight="1" x14ac:dyDescent="0.2">
      <c r="B22" s="5" t="s">
        <v>61</v>
      </c>
      <c r="C22" s="5" t="s">
        <v>3</v>
      </c>
      <c r="D22" s="42" t="s">
        <v>21</v>
      </c>
      <c r="E22" s="4" t="str">
        <f t="shared" si="2"/>
        <v>RJTotal80-84</v>
      </c>
      <c r="F22" s="6">
        <f>VLOOKUP(E22,'Appendix 1a. Person-years 2020'!$E$3:$F$1682,2,FALSE)</f>
        <v>234835.96160000001</v>
      </c>
      <c r="G22" s="17">
        <f>VLOOKUP(E22,'Appendix 2a. Deaths 2020'!$E$4:$G$1683,2,FALSE)</f>
        <v>18629</v>
      </c>
      <c r="H22" s="17">
        <f>VLOOKUP(E22,'Appendix 2a. Deaths 2020'!$E$4:$G$1683,3,FALSE)</f>
        <v>3470</v>
      </c>
      <c r="I22" s="18">
        <f t="shared" si="3"/>
        <v>7.9327714005451536E-2</v>
      </c>
      <c r="J22" s="24">
        <v>5</v>
      </c>
      <c r="K22" s="5">
        <f>VLOOKUP(E22,'Appendix 3a. nax iIBGE 2020'!$E$5:$O$1935,11,FALSE)</f>
        <v>2.5</v>
      </c>
      <c r="L22" s="19">
        <f t="shared" si="4"/>
        <v>0.33099573293001505</v>
      </c>
      <c r="M22" s="20">
        <f t="shared" si="14"/>
        <v>41809.683832483919</v>
      </c>
      <c r="N22" s="20">
        <f t="shared" si="15"/>
        <v>13838.826943705215</v>
      </c>
      <c r="O22" s="20">
        <f t="shared" si="5"/>
        <v>174451.35180315655</v>
      </c>
      <c r="P22" s="20">
        <f t="shared" si="0"/>
        <v>369521.1862477691</v>
      </c>
      <c r="Q22" s="21">
        <f t="shared" si="6"/>
        <v>8.8381722217346841</v>
      </c>
      <c r="R22" s="22">
        <f t="shared" si="7"/>
        <v>0.81373127918836219</v>
      </c>
      <c r="S22" s="22">
        <f t="shared" si="8"/>
        <v>0.66900426706998495</v>
      </c>
      <c r="T22" s="22">
        <f t="shared" si="9"/>
        <v>0.72101786499529308</v>
      </c>
      <c r="U22" s="23">
        <f t="shared" si="16"/>
        <v>49510.868806439161</v>
      </c>
      <c r="V22" s="23">
        <f t="shared" si="17"/>
        <v>13812.647885558343</v>
      </c>
      <c r="W22" s="22">
        <f t="shared" si="10"/>
        <v>0.27898213500470692</v>
      </c>
      <c r="X22" s="23">
        <f t="shared" si="18"/>
        <v>2.5382146596609014</v>
      </c>
      <c r="Y22" s="23">
        <f t="shared" si="11"/>
        <v>213550.56995626242</v>
      </c>
      <c r="Z22" s="23">
        <f t="shared" si="1"/>
        <v>502874.77915363054</v>
      </c>
      <c r="AA22" s="23">
        <f t="shared" si="12"/>
        <v>10.156856287850657</v>
      </c>
      <c r="AB22" s="25"/>
      <c r="AC22" s="24"/>
      <c r="AD22" s="25"/>
      <c r="AE22" s="24"/>
      <c r="AF22" s="23">
        <f t="shared" si="13"/>
        <v>1.3186840661159724</v>
      </c>
    </row>
    <row r="23" spans="2:32" s="26" customFormat="1" ht="15" customHeight="1" x14ac:dyDescent="0.2">
      <c r="B23" s="5" t="s">
        <v>61</v>
      </c>
      <c r="C23" s="5" t="s">
        <v>3</v>
      </c>
      <c r="D23" s="42" t="s">
        <v>22</v>
      </c>
      <c r="E23" s="4" t="str">
        <f t="shared" si="2"/>
        <v>RJTotal85-89</v>
      </c>
      <c r="F23" s="6">
        <f>VLOOKUP(E23,'Appendix 1a. Person-years 2020'!$E$3:$F$1682,2,FALSE)</f>
        <v>131160.83739999999</v>
      </c>
      <c r="G23" s="17">
        <f>VLOOKUP(E23,'Appendix 2a. Deaths 2020'!$E$4:$G$1683,2,FALSE)</f>
        <v>15740</v>
      </c>
      <c r="H23" s="17">
        <f>VLOOKUP(E23,'Appendix 2a. Deaths 2020'!$E$4:$G$1683,3,FALSE)</f>
        <v>2756</v>
      </c>
      <c r="I23" s="18">
        <f t="shared" si="3"/>
        <v>0.12000533323828871</v>
      </c>
      <c r="J23" s="24">
        <v>5</v>
      </c>
      <c r="K23" s="5">
        <f>VLOOKUP(E23,'Appendix 3a. nax iIBGE 2020'!$E$5:$O$1935,11,FALSE)</f>
        <v>2.5</v>
      </c>
      <c r="L23" s="19">
        <f t="shared" si="4"/>
        <v>0.46155424018813718</v>
      </c>
      <c r="M23" s="20">
        <f t="shared" si="14"/>
        <v>27970.856888778704</v>
      </c>
      <c r="N23" s="20">
        <f t="shared" si="15"/>
        <v>12910.067598711377</v>
      </c>
      <c r="O23" s="20">
        <f t="shared" si="5"/>
        <v>107579.11544711508</v>
      </c>
      <c r="P23" s="20">
        <f t="shared" si="0"/>
        <v>195069.83444461256</v>
      </c>
      <c r="Q23" s="21">
        <f t="shared" si="6"/>
        <v>6.9740385580704292</v>
      </c>
      <c r="R23" s="22">
        <f t="shared" si="7"/>
        <v>0.82490470139771288</v>
      </c>
      <c r="S23" s="22">
        <f t="shared" si="8"/>
        <v>0.53844575981186282</v>
      </c>
      <c r="T23" s="22">
        <f t="shared" si="9"/>
        <v>0.60009186564913009</v>
      </c>
      <c r="U23" s="23">
        <f t="shared" si="16"/>
        <v>35698.22092088082</v>
      </c>
      <c r="V23" s="23">
        <f t="shared" si="17"/>
        <v>14276.008928114643</v>
      </c>
      <c r="W23" s="22">
        <f t="shared" si="10"/>
        <v>0.39990813435086991</v>
      </c>
      <c r="X23" s="23">
        <f>J23+R23*(L23/W23)*(K23-J23)</f>
        <v>2.6198392207046681</v>
      </c>
      <c r="Y23" s="23">
        <f t="shared" si="11"/>
        <v>144511.90806883565</v>
      </c>
      <c r="Z23" s="23">
        <f t="shared" si="1"/>
        <v>289324.20919736812</v>
      </c>
      <c r="AA23" s="23">
        <f t="shared" si="12"/>
        <v>8.1047234773577994</v>
      </c>
      <c r="AB23" s="25"/>
      <c r="AC23" s="24"/>
      <c r="AD23" s="25"/>
      <c r="AE23" s="24"/>
      <c r="AF23" s="23">
        <f t="shared" si="13"/>
        <v>1.1306849192873702</v>
      </c>
    </row>
    <row r="24" spans="2:32" s="26" customFormat="1" ht="15" customHeight="1" x14ac:dyDescent="0.2">
      <c r="B24" s="5" t="s">
        <v>61</v>
      </c>
      <c r="C24" s="5" t="s">
        <v>3</v>
      </c>
      <c r="D24" s="43" t="s">
        <v>5</v>
      </c>
      <c r="E24" s="4" t="str">
        <f t="shared" si="2"/>
        <v>RJTotal90+</v>
      </c>
      <c r="F24" s="6">
        <f>VLOOKUP(E24,'Appendix 1a. Person-years 2020'!$E$3:$F$1682,2,FALSE)</f>
        <v>90745.079500000007</v>
      </c>
      <c r="G24" s="17">
        <f>VLOOKUP(E24,'Appendix 2a. Deaths 2020'!$E$4:$G$1683,2,FALSE)</f>
        <v>15621</v>
      </c>
      <c r="H24" s="17">
        <f>VLOOKUP(E24,'Appendix 2a. Deaths 2020'!$E$4:$G$1683,3,FALSE)</f>
        <v>2197</v>
      </c>
      <c r="I24" s="18">
        <f t="shared" si="3"/>
        <v>0.17214156498700295</v>
      </c>
      <c r="J24" s="27"/>
      <c r="K24" s="28"/>
      <c r="L24" s="16">
        <v>1</v>
      </c>
      <c r="M24" s="20">
        <f t="shared" si="14"/>
        <v>15060.789290067327</v>
      </c>
      <c r="N24" s="20">
        <f t="shared" si="15"/>
        <v>15060.789290067327</v>
      </c>
      <c r="O24" s="38">
        <f>N24*Q24</f>
        <v>87490.71899749749</v>
      </c>
      <c r="P24" s="20">
        <f>O24</f>
        <v>87490.71899749749</v>
      </c>
      <c r="Q24" s="21">
        <f>1/I24</f>
        <v>5.80917223609244</v>
      </c>
      <c r="R24" s="22">
        <f t="shared" si="7"/>
        <v>0.85935599513475447</v>
      </c>
      <c r="S24" s="22">
        <f t="shared" si="8"/>
        <v>0</v>
      </c>
      <c r="T24" s="22">
        <f t="shared" si="9"/>
        <v>0</v>
      </c>
      <c r="U24" s="23">
        <f t="shared" si="16"/>
        <v>21422.211992766177</v>
      </c>
      <c r="V24" s="23">
        <f>U24*(1-T24)</f>
        <v>21422.211992766177</v>
      </c>
      <c r="W24" s="22">
        <f t="shared" si="10"/>
        <v>1</v>
      </c>
      <c r="X24" s="23">
        <f>Q24/R24</f>
        <v>6.7599135503575694</v>
      </c>
      <c r="Y24" s="23">
        <f t="shared" si="11"/>
        <v>144812.3011285325</v>
      </c>
      <c r="Z24" s="23">
        <f>Y24</f>
        <v>144812.3011285325</v>
      </c>
      <c r="AA24" s="23">
        <f t="shared" si="12"/>
        <v>6.7599135503575694</v>
      </c>
      <c r="AB24" s="25"/>
      <c r="AC24" s="24"/>
      <c r="AD24" s="25"/>
      <c r="AE24" s="24"/>
      <c r="AF24" s="23">
        <f t="shared" si="13"/>
        <v>0.95074131426512931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17355013.6305</v>
      </c>
      <c r="G25" s="30">
        <f>SUM(G5:G24)</f>
        <v>170203</v>
      </c>
      <c r="H25" s="30">
        <f>SUM(H5:H24)</f>
        <v>30505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RJ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RJ</v>
      </c>
      <c r="C32" s="5" t="s">
        <v>48</v>
      </c>
      <c r="D32" s="40">
        <v>0</v>
      </c>
      <c r="E32" s="4" t="str">
        <f>_xlfn.CONCAT(B32,C32,D32)</f>
        <v>RJFemale0</v>
      </c>
      <c r="F32" s="6">
        <f>VLOOKUP(E32,'Appendix 1a. Person-years 2020'!$E$3:$F$1682,2,FALSE)</f>
        <v>109475.0974</v>
      </c>
      <c r="G32" s="17">
        <f>VLOOKUP(E32,'Appendix 2a. Deaths 2020'!$E$4:$G$1683,2,FALSE)</f>
        <v>1133</v>
      </c>
      <c r="H32" s="17">
        <f>VLOOKUP(E32,'Appendix 2a. Deaths 2020'!$E$4:$G$1683,3,FALSE)</f>
        <v>7</v>
      </c>
      <c r="I32" s="18">
        <f>G32/F32</f>
        <v>1.0349385631147198E-2</v>
      </c>
      <c r="J32" s="16">
        <v>1</v>
      </c>
      <c r="K32" s="5">
        <f>VLOOKUP(E32,'Appendix 3a. nax iIBGE 2020'!$E$5:$O$1935,11,FALSE)</f>
        <v>0.08</v>
      </c>
      <c r="L32" s="19">
        <f>(J32*I32)/(1+(J32-K32)*I32)</f>
        <v>1.0251774033303086E-2</v>
      </c>
      <c r="M32" s="16">
        <v>100000</v>
      </c>
      <c r="N32" s="20">
        <f>M32*L32</f>
        <v>1025.1774033303086</v>
      </c>
      <c r="O32" s="20">
        <f>M33*J32+N32*K32</f>
        <v>99056.836788936111</v>
      </c>
      <c r="P32" s="20">
        <f t="shared" ref="P32:P50" si="19">P33+O32</f>
        <v>7698128.7422529291</v>
      </c>
      <c r="Q32" s="21">
        <f>P32/M32</f>
        <v>76.981287422529292</v>
      </c>
      <c r="R32" s="22">
        <f>(G32-H32)/G32</f>
        <v>0.99382171226831417</v>
      </c>
      <c r="S32" s="22">
        <f>1-L32</f>
        <v>0.98974822596669687</v>
      </c>
      <c r="T32" s="22">
        <f>S32^R32</f>
        <v>0.98981124060161652</v>
      </c>
      <c r="U32" s="16">
        <v>100000</v>
      </c>
      <c r="V32" s="23">
        <f>U32*(1-T32)</f>
        <v>1018.8759398383485</v>
      </c>
      <c r="W32" s="22">
        <f>V32/U32</f>
        <v>1.0188759398383485E-2</v>
      </c>
      <c r="X32" s="23">
        <f>J32+R32*(L32/W32)*(K32-J32)</f>
        <v>8.0029235436941182E-2</v>
      </c>
      <c r="Y32" s="23">
        <f>U33*J32+V32*X32</f>
        <v>99062.663922631997</v>
      </c>
      <c r="Z32" s="23">
        <f t="shared" ref="Z32:Z50" si="20">Z33+Y32</f>
        <v>7950210.3649497777</v>
      </c>
      <c r="AA32" s="23">
        <f>Z32/U32</f>
        <v>79.502103649497784</v>
      </c>
      <c r="AB32" s="16"/>
      <c r="AC32" s="16"/>
      <c r="AD32" s="16"/>
      <c r="AE32" s="16"/>
      <c r="AF32" s="23">
        <f>AA32-Q32</f>
        <v>2.5208162269684919</v>
      </c>
    </row>
    <row r="33" spans="2:32" s="26" customFormat="1" ht="15" customHeight="1" x14ac:dyDescent="0.2">
      <c r="B33" s="5" t="str">
        <f t="shared" ref="B33:B51" si="21">B6</f>
        <v>RJ</v>
      </c>
      <c r="C33" s="5" t="s">
        <v>48</v>
      </c>
      <c r="D33" s="41" t="s">
        <v>18</v>
      </c>
      <c r="E33" s="4" t="str">
        <f t="shared" ref="E33:E51" si="22">_xlfn.CONCAT(B33,C33,D33)</f>
        <v>RJFemale1-4</v>
      </c>
      <c r="F33" s="6">
        <f>VLOOKUP(E33,'Appendix 1a. Person-years 2020'!$E$3:$F$1682,2,FALSE)</f>
        <v>439121.66810000001</v>
      </c>
      <c r="G33" s="17">
        <f>VLOOKUP(E33,'Appendix 2a. Deaths 2020'!$E$4:$G$1683,2,FALSE)</f>
        <v>166</v>
      </c>
      <c r="H33" s="17">
        <f>VLOOKUP(E33,'Appendix 2a. Deaths 2020'!$E$4:$G$1683,3,FALSE)</f>
        <v>3</v>
      </c>
      <c r="I33" s="18">
        <f t="shared" ref="I33:I51" si="23">G33/F33</f>
        <v>3.7802734881713297E-4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1.5106874031952677E-3</v>
      </c>
      <c r="M33" s="20">
        <f>M32-N32</f>
        <v>98974.822596669692</v>
      </c>
      <c r="N33" s="20">
        <f>M33*L33</f>
        <v>149.52001773027524</v>
      </c>
      <c r="O33" s="20">
        <f t="shared" ref="O33:O50" si="25">M34*J33+N33*K33</f>
        <v>395526.98554253037</v>
      </c>
      <c r="P33" s="20">
        <f t="shared" si="19"/>
        <v>7599071.9054639926</v>
      </c>
      <c r="Q33" s="21">
        <f t="shared" ref="Q33:Q50" si="26">P33/M33</f>
        <v>76.777827998043676</v>
      </c>
      <c r="R33" s="22">
        <f t="shared" ref="R33:R51" si="27">(G33-H33)/G33</f>
        <v>0.98192771084337349</v>
      </c>
      <c r="S33" s="22">
        <f t="shared" ref="S33:S51" si="28">1-L33</f>
        <v>0.99848931259680473</v>
      </c>
      <c r="T33" s="22">
        <f t="shared" ref="T33:T51" si="29">S33^R33</f>
        <v>0.99851659391660352</v>
      </c>
      <c r="U33" s="23">
        <f>U32-V32</f>
        <v>98981.124060161645</v>
      </c>
      <c r="V33" s="23">
        <f>U33*(1-T33)</f>
        <v>146.82920157226516</v>
      </c>
      <c r="W33" s="22">
        <f t="shared" ref="W33:W51" si="30">V33/U33</f>
        <v>1.4834060833964768E-3</v>
      </c>
      <c r="X33" s="23">
        <f>J33+R33*(L33/W33)*(K33-J33)</f>
        <v>1.5100340074409577</v>
      </c>
      <c r="Y33" s="23">
        <f t="shared" ref="Y33:Y51" si="31">U34*J33+V33*X33</f>
        <v>395558.89652201702</v>
      </c>
      <c r="Z33" s="23">
        <f t="shared" si="20"/>
        <v>7851147.7010271456</v>
      </c>
      <c r="AA33" s="23">
        <f t="shared" ref="AA33:AA51" si="32">Z33/U33</f>
        <v>79.319645796860669</v>
      </c>
      <c r="AB33" s="25"/>
      <c r="AC33" s="24"/>
      <c r="AD33" s="25"/>
      <c r="AE33" s="24"/>
      <c r="AF33" s="23">
        <f t="shared" ref="AF33:AF51" si="33">AA33-Q33</f>
        <v>2.541817798816993</v>
      </c>
    </row>
    <row r="34" spans="2:32" s="26" customFormat="1" ht="15" customHeight="1" x14ac:dyDescent="0.2">
      <c r="B34" s="5" t="str">
        <f t="shared" si="21"/>
        <v>RJ</v>
      </c>
      <c r="C34" s="5" t="s">
        <v>48</v>
      </c>
      <c r="D34" s="24" t="s">
        <v>70</v>
      </c>
      <c r="E34" s="4" t="str">
        <f t="shared" si="22"/>
        <v>RJFemale5-9</v>
      </c>
      <c r="F34" s="6">
        <f>VLOOKUP(E34,'Appendix 1a. Person-years 2020'!$E$3:$F$1682,2,FALSE)</f>
        <v>537343.47120000003</v>
      </c>
      <c r="G34" s="17">
        <f>VLOOKUP(E34,'Appendix 2a. Deaths 2020'!$E$4:$G$1683,2,FALSE)</f>
        <v>67</v>
      </c>
      <c r="H34" s="17">
        <f>VLOOKUP(E34,'Appendix 2a. Deaths 2020'!$E$4:$G$1683,3,FALSE)</f>
        <v>3</v>
      </c>
      <c r="I34" s="18">
        <f t="shared" si="23"/>
        <v>1.2468747382447028E-4</v>
      </c>
      <c r="J34" s="24">
        <v>5</v>
      </c>
      <c r="K34" s="5">
        <f>VLOOKUP(E34,'Appendix 3a. nax iIBGE 2020'!$E$5:$O$1935,11,FALSE)</f>
        <v>2.5</v>
      </c>
      <c r="L34" s="19">
        <f t="shared" si="24"/>
        <v>6.2324309260536261E-4</v>
      </c>
      <c r="M34" s="20">
        <f t="shared" ref="M34:M51" si="34">M33-N33</f>
        <v>98825.302578939416</v>
      </c>
      <c r="N34" s="20">
        <f t="shared" ref="N34:N51" si="35">M34*L34</f>
        <v>61.592187206958918</v>
      </c>
      <c r="O34" s="20">
        <f t="shared" si="25"/>
        <v>493972.53242667968</v>
      </c>
      <c r="P34" s="20">
        <f t="shared" si="19"/>
        <v>7203544.9199214624</v>
      </c>
      <c r="Q34" s="21">
        <f t="shared" si="26"/>
        <v>72.891706192019328</v>
      </c>
      <c r="R34" s="22">
        <f t="shared" si="27"/>
        <v>0.95522388059701491</v>
      </c>
      <c r="S34" s="22">
        <f t="shared" si="28"/>
        <v>0.99937675690739469</v>
      </c>
      <c r="T34" s="22">
        <f t="shared" si="29"/>
        <v>0.99940465500586873</v>
      </c>
      <c r="U34" s="23">
        <f t="shared" ref="U34:U51" si="36">U33-V33</f>
        <v>98834.294858589376</v>
      </c>
      <c r="V34" s="23">
        <f t="shared" ref="V34:V50" si="37">U34*(1-T34)</f>
        <v>58.840502692555589</v>
      </c>
      <c r="W34" s="22">
        <f t="shared" si="30"/>
        <v>5.9534499413127495E-4</v>
      </c>
      <c r="X34" s="23">
        <f>J34+R34*(L34/W34)*(K34-J34)</f>
        <v>2.5000348900955647</v>
      </c>
      <c r="Y34" s="23">
        <f t="shared" si="31"/>
        <v>494024.37508916622</v>
      </c>
      <c r="Z34" s="23">
        <f t="shared" si="20"/>
        <v>7455588.8045051284</v>
      </c>
      <c r="AA34" s="23">
        <f t="shared" si="32"/>
        <v>75.435240522254674</v>
      </c>
      <c r="AB34" s="25"/>
      <c r="AC34" s="24"/>
      <c r="AD34" s="25"/>
      <c r="AE34" s="24"/>
      <c r="AF34" s="23">
        <f t="shared" si="33"/>
        <v>2.5435343302353459</v>
      </c>
    </row>
    <row r="35" spans="2:32" s="26" customFormat="1" ht="15" customHeight="1" x14ac:dyDescent="0.2">
      <c r="B35" s="5" t="str">
        <f t="shared" si="21"/>
        <v>RJ</v>
      </c>
      <c r="C35" s="5" t="s">
        <v>48</v>
      </c>
      <c r="D35" s="24" t="s">
        <v>71</v>
      </c>
      <c r="E35" s="4" t="str">
        <f t="shared" si="22"/>
        <v>RJFemale10-14</v>
      </c>
      <c r="F35" s="6">
        <f>VLOOKUP(E35,'Appendix 1a. Person-years 2020'!$E$3:$F$1682,2,FALSE)</f>
        <v>516057.63689999998</v>
      </c>
      <c r="G35" s="17">
        <f>VLOOKUP(E35,'Appendix 2a. Deaths 2020'!$E$4:$G$1683,2,FALSE)</f>
        <v>104</v>
      </c>
      <c r="H35" s="17">
        <f>VLOOKUP(E35,'Appendix 2a. Deaths 2020'!$E$4:$G$1683,3,FALSE)</f>
        <v>6</v>
      </c>
      <c r="I35" s="18">
        <f t="shared" si="23"/>
        <v>2.0152787705020008E-4</v>
      </c>
      <c r="J35" s="24">
        <v>5</v>
      </c>
      <c r="K35" s="5">
        <f>VLOOKUP(E35,'Appendix 3a. nax iIBGE 2020'!$E$5:$O$1935,11,FALSE)</f>
        <v>2.5</v>
      </c>
      <c r="L35" s="19">
        <f t="shared" si="24"/>
        <v>1.0071319723302676E-3</v>
      </c>
      <c r="M35" s="20">
        <f t="shared" si="34"/>
        <v>98763.710391732457</v>
      </c>
      <c r="N35" s="20">
        <f t="shared" si="35"/>
        <v>99.468090441480854</v>
      </c>
      <c r="O35" s="20">
        <f t="shared" si="25"/>
        <v>493569.88173255854</v>
      </c>
      <c r="P35" s="20">
        <f t="shared" si="19"/>
        <v>6709572.3874947829</v>
      </c>
      <c r="Q35" s="21">
        <f t="shared" si="26"/>
        <v>67.935604696119668</v>
      </c>
      <c r="R35" s="22">
        <f t="shared" si="27"/>
        <v>0.94230769230769229</v>
      </c>
      <c r="S35" s="22">
        <f t="shared" si="28"/>
        <v>0.99899286802766973</v>
      </c>
      <c r="T35" s="22">
        <f t="shared" si="29"/>
        <v>0.99905094421445206</v>
      </c>
      <c r="U35" s="23">
        <f t="shared" si="36"/>
        <v>98775.454355896814</v>
      </c>
      <c r="V35" s="23">
        <f t="shared" si="37"/>
        <v>93.743416426589988</v>
      </c>
      <c r="W35" s="22">
        <f t="shared" si="30"/>
        <v>9.4905578554793646E-4</v>
      </c>
      <c r="X35" s="23">
        <f>((-5/24)*V34+2.5*V35+(5/24)*V36)/V35</f>
        <v>2.9513516552508445</v>
      </c>
      <c r="Y35" s="23">
        <f t="shared" si="31"/>
        <v>493685.22448459058</v>
      </c>
      <c r="Z35" s="23">
        <f t="shared" si="20"/>
        <v>6961564.4294159627</v>
      </c>
      <c r="AA35" s="23">
        <f t="shared" si="32"/>
        <v>70.478687998060963</v>
      </c>
      <c r="AB35" s="25"/>
      <c r="AC35" s="24"/>
      <c r="AD35" s="25"/>
      <c r="AE35" s="24"/>
      <c r="AF35" s="23">
        <f t="shared" si="33"/>
        <v>2.5430833019412944</v>
      </c>
    </row>
    <row r="36" spans="2:32" s="26" customFormat="1" ht="15" customHeight="1" x14ac:dyDescent="0.2">
      <c r="B36" s="5" t="str">
        <f t="shared" si="21"/>
        <v>RJ</v>
      </c>
      <c r="C36" s="5" t="s">
        <v>48</v>
      </c>
      <c r="D36" s="24" t="s">
        <v>72</v>
      </c>
      <c r="E36" s="4" t="str">
        <f t="shared" si="22"/>
        <v>RJFemale15-19</v>
      </c>
      <c r="F36" s="6">
        <f>VLOOKUP(E36,'Appendix 1a. Person-years 2020'!$E$3:$F$1682,2,FALSE)</f>
        <v>558719.34889999998</v>
      </c>
      <c r="G36" s="17">
        <f>VLOOKUP(E36,'Appendix 2a. Deaths 2020'!$E$4:$G$1683,2,FALSE)</f>
        <v>314</v>
      </c>
      <c r="H36" s="17">
        <f>VLOOKUP(E36,'Appendix 2a. Deaths 2020'!$E$4:$G$1683,3,FALSE)</f>
        <v>17</v>
      </c>
      <c r="I36" s="18">
        <f t="shared" si="23"/>
        <v>5.6199950944637851E-4</v>
      </c>
      <c r="J36" s="24">
        <v>5</v>
      </c>
      <c r="K36" s="5">
        <f>VLOOKUP(E36,'Appendix 3a. nax iIBGE 2020'!$E$5:$O$1935,11,FALSE)</f>
        <v>2.5</v>
      </c>
      <c r="L36" s="19">
        <f t="shared" si="24"/>
        <v>2.8060550433373047E-3</v>
      </c>
      <c r="M36" s="20">
        <f t="shared" si="34"/>
        <v>98664.242301290971</v>
      </c>
      <c r="N36" s="20">
        <f t="shared" si="35"/>
        <v>276.85729470659135</v>
      </c>
      <c r="O36" s="20">
        <f t="shared" si="25"/>
        <v>492629.06826968829</v>
      </c>
      <c r="P36" s="20">
        <f t="shared" si="19"/>
        <v>6216002.5057622241</v>
      </c>
      <c r="Q36" s="21">
        <f t="shared" si="26"/>
        <v>63.001573424953882</v>
      </c>
      <c r="R36" s="22">
        <f t="shared" si="27"/>
        <v>0.94585987261146498</v>
      </c>
      <c r="S36" s="22">
        <f t="shared" si="28"/>
        <v>0.99719394495666269</v>
      </c>
      <c r="T36" s="22">
        <f t="shared" si="29"/>
        <v>0.99734566332677721</v>
      </c>
      <c r="U36" s="23">
        <f t="shared" si="36"/>
        <v>98681.710939470227</v>
      </c>
      <c r="V36" s="23">
        <f t="shared" si="37"/>
        <v>261.93448432300642</v>
      </c>
      <c r="W36" s="22">
        <f t="shared" si="30"/>
        <v>2.6543366732227902E-3</v>
      </c>
      <c r="X36" s="23">
        <f t="shared" ref="X36:X49" si="38">((-5/24)*V35+2.5*V36+(5/24)*V37)/V36</f>
        <v>2.6943444675993558</v>
      </c>
      <c r="Y36" s="23">
        <f t="shared" si="31"/>
        <v>492804.62400444527</v>
      </c>
      <c r="Z36" s="23">
        <f t="shared" si="20"/>
        <v>6467879.2049313718</v>
      </c>
      <c r="AA36" s="23">
        <f t="shared" si="32"/>
        <v>65.542836087415068</v>
      </c>
      <c r="AB36" s="25"/>
      <c r="AC36" s="24"/>
      <c r="AD36" s="25"/>
      <c r="AE36" s="24"/>
      <c r="AF36" s="23">
        <f t="shared" si="33"/>
        <v>2.541262662461186</v>
      </c>
    </row>
    <row r="37" spans="2:32" s="26" customFormat="1" ht="15" customHeight="1" x14ac:dyDescent="0.2">
      <c r="B37" s="5" t="str">
        <f t="shared" si="21"/>
        <v>RJ</v>
      </c>
      <c r="C37" s="5" t="s">
        <v>48</v>
      </c>
      <c r="D37" s="24" t="s">
        <v>73</v>
      </c>
      <c r="E37" s="4" t="str">
        <f t="shared" si="22"/>
        <v>RJFemale20-24</v>
      </c>
      <c r="F37" s="6">
        <f>VLOOKUP(E37,'Appendix 1a. Person-years 2020'!$E$3:$F$1682,2,FALSE)</f>
        <v>659674.24789999996</v>
      </c>
      <c r="G37" s="17">
        <f>VLOOKUP(E37,'Appendix 2a. Deaths 2020'!$E$4:$G$1683,2,FALSE)</f>
        <v>495</v>
      </c>
      <c r="H37" s="17">
        <f>VLOOKUP(E37,'Appendix 2a. Deaths 2020'!$E$4:$G$1683,3,FALSE)</f>
        <v>41</v>
      </c>
      <c r="I37" s="18">
        <f t="shared" si="23"/>
        <v>7.503703556350392E-4</v>
      </c>
      <c r="J37" s="24">
        <v>5</v>
      </c>
      <c r="K37" s="5">
        <f>VLOOKUP(E37,'Appendix 3a. nax iIBGE 2020'!$E$5:$O$1935,11,FALSE)</f>
        <v>2.5</v>
      </c>
      <c r="L37" s="19">
        <f t="shared" si="24"/>
        <v>3.7448267607046413E-3</v>
      </c>
      <c r="M37" s="20">
        <f t="shared" si="34"/>
        <v>98387.385006584373</v>
      </c>
      <c r="N37" s="20">
        <f t="shared" si="35"/>
        <v>368.44371228840777</v>
      </c>
      <c r="O37" s="20">
        <f t="shared" si="25"/>
        <v>491015.81575220078</v>
      </c>
      <c r="P37" s="20">
        <f t="shared" si="19"/>
        <v>5723373.4374925354</v>
      </c>
      <c r="Q37" s="21">
        <f t="shared" si="26"/>
        <v>58.171821896775796</v>
      </c>
      <c r="R37" s="22">
        <f t="shared" si="27"/>
        <v>0.91717171717171719</v>
      </c>
      <c r="S37" s="22">
        <f t="shared" si="28"/>
        <v>0.99625517323929536</v>
      </c>
      <c r="T37" s="22">
        <f t="shared" si="29"/>
        <v>0.99656481741239611</v>
      </c>
      <c r="U37" s="23">
        <f t="shared" si="36"/>
        <v>98419.776455147221</v>
      </c>
      <c r="V37" s="23">
        <f t="shared" si="37"/>
        <v>338.08990235458913</v>
      </c>
      <c r="W37" s="22">
        <f t="shared" si="30"/>
        <v>3.4351825876038911E-3</v>
      </c>
      <c r="X37" s="23">
        <f t="shared" si="38"/>
        <v>2.5839878854566702</v>
      </c>
      <c r="Y37" s="23">
        <f t="shared" si="31"/>
        <v>491282.05297584261</v>
      </c>
      <c r="Z37" s="23">
        <f t="shared" si="20"/>
        <v>5975074.5809269268</v>
      </c>
      <c r="AA37" s="23">
        <f t="shared" si="32"/>
        <v>60.710101121291856</v>
      </c>
      <c r="AB37" s="25"/>
      <c r="AC37" s="24"/>
      <c r="AD37" s="25"/>
      <c r="AE37" s="24"/>
      <c r="AF37" s="23">
        <f t="shared" si="33"/>
        <v>2.5382792245160601</v>
      </c>
    </row>
    <row r="38" spans="2:32" s="26" customFormat="1" ht="15" customHeight="1" x14ac:dyDescent="0.2">
      <c r="B38" s="5" t="str">
        <f t="shared" si="21"/>
        <v>RJ</v>
      </c>
      <c r="C38" s="5" t="s">
        <v>48</v>
      </c>
      <c r="D38" s="24" t="s">
        <v>74</v>
      </c>
      <c r="E38" s="4" t="str">
        <f t="shared" si="22"/>
        <v>RJFemale25-29</v>
      </c>
      <c r="F38" s="6">
        <f>VLOOKUP(E38,'Appendix 1a. Person-years 2020'!$E$3:$F$1682,2,FALSE)</f>
        <v>656266.00320000004</v>
      </c>
      <c r="G38" s="17">
        <f>VLOOKUP(E38,'Appendix 2a. Deaths 2020'!$E$4:$G$1683,2,FALSE)</f>
        <v>605</v>
      </c>
      <c r="H38" s="17">
        <f>VLOOKUP(E38,'Appendix 2a. Deaths 2020'!$E$4:$G$1683,3,FALSE)</f>
        <v>71</v>
      </c>
      <c r="I38" s="18">
        <f t="shared" si="23"/>
        <v>9.2188228104149331E-4</v>
      </c>
      <c r="J38" s="24">
        <v>5</v>
      </c>
      <c r="K38" s="5">
        <f>VLOOKUP(E38,'Appendix 3a. nax iIBGE 2020'!$E$5:$O$1935,11,FALSE)</f>
        <v>2.5</v>
      </c>
      <c r="L38" s="19">
        <f t="shared" si="24"/>
        <v>4.5988124958231376E-3</v>
      </c>
      <c r="M38" s="20">
        <f t="shared" si="34"/>
        <v>98018.941294295961</v>
      </c>
      <c r="N38" s="20">
        <f t="shared" si="35"/>
        <v>450.77073205156279</v>
      </c>
      <c r="O38" s="20">
        <f t="shared" si="25"/>
        <v>488967.77964135085</v>
      </c>
      <c r="P38" s="20">
        <f t="shared" si="19"/>
        <v>5232357.6217403347</v>
      </c>
      <c r="Q38" s="21">
        <f t="shared" si="26"/>
        <v>53.381086886365118</v>
      </c>
      <c r="R38" s="22">
        <f t="shared" si="27"/>
        <v>0.88264462809917354</v>
      </c>
      <c r="S38" s="22">
        <f t="shared" si="28"/>
        <v>0.99540118750417683</v>
      </c>
      <c r="T38" s="22">
        <f t="shared" si="29"/>
        <v>0.99593978563087693</v>
      </c>
      <c r="U38" s="23">
        <f t="shared" si="36"/>
        <v>98081.686552792627</v>
      </c>
      <c r="V38" s="23">
        <f t="shared" si="37"/>
        <v>398.23267308947379</v>
      </c>
      <c r="W38" s="22">
        <f t="shared" si="30"/>
        <v>4.0602143691230719E-3</v>
      </c>
      <c r="X38" s="23">
        <f t="shared" si="38"/>
        <v>2.5923523548951413</v>
      </c>
      <c r="Y38" s="23">
        <f t="shared" si="31"/>
        <v>489449.62880639551</v>
      </c>
      <c r="Z38" s="23">
        <f t="shared" si="20"/>
        <v>5483792.5279510841</v>
      </c>
      <c r="AA38" s="23">
        <f t="shared" si="32"/>
        <v>55.910463213735866</v>
      </c>
      <c r="AB38" s="25"/>
      <c r="AC38" s="24"/>
      <c r="AD38" s="25"/>
      <c r="AE38" s="24"/>
      <c r="AF38" s="23">
        <f t="shared" si="33"/>
        <v>2.5293763273707484</v>
      </c>
    </row>
    <row r="39" spans="2:32" s="26" customFormat="1" ht="15" customHeight="1" x14ac:dyDescent="0.2">
      <c r="B39" s="5" t="str">
        <f t="shared" si="21"/>
        <v>RJ</v>
      </c>
      <c r="C39" s="5" t="s">
        <v>48</v>
      </c>
      <c r="D39" s="24" t="s">
        <v>75</v>
      </c>
      <c r="E39" s="4" t="str">
        <f t="shared" si="22"/>
        <v>RJFemale30-34</v>
      </c>
      <c r="F39" s="6">
        <f>VLOOKUP(E39,'Appendix 1a. Person-years 2020'!$E$3:$F$1682,2,FALSE)</f>
        <v>674910.56770000001</v>
      </c>
      <c r="G39" s="17">
        <f>VLOOKUP(E39,'Appendix 2a. Deaths 2020'!$E$4:$G$1683,2,FALSE)</f>
        <v>832</v>
      </c>
      <c r="H39" s="17">
        <f>VLOOKUP(E39,'Appendix 2a. Deaths 2020'!$E$4:$G$1683,3,FALSE)</f>
        <v>119</v>
      </c>
      <c r="I39" s="18">
        <f t="shared" si="23"/>
        <v>1.2327559232556376E-3</v>
      </c>
      <c r="J39" s="24">
        <v>5</v>
      </c>
      <c r="K39" s="5">
        <f>VLOOKUP(E39,'Appendix 3a. nax iIBGE 2020'!$E$5:$O$1935,11,FALSE)</f>
        <v>2.5</v>
      </c>
      <c r="L39" s="19">
        <f t="shared" si="24"/>
        <v>6.1448418906826664E-3</v>
      </c>
      <c r="M39" s="20">
        <f t="shared" si="34"/>
        <v>97568.170562244399</v>
      </c>
      <c r="N39" s="20">
        <f t="shared" si="35"/>
        <v>599.54098166815072</v>
      </c>
      <c r="O39" s="20">
        <f t="shared" si="25"/>
        <v>486342.00035705161</v>
      </c>
      <c r="P39" s="20">
        <f t="shared" si="19"/>
        <v>4743389.8420989839</v>
      </c>
      <c r="Q39" s="21">
        <f t="shared" si="26"/>
        <v>48.616160524121952</v>
      </c>
      <c r="R39" s="22">
        <f t="shared" si="27"/>
        <v>0.85697115384615385</v>
      </c>
      <c r="S39" s="22">
        <f t="shared" si="28"/>
        <v>0.99385515810931735</v>
      </c>
      <c r="T39" s="22">
        <f t="shared" si="29"/>
        <v>0.99473172822352141</v>
      </c>
      <c r="U39" s="23">
        <f t="shared" si="36"/>
        <v>97683.453879703156</v>
      </c>
      <c r="V39" s="23">
        <f t="shared" si="37"/>
        <v>514.62298310338861</v>
      </c>
      <c r="W39" s="22">
        <f t="shared" si="30"/>
        <v>5.2682717764785947E-3</v>
      </c>
      <c r="X39" s="23">
        <f t="shared" si="38"/>
        <v>2.6352263667281939</v>
      </c>
      <c r="Y39" s="23">
        <f t="shared" si="31"/>
        <v>487200.30253699725</v>
      </c>
      <c r="Z39" s="23">
        <f t="shared" si="20"/>
        <v>4994342.8991446886</v>
      </c>
      <c r="AA39" s="23">
        <f t="shared" si="32"/>
        <v>51.127828724148152</v>
      </c>
      <c r="AB39" s="25"/>
      <c r="AC39" s="24"/>
      <c r="AD39" s="25"/>
      <c r="AE39" s="24"/>
      <c r="AF39" s="23">
        <f t="shared" si="33"/>
        <v>2.5116682000262003</v>
      </c>
    </row>
    <row r="40" spans="2:32" s="26" customFormat="1" ht="15" customHeight="1" x14ac:dyDescent="0.2">
      <c r="B40" s="5" t="str">
        <f t="shared" si="21"/>
        <v>RJ</v>
      </c>
      <c r="C40" s="5" t="s">
        <v>48</v>
      </c>
      <c r="D40" s="24" t="s">
        <v>76</v>
      </c>
      <c r="E40" s="4" t="str">
        <f t="shared" si="22"/>
        <v>RJFemale35-39</v>
      </c>
      <c r="F40" s="6">
        <f>VLOOKUP(E40,'Appendix 1a. Person-years 2020'!$E$3:$F$1682,2,FALSE)</f>
        <v>705927.09669999999</v>
      </c>
      <c r="G40" s="17">
        <f>VLOOKUP(E40,'Appendix 2a. Deaths 2020'!$E$4:$G$1683,2,FALSE)</f>
        <v>1283</v>
      </c>
      <c r="H40" s="17">
        <f>VLOOKUP(E40,'Appendix 2a. Deaths 2020'!$E$4:$G$1683,3,FALSE)</f>
        <v>215</v>
      </c>
      <c r="I40" s="18">
        <f t="shared" si="23"/>
        <v>1.8174681294961545E-3</v>
      </c>
      <c r="J40" s="24">
        <v>5</v>
      </c>
      <c r="K40" s="5">
        <f>VLOOKUP(E40,'Appendix 3a. nax iIBGE 2020'!$E$5:$O$1935,11,FALSE)</f>
        <v>2.5</v>
      </c>
      <c r="L40" s="19">
        <f t="shared" si="24"/>
        <v>9.0462375264901522E-3</v>
      </c>
      <c r="M40" s="20">
        <f t="shared" si="34"/>
        <v>96968.629580576249</v>
      </c>
      <c r="N40" s="20">
        <f t="shared" si="35"/>
        <v>877.20125580413185</v>
      </c>
      <c r="O40" s="20">
        <f t="shared" si="25"/>
        <v>482650.14476337092</v>
      </c>
      <c r="P40" s="20">
        <f t="shared" si="19"/>
        <v>4257047.8417419326</v>
      </c>
      <c r="Q40" s="21">
        <f t="shared" si="26"/>
        <v>43.901289109221985</v>
      </c>
      <c r="R40" s="22">
        <f t="shared" si="27"/>
        <v>0.83242400623538582</v>
      </c>
      <c r="S40" s="22">
        <f t="shared" si="28"/>
        <v>0.99095376247350986</v>
      </c>
      <c r="T40" s="22">
        <f t="shared" si="29"/>
        <v>0.99246396680618498</v>
      </c>
      <c r="U40" s="23">
        <f t="shared" si="36"/>
        <v>97168.830896599771</v>
      </c>
      <c r="V40" s="23">
        <f t="shared" si="37"/>
        <v>732.26753504097405</v>
      </c>
      <c r="W40" s="22">
        <f t="shared" si="30"/>
        <v>7.5360331938150171E-3</v>
      </c>
      <c r="X40" s="23">
        <f t="shared" si="38"/>
        <v>2.6561387953026974</v>
      </c>
      <c r="Y40" s="23">
        <f t="shared" si="31"/>
        <v>484127.82101615705</v>
      </c>
      <c r="Z40" s="23">
        <f t="shared" si="20"/>
        <v>4507142.5966076916</v>
      </c>
      <c r="AA40" s="23">
        <f t="shared" si="32"/>
        <v>46.384653957644872</v>
      </c>
      <c r="AB40" s="25"/>
      <c r="AC40" s="24"/>
      <c r="AD40" s="25"/>
      <c r="AE40" s="24"/>
      <c r="AF40" s="23">
        <f t="shared" si="33"/>
        <v>2.4833648484228874</v>
      </c>
    </row>
    <row r="41" spans="2:32" s="26" customFormat="1" ht="15" customHeight="1" x14ac:dyDescent="0.2">
      <c r="B41" s="5" t="str">
        <f t="shared" si="21"/>
        <v>RJ</v>
      </c>
      <c r="C41" s="5" t="s">
        <v>48</v>
      </c>
      <c r="D41" s="24" t="s">
        <v>77</v>
      </c>
      <c r="E41" s="4" t="str">
        <f t="shared" si="22"/>
        <v>RJFemale40-44</v>
      </c>
      <c r="F41" s="6">
        <f>VLOOKUP(E41,'Appendix 1a. Person-years 2020'!$E$3:$F$1682,2,FALSE)</f>
        <v>684501.41310000001</v>
      </c>
      <c r="G41" s="17">
        <f>VLOOKUP(E41,'Appendix 2a. Deaths 2020'!$E$4:$G$1683,2,FALSE)</f>
        <v>1835</v>
      </c>
      <c r="H41" s="17">
        <f>VLOOKUP(E41,'Appendix 2a. Deaths 2020'!$E$4:$G$1683,3,FALSE)</f>
        <v>317</v>
      </c>
      <c r="I41" s="18">
        <f t="shared" si="23"/>
        <v>2.6807833627246606E-3</v>
      </c>
      <c r="J41" s="24">
        <v>5</v>
      </c>
      <c r="K41" s="5">
        <f>VLOOKUP(E41,'Appendix 3a. nax iIBGE 2020'!$E$5:$O$1935,11,FALSE)</f>
        <v>2.5</v>
      </c>
      <c r="L41" s="19">
        <f t="shared" si="24"/>
        <v>1.3314682366205087E-2</v>
      </c>
      <c r="M41" s="20">
        <f t="shared" si="34"/>
        <v>96091.428324772118</v>
      </c>
      <c r="N41" s="20">
        <f t="shared" si="35"/>
        <v>1279.4268462593034</v>
      </c>
      <c r="O41" s="20">
        <f t="shared" si="25"/>
        <v>477258.57450821233</v>
      </c>
      <c r="P41" s="20">
        <f t="shared" si="19"/>
        <v>3774397.696978562</v>
      </c>
      <c r="Q41" s="21">
        <f t="shared" si="26"/>
        <v>39.279233983511638</v>
      </c>
      <c r="R41" s="22">
        <f t="shared" si="27"/>
        <v>0.82724795640326976</v>
      </c>
      <c r="S41" s="22">
        <f t="shared" si="28"/>
        <v>0.98668531763379497</v>
      </c>
      <c r="T41" s="22">
        <f t="shared" si="29"/>
        <v>0.98897272231936417</v>
      </c>
      <c r="U41" s="23">
        <f t="shared" si="36"/>
        <v>96436.563361558801</v>
      </c>
      <c r="V41" s="23">
        <f t="shared" si="37"/>
        <v>1063.4327627541402</v>
      </c>
      <c r="W41" s="22">
        <f t="shared" si="30"/>
        <v>1.1027277680635827E-2</v>
      </c>
      <c r="X41" s="23">
        <f t="shared" si="38"/>
        <v>2.6539258899188209</v>
      </c>
      <c r="Y41" s="23">
        <f t="shared" si="31"/>
        <v>479687.92473528447</v>
      </c>
      <c r="Z41" s="23">
        <f t="shared" si="20"/>
        <v>4023014.7755915346</v>
      </c>
      <c r="AA41" s="23">
        <f t="shared" si="32"/>
        <v>41.716695777601451</v>
      </c>
      <c r="AB41" s="25"/>
      <c r="AC41" s="24"/>
      <c r="AD41" s="25"/>
      <c r="AE41" s="24"/>
      <c r="AF41" s="23">
        <f t="shared" si="33"/>
        <v>2.4374617940898133</v>
      </c>
    </row>
    <row r="42" spans="2:32" s="26" customFormat="1" ht="15" customHeight="1" x14ac:dyDescent="0.2">
      <c r="B42" s="5" t="str">
        <f t="shared" si="21"/>
        <v>RJ</v>
      </c>
      <c r="C42" s="5" t="s">
        <v>48</v>
      </c>
      <c r="D42" s="24" t="s">
        <v>78</v>
      </c>
      <c r="E42" s="4" t="str">
        <f t="shared" si="22"/>
        <v>RJFemale45-49</v>
      </c>
      <c r="F42" s="6">
        <f>VLOOKUP(E42,'Appendix 1a. Person-years 2020'!$E$3:$F$1682,2,FALSE)</f>
        <v>617375.70140000002</v>
      </c>
      <c r="G42" s="17">
        <f>VLOOKUP(E42,'Appendix 2a. Deaths 2020'!$E$4:$G$1683,2,FALSE)</f>
        <v>2429</v>
      </c>
      <c r="H42" s="17">
        <f>VLOOKUP(E42,'Appendix 2a. Deaths 2020'!$E$4:$G$1683,3,FALSE)</f>
        <v>448</v>
      </c>
      <c r="I42" s="18">
        <f t="shared" si="23"/>
        <v>3.9343952061797159E-3</v>
      </c>
      <c r="J42" s="24">
        <v>5</v>
      </c>
      <c r="K42" s="5">
        <f>VLOOKUP(E42,'Appendix 3a. nax iIBGE 2020'!$E$5:$O$1935,11,FALSE)</f>
        <v>2.5</v>
      </c>
      <c r="L42" s="19">
        <f t="shared" si="24"/>
        <v>1.9480367370901839E-2</v>
      </c>
      <c r="M42" s="20">
        <f t="shared" si="34"/>
        <v>94812.001478512815</v>
      </c>
      <c r="N42" s="20">
        <f t="shared" si="35"/>
        <v>1846.972619971918</v>
      </c>
      <c r="O42" s="20">
        <f t="shared" si="25"/>
        <v>469442.57584263431</v>
      </c>
      <c r="P42" s="20">
        <f t="shared" si="19"/>
        <v>3297139.1224703495</v>
      </c>
      <c r="Q42" s="21">
        <f t="shared" si="26"/>
        <v>34.775546039048422</v>
      </c>
      <c r="R42" s="22">
        <f t="shared" si="27"/>
        <v>0.81556195965417866</v>
      </c>
      <c r="S42" s="22">
        <f t="shared" si="28"/>
        <v>0.98051963262909814</v>
      </c>
      <c r="T42" s="22">
        <f t="shared" si="29"/>
        <v>0.98408379036617621</v>
      </c>
      <c r="U42" s="23">
        <f t="shared" si="36"/>
        <v>95373.130598804666</v>
      </c>
      <c r="V42" s="23">
        <f t="shared" si="37"/>
        <v>1517.9787400446289</v>
      </c>
      <c r="W42" s="22">
        <f t="shared" si="30"/>
        <v>1.5916209633823786E-2</v>
      </c>
      <c r="X42" s="23">
        <f t="shared" si="38"/>
        <v>2.6553792047146496</v>
      </c>
      <c r="Y42" s="23">
        <f t="shared" si="31"/>
        <v>473306.56847331364</v>
      </c>
      <c r="Z42" s="23">
        <f t="shared" si="20"/>
        <v>3543326.8508562502</v>
      </c>
      <c r="AA42" s="23">
        <f t="shared" si="32"/>
        <v>37.152254818619319</v>
      </c>
      <c r="AB42" s="25"/>
      <c r="AC42" s="24"/>
      <c r="AD42" s="25"/>
      <c r="AE42" s="24"/>
      <c r="AF42" s="23">
        <f t="shared" si="33"/>
        <v>2.3767087795708974</v>
      </c>
    </row>
    <row r="43" spans="2:32" s="26" customFormat="1" ht="15" customHeight="1" x14ac:dyDescent="0.2">
      <c r="B43" s="5" t="str">
        <f t="shared" si="21"/>
        <v>RJ</v>
      </c>
      <c r="C43" s="5" t="s">
        <v>48</v>
      </c>
      <c r="D43" s="24" t="s">
        <v>79</v>
      </c>
      <c r="E43" s="4" t="str">
        <f t="shared" si="22"/>
        <v>RJFemale50-54</v>
      </c>
      <c r="F43" s="6">
        <f>VLOOKUP(E43,'Appendix 1a. Person-years 2020'!$E$3:$F$1682,2,FALSE)</f>
        <v>587252.05390000006</v>
      </c>
      <c r="G43" s="17">
        <f>VLOOKUP(E43,'Appendix 2a. Deaths 2020'!$E$4:$G$1683,2,FALSE)</f>
        <v>3341</v>
      </c>
      <c r="H43" s="17">
        <f>VLOOKUP(E43,'Appendix 2a. Deaths 2020'!$E$4:$G$1683,3,FALSE)</f>
        <v>561</v>
      </c>
      <c r="I43" s="18">
        <f t="shared" si="23"/>
        <v>5.6892095614005647E-3</v>
      </c>
      <c r="J43" s="24">
        <v>5</v>
      </c>
      <c r="K43" s="5">
        <f>VLOOKUP(E43,'Appendix 3a. nax iIBGE 2020'!$E$5:$O$1935,11,FALSE)</f>
        <v>2.5</v>
      </c>
      <c r="L43" s="19">
        <f t="shared" si="24"/>
        <v>2.8047132767229834E-2</v>
      </c>
      <c r="M43" s="20">
        <f t="shared" si="34"/>
        <v>92965.0288585409</v>
      </c>
      <c r="N43" s="20">
        <f t="shared" si="35"/>
        <v>2607.4025071048495</v>
      </c>
      <c r="O43" s="20">
        <f t="shared" si="25"/>
        <v>458306.63802494231</v>
      </c>
      <c r="P43" s="20">
        <f t="shared" si="19"/>
        <v>2827696.5466277152</v>
      </c>
      <c r="Q43" s="21">
        <f t="shared" si="26"/>
        <v>30.416776946634901</v>
      </c>
      <c r="R43" s="22">
        <f t="shared" si="27"/>
        <v>0.83208620173600722</v>
      </c>
      <c r="S43" s="22">
        <f t="shared" si="28"/>
        <v>0.97195286723277019</v>
      </c>
      <c r="T43" s="22">
        <f t="shared" si="29"/>
        <v>0.97660680420412915</v>
      </c>
      <c r="U43" s="23">
        <f t="shared" si="36"/>
        <v>93855.151858760044</v>
      </c>
      <c r="V43" s="23">
        <f t="shared" si="37"/>
        <v>2195.5719438831652</v>
      </c>
      <c r="W43" s="22">
        <f t="shared" si="30"/>
        <v>2.3393195795870843E-2</v>
      </c>
      <c r="X43" s="23">
        <f t="shared" si="38"/>
        <v>2.6502744561483302</v>
      </c>
      <c r="Y43" s="23">
        <f t="shared" si="31"/>
        <v>464116.76781389391</v>
      </c>
      <c r="Z43" s="23">
        <f t="shared" si="20"/>
        <v>3070020.2823829367</v>
      </c>
      <c r="AA43" s="23">
        <f t="shared" si="32"/>
        <v>32.710194609273266</v>
      </c>
      <c r="AB43" s="25"/>
      <c r="AC43" s="24"/>
      <c r="AD43" s="25"/>
      <c r="AE43" s="24"/>
      <c r="AF43" s="23">
        <f t="shared" si="33"/>
        <v>2.2934176626383653</v>
      </c>
    </row>
    <row r="44" spans="2:32" s="26" customFormat="1" ht="15" customHeight="1" x14ac:dyDescent="0.2">
      <c r="B44" s="5" t="str">
        <f t="shared" si="21"/>
        <v>RJ</v>
      </c>
      <c r="C44" s="5" t="s">
        <v>48</v>
      </c>
      <c r="D44" s="24" t="s">
        <v>80</v>
      </c>
      <c r="E44" s="4" t="str">
        <f t="shared" si="22"/>
        <v>RJFemale55-59</v>
      </c>
      <c r="F44" s="6">
        <f>VLOOKUP(E44,'Appendix 1a. Person-years 2020'!$E$3:$F$1682,2,FALSE)</f>
        <v>564502.59739999997</v>
      </c>
      <c r="G44" s="17">
        <f>VLOOKUP(E44,'Appendix 2a. Deaths 2020'!$E$4:$G$1683,2,FALSE)</f>
        <v>4840</v>
      </c>
      <c r="H44" s="17">
        <f>VLOOKUP(E44,'Appendix 2a. Deaths 2020'!$E$4:$G$1683,3,FALSE)</f>
        <v>954</v>
      </c>
      <c r="I44" s="18">
        <f t="shared" si="23"/>
        <v>8.5739198053156745E-3</v>
      </c>
      <c r="J44" s="24">
        <v>5</v>
      </c>
      <c r="K44" s="5">
        <f>VLOOKUP(E44,'Appendix 3a. nax iIBGE 2020'!$E$5:$O$1935,11,FALSE)</f>
        <v>2.5</v>
      </c>
      <c r="L44" s="19">
        <f t="shared" si="24"/>
        <v>4.1969980900401688E-2</v>
      </c>
      <c r="M44" s="20">
        <f t="shared" si="34"/>
        <v>90357.626351436047</v>
      </c>
      <c r="N44" s="20">
        <f t="shared" si="35"/>
        <v>3792.3078521754032</v>
      </c>
      <c r="O44" s="20">
        <f t="shared" si="25"/>
        <v>442307.36212674173</v>
      </c>
      <c r="P44" s="20">
        <f t="shared" si="19"/>
        <v>2369389.9086027727</v>
      </c>
      <c r="Q44" s="21">
        <f t="shared" si="26"/>
        <v>26.222356698341006</v>
      </c>
      <c r="R44" s="22">
        <f t="shared" si="27"/>
        <v>0.80289256198347103</v>
      </c>
      <c r="S44" s="22">
        <f t="shared" si="28"/>
        <v>0.95803001909959828</v>
      </c>
      <c r="T44" s="22">
        <f t="shared" si="29"/>
        <v>0.96616084247852019</v>
      </c>
      <c r="U44" s="23">
        <f t="shared" si="36"/>
        <v>91659.579914876886</v>
      </c>
      <c r="V44" s="23">
        <f t="shared" si="37"/>
        <v>3101.6829630921861</v>
      </c>
      <c r="W44" s="22">
        <f t="shared" si="30"/>
        <v>3.3839157521479812E-2</v>
      </c>
      <c r="X44" s="23">
        <f t="shared" si="38"/>
        <v>2.6586175043770761</v>
      </c>
      <c r="Y44" s="23">
        <f t="shared" si="31"/>
        <v>451035.67337762855</v>
      </c>
      <c r="Z44" s="23">
        <f t="shared" si="20"/>
        <v>2605903.5145690427</v>
      </c>
      <c r="AA44" s="23">
        <f t="shared" si="32"/>
        <v>28.43023628287532</v>
      </c>
      <c r="AB44" s="25"/>
      <c r="AC44" s="24"/>
      <c r="AD44" s="25"/>
      <c r="AE44" s="24"/>
      <c r="AF44" s="23">
        <f t="shared" si="33"/>
        <v>2.2078795845343144</v>
      </c>
    </row>
    <row r="45" spans="2:32" s="26" customFormat="1" ht="15" customHeight="1" x14ac:dyDescent="0.2">
      <c r="B45" s="5" t="str">
        <f t="shared" si="21"/>
        <v>RJ</v>
      </c>
      <c r="C45" s="5" t="s">
        <v>48</v>
      </c>
      <c r="D45" s="24" t="s">
        <v>81</v>
      </c>
      <c r="E45" s="4" t="str">
        <f t="shared" si="22"/>
        <v>RJFemale60-64</v>
      </c>
      <c r="F45" s="6">
        <f>VLOOKUP(E45,'Appendix 1a. Person-years 2020'!$E$3:$F$1682,2,FALSE)</f>
        <v>506240.54869999998</v>
      </c>
      <c r="G45" s="17">
        <f>VLOOKUP(E45,'Appendix 2a. Deaths 2020'!$E$4:$G$1683,2,FALSE)</f>
        <v>6681</v>
      </c>
      <c r="H45" s="17">
        <f>VLOOKUP(E45,'Appendix 2a. Deaths 2020'!$E$4:$G$1683,3,FALSE)</f>
        <v>1334</v>
      </c>
      <c r="I45" s="18">
        <f t="shared" si="23"/>
        <v>1.3197283420216869E-2</v>
      </c>
      <c r="J45" s="24">
        <v>5</v>
      </c>
      <c r="K45" s="5">
        <f>VLOOKUP(E45,'Appendix 3a. nax iIBGE 2020'!$E$5:$O$1935,11,FALSE)</f>
        <v>2.5</v>
      </c>
      <c r="L45" s="19">
        <f t="shared" si="24"/>
        <v>6.3878848916803663E-2</v>
      </c>
      <c r="M45" s="20">
        <f t="shared" si="34"/>
        <v>86565.31849926064</v>
      </c>
      <c r="N45" s="20">
        <f t="shared" si="35"/>
        <v>5529.6929018492592</v>
      </c>
      <c r="O45" s="20">
        <f t="shared" si="25"/>
        <v>419002.36024168011</v>
      </c>
      <c r="P45" s="20">
        <f t="shared" si="19"/>
        <v>1927082.546476031</v>
      </c>
      <c r="Q45" s="21">
        <f t="shared" si="26"/>
        <v>22.261600602699687</v>
      </c>
      <c r="R45" s="22">
        <f t="shared" si="27"/>
        <v>0.80032929202215242</v>
      </c>
      <c r="S45" s="22">
        <f t="shared" si="28"/>
        <v>0.93612115108319638</v>
      </c>
      <c r="T45" s="22">
        <f t="shared" si="29"/>
        <v>0.9485412152567011</v>
      </c>
      <c r="U45" s="23">
        <f t="shared" si="36"/>
        <v>88557.8969517847</v>
      </c>
      <c r="V45" s="23">
        <f t="shared" si="37"/>
        <v>4557.0817565611351</v>
      </c>
      <c r="W45" s="22">
        <f t="shared" si="30"/>
        <v>5.1458784743298902E-2</v>
      </c>
      <c r="X45" s="23">
        <f t="shared" si="38"/>
        <v>2.6484377219976643</v>
      </c>
      <c r="Y45" s="23">
        <f t="shared" si="31"/>
        <v>432073.22320242168</v>
      </c>
      <c r="Z45" s="23">
        <f t="shared" si="20"/>
        <v>2154867.8411914143</v>
      </c>
      <c r="AA45" s="23">
        <f t="shared" si="32"/>
        <v>24.332870532874452</v>
      </c>
      <c r="AB45" s="25"/>
      <c r="AC45" s="24"/>
      <c r="AD45" s="25"/>
      <c r="AE45" s="24"/>
      <c r="AF45" s="23">
        <f t="shared" si="33"/>
        <v>2.0712699301747648</v>
      </c>
    </row>
    <row r="46" spans="2:32" s="26" customFormat="1" ht="15" customHeight="1" x14ac:dyDescent="0.2">
      <c r="B46" s="5" t="str">
        <f t="shared" si="21"/>
        <v>RJ</v>
      </c>
      <c r="C46" s="5" t="s">
        <v>48</v>
      </c>
      <c r="D46" s="24" t="s">
        <v>82</v>
      </c>
      <c r="E46" s="4" t="str">
        <f t="shared" si="22"/>
        <v>RJFemale65-69</v>
      </c>
      <c r="F46" s="6">
        <f>VLOOKUP(E46,'Appendix 1a. Person-years 2020'!$E$3:$F$1682,2,FALSE)</f>
        <v>412748.98859999998</v>
      </c>
      <c r="G46" s="17">
        <f>VLOOKUP(E46,'Appendix 2a. Deaths 2020'!$E$4:$G$1683,2,FALSE)</f>
        <v>8173</v>
      </c>
      <c r="H46" s="17">
        <f>VLOOKUP(E46,'Appendix 2a. Deaths 2020'!$E$4:$G$1683,3,FALSE)</f>
        <v>1691</v>
      </c>
      <c r="I46" s="18">
        <f t="shared" si="23"/>
        <v>1.9801381046921359E-2</v>
      </c>
      <c r="J46" s="24">
        <v>5</v>
      </c>
      <c r="K46" s="5">
        <f>VLOOKUP(E46,'Appendix 3a. nax iIBGE 2020'!$E$5:$O$1935,11,FALSE)</f>
        <v>2.5</v>
      </c>
      <c r="L46" s="19">
        <f t="shared" si="24"/>
        <v>9.4336902835048794E-2</v>
      </c>
      <c r="M46" s="20">
        <f t="shared" si="34"/>
        <v>81035.625597411388</v>
      </c>
      <c r="N46" s="20">
        <f t="shared" si="35"/>
        <v>7644.6499381603908</v>
      </c>
      <c r="O46" s="20">
        <f t="shared" si="25"/>
        <v>386066.50314165594</v>
      </c>
      <c r="P46" s="20">
        <f t="shared" si="19"/>
        <v>1508080.1862343508</v>
      </c>
      <c r="Q46" s="21">
        <f t="shared" si="26"/>
        <v>18.610088774122143</v>
      </c>
      <c r="R46" s="22">
        <f t="shared" si="27"/>
        <v>0.79309922916921571</v>
      </c>
      <c r="S46" s="22">
        <f t="shared" si="28"/>
        <v>0.90566309716495119</v>
      </c>
      <c r="T46" s="22">
        <f t="shared" si="29"/>
        <v>0.92442206000188665</v>
      </c>
      <c r="U46" s="23">
        <f t="shared" si="36"/>
        <v>84000.815195223564</v>
      </c>
      <c r="V46" s="23">
        <f t="shared" si="37"/>
        <v>6348.6085706172153</v>
      </c>
      <c r="W46" s="22">
        <f t="shared" si="30"/>
        <v>7.5577939998113353E-2</v>
      </c>
      <c r="X46" s="23">
        <f t="shared" si="38"/>
        <v>2.6275323903091574</v>
      </c>
      <c r="Y46" s="23">
        <f t="shared" si="31"/>
        <v>404942.20777572278</v>
      </c>
      <c r="Z46" s="23">
        <f t="shared" si="20"/>
        <v>1722794.6179889925</v>
      </c>
      <c r="AA46" s="23">
        <f t="shared" si="32"/>
        <v>20.50926070163845</v>
      </c>
      <c r="AB46" s="25"/>
      <c r="AC46" s="24"/>
      <c r="AD46" s="25"/>
      <c r="AE46" s="24"/>
      <c r="AF46" s="23">
        <f t="shared" si="33"/>
        <v>1.8991719275163064</v>
      </c>
    </row>
    <row r="47" spans="2:32" s="26" customFormat="1" ht="15" customHeight="1" x14ac:dyDescent="0.2">
      <c r="B47" s="5" t="str">
        <f t="shared" si="21"/>
        <v>RJ</v>
      </c>
      <c r="C47" s="5" t="s">
        <v>48</v>
      </c>
      <c r="D47" s="42" t="s">
        <v>19</v>
      </c>
      <c r="E47" s="4" t="str">
        <f t="shared" si="22"/>
        <v>RJFemale70-74</v>
      </c>
      <c r="F47" s="6">
        <f>VLOOKUP(E47,'Appendix 1a. Person-years 2020'!$E$3:$F$1682,2,FALSE)</f>
        <v>311532.8175</v>
      </c>
      <c r="G47" s="17">
        <f>VLOOKUP(E47,'Appendix 2a. Deaths 2020'!$E$4:$G$1683,2,FALSE)</f>
        <v>8910</v>
      </c>
      <c r="H47" s="17">
        <f>VLOOKUP(E47,'Appendix 2a. Deaths 2020'!$E$4:$G$1683,3,FALSE)</f>
        <v>1750</v>
      </c>
      <c r="I47" s="18">
        <f t="shared" si="23"/>
        <v>2.8600518146053744E-2</v>
      </c>
      <c r="J47" s="24">
        <v>5</v>
      </c>
      <c r="K47" s="5">
        <f>VLOOKUP(E47,'Appendix 3a. nax iIBGE 2020'!$E$5:$O$1935,11,FALSE)</f>
        <v>2.5</v>
      </c>
      <c r="L47" s="19">
        <f t="shared" si="24"/>
        <v>0.1334600259923511</v>
      </c>
      <c r="M47" s="20">
        <f t="shared" si="34"/>
        <v>73390.975659250995</v>
      </c>
      <c r="N47" s="20">
        <f t="shared" si="35"/>
        <v>9794.761519087644</v>
      </c>
      <c r="O47" s="20">
        <f t="shared" si="25"/>
        <v>342467.97449853586</v>
      </c>
      <c r="P47" s="20">
        <f t="shared" si="19"/>
        <v>1122013.6830926947</v>
      </c>
      <c r="Q47" s="21">
        <f t="shared" si="26"/>
        <v>15.288169601425158</v>
      </c>
      <c r="R47" s="22">
        <f t="shared" si="27"/>
        <v>0.80359147025813693</v>
      </c>
      <c r="S47" s="22">
        <f t="shared" si="28"/>
        <v>0.86653997400764893</v>
      </c>
      <c r="T47" s="22">
        <f t="shared" si="29"/>
        <v>0.89126622913770415</v>
      </c>
      <c r="U47" s="23">
        <f t="shared" si="36"/>
        <v>77652.206624606348</v>
      </c>
      <c r="V47" s="23">
        <f t="shared" si="37"/>
        <v>8443.4172420715986</v>
      </c>
      <c r="W47" s="22">
        <f t="shared" si="30"/>
        <v>0.10873377086229585</v>
      </c>
      <c r="X47" s="23">
        <f t="shared" si="38"/>
        <v>2.6136526986084951</v>
      </c>
      <c r="Y47" s="23">
        <f t="shared" si="31"/>
        <v>368112.10717289161</v>
      </c>
      <c r="Z47" s="23">
        <f t="shared" si="20"/>
        <v>1317852.4102132698</v>
      </c>
      <c r="AA47" s="23">
        <f t="shared" si="32"/>
        <v>16.971216498510554</v>
      </c>
      <c r="AB47" s="25"/>
      <c r="AC47" s="24"/>
      <c r="AD47" s="25"/>
      <c r="AE47" s="24"/>
      <c r="AF47" s="23">
        <f t="shared" si="33"/>
        <v>1.6830468970853953</v>
      </c>
    </row>
    <row r="48" spans="2:32" s="26" customFormat="1" ht="15" customHeight="1" x14ac:dyDescent="0.2">
      <c r="B48" s="5" t="str">
        <f t="shared" si="21"/>
        <v>RJ</v>
      </c>
      <c r="C48" s="5" t="s">
        <v>48</v>
      </c>
      <c r="D48" s="42" t="s">
        <v>20</v>
      </c>
      <c r="E48" s="4" t="str">
        <f t="shared" si="22"/>
        <v>RJFemale75-79</v>
      </c>
      <c r="F48" s="6">
        <f>VLOOKUP(E48,'Appendix 1a. Person-years 2020'!$E$3:$F$1682,2,FALSE)</f>
        <v>211250.54199999999</v>
      </c>
      <c r="G48" s="17">
        <f>VLOOKUP(E48,'Appendix 2a. Deaths 2020'!$E$4:$G$1683,2,FALSE)</f>
        <v>8952</v>
      </c>
      <c r="H48" s="17">
        <f>VLOOKUP(E48,'Appendix 2a. Deaths 2020'!$E$4:$G$1683,3,FALSE)</f>
        <v>1699</v>
      </c>
      <c r="I48" s="18">
        <f t="shared" si="23"/>
        <v>4.2376222637099795E-2</v>
      </c>
      <c r="J48" s="24">
        <v>5</v>
      </c>
      <c r="K48" s="5">
        <f>VLOOKUP(E48,'Appendix 3a. nax iIBGE 2020'!$E$5:$O$1935,11,FALSE)</f>
        <v>2.5</v>
      </c>
      <c r="L48" s="19">
        <f t="shared" si="24"/>
        <v>0.19158454034661271</v>
      </c>
      <c r="M48" s="20">
        <f t="shared" si="34"/>
        <v>63596.214140163349</v>
      </c>
      <c r="N48" s="20">
        <f t="shared" si="35"/>
        <v>12184.051453827948</v>
      </c>
      <c r="O48" s="20">
        <f t="shared" si="25"/>
        <v>287520.94206624688</v>
      </c>
      <c r="P48" s="20">
        <f t="shared" si="19"/>
        <v>779545.70859415876</v>
      </c>
      <c r="Q48" s="21">
        <f t="shared" si="26"/>
        <v>12.25773765205698</v>
      </c>
      <c r="R48" s="22">
        <f t="shared" si="27"/>
        <v>0.81021000893655049</v>
      </c>
      <c r="S48" s="22">
        <f t="shared" si="28"/>
        <v>0.80841545965338724</v>
      </c>
      <c r="T48" s="22">
        <f t="shared" si="29"/>
        <v>0.84171416647307218</v>
      </c>
      <c r="U48" s="23">
        <f t="shared" si="36"/>
        <v>69208.789382534742</v>
      </c>
      <c r="V48" s="23">
        <f t="shared" si="37"/>
        <v>10954.770914804103</v>
      </c>
      <c r="W48" s="22">
        <f t="shared" si="30"/>
        <v>0.15828583352692782</v>
      </c>
      <c r="X48" s="23">
        <f t="shared" si="38"/>
        <v>2.6144521754163197</v>
      </c>
      <c r="Y48" s="23">
        <f t="shared" si="31"/>
        <v>319910.81698805018</v>
      </c>
      <c r="Z48" s="23">
        <f t="shared" si="20"/>
        <v>949740.30304037826</v>
      </c>
      <c r="AA48" s="23">
        <f t="shared" si="32"/>
        <v>13.722827859203257</v>
      </c>
      <c r="AB48" s="25"/>
      <c r="AC48" s="24"/>
      <c r="AD48" s="25"/>
      <c r="AE48" s="24"/>
      <c r="AF48" s="23">
        <f t="shared" si="33"/>
        <v>1.465090207146277</v>
      </c>
    </row>
    <row r="49" spans="2:32" s="26" customFormat="1" ht="15" customHeight="1" x14ac:dyDescent="0.2">
      <c r="B49" s="5" t="str">
        <f t="shared" si="21"/>
        <v>RJ</v>
      </c>
      <c r="C49" s="5" t="s">
        <v>48</v>
      </c>
      <c r="D49" s="42" t="s">
        <v>21</v>
      </c>
      <c r="E49" s="4" t="str">
        <f t="shared" si="22"/>
        <v>RJFemale80-84</v>
      </c>
      <c r="F49" s="6">
        <f>VLOOKUP(E49,'Appendix 1a. Person-years 2020'!$E$3:$F$1682,2,FALSE)</f>
        <v>148075.1997</v>
      </c>
      <c r="G49" s="17">
        <f>VLOOKUP(E49,'Appendix 2a. Deaths 2020'!$E$4:$G$1683,2,FALSE)</f>
        <v>10112</v>
      </c>
      <c r="H49" s="17">
        <f>VLOOKUP(E49,'Appendix 2a. Deaths 2020'!$E$4:$G$1683,3,FALSE)</f>
        <v>1744</v>
      </c>
      <c r="I49" s="18">
        <f t="shared" si="23"/>
        <v>6.8289625950104321E-2</v>
      </c>
      <c r="J49" s="24">
        <v>5</v>
      </c>
      <c r="K49" s="5">
        <f>VLOOKUP(E49,'Appendix 3a. nax iIBGE 2020'!$E$5:$O$1935,11,FALSE)</f>
        <v>2.5</v>
      </c>
      <c r="L49" s="19">
        <f t="shared" si="24"/>
        <v>0.29165551473216067</v>
      </c>
      <c r="M49" s="20">
        <f t="shared" si="34"/>
        <v>51412.162686335403</v>
      </c>
      <c r="N49" s="20">
        <f t="shared" si="35"/>
        <v>14994.640771776736</v>
      </c>
      <c r="O49" s="20">
        <f t="shared" si="25"/>
        <v>219574.21150223515</v>
      </c>
      <c r="P49" s="20">
        <f t="shared" si="19"/>
        <v>492024.76652791188</v>
      </c>
      <c r="Q49" s="21">
        <f t="shared" si="26"/>
        <v>9.5702016958466682</v>
      </c>
      <c r="R49" s="22">
        <f t="shared" si="27"/>
        <v>0.82753164556962022</v>
      </c>
      <c r="S49" s="22">
        <f t="shared" si="28"/>
        <v>0.70834448526783933</v>
      </c>
      <c r="T49" s="22">
        <f t="shared" si="29"/>
        <v>0.75174854950926806</v>
      </c>
      <c r="U49" s="23">
        <f t="shared" si="36"/>
        <v>58254.018467730639</v>
      </c>
      <c r="V49" s="23">
        <f t="shared" si="37"/>
        <v>14461.644581528017</v>
      </c>
      <c r="W49" s="22">
        <f t="shared" si="30"/>
        <v>0.24825145049073194</v>
      </c>
      <c r="X49" s="23">
        <f t="shared" si="38"/>
        <v>2.5776689464711064</v>
      </c>
      <c r="Y49" s="23">
        <f t="shared" si="31"/>
        <v>256239.20158372005</v>
      </c>
      <c r="Z49" s="23">
        <f t="shared" si="20"/>
        <v>629829.48605232802</v>
      </c>
      <c r="AA49" s="23">
        <f t="shared" si="32"/>
        <v>10.811777498254772</v>
      </c>
      <c r="AB49" s="25"/>
      <c r="AC49" s="24"/>
      <c r="AD49" s="25"/>
      <c r="AE49" s="24"/>
      <c r="AF49" s="23">
        <f t="shared" si="33"/>
        <v>1.2415758024081036</v>
      </c>
    </row>
    <row r="50" spans="2:32" s="26" customFormat="1" ht="15" customHeight="1" x14ac:dyDescent="0.2">
      <c r="B50" s="5" t="str">
        <f t="shared" si="21"/>
        <v>RJ</v>
      </c>
      <c r="C50" s="5" t="s">
        <v>48</v>
      </c>
      <c r="D50" s="42" t="s">
        <v>22</v>
      </c>
      <c r="E50" s="4" t="str">
        <f t="shared" si="22"/>
        <v>RJFemale85-89</v>
      </c>
      <c r="F50" s="6">
        <f>VLOOKUP(E50,'Appendix 1a. Person-years 2020'!$E$3:$F$1682,2,FALSE)</f>
        <v>87224.396299999993</v>
      </c>
      <c r="G50" s="17">
        <f>VLOOKUP(E50,'Appendix 2a. Deaths 2020'!$E$4:$G$1683,2,FALSE)</f>
        <v>9415</v>
      </c>
      <c r="H50" s="17">
        <f>VLOOKUP(E50,'Appendix 2a. Deaths 2020'!$E$4:$G$1683,3,FALSE)</f>
        <v>1466</v>
      </c>
      <c r="I50" s="18">
        <f t="shared" si="23"/>
        <v>0.10793998467605331</v>
      </c>
      <c r="J50" s="24">
        <v>5</v>
      </c>
      <c r="K50" s="5">
        <f>VLOOKUP(E50,'Appendix 3a. nax iIBGE 2020'!$E$5:$O$1935,11,FALSE)</f>
        <v>2.5</v>
      </c>
      <c r="L50" s="19">
        <f t="shared" si="24"/>
        <v>0.42501078053500252</v>
      </c>
      <c r="M50" s="20">
        <f t="shared" si="34"/>
        <v>36417.521914558667</v>
      </c>
      <c r="N50" s="20">
        <f t="shared" si="35"/>
        <v>15477.839414057138</v>
      </c>
      <c r="O50" s="20">
        <f t="shared" si="25"/>
        <v>143393.01103765049</v>
      </c>
      <c r="P50" s="20">
        <f t="shared" si="19"/>
        <v>272450.55502567673</v>
      </c>
      <c r="Q50" s="21">
        <f t="shared" si="26"/>
        <v>7.481304072937454</v>
      </c>
      <c r="R50" s="22">
        <f t="shared" si="27"/>
        <v>0.84429102496016994</v>
      </c>
      <c r="S50" s="22">
        <f t="shared" si="28"/>
        <v>0.57498921946499748</v>
      </c>
      <c r="T50" s="22">
        <f t="shared" si="29"/>
        <v>0.62673340541122946</v>
      </c>
      <c r="U50" s="23">
        <f t="shared" si="36"/>
        <v>43792.373886202622</v>
      </c>
      <c r="V50" s="23">
        <f t="shared" si="37"/>
        <v>16346.230269461055</v>
      </c>
      <c r="W50" s="22">
        <f t="shared" si="30"/>
        <v>0.37326659458877054</v>
      </c>
      <c r="X50" s="23">
        <f>J50+R50*(L50/W50)*(K50-J50)</f>
        <v>2.5966722396338011</v>
      </c>
      <c r="Y50" s="23">
        <f t="shared" si="31"/>
        <v>179676.52044707912</v>
      </c>
      <c r="Z50" s="23">
        <f t="shared" si="20"/>
        <v>373590.28446860792</v>
      </c>
      <c r="AA50" s="23">
        <f t="shared" si="32"/>
        <v>8.530943890810919</v>
      </c>
      <c r="AB50" s="25"/>
      <c r="AC50" s="24"/>
      <c r="AD50" s="25"/>
      <c r="AE50" s="24"/>
      <c r="AF50" s="23">
        <f t="shared" si="33"/>
        <v>1.0496398178734649</v>
      </c>
    </row>
    <row r="51" spans="2:32" s="26" customFormat="1" ht="15" customHeight="1" x14ac:dyDescent="0.2">
      <c r="B51" s="5" t="str">
        <f t="shared" si="21"/>
        <v>RJ</v>
      </c>
      <c r="C51" s="5" t="s">
        <v>48</v>
      </c>
      <c r="D51" s="43" t="s">
        <v>5</v>
      </c>
      <c r="E51" s="4" t="str">
        <f t="shared" si="22"/>
        <v>RJFemale90+</v>
      </c>
      <c r="F51" s="8">
        <f>VLOOKUP(E51,'Appendix 1a. Person-years 2020'!$E$3:$F$1682,2,FALSE)</f>
        <v>66335.597299999994</v>
      </c>
      <c r="G51" s="17">
        <f>VLOOKUP(E51,'Appendix 2a. Deaths 2020'!$E$4:$G$1683,2,FALSE)</f>
        <v>10763</v>
      </c>
      <c r="H51" s="17">
        <f>VLOOKUP(E51,'Appendix 2a. Deaths 2020'!$E$4:$G$1683,3,FALSE)</f>
        <v>1374</v>
      </c>
      <c r="I51" s="18">
        <f t="shared" si="23"/>
        <v>0.16225074376469059</v>
      </c>
      <c r="J51" s="27"/>
      <c r="K51" s="28"/>
      <c r="L51" s="16">
        <v>1</v>
      </c>
      <c r="M51" s="20">
        <f t="shared" si="34"/>
        <v>20939.682500501527</v>
      </c>
      <c r="N51" s="20">
        <f t="shared" si="35"/>
        <v>20939.682500501527</v>
      </c>
      <c r="O51" s="38">
        <f>N51*Q51</f>
        <v>129057.54398802623</v>
      </c>
      <c r="P51" s="20">
        <f>O51</f>
        <v>129057.54398802623</v>
      </c>
      <c r="Q51" s="21">
        <f>1/I51</f>
        <v>6.1632999442534606</v>
      </c>
      <c r="R51" s="22">
        <f t="shared" si="27"/>
        <v>0.87234042553191493</v>
      </c>
      <c r="S51" s="22">
        <f t="shared" si="28"/>
        <v>0</v>
      </c>
      <c r="T51" s="22">
        <f t="shared" si="29"/>
        <v>0</v>
      </c>
      <c r="U51" s="23">
        <f t="shared" si="36"/>
        <v>27446.143616741567</v>
      </c>
      <c r="V51" s="23">
        <f>U51*(1-T51)</f>
        <v>27446.143616741567</v>
      </c>
      <c r="W51" s="22">
        <f t="shared" si="30"/>
        <v>1</v>
      </c>
      <c r="X51" s="23">
        <f>Q51/R51</f>
        <v>7.0652462775588445</v>
      </c>
      <c r="Y51" s="23">
        <f t="shared" si="31"/>
        <v>193913.7640215288</v>
      </c>
      <c r="Z51" s="23">
        <f>Y51</f>
        <v>193913.7640215288</v>
      </c>
      <c r="AA51" s="23">
        <f t="shared" si="32"/>
        <v>7.0652462775588445</v>
      </c>
      <c r="AB51" s="25"/>
      <c r="AC51" s="24"/>
      <c r="AD51" s="25"/>
      <c r="AE51" s="24"/>
      <c r="AF51" s="23">
        <f t="shared" si="33"/>
        <v>0.90194633330538387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9054534.9938999992</v>
      </c>
      <c r="G52" s="30">
        <f>SUM(G32:G51)</f>
        <v>80450</v>
      </c>
      <c r="H52" s="30">
        <f>SUM(H32:H51)</f>
        <v>13820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RJ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RJ</v>
      </c>
      <c r="C59" s="5" t="s">
        <v>47</v>
      </c>
      <c r="D59" s="40">
        <v>0</v>
      </c>
      <c r="E59" s="4" t="str">
        <f>_xlfn.CONCAT(B59,C59,D59)</f>
        <v>RJMale0</v>
      </c>
      <c r="F59" s="6">
        <f>VLOOKUP(E59,'Appendix 1a. Person-years 2020'!$E$3:$F$1682,2,FALSE)</f>
        <v>114792.0266</v>
      </c>
      <c r="G59" s="17">
        <f>VLOOKUP(E59,'Appendix 2a. Deaths 2020'!$E$4:$G$1683,2,FALSE)</f>
        <v>1345</v>
      </c>
      <c r="H59" s="17">
        <f>VLOOKUP(E59,'Appendix 2a. Deaths 2020'!$E$4:$G$1683,3,FALSE)</f>
        <v>16</v>
      </c>
      <c r="I59" s="18">
        <f>G59/F59</f>
        <v>1.1716841664332112E-2</v>
      </c>
      <c r="J59" s="16">
        <v>1</v>
      </c>
      <c r="K59" s="5">
        <f>VLOOKUP(E59,'Appendix 3a. nax iIBGE 2020'!$E$5:$O$1935,11,FALSE)</f>
        <v>7.0000000000000007E-2</v>
      </c>
      <c r="L59" s="19">
        <f>(J59*I59)/(1+(J59-K59)*I59)</f>
        <v>1.1590543421602839E-2</v>
      </c>
      <c r="M59" s="16">
        <v>100000</v>
      </c>
      <c r="N59" s="20">
        <f>M59*L59</f>
        <v>1159.054342160284</v>
      </c>
      <c r="O59" s="20">
        <f>M60*J59+N59*K59</f>
        <v>98922.079461790941</v>
      </c>
      <c r="P59" s="20">
        <f t="shared" ref="P59:P77" si="39">P60+O59</f>
        <v>6950556.5359660611</v>
      </c>
      <c r="Q59" s="21">
        <f>P59/M59</f>
        <v>69.505565359660608</v>
      </c>
      <c r="R59" s="22">
        <f>(G59-H59)/G59</f>
        <v>0.98810408921933091</v>
      </c>
      <c r="S59" s="22">
        <f>1-L59</f>
        <v>0.98840945657839718</v>
      </c>
      <c r="T59" s="22">
        <f>S59^R59</f>
        <v>0.98854654399698993</v>
      </c>
      <c r="U59" s="16">
        <v>100000</v>
      </c>
      <c r="V59" s="23">
        <f>U59*(1-T59)</f>
        <v>1145.3456003010065</v>
      </c>
      <c r="W59" s="22">
        <f>V59/U59</f>
        <v>1.1453456003010065E-2</v>
      </c>
      <c r="X59" s="23">
        <f>J59+R59*(L59/W59)*(K59-J59)</f>
        <v>7.0064361902676953E-2</v>
      </c>
      <c r="Y59" s="23">
        <f>U60*J59+V59*X59</f>
        <v>98934.90230834212</v>
      </c>
      <c r="Z59" s="23">
        <f t="shared" ref="Z59:Z77" si="40">Z60+Y59</f>
        <v>7223873.9535716167</v>
      </c>
      <c r="AA59" s="23">
        <f>Z59/U59</f>
        <v>72.238739535716164</v>
      </c>
      <c r="AB59" s="16"/>
      <c r="AC59" s="16"/>
      <c r="AD59" s="16"/>
      <c r="AE59" s="16"/>
      <c r="AF59" s="23">
        <f>AA59-Q59</f>
        <v>2.7331741760555559</v>
      </c>
    </row>
    <row r="60" spans="2:32" s="26" customFormat="1" ht="15" customHeight="1" x14ac:dyDescent="0.2">
      <c r="B60" s="5" t="str">
        <f t="shared" ref="B60:B78" si="41">B6</f>
        <v>RJ</v>
      </c>
      <c r="C60" s="5" t="s">
        <v>47</v>
      </c>
      <c r="D60" s="41" t="s">
        <v>18</v>
      </c>
      <c r="E60" s="4" t="str">
        <f t="shared" ref="E60:E78" si="42">_xlfn.CONCAT(B60,C60,D60)</f>
        <v>RJMale1-4</v>
      </c>
      <c r="F60" s="6">
        <f>VLOOKUP(E60,'Appendix 1a. Person-years 2020'!$E$3:$F$1682,2,FALSE)</f>
        <v>460401.54859999998</v>
      </c>
      <c r="G60" s="17">
        <f>VLOOKUP(E60,'Appendix 2a. Deaths 2020'!$E$4:$G$1683,2,FALSE)</f>
        <v>178</v>
      </c>
      <c r="H60" s="17">
        <f>VLOOKUP(E60,'Appendix 2a. Deaths 2020'!$E$4:$G$1683,3,FALSE)</f>
        <v>4</v>
      </c>
      <c r="I60" s="18">
        <f t="shared" ref="I60:I78" si="43">G60/F60</f>
        <v>3.8661902971713857E-4</v>
      </c>
      <c r="J60" s="24">
        <v>4</v>
      </c>
      <c r="K60" s="5">
        <f>VLOOKUP(E60,'Appendix 3a. nax iIBGE 2020'!$E$5:$O$1935,11,FALSE)</f>
        <v>1.62</v>
      </c>
      <c r="L60" s="19">
        <f t="shared" ref="L60:L77" si="44">(J60*I60)/(1+(J60-K60)*I60)</f>
        <v>1.5450544319486447E-3</v>
      </c>
      <c r="M60" s="20">
        <f>M59-N59</f>
        <v>98840.945657839722</v>
      </c>
      <c r="N60" s="20">
        <f>M60*L60</f>
        <v>152.71464114664042</v>
      </c>
      <c r="O60" s="20">
        <f t="shared" ref="O60:O77" si="45">M61*J60+N60*K60</f>
        <v>395000.3217854299</v>
      </c>
      <c r="P60" s="20">
        <f t="shared" si="39"/>
        <v>6851634.4565042704</v>
      </c>
      <c r="Q60" s="21">
        <f t="shared" ref="Q60:Q77" si="46">P60/M60</f>
        <v>69.319798701873538</v>
      </c>
      <c r="R60" s="22">
        <f t="shared" ref="R60:R78" si="47">(G60-H60)/G60</f>
        <v>0.97752808988764039</v>
      </c>
      <c r="S60" s="22">
        <f t="shared" ref="S60:S78" si="48">1-L60</f>
        <v>0.99845494556805137</v>
      </c>
      <c r="T60" s="22">
        <f t="shared" ref="T60:T78" si="49">S60^R60</f>
        <v>0.99848963965890192</v>
      </c>
      <c r="U60" s="23">
        <f>U59-V59</f>
        <v>98854.654399698993</v>
      </c>
      <c r="V60" s="23">
        <f>U60*(1-T60)</f>
        <v>149.30614953826245</v>
      </c>
      <c r="W60" s="22">
        <f t="shared" ref="W60:W78" si="50">V60/U60</f>
        <v>1.5103603410980826E-3</v>
      </c>
      <c r="X60" s="23">
        <f>J60+R60*(L60/W60)*(K60-J60)</f>
        <v>1.6200413382422596</v>
      </c>
      <c r="Y60" s="23">
        <f t="shared" ref="Y60:Y78" si="51">U61*J60+V60*X60</f>
        <v>395063.27513494872</v>
      </c>
      <c r="Z60" s="23">
        <f t="shared" si="40"/>
        <v>7124939.0512632746</v>
      </c>
      <c r="AA60" s="23">
        <f t="shared" ref="AA60:AA78" si="52">Z60/U60</f>
        <v>72.074897176363706</v>
      </c>
      <c r="AB60" s="25"/>
      <c r="AC60" s="24"/>
      <c r="AD60" s="25"/>
      <c r="AE60" s="24"/>
      <c r="AF60" s="23">
        <f t="shared" ref="AF60:AF78" si="53">AA60-Q60</f>
        <v>2.7550984744901683</v>
      </c>
    </row>
    <row r="61" spans="2:32" s="26" customFormat="1" ht="15" customHeight="1" x14ac:dyDescent="0.2">
      <c r="B61" s="5" t="str">
        <f t="shared" si="41"/>
        <v>RJ</v>
      </c>
      <c r="C61" s="5" t="s">
        <v>47</v>
      </c>
      <c r="D61" s="24" t="s">
        <v>70</v>
      </c>
      <c r="E61" s="4" t="str">
        <f t="shared" si="42"/>
        <v>RJMale5-9</v>
      </c>
      <c r="F61" s="6">
        <f>VLOOKUP(E61,'Appendix 1a. Person-years 2020'!$E$3:$F$1682,2,FALSE)</f>
        <v>562921.1753</v>
      </c>
      <c r="G61" s="17">
        <f>VLOOKUP(E61,'Appendix 2a. Deaths 2020'!$E$4:$G$1683,2,FALSE)</f>
        <v>85</v>
      </c>
      <c r="H61" s="17">
        <f>VLOOKUP(E61,'Appendix 2a. Deaths 2020'!$E$4:$G$1683,3,FALSE)</f>
        <v>2</v>
      </c>
      <c r="I61" s="18">
        <f t="shared" si="43"/>
        <v>1.5099805040146266E-4</v>
      </c>
      <c r="J61" s="24">
        <v>5</v>
      </c>
      <c r="K61" s="5">
        <f>VLOOKUP(E61,'Appendix 3a. nax iIBGE 2020'!$E$5:$O$1935,11,FALSE)</f>
        <v>2.5</v>
      </c>
      <c r="L61" s="19">
        <f t="shared" si="44"/>
        <v>7.5470535441445302E-4</v>
      </c>
      <c r="M61" s="20">
        <f t="shared" ref="M61:M78" si="54">M60-N60</f>
        <v>98688.231016693084</v>
      </c>
      <c r="N61" s="20">
        <f t="shared" ref="N61:N78" si="55">M61*L61</f>
        <v>74.480536365988769</v>
      </c>
      <c r="O61" s="20">
        <f t="shared" si="45"/>
        <v>493254.95374255051</v>
      </c>
      <c r="P61" s="20">
        <f t="shared" si="39"/>
        <v>6456634.1347188409</v>
      </c>
      <c r="Q61" s="21">
        <f t="shared" si="46"/>
        <v>65.424560438485344</v>
      </c>
      <c r="R61" s="22">
        <f t="shared" si="47"/>
        <v>0.97647058823529409</v>
      </c>
      <c r="S61" s="22">
        <f t="shared" si="48"/>
        <v>0.99924529464558554</v>
      </c>
      <c r="T61" s="22">
        <f t="shared" si="49"/>
        <v>0.99926304587367121</v>
      </c>
      <c r="U61" s="23">
        <f t="shared" ref="U61:U78" si="56">U60-V60</f>
        <v>98705.348250160736</v>
      </c>
      <c r="V61" s="23">
        <f t="shared" ref="V61:V77" si="57">U61*(1-T61)</f>
        <v>72.741313683676424</v>
      </c>
      <c r="W61" s="22">
        <f t="shared" si="50"/>
        <v>7.3695412632879265E-4</v>
      </c>
      <c r="X61" s="23">
        <f>J61+R61*(L61/W61)*(K61-J61)</f>
        <v>2.5000222027367505</v>
      </c>
      <c r="Y61" s="23">
        <f t="shared" si="51"/>
        <v>493344.88958165079</v>
      </c>
      <c r="Z61" s="23">
        <f t="shared" si="40"/>
        <v>6729875.7761283256</v>
      </c>
      <c r="AA61" s="23">
        <f t="shared" si="52"/>
        <v>68.181470360369929</v>
      </c>
      <c r="AB61" s="25"/>
      <c r="AC61" s="24"/>
      <c r="AD61" s="25"/>
      <c r="AE61" s="24"/>
      <c r="AF61" s="23">
        <f t="shared" si="53"/>
        <v>2.7569099218845849</v>
      </c>
    </row>
    <row r="62" spans="2:32" s="26" customFormat="1" ht="15" customHeight="1" x14ac:dyDescent="0.2">
      <c r="B62" s="5" t="str">
        <f t="shared" si="41"/>
        <v>RJ</v>
      </c>
      <c r="C62" s="5" t="s">
        <v>47</v>
      </c>
      <c r="D62" s="24" t="s">
        <v>71</v>
      </c>
      <c r="E62" s="4" t="str">
        <f t="shared" si="42"/>
        <v>RJMale10-14</v>
      </c>
      <c r="F62" s="6">
        <f>VLOOKUP(E62,'Appendix 1a. Person-years 2020'!$E$3:$F$1682,2,FALSE)</f>
        <v>539456.38760000002</v>
      </c>
      <c r="G62" s="17">
        <f>VLOOKUP(E62,'Appendix 2a. Deaths 2020'!$E$4:$G$1683,2,FALSE)</f>
        <v>151</v>
      </c>
      <c r="H62" s="17">
        <f>VLOOKUP(E62,'Appendix 2a. Deaths 2020'!$E$4:$G$1683,3,FALSE)</f>
        <v>4</v>
      </c>
      <c r="I62" s="18">
        <f t="shared" si="43"/>
        <v>2.7991141354686221E-4</v>
      </c>
      <c r="J62" s="24">
        <v>5</v>
      </c>
      <c r="K62" s="5">
        <f>VLOOKUP(E62,'Appendix 3a. nax iIBGE 2020'!$E$5:$O$1935,11,FALSE)</f>
        <v>2.5</v>
      </c>
      <c r="L62" s="19">
        <f t="shared" si="44"/>
        <v>1.398578372611227E-3</v>
      </c>
      <c r="M62" s="20">
        <f t="shared" si="54"/>
        <v>98613.7504803271</v>
      </c>
      <c r="N62" s="20">
        <f t="shared" si="55"/>
        <v>137.91905866386548</v>
      </c>
      <c r="O62" s="20">
        <f t="shared" si="45"/>
        <v>492723.9547549758</v>
      </c>
      <c r="P62" s="20">
        <f t="shared" si="39"/>
        <v>5963379.1809762903</v>
      </c>
      <c r="Q62" s="21">
        <f t="shared" si="46"/>
        <v>60.472085808823905</v>
      </c>
      <c r="R62" s="22">
        <f t="shared" si="47"/>
        <v>0.97350993377483441</v>
      </c>
      <c r="S62" s="22">
        <f t="shared" si="48"/>
        <v>0.99860142162738874</v>
      </c>
      <c r="T62" s="22">
        <f t="shared" si="49"/>
        <v>0.99863844482774644</v>
      </c>
      <c r="U62" s="23">
        <f t="shared" si="56"/>
        <v>98632.606936477066</v>
      </c>
      <c r="V62" s="23">
        <f t="shared" si="57"/>
        <v>134.29373612721261</v>
      </c>
      <c r="W62" s="22">
        <f t="shared" si="50"/>
        <v>1.361555172253559E-3</v>
      </c>
      <c r="X62" s="23">
        <f>((-5/24)*V61+2.5*V62+(5/24)*V63)/V62</f>
        <v>3.9979749398580662</v>
      </c>
      <c r="Y62" s="23">
        <f t="shared" si="51"/>
        <v>493028.46899336576</v>
      </c>
      <c r="Z62" s="23">
        <f t="shared" si="40"/>
        <v>6236530.8865466751</v>
      </c>
      <c r="AA62" s="23">
        <f t="shared" si="52"/>
        <v>63.229910272606141</v>
      </c>
      <c r="AB62" s="25"/>
      <c r="AC62" s="24"/>
      <c r="AD62" s="25"/>
      <c r="AE62" s="24"/>
      <c r="AF62" s="23">
        <f t="shared" si="53"/>
        <v>2.7578244637822351</v>
      </c>
    </row>
    <row r="63" spans="2:32" s="26" customFormat="1" ht="15" customHeight="1" x14ac:dyDescent="0.2">
      <c r="B63" s="5" t="str">
        <f t="shared" si="41"/>
        <v>RJ</v>
      </c>
      <c r="C63" s="5" t="s">
        <v>47</v>
      </c>
      <c r="D63" s="24" t="s">
        <v>72</v>
      </c>
      <c r="E63" s="4" t="str">
        <f t="shared" si="42"/>
        <v>RJMale15-19</v>
      </c>
      <c r="F63" s="6">
        <f>VLOOKUP(E63,'Appendix 1a. Person-years 2020'!$E$3:$F$1682,2,FALSE)</f>
        <v>580788.01399999997</v>
      </c>
      <c r="G63" s="17">
        <f>VLOOKUP(E63,'Appendix 2a. Deaths 2020'!$E$4:$G$1683,2,FALSE)</f>
        <v>1245</v>
      </c>
      <c r="H63" s="17">
        <f>VLOOKUP(E63,'Appendix 2a. Deaths 2020'!$E$4:$G$1683,3,FALSE)</f>
        <v>14</v>
      </c>
      <c r="I63" s="18">
        <f t="shared" si="43"/>
        <v>2.1436392797183311E-3</v>
      </c>
      <c r="J63" s="24">
        <v>5</v>
      </c>
      <c r="K63" s="5">
        <f>VLOOKUP(E63,'Appendix 3a. nax iIBGE 2020'!$E$5:$O$1935,11,FALSE)</f>
        <v>2.5</v>
      </c>
      <c r="L63" s="19">
        <f t="shared" si="44"/>
        <v>1.0661062716584626E-2</v>
      </c>
      <c r="M63" s="20">
        <f t="shared" si="54"/>
        <v>98475.831421663228</v>
      </c>
      <c r="N63" s="20">
        <f t="shared" si="55"/>
        <v>1049.8570148541667</v>
      </c>
      <c r="O63" s="20">
        <f t="shared" si="45"/>
        <v>489754.51457118074</v>
      </c>
      <c r="P63" s="20">
        <f t="shared" si="39"/>
        <v>5470655.2262213146</v>
      </c>
      <c r="Q63" s="21">
        <f t="shared" si="46"/>
        <v>55.553277867708879</v>
      </c>
      <c r="R63" s="22">
        <f t="shared" si="47"/>
        <v>0.98875502008032123</v>
      </c>
      <c r="S63" s="22">
        <f t="shared" si="48"/>
        <v>0.98933893728341538</v>
      </c>
      <c r="T63" s="22">
        <f t="shared" si="49"/>
        <v>0.98945818658026852</v>
      </c>
      <c r="U63" s="23">
        <f t="shared" si="56"/>
        <v>98498.313200349847</v>
      </c>
      <c r="V63" s="23">
        <f t="shared" si="57"/>
        <v>1038.3508399163627</v>
      </c>
      <c r="W63" s="22">
        <f t="shared" si="50"/>
        <v>1.0541813419731483E-2</v>
      </c>
      <c r="X63" s="23">
        <f t="shared" ref="X63:X76" si="58">((-5/24)*V62+2.5*V63+(5/24)*V64)/V63</f>
        <v>2.7706758799822131</v>
      </c>
      <c r="Y63" s="23">
        <f t="shared" si="51"/>
        <v>490176.74542928295</v>
      </c>
      <c r="Z63" s="23">
        <f t="shared" si="40"/>
        <v>5743502.4175533094</v>
      </c>
      <c r="AA63" s="23">
        <f t="shared" si="52"/>
        <v>58.310667776317914</v>
      </c>
      <c r="AB63" s="25"/>
      <c r="AC63" s="24"/>
      <c r="AD63" s="25"/>
      <c r="AE63" s="24"/>
      <c r="AF63" s="23">
        <f t="shared" si="53"/>
        <v>2.757389908609035</v>
      </c>
    </row>
    <row r="64" spans="2:32" s="26" customFormat="1" ht="15" customHeight="1" x14ac:dyDescent="0.2">
      <c r="B64" s="5" t="str">
        <f t="shared" si="41"/>
        <v>RJ</v>
      </c>
      <c r="C64" s="5" t="s">
        <v>47</v>
      </c>
      <c r="D64" s="24" t="s">
        <v>73</v>
      </c>
      <c r="E64" s="4" t="str">
        <f t="shared" si="42"/>
        <v>RJMale20-24</v>
      </c>
      <c r="F64" s="6">
        <f>VLOOKUP(E64,'Appendix 1a. Person-years 2020'!$E$3:$F$1682,2,FALSE)</f>
        <v>671254.6433</v>
      </c>
      <c r="G64" s="17">
        <f>VLOOKUP(E64,'Appendix 2a. Deaths 2020'!$E$4:$G$1683,2,FALSE)</f>
        <v>2111</v>
      </c>
      <c r="H64" s="17">
        <f>VLOOKUP(E64,'Appendix 2a. Deaths 2020'!$E$4:$G$1683,3,FALSE)</f>
        <v>52</v>
      </c>
      <c r="I64" s="18">
        <f t="shared" si="43"/>
        <v>3.1448572029564984E-3</v>
      </c>
      <c r="J64" s="24">
        <v>5</v>
      </c>
      <c r="K64" s="5">
        <f>VLOOKUP(E64,'Appendix 3a. nax iIBGE 2020'!$E$5:$O$1935,11,FALSE)</f>
        <v>2.5</v>
      </c>
      <c r="L64" s="19">
        <f t="shared" si="44"/>
        <v>1.5601623817184267E-2</v>
      </c>
      <c r="M64" s="20">
        <f t="shared" si="54"/>
        <v>97425.974406809066</v>
      </c>
      <c r="N64" s="20">
        <f t="shared" si="55"/>
        <v>1520.0034027176571</v>
      </c>
      <c r="O64" s="20">
        <f t="shared" si="45"/>
        <v>483329.86352725123</v>
      </c>
      <c r="P64" s="20">
        <f t="shared" si="39"/>
        <v>4980900.7116501341</v>
      </c>
      <c r="Q64" s="21">
        <f t="shared" si="46"/>
        <v>51.124977111873982</v>
      </c>
      <c r="R64" s="22">
        <f t="shared" si="47"/>
        <v>0.97536712458550445</v>
      </c>
      <c r="S64" s="22">
        <f t="shared" si="48"/>
        <v>0.98439837618281578</v>
      </c>
      <c r="T64" s="22">
        <f t="shared" si="49"/>
        <v>0.98477974922871858</v>
      </c>
      <c r="U64" s="23">
        <f t="shared" si="56"/>
        <v>97459.962360433477</v>
      </c>
      <c r="V64" s="23">
        <f t="shared" si="57"/>
        <v>1483.3650672854455</v>
      </c>
      <c r="W64" s="22">
        <f t="shared" si="50"/>
        <v>1.5220250771281417E-2</v>
      </c>
      <c r="X64" s="23">
        <f t="shared" si="58"/>
        <v>2.5300919375736131</v>
      </c>
      <c r="Y64" s="23">
        <f t="shared" si="51"/>
        <v>483636.03646295745</v>
      </c>
      <c r="Z64" s="23">
        <f t="shared" si="40"/>
        <v>5253325.6721240263</v>
      </c>
      <c r="AA64" s="23">
        <f t="shared" si="52"/>
        <v>53.90239791695997</v>
      </c>
      <c r="AB64" s="25"/>
      <c r="AC64" s="24"/>
      <c r="AD64" s="25"/>
      <c r="AE64" s="24"/>
      <c r="AF64" s="23">
        <f t="shared" si="53"/>
        <v>2.7774208050859883</v>
      </c>
    </row>
    <row r="65" spans="2:32" s="26" customFormat="1" ht="15" customHeight="1" x14ac:dyDescent="0.2">
      <c r="B65" s="5" t="str">
        <f t="shared" si="41"/>
        <v>RJ</v>
      </c>
      <c r="C65" s="5" t="s">
        <v>47</v>
      </c>
      <c r="D65" s="24" t="s">
        <v>74</v>
      </c>
      <c r="E65" s="4" t="str">
        <f t="shared" si="42"/>
        <v>RJMale25-29</v>
      </c>
      <c r="F65" s="6">
        <f>VLOOKUP(E65,'Appendix 1a. Person-years 2020'!$E$3:$F$1682,2,FALSE)</f>
        <v>651599.1851</v>
      </c>
      <c r="G65" s="17">
        <f>VLOOKUP(E65,'Appendix 2a. Deaths 2020'!$E$4:$G$1683,2,FALSE)</f>
        <v>1795</v>
      </c>
      <c r="H65" s="17">
        <f>VLOOKUP(E65,'Appendix 2a. Deaths 2020'!$E$4:$G$1683,3,FALSE)</f>
        <v>83</v>
      </c>
      <c r="I65" s="18">
        <f t="shared" si="43"/>
        <v>2.7547609650931714E-3</v>
      </c>
      <c r="J65" s="24">
        <v>5</v>
      </c>
      <c r="K65" s="5">
        <f>VLOOKUP(E65,'Appendix 3a. nax iIBGE 2020'!$E$5:$O$1935,11,FALSE)</f>
        <v>2.5</v>
      </c>
      <c r="L65" s="19">
        <f t="shared" si="44"/>
        <v>1.3679594791093862E-2</v>
      </c>
      <c r="M65" s="20">
        <f t="shared" si="54"/>
        <v>95905.971004091407</v>
      </c>
      <c r="N65" s="20">
        <f t="shared" si="55"/>
        <v>1311.9548213823678</v>
      </c>
      <c r="O65" s="20">
        <f t="shared" si="45"/>
        <v>476249.96796700108</v>
      </c>
      <c r="P65" s="20">
        <f t="shared" si="39"/>
        <v>4497570.8481228827</v>
      </c>
      <c r="Q65" s="21">
        <f t="shared" si="46"/>
        <v>46.895629135864894</v>
      </c>
      <c r="R65" s="22">
        <f t="shared" si="47"/>
        <v>0.95376044568245122</v>
      </c>
      <c r="S65" s="22">
        <f t="shared" si="48"/>
        <v>0.98632040520890618</v>
      </c>
      <c r="T65" s="22">
        <f t="shared" si="49"/>
        <v>0.98694879736871832</v>
      </c>
      <c r="U65" s="23">
        <f t="shared" si="56"/>
        <v>95976.597293148036</v>
      </c>
      <c r="V65" s="23">
        <f t="shared" si="57"/>
        <v>1252.6100191337955</v>
      </c>
      <c r="W65" s="22">
        <f t="shared" si="50"/>
        <v>1.3051202631281678E-2</v>
      </c>
      <c r="X65" s="23">
        <f t="shared" si="58"/>
        <v>2.4547574700441199</v>
      </c>
      <c r="Y65" s="23">
        <f t="shared" si="51"/>
        <v>476694.79017159203</v>
      </c>
      <c r="Z65" s="23">
        <f t="shared" si="40"/>
        <v>4769689.6356610693</v>
      </c>
      <c r="AA65" s="23">
        <f t="shared" si="52"/>
        <v>49.696381932489984</v>
      </c>
      <c r="AB65" s="25"/>
      <c r="AC65" s="24"/>
      <c r="AD65" s="25"/>
      <c r="AE65" s="24"/>
      <c r="AF65" s="23">
        <f t="shared" si="53"/>
        <v>2.8007527966250905</v>
      </c>
    </row>
    <row r="66" spans="2:32" s="26" customFormat="1" ht="15" customHeight="1" x14ac:dyDescent="0.2">
      <c r="B66" s="5" t="str">
        <f t="shared" si="41"/>
        <v>RJ</v>
      </c>
      <c r="C66" s="5" t="s">
        <v>47</v>
      </c>
      <c r="D66" s="24" t="s">
        <v>75</v>
      </c>
      <c r="E66" s="4" t="str">
        <f t="shared" si="42"/>
        <v>RJMale30-34</v>
      </c>
      <c r="F66" s="6">
        <f>VLOOKUP(E66,'Appendix 1a. Person-years 2020'!$E$3:$F$1682,2,FALSE)</f>
        <v>653049.16729999997</v>
      </c>
      <c r="G66" s="17">
        <f>VLOOKUP(E66,'Appendix 2a. Deaths 2020'!$E$4:$G$1683,2,FALSE)</f>
        <v>1839</v>
      </c>
      <c r="H66" s="17">
        <f>VLOOKUP(E66,'Appendix 2a. Deaths 2020'!$E$4:$G$1683,3,FALSE)</f>
        <v>158</v>
      </c>
      <c r="I66" s="18">
        <f t="shared" si="43"/>
        <v>2.8160207409853319E-3</v>
      </c>
      <c r="J66" s="24">
        <v>5</v>
      </c>
      <c r="K66" s="5">
        <f>VLOOKUP(E66,'Appendix 3a. nax iIBGE 2020'!$E$5:$O$1935,11,FALSE)</f>
        <v>2.5</v>
      </c>
      <c r="L66" s="19">
        <f t="shared" si="44"/>
        <v>1.3981672008999168E-2</v>
      </c>
      <c r="M66" s="20">
        <f t="shared" si="54"/>
        <v>94594.016182709034</v>
      </c>
      <c r="N66" s="20">
        <f t="shared" si="55"/>
        <v>1322.5825082805973</v>
      </c>
      <c r="O66" s="20">
        <f t="shared" si="45"/>
        <v>469663.62464284367</v>
      </c>
      <c r="P66" s="20">
        <f t="shared" si="39"/>
        <v>4021320.8801558814</v>
      </c>
      <c r="Q66" s="21">
        <f t="shared" si="46"/>
        <v>42.511366389060704</v>
      </c>
      <c r="R66" s="22">
        <f t="shared" si="47"/>
        <v>0.91408374116367586</v>
      </c>
      <c r="S66" s="22">
        <f t="shared" si="48"/>
        <v>0.98601832799100086</v>
      </c>
      <c r="T66" s="22">
        <f t="shared" si="49"/>
        <v>0.98721186554916052</v>
      </c>
      <c r="U66" s="23">
        <f t="shared" si="56"/>
        <v>94723.987274014245</v>
      </c>
      <c r="V66" s="23">
        <f t="shared" si="57"/>
        <v>1211.3430849797023</v>
      </c>
      <c r="W66" s="22">
        <f t="shared" si="50"/>
        <v>1.2788134450839483E-2</v>
      </c>
      <c r="X66" s="23">
        <f t="shared" si="58"/>
        <v>2.517908667990552</v>
      </c>
      <c r="Y66" s="23">
        <f t="shared" si="51"/>
        <v>470613.27219875355</v>
      </c>
      <c r="Z66" s="23">
        <f t="shared" si="40"/>
        <v>4292994.8454894777</v>
      </c>
      <c r="AA66" s="23">
        <f t="shared" si="52"/>
        <v>45.321095205492689</v>
      </c>
      <c r="AB66" s="25"/>
      <c r="AC66" s="24"/>
      <c r="AD66" s="25"/>
      <c r="AE66" s="24"/>
      <c r="AF66" s="23">
        <f t="shared" si="53"/>
        <v>2.8097288164319849</v>
      </c>
    </row>
    <row r="67" spans="2:32" s="26" customFormat="1" ht="15" customHeight="1" x14ac:dyDescent="0.2">
      <c r="B67" s="5" t="str">
        <f t="shared" si="41"/>
        <v>RJ</v>
      </c>
      <c r="C67" s="5" t="s">
        <v>47</v>
      </c>
      <c r="D67" s="24" t="s">
        <v>76</v>
      </c>
      <c r="E67" s="4" t="str">
        <f t="shared" si="42"/>
        <v>RJMale35-39</v>
      </c>
      <c r="F67" s="6">
        <f>VLOOKUP(E67,'Appendix 1a. Person-years 2020'!$E$3:$F$1682,2,FALSE)</f>
        <v>658932.53890000004</v>
      </c>
      <c r="G67" s="17">
        <f>VLOOKUP(E67,'Appendix 2a. Deaths 2020'!$E$4:$G$1683,2,FALSE)</f>
        <v>2230</v>
      </c>
      <c r="H67" s="17">
        <f>VLOOKUP(E67,'Appendix 2a. Deaths 2020'!$E$4:$G$1683,3,FALSE)</f>
        <v>304</v>
      </c>
      <c r="I67" s="18">
        <f t="shared" si="43"/>
        <v>3.3842614658591416E-3</v>
      </c>
      <c r="J67" s="24">
        <v>5</v>
      </c>
      <c r="K67" s="5">
        <f>VLOOKUP(E67,'Appendix 3a. nax iIBGE 2020'!$E$5:$O$1935,11,FALSE)</f>
        <v>2.5</v>
      </c>
      <c r="L67" s="19">
        <f t="shared" si="44"/>
        <v>1.677934311845021E-2</v>
      </c>
      <c r="M67" s="20">
        <f t="shared" si="54"/>
        <v>93271.433674428437</v>
      </c>
      <c r="N67" s="20">
        <f t="shared" si="55"/>
        <v>1565.033388773006</v>
      </c>
      <c r="O67" s="20">
        <f t="shared" si="45"/>
        <v>462444.58490020962</v>
      </c>
      <c r="P67" s="20">
        <f t="shared" si="39"/>
        <v>3551657.2555130376</v>
      </c>
      <c r="Q67" s="21">
        <f t="shared" si="46"/>
        <v>38.078724809896109</v>
      </c>
      <c r="R67" s="22">
        <f t="shared" si="47"/>
        <v>0.86367713004484303</v>
      </c>
      <c r="S67" s="22">
        <f t="shared" si="48"/>
        <v>0.9832206568815498</v>
      </c>
      <c r="T67" s="22">
        <f t="shared" si="49"/>
        <v>0.98549138431138128</v>
      </c>
      <c r="U67" s="23">
        <f t="shared" si="56"/>
        <v>93512.644189034545</v>
      </c>
      <c r="V67" s="23">
        <f t="shared" si="57"/>
        <v>1356.7390165652469</v>
      </c>
      <c r="W67" s="22">
        <f t="shared" si="50"/>
        <v>1.450861568861872E-2</v>
      </c>
      <c r="X67" s="23">
        <f t="shared" si="58"/>
        <v>2.5749611109291961</v>
      </c>
      <c r="Y67" s="23">
        <f t="shared" si="51"/>
        <v>464273.07606768236</v>
      </c>
      <c r="Z67" s="23">
        <f t="shared" si="40"/>
        <v>3822381.5732907238</v>
      </c>
      <c r="AA67" s="23">
        <f t="shared" si="52"/>
        <v>40.875558663102616</v>
      </c>
      <c r="AB67" s="25"/>
      <c r="AC67" s="24"/>
      <c r="AD67" s="25"/>
      <c r="AE67" s="24"/>
      <c r="AF67" s="23">
        <f t="shared" si="53"/>
        <v>2.7968338532065076</v>
      </c>
    </row>
    <row r="68" spans="2:32" s="26" customFormat="1" ht="15" customHeight="1" x14ac:dyDescent="0.2">
      <c r="B68" s="5" t="str">
        <f t="shared" si="41"/>
        <v>RJ</v>
      </c>
      <c r="C68" s="5" t="s">
        <v>47</v>
      </c>
      <c r="D68" s="24" t="s">
        <v>77</v>
      </c>
      <c r="E68" s="4" t="str">
        <f t="shared" si="42"/>
        <v>RJMale40-44</v>
      </c>
      <c r="F68" s="6">
        <f>VLOOKUP(E68,'Appendix 1a. Person-years 2020'!$E$3:$F$1682,2,FALSE)</f>
        <v>623753.06590000005</v>
      </c>
      <c r="G68" s="17">
        <f>VLOOKUP(E68,'Appendix 2a. Deaths 2020'!$E$4:$G$1683,2,FALSE)</f>
        <v>2799</v>
      </c>
      <c r="H68" s="17">
        <f>VLOOKUP(E68,'Appendix 2a. Deaths 2020'!$E$4:$G$1683,3,FALSE)</f>
        <v>477</v>
      </c>
      <c r="I68" s="18">
        <f t="shared" si="43"/>
        <v>4.4873526929464988E-3</v>
      </c>
      <c r="J68" s="24">
        <v>5</v>
      </c>
      <c r="K68" s="5">
        <f>VLOOKUP(E68,'Appendix 3a. nax iIBGE 2020'!$E$5:$O$1935,11,FALSE)</f>
        <v>2.5</v>
      </c>
      <c r="L68" s="19">
        <f t="shared" si="44"/>
        <v>2.2187851674823202E-2</v>
      </c>
      <c r="M68" s="20">
        <f t="shared" si="54"/>
        <v>91706.400285655429</v>
      </c>
      <c r="N68" s="20">
        <f t="shared" si="55"/>
        <v>2034.7680071700868</v>
      </c>
      <c r="O68" s="20">
        <f t="shared" si="45"/>
        <v>453445.08141035191</v>
      </c>
      <c r="P68" s="20">
        <f t="shared" si="39"/>
        <v>3089212.6706128279</v>
      </c>
      <c r="Q68" s="21">
        <f t="shared" si="46"/>
        <v>33.685900449589859</v>
      </c>
      <c r="R68" s="22">
        <f t="shared" si="47"/>
        <v>0.82958199356913187</v>
      </c>
      <c r="S68" s="22">
        <f t="shared" si="48"/>
        <v>0.97781214832517682</v>
      </c>
      <c r="T68" s="22">
        <f t="shared" si="49"/>
        <v>0.98155825317294532</v>
      </c>
      <c r="U68" s="23">
        <f t="shared" si="56"/>
        <v>92155.905172469298</v>
      </c>
      <c r="V68" s="23">
        <f t="shared" si="57"/>
        <v>1699.515871808738</v>
      </c>
      <c r="W68" s="22">
        <f t="shared" si="50"/>
        <v>1.8441746827054684E-2</v>
      </c>
      <c r="X68" s="23">
        <f t="shared" si="58"/>
        <v>2.6191383658162213</v>
      </c>
      <c r="Y68" s="23">
        <f t="shared" si="51"/>
        <v>456733.21372647071</v>
      </c>
      <c r="Z68" s="23">
        <f t="shared" si="40"/>
        <v>3358108.4972230415</v>
      </c>
      <c r="AA68" s="23">
        <f t="shared" si="52"/>
        <v>36.4394282812193</v>
      </c>
      <c r="AB68" s="25"/>
      <c r="AC68" s="24"/>
      <c r="AD68" s="25"/>
      <c r="AE68" s="24"/>
      <c r="AF68" s="23">
        <f t="shared" si="53"/>
        <v>2.7535278316294409</v>
      </c>
    </row>
    <row r="69" spans="2:32" s="26" customFormat="1" ht="15" customHeight="1" x14ac:dyDescent="0.2">
      <c r="B69" s="5" t="str">
        <f t="shared" si="41"/>
        <v>RJ</v>
      </c>
      <c r="C69" s="5" t="s">
        <v>47</v>
      </c>
      <c r="D69" s="24" t="s">
        <v>78</v>
      </c>
      <c r="E69" s="4" t="str">
        <f t="shared" si="42"/>
        <v>RJMale45-49</v>
      </c>
      <c r="F69" s="6">
        <f>VLOOKUP(E69,'Appendix 1a. Person-years 2020'!$E$3:$F$1682,2,FALSE)</f>
        <v>549312.83270000003</v>
      </c>
      <c r="G69" s="17">
        <f>VLOOKUP(E69,'Appendix 2a. Deaths 2020'!$E$4:$G$1683,2,FALSE)</f>
        <v>3538</v>
      </c>
      <c r="H69" s="17">
        <f>VLOOKUP(E69,'Appendix 2a. Deaths 2020'!$E$4:$G$1683,3,FALSE)</f>
        <v>673</v>
      </c>
      <c r="I69" s="18">
        <f t="shared" si="43"/>
        <v>6.4407743445750376E-3</v>
      </c>
      <c r="J69" s="24">
        <v>5</v>
      </c>
      <c r="K69" s="5">
        <f>VLOOKUP(E69,'Appendix 3a. nax iIBGE 2020'!$E$5:$O$1935,11,FALSE)</f>
        <v>2.5</v>
      </c>
      <c r="L69" s="19">
        <f t="shared" si="44"/>
        <v>3.1693544305250412E-2</v>
      </c>
      <c r="M69" s="20">
        <f t="shared" si="54"/>
        <v>89671.63227848534</v>
      </c>
      <c r="N69" s="20">
        <f t="shared" si="55"/>
        <v>2842.0118505422979</v>
      </c>
      <c r="O69" s="20">
        <f t="shared" si="45"/>
        <v>441253.13176607096</v>
      </c>
      <c r="P69" s="20">
        <f t="shared" si="39"/>
        <v>2635767.5892024762</v>
      </c>
      <c r="Q69" s="21">
        <f t="shared" si="46"/>
        <v>29.393549801979777</v>
      </c>
      <c r="R69" s="22">
        <f t="shared" si="47"/>
        <v>0.80977953646127754</v>
      </c>
      <c r="S69" s="22">
        <f t="shared" si="48"/>
        <v>0.9683064556947496</v>
      </c>
      <c r="T69" s="22">
        <f t="shared" si="49"/>
        <v>0.97425686295827907</v>
      </c>
      <c r="U69" s="23">
        <f t="shared" si="56"/>
        <v>90456.389300660565</v>
      </c>
      <c r="V69" s="23">
        <f t="shared" si="57"/>
        <v>2328.6312260661639</v>
      </c>
      <c r="W69" s="22">
        <f t="shared" si="50"/>
        <v>2.5743137041720932E-2</v>
      </c>
      <c r="X69" s="23">
        <f t="shared" si="58"/>
        <v>2.6549628328878754</v>
      </c>
      <c r="Y69" s="23">
        <f t="shared" si="51"/>
        <v>446821.21972967981</v>
      </c>
      <c r="Z69" s="23">
        <f t="shared" si="40"/>
        <v>2901375.2834965708</v>
      </c>
      <c r="AA69" s="23">
        <f t="shared" si="52"/>
        <v>32.074851825589981</v>
      </c>
      <c r="AB69" s="25"/>
      <c r="AC69" s="24"/>
      <c r="AD69" s="25"/>
      <c r="AE69" s="24"/>
      <c r="AF69" s="23">
        <f t="shared" si="53"/>
        <v>2.6813020236102041</v>
      </c>
    </row>
    <row r="70" spans="2:32" s="26" customFormat="1" ht="15" customHeight="1" x14ac:dyDescent="0.2">
      <c r="B70" s="5" t="str">
        <f t="shared" si="41"/>
        <v>RJ</v>
      </c>
      <c r="C70" s="5" t="s">
        <v>47</v>
      </c>
      <c r="D70" s="24" t="s">
        <v>79</v>
      </c>
      <c r="E70" s="4" t="str">
        <f t="shared" si="42"/>
        <v>RJMale50-54</v>
      </c>
      <c r="F70" s="6">
        <f>VLOOKUP(E70,'Appendix 1a. Person-years 2020'!$E$3:$F$1682,2,FALSE)</f>
        <v>517131.65210000001</v>
      </c>
      <c r="G70" s="17">
        <f>VLOOKUP(E70,'Appendix 2a. Deaths 2020'!$E$4:$G$1683,2,FALSE)</f>
        <v>5058</v>
      </c>
      <c r="H70" s="17">
        <f>VLOOKUP(E70,'Appendix 2a. Deaths 2020'!$E$4:$G$1683,3,FALSE)</f>
        <v>951</v>
      </c>
      <c r="I70" s="18">
        <f t="shared" si="43"/>
        <v>9.7808749076954832E-3</v>
      </c>
      <c r="J70" s="24">
        <v>5</v>
      </c>
      <c r="K70" s="5">
        <f>VLOOKUP(E70,'Appendix 3a. nax iIBGE 2020'!$E$5:$O$1935,11,FALSE)</f>
        <v>2.5</v>
      </c>
      <c r="L70" s="19">
        <f t="shared" si="44"/>
        <v>4.773709807661794E-2</v>
      </c>
      <c r="M70" s="20">
        <f t="shared" si="54"/>
        <v>86829.620427943039</v>
      </c>
      <c r="N70" s="20">
        <f t="shared" si="55"/>
        <v>4144.994106324225</v>
      </c>
      <c r="O70" s="20">
        <f t="shared" si="45"/>
        <v>423785.6168739046</v>
      </c>
      <c r="P70" s="20">
        <f t="shared" si="39"/>
        <v>2194514.4574364051</v>
      </c>
      <c r="Q70" s="21">
        <f t="shared" si="46"/>
        <v>25.273799961587514</v>
      </c>
      <c r="R70" s="22">
        <f t="shared" si="47"/>
        <v>0.81198102016607354</v>
      </c>
      <c r="S70" s="22">
        <f t="shared" si="48"/>
        <v>0.95226290192338203</v>
      </c>
      <c r="T70" s="22">
        <f t="shared" si="49"/>
        <v>0.96106105333682113</v>
      </c>
      <c r="U70" s="23">
        <f t="shared" si="56"/>
        <v>88127.7580745944</v>
      </c>
      <c r="V70" s="23">
        <f t="shared" si="57"/>
        <v>3431.6020712121626</v>
      </c>
      <c r="W70" s="22">
        <f t="shared" si="50"/>
        <v>3.8938946663178875E-2</v>
      </c>
      <c r="X70" s="23">
        <f t="shared" si="58"/>
        <v>2.6584931855722798</v>
      </c>
      <c r="Y70" s="23">
        <f t="shared" si="51"/>
        <v>432603.67073882441</v>
      </c>
      <c r="Z70" s="23">
        <f t="shared" si="40"/>
        <v>2454554.0637668911</v>
      </c>
      <c r="AA70" s="23">
        <f t="shared" si="52"/>
        <v>27.852224059634779</v>
      </c>
      <c r="AB70" s="25"/>
      <c r="AC70" s="24"/>
      <c r="AD70" s="25"/>
      <c r="AE70" s="24"/>
      <c r="AF70" s="23">
        <f t="shared" si="53"/>
        <v>2.5784240980472646</v>
      </c>
    </row>
    <row r="71" spans="2:32" s="26" customFormat="1" ht="15" customHeight="1" x14ac:dyDescent="0.2">
      <c r="B71" s="5" t="str">
        <f t="shared" si="41"/>
        <v>RJ</v>
      </c>
      <c r="C71" s="5" t="s">
        <v>47</v>
      </c>
      <c r="D71" s="24" t="s">
        <v>80</v>
      </c>
      <c r="E71" s="4" t="str">
        <f t="shared" si="42"/>
        <v>RJMale55-59</v>
      </c>
      <c r="F71" s="6">
        <f>VLOOKUP(E71,'Appendix 1a. Person-years 2020'!$E$3:$F$1682,2,FALSE)</f>
        <v>476614.0576</v>
      </c>
      <c r="G71" s="17">
        <f>VLOOKUP(E71,'Appendix 2a. Deaths 2020'!$E$4:$G$1683,2,FALSE)</f>
        <v>7153</v>
      </c>
      <c r="H71" s="17">
        <f>VLOOKUP(E71,'Appendix 2a. Deaths 2020'!$E$4:$G$1683,3,FALSE)</f>
        <v>1428</v>
      </c>
      <c r="I71" s="18">
        <f t="shared" si="43"/>
        <v>1.5007950113807135E-2</v>
      </c>
      <c r="J71" s="24">
        <v>5</v>
      </c>
      <c r="K71" s="5">
        <f>VLOOKUP(E71,'Appendix 3a. nax iIBGE 2020'!$E$5:$O$1935,11,FALSE)</f>
        <v>2.5</v>
      </c>
      <c r="L71" s="19">
        <f t="shared" si="44"/>
        <v>7.2326084884357142E-2</v>
      </c>
      <c r="M71" s="20">
        <f t="shared" si="54"/>
        <v>82684.626321618809</v>
      </c>
      <c r="N71" s="20">
        <f t="shared" si="55"/>
        <v>5980.255301968753</v>
      </c>
      <c r="O71" s="20">
        <f t="shared" si="45"/>
        <v>398472.49335317221</v>
      </c>
      <c r="P71" s="20">
        <f t="shared" si="39"/>
        <v>1770728.8405625005</v>
      </c>
      <c r="Q71" s="21">
        <f t="shared" si="46"/>
        <v>21.415454351512548</v>
      </c>
      <c r="R71" s="22">
        <f t="shared" si="47"/>
        <v>0.80036348385292888</v>
      </c>
      <c r="S71" s="22">
        <f t="shared" si="48"/>
        <v>0.9276739151156429</v>
      </c>
      <c r="T71" s="22">
        <f t="shared" si="49"/>
        <v>0.94168233754898389</v>
      </c>
      <c r="U71" s="23">
        <f t="shared" si="56"/>
        <v>84696.156003382232</v>
      </c>
      <c r="V71" s="23">
        <f t="shared" si="57"/>
        <v>4939.2818367038462</v>
      </c>
      <c r="W71" s="22">
        <f t="shared" si="50"/>
        <v>5.8317662451016106E-2</v>
      </c>
      <c r="X71" s="23">
        <f t="shared" si="58"/>
        <v>2.6476743193491914</v>
      </c>
      <c r="Y71" s="23">
        <f t="shared" si="51"/>
        <v>411861.98050846066</v>
      </c>
      <c r="Z71" s="23">
        <f t="shared" si="40"/>
        <v>2021950.3930280665</v>
      </c>
      <c r="AA71" s="23">
        <f t="shared" si="52"/>
        <v>23.872988910468646</v>
      </c>
      <c r="AB71" s="25"/>
      <c r="AC71" s="24"/>
      <c r="AD71" s="25"/>
      <c r="AE71" s="24"/>
      <c r="AF71" s="23">
        <f t="shared" si="53"/>
        <v>2.4575345589560982</v>
      </c>
    </row>
    <row r="72" spans="2:32" s="26" customFormat="1" ht="15" customHeight="1" x14ac:dyDescent="0.2">
      <c r="B72" s="5" t="str">
        <f t="shared" si="41"/>
        <v>RJ</v>
      </c>
      <c r="C72" s="5" t="s">
        <v>47</v>
      </c>
      <c r="D72" s="24" t="s">
        <v>81</v>
      </c>
      <c r="E72" s="4" t="str">
        <f t="shared" si="42"/>
        <v>RJMale60-64</v>
      </c>
      <c r="F72" s="6">
        <f>VLOOKUP(E72,'Appendix 1a. Person-years 2020'!$E$3:$F$1682,2,FALSE)</f>
        <v>409130.14870000002</v>
      </c>
      <c r="G72" s="17">
        <f>VLOOKUP(E72,'Appendix 2a. Deaths 2020'!$E$4:$G$1683,2,FALSE)</f>
        <v>9232</v>
      </c>
      <c r="H72" s="17">
        <f>VLOOKUP(E72,'Appendix 2a. Deaths 2020'!$E$4:$G$1683,3,FALSE)</f>
        <v>1799</v>
      </c>
      <c r="I72" s="18">
        <f t="shared" si="43"/>
        <v>2.2564946702985419E-2</v>
      </c>
      <c r="J72" s="24">
        <v>5</v>
      </c>
      <c r="K72" s="5">
        <f>VLOOKUP(E72,'Appendix 3a. nax iIBGE 2020'!$E$5:$O$1935,11,FALSE)</f>
        <v>2.5</v>
      </c>
      <c r="L72" s="19">
        <f t="shared" si="44"/>
        <v>0.10679989847262926</v>
      </c>
      <c r="M72" s="20">
        <f t="shared" si="54"/>
        <v>76704.371019650061</v>
      </c>
      <c r="N72" s="20">
        <f t="shared" si="55"/>
        <v>8192.019037305512</v>
      </c>
      <c r="O72" s="20">
        <f t="shared" si="45"/>
        <v>363041.80750498653</v>
      </c>
      <c r="P72" s="20">
        <f t="shared" si="39"/>
        <v>1372256.3472093283</v>
      </c>
      <c r="Q72" s="21">
        <f t="shared" si="46"/>
        <v>17.890197507229214</v>
      </c>
      <c r="R72" s="22">
        <f t="shared" si="47"/>
        <v>0.80513431542461</v>
      </c>
      <c r="S72" s="22">
        <f t="shared" si="48"/>
        <v>0.89320010152737073</v>
      </c>
      <c r="T72" s="22">
        <f t="shared" si="49"/>
        <v>0.91307650226352399</v>
      </c>
      <c r="U72" s="23">
        <f t="shared" si="56"/>
        <v>79756.87416667839</v>
      </c>
      <c r="V72" s="23">
        <f t="shared" si="57"/>
        <v>6932.746471095671</v>
      </c>
      <c r="W72" s="22">
        <f t="shared" si="50"/>
        <v>8.6923497736476008E-2</v>
      </c>
      <c r="X72" s="23">
        <f t="shared" si="58"/>
        <v>2.6294028197815549</v>
      </c>
      <c r="Y72" s="23">
        <f t="shared" si="51"/>
        <v>382349.62159784313</v>
      </c>
      <c r="Z72" s="23">
        <f t="shared" si="40"/>
        <v>1610088.4125196058</v>
      </c>
      <c r="AA72" s="23">
        <f t="shared" si="52"/>
        <v>20.187456308214802</v>
      </c>
      <c r="AB72" s="25"/>
      <c r="AC72" s="24"/>
      <c r="AD72" s="25"/>
      <c r="AE72" s="24"/>
      <c r="AF72" s="23">
        <f t="shared" si="53"/>
        <v>2.2972588009855883</v>
      </c>
    </row>
    <row r="73" spans="2:32" s="26" customFormat="1" ht="15" customHeight="1" x14ac:dyDescent="0.2">
      <c r="B73" s="5" t="str">
        <f t="shared" si="41"/>
        <v>RJ</v>
      </c>
      <c r="C73" s="5" t="s">
        <v>47</v>
      </c>
      <c r="D73" s="24" t="s">
        <v>82</v>
      </c>
      <c r="E73" s="4" t="str">
        <f t="shared" si="42"/>
        <v>RJMale65-69</v>
      </c>
      <c r="F73" s="6">
        <f>VLOOKUP(E73,'Appendix 1a. Person-years 2020'!$E$3:$F$1682,2,FALSE)</f>
        <v>313921.97269999998</v>
      </c>
      <c r="G73" s="17">
        <f>VLOOKUP(E73,'Appendix 2a. Deaths 2020'!$E$4:$G$1683,2,FALSE)</f>
        <v>10830</v>
      </c>
      <c r="H73" s="17">
        <f>VLOOKUP(E73,'Appendix 2a. Deaths 2020'!$E$4:$G$1683,3,FALSE)</f>
        <v>2327</v>
      </c>
      <c r="I73" s="18">
        <f t="shared" si="43"/>
        <v>3.4499018679236278E-2</v>
      </c>
      <c r="J73" s="24">
        <v>5</v>
      </c>
      <c r="K73" s="5">
        <f>VLOOKUP(E73,'Appendix 3a. nax iIBGE 2020'!$E$5:$O$1935,11,FALSE)</f>
        <v>2.5</v>
      </c>
      <c r="L73" s="19">
        <f t="shared" si="44"/>
        <v>0.15879906373139482</v>
      </c>
      <c r="M73" s="20">
        <f t="shared" si="54"/>
        <v>68512.351982344553</v>
      </c>
      <c r="N73" s="20">
        <f t="shared" si="55"/>
        <v>10879.697348832087</v>
      </c>
      <c r="O73" s="20">
        <f t="shared" si="45"/>
        <v>315362.51653964253</v>
      </c>
      <c r="P73" s="20">
        <f t="shared" si="39"/>
        <v>1009214.5397043419</v>
      </c>
      <c r="Q73" s="21">
        <f t="shared" si="46"/>
        <v>14.730402774151058</v>
      </c>
      <c r="R73" s="22">
        <f t="shared" si="47"/>
        <v>0.78513388734995382</v>
      </c>
      <c r="S73" s="22">
        <f t="shared" si="48"/>
        <v>0.84120093626860515</v>
      </c>
      <c r="T73" s="22">
        <f t="shared" si="49"/>
        <v>0.87304423064474879</v>
      </c>
      <c r="U73" s="23">
        <f t="shared" si="56"/>
        <v>72824.12769558272</v>
      </c>
      <c r="V73" s="23">
        <f t="shared" si="57"/>
        <v>9245.4431592177625</v>
      </c>
      <c r="W73" s="22">
        <f t="shared" si="50"/>
        <v>0.12695576935525121</v>
      </c>
      <c r="X73" s="23">
        <f t="shared" si="58"/>
        <v>2.5889452155110186</v>
      </c>
      <c r="Y73" s="23">
        <f t="shared" si="51"/>
        <v>341829.36851416068</v>
      </c>
      <c r="Z73" s="23">
        <f t="shared" si="40"/>
        <v>1227738.7909217626</v>
      </c>
      <c r="AA73" s="23">
        <f t="shared" si="52"/>
        <v>16.858956362016723</v>
      </c>
      <c r="AB73" s="25"/>
      <c r="AC73" s="24"/>
      <c r="AD73" s="25"/>
      <c r="AE73" s="24"/>
      <c r="AF73" s="23">
        <f t="shared" si="53"/>
        <v>2.1285535878656656</v>
      </c>
    </row>
    <row r="74" spans="2:32" s="26" customFormat="1" ht="15" customHeight="1" x14ac:dyDescent="0.2">
      <c r="B74" s="5" t="str">
        <f t="shared" si="41"/>
        <v>RJ</v>
      </c>
      <c r="C74" s="5" t="s">
        <v>47</v>
      </c>
      <c r="D74" s="42" t="s">
        <v>19</v>
      </c>
      <c r="E74" s="4" t="str">
        <f t="shared" si="42"/>
        <v>RJMale70-74</v>
      </c>
      <c r="F74" s="6">
        <f>VLOOKUP(E74,'Appendix 1a. Person-years 2020'!$E$3:$F$1682,2,FALSE)</f>
        <v>223084.4749</v>
      </c>
      <c r="G74" s="17">
        <f>VLOOKUP(E74,'Appendix 2a. Deaths 2020'!$E$4:$G$1683,2,FALSE)</f>
        <v>10796</v>
      </c>
      <c r="H74" s="17">
        <f>VLOOKUP(E74,'Appendix 2a. Deaths 2020'!$E$4:$G$1683,3,FALSE)</f>
        <v>2463</v>
      </c>
      <c r="I74" s="18">
        <f t="shared" si="43"/>
        <v>4.8394223779307917E-2</v>
      </c>
      <c r="J74" s="24">
        <v>5</v>
      </c>
      <c r="K74" s="5">
        <f>VLOOKUP(E74,'Appendix 3a. nax iIBGE 2020'!$E$5:$O$1935,11,FALSE)</f>
        <v>2.5</v>
      </c>
      <c r="L74" s="19">
        <f t="shared" si="44"/>
        <v>0.21585569667430299</v>
      </c>
      <c r="M74" s="20">
        <f t="shared" si="54"/>
        <v>57632.654633512466</v>
      </c>
      <c r="N74" s="20">
        <f t="shared" si="55"/>
        <v>12440.33681710633</v>
      </c>
      <c r="O74" s="20">
        <f t="shared" si="45"/>
        <v>257062.43112479651</v>
      </c>
      <c r="P74" s="20">
        <f t="shared" si="39"/>
        <v>693852.02316469932</v>
      </c>
      <c r="Q74" s="21">
        <f t="shared" si="46"/>
        <v>12.039216787373794</v>
      </c>
      <c r="R74" s="22">
        <f t="shared" si="47"/>
        <v>0.77185994812893666</v>
      </c>
      <c r="S74" s="22">
        <f t="shared" si="48"/>
        <v>0.78414430332569696</v>
      </c>
      <c r="T74" s="22">
        <f t="shared" si="49"/>
        <v>0.82887395933031816</v>
      </c>
      <c r="U74" s="23">
        <f t="shared" si="56"/>
        <v>63578.684536364955</v>
      </c>
      <c r="V74" s="23">
        <f t="shared" si="57"/>
        <v>10879.968555694861</v>
      </c>
      <c r="W74" s="22">
        <f t="shared" si="50"/>
        <v>0.17112604066968184</v>
      </c>
      <c r="X74" s="23">
        <f t="shared" si="58"/>
        <v>2.5654933344284974</v>
      </c>
      <c r="Y74" s="23">
        <f t="shared" si="51"/>
        <v>291406.06671177724</v>
      </c>
      <c r="Z74" s="23">
        <f t="shared" si="40"/>
        <v>885909.42240760196</v>
      </c>
      <c r="AA74" s="23">
        <f t="shared" si="52"/>
        <v>13.934063418705845</v>
      </c>
      <c r="AB74" s="25"/>
      <c r="AC74" s="24"/>
      <c r="AD74" s="25"/>
      <c r="AE74" s="24"/>
      <c r="AF74" s="23">
        <f t="shared" si="53"/>
        <v>1.8948466313320509</v>
      </c>
    </row>
    <row r="75" spans="2:32" s="26" customFormat="1" ht="15" customHeight="1" x14ac:dyDescent="0.2">
      <c r="B75" s="5" t="str">
        <f t="shared" si="41"/>
        <v>RJ</v>
      </c>
      <c r="C75" s="5" t="s">
        <v>47</v>
      </c>
      <c r="D75" s="42" t="s">
        <v>20</v>
      </c>
      <c r="E75" s="4" t="str">
        <f t="shared" si="42"/>
        <v>RJMale75-79</v>
      </c>
      <c r="F75" s="6">
        <f>VLOOKUP(E75,'Appendix 1a. Person-years 2020'!$E$3:$F$1682,2,FALSE)</f>
        <v>139229.80489999999</v>
      </c>
      <c r="G75" s="17">
        <f>VLOOKUP(E75,'Appendix 2a. Deaths 2020'!$E$4:$G$1683,2,FALSE)</f>
        <v>9668</v>
      </c>
      <c r="H75" s="17">
        <f>VLOOKUP(E75,'Appendix 2a. Deaths 2020'!$E$4:$G$1683,3,FALSE)</f>
        <v>2091</v>
      </c>
      <c r="I75" s="18">
        <f t="shared" si="43"/>
        <v>6.9439154977943951E-2</v>
      </c>
      <c r="J75" s="24">
        <v>5</v>
      </c>
      <c r="K75" s="5">
        <f>VLOOKUP(E75,'Appendix 3a. nax iIBGE 2020'!$E$5:$O$1935,11,FALSE)</f>
        <v>2.5</v>
      </c>
      <c r="L75" s="19">
        <f t="shared" si="44"/>
        <v>0.29583878652476897</v>
      </c>
      <c r="M75" s="20">
        <f t="shared" si="54"/>
        <v>45192.317816406139</v>
      </c>
      <c r="N75" s="20">
        <f t="shared" si="55"/>
        <v>13369.64046304729</v>
      </c>
      <c r="O75" s="20">
        <f t="shared" si="45"/>
        <v>192537.48792441247</v>
      </c>
      <c r="P75" s="20">
        <f t="shared" si="39"/>
        <v>436789.59203990275</v>
      </c>
      <c r="Q75" s="21">
        <f t="shared" si="46"/>
        <v>9.6651292331223448</v>
      </c>
      <c r="R75" s="22">
        <f t="shared" si="47"/>
        <v>0.78371948696731486</v>
      </c>
      <c r="S75" s="22">
        <f t="shared" si="48"/>
        <v>0.70416121347523108</v>
      </c>
      <c r="T75" s="22">
        <f t="shared" si="49"/>
        <v>0.75965719589877834</v>
      </c>
      <c r="U75" s="23">
        <f t="shared" si="56"/>
        <v>52698.715980670095</v>
      </c>
      <c r="V75" s="23">
        <f t="shared" si="57"/>
        <v>12665.757171328112</v>
      </c>
      <c r="W75" s="22">
        <f t="shared" si="50"/>
        <v>0.24034280410122166</v>
      </c>
      <c r="X75" s="23">
        <f t="shared" si="58"/>
        <v>2.5379161530889274</v>
      </c>
      <c r="Y75" s="23">
        <f t="shared" si="51"/>
        <v>232309.42376292543</v>
      </c>
      <c r="Z75" s="23">
        <f t="shared" si="40"/>
        <v>594503.35569582472</v>
      </c>
      <c r="AA75" s="23">
        <f t="shared" si="52"/>
        <v>11.281173452383332</v>
      </c>
      <c r="AB75" s="25"/>
      <c r="AC75" s="24"/>
      <c r="AD75" s="25"/>
      <c r="AE75" s="24"/>
      <c r="AF75" s="23">
        <f t="shared" si="53"/>
        <v>1.6160442192609867</v>
      </c>
    </row>
    <row r="76" spans="2:32" s="26" customFormat="1" ht="15" customHeight="1" x14ac:dyDescent="0.2">
      <c r="B76" s="5" t="str">
        <f t="shared" si="41"/>
        <v>RJ</v>
      </c>
      <c r="C76" s="5" t="s">
        <v>47</v>
      </c>
      <c r="D76" s="42" t="s">
        <v>21</v>
      </c>
      <c r="E76" s="4" t="str">
        <f t="shared" si="42"/>
        <v>RJMale80-84</v>
      </c>
      <c r="F76" s="6">
        <f>VLOOKUP(E76,'Appendix 1a. Person-years 2020'!$E$3:$F$1682,2,FALSE)</f>
        <v>86760.8171</v>
      </c>
      <c r="G76" s="17">
        <f>VLOOKUP(E76,'Appendix 2a. Deaths 2020'!$E$4:$G$1683,2,FALSE)</f>
        <v>8517</v>
      </c>
      <c r="H76" s="17">
        <f>VLOOKUP(E76,'Appendix 2a. Deaths 2020'!$E$4:$G$1683,3,FALSE)</f>
        <v>1726</v>
      </c>
      <c r="I76" s="18">
        <f t="shared" si="43"/>
        <v>9.8166433704553024E-2</v>
      </c>
      <c r="J76" s="24">
        <v>5</v>
      </c>
      <c r="K76" s="5">
        <f>VLOOKUP(E76,'Appendix 3a. nax iIBGE 2020'!$E$5:$O$1935,11,FALSE)</f>
        <v>2.5</v>
      </c>
      <c r="L76" s="19">
        <f t="shared" si="44"/>
        <v>0.39411099208170447</v>
      </c>
      <c r="M76" s="20">
        <f t="shared" si="54"/>
        <v>31822.677353358849</v>
      </c>
      <c r="N76" s="20">
        <f t="shared" si="55"/>
        <v>12541.666942428246</v>
      </c>
      <c r="O76" s="20">
        <f t="shared" si="45"/>
        <v>127759.21941072364</v>
      </c>
      <c r="P76" s="20">
        <f t="shared" si="39"/>
        <v>244252.10411549028</v>
      </c>
      <c r="Q76" s="21">
        <f t="shared" si="46"/>
        <v>7.6754102555016397</v>
      </c>
      <c r="R76" s="22">
        <f t="shared" si="47"/>
        <v>0.79734648350358106</v>
      </c>
      <c r="S76" s="22">
        <f t="shared" si="48"/>
        <v>0.60588900791829547</v>
      </c>
      <c r="T76" s="22">
        <f t="shared" si="49"/>
        <v>0.6706437513053557</v>
      </c>
      <c r="U76" s="23">
        <f t="shared" si="56"/>
        <v>40032.958809341981</v>
      </c>
      <c r="V76" s="23">
        <f t="shared" si="57"/>
        <v>13185.105137592089</v>
      </c>
      <c r="W76" s="22">
        <f t="shared" si="50"/>
        <v>0.3293562486946443</v>
      </c>
      <c r="X76" s="23">
        <f t="shared" si="58"/>
        <v>2.49123692783657</v>
      </c>
      <c r="Y76" s="23">
        <f t="shared" si="51"/>
        <v>167086.48917492654</v>
      </c>
      <c r="Z76" s="23">
        <f t="shared" si="40"/>
        <v>362193.93193289929</v>
      </c>
      <c r="AA76" s="23">
        <f t="shared" si="52"/>
        <v>9.0473935153746048</v>
      </c>
      <c r="AB76" s="25"/>
      <c r="AC76" s="24"/>
      <c r="AD76" s="25"/>
      <c r="AE76" s="24"/>
      <c r="AF76" s="23">
        <f t="shared" si="53"/>
        <v>1.3719832598729651</v>
      </c>
    </row>
    <row r="77" spans="2:32" s="26" customFormat="1" ht="15" customHeight="1" x14ac:dyDescent="0.2">
      <c r="B77" s="5" t="str">
        <f t="shared" si="41"/>
        <v>RJ</v>
      </c>
      <c r="C77" s="5" t="s">
        <v>47</v>
      </c>
      <c r="D77" s="42" t="s">
        <v>22</v>
      </c>
      <c r="E77" s="4" t="str">
        <f t="shared" si="42"/>
        <v>RJMale85-89</v>
      </c>
      <c r="F77" s="6">
        <f>VLOOKUP(E77,'Appendix 1a. Person-years 2020'!$E$3:$F$1682,2,FALSE)</f>
        <v>43936.495000000003</v>
      </c>
      <c r="G77" s="17">
        <f>VLOOKUP(E77,'Appendix 2a. Deaths 2020'!$E$4:$G$1683,2,FALSE)</f>
        <v>6325</v>
      </c>
      <c r="H77" s="17">
        <f>VLOOKUP(E77,'Appendix 2a. Deaths 2020'!$E$4:$G$1683,3,FALSE)</f>
        <v>1290</v>
      </c>
      <c r="I77" s="18">
        <f t="shared" si="43"/>
        <v>0.14395777360028378</v>
      </c>
      <c r="J77" s="24">
        <v>5</v>
      </c>
      <c r="K77" s="5">
        <f>VLOOKUP(E77,'Appendix 3a. nax iIBGE 2020'!$E$5:$O$1935,11,FALSE)</f>
        <v>2.5</v>
      </c>
      <c r="L77" s="19">
        <f t="shared" si="44"/>
        <v>0.52929760575889184</v>
      </c>
      <c r="M77" s="20">
        <f t="shared" si="54"/>
        <v>19281.010410930605</v>
      </c>
      <c r="N77" s="20">
        <f t="shared" si="55"/>
        <v>10205.392647117837</v>
      </c>
      <c r="O77" s="20">
        <f t="shared" si="45"/>
        <v>70891.570436858427</v>
      </c>
      <c r="P77" s="20">
        <f t="shared" si="39"/>
        <v>116492.88470476665</v>
      </c>
      <c r="Q77" s="21">
        <f t="shared" si="46"/>
        <v>6.0418454335113907</v>
      </c>
      <c r="R77" s="22">
        <f t="shared" si="47"/>
        <v>0.79604743083003948</v>
      </c>
      <c r="S77" s="22">
        <f t="shared" si="48"/>
        <v>0.47070239424110816</v>
      </c>
      <c r="T77" s="22">
        <f t="shared" si="49"/>
        <v>0.54889669818869702</v>
      </c>
      <c r="U77" s="23">
        <f t="shared" si="56"/>
        <v>26847.853671749894</v>
      </c>
      <c r="V77" s="23">
        <f t="shared" si="57"/>
        <v>12111.155437873091</v>
      </c>
      <c r="W77" s="22">
        <f t="shared" si="50"/>
        <v>0.45110330181130298</v>
      </c>
      <c r="X77" s="23">
        <f>J77+R77*(L77/W77)*(K77-J77)</f>
        <v>2.6649140146113006</v>
      </c>
      <c r="Y77" s="23">
        <f t="shared" si="51"/>
        <v>105958.67902890788</v>
      </c>
      <c r="Z77" s="23">
        <f t="shared" si="40"/>
        <v>195107.44275797272</v>
      </c>
      <c r="AA77" s="23">
        <f t="shared" si="52"/>
        <v>7.2671523445939572</v>
      </c>
      <c r="AB77" s="25"/>
      <c r="AC77" s="24"/>
      <c r="AD77" s="25"/>
      <c r="AE77" s="24"/>
      <c r="AF77" s="23">
        <f t="shared" si="53"/>
        <v>1.2253069110825665</v>
      </c>
    </row>
    <row r="78" spans="2:32" s="26" customFormat="1" ht="15" customHeight="1" x14ac:dyDescent="0.2">
      <c r="B78" s="5" t="str">
        <f t="shared" si="41"/>
        <v>RJ</v>
      </c>
      <c r="C78" s="5" t="s">
        <v>47</v>
      </c>
      <c r="D78" s="43" t="s">
        <v>5</v>
      </c>
      <c r="E78" s="4" t="str">
        <f t="shared" si="42"/>
        <v>RJMale90+</v>
      </c>
      <c r="F78" s="6">
        <f>VLOOKUP(E78,'Appendix 1a. Person-years 2020'!$E$3:$F$1682,2,FALSE)</f>
        <v>24409.4882</v>
      </c>
      <c r="G78" s="17">
        <f>VLOOKUP(E78,'Appendix 2a. Deaths 2020'!$E$4:$G$1683,2,FALSE)</f>
        <v>4858</v>
      </c>
      <c r="H78" s="17">
        <f>VLOOKUP(E78,'Appendix 2a. Deaths 2020'!$E$4:$G$1683,3,FALSE)</f>
        <v>823</v>
      </c>
      <c r="I78" s="18">
        <f t="shared" si="43"/>
        <v>0.19902096923113693</v>
      </c>
      <c r="J78" s="27"/>
      <c r="K78" s="28"/>
      <c r="L78" s="16">
        <v>1</v>
      </c>
      <c r="M78" s="20">
        <f t="shared" si="54"/>
        <v>9075.6177638127683</v>
      </c>
      <c r="N78" s="20">
        <f t="shared" si="55"/>
        <v>9075.6177638127683</v>
      </c>
      <c r="O78" s="38">
        <f>N78*Q78</f>
        <v>45601.314267908223</v>
      </c>
      <c r="P78" s="20">
        <f>O78</f>
        <v>45601.314267908223</v>
      </c>
      <c r="Q78" s="21">
        <f>1/I78</f>
        <v>5.0245961712638945</v>
      </c>
      <c r="R78" s="22">
        <f t="shared" si="47"/>
        <v>0.83058871963771097</v>
      </c>
      <c r="S78" s="22">
        <f t="shared" si="48"/>
        <v>0</v>
      </c>
      <c r="T78" s="22">
        <f t="shared" si="49"/>
        <v>0</v>
      </c>
      <c r="U78" s="23">
        <f t="shared" si="56"/>
        <v>14736.698233876803</v>
      </c>
      <c r="V78" s="23">
        <f>U78*(1-T78)</f>
        <v>14736.698233876803</v>
      </c>
      <c r="W78" s="22">
        <f t="shared" si="50"/>
        <v>1</v>
      </c>
      <c r="X78" s="23">
        <f>Q78/R78</f>
        <v>6.0494394547707557</v>
      </c>
      <c r="Y78" s="23">
        <f t="shared" si="51"/>
        <v>89148.763729064842</v>
      </c>
      <c r="Z78" s="23">
        <f>Y78</f>
        <v>89148.763729064842</v>
      </c>
      <c r="AA78" s="23">
        <f t="shared" si="52"/>
        <v>6.0494394547707557</v>
      </c>
      <c r="AB78" s="25"/>
      <c r="AC78" s="24"/>
      <c r="AD78" s="25"/>
      <c r="AE78" s="24"/>
      <c r="AF78" s="23">
        <f t="shared" si="53"/>
        <v>1.0248432835068613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8300479.4964999985</v>
      </c>
      <c r="G79" s="30">
        <f>SUM(G59:G78)</f>
        <v>89753</v>
      </c>
      <c r="H79" s="30">
        <f>SUM(H59:H78)</f>
        <v>16685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552D8-938A-4144-ABED-32790D1AB226}">
  <sheetPr>
    <tabColor theme="8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SP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62</v>
      </c>
      <c r="C5" s="5" t="s">
        <v>3</v>
      </c>
      <c r="D5" s="40">
        <v>0</v>
      </c>
      <c r="E5" s="4" t="str">
        <f>_xlfn.CONCAT(B5,C5,D5)</f>
        <v>SPTotal0</v>
      </c>
      <c r="F5" s="6">
        <f>VLOOKUP(E5,'Appendix 1a. Person-years 2020'!$E$3:$F$1682,2,FALSE)</f>
        <v>602560.29539999994</v>
      </c>
      <c r="G5" s="17">
        <f>VLOOKUP(E5,'Appendix 2a. Deaths 2020'!$E$4:$G$1683,2,FALSE)</f>
        <v>5426</v>
      </c>
      <c r="H5" s="17">
        <f>VLOOKUP(E5,'Appendix 2a. Deaths 2020'!$E$4:$G$1683,3,FALSE)</f>
        <v>21</v>
      </c>
      <c r="I5" s="18">
        <f>G5/F5</f>
        <v>9.0049079592906759E-3</v>
      </c>
      <c r="J5" s="16">
        <v>1</v>
      </c>
      <c r="K5" s="5">
        <f>VLOOKUP(E5,'Appendix 3a. nax iIBGE 2020'!$E$5:$O$1935,11,FALSE)</f>
        <v>0.08</v>
      </c>
      <c r="L5" s="19">
        <f>(J5*I5)/(1+(J5-K5)*I5)</f>
        <v>8.9309196188637596E-3</v>
      </c>
      <c r="M5" s="16">
        <v>100000</v>
      </c>
      <c r="N5" s="20">
        <f>M5*L5</f>
        <v>893.091961886376</v>
      </c>
      <c r="O5" s="20">
        <f>M6*J5+N5*K5</f>
        <v>99178.355395064544</v>
      </c>
      <c r="P5" s="20">
        <f t="shared" ref="P5:P23" si="0">P6+O5</f>
        <v>7632616.2623483595</v>
      </c>
      <c r="Q5" s="21">
        <f>P5/M5</f>
        <v>76.326162623483597</v>
      </c>
      <c r="R5" s="22">
        <f>(G5-H5)/G5</f>
        <v>0.99612974566900114</v>
      </c>
      <c r="S5" s="22">
        <f>1-L5</f>
        <v>0.99106908038113628</v>
      </c>
      <c r="T5" s="22">
        <f>S5^R5</f>
        <v>0.99110349109898022</v>
      </c>
      <c r="U5" s="16">
        <v>100000</v>
      </c>
      <c r="V5" s="23">
        <f>U5*(1-T5)</f>
        <v>889.65089010197835</v>
      </c>
      <c r="W5" s="22">
        <f>V5/U5</f>
        <v>8.896508901019784E-3</v>
      </c>
      <c r="X5" s="23">
        <f>J5+R5*(L5/W5)*(K5-J5)</f>
        <v>8.0015947321927405E-2</v>
      </c>
      <c r="Y5" s="23">
        <f>U6*J5+V5*X5</f>
        <v>99181.535368655328</v>
      </c>
      <c r="Z5" s="23">
        <f t="shared" ref="Z5:Z23" si="1">Z6+Y5</f>
        <v>7827499.1883805282</v>
      </c>
      <c r="AA5" s="23">
        <f>Z5/U5</f>
        <v>78.274991883805285</v>
      </c>
      <c r="AB5" s="16"/>
      <c r="AC5" s="16"/>
      <c r="AD5" s="16"/>
      <c r="AE5" s="16"/>
      <c r="AF5" s="23">
        <f>AA5-Q5</f>
        <v>1.9488292603216877</v>
      </c>
    </row>
    <row r="6" spans="1:32" s="26" customFormat="1" ht="15" customHeight="1" x14ac:dyDescent="0.2">
      <c r="B6" s="5" t="s">
        <v>62</v>
      </c>
      <c r="C6" s="5" t="s">
        <v>3</v>
      </c>
      <c r="D6" s="41" t="s">
        <v>18</v>
      </c>
      <c r="E6" s="4" t="str">
        <f t="shared" ref="E6:E24" si="2">_xlfn.CONCAT(B6,C6,D6)</f>
        <v>SPTotal1-4</v>
      </c>
      <c r="F6" s="6">
        <f>VLOOKUP(E6,'Appendix 1a. Person-years 2020'!$E$3:$F$1682,2,FALSE)</f>
        <v>2436457.6401999998</v>
      </c>
      <c r="G6" s="17">
        <f>VLOOKUP(E6,'Appendix 2a. Deaths 2020'!$E$4:$G$1683,2,FALSE)</f>
        <v>682</v>
      </c>
      <c r="H6" s="17">
        <f>VLOOKUP(E6,'Appendix 2a. Deaths 2020'!$E$4:$G$1683,3,FALSE)</f>
        <v>19</v>
      </c>
      <c r="I6" s="18">
        <f t="shared" ref="I6:I24" si="3">G6/F6</f>
        <v>2.7991457300444476E-4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1.1188784479640949E-3</v>
      </c>
      <c r="M6" s="20">
        <f>M5-N5</f>
        <v>99106.90803811363</v>
      </c>
      <c r="N6" s="20">
        <f>M6*L6</f>
        <v>110.88858344820486</v>
      </c>
      <c r="O6" s="20">
        <f t="shared" ref="O6:O23" si="5">M7*J6+N6*K6</f>
        <v>396151.51957966847</v>
      </c>
      <c r="P6" s="20">
        <f t="shared" si="0"/>
        <v>7533437.9069532948</v>
      </c>
      <c r="Q6" s="21">
        <f t="shared" ref="Q6:Q23" si="6">P6/M6</f>
        <v>76.013247270877969</v>
      </c>
      <c r="R6" s="22">
        <f t="shared" ref="R6:R24" si="7">(G6-H6)/G6</f>
        <v>0.97214076246334313</v>
      </c>
      <c r="S6" s="22">
        <f t="shared" ref="S6:S24" si="8">1-L6</f>
        <v>0.9988811215520359</v>
      </c>
      <c r="T6" s="22">
        <f t="shared" ref="T6:T24" si="9">S6^R6</f>
        <v>0.99891227569347241</v>
      </c>
      <c r="U6" s="23">
        <f>U5-V5</f>
        <v>99110.349109898016</v>
      </c>
      <c r="V6" s="23">
        <f>U6*(1-T6)</f>
        <v>107.80473575527148</v>
      </c>
      <c r="W6" s="22">
        <f t="shared" ref="W6:W24" si="10">V6/U6</f>
        <v>1.0877243065275932E-3</v>
      </c>
      <c r="X6" s="23">
        <f>J6+R6*(L6/W6)*(K6-J6)</f>
        <v>1.5100388223003631</v>
      </c>
      <c r="Y6" s="23">
        <f t="shared" ref="Y6:Y24" si="11">U7*J6+V6*X6</f>
        <v>396172.96683278924</v>
      </c>
      <c r="Z6" s="23">
        <f t="shared" si="1"/>
        <v>7728317.6530118734</v>
      </c>
      <c r="AA6" s="23">
        <f t="shared" ref="AA6:AA24" si="12">Z6/U6</f>
        <v>77.976898703508425</v>
      </c>
      <c r="AB6" s="25"/>
      <c r="AC6" s="24"/>
      <c r="AD6" s="25"/>
      <c r="AE6" s="24"/>
      <c r="AF6" s="23">
        <f t="shared" ref="AF6:AF24" si="13">AA6-Q6</f>
        <v>1.9636514326304564</v>
      </c>
    </row>
    <row r="7" spans="1:32" s="26" customFormat="1" ht="15" customHeight="1" x14ac:dyDescent="0.2">
      <c r="B7" s="5" t="s">
        <v>62</v>
      </c>
      <c r="C7" s="5" t="s">
        <v>3</v>
      </c>
      <c r="D7" s="24" t="s">
        <v>70</v>
      </c>
      <c r="E7" s="4" t="str">
        <f t="shared" si="2"/>
        <v>SPTotal5-9</v>
      </c>
      <c r="F7" s="6">
        <f>VLOOKUP(E7,'Appendix 1a. Person-years 2020'!$E$3:$F$1682,2,FALSE)</f>
        <v>3040744.1340000001</v>
      </c>
      <c r="G7" s="17">
        <f>VLOOKUP(E7,'Appendix 2a. Deaths 2020'!$E$4:$G$1683,2,FALSE)</f>
        <v>360</v>
      </c>
      <c r="H7" s="17">
        <f>VLOOKUP(E7,'Appendix 2a. Deaths 2020'!$E$4:$G$1683,3,FALSE)</f>
        <v>14</v>
      </c>
      <c r="I7" s="18">
        <f t="shared" si="3"/>
        <v>1.1839207251102437E-4</v>
      </c>
      <c r="J7" s="24">
        <v>5</v>
      </c>
      <c r="K7" s="5">
        <f>VLOOKUP(E7,'Appendix 3a. nax iIBGE 2020'!$E$5:$O$1935,11,FALSE)</f>
        <v>2.5</v>
      </c>
      <c r="L7" s="19">
        <f t="shared" si="4"/>
        <v>5.9178520586261325E-4</v>
      </c>
      <c r="M7" s="20">
        <f t="shared" ref="M7:M24" si="14">M6-N6</f>
        <v>98996.019454665424</v>
      </c>
      <c r="N7" s="20">
        <f t="shared" ref="N7:N24" si="15">M7*L7</f>
        <v>58.584379752558448</v>
      </c>
      <c r="O7" s="20">
        <f t="shared" si="5"/>
        <v>494833.63632394571</v>
      </c>
      <c r="P7" s="20">
        <f t="shared" si="0"/>
        <v>7137286.3873736262</v>
      </c>
      <c r="Q7" s="21">
        <f t="shared" si="6"/>
        <v>72.096700722821481</v>
      </c>
      <c r="R7" s="22">
        <f t="shared" si="7"/>
        <v>0.96111111111111114</v>
      </c>
      <c r="S7" s="22">
        <f t="shared" si="8"/>
        <v>0.99940821479413744</v>
      </c>
      <c r="T7" s="22">
        <f t="shared" si="9"/>
        <v>0.99943122211709812</v>
      </c>
      <c r="U7" s="23">
        <f t="shared" ref="U7:U24" si="16">U6-V6</f>
        <v>99002.544374142744</v>
      </c>
      <c r="V7" s="23">
        <f t="shared" ref="V7:V23" si="17">U7*(1-T7)</f>
        <v>56.310457591024637</v>
      </c>
      <c r="W7" s="22">
        <f t="shared" si="10"/>
        <v>5.6877788290188303E-4</v>
      </c>
      <c r="X7" s="23">
        <f>J7+R7*(L7/W7)*(K7-J7)</f>
        <v>2.5000287729021551</v>
      </c>
      <c r="Y7" s="23">
        <f t="shared" si="11"/>
        <v>494871.94734695141</v>
      </c>
      <c r="Z7" s="23">
        <f t="shared" si="1"/>
        <v>7332144.6861790838</v>
      </c>
      <c r="AA7" s="23">
        <f t="shared" si="12"/>
        <v>74.060164135479297</v>
      </c>
      <c r="AB7" s="25"/>
      <c r="AC7" s="24"/>
      <c r="AD7" s="25"/>
      <c r="AE7" s="24"/>
      <c r="AF7" s="23">
        <f t="shared" si="13"/>
        <v>1.9634634126578163</v>
      </c>
    </row>
    <row r="8" spans="1:32" s="26" customFormat="1" ht="15" customHeight="1" x14ac:dyDescent="0.2">
      <c r="B8" s="5" t="s">
        <v>62</v>
      </c>
      <c r="C8" s="5" t="s">
        <v>3</v>
      </c>
      <c r="D8" s="24" t="s">
        <v>71</v>
      </c>
      <c r="E8" s="4" t="str">
        <f t="shared" si="2"/>
        <v>SPTotal10-14</v>
      </c>
      <c r="F8" s="6">
        <f>VLOOKUP(E8,'Appendix 1a. Person-years 2020'!$E$3:$F$1682,2,FALSE)</f>
        <v>2958540.5214</v>
      </c>
      <c r="G8" s="17">
        <f>VLOOKUP(E8,'Appendix 2a. Deaths 2020'!$E$4:$G$1683,2,FALSE)</f>
        <v>540</v>
      </c>
      <c r="H8" s="17">
        <f>VLOOKUP(E8,'Appendix 2a. Deaths 2020'!$E$4:$G$1683,3,FALSE)</f>
        <v>23</v>
      </c>
      <c r="I8" s="18">
        <f t="shared" si="3"/>
        <v>1.8252242823582103E-4</v>
      </c>
      <c r="J8" s="24">
        <v>5</v>
      </c>
      <c r="K8" s="5">
        <f>VLOOKUP(E8,'Appendix 3a. nax iIBGE 2020'!$E$5:$O$1935,11,FALSE)</f>
        <v>2.5</v>
      </c>
      <c r="L8" s="19">
        <f t="shared" si="4"/>
        <v>9.1219590065207069E-4</v>
      </c>
      <c r="M8" s="20">
        <f t="shared" si="14"/>
        <v>98937.435074912864</v>
      </c>
      <c r="N8" s="20">
        <f t="shared" si="15"/>
        <v>90.250322696365913</v>
      </c>
      <c r="O8" s="20">
        <f t="shared" si="5"/>
        <v>494461.54956782341</v>
      </c>
      <c r="P8" s="20">
        <f t="shared" si="0"/>
        <v>6642452.7510496806</v>
      </c>
      <c r="Q8" s="21">
        <f t="shared" si="6"/>
        <v>67.137911408560242</v>
      </c>
      <c r="R8" s="22">
        <f t="shared" si="7"/>
        <v>0.95740740740740737</v>
      </c>
      <c r="S8" s="22">
        <f t="shared" si="8"/>
        <v>0.99908780409934794</v>
      </c>
      <c r="T8" s="22">
        <f t="shared" si="9"/>
        <v>0.99912663991642048</v>
      </c>
      <c r="U8" s="23">
        <f t="shared" si="16"/>
        <v>98946.233916551719</v>
      </c>
      <c r="V8" s="23">
        <f t="shared" si="17"/>
        <v>86.415691123238531</v>
      </c>
      <c r="W8" s="22">
        <f t="shared" si="10"/>
        <v>8.7336008357952188E-4</v>
      </c>
      <c r="X8" s="23">
        <f>((-5/24)*V7+2.5*V8+(5/24)*V9)/V8</f>
        <v>3.1748255667326868</v>
      </c>
      <c r="Y8" s="23">
        <f t="shared" si="11"/>
        <v>494573.44587268733</v>
      </c>
      <c r="Z8" s="23">
        <f t="shared" si="1"/>
        <v>6837272.738832132</v>
      </c>
      <c r="AA8" s="23">
        <f t="shared" si="12"/>
        <v>69.100889121242176</v>
      </c>
      <c r="AB8" s="25"/>
      <c r="AC8" s="24"/>
      <c r="AD8" s="25"/>
      <c r="AE8" s="24"/>
      <c r="AF8" s="23">
        <f t="shared" si="13"/>
        <v>1.9629777126819334</v>
      </c>
    </row>
    <row r="9" spans="1:32" s="26" customFormat="1" ht="15" customHeight="1" x14ac:dyDescent="0.2">
      <c r="B9" s="5" t="s">
        <v>62</v>
      </c>
      <c r="C9" s="5" t="s">
        <v>3</v>
      </c>
      <c r="D9" s="24" t="s">
        <v>72</v>
      </c>
      <c r="E9" s="4" t="str">
        <f t="shared" si="2"/>
        <v>SPTotal15-19</v>
      </c>
      <c r="F9" s="6">
        <f>VLOOKUP(E9,'Appendix 1a. Person-years 2020'!$E$3:$F$1682,2,FALSE)</f>
        <v>3129017.1965999999</v>
      </c>
      <c r="G9" s="17">
        <f>VLOOKUP(E9,'Appendix 2a. Deaths 2020'!$E$4:$G$1683,2,FALSE)</f>
        <v>2178</v>
      </c>
      <c r="H9" s="17">
        <f>VLOOKUP(E9,'Appendix 2a. Deaths 2020'!$E$4:$G$1683,3,FALSE)</f>
        <v>46</v>
      </c>
      <c r="I9" s="18">
        <f t="shared" si="3"/>
        <v>6.9606520615055165E-4</v>
      </c>
      <c r="J9" s="24">
        <v>5</v>
      </c>
      <c r="K9" s="5">
        <f>VLOOKUP(E9,'Appendix 3a. nax iIBGE 2020'!$E$5:$O$1935,11,FALSE)</f>
        <v>2.5</v>
      </c>
      <c r="L9" s="19">
        <f t="shared" si="4"/>
        <v>3.4742802168144038E-3</v>
      </c>
      <c r="M9" s="20">
        <f t="shared" si="14"/>
        <v>98847.184752216504</v>
      </c>
      <c r="N9" s="20">
        <f t="shared" si="15"/>
        <v>343.42281847242418</v>
      </c>
      <c r="O9" s="20">
        <f t="shared" si="5"/>
        <v>493377.36671490147</v>
      </c>
      <c r="P9" s="20">
        <f t="shared" si="0"/>
        <v>6147991.2014818573</v>
      </c>
      <c r="Q9" s="21">
        <f t="shared" si="6"/>
        <v>62.196927680775424</v>
      </c>
      <c r="R9" s="22">
        <f t="shared" si="7"/>
        <v>0.97887970615243347</v>
      </c>
      <c r="S9" s="22">
        <f t="shared" si="8"/>
        <v>0.9965257197831856</v>
      </c>
      <c r="T9" s="22">
        <f t="shared" si="9"/>
        <v>0.99659897267906006</v>
      </c>
      <c r="U9" s="23">
        <f t="shared" si="16"/>
        <v>98859.818225428477</v>
      </c>
      <c r="V9" s="23">
        <f t="shared" si="17"/>
        <v>336.22494272783871</v>
      </c>
      <c r="W9" s="22">
        <f t="shared" si="10"/>
        <v>3.4010273209399426E-3</v>
      </c>
      <c r="X9" s="23">
        <f t="shared" ref="X9:X22" si="18">((-5/24)*V8+2.5*V9+(5/24)*V10)/V9</f>
        <v>2.7751649392893469</v>
      </c>
      <c r="Y9" s="23">
        <f t="shared" si="11"/>
        <v>493551.04608627601</v>
      </c>
      <c r="Z9" s="23">
        <f t="shared" si="1"/>
        <v>6342699.2929594442</v>
      </c>
      <c r="AA9" s="23">
        <f t="shared" si="12"/>
        <v>64.158516643195597</v>
      </c>
      <c r="AB9" s="25"/>
      <c r="AC9" s="24"/>
      <c r="AD9" s="25"/>
      <c r="AE9" s="24"/>
      <c r="AF9" s="23">
        <f t="shared" si="13"/>
        <v>1.9615889624201728</v>
      </c>
    </row>
    <row r="10" spans="1:32" s="26" customFormat="1" ht="15" customHeight="1" x14ac:dyDescent="0.2">
      <c r="B10" s="5" t="s">
        <v>62</v>
      </c>
      <c r="C10" s="5" t="s">
        <v>3</v>
      </c>
      <c r="D10" s="24" t="s">
        <v>73</v>
      </c>
      <c r="E10" s="4" t="str">
        <f t="shared" si="2"/>
        <v>SPTotal20-24</v>
      </c>
      <c r="F10" s="6">
        <f>VLOOKUP(E10,'Appendix 1a. Person-years 2020'!$E$3:$F$1682,2,FALSE)</f>
        <v>3448774.2533999998</v>
      </c>
      <c r="G10" s="17">
        <f>VLOOKUP(E10,'Appendix 2a. Deaths 2020'!$E$4:$G$1683,2,FALSE)</f>
        <v>3834</v>
      </c>
      <c r="H10" s="17">
        <f>VLOOKUP(E10,'Appendix 2a. Deaths 2020'!$E$4:$G$1683,3,FALSE)</f>
        <v>110</v>
      </c>
      <c r="I10" s="18">
        <f t="shared" si="3"/>
        <v>1.1116993222215754E-3</v>
      </c>
      <c r="J10" s="24">
        <v>5</v>
      </c>
      <c r="K10" s="5">
        <f>VLOOKUP(E10,'Appendix 3a. nax iIBGE 2020'!$E$5:$O$1935,11,FALSE)</f>
        <v>2.5</v>
      </c>
      <c r="L10" s="19">
        <f t="shared" si="4"/>
        <v>5.5430909848806168E-3</v>
      </c>
      <c r="M10" s="20">
        <f t="shared" si="14"/>
        <v>98503.761933744085</v>
      </c>
      <c r="N10" s="20">
        <f t="shared" si="15"/>
        <v>546.0153147517633</v>
      </c>
      <c r="O10" s="20">
        <f t="shared" si="5"/>
        <v>491153.77138184098</v>
      </c>
      <c r="P10" s="20">
        <f t="shared" si="0"/>
        <v>5654613.834766956</v>
      </c>
      <c r="Q10" s="21">
        <f t="shared" si="6"/>
        <v>57.405054626953032</v>
      </c>
      <c r="R10" s="22">
        <f t="shared" si="7"/>
        <v>0.9713093375065206</v>
      </c>
      <c r="S10" s="22">
        <f t="shared" si="8"/>
        <v>0.99445690901511941</v>
      </c>
      <c r="T10" s="22">
        <f t="shared" si="9"/>
        <v>0.99461551502515</v>
      </c>
      <c r="U10" s="23">
        <f t="shared" si="16"/>
        <v>98523.593282700633</v>
      </c>
      <c r="V10" s="23">
        <f t="shared" si="17"/>
        <v>530.49880769893412</v>
      </c>
      <c r="W10" s="22">
        <f t="shared" si="10"/>
        <v>5.3844849748500021E-3</v>
      </c>
      <c r="X10" s="23">
        <f t="shared" si="18"/>
        <v>2.5767674902467963</v>
      </c>
      <c r="Y10" s="23">
        <f t="shared" si="11"/>
        <v>491332.44445630175</v>
      </c>
      <c r="Z10" s="23">
        <f t="shared" si="1"/>
        <v>5849148.2468731683</v>
      </c>
      <c r="AA10" s="23">
        <f t="shared" si="12"/>
        <v>59.367995542852341</v>
      </c>
      <c r="AB10" s="25"/>
      <c r="AC10" s="24"/>
      <c r="AD10" s="25"/>
      <c r="AE10" s="24"/>
      <c r="AF10" s="23">
        <f t="shared" si="13"/>
        <v>1.9629409158993099</v>
      </c>
    </row>
    <row r="11" spans="1:32" s="26" customFormat="1" ht="15" customHeight="1" x14ac:dyDescent="0.2">
      <c r="B11" s="5" t="s">
        <v>62</v>
      </c>
      <c r="C11" s="5" t="s">
        <v>3</v>
      </c>
      <c r="D11" s="24" t="s">
        <v>74</v>
      </c>
      <c r="E11" s="4" t="str">
        <f t="shared" si="2"/>
        <v>SPTotal25-29</v>
      </c>
      <c r="F11" s="6">
        <f>VLOOKUP(E11,'Appendix 1a. Person-years 2020'!$E$3:$F$1682,2,FALSE)</f>
        <v>3512412.4983999999</v>
      </c>
      <c r="G11" s="17">
        <f>VLOOKUP(E11,'Appendix 2a. Deaths 2020'!$E$4:$G$1683,2,FALSE)</f>
        <v>4040</v>
      </c>
      <c r="H11" s="17">
        <f>VLOOKUP(E11,'Appendix 2a. Deaths 2020'!$E$4:$G$1683,3,FALSE)</f>
        <v>218</v>
      </c>
      <c r="I11" s="18">
        <f t="shared" si="3"/>
        <v>1.1502065893001835E-3</v>
      </c>
      <c r="J11" s="24">
        <v>5</v>
      </c>
      <c r="K11" s="5">
        <f>VLOOKUP(E11,'Appendix 3a. nax iIBGE 2020'!$E$5:$O$1935,11,FALSE)</f>
        <v>2.5</v>
      </c>
      <c r="L11" s="19">
        <f t="shared" si="4"/>
        <v>5.7345431731399875E-3</v>
      </c>
      <c r="M11" s="20">
        <f t="shared" si="14"/>
        <v>97957.746618992314</v>
      </c>
      <c r="N11" s="20">
        <f t="shared" si="15"/>
        <v>561.74292713011903</v>
      </c>
      <c r="O11" s="20">
        <f t="shared" si="5"/>
        <v>488384.3757771363</v>
      </c>
      <c r="P11" s="20">
        <f t="shared" si="0"/>
        <v>5163460.063385115</v>
      </c>
      <c r="Q11" s="21">
        <f t="shared" si="6"/>
        <v>52.711094748518946</v>
      </c>
      <c r="R11" s="22">
        <f t="shared" si="7"/>
        <v>0.94603960396039599</v>
      </c>
      <c r="S11" s="22">
        <f t="shared" si="8"/>
        <v>0.99426545682685996</v>
      </c>
      <c r="T11" s="22">
        <f t="shared" si="9"/>
        <v>0.99457405398413956</v>
      </c>
      <c r="U11" s="23">
        <f t="shared" si="16"/>
        <v>97993.094475001693</v>
      </c>
      <c r="V11" s="23">
        <f t="shared" si="17"/>
        <v>531.70524054847101</v>
      </c>
      <c r="W11" s="22">
        <f t="shared" si="10"/>
        <v>5.4259460158604389E-3</v>
      </c>
      <c r="X11" s="23">
        <f t="shared" si="18"/>
        <v>2.5388293436003875</v>
      </c>
      <c r="Y11" s="23">
        <f t="shared" si="11"/>
        <v>488656.85503911664</v>
      </c>
      <c r="Z11" s="23">
        <f t="shared" si="1"/>
        <v>5357815.8024168666</v>
      </c>
      <c r="AA11" s="23">
        <f t="shared" si="12"/>
        <v>54.675442500529059</v>
      </c>
      <c r="AB11" s="25"/>
      <c r="AC11" s="24"/>
      <c r="AD11" s="25"/>
      <c r="AE11" s="24"/>
      <c r="AF11" s="23">
        <f t="shared" si="13"/>
        <v>1.9643477520101129</v>
      </c>
    </row>
    <row r="12" spans="1:32" s="26" customFormat="1" ht="15" customHeight="1" x14ac:dyDescent="0.2">
      <c r="B12" s="5" t="s">
        <v>62</v>
      </c>
      <c r="C12" s="5" t="s">
        <v>3</v>
      </c>
      <c r="D12" s="24" t="s">
        <v>75</v>
      </c>
      <c r="E12" s="4" t="str">
        <f t="shared" si="2"/>
        <v>SPTotal30-34</v>
      </c>
      <c r="F12" s="6">
        <f>VLOOKUP(E12,'Appendix 1a. Person-years 2020'!$E$3:$F$1682,2,FALSE)</f>
        <v>3811194.7310000001</v>
      </c>
      <c r="G12" s="17">
        <f>VLOOKUP(E12,'Appendix 2a. Deaths 2020'!$E$4:$G$1683,2,FALSE)</f>
        <v>5402</v>
      </c>
      <c r="H12" s="17">
        <f>VLOOKUP(E12,'Appendix 2a. Deaths 2020'!$E$4:$G$1683,3,FALSE)</f>
        <v>462</v>
      </c>
      <c r="I12" s="18">
        <f t="shared" si="3"/>
        <v>1.4174033029749169E-3</v>
      </c>
      <c r="J12" s="24">
        <v>5</v>
      </c>
      <c r="K12" s="5">
        <f>VLOOKUP(E12,'Appendix 3a. nax iIBGE 2020'!$E$5:$O$1935,11,FALSE)</f>
        <v>2.5</v>
      </c>
      <c r="L12" s="19">
        <f t="shared" si="4"/>
        <v>7.0619922868920245E-3</v>
      </c>
      <c r="M12" s="20">
        <f t="shared" si="14"/>
        <v>97396.003691862192</v>
      </c>
      <c r="N12" s="20">
        <f t="shared" si="15"/>
        <v>687.80982684603794</v>
      </c>
      <c r="O12" s="20">
        <f t="shared" si="5"/>
        <v>485260.49389219593</v>
      </c>
      <c r="P12" s="20">
        <f t="shared" si="0"/>
        <v>4675075.6876079785</v>
      </c>
      <c r="Q12" s="21">
        <f t="shared" si="6"/>
        <v>48.000693153682228</v>
      </c>
      <c r="R12" s="22">
        <f t="shared" si="7"/>
        <v>0.91447611995557199</v>
      </c>
      <c r="S12" s="22">
        <f t="shared" si="8"/>
        <v>0.99293800771310803</v>
      </c>
      <c r="T12" s="22">
        <f t="shared" si="9"/>
        <v>0.99354002146957487</v>
      </c>
      <c r="U12" s="23">
        <f t="shared" si="16"/>
        <v>97461.389234453221</v>
      </c>
      <c r="V12" s="23">
        <f t="shared" si="17"/>
        <v>629.5984819999743</v>
      </c>
      <c r="W12" s="22">
        <f t="shared" si="10"/>
        <v>6.4599785304251256E-3</v>
      </c>
      <c r="X12" s="23">
        <f t="shared" si="18"/>
        <v>2.5931808803713654</v>
      </c>
      <c r="Y12" s="23">
        <f t="shared" si="11"/>
        <v>485791.61650809943</v>
      </c>
      <c r="Z12" s="23">
        <f t="shared" si="1"/>
        <v>4869158.9473777497</v>
      </c>
      <c r="AA12" s="23">
        <f t="shared" si="12"/>
        <v>49.959876271253385</v>
      </c>
      <c r="AB12" s="25"/>
      <c r="AC12" s="24"/>
      <c r="AD12" s="25"/>
      <c r="AE12" s="24"/>
      <c r="AF12" s="23">
        <f t="shared" si="13"/>
        <v>1.9591831175711576</v>
      </c>
    </row>
    <row r="13" spans="1:32" s="26" customFormat="1" ht="15" customHeight="1" x14ac:dyDescent="0.2">
      <c r="B13" s="5" t="s">
        <v>62</v>
      </c>
      <c r="C13" s="5" t="s">
        <v>3</v>
      </c>
      <c r="D13" s="24" t="s">
        <v>76</v>
      </c>
      <c r="E13" s="4" t="str">
        <f t="shared" si="2"/>
        <v>SPTotal35-39</v>
      </c>
      <c r="F13" s="6">
        <f>VLOOKUP(E13,'Appendix 1a. Person-years 2020'!$E$3:$F$1682,2,FALSE)</f>
        <v>3852602.8810999999</v>
      </c>
      <c r="G13" s="17">
        <f>VLOOKUP(E13,'Appendix 2a. Deaths 2020'!$E$4:$G$1683,2,FALSE)</f>
        <v>7308</v>
      </c>
      <c r="H13" s="17">
        <f>VLOOKUP(E13,'Appendix 2a. Deaths 2020'!$E$4:$G$1683,3,FALSE)</f>
        <v>809</v>
      </c>
      <c r="I13" s="18">
        <f t="shared" si="3"/>
        <v>1.8968993757055518E-3</v>
      </c>
      <c r="J13" s="24">
        <v>5</v>
      </c>
      <c r="K13" s="5">
        <f>VLOOKUP(E13,'Appendix 3a. nax iIBGE 2020'!$E$5:$O$1935,11,FALSE)</f>
        <v>2.5</v>
      </c>
      <c r="L13" s="19">
        <f t="shared" si="4"/>
        <v>9.4397313273734528E-3</v>
      </c>
      <c r="M13" s="20">
        <f t="shared" si="14"/>
        <v>96708.193865016161</v>
      </c>
      <c r="N13" s="20">
        <f t="shared" si="15"/>
        <v>912.89936724129825</v>
      </c>
      <c r="O13" s="20">
        <f t="shared" si="5"/>
        <v>481258.72090697754</v>
      </c>
      <c r="P13" s="20">
        <f t="shared" si="0"/>
        <v>4189815.1937157828</v>
      </c>
      <c r="Q13" s="21">
        <f t="shared" si="6"/>
        <v>43.324304035331934</v>
      </c>
      <c r="R13" s="22">
        <f t="shared" si="7"/>
        <v>0.88929939792008761</v>
      </c>
      <c r="S13" s="22">
        <f t="shared" si="8"/>
        <v>0.99056026867262659</v>
      </c>
      <c r="T13" s="22">
        <f t="shared" si="9"/>
        <v>0.99160085101981466</v>
      </c>
      <c r="U13" s="23">
        <f t="shared" si="16"/>
        <v>96831.790752453249</v>
      </c>
      <c r="V13" s="23">
        <f t="shared" si="17"/>
        <v>813.30463654798837</v>
      </c>
      <c r="W13" s="22">
        <f t="shared" si="10"/>
        <v>8.3991489801853447E-3</v>
      </c>
      <c r="X13" s="23">
        <f t="shared" si="18"/>
        <v>2.6324292203658572</v>
      </c>
      <c r="Y13" s="23">
        <f t="shared" si="11"/>
        <v>482233.39746983431</v>
      </c>
      <c r="Z13" s="23">
        <f t="shared" si="1"/>
        <v>4383367.3308696505</v>
      </c>
      <c r="AA13" s="23">
        <f t="shared" si="12"/>
        <v>45.267853633684837</v>
      </c>
      <c r="AB13" s="25"/>
      <c r="AC13" s="24"/>
      <c r="AD13" s="25"/>
      <c r="AE13" s="24"/>
      <c r="AF13" s="23">
        <f t="shared" si="13"/>
        <v>1.9435495983529023</v>
      </c>
    </row>
    <row r="14" spans="1:32" s="26" customFormat="1" ht="15" customHeight="1" x14ac:dyDescent="0.2">
      <c r="B14" s="5" t="s">
        <v>62</v>
      </c>
      <c r="C14" s="5" t="s">
        <v>3</v>
      </c>
      <c r="D14" s="24" t="s">
        <v>77</v>
      </c>
      <c r="E14" s="4" t="str">
        <f t="shared" si="2"/>
        <v>SPTotal40-44</v>
      </c>
      <c r="F14" s="6">
        <f>VLOOKUP(E14,'Appendix 1a. Person-years 2020'!$E$3:$F$1682,2,FALSE)</f>
        <v>3545336.9026000001</v>
      </c>
      <c r="G14" s="17">
        <f>VLOOKUP(E14,'Appendix 2a. Deaths 2020'!$E$4:$G$1683,2,FALSE)</f>
        <v>9772</v>
      </c>
      <c r="H14" s="17">
        <f>VLOOKUP(E14,'Appendix 2a. Deaths 2020'!$E$4:$G$1683,3,FALSE)</f>
        <v>1254</v>
      </c>
      <c r="I14" s="18">
        <f t="shared" si="3"/>
        <v>2.7562965857585013E-3</v>
      </c>
      <c r="J14" s="24">
        <v>5</v>
      </c>
      <c r="K14" s="5">
        <f>VLOOKUP(E14,'Appendix 3a. nax iIBGE 2020'!$E$5:$O$1935,11,FALSE)</f>
        <v>2.5</v>
      </c>
      <c r="L14" s="19">
        <f t="shared" si="4"/>
        <v>1.3687168191405821E-2</v>
      </c>
      <c r="M14" s="20">
        <f t="shared" si="14"/>
        <v>95795.294497774856</v>
      </c>
      <c r="N14" s="20">
        <f t="shared" si="15"/>
        <v>1311.1663077362971</v>
      </c>
      <c r="O14" s="20">
        <f t="shared" si="5"/>
        <v>475698.55671953358</v>
      </c>
      <c r="P14" s="20">
        <f t="shared" si="0"/>
        <v>3708556.4728088053</v>
      </c>
      <c r="Q14" s="21">
        <f t="shared" si="6"/>
        <v>38.713346957714592</v>
      </c>
      <c r="R14" s="22">
        <f t="shared" si="7"/>
        <v>0.87167417110110523</v>
      </c>
      <c r="S14" s="22">
        <f t="shared" si="8"/>
        <v>0.98631283180859419</v>
      </c>
      <c r="T14" s="22">
        <f t="shared" si="9"/>
        <v>0.98805871698999448</v>
      </c>
      <c r="U14" s="23">
        <f t="shared" si="16"/>
        <v>96018.486115905267</v>
      </c>
      <c r="V14" s="23">
        <f t="shared" si="17"/>
        <v>1146.5839169023106</v>
      </c>
      <c r="W14" s="22">
        <f t="shared" si="10"/>
        <v>1.1941283010005521E-2</v>
      </c>
      <c r="X14" s="23">
        <f t="shared" si="18"/>
        <v>2.6528726658933852</v>
      </c>
      <c r="Y14" s="23">
        <f t="shared" si="11"/>
        <v>477401.25212731794</v>
      </c>
      <c r="Z14" s="23">
        <f t="shared" si="1"/>
        <v>3901133.933399816</v>
      </c>
      <c r="AA14" s="23">
        <f t="shared" si="12"/>
        <v>40.628988137666553</v>
      </c>
      <c r="AB14" s="25"/>
      <c r="AC14" s="24"/>
      <c r="AD14" s="25"/>
      <c r="AE14" s="24"/>
      <c r="AF14" s="23">
        <f t="shared" si="13"/>
        <v>1.9156411799519617</v>
      </c>
    </row>
    <row r="15" spans="1:32" s="26" customFormat="1" ht="15" customHeight="1" x14ac:dyDescent="0.2">
      <c r="B15" s="5" t="s">
        <v>62</v>
      </c>
      <c r="C15" s="5" t="s">
        <v>3</v>
      </c>
      <c r="D15" s="24" t="s">
        <v>78</v>
      </c>
      <c r="E15" s="4" t="str">
        <f t="shared" si="2"/>
        <v>SPTotal45-49</v>
      </c>
      <c r="F15" s="6">
        <f>VLOOKUP(E15,'Appendix 1a. Person-years 2020'!$E$3:$F$1682,2,FALSE)</f>
        <v>3139099.2757000001</v>
      </c>
      <c r="G15" s="17">
        <f>VLOOKUP(E15,'Appendix 2a. Deaths 2020'!$E$4:$G$1683,2,FALSE)</f>
        <v>12755</v>
      </c>
      <c r="H15" s="17">
        <f>VLOOKUP(E15,'Appendix 2a. Deaths 2020'!$E$4:$G$1683,3,FALSE)</f>
        <v>1709</v>
      </c>
      <c r="I15" s="18">
        <f t="shared" si="3"/>
        <v>4.0632674789030723E-3</v>
      </c>
      <c r="J15" s="24">
        <v>5</v>
      </c>
      <c r="K15" s="5">
        <f>VLOOKUP(E15,'Appendix 3a. nax iIBGE 2020'!$E$5:$O$1935,11,FALSE)</f>
        <v>2.5</v>
      </c>
      <c r="L15" s="19">
        <f t="shared" si="4"/>
        <v>2.0112035940585585E-2</v>
      </c>
      <c r="M15" s="20">
        <f t="shared" si="14"/>
        <v>94484.128190038566</v>
      </c>
      <c r="N15" s="20">
        <f t="shared" si="15"/>
        <v>1900.2681819729514</v>
      </c>
      <c r="O15" s="20">
        <f t="shared" si="5"/>
        <v>467669.97049526044</v>
      </c>
      <c r="P15" s="20">
        <f t="shared" si="0"/>
        <v>3232857.9160892717</v>
      </c>
      <c r="Q15" s="21">
        <f t="shared" si="6"/>
        <v>34.215883429510342</v>
      </c>
      <c r="R15" s="22">
        <f t="shared" si="7"/>
        <v>0.8660133281066249</v>
      </c>
      <c r="S15" s="22">
        <f t="shared" si="8"/>
        <v>0.97988796405941436</v>
      </c>
      <c r="T15" s="22">
        <f t="shared" si="9"/>
        <v>0.98255906089766809</v>
      </c>
      <c r="U15" s="23">
        <f t="shared" si="16"/>
        <v>94871.902199002958</v>
      </c>
      <c r="V15" s="23">
        <f t="shared" si="17"/>
        <v>1654.6550687751994</v>
      </c>
      <c r="W15" s="22">
        <f t="shared" si="10"/>
        <v>1.7440939102331909E-2</v>
      </c>
      <c r="X15" s="23">
        <f t="shared" si="18"/>
        <v>2.6584054154842867</v>
      </c>
      <c r="Y15" s="23">
        <f t="shared" si="11"/>
        <v>470484.97964672931</v>
      </c>
      <c r="Z15" s="23">
        <f t="shared" si="1"/>
        <v>3423732.6812724983</v>
      </c>
      <c r="AA15" s="23">
        <f t="shared" si="12"/>
        <v>36.087952301102689</v>
      </c>
      <c r="AB15" s="25"/>
      <c r="AC15" s="24"/>
      <c r="AD15" s="25"/>
      <c r="AE15" s="24"/>
      <c r="AF15" s="23">
        <f t="shared" si="13"/>
        <v>1.8720688715923473</v>
      </c>
    </row>
    <row r="16" spans="1:32" s="26" customFormat="1" ht="15" customHeight="1" x14ac:dyDescent="0.2">
      <c r="B16" s="5" t="s">
        <v>62</v>
      </c>
      <c r="C16" s="5" t="s">
        <v>3</v>
      </c>
      <c r="D16" s="24" t="s">
        <v>79</v>
      </c>
      <c r="E16" s="4" t="str">
        <f t="shared" si="2"/>
        <v>SPTotal50-54</v>
      </c>
      <c r="F16" s="6">
        <f>VLOOKUP(E16,'Appendix 1a. Person-years 2020'!$E$3:$F$1682,2,FALSE)</f>
        <v>2902625.7503999998</v>
      </c>
      <c r="G16" s="17">
        <f>VLOOKUP(E16,'Appendix 2a. Deaths 2020'!$E$4:$G$1683,2,FALSE)</f>
        <v>17598</v>
      </c>
      <c r="H16" s="17">
        <f>VLOOKUP(E16,'Appendix 2a. Deaths 2020'!$E$4:$G$1683,3,FALSE)</f>
        <v>2427</v>
      </c>
      <c r="I16" s="18">
        <f t="shared" si="3"/>
        <v>6.062786426246955E-3</v>
      </c>
      <c r="J16" s="24">
        <v>5</v>
      </c>
      <c r="K16" s="5">
        <f>VLOOKUP(E16,'Appendix 3a. nax iIBGE 2020'!$E$5:$O$1935,11,FALSE)</f>
        <v>2.5</v>
      </c>
      <c r="L16" s="19">
        <f t="shared" si="4"/>
        <v>2.9861325040915251E-2</v>
      </c>
      <c r="M16" s="20">
        <f t="shared" si="14"/>
        <v>92583.860008065618</v>
      </c>
      <c r="N16" s="20">
        <f t="shared" si="15"/>
        <v>2764.6767372434419</v>
      </c>
      <c r="O16" s="20">
        <f t="shared" si="5"/>
        <v>456007.6081972195</v>
      </c>
      <c r="P16" s="20">
        <f t="shared" si="0"/>
        <v>2765187.9455940113</v>
      </c>
      <c r="Q16" s="21">
        <f t="shared" si="6"/>
        <v>29.866846611851319</v>
      </c>
      <c r="R16" s="22">
        <f t="shared" si="7"/>
        <v>0.86208660075008525</v>
      </c>
      <c r="S16" s="22">
        <f t="shared" si="8"/>
        <v>0.97013867495908479</v>
      </c>
      <c r="T16" s="22">
        <f t="shared" si="9"/>
        <v>0.9742033331334603</v>
      </c>
      <c r="U16" s="23">
        <f t="shared" si="16"/>
        <v>93217.247130227755</v>
      </c>
      <c r="V16" s="23">
        <f t="shared" si="17"/>
        <v>2404.6942704343892</v>
      </c>
      <c r="W16" s="22">
        <f t="shared" si="10"/>
        <v>2.57966668665397E-2</v>
      </c>
      <c r="X16" s="23">
        <f t="shared" si="18"/>
        <v>2.6603041401736034</v>
      </c>
      <c r="Y16" s="23">
        <f t="shared" si="11"/>
        <v>460459.98242245516</v>
      </c>
      <c r="Z16" s="23">
        <f t="shared" si="1"/>
        <v>2953247.701625769</v>
      </c>
      <c r="AA16" s="23">
        <f t="shared" si="12"/>
        <v>31.681344306381185</v>
      </c>
      <c r="AB16" s="25"/>
      <c r="AC16" s="24"/>
      <c r="AD16" s="25"/>
      <c r="AE16" s="24"/>
      <c r="AF16" s="23">
        <f t="shared" si="13"/>
        <v>1.8144976945298659</v>
      </c>
    </row>
    <row r="17" spans="2:32" s="26" customFormat="1" ht="15" customHeight="1" x14ac:dyDescent="0.2">
      <c r="B17" s="5" t="s">
        <v>62</v>
      </c>
      <c r="C17" s="5" t="s">
        <v>3</v>
      </c>
      <c r="D17" s="24" t="s">
        <v>80</v>
      </c>
      <c r="E17" s="4" t="str">
        <f t="shared" si="2"/>
        <v>SPTotal55-59</v>
      </c>
      <c r="F17" s="6">
        <f>VLOOKUP(E17,'Appendix 1a. Person-years 2020'!$E$3:$F$1682,2,FALSE)</f>
        <v>2629389.0720000002</v>
      </c>
      <c r="G17" s="17">
        <f>VLOOKUP(E17,'Appendix 2a. Deaths 2020'!$E$4:$G$1683,2,FALSE)</f>
        <v>24233</v>
      </c>
      <c r="H17" s="17">
        <f>VLOOKUP(E17,'Appendix 2a. Deaths 2020'!$E$4:$G$1683,3,FALSE)</f>
        <v>3538</v>
      </c>
      <c r="I17" s="18">
        <f t="shared" si="3"/>
        <v>9.2162092928938736E-3</v>
      </c>
      <c r="J17" s="24">
        <v>5</v>
      </c>
      <c r="K17" s="5">
        <f>VLOOKUP(E17,'Appendix 3a. nax iIBGE 2020'!$E$5:$O$1935,11,FALSE)</f>
        <v>2.5</v>
      </c>
      <c r="L17" s="19">
        <f t="shared" si="4"/>
        <v>4.5043226947529984E-2</v>
      </c>
      <c r="M17" s="20">
        <f t="shared" si="14"/>
        <v>89819.183270822177</v>
      </c>
      <c r="N17" s="20">
        <f t="shared" si="15"/>
        <v>4045.7458563094319</v>
      </c>
      <c r="O17" s="20">
        <f t="shared" si="5"/>
        <v>438981.55171333731</v>
      </c>
      <c r="P17" s="20">
        <f t="shared" si="0"/>
        <v>2309180.3373967917</v>
      </c>
      <c r="Q17" s="21">
        <f t="shared" si="6"/>
        <v>25.709211031614117</v>
      </c>
      <c r="R17" s="22">
        <f t="shared" si="7"/>
        <v>0.85400074278875915</v>
      </c>
      <c r="S17" s="22">
        <f t="shared" si="8"/>
        <v>0.95495677305247006</v>
      </c>
      <c r="T17" s="22">
        <f t="shared" si="9"/>
        <v>0.96140433556891669</v>
      </c>
      <c r="U17" s="23">
        <f t="shared" si="16"/>
        <v>90812.552859793359</v>
      </c>
      <c r="V17" s="23">
        <f t="shared" si="17"/>
        <v>3504.9708163065993</v>
      </c>
      <c r="W17" s="22">
        <f t="shared" si="10"/>
        <v>3.859566443108331E-2</v>
      </c>
      <c r="X17" s="23">
        <f t="shared" si="18"/>
        <v>2.6544890146332585</v>
      </c>
      <c r="Y17" s="23">
        <f t="shared" si="11"/>
        <v>445841.81674592983</v>
      </c>
      <c r="Z17" s="23">
        <f t="shared" si="1"/>
        <v>2492787.7192033138</v>
      </c>
      <c r="AA17" s="23">
        <f t="shared" si="12"/>
        <v>27.449814378106517</v>
      </c>
      <c r="AB17" s="25"/>
      <c r="AC17" s="24"/>
      <c r="AD17" s="25"/>
      <c r="AE17" s="24"/>
      <c r="AF17" s="23">
        <f t="shared" si="13"/>
        <v>1.7406033464923993</v>
      </c>
    </row>
    <row r="18" spans="2:32" s="26" customFormat="1" ht="15" customHeight="1" x14ac:dyDescent="0.2">
      <c r="B18" s="5" t="s">
        <v>62</v>
      </c>
      <c r="C18" s="5" t="s">
        <v>3</v>
      </c>
      <c r="D18" s="24" t="s">
        <v>81</v>
      </c>
      <c r="E18" s="4" t="str">
        <f t="shared" si="2"/>
        <v>SPTotal60-64</v>
      </c>
      <c r="F18" s="6">
        <f>VLOOKUP(E18,'Appendix 1a. Person-years 2020'!$E$3:$F$1682,2,FALSE)</f>
        <v>2262782.5811999999</v>
      </c>
      <c r="G18" s="17">
        <f>VLOOKUP(E18,'Appendix 2a. Deaths 2020'!$E$4:$G$1683,2,FALSE)</f>
        <v>31773</v>
      </c>
      <c r="H18" s="17">
        <f>VLOOKUP(E18,'Appendix 2a. Deaths 2020'!$E$4:$G$1683,3,FALSE)</f>
        <v>5074</v>
      </c>
      <c r="I18" s="18">
        <f t="shared" si="3"/>
        <v>1.4041561157479888E-2</v>
      </c>
      <c r="J18" s="24">
        <v>5</v>
      </c>
      <c r="K18" s="5">
        <f>VLOOKUP(E18,'Appendix 3a. nax iIBGE 2020'!$E$5:$O$1935,11,FALSE)</f>
        <v>2.5</v>
      </c>
      <c r="L18" s="19">
        <f t="shared" si="4"/>
        <v>6.782681969522962E-2</v>
      </c>
      <c r="M18" s="20">
        <f t="shared" si="14"/>
        <v>85773.437414512751</v>
      </c>
      <c r="N18" s="20">
        <f t="shared" si="15"/>
        <v>5817.7394741542184</v>
      </c>
      <c r="O18" s="20">
        <f t="shared" si="5"/>
        <v>414322.8383871782</v>
      </c>
      <c r="P18" s="20">
        <f t="shared" si="0"/>
        <v>1870198.7856834542</v>
      </c>
      <c r="Q18" s="21">
        <f t="shared" si="6"/>
        <v>21.803938865658882</v>
      </c>
      <c r="R18" s="22">
        <f t="shared" si="7"/>
        <v>0.84030466119031877</v>
      </c>
      <c r="S18" s="22">
        <f t="shared" si="8"/>
        <v>0.93217318030477037</v>
      </c>
      <c r="T18" s="22">
        <f t="shared" si="9"/>
        <v>0.9426877288957124</v>
      </c>
      <c r="U18" s="23">
        <f t="shared" si="16"/>
        <v>87307.582043486764</v>
      </c>
      <c r="V18" s="23">
        <f t="shared" si="17"/>
        <v>5003.7958115361462</v>
      </c>
      <c r="W18" s="22">
        <f t="shared" si="10"/>
        <v>5.7312271104287611E-2</v>
      </c>
      <c r="X18" s="23">
        <f t="shared" si="18"/>
        <v>2.636838690558005</v>
      </c>
      <c r="Y18" s="23">
        <f t="shared" si="11"/>
        <v>424713.13355526375</v>
      </c>
      <c r="Z18" s="23">
        <f t="shared" si="1"/>
        <v>2046945.9024573839</v>
      </c>
      <c r="AA18" s="23">
        <f t="shared" si="12"/>
        <v>23.445224968409125</v>
      </c>
      <c r="AB18" s="25"/>
      <c r="AC18" s="24"/>
      <c r="AD18" s="25"/>
      <c r="AE18" s="24"/>
      <c r="AF18" s="23">
        <f t="shared" si="13"/>
        <v>1.641286102750243</v>
      </c>
    </row>
    <row r="19" spans="2:32" s="26" customFormat="1" ht="15" customHeight="1" x14ac:dyDescent="0.2">
      <c r="B19" s="5" t="s">
        <v>62</v>
      </c>
      <c r="C19" s="5" t="s">
        <v>3</v>
      </c>
      <c r="D19" s="24" t="s">
        <v>82</v>
      </c>
      <c r="E19" s="4" t="str">
        <f t="shared" si="2"/>
        <v>SPTotal65-69</v>
      </c>
      <c r="F19" s="6">
        <f>VLOOKUP(E19,'Appendix 1a. Person-years 2020'!$E$3:$F$1682,2,FALSE)</f>
        <v>1776254.9742000001</v>
      </c>
      <c r="G19" s="17">
        <f>VLOOKUP(E19,'Appendix 2a. Deaths 2020'!$E$4:$G$1683,2,FALSE)</f>
        <v>36726</v>
      </c>
      <c r="H19" s="17">
        <f>VLOOKUP(E19,'Appendix 2a. Deaths 2020'!$E$4:$G$1683,3,FALSE)</f>
        <v>6158</v>
      </c>
      <c r="I19" s="18">
        <f t="shared" si="3"/>
        <v>2.0676085659684568E-2</v>
      </c>
      <c r="J19" s="24">
        <v>5</v>
      </c>
      <c r="K19" s="5">
        <f>VLOOKUP(E19,'Appendix 3a. nax iIBGE 2020'!$E$5:$O$1935,11,FALSE)</f>
        <v>2.5</v>
      </c>
      <c r="L19" s="19">
        <f t="shared" si="4"/>
        <v>9.8299315623141717E-2</v>
      </c>
      <c r="M19" s="20">
        <f t="shared" si="14"/>
        <v>79955.697940358528</v>
      </c>
      <c r="N19" s="20">
        <f t="shared" si="15"/>
        <v>7859.5903877078854</v>
      </c>
      <c r="O19" s="20">
        <f t="shared" si="5"/>
        <v>380129.5137325229</v>
      </c>
      <c r="P19" s="20">
        <f t="shared" si="0"/>
        <v>1455875.947296276</v>
      </c>
      <c r="Q19" s="21">
        <f t="shared" si="6"/>
        <v>18.208532785021273</v>
      </c>
      <c r="R19" s="22">
        <f t="shared" si="7"/>
        <v>0.83232587267875624</v>
      </c>
      <c r="S19" s="22">
        <f t="shared" si="8"/>
        <v>0.90170068437685824</v>
      </c>
      <c r="T19" s="22">
        <f t="shared" si="9"/>
        <v>0.91748140775463849</v>
      </c>
      <c r="U19" s="23">
        <f t="shared" si="16"/>
        <v>82303.786231950624</v>
      </c>
      <c r="V19" s="23">
        <f t="shared" si="17"/>
        <v>6791.5925763237319</v>
      </c>
      <c r="W19" s="22">
        <f t="shared" si="10"/>
        <v>8.2518592245361511E-2</v>
      </c>
      <c r="X19" s="23">
        <f t="shared" si="18"/>
        <v>2.6180864456831086</v>
      </c>
      <c r="Y19" s="23">
        <f t="shared" si="11"/>
        <v>395341.94474680966</v>
      </c>
      <c r="Z19" s="23">
        <f t="shared" si="1"/>
        <v>1622232.7689021202</v>
      </c>
      <c r="AA19" s="23">
        <f t="shared" si="12"/>
        <v>19.710305481333538</v>
      </c>
      <c r="AB19" s="25"/>
      <c r="AC19" s="24"/>
      <c r="AD19" s="25"/>
      <c r="AE19" s="24"/>
      <c r="AF19" s="23">
        <f t="shared" si="13"/>
        <v>1.5017726963122655</v>
      </c>
    </row>
    <row r="20" spans="2:32" s="26" customFormat="1" ht="15" customHeight="1" x14ac:dyDescent="0.2">
      <c r="B20" s="5" t="s">
        <v>62</v>
      </c>
      <c r="C20" s="5" t="s">
        <v>3</v>
      </c>
      <c r="D20" s="42" t="s">
        <v>19</v>
      </c>
      <c r="E20" s="4" t="str">
        <f t="shared" si="2"/>
        <v>SPTotal70-74</v>
      </c>
      <c r="F20" s="6">
        <f>VLOOKUP(E20,'Appendix 1a. Person-years 2020'!$E$3:$F$1682,2,FALSE)</f>
        <v>1293465.7375</v>
      </c>
      <c r="G20" s="17">
        <f>VLOOKUP(E20,'Appendix 2a. Deaths 2020'!$E$4:$G$1683,2,FALSE)</f>
        <v>38548</v>
      </c>
      <c r="H20" s="17">
        <f>VLOOKUP(E20,'Appendix 2a. Deaths 2020'!$E$4:$G$1683,3,FALSE)</f>
        <v>6347</v>
      </c>
      <c r="I20" s="18">
        <f t="shared" si="3"/>
        <v>2.980210366801463E-2</v>
      </c>
      <c r="J20" s="24">
        <v>5</v>
      </c>
      <c r="K20" s="5">
        <f>VLOOKUP(E20,'Appendix 3a. nax iIBGE 2020'!$E$5:$O$1935,11,FALSE)</f>
        <v>2.5</v>
      </c>
      <c r="L20" s="19">
        <f t="shared" si="4"/>
        <v>0.13867825873199638</v>
      </c>
      <c r="M20" s="20">
        <f t="shared" si="14"/>
        <v>72096.107552650647</v>
      </c>
      <c r="N20" s="20">
        <f t="shared" si="15"/>
        <v>9998.1626567563253</v>
      </c>
      <c r="O20" s="20">
        <f t="shared" si="5"/>
        <v>335485.13112136244</v>
      </c>
      <c r="P20" s="20">
        <f t="shared" si="0"/>
        <v>1075746.433563753</v>
      </c>
      <c r="Q20" s="21">
        <f t="shared" si="6"/>
        <v>14.921005725283468</v>
      </c>
      <c r="R20" s="22">
        <f t="shared" si="7"/>
        <v>0.83534813738715363</v>
      </c>
      <c r="S20" s="22">
        <f t="shared" si="8"/>
        <v>0.86132174126800365</v>
      </c>
      <c r="T20" s="22">
        <f t="shared" si="9"/>
        <v>0.88275573100593507</v>
      </c>
      <c r="U20" s="23">
        <f t="shared" si="16"/>
        <v>75512.193655626892</v>
      </c>
      <c r="V20" s="23">
        <f t="shared" si="17"/>
        <v>8853.3719452922414</v>
      </c>
      <c r="W20" s="22">
        <f t="shared" si="10"/>
        <v>0.11724426899406491</v>
      </c>
      <c r="X20" s="23">
        <f t="shared" si="18"/>
        <v>2.6166106390728032</v>
      </c>
      <c r="Y20" s="23">
        <f t="shared" si="11"/>
        <v>356459.93577539362</v>
      </c>
      <c r="Z20" s="23">
        <f t="shared" si="1"/>
        <v>1226890.8241553104</v>
      </c>
      <c r="AA20" s="23">
        <f t="shared" si="12"/>
        <v>16.247585519108899</v>
      </c>
      <c r="AB20" s="25"/>
      <c r="AC20" s="24"/>
      <c r="AD20" s="25"/>
      <c r="AE20" s="24"/>
      <c r="AF20" s="23">
        <f t="shared" si="13"/>
        <v>1.3265797938254309</v>
      </c>
    </row>
    <row r="21" spans="2:32" s="26" customFormat="1" ht="15" customHeight="1" x14ac:dyDescent="0.2">
      <c r="B21" s="5" t="s">
        <v>62</v>
      </c>
      <c r="C21" s="5" t="s">
        <v>3</v>
      </c>
      <c r="D21" s="42" t="s">
        <v>20</v>
      </c>
      <c r="E21" s="4" t="str">
        <f t="shared" si="2"/>
        <v>SPTotal75-79</v>
      </c>
      <c r="F21" s="6">
        <f>VLOOKUP(E21,'Appendix 1a. Person-years 2020'!$E$3:$F$1682,2,FALSE)</f>
        <v>847396.48199999996</v>
      </c>
      <c r="G21" s="17">
        <f>VLOOKUP(E21,'Appendix 2a. Deaths 2020'!$E$4:$G$1683,2,FALSE)</f>
        <v>38712</v>
      </c>
      <c r="H21" s="17">
        <f>VLOOKUP(E21,'Appendix 2a. Deaths 2020'!$E$4:$G$1683,3,FALSE)</f>
        <v>6000</v>
      </c>
      <c r="I21" s="18">
        <f t="shared" si="3"/>
        <v>4.5683456118006401E-2</v>
      </c>
      <c r="J21" s="24">
        <v>5</v>
      </c>
      <c r="K21" s="5">
        <f>VLOOKUP(E21,'Appendix 3a. nax iIBGE 2020'!$E$5:$O$1935,11,FALSE)</f>
        <v>2.5</v>
      </c>
      <c r="L21" s="19">
        <f t="shared" si="4"/>
        <v>0.20500404711414957</v>
      </c>
      <c r="M21" s="20">
        <f t="shared" si="14"/>
        <v>62097.944895894325</v>
      </c>
      <c r="N21" s="20">
        <f t="shared" si="15"/>
        <v>12730.330021129785</v>
      </c>
      <c r="O21" s="20">
        <f t="shared" si="5"/>
        <v>278663.89942664717</v>
      </c>
      <c r="P21" s="20">
        <f t="shared" si="0"/>
        <v>740261.3024423907</v>
      </c>
      <c r="Q21" s="21">
        <f t="shared" si="6"/>
        <v>11.920866361735811</v>
      </c>
      <c r="R21" s="22">
        <f t="shared" si="7"/>
        <v>0.84500929944203351</v>
      </c>
      <c r="S21" s="22">
        <f t="shared" si="8"/>
        <v>0.79499595288585045</v>
      </c>
      <c r="T21" s="22">
        <f t="shared" si="9"/>
        <v>0.8237727639753144</v>
      </c>
      <c r="U21" s="23">
        <f t="shared" si="16"/>
        <v>66658.821710334654</v>
      </c>
      <c r="V21" s="23">
        <f t="shared" si="17"/>
        <v>11747.099906674581</v>
      </c>
      <c r="W21" s="22">
        <f t="shared" si="10"/>
        <v>0.1762272360246856</v>
      </c>
      <c r="X21" s="23">
        <f t="shared" si="18"/>
        <v>2.6029583361204387</v>
      </c>
      <c r="Y21" s="23">
        <f t="shared" si="11"/>
        <v>305135.8206456186</v>
      </c>
      <c r="Z21" s="23">
        <f t="shared" si="1"/>
        <v>870430.88837991678</v>
      </c>
      <c r="AA21" s="23">
        <f t="shared" si="12"/>
        <v>13.05799991728577</v>
      </c>
      <c r="AB21" s="25"/>
      <c r="AC21" s="24"/>
      <c r="AD21" s="25"/>
      <c r="AE21" s="24"/>
      <c r="AF21" s="23">
        <f t="shared" si="13"/>
        <v>1.1371335555499584</v>
      </c>
    </row>
    <row r="22" spans="2:32" s="26" customFormat="1" ht="15" customHeight="1" x14ac:dyDescent="0.2">
      <c r="B22" s="5" t="s">
        <v>62</v>
      </c>
      <c r="C22" s="5" t="s">
        <v>3</v>
      </c>
      <c r="D22" s="42" t="s">
        <v>21</v>
      </c>
      <c r="E22" s="4" t="str">
        <f t="shared" si="2"/>
        <v>SPTotal80-84</v>
      </c>
      <c r="F22" s="6">
        <f>VLOOKUP(E22,'Appendix 1a. Person-years 2020'!$E$3:$F$1682,2,FALSE)</f>
        <v>559898.79180000001</v>
      </c>
      <c r="G22" s="17">
        <f>VLOOKUP(E22,'Appendix 2a. Deaths 2020'!$E$4:$G$1683,2,FALSE)</f>
        <v>40036</v>
      </c>
      <c r="H22" s="17">
        <f>VLOOKUP(E22,'Appendix 2a. Deaths 2020'!$E$4:$G$1683,3,FALSE)</f>
        <v>5635</v>
      </c>
      <c r="I22" s="18">
        <f t="shared" si="3"/>
        <v>7.150578030591849E-2</v>
      </c>
      <c r="J22" s="24">
        <v>5</v>
      </c>
      <c r="K22" s="5">
        <f>VLOOKUP(E22,'Appendix 3a. nax iIBGE 2020'!$E$5:$O$1935,11,FALSE)</f>
        <v>2.5</v>
      </c>
      <c r="L22" s="19">
        <f t="shared" si="4"/>
        <v>0.30330818111932667</v>
      </c>
      <c r="M22" s="20">
        <f t="shared" si="14"/>
        <v>49367.614874764542</v>
      </c>
      <c r="N22" s="20">
        <f t="shared" si="15"/>
        <v>14973.60147386425</v>
      </c>
      <c r="O22" s="20">
        <f t="shared" si="5"/>
        <v>209404.07068916209</v>
      </c>
      <c r="P22" s="20">
        <f t="shared" si="0"/>
        <v>461597.40301574359</v>
      </c>
      <c r="Q22" s="21">
        <f t="shared" si="6"/>
        <v>9.3502066929245213</v>
      </c>
      <c r="R22" s="22">
        <f t="shared" si="7"/>
        <v>0.85925167349385556</v>
      </c>
      <c r="S22" s="22">
        <f t="shared" si="8"/>
        <v>0.69669181888067333</v>
      </c>
      <c r="T22" s="22">
        <f t="shared" si="9"/>
        <v>0.73304809255957959</v>
      </c>
      <c r="U22" s="23">
        <f t="shared" si="16"/>
        <v>54911.721803660075</v>
      </c>
      <c r="V22" s="23">
        <f t="shared" si="17"/>
        <v>14658.788876324779</v>
      </c>
      <c r="W22" s="22">
        <f t="shared" si="10"/>
        <v>0.26695190744042041</v>
      </c>
      <c r="X22" s="23">
        <f t="shared" si="18"/>
        <v>2.5592533179932038</v>
      </c>
      <c r="Y22" s="23">
        <f t="shared" si="11"/>
        <v>238780.21870617251</v>
      </c>
      <c r="Z22" s="23">
        <f t="shared" si="1"/>
        <v>565295.06773429818</v>
      </c>
      <c r="AA22" s="23">
        <f t="shared" si="12"/>
        <v>10.294615596931056</v>
      </c>
      <c r="AB22" s="25"/>
      <c r="AC22" s="24"/>
      <c r="AD22" s="25"/>
      <c r="AE22" s="24"/>
      <c r="AF22" s="23">
        <f t="shared" si="13"/>
        <v>0.94440890400653466</v>
      </c>
    </row>
    <row r="23" spans="2:32" s="26" customFormat="1" ht="15" customHeight="1" x14ac:dyDescent="0.2">
      <c r="B23" s="5" t="s">
        <v>62</v>
      </c>
      <c r="C23" s="5" t="s">
        <v>3</v>
      </c>
      <c r="D23" s="42" t="s">
        <v>22</v>
      </c>
      <c r="E23" s="4" t="str">
        <f t="shared" si="2"/>
        <v>SPTotal85-89</v>
      </c>
      <c r="F23" s="6">
        <f>VLOOKUP(E23,'Appendix 1a. Person-years 2020'!$E$3:$F$1682,2,FALSE)</f>
        <v>307207.38909999997</v>
      </c>
      <c r="G23" s="17">
        <f>VLOOKUP(E23,'Appendix 2a. Deaths 2020'!$E$4:$G$1683,2,FALSE)</f>
        <v>34259</v>
      </c>
      <c r="H23" s="17">
        <f>VLOOKUP(E23,'Appendix 2a. Deaths 2020'!$E$4:$G$1683,3,FALSE)</f>
        <v>4160</v>
      </c>
      <c r="I23" s="18">
        <f t="shared" si="3"/>
        <v>0.11151749995456084</v>
      </c>
      <c r="J23" s="24">
        <v>5</v>
      </c>
      <c r="K23" s="5">
        <f>VLOOKUP(E23,'Appendix 3a. nax iIBGE 2020'!$E$5:$O$1935,11,FALSE)</f>
        <v>2.5</v>
      </c>
      <c r="L23" s="19">
        <f t="shared" si="4"/>
        <v>0.43602613777423904</v>
      </c>
      <c r="M23" s="20">
        <f t="shared" si="14"/>
        <v>34394.013400900294</v>
      </c>
      <c r="N23" s="20">
        <f t="shared" si="15"/>
        <v>14996.688825749976</v>
      </c>
      <c r="O23" s="20">
        <f t="shared" si="5"/>
        <v>134478.34494012655</v>
      </c>
      <c r="P23" s="20">
        <f t="shared" si="0"/>
        <v>252193.33232658147</v>
      </c>
      <c r="Q23" s="21">
        <f t="shared" si="6"/>
        <v>7.3324775851828932</v>
      </c>
      <c r="R23" s="22">
        <f t="shared" si="7"/>
        <v>0.87857205405878747</v>
      </c>
      <c r="S23" s="22">
        <f t="shared" si="8"/>
        <v>0.56397386222576096</v>
      </c>
      <c r="T23" s="22">
        <f t="shared" si="9"/>
        <v>0.60459296337262025</v>
      </c>
      <c r="U23" s="23">
        <f t="shared" si="16"/>
        <v>40252.932927335292</v>
      </c>
      <c r="V23" s="23">
        <f t="shared" si="17"/>
        <v>15916.292924358326</v>
      </c>
      <c r="W23" s="22">
        <f t="shared" si="10"/>
        <v>0.39540703662737975</v>
      </c>
      <c r="X23" s="23">
        <f>J23+R23*(L23/W23)*(K23-J23)</f>
        <v>2.5779365059160728</v>
      </c>
      <c r="Y23" s="23">
        <f t="shared" si="11"/>
        <v>162714.39258344183</v>
      </c>
      <c r="Z23" s="23">
        <f t="shared" si="1"/>
        <v>326514.8490281257</v>
      </c>
      <c r="AA23" s="23">
        <f t="shared" si="12"/>
        <v>8.1115790895920856</v>
      </c>
      <c r="AB23" s="25"/>
      <c r="AC23" s="24"/>
      <c r="AD23" s="25"/>
      <c r="AE23" s="24"/>
      <c r="AF23" s="23">
        <f t="shared" si="13"/>
        <v>0.77910150440919246</v>
      </c>
    </row>
    <row r="24" spans="2:32" s="26" customFormat="1" ht="15" customHeight="1" x14ac:dyDescent="0.2">
      <c r="B24" s="5" t="s">
        <v>62</v>
      </c>
      <c r="C24" s="5" t="s">
        <v>3</v>
      </c>
      <c r="D24" s="43" t="s">
        <v>5</v>
      </c>
      <c r="E24" s="4" t="str">
        <f t="shared" si="2"/>
        <v>SPTotal90+</v>
      </c>
      <c r="F24" s="6">
        <f>VLOOKUP(E24,'Appendix 1a. Person-years 2020'!$E$3:$F$1682,2,FALSE)</f>
        <v>204045.20250000001</v>
      </c>
      <c r="G24" s="17">
        <f>VLOOKUP(E24,'Appendix 2a. Deaths 2020'!$E$4:$G$1683,2,FALSE)</f>
        <v>33623</v>
      </c>
      <c r="H24" s="17">
        <f>VLOOKUP(E24,'Appendix 2a. Deaths 2020'!$E$4:$G$1683,3,FALSE)</f>
        <v>3307</v>
      </c>
      <c r="I24" s="18">
        <f t="shared" si="3"/>
        <v>0.16478211488456829</v>
      </c>
      <c r="J24" s="27"/>
      <c r="K24" s="28"/>
      <c r="L24" s="16">
        <v>1</v>
      </c>
      <c r="M24" s="20">
        <f t="shared" si="14"/>
        <v>19397.32457515032</v>
      </c>
      <c r="N24" s="20">
        <f t="shared" si="15"/>
        <v>19397.32457515032</v>
      </c>
      <c r="O24" s="38">
        <f>N24*Q24</f>
        <v>117714.98738645492</v>
      </c>
      <c r="P24" s="20">
        <f>O24</f>
        <v>117714.98738645492</v>
      </c>
      <c r="Q24" s="21">
        <f>1/I24</f>
        <v>6.0686197692056032</v>
      </c>
      <c r="R24" s="22">
        <f t="shared" si="7"/>
        <v>0.9016447074918954</v>
      </c>
      <c r="S24" s="22">
        <f t="shared" si="8"/>
        <v>0</v>
      </c>
      <c r="T24" s="22">
        <f t="shared" si="9"/>
        <v>0</v>
      </c>
      <c r="U24" s="23">
        <f t="shared" si="16"/>
        <v>24336.640002976965</v>
      </c>
      <c r="V24" s="23">
        <f>U24*(1-T24)</f>
        <v>24336.640002976965</v>
      </c>
      <c r="W24" s="22">
        <f t="shared" si="10"/>
        <v>1</v>
      </c>
      <c r="X24" s="23">
        <f>Q24/R24</f>
        <v>6.7306109810001322</v>
      </c>
      <c r="Y24" s="23">
        <f t="shared" si="11"/>
        <v>163800.45644468386</v>
      </c>
      <c r="Z24" s="23">
        <f>Y24</f>
        <v>163800.45644468386</v>
      </c>
      <c r="AA24" s="23">
        <f t="shared" si="12"/>
        <v>6.7306109810001331</v>
      </c>
      <c r="AB24" s="25"/>
      <c r="AC24" s="24"/>
      <c r="AD24" s="25"/>
      <c r="AE24" s="24"/>
      <c r="AF24" s="23">
        <f t="shared" si="13"/>
        <v>0.66199121179452991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46259806.310499988</v>
      </c>
      <c r="G25" s="30">
        <f>SUM(G5:G24)</f>
        <v>347805</v>
      </c>
      <c r="H25" s="30">
        <f>SUM(H5:H24)</f>
        <v>47331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SP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SP</v>
      </c>
      <c r="C32" s="5" t="s">
        <v>48</v>
      </c>
      <c r="D32" s="40">
        <v>0</v>
      </c>
      <c r="E32" s="4" t="str">
        <f>_xlfn.CONCAT(B32,C32,D32)</f>
        <v>SPFemale0</v>
      </c>
      <c r="F32" s="6">
        <f>VLOOKUP(E32,'Appendix 1a. Person-years 2020'!$E$3:$F$1682,2,FALSE)</f>
        <v>294186.0563</v>
      </c>
      <c r="G32" s="17">
        <f>VLOOKUP(E32,'Appendix 2a. Deaths 2020'!$E$4:$G$1683,2,FALSE)</f>
        <v>2459</v>
      </c>
      <c r="H32" s="17">
        <f>VLOOKUP(E32,'Appendix 2a. Deaths 2020'!$E$4:$G$1683,3,FALSE)</f>
        <v>12</v>
      </c>
      <c r="I32" s="18">
        <f>G32/F32</f>
        <v>8.358655848366937E-3</v>
      </c>
      <c r="J32" s="16">
        <v>1</v>
      </c>
      <c r="K32" s="5">
        <f>VLOOKUP(E32,'Appendix 3a. nax iIBGE 2020'!$E$5:$O$1935,11,FALSE)</f>
        <v>7.0000000000000007E-2</v>
      </c>
      <c r="L32" s="19">
        <f>(J32*I32)/(1+(J32-K32)*I32)</f>
        <v>8.2941806211058403E-3</v>
      </c>
      <c r="M32" s="16">
        <v>100000</v>
      </c>
      <c r="N32" s="20">
        <f>M32*L32</f>
        <v>829.41806211058406</v>
      </c>
      <c r="O32" s="20">
        <f>M33*J32+N32*K32</f>
        <v>99228.641202237166</v>
      </c>
      <c r="P32" s="20">
        <f t="shared" ref="P32:P50" si="19">P33+O32</f>
        <v>7976509.5875082333</v>
      </c>
      <c r="Q32" s="21">
        <f>P32/M32</f>
        <v>79.765095875082338</v>
      </c>
      <c r="R32" s="22">
        <f>(G32-H32)/G32</f>
        <v>0.99511996746644982</v>
      </c>
      <c r="S32" s="22">
        <f>1-L32</f>
        <v>0.99170581937889413</v>
      </c>
      <c r="T32" s="22">
        <f>S32^R32</f>
        <v>0.99174612774621196</v>
      </c>
      <c r="U32" s="16">
        <v>100000</v>
      </c>
      <c r="V32" s="23">
        <f>U32*(1-T32)</f>
        <v>825.38722537880415</v>
      </c>
      <c r="W32" s="22">
        <f>V32/U32</f>
        <v>8.2538722537880416E-3</v>
      </c>
      <c r="X32" s="23">
        <f>J32+R32*(L32/W32)*(K32-J32)</f>
        <v>7.0018873405219506E-2</v>
      </c>
      <c r="Y32" s="23">
        <f>U33*J32+V32*X32</f>
        <v>99232.40545826529</v>
      </c>
      <c r="Z32" s="23">
        <f t="shared" ref="Z32:Z50" si="20">Z33+Y32</f>
        <v>8152860.3868291425</v>
      </c>
      <c r="AA32" s="23">
        <f>Z32/U32</f>
        <v>81.528603868291427</v>
      </c>
      <c r="AB32" s="16"/>
      <c r="AC32" s="16"/>
      <c r="AD32" s="16"/>
      <c r="AE32" s="16"/>
      <c r="AF32" s="23">
        <f>AA32-Q32</f>
        <v>1.7635079932090889</v>
      </c>
    </row>
    <row r="33" spans="2:32" s="26" customFormat="1" ht="15" customHeight="1" x14ac:dyDescent="0.2">
      <c r="B33" s="5" t="str">
        <f t="shared" ref="B33:B51" si="21">B6</f>
        <v>SP</v>
      </c>
      <c r="C33" s="5" t="s">
        <v>48</v>
      </c>
      <c r="D33" s="41" t="s">
        <v>18</v>
      </c>
      <c r="E33" s="4" t="str">
        <f t="shared" ref="E33:E51" si="22">_xlfn.CONCAT(B33,C33,D33)</f>
        <v>SPFemale1-4</v>
      </c>
      <c r="F33" s="6">
        <f>VLOOKUP(E33,'Appendix 1a. Person-years 2020'!$E$3:$F$1682,2,FALSE)</f>
        <v>1189931.5083999999</v>
      </c>
      <c r="G33" s="17">
        <f>VLOOKUP(E33,'Appendix 2a. Deaths 2020'!$E$4:$G$1683,2,FALSE)</f>
        <v>310</v>
      </c>
      <c r="H33" s="17">
        <f>VLOOKUP(E33,'Appendix 2a. Deaths 2020'!$E$4:$G$1683,3,FALSE)</f>
        <v>9</v>
      </c>
      <c r="I33" s="18">
        <f t="shared" ref="I33:I51" si="23">G33/F33</f>
        <v>2.6051919611476691E-4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1.0414012349777701E-3</v>
      </c>
      <c r="M33" s="20">
        <f>M32-N32</f>
        <v>99170.581937889423</v>
      </c>
      <c r="N33" s="20">
        <f>M33*L33</f>
        <v>103.27636650358218</v>
      </c>
      <c r="O33" s="20">
        <f t="shared" ref="O33:O50" si="25">M34*J33+N33*K33</f>
        <v>396425.16959896375</v>
      </c>
      <c r="P33" s="20">
        <f t="shared" si="19"/>
        <v>7877280.9463059958</v>
      </c>
      <c r="Q33" s="21">
        <f t="shared" ref="Q33:Q50" si="26">P33/M33</f>
        <v>79.431629747212128</v>
      </c>
      <c r="R33" s="22">
        <f t="shared" ref="R33:R51" si="27">(G33-H33)/G33</f>
        <v>0.97096774193548385</v>
      </c>
      <c r="S33" s="22">
        <f t="shared" ref="S33:S51" si="28">1-L33</f>
        <v>0.99895859876502224</v>
      </c>
      <c r="T33" s="22">
        <f t="shared" ref="T33:T51" si="29">S33^R33</f>
        <v>0.99898881770303405</v>
      </c>
      <c r="U33" s="23">
        <f>U32-V32</f>
        <v>99174.612774621201</v>
      </c>
      <c r="V33" s="23">
        <f>U33*(1-T33)</f>
        <v>100.28361274615023</v>
      </c>
      <c r="W33" s="22">
        <f t="shared" ref="W33:W51" si="30">V33/U33</f>
        <v>1.0111822969659512E-3</v>
      </c>
      <c r="X33" s="23">
        <f>J33+R33*(L33/W33)*(K33-J33)</f>
        <v>1.5100376544992038</v>
      </c>
      <c r="Y33" s="23">
        <f t="shared" ref="Y33:Y51" si="31">U34*J33+V33*X33</f>
        <v>396448.74867887609</v>
      </c>
      <c r="Z33" s="23">
        <f t="shared" si="20"/>
        <v>8053627.9813708775</v>
      </c>
      <c r="AA33" s="23">
        <f t="shared" ref="AA33:AA51" si="32">Z33/U33</f>
        <v>81.206548289461054</v>
      </c>
      <c r="AB33" s="25"/>
      <c r="AC33" s="24"/>
      <c r="AD33" s="25"/>
      <c r="AE33" s="24"/>
      <c r="AF33" s="23">
        <f t="shared" ref="AF33:AF51" si="33">AA33-Q33</f>
        <v>1.7749185422489262</v>
      </c>
    </row>
    <row r="34" spans="2:32" s="26" customFormat="1" ht="15" customHeight="1" x14ac:dyDescent="0.2">
      <c r="B34" s="5" t="str">
        <f t="shared" si="21"/>
        <v>SP</v>
      </c>
      <c r="C34" s="5" t="s">
        <v>48</v>
      </c>
      <c r="D34" s="24" t="s">
        <v>70</v>
      </c>
      <c r="E34" s="4" t="str">
        <f t="shared" si="22"/>
        <v>SPFemale5-9</v>
      </c>
      <c r="F34" s="6">
        <f>VLOOKUP(E34,'Appendix 1a. Person-years 2020'!$E$3:$F$1682,2,FALSE)</f>
        <v>1485700.3145000001</v>
      </c>
      <c r="G34" s="17">
        <f>VLOOKUP(E34,'Appendix 2a. Deaths 2020'!$E$4:$G$1683,2,FALSE)</f>
        <v>144</v>
      </c>
      <c r="H34" s="17">
        <f>VLOOKUP(E34,'Appendix 2a. Deaths 2020'!$E$4:$G$1683,3,FALSE)</f>
        <v>4</v>
      </c>
      <c r="I34" s="18">
        <f t="shared" si="23"/>
        <v>9.692398836737272E-5</v>
      </c>
      <c r="J34" s="24">
        <v>5</v>
      </c>
      <c r="K34" s="5">
        <f>VLOOKUP(E34,'Appendix 3a. nax iIBGE 2020'!$E$5:$O$1935,11,FALSE)</f>
        <v>2.5</v>
      </c>
      <c r="L34" s="19">
        <f t="shared" si="24"/>
        <v>4.8450254203999204E-4</v>
      </c>
      <c r="M34" s="20">
        <f t="shared" ref="M34:M51" si="34">M33-N33</f>
        <v>99067.305571385834</v>
      </c>
      <c r="N34" s="20">
        <f t="shared" ref="N34:N51" si="35">M34*L34</f>
        <v>47.998361382389099</v>
      </c>
      <c r="O34" s="20">
        <f t="shared" si="25"/>
        <v>495216.53195347323</v>
      </c>
      <c r="P34" s="20">
        <f t="shared" si="19"/>
        <v>7480855.7767070318</v>
      </c>
      <c r="Q34" s="21">
        <f t="shared" si="26"/>
        <v>75.512862024055792</v>
      </c>
      <c r="R34" s="22">
        <f t="shared" si="27"/>
        <v>0.97222222222222221</v>
      </c>
      <c r="S34" s="22">
        <f t="shared" si="28"/>
        <v>0.99951549745795998</v>
      </c>
      <c r="T34" s="22">
        <f t="shared" si="29"/>
        <v>0.99952895269162811</v>
      </c>
      <c r="U34" s="23">
        <f t="shared" ref="U34:U51" si="36">U33-V33</f>
        <v>99074.329161875052</v>
      </c>
      <c r="V34" s="23">
        <f t="shared" ref="V34:V50" si="37">U34*(1-T34)</f>
        <v>46.668696080451475</v>
      </c>
      <c r="W34" s="22">
        <f t="shared" si="30"/>
        <v>4.710473083718858E-4</v>
      </c>
      <c r="X34" s="23">
        <f>J34+R34*(L34/W34)*(K34-J34)</f>
        <v>2.5000168256849826</v>
      </c>
      <c r="Y34" s="23">
        <f t="shared" si="31"/>
        <v>495254.9748544069</v>
      </c>
      <c r="Z34" s="23">
        <f t="shared" si="20"/>
        <v>7657179.2326920014</v>
      </c>
      <c r="AA34" s="23">
        <f t="shared" si="32"/>
        <v>77.287217561484866</v>
      </c>
      <c r="AB34" s="25"/>
      <c r="AC34" s="24"/>
      <c r="AD34" s="25"/>
      <c r="AE34" s="24"/>
      <c r="AF34" s="23">
        <f t="shared" si="33"/>
        <v>1.7743555374290736</v>
      </c>
    </row>
    <row r="35" spans="2:32" s="26" customFormat="1" ht="15" customHeight="1" x14ac:dyDescent="0.2">
      <c r="B35" s="5" t="str">
        <f t="shared" si="21"/>
        <v>SP</v>
      </c>
      <c r="C35" s="5" t="s">
        <v>48</v>
      </c>
      <c r="D35" s="24" t="s">
        <v>71</v>
      </c>
      <c r="E35" s="4" t="str">
        <f t="shared" si="22"/>
        <v>SPFemale10-14</v>
      </c>
      <c r="F35" s="6">
        <f>VLOOKUP(E35,'Appendix 1a. Person-years 2020'!$E$3:$F$1682,2,FALSE)</f>
        <v>1446506.2646000001</v>
      </c>
      <c r="G35" s="17">
        <f>VLOOKUP(E35,'Appendix 2a. Deaths 2020'!$E$4:$G$1683,2,FALSE)</f>
        <v>237</v>
      </c>
      <c r="H35" s="17">
        <f>VLOOKUP(E35,'Appendix 2a. Deaths 2020'!$E$4:$G$1683,3,FALSE)</f>
        <v>9</v>
      </c>
      <c r="I35" s="18">
        <f t="shared" si="23"/>
        <v>1.6384305121937181E-4</v>
      </c>
      <c r="J35" s="24">
        <v>5</v>
      </c>
      <c r="K35" s="5">
        <f>VLOOKUP(E35,'Appendix 3a. nax iIBGE 2020'!$E$5:$O$1935,11,FALSE)</f>
        <v>2.5</v>
      </c>
      <c r="L35" s="19">
        <f t="shared" si="24"/>
        <v>8.1887983666930426E-4</v>
      </c>
      <c r="M35" s="20">
        <f t="shared" si="34"/>
        <v>99019.307210003448</v>
      </c>
      <c r="N35" s="20">
        <f t="shared" si="35"/>
        <v>81.084914115235279</v>
      </c>
      <c r="O35" s="20">
        <f t="shared" si="25"/>
        <v>494893.8237647292</v>
      </c>
      <c r="P35" s="20">
        <f t="shared" si="19"/>
        <v>6985639.2447535582</v>
      </c>
      <c r="Q35" s="21">
        <f t="shared" si="26"/>
        <v>70.548254088853412</v>
      </c>
      <c r="R35" s="22">
        <f t="shared" si="27"/>
        <v>0.96202531645569622</v>
      </c>
      <c r="S35" s="22">
        <f t="shared" si="28"/>
        <v>0.99918112016333072</v>
      </c>
      <c r="T35" s="22">
        <f t="shared" si="29"/>
        <v>0.99921220461378824</v>
      </c>
      <c r="U35" s="23">
        <f t="shared" si="36"/>
        <v>99027.660465794601</v>
      </c>
      <c r="V35" s="23">
        <f t="shared" si="37"/>
        <v>78.013534022298174</v>
      </c>
      <c r="W35" s="22">
        <f t="shared" si="30"/>
        <v>7.8779538621176481E-4</v>
      </c>
      <c r="X35" s="23">
        <f>((-5/24)*V34+2.5*V35+(5/24)*V36)/V35</f>
        <v>2.8542103123736311</v>
      </c>
      <c r="Y35" s="23">
        <f t="shared" si="31"/>
        <v>494970.90169217269</v>
      </c>
      <c r="Z35" s="23">
        <f t="shared" si="20"/>
        <v>7161924.2578375945</v>
      </c>
      <c r="AA35" s="23">
        <f t="shared" si="32"/>
        <v>72.322462473112878</v>
      </c>
      <c r="AB35" s="25"/>
      <c r="AC35" s="24"/>
      <c r="AD35" s="25"/>
      <c r="AE35" s="24"/>
      <c r="AF35" s="23">
        <f t="shared" si="33"/>
        <v>1.7742083842594667</v>
      </c>
    </row>
    <row r="36" spans="2:32" s="26" customFormat="1" ht="15" customHeight="1" x14ac:dyDescent="0.2">
      <c r="B36" s="5" t="str">
        <f t="shared" si="21"/>
        <v>SP</v>
      </c>
      <c r="C36" s="5" t="s">
        <v>48</v>
      </c>
      <c r="D36" s="24" t="s">
        <v>72</v>
      </c>
      <c r="E36" s="4" t="str">
        <f t="shared" si="22"/>
        <v>SPFemale15-19</v>
      </c>
      <c r="F36" s="6">
        <f>VLOOKUP(E36,'Appendix 1a. Person-years 2020'!$E$3:$F$1682,2,FALSE)</f>
        <v>1532729.7997999999</v>
      </c>
      <c r="G36" s="17">
        <f>VLOOKUP(E36,'Appendix 2a. Deaths 2020'!$E$4:$G$1683,2,FALSE)</f>
        <v>584</v>
      </c>
      <c r="H36" s="17">
        <f>VLOOKUP(E36,'Appendix 2a. Deaths 2020'!$E$4:$G$1683,3,FALSE)</f>
        <v>28</v>
      </c>
      <c r="I36" s="18">
        <f t="shared" si="23"/>
        <v>3.8101953787040871E-4</v>
      </c>
      <c r="J36" s="24">
        <v>5</v>
      </c>
      <c r="K36" s="5">
        <f>VLOOKUP(E36,'Appendix 3a. nax iIBGE 2020'!$E$5:$O$1935,11,FALSE)</f>
        <v>2.5</v>
      </c>
      <c r="L36" s="19">
        <f t="shared" si="24"/>
        <v>1.9032847176931153E-3</v>
      </c>
      <c r="M36" s="20">
        <f t="shared" si="34"/>
        <v>98938.222295888219</v>
      </c>
      <c r="N36" s="20">
        <f t="shared" si="35"/>
        <v>188.30760649148829</v>
      </c>
      <c r="O36" s="20">
        <f t="shared" si="25"/>
        <v>494220.34246321238</v>
      </c>
      <c r="P36" s="20">
        <f t="shared" si="19"/>
        <v>6490745.4209888289</v>
      </c>
      <c r="Q36" s="21">
        <f t="shared" si="26"/>
        <v>65.604023100166202</v>
      </c>
      <c r="R36" s="22">
        <f t="shared" si="27"/>
        <v>0.95205479452054798</v>
      </c>
      <c r="S36" s="22">
        <f t="shared" si="28"/>
        <v>0.99809671528230692</v>
      </c>
      <c r="T36" s="22">
        <f t="shared" si="29"/>
        <v>0.99818788592717211</v>
      </c>
      <c r="U36" s="23">
        <f t="shared" si="36"/>
        <v>98949.646931772309</v>
      </c>
      <c r="V36" s="23">
        <f t="shared" si="37"/>
        <v>179.30804770641527</v>
      </c>
      <c r="W36" s="22">
        <f t="shared" si="30"/>
        <v>1.8121140728278862E-3</v>
      </c>
      <c r="X36" s="23">
        <f t="shared" ref="X36:X49" si="38">((-5/24)*V35+2.5*V36+(5/24)*V37)/V36</f>
        <v>2.7163749253438705</v>
      </c>
      <c r="Y36" s="23">
        <f t="shared" si="31"/>
        <v>494338.76230503147</v>
      </c>
      <c r="Z36" s="23">
        <f t="shared" si="20"/>
        <v>6666953.356145422</v>
      </c>
      <c r="AA36" s="23">
        <f t="shared" si="32"/>
        <v>67.37723238914046</v>
      </c>
      <c r="AB36" s="25"/>
      <c r="AC36" s="24"/>
      <c r="AD36" s="25"/>
      <c r="AE36" s="24"/>
      <c r="AF36" s="23">
        <f t="shared" si="33"/>
        <v>1.7732092889742574</v>
      </c>
    </row>
    <row r="37" spans="2:32" s="26" customFormat="1" ht="15" customHeight="1" x14ac:dyDescent="0.2">
      <c r="B37" s="5" t="str">
        <f t="shared" si="21"/>
        <v>SP</v>
      </c>
      <c r="C37" s="5" t="s">
        <v>48</v>
      </c>
      <c r="D37" s="24" t="s">
        <v>73</v>
      </c>
      <c r="E37" s="4" t="str">
        <f t="shared" si="22"/>
        <v>SPFemale20-24</v>
      </c>
      <c r="F37" s="6">
        <f>VLOOKUP(E37,'Appendix 1a. Person-years 2020'!$E$3:$F$1682,2,FALSE)</f>
        <v>1702185.6109</v>
      </c>
      <c r="G37" s="17">
        <f>VLOOKUP(E37,'Appendix 2a. Deaths 2020'!$E$4:$G$1683,2,FALSE)</f>
        <v>968</v>
      </c>
      <c r="H37" s="17">
        <f>VLOOKUP(E37,'Appendix 2a. Deaths 2020'!$E$4:$G$1683,3,FALSE)</f>
        <v>56</v>
      </c>
      <c r="I37" s="18">
        <f t="shared" si="23"/>
        <v>5.6868063846937785E-4</v>
      </c>
      <c r="J37" s="24">
        <v>5</v>
      </c>
      <c r="K37" s="5">
        <f>VLOOKUP(E37,'Appendix 3a. nax iIBGE 2020'!$E$5:$O$1935,11,FALSE)</f>
        <v>2.5</v>
      </c>
      <c r="L37" s="19">
        <f t="shared" si="24"/>
        <v>2.8393664605178494E-3</v>
      </c>
      <c r="M37" s="20">
        <f t="shared" si="34"/>
        <v>98749.914689396726</v>
      </c>
      <c r="N37" s="20">
        <f t="shared" si="35"/>
        <v>280.38719574807197</v>
      </c>
      <c r="O37" s="20">
        <f t="shared" si="25"/>
        <v>493048.60545761342</v>
      </c>
      <c r="P37" s="20">
        <f t="shared" si="19"/>
        <v>5996525.0785256168</v>
      </c>
      <c r="Q37" s="21">
        <f t="shared" si="26"/>
        <v>60.724357052730639</v>
      </c>
      <c r="R37" s="22">
        <f t="shared" si="27"/>
        <v>0.94214876033057848</v>
      </c>
      <c r="S37" s="22">
        <f t="shared" si="28"/>
        <v>0.99716063353948214</v>
      </c>
      <c r="T37" s="22">
        <f t="shared" si="29"/>
        <v>0.99732467448121842</v>
      </c>
      <c r="U37" s="23">
        <f t="shared" si="36"/>
        <v>98770.338884065888</v>
      </c>
      <c r="V37" s="23">
        <f t="shared" si="37"/>
        <v>264.24280811524596</v>
      </c>
      <c r="W37" s="22">
        <f t="shared" si="30"/>
        <v>2.6753255187815794E-3</v>
      </c>
      <c r="X37" s="23">
        <f t="shared" si="38"/>
        <v>2.5868829996705291</v>
      </c>
      <c r="Y37" s="23">
        <f t="shared" si="31"/>
        <v>493214.04560785176</v>
      </c>
      <c r="Z37" s="23">
        <f t="shared" si="20"/>
        <v>6172614.5938403904</v>
      </c>
      <c r="AA37" s="23">
        <f t="shared" si="32"/>
        <v>62.494617954947472</v>
      </c>
      <c r="AB37" s="25"/>
      <c r="AC37" s="24"/>
      <c r="AD37" s="25"/>
      <c r="AE37" s="24"/>
      <c r="AF37" s="23">
        <f t="shared" si="33"/>
        <v>1.7702609022168332</v>
      </c>
    </row>
    <row r="38" spans="2:32" s="26" customFormat="1" ht="15" customHeight="1" x14ac:dyDescent="0.2">
      <c r="B38" s="5" t="str">
        <f t="shared" si="21"/>
        <v>SP</v>
      </c>
      <c r="C38" s="5" t="s">
        <v>48</v>
      </c>
      <c r="D38" s="24" t="s">
        <v>74</v>
      </c>
      <c r="E38" s="4" t="str">
        <f t="shared" si="22"/>
        <v>SPFemale25-29</v>
      </c>
      <c r="F38" s="6">
        <f>VLOOKUP(E38,'Appendix 1a. Person-years 2020'!$E$3:$F$1682,2,FALSE)</f>
        <v>1739541.2619</v>
      </c>
      <c r="G38" s="17">
        <f>VLOOKUP(E38,'Appendix 2a. Deaths 2020'!$E$4:$G$1683,2,FALSE)</f>
        <v>1123</v>
      </c>
      <c r="H38" s="17">
        <f>VLOOKUP(E38,'Appendix 2a. Deaths 2020'!$E$4:$G$1683,3,FALSE)</f>
        <v>99</v>
      </c>
      <c r="I38" s="18">
        <f t="shared" si="23"/>
        <v>6.4557249925386207E-4</v>
      </c>
      <c r="J38" s="24">
        <v>5</v>
      </c>
      <c r="K38" s="5">
        <f>VLOOKUP(E38,'Appendix 3a. nax iIBGE 2020'!$E$5:$O$1935,11,FALSE)</f>
        <v>2.5</v>
      </c>
      <c r="L38" s="19">
        <f t="shared" si="24"/>
        <v>3.2226613424266122E-3</v>
      </c>
      <c r="M38" s="20">
        <f t="shared" si="34"/>
        <v>98469.527493648653</v>
      </c>
      <c r="N38" s="20">
        <f t="shared" si="35"/>
        <v>317.33393966079598</v>
      </c>
      <c r="O38" s="20">
        <f t="shared" si="25"/>
        <v>491554.30261909135</v>
      </c>
      <c r="P38" s="20">
        <f t="shared" si="19"/>
        <v>5503476.4730680035</v>
      </c>
      <c r="Q38" s="21">
        <f t="shared" si="26"/>
        <v>55.890148080815976</v>
      </c>
      <c r="R38" s="22">
        <f t="shared" si="27"/>
        <v>0.91184327693677647</v>
      </c>
      <c r="S38" s="22">
        <f t="shared" si="28"/>
        <v>0.99677733865757334</v>
      </c>
      <c r="T38" s="22">
        <f t="shared" si="29"/>
        <v>0.99706102001064789</v>
      </c>
      <c r="U38" s="23">
        <f t="shared" si="36"/>
        <v>98506.096075950642</v>
      </c>
      <c r="V38" s="23">
        <f t="shared" si="37"/>
        <v>289.50744519641518</v>
      </c>
      <c r="W38" s="22">
        <f t="shared" si="30"/>
        <v>2.9389799893521085E-3</v>
      </c>
      <c r="X38" s="23">
        <f t="shared" si="38"/>
        <v>2.5754662519447757</v>
      </c>
      <c r="Y38" s="23">
        <f t="shared" si="31"/>
        <v>491828.55980856123</v>
      </c>
      <c r="Z38" s="23">
        <f t="shared" si="20"/>
        <v>5679400.5482325386</v>
      </c>
      <c r="AA38" s="23">
        <f t="shared" si="32"/>
        <v>57.655320578876456</v>
      </c>
      <c r="AB38" s="25"/>
      <c r="AC38" s="24"/>
      <c r="AD38" s="25"/>
      <c r="AE38" s="24"/>
      <c r="AF38" s="23">
        <f t="shared" si="33"/>
        <v>1.7651724980604797</v>
      </c>
    </row>
    <row r="39" spans="2:32" s="26" customFormat="1" ht="15" customHeight="1" x14ac:dyDescent="0.2">
      <c r="B39" s="5" t="str">
        <f t="shared" si="21"/>
        <v>SP</v>
      </c>
      <c r="C39" s="5" t="s">
        <v>48</v>
      </c>
      <c r="D39" s="24" t="s">
        <v>75</v>
      </c>
      <c r="E39" s="4" t="str">
        <f t="shared" si="22"/>
        <v>SPFemale30-34</v>
      </c>
      <c r="F39" s="6">
        <f>VLOOKUP(E39,'Appendix 1a. Person-years 2020'!$E$3:$F$1682,2,FALSE)</f>
        <v>1889658.0412999999</v>
      </c>
      <c r="G39" s="17">
        <f>VLOOKUP(E39,'Appendix 2a. Deaths 2020'!$E$4:$G$1683,2,FALSE)</f>
        <v>1597</v>
      </c>
      <c r="H39" s="17">
        <f>VLOOKUP(E39,'Appendix 2a. Deaths 2020'!$E$4:$G$1683,3,FALSE)</f>
        <v>174</v>
      </c>
      <c r="I39" s="18">
        <f t="shared" si="23"/>
        <v>8.451264541500512E-4</v>
      </c>
      <c r="J39" s="24">
        <v>5</v>
      </c>
      <c r="K39" s="5">
        <f>VLOOKUP(E39,'Appendix 3a. nax iIBGE 2020'!$E$5:$O$1935,11,FALSE)</f>
        <v>2.5</v>
      </c>
      <c r="L39" s="19">
        <f t="shared" si="24"/>
        <v>4.2167231101247742E-3</v>
      </c>
      <c r="M39" s="20">
        <f t="shared" si="34"/>
        <v>98152.193553987861</v>
      </c>
      <c r="N39" s="20">
        <f t="shared" si="35"/>
        <v>413.88062286854051</v>
      </c>
      <c r="O39" s="20">
        <f t="shared" si="25"/>
        <v>489726.26621276798</v>
      </c>
      <c r="P39" s="20">
        <f t="shared" si="19"/>
        <v>5011922.1704489123</v>
      </c>
      <c r="Q39" s="21">
        <f t="shared" si="26"/>
        <v>51.062762725645484</v>
      </c>
      <c r="R39" s="22">
        <f t="shared" si="27"/>
        <v>0.89104571070757665</v>
      </c>
      <c r="S39" s="22">
        <f t="shared" si="28"/>
        <v>0.99578327688987522</v>
      </c>
      <c r="T39" s="22">
        <f t="shared" si="29"/>
        <v>0.9962418425044417</v>
      </c>
      <c r="U39" s="23">
        <f t="shared" si="36"/>
        <v>98216.588630754224</v>
      </c>
      <c r="V39" s="23">
        <f t="shared" si="37"/>
        <v>369.11340875083516</v>
      </c>
      <c r="W39" s="22">
        <f t="shared" si="30"/>
        <v>3.7581574955583008E-3</v>
      </c>
      <c r="X39" s="23">
        <f t="shared" si="38"/>
        <v>2.6261783065050106</v>
      </c>
      <c r="Y39" s="23">
        <f t="shared" si="31"/>
        <v>490206.73373671854</v>
      </c>
      <c r="Z39" s="23">
        <f t="shared" si="20"/>
        <v>5187571.988423977</v>
      </c>
      <c r="AA39" s="23">
        <f t="shared" si="32"/>
        <v>52.817676328860095</v>
      </c>
      <c r="AB39" s="25"/>
      <c r="AC39" s="24"/>
      <c r="AD39" s="25"/>
      <c r="AE39" s="24"/>
      <c r="AF39" s="23">
        <f t="shared" si="33"/>
        <v>1.7549136032146109</v>
      </c>
    </row>
    <row r="40" spans="2:32" s="26" customFormat="1" ht="15" customHeight="1" x14ac:dyDescent="0.2">
      <c r="B40" s="5" t="str">
        <f t="shared" si="21"/>
        <v>SP</v>
      </c>
      <c r="C40" s="5" t="s">
        <v>48</v>
      </c>
      <c r="D40" s="24" t="s">
        <v>76</v>
      </c>
      <c r="E40" s="4" t="str">
        <f t="shared" si="22"/>
        <v>SPFemale35-39</v>
      </c>
      <c r="F40" s="6">
        <f>VLOOKUP(E40,'Appendix 1a. Person-years 2020'!$E$3:$F$1682,2,FALSE)</f>
        <v>1945873.7468999999</v>
      </c>
      <c r="G40" s="17">
        <f>VLOOKUP(E40,'Appendix 2a. Deaths 2020'!$E$4:$G$1683,2,FALSE)</f>
        <v>2359</v>
      </c>
      <c r="H40" s="17">
        <f>VLOOKUP(E40,'Appendix 2a. Deaths 2020'!$E$4:$G$1683,3,FALSE)</f>
        <v>313</v>
      </c>
      <c r="I40" s="18">
        <f t="shared" si="23"/>
        <v>1.2123088683210603E-3</v>
      </c>
      <c r="J40" s="24">
        <v>5</v>
      </c>
      <c r="K40" s="5">
        <f>VLOOKUP(E40,'Appendix 3a. nax iIBGE 2020'!$E$5:$O$1935,11,FALSE)</f>
        <v>2.5</v>
      </c>
      <c r="L40" s="19">
        <f t="shared" si="24"/>
        <v>6.0432286922629946E-3</v>
      </c>
      <c r="M40" s="20">
        <f t="shared" si="34"/>
        <v>97738.312931119319</v>
      </c>
      <c r="N40" s="20">
        <f t="shared" si="35"/>
        <v>590.65497703871949</v>
      </c>
      <c r="O40" s="20">
        <f t="shared" si="25"/>
        <v>487214.92721299978</v>
      </c>
      <c r="P40" s="20">
        <f t="shared" si="19"/>
        <v>4522195.9042361444</v>
      </c>
      <c r="Q40" s="21">
        <f t="shared" si="26"/>
        <v>46.268405588534598</v>
      </c>
      <c r="R40" s="22">
        <f t="shared" si="27"/>
        <v>0.86731665960152604</v>
      </c>
      <c r="S40" s="22">
        <f t="shared" si="28"/>
        <v>0.99395677130773696</v>
      </c>
      <c r="T40" s="22">
        <f t="shared" si="29"/>
        <v>0.99475650089907985</v>
      </c>
      <c r="U40" s="23">
        <f t="shared" si="36"/>
        <v>97847.475222003384</v>
      </c>
      <c r="V40" s="23">
        <f t="shared" si="37"/>
        <v>513.06314835388105</v>
      </c>
      <c r="W40" s="22">
        <f t="shared" si="30"/>
        <v>5.2434991009201468E-3</v>
      </c>
      <c r="X40" s="23">
        <f t="shared" si="38"/>
        <v>2.6743257007847641</v>
      </c>
      <c r="Y40" s="23">
        <f t="shared" si="31"/>
        <v>488044.15833201591</v>
      </c>
      <c r="Z40" s="23">
        <f t="shared" si="20"/>
        <v>4697365.254687258</v>
      </c>
      <c r="AA40" s="23">
        <f t="shared" si="32"/>
        <v>48.007015449601923</v>
      </c>
      <c r="AB40" s="25"/>
      <c r="AC40" s="24"/>
      <c r="AD40" s="25"/>
      <c r="AE40" s="24"/>
      <c r="AF40" s="23">
        <f t="shared" si="33"/>
        <v>1.7386098610673244</v>
      </c>
    </row>
    <row r="41" spans="2:32" s="26" customFormat="1" ht="15" customHeight="1" x14ac:dyDescent="0.2">
      <c r="B41" s="5" t="str">
        <f t="shared" si="21"/>
        <v>SP</v>
      </c>
      <c r="C41" s="5" t="s">
        <v>48</v>
      </c>
      <c r="D41" s="24" t="s">
        <v>77</v>
      </c>
      <c r="E41" s="4" t="str">
        <f t="shared" si="22"/>
        <v>SPFemale40-44</v>
      </c>
      <c r="F41" s="6">
        <f>VLOOKUP(E41,'Appendix 1a. Person-years 2020'!$E$3:$F$1682,2,FALSE)</f>
        <v>1820514.7651</v>
      </c>
      <c r="G41" s="17">
        <f>VLOOKUP(E41,'Appendix 2a. Deaths 2020'!$E$4:$G$1683,2,FALSE)</f>
        <v>3464</v>
      </c>
      <c r="H41" s="17">
        <f>VLOOKUP(E41,'Appendix 2a. Deaths 2020'!$E$4:$G$1683,3,FALSE)</f>
        <v>465</v>
      </c>
      <c r="I41" s="18">
        <f t="shared" si="23"/>
        <v>1.9027585309420571E-3</v>
      </c>
      <c r="J41" s="24">
        <v>5</v>
      </c>
      <c r="K41" s="5">
        <f>VLOOKUP(E41,'Appendix 3a. nax iIBGE 2020'!$E$5:$O$1935,11,FALSE)</f>
        <v>2.5</v>
      </c>
      <c r="L41" s="19">
        <f t="shared" si="24"/>
        <v>9.4687507888581244E-3</v>
      </c>
      <c r="M41" s="20">
        <f t="shared" si="34"/>
        <v>97147.657954080598</v>
      </c>
      <c r="N41" s="20">
        <f t="shared" si="35"/>
        <v>919.86696288841995</v>
      </c>
      <c r="O41" s="20">
        <f t="shared" si="25"/>
        <v>483438.6223631819</v>
      </c>
      <c r="P41" s="20">
        <f t="shared" si="19"/>
        <v>4034980.9770231443</v>
      </c>
      <c r="Q41" s="21">
        <f t="shared" si="26"/>
        <v>41.534516240529278</v>
      </c>
      <c r="R41" s="22">
        <f t="shared" si="27"/>
        <v>0.86576212471131642</v>
      </c>
      <c r="S41" s="22">
        <f t="shared" si="28"/>
        <v>0.99053124921114188</v>
      </c>
      <c r="T41" s="22">
        <f t="shared" si="29"/>
        <v>0.99179708555707813</v>
      </c>
      <c r="U41" s="23">
        <f t="shared" si="36"/>
        <v>97334.41207364951</v>
      </c>
      <c r="V41" s="23">
        <f t="shared" si="37"/>
        <v>798.42585459224858</v>
      </c>
      <c r="W41" s="22">
        <f t="shared" si="30"/>
        <v>8.2029144429218714E-3</v>
      </c>
      <c r="X41" s="23">
        <f t="shared" si="38"/>
        <v>2.6655607927507239</v>
      </c>
      <c r="Y41" s="23">
        <f t="shared" si="31"/>
        <v>484808.18374920584</v>
      </c>
      <c r="Z41" s="23">
        <f t="shared" si="20"/>
        <v>4209321.0963552417</v>
      </c>
      <c r="AA41" s="23">
        <f t="shared" si="32"/>
        <v>43.245970327228129</v>
      </c>
      <c r="AB41" s="25"/>
      <c r="AC41" s="24"/>
      <c r="AD41" s="25"/>
      <c r="AE41" s="24"/>
      <c r="AF41" s="23">
        <f t="shared" si="33"/>
        <v>1.7114540866988506</v>
      </c>
    </row>
    <row r="42" spans="2:32" s="26" customFormat="1" ht="15" customHeight="1" x14ac:dyDescent="0.2">
      <c r="B42" s="5" t="str">
        <f t="shared" si="21"/>
        <v>SP</v>
      </c>
      <c r="C42" s="5" t="s">
        <v>48</v>
      </c>
      <c r="D42" s="24" t="s">
        <v>78</v>
      </c>
      <c r="E42" s="4" t="str">
        <f t="shared" si="22"/>
        <v>SPFemale45-49</v>
      </c>
      <c r="F42" s="6">
        <f>VLOOKUP(E42,'Appendix 1a. Person-years 2020'!$E$3:$F$1682,2,FALSE)</f>
        <v>1626880.8361</v>
      </c>
      <c r="G42" s="17">
        <f>VLOOKUP(E42,'Appendix 2a. Deaths 2020'!$E$4:$G$1683,2,FALSE)</f>
        <v>4527</v>
      </c>
      <c r="H42" s="17">
        <f>VLOOKUP(E42,'Appendix 2a. Deaths 2020'!$E$4:$G$1683,3,FALSE)</f>
        <v>636</v>
      </c>
      <c r="I42" s="18">
        <f t="shared" si="23"/>
        <v>2.7826254385368747E-3</v>
      </c>
      <c r="J42" s="24">
        <v>5</v>
      </c>
      <c r="K42" s="5">
        <f>VLOOKUP(E42,'Appendix 3a. nax iIBGE 2020'!$E$5:$O$1935,11,FALSE)</f>
        <v>2.5</v>
      </c>
      <c r="L42" s="19">
        <f t="shared" si="24"/>
        <v>1.3817008295763704E-2</v>
      </c>
      <c r="M42" s="20">
        <f t="shared" si="34"/>
        <v>96227.790991192174</v>
      </c>
      <c r="N42" s="20">
        <f t="shared" si="35"/>
        <v>1329.580186408318</v>
      </c>
      <c r="O42" s="20">
        <f t="shared" si="25"/>
        <v>477815.00448994007</v>
      </c>
      <c r="P42" s="20">
        <f t="shared" si="19"/>
        <v>3551542.3546599625</v>
      </c>
      <c r="Q42" s="21">
        <f t="shared" si="26"/>
        <v>36.907657528842563</v>
      </c>
      <c r="R42" s="22">
        <f t="shared" si="27"/>
        <v>0.8595096090125911</v>
      </c>
      <c r="S42" s="22">
        <f t="shared" si="28"/>
        <v>0.98618299170423629</v>
      </c>
      <c r="T42" s="22">
        <f t="shared" si="29"/>
        <v>0.98811256115976387</v>
      </c>
      <c r="U42" s="23">
        <f t="shared" si="36"/>
        <v>96535.98621905726</v>
      </c>
      <c r="V42" s="23">
        <f t="shared" si="37"/>
        <v>1147.5656320609212</v>
      </c>
      <c r="W42" s="22">
        <f t="shared" si="30"/>
        <v>1.1887438840236131E-2</v>
      </c>
      <c r="X42" s="23">
        <f t="shared" si="38"/>
        <v>2.6545124253268315</v>
      </c>
      <c r="Y42" s="23">
        <f t="shared" si="31"/>
        <v>479988.33016416547</v>
      </c>
      <c r="Z42" s="23">
        <f t="shared" si="20"/>
        <v>3724512.9126060363</v>
      </c>
      <c r="AA42" s="23">
        <f t="shared" si="32"/>
        <v>38.581601105254741</v>
      </c>
      <c r="AB42" s="25"/>
      <c r="AC42" s="24"/>
      <c r="AD42" s="25"/>
      <c r="AE42" s="24"/>
      <c r="AF42" s="23">
        <f t="shared" si="33"/>
        <v>1.6739435764121779</v>
      </c>
    </row>
    <row r="43" spans="2:32" s="26" customFormat="1" ht="15" customHeight="1" x14ac:dyDescent="0.2">
      <c r="B43" s="5" t="str">
        <f t="shared" si="21"/>
        <v>SP</v>
      </c>
      <c r="C43" s="5" t="s">
        <v>48</v>
      </c>
      <c r="D43" s="24" t="s">
        <v>79</v>
      </c>
      <c r="E43" s="4" t="str">
        <f t="shared" si="22"/>
        <v>SPFemale50-54</v>
      </c>
      <c r="F43" s="6">
        <f>VLOOKUP(E43,'Appendix 1a. Person-years 2020'!$E$3:$F$1682,2,FALSE)</f>
        <v>1516330.5660999999</v>
      </c>
      <c r="G43" s="17">
        <f>VLOOKUP(E43,'Appendix 2a. Deaths 2020'!$E$4:$G$1683,2,FALSE)</f>
        <v>6157</v>
      </c>
      <c r="H43" s="17">
        <f>VLOOKUP(E43,'Appendix 2a. Deaths 2020'!$E$4:$G$1683,3,FALSE)</f>
        <v>867</v>
      </c>
      <c r="I43" s="18">
        <f t="shared" si="23"/>
        <v>4.0604602569186453E-3</v>
      </c>
      <c r="J43" s="24">
        <v>5</v>
      </c>
      <c r="K43" s="5">
        <f>VLOOKUP(E43,'Appendix 3a. nax iIBGE 2020'!$E$5:$O$1935,11,FALSE)</f>
        <v>2.5</v>
      </c>
      <c r="L43" s="19">
        <f t="shared" si="24"/>
        <v>2.0098280610465244E-2</v>
      </c>
      <c r="M43" s="20">
        <f t="shared" si="34"/>
        <v>94898.210804783856</v>
      </c>
      <c r="N43" s="20">
        <f t="shared" si="35"/>
        <v>1907.2908701856306</v>
      </c>
      <c r="O43" s="20">
        <f t="shared" si="25"/>
        <v>469722.82684845518</v>
      </c>
      <c r="P43" s="20">
        <f t="shared" si="19"/>
        <v>3073727.3501700223</v>
      </c>
      <c r="Q43" s="21">
        <f t="shared" si="26"/>
        <v>32.389729206728887</v>
      </c>
      <c r="R43" s="22">
        <f t="shared" si="27"/>
        <v>0.85918466785772296</v>
      </c>
      <c r="S43" s="22">
        <f t="shared" si="28"/>
        <v>0.97990171938953474</v>
      </c>
      <c r="T43" s="22">
        <f t="shared" si="29"/>
        <v>0.98270724098593487</v>
      </c>
      <c r="U43" s="23">
        <f t="shared" si="36"/>
        <v>95388.420586996333</v>
      </c>
      <c r="V43" s="23">
        <f t="shared" si="37"/>
        <v>1649.5289699432165</v>
      </c>
      <c r="W43" s="22">
        <f t="shared" si="30"/>
        <v>1.7292759014065129E-2</v>
      </c>
      <c r="X43" s="23">
        <f t="shared" si="38"/>
        <v>2.6739229241193612</v>
      </c>
      <c r="Y43" s="23">
        <f t="shared" si="31"/>
        <v>473105.17141199578</v>
      </c>
      <c r="Z43" s="23">
        <f t="shared" si="20"/>
        <v>3244524.5824418706</v>
      </c>
      <c r="AA43" s="23">
        <f t="shared" si="32"/>
        <v>34.013820152130442</v>
      </c>
      <c r="AB43" s="25"/>
      <c r="AC43" s="24"/>
      <c r="AD43" s="25"/>
      <c r="AE43" s="24"/>
      <c r="AF43" s="23">
        <f t="shared" si="33"/>
        <v>1.6240909454015551</v>
      </c>
    </row>
    <row r="44" spans="2:32" s="26" customFormat="1" ht="15" customHeight="1" x14ac:dyDescent="0.2">
      <c r="B44" s="5" t="str">
        <f t="shared" si="21"/>
        <v>SP</v>
      </c>
      <c r="C44" s="5" t="s">
        <v>48</v>
      </c>
      <c r="D44" s="24" t="s">
        <v>80</v>
      </c>
      <c r="E44" s="4" t="str">
        <f t="shared" si="22"/>
        <v>SPFemale55-59</v>
      </c>
      <c r="F44" s="6">
        <f>VLOOKUP(E44,'Appendix 1a. Person-years 2020'!$E$3:$F$1682,2,FALSE)</f>
        <v>1405875.9124</v>
      </c>
      <c r="G44" s="17">
        <f>VLOOKUP(E44,'Appendix 2a. Deaths 2020'!$E$4:$G$1683,2,FALSE)</f>
        <v>8999</v>
      </c>
      <c r="H44" s="17">
        <f>VLOOKUP(E44,'Appendix 2a. Deaths 2020'!$E$4:$G$1683,3,FALSE)</f>
        <v>1323</v>
      </c>
      <c r="I44" s="18">
        <f t="shared" si="23"/>
        <v>6.4009916669228789E-3</v>
      </c>
      <c r="J44" s="24">
        <v>5</v>
      </c>
      <c r="K44" s="5">
        <f>VLOOKUP(E44,'Appendix 3a. nax iIBGE 2020'!$E$5:$O$1935,11,FALSE)</f>
        <v>2.5</v>
      </c>
      <c r="L44" s="19">
        <f t="shared" si="24"/>
        <v>3.1500866376669608E-2</v>
      </c>
      <c r="M44" s="20">
        <f t="shared" si="34"/>
        <v>92990.91993459822</v>
      </c>
      <c r="N44" s="20">
        <f t="shared" si="35"/>
        <v>2929.2945431033604</v>
      </c>
      <c r="O44" s="20">
        <f t="shared" si="25"/>
        <v>457631.36331523268</v>
      </c>
      <c r="P44" s="20">
        <f t="shared" si="19"/>
        <v>2604004.5233215671</v>
      </c>
      <c r="Q44" s="21">
        <f t="shared" si="26"/>
        <v>28.002782692686544</v>
      </c>
      <c r="R44" s="22">
        <f t="shared" si="27"/>
        <v>0.85298366485165023</v>
      </c>
      <c r="S44" s="22">
        <f t="shared" si="28"/>
        <v>0.9684991336233304</v>
      </c>
      <c r="T44" s="22">
        <f t="shared" si="29"/>
        <v>0.97306729450822926</v>
      </c>
      <c r="U44" s="23">
        <f t="shared" si="36"/>
        <v>93738.891617053116</v>
      </c>
      <c r="V44" s="23">
        <f t="shared" si="37"/>
        <v>2524.6419610471085</v>
      </c>
      <c r="W44" s="22">
        <f t="shared" si="30"/>
        <v>2.6932705491770736E-2</v>
      </c>
      <c r="X44" s="23">
        <f t="shared" si="38"/>
        <v>2.6765538155294113</v>
      </c>
      <c r="Y44" s="23">
        <f t="shared" si="31"/>
        <v>462828.5883537163</v>
      </c>
      <c r="Z44" s="23">
        <f t="shared" si="20"/>
        <v>2771419.4110298748</v>
      </c>
      <c r="AA44" s="23">
        <f t="shared" si="32"/>
        <v>29.565310227390125</v>
      </c>
      <c r="AB44" s="25"/>
      <c r="AC44" s="24"/>
      <c r="AD44" s="25"/>
      <c r="AE44" s="24"/>
      <c r="AF44" s="23">
        <f t="shared" si="33"/>
        <v>1.5625275347035803</v>
      </c>
    </row>
    <row r="45" spans="2:32" s="26" customFormat="1" ht="15" customHeight="1" x14ac:dyDescent="0.2">
      <c r="B45" s="5" t="str">
        <f t="shared" si="21"/>
        <v>SP</v>
      </c>
      <c r="C45" s="5" t="s">
        <v>48</v>
      </c>
      <c r="D45" s="24" t="s">
        <v>81</v>
      </c>
      <c r="E45" s="4" t="str">
        <f t="shared" si="22"/>
        <v>SPFemale60-64</v>
      </c>
      <c r="F45" s="6">
        <f>VLOOKUP(E45,'Appendix 1a. Person-years 2020'!$E$3:$F$1682,2,FALSE)</f>
        <v>1226226.8670000001</v>
      </c>
      <c r="G45" s="17">
        <f>VLOOKUP(E45,'Appendix 2a. Deaths 2020'!$E$4:$G$1683,2,FALSE)</f>
        <v>12312</v>
      </c>
      <c r="H45" s="17">
        <f>VLOOKUP(E45,'Appendix 2a. Deaths 2020'!$E$4:$G$1683,3,FALSE)</f>
        <v>1909</v>
      </c>
      <c r="I45" s="18">
        <f t="shared" si="23"/>
        <v>1.0040556385884504E-2</v>
      </c>
      <c r="J45" s="24">
        <v>5</v>
      </c>
      <c r="K45" s="5">
        <f>VLOOKUP(E45,'Appendix 3a. nax iIBGE 2020'!$E$5:$O$1935,11,FALSE)</f>
        <v>2.5</v>
      </c>
      <c r="L45" s="19">
        <f t="shared" si="24"/>
        <v>4.897347947423742E-2</v>
      </c>
      <c r="M45" s="20">
        <f t="shared" si="34"/>
        <v>90061.625391494861</v>
      </c>
      <c r="N45" s="20">
        <f t="shared" si="35"/>
        <v>4410.6311625268336</v>
      </c>
      <c r="O45" s="20">
        <f t="shared" si="25"/>
        <v>439281.54905115726</v>
      </c>
      <c r="P45" s="20">
        <f t="shared" si="19"/>
        <v>2146373.1600063345</v>
      </c>
      <c r="Q45" s="21">
        <f t="shared" si="26"/>
        <v>23.832272076771016</v>
      </c>
      <c r="R45" s="22">
        <f t="shared" si="27"/>
        <v>0.84494801819363219</v>
      </c>
      <c r="S45" s="22">
        <f t="shared" si="28"/>
        <v>0.95102652052576253</v>
      </c>
      <c r="T45" s="22">
        <f t="shared" si="29"/>
        <v>0.95845980419329546</v>
      </c>
      <c r="U45" s="23">
        <f t="shared" si="36"/>
        <v>91214.24965600601</v>
      </c>
      <c r="V45" s="23">
        <f t="shared" si="37"/>
        <v>3789.0577910721217</v>
      </c>
      <c r="W45" s="22">
        <f t="shared" si="30"/>
        <v>4.1540195806704538E-2</v>
      </c>
      <c r="X45" s="23">
        <f t="shared" si="38"/>
        <v>2.6588076976339767</v>
      </c>
      <c r="Y45" s="23">
        <f t="shared" si="31"/>
        <v>447200.33534635202</v>
      </c>
      <c r="Z45" s="23">
        <f t="shared" si="20"/>
        <v>2308590.8226761585</v>
      </c>
      <c r="AA45" s="23">
        <f t="shared" si="32"/>
        <v>25.309541342306588</v>
      </c>
      <c r="AB45" s="25"/>
      <c r="AC45" s="24"/>
      <c r="AD45" s="25"/>
      <c r="AE45" s="24"/>
      <c r="AF45" s="23">
        <f t="shared" si="33"/>
        <v>1.4772692655355719</v>
      </c>
    </row>
    <row r="46" spans="2:32" s="26" customFormat="1" ht="15" customHeight="1" x14ac:dyDescent="0.2">
      <c r="B46" s="5" t="str">
        <f t="shared" si="21"/>
        <v>SP</v>
      </c>
      <c r="C46" s="5" t="s">
        <v>48</v>
      </c>
      <c r="D46" s="24" t="s">
        <v>82</v>
      </c>
      <c r="E46" s="4" t="str">
        <f t="shared" si="22"/>
        <v>SPFemale65-69</v>
      </c>
      <c r="F46" s="6">
        <f>VLOOKUP(E46,'Appendix 1a. Person-years 2020'!$E$3:$F$1682,2,FALSE)</f>
        <v>977237.40190000006</v>
      </c>
      <c r="G46" s="17">
        <f>VLOOKUP(E46,'Appendix 2a. Deaths 2020'!$E$4:$G$1683,2,FALSE)</f>
        <v>14865</v>
      </c>
      <c r="H46" s="17">
        <f>VLOOKUP(E46,'Appendix 2a. Deaths 2020'!$E$4:$G$1683,3,FALSE)</f>
        <v>2379</v>
      </c>
      <c r="I46" s="18">
        <f t="shared" si="23"/>
        <v>1.5211247513755233E-2</v>
      </c>
      <c r="J46" s="24">
        <v>5</v>
      </c>
      <c r="K46" s="5">
        <f>VLOOKUP(E46,'Appendix 3a. nax iIBGE 2020'!$E$5:$O$1935,11,FALSE)</f>
        <v>2.5</v>
      </c>
      <c r="L46" s="19">
        <f t="shared" si="24"/>
        <v>7.3269920334955815E-2</v>
      </c>
      <c r="M46" s="20">
        <f t="shared" si="34"/>
        <v>85650.994228968033</v>
      </c>
      <c r="N46" s="20">
        <f t="shared" si="35"/>
        <v>6275.6415237662477</v>
      </c>
      <c r="O46" s="20">
        <f t="shared" si="25"/>
        <v>412565.86733542453</v>
      </c>
      <c r="P46" s="20">
        <f t="shared" si="19"/>
        <v>1707091.6109551773</v>
      </c>
      <c r="Q46" s="21">
        <f t="shared" si="26"/>
        <v>19.930785699832796</v>
      </c>
      <c r="R46" s="22">
        <f t="shared" si="27"/>
        <v>0.83995963673057517</v>
      </c>
      <c r="S46" s="22">
        <f t="shared" si="28"/>
        <v>0.92673007966504417</v>
      </c>
      <c r="T46" s="22">
        <f t="shared" si="29"/>
        <v>0.93808474128806552</v>
      </c>
      <c r="U46" s="23">
        <f t="shared" si="36"/>
        <v>87425.191864933891</v>
      </c>
      <c r="V46" s="23">
        <f t="shared" si="37"/>
        <v>5412.9533722578917</v>
      </c>
      <c r="W46" s="22">
        <f t="shared" si="30"/>
        <v>6.1915258711934484E-2</v>
      </c>
      <c r="X46" s="23">
        <f t="shared" si="38"/>
        <v>2.6484265254241839</v>
      </c>
      <c r="Y46" s="23">
        <f t="shared" si="31"/>
        <v>424397.00175535207</v>
      </c>
      <c r="Z46" s="23">
        <f t="shared" si="20"/>
        <v>1861390.4873298067</v>
      </c>
      <c r="AA46" s="23">
        <f t="shared" si="32"/>
        <v>21.291237086508556</v>
      </c>
      <c r="AB46" s="25"/>
      <c r="AC46" s="24"/>
      <c r="AD46" s="25"/>
      <c r="AE46" s="24"/>
      <c r="AF46" s="23">
        <f t="shared" si="33"/>
        <v>1.3604513866757593</v>
      </c>
    </row>
    <row r="47" spans="2:32" s="26" customFormat="1" ht="15" customHeight="1" x14ac:dyDescent="0.2">
      <c r="B47" s="5" t="str">
        <f t="shared" si="21"/>
        <v>SP</v>
      </c>
      <c r="C47" s="5" t="s">
        <v>48</v>
      </c>
      <c r="D47" s="42" t="s">
        <v>19</v>
      </c>
      <c r="E47" s="4" t="str">
        <f t="shared" si="22"/>
        <v>SPFemale70-74</v>
      </c>
      <c r="F47" s="6">
        <f>VLOOKUP(E47,'Appendix 1a. Person-years 2020'!$E$3:$F$1682,2,FALSE)</f>
        <v>730677.88040000002</v>
      </c>
      <c r="G47" s="17">
        <f>VLOOKUP(E47,'Appendix 2a. Deaths 2020'!$E$4:$G$1683,2,FALSE)</f>
        <v>16813</v>
      </c>
      <c r="H47" s="17">
        <f>VLOOKUP(E47,'Appendix 2a. Deaths 2020'!$E$4:$G$1683,3,FALSE)</f>
        <v>2528</v>
      </c>
      <c r="I47" s="18">
        <f t="shared" si="23"/>
        <v>2.3010139558071668E-2</v>
      </c>
      <c r="J47" s="24">
        <v>5</v>
      </c>
      <c r="K47" s="5">
        <f>VLOOKUP(E47,'Appendix 3a. nax iIBGE 2020'!$E$5:$O$1935,11,FALSE)</f>
        <v>2.5</v>
      </c>
      <c r="L47" s="19">
        <f t="shared" si="24"/>
        <v>0.10879237827306401</v>
      </c>
      <c r="M47" s="20">
        <f t="shared" si="34"/>
        <v>79375.352705201789</v>
      </c>
      <c r="N47" s="20">
        <f t="shared" si="35"/>
        <v>8635.4333970621883</v>
      </c>
      <c r="O47" s="20">
        <f t="shared" si="25"/>
        <v>375288.18003335345</v>
      </c>
      <c r="P47" s="20">
        <f t="shared" si="19"/>
        <v>1294525.7436197528</v>
      </c>
      <c r="Q47" s="21">
        <f t="shared" si="26"/>
        <v>16.308913277243519</v>
      </c>
      <c r="R47" s="22">
        <f t="shared" si="27"/>
        <v>0.84964015940046389</v>
      </c>
      <c r="S47" s="22">
        <f t="shared" si="28"/>
        <v>0.89120762172693602</v>
      </c>
      <c r="T47" s="22">
        <f t="shared" si="29"/>
        <v>0.90677608530187592</v>
      </c>
      <c r="U47" s="23">
        <f t="shared" si="36"/>
        <v>82012.238492675999</v>
      </c>
      <c r="V47" s="23">
        <f t="shared" si="37"/>
        <v>7645.5019254434355</v>
      </c>
      <c r="W47" s="22">
        <f t="shared" si="30"/>
        <v>9.3223914698124077E-2</v>
      </c>
      <c r="X47" s="23">
        <f t="shared" si="38"/>
        <v>2.647802996222433</v>
      </c>
      <c r="Y47" s="23">
        <f t="shared" si="31"/>
        <v>392077.4657419764</v>
      </c>
      <c r="Z47" s="23">
        <f t="shared" si="20"/>
        <v>1436993.4855744545</v>
      </c>
      <c r="AA47" s="23">
        <f t="shared" si="32"/>
        <v>17.521695688171999</v>
      </c>
      <c r="AB47" s="25"/>
      <c r="AC47" s="24"/>
      <c r="AD47" s="25"/>
      <c r="AE47" s="24"/>
      <c r="AF47" s="23">
        <f t="shared" si="33"/>
        <v>1.2127824109284795</v>
      </c>
    </row>
    <row r="48" spans="2:32" s="26" customFormat="1" ht="15" customHeight="1" x14ac:dyDescent="0.2">
      <c r="B48" s="5" t="str">
        <f t="shared" si="21"/>
        <v>SP</v>
      </c>
      <c r="C48" s="5" t="s">
        <v>48</v>
      </c>
      <c r="D48" s="42" t="s">
        <v>20</v>
      </c>
      <c r="E48" s="4" t="str">
        <f t="shared" si="22"/>
        <v>SPFemale75-79</v>
      </c>
      <c r="F48" s="6">
        <f>VLOOKUP(E48,'Appendix 1a. Person-years 2020'!$E$3:$F$1682,2,FALSE)</f>
        <v>493637.141</v>
      </c>
      <c r="G48" s="17">
        <f>VLOOKUP(E48,'Appendix 2a. Deaths 2020'!$E$4:$G$1683,2,FALSE)</f>
        <v>18125</v>
      </c>
      <c r="H48" s="17">
        <f>VLOOKUP(E48,'Appendix 2a. Deaths 2020'!$E$4:$G$1683,3,FALSE)</f>
        <v>2619</v>
      </c>
      <c r="I48" s="18">
        <f t="shared" si="23"/>
        <v>3.6717253412664103E-2</v>
      </c>
      <c r="J48" s="24">
        <v>5</v>
      </c>
      <c r="K48" s="5">
        <f>VLOOKUP(E48,'Appendix 3a. nax iIBGE 2020'!$E$5:$O$1935,11,FALSE)</f>
        <v>2.5</v>
      </c>
      <c r="L48" s="19">
        <f t="shared" si="24"/>
        <v>0.16815114642594226</v>
      </c>
      <c r="M48" s="20">
        <f t="shared" si="34"/>
        <v>70739.919308139593</v>
      </c>
      <c r="N48" s="20">
        <f t="shared" si="35"/>
        <v>11894.998529742321</v>
      </c>
      <c r="O48" s="20">
        <f t="shared" si="25"/>
        <v>323962.10021634214</v>
      </c>
      <c r="P48" s="20">
        <f t="shared" si="19"/>
        <v>919237.56358639942</v>
      </c>
      <c r="Q48" s="21">
        <f t="shared" si="26"/>
        <v>12.994608596911823</v>
      </c>
      <c r="R48" s="22">
        <f t="shared" si="27"/>
        <v>0.85550344827586211</v>
      </c>
      <c r="S48" s="22">
        <f t="shared" si="28"/>
        <v>0.8318488535740578</v>
      </c>
      <c r="T48" s="22">
        <f t="shared" si="29"/>
        <v>0.85427506012659238</v>
      </c>
      <c r="U48" s="23">
        <f t="shared" si="36"/>
        <v>74366.736567232569</v>
      </c>
      <c r="V48" s="23">
        <f t="shared" si="37"/>
        <v>10837.088214841509</v>
      </c>
      <c r="W48" s="22">
        <f t="shared" si="30"/>
        <v>0.14572493987340762</v>
      </c>
      <c r="X48" s="23">
        <f t="shared" si="38"/>
        <v>2.6400033971722401</v>
      </c>
      <c r="Y48" s="23">
        <f t="shared" si="31"/>
        <v>346258.19146459212</v>
      </c>
      <c r="Z48" s="23">
        <f t="shared" si="20"/>
        <v>1044916.0198324783</v>
      </c>
      <c r="AA48" s="23">
        <f t="shared" si="32"/>
        <v>14.050852142581292</v>
      </c>
      <c r="AB48" s="25"/>
      <c r="AC48" s="24"/>
      <c r="AD48" s="25"/>
      <c r="AE48" s="24"/>
      <c r="AF48" s="23">
        <f t="shared" si="33"/>
        <v>1.056243545669469</v>
      </c>
    </row>
    <row r="49" spans="2:32" s="26" customFormat="1" ht="15" customHeight="1" x14ac:dyDescent="0.2">
      <c r="B49" s="5" t="str">
        <f t="shared" si="21"/>
        <v>SP</v>
      </c>
      <c r="C49" s="5" t="s">
        <v>48</v>
      </c>
      <c r="D49" s="42" t="s">
        <v>21</v>
      </c>
      <c r="E49" s="4" t="str">
        <f t="shared" si="22"/>
        <v>SPFemale80-84</v>
      </c>
      <c r="F49" s="6">
        <f>VLOOKUP(E49,'Appendix 1a. Person-years 2020'!$E$3:$F$1682,2,FALSE)</f>
        <v>340308.41259999998</v>
      </c>
      <c r="G49" s="17">
        <f>VLOOKUP(E49,'Appendix 2a. Deaths 2020'!$E$4:$G$1683,2,FALSE)</f>
        <v>20711</v>
      </c>
      <c r="H49" s="17">
        <f>VLOOKUP(E49,'Appendix 2a. Deaths 2020'!$E$4:$G$1683,3,FALSE)</f>
        <v>2622</v>
      </c>
      <c r="I49" s="18">
        <f t="shared" si="23"/>
        <v>6.0859500480065422E-2</v>
      </c>
      <c r="J49" s="24">
        <v>5</v>
      </c>
      <c r="K49" s="5">
        <f>VLOOKUP(E49,'Appendix 3a. nax iIBGE 2020'!$E$5:$O$1935,11,FALSE)</f>
        <v>2.5</v>
      </c>
      <c r="L49" s="19">
        <f t="shared" si="24"/>
        <v>0.26411303408813164</v>
      </c>
      <c r="M49" s="20">
        <f t="shared" si="34"/>
        <v>58844.920778397274</v>
      </c>
      <c r="N49" s="20">
        <f t="shared" si="35"/>
        <v>15541.710567458245</v>
      </c>
      <c r="O49" s="20">
        <f t="shared" si="25"/>
        <v>255370.32747334073</v>
      </c>
      <c r="P49" s="20">
        <f t="shared" si="19"/>
        <v>595275.46337005729</v>
      </c>
      <c r="Q49" s="21">
        <f t="shared" si="26"/>
        <v>10.116004159675759</v>
      </c>
      <c r="R49" s="22">
        <f t="shared" si="27"/>
        <v>0.87340060837236255</v>
      </c>
      <c r="S49" s="22">
        <f t="shared" si="28"/>
        <v>0.73588696591186831</v>
      </c>
      <c r="T49" s="22">
        <f t="shared" si="29"/>
        <v>0.76501991893301147</v>
      </c>
      <c r="U49" s="23">
        <f t="shared" si="36"/>
        <v>63529.648352391057</v>
      </c>
      <c r="V49" s="23">
        <f t="shared" si="37"/>
        <v>14928.201920002126</v>
      </c>
      <c r="W49" s="22">
        <f t="shared" si="30"/>
        <v>0.23498008106698853</v>
      </c>
      <c r="X49" s="23">
        <f t="shared" si="38"/>
        <v>2.5961846234235488</v>
      </c>
      <c r="Y49" s="23">
        <f t="shared" si="31"/>
        <v>281763.60044201609</v>
      </c>
      <c r="Z49" s="23">
        <f t="shared" si="20"/>
        <v>698657.82836788613</v>
      </c>
      <c r="AA49" s="23">
        <f t="shared" si="32"/>
        <v>10.997350787974113</v>
      </c>
      <c r="AB49" s="25"/>
      <c r="AC49" s="24"/>
      <c r="AD49" s="25"/>
      <c r="AE49" s="24"/>
      <c r="AF49" s="23">
        <f t="shared" si="33"/>
        <v>0.88134662829835442</v>
      </c>
    </row>
    <row r="50" spans="2:32" s="26" customFormat="1" ht="15" customHeight="1" x14ac:dyDescent="0.2">
      <c r="B50" s="5" t="str">
        <f t="shared" si="21"/>
        <v>SP</v>
      </c>
      <c r="C50" s="5" t="s">
        <v>48</v>
      </c>
      <c r="D50" s="42" t="s">
        <v>22</v>
      </c>
      <c r="E50" s="4" t="str">
        <f t="shared" si="22"/>
        <v>SPFemale85-89</v>
      </c>
      <c r="F50" s="6">
        <f>VLOOKUP(E50,'Appendix 1a. Person-years 2020'!$E$3:$F$1682,2,FALSE)</f>
        <v>196078.91089999999</v>
      </c>
      <c r="G50" s="17">
        <f>VLOOKUP(E50,'Appendix 2a. Deaths 2020'!$E$4:$G$1683,2,FALSE)</f>
        <v>19553</v>
      </c>
      <c r="H50" s="17">
        <f>VLOOKUP(E50,'Appendix 2a. Deaths 2020'!$E$4:$G$1683,3,FALSE)</f>
        <v>2132</v>
      </c>
      <c r="I50" s="18">
        <f t="shared" si="23"/>
        <v>9.972005612562794E-2</v>
      </c>
      <c r="J50" s="24">
        <v>5</v>
      </c>
      <c r="K50" s="5">
        <f>VLOOKUP(E50,'Appendix 3a. nax iIBGE 2020'!$E$5:$O$1935,11,FALSE)</f>
        <v>2.5</v>
      </c>
      <c r="L50" s="19">
        <f t="shared" si="24"/>
        <v>0.39910367776216954</v>
      </c>
      <c r="M50" s="20">
        <f t="shared" si="34"/>
        <v>43303.210210939025</v>
      </c>
      <c r="N50" s="20">
        <f t="shared" si="35"/>
        <v>17282.470454094098</v>
      </c>
      <c r="O50" s="20">
        <f t="shared" si="25"/>
        <v>173309.87491945986</v>
      </c>
      <c r="P50" s="20">
        <f t="shared" si="19"/>
        <v>339905.1358967165</v>
      </c>
      <c r="Q50" s="21">
        <f t="shared" si="26"/>
        <v>7.8494211916614782</v>
      </c>
      <c r="R50" s="22">
        <f t="shared" si="27"/>
        <v>0.89096302357694468</v>
      </c>
      <c r="S50" s="22">
        <f t="shared" si="28"/>
        <v>0.60089632223783052</v>
      </c>
      <c r="T50" s="22">
        <f t="shared" si="29"/>
        <v>0.63521182556114841</v>
      </c>
      <c r="U50" s="23">
        <f t="shared" si="36"/>
        <v>48601.446432388933</v>
      </c>
      <c r="V50" s="23">
        <f t="shared" si="37"/>
        <v>17729.232919158796</v>
      </c>
      <c r="W50" s="22">
        <f t="shared" si="30"/>
        <v>0.36478817443885159</v>
      </c>
      <c r="X50" s="23">
        <f>J50+R50*(L50/W50)*(K50-J50)</f>
        <v>2.5630609462145051</v>
      </c>
      <c r="Y50" s="23">
        <f t="shared" si="31"/>
        <v>199802.17206758718</v>
      </c>
      <c r="Z50" s="23">
        <f t="shared" si="20"/>
        <v>416894.22792586999</v>
      </c>
      <c r="AA50" s="23">
        <f t="shared" si="32"/>
        <v>8.5778152406600743</v>
      </c>
      <c r="AB50" s="25"/>
      <c r="AC50" s="24"/>
      <c r="AD50" s="25"/>
      <c r="AE50" s="24"/>
      <c r="AF50" s="23">
        <f t="shared" si="33"/>
        <v>0.72839404899859606</v>
      </c>
    </row>
    <row r="51" spans="2:32" s="26" customFormat="1" ht="15" customHeight="1" x14ac:dyDescent="0.2">
      <c r="B51" s="5" t="str">
        <f t="shared" si="21"/>
        <v>SP</v>
      </c>
      <c r="C51" s="5" t="s">
        <v>48</v>
      </c>
      <c r="D51" s="43" t="s">
        <v>5</v>
      </c>
      <c r="E51" s="4" t="str">
        <f t="shared" si="22"/>
        <v>SPFemale90+</v>
      </c>
      <c r="F51" s="8">
        <f>VLOOKUP(E51,'Appendix 1a. Person-years 2020'!$E$3:$F$1682,2,FALSE)</f>
        <v>142812.00020000001</v>
      </c>
      <c r="G51" s="17">
        <f>VLOOKUP(E51,'Appendix 2a. Deaths 2020'!$E$4:$G$1683,2,FALSE)</f>
        <v>22306</v>
      </c>
      <c r="H51" s="17">
        <f>VLOOKUP(E51,'Appendix 2a. Deaths 2020'!$E$4:$G$1683,3,FALSE)</f>
        <v>1997</v>
      </c>
      <c r="I51" s="18">
        <f t="shared" si="23"/>
        <v>0.15619135624990707</v>
      </c>
      <c r="J51" s="27"/>
      <c r="K51" s="28"/>
      <c r="L51" s="16">
        <v>1</v>
      </c>
      <c r="M51" s="20">
        <f t="shared" si="34"/>
        <v>26020.739756844927</v>
      </c>
      <c r="N51" s="20">
        <f t="shared" si="35"/>
        <v>26020.739756844927</v>
      </c>
      <c r="O51" s="38">
        <f>N51*Q51</f>
        <v>166595.26097725661</v>
      </c>
      <c r="P51" s="20">
        <f>O51</f>
        <v>166595.26097725661</v>
      </c>
      <c r="Q51" s="21">
        <f>1/I51</f>
        <v>6.4024029498789563</v>
      </c>
      <c r="R51" s="22">
        <f t="shared" si="27"/>
        <v>0.91047251860485967</v>
      </c>
      <c r="S51" s="22">
        <f t="shared" si="28"/>
        <v>0</v>
      </c>
      <c r="T51" s="22">
        <f t="shared" si="29"/>
        <v>0</v>
      </c>
      <c r="U51" s="23">
        <f t="shared" si="36"/>
        <v>30872.213513230137</v>
      </c>
      <c r="V51" s="23">
        <f>U51*(1-T51)</f>
        <v>30872.213513230137</v>
      </c>
      <c r="W51" s="22">
        <f t="shared" si="30"/>
        <v>1</v>
      </c>
      <c r="X51" s="23">
        <f>Q51/R51</f>
        <v>7.0319562853907138</v>
      </c>
      <c r="Y51" s="23">
        <f t="shared" si="31"/>
        <v>217092.05585828281</v>
      </c>
      <c r="Z51" s="23">
        <f>Y51</f>
        <v>217092.05585828281</v>
      </c>
      <c r="AA51" s="23">
        <f t="shared" si="32"/>
        <v>7.0319562853907138</v>
      </c>
      <c r="AB51" s="25"/>
      <c r="AC51" s="24"/>
      <c r="AD51" s="25"/>
      <c r="AE51" s="24"/>
      <c r="AF51" s="23">
        <f t="shared" si="33"/>
        <v>0.62955333551175752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23702893.298299998</v>
      </c>
      <c r="G52" s="30">
        <f>SUM(G32:G51)</f>
        <v>157613</v>
      </c>
      <c r="H52" s="30">
        <f>SUM(H32:H51)</f>
        <v>20181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SP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SP</v>
      </c>
      <c r="C59" s="5" t="s">
        <v>47</v>
      </c>
      <c r="D59" s="40">
        <v>0</v>
      </c>
      <c r="E59" s="4" t="str">
        <f>_xlfn.CONCAT(B59,C59,D59)</f>
        <v>SPMale0</v>
      </c>
      <c r="F59" s="6">
        <f>VLOOKUP(E59,'Appendix 1a. Person-years 2020'!$E$3:$F$1682,2,FALSE)</f>
        <v>308374.23910000001</v>
      </c>
      <c r="G59" s="17">
        <f>VLOOKUP(E59,'Appendix 2a. Deaths 2020'!$E$4:$G$1683,2,FALSE)</f>
        <v>2967</v>
      </c>
      <c r="H59" s="17">
        <f>VLOOKUP(E59,'Appendix 2a. Deaths 2020'!$E$4:$G$1683,3,FALSE)</f>
        <v>9</v>
      </c>
      <c r="I59" s="18">
        <f>G59/F59</f>
        <v>9.6214262535654193E-3</v>
      </c>
      <c r="J59" s="16">
        <v>1</v>
      </c>
      <c r="K59" s="5">
        <f>VLOOKUP(E59,'Appendix 3a. nax iIBGE 2020'!$E$5:$O$1935,11,FALSE)</f>
        <v>7.0000000000000007E-2</v>
      </c>
      <c r="L59" s="19">
        <f>(J59*I59)/(1+(J59-K59)*I59)</f>
        <v>9.5360979508075806E-3</v>
      </c>
      <c r="M59" s="16">
        <v>100000</v>
      </c>
      <c r="N59" s="20">
        <f>M59*L59</f>
        <v>953.60979508075809</v>
      </c>
      <c r="O59" s="20">
        <f>M60*J59+N59*K59</f>
        <v>99113.142890574891</v>
      </c>
      <c r="P59" s="20">
        <f t="shared" ref="P59:P77" si="39">P60+O59</f>
        <v>7285014.5768234655</v>
      </c>
      <c r="Q59" s="21">
        <f>P59/M59</f>
        <v>72.850145768234654</v>
      </c>
      <c r="R59" s="22">
        <f>(G59-H59)/G59</f>
        <v>0.99696663296258847</v>
      </c>
      <c r="S59" s="22">
        <f>1-L59</f>
        <v>0.99046390204919244</v>
      </c>
      <c r="T59" s="22">
        <f>S59^R59</f>
        <v>0.99049269058933764</v>
      </c>
      <c r="U59" s="16">
        <v>100000</v>
      </c>
      <c r="V59" s="23">
        <f>U59*(1-T59)</f>
        <v>950.73094106623569</v>
      </c>
      <c r="W59" s="22">
        <f>V59/U59</f>
        <v>9.5073094106623568E-3</v>
      </c>
      <c r="X59" s="23">
        <f>J59+R59*(L59/W59)*(K59-J59)</f>
        <v>7.0013493711589936E-2</v>
      </c>
      <c r="Y59" s="23">
        <f>U60*J59+V59*X59</f>
        <v>99115.833053697512</v>
      </c>
      <c r="Z59" s="23">
        <f t="shared" ref="Z59:Z77" si="40">Z60+Y59</f>
        <v>7489307.5298018409</v>
      </c>
      <c r="AA59" s="23">
        <f>Z59/U59</f>
        <v>74.893075298018402</v>
      </c>
      <c r="AB59" s="16"/>
      <c r="AC59" s="16"/>
      <c r="AD59" s="16"/>
      <c r="AE59" s="16"/>
      <c r="AF59" s="23">
        <f>AA59-Q59</f>
        <v>2.0429295297837484</v>
      </c>
    </row>
    <row r="60" spans="2:32" s="26" customFormat="1" ht="15" customHeight="1" x14ac:dyDescent="0.2">
      <c r="B60" s="5" t="str">
        <f t="shared" ref="B60:B78" si="41">B6</f>
        <v>SP</v>
      </c>
      <c r="C60" s="5" t="s">
        <v>47</v>
      </c>
      <c r="D60" s="41" t="s">
        <v>18</v>
      </c>
      <c r="E60" s="4" t="str">
        <f t="shared" ref="E60:E78" si="42">_xlfn.CONCAT(B60,C60,D60)</f>
        <v>SPMale1-4</v>
      </c>
      <c r="F60" s="6">
        <f>VLOOKUP(E60,'Appendix 1a. Person-years 2020'!$E$3:$F$1682,2,FALSE)</f>
        <v>1246526.1318000001</v>
      </c>
      <c r="G60" s="17">
        <f>VLOOKUP(E60,'Appendix 2a. Deaths 2020'!$E$4:$G$1683,2,FALSE)</f>
        <v>372</v>
      </c>
      <c r="H60" s="17">
        <f>VLOOKUP(E60,'Appendix 2a. Deaths 2020'!$E$4:$G$1683,3,FALSE)</f>
        <v>10</v>
      </c>
      <c r="I60" s="18">
        <f t="shared" ref="I60:I78" si="43">G60/F60</f>
        <v>2.9842936342042593E-4</v>
      </c>
      <c r="J60" s="24">
        <v>4</v>
      </c>
      <c r="K60" s="5">
        <f>VLOOKUP(E60,'Appendix 3a. nax iIBGE 2020'!$E$5:$O$1935,11,FALSE)</f>
        <v>1.62</v>
      </c>
      <c r="L60" s="19">
        <f t="shared" ref="L60:L77" si="44">(J60*I60)/(1+(J60-K60)*I60)</f>
        <v>1.1928702034425171E-3</v>
      </c>
      <c r="M60" s="20">
        <f>M59-N59</f>
        <v>99046.39020491924</v>
      </c>
      <c r="N60" s="20">
        <f>M60*L60</f>
        <v>118.14948763398895</v>
      </c>
      <c r="O60" s="20">
        <f t="shared" ref="O60:O77" si="45">M61*J60+N60*K60</f>
        <v>395904.36503910809</v>
      </c>
      <c r="P60" s="20">
        <f t="shared" si="39"/>
        <v>7185901.4339328902</v>
      </c>
      <c r="Q60" s="21">
        <f t="shared" ref="Q60:Q77" si="46">P60/M60</f>
        <v>72.550866508772529</v>
      </c>
      <c r="R60" s="22">
        <f t="shared" ref="R60:R78" si="47">(G60-H60)/G60</f>
        <v>0.9731182795698925</v>
      </c>
      <c r="S60" s="22">
        <f t="shared" ref="S60:S78" si="48">1-L60</f>
        <v>0.9988071297965575</v>
      </c>
      <c r="T60" s="22">
        <f t="shared" ref="T60:T78" si="49">S60^R60</f>
        <v>0.9988391775808706</v>
      </c>
      <c r="U60" s="23">
        <f>U59-V59</f>
        <v>99049.269058933758</v>
      </c>
      <c r="V60" s="23">
        <f>U60*(1-T60)</f>
        <v>114.97861212199068</v>
      </c>
      <c r="W60" s="22">
        <f t="shared" ref="W60:W78" si="50">V60/U60</f>
        <v>1.1608224191294036E-3</v>
      </c>
      <c r="X60" s="23">
        <f>J60+R60*(L60/W60)*(K60-J60)</f>
        <v>1.6200381739977847</v>
      </c>
      <c r="Y60" s="23">
        <f t="shared" ref="Y60:Y78" si="51">U61*J60+V60*X60</f>
        <v>395923.43152807798</v>
      </c>
      <c r="Z60" s="23">
        <f t="shared" si="40"/>
        <v>7390191.6967481431</v>
      </c>
      <c r="AA60" s="23">
        <f t="shared" ref="AA60:AA78" si="52">Z60/U60</f>
        <v>74.611269391104955</v>
      </c>
      <c r="AB60" s="25"/>
      <c r="AC60" s="24"/>
      <c r="AD60" s="25"/>
      <c r="AE60" s="24"/>
      <c r="AF60" s="23">
        <f t="shared" ref="AF60:AF78" si="53">AA60-Q60</f>
        <v>2.0604028823324256</v>
      </c>
    </row>
    <row r="61" spans="2:32" s="26" customFormat="1" ht="15" customHeight="1" x14ac:dyDescent="0.2">
      <c r="B61" s="5" t="str">
        <f t="shared" si="41"/>
        <v>SP</v>
      </c>
      <c r="C61" s="5" t="s">
        <v>47</v>
      </c>
      <c r="D61" s="24" t="s">
        <v>70</v>
      </c>
      <c r="E61" s="4" t="str">
        <f t="shared" si="42"/>
        <v>SPMale5-9</v>
      </c>
      <c r="F61" s="6">
        <f>VLOOKUP(E61,'Appendix 1a. Person-years 2020'!$E$3:$F$1682,2,FALSE)</f>
        <v>1555043.8196</v>
      </c>
      <c r="G61" s="17">
        <f>VLOOKUP(E61,'Appendix 2a. Deaths 2020'!$E$4:$G$1683,2,FALSE)</f>
        <v>216</v>
      </c>
      <c r="H61" s="17">
        <f>VLOOKUP(E61,'Appendix 2a. Deaths 2020'!$E$4:$G$1683,3,FALSE)</f>
        <v>10</v>
      </c>
      <c r="I61" s="18">
        <f t="shared" si="43"/>
        <v>1.389028381563943E-4</v>
      </c>
      <c r="J61" s="24">
        <v>5</v>
      </c>
      <c r="K61" s="5">
        <f>VLOOKUP(E61,'Appendix 3a. nax iIBGE 2020'!$E$5:$O$1935,11,FALSE)</f>
        <v>2.5</v>
      </c>
      <c r="L61" s="19">
        <f t="shared" si="44"/>
        <v>6.9427309952202335E-4</v>
      </c>
      <c r="M61" s="20">
        <f t="shared" ref="M61:M78" si="54">M60-N60</f>
        <v>98928.240717285255</v>
      </c>
      <c r="N61" s="20">
        <f t="shared" ref="N61:N78" si="55">M61*L61</f>
        <v>68.683216313050465</v>
      </c>
      <c r="O61" s="20">
        <f t="shared" si="45"/>
        <v>494469.49554564361</v>
      </c>
      <c r="P61" s="20">
        <f t="shared" si="39"/>
        <v>6789997.0688937819</v>
      </c>
      <c r="Q61" s="21">
        <f t="shared" si="46"/>
        <v>68.635578876794867</v>
      </c>
      <c r="R61" s="22">
        <f t="shared" si="47"/>
        <v>0.95370370370370372</v>
      </c>
      <c r="S61" s="22">
        <f t="shared" si="48"/>
        <v>0.99930572690047803</v>
      </c>
      <c r="T61" s="22">
        <f t="shared" si="49"/>
        <v>0.99933785852983159</v>
      </c>
      <c r="U61" s="23">
        <f t="shared" ref="U61:U78" si="56">U60-V60</f>
        <v>98934.290446811763</v>
      </c>
      <c r="V61" s="23">
        <f t="shared" ref="V61:V77" si="57">U61*(1-T61)</f>
        <v>65.508496526520346</v>
      </c>
      <c r="W61" s="22">
        <f t="shared" si="50"/>
        <v>6.6214147016840929E-4</v>
      </c>
      <c r="X61" s="23">
        <f>J61+R61*(L61/W61)*(K61-J61)</f>
        <v>2.5000401869271336</v>
      </c>
      <c r="Y61" s="23">
        <f t="shared" si="51"/>
        <v>494507.68362532766</v>
      </c>
      <c r="Z61" s="23">
        <f t="shared" si="40"/>
        <v>6994268.2652200647</v>
      </c>
      <c r="AA61" s="23">
        <f t="shared" si="52"/>
        <v>70.696097719326801</v>
      </c>
      <c r="AB61" s="25"/>
      <c r="AC61" s="24"/>
      <c r="AD61" s="25"/>
      <c r="AE61" s="24"/>
      <c r="AF61" s="23">
        <f t="shared" si="53"/>
        <v>2.0605188425319341</v>
      </c>
    </row>
    <row r="62" spans="2:32" s="26" customFormat="1" ht="15" customHeight="1" x14ac:dyDescent="0.2">
      <c r="B62" s="5" t="str">
        <f t="shared" si="41"/>
        <v>SP</v>
      </c>
      <c r="C62" s="5" t="s">
        <v>47</v>
      </c>
      <c r="D62" s="24" t="s">
        <v>71</v>
      </c>
      <c r="E62" s="4" t="str">
        <f t="shared" si="42"/>
        <v>SPMale10-14</v>
      </c>
      <c r="F62" s="6">
        <f>VLOOKUP(E62,'Appendix 1a. Person-years 2020'!$E$3:$F$1682,2,FALSE)</f>
        <v>1512034.2568000001</v>
      </c>
      <c r="G62" s="17">
        <f>VLOOKUP(E62,'Appendix 2a. Deaths 2020'!$E$4:$G$1683,2,FALSE)</f>
        <v>303</v>
      </c>
      <c r="H62" s="17">
        <f>VLOOKUP(E62,'Appendix 2a. Deaths 2020'!$E$4:$G$1683,3,FALSE)</f>
        <v>14</v>
      </c>
      <c r="I62" s="18">
        <f t="shared" si="43"/>
        <v>2.0039228518622013E-4</v>
      </c>
      <c r="J62" s="24">
        <v>5</v>
      </c>
      <c r="K62" s="5">
        <f>VLOOKUP(E62,'Appendix 3a. nax iIBGE 2020'!$E$5:$O$1935,11,FALSE)</f>
        <v>2.5</v>
      </c>
      <c r="L62" s="19">
        <f t="shared" si="44"/>
        <v>1.00145971392961E-3</v>
      </c>
      <c r="M62" s="20">
        <f t="shared" si="54"/>
        <v>98859.557500972209</v>
      </c>
      <c r="N62" s="20">
        <f t="shared" si="55"/>
        <v>99.003864174131465</v>
      </c>
      <c r="O62" s="20">
        <f t="shared" si="45"/>
        <v>494050.2778444257</v>
      </c>
      <c r="P62" s="20">
        <f t="shared" si="39"/>
        <v>6295527.5733481385</v>
      </c>
      <c r="Q62" s="21">
        <f t="shared" si="46"/>
        <v>63.681526930628095</v>
      </c>
      <c r="R62" s="22">
        <f t="shared" si="47"/>
        <v>0.95379537953795379</v>
      </c>
      <c r="S62" s="22">
        <f t="shared" si="48"/>
        <v>0.99899854028607038</v>
      </c>
      <c r="T62" s="22">
        <f t="shared" si="49"/>
        <v>0.99904479024508563</v>
      </c>
      <c r="U62" s="23">
        <f t="shared" si="56"/>
        <v>98868.781950285236</v>
      </c>
      <c r="V62" s="23">
        <f t="shared" si="57"/>
        <v>94.440424975413819</v>
      </c>
      <c r="W62" s="22">
        <f t="shared" si="50"/>
        <v>9.5520975491436566E-4</v>
      </c>
      <c r="X62" s="23">
        <f>((-5/24)*V61+2.5*V62+(5/24)*V63)/V62</f>
        <v>3.4284645454452027</v>
      </c>
      <c r="Y62" s="23">
        <f t="shared" si="51"/>
        <v>494195.49327523413</v>
      </c>
      <c r="Z62" s="23">
        <f t="shared" si="40"/>
        <v>6499760.5815947372</v>
      </c>
      <c r="AA62" s="23">
        <f t="shared" si="52"/>
        <v>65.741283076219645</v>
      </c>
      <c r="AB62" s="25"/>
      <c r="AC62" s="24"/>
      <c r="AD62" s="25"/>
      <c r="AE62" s="24"/>
      <c r="AF62" s="23">
        <f t="shared" si="53"/>
        <v>2.0597561455915496</v>
      </c>
    </row>
    <row r="63" spans="2:32" s="26" customFormat="1" ht="15" customHeight="1" x14ac:dyDescent="0.2">
      <c r="B63" s="5" t="str">
        <f t="shared" si="41"/>
        <v>SP</v>
      </c>
      <c r="C63" s="5" t="s">
        <v>47</v>
      </c>
      <c r="D63" s="24" t="s">
        <v>72</v>
      </c>
      <c r="E63" s="4" t="str">
        <f t="shared" si="42"/>
        <v>SPMale15-19</v>
      </c>
      <c r="F63" s="6">
        <f>VLOOKUP(E63,'Appendix 1a. Person-years 2020'!$E$3:$F$1682,2,FALSE)</f>
        <v>1596287.4504</v>
      </c>
      <c r="G63" s="17">
        <f>VLOOKUP(E63,'Appendix 2a. Deaths 2020'!$E$4:$G$1683,2,FALSE)</f>
        <v>1594</v>
      </c>
      <c r="H63" s="17">
        <f>VLOOKUP(E63,'Appendix 2a. Deaths 2020'!$E$4:$G$1683,3,FALSE)</f>
        <v>18</v>
      </c>
      <c r="I63" s="18">
        <f t="shared" si="43"/>
        <v>9.9856701849066918E-4</v>
      </c>
      <c r="J63" s="24">
        <v>5</v>
      </c>
      <c r="K63" s="5">
        <f>VLOOKUP(E63,'Appendix 3a. nax iIBGE 2020'!$E$5:$O$1935,11,FALSE)</f>
        <v>2.5</v>
      </c>
      <c r="L63" s="19">
        <f t="shared" si="44"/>
        <v>4.9804019296888092E-3</v>
      </c>
      <c r="M63" s="20">
        <f t="shared" si="54"/>
        <v>98760.553636798082</v>
      </c>
      <c r="N63" s="20">
        <f t="shared" si="55"/>
        <v>491.8672519098443</v>
      </c>
      <c r="O63" s="20">
        <f t="shared" si="45"/>
        <v>492573.10005421581</v>
      </c>
      <c r="P63" s="20">
        <f t="shared" si="39"/>
        <v>5801477.2955037132</v>
      </c>
      <c r="Q63" s="21">
        <f t="shared" si="46"/>
        <v>58.742859186869609</v>
      </c>
      <c r="R63" s="22">
        <f t="shared" si="47"/>
        <v>0.98870765370138014</v>
      </c>
      <c r="S63" s="22">
        <f t="shared" si="48"/>
        <v>0.99501959807031115</v>
      </c>
      <c r="T63" s="22">
        <f t="shared" si="49"/>
        <v>0.99507569979208776</v>
      </c>
      <c r="U63" s="23">
        <f t="shared" si="56"/>
        <v>98774.341525309821</v>
      </c>
      <c r="V63" s="23">
        <f t="shared" si="57"/>
        <v>486.3945105094773</v>
      </c>
      <c r="W63" s="22">
        <f t="shared" si="50"/>
        <v>4.9243002079122355E-3</v>
      </c>
      <c r="X63" s="23">
        <f t="shared" ref="X63:X76" si="58">((-5/24)*V62+2.5*V63+(5/24)*V64)/V63</f>
        <v>2.7970854971377865</v>
      </c>
      <c r="Y63" s="23">
        <f t="shared" si="51"/>
        <v>492800.22210523521</v>
      </c>
      <c r="Z63" s="23">
        <f t="shared" si="40"/>
        <v>6005565.0883195028</v>
      </c>
      <c r="AA63" s="23">
        <f t="shared" si="52"/>
        <v>60.800861798513168</v>
      </c>
      <c r="AB63" s="25"/>
      <c r="AC63" s="24"/>
      <c r="AD63" s="25"/>
      <c r="AE63" s="24"/>
      <c r="AF63" s="23">
        <f t="shared" si="53"/>
        <v>2.058002611643559</v>
      </c>
    </row>
    <row r="64" spans="2:32" s="26" customFormat="1" ht="15" customHeight="1" x14ac:dyDescent="0.2">
      <c r="B64" s="5" t="str">
        <f t="shared" si="41"/>
        <v>SP</v>
      </c>
      <c r="C64" s="5" t="s">
        <v>47</v>
      </c>
      <c r="D64" s="24" t="s">
        <v>73</v>
      </c>
      <c r="E64" s="4" t="str">
        <f t="shared" si="42"/>
        <v>SPMale20-24</v>
      </c>
      <c r="F64" s="6">
        <f>VLOOKUP(E64,'Appendix 1a. Person-years 2020'!$E$3:$F$1682,2,FALSE)</f>
        <v>1746588.7544</v>
      </c>
      <c r="G64" s="17">
        <f>VLOOKUP(E64,'Appendix 2a. Deaths 2020'!$E$4:$G$1683,2,FALSE)</f>
        <v>2866</v>
      </c>
      <c r="H64" s="17">
        <f>VLOOKUP(E64,'Appendix 2a. Deaths 2020'!$E$4:$G$1683,3,FALSE)</f>
        <v>54</v>
      </c>
      <c r="I64" s="18">
        <f t="shared" si="43"/>
        <v>1.6409128896427297E-3</v>
      </c>
      <c r="J64" s="24">
        <v>5</v>
      </c>
      <c r="K64" s="5">
        <f>VLOOKUP(E64,'Appendix 3a. nax iIBGE 2020'!$E$5:$O$1935,11,FALSE)</f>
        <v>2.5</v>
      </c>
      <c r="L64" s="19">
        <f t="shared" si="44"/>
        <v>8.1710445175369704E-3</v>
      </c>
      <c r="M64" s="20">
        <f t="shared" si="54"/>
        <v>98268.686384888235</v>
      </c>
      <c r="N64" s="20">
        <f t="shared" si="55"/>
        <v>802.95781113080091</v>
      </c>
      <c r="O64" s="20">
        <f t="shared" si="45"/>
        <v>489336.03739661415</v>
      </c>
      <c r="P64" s="20">
        <f t="shared" si="39"/>
        <v>5308904.1954494976</v>
      </c>
      <c r="Q64" s="21">
        <f t="shared" si="46"/>
        <v>54.024373284650942</v>
      </c>
      <c r="R64" s="22">
        <f t="shared" si="47"/>
        <v>0.98115840893230988</v>
      </c>
      <c r="S64" s="22">
        <f t="shared" si="48"/>
        <v>0.99182895548246308</v>
      </c>
      <c r="T64" s="22">
        <f t="shared" si="49"/>
        <v>0.99198229210481137</v>
      </c>
      <c r="U64" s="23">
        <f t="shared" si="56"/>
        <v>98287.947014800346</v>
      </c>
      <c r="V64" s="23">
        <f t="shared" si="57"/>
        <v>788.04404878244657</v>
      </c>
      <c r="W64" s="22">
        <f t="shared" si="50"/>
        <v>8.0177078951886305E-3</v>
      </c>
      <c r="X64" s="23">
        <f t="shared" si="58"/>
        <v>2.5740146969647419</v>
      </c>
      <c r="Y64" s="23">
        <f t="shared" si="51"/>
        <v>489527.95179351111</v>
      </c>
      <c r="Z64" s="23">
        <f t="shared" si="40"/>
        <v>5512764.8662142679</v>
      </c>
      <c r="AA64" s="23">
        <f t="shared" si="52"/>
        <v>56.08790328466366</v>
      </c>
      <c r="AB64" s="25"/>
      <c r="AC64" s="24"/>
      <c r="AD64" s="25"/>
      <c r="AE64" s="24"/>
      <c r="AF64" s="23">
        <f t="shared" si="53"/>
        <v>2.0635300000127188</v>
      </c>
    </row>
    <row r="65" spans="2:32" s="26" customFormat="1" ht="15" customHeight="1" x14ac:dyDescent="0.2">
      <c r="B65" s="5" t="str">
        <f t="shared" si="41"/>
        <v>SP</v>
      </c>
      <c r="C65" s="5" t="s">
        <v>47</v>
      </c>
      <c r="D65" s="24" t="s">
        <v>74</v>
      </c>
      <c r="E65" s="4" t="str">
        <f t="shared" si="42"/>
        <v>SPMale25-29</v>
      </c>
      <c r="F65" s="6">
        <f>VLOOKUP(E65,'Appendix 1a. Person-years 2020'!$E$3:$F$1682,2,FALSE)</f>
        <v>1772871.2420000001</v>
      </c>
      <c r="G65" s="17">
        <f>VLOOKUP(E65,'Appendix 2a. Deaths 2020'!$E$4:$G$1683,2,FALSE)</f>
        <v>2917</v>
      </c>
      <c r="H65" s="17">
        <f>VLOOKUP(E65,'Appendix 2a. Deaths 2020'!$E$4:$G$1683,3,FALSE)</f>
        <v>119</v>
      </c>
      <c r="I65" s="18">
        <f t="shared" si="43"/>
        <v>1.6453535546717385E-3</v>
      </c>
      <c r="J65" s="24">
        <v>5</v>
      </c>
      <c r="K65" s="5">
        <f>VLOOKUP(E65,'Appendix 3a. nax iIBGE 2020'!$E$5:$O$1935,11,FALSE)</f>
        <v>2.5</v>
      </c>
      <c r="L65" s="19">
        <f t="shared" si="44"/>
        <v>8.1930665454481542E-3</v>
      </c>
      <c r="M65" s="20">
        <f t="shared" si="54"/>
        <v>97465.728573757428</v>
      </c>
      <c r="N65" s="20">
        <f t="shared" si="55"/>
        <v>798.5432001053822</v>
      </c>
      <c r="O65" s="20">
        <f t="shared" si="45"/>
        <v>485332.28486852365</v>
      </c>
      <c r="P65" s="20">
        <f t="shared" si="39"/>
        <v>4819568.1580528831</v>
      </c>
      <c r="Q65" s="21">
        <f t="shared" si="46"/>
        <v>49.448849647757605</v>
      </c>
      <c r="R65" s="22">
        <f t="shared" si="47"/>
        <v>0.95920466232430579</v>
      </c>
      <c r="S65" s="22">
        <f t="shared" si="48"/>
        <v>0.99180693345455184</v>
      </c>
      <c r="T65" s="22">
        <f t="shared" si="49"/>
        <v>0.99213985525902537</v>
      </c>
      <c r="U65" s="23">
        <f t="shared" si="56"/>
        <v>97499.902966017893</v>
      </c>
      <c r="V65" s="23">
        <f t="shared" si="57"/>
        <v>766.36334954388212</v>
      </c>
      <c r="W65" s="22">
        <f t="shared" si="50"/>
        <v>7.8601447409746283E-3</v>
      </c>
      <c r="X65" s="23">
        <f t="shared" si="58"/>
        <v>2.5253318568579162</v>
      </c>
      <c r="Y65" s="23">
        <f t="shared" si="51"/>
        <v>485603.01986290154</v>
      </c>
      <c r="Z65" s="23">
        <f t="shared" si="40"/>
        <v>5023236.9144207565</v>
      </c>
      <c r="AA65" s="23">
        <f t="shared" si="52"/>
        <v>51.520429883622853</v>
      </c>
      <c r="AB65" s="25"/>
      <c r="AC65" s="24"/>
      <c r="AD65" s="25"/>
      <c r="AE65" s="24"/>
      <c r="AF65" s="23">
        <f t="shared" si="53"/>
        <v>2.0715802358652482</v>
      </c>
    </row>
    <row r="66" spans="2:32" s="26" customFormat="1" ht="15" customHeight="1" x14ac:dyDescent="0.2">
      <c r="B66" s="5" t="str">
        <f t="shared" si="41"/>
        <v>SP</v>
      </c>
      <c r="C66" s="5" t="s">
        <v>47</v>
      </c>
      <c r="D66" s="24" t="s">
        <v>75</v>
      </c>
      <c r="E66" s="4" t="str">
        <f t="shared" si="42"/>
        <v>SPMale30-34</v>
      </c>
      <c r="F66" s="6">
        <f>VLOOKUP(E66,'Appendix 1a. Person-years 2020'!$E$3:$F$1682,2,FALSE)</f>
        <v>1921537.1481999999</v>
      </c>
      <c r="G66" s="17">
        <f>VLOOKUP(E66,'Appendix 2a. Deaths 2020'!$E$4:$G$1683,2,FALSE)</f>
        <v>3805</v>
      </c>
      <c r="H66" s="17">
        <f>VLOOKUP(E66,'Appendix 2a. Deaths 2020'!$E$4:$G$1683,3,FALSE)</f>
        <v>288</v>
      </c>
      <c r="I66" s="18">
        <f t="shared" si="43"/>
        <v>1.9801855007405577E-3</v>
      </c>
      <c r="J66" s="24">
        <v>5</v>
      </c>
      <c r="K66" s="5">
        <f>VLOOKUP(E66,'Appendix 3a. nax iIBGE 2020'!$E$5:$O$1935,11,FALSE)</f>
        <v>2.5</v>
      </c>
      <c r="L66" s="19">
        <f t="shared" si="44"/>
        <v>9.8521547686429914E-3</v>
      </c>
      <c r="M66" s="20">
        <f t="shared" si="54"/>
        <v>96667.185373652042</v>
      </c>
      <c r="N66" s="20">
        <f t="shared" si="55"/>
        <v>952.38007135032205</v>
      </c>
      <c r="O66" s="20">
        <f t="shared" si="45"/>
        <v>480954.97668988444</v>
      </c>
      <c r="P66" s="20">
        <f t="shared" si="39"/>
        <v>4334235.8731843596</v>
      </c>
      <c r="Q66" s="21">
        <f t="shared" si="46"/>
        <v>44.836682235352583</v>
      </c>
      <c r="R66" s="22">
        <f t="shared" si="47"/>
        <v>0.92431011826544018</v>
      </c>
      <c r="S66" s="22">
        <f t="shared" si="48"/>
        <v>0.99014784523135702</v>
      </c>
      <c r="T66" s="22">
        <f t="shared" si="49"/>
        <v>0.99089014622745175</v>
      </c>
      <c r="U66" s="23">
        <f t="shared" si="56"/>
        <v>96733.539616474009</v>
      </c>
      <c r="V66" s="23">
        <f t="shared" si="57"/>
        <v>881.22840080708124</v>
      </c>
      <c r="W66" s="22">
        <f t="shared" si="50"/>
        <v>9.1098537725482487E-3</v>
      </c>
      <c r="X66" s="23">
        <f t="shared" si="58"/>
        <v>2.581896995248985</v>
      </c>
      <c r="Y66" s="23">
        <f t="shared" si="51"/>
        <v>481536.79703850648</v>
      </c>
      <c r="Z66" s="23">
        <f t="shared" si="40"/>
        <v>4537633.8945578551</v>
      </c>
      <c r="AA66" s="23">
        <f t="shared" si="52"/>
        <v>46.90858943597555</v>
      </c>
      <c r="AB66" s="25"/>
      <c r="AC66" s="24"/>
      <c r="AD66" s="25"/>
      <c r="AE66" s="24"/>
      <c r="AF66" s="23">
        <f t="shared" si="53"/>
        <v>2.0719072006229666</v>
      </c>
    </row>
    <row r="67" spans="2:32" s="26" customFormat="1" ht="15" customHeight="1" x14ac:dyDescent="0.2">
      <c r="B67" s="5" t="str">
        <f t="shared" si="41"/>
        <v>SP</v>
      </c>
      <c r="C67" s="5" t="s">
        <v>47</v>
      </c>
      <c r="D67" s="24" t="s">
        <v>76</v>
      </c>
      <c r="E67" s="4" t="str">
        <f t="shared" si="42"/>
        <v>SPMale35-39</v>
      </c>
      <c r="F67" s="6">
        <f>VLOOKUP(E67,'Appendix 1a. Person-years 2020'!$E$3:$F$1682,2,FALSE)</f>
        <v>1906729.9813000001</v>
      </c>
      <c r="G67" s="17">
        <f>VLOOKUP(E67,'Appendix 2a. Deaths 2020'!$E$4:$G$1683,2,FALSE)</f>
        <v>4949</v>
      </c>
      <c r="H67" s="17">
        <f>VLOOKUP(E67,'Appendix 2a. Deaths 2020'!$E$4:$G$1683,3,FALSE)</f>
        <v>496</v>
      </c>
      <c r="I67" s="18">
        <f t="shared" si="43"/>
        <v>2.5955431804905033E-3</v>
      </c>
      <c r="J67" s="24">
        <v>5</v>
      </c>
      <c r="K67" s="5">
        <f>VLOOKUP(E67,'Appendix 3a. nax iIBGE 2020'!$E$5:$O$1935,11,FALSE)</f>
        <v>2.5</v>
      </c>
      <c r="L67" s="19">
        <f t="shared" si="44"/>
        <v>1.2894048254910147E-2</v>
      </c>
      <c r="M67" s="20">
        <f t="shared" si="54"/>
        <v>95714.805302301727</v>
      </c>
      <c r="N67" s="20">
        <f t="shared" si="55"/>
        <v>1234.151318277208</v>
      </c>
      <c r="O67" s="20">
        <f t="shared" si="45"/>
        <v>475488.64821581566</v>
      </c>
      <c r="P67" s="20">
        <f t="shared" si="39"/>
        <v>3853280.8964944752</v>
      </c>
      <c r="Q67" s="21">
        <f t="shared" si="46"/>
        <v>40.257940078595261</v>
      </c>
      <c r="R67" s="22">
        <f t="shared" si="47"/>
        <v>0.89977773287532836</v>
      </c>
      <c r="S67" s="22">
        <f t="shared" si="48"/>
        <v>0.98710595174508986</v>
      </c>
      <c r="T67" s="22">
        <f t="shared" si="49"/>
        <v>0.98839069048444594</v>
      </c>
      <c r="U67" s="23">
        <f t="shared" si="56"/>
        <v>95852.311215666923</v>
      </c>
      <c r="V67" s="23">
        <f t="shared" si="57"/>
        <v>1112.7791486838908</v>
      </c>
      <c r="W67" s="22">
        <f t="shared" si="50"/>
        <v>1.1609309515554056E-2</v>
      </c>
      <c r="X67" s="23">
        <f t="shared" si="58"/>
        <v>2.6165375717353045</v>
      </c>
      <c r="Y67" s="23">
        <f t="shared" si="51"/>
        <v>476609.28878649016</v>
      </c>
      <c r="Z67" s="23">
        <f t="shared" si="40"/>
        <v>4056097.0975193484</v>
      </c>
      <c r="AA67" s="23">
        <f t="shared" si="52"/>
        <v>42.316111589559512</v>
      </c>
      <c r="AB67" s="25"/>
      <c r="AC67" s="24"/>
      <c r="AD67" s="25"/>
      <c r="AE67" s="24"/>
      <c r="AF67" s="23">
        <f t="shared" si="53"/>
        <v>2.0581715109642502</v>
      </c>
    </row>
    <row r="68" spans="2:32" s="26" customFormat="1" ht="15" customHeight="1" x14ac:dyDescent="0.2">
      <c r="B68" s="5" t="str">
        <f t="shared" si="41"/>
        <v>SP</v>
      </c>
      <c r="C68" s="5" t="s">
        <v>47</v>
      </c>
      <c r="D68" s="24" t="s">
        <v>77</v>
      </c>
      <c r="E68" s="4" t="str">
        <f t="shared" si="42"/>
        <v>SPMale40-44</v>
      </c>
      <c r="F68" s="6">
        <f>VLOOKUP(E68,'Appendix 1a. Person-years 2020'!$E$3:$F$1682,2,FALSE)</f>
        <v>1724822.3769</v>
      </c>
      <c r="G68" s="17">
        <f>VLOOKUP(E68,'Appendix 2a. Deaths 2020'!$E$4:$G$1683,2,FALSE)</f>
        <v>6308</v>
      </c>
      <c r="H68" s="17">
        <f>VLOOKUP(E68,'Appendix 2a. Deaths 2020'!$E$4:$G$1683,3,FALSE)</f>
        <v>789</v>
      </c>
      <c r="I68" s="18">
        <f t="shared" si="43"/>
        <v>3.6571881745512155E-3</v>
      </c>
      <c r="J68" s="24">
        <v>5</v>
      </c>
      <c r="K68" s="5">
        <f>VLOOKUP(E68,'Appendix 3a. nax iIBGE 2020'!$E$5:$O$1935,11,FALSE)</f>
        <v>2.5</v>
      </c>
      <c r="L68" s="19">
        <f t="shared" si="44"/>
        <v>1.8120267799961773E-2</v>
      </c>
      <c r="M68" s="20">
        <f t="shared" si="54"/>
        <v>94480.653984024524</v>
      </c>
      <c r="N68" s="20">
        <f t="shared" si="55"/>
        <v>1712.0147521060496</v>
      </c>
      <c r="O68" s="20">
        <f t="shared" si="45"/>
        <v>468123.23303985753</v>
      </c>
      <c r="P68" s="20">
        <f t="shared" si="39"/>
        <v>3377792.2482786598</v>
      </c>
      <c r="Q68" s="21">
        <f t="shared" si="46"/>
        <v>35.751152281924313</v>
      </c>
      <c r="R68" s="22">
        <f t="shared" si="47"/>
        <v>0.8749207355738744</v>
      </c>
      <c r="S68" s="22">
        <f t="shared" si="48"/>
        <v>0.98187973220003821</v>
      </c>
      <c r="T68" s="22">
        <f t="shared" si="49"/>
        <v>0.98412811261198363</v>
      </c>
      <c r="U68" s="23">
        <f t="shared" si="56"/>
        <v>94739.532066983025</v>
      </c>
      <c r="V68" s="23">
        <f t="shared" si="57"/>
        <v>1503.6951841605203</v>
      </c>
      <c r="W68" s="22">
        <f t="shared" si="50"/>
        <v>1.587188738801637E-2</v>
      </c>
      <c r="X68" s="23">
        <f t="shared" si="58"/>
        <v>2.6478545933889976</v>
      </c>
      <c r="Y68" s="23">
        <f t="shared" si="51"/>
        <v>470160.75061454886</v>
      </c>
      <c r="Z68" s="23">
        <f t="shared" si="40"/>
        <v>3579487.8087328584</v>
      </c>
      <c r="AA68" s="23">
        <f t="shared" si="52"/>
        <v>37.782409630248949</v>
      </c>
      <c r="AB68" s="25"/>
      <c r="AC68" s="24"/>
      <c r="AD68" s="25"/>
      <c r="AE68" s="24"/>
      <c r="AF68" s="23">
        <f t="shared" si="53"/>
        <v>2.0312573483246368</v>
      </c>
    </row>
    <row r="69" spans="2:32" s="26" customFormat="1" ht="15" customHeight="1" x14ac:dyDescent="0.2">
      <c r="B69" s="5" t="str">
        <f t="shared" si="41"/>
        <v>SP</v>
      </c>
      <c r="C69" s="5" t="s">
        <v>47</v>
      </c>
      <c r="D69" s="24" t="s">
        <v>78</v>
      </c>
      <c r="E69" s="4" t="str">
        <f t="shared" si="42"/>
        <v>SPMale45-49</v>
      </c>
      <c r="F69" s="6">
        <f>VLOOKUP(E69,'Appendix 1a. Person-years 2020'!$E$3:$F$1682,2,FALSE)</f>
        <v>1512218.4406000001</v>
      </c>
      <c r="G69" s="17">
        <f>VLOOKUP(E69,'Appendix 2a. Deaths 2020'!$E$4:$G$1683,2,FALSE)</f>
        <v>8228</v>
      </c>
      <c r="H69" s="17">
        <f>VLOOKUP(E69,'Appendix 2a. Deaths 2020'!$E$4:$G$1683,3,FALSE)</f>
        <v>1073</v>
      </c>
      <c r="I69" s="18">
        <f t="shared" si="43"/>
        <v>5.4410128716162144E-3</v>
      </c>
      <c r="J69" s="24">
        <v>5</v>
      </c>
      <c r="K69" s="5">
        <f>VLOOKUP(E69,'Appendix 3a. nax iIBGE 2020'!$E$5:$O$1935,11,FALSE)</f>
        <v>2.5</v>
      </c>
      <c r="L69" s="19">
        <f t="shared" si="44"/>
        <v>2.6839972764862462E-2</v>
      </c>
      <c r="M69" s="20">
        <f t="shared" si="54"/>
        <v>92768.639231918482</v>
      </c>
      <c r="N69" s="20">
        <f t="shared" si="55"/>
        <v>2489.9077504180432</v>
      </c>
      <c r="O69" s="20">
        <f t="shared" si="45"/>
        <v>457618.42678354727</v>
      </c>
      <c r="P69" s="20">
        <f t="shared" si="39"/>
        <v>2909669.0152388024</v>
      </c>
      <c r="Q69" s="21">
        <f t="shared" si="46"/>
        <v>31.364791370548485</v>
      </c>
      <c r="R69" s="22">
        <f t="shared" si="47"/>
        <v>0.86959163830821584</v>
      </c>
      <c r="S69" s="22">
        <f t="shared" si="48"/>
        <v>0.9731600272351375</v>
      </c>
      <c r="T69" s="22">
        <f t="shared" si="49"/>
        <v>0.97661891850027738</v>
      </c>
      <c r="U69" s="23">
        <f t="shared" si="56"/>
        <v>93235.836882822507</v>
      </c>
      <c r="V69" s="23">
        <f t="shared" si="57"/>
        <v>2179.9547008521176</v>
      </c>
      <c r="W69" s="22">
        <f t="shared" si="50"/>
        <v>2.3381081499722626E-2</v>
      </c>
      <c r="X69" s="23">
        <f t="shared" si="58"/>
        <v>2.6609999953223604</v>
      </c>
      <c r="Y69" s="23">
        <f t="shared" si="51"/>
        <v>461080.27035862242</v>
      </c>
      <c r="Z69" s="23">
        <f t="shared" si="40"/>
        <v>3109327.0581183094</v>
      </c>
      <c r="AA69" s="23">
        <f t="shared" si="52"/>
        <v>33.349055063731214</v>
      </c>
      <c r="AB69" s="25"/>
      <c r="AC69" s="24"/>
      <c r="AD69" s="25"/>
      <c r="AE69" s="24"/>
      <c r="AF69" s="23">
        <f t="shared" si="53"/>
        <v>1.9842636931827293</v>
      </c>
    </row>
    <row r="70" spans="2:32" s="26" customFormat="1" ht="15" customHeight="1" x14ac:dyDescent="0.2">
      <c r="B70" s="5" t="str">
        <f t="shared" si="41"/>
        <v>SP</v>
      </c>
      <c r="C70" s="5" t="s">
        <v>47</v>
      </c>
      <c r="D70" s="24" t="s">
        <v>79</v>
      </c>
      <c r="E70" s="4" t="str">
        <f t="shared" si="42"/>
        <v>SPMale50-54</v>
      </c>
      <c r="F70" s="6">
        <f>VLOOKUP(E70,'Appendix 1a. Person-years 2020'!$E$3:$F$1682,2,FALSE)</f>
        <v>1386295.4505</v>
      </c>
      <c r="G70" s="17">
        <f>VLOOKUP(E70,'Appendix 2a. Deaths 2020'!$E$4:$G$1683,2,FALSE)</f>
        <v>11441</v>
      </c>
      <c r="H70" s="17">
        <f>VLOOKUP(E70,'Appendix 2a. Deaths 2020'!$E$4:$G$1683,3,FALSE)</f>
        <v>1560</v>
      </c>
      <c r="I70" s="18">
        <f t="shared" si="43"/>
        <v>8.2529304960739323E-3</v>
      </c>
      <c r="J70" s="24">
        <v>5</v>
      </c>
      <c r="K70" s="5">
        <f>VLOOKUP(E70,'Appendix 3a. nax iIBGE 2020'!$E$5:$O$1935,11,FALSE)</f>
        <v>2.5</v>
      </c>
      <c r="L70" s="19">
        <f t="shared" si="44"/>
        <v>4.0430477674933914E-2</v>
      </c>
      <c r="M70" s="20">
        <f t="shared" si="54"/>
        <v>90278.731481500436</v>
      </c>
      <c r="N70" s="20">
        <f t="shared" si="55"/>
        <v>3650.0122376841568</v>
      </c>
      <c r="O70" s="20">
        <f t="shared" si="45"/>
        <v>442268.62681329175</v>
      </c>
      <c r="P70" s="20">
        <f t="shared" si="39"/>
        <v>2452050.5884552551</v>
      </c>
      <c r="Q70" s="21">
        <f t="shared" si="46"/>
        <v>27.160888818621913</v>
      </c>
      <c r="R70" s="22">
        <f t="shared" si="47"/>
        <v>0.86364828249278913</v>
      </c>
      <c r="S70" s="22">
        <f t="shared" si="48"/>
        <v>0.95956952232506609</v>
      </c>
      <c r="T70" s="22">
        <f t="shared" si="49"/>
        <v>0.96498453420437513</v>
      </c>
      <c r="U70" s="23">
        <f t="shared" si="56"/>
        <v>91055.882181970388</v>
      </c>
      <c r="V70" s="23">
        <f t="shared" si="57"/>
        <v>3188.3641280332317</v>
      </c>
      <c r="W70" s="22">
        <f t="shared" si="50"/>
        <v>3.5015465795624867E-2</v>
      </c>
      <c r="X70" s="23">
        <f t="shared" si="58"/>
        <v>2.6551305753669605</v>
      </c>
      <c r="Y70" s="23">
        <f t="shared" si="51"/>
        <v>447803.11335142999</v>
      </c>
      <c r="Z70" s="23">
        <f t="shared" si="40"/>
        <v>2648246.7877596868</v>
      </c>
      <c r="AA70" s="23">
        <f t="shared" si="52"/>
        <v>29.083753012982786</v>
      </c>
      <c r="AB70" s="25"/>
      <c r="AC70" s="24"/>
      <c r="AD70" s="25"/>
      <c r="AE70" s="24"/>
      <c r="AF70" s="23">
        <f t="shared" si="53"/>
        <v>1.9228641943608729</v>
      </c>
    </row>
    <row r="71" spans="2:32" s="26" customFormat="1" ht="15" customHeight="1" x14ac:dyDescent="0.2">
      <c r="B71" s="5" t="str">
        <f t="shared" si="41"/>
        <v>SP</v>
      </c>
      <c r="C71" s="5" t="s">
        <v>47</v>
      </c>
      <c r="D71" s="24" t="s">
        <v>80</v>
      </c>
      <c r="E71" s="4" t="str">
        <f t="shared" si="42"/>
        <v>SPMale55-59</v>
      </c>
      <c r="F71" s="6">
        <f>VLOOKUP(E71,'Appendix 1a. Person-years 2020'!$E$3:$F$1682,2,FALSE)</f>
        <v>1223513.3126000001</v>
      </c>
      <c r="G71" s="17">
        <f>VLOOKUP(E71,'Appendix 2a. Deaths 2020'!$E$4:$G$1683,2,FALSE)</f>
        <v>15234</v>
      </c>
      <c r="H71" s="17">
        <f>VLOOKUP(E71,'Appendix 2a. Deaths 2020'!$E$4:$G$1683,3,FALSE)</f>
        <v>2215</v>
      </c>
      <c r="I71" s="18">
        <f t="shared" si="43"/>
        <v>1.2451029214898629E-2</v>
      </c>
      <c r="J71" s="24">
        <v>5</v>
      </c>
      <c r="K71" s="5">
        <f>VLOOKUP(E71,'Appendix 3a. nax iIBGE 2020'!$E$5:$O$1935,11,FALSE)</f>
        <v>2.5</v>
      </c>
      <c r="L71" s="19">
        <f t="shared" si="44"/>
        <v>6.0375794132938337E-2</v>
      </c>
      <c r="M71" s="20">
        <f t="shared" si="54"/>
        <v>86628.719243816275</v>
      </c>
      <c r="N71" s="20">
        <f t="shared" si="55"/>
        <v>5230.2777190647648</v>
      </c>
      <c r="O71" s="20">
        <f t="shared" si="45"/>
        <v>420067.90192141943</v>
      </c>
      <c r="P71" s="20">
        <f t="shared" si="39"/>
        <v>2009781.9616419633</v>
      </c>
      <c r="Q71" s="21">
        <f t="shared" si="46"/>
        <v>23.199950076434096</v>
      </c>
      <c r="R71" s="22">
        <f t="shared" si="47"/>
        <v>0.85460154916633846</v>
      </c>
      <c r="S71" s="22">
        <f t="shared" si="48"/>
        <v>0.93962420586706163</v>
      </c>
      <c r="T71" s="22">
        <f t="shared" si="49"/>
        <v>0.94817088205415989</v>
      </c>
      <c r="U71" s="23">
        <f t="shared" si="56"/>
        <v>87867.51805393715</v>
      </c>
      <c r="V71" s="23">
        <f t="shared" si="57"/>
        <v>4554.095956825744</v>
      </c>
      <c r="W71" s="22">
        <f t="shared" si="50"/>
        <v>5.1829117945840109E-2</v>
      </c>
      <c r="X71" s="23">
        <f t="shared" si="58"/>
        <v>2.6424670013269642</v>
      </c>
      <c r="Y71" s="23">
        <f t="shared" si="51"/>
        <v>428601.15877234563</v>
      </c>
      <c r="Z71" s="23">
        <f t="shared" si="40"/>
        <v>2200443.674408257</v>
      </c>
      <c r="AA71" s="23">
        <f t="shared" si="52"/>
        <v>25.042743019753019</v>
      </c>
      <c r="AB71" s="25"/>
      <c r="AC71" s="24"/>
      <c r="AD71" s="25"/>
      <c r="AE71" s="24"/>
      <c r="AF71" s="23">
        <f t="shared" si="53"/>
        <v>1.8427929433189227</v>
      </c>
    </row>
    <row r="72" spans="2:32" s="26" customFormat="1" ht="15" customHeight="1" x14ac:dyDescent="0.2">
      <c r="B72" s="5" t="str">
        <f t="shared" si="41"/>
        <v>SP</v>
      </c>
      <c r="C72" s="5" t="s">
        <v>47</v>
      </c>
      <c r="D72" s="24" t="s">
        <v>81</v>
      </c>
      <c r="E72" s="4" t="str">
        <f t="shared" si="42"/>
        <v>SPMale60-64</v>
      </c>
      <c r="F72" s="6">
        <f>VLOOKUP(E72,'Appendix 1a. Person-years 2020'!$E$3:$F$1682,2,FALSE)</f>
        <v>1036555.7283</v>
      </c>
      <c r="G72" s="17">
        <f>VLOOKUP(E72,'Appendix 2a. Deaths 2020'!$E$4:$G$1683,2,FALSE)</f>
        <v>19461</v>
      </c>
      <c r="H72" s="17">
        <f>VLOOKUP(E72,'Appendix 2a. Deaths 2020'!$E$4:$G$1683,3,FALSE)</f>
        <v>3165</v>
      </c>
      <c r="I72" s="18">
        <f t="shared" si="43"/>
        <v>1.8774677973095524E-2</v>
      </c>
      <c r="J72" s="24">
        <v>5</v>
      </c>
      <c r="K72" s="5">
        <f>VLOOKUP(E72,'Appendix 3a. nax iIBGE 2020'!$E$5:$O$1935,11,FALSE)</f>
        <v>2.5</v>
      </c>
      <c r="L72" s="19">
        <f t="shared" si="44"/>
        <v>8.9664819582533195E-2</v>
      </c>
      <c r="M72" s="20">
        <f t="shared" si="54"/>
        <v>81398.441524751513</v>
      </c>
      <c r="N72" s="20">
        <f t="shared" si="55"/>
        <v>7298.576573616223</v>
      </c>
      <c r="O72" s="20">
        <f t="shared" si="45"/>
        <v>388745.76618971699</v>
      </c>
      <c r="P72" s="20">
        <f t="shared" si="39"/>
        <v>1589714.0597205439</v>
      </c>
      <c r="Q72" s="21">
        <f t="shared" si="46"/>
        <v>19.530030673095212</v>
      </c>
      <c r="R72" s="22">
        <f t="shared" si="47"/>
        <v>0.83736704177585941</v>
      </c>
      <c r="S72" s="22">
        <f t="shared" si="48"/>
        <v>0.91033518041746686</v>
      </c>
      <c r="T72" s="22">
        <f t="shared" si="49"/>
        <v>0.9243501915530129</v>
      </c>
      <c r="U72" s="23">
        <f t="shared" si="56"/>
        <v>83313.422097111412</v>
      </c>
      <c r="V72" s="23">
        <f t="shared" si="57"/>
        <v>6302.6444227094607</v>
      </c>
      <c r="W72" s="22">
        <f t="shared" si="50"/>
        <v>7.5649808446987099E-2</v>
      </c>
      <c r="X72" s="23">
        <f t="shared" si="58"/>
        <v>2.6222053129148266</v>
      </c>
      <c r="Y72" s="23">
        <f t="shared" si="51"/>
        <v>401580.71606265148</v>
      </c>
      <c r="Z72" s="23">
        <f t="shared" si="40"/>
        <v>1771842.5156359111</v>
      </c>
      <c r="AA72" s="23">
        <f t="shared" si="52"/>
        <v>21.267191660554097</v>
      </c>
      <c r="AB72" s="25"/>
      <c r="AC72" s="24"/>
      <c r="AD72" s="25"/>
      <c r="AE72" s="24"/>
      <c r="AF72" s="23">
        <f t="shared" si="53"/>
        <v>1.7371609874588856</v>
      </c>
    </row>
    <row r="73" spans="2:32" s="26" customFormat="1" ht="15" customHeight="1" x14ac:dyDescent="0.2">
      <c r="B73" s="5" t="str">
        <f t="shared" si="41"/>
        <v>SP</v>
      </c>
      <c r="C73" s="5" t="s">
        <v>47</v>
      </c>
      <c r="D73" s="24" t="s">
        <v>82</v>
      </c>
      <c r="E73" s="4" t="str">
        <f t="shared" si="42"/>
        <v>SPMale65-69</v>
      </c>
      <c r="F73" s="6">
        <f>VLOOKUP(E73,'Appendix 1a. Person-years 2020'!$E$3:$F$1682,2,FALSE)</f>
        <v>799017.58089999994</v>
      </c>
      <c r="G73" s="17">
        <f>VLOOKUP(E73,'Appendix 2a. Deaths 2020'!$E$4:$G$1683,2,FALSE)</f>
        <v>21861</v>
      </c>
      <c r="H73" s="17">
        <f>VLOOKUP(E73,'Appendix 2a. Deaths 2020'!$E$4:$G$1683,3,FALSE)</f>
        <v>3779</v>
      </c>
      <c r="I73" s="18">
        <f t="shared" si="43"/>
        <v>2.7359848547232387E-2</v>
      </c>
      <c r="J73" s="24">
        <v>5</v>
      </c>
      <c r="K73" s="5">
        <f>VLOOKUP(E73,'Appendix 3a. nax iIBGE 2020'!$E$5:$O$1935,11,FALSE)</f>
        <v>2.5</v>
      </c>
      <c r="L73" s="19">
        <f t="shared" si="44"/>
        <v>0.12804126845439268</v>
      </c>
      <c r="M73" s="20">
        <f t="shared" si="54"/>
        <v>74099.864951135285</v>
      </c>
      <c r="N73" s="20">
        <f t="shared" si="55"/>
        <v>9487.840700642555</v>
      </c>
      <c r="O73" s="20">
        <f t="shared" si="45"/>
        <v>346779.72300407005</v>
      </c>
      <c r="P73" s="20">
        <f t="shared" si="39"/>
        <v>1200968.2935308269</v>
      </c>
      <c r="Q73" s="21">
        <f t="shared" si="46"/>
        <v>16.207428911278022</v>
      </c>
      <c r="R73" s="22">
        <f t="shared" si="47"/>
        <v>0.82713508073738617</v>
      </c>
      <c r="S73" s="22">
        <f t="shared" si="48"/>
        <v>0.87195873154560732</v>
      </c>
      <c r="T73" s="22">
        <f t="shared" si="49"/>
        <v>0.89285738894524558</v>
      </c>
      <c r="U73" s="23">
        <f t="shared" si="56"/>
        <v>77010.77767440195</v>
      </c>
      <c r="V73" s="23">
        <f t="shared" si="57"/>
        <v>8251.135799392614</v>
      </c>
      <c r="W73" s="22">
        <f t="shared" si="50"/>
        <v>0.10714261105475444</v>
      </c>
      <c r="X73" s="23">
        <f t="shared" si="58"/>
        <v>2.5970703074899335</v>
      </c>
      <c r="Y73" s="23">
        <f t="shared" si="51"/>
        <v>365226.98916271649</v>
      </c>
      <c r="Z73" s="23">
        <f t="shared" si="40"/>
        <v>1370261.7995732597</v>
      </c>
      <c r="AA73" s="23">
        <f t="shared" si="52"/>
        <v>17.793117287643348</v>
      </c>
      <c r="AB73" s="25"/>
      <c r="AC73" s="24"/>
      <c r="AD73" s="25"/>
      <c r="AE73" s="24"/>
      <c r="AF73" s="23">
        <f t="shared" si="53"/>
        <v>1.5856883763653258</v>
      </c>
    </row>
    <row r="74" spans="2:32" s="26" customFormat="1" ht="15" customHeight="1" x14ac:dyDescent="0.2">
      <c r="B74" s="5" t="str">
        <f t="shared" si="41"/>
        <v>SP</v>
      </c>
      <c r="C74" s="5" t="s">
        <v>47</v>
      </c>
      <c r="D74" s="42" t="s">
        <v>19</v>
      </c>
      <c r="E74" s="4" t="str">
        <f t="shared" si="42"/>
        <v>SPMale70-74</v>
      </c>
      <c r="F74" s="6">
        <f>VLOOKUP(E74,'Appendix 1a. Person-years 2020'!$E$3:$F$1682,2,FALSE)</f>
        <v>562787.8713</v>
      </c>
      <c r="G74" s="17">
        <f>VLOOKUP(E74,'Appendix 2a. Deaths 2020'!$E$4:$G$1683,2,FALSE)</f>
        <v>21735</v>
      </c>
      <c r="H74" s="17">
        <f>VLOOKUP(E74,'Appendix 2a. Deaths 2020'!$E$4:$G$1683,3,FALSE)</f>
        <v>3819</v>
      </c>
      <c r="I74" s="18">
        <f t="shared" si="43"/>
        <v>3.8620235275848597E-2</v>
      </c>
      <c r="J74" s="24">
        <v>5</v>
      </c>
      <c r="K74" s="5">
        <f>VLOOKUP(E74,'Appendix 3a. nax iIBGE 2020'!$E$5:$O$1935,11,FALSE)</f>
        <v>2.5</v>
      </c>
      <c r="L74" s="19">
        <f t="shared" si="44"/>
        <v>0.17609873950097307</v>
      </c>
      <c r="M74" s="20">
        <f t="shared" si="54"/>
        <v>64612.02425049273</v>
      </c>
      <c r="N74" s="20">
        <f t="shared" si="55"/>
        <v>11378.096027118074</v>
      </c>
      <c r="O74" s="20">
        <f t="shared" si="45"/>
        <v>294614.88118466851</v>
      </c>
      <c r="P74" s="20">
        <f t="shared" si="39"/>
        <v>854188.57052675681</v>
      </c>
      <c r="Q74" s="21">
        <f t="shared" si="46"/>
        <v>13.220272548886173</v>
      </c>
      <c r="R74" s="22">
        <f t="shared" si="47"/>
        <v>0.82429261559696343</v>
      </c>
      <c r="S74" s="22">
        <f t="shared" si="48"/>
        <v>0.8239012604990269</v>
      </c>
      <c r="T74" s="22">
        <f t="shared" si="49"/>
        <v>0.85242567392572499</v>
      </c>
      <c r="U74" s="23">
        <f t="shared" si="56"/>
        <v>68759.641875009343</v>
      </c>
      <c r="V74" s="23">
        <f t="shared" si="57"/>
        <v>10147.157810813003</v>
      </c>
      <c r="W74" s="22">
        <f t="shared" si="50"/>
        <v>0.14757432607427501</v>
      </c>
      <c r="X74" s="23">
        <f t="shared" si="58"/>
        <v>2.5920144596180736</v>
      </c>
      <c r="Y74" s="23">
        <f t="shared" si="51"/>
        <v>319364.0000906355</v>
      </c>
      <c r="Z74" s="23">
        <f t="shared" si="40"/>
        <v>1005034.8104105432</v>
      </c>
      <c r="AA74" s="23">
        <f t="shared" si="52"/>
        <v>14.616638234350994</v>
      </c>
      <c r="AB74" s="25"/>
      <c r="AC74" s="24"/>
      <c r="AD74" s="25"/>
      <c r="AE74" s="24"/>
      <c r="AF74" s="23">
        <f t="shared" si="53"/>
        <v>1.3963656854648203</v>
      </c>
    </row>
    <row r="75" spans="2:32" s="26" customFormat="1" ht="15" customHeight="1" x14ac:dyDescent="0.2">
      <c r="B75" s="5" t="str">
        <f t="shared" si="41"/>
        <v>SP</v>
      </c>
      <c r="C75" s="5" t="s">
        <v>47</v>
      </c>
      <c r="D75" s="42" t="s">
        <v>20</v>
      </c>
      <c r="E75" s="4" t="str">
        <f t="shared" si="42"/>
        <v>SPMale75-79</v>
      </c>
      <c r="F75" s="6">
        <f>VLOOKUP(E75,'Appendix 1a. Person-years 2020'!$E$3:$F$1682,2,FALSE)</f>
        <v>353759.36570000002</v>
      </c>
      <c r="G75" s="17">
        <f>VLOOKUP(E75,'Appendix 2a. Deaths 2020'!$E$4:$G$1683,2,FALSE)</f>
        <v>20587</v>
      </c>
      <c r="H75" s="17">
        <f>VLOOKUP(E75,'Appendix 2a. Deaths 2020'!$E$4:$G$1683,3,FALSE)</f>
        <v>3381</v>
      </c>
      <c r="I75" s="18">
        <f t="shared" si="43"/>
        <v>5.8194925692676862E-2</v>
      </c>
      <c r="J75" s="24">
        <v>5</v>
      </c>
      <c r="K75" s="5">
        <f>VLOOKUP(E75,'Appendix 3a. nax iIBGE 2020'!$E$5:$O$1935,11,FALSE)</f>
        <v>2.5</v>
      </c>
      <c r="L75" s="19">
        <f t="shared" si="44"/>
        <v>0.25401820242640438</v>
      </c>
      <c r="M75" s="20">
        <f t="shared" si="54"/>
        <v>53233.928223374656</v>
      </c>
      <c r="N75" s="20">
        <f t="shared" si="55"/>
        <v>13522.386755397865</v>
      </c>
      <c r="O75" s="20">
        <f t="shared" si="45"/>
        <v>232363.67422837863</v>
      </c>
      <c r="P75" s="20">
        <f t="shared" si="39"/>
        <v>559573.6893420883</v>
      </c>
      <c r="Q75" s="21">
        <f t="shared" si="46"/>
        <v>10.511598674327837</v>
      </c>
      <c r="R75" s="22">
        <f t="shared" si="47"/>
        <v>0.83577014620877255</v>
      </c>
      <c r="S75" s="22">
        <f t="shared" si="48"/>
        <v>0.74598179757359562</v>
      </c>
      <c r="T75" s="22">
        <f t="shared" si="49"/>
        <v>0.78276257750773914</v>
      </c>
      <c r="U75" s="23">
        <f t="shared" si="56"/>
        <v>58612.484064196338</v>
      </c>
      <c r="V75" s="23">
        <f t="shared" si="57"/>
        <v>12732.824963974726</v>
      </c>
      <c r="W75" s="22">
        <f t="shared" si="50"/>
        <v>0.21723742249226086</v>
      </c>
      <c r="X75" s="23">
        <f t="shared" si="58"/>
        <v>2.5700539527662496</v>
      </c>
      <c r="Y75" s="23">
        <f t="shared" si="51"/>
        <v>262122.34262965209</v>
      </c>
      <c r="Z75" s="23">
        <f t="shared" si="40"/>
        <v>685670.81031990773</v>
      </c>
      <c r="AA75" s="23">
        <f t="shared" si="52"/>
        <v>11.698374864455751</v>
      </c>
      <c r="AB75" s="25"/>
      <c r="AC75" s="24"/>
      <c r="AD75" s="25"/>
      <c r="AE75" s="24"/>
      <c r="AF75" s="23">
        <f t="shared" si="53"/>
        <v>1.1867761901279135</v>
      </c>
    </row>
    <row r="76" spans="2:32" s="26" customFormat="1" ht="15" customHeight="1" x14ac:dyDescent="0.2">
      <c r="B76" s="5" t="str">
        <f t="shared" si="41"/>
        <v>SP</v>
      </c>
      <c r="C76" s="5" t="s">
        <v>47</v>
      </c>
      <c r="D76" s="42" t="s">
        <v>21</v>
      </c>
      <c r="E76" s="4" t="str">
        <f t="shared" si="42"/>
        <v>SPMale80-84</v>
      </c>
      <c r="F76" s="6">
        <f>VLOOKUP(E76,'Appendix 1a. Person-years 2020'!$E$3:$F$1682,2,FALSE)</f>
        <v>219590.44190000001</v>
      </c>
      <c r="G76" s="17">
        <f>VLOOKUP(E76,'Appendix 2a. Deaths 2020'!$E$4:$G$1683,2,FALSE)</f>
        <v>19325</v>
      </c>
      <c r="H76" s="17">
        <f>VLOOKUP(E76,'Appendix 2a. Deaths 2020'!$E$4:$G$1683,3,FALSE)</f>
        <v>3013</v>
      </c>
      <c r="I76" s="18">
        <f t="shared" si="43"/>
        <v>8.8004741157178754E-2</v>
      </c>
      <c r="J76" s="24">
        <v>5</v>
      </c>
      <c r="K76" s="5">
        <f>VLOOKUP(E76,'Appendix 3a. nax iIBGE 2020'!$E$5:$O$1935,11,FALSE)</f>
        <v>2.5</v>
      </c>
      <c r="L76" s="19">
        <f t="shared" si="44"/>
        <v>0.36067166457644639</v>
      </c>
      <c r="M76" s="20">
        <f t="shared" si="54"/>
        <v>39711.541467976793</v>
      </c>
      <c r="N76" s="20">
        <f t="shared" si="55"/>
        <v>14322.827764151767</v>
      </c>
      <c r="O76" s="20">
        <f t="shared" si="45"/>
        <v>162750.63792950453</v>
      </c>
      <c r="P76" s="20">
        <f t="shared" si="39"/>
        <v>327210.01511370973</v>
      </c>
      <c r="Q76" s="21">
        <f t="shared" si="46"/>
        <v>8.2396704589664544</v>
      </c>
      <c r="R76" s="22">
        <f t="shared" si="47"/>
        <v>0.84408796895213456</v>
      </c>
      <c r="S76" s="22">
        <f t="shared" si="48"/>
        <v>0.63932833542355361</v>
      </c>
      <c r="T76" s="22">
        <f t="shared" si="49"/>
        <v>0.68551020772388616</v>
      </c>
      <c r="U76" s="23">
        <f t="shared" si="56"/>
        <v>45879.659100221616</v>
      </c>
      <c r="V76" s="23">
        <f t="shared" si="57"/>
        <v>14428.684460127612</v>
      </c>
      <c r="W76" s="22">
        <f t="shared" si="50"/>
        <v>0.31448979227611384</v>
      </c>
      <c r="X76" s="23">
        <f t="shared" si="58"/>
        <v>2.5192221956032155</v>
      </c>
      <c r="Y76" s="23">
        <f t="shared" si="51"/>
        <v>193603.93534577871</v>
      </c>
      <c r="Z76" s="23">
        <f t="shared" si="40"/>
        <v>423548.46769025561</v>
      </c>
      <c r="AA76" s="23">
        <f t="shared" si="52"/>
        <v>9.2317265645988584</v>
      </c>
      <c r="AB76" s="25"/>
      <c r="AC76" s="24"/>
      <c r="AD76" s="25"/>
      <c r="AE76" s="24"/>
      <c r="AF76" s="23">
        <f t="shared" si="53"/>
        <v>0.99205610563240398</v>
      </c>
    </row>
    <row r="77" spans="2:32" s="26" customFormat="1" ht="15" customHeight="1" x14ac:dyDescent="0.2">
      <c r="B77" s="5" t="str">
        <f t="shared" si="41"/>
        <v>SP</v>
      </c>
      <c r="C77" s="5" t="s">
        <v>47</v>
      </c>
      <c r="D77" s="42" t="s">
        <v>22</v>
      </c>
      <c r="E77" s="4" t="str">
        <f t="shared" si="42"/>
        <v>SPMale85-89</v>
      </c>
      <c r="F77" s="6">
        <f>VLOOKUP(E77,'Appendix 1a. Person-years 2020'!$E$3:$F$1682,2,FALSE)</f>
        <v>111128.5445</v>
      </c>
      <c r="G77" s="17">
        <f>VLOOKUP(E77,'Appendix 2a. Deaths 2020'!$E$4:$G$1683,2,FALSE)</f>
        <v>14706</v>
      </c>
      <c r="H77" s="17">
        <f>VLOOKUP(E77,'Appendix 2a. Deaths 2020'!$E$4:$G$1683,3,FALSE)</f>
        <v>2028</v>
      </c>
      <c r="I77" s="18">
        <f t="shared" si="43"/>
        <v>0.13233323684897177</v>
      </c>
      <c r="J77" s="24">
        <v>5</v>
      </c>
      <c r="K77" s="5">
        <f>VLOOKUP(E77,'Appendix 3a. nax iIBGE 2020'!$E$5:$O$1935,11,FALSE)</f>
        <v>2.5</v>
      </c>
      <c r="L77" s="19">
        <f t="shared" si="44"/>
        <v>0.49718194427343654</v>
      </c>
      <c r="M77" s="20">
        <f t="shared" si="54"/>
        <v>25388.713703825026</v>
      </c>
      <c r="N77" s="20">
        <f t="shared" si="55"/>
        <v>12622.810041869368</v>
      </c>
      <c r="O77" s="20">
        <f t="shared" si="45"/>
        <v>95386.543414451706</v>
      </c>
      <c r="P77" s="20">
        <f t="shared" si="39"/>
        <v>164459.37718420516</v>
      </c>
      <c r="Q77" s="21">
        <f t="shared" si="46"/>
        <v>6.4776569267244115</v>
      </c>
      <c r="R77" s="22">
        <f t="shared" si="47"/>
        <v>0.86209710322317423</v>
      </c>
      <c r="S77" s="22">
        <f t="shared" si="48"/>
        <v>0.50281805572656346</v>
      </c>
      <c r="T77" s="22">
        <f t="shared" si="49"/>
        <v>0.5528243591536921</v>
      </c>
      <c r="U77" s="23">
        <f t="shared" si="56"/>
        <v>31450.974640094006</v>
      </c>
      <c r="V77" s="23">
        <f t="shared" si="57"/>
        <v>14064.109739925016</v>
      </c>
      <c r="W77" s="22">
        <f t="shared" si="50"/>
        <v>0.4471756408463079</v>
      </c>
      <c r="X77" s="23">
        <f>J77+R77*(L77/W77)*(K77-J77)</f>
        <v>2.6037429435903152</v>
      </c>
      <c r="Y77" s="23">
        <f t="shared" si="51"/>
        <v>123553.65099405454</v>
      </c>
      <c r="Z77" s="23">
        <f t="shared" si="40"/>
        <v>229944.53234447693</v>
      </c>
      <c r="AA77" s="23">
        <f t="shared" si="52"/>
        <v>7.3112052957284641</v>
      </c>
      <c r="AB77" s="25"/>
      <c r="AC77" s="24"/>
      <c r="AD77" s="25"/>
      <c r="AE77" s="24"/>
      <c r="AF77" s="23">
        <f t="shared" si="53"/>
        <v>0.8335483690040526</v>
      </c>
    </row>
    <row r="78" spans="2:32" s="26" customFormat="1" ht="15" customHeight="1" x14ac:dyDescent="0.2">
      <c r="B78" s="5" t="str">
        <f t="shared" si="41"/>
        <v>SP</v>
      </c>
      <c r="C78" s="5" t="s">
        <v>47</v>
      </c>
      <c r="D78" s="43" t="s">
        <v>5</v>
      </c>
      <c r="E78" s="4" t="str">
        <f t="shared" si="42"/>
        <v>SPMale90+</v>
      </c>
      <c r="F78" s="6">
        <f>VLOOKUP(E78,'Appendix 1a. Person-years 2020'!$E$3:$F$1682,2,FALSE)</f>
        <v>61233.21</v>
      </c>
      <c r="G78" s="17">
        <f>VLOOKUP(E78,'Appendix 2a. Deaths 2020'!$E$4:$G$1683,2,FALSE)</f>
        <v>11317</v>
      </c>
      <c r="H78" s="17">
        <f>VLOOKUP(E78,'Appendix 2a. Deaths 2020'!$E$4:$G$1683,3,FALSE)</f>
        <v>1310</v>
      </c>
      <c r="I78" s="18">
        <f t="shared" si="43"/>
        <v>0.18481800970421117</v>
      </c>
      <c r="J78" s="27"/>
      <c r="K78" s="28"/>
      <c r="L78" s="16">
        <v>1</v>
      </c>
      <c r="M78" s="20">
        <f t="shared" si="54"/>
        <v>12765.903661955657</v>
      </c>
      <c r="N78" s="20">
        <f t="shared" si="55"/>
        <v>12765.903661955657</v>
      </c>
      <c r="O78" s="38">
        <f>N78*Q78</f>
        <v>69072.833769753444</v>
      </c>
      <c r="P78" s="20">
        <f>O78</f>
        <v>69072.833769753444</v>
      </c>
      <c r="Q78" s="21">
        <f>1/I78</f>
        <v>5.4107281081558716</v>
      </c>
      <c r="R78" s="22">
        <f t="shared" si="47"/>
        <v>0.88424494123884423</v>
      </c>
      <c r="S78" s="22">
        <f t="shared" si="48"/>
        <v>0</v>
      </c>
      <c r="T78" s="22">
        <f t="shared" si="49"/>
        <v>0</v>
      </c>
      <c r="U78" s="23">
        <f t="shared" si="56"/>
        <v>17386.864900168992</v>
      </c>
      <c r="V78" s="23">
        <f>U78*(1-T78)</f>
        <v>17386.864900168992</v>
      </c>
      <c r="W78" s="22">
        <f t="shared" si="50"/>
        <v>1</v>
      </c>
      <c r="X78" s="23">
        <f>Q78/R78</f>
        <v>6.1190376736284602</v>
      </c>
      <c r="Y78" s="23">
        <f t="shared" si="51"/>
        <v>106390.88135042239</v>
      </c>
      <c r="Z78" s="23">
        <f>Y78</f>
        <v>106390.88135042239</v>
      </c>
      <c r="AA78" s="23">
        <f t="shared" si="52"/>
        <v>6.1190376736284602</v>
      </c>
      <c r="AB78" s="25"/>
      <c r="AC78" s="24"/>
      <c r="AD78" s="25"/>
      <c r="AE78" s="24"/>
      <c r="AF78" s="23">
        <f t="shared" si="53"/>
        <v>0.70830956547258861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22556915.346800003</v>
      </c>
      <c r="G79" s="30">
        <f>SUM(G59:G78)</f>
        <v>190192</v>
      </c>
      <c r="H79" s="30">
        <f>SUM(H59:H78)</f>
        <v>27150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65713-A7AB-184F-A841-5B30B0FCD391}">
  <sheetPr>
    <tabColor rgb="FF7030A0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PR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63</v>
      </c>
      <c r="C5" s="5" t="s">
        <v>3</v>
      </c>
      <c r="D5" s="40">
        <v>0</v>
      </c>
      <c r="E5" s="4" t="str">
        <f>_xlfn.CONCAT(B5,C5,D5)</f>
        <v>PRTotal0</v>
      </c>
      <c r="F5" s="6">
        <f>VLOOKUP(E5,'Appendix 1a. Person-years 2020'!$E$3:$F$1682,2,FALSE)</f>
        <v>157607.7463</v>
      </c>
      <c r="G5" s="17">
        <f>VLOOKUP(E5,'Appendix 2a. Deaths 2020'!$E$4:$G$1683,2,FALSE)</f>
        <v>1346</v>
      </c>
      <c r="H5" s="17">
        <f>VLOOKUP(E5,'Appendix 2a. Deaths 2020'!$E$4:$G$1683,3,FALSE)</f>
        <v>0</v>
      </c>
      <c r="I5" s="18">
        <f>G5/F5</f>
        <v>8.540189372659027E-3</v>
      </c>
      <c r="J5" s="16">
        <v>1</v>
      </c>
      <c r="K5" s="5">
        <f>VLOOKUP(E5,'Appendix 3a. nax iIBGE 2020'!$E$5:$O$1935,11,FALSE)</f>
        <v>7.0000000000000007E-2</v>
      </c>
      <c r="L5" s="19">
        <f>(J5*I5)/(1+(J5-K5)*I5)</f>
        <v>8.472894458076953E-3</v>
      </c>
      <c r="M5" s="16">
        <v>100000</v>
      </c>
      <c r="N5" s="20">
        <f>M5*L5</f>
        <v>847.2894458076953</v>
      </c>
      <c r="O5" s="20">
        <f>M6*J5+N5*K5</f>
        <v>99212.02081539885</v>
      </c>
      <c r="P5" s="20">
        <f t="shared" ref="P5:P23" si="0">P6+O5</f>
        <v>7664177.8578057801</v>
      </c>
      <c r="Q5" s="21">
        <f>P5/M5</f>
        <v>76.641778578057796</v>
      </c>
      <c r="R5" s="22">
        <f>(G5-H5)/G5</f>
        <v>1</v>
      </c>
      <c r="S5" s="22">
        <f>1-L5</f>
        <v>0.99152710554192303</v>
      </c>
      <c r="T5" s="22">
        <f>S5^R5</f>
        <v>0.99152710554192303</v>
      </c>
      <c r="U5" s="16">
        <v>100000</v>
      </c>
      <c r="V5" s="23">
        <f>U5*(1-T5)</f>
        <v>847.28944580769735</v>
      </c>
      <c r="W5" s="22">
        <f>V5/U5</f>
        <v>8.4728944580769738E-3</v>
      </c>
      <c r="X5" s="23">
        <f>J5+R5*(L5/W5)*(K5-J5)</f>
        <v>7.0000000000002283E-2</v>
      </c>
      <c r="Y5" s="23">
        <f>U6*J5+V5*X5</f>
        <v>99212.02081539885</v>
      </c>
      <c r="Z5" s="23">
        <f t="shared" ref="Z5:Z23" si="1">Z6+Y5</f>
        <v>7811276.4838259313</v>
      </c>
      <c r="AA5" s="23">
        <f>Z5/U5</f>
        <v>78.112764838259309</v>
      </c>
      <c r="AB5" s="16"/>
      <c r="AC5" s="16"/>
      <c r="AD5" s="16"/>
      <c r="AE5" s="16"/>
      <c r="AF5" s="23">
        <f>AA5-Q5</f>
        <v>1.4709862602015136</v>
      </c>
    </row>
    <row r="6" spans="1:32" s="26" customFormat="1" ht="15" customHeight="1" x14ac:dyDescent="0.2">
      <c r="B6" s="5" t="s">
        <v>63</v>
      </c>
      <c r="C6" s="5" t="s">
        <v>3</v>
      </c>
      <c r="D6" s="41" t="s">
        <v>18</v>
      </c>
      <c r="E6" s="4" t="str">
        <f t="shared" ref="E6:E24" si="2">_xlfn.CONCAT(B6,C6,D6)</f>
        <v>PRTotal1-4</v>
      </c>
      <c r="F6" s="6">
        <f>VLOOKUP(E6,'Appendix 1a. Person-years 2020'!$E$3:$F$1682,2,FALSE)</f>
        <v>631225.65529999998</v>
      </c>
      <c r="G6" s="17">
        <f>VLOOKUP(E6,'Appendix 2a. Deaths 2020'!$E$4:$G$1683,2,FALSE)</f>
        <v>207</v>
      </c>
      <c r="H6" s="17">
        <f>VLOOKUP(E6,'Appendix 2a. Deaths 2020'!$E$4:$G$1683,3,FALSE)</f>
        <v>2</v>
      </c>
      <c r="I6" s="18">
        <f t="shared" ref="I6:I24" si="3">G6/F6</f>
        <v>3.2793343911476471E-4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1.3106635285669301E-3</v>
      </c>
      <c r="M6" s="20">
        <f>M5-N5</f>
        <v>99152.710554192308</v>
      </c>
      <c r="N6" s="20">
        <f>M6*L6</f>
        <v>129.95584148193319</v>
      </c>
      <c r="O6" s="20">
        <f t="shared" ref="O6:O23" si="5">M7*J6+N6*K6</f>
        <v>396287.25217147922</v>
      </c>
      <c r="P6" s="20">
        <f t="shared" si="0"/>
        <v>7564965.8369903816</v>
      </c>
      <c r="Q6" s="21">
        <f t="shared" ref="Q6:Q23" si="6">P6/M6</f>
        <v>76.296107234060131</v>
      </c>
      <c r="R6" s="22">
        <f t="shared" ref="R6:R24" si="7">(G6-H6)/G6</f>
        <v>0.99033816425120769</v>
      </c>
      <c r="S6" s="22">
        <f t="shared" ref="S6:S24" si="8">1-L6</f>
        <v>0.9986893364714331</v>
      </c>
      <c r="T6" s="22">
        <f t="shared" ref="T6:T24" si="9">S6^R6</f>
        <v>0.99870199166498286</v>
      </c>
      <c r="U6" s="23">
        <f>U5-V5</f>
        <v>99152.710554192308</v>
      </c>
      <c r="V6" s="23">
        <f>U6*(1-T6)</f>
        <v>128.70104473888378</v>
      </c>
      <c r="W6" s="22">
        <f t="shared" ref="W6:W24" si="10">V6/U6</f>
        <v>1.2980083350171423E-3</v>
      </c>
      <c r="X6" s="23">
        <f>J6+R6*(L6/W6)*(K6-J6)</f>
        <v>1.5100157728116925</v>
      </c>
      <c r="Y6" s="23">
        <f t="shared" ref="Y6:Y24" si="11">U7*J6+V6*X6</f>
        <v>396290.37864534673</v>
      </c>
      <c r="Z6" s="23">
        <f t="shared" si="1"/>
        <v>7712064.4630105328</v>
      </c>
      <c r="AA6" s="23">
        <f t="shared" ref="AA6:AA24" si="12">Z6/U6</f>
        <v>77.77966351001038</v>
      </c>
      <c r="AB6" s="25"/>
      <c r="AC6" s="24"/>
      <c r="AD6" s="25"/>
      <c r="AE6" s="24"/>
      <c r="AF6" s="23">
        <f t="shared" ref="AF6:AF24" si="13">AA6-Q6</f>
        <v>1.4835562759502494</v>
      </c>
    </row>
    <row r="7" spans="1:32" s="26" customFormat="1" ht="15" customHeight="1" x14ac:dyDescent="0.2">
      <c r="B7" s="5" t="s">
        <v>63</v>
      </c>
      <c r="C7" s="5" t="s">
        <v>3</v>
      </c>
      <c r="D7" s="24" t="s">
        <v>70</v>
      </c>
      <c r="E7" s="4" t="str">
        <f t="shared" si="2"/>
        <v>PRTotal5-9</v>
      </c>
      <c r="F7" s="6">
        <f>VLOOKUP(E7,'Appendix 1a. Person-years 2020'!$E$3:$F$1682,2,FALSE)</f>
        <v>769399.51580000005</v>
      </c>
      <c r="G7" s="17">
        <f>VLOOKUP(E7,'Appendix 2a. Deaths 2020'!$E$4:$G$1683,2,FALSE)</f>
        <v>127</v>
      </c>
      <c r="H7" s="17">
        <f>VLOOKUP(E7,'Appendix 2a. Deaths 2020'!$E$4:$G$1683,3,FALSE)</f>
        <v>3</v>
      </c>
      <c r="I7" s="18">
        <f t="shared" si="3"/>
        <v>1.6506378986728235E-4</v>
      </c>
      <c r="J7" s="24">
        <v>5</v>
      </c>
      <c r="K7" s="5">
        <f>VLOOKUP(E7,'Appendix 3a. nax iIBGE 2020'!$E$5:$O$1935,11,FALSE)</f>
        <v>2.5</v>
      </c>
      <c r="L7" s="19">
        <f t="shared" si="4"/>
        <v>8.2497851413615572E-4</v>
      </c>
      <c r="M7" s="20">
        <f t="shared" ref="M7:M24" si="14">M6-N6</f>
        <v>99022.754712710375</v>
      </c>
      <c r="N7" s="20">
        <f t="shared" ref="N7:N24" si="15">M7*L7</f>
        <v>81.691645048560815</v>
      </c>
      <c r="O7" s="20">
        <f t="shared" si="5"/>
        <v>494909.54445093049</v>
      </c>
      <c r="P7" s="20">
        <f t="shared" si="0"/>
        <v>7168678.5848189024</v>
      </c>
      <c r="Q7" s="21">
        <f t="shared" si="6"/>
        <v>72.39425529634093</v>
      </c>
      <c r="R7" s="22">
        <f t="shared" si="7"/>
        <v>0.97637795275590555</v>
      </c>
      <c r="S7" s="22">
        <f t="shared" si="8"/>
        <v>0.99917502148586379</v>
      </c>
      <c r="T7" s="22">
        <f t="shared" si="9"/>
        <v>0.99919450131651555</v>
      </c>
      <c r="U7" s="23">
        <f t="shared" ref="U7:U24" si="16">U6-V6</f>
        <v>99024.009509453419</v>
      </c>
      <c r="V7" s="23">
        <f t="shared" ref="V7:V23" si="17">U7*(1-T7)</f>
        <v>79.763709293216522</v>
      </c>
      <c r="W7" s="22">
        <f t="shared" si="10"/>
        <v>8.0549868348445141E-4</v>
      </c>
      <c r="X7" s="23">
        <f>J7+R7*(L7/W7)*(K7-J7)</f>
        <v>2.5000243662241286</v>
      </c>
      <c r="Y7" s="23">
        <f t="shared" si="11"/>
        <v>494920.64021757449</v>
      </c>
      <c r="Z7" s="23">
        <f t="shared" si="1"/>
        <v>7315774.0843651863</v>
      </c>
      <c r="AA7" s="23">
        <f t="shared" si="12"/>
        <v>73.878790816552211</v>
      </c>
      <c r="AB7" s="25"/>
      <c r="AC7" s="24"/>
      <c r="AD7" s="25"/>
      <c r="AE7" s="24"/>
      <c r="AF7" s="23">
        <f t="shared" si="13"/>
        <v>1.4845355202112813</v>
      </c>
    </row>
    <row r="8" spans="1:32" s="26" customFormat="1" ht="15" customHeight="1" x14ac:dyDescent="0.2">
      <c r="B8" s="5" t="s">
        <v>63</v>
      </c>
      <c r="C8" s="5" t="s">
        <v>3</v>
      </c>
      <c r="D8" s="24" t="s">
        <v>71</v>
      </c>
      <c r="E8" s="4" t="str">
        <f t="shared" si="2"/>
        <v>PRTotal10-14</v>
      </c>
      <c r="F8" s="6">
        <f>VLOOKUP(E8,'Appendix 1a. Person-years 2020'!$E$3:$F$1682,2,FALSE)</f>
        <v>752736.44319999998</v>
      </c>
      <c r="G8" s="17">
        <f>VLOOKUP(E8,'Appendix 2a. Deaths 2020'!$E$4:$G$1683,2,FALSE)</f>
        <v>188</v>
      </c>
      <c r="H8" s="17">
        <f>VLOOKUP(E8,'Appendix 2a. Deaths 2020'!$E$4:$G$1683,3,FALSE)</f>
        <v>4</v>
      </c>
      <c r="I8" s="18">
        <f t="shared" si="3"/>
        <v>2.497554113373104E-4</v>
      </c>
      <c r="J8" s="24">
        <v>5</v>
      </c>
      <c r="K8" s="5">
        <f>VLOOKUP(E8,'Appendix 3a. nax iIBGE 2020'!$E$5:$O$1935,11,FALSE)</f>
        <v>2.5</v>
      </c>
      <c r="L8" s="19">
        <f t="shared" si="4"/>
        <v>1.2479978211636202E-3</v>
      </c>
      <c r="M8" s="20">
        <f t="shared" si="14"/>
        <v>98941.063067661817</v>
      </c>
      <c r="N8" s="20">
        <f t="shared" si="15"/>
        <v>123.47823113205428</v>
      </c>
      <c r="O8" s="20">
        <f t="shared" si="5"/>
        <v>494396.6197604789</v>
      </c>
      <c r="P8" s="20">
        <f t="shared" si="0"/>
        <v>6673769.0403679721</v>
      </c>
      <c r="Q8" s="21">
        <f t="shared" si="6"/>
        <v>67.451964163797697</v>
      </c>
      <c r="R8" s="22">
        <f t="shared" si="7"/>
        <v>0.97872340425531912</v>
      </c>
      <c r="S8" s="22">
        <f t="shared" si="8"/>
        <v>0.99875200217883642</v>
      </c>
      <c r="T8" s="22">
        <f t="shared" si="9"/>
        <v>0.99877853910047476</v>
      </c>
      <c r="U8" s="23">
        <f t="shared" si="16"/>
        <v>98944.245800160206</v>
      </c>
      <c r="V8" s="23">
        <f t="shared" si="17"/>
        <v>120.85652747791009</v>
      </c>
      <c r="W8" s="22">
        <f t="shared" si="10"/>
        <v>1.2214608995252396E-3</v>
      </c>
      <c r="X8" s="23">
        <f>((-5/24)*V7+2.5*V8+(5/24)*V9)/V8</f>
        <v>3.0686599252655546</v>
      </c>
      <c r="Y8" s="23">
        <f t="shared" si="11"/>
        <v>494487.81394598971</v>
      </c>
      <c r="Z8" s="23">
        <f t="shared" si="1"/>
        <v>6820853.444147612</v>
      </c>
      <c r="AA8" s="23">
        <f t="shared" si="12"/>
        <v>68.936332668842965</v>
      </c>
      <c r="AB8" s="25"/>
      <c r="AC8" s="24"/>
      <c r="AD8" s="25"/>
      <c r="AE8" s="24"/>
      <c r="AF8" s="23">
        <f t="shared" si="13"/>
        <v>1.4843685050452677</v>
      </c>
    </row>
    <row r="9" spans="1:32" s="26" customFormat="1" ht="15" customHeight="1" x14ac:dyDescent="0.2">
      <c r="B9" s="5" t="s">
        <v>63</v>
      </c>
      <c r="C9" s="5" t="s">
        <v>3</v>
      </c>
      <c r="D9" s="24" t="s">
        <v>72</v>
      </c>
      <c r="E9" s="4" t="str">
        <f t="shared" si="2"/>
        <v>PRTotal15-19</v>
      </c>
      <c r="F9" s="6">
        <f>VLOOKUP(E9,'Appendix 1a. Person-years 2020'!$E$3:$F$1682,2,FALSE)</f>
        <v>808882.15839999996</v>
      </c>
      <c r="G9" s="17">
        <f>VLOOKUP(E9,'Appendix 2a. Deaths 2020'!$E$4:$G$1683,2,FALSE)</f>
        <v>685</v>
      </c>
      <c r="H9" s="17">
        <f>VLOOKUP(E9,'Appendix 2a. Deaths 2020'!$E$4:$G$1683,3,FALSE)</f>
        <v>13</v>
      </c>
      <c r="I9" s="18">
        <f t="shared" si="3"/>
        <v>8.4684770567193166E-4</v>
      </c>
      <c r="J9" s="24">
        <v>5</v>
      </c>
      <c r="K9" s="5">
        <f>VLOOKUP(E9,'Appendix 3a. nax iIBGE 2020'!$E$5:$O$1935,11,FALSE)</f>
        <v>2.5</v>
      </c>
      <c r="L9" s="19">
        <f t="shared" si="4"/>
        <v>4.2252930789853328E-3</v>
      </c>
      <c r="M9" s="20">
        <f t="shared" si="14"/>
        <v>98817.584836529757</v>
      </c>
      <c r="N9" s="20">
        <f t="shared" si="15"/>
        <v>417.53325729183513</v>
      </c>
      <c r="O9" s="20">
        <f t="shared" si="5"/>
        <v>493044.09103941917</v>
      </c>
      <c r="P9" s="20">
        <f t="shared" si="0"/>
        <v>6179372.4206074933</v>
      </c>
      <c r="Q9" s="21">
        <f t="shared" si="6"/>
        <v>62.533125362553626</v>
      </c>
      <c r="R9" s="22">
        <f t="shared" si="7"/>
        <v>0.98102189781021898</v>
      </c>
      <c r="S9" s="22">
        <f t="shared" si="8"/>
        <v>0.99577470692101466</v>
      </c>
      <c r="T9" s="22">
        <f t="shared" si="9"/>
        <v>0.99585472853189239</v>
      </c>
      <c r="U9" s="23">
        <f t="shared" si="16"/>
        <v>98823.389272682296</v>
      </c>
      <c r="V9" s="23">
        <f t="shared" si="17"/>
        <v>409.64977593374198</v>
      </c>
      <c r="W9" s="22">
        <f t="shared" si="10"/>
        <v>4.1452714681076142E-3</v>
      </c>
      <c r="X9" s="23">
        <f t="shared" ref="X9:X22" si="18">((-5/24)*V8+2.5*V9+(5/24)*V10)/V9</f>
        <v>2.8022278164378145</v>
      </c>
      <c r="Y9" s="23">
        <f t="shared" si="11"/>
        <v>493216.62948086183</v>
      </c>
      <c r="Z9" s="23">
        <f t="shared" si="1"/>
        <v>6326365.6302016219</v>
      </c>
      <c r="AA9" s="23">
        <f t="shared" si="12"/>
        <v>64.016885848200886</v>
      </c>
      <c r="AB9" s="25"/>
      <c r="AC9" s="24"/>
      <c r="AD9" s="25"/>
      <c r="AE9" s="24"/>
      <c r="AF9" s="23">
        <f t="shared" si="13"/>
        <v>1.4837604856472595</v>
      </c>
    </row>
    <row r="10" spans="1:32" s="26" customFormat="1" ht="15" customHeight="1" x14ac:dyDescent="0.2">
      <c r="B10" s="5" t="s">
        <v>63</v>
      </c>
      <c r="C10" s="5" t="s">
        <v>3</v>
      </c>
      <c r="D10" s="24" t="s">
        <v>73</v>
      </c>
      <c r="E10" s="4" t="str">
        <f t="shared" si="2"/>
        <v>PRTotal20-24</v>
      </c>
      <c r="F10" s="6">
        <f>VLOOKUP(E10,'Appendix 1a. Person-years 2020'!$E$3:$F$1682,2,FALSE)</f>
        <v>909765.02139999997</v>
      </c>
      <c r="G10" s="17">
        <f>VLOOKUP(E10,'Appendix 2a. Deaths 2020'!$E$4:$G$1683,2,FALSE)</f>
        <v>1350</v>
      </c>
      <c r="H10" s="17">
        <f>VLOOKUP(E10,'Appendix 2a. Deaths 2020'!$E$4:$G$1683,3,FALSE)</f>
        <v>23</v>
      </c>
      <c r="I10" s="18">
        <f t="shared" si="3"/>
        <v>1.4838996534759499E-3</v>
      </c>
      <c r="J10" s="24">
        <v>5</v>
      </c>
      <c r="K10" s="5">
        <f>VLOOKUP(E10,'Appendix 3a. nax iIBGE 2020'!$E$5:$O$1935,11,FALSE)</f>
        <v>2.5</v>
      </c>
      <c r="L10" s="19">
        <f t="shared" si="4"/>
        <v>7.3920755216172595E-3</v>
      </c>
      <c r="M10" s="20">
        <f t="shared" si="14"/>
        <v>98400.051579237916</v>
      </c>
      <c r="N10" s="20">
        <f t="shared" si="15"/>
        <v>727.38061260476036</v>
      </c>
      <c r="O10" s="20">
        <f t="shared" si="5"/>
        <v>490181.80636467767</v>
      </c>
      <c r="P10" s="20">
        <f t="shared" si="0"/>
        <v>5686328.3295680741</v>
      </c>
      <c r="Q10" s="21">
        <f t="shared" si="6"/>
        <v>57.787859236934288</v>
      </c>
      <c r="R10" s="22">
        <f t="shared" si="7"/>
        <v>0.98296296296296293</v>
      </c>
      <c r="S10" s="22">
        <f t="shared" si="8"/>
        <v>0.99260792447838275</v>
      </c>
      <c r="T10" s="22">
        <f t="shared" si="9"/>
        <v>0.99273340484670769</v>
      </c>
      <c r="U10" s="23">
        <f t="shared" si="16"/>
        <v>98413.73949674856</v>
      </c>
      <c r="V10" s="23">
        <f t="shared" si="17"/>
        <v>715.13280244444502</v>
      </c>
      <c r="W10" s="22">
        <f t="shared" si="10"/>
        <v>7.2665951532923092E-3</v>
      </c>
      <c r="X10" s="23">
        <f t="shared" si="18"/>
        <v>2.5753851655564706</v>
      </c>
      <c r="Y10" s="23">
        <f t="shared" si="11"/>
        <v>490334.77588233876</v>
      </c>
      <c r="Z10" s="23">
        <f t="shared" si="1"/>
        <v>5833149.0007207599</v>
      </c>
      <c r="AA10" s="23">
        <f t="shared" si="12"/>
        <v>59.271693470335798</v>
      </c>
      <c r="AB10" s="25"/>
      <c r="AC10" s="24"/>
      <c r="AD10" s="25"/>
      <c r="AE10" s="24"/>
      <c r="AF10" s="23">
        <f t="shared" si="13"/>
        <v>1.4838342334015096</v>
      </c>
    </row>
    <row r="11" spans="1:32" s="26" customFormat="1" ht="15" customHeight="1" x14ac:dyDescent="0.2">
      <c r="B11" s="5" t="s">
        <v>63</v>
      </c>
      <c r="C11" s="5" t="s">
        <v>3</v>
      </c>
      <c r="D11" s="24" t="s">
        <v>74</v>
      </c>
      <c r="E11" s="4" t="str">
        <f t="shared" si="2"/>
        <v>PRTotal25-29</v>
      </c>
      <c r="F11" s="6">
        <f>VLOOKUP(E11,'Appendix 1a. Person-years 2020'!$E$3:$F$1682,2,FALSE)</f>
        <v>921322.27130000002</v>
      </c>
      <c r="G11" s="17">
        <f>VLOOKUP(E11,'Appendix 2a. Deaths 2020'!$E$4:$G$1683,2,FALSE)</f>
        <v>1307</v>
      </c>
      <c r="H11" s="17">
        <f>VLOOKUP(E11,'Appendix 2a. Deaths 2020'!$E$4:$G$1683,3,FALSE)</f>
        <v>42</v>
      </c>
      <c r="I11" s="18">
        <f t="shared" si="3"/>
        <v>1.4186132699861936E-3</v>
      </c>
      <c r="J11" s="24">
        <v>5</v>
      </c>
      <c r="K11" s="5">
        <f>VLOOKUP(E11,'Appendix 3a. nax iIBGE 2020'!$E$5:$O$1935,11,FALSE)</f>
        <v>2.5</v>
      </c>
      <c r="L11" s="19">
        <f t="shared" si="4"/>
        <v>7.0679994553818183E-3</v>
      </c>
      <c r="M11" s="20">
        <f t="shared" si="14"/>
        <v>97672.670966633159</v>
      </c>
      <c r="N11" s="20">
        <f t="shared" si="15"/>
        <v>690.35038519785076</v>
      </c>
      <c r="O11" s="20">
        <f t="shared" si="5"/>
        <v>486637.47887017124</v>
      </c>
      <c r="P11" s="20">
        <f t="shared" si="0"/>
        <v>5196146.5232033962</v>
      </c>
      <c r="Q11" s="21">
        <f t="shared" si="6"/>
        <v>53.199594848578457</v>
      </c>
      <c r="R11" s="22">
        <f t="shared" si="7"/>
        <v>0.96786534047436878</v>
      </c>
      <c r="S11" s="22">
        <f t="shared" si="8"/>
        <v>0.99293200054461817</v>
      </c>
      <c r="T11" s="22">
        <f t="shared" si="9"/>
        <v>0.99315834952877613</v>
      </c>
      <c r="U11" s="23">
        <f t="shared" si="16"/>
        <v>97698.606694304108</v>
      </c>
      <c r="V11" s="23">
        <f t="shared" si="17"/>
        <v>668.41971852800123</v>
      </c>
      <c r="W11" s="22">
        <f t="shared" si="10"/>
        <v>6.8416504712238702E-3</v>
      </c>
      <c r="X11" s="23">
        <f t="shared" si="18"/>
        <v>2.5042358725265714</v>
      </c>
      <c r="Y11" s="23">
        <f t="shared" si="11"/>
        <v>486824.81551592244</v>
      </c>
      <c r="Z11" s="23">
        <f t="shared" si="1"/>
        <v>5342814.2248384207</v>
      </c>
      <c r="AA11" s="23">
        <f t="shared" si="12"/>
        <v>54.686698261275311</v>
      </c>
      <c r="AB11" s="25"/>
      <c r="AC11" s="24"/>
      <c r="AD11" s="25"/>
      <c r="AE11" s="24"/>
      <c r="AF11" s="23">
        <f t="shared" si="13"/>
        <v>1.4871034126968539</v>
      </c>
    </row>
    <row r="12" spans="1:32" s="26" customFormat="1" ht="15" customHeight="1" x14ac:dyDescent="0.2">
      <c r="B12" s="5" t="s">
        <v>63</v>
      </c>
      <c r="C12" s="5" t="s">
        <v>3</v>
      </c>
      <c r="D12" s="24" t="s">
        <v>75</v>
      </c>
      <c r="E12" s="4" t="str">
        <f t="shared" si="2"/>
        <v>PRTotal30-34</v>
      </c>
      <c r="F12" s="6">
        <f>VLOOKUP(E12,'Appendix 1a. Person-years 2020'!$E$3:$F$1682,2,FALSE)</f>
        <v>890751.57929999998</v>
      </c>
      <c r="G12" s="17">
        <f>VLOOKUP(E12,'Appendix 2a. Deaths 2020'!$E$4:$G$1683,2,FALSE)</f>
        <v>1419</v>
      </c>
      <c r="H12" s="17">
        <f>VLOOKUP(E12,'Appendix 2a. Deaths 2020'!$E$4:$G$1683,3,FALSE)</f>
        <v>76</v>
      </c>
      <c r="I12" s="18">
        <f t="shared" si="3"/>
        <v>1.5930367489386051E-3</v>
      </c>
      <c r="J12" s="24">
        <v>5</v>
      </c>
      <c r="K12" s="5">
        <f>VLOOKUP(E12,'Appendix 3a. nax iIBGE 2020'!$E$5:$O$1935,11,FALSE)</f>
        <v>2.5</v>
      </c>
      <c r="L12" s="19">
        <f t="shared" si="4"/>
        <v>7.9335875035827057E-3</v>
      </c>
      <c r="M12" s="20">
        <f t="shared" si="14"/>
        <v>96982.320581435313</v>
      </c>
      <c r="N12" s="20">
        <f t="shared" si="15"/>
        <v>769.41772663332699</v>
      </c>
      <c r="O12" s="20">
        <f t="shared" si="5"/>
        <v>482988.05859059322</v>
      </c>
      <c r="P12" s="20">
        <f t="shared" si="0"/>
        <v>4709509.0443332251</v>
      </c>
      <c r="Q12" s="21">
        <f t="shared" si="6"/>
        <v>48.560490366681691</v>
      </c>
      <c r="R12" s="22">
        <f t="shared" si="7"/>
        <v>0.94644115574348131</v>
      </c>
      <c r="S12" s="22">
        <f t="shared" si="8"/>
        <v>0.99206641249641725</v>
      </c>
      <c r="T12" s="22">
        <f t="shared" si="9"/>
        <v>0.99248972654157985</v>
      </c>
      <c r="U12" s="23">
        <f t="shared" si="16"/>
        <v>97030.186975776101</v>
      </c>
      <c r="V12" s="23">
        <f t="shared" si="17"/>
        <v>728.72323790971552</v>
      </c>
      <c r="W12" s="22">
        <f t="shared" si="10"/>
        <v>7.5102734584201478E-3</v>
      </c>
      <c r="X12" s="23">
        <f t="shared" si="18"/>
        <v>2.5892897597314861</v>
      </c>
      <c r="Y12" s="23">
        <f t="shared" si="11"/>
        <v>483394.19430692995</v>
      </c>
      <c r="Z12" s="23">
        <f t="shared" si="1"/>
        <v>4855989.4093224984</v>
      </c>
      <c r="AA12" s="23">
        <f t="shared" si="12"/>
        <v>50.046171822123888</v>
      </c>
      <c r="AB12" s="25"/>
      <c r="AC12" s="24"/>
      <c r="AD12" s="25"/>
      <c r="AE12" s="24"/>
      <c r="AF12" s="23">
        <f t="shared" si="13"/>
        <v>1.4856814554421973</v>
      </c>
    </row>
    <row r="13" spans="1:32" s="26" customFormat="1" ht="15" customHeight="1" x14ac:dyDescent="0.2">
      <c r="B13" s="5" t="s">
        <v>63</v>
      </c>
      <c r="C13" s="5" t="s">
        <v>3</v>
      </c>
      <c r="D13" s="24" t="s">
        <v>76</v>
      </c>
      <c r="E13" s="4" t="str">
        <f t="shared" si="2"/>
        <v>PRTotal35-39</v>
      </c>
      <c r="F13" s="6">
        <f>VLOOKUP(E13,'Appendix 1a. Person-years 2020'!$E$3:$F$1682,2,FALSE)</f>
        <v>872393.07440000004</v>
      </c>
      <c r="G13" s="17">
        <f>VLOOKUP(E13,'Appendix 2a. Deaths 2020'!$E$4:$G$1683,2,FALSE)</f>
        <v>1910</v>
      </c>
      <c r="H13" s="17">
        <f>VLOOKUP(E13,'Appendix 2a. Deaths 2020'!$E$4:$G$1683,3,FALSE)</f>
        <v>124</v>
      </c>
      <c r="I13" s="18">
        <f t="shared" si="3"/>
        <v>2.1893800581963903E-3</v>
      </c>
      <c r="J13" s="24">
        <v>5</v>
      </c>
      <c r="K13" s="5">
        <f>VLOOKUP(E13,'Appendix 3a. nax iIBGE 2020'!$E$5:$O$1935,11,FALSE)</f>
        <v>2.5</v>
      </c>
      <c r="L13" s="19">
        <f t="shared" si="4"/>
        <v>1.0887309147146498E-2</v>
      </c>
      <c r="M13" s="20">
        <f t="shared" si="14"/>
        <v>96212.902854801985</v>
      </c>
      <c r="N13" s="20">
        <f t="shared" si="15"/>
        <v>1047.4996173246029</v>
      </c>
      <c r="O13" s="20">
        <f t="shared" si="5"/>
        <v>478445.76523069845</v>
      </c>
      <c r="P13" s="20">
        <f t="shared" si="0"/>
        <v>4226520.9857426323</v>
      </c>
      <c r="Q13" s="21">
        <f t="shared" si="6"/>
        <v>43.928837612570661</v>
      </c>
      <c r="R13" s="22">
        <f t="shared" si="7"/>
        <v>0.93507853403141361</v>
      </c>
      <c r="S13" s="22">
        <f t="shared" si="8"/>
        <v>0.98911269085285347</v>
      </c>
      <c r="T13" s="22">
        <f t="shared" si="9"/>
        <v>0.98981589905267275</v>
      </c>
      <c r="U13" s="23">
        <f t="shared" si="16"/>
        <v>96301.46373786639</v>
      </c>
      <c r="V13" s="23">
        <f t="shared" si="17"/>
        <v>980.74382808180553</v>
      </c>
      <c r="W13" s="22">
        <f t="shared" si="10"/>
        <v>1.0184100947327246E-2</v>
      </c>
      <c r="X13" s="23">
        <f t="shared" si="18"/>
        <v>2.5945380039197423</v>
      </c>
      <c r="Y13" s="23">
        <f t="shared" si="11"/>
        <v>479148.17668299092</v>
      </c>
      <c r="Z13" s="23">
        <f t="shared" si="1"/>
        <v>4372595.2150155688</v>
      </c>
      <c r="AA13" s="23">
        <f t="shared" si="12"/>
        <v>45.40528300709758</v>
      </c>
      <c r="AB13" s="25"/>
      <c r="AC13" s="24"/>
      <c r="AD13" s="25"/>
      <c r="AE13" s="24"/>
      <c r="AF13" s="23">
        <f t="shared" si="13"/>
        <v>1.4764453945269196</v>
      </c>
    </row>
    <row r="14" spans="1:32" s="26" customFormat="1" ht="15" customHeight="1" x14ac:dyDescent="0.2">
      <c r="B14" s="5" t="s">
        <v>63</v>
      </c>
      <c r="C14" s="5" t="s">
        <v>3</v>
      </c>
      <c r="D14" s="24" t="s">
        <v>77</v>
      </c>
      <c r="E14" s="4" t="str">
        <f t="shared" si="2"/>
        <v>PRTotal40-44</v>
      </c>
      <c r="F14" s="6">
        <f>VLOOKUP(E14,'Appendix 1a. Person-years 2020'!$E$3:$F$1682,2,FALSE)</f>
        <v>828885.58620000002</v>
      </c>
      <c r="G14" s="17">
        <f>VLOOKUP(E14,'Appendix 2a. Deaths 2020'!$E$4:$G$1683,2,FALSE)</f>
        <v>2251</v>
      </c>
      <c r="H14" s="17">
        <f>VLOOKUP(E14,'Appendix 2a. Deaths 2020'!$E$4:$G$1683,3,FALSE)</f>
        <v>197</v>
      </c>
      <c r="I14" s="18">
        <f t="shared" si="3"/>
        <v>2.7156944667353173E-3</v>
      </c>
      <c r="J14" s="24">
        <v>5</v>
      </c>
      <c r="K14" s="5">
        <f>VLOOKUP(E14,'Appendix 3a. nax iIBGE 2020'!$E$5:$O$1935,11,FALSE)</f>
        <v>2.5</v>
      </c>
      <c r="L14" s="19">
        <f t="shared" si="4"/>
        <v>1.3486906540016341E-2</v>
      </c>
      <c r="M14" s="20">
        <f t="shared" si="14"/>
        <v>95165.403237477381</v>
      </c>
      <c r="N14" s="20">
        <f t="shared" si="15"/>
        <v>1283.486899306826</v>
      </c>
      <c r="O14" s="20">
        <f t="shared" si="5"/>
        <v>472618.29893911985</v>
      </c>
      <c r="P14" s="20">
        <f t="shared" si="0"/>
        <v>3748075.2205119343</v>
      </c>
      <c r="Q14" s="21">
        <f t="shared" si="6"/>
        <v>39.384850933263245</v>
      </c>
      <c r="R14" s="22">
        <f t="shared" si="7"/>
        <v>0.91248334073745008</v>
      </c>
      <c r="S14" s="22">
        <f t="shared" si="8"/>
        <v>0.98651309345998361</v>
      </c>
      <c r="T14" s="22">
        <f t="shared" si="9"/>
        <v>0.98768612379800291</v>
      </c>
      <c r="U14" s="23">
        <f t="shared" si="16"/>
        <v>95320.719909784588</v>
      </c>
      <c r="V14" s="23">
        <f t="shared" si="17"/>
        <v>1173.7675444543263</v>
      </c>
      <c r="W14" s="22">
        <f t="shared" si="10"/>
        <v>1.2313876201997087E-2</v>
      </c>
      <c r="X14" s="23">
        <f t="shared" si="18"/>
        <v>2.6193639496904235</v>
      </c>
      <c r="Y14" s="23">
        <f t="shared" si="11"/>
        <v>473809.28621791158</v>
      </c>
      <c r="Z14" s="23">
        <f t="shared" si="1"/>
        <v>3893447.0383325783</v>
      </c>
      <c r="AA14" s="23">
        <f t="shared" si="12"/>
        <v>40.84575779555059</v>
      </c>
      <c r="AB14" s="25"/>
      <c r="AC14" s="24"/>
      <c r="AD14" s="25"/>
      <c r="AE14" s="24"/>
      <c r="AF14" s="23">
        <f t="shared" si="13"/>
        <v>1.4609068622873451</v>
      </c>
    </row>
    <row r="15" spans="1:32" s="26" customFormat="1" ht="15" customHeight="1" x14ac:dyDescent="0.2">
      <c r="B15" s="5" t="s">
        <v>63</v>
      </c>
      <c r="C15" s="5" t="s">
        <v>3</v>
      </c>
      <c r="D15" s="24" t="s">
        <v>78</v>
      </c>
      <c r="E15" s="4" t="str">
        <f t="shared" si="2"/>
        <v>PRTotal45-49</v>
      </c>
      <c r="F15" s="6">
        <f>VLOOKUP(E15,'Appendix 1a. Person-years 2020'!$E$3:$F$1682,2,FALSE)</f>
        <v>774451.97640000004</v>
      </c>
      <c r="G15" s="17">
        <f>VLOOKUP(E15,'Appendix 2a. Deaths 2020'!$E$4:$G$1683,2,FALSE)</f>
        <v>3059</v>
      </c>
      <c r="H15" s="17">
        <f>VLOOKUP(E15,'Appendix 2a. Deaths 2020'!$E$4:$G$1683,3,FALSE)</f>
        <v>315</v>
      </c>
      <c r="I15" s="18">
        <f t="shared" si="3"/>
        <v>3.9498898488446029E-3</v>
      </c>
      <c r="J15" s="24">
        <v>5</v>
      </c>
      <c r="K15" s="5">
        <f>VLOOKUP(E15,'Appendix 3a. nax iIBGE 2020'!$E$5:$O$1935,11,FALSE)</f>
        <v>2.5</v>
      </c>
      <c r="L15" s="19">
        <f t="shared" si="4"/>
        <v>1.9556335813447682E-2</v>
      </c>
      <c r="M15" s="20">
        <f t="shared" si="14"/>
        <v>93881.916338170558</v>
      </c>
      <c r="N15" s="20">
        <f t="shared" si="15"/>
        <v>1835.986282719264</v>
      </c>
      <c r="O15" s="20">
        <f t="shared" si="5"/>
        <v>464819.61598405457</v>
      </c>
      <c r="P15" s="20">
        <f t="shared" si="0"/>
        <v>3275456.9215728142</v>
      </c>
      <c r="Q15" s="21">
        <f t="shared" si="6"/>
        <v>34.889114425128938</v>
      </c>
      <c r="R15" s="22">
        <f t="shared" si="7"/>
        <v>0.89702517162471396</v>
      </c>
      <c r="S15" s="22">
        <f t="shared" si="8"/>
        <v>0.98044366418655227</v>
      </c>
      <c r="T15" s="22">
        <f t="shared" si="9"/>
        <v>0.98243968252669422</v>
      </c>
      <c r="U15" s="23">
        <f t="shared" si="16"/>
        <v>94146.95236533026</v>
      </c>
      <c r="V15" s="23">
        <f t="shared" si="17"/>
        <v>1653.2503726793955</v>
      </c>
      <c r="W15" s="22">
        <f t="shared" si="10"/>
        <v>1.7560317473305775E-2</v>
      </c>
      <c r="X15" s="23">
        <f t="shared" si="18"/>
        <v>2.6396964112031904</v>
      </c>
      <c r="Y15" s="23">
        <f t="shared" si="11"/>
        <v>466832.58903883648</v>
      </c>
      <c r="Z15" s="23">
        <f t="shared" si="1"/>
        <v>3419637.7521146666</v>
      </c>
      <c r="AA15" s="23">
        <f t="shared" si="12"/>
        <v>36.322341469376681</v>
      </c>
      <c r="AB15" s="25"/>
      <c r="AC15" s="24"/>
      <c r="AD15" s="25"/>
      <c r="AE15" s="24"/>
      <c r="AF15" s="23">
        <f t="shared" si="13"/>
        <v>1.4332270442477437</v>
      </c>
    </row>
    <row r="16" spans="1:32" s="26" customFormat="1" ht="15" customHeight="1" x14ac:dyDescent="0.2">
      <c r="B16" s="5" t="s">
        <v>63</v>
      </c>
      <c r="C16" s="5" t="s">
        <v>3</v>
      </c>
      <c r="D16" s="24" t="s">
        <v>79</v>
      </c>
      <c r="E16" s="4" t="str">
        <f t="shared" si="2"/>
        <v>PRTotal50-54</v>
      </c>
      <c r="F16" s="6">
        <f>VLOOKUP(E16,'Appendix 1a. Person-years 2020'!$E$3:$F$1682,2,FALSE)</f>
        <v>745689.54760000005</v>
      </c>
      <c r="G16" s="17">
        <f>VLOOKUP(E16,'Appendix 2a. Deaths 2020'!$E$4:$G$1683,2,FALSE)</f>
        <v>4152</v>
      </c>
      <c r="H16" s="17">
        <f>VLOOKUP(E16,'Appendix 2a. Deaths 2020'!$E$4:$G$1683,3,FALSE)</f>
        <v>426</v>
      </c>
      <c r="I16" s="18">
        <f t="shared" si="3"/>
        <v>5.5680008032340019E-3</v>
      </c>
      <c r="J16" s="24">
        <v>5</v>
      </c>
      <c r="K16" s="5">
        <f>VLOOKUP(E16,'Appendix 3a. nax iIBGE 2020'!$E$5:$O$1935,11,FALSE)</f>
        <v>2.5</v>
      </c>
      <c r="L16" s="19">
        <f t="shared" si="4"/>
        <v>2.7457791503306409E-2</v>
      </c>
      <c r="M16" s="20">
        <f t="shared" si="14"/>
        <v>92045.930055451288</v>
      </c>
      <c r="N16" s="20">
        <f t="shared" si="15"/>
        <v>2527.3779561905062</v>
      </c>
      <c r="O16" s="20">
        <f t="shared" si="5"/>
        <v>453911.20538678014</v>
      </c>
      <c r="P16" s="20">
        <f t="shared" si="0"/>
        <v>2810637.3055887595</v>
      </c>
      <c r="Q16" s="21">
        <f t="shared" si="6"/>
        <v>30.535161129835348</v>
      </c>
      <c r="R16" s="22">
        <f t="shared" si="7"/>
        <v>0.89739884393063585</v>
      </c>
      <c r="S16" s="22">
        <f t="shared" si="8"/>
        <v>0.97254220849669359</v>
      </c>
      <c r="T16" s="22">
        <f t="shared" si="9"/>
        <v>0.97532434548595337</v>
      </c>
      <c r="U16" s="23">
        <f t="shared" si="16"/>
        <v>92493.701992650866</v>
      </c>
      <c r="V16" s="23">
        <f t="shared" si="17"/>
        <v>2282.3426350958389</v>
      </c>
      <c r="W16" s="22">
        <f t="shared" si="10"/>
        <v>2.4675654514046626E-2</v>
      </c>
      <c r="X16" s="23">
        <f t="shared" si="18"/>
        <v>2.6548770246153861</v>
      </c>
      <c r="Y16" s="23">
        <f t="shared" si="11"/>
        <v>457116.13581199123</v>
      </c>
      <c r="Z16" s="23">
        <f t="shared" si="1"/>
        <v>2952805.1630758303</v>
      </c>
      <c r="AA16" s="23">
        <f t="shared" si="12"/>
        <v>31.924391601391918</v>
      </c>
      <c r="AB16" s="25"/>
      <c r="AC16" s="24"/>
      <c r="AD16" s="25"/>
      <c r="AE16" s="24"/>
      <c r="AF16" s="23">
        <f t="shared" si="13"/>
        <v>1.3892304715565693</v>
      </c>
    </row>
    <row r="17" spans="2:32" s="26" customFormat="1" ht="15" customHeight="1" x14ac:dyDescent="0.2">
      <c r="B17" s="5" t="s">
        <v>63</v>
      </c>
      <c r="C17" s="5" t="s">
        <v>3</v>
      </c>
      <c r="D17" s="24" t="s">
        <v>80</v>
      </c>
      <c r="E17" s="4" t="str">
        <f t="shared" si="2"/>
        <v>PRTotal55-59</v>
      </c>
      <c r="F17" s="6">
        <f>VLOOKUP(E17,'Appendix 1a. Person-years 2020'!$E$3:$F$1682,2,FALSE)</f>
        <v>670395.11089999997</v>
      </c>
      <c r="G17" s="17">
        <f>VLOOKUP(E17,'Appendix 2a. Deaths 2020'!$E$4:$G$1683,2,FALSE)</f>
        <v>5745</v>
      </c>
      <c r="H17" s="17">
        <f>VLOOKUP(E17,'Appendix 2a. Deaths 2020'!$E$4:$G$1683,3,FALSE)</f>
        <v>672</v>
      </c>
      <c r="I17" s="18">
        <f t="shared" si="3"/>
        <v>8.5695732361284437E-3</v>
      </c>
      <c r="J17" s="24">
        <v>5</v>
      </c>
      <c r="K17" s="5">
        <f>VLOOKUP(E17,'Appendix 3a. nax iIBGE 2020'!$E$5:$O$1935,11,FALSE)</f>
        <v>2.5</v>
      </c>
      <c r="L17" s="19">
        <f t="shared" si="4"/>
        <v>4.1949150389501713E-2</v>
      </c>
      <c r="M17" s="20">
        <f t="shared" si="14"/>
        <v>89518.552099260778</v>
      </c>
      <c r="N17" s="20">
        <f t="shared" si="15"/>
        <v>3755.2272046623348</v>
      </c>
      <c r="O17" s="20">
        <f t="shared" si="5"/>
        <v>438204.69248464803</v>
      </c>
      <c r="P17" s="20">
        <f t="shared" si="0"/>
        <v>2356726.1002019793</v>
      </c>
      <c r="Q17" s="21">
        <f t="shared" si="6"/>
        <v>26.326678045337157</v>
      </c>
      <c r="R17" s="22">
        <f t="shared" si="7"/>
        <v>0.88302872062663185</v>
      </c>
      <c r="S17" s="22">
        <f t="shared" si="8"/>
        <v>0.95805084961049825</v>
      </c>
      <c r="T17" s="22">
        <f t="shared" si="9"/>
        <v>0.962865363169079</v>
      </c>
      <c r="U17" s="23">
        <f t="shared" si="16"/>
        <v>90211.359357555033</v>
      </c>
      <c r="V17" s="23">
        <f t="shared" si="17"/>
        <v>3349.9660677665129</v>
      </c>
      <c r="W17" s="22">
        <f t="shared" si="10"/>
        <v>3.7134636830920997E-2</v>
      </c>
      <c r="X17" s="23">
        <f t="shared" si="18"/>
        <v>2.6540455597178174</v>
      </c>
      <c r="Y17" s="23">
        <f t="shared" si="11"/>
        <v>443197.92901630368</v>
      </c>
      <c r="Z17" s="23">
        <f t="shared" si="1"/>
        <v>2495689.0272638393</v>
      </c>
      <c r="AA17" s="23">
        <f t="shared" si="12"/>
        <v>27.664908776866024</v>
      </c>
      <c r="AB17" s="25"/>
      <c r="AC17" s="24"/>
      <c r="AD17" s="25"/>
      <c r="AE17" s="24"/>
      <c r="AF17" s="23">
        <f t="shared" si="13"/>
        <v>1.3382307315288671</v>
      </c>
    </row>
    <row r="18" spans="2:32" s="26" customFormat="1" ht="15" customHeight="1" x14ac:dyDescent="0.2">
      <c r="B18" s="5" t="s">
        <v>63</v>
      </c>
      <c r="C18" s="5" t="s">
        <v>3</v>
      </c>
      <c r="D18" s="24" t="s">
        <v>81</v>
      </c>
      <c r="E18" s="4" t="str">
        <f t="shared" si="2"/>
        <v>PRTotal60-64</v>
      </c>
      <c r="F18" s="6">
        <f>VLOOKUP(E18,'Appendix 1a. Person-years 2020'!$E$3:$F$1682,2,FALSE)</f>
        <v>553686.41139999998</v>
      </c>
      <c r="G18" s="17">
        <f>VLOOKUP(E18,'Appendix 2a. Deaths 2020'!$E$4:$G$1683,2,FALSE)</f>
        <v>7132</v>
      </c>
      <c r="H18" s="17">
        <f>VLOOKUP(E18,'Appendix 2a. Deaths 2020'!$E$4:$G$1683,3,FALSE)</f>
        <v>894</v>
      </c>
      <c r="I18" s="18">
        <f t="shared" si="3"/>
        <v>1.288093739191953E-2</v>
      </c>
      <c r="J18" s="24">
        <v>5</v>
      </c>
      <c r="K18" s="5">
        <f>VLOOKUP(E18,'Appendix 3a. nax iIBGE 2020'!$E$5:$O$1935,11,FALSE)</f>
        <v>2.5</v>
      </c>
      <c r="L18" s="19">
        <f t="shared" si="4"/>
        <v>6.2395408580912713E-2</v>
      </c>
      <c r="M18" s="20">
        <f t="shared" si="14"/>
        <v>85763.324894598438</v>
      </c>
      <c r="N18" s="20">
        <f t="shared" si="15"/>
        <v>5351.2376980560321</v>
      </c>
      <c r="O18" s="20">
        <f t="shared" si="5"/>
        <v>415438.53022785211</v>
      </c>
      <c r="P18" s="20">
        <f t="shared" si="0"/>
        <v>1918521.4077173311</v>
      </c>
      <c r="Q18" s="21">
        <f t="shared" si="6"/>
        <v>22.369951375779319</v>
      </c>
      <c r="R18" s="22">
        <f t="shared" si="7"/>
        <v>0.87464946719012904</v>
      </c>
      <c r="S18" s="22">
        <f t="shared" si="8"/>
        <v>0.93760459141908725</v>
      </c>
      <c r="T18" s="22">
        <f t="shared" si="9"/>
        <v>0.94520730136860087</v>
      </c>
      <c r="U18" s="23">
        <f t="shared" si="16"/>
        <v>86861.393289788524</v>
      </c>
      <c r="V18" s="23">
        <f t="shared" si="17"/>
        <v>4759.3701452308169</v>
      </c>
      <c r="W18" s="22">
        <f t="shared" si="10"/>
        <v>5.4792698631399128E-2</v>
      </c>
      <c r="X18" s="23">
        <f t="shared" si="18"/>
        <v>2.6408813674955014</v>
      </c>
      <c r="Y18" s="23">
        <f t="shared" si="11"/>
        <v>423079.047660343</v>
      </c>
      <c r="Z18" s="23">
        <f t="shared" si="1"/>
        <v>2052491.0982475355</v>
      </c>
      <c r="AA18" s="23">
        <f t="shared" si="12"/>
        <v>23.629497760874941</v>
      </c>
      <c r="AB18" s="25"/>
      <c r="AC18" s="24"/>
      <c r="AD18" s="25"/>
      <c r="AE18" s="24"/>
      <c r="AF18" s="23">
        <f t="shared" si="13"/>
        <v>1.2595463850956214</v>
      </c>
    </row>
    <row r="19" spans="2:32" s="26" customFormat="1" ht="15" customHeight="1" x14ac:dyDescent="0.2">
      <c r="B19" s="5" t="s">
        <v>63</v>
      </c>
      <c r="C19" s="5" t="s">
        <v>3</v>
      </c>
      <c r="D19" s="24" t="s">
        <v>82</v>
      </c>
      <c r="E19" s="4" t="str">
        <f t="shared" si="2"/>
        <v>PRTotal65-69</v>
      </c>
      <c r="F19" s="6">
        <f>VLOOKUP(E19,'Appendix 1a. Person-years 2020'!$E$3:$F$1682,2,FALSE)</f>
        <v>438186.58929999999</v>
      </c>
      <c r="G19" s="17">
        <f>VLOOKUP(E19,'Appendix 2a. Deaths 2020'!$E$4:$G$1683,2,FALSE)</f>
        <v>8412</v>
      </c>
      <c r="H19" s="17">
        <f>VLOOKUP(E19,'Appendix 2a. Deaths 2020'!$E$4:$G$1683,3,FALSE)</f>
        <v>1110</v>
      </c>
      <c r="I19" s="18">
        <f t="shared" si="3"/>
        <v>1.9197301344703658E-2</v>
      </c>
      <c r="J19" s="24">
        <v>5</v>
      </c>
      <c r="K19" s="5">
        <f>VLOOKUP(E19,'Appendix 3a. nax iIBGE 2020'!$E$5:$O$1935,11,FALSE)</f>
        <v>2.5</v>
      </c>
      <c r="L19" s="19">
        <f t="shared" si="4"/>
        <v>9.1590767798945455E-2</v>
      </c>
      <c r="M19" s="20">
        <f t="shared" si="14"/>
        <v>80412.087196542401</v>
      </c>
      <c r="N19" s="20">
        <f t="shared" si="15"/>
        <v>7365.0048066470699</v>
      </c>
      <c r="O19" s="20">
        <f t="shared" si="5"/>
        <v>383647.92396609439</v>
      </c>
      <c r="P19" s="20">
        <f t="shared" si="0"/>
        <v>1503082.877489479</v>
      </c>
      <c r="Q19" s="21">
        <f t="shared" si="6"/>
        <v>18.692250504773732</v>
      </c>
      <c r="R19" s="22">
        <f t="shared" si="7"/>
        <v>0.86804564907275317</v>
      </c>
      <c r="S19" s="22">
        <f t="shared" si="8"/>
        <v>0.90840923220105452</v>
      </c>
      <c r="T19" s="22">
        <f t="shared" si="9"/>
        <v>0.91999712828400204</v>
      </c>
      <c r="U19" s="23">
        <f t="shared" si="16"/>
        <v>82102.023144557708</v>
      </c>
      <c r="V19" s="23">
        <f t="shared" si="17"/>
        <v>6568.3976252579459</v>
      </c>
      <c r="W19" s="22">
        <f t="shared" si="10"/>
        <v>8.0002871715997959E-2</v>
      </c>
      <c r="X19" s="23">
        <f t="shared" si="18"/>
        <v>2.622574395916287</v>
      </c>
      <c r="Y19" s="23">
        <f t="shared" si="11"/>
        <v>394894.23903069767</v>
      </c>
      <c r="Z19" s="23">
        <f t="shared" si="1"/>
        <v>1629412.0505871926</v>
      </c>
      <c r="AA19" s="23">
        <f t="shared" si="12"/>
        <v>19.846186344498154</v>
      </c>
      <c r="AB19" s="25"/>
      <c r="AC19" s="24"/>
      <c r="AD19" s="25"/>
      <c r="AE19" s="24"/>
      <c r="AF19" s="23">
        <f t="shared" si="13"/>
        <v>1.1539358397244222</v>
      </c>
    </row>
    <row r="20" spans="2:32" s="26" customFormat="1" ht="15" customHeight="1" x14ac:dyDescent="0.2">
      <c r="B20" s="5" t="s">
        <v>63</v>
      </c>
      <c r="C20" s="5" t="s">
        <v>3</v>
      </c>
      <c r="D20" s="42" t="s">
        <v>19</v>
      </c>
      <c r="E20" s="4" t="str">
        <f t="shared" si="2"/>
        <v>PRTotal70-74</v>
      </c>
      <c r="F20" s="6">
        <f>VLOOKUP(E20,'Appendix 1a. Person-years 2020'!$E$3:$F$1682,2,FALSE)</f>
        <v>320477.27889999998</v>
      </c>
      <c r="G20" s="17">
        <f>VLOOKUP(E20,'Appendix 2a. Deaths 2020'!$E$4:$G$1683,2,FALSE)</f>
        <v>8919</v>
      </c>
      <c r="H20" s="17">
        <f>VLOOKUP(E20,'Appendix 2a. Deaths 2020'!$E$4:$G$1683,3,FALSE)</f>
        <v>1161</v>
      </c>
      <c r="I20" s="18">
        <f t="shared" si="3"/>
        <v>2.7830366104621841E-2</v>
      </c>
      <c r="J20" s="24">
        <v>5</v>
      </c>
      <c r="K20" s="5">
        <f>VLOOKUP(E20,'Appendix 3a. nax iIBGE 2020'!$E$5:$O$1935,11,FALSE)</f>
        <v>2.5</v>
      </c>
      <c r="L20" s="19">
        <f t="shared" si="4"/>
        <v>0.13010000369079081</v>
      </c>
      <c r="M20" s="20">
        <f t="shared" si="14"/>
        <v>73047.082389895339</v>
      </c>
      <c r="N20" s="20">
        <f t="shared" si="15"/>
        <v>9503.4256885268842</v>
      </c>
      <c r="O20" s="20">
        <f t="shared" si="5"/>
        <v>341476.84772815951</v>
      </c>
      <c r="P20" s="20">
        <f t="shared" si="0"/>
        <v>1119434.9535233846</v>
      </c>
      <c r="Q20" s="21">
        <f t="shared" si="6"/>
        <v>15.32484141595554</v>
      </c>
      <c r="R20" s="22">
        <f t="shared" si="7"/>
        <v>0.86982845610494453</v>
      </c>
      <c r="S20" s="22">
        <f t="shared" si="8"/>
        <v>0.86989999630920922</v>
      </c>
      <c r="T20" s="22">
        <f t="shared" si="9"/>
        <v>0.88582656443405694</v>
      </c>
      <c r="U20" s="23">
        <f t="shared" si="16"/>
        <v>75533.625519299763</v>
      </c>
      <c r="V20" s="23">
        <f t="shared" si="17"/>
        <v>8623.9335262898439</v>
      </c>
      <c r="W20" s="22">
        <f t="shared" si="10"/>
        <v>0.11417343556594306</v>
      </c>
      <c r="X20" s="23">
        <f t="shared" si="18"/>
        <v>2.6243619608221587</v>
      </c>
      <c r="Y20" s="23">
        <f t="shared" si="11"/>
        <v>357180.78306410363</v>
      </c>
      <c r="Z20" s="23">
        <f t="shared" si="1"/>
        <v>1234517.811556495</v>
      </c>
      <c r="AA20" s="23">
        <f t="shared" si="12"/>
        <v>16.343950168803438</v>
      </c>
      <c r="AB20" s="25"/>
      <c r="AC20" s="24"/>
      <c r="AD20" s="25"/>
      <c r="AE20" s="24"/>
      <c r="AF20" s="23">
        <f t="shared" si="13"/>
        <v>1.0191087528478988</v>
      </c>
    </row>
    <row r="21" spans="2:32" s="26" customFormat="1" ht="15" customHeight="1" x14ac:dyDescent="0.2">
      <c r="B21" s="5" t="s">
        <v>63</v>
      </c>
      <c r="C21" s="5" t="s">
        <v>3</v>
      </c>
      <c r="D21" s="42" t="s">
        <v>20</v>
      </c>
      <c r="E21" s="4" t="str">
        <f t="shared" si="2"/>
        <v>PRTotal75-79</v>
      </c>
      <c r="F21" s="6">
        <f>VLOOKUP(E21,'Appendix 1a. Person-years 2020'!$E$3:$F$1682,2,FALSE)</f>
        <v>215088.3848</v>
      </c>
      <c r="G21" s="17">
        <f>VLOOKUP(E21,'Appendix 2a. Deaths 2020'!$E$4:$G$1683,2,FALSE)</f>
        <v>9387</v>
      </c>
      <c r="H21" s="17">
        <f>VLOOKUP(E21,'Appendix 2a. Deaths 2020'!$E$4:$G$1683,3,FALSE)</f>
        <v>1139</v>
      </c>
      <c r="I21" s="18">
        <f t="shared" si="3"/>
        <v>4.364252401973498E-2</v>
      </c>
      <c r="J21" s="24">
        <v>5</v>
      </c>
      <c r="K21" s="5">
        <f>VLOOKUP(E21,'Appendix 3a. nax iIBGE 2020'!$E$5:$O$1935,11,FALSE)</f>
        <v>2.5</v>
      </c>
      <c r="L21" s="19">
        <f t="shared" si="4"/>
        <v>0.1967463516540339</v>
      </c>
      <c r="M21" s="20">
        <f t="shared" si="14"/>
        <v>63543.656701368454</v>
      </c>
      <c r="N21" s="20">
        <f t="shared" si="15"/>
        <v>12501.982626750645</v>
      </c>
      <c r="O21" s="20">
        <f t="shared" si="5"/>
        <v>286463.32693996566</v>
      </c>
      <c r="P21" s="20">
        <f t="shared" si="0"/>
        <v>777958.10579522513</v>
      </c>
      <c r="Q21" s="21">
        <f t="shared" si="6"/>
        <v>12.242891677627853</v>
      </c>
      <c r="R21" s="22">
        <f t="shared" si="7"/>
        <v>0.87866197933312029</v>
      </c>
      <c r="S21" s="22">
        <f t="shared" si="8"/>
        <v>0.80325364834596613</v>
      </c>
      <c r="T21" s="22">
        <f t="shared" si="9"/>
        <v>0.82489313825472577</v>
      </c>
      <c r="U21" s="23">
        <f t="shared" si="16"/>
        <v>66909.691993009925</v>
      </c>
      <c r="V21" s="23">
        <f t="shared" si="17"/>
        <v>11716.346185238872</v>
      </c>
      <c r="W21" s="22">
        <f t="shared" si="10"/>
        <v>0.17510686174527423</v>
      </c>
      <c r="X21" s="23">
        <f t="shared" si="18"/>
        <v>2.6098533344355461</v>
      </c>
      <c r="Y21" s="23">
        <f t="shared" si="11"/>
        <v>306544.67419780215</v>
      </c>
      <c r="Z21" s="23">
        <f t="shared" si="1"/>
        <v>877337.02849239134</v>
      </c>
      <c r="AA21" s="23">
        <f t="shared" si="12"/>
        <v>13.11225627199191</v>
      </c>
      <c r="AB21" s="25"/>
      <c r="AC21" s="24"/>
      <c r="AD21" s="25"/>
      <c r="AE21" s="24"/>
      <c r="AF21" s="23">
        <f t="shared" si="13"/>
        <v>0.86936459436405755</v>
      </c>
    </row>
    <row r="22" spans="2:32" s="26" customFormat="1" ht="15" customHeight="1" x14ac:dyDescent="0.2">
      <c r="B22" s="5" t="s">
        <v>63</v>
      </c>
      <c r="C22" s="5" t="s">
        <v>3</v>
      </c>
      <c r="D22" s="42" t="s">
        <v>21</v>
      </c>
      <c r="E22" s="4" t="str">
        <f t="shared" si="2"/>
        <v>PRTotal80-84</v>
      </c>
      <c r="F22" s="6">
        <f>VLOOKUP(E22,'Appendix 1a. Person-years 2020'!$E$3:$F$1682,2,FALSE)</f>
        <v>136439.87590000001</v>
      </c>
      <c r="G22" s="17">
        <f>VLOOKUP(E22,'Appendix 2a. Deaths 2020'!$E$4:$G$1683,2,FALSE)</f>
        <v>9403</v>
      </c>
      <c r="H22" s="17">
        <f>VLOOKUP(E22,'Appendix 2a. Deaths 2020'!$E$4:$G$1683,3,FALSE)</f>
        <v>968</v>
      </c>
      <c r="I22" s="18">
        <f t="shared" si="3"/>
        <v>6.8916802642738251E-2</v>
      </c>
      <c r="J22" s="24">
        <v>5</v>
      </c>
      <c r="K22" s="5">
        <f>VLOOKUP(E22,'Appendix 3a. nax iIBGE 2020'!$E$5:$O$1935,11,FALSE)</f>
        <v>2.5</v>
      </c>
      <c r="L22" s="19">
        <f t="shared" si="4"/>
        <v>0.29394042719021563</v>
      </c>
      <c r="M22" s="20">
        <f t="shared" si="14"/>
        <v>51041.674074617811</v>
      </c>
      <c r="N22" s="20">
        <f t="shared" si="15"/>
        <v>15003.211481996914</v>
      </c>
      <c r="O22" s="20">
        <f t="shared" si="5"/>
        <v>217700.34166809678</v>
      </c>
      <c r="P22" s="20">
        <f t="shared" si="0"/>
        <v>491494.77885525947</v>
      </c>
      <c r="Q22" s="21">
        <f t="shared" si="6"/>
        <v>9.629284065737016</v>
      </c>
      <c r="R22" s="22">
        <f t="shared" si="7"/>
        <v>0.8970541316601085</v>
      </c>
      <c r="S22" s="22">
        <f t="shared" si="8"/>
        <v>0.70605957280978437</v>
      </c>
      <c r="T22" s="22">
        <f t="shared" si="9"/>
        <v>0.7318170179803769</v>
      </c>
      <c r="U22" s="23">
        <f t="shared" si="16"/>
        <v>55193.345807771053</v>
      </c>
      <c r="V22" s="23">
        <f t="shared" si="17"/>
        <v>14801.916066368303</v>
      </c>
      <c r="W22" s="22">
        <f t="shared" si="10"/>
        <v>0.2681829820196231</v>
      </c>
      <c r="X22" s="23">
        <f t="shared" si="18"/>
        <v>2.5555802620263766</v>
      </c>
      <c r="Y22" s="23">
        <f t="shared" si="11"/>
        <v>239784.63324639568</v>
      </c>
      <c r="Z22" s="23">
        <f t="shared" si="1"/>
        <v>570792.35429458926</v>
      </c>
      <c r="AA22" s="23">
        <f t="shared" si="12"/>
        <v>10.341687860028653</v>
      </c>
      <c r="AB22" s="25"/>
      <c r="AC22" s="24"/>
      <c r="AD22" s="25"/>
      <c r="AE22" s="24"/>
      <c r="AF22" s="23">
        <f t="shared" si="13"/>
        <v>0.71240379429163703</v>
      </c>
    </row>
    <row r="23" spans="2:32" s="26" customFormat="1" ht="15" customHeight="1" x14ac:dyDescent="0.2">
      <c r="B23" s="5" t="s">
        <v>63</v>
      </c>
      <c r="C23" s="5" t="s">
        <v>3</v>
      </c>
      <c r="D23" s="42" t="s">
        <v>22</v>
      </c>
      <c r="E23" s="4" t="str">
        <f t="shared" si="2"/>
        <v>PRTotal85-89</v>
      </c>
      <c r="F23" s="6">
        <f>VLOOKUP(E23,'Appendix 1a. Person-years 2020'!$E$3:$F$1682,2,FALSE)</f>
        <v>72036.852499999994</v>
      </c>
      <c r="G23" s="17">
        <f>VLOOKUP(E23,'Appendix 2a. Deaths 2020'!$E$4:$G$1683,2,FALSE)</f>
        <v>7631</v>
      </c>
      <c r="H23" s="17">
        <f>VLOOKUP(E23,'Appendix 2a. Deaths 2020'!$E$4:$G$1683,3,FALSE)</f>
        <v>729</v>
      </c>
      <c r="I23" s="18">
        <f t="shared" si="3"/>
        <v>0.10593189090264599</v>
      </c>
      <c r="J23" s="24">
        <v>5</v>
      </c>
      <c r="K23" s="5">
        <f>VLOOKUP(E23,'Appendix 3a. nax iIBGE 2020'!$E$5:$O$1935,11,FALSE)</f>
        <v>2.5</v>
      </c>
      <c r="L23" s="19">
        <f t="shared" si="4"/>
        <v>0.41875949236427934</v>
      </c>
      <c r="M23" s="20">
        <f t="shared" si="14"/>
        <v>36038.462592620897</v>
      </c>
      <c r="N23" s="20">
        <f t="shared" si="15"/>
        <v>15091.448300874998</v>
      </c>
      <c r="O23" s="20">
        <f t="shared" si="5"/>
        <v>142463.69221091701</v>
      </c>
      <c r="P23" s="20">
        <f t="shared" si="0"/>
        <v>273794.43718716269</v>
      </c>
      <c r="Q23" s="21">
        <f t="shared" si="6"/>
        <v>7.5972840540435218</v>
      </c>
      <c r="R23" s="22">
        <f t="shared" si="7"/>
        <v>0.90446861486043773</v>
      </c>
      <c r="S23" s="22">
        <f t="shared" si="8"/>
        <v>0.58124050763572066</v>
      </c>
      <c r="T23" s="22">
        <f t="shared" si="9"/>
        <v>0.61216329112026779</v>
      </c>
      <c r="U23" s="23">
        <f t="shared" si="16"/>
        <v>40391.429741402753</v>
      </c>
      <c r="V23" s="23">
        <f t="shared" si="17"/>
        <v>15665.279177852577</v>
      </c>
      <c r="W23" s="22">
        <f t="shared" si="10"/>
        <v>0.38783670887973221</v>
      </c>
      <c r="X23" s="23">
        <f>J23+R23*(L23/W23)*(K23-J23)</f>
        <v>2.5585419756138186</v>
      </c>
      <c r="Y23" s="23">
        <f t="shared" si="11"/>
        <v>163711.02715399582</v>
      </c>
      <c r="Z23" s="23">
        <f t="shared" si="1"/>
        <v>331007.72104819363</v>
      </c>
      <c r="AA23" s="23">
        <f t="shared" si="12"/>
        <v>8.1949988690026014</v>
      </c>
      <c r="AB23" s="25"/>
      <c r="AC23" s="24"/>
      <c r="AD23" s="25"/>
      <c r="AE23" s="24"/>
      <c r="AF23" s="23">
        <f t="shared" si="13"/>
        <v>0.59771481495907963</v>
      </c>
    </row>
    <row r="24" spans="2:32" s="26" customFormat="1" ht="15" customHeight="1" x14ac:dyDescent="0.2">
      <c r="B24" s="5" t="s">
        <v>63</v>
      </c>
      <c r="C24" s="5" t="s">
        <v>3</v>
      </c>
      <c r="D24" s="43" t="s">
        <v>5</v>
      </c>
      <c r="E24" s="4" t="str">
        <f t="shared" si="2"/>
        <v>PRTotal90+</v>
      </c>
      <c r="F24" s="6">
        <f>VLOOKUP(E24,'Appendix 1a. Person-years 2020'!$E$3:$F$1682,2,FALSE)</f>
        <v>40683.8508</v>
      </c>
      <c r="G24" s="17">
        <f>VLOOKUP(E24,'Appendix 2a. Deaths 2020'!$E$4:$G$1683,2,FALSE)</f>
        <v>6489</v>
      </c>
      <c r="H24" s="17">
        <f>VLOOKUP(E24,'Appendix 2a. Deaths 2020'!$E$4:$G$1683,3,FALSE)</f>
        <v>476</v>
      </c>
      <c r="I24" s="18">
        <f t="shared" si="3"/>
        <v>0.159498176116603</v>
      </c>
      <c r="J24" s="27"/>
      <c r="K24" s="28"/>
      <c r="L24" s="16">
        <v>1</v>
      </c>
      <c r="M24" s="20">
        <f t="shared" si="14"/>
        <v>20947.014291745902</v>
      </c>
      <c r="N24" s="20">
        <f t="shared" si="15"/>
        <v>20947.014291745902</v>
      </c>
      <c r="O24" s="38">
        <f>N24*Q24</f>
        <v>131330.74497624565</v>
      </c>
      <c r="P24" s="20">
        <f>O24</f>
        <v>131330.74497624565</v>
      </c>
      <c r="Q24" s="21">
        <f>1/I24</f>
        <v>6.2696641701340736</v>
      </c>
      <c r="R24" s="22">
        <f t="shared" si="7"/>
        <v>0.9266450916936354</v>
      </c>
      <c r="S24" s="22">
        <f t="shared" si="8"/>
        <v>0</v>
      </c>
      <c r="T24" s="22">
        <f t="shared" si="9"/>
        <v>0</v>
      </c>
      <c r="U24" s="23">
        <f t="shared" si="16"/>
        <v>24726.150563550174</v>
      </c>
      <c r="V24" s="23">
        <f>U24*(1-T24)</f>
        <v>24726.150563550174</v>
      </c>
      <c r="W24" s="22">
        <f t="shared" si="10"/>
        <v>1</v>
      </c>
      <c r="X24" s="23">
        <f>Q24/R24</f>
        <v>6.7659821719607525</v>
      </c>
      <c r="Y24" s="23">
        <f t="shared" si="11"/>
        <v>167296.69389419779</v>
      </c>
      <c r="Z24" s="23">
        <f>Y24</f>
        <v>167296.69389419779</v>
      </c>
      <c r="AA24" s="23">
        <f t="shared" si="12"/>
        <v>6.7659821719607525</v>
      </c>
      <c r="AB24" s="25"/>
      <c r="AC24" s="24"/>
      <c r="AD24" s="25"/>
      <c r="AE24" s="24"/>
      <c r="AF24" s="23">
        <f t="shared" si="13"/>
        <v>0.49631800182667885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11510104.930099998</v>
      </c>
      <c r="G25" s="30">
        <f>SUM(G5:G24)</f>
        <v>81119</v>
      </c>
      <c r="H25" s="30">
        <f>SUM(H5:H24)</f>
        <v>8374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PR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PR</v>
      </c>
      <c r="C32" s="5" t="s">
        <v>48</v>
      </c>
      <c r="D32" s="40">
        <v>0</v>
      </c>
      <c r="E32" s="4" t="str">
        <f>_xlfn.CONCAT(B32,C32,D32)</f>
        <v>PRFemale0</v>
      </c>
      <c r="F32" s="6">
        <f>VLOOKUP(E32,'Appendix 1a. Person-years 2020'!$E$3:$F$1682,2,FALSE)</f>
        <v>76938.939700000003</v>
      </c>
      <c r="G32" s="17">
        <f>VLOOKUP(E32,'Appendix 2a. Deaths 2020'!$E$4:$G$1683,2,FALSE)</f>
        <v>603</v>
      </c>
      <c r="H32" s="17">
        <f>VLOOKUP(E32,'Appendix 2a. Deaths 2020'!$E$4:$G$1683,3,FALSE)</f>
        <v>0</v>
      </c>
      <c r="I32" s="18">
        <f>G32/F32</f>
        <v>7.837383805277473E-3</v>
      </c>
      <c r="J32" s="16">
        <v>1</v>
      </c>
      <c r="K32" s="5">
        <f>VLOOKUP(E32,'Appendix 3a. nax iIBGE 2020'!$E$5:$O$1935,11,FALSE)</f>
        <v>7.0000000000000007E-2</v>
      </c>
      <c r="L32" s="19">
        <f>(J32*I32)/(1+(J32-K32)*I32)</f>
        <v>7.7806722982673836E-3</v>
      </c>
      <c r="M32" s="16">
        <v>100000</v>
      </c>
      <c r="N32" s="20">
        <f>M32*L32</f>
        <v>778.06722982673841</v>
      </c>
      <c r="O32" s="20">
        <f>M33*J32+N32*K32</f>
        <v>99276.397476261132</v>
      </c>
      <c r="P32" s="20">
        <f t="shared" ref="P32:P50" si="19">P33+O32</f>
        <v>8036165.3734674845</v>
      </c>
      <c r="Q32" s="21">
        <f>P32/M32</f>
        <v>80.361653734674846</v>
      </c>
      <c r="R32" s="22">
        <f>(G32-H32)/G32</f>
        <v>1</v>
      </c>
      <c r="S32" s="22">
        <f>1-L32</f>
        <v>0.9922193277017326</v>
      </c>
      <c r="T32" s="22">
        <f>S32^R32</f>
        <v>0.9922193277017326</v>
      </c>
      <c r="U32" s="16">
        <v>100000</v>
      </c>
      <c r="V32" s="23">
        <f>U32*(1-T32)</f>
        <v>778.06722982673989</v>
      </c>
      <c r="W32" s="22">
        <f>V32/U32</f>
        <v>7.7806722982673993E-3</v>
      </c>
      <c r="X32" s="23">
        <f>J32+R32*(L32/W32)*(K32-J32)</f>
        <v>7.000000000000195E-2</v>
      </c>
      <c r="Y32" s="23">
        <f>U33*J32+V32*X32</f>
        <v>99276.397476261132</v>
      </c>
      <c r="Z32" s="23">
        <f t="shared" ref="Z32:Z50" si="20">Z33+Y32</f>
        <v>8169982.4459110107</v>
      </c>
      <c r="AA32" s="23">
        <f>Z32/U32</f>
        <v>81.699824459110104</v>
      </c>
      <c r="AB32" s="16"/>
      <c r="AC32" s="16"/>
      <c r="AD32" s="16"/>
      <c r="AE32" s="16"/>
      <c r="AF32" s="23">
        <f>AA32-Q32</f>
        <v>1.3381707244352583</v>
      </c>
    </row>
    <row r="33" spans="2:32" s="26" customFormat="1" ht="15" customHeight="1" x14ac:dyDescent="0.2">
      <c r="B33" s="5" t="str">
        <f t="shared" ref="B33:B51" si="21">B6</f>
        <v>PR</v>
      </c>
      <c r="C33" s="5" t="s">
        <v>48</v>
      </c>
      <c r="D33" s="41" t="s">
        <v>18</v>
      </c>
      <c r="E33" s="4" t="str">
        <f t="shared" ref="E33:E51" si="22">_xlfn.CONCAT(B33,C33,D33)</f>
        <v>PRFemale1-4</v>
      </c>
      <c r="F33" s="6">
        <f>VLOOKUP(E33,'Appendix 1a. Person-years 2020'!$E$3:$F$1682,2,FALSE)</f>
        <v>308061.85499999998</v>
      </c>
      <c r="G33" s="17">
        <f>VLOOKUP(E33,'Appendix 2a. Deaths 2020'!$E$4:$G$1683,2,FALSE)</f>
        <v>92</v>
      </c>
      <c r="H33" s="17">
        <f>VLOOKUP(E33,'Appendix 2a. Deaths 2020'!$E$4:$G$1683,3,FALSE)</f>
        <v>2</v>
      </c>
      <c r="I33" s="18">
        <f t="shared" ref="I33:I51" si="23">G33/F33</f>
        <v>2.9864132318491691E-4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1.1936776538693883E-3</v>
      </c>
      <c r="M33" s="20">
        <f>M32-N32</f>
        <v>99221.932770173255</v>
      </c>
      <c r="N33" s="20">
        <f>M33*L33</f>
        <v>118.43900392148659</v>
      </c>
      <c r="O33" s="20">
        <f t="shared" ref="O33:O50" si="25">M34*J33+N33*K33</f>
        <v>396592.81796092849</v>
      </c>
      <c r="P33" s="20">
        <f t="shared" si="19"/>
        <v>7936888.975991223</v>
      </c>
      <c r="Q33" s="21">
        <f t="shared" ref="Q33:Q50" si="26">P33/M33</f>
        <v>79.991275662563012</v>
      </c>
      <c r="R33" s="22">
        <f t="shared" ref="R33:R51" si="27">(G33-H33)/G33</f>
        <v>0.97826086956521741</v>
      </c>
      <c r="S33" s="22">
        <f t="shared" ref="S33:S51" si="28">1-L33</f>
        <v>0.99880632234613065</v>
      </c>
      <c r="T33" s="22">
        <f t="shared" ref="T33:T51" si="29">S33^R33</f>
        <v>0.99883225670319298</v>
      </c>
      <c r="U33" s="23">
        <f>U32-V32</f>
        <v>99221.932770173255</v>
      </c>
      <c r="V33" s="23">
        <f>U33*(1-T33)</f>
        <v>115.86574688860684</v>
      </c>
      <c r="W33" s="22">
        <f t="shared" ref="W33:W51" si="30">V33/U33</f>
        <v>1.1677432968070223E-3</v>
      </c>
      <c r="X33" s="23">
        <f>J33+R33*(L33/W33)*(K33-J33)</f>
        <v>1.5100323198677703</v>
      </c>
      <c r="Y33" s="23">
        <f t="shared" ref="Y33:Y51" si="31">U34*J33+V33*X33</f>
        <v>396599.229115706</v>
      </c>
      <c r="Z33" s="23">
        <f t="shared" si="20"/>
        <v>8070706.0484347492</v>
      </c>
      <c r="AA33" s="23">
        <f t="shared" ref="AA33:AA51" si="32">Z33/U33</f>
        <v>81.339939901481685</v>
      </c>
      <c r="AB33" s="25"/>
      <c r="AC33" s="24"/>
      <c r="AD33" s="25"/>
      <c r="AE33" s="24"/>
      <c r="AF33" s="23">
        <f t="shared" ref="AF33:AF51" si="33">AA33-Q33</f>
        <v>1.3486642389186727</v>
      </c>
    </row>
    <row r="34" spans="2:32" s="26" customFormat="1" ht="15" customHeight="1" x14ac:dyDescent="0.2">
      <c r="B34" s="5" t="str">
        <f t="shared" si="21"/>
        <v>PR</v>
      </c>
      <c r="C34" s="5" t="s">
        <v>48</v>
      </c>
      <c r="D34" s="24" t="s">
        <v>70</v>
      </c>
      <c r="E34" s="4" t="str">
        <f t="shared" si="22"/>
        <v>PRFemale5-9</v>
      </c>
      <c r="F34" s="6">
        <f>VLOOKUP(E34,'Appendix 1a. Person-years 2020'!$E$3:$F$1682,2,FALSE)</f>
        <v>375513.7732</v>
      </c>
      <c r="G34" s="17">
        <f>VLOOKUP(E34,'Appendix 2a. Deaths 2020'!$E$4:$G$1683,2,FALSE)</f>
        <v>53</v>
      </c>
      <c r="H34" s="17">
        <f>VLOOKUP(E34,'Appendix 2a. Deaths 2020'!$E$4:$G$1683,3,FALSE)</f>
        <v>0</v>
      </c>
      <c r="I34" s="18">
        <f t="shared" si="23"/>
        <v>1.4113996285236655E-4</v>
      </c>
      <c r="J34" s="24">
        <v>5</v>
      </c>
      <c r="K34" s="5">
        <f>VLOOKUP(E34,'Appendix 3a. nax iIBGE 2020'!$E$5:$O$1935,11,FALSE)</f>
        <v>2.5</v>
      </c>
      <c r="L34" s="19">
        <f t="shared" si="24"/>
        <v>7.0545089597870122E-4</v>
      </c>
      <c r="M34" s="20">
        <f t="shared" ref="M34:M51" si="34">M33-N33</f>
        <v>99103.493766251762</v>
      </c>
      <c r="N34" s="20">
        <f t="shared" ref="N34:N51" si="35">M34*L34</f>
        <v>69.912648472021942</v>
      </c>
      <c r="O34" s="20">
        <f t="shared" si="25"/>
        <v>495342.68721007876</v>
      </c>
      <c r="P34" s="20">
        <f t="shared" si="19"/>
        <v>7540296.1580302948</v>
      </c>
      <c r="Q34" s="21">
        <f t="shared" si="26"/>
        <v>76.085068966539623</v>
      </c>
      <c r="R34" s="22">
        <f t="shared" si="27"/>
        <v>1</v>
      </c>
      <c r="S34" s="22">
        <f t="shared" si="28"/>
        <v>0.99929454910402127</v>
      </c>
      <c r="T34" s="22">
        <f t="shared" si="29"/>
        <v>0.99929454910402127</v>
      </c>
      <c r="U34" s="23">
        <f t="shared" ref="U34:U51" si="36">U33-V33</f>
        <v>99106.067023284646</v>
      </c>
      <c r="V34" s="23">
        <f t="shared" ref="V34:V50" si="37">U34*(1-T34)</f>
        <v>69.914463778504413</v>
      </c>
      <c r="W34" s="22">
        <f t="shared" si="30"/>
        <v>7.054508959787319E-4</v>
      </c>
      <c r="X34" s="23">
        <f>J34+R34*(L34/W34)*(K34-J34)</f>
        <v>2.5000000000001088</v>
      </c>
      <c r="Y34" s="23">
        <f t="shared" si="31"/>
        <v>495355.54895697697</v>
      </c>
      <c r="Z34" s="23">
        <f t="shared" si="20"/>
        <v>7674106.8193190433</v>
      </c>
      <c r="AA34" s="23">
        <f t="shared" si="32"/>
        <v>77.433269726222079</v>
      </c>
      <c r="AB34" s="25"/>
      <c r="AC34" s="24"/>
      <c r="AD34" s="25"/>
      <c r="AE34" s="24"/>
      <c r="AF34" s="23">
        <f t="shared" si="33"/>
        <v>1.3482007596824559</v>
      </c>
    </row>
    <row r="35" spans="2:32" s="26" customFormat="1" ht="15" customHeight="1" x14ac:dyDescent="0.2">
      <c r="B35" s="5" t="str">
        <f t="shared" si="21"/>
        <v>PR</v>
      </c>
      <c r="C35" s="5" t="s">
        <v>48</v>
      </c>
      <c r="D35" s="24" t="s">
        <v>71</v>
      </c>
      <c r="E35" s="4" t="str">
        <f t="shared" si="22"/>
        <v>PRFemale10-14</v>
      </c>
      <c r="F35" s="6">
        <f>VLOOKUP(E35,'Appendix 1a. Person-years 2020'!$E$3:$F$1682,2,FALSE)</f>
        <v>367887.91149999999</v>
      </c>
      <c r="G35" s="17">
        <f>VLOOKUP(E35,'Appendix 2a. Deaths 2020'!$E$4:$G$1683,2,FALSE)</f>
        <v>82</v>
      </c>
      <c r="H35" s="17">
        <f>VLOOKUP(E35,'Appendix 2a. Deaths 2020'!$E$4:$G$1683,3,FALSE)</f>
        <v>4</v>
      </c>
      <c r="I35" s="18">
        <f t="shared" si="23"/>
        <v>2.2289397785770954E-4</v>
      </c>
      <c r="J35" s="24">
        <v>5</v>
      </c>
      <c r="K35" s="5">
        <f>VLOOKUP(E35,'Appendix 3a. nax iIBGE 2020'!$E$5:$O$1935,11,FALSE)</f>
        <v>2.5</v>
      </c>
      <c r="L35" s="19">
        <f t="shared" si="24"/>
        <v>1.1138492135836743E-3</v>
      </c>
      <c r="M35" s="20">
        <f t="shared" si="34"/>
        <v>99033.581117779744</v>
      </c>
      <c r="N35" s="20">
        <f t="shared" si="35"/>
        <v>110.30847644641398</v>
      </c>
      <c r="O35" s="20">
        <f t="shared" si="25"/>
        <v>494892.13439778268</v>
      </c>
      <c r="P35" s="20">
        <f t="shared" si="19"/>
        <v>7044953.4708202165</v>
      </c>
      <c r="Q35" s="21">
        <f t="shared" si="26"/>
        <v>71.137016265641421</v>
      </c>
      <c r="R35" s="22">
        <f t="shared" si="27"/>
        <v>0.95121951219512191</v>
      </c>
      <c r="S35" s="22">
        <f t="shared" si="28"/>
        <v>0.99888615078641629</v>
      </c>
      <c r="T35" s="22">
        <f t="shared" si="29"/>
        <v>0.99894045609927717</v>
      </c>
      <c r="U35" s="23">
        <f t="shared" si="36"/>
        <v>99036.152559506139</v>
      </c>
      <c r="V35" s="23">
        <f t="shared" si="37"/>
        <v>104.93315139548</v>
      </c>
      <c r="W35" s="22">
        <f t="shared" si="30"/>
        <v>1.0595439007228258E-3</v>
      </c>
      <c r="X35" s="23">
        <f>((-5/24)*V34+2.5*V35+(5/24)*V36)/V35</f>
        <v>2.7124766412268553</v>
      </c>
      <c r="Y35" s="23">
        <f t="shared" si="31"/>
        <v>494940.72576260386</v>
      </c>
      <c r="Z35" s="23">
        <f t="shared" si="20"/>
        <v>7178751.2703620661</v>
      </c>
      <c r="AA35" s="23">
        <f t="shared" si="32"/>
        <v>72.486168786178297</v>
      </c>
      <c r="AB35" s="25"/>
      <c r="AC35" s="24"/>
      <c r="AD35" s="25"/>
      <c r="AE35" s="24"/>
      <c r="AF35" s="23">
        <f t="shared" si="33"/>
        <v>1.349152520536876</v>
      </c>
    </row>
    <row r="36" spans="2:32" s="26" customFormat="1" ht="15" customHeight="1" x14ac:dyDescent="0.2">
      <c r="B36" s="5" t="str">
        <f t="shared" si="21"/>
        <v>PR</v>
      </c>
      <c r="C36" s="5" t="s">
        <v>48</v>
      </c>
      <c r="D36" s="24" t="s">
        <v>72</v>
      </c>
      <c r="E36" s="4" t="str">
        <f t="shared" si="22"/>
        <v>PRFemale15-19</v>
      </c>
      <c r="F36" s="6">
        <f>VLOOKUP(E36,'Appendix 1a. Person-years 2020'!$E$3:$F$1682,2,FALSE)</f>
        <v>396634.63650000002</v>
      </c>
      <c r="G36" s="17">
        <f>VLOOKUP(E36,'Appendix 2a. Deaths 2020'!$E$4:$G$1683,2,FALSE)</f>
        <v>150</v>
      </c>
      <c r="H36" s="17">
        <f>VLOOKUP(E36,'Appendix 2a. Deaths 2020'!$E$4:$G$1683,3,FALSE)</f>
        <v>8</v>
      </c>
      <c r="I36" s="18">
        <f t="shared" si="23"/>
        <v>3.7818179804879442E-4</v>
      </c>
      <c r="J36" s="24">
        <v>5</v>
      </c>
      <c r="K36" s="5">
        <f>VLOOKUP(E36,'Appendix 3a. nax iIBGE 2020'!$E$5:$O$1935,11,FALSE)</f>
        <v>2.5</v>
      </c>
      <c r="L36" s="19">
        <f t="shared" si="24"/>
        <v>1.8891229104964053E-3</v>
      </c>
      <c r="M36" s="20">
        <f t="shared" si="34"/>
        <v>98923.272641333329</v>
      </c>
      <c r="N36" s="20">
        <f t="shared" si="35"/>
        <v>186.87822072802504</v>
      </c>
      <c r="O36" s="20">
        <f t="shared" si="25"/>
        <v>494149.1676548465</v>
      </c>
      <c r="P36" s="20">
        <f t="shared" si="19"/>
        <v>6550061.3364224341</v>
      </c>
      <c r="Q36" s="21">
        <f t="shared" si="26"/>
        <v>66.213552802392911</v>
      </c>
      <c r="R36" s="22">
        <f t="shared" si="27"/>
        <v>0.94666666666666666</v>
      </c>
      <c r="S36" s="22">
        <f t="shared" si="28"/>
        <v>0.99811087708950363</v>
      </c>
      <c r="T36" s="22">
        <f t="shared" si="29"/>
        <v>0.99821154015957747</v>
      </c>
      <c r="U36" s="23">
        <f t="shared" si="36"/>
        <v>98931.219408110657</v>
      </c>
      <c r="V36" s="23">
        <f t="shared" si="37"/>
        <v>176.93451287543581</v>
      </c>
      <c r="W36" s="22">
        <f t="shared" si="30"/>
        <v>1.7884598404225292E-3</v>
      </c>
      <c r="X36" s="23">
        <f t="shared" ref="X36:X49" si="38">((-5/24)*V35+2.5*V36+(5/24)*V37)/V36</f>
        <v>2.6803458716360105</v>
      </c>
      <c r="Y36" s="23">
        <f t="shared" si="31"/>
        <v>494245.67016731168</v>
      </c>
      <c r="Z36" s="23">
        <f t="shared" si="20"/>
        <v>6683810.5445994623</v>
      </c>
      <c r="AA36" s="23">
        <f t="shared" si="32"/>
        <v>67.560175489472485</v>
      </c>
      <c r="AB36" s="25"/>
      <c r="AC36" s="24"/>
      <c r="AD36" s="25"/>
      <c r="AE36" s="24"/>
      <c r="AF36" s="23">
        <f t="shared" si="33"/>
        <v>1.3466226870795737</v>
      </c>
    </row>
    <row r="37" spans="2:32" s="26" customFormat="1" ht="15" customHeight="1" x14ac:dyDescent="0.2">
      <c r="B37" s="5" t="str">
        <f t="shared" si="21"/>
        <v>PR</v>
      </c>
      <c r="C37" s="5" t="s">
        <v>48</v>
      </c>
      <c r="D37" s="24" t="s">
        <v>73</v>
      </c>
      <c r="E37" s="4" t="str">
        <f t="shared" si="22"/>
        <v>PRFemale20-24</v>
      </c>
      <c r="F37" s="6">
        <f>VLOOKUP(E37,'Appendix 1a. Person-years 2020'!$E$3:$F$1682,2,FALSE)</f>
        <v>448994.24939999997</v>
      </c>
      <c r="G37" s="17">
        <f>VLOOKUP(E37,'Appendix 2a. Deaths 2020'!$E$4:$G$1683,2,FALSE)</f>
        <v>247</v>
      </c>
      <c r="H37" s="17">
        <f>VLOOKUP(E37,'Appendix 2a. Deaths 2020'!$E$4:$G$1683,3,FALSE)</f>
        <v>12</v>
      </c>
      <c r="I37" s="18">
        <f t="shared" si="23"/>
        <v>5.5011840425589205E-4</v>
      </c>
      <c r="J37" s="24">
        <v>5</v>
      </c>
      <c r="K37" s="5">
        <f>VLOOKUP(E37,'Appendix 3a. nax iIBGE 2020'!$E$5:$O$1935,11,FALSE)</f>
        <v>2.5</v>
      </c>
      <c r="L37" s="19">
        <f t="shared" si="24"/>
        <v>2.7468143384777842E-3</v>
      </c>
      <c r="M37" s="20">
        <f t="shared" si="34"/>
        <v>98736.394420605298</v>
      </c>
      <c r="N37" s="20">
        <f t="shared" si="35"/>
        <v>271.21054392411651</v>
      </c>
      <c r="O37" s="20">
        <f t="shared" si="25"/>
        <v>493003.94574321626</v>
      </c>
      <c r="P37" s="20">
        <f t="shared" si="19"/>
        <v>6055912.1687675873</v>
      </c>
      <c r="Q37" s="21">
        <f t="shared" si="26"/>
        <v>61.334143345057967</v>
      </c>
      <c r="R37" s="22">
        <f t="shared" si="27"/>
        <v>0.95141700404858298</v>
      </c>
      <c r="S37" s="22">
        <f t="shared" si="28"/>
        <v>0.99725318566152221</v>
      </c>
      <c r="T37" s="22">
        <f t="shared" si="29"/>
        <v>0.99738645958891858</v>
      </c>
      <c r="U37" s="23">
        <f t="shared" si="36"/>
        <v>98754.284895235221</v>
      </c>
      <c r="V37" s="23">
        <f t="shared" si="37"/>
        <v>258.09831434114437</v>
      </c>
      <c r="W37" s="22">
        <f t="shared" si="30"/>
        <v>2.6135404110814164E-3</v>
      </c>
      <c r="X37" s="23">
        <f t="shared" si="38"/>
        <v>2.6085608431862424</v>
      </c>
      <c r="Y37" s="23">
        <f t="shared" si="31"/>
        <v>493154.19806095306</v>
      </c>
      <c r="Z37" s="23">
        <f t="shared" si="20"/>
        <v>6189564.8744321503</v>
      </c>
      <c r="AA37" s="23">
        <f t="shared" si="32"/>
        <v>62.676418354893983</v>
      </c>
      <c r="AB37" s="25"/>
      <c r="AC37" s="24"/>
      <c r="AD37" s="25"/>
      <c r="AE37" s="24"/>
      <c r="AF37" s="23">
        <f t="shared" si="33"/>
        <v>1.3422750098360154</v>
      </c>
    </row>
    <row r="38" spans="2:32" s="26" customFormat="1" ht="15" customHeight="1" x14ac:dyDescent="0.2">
      <c r="B38" s="5" t="str">
        <f t="shared" si="21"/>
        <v>PR</v>
      </c>
      <c r="C38" s="5" t="s">
        <v>48</v>
      </c>
      <c r="D38" s="24" t="s">
        <v>74</v>
      </c>
      <c r="E38" s="4" t="str">
        <f t="shared" si="22"/>
        <v>PRFemale25-29</v>
      </c>
      <c r="F38" s="6">
        <f>VLOOKUP(E38,'Appendix 1a. Person-years 2020'!$E$3:$F$1682,2,FALSE)</f>
        <v>459450.1323</v>
      </c>
      <c r="G38" s="17">
        <f>VLOOKUP(E38,'Appendix 2a. Deaths 2020'!$E$4:$G$1683,2,FALSE)</f>
        <v>308</v>
      </c>
      <c r="H38" s="17">
        <f>VLOOKUP(E38,'Appendix 2a. Deaths 2020'!$E$4:$G$1683,3,FALSE)</f>
        <v>17</v>
      </c>
      <c r="I38" s="18">
        <f t="shared" si="23"/>
        <v>6.7036654981065505E-4</v>
      </c>
      <c r="J38" s="24">
        <v>5</v>
      </c>
      <c r="K38" s="5">
        <f>VLOOKUP(E38,'Appendix 3a. nax iIBGE 2020'!$E$5:$O$1935,11,FALSE)</f>
        <v>2.5</v>
      </c>
      <c r="L38" s="19">
        <f t="shared" si="24"/>
        <v>3.3462247561915274E-3</v>
      </c>
      <c r="M38" s="20">
        <f t="shared" si="34"/>
        <v>98465.183876681185</v>
      </c>
      <c r="N38" s="20">
        <f t="shared" si="35"/>
        <v>329.48663591110142</v>
      </c>
      <c r="O38" s="20">
        <f t="shared" si="25"/>
        <v>491502.20279362815</v>
      </c>
      <c r="P38" s="20">
        <f t="shared" si="19"/>
        <v>5562908.2230243711</v>
      </c>
      <c r="Q38" s="21">
        <f t="shared" si="26"/>
        <v>56.49619493923268</v>
      </c>
      <c r="R38" s="22">
        <f t="shared" si="27"/>
        <v>0.94480519480519476</v>
      </c>
      <c r="S38" s="22">
        <f t="shared" si="28"/>
        <v>0.99665377524380849</v>
      </c>
      <c r="T38" s="22">
        <f t="shared" si="29"/>
        <v>0.99683817716493206</v>
      </c>
      <c r="U38" s="23">
        <f t="shared" si="36"/>
        <v>98496.186580894078</v>
      </c>
      <c r="V38" s="23">
        <f t="shared" si="37"/>
        <v>311.4274918985833</v>
      </c>
      <c r="W38" s="22">
        <f t="shared" si="30"/>
        <v>3.16182283506794E-3</v>
      </c>
      <c r="X38" s="23">
        <f t="shared" si="38"/>
        <v>2.5679054564032571</v>
      </c>
      <c r="Y38" s="23">
        <f t="shared" si="31"/>
        <v>491723.51180069783</v>
      </c>
      <c r="Z38" s="23">
        <f t="shared" si="20"/>
        <v>5696410.6763711972</v>
      </c>
      <c r="AA38" s="23">
        <f t="shared" si="32"/>
        <v>57.83381950216706</v>
      </c>
      <c r="AB38" s="25"/>
      <c r="AC38" s="24"/>
      <c r="AD38" s="25"/>
      <c r="AE38" s="24"/>
      <c r="AF38" s="23">
        <f t="shared" si="33"/>
        <v>1.3376245629343799</v>
      </c>
    </row>
    <row r="39" spans="2:32" s="26" customFormat="1" ht="15" customHeight="1" x14ac:dyDescent="0.2">
      <c r="B39" s="5" t="str">
        <f t="shared" si="21"/>
        <v>PR</v>
      </c>
      <c r="C39" s="5" t="s">
        <v>48</v>
      </c>
      <c r="D39" s="24" t="s">
        <v>75</v>
      </c>
      <c r="E39" s="4" t="str">
        <f t="shared" si="22"/>
        <v>PRFemale30-34</v>
      </c>
      <c r="F39" s="6">
        <f>VLOOKUP(E39,'Appendix 1a. Person-years 2020'!$E$3:$F$1682,2,FALSE)</f>
        <v>448317.81030000001</v>
      </c>
      <c r="G39" s="17">
        <f>VLOOKUP(E39,'Appendix 2a. Deaths 2020'!$E$4:$G$1683,2,FALSE)</f>
        <v>359</v>
      </c>
      <c r="H39" s="17">
        <f>VLOOKUP(E39,'Appendix 2a. Deaths 2020'!$E$4:$G$1683,3,FALSE)</f>
        <v>30</v>
      </c>
      <c r="I39" s="18">
        <f t="shared" si="23"/>
        <v>8.0077122021935429E-4</v>
      </c>
      <c r="J39" s="24">
        <v>5</v>
      </c>
      <c r="K39" s="5">
        <f>VLOOKUP(E39,'Appendix 3a. nax iIBGE 2020'!$E$5:$O$1935,11,FALSE)</f>
        <v>2.5</v>
      </c>
      <c r="L39" s="19">
        <f t="shared" si="24"/>
        <v>3.99585668351607E-3</v>
      </c>
      <c r="M39" s="20">
        <f t="shared" si="34"/>
        <v>98135.697240770081</v>
      </c>
      <c r="N39" s="20">
        <f t="shared" si="35"/>
        <v>392.13618171104071</v>
      </c>
      <c r="O39" s="20">
        <f t="shared" si="25"/>
        <v>489698.14574957278</v>
      </c>
      <c r="P39" s="20">
        <f t="shared" si="19"/>
        <v>5071406.0202307431</v>
      </c>
      <c r="Q39" s="21">
        <f t="shared" si="26"/>
        <v>51.677484980703312</v>
      </c>
      <c r="R39" s="22">
        <f t="shared" si="27"/>
        <v>0.91643454038997219</v>
      </c>
      <c r="S39" s="22">
        <f t="shared" si="28"/>
        <v>0.9960041433164839</v>
      </c>
      <c r="T39" s="22">
        <f t="shared" si="29"/>
        <v>0.99633744664291646</v>
      </c>
      <c r="U39" s="23">
        <f t="shared" si="36"/>
        <v>98184.759088995488</v>
      </c>
      <c r="V39" s="23">
        <f t="shared" si="37"/>
        <v>359.60691901583925</v>
      </c>
      <c r="W39" s="22">
        <f t="shared" si="30"/>
        <v>3.6625533570835422E-3</v>
      </c>
      <c r="X39" s="23">
        <f t="shared" si="38"/>
        <v>2.6595948049421221</v>
      </c>
      <c r="Y39" s="23">
        <f t="shared" si="31"/>
        <v>490082.16954353399</v>
      </c>
      <c r="Z39" s="23">
        <f t="shared" si="20"/>
        <v>5204687.1645704992</v>
      </c>
      <c r="AA39" s="23">
        <f t="shared" si="32"/>
        <v>53.009114783822277</v>
      </c>
      <c r="AB39" s="25"/>
      <c r="AC39" s="24"/>
      <c r="AD39" s="25"/>
      <c r="AE39" s="24"/>
      <c r="AF39" s="23">
        <f t="shared" si="33"/>
        <v>1.3316298031189646</v>
      </c>
    </row>
    <row r="40" spans="2:32" s="26" customFormat="1" ht="15" customHeight="1" x14ac:dyDescent="0.2">
      <c r="B40" s="5" t="str">
        <f t="shared" si="21"/>
        <v>PR</v>
      </c>
      <c r="C40" s="5" t="s">
        <v>48</v>
      </c>
      <c r="D40" s="24" t="s">
        <v>76</v>
      </c>
      <c r="E40" s="4" t="str">
        <f t="shared" si="22"/>
        <v>PRFemale35-39</v>
      </c>
      <c r="F40" s="6">
        <f>VLOOKUP(E40,'Appendix 1a. Person-years 2020'!$E$3:$F$1682,2,FALSE)</f>
        <v>443699.10989999998</v>
      </c>
      <c r="G40" s="17">
        <f>VLOOKUP(E40,'Appendix 2a. Deaths 2020'!$E$4:$G$1683,2,FALSE)</f>
        <v>573</v>
      </c>
      <c r="H40" s="17">
        <f>VLOOKUP(E40,'Appendix 2a. Deaths 2020'!$E$4:$G$1683,3,FALSE)</f>
        <v>39</v>
      </c>
      <c r="I40" s="18">
        <f t="shared" si="23"/>
        <v>1.291415707660855E-3</v>
      </c>
      <c r="J40" s="24">
        <v>5</v>
      </c>
      <c r="K40" s="5">
        <f>VLOOKUP(E40,'Appendix 3a. nax iIBGE 2020'!$E$5:$O$1935,11,FALSE)</f>
        <v>2.5</v>
      </c>
      <c r="L40" s="19">
        <f t="shared" si="24"/>
        <v>6.436298695218768E-3</v>
      </c>
      <c r="M40" s="20">
        <f t="shared" si="34"/>
        <v>97743.561059059037</v>
      </c>
      <c r="N40" s="20">
        <f t="shared" si="35"/>
        <v>629.10675451045768</v>
      </c>
      <c r="O40" s="20">
        <f t="shared" si="25"/>
        <v>487145.03840901901</v>
      </c>
      <c r="P40" s="20">
        <f t="shared" si="19"/>
        <v>4581707.8744811704</v>
      </c>
      <c r="Q40" s="21">
        <f t="shared" si="26"/>
        <v>46.87477952345926</v>
      </c>
      <c r="R40" s="22">
        <f t="shared" si="27"/>
        <v>0.93193717277486909</v>
      </c>
      <c r="S40" s="22">
        <f t="shared" si="28"/>
        <v>0.99356370130478122</v>
      </c>
      <c r="T40" s="22">
        <f t="shared" si="29"/>
        <v>0.99400045714071161</v>
      </c>
      <c r="U40" s="23">
        <f t="shared" si="36"/>
        <v>97825.152169979643</v>
      </c>
      <c r="V40" s="23">
        <f t="shared" si="37"/>
        <v>586.90619316020127</v>
      </c>
      <c r="W40" s="22">
        <f t="shared" si="30"/>
        <v>5.999542859288387E-3</v>
      </c>
      <c r="X40" s="23">
        <f t="shared" si="38"/>
        <v>2.6355531543639521</v>
      </c>
      <c r="Y40" s="23">
        <f t="shared" si="31"/>
        <v>487738.05235279631</v>
      </c>
      <c r="Z40" s="23">
        <f t="shared" si="20"/>
        <v>4714604.9950269656</v>
      </c>
      <c r="AA40" s="23">
        <f t="shared" si="32"/>
        <v>48.194200473462416</v>
      </c>
      <c r="AB40" s="25"/>
      <c r="AC40" s="24"/>
      <c r="AD40" s="25"/>
      <c r="AE40" s="24"/>
      <c r="AF40" s="23">
        <f t="shared" si="33"/>
        <v>1.3194209500031562</v>
      </c>
    </row>
    <row r="41" spans="2:32" s="26" customFormat="1" ht="15" customHeight="1" x14ac:dyDescent="0.2">
      <c r="B41" s="5" t="str">
        <f t="shared" si="21"/>
        <v>PR</v>
      </c>
      <c r="C41" s="5" t="s">
        <v>48</v>
      </c>
      <c r="D41" s="24" t="s">
        <v>77</v>
      </c>
      <c r="E41" s="4" t="str">
        <f t="shared" si="22"/>
        <v>PRFemale40-44</v>
      </c>
      <c r="F41" s="6">
        <f>VLOOKUP(E41,'Appendix 1a. Person-years 2020'!$E$3:$F$1682,2,FALSE)</f>
        <v>425889.08850000001</v>
      </c>
      <c r="G41" s="17">
        <f>VLOOKUP(E41,'Appendix 2a. Deaths 2020'!$E$4:$G$1683,2,FALSE)</f>
        <v>725</v>
      </c>
      <c r="H41" s="17">
        <f>VLOOKUP(E41,'Appendix 2a. Deaths 2020'!$E$4:$G$1683,3,FALSE)</f>
        <v>73</v>
      </c>
      <c r="I41" s="18">
        <f t="shared" si="23"/>
        <v>1.7023211431724671E-3</v>
      </c>
      <c r="J41" s="24">
        <v>5</v>
      </c>
      <c r="K41" s="5">
        <f>VLOOKUP(E41,'Appendix 3a. nax iIBGE 2020'!$E$5:$O$1935,11,FALSE)</f>
        <v>2.5</v>
      </c>
      <c r="L41" s="19">
        <f t="shared" si="24"/>
        <v>8.4755355076264818E-3</v>
      </c>
      <c r="M41" s="20">
        <f t="shared" si="34"/>
        <v>97114.454304548577</v>
      </c>
      <c r="N41" s="20">
        <f t="shared" si="35"/>
        <v>823.09700576197088</v>
      </c>
      <c r="O41" s="20">
        <f t="shared" si="25"/>
        <v>483514.529008338</v>
      </c>
      <c r="P41" s="20">
        <f t="shared" si="19"/>
        <v>4094562.8360721515</v>
      </c>
      <c r="Q41" s="21">
        <f t="shared" si="26"/>
        <v>42.162239034281157</v>
      </c>
      <c r="R41" s="22">
        <f t="shared" si="27"/>
        <v>0.89931034482758621</v>
      </c>
      <c r="S41" s="22">
        <f t="shared" si="28"/>
        <v>0.99152446449237353</v>
      </c>
      <c r="T41" s="22">
        <f t="shared" si="29"/>
        <v>0.99237460072011274</v>
      </c>
      <c r="U41" s="23">
        <f t="shared" si="36"/>
        <v>97238.245976819439</v>
      </c>
      <c r="V41" s="23">
        <f t="shared" si="37"/>
        <v>741.48045084913895</v>
      </c>
      <c r="W41" s="22">
        <f t="shared" si="30"/>
        <v>7.6253992798872572E-3</v>
      </c>
      <c r="X41" s="23">
        <f t="shared" si="38"/>
        <v>2.6512277040926762</v>
      </c>
      <c r="Y41" s="23">
        <f t="shared" si="31"/>
        <v>484449.66114318592</v>
      </c>
      <c r="Z41" s="23">
        <f t="shared" si="20"/>
        <v>4226866.9426741693</v>
      </c>
      <c r="AA41" s="23">
        <f t="shared" si="32"/>
        <v>43.469181289858</v>
      </c>
      <c r="AB41" s="25"/>
      <c r="AC41" s="24"/>
      <c r="AD41" s="25"/>
      <c r="AE41" s="24"/>
      <c r="AF41" s="23">
        <f t="shared" si="33"/>
        <v>1.3069422555768426</v>
      </c>
    </row>
    <row r="42" spans="2:32" s="26" customFormat="1" ht="15" customHeight="1" x14ac:dyDescent="0.2">
      <c r="B42" s="5" t="str">
        <f t="shared" si="21"/>
        <v>PR</v>
      </c>
      <c r="C42" s="5" t="s">
        <v>48</v>
      </c>
      <c r="D42" s="24" t="s">
        <v>78</v>
      </c>
      <c r="E42" s="4" t="str">
        <f t="shared" si="22"/>
        <v>PRFemale45-49</v>
      </c>
      <c r="F42" s="6">
        <f>VLOOKUP(E42,'Appendix 1a. Person-years 2020'!$E$3:$F$1682,2,FALSE)</f>
        <v>400316.17330000002</v>
      </c>
      <c r="G42" s="17">
        <f>VLOOKUP(E42,'Appendix 2a. Deaths 2020'!$E$4:$G$1683,2,FALSE)</f>
        <v>1055</v>
      </c>
      <c r="H42" s="17">
        <f>VLOOKUP(E42,'Appendix 2a. Deaths 2020'!$E$4:$G$1683,3,FALSE)</f>
        <v>116</v>
      </c>
      <c r="I42" s="18">
        <f t="shared" si="23"/>
        <v>2.6354168788713288E-3</v>
      </c>
      <c r="J42" s="24">
        <v>5</v>
      </c>
      <c r="K42" s="5">
        <f>VLOOKUP(E42,'Appendix 3a. nax iIBGE 2020'!$E$5:$O$1935,11,FALSE)</f>
        <v>2.5</v>
      </c>
      <c r="L42" s="19">
        <f t="shared" si="24"/>
        <v>1.3090834876377338E-2</v>
      </c>
      <c r="M42" s="20">
        <f t="shared" si="34"/>
        <v>96291.357298786606</v>
      </c>
      <c r="N42" s="20">
        <f t="shared" si="35"/>
        <v>1260.5342584206671</v>
      </c>
      <c r="O42" s="20">
        <f t="shared" si="25"/>
        <v>478305.45084788138</v>
      </c>
      <c r="P42" s="20">
        <f t="shared" si="19"/>
        <v>3611048.3070638138</v>
      </c>
      <c r="Q42" s="21">
        <f t="shared" si="26"/>
        <v>37.501271228932168</v>
      </c>
      <c r="R42" s="22">
        <f t="shared" si="27"/>
        <v>0.89004739336492888</v>
      </c>
      <c r="S42" s="22">
        <f t="shared" si="28"/>
        <v>0.9869091651236227</v>
      </c>
      <c r="T42" s="22">
        <f t="shared" si="29"/>
        <v>0.98834011025299418</v>
      </c>
      <c r="U42" s="23">
        <f t="shared" si="36"/>
        <v>96496.765525970302</v>
      </c>
      <c r="V42" s="23">
        <f t="shared" si="37"/>
        <v>1125.1416469754863</v>
      </c>
      <c r="W42" s="22">
        <f t="shared" si="30"/>
        <v>1.1659889747005825E-2</v>
      </c>
      <c r="X42" s="23">
        <f t="shared" si="38"/>
        <v>2.6475842138717272</v>
      </c>
      <c r="Y42" s="23">
        <f t="shared" si="31"/>
        <v>479837.02665787603</v>
      </c>
      <c r="Z42" s="23">
        <f t="shared" si="20"/>
        <v>3742417.2815309837</v>
      </c>
      <c r="AA42" s="23">
        <f t="shared" si="32"/>
        <v>38.782826151035934</v>
      </c>
      <c r="AB42" s="25"/>
      <c r="AC42" s="24"/>
      <c r="AD42" s="25"/>
      <c r="AE42" s="24"/>
      <c r="AF42" s="23">
        <f t="shared" si="33"/>
        <v>1.2815549221037656</v>
      </c>
    </row>
    <row r="43" spans="2:32" s="26" customFormat="1" ht="15" customHeight="1" x14ac:dyDescent="0.2">
      <c r="B43" s="5" t="str">
        <f t="shared" si="21"/>
        <v>PR</v>
      </c>
      <c r="C43" s="5" t="s">
        <v>48</v>
      </c>
      <c r="D43" s="24" t="s">
        <v>79</v>
      </c>
      <c r="E43" s="4" t="str">
        <f t="shared" si="22"/>
        <v>PRFemale50-54</v>
      </c>
      <c r="F43" s="6">
        <f>VLOOKUP(E43,'Appendix 1a. Person-years 2020'!$E$3:$F$1682,2,FALSE)</f>
        <v>388610.0441</v>
      </c>
      <c r="G43" s="17">
        <f>VLOOKUP(E43,'Appendix 2a. Deaths 2020'!$E$4:$G$1683,2,FALSE)</f>
        <v>1421</v>
      </c>
      <c r="H43" s="17">
        <f>VLOOKUP(E43,'Appendix 2a. Deaths 2020'!$E$4:$G$1683,3,FALSE)</f>
        <v>157</v>
      </c>
      <c r="I43" s="18">
        <f t="shared" si="23"/>
        <v>3.6566219056199632E-3</v>
      </c>
      <c r="J43" s="24">
        <v>5</v>
      </c>
      <c r="K43" s="5">
        <f>VLOOKUP(E43,'Appendix 3a. nax iIBGE 2020'!$E$5:$O$1935,11,FALSE)</f>
        <v>2.5</v>
      </c>
      <c r="L43" s="19">
        <f t="shared" si="24"/>
        <v>1.8117487523714788E-2</v>
      </c>
      <c r="M43" s="20">
        <f t="shared" si="34"/>
        <v>95030.82304036594</v>
      </c>
      <c r="N43" s="20">
        <f t="shared" si="35"/>
        <v>1721.7197508021777</v>
      </c>
      <c r="O43" s="20">
        <f t="shared" si="25"/>
        <v>470849.81582482427</v>
      </c>
      <c r="P43" s="20">
        <f t="shared" si="19"/>
        <v>3132742.8562159324</v>
      </c>
      <c r="Q43" s="21">
        <f t="shared" si="26"/>
        <v>32.965544819971171</v>
      </c>
      <c r="R43" s="22">
        <f t="shared" si="27"/>
        <v>0.88951442646023926</v>
      </c>
      <c r="S43" s="22">
        <f t="shared" si="28"/>
        <v>0.98188251247628522</v>
      </c>
      <c r="T43" s="22">
        <f t="shared" si="29"/>
        <v>0.98386799462464181</v>
      </c>
      <c r="U43" s="23">
        <f t="shared" si="36"/>
        <v>95371.623878994811</v>
      </c>
      <c r="V43" s="23">
        <f t="shared" si="37"/>
        <v>1538.5355490725842</v>
      </c>
      <c r="W43" s="22">
        <f t="shared" si="30"/>
        <v>1.6132005375358194E-2</v>
      </c>
      <c r="X43" s="23">
        <f t="shared" si="38"/>
        <v>2.668486454626291</v>
      </c>
      <c r="Y43" s="23">
        <f t="shared" si="31"/>
        <v>473271.00292227237</v>
      </c>
      <c r="Z43" s="23">
        <f t="shared" si="20"/>
        <v>3262580.2548731077</v>
      </c>
      <c r="AA43" s="23">
        <f t="shared" si="32"/>
        <v>34.20912974086076</v>
      </c>
      <c r="AB43" s="25"/>
      <c r="AC43" s="24"/>
      <c r="AD43" s="25"/>
      <c r="AE43" s="24"/>
      <c r="AF43" s="23">
        <f t="shared" si="33"/>
        <v>1.2435849208895888</v>
      </c>
    </row>
    <row r="44" spans="2:32" s="26" customFormat="1" ht="15" customHeight="1" x14ac:dyDescent="0.2">
      <c r="B44" s="5" t="str">
        <f t="shared" si="21"/>
        <v>PR</v>
      </c>
      <c r="C44" s="5" t="s">
        <v>48</v>
      </c>
      <c r="D44" s="24" t="s">
        <v>80</v>
      </c>
      <c r="E44" s="4" t="str">
        <f t="shared" si="22"/>
        <v>PRFemale55-59</v>
      </c>
      <c r="F44" s="6">
        <f>VLOOKUP(E44,'Appendix 1a. Person-years 2020'!$E$3:$F$1682,2,FALSE)</f>
        <v>354268.58029999997</v>
      </c>
      <c r="G44" s="17">
        <f>VLOOKUP(E44,'Appendix 2a. Deaths 2020'!$E$4:$G$1683,2,FALSE)</f>
        <v>2051</v>
      </c>
      <c r="H44" s="17">
        <f>VLOOKUP(E44,'Appendix 2a. Deaths 2020'!$E$4:$G$1683,3,FALSE)</f>
        <v>239</v>
      </c>
      <c r="I44" s="18">
        <f t="shared" si="23"/>
        <v>5.7893928901715823E-3</v>
      </c>
      <c r="J44" s="24">
        <v>5</v>
      </c>
      <c r="K44" s="5">
        <f>VLOOKUP(E44,'Appendix 3a. nax iIBGE 2020'!$E$5:$O$1935,11,FALSE)</f>
        <v>2.5</v>
      </c>
      <c r="L44" s="19">
        <f t="shared" si="24"/>
        <v>2.853397842135565E-2</v>
      </c>
      <c r="M44" s="20">
        <f t="shared" si="34"/>
        <v>93309.103289563762</v>
      </c>
      <c r="N44" s="20">
        <f t="shared" si="35"/>
        <v>2662.4799397804577</v>
      </c>
      <c r="O44" s="20">
        <f t="shared" si="25"/>
        <v>459889.31659836764</v>
      </c>
      <c r="P44" s="20">
        <f t="shared" si="19"/>
        <v>2661893.040391108</v>
      </c>
      <c r="Q44" s="21">
        <f t="shared" si="26"/>
        <v>28.52768858072211</v>
      </c>
      <c r="R44" s="22">
        <f t="shared" si="27"/>
        <v>0.88347147732813258</v>
      </c>
      <c r="S44" s="22">
        <f t="shared" si="28"/>
        <v>0.97146602157864437</v>
      </c>
      <c r="T44" s="22">
        <f t="shared" si="29"/>
        <v>0.97474868184507224</v>
      </c>
      <c r="U44" s="23">
        <f t="shared" si="36"/>
        <v>93833.088329922233</v>
      </c>
      <c r="V44" s="23">
        <f t="shared" si="37"/>
        <v>2369.4091668783053</v>
      </c>
      <c r="W44" s="22">
        <f t="shared" si="30"/>
        <v>2.525131815492776E-2</v>
      </c>
      <c r="X44" s="23">
        <f t="shared" si="38"/>
        <v>2.6828370596939473</v>
      </c>
      <c r="Y44" s="23">
        <f t="shared" si="31"/>
        <v>463675.13453769928</v>
      </c>
      <c r="Z44" s="23">
        <f t="shared" si="20"/>
        <v>2789309.2519508353</v>
      </c>
      <c r="AA44" s="23">
        <f t="shared" si="32"/>
        <v>29.726286340949073</v>
      </c>
      <c r="AB44" s="25"/>
      <c r="AC44" s="24"/>
      <c r="AD44" s="25"/>
      <c r="AE44" s="24"/>
      <c r="AF44" s="23">
        <f t="shared" si="33"/>
        <v>1.1985977602269635</v>
      </c>
    </row>
    <row r="45" spans="2:32" s="26" customFormat="1" ht="15" customHeight="1" x14ac:dyDescent="0.2">
      <c r="B45" s="5" t="str">
        <f t="shared" si="21"/>
        <v>PR</v>
      </c>
      <c r="C45" s="5" t="s">
        <v>48</v>
      </c>
      <c r="D45" s="24" t="s">
        <v>81</v>
      </c>
      <c r="E45" s="4" t="str">
        <f t="shared" si="22"/>
        <v>PRFemale60-64</v>
      </c>
      <c r="F45" s="6">
        <f>VLOOKUP(E45,'Appendix 1a. Person-years 2020'!$E$3:$F$1682,2,FALSE)</f>
        <v>296137.82280000002</v>
      </c>
      <c r="G45" s="17">
        <f>VLOOKUP(E45,'Appendix 2a. Deaths 2020'!$E$4:$G$1683,2,FALSE)</f>
        <v>2732</v>
      </c>
      <c r="H45" s="17">
        <f>VLOOKUP(E45,'Appendix 2a. Deaths 2020'!$E$4:$G$1683,3,FALSE)</f>
        <v>342</v>
      </c>
      <c r="I45" s="18">
        <f t="shared" si="23"/>
        <v>9.2254342054952122E-3</v>
      </c>
      <c r="J45" s="24">
        <v>5</v>
      </c>
      <c r="K45" s="5">
        <f>VLOOKUP(E45,'Appendix 3a. nax iIBGE 2020'!$E$5:$O$1935,11,FALSE)</f>
        <v>2.5</v>
      </c>
      <c r="L45" s="19">
        <f t="shared" si="24"/>
        <v>4.508729631336942E-2</v>
      </c>
      <c r="M45" s="20">
        <f t="shared" si="34"/>
        <v>90646.623349783302</v>
      </c>
      <c r="N45" s="20">
        <f t="shared" si="35"/>
        <v>4087.0111667780711</v>
      </c>
      <c r="O45" s="20">
        <f t="shared" si="25"/>
        <v>443015.58883197128</v>
      </c>
      <c r="P45" s="20">
        <f t="shared" si="19"/>
        <v>2202003.7237927401</v>
      </c>
      <c r="Q45" s="21">
        <f t="shared" si="26"/>
        <v>24.292175951174073</v>
      </c>
      <c r="R45" s="22">
        <f t="shared" si="27"/>
        <v>0.87481698389458273</v>
      </c>
      <c r="S45" s="22">
        <f t="shared" si="28"/>
        <v>0.95491270368663062</v>
      </c>
      <c r="T45" s="22">
        <f t="shared" si="29"/>
        <v>0.96044362693976104</v>
      </c>
      <c r="U45" s="23">
        <f t="shared" si="36"/>
        <v>91463.679163043926</v>
      </c>
      <c r="V45" s="23">
        <f t="shared" si="37"/>
        <v>3617.9714144353702</v>
      </c>
      <c r="W45" s="22">
        <f t="shared" si="30"/>
        <v>3.9556373060238958E-2</v>
      </c>
      <c r="X45" s="23">
        <f t="shared" si="38"/>
        <v>2.6649152930392677</v>
      </c>
      <c r="Y45" s="23">
        <f t="shared" si="31"/>
        <v>448870.12609515054</v>
      </c>
      <c r="Z45" s="23">
        <f t="shared" si="20"/>
        <v>2325634.1174131362</v>
      </c>
      <c r="AA45" s="23">
        <f t="shared" si="32"/>
        <v>25.426859477929387</v>
      </c>
      <c r="AB45" s="25"/>
      <c r="AC45" s="24"/>
      <c r="AD45" s="25"/>
      <c r="AE45" s="24"/>
      <c r="AF45" s="23">
        <f t="shared" si="33"/>
        <v>1.1346835267553139</v>
      </c>
    </row>
    <row r="46" spans="2:32" s="26" customFormat="1" ht="15" customHeight="1" x14ac:dyDescent="0.2">
      <c r="B46" s="5" t="str">
        <f t="shared" si="21"/>
        <v>PR</v>
      </c>
      <c r="C46" s="5" t="s">
        <v>48</v>
      </c>
      <c r="D46" s="24" t="s">
        <v>82</v>
      </c>
      <c r="E46" s="4" t="str">
        <f t="shared" si="22"/>
        <v>PRFemale65-69</v>
      </c>
      <c r="F46" s="6">
        <f>VLOOKUP(E46,'Appendix 1a. Person-years 2020'!$E$3:$F$1682,2,FALSE)</f>
        <v>236981.53820000001</v>
      </c>
      <c r="G46" s="17">
        <f>VLOOKUP(E46,'Appendix 2a. Deaths 2020'!$E$4:$G$1683,2,FALSE)</f>
        <v>3361</v>
      </c>
      <c r="H46" s="17">
        <f>VLOOKUP(E46,'Appendix 2a. Deaths 2020'!$E$4:$G$1683,3,FALSE)</f>
        <v>451</v>
      </c>
      <c r="I46" s="18">
        <f t="shared" si="23"/>
        <v>1.4182539389053556E-2</v>
      </c>
      <c r="J46" s="24">
        <v>5</v>
      </c>
      <c r="K46" s="5">
        <f>VLOOKUP(E46,'Appendix 3a. nax iIBGE 2020'!$E$5:$O$1935,11,FALSE)</f>
        <v>2.5</v>
      </c>
      <c r="L46" s="19">
        <f t="shared" si="24"/>
        <v>6.8484487105486075E-2</v>
      </c>
      <c r="M46" s="20">
        <f t="shared" si="34"/>
        <v>86559.612183005229</v>
      </c>
      <c r="N46" s="20">
        <f t="shared" si="35"/>
        <v>5927.9906444028966</v>
      </c>
      <c r="O46" s="20">
        <f t="shared" si="25"/>
        <v>417978.08430401894</v>
      </c>
      <c r="P46" s="20">
        <f t="shared" si="19"/>
        <v>1758988.1349607687</v>
      </c>
      <c r="Q46" s="21">
        <f t="shared" si="26"/>
        <v>20.321118482392201</v>
      </c>
      <c r="R46" s="22">
        <f t="shared" si="27"/>
        <v>0.86581374590895566</v>
      </c>
      <c r="S46" s="22">
        <f t="shared" si="28"/>
        <v>0.93151551289451395</v>
      </c>
      <c r="T46" s="22">
        <f t="shared" si="29"/>
        <v>0.94042541613134367</v>
      </c>
      <c r="U46" s="23">
        <f t="shared" si="36"/>
        <v>87845.707748608562</v>
      </c>
      <c r="V46" s="23">
        <f t="shared" si="37"/>
        <v>5233.371483770954</v>
      </c>
      <c r="W46" s="22">
        <f t="shared" si="30"/>
        <v>5.9574583868656328E-2</v>
      </c>
      <c r="X46" s="23">
        <f t="shared" si="38"/>
        <v>2.6535923017279668</v>
      </c>
      <c r="Y46" s="23">
        <f t="shared" si="31"/>
        <v>426948.91560560529</v>
      </c>
      <c r="Z46" s="23">
        <f t="shared" si="20"/>
        <v>1876763.9913179856</v>
      </c>
      <c r="AA46" s="23">
        <f t="shared" si="32"/>
        <v>21.36432205303409</v>
      </c>
      <c r="AB46" s="25"/>
      <c r="AC46" s="24"/>
      <c r="AD46" s="25"/>
      <c r="AE46" s="24"/>
      <c r="AF46" s="23">
        <f t="shared" si="33"/>
        <v>1.0432035706418894</v>
      </c>
    </row>
    <row r="47" spans="2:32" s="26" customFormat="1" ht="15" customHeight="1" x14ac:dyDescent="0.2">
      <c r="B47" s="5" t="str">
        <f t="shared" si="21"/>
        <v>PR</v>
      </c>
      <c r="C47" s="5" t="s">
        <v>48</v>
      </c>
      <c r="D47" s="42" t="s">
        <v>19</v>
      </c>
      <c r="E47" s="4" t="str">
        <f t="shared" si="22"/>
        <v>PRFemale70-74</v>
      </c>
      <c r="F47" s="6">
        <f>VLOOKUP(E47,'Appendix 1a. Person-years 2020'!$E$3:$F$1682,2,FALSE)</f>
        <v>175749.88769999999</v>
      </c>
      <c r="G47" s="17">
        <f>VLOOKUP(E47,'Appendix 2a. Deaths 2020'!$E$4:$G$1683,2,FALSE)</f>
        <v>3802</v>
      </c>
      <c r="H47" s="17">
        <f>VLOOKUP(E47,'Appendix 2a. Deaths 2020'!$E$4:$G$1683,3,FALSE)</f>
        <v>471</v>
      </c>
      <c r="I47" s="18">
        <f t="shared" si="23"/>
        <v>2.1633015245448719E-2</v>
      </c>
      <c r="J47" s="24">
        <v>5</v>
      </c>
      <c r="K47" s="5">
        <f>VLOOKUP(E47,'Appendix 3a. nax iIBGE 2020'!$E$5:$O$1935,11,FALSE)</f>
        <v>2.5</v>
      </c>
      <c r="L47" s="19">
        <f t="shared" si="24"/>
        <v>0.10261537623117731</v>
      </c>
      <c r="M47" s="20">
        <f t="shared" si="34"/>
        <v>80631.62153860234</v>
      </c>
      <c r="N47" s="20">
        <f t="shared" si="35"/>
        <v>8274.0441803135782</v>
      </c>
      <c r="O47" s="20">
        <f t="shared" si="25"/>
        <v>382472.99724222772</v>
      </c>
      <c r="P47" s="20">
        <f t="shared" si="19"/>
        <v>1341010.0506567499</v>
      </c>
      <c r="Q47" s="21">
        <f t="shared" si="26"/>
        <v>16.631316908525051</v>
      </c>
      <c r="R47" s="22">
        <f t="shared" si="27"/>
        <v>0.87611783271962129</v>
      </c>
      <c r="S47" s="22">
        <f t="shared" si="28"/>
        <v>0.89738462376882266</v>
      </c>
      <c r="T47" s="22">
        <f t="shared" si="29"/>
        <v>0.90950215793414224</v>
      </c>
      <c r="U47" s="23">
        <f t="shared" si="36"/>
        <v>82612.336264837606</v>
      </c>
      <c r="V47" s="23">
        <f t="shared" si="37"/>
        <v>7476.2381599868067</v>
      </c>
      <c r="W47" s="22">
        <f t="shared" si="30"/>
        <v>9.0497842065857759E-2</v>
      </c>
      <c r="X47" s="23">
        <f t="shared" si="38"/>
        <v>2.6615482313015111</v>
      </c>
      <c r="Y47" s="23">
        <f t="shared" si="31"/>
        <v>395578.85897575575</v>
      </c>
      <c r="Z47" s="23">
        <f t="shared" si="20"/>
        <v>1449815.0757123802</v>
      </c>
      <c r="AA47" s="23">
        <f t="shared" si="32"/>
        <v>17.54961959996605</v>
      </c>
      <c r="AB47" s="25"/>
      <c r="AC47" s="24"/>
      <c r="AD47" s="25"/>
      <c r="AE47" s="24"/>
      <c r="AF47" s="23">
        <f t="shared" si="33"/>
        <v>0.9183026914409993</v>
      </c>
    </row>
    <row r="48" spans="2:32" s="26" customFormat="1" ht="15" customHeight="1" x14ac:dyDescent="0.2">
      <c r="B48" s="5" t="str">
        <f t="shared" si="21"/>
        <v>PR</v>
      </c>
      <c r="C48" s="5" t="s">
        <v>48</v>
      </c>
      <c r="D48" s="42" t="s">
        <v>20</v>
      </c>
      <c r="E48" s="4" t="str">
        <f t="shared" si="22"/>
        <v>PRFemale75-79</v>
      </c>
      <c r="F48" s="6">
        <f>VLOOKUP(E48,'Appendix 1a. Person-years 2020'!$E$3:$F$1682,2,FALSE)</f>
        <v>120962.29180000001</v>
      </c>
      <c r="G48" s="17">
        <f>VLOOKUP(E48,'Appendix 2a. Deaths 2020'!$E$4:$G$1683,2,FALSE)</f>
        <v>4291</v>
      </c>
      <c r="H48" s="17">
        <f>VLOOKUP(E48,'Appendix 2a. Deaths 2020'!$E$4:$G$1683,3,FALSE)</f>
        <v>460</v>
      </c>
      <c r="I48" s="18">
        <f t="shared" si="23"/>
        <v>3.5473864922258361E-2</v>
      </c>
      <c r="J48" s="24">
        <v>5</v>
      </c>
      <c r="K48" s="5">
        <f>VLOOKUP(E48,'Appendix 3a. nax iIBGE 2020'!$E$5:$O$1935,11,FALSE)</f>
        <v>2.5</v>
      </c>
      <c r="L48" s="19">
        <f t="shared" si="24"/>
        <v>0.16292075267750555</v>
      </c>
      <c r="M48" s="20">
        <f t="shared" si="34"/>
        <v>72357.577358288763</v>
      </c>
      <c r="N48" s="20">
        <f t="shared" si="35"/>
        <v>11788.55096513324</v>
      </c>
      <c r="O48" s="20">
        <f t="shared" si="25"/>
        <v>332316.5093786107</v>
      </c>
      <c r="P48" s="20">
        <f t="shared" si="19"/>
        <v>958537.0534145222</v>
      </c>
      <c r="Q48" s="21">
        <f t="shared" si="26"/>
        <v>13.247224249482409</v>
      </c>
      <c r="R48" s="22">
        <f t="shared" si="27"/>
        <v>0.89279888137963181</v>
      </c>
      <c r="S48" s="22">
        <f t="shared" si="28"/>
        <v>0.83707924732249439</v>
      </c>
      <c r="T48" s="22">
        <f t="shared" si="29"/>
        <v>0.85319064458544824</v>
      </c>
      <c r="U48" s="23">
        <f t="shared" si="36"/>
        <v>75136.098104850797</v>
      </c>
      <c r="V48" s="23">
        <f t="shared" si="37"/>
        <v>11030.68213113767</v>
      </c>
      <c r="W48" s="22">
        <f t="shared" si="30"/>
        <v>0.14680935541455176</v>
      </c>
      <c r="X48" s="23">
        <f t="shared" si="38"/>
        <v>2.6439696096809038</v>
      </c>
      <c r="Y48" s="23">
        <f t="shared" si="31"/>
        <v>349691.86819734384</v>
      </c>
      <c r="Z48" s="23">
        <f t="shared" si="20"/>
        <v>1054236.2167366245</v>
      </c>
      <c r="AA48" s="23">
        <f t="shared" si="32"/>
        <v>14.031021617138817</v>
      </c>
      <c r="AB48" s="25"/>
      <c r="AC48" s="24"/>
      <c r="AD48" s="25"/>
      <c r="AE48" s="24"/>
      <c r="AF48" s="23">
        <f t="shared" si="33"/>
        <v>0.78379736765640828</v>
      </c>
    </row>
    <row r="49" spans="2:32" s="26" customFormat="1" ht="15" customHeight="1" x14ac:dyDescent="0.2">
      <c r="B49" s="5" t="str">
        <f t="shared" si="21"/>
        <v>PR</v>
      </c>
      <c r="C49" s="5" t="s">
        <v>48</v>
      </c>
      <c r="D49" s="42" t="s">
        <v>21</v>
      </c>
      <c r="E49" s="4" t="str">
        <f t="shared" si="22"/>
        <v>PRFemale80-84</v>
      </c>
      <c r="F49" s="6">
        <f>VLOOKUP(E49,'Appendix 1a. Person-years 2020'!$E$3:$F$1682,2,FALSE)</f>
        <v>78773.632299999997</v>
      </c>
      <c r="G49" s="17">
        <f>VLOOKUP(E49,'Appendix 2a. Deaths 2020'!$E$4:$G$1683,2,FALSE)</f>
        <v>4611</v>
      </c>
      <c r="H49" s="17">
        <f>VLOOKUP(E49,'Appendix 2a. Deaths 2020'!$E$4:$G$1683,3,FALSE)</f>
        <v>410</v>
      </c>
      <c r="I49" s="18">
        <f t="shared" si="23"/>
        <v>5.8534815081771975E-2</v>
      </c>
      <c r="J49" s="24">
        <v>5</v>
      </c>
      <c r="K49" s="5">
        <f>VLOOKUP(E49,'Appendix 3a. nax iIBGE 2020'!$E$5:$O$1935,11,FALSE)</f>
        <v>2.5</v>
      </c>
      <c r="L49" s="19">
        <f t="shared" si="24"/>
        <v>0.25531241317557651</v>
      </c>
      <c r="M49" s="20">
        <f t="shared" si="34"/>
        <v>60569.026393155524</v>
      </c>
      <c r="N49" s="20">
        <f t="shared" si="35"/>
        <v>15464.024292131722</v>
      </c>
      <c r="O49" s="20">
        <f t="shared" si="25"/>
        <v>264185.0712354483</v>
      </c>
      <c r="P49" s="20">
        <f t="shared" si="19"/>
        <v>626220.54403591156</v>
      </c>
      <c r="Q49" s="21">
        <f t="shared" si="26"/>
        <v>10.338956746160878</v>
      </c>
      <c r="R49" s="22">
        <f t="shared" si="27"/>
        <v>0.91108219475168073</v>
      </c>
      <c r="S49" s="22">
        <f t="shared" si="28"/>
        <v>0.74468758682442349</v>
      </c>
      <c r="T49" s="22">
        <f t="shared" si="29"/>
        <v>0.76446550833300075</v>
      </c>
      <c r="U49" s="23">
        <f t="shared" si="36"/>
        <v>64105.415973713127</v>
      </c>
      <c r="V49" s="23">
        <f t="shared" si="37"/>
        <v>15099.036564470054</v>
      </c>
      <c r="W49" s="22">
        <f t="shared" si="30"/>
        <v>0.23553449166699925</v>
      </c>
      <c r="X49" s="23">
        <f t="shared" si="38"/>
        <v>2.5925356993139408</v>
      </c>
      <c r="Y49" s="23">
        <f t="shared" si="31"/>
        <v>284176.68836485047</v>
      </c>
      <c r="Z49" s="23">
        <f t="shared" si="20"/>
        <v>704544.34853928071</v>
      </c>
      <c r="AA49" s="23">
        <f t="shared" si="32"/>
        <v>10.990402883091564</v>
      </c>
      <c r="AB49" s="25"/>
      <c r="AC49" s="24"/>
      <c r="AD49" s="25"/>
      <c r="AE49" s="24"/>
      <c r="AF49" s="23">
        <f t="shared" si="33"/>
        <v>0.65144613693068543</v>
      </c>
    </row>
    <row r="50" spans="2:32" s="26" customFormat="1" ht="15" customHeight="1" x14ac:dyDescent="0.2">
      <c r="B50" s="5" t="str">
        <f t="shared" si="21"/>
        <v>PR</v>
      </c>
      <c r="C50" s="5" t="s">
        <v>48</v>
      </c>
      <c r="D50" s="42" t="s">
        <v>22</v>
      </c>
      <c r="E50" s="4" t="str">
        <f t="shared" si="22"/>
        <v>PRFemale85-89</v>
      </c>
      <c r="F50" s="6">
        <f>VLOOKUP(E50,'Appendix 1a. Person-years 2020'!$E$3:$F$1682,2,FALSE)</f>
        <v>43514.434099999999</v>
      </c>
      <c r="G50" s="17">
        <f>VLOOKUP(E50,'Appendix 2a. Deaths 2020'!$E$4:$G$1683,2,FALSE)</f>
        <v>4207</v>
      </c>
      <c r="H50" s="17">
        <f>VLOOKUP(E50,'Appendix 2a. Deaths 2020'!$E$4:$G$1683,3,FALSE)</f>
        <v>374</v>
      </c>
      <c r="I50" s="18">
        <f t="shared" si="23"/>
        <v>9.6680563289228208E-2</v>
      </c>
      <c r="J50" s="24">
        <v>5</v>
      </c>
      <c r="K50" s="5">
        <f>VLOOKUP(E50,'Appendix 3a. nax iIBGE 2020'!$E$5:$O$1935,11,FALSE)</f>
        <v>2.5</v>
      </c>
      <c r="L50" s="19">
        <f t="shared" si="24"/>
        <v>0.38930681180261512</v>
      </c>
      <c r="M50" s="20">
        <f t="shared" si="34"/>
        <v>45105.002101023798</v>
      </c>
      <c r="N50" s="20">
        <f t="shared" si="35"/>
        <v>17559.684564299831</v>
      </c>
      <c r="O50" s="20">
        <f t="shared" si="25"/>
        <v>181625.7990943694</v>
      </c>
      <c r="P50" s="20">
        <f t="shared" si="19"/>
        <v>362035.47280046332</v>
      </c>
      <c r="Q50" s="21">
        <f t="shared" si="26"/>
        <v>8.0265038451743198</v>
      </c>
      <c r="R50" s="22">
        <f t="shared" si="27"/>
        <v>0.91110054670786789</v>
      </c>
      <c r="S50" s="22">
        <f t="shared" si="28"/>
        <v>0.61069318819738494</v>
      </c>
      <c r="T50" s="22">
        <f t="shared" si="29"/>
        <v>0.63806259714015412</v>
      </c>
      <c r="U50" s="23">
        <f t="shared" si="36"/>
        <v>49006.379409243076</v>
      </c>
      <c r="V50" s="23">
        <f t="shared" si="37"/>
        <v>17737.241686945668</v>
      </c>
      <c r="W50" s="22">
        <f t="shared" si="30"/>
        <v>0.36193740285984588</v>
      </c>
      <c r="X50" s="23">
        <f>J50+R50*(L50/W50)*(K50-J50)</f>
        <v>2.5500069468655449</v>
      </c>
      <c r="Y50" s="23">
        <f t="shared" si="31"/>
        <v>201575.77813143164</v>
      </c>
      <c r="Z50" s="23">
        <f t="shared" si="20"/>
        <v>420367.66017443029</v>
      </c>
      <c r="AA50" s="23">
        <f t="shared" si="32"/>
        <v>8.5778150771763588</v>
      </c>
      <c r="AB50" s="25"/>
      <c r="AC50" s="24"/>
      <c r="AD50" s="25"/>
      <c r="AE50" s="24"/>
      <c r="AF50" s="23">
        <f t="shared" si="33"/>
        <v>0.55131123200203902</v>
      </c>
    </row>
    <row r="51" spans="2:32" s="26" customFormat="1" ht="15" customHeight="1" x14ac:dyDescent="0.2">
      <c r="B51" s="5" t="str">
        <f t="shared" si="21"/>
        <v>PR</v>
      </c>
      <c r="C51" s="5" t="s">
        <v>48</v>
      </c>
      <c r="D51" s="43" t="s">
        <v>5</v>
      </c>
      <c r="E51" s="4" t="str">
        <f t="shared" si="22"/>
        <v>PRFemale90+</v>
      </c>
      <c r="F51" s="8">
        <f>VLOOKUP(E51,'Appendix 1a. Person-years 2020'!$E$3:$F$1682,2,FALSE)</f>
        <v>25602.224900000001</v>
      </c>
      <c r="G51" s="17">
        <f>VLOOKUP(E51,'Appendix 2a. Deaths 2020'!$E$4:$G$1683,2,FALSE)</f>
        <v>3909</v>
      </c>
      <c r="H51" s="17">
        <f>VLOOKUP(E51,'Appendix 2a. Deaths 2020'!$E$4:$G$1683,3,FALSE)</f>
        <v>250</v>
      </c>
      <c r="I51" s="18">
        <f t="shared" si="23"/>
        <v>0.15268204287979675</v>
      </c>
      <c r="J51" s="27"/>
      <c r="K51" s="28"/>
      <c r="L51" s="16">
        <v>1</v>
      </c>
      <c r="M51" s="20">
        <f t="shared" si="34"/>
        <v>27545.317536723967</v>
      </c>
      <c r="N51" s="20">
        <f t="shared" si="35"/>
        <v>27545.317536723967</v>
      </c>
      <c r="O51" s="38">
        <f>N51*Q51</f>
        <v>180409.67370609389</v>
      </c>
      <c r="P51" s="20">
        <f>O51</f>
        <v>180409.67370609389</v>
      </c>
      <c r="Q51" s="21">
        <f>1/I51</f>
        <v>6.5495586850856995</v>
      </c>
      <c r="R51" s="22">
        <f t="shared" si="27"/>
        <v>0.93604502430289072</v>
      </c>
      <c r="S51" s="22">
        <f t="shared" si="28"/>
        <v>0</v>
      </c>
      <c r="T51" s="22">
        <f t="shared" si="29"/>
        <v>0</v>
      </c>
      <c r="U51" s="23">
        <f t="shared" si="36"/>
        <v>31269.137722297408</v>
      </c>
      <c r="V51" s="23">
        <f>U51*(1-T51)</f>
        <v>31269.137722297408</v>
      </c>
      <c r="W51" s="22">
        <f t="shared" si="30"/>
        <v>1</v>
      </c>
      <c r="X51" s="23">
        <f>Q51/R51</f>
        <v>6.9970551790106592</v>
      </c>
      <c r="Y51" s="23">
        <f t="shared" si="31"/>
        <v>218791.88204299865</v>
      </c>
      <c r="Z51" s="23">
        <f>Y51</f>
        <v>218791.88204299865</v>
      </c>
      <c r="AA51" s="23">
        <f t="shared" si="32"/>
        <v>6.9970551790106592</v>
      </c>
      <c r="AB51" s="25"/>
      <c r="AC51" s="24"/>
      <c r="AD51" s="25"/>
      <c r="AE51" s="24"/>
      <c r="AF51" s="23">
        <f t="shared" si="33"/>
        <v>0.44749649392495972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5872304.1357999993</v>
      </c>
      <c r="G52" s="30">
        <f>SUM(G32:G51)</f>
        <v>34632</v>
      </c>
      <c r="H52" s="30">
        <f>SUM(H32:H51)</f>
        <v>3455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PR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PR</v>
      </c>
      <c r="C59" s="5" t="s">
        <v>47</v>
      </c>
      <c r="D59" s="40">
        <v>0</v>
      </c>
      <c r="E59" s="4" t="str">
        <f>_xlfn.CONCAT(B59,C59,D59)</f>
        <v>PRMale0</v>
      </c>
      <c r="F59" s="6">
        <f>VLOOKUP(E59,'Appendix 1a. Person-years 2020'!$E$3:$F$1682,2,FALSE)</f>
        <v>80668.806599999996</v>
      </c>
      <c r="G59" s="17">
        <f>VLOOKUP(E59,'Appendix 2a. Deaths 2020'!$E$4:$G$1683,2,FALSE)</f>
        <v>743</v>
      </c>
      <c r="H59" s="17">
        <f>VLOOKUP(E59,'Appendix 2a. Deaths 2020'!$E$4:$G$1683,3,FALSE)</f>
        <v>0</v>
      </c>
      <c r="I59" s="18">
        <f>G59/F59</f>
        <v>9.2104994646096585E-3</v>
      </c>
      <c r="J59" s="16">
        <v>1</v>
      </c>
      <c r="K59" s="5">
        <f>VLOOKUP(E59,'Appendix 3a. nax iIBGE 2020'!$E$5:$O$1935,11,FALSE)</f>
        <v>7.0000000000000007E-2</v>
      </c>
      <c r="L59" s="19">
        <f>(J59*I59)/(1+(J59-K59)*I59)</f>
        <v>9.1322745514336758E-3</v>
      </c>
      <c r="M59" s="16">
        <v>100000</v>
      </c>
      <c r="N59" s="20">
        <f>M59*L59</f>
        <v>913.22745514336759</v>
      </c>
      <c r="O59" s="20">
        <f>M60*J59+N59*K59</f>
        <v>99150.698466716669</v>
      </c>
      <c r="P59" s="20">
        <f t="shared" ref="P59:P77" si="39">P60+O59</f>
        <v>7302766.524833275</v>
      </c>
      <c r="Q59" s="21">
        <f>P59/M59</f>
        <v>73.027665248332752</v>
      </c>
      <c r="R59" s="22">
        <f>(G59-H59)/G59</f>
        <v>1</v>
      </c>
      <c r="S59" s="22">
        <f>1-L59</f>
        <v>0.99086772544856627</v>
      </c>
      <c r="T59" s="22">
        <f>S59^R59</f>
        <v>0.99086772544856627</v>
      </c>
      <c r="U59" s="16">
        <v>100000</v>
      </c>
      <c r="V59" s="23">
        <f>U59*(1-T59)</f>
        <v>913.22745514337282</v>
      </c>
      <c r="W59" s="22">
        <f>V59/U59</f>
        <v>9.1322745514337278E-3</v>
      </c>
      <c r="X59" s="23">
        <f>J59+R59*(L59/W59)*(K59-J59)</f>
        <v>7.000000000000528E-2</v>
      </c>
      <c r="Y59" s="23">
        <f>U60*J59+V59*X59</f>
        <v>99150.698466716669</v>
      </c>
      <c r="Z59" s="23">
        <f t="shared" ref="Z59:Z77" si="40">Z60+Y59</f>
        <v>7457031.224305802</v>
      </c>
      <c r="AA59" s="23">
        <f>Z59/U59</f>
        <v>74.570312243058027</v>
      </c>
      <c r="AB59" s="16"/>
      <c r="AC59" s="16"/>
      <c r="AD59" s="16"/>
      <c r="AE59" s="16"/>
      <c r="AF59" s="23">
        <f>AA59-Q59</f>
        <v>1.5426469947252741</v>
      </c>
    </row>
    <row r="60" spans="2:32" s="26" customFormat="1" ht="15" customHeight="1" x14ac:dyDescent="0.2">
      <c r="B60" s="5" t="str">
        <f t="shared" ref="B60:B78" si="41">B6</f>
        <v>PR</v>
      </c>
      <c r="C60" s="5" t="s">
        <v>47</v>
      </c>
      <c r="D60" s="41" t="s">
        <v>18</v>
      </c>
      <c r="E60" s="4" t="str">
        <f t="shared" ref="E60:E78" si="42">_xlfn.CONCAT(B60,C60,D60)</f>
        <v>PRMale1-4</v>
      </c>
      <c r="F60" s="6">
        <f>VLOOKUP(E60,'Appendix 1a. Person-years 2020'!$E$3:$F$1682,2,FALSE)</f>
        <v>323163.8003</v>
      </c>
      <c r="G60" s="17">
        <f>VLOOKUP(E60,'Appendix 2a. Deaths 2020'!$E$4:$G$1683,2,FALSE)</f>
        <v>115</v>
      </c>
      <c r="H60" s="17">
        <f>VLOOKUP(E60,'Appendix 2a. Deaths 2020'!$E$4:$G$1683,3,FALSE)</f>
        <v>0</v>
      </c>
      <c r="I60" s="18">
        <f t="shared" ref="I60:I78" si="43">G60/F60</f>
        <v>3.5585668906369769E-4</v>
      </c>
      <c r="J60" s="24">
        <v>4</v>
      </c>
      <c r="K60" s="5">
        <f>VLOOKUP(E60,'Appendix 3a. nax iIBGE 2020'!$E$5:$O$1935,11,FALSE)</f>
        <v>1.63</v>
      </c>
      <c r="L60" s="19">
        <f t="shared" ref="L60:L77" si="44">(J60*I60)/(1+(J60-K60)*I60)</f>
        <v>1.4222272777111534E-3</v>
      </c>
      <c r="M60" s="20">
        <f>M59-N59</f>
        <v>99086.772544856634</v>
      </c>
      <c r="N60" s="20">
        <f>M60*L60</f>
        <v>140.92391077365571</v>
      </c>
      <c r="O60" s="20">
        <f t="shared" ref="O60:O77" si="45">M61*J60+N60*K60</f>
        <v>396013.10051089298</v>
      </c>
      <c r="P60" s="20">
        <f t="shared" si="39"/>
        <v>7203615.8263665587</v>
      </c>
      <c r="Q60" s="21">
        <f t="shared" ref="Q60:Q77" si="46">P60/M60</f>
        <v>72.700075311318457</v>
      </c>
      <c r="R60" s="22">
        <f t="shared" ref="R60:R78" si="47">(G60-H60)/G60</f>
        <v>1</v>
      </c>
      <c r="S60" s="22">
        <f t="shared" ref="S60:S78" si="48">1-L60</f>
        <v>0.99857777272228887</v>
      </c>
      <c r="T60" s="22">
        <f t="shared" ref="T60:T78" si="49">S60^R60</f>
        <v>0.99857777272228887</v>
      </c>
      <c r="U60" s="23">
        <f>U59-V59</f>
        <v>99086.772544856634</v>
      </c>
      <c r="V60" s="23">
        <f>U60*(1-T60)</f>
        <v>140.92391077365338</v>
      </c>
      <c r="W60" s="22">
        <f t="shared" ref="W60:W78" si="50">V60/U60</f>
        <v>1.4222272777111298E-3</v>
      </c>
      <c r="X60" s="23">
        <f>J60+R60*(L60/W60)*(K60-J60)</f>
        <v>1.6299999999999604</v>
      </c>
      <c r="Y60" s="23">
        <f t="shared" ref="Y60:Y78" si="51">U61*J60+V60*X60</f>
        <v>396013.10051089298</v>
      </c>
      <c r="Z60" s="23">
        <f t="shared" si="40"/>
        <v>7357880.5258390857</v>
      </c>
      <c r="AA60" s="23">
        <f t="shared" ref="AA60:AA78" si="52">Z60/U60</f>
        <v>74.256940022021297</v>
      </c>
      <c r="AB60" s="25"/>
      <c r="AC60" s="24"/>
      <c r="AD60" s="25"/>
      <c r="AE60" s="24"/>
      <c r="AF60" s="23">
        <f t="shared" ref="AF60:AF78" si="53">AA60-Q60</f>
        <v>1.5568647107028397</v>
      </c>
    </row>
    <row r="61" spans="2:32" s="26" customFormat="1" ht="15" customHeight="1" x14ac:dyDescent="0.2">
      <c r="B61" s="5" t="str">
        <f t="shared" si="41"/>
        <v>PR</v>
      </c>
      <c r="C61" s="5" t="s">
        <v>47</v>
      </c>
      <c r="D61" s="24" t="s">
        <v>70</v>
      </c>
      <c r="E61" s="4" t="str">
        <f t="shared" si="42"/>
        <v>PRMale5-9</v>
      </c>
      <c r="F61" s="6">
        <f>VLOOKUP(E61,'Appendix 1a. Person-years 2020'!$E$3:$F$1682,2,FALSE)</f>
        <v>393885.7426</v>
      </c>
      <c r="G61" s="17">
        <f>VLOOKUP(E61,'Appendix 2a. Deaths 2020'!$E$4:$G$1683,2,FALSE)</f>
        <v>74</v>
      </c>
      <c r="H61" s="17">
        <f>VLOOKUP(E61,'Appendix 2a. Deaths 2020'!$E$4:$G$1683,3,FALSE)</f>
        <v>3</v>
      </c>
      <c r="I61" s="18">
        <f t="shared" si="43"/>
        <v>1.8787174044821597E-4</v>
      </c>
      <c r="J61" s="24">
        <v>5</v>
      </c>
      <c r="K61" s="5">
        <f>VLOOKUP(E61,'Appendix 3a. nax iIBGE 2020'!$E$5:$O$1935,11,FALSE)</f>
        <v>2.5</v>
      </c>
      <c r="L61" s="19">
        <f t="shared" si="44"/>
        <v>9.3891771197936191E-4</v>
      </c>
      <c r="M61" s="20">
        <f t="shared" ref="M61:M78" si="54">M60-N60</f>
        <v>98945.848634082984</v>
      </c>
      <c r="N61" s="20">
        <f t="shared" ref="N61:N78" si="55">M61*L61</f>
        <v>92.902009809369474</v>
      </c>
      <c r="O61" s="20">
        <f t="shared" si="45"/>
        <v>494496.98814589146</v>
      </c>
      <c r="P61" s="20">
        <f t="shared" si="39"/>
        <v>6807602.7258556653</v>
      </c>
      <c r="Q61" s="21">
        <f t="shared" si="46"/>
        <v>68.801297071403482</v>
      </c>
      <c r="R61" s="22">
        <f t="shared" si="47"/>
        <v>0.95945945945945943</v>
      </c>
      <c r="S61" s="22">
        <f t="shared" si="48"/>
        <v>0.9990610822880206</v>
      </c>
      <c r="T61" s="22">
        <f t="shared" si="49"/>
        <v>0.99909912936885337</v>
      </c>
      <c r="U61" s="23">
        <f t="shared" ref="U61:U78" si="56">U60-V60</f>
        <v>98945.848634082984</v>
      </c>
      <c r="V61" s="23">
        <f t="shared" ref="V61:V77" si="57">U61*(1-T61)</f>
        <v>89.137409108325556</v>
      </c>
      <c r="W61" s="22">
        <f t="shared" si="50"/>
        <v>9.0087063114663302E-4</v>
      </c>
      <c r="X61" s="23">
        <f>J61+R61*(L61/W61)*(K61-J61)</f>
        <v>2.5000475948860164</v>
      </c>
      <c r="Y61" s="23">
        <f t="shared" si="51"/>
        <v>494506.40389012895</v>
      </c>
      <c r="Z61" s="23">
        <f t="shared" si="40"/>
        <v>6961867.4253281923</v>
      </c>
      <c r="AA61" s="23">
        <f t="shared" si="52"/>
        <v>70.36037915116836</v>
      </c>
      <c r="AB61" s="25"/>
      <c r="AC61" s="24"/>
      <c r="AD61" s="25"/>
      <c r="AE61" s="24"/>
      <c r="AF61" s="23">
        <f t="shared" si="53"/>
        <v>1.5590820797648774</v>
      </c>
    </row>
    <row r="62" spans="2:32" s="26" customFormat="1" ht="15" customHeight="1" x14ac:dyDescent="0.2">
      <c r="B62" s="5" t="str">
        <f t="shared" si="41"/>
        <v>PR</v>
      </c>
      <c r="C62" s="5" t="s">
        <v>47</v>
      </c>
      <c r="D62" s="24" t="s">
        <v>71</v>
      </c>
      <c r="E62" s="4" t="str">
        <f t="shared" si="42"/>
        <v>PRMale10-14</v>
      </c>
      <c r="F62" s="6">
        <f>VLOOKUP(E62,'Appendix 1a. Person-years 2020'!$E$3:$F$1682,2,FALSE)</f>
        <v>384848.53320000001</v>
      </c>
      <c r="G62" s="17">
        <f>VLOOKUP(E62,'Appendix 2a. Deaths 2020'!$E$4:$G$1683,2,FALSE)</f>
        <v>106</v>
      </c>
      <c r="H62" s="17">
        <f>VLOOKUP(E62,'Appendix 2a. Deaths 2020'!$E$4:$G$1683,3,FALSE)</f>
        <v>0</v>
      </c>
      <c r="I62" s="18">
        <f t="shared" si="43"/>
        <v>2.7543303626134229E-4</v>
      </c>
      <c r="J62" s="24">
        <v>5</v>
      </c>
      <c r="K62" s="5">
        <f>VLOOKUP(E62,'Appendix 3a. nax iIBGE 2020'!$E$5:$O$1935,11,FALSE)</f>
        <v>2.5</v>
      </c>
      <c r="L62" s="19">
        <f t="shared" si="44"/>
        <v>1.3762175418664305E-3</v>
      </c>
      <c r="M62" s="20">
        <f t="shared" si="54"/>
        <v>98852.946624273609</v>
      </c>
      <c r="N62" s="20">
        <f t="shared" si="55"/>
        <v>136.04315920951129</v>
      </c>
      <c r="O62" s="20">
        <f t="shared" si="45"/>
        <v>493924.62522334431</v>
      </c>
      <c r="P62" s="20">
        <f t="shared" si="39"/>
        <v>6313105.7377097737</v>
      </c>
      <c r="Q62" s="21">
        <f t="shared" si="46"/>
        <v>63.863607037481806</v>
      </c>
      <c r="R62" s="22">
        <f t="shared" si="47"/>
        <v>1</v>
      </c>
      <c r="S62" s="22">
        <f t="shared" si="48"/>
        <v>0.99862378245813355</v>
      </c>
      <c r="T62" s="22">
        <f t="shared" si="49"/>
        <v>0.99862378245813355</v>
      </c>
      <c r="U62" s="23">
        <f t="shared" si="56"/>
        <v>98856.711224974657</v>
      </c>
      <c r="V62" s="23">
        <f t="shared" si="57"/>
        <v>136.04834011903645</v>
      </c>
      <c r="W62" s="22">
        <f t="shared" si="50"/>
        <v>1.3762175418664533E-3</v>
      </c>
      <c r="X62" s="23">
        <f>((-5/24)*V61+2.5*V62+(5/24)*V63)/V62</f>
        <v>3.3321542947062541</v>
      </c>
      <c r="Y62" s="23">
        <f t="shared" si="51"/>
        <v>494056.64848509338</v>
      </c>
      <c r="Z62" s="23">
        <f t="shared" si="40"/>
        <v>6467361.0214380631</v>
      </c>
      <c r="AA62" s="23">
        <f t="shared" si="52"/>
        <v>65.421567653812275</v>
      </c>
      <c r="AB62" s="25"/>
      <c r="AC62" s="24"/>
      <c r="AD62" s="25"/>
      <c r="AE62" s="24"/>
      <c r="AF62" s="23">
        <f t="shared" si="53"/>
        <v>1.5579606163304689</v>
      </c>
    </row>
    <row r="63" spans="2:32" s="26" customFormat="1" ht="15" customHeight="1" x14ac:dyDescent="0.2">
      <c r="B63" s="5" t="str">
        <f t="shared" si="41"/>
        <v>PR</v>
      </c>
      <c r="C63" s="5" t="s">
        <v>47</v>
      </c>
      <c r="D63" s="24" t="s">
        <v>72</v>
      </c>
      <c r="E63" s="4" t="str">
        <f t="shared" si="42"/>
        <v>PRMale15-19</v>
      </c>
      <c r="F63" s="6">
        <f>VLOOKUP(E63,'Appendix 1a. Person-years 2020'!$E$3:$F$1682,2,FALSE)</f>
        <v>412247.52230000001</v>
      </c>
      <c r="G63" s="17">
        <f>VLOOKUP(E63,'Appendix 2a. Deaths 2020'!$E$4:$G$1683,2,FALSE)</f>
        <v>535</v>
      </c>
      <c r="H63" s="17">
        <f>VLOOKUP(E63,'Appendix 2a. Deaths 2020'!$E$4:$G$1683,3,FALSE)</f>
        <v>5</v>
      </c>
      <c r="I63" s="18">
        <f t="shared" si="43"/>
        <v>1.2977640156941216E-3</v>
      </c>
      <c r="J63" s="24">
        <v>5</v>
      </c>
      <c r="K63" s="5">
        <f>VLOOKUP(E63,'Appendix 3a. nax iIBGE 2020'!$E$5:$O$1935,11,FALSE)</f>
        <v>2.5</v>
      </c>
      <c r="L63" s="19">
        <f t="shared" si="44"/>
        <v>6.4678357671754585E-3</v>
      </c>
      <c r="M63" s="20">
        <f t="shared" si="54"/>
        <v>98716.903465064097</v>
      </c>
      <c r="N63" s="20">
        <f t="shared" si="55"/>
        <v>638.48471905614849</v>
      </c>
      <c r="O63" s="20">
        <f t="shared" si="45"/>
        <v>491988.30552768015</v>
      </c>
      <c r="P63" s="20">
        <f t="shared" si="39"/>
        <v>5819181.1124864295</v>
      </c>
      <c r="Q63" s="21">
        <f t="shared" si="46"/>
        <v>58.948173091205575</v>
      </c>
      <c r="R63" s="22">
        <f t="shared" si="47"/>
        <v>0.99065420560747663</v>
      </c>
      <c r="S63" s="22">
        <f t="shared" si="48"/>
        <v>0.99353216423282453</v>
      </c>
      <c r="T63" s="22">
        <f t="shared" si="49"/>
        <v>0.99359241721937031</v>
      </c>
      <c r="U63" s="23">
        <f t="shared" si="56"/>
        <v>98720.662884855614</v>
      </c>
      <c r="V63" s="23">
        <f t="shared" si="57"/>
        <v>632.56081959334983</v>
      </c>
      <c r="W63" s="22">
        <f t="shared" si="50"/>
        <v>6.4075827806296948E-3</v>
      </c>
      <c r="X63" s="23">
        <f t="shared" ref="X63:X76" si="58">((-5/24)*V62+2.5*V63+(5/24)*V64)/V63</f>
        <v>2.835745528312025</v>
      </c>
      <c r="Y63" s="23">
        <f t="shared" si="51"/>
        <v>492234.29184185859</v>
      </c>
      <c r="Z63" s="23">
        <f t="shared" si="40"/>
        <v>5973304.3729529697</v>
      </c>
      <c r="AA63" s="23">
        <f t="shared" si="52"/>
        <v>60.507133951481123</v>
      </c>
      <c r="AB63" s="25"/>
      <c r="AC63" s="24"/>
      <c r="AD63" s="25"/>
      <c r="AE63" s="24"/>
      <c r="AF63" s="23">
        <f t="shared" si="53"/>
        <v>1.5589608602755476</v>
      </c>
    </row>
    <row r="64" spans="2:32" s="26" customFormat="1" ht="15" customHeight="1" x14ac:dyDescent="0.2">
      <c r="B64" s="5" t="str">
        <f t="shared" si="41"/>
        <v>PR</v>
      </c>
      <c r="C64" s="5" t="s">
        <v>47</v>
      </c>
      <c r="D64" s="24" t="s">
        <v>73</v>
      </c>
      <c r="E64" s="4" t="str">
        <f t="shared" si="42"/>
        <v>PRMale20-24</v>
      </c>
      <c r="F64" s="6">
        <f>VLOOKUP(E64,'Appendix 1a. Person-years 2020'!$E$3:$F$1682,2,FALSE)</f>
        <v>460770.79670000001</v>
      </c>
      <c r="G64" s="17">
        <f>VLOOKUP(E64,'Appendix 2a. Deaths 2020'!$E$4:$G$1683,2,FALSE)</f>
        <v>1103</v>
      </c>
      <c r="H64" s="17">
        <f>VLOOKUP(E64,'Appendix 2a. Deaths 2020'!$E$4:$G$1683,3,FALSE)</f>
        <v>11</v>
      </c>
      <c r="I64" s="18">
        <f t="shared" si="43"/>
        <v>2.3938149029834122E-3</v>
      </c>
      <c r="J64" s="24">
        <v>5</v>
      </c>
      <c r="K64" s="5">
        <f>VLOOKUP(E64,'Appendix 3a. nax iIBGE 2020'!$E$5:$O$1935,11,FALSE)</f>
        <v>2.5</v>
      </c>
      <c r="L64" s="19">
        <f t="shared" si="44"/>
        <v>1.1897871261070737E-2</v>
      </c>
      <c r="M64" s="20">
        <f t="shared" si="54"/>
        <v>98078.418746007956</v>
      </c>
      <c r="N64" s="20">
        <f t="shared" si="55"/>
        <v>1166.9243997293895</v>
      </c>
      <c r="O64" s="20">
        <f t="shared" si="45"/>
        <v>487474.78273071628</v>
      </c>
      <c r="P64" s="20">
        <f t="shared" si="39"/>
        <v>5327192.806958749</v>
      </c>
      <c r="Q64" s="21">
        <f t="shared" si="46"/>
        <v>54.315647367383555</v>
      </c>
      <c r="R64" s="22">
        <f t="shared" si="47"/>
        <v>0.99002719854941068</v>
      </c>
      <c r="S64" s="22">
        <f t="shared" si="48"/>
        <v>0.98810212873892922</v>
      </c>
      <c r="T64" s="22">
        <f t="shared" si="49"/>
        <v>0.98822008219858548</v>
      </c>
      <c r="U64" s="23">
        <f t="shared" si="56"/>
        <v>98088.102065262268</v>
      </c>
      <c r="V64" s="23">
        <f t="shared" si="57"/>
        <v>1155.4697796255473</v>
      </c>
      <c r="W64" s="22">
        <f t="shared" si="50"/>
        <v>1.1779917801414519E-2</v>
      </c>
      <c r="X64" s="23">
        <f t="shared" si="58"/>
        <v>2.5692614119115156</v>
      </c>
      <c r="Y64" s="23">
        <f t="shared" si="51"/>
        <v>487631.86534560542</v>
      </c>
      <c r="Z64" s="23">
        <f t="shared" si="40"/>
        <v>5481070.0811111107</v>
      </c>
      <c r="AA64" s="23">
        <f t="shared" si="52"/>
        <v>55.879051237675263</v>
      </c>
      <c r="AB64" s="25"/>
      <c r="AC64" s="24"/>
      <c r="AD64" s="25"/>
      <c r="AE64" s="24"/>
      <c r="AF64" s="23">
        <f t="shared" si="53"/>
        <v>1.5634038702917081</v>
      </c>
    </row>
    <row r="65" spans="2:32" s="26" customFormat="1" ht="15" customHeight="1" x14ac:dyDescent="0.2">
      <c r="B65" s="5" t="str">
        <f t="shared" si="41"/>
        <v>PR</v>
      </c>
      <c r="C65" s="5" t="s">
        <v>47</v>
      </c>
      <c r="D65" s="24" t="s">
        <v>74</v>
      </c>
      <c r="E65" s="4" t="str">
        <f t="shared" si="42"/>
        <v>PRMale25-29</v>
      </c>
      <c r="F65" s="6">
        <f>VLOOKUP(E65,'Appendix 1a. Person-years 2020'!$E$3:$F$1682,2,FALSE)</f>
        <v>461872.1629</v>
      </c>
      <c r="G65" s="17">
        <f>VLOOKUP(E65,'Appendix 2a. Deaths 2020'!$E$4:$G$1683,2,FALSE)</f>
        <v>999</v>
      </c>
      <c r="H65" s="17">
        <f>VLOOKUP(E65,'Appendix 2a. Deaths 2020'!$E$4:$G$1683,3,FALSE)</f>
        <v>25</v>
      </c>
      <c r="I65" s="18">
        <f t="shared" si="43"/>
        <v>2.1629361547305325E-3</v>
      </c>
      <c r="J65" s="24">
        <v>5</v>
      </c>
      <c r="K65" s="5">
        <f>VLOOKUP(E65,'Appendix 3a. nax iIBGE 2020'!$E$5:$O$1935,11,FALSE)</f>
        <v>2.5</v>
      </c>
      <c r="L65" s="19">
        <f t="shared" si="44"/>
        <v>1.0756516626874596E-2</v>
      </c>
      <c r="M65" s="20">
        <f t="shared" si="54"/>
        <v>96911.49434627856</v>
      </c>
      <c r="N65" s="20">
        <f t="shared" si="55"/>
        <v>1042.4301002710088</v>
      </c>
      <c r="O65" s="20">
        <f t="shared" si="45"/>
        <v>481951.39648071525</v>
      </c>
      <c r="P65" s="20">
        <f t="shared" si="39"/>
        <v>4839718.0242280327</v>
      </c>
      <c r="Q65" s="21">
        <f t="shared" si="46"/>
        <v>49.939566579533192</v>
      </c>
      <c r="R65" s="22">
        <f t="shared" si="47"/>
        <v>0.97497497497497498</v>
      </c>
      <c r="S65" s="22">
        <f t="shared" si="48"/>
        <v>0.9892434833731254</v>
      </c>
      <c r="T65" s="22">
        <f t="shared" si="49"/>
        <v>0.98951124875351004</v>
      </c>
      <c r="U65" s="23">
        <f t="shared" si="56"/>
        <v>96932.632285636719</v>
      </c>
      <c r="V65" s="23">
        <f t="shared" si="57"/>
        <v>1016.7022677115249</v>
      </c>
      <c r="W65" s="22">
        <f t="shared" si="50"/>
        <v>1.0488751246489958E-2</v>
      </c>
      <c r="X65" s="23">
        <f t="shared" si="58"/>
        <v>2.4871731842274425</v>
      </c>
      <c r="Y65" s="23">
        <f t="shared" si="51"/>
        <v>482108.36470622133</v>
      </c>
      <c r="Z65" s="23">
        <f t="shared" si="40"/>
        <v>4993438.2157655051</v>
      </c>
      <c r="AA65" s="23">
        <f t="shared" si="52"/>
        <v>51.514521972859107</v>
      </c>
      <c r="AB65" s="25"/>
      <c r="AC65" s="24"/>
      <c r="AD65" s="25"/>
      <c r="AE65" s="24"/>
      <c r="AF65" s="23">
        <f t="shared" si="53"/>
        <v>1.5749553933259151</v>
      </c>
    </row>
    <row r="66" spans="2:32" s="26" customFormat="1" ht="15" customHeight="1" x14ac:dyDescent="0.2">
      <c r="B66" s="5" t="str">
        <f t="shared" si="41"/>
        <v>PR</v>
      </c>
      <c r="C66" s="5" t="s">
        <v>47</v>
      </c>
      <c r="D66" s="24" t="s">
        <v>75</v>
      </c>
      <c r="E66" s="4" t="str">
        <f t="shared" si="42"/>
        <v>PRMale30-34</v>
      </c>
      <c r="F66" s="6">
        <f>VLOOKUP(E66,'Appendix 1a. Person-years 2020'!$E$3:$F$1682,2,FALSE)</f>
        <v>442433.79119999998</v>
      </c>
      <c r="G66" s="17">
        <f>VLOOKUP(E66,'Appendix 2a. Deaths 2020'!$E$4:$G$1683,2,FALSE)</f>
        <v>1060</v>
      </c>
      <c r="H66" s="17">
        <f>VLOOKUP(E66,'Appendix 2a. Deaths 2020'!$E$4:$G$1683,3,FALSE)</f>
        <v>46</v>
      </c>
      <c r="I66" s="18">
        <f t="shared" si="43"/>
        <v>2.3958387019332172E-3</v>
      </c>
      <c r="J66" s="24">
        <v>5</v>
      </c>
      <c r="K66" s="5">
        <f>VLOOKUP(E66,'Appendix 3a. nax iIBGE 2020'!$E$5:$O$1935,11,FALSE)</f>
        <v>2.5</v>
      </c>
      <c r="L66" s="19">
        <f t="shared" si="44"/>
        <v>1.1907870169144007E-2</v>
      </c>
      <c r="M66" s="20">
        <f t="shared" si="54"/>
        <v>95869.064246007547</v>
      </c>
      <c r="N66" s="20">
        <f t="shared" si="55"/>
        <v>1141.5963702787835</v>
      </c>
      <c r="O66" s="20">
        <f t="shared" si="45"/>
        <v>476491.33030434075</v>
      </c>
      <c r="P66" s="20">
        <f t="shared" si="39"/>
        <v>4357766.6277473178</v>
      </c>
      <c r="Q66" s="21">
        <f t="shared" si="46"/>
        <v>45.455399633034347</v>
      </c>
      <c r="R66" s="22">
        <f t="shared" si="47"/>
        <v>0.95660377358490567</v>
      </c>
      <c r="S66" s="22">
        <f t="shared" si="48"/>
        <v>0.98809212983085604</v>
      </c>
      <c r="T66" s="22">
        <f t="shared" si="49"/>
        <v>0.98860593097996741</v>
      </c>
      <c r="U66" s="23">
        <f t="shared" si="56"/>
        <v>95915.930017925188</v>
      </c>
      <c r="V66" s="23">
        <f t="shared" si="57"/>
        <v>1092.8727267448558</v>
      </c>
      <c r="W66" s="22">
        <f t="shared" si="50"/>
        <v>1.1394069020032595E-2</v>
      </c>
      <c r="X66" s="23">
        <f t="shared" si="58"/>
        <v>2.5682294806205022</v>
      </c>
      <c r="Y66" s="23">
        <f t="shared" si="51"/>
        <v>476922.03441129392</v>
      </c>
      <c r="Z66" s="23">
        <f t="shared" si="40"/>
        <v>4511329.8510592841</v>
      </c>
      <c r="AA66" s="23">
        <f t="shared" si="52"/>
        <v>47.034208501300952</v>
      </c>
      <c r="AB66" s="25"/>
      <c r="AC66" s="24"/>
      <c r="AD66" s="25"/>
      <c r="AE66" s="24"/>
      <c r="AF66" s="23">
        <f t="shared" si="53"/>
        <v>1.5788088682666057</v>
      </c>
    </row>
    <row r="67" spans="2:32" s="26" customFormat="1" ht="15" customHeight="1" x14ac:dyDescent="0.2">
      <c r="B67" s="5" t="str">
        <f t="shared" si="41"/>
        <v>PR</v>
      </c>
      <c r="C67" s="5" t="s">
        <v>47</v>
      </c>
      <c r="D67" s="24" t="s">
        <v>76</v>
      </c>
      <c r="E67" s="4" t="str">
        <f t="shared" si="42"/>
        <v>PRMale35-39</v>
      </c>
      <c r="F67" s="6">
        <f>VLOOKUP(E67,'Appendix 1a. Person-years 2020'!$E$3:$F$1682,2,FALSE)</f>
        <v>428694.01260000002</v>
      </c>
      <c r="G67" s="17">
        <f>VLOOKUP(E67,'Appendix 2a. Deaths 2020'!$E$4:$G$1683,2,FALSE)</f>
        <v>1337</v>
      </c>
      <c r="H67" s="17">
        <f>VLOOKUP(E67,'Appendix 2a. Deaths 2020'!$E$4:$G$1683,3,FALSE)</f>
        <v>85</v>
      </c>
      <c r="I67" s="18">
        <f t="shared" si="43"/>
        <v>3.1187746054375381E-3</v>
      </c>
      <c r="J67" s="24">
        <v>5</v>
      </c>
      <c r="K67" s="5">
        <f>VLOOKUP(E67,'Appendix 3a. nax iIBGE 2020'!$E$5:$O$1935,11,FALSE)</f>
        <v>2.5</v>
      </c>
      <c r="L67" s="19">
        <f t="shared" si="44"/>
        <v>1.5473229241134282E-2</v>
      </c>
      <c r="M67" s="20">
        <f t="shared" si="54"/>
        <v>94727.467875728762</v>
      </c>
      <c r="N67" s="20">
        <f t="shared" si="55"/>
        <v>1465.7398258733347</v>
      </c>
      <c r="O67" s="20">
        <f t="shared" si="45"/>
        <v>469972.98981396051</v>
      </c>
      <c r="P67" s="20">
        <f t="shared" si="39"/>
        <v>3881275.2974429773</v>
      </c>
      <c r="Q67" s="21">
        <f t="shared" si="46"/>
        <v>40.973071322192965</v>
      </c>
      <c r="R67" s="22">
        <f t="shared" si="47"/>
        <v>0.93642483171278978</v>
      </c>
      <c r="S67" s="22">
        <f t="shared" si="48"/>
        <v>0.98452677075886574</v>
      </c>
      <c r="T67" s="22">
        <f t="shared" si="49"/>
        <v>0.98550331773805899</v>
      </c>
      <c r="U67" s="23">
        <f t="shared" si="56"/>
        <v>94823.057291180332</v>
      </c>
      <c r="V67" s="23">
        <f t="shared" si="57"/>
        <v>1374.6197326560698</v>
      </c>
      <c r="W67" s="22">
        <f t="shared" si="50"/>
        <v>1.4496682261941007E-2</v>
      </c>
      <c r="X67" s="23">
        <f t="shared" si="58"/>
        <v>2.5786014049216845</v>
      </c>
      <c r="Y67" s="23">
        <f t="shared" si="51"/>
        <v>470786.78416648135</v>
      </c>
      <c r="Z67" s="23">
        <f t="shared" si="40"/>
        <v>4034407.8166479897</v>
      </c>
      <c r="AA67" s="23">
        <f t="shared" si="52"/>
        <v>42.54669625615665</v>
      </c>
      <c r="AB67" s="25"/>
      <c r="AC67" s="24"/>
      <c r="AD67" s="25"/>
      <c r="AE67" s="24"/>
      <c r="AF67" s="23">
        <f t="shared" si="53"/>
        <v>1.5736249339636856</v>
      </c>
    </row>
    <row r="68" spans="2:32" s="26" customFormat="1" ht="15" customHeight="1" x14ac:dyDescent="0.2">
      <c r="B68" s="5" t="str">
        <f t="shared" si="41"/>
        <v>PR</v>
      </c>
      <c r="C68" s="5" t="s">
        <v>47</v>
      </c>
      <c r="D68" s="24" t="s">
        <v>77</v>
      </c>
      <c r="E68" s="4" t="str">
        <f t="shared" si="42"/>
        <v>PRMale40-44</v>
      </c>
      <c r="F68" s="6">
        <f>VLOOKUP(E68,'Appendix 1a. Person-years 2020'!$E$3:$F$1682,2,FALSE)</f>
        <v>402996.50160000002</v>
      </c>
      <c r="G68" s="17">
        <f>VLOOKUP(E68,'Appendix 2a. Deaths 2020'!$E$4:$G$1683,2,FALSE)</f>
        <v>1526</v>
      </c>
      <c r="H68" s="17">
        <f>VLOOKUP(E68,'Appendix 2a. Deaths 2020'!$E$4:$G$1683,3,FALSE)</f>
        <v>124</v>
      </c>
      <c r="I68" s="18">
        <f t="shared" si="43"/>
        <v>3.7866333676381471E-3</v>
      </c>
      <c r="J68" s="24">
        <v>5</v>
      </c>
      <c r="K68" s="5">
        <f>VLOOKUP(E68,'Appendix 3a. nax iIBGE 2020'!$E$5:$O$1935,11,FALSE)</f>
        <v>2.5</v>
      </c>
      <c r="L68" s="19">
        <f t="shared" si="44"/>
        <v>1.8755615241926579E-2</v>
      </c>
      <c r="M68" s="20">
        <f t="shared" si="54"/>
        <v>93261.728049855432</v>
      </c>
      <c r="N68" s="20">
        <f t="shared" si="55"/>
        <v>1749.18108810028</v>
      </c>
      <c r="O68" s="20">
        <f t="shared" si="45"/>
        <v>461935.68752902647</v>
      </c>
      <c r="P68" s="20">
        <f t="shared" si="39"/>
        <v>3411302.3076290167</v>
      </c>
      <c r="Q68" s="21">
        <f t="shared" si="46"/>
        <v>36.577729996654341</v>
      </c>
      <c r="R68" s="22">
        <f t="shared" si="47"/>
        <v>0.91874180865006549</v>
      </c>
      <c r="S68" s="22">
        <f t="shared" si="48"/>
        <v>0.98124438475807341</v>
      </c>
      <c r="T68" s="22">
        <f t="shared" si="49"/>
        <v>0.9827552116279008</v>
      </c>
      <c r="U68" s="23">
        <f t="shared" si="56"/>
        <v>93448.437558524267</v>
      </c>
      <c r="V68" s="23">
        <f t="shared" si="57"/>
        <v>1611.4985294000771</v>
      </c>
      <c r="W68" s="22">
        <f t="shared" si="50"/>
        <v>1.7244788372099196E-2</v>
      </c>
      <c r="X68" s="23">
        <f t="shared" si="58"/>
        <v>2.6052744451741772</v>
      </c>
      <c r="Y68" s="23">
        <f t="shared" si="51"/>
        <v>463383.09108270274</v>
      </c>
      <c r="Z68" s="23">
        <f t="shared" si="40"/>
        <v>3563621.0324815083</v>
      </c>
      <c r="AA68" s="23">
        <f t="shared" si="52"/>
        <v>38.134624029959916</v>
      </c>
      <c r="AB68" s="25"/>
      <c r="AC68" s="24"/>
      <c r="AD68" s="25"/>
      <c r="AE68" s="24"/>
      <c r="AF68" s="23">
        <f t="shared" si="53"/>
        <v>1.556894033305575</v>
      </c>
    </row>
    <row r="69" spans="2:32" s="26" customFormat="1" ht="15" customHeight="1" x14ac:dyDescent="0.2">
      <c r="B69" s="5" t="str">
        <f t="shared" si="41"/>
        <v>PR</v>
      </c>
      <c r="C69" s="5" t="s">
        <v>47</v>
      </c>
      <c r="D69" s="24" t="s">
        <v>78</v>
      </c>
      <c r="E69" s="4" t="str">
        <f t="shared" si="42"/>
        <v>PRMale45-49</v>
      </c>
      <c r="F69" s="6">
        <f>VLOOKUP(E69,'Appendix 1a. Person-years 2020'!$E$3:$F$1682,2,FALSE)</f>
        <v>374135.80359999998</v>
      </c>
      <c r="G69" s="17">
        <f>VLOOKUP(E69,'Appendix 2a. Deaths 2020'!$E$4:$G$1683,2,FALSE)</f>
        <v>2004</v>
      </c>
      <c r="H69" s="17">
        <f>VLOOKUP(E69,'Appendix 2a. Deaths 2020'!$E$4:$G$1683,3,FALSE)</f>
        <v>199</v>
      </c>
      <c r="I69" s="18">
        <f t="shared" si="43"/>
        <v>5.3563438214604495E-3</v>
      </c>
      <c r="J69" s="24">
        <v>5</v>
      </c>
      <c r="K69" s="5">
        <f>VLOOKUP(E69,'Appendix 3a. nax iIBGE 2020'!$E$5:$O$1935,11,FALSE)</f>
        <v>2.5</v>
      </c>
      <c r="L69" s="19">
        <f t="shared" si="44"/>
        <v>2.6427827777229289E-2</v>
      </c>
      <c r="M69" s="20">
        <f t="shared" si="54"/>
        <v>91512.546961755157</v>
      </c>
      <c r="N69" s="20">
        <f t="shared" si="55"/>
        <v>2418.4778305608729</v>
      </c>
      <c r="O69" s="20">
        <f t="shared" si="45"/>
        <v>451516.54023237358</v>
      </c>
      <c r="P69" s="20">
        <f t="shared" si="39"/>
        <v>2949366.6200999902</v>
      </c>
      <c r="Q69" s="21">
        <f t="shared" si="46"/>
        <v>32.229095550499615</v>
      </c>
      <c r="R69" s="22">
        <f t="shared" si="47"/>
        <v>0.90069860279441116</v>
      </c>
      <c r="S69" s="22">
        <f t="shared" si="48"/>
        <v>0.9735721722227707</v>
      </c>
      <c r="T69" s="22">
        <f t="shared" si="49"/>
        <v>0.97616495169603212</v>
      </c>
      <c r="U69" s="23">
        <f t="shared" si="56"/>
        <v>91836.939029124187</v>
      </c>
      <c r="V69" s="23">
        <f t="shared" si="57"/>
        <v>2188.9378778477276</v>
      </c>
      <c r="W69" s="22">
        <f t="shared" si="50"/>
        <v>2.3835048303967876E-2</v>
      </c>
      <c r="X69" s="23">
        <f t="shared" si="58"/>
        <v>2.6357903645261547</v>
      </c>
      <c r="Y69" s="23">
        <f t="shared" si="51"/>
        <v>454009.58712335967</v>
      </c>
      <c r="Z69" s="23">
        <f t="shared" si="40"/>
        <v>3100237.9413988055</v>
      </c>
      <c r="AA69" s="23">
        <f t="shared" si="52"/>
        <v>33.758071361847428</v>
      </c>
      <c r="AB69" s="25"/>
      <c r="AC69" s="24"/>
      <c r="AD69" s="25"/>
      <c r="AE69" s="24"/>
      <c r="AF69" s="23">
        <f t="shared" si="53"/>
        <v>1.5289758113478129</v>
      </c>
    </row>
    <row r="70" spans="2:32" s="26" customFormat="1" ht="15" customHeight="1" x14ac:dyDescent="0.2">
      <c r="B70" s="5" t="str">
        <f t="shared" si="41"/>
        <v>PR</v>
      </c>
      <c r="C70" s="5" t="s">
        <v>47</v>
      </c>
      <c r="D70" s="24" t="s">
        <v>79</v>
      </c>
      <c r="E70" s="4" t="str">
        <f t="shared" si="42"/>
        <v>PRMale50-54</v>
      </c>
      <c r="F70" s="6">
        <f>VLOOKUP(E70,'Appendix 1a. Person-years 2020'!$E$3:$F$1682,2,FALSE)</f>
        <v>357079.51579999999</v>
      </c>
      <c r="G70" s="17">
        <f>VLOOKUP(E70,'Appendix 2a. Deaths 2020'!$E$4:$G$1683,2,FALSE)</f>
        <v>2731</v>
      </c>
      <c r="H70" s="17">
        <f>VLOOKUP(E70,'Appendix 2a. Deaths 2020'!$E$4:$G$1683,3,FALSE)</f>
        <v>269</v>
      </c>
      <c r="I70" s="18">
        <f t="shared" si="43"/>
        <v>7.6481564445988305E-3</v>
      </c>
      <c r="J70" s="24">
        <v>5</v>
      </c>
      <c r="K70" s="5">
        <f>VLOOKUP(E70,'Appendix 3a. nax iIBGE 2020'!$E$5:$O$1935,11,FALSE)</f>
        <v>2.5</v>
      </c>
      <c r="L70" s="19">
        <f t="shared" si="44"/>
        <v>3.7523321637482981E-2</v>
      </c>
      <c r="M70" s="20">
        <f t="shared" si="54"/>
        <v>89094.069131194279</v>
      </c>
      <c r="N70" s="20">
        <f t="shared" si="55"/>
        <v>3343.1054120019467</v>
      </c>
      <c r="O70" s="20">
        <f t="shared" si="45"/>
        <v>437112.58212596655</v>
      </c>
      <c r="P70" s="20">
        <f t="shared" si="39"/>
        <v>2497850.0798676168</v>
      </c>
      <c r="Q70" s="21">
        <f t="shared" si="46"/>
        <v>28.036098297288916</v>
      </c>
      <c r="R70" s="22">
        <f t="shared" si="47"/>
        <v>0.90150128158183818</v>
      </c>
      <c r="S70" s="22">
        <f t="shared" si="48"/>
        <v>0.96247667836251705</v>
      </c>
      <c r="T70" s="22">
        <f t="shared" si="49"/>
        <v>0.96610928835332477</v>
      </c>
      <c r="U70" s="23">
        <f t="shared" si="56"/>
        <v>89648.001151276461</v>
      </c>
      <c r="V70" s="23">
        <f t="shared" si="57"/>
        <v>3038.2345567187199</v>
      </c>
      <c r="W70" s="22">
        <f t="shared" si="50"/>
        <v>3.3890711646675231E-2</v>
      </c>
      <c r="X70" s="23">
        <f t="shared" si="58"/>
        <v>2.6485329823797388</v>
      </c>
      <c r="Y70" s="23">
        <f t="shared" si="51"/>
        <v>441095.69740446412</v>
      </c>
      <c r="Z70" s="23">
        <f t="shared" si="40"/>
        <v>2646228.3542754459</v>
      </c>
      <c r="AA70" s="23">
        <f t="shared" si="52"/>
        <v>29.517985011289539</v>
      </c>
      <c r="AB70" s="25"/>
      <c r="AC70" s="24"/>
      <c r="AD70" s="25"/>
      <c r="AE70" s="24"/>
      <c r="AF70" s="23">
        <f t="shared" si="53"/>
        <v>1.4818867140006233</v>
      </c>
    </row>
    <row r="71" spans="2:32" s="26" customFormat="1" ht="15" customHeight="1" x14ac:dyDescent="0.2">
      <c r="B71" s="5" t="str">
        <f t="shared" si="41"/>
        <v>PR</v>
      </c>
      <c r="C71" s="5" t="s">
        <v>47</v>
      </c>
      <c r="D71" s="24" t="s">
        <v>80</v>
      </c>
      <c r="E71" s="4" t="str">
        <f t="shared" si="42"/>
        <v>PRMale55-59</v>
      </c>
      <c r="F71" s="6">
        <f>VLOOKUP(E71,'Appendix 1a. Person-years 2020'!$E$3:$F$1682,2,FALSE)</f>
        <v>316126.53389999998</v>
      </c>
      <c r="G71" s="17">
        <f>VLOOKUP(E71,'Appendix 2a. Deaths 2020'!$E$4:$G$1683,2,FALSE)</f>
        <v>3694</v>
      </c>
      <c r="H71" s="17">
        <f>VLOOKUP(E71,'Appendix 2a. Deaths 2020'!$E$4:$G$1683,3,FALSE)</f>
        <v>433</v>
      </c>
      <c r="I71" s="18">
        <f t="shared" si="43"/>
        <v>1.1685194388549871E-2</v>
      </c>
      <c r="J71" s="24">
        <v>5</v>
      </c>
      <c r="K71" s="5">
        <f>VLOOKUP(E71,'Appendix 3a. nax iIBGE 2020'!$E$5:$O$1935,11,FALSE)</f>
        <v>2.5</v>
      </c>
      <c r="L71" s="19">
        <f t="shared" si="44"/>
        <v>5.6767620248793033E-2</v>
      </c>
      <c r="M71" s="20">
        <f t="shared" si="54"/>
        <v>85750.963719192339</v>
      </c>
      <c r="N71" s="20">
        <f t="shared" si="55"/>
        <v>4867.8781443791395</v>
      </c>
      <c r="O71" s="20">
        <f t="shared" si="45"/>
        <v>416585.12323501386</v>
      </c>
      <c r="P71" s="20">
        <f t="shared" si="39"/>
        <v>2060737.4977416501</v>
      </c>
      <c r="Q71" s="21">
        <f t="shared" si="46"/>
        <v>24.031654087176474</v>
      </c>
      <c r="R71" s="22">
        <f t="shared" si="47"/>
        <v>0.88278289117487818</v>
      </c>
      <c r="S71" s="22">
        <f t="shared" si="48"/>
        <v>0.943232379751207</v>
      </c>
      <c r="T71" s="22">
        <f t="shared" si="49"/>
        <v>0.94971615049313918</v>
      </c>
      <c r="U71" s="23">
        <f t="shared" si="56"/>
        <v>86609.766594557746</v>
      </c>
      <c r="V71" s="23">
        <f t="shared" si="57"/>
        <v>4355.0724692650838</v>
      </c>
      <c r="W71" s="22">
        <f t="shared" si="50"/>
        <v>5.0283849506860823E-2</v>
      </c>
      <c r="X71" s="23">
        <f t="shared" si="58"/>
        <v>2.6380626294506428</v>
      </c>
      <c r="Y71" s="23">
        <f t="shared" si="51"/>
        <v>422762.42455618083</v>
      </c>
      <c r="Z71" s="23">
        <f t="shared" si="40"/>
        <v>2205132.6568709817</v>
      </c>
      <c r="AA71" s="23">
        <f t="shared" si="52"/>
        <v>25.460554202781381</v>
      </c>
      <c r="AB71" s="25"/>
      <c r="AC71" s="24"/>
      <c r="AD71" s="25"/>
      <c r="AE71" s="24"/>
      <c r="AF71" s="23">
        <f t="shared" si="53"/>
        <v>1.4289001156049075</v>
      </c>
    </row>
    <row r="72" spans="2:32" s="26" customFormat="1" ht="15" customHeight="1" x14ac:dyDescent="0.2">
      <c r="B72" s="5" t="str">
        <f t="shared" si="41"/>
        <v>PR</v>
      </c>
      <c r="C72" s="5" t="s">
        <v>47</v>
      </c>
      <c r="D72" s="24" t="s">
        <v>81</v>
      </c>
      <c r="E72" s="4" t="str">
        <f t="shared" si="42"/>
        <v>PRMale60-64</v>
      </c>
      <c r="F72" s="6">
        <f>VLOOKUP(E72,'Appendix 1a. Person-years 2020'!$E$3:$F$1682,2,FALSE)</f>
        <v>257548.59179999999</v>
      </c>
      <c r="G72" s="17">
        <f>VLOOKUP(E72,'Appendix 2a. Deaths 2020'!$E$4:$G$1683,2,FALSE)</f>
        <v>4400</v>
      </c>
      <c r="H72" s="17">
        <f>VLOOKUP(E72,'Appendix 2a. Deaths 2020'!$E$4:$G$1683,3,FALSE)</f>
        <v>552</v>
      </c>
      <c r="I72" s="18">
        <f t="shared" si="43"/>
        <v>1.7084154757937217E-2</v>
      </c>
      <c r="J72" s="24">
        <v>5</v>
      </c>
      <c r="K72" s="5">
        <f>VLOOKUP(E72,'Appendix 3a. nax iIBGE 2020'!$E$5:$O$1935,11,FALSE)</f>
        <v>2.5</v>
      </c>
      <c r="L72" s="19">
        <f t="shared" si="44"/>
        <v>8.1921859476308007E-2</v>
      </c>
      <c r="M72" s="20">
        <f t="shared" si="54"/>
        <v>80883.085574813202</v>
      </c>
      <c r="N72" s="20">
        <f t="shared" si="55"/>
        <v>6626.0927704700425</v>
      </c>
      <c r="O72" s="20">
        <f t="shared" si="45"/>
        <v>387850.19594789093</v>
      </c>
      <c r="P72" s="20">
        <f t="shared" si="39"/>
        <v>1644152.3745066363</v>
      </c>
      <c r="Q72" s="21">
        <f t="shared" si="46"/>
        <v>20.327517957829016</v>
      </c>
      <c r="R72" s="22">
        <f t="shared" si="47"/>
        <v>0.87454545454545451</v>
      </c>
      <c r="S72" s="22">
        <f t="shared" si="48"/>
        <v>0.91807814052369197</v>
      </c>
      <c r="T72" s="22">
        <f t="shared" si="49"/>
        <v>0.92797561462987344</v>
      </c>
      <c r="U72" s="23">
        <f t="shared" si="56"/>
        <v>82254.694125292663</v>
      </c>
      <c r="V72" s="23">
        <f t="shared" si="57"/>
        <v>5924.3437881819646</v>
      </c>
      <c r="W72" s="22">
        <f t="shared" si="50"/>
        <v>7.2024385370126565E-2</v>
      </c>
      <c r="X72" s="23">
        <f t="shared" si="58"/>
        <v>2.6247361968464547</v>
      </c>
      <c r="Y72" s="23">
        <f t="shared" si="51"/>
        <v>397201.59126895713</v>
      </c>
      <c r="Z72" s="23">
        <f t="shared" si="40"/>
        <v>1782370.2323148011</v>
      </c>
      <c r="AA72" s="23">
        <f t="shared" si="52"/>
        <v>21.668918123989915</v>
      </c>
      <c r="AB72" s="25"/>
      <c r="AC72" s="24"/>
      <c r="AD72" s="25"/>
      <c r="AE72" s="24"/>
      <c r="AF72" s="23">
        <f t="shared" si="53"/>
        <v>1.3414001661608985</v>
      </c>
    </row>
    <row r="73" spans="2:32" s="26" customFormat="1" ht="15" customHeight="1" x14ac:dyDescent="0.2">
      <c r="B73" s="5" t="str">
        <f t="shared" si="41"/>
        <v>PR</v>
      </c>
      <c r="C73" s="5" t="s">
        <v>47</v>
      </c>
      <c r="D73" s="24" t="s">
        <v>82</v>
      </c>
      <c r="E73" s="4" t="str">
        <f t="shared" si="42"/>
        <v>PRMale65-69</v>
      </c>
      <c r="F73" s="6">
        <f>VLOOKUP(E73,'Appendix 1a. Person-years 2020'!$E$3:$F$1682,2,FALSE)</f>
        <v>201205.0845</v>
      </c>
      <c r="G73" s="17">
        <f>VLOOKUP(E73,'Appendix 2a. Deaths 2020'!$E$4:$G$1683,2,FALSE)</f>
        <v>5051</v>
      </c>
      <c r="H73" s="17">
        <f>VLOOKUP(E73,'Appendix 2a. Deaths 2020'!$E$4:$G$1683,3,FALSE)</f>
        <v>659</v>
      </c>
      <c r="I73" s="18">
        <f t="shared" si="43"/>
        <v>2.5103739364002006E-2</v>
      </c>
      <c r="J73" s="24">
        <v>5</v>
      </c>
      <c r="K73" s="5">
        <f>VLOOKUP(E73,'Appendix 3a. nax iIBGE 2020'!$E$5:$O$1935,11,FALSE)</f>
        <v>2.5</v>
      </c>
      <c r="L73" s="19">
        <f t="shared" si="44"/>
        <v>0.1181064151614367</v>
      </c>
      <c r="M73" s="20">
        <f t="shared" si="54"/>
        <v>74256.992804343157</v>
      </c>
      <c r="N73" s="20">
        <f t="shared" si="55"/>
        <v>8770.2272207895712</v>
      </c>
      <c r="O73" s="20">
        <f t="shared" si="45"/>
        <v>349359.39596974186</v>
      </c>
      <c r="P73" s="20">
        <f t="shared" si="39"/>
        <v>1256302.1785587454</v>
      </c>
      <c r="Q73" s="21">
        <f t="shared" si="46"/>
        <v>16.918301308927589</v>
      </c>
      <c r="R73" s="22">
        <f t="shared" si="47"/>
        <v>0.86953078598297362</v>
      </c>
      <c r="S73" s="22">
        <f t="shared" si="48"/>
        <v>0.88189358483856328</v>
      </c>
      <c r="T73" s="22">
        <f t="shared" si="49"/>
        <v>0.89647398477120444</v>
      </c>
      <c r="U73" s="23">
        <f t="shared" si="56"/>
        <v>76330.350337110693</v>
      </c>
      <c r="V73" s="23">
        <f t="shared" si="57"/>
        <v>7902.1770114190222</v>
      </c>
      <c r="W73" s="22">
        <f t="shared" si="50"/>
        <v>0.10352601522879556</v>
      </c>
      <c r="X73" s="23">
        <f t="shared" si="58"/>
        <v>2.6002811802337096</v>
      </c>
      <c r="Y73" s="23">
        <f t="shared" si="51"/>
        <v>362688.74879412667</v>
      </c>
      <c r="Z73" s="23">
        <f t="shared" si="40"/>
        <v>1385168.6410458439</v>
      </c>
      <c r="AA73" s="23">
        <f t="shared" si="52"/>
        <v>18.147023234248085</v>
      </c>
      <c r="AB73" s="25"/>
      <c r="AC73" s="24"/>
      <c r="AD73" s="25"/>
      <c r="AE73" s="24"/>
      <c r="AF73" s="23">
        <f t="shared" si="53"/>
        <v>1.228721925320496</v>
      </c>
    </row>
    <row r="74" spans="2:32" s="26" customFormat="1" ht="15" customHeight="1" x14ac:dyDescent="0.2">
      <c r="B74" s="5" t="str">
        <f t="shared" si="41"/>
        <v>PR</v>
      </c>
      <c r="C74" s="5" t="s">
        <v>47</v>
      </c>
      <c r="D74" s="42" t="s">
        <v>19</v>
      </c>
      <c r="E74" s="4" t="str">
        <f t="shared" si="42"/>
        <v>PRMale70-74</v>
      </c>
      <c r="F74" s="6">
        <f>VLOOKUP(E74,'Appendix 1a. Person-years 2020'!$E$3:$F$1682,2,FALSE)</f>
        <v>144727.41560000001</v>
      </c>
      <c r="G74" s="17">
        <f>VLOOKUP(E74,'Appendix 2a. Deaths 2020'!$E$4:$G$1683,2,FALSE)</f>
        <v>5117</v>
      </c>
      <c r="H74" s="17">
        <f>VLOOKUP(E74,'Appendix 2a. Deaths 2020'!$E$4:$G$1683,3,FALSE)</f>
        <v>690</v>
      </c>
      <c r="I74" s="18">
        <f t="shared" si="43"/>
        <v>3.5356120875829414E-2</v>
      </c>
      <c r="J74" s="24">
        <v>5</v>
      </c>
      <c r="K74" s="5">
        <f>VLOOKUP(E74,'Appendix 3a. nax iIBGE 2020'!$E$5:$O$1935,11,FALSE)</f>
        <v>2.5</v>
      </c>
      <c r="L74" s="19">
        <f t="shared" si="44"/>
        <v>0.16242390622509956</v>
      </c>
      <c r="M74" s="20">
        <f t="shared" si="54"/>
        <v>65486.765583553584</v>
      </c>
      <c r="N74" s="20">
        <f t="shared" si="55"/>
        <v>10636.616272128185</v>
      </c>
      <c r="O74" s="20">
        <f t="shared" si="45"/>
        <v>300842.28723744745</v>
      </c>
      <c r="P74" s="20">
        <f t="shared" si="39"/>
        <v>906942.78258900356</v>
      </c>
      <c r="Q74" s="21">
        <f t="shared" si="46"/>
        <v>13.849252967484688</v>
      </c>
      <c r="R74" s="22">
        <f t="shared" si="47"/>
        <v>0.86515536447136998</v>
      </c>
      <c r="S74" s="22">
        <f t="shared" si="48"/>
        <v>0.83757609377490039</v>
      </c>
      <c r="T74" s="22">
        <f t="shared" si="49"/>
        <v>0.85783554384741567</v>
      </c>
      <c r="U74" s="23">
        <f t="shared" si="56"/>
        <v>68428.173325691663</v>
      </c>
      <c r="V74" s="23">
        <f t="shared" si="57"/>
        <v>9728.0540463617326</v>
      </c>
      <c r="W74" s="22">
        <f t="shared" si="50"/>
        <v>0.14216445615258433</v>
      </c>
      <c r="X74" s="23">
        <f t="shared" si="58"/>
        <v>2.5951171907192254</v>
      </c>
      <c r="Y74" s="23">
        <f t="shared" si="51"/>
        <v>318746.03668460867</v>
      </c>
      <c r="Z74" s="23">
        <f t="shared" si="40"/>
        <v>1022479.8922517173</v>
      </c>
      <c r="AA74" s="23">
        <f t="shared" si="52"/>
        <v>14.94238180793031</v>
      </c>
      <c r="AB74" s="25"/>
      <c r="AC74" s="24"/>
      <c r="AD74" s="25"/>
      <c r="AE74" s="24"/>
      <c r="AF74" s="23">
        <f t="shared" si="53"/>
        <v>1.0931288404456225</v>
      </c>
    </row>
    <row r="75" spans="2:32" s="26" customFormat="1" ht="15" customHeight="1" x14ac:dyDescent="0.2">
      <c r="B75" s="5" t="str">
        <f t="shared" si="41"/>
        <v>PR</v>
      </c>
      <c r="C75" s="5" t="s">
        <v>47</v>
      </c>
      <c r="D75" s="42" t="s">
        <v>20</v>
      </c>
      <c r="E75" s="4" t="str">
        <f t="shared" si="42"/>
        <v>PRMale75-79</v>
      </c>
      <c r="F75" s="6">
        <f>VLOOKUP(E75,'Appendix 1a. Person-years 2020'!$E$3:$F$1682,2,FALSE)</f>
        <v>94126.132199999993</v>
      </c>
      <c r="G75" s="17">
        <f>VLOOKUP(E75,'Appendix 2a. Deaths 2020'!$E$4:$G$1683,2,FALSE)</f>
        <v>5096</v>
      </c>
      <c r="H75" s="17">
        <f>VLOOKUP(E75,'Appendix 2a. Deaths 2020'!$E$4:$G$1683,3,FALSE)</f>
        <v>679</v>
      </c>
      <c r="I75" s="18">
        <f t="shared" si="43"/>
        <v>5.4140119017872496E-2</v>
      </c>
      <c r="J75" s="24">
        <v>5</v>
      </c>
      <c r="K75" s="5">
        <f>VLOOKUP(E75,'Appendix 3a. nax iIBGE 2020'!$E$5:$O$1935,11,FALSE)</f>
        <v>2.5</v>
      </c>
      <c r="L75" s="19">
        <f t="shared" si="44"/>
        <v>0.2384291400414322</v>
      </c>
      <c r="M75" s="20">
        <f t="shared" si="54"/>
        <v>54850.149311425397</v>
      </c>
      <c r="N75" s="20">
        <f t="shared" si="55"/>
        <v>13077.873931467313</v>
      </c>
      <c r="O75" s="20">
        <f t="shared" si="45"/>
        <v>241556.06172845871</v>
      </c>
      <c r="P75" s="20">
        <f t="shared" si="39"/>
        <v>606100.49535155611</v>
      </c>
      <c r="Q75" s="21">
        <f t="shared" si="46"/>
        <v>11.050115687202043</v>
      </c>
      <c r="R75" s="22">
        <f t="shared" si="47"/>
        <v>0.86675824175824179</v>
      </c>
      <c r="S75" s="22">
        <f t="shared" si="48"/>
        <v>0.76157085995856777</v>
      </c>
      <c r="T75" s="22">
        <f t="shared" si="49"/>
        <v>0.78971692070090482</v>
      </c>
      <c r="U75" s="23">
        <f t="shared" si="56"/>
        <v>58700.119279329927</v>
      </c>
      <c r="V75" s="23">
        <f t="shared" si="57"/>
        <v>12343.641837281681</v>
      </c>
      <c r="W75" s="22">
        <f t="shared" si="50"/>
        <v>0.21028307929909518</v>
      </c>
      <c r="X75" s="23">
        <f t="shared" si="58"/>
        <v>2.5791480188972193</v>
      </c>
      <c r="Y75" s="23">
        <f t="shared" si="51"/>
        <v>263618.46660084312</v>
      </c>
      <c r="Z75" s="23">
        <f t="shared" si="40"/>
        <v>703733.85556710861</v>
      </c>
      <c r="AA75" s="23">
        <f t="shared" si="52"/>
        <v>11.988627352157943</v>
      </c>
      <c r="AB75" s="25"/>
      <c r="AC75" s="24"/>
      <c r="AD75" s="25"/>
      <c r="AE75" s="24"/>
      <c r="AF75" s="23">
        <f t="shared" si="53"/>
        <v>0.93851166495590022</v>
      </c>
    </row>
    <row r="76" spans="2:32" s="26" customFormat="1" ht="15" customHeight="1" x14ac:dyDescent="0.2">
      <c r="B76" s="5" t="str">
        <f t="shared" si="41"/>
        <v>PR</v>
      </c>
      <c r="C76" s="5" t="s">
        <v>47</v>
      </c>
      <c r="D76" s="42" t="s">
        <v>21</v>
      </c>
      <c r="E76" s="4" t="str">
        <f t="shared" si="42"/>
        <v>PRMale80-84</v>
      </c>
      <c r="F76" s="6">
        <f>VLOOKUP(E76,'Appendix 1a. Person-years 2020'!$E$3:$F$1682,2,FALSE)</f>
        <v>57666.257899999997</v>
      </c>
      <c r="G76" s="17">
        <f>VLOOKUP(E76,'Appendix 2a. Deaths 2020'!$E$4:$G$1683,2,FALSE)</f>
        <v>4792</v>
      </c>
      <c r="H76" s="17">
        <f>VLOOKUP(E76,'Appendix 2a. Deaths 2020'!$E$4:$G$1683,3,FALSE)</f>
        <v>558</v>
      </c>
      <c r="I76" s="18">
        <f t="shared" si="43"/>
        <v>8.3098854937143418E-2</v>
      </c>
      <c r="J76" s="24">
        <v>5</v>
      </c>
      <c r="K76" s="5">
        <f>VLOOKUP(E76,'Appendix 3a. nax iIBGE 2020'!$E$5:$O$1935,11,FALSE)</f>
        <v>2.5</v>
      </c>
      <c r="L76" s="19">
        <f t="shared" si="44"/>
        <v>0.34402422646170633</v>
      </c>
      <c r="M76" s="20">
        <f t="shared" si="54"/>
        <v>41772.275379958082</v>
      </c>
      <c r="N76" s="20">
        <f t="shared" si="55"/>
        <v>14370.674725135459</v>
      </c>
      <c r="O76" s="20">
        <f t="shared" si="45"/>
        <v>172934.69008695177</v>
      </c>
      <c r="P76" s="20">
        <f t="shared" si="39"/>
        <v>364544.43362309743</v>
      </c>
      <c r="Q76" s="21">
        <f t="shared" si="46"/>
        <v>8.7269470074881816</v>
      </c>
      <c r="R76" s="22">
        <f t="shared" si="47"/>
        <v>0.88355592654424042</v>
      </c>
      <c r="S76" s="22">
        <f t="shared" si="48"/>
        <v>0.65597577353829362</v>
      </c>
      <c r="T76" s="22">
        <f t="shared" si="49"/>
        <v>0.68898557721745723</v>
      </c>
      <c r="U76" s="23">
        <f t="shared" si="56"/>
        <v>46356.477442048243</v>
      </c>
      <c r="V76" s="23">
        <f t="shared" si="57"/>
        <v>14417.533073870598</v>
      </c>
      <c r="W76" s="22">
        <f t="shared" si="50"/>
        <v>0.31101442278254277</v>
      </c>
      <c r="X76" s="23">
        <f t="shared" si="58"/>
        <v>2.5182296879707273</v>
      </c>
      <c r="Y76" s="23">
        <f t="shared" si="51"/>
        <v>196001.38165480903</v>
      </c>
      <c r="Z76" s="23">
        <f t="shared" si="40"/>
        <v>440115.38896626543</v>
      </c>
      <c r="AA76" s="23">
        <f t="shared" si="52"/>
        <v>9.4941508339685239</v>
      </c>
      <c r="AB76" s="25"/>
      <c r="AC76" s="24"/>
      <c r="AD76" s="25"/>
      <c r="AE76" s="24"/>
      <c r="AF76" s="23">
        <f t="shared" si="53"/>
        <v>0.76720382648034224</v>
      </c>
    </row>
    <row r="77" spans="2:32" s="26" customFormat="1" ht="15" customHeight="1" x14ac:dyDescent="0.2">
      <c r="B77" s="5" t="str">
        <f t="shared" si="41"/>
        <v>PR</v>
      </c>
      <c r="C77" s="5" t="s">
        <v>47</v>
      </c>
      <c r="D77" s="42" t="s">
        <v>22</v>
      </c>
      <c r="E77" s="4" t="str">
        <f t="shared" si="42"/>
        <v>PRMale85-89</v>
      </c>
      <c r="F77" s="6">
        <f>VLOOKUP(E77,'Appendix 1a. Person-years 2020'!$E$3:$F$1682,2,FALSE)</f>
        <v>28522.419000000002</v>
      </c>
      <c r="G77" s="17">
        <f>VLOOKUP(E77,'Appendix 2a. Deaths 2020'!$E$4:$G$1683,2,FALSE)</f>
        <v>3424</v>
      </c>
      <c r="H77" s="17">
        <f>VLOOKUP(E77,'Appendix 2a. Deaths 2020'!$E$4:$G$1683,3,FALSE)</f>
        <v>355</v>
      </c>
      <c r="I77" s="18">
        <f t="shared" si="43"/>
        <v>0.12004591896641024</v>
      </c>
      <c r="J77" s="24">
        <v>5</v>
      </c>
      <c r="K77" s="5">
        <f>VLOOKUP(E77,'Appendix 3a. nax iIBGE 2020'!$E$5:$O$1935,11,FALSE)</f>
        <v>2.5</v>
      </c>
      <c r="L77" s="19">
        <f t="shared" si="44"/>
        <v>0.46167430447296326</v>
      </c>
      <c r="M77" s="20">
        <f t="shared" si="54"/>
        <v>27401.600654822621</v>
      </c>
      <c r="N77" s="20">
        <f t="shared" si="55"/>
        <v>12650.614923761128</v>
      </c>
      <c r="O77" s="20">
        <f t="shared" si="45"/>
        <v>105381.46596471028</v>
      </c>
      <c r="P77" s="20">
        <f t="shared" si="39"/>
        <v>191609.74353614566</v>
      </c>
      <c r="Q77" s="21">
        <f t="shared" si="46"/>
        <v>6.9926478365205558</v>
      </c>
      <c r="R77" s="22">
        <f t="shared" si="47"/>
        <v>0.89632009345794394</v>
      </c>
      <c r="S77" s="22">
        <f t="shared" si="48"/>
        <v>0.5383256955270368</v>
      </c>
      <c r="T77" s="22">
        <f t="shared" si="49"/>
        <v>0.57402436659084177</v>
      </c>
      <c r="U77" s="23">
        <f t="shared" si="56"/>
        <v>31938.944368177647</v>
      </c>
      <c r="V77" s="23">
        <f t="shared" si="57"/>
        <v>13605.21205765434</v>
      </c>
      <c r="W77" s="22">
        <f t="shared" si="50"/>
        <v>0.42597563340915823</v>
      </c>
      <c r="X77" s="23">
        <f>J77+R77*(L77/W77)*(K77-J77)</f>
        <v>2.5714106437229782</v>
      </c>
      <c r="Y77" s="23">
        <f t="shared" si="51"/>
        <v>126653.24864777712</v>
      </c>
      <c r="Z77" s="23">
        <f t="shared" si="40"/>
        <v>244114.0073114564</v>
      </c>
      <c r="AA77" s="23">
        <f t="shared" si="52"/>
        <v>7.64314576265956</v>
      </c>
      <c r="AB77" s="25"/>
      <c r="AC77" s="24"/>
      <c r="AD77" s="25"/>
      <c r="AE77" s="24"/>
      <c r="AF77" s="23">
        <f t="shared" si="53"/>
        <v>0.65049792613900426</v>
      </c>
    </row>
    <row r="78" spans="2:32" s="26" customFormat="1" ht="15" customHeight="1" x14ac:dyDescent="0.2">
      <c r="B78" s="5" t="str">
        <f t="shared" si="41"/>
        <v>PR</v>
      </c>
      <c r="C78" s="5" t="s">
        <v>47</v>
      </c>
      <c r="D78" s="43" t="s">
        <v>5</v>
      </c>
      <c r="E78" s="4" t="str">
        <f t="shared" si="42"/>
        <v>PRMale90+</v>
      </c>
      <c r="F78" s="6">
        <f>VLOOKUP(E78,'Appendix 1a. Person-years 2020'!$E$3:$F$1682,2,FALSE)</f>
        <v>15081.6332</v>
      </c>
      <c r="G78" s="17">
        <f>VLOOKUP(E78,'Appendix 2a. Deaths 2020'!$E$4:$G$1683,2,FALSE)</f>
        <v>2580</v>
      </c>
      <c r="H78" s="17">
        <f>VLOOKUP(E78,'Appendix 2a. Deaths 2020'!$E$4:$G$1683,3,FALSE)</f>
        <v>226</v>
      </c>
      <c r="I78" s="18">
        <f t="shared" si="43"/>
        <v>0.17106900597476404</v>
      </c>
      <c r="J78" s="27"/>
      <c r="K78" s="28"/>
      <c r="L78" s="16">
        <v>1</v>
      </c>
      <c r="M78" s="20">
        <f t="shared" si="54"/>
        <v>14750.985731061493</v>
      </c>
      <c r="N78" s="20">
        <f t="shared" si="55"/>
        <v>14750.985731061493</v>
      </c>
      <c r="O78" s="38">
        <f>N78*Q78</f>
        <v>86228.277571435392</v>
      </c>
      <c r="P78" s="20">
        <f>O78</f>
        <v>86228.277571435392</v>
      </c>
      <c r="Q78" s="21">
        <f>1/I78</f>
        <v>5.845594263565892</v>
      </c>
      <c r="R78" s="22">
        <f t="shared" si="47"/>
        <v>0.91240310077519382</v>
      </c>
      <c r="S78" s="22">
        <f t="shared" si="48"/>
        <v>0</v>
      </c>
      <c r="T78" s="22">
        <f t="shared" si="49"/>
        <v>0</v>
      </c>
      <c r="U78" s="23">
        <f t="shared" si="56"/>
        <v>18333.732310523308</v>
      </c>
      <c r="V78" s="23">
        <f>U78*(1-T78)</f>
        <v>18333.732310523308</v>
      </c>
      <c r="W78" s="22">
        <f t="shared" si="50"/>
        <v>1</v>
      </c>
      <c r="X78" s="23">
        <f>Q78/R78</f>
        <v>6.4068110450297366</v>
      </c>
      <c r="Y78" s="23">
        <f t="shared" si="51"/>
        <v>117460.75866367928</v>
      </c>
      <c r="Z78" s="23">
        <f>Y78</f>
        <v>117460.75866367928</v>
      </c>
      <c r="AA78" s="23">
        <f t="shared" si="52"/>
        <v>6.4068110450297366</v>
      </c>
      <c r="AB78" s="25"/>
      <c r="AC78" s="24"/>
      <c r="AD78" s="25"/>
      <c r="AE78" s="24"/>
      <c r="AF78" s="23">
        <f t="shared" si="53"/>
        <v>0.56121678146384468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5637801.0574999992</v>
      </c>
      <c r="G79" s="30">
        <f>SUM(G59:G78)</f>
        <v>46487</v>
      </c>
      <c r="H79" s="30">
        <f>SUM(H59:H78)</f>
        <v>4919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C1B1-7640-FD43-9EB5-8B32A396B582}">
  <sheetPr>
    <tabColor rgb="FF7030A0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SC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64</v>
      </c>
      <c r="C5" s="5" t="s">
        <v>3</v>
      </c>
      <c r="D5" s="40">
        <v>0</v>
      </c>
      <c r="E5" s="4" t="str">
        <f>_xlfn.CONCAT(B5,C5,D5)</f>
        <v>SCTotal0</v>
      </c>
      <c r="F5" s="6">
        <f>VLOOKUP(E5,'Appendix 1a. Person-years 2020'!$E$3:$F$1682,2,FALSE)</f>
        <v>97106.919699999999</v>
      </c>
      <c r="G5" s="17">
        <f>VLOOKUP(E5,'Appendix 2a. Deaths 2020'!$E$4:$G$1683,2,FALSE)</f>
        <v>900</v>
      </c>
      <c r="H5" s="17">
        <f>VLOOKUP(E5,'Appendix 2a. Deaths 2020'!$E$4:$G$1683,3,FALSE)</f>
        <v>2</v>
      </c>
      <c r="I5" s="18">
        <f>G5/F5</f>
        <v>9.2681345755837013E-3</v>
      </c>
      <c r="J5" s="16">
        <v>1</v>
      </c>
      <c r="K5" s="5">
        <f>VLOOKUP(E5,'Appendix 3a. nax iIBGE 2020'!$E$5:$O$1935,11,FALSE)</f>
        <v>7.0000000000000007E-2</v>
      </c>
      <c r="L5" s="19">
        <f>(J5*I5)/(1+(J5-K5)*I5)</f>
        <v>9.1889318168670367E-3</v>
      </c>
      <c r="M5" s="16">
        <v>100000</v>
      </c>
      <c r="N5" s="20">
        <f>M5*L5</f>
        <v>918.89318168670366</v>
      </c>
      <c r="O5" s="20">
        <f>M6*J5+N5*K5</f>
        <v>99145.429341031369</v>
      </c>
      <c r="P5" s="20">
        <f t="shared" ref="P5:P23" si="0">P6+O5</f>
        <v>7824711.985917774</v>
      </c>
      <c r="Q5" s="21">
        <f>P5/M5</f>
        <v>78.247119859177744</v>
      </c>
      <c r="R5" s="22">
        <f>(G5-H5)/G5</f>
        <v>0.99777777777777776</v>
      </c>
      <c r="S5" s="22">
        <f>1-L5</f>
        <v>0.99081106818313291</v>
      </c>
      <c r="T5" s="22">
        <f>S5^R5</f>
        <v>0.99083139413311128</v>
      </c>
      <c r="U5" s="16">
        <v>100000</v>
      </c>
      <c r="V5" s="23">
        <f>U5*(1-T5)</f>
        <v>916.86058668887233</v>
      </c>
      <c r="W5" s="22">
        <f>V5/U5</f>
        <v>9.1686058668887238E-3</v>
      </c>
      <c r="X5" s="23">
        <f>J5+R5*(L5/W5)*(K5-J5)</f>
        <v>7.0009524415121538E-2</v>
      </c>
      <c r="Y5" s="23">
        <f>U6*J5+V5*X5</f>
        <v>99147.328386940193</v>
      </c>
      <c r="Z5" s="23">
        <f t="shared" ref="Z5:Z23" si="1">Z6+Y5</f>
        <v>7981555.0948008001</v>
      </c>
      <c r="AA5" s="23">
        <f>Z5/U5</f>
        <v>79.815550948007996</v>
      </c>
      <c r="AB5" s="16"/>
      <c r="AC5" s="16"/>
      <c r="AD5" s="16"/>
      <c r="AE5" s="16"/>
      <c r="AF5" s="23">
        <f>AA5-Q5</f>
        <v>1.568431088830252</v>
      </c>
    </row>
    <row r="6" spans="1:32" s="26" customFormat="1" ht="15" customHeight="1" x14ac:dyDescent="0.2">
      <c r="B6" s="5" t="s">
        <v>64</v>
      </c>
      <c r="C6" s="5" t="s">
        <v>3</v>
      </c>
      <c r="D6" s="41" t="s">
        <v>18</v>
      </c>
      <c r="E6" s="4" t="str">
        <f t="shared" ref="E6:E24" si="2">_xlfn.CONCAT(B6,C6,D6)</f>
        <v>SCTotal1-4</v>
      </c>
      <c r="F6" s="6">
        <f>VLOOKUP(E6,'Appendix 1a. Person-years 2020'!$E$3:$F$1682,2,FALSE)</f>
        <v>389362.13789999997</v>
      </c>
      <c r="G6" s="17">
        <f>VLOOKUP(E6,'Appendix 2a. Deaths 2020'!$E$4:$G$1683,2,FALSE)</f>
        <v>117</v>
      </c>
      <c r="H6" s="17">
        <f>VLOOKUP(E6,'Appendix 2a. Deaths 2020'!$E$4:$G$1683,3,FALSE)</f>
        <v>4</v>
      </c>
      <c r="I6" s="18">
        <f t="shared" ref="I6:I24" si="3">G6/F6</f>
        <v>3.0049146696962395E-4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1.2010672008701507E-3</v>
      </c>
      <c r="M6" s="20">
        <f>M5-N5</f>
        <v>99081.106818313303</v>
      </c>
      <c r="N6" s="20">
        <f>M6*L6</f>
        <v>119.00306762538796</v>
      </c>
      <c r="O6" s="20">
        <f t="shared" ref="O6:O23" si="5">M7*J6+N6*K6</f>
        <v>396028.10963486601</v>
      </c>
      <c r="P6" s="20">
        <f t="shared" si="0"/>
        <v>7725566.5565767428</v>
      </c>
      <c r="Q6" s="21">
        <f t="shared" ref="Q6:Q23" si="6">P6/M6</f>
        <v>77.972146301748978</v>
      </c>
      <c r="R6" s="22">
        <f t="shared" ref="R6:R24" si="7">(G6-H6)/G6</f>
        <v>0.96581196581196582</v>
      </c>
      <c r="S6" s="22">
        <f t="shared" ref="S6:S24" si="8">1-L6</f>
        <v>0.9987989327991299</v>
      </c>
      <c r="T6" s="22">
        <f t="shared" ref="T6:T24" si="9">S6^R6</f>
        <v>0.99883997109965084</v>
      </c>
      <c r="U6" s="23">
        <f>U5-V5</f>
        <v>99083.139413311132</v>
      </c>
      <c r="V6" s="23">
        <f>U6*(1-T6)</f>
        <v>114.93930525676619</v>
      </c>
      <c r="W6" s="22">
        <f t="shared" ref="W6:W24" si="10">V6/U6</f>
        <v>1.1600289003491637E-3</v>
      </c>
      <c r="X6" s="23">
        <f>J6+R6*(L6/W6)*(K6-J6)</f>
        <v>1.5100511424768452</v>
      </c>
      <c r="Y6" s="23">
        <f t="shared" ref="Y6:Y24" si="11">U7*J6+V6*X6</f>
        <v>396046.36466143595</v>
      </c>
      <c r="Z6" s="23">
        <f t="shared" si="1"/>
        <v>7882407.76641386</v>
      </c>
      <c r="AA6" s="23">
        <f t="shared" ref="AA6:AA24" si="12">Z6/U6</f>
        <v>79.553472095121293</v>
      </c>
      <c r="AB6" s="25"/>
      <c r="AC6" s="24"/>
      <c r="AD6" s="25"/>
      <c r="AE6" s="24"/>
      <c r="AF6" s="23">
        <f t="shared" ref="AF6:AF24" si="13">AA6-Q6</f>
        <v>1.581325793372315</v>
      </c>
    </row>
    <row r="7" spans="1:32" s="26" customFormat="1" ht="15" customHeight="1" x14ac:dyDescent="0.2">
      <c r="B7" s="5" t="s">
        <v>64</v>
      </c>
      <c r="C7" s="5" t="s">
        <v>3</v>
      </c>
      <c r="D7" s="24" t="s">
        <v>70</v>
      </c>
      <c r="E7" s="4" t="str">
        <f t="shared" si="2"/>
        <v>SCTotal5-9</v>
      </c>
      <c r="F7" s="6">
        <f>VLOOKUP(E7,'Appendix 1a. Person-years 2020'!$E$3:$F$1682,2,FALSE)</f>
        <v>464043.4644</v>
      </c>
      <c r="G7" s="17">
        <f>VLOOKUP(E7,'Appendix 2a. Deaths 2020'!$E$4:$G$1683,2,FALSE)</f>
        <v>53</v>
      </c>
      <c r="H7" s="17">
        <f>VLOOKUP(E7,'Appendix 2a. Deaths 2020'!$E$4:$G$1683,3,FALSE)</f>
        <v>1</v>
      </c>
      <c r="I7" s="18">
        <f t="shared" si="3"/>
        <v>1.1421343918403864E-4</v>
      </c>
      <c r="J7" s="24">
        <v>5</v>
      </c>
      <c r="K7" s="5">
        <f>VLOOKUP(E7,'Appendix 3a. nax iIBGE 2020'!$E$5:$O$1935,11,FALSE)</f>
        <v>2.5</v>
      </c>
      <c r="L7" s="19">
        <f t="shared" si="4"/>
        <v>5.70904183594561E-4</v>
      </c>
      <c r="M7" s="20">
        <f t="shared" ref="M7:M24" si="14">M6-N6</f>
        <v>98962.103750687922</v>
      </c>
      <c r="N7" s="20">
        <f t="shared" ref="N7:N24" si="15">M7*L7</f>
        <v>56.497879048586732</v>
      </c>
      <c r="O7" s="20">
        <f t="shared" si="5"/>
        <v>494669.2740558181</v>
      </c>
      <c r="P7" s="20">
        <f t="shared" si="0"/>
        <v>7329538.4469418768</v>
      </c>
      <c r="Q7" s="21">
        <f t="shared" si="6"/>
        <v>74.064092911837747</v>
      </c>
      <c r="R7" s="22">
        <f t="shared" si="7"/>
        <v>0.98113207547169812</v>
      </c>
      <c r="S7" s="22">
        <f t="shared" si="8"/>
        <v>0.99942909581640549</v>
      </c>
      <c r="T7" s="22">
        <f t="shared" si="9"/>
        <v>0.9994398645760586</v>
      </c>
      <c r="U7" s="23">
        <f t="shared" ref="U7:U24" si="16">U6-V6</f>
        <v>98968.200108054371</v>
      </c>
      <c r="V7" s="23">
        <f t="shared" ref="V7:V23" si="17">U7*(1-T7)</f>
        <v>55.435594724242257</v>
      </c>
      <c r="W7" s="22">
        <f t="shared" si="10"/>
        <v>5.6013542394139915E-4</v>
      </c>
      <c r="X7" s="23">
        <f>J7+R7*(L7/W7)*(K7-J7)</f>
        <v>2.5000134672601622</v>
      </c>
      <c r="Y7" s="23">
        <f t="shared" si="11"/>
        <v>494702.4123000268</v>
      </c>
      <c r="Z7" s="23">
        <f t="shared" si="1"/>
        <v>7486361.4017524244</v>
      </c>
      <c r="AA7" s="23">
        <f t="shared" si="12"/>
        <v>75.644109861336744</v>
      </c>
      <c r="AB7" s="25"/>
      <c r="AC7" s="24"/>
      <c r="AD7" s="25"/>
      <c r="AE7" s="24"/>
      <c r="AF7" s="23">
        <f t="shared" si="13"/>
        <v>1.5800169494989973</v>
      </c>
    </row>
    <row r="8" spans="1:32" s="26" customFormat="1" ht="15" customHeight="1" x14ac:dyDescent="0.2">
      <c r="B8" s="5" t="s">
        <v>64</v>
      </c>
      <c r="C8" s="5" t="s">
        <v>3</v>
      </c>
      <c r="D8" s="24" t="s">
        <v>71</v>
      </c>
      <c r="E8" s="4" t="str">
        <f t="shared" si="2"/>
        <v>SCTotal10-14</v>
      </c>
      <c r="F8" s="6">
        <f>VLOOKUP(E8,'Appendix 1a. Person-years 2020'!$E$3:$F$1682,2,FALSE)</f>
        <v>445957.76779999997</v>
      </c>
      <c r="G8" s="17">
        <f>VLOOKUP(E8,'Appendix 2a. Deaths 2020'!$E$4:$G$1683,2,FALSE)</f>
        <v>98</v>
      </c>
      <c r="H8" s="17">
        <f>VLOOKUP(E8,'Appendix 2a. Deaths 2020'!$E$4:$G$1683,3,FALSE)</f>
        <v>2</v>
      </c>
      <c r="I8" s="18">
        <f t="shared" si="3"/>
        <v>2.1975175022391437E-4</v>
      </c>
      <c r="J8" s="24">
        <v>5</v>
      </c>
      <c r="K8" s="5">
        <f>VLOOKUP(E8,'Appendix 3a. nax iIBGE 2020'!$E$5:$O$1935,11,FALSE)</f>
        <v>2.5</v>
      </c>
      <c r="L8" s="19">
        <f t="shared" si="4"/>
        <v>1.0981554471657404E-3</v>
      </c>
      <c r="M8" s="20">
        <f t="shared" si="14"/>
        <v>98905.605871639331</v>
      </c>
      <c r="N8" s="20">
        <f t="shared" si="15"/>
        <v>108.61372984316857</v>
      </c>
      <c r="O8" s="20">
        <f t="shared" si="5"/>
        <v>494256.49503358873</v>
      </c>
      <c r="P8" s="20">
        <f t="shared" si="0"/>
        <v>6834869.1728860587</v>
      </c>
      <c r="Q8" s="21">
        <f t="shared" si="6"/>
        <v>69.104972490198577</v>
      </c>
      <c r="R8" s="22">
        <f t="shared" si="7"/>
        <v>0.97959183673469385</v>
      </c>
      <c r="S8" s="22">
        <f t="shared" si="8"/>
        <v>0.99890184455283426</v>
      </c>
      <c r="T8" s="22">
        <f t="shared" si="9"/>
        <v>0.99892424382955447</v>
      </c>
      <c r="U8" s="23">
        <f t="shared" si="16"/>
        <v>98912.764513330127</v>
      </c>
      <c r="V8" s="23">
        <f t="shared" si="17"/>
        <v>106.40601676104052</v>
      </c>
      <c r="W8" s="22">
        <f t="shared" si="10"/>
        <v>1.0757561704455298E-3</v>
      </c>
      <c r="X8" s="23">
        <f>((-5/24)*V7+2.5*V8+(5/24)*V9)/V8</f>
        <v>3.0516219772727484</v>
      </c>
      <c r="Y8" s="23">
        <f t="shared" si="11"/>
        <v>494356.50342210749</v>
      </c>
      <c r="Z8" s="23">
        <f t="shared" si="1"/>
        <v>6991658.9894523975</v>
      </c>
      <c r="AA8" s="23">
        <f t="shared" si="12"/>
        <v>70.685103422725149</v>
      </c>
      <c r="AB8" s="25"/>
      <c r="AC8" s="24"/>
      <c r="AD8" s="25"/>
      <c r="AE8" s="24"/>
      <c r="AF8" s="23">
        <f t="shared" si="13"/>
        <v>1.580130932526572</v>
      </c>
    </row>
    <row r="9" spans="1:32" s="26" customFormat="1" ht="15" customHeight="1" x14ac:dyDescent="0.2">
      <c r="B9" s="5" t="s">
        <v>64</v>
      </c>
      <c r="C9" s="5" t="s">
        <v>3</v>
      </c>
      <c r="D9" s="24" t="s">
        <v>72</v>
      </c>
      <c r="E9" s="4" t="str">
        <f t="shared" si="2"/>
        <v>SCTotal15-19</v>
      </c>
      <c r="F9" s="6">
        <f>VLOOKUP(E9,'Appendix 1a. Person-years 2020'!$E$3:$F$1682,2,FALSE)</f>
        <v>470991.00329999998</v>
      </c>
      <c r="G9" s="17">
        <f>VLOOKUP(E9,'Appendix 2a. Deaths 2020'!$E$4:$G$1683,2,FALSE)</f>
        <v>328</v>
      </c>
      <c r="H9" s="17">
        <f>VLOOKUP(E9,'Appendix 2a. Deaths 2020'!$E$4:$G$1683,3,FALSE)</f>
        <v>6</v>
      </c>
      <c r="I9" s="18">
        <f t="shared" si="3"/>
        <v>6.9640396037687965E-4</v>
      </c>
      <c r="J9" s="24">
        <v>5</v>
      </c>
      <c r="K9" s="5">
        <f>VLOOKUP(E9,'Appendix 3a. nax iIBGE 2020'!$E$5:$O$1935,11,FALSE)</f>
        <v>2.5</v>
      </c>
      <c r="L9" s="19">
        <f t="shared" si="4"/>
        <v>3.4759681069947606E-3</v>
      </c>
      <c r="M9" s="20">
        <f t="shared" si="14"/>
        <v>98796.99214179616</v>
      </c>
      <c r="N9" s="20">
        <f t="shared" si="15"/>
        <v>343.41519375189546</v>
      </c>
      <c r="O9" s="20">
        <f t="shared" si="5"/>
        <v>493126.42272460106</v>
      </c>
      <c r="P9" s="20">
        <f t="shared" si="0"/>
        <v>6340612.6778524704</v>
      </c>
      <c r="Q9" s="21">
        <f t="shared" si="6"/>
        <v>64.178195513809257</v>
      </c>
      <c r="R9" s="22">
        <f t="shared" si="7"/>
        <v>0.98170731707317072</v>
      </c>
      <c r="S9" s="22">
        <f t="shared" si="8"/>
        <v>0.9965240318930052</v>
      </c>
      <c r="T9" s="22">
        <f t="shared" si="9"/>
        <v>0.99658750805940011</v>
      </c>
      <c r="U9" s="23">
        <f t="shared" si="16"/>
        <v>98806.358496569082</v>
      </c>
      <c r="V9" s="23">
        <f t="shared" si="17"/>
        <v>337.17590204956576</v>
      </c>
      <c r="W9" s="22">
        <f t="shared" si="10"/>
        <v>3.4124919405998932E-3</v>
      </c>
      <c r="X9" s="23">
        <f t="shared" ref="X9:X22" si="18">((-5/24)*V8+2.5*V9+(5/24)*V10)/V9</f>
        <v>2.752512946877677</v>
      </c>
      <c r="Y9" s="23">
        <f t="shared" si="11"/>
        <v>493273.99400836416</v>
      </c>
      <c r="Z9" s="23">
        <f t="shared" si="1"/>
        <v>6497302.4860302899</v>
      </c>
      <c r="AA9" s="23">
        <f t="shared" si="12"/>
        <v>65.757938910944688</v>
      </c>
      <c r="AB9" s="25"/>
      <c r="AC9" s="24"/>
      <c r="AD9" s="25"/>
      <c r="AE9" s="24"/>
      <c r="AF9" s="23">
        <f t="shared" si="13"/>
        <v>1.5797433971354309</v>
      </c>
    </row>
    <row r="10" spans="1:32" s="26" customFormat="1" ht="15" customHeight="1" x14ac:dyDescent="0.2">
      <c r="B10" s="5" t="s">
        <v>64</v>
      </c>
      <c r="C10" s="5" t="s">
        <v>3</v>
      </c>
      <c r="D10" s="24" t="s">
        <v>73</v>
      </c>
      <c r="E10" s="4" t="str">
        <f t="shared" si="2"/>
        <v>SCTotal20-24</v>
      </c>
      <c r="F10" s="6">
        <f>VLOOKUP(E10,'Appendix 1a. Person-years 2020'!$E$3:$F$1682,2,FALSE)</f>
        <v>557712.89540000004</v>
      </c>
      <c r="G10" s="17">
        <f>VLOOKUP(E10,'Appendix 2a. Deaths 2020'!$E$4:$G$1683,2,FALSE)</f>
        <v>599</v>
      </c>
      <c r="H10" s="17">
        <f>VLOOKUP(E10,'Appendix 2a. Deaths 2020'!$E$4:$G$1683,3,FALSE)</f>
        <v>14</v>
      </c>
      <c r="I10" s="18">
        <f t="shared" si="3"/>
        <v>1.0740293167694969E-3</v>
      </c>
      <c r="J10" s="24">
        <v>5</v>
      </c>
      <c r="K10" s="5">
        <f>VLOOKUP(E10,'Appendix 3a. nax iIBGE 2020'!$E$5:$O$1935,11,FALSE)</f>
        <v>2.5</v>
      </c>
      <c r="L10" s="19">
        <f t="shared" si="4"/>
        <v>5.3557659597112698E-3</v>
      </c>
      <c r="M10" s="20">
        <f t="shared" si="14"/>
        <v>98453.576948044269</v>
      </c>
      <c r="N10" s="20">
        <f t="shared" si="15"/>
        <v>527.29431603014962</v>
      </c>
      <c r="O10" s="20">
        <f t="shared" si="5"/>
        <v>490949.64895014599</v>
      </c>
      <c r="P10" s="20">
        <f t="shared" si="0"/>
        <v>5847486.2551278695</v>
      </c>
      <c r="Q10" s="21">
        <f t="shared" si="6"/>
        <v>59.393334771510574</v>
      </c>
      <c r="R10" s="22">
        <f t="shared" si="7"/>
        <v>0.97662771285475791</v>
      </c>
      <c r="S10" s="22">
        <f t="shared" si="8"/>
        <v>0.99464423404028868</v>
      </c>
      <c r="T10" s="22">
        <f t="shared" si="9"/>
        <v>0.99476908256701069</v>
      </c>
      <c r="U10" s="23">
        <f t="shared" si="16"/>
        <v>98469.182594519516</v>
      </c>
      <c r="V10" s="23">
        <f t="shared" si="17"/>
        <v>515.08416384587997</v>
      </c>
      <c r="W10" s="22">
        <f t="shared" si="10"/>
        <v>5.2309174329893127E-3</v>
      </c>
      <c r="X10" s="23">
        <f t="shared" si="18"/>
        <v>2.5644416703361346</v>
      </c>
      <c r="Y10" s="23">
        <f t="shared" si="11"/>
        <v>491091.39544686483</v>
      </c>
      <c r="Z10" s="23">
        <f t="shared" si="1"/>
        <v>6004028.4920219257</v>
      </c>
      <c r="AA10" s="23">
        <f t="shared" si="12"/>
        <v>60.973680636159671</v>
      </c>
      <c r="AB10" s="25"/>
      <c r="AC10" s="24"/>
      <c r="AD10" s="25"/>
      <c r="AE10" s="24"/>
      <c r="AF10" s="23">
        <f t="shared" si="13"/>
        <v>1.5803458646490967</v>
      </c>
    </row>
    <row r="11" spans="1:32" s="26" customFormat="1" ht="15" customHeight="1" x14ac:dyDescent="0.2">
      <c r="B11" s="5" t="s">
        <v>64</v>
      </c>
      <c r="C11" s="5" t="s">
        <v>3</v>
      </c>
      <c r="D11" s="24" t="s">
        <v>74</v>
      </c>
      <c r="E11" s="4" t="str">
        <f t="shared" si="2"/>
        <v>SCTotal25-29</v>
      </c>
      <c r="F11" s="6">
        <f>VLOOKUP(E11,'Appendix 1a. Person-years 2020'!$E$3:$F$1682,2,FALSE)</f>
        <v>595285.39249999996</v>
      </c>
      <c r="G11" s="17">
        <f>VLOOKUP(E11,'Appendix 2a. Deaths 2020'!$E$4:$G$1683,2,FALSE)</f>
        <v>627</v>
      </c>
      <c r="H11" s="17">
        <f>VLOOKUP(E11,'Appendix 2a. Deaths 2020'!$E$4:$G$1683,3,FALSE)</f>
        <v>22</v>
      </c>
      <c r="I11" s="18">
        <f t="shared" si="3"/>
        <v>1.053276307296588E-3</v>
      </c>
      <c r="J11" s="24">
        <v>5</v>
      </c>
      <c r="K11" s="5">
        <f>VLOOKUP(E11,'Appendix 3a. nax iIBGE 2020'!$E$5:$O$1935,11,FALSE)</f>
        <v>2.5</v>
      </c>
      <c r="L11" s="19">
        <f t="shared" si="4"/>
        <v>5.252550568815414E-3</v>
      </c>
      <c r="M11" s="20">
        <f t="shared" si="14"/>
        <v>97926.282632014118</v>
      </c>
      <c r="N11" s="20">
        <f t="shared" si="15"/>
        <v>514.36275154076475</v>
      </c>
      <c r="O11" s="20">
        <f t="shared" si="5"/>
        <v>488345.50628121867</v>
      </c>
      <c r="P11" s="20">
        <f t="shared" si="0"/>
        <v>5356536.606177724</v>
      </c>
      <c r="Q11" s="21">
        <f t="shared" si="6"/>
        <v>54.69968288601779</v>
      </c>
      <c r="R11" s="22">
        <f t="shared" si="7"/>
        <v>0.96491228070175439</v>
      </c>
      <c r="S11" s="22">
        <f t="shared" si="8"/>
        <v>0.99474744943118454</v>
      </c>
      <c r="T11" s="22">
        <f t="shared" si="9"/>
        <v>0.99493128156312749</v>
      </c>
      <c r="U11" s="23">
        <f t="shared" si="16"/>
        <v>97954.098430673635</v>
      </c>
      <c r="V11" s="23">
        <f t="shared" si="17"/>
        <v>496.5017446827801</v>
      </c>
      <c r="W11" s="22">
        <f t="shared" si="10"/>
        <v>5.0687184368725102E-3</v>
      </c>
      <c r="X11" s="23">
        <f t="shared" si="18"/>
        <v>2.5183159804418489</v>
      </c>
      <c r="Y11" s="23">
        <f t="shared" si="11"/>
        <v>488538.33170790615</v>
      </c>
      <c r="Z11" s="23">
        <f t="shared" si="1"/>
        <v>5512937.0965750609</v>
      </c>
      <c r="AA11" s="23">
        <f t="shared" si="12"/>
        <v>56.280821169282731</v>
      </c>
      <c r="AB11" s="25"/>
      <c r="AC11" s="24"/>
      <c r="AD11" s="25"/>
      <c r="AE11" s="24"/>
      <c r="AF11" s="23">
        <f t="shared" si="13"/>
        <v>1.5811382832649414</v>
      </c>
    </row>
    <row r="12" spans="1:32" s="26" customFormat="1" ht="15" customHeight="1" x14ac:dyDescent="0.2">
      <c r="B12" s="5" t="s">
        <v>64</v>
      </c>
      <c r="C12" s="5" t="s">
        <v>3</v>
      </c>
      <c r="D12" s="24" t="s">
        <v>75</v>
      </c>
      <c r="E12" s="4" t="str">
        <f t="shared" si="2"/>
        <v>SCTotal30-34</v>
      </c>
      <c r="F12" s="6">
        <f>VLOOKUP(E12,'Appendix 1a. Person-years 2020'!$E$3:$F$1682,2,FALSE)</f>
        <v>613956.99739999999</v>
      </c>
      <c r="G12" s="17">
        <f>VLOOKUP(E12,'Appendix 2a. Deaths 2020'!$E$4:$G$1683,2,FALSE)</f>
        <v>739</v>
      </c>
      <c r="H12" s="17">
        <f>VLOOKUP(E12,'Appendix 2a. Deaths 2020'!$E$4:$G$1683,3,FALSE)</f>
        <v>33</v>
      </c>
      <c r="I12" s="18">
        <f t="shared" si="3"/>
        <v>1.2036673629090232E-3</v>
      </c>
      <c r="J12" s="24">
        <v>5</v>
      </c>
      <c r="K12" s="5">
        <f>VLOOKUP(E12,'Appendix 3a. nax iIBGE 2020'!$E$5:$O$1935,11,FALSE)</f>
        <v>2.5</v>
      </c>
      <c r="L12" s="19">
        <f t="shared" si="4"/>
        <v>6.0002809586495887E-3</v>
      </c>
      <c r="M12" s="20">
        <f t="shared" si="14"/>
        <v>97411.919880473346</v>
      </c>
      <c r="N12" s="20">
        <f t="shared" si="15"/>
        <v>584.49888800430358</v>
      </c>
      <c r="O12" s="20">
        <f t="shared" si="5"/>
        <v>485598.352182356</v>
      </c>
      <c r="P12" s="20">
        <f t="shared" si="0"/>
        <v>4868191.0998965055</v>
      </c>
      <c r="Q12" s="21">
        <f t="shared" si="6"/>
        <v>49.975312116524215</v>
      </c>
      <c r="R12" s="22">
        <f t="shared" si="7"/>
        <v>0.95534506089309879</v>
      </c>
      <c r="S12" s="22">
        <f t="shared" si="8"/>
        <v>0.99399971904135043</v>
      </c>
      <c r="T12" s="22">
        <f t="shared" si="9"/>
        <v>0.9942668916449694</v>
      </c>
      <c r="U12" s="23">
        <f t="shared" si="16"/>
        <v>97457.596685990851</v>
      </c>
      <c r="V12" s="23">
        <f t="shared" si="17"/>
        <v>558.73496182165695</v>
      </c>
      <c r="W12" s="22">
        <f t="shared" si="10"/>
        <v>5.7331083550306028E-3</v>
      </c>
      <c r="X12" s="23">
        <f t="shared" si="18"/>
        <v>2.5801894530914464</v>
      </c>
      <c r="Y12" s="23">
        <f t="shared" si="11"/>
        <v>485935.95067641168</v>
      </c>
      <c r="Z12" s="23">
        <f t="shared" si="1"/>
        <v>5024398.7648671549</v>
      </c>
      <c r="AA12" s="23">
        <f t="shared" si="12"/>
        <v>51.554716468699795</v>
      </c>
      <c r="AB12" s="25"/>
      <c r="AC12" s="24"/>
      <c r="AD12" s="25"/>
      <c r="AE12" s="24"/>
      <c r="AF12" s="23">
        <f t="shared" si="13"/>
        <v>1.5794043521755796</v>
      </c>
    </row>
    <row r="13" spans="1:32" s="26" customFormat="1" ht="15" customHeight="1" x14ac:dyDescent="0.2">
      <c r="B13" s="5" t="s">
        <v>64</v>
      </c>
      <c r="C13" s="5" t="s">
        <v>3</v>
      </c>
      <c r="D13" s="24" t="s">
        <v>76</v>
      </c>
      <c r="E13" s="4" t="str">
        <f t="shared" si="2"/>
        <v>SCTotal35-39</v>
      </c>
      <c r="F13" s="6">
        <f>VLOOKUP(E13,'Appendix 1a. Person-years 2020'!$E$3:$F$1682,2,FALSE)</f>
        <v>600372.31940000004</v>
      </c>
      <c r="G13" s="17">
        <f>VLOOKUP(E13,'Appendix 2a. Deaths 2020'!$E$4:$G$1683,2,FALSE)</f>
        <v>939</v>
      </c>
      <c r="H13" s="17">
        <f>VLOOKUP(E13,'Appendix 2a. Deaths 2020'!$E$4:$G$1683,3,FALSE)</f>
        <v>54</v>
      </c>
      <c r="I13" s="18">
        <f t="shared" si="3"/>
        <v>1.5640294691441098E-3</v>
      </c>
      <c r="J13" s="24">
        <v>5</v>
      </c>
      <c r="K13" s="5">
        <f>VLOOKUP(E13,'Appendix 3a. nax iIBGE 2020'!$E$5:$O$1935,11,FALSE)</f>
        <v>2.5</v>
      </c>
      <c r="L13" s="19">
        <f t="shared" si="4"/>
        <v>7.7896890874997486E-3</v>
      </c>
      <c r="M13" s="20">
        <f t="shared" si="14"/>
        <v>96827.420992469037</v>
      </c>
      <c r="N13" s="20">
        <f t="shared" si="15"/>
        <v>754.25550467578012</v>
      </c>
      <c r="O13" s="20">
        <f t="shared" si="5"/>
        <v>482251.46620065579</v>
      </c>
      <c r="P13" s="20">
        <f t="shared" si="0"/>
        <v>4382592.7477141498</v>
      </c>
      <c r="Q13" s="21">
        <f t="shared" si="6"/>
        <v>45.261896917145151</v>
      </c>
      <c r="R13" s="22">
        <f t="shared" si="7"/>
        <v>0.94249201277955275</v>
      </c>
      <c r="S13" s="22">
        <f t="shared" si="8"/>
        <v>0.99221031091250023</v>
      </c>
      <c r="T13" s="22">
        <f t="shared" si="9"/>
        <v>0.99265663128671477</v>
      </c>
      <c r="U13" s="23">
        <f t="shared" si="16"/>
        <v>96898.861724169197</v>
      </c>
      <c r="V13" s="23">
        <f t="shared" si="17"/>
        <v>711.56406953821534</v>
      </c>
      <c r="W13" s="22">
        <f t="shared" si="10"/>
        <v>7.3433687132852254E-3</v>
      </c>
      <c r="X13" s="23">
        <f t="shared" si="18"/>
        <v>2.6123493059612763</v>
      </c>
      <c r="Y13" s="23">
        <f t="shared" si="11"/>
        <v>482795.34217636002</v>
      </c>
      <c r="Z13" s="23">
        <f t="shared" si="1"/>
        <v>4538462.8141907435</v>
      </c>
      <c r="AA13" s="23">
        <f t="shared" si="12"/>
        <v>46.83711174141407</v>
      </c>
      <c r="AB13" s="25"/>
      <c r="AC13" s="24"/>
      <c r="AD13" s="25"/>
      <c r="AE13" s="24"/>
      <c r="AF13" s="23">
        <f t="shared" si="13"/>
        <v>1.5752148242689188</v>
      </c>
    </row>
    <row r="14" spans="1:32" s="26" customFormat="1" ht="15" customHeight="1" x14ac:dyDescent="0.2">
      <c r="B14" s="5" t="s">
        <v>64</v>
      </c>
      <c r="C14" s="5" t="s">
        <v>3</v>
      </c>
      <c r="D14" s="24" t="s">
        <v>77</v>
      </c>
      <c r="E14" s="4" t="str">
        <f t="shared" si="2"/>
        <v>SCTotal40-44</v>
      </c>
      <c r="F14" s="6">
        <f>VLOOKUP(E14,'Appendix 1a. Person-years 2020'!$E$3:$F$1682,2,FALSE)</f>
        <v>532171.54650000005</v>
      </c>
      <c r="G14" s="17">
        <f>VLOOKUP(E14,'Appendix 2a. Deaths 2020'!$E$4:$G$1683,2,FALSE)</f>
        <v>1147</v>
      </c>
      <c r="H14" s="17">
        <f>VLOOKUP(E14,'Appendix 2a. Deaths 2020'!$E$4:$G$1683,3,FALSE)</f>
        <v>99</v>
      </c>
      <c r="I14" s="18">
        <f t="shared" si="3"/>
        <v>2.1553200420872179E-3</v>
      </c>
      <c r="J14" s="24">
        <v>5</v>
      </c>
      <c r="K14" s="5">
        <f>VLOOKUP(E14,'Appendix 3a. nax iIBGE 2020'!$E$5:$O$1935,11,FALSE)</f>
        <v>2.5</v>
      </c>
      <c r="L14" s="19">
        <f t="shared" si="4"/>
        <v>1.0718843862921693E-2</v>
      </c>
      <c r="M14" s="20">
        <f t="shared" si="14"/>
        <v>96073.16548779326</v>
      </c>
      <c r="N14" s="20">
        <f t="shared" si="15"/>
        <v>1029.793260280293</v>
      </c>
      <c r="O14" s="20">
        <f t="shared" si="5"/>
        <v>477791.34428826562</v>
      </c>
      <c r="P14" s="20">
        <f t="shared" si="0"/>
        <v>3900341.281513494</v>
      </c>
      <c r="Q14" s="21">
        <f t="shared" si="6"/>
        <v>40.597613930073521</v>
      </c>
      <c r="R14" s="22">
        <f t="shared" si="7"/>
        <v>0.91368788142981694</v>
      </c>
      <c r="S14" s="22">
        <f t="shared" si="8"/>
        <v>0.98928115613707834</v>
      </c>
      <c r="T14" s="22">
        <f t="shared" si="9"/>
        <v>0.99020177418715161</v>
      </c>
      <c r="U14" s="23">
        <f t="shared" si="16"/>
        <v>96187.29765463098</v>
      </c>
      <c r="V14" s="23">
        <f t="shared" si="17"/>
        <v>942.46486274773702</v>
      </c>
      <c r="W14" s="22">
        <f t="shared" si="10"/>
        <v>9.7982258128483934E-3</v>
      </c>
      <c r="X14" s="23">
        <f t="shared" si="18"/>
        <v>2.6617559785312142</v>
      </c>
      <c r="Y14" s="23">
        <f t="shared" si="11"/>
        <v>478732.77544239059</v>
      </c>
      <c r="Z14" s="23">
        <f t="shared" si="1"/>
        <v>4055667.4720143834</v>
      </c>
      <c r="AA14" s="23">
        <f t="shared" si="12"/>
        <v>42.16427294357117</v>
      </c>
      <c r="AB14" s="25"/>
      <c r="AC14" s="24"/>
      <c r="AD14" s="25"/>
      <c r="AE14" s="24"/>
      <c r="AF14" s="23">
        <f t="shared" si="13"/>
        <v>1.5666590134976488</v>
      </c>
    </row>
    <row r="15" spans="1:32" s="26" customFormat="1" ht="15" customHeight="1" x14ac:dyDescent="0.2">
      <c r="B15" s="5" t="s">
        <v>64</v>
      </c>
      <c r="C15" s="5" t="s">
        <v>3</v>
      </c>
      <c r="D15" s="24" t="s">
        <v>78</v>
      </c>
      <c r="E15" s="4" t="str">
        <f t="shared" si="2"/>
        <v>SCTotal45-49</v>
      </c>
      <c r="F15" s="6">
        <f>VLOOKUP(E15,'Appendix 1a. Person-years 2020'!$E$3:$F$1682,2,FALSE)</f>
        <v>483973.73979999998</v>
      </c>
      <c r="G15" s="17">
        <f>VLOOKUP(E15,'Appendix 2a. Deaths 2020'!$E$4:$G$1683,2,FALSE)</f>
        <v>1640</v>
      </c>
      <c r="H15" s="17">
        <f>VLOOKUP(E15,'Appendix 2a. Deaths 2020'!$E$4:$G$1683,3,FALSE)</f>
        <v>162</v>
      </c>
      <c r="I15" s="18">
        <f t="shared" si="3"/>
        <v>3.3886136067583393E-3</v>
      </c>
      <c r="J15" s="24">
        <v>5</v>
      </c>
      <c r="K15" s="5">
        <f>VLOOKUP(E15,'Appendix 3a. nax iIBGE 2020'!$E$5:$O$1935,11,FALSE)</f>
        <v>2.5</v>
      </c>
      <c r="L15" s="19">
        <f t="shared" si="4"/>
        <v>1.6800739993428345E-2</v>
      </c>
      <c r="M15" s="20">
        <f t="shared" si="14"/>
        <v>95043.372227512969</v>
      </c>
      <c r="N15" s="20">
        <f t="shared" si="15"/>
        <v>1596.798984893074</v>
      </c>
      <c r="O15" s="20">
        <f t="shared" si="5"/>
        <v>471224.86367533216</v>
      </c>
      <c r="P15" s="20">
        <f t="shared" si="0"/>
        <v>3422549.9372252282</v>
      </c>
      <c r="Q15" s="21">
        <f t="shared" si="6"/>
        <v>36.010400904467012</v>
      </c>
      <c r="R15" s="22">
        <f t="shared" si="7"/>
        <v>0.90121951219512197</v>
      </c>
      <c r="S15" s="22">
        <f t="shared" si="8"/>
        <v>0.98319926000657165</v>
      </c>
      <c r="T15" s="22">
        <f t="shared" si="9"/>
        <v>0.98484620327911965</v>
      </c>
      <c r="U15" s="23">
        <f t="shared" si="16"/>
        <v>95244.832791883236</v>
      </c>
      <c r="V15" s="23">
        <f t="shared" si="17"/>
        <v>1443.3208348424378</v>
      </c>
      <c r="W15" s="22">
        <f t="shared" si="10"/>
        <v>1.5153796720880354E-2</v>
      </c>
      <c r="X15" s="23">
        <f t="shared" si="18"/>
        <v>2.6769018898897032</v>
      </c>
      <c r="Y15" s="23">
        <f t="shared" si="11"/>
        <v>472871.18805571093</v>
      </c>
      <c r="Z15" s="23">
        <f t="shared" si="1"/>
        <v>3576934.6965719927</v>
      </c>
      <c r="AA15" s="23">
        <f t="shared" si="12"/>
        <v>37.555157500122348</v>
      </c>
      <c r="AB15" s="25"/>
      <c r="AC15" s="24"/>
      <c r="AD15" s="25"/>
      <c r="AE15" s="24"/>
      <c r="AF15" s="23">
        <f t="shared" si="13"/>
        <v>1.5447565956553362</v>
      </c>
    </row>
    <row r="16" spans="1:32" s="26" customFormat="1" ht="15" customHeight="1" x14ac:dyDescent="0.2">
      <c r="B16" s="5" t="s">
        <v>64</v>
      </c>
      <c r="C16" s="5" t="s">
        <v>3</v>
      </c>
      <c r="D16" s="24" t="s">
        <v>79</v>
      </c>
      <c r="E16" s="4" t="str">
        <f t="shared" si="2"/>
        <v>SCTotal50-54</v>
      </c>
      <c r="F16" s="6">
        <f>VLOOKUP(E16,'Appendix 1a. Person-years 2020'!$E$3:$F$1682,2,FALSE)</f>
        <v>468717.5404</v>
      </c>
      <c r="G16" s="17">
        <f>VLOOKUP(E16,'Appendix 2a. Deaths 2020'!$E$4:$G$1683,2,FALSE)</f>
        <v>2421</v>
      </c>
      <c r="H16" s="17">
        <f>VLOOKUP(E16,'Appendix 2a. Deaths 2020'!$E$4:$G$1683,3,FALSE)</f>
        <v>229</v>
      </c>
      <c r="I16" s="18">
        <f t="shared" si="3"/>
        <v>5.1651576724308992E-3</v>
      </c>
      <c r="J16" s="24">
        <v>5</v>
      </c>
      <c r="K16" s="5">
        <f>VLOOKUP(E16,'Appendix 3a. nax iIBGE 2020'!$E$5:$O$1935,11,FALSE)</f>
        <v>2.5</v>
      </c>
      <c r="L16" s="19">
        <f t="shared" si="4"/>
        <v>2.5496554057626252E-2</v>
      </c>
      <c r="M16" s="20">
        <f t="shared" si="14"/>
        <v>93446.573242619896</v>
      </c>
      <c r="N16" s="20">
        <f t="shared" si="15"/>
        <v>2382.5656061803888</v>
      </c>
      <c r="O16" s="20">
        <f t="shared" si="5"/>
        <v>461276.45219764853</v>
      </c>
      <c r="P16" s="20">
        <f t="shared" si="0"/>
        <v>2951325.073549896</v>
      </c>
      <c r="Q16" s="21">
        <f t="shared" si="6"/>
        <v>31.583020876402035</v>
      </c>
      <c r="R16" s="22">
        <f t="shared" si="7"/>
        <v>0.90541098719537383</v>
      </c>
      <c r="S16" s="22">
        <f t="shared" si="8"/>
        <v>0.9745034459423737</v>
      </c>
      <c r="T16" s="22">
        <f t="shared" si="9"/>
        <v>0.9768870405408332</v>
      </c>
      <c r="U16" s="23">
        <f t="shared" si="16"/>
        <v>93801.511957040799</v>
      </c>
      <c r="V16" s="23">
        <f t="shared" si="17"/>
        <v>2168.0305430716344</v>
      </c>
      <c r="W16" s="22">
        <f t="shared" si="10"/>
        <v>2.3112959459166808E-2</v>
      </c>
      <c r="X16" s="23">
        <f t="shared" si="18"/>
        <v>2.6556695779813877</v>
      </c>
      <c r="Y16" s="23">
        <f t="shared" si="11"/>
        <v>463924.9798272156</v>
      </c>
      <c r="Z16" s="23">
        <f t="shared" si="1"/>
        <v>3104063.5085162818</v>
      </c>
      <c r="AA16" s="23">
        <f t="shared" si="12"/>
        <v>33.09182809268448</v>
      </c>
      <c r="AB16" s="25"/>
      <c r="AC16" s="24"/>
      <c r="AD16" s="25"/>
      <c r="AE16" s="24"/>
      <c r="AF16" s="23">
        <f t="shared" si="13"/>
        <v>1.5088072162824453</v>
      </c>
    </row>
    <row r="17" spans="2:32" s="26" customFormat="1" ht="15" customHeight="1" x14ac:dyDescent="0.2">
      <c r="B17" s="5" t="s">
        <v>64</v>
      </c>
      <c r="C17" s="5" t="s">
        <v>3</v>
      </c>
      <c r="D17" s="24" t="s">
        <v>80</v>
      </c>
      <c r="E17" s="4" t="str">
        <f t="shared" si="2"/>
        <v>SCTotal55-59</v>
      </c>
      <c r="F17" s="6">
        <f>VLOOKUP(E17,'Appendix 1a. Person-years 2020'!$E$3:$F$1682,2,FALSE)</f>
        <v>436209.9118</v>
      </c>
      <c r="G17" s="17">
        <f>VLOOKUP(E17,'Appendix 2a. Deaths 2020'!$E$4:$G$1683,2,FALSE)</f>
        <v>3327</v>
      </c>
      <c r="H17" s="17">
        <f>VLOOKUP(E17,'Appendix 2a. Deaths 2020'!$E$4:$G$1683,3,FALSE)</f>
        <v>361</v>
      </c>
      <c r="I17" s="18">
        <f t="shared" si="3"/>
        <v>7.6270619029982344E-3</v>
      </c>
      <c r="J17" s="24">
        <v>5</v>
      </c>
      <c r="K17" s="5">
        <f>VLOOKUP(E17,'Appendix 3a. nax iIBGE 2020'!$E$5:$O$1935,11,FALSE)</f>
        <v>2.5</v>
      </c>
      <c r="L17" s="19">
        <f t="shared" si="4"/>
        <v>3.7421764234157856E-2</v>
      </c>
      <c r="M17" s="20">
        <f t="shared" si="14"/>
        <v>91064.007636439506</v>
      </c>
      <c r="N17" s="20">
        <f t="shared" si="15"/>
        <v>3407.7758239883897</v>
      </c>
      <c r="O17" s="20">
        <f t="shared" si="5"/>
        <v>446800.59862222662</v>
      </c>
      <c r="P17" s="20">
        <f t="shared" si="0"/>
        <v>2490048.6213522474</v>
      </c>
      <c r="Q17" s="21">
        <f t="shared" si="6"/>
        <v>27.343938466813619</v>
      </c>
      <c r="R17" s="22">
        <f t="shared" si="7"/>
        <v>0.89149383829275619</v>
      </c>
      <c r="S17" s="22">
        <f t="shared" si="8"/>
        <v>0.96257823576584212</v>
      </c>
      <c r="T17" s="22">
        <f t="shared" si="9"/>
        <v>0.9665700407090404</v>
      </c>
      <c r="U17" s="23">
        <f t="shared" si="16"/>
        <v>91633.481413969159</v>
      </c>
      <c r="V17" s="23">
        <f t="shared" si="17"/>
        <v>3063.3035533578918</v>
      </c>
      <c r="W17" s="22">
        <f t="shared" si="10"/>
        <v>3.3429959290959599E-2</v>
      </c>
      <c r="X17" s="23">
        <f t="shared" si="18"/>
        <v>2.6487624742719169</v>
      </c>
      <c r="Y17" s="23">
        <f t="shared" si="11"/>
        <v>450964.85280249448</v>
      </c>
      <c r="Z17" s="23">
        <f t="shared" si="1"/>
        <v>2640138.5286890664</v>
      </c>
      <c r="AA17" s="23">
        <f t="shared" si="12"/>
        <v>28.811941748254778</v>
      </c>
      <c r="AB17" s="25"/>
      <c r="AC17" s="24"/>
      <c r="AD17" s="25"/>
      <c r="AE17" s="24"/>
      <c r="AF17" s="23">
        <f t="shared" si="13"/>
        <v>1.4680032814411597</v>
      </c>
    </row>
    <row r="18" spans="2:32" s="26" customFormat="1" ht="15" customHeight="1" x14ac:dyDescent="0.2">
      <c r="B18" s="5" t="s">
        <v>64</v>
      </c>
      <c r="C18" s="5" t="s">
        <v>3</v>
      </c>
      <c r="D18" s="24" t="s">
        <v>81</v>
      </c>
      <c r="E18" s="4" t="str">
        <f t="shared" si="2"/>
        <v>SCTotal60-64</v>
      </c>
      <c r="F18" s="6">
        <f>VLOOKUP(E18,'Appendix 1a. Person-years 2020'!$E$3:$F$1682,2,FALSE)</f>
        <v>352899.77960000001</v>
      </c>
      <c r="G18" s="17">
        <f>VLOOKUP(E18,'Appendix 2a. Deaths 2020'!$E$4:$G$1683,2,FALSE)</f>
        <v>4078</v>
      </c>
      <c r="H18" s="17">
        <f>VLOOKUP(E18,'Appendix 2a. Deaths 2020'!$E$4:$G$1683,3,FALSE)</f>
        <v>520</v>
      </c>
      <c r="I18" s="18">
        <f t="shared" si="3"/>
        <v>1.1555688713158947E-2</v>
      </c>
      <c r="J18" s="24">
        <v>5</v>
      </c>
      <c r="K18" s="5">
        <f>VLOOKUP(E18,'Appendix 3a. nax iIBGE 2020'!$E$5:$O$1935,11,FALSE)</f>
        <v>2.5</v>
      </c>
      <c r="L18" s="19">
        <f t="shared" si="4"/>
        <v>5.6156136484425509E-2</v>
      </c>
      <c r="M18" s="20">
        <f t="shared" si="14"/>
        <v>87656.231812451122</v>
      </c>
      <c r="N18" s="20">
        <f t="shared" si="15"/>
        <v>4922.4353173704467</v>
      </c>
      <c r="O18" s="20">
        <f t="shared" si="5"/>
        <v>425975.07076882955</v>
      </c>
      <c r="P18" s="20">
        <f t="shared" si="0"/>
        <v>2043248.0227300208</v>
      </c>
      <c r="Q18" s="21">
        <f t="shared" si="6"/>
        <v>23.309786200959962</v>
      </c>
      <c r="R18" s="22">
        <f t="shared" si="7"/>
        <v>0.87248651299656699</v>
      </c>
      <c r="S18" s="22">
        <f t="shared" si="8"/>
        <v>0.94384386351557448</v>
      </c>
      <c r="T18" s="22">
        <f t="shared" si="9"/>
        <v>0.95082529125170423</v>
      </c>
      <c r="U18" s="23">
        <f t="shared" si="16"/>
        <v>88570.177860611264</v>
      </c>
      <c r="V18" s="23">
        <f t="shared" si="17"/>
        <v>4355.4127000803128</v>
      </c>
      <c r="W18" s="22">
        <f t="shared" si="10"/>
        <v>4.917470874829577E-2</v>
      </c>
      <c r="X18" s="23">
        <f t="shared" si="18"/>
        <v>2.6397077242755813</v>
      </c>
      <c r="Y18" s="23">
        <f t="shared" si="11"/>
        <v>432570.84234946471</v>
      </c>
      <c r="Z18" s="23">
        <f t="shared" si="1"/>
        <v>2189173.6758865719</v>
      </c>
      <c r="AA18" s="23">
        <f t="shared" si="12"/>
        <v>24.716826010351014</v>
      </c>
      <c r="AB18" s="25"/>
      <c r="AC18" s="24"/>
      <c r="AD18" s="25"/>
      <c r="AE18" s="24"/>
      <c r="AF18" s="23">
        <f t="shared" si="13"/>
        <v>1.4070398093910512</v>
      </c>
    </row>
    <row r="19" spans="2:32" s="26" customFormat="1" ht="15" customHeight="1" x14ac:dyDescent="0.2">
      <c r="B19" s="5" t="s">
        <v>64</v>
      </c>
      <c r="C19" s="5" t="s">
        <v>3</v>
      </c>
      <c r="D19" s="24" t="s">
        <v>82</v>
      </c>
      <c r="E19" s="4" t="str">
        <f t="shared" si="2"/>
        <v>SCTotal65-69</v>
      </c>
      <c r="F19" s="6">
        <f>VLOOKUP(E19,'Appendix 1a. Person-years 2020'!$E$3:$F$1682,2,FALSE)</f>
        <v>274154.65019999997</v>
      </c>
      <c r="G19" s="17">
        <f>VLOOKUP(E19,'Appendix 2a. Deaths 2020'!$E$4:$G$1683,2,FALSE)</f>
        <v>4685</v>
      </c>
      <c r="H19" s="17">
        <f>VLOOKUP(E19,'Appendix 2a. Deaths 2020'!$E$4:$G$1683,3,FALSE)</f>
        <v>646</v>
      </c>
      <c r="I19" s="18">
        <f t="shared" si="3"/>
        <v>1.7088894886817429E-2</v>
      </c>
      <c r="J19" s="24">
        <v>5</v>
      </c>
      <c r="K19" s="5">
        <f>VLOOKUP(E19,'Appendix 3a. nax iIBGE 2020'!$E$5:$O$1935,11,FALSE)</f>
        <v>2.5</v>
      </c>
      <c r="L19" s="19">
        <f t="shared" si="4"/>
        <v>8.1943658036998213E-2</v>
      </c>
      <c r="M19" s="20">
        <f t="shared" si="14"/>
        <v>82733.796495080678</v>
      </c>
      <c r="N19" s="20">
        <f t="shared" si="15"/>
        <v>6779.5099280954928</v>
      </c>
      <c r="O19" s="20">
        <f t="shared" si="5"/>
        <v>396720.20765516465</v>
      </c>
      <c r="P19" s="20">
        <f t="shared" si="0"/>
        <v>1617272.9519611911</v>
      </c>
      <c r="Q19" s="21">
        <f t="shared" si="6"/>
        <v>19.547911741936726</v>
      </c>
      <c r="R19" s="22">
        <f t="shared" si="7"/>
        <v>0.86211312700106724</v>
      </c>
      <c r="S19" s="22">
        <f t="shared" si="8"/>
        <v>0.91805634196300179</v>
      </c>
      <c r="T19" s="22">
        <f t="shared" si="9"/>
        <v>0.92894321363153876</v>
      </c>
      <c r="U19" s="23">
        <f t="shared" si="16"/>
        <v>84214.765160530951</v>
      </c>
      <c r="V19" s="23">
        <f t="shared" si="17"/>
        <v>5984.0305770819805</v>
      </c>
      <c r="W19" s="22">
        <f t="shared" si="10"/>
        <v>7.1056786368461244E-2</v>
      </c>
      <c r="X19" s="23">
        <f t="shared" si="18"/>
        <v>2.6421805328845065</v>
      </c>
      <c r="Y19" s="23">
        <f t="shared" si="11"/>
        <v>406964.56201619649</v>
      </c>
      <c r="Z19" s="23">
        <f t="shared" si="1"/>
        <v>1756602.8335371073</v>
      </c>
      <c r="AA19" s="23">
        <f t="shared" si="12"/>
        <v>20.858608703457822</v>
      </c>
      <c r="AB19" s="25"/>
      <c r="AC19" s="24"/>
      <c r="AD19" s="25"/>
      <c r="AE19" s="24"/>
      <c r="AF19" s="23">
        <f t="shared" si="13"/>
        <v>1.3106969615210957</v>
      </c>
    </row>
    <row r="20" spans="2:32" s="26" customFormat="1" ht="15" customHeight="1" x14ac:dyDescent="0.2">
      <c r="B20" s="5" t="s">
        <v>64</v>
      </c>
      <c r="C20" s="5" t="s">
        <v>3</v>
      </c>
      <c r="D20" s="42" t="s">
        <v>19</v>
      </c>
      <c r="E20" s="4" t="str">
        <f t="shared" si="2"/>
        <v>SCTotal70-74</v>
      </c>
      <c r="F20" s="6">
        <f>VLOOKUP(E20,'Appendix 1a. Person-years 2020'!$E$3:$F$1682,2,FALSE)</f>
        <v>193884.70050000001</v>
      </c>
      <c r="G20" s="17">
        <f>VLOOKUP(E20,'Appendix 2a. Deaths 2020'!$E$4:$G$1683,2,FALSE)</f>
        <v>5123</v>
      </c>
      <c r="H20" s="17">
        <f>VLOOKUP(E20,'Appendix 2a. Deaths 2020'!$E$4:$G$1683,3,FALSE)</f>
        <v>703</v>
      </c>
      <c r="I20" s="18">
        <f t="shared" si="3"/>
        <v>2.6422920358277573E-2</v>
      </c>
      <c r="J20" s="24">
        <v>5</v>
      </c>
      <c r="K20" s="5">
        <f>VLOOKUP(E20,'Appendix 3a. nax iIBGE 2020'!$E$5:$O$1935,11,FALSE)</f>
        <v>2.5</v>
      </c>
      <c r="L20" s="19">
        <f t="shared" si="4"/>
        <v>0.12392823695347904</v>
      </c>
      <c r="M20" s="20">
        <f t="shared" si="14"/>
        <v>75954.286566985189</v>
      </c>
      <c r="N20" s="20">
        <f t="shared" si="15"/>
        <v>9412.8808233057916</v>
      </c>
      <c r="O20" s="20">
        <f t="shared" si="5"/>
        <v>356239.23077666142</v>
      </c>
      <c r="P20" s="20">
        <f t="shared" si="0"/>
        <v>1220552.7443060265</v>
      </c>
      <c r="Q20" s="21">
        <f t="shared" si="6"/>
        <v>16.069570256967701</v>
      </c>
      <c r="R20" s="22">
        <f t="shared" si="7"/>
        <v>0.86277571735311342</v>
      </c>
      <c r="S20" s="22">
        <f t="shared" si="8"/>
        <v>0.8760717630465209</v>
      </c>
      <c r="T20" s="22">
        <f t="shared" si="9"/>
        <v>0.89212278914417931</v>
      </c>
      <c r="U20" s="23">
        <f t="shared" si="16"/>
        <v>78230.734583448968</v>
      </c>
      <c r="V20" s="23">
        <f t="shared" si="17"/>
        <v>8439.3134500644683</v>
      </c>
      <c r="W20" s="22">
        <f t="shared" si="10"/>
        <v>0.10787721085582069</v>
      </c>
      <c r="X20" s="23">
        <f t="shared" si="18"/>
        <v>2.6320314487776639</v>
      </c>
      <c r="Y20" s="23">
        <f t="shared" si="11"/>
        <v>371169.64407358452</v>
      </c>
      <c r="Z20" s="23">
        <f t="shared" si="1"/>
        <v>1349638.2715209108</v>
      </c>
      <c r="AA20" s="23">
        <f t="shared" si="12"/>
        <v>17.252020944290731</v>
      </c>
      <c r="AB20" s="25"/>
      <c r="AC20" s="24"/>
      <c r="AD20" s="25"/>
      <c r="AE20" s="24"/>
      <c r="AF20" s="23">
        <f t="shared" si="13"/>
        <v>1.1824506873230298</v>
      </c>
    </row>
    <row r="21" spans="2:32" s="26" customFormat="1" ht="15" customHeight="1" x14ac:dyDescent="0.2">
      <c r="B21" s="5" t="s">
        <v>64</v>
      </c>
      <c r="C21" s="5" t="s">
        <v>3</v>
      </c>
      <c r="D21" s="42" t="s">
        <v>20</v>
      </c>
      <c r="E21" s="4" t="str">
        <f t="shared" si="2"/>
        <v>SCTotal75-79</v>
      </c>
      <c r="F21" s="6">
        <f>VLOOKUP(E21,'Appendix 1a. Person-years 2020'!$E$3:$F$1682,2,FALSE)</f>
        <v>123707.1496</v>
      </c>
      <c r="G21" s="17">
        <f>VLOOKUP(E21,'Appendix 2a. Deaths 2020'!$E$4:$G$1683,2,FALSE)</f>
        <v>4979</v>
      </c>
      <c r="H21" s="17">
        <f>VLOOKUP(E21,'Appendix 2a. Deaths 2020'!$E$4:$G$1683,3,FALSE)</f>
        <v>610</v>
      </c>
      <c r="I21" s="18">
        <f t="shared" si="3"/>
        <v>4.0248280039587948E-2</v>
      </c>
      <c r="J21" s="24">
        <v>5</v>
      </c>
      <c r="K21" s="5">
        <f>VLOOKUP(E21,'Appendix 3a. nax iIBGE 2020'!$E$5:$O$1935,11,FALSE)</f>
        <v>2.5</v>
      </c>
      <c r="L21" s="19">
        <f t="shared" si="4"/>
        <v>0.18284355380545153</v>
      </c>
      <c r="M21" s="20">
        <f t="shared" si="14"/>
        <v>66541.405743679396</v>
      </c>
      <c r="N21" s="20">
        <f t="shared" si="15"/>
        <v>12166.667101384824</v>
      </c>
      <c r="O21" s="20">
        <f t="shared" si="5"/>
        <v>302290.36096493487</v>
      </c>
      <c r="P21" s="20">
        <f t="shared" si="0"/>
        <v>864313.51352936518</v>
      </c>
      <c r="Q21" s="21">
        <f t="shared" si="6"/>
        <v>12.989108118015139</v>
      </c>
      <c r="R21" s="22">
        <f t="shared" si="7"/>
        <v>0.87748543884314123</v>
      </c>
      <c r="S21" s="22">
        <f t="shared" si="8"/>
        <v>0.81715644619454841</v>
      </c>
      <c r="T21" s="22">
        <f t="shared" si="9"/>
        <v>0.83762397520710252</v>
      </c>
      <c r="U21" s="23">
        <f t="shared" si="16"/>
        <v>69791.421133384501</v>
      </c>
      <c r="V21" s="23">
        <f t="shared" si="17"/>
        <v>11332.453528285991</v>
      </c>
      <c r="W21" s="22">
        <f t="shared" si="10"/>
        <v>0.16237602479289748</v>
      </c>
      <c r="X21" s="23">
        <f t="shared" si="18"/>
        <v>2.6188630655611189</v>
      </c>
      <c r="Y21" s="23">
        <f t="shared" si="11"/>
        <v>321972.9820129085</v>
      </c>
      <c r="Z21" s="23">
        <f t="shared" si="1"/>
        <v>978468.6274473262</v>
      </c>
      <c r="AA21" s="23">
        <f t="shared" si="12"/>
        <v>14.019898313537549</v>
      </c>
      <c r="AB21" s="25"/>
      <c r="AC21" s="24"/>
      <c r="AD21" s="25"/>
      <c r="AE21" s="24"/>
      <c r="AF21" s="23">
        <f t="shared" si="13"/>
        <v>1.0307901955224104</v>
      </c>
    </row>
    <row r="22" spans="2:32" s="26" customFormat="1" ht="15" customHeight="1" x14ac:dyDescent="0.2">
      <c r="B22" s="5" t="s">
        <v>64</v>
      </c>
      <c r="C22" s="5" t="s">
        <v>3</v>
      </c>
      <c r="D22" s="42" t="s">
        <v>21</v>
      </c>
      <c r="E22" s="4" t="str">
        <f t="shared" si="2"/>
        <v>SCTotal80-84</v>
      </c>
      <c r="F22" s="6">
        <f>VLOOKUP(E22,'Appendix 1a. Person-years 2020'!$E$3:$F$1682,2,FALSE)</f>
        <v>78508.088699999993</v>
      </c>
      <c r="G22" s="17">
        <f>VLOOKUP(E22,'Appendix 2a. Deaths 2020'!$E$4:$G$1683,2,FALSE)</f>
        <v>5188</v>
      </c>
      <c r="H22" s="17">
        <f>VLOOKUP(E22,'Appendix 2a. Deaths 2020'!$E$4:$G$1683,3,FALSE)</f>
        <v>609</v>
      </c>
      <c r="I22" s="18">
        <f t="shared" si="3"/>
        <v>6.6082362797350844E-2</v>
      </c>
      <c r="J22" s="24">
        <v>5</v>
      </c>
      <c r="K22" s="5">
        <f>VLOOKUP(E22,'Appendix 3a. nax iIBGE 2020'!$E$5:$O$1935,11,FALSE)</f>
        <v>2.5</v>
      </c>
      <c r="L22" s="19">
        <f t="shared" si="4"/>
        <v>0.28356517247610574</v>
      </c>
      <c r="M22" s="20">
        <f t="shared" si="14"/>
        <v>54374.738642294571</v>
      </c>
      <c r="N22" s="20">
        <f t="shared" si="15"/>
        <v>15418.782141445432</v>
      </c>
      <c r="O22" s="20">
        <f t="shared" si="5"/>
        <v>233326.73785785929</v>
      </c>
      <c r="P22" s="20">
        <f t="shared" si="0"/>
        <v>562023.15256443038</v>
      </c>
      <c r="Q22" s="21">
        <f t="shared" si="6"/>
        <v>10.336107659509175</v>
      </c>
      <c r="R22" s="22">
        <f t="shared" si="7"/>
        <v>0.88261372397841176</v>
      </c>
      <c r="S22" s="22">
        <f t="shared" si="8"/>
        <v>0.71643482752389431</v>
      </c>
      <c r="T22" s="22">
        <f t="shared" si="9"/>
        <v>0.74503548624198956</v>
      </c>
      <c r="U22" s="23">
        <f t="shared" si="16"/>
        <v>58458.967605098514</v>
      </c>
      <c r="V22" s="23">
        <f t="shared" si="17"/>
        <v>14904.962250229226</v>
      </c>
      <c r="W22" s="22">
        <f t="shared" si="10"/>
        <v>0.25496451375801044</v>
      </c>
      <c r="X22" s="23">
        <f t="shared" si="18"/>
        <v>2.5678144344160247</v>
      </c>
      <c r="Y22" s="23">
        <f t="shared" si="11"/>
        <v>256043.203984911</v>
      </c>
      <c r="Z22" s="23">
        <f t="shared" si="1"/>
        <v>656495.64543441776</v>
      </c>
      <c r="AA22" s="23">
        <f t="shared" si="12"/>
        <v>11.230024619476197</v>
      </c>
      <c r="AB22" s="25"/>
      <c r="AC22" s="24"/>
      <c r="AD22" s="25"/>
      <c r="AE22" s="24"/>
      <c r="AF22" s="23">
        <f t="shared" si="13"/>
        <v>0.89391695996702225</v>
      </c>
    </row>
    <row r="23" spans="2:32" s="26" customFormat="1" ht="15" customHeight="1" x14ac:dyDescent="0.2">
      <c r="B23" s="5" t="s">
        <v>64</v>
      </c>
      <c r="C23" s="5" t="s">
        <v>3</v>
      </c>
      <c r="D23" s="42" t="s">
        <v>22</v>
      </c>
      <c r="E23" s="4" t="str">
        <f t="shared" si="2"/>
        <v>SCTotal85-89</v>
      </c>
      <c r="F23" s="6">
        <f>VLOOKUP(E23,'Appendix 1a. Person-years 2020'!$E$3:$F$1682,2,FALSE)</f>
        <v>41211.020199999999</v>
      </c>
      <c r="G23" s="17">
        <f>VLOOKUP(E23,'Appendix 2a. Deaths 2020'!$E$4:$G$1683,2,FALSE)</f>
        <v>4167</v>
      </c>
      <c r="H23" s="17">
        <f>VLOOKUP(E23,'Appendix 2a. Deaths 2020'!$E$4:$G$1683,3,FALSE)</f>
        <v>421</v>
      </c>
      <c r="I23" s="18">
        <f t="shared" si="3"/>
        <v>0.10111373073942974</v>
      </c>
      <c r="J23" s="24">
        <v>5</v>
      </c>
      <c r="K23" s="5">
        <f>VLOOKUP(E23,'Appendix 3a. nax iIBGE 2020'!$E$5:$O$1935,11,FALSE)</f>
        <v>2.5</v>
      </c>
      <c r="L23" s="19">
        <f t="shared" si="4"/>
        <v>0.40355601747423314</v>
      </c>
      <c r="M23" s="20">
        <f t="shared" si="14"/>
        <v>38955.956500849141</v>
      </c>
      <c r="N23" s="20">
        <f t="shared" si="15"/>
        <v>15720.910662382143</v>
      </c>
      <c r="O23" s="20">
        <f t="shared" si="5"/>
        <v>155477.50584829034</v>
      </c>
      <c r="P23" s="20">
        <f t="shared" si="0"/>
        <v>328696.41470657109</v>
      </c>
      <c r="Q23" s="21">
        <f t="shared" si="6"/>
        <v>8.4376419996106709</v>
      </c>
      <c r="R23" s="22">
        <f t="shared" si="7"/>
        <v>0.89896808255339578</v>
      </c>
      <c r="S23" s="22">
        <f t="shared" si="8"/>
        <v>0.5964439825257668</v>
      </c>
      <c r="T23" s="22">
        <f t="shared" si="9"/>
        <v>0.62841173838364872</v>
      </c>
      <c r="U23" s="23">
        <f t="shared" si="16"/>
        <v>43554.005354869289</v>
      </c>
      <c r="V23" s="23">
        <f t="shared" si="17"/>
        <v>16184.157136245134</v>
      </c>
      <c r="W23" s="22">
        <f t="shared" si="10"/>
        <v>0.37158826161635128</v>
      </c>
      <c r="X23" s="23">
        <f>J23+R23*(L23/W23)*(K23-J23)</f>
        <v>2.5592341261424538</v>
      </c>
      <c r="Y23" s="23">
        <f t="shared" si="11"/>
        <v>178268.28833905124</v>
      </c>
      <c r="Z23" s="23">
        <f t="shared" si="1"/>
        <v>400452.44144950679</v>
      </c>
      <c r="AA23" s="23">
        <f t="shared" si="12"/>
        <v>9.1943883963530038</v>
      </c>
      <c r="AB23" s="25"/>
      <c r="AC23" s="24"/>
      <c r="AD23" s="25"/>
      <c r="AE23" s="24"/>
      <c r="AF23" s="23">
        <f t="shared" si="13"/>
        <v>0.75674639674233291</v>
      </c>
    </row>
    <row r="24" spans="2:32" s="26" customFormat="1" ht="15" customHeight="1" x14ac:dyDescent="0.2">
      <c r="B24" s="5" t="s">
        <v>64</v>
      </c>
      <c r="C24" s="5" t="s">
        <v>3</v>
      </c>
      <c r="D24" s="43" t="s">
        <v>5</v>
      </c>
      <c r="E24" s="4" t="str">
        <f t="shared" si="2"/>
        <v>SCTotal90+</v>
      </c>
      <c r="F24" s="6">
        <f>VLOOKUP(E24,'Appendix 1a. Person-years 2020'!$E$3:$F$1682,2,FALSE)</f>
        <v>26845.709500000001</v>
      </c>
      <c r="G24" s="17">
        <f>VLOOKUP(E24,'Appendix 2a. Deaths 2020'!$E$4:$G$1683,2,FALSE)</f>
        <v>3601</v>
      </c>
      <c r="H24" s="17">
        <f>VLOOKUP(E24,'Appendix 2a. Deaths 2020'!$E$4:$G$1683,3,FALSE)</f>
        <v>294</v>
      </c>
      <c r="I24" s="18">
        <f t="shared" si="3"/>
        <v>0.13413689066403703</v>
      </c>
      <c r="J24" s="27"/>
      <c r="K24" s="28"/>
      <c r="L24" s="16">
        <v>1</v>
      </c>
      <c r="M24" s="20">
        <f t="shared" si="14"/>
        <v>23235.045838466998</v>
      </c>
      <c r="N24" s="20">
        <f t="shared" si="15"/>
        <v>23235.045838466998</v>
      </c>
      <c r="O24" s="38">
        <f>N24*Q24</f>
        <v>173218.90885828075</v>
      </c>
      <c r="P24" s="20">
        <f>O24</f>
        <v>173218.90885828075</v>
      </c>
      <c r="Q24" s="21">
        <f>1/I24</f>
        <v>7.4550706748125517</v>
      </c>
      <c r="R24" s="22">
        <f t="shared" si="7"/>
        <v>0.91835601221882812</v>
      </c>
      <c r="S24" s="22">
        <f t="shared" si="8"/>
        <v>0</v>
      </c>
      <c r="T24" s="22">
        <f t="shared" si="9"/>
        <v>0</v>
      </c>
      <c r="U24" s="23">
        <f t="shared" si="16"/>
        <v>27369.848218624153</v>
      </c>
      <c r="V24" s="23">
        <f>U24*(1-T24)</f>
        <v>27369.848218624153</v>
      </c>
      <c r="W24" s="22">
        <f t="shared" si="10"/>
        <v>1</v>
      </c>
      <c r="X24" s="23">
        <f>Q24/R24</f>
        <v>8.1178438161475643</v>
      </c>
      <c r="Y24" s="23">
        <f t="shared" si="11"/>
        <v>222184.15311045552</v>
      </c>
      <c r="Z24" s="23">
        <f>Y24</f>
        <v>222184.15311045552</v>
      </c>
      <c r="AA24" s="23">
        <f t="shared" si="12"/>
        <v>8.1178438161475643</v>
      </c>
      <c r="AB24" s="25"/>
      <c r="AC24" s="24"/>
      <c r="AD24" s="25"/>
      <c r="AE24" s="24"/>
      <c r="AF24" s="23">
        <f t="shared" si="13"/>
        <v>0.66277314133501264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7247072.734600001</v>
      </c>
      <c r="G25" s="30">
        <f>SUM(G5:G24)</f>
        <v>44756</v>
      </c>
      <c r="H25" s="30">
        <f>SUM(H5:H24)</f>
        <v>4792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SC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SC</v>
      </c>
      <c r="C32" s="5" t="s">
        <v>48</v>
      </c>
      <c r="D32" s="40">
        <v>0</v>
      </c>
      <c r="E32" s="4" t="str">
        <f>_xlfn.CONCAT(B32,C32,D32)</f>
        <v>SCFemale0</v>
      </c>
      <c r="F32" s="6">
        <f>VLOOKUP(E32,'Appendix 1a. Person-years 2020'!$E$3:$F$1682,2,FALSE)</f>
        <v>47402.783000000003</v>
      </c>
      <c r="G32" s="17">
        <f>VLOOKUP(E32,'Appendix 2a. Deaths 2020'!$E$4:$G$1683,2,FALSE)</f>
        <v>381</v>
      </c>
      <c r="H32" s="17">
        <f>VLOOKUP(E32,'Appendix 2a. Deaths 2020'!$E$4:$G$1683,3,FALSE)</f>
        <v>2</v>
      </c>
      <c r="I32" s="18">
        <f>G32/F32</f>
        <v>8.0375027769994008E-3</v>
      </c>
      <c r="J32" s="16">
        <v>1</v>
      </c>
      <c r="K32" s="5">
        <f>VLOOKUP(E32,'Appendix 3a. nax iIBGE 2020'!$E$5:$O$1935,11,FALSE)</f>
        <v>7.0000000000000007E-2</v>
      </c>
      <c r="L32" s="19">
        <f>(J32*I32)/(1+(J32-K32)*I32)</f>
        <v>7.9778691814976332E-3</v>
      </c>
      <c r="M32" s="16">
        <v>100000</v>
      </c>
      <c r="N32" s="20">
        <f>M32*L32</f>
        <v>797.78691814976332</v>
      </c>
      <c r="O32" s="20">
        <f>M33*J32+N32*K32</f>
        <v>99258.058166120711</v>
      </c>
      <c r="P32" s="20">
        <f t="shared" ref="P32:P50" si="19">P33+O32</f>
        <v>8178800.5801983075</v>
      </c>
      <c r="Q32" s="21">
        <f>P32/M32</f>
        <v>81.788005801983076</v>
      </c>
      <c r="R32" s="22">
        <f>(G32-H32)/G32</f>
        <v>0.99475065616797897</v>
      </c>
      <c r="S32" s="22">
        <f>1-L32</f>
        <v>0.99202213081850232</v>
      </c>
      <c r="T32" s="22">
        <f>S32^R32</f>
        <v>0.99206384277687087</v>
      </c>
      <c r="U32" s="16">
        <v>100000</v>
      </c>
      <c r="V32" s="23">
        <f>U32*(1-T32)</f>
        <v>793.61572231291257</v>
      </c>
      <c r="W32" s="22">
        <f>V32/U32</f>
        <v>7.9361572231291255E-3</v>
      </c>
      <c r="X32" s="23">
        <f>J32+R32*(L32/W32)*(K32-J32)</f>
        <v>7.0019525395838111E-2</v>
      </c>
      <c r="Y32" s="23">
        <f>U33*J32+V32*X32</f>
        <v>99261.952873910108</v>
      </c>
      <c r="Z32" s="23">
        <f t="shared" ref="Z32:Z50" si="20">Z33+Y32</f>
        <v>8323785.3165153982</v>
      </c>
      <c r="AA32" s="23">
        <f>Z32/U32</f>
        <v>83.237853165153979</v>
      </c>
      <c r="AB32" s="16"/>
      <c r="AC32" s="16"/>
      <c r="AD32" s="16"/>
      <c r="AE32" s="16"/>
      <c r="AF32" s="23">
        <f>AA32-Q32</f>
        <v>1.4498473631709032</v>
      </c>
    </row>
    <row r="33" spans="2:32" s="26" customFormat="1" ht="15" customHeight="1" x14ac:dyDescent="0.2">
      <c r="B33" s="5" t="str">
        <f t="shared" ref="B33:B51" si="21">B6</f>
        <v>SC</v>
      </c>
      <c r="C33" s="5" t="s">
        <v>48</v>
      </c>
      <c r="D33" s="41" t="s">
        <v>18</v>
      </c>
      <c r="E33" s="4" t="str">
        <f t="shared" ref="E33:E51" si="22">_xlfn.CONCAT(B33,C33,D33)</f>
        <v>SCFemale1-4</v>
      </c>
      <c r="F33" s="6">
        <f>VLOOKUP(E33,'Appendix 1a. Person-years 2020'!$E$3:$F$1682,2,FALSE)</f>
        <v>190193.2763</v>
      </c>
      <c r="G33" s="17">
        <f>VLOOKUP(E33,'Appendix 2a. Deaths 2020'!$E$4:$G$1683,2,FALSE)</f>
        <v>50</v>
      </c>
      <c r="H33" s="17">
        <f>VLOOKUP(E33,'Appendix 2a. Deaths 2020'!$E$4:$G$1683,3,FALSE)</f>
        <v>3</v>
      </c>
      <c r="I33" s="18">
        <f t="shared" ref="I33:I51" si="23">G33/F33</f>
        <v>2.6289047106551158E-4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1.0508739850172367E-3</v>
      </c>
      <c r="M33" s="20">
        <f>M32-N32</f>
        <v>99202.213081850234</v>
      </c>
      <c r="N33" s="20">
        <f>M33*L33</f>
        <v>104.249024983853</v>
      </c>
      <c r="O33" s="20">
        <f t="shared" ref="O33:O50" si="25">M34*J33+N33*K33</f>
        <v>396549.27225519111</v>
      </c>
      <c r="P33" s="20">
        <f t="shared" si="19"/>
        <v>8079542.5220321864</v>
      </c>
      <c r="Q33" s="21">
        <f t="shared" ref="Q33:Q50" si="26">P33/M33</f>
        <v>81.445184245697007</v>
      </c>
      <c r="R33" s="22">
        <f t="shared" ref="R33:R51" si="27">(G33-H33)/G33</f>
        <v>0.94</v>
      </c>
      <c r="S33" s="22">
        <f t="shared" ref="S33:S51" si="28">1-L33</f>
        <v>0.99894912601498276</v>
      </c>
      <c r="T33" s="22">
        <f t="shared" ref="T33:T51" si="29">S33^R33</f>
        <v>0.99901214730023524</v>
      </c>
      <c r="U33" s="23">
        <f>U32-V32</f>
        <v>99206.384277687088</v>
      </c>
      <c r="V33" s="23">
        <f>U33*(1-T33)</f>
        <v>98.001294542613181</v>
      </c>
      <c r="W33" s="22">
        <f t="shared" ref="W33:W51" si="30">V33/U33</f>
        <v>9.8785269976475742E-4</v>
      </c>
      <c r="X33" s="23">
        <f>J33+R33*(L33/W33)*(K33-J33)</f>
        <v>1.510078526973627</v>
      </c>
      <c r="Y33" s="23">
        <f t="shared" ref="Y33:Y51" si="31">U34*J33+V33*X33</f>
        <v>396581.52158308233</v>
      </c>
      <c r="Z33" s="23">
        <f t="shared" si="20"/>
        <v>8224523.3636414884</v>
      </c>
      <c r="AA33" s="23">
        <f t="shared" ref="AA33:AA51" si="32">Z33/U33</f>
        <v>82.90316619765467</v>
      </c>
      <c r="AB33" s="25"/>
      <c r="AC33" s="24"/>
      <c r="AD33" s="25"/>
      <c r="AE33" s="24"/>
      <c r="AF33" s="23">
        <f t="shared" ref="AF33:AF51" si="33">AA33-Q33</f>
        <v>1.4579819519576631</v>
      </c>
    </row>
    <row r="34" spans="2:32" s="26" customFormat="1" ht="15" customHeight="1" x14ac:dyDescent="0.2">
      <c r="B34" s="5" t="str">
        <f t="shared" si="21"/>
        <v>SC</v>
      </c>
      <c r="C34" s="5" t="s">
        <v>48</v>
      </c>
      <c r="D34" s="24" t="s">
        <v>70</v>
      </c>
      <c r="E34" s="4" t="str">
        <f t="shared" si="22"/>
        <v>SCFemale5-9</v>
      </c>
      <c r="F34" s="6">
        <f>VLOOKUP(E34,'Appendix 1a. Person-years 2020'!$E$3:$F$1682,2,FALSE)</f>
        <v>226940.34849999999</v>
      </c>
      <c r="G34" s="17">
        <f>VLOOKUP(E34,'Appendix 2a. Deaths 2020'!$E$4:$G$1683,2,FALSE)</f>
        <v>20</v>
      </c>
      <c r="H34" s="17">
        <f>VLOOKUP(E34,'Appendix 2a. Deaths 2020'!$E$4:$G$1683,3,FALSE)</f>
        <v>0</v>
      </c>
      <c r="I34" s="18">
        <f t="shared" si="23"/>
        <v>8.8128885551614467E-5</v>
      </c>
      <c r="J34" s="24">
        <v>5</v>
      </c>
      <c r="K34" s="5">
        <f>VLOOKUP(E34,'Appendix 3a. nax iIBGE 2020'!$E$5:$O$1935,11,FALSE)</f>
        <v>2.5</v>
      </c>
      <c r="L34" s="19">
        <f t="shared" si="24"/>
        <v>4.4054736538721171E-4</v>
      </c>
      <c r="M34" s="20">
        <f t="shared" ref="M34:M51" si="34">M33-N33</f>
        <v>99097.964056866374</v>
      </c>
      <c r="N34" s="20">
        <f t="shared" ref="N34:N51" si="35">M34*L34</f>
        <v>43.657346980489081</v>
      </c>
      <c r="O34" s="20">
        <f t="shared" si="25"/>
        <v>495380.67691688065</v>
      </c>
      <c r="P34" s="20">
        <f t="shared" si="19"/>
        <v>7682993.2497769948</v>
      </c>
      <c r="Q34" s="21">
        <f t="shared" si="26"/>
        <v>77.529274419484395</v>
      </c>
      <c r="R34" s="22">
        <f t="shared" si="27"/>
        <v>1</v>
      </c>
      <c r="S34" s="22">
        <f t="shared" si="28"/>
        <v>0.99955945263461277</v>
      </c>
      <c r="T34" s="22">
        <f t="shared" si="29"/>
        <v>0.99955945263461277</v>
      </c>
      <c r="U34" s="23">
        <f t="shared" ref="U34:U51" si="36">U33-V33</f>
        <v>99108.382983144475</v>
      </c>
      <c r="V34" s="23">
        <f t="shared" ref="V34:V50" si="37">U34*(1-T34)</f>
        <v>43.661937011013258</v>
      </c>
      <c r="W34" s="22">
        <f t="shared" si="30"/>
        <v>4.4054736538723382E-4</v>
      </c>
      <c r="X34" s="23">
        <f>J34+R34*(L34/W34)*(K34-J34)</f>
        <v>2.5000000000001252</v>
      </c>
      <c r="Y34" s="23">
        <f t="shared" si="31"/>
        <v>495432.7600731948</v>
      </c>
      <c r="Z34" s="23">
        <f t="shared" si="20"/>
        <v>7827941.8420584062</v>
      </c>
      <c r="AA34" s="23">
        <f t="shared" si="32"/>
        <v>78.983650085278029</v>
      </c>
      <c r="AB34" s="25"/>
      <c r="AC34" s="24"/>
      <c r="AD34" s="25"/>
      <c r="AE34" s="24"/>
      <c r="AF34" s="23">
        <f t="shared" si="33"/>
        <v>1.4543756657936342</v>
      </c>
    </row>
    <row r="35" spans="2:32" s="26" customFormat="1" ht="15" customHeight="1" x14ac:dyDescent="0.2">
      <c r="B35" s="5" t="str">
        <f t="shared" si="21"/>
        <v>SC</v>
      </c>
      <c r="C35" s="5" t="s">
        <v>48</v>
      </c>
      <c r="D35" s="24" t="s">
        <v>71</v>
      </c>
      <c r="E35" s="4" t="str">
        <f t="shared" si="22"/>
        <v>SCFemale10-14</v>
      </c>
      <c r="F35" s="6">
        <f>VLOOKUP(E35,'Appendix 1a. Person-years 2020'!$E$3:$F$1682,2,FALSE)</f>
        <v>218300.68109999999</v>
      </c>
      <c r="G35" s="17">
        <f>VLOOKUP(E35,'Appendix 2a. Deaths 2020'!$E$4:$G$1683,2,FALSE)</f>
        <v>42</v>
      </c>
      <c r="H35" s="17">
        <f>VLOOKUP(E35,'Appendix 2a. Deaths 2020'!$E$4:$G$1683,3,FALSE)</f>
        <v>1</v>
      </c>
      <c r="I35" s="18">
        <f t="shared" si="23"/>
        <v>1.9239518533962103E-4</v>
      </c>
      <c r="J35" s="24">
        <v>5</v>
      </c>
      <c r="K35" s="5">
        <f>VLOOKUP(E35,'Appendix 3a. nax iIBGE 2020'!$E$5:$O$1935,11,FALSE)</f>
        <v>2.5</v>
      </c>
      <c r="L35" s="19">
        <f t="shared" si="24"/>
        <v>9.6151345030191175E-4</v>
      </c>
      <c r="M35" s="20">
        <f t="shared" si="34"/>
        <v>99054.306709885888</v>
      </c>
      <c r="N35" s="20">
        <f t="shared" si="35"/>
        <v>95.242048211886186</v>
      </c>
      <c r="O35" s="20">
        <f t="shared" si="25"/>
        <v>495033.42842889967</v>
      </c>
      <c r="P35" s="20">
        <f t="shared" si="19"/>
        <v>7187612.5728601143</v>
      </c>
      <c r="Q35" s="21">
        <f t="shared" si="26"/>
        <v>72.56234293690504</v>
      </c>
      <c r="R35" s="22">
        <f t="shared" si="27"/>
        <v>0.97619047619047616</v>
      </c>
      <c r="S35" s="22">
        <f t="shared" si="28"/>
        <v>0.99903848654969807</v>
      </c>
      <c r="T35" s="22">
        <f t="shared" si="29"/>
        <v>0.99906136897955877</v>
      </c>
      <c r="U35" s="23">
        <f t="shared" si="36"/>
        <v>99064.721046133462</v>
      </c>
      <c r="V35" s="23">
        <f t="shared" si="37"/>
        <v>92.985220205257789</v>
      </c>
      <c r="W35" s="22">
        <f t="shared" si="30"/>
        <v>9.3863102044122737E-4</v>
      </c>
      <c r="X35" s="23">
        <f>((-5/24)*V34+2.5*V35+(5/24)*V36)/V35</f>
        <v>2.7334227765358019</v>
      </c>
      <c r="Y35" s="23">
        <f t="shared" si="31"/>
        <v>495112.84704843129</v>
      </c>
      <c r="Z35" s="23">
        <f t="shared" si="20"/>
        <v>7332509.081985211</v>
      </c>
      <c r="AA35" s="23">
        <f t="shared" si="32"/>
        <v>74.017359606459038</v>
      </c>
      <c r="AB35" s="25"/>
      <c r="AC35" s="24"/>
      <c r="AD35" s="25"/>
      <c r="AE35" s="24"/>
      <c r="AF35" s="23">
        <f t="shared" si="33"/>
        <v>1.4550166695539986</v>
      </c>
    </row>
    <row r="36" spans="2:32" s="26" customFormat="1" ht="15" customHeight="1" x14ac:dyDescent="0.2">
      <c r="B36" s="5" t="str">
        <f t="shared" si="21"/>
        <v>SC</v>
      </c>
      <c r="C36" s="5" t="s">
        <v>48</v>
      </c>
      <c r="D36" s="24" t="s">
        <v>72</v>
      </c>
      <c r="E36" s="4" t="str">
        <f t="shared" si="22"/>
        <v>SCFemale15-19</v>
      </c>
      <c r="F36" s="6">
        <f>VLOOKUP(E36,'Appendix 1a. Person-years 2020'!$E$3:$F$1682,2,FALSE)</f>
        <v>230780.0465</v>
      </c>
      <c r="G36" s="17">
        <f>VLOOKUP(E36,'Appendix 2a. Deaths 2020'!$E$4:$G$1683,2,FALSE)</f>
        <v>73</v>
      </c>
      <c r="H36" s="17">
        <f>VLOOKUP(E36,'Appendix 2a. Deaths 2020'!$E$4:$G$1683,3,FALSE)</f>
        <v>4</v>
      </c>
      <c r="I36" s="18">
        <f t="shared" si="23"/>
        <v>3.1631850806477759E-4</v>
      </c>
      <c r="J36" s="24">
        <v>5</v>
      </c>
      <c r="K36" s="5">
        <f>VLOOKUP(E36,'Appendix 3a. nax iIBGE 2020'!$E$5:$O$1935,11,FALSE)</f>
        <v>2.5</v>
      </c>
      <c r="L36" s="19">
        <f t="shared" si="24"/>
        <v>1.5803428111232747E-3</v>
      </c>
      <c r="M36" s="20">
        <f t="shared" si="34"/>
        <v>98959.064661673998</v>
      </c>
      <c r="N36" s="20">
        <f t="shared" si="35"/>
        <v>156.3892464335598</v>
      </c>
      <c r="O36" s="20">
        <f t="shared" si="25"/>
        <v>494404.35019228607</v>
      </c>
      <c r="P36" s="20">
        <f t="shared" si="19"/>
        <v>6692579.1444312148</v>
      </c>
      <c r="Q36" s="21">
        <f t="shared" si="26"/>
        <v>67.62977365754341</v>
      </c>
      <c r="R36" s="22">
        <f t="shared" si="27"/>
        <v>0.9452054794520548</v>
      </c>
      <c r="S36" s="22">
        <f t="shared" si="28"/>
        <v>0.99841965718887671</v>
      </c>
      <c r="T36" s="22">
        <f t="shared" si="29"/>
        <v>0.99850618660461665</v>
      </c>
      <c r="U36" s="23">
        <f t="shared" si="36"/>
        <v>98971.735825928205</v>
      </c>
      <c r="V36" s="23">
        <f t="shared" si="37"/>
        <v>147.84530474111352</v>
      </c>
      <c r="W36" s="22">
        <f t="shared" si="30"/>
        <v>1.4938133953833477E-3</v>
      </c>
      <c r="X36" s="23">
        <f t="shared" ref="X36:X49" si="38">((-5/24)*V35+2.5*V36+(5/24)*V37)/V36</f>
        <v>2.719810763207561</v>
      </c>
      <c r="Y36" s="23">
        <f t="shared" si="31"/>
        <v>494521.56385706004</v>
      </c>
      <c r="Z36" s="23">
        <f t="shared" si="20"/>
        <v>6837396.2349367794</v>
      </c>
      <c r="AA36" s="23">
        <f t="shared" si="32"/>
        <v>69.084331782989167</v>
      </c>
      <c r="AB36" s="25"/>
      <c r="AC36" s="24"/>
      <c r="AD36" s="25"/>
      <c r="AE36" s="24"/>
      <c r="AF36" s="23">
        <f t="shared" si="33"/>
        <v>1.4545581254457574</v>
      </c>
    </row>
    <row r="37" spans="2:32" s="26" customFormat="1" ht="15" customHeight="1" x14ac:dyDescent="0.2">
      <c r="B37" s="5" t="str">
        <f t="shared" si="21"/>
        <v>SC</v>
      </c>
      <c r="C37" s="5" t="s">
        <v>48</v>
      </c>
      <c r="D37" s="24" t="s">
        <v>73</v>
      </c>
      <c r="E37" s="4" t="str">
        <f t="shared" si="22"/>
        <v>SCFemale20-24</v>
      </c>
      <c r="F37" s="6">
        <f>VLOOKUP(E37,'Appendix 1a. Person-years 2020'!$E$3:$F$1682,2,FALSE)</f>
        <v>273531.2268</v>
      </c>
      <c r="G37" s="17">
        <f>VLOOKUP(E37,'Appendix 2a. Deaths 2020'!$E$4:$G$1683,2,FALSE)</f>
        <v>147</v>
      </c>
      <c r="H37" s="17">
        <f>VLOOKUP(E37,'Appendix 2a. Deaths 2020'!$E$4:$G$1683,3,FALSE)</f>
        <v>9</v>
      </c>
      <c r="I37" s="18">
        <f t="shared" si="23"/>
        <v>5.3741578875556744E-4</v>
      </c>
      <c r="J37" s="24">
        <v>5</v>
      </c>
      <c r="K37" s="5">
        <f>VLOOKUP(E37,'Appendix 3a. nax iIBGE 2020'!$E$5:$O$1935,11,FALSE)</f>
        <v>2.5</v>
      </c>
      <c r="L37" s="19">
        <f t="shared" si="24"/>
        <v>2.6834735910864411E-3</v>
      </c>
      <c r="M37" s="20">
        <f t="shared" si="34"/>
        <v>98802.675415240432</v>
      </c>
      <c r="N37" s="20">
        <f t="shared" si="35"/>
        <v>265.13437020548326</v>
      </c>
      <c r="O37" s="20">
        <f t="shared" si="25"/>
        <v>493350.54115068843</v>
      </c>
      <c r="P37" s="20">
        <f t="shared" si="19"/>
        <v>6198174.7942389287</v>
      </c>
      <c r="Q37" s="21">
        <f t="shared" si="26"/>
        <v>62.732863945128074</v>
      </c>
      <c r="R37" s="22">
        <f t="shared" si="27"/>
        <v>0.93877551020408168</v>
      </c>
      <c r="S37" s="22">
        <f t="shared" si="28"/>
        <v>0.99731652640891355</v>
      </c>
      <c r="T37" s="22">
        <f t="shared" si="29"/>
        <v>0.99748061357029338</v>
      </c>
      <c r="U37" s="23">
        <f t="shared" si="36"/>
        <v>98823.890521187088</v>
      </c>
      <c r="V37" s="23">
        <f t="shared" si="37"/>
        <v>248.97556870989104</v>
      </c>
      <c r="W37" s="22">
        <f t="shared" si="30"/>
        <v>2.519386429706616E-3</v>
      </c>
      <c r="X37" s="23">
        <f t="shared" si="38"/>
        <v>2.5944726070282678</v>
      </c>
      <c r="Y37" s="23">
        <f t="shared" si="31"/>
        <v>493520.5350552231</v>
      </c>
      <c r="Z37" s="23">
        <f t="shared" si="20"/>
        <v>6342874.6710797194</v>
      </c>
      <c r="AA37" s="23">
        <f t="shared" si="32"/>
        <v>64.183616306017171</v>
      </c>
      <c r="AB37" s="25"/>
      <c r="AC37" s="24"/>
      <c r="AD37" s="25"/>
      <c r="AE37" s="24"/>
      <c r="AF37" s="23">
        <f t="shared" si="33"/>
        <v>1.4507523608890978</v>
      </c>
    </row>
    <row r="38" spans="2:32" s="26" customFormat="1" ht="15" customHeight="1" x14ac:dyDescent="0.2">
      <c r="B38" s="5" t="str">
        <f t="shared" si="21"/>
        <v>SC</v>
      </c>
      <c r="C38" s="5" t="s">
        <v>48</v>
      </c>
      <c r="D38" s="24" t="s">
        <v>74</v>
      </c>
      <c r="E38" s="4" t="str">
        <f t="shared" si="22"/>
        <v>SCFemale25-29</v>
      </c>
      <c r="F38" s="6">
        <f>VLOOKUP(E38,'Appendix 1a. Person-years 2020'!$E$3:$F$1682,2,FALSE)</f>
        <v>292598.83289999998</v>
      </c>
      <c r="G38" s="17">
        <f>VLOOKUP(E38,'Appendix 2a. Deaths 2020'!$E$4:$G$1683,2,FALSE)</f>
        <v>168</v>
      </c>
      <c r="H38" s="17">
        <f>VLOOKUP(E38,'Appendix 2a. Deaths 2020'!$E$4:$G$1683,3,FALSE)</f>
        <v>13</v>
      </c>
      <c r="I38" s="18">
        <f t="shared" si="23"/>
        <v>5.7416496961017107E-4</v>
      </c>
      <c r="J38" s="24">
        <v>5</v>
      </c>
      <c r="K38" s="5">
        <f>VLOOKUP(E38,'Appendix 3a. nax iIBGE 2020'!$E$5:$O$1935,11,FALSE)</f>
        <v>2.5</v>
      </c>
      <c r="L38" s="19">
        <f t="shared" si="24"/>
        <v>2.866709936991221E-3</v>
      </c>
      <c r="M38" s="20">
        <f t="shared" si="34"/>
        <v>98537.541045034945</v>
      </c>
      <c r="N38" s="20">
        <f t="shared" si="35"/>
        <v>282.47854808048197</v>
      </c>
      <c r="O38" s="20">
        <f t="shared" si="25"/>
        <v>491981.50885497348</v>
      </c>
      <c r="P38" s="20">
        <f t="shared" si="19"/>
        <v>5704824.2530882405</v>
      </c>
      <c r="Q38" s="21">
        <f t="shared" si="26"/>
        <v>57.894932150589646</v>
      </c>
      <c r="R38" s="22">
        <f t="shared" si="27"/>
        <v>0.92261904761904767</v>
      </c>
      <c r="S38" s="22">
        <f t="shared" si="28"/>
        <v>0.99713329006300877</v>
      </c>
      <c r="T38" s="22">
        <f t="shared" si="29"/>
        <v>0.99735482515033169</v>
      </c>
      <c r="U38" s="23">
        <f t="shared" si="36"/>
        <v>98574.914952477193</v>
      </c>
      <c r="V38" s="23">
        <f t="shared" si="37"/>
        <v>260.74788584048514</v>
      </c>
      <c r="W38" s="22">
        <f t="shared" si="30"/>
        <v>2.6451748496683085E-3</v>
      </c>
      <c r="X38" s="23">
        <f t="shared" si="38"/>
        <v>2.5783870801906299</v>
      </c>
      <c r="Y38" s="23">
        <f t="shared" si="31"/>
        <v>492243.14431322174</v>
      </c>
      <c r="Z38" s="23">
        <f t="shared" si="20"/>
        <v>5849354.1360244965</v>
      </c>
      <c r="AA38" s="23">
        <f t="shared" si="32"/>
        <v>59.339175071512472</v>
      </c>
      <c r="AB38" s="25"/>
      <c r="AC38" s="24"/>
      <c r="AD38" s="25"/>
      <c r="AE38" s="24"/>
      <c r="AF38" s="23">
        <f t="shared" si="33"/>
        <v>1.4442429209228251</v>
      </c>
    </row>
    <row r="39" spans="2:32" s="26" customFormat="1" ht="15" customHeight="1" x14ac:dyDescent="0.2">
      <c r="B39" s="5" t="str">
        <f t="shared" si="21"/>
        <v>SC</v>
      </c>
      <c r="C39" s="5" t="s">
        <v>48</v>
      </c>
      <c r="D39" s="24" t="s">
        <v>75</v>
      </c>
      <c r="E39" s="4" t="str">
        <f t="shared" si="22"/>
        <v>SCFemale30-34</v>
      </c>
      <c r="F39" s="6">
        <f>VLOOKUP(E39,'Appendix 1a. Person-years 2020'!$E$3:$F$1682,2,FALSE)</f>
        <v>301136.79470000003</v>
      </c>
      <c r="G39" s="17">
        <f>VLOOKUP(E39,'Appendix 2a. Deaths 2020'!$E$4:$G$1683,2,FALSE)</f>
        <v>223</v>
      </c>
      <c r="H39" s="17">
        <f>VLOOKUP(E39,'Appendix 2a. Deaths 2020'!$E$4:$G$1683,3,FALSE)</f>
        <v>10</v>
      </c>
      <c r="I39" s="18">
        <f t="shared" si="23"/>
        <v>7.405272418541818E-4</v>
      </c>
      <c r="J39" s="24">
        <v>5</v>
      </c>
      <c r="K39" s="5">
        <f>VLOOKUP(E39,'Appendix 3a. nax iIBGE 2020'!$E$5:$O$1935,11,FALSE)</f>
        <v>2.5</v>
      </c>
      <c r="L39" s="19">
        <f t="shared" si="24"/>
        <v>3.6957941187079403E-3</v>
      </c>
      <c r="M39" s="20">
        <f t="shared" si="34"/>
        <v>98255.062496954459</v>
      </c>
      <c r="N39" s="20">
        <f t="shared" si="35"/>
        <v>363.13048210952542</v>
      </c>
      <c r="O39" s="20">
        <f t="shared" si="25"/>
        <v>490367.48627949849</v>
      </c>
      <c r="P39" s="20">
        <f t="shared" si="19"/>
        <v>5212842.7442332674</v>
      </c>
      <c r="Q39" s="21">
        <f t="shared" si="26"/>
        <v>53.05418989881408</v>
      </c>
      <c r="R39" s="22">
        <f t="shared" si="27"/>
        <v>0.95515695067264572</v>
      </c>
      <c r="S39" s="22">
        <f t="shared" si="28"/>
        <v>0.99630420588129209</v>
      </c>
      <c r="T39" s="22">
        <f t="shared" si="29"/>
        <v>0.9964696436621201</v>
      </c>
      <c r="U39" s="23">
        <f t="shared" si="36"/>
        <v>98314.167066636714</v>
      </c>
      <c r="V39" s="23">
        <f t="shared" si="37"/>
        <v>347.08404280708453</v>
      </c>
      <c r="W39" s="22">
        <f t="shared" si="30"/>
        <v>3.5303563378799026E-3</v>
      </c>
      <c r="X39" s="23">
        <f t="shared" si="38"/>
        <v>2.6592974769955444</v>
      </c>
      <c r="Y39" s="23">
        <f t="shared" si="31"/>
        <v>490758.41483849043</v>
      </c>
      <c r="Z39" s="23">
        <f t="shared" si="20"/>
        <v>5357110.9917112747</v>
      </c>
      <c r="AA39" s="23">
        <f t="shared" si="32"/>
        <v>54.489715486072917</v>
      </c>
      <c r="AB39" s="25"/>
      <c r="AC39" s="24"/>
      <c r="AD39" s="25"/>
      <c r="AE39" s="24"/>
      <c r="AF39" s="23">
        <f t="shared" si="33"/>
        <v>1.4355255872588373</v>
      </c>
    </row>
    <row r="40" spans="2:32" s="26" customFormat="1" ht="15" customHeight="1" x14ac:dyDescent="0.2">
      <c r="B40" s="5" t="str">
        <f t="shared" si="21"/>
        <v>SC</v>
      </c>
      <c r="C40" s="5" t="s">
        <v>48</v>
      </c>
      <c r="D40" s="24" t="s">
        <v>76</v>
      </c>
      <c r="E40" s="4" t="str">
        <f t="shared" si="22"/>
        <v>SCFemale35-39</v>
      </c>
      <c r="F40" s="6">
        <f>VLOOKUP(E40,'Appendix 1a. Person-years 2020'!$E$3:$F$1682,2,FALSE)</f>
        <v>297120.64360000001</v>
      </c>
      <c r="G40" s="17">
        <f>VLOOKUP(E40,'Appendix 2a. Deaths 2020'!$E$4:$G$1683,2,FALSE)</f>
        <v>339</v>
      </c>
      <c r="H40" s="17">
        <f>VLOOKUP(E40,'Appendix 2a. Deaths 2020'!$E$4:$G$1683,3,FALSE)</f>
        <v>19</v>
      </c>
      <c r="I40" s="18">
        <f t="shared" si="23"/>
        <v>1.1409506787969275E-3</v>
      </c>
      <c r="J40" s="24">
        <v>5</v>
      </c>
      <c r="K40" s="5">
        <f>VLOOKUP(E40,'Appendix 3a. nax iIBGE 2020'!$E$5:$O$1935,11,FALSE)</f>
        <v>2.5</v>
      </c>
      <c r="L40" s="19">
        <f t="shared" si="24"/>
        <v>5.6885275705023377E-3</v>
      </c>
      <c r="M40" s="20">
        <f t="shared" si="34"/>
        <v>97891.932014844933</v>
      </c>
      <c r="N40" s="20">
        <f t="shared" si="35"/>
        <v>556.86095419618584</v>
      </c>
      <c r="O40" s="20">
        <f t="shared" si="25"/>
        <v>488067.50768873421</v>
      </c>
      <c r="P40" s="20">
        <f t="shared" si="19"/>
        <v>4722475.2579537686</v>
      </c>
      <c r="Q40" s="21">
        <f t="shared" si="26"/>
        <v>48.241720852313179</v>
      </c>
      <c r="R40" s="22">
        <f t="shared" si="27"/>
        <v>0.94395280235988199</v>
      </c>
      <c r="S40" s="22">
        <f t="shared" si="28"/>
        <v>0.99431147242949769</v>
      </c>
      <c r="T40" s="22">
        <f t="shared" si="29"/>
        <v>0.99462944073908477</v>
      </c>
      <c r="U40" s="23">
        <f t="shared" si="36"/>
        <v>97967.083023829633</v>
      </c>
      <c r="V40" s="23">
        <f t="shared" si="37"/>
        <v>526.13802499847952</v>
      </c>
      <c r="W40" s="22">
        <f t="shared" si="30"/>
        <v>5.3705592609152308E-3</v>
      </c>
      <c r="X40" s="23">
        <f t="shared" si="38"/>
        <v>2.6390070256271536</v>
      </c>
      <c r="Y40" s="23">
        <f t="shared" si="31"/>
        <v>488593.20693857636</v>
      </c>
      <c r="Z40" s="23">
        <f t="shared" si="20"/>
        <v>4866352.5768727846</v>
      </c>
      <c r="AA40" s="23">
        <f t="shared" si="32"/>
        <v>49.673343603474315</v>
      </c>
      <c r="AB40" s="25"/>
      <c r="AC40" s="24"/>
      <c r="AD40" s="25"/>
      <c r="AE40" s="24"/>
      <c r="AF40" s="23">
        <f t="shared" si="33"/>
        <v>1.4316227511611359</v>
      </c>
    </row>
    <row r="41" spans="2:32" s="26" customFormat="1" ht="15" customHeight="1" x14ac:dyDescent="0.2">
      <c r="B41" s="5" t="str">
        <f t="shared" si="21"/>
        <v>SC</v>
      </c>
      <c r="C41" s="5" t="s">
        <v>48</v>
      </c>
      <c r="D41" s="24" t="s">
        <v>77</v>
      </c>
      <c r="E41" s="4" t="str">
        <f t="shared" si="22"/>
        <v>SCFemale40-44</v>
      </c>
      <c r="F41" s="6">
        <f>VLOOKUP(E41,'Appendix 1a. Person-years 2020'!$E$3:$F$1682,2,FALSE)</f>
        <v>266323.08929999999</v>
      </c>
      <c r="G41" s="17">
        <f>VLOOKUP(E41,'Appendix 2a. Deaths 2020'!$E$4:$G$1683,2,FALSE)</f>
        <v>417</v>
      </c>
      <c r="H41" s="17">
        <f>VLOOKUP(E41,'Appendix 2a. Deaths 2020'!$E$4:$G$1683,3,FALSE)</f>
        <v>34</v>
      </c>
      <c r="I41" s="18">
        <f t="shared" si="23"/>
        <v>1.5657673583467254E-3</v>
      </c>
      <c r="J41" s="24">
        <v>5</v>
      </c>
      <c r="K41" s="5">
        <f>VLOOKUP(E41,'Appendix 3a. nax iIBGE 2020'!$E$5:$O$1935,11,FALSE)</f>
        <v>2.5</v>
      </c>
      <c r="L41" s="19">
        <f t="shared" si="24"/>
        <v>7.7983109399336614E-3</v>
      </c>
      <c r="M41" s="20">
        <f t="shared" si="34"/>
        <v>97335.071060648741</v>
      </c>
      <c r="N41" s="20">
        <f t="shared" si="35"/>
        <v>759.04914949147746</v>
      </c>
      <c r="O41" s="20">
        <f t="shared" si="25"/>
        <v>484777.73242951505</v>
      </c>
      <c r="P41" s="20">
        <f t="shared" si="19"/>
        <v>4234407.7502650339</v>
      </c>
      <c r="Q41" s="21">
        <f t="shared" si="26"/>
        <v>43.503412532843448</v>
      </c>
      <c r="R41" s="22">
        <f t="shared" si="27"/>
        <v>0.91846522781774576</v>
      </c>
      <c r="S41" s="22">
        <f t="shared" si="28"/>
        <v>0.99220168906006634</v>
      </c>
      <c r="T41" s="22">
        <f t="shared" si="29"/>
        <v>0.99283523906657001</v>
      </c>
      <c r="U41" s="23">
        <f t="shared" si="36"/>
        <v>97440.944998831153</v>
      </c>
      <c r="V41" s="23">
        <f t="shared" si="37"/>
        <v>698.14107604412607</v>
      </c>
      <c r="W41" s="22">
        <f t="shared" si="30"/>
        <v>7.1647609334299922E-3</v>
      </c>
      <c r="X41" s="23">
        <f t="shared" si="38"/>
        <v>2.6597373730028413</v>
      </c>
      <c r="Y41" s="23">
        <f t="shared" si="31"/>
        <v>485570.89152551815</v>
      </c>
      <c r="Z41" s="23">
        <f t="shared" si="20"/>
        <v>4377759.3699342087</v>
      </c>
      <c r="AA41" s="23">
        <f t="shared" si="32"/>
        <v>44.927308227426593</v>
      </c>
      <c r="AB41" s="25"/>
      <c r="AC41" s="24"/>
      <c r="AD41" s="25"/>
      <c r="AE41" s="24"/>
      <c r="AF41" s="23">
        <f t="shared" si="33"/>
        <v>1.4238956945831447</v>
      </c>
    </row>
    <row r="42" spans="2:32" s="26" customFormat="1" ht="15" customHeight="1" x14ac:dyDescent="0.2">
      <c r="B42" s="5" t="str">
        <f t="shared" si="21"/>
        <v>SC</v>
      </c>
      <c r="C42" s="5" t="s">
        <v>48</v>
      </c>
      <c r="D42" s="24" t="s">
        <v>78</v>
      </c>
      <c r="E42" s="4" t="str">
        <f t="shared" si="22"/>
        <v>SCFemale45-49</v>
      </c>
      <c r="F42" s="6">
        <f>VLOOKUP(E42,'Appendix 1a. Person-years 2020'!$E$3:$F$1682,2,FALSE)</f>
        <v>244738.75659999999</v>
      </c>
      <c r="G42" s="17">
        <f>VLOOKUP(E42,'Appendix 2a. Deaths 2020'!$E$4:$G$1683,2,FALSE)</f>
        <v>588</v>
      </c>
      <c r="H42" s="17">
        <f>VLOOKUP(E42,'Appendix 2a. Deaths 2020'!$E$4:$G$1683,3,FALSE)</f>
        <v>48</v>
      </c>
      <c r="I42" s="18">
        <f t="shared" si="23"/>
        <v>2.402561850720786E-3</v>
      </c>
      <c r="J42" s="24">
        <v>5</v>
      </c>
      <c r="K42" s="5">
        <f>VLOOKUP(E42,'Appendix 3a. nax iIBGE 2020'!$E$5:$O$1935,11,FALSE)</f>
        <v>2.5</v>
      </c>
      <c r="L42" s="19">
        <f t="shared" si="24"/>
        <v>1.1941086257855704E-2</v>
      </c>
      <c r="M42" s="20">
        <f t="shared" si="34"/>
        <v>96576.021911157266</v>
      </c>
      <c r="N42" s="20">
        <f t="shared" si="35"/>
        <v>1153.2226080816913</v>
      </c>
      <c r="O42" s="20">
        <f t="shared" si="25"/>
        <v>479997.05303558212</v>
      </c>
      <c r="P42" s="20">
        <f t="shared" si="19"/>
        <v>3749630.0178355188</v>
      </c>
      <c r="Q42" s="21">
        <f t="shared" si="26"/>
        <v>38.825683059143799</v>
      </c>
      <c r="R42" s="22">
        <f t="shared" si="27"/>
        <v>0.91836734693877553</v>
      </c>
      <c r="S42" s="22">
        <f t="shared" si="28"/>
        <v>0.98805891374214427</v>
      </c>
      <c r="T42" s="22">
        <f t="shared" si="29"/>
        <v>0.98902832825773346</v>
      </c>
      <c r="U42" s="23">
        <f t="shared" si="36"/>
        <v>96742.803922787032</v>
      </c>
      <c r="V42" s="23">
        <f t="shared" si="37"/>
        <v>1061.4302880672753</v>
      </c>
      <c r="W42" s="22">
        <f t="shared" si="30"/>
        <v>1.0971671742266542E-2</v>
      </c>
      <c r="X42" s="23">
        <f t="shared" si="38"/>
        <v>2.6531820404762581</v>
      </c>
      <c r="Y42" s="23">
        <f t="shared" si="31"/>
        <v>481223.03595111641</v>
      </c>
      <c r="Z42" s="23">
        <f t="shared" si="20"/>
        <v>3892188.4784086905</v>
      </c>
      <c r="AA42" s="23">
        <f t="shared" si="32"/>
        <v>40.232330680793048</v>
      </c>
      <c r="AB42" s="25"/>
      <c r="AC42" s="24"/>
      <c r="AD42" s="25"/>
      <c r="AE42" s="24"/>
      <c r="AF42" s="23">
        <f t="shared" si="33"/>
        <v>1.4066476216492489</v>
      </c>
    </row>
    <row r="43" spans="2:32" s="26" customFormat="1" ht="15" customHeight="1" x14ac:dyDescent="0.2">
      <c r="B43" s="5" t="str">
        <f t="shared" si="21"/>
        <v>SC</v>
      </c>
      <c r="C43" s="5" t="s">
        <v>48</v>
      </c>
      <c r="D43" s="24" t="s">
        <v>79</v>
      </c>
      <c r="E43" s="4" t="str">
        <f t="shared" si="22"/>
        <v>SCFemale50-54</v>
      </c>
      <c r="F43" s="6">
        <f>VLOOKUP(E43,'Appendix 1a. Person-years 2020'!$E$3:$F$1682,2,FALSE)</f>
        <v>238868.21030000001</v>
      </c>
      <c r="G43" s="17">
        <f>VLOOKUP(E43,'Appendix 2a. Deaths 2020'!$E$4:$G$1683,2,FALSE)</f>
        <v>838</v>
      </c>
      <c r="H43" s="17">
        <f>VLOOKUP(E43,'Appendix 2a. Deaths 2020'!$E$4:$G$1683,3,FALSE)</f>
        <v>94</v>
      </c>
      <c r="I43" s="18">
        <f t="shared" si="23"/>
        <v>3.5082106528429914E-3</v>
      </c>
      <c r="J43" s="24">
        <v>5</v>
      </c>
      <c r="K43" s="5">
        <f>VLOOKUP(E43,'Appendix 3a. nax iIBGE 2020'!$E$5:$O$1935,11,FALSE)</f>
        <v>2.5</v>
      </c>
      <c r="L43" s="19">
        <f t="shared" si="24"/>
        <v>1.7388546553573202E-2</v>
      </c>
      <c r="M43" s="20">
        <f t="shared" si="34"/>
        <v>95422.799303075575</v>
      </c>
      <c r="N43" s="20">
        <f t="shared" si="35"/>
        <v>1659.2637879538022</v>
      </c>
      <c r="O43" s="20">
        <f t="shared" si="25"/>
        <v>472965.83704549336</v>
      </c>
      <c r="P43" s="20">
        <f t="shared" si="19"/>
        <v>3269632.9647999369</v>
      </c>
      <c r="Q43" s="21">
        <f t="shared" si="26"/>
        <v>34.264693434691068</v>
      </c>
      <c r="R43" s="22">
        <f t="shared" si="27"/>
        <v>0.88782816229116945</v>
      </c>
      <c r="S43" s="22">
        <f t="shared" si="28"/>
        <v>0.98261145344642675</v>
      </c>
      <c r="T43" s="22">
        <f t="shared" si="29"/>
        <v>0.9845468047211966</v>
      </c>
      <c r="U43" s="23">
        <f t="shared" si="36"/>
        <v>95681.373634719756</v>
      </c>
      <c r="V43" s="23">
        <f t="shared" si="37"/>
        <v>1478.5829513214753</v>
      </c>
      <c r="W43" s="22">
        <f t="shared" si="30"/>
        <v>1.5453195278803398E-2</v>
      </c>
      <c r="X43" s="23">
        <f t="shared" si="38"/>
        <v>2.6689486055290947</v>
      </c>
      <c r="Y43" s="23">
        <f t="shared" si="31"/>
        <v>474960.21532307996</v>
      </c>
      <c r="Z43" s="23">
        <f t="shared" si="20"/>
        <v>3410965.442457574</v>
      </c>
      <c r="AA43" s="23">
        <f t="shared" si="32"/>
        <v>35.649210634031306</v>
      </c>
      <c r="AB43" s="25"/>
      <c r="AC43" s="24"/>
      <c r="AD43" s="25"/>
      <c r="AE43" s="24"/>
      <c r="AF43" s="23">
        <f t="shared" si="33"/>
        <v>1.3845171993402374</v>
      </c>
    </row>
    <row r="44" spans="2:32" s="26" customFormat="1" ht="15" customHeight="1" x14ac:dyDescent="0.2">
      <c r="B44" s="5" t="str">
        <f t="shared" si="21"/>
        <v>SC</v>
      </c>
      <c r="C44" s="5" t="s">
        <v>48</v>
      </c>
      <c r="D44" s="24" t="s">
        <v>80</v>
      </c>
      <c r="E44" s="4" t="str">
        <f t="shared" si="22"/>
        <v>SCFemale55-59</v>
      </c>
      <c r="F44" s="6">
        <f>VLOOKUP(E44,'Appendix 1a. Person-years 2020'!$E$3:$F$1682,2,FALSE)</f>
        <v>225634.1539</v>
      </c>
      <c r="G44" s="17">
        <f>VLOOKUP(E44,'Appendix 2a. Deaths 2020'!$E$4:$G$1683,2,FALSE)</f>
        <v>1233</v>
      </c>
      <c r="H44" s="17">
        <f>VLOOKUP(E44,'Appendix 2a. Deaths 2020'!$E$4:$G$1683,3,FALSE)</f>
        <v>137</v>
      </c>
      <c r="I44" s="18">
        <f t="shared" si="23"/>
        <v>5.4645982387332183E-3</v>
      </c>
      <c r="J44" s="24">
        <v>5</v>
      </c>
      <c r="K44" s="5">
        <f>VLOOKUP(E44,'Appendix 3a. nax iIBGE 2020'!$E$5:$O$1935,11,FALSE)</f>
        <v>2.5</v>
      </c>
      <c r="L44" s="19">
        <f t="shared" si="24"/>
        <v>2.6954749008769052E-2</v>
      </c>
      <c r="M44" s="20">
        <f t="shared" si="34"/>
        <v>93763.535515121766</v>
      </c>
      <c r="N44" s="20">
        <f t="shared" si="35"/>
        <v>2527.3725659849101</v>
      </c>
      <c r="O44" s="20">
        <f t="shared" si="25"/>
        <v>462499.24616064655</v>
      </c>
      <c r="P44" s="20">
        <f t="shared" si="19"/>
        <v>2796667.1277544433</v>
      </c>
      <c r="Q44" s="21">
        <f t="shared" si="26"/>
        <v>29.826809669558688</v>
      </c>
      <c r="R44" s="22">
        <f t="shared" si="27"/>
        <v>0.88888888888888884</v>
      </c>
      <c r="S44" s="22">
        <f t="shared" si="28"/>
        <v>0.97304525099123096</v>
      </c>
      <c r="T44" s="22">
        <f t="shared" si="29"/>
        <v>0.97600398029574553</v>
      </c>
      <c r="U44" s="23">
        <f t="shared" si="36"/>
        <v>94202.790683398285</v>
      </c>
      <c r="V44" s="23">
        <f t="shared" si="37"/>
        <v>2260.4920214345843</v>
      </c>
      <c r="W44" s="22">
        <f t="shared" si="30"/>
        <v>2.3996019704254468E-2</v>
      </c>
      <c r="X44" s="23">
        <f t="shared" si="38"/>
        <v>2.6603973256518438</v>
      </c>
      <c r="Y44" s="23">
        <f t="shared" si="31"/>
        <v>465725.30023830035</v>
      </c>
      <c r="Z44" s="23">
        <f t="shared" si="20"/>
        <v>2936005.2271344941</v>
      </c>
      <c r="AA44" s="23">
        <f t="shared" si="32"/>
        <v>31.166860406524215</v>
      </c>
      <c r="AB44" s="25"/>
      <c r="AC44" s="24"/>
      <c r="AD44" s="25"/>
      <c r="AE44" s="24"/>
      <c r="AF44" s="23">
        <f t="shared" si="33"/>
        <v>1.3400507369655266</v>
      </c>
    </row>
    <row r="45" spans="2:32" s="26" customFormat="1" ht="15" customHeight="1" x14ac:dyDescent="0.2">
      <c r="B45" s="5" t="str">
        <f t="shared" si="21"/>
        <v>SC</v>
      </c>
      <c r="C45" s="5" t="s">
        <v>48</v>
      </c>
      <c r="D45" s="24" t="s">
        <v>81</v>
      </c>
      <c r="E45" s="4" t="str">
        <f t="shared" si="22"/>
        <v>SCFemale60-64</v>
      </c>
      <c r="F45" s="6">
        <f>VLOOKUP(E45,'Appendix 1a. Person-years 2020'!$E$3:$F$1682,2,FALSE)</f>
        <v>184379.0239</v>
      </c>
      <c r="G45" s="17">
        <f>VLOOKUP(E45,'Appendix 2a. Deaths 2020'!$E$4:$G$1683,2,FALSE)</f>
        <v>1514</v>
      </c>
      <c r="H45" s="17">
        <f>VLOOKUP(E45,'Appendix 2a. Deaths 2020'!$E$4:$G$1683,3,FALSE)</f>
        <v>200</v>
      </c>
      <c r="I45" s="18">
        <f t="shared" si="23"/>
        <v>8.2113462148554091E-3</v>
      </c>
      <c r="J45" s="24">
        <v>5</v>
      </c>
      <c r="K45" s="5">
        <f>VLOOKUP(E45,'Appendix 3a. nax iIBGE 2020'!$E$5:$O$1935,11,FALSE)</f>
        <v>2.5</v>
      </c>
      <c r="L45" s="19">
        <f t="shared" si="24"/>
        <v>4.0230857329151749E-2</v>
      </c>
      <c r="M45" s="20">
        <f t="shared" si="34"/>
        <v>91236.162949136851</v>
      </c>
      <c r="N45" s="20">
        <f t="shared" si="35"/>
        <v>3670.5090548659655</v>
      </c>
      <c r="O45" s="20">
        <f t="shared" si="25"/>
        <v>447004.54210851935</v>
      </c>
      <c r="P45" s="20">
        <f t="shared" si="19"/>
        <v>2334167.8815937969</v>
      </c>
      <c r="Q45" s="21">
        <f t="shared" si="26"/>
        <v>25.583801489931901</v>
      </c>
      <c r="R45" s="22">
        <f t="shared" si="27"/>
        <v>0.86789960369881114</v>
      </c>
      <c r="S45" s="22">
        <f t="shared" si="28"/>
        <v>0.95976914267084823</v>
      </c>
      <c r="T45" s="22">
        <f t="shared" si="29"/>
        <v>0.96498943361581135</v>
      </c>
      <c r="U45" s="23">
        <f t="shared" si="36"/>
        <v>91942.298661963694</v>
      </c>
      <c r="V45" s="23">
        <f t="shared" si="37"/>
        <v>3218.951950819579</v>
      </c>
      <c r="W45" s="22">
        <f t="shared" si="30"/>
        <v>3.5010566384188646E-2</v>
      </c>
      <c r="X45" s="23">
        <f t="shared" si="38"/>
        <v>2.6485837830600429</v>
      </c>
      <c r="Y45" s="23">
        <f t="shared" si="31"/>
        <v>452142.39749111078</v>
      </c>
      <c r="Z45" s="23">
        <f t="shared" si="20"/>
        <v>2470279.9268961935</v>
      </c>
      <c r="AA45" s="23">
        <f t="shared" si="32"/>
        <v>26.867719894392224</v>
      </c>
      <c r="AB45" s="25"/>
      <c r="AC45" s="24"/>
      <c r="AD45" s="25"/>
      <c r="AE45" s="24"/>
      <c r="AF45" s="23">
        <f t="shared" si="33"/>
        <v>1.2839184044603229</v>
      </c>
    </row>
    <row r="46" spans="2:32" s="26" customFormat="1" ht="15" customHeight="1" x14ac:dyDescent="0.2">
      <c r="B46" s="5" t="str">
        <f t="shared" si="21"/>
        <v>SC</v>
      </c>
      <c r="C46" s="5" t="s">
        <v>48</v>
      </c>
      <c r="D46" s="24" t="s">
        <v>82</v>
      </c>
      <c r="E46" s="4" t="str">
        <f t="shared" si="22"/>
        <v>SCFemale65-69</v>
      </c>
      <c r="F46" s="6">
        <f>VLOOKUP(E46,'Appendix 1a. Person-years 2020'!$E$3:$F$1682,2,FALSE)</f>
        <v>145721.20670000001</v>
      </c>
      <c r="G46" s="17">
        <f>VLOOKUP(E46,'Appendix 2a. Deaths 2020'!$E$4:$G$1683,2,FALSE)</f>
        <v>1741</v>
      </c>
      <c r="H46" s="17">
        <f>VLOOKUP(E46,'Appendix 2a. Deaths 2020'!$E$4:$G$1683,3,FALSE)</f>
        <v>205</v>
      </c>
      <c r="I46" s="18">
        <f t="shared" si="23"/>
        <v>1.194747174708923E-2</v>
      </c>
      <c r="J46" s="24">
        <v>5</v>
      </c>
      <c r="K46" s="5">
        <f>VLOOKUP(E46,'Appendix 3a. nax iIBGE 2020'!$E$5:$O$1935,11,FALSE)</f>
        <v>2.5</v>
      </c>
      <c r="L46" s="19">
        <f t="shared" si="24"/>
        <v>5.8004831035468787E-2</v>
      </c>
      <c r="M46" s="20">
        <f t="shared" si="34"/>
        <v>87565.653894270887</v>
      </c>
      <c r="N46" s="20">
        <f t="shared" si="35"/>
        <v>5079.2309586475221</v>
      </c>
      <c r="O46" s="20">
        <f t="shared" si="25"/>
        <v>425130.19207473565</v>
      </c>
      <c r="P46" s="20">
        <f t="shared" si="19"/>
        <v>1887163.3394852777</v>
      </c>
      <c r="Q46" s="21">
        <f t="shared" si="26"/>
        <v>21.551410348215857</v>
      </c>
      <c r="R46" s="22">
        <f t="shared" si="27"/>
        <v>0.88225157955198164</v>
      </c>
      <c r="S46" s="22">
        <f t="shared" si="28"/>
        <v>0.94199516896453117</v>
      </c>
      <c r="T46" s="22">
        <f t="shared" si="29"/>
        <v>0.94864648741997426</v>
      </c>
      <c r="U46" s="23">
        <f t="shared" si="36"/>
        <v>88723.346711144113</v>
      </c>
      <c r="V46" s="23">
        <f t="shared" si="37"/>
        <v>4556.255501472725</v>
      </c>
      <c r="W46" s="22">
        <f t="shared" si="30"/>
        <v>5.1353512580025747E-2</v>
      </c>
      <c r="X46" s="23">
        <f t="shared" si="38"/>
        <v>2.667871016371024</v>
      </c>
      <c r="Y46" s="23">
        <f t="shared" si="31"/>
        <v>432990.95804391708</v>
      </c>
      <c r="Z46" s="23">
        <f t="shared" si="20"/>
        <v>2018137.5294050828</v>
      </c>
      <c r="AA46" s="23">
        <f t="shared" si="32"/>
        <v>22.746408969169263</v>
      </c>
      <c r="AB46" s="25"/>
      <c r="AC46" s="24"/>
      <c r="AD46" s="25"/>
      <c r="AE46" s="24"/>
      <c r="AF46" s="23">
        <f t="shared" si="33"/>
        <v>1.194998620953406</v>
      </c>
    </row>
    <row r="47" spans="2:32" s="26" customFormat="1" ht="15" customHeight="1" x14ac:dyDescent="0.2">
      <c r="B47" s="5" t="str">
        <f t="shared" si="21"/>
        <v>SC</v>
      </c>
      <c r="C47" s="5" t="s">
        <v>48</v>
      </c>
      <c r="D47" s="42" t="s">
        <v>19</v>
      </c>
      <c r="E47" s="4" t="str">
        <f t="shared" si="22"/>
        <v>SCFemale70-74</v>
      </c>
      <c r="F47" s="6">
        <f>VLOOKUP(E47,'Appendix 1a. Person-years 2020'!$E$3:$F$1682,2,FALSE)</f>
        <v>105751.31570000001</v>
      </c>
      <c r="G47" s="17">
        <f>VLOOKUP(E47,'Appendix 2a. Deaths 2020'!$E$4:$G$1683,2,FALSE)</f>
        <v>2075</v>
      </c>
      <c r="H47" s="17">
        <f>VLOOKUP(E47,'Appendix 2a. Deaths 2020'!$E$4:$G$1683,3,FALSE)</f>
        <v>270</v>
      </c>
      <c r="I47" s="18">
        <f t="shared" si="23"/>
        <v>1.9621505285914848E-2</v>
      </c>
      <c r="J47" s="24">
        <v>5</v>
      </c>
      <c r="K47" s="5">
        <f>VLOOKUP(E47,'Appendix 3a. nax iIBGE 2020'!$E$5:$O$1935,11,FALSE)</f>
        <v>2.5</v>
      </c>
      <c r="L47" s="19">
        <f t="shared" si="24"/>
        <v>9.3520017628960492E-2</v>
      </c>
      <c r="M47" s="20">
        <f t="shared" si="34"/>
        <v>82486.42293562337</v>
      </c>
      <c r="N47" s="20">
        <f t="shared" si="35"/>
        <v>7714.1317270893887</v>
      </c>
      <c r="O47" s="20">
        <f t="shared" si="25"/>
        <v>393146.78536039335</v>
      </c>
      <c r="P47" s="20">
        <f t="shared" si="19"/>
        <v>1462033.147410542</v>
      </c>
      <c r="Q47" s="21">
        <f t="shared" si="26"/>
        <v>17.724530842507107</v>
      </c>
      <c r="R47" s="22">
        <f t="shared" si="27"/>
        <v>0.86987951807228914</v>
      </c>
      <c r="S47" s="22">
        <f t="shared" si="28"/>
        <v>0.90647998237103955</v>
      </c>
      <c r="T47" s="22">
        <f t="shared" si="29"/>
        <v>0.9181355157603015</v>
      </c>
      <c r="U47" s="23">
        <f t="shared" si="36"/>
        <v>84167.091209671387</v>
      </c>
      <c r="V47" s="23">
        <f t="shared" si="37"/>
        <v>6890.2955118354093</v>
      </c>
      <c r="W47" s="22">
        <f t="shared" si="30"/>
        <v>8.1864484239698498E-2</v>
      </c>
      <c r="X47" s="23">
        <f t="shared" si="38"/>
        <v>2.6752644476045062</v>
      </c>
      <c r="Y47" s="23">
        <f t="shared" si="31"/>
        <v>404817.34110548202</v>
      </c>
      <c r="Z47" s="23">
        <f t="shared" si="20"/>
        <v>1585146.5713611657</v>
      </c>
      <c r="AA47" s="23">
        <f t="shared" si="32"/>
        <v>18.833329613498883</v>
      </c>
      <c r="AB47" s="25"/>
      <c r="AC47" s="24"/>
      <c r="AD47" s="25"/>
      <c r="AE47" s="24"/>
      <c r="AF47" s="23">
        <f t="shared" si="33"/>
        <v>1.1087987709917755</v>
      </c>
    </row>
    <row r="48" spans="2:32" s="26" customFormat="1" ht="15" customHeight="1" x14ac:dyDescent="0.2">
      <c r="B48" s="5" t="str">
        <f t="shared" si="21"/>
        <v>SC</v>
      </c>
      <c r="C48" s="5" t="s">
        <v>48</v>
      </c>
      <c r="D48" s="42" t="s">
        <v>20</v>
      </c>
      <c r="E48" s="4" t="str">
        <f t="shared" si="22"/>
        <v>SCFemale75-79</v>
      </c>
      <c r="F48" s="6">
        <f>VLOOKUP(E48,'Appendix 1a. Person-years 2020'!$E$3:$F$1682,2,FALSE)</f>
        <v>70335.616099999999</v>
      </c>
      <c r="G48" s="17">
        <f>VLOOKUP(E48,'Appendix 2a. Deaths 2020'!$E$4:$G$1683,2,FALSE)</f>
        <v>2263</v>
      </c>
      <c r="H48" s="17">
        <f>VLOOKUP(E48,'Appendix 2a. Deaths 2020'!$E$4:$G$1683,3,FALSE)</f>
        <v>244</v>
      </c>
      <c r="I48" s="18">
        <f t="shared" si="23"/>
        <v>3.217431118798432E-2</v>
      </c>
      <c r="J48" s="24">
        <v>5</v>
      </c>
      <c r="K48" s="5">
        <f>VLOOKUP(E48,'Appendix 3a. nax iIBGE 2020'!$E$5:$O$1935,11,FALSE)</f>
        <v>2.5</v>
      </c>
      <c r="L48" s="19">
        <f t="shared" si="24"/>
        <v>0.14889506550975609</v>
      </c>
      <c r="M48" s="20">
        <f t="shared" si="34"/>
        <v>74772.291208533978</v>
      </c>
      <c r="N48" s="20">
        <f t="shared" si="35"/>
        <v>11133.225197809226</v>
      </c>
      <c r="O48" s="20">
        <f t="shared" si="25"/>
        <v>346028.39304814686</v>
      </c>
      <c r="P48" s="20">
        <f t="shared" si="19"/>
        <v>1068886.3620501487</v>
      </c>
      <c r="Q48" s="21">
        <f t="shared" si="26"/>
        <v>14.295220124646301</v>
      </c>
      <c r="R48" s="22">
        <f t="shared" si="27"/>
        <v>0.89217852408307552</v>
      </c>
      <c r="S48" s="22">
        <f t="shared" si="28"/>
        <v>0.85110493449024394</v>
      </c>
      <c r="T48" s="22">
        <f t="shared" si="29"/>
        <v>0.86602899584269222</v>
      </c>
      <c r="U48" s="23">
        <f t="shared" si="36"/>
        <v>77276.795697835973</v>
      </c>
      <c r="V48" s="23">
        <f t="shared" si="37"/>
        <v>10352.849917698208</v>
      </c>
      <c r="W48" s="22">
        <f t="shared" si="30"/>
        <v>0.13397100415730778</v>
      </c>
      <c r="X48" s="23">
        <f t="shared" si="38"/>
        <v>2.6500641665301248</v>
      </c>
      <c r="Y48" s="23">
        <f t="shared" si="31"/>
        <v>362055.44548904517</v>
      </c>
      <c r="Z48" s="23">
        <f t="shared" si="20"/>
        <v>1180329.2302556837</v>
      </c>
      <c r="AA48" s="23">
        <f t="shared" si="32"/>
        <v>15.274044680513805</v>
      </c>
      <c r="AB48" s="25"/>
      <c r="AC48" s="24"/>
      <c r="AD48" s="25"/>
      <c r="AE48" s="24"/>
      <c r="AF48" s="23">
        <f t="shared" si="33"/>
        <v>0.97882455586750439</v>
      </c>
    </row>
    <row r="49" spans="2:32" s="26" customFormat="1" ht="15" customHeight="1" x14ac:dyDescent="0.2">
      <c r="B49" s="5" t="str">
        <f t="shared" si="21"/>
        <v>SC</v>
      </c>
      <c r="C49" s="5" t="s">
        <v>48</v>
      </c>
      <c r="D49" s="42" t="s">
        <v>21</v>
      </c>
      <c r="E49" s="4" t="str">
        <f t="shared" si="22"/>
        <v>SCFemale80-84</v>
      </c>
      <c r="F49" s="6">
        <f>VLOOKUP(E49,'Appendix 1a. Person-years 2020'!$E$3:$F$1682,2,FALSE)</f>
        <v>47097.128400000001</v>
      </c>
      <c r="G49" s="17">
        <f>VLOOKUP(E49,'Appendix 2a. Deaths 2020'!$E$4:$G$1683,2,FALSE)</f>
        <v>2537</v>
      </c>
      <c r="H49" s="17">
        <f>VLOOKUP(E49,'Appendix 2a. Deaths 2020'!$E$4:$G$1683,3,FALSE)</f>
        <v>278</v>
      </c>
      <c r="I49" s="18">
        <f t="shared" si="23"/>
        <v>5.3867403092032251E-2</v>
      </c>
      <c r="J49" s="24">
        <v>5</v>
      </c>
      <c r="K49" s="5">
        <f>VLOOKUP(E49,'Appendix 3a. nax iIBGE 2020'!$E$5:$O$1935,11,FALSE)</f>
        <v>2.5</v>
      </c>
      <c r="L49" s="19">
        <f t="shared" si="24"/>
        <v>0.23737066255498138</v>
      </c>
      <c r="M49" s="20">
        <f t="shared" si="34"/>
        <v>63639.066010724753</v>
      </c>
      <c r="N49" s="20">
        <f t="shared" si="35"/>
        <v>15106.04726334593</v>
      </c>
      <c r="O49" s="20">
        <f t="shared" si="25"/>
        <v>280430.21189525898</v>
      </c>
      <c r="P49" s="20">
        <f t="shared" si="19"/>
        <v>722857.96900200192</v>
      </c>
      <c r="Q49" s="21">
        <f t="shared" si="26"/>
        <v>11.358714297915411</v>
      </c>
      <c r="R49" s="22">
        <f t="shared" si="27"/>
        <v>0.8904217579818684</v>
      </c>
      <c r="S49" s="22">
        <f t="shared" si="28"/>
        <v>0.7626293374450186</v>
      </c>
      <c r="T49" s="22">
        <f t="shared" si="29"/>
        <v>0.78561431254064407</v>
      </c>
      <c r="U49" s="23">
        <f t="shared" si="36"/>
        <v>66923.945780137758</v>
      </c>
      <c r="V49" s="23">
        <f t="shared" si="37"/>
        <v>14347.536123567495</v>
      </c>
      <c r="W49" s="22">
        <f t="shared" si="30"/>
        <v>0.21438568745935593</v>
      </c>
      <c r="X49" s="23">
        <f t="shared" si="38"/>
        <v>2.6138699194188315</v>
      </c>
      <c r="Y49" s="23">
        <f t="shared" si="31"/>
        <v>300384.6413740195</v>
      </c>
      <c r="Z49" s="23">
        <f t="shared" si="20"/>
        <v>818273.78476663842</v>
      </c>
      <c r="AA49" s="23">
        <f t="shared" si="32"/>
        <v>12.226920801335842</v>
      </c>
      <c r="AB49" s="25"/>
      <c r="AC49" s="24"/>
      <c r="AD49" s="25"/>
      <c r="AE49" s="24"/>
      <c r="AF49" s="23">
        <f t="shared" si="33"/>
        <v>0.86820650342043137</v>
      </c>
    </row>
    <row r="50" spans="2:32" s="26" customFormat="1" ht="15" customHeight="1" x14ac:dyDescent="0.2">
      <c r="B50" s="5" t="str">
        <f t="shared" si="21"/>
        <v>SC</v>
      </c>
      <c r="C50" s="5" t="s">
        <v>48</v>
      </c>
      <c r="D50" s="42" t="s">
        <v>22</v>
      </c>
      <c r="E50" s="4" t="str">
        <f t="shared" si="22"/>
        <v>SCFemale85-89</v>
      </c>
      <c r="F50" s="6">
        <f>VLOOKUP(E50,'Appendix 1a. Person-years 2020'!$E$3:$F$1682,2,FALSE)</f>
        <v>26219.1603</v>
      </c>
      <c r="G50" s="17">
        <f>VLOOKUP(E50,'Appendix 2a. Deaths 2020'!$E$4:$G$1683,2,FALSE)</f>
        <v>2396</v>
      </c>
      <c r="H50" s="17">
        <f>VLOOKUP(E50,'Appendix 2a. Deaths 2020'!$E$4:$G$1683,3,FALSE)</f>
        <v>208</v>
      </c>
      <c r="I50" s="18">
        <f t="shared" si="23"/>
        <v>9.1383552050673417E-2</v>
      </c>
      <c r="J50" s="24">
        <v>5</v>
      </c>
      <c r="K50" s="5">
        <f>VLOOKUP(E50,'Appendix 3a. nax iIBGE 2020'!$E$5:$O$1935,11,FALSE)</f>
        <v>2.5</v>
      </c>
      <c r="L50" s="19">
        <f t="shared" si="24"/>
        <v>0.37194387833823778</v>
      </c>
      <c r="M50" s="20">
        <f t="shared" si="34"/>
        <v>48533.018747378825</v>
      </c>
      <c r="N50" s="20">
        <f t="shared" si="35"/>
        <v>18051.559220362484</v>
      </c>
      <c r="O50" s="20">
        <f t="shared" si="25"/>
        <v>197536.19568598788</v>
      </c>
      <c r="P50" s="20">
        <f t="shared" si="19"/>
        <v>442427.75710674294</v>
      </c>
      <c r="Q50" s="21">
        <f t="shared" si="26"/>
        <v>9.1160156224701687</v>
      </c>
      <c r="R50" s="22">
        <f t="shared" si="27"/>
        <v>0.91318864774624375</v>
      </c>
      <c r="S50" s="22">
        <f t="shared" si="28"/>
        <v>0.62805612166176217</v>
      </c>
      <c r="T50" s="22">
        <f t="shared" si="29"/>
        <v>0.65393484661002144</v>
      </c>
      <c r="U50" s="23">
        <f t="shared" si="36"/>
        <v>52576.409656570264</v>
      </c>
      <c r="V50" s="23">
        <f t="shared" si="37"/>
        <v>18194.863272495339</v>
      </c>
      <c r="W50" s="22">
        <f t="shared" si="30"/>
        <v>0.34606515338997856</v>
      </c>
      <c r="X50" s="23">
        <f>J50+R50*(L50/W50)*(K50-J50)</f>
        <v>2.5463079425217812</v>
      </c>
      <c r="Y50" s="23">
        <f t="shared" si="31"/>
        <v>218237.45678422737</v>
      </c>
      <c r="Z50" s="23">
        <f t="shared" si="20"/>
        <v>517889.14339261886</v>
      </c>
      <c r="AA50" s="23">
        <f t="shared" si="32"/>
        <v>9.850218886673261</v>
      </c>
      <c r="AB50" s="25"/>
      <c r="AC50" s="24"/>
      <c r="AD50" s="25"/>
      <c r="AE50" s="24"/>
      <c r="AF50" s="23">
        <f t="shared" si="33"/>
        <v>0.73420326420309223</v>
      </c>
    </row>
    <row r="51" spans="2:32" s="26" customFormat="1" ht="15" customHeight="1" x14ac:dyDescent="0.2">
      <c r="B51" s="5" t="str">
        <f t="shared" si="21"/>
        <v>SC</v>
      </c>
      <c r="C51" s="5" t="s">
        <v>48</v>
      </c>
      <c r="D51" s="43" t="s">
        <v>5</v>
      </c>
      <c r="E51" s="4" t="str">
        <f t="shared" si="22"/>
        <v>SCFemale90+</v>
      </c>
      <c r="F51" s="8">
        <f>VLOOKUP(E51,'Appendix 1a. Person-years 2020'!$E$3:$F$1682,2,FALSE)</f>
        <v>18703.4205</v>
      </c>
      <c r="G51" s="17">
        <f>VLOOKUP(E51,'Appendix 2a. Deaths 2020'!$E$4:$G$1683,2,FALSE)</f>
        <v>2328</v>
      </c>
      <c r="H51" s="17">
        <f>VLOOKUP(E51,'Appendix 2a. Deaths 2020'!$E$4:$G$1683,3,FALSE)</f>
        <v>182</v>
      </c>
      <c r="I51" s="18">
        <f t="shared" si="23"/>
        <v>0.12446921139371271</v>
      </c>
      <c r="J51" s="27"/>
      <c r="K51" s="28"/>
      <c r="L51" s="16">
        <v>1</v>
      </c>
      <c r="M51" s="20">
        <f t="shared" si="34"/>
        <v>30481.459527016341</v>
      </c>
      <c r="N51" s="20">
        <f t="shared" si="35"/>
        <v>30481.459527016341</v>
      </c>
      <c r="O51" s="38">
        <f>N51*Q51</f>
        <v>244891.56142075505</v>
      </c>
      <c r="P51" s="20">
        <f>O51</f>
        <v>244891.56142075505</v>
      </c>
      <c r="Q51" s="21">
        <f>1/I51</f>
        <v>8.0341153350515473</v>
      </c>
      <c r="R51" s="22">
        <f t="shared" si="27"/>
        <v>0.92182130584192434</v>
      </c>
      <c r="S51" s="22">
        <f t="shared" si="28"/>
        <v>0</v>
      </c>
      <c r="T51" s="22">
        <f t="shared" si="29"/>
        <v>0</v>
      </c>
      <c r="U51" s="23">
        <f t="shared" si="36"/>
        <v>34381.546384074929</v>
      </c>
      <c r="V51" s="23">
        <f>U51*(1-T51)</f>
        <v>34381.546384074929</v>
      </c>
      <c r="W51" s="22">
        <f t="shared" si="30"/>
        <v>1</v>
      </c>
      <c r="X51" s="23">
        <f>Q51/R51</f>
        <v>8.7154801957129564</v>
      </c>
      <c r="Y51" s="23">
        <f t="shared" si="31"/>
        <v>299651.68660839146</v>
      </c>
      <c r="Z51" s="23">
        <f>Y51</f>
        <v>299651.68660839146</v>
      </c>
      <c r="AA51" s="23">
        <f t="shared" si="32"/>
        <v>8.7154801957129564</v>
      </c>
      <c r="AB51" s="25"/>
      <c r="AC51" s="24"/>
      <c r="AD51" s="25"/>
      <c r="AE51" s="24"/>
      <c r="AF51" s="23">
        <f t="shared" si="33"/>
        <v>0.68136486066140911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3651775.7151000001</v>
      </c>
      <c r="G52" s="30">
        <f>SUM(G32:G51)</f>
        <v>19373</v>
      </c>
      <c r="H52" s="30">
        <f>SUM(H32:H51)</f>
        <v>1961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SC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SC</v>
      </c>
      <c r="C59" s="5" t="s">
        <v>47</v>
      </c>
      <c r="D59" s="40">
        <v>0</v>
      </c>
      <c r="E59" s="4" t="str">
        <f>_xlfn.CONCAT(B59,C59,D59)</f>
        <v>SCMale0</v>
      </c>
      <c r="F59" s="6">
        <f>VLOOKUP(E59,'Appendix 1a. Person-years 2020'!$E$3:$F$1682,2,FALSE)</f>
        <v>49704.136700000003</v>
      </c>
      <c r="G59" s="17">
        <f>VLOOKUP(E59,'Appendix 2a. Deaths 2020'!$E$4:$G$1683,2,FALSE)</f>
        <v>519</v>
      </c>
      <c r="H59" s="17">
        <f>VLOOKUP(E59,'Appendix 2a. Deaths 2020'!$E$4:$G$1683,3,FALSE)</f>
        <v>0</v>
      </c>
      <c r="I59" s="18">
        <f>G59/F59</f>
        <v>1.0441786830189528E-2</v>
      </c>
      <c r="J59" s="16">
        <v>1</v>
      </c>
      <c r="K59" s="5">
        <f>VLOOKUP(E59,'Appendix 3a. nax iIBGE 2020'!$E$5:$O$1935,11,FALSE)</f>
        <v>7.0000000000000007E-2</v>
      </c>
      <c r="L59" s="19">
        <f>(J59*I59)/(1+(J59-K59)*I59)</f>
        <v>1.0341363281039358E-2</v>
      </c>
      <c r="M59" s="16">
        <v>100000</v>
      </c>
      <c r="N59" s="20">
        <f>M59*L59</f>
        <v>1034.1363281039357</v>
      </c>
      <c r="O59" s="20">
        <f>M60*J59+N59*K59</f>
        <v>99038.253214863333</v>
      </c>
      <c r="P59" s="20">
        <f t="shared" ref="P59:P77" si="39">P60+O59</f>
        <v>7477531.5978127392</v>
      </c>
      <c r="Q59" s="21">
        <f>P59/M59</f>
        <v>74.775315978127395</v>
      </c>
      <c r="R59" s="22">
        <f>(G59-H59)/G59</f>
        <v>1</v>
      </c>
      <c r="S59" s="22">
        <f>1-L59</f>
        <v>0.98965863671896059</v>
      </c>
      <c r="T59" s="22">
        <f>S59^R59</f>
        <v>0.98965863671896059</v>
      </c>
      <c r="U59" s="16">
        <v>100000</v>
      </c>
      <c r="V59" s="23">
        <f>U59*(1-T59)</f>
        <v>1034.1363281039407</v>
      </c>
      <c r="W59" s="22">
        <f>V59/U59</f>
        <v>1.0341363281039408E-2</v>
      </c>
      <c r="X59" s="23">
        <f>J59+R59*(L59/W59)*(K59-J59)</f>
        <v>7.0000000000004614E-2</v>
      </c>
      <c r="Y59" s="23">
        <f>U60*J59+V59*X59</f>
        <v>99038.253214863347</v>
      </c>
      <c r="Z59" s="23">
        <f t="shared" ref="Z59:Z77" si="40">Z60+Y59</f>
        <v>7637544.1782869231</v>
      </c>
      <c r="AA59" s="23">
        <f>Z59/U59</f>
        <v>76.375441782869231</v>
      </c>
      <c r="AB59" s="16"/>
      <c r="AC59" s="16"/>
      <c r="AD59" s="16"/>
      <c r="AE59" s="16"/>
      <c r="AF59" s="23">
        <f>AA59-Q59</f>
        <v>1.6001258047418361</v>
      </c>
    </row>
    <row r="60" spans="2:32" s="26" customFormat="1" ht="15" customHeight="1" x14ac:dyDescent="0.2">
      <c r="B60" s="5" t="str">
        <f t="shared" ref="B60:B78" si="41">B6</f>
        <v>SC</v>
      </c>
      <c r="C60" s="5" t="s">
        <v>47</v>
      </c>
      <c r="D60" s="41" t="s">
        <v>18</v>
      </c>
      <c r="E60" s="4" t="str">
        <f t="shared" ref="E60:E78" si="42">_xlfn.CONCAT(B60,C60,D60)</f>
        <v>SCMale1-4</v>
      </c>
      <c r="F60" s="6">
        <f>VLOOKUP(E60,'Appendix 1a. Person-years 2020'!$E$3:$F$1682,2,FALSE)</f>
        <v>199168.8616</v>
      </c>
      <c r="G60" s="17">
        <f>VLOOKUP(E60,'Appendix 2a. Deaths 2020'!$E$4:$G$1683,2,FALSE)</f>
        <v>67</v>
      </c>
      <c r="H60" s="17">
        <f>VLOOKUP(E60,'Appendix 2a. Deaths 2020'!$E$4:$G$1683,3,FALSE)</f>
        <v>1</v>
      </c>
      <c r="I60" s="18">
        <f t="shared" ref="I60:I78" si="43">G60/F60</f>
        <v>3.3639796633752513E-4</v>
      </c>
      <c r="J60" s="24">
        <v>4</v>
      </c>
      <c r="K60" s="5">
        <f>VLOOKUP(E60,'Appendix 3a. nax iIBGE 2020'!$E$5:$O$1935,11,FALSE)</f>
        <v>1.63</v>
      </c>
      <c r="L60" s="19">
        <f t="shared" ref="L60:L77" si="44">(J60*I60)/(1+(J60-K60)*I60)</f>
        <v>1.3445199291155447E-3</v>
      </c>
      <c r="M60" s="20">
        <f>M59-N59</f>
        <v>98965.863671896062</v>
      </c>
      <c r="N60" s="20">
        <f>M60*L60</f>
        <v>133.06157600899635</v>
      </c>
      <c r="O60" s="20">
        <f t="shared" ref="O60:O77" si="45">M61*J60+N60*K60</f>
        <v>395548.09875244292</v>
      </c>
      <c r="P60" s="20">
        <f t="shared" si="39"/>
        <v>7378493.3445978761</v>
      </c>
      <c r="Q60" s="21">
        <f t="shared" ref="Q60:Q77" si="46">P60/M60</f>
        <v>74.555943542916722</v>
      </c>
      <c r="R60" s="22">
        <f t="shared" ref="R60:R78" si="47">(G60-H60)/G60</f>
        <v>0.9850746268656716</v>
      </c>
      <c r="S60" s="22">
        <f t="shared" ref="S60:S78" si="48">1-L60</f>
        <v>0.99865548007088445</v>
      </c>
      <c r="T60" s="22">
        <f t="shared" ref="T60:T78" si="49">S60^R60</f>
        <v>0.99867553423726463</v>
      </c>
      <c r="U60" s="23">
        <f>U59-V59</f>
        <v>98965.863671896062</v>
      </c>
      <c r="V60" s="23">
        <f>U60*(1-T60)</f>
        <v>131.07689811296262</v>
      </c>
      <c r="W60" s="22">
        <f t="shared" ref="W60:W78" si="50">V60/U60</f>
        <v>1.3244657627353715E-3</v>
      </c>
      <c r="X60" s="23">
        <f>J60+R60*(L60/W60)*(K60-J60)</f>
        <v>1.6300237905271961</v>
      </c>
      <c r="Y60" s="23">
        <f t="shared" ref="Y60:Y78" si="51">U61*J60+V60*X60</f>
        <v>395552.80555744504</v>
      </c>
      <c r="Z60" s="23">
        <f t="shared" si="40"/>
        <v>7538505.92507206</v>
      </c>
      <c r="AA60" s="23">
        <f t="shared" ref="AA60:AA78" si="52">Z60/U60</f>
        <v>76.172789741568394</v>
      </c>
      <c r="AB60" s="25"/>
      <c r="AC60" s="24"/>
      <c r="AD60" s="25"/>
      <c r="AE60" s="24"/>
      <c r="AF60" s="23">
        <f t="shared" ref="AF60:AF78" si="53">AA60-Q60</f>
        <v>1.6168461986516718</v>
      </c>
    </row>
    <row r="61" spans="2:32" s="26" customFormat="1" ht="15" customHeight="1" x14ac:dyDescent="0.2">
      <c r="B61" s="5" t="str">
        <f t="shared" si="41"/>
        <v>SC</v>
      </c>
      <c r="C61" s="5" t="s">
        <v>47</v>
      </c>
      <c r="D61" s="24" t="s">
        <v>70</v>
      </c>
      <c r="E61" s="4" t="str">
        <f t="shared" si="42"/>
        <v>SCMale5-9</v>
      </c>
      <c r="F61" s="6">
        <f>VLOOKUP(E61,'Appendix 1a. Person-years 2020'!$E$3:$F$1682,2,FALSE)</f>
        <v>237103.1159</v>
      </c>
      <c r="G61" s="17">
        <f>VLOOKUP(E61,'Appendix 2a. Deaths 2020'!$E$4:$G$1683,2,FALSE)</f>
        <v>33</v>
      </c>
      <c r="H61" s="17">
        <f>VLOOKUP(E61,'Appendix 2a. Deaths 2020'!$E$4:$G$1683,3,FALSE)</f>
        <v>1</v>
      </c>
      <c r="I61" s="18">
        <f t="shared" si="43"/>
        <v>1.3917995077685101E-4</v>
      </c>
      <c r="J61" s="24">
        <v>5</v>
      </c>
      <c r="K61" s="5">
        <f>VLOOKUP(E61,'Appendix 3a. nax iIBGE 2020'!$E$5:$O$1935,11,FALSE)</f>
        <v>2.5</v>
      </c>
      <c r="L61" s="19">
        <f t="shared" si="44"/>
        <v>6.9565769987319035E-4</v>
      </c>
      <c r="M61" s="20">
        <f t="shared" ref="M61:M78" si="54">M60-N60</f>
        <v>98832.802095887062</v>
      </c>
      <c r="N61" s="20">
        <f t="shared" ref="N61:N78" si="55">M61*L61</f>
        <v>68.753799778047025</v>
      </c>
      <c r="O61" s="20">
        <f t="shared" si="45"/>
        <v>493992.12597999017</v>
      </c>
      <c r="P61" s="20">
        <f t="shared" si="39"/>
        <v>6982945.2458454333</v>
      </c>
      <c r="Q61" s="21">
        <f t="shared" si="46"/>
        <v>70.654125935543306</v>
      </c>
      <c r="R61" s="22">
        <f t="shared" si="47"/>
        <v>0.96969696969696972</v>
      </c>
      <c r="S61" s="22">
        <f t="shared" si="48"/>
        <v>0.99930434230012677</v>
      </c>
      <c r="T61" s="22">
        <f t="shared" si="49"/>
        <v>0.99932541572456302</v>
      </c>
      <c r="U61" s="23">
        <f t="shared" ref="U61:U78" si="56">U60-V60</f>
        <v>98834.786773783097</v>
      </c>
      <c r="V61" s="23">
        <f t="shared" ref="V61:V77" si="57">U61*(1-T61)</f>
        <v>66.672393023761344</v>
      </c>
      <c r="W61" s="22">
        <f t="shared" si="50"/>
        <v>6.7458427543698463E-4</v>
      </c>
      <c r="X61" s="23">
        <f>J61+R61*(L61/W61)*(K61-J61)</f>
        <v>2.5000263566905088</v>
      </c>
      <c r="Y61" s="23">
        <f t="shared" si="51"/>
        <v>494007.25464361964</v>
      </c>
      <c r="Z61" s="23">
        <f t="shared" si="40"/>
        <v>7142953.1195146153</v>
      </c>
      <c r="AA61" s="23">
        <f t="shared" si="52"/>
        <v>72.271650019984193</v>
      </c>
      <c r="AB61" s="25"/>
      <c r="AC61" s="24"/>
      <c r="AD61" s="25"/>
      <c r="AE61" s="24"/>
      <c r="AF61" s="23">
        <f t="shared" si="53"/>
        <v>1.6175240844408876</v>
      </c>
    </row>
    <row r="62" spans="2:32" s="26" customFormat="1" ht="15" customHeight="1" x14ac:dyDescent="0.2">
      <c r="B62" s="5" t="str">
        <f t="shared" si="41"/>
        <v>SC</v>
      </c>
      <c r="C62" s="5" t="s">
        <v>47</v>
      </c>
      <c r="D62" s="24" t="s">
        <v>71</v>
      </c>
      <c r="E62" s="4" t="str">
        <f t="shared" si="42"/>
        <v>SCMale10-14</v>
      </c>
      <c r="F62" s="6">
        <f>VLOOKUP(E62,'Appendix 1a. Person-years 2020'!$E$3:$F$1682,2,FALSE)</f>
        <v>227657.08689999999</v>
      </c>
      <c r="G62" s="17">
        <f>VLOOKUP(E62,'Appendix 2a. Deaths 2020'!$E$4:$G$1683,2,FALSE)</f>
        <v>56</v>
      </c>
      <c r="H62" s="17">
        <f>VLOOKUP(E62,'Appendix 2a. Deaths 2020'!$E$4:$G$1683,3,FALSE)</f>
        <v>1</v>
      </c>
      <c r="I62" s="18">
        <f t="shared" si="43"/>
        <v>2.4598399620477619E-4</v>
      </c>
      <c r="J62" s="24">
        <v>5</v>
      </c>
      <c r="K62" s="5">
        <f>VLOOKUP(E62,'Appendix 3a. nax iIBGE 2020'!$E$5:$O$1935,11,FALSE)</f>
        <v>2.5</v>
      </c>
      <c r="L62" s="19">
        <f t="shared" si="44"/>
        <v>1.2291640942841224E-3</v>
      </c>
      <c r="M62" s="20">
        <f t="shared" si="54"/>
        <v>98764.048296109017</v>
      </c>
      <c r="N62" s="20">
        <f t="shared" si="55"/>
        <v>121.39722197172017</v>
      </c>
      <c r="O62" s="20">
        <f t="shared" si="45"/>
        <v>493516.74842561578</v>
      </c>
      <c r="P62" s="20">
        <f t="shared" si="39"/>
        <v>6488953.1198654436</v>
      </c>
      <c r="Q62" s="21">
        <f t="shared" si="46"/>
        <v>65.701570883471845</v>
      </c>
      <c r="R62" s="22">
        <f t="shared" si="47"/>
        <v>0.9821428571428571</v>
      </c>
      <c r="S62" s="22">
        <f t="shared" si="48"/>
        <v>0.99877083590571591</v>
      </c>
      <c r="T62" s="22">
        <f t="shared" si="49"/>
        <v>0.99879277201021899</v>
      </c>
      <c r="U62" s="23">
        <f t="shared" si="56"/>
        <v>98768.114380759333</v>
      </c>
      <c r="V62" s="23">
        <f t="shared" si="57"/>
        <v>119.23563217834518</v>
      </c>
      <c r="W62" s="22">
        <f t="shared" si="50"/>
        <v>1.2072279897810123E-3</v>
      </c>
      <c r="X62" s="23">
        <f>((-5/24)*V61+2.5*V62+(5/24)*V63)/V62</f>
        <v>3.2888240207295936</v>
      </c>
      <c r="Y62" s="23">
        <f t="shared" si="51"/>
        <v>493636.53875413997</v>
      </c>
      <c r="Z62" s="23">
        <f t="shared" si="40"/>
        <v>6648945.8648709953</v>
      </c>
      <c r="AA62" s="23">
        <f t="shared" si="52"/>
        <v>67.31874863216234</v>
      </c>
      <c r="AB62" s="25"/>
      <c r="AC62" s="24"/>
      <c r="AD62" s="25"/>
      <c r="AE62" s="24"/>
      <c r="AF62" s="23">
        <f t="shared" si="53"/>
        <v>1.6171777486904944</v>
      </c>
    </row>
    <row r="63" spans="2:32" s="26" customFormat="1" ht="15" customHeight="1" x14ac:dyDescent="0.2">
      <c r="B63" s="5" t="str">
        <f t="shared" si="41"/>
        <v>SC</v>
      </c>
      <c r="C63" s="5" t="s">
        <v>47</v>
      </c>
      <c r="D63" s="24" t="s">
        <v>72</v>
      </c>
      <c r="E63" s="4" t="str">
        <f t="shared" si="42"/>
        <v>SCMale15-19</v>
      </c>
      <c r="F63" s="6">
        <f>VLOOKUP(E63,'Appendix 1a. Person-years 2020'!$E$3:$F$1682,2,FALSE)</f>
        <v>240210.9571</v>
      </c>
      <c r="G63" s="17">
        <f>VLOOKUP(E63,'Appendix 2a. Deaths 2020'!$E$4:$G$1683,2,FALSE)</f>
        <v>255</v>
      </c>
      <c r="H63" s="17">
        <f>VLOOKUP(E63,'Appendix 2a. Deaths 2020'!$E$4:$G$1683,3,FALSE)</f>
        <v>2</v>
      </c>
      <c r="I63" s="18">
        <f t="shared" si="43"/>
        <v>1.0615668955260991E-3</v>
      </c>
      <c r="J63" s="24">
        <v>5</v>
      </c>
      <c r="K63" s="5">
        <f>VLOOKUP(E63,'Appendix 3a. nax iIBGE 2020'!$E$5:$O$1935,11,FALSE)</f>
        <v>2.5</v>
      </c>
      <c r="L63" s="19">
        <f t="shared" si="44"/>
        <v>5.2937852098036134E-3</v>
      </c>
      <c r="M63" s="20">
        <f t="shared" si="54"/>
        <v>98642.651074137291</v>
      </c>
      <c r="N63" s="20">
        <f t="shared" si="55"/>
        <v>522.19300731208648</v>
      </c>
      <c r="O63" s="20">
        <f t="shared" si="45"/>
        <v>491907.7728524062</v>
      </c>
      <c r="P63" s="20">
        <f t="shared" si="39"/>
        <v>5995436.3714398276</v>
      </c>
      <c r="Q63" s="21">
        <f t="shared" si="46"/>
        <v>60.779351590356299</v>
      </c>
      <c r="R63" s="22">
        <f t="shared" si="47"/>
        <v>0.99215686274509807</v>
      </c>
      <c r="S63" s="22">
        <f t="shared" si="48"/>
        <v>0.99470621479019639</v>
      </c>
      <c r="T63" s="22">
        <f t="shared" si="49"/>
        <v>0.99474762544303963</v>
      </c>
      <c r="U63" s="23">
        <f t="shared" si="56"/>
        <v>98648.878748580988</v>
      </c>
      <c r="V63" s="23">
        <f t="shared" si="57"/>
        <v>518.14086081171536</v>
      </c>
      <c r="W63" s="22">
        <f t="shared" si="50"/>
        <v>5.2523745569603699E-3</v>
      </c>
      <c r="X63" s="23">
        <f t="shared" ref="X63:X76" si="58">((-5/24)*V62+2.5*V63+(5/24)*V64)/V63</f>
        <v>2.7611536615250167</v>
      </c>
      <c r="Y63" s="23">
        <f t="shared" si="51"/>
        <v>492084.35597386229</v>
      </c>
      <c r="Z63" s="23">
        <f t="shared" si="40"/>
        <v>6155309.3261168553</v>
      </c>
      <c r="AA63" s="23">
        <f t="shared" si="52"/>
        <v>62.396140779303039</v>
      </c>
      <c r="AB63" s="25"/>
      <c r="AC63" s="24"/>
      <c r="AD63" s="25"/>
      <c r="AE63" s="24"/>
      <c r="AF63" s="23">
        <f t="shared" si="53"/>
        <v>1.6167891889467398</v>
      </c>
    </row>
    <row r="64" spans="2:32" s="26" customFormat="1" ht="15" customHeight="1" x14ac:dyDescent="0.2">
      <c r="B64" s="5" t="str">
        <f t="shared" si="41"/>
        <v>SC</v>
      </c>
      <c r="C64" s="5" t="s">
        <v>47</v>
      </c>
      <c r="D64" s="24" t="s">
        <v>73</v>
      </c>
      <c r="E64" s="4" t="str">
        <f t="shared" si="42"/>
        <v>SCMale20-24</v>
      </c>
      <c r="F64" s="6">
        <f>VLOOKUP(E64,'Appendix 1a. Person-years 2020'!$E$3:$F$1682,2,FALSE)</f>
        <v>284181.68050000002</v>
      </c>
      <c r="G64" s="17">
        <f>VLOOKUP(E64,'Appendix 2a. Deaths 2020'!$E$4:$G$1683,2,FALSE)</f>
        <v>452</v>
      </c>
      <c r="H64" s="17">
        <f>VLOOKUP(E64,'Appendix 2a. Deaths 2020'!$E$4:$G$1683,3,FALSE)</f>
        <v>5</v>
      </c>
      <c r="I64" s="18">
        <f t="shared" si="43"/>
        <v>1.5905318006591209E-3</v>
      </c>
      <c r="J64" s="24">
        <v>5</v>
      </c>
      <c r="K64" s="5">
        <f>VLOOKUP(E64,'Appendix 3a. nax iIBGE 2020'!$E$5:$O$1935,11,FALSE)</f>
        <v>2.5</v>
      </c>
      <c r="L64" s="19">
        <f t="shared" si="44"/>
        <v>7.9211618537292933E-3</v>
      </c>
      <c r="M64" s="20">
        <f t="shared" si="54"/>
        <v>98120.458066825202</v>
      </c>
      <c r="N64" s="20">
        <f t="shared" si="55"/>
        <v>777.22802950938046</v>
      </c>
      <c r="O64" s="20">
        <f t="shared" si="45"/>
        <v>488659.22026035254</v>
      </c>
      <c r="P64" s="20">
        <f t="shared" si="39"/>
        <v>5503528.5985874217</v>
      </c>
      <c r="Q64" s="21">
        <f t="shared" si="46"/>
        <v>56.089511881805819</v>
      </c>
      <c r="R64" s="22">
        <f t="shared" si="47"/>
        <v>0.98893805309734517</v>
      </c>
      <c r="S64" s="22">
        <f t="shared" si="48"/>
        <v>0.99207883814627074</v>
      </c>
      <c r="T64" s="22">
        <f t="shared" si="49"/>
        <v>0.99216611749731543</v>
      </c>
      <c r="U64" s="23">
        <f t="shared" si="56"/>
        <v>98130.737887769268</v>
      </c>
      <c r="V64" s="23">
        <f t="shared" si="57"/>
        <v>768.744670514522</v>
      </c>
      <c r="W64" s="22">
        <f t="shared" si="50"/>
        <v>7.8338825026845749E-3</v>
      </c>
      <c r="X64" s="23">
        <f t="shared" si="58"/>
        <v>2.5549903780591894</v>
      </c>
      <c r="Y64" s="23">
        <f t="shared" si="51"/>
        <v>488774.10132262262</v>
      </c>
      <c r="Z64" s="23">
        <f t="shared" si="40"/>
        <v>5663224.9701429931</v>
      </c>
      <c r="AA64" s="23">
        <f t="shared" si="52"/>
        <v>57.711019931593128</v>
      </c>
      <c r="AB64" s="25"/>
      <c r="AC64" s="24"/>
      <c r="AD64" s="25"/>
      <c r="AE64" s="24"/>
      <c r="AF64" s="23">
        <f t="shared" si="53"/>
        <v>1.6215080497873089</v>
      </c>
    </row>
    <row r="65" spans="2:32" s="26" customFormat="1" ht="15" customHeight="1" x14ac:dyDescent="0.2">
      <c r="B65" s="5" t="str">
        <f t="shared" si="41"/>
        <v>SC</v>
      </c>
      <c r="C65" s="5" t="s">
        <v>47</v>
      </c>
      <c r="D65" s="24" t="s">
        <v>74</v>
      </c>
      <c r="E65" s="4" t="str">
        <f t="shared" si="42"/>
        <v>SCMale25-29</v>
      </c>
      <c r="F65" s="6">
        <f>VLOOKUP(E65,'Appendix 1a. Person-years 2020'!$E$3:$F$1682,2,FALSE)</f>
        <v>302686.56030000001</v>
      </c>
      <c r="G65" s="17">
        <f>VLOOKUP(E65,'Appendix 2a. Deaths 2020'!$E$4:$G$1683,2,FALSE)</f>
        <v>459</v>
      </c>
      <c r="H65" s="17">
        <f>VLOOKUP(E65,'Appendix 2a. Deaths 2020'!$E$4:$G$1683,3,FALSE)</f>
        <v>9</v>
      </c>
      <c r="I65" s="18">
        <f t="shared" si="43"/>
        <v>1.5164201527318357E-3</v>
      </c>
      <c r="J65" s="24">
        <v>5</v>
      </c>
      <c r="K65" s="5">
        <f>VLOOKUP(E65,'Appendix 3a. nax iIBGE 2020'!$E$5:$O$1935,11,FALSE)</f>
        <v>2.5</v>
      </c>
      <c r="L65" s="19">
        <f t="shared" si="44"/>
        <v>7.5534651965416923E-3</v>
      </c>
      <c r="M65" s="20">
        <f t="shared" si="54"/>
        <v>97343.230037315821</v>
      </c>
      <c r="N65" s="20">
        <f t="shared" si="55"/>
        <v>735.2787002058169</v>
      </c>
      <c r="O65" s="20">
        <f t="shared" si="45"/>
        <v>484877.95343606459</v>
      </c>
      <c r="P65" s="20">
        <f t="shared" si="39"/>
        <v>5014869.3783270689</v>
      </c>
      <c r="Q65" s="21">
        <f t="shared" si="46"/>
        <v>51.517392389842158</v>
      </c>
      <c r="R65" s="22">
        <f t="shared" si="47"/>
        <v>0.98039215686274506</v>
      </c>
      <c r="S65" s="22">
        <f t="shared" si="48"/>
        <v>0.99244653480345835</v>
      </c>
      <c r="T65" s="22">
        <f t="shared" si="49"/>
        <v>0.99259409215767458</v>
      </c>
      <c r="U65" s="23">
        <f t="shared" si="56"/>
        <v>97361.993217254741</v>
      </c>
      <c r="V65" s="23">
        <f t="shared" si="57"/>
        <v>721.05394911210135</v>
      </c>
      <c r="W65" s="22">
        <f t="shared" si="50"/>
        <v>7.405907842325421E-3</v>
      </c>
      <c r="X65" s="23">
        <f t="shared" si="58"/>
        <v>2.4970501819451432</v>
      </c>
      <c r="Y65" s="23">
        <f t="shared" si="51"/>
        <v>485005.20423553581</v>
      </c>
      <c r="Z65" s="23">
        <f t="shared" si="40"/>
        <v>5174450.8688203702</v>
      </c>
      <c r="AA65" s="23">
        <f t="shared" si="52"/>
        <v>53.146517422604909</v>
      </c>
      <c r="AB65" s="25"/>
      <c r="AC65" s="24"/>
      <c r="AD65" s="25"/>
      <c r="AE65" s="24"/>
      <c r="AF65" s="23">
        <f t="shared" si="53"/>
        <v>1.6291250327627509</v>
      </c>
    </row>
    <row r="66" spans="2:32" s="26" customFormat="1" ht="15" customHeight="1" x14ac:dyDescent="0.2">
      <c r="B66" s="5" t="str">
        <f t="shared" si="41"/>
        <v>SC</v>
      </c>
      <c r="C66" s="5" t="s">
        <v>47</v>
      </c>
      <c r="D66" s="24" t="s">
        <v>75</v>
      </c>
      <c r="E66" s="4" t="str">
        <f t="shared" si="42"/>
        <v>SCMale30-34</v>
      </c>
      <c r="F66" s="6">
        <f>VLOOKUP(E66,'Appendix 1a. Person-years 2020'!$E$3:$F$1682,2,FALSE)</f>
        <v>312820.21629999997</v>
      </c>
      <c r="G66" s="17">
        <f>VLOOKUP(E66,'Appendix 2a. Deaths 2020'!$E$4:$G$1683,2,FALSE)</f>
        <v>516</v>
      </c>
      <c r="H66" s="17">
        <f>VLOOKUP(E66,'Appendix 2a. Deaths 2020'!$E$4:$G$1683,3,FALSE)</f>
        <v>23</v>
      </c>
      <c r="I66" s="18">
        <f t="shared" si="43"/>
        <v>1.649509760280797E-3</v>
      </c>
      <c r="J66" s="24">
        <v>5</v>
      </c>
      <c r="K66" s="5">
        <f>VLOOKUP(E66,'Appendix 3a. nax iIBGE 2020'!$E$5:$O$1935,11,FALSE)</f>
        <v>2.5</v>
      </c>
      <c r="L66" s="19">
        <f t="shared" si="44"/>
        <v>8.2136774486058026E-3</v>
      </c>
      <c r="M66" s="20">
        <f t="shared" si="54"/>
        <v>96607.951337110004</v>
      </c>
      <c r="N66" s="20">
        <f t="shared" si="55"/>
        <v>793.50655125362721</v>
      </c>
      <c r="O66" s="20">
        <f t="shared" si="45"/>
        <v>481055.99030741601</v>
      </c>
      <c r="P66" s="20">
        <f t="shared" si="39"/>
        <v>4529991.4248910043</v>
      </c>
      <c r="Q66" s="21">
        <f t="shared" si="46"/>
        <v>46.890461521989643</v>
      </c>
      <c r="R66" s="22">
        <f t="shared" si="47"/>
        <v>0.95542635658914732</v>
      </c>
      <c r="S66" s="22">
        <f t="shared" si="48"/>
        <v>0.99178632255139421</v>
      </c>
      <c r="T66" s="22">
        <f t="shared" si="49"/>
        <v>0.99215099540564988</v>
      </c>
      <c r="U66" s="23">
        <f t="shared" si="56"/>
        <v>96640.93926814264</v>
      </c>
      <c r="V66" s="23">
        <f t="shared" si="57"/>
        <v>758.53517631796228</v>
      </c>
      <c r="W66" s="22">
        <f t="shared" si="50"/>
        <v>7.8490045943501174E-3</v>
      </c>
      <c r="X66" s="23">
        <f t="shared" si="58"/>
        <v>2.546146179606843</v>
      </c>
      <c r="Y66" s="23">
        <f t="shared" si="51"/>
        <v>481343.36190040276</v>
      </c>
      <c r="Z66" s="23">
        <f t="shared" si="40"/>
        <v>4689445.6645848341</v>
      </c>
      <c r="AA66" s="23">
        <f t="shared" si="52"/>
        <v>48.52442143151535</v>
      </c>
      <c r="AB66" s="25"/>
      <c r="AC66" s="24"/>
      <c r="AD66" s="25"/>
      <c r="AE66" s="24"/>
      <c r="AF66" s="23">
        <f t="shared" si="53"/>
        <v>1.6339599095257071</v>
      </c>
    </row>
    <row r="67" spans="2:32" s="26" customFormat="1" ht="15" customHeight="1" x14ac:dyDescent="0.2">
      <c r="B67" s="5" t="str">
        <f t="shared" si="41"/>
        <v>SC</v>
      </c>
      <c r="C67" s="5" t="s">
        <v>47</v>
      </c>
      <c r="D67" s="24" t="s">
        <v>76</v>
      </c>
      <c r="E67" s="4" t="str">
        <f t="shared" si="42"/>
        <v>SCMale35-39</v>
      </c>
      <c r="F67" s="6">
        <f>VLOOKUP(E67,'Appendix 1a. Person-years 2020'!$E$3:$F$1682,2,FALSE)</f>
        <v>303251.71279999998</v>
      </c>
      <c r="G67" s="17">
        <f>VLOOKUP(E67,'Appendix 2a. Deaths 2020'!$E$4:$G$1683,2,FALSE)</f>
        <v>600</v>
      </c>
      <c r="H67" s="17">
        <f>VLOOKUP(E67,'Appendix 2a. Deaths 2020'!$E$4:$G$1683,3,FALSE)</f>
        <v>35</v>
      </c>
      <c r="I67" s="18">
        <f t="shared" si="43"/>
        <v>1.9785543648213814E-3</v>
      </c>
      <c r="J67" s="24">
        <v>5</v>
      </c>
      <c r="K67" s="5">
        <f>VLOOKUP(E67,'Appendix 3a. nax iIBGE 2020'!$E$5:$O$1935,11,FALSE)</f>
        <v>2.5</v>
      </c>
      <c r="L67" s="19">
        <f t="shared" si="44"/>
        <v>9.8440792093884497E-3</v>
      </c>
      <c r="M67" s="20">
        <f t="shared" si="54"/>
        <v>95814.44478585638</v>
      </c>
      <c r="N67" s="20">
        <f t="shared" si="55"/>
        <v>943.2049838755463</v>
      </c>
      <c r="O67" s="20">
        <f t="shared" si="45"/>
        <v>476714.21146959305</v>
      </c>
      <c r="P67" s="20">
        <f t="shared" si="39"/>
        <v>4048935.4345835885</v>
      </c>
      <c r="Q67" s="21">
        <f t="shared" si="46"/>
        <v>42.258090036767307</v>
      </c>
      <c r="R67" s="22">
        <f t="shared" si="47"/>
        <v>0.94166666666666665</v>
      </c>
      <c r="S67" s="22">
        <f t="shared" si="48"/>
        <v>0.99015592079061154</v>
      </c>
      <c r="T67" s="22">
        <f t="shared" si="49"/>
        <v>0.99072748790710186</v>
      </c>
      <c r="U67" s="23">
        <f t="shared" si="56"/>
        <v>95882.404091824676</v>
      </c>
      <c r="V67" s="23">
        <f t="shared" si="57"/>
        <v>889.07075143759084</v>
      </c>
      <c r="W67" s="22">
        <f t="shared" si="50"/>
        <v>9.2725120928981442E-3</v>
      </c>
      <c r="X67" s="23">
        <f t="shared" si="58"/>
        <v>2.5989276580004295</v>
      </c>
      <c r="Y67" s="23">
        <f t="shared" si="51"/>
        <v>477277.2972677658</v>
      </c>
      <c r="Z67" s="23">
        <f t="shared" si="40"/>
        <v>4208102.302684431</v>
      </c>
      <c r="AA67" s="23">
        <f t="shared" si="52"/>
        <v>43.888160111780415</v>
      </c>
      <c r="AB67" s="25"/>
      <c r="AC67" s="24"/>
      <c r="AD67" s="25"/>
      <c r="AE67" s="24"/>
      <c r="AF67" s="23">
        <f t="shared" si="53"/>
        <v>1.6300700750131085</v>
      </c>
    </row>
    <row r="68" spans="2:32" s="26" customFormat="1" ht="15" customHeight="1" x14ac:dyDescent="0.2">
      <c r="B68" s="5" t="str">
        <f t="shared" si="41"/>
        <v>SC</v>
      </c>
      <c r="C68" s="5" t="s">
        <v>47</v>
      </c>
      <c r="D68" s="24" t="s">
        <v>77</v>
      </c>
      <c r="E68" s="4" t="str">
        <f t="shared" si="42"/>
        <v>SCMale40-44</v>
      </c>
      <c r="F68" s="6">
        <f>VLOOKUP(E68,'Appendix 1a. Person-years 2020'!$E$3:$F$1682,2,FALSE)</f>
        <v>265848.49190000002</v>
      </c>
      <c r="G68" s="17">
        <f>VLOOKUP(E68,'Appendix 2a. Deaths 2020'!$E$4:$G$1683,2,FALSE)</f>
        <v>730</v>
      </c>
      <c r="H68" s="17">
        <f>VLOOKUP(E68,'Appendix 2a. Deaths 2020'!$E$4:$G$1683,3,FALSE)</f>
        <v>65</v>
      </c>
      <c r="I68" s="18">
        <f t="shared" si="43"/>
        <v>2.7459249243158858E-3</v>
      </c>
      <c r="J68" s="24">
        <v>5</v>
      </c>
      <c r="K68" s="5">
        <f>VLOOKUP(E68,'Appendix 3a. nax iIBGE 2020'!$E$5:$O$1935,11,FALSE)</f>
        <v>2.5</v>
      </c>
      <c r="L68" s="19">
        <f t="shared" si="44"/>
        <v>1.3636015931542452E-2</v>
      </c>
      <c r="M68" s="20">
        <f t="shared" si="54"/>
        <v>94871.239801980832</v>
      </c>
      <c r="N68" s="20">
        <f t="shared" si="55"/>
        <v>1293.6657373849951</v>
      </c>
      <c r="O68" s="20">
        <f t="shared" si="45"/>
        <v>471122.03466644173</v>
      </c>
      <c r="P68" s="20">
        <f t="shared" si="39"/>
        <v>3572221.2231139955</v>
      </c>
      <c r="Q68" s="21">
        <f t="shared" si="46"/>
        <v>37.653362921893752</v>
      </c>
      <c r="R68" s="22">
        <f t="shared" si="47"/>
        <v>0.91095890410958902</v>
      </c>
      <c r="S68" s="22">
        <f t="shared" si="48"/>
        <v>0.9863639840684576</v>
      </c>
      <c r="T68" s="22">
        <f t="shared" si="49"/>
        <v>0.98757057118080194</v>
      </c>
      <c r="U68" s="23">
        <f t="shared" si="56"/>
        <v>94993.333340387078</v>
      </c>
      <c r="V68" s="23">
        <f t="shared" si="57"/>
        <v>1180.7128750526954</v>
      </c>
      <c r="W68" s="22">
        <f t="shared" si="50"/>
        <v>1.2429428819198063E-2</v>
      </c>
      <c r="X68" s="23">
        <f t="shared" si="58"/>
        <v>2.6644855860931163</v>
      </c>
      <c r="Y68" s="23">
        <f t="shared" si="51"/>
        <v>472209.09476356441</v>
      </c>
      <c r="Z68" s="23">
        <f t="shared" si="40"/>
        <v>3730825.0054166652</v>
      </c>
      <c r="AA68" s="23">
        <f t="shared" si="52"/>
        <v>39.274598271523956</v>
      </c>
      <c r="AB68" s="25"/>
      <c r="AC68" s="24"/>
      <c r="AD68" s="25"/>
      <c r="AE68" s="24"/>
      <c r="AF68" s="23">
        <f t="shared" si="53"/>
        <v>1.6212353496302043</v>
      </c>
    </row>
    <row r="69" spans="2:32" s="26" customFormat="1" ht="15" customHeight="1" x14ac:dyDescent="0.2">
      <c r="B69" s="5" t="str">
        <f t="shared" si="41"/>
        <v>SC</v>
      </c>
      <c r="C69" s="5" t="s">
        <v>47</v>
      </c>
      <c r="D69" s="24" t="s">
        <v>78</v>
      </c>
      <c r="E69" s="4" t="str">
        <f t="shared" si="42"/>
        <v>SCMale45-49</v>
      </c>
      <c r="F69" s="6">
        <f>VLOOKUP(E69,'Appendix 1a. Person-years 2020'!$E$3:$F$1682,2,FALSE)</f>
        <v>239234.98809999999</v>
      </c>
      <c r="G69" s="17">
        <f>VLOOKUP(E69,'Appendix 2a. Deaths 2020'!$E$4:$G$1683,2,FALSE)</f>
        <v>1052</v>
      </c>
      <c r="H69" s="17">
        <f>VLOOKUP(E69,'Appendix 2a. Deaths 2020'!$E$4:$G$1683,3,FALSE)</f>
        <v>114</v>
      </c>
      <c r="I69" s="18">
        <f t="shared" si="43"/>
        <v>4.3973501048277484E-3</v>
      </c>
      <c r="J69" s="24">
        <v>5</v>
      </c>
      <c r="K69" s="5">
        <f>VLOOKUP(E69,'Appendix 3a. nax iIBGE 2020'!$E$5:$O$1935,11,FALSE)</f>
        <v>2.5</v>
      </c>
      <c r="L69" s="19">
        <f t="shared" si="44"/>
        <v>2.1747670224287415E-2</v>
      </c>
      <c r="M69" s="20">
        <f t="shared" si="54"/>
        <v>93577.574064595843</v>
      </c>
      <c r="N69" s="20">
        <f t="shared" si="55"/>
        <v>2035.0942211456613</v>
      </c>
      <c r="O69" s="20">
        <f t="shared" si="45"/>
        <v>462800.13477011508</v>
      </c>
      <c r="P69" s="20">
        <f t="shared" si="39"/>
        <v>3101099.1884475537</v>
      </c>
      <c r="Q69" s="21">
        <f t="shared" si="46"/>
        <v>33.139341551073869</v>
      </c>
      <c r="R69" s="22">
        <f t="shared" si="47"/>
        <v>0.89163498098859317</v>
      </c>
      <c r="S69" s="22">
        <f t="shared" si="48"/>
        <v>0.97825232977571264</v>
      </c>
      <c r="T69" s="22">
        <f t="shared" si="49"/>
        <v>0.98058598151447973</v>
      </c>
      <c r="U69" s="23">
        <f t="shared" si="56"/>
        <v>93812.620465334388</v>
      </c>
      <c r="V69" s="23">
        <f t="shared" si="57"/>
        <v>1821.2799478890988</v>
      </c>
      <c r="W69" s="22">
        <f t="shared" si="50"/>
        <v>1.9414018485520268E-2</v>
      </c>
      <c r="X69" s="23">
        <f t="shared" si="58"/>
        <v>2.691260809325609</v>
      </c>
      <c r="Y69" s="23">
        <f t="shared" si="51"/>
        <v>464858.24193379097</v>
      </c>
      <c r="Z69" s="23">
        <f t="shared" si="40"/>
        <v>3258615.9106531008</v>
      </c>
      <c r="AA69" s="23">
        <f t="shared" si="52"/>
        <v>34.735368167838608</v>
      </c>
      <c r="AB69" s="25"/>
      <c r="AC69" s="24"/>
      <c r="AD69" s="25"/>
      <c r="AE69" s="24"/>
      <c r="AF69" s="23">
        <f t="shared" si="53"/>
        <v>1.596026616764739</v>
      </c>
    </row>
    <row r="70" spans="2:32" s="26" customFormat="1" ht="15" customHeight="1" x14ac:dyDescent="0.2">
      <c r="B70" s="5" t="str">
        <f t="shared" si="41"/>
        <v>SC</v>
      </c>
      <c r="C70" s="5" t="s">
        <v>47</v>
      </c>
      <c r="D70" s="24" t="s">
        <v>79</v>
      </c>
      <c r="E70" s="4" t="str">
        <f t="shared" si="42"/>
        <v>SCMale50-54</v>
      </c>
      <c r="F70" s="6">
        <f>VLOOKUP(E70,'Appendix 1a. Person-years 2020'!$E$3:$F$1682,2,FALSE)</f>
        <v>229849.34330000001</v>
      </c>
      <c r="G70" s="17">
        <f>VLOOKUP(E70,'Appendix 2a. Deaths 2020'!$E$4:$G$1683,2,FALSE)</f>
        <v>1583</v>
      </c>
      <c r="H70" s="17">
        <f>VLOOKUP(E70,'Appendix 2a. Deaths 2020'!$E$4:$G$1683,3,FALSE)</f>
        <v>135</v>
      </c>
      <c r="I70" s="18">
        <f t="shared" si="43"/>
        <v>6.8871199598506743E-3</v>
      </c>
      <c r="J70" s="24">
        <v>5</v>
      </c>
      <c r="K70" s="5">
        <f>VLOOKUP(E70,'Appendix 3a. nax iIBGE 2020'!$E$5:$O$1935,11,FALSE)</f>
        <v>2.5</v>
      </c>
      <c r="L70" s="19">
        <f t="shared" si="44"/>
        <v>3.3852730263520051E-2</v>
      </c>
      <c r="M70" s="20">
        <f t="shared" si="54"/>
        <v>91542.479843450186</v>
      </c>
      <c r="N70" s="20">
        <f t="shared" si="55"/>
        <v>3098.9628777940402</v>
      </c>
      <c r="O70" s="20">
        <f t="shared" si="45"/>
        <v>449964.9920227658</v>
      </c>
      <c r="P70" s="20">
        <f t="shared" si="39"/>
        <v>2638299.0536774388</v>
      </c>
      <c r="Q70" s="21">
        <f t="shared" si="46"/>
        <v>28.82048922193588</v>
      </c>
      <c r="R70" s="22">
        <f t="shared" si="47"/>
        <v>0.91471888818698677</v>
      </c>
      <c r="S70" s="22">
        <f t="shared" si="48"/>
        <v>0.96614726973647991</v>
      </c>
      <c r="T70" s="22">
        <f t="shared" si="49"/>
        <v>0.96898901192387554</v>
      </c>
      <c r="U70" s="23">
        <f t="shared" si="56"/>
        <v>91991.340517445293</v>
      </c>
      <c r="V70" s="23">
        <f t="shared" si="57"/>
        <v>2852.7423638932005</v>
      </c>
      <c r="W70" s="22">
        <f t="shared" si="50"/>
        <v>3.1010988076124457E-2</v>
      </c>
      <c r="X70" s="23">
        <f t="shared" si="58"/>
        <v>2.6497721589875085</v>
      </c>
      <c r="Y70" s="23">
        <f t="shared" si="51"/>
        <v>453252.10806036892</v>
      </c>
      <c r="Z70" s="23">
        <f t="shared" si="40"/>
        <v>2793757.6687193098</v>
      </c>
      <c r="AA70" s="23">
        <f t="shared" si="52"/>
        <v>30.369789732431389</v>
      </c>
      <c r="AB70" s="25"/>
      <c r="AC70" s="24"/>
      <c r="AD70" s="25"/>
      <c r="AE70" s="24"/>
      <c r="AF70" s="23">
        <f t="shared" si="53"/>
        <v>1.5493005104955095</v>
      </c>
    </row>
    <row r="71" spans="2:32" s="26" customFormat="1" ht="15" customHeight="1" x14ac:dyDescent="0.2">
      <c r="B71" s="5" t="str">
        <f t="shared" si="41"/>
        <v>SC</v>
      </c>
      <c r="C71" s="5" t="s">
        <v>47</v>
      </c>
      <c r="D71" s="24" t="s">
        <v>80</v>
      </c>
      <c r="E71" s="4" t="str">
        <f t="shared" si="42"/>
        <v>SCMale55-59</v>
      </c>
      <c r="F71" s="6">
        <f>VLOOKUP(E71,'Appendix 1a. Person-years 2020'!$E$3:$F$1682,2,FALSE)</f>
        <v>210575.76019999999</v>
      </c>
      <c r="G71" s="17">
        <f>VLOOKUP(E71,'Appendix 2a. Deaths 2020'!$E$4:$G$1683,2,FALSE)</f>
        <v>2094</v>
      </c>
      <c r="H71" s="17">
        <f>VLOOKUP(E71,'Appendix 2a. Deaths 2020'!$E$4:$G$1683,3,FALSE)</f>
        <v>224</v>
      </c>
      <c r="I71" s="18">
        <f t="shared" si="43"/>
        <v>9.9441645040776166E-3</v>
      </c>
      <c r="J71" s="24">
        <v>5</v>
      </c>
      <c r="K71" s="5">
        <f>VLOOKUP(E71,'Appendix 3a. nax iIBGE 2020'!$E$5:$O$1935,11,FALSE)</f>
        <v>2.5</v>
      </c>
      <c r="L71" s="19">
        <f t="shared" si="44"/>
        <v>4.8514726468212505E-2</v>
      </c>
      <c r="M71" s="20">
        <f t="shared" si="54"/>
        <v>88443.516965656148</v>
      </c>
      <c r="N71" s="20">
        <f t="shared" si="55"/>
        <v>4290.8130334755197</v>
      </c>
      <c r="O71" s="20">
        <f t="shared" si="45"/>
        <v>431490.55224459193</v>
      </c>
      <c r="P71" s="20">
        <f t="shared" si="39"/>
        <v>2188334.061654673</v>
      </c>
      <c r="Q71" s="21">
        <f t="shared" si="46"/>
        <v>24.742730012697635</v>
      </c>
      <c r="R71" s="22">
        <f t="shared" si="47"/>
        <v>0.89302769818529126</v>
      </c>
      <c r="S71" s="22">
        <f t="shared" si="48"/>
        <v>0.95148527353178747</v>
      </c>
      <c r="T71" s="22">
        <f t="shared" si="49"/>
        <v>0.95656051737519077</v>
      </c>
      <c r="U71" s="23">
        <f t="shared" si="56"/>
        <v>89138.598153552099</v>
      </c>
      <c r="V71" s="23">
        <f t="shared" si="57"/>
        <v>3872.1345856910789</v>
      </c>
      <c r="W71" s="22">
        <f t="shared" si="50"/>
        <v>4.3439482624809234E-2</v>
      </c>
      <c r="X71" s="23">
        <f t="shared" si="58"/>
        <v>2.6421452250700614</v>
      </c>
      <c r="Y71" s="23">
        <f t="shared" si="51"/>
        <v>436563.05974571744</v>
      </c>
      <c r="Z71" s="23">
        <f t="shared" si="40"/>
        <v>2340505.560658941</v>
      </c>
      <c r="AA71" s="23">
        <f t="shared" si="52"/>
        <v>26.25692583393711</v>
      </c>
      <c r="AB71" s="25"/>
      <c r="AC71" s="24"/>
      <c r="AD71" s="25"/>
      <c r="AE71" s="24"/>
      <c r="AF71" s="23">
        <f t="shared" si="53"/>
        <v>1.5141958212394755</v>
      </c>
    </row>
    <row r="72" spans="2:32" s="26" customFormat="1" ht="15" customHeight="1" x14ac:dyDescent="0.2">
      <c r="B72" s="5" t="str">
        <f t="shared" si="41"/>
        <v>SC</v>
      </c>
      <c r="C72" s="5" t="s">
        <v>47</v>
      </c>
      <c r="D72" s="24" t="s">
        <v>81</v>
      </c>
      <c r="E72" s="4" t="str">
        <f t="shared" si="42"/>
        <v>SCMale60-64</v>
      </c>
      <c r="F72" s="6">
        <f>VLOOKUP(E72,'Appendix 1a. Person-years 2020'!$E$3:$F$1682,2,FALSE)</f>
        <v>168520.75690000001</v>
      </c>
      <c r="G72" s="17">
        <f>VLOOKUP(E72,'Appendix 2a. Deaths 2020'!$E$4:$G$1683,2,FALSE)</f>
        <v>2564</v>
      </c>
      <c r="H72" s="17">
        <f>VLOOKUP(E72,'Appendix 2a. Deaths 2020'!$E$4:$G$1683,3,FALSE)</f>
        <v>320</v>
      </c>
      <c r="I72" s="18">
        <f t="shared" si="43"/>
        <v>1.5214742962028554E-2</v>
      </c>
      <c r="J72" s="24">
        <v>5</v>
      </c>
      <c r="K72" s="5">
        <f>VLOOKUP(E72,'Appendix 3a. nax iIBGE 2020'!$E$5:$O$1935,11,FALSE)</f>
        <v>2.5</v>
      </c>
      <c r="L72" s="19">
        <f t="shared" si="44"/>
        <v>7.3286140340252534E-2</v>
      </c>
      <c r="M72" s="20">
        <f t="shared" si="54"/>
        <v>84152.703932180622</v>
      </c>
      <c r="N72" s="20">
        <f t="shared" si="55"/>
        <v>6167.2268703855107</v>
      </c>
      <c r="O72" s="20">
        <f t="shared" si="45"/>
        <v>405345.45248493936</v>
      </c>
      <c r="P72" s="20">
        <f t="shared" si="39"/>
        <v>1756843.509410081</v>
      </c>
      <c r="Q72" s="21">
        <f t="shared" si="46"/>
        <v>20.876851572421678</v>
      </c>
      <c r="R72" s="22">
        <f t="shared" si="47"/>
        <v>0.87519500780031201</v>
      </c>
      <c r="S72" s="22">
        <f t="shared" si="48"/>
        <v>0.92671385965974751</v>
      </c>
      <c r="T72" s="22">
        <f t="shared" si="49"/>
        <v>0.93555862109836008</v>
      </c>
      <c r="U72" s="23">
        <f t="shared" si="56"/>
        <v>85266.463567861021</v>
      </c>
      <c r="V72" s="23">
        <f t="shared" si="57"/>
        <v>5494.6884863794085</v>
      </c>
      <c r="W72" s="22">
        <f t="shared" si="50"/>
        <v>6.4441378901639923E-2</v>
      </c>
      <c r="X72" s="23">
        <f t="shared" si="58"/>
        <v>2.6343008881179877</v>
      </c>
      <c r="Y72" s="23">
        <f t="shared" si="51"/>
        <v>413333.53816700901</v>
      </c>
      <c r="Z72" s="23">
        <f t="shared" si="40"/>
        <v>1903942.5009132237</v>
      </c>
      <c r="AA72" s="23">
        <f t="shared" si="52"/>
        <v>22.329324112262881</v>
      </c>
      <c r="AB72" s="25"/>
      <c r="AC72" s="24"/>
      <c r="AD72" s="25"/>
      <c r="AE72" s="24"/>
      <c r="AF72" s="23">
        <f t="shared" si="53"/>
        <v>1.4524725398412031</v>
      </c>
    </row>
    <row r="73" spans="2:32" s="26" customFormat="1" ht="15" customHeight="1" x14ac:dyDescent="0.2">
      <c r="B73" s="5" t="str">
        <f t="shared" si="41"/>
        <v>SC</v>
      </c>
      <c r="C73" s="5" t="s">
        <v>47</v>
      </c>
      <c r="D73" s="24" t="s">
        <v>82</v>
      </c>
      <c r="E73" s="4" t="str">
        <f t="shared" si="42"/>
        <v>SCMale65-69</v>
      </c>
      <c r="F73" s="6">
        <f>VLOOKUP(E73,'Appendix 1a. Person-years 2020'!$E$3:$F$1682,2,FALSE)</f>
        <v>128433.44409999999</v>
      </c>
      <c r="G73" s="17">
        <f>VLOOKUP(E73,'Appendix 2a. Deaths 2020'!$E$4:$G$1683,2,FALSE)</f>
        <v>2944</v>
      </c>
      <c r="H73" s="17">
        <f>VLOOKUP(E73,'Appendix 2a. Deaths 2020'!$E$4:$G$1683,3,FALSE)</f>
        <v>441</v>
      </c>
      <c r="I73" s="18">
        <f t="shared" si="43"/>
        <v>2.2922378362039114E-2</v>
      </c>
      <c r="J73" s="24">
        <v>5</v>
      </c>
      <c r="K73" s="5">
        <f>VLOOKUP(E73,'Appendix 3a. nax iIBGE 2020'!$E$5:$O$1935,11,FALSE)</f>
        <v>2.5</v>
      </c>
      <c r="L73" s="19">
        <f t="shared" si="44"/>
        <v>0.10839993121582518</v>
      </c>
      <c r="M73" s="20">
        <f t="shared" si="54"/>
        <v>77985.477061795114</v>
      </c>
      <c r="N73" s="20">
        <f t="shared" si="55"/>
        <v>8453.6203493319026</v>
      </c>
      <c r="O73" s="20">
        <f t="shared" si="45"/>
        <v>368793.33443564578</v>
      </c>
      <c r="P73" s="20">
        <f t="shared" si="39"/>
        <v>1351498.0569251417</v>
      </c>
      <c r="Q73" s="21">
        <f t="shared" si="46"/>
        <v>17.330124887922718</v>
      </c>
      <c r="R73" s="22">
        <f t="shared" si="47"/>
        <v>0.85020380434782605</v>
      </c>
      <c r="S73" s="22">
        <f t="shared" si="48"/>
        <v>0.89160006878417486</v>
      </c>
      <c r="T73" s="22">
        <f t="shared" si="49"/>
        <v>0.90705667527581535</v>
      </c>
      <c r="U73" s="23">
        <f t="shared" si="56"/>
        <v>79771.77508148161</v>
      </c>
      <c r="V73" s="23">
        <f t="shared" si="57"/>
        <v>7414.2539952227671</v>
      </c>
      <c r="W73" s="22">
        <f t="shared" si="50"/>
        <v>9.2943324724184651E-2</v>
      </c>
      <c r="X73" s="23">
        <f t="shared" si="58"/>
        <v>2.6265789261324302</v>
      </c>
      <c r="Y73" s="23">
        <f t="shared" si="51"/>
        <v>381261.72872813948</v>
      </c>
      <c r="Z73" s="23">
        <f t="shared" si="40"/>
        <v>1490608.9627462146</v>
      </c>
      <c r="AA73" s="23">
        <f t="shared" si="52"/>
        <v>18.685919439847687</v>
      </c>
      <c r="AB73" s="25"/>
      <c r="AC73" s="24"/>
      <c r="AD73" s="25"/>
      <c r="AE73" s="24"/>
      <c r="AF73" s="23">
        <f t="shared" si="53"/>
        <v>1.3557945519249692</v>
      </c>
    </row>
    <row r="74" spans="2:32" s="26" customFormat="1" ht="15" customHeight="1" x14ac:dyDescent="0.2">
      <c r="B74" s="5" t="str">
        <f t="shared" si="41"/>
        <v>SC</v>
      </c>
      <c r="C74" s="5" t="s">
        <v>47</v>
      </c>
      <c r="D74" s="42" t="s">
        <v>19</v>
      </c>
      <c r="E74" s="4" t="str">
        <f t="shared" si="42"/>
        <v>SCMale70-74</v>
      </c>
      <c r="F74" s="6">
        <f>VLOOKUP(E74,'Appendix 1a. Person-years 2020'!$E$3:$F$1682,2,FALSE)</f>
        <v>88133.387199999997</v>
      </c>
      <c r="G74" s="17">
        <f>VLOOKUP(E74,'Appendix 2a. Deaths 2020'!$E$4:$G$1683,2,FALSE)</f>
        <v>3048</v>
      </c>
      <c r="H74" s="17">
        <f>VLOOKUP(E74,'Appendix 2a. Deaths 2020'!$E$4:$G$1683,3,FALSE)</f>
        <v>433</v>
      </c>
      <c r="I74" s="18">
        <f t="shared" si="43"/>
        <v>3.458394255383844E-2</v>
      </c>
      <c r="J74" s="24">
        <v>5</v>
      </c>
      <c r="K74" s="5">
        <f>VLOOKUP(E74,'Appendix 3a. nax iIBGE 2020'!$E$5:$O$1935,11,FALSE)</f>
        <v>2.5</v>
      </c>
      <c r="L74" s="19">
        <f t="shared" si="44"/>
        <v>0.15915886054420433</v>
      </c>
      <c r="M74" s="20">
        <f t="shared" si="54"/>
        <v>69531.85671246321</v>
      </c>
      <c r="N74" s="20">
        <f t="shared" si="55"/>
        <v>11066.611085878531</v>
      </c>
      <c r="O74" s="20">
        <f t="shared" si="45"/>
        <v>319992.75584761967</v>
      </c>
      <c r="P74" s="20">
        <f t="shared" si="39"/>
        <v>982704.72248949599</v>
      </c>
      <c r="Q74" s="21">
        <f t="shared" si="46"/>
        <v>14.133158079659786</v>
      </c>
      <c r="R74" s="22">
        <f t="shared" si="47"/>
        <v>0.85793963254593175</v>
      </c>
      <c r="S74" s="22">
        <f t="shared" si="48"/>
        <v>0.84084113945579564</v>
      </c>
      <c r="T74" s="22">
        <f t="shared" si="49"/>
        <v>0.86180521086891426</v>
      </c>
      <c r="U74" s="23">
        <f t="shared" si="56"/>
        <v>72357.521086258843</v>
      </c>
      <c r="V74" s="23">
        <f t="shared" si="57"/>
        <v>9999.43236856363</v>
      </c>
      <c r="W74" s="22">
        <f t="shared" si="50"/>
        <v>0.13819478913108574</v>
      </c>
      <c r="X74" s="23">
        <f t="shared" si="58"/>
        <v>2.6035062270903158</v>
      </c>
      <c r="Y74" s="23">
        <f t="shared" si="51"/>
        <v>337824.02802739991</v>
      </c>
      <c r="Z74" s="23">
        <f t="shared" si="40"/>
        <v>1109347.234018075</v>
      </c>
      <c r="AA74" s="23">
        <f t="shared" si="52"/>
        <v>15.331470970316964</v>
      </c>
      <c r="AB74" s="25"/>
      <c r="AC74" s="24"/>
      <c r="AD74" s="25"/>
      <c r="AE74" s="24"/>
      <c r="AF74" s="23">
        <f t="shared" si="53"/>
        <v>1.1983128906571778</v>
      </c>
    </row>
    <row r="75" spans="2:32" s="26" customFormat="1" ht="15" customHeight="1" x14ac:dyDescent="0.2">
      <c r="B75" s="5" t="str">
        <f t="shared" si="41"/>
        <v>SC</v>
      </c>
      <c r="C75" s="5" t="s">
        <v>47</v>
      </c>
      <c r="D75" s="42" t="s">
        <v>20</v>
      </c>
      <c r="E75" s="4" t="str">
        <f t="shared" si="42"/>
        <v>SCMale75-79</v>
      </c>
      <c r="F75" s="6">
        <f>VLOOKUP(E75,'Appendix 1a. Person-years 2020'!$E$3:$F$1682,2,FALSE)</f>
        <v>53371.554799999998</v>
      </c>
      <c r="G75" s="17">
        <f>VLOOKUP(E75,'Appendix 2a. Deaths 2020'!$E$4:$G$1683,2,FALSE)</f>
        <v>2716</v>
      </c>
      <c r="H75" s="17">
        <f>VLOOKUP(E75,'Appendix 2a. Deaths 2020'!$E$4:$G$1683,3,FALSE)</f>
        <v>366</v>
      </c>
      <c r="I75" s="18">
        <f t="shared" si="43"/>
        <v>5.0888530607318939E-2</v>
      </c>
      <c r="J75" s="24">
        <v>5</v>
      </c>
      <c r="K75" s="5">
        <f>VLOOKUP(E75,'Appendix 3a. nax iIBGE 2020'!$E$5:$O$1935,11,FALSE)</f>
        <v>2.5</v>
      </c>
      <c r="L75" s="19">
        <f t="shared" si="44"/>
        <v>0.22572554923397692</v>
      </c>
      <c r="M75" s="20">
        <f t="shared" si="54"/>
        <v>58465.245626584678</v>
      </c>
      <c r="N75" s="20">
        <f t="shared" si="55"/>
        <v>13197.099680160194</v>
      </c>
      <c r="O75" s="20">
        <f t="shared" si="45"/>
        <v>259333.47893252291</v>
      </c>
      <c r="P75" s="20">
        <f t="shared" si="39"/>
        <v>662711.96664187638</v>
      </c>
      <c r="Q75" s="21">
        <f t="shared" si="46"/>
        <v>11.335143802774605</v>
      </c>
      <c r="R75" s="22">
        <f t="shared" si="47"/>
        <v>0.86524300441826218</v>
      </c>
      <c r="S75" s="22">
        <f t="shared" si="48"/>
        <v>0.77427445076602308</v>
      </c>
      <c r="T75" s="22">
        <f t="shared" si="49"/>
        <v>0.80143280312277887</v>
      </c>
      <c r="U75" s="23">
        <f t="shared" si="56"/>
        <v>62358.088717695209</v>
      </c>
      <c r="V75" s="23">
        <f t="shared" si="57"/>
        <v>12382.270879293807</v>
      </c>
      <c r="W75" s="22">
        <f t="shared" si="50"/>
        <v>0.19856719687722113</v>
      </c>
      <c r="X75" s="23">
        <f t="shared" si="58"/>
        <v>2.5946599442373417</v>
      </c>
      <c r="Y75" s="23">
        <f t="shared" si="51"/>
        <v>282006.87146120716</v>
      </c>
      <c r="Z75" s="23">
        <f t="shared" si="40"/>
        <v>771523.20599067514</v>
      </c>
      <c r="AA75" s="23">
        <f t="shared" si="52"/>
        <v>12.372463971490227</v>
      </c>
      <c r="AB75" s="25"/>
      <c r="AC75" s="24"/>
      <c r="AD75" s="25"/>
      <c r="AE75" s="24"/>
      <c r="AF75" s="23">
        <f t="shared" si="53"/>
        <v>1.0373201687156222</v>
      </c>
    </row>
    <row r="76" spans="2:32" s="26" customFormat="1" ht="15" customHeight="1" x14ac:dyDescent="0.2">
      <c r="B76" s="5" t="str">
        <f t="shared" si="41"/>
        <v>SC</v>
      </c>
      <c r="C76" s="5" t="s">
        <v>47</v>
      </c>
      <c r="D76" s="42" t="s">
        <v>21</v>
      </c>
      <c r="E76" s="4" t="str">
        <f t="shared" si="42"/>
        <v>SCMale80-84</v>
      </c>
      <c r="F76" s="6">
        <f>VLOOKUP(E76,'Appendix 1a. Person-years 2020'!$E$3:$F$1682,2,FALSE)</f>
        <v>31410.973099999999</v>
      </c>
      <c r="G76" s="17">
        <f>VLOOKUP(E76,'Appendix 2a. Deaths 2020'!$E$4:$G$1683,2,FALSE)</f>
        <v>2651</v>
      </c>
      <c r="H76" s="17">
        <f>VLOOKUP(E76,'Appendix 2a. Deaths 2020'!$E$4:$G$1683,3,FALSE)</f>
        <v>331</v>
      </c>
      <c r="I76" s="18">
        <f t="shared" si="43"/>
        <v>8.4397257976066967E-2</v>
      </c>
      <c r="J76" s="24">
        <v>5</v>
      </c>
      <c r="K76" s="5">
        <f>VLOOKUP(E76,'Appendix 3a. nax iIBGE 2020'!$E$5:$O$1935,11,FALSE)</f>
        <v>2.5</v>
      </c>
      <c r="L76" s="19">
        <f t="shared" si="44"/>
        <v>0.34846298812136073</v>
      </c>
      <c r="M76" s="20">
        <f t="shared" si="54"/>
        <v>45268.145946424484</v>
      </c>
      <c r="N76" s="20">
        <f t="shared" si="55"/>
        <v>15774.273403204939</v>
      </c>
      <c r="O76" s="20">
        <f t="shared" si="45"/>
        <v>186905.04622411006</v>
      </c>
      <c r="P76" s="20">
        <f t="shared" si="39"/>
        <v>403378.48770935345</v>
      </c>
      <c r="Q76" s="21">
        <f t="shared" si="46"/>
        <v>8.9108683219930818</v>
      </c>
      <c r="R76" s="22">
        <f t="shared" si="47"/>
        <v>0.87514145605431914</v>
      </c>
      <c r="S76" s="22">
        <f t="shared" si="48"/>
        <v>0.65153701187863922</v>
      </c>
      <c r="T76" s="22">
        <f t="shared" si="49"/>
        <v>0.68733804897952244</v>
      </c>
      <c r="U76" s="23">
        <f t="shared" si="56"/>
        <v>49975.817838401403</v>
      </c>
      <c r="V76" s="23">
        <f t="shared" si="57"/>
        <v>15625.536709198568</v>
      </c>
      <c r="W76" s="22">
        <f t="shared" si="50"/>
        <v>0.31266195102047756</v>
      </c>
      <c r="X76" s="23">
        <f t="shared" si="58"/>
        <v>2.5248187575943688</v>
      </c>
      <c r="Y76" s="23">
        <f t="shared" si="51"/>
        <v>211203.05382687811</v>
      </c>
      <c r="Z76" s="23">
        <f t="shared" si="40"/>
        <v>489516.33452946797</v>
      </c>
      <c r="AA76" s="23">
        <f t="shared" si="52"/>
        <v>9.795064007003079</v>
      </c>
      <c r="AB76" s="25"/>
      <c r="AC76" s="24"/>
      <c r="AD76" s="25"/>
      <c r="AE76" s="24"/>
      <c r="AF76" s="23">
        <f t="shared" si="53"/>
        <v>0.88419568500999723</v>
      </c>
    </row>
    <row r="77" spans="2:32" s="26" customFormat="1" ht="15" customHeight="1" x14ac:dyDescent="0.2">
      <c r="B77" s="5" t="str">
        <f t="shared" si="41"/>
        <v>SC</v>
      </c>
      <c r="C77" s="5" t="s">
        <v>47</v>
      </c>
      <c r="D77" s="42" t="s">
        <v>22</v>
      </c>
      <c r="E77" s="4" t="str">
        <f t="shared" si="42"/>
        <v>SCMale85-89</v>
      </c>
      <c r="F77" s="6">
        <f>VLOOKUP(E77,'Appendix 1a. Person-years 2020'!$E$3:$F$1682,2,FALSE)</f>
        <v>14991.8655</v>
      </c>
      <c r="G77" s="17">
        <f>VLOOKUP(E77,'Appendix 2a. Deaths 2020'!$E$4:$G$1683,2,FALSE)</f>
        <v>1771</v>
      </c>
      <c r="H77" s="17">
        <f>VLOOKUP(E77,'Appendix 2a. Deaths 2020'!$E$4:$G$1683,3,FALSE)</f>
        <v>213</v>
      </c>
      <c r="I77" s="18">
        <f t="shared" si="43"/>
        <v>0.11813072896098221</v>
      </c>
      <c r="J77" s="24">
        <v>5</v>
      </c>
      <c r="K77" s="5">
        <f>VLOOKUP(E77,'Appendix 3a. nax iIBGE 2020'!$E$5:$O$1935,11,FALSE)</f>
        <v>2.5</v>
      </c>
      <c r="L77" s="19">
        <f t="shared" si="44"/>
        <v>0.45598812175402953</v>
      </c>
      <c r="M77" s="20">
        <f t="shared" si="54"/>
        <v>29493.872543219542</v>
      </c>
      <c r="N77" s="20">
        <f t="shared" si="55"/>
        <v>13448.855544235421</v>
      </c>
      <c r="O77" s="20">
        <f t="shared" si="45"/>
        <v>113847.22385550916</v>
      </c>
      <c r="P77" s="20">
        <f t="shared" si="39"/>
        <v>216473.44148524335</v>
      </c>
      <c r="Q77" s="21">
        <f t="shared" si="46"/>
        <v>7.3396072749697039</v>
      </c>
      <c r="R77" s="22">
        <f t="shared" si="47"/>
        <v>0.87972896668548839</v>
      </c>
      <c r="S77" s="22">
        <f t="shared" si="48"/>
        <v>0.54401187824597041</v>
      </c>
      <c r="T77" s="22">
        <f t="shared" si="49"/>
        <v>0.58533842609664866</v>
      </c>
      <c r="U77" s="23">
        <f t="shared" si="56"/>
        <v>34350.281129202835</v>
      </c>
      <c r="V77" s="23">
        <f t="shared" si="57"/>
        <v>14243.741637057836</v>
      </c>
      <c r="W77" s="22">
        <f t="shared" si="50"/>
        <v>0.41466157390335134</v>
      </c>
      <c r="X77" s="23">
        <f>J77+R77*(L77/W77)*(K77-J77)</f>
        <v>2.581485816280221</v>
      </c>
      <c r="Y77" s="23">
        <f t="shared" si="51"/>
        <v>137302.71446754981</v>
      </c>
      <c r="Z77" s="23">
        <f t="shared" si="40"/>
        <v>278313.28070258989</v>
      </c>
      <c r="AA77" s="23">
        <f t="shared" si="52"/>
        <v>8.1022126036104645</v>
      </c>
      <c r="AB77" s="25"/>
      <c r="AC77" s="24"/>
      <c r="AD77" s="25"/>
      <c r="AE77" s="24"/>
      <c r="AF77" s="23">
        <f t="shared" si="53"/>
        <v>0.76260532864076058</v>
      </c>
    </row>
    <row r="78" spans="2:32" s="26" customFormat="1" ht="15" customHeight="1" x14ac:dyDescent="0.2">
      <c r="B78" s="5" t="str">
        <f t="shared" si="41"/>
        <v>SC</v>
      </c>
      <c r="C78" s="5" t="s">
        <v>47</v>
      </c>
      <c r="D78" s="43" t="s">
        <v>5</v>
      </c>
      <c r="E78" s="4" t="str">
        <f t="shared" si="42"/>
        <v>SCMale90+</v>
      </c>
      <c r="F78" s="6">
        <f>VLOOKUP(E78,'Appendix 1a. Person-years 2020'!$E$3:$F$1682,2,FALSE)</f>
        <v>8142.2896000000001</v>
      </c>
      <c r="G78" s="17">
        <f>VLOOKUP(E78,'Appendix 2a. Deaths 2020'!$E$4:$G$1683,2,FALSE)</f>
        <v>1273</v>
      </c>
      <c r="H78" s="17">
        <f>VLOOKUP(E78,'Appendix 2a. Deaths 2020'!$E$4:$G$1683,3,FALSE)</f>
        <v>112</v>
      </c>
      <c r="I78" s="18">
        <f t="shared" si="43"/>
        <v>0.15634423025189376</v>
      </c>
      <c r="J78" s="27"/>
      <c r="K78" s="28"/>
      <c r="L78" s="16">
        <v>1</v>
      </c>
      <c r="M78" s="20">
        <f t="shared" si="54"/>
        <v>16045.016998984122</v>
      </c>
      <c r="N78" s="20">
        <f t="shared" si="55"/>
        <v>16045.016998984122</v>
      </c>
      <c r="O78" s="38">
        <f>N78*Q78</f>
        <v>102626.21762973419</v>
      </c>
      <c r="P78" s="20">
        <f>O78</f>
        <v>102626.21762973419</v>
      </c>
      <c r="Q78" s="21">
        <f>1/I78</f>
        <v>6.3961426551453266</v>
      </c>
      <c r="R78" s="22">
        <f t="shared" si="47"/>
        <v>0.91201885310290653</v>
      </c>
      <c r="S78" s="22">
        <f t="shared" si="48"/>
        <v>0</v>
      </c>
      <c r="T78" s="22">
        <f t="shared" si="49"/>
        <v>0</v>
      </c>
      <c r="U78" s="23">
        <f t="shared" si="56"/>
        <v>20106.539492144999</v>
      </c>
      <c r="V78" s="23">
        <f>U78*(1-T78)</f>
        <v>20106.539492144999</v>
      </c>
      <c r="W78" s="22">
        <f t="shared" si="50"/>
        <v>1</v>
      </c>
      <c r="X78" s="23">
        <f>Q78/R78</f>
        <v>7.0131693367786401</v>
      </c>
      <c r="Y78" s="23">
        <f t="shared" si="51"/>
        <v>141010.56623504008</v>
      </c>
      <c r="Z78" s="23">
        <f>Y78</f>
        <v>141010.56623504008</v>
      </c>
      <c r="AA78" s="23">
        <f t="shared" si="52"/>
        <v>7.0131693367786401</v>
      </c>
      <c r="AB78" s="25"/>
      <c r="AC78" s="24"/>
      <c r="AD78" s="25"/>
      <c r="AE78" s="24"/>
      <c r="AF78" s="23">
        <f t="shared" si="53"/>
        <v>0.61702668163331342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3595297.1828000001</v>
      </c>
      <c r="G79" s="30">
        <f>SUM(G59:G78)</f>
        <v>25383</v>
      </c>
      <c r="H79" s="30">
        <f>SUM(H59:H78)</f>
        <v>2831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3FDAB-1F51-FF47-9570-2B2871D6EECD}">
  <sheetPr>
    <tabColor rgb="FF7030A0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RS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65</v>
      </c>
      <c r="C5" s="5" t="s">
        <v>3</v>
      </c>
      <c r="D5" s="40">
        <v>0</v>
      </c>
      <c r="E5" s="4" t="str">
        <f>_xlfn.CONCAT(B5,C5,D5)</f>
        <v>RSTotal0</v>
      </c>
      <c r="F5" s="6">
        <f>VLOOKUP(E5,'Appendix 1a. Person-years 2020'!$E$3:$F$1682,2,FALSE)</f>
        <v>140275.7205</v>
      </c>
      <c r="G5" s="17">
        <f>VLOOKUP(E5,'Appendix 2a. Deaths 2020'!$E$4:$G$1683,2,FALSE)</f>
        <v>1124</v>
      </c>
      <c r="H5" s="17">
        <f>VLOOKUP(E5,'Appendix 2a. Deaths 2020'!$E$4:$G$1683,3,FALSE)</f>
        <v>4</v>
      </c>
      <c r="I5" s="18">
        <f>G5/F5</f>
        <v>8.0127907808536271E-3</v>
      </c>
      <c r="J5" s="16">
        <v>1</v>
      </c>
      <c r="K5" s="5">
        <f>VLOOKUP(E5,'Appendix 3a. nax iIBGE 2020'!$E$5:$O$1935,11,FALSE)</f>
        <v>0.08</v>
      </c>
      <c r="L5" s="19">
        <f>(J5*I5)/(1+(J5-K5)*I5)</f>
        <v>7.9541546023200287E-3</v>
      </c>
      <c r="M5" s="16">
        <v>100000</v>
      </c>
      <c r="N5" s="20">
        <f>M5*L5</f>
        <v>795.41546023200283</v>
      </c>
      <c r="O5" s="20">
        <f>M6*J5+N5*K5</f>
        <v>99268.217776586549</v>
      </c>
      <c r="P5" s="20">
        <f t="shared" ref="P5:P23" si="0">P6+O5</f>
        <v>7724315.5375115294</v>
      </c>
      <c r="Q5" s="21">
        <f>P5/M5</f>
        <v>77.243155375115293</v>
      </c>
      <c r="R5" s="22">
        <f>(G5-H5)/G5</f>
        <v>0.99644128113879005</v>
      </c>
      <c r="S5" s="22">
        <f>1-L5</f>
        <v>0.99204584539767993</v>
      </c>
      <c r="T5" s="22">
        <f>S5^R5</f>
        <v>0.99207403952110607</v>
      </c>
      <c r="U5" s="16">
        <v>100000</v>
      </c>
      <c r="V5" s="23">
        <f>U5*(1-T5)</f>
        <v>792.59604788939339</v>
      </c>
      <c r="W5" s="22">
        <f>V5/U5</f>
        <v>7.9259604788939342E-3</v>
      </c>
      <c r="X5" s="23">
        <f>J5+R5*(L5/W5)*(K5-J5)</f>
        <v>8.0013055636078967E-2</v>
      </c>
      <c r="Y5" s="23">
        <f>U6*J5+V5*X5</f>
        <v>99270.821983787318</v>
      </c>
      <c r="Z5" s="23">
        <f t="shared" ref="Z5:Z23" si="1">Z6+Y5</f>
        <v>7859826.6913430141</v>
      </c>
      <c r="AA5" s="23">
        <f>Z5/U5</f>
        <v>78.598266913430137</v>
      </c>
      <c r="AB5" s="16"/>
      <c r="AC5" s="16"/>
      <c r="AD5" s="16"/>
      <c r="AE5" s="16"/>
      <c r="AF5" s="23">
        <f>AA5-Q5</f>
        <v>1.3551115383148442</v>
      </c>
    </row>
    <row r="6" spans="1:32" s="26" customFormat="1" ht="15" customHeight="1" x14ac:dyDescent="0.2">
      <c r="B6" s="5" t="s">
        <v>65</v>
      </c>
      <c r="C6" s="5" t="s">
        <v>3</v>
      </c>
      <c r="D6" s="41" t="s">
        <v>18</v>
      </c>
      <c r="E6" s="4" t="str">
        <f t="shared" ref="E6:E24" si="2">_xlfn.CONCAT(B6,C6,D6)</f>
        <v>RSTotal1-4</v>
      </c>
      <c r="F6" s="6">
        <f>VLOOKUP(E6,'Appendix 1a. Person-years 2020'!$E$3:$F$1682,2,FALSE)</f>
        <v>567956.57319999998</v>
      </c>
      <c r="G6" s="17">
        <f>VLOOKUP(E6,'Appendix 2a. Deaths 2020'!$E$4:$G$1683,2,FALSE)</f>
        <v>156</v>
      </c>
      <c r="H6" s="17">
        <f>VLOOKUP(E6,'Appendix 2a. Deaths 2020'!$E$4:$G$1683,3,FALSE)</f>
        <v>3</v>
      </c>
      <c r="I6" s="18">
        <f t="shared" ref="I6:I24" si="3">G6/F6</f>
        <v>2.7466888730780871E-4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1.0979246505333814E-3</v>
      </c>
      <c r="M6" s="20">
        <f>M5-N5</f>
        <v>99204.584539767995</v>
      </c>
      <c r="N6" s="20">
        <f>M6*L6</f>
        <v>108.91915881213407</v>
      </c>
      <c r="O6" s="20">
        <f t="shared" ref="O6:O23" si="5">M7*J6+N6*K6</f>
        <v>396547.12945362978</v>
      </c>
      <c r="P6" s="20">
        <f t="shared" si="0"/>
        <v>7625047.3197349431</v>
      </c>
      <c r="Q6" s="21">
        <f t="shared" ref="Q6:Q23" si="6">P6/M6</f>
        <v>76.861844189048554</v>
      </c>
      <c r="R6" s="22">
        <f t="shared" ref="R6:R24" si="7">(G6-H6)/G6</f>
        <v>0.98076923076923073</v>
      </c>
      <c r="S6" s="22">
        <f t="shared" ref="S6:S24" si="8">1-L6</f>
        <v>0.99890207534946662</v>
      </c>
      <c r="T6" s="22">
        <f t="shared" ref="T6:T24" si="9">S6^R6</f>
        <v>0.99892317791295504</v>
      </c>
      <c r="U6" s="23">
        <f>U5-V5</f>
        <v>99207.403952110602</v>
      </c>
      <c r="V6" s="23">
        <f>U6*(1-T6)</f>
        <v>106.82872377402411</v>
      </c>
      <c r="W6" s="22">
        <f t="shared" ref="W6:W24" si="10">V6/U6</f>
        <v>1.0768220870449596E-3</v>
      </c>
      <c r="X6" s="23">
        <f>J6+R6*(L6/W6)*(K6-J6)</f>
        <v>1.5100262963828937</v>
      </c>
      <c r="Y6" s="23">
        <f t="shared" ref="Y6:Y24" si="11">U7*J6+V6*X6</f>
        <v>396563.61509545409</v>
      </c>
      <c r="Z6" s="23">
        <f t="shared" si="1"/>
        <v>7760555.8693592269</v>
      </c>
      <c r="AA6" s="23">
        <f t="shared" ref="AA6:AA24" si="12">Z6/U6</f>
        <v>78.225571481594287</v>
      </c>
      <c r="AB6" s="25"/>
      <c r="AC6" s="24"/>
      <c r="AD6" s="25"/>
      <c r="AE6" s="24"/>
      <c r="AF6" s="23">
        <f t="shared" ref="AF6:AF24" si="13">AA6-Q6</f>
        <v>1.3637272925457324</v>
      </c>
    </row>
    <row r="7" spans="1:32" s="26" customFormat="1" ht="15" customHeight="1" x14ac:dyDescent="0.2">
      <c r="B7" s="5" t="s">
        <v>65</v>
      </c>
      <c r="C7" s="5" t="s">
        <v>3</v>
      </c>
      <c r="D7" s="24" t="s">
        <v>70</v>
      </c>
      <c r="E7" s="4" t="str">
        <f t="shared" si="2"/>
        <v>RSTotal5-9</v>
      </c>
      <c r="F7" s="6">
        <f>VLOOKUP(E7,'Appendix 1a. Person-years 2020'!$E$3:$F$1682,2,FALSE)</f>
        <v>694722.85230000003</v>
      </c>
      <c r="G7" s="17">
        <f>VLOOKUP(E7,'Appendix 2a. Deaths 2020'!$E$4:$G$1683,2,FALSE)</f>
        <v>86</v>
      </c>
      <c r="H7" s="17">
        <f>VLOOKUP(E7,'Appendix 2a. Deaths 2020'!$E$4:$G$1683,3,FALSE)</f>
        <v>1</v>
      </c>
      <c r="I7" s="18">
        <f t="shared" si="3"/>
        <v>1.2379037153489647E-4</v>
      </c>
      <c r="J7" s="24">
        <v>5</v>
      </c>
      <c r="K7" s="5">
        <f>VLOOKUP(E7,'Appendix 3a. nax iIBGE 2020'!$E$5:$O$1935,11,FALSE)</f>
        <v>2.5</v>
      </c>
      <c r="L7" s="19">
        <f t="shared" si="4"/>
        <v>6.1876036623541395E-4</v>
      </c>
      <c r="M7" s="20">
        <f t="shared" ref="M7:M24" si="14">M6-N6</f>
        <v>99095.665380955863</v>
      </c>
      <c r="N7" s="20">
        <f t="shared" ref="N7:N24" si="15">M7*L7</f>
        <v>61.316470203462281</v>
      </c>
      <c r="O7" s="20">
        <f t="shared" si="5"/>
        <v>495325.03572927066</v>
      </c>
      <c r="P7" s="20">
        <f t="shared" si="0"/>
        <v>7228500.1902813129</v>
      </c>
      <c r="Q7" s="21">
        <f t="shared" si="6"/>
        <v>72.944665768100094</v>
      </c>
      <c r="R7" s="22">
        <f t="shared" si="7"/>
        <v>0.98837209302325579</v>
      </c>
      <c r="S7" s="22">
        <f t="shared" si="8"/>
        <v>0.99938123963376457</v>
      </c>
      <c r="T7" s="22">
        <f t="shared" si="9"/>
        <v>0.99938843232121233</v>
      </c>
      <c r="U7" s="23">
        <f t="shared" ref="U7:U24" si="16">U6-V6</f>
        <v>99100.575228336573</v>
      </c>
      <c r="V7" s="23">
        <f t="shared" ref="V7:V23" si="17">U7*(1-T7)</f>
        <v>60.606708758916895</v>
      </c>
      <c r="W7" s="22">
        <f t="shared" si="10"/>
        <v>6.1156767878767226E-4</v>
      </c>
      <c r="X7" s="23">
        <f>J7+R7*(L7/W7)*(K7-J7)</f>
        <v>2.5000089954546985</v>
      </c>
      <c r="Y7" s="23">
        <f t="shared" si="11"/>
        <v>495351.35991497047</v>
      </c>
      <c r="Z7" s="23">
        <f t="shared" si="1"/>
        <v>7363992.2542637726</v>
      </c>
      <c r="AA7" s="23">
        <f t="shared" si="12"/>
        <v>74.308269526150355</v>
      </c>
      <c r="AB7" s="25"/>
      <c r="AC7" s="24"/>
      <c r="AD7" s="25"/>
      <c r="AE7" s="24"/>
      <c r="AF7" s="23">
        <f t="shared" si="13"/>
        <v>1.3636037580502602</v>
      </c>
    </row>
    <row r="8" spans="1:32" s="26" customFormat="1" ht="15" customHeight="1" x14ac:dyDescent="0.2">
      <c r="B8" s="5" t="s">
        <v>65</v>
      </c>
      <c r="C8" s="5" t="s">
        <v>3</v>
      </c>
      <c r="D8" s="24" t="s">
        <v>71</v>
      </c>
      <c r="E8" s="4" t="str">
        <f t="shared" si="2"/>
        <v>RSTotal10-14</v>
      </c>
      <c r="F8" s="6">
        <f>VLOOKUP(E8,'Appendix 1a. Person-years 2020'!$E$3:$F$1682,2,FALSE)</f>
        <v>673292.98939999996</v>
      </c>
      <c r="G8" s="17">
        <f>VLOOKUP(E8,'Appendix 2a. Deaths 2020'!$E$4:$G$1683,2,FALSE)</f>
        <v>123</v>
      </c>
      <c r="H8" s="17">
        <f>VLOOKUP(E8,'Appendix 2a. Deaths 2020'!$E$4:$G$1683,3,FALSE)</f>
        <v>2</v>
      </c>
      <c r="I8" s="18">
        <f t="shared" si="3"/>
        <v>1.8268421316789668E-4</v>
      </c>
      <c r="J8" s="24">
        <v>5</v>
      </c>
      <c r="K8" s="5">
        <f>VLOOKUP(E8,'Appendix 3a. nax iIBGE 2020'!$E$5:$O$1935,11,FALSE)</f>
        <v>2.5</v>
      </c>
      <c r="L8" s="19">
        <f t="shared" si="4"/>
        <v>9.130040872562346E-4</v>
      </c>
      <c r="M8" s="20">
        <f t="shared" si="14"/>
        <v>99034.348910752407</v>
      </c>
      <c r="N8" s="20">
        <f t="shared" si="15"/>
        <v>90.418765334276969</v>
      </c>
      <c r="O8" s="20">
        <f t="shared" si="5"/>
        <v>494945.69764042634</v>
      </c>
      <c r="P8" s="20">
        <f t="shared" si="0"/>
        <v>6733175.1545520425</v>
      </c>
      <c r="Q8" s="21">
        <f t="shared" si="6"/>
        <v>67.988281122742904</v>
      </c>
      <c r="R8" s="22">
        <f t="shared" si="7"/>
        <v>0.98373983739837401</v>
      </c>
      <c r="S8" s="22">
        <f t="shared" si="8"/>
        <v>0.99908699591274375</v>
      </c>
      <c r="T8" s="22">
        <f t="shared" si="9"/>
        <v>0.99910183483874704</v>
      </c>
      <c r="U8" s="23">
        <f t="shared" si="16"/>
        <v>99039.968519577655</v>
      </c>
      <c r="V8" s="23">
        <f t="shared" si="17"/>
        <v>88.954249295874718</v>
      </c>
      <c r="W8" s="22">
        <f t="shared" si="10"/>
        <v>8.9816516125296175E-4</v>
      </c>
      <c r="X8" s="23">
        <f>((-5/24)*V7+2.5*V8+(5/24)*V9)/V8</f>
        <v>3.2081228432135247</v>
      </c>
      <c r="Y8" s="23">
        <f t="shared" si="11"/>
        <v>495040.44751057593</v>
      </c>
      <c r="Z8" s="23">
        <f t="shared" si="1"/>
        <v>6868640.894348802</v>
      </c>
      <c r="AA8" s="23">
        <f t="shared" si="12"/>
        <v>69.35221201116444</v>
      </c>
      <c r="AB8" s="25"/>
      <c r="AC8" s="24"/>
      <c r="AD8" s="25"/>
      <c r="AE8" s="24"/>
      <c r="AF8" s="23">
        <f t="shared" si="13"/>
        <v>1.3639308884215353</v>
      </c>
    </row>
    <row r="9" spans="1:32" s="26" customFormat="1" ht="15" customHeight="1" x14ac:dyDescent="0.2">
      <c r="B9" s="5" t="s">
        <v>65</v>
      </c>
      <c r="C9" s="5" t="s">
        <v>3</v>
      </c>
      <c r="D9" s="24" t="s">
        <v>72</v>
      </c>
      <c r="E9" s="4" t="str">
        <f t="shared" si="2"/>
        <v>RSTotal15-19</v>
      </c>
      <c r="F9" s="6">
        <f>VLOOKUP(E9,'Appendix 1a. Person-years 2020'!$E$3:$F$1682,2,FALSE)</f>
        <v>766021.77839999995</v>
      </c>
      <c r="G9" s="17">
        <f>VLOOKUP(E9,'Appendix 2a. Deaths 2020'!$E$4:$G$1683,2,FALSE)</f>
        <v>571</v>
      </c>
      <c r="H9" s="17">
        <f>VLOOKUP(E9,'Appendix 2a. Deaths 2020'!$E$4:$G$1683,3,FALSE)</f>
        <v>8</v>
      </c>
      <c r="I9" s="18">
        <f t="shared" si="3"/>
        <v>7.4540961641150131E-4</v>
      </c>
      <c r="J9" s="24">
        <v>5</v>
      </c>
      <c r="K9" s="5">
        <f>VLOOKUP(E9,'Appendix 3a. nax iIBGE 2020'!$E$5:$O$1935,11,FALSE)</f>
        <v>2.5</v>
      </c>
      <c r="L9" s="19">
        <f t="shared" si="4"/>
        <v>3.7201155572811084E-3</v>
      </c>
      <c r="M9" s="20">
        <f t="shared" si="14"/>
        <v>98943.930145418126</v>
      </c>
      <c r="N9" s="20">
        <f t="shared" si="15"/>
        <v>368.08285383250524</v>
      </c>
      <c r="O9" s="20">
        <f t="shared" si="5"/>
        <v>493799.44359250943</v>
      </c>
      <c r="P9" s="20">
        <f t="shared" si="0"/>
        <v>6238229.456911616</v>
      </c>
      <c r="Q9" s="21">
        <f t="shared" si="6"/>
        <v>63.048126830451103</v>
      </c>
      <c r="R9" s="22">
        <f t="shared" si="7"/>
        <v>0.98598949211908937</v>
      </c>
      <c r="S9" s="22">
        <f t="shared" si="8"/>
        <v>0.99627988444271887</v>
      </c>
      <c r="T9" s="22">
        <f t="shared" si="9"/>
        <v>0.9963319094413865</v>
      </c>
      <c r="U9" s="23">
        <f t="shared" si="16"/>
        <v>98951.014270281783</v>
      </c>
      <c r="V9" s="23">
        <f t="shared" si="17"/>
        <v>362.96128121005046</v>
      </c>
      <c r="W9" s="22">
        <f t="shared" si="10"/>
        <v>3.6680905586135015E-3</v>
      </c>
      <c r="X9" s="23">
        <f t="shared" ref="X9:X22" si="18">((-5/24)*V8+2.5*V9+(5/24)*V10)/V9</f>
        <v>2.7961771574449288</v>
      </c>
      <c r="Y9" s="23">
        <f t="shared" si="11"/>
        <v>493955.1689889151</v>
      </c>
      <c r="Z9" s="23">
        <f t="shared" si="1"/>
        <v>6373600.4468382262</v>
      </c>
      <c r="AA9" s="23">
        <f t="shared" si="12"/>
        <v>64.411673734125898</v>
      </c>
      <c r="AB9" s="25"/>
      <c r="AC9" s="24"/>
      <c r="AD9" s="25"/>
      <c r="AE9" s="24"/>
      <c r="AF9" s="23">
        <f t="shared" si="13"/>
        <v>1.3635469036747949</v>
      </c>
    </row>
    <row r="10" spans="1:32" s="26" customFormat="1" ht="15" customHeight="1" x14ac:dyDescent="0.2">
      <c r="B10" s="5" t="s">
        <v>65</v>
      </c>
      <c r="C10" s="5" t="s">
        <v>3</v>
      </c>
      <c r="D10" s="24" t="s">
        <v>73</v>
      </c>
      <c r="E10" s="4" t="str">
        <f t="shared" si="2"/>
        <v>RSTotal20-24</v>
      </c>
      <c r="F10" s="6">
        <f>VLOOKUP(E10,'Appendix 1a. Person-years 2020'!$E$3:$F$1682,2,FALSE)</f>
        <v>857824.25020000001</v>
      </c>
      <c r="G10" s="17">
        <f>VLOOKUP(E10,'Appendix 2a. Deaths 2020'!$E$4:$G$1683,2,FALSE)</f>
        <v>1074</v>
      </c>
      <c r="H10" s="17">
        <f>VLOOKUP(E10,'Appendix 2a. Deaths 2020'!$E$4:$G$1683,3,FALSE)</f>
        <v>18</v>
      </c>
      <c r="I10" s="18">
        <f t="shared" si="3"/>
        <v>1.2520047081317637E-3</v>
      </c>
      <c r="J10" s="24">
        <v>5</v>
      </c>
      <c r="K10" s="5">
        <f>VLOOKUP(E10,'Appendix 3a. nax iIBGE 2020'!$E$5:$O$1935,11,FALSE)</f>
        <v>2.5</v>
      </c>
      <c r="L10" s="19">
        <f t="shared" si="4"/>
        <v>6.2404907312174759E-3</v>
      </c>
      <c r="M10" s="20">
        <f t="shared" si="14"/>
        <v>98575.847291585625</v>
      </c>
      <c r="N10" s="20">
        <f t="shared" si="15"/>
        <v>615.16166134504942</v>
      </c>
      <c r="O10" s="20">
        <f t="shared" si="5"/>
        <v>491341.33230456553</v>
      </c>
      <c r="P10" s="20">
        <f t="shared" si="0"/>
        <v>5744430.0133191068</v>
      </c>
      <c r="Q10" s="21">
        <f t="shared" si="6"/>
        <v>58.274213929170536</v>
      </c>
      <c r="R10" s="22">
        <f t="shared" si="7"/>
        <v>0.98324022346368711</v>
      </c>
      <c r="S10" s="22">
        <f t="shared" si="8"/>
        <v>0.99375950926878254</v>
      </c>
      <c r="T10" s="22">
        <f t="shared" si="9"/>
        <v>0.99386377694350581</v>
      </c>
      <c r="U10" s="23">
        <f t="shared" si="16"/>
        <v>98588.05298907173</v>
      </c>
      <c r="V10" s="23">
        <f t="shared" si="17"/>
        <v>604.95828384641334</v>
      </c>
      <c r="W10" s="22">
        <f t="shared" si="10"/>
        <v>6.1362230564941944E-3</v>
      </c>
      <c r="X10" s="23">
        <f t="shared" si="18"/>
        <v>2.5843552352389496</v>
      </c>
      <c r="Y10" s="23">
        <f t="shared" si="11"/>
        <v>491478.90063408623</v>
      </c>
      <c r="Z10" s="23">
        <f t="shared" si="1"/>
        <v>5879645.277849311</v>
      </c>
      <c r="AA10" s="23">
        <f t="shared" si="12"/>
        <v>59.638517037161257</v>
      </c>
      <c r="AB10" s="25"/>
      <c r="AC10" s="24"/>
      <c r="AD10" s="25"/>
      <c r="AE10" s="24"/>
      <c r="AF10" s="23">
        <f t="shared" si="13"/>
        <v>1.3643031079907217</v>
      </c>
    </row>
    <row r="11" spans="1:32" s="26" customFormat="1" ht="15" customHeight="1" x14ac:dyDescent="0.2">
      <c r="B11" s="5" t="s">
        <v>65</v>
      </c>
      <c r="C11" s="5" t="s">
        <v>3</v>
      </c>
      <c r="D11" s="24" t="s">
        <v>74</v>
      </c>
      <c r="E11" s="4" t="str">
        <f t="shared" si="2"/>
        <v>RSTotal25-29</v>
      </c>
      <c r="F11" s="6">
        <f>VLOOKUP(E11,'Appendix 1a. Person-years 2020'!$E$3:$F$1682,2,FALSE)</f>
        <v>863653.78799999994</v>
      </c>
      <c r="G11" s="17">
        <f>VLOOKUP(E11,'Appendix 2a. Deaths 2020'!$E$4:$G$1683,2,FALSE)</f>
        <v>1114</v>
      </c>
      <c r="H11" s="17">
        <f>VLOOKUP(E11,'Appendix 2a. Deaths 2020'!$E$4:$G$1683,3,FALSE)</f>
        <v>39</v>
      </c>
      <c r="I11" s="18">
        <f t="shared" si="3"/>
        <v>1.2898687129940546E-3</v>
      </c>
      <c r="J11" s="24">
        <v>5</v>
      </c>
      <c r="K11" s="5">
        <f>VLOOKUP(E11,'Appendix 3a. nax iIBGE 2020'!$E$5:$O$1935,11,FALSE)</f>
        <v>2.5</v>
      </c>
      <c r="L11" s="19">
        <f t="shared" si="4"/>
        <v>6.4286133967492703E-3</v>
      </c>
      <c r="M11" s="20">
        <f t="shared" si="14"/>
        <v>97960.685630240579</v>
      </c>
      <c r="N11" s="20">
        <f t="shared" si="15"/>
        <v>629.75137599730829</v>
      </c>
      <c r="O11" s="20">
        <f t="shared" si="5"/>
        <v>488229.04971120961</v>
      </c>
      <c r="P11" s="20">
        <f t="shared" si="0"/>
        <v>5253088.6810145415</v>
      </c>
      <c r="Q11" s="21">
        <f t="shared" si="6"/>
        <v>53.624458089673752</v>
      </c>
      <c r="R11" s="22">
        <f t="shared" si="7"/>
        <v>0.96499102333931774</v>
      </c>
      <c r="S11" s="22">
        <f t="shared" si="8"/>
        <v>0.99357138660325073</v>
      </c>
      <c r="T11" s="22">
        <f t="shared" si="9"/>
        <v>0.99379574614286004</v>
      </c>
      <c r="U11" s="23">
        <f t="shared" si="16"/>
        <v>97983.094705225318</v>
      </c>
      <c r="V11" s="23">
        <f t="shared" si="17"/>
        <v>607.91199325940443</v>
      </c>
      <c r="W11" s="22">
        <f t="shared" si="10"/>
        <v>6.204253857139963E-3</v>
      </c>
      <c r="X11" s="23">
        <f t="shared" si="18"/>
        <v>2.5240618436878943</v>
      </c>
      <c r="Y11" s="23">
        <f t="shared" si="11"/>
        <v>488410.32102633588</v>
      </c>
      <c r="Z11" s="23">
        <f t="shared" si="1"/>
        <v>5388166.3772152243</v>
      </c>
      <c r="AA11" s="23">
        <f t="shared" si="12"/>
        <v>54.99077563762517</v>
      </c>
      <c r="AB11" s="25"/>
      <c r="AC11" s="24"/>
      <c r="AD11" s="25"/>
      <c r="AE11" s="24"/>
      <c r="AF11" s="23">
        <f t="shared" si="13"/>
        <v>1.366317547951418</v>
      </c>
    </row>
    <row r="12" spans="1:32" s="26" customFormat="1" ht="15" customHeight="1" x14ac:dyDescent="0.2">
      <c r="B12" s="5" t="s">
        <v>65</v>
      </c>
      <c r="C12" s="5" t="s">
        <v>3</v>
      </c>
      <c r="D12" s="24" t="s">
        <v>75</v>
      </c>
      <c r="E12" s="4" t="str">
        <f t="shared" si="2"/>
        <v>RSTotal30-34</v>
      </c>
      <c r="F12" s="6">
        <f>VLOOKUP(E12,'Appendix 1a. Person-years 2020'!$E$3:$F$1682,2,FALSE)</f>
        <v>852278.72230000002</v>
      </c>
      <c r="G12" s="17">
        <f>VLOOKUP(E12,'Appendix 2a. Deaths 2020'!$E$4:$G$1683,2,FALSE)</f>
        <v>1247</v>
      </c>
      <c r="H12" s="17">
        <f>VLOOKUP(E12,'Appendix 2a. Deaths 2020'!$E$4:$G$1683,3,FALSE)</f>
        <v>61</v>
      </c>
      <c r="I12" s="18">
        <f t="shared" si="3"/>
        <v>1.4631363747235017E-3</v>
      </c>
      <c r="J12" s="24">
        <v>5</v>
      </c>
      <c r="K12" s="5">
        <f>VLOOKUP(E12,'Appendix 3a. nax iIBGE 2020'!$E$5:$O$1935,11,FALSE)</f>
        <v>2.5</v>
      </c>
      <c r="L12" s="19">
        <f t="shared" si="4"/>
        <v>7.2890197986089479E-3</v>
      </c>
      <c r="M12" s="20">
        <f t="shared" si="14"/>
        <v>97330.934254243271</v>
      </c>
      <c r="N12" s="20">
        <f t="shared" si="15"/>
        <v>709.44710679628508</v>
      </c>
      <c r="O12" s="20">
        <f t="shared" si="5"/>
        <v>484881.05350422562</v>
      </c>
      <c r="P12" s="20">
        <f t="shared" si="0"/>
        <v>4764859.6313033318</v>
      </c>
      <c r="Q12" s="21">
        <f t="shared" si="6"/>
        <v>48.955243960330129</v>
      </c>
      <c r="R12" s="22">
        <f t="shared" si="7"/>
        <v>0.9510825982357658</v>
      </c>
      <c r="S12" s="22">
        <f t="shared" si="8"/>
        <v>0.99271098020139104</v>
      </c>
      <c r="T12" s="22">
        <f t="shared" si="9"/>
        <v>0.99306630103112603</v>
      </c>
      <c r="U12" s="23">
        <f t="shared" si="16"/>
        <v>97375.182711965914</v>
      </c>
      <c r="V12" s="23">
        <f t="shared" si="17"/>
        <v>675.17020396387238</v>
      </c>
      <c r="W12" s="22">
        <f t="shared" si="10"/>
        <v>6.9336989688739692E-3</v>
      </c>
      <c r="X12" s="23">
        <f t="shared" si="18"/>
        <v>2.5702628420253686</v>
      </c>
      <c r="Y12" s="23">
        <f t="shared" si="11"/>
        <v>485235.42742730124</v>
      </c>
      <c r="Z12" s="23">
        <f t="shared" si="1"/>
        <v>4899756.0561888888</v>
      </c>
      <c r="AA12" s="23">
        <f t="shared" si="12"/>
        <v>50.318324646252847</v>
      </c>
      <c r="AB12" s="25"/>
      <c r="AC12" s="24"/>
      <c r="AD12" s="25"/>
      <c r="AE12" s="24"/>
      <c r="AF12" s="23">
        <f t="shared" si="13"/>
        <v>1.3630806859227178</v>
      </c>
    </row>
    <row r="13" spans="1:32" s="26" customFormat="1" ht="15" customHeight="1" x14ac:dyDescent="0.2">
      <c r="B13" s="5" t="s">
        <v>65</v>
      </c>
      <c r="C13" s="5" t="s">
        <v>3</v>
      </c>
      <c r="D13" s="24" t="s">
        <v>76</v>
      </c>
      <c r="E13" s="4" t="str">
        <f t="shared" si="2"/>
        <v>RSTotal35-39</v>
      </c>
      <c r="F13" s="6">
        <f>VLOOKUP(E13,'Appendix 1a. Person-years 2020'!$E$3:$F$1682,2,FALSE)</f>
        <v>874538.49890000001</v>
      </c>
      <c r="G13" s="17">
        <f>VLOOKUP(E13,'Appendix 2a. Deaths 2020'!$E$4:$G$1683,2,FALSE)</f>
        <v>1649</v>
      </c>
      <c r="H13" s="17">
        <f>VLOOKUP(E13,'Appendix 2a. Deaths 2020'!$E$4:$G$1683,3,FALSE)</f>
        <v>131</v>
      </c>
      <c r="I13" s="18">
        <f t="shared" si="3"/>
        <v>1.8855659322878553E-3</v>
      </c>
      <c r="J13" s="24">
        <v>5</v>
      </c>
      <c r="K13" s="5">
        <f>VLOOKUP(E13,'Appendix 3a. nax iIBGE 2020'!$E$5:$O$1935,11,FALSE)</f>
        <v>2.5</v>
      </c>
      <c r="L13" s="19">
        <f t="shared" si="4"/>
        <v>9.3835961882022274E-3</v>
      </c>
      <c r="M13" s="20">
        <f t="shared" si="14"/>
        <v>96621.487147446984</v>
      </c>
      <c r="N13" s="20">
        <f t="shared" si="15"/>
        <v>906.65701849521406</v>
      </c>
      <c r="O13" s="20">
        <f t="shared" si="5"/>
        <v>480840.79319099686</v>
      </c>
      <c r="P13" s="20">
        <f t="shared" si="0"/>
        <v>4279978.577799106</v>
      </c>
      <c r="Q13" s="21">
        <f t="shared" si="6"/>
        <v>44.296343434123962</v>
      </c>
      <c r="R13" s="22">
        <f t="shared" si="7"/>
        <v>0.92055791388720432</v>
      </c>
      <c r="S13" s="22">
        <f t="shared" si="8"/>
        <v>0.99061640381179772</v>
      </c>
      <c r="T13" s="22">
        <f t="shared" si="9"/>
        <v>0.99135862568145239</v>
      </c>
      <c r="U13" s="23">
        <f t="shared" si="16"/>
        <v>96700.012508002037</v>
      </c>
      <c r="V13" s="23">
        <f t="shared" si="17"/>
        <v>835.62100468988172</v>
      </c>
      <c r="W13" s="22">
        <f t="shared" si="10"/>
        <v>8.6413743185476122E-3</v>
      </c>
      <c r="X13" s="23">
        <f t="shared" si="18"/>
        <v>2.6309443730893971</v>
      </c>
      <c r="Y13" s="23">
        <f t="shared" si="11"/>
        <v>481520.42989688495</v>
      </c>
      <c r="Z13" s="23">
        <f t="shared" si="1"/>
        <v>4414520.6287615877</v>
      </c>
      <c r="AA13" s="23">
        <f t="shared" si="12"/>
        <v>45.651706905376884</v>
      </c>
      <c r="AB13" s="25"/>
      <c r="AC13" s="24"/>
      <c r="AD13" s="25"/>
      <c r="AE13" s="24"/>
      <c r="AF13" s="23">
        <f t="shared" si="13"/>
        <v>1.3553634712529217</v>
      </c>
    </row>
    <row r="14" spans="1:32" s="26" customFormat="1" ht="15" customHeight="1" x14ac:dyDescent="0.2">
      <c r="B14" s="5" t="s">
        <v>65</v>
      </c>
      <c r="C14" s="5" t="s">
        <v>3</v>
      </c>
      <c r="D14" s="24" t="s">
        <v>77</v>
      </c>
      <c r="E14" s="4" t="str">
        <f t="shared" si="2"/>
        <v>RSTotal40-44</v>
      </c>
      <c r="F14" s="6">
        <f>VLOOKUP(E14,'Appendix 1a. Person-years 2020'!$E$3:$F$1682,2,FALSE)</f>
        <v>791234.22210000001</v>
      </c>
      <c r="G14" s="17">
        <f>VLOOKUP(E14,'Appendix 2a. Deaths 2020'!$E$4:$G$1683,2,FALSE)</f>
        <v>2153</v>
      </c>
      <c r="H14" s="17">
        <f>VLOOKUP(E14,'Appendix 2a. Deaths 2020'!$E$4:$G$1683,3,FALSE)</f>
        <v>159</v>
      </c>
      <c r="I14" s="18">
        <f t="shared" si="3"/>
        <v>2.7210653177838578E-3</v>
      </c>
      <c r="J14" s="24">
        <v>5</v>
      </c>
      <c r="K14" s="5">
        <f>VLOOKUP(E14,'Appendix 3a. nax iIBGE 2020'!$E$5:$O$1935,11,FALSE)</f>
        <v>2.5</v>
      </c>
      <c r="L14" s="19">
        <f t="shared" si="4"/>
        <v>1.3513399482277829E-2</v>
      </c>
      <c r="M14" s="20">
        <f t="shared" si="14"/>
        <v>95714.830128951769</v>
      </c>
      <c r="N14" s="20">
        <f t="shared" si="15"/>
        <v>1293.4327359108872</v>
      </c>
      <c r="O14" s="20">
        <f t="shared" si="5"/>
        <v>475340.56880498165</v>
      </c>
      <c r="P14" s="20">
        <f t="shared" si="0"/>
        <v>3799137.7846081094</v>
      </c>
      <c r="Q14" s="21">
        <f t="shared" si="6"/>
        <v>39.692258550631315</v>
      </c>
      <c r="R14" s="22">
        <f t="shared" si="7"/>
        <v>0.92614955875522531</v>
      </c>
      <c r="S14" s="22">
        <f t="shared" si="8"/>
        <v>0.98648660051772219</v>
      </c>
      <c r="T14" s="22">
        <f t="shared" si="9"/>
        <v>0.98747829559633982</v>
      </c>
      <c r="U14" s="23">
        <f t="shared" si="16"/>
        <v>95864.391503312159</v>
      </c>
      <c r="V14" s="23">
        <f t="shared" si="17"/>
        <v>1200.3855732412278</v>
      </c>
      <c r="W14" s="22">
        <f t="shared" si="10"/>
        <v>1.2521704403660185E-2</v>
      </c>
      <c r="X14" s="23">
        <f t="shared" si="18"/>
        <v>2.643068887659378</v>
      </c>
      <c r="Y14" s="23">
        <f t="shared" si="11"/>
        <v>476492.73141218373</v>
      </c>
      <c r="Z14" s="23">
        <f t="shared" si="1"/>
        <v>3933000.1988647031</v>
      </c>
      <c r="AA14" s="23">
        <f t="shared" si="12"/>
        <v>41.026705924783514</v>
      </c>
      <c r="AB14" s="25"/>
      <c r="AC14" s="24"/>
      <c r="AD14" s="25"/>
      <c r="AE14" s="24"/>
      <c r="AF14" s="23">
        <f t="shared" si="13"/>
        <v>1.3344473741521981</v>
      </c>
    </row>
    <row r="15" spans="1:32" s="26" customFormat="1" ht="15" customHeight="1" x14ac:dyDescent="0.2">
      <c r="B15" s="5" t="s">
        <v>65</v>
      </c>
      <c r="C15" s="5" t="s">
        <v>3</v>
      </c>
      <c r="D15" s="24" t="s">
        <v>78</v>
      </c>
      <c r="E15" s="4" t="str">
        <f t="shared" si="2"/>
        <v>RSTotal45-49</v>
      </c>
      <c r="F15" s="6">
        <f>VLOOKUP(E15,'Appendix 1a. Person-years 2020'!$E$3:$F$1682,2,FALSE)</f>
        <v>727233.93160000001</v>
      </c>
      <c r="G15" s="17">
        <f>VLOOKUP(E15,'Appendix 2a. Deaths 2020'!$E$4:$G$1683,2,FALSE)</f>
        <v>2822</v>
      </c>
      <c r="H15" s="17">
        <f>VLOOKUP(E15,'Appendix 2a. Deaths 2020'!$E$4:$G$1683,3,FALSE)</f>
        <v>249</v>
      </c>
      <c r="I15" s="18">
        <f t="shared" si="3"/>
        <v>3.8804569992921928E-3</v>
      </c>
      <c r="J15" s="24">
        <v>5</v>
      </c>
      <c r="K15" s="5">
        <f>VLOOKUP(E15,'Appendix 3a. nax iIBGE 2020'!$E$5:$O$1935,11,FALSE)</f>
        <v>2.5</v>
      </c>
      <c r="L15" s="19">
        <f t="shared" si="4"/>
        <v>1.9215869111978316E-2</v>
      </c>
      <c r="M15" s="20">
        <f t="shared" si="14"/>
        <v>94421.397393040883</v>
      </c>
      <c r="N15" s="20">
        <f t="shared" si="15"/>
        <v>1814.3892136747641</v>
      </c>
      <c r="O15" s="20">
        <f t="shared" si="5"/>
        <v>467571.01393101754</v>
      </c>
      <c r="P15" s="20">
        <f t="shared" si="0"/>
        <v>3323797.2158031277</v>
      </c>
      <c r="Q15" s="21">
        <f t="shared" si="6"/>
        <v>35.20173718640708</v>
      </c>
      <c r="R15" s="22">
        <f t="shared" si="7"/>
        <v>0.91176470588235292</v>
      </c>
      <c r="S15" s="22">
        <f t="shared" si="8"/>
        <v>0.98078413088802163</v>
      </c>
      <c r="T15" s="22">
        <f t="shared" si="9"/>
        <v>0.98246469113296508</v>
      </c>
      <c r="U15" s="23">
        <f t="shared" si="16"/>
        <v>94664.005930070925</v>
      </c>
      <c r="V15" s="23">
        <f t="shared" si="17"/>
        <v>1659.9625825746186</v>
      </c>
      <c r="W15" s="22">
        <f t="shared" si="10"/>
        <v>1.7535308867034916E-2</v>
      </c>
      <c r="X15" s="23">
        <f t="shared" si="18"/>
        <v>2.641989463657064</v>
      </c>
      <c r="Y15" s="23">
        <f t="shared" si="11"/>
        <v>469405.82039070863</v>
      </c>
      <c r="Z15" s="23">
        <f t="shared" si="1"/>
        <v>3456507.4674525196</v>
      </c>
      <c r="AA15" s="23">
        <f t="shared" si="12"/>
        <v>36.513429085241434</v>
      </c>
      <c r="AB15" s="25"/>
      <c r="AC15" s="24"/>
      <c r="AD15" s="25"/>
      <c r="AE15" s="24"/>
      <c r="AF15" s="23">
        <f t="shared" si="13"/>
        <v>1.3116918988343542</v>
      </c>
    </row>
    <row r="16" spans="1:32" s="26" customFormat="1" ht="15" customHeight="1" x14ac:dyDescent="0.2">
      <c r="B16" s="5" t="s">
        <v>65</v>
      </c>
      <c r="C16" s="5" t="s">
        <v>3</v>
      </c>
      <c r="D16" s="24" t="s">
        <v>79</v>
      </c>
      <c r="E16" s="4" t="str">
        <f t="shared" si="2"/>
        <v>RSTotal50-54</v>
      </c>
      <c r="F16" s="6">
        <f>VLOOKUP(E16,'Appendix 1a. Person-years 2020'!$E$3:$F$1682,2,FALSE)</f>
        <v>735349.51910000003</v>
      </c>
      <c r="G16" s="17">
        <f>VLOOKUP(E16,'Appendix 2a. Deaths 2020'!$E$4:$G$1683,2,FALSE)</f>
        <v>4107</v>
      </c>
      <c r="H16" s="17">
        <f>VLOOKUP(E16,'Appendix 2a. Deaths 2020'!$E$4:$G$1683,3,FALSE)</f>
        <v>373</v>
      </c>
      <c r="I16" s="18">
        <f t="shared" si="3"/>
        <v>5.5850991852508299E-3</v>
      </c>
      <c r="J16" s="24">
        <v>5</v>
      </c>
      <c r="K16" s="5">
        <f>VLOOKUP(E16,'Appendix 3a. nax iIBGE 2020'!$E$5:$O$1935,11,FALSE)</f>
        <v>2.5</v>
      </c>
      <c r="L16" s="19">
        <f t="shared" si="4"/>
        <v>2.7540948602255422E-2</v>
      </c>
      <c r="M16" s="20">
        <f t="shared" si="14"/>
        <v>92607.008179366123</v>
      </c>
      <c r="N16" s="20">
        <f t="shared" si="15"/>
        <v>2550.4848524765698</v>
      </c>
      <c r="O16" s="20">
        <f t="shared" si="5"/>
        <v>456658.82876563922</v>
      </c>
      <c r="P16" s="20">
        <f t="shared" si="0"/>
        <v>2856226.2018721104</v>
      </c>
      <c r="Q16" s="21">
        <f t="shared" si="6"/>
        <v>30.842441171838974</v>
      </c>
      <c r="R16" s="22">
        <f t="shared" si="7"/>
        <v>0.90917944971999021</v>
      </c>
      <c r="S16" s="22">
        <f t="shared" si="8"/>
        <v>0.97245905139774458</v>
      </c>
      <c r="T16" s="22">
        <f t="shared" si="9"/>
        <v>0.97492870165737033</v>
      </c>
      <c r="U16" s="23">
        <f t="shared" si="16"/>
        <v>93004.043347496307</v>
      </c>
      <c r="V16" s="23">
        <f t="shared" si="17"/>
        <v>2331.7321178359416</v>
      </c>
      <c r="W16" s="22">
        <f t="shared" si="10"/>
        <v>2.5071298342629663E-2</v>
      </c>
      <c r="X16" s="23">
        <f t="shared" si="18"/>
        <v>2.6467235954134423</v>
      </c>
      <c r="Y16" s="23">
        <f t="shared" si="11"/>
        <v>459533.00656276155</v>
      </c>
      <c r="Z16" s="23">
        <f t="shared" si="1"/>
        <v>2987101.6470618108</v>
      </c>
      <c r="AA16" s="23">
        <f t="shared" si="12"/>
        <v>32.117976160465766</v>
      </c>
      <c r="AB16" s="25"/>
      <c r="AC16" s="24"/>
      <c r="AD16" s="25"/>
      <c r="AE16" s="24"/>
      <c r="AF16" s="23">
        <f t="shared" si="13"/>
        <v>1.2755349886267915</v>
      </c>
    </row>
    <row r="17" spans="2:32" s="26" customFormat="1" ht="15" customHeight="1" x14ac:dyDescent="0.2">
      <c r="B17" s="5" t="s">
        <v>65</v>
      </c>
      <c r="C17" s="5" t="s">
        <v>3</v>
      </c>
      <c r="D17" s="24" t="s">
        <v>80</v>
      </c>
      <c r="E17" s="4" t="str">
        <f t="shared" si="2"/>
        <v>RSTotal55-59</v>
      </c>
      <c r="F17" s="6">
        <f>VLOOKUP(E17,'Appendix 1a. Person-years 2020'!$E$3:$F$1682,2,FALSE)</f>
        <v>735180.61129999999</v>
      </c>
      <c r="G17" s="17">
        <f>VLOOKUP(E17,'Appendix 2a. Deaths 2020'!$E$4:$G$1683,2,FALSE)</f>
        <v>6008</v>
      </c>
      <c r="H17" s="17">
        <f>VLOOKUP(E17,'Appendix 2a. Deaths 2020'!$E$4:$G$1683,3,FALSE)</f>
        <v>554</v>
      </c>
      <c r="I17" s="18">
        <f t="shared" si="3"/>
        <v>8.1721415223073093E-3</v>
      </c>
      <c r="J17" s="24">
        <v>5</v>
      </c>
      <c r="K17" s="5">
        <f>VLOOKUP(E17,'Appendix 3a. nax iIBGE 2020'!$E$5:$O$1935,11,FALSE)</f>
        <v>2.5</v>
      </c>
      <c r="L17" s="19">
        <f t="shared" si="4"/>
        <v>4.0042622663216169E-2</v>
      </c>
      <c r="M17" s="20">
        <f t="shared" si="14"/>
        <v>90056.523326889554</v>
      </c>
      <c r="N17" s="20">
        <f t="shared" si="15"/>
        <v>3606.0993819397631</v>
      </c>
      <c r="O17" s="20">
        <f t="shared" si="5"/>
        <v>441267.3681795983</v>
      </c>
      <c r="P17" s="20">
        <f t="shared" si="0"/>
        <v>2399567.3731064713</v>
      </c>
      <c r="Q17" s="21">
        <f t="shared" si="6"/>
        <v>26.645125577371648</v>
      </c>
      <c r="R17" s="22">
        <f t="shared" si="7"/>
        <v>0.90778961384820245</v>
      </c>
      <c r="S17" s="22">
        <f t="shared" si="8"/>
        <v>0.95995737733678388</v>
      </c>
      <c r="T17" s="22">
        <f t="shared" si="9"/>
        <v>0.96358161479322801</v>
      </c>
      <c r="U17" s="23">
        <f t="shared" si="16"/>
        <v>90672.311229660365</v>
      </c>
      <c r="V17" s="23">
        <f t="shared" si="17"/>
        <v>3302.1391579500882</v>
      </c>
      <c r="W17" s="22">
        <f t="shared" si="10"/>
        <v>3.6418385206771986E-2</v>
      </c>
      <c r="X17" s="23">
        <f t="shared" si="18"/>
        <v>2.6619528106086294</v>
      </c>
      <c r="Y17" s="23">
        <f t="shared" si="11"/>
        <v>445640.99897107744</v>
      </c>
      <c r="Z17" s="23">
        <f t="shared" si="1"/>
        <v>2527568.6404990493</v>
      </c>
      <c r="AA17" s="23">
        <f t="shared" si="12"/>
        <v>27.875859854251086</v>
      </c>
      <c r="AB17" s="25"/>
      <c r="AC17" s="24"/>
      <c r="AD17" s="25"/>
      <c r="AE17" s="24"/>
      <c r="AF17" s="23">
        <f t="shared" si="13"/>
        <v>1.2307342768794385</v>
      </c>
    </row>
    <row r="18" spans="2:32" s="26" customFormat="1" ht="15" customHeight="1" x14ac:dyDescent="0.2">
      <c r="B18" s="5" t="s">
        <v>65</v>
      </c>
      <c r="C18" s="5" t="s">
        <v>3</v>
      </c>
      <c r="D18" s="24" t="s">
        <v>81</v>
      </c>
      <c r="E18" s="4" t="str">
        <f t="shared" si="2"/>
        <v>RSTotal60-64</v>
      </c>
      <c r="F18" s="6">
        <f>VLOOKUP(E18,'Appendix 1a. Person-years 2020'!$E$3:$F$1682,2,FALSE)</f>
        <v>643183.71730000002</v>
      </c>
      <c r="G18" s="17">
        <f>VLOOKUP(E18,'Appendix 2a. Deaths 2020'!$E$4:$G$1683,2,FALSE)</f>
        <v>8301</v>
      </c>
      <c r="H18" s="17">
        <f>VLOOKUP(E18,'Appendix 2a. Deaths 2020'!$E$4:$G$1683,3,FALSE)</f>
        <v>881</v>
      </c>
      <c r="I18" s="18">
        <f t="shared" si="3"/>
        <v>1.2906110302117873E-2</v>
      </c>
      <c r="J18" s="24">
        <v>5</v>
      </c>
      <c r="K18" s="5">
        <f>VLOOKUP(E18,'Appendix 3a. nax iIBGE 2020'!$E$5:$O$1935,11,FALSE)</f>
        <v>2.5</v>
      </c>
      <c r="L18" s="19">
        <f t="shared" si="4"/>
        <v>6.2513535063332668E-2</v>
      </c>
      <c r="M18" s="20">
        <f t="shared" si="14"/>
        <v>86450.423944949784</v>
      </c>
      <c r="N18" s="20">
        <f t="shared" si="15"/>
        <v>5404.3216085225922</v>
      </c>
      <c r="O18" s="20">
        <f t="shared" si="5"/>
        <v>418741.31570344244</v>
      </c>
      <c r="P18" s="20">
        <f t="shared" si="0"/>
        <v>1958300.0049268729</v>
      </c>
      <c r="Q18" s="21">
        <f t="shared" si="6"/>
        <v>22.652289203045278</v>
      </c>
      <c r="R18" s="22">
        <f t="shared" si="7"/>
        <v>0.89386820864956029</v>
      </c>
      <c r="S18" s="22">
        <f t="shared" si="8"/>
        <v>0.93748646493666732</v>
      </c>
      <c r="T18" s="22">
        <f t="shared" si="9"/>
        <v>0.94393135040939102</v>
      </c>
      <c r="U18" s="23">
        <f t="shared" si="16"/>
        <v>87370.172071710273</v>
      </c>
      <c r="V18" s="23">
        <f t="shared" si="17"/>
        <v>4898.7275625599341</v>
      </c>
      <c r="W18" s="22">
        <f t="shared" si="10"/>
        <v>5.6068649590608977E-2</v>
      </c>
      <c r="X18" s="23">
        <f t="shared" si="18"/>
        <v>2.6391406010045442</v>
      </c>
      <c r="Y18" s="23">
        <f t="shared" si="11"/>
        <v>425285.65334936365</v>
      </c>
      <c r="Z18" s="23">
        <f t="shared" si="1"/>
        <v>2081927.641527972</v>
      </c>
      <c r="AA18" s="23">
        <f t="shared" si="12"/>
        <v>23.828814710576523</v>
      </c>
      <c r="AB18" s="25"/>
      <c r="AC18" s="24"/>
      <c r="AD18" s="25"/>
      <c r="AE18" s="24"/>
      <c r="AF18" s="23">
        <f t="shared" si="13"/>
        <v>1.1765255075312453</v>
      </c>
    </row>
    <row r="19" spans="2:32" s="26" customFormat="1" ht="15" customHeight="1" x14ac:dyDescent="0.2">
      <c r="B19" s="5" t="s">
        <v>65</v>
      </c>
      <c r="C19" s="5" t="s">
        <v>3</v>
      </c>
      <c r="D19" s="24" t="s">
        <v>82</v>
      </c>
      <c r="E19" s="4" t="str">
        <f t="shared" si="2"/>
        <v>RSTotal65-69</v>
      </c>
      <c r="F19" s="6">
        <f>VLOOKUP(E19,'Appendix 1a. Person-years 2020'!$E$3:$F$1682,2,FALSE)</f>
        <v>521462.97560000001</v>
      </c>
      <c r="G19" s="17">
        <f>VLOOKUP(E19,'Appendix 2a. Deaths 2020'!$E$4:$G$1683,2,FALSE)</f>
        <v>9756</v>
      </c>
      <c r="H19" s="17">
        <f>VLOOKUP(E19,'Appendix 2a. Deaths 2020'!$E$4:$G$1683,3,FALSE)</f>
        <v>1099</v>
      </c>
      <c r="I19" s="18">
        <f t="shared" si="3"/>
        <v>1.8708902561633753E-2</v>
      </c>
      <c r="J19" s="24">
        <v>5</v>
      </c>
      <c r="K19" s="5">
        <f>VLOOKUP(E19,'Appendix 3a. nax iIBGE 2020'!$E$5:$O$1935,11,FALSE)</f>
        <v>2.5</v>
      </c>
      <c r="L19" s="19">
        <f t="shared" si="4"/>
        <v>8.9364723067381205E-2</v>
      </c>
      <c r="M19" s="20">
        <f t="shared" si="14"/>
        <v>81046.102336427197</v>
      </c>
      <c r="N19" s="20">
        <f t="shared" si="15"/>
        <v>7242.6624909854536</v>
      </c>
      <c r="O19" s="20">
        <f t="shared" si="5"/>
        <v>387123.8554546723</v>
      </c>
      <c r="P19" s="20">
        <f t="shared" si="0"/>
        <v>1539558.6892234306</v>
      </c>
      <c r="Q19" s="21">
        <f t="shared" si="6"/>
        <v>18.996085497518816</v>
      </c>
      <c r="R19" s="22">
        <f t="shared" si="7"/>
        <v>0.88735137351373516</v>
      </c>
      <c r="S19" s="22">
        <f t="shared" si="8"/>
        <v>0.91063527693261881</v>
      </c>
      <c r="T19" s="22">
        <f t="shared" si="9"/>
        <v>0.9202890612175606</v>
      </c>
      <c r="U19" s="23">
        <f t="shared" si="16"/>
        <v>82471.444509150344</v>
      </c>
      <c r="V19" s="23">
        <f t="shared" si="17"/>
        <v>6573.8762645682309</v>
      </c>
      <c r="W19" s="22">
        <f t="shared" si="10"/>
        <v>7.97109387824394E-2</v>
      </c>
      <c r="X19" s="23">
        <f t="shared" si="18"/>
        <v>2.6197615756471522</v>
      </c>
      <c r="Y19" s="23">
        <f t="shared" si="11"/>
        <v>396709.82966388523</v>
      </c>
      <c r="Z19" s="23">
        <f t="shared" si="1"/>
        <v>1656641.9881786082</v>
      </c>
      <c r="AA19" s="23">
        <f t="shared" si="12"/>
        <v>20.087461763747829</v>
      </c>
      <c r="AB19" s="25"/>
      <c r="AC19" s="24"/>
      <c r="AD19" s="25"/>
      <c r="AE19" s="24"/>
      <c r="AF19" s="23">
        <f t="shared" si="13"/>
        <v>1.0913762662290125</v>
      </c>
    </row>
    <row r="20" spans="2:32" s="26" customFormat="1" ht="15" customHeight="1" x14ac:dyDescent="0.2">
      <c r="B20" s="5" t="s">
        <v>65</v>
      </c>
      <c r="C20" s="5" t="s">
        <v>3</v>
      </c>
      <c r="D20" s="42" t="s">
        <v>19</v>
      </c>
      <c r="E20" s="4" t="str">
        <f t="shared" si="2"/>
        <v>RSTotal70-74</v>
      </c>
      <c r="F20" s="6">
        <f>VLOOKUP(E20,'Appendix 1a. Person-years 2020'!$E$3:$F$1682,2,FALSE)</f>
        <v>389116.08199999999</v>
      </c>
      <c r="G20" s="17">
        <f>VLOOKUP(E20,'Appendix 2a. Deaths 2020'!$E$4:$G$1683,2,FALSE)</f>
        <v>10746</v>
      </c>
      <c r="H20" s="17">
        <f>VLOOKUP(E20,'Appendix 2a. Deaths 2020'!$E$4:$G$1683,3,FALSE)</f>
        <v>1312</v>
      </c>
      <c r="I20" s="18">
        <f t="shared" si="3"/>
        <v>2.7616437605886463E-2</v>
      </c>
      <c r="J20" s="24">
        <v>5</v>
      </c>
      <c r="K20" s="5">
        <f>VLOOKUP(E20,'Appendix 3a. nax iIBGE 2020'!$E$5:$O$1935,11,FALSE)</f>
        <v>2.5</v>
      </c>
      <c r="L20" s="19">
        <f t="shared" si="4"/>
        <v>0.1291645277272489</v>
      </c>
      <c r="M20" s="20">
        <f t="shared" si="14"/>
        <v>73803.439845441739</v>
      </c>
      <c r="N20" s="20">
        <f t="shared" si="15"/>
        <v>9532.7864522829059</v>
      </c>
      <c r="O20" s="20">
        <f t="shared" si="5"/>
        <v>345185.23309650138</v>
      </c>
      <c r="P20" s="20">
        <f t="shared" si="0"/>
        <v>1152434.8337687582</v>
      </c>
      <c r="Q20" s="21">
        <f t="shared" si="6"/>
        <v>15.614920336805076</v>
      </c>
      <c r="R20" s="22">
        <f t="shared" si="7"/>
        <v>0.87790805881258138</v>
      </c>
      <c r="S20" s="22">
        <f t="shared" si="8"/>
        <v>0.87083547227275115</v>
      </c>
      <c r="T20" s="22">
        <f t="shared" si="9"/>
        <v>0.88566488880835648</v>
      </c>
      <c r="U20" s="23">
        <f t="shared" si="16"/>
        <v>75897.568244582115</v>
      </c>
      <c r="V20" s="23">
        <f t="shared" si="17"/>
        <v>8677.756904419648</v>
      </c>
      <c r="W20" s="22">
        <f t="shared" si="10"/>
        <v>0.11433511119164351</v>
      </c>
      <c r="X20" s="23">
        <f t="shared" si="18"/>
        <v>2.6262033155187257</v>
      </c>
      <c r="Y20" s="23">
        <f t="shared" si="11"/>
        <v>358888.61065446475</v>
      </c>
      <c r="Z20" s="23">
        <f t="shared" si="1"/>
        <v>1259932.1585147229</v>
      </c>
      <c r="AA20" s="23">
        <f t="shared" si="12"/>
        <v>16.600428546729653</v>
      </c>
      <c r="AB20" s="25"/>
      <c r="AC20" s="24"/>
      <c r="AD20" s="25"/>
      <c r="AE20" s="24"/>
      <c r="AF20" s="23">
        <f t="shared" si="13"/>
        <v>0.98550820992457666</v>
      </c>
    </row>
    <row r="21" spans="2:32" s="26" customFormat="1" ht="15" customHeight="1" x14ac:dyDescent="0.2">
      <c r="B21" s="5" t="s">
        <v>65</v>
      </c>
      <c r="C21" s="5" t="s">
        <v>3</v>
      </c>
      <c r="D21" s="42" t="s">
        <v>20</v>
      </c>
      <c r="E21" s="4" t="str">
        <f t="shared" si="2"/>
        <v>RSTotal75-79</v>
      </c>
      <c r="F21" s="6">
        <f>VLOOKUP(E21,'Appendix 1a. Person-years 2020'!$E$3:$F$1682,2,FALSE)</f>
        <v>259733.1182</v>
      </c>
      <c r="G21" s="17">
        <f>VLOOKUP(E21,'Appendix 2a. Deaths 2020'!$E$4:$G$1683,2,FALSE)</f>
        <v>11195</v>
      </c>
      <c r="H21" s="17">
        <f>VLOOKUP(E21,'Appendix 2a. Deaths 2020'!$E$4:$G$1683,3,FALSE)</f>
        <v>1178</v>
      </c>
      <c r="I21" s="18">
        <f t="shared" si="3"/>
        <v>4.3101935084688021E-2</v>
      </c>
      <c r="J21" s="24">
        <v>5</v>
      </c>
      <c r="K21" s="5">
        <f>VLOOKUP(E21,'Appendix 3a. nax iIBGE 2020'!$E$5:$O$1935,11,FALSE)</f>
        <v>2.5</v>
      </c>
      <c r="L21" s="19">
        <f t="shared" si="4"/>
        <v>0.19454636358764782</v>
      </c>
      <c r="M21" s="20">
        <f t="shared" si="14"/>
        <v>64270.653393158835</v>
      </c>
      <c r="N21" s="20">
        <f t="shared" si="15"/>
        <v>12503.62190304117</v>
      </c>
      <c r="O21" s="20">
        <f t="shared" si="5"/>
        <v>290094.21220819122</v>
      </c>
      <c r="P21" s="20">
        <f t="shared" si="0"/>
        <v>807249.6006722569</v>
      </c>
      <c r="Q21" s="21">
        <f t="shared" si="6"/>
        <v>12.560158611335714</v>
      </c>
      <c r="R21" s="22">
        <f t="shared" si="7"/>
        <v>0.8947744528807503</v>
      </c>
      <c r="S21" s="22">
        <f t="shared" si="8"/>
        <v>0.80545363641235213</v>
      </c>
      <c r="T21" s="22">
        <f t="shared" si="9"/>
        <v>0.8240005118551208</v>
      </c>
      <c r="U21" s="23">
        <f t="shared" si="16"/>
        <v>67219.811340162472</v>
      </c>
      <c r="V21" s="23">
        <f t="shared" si="17"/>
        <v>11830.652389063942</v>
      </c>
      <c r="W21" s="22">
        <f t="shared" si="10"/>
        <v>0.1759994881448792</v>
      </c>
      <c r="X21" s="23">
        <f t="shared" si="18"/>
        <v>2.6038286628850114</v>
      </c>
      <c r="Y21" s="23">
        <f t="shared" si="11"/>
        <v>307750.78654676641</v>
      </c>
      <c r="Z21" s="23">
        <f t="shared" si="1"/>
        <v>901043.54786025814</v>
      </c>
      <c r="AA21" s="23">
        <f t="shared" si="12"/>
        <v>13.404434346008093</v>
      </c>
      <c r="AB21" s="25"/>
      <c r="AC21" s="24"/>
      <c r="AD21" s="25"/>
      <c r="AE21" s="24"/>
      <c r="AF21" s="23">
        <f t="shared" si="13"/>
        <v>0.84427573467237949</v>
      </c>
    </row>
    <row r="22" spans="2:32" s="26" customFormat="1" ht="15" customHeight="1" x14ac:dyDescent="0.2">
      <c r="B22" s="5" t="s">
        <v>65</v>
      </c>
      <c r="C22" s="5" t="s">
        <v>3</v>
      </c>
      <c r="D22" s="42" t="s">
        <v>21</v>
      </c>
      <c r="E22" s="4" t="str">
        <f t="shared" si="2"/>
        <v>RSTotal80-84</v>
      </c>
      <c r="F22" s="6">
        <f>VLOOKUP(E22,'Appendix 1a. Person-years 2020'!$E$3:$F$1682,2,FALSE)</f>
        <v>168890.4008</v>
      </c>
      <c r="G22" s="17">
        <f>VLOOKUP(E22,'Appendix 2a. Deaths 2020'!$E$4:$G$1683,2,FALSE)</f>
        <v>11327</v>
      </c>
      <c r="H22" s="17">
        <f>VLOOKUP(E22,'Appendix 2a. Deaths 2020'!$E$4:$G$1683,3,FALSE)</f>
        <v>1111</v>
      </c>
      <c r="I22" s="18">
        <f t="shared" si="3"/>
        <v>6.7067162765593963E-2</v>
      </c>
      <c r="J22" s="24">
        <v>5</v>
      </c>
      <c r="K22" s="5">
        <f>VLOOKUP(E22,'Appendix 3a. nax iIBGE 2020'!$E$5:$O$1935,11,FALSE)</f>
        <v>2.5</v>
      </c>
      <c r="L22" s="19">
        <f t="shared" si="4"/>
        <v>0.2871842343549757</v>
      </c>
      <c r="M22" s="20">
        <f t="shared" si="14"/>
        <v>51767.031490117661</v>
      </c>
      <c r="N22" s="20">
        <f t="shared" si="15"/>
        <v>14866.675303319356</v>
      </c>
      <c r="O22" s="20">
        <f t="shared" si="5"/>
        <v>221668.46919228992</v>
      </c>
      <c r="P22" s="20">
        <f t="shared" si="0"/>
        <v>517155.38846406568</v>
      </c>
      <c r="Q22" s="21">
        <f t="shared" si="6"/>
        <v>9.9900530043487379</v>
      </c>
      <c r="R22" s="22">
        <f t="shared" si="7"/>
        <v>0.90191577646331778</v>
      </c>
      <c r="S22" s="22">
        <f t="shared" si="8"/>
        <v>0.71281576564502425</v>
      </c>
      <c r="T22" s="22">
        <f t="shared" si="9"/>
        <v>0.73688192581813539</v>
      </c>
      <c r="U22" s="23">
        <f t="shared" si="16"/>
        <v>55389.158951098529</v>
      </c>
      <c r="V22" s="23">
        <f t="shared" si="17"/>
        <v>14573.888833766234</v>
      </c>
      <c r="W22" s="22">
        <f t="shared" si="10"/>
        <v>0.26311807418186461</v>
      </c>
      <c r="X22" s="23">
        <f t="shared" si="18"/>
        <v>2.5535166888143093</v>
      </c>
      <c r="Y22" s="23">
        <f t="shared" si="11"/>
        <v>241291.01894460805</v>
      </c>
      <c r="Z22" s="23">
        <f t="shared" si="1"/>
        <v>593292.76131349173</v>
      </c>
      <c r="AA22" s="23">
        <f t="shared" si="12"/>
        <v>10.711351689547996</v>
      </c>
      <c r="AB22" s="25"/>
      <c r="AC22" s="24"/>
      <c r="AD22" s="25"/>
      <c r="AE22" s="24"/>
      <c r="AF22" s="23">
        <f t="shared" si="13"/>
        <v>0.72129868519925822</v>
      </c>
    </row>
    <row r="23" spans="2:32" s="26" customFormat="1" ht="15" customHeight="1" x14ac:dyDescent="0.2">
      <c r="B23" s="5" t="s">
        <v>65</v>
      </c>
      <c r="C23" s="5" t="s">
        <v>3</v>
      </c>
      <c r="D23" s="42" t="s">
        <v>22</v>
      </c>
      <c r="E23" s="4" t="str">
        <f t="shared" si="2"/>
        <v>RSTotal85-89</v>
      </c>
      <c r="F23" s="6">
        <f>VLOOKUP(E23,'Appendix 1a. Person-years 2020'!$E$3:$F$1682,2,FALSE)</f>
        <v>93912.043999999994</v>
      </c>
      <c r="G23" s="17">
        <f>VLOOKUP(E23,'Appendix 2a. Deaths 2020'!$E$4:$G$1683,2,FALSE)</f>
        <v>9708</v>
      </c>
      <c r="H23" s="17">
        <f>VLOOKUP(E23,'Appendix 2a. Deaths 2020'!$E$4:$G$1683,3,FALSE)</f>
        <v>886</v>
      </c>
      <c r="I23" s="18">
        <f t="shared" si="3"/>
        <v>0.10337332238237729</v>
      </c>
      <c r="J23" s="24">
        <v>5</v>
      </c>
      <c r="K23" s="5">
        <f>VLOOKUP(E23,'Appendix 3a. nax iIBGE 2020'!$E$5:$O$1935,11,FALSE)</f>
        <v>2.5</v>
      </c>
      <c r="L23" s="19">
        <f t="shared" si="4"/>
        <v>0.41072229212755879</v>
      </c>
      <c r="M23" s="20">
        <f t="shared" si="14"/>
        <v>36900.356186798308</v>
      </c>
      <c r="N23" s="20">
        <f t="shared" si="15"/>
        <v>15155.798873365145</v>
      </c>
      <c r="O23" s="20">
        <f t="shared" si="5"/>
        <v>146612.2837505787</v>
      </c>
      <c r="P23" s="20">
        <f t="shared" si="0"/>
        <v>295486.91927177575</v>
      </c>
      <c r="Q23" s="21">
        <f t="shared" si="6"/>
        <v>8.0076982936411572</v>
      </c>
      <c r="R23" s="22">
        <f t="shared" si="7"/>
        <v>0.9087350638648537</v>
      </c>
      <c r="S23" s="22">
        <f t="shared" si="8"/>
        <v>0.58927770787244116</v>
      </c>
      <c r="T23" s="22">
        <f t="shared" si="9"/>
        <v>0.61841745853351393</v>
      </c>
      <c r="U23" s="23">
        <f t="shared" si="16"/>
        <v>40815.270117332293</v>
      </c>
      <c r="V23" s="23">
        <f t="shared" si="17"/>
        <v>15574.394502012779</v>
      </c>
      <c r="W23" s="22">
        <f t="shared" si="10"/>
        <v>0.38158254146648607</v>
      </c>
      <c r="X23" s="23">
        <f>J23+R23*(L23/W23)*(K23-J23)</f>
        <v>2.5546722674153237</v>
      </c>
      <c r="Y23" s="23">
        <f t="shared" si="11"/>
        <v>165991.8517926753</v>
      </c>
      <c r="Z23" s="23">
        <f t="shared" si="1"/>
        <v>352001.74236888374</v>
      </c>
      <c r="AA23" s="23">
        <f t="shared" si="12"/>
        <v>8.6242659023688653</v>
      </c>
      <c r="AB23" s="25"/>
      <c r="AC23" s="24"/>
      <c r="AD23" s="25"/>
      <c r="AE23" s="24"/>
      <c r="AF23" s="23">
        <f t="shared" si="13"/>
        <v>0.61656760872770811</v>
      </c>
    </row>
    <row r="24" spans="2:32" s="26" customFormat="1" ht="15" customHeight="1" x14ac:dyDescent="0.2">
      <c r="B24" s="5" t="s">
        <v>65</v>
      </c>
      <c r="C24" s="5" t="s">
        <v>3</v>
      </c>
      <c r="D24" s="43" t="s">
        <v>5</v>
      </c>
      <c r="E24" s="4" t="str">
        <f t="shared" si="2"/>
        <v>RSTotal90+</v>
      </c>
      <c r="F24" s="6">
        <f>VLOOKUP(E24,'Appendix 1a. Person-years 2020'!$E$3:$F$1682,2,FALSE)</f>
        <v>61468.0933</v>
      </c>
      <c r="G24" s="17">
        <f>VLOOKUP(E24,'Appendix 2a. Deaths 2020'!$E$4:$G$1683,2,FALSE)</f>
        <v>8978</v>
      </c>
      <c r="H24" s="17">
        <f>VLOOKUP(E24,'Appendix 2a. Deaths 2020'!$E$4:$G$1683,3,FALSE)</f>
        <v>637</v>
      </c>
      <c r="I24" s="18">
        <f t="shared" si="3"/>
        <v>0.14605951670213918</v>
      </c>
      <c r="J24" s="27"/>
      <c r="K24" s="28"/>
      <c r="L24" s="16">
        <v>1</v>
      </c>
      <c r="M24" s="20">
        <f t="shared" si="14"/>
        <v>21744.557313433164</v>
      </c>
      <c r="N24" s="20">
        <f t="shared" si="15"/>
        <v>21744.557313433164</v>
      </c>
      <c r="O24" s="38">
        <f>N24*Q24</f>
        <v>148874.63552119705</v>
      </c>
      <c r="P24" s="20">
        <f>O24</f>
        <v>148874.63552119705</v>
      </c>
      <c r="Q24" s="21">
        <f>1/I24</f>
        <v>6.8465240922254402</v>
      </c>
      <c r="R24" s="22">
        <f t="shared" si="7"/>
        <v>0.9290487859211406</v>
      </c>
      <c r="S24" s="22">
        <f t="shared" si="8"/>
        <v>0</v>
      </c>
      <c r="T24" s="22">
        <f t="shared" si="9"/>
        <v>0</v>
      </c>
      <c r="U24" s="23">
        <f t="shared" si="16"/>
        <v>25240.875615319514</v>
      </c>
      <c r="V24" s="23">
        <f>U24*(1-T24)</f>
        <v>25240.875615319514</v>
      </c>
      <c r="W24" s="22">
        <f t="shared" si="10"/>
        <v>1</v>
      </c>
      <c r="X24" s="23">
        <f>Q24/R24</f>
        <v>7.3693913559525237</v>
      </c>
      <c r="Y24" s="23">
        <f t="shared" si="11"/>
        <v>186009.89057620845</v>
      </c>
      <c r="Z24" s="23">
        <f>Y24</f>
        <v>186009.89057620845</v>
      </c>
      <c r="AA24" s="23">
        <f t="shared" si="12"/>
        <v>7.3693913559525228</v>
      </c>
      <c r="AB24" s="25"/>
      <c r="AC24" s="24"/>
      <c r="AD24" s="25"/>
      <c r="AE24" s="24"/>
      <c r="AF24" s="23">
        <f t="shared" si="13"/>
        <v>0.52286726372708259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11417329.888500001</v>
      </c>
      <c r="G25" s="30">
        <f>SUM(G5:G24)</f>
        <v>92245</v>
      </c>
      <c r="H25" s="30">
        <f>SUM(H5:H24)</f>
        <v>8706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RS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RS</v>
      </c>
      <c r="C32" s="5" t="s">
        <v>48</v>
      </c>
      <c r="D32" s="40">
        <v>0</v>
      </c>
      <c r="E32" s="4" t="str">
        <f>_xlfn.CONCAT(B32,C32,D32)</f>
        <v>RSFemale0</v>
      </c>
      <c r="F32" s="6">
        <f>VLOOKUP(E32,'Appendix 1a. Person-years 2020'!$E$3:$F$1682,2,FALSE)</f>
        <v>68467.856</v>
      </c>
      <c r="G32" s="17">
        <f>VLOOKUP(E32,'Appendix 2a. Deaths 2020'!$E$4:$G$1683,2,FALSE)</f>
        <v>529</v>
      </c>
      <c r="H32" s="17">
        <f>VLOOKUP(E32,'Appendix 2a. Deaths 2020'!$E$4:$G$1683,3,FALSE)</f>
        <v>0</v>
      </c>
      <c r="I32" s="18">
        <f>G32/F32</f>
        <v>7.726253323895523E-3</v>
      </c>
      <c r="J32" s="16">
        <v>1</v>
      </c>
      <c r="K32" s="5">
        <f>VLOOKUP(E32,'Appendix 3a. nax iIBGE 2020'!$E$5:$O$1935,11,FALSE)</f>
        <v>7.0000000000000007E-2</v>
      </c>
      <c r="L32" s="19">
        <f>(J32*I32)/(1+(J32-K32)*I32)</f>
        <v>7.6711330449122659E-3</v>
      </c>
      <c r="M32" s="16">
        <v>100000</v>
      </c>
      <c r="N32" s="20">
        <f>M32*L32</f>
        <v>767.11330449122659</v>
      </c>
      <c r="O32" s="20">
        <f>M33*J32+N32*K32</f>
        <v>99286.584626823154</v>
      </c>
      <c r="P32" s="20">
        <f t="shared" ref="P32:P50" si="19">P33+O32</f>
        <v>8068203.4266374726</v>
      </c>
      <c r="Q32" s="21">
        <f>P32/M32</f>
        <v>80.682034266374728</v>
      </c>
      <c r="R32" s="22">
        <f>(G32-H32)/G32</f>
        <v>1</v>
      </c>
      <c r="S32" s="22">
        <f>1-L32</f>
        <v>0.99232886695508771</v>
      </c>
      <c r="T32" s="22">
        <f>S32^R32</f>
        <v>0.99232886695508771</v>
      </c>
      <c r="U32" s="16">
        <v>100000</v>
      </c>
      <c r="V32" s="23">
        <f>U32*(1-T32)</f>
        <v>767.11330449122931</v>
      </c>
      <c r="W32" s="22">
        <f>V32/U32</f>
        <v>7.6711330449122928E-3</v>
      </c>
      <c r="X32" s="23">
        <f>J32+R32*(L32/W32)*(K32-J32)</f>
        <v>7.0000000000003393E-2</v>
      </c>
      <c r="Y32" s="23">
        <f>U33*J32+V32*X32</f>
        <v>99286.584626823154</v>
      </c>
      <c r="Z32" s="23">
        <f t="shared" ref="Z32:Z50" si="20">Z33+Y32</f>
        <v>8195779.6283812905</v>
      </c>
      <c r="AA32" s="23">
        <f>Z32/U32</f>
        <v>81.957796283812911</v>
      </c>
      <c r="AB32" s="16"/>
      <c r="AC32" s="16"/>
      <c r="AD32" s="16"/>
      <c r="AE32" s="16"/>
      <c r="AF32" s="23">
        <f>AA32-Q32</f>
        <v>1.2757620174381827</v>
      </c>
    </row>
    <row r="33" spans="2:32" s="26" customFormat="1" ht="15" customHeight="1" x14ac:dyDescent="0.2">
      <c r="B33" s="5" t="str">
        <f t="shared" ref="B33:B51" si="21">B6</f>
        <v>RS</v>
      </c>
      <c r="C33" s="5" t="s">
        <v>48</v>
      </c>
      <c r="D33" s="41" t="s">
        <v>18</v>
      </c>
      <c r="E33" s="4" t="str">
        <f t="shared" ref="E33:E51" si="22">_xlfn.CONCAT(B33,C33,D33)</f>
        <v>RSFemale1-4</v>
      </c>
      <c r="F33" s="6">
        <f>VLOOKUP(E33,'Appendix 1a. Person-years 2020'!$E$3:$F$1682,2,FALSE)</f>
        <v>277226.55420000001</v>
      </c>
      <c r="G33" s="17">
        <f>VLOOKUP(E33,'Appendix 2a. Deaths 2020'!$E$4:$G$1683,2,FALSE)</f>
        <v>73</v>
      </c>
      <c r="H33" s="17">
        <f>VLOOKUP(E33,'Appendix 2a. Deaths 2020'!$E$4:$G$1683,3,FALSE)</f>
        <v>3</v>
      </c>
      <c r="I33" s="18">
        <f t="shared" ref="I33:I51" si="23">G33/F33</f>
        <v>2.6332253853047387E-4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1.0525999925996455E-3</v>
      </c>
      <c r="M33" s="20">
        <f>M32-N32</f>
        <v>99232.886695508772</v>
      </c>
      <c r="N33" s="20">
        <f>M33*L33</f>
        <v>104.45253580133399</v>
      </c>
      <c r="O33" s="20">
        <f t="shared" ref="O33:O50" si="25">M34*J33+N33*K33</f>
        <v>396671.45996788976</v>
      </c>
      <c r="P33" s="20">
        <f t="shared" si="19"/>
        <v>7968916.8420106499</v>
      </c>
      <c r="Q33" s="21">
        <f t="shared" ref="Q33:Q50" si="26">P33/M33</f>
        <v>80.305200295773702</v>
      </c>
      <c r="R33" s="22">
        <f t="shared" ref="R33:R51" si="27">(G33-H33)/G33</f>
        <v>0.95890410958904104</v>
      </c>
      <c r="S33" s="22">
        <f t="shared" ref="S33:S51" si="28">1-L33</f>
        <v>0.99894740000740034</v>
      </c>
      <c r="T33" s="22">
        <f t="shared" ref="T33:T51" si="29">S33^R33</f>
        <v>0.99899063570253122</v>
      </c>
      <c r="U33" s="23">
        <f>U32-V32</f>
        <v>99232.886695508772</v>
      </c>
      <c r="V33" s="23">
        <f>U33*(1-T33)</f>
        <v>100.1621329652117</v>
      </c>
      <c r="W33" s="22">
        <f t="shared" ref="W33:W51" si="30">V33/U33</f>
        <v>1.0093642974687844E-3</v>
      </c>
      <c r="X33" s="23">
        <f>J33+R33*(L33/W33)*(K33-J33)</f>
        <v>1.5100538741473182</v>
      </c>
      <c r="Y33" s="23">
        <f t="shared" ref="Y33:Y51" si="31">U34*J33+V33*X33</f>
        <v>396682.14846710121</v>
      </c>
      <c r="Z33" s="23">
        <f t="shared" si="20"/>
        <v>8096493.0437544677</v>
      </c>
      <c r="AA33" s="23">
        <f t="shared" ref="AA33:AA51" si="32">Z33/U33</f>
        <v>81.590824507586461</v>
      </c>
      <c r="AB33" s="25"/>
      <c r="AC33" s="24"/>
      <c r="AD33" s="25"/>
      <c r="AE33" s="24"/>
      <c r="AF33" s="23">
        <f t="shared" ref="AF33:AF51" si="33">AA33-Q33</f>
        <v>1.2856242118127597</v>
      </c>
    </row>
    <row r="34" spans="2:32" s="26" customFormat="1" ht="15" customHeight="1" x14ac:dyDescent="0.2">
      <c r="B34" s="5" t="str">
        <f t="shared" si="21"/>
        <v>RS</v>
      </c>
      <c r="C34" s="5" t="s">
        <v>48</v>
      </c>
      <c r="D34" s="24" t="s">
        <v>70</v>
      </c>
      <c r="E34" s="4" t="str">
        <f t="shared" si="22"/>
        <v>RSFemale5-9</v>
      </c>
      <c r="F34" s="6">
        <f>VLOOKUP(E34,'Appendix 1a. Person-years 2020'!$E$3:$F$1682,2,FALSE)</f>
        <v>339156.3922</v>
      </c>
      <c r="G34" s="17">
        <f>VLOOKUP(E34,'Appendix 2a. Deaths 2020'!$E$4:$G$1683,2,FALSE)</f>
        <v>38</v>
      </c>
      <c r="H34" s="17">
        <f>VLOOKUP(E34,'Appendix 2a. Deaths 2020'!$E$4:$G$1683,3,FALSE)</f>
        <v>0</v>
      </c>
      <c r="I34" s="18">
        <f t="shared" si="23"/>
        <v>1.1204270617901684E-4</v>
      </c>
      <c r="J34" s="24">
        <v>5</v>
      </c>
      <c r="K34" s="5">
        <f>VLOOKUP(E34,'Appendix 3a. nax iIBGE 2020'!$E$5:$O$1935,11,FALSE)</f>
        <v>2.5</v>
      </c>
      <c r="L34" s="19">
        <f t="shared" si="24"/>
        <v>5.600566552369184E-4</v>
      </c>
      <c r="M34" s="20">
        <f t="shared" ref="M34:M51" si="34">M33-N33</f>
        <v>99128.434159707438</v>
      </c>
      <c r="N34" s="20">
        <f t="shared" ref="N34:N51" si="35">M34*L34</f>
        <v>55.517539274358832</v>
      </c>
      <c r="O34" s="20">
        <f t="shared" si="25"/>
        <v>495503.37695035135</v>
      </c>
      <c r="P34" s="20">
        <f t="shared" si="19"/>
        <v>7572245.38204276</v>
      </c>
      <c r="Q34" s="21">
        <f t="shared" si="26"/>
        <v>76.388227517474874</v>
      </c>
      <c r="R34" s="22">
        <f t="shared" si="27"/>
        <v>1</v>
      </c>
      <c r="S34" s="22">
        <f t="shared" si="28"/>
        <v>0.99943994334476305</v>
      </c>
      <c r="T34" s="22">
        <f t="shared" si="29"/>
        <v>0.99943994334476305</v>
      </c>
      <c r="U34" s="23">
        <f t="shared" ref="U34:U51" si="36">U33-V33</f>
        <v>99132.724562543561</v>
      </c>
      <c r="V34" s="23">
        <f t="shared" ref="V34:V50" si="37">U34*(1-T34)</f>
        <v>55.51994214302411</v>
      </c>
      <c r="W34" s="22">
        <f t="shared" si="30"/>
        <v>5.6005665523695125E-4</v>
      </c>
      <c r="X34" s="23">
        <f>J34+R34*(L34/W34)*(K34-J34)</f>
        <v>2.5000000000001465</v>
      </c>
      <c r="Y34" s="23">
        <f t="shared" si="31"/>
        <v>495524.82295736024</v>
      </c>
      <c r="Z34" s="23">
        <f t="shared" si="20"/>
        <v>7699810.8952873666</v>
      </c>
      <c r="AA34" s="23">
        <f t="shared" si="32"/>
        <v>77.671736848405686</v>
      </c>
      <c r="AB34" s="25"/>
      <c r="AC34" s="24"/>
      <c r="AD34" s="25"/>
      <c r="AE34" s="24"/>
      <c r="AF34" s="23">
        <f t="shared" si="33"/>
        <v>1.2835093309308121</v>
      </c>
    </row>
    <row r="35" spans="2:32" s="26" customFormat="1" ht="15" customHeight="1" x14ac:dyDescent="0.2">
      <c r="B35" s="5" t="str">
        <f t="shared" si="21"/>
        <v>RS</v>
      </c>
      <c r="C35" s="5" t="s">
        <v>48</v>
      </c>
      <c r="D35" s="24" t="s">
        <v>71</v>
      </c>
      <c r="E35" s="4" t="str">
        <f t="shared" si="22"/>
        <v>RSFemale10-14</v>
      </c>
      <c r="F35" s="6">
        <f>VLOOKUP(E35,'Appendix 1a. Person-years 2020'!$E$3:$F$1682,2,FALSE)</f>
        <v>328705.11349999998</v>
      </c>
      <c r="G35" s="17">
        <f>VLOOKUP(E35,'Appendix 2a. Deaths 2020'!$E$4:$G$1683,2,FALSE)</f>
        <v>55</v>
      </c>
      <c r="H35" s="17">
        <f>VLOOKUP(E35,'Appendix 2a. Deaths 2020'!$E$4:$G$1683,3,FALSE)</f>
        <v>1</v>
      </c>
      <c r="I35" s="18">
        <f t="shared" si="23"/>
        <v>1.6732322601972543E-4</v>
      </c>
      <c r="J35" s="24">
        <v>5</v>
      </c>
      <c r="K35" s="5">
        <f>VLOOKUP(E35,'Appendix 3a. nax iIBGE 2020'!$E$5:$O$1935,11,FALSE)</f>
        <v>2.5</v>
      </c>
      <c r="L35" s="19">
        <f t="shared" si="24"/>
        <v>8.362663131553053E-4</v>
      </c>
      <c r="M35" s="20">
        <f t="shared" si="34"/>
        <v>99072.916620433083</v>
      </c>
      <c r="N35" s="20">
        <f t="shared" si="35"/>
        <v>82.851342715712548</v>
      </c>
      <c r="O35" s="20">
        <f t="shared" si="25"/>
        <v>495157.45474537613</v>
      </c>
      <c r="P35" s="20">
        <f t="shared" si="19"/>
        <v>7076742.0050924085</v>
      </c>
      <c r="Q35" s="21">
        <f t="shared" si="26"/>
        <v>71.429632300063744</v>
      </c>
      <c r="R35" s="22">
        <f t="shared" si="27"/>
        <v>0.98181818181818181</v>
      </c>
      <c r="S35" s="22">
        <f t="shared" si="28"/>
        <v>0.99916373368684475</v>
      </c>
      <c r="T35" s="22">
        <f t="shared" si="29"/>
        <v>0.99917893228507471</v>
      </c>
      <c r="U35" s="23">
        <f t="shared" si="36"/>
        <v>99077.204620400531</v>
      </c>
      <c r="V35" s="23">
        <f t="shared" si="37"/>
        <v>81.349093998858066</v>
      </c>
      <c r="W35" s="22">
        <f t="shared" si="30"/>
        <v>8.2106771492529418E-4</v>
      </c>
      <c r="X35" s="23">
        <f>((-5/24)*V34+2.5*V35+(5/24)*V36)/V35</f>
        <v>2.7842212251327498</v>
      </c>
      <c r="Y35" s="23">
        <f t="shared" si="31"/>
        <v>495205.77150616533</v>
      </c>
      <c r="Z35" s="23">
        <f t="shared" si="20"/>
        <v>7204286.0723300064</v>
      </c>
      <c r="AA35" s="23">
        <f t="shared" si="32"/>
        <v>72.713860871752985</v>
      </c>
      <c r="AB35" s="25"/>
      <c r="AC35" s="24"/>
      <c r="AD35" s="25"/>
      <c r="AE35" s="24"/>
      <c r="AF35" s="23">
        <f t="shared" si="33"/>
        <v>1.2842285716892405</v>
      </c>
    </row>
    <row r="36" spans="2:32" s="26" customFormat="1" ht="15" customHeight="1" x14ac:dyDescent="0.2">
      <c r="B36" s="5" t="str">
        <f t="shared" si="21"/>
        <v>RS</v>
      </c>
      <c r="C36" s="5" t="s">
        <v>48</v>
      </c>
      <c r="D36" s="24" t="s">
        <v>72</v>
      </c>
      <c r="E36" s="4" t="str">
        <f t="shared" si="22"/>
        <v>RSFemale15-19</v>
      </c>
      <c r="F36" s="6">
        <f>VLOOKUP(E36,'Appendix 1a. Person-years 2020'!$E$3:$F$1682,2,FALSE)</f>
        <v>374260.74329999997</v>
      </c>
      <c r="G36" s="17">
        <f>VLOOKUP(E36,'Appendix 2a. Deaths 2020'!$E$4:$G$1683,2,FALSE)</f>
        <v>128</v>
      </c>
      <c r="H36" s="17">
        <f>VLOOKUP(E36,'Appendix 2a. Deaths 2020'!$E$4:$G$1683,3,FALSE)</f>
        <v>2</v>
      </c>
      <c r="I36" s="18">
        <f t="shared" si="23"/>
        <v>3.4200755032808168E-4</v>
      </c>
      <c r="J36" s="24">
        <v>5</v>
      </c>
      <c r="K36" s="5">
        <f>VLOOKUP(E36,'Appendix 3a. nax iIBGE 2020'!$E$5:$O$1935,11,FALSE)</f>
        <v>2.5</v>
      </c>
      <c r="L36" s="19">
        <f t="shared" si="24"/>
        <v>1.7085768861519583E-3</v>
      </c>
      <c r="M36" s="20">
        <f t="shared" si="34"/>
        <v>98990.065277717367</v>
      </c>
      <c r="N36" s="20">
        <f t="shared" si="35"/>
        <v>169.13213749218141</v>
      </c>
      <c r="O36" s="20">
        <f t="shared" si="25"/>
        <v>494527.49604485638</v>
      </c>
      <c r="P36" s="20">
        <f t="shared" si="19"/>
        <v>6581584.550347032</v>
      </c>
      <c r="Q36" s="21">
        <f t="shared" si="26"/>
        <v>66.487324075222574</v>
      </c>
      <c r="R36" s="22">
        <f t="shared" si="27"/>
        <v>0.984375</v>
      </c>
      <c r="S36" s="22">
        <f t="shared" si="28"/>
        <v>0.998291423113848</v>
      </c>
      <c r="T36" s="22">
        <f t="shared" si="29"/>
        <v>0.99831809716452591</v>
      </c>
      <c r="U36" s="23">
        <f t="shared" si="36"/>
        <v>98995.855526401676</v>
      </c>
      <c r="V36" s="23">
        <f t="shared" si="37"/>
        <v>166.50141011003851</v>
      </c>
      <c r="W36" s="22">
        <f t="shared" si="30"/>
        <v>1.6819028354740917E-3</v>
      </c>
      <c r="X36" s="23">
        <f t="shared" ref="X36:X49" si="38">((-5/24)*V35+2.5*V36+(5/24)*V37)/V36</f>
        <v>2.6833147137569924</v>
      </c>
      <c r="Y36" s="23">
        <f t="shared" si="31"/>
        <v>494593.54626506771</v>
      </c>
      <c r="Z36" s="23">
        <f t="shared" si="20"/>
        <v>6709080.3008238412</v>
      </c>
      <c r="AA36" s="23">
        <f t="shared" si="32"/>
        <v>67.771325023142651</v>
      </c>
      <c r="AB36" s="25"/>
      <c r="AC36" s="24"/>
      <c r="AD36" s="25"/>
      <c r="AE36" s="24"/>
      <c r="AF36" s="23">
        <f t="shared" si="33"/>
        <v>1.2840009479200774</v>
      </c>
    </row>
    <row r="37" spans="2:32" s="26" customFormat="1" ht="15" customHeight="1" x14ac:dyDescent="0.2">
      <c r="B37" s="5" t="str">
        <f t="shared" si="21"/>
        <v>RS</v>
      </c>
      <c r="C37" s="5" t="s">
        <v>48</v>
      </c>
      <c r="D37" s="24" t="s">
        <v>73</v>
      </c>
      <c r="E37" s="4" t="str">
        <f t="shared" si="22"/>
        <v>RSFemale20-24</v>
      </c>
      <c r="F37" s="6">
        <f>VLOOKUP(E37,'Appendix 1a. Person-years 2020'!$E$3:$F$1682,2,FALSE)</f>
        <v>422406.14659999998</v>
      </c>
      <c r="G37" s="17">
        <f>VLOOKUP(E37,'Appendix 2a. Deaths 2020'!$E$4:$G$1683,2,FALSE)</f>
        <v>203</v>
      </c>
      <c r="H37" s="17">
        <f>VLOOKUP(E37,'Appendix 2a. Deaths 2020'!$E$4:$G$1683,3,FALSE)</f>
        <v>8</v>
      </c>
      <c r="I37" s="18">
        <f t="shared" si="23"/>
        <v>4.8058012799759769E-4</v>
      </c>
      <c r="J37" s="24">
        <v>5</v>
      </c>
      <c r="K37" s="5">
        <f>VLOOKUP(E37,'Appendix 3a. nax iIBGE 2020'!$E$5:$O$1935,11,FALSE)</f>
        <v>2.5</v>
      </c>
      <c r="L37" s="19">
        <f t="shared" si="24"/>
        <v>2.4000171386287916E-3</v>
      </c>
      <c r="M37" s="20">
        <f t="shared" si="34"/>
        <v>98820.933140225185</v>
      </c>
      <c r="N37" s="20">
        <f t="shared" si="35"/>
        <v>237.17193319183036</v>
      </c>
      <c r="O37" s="20">
        <f t="shared" si="25"/>
        <v>493511.73586814635</v>
      </c>
      <c r="P37" s="20">
        <f t="shared" si="19"/>
        <v>6087057.0543021755</v>
      </c>
      <c r="Q37" s="21">
        <f t="shared" si="26"/>
        <v>61.596838451876863</v>
      </c>
      <c r="R37" s="22">
        <f t="shared" si="27"/>
        <v>0.96059113300492616</v>
      </c>
      <c r="S37" s="22">
        <f t="shared" si="28"/>
        <v>0.99759998286137119</v>
      </c>
      <c r="T37" s="22">
        <f t="shared" si="29"/>
        <v>0.99769445570051851</v>
      </c>
      <c r="U37" s="23">
        <f t="shared" si="36"/>
        <v>98829.354116291637</v>
      </c>
      <c r="V37" s="23">
        <f t="shared" si="37"/>
        <v>227.85545400425349</v>
      </c>
      <c r="W37" s="22">
        <f t="shared" si="30"/>
        <v>2.3055442994814879E-3</v>
      </c>
      <c r="X37" s="23">
        <f t="shared" si="38"/>
        <v>2.6432860130414189</v>
      </c>
      <c r="Y37" s="23">
        <f t="shared" si="31"/>
        <v>493609.78044600156</v>
      </c>
      <c r="Z37" s="23">
        <f t="shared" si="20"/>
        <v>6214486.7545587737</v>
      </c>
      <c r="AA37" s="23">
        <f t="shared" si="32"/>
        <v>62.880981163210286</v>
      </c>
      <c r="AB37" s="25"/>
      <c r="AC37" s="24"/>
      <c r="AD37" s="25"/>
      <c r="AE37" s="24"/>
      <c r="AF37" s="23">
        <f t="shared" si="33"/>
        <v>1.2841427113334234</v>
      </c>
    </row>
    <row r="38" spans="2:32" s="26" customFormat="1" ht="15" customHeight="1" x14ac:dyDescent="0.2">
      <c r="B38" s="5" t="str">
        <f t="shared" si="21"/>
        <v>RS</v>
      </c>
      <c r="C38" s="5" t="s">
        <v>48</v>
      </c>
      <c r="D38" s="24" t="s">
        <v>74</v>
      </c>
      <c r="E38" s="4" t="str">
        <f t="shared" si="22"/>
        <v>RSFemale25-29</v>
      </c>
      <c r="F38" s="6">
        <f>VLOOKUP(E38,'Appendix 1a. Person-years 2020'!$E$3:$F$1682,2,FALSE)</f>
        <v>429437.3798</v>
      </c>
      <c r="G38" s="17">
        <f>VLOOKUP(E38,'Appendix 2a. Deaths 2020'!$E$4:$G$1683,2,FALSE)</f>
        <v>299</v>
      </c>
      <c r="H38" s="17">
        <f>VLOOKUP(E38,'Appendix 2a. Deaths 2020'!$E$4:$G$1683,3,FALSE)</f>
        <v>17</v>
      </c>
      <c r="I38" s="18">
        <f t="shared" si="23"/>
        <v>6.9625983685735963E-4</v>
      </c>
      <c r="J38" s="24">
        <v>5</v>
      </c>
      <c r="K38" s="5">
        <f>VLOOKUP(E38,'Appendix 3a. nax iIBGE 2020'!$E$5:$O$1935,11,FALSE)</f>
        <v>2.5</v>
      </c>
      <c r="L38" s="19">
        <f t="shared" si="24"/>
        <v>3.4752499918059647E-3</v>
      </c>
      <c r="M38" s="20">
        <f t="shared" si="34"/>
        <v>98583.761207033356</v>
      </c>
      <c r="N38" s="20">
        <f t="shared" si="35"/>
        <v>342.60321532694388</v>
      </c>
      <c r="O38" s="20">
        <f t="shared" si="25"/>
        <v>492062.2979968494</v>
      </c>
      <c r="P38" s="20">
        <f t="shared" si="19"/>
        <v>5593545.3184340289</v>
      </c>
      <c r="Q38" s="21">
        <f t="shared" si="26"/>
        <v>56.739013098588927</v>
      </c>
      <c r="R38" s="22">
        <f t="shared" si="27"/>
        <v>0.94314381270903014</v>
      </c>
      <c r="S38" s="22">
        <f t="shared" si="28"/>
        <v>0.99652475000819407</v>
      </c>
      <c r="T38" s="22">
        <f t="shared" si="29"/>
        <v>0.99672201525986626</v>
      </c>
      <c r="U38" s="23">
        <f t="shared" si="36"/>
        <v>98601.498662287384</v>
      </c>
      <c r="V38" s="23">
        <f t="shared" si="37"/>
        <v>323.21420796929579</v>
      </c>
      <c r="W38" s="22">
        <f t="shared" si="30"/>
        <v>3.2779847401337436E-3</v>
      </c>
      <c r="X38" s="23">
        <f t="shared" si="38"/>
        <v>2.6297725812135724</v>
      </c>
      <c r="Y38" s="23">
        <f t="shared" si="31"/>
        <v>492241.40213356673</v>
      </c>
      <c r="Z38" s="23">
        <f t="shared" si="20"/>
        <v>5720876.9741127724</v>
      </c>
      <c r="AA38" s="23">
        <f t="shared" si="32"/>
        <v>58.020182773356417</v>
      </c>
      <c r="AB38" s="25"/>
      <c r="AC38" s="24"/>
      <c r="AD38" s="25"/>
      <c r="AE38" s="24"/>
      <c r="AF38" s="23">
        <f t="shared" si="33"/>
        <v>1.2811696747674901</v>
      </c>
    </row>
    <row r="39" spans="2:32" s="26" customFormat="1" ht="15" customHeight="1" x14ac:dyDescent="0.2">
      <c r="B39" s="5" t="str">
        <f t="shared" si="21"/>
        <v>RS</v>
      </c>
      <c r="C39" s="5" t="s">
        <v>48</v>
      </c>
      <c r="D39" s="24" t="s">
        <v>75</v>
      </c>
      <c r="E39" s="4" t="str">
        <f t="shared" si="22"/>
        <v>RSFemale30-34</v>
      </c>
      <c r="F39" s="6">
        <f>VLOOKUP(E39,'Appendix 1a. Person-years 2020'!$E$3:$F$1682,2,FALSE)</f>
        <v>426127.22970000003</v>
      </c>
      <c r="G39" s="17">
        <f>VLOOKUP(E39,'Appendix 2a. Deaths 2020'!$E$4:$G$1683,2,FALSE)</f>
        <v>396</v>
      </c>
      <c r="H39" s="17">
        <f>VLOOKUP(E39,'Appendix 2a. Deaths 2020'!$E$4:$G$1683,3,FALSE)</f>
        <v>23</v>
      </c>
      <c r="I39" s="18">
        <f t="shared" si="23"/>
        <v>9.2929991889696879E-4</v>
      </c>
      <c r="J39" s="24">
        <v>5</v>
      </c>
      <c r="K39" s="5">
        <f>VLOOKUP(E39,'Appendix 3a. nax iIBGE 2020'!$E$5:$O$1935,11,FALSE)</f>
        <v>2.5</v>
      </c>
      <c r="L39" s="19">
        <f t="shared" si="24"/>
        <v>4.635729636546666E-3</v>
      </c>
      <c r="M39" s="20">
        <f t="shared" si="34"/>
        <v>98241.157991706408</v>
      </c>
      <c r="N39" s="20">
        <f t="shared" si="35"/>
        <v>455.41944763081676</v>
      </c>
      <c r="O39" s="20">
        <f t="shared" si="25"/>
        <v>490067.24133945495</v>
      </c>
      <c r="P39" s="20">
        <f t="shared" si="19"/>
        <v>5101483.0204371791</v>
      </c>
      <c r="Q39" s="21">
        <f t="shared" si="26"/>
        <v>51.928164577089476</v>
      </c>
      <c r="R39" s="22">
        <f t="shared" si="27"/>
        <v>0.94191919191919193</v>
      </c>
      <c r="S39" s="22">
        <f t="shared" si="28"/>
        <v>0.99536427036345332</v>
      </c>
      <c r="T39" s="22">
        <f t="shared" si="29"/>
        <v>0.99563292849237195</v>
      </c>
      <c r="U39" s="23">
        <f t="shared" si="36"/>
        <v>98278.284454318084</v>
      </c>
      <c r="V39" s="23">
        <f t="shared" si="37"/>
        <v>429.18829585901733</v>
      </c>
      <c r="W39" s="22">
        <f t="shared" si="30"/>
        <v>4.3670715076280509E-3</v>
      </c>
      <c r="X39" s="23">
        <f t="shared" si="38"/>
        <v>2.623353528339984</v>
      </c>
      <c r="Y39" s="23">
        <f t="shared" si="31"/>
        <v>490371.39342255937</v>
      </c>
      <c r="Z39" s="23">
        <f t="shared" si="20"/>
        <v>5228635.5719792061</v>
      </c>
      <c r="AA39" s="23">
        <f t="shared" si="32"/>
        <v>53.202348830270751</v>
      </c>
      <c r="AB39" s="25"/>
      <c r="AC39" s="24"/>
      <c r="AD39" s="25"/>
      <c r="AE39" s="24"/>
      <c r="AF39" s="23">
        <f t="shared" si="33"/>
        <v>1.274184253181275</v>
      </c>
    </row>
    <row r="40" spans="2:32" s="26" customFormat="1" ht="15" customHeight="1" x14ac:dyDescent="0.2">
      <c r="B40" s="5" t="str">
        <f t="shared" si="21"/>
        <v>RS</v>
      </c>
      <c r="C40" s="5" t="s">
        <v>48</v>
      </c>
      <c r="D40" s="24" t="s">
        <v>76</v>
      </c>
      <c r="E40" s="4" t="str">
        <f t="shared" si="22"/>
        <v>RSFemale35-39</v>
      </c>
      <c r="F40" s="6">
        <f>VLOOKUP(E40,'Appendix 1a. Person-years 2020'!$E$3:$F$1682,2,FALSE)</f>
        <v>441893.47029999999</v>
      </c>
      <c r="G40" s="17">
        <f>VLOOKUP(E40,'Appendix 2a. Deaths 2020'!$E$4:$G$1683,2,FALSE)</f>
        <v>580</v>
      </c>
      <c r="H40" s="17">
        <f>VLOOKUP(E40,'Appendix 2a. Deaths 2020'!$E$4:$G$1683,3,FALSE)</f>
        <v>57</v>
      </c>
      <c r="I40" s="18">
        <f t="shared" si="23"/>
        <v>1.3125335380182014E-3</v>
      </c>
      <c r="J40" s="24">
        <v>5</v>
      </c>
      <c r="K40" s="5">
        <f>VLOOKUP(E40,'Appendix 3a. nax iIBGE 2020'!$E$5:$O$1935,11,FALSE)</f>
        <v>2.5</v>
      </c>
      <c r="L40" s="19">
        <f t="shared" si="24"/>
        <v>6.5412038166201905E-3</v>
      </c>
      <c r="M40" s="20">
        <f t="shared" si="34"/>
        <v>97785.73854407559</v>
      </c>
      <c r="N40" s="20">
        <f t="shared" si="35"/>
        <v>639.63644617553132</v>
      </c>
      <c r="O40" s="20">
        <f t="shared" si="25"/>
        <v>487329.60160493915</v>
      </c>
      <c r="P40" s="20">
        <f t="shared" si="19"/>
        <v>4611415.7790977238</v>
      </c>
      <c r="Q40" s="21">
        <f t="shared" si="26"/>
        <v>47.158367342280599</v>
      </c>
      <c r="R40" s="22">
        <f t="shared" si="27"/>
        <v>0.90172413793103445</v>
      </c>
      <c r="S40" s="22">
        <f t="shared" si="28"/>
        <v>0.99345879618337984</v>
      </c>
      <c r="T40" s="22">
        <f t="shared" si="29"/>
        <v>0.99409973821328679</v>
      </c>
      <c r="U40" s="23">
        <f t="shared" si="36"/>
        <v>97849.09615845907</v>
      </c>
      <c r="V40" s="23">
        <f t="shared" si="37"/>
        <v>577.33528292818266</v>
      </c>
      <c r="W40" s="22">
        <f t="shared" si="30"/>
        <v>5.9002617867132123E-3</v>
      </c>
      <c r="X40" s="23">
        <f t="shared" si="38"/>
        <v>2.65393010202297</v>
      </c>
      <c r="Y40" s="23">
        <f t="shared" si="31"/>
        <v>487891.01186397753</v>
      </c>
      <c r="Z40" s="23">
        <f t="shared" si="20"/>
        <v>4738264.1785566472</v>
      </c>
      <c r="AA40" s="23">
        <f t="shared" si="32"/>
        <v>48.424199758405472</v>
      </c>
      <c r="AB40" s="25"/>
      <c r="AC40" s="24"/>
      <c r="AD40" s="25"/>
      <c r="AE40" s="24"/>
      <c r="AF40" s="23">
        <f t="shared" si="33"/>
        <v>1.2658324161248729</v>
      </c>
    </row>
    <row r="41" spans="2:32" s="26" customFormat="1" ht="15" customHeight="1" x14ac:dyDescent="0.2">
      <c r="B41" s="5" t="str">
        <f t="shared" si="21"/>
        <v>RS</v>
      </c>
      <c r="C41" s="5" t="s">
        <v>48</v>
      </c>
      <c r="D41" s="24" t="s">
        <v>77</v>
      </c>
      <c r="E41" s="4" t="str">
        <f t="shared" si="22"/>
        <v>RSFemale40-44</v>
      </c>
      <c r="F41" s="6">
        <f>VLOOKUP(E41,'Appendix 1a. Person-years 2020'!$E$3:$F$1682,2,FALSE)</f>
        <v>404572.53269999998</v>
      </c>
      <c r="G41" s="17">
        <f>VLOOKUP(E41,'Appendix 2a. Deaths 2020'!$E$4:$G$1683,2,FALSE)</f>
        <v>784</v>
      </c>
      <c r="H41" s="17">
        <f>VLOOKUP(E41,'Appendix 2a. Deaths 2020'!$E$4:$G$1683,3,FALSE)</f>
        <v>69</v>
      </c>
      <c r="I41" s="18">
        <f t="shared" si="23"/>
        <v>1.9378478187033878E-3</v>
      </c>
      <c r="J41" s="24">
        <v>5</v>
      </c>
      <c r="K41" s="5">
        <f>VLOOKUP(E41,'Appendix 3a. nax iIBGE 2020'!$E$5:$O$1935,11,FALSE)</f>
        <v>2.5</v>
      </c>
      <c r="L41" s="19">
        <f t="shared" si="24"/>
        <v>9.642524729731183E-3</v>
      </c>
      <c r="M41" s="20">
        <f t="shared" si="34"/>
        <v>97146.10209790006</v>
      </c>
      <c r="N41" s="20">
        <f t="shared" si="35"/>
        <v>936.73369187599167</v>
      </c>
      <c r="O41" s="20">
        <f t="shared" si="25"/>
        <v>483388.67625981028</v>
      </c>
      <c r="P41" s="20">
        <f t="shared" si="19"/>
        <v>4124086.1774927843</v>
      </c>
      <c r="Q41" s="21">
        <f t="shared" si="26"/>
        <v>42.452410219575157</v>
      </c>
      <c r="R41" s="22">
        <f t="shared" si="27"/>
        <v>0.91198979591836737</v>
      </c>
      <c r="S41" s="22">
        <f t="shared" si="28"/>
        <v>0.99035747527026885</v>
      </c>
      <c r="T41" s="22">
        <f t="shared" si="29"/>
        <v>0.99120237130109623</v>
      </c>
      <c r="U41" s="23">
        <f t="shared" si="36"/>
        <v>97271.76087553089</v>
      </c>
      <c r="V41" s="23">
        <f t="shared" si="37"/>
        <v>855.76083507147541</v>
      </c>
      <c r="W41" s="22">
        <f t="shared" si="30"/>
        <v>8.79762869890377E-3</v>
      </c>
      <c r="X41" s="23">
        <f t="shared" si="38"/>
        <v>2.6521803463060007</v>
      </c>
      <c r="Y41" s="23">
        <f t="shared" si="31"/>
        <v>484349.63227021211</v>
      </c>
      <c r="Z41" s="23">
        <f t="shared" si="20"/>
        <v>4250373.1666926695</v>
      </c>
      <c r="AA41" s="23">
        <f t="shared" si="32"/>
        <v>43.695859193208747</v>
      </c>
      <c r="AB41" s="25"/>
      <c r="AC41" s="24"/>
      <c r="AD41" s="25"/>
      <c r="AE41" s="24"/>
      <c r="AF41" s="23">
        <f t="shared" si="33"/>
        <v>1.2434489736335905</v>
      </c>
    </row>
    <row r="42" spans="2:32" s="26" customFormat="1" ht="15" customHeight="1" x14ac:dyDescent="0.2">
      <c r="B42" s="5" t="str">
        <f t="shared" si="21"/>
        <v>RS</v>
      </c>
      <c r="C42" s="5" t="s">
        <v>48</v>
      </c>
      <c r="D42" s="24" t="s">
        <v>78</v>
      </c>
      <c r="E42" s="4" t="str">
        <f t="shared" si="22"/>
        <v>RSFemale45-49</v>
      </c>
      <c r="F42" s="6">
        <f>VLOOKUP(E42,'Appendix 1a. Person-years 2020'!$E$3:$F$1682,2,FALSE)</f>
        <v>374115.97129999998</v>
      </c>
      <c r="G42" s="17">
        <f>VLOOKUP(E42,'Appendix 2a. Deaths 2020'!$E$4:$G$1683,2,FALSE)</f>
        <v>1038</v>
      </c>
      <c r="H42" s="17">
        <f>VLOOKUP(E42,'Appendix 2a. Deaths 2020'!$E$4:$G$1683,3,FALSE)</f>
        <v>99</v>
      </c>
      <c r="I42" s="18">
        <f t="shared" si="23"/>
        <v>2.7745407296916437E-3</v>
      </c>
      <c r="J42" s="24">
        <v>5</v>
      </c>
      <c r="K42" s="5">
        <f>VLOOKUP(E42,'Appendix 3a. nax iIBGE 2020'!$E$5:$O$1935,11,FALSE)</f>
        <v>2.5</v>
      </c>
      <c r="L42" s="19">
        <f t="shared" si="24"/>
        <v>1.3777140554440761E-2</v>
      </c>
      <c r="M42" s="20">
        <f t="shared" si="34"/>
        <v>96209.368406024063</v>
      </c>
      <c r="N42" s="20">
        <f t="shared" si="35"/>
        <v>1325.4899911837658</v>
      </c>
      <c r="O42" s="20">
        <f t="shared" si="25"/>
        <v>477733.1170521609</v>
      </c>
      <c r="P42" s="20">
        <f t="shared" si="19"/>
        <v>3640697.5012329742</v>
      </c>
      <c r="Q42" s="21">
        <f t="shared" si="26"/>
        <v>37.841403197539492</v>
      </c>
      <c r="R42" s="22">
        <f t="shared" si="27"/>
        <v>0.90462427745664742</v>
      </c>
      <c r="S42" s="22">
        <f t="shared" si="28"/>
        <v>0.98622285944555921</v>
      </c>
      <c r="T42" s="22">
        <f t="shared" si="29"/>
        <v>0.98752863438062366</v>
      </c>
      <c r="U42" s="23">
        <f t="shared" si="36"/>
        <v>96416.000040459418</v>
      </c>
      <c r="V42" s="23">
        <f t="shared" si="37"/>
        <v>1202.4391880623734</v>
      </c>
      <c r="W42" s="22">
        <f t="shared" si="30"/>
        <v>1.247136561937634E-2</v>
      </c>
      <c r="X42" s="23">
        <f t="shared" si="38"/>
        <v>2.6395539253876015</v>
      </c>
      <c r="Y42" s="23">
        <f t="shared" si="31"/>
        <v>479241.70734087517</v>
      </c>
      <c r="Z42" s="23">
        <f t="shared" si="20"/>
        <v>3766023.5344224572</v>
      </c>
      <c r="AA42" s="23">
        <f t="shared" si="32"/>
        <v>39.060151145474883</v>
      </c>
      <c r="AB42" s="25"/>
      <c r="AC42" s="24"/>
      <c r="AD42" s="25"/>
      <c r="AE42" s="24"/>
      <c r="AF42" s="23">
        <f t="shared" si="33"/>
        <v>1.2187479479353911</v>
      </c>
    </row>
    <row r="43" spans="2:32" s="26" customFormat="1" ht="15" customHeight="1" x14ac:dyDescent="0.2">
      <c r="B43" s="5" t="str">
        <f t="shared" si="21"/>
        <v>RS</v>
      </c>
      <c r="C43" s="5" t="s">
        <v>48</v>
      </c>
      <c r="D43" s="24" t="s">
        <v>79</v>
      </c>
      <c r="E43" s="4" t="str">
        <f t="shared" si="22"/>
        <v>RSFemale50-54</v>
      </c>
      <c r="F43" s="6">
        <f>VLOOKUP(E43,'Appendix 1a. Person-years 2020'!$E$3:$F$1682,2,FALSE)</f>
        <v>383505.13900000002</v>
      </c>
      <c r="G43" s="17">
        <f>VLOOKUP(E43,'Appendix 2a. Deaths 2020'!$E$4:$G$1683,2,FALSE)</f>
        <v>1489</v>
      </c>
      <c r="H43" s="17">
        <f>VLOOKUP(E43,'Appendix 2a. Deaths 2020'!$E$4:$G$1683,3,FALSE)</f>
        <v>139</v>
      </c>
      <c r="I43" s="18">
        <f t="shared" si="23"/>
        <v>3.8826076852127916E-3</v>
      </c>
      <c r="J43" s="24">
        <v>5</v>
      </c>
      <c r="K43" s="5">
        <f>VLOOKUP(E43,'Appendix 3a. nax iIBGE 2020'!$E$5:$O$1935,11,FALSE)</f>
        <v>2.5</v>
      </c>
      <c r="L43" s="19">
        <f t="shared" si="24"/>
        <v>1.9226416841593274E-2</v>
      </c>
      <c r="M43" s="20">
        <f t="shared" si="34"/>
        <v>94883.878414840292</v>
      </c>
      <c r="N43" s="20">
        <f t="shared" si="35"/>
        <v>1824.2769979507739</v>
      </c>
      <c r="O43" s="20">
        <f t="shared" si="25"/>
        <v>469858.69957932452</v>
      </c>
      <c r="P43" s="20">
        <f t="shared" si="19"/>
        <v>3162964.3841808131</v>
      </c>
      <c r="Q43" s="21">
        <f t="shared" si="26"/>
        <v>33.33510852446468</v>
      </c>
      <c r="R43" s="22">
        <f t="shared" si="27"/>
        <v>0.9066487575554063</v>
      </c>
      <c r="S43" s="22">
        <f t="shared" si="28"/>
        <v>0.98077358315840668</v>
      </c>
      <c r="T43" s="22">
        <f t="shared" si="29"/>
        <v>0.98255263911860324</v>
      </c>
      <c r="U43" s="23">
        <f t="shared" si="36"/>
        <v>95213.560852397044</v>
      </c>
      <c r="V43" s="23">
        <f t="shared" si="37"/>
        <v>1661.2253569946017</v>
      </c>
      <c r="W43" s="22">
        <f t="shared" si="30"/>
        <v>1.7447360881396756E-2</v>
      </c>
      <c r="X43" s="23">
        <f t="shared" si="38"/>
        <v>2.6459972192637182</v>
      </c>
      <c r="Y43" s="23">
        <f t="shared" si="31"/>
        <v>472157.2751521903</v>
      </c>
      <c r="Z43" s="23">
        <f t="shared" si="20"/>
        <v>3286781.827081582</v>
      </c>
      <c r="AA43" s="23">
        <f t="shared" si="32"/>
        <v>34.520101944058695</v>
      </c>
      <c r="AB43" s="25"/>
      <c r="AC43" s="24"/>
      <c r="AD43" s="25"/>
      <c r="AE43" s="24"/>
      <c r="AF43" s="23">
        <f t="shared" si="33"/>
        <v>1.1849934195940151</v>
      </c>
    </row>
    <row r="44" spans="2:32" s="26" customFormat="1" ht="15" customHeight="1" x14ac:dyDescent="0.2">
      <c r="B44" s="5" t="str">
        <f t="shared" si="21"/>
        <v>RS</v>
      </c>
      <c r="C44" s="5" t="s">
        <v>48</v>
      </c>
      <c r="D44" s="24" t="s">
        <v>80</v>
      </c>
      <c r="E44" s="4" t="str">
        <f t="shared" si="22"/>
        <v>RSFemale55-59</v>
      </c>
      <c r="F44" s="6">
        <f>VLOOKUP(E44,'Appendix 1a. Person-years 2020'!$E$3:$F$1682,2,FALSE)</f>
        <v>387184.1372</v>
      </c>
      <c r="G44" s="17">
        <f>VLOOKUP(E44,'Appendix 2a. Deaths 2020'!$E$4:$G$1683,2,FALSE)</f>
        <v>2184</v>
      </c>
      <c r="H44" s="17">
        <f>VLOOKUP(E44,'Appendix 2a. Deaths 2020'!$E$4:$G$1683,3,FALSE)</f>
        <v>200</v>
      </c>
      <c r="I44" s="18">
        <f t="shared" si="23"/>
        <v>5.6407269569307139E-3</v>
      </c>
      <c r="J44" s="24">
        <v>5</v>
      </c>
      <c r="K44" s="5">
        <f>VLOOKUP(E44,'Appendix 3a. nax iIBGE 2020'!$E$5:$O$1935,11,FALSE)</f>
        <v>2.5</v>
      </c>
      <c r="L44" s="19">
        <f t="shared" si="24"/>
        <v>2.7811442895523768E-2</v>
      </c>
      <c r="M44" s="20">
        <f t="shared" si="34"/>
        <v>93059.60141688952</v>
      </c>
      <c r="N44" s="20">
        <f t="shared" si="35"/>
        <v>2588.1217906860256</v>
      </c>
      <c r="O44" s="20">
        <f t="shared" si="25"/>
        <v>458827.7026077325</v>
      </c>
      <c r="P44" s="20">
        <f t="shared" si="19"/>
        <v>2693105.6846014885</v>
      </c>
      <c r="Q44" s="21">
        <f t="shared" si="26"/>
        <v>28.939578975165404</v>
      </c>
      <c r="R44" s="22">
        <f t="shared" si="27"/>
        <v>0.90842490842490842</v>
      </c>
      <c r="S44" s="22">
        <f t="shared" si="28"/>
        <v>0.97218855710447627</v>
      </c>
      <c r="T44" s="22">
        <f t="shared" si="29"/>
        <v>0.9747028897520329</v>
      </c>
      <c r="U44" s="23">
        <f t="shared" si="36"/>
        <v>93552.33549540244</v>
      </c>
      <c r="V44" s="23">
        <f t="shared" si="37"/>
        <v>2366.6037449820014</v>
      </c>
      <c r="W44" s="22">
        <f t="shared" si="30"/>
        <v>2.5297110247967099E-2</v>
      </c>
      <c r="X44" s="23">
        <f t="shared" si="38"/>
        <v>2.6756289942674725</v>
      </c>
      <c r="Y44" s="23">
        <f t="shared" si="31"/>
        <v>462260.81235011801</v>
      </c>
      <c r="Z44" s="23">
        <f t="shared" si="20"/>
        <v>2814624.5519293919</v>
      </c>
      <c r="AA44" s="23">
        <f t="shared" si="32"/>
        <v>30.086096055482383</v>
      </c>
      <c r="AB44" s="25"/>
      <c r="AC44" s="24"/>
      <c r="AD44" s="25"/>
      <c r="AE44" s="24"/>
      <c r="AF44" s="23">
        <f t="shared" si="33"/>
        <v>1.1465170803169791</v>
      </c>
    </row>
    <row r="45" spans="2:32" s="26" customFormat="1" ht="15" customHeight="1" x14ac:dyDescent="0.2">
      <c r="B45" s="5" t="str">
        <f t="shared" si="21"/>
        <v>RS</v>
      </c>
      <c r="C45" s="5" t="s">
        <v>48</v>
      </c>
      <c r="D45" s="24" t="s">
        <v>81</v>
      </c>
      <c r="E45" s="4" t="str">
        <f t="shared" si="22"/>
        <v>RSFemale60-64</v>
      </c>
      <c r="F45" s="6">
        <f>VLOOKUP(E45,'Appendix 1a. Person-years 2020'!$E$3:$F$1682,2,FALSE)</f>
        <v>342895.74599999998</v>
      </c>
      <c r="G45" s="17">
        <f>VLOOKUP(E45,'Appendix 2a. Deaths 2020'!$E$4:$G$1683,2,FALSE)</f>
        <v>3175</v>
      </c>
      <c r="H45" s="17">
        <f>VLOOKUP(E45,'Appendix 2a. Deaths 2020'!$E$4:$G$1683,3,FALSE)</f>
        <v>369</v>
      </c>
      <c r="I45" s="18">
        <f t="shared" si="23"/>
        <v>9.2593741305848683E-3</v>
      </c>
      <c r="J45" s="24">
        <v>5</v>
      </c>
      <c r="K45" s="5">
        <f>VLOOKUP(E45,'Appendix 3a. nax iIBGE 2020'!$E$5:$O$1935,11,FALSE)</f>
        <v>2.5</v>
      </c>
      <c r="L45" s="19">
        <f t="shared" si="24"/>
        <v>4.5249417439759972E-2</v>
      </c>
      <c r="M45" s="20">
        <f t="shared" si="34"/>
        <v>90471.479626203494</v>
      </c>
      <c r="N45" s="20">
        <f t="shared" si="35"/>
        <v>4093.7817479988212</v>
      </c>
      <c r="O45" s="20">
        <f t="shared" si="25"/>
        <v>442122.94376102043</v>
      </c>
      <c r="P45" s="20">
        <f t="shared" si="19"/>
        <v>2234277.9819937563</v>
      </c>
      <c r="Q45" s="21">
        <f t="shared" si="26"/>
        <v>24.695937230440038</v>
      </c>
      <c r="R45" s="22">
        <f t="shared" si="27"/>
        <v>0.88377952755905509</v>
      </c>
      <c r="S45" s="22">
        <f t="shared" si="28"/>
        <v>0.95475058256024004</v>
      </c>
      <c r="T45" s="22">
        <f t="shared" si="29"/>
        <v>0.95990252402981135</v>
      </c>
      <c r="U45" s="23">
        <f t="shared" si="36"/>
        <v>91185.73175042044</v>
      </c>
      <c r="V45" s="23">
        <f t="shared" si="37"/>
        <v>3656.3176876865514</v>
      </c>
      <c r="W45" s="22">
        <f t="shared" si="30"/>
        <v>4.0097475970188645E-2</v>
      </c>
      <c r="X45" s="23">
        <f t="shared" si="38"/>
        <v>2.655367601480775</v>
      </c>
      <c r="Y45" s="23">
        <f t="shared" si="31"/>
        <v>447355.93784227344</v>
      </c>
      <c r="Z45" s="23">
        <f t="shared" si="20"/>
        <v>2352363.7395792739</v>
      </c>
      <c r="AA45" s="23">
        <f t="shared" si="32"/>
        <v>25.797498078074341</v>
      </c>
      <c r="AB45" s="25"/>
      <c r="AC45" s="24"/>
      <c r="AD45" s="25"/>
      <c r="AE45" s="24"/>
      <c r="AF45" s="23">
        <f t="shared" si="33"/>
        <v>1.1015608476343033</v>
      </c>
    </row>
    <row r="46" spans="2:32" s="26" customFormat="1" ht="15" customHeight="1" x14ac:dyDescent="0.2">
      <c r="B46" s="5" t="str">
        <f t="shared" si="21"/>
        <v>RS</v>
      </c>
      <c r="C46" s="5" t="s">
        <v>48</v>
      </c>
      <c r="D46" s="24" t="s">
        <v>82</v>
      </c>
      <c r="E46" s="4" t="str">
        <f t="shared" si="22"/>
        <v>RSFemale65-69</v>
      </c>
      <c r="F46" s="6">
        <f>VLOOKUP(E46,'Appendix 1a. Person-years 2020'!$E$3:$F$1682,2,FALSE)</f>
        <v>283335.02850000001</v>
      </c>
      <c r="G46" s="17">
        <f>VLOOKUP(E46,'Appendix 2a. Deaths 2020'!$E$4:$G$1683,2,FALSE)</f>
        <v>3836</v>
      </c>
      <c r="H46" s="17">
        <f>VLOOKUP(E46,'Appendix 2a. Deaths 2020'!$E$4:$G$1683,3,FALSE)</f>
        <v>440</v>
      </c>
      <c r="I46" s="18">
        <f t="shared" si="23"/>
        <v>1.3538742527911617E-2</v>
      </c>
      <c r="J46" s="24">
        <v>5</v>
      </c>
      <c r="K46" s="5">
        <f>VLOOKUP(E46,'Appendix 3a. nax iIBGE 2020'!$E$5:$O$1935,11,FALSE)</f>
        <v>2.5</v>
      </c>
      <c r="L46" s="19">
        <f t="shared" si="24"/>
        <v>6.5477504937752354E-2</v>
      </c>
      <c r="M46" s="20">
        <f t="shared" si="34"/>
        <v>86377.697878204679</v>
      </c>
      <c r="N46" s="20">
        <f t="shared" si="35"/>
        <v>5655.7961393318283</v>
      </c>
      <c r="O46" s="20">
        <f t="shared" si="25"/>
        <v>417748.99904269387</v>
      </c>
      <c r="P46" s="20">
        <f t="shared" si="19"/>
        <v>1792155.0382327358</v>
      </c>
      <c r="Q46" s="21">
        <f t="shared" si="26"/>
        <v>20.747890743276486</v>
      </c>
      <c r="R46" s="22">
        <f t="shared" si="27"/>
        <v>0.88529718456725759</v>
      </c>
      <c r="S46" s="22">
        <f t="shared" si="28"/>
        <v>0.9345224950622476</v>
      </c>
      <c r="T46" s="22">
        <f t="shared" si="29"/>
        <v>0.94180978263613258</v>
      </c>
      <c r="U46" s="23">
        <f t="shared" si="36"/>
        <v>87529.414062733893</v>
      </c>
      <c r="V46" s="23">
        <f t="shared" si="37"/>
        <v>5093.3556300424398</v>
      </c>
      <c r="W46" s="22">
        <f t="shared" si="30"/>
        <v>5.8190217363867432E-2</v>
      </c>
      <c r="X46" s="23">
        <f t="shared" si="38"/>
        <v>2.6533673413357528</v>
      </c>
      <c r="Y46" s="23">
        <f t="shared" si="31"/>
        <v>425694.83565002045</v>
      </c>
      <c r="Z46" s="23">
        <f t="shared" si="20"/>
        <v>1905007.8017370002</v>
      </c>
      <c r="AA46" s="23">
        <f t="shared" si="32"/>
        <v>21.764201464568782</v>
      </c>
      <c r="AB46" s="25"/>
      <c r="AC46" s="24"/>
      <c r="AD46" s="25"/>
      <c r="AE46" s="24"/>
      <c r="AF46" s="23">
        <f t="shared" si="33"/>
        <v>1.0163107212922959</v>
      </c>
    </row>
    <row r="47" spans="2:32" s="26" customFormat="1" ht="15" customHeight="1" x14ac:dyDescent="0.2">
      <c r="B47" s="5" t="str">
        <f t="shared" si="21"/>
        <v>RS</v>
      </c>
      <c r="C47" s="5" t="s">
        <v>48</v>
      </c>
      <c r="D47" s="42" t="s">
        <v>19</v>
      </c>
      <c r="E47" s="4" t="str">
        <f t="shared" si="22"/>
        <v>RSFemale70-74</v>
      </c>
      <c r="F47" s="6">
        <f>VLOOKUP(E47,'Appendix 1a. Person-years 2020'!$E$3:$F$1682,2,FALSE)</f>
        <v>217238.86040000001</v>
      </c>
      <c r="G47" s="17">
        <f>VLOOKUP(E47,'Appendix 2a. Deaths 2020'!$E$4:$G$1683,2,FALSE)</f>
        <v>4608</v>
      </c>
      <c r="H47" s="17">
        <f>VLOOKUP(E47,'Appendix 2a. Deaths 2020'!$E$4:$G$1683,3,FALSE)</f>
        <v>522</v>
      </c>
      <c r="I47" s="18">
        <f t="shared" si="23"/>
        <v>2.1211674520457944E-2</v>
      </c>
      <c r="J47" s="24">
        <v>5</v>
      </c>
      <c r="K47" s="5">
        <f>VLOOKUP(E47,'Appendix 3a. nax iIBGE 2020'!$E$5:$O$1935,11,FALSE)</f>
        <v>2.5</v>
      </c>
      <c r="L47" s="19">
        <f t="shared" si="24"/>
        <v>0.10071741028834046</v>
      </c>
      <c r="M47" s="20">
        <f t="shared" si="34"/>
        <v>80721.901738872853</v>
      </c>
      <c r="N47" s="20">
        <f t="shared" si="35"/>
        <v>8130.1008966891604</v>
      </c>
      <c r="O47" s="20">
        <f t="shared" si="25"/>
        <v>383284.25645264139</v>
      </c>
      <c r="P47" s="20">
        <f t="shared" si="19"/>
        <v>1374406.0391900418</v>
      </c>
      <c r="Q47" s="21">
        <f t="shared" si="26"/>
        <v>17.026432846392861</v>
      </c>
      <c r="R47" s="22">
        <f t="shared" si="27"/>
        <v>0.88671875</v>
      </c>
      <c r="S47" s="22">
        <f t="shared" si="28"/>
        <v>0.89928258971165953</v>
      </c>
      <c r="T47" s="22">
        <f t="shared" si="29"/>
        <v>0.91016238520516535</v>
      </c>
      <c r="U47" s="23">
        <f t="shared" si="36"/>
        <v>82436.058432691454</v>
      </c>
      <c r="V47" s="23">
        <f t="shared" si="37"/>
        <v>7405.8588626806159</v>
      </c>
      <c r="W47" s="22">
        <f t="shared" si="30"/>
        <v>8.9837614794834653E-2</v>
      </c>
      <c r="X47" s="23">
        <f t="shared" si="38"/>
        <v>2.6575124430031694</v>
      </c>
      <c r="Y47" s="23">
        <f t="shared" si="31"/>
        <v>394832.15992875322</v>
      </c>
      <c r="Z47" s="23">
        <f t="shared" si="20"/>
        <v>1479312.9660869797</v>
      </c>
      <c r="AA47" s="23">
        <f t="shared" si="32"/>
        <v>17.944974495533771</v>
      </c>
      <c r="AB47" s="25"/>
      <c r="AC47" s="24"/>
      <c r="AD47" s="25"/>
      <c r="AE47" s="24"/>
      <c r="AF47" s="23">
        <f t="shared" si="33"/>
        <v>0.9185416491409093</v>
      </c>
    </row>
    <row r="48" spans="2:32" s="26" customFormat="1" ht="15" customHeight="1" x14ac:dyDescent="0.2">
      <c r="B48" s="5" t="str">
        <f t="shared" si="21"/>
        <v>RS</v>
      </c>
      <c r="C48" s="5" t="s">
        <v>48</v>
      </c>
      <c r="D48" s="42" t="s">
        <v>20</v>
      </c>
      <c r="E48" s="4" t="str">
        <f t="shared" si="22"/>
        <v>RSFemale75-79</v>
      </c>
      <c r="F48" s="6">
        <f>VLOOKUP(E48,'Appendix 1a. Person-years 2020'!$E$3:$F$1682,2,FALSE)</f>
        <v>151100.56779999999</v>
      </c>
      <c r="G48" s="17">
        <f>VLOOKUP(E48,'Appendix 2a. Deaths 2020'!$E$4:$G$1683,2,FALSE)</f>
        <v>5146</v>
      </c>
      <c r="H48" s="17">
        <f>VLOOKUP(E48,'Appendix 2a. Deaths 2020'!$E$4:$G$1683,3,FALSE)</f>
        <v>511</v>
      </c>
      <c r="I48" s="18">
        <f t="shared" si="23"/>
        <v>3.4056787971911251E-2</v>
      </c>
      <c r="J48" s="24">
        <v>5</v>
      </c>
      <c r="K48" s="5">
        <f>VLOOKUP(E48,'Appendix 3a. nax iIBGE 2020'!$E$5:$O$1935,11,FALSE)</f>
        <v>2.5</v>
      </c>
      <c r="L48" s="19">
        <f t="shared" si="24"/>
        <v>0.15692319030898388</v>
      </c>
      <c r="M48" s="20">
        <f t="shared" si="34"/>
        <v>72591.8008421837</v>
      </c>
      <c r="N48" s="20">
        <f t="shared" si="35"/>
        <v>11391.33697842985</v>
      </c>
      <c r="O48" s="20">
        <f t="shared" si="25"/>
        <v>334480.66176484391</v>
      </c>
      <c r="P48" s="20">
        <f t="shared" si="19"/>
        <v>991121.78273740038</v>
      </c>
      <c r="Q48" s="21">
        <f t="shared" si="26"/>
        <v>13.65335714555591</v>
      </c>
      <c r="R48" s="22">
        <f t="shared" si="27"/>
        <v>0.90069957248348231</v>
      </c>
      <c r="S48" s="22">
        <f t="shared" si="28"/>
        <v>0.84307680969101617</v>
      </c>
      <c r="T48" s="22">
        <f t="shared" si="29"/>
        <v>0.85748902019575324</v>
      </c>
      <c r="U48" s="23">
        <f t="shared" si="36"/>
        <v>75030.199570010838</v>
      </c>
      <c r="V48" s="23">
        <f t="shared" si="37"/>
        <v>10692.627255630419</v>
      </c>
      <c r="W48" s="22">
        <f t="shared" si="30"/>
        <v>0.14251097980424676</v>
      </c>
      <c r="X48" s="23">
        <f t="shared" si="38"/>
        <v>2.6444103370800627</v>
      </c>
      <c r="Y48" s="23">
        <f t="shared" si="31"/>
        <v>349963.55561723525</v>
      </c>
      <c r="Z48" s="23">
        <f t="shared" si="20"/>
        <v>1084480.8061582264</v>
      </c>
      <c r="AA48" s="23">
        <f t="shared" si="32"/>
        <v>14.453924051558667</v>
      </c>
      <c r="AB48" s="25"/>
      <c r="AC48" s="24"/>
      <c r="AD48" s="25"/>
      <c r="AE48" s="24"/>
      <c r="AF48" s="23">
        <f t="shared" si="33"/>
        <v>0.80056690600275715</v>
      </c>
    </row>
    <row r="49" spans="2:32" s="26" customFormat="1" ht="15" customHeight="1" x14ac:dyDescent="0.2">
      <c r="B49" s="5" t="str">
        <f t="shared" si="21"/>
        <v>RS</v>
      </c>
      <c r="C49" s="5" t="s">
        <v>48</v>
      </c>
      <c r="D49" s="42" t="s">
        <v>21</v>
      </c>
      <c r="E49" s="4" t="str">
        <f t="shared" si="22"/>
        <v>RSFemale80-84</v>
      </c>
      <c r="F49" s="6">
        <f>VLOOKUP(E49,'Appendix 1a. Person-years 2020'!$E$3:$F$1682,2,FALSE)</f>
        <v>103851.9979</v>
      </c>
      <c r="G49" s="17">
        <f>VLOOKUP(E49,'Appendix 2a. Deaths 2020'!$E$4:$G$1683,2,FALSE)</f>
        <v>5923</v>
      </c>
      <c r="H49" s="17">
        <f>VLOOKUP(E49,'Appendix 2a. Deaths 2020'!$E$4:$G$1683,3,FALSE)</f>
        <v>523</v>
      </c>
      <c r="I49" s="18">
        <f t="shared" si="23"/>
        <v>5.7033086698084601E-2</v>
      </c>
      <c r="J49" s="24">
        <v>5</v>
      </c>
      <c r="K49" s="5">
        <f>VLOOKUP(E49,'Appendix 3a. nax iIBGE 2020'!$E$5:$O$1935,11,FALSE)</f>
        <v>2.5</v>
      </c>
      <c r="L49" s="19">
        <f t="shared" si="24"/>
        <v>0.24957968408865142</v>
      </c>
      <c r="M49" s="20">
        <f t="shared" si="34"/>
        <v>61200.463863753852</v>
      </c>
      <c r="N49" s="20">
        <f t="shared" si="35"/>
        <v>15274.392437194612</v>
      </c>
      <c r="O49" s="20">
        <f t="shared" si="25"/>
        <v>267816.33822578273</v>
      </c>
      <c r="P49" s="20">
        <f t="shared" si="19"/>
        <v>656641.12097255653</v>
      </c>
      <c r="Q49" s="21">
        <f t="shared" si="26"/>
        <v>10.729348758440606</v>
      </c>
      <c r="R49" s="22">
        <f t="shared" si="27"/>
        <v>0.91170015195002529</v>
      </c>
      <c r="S49" s="22">
        <f t="shared" si="28"/>
        <v>0.75042031591134861</v>
      </c>
      <c r="T49" s="22">
        <f t="shared" si="29"/>
        <v>0.76968880422921193</v>
      </c>
      <c r="U49" s="23">
        <f t="shared" si="36"/>
        <v>64337.572314380421</v>
      </c>
      <c r="V49" s="23">
        <f t="shared" si="37"/>
        <v>14817.663212714504</v>
      </c>
      <c r="W49" s="22">
        <f t="shared" si="30"/>
        <v>0.23031119577078807</v>
      </c>
      <c r="X49" s="23">
        <f t="shared" si="38"/>
        <v>2.5983609888326926</v>
      </c>
      <c r="Y49" s="23">
        <f t="shared" si="31"/>
        <v>286101.18354590825</v>
      </c>
      <c r="Z49" s="23">
        <f t="shared" si="20"/>
        <v>734517.25054099131</v>
      </c>
      <c r="AA49" s="23">
        <f t="shared" si="32"/>
        <v>11.416614337759455</v>
      </c>
      <c r="AB49" s="25"/>
      <c r="AC49" s="24"/>
      <c r="AD49" s="25"/>
      <c r="AE49" s="24"/>
      <c r="AF49" s="23">
        <f t="shared" si="33"/>
        <v>0.68726557931884891</v>
      </c>
    </row>
    <row r="50" spans="2:32" s="26" customFormat="1" ht="15" customHeight="1" x14ac:dyDescent="0.2">
      <c r="B50" s="5" t="str">
        <f t="shared" si="21"/>
        <v>RS</v>
      </c>
      <c r="C50" s="5" t="s">
        <v>48</v>
      </c>
      <c r="D50" s="42" t="s">
        <v>22</v>
      </c>
      <c r="E50" s="4" t="str">
        <f t="shared" si="22"/>
        <v>RSFemale85-89</v>
      </c>
      <c r="F50" s="6">
        <f>VLOOKUP(E50,'Appendix 1a. Person-years 2020'!$E$3:$F$1682,2,FALSE)</f>
        <v>61695.6086</v>
      </c>
      <c r="G50" s="17">
        <f>VLOOKUP(E50,'Appendix 2a. Deaths 2020'!$E$4:$G$1683,2,FALSE)</f>
        <v>5856</v>
      </c>
      <c r="H50" s="17">
        <f>VLOOKUP(E50,'Appendix 2a. Deaths 2020'!$E$4:$G$1683,3,FALSE)</f>
        <v>507</v>
      </c>
      <c r="I50" s="18">
        <f t="shared" si="23"/>
        <v>9.491761460636601E-2</v>
      </c>
      <c r="J50" s="24">
        <v>5</v>
      </c>
      <c r="K50" s="5">
        <f>VLOOKUP(E50,'Appendix 3a. nax iIBGE 2020'!$E$5:$O$1935,11,FALSE)</f>
        <v>2.5</v>
      </c>
      <c r="L50" s="19">
        <f t="shared" si="24"/>
        <v>0.38356935297952155</v>
      </c>
      <c r="M50" s="20">
        <f t="shared" si="34"/>
        <v>45926.07142655924</v>
      </c>
      <c r="N50" s="20">
        <f t="shared" si="35"/>
        <v>17615.83350197662</v>
      </c>
      <c r="O50" s="20">
        <f t="shared" si="25"/>
        <v>185590.77337785467</v>
      </c>
      <c r="P50" s="20">
        <f t="shared" si="19"/>
        <v>388824.78274677374</v>
      </c>
      <c r="Q50" s="21">
        <f t="shared" si="26"/>
        <v>8.4663192532926885</v>
      </c>
      <c r="R50" s="22">
        <f t="shared" si="27"/>
        <v>0.91342213114754101</v>
      </c>
      <c r="S50" s="22">
        <f t="shared" si="28"/>
        <v>0.61643064702047845</v>
      </c>
      <c r="T50" s="22">
        <f t="shared" si="29"/>
        <v>0.64279960112368351</v>
      </c>
      <c r="U50" s="23">
        <f t="shared" si="36"/>
        <v>49519.909101665915</v>
      </c>
      <c r="V50" s="23">
        <f t="shared" si="37"/>
        <v>17688.531283434</v>
      </c>
      <c r="W50" s="22">
        <f t="shared" si="30"/>
        <v>0.35720039887631649</v>
      </c>
      <c r="X50" s="23">
        <f>J50+R50*(L50/W50)*(K50-J50)</f>
        <v>2.5478699285918687</v>
      </c>
      <c r="Y50" s="23">
        <f t="shared" si="31"/>
        <v>204224.96602917759</v>
      </c>
      <c r="Z50" s="23">
        <f t="shared" si="20"/>
        <v>448416.06699508312</v>
      </c>
      <c r="AA50" s="23">
        <f t="shared" si="32"/>
        <v>9.0552683785115793</v>
      </c>
      <c r="AB50" s="25"/>
      <c r="AC50" s="24"/>
      <c r="AD50" s="25"/>
      <c r="AE50" s="24"/>
      <c r="AF50" s="23">
        <f t="shared" si="33"/>
        <v>0.58894912521889076</v>
      </c>
    </row>
    <row r="51" spans="2:32" s="26" customFormat="1" ht="15" customHeight="1" x14ac:dyDescent="0.2">
      <c r="B51" s="5" t="str">
        <f t="shared" si="21"/>
        <v>RS</v>
      </c>
      <c r="C51" s="5" t="s">
        <v>48</v>
      </c>
      <c r="D51" s="43" t="s">
        <v>5</v>
      </c>
      <c r="E51" s="4" t="str">
        <f t="shared" si="22"/>
        <v>RSFemale90+</v>
      </c>
      <c r="F51" s="8">
        <f>VLOOKUP(E51,'Appendix 1a. Person-years 2020'!$E$3:$F$1682,2,FALSE)</f>
        <v>44609.167099999999</v>
      </c>
      <c r="G51" s="17">
        <f>VLOOKUP(E51,'Appendix 2a. Deaths 2020'!$E$4:$G$1683,2,FALSE)</f>
        <v>6214</v>
      </c>
      <c r="H51" s="17">
        <f>VLOOKUP(E51,'Appendix 2a. Deaths 2020'!$E$4:$G$1683,3,FALSE)</f>
        <v>399</v>
      </c>
      <c r="I51" s="18">
        <f t="shared" si="23"/>
        <v>0.13929872275064289</v>
      </c>
      <c r="J51" s="27"/>
      <c r="K51" s="28"/>
      <c r="L51" s="16">
        <v>1</v>
      </c>
      <c r="M51" s="20">
        <f t="shared" si="34"/>
        <v>28310.23792458262</v>
      </c>
      <c r="N51" s="20">
        <f t="shared" si="35"/>
        <v>28310.23792458262</v>
      </c>
      <c r="O51" s="38">
        <f>N51*Q51</f>
        <v>203234.00936891907</v>
      </c>
      <c r="P51" s="20">
        <f>O51</f>
        <v>203234.00936891907</v>
      </c>
      <c r="Q51" s="21">
        <f>1/I51</f>
        <v>7.178816720308979</v>
      </c>
      <c r="R51" s="22">
        <f t="shared" si="27"/>
        <v>0.93579015127132281</v>
      </c>
      <c r="S51" s="22">
        <f t="shared" si="28"/>
        <v>0</v>
      </c>
      <c r="T51" s="22">
        <f t="shared" si="29"/>
        <v>0</v>
      </c>
      <c r="U51" s="23">
        <f t="shared" si="36"/>
        <v>31831.377818231915</v>
      </c>
      <c r="V51" s="23">
        <f>U51*(1-T51)</f>
        <v>31831.377818231915</v>
      </c>
      <c r="W51" s="22">
        <f t="shared" si="30"/>
        <v>1</v>
      </c>
      <c r="X51" s="23">
        <f>Q51/R51</f>
        <v>7.6713958899398103</v>
      </c>
      <c r="Y51" s="23">
        <f t="shared" si="31"/>
        <v>244191.10096590556</v>
      </c>
      <c r="Z51" s="23">
        <f>Y51</f>
        <v>244191.10096590556</v>
      </c>
      <c r="AA51" s="23">
        <f t="shared" si="32"/>
        <v>7.6713958899398103</v>
      </c>
      <c r="AB51" s="25"/>
      <c r="AC51" s="24"/>
      <c r="AD51" s="25"/>
      <c r="AE51" s="24"/>
      <c r="AF51" s="23">
        <f t="shared" si="33"/>
        <v>0.49257916963083126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5861785.6421000008</v>
      </c>
      <c r="G52" s="30">
        <f>SUM(G32:G51)</f>
        <v>42554</v>
      </c>
      <c r="H52" s="30">
        <f>SUM(H32:H51)</f>
        <v>3889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RS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RS</v>
      </c>
      <c r="C59" s="5" t="s">
        <v>47</v>
      </c>
      <c r="D59" s="40">
        <v>0</v>
      </c>
      <c r="E59" s="4" t="str">
        <f>_xlfn.CONCAT(B59,C59,D59)</f>
        <v>RSMale0</v>
      </c>
      <c r="F59" s="6">
        <f>VLOOKUP(E59,'Appendix 1a. Person-years 2020'!$E$3:$F$1682,2,FALSE)</f>
        <v>71807.864400000006</v>
      </c>
      <c r="G59" s="17">
        <f>VLOOKUP(E59,'Appendix 2a. Deaths 2020'!$E$4:$G$1683,2,FALSE)</f>
        <v>595</v>
      </c>
      <c r="H59" s="17">
        <f>VLOOKUP(E59,'Appendix 2a. Deaths 2020'!$E$4:$G$1683,3,FALSE)</f>
        <v>4</v>
      </c>
      <c r="I59" s="18">
        <f>G59/F59</f>
        <v>8.2860004955111841E-3</v>
      </c>
      <c r="J59" s="16">
        <v>1</v>
      </c>
      <c r="K59" s="5">
        <f>VLOOKUP(E59,'Appendix 3a. nax iIBGE 2020'!$E$5:$O$1935,11,FALSE)</f>
        <v>7.0000000000000007E-2</v>
      </c>
      <c r="L59" s="19">
        <f>(J59*I59)/(1+(J59-K59)*I59)</f>
        <v>8.2226370153345562E-3</v>
      </c>
      <c r="M59" s="16">
        <v>100000</v>
      </c>
      <c r="N59" s="20">
        <f>M59*L59</f>
        <v>822.26370153345567</v>
      </c>
      <c r="O59" s="20">
        <f>M60*J59+N59*K59</f>
        <v>99235.29475757388</v>
      </c>
      <c r="P59" s="20">
        <f t="shared" ref="P59:P77" si="39">P60+O59</f>
        <v>7374622.4837497855</v>
      </c>
      <c r="Q59" s="21">
        <f>P59/M59</f>
        <v>73.746224837497849</v>
      </c>
      <c r="R59" s="22">
        <f>(G59-H59)/G59</f>
        <v>0.99327731092436977</v>
      </c>
      <c r="S59" s="22">
        <f>1-L59</f>
        <v>0.99177736298466546</v>
      </c>
      <c r="T59" s="22">
        <f>S59^R59</f>
        <v>0.99183241485266049</v>
      </c>
      <c r="U59" s="16">
        <v>100000</v>
      </c>
      <c r="V59" s="23">
        <f>U59*(1-T59)</f>
        <v>816.75851473395062</v>
      </c>
      <c r="W59" s="22">
        <f>V59/U59</f>
        <v>8.1675851473395067E-3</v>
      </c>
      <c r="X59" s="23">
        <f>J59+R59*(L59/W59)*(K59-J59)</f>
        <v>7.0025774883782588E-2</v>
      </c>
      <c r="Y59" s="23">
        <f>U60*J59+V59*X59</f>
        <v>99240.435633153218</v>
      </c>
      <c r="Z59" s="23">
        <f t="shared" ref="Z59:Z77" si="40">Z60+Y59</f>
        <v>7512170.5865147449</v>
      </c>
      <c r="AA59" s="23">
        <f>Z59/U59</f>
        <v>75.121705865147447</v>
      </c>
      <c r="AB59" s="16"/>
      <c r="AC59" s="16"/>
      <c r="AD59" s="16"/>
      <c r="AE59" s="16"/>
      <c r="AF59" s="23">
        <f>AA59-Q59</f>
        <v>1.3754810276495988</v>
      </c>
    </row>
    <row r="60" spans="2:32" s="26" customFormat="1" ht="15" customHeight="1" x14ac:dyDescent="0.2">
      <c r="B60" s="5" t="str">
        <f t="shared" ref="B60:B78" si="41">B6</f>
        <v>RS</v>
      </c>
      <c r="C60" s="5" t="s">
        <v>47</v>
      </c>
      <c r="D60" s="41" t="s">
        <v>18</v>
      </c>
      <c r="E60" s="4" t="str">
        <f t="shared" ref="E60:E78" si="42">_xlfn.CONCAT(B60,C60,D60)</f>
        <v>RSMale1-4</v>
      </c>
      <c r="F60" s="6">
        <f>VLOOKUP(E60,'Appendix 1a. Person-years 2020'!$E$3:$F$1682,2,FALSE)</f>
        <v>290730.01899999997</v>
      </c>
      <c r="G60" s="17">
        <f>VLOOKUP(E60,'Appendix 2a. Deaths 2020'!$E$4:$G$1683,2,FALSE)</f>
        <v>83</v>
      </c>
      <c r="H60" s="17">
        <f>VLOOKUP(E60,'Appendix 2a. Deaths 2020'!$E$4:$G$1683,3,FALSE)</f>
        <v>0</v>
      </c>
      <c r="I60" s="18">
        <f t="shared" ref="I60:I78" si="43">G60/F60</f>
        <v>2.8548823504875154E-4</v>
      </c>
      <c r="J60" s="24">
        <v>4</v>
      </c>
      <c r="K60" s="5">
        <f>VLOOKUP(E60,'Appendix 3a. nax iIBGE 2020'!$E$5:$O$1935,11,FALSE)</f>
        <v>1.63</v>
      </c>
      <c r="L60" s="19">
        <f t="shared" ref="L60:L77" si="44">(J60*I60)/(1+(J60-K60)*I60)</f>
        <v>1.1411808091376849E-3</v>
      </c>
      <c r="M60" s="20">
        <f>M59-N59</f>
        <v>99177.736298466538</v>
      </c>
      <c r="N60" s="20">
        <f>M60*L60</f>
        <v>113.17972935752799</v>
      </c>
      <c r="O60" s="20">
        <f t="shared" ref="O60:O77" si="45">M61*J60+N60*K60</f>
        <v>396442.70923528884</v>
      </c>
      <c r="P60" s="20">
        <f t="shared" si="39"/>
        <v>7275387.1889922116</v>
      </c>
      <c r="Q60" s="21">
        <f t="shared" ref="Q60:Q77" si="46">P60/M60</f>
        <v>73.357060369855432</v>
      </c>
      <c r="R60" s="22">
        <f t="shared" ref="R60:R78" si="47">(G60-H60)/G60</f>
        <v>1</v>
      </c>
      <c r="S60" s="22">
        <f t="shared" ref="S60:S78" si="48">1-L60</f>
        <v>0.99885881919086228</v>
      </c>
      <c r="T60" s="22">
        <f t="shared" ref="T60:T78" si="49">S60^R60</f>
        <v>0.99885881919086228</v>
      </c>
      <c r="U60" s="23">
        <f>U59-V59</f>
        <v>99183.241485266044</v>
      </c>
      <c r="V60" s="23">
        <f>U60*(1-T60)</f>
        <v>113.18601177105785</v>
      </c>
      <c r="W60" s="22">
        <f t="shared" ref="W60:W78" si="50">V60/U60</f>
        <v>1.1411808091377207E-3</v>
      </c>
      <c r="X60" s="23">
        <f>J60+R60*(L60/W60)*(K60-J60)</f>
        <v>1.6300000000000741</v>
      </c>
      <c r="Y60" s="23">
        <f t="shared" ref="Y60:Y78" si="51">U61*J60+V60*X60</f>
        <v>396464.71509316674</v>
      </c>
      <c r="Z60" s="23">
        <f t="shared" si="40"/>
        <v>7412930.1508815913</v>
      </c>
      <c r="AA60" s="23">
        <f t="shared" ref="AA60:AA78" si="52">Z60/U60</f>
        <v>74.739744737852746</v>
      </c>
      <c r="AB60" s="25"/>
      <c r="AC60" s="24"/>
      <c r="AD60" s="25"/>
      <c r="AE60" s="24"/>
      <c r="AF60" s="23">
        <f t="shared" ref="AF60:AF78" si="53">AA60-Q60</f>
        <v>1.3826843679973138</v>
      </c>
    </row>
    <row r="61" spans="2:32" s="26" customFormat="1" ht="15" customHeight="1" x14ac:dyDescent="0.2">
      <c r="B61" s="5" t="str">
        <f t="shared" si="41"/>
        <v>RS</v>
      </c>
      <c r="C61" s="5" t="s">
        <v>47</v>
      </c>
      <c r="D61" s="24" t="s">
        <v>70</v>
      </c>
      <c r="E61" s="4" t="str">
        <f t="shared" si="42"/>
        <v>RSMale5-9</v>
      </c>
      <c r="F61" s="6">
        <f>VLOOKUP(E61,'Appendix 1a. Person-years 2020'!$E$3:$F$1682,2,FALSE)</f>
        <v>355566.46019999997</v>
      </c>
      <c r="G61" s="17">
        <f>VLOOKUP(E61,'Appendix 2a. Deaths 2020'!$E$4:$G$1683,2,FALSE)</f>
        <v>48</v>
      </c>
      <c r="H61" s="17">
        <f>VLOOKUP(E61,'Appendix 2a. Deaths 2020'!$E$4:$G$1683,3,FALSE)</f>
        <v>1</v>
      </c>
      <c r="I61" s="18">
        <f t="shared" si="43"/>
        <v>1.3499585976979052E-4</v>
      </c>
      <c r="J61" s="24">
        <v>5</v>
      </c>
      <c r="K61" s="5">
        <f>VLOOKUP(E61,'Appendix 3a. nax iIBGE 2020'!$E$5:$O$1935,11,FALSE)</f>
        <v>2.5</v>
      </c>
      <c r="L61" s="19">
        <f t="shared" si="44"/>
        <v>6.7475157717572303E-4</v>
      </c>
      <c r="M61" s="20">
        <f t="shared" ref="M61:M78" si="54">M60-N60</f>
        <v>99064.556569109016</v>
      </c>
      <c r="N61" s="20">
        <f t="shared" ref="N61:N78" si="55">M61*L61</f>
        <v>66.843965787219943</v>
      </c>
      <c r="O61" s="20">
        <f t="shared" si="45"/>
        <v>495155.67293107702</v>
      </c>
      <c r="P61" s="20">
        <f t="shared" si="39"/>
        <v>6878944.4797569225</v>
      </c>
      <c r="Q61" s="21">
        <f t="shared" si="46"/>
        <v>69.439007431058968</v>
      </c>
      <c r="R61" s="22">
        <f t="shared" si="47"/>
        <v>0.97916666666666663</v>
      </c>
      <c r="S61" s="22">
        <f t="shared" si="48"/>
        <v>0.99932524842282433</v>
      </c>
      <c r="T61" s="22">
        <f t="shared" si="49"/>
        <v>0.99933930110248548</v>
      </c>
      <c r="U61" s="23">
        <f t="shared" ref="U61:U78" si="56">U60-V60</f>
        <v>99070.055473494984</v>
      </c>
      <c r="V61" s="23">
        <f t="shared" ref="V61:V77" si="57">U61*(1-T61)</f>
        <v>65.455476428040697</v>
      </c>
      <c r="W61" s="22">
        <f t="shared" si="50"/>
        <v>6.6069889751452227E-4</v>
      </c>
      <c r="X61" s="23">
        <f>J61+R61*(L61/W61)*(K61-J61)</f>
        <v>2.5000175755677474</v>
      </c>
      <c r="Y61" s="23">
        <f t="shared" si="51"/>
        <v>495186.63982682198</v>
      </c>
      <c r="Z61" s="23">
        <f t="shared" si="40"/>
        <v>7016465.4357884247</v>
      </c>
      <c r="AA61" s="23">
        <f t="shared" si="52"/>
        <v>70.823271494640437</v>
      </c>
      <c r="AB61" s="25"/>
      <c r="AC61" s="24"/>
      <c r="AD61" s="25"/>
      <c r="AE61" s="24"/>
      <c r="AF61" s="23">
        <f t="shared" si="53"/>
        <v>1.3842640635814689</v>
      </c>
    </row>
    <row r="62" spans="2:32" s="26" customFormat="1" ht="15" customHeight="1" x14ac:dyDescent="0.2">
      <c r="B62" s="5" t="str">
        <f t="shared" si="41"/>
        <v>RS</v>
      </c>
      <c r="C62" s="5" t="s">
        <v>47</v>
      </c>
      <c r="D62" s="24" t="s">
        <v>71</v>
      </c>
      <c r="E62" s="4" t="str">
        <f t="shared" si="42"/>
        <v>RSMale10-14</v>
      </c>
      <c r="F62" s="6">
        <f>VLOOKUP(E62,'Appendix 1a. Person-years 2020'!$E$3:$F$1682,2,FALSE)</f>
        <v>344587.87609999999</v>
      </c>
      <c r="G62" s="17">
        <f>VLOOKUP(E62,'Appendix 2a. Deaths 2020'!$E$4:$G$1683,2,FALSE)</f>
        <v>68</v>
      </c>
      <c r="H62" s="17">
        <f>VLOOKUP(E62,'Appendix 2a. Deaths 2020'!$E$4:$G$1683,3,FALSE)</f>
        <v>1</v>
      </c>
      <c r="I62" s="18">
        <f t="shared" si="43"/>
        <v>1.9733718077842729E-4</v>
      </c>
      <c r="J62" s="24">
        <v>5</v>
      </c>
      <c r="K62" s="5">
        <f>VLOOKUP(E62,'Appendix 3a. nax iIBGE 2020'!$E$5:$O$1935,11,FALSE)</f>
        <v>2.5</v>
      </c>
      <c r="L62" s="19">
        <f t="shared" si="44"/>
        <v>9.8619936938403713E-4</v>
      </c>
      <c r="M62" s="20">
        <f t="shared" si="54"/>
        <v>98997.712603321794</v>
      </c>
      <c r="N62" s="20">
        <f t="shared" si="55"/>
        <v>97.631481739858103</v>
      </c>
      <c r="O62" s="20">
        <f t="shared" si="45"/>
        <v>494744.48431225936</v>
      </c>
      <c r="P62" s="20">
        <f t="shared" si="39"/>
        <v>6383788.8068258455</v>
      </c>
      <c r="Q62" s="21">
        <f t="shared" si="46"/>
        <v>64.484205129115708</v>
      </c>
      <c r="R62" s="22">
        <f t="shared" si="47"/>
        <v>0.98529411764705888</v>
      </c>
      <c r="S62" s="22">
        <f t="shared" si="48"/>
        <v>0.99901380063061596</v>
      </c>
      <c r="T62" s="22">
        <f t="shared" si="49"/>
        <v>0.99902829651394343</v>
      </c>
      <c r="U62" s="23">
        <f t="shared" si="56"/>
        <v>99004.599997066936</v>
      </c>
      <c r="V62" s="23">
        <f t="shared" si="57"/>
        <v>96.203114952786649</v>
      </c>
      <c r="W62" s="22">
        <f t="shared" si="50"/>
        <v>9.7170348605657431E-4</v>
      </c>
      <c r="X62" s="23">
        <f>((-5/24)*V61+2.5*V62+(5/24)*V63)/V62</f>
        <v>3.5495591523145316</v>
      </c>
      <c r="Y62" s="23">
        <f t="shared" si="51"/>
        <v>494883.46305773256</v>
      </c>
      <c r="Z62" s="23">
        <f t="shared" si="40"/>
        <v>6521278.7959616026</v>
      </c>
      <c r="AA62" s="23">
        <f t="shared" si="52"/>
        <v>65.868442437571574</v>
      </c>
      <c r="AB62" s="25"/>
      <c r="AC62" s="24"/>
      <c r="AD62" s="25"/>
      <c r="AE62" s="24"/>
      <c r="AF62" s="23">
        <f t="shared" si="53"/>
        <v>1.3842373084558659</v>
      </c>
    </row>
    <row r="63" spans="2:32" s="26" customFormat="1" ht="15" customHeight="1" x14ac:dyDescent="0.2">
      <c r="B63" s="5" t="str">
        <f t="shared" si="41"/>
        <v>RS</v>
      </c>
      <c r="C63" s="5" t="s">
        <v>47</v>
      </c>
      <c r="D63" s="24" t="s">
        <v>72</v>
      </c>
      <c r="E63" s="4" t="str">
        <f t="shared" si="42"/>
        <v>RSMale15-19</v>
      </c>
      <c r="F63" s="6">
        <f>VLOOKUP(E63,'Appendix 1a. Person-years 2020'!$E$3:$F$1682,2,FALSE)</f>
        <v>391761.04080000002</v>
      </c>
      <c r="G63" s="17">
        <f>VLOOKUP(E63,'Appendix 2a. Deaths 2020'!$E$4:$G$1683,2,FALSE)</f>
        <v>443</v>
      </c>
      <c r="H63" s="17">
        <f>VLOOKUP(E63,'Appendix 2a. Deaths 2020'!$E$4:$G$1683,3,FALSE)</f>
        <v>6</v>
      </c>
      <c r="I63" s="18">
        <f t="shared" si="43"/>
        <v>1.1307913596905065E-3</v>
      </c>
      <c r="J63" s="24">
        <v>5</v>
      </c>
      <c r="K63" s="5">
        <f>VLOOKUP(E63,'Appendix 3a. nax iIBGE 2020'!$E$5:$O$1935,11,FALSE)</f>
        <v>2.5</v>
      </c>
      <c r="L63" s="19">
        <f t="shared" si="44"/>
        <v>5.6380182426660711E-3</v>
      </c>
      <c r="M63" s="20">
        <f t="shared" si="54"/>
        <v>98900.081121581941</v>
      </c>
      <c r="N63" s="20">
        <f t="shared" si="55"/>
        <v>557.60046156463329</v>
      </c>
      <c r="O63" s="20">
        <f t="shared" si="45"/>
        <v>493106.40445399808</v>
      </c>
      <c r="P63" s="20">
        <f t="shared" si="39"/>
        <v>5889044.3225135859</v>
      </c>
      <c r="Q63" s="21">
        <f t="shared" si="46"/>
        <v>59.545394257805931</v>
      </c>
      <c r="R63" s="22">
        <f t="shared" si="47"/>
        <v>0.98645598194130923</v>
      </c>
      <c r="S63" s="22">
        <f t="shared" si="48"/>
        <v>0.99436198175733392</v>
      </c>
      <c r="T63" s="22">
        <f t="shared" si="49"/>
        <v>0.99443813042458817</v>
      </c>
      <c r="U63" s="23">
        <f t="shared" si="56"/>
        <v>98908.396882114146</v>
      </c>
      <c r="V63" s="23">
        <f t="shared" si="57"/>
        <v>550.1156033713886</v>
      </c>
      <c r="W63" s="22">
        <f t="shared" si="50"/>
        <v>5.5618695754118264E-3</v>
      </c>
      <c r="X63" s="23">
        <f t="shared" ref="X63:X76" si="58">((-5/24)*V62+2.5*V63+(5/24)*V64)/V63</f>
        <v>2.8300390734885927</v>
      </c>
      <c r="Y63" s="23">
        <f t="shared" si="51"/>
        <v>493348.25504619058</v>
      </c>
      <c r="Z63" s="23">
        <f t="shared" si="40"/>
        <v>6026395.3329038704</v>
      </c>
      <c r="AA63" s="23">
        <f t="shared" si="52"/>
        <v>60.929056812906836</v>
      </c>
      <c r="AB63" s="25"/>
      <c r="AC63" s="24"/>
      <c r="AD63" s="25"/>
      <c r="AE63" s="24"/>
      <c r="AF63" s="23">
        <f t="shared" si="53"/>
        <v>1.383662555100905</v>
      </c>
    </row>
    <row r="64" spans="2:32" s="26" customFormat="1" ht="15" customHeight="1" x14ac:dyDescent="0.2">
      <c r="B64" s="5" t="str">
        <f t="shared" si="41"/>
        <v>RS</v>
      </c>
      <c r="C64" s="5" t="s">
        <v>47</v>
      </c>
      <c r="D64" s="24" t="s">
        <v>73</v>
      </c>
      <c r="E64" s="4" t="str">
        <f t="shared" si="42"/>
        <v>RSMale20-24</v>
      </c>
      <c r="F64" s="6">
        <f>VLOOKUP(E64,'Appendix 1a. Person-years 2020'!$E$3:$F$1682,2,FALSE)</f>
        <v>435418.14850000001</v>
      </c>
      <c r="G64" s="17">
        <f>VLOOKUP(E64,'Appendix 2a. Deaths 2020'!$E$4:$G$1683,2,FALSE)</f>
        <v>871</v>
      </c>
      <c r="H64" s="17">
        <f>VLOOKUP(E64,'Appendix 2a. Deaths 2020'!$E$4:$G$1683,3,FALSE)</f>
        <v>10</v>
      </c>
      <c r="I64" s="18">
        <f t="shared" si="43"/>
        <v>2.0003759673329282E-3</v>
      </c>
      <c r="J64" s="24">
        <v>5</v>
      </c>
      <c r="K64" s="5">
        <f>VLOOKUP(E64,'Appendix 3a. nax iIBGE 2020'!$E$5:$O$1935,11,FALSE)</f>
        <v>2.5</v>
      </c>
      <c r="L64" s="19">
        <f t="shared" si="44"/>
        <v>9.9521099328299181E-3</v>
      </c>
      <c r="M64" s="20">
        <f t="shared" si="54"/>
        <v>98342.480660017303</v>
      </c>
      <c r="N64" s="20">
        <f t="shared" si="55"/>
        <v>978.71517859569235</v>
      </c>
      <c r="O64" s="20">
        <f t="shared" si="45"/>
        <v>489265.61535359727</v>
      </c>
      <c r="P64" s="20">
        <f t="shared" si="39"/>
        <v>5395937.9180595875</v>
      </c>
      <c r="Q64" s="21">
        <f t="shared" si="46"/>
        <v>54.868840828960209</v>
      </c>
      <c r="R64" s="22">
        <f t="shared" si="47"/>
        <v>0.98851894374282434</v>
      </c>
      <c r="S64" s="22">
        <f t="shared" si="48"/>
        <v>0.99004789006717009</v>
      </c>
      <c r="T64" s="22">
        <f t="shared" si="49"/>
        <v>0.99016158686585531</v>
      </c>
      <c r="U64" s="23">
        <f t="shared" si="56"/>
        <v>98358.281278742754</v>
      </c>
      <c r="V64" s="23">
        <f t="shared" si="57"/>
        <v>967.68940638468007</v>
      </c>
      <c r="W64" s="22">
        <f t="shared" si="50"/>
        <v>9.8384131341446857E-3</v>
      </c>
      <c r="X64" s="23">
        <f t="shared" si="58"/>
        <v>2.572155222847718</v>
      </c>
      <c r="Y64" s="23">
        <f t="shared" si="51"/>
        <v>489442.00672251708</v>
      </c>
      <c r="Z64" s="23">
        <f t="shared" si="40"/>
        <v>5533047.0778576797</v>
      </c>
      <c r="AA64" s="23">
        <f t="shared" si="52"/>
        <v>56.254003281912624</v>
      </c>
      <c r="AB64" s="25"/>
      <c r="AC64" s="24"/>
      <c r="AD64" s="25"/>
      <c r="AE64" s="24"/>
      <c r="AF64" s="23">
        <f t="shared" si="53"/>
        <v>1.3851624529524145</v>
      </c>
    </row>
    <row r="65" spans="2:32" s="26" customFormat="1" ht="15" customHeight="1" x14ac:dyDescent="0.2">
      <c r="B65" s="5" t="str">
        <f t="shared" si="41"/>
        <v>RS</v>
      </c>
      <c r="C65" s="5" t="s">
        <v>47</v>
      </c>
      <c r="D65" s="24" t="s">
        <v>74</v>
      </c>
      <c r="E65" s="4" t="str">
        <f t="shared" si="42"/>
        <v>RSMale25-29</v>
      </c>
      <c r="F65" s="6">
        <f>VLOOKUP(E65,'Appendix 1a. Person-years 2020'!$E$3:$F$1682,2,FALSE)</f>
        <v>434216.42420000001</v>
      </c>
      <c r="G65" s="17">
        <f>VLOOKUP(E65,'Appendix 2a. Deaths 2020'!$E$4:$G$1683,2,FALSE)</f>
        <v>815</v>
      </c>
      <c r="H65" s="17">
        <f>VLOOKUP(E65,'Appendix 2a. Deaths 2020'!$E$4:$G$1683,3,FALSE)</f>
        <v>22</v>
      </c>
      <c r="I65" s="18">
        <f t="shared" si="43"/>
        <v>1.87694420242522E-3</v>
      </c>
      <c r="J65" s="24">
        <v>5</v>
      </c>
      <c r="K65" s="5">
        <f>VLOOKUP(E65,'Appendix 3a. nax iIBGE 2020'!$E$5:$O$1935,11,FALSE)</f>
        <v>2.5</v>
      </c>
      <c r="L65" s="19">
        <f t="shared" si="44"/>
        <v>9.3408901879168463E-3</v>
      </c>
      <c r="M65" s="20">
        <f t="shared" si="54"/>
        <v>97363.765481421608</v>
      </c>
      <c r="N65" s="20">
        <f t="shared" si="55"/>
        <v>909.464241644048</v>
      </c>
      <c r="O65" s="20">
        <f t="shared" si="45"/>
        <v>484545.16680299793</v>
      </c>
      <c r="P65" s="20">
        <f t="shared" si="39"/>
        <v>4906672.3027059902</v>
      </c>
      <c r="Q65" s="21">
        <f t="shared" si="46"/>
        <v>50.395260274134046</v>
      </c>
      <c r="R65" s="22">
        <f t="shared" si="47"/>
        <v>0.9730061349693252</v>
      </c>
      <c r="S65" s="22">
        <f t="shared" si="48"/>
        <v>0.99065910981208316</v>
      </c>
      <c r="T65" s="22">
        <f t="shared" si="49"/>
        <v>0.99091010701111726</v>
      </c>
      <c r="U65" s="23">
        <f t="shared" si="56"/>
        <v>97390.591872358069</v>
      </c>
      <c r="V65" s="23">
        <f t="shared" si="57"/>
        <v>885.27005824368814</v>
      </c>
      <c r="W65" s="22">
        <f t="shared" si="50"/>
        <v>9.0898929888827418E-3</v>
      </c>
      <c r="X65" s="23">
        <f t="shared" si="58"/>
        <v>2.4878785680777864</v>
      </c>
      <c r="Y65" s="23">
        <f t="shared" si="51"/>
        <v>484729.05347543739</v>
      </c>
      <c r="Z65" s="23">
        <f t="shared" si="40"/>
        <v>5043605.0711351624</v>
      </c>
      <c r="AA65" s="23">
        <f t="shared" si="52"/>
        <v>51.787395211083691</v>
      </c>
      <c r="AB65" s="25"/>
      <c r="AC65" s="24"/>
      <c r="AD65" s="25"/>
      <c r="AE65" s="24"/>
      <c r="AF65" s="23">
        <f t="shared" si="53"/>
        <v>1.3921349369496454</v>
      </c>
    </row>
    <row r="66" spans="2:32" s="26" customFormat="1" ht="15" customHeight="1" x14ac:dyDescent="0.2">
      <c r="B66" s="5" t="str">
        <f t="shared" si="41"/>
        <v>RS</v>
      </c>
      <c r="C66" s="5" t="s">
        <v>47</v>
      </c>
      <c r="D66" s="24" t="s">
        <v>75</v>
      </c>
      <c r="E66" s="4" t="str">
        <f t="shared" si="42"/>
        <v>RSMale30-34</v>
      </c>
      <c r="F66" s="6">
        <f>VLOOKUP(E66,'Appendix 1a. Person-years 2020'!$E$3:$F$1682,2,FALSE)</f>
        <v>426151.5074</v>
      </c>
      <c r="G66" s="17">
        <f>VLOOKUP(E66,'Appendix 2a. Deaths 2020'!$E$4:$G$1683,2,FALSE)</f>
        <v>851</v>
      </c>
      <c r="H66" s="17">
        <f>VLOOKUP(E66,'Appendix 2a. Deaths 2020'!$E$4:$G$1683,3,FALSE)</f>
        <v>38</v>
      </c>
      <c r="I66" s="18">
        <f t="shared" si="43"/>
        <v>1.9969423672628783E-3</v>
      </c>
      <c r="J66" s="24">
        <v>5</v>
      </c>
      <c r="K66" s="5">
        <f>VLOOKUP(E66,'Appendix 3a. nax iIBGE 2020'!$E$5:$O$1935,11,FALSE)</f>
        <v>2.5</v>
      </c>
      <c r="L66" s="19">
        <f t="shared" si="44"/>
        <v>9.9351122200251919E-3</v>
      </c>
      <c r="M66" s="20">
        <f t="shared" si="54"/>
        <v>96454.30123977756</v>
      </c>
      <c r="N66" s="20">
        <f t="shared" si="55"/>
        <v>958.28430692130507</v>
      </c>
      <c r="O66" s="20">
        <f t="shared" si="45"/>
        <v>479875.79543158447</v>
      </c>
      <c r="P66" s="20">
        <f t="shared" si="39"/>
        <v>4422127.1359029924</v>
      </c>
      <c r="Q66" s="21">
        <f t="shared" si="46"/>
        <v>45.846863012463729</v>
      </c>
      <c r="R66" s="22">
        <f t="shared" si="47"/>
        <v>0.95534665099882488</v>
      </c>
      <c r="S66" s="22">
        <f t="shared" si="48"/>
        <v>0.99006488777997481</v>
      </c>
      <c r="T66" s="22">
        <f t="shared" si="49"/>
        <v>0.99050641111192517</v>
      </c>
      <c r="U66" s="23">
        <f t="shared" si="56"/>
        <v>96505.321814114388</v>
      </c>
      <c r="V66" s="23">
        <f t="shared" si="57"/>
        <v>916.18185081456215</v>
      </c>
      <c r="W66" s="22">
        <f t="shared" si="50"/>
        <v>9.4935888880748331E-3</v>
      </c>
      <c r="X66" s="23">
        <f t="shared" si="58"/>
        <v>2.5472137880383281</v>
      </c>
      <c r="Y66" s="23">
        <f t="shared" si="51"/>
        <v>480279.41085924447</v>
      </c>
      <c r="Z66" s="23">
        <f t="shared" si="40"/>
        <v>4558876.0176597247</v>
      </c>
      <c r="AA66" s="23">
        <f t="shared" si="52"/>
        <v>47.23963333795097</v>
      </c>
      <c r="AB66" s="25"/>
      <c r="AC66" s="24"/>
      <c r="AD66" s="25"/>
      <c r="AE66" s="24"/>
      <c r="AF66" s="23">
        <f t="shared" si="53"/>
        <v>1.3927703254872412</v>
      </c>
    </row>
    <row r="67" spans="2:32" s="26" customFormat="1" ht="15" customHeight="1" x14ac:dyDescent="0.2">
      <c r="B67" s="5" t="str">
        <f t="shared" si="41"/>
        <v>RS</v>
      </c>
      <c r="C67" s="5" t="s">
        <v>47</v>
      </c>
      <c r="D67" s="24" t="s">
        <v>76</v>
      </c>
      <c r="E67" s="4" t="str">
        <f t="shared" si="42"/>
        <v>RSMale35-39</v>
      </c>
      <c r="F67" s="6">
        <f>VLOOKUP(E67,'Appendix 1a. Person-years 2020'!$E$3:$F$1682,2,FALSE)</f>
        <v>432645.08639999997</v>
      </c>
      <c r="G67" s="17">
        <f>VLOOKUP(E67,'Appendix 2a. Deaths 2020'!$E$4:$G$1683,2,FALSE)</f>
        <v>1069</v>
      </c>
      <c r="H67" s="17">
        <f>VLOOKUP(E67,'Appendix 2a. Deaths 2020'!$E$4:$G$1683,3,FALSE)</f>
        <v>74</v>
      </c>
      <c r="I67" s="18">
        <f t="shared" si="43"/>
        <v>2.4708474303846849E-3</v>
      </c>
      <c r="J67" s="24">
        <v>5</v>
      </c>
      <c r="K67" s="5">
        <f>VLOOKUP(E67,'Appendix 3a. nax iIBGE 2020'!$E$5:$O$1935,11,FALSE)</f>
        <v>2.5</v>
      </c>
      <c r="L67" s="19">
        <f t="shared" si="44"/>
        <v>1.2278392068196028E-2</v>
      </c>
      <c r="M67" s="20">
        <f t="shared" si="54"/>
        <v>95496.016932856248</v>
      </c>
      <c r="N67" s="20">
        <f t="shared" si="55"/>
        <v>1172.5375368526957</v>
      </c>
      <c r="O67" s="20">
        <f t="shared" si="45"/>
        <v>474548.74082214944</v>
      </c>
      <c r="P67" s="20">
        <f t="shared" si="39"/>
        <v>3942251.3404714083</v>
      </c>
      <c r="Q67" s="21">
        <f t="shared" si="46"/>
        <v>41.281840511141169</v>
      </c>
      <c r="R67" s="22">
        <f t="shared" si="47"/>
        <v>0.93077642656688497</v>
      </c>
      <c r="S67" s="22">
        <f t="shared" si="48"/>
        <v>0.98772160793180397</v>
      </c>
      <c r="T67" s="22">
        <f t="shared" si="49"/>
        <v>0.98856668389247859</v>
      </c>
      <c r="U67" s="23">
        <f t="shared" si="56"/>
        <v>95589.139963299822</v>
      </c>
      <c r="V67" s="23">
        <f t="shared" si="57"/>
        <v>1092.9008536465142</v>
      </c>
      <c r="W67" s="22">
        <f t="shared" si="50"/>
        <v>1.1433316107521407E-2</v>
      </c>
      <c r="X67" s="23">
        <f t="shared" si="58"/>
        <v>2.6208326510803053</v>
      </c>
      <c r="Y67" s="23">
        <f t="shared" si="51"/>
        <v>475345.50578989682</v>
      </c>
      <c r="Z67" s="23">
        <f t="shared" si="40"/>
        <v>4078596.6068004798</v>
      </c>
      <c r="AA67" s="23">
        <f t="shared" si="52"/>
        <v>42.667991451397121</v>
      </c>
      <c r="AB67" s="25"/>
      <c r="AC67" s="24"/>
      <c r="AD67" s="25"/>
      <c r="AE67" s="24"/>
      <c r="AF67" s="23">
        <f t="shared" si="53"/>
        <v>1.386150940255952</v>
      </c>
    </row>
    <row r="68" spans="2:32" s="26" customFormat="1" ht="15" customHeight="1" x14ac:dyDescent="0.2">
      <c r="B68" s="5" t="str">
        <f t="shared" si="41"/>
        <v>RS</v>
      </c>
      <c r="C68" s="5" t="s">
        <v>47</v>
      </c>
      <c r="D68" s="24" t="s">
        <v>77</v>
      </c>
      <c r="E68" s="4" t="str">
        <f t="shared" si="42"/>
        <v>RSMale40-44</v>
      </c>
      <c r="F68" s="6">
        <f>VLOOKUP(E68,'Appendix 1a. Person-years 2020'!$E$3:$F$1682,2,FALSE)</f>
        <v>386661.69290000002</v>
      </c>
      <c r="G68" s="17">
        <f>VLOOKUP(E68,'Appendix 2a. Deaths 2020'!$E$4:$G$1683,2,FALSE)</f>
        <v>1369</v>
      </c>
      <c r="H68" s="17">
        <f>VLOOKUP(E68,'Appendix 2a. Deaths 2020'!$E$4:$G$1683,3,FALSE)</f>
        <v>90</v>
      </c>
      <c r="I68" s="18">
        <f t="shared" si="43"/>
        <v>3.5405627843098906E-3</v>
      </c>
      <c r="J68" s="24">
        <v>5</v>
      </c>
      <c r="K68" s="5">
        <f>VLOOKUP(E68,'Appendix 3a. nax iIBGE 2020'!$E$5:$O$1935,11,FALSE)</f>
        <v>2.5</v>
      </c>
      <c r="L68" s="19">
        <f t="shared" si="44"/>
        <v>1.7547493911794443E-2</v>
      </c>
      <c r="M68" s="20">
        <f t="shared" si="54"/>
        <v>94323.479396003546</v>
      </c>
      <c r="N68" s="20">
        <f t="shared" si="55"/>
        <v>1655.1406804406408</v>
      </c>
      <c r="O68" s="20">
        <f t="shared" si="45"/>
        <v>467479.54527891608</v>
      </c>
      <c r="P68" s="20">
        <f t="shared" si="39"/>
        <v>3467702.5996492589</v>
      </c>
      <c r="Q68" s="21">
        <f t="shared" si="46"/>
        <v>36.763938542710122</v>
      </c>
      <c r="R68" s="22">
        <f t="shared" si="47"/>
        <v>0.93425858290723152</v>
      </c>
      <c r="S68" s="22">
        <f t="shared" si="48"/>
        <v>0.98245250608820556</v>
      </c>
      <c r="T68" s="22">
        <f t="shared" si="49"/>
        <v>0.98359658774267988</v>
      </c>
      <c r="U68" s="23">
        <f t="shared" si="56"/>
        <v>94496.23910965331</v>
      </c>
      <c r="V68" s="23">
        <f t="shared" si="57"/>
        <v>1550.0607668819396</v>
      </c>
      <c r="W68" s="22">
        <f t="shared" si="50"/>
        <v>1.6403412257320116E-2</v>
      </c>
      <c r="X68" s="23">
        <f t="shared" si="58"/>
        <v>2.6388381103168332</v>
      </c>
      <c r="Y68" s="23">
        <f t="shared" si="51"/>
        <v>468821.25113881181</v>
      </c>
      <c r="Z68" s="23">
        <f t="shared" si="40"/>
        <v>3603251.1010105829</v>
      </c>
      <c r="AA68" s="23">
        <f t="shared" si="52"/>
        <v>38.131158816060129</v>
      </c>
      <c r="AB68" s="25"/>
      <c r="AC68" s="24"/>
      <c r="AD68" s="25"/>
      <c r="AE68" s="24"/>
      <c r="AF68" s="23">
        <f t="shared" si="53"/>
        <v>1.3672202733500072</v>
      </c>
    </row>
    <row r="69" spans="2:32" s="26" customFormat="1" ht="15" customHeight="1" x14ac:dyDescent="0.2">
      <c r="B69" s="5" t="str">
        <f t="shared" si="41"/>
        <v>RS</v>
      </c>
      <c r="C69" s="5" t="s">
        <v>47</v>
      </c>
      <c r="D69" s="24" t="s">
        <v>78</v>
      </c>
      <c r="E69" s="4" t="str">
        <f t="shared" si="42"/>
        <v>RSMale45-49</v>
      </c>
      <c r="F69" s="6">
        <f>VLOOKUP(E69,'Appendix 1a. Person-years 2020'!$E$3:$F$1682,2,FALSE)</f>
        <v>353117.98149999999</v>
      </c>
      <c r="G69" s="17">
        <f>VLOOKUP(E69,'Appendix 2a. Deaths 2020'!$E$4:$G$1683,2,FALSE)</f>
        <v>1784</v>
      </c>
      <c r="H69" s="17">
        <f>VLOOKUP(E69,'Appendix 2a. Deaths 2020'!$E$4:$G$1683,3,FALSE)</f>
        <v>150</v>
      </c>
      <c r="I69" s="18">
        <f t="shared" si="43"/>
        <v>5.0521358114412537E-3</v>
      </c>
      <c r="J69" s="24">
        <v>5</v>
      </c>
      <c r="K69" s="5">
        <f>VLOOKUP(E69,'Appendix 3a. nax iIBGE 2020'!$E$5:$O$1935,11,FALSE)</f>
        <v>2.5</v>
      </c>
      <c r="L69" s="19">
        <f t="shared" si="44"/>
        <v>2.4945607563926584E-2</v>
      </c>
      <c r="M69" s="20">
        <f t="shared" si="54"/>
        <v>92668.338715562903</v>
      </c>
      <c r="N69" s="20">
        <f t="shared" si="55"/>
        <v>2311.6680111994565</v>
      </c>
      <c r="O69" s="20">
        <f t="shared" si="45"/>
        <v>457562.52354981587</v>
      </c>
      <c r="P69" s="20">
        <f t="shared" si="39"/>
        <v>3000223.0543703428</v>
      </c>
      <c r="Q69" s="21">
        <f t="shared" si="46"/>
        <v>32.375923599744851</v>
      </c>
      <c r="R69" s="22">
        <f t="shared" si="47"/>
        <v>0.9159192825112108</v>
      </c>
      <c r="S69" s="22">
        <f t="shared" si="48"/>
        <v>0.97505439243607339</v>
      </c>
      <c r="T69" s="22">
        <f t="shared" si="49"/>
        <v>0.97712765679286728</v>
      </c>
      <c r="U69" s="23">
        <f t="shared" si="56"/>
        <v>92946.178342771367</v>
      </c>
      <c r="V69" s="23">
        <f t="shared" si="57"/>
        <v>2125.896890847233</v>
      </c>
      <c r="W69" s="22">
        <f t="shared" si="50"/>
        <v>2.2872343207132721E-2</v>
      </c>
      <c r="X69" s="23">
        <f t="shared" si="58"/>
        <v>2.644606736949445</v>
      </c>
      <c r="Y69" s="23">
        <f t="shared" si="51"/>
        <v>459723.56849921512</v>
      </c>
      <c r="Z69" s="23">
        <f t="shared" si="40"/>
        <v>3134429.8498717709</v>
      </c>
      <c r="AA69" s="23">
        <f t="shared" si="52"/>
        <v>33.72306323679571</v>
      </c>
      <c r="AB69" s="25"/>
      <c r="AC69" s="24"/>
      <c r="AD69" s="25"/>
      <c r="AE69" s="24"/>
      <c r="AF69" s="23">
        <f t="shared" si="53"/>
        <v>1.3471396370508586</v>
      </c>
    </row>
    <row r="70" spans="2:32" s="26" customFormat="1" ht="15" customHeight="1" x14ac:dyDescent="0.2">
      <c r="B70" s="5" t="str">
        <f t="shared" si="41"/>
        <v>RS</v>
      </c>
      <c r="C70" s="5" t="s">
        <v>47</v>
      </c>
      <c r="D70" s="24" t="s">
        <v>79</v>
      </c>
      <c r="E70" s="4" t="str">
        <f t="shared" si="42"/>
        <v>RSMale50-54</v>
      </c>
      <c r="F70" s="6">
        <f>VLOOKUP(E70,'Appendix 1a. Person-years 2020'!$E$3:$F$1682,2,FALSE)</f>
        <v>351844.38740000001</v>
      </c>
      <c r="G70" s="17">
        <f>VLOOKUP(E70,'Appendix 2a. Deaths 2020'!$E$4:$G$1683,2,FALSE)</f>
        <v>2618</v>
      </c>
      <c r="H70" s="17">
        <f>VLOOKUP(E70,'Appendix 2a. Deaths 2020'!$E$4:$G$1683,3,FALSE)</f>
        <v>234</v>
      </c>
      <c r="I70" s="18">
        <f t="shared" si="43"/>
        <v>7.4407894334937458E-3</v>
      </c>
      <c r="J70" s="24">
        <v>5</v>
      </c>
      <c r="K70" s="5">
        <f>VLOOKUP(E70,'Appendix 3a. nax iIBGE 2020'!$E$5:$O$1935,11,FALSE)</f>
        <v>2.5</v>
      </c>
      <c r="L70" s="19">
        <f t="shared" si="44"/>
        <v>3.6524519029326588E-2</v>
      </c>
      <c r="M70" s="20">
        <f t="shared" si="54"/>
        <v>90356.670704363452</v>
      </c>
      <c r="N70" s="20">
        <f t="shared" si="55"/>
        <v>3300.2339385681194</v>
      </c>
      <c r="O70" s="20">
        <f t="shared" si="45"/>
        <v>443532.76867539692</v>
      </c>
      <c r="P70" s="20">
        <f t="shared" si="39"/>
        <v>2542660.5308205271</v>
      </c>
      <c r="Q70" s="21">
        <f t="shared" si="46"/>
        <v>28.140263590939703</v>
      </c>
      <c r="R70" s="22">
        <f t="shared" si="47"/>
        <v>0.9106187929717342</v>
      </c>
      <c r="S70" s="22">
        <f t="shared" si="48"/>
        <v>0.96347548097067337</v>
      </c>
      <c r="T70" s="22">
        <f t="shared" si="49"/>
        <v>0.96668506220859651</v>
      </c>
      <c r="U70" s="23">
        <f t="shared" si="56"/>
        <v>90820.281451924136</v>
      </c>
      <c r="V70" s="23">
        <f t="shared" si="57"/>
        <v>3025.6720267686087</v>
      </c>
      <c r="W70" s="22">
        <f t="shared" si="50"/>
        <v>3.3314937791403487E-2</v>
      </c>
      <c r="X70" s="23">
        <f t="shared" si="58"/>
        <v>2.6476935754576352</v>
      </c>
      <c r="Y70" s="23">
        <f t="shared" si="51"/>
        <v>446984.09951249481</v>
      </c>
      <c r="Z70" s="23">
        <f t="shared" si="40"/>
        <v>2674706.281372556</v>
      </c>
      <c r="AA70" s="23">
        <f t="shared" si="52"/>
        <v>29.450539445734002</v>
      </c>
      <c r="AB70" s="25"/>
      <c r="AC70" s="24"/>
      <c r="AD70" s="25"/>
      <c r="AE70" s="24"/>
      <c r="AF70" s="23">
        <f t="shared" si="53"/>
        <v>1.3102758547942983</v>
      </c>
    </row>
    <row r="71" spans="2:32" s="26" customFormat="1" ht="15" customHeight="1" x14ac:dyDescent="0.2">
      <c r="B71" s="5" t="str">
        <f t="shared" si="41"/>
        <v>RS</v>
      </c>
      <c r="C71" s="5" t="s">
        <v>47</v>
      </c>
      <c r="D71" s="24" t="s">
        <v>80</v>
      </c>
      <c r="E71" s="4" t="str">
        <f t="shared" si="42"/>
        <v>RSMale55-59</v>
      </c>
      <c r="F71" s="6">
        <f>VLOOKUP(E71,'Appendix 1a. Person-years 2020'!$E$3:$F$1682,2,FALSE)</f>
        <v>347996.47460000002</v>
      </c>
      <c r="G71" s="17">
        <f>VLOOKUP(E71,'Appendix 2a. Deaths 2020'!$E$4:$G$1683,2,FALSE)</f>
        <v>3824</v>
      </c>
      <c r="H71" s="17">
        <f>VLOOKUP(E71,'Appendix 2a. Deaths 2020'!$E$4:$G$1683,3,FALSE)</f>
        <v>354</v>
      </c>
      <c r="I71" s="18">
        <f t="shared" si="43"/>
        <v>1.0988617066869561E-2</v>
      </c>
      <c r="J71" s="24">
        <v>5</v>
      </c>
      <c r="K71" s="5">
        <f>VLOOKUP(E71,'Appendix 3a. nax iIBGE 2020'!$E$5:$O$1935,11,FALSE)</f>
        <v>2.5</v>
      </c>
      <c r="L71" s="19">
        <f t="shared" si="44"/>
        <v>5.3474070135045453E-2</v>
      </c>
      <c r="M71" s="20">
        <f t="shared" si="54"/>
        <v>87056.436765795326</v>
      </c>
      <c r="N71" s="20">
        <f t="shared" si="55"/>
        <v>4655.2620053212886</v>
      </c>
      <c r="O71" s="20">
        <f t="shared" si="45"/>
        <v>423644.02881567337</v>
      </c>
      <c r="P71" s="20">
        <f t="shared" si="39"/>
        <v>2099127.76214513</v>
      </c>
      <c r="Q71" s="21">
        <f t="shared" si="46"/>
        <v>24.11226372373056</v>
      </c>
      <c r="R71" s="22">
        <f t="shared" si="47"/>
        <v>0.90742677824267781</v>
      </c>
      <c r="S71" s="22">
        <f t="shared" si="48"/>
        <v>0.94652592986495454</v>
      </c>
      <c r="T71" s="22">
        <f t="shared" si="49"/>
        <v>0.95135368727271297</v>
      </c>
      <c r="U71" s="23">
        <f t="shared" si="56"/>
        <v>87794.609425155533</v>
      </c>
      <c r="V71" s="23">
        <f t="shared" si="57"/>
        <v>4270.8840258661376</v>
      </c>
      <c r="W71" s="22">
        <f t="shared" si="50"/>
        <v>4.8646312727287033E-2</v>
      </c>
      <c r="X71" s="23">
        <f t="shared" si="58"/>
        <v>2.653874132629281</v>
      </c>
      <c r="Y71" s="23">
        <f t="shared" si="51"/>
        <v>428953.0156361527</v>
      </c>
      <c r="Z71" s="23">
        <f t="shared" si="40"/>
        <v>2227722.1818600614</v>
      </c>
      <c r="AA71" s="23">
        <f t="shared" si="52"/>
        <v>25.374247877475707</v>
      </c>
      <c r="AB71" s="25"/>
      <c r="AC71" s="24"/>
      <c r="AD71" s="25"/>
      <c r="AE71" s="24"/>
      <c r="AF71" s="23">
        <f t="shared" si="53"/>
        <v>1.2619841537451464</v>
      </c>
    </row>
    <row r="72" spans="2:32" s="26" customFormat="1" ht="15" customHeight="1" x14ac:dyDescent="0.2">
      <c r="B72" s="5" t="str">
        <f t="shared" si="41"/>
        <v>RS</v>
      </c>
      <c r="C72" s="5" t="s">
        <v>47</v>
      </c>
      <c r="D72" s="24" t="s">
        <v>81</v>
      </c>
      <c r="E72" s="4" t="str">
        <f t="shared" si="42"/>
        <v>RSMale60-64</v>
      </c>
      <c r="F72" s="6">
        <f>VLOOKUP(E72,'Appendix 1a. Person-years 2020'!$E$3:$F$1682,2,FALSE)</f>
        <v>300287.97149999999</v>
      </c>
      <c r="G72" s="17">
        <f>VLOOKUP(E72,'Appendix 2a. Deaths 2020'!$E$4:$G$1683,2,FALSE)</f>
        <v>5126</v>
      </c>
      <c r="H72" s="17">
        <f>VLOOKUP(E72,'Appendix 2a. Deaths 2020'!$E$4:$G$1683,3,FALSE)</f>
        <v>512</v>
      </c>
      <c r="I72" s="18">
        <f t="shared" si="43"/>
        <v>1.707028081875734E-2</v>
      </c>
      <c r="J72" s="24">
        <v>5</v>
      </c>
      <c r="K72" s="5">
        <f>VLOOKUP(E72,'Appendix 3a. nax iIBGE 2020'!$E$5:$O$1935,11,FALSE)</f>
        <v>2.5</v>
      </c>
      <c r="L72" s="19">
        <f t="shared" si="44"/>
        <v>8.1858054164139424E-2</v>
      </c>
      <c r="M72" s="20">
        <f t="shared" si="54"/>
        <v>82401.174760474038</v>
      </c>
      <c r="N72" s="20">
        <f t="shared" si="55"/>
        <v>6745.1998267316021</v>
      </c>
      <c r="O72" s="20">
        <f t="shared" si="45"/>
        <v>395142.87423554115</v>
      </c>
      <c r="P72" s="20">
        <f t="shared" si="39"/>
        <v>1675483.7333294568</v>
      </c>
      <c r="Q72" s="21">
        <f t="shared" si="46"/>
        <v>20.333250565902709</v>
      </c>
      <c r="R72" s="22">
        <f t="shared" si="47"/>
        <v>0.90011705033164258</v>
      </c>
      <c r="S72" s="22">
        <f t="shared" si="48"/>
        <v>0.91814194583586062</v>
      </c>
      <c r="T72" s="22">
        <f t="shared" si="49"/>
        <v>0.92600750077396421</v>
      </c>
      <c r="U72" s="23">
        <f t="shared" si="56"/>
        <v>83523.725399289397</v>
      </c>
      <c r="V72" s="23">
        <f t="shared" si="57"/>
        <v>6180.1291869625466</v>
      </c>
      <c r="W72" s="22">
        <f t="shared" si="50"/>
        <v>7.3992499226035791E-2</v>
      </c>
      <c r="X72" s="23">
        <f t="shared" si="58"/>
        <v>2.6290365182546873</v>
      </c>
      <c r="Y72" s="23">
        <f t="shared" si="51"/>
        <v>402965.76638169045</v>
      </c>
      <c r="Z72" s="23">
        <f t="shared" si="40"/>
        <v>1798769.1662239088</v>
      </c>
      <c r="AA72" s="23">
        <f t="shared" si="52"/>
        <v>21.53602653168069</v>
      </c>
      <c r="AB72" s="25"/>
      <c r="AC72" s="24"/>
      <c r="AD72" s="25"/>
      <c r="AE72" s="24"/>
      <c r="AF72" s="23">
        <f t="shared" si="53"/>
        <v>1.2027759657779811</v>
      </c>
    </row>
    <row r="73" spans="2:32" s="26" customFormat="1" ht="15" customHeight="1" x14ac:dyDescent="0.2">
      <c r="B73" s="5" t="str">
        <f t="shared" si="41"/>
        <v>RS</v>
      </c>
      <c r="C73" s="5" t="s">
        <v>47</v>
      </c>
      <c r="D73" s="24" t="s">
        <v>82</v>
      </c>
      <c r="E73" s="4" t="str">
        <f t="shared" si="42"/>
        <v>RSMale65-69</v>
      </c>
      <c r="F73" s="6">
        <f>VLOOKUP(E73,'Appendix 1a. Person-years 2020'!$E$3:$F$1682,2,FALSE)</f>
        <v>238127.9485</v>
      </c>
      <c r="G73" s="17">
        <f>VLOOKUP(E73,'Appendix 2a. Deaths 2020'!$E$4:$G$1683,2,FALSE)</f>
        <v>5920</v>
      </c>
      <c r="H73" s="17">
        <f>VLOOKUP(E73,'Appendix 2a. Deaths 2020'!$E$4:$G$1683,3,FALSE)</f>
        <v>659</v>
      </c>
      <c r="I73" s="18">
        <f t="shared" si="43"/>
        <v>2.4860584560908859E-2</v>
      </c>
      <c r="J73" s="24">
        <v>5</v>
      </c>
      <c r="K73" s="5">
        <f>VLOOKUP(E73,'Appendix 3a. nax iIBGE 2020'!$E$5:$O$1935,11,FALSE)</f>
        <v>2.5</v>
      </c>
      <c r="L73" s="19">
        <f t="shared" si="44"/>
        <v>0.11702937605568725</v>
      </c>
      <c r="M73" s="20">
        <f t="shared" si="54"/>
        <v>75655.974933742429</v>
      </c>
      <c r="N73" s="20">
        <f t="shared" si="55"/>
        <v>8853.9715413805916</v>
      </c>
      <c r="O73" s="20">
        <f t="shared" si="45"/>
        <v>356144.94581526064</v>
      </c>
      <c r="P73" s="20">
        <f t="shared" si="39"/>
        <v>1280340.8590939157</v>
      </c>
      <c r="Q73" s="21">
        <f t="shared" si="46"/>
        <v>16.923195560102233</v>
      </c>
      <c r="R73" s="22">
        <f t="shared" si="47"/>
        <v>0.88868243243243239</v>
      </c>
      <c r="S73" s="22">
        <f t="shared" si="48"/>
        <v>0.88297062394431269</v>
      </c>
      <c r="T73" s="22">
        <f t="shared" si="49"/>
        <v>0.89528928424336041</v>
      </c>
      <c r="U73" s="23">
        <f t="shared" si="56"/>
        <v>77343.596212326855</v>
      </c>
      <c r="V73" s="23">
        <f t="shared" si="57"/>
        <v>8098.7033185852642</v>
      </c>
      <c r="W73" s="22">
        <f t="shared" si="50"/>
        <v>0.10471071575663959</v>
      </c>
      <c r="X73" s="23">
        <f t="shared" si="58"/>
        <v>2.5982964912501414</v>
      </c>
      <c r="Y73" s="23">
        <f t="shared" si="51"/>
        <v>367267.29688506393</v>
      </c>
      <c r="Z73" s="23">
        <f t="shared" si="40"/>
        <v>1395803.3998422183</v>
      </c>
      <c r="AA73" s="23">
        <f t="shared" si="52"/>
        <v>18.046786911878272</v>
      </c>
      <c r="AB73" s="25"/>
      <c r="AC73" s="24"/>
      <c r="AD73" s="25"/>
      <c r="AE73" s="24"/>
      <c r="AF73" s="23">
        <f t="shared" si="53"/>
        <v>1.1235913517760387</v>
      </c>
    </row>
    <row r="74" spans="2:32" s="26" customFormat="1" ht="15" customHeight="1" x14ac:dyDescent="0.2">
      <c r="B74" s="5" t="str">
        <f t="shared" si="41"/>
        <v>RS</v>
      </c>
      <c r="C74" s="5" t="s">
        <v>47</v>
      </c>
      <c r="D74" s="42" t="s">
        <v>19</v>
      </c>
      <c r="E74" s="4" t="str">
        <f t="shared" si="42"/>
        <v>RSMale70-74</v>
      </c>
      <c r="F74" s="6">
        <f>VLOOKUP(E74,'Appendix 1a. Person-years 2020'!$E$3:$F$1682,2,FALSE)</f>
        <v>171877.23</v>
      </c>
      <c r="G74" s="17">
        <f>VLOOKUP(E74,'Appendix 2a. Deaths 2020'!$E$4:$G$1683,2,FALSE)</f>
        <v>6138</v>
      </c>
      <c r="H74" s="17">
        <f>VLOOKUP(E74,'Appendix 2a. Deaths 2020'!$E$4:$G$1683,3,FALSE)</f>
        <v>790</v>
      </c>
      <c r="I74" s="18">
        <f t="shared" si="43"/>
        <v>3.5711536659044363E-2</v>
      </c>
      <c r="J74" s="24">
        <v>5</v>
      </c>
      <c r="K74" s="5">
        <f>VLOOKUP(E74,'Appendix 3a. nax iIBGE 2020'!$E$5:$O$1935,11,FALSE)</f>
        <v>2.5</v>
      </c>
      <c r="L74" s="19">
        <f t="shared" si="44"/>
        <v>0.16392284185483741</v>
      </c>
      <c r="M74" s="20">
        <f t="shared" si="54"/>
        <v>66802.003392361832</v>
      </c>
      <c r="N74" s="20">
        <f t="shared" si="55"/>
        <v>10950.37423767244</v>
      </c>
      <c r="O74" s="20">
        <f t="shared" si="45"/>
        <v>306634.08136762807</v>
      </c>
      <c r="P74" s="20">
        <f t="shared" si="39"/>
        <v>924195.91327865492</v>
      </c>
      <c r="Q74" s="21">
        <f t="shared" si="46"/>
        <v>13.834853243103902</v>
      </c>
      <c r="R74" s="22">
        <f t="shared" si="47"/>
        <v>0.87129358097100029</v>
      </c>
      <c r="S74" s="22">
        <f t="shared" si="48"/>
        <v>0.83607715814516259</v>
      </c>
      <c r="T74" s="22">
        <f t="shared" si="49"/>
        <v>0.85556646065154174</v>
      </c>
      <c r="U74" s="23">
        <f t="shared" si="56"/>
        <v>69244.892893741591</v>
      </c>
      <c r="V74" s="23">
        <f t="shared" si="57"/>
        <v>10001.284962448004</v>
      </c>
      <c r="W74" s="22">
        <f t="shared" si="50"/>
        <v>0.14443353934845826</v>
      </c>
      <c r="X74" s="23">
        <f t="shared" si="58"/>
        <v>2.6036372922168103</v>
      </c>
      <c r="Y74" s="23">
        <f t="shared" si="51"/>
        <v>322257.75815478479</v>
      </c>
      <c r="Z74" s="23">
        <f t="shared" si="40"/>
        <v>1028536.1029571544</v>
      </c>
      <c r="AA74" s="23">
        <f t="shared" si="52"/>
        <v>14.85360233765506</v>
      </c>
      <c r="AB74" s="25"/>
      <c r="AC74" s="24"/>
      <c r="AD74" s="25"/>
      <c r="AE74" s="24"/>
      <c r="AF74" s="23">
        <f t="shared" si="53"/>
        <v>1.0187490945511577</v>
      </c>
    </row>
    <row r="75" spans="2:32" s="26" customFormat="1" ht="15" customHeight="1" x14ac:dyDescent="0.2">
      <c r="B75" s="5" t="str">
        <f t="shared" si="41"/>
        <v>RS</v>
      </c>
      <c r="C75" s="5" t="s">
        <v>47</v>
      </c>
      <c r="D75" s="42" t="s">
        <v>20</v>
      </c>
      <c r="E75" s="4" t="str">
        <f t="shared" si="42"/>
        <v>RSMale75-79</v>
      </c>
      <c r="F75" s="6">
        <f>VLOOKUP(E75,'Appendix 1a. Person-years 2020'!$E$3:$F$1682,2,FALSE)</f>
        <v>108632.60860000001</v>
      </c>
      <c r="G75" s="17">
        <f>VLOOKUP(E75,'Appendix 2a. Deaths 2020'!$E$4:$G$1683,2,FALSE)</f>
        <v>6049</v>
      </c>
      <c r="H75" s="17">
        <f>VLOOKUP(E75,'Appendix 2a. Deaths 2020'!$E$4:$G$1683,3,FALSE)</f>
        <v>667</v>
      </c>
      <c r="I75" s="18">
        <f t="shared" si="43"/>
        <v>5.5683096244823121E-2</v>
      </c>
      <c r="J75" s="24">
        <v>5</v>
      </c>
      <c r="K75" s="5">
        <f>VLOOKUP(E75,'Appendix 3a. nax iIBGE 2020'!$E$5:$O$1935,11,FALSE)</f>
        <v>2.5</v>
      </c>
      <c r="L75" s="19">
        <f t="shared" si="44"/>
        <v>0.24439395142674541</v>
      </c>
      <c r="M75" s="20">
        <f t="shared" si="54"/>
        <v>55851.629154689392</v>
      </c>
      <c r="N75" s="20">
        <f t="shared" si="55"/>
        <v>13649.800342735758</v>
      </c>
      <c r="O75" s="20">
        <f t="shared" si="45"/>
        <v>245133.64491660753</v>
      </c>
      <c r="P75" s="20">
        <f t="shared" si="39"/>
        <v>617561.83191102685</v>
      </c>
      <c r="Q75" s="21">
        <f t="shared" si="46"/>
        <v>11.057185640916535</v>
      </c>
      <c r="R75" s="22">
        <f t="shared" si="47"/>
        <v>0.88973384030418246</v>
      </c>
      <c r="S75" s="22">
        <f t="shared" si="48"/>
        <v>0.75560604857325453</v>
      </c>
      <c r="T75" s="22">
        <f t="shared" si="49"/>
        <v>0.77931910263986304</v>
      </c>
      <c r="U75" s="23">
        <f t="shared" si="56"/>
        <v>59243.607931293591</v>
      </c>
      <c r="V75" s="23">
        <f t="shared" si="57"/>
        <v>13073.932561129997</v>
      </c>
      <c r="W75" s="22">
        <f t="shared" si="50"/>
        <v>0.22068089736013696</v>
      </c>
      <c r="X75" s="23">
        <f t="shared" si="58"/>
        <v>2.571053901945715</v>
      </c>
      <c r="Y75" s="23">
        <f t="shared" si="51"/>
        <v>264462.16217588633</v>
      </c>
      <c r="Z75" s="23">
        <f t="shared" si="40"/>
        <v>706278.3448023696</v>
      </c>
      <c r="AA75" s="23">
        <f t="shared" si="52"/>
        <v>11.921595754624864</v>
      </c>
      <c r="AB75" s="25"/>
      <c r="AC75" s="24"/>
      <c r="AD75" s="25"/>
      <c r="AE75" s="24"/>
      <c r="AF75" s="23">
        <f t="shared" si="53"/>
        <v>0.86441011370832932</v>
      </c>
    </row>
    <row r="76" spans="2:32" s="26" customFormat="1" ht="15" customHeight="1" x14ac:dyDescent="0.2">
      <c r="B76" s="5" t="str">
        <f t="shared" si="41"/>
        <v>RS</v>
      </c>
      <c r="C76" s="5" t="s">
        <v>47</v>
      </c>
      <c r="D76" s="42" t="s">
        <v>21</v>
      </c>
      <c r="E76" s="4" t="str">
        <f t="shared" si="42"/>
        <v>RSMale80-84</v>
      </c>
      <c r="F76" s="6">
        <f>VLOOKUP(E76,'Appendix 1a. Person-years 2020'!$E$3:$F$1682,2,FALSE)</f>
        <v>65038.501900000003</v>
      </c>
      <c r="G76" s="17">
        <f>VLOOKUP(E76,'Appendix 2a. Deaths 2020'!$E$4:$G$1683,2,FALSE)</f>
        <v>5404</v>
      </c>
      <c r="H76" s="17">
        <f>VLOOKUP(E76,'Appendix 2a. Deaths 2020'!$E$4:$G$1683,3,FALSE)</f>
        <v>588</v>
      </c>
      <c r="I76" s="18">
        <f t="shared" si="43"/>
        <v>8.3089244710908686E-2</v>
      </c>
      <c r="J76" s="24">
        <v>5</v>
      </c>
      <c r="K76" s="5">
        <f>VLOOKUP(E76,'Appendix 3a. nax iIBGE 2020'!$E$5:$O$1935,11,FALSE)</f>
        <v>2.5</v>
      </c>
      <c r="L76" s="19">
        <f t="shared" si="44"/>
        <v>0.34399128368354021</v>
      </c>
      <c r="M76" s="20">
        <f t="shared" si="54"/>
        <v>42201.82881195363</v>
      </c>
      <c r="N76" s="20">
        <f t="shared" si="55"/>
        <v>14517.061266816941</v>
      </c>
      <c r="O76" s="20">
        <f t="shared" si="45"/>
        <v>174716.49089272579</v>
      </c>
      <c r="P76" s="20">
        <f t="shared" si="39"/>
        <v>372428.18699441932</v>
      </c>
      <c r="Q76" s="21">
        <f t="shared" si="46"/>
        <v>8.8249300440015386</v>
      </c>
      <c r="R76" s="22">
        <f t="shared" si="47"/>
        <v>0.89119170984455953</v>
      </c>
      <c r="S76" s="22">
        <f t="shared" si="48"/>
        <v>0.65600871631645985</v>
      </c>
      <c r="T76" s="22">
        <f t="shared" si="49"/>
        <v>0.68680170104550664</v>
      </c>
      <c r="U76" s="23">
        <f t="shared" si="56"/>
        <v>46169.67537016359</v>
      </c>
      <c r="V76" s="23">
        <f t="shared" si="57"/>
        <v>14460.263789216406</v>
      </c>
      <c r="W76" s="22">
        <f t="shared" si="50"/>
        <v>0.31319829895449336</v>
      </c>
      <c r="X76" s="23">
        <f t="shared" si="58"/>
        <v>2.5064813250067437</v>
      </c>
      <c r="Y76" s="23">
        <f t="shared" si="51"/>
        <v>194791.43904707808</v>
      </c>
      <c r="Z76" s="23">
        <f t="shared" si="40"/>
        <v>441816.18262648326</v>
      </c>
      <c r="AA76" s="23">
        <f t="shared" si="52"/>
        <v>9.5694019740065119</v>
      </c>
      <c r="AB76" s="25"/>
      <c r="AC76" s="24"/>
      <c r="AD76" s="25"/>
      <c r="AE76" s="24"/>
      <c r="AF76" s="23">
        <f t="shared" si="53"/>
        <v>0.74447193000497336</v>
      </c>
    </row>
    <row r="77" spans="2:32" s="26" customFormat="1" ht="15" customHeight="1" x14ac:dyDescent="0.2">
      <c r="B77" s="5" t="str">
        <f t="shared" si="41"/>
        <v>RS</v>
      </c>
      <c r="C77" s="5" t="s">
        <v>47</v>
      </c>
      <c r="D77" s="42" t="s">
        <v>22</v>
      </c>
      <c r="E77" s="4" t="str">
        <f t="shared" si="42"/>
        <v>RSMale85-89</v>
      </c>
      <c r="F77" s="6">
        <f>VLOOKUP(E77,'Appendix 1a. Person-years 2020'!$E$3:$F$1682,2,FALSE)</f>
        <v>32216.505799999999</v>
      </c>
      <c r="G77" s="17">
        <f>VLOOKUP(E77,'Appendix 2a. Deaths 2020'!$E$4:$G$1683,2,FALSE)</f>
        <v>3852</v>
      </c>
      <c r="H77" s="17">
        <f>VLOOKUP(E77,'Appendix 2a. Deaths 2020'!$E$4:$G$1683,3,FALSE)</f>
        <v>379</v>
      </c>
      <c r="I77" s="18">
        <f t="shared" si="43"/>
        <v>0.11956603934372051</v>
      </c>
      <c r="J77" s="24">
        <v>5</v>
      </c>
      <c r="K77" s="5">
        <f>VLOOKUP(E77,'Appendix 3a. nax iIBGE 2020'!$E$5:$O$1935,11,FALSE)</f>
        <v>2.5</v>
      </c>
      <c r="L77" s="19">
        <f t="shared" si="44"/>
        <v>0.46025348190481419</v>
      </c>
      <c r="M77" s="20">
        <f t="shared" si="54"/>
        <v>27684.767545136689</v>
      </c>
      <c r="N77" s="20">
        <f t="shared" si="55"/>
        <v>12742.010658374556</v>
      </c>
      <c r="O77" s="20">
        <f t="shared" si="45"/>
        <v>106568.81107974706</v>
      </c>
      <c r="P77" s="20">
        <f t="shared" si="39"/>
        <v>197711.69610169349</v>
      </c>
      <c r="Q77" s="21">
        <f t="shared" si="46"/>
        <v>7.141533544731713</v>
      </c>
      <c r="R77" s="22">
        <f t="shared" si="47"/>
        <v>0.90160955347871241</v>
      </c>
      <c r="S77" s="22">
        <f t="shared" si="48"/>
        <v>0.53974651809518581</v>
      </c>
      <c r="T77" s="22">
        <f t="shared" si="49"/>
        <v>0.57350843489314673</v>
      </c>
      <c r="U77" s="23">
        <f t="shared" si="56"/>
        <v>31709.411580947184</v>
      </c>
      <c r="V77" s="23">
        <f t="shared" si="57"/>
        <v>13523.796573775542</v>
      </c>
      <c r="W77" s="22">
        <f t="shared" si="50"/>
        <v>0.42649156510685327</v>
      </c>
      <c r="X77" s="23">
        <f>J77+R77*(L77/W77)*(K77-J77)</f>
        <v>2.5675431224339933</v>
      </c>
      <c r="Y77" s="23">
        <f t="shared" si="51"/>
        <v>125651.00591805199</v>
      </c>
      <c r="Z77" s="23">
        <f t="shared" si="40"/>
        <v>247024.74357940519</v>
      </c>
      <c r="AA77" s="23">
        <f t="shared" si="52"/>
        <v>7.7902657685338976</v>
      </c>
      <c r="AB77" s="25"/>
      <c r="AC77" s="24"/>
      <c r="AD77" s="25"/>
      <c r="AE77" s="24"/>
      <c r="AF77" s="23">
        <f t="shared" si="53"/>
        <v>0.64873222380218465</v>
      </c>
    </row>
    <row r="78" spans="2:32" s="26" customFormat="1" ht="15" customHeight="1" x14ac:dyDescent="0.2">
      <c r="B78" s="5" t="str">
        <f t="shared" si="41"/>
        <v>RS</v>
      </c>
      <c r="C78" s="5" t="s">
        <v>47</v>
      </c>
      <c r="D78" s="43" t="s">
        <v>5</v>
      </c>
      <c r="E78" s="4" t="str">
        <f t="shared" si="42"/>
        <v>RSMale90+</v>
      </c>
      <c r="F78" s="6">
        <f>VLOOKUP(E78,'Appendix 1a. Person-years 2020'!$E$3:$F$1682,2,FALSE)</f>
        <v>16858.932799999999</v>
      </c>
      <c r="G78" s="17">
        <f>VLOOKUP(E78,'Appendix 2a. Deaths 2020'!$E$4:$G$1683,2,FALSE)</f>
        <v>2764</v>
      </c>
      <c r="H78" s="17">
        <f>VLOOKUP(E78,'Appendix 2a. Deaths 2020'!$E$4:$G$1683,3,FALSE)</f>
        <v>238</v>
      </c>
      <c r="I78" s="18">
        <f t="shared" si="43"/>
        <v>0.16394869312249707</v>
      </c>
      <c r="J78" s="27"/>
      <c r="K78" s="28"/>
      <c r="L78" s="16">
        <v>1</v>
      </c>
      <c r="M78" s="20">
        <f t="shared" si="54"/>
        <v>14942.756886762132</v>
      </c>
      <c r="N78" s="20">
        <f t="shared" si="55"/>
        <v>14942.756886762132</v>
      </c>
      <c r="O78" s="38">
        <f>N78*Q78</f>
        <v>91142.885021946437</v>
      </c>
      <c r="P78" s="20">
        <f>O78</f>
        <v>91142.885021946437</v>
      </c>
      <c r="Q78" s="21">
        <f>1/I78</f>
        <v>6.0994691751085375</v>
      </c>
      <c r="R78" s="22">
        <f t="shared" si="47"/>
        <v>0.91389290882778584</v>
      </c>
      <c r="S78" s="22">
        <f t="shared" si="48"/>
        <v>0</v>
      </c>
      <c r="T78" s="22">
        <f t="shared" si="49"/>
        <v>0</v>
      </c>
      <c r="U78" s="23">
        <f t="shared" si="56"/>
        <v>18185.61500717164</v>
      </c>
      <c r="V78" s="23">
        <f>U78*(1-T78)</f>
        <v>18185.61500717164</v>
      </c>
      <c r="W78" s="22">
        <f t="shared" si="50"/>
        <v>1</v>
      </c>
      <c r="X78" s="23">
        <f>Q78/R78</f>
        <v>6.6741618368962774</v>
      </c>
      <c r="Y78" s="23">
        <f t="shared" si="51"/>
        <v>121373.73766135318</v>
      </c>
      <c r="Z78" s="23">
        <f>Y78</f>
        <v>121373.73766135318</v>
      </c>
      <c r="AA78" s="23">
        <f t="shared" si="52"/>
        <v>6.6741618368962774</v>
      </c>
      <c r="AB78" s="25"/>
      <c r="AC78" s="24"/>
      <c r="AD78" s="25"/>
      <c r="AE78" s="24"/>
      <c r="AF78" s="23">
        <f t="shared" si="53"/>
        <v>0.57469266178773992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5555544.6625000006</v>
      </c>
      <c r="G79" s="30">
        <f>SUM(G59:G78)</f>
        <v>49691</v>
      </c>
      <c r="H79" s="30">
        <f>SUM(H59:H78)</f>
        <v>4817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3BCE0-B085-6D4D-A796-04E34B5D17E9}">
  <sheetPr>
    <tabColor theme="5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MS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66</v>
      </c>
      <c r="C5" s="5" t="s">
        <v>3</v>
      </c>
      <c r="D5" s="40">
        <v>0</v>
      </c>
      <c r="E5" s="4" t="str">
        <f>_xlfn.CONCAT(B5,C5,D5)</f>
        <v>MSTotal0</v>
      </c>
      <c r="F5" s="6">
        <f>VLOOKUP(E5,'Appendix 1a. Person-years 2020'!$E$3:$F$1682,2,FALSE)</f>
        <v>43796.905100000004</v>
      </c>
      <c r="G5" s="17">
        <f>VLOOKUP(E5,'Appendix 2a. Deaths 2020'!$E$4:$G$1683,2,FALSE)</f>
        <v>447</v>
      </c>
      <c r="H5" s="17">
        <f>VLOOKUP(E5,'Appendix 2a. Deaths 2020'!$E$4:$G$1683,3,FALSE)</f>
        <v>0</v>
      </c>
      <c r="I5" s="18">
        <f>G5/F5</f>
        <v>1.020620062032648E-2</v>
      </c>
      <c r="J5" s="16">
        <v>1</v>
      </c>
      <c r="K5" s="5">
        <f>VLOOKUP(E5,'Appendix 3a. nax iIBGE 2020'!$E$5:$O$1935,11,FALSE)</f>
        <v>0.09</v>
      </c>
      <c r="L5" s="19">
        <f>(J5*I5)/(1+(J5-K5)*I5)</f>
        <v>1.0112281365492165E-2</v>
      </c>
      <c r="M5" s="16">
        <v>100000</v>
      </c>
      <c r="N5" s="20">
        <f>M5*L5</f>
        <v>1011.2281365492165</v>
      </c>
      <c r="O5" s="20">
        <f>M6*J5+N5*K5</f>
        <v>99079.7823957402</v>
      </c>
      <c r="P5" s="20">
        <f t="shared" ref="P5:P23" si="0">P6+O5</f>
        <v>7537186.5940557849</v>
      </c>
      <c r="Q5" s="21">
        <f>P5/M5</f>
        <v>75.371865940557853</v>
      </c>
      <c r="R5" s="22">
        <f>(G5-H5)/G5</f>
        <v>1</v>
      </c>
      <c r="S5" s="22">
        <f>1-L5</f>
        <v>0.98988771863450786</v>
      </c>
      <c r="T5" s="22">
        <f>S5^R5</f>
        <v>0.98988771863450786</v>
      </c>
      <c r="U5" s="16">
        <v>100000</v>
      </c>
      <c r="V5" s="23">
        <f>U5*(1-T5)</f>
        <v>1011.2281365492138</v>
      </c>
      <c r="W5" s="22">
        <f>V5/U5</f>
        <v>1.0112281365492137E-2</v>
      </c>
      <c r="X5" s="23">
        <f>J5+R5*(L5/W5)*(K5-J5)</f>
        <v>8.9999999999997526E-2</v>
      </c>
      <c r="Y5" s="23">
        <f>U6*J5+V5*X5</f>
        <v>99079.782395740214</v>
      </c>
      <c r="Z5" s="23">
        <f t="shared" ref="Z5:Z23" si="1">Z6+Y5</f>
        <v>7700874.9922350012</v>
      </c>
      <c r="AA5" s="23">
        <f>Z5/U5</f>
        <v>77.008749922350006</v>
      </c>
      <c r="AB5" s="16"/>
      <c r="AC5" s="16"/>
      <c r="AD5" s="16"/>
      <c r="AE5" s="16"/>
      <c r="AF5" s="23">
        <f>AA5-Q5</f>
        <v>1.6368839817921526</v>
      </c>
    </row>
    <row r="6" spans="1:32" s="26" customFormat="1" ht="15" customHeight="1" x14ac:dyDescent="0.2">
      <c r="B6" s="5" t="s">
        <v>66</v>
      </c>
      <c r="C6" s="5" t="s">
        <v>3</v>
      </c>
      <c r="D6" s="41" t="s">
        <v>18</v>
      </c>
      <c r="E6" s="4" t="str">
        <f t="shared" ref="E6:E24" si="2">_xlfn.CONCAT(B6,C6,D6)</f>
        <v>MSTotal1-4</v>
      </c>
      <c r="F6" s="6">
        <f>VLOOKUP(E6,'Appendix 1a. Person-years 2020'!$E$3:$F$1682,2,FALSE)</f>
        <v>175392.5232</v>
      </c>
      <c r="G6" s="17">
        <f>VLOOKUP(E6,'Appendix 2a. Deaths 2020'!$E$4:$G$1683,2,FALSE)</f>
        <v>79</v>
      </c>
      <c r="H6" s="17">
        <f>VLOOKUP(E6,'Appendix 2a. Deaths 2020'!$E$4:$G$1683,3,FALSE)</f>
        <v>0</v>
      </c>
      <c r="I6" s="18">
        <f t="shared" ref="I6:I24" si="3">G6/F6</f>
        <v>4.5041828784181604E-4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1.7996466669411544E-3</v>
      </c>
      <c r="M6" s="20">
        <f>M5-N5</f>
        <v>98988.771863450776</v>
      </c>
      <c r="N6" s="20">
        <f>M6*L6</f>
        <v>178.14481334865752</v>
      </c>
      <c r="O6" s="20">
        <f t="shared" ref="O6:O23" si="5">M7*J6+N6*K6</f>
        <v>395509.72542043147</v>
      </c>
      <c r="P6" s="20">
        <f t="shared" si="0"/>
        <v>7438106.8116600448</v>
      </c>
      <c r="Q6" s="21">
        <f t="shared" ref="Q6:Q23" si="6">P6/M6</f>
        <v>75.140914182878021</v>
      </c>
      <c r="R6" s="22">
        <f t="shared" ref="R6:R24" si="7">(G6-H6)/G6</f>
        <v>1</v>
      </c>
      <c r="S6" s="22">
        <f t="shared" ref="S6:S24" si="8">1-L6</f>
        <v>0.9982003533330589</v>
      </c>
      <c r="T6" s="22">
        <f t="shared" ref="T6:T24" si="9">S6^R6</f>
        <v>0.9982003533330589</v>
      </c>
      <c r="U6" s="23">
        <f>U5-V5</f>
        <v>98988.771863450791</v>
      </c>
      <c r="V6" s="23">
        <f>U6*(1-T6)</f>
        <v>178.14481334865232</v>
      </c>
      <c r="W6" s="22">
        <f t="shared" ref="W6:W24" si="10">V6/U6</f>
        <v>1.7996466669411018E-3</v>
      </c>
      <c r="X6" s="23">
        <f>J6+R6*(L6/W6)*(K6-J6)</f>
        <v>1.4999999999999267</v>
      </c>
      <c r="Y6" s="23">
        <f t="shared" ref="Y6:Y24" si="11">U7*J6+V6*X6</f>
        <v>395509.72542043152</v>
      </c>
      <c r="Z6" s="23">
        <f t="shared" si="1"/>
        <v>7601795.2098392611</v>
      </c>
      <c r="AA6" s="23">
        <f t="shared" ref="AA6:AA24" si="12">Z6/U6</f>
        <v>76.794519890856833</v>
      </c>
      <c r="AB6" s="25"/>
      <c r="AC6" s="24"/>
      <c r="AD6" s="25"/>
      <c r="AE6" s="24"/>
      <c r="AF6" s="23">
        <f t="shared" ref="AF6:AF24" si="13">AA6-Q6</f>
        <v>1.6536057079788122</v>
      </c>
    </row>
    <row r="7" spans="1:32" s="26" customFormat="1" ht="15" customHeight="1" x14ac:dyDescent="0.2">
      <c r="B7" s="5" t="s">
        <v>66</v>
      </c>
      <c r="C7" s="5" t="s">
        <v>3</v>
      </c>
      <c r="D7" s="24" t="s">
        <v>70</v>
      </c>
      <c r="E7" s="4" t="str">
        <f t="shared" si="2"/>
        <v>MSTotal5-9</v>
      </c>
      <c r="F7" s="6">
        <f>VLOOKUP(E7,'Appendix 1a. Person-years 2020'!$E$3:$F$1682,2,FALSE)</f>
        <v>215941.88200000001</v>
      </c>
      <c r="G7" s="17">
        <f>VLOOKUP(E7,'Appendix 2a. Deaths 2020'!$E$4:$G$1683,2,FALSE)</f>
        <v>50</v>
      </c>
      <c r="H7" s="17">
        <f>VLOOKUP(E7,'Appendix 2a. Deaths 2020'!$E$4:$G$1683,3,FALSE)</f>
        <v>2</v>
      </c>
      <c r="I7" s="18">
        <f t="shared" si="3"/>
        <v>2.3154378176624393E-4</v>
      </c>
      <c r="J7" s="24">
        <v>5</v>
      </c>
      <c r="K7" s="5">
        <f>VLOOKUP(E7,'Appendix 3a. nax iIBGE 2020'!$E$5:$O$1935,11,FALSE)</f>
        <v>2.5</v>
      </c>
      <c r="L7" s="19">
        <f t="shared" si="4"/>
        <v>1.1570491399973089E-3</v>
      </c>
      <c r="M7" s="20">
        <f t="shared" ref="M7:M24" si="14">M6-N6</f>
        <v>98810.627050102121</v>
      </c>
      <c r="N7" s="20">
        <f t="shared" ref="N7:N24" si="15">M7*L7</f>
        <v>114.32875105091549</v>
      </c>
      <c r="O7" s="20">
        <f t="shared" si="5"/>
        <v>493767.31337288336</v>
      </c>
      <c r="P7" s="20">
        <f t="shared" si="0"/>
        <v>7042597.0862396136</v>
      </c>
      <c r="Q7" s="21">
        <f t="shared" si="6"/>
        <v>71.273680741532502</v>
      </c>
      <c r="R7" s="22">
        <f t="shared" si="7"/>
        <v>0.96</v>
      </c>
      <c r="S7" s="22">
        <f t="shared" si="8"/>
        <v>0.99884295086000274</v>
      </c>
      <c r="T7" s="22">
        <f t="shared" si="9"/>
        <v>0.99888920711104223</v>
      </c>
      <c r="U7" s="23">
        <f t="shared" ref="U7:U24" si="16">U6-V6</f>
        <v>98810.627050102135</v>
      </c>
      <c r="V7" s="23">
        <f t="shared" ref="V7:V23" si="17">U7*(1-T7)</f>
        <v>109.75814188071152</v>
      </c>
      <c r="W7" s="22">
        <f t="shared" si="10"/>
        <v>1.1107928889577678E-3</v>
      </c>
      <c r="X7" s="23">
        <f>J7+R7*(L7/W7)*(K7-J7)</f>
        <v>2.5000578743359965</v>
      </c>
      <c r="Y7" s="23">
        <f t="shared" si="11"/>
        <v>493778.74624798849</v>
      </c>
      <c r="Z7" s="23">
        <f t="shared" si="1"/>
        <v>7206285.4844188299</v>
      </c>
      <c r="AA7" s="23">
        <f t="shared" si="12"/>
        <v>72.930267720746954</v>
      </c>
      <c r="AB7" s="25"/>
      <c r="AC7" s="24"/>
      <c r="AD7" s="25"/>
      <c r="AE7" s="24"/>
      <c r="AF7" s="23">
        <f t="shared" si="13"/>
        <v>1.6565869792144525</v>
      </c>
    </row>
    <row r="8" spans="1:32" s="26" customFormat="1" ht="15" customHeight="1" x14ac:dyDescent="0.2">
      <c r="B8" s="5" t="s">
        <v>66</v>
      </c>
      <c r="C8" s="5" t="s">
        <v>3</v>
      </c>
      <c r="D8" s="24" t="s">
        <v>71</v>
      </c>
      <c r="E8" s="4" t="str">
        <f t="shared" si="2"/>
        <v>MSTotal10-14</v>
      </c>
      <c r="F8" s="6">
        <f>VLOOKUP(E8,'Appendix 1a. Person-years 2020'!$E$3:$F$1682,2,FALSE)</f>
        <v>203345.39660000001</v>
      </c>
      <c r="G8" s="17">
        <f>VLOOKUP(E8,'Appendix 2a. Deaths 2020'!$E$4:$G$1683,2,FALSE)</f>
        <v>69</v>
      </c>
      <c r="H8" s="17">
        <f>VLOOKUP(E8,'Appendix 2a. Deaths 2020'!$E$4:$G$1683,3,FALSE)</f>
        <v>0</v>
      </c>
      <c r="I8" s="18">
        <f t="shared" si="3"/>
        <v>3.3932413102879161E-4</v>
      </c>
      <c r="J8" s="24">
        <v>5</v>
      </c>
      <c r="K8" s="5">
        <f>VLOOKUP(E8,'Appendix 3a. nax iIBGE 2020'!$E$5:$O$1935,11,FALSE)</f>
        <v>2.5</v>
      </c>
      <c r="L8" s="19">
        <f t="shared" si="4"/>
        <v>1.6951826142251902E-3</v>
      </c>
      <c r="M8" s="20">
        <f t="shared" si="14"/>
        <v>98696.29829905121</v>
      </c>
      <c r="N8" s="20">
        <f t="shared" si="15"/>
        <v>167.30824896493482</v>
      </c>
      <c r="O8" s="20">
        <f t="shared" si="5"/>
        <v>493063.2208728437</v>
      </c>
      <c r="P8" s="20">
        <f t="shared" si="0"/>
        <v>6548829.7728667306</v>
      </c>
      <c r="Q8" s="21">
        <f t="shared" si="6"/>
        <v>66.353347447983126</v>
      </c>
      <c r="R8" s="22">
        <f t="shared" si="7"/>
        <v>1</v>
      </c>
      <c r="S8" s="22">
        <f t="shared" si="8"/>
        <v>0.99830481738577481</v>
      </c>
      <c r="T8" s="22">
        <f t="shared" si="9"/>
        <v>0.99830481738577481</v>
      </c>
      <c r="U8" s="23">
        <f t="shared" si="16"/>
        <v>98700.868908221426</v>
      </c>
      <c r="V8" s="23">
        <f t="shared" si="17"/>
        <v>167.31599698213637</v>
      </c>
      <c r="W8" s="22">
        <f t="shared" si="10"/>
        <v>1.695182614225188E-3</v>
      </c>
      <c r="X8" s="23">
        <f>((-5/24)*V7+2.5*V8+(5/24)*V9)/V8</f>
        <v>2.8531345889883326</v>
      </c>
      <c r="Y8" s="23">
        <f t="shared" si="11"/>
        <v>493145.13961447723</v>
      </c>
      <c r="Z8" s="23">
        <f t="shared" si="1"/>
        <v>6712506.7381708417</v>
      </c>
      <c r="AA8" s="23">
        <f t="shared" si="12"/>
        <v>68.008588094726633</v>
      </c>
      <c r="AB8" s="25"/>
      <c r="AC8" s="24"/>
      <c r="AD8" s="25"/>
      <c r="AE8" s="24"/>
      <c r="AF8" s="23">
        <f t="shared" si="13"/>
        <v>1.6552406467435077</v>
      </c>
    </row>
    <row r="9" spans="1:32" s="26" customFormat="1" ht="15" customHeight="1" x14ac:dyDescent="0.2">
      <c r="B9" s="5" t="s">
        <v>66</v>
      </c>
      <c r="C9" s="5" t="s">
        <v>3</v>
      </c>
      <c r="D9" s="24" t="s">
        <v>72</v>
      </c>
      <c r="E9" s="4" t="str">
        <f t="shared" si="2"/>
        <v>MSTotal15-19</v>
      </c>
      <c r="F9" s="6">
        <f>VLOOKUP(E9,'Appendix 1a. Person-years 2020'!$E$3:$F$1682,2,FALSE)</f>
        <v>207489.99189999999</v>
      </c>
      <c r="G9" s="17">
        <f>VLOOKUP(E9,'Appendix 2a. Deaths 2020'!$E$4:$G$1683,2,FALSE)</f>
        <v>167</v>
      </c>
      <c r="H9" s="17">
        <f>VLOOKUP(E9,'Appendix 2a. Deaths 2020'!$E$4:$G$1683,3,FALSE)</f>
        <v>1</v>
      </c>
      <c r="I9" s="18">
        <f t="shared" si="3"/>
        <v>8.0485809686900857E-4</v>
      </c>
      <c r="J9" s="24">
        <v>5</v>
      </c>
      <c r="K9" s="5">
        <f>VLOOKUP(E9,'Appendix 3a. nax iIBGE 2020'!$E$5:$O$1935,11,FALSE)</f>
        <v>2.5</v>
      </c>
      <c r="L9" s="19">
        <f t="shared" si="4"/>
        <v>4.0162092879347565E-3</v>
      </c>
      <c r="M9" s="20">
        <f t="shared" si="14"/>
        <v>98528.990050086271</v>
      </c>
      <c r="N9" s="20">
        <f t="shared" si="15"/>
        <v>395.71304496998772</v>
      </c>
      <c r="O9" s="20">
        <f t="shared" si="5"/>
        <v>491655.66763800639</v>
      </c>
      <c r="P9" s="20">
        <f t="shared" si="0"/>
        <v>6055766.5519938869</v>
      </c>
      <c r="Q9" s="21">
        <f t="shared" si="6"/>
        <v>61.461774335812187</v>
      </c>
      <c r="R9" s="22">
        <f t="shared" si="7"/>
        <v>0.99401197604790414</v>
      </c>
      <c r="S9" s="22">
        <f t="shared" si="8"/>
        <v>0.99598379071206522</v>
      </c>
      <c r="T9" s="22">
        <f t="shared" si="9"/>
        <v>0.99600779180065424</v>
      </c>
      <c r="U9" s="23">
        <f t="shared" si="16"/>
        <v>98533.552911239283</v>
      </c>
      <c r="V9" s="23">
        <f t="shared" si="17"/>
        <v>393.36645784291869</v>
      </c>
      <c r="W9" s="22">
        <f t="shared" si="10"/>
        <v>3.9922081993457592E-3</v>
      </c>
      <c r="X9" s="23">
        <f t="shared" ref="X9:X22" si="18">((-5/24)*V8+2.5*V9+(5/24)*V10)/V9</f>
        <v>2.7564180822948114</v>
      </c>
      <c r="Y9" s="23">
        <f t="shared" si="11"/>
        <v>491785.21468434826</v>
      </c>
      <c r="Z9" s="23">
        <f t="shared" si="1"/>
        <v>6219361.5985563649</v>
      </c>
      <c r="AA9" s="23">
        <f t="shared" si="12"/>
        <v>63.119226038249863</v>
      </c>
      <c r="AB9" s="25"/>
      <c r="AC9" s="24"/>
      <c r="AD9" s="25"/>
      <c r="AE9" s="24"/>
      <c r="AF9" s="23">
        <f t="shared" si="13"/>
        <v>1.657451702437676</v>
      </c>
    </row>
    <row r="10" spans="1:32" s="26" customFormat="1" ht="15" customHeight="1" x14ac:dyDescent="0.2">
      <c r="B10" s="5" t="s">
        <v>66</v>
      </c>
      <c r="C10" s="5" t="s">
        <v>3</v>
      </c>
      <c r="D10" s="24" t="s">
        <v>73</v>
      </c>
      <c r="E10" s="4" t="str">
        <f t="shared" si="2"/>
        <v>MSTotal20-24</v>
      </c>
      <c r="F10" s="6">
        <f>VLOOKUP(E10,'Appendix 1a. Person-years 2020'!$E$3:$F$1682,2,FALSE)</f>
        <v>224464.1868</v>
      </c>
      <c r="G10" s="17">
        <f>VLOOKUP(E10,'Appendix 2a. Deaths 2020'!$E$4:$G$1683,2,FALSE)</f>
        <v>300</v>
      </c>
      <c r="H10" s="17">
        <f>VLOOKUP(E10,'Appendix 2a. Deaths 2020'!$E$4:$G$1683,3,FALSE)</f>
        <v>1</v>
      </c>
      <c r="I10" s="18">
        <f t="shared" si="3"/>
        <v>1.3365161020867139E-3</v>
      </c>
      <c r="J10" s="24">
        <v>5</v>
      </c>
      <c r="K10" s="5">
        <f>VLOOKUP(E10,'Appendix 3a. nax iIBGE 2020'!$E$5:$O$1935,11,FALSE)</f>
        <v>2.5</v>
      </c>
      <c r="L10" s="19">
        <f t="shared" si="4"/>
        <v>6.6603264266476489E-3</v>
      </c>
      <c r="M10" s="20">
        <f t="shared" si="14"/>
        <v>98133.277005116281</v>
      </c>
      <c r="N10" s="20">
        <f t="shared" si="15"/>
        <v>653.59965817070997</v>
      </c>
      <c r="O10" s="20">
        <f t="shared" si="5"/>
        <v>489032.38588015462</v>
      </c>
      <c r="P10" s="20">
        <f t="shared" si="0"/>
        <v>5564110.8843558803</v>
      </c>
      <c r="Q10" s="21">
        <f t="shared" si="6"/>
        <v>56.699532046257758</v>
      </c>
      <c r="R10" s="22">
        <f t="shared" si="7"/>
        <v>0.9966666666666667</v>
      </c>
      <c r="S10" s="22">
        <f t="shared" si="8"/>
        <v>0.9933396735733524</v>
      </c>
      <c r="T10" s="22">
        <f t="shared" si="9"/>
        <v>0.99336180080995073</v>
      </c>
      <c r="U10" s="23">
        <f t="shared" si="16"/>
        <v>98140.186453396367</v>
      </c>
      <c r="V10" s="23">
        <f t="shared" si="17"/>
        <v>651.47410622621965</v>
      </c>
      <c r="W10" s="22">
        <f t="shared" si="10"/>
        <v>6.6381991900492654E-3</v>
      </c>
      <c r="X10" s="23">
        <f t="shared" si="18"/>
        <v>2.5918452711849662</v>
      </c>
      <c r="Y10" s="23">
        <f t="shared" si="11"/>
        <v>489132.08181737264</v>
      </c>
      <c r="Z10" s="23">
        <f t="shared" si="1"/>
        <v>5727576.3838720163</v>
      </c>
      <c r="AA10" s="23">
        <f t="shared" si="12"/>
        <v>58.361172837101336</v>
      </c>
      <c r="AB10" s="25"/>
      <c r="AC10" s="24"/>
      <c r="AD10" s="25"/>
      <c r="AE10" s="24"/>
      <c r="AF10" s="23">
        <f t="shared" si="13"/>
        <v>1.6616407908435775</v>
      </c>
    </row>
    <row r="11" spans="1:32" s="26" customFormat="1" ht="15" customHeight="1" x14ac:dyDescent="0.2">
      <c r="B11" s="5" t="s">
        <v>66</v>
      </c>
      <c r="C11" s="5" t="s">
        <v>3</v>
      </c>
      <c r="D11" s="24" t="s">
        <v>74</v>
      </c>
      <c r="E11" s="4" t="str">
        <f t="shared" si="2"/>
        <v>MSTotal25-29</v>
      </c>
      <c r="F11" s="6">
        <f>VLOOKUP(E11,'Appendix 1a. Person-years 2020'!$E$3:$F$1682,2,FALSE)</f>
        <v>229105.674</v>
      </c>
      <c r="G11" s="17">
        <f>VLOOKUP(E11,'Appendix 2a. Deaths 2020'!$E$4:$G$1683,2,FALSE)</f>
        <v>332</v>
      </c>
      <c r="H11" s="17">
        <f>VLOOKUP(E11,'Appendix 2a. Deaths 2020'!$E$4:$G$1683,3,FALSE)</f>
        <v>11</v>
      </c>
      <c r="I11" s="18">
        <f t="shared" si="3"/>
        <v>1.449112953876472E-3</v>
      </c>
      <c r="J11" s="24">
        <v>5</v>
      </c>
      <c r="K11" s="5">
        <f>VLOOKUP(E11,'Appendix 3a. nax iIBGE 2020'!$E$5:$O$1935,11,FALSE)</f>
        <v>2.5</v>
      </c>
      <c r="L11" s="19">
        <f t="shared" si="4"/>
        <v>7.2194104164976149E-3</v>
      </c>
      <c r="M11" s="20">
        <f t="shared" si="14"/>
        <v>97479.677346945566</v>
      </c>
      <c r="N11" s="20">
        <f t="shared" si="15"/>
        <v>703.7457980353654</v>
      </c>
      <c r="O11" s="20">
        <f t="shared" si="5"/>
        <v>485639.02223963942</v>
      </c>
      <c r="P11" s="20">
        <f t="shared" si="0"/>
        <v>5075078.4984757258</v>
      </c>
      <c r="Q11" s="21">
        <f t="shared" si="6"/>
        <v>52.062939031001505</v>
      </c>
      <c r="R11" s="22">
        <f t="shared" si="7"/>
        <v>0.9668674698795181</v>
      </c>
      <c r="S11" s="22">
        <f t="shared" si="8"/>
        <v>0.99278058958350235</v>
      </c>
      <c r="T11" s="22">
        <f t="shared" si="9"/>
        <v>0.99301895000921037</v>
      </c>
      <c r="U11" s="23">
        <f t="shared" si="16"/>
        <v>97488.712347170149</v>
      </c>
      <c r="V11" s="23">
        <f t="shared" si="17"/>
        <v>680.57357443330545</v>
      </c>
      <c r="W11" s="22">
        <f t="shared" si="10"/>
        <v>6.981049990789634E-3</v>
      </c>
      <c r="X11" s="23">
        <f t="shared" si="18"/>
        <v>2.5541007722211675</v>
      </c>
      <c r="Y11" s="23">
        <f t="shared" si="11"/>
        <v>485778.94735569763</v>
      </c>
      <c r="Z11" s="23">
        <f t="shared" si="1"/>
        <v>5238444.3020546436</v>
      </c>
      <c r="AA11" s="23">
        <f t="shared" si="12"/>
        <v>53.733854678476554</v>
      </c>
      <c r="AB11" s="25"/>
      <c r="AC11" s="24"/>
      <c r="AD11" s="25"/>
      <c r="AE11" s="24"/>
      <c r="AF11" s="23">
        <f t="shared" si="13"/>
        <v>1.6709156474750486</v>
      </c>
    </row>
    <row r="12" spans="1:32" s="26" customFormat="1" ht="15" customHeight="1" x14ac:dyDescent="0.2">
      <c r="B12" s="5" t="s">
        <v>66</v>
      </c>
      <c r="C12" s="5" t="s">
        <v>3</v>
      </c>
      <c r="D12" s="24" t="s">
        <v>75</v>
      </c>
      <c r="E12" s="4" t="str">
        <f t="shared" si="2"/>
        <v>MSTotal30-34</v>
      </c>
      <c r="F12" s="6">
        <f>VLOOKUP(E12,'Appendix 1a. Person-years 2020'!$E$3:$F$1682,2,FALSE)</f>
        <v>224048.39809999999</v>
      </c>
      <c r="G12" s="17">
        <f>VLOOKUP(E12,'Appendix 2a. Deaths 2020'!$E$4:$G$1683,2,FALSE)</f>
        <v>410</v>
      </c>
      <c r="H12" s="17">
        <f>VLOOKUP(E12,'Appendix 2a. Deaths 2020'!$E$4:$G$1683,3,FALSE)</f>
        <v>25</v>
      </c>
      <c r="I12" s="18">
        <f t="shared" si="3"/>
        <v>1.8299617559283054E-3</v>
      </c>
      <c r="J12" s="24">
        <v>5</v>
      </c>
      <c r="K12" s="5">
        <f>VLOOKUP(E12,'Appendix 3a. nax iIBGE 2020'!$E$5:$O$1935,11,FALSE)</f>
        <v>2.5</v>
      </c>
      <c r="L12" s="19">
        <f t="shared" si="4"/>
        <v>9.1081399103824182E-3</v>
      </c>
      <c r="M12" s="20">
        <f t="shared" si="14"/>
        <v>96775.931548910201</v>
      </c>
      <c r="N12" s="20">
        <f t="shared" si="15"/>
        <v>881.44872450506602</v>
      </c>
      <c r="O12" s="20">
        <f t="shared" si="5"/>
        <v>481676.03593328834</v>
      </c>
      <c r="P12" s="20">
        <f t="shared" si="0"/>
        <v>4589439.4762360863</v>
      </c>
      <c r="Q12" s="21">
        <f t="shared" si="6"/>
        <v>47.423356228987579</v>
      </c>
      <c r="R12" s="22">
        <f t="shared" si="7"/>
        <v>0.93902439024390238</v>
      </c>
      <c r="S12" s="22">
        <f t="shared" si="8"/>
        <v>0.9908918600896176</v>
      </c>
      <c r="T12" s="22">
        <f t="shared" si="9"/>
        <v>0.99144485179458652</v>
      </c>
      <c r="U12" s="23">
        <f t="shared" si="16"/>
        <v>96808.138772736842</v>
      </c>
      <c r="V12" s="23">
        <f t="shared" si="17"/>
        <v>828.20797469099841</v>
      </c>
      <c r="W12" s="22">
        <f t="shared" si="10"/>
        <v>8.5551482054134764E-3</v>
      </c>
      <c r="X12" s="23">
        <f t="shared" si="18"/>
        <v>2.587136893411222</v>
      </c>
      <c r="Y12" s="23">
        <f t="shared" si="11"/>
        <v>482042.34139696963</v>
      </c>
      <c r="Z12" s="23">
        <f t="shared" si="1"/>
        <v>4752665.3546989458</v>
      </c>
      <c r="AA12" s="23">
        <f t="shared" si="12"/>
        <v>49.093654882221472</v>
      </c>
      <c r="AB12" s="25"/>
      <c r="AC12" s="24"/>
      <c r="AD12" s="25"/>
      <c r="AE12" s="24"/>
      <c r="AF12" s="23">
        <f t="shared" si="13"/>
        <v>1.6702986532338926</v>
      </c>
    </row>
    <row r="13" spans="1:32" s="26" customFormat="1" ht="15" customHeight="1" x14ac:dyDescent="0.2">
      <c r="B13" s="5" t="s">
        <v>66</v>
      </c>
      <c r="C13" s="5" t="s">
        <v>3</v>
      </c>
      <c r="D13" s="24" t="s">
        <v>76</v>
      </c>
      <c r="E13" s="4" t="str">
        <f t="shared" si="2"/>
        <v>MSTotal35-39</v>
      </c>
      <c r="F13" s="6">
        <f>VLOOKUP(E13,'Appendix 1a. Person-years 2020'!$E$3:$F$1682,2,FALSE)</f>
        <v>220777.09589999999</v>
      </c>
      <c r="G13" s="17">
        <f>VLOOKUP(E13,'Appendix 2a. Deaths 2020'!$E$4:$G$1683,2,FALSE)</f>
        <v>506</v>
      </c>
      <c r="H13" s="17">
        <f>VLOOKUP(E13,'Appendix 2a. Deaths 2020'!$E$4:$G$1683,3,FALSE)</f>
        <v>31</v>
      </c>
      <c r="I13" s="18">
        <f t="shared" si="3"/>
        <v>2.2919044112673283E-3</v>
      </c>
      <c r="J13" s="24">
        <v>5</v>
      </c>
      <c r="K13" s="5">
        <f>VLOOKUP(E13,'Appendix 3a. nax iIBGE 2020'!$E$5:$O$1935,11,FALSE)</f>
        <v>2.5</v>
      </c>
      <c r="L13" s="19">
        <f t="shared" si="4"/>
        <v>1.1394235808057871E-2</v>
      </c>
      <c r="M13" s="20">
        <f t="shared" si="14"/>
        <v>95894.482824405131</v>
      </c>
      <c r="N13" s="20">
        <f t="shared" si="15"/>
        <v>1092.6443499930274</v>
      </c>
      <c r="O13" s="20">
        <f t="shared" si="5"/>
        <v>476740.80324704305</v>
      </c>
      <c r="P13" s="20">
        <f t="shared" si="0"/>
        <v>4107763.4403027976</v>
      </c>
      <c r="Q13" s="21">
        <f t="shared" si="6"/>
        <v>42.836285459974057</v>
      </c>
      <c r="R13" s="22">
        <f t="shared" si="7"/>
        <v>0.93873517786561267</v>
      </c>
      <c r="S13" s="22">
        <f t="shared" si="8"/>
        <v>0.98860576419194213</v>
      </c>
      <c r="T13" s="22">
        <f t="shared" si="9"/>
        <v>0.98930008156958904</v>
      </c>
      <c r="U13" s="23">
        <f t="shared" si="16"/>
        <v>95979.93079804584</v>
      </c>
      <c r="V13" s="23">
        <f t="shared" si="17"/>
        <v>1026.9774304955793</v>
      </c>
      <c r="W13" s="22">
        <f t="shared" si="10"/>
        <v>1.0699918430410961E-2</v>
      </c>
      <c r="X13" s="23">
        <f t="shared" si="18"/>
        <v>2.6102809674377037</v>
      </c>
      <c r="Y13" s="23">
        <f t="shared" si="11"/>
        <v>477445.46647856198</v>
      </c>
      <c r="Z13" s="23">
        <f t="shared" si="1"/>
        <v>4270623.013301976</v>
      </c>
      <c r="AA13" s="23">
        <f t="shared" si="12"/>
        <v>44.494958245884945</v>
      </c>
      <c r="AB13" s="25"/>
      <c r="AC13" s="24"/>
      <c r="AD13" s="25"/>
      <c r="AE13" s="24"/>
      <c r="AF13" s="23">
        <f t="shared" si="13"/>
        <v>1.6586727859108876</v>
      </c>
    </row>
    <row r="14" spans="1:32" s="26" customFormat="1" ht="15" customHeight="1" x14ac:dyDescent="0.2">
      <c r="B14" s="5" t="s">
        <v>66</v>
      </c>
      <c r="C14" s="5" t="s">
        <v>3</v>
      </c>
      <c r="D14" s="24" t="s">
        <v>77</v>
      </c>
      <c r="E14" s="4" t="str">
        <f t="shared" si="2"/>
        <v>MSTotal40-44</v>
      </c>
      <c r="F14" s="6">
        <f>VLOOKUP(E14,'Appendix 1a. Person-years 2020'!$E$3:$F$1682,2,FALSE)</f>
        <v>202025.54269999999</v>
      </c>
      <c r="G14" s="17">
        <f>VLOOKUP(E14,'Appendix 2a. Deaths 2020'!$E$4:$G$1683,2,FALSE)</f>
        <v>648</v>
      </c>
      <c r="H14" s="17">
        <f>VLOOKUP(E14,'Appendix 2a. Deaths 2020'!$E$4:$G$1683,3,FALSE)</f>
        <v>60</v>
      </c>
      <c r="I14" s="18">
        <f t="shared" si="3"/>
        <v>3.2075152049572987E-3</v>
      </c>
      <c r="J14" s="24">
        <v>5</v>
      </c>
      <c r="K14" s="5">
        <f>VLOOKUP(E14,'Appendix 3a. nax iIBGE 2020'!$E$5:$O$1935,11,FALSE)</f>
        <v>2.5</v>
      </c>
      <c r="L14" s="19">
        <f t="shared" si="4"/>
        <v>1.5909997130519077E-2</v>
      </c>
      <c r="M14" s="20">
        <f t="shared" si="14"/>
        <v>94801.838474412099</v>
      </c>
      <c r="N14" s="20">
        <f t="shared" si="15"/>
        <v>1508.2969780958294</v>
      </c>
      <c r="O14" s="20">
        <f t="shared" si="5"/>
        <v>470238.44992682093</v>
      </c>
      <c r="P14" s="20">
        <f t="shared" si="0"/>
        <v>3631022.6370557547</v>
      </c>
      <c r="Q14" s="21">
        <f t="shared" si="6"/>
        <v>38.30118376908694</v>
      </c>
      <c r="R14" s="22">
        <f t="shared" si="7"/>
        <v>0.90740740740740744</v>
      </c>
      <c r="S14" s="22">
        <f t="shared" si="8"/>
        <v>0.9840900028694809</v>
      </c>
      <c r="T14" s="22">
        <f t="shared" si="9"/>
        <v>0.9855524548106982</v>
      </c>
      <c r="U14" s="23">
        <f t="shared" si="16"/>
        <v>94952.953367550261</v>
      </c>
      <c r="V14" s="23">
        <f t="shared" si="17"/>
        <v>1371.8370846353491</v>
      </c>
      <c r="W14" s="22">
        <f t="shared" si="10"/>
        <v>1.4447545189301803E-2</v>
      </c>
      <c r="X14" s="23">
        <f t="shared" si="18"/>
        <v>2.6139971249773093</v>
      </c>
      <c r="Y14" s="23">
        <f t="shared" si="11"/>
        <v>471491.5596097486</v>
      </c>
      <c r="Z14" s="23">
        <f t="shared" si="1"/>
        <v>3793177.5468234136</v>
      </c>
      <c r="AA14" s="23">
        <f t="shared" si="12"/>
        <v>39.947968044137895</v>
      </c>
      <c r="AB14" s="25"/>
      <c r="AC14" s="24"/>
      <c r="AD14" s="25"/>
      <c r="AE14" s="24"/>
      <c r="AF14" s="23">
        <f t="shared" si="13"/>
        <v>1.6467842750509547</v>
      </c>
    </row>
    <row r="15" spans="1:32" s="26" customFormat="1" ht="15" customHeight="1" x14ac:dyDescent="0.2">
      <c r="B15" s="5" t="s">
        <v>66</v>
      </c>
      <c r="C15" s="5" t="s">
        <v>3</v>
      </c>
      <c r="D15" s="24" t="s">
        <v>78</v>
      </c>
      <c r="E15" s="4" t="str">
        <f t="shared" si="2"/>
        <v>MSTotal45-49</v>
      </c>
      <c r="F15" s="6">
        <f>VLOOKUP(E15,'Appendix 1a. Person-years 2020'!$E$3:$F$1682,2,FALSE)</f>
        <v>180679.77979999999</v>
      </c>
      <c r="G15" s="17">
        <f>VLOOKUP(E15,'Appendix 2a. Deaths 2020'!$E$4:$G$1683,2,FALSE)</f>
        <v>778</v>
      </c>
      <c r="H15" s="17">
        <f>VLOOKUP(E15,'Appendix 2a. Deaths 2020'!$E$4:$G$1683,3,FALSE)</f>
        <v>85</v>
      </c>
      <c r="I15" s="18">
        <f t="shared" si="3"/>
        <v>4.3059605278531563E-3</v>
      </c>
      <c r="J15" s="24">
        <v>5</v>
      </c>
      <c r="K15" s="5">
        <f>VLOOKUP(E15,'Appendix 3a. nax iIBGE 2020'!$E$5:$O$1935,11,FALSE)</f>
        <v>2.5</v>
      </c>
      <c r="L15" s="19">
        <f t="shared" si="4"/>
        <v>2.1300504806960482E-2</v>
      </c>
      <c r="M15" s="20">
        <f t="shared" si="14"/>
        <v>93293.541496316277</v>
      </c>
      <c r="N15" s="20">
        <f t="shared" si="15"/>
        <v>1987.1995291006522</v>
      </c>
      <c r="O15" s="20">
        <f t="shared" si="5"/>
        <v>461499.7086588298</v>
      </c>
      <c r="P15" s="20">
        <f t="shared" si="0"/>
        <v>3160784.1871289336</v>
      </c>
      <c r="Q15" s="21">
        <f t="shared" si="6"/>
        <v>33.879989294368656</v>
      </c>
      <c r="R15" s="22">
        <f t="shared" si="7"/>
        <v>0.89074550128534702</v>
      </c>
      <c r="S15" s="22">
        <f t="shared" si="8"/>
        <v>0.97869949519303956</v>
      </c>
      <c r="T15" s="22">
        <f t="shared" si="9"/>
        <v>0.98100441817414608</v>
      </c>
      <c r="U15" s="23">
        <f t="shared" si="16"/>
        <v>93581.116282914911</v>
      </c>
      <c r="V15" s="23">
        <f t="shared" si="17"/>
        <v>1777.6277517068613</v>
      </c>
      <c r="W15" s="22">
        <f t="shared" si="10"/>
        <v>1.8995581825853924E-2</v>
      </c>
      <c r="X15" s="23">
        <f t="shared" si="18"/>
        <v>2.6215727396487649</v>
      </c>
      <c r="Y15" s="23">
        <f t="shared" si="11"/>
        <v>463677.62311115803</v>
      </c>
      <c r="Z15" s="23">
        <f t="shared" si="1"/>
        <v>3321685.9872136652</v>
      </c>
      <c r="AA15" s="23">
        <f t="shared" si="12"/>
        <v>35.495259291110898</v>
      </c>
      <c r="AB15" s="25"/>
      <c r="AC15" s="24"/>
      <c r="AD15" s="25"/>
      <c r="AE15" s="24"/>
      <c r="AF15" s="23">
        <f t="shared" si="13"/>
        <v>1.6152699967422421</v>
      </c>
    </row>
    <row r="16" spans="1:32" s="26" customFormat="1" ht="15" customHeight="1" x14ac:dyDescent="0.2">
      <c r="B16" s="5" t="s">
        <v>66</v>
      </c>
      <c r="C16" s="5" t="s">
        <v>3</v>
      </c>
      <c r="D16" s="24" t="s">
        <v>79</v>
      </c>
      <c r="E16" s="4" t="str">
        <f t="shared" si="2"/>
        <v>MSTotal50-54</v>
      </c>
      <c r="F16" s="6">
        <f>VLOOKUP(E16,'Appendix 1a. Person-years 2020'!$E$3:$F$1682,2,FALSE)</f>
        <v>165092.81640000001</v>
      </c>
      <c r="G16" s="17">
        <f>VLOOKUP(E16,'Appendix 2a. Deaths 2020'!$E$4:$G$1683,2,FALSE)</f>
        <v>1009</v>
      </c>
      <c r="H16" s="17">
        <f>VLOOKUP(E16,'Appendix 2a. Deaths 2020'!$E$4:$G$1683,3,FALSE)</f>
        <v>131</v>
      </c>
      <c r="I16" s="18">
        <f t="shared" si="3"/>
        <v>6.1117135318311758E-3</v>
      </c>
      <c r="J16" s="24">
        <v>5</v>
      </c>
      <c r="K16" s="5">
        <f>VLOOKUP(E16,'Appendix 3a. nax iIBGE 2020'!$E$5:$O$1935,11,FALSE)</f>
        <v>2.5</v>
      </c>
      <c r="L16" s="19">
        <f t="shared" si="4"/>
        <v>3.0098681363703819E-2</v>
      </c>
      <c r="M16" s="20">
        <f t="shared" si="14"/>
        <v>91306.341967215631</v>
      </c>
      <c r="N16" s="20">
        <f t="shared" si="15"/>
        <v>2748.2004933566009</v>
      </c>
      <c r="O16" s="20">
        <f t="shared" si="5"/>
        <v>449661.20860268665</v>
      </c>
      <c r="P16" s="20">
        <f t="shared" si="0"/>
        <v>2699284.4784701038</v>
      </c>
      <c r="Q16" s="21">
        <f t="shared" si="6"/>
        <v>29.56294623476764</v>
      </c>
      <c r="R16" s="22">
        <f t="shared" si="7"/>
        <v>0.87016848364717547</v>
      </c>
      <c r="S16" s="22">
        <f t="shared" si="8"/>
        <v>0.96990131863629614</v>
      </c>
      <c r="T16" s="22">
        <f t="shared" si="9"/>
        <v>0.97375731263306387</v>
      </c>
      <c r="U16" s="23">
        <f t="shared" si="16"/>
        <v>91803.488531208044</v>
      </c>
      <c r="V16" s="23">
        <f t="shared" si="17"/>
        <v>2409.1702487185999</v>
      </c>
      <c r="W16" s="22">
        <f t="shared" si="10"/>
        <v>2.6242687366936138E-2</v>
      </c>
      <c r="X16" s="23">
        <f t="shared" si="18"/>
        <v>2.6423456514391872</v>
      </c>
      <c r="Y16" s="23">
        <f t="shared" si="11"/>
        <v>453337.45194272546</v>
      </c>
      <c r="Z16" s="23">
        <f t="shared" si="1"/>
        <v>2858008.364102507</v>
      </c>
      <c r="AA16" s="23">
        <f t="shared" si="12"/>
        <v>31.131805662602289</v>
      </c>
      <c r="AB16" s="25"/>
      <c r="AC16" s="24"/>
      <c r="AD16" s="25"/>
      <c r="AE16" s="24"/>
      <c r="AF16" s="23">
        <f t="shared" si="13"/>
        <v>1.5688594278346493</v>
      </c>
    </row>
    <row r="17" spans="2:32" s="26" customFormat="1" ht="15" customHeight="1" x14ac:dyDescent="0.2">
      <c r="B17" s="5" t="s">
        <v>66</v>
      </c>
      <c r="C17" s="5" t="s">
        <v>3</v>
      </c>
      <c r="D17" s="24" t="s">
        <v>80</v>
      </c>
      <c r="E17" s="4" t="str">
        <f t="shared" si="2"/>
        <v>MSTotal55-59</v>
      </c>
      <c r="F17" s="6">
        <f>VLOOKUP(E17,'Appendix 1a. Person-years 2020'!$E$3:$F$1682,2,FALSE)</f>
        <v>148034.25380000001</v>
      </c>
      <c r="G17" s="17">
        <f>VLOOKUP(E17,'Appendix 2a. Deaths 2020'!$E$4:$G$1683,2,FALSE)</f>
        <v>1343</v>
      </c>
      <c r="H17" s="17">
        <f>VLOOKUP(E17,'Appendix 2a. Deaths 2020'!$E$4:$G$1683,3,FALSE)</f>
        <v>187</v>
      </c>
      <c r="I17" s="18">
        <f t="shared" si="3"/>
        <v>9.0722246069780913E-3</v>
      </c>
      <c r="J17" s="24">
        <v>5</v>
      </c>
      <c r="K17" s="5">
        <f>VLOOKUP(E17,'Appendix 3a. nax iIBGE 2020'!$E$5:$O$1935,11,FALSE)</f>
        <v>2.5</v>
      </c>
      <c r="L17" s="19">
        <f t="shared" si="4"/>
        <v>4.4355123918248709E-2</v>
      </c>
      <c r="M17" s="20">
        <f t="shared" si="14"/>
        <v>88558.141473859025</v>
      </c>
      <c r="N17" s="20">
        <f t="shared" si="15"/>
        <v>3928.0073390428174</v>
      </c>
      <c r="O17" s="20">
        <f t="shared" si="5"/>
        <v>432970.68902168813</v>
      </c>
      <c r="P17" s="20">
        <f t="shared" si="0"/>
        <v>2249623.2698674169</v>
      </c>
      <c r="Q17" s="21">
        <f t="shared" si="6"/>
        <v>25.402783215944865</v>
      </c>
      <c r="R17" s="22">
        <f t="shared" si="7"/>
        <v>0.86075949367088611</v>
      </c>
      <c r="S17" s="22">
        <f t="shared" si="8"/>
        <v>0.9556448760817513</v>
      </c>
      <c r="T17" s="22">
        <f t="shared" si="9"/>
        <v>0.961700974086516</v>
      </c>
      <c r="U17" s="23">
        <f t="shared" si="16"/>
        <v>89394.318282489447</v>
      </c>
      <c r="V17" s="23">
        <f t="shared" si="17"/>
        <v>3423.7153124192996</v>
      </c>
      <c r="W17" s="22">
        <f t="shared" si="10"/>
        <v>3.8299025913483997E-2</v>
      </c>
      <c r="X17" s="23">
        <f t="shared" si="18"/>
        <v>2.6559057331324687</v>
      </c>
      <c r="Y17" s="23">
        <f t="shared" si="11"/>
        <v>438946.07997721859</v>
      </c>
      <c r="Z17" s="23">
        <f t="shared" si="1"/>
        <v>2404670.9121597814</v>
      </c>
      <c r="AA17" s="23">
        <f t="shared" si="12"/>
        <v>26.899594497280351</v>
      </c>
      <c r="AB17" s="25"/>
      <c r="AC17" s="24"/>
      <c r="AD17" s="25"/>
      <c r="AE17" s="24"/>
      <c r="AF17" s="23">
        <f t="shared" si="13"/>
        <v>1.4968112813354857</v>
      </c>
    </row>
    <row r="18" spans="2:32" s="26" customFormat="1" ht="15" customHeight="1" x14ac:dyDescent="0.2">
      <c r="B18" s="5" t="s">
        <v>66</v>
      </c>
      <c r="C18" s="5" t="s">
        <v>3</v>
      </c>
      <c r="D18" s="24" t="s">
        <v>81</v>
      </c>
      <c r="E18" s="4" t="str">
        <f t="shared" si="2"/>
        <v>MSTotal60-64</v>
      </c>
      <c r="F18" s="6">
        <f>VLOOKUP(E18,'Appendix 1a. Person-years 2020'!$E$3:$F$1682,2,FALSE)</f>
        <v>118406.1344</v>
      </c>
      <c r="G18" s="17">
        <f>VLOOKUP(E18,'Appendix 2a. Deaths 2020'!$E$4:$G$1683,2,FALSE)</f>
        <v>1647</v>
      </c>
      <c r="H18" s="17">
        <f>VLOOKUP(E18,'Appendix 2a. Deaths 2020'!$E$4:$G$1683,3,FALSE)</f>
        <v>237</v>
      </c>
      <c r="I18" s="18">
        <f t="shared" si="3"/>
        <v>1.3909752297428267E-2</v>
      </c>
      <c r="J18" s="24">
        <v>5</v>
      </c>
      <c r="K18" s="5">
        <f>VLOOKUP(E18,'Appendix 3a. nax iIBGE 2020'!$E$5:$O$1935,11,FALSE)</f>
        <v>2.5</v>
      </c>
      <c r="L18" s="19">
        <f t="shared" si="4"/>
        <v>6.721152241628249E-2</v>
      </c>
      <c r="M18" s="20">
        <f t="shared" si="14"/>
        <v>84630.13413481621</v>
      </c>
      <c r="N18" s="20">
        <f t="shared" si="15"/>
        <v>5688.1201574951938</v>
      </c>
      <c r="O18" s="20">
        <f t="shared" si="5"/>
        <v>408930.37028034299</v>
      </c>
      <c r="P18" s="20">
        <f t="shared" si="0"/>
        <v>1816652.580845729</v>
      </c>
      <c r="Q18" s="21">
        <f t="shared" si="6"/>
        <v>21.465788745552413</v>
      </c>
      <c r="R18" s="22">
        <f t="shared" si="7"/>
        <v>0.85610200364298727</v>
      </c>
      <c r="S18" s="22">
        <f t="shared" si="8"/>
        <v>0.93278847758371752</v>
      </c>
      <c r="T18" s="22">
        <f t="shared" si="9"/>
        <v>0.94217443013185165</v>
      </c>
      <c r="U18" s="23">
        <f t="shared" si="16"/>
        <v>85970.602970070147</v>
      </c>
      <c r="V18" s="23">
        <f t="shared" si="17"/>
        <v>4971.2991086526335</v>
      </c>
      <c r="W18" s="22">
        <f t="shared" si="10"/>
        <v>5.7825569868148352E-2</v>
      </c>
      <c r="X18" s="23">
        <f t="shared" si="18"/>
        <v>2.6450991384945297</v>
      </c>
      <c r="Y18" s="23">
        <f t="shared" si="11"/>
        <v>418146.09829658328</v>
      </c>
      <c r="Z18" s="23">
        <f t="shared" si="1"/>
        <v>1965724.8321825629</v>
      </c>
      <c r="AA18" s="23">
        <f t="shared" si="12"/>
        <v>22.865081368184789</v>
      </c>
      <c r="AB18" s="25"/>
      <c r="AC18" s="24"/>
      <c r="AD18" s="25"/>
      <c r="AE18" s="24"/>
      <c r="AF18" s="23">
        <f t="shared" si="13"/>
        <v>1.3992926226323767</v>
      </c>
    </row>
    <row r="19" spans="2:32" s="26" customFormat="1" ht="15" customHeight="1" x14ac:dyDescent="0.2">
      <c r="B19" s="5" t="s">
        <v>66</v>
      </c>
      <c r="C19" s="5" t="s">
        <v>3</v>
      </c>
      <c r="D19" s="24" t="s">
        <v>82</v>
      </c>
      <c r="E19" s="4" t="str">
        <f t="shared" si="2"/>
        <v>MSTotal65-69</v>
      </c>
      <c r="F19" s="6">
        <f>VLOOKUP(E19,'Appendix 1a. Person-years 2020'!$E$3:$F$1682,2,FALSE)</f>
        <v>90574.1636</v>
      </c>
      <c r="G19" s="17">
        <f>VLOOKUP(E19,'Appendix 2a. Deaths 2020'!$E$4:$G$1683,2,FALSE)</f>
        <v>1881</v>
      </c>
      <c r="H19" s="17">
        <f>VLOOKUP(E19,'Appendix 2a. Deaths 2020'!$E$4:$G$1683,3,FALSE)</f>
        <v>273</v>
      </c>
      <c r="I19" s="18">
        <f t="shared" si="3"/>
        <v>2.0767511674819373E-2</v>
      </c>
      <c r="J19" s="24">
        <v>5</v>
      </c>
      <c r="K19" s="5">
        <f>VLOOKUP(E19,'Appendix 3a. nax iIBGE 2020'!$E$5:$O$1935,11,FALSE)</f>
        <v>2.5</v>
      </c>
      <c r="L19" s="19">
        <f t="shared" si="4"/>
        <v>9.8712524606077823E-2</v>
      </c>
      <c r="M19" s="20">
        <f t="shared" si="14"/>
        <v>78942.01397732101</v>
      </c>
      <c r="N19" s="20">
        <f t="shared" si="15"/>
        <v>7792.5654971896392</v>
      </c>
      <c r="O19" s="20">
        <f t="shared" si="5"/>
        <v>375228.65614363091</v>
      </c>
      <c r="P19" s="20">
        <f t="shared" si="0"/>
        <v>1407722.2105653859</v>
      </c>
      <c r="Q19" s="21">
        <f t="shared" si="6"/>
        <v>17.83235744365232</v>
      </c>
      <c r="R19" s="22">
        <f t="shared" si="7"/>
        <v>0.85486443381180222</v>
      </c>
      <c r="S19" s="22">
        <f t="shared" si="8"/>
        <v>0.90128747539392218</v>
      </c>
      <c r="T19" s="22">
        <f t="shared" si="9"/>
        <v>0.9149856254326757</v>
      </c>
      <c r="U19" s="23">
        <f t="shared" si="16"/>
        <v>80999.303861417517</v>
      </c>
      <c r="V19" s="23">
        <f t="shared" si="17"/>
        <v>6886.1051581670663</v>
      </c>
      <c r="W19" s="22">
        <f t="shared" si="10"/>
        <v>8.5014374567324302E-2</v>
      </c>
      <c r="X19" s="23">
        <f t="shared" si="18"/>
        <v>2.6397368172645366</v>
      </c>
      <c r="Y19" s="23">
        <f t="shared" si="11"/>
        <v>388743.49882982112</v>
      </c>
      <c r="Z19" s="23">
        <f t="shared" si="1"/>
        <v>1547578.7338859797</v>
      </c>
      <c r="AA19" s="23">
        <f t="shared" si="12"/>
        <v>19.106074498291331</v>
      </c>
      <c r="AB19" s="25"/>
      <c r="AC19" s="24"/>
      <c r="AD19" s="25"/>
      <c r="AE19" s="24"/>
      <c r="AF19" s="23">
        <f t="shared" si="13"/>
        <v>1.2737170546390111</v>
      </c>
    </row>
    <row r="20" spans="2:32" s="26" customFormat="1" ht="15" customHeight="1" x14ac:dyDescent="0.2">
      <c r="B20" s="5" t="s">
        <v>66</v>
      </c>
      <c r="C20" s="5" t="s">
        <v>3</v>
      </c>
      <c r="D20" s="42" t="s">
        <v>19</v>
      </c>
      <c r="E20" s="4" t="str">
        <f t="shared" si="2"/>
        <v>MSTotal70-74</v>
      </c>
      <c r="F20" s="6">
        <f>VLOOKUP(E20,'Appendix 1a. Person-years 2020'!$E$3:$F$1682,2,FALSE)</f>
        <v>63938.662600000003</v>
      </c>
      <c r="G20" s="17">
        <f>VLOOKUP(E20,'Appendix 2a. Deaths 2020'!$E$4:$G$1683,2,FALSE)</f>
        <v>2101</v>
      </c>
      <c r="H20" s="17">
        <f>VLOOKUP(E20,'Appendix 2a. Deaths 2020'!$E$4:$G$1683,3,FALSE)</f>
        <v>333</v>
      </c>
      <c r="I20" s="18">
        <f t="shared" si="3"/>
        <v>3.2859617554778196E-2</v>
      </c>
      <c r="J20" s="24">
        <v>5</v>
      </c>
      <c r="K20" s="5">
        <f>VLOOKUP(E20,'Appendix 3a. nax iIBGE 2020'!$E$5:$O$1935,11,FALSE)</f>
        <v>2.5</v>
      </c>
      <c r="L20" s="19">
        <f t="shared" si="4"/>
        <v>0.15182574775813928</v>
      </c>
      <c r="M20" s="20">
        <f t="shared" si="14"/>
        <v>71149.448480131367</v>
      </c>
      <c r="N20" s="20">
        <f t="shared" si="15"/>
        <v>10802.318218075152</v>
      </c>
      <c r="O20" s="20">
        <f t="shared" si="5"/>
        <v>328741.44685546897</v>
      </c>
      <c r="P20" s="20">
        <f t="shared" si="0"/>
        <v>1032493.554421755</v>
      </c>
      <c r="Q20" s="21">
        <f t="shared" si="6"/>
        <v>14.511617116892776</v>
      </c>
      <c r="R20" s="22">
        <f t="shared" si="7"/>
        <v>0.84150404569252735</v>
      </c>
      <c r="S20" s="22">
        <f t="shared" si="8"/>
        <v>0.84817425224186072</v>
      </c>
      <c r="T20" s="22">
        <f t="shared" si="9"/>
        <v>0.87060249883186247</v>
      </c>
      <c r="U20" s="23">
        <f t="shared" si="16"/>
        <v>74113.198703250455</v>
      </c>
      <c r="V20" s="23">
        <f t="shared" si="17"/>
        <v>9590.0627157782601</v>
      </c>
      <c r="W20" s="22">
        <f t="shared" si="10"/>
        <v>0.12939750116813753</v>
      </c>
      <c r="X20" s="23">
        <f t="shared" si="18"/>
        <v>2.6071822519385406</v>
      </c>
      <c r="Y20" s="23">
        <f t="shared" si="11"/>
        <v>347618.72124491556</v>
      </c>
      <c r="Z20" s="23">
        <f t="shared" si="1"/>
        <v>1158835.2350561586</v>
      </c>
      <c r="AA20" s="23">
        <f t="shared" si="12"/>
        <v>15.636017002803232</v>
      </c>
      <c r="AB20" s="25"/>
      <c r="AC20" s="24"/>
      <c r="AD20" s="25"/>
      <c r="AE20" s="24"/>
      <c r="AF20" s="23">
        <f t="shared" si="13"/>
        <v>1.1243998859104565</v>
      </c>
    </row>
    <row r="21" spans="2:32" s="26" customFormat="1" ht="15" customHeight="1" x14ac:dyDescent="0.2">
      <c r="B21" s="5" t="s">
        <v>66</v>
      </c>
      <c r="C21" s="5" t="s">
        <v>3</v>
      </c>
      <c r="D21" s="42" t="s">
        <v>20</v>
      </c>
      <c r="E21" s="4" t="str">
        <f t="shared" si="2"/>
        <v>MSTotal75-79</v>
      </c>
      <c r="F21" s="6">
        <f>VLOOKUP(E21,'Appendix 1a. Person-years 2020'!$E$3:$F$1682,2,FALSE)</f>
        <v>43556.353900000002</v>
      </c>
      <c r="G21" s="17">
        <f>VLOOKUP(E21,'Appendix 2a. Deaths 2020'!$E$4:$G$1683,2,FALSE)</f>
        <v>1992</v>
      </c>
      <c r="H21" s="17">
        <f>VLOOKUP(E21,'Appendix 2a. Deaths 2020'!$E$4:$G$1683,3,FALSE)</f>
        <v>237</v>
      </c>
      <c r="I21" s="18">
        <f t="shared" si="3"/>
        <v>4.5733855606311435E-2</v>
      </c>
      <c r="J21" s="24">
        <v>5</v>
      </c>
      <c r="K21" s="5">
        <f>VLOOKUP(E21,'Appendix 3a. nax iIBGE 2020'!$E$5:$O$1935,11,FALSE)</f>
        <v>2.5</v>
      </c>
      <c r="L21" s="19">
        <f t="shared" si="4"/>
        <v>0.20520700876132353</v>
      </c>
      <c r="M21" s="20">
        <f t="shared" si="14"/>
        <v>60347.130262056213</v>
      </c>
      <c r="N21" s="20">
        <f t="shared" si="15"/>
        <v>12383.654088406502</v>
      </c>
      <c r="O21" s="20">
        <f t="shared" si="5"/>
        <v>270776.51608926483</v>
      </c>
      <c r="P21" s="20">
        <f t="shared" si="0"/>
        <v>703752.10756628599</v>
      </c>
      <c r="Q21" s="21">
        <f t="shared" si="6"/>
        <v>11.661732786799579</v>
      </c>
      <c r="R21" s="22">
        <f t="shared" si="7"/>
        <v>0.88102409638554213</v>
      </c>
      <c r="S21" s="22">
        <f t="shared" si="8"/>
        <v>0.79479299123867642</v>
      </c>
      <c r="T21" s="22">
        <f t="shared" si="9"/>
        <v>0.81681065769362204</v>
      </c>
      <c r="U21" s="23">
        <f t="shared" si="16"/>
        <v>64523.135987472197</v>
      </c>
      <c r="V21" s="23">
        <f t="shared" si="17"/>
        <v>11819.950845090018</v>
      </c>
      <c r="W21" s="22">
        <f t="shared" si="10"/>
        <v>0.18318934230637793</v>
      </c>
      <c r="X21" s="23">
        <f t="shared" si="18"/>
        <v>2.5940789551119727</v>
      </c>
      <c r="Y21" s="23">
        <f t="shared" si="11"/>
        <v>294177.81144961686</v>
      </c>
      <c r="Z21" s="23">
        <f t="shared" si="1"/>
        <v>811216.51381124312</v>
      </c>
      <c r="AA21" s="23">
        <f t="shared" si="12"/>
        <v>12.572490493468091</v>
      </c>
      <c r="AB21" s="25"/>
      <c r="AC21" s="24"/>
      <c r="AD21" s="25"/>
      <c r="AE21" s="24"/>
      <c r="AF21" s="23">
        <f t="shared" si="13"/>
        <v>0.91075770666851241</v>
      </c>
    </row>
    <row r="22" spans="2:32" s="26" customFormat="1" ht="15" customHeight="1" x14ac:dyDescent="0.2">
      <c r="B22" s="5" t="s">
        <v>66</v>
      </c>
      <c r="C22" s="5" t="s">
        <v>3</v>
      </c>
      <c r="D22" s="42" t="s">
        <v>21</v>
      </c>
      <c r="E22" s="4" t="str">
        <f t="shared" si="2"/>
        <v>MSTotal80-84</v>
      </c>
      <c r="F22" s="6">
        <f>VLOOKUP(E22,'Appendix 1a. Person-years 2020'!$E$3:$F$1682,2,FALSE)</f>
        <v>27894.976600000002</v>
      </c>
      <c r="G22" s="17">
        <f>VLOOKUP(E22,'Appendix 2a. Deaths 2020'!$E$4:$G$1683,2,FALSE)</f>
        <v>2088</v>
      </c>
      <c r="H22" s="17">
        <f>VLOOKUP(E22,'Appendix 2a. Deaths 2020'!$E$4:$G$1683,3,FALSE)</f>
        <v>252</v>
      </c>
      <c r="I22" s="18">
        <f t="shared" si="3"/>
        <v>7.485218682707194E-2</v>
      </c>
      <c r="J22" s="24">
        <v>5</v>
      </c>
      <c r="K22" s="5">
        <f>VLOOKUP(E22,'Appendix 3a. nax iIBGE 2020'!$E$5:$O$1935,11,FALSE)</f>
        <v>2.5</v>
      </c>
      <c r="L22" s="19">
        <f t="shared" si="4"/>
        <v>0.31526520843140199</v>
      </c>
      <c r="M22" s="20">
        <f t="shared" si="14"/>
        <v>47963.476173649709</v>
      </c>
      <c r="N22" s="20">
        <f t="shared" si="15"/>
        <v>15121.215312980259</v>
      </c>
      <c r="O22" s="20">
        <f t="shared" si="5"/>
        <v>202014.34258579789</v>
      </c>
      <c r="P22" s="20">
        <f t="shared" si="0"/>
        <v>432975.59147702117</v>
      </c>
      <c r="Q22" s="21">
        <f t="shared" si="6"/>
        <v>9.0271937319441076</v>
      </c>
      <c r="R22" s="22">
        <f t="shared" si="7"/>
        <v>0.87931034482758619</v>
      </c>
      <c r="S22" s="22">
        <f t="shared" si="8"/>
        <v>0.68473479156859796</v>
      </c>
      <c r="T22" s="22">
        <f t="shared" si="9"/>
        <v>0.71675897622964646</v>
      </c>
      <c r="U22" s="23">
        <f t="shared" si="16"/>
        <v>52703.185142382179</v>
      </c>
      <c r="V22" s="23">
        <f t="shared" si="17"/>
        <v>14927.704115686814</v>
      </c>
      <c r="W22" s="22">
        <f t="shared" si="10"/>
        <v>0.28324102377035354</v>
      </c>
      <c r="X22" s="23">
        <f t="shared" si="18"/>
        <v>2.5388247077617407</v>
      </c>
      <c r="Y22" s="23">
        <f t="shared" si="11"/>
        <v>226776.22917253914</v>
      </c>
      <c r="Z22" s="23">
        <f t="shared" si="1"/>
        <v>517038.70236162626</v>
      </c>
      <c r="AA22" s="23">
        <f t="shared" si="12"/>
        <v>9.8103881381135096</v>
      </c>
      <c r="AB22" s="25"/>
      <c r="AC22" s="24"/>
      <c r="AD22" s="25"/>
      <c r="AE22" s="24"/>
      <c r="AF22" s="23">
        <f t="shared" si="13"/>
        <v>0.78319440616940206</v>
      </c>
    </row>
    <row r="23" spans="2:32" s="26" customFormat="1" ht="15" customHeight="1" x14ac:dyDescent="0.2">
      <c r="B23" s="5" t="s">
        <v>66</v>
      </c>
      <c r="C23" s="5" t="s">
        <v>3</v>
      </c>
      <c r="D23" s="42" t="s">
        <v>22</v>
      </c>
      <c r="E23" s="4" t="str">
        <f t="shared" si="2"/>
        <v>MSTotal85-89</v>
      </c>
      <c r="F23" s="6">
        <f>VLOOKUP(E23,'Appendix 1a. Person-years 2020'!$E$3:$F$1682,2,FALSE)</f>
        <v>14449.346299999999</v>
      </c>
      <c r="G23" s="17">
        <f>VLOOKUP(E23,'Appendix 2a. Deaths 2020'!$E$4:$G$1683,2,FALSE)</f>
        <v>1563</v>
      </c>
      <c r="H23" s="17">
        <f>VLOOKUP(E23,'Appendix 2a. Deaths 2020'!$E$4:$G$1683,3,FALSE)</f>
        <v>186</v>
      </c>
      <c r="I23" s="18">
        <f t="shared" si="3"/>
        <v>0.10817098348594498</v>
      </c>
      <c r="J23" s="24">
        <v>5</v>
      </c>
      <c r="K23" s="5">
        <f>VLOOKUP(E23,'Appendix 3a. nax iIBGE 2020'!$E$5:$O$1935,11,FALSE)</f>
        <v>2.5</v>
      </c>
      <c r="L23" s="19">
        <f t="shared" si="4"/>
        <v>0.4257267219151909</v>
      </c>
      <c r="M23" s="20">
        <f t="shared" si="14"/>
        <v>32842.260860669448</v>
      </c>
      <c r="N23" s="20">
        <f t="shared" si="15"/>
        <v>13981.828056496381</v>
      </c>
      <c r="O23" s="20">
        <f t="shared" si="5"/>
        <v>129256.7341621063</v>
      </c>
      <c r="P23" s="20">
        <f t="shared" si="0"/>
        <v>230961.24889122328</v>
      </c>
      <c r="Q23" s="21">
        <f t="shared" si="6"/>
        <v>7.0324406066639904</v>
      </c>
      <c r="R23" s="22">
        <f t="shared" si="7"/>
        <v>0.88099808061420348</v>
      </c>
      <c r="S23" s="22">
        <f t="shared" si="8"/>
        <v>0.5742732780848091</v>
      </c>
      <c r="T23" s="22">
        <f t="shared" si="9"/>
        <v>0.61345675958359336</v>
      </c>
      <c r="U23" s="23">
        <f t="shared" si="16"/>
        <v>37775.481026695365</v>
      </c>
      <c r="V23" s="23">
        <f t="shared" si="17"/>
        <v>14601.856844347314</v>
      </c>
      <c r="W23" s="22">
        <f t="shared" si="10"/>
        <v>0.38654324041640664</v>
      </c>
      <c r="X23" s="23">
        <f>J23+R23*(L23/W23)*(K23-J23)</f>
        <v>2.5742401777003074</v>
      </c>
      <c r="Y23" s="23">
        <f t="shared" si="11"/>
        <v>153456.80746948734</v>
      </c>
      <c r="Z23" s="23">
        <f t="shared" si="1"/>
        <v>290262.47318908712</v>
      </c>
      <c r="AA23" s="23">
        <f t="shared" si="12"/>
        <v>7.6838855601590614</v>
      </c>
      <c r="AB23" s="25"/>
      <c r="AC23" s="24"/>
      <c r="AD23" s="25"/>
      <c r="AE23" s="24"/>
      <c r="AF23" s="23">
        <f t="shared" si="13"/>
        <v>0.65144495349507103</v>
      </c>
    </row>
    <row r="24" spans="2:32" s="26" customFormat="1" ht="15" customHeight="1" x14ac:dyDescent="0.2">
      <c r="B24" s="5" t="s">
        <v>66</v>
      </c>
      <c r="C24" s="5" t="s">
        <v>3</v>
      </c>
      <c r="D24" s="43" t="s">
        <v>5</v>
      </c>
      <c r="E24" s="4" t="str">
        <f t="shared" si="2"/>
        <v>MSTotal90+</v>
      </c>
      <c r="F24" s="6">
        <f>VLOOKUP(E24,'Appendix 1a. Person-years 2020'!$E$3:$F$1682,2,FALSE)</f>
        <v>8347.5596999999998</v>
      </c>
      <c r="G24" s="17">
        <f>VLOOKUP(E24,'Appendix 2a. Deaths 2020'!$E$4:$G$1683,2,FALSE)</f>
        <v>1548</v>
      </c>
      <c r="H24" s="17">
        <f>VLOOKUP(E24,'Appendix 2a. Deaths 2020'!$E$4:$G$1683,3,FALSE)</f>
        <v>134</v>
      </c>
      <c r="I24" s="18">
        <f t="shared" si="3"/>
        <v>0.18544341767331116</v>
      </c>
      <c r="J24" s="27"/>
      <c r="K24" s="28"/>
      <c r="L24" s="16">
        <v>1</v>
      </c>
      <c r="M24" s="20">
        <f t="shared" si="14"/>
        <v>18860.43280417307</v>
      </c>
      <c r="N24" s="20">
        <f t="shared" si="15"/>
        <v>18860.43280417307</v>
      </c>
      <c r="O24" s="38">
        <f>N24*Q24</f>
        <v>101704.514729117</v>
      </c>
      <c r="P24" s="20">
        <f>O24</f>
        <v>101704.514729117</v>
      </c>
      <c r="Q24" s="21">
        <f>1/I24</f>
        <v>5.3924804263565891</v>
      </c>
      <c r="R24" s="22">
        <f t="shared" si="7"/>
        <v>0.91343669250645998</v>
      </c>
      <c r="S24" s="22">
        <f t="shared" si="8"/>
        <v>0</v>
      </c>
      <c r="T24" s="22">
        <f t="shared" si="9"/>
        <v>0</v>
      </c>
      <c r="U24" s="23">
        <f t="shared" si="16"/>
        <v>23173.624182348052</v>
      </c>
      <c r="V24" s="23">
        <f>U24*(1-T24)</f>
        <v>23173.624182348052</v>
      </c>
      <c r="W24" s="22">
        <f t="shared" si="10"/>
        <v>1</v>
      </c>
      <c r="X24" s="23">
        <f>Q24/R24</f>
        <v>5.9035075671852901</v>
      </c>
      <c r="Y24" s="23">
        <f t="shared" si="11"/>
        <v>136805.66571959975</v>
      </c>
      <c r="Z24" s="23">
        <f>Y24</f>
        <v>136805.66571959975</v>
      </c>
      <c r="AA24" s="23">
        <f t="shared" si="12"/>
        <v>5.9035075671852901</v>
      </c>
      <c r="AB24" s="25"/>
      <c r="AC24" s="24"/>
      <c r="AD24" s="25"/>
      <c r="AE24" s="24"/>
      <c r="AF24" s="23">
        <f t="shared" si="13"/>
        <v>0.51102714082870104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2807361.6433999999</v>
      </c>
      <c r="G25" s="30">
        <f>SUM(G5:G24)</f>
        <v>18958</v>
      </c>
      <c r="H25" s="30">
        <f>SUM(H5:H24)</f>
        <v>2186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MS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MS</v>
      </c>
      <c r="C32" s="5" t="s">
        <v>48</v>
      </c>
      <c r="D32" s="40">
        <v>0</v>
      </c>
      <c r="E32" s="4" t="str">
        <f>_xlfn.CONCAT(B32,C32,D32)</f>
        <v>MSFemale0</v>
      </c>
      <c r="F32" s="6">
        <f>VLOOKUP(E32,'Appendix 1a. Person-years 2020'!$E$3:$F$1682,2,FALSE)</f>
        <v>21390.014500000001</v>
      </c>
      <c r="G32" s="17">
        <f>VLOOKUP(E32,'Appendix 2a. Deaths 2020'!$E$4:$G$1683,2,FALSE)</f>
        <v>184</v>
      </c>
      <c r="H32" s="17">
        <f>VLOOKUP(E32,'Appendix 2a. Deaths 2020'!$E$4:$G$1683,3,FALSE)</f>
        <v>0</v>
      </c>
      <c r="I32" s="18">
        <f>G32/F32</f>
        <v>8.6021447063535181E-3</v>
      </c>
      <c r="J32" s="16">
        <v>1</v>
      </c>
      <c r="K32" s="5">
        <f>VLOOKUP(E32,'Appendix 3a. nax iIBGE 2020'!$E$5:$O$1935,11,FALSE)</f>
        <v>0.08</v>
      </c>
      <c r="L32" s="19">
        <f>(J32*I32)/(1+(J32-K32)*I32)</f>
        <v>8.5346020947021251E-3</v>
      </c>
      <c r="M32" s="16">
        <v>100000</v>
      </c>
      <c r="N32" s="20">
        <f>M32*L32</f>
        <v>853.46020947021248</v>
      </c>
      <c r="O32" s="20">
        <f>M33*J32+N32*K32</f>
        <v>99214.816607287401</v>
      </c>
      <c r="P32" s="20">
        <f t="shared" ref="P32:P50" si="19">P33+O32</f>
        <v>7902540.4162383974</v>
      </c>
      <c r="Q32" s="21">
        <f>P32/M32</f>
        <v>79.025404162383978</v>
      </c>
      <c r="R32" s="22">
        <f>(G32-H32)/G32</f>
        <v>1</v>
      </c>
      <c r="S32" s="22">
        <f>1-L32</f>
        <v>0.99146539790529786</v>
      </c>
      <c r="T32" s="22">
        <f>S32^R32</f>
        <v>0.99146539790529786</v>
      </c>
      <c r="U32" s="16">
        <v>100000</v>
      </c>
      <c r="V32" s="23">
        <f>U32*(1-T32)</f>
        <v>853.46020947021373</v>
      </c>
      <c r="W32" s="22">
        <f>V32/U32</f>
        <v>8.5346020947021373E-3</v>
      </c>
      <c r="X32" s="23">
        <f>J32+R32*(L32/W32)*(K32-J32)</f>
        <v>8.0000000000001292E-2</v>
      </c>
      <c r="Y32" s="23">
        <f>U33*J32+V32*X32</f>
        <v>99214.816607287401</v>
      </c>
      <c r="Z32" s="23">
        <f t="shared" ref="Z32:Z50" si="20">Z33+Y32</f>
        <v>8068162.2447765749</v>
      </c>
      <c r="AA32" s="23">
        <f>Z32/U32</f>
        <v>80.681622447765747</v>
      </c>
      <c r="AB32" s="16"/>
      <c r="AC32" s="16"/>
      <c r="AD32" s="16"/>
      <c r="AE32" s="16"/>
      <c r="AF32" s="23">
        <f>AA32-Q32</f>
        <v>1.6562182853817689</v>
      </c>
    </row>
    <row r="33" spans="2:32" s="26" customFormat="1" ht="15" customHeight="1" x14ac:dyDescent="0.2">
      <c r="B33" s="5" t="str">
        <f t="shared" ref="B33:B51" si="21">B6</f>
        <v>MS</v>
      </c>
      <c r="C33" s="5" t="s">
        <v>48</v>
      </c>
      <c r="D33" s="41" t="s">
        <v>18</v>
      </c>
      <c r="E33" s="4" t="str">
        <f t="shared" ref="E33:E51" si="22">_xlfn.CONCAT(B33,C33,D33)</f>
        <v>MSFemale1-4</v>
      </c>
      <c r="F33" s="6">
        <f>VLOOKUP(E33,'Appendix 1a. Person-years 2020'!$E$3:$F$1682,2,FALSE)</f>
        <v>85683.877299999993</v>
      </c>
      <c r="G33" s="17">
        <f>VLOOKUP(E33,'Appendix 2a. Deaths 2020'!$E$4:$G$1683,2,FALSE)</f>
        <v>33</v>
      </c>
      <c r="H33" s="17">
        <f>VLOOKUP(E33,'Appendix 2a. Deaths 2020'!$E$4:$G$1683,3,FALSE)</f>
        <v>0</v>
      </c>
      <c r="I33" s="18">
        <f t="shared" ref="I33:I51" si="23">G33/F33</f>
        <v>3.851366329333932E-4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1.5390705781074281E-3</v>
      </c>
      <c r="M33" s="20">
        <f>M32-N32</f>
        <v>99146.539790529787</v>
      </c>
      <c r="N33" s="20">
        <f>M33*L33</f>
        <v>152.59352231276179</v>
      </c>
      <c r="O33" s="20">
        <f t="shared" ref="O33:O50" si="25">M34*J33+N33*K33</f>
        <v>396206.20129156037</v>
      </c>
      <c r="P33" s="20">
        <f t="shared" si="19"/>
        <v>7803325.5996311102</v>
      </c>
      <c r="Q33" s="21">
        <f t="shared" ref="Q33:Q50" si="26">P33/M33</f>
        <v>78.704971611893441</v>
      </c>
      <c r="R33" s="22">
        <f t="shared" ref="R33:R51" si="27">(G33-H33)/G33</f>
        <v>1</v>
      </c>
      <c r="S33" s="22">
        <f t="shared" ref="S33:S51" si="28">1-L33</f>
        <v>0.99846092942189257</v>
      </c>
      <c r="T33" s="22">
        <f t="shared" ref="T33:T51" si="29">S33^R33</f>
        <v>0.99846092942189257</v>
      </c>
      <c r="U33" s="23">
        <f>U32-V32</f>
        <v>99146.539790529787</v>
      </c>
      <c r="V33" s="23">
        <f>U33*(1-T33)</f>
        <v>152.59352231276165</v>
      </c>
      <c r="W33" s="22">
        <f t="shared" ref="W33:W51" si="30">V33/U33</f>
        <v>1.5390705781074265E-3</v>
      </c>
      <c r="X33" s="23">
        <f>J33+R33*(L33/W33)*(K33-J33)</f>
        <v>1.5099999999999976</v>
      </c>
      <c r="Y33" s="23">
        <f t="shared" ref="Y33:Y51" si="31">U34*J33+V33*X33</f>
        <v>396206.20129156037</v>
      </c>
      <c r="Z33" s="23">
        <f t="shared" si="20"/>
        <v>7968947.4281692877</v>
      </c>
      <c r="AA33" s="23">
        <f t="shared" ref="AA33:AA51" si="32">Z33/U33</f>
        <v>80.37544673778379</v>
      </c>
      <c r="AB33" s="25"/>
      <c r="AC33" s="24"/>
      <c r="AD33" s="25"/>
      <c r="AE33" s="24"/>
      <c r="AF33" s="23">
        <f t="shared" ref="AF33:AF51" si="33">AA33-Q33</f>
        <v>1.6704751258903485</v>
      </c>
    </row>
    <row r="34" spans="2:32" s="26" customFormat="1" ht="15" customHeight="1" x14ac:dyDescent="0.2">
      <c r="B34" s="5" t="str">
        <f t="shared" si="21"/>
        <v>MS</v>
      </c>
      <c r="C34" s="5" t="s">
        <v>48</v>
      </c>
      <c r="D34" s="24" t="s">
        <v>70</v>
      </c>
      <c r="E34" s="4" t="str">
        <f t="shared" si="22"/>
        <v>MSFemale5-9</v>
      </c>
      <c r="F34" s="6">
        <f>VLOOKUP(E34,'Appendix 1a. Person-years 2020'!$E$3:$F$1682,2,FALSE)</f>
        <v>105434.57180000001</v>
      </c>
      <c r="G34" s="17">
        <f>VLOOKUP(E34,'Appendix 2a. Deaths 2020'!$E$4:$G$1683,2,FALSE)</f>
        <v>18</v>
      </c>
      <c r="H34" s="17">
        <f>VLOOKUP(E34,'Appendix 2a. Deaths 2020'!$E$4:$G$1683,3,FALSE)</f>
        <v>1</v>
      </c>
      <c r="I34" s="18">
        <f t="shared" si="23"/>
        <v>1.7072199082995658E-4</v>
      </c>
      <c r="J34" s="24">
        <v>5</v>
      </c>
      <c r="K34" s="5">
        <f>VLOOKUP(E34,'Appendix 3a. nax iIBGE 2020'!$E$5:$O$1935,11,FALSE)</f>
        <v>2.5</v>
      </c>
      <c r="L34" s="19">
        <f t="shared" si="24"/>
        <v>8.5324578460224654E-4</v>
      </c>
      <c r="M34" s="20">
        <f t="shared" ref="M34:M51" si="34">M33-N33</f>
        <v>98993.946268217027</v>
      </c>
      <c r="N34" s="20">
        <f t="shared" ref="N34:N51" si="35">M34*L34</f>
        <v>84.466167354497472</v>
      </c>
      <c r="O34" s="20">
        <f t="shared" si="25"/>
        <v>494758.56592269894</v>
      </c>
      <c r="P34" s="20">
        <f t="shared" si="19"/>
        <v>7407119.39833955</v>
      </c>
      <c r="Q34" s="21">
        <f t="shared" si="26"/>
        <v>74.82396325802074</v>
      </c>
      <c r="R34" s="22">
        <f t="shared" si="27"/>
        <v>0.94444444444444442</v>
      </c>
      <c r="S34" s="22">
        <f t="shared" si="28"/>
        <v>0.99914675421539778</v>
      </c>
      <c r="T34" s="22">
        <f t="shared" si="29"/>
        <v>0.99919413765374065</v>
      </c>
      <c r="U34" s="23">
        <f t="shared" ref="U34:U51" si="36">U33-V33</f>
        <v>98993.946268217027</v>
      </c>
      <c r="V34" s="23">
        <f t="shared" ref="V34:V50" si="37">U34*(1-T34)</f>
        <v>79.775493805176907</v>
      </c>
      <c r="W34" s="22">
        <f t="shared" si="30"/>
        <v>8.0586234625934505E-4</v>
      </c>
      <c r="X34" s="23">
        <f>J34+R34*(L34/W34)*(K34-J34)</f>
        <v>2.5000592695706683</v>
      </c>
      <c r="Y34" s="23">
        <f t="shared" si="31"/>
        <v>494770.2973348315</v>
      </c>
      <c r="Z34" s="23">
        <f t="shared" si="20"/>
        <v>7572741.2268777275</v>
      </c>
      <c r="AA34" s="23">
        <f t="shared" si="32"/>
        <v>76.497013326046485</v>
      </c>
      <c r="AB34" s="25"/>
      <c r="AC34" s="24"/>
      <c r="AD34" s="25"/>
      <c r="AE34" s="24"/>
      <c r="AF34" s="23">
        <f t="shared" si="33"/>
        <v>1.673050068025745</v>
      </c>
    </row>
    <row r="35" spans="2:32" s="26" customFormat="1" ht="15" customHeight="1" x14ac:dyDescent="0.2">
      <c r="B35" s="5" t="str">
        <f t="shared" si="21"/>
        <v>MS</v>
      </c>
      <c r="C35" s="5" t="s">
        <v>48</v>
      </c>
      <c r="D35" s="24" t="s">
        <v>71</v>
      </c>
      <c r="E35" s="4" t="str">
        <f t="shared" si="22"/>
        <v>MSFemale10-14</v>
      </c>
      <c r="F35" s="6">
        <f>VLOOKUP(E35,'Appendix 1a. Person-years 2020'!$E$3:$F$1682,2,FALSE)</f>
        <v>99200.868300000002</v>
      </c>
      <c r="G35" s="17">
        <f>VLOOKUP(E35,'Appendix 2a. Deaths 2020'!$E$4:$G$1683,2,FALSE)</f>
        <v>27</v>
      </c>
      <c r="H35" s="17">
        <f>VLOOKUP(E35,'Appendix 2a. Deaths 2020'!$E$4:$G$1683,3,FALSE)</f>
        <v>0</v>
      </c>
      <c r="I35" s="18">
        <f t="shared" si="23"/>
        <v>2.7217503700015494E-4</v>
      </c>
      <c r="J35" s="24">
        <v>5</v>
      </c>
      <c r="K35" s="5">
        <f>VLOOKUP(E35,'Appendix 3a. nax iIBGE 2020'!$E$5:$O$1935,11,FALSE)</f>
        <v>2.5</v>
      </c>
      <c r="L35" s="19">
        <f t="shared" si="24"/>
        <v>1.3599498240165996E-3</v>
      </c>
      <c r="M35" s="20">
        <f t="shared" si="34"/>
        <v>98909.480100862536</v>
      </c>
      <c r="N35" s="20">
        <f t="shared" si="35"/>
        <v>134.51193005674136</v>
      </c>
      <c r="O35" s="20">
        <f t="shared" si="25"/>
        <v>494211.12067917077</v>
      </c>
      <c r="P35" s="20">
        <f t="shared" si="19"/>
        <v>6912360.8324168511</v>
      </c>
      <c r="Q35" s="21">
        <f t="shared" si="26"/>
        <v>69.885726073658461</v>
      </c>
      <c r="R35" s="22">
        <f t="shared" si="27"/>
        <v>1</v>
      </c>
      <c r="S35" s="22">
        <f t="shared" si="28"/>
        <v>0.99864005017598345</v>
      </c>
      <c r="T35" s="22">
        <f t="shared" si="29"/>
        <v>0.99864005017598345</v>
      </c>
      <c r="U35" s="23">
        <f t="shared" si="36"/>
        <v>98914.170774411847</v>
      </c>
      <c r="V35" s="23">
        <f t="shared" si="37"/>
        <v>134.51830913740423</v>
      </c>
      <c r="W35" s="22">
        <f t="shared" si="30"/>
        <v>1.3599498240165486E-3</v>
      </c>
      <c r="X35" s="23">
        <f>((-5/24)*V34+2.5*V35+(5/24)*V36)/V35</f>
        <v>2.7835977813005144</v>
      </c>
      <c r="Y35" s="23">
        <f t="shared" si="31"/>
        <v>494272.70719323138</v>
      </c>
      <c r="Z35" s="23">
        <f t="shared" si="20"/>
        <v>7077970.9295428963</v>
      </c>
      <c r="AA35" s="23">
        <f t="shared" si="32"/>
        <v>71.556692778482045</v>
      </c>
      <c r="AB35" s="25"/>
      <c r="AC35" s="24"/>
      <c r="AD35" s="25"/>
      <c r="AE35" s="24"/>
      <c r="AF35" s="23">
        <f t="shared" si="33"/>
        <v>1.6709667048235843</v>
      </c>
    </row>
    <row r="36" spans="2:32" s="26" customFormat="1" ht="15" customHeight="1" x14ac:dyDescent="0.2">
      <c r="B36" s="5" t="str">
        <f t="shared" si="21"/>
        <v>MS</v>
      </c>
      <c r="C36" s="5" t="s">
        <v>48</v>
      </c>
      <c r="D36" s="24" t="s">
        <v>72</v>
      </c>
      <c r="E36" s="4" t="str">
        <f t="shared" si="22"/>
        <v>MSFemale15-19</v>
      </c>
      <c r="F36" s="6">
        <f>VLOOKUP(E36,'Appendix 1a. Person-years 2020'!$E$3:$F$1682,2,FALSE)</f>
        <v>101315.7611</v>
      </c>
      <c r="G36" s="17">
        <f>VLOOKUP(E36,'Appendix 2a. Deaths 2020'!$E$4:$G$1683,2,FALSE)</f>
        <v>55</v>
      </c>
      <c r="H36" s="17">
        <f>VLOOKUP(E36,'Appendix 2a. Deaths 2020'!$E$4:$G$1683,3,FALSE)</f>
        <v>1</v>
      </c>
      <c r="I36" s="18">
        <f t="shared" si="23"/>
        <v>5.4285729488538575E-4</v>
      </c>
      <c r="J36" s="24">
        <v>5</v>
      </c>
      <c r="K36" s="5">
        <f>VLOOKUP(E36,'Appendix 3a. nax iIBGE 2020'!$E$5:$O$1935,11,FALSE)</f>
        <v>2.5</v>
      </c>
      <c r="L36" s="19">
        <f t="shared" si="24"/>
        <v>2.7106077913941003E-3</v>
      </c>
      <c r="M36" s="20">
        <f t="shared" si="34"/>
        <v>98774.968170805791</v>
      </c>
      <c r="N36" s="20">
        <f t="shared" si="35"/>
        <v>267.74019831849046</v>
      </c>
      <c r="O36" s="20">
        <f t="shared" si="25"/>
        <v>493205.4903582327</v>
      </c>
      <c r="P36" s="20">
        <f t="shared" si="19"/>
        <v>6418149.7117376802</v>
      </c>
      <c r="Q36" s="21">
        <f t="shared" si="26"/>
        <v>64.977492077133832</v>
      </c>
      <c r="R36" s="22">
        <f t="shared" si="27"/>
        <v>0.98181818181818181</v>
      </c>
      <c r="S36" s="22">
        <f t="shared" si="28"/>
        <v>0.99728939220860591</v>
      </c>
      <c r="T36" s="22">
        <f t="shared" si="29"/>
        <v>0.99733861034616633</v>
      </c>
      <c r="U36" s="23">
        <f t="shared" si="36"/>
        <v>98779.652465274441</v>
      </c>
      <c r="V36" s="23">
        <f t="shared" si="37"/>
        <v>262.89114508036675</v>
      </c>
      <c r="W36" s="22">
        <f t="shared" si="30"/>
        <v>2.6613896538336679E-3</v>
      </c>
      <c r="X36" s="23">
        <f t="shared" ref="X36:X49" si="38">((-5/24)*V35+2.5*V36+(5/24)*V37)/V36</f>
        <v>2.6122536096777802</v>
      </c>
      <c r="Y36" s="23">
        <f t="shared" si="31"/>
        <v>493270.54494365887</v>
      </c>
      <c r="Z36" s="23">
        <f t="shared" si="20"/>
        <v>6583698.2223496651</v>
      </c>
      <c r="AA36" s="23">
        <f t="shared" si="32"/>
        <v>66.650348103463273</v>
      </c>
      <c r="AB36" s="25"/>
      <c r="AC36" s="24"/>
      <c r="AD36" s="25"/>
      <c r="AE36" s="24"/>
      <c r="AF36" s="23">
        <f t="shared" si="33"/>
        <v>1.6728560263294412</v>
      </c>
    </row>
    <row r="37" spans="2:32" s="26" customFormat="1" ht="15" customHeight="1" x14ac:dyDescent="0.2">
      <c r="B37" s="5" t="str">
        <f t="shared" si="21"/>
        <v>MS</v>
      </c>
      <c r="C37" s="5" t="s">
        <v>48</v>
      </c>
      <c r="D37" s="24" t="s">
        <v>73</v>
      </c>
      <c r="E37" s="4" t="str">
        <f t="shared" si="22"/>
        <v>MSFemale20-24</v>
      </c>
      <c r="F37" s="6">
        <f>VLOOKUP(E37,'Appendix 1a. Person-years 2020'!$E$3:$F$1682,2,FALSE)</f>
        <v>110430.32799999999</v>
      </c>
      <c r="G37" s="17">
        <f>VLOOKUP(E37,'Appendix 2a. Deaths 2020'!$E$4:$G$1683,2,FALSE)</f>
        <v>63</v>
      </c>
      <c r="H37" s="17">
        <f>VLOOKUP(E37,'Appendix 2a. Deaths 2020'!$E$4:$G$1683,3,FALSE)</f>
        <v>1</v>
      </c>
      <c r="I37" s="18">
        <f t="shared" si="23"/>
        <v>5.7049545302446263E-4</v>
      </c>
      <c r="J37" s="24">
        <v>5</v>
      </c>
      <c r="K37" s="5">
        <f>VLOOKUP(E37,'Appendix 3a. nax iIBGE 2020'!$E$5:$O$1935,11,FALSE)</f>
        <v>2.5</v>
      </c>
      <c r="L37" s="19">
        <f t="shared" si="24"/>
        <v>2.8484147459700536E-3</v>
      </c>
      <c r="M37" s="20">
        <f t="shared" si="34"/>
        <v>98507.227972487293</v>
      </c>
      <c r="N37" s="20">
        <f t="shared" si="35"/>
        <v>280.58944074146655</v>
      </c>
      <c r="O37" s="20">
        <f t="shared" si="25"/>
        <v>491834.6662605828</v>
      </c>
      <c r="P37" s="20">
        <f t="shared" si="19"/>
        <v>5924944.2213794477</v>
      </c>
      <c r="Q37" s="21">
        <f t="shared" si="26"/>
        <v>60.147304348410486</v>
      </c>
      <c r="R37" s="22">
        <f t="shared" si="27"/>
        <v>0.98412698412698407</v>
      </c>
      <c r="S37" s="22">
        <f t="shared" si="28"/>
        <v>0.99715158525402992</v>
      </c>
      <c r="T37" s="22">
        <f t="shared" si="29"/>
        <v>0.99719673475480708</v>
      </c>
      <c r="U37" s="23">
        <f t="shared" si="36"/>
        <v>98516.761320194069</v>
      </c>
      <c r="V37" s="23">
        <f t="shared" si="37"/>
        <v>276.16861307786627</v>
      </c>
      <c r="W37" s="22">
        <f t="shared" si="30"/>
        <v>2.8032652451929208E-3</v>
      </c>
      <c r="X37" s="23">
        <f t="shared" si="38"/>
        <v>2.5453847134762442</v>
      </c>
      <c r="Y37" s="23">
        <f t="shared" si="31"/>
        <v>491905.91890165134</v>
      </c>
      <c r="Z37" s="23">
        <f t="shared" si="20"/>
        <v>6090427.6774060065</v>
      </c>
      <c r="AA37" s="23">
        <f t="shared" si="32"/>
        <v>61.821233217474685</v>
      </c>
      <c r="AB37" s="25"/>
      <c r="AC37" s="24"/>
      <c r="AD37" s="25"/>
      <c r="AE37" s="24"/>
      <c r="AF37" s="23">
        <f t="shared" si="33"/>
        <v>1.6739288690641985</v>
      </c>
    </row>
    <row r="38" spans="2:32" s="26" customFormat="1" ht="15" customHeight="1" x14ac:dyDescent="0.2">
      <c r="B38" s="5" t="str">
        <f t="shared" si="21"/>
        <v>MS</v>
      </c>
      <c r="C38" s="5" t="s">
        <v>48</v>
      </c>
      <c r="D38" s="24" t="s">
        <v>74</v>
      </c>
      <c r="E38" s="4" t="str">
        <f t="shared" si="22"/>
        <v>MSFemale25-29</v>
      </c>
      <c r="F38" s="6">
        <f>VLOOKUP(E38,'Appendix 1a. Person-years 2020'!$E$3:$F$1682,2,FALSE)</f>
        <v>113850.0224</v>
      </c>
      <c r="G38" s="17">
        <f>VLOOKUP(E38,'Appendix 2a. Deaths 2020'!$E$4:$G$1683,2,FALSE)</f>
        <v>79</v>
      </c>
      <c r="H38" s="17">
        <f>VLOOKUP(E38,'Appendix 2a. Deaths 2020'!$E$4:$G$1683,3,FALSE)</f>
        <v>4</v>
      </c>
      <c r="I38" s="18">
        <f t="shared" si="23"/>
        <v>6.9389533998018781E-4</v>
      </c>
      <c r="J38" s="24">
        <v>5</v>
      </c>
      <c r="K38" s="5">
        <f>VLOOKUP(E38,'Appendix 3a. nax iIBGE 2020'!$E$5:$O$1935,11,FALSE)</f>
        <v>2.5</v>
      </c>
      <c r="L38" s="19">
        <f t="shared" si="24"/>
        <v>3.463468488290457E-3</v>
      </c>
      <c r="M38" s="20">
        <f t="shared" si="34"/>
        <v>98226.638531745833</v>
      </c>
      <c r="N38" s="20">
        <f t="shared" si="35"/>
        <v>340.20486726539889</v>
      </c>
      <c r="O38" s="20">
        <f t="shared" si="25"/>
        <v>490282.68049056566</v>
      </c>
      <c r="P38" s="20">
        <f t="shared" si="19"/>
        <v>5433109.5551188653</v>
      </c>
      <c r="Q38" s="21">
        <f t="shared" si="26"/>
        <v>55.311976835723037</v>
      </c>
      <c r="R38" s="22">
        <f t="shared" si="27"/>
        <v>0.94936708860759489</v>
      </c>
      <c r="S38" s="22">
        <f t="shared" si="28"/>
        <v>0.99653653151170951</v>
      </c>
      <c r="T38" s="22">
        <f t="shared" si="29"/>
        <v>0.99671160834455974</v>
      </c>
      <c r="U38" s="23">
        <f t="shared" si="36"/>
        <v>98240.5927071162</v>
      </c>
      <c r="V38" s="23">
        <f t="shared" si="37"/>
        <v>323.05354528358612</v>
      </c>
      <c r="W38" s="22">
        <f t="shared" si="30"/>
        <v>3.2883916554402592E-3</v>
      </c>
      <c r="X38" s="23">
        <f t="shared" si="38"/>
        <v>2.587679207551068</v>
      </c>
      <c r="Y38" s="23">
        <f t="shared" si="31"/>
        <v>490423.65475121903</v>
      </c>
      <c r="Z38" s="23">
        <f t="shared" si="20"/>
        <v>5598521.7585043553</v>
      </c>
      <c r="AA38" s="23">
        <f t="shared" si="32"/>
        <v>56.987866260082306</v>
      </c>
      <c r="AB38" s="25"/>
      <c r="AC38" s="24"/>
      <c r="AD38" s="25"/>
      <c r="AE38" s="24"/>
      <c r="AF38" s="23">
        <f t="shared" si="33"/>
        <v>1.6758894243592692</v>
      </c>
    </row>
    <row r="39" spans="2:32" s="26" customFormat="1" ht="15" customHeight="1" x14ac:dyDescent="0.2">
      <c r="B39" s="5" t="str">
        <f t="shared" si="21"/>
        <v>MS</v>
      </c>
      <c r="C39" s="5" t="s">
        <v>48</v>
      </c>
      <c r="D39" s="24" t="s">
        <v>75</v>
      </c>
      <c r="E39" s="4" t="str">
        <f t="shared" si="22"/>
        <v>MSFemale30-34</v>
      </c>
      <c r="F39" s="6">
        <f>VLOOKUP(E39,'Appendix 1a. Person-years 2020'!$E$3:$F$1682,2,FALSE)</f>
        <v>111432.14260000001</v>
      </c>
      <c r="G39" s="17">
        <f>VLOOKUP(E39,'Appendix 2a. Deaths 2020'!$E$4:$G$1683,2,FALSE)</f>
        <v>109</v>
      </c>
      <c r="H39" s="17">
        <f>VLOOKUP(E39,'Appendix 2a. Deaths 2020'!$E$4:$G$1683,3,FALSE)</f>
        <v>15</v>
      </c>
      <c r="I39" s="18">
        <f t="shared" si="23"/>
        <v>9.7817377873877479E-4</v>
      </c>
      <c r="J39" s="24">
        <v>5</v>
      </c>
      <c r="K39" s="5">
        <f>VLOOKUP(E39,'Appendix 3a. nax iIBGE 2020'!$E$5:$O$1935,11,FALSE)</f>
        <v>2.5</v>
      </c>
      <c r="L39" s="19">
        <f t="shared" si="24"/>
        <v>4.8789377712041481E-3</v>
      </c>
      <c r="M39" s="20">
        <f t="shared" si="34"/>
        <v>97886.433664480428</v>
      </c>
      <c r="N39" s="20">
        <f t="shared" si="35"/>
        <v>477.58181849410283</v>
      </c>
      <c r="O39" s="20">
        <f t="shared" si="25"/>
        <v>488238.2137761669</v>
      </c>
      <c r="P39" s="20">
        <f t="shared" si="19"/>
        <v>4942826.8746282998</v>
      </c>
      <c r="Q39" s="21">
        <f t="shared" si="26"/>
        <v>50.495525167159904</v>
      </c>
      <c r="R39" s="22">
        <f t="shared" si="27"/>
        <v>0.86238532110091748</v>
      </c>
      <c r="S39" s="22">
        <f t="shared" si="28"/>
        <v>0.99512106222879582</v>
      </c>
      <c r="T39" s="22">
        <f t="shared" si="29"/>
        <v>0.99579106056921574</v>
      </c>
      <c r="U39" s="23">
        <f t="shared" si="36"/>
        <v>97917.53916183261</v>
      </c>
      <c r="V39" s="23">
        <f t="shared" si="37"/>
        <v>412.12899154359962</v>
      </c>
      <c r="W39" s="22">
        <f t="shared" si="30"/>
        <v>4.2089394307842642E-3</v>
      </c>
      <c r="X39" s="23">
        <f t="shared" si="38"/>
        <v>2.6880868834703548</v>
      </c>
      <c r="Y39" s="23">
        <f t="shared" si="31"/>
        <v>488634.88938791124</v>
      </c>
      <c r="Z39" s="23">
        <f t="shared" si="20"/>
        <v>5108098.1037531365</v>
      </c>
      <c r="AA39" s="23">
        <f t="shared" si="32"/>
        <v>52.167345579536665</v>
      </c>
      <c r="AB39" s="25"/>
      <c r="AC39" s="24"/>
      <c r="AD39" s="25"/>
      <c r="AE39" s="24"/>
      <c r="AF39" s="23">
        <f t="shared" si="33"/>
        <v>1.6718204123767606</v>
      </c>
    </row>
    <row r="40" spans="2:32" s="26" customFormat="1" ht="15" customHeight="1" x14ac:dyDescent="0.2">
      <c r="B40" s="5" t="str">
        <f t="shared" si="21"/>
        <v>MS</v>
      </c>
      <c r="C40" s="5" t="s">
        <v>48</v>
      </c>
      <c r="D40" s="24" t="s">
        <v>76</v>
      </c>
      <c r="E40" s="4" t="str">
        <f t="shared" si="22"/>
        <v>MSFemale35-39</v>
      </c>
      <c r="F40" s="6">
        <f>VLOOKUP(E40,'Appendix 1a. Person-years 2020'!$E$3:$F$1682,2,FALSE)</f>
        <v>111815.4664</v>
      </c>
      <c r="G40" s="17">
        <f>VLOOKUP(E40,'Appendix 2a. Deaths 2020'!$E$4:$G$1683,2,FALSE)</f>
        <v>178</v>
      </c>
      <c r="H40" s="17">
        <f>VLOOKUP(E40,'Appendix 2a. Deaths 2020'!$E$4:$G$1683,3,FALSE)</f>
        <v>18</v>
      </c>
      <c r="I40" s="18">
        <f t="shared" si="23"/>
        <v>1.5919085769694557E-3</v>
      </c>
      <c r="J40" s="24">
        <v>5</v>
      </c>
      <c r="K40" s="5">
        <f>VLOOKUP(E40,'Appendix 3a. nax iIBGE 2020'!$E$5:$O$1935,11,FALSE)</f>
        <v>2.5</v>
      </c>
      <c r="L40" s="19">
        <f t="shared" si="24"/>
        <v>7.9279912915095462E-3</v>
      </c>
      <c r="M40" s="20">
        <f t="shared" si="34"/>
        <v>97408.851845986326</v>
      </c>
      <c r="N40" s="20">
        <f t="shared" si="35"/>
        <v>772.25652915092314</v>
      </c>
      <c r="O40" s="20">
        <f t="shared" si="25"/>
        <v>485113.61790705431</v>
      </c>
      <c r="P40" s="20">
        <f t="shared" si="19"/>
        <v>4454588.6608521333</v>
      </c>
      <c r="Q40" s="21">
        <f t="shared" si="26"/>
        <v>45.730840436301499</v>
      </c>
      <c r="R40" s="22">
        <f t="shared" si="27"/>
        <v>0.898876404494382</v>
      </c>
      <c r="S40" s="22">
        <f t="shared" si="28"/>
        <v>0.99207200870849044</v>
      </c>
      <c r="T40" s="22">
        <f t="shared" si="29"/>
        <v>0.99287085074987935</v>
      </c>
      <c r="U40" s="23">
        <f t="shared" si="36"/>
        <v>97505.410170289004</v>
      </c>
      <c r="V40" s="23">
        <f t="shared" si="37"/>
        <v>695.13062179822202</v>
      </c>
      <c r="W40" s="22">
        <f t="shared" si="30"/>
        <v>7.1291492501206477E-3</v>
      </c>
      <c r="X40" s="23">
        <f t="shared" si="38"/>
        <v>2.6854618142708278</v>
      </c>
      <c r="Y40" s="23">
        <f t="shared" si="31"/>
        <v>485918.14448322338</v>
      </c>
      <c r="Z40" s="23">
        <f t="shared" si="20"/>
        <v>4619463.2143652253</v>
      </c>
      <c r="AA40" s="23">
        <f t="shared" si="32"/>
        <v>47.376481020873932</v>
      </c>
      <c r="AB40" s="25"/>
      <c r="AC40" s="24"/>
      <c r="AD40" s="25"/>
      <c r="AE40" s="24"/>
      <c r="AF40" s="23">
        <f t="shared" si="33"/>
        <v>1.6456405845724333</v>
      </c>
    </row>
    <row r="41" spans="2:32" s="26" customFormat="1" ht="15" customHeight="1" x14ac:dyDescent="0.2">
      <c r="B41" s="5" t="str">
        <f t="shared" si="21"/>
        <v>MS</v>
      </c>
      <c r="C41" s="5" t="s">
        <v>48</v>
      </c>
      <c r="D41" s="24" t="s">
        <v>77</v>
      </c>
      <c r="E41" s="4" t="str">
        <f t="shared" si="22"/>
        <v>MSFemale40-44</v>
      </c>
      <c r="F41" s="6">
        <f>VLOOKUP(E41,'Appendix 1a. Person-years 2020'!$E$3:$F$1682,2,FALSE)</f>
        <v>102744.9954</v>
      </c>
      <c r="G41" s="17">
        <f>VLOOKUP(E41,'Appendix 2a. Deaths 2020'!$E$4:$G$1683,2,FALSE)</f>
        <v>245</v>
      </c>
      <c r="H41" s="17">
        <f>VLOOKUP(E41,'Appendix 2a. Deaths 2020'!$E$4:$G$1683,3,FALSE)</f>
        <v>25</v>
      </c>
      <c r="I41" s="18">
        <f t="shared" si="23"/>
        <v>2.3845443668198364E-3</v>
      </c>
      <c r="J41" s="24">
        <v>5</v>
      </c>
      <c r="K41" s="5">
        <f>VLOOKUP(E41,'Appendix 3a. nax iIBGE 2020'!$E$5:$O$1935,11,FALSE)</f>
        <v>2.5</v>
      </c>
      <c r="L41" s="19">
        <f t="shared" si="24"/>
        <v>1.1852067382817019E-2</v>
      </c>
      <c r="M41" s="20">
        <f t="shared" si="34"/>
        <v>96636.595316835403</v>
      </c>
      <c r="N41" s="20">
        <f t="shared" si="35"/>
        <v>1145.3434393411528</v>
      </c>
      <c r="O41" s="20">
        <f t="shared" si="25"/>
        <v>480319.61798582412</v>
      </c>
      <c r="P41" s="20">
        <f t="shared" si="19"/>
        <v>3969475.0429450786</v>
      </c>
      <c r="Q41" s="21">
        <f t="shared" si="26"/>
        <v>41.076313066811267</v>
      </c>
      <c r="R41" s="22">
        <f t="shared" si="27"/>
        <v>0.89795918367346939</v>
      </c>
      <c r="S41" s="22">
        <f t="shared" si="28"/>
        <v>0.98814793261718303</v>
      </c>
      <c r="T41" s="22">
        <f t="shared" si="29"/>
        <v>0.98935086345720169</v>
      </c>
      <c r="U41" s="23">
        <f t="shared" si="36"/>
        <v>96810.279548490784</v>
      </c>
      <c r="V41" s="23">
        <f t="shared" si="37"/>
        <v>1030.9458856583531</v>
      </c>
      <c r="W41" s="22">
        <f t="shared" si="30"/>
        <v>1.064913654279831E-2</v>
      </c>
      <c r="X41" s="23">
        <f t="shared" si="38"/>
        <v>2.5952449031606051</v>
      </c>
      <c r="Y41" s="23">
        <f t="shared" si="31"/>
        <v>481572.22536935139</v>
      </c>
      <c r="Z41" s="23">
        <f t="shared" si="20"/>
        <v>4133545.0698820017</v>
      </c>
      <c r="AA41" s="23">
        <f t="shared" si="32"/>
        <v>42.697377687165677</v>
      </c>
      <c r="AB41" s="25"/>
      <c r="AC41" s="24"/>
      <c r="AD41" s="25"/>
      <c r="AE41" s="24"/>
      <c r="AF41" s="23">
        <f t="shared" si="33"/>
        <v>1.6210646203544101</v>
      </c>
    </row>
    <row r="42" spans="2:32" s="26" customFormat="1" ht="15" customHeight="1" x14ac:dyDescent="0.2">
      <c r="B42" s="5" t="str">
        <f t="shared" si="21"/>
        <v>MS</v>
      </c>
      <c r="C42" s="5" t="s">
        <v>48</v>
      </c>
      <c r="D42" s="24" t="s">
        <v>78</v>
      </c>
      <c r="E42" s="4" t="str">
        <f t="shared" si="22"/>
        <v>MSFemale45-49</v>
      </c>
      <c r="F42" s="6">
        <f>VLOOKUP(E42,'Appendix 1a. Person-years 2020'!$E$3:$F$1682,2,FALSE)</f>
        <v>92221.412400000001</v>
      </c>
      <c r="G42" s="17">
        <f>VLOOKUP(E42,'Appendix 2a. Deaths 2020'!$E$4:$G$1683,2,FALSE)</f>
        <v>259</v>
      </c>
      <c r="H42" s="17">
        <f>VLOOKUP(E42,'Appendix 2a. Deaths 2020'!$E$4:$G$1683,3,FALSE)</f>
        <v>33</v>
      </c>
      <c r="I42" s="18">
        <f t="shared" si="23"/>
        <v>2.8084583965881657E-3</v>
      </c>
      <c r="J42" s="24">
        <v>5</v>
      </c>
      <c r="K42" s="5">
        <f>VLOOKUP(E42,'Appendix 3a. nax iIBGE 2020'!$E$5:$O$1935,11,FALSE)</f>
        <v>2.5</v>
      </c>
      <c r="L42" s="19">
        <f t="shared" si="24"/>
        <v>1.3944386410193384E-2</v>
      </c>
      <c r="M42" s="20">
        <f t="shared" si="34"/>
        <v>95491.251877494244</v>
      </c>
      <c r="N42" s="20">
        <f t="shared" si="35"/>
        <v>1331.5669149728842</v>
      </c>
      <c r="O42" s="20">
        <f t="shared" si="25"/>
        <v>474127.34210003901</v>
      </c>
      <c r="P42" s="20">
        <f t="shared" si="19"/>
        <v>3489155.4249592545</v>
      </c>
      <c r="Q42" s="21">
        <f t="shared" si="26"/>
        <v>36.539005996439265</v>
      </c>
      <c r="R42" s="22">
        <f t="shared" si="27"/>
        <v>0.87258687258687262</v>
      </c>
      <c r="S42" s="22">
        <f t="shared" si="28"/>
        <v>0.98605561358980665</v>
      </c>
      <c r="T42" s="22">
        <f t="shared" si="29"/>
        <v>0.98782144525130511</v>
      </c>
      <c r="U42" s="23">
        <f t="shared" si="36"/>
        <v>95779.333662832432</v>
      </c>
      <c r="V42" s="23">
        <f t="shared" si="37"/>
        <v>1166.4538588063203</v>
      </c>
      <c r="W42" s="22">
        <f t="shared" si="30"/>
        <v>1.217855474869489E-2</v>
      </c>
      <c r="X42" s="23">
        <f t="shared" si="38"/>
        <v>2.612057062901687</v>
      </c>
      <c r="Y42" s="23">
        <f t="shared" si="31"/>
        <v>476111.24306057458</v>
      </c>
      <c r="Z42" s="23">
        <f t="shared" si="20"/>
        <v>3651972.8445126503</v>
      </c>
      <c r="AA42" s="23">
        <f t="shared" si="32"/>
        <v>38.129027472340972</v>
      </c>
      <c r="AB42" s="25"/>
      <c r="AC42" s="24"/>
      <c r="AD42" s="25"/>
      <c r="AE42" s="24"/>
      <c r="AF42" s="23">
        <f t="shared" si="33"/>
        <v>1.5900214759017075</v>
      </c>
    </row>
    <row r="43" spans="2:32" s="26" customFormat="1" ht="15" customHeight="1" x14ac:dyDescent="0.2">
      <c r="B43" s="5" t="str">
        <f t="shared" si="21"/>
        <v>MS</v>
      </c>
      <c r="C43" s="5" t="s">
        <v>48</v>
      </c>
      <c r="D43" s="24" t="s">
        <v>79</v>
      </c>
      <c r="E43" s="4" t="str">
        <f t="shared" si="22"/>
        <v>MSFemale50-54</v>
      </c>
      <c r="F43" s="6">
        <f>VLOOKUP(E43,'Appendix 1a. Person-years 2020'!$E$3:$F$1682,2,FALSE)</f>
        <v>84829.428899999999</v>
      </c>
      <c r="G43" s="17">
        <f>VLOOKUP(E43,'Appendix 2a. Deaths 2020'!$E$4:$G$1683,2,FALSE)</f>
        <v>353</v>
      </c>
      <c r="H43" s="17">
        <f>VLOOKUP(E43,'Appendix 2a. Deaths 2020'!$E$4:$G$1683,3,FALSE)</f>
        <v>53</v>
      </c>
      <c r="I43" s="18">
        <f t="shared" si="23"/>
        <v>4.1612917188930884E-3</v>
      </c>
      <c r="J43" s="24">
        <v>5</v>
      </c>
      <c r="K43" s="5">
        <f>VLOOKUP(E43,'Appendix 3a. nax iIBGE 2020'!$E$5:$O$1935,11,FALSE)</f>
        <v>2.5</v>
      </c>
      <c r="L43" s="19">
        <f t="shared" si="24"/>
        <v>2.0592232874133816E-2</v>
      </c>
      <c r="M43" s="20">
        <f t="shared" si="34"/>
        <v>94159.684962521365</v>
      </c>
      <c r="N43" s="20">
        <f t="shared" si="35"/>
        <v>1938.958160103316</v>
      </c>
      <c r="O43" s="20">
        <f t="shared" si="25"/>
        <v>465951.02941234858</v>
      </c>
      <c r="P43" s="20">
        <f t="shared" si="19"/>
        <v>3015028.0828592153</v>
      </c>
      <c r="Q43" s="21">
        <f t="shared" si="26"/>
        <v>32.020371394183137</v>
      </c>
      <c r="R43" s="22">
        <f t="shared" si="27"/>
        <v>0.84985835694050993</v>
      </c>
      <c r="S43" s="22">
        <f t="shared" si="28"/>
        <v>0.97940776712586619</v>
      </c>
      <c r="T43" s="22">
        <f t="shared" si="29"/>
        <v>0.98247224925878407</v>
      </c>
      <c r="U43" s="23">
        <f t="shared" si="36"/>
        <v>94612.879804026117</v>
      </c>
      <c r="V43" s="23">
        <f t="shared" si="37"/>
        <v>1658.3509741135924</v>
      </c>
      <c r="W43" s="22">
        <f t="shared" si="30"/>
        <v>1.7527750741215931E-2</v>
      </c>
      <c r="X43" s="23">
        <f t="shared" si="38"/>
        <v>2.6789833213321312</v>
      </c>
      <c r="Y43" s="23">
        <f t="shared" si="31"/>
        <v>469215.33875012782</v>
      </c>
      <c r="Z43" s="23">
        <f t="shared" si="20"/>
        <v>3175861.6014520759</v>
      </c>
      <c r="AA43" s="23">
        <f t="shared" si="32"/>
        <v>33.56690556328391</v>
      </c>
      <c r="AB43" s="25"/>
      <c r="AC43" s="24"/>
      <c r="AD43" s="25"/>
      <c r="AE43" s="24"/>
      <c r="AF43" s="23">
        <f t="shared" si="33"/>
        <v>1.5465341691007737</v>
      </c>
    </row>
    <row r="44" spans="2:32" s="26" customFormat="1" ht="15" customHeight="1" x14ac:dyDescent="0.2">
      <c r="B44" s="5" t="str">
        <f t="shared" si="21"/>
        <v>MS</v>
      </c>
      <c r="C44" s="5" t="s">
        <v>48</v>
      </c>
      <c r="D44" s="24" t="s">
        <v>80</v>
      </c>
      <c r="E44" s="4" t="str">
        <f t="shared" si="22"/>
        <v>MSFemale55-59</v>
      </c>
      <c r="F44" s="6">
        <f>VLOOKUP(E44,'Appendix 1a. Person-years 2020'!$E$3:$F$1682,2,FALSE)</f>
        <v>77116.039000000004</v>
      </c>
      <c r="G44" s="17">
        <f>VLOOKUP(E44,'Appendix 2a. Deaths 2020'!$E$4:$G$1683,2,FALSE)</f>
        <v>508</v>
      </c>
      <c r="H44" s="17">
        <f>VLOOKUP(E44,'Appendix 2a. Deaths 2020'!$E$4:$G$1683,3,FALSE)</f>
        <v>72</v>
      </c>
      <c r="I44" s="18">
        <f t="shared" si="23"/>
        <v>6.5874752721674411E-3</v>
      </c>
      <c r="J44" s="24">
        <v>5</v>
      </c>
      <c r="K44" s="5">
        <f>VLOOKUP(E44,'Appendix 3a. nax iIBGE 2020'!$E$5:$O$1935,11,FALSE)</f>
        <v>2.5</v>
      </c>
      <c r="L44" s="19">
        <f t="shared" si="24"/>
        <v>3.2403729444729308E-2</v>
      </c>
      <c r="M44" s="20">
        <f t="shared" si="34"/>
        <v>92220.726802418052</v>
      </c>
      <c r="N44" s="20">
        <f t="shared" si="35"/>
        <v>2988.2954805018512</v>
      </c>
      <c r="O44" s="20">
        <f t="shared" si="25"/>
        <v>453632.89531083562</v>
      </c>
      <c r="P44" s="20">
        <f t="shared" si="19"/>
        <v>2549077.0534468666</v>
      </c>
      <c r="Q44" s="21">
        <f t="shared" si="26"/>
        <v>27.641042765887516</v>
      </c>
      <c r="R44" s="22">
        <f t="shared" si="27"/>
        <v>0.8582677165354331</v>
      </c>
      <c r="S44" s="22">
        <f t="shared" si="28"/>
        <v>0.96759627055527064</v>
      </c>
      <c r="T44" s="22">
        <f t="shared" si="29"/>
        <v>0.97212426027248744</v>
      </c>
      <c r="U44" s="23">
        <f t="shared" si="36"/>
        <v>92954.528829912524</v>
      </c>
      <c r="V44" s="23">
        <f t="shared" si="37"/>
        <v>2591.1762521562041</v>
      </c>
      <c r="W44" s="22">
        <f t="shared" si="30"/>
        <v>2.7875739727512561E-2</v>
      </c>
      <c r="X44" s="23">
        <f t="shared" si="38"/>
        <v>2.6594729595168571</v>
      </c>
      <c r="Y44" s="23">
        <f t="shared" si="31"/>
        <v>458707.92606473324</v>
      </c>
      <c r="Z44" s="23">
        <f t="shared" si="20"/>
        <v>2706646.2627019482</v>
      </c>
      <c r="AA44" s="23">
        <f t="shared" si="32"/>
        <v>29.117960112030136</v>
      </c>
      <c r="AB44" s="25"/>
      <c r="AC44" s="24"/>
      <c r="AD44" s="25"/>
      <c r="AE44" s="24"/>
      <c r="AF44" s="23">
        <f t="shared" si="33"/>
        <v>1.4769173461426206</v>
      </c>
    </row>
    <row r="45" spans="2:32" s="26" customFormat="1" ht="15" customHeight="1" x14ac:dyDescent="0.2">
      <c r="B45" s="5" t="str">
        <f t="shared" si="21"/>
        <v>MS</v>
      </c>
      <c r="C45" s="5" t="s">
        <v>48</v>
      </c>
      <c r="D45" s="24" t="s">
        <v>81</v>
      </c>
      <c r="E45" s="4" t="str">
        <f t="shared" si="22"/>
        <v>MSFemale60-64</v>
      </c>
      <c r="F45" s="6">
        <f>VLOOKUP(E45,'Appendix 1a. Person-years 2020'!$E$3:$F$1682,2,FALSE)</f>
        <v>62122.619700000003</v>
      </c>
      <c r="G45" s="17">
        <f>VLOOKUP(E45,'Appendix 2a. Deaths 2020'!$E$4:$G$1683,2,FALSE)</f>
        <v>609</v>
      </c>
      <c r="H45" s="17">
        <f>VLOOKUP(E45,'Appendix 2a. Deaths 2020'!$E$4:$G$1683,3,FALSE)</f>
        <v>98</v>
      </c>
      <c r="I45" s="18">
        <f t="shared" si="23"/>
        <v>9.8031925076720473E-3</v>
      </c>
      <c r="J45" s="24">
        <v>5</v>
      </c>
      <c r="K45" s="5">
        <f>VLOOKUP(E45,'Appendix 3a. nax iIBGE 2020'!$E$5:$O$1935,11,FALSE)</f>
        <v>2.5</v>
      </c>
      <c r="L45" s="19">
        <f t="shared" si="24"/>
        <v>4.7843416971372267E-2</v>
      </c>
      <c r="M45" s="20">
        <f t="shared" si="34"/>
        <v>89232.4313219162</v>
      </c>
      <c r="N45" s="20">
        <f t="shared" si="35"/>
        <v>4269.1844191037753</v>
      </c>
      <c r="O45" s="20">
        <f t="shared" si="25"/>
        <v>435489.19556182151</v>
      </c>
      <c r="P45" s="20">
        <f t="shared" si="19"/>
        <v>2095444.1581360311</v>
      </c>
      <c r="Q45" s="21">
        <f t="shared" si="26"/>
        <v>23.48298849525322</v>
      </c>
      <c r="R45" s="22">
        <f t="shared" si="27"/>
        <v>0.83908045977011492</v>
      </c>
      <c r="S45" s="22">
        <f t="shared" si="28"/>
        <v>0.95215658302862771</v>
      </c>
      <c r="T45" s="22">
        <f t="shared" si="29"/>
        <v>0.95969805137903252</v>
      </c>
      <c r="U45" s="23">
        <f t="shared" si="36"/>
        <v>90363.352577756319</v>
      </c>
      <c r="V45" s="23">
        <f t="shared" si="37"/>
        <v>3641.8191928071042</v>
      </c>
      <c r="W45" s="22">
        <f t="shared" si="30"/>
        <v>4.0301948620967476E-2</v>
      </c>
      <c r="X45" s="23">
        <f t="shared" si="38"/>
        <v>2.6661077503733264</v>
      </c>
      <c r="Y45" s="23">
        <f t="shared" si="31"/>
        <v>443317.14930014743</v>
      </c>
      <c r="Z45" s="23">
        <f t="shared" si="20"/>
        <v>2247938.3366372148</v>
      </c>
      <c r="AA45" s="23">
        <f t="shared" si="32"/>
        <v>24.876659314990526</v>
      </c>
      <c r="AB45" s="25"/>
      <c r="AC45" s="24"/>
      <c r="AD45" s="25"/>
      <c r="AE45" s="24"/>
      <c r="AF45" s="23">
        <f t="shared" si="33"/>
        <v>1.3936708197373058</v>
      </c>
    </row>
    <row r="46" spans="2:32" s="26" customFormat="1" ht="15" customHeight="1" x14ac:dyDescent="0.2">
      <c r="B46" s="5" t="str">
        <f t="shared" si="21"/>
        <v>MS</v>
      </c>
      <c r="C46" s="5" t="s">
        <v>48</v>
      </c>
      <c r="D46" s="24" t="s">
        <v>82</v>
      </c>
      <c r="E46" s="4" t="str">
        <f t="shared" si="22"/>
        <v>MSFemale65-69</v>
      </c>
      <c r="F46" s="6">
        <f>VLOOKUP(E46,'Appendix 1a. Person-years 2020'!$E$3:$F$1682,2,FALSE)</f>
        <v>47916.590700000001</v>
      </c>
      <c r="G46" s="17">
        <f>VLOOKUP(E46,'Appendix 2a. Deaths 2020'!$E$4:$G$1683,2,FALSE)</f>
        <v>738</v>
      </c>
      <c r="H46" s="17">
        <f>VLOOKUP(E46,'Appendix 2a. Deaths 2020'!$E$4:$G$1683,3,FALSE)</f>
        <v>111</v>
      </c>
      <c r="I46" s="18">
        <f t="shared" si="23"/>
        <v>1.5401763548256783E-2</v>
      </c>
      <c r="J46" s="24">
        <v>5</v>
      </c>
      <c r="K46" s="5">
        <f>VLOOKUP(E46,'Appendix 3a. nax iIBGE 2020'!$E$5:$O$1935,11,FALSE)</f>
        <v>2.5</v>
      </c>
      <c r="L46" s="19">
        <f t="shared" si="24"/>
        <v>7.4153578052720895E-2</v>
      </c>
      <c r="M46" s="20">
        <f t="shared" si="34"/>
        <v>84963.246902812418</v>
      </c>
      <c r="N46" s="20">
        <f t="shared" si="35"/>
        <v>6300.3287608202972</v>
      </c>
      <c r="O46" s="20">
        <f t="shared" si="25"/>
        <v>409065.41261201137</v>
      </c>
      <c r="P46" s="20">
        <f t="shared" si="19"/>
        <v>1659954.9625742096</v>
      </c>
      <c r="Q46" s="21">
        <f t="shared" si="26"/>
        <v>19.53732964646461</v>
      </c>
      <c r="R46" s="22">
        <f t="shared" si="27"/>
        <v>0.84959349593495936</v>
      </c>
      <c r="S46" s="22">
        <f t="shared" si="28"/>
        <v>0.92584642194727906</v>
      </c>
      <c r="T46" s="22">
        <f t="shared" si="29"/>
        <v>0.93663786690663964</v>
      </c>
      <c r="U46" s="23">
        <f t="shared" si="36"/>
        <v>86721.533384949216</v>
      </c>
      <c r="V46" s="23">
        <f t="shared" si="37"/>
        <v>5494.8613403974459</v>
      </c>
      <c r="W46" s="22">
        <f t="shared" si="30"/>
        <v>6.3362133093360362E-2</v>
      </c>
      <c r="X46" s="23">
        <f t="shared" si="38"/>
        <v>2.664204480863726</v>
      </c>
      <c r="Y46" s="23">
        <f t="shared" si="31"/>
        <v>420772.7944275706</v>
      </c>
      <c r="Z46" s="23">
        <f t="shared" si="20"/>
        <v>1804621.1873370672</v>
      </c>
      <c r="AA46" s="23">
        <f t="shared" si="32"/>
        <v>20.809378212058512</v>
      </c>
      <c r="AB46" s="25"/>
      <c r="AC46" s="24"/>
      <c r="AD46" s="25"/>
      <c r="AE46" s="24"/>
      <c r="AF46" s="23">
        <f t="shared" si="33"/>
        <v>1.2720485655939022</v>
      </c>
    </row>
    <row r="47" spans="2:32" s="26" customFormat="1" ht="15" customHeight="1" x14ac:dyDescent="0.2">
      <c r="B47" s="5" t="str">
        <f t="shared" si="21"/>
        <v>MS</v>
      </c>
      <c r="C47" s="5" t="s">
        <v>48</v>
      </c>
      <c r="D47" s="42" t="s">
        <v>19</v>
      </c>
      <c r="E47" s="4" t="str">
        <f t="shared" si="22"/>
        <v>MSFemale70-74</v>
      </c>
      <c r="F47" s="6">
        <f>VLOOKUP(E47,'Appendix 1a. Person-years 2020'!$E$3:$F$1682,2,FALSE)</f>
        <v>34454.643499999998</v>
      </c>
      <c r="G47" s="17">
        <f>VLOOKUP(E47,'Appendix 2a. Deaths 2020'!$E$4:$G$1683,2,FALSE)</f>
        <v>856</v>
      </c>
      <c r="H47" s="17">
        <f>VLOOKUP(E47,'Appendix 2a. Deaths 2020'!$E$4:$G$1683,3,FALSE)</f>
        <v>145</v>
      </c>
      <c r="I47" s="18">
        <f t="shared" si="23"/>
        <v>2.4844256478811052E-2</v>
      </c>
      <c r="J47" s="24">
        <v>5</v>
      </c>
      <c r="K47" s="5">
        <f>VLOOKUP(E47,'Appendix 3a. nax iIBGE 2020'!$E$5:$O$1935,11,FALSE)</f>
        <v>2.5</v>
      </c>
      <c r="L47" s="19">
        <f t="shared" si="24"/>
        <v>0.1169570076560522</v>
      </c>
      <c r="M47" s="20">
        <f t="shared" si="34"/>
        <v>78662.918141992122</v>
      </c>
      <c r="N47" s="20">
        <f t="shared" si="35"/>
        <v>9200.179519380381</v>
      </c>
      <c r="O47" s="20">
        <f t="shared" si="25"/>
        <v>370314.14191150962</v>
      </c>
      <c r="P47" s="20">
        <f t="shared" si="19"/>
        <v>1250889.5499621981</v>
      </c>
      <c r="Q47" s="21">
        <f t="shared" si="26"/>
        <v>15.901896084051371</v>
      </c>
      <c r="R47" s="22">
        <f t="shared" si="27"/>
        <v>0.83060747663551404</v>
      </c>
      <c r="S47" s="22">
        <f t="shared" si="28"/>
        <v>0.88304299234394779</v>
      </c>
      <c r="T47" s="22">
        <f t="shared" si="29"/>
        <v>0.90184545186387644</v>
      </c>
      <c r="U47" s="23">
        <f t="shared" si="36"/>
        <v>81226.672044551771</v>
      </c>
      <c r="V47" s="23">
        <f t="shared" si="37"/>
        <v>7972.7672911340787</v>
      </c>
      <c r="W47" s="22">
        <f t="shared" si="30"/>
        <v>9.8154548136123565E-2</v>
      </c>
      <c r="X47" s="23">
        <f t="shared" si="38"/>
        <v>2.6432914202382238</v>
      </c>
      <c r="Y47" s="23">
        <f t="shared" si="31"/>
        <v>387343.87114329915</v>
      </c>
      <c r="Z47" s="23">
        <f t="shared" si="20"/>
        <v>1383848.3929094966</v>
      </c>
      <c r="AA47" s="23">
        <f t="shared" si="32"/>
        <v>17.036871732852404</v>
      </c>
      <c r="AB47" s="25"/>
      <c r="AC47" s="24"/>
      <c r="AD47" s="25"/>
      <c r="AE47" s="24"/>
      <c r="AF47" s="23">
        <f t="shared" si="33"/>
        <v>1.1349756488010332</v>
      </c>
    </row>
    <row r="48" spans="2:32" s="26" customFormat="1" ht="15" customHeight="1" x14ac:dyDescent="0.2">
      <c r="B48" s="5" t="str">
        <f t="shared" si="21"/>
        <v>MS</v>
      </c>
      <c r="C48" s="5" t="s">
        <v>48</v>
      </c>
      <c r="D48" s="42" t="s">
        <v>20</v>
      </c>
      <c r="E48" s="4" t="str">
        <f t="shared" si="22"/>
        <v>MSFemale75-79</v>
      </c>
      <c r="F48" s="6">
        <f>VLOOKUP(E48,'Appendix 1a. Person-years 2020'!$E$3:$F$1682,2,FALSE)</f>
        <v>24026.230299999999</v>
      </c>
      <c r="G48" s="17">
        <f>VLOOKUP(E48,'Appendix 2a. Deaths 2020'!$E$4:$G$1683,2,FALSE)</f>
        <v>884</v>
      </c>
      <c r="H48" s="17">
        <f>VLOOKUP(E48,'Appendix 2a. Deaths 2020'!$E$4:$G$1683,3,FALSE)</f>
        <v>106</v>
      </c>
      <c r="I48" s="18">
        <f t="shared" si="23"/>
        <v>3.6793121058196133E-2</v>
      </c>
      <c r="J48" s="24">
        <v>5</v>
      </c>
      <c r="K48" s="5">
        <f>VLOOKUP(E48,'Appendix 3a. nax iIBGE 2020'!$E$5:$O$1935,11,FALSE)</f>
        <v>2.5</v>
      </c>
      <c r="L48" s="19">
        <f t="shared" si="24"/>
        <v>0.16846932464989073</v>
      </c>
      <c r="M48" s="20">
        <f t="shared" si="34"/>
        <v>69462.738622611738</v>
      </c>
      <c r="N48" s="20">
        <f t="shared" si="35"/>
        <v>11702.34066408328</v>
      </c>
      <c r="O48" s="20">
        <f t="shared" si="25"/>
        <v>318057.84145285049</v>
      </c>
      <c r="P48" s="20">
        <f t="shared" si="19"/>
        <v>880575.40805068845</v>
      </c>
      <c r="Q48" s="21">
        <f t="shared" si="26"/>
        <v>12.676946309802428</v>
      </c>
      <c r="R48" s="22">
        <f t="shared" si="27"/>
        <v>0.88009049773755654</v>
      </c>
      <c r="S48" s="22">
        <f t="shared" si="28"/>
        <v>0.83153067535010927</v>
      </c>
      <c r="T48" s="22">
        <f t="shared" si="29"/>
        <v>0.85013056587829972</v>
      </c>
      <c r="U48" s="23">
        <f t="shared" si="36"/>
        <v>73253.904753417693</v>
      </c>
      <c r="V48" s="23">
        <f t="shared" si="37"/>
        <v>10978.521252599641</v>
      </c>
      <c r="W48" s="22">
        <f t="shared" si="30"/>
        <v>0.14986943412170028</v>
      </c>
      <c r="X48" s="23">
        <f t="shared" si="38"/>
        <v>2.6386190422111246</v>
      </c>
      <c r="Y48" s="23">
        <f t="shared" si="31"/>
        <v>340345.05273651925</v>
      </c>
      <c r="Z48" s="23">
        <f t="shared" si="20"/>
        <v>996504.52176619729</v>
      </c>
      <c r="AA48" s="23">
        <f t="shared" si="32"/>
        <v>13.6034321326701</v>
      </c>
      <c r="AB48" s="25"/>
      <c r="AC48" s="24"/>
      <c r="AD48" s="25"/>
      <c r="AE48" s="24"/>
      <c r="AF48" s="23">
        <f t="shared" si="33"/>
        <v>0.92648582286767223</v>
      </c>
    </row>
    <row r="49" spans="2:32" s="26" customFormat="1" ht="15" customHeight="1" x14ac:dyDescent="0.2">
      <c r="B49" s="5" t="str">
        <f t="shared" si="21"/>
        <v>MS</v>
      </c>
      <c r="C49" s="5" t="s">
        <v>48</v>
      </c>
      <c r="D49" s="42" t="s">
        <v>21</v>
      </c>
      <c r="E49" s="4" t="str">
        <f t="shared" si="22"/>
        <v>MSFemale80-84</v>
      </c>
      <c r="F49" s="6">
        <f>VLOOKUP(E49,'Appendix 1a. Person-years 2020'!$E$3:$F$1682,2,FALSE)</f>
        <v>15478.145699999999</v>
      </c>
      <c r="G49" s="17">
        <f>VLOOKUP(E49,'Appendix 2a. Deaths 2020'!$E$4:$G$1683,2,FALSE)</f>
        <v>979</v>
      </c>
      <c r="H49" s="17">
        <f>VLOOKUP(E49,'Appendix 2a. Deaths 2020'!$E$4:$G$1683,3,FALSE)</f>
        <v>115</v>
      </c>
      <c r="I49" s="18">
        <f t="shared" si="23"/>
        <v>6.3250470629695646E-2</v>
      </c>
      <c r="J49" s="24">
        <v>5</v>
      </c>
      <c r="K49" s="5">
        <f>VLOOKUP(E49,'Appendix 3a. nax iIBGE 2020'!$E$5:$O$1935,11,FALSE)</f>
        <v>2.5</v>
      </c>
      <c r="L49" s="19">
        <f t="shared" si="24"/>
        <v>0.27307245060633994</v>
      </c>
      <c r="M49" s="20">
        <f t="shared" si="34"/>
        <v>57760.397958528454</v>
      </c>
      <c r="N49" s="20">
        <f t="shared" si="35"/>
        <v>15772.773418532799</v>
      </c>
      <c r="O49" s="20">
        <f t="shared" si="25"/>
        <v>249370.05624631027</v>
      </c>
      <c r="P49" s="20">
        <f t="shared" si="19"/>
        <v>562517.56659783795</v>
      </c>
      <c r="Q49" s="21">
        <f t="shared" si="26"/>
        <v>9.7388104389744932</v>
      </c>
      <c r="R49" s="22">
        <f t="shared" si="27"/>
        <v>0.88253319713993872</v>
      </c>
      <c r="S49" s="22">
        <f t="shared" si="28"/>
        <v>0.72692754939366</v>
      </c>
      <c r="T49" s="22">
        <f t="shared" si="29"/>
        <v>0.75467736179582723</v>
      </c>
      <c r="U49" s="23">
        <f t="shared" si="36"/>
        <v>62275.383500818054</v>
      </c>
      <c r="V49" s="23">
        <f t="shared" si="37"/>
        <v>15277.561375597297</v>
      </c>
      <c r="W49" s="22">
        <f t="shared" si="30"/>
        <v>0.24532263820417277</v>
      </c>
      <c r="X49" s="23">
        <f t="shared" si="38"/>
        <v>2.5727180081328092</v>
      </c>
      <c r="Y49" s="23">
        <f t="shared" si="31"/>
        <v>274293.96789745719</v>
      </c>
      <c r="Z49" s="23">
        <f t="shared" si="20"/>
        <v>656159.46902967803</v>
      </c>
      <c r="AA49" s="23">
        <f t="shared" si="32"/>
        <v>10.536417957523435</v>
      </c>
      <c r="AB49" s="25"/>
      <c r="AC49" s="24"/>
      <c r="AD49" s="25"/>
      <c r="AE49" s="24"/>
      <c r="AF49" s="23">
        <f t="shared" si="33"/>
        <v>0.79760751854894174</v>
      </c>
    </row>
    <row r="50" spans="2:32" s="26" customFormat="1" ht="15" customHeight="1" x14ac:dyDescent="0.2">
      <c r="B50" s="5" t="str">
        <f t="shared" si="21"/>
        <v>MS</v>
      </c>
      <c r="C50" s="5" t="s">
        <v>48</v>
      </c>
      <c r="D50" s="42" t="s">
        <v>22</v>
      </c>
      <c r="E50" s="4" t="str">
        <f t="shared" si="22"/>
        <v>MSFemale85-89</v>
      </c>
      <c r="F50" s="6">
        <f>VLOOKUP(E50,'Appendix 1a. Person-years 2020'!$E$3:$F$1682,2,FALSE)</f>
        <v>8201.8299000000006</v>
      </c>
      <c r="G50" s="17">
        <f>VLOOKUP(E50,'Appendix 2a. Deaths 2020'!$E$4:$G$1683,2,FALSE)</f>
        <v>776</v>
      </c>
      <c r="H50" s="17">
        <f>VLOOKUP(E50,'Appendix 2a. Deaths 2020'!$E$4:$G$1683,3,FALSE)</f>
        <v>90</v>
      </c>
      <c r="I50" s="18">
        <f t="shared" si="23"/>
        <v>9.461303263555855E-2</v>
      </c>
      <c r="J50" s="24">
        <v>5</v>
      </c>
      <c r="K50" s="5">
        <f>VLOOKUP(E50,'Appendix 3a. nax iIBGE 2020'!$E$5:$O$1935,11,FALSE)</f>
        <v>2.5</v>
      </c>
      <c r="L50" s="19">
        <f t="shared" si="24"/>
        <v>0.38257395738810407</v>
      </c>
      <c r="M50" s="20">
        <f t="shared" si="34"/>
        <v>41987.624539995653</v>
      </c>
      <c r="N50" s="20">
        <f t="shared" si="35"/>
        <v>16063.371681592011</v>
      </c>
      <c r="O50" s="20">
        <f t="shared" si="25"/>
        <v>169779.69349599822</v>
      </c>
      <c r="P50" s="20">
        <f t="shared" si="19"/>
        <v>313147.51035152772</v>
      </c>
      <c r="Q50" s="21">
        <f t="shared" si="26"/>
        <v>7.4580906584328561</v>
      </c>
      <c r="R50" s="22">
        <f t="shared" si="27"/>
        <v>0.884020618556701</v>
      </c>
      <c r="S50" s="22">
        <f t="shared" si="28"/>
        <v>0.61742604261189593</v>
      </c>
      <c r="T50" s="22">
        <f t="shared" si="29"/>
        <v>0.65293924462139386</v>
      </c>
      <c r="U50" s="23">
        <f t="shared" si="36"/>
        <v>46997.822125220759</v>
      </c>
      <c r="V50" s="23">
        <f t="shared" si="37"/>
        <v>16311.099647928486</v>
      </c>
      <c r="W50" s="22">
        <f t="shared" si="30"/>
        <v>0.34706075537860614</v>
      </c>
      <c r="X50" s="23">
        <f>J50+R50*(L50/W50)*(K50-J50)</f>
        <v>2.5638035904911436</v>
      </c>
      <c r="Y50" s="23">
        <f t="shared" si="31"/>
        <v>195252.06822867924</v>
      </c>
      <c r="Z50" s="23">
        <f t="shared" si="20"/>
        <v>381865.50113222084</v>
      </c>
      <c r="AA50" s="23">
        <f t="shared" si="32"/>
        <v>8.1251743988217235</v>
      </c>
      <c r="AB50" s="25"/>
      <c r="AC50" s="24"/>
      <c r="AD50" s="25"/>
      <c r="AE50" s="24"/>
      <c r="AF50" s="23">
        <f t="shared" si="33"/>
        <v>0.66708374038886742</v>
      </c>
    </row>
    <row r="51" spans="2:32" s="26" customFormat="1" ht="15" customHeight="1" x14ac:dyDescent="0.2">
      <c r="B51" s="5" t="str">
        <f t="shared" si="21"/>
        <v>MS</v>
      </c>
      <c r="C51" s="5" t="s">
        <v>48</v>
      </c>
      <c r="D51" s="43" t="s">
        <v>5</v>
      </c>
      <c r="E51" s="4" t="str">
        <f t="shared" si="22"/>
        <v>MSFemale90+</v>
      </c>
      <c r="F51" s="8">
        <f>VLOOKUP(E51,'Appendix 1a. Person-years 2020'!$E$3:$F$1682,2,FALSE)</f>
        <v>4944.0510000000004</v>
      </c>
      <c r="G51" s="17">
        <f>VLOOKUP(E51,'Appendix 2a. Deaths 2020'!$E$4:$G$1683,2,FALSE)</f>
        <v>894</v>
      </c>
      <c r="H51" s="17">
        <f>VLOOKUP(E51,'Appendix 2a. Deaths 2020'!$E$4:$G$1683,3,FALSE)</f>
        <v>81</v>
      </c>
      <c r="I51" s="18">
        <f t="shared" si="23"/>
        <v>0.18082337742875224</v>
      </c>
      <c r="J51" s="27"/>
      <c r="K51" s="28"/>
      <c r="L51" s="16">
        <v>1</v>
      </c>
      <c r="M51" s="20">
        <f t="shared" si="34"/>
        <v>25924.252858403641</v>
      </c>
      <c r="N51" s="20">
        <f t="shared" si="35"/>
        <v>25924.252858403641</v>
      </c>
      <c r="O51" s="38">
        <f>N51*Q51</f>
        <v>143367.81685552953</v>
      </c>
      <c r="P51" s="20">
        <f>O51</f>
        <v>143367.81685552953</v>
      </c>
      <c r="Q51" s="21">
        <f>1/I51</f>
        <v>5.5302583892617454</v>
      </c>
      <c r="R51" s="22">
        <f t="shared" si="27"/>
        <v>0.90939597315436238</v>
      </c>
      <c r="S51" s="22">
        <f t="shared" si="28"/>
        <v>0</v>
      </c>
      <c r="T51" s="22">
        <f t="shared" si="29"/>
        <v>0</v>
      </c>
      <c r="U51" s="23">
        <f t="shared" si="36"/>
        <v>30686.722477292271</v>
      </c>
      <c r="V51" s="23">
        <f>U51*(1-T51)</f>
        <v>30686.722477292271</v>
      </c>
      <c r="W51" s="22">
        <f t="shared" si="30"/>
        <v>1</v>
      </c>
      <c r="X51" s="23">
        <f>Q51/R51</f>
        <v>6.0812435424354252</v>
      </c>
      <c r="Y51" s="23">
        <f t="shared" si="31"/>
        <v>186613.43290354163</v>
      </c>
      <c r="Z51" s="23">
        <f>Y51</f>
        <v>186613.43290354163</v>
      </c>
      <c r="AA51" s="23">
        <f t="shared" si="32"/>
        <v>6.0812435424354252</v>
      </c>
      <c r="AB51" s="25"/>
      <c r="AC51" s="24"/>
      <c r="AD51" s="25"/>
      <c r="AE51" s="24"/>
      <c r="AF51" s="23">
        <f t="shared" si="33"/>
        <v>0.5509851531736798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1414609.0389</v>
      </c>
      <c r="G52" s="30">
        <f>SUM(G32:G51)</f>
        <v>7847</v>
      </c>
      <c r="H52" s="30">
        <f>SUM(H32:H51)</f>
        <v>969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MS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MS</v>
      </c>
      <c r="C59" s="5" t="s">
        <v>47</v>
      </c>
      <c r="D59" s="40">
        <v>0</v>
      </c>
      <c r="E59" s="4" t="str">
        <f>_xlfn.CONCAT(B59,C59,D59)</f>
        <v>MSMale0</v>
      </c>
      <c r="F59" s="6">
        <f>VLOOKUP(E59,'Appendix 1a. Person-years 2020'!$E$3:$F$1682,2,FALSE)</f>
        <v>22406.890599999999</v>
      </c>
      <c r="G59" s="17">
        <f>VLOOKUP(E59,'Appendix 2a. Deaths 2020'!$E$4:$G$1683,2,FALSE)</f>
        <v>263</v>
      </c>
      <c r="H59" s="17">
        <f>VLOOKUP(E59,'Appendix 2a. Deaths 2020'!$E$4:$G$1683,3,FALSE)</f>
        <v>0</v>
      </c>
      <c r="I59" s="18">
        <f>G59/F59</f>
        <v>1.1737460796992512E-2</v>
      </c>
      <c r="J59" s="16">
        <v>1</v>
      </c>
      <c r="K59" s="5">
        <f>VLOOKUP(E59,'Appendix 3a. nax iIBGE 2020'!$E$5:$O$1935,11,FALSE)</f>
        <v>0.08</v>
      </c>
      <c r="L59" s="19">
        <f>(J59*I59)/(1+(J59-K59)*I59)</f>
        <v>1.1612068296304628E-2</v>
      </c>
      <c r="M59" s="16">
        <v>100000</v>
      </c>
      <c r="N59" s="20">
        <f>M59*L59</f>
        <v>1161.2068296304628</v>
      </c>
      <c r="O59" s="20">
        <f>M60*J59+N59*K59</f>
        <v>98931.689716739973</v>
      </c>
      <c r="P59" s="20">
        <f t="shared" ref="P59:P77" si="39">P60+O59</f>
        <v>7196562.4811835978</v>
      </c>
      <c r="Q59" s="21">
        <f>P59/M59</f>
        <v>71.96562481183598</v>
      </c>
      <c r="R59" s="22">
        <f>(G59-H59)/G59</f>
        <v>1</v>
      </c>
      <c r="S59" s="22">
        <f>1-L59</f>
        <v>0.98838793170369532</v>
      </c>
      <c r="T59" s="22">
        <f>S59^R59</f>
        <v>0.98838793170369532</v>
      </c>
      <c r="U59" s="16">
        <v>100000</v>
      </c>
      <c r="V59" s="23">
        <f>U59*(1-T59)</f>
        <v>1161.2068296304678</v>
      </c>
      <c r="W59" s="22">
        <f>V59/U59</f>
        <v>1.1612068296304678E-2</v>
      </c>
      <c r="X59" s="23">
        <f>J59+R59*(L59/W59)*(K59-J59)</f>
        <v>8.0000000000003957E-2</v>
      </c>
      <c r="Y59" s="23">
        <f>U60*J59+V59*X59</f>
        <v>98931.689716739973</v>
      </c>
      <c r="Z59" s="23">
        <f t="shared" ref="Z59:Z77" si="40">Z60+Y59</f>
        <v>7354517.890183419</v>
      </c>
      <c r="AA59" s="23">
        <f>Z59/U59</f>
        <v>73.545178901834191</v>
      </c>
      <c r="AB59" s="16"/>
      <c r="AC59" s="16"/>
      <c r="AD59" s="16"/>
      <c r="AE59" s="16"/>
      <c r="AF59" s="23">
        <f>AA59-Q59</f>
        <v>1.5795540899982115</v>
      </c>
    </row>
    <row r="60" spans="2:32" s="26" customFormat="1" ht="15" customHeight="1" x14ac:dyDescent="0.2">
      <c r="B60" s="5" t="str">
        <f t="shared" ref="B60:B78" si="41">B6</f>
        <v>MS</v>
      </c>
      <c r="C60" s="5" t="s">
        <v>47</v>
      </c>
      <c r="D60" s="41" t="s">
        <v>18</v>
      </c>
      <c r="E60" s="4" t="str">
        <f t="shared" ref="E60:E78" si="42">_xlfn.CONCAT(B60,C60,D60)</f>
        <v>MSMale1-4</v>
      </c>
      <c r="F60" s="6">
        <f>VLOOKUP(E60,'Appendix 1a. Person-years 2020'!$E$3:$F$1682,2,FALSE)</f>
        <v>89708.645900000003</v>
      </c>
      <c r="G60" s="17">
        <f>VLOOKUP(E60,'Appendix 2a. Deaths 2020'!$E$4:$G$1683,2,FALSE)</f>
        <v>46</v>
      </c>
      <c r="H60" s="17">
        <f>VLOOKUP(E60,'Appendix 2a. Deaths 2020'!$E$4:$G$1683,3,FALSE)</f>
        <v>0</v>
      </c>
      <c r="I60" s="18">
        <f t="shared" ref="I60:I78" si="43">G60/F60</f>
        <v>5.1277108843307149E-4</v>
      </c>
      <c r="J60" s="24">
        <v>4</v>
      </c>
      <c r="K60" s="5">
        <f>VLOOKUP(E60,'Appendix 3a. nax iIBGE 2020'!$E$5:$O$1935,11,FALSE)</f>
        <v>1.61</v>
      </c>
      <c r="L60" s="19">
        <f t="shared" ref="L60:L77" si="44">(J60*I60)/(1+(J60-K60)*I60)</f>
        <v>2.0485737796502091E-3</v>
      </c>
      <c r="M60" s="20">
        <f>M59-N59</f>
        <v>98838.793170369536</v>
      </c>
      <c r="N60" s="20">
        <f>M60*L60</f>
        <v>202.47856010108919</v>
      </c>
      <c r="O60" s="20">
        <f t="shared" ref="O60:O77" si="45">M61*J60+N60*K60</f>
        <v>394871.2489228365</v>
      </c>
      <c r="P60" s="20">
        <f t="shared" si="39"/>
        <v>7097630.7914668582</v>
      </c>
      <c r="Q60" s="21">
        <f t="shared" ref="Q60:Q77" si="46">P60/M60</f>
        <v>71.8101725426027</v>
      </c>
      <c r="R60" s="22">
        <f t="shared" ref="R60:R78" si="47">(G60-H60)/G60</f>
        <v>1</v>
      </c>
      <c r="S60" s="22">
        <f t="shared" ref="S60:S78" si="48">1-L60</f>
        <v>0.99795142622034982</v>
      </c>
      <c r="T60" s="22">
        <f t="shared" ref="T60:T78" si="49">S60^R60</f>
        <v>0.99795142622034982</v>
      </c>
      <c r="U60" s="23">
        <f>U59-V59</f>
        <v>98838.793170369536</v>
      </c>
      <c r="V60" s="23">
        <f>U60*(1-T60)</f>
        <v>202.47856010108589</v>
      </c>
      <c r="W60" s="22">
        <f t="shared" ref="W60:W78" si="50">V60/U60</f>
        <v>2.0485737796501757E-3</v>
      </c>
      <c r="X60" s="23">
        <f>J60+R60*(L60/W60)*(K60-J60)</f>
        <v>1.6099999999999617</v>
      </c>
      <c r="Y60" s="23">
        <f t="shared" ref="Y60:Y78" si="51">U61*J60+V60*X60</f>
        <v>394871.24892283656</v>
      </c>
      <c r="Z60" s="23">
        <f t="shared" si="40"/>
        <v>7255586.2004666794</v>
      </c>
      <c r="AA60" s="23">
        <f t="shared" ref="AA60:AA78" si="52">Z60/U60</f>
        <v>73.408284012130181</v>
      </c>
      <c r="AB60" s="25"/>
      <c r="AC60" s="24"/>
      <c r="AD60" s="25"/>
      <c r="AE60" s="24"/>
      <c r="AF60" s="23">
        <f t="shared" ref="AF60:AF78" si="53">AA60-Q60</f>
        <v>1.5981114695274812</v>
      </c>
    </row>
    <row r="61" spans="2:32" s="26" customFormat="1" ht="15" customHeight="1" x14ac:dyDescent="0.2">
      <c r="B61" s="5" t="str">
        <f t="shared" si="41"/>
        <v>MS</v>
      </c>
      <c r="C61" s="5" t="s">
        <v>47</v>
      </c>
      <c r="D61" s="24" t="s">
        <v>70</v>
      </c>
      <c r="E61" s="4" t="str">
        <f t="shared" si="42"/>
        <v>MSMale5-9</v>
      </c>
      <c r="F61" s="6">
        <f>VLOOKUP(E61,'Appendix 1a. Person-years 2020'!$E$3:$F$1682,2,FALSE)</f>
        <v>110507.31020000001</v>
      </c>
      <c r="G61" s="17">
        <f>VLOOKUP(E61,'Appendix 2a. Deaths 2020'!$E$4:$G$1683,2,FALSE)</f>
        <v>32</v>
      </c>
      <c r="H61" s="17">
        <f>VLOOKUP(E61,'Appendix 2a. Deaths 2020'!$E$4:$G$1683,3,FALSE)</f>
        <v>1</v>
      </c>
      <c r="I61" s="18">
        <f t="shared" si="43"/>
        <v>2.8957360324928077E-4</v>
      </c>
      <c r="J61" s="24">
        <v>5</v>
      </c>
      <c r="K61" s="5">
        <f>VLOOKUP(E61,'Appendix 3a. nax iIBGE 2020'!$E$5:$O$1935,11,FALSE)</f>
        <v>2.5</v>
      </c>
      <c r="L61" s="19">
        <f t="shared" si="44"/>
        <v>1.446820613600565E-3</v>
      </c>
      <c r="M61" s="20">
        <f t="shared" ref="M61:M78" si="54">M60-N60</f>
        <v>98636.31461026844</v>
      </c>
      <c r="N61" s="20">
        <f t="shared" ref="N61:N78" si="55">M61*L61</f>
        <v>142.70905322772697</v>
      </c>
      <c r="O61" s="20">
        <f t="shared" si="45"/>
        <v>492824.80041827291</v>
      </c>
      <c r="P61" s="20">
        <f t="shared" si="39"/>
        <v>6702759.5425440222</v>
      </c>
      <c r="Q61" s="21">
        <f t="shared" si="46"/>
        <v>67.954277986033333</v>
      </c>
      <c r="R61" s="22">
        <f t="shared" si="47"/>
        <v>0.96875</v>
      </c>
      <c r="S61" s="22">
        <f t="shared" si="48"/>
        <v>0.99855317938639943</v>
      </c>
      <c r="T61" s="22">
        <f t="shared" si="49"/>
        <v>0.9985983608292639</v>
      </c>
      <c r="U61" s="23">
        <f t="shared" ref="U61:U78" si="56">U60-V60</f>
        <v>98636.314610268455</v>
      </c>
      <c r="V61" s="23">
        <f t="shared" ref="V61:V77" si="57">U61*(1-T61)</f>
        <v>138.25252221480193</v>
      </c>
      <c r="W61" s="22">
        <f t="shared" si="50"/>
        <v>1.4016391707361018E-3</v>
      </c>
      <c r="X61" s="23">
        <f>J61+R61*(L61/W61)*(K61-J61)</f>
        <v>2.5000565432802109</v>
      </c>
      <c r="Y61" s="23">
        <f t="shared" si="51"/>
        <v>492835.94956305641</v>
      </c>
      <c r="Z61" s="23">
        <f t="shared" si="40"/>
        <v>6860714.9515438424</v>
      </c>
      <c r="AA61" s="23">
        <f t="shared" si="52"/>
        <v>69.555670025303371</v>
      </c>
      <c r="AB61" s="25"/>
      <c r="AC61" s="24"/>
      <c r="AD61" s="25"/>
      <c r="AE61" s="24"/>
      <c r="AF61" s="23">
        <f t="shared" si="53"/>
        <v>1.6013920392700385</v>
      </c>
    </row>
    <row r="62" spans="2:32" s="26" customFormat="1" ht="15" customHeight="1" x14ac:dyDescent="0.2">
      <c r="B62" s="5" t="str">
        <f t="shared" si="41"/>
        <v>MS</v>
      </c>
      <c r="C62" s="5" t="s">
        <v>47</v>
      </c>
      <c r="D62" s="24" t="s">
        <v>71</v>
      </c>
      <c r="E62" s="4" t="str">
        <f t="shared" si="42"/>
        <v>MSMale10-14</v>
      </c>
      <c r="F62" s="6">
        <f>VLOOKUP(E62,'Appendix 1a. Person-years 2020'!$E$3:$F$1682,2,FALSE)</f>
        <v>104144.5284</v>
      </c>
      <c r="G62" s="17">
        <f>VLOOKUP(E62,'Appendix 2a. Deaths 2020'!$E$4:$G$1683,2,FALSE)</f>
        <v>42</v>
      </c>
      <c r="H62" s="17">
        <f>VLOOKUP(E62,'Appendix 2a. Deaths 2020'!$E$4:$G$1683,3,FALSE)</f>
        <v>0</v>
      </c>
      <c r="I62" s="18">
        <f t="shared" si="43"/>
        <v>4.0328570924711202E-4</v>
      </c>
      <c r="J62" s="24">
        <v>5</v>
      </c>
      <c r="K62" s="5">
        <f>VLOOKUP(E62,'Appendix 3a. nax iIBGE 2020'!$E$5:$O$1935,11,FALSE)</f>
        <v>2.5</v>
      </c>
      <c r="L62" s="19">
        <f t="shared" si="44"/>
        <v>2.0143976018216691E-3</v>
      </c>
      <c r="M62" s="20">
        <f t="shared" si="54"/>
        <v>98493.605557040719</v>
      </c>
      <c r="N62" s="20">
        <f t="shared" si="55"/>
        <v>198.40528282887226</v>
      </c>
      <c r="O62" s="20">
        <f t="shared" si="45"/>
        <v>491972.01457813138</v>
      </c>
      <c r="P62" s="20">
        <f t="shared" si="39"/>
        <v>6209934.7421257496</v>
      </c>
      <c r="Q62" s="21">
        <f t="shared" si="46"/>
        <v>63.049115797973123</v>
      </c>
      <c r="R62" s="22">
        <f t="shared" si="47"/>
        <v>1</v>
      </c>
      <c r="S62" s="22">
        <f t="shared" si="48"/>
        <v>0.99798560239817835</v>
      </c>
      <c r="T62" s="22">
        <f t="shared" si="49"/>
        <v>0.99798560239817835</v>
      </c>
      <c r="U62" s="23">
        <f t="shared" si="56"/>
        <v>98498.062088053659</v>
      </c>
      <c r="V62" s="23">
        <f t="shared" si="57"/>
        <v>198.41426005425518</v>
      </c>
      <c r="W62" s="22">
        <f t="shared" si="50"/>
        <v>2.0143976018216492E-3</v>
      </c>
      <c r="X62" s="23">
        <f>((-5/24)*V61+2.5*V62+(5/24)*V63)/V62</f>
        <v>2.8977898585798978</v>
      </c>
      <c r="Y62" s="23">
        <f t="shared" si="51"/>
        <v>492073.20197057992</v>
      </c>
      <c r="Z62" s="23">
        <f t="shared" si="40"/>
        <v>6367879.0019807862</v>
      </c>
      <c r="AA62" s="23">
        <f t="shared" si="52"/>
        <v>64.649789721630626</v>
      </c>
      <c r="AB62" s="25"/>
      <c r="AC62" s="24"/>
      <c r="AD62" s="25"/>
      <c r="AE62" s="24"/>
      <c r="AF62" s="23">
        <f t="shared" si="53"/>
        <v>1.6006739236575029</v>
      </c>
    </row>
    <row r="63" spans="2:32" s="26" customFormat="1" ht="15" customHeight="1" x14ac:dyDescent="0.2">
      <c r="B63" s="5" t="str">
        <f t="shared" si="41"/>
        <v>MS</v>
      </c>
      <c r="C63" s="5" t="s">
        <v>47</v>
      </c>
      <c r="D63" s="24" t="s">
        <v>72</v>
      </c>
      <c r="E63" s="4" t="str">
        <f t="shared" si="42"/>
        <v>MSMale15-19</v>
      </c>
      <c r="F63" s="6">
        <f>VLOOKUP(E63,'Appendix 1a. Person-years 2020'!$E$3:$F$1682,2,FALSE)</f>
        <v>106174.23450000001</v>
      </c>
      <c r="G63" s="17">
        <f>VLOOKUP(E63,'Appendix 2a. Deaths 2020'!$E$4:$G$1683,2,FALSE)</f>
        <v>112</v>
      </c>
      <c r="H63" s="17">
        <f>VLOOKUP(E63,'Appendix 2a. Deaths 2020'!$E$4:$G$1683,3,FALSE)</f>
        <v>0</v>
      </c>
      <c r="I63" s="18">
        <f t="shared" si="43"/>
        <v>1.0548698611055208E-3</v>
      </c>
      <c r="J63" s="24">
        <v>5</v>
      </c>
      <c r="K63" s="5">
        <f>VLOOKUP(E63,'Appendix 3a. nax iIBGE 2020'!$E$5:$O$1935,11,FALSE)</f>
        <v>2.5</v>
      </c>
      <c r="L63" s="19">
        <f t="shared" si="44"/>
        <v>5.2604765102134098E-3</v>
      </c>
      <c r="M63" s="20">
        <f t="shared" si="54"/>
        <v>98295.200274211849</v>
      </c>
      <c r="N63" s="20">
        <f t="shared" si="55"/>
        <v>517.0795921092141</v>
      </c>
      <c r="O63" s="20">
        <f t="shared" si="45"/>
        <v>490183.30239078618</v>
      </c>
      <c r="P63" s="20">
        <f t="shared" si="39"/>
        <v>5717962.7275476186</v>
      </c>
      <c r="Q63" s="21">
        <f t="shared" si="46"/>
        <v>58.171331983620256</v>
      </c>
      <c r="R63" s="22">
        <f t="shared" si="47"/>
        <v>1</v>
      </c>
      <c r="S63" s="22">
        <f t="shared" si="48"/>
        <v>0.99473952348978656</v>
      </c>
      <c r="T63" s="22">
        <f t="shared" si="49"/>
        <v>0.99473952348978656</v>
      </c>
      <c r="U63" s="23">
        <f t="shared" si="56"/>
        <v>98299.647827999404</v>
      </c>
      <c r="V63" s="23">
        <f t="shared" si="57"/>
        <v>517.10298836144455</v>
      </c>
      <c r="W63" s="22">
        <f t="shared" si="50"/>
        <v>5.260476510213441E-3</v>
      </c>
      <c r="X63" s="23">
        <f t="shared" ref="X63:X76" si="58">((-5/24)*V62+2.5*V63+(5/24)*V64)/V63</f>
        <v>2.8273265391563456</v>
      </c>
      <c r="Y63" s="23">
        <f t="shared" si="51"/>
        <v>490374.74320066115</v>
      </c>
      <c r="Z63" s="23">
        <f t="shared" si="40"/>
        <v>5875805.8000102062</v>
      </c>
      <c r="AA63" s="23">
        <f t="shared" si="52"/>
        <v>59.774433884966143</v>
      </c>
      <c r="AB63" s="25"/>
      <c r="AC63" s="24"/>
      <c r="AD63" s="25"/>
      <c r="AE63" s="24"/>
      <c r="AF63" s="23">
        <f t="shared" si="53"/>
        <v>1.6031019013458874</v>
      </c>
    </row>
    <row r="64" spans="2:32" s="26" customFormat="1" ht="15" customHeight="1" x14ac:dyDescent="0.2">
      <c r="B64" s="5" t="str">
        <f t="shared" si="41"/>
        <v>MS</v>
      </c>
      <c r="C64" s="5" t="s">
        <v>47</v>
      </c>
      <c r="D64" s="24" t="s">
        <v>73</v>
      </c>
      <c r="E64" s="4" t="str">
        <f t="shared" si="42"/>
        <v>MSMale20-24</v>
      </c>
      <c r="F64" s="6">
        <f>VLOOKUP(E64,'Appendix 1a. Person-years 2020'!$E$3:$F$1682,2,FALSE)</f>
        <v>114033.87149999999</v>
      </c>
      <c r="G64" s="17">
        <f>VLOOKUP(E64,'Appendix 2a. Deaths 2020'!$E$4:$G$1683,2,FALSE)</f>
        <v>237</v>
      </c>
      <c r="H64" s="17">
        <f>VLOOKUP(E64,'Appendix 2a. Deaths 2020'!$E$4:$G$1683,3,FALSE)</f>
        <v>0</v>
      </c>
      <c r="I64" s="18">
        <f t="shared" si="43"/>
        <v>2.0783298583351177E-3</v>
      </c>
      <c r="J64" s="24">
        <v>5</v>
      </c>
      <c r="K64" s="5">
        <f>VLOOKUP(E64,'Appendix 3a. nax iIBGE 2020'!$E$5:$O$1935,11,FALSE)</f>
        <v>2.5</v>
      </c>
      <c r="L64" s="19">
        <f t="shared" si="44"/>
        <v>1.0337935193211625E-2</v>
      </c>
      <c r="M64" s="20">
        <f t="shared" si="54"/>
        <v>97778.120682102628</v>
      </c>
      <c r="N64" s="20">
        <f t="shared" si="55"/>
        <v>1010.8238749256022</v>
      </c>
      <c r="O64" s="20">
        <f t="shared" si="45"/>
        <v>486363.54372319917</v>
      </c>
      <c r="P64" s="20">
        <f t="shared" si="39"/>
        <v>5227779.4251568327</v>
      </c>
      <c r="Q64" s="21">
        <f t="shared" si="46"/>
        <v>53.4657384360398</v>
      </c>
      <c r="R64" s="22">
        <f t="shared" si="47"/>
        <v>1</v>
      </c>
      <c r="S64" s="22">
        <f t="shared" si="48"/>
        <v>0.98966206480678842</v>
      </c>
      <c r="T64" s="22">
        <f t="shared" si="49"/>
        <v>0.98966206480678842</v>
      </c>
      <c r="U64" s="23">
        <f t="shared" si="56"/>
        <v>97782.544839637965</v>
      </c>
      <c r="V64" s="23">
        <f t="shared" si="57"/>
        <v>1010.8696115794825</v>
      </c>
      <c r="W64" s="22">
        <f t="shared" si="50"/>
        <v>1.0337935193211578E-2</v>
      </c>
      <c r="X64" s="23">
        <f t="shared" si="58"/>
        <v>2.6051397740643125</v>
      </c>
      <c r="Y64" s="23">
        <f t="shared" si="51"/>
        <v>486491.83277181105</v>
      </c>
      <c r="Z64" s="23">
        <f t="shared" si="40"/>
        <v>5385431.0568095446</v>
      </c>
      <c r="AA64" s="23">
        <f t="shared" si="52"/>
        <v>55.075587014446981</v>
      </c>
      <c r="AB64" s="25"/>
      <c r="AC64" s="24"/>
      <c r="AD64" s="25"/>
      <c r="AE64" s="24"/>
      <c r="AF64" s="23">
        <f t="shared" si="53"/>
        <v>1.6098485784071812</v>
      </c>
    </row>
    <row r="65" spans="2:32" s="26" customFormat="1" ht="15" customHeight="1" x14ac:dyDescent="0.2">
      <c r="B65" s="5" t="str">
        <f t="shared" si="41"/>
        <v>MS</v>
      </c>
      <c r="C65" s="5" t="s">
        <v>47</v>
      </c>
      <c r="D65" s="24" t="s">
        <v>74</v>
      </c>
      <c r="E65" s="4" t="str">
        <f t="shared" si="42"/>
        <v>MSMale25-29</v>
      </c>
      <c r="F65" s="6">
        <f>VLOOKUP(E65,'Appendix 1a. Person-years 2020'!$E$3:$F$1682,2,FALSE)</f>
        <v>115255.6516</v>
      </c>
      <c r="G65" s="17">
        <f>VLOOKUP(E65,'Appendix 2a. Deaths 2020'!$E$4:$G$1683,2,FALSE)</f>
        <v>253</v>
      </c>
      <c r="H65" s="17">
        <f>VLOOKUP(E65,'Appendix 2a. Deaths 2020'!$E$4:$G$1683,3,FALSE)</f>
        <v>7</v>
      </c>
      <c r="I65" s="18">
        <f t="shared" si="43"/>
        <v>2.1951201219880135E-3</v>
      </c>
      <c r="J65" s="24">
        <v>5</v>
      </c>
      <c r="K65" s="5">
        <f>VLOOKUP(E65,'Appendix 3a. nax iIBGE 2020'!$E$5:$O$1935,11,FALSE)</f>
        <v>2.5</v>
      </c>
      <c r="L65" s="19">
        <f t="shared" si="44"/>
        <v>1.0915697442187868E-2</v>
      </c>
      <c r="M65" s="20">
        <f t="shared" si="54"/>
        <v>96767.29680717703</v>
      </c>
      <c r="N65" s="20">
        <f t="shared" si="55"/>
        <v>1056.2825342455367</v>
      </c>
      <c r="O65" s="20">
        <f t="shared" si="45"/>
        <v>481195.77770027134</v>
      </c>
      <c r="P65" s="20">
        <f t="shared" si="39"/>
        <v>4741415.8814336332</v>
      </c>
      <c r="Q65" s="21">
        <f t="shared" si="46"/>
        <v>48.998122690991323</v>
      </c>
      <c r="R65" s="22">
        <f t="shared" si="47"/>
        <v>0.97233201581027673</v>
      </c>
      <c r="S65" s="22">
        <f t="shared" si="48"/>
        <v>0.9890843025578121</v>
      </c>
      <c r="T65" s="22">
        <f t="shared" si="49"/>
        <v>0.9893847091282002</v>
      </c>
      <c r="U65" s="23">
        <f t="shared" si="56"/>
        <v>96771.675228058477</v>
      </c>
      <c r="V65" s="23">
        <f t="shared" si="57"/>
        <v>1027.2594806971838</v>
      </c>
      <c r="W65" s="22">
        <f t="shared" si="50"/>
        <v>1.0615290871799798E-2</v>
      </c>
      <c r="X65" s="23">
        <f t="shared" si="58"/>
        <v>2.5442536185151967</v>
      </c>
      <c r="Y65" s="23">
        <f t="shared" si="51"/>
        <v>481335.68738772423</v>
      </c>
      <c r="Z65" s="23">
        <f t="shared" si="40"/>
        <v>4898939.2240377339</v>
      </c>
      <c r="AA65" s="23">
        <f t="shared" si="52"/>
        <v>50.623689343938423</v>
      </c>
      <c r="AB65" s="25"/>
      <c r="AC65" s="24"/>
      <c r="AD65" s="25"/>
      <c r="AE65" s="24"/>
      <c r="AF65" s="23">
        <f t="shared" si="53"/>
        <v>1.6255666529471</v>
      </c>
    </row>
    <row r="66" spans="2:32" s="26" customFormat="1" ht="15" customHeight="1" x14ac:dyDescent="0.2">
      <c r="B66" s="5" t="str">
        <f t="shared" si="41"/>
        <v>MS</v>
      </c>
      <c r="C66" s="5" t="s">
        <v>47</v>
      </c>
      <c r="D66" s="24" t="s">
        <v>75</v>
      </c>
      <c r="E66" s="4" t="str">
        <f t="shared" si="42"/>
        <v>MSMale30-34</v>
      </c>
      <c r="F66" s="6">
        <f>VLOOKUP(E66,'Appendix 1a. Person-years 2020'!$E$3:$F$1682,2,FALSE)</f>
        <v>112616.26760000001</v>
      </c>
      <c r="G66" s="17">
        <f>VLOOKUP(E66,'Appendix 2a. Deaths 2020'!$E$4:$G$1683,2,FALSE)</f>
        <v>301</v>
      </c>
      <c r="H66" s="17">
        <f>VLOOKUP(E66,'Appendix 2a. Deaths 2020'!$E$4:$G$1683,3,FALSE)</f>
        <v>10</v>
      </c>
      <c r="I66" s="18">
        <f t="shared" si="43"/>
        <v>2.6727932510524793E-3</v>
      </c>
      <c r="J66" s="24">
        <v>5</v>
      </c>
      <c r="K66" s="5">
        <f>VLOOKUP(E66,'Appendix 3a. nax iIBGE 2020'!$E$5:$O$1935,11,FALSE)</f>
        <v>2.5</v>
      </c>
      <c r="L66" s="19">
        <f t="shared" si="44"/>
        <v>1.3275261184015903E-2</v>
      </c>
      <c r="M66" s="20">
        <f t="shared" si="54"/>
        <v>95711.014272931498</v>
      </c>
      <c r="N66" s="20">
        <f t="shared" si="55"/>
        <v>1270.5887126602397</v>
      </c>
      <c r="O66" s="20">
        <f t="shared" si="45"/>
        <v>475378.59958300687</v>
      </c>
      <c r="P66" s="20">
        <f t="shared" si="39"/>
        <v>4260220.1037333617</v>
      </c>
      <c r="Q66" s="21">
        <f t="shared" si="46"/>
        <v>44.51128363956974</v>
      </c>
      <c r="R66" s="22">
        <f t="shared" si="47"/>
        <v>0.96677740863787376</v>
      </c>
      <c r="S66" s="22">
        <f t="shared" si="48"/>
        <v>0.9867247388159841</v>
      </c>
      <c r="T66" s="22">
        <f t="shared" si="49"/>
        <v>0.98716293417193013</v>
      </c>
      <c r="U66" s="23">
        <f t="shared" si="56"/>
        <v>95744.415747361287</v>
      </c>
      <c r="V66" s="23">
        <f t="shared" si="57"/>
        <v>1229.0773676189665</v>
      </c>
      <c r="W66" s="22">
        <f t="shared" si="50"/>
        <v>1.2837065828069871E-2</v>
      </c>
      <c r="X66" s="23">
        <f t="shared" si="58"/>
        <v>2.5557876978890399</v>
      </c>
      <c r="Y66" s="23">
        <f t="shared" si="51"/>
        <v>475717.95271462598</v>
      </c>
      <c r="Z66" s="23">
        <f t="shared" si="40"/>
        <v>4417603.5366500095</v>
      </c>
      <c r="AA66" s="23">
        <f t="shared" si="52"/>
        <v>46.139542470097098</v>
      </c>
      <c r="AB66" s="25"/>
      <c r="AC66" s="24"/>
      <c r="AD66" s="25"/>
      <c r="AE66" s="24"/>
      <c r="AF66" s="23">
        <f t="shared" si="53"/>
        <v>1.6282588305273578</v>
      </c>
    </row>
    <row r="67" spans="2:32" s="26" customFormat="1" ht="15" customHeight="1" x14ac:dyDescent="0.2">
      <c r="B67" s="5" t="str">
        <f t="shared" si="41"/>
        <v>MS</v>
      </c>
      <c r="C67" s="5" t="s">
        <v>47</v>
      </c>
      <c r="D67" s="24" t="s">
        <v>76</v>
      </c>
      <c r="E67" s="4" t="str">
        <f t="shared" si="42"/>
        <v>MSMale35-39</v>
      </c>
      <c r="F67" s="6">
        <f>VLOOKUP(E67,'Appendix 1a. Person-years 2020'!$E$3:$F$1682,2,FALSE)</f>
        <v>108961.64629999999</v>
      </c>
      <c r="G67" s="17">
        <f>VLOOKUP(E67,'Appendix 2a. Deaths 2020'!$E$4:$G$1683,2,FALSE)</f>
        <v>328</v>
      </c>
      <c r="H67" s="17">
        <f>VLOOKUP(E67,'Appendix 2a. Deaths 2020'!$E$4:$G$1683,3,FALSE)</f>
        <v>13</v>
      </c>
      <c r="I67" s="18">
        <f t="shared" si="43"/>
        <v>3.0102335192048217E-3</v>
      </c>
      <c r="J67" s="24">
        <v>5</v>
      </c>
      <c r="K67" s="5">
        <f>VLOOKUP(E67,'Appendix 3a. nax iIBGE 2020'!$E$5:$O$1935,11,FALSE)</f>
        <v>2.5</v>
      </c>
      <c r="L67" s="19">
        <f t="shared" si="44"/>
        <v>1.493874482004375E-2</v>
      </c>
      <c r="M67" s="20">
        <f t="shared" si="54"/>
        <v>94440.425560271251</v>
      </c>
      <c r="N67" s="20">
        <f t="shared" si="55"/>
        <v>1410.8214181412295</v>
      </c>
      <c r="O67" s="20">
        <f t="shared" si="45"/>
        <v>468675.07425600314</v>
      </c>
      <c r="P67" s="20">
        <f t="shared" si="39"/>
        <v>3784841.5041503552</v>
      </c>
      <c r="Q67" s="21">
        <f t="shared" si="46"/>
        <v>40.076497767737131</v>
      </c>
      <c r="R67" s="22">
        <f t="shared" si="47"/>
        <v>0.96036585365853655</v>
      </c>
      <c r="S67" s="22">
        <f t="shared" si="48"/>
        <v>0.98506125517995624</v>
      </c>
      <c r="T67" s="22">
        <f t="shared" si="49"/>
        <v>0.98564907020478465</v>
      </c>
      <c r="U67" s="23">
        <f t="shared" si="56"/>
        <v>94515.338379742316</v>
      </c>
      <c r="V67" s="23">
        <f t="shared" si="57"/>
        <v>1356.3829856587049</v>
      </c>
      <c r="W67" s="22">
        <f t="shared" si="50"/>
        <v>1.435092979521535E-2</v>
      </c>
      <c r="X67" s="23">
        <f t="shared" si="58"/>
        <v>2.573975284372696</v>
      </c>
      <c r="Y67" s="23">
        <f t="shared" si="51"/>
        <v>469286.07325164718</v>
      </c>
      <c r="Z67" s="23">
        <f t="shared" si="40"/>
        <v>3941885.5839353837</v>
      </c>
      <c r="AA67" s="23">
        <f t="shared" si="52"/>
        <v>41.706305574421528</v>
      </c>
      <c r="AB67" s="25"/>
      <c r="AC67" s="24"/>
      <c r="AD67" s="25"/>
      <c r="AE67" s="24"/>
      <c r="AF67" s="23">
        <f t="shared" si="53"/>
        <v>1.6298078066843971</v>
      </c>
    </row>
    <row r="68" spans="2:32" s="26" customFormat="1" ht="15" customHeight="1" x14ac:dyDescent="0.2">
      <c r="B68" s="5" t="str">
        <f t="shared" si="41"/>
        <v>MS</v>
      </c>
      <c r="C68" s="5" t="s">
        <v>47</v>
      </c>
      <c r="D68" s="24" t="s">
        <v>77</v>
      </c>
      <c r="E68" s="4" t="str">
        <f t="shared" si="42"/>
        <v>MSMale40-44</v>
      </c>
      <c r="F68" s="6">
        <f>VLOOKUP(E68,'Appendix 1a. Person-years 2020'!$E$3:$F$1682,2,FALSE)</f>
        <v>99280.547699999996</v>
      </c>
      <c r="G68" s="17">
        <f>VLOOKUP(E68,'Appendix 2a. Deaths 2020'!$E$4:$G$1683,2,FALSE)</f>
        <v>403</v>
      </c>
      <c r="H68" s="17">
        <f>VLOOKUP(E68,'Appendix 2a. Deaths 2020'!$E$4:$G$1683,3,FALSE)</f>
        <v>35</v>
      </c>
      <c r="I68" s="18">
        <f t="shared" si="43"/>
        <v>4.0592040368044825E-3</v>
      </c>
      <c r="J68" s="24">
        <v>5</v>
      </c>
      <c r="K68" s="5">
        <f>VLOOKUP(E68,'Appendix 3a. nax iIBGE 2020'!$E$5:$O$1935,11,FALSE)</f>
        <v>2.5</v>
      </c>
      <c r="L68" s="19">
        <f t="shared" si="44"/>
        <v>2.009212509578048E-2</v>
      </c>
      <c r="M68" s="20">
        <f t="shared" si="54"/>
        <v>93029.604142130018</v>
      </c>
      <c r="N68" s="20">
        <f t="shared" si="55"/>
        <v>1869.1624440346143</v>
      </c>
      <c r="O68" s="20">
        <f t="shared" si="45"/>
        <v>460475.11460056354</v>
      </c>
      <c r="P68" s="20">
        <f t="shared" si="39"/>
        <v>3316166.4298943519</v>
      </c>
      <c r="Q68" s="21">
        <f t="shared" si="46"/>
        <v>35.646356452596905</v>
      </c>
      <c r="R68" s="22">
        <f t="shared" si="47"/>
        <v>0.91315136476426795</v>
      </c>
      <c r="S68" s="22">
        <f t="shared" si="48"/>
        <v>0.97990787490421949</v>
      </c>
      <c r="T68" s="22">
        <f t="shared" si="49"/>
        <v>0.98163672314295747</v>
      </c>
      <c r="U68" s="23">
        <f t="shared" si="56"/>
        <v>93158.955394083605</v>
      </c>
      <c r="V68" s="23">
        <f t="shared" si="57"/>
        <v>1710.703689614433</v>
      </c>
      <c r="W68" s="22">
        <f t="shared" si="50"/>
        <v>1.8363276857042532E-2</v>
      </c>
      <c r="X68" s="23">
        <f t="shared" si="58"/>
        <v>2.6249640761095701</v>
      </c>
      <c r="Y68" s="23">
        <f t="shared" si="51"/>
        <v>461731.79425245192</v>
      </c>
      <c r="Z68" s="23">
        <f t="shared" si="40"/>
        <v>3472599.5106837363</v>
      </c>
      <c r="AA68" s="23">
        <f t="shared" si="52"/>
        <v>37.27606751271361</v>
      </c>
      <c r="AB68" s="25"/>
      <c r="AC68" s="24"/>
      <c r="AD68" s="25"/>
      <c r="AE68" s="24"/>
      <c r="AF68" s="23">
        <f t="shared" si="53"/>
        <v>1.6297110601167049</v>
      </c>
    </row>
    <row r="69" spans="2:32" s="26" customFormat="1" ht="15" customHeight="1" x14ac:dyDescent="0.2">
      <c r="B69" s="5" t="str">
        <f t="shared" si="41"/>
        <v>MS</v>
      </c>
      <c r="C69" s="5" t="s">
        <v>47</v>
      </c>
      <c r="D69" s="24" t="s">
        <v>78</v>
      </c>
      <c r="E69" s="4" t="str">
        <f t="shared" si="42"/>
        <v>MSMale45-49</v>
      </c>
      <c r="F69" s="6">
        <f>VLOOKUP(E69,'Appendix 1a. Person-years 2020'!$E$3:$F$1682,2,FALSE)</f>
        <v>88458.367499999993</v>
      </c>
      <c r="G69" s="17">
        <f>VLOOKUP(E69,'Appendix 2a. Deaths 2020'!$E$4:$G$1683,2,FALSE)</f>
        <v>519</v>
      </c>
      <c r="H69" s="17">
        <f>VLOOKUP(E69,'Appendix 2a. Deaths 2020'!$E$4:$G$1683,3,FALSE)</f>
        <v>52</v>
      </c>
      <c r="I69" s="18">
        <f t="shared" si="43"/>
        <v>5.8671668341607145E-3</v>
      </c>
      <c r="J69" s="24">
        <v>5</v>
      </c>
      <c r="K69" s="5">
        <f>VLOOKUP(E69,'Appendix 3a. nax iIBGE 2020'!$E$5:$O$1935,11,FALSE)</f>
        <v>2.5</v>
      </c>
      <c r="L69" s="19">
        <f t="shared" si="44"/>
        <v>2.8911758888631987E-2</v>
      </c>
      <c r="M69" s="20">
        <f t="shared" si="54"/>
        <v>91160.441698095397</v>
      </c>
      <c r="N69" s="20">
        <f t="shared" si="55"/>
        <v>2635.6087105565275</v>
      </c>
      <c r="O69" s="20">
        <f t="shared" si="45"/>
        <v>449213.18671408569</v>
      </c>
      <c r="P69" s="20">
        <f t="shared" si="39"/>
        <v>2855691.3152937884</v>
      </c>
      <c r="Q69" s="21">
        <f t="shared" si="46"/>
        <v>31.325992525916558</v>
      </c>
      <c r="R69" s="22">
        <f t="shared" si="47"/>
        <v>0.89980732177263967</v>
      </c>
      <c r="S69" s="22">
        <f t="shared" si="48"/>
        <v>0.97108824111136804</v>
      </c>
      <c r="T69" s="22">
        <f t="shared" si="49"/>
        <v>0.97394690253353644</v>
      </c>
      <c r="U69" s="23">
        <f t="shared" si="56"/>
        <v>91448.251704469178</v>
      </c>
      <c r="V69" s="23">
        <f t="shared" si="57"/>
        <v>2382.510214794228</v>
      </c>
      <c r="W69" s="22">
        <f t="shared" si="50"/>
        <v>2.605309746646356E-2</v>
      </c>
      <c r="X69" s="23">
        <f t="shared" si="58"/>
        <v>2.6258843737504027</v>
      </c>
      <c r="Y69" s="23">
        <f t="shared" si="51"/>
        <v>451584.90379170363</v>
      </c>
      <c r="Z69" s="23">
        <f t="shared" si="40"/>
        <v>3010867.7164312843</v>
      </c>
      <c r="AA69" s="23">
        <f t="shared" si="52"/>
        <v>32.924278598145577</v>
      </c>
      <c r="AB69" s="25"/>
      <c r="AC69" s="24"/>
      <c r="AD69" s="25"/>
      <c r="AE69" s="24"/>
      <c r="AF69" s="23">
        <f t="shared" si="53"/>
        <v>1.5982860722290191</v>
      </c>
    </row>
    <row r="70" spans="2:32" s="26" customFormat="1" ht="15" customHeight="1" x14ac:dyDescent="0.2">
      <c r="B70" s="5" t="str">
        <f t="shared" si="41"/>
        <v>MS</v>
      </c>
      <c r="C70" s="5" t="s">
        <v>47</v>
      </c>
      <c r="D70" s="24" t="s">
        <v>79</v>
      </c>
      <c r="E70" s="4" t="str">
        <f t="shared" si="42"/>
        <v>MSMale50-54</v>
      </c>
      <c r="F70" s="6">
        <f>VLOOKUP(E70,'Appendix 1a. Person-years 2020'!$E$3:$F$1682,2,FALSE)</f>
        <v>80263.3894</v>
      </c>
      <c r="G70" s="17">
        <f>VLOOKUP(E70,'Appendix 2a. Deaths 2020'!$E$4:$G$1683,2,FALSE)</f>
        <v>656</v>
      </c>
      <c r="H70" s="17">
        <f>VLOOKUP(E70,'Appendix 2a. Deaths 2020'!$E$4:$G$1683,3,FALSE)</f>
        <v>78</v>
      </c>
      <c r="I70" s="18">
        <f t="shared" si="43"/>
        <v>8.1730911802236957E-3</v>
      </c>
      <c r="J70" s="24">
        <v>5</v>
      </c>
      <c r="K70" s="5">
        <f>VLOOKUP(E70,'Appendix 3a. nax iIBGE 2020'!$E$5:$O$1935,11,FALSE)</f>
        <v>2.5</v>
      </c>
      <c r="L70" s="19">
        <f t="shared" si="44"/>
        <v>4.0047182711586304E-2</v>
      </c>
      <c r="M70" s="20">
        <f t="shared" si="54"/>
        <v>88524.832987538874</v>
      </c>
      <c r="N70" s="20">
        <f t="shared" si="55"/>
        <v>3545.1701611646317</v>
      </c>
      <c r="O70" s="20">
        <f t="shared" si="45"/>
        <v>433761.23953478277</v>
      </c>
      <c r="P70" s="20">
        <f t="shared" si="39"/>
        <v>2406478.1285797027</v>
      </c>
      <c r="Q70" s="21">
        <f t="shared" si="46"/>
        <v>27.184215404489368</v>
      </c>
      <c r="R70" s="22">
        <f t="shared" si="47"/>
        <v>0.88109756097560976</v>
      </c>
      <c r="S70" s="22">
        <f t="shared" si="48"/>
        <v>0.95995281728841375</v>
      </c>
      <c r="T70" s="22">
        <f t="shared" si="49"/>
        <v>0.96462923333515926</v>
      </c>
      <c r="U70" s="23">
        <f t="shared" si="56"/>
        <v>89065.741489674954</v>
      </c>
      <c r="V70" s="23">
        <f t="shared" si="57"/>
        <v>3150.3235600623175</v>
      </c>
      <c r="W70" s="22">
        <f t="shared" si="50"/>
        <v>3.5370766664840736E-2</v>
      </c>
      <c r="X70" s="23">
        <f t="shared" si="58"/>
        <v>2.623739935671876</v>
      </c>
      <c r="Y70" s="23">
        <f t="shared" si="51"/>
        <v>437842.71938288666</v>
      </c>
      <c r="Z70" s="23">
        <f t="shared" si="40"/>
        <v>2559282.8126395806</v>
      </c>
      <c r="AA70" s="23">
        <f t="shared" si="52"/>
        <v>28.734761198123167</v>
      </c>
      <c r="AB70" s="25"/>
      <c r="AC70" s="24"/>
      <c r="AD70" s="25"/>
      <c r="AE70" s="24"/>
      <c r="AF70" s="23">
        <f t="shared" si="53"/>
        <v>1.5505457936337983</v>
      </c>
    </row>
    <row r="71" spans="2:32" s="26" customFormat="1" ht="15" customHeight="1" x14ac:dyDescent="0.2">
      <c r="B71" s="5" t="str">
        <f t="shared" si="41"/>
        <v>MS</v>
      </c>
      <c r="C71" s="5" t="s">
        <v>47</v>
      </c>
      <c r="D71" s="24" t="s">
        <v>80</v>
      </c>
      <c r="E71" s="4" t="str">
        <f t="shared" si="42"/>
        <v>MSMale55-59</v>
      </c>
      <c r="F71" s="6">
        <f>VLOOKUP(E71,'Appendix 1a. Person-years 2020'!$E$3:$F$1682,2,FALSE)</f>
        <v>70918.215700000001</v>
      </c>
      <c r="G71" s="17">
        <f>VLOOKUP(E71,'Appendix 2a. Deaths 2020'!$E$4:$G$1683,2,FALSE)</f>
        <v>835</v>
      </c>
      <c r="H71" s="17">
        <f>VLOOKUP(E71,'Appendix 2a. Deaths 2020'!$E$4:$G$1683,3,FALSE)</f>
        <v>115</v>
      </c>
      <c r="I71" s="18">
        <f t="shared" si="43"/>
        <v>1.17741258964021E-2</v>
      </c>
      <c r="J71" s="24">
        <v>5</v>
      </c>
      <c r="K71" s="5">
        <f>VLOOKUP(E71,'Appendix 3a. nax iIBGE 2020'!$E$5:$O$1935,11,FALSE)</f>
        <v>2.5</v>
      </c>
      <c r="L71" s="19">
        <f t="shared" si="44"/>
        <v>5.7187303212753789E-2</v>
      </c>
      <c r="M71" s="20">
        <f t="shared" si="54"/>
        <v>84979.662826374246</v>
      </c>
      <c r="N71" s="20">
        <f t="shared" si="55"/>
        <v>4859.7577449694454</v>
      </c>
      <c r="O71" s="20">
        <f t="shared" si="45"/>
        <v>412748.91976944759</v>
      </c>
      <c r="P71" s="20">
        <f t="shared" si="39"/>
        <v>1972716.8890449197</v>
      </c>
      <c r="Q71" s="21">
        <f t="shared" si="46"/>
        <v>23.213988187685164</v>
      </c>
      <c r="R71" s="22">
        <f t="shared" si="47"/>
        <v>0.86227544910179643</v>
      </c>
      <c r="S71" s="22">
        <f t="shared" si="48"/>
        <v>0.94281269678724622</v>
      </c>
      <c r="T71" s="22">
        <f t="shared" si="49"/>
        <v>0.95049025746829197</v>
      </c>
      <c r="U71" s="23">
        <f t="shared" si="56"/>
        <v>85915.417929612639</v>
      </c>
      <c r="V71" s="23">
        <f t="shared" si="57"/>
        <v>4253.6502211992138</v>
      </c>
      <c r="W71" s="22">
        <f t="shared" si="50"/>
        <v>4.9509742531708034E-2</v>
      </c>
      <c r="X71" s="23">
        <f t="shared" si="58"/>
        <v>2.6529134472487774</v>
      </c>
      <c r="Y71" s="23">
        <f t="shared" si="51"/>
        <v>419593.40441377921</v>
      </c>
      <c r="Z71" s="23">
        <f t="shared" si="40"/>
        <v>2121440.0932566938</v>
      </c>
      <c r="AA71" s="23">
        <f t="shared" si="52"/>
        <v>24.692193140405976</v>
      </c>
      <c r="AB71" s="25"/>
      <c r="AC71" s="24"/>
      <c r="AD71" s="25"/>
      <c r="AE71" s="24"/>
      <c r="AF71" s="23">
        <f t="shared" si="53"/>
        <v>1.4782049527208123</v>
      </c>
    </row>
    <row r="72" spans="2:32" s="26" customFormat="1" ht="15" customHeight="1" x14ac:dyDescent="0.2">
      <c r="B72" s="5" t="str">
        <f t="shared" si="41"/>
        <v>MS</v>
      </c>
      <c r="C72" s="5" t="s">
        <v>47</v>
      </c>
      <c r="D72" s="24" t="s">
        <v>81</v>
      </c>
      <c r="E72" s="4" t="str">
        <f t="shared" si="42"/>
        <v>MSMale60-64</v>
      </c>
      <c r="F72" s="6">
        <f>VLOOKUP(E72,'Appendix 1a. Person-years 2020'!$E$3:$F$1682,2,FALSE)</f>
        <v>56283.527199999997</v>
      </c>
      <c r="G72" s="17">
        <f>VLOOKUP(E72,'Appendix 2a. Deaths 2020'!$E$4:$G$1683,2,FALSE)</f>
        <v>1038</v>
      </c>
      <c r="H72" s="17">
        <f>VLOOKUP(E72,'Appendix 2a. Deaths 2020'!$E$4:$G$1683,3,FALSE)</f>
        <v>139</v>
      </c>
      <c r="I72" s="18">
        <f t="shared" si="43"/>
        <v>1.8442340976810707E-2</v>
      </c>
      <c r="J72" s="24">
        <v>5</v>
      </c>
      <c r="K72" s="5">
        <f>VLOOKUP(E72,'Appendix 3a. nax iIBGE 2020'!$E$5:$O$1935,11,FALSE)</f>
        <v>2.5</v>
      </c>
      <c r="L72" s="19">
        <f t="shared" si="44"/>
        <v>8.8147585322073063E-2</v>
      </c>
      <c r="M72" s="20">
        <f t="shared" si="54"/>
        <v>80119.905081404795</v>
      </c>
      <c r="N72" s="20">
        <f t="shared" si="55"/>
        <v>7062.3761691595246</v>
      </c>
      <c r="O72" s="20">
        <f t="shared" si="45"/>
        <v>382943.58498412516</v>
      </c>
      <c r="P72" s="20">
        <f t="shared" si="39"/>
        <v>1559967.9692754722</v>
      </c>
      <c r="Q72" s="21">
        <f t="shared" si="46"/>
        <v>19.47041709161396</v>
      </c>
      <c r="R72" s="22">
        <f t="shared" si="47"/>
        <v>0.86608863198458574</v>
      </c>
      <c r="S72" s="22">
        <f t="shared" si="48"/>
        <v>0.91185241467792699</v>
      </c>
      <c r="T72" s="22">
        <f t="shared" si="49"/>
        <v>0.92319004026110796</v>
      </c>
      <c r="U72" s="23">
        <f t="shared" si="56"/>
        <v>81661.767708413419</v>
      </c>
      <c r="V72" s="23">
        <f t="shared" si="57"/>
        <v>6272.4370898899888</v>
      </c>
      <c r="W72" s="22">
        <f t="shared" si="50"/>
        <v>7.6809959738892042E-2</v>
      </c>
      <c r="X72" s="23">
        <f t="shared" si="58"/>
        <v>2.631089098690055</v>
      </c>
      <c r="Y72" s="23">
        <f t="shared" si="51"/>
        <v>393449.99394204584</v>
      </c>
      <c r="Z72" s="23">
        <f t="shared" si="40"/>
        <v>1701846.6888429145</v>
      </c>
      <c r="AA72" s="23">
        <f t="shared" si="52"/>
        <v>20.840189192568474</v>
      </c>
      <c r="AB72" s="25"/>
      <c r="AC72" s="24"/>
      <c r="AD72" s="25"/>
      <c r="AE72" s="24"/>
      <c r="AF72" s="23">
        <f t="shared" si="53"/>
        <v>1.3697721009545134</v>
      </c>
    </row>
    <row r="73" spans="2:32" s="26" customFormat="1" ht="15" customHeight="1" x14ac:dyDescent="0.2">
      <c r="B73" s="5" t="str">
        <f t="shared" si="41"/>
        <v>MS</v>
      </c>
      <c r="C73" s="5" t="s">
        <v>47</v>
      </c>
      <c r="D73" s="24" t="s">
        <v>82</v>
      </c>
      <c r="E73" s="4" t="str">
        <f t="shared" si="42"/>
        <v>MSMale65-69</v>
      </c>
      <c r="F73" s="6">
        <f>VLOOKUP(E73,'Appendix 1a. Person-years 2020'!$E$3:$F$1682,2,FALSE)</f>
        <v>42657.585899999998</v>
      </c>
      <c r="G73" s="17">
        <f>VLOOKUP(E73,'Appendix 2a. Deaths 2020'!$E$4:$G$1683,2,FALSE)</f>
        <v>1143</v>
      </c>
      <c r="H73" s="17">
        <f>VLOOKUP(E73,'Appendix 2a. Deaths 2020'!$E$4:$G$1683,3,FALSE)</f>
        <v>162</v>
      </c>
      <c r="I73" s="18">
        <f t="shared" si="43"/>
        <v>2.6794765242446596E-2</v>
      </c>
      <c r="J73" s="24">
        <v>5</v>
      </c>
      <c r="K73" s="5">
        <f>VLOOKUP(E73,'Appendix 3a. nax iIBGE 2020'!$E$5:$O$1935,11,FALSE)</f>
        <v>2.5</v>
      </c>
      <c r="L73" s="19">
        <f t="shared" si="44"/>
        <v>0.12556276423505552</v>
      </c>
      <c r="M73" s="20">
        <f t="shared" si="54"/>
        <v>73057.528912245267</v>
      </c>
      <c r="N73" s="20">
        <f t="shared" si="55"/>
        <v>9173.3052784040046</v>
      </c>
      <c r="O73" s="20">
        <f t="shared" si="45"/>
        <v>342354.38136521634</v>
      </c>
      <c r="P73" s="20">
        <f t="shared" si="39"/>
        <v>1177024.3842913471</v>
      </c>
      <c r="Q73" s="21">
        <f t="shared" si="46"/>
        <v>16.11092520943539</v>
      </c>
      <c r="R73" s="22">
        <f t="shared" si="47"/>
        <v>0.8582677165354331</v>
      </c>
      <c r="S73" s="22">
        <f t="shared" si="48"/>
        <v>0.87443723576494448</v>
      </c>
      <c r="T73" s="22">
        <f t="shared" si="49"/>
        <v>0.89122544062273001</v>
      </c>
      <c r="U73" s="23">
        <f t="shared" si="56"/>
        <v>75389.330618523425</v>
      </c>
      <c r="V73" s="23">
        <f t="shared" si="57"/>
        <v>8200.4412197772144</v>
      </c>
      <c r="W73" s="22">
        <f t="shared" si="50"/>
        <v>0.10877455937726999</v>
      </c>
      <c r="X73" s="23">
        <f t="shared" si="58"/>
        <v>2.6217180609948652</v>
      </c>
      <c r="Y73" s="23">
        <f t="shared" si="51"/>
        <v>357443.69184774772</v>
      </c>
      <c r="Z73" s="23">
        <f t="shared" si="40"/>
        <v>1308396.6949008687</v>
      </c>
      <c r="AA73" s="23">
        <f t="shared" si="52"/>
        <v>17.355197136866355</v>
      </c>
      <c r="AB73" s="25"/>
      <c r="AC73" s="24"/>
      <c r="AD73" s="25"/>
      <c r="AE73" s="24"/>
      <c r="AF73" s="23">
        <f t="shared" si="53"/>
        <v>1.2442719274309653</v>
      </c>
    </row>
    <row r="74" spans="2:32" s="26" customFormat="1" ht="15" customHeight="1" x14ac:dyDescent="0.2">
      <c r="B74" s="5" t="str">
        <f t="shared" si="41"/>
        <v>MS</v>
      </c>
      <c r="C74" s="5" t="s">
        <v>47</v>
      </c>
      <c r="D74" s="42" t="s">
        <v>19</v>
      </c>
      <c r="E74" s="4" t="str">
        <f t="shared" si="42"/>
        <v>MSMale70-74</v>
      </c>
      <c r="F74" s="6">
        <f>VLOOKUP(E74,'Appendix 1a. Person-years 2020'!$E$3:$F$1682,2,FALSE)</f>
        <v>29484.029500000001</v>
      </c>
      <c r="G74" s="17">
        <f>VLOOKUP(E74,'Appendix 2a. Deaths 2020'!$E$4:$G$1683,2,FALSE)</f>
        <v>1245</v>
      </c>
      <c r="H74" s="17">
        <f>VLOOKUP(E74,'Appendix 2a. Deaths 2020'!$E$4:$G$1683,3,FALSE)</f>
        <v>188</v>
      </c>
      <c r="I74" s="18">
        <f t="shared" si="43"/>
        <v>4.2226249977127449E-2</v>
      </c>
      <c r="J74" s="24">
        <v>5</v>
      </c>
      <c r="K74" s="5">
        <f>VLOOKUP(E74,'Appendix 3a. nax iIBGE 2020'!$E$5:$O$1935,11,FALSE)</f>
        <v>2.5</v>
      </c>
      <c r="L74" s="19">
        <f t="shared" si="44"/>
        <v>0.19097125048235578</v>
      </c>
      <c r="M74" s="20">
        <f t="shared" si="54"/>
        <v>63884.223633841262</v>
      </c>
      <c r="N74" s="20">
        <f t="shared" si="55"/>
        <v>12200.050073449132</v>
      </c>
      <c r="O74" s="20">
        <f t="shared" si="45"/>
        <v>288920.99298558343</v>
      </c>
      <c r="P74" s="20">
        <f t="shared" si="39"/>
        <v>834670.00292613078</v>
      </c>
      <c r="Q74" s="21">
        <f t="shared" si="46"/>
        <v>13.065354096030411</v>
      </c>
      <c r="R74" s="22">
        <f t="shared" si="47"/>
        <v>0.84899598393574294</v>
      </c>
      <c r="S74" s="22">
        <f t="shared" si="48"/>
        <v>0.80902874951764425</v>
      </c>
      <c r="T74" s="22">
        <f t="shared" si="49"/>
        <v>0.83533709440879744</v>
      </c>
      <c r="U74" s="23">
        <f t="shared" si="56"/>
        <v>67188.889398746207</v>
      </c>
      <c r="V74" s="23">
        <f t="shared" si="57"/>
        <v>11063.517751843498</v>
      </c>
      <c r="W74" s="22">
        <f t="shared" si="50"/>
        <v>0.16466290559120256</v>
      </c>
      <c r="X74" s="23">
        <f t="shared" si="58"/>
        <v>2.5808605009067485</v>
      </c>
      <c r="Y74" s="23">
        <f t="shared" si="51"/>
        <v>309180.25420132704</v>
      </c>
      <c r="Z74" s="23">
        <f t="shared" si="40"/>
        <v>950953.00305312104</v>
      </c>
      <c r="AA74" s="23">
        <f t="shared" si="52"/>
        <v>14.153426430514365</v>
      </c>
      <c r="AB74" s="25"/>
      <c r="AC74" s="24"/>
      <c r="AD74" s="25"/>
      <c r="AE74" s="24"/>
      <c r="AF74" s="23">
        <f t="shared" si="53"/>
        <v>1.0880723344839538</v>
      </c>
    </row>
    <row r="75" spans="2:32" s="26" customFormat="1" ht="15" customHeight="1" x14ac:dyDescent="0.2">
      <c r="B75" s="5" t="str">
        <f t="shared" si="41"/>
        <v>MS</v>
      </c>
      <c r="C75" s="5" t="s">
        <v>47</v>
      </c>
      <c r="D75" s="42" t="s">
        <v>20</v>
      </c>
      <c r="E75" s="4" t="str">
        <f t="shared" si="42"/>
        <v>MSMale75-79</v>
      </c>
      <c r="F75" s="6">
        <f>VLOOKUP(E75,'Appendix 1a. Person-years 2020'!$E$3:$F$1682,2,FALSE)</f>
        <v>19530.162799999998</v>
      </c>
      <c r="G75" s="17">
        <f>VLOOKUP(E75,'Appendix 2a. Deaths 2020'!$E$4:$G$1683,2,FALSE)</f>
        <v>1108</v>
      </c>
      <c r="H75" s="17">
        <f>VLOOKUP(E75,'Appendix 2a. Deaths 2020'!$E$4:$G$1683,3,FALSE)</f>
        <v>131</v>
      </c>
      <c r="I75" s="18">
        <f t="shared" si="43"/>
        <v>5.6732758008550759E-2</v>
      </c>
      <c r="J75" s="24">
        <v>5</v>
      </c>
      <c r="K75" s="5">
        <f>VLOOKUP(E75,'Appendix 3a. nax iIBGE 2020'!$E$5:$O$1935,11,FALSE)</f>
        <v>2.5</v>
      </c>
      <c r="L75" s="19">
        <f t="shared" si="44"/>
        <v>0.24842867963277832</v>
      </c>
      <c r="M75" s="20">
        <f t="shared" si="54"/>
        <v>51684.173560392126</v>
      </c>
      <c r="N75" s="20">
        <f t="shared" si="55"/>
        <v>12839.830995519567</v>
      </c>
      <c r="O75" s="20">
        <f t="shared" si="45"/>
        <v>226321.29031316171</v>
      </c>
      <c r="P75" s="20">
        <f t="shared" si="39"/>
        <v>545749.00994054729</v>
      </c>
      <c r="Q75" s="21">
        <f t="shared" si="46"/>
        <v>10.559306115301396</v>
      </c>
      <c r="R75" s="22">
        <f t="shared" si="47"/>
        <v>0.88176895306859204</v>
      </c>
      <c r="S75" s="22">
        <f t="shared" si="48"/>
        <v>0.75157132036722163</v>
      </c>
      <c r="T75" s="22">
        <f t="shared" si="49"/>
        <v>0.77738180662809719</v>
      </c>
      <c r="U75" s="23">
        <f t="shared" si="56"/>
        <v>56125.371646902713</v>
      </c>
      <c r="V75" s="23">
        <f t="shared" si="57"/>
        <v>12494.5288383601</v>
      </c>
      <c r="W75" s="22">
        <f t="shared" si="50"/>
        <v>0.22261819337190283</v>
      </c>
      <c r="X75" s="23">
        <f t="shared" si="58"/>
        <v>2.5544463830484534</v>
      </c>
      <c r="Y75" s="23">
        <f t="shared" si="51"/>
        <v>250070.8180417566</v>
      </c>
      <c r="Z75" s="23">
        <f t="shared" si="40"/>
        <v>641772.74885179393</v>
      </c>
      <c r="AA75" s="23">
        <f t="shared" si="52"/>
        <v>11.434628048244029</v>
      </c>
      <c r="AB75" s="25"/>
      <c r="AC75" s="24"/>
      <c r="AD75" s="25"/>
      <c r="AE75" s="24"/>
      <c r="AF75" s="23">
        <f t="shared" si="53"/>
        <v>0.87532193294263294</v>
      </c>
    </row>
    <row r="76" spans="2:32" s="26" customFormat="1" ht="15" customHeight="1" x14ac:dyDescent="0.2">
      <c r="B76" s="5" t="str">
        <f t="shared" si="41"/>
        <v>MS</v>
      </c>
      <c r="C76" s="5" t="s">
        <v>47</v>
      </c>
      <c r="D76" s="42" t="s">
        <v>21</v>
      </c>
      <c r="E76" s="4" t="str">
        <f t="shared" si="42"/>
        <v>MSMale80-84</v>
      </c>
      <c r="F76" s="6">
        <f>VLOOKUP(E76,'Appendix 1a. Person-years 2020'!$E$3:$F$1682,2,FALSE)</f>
        <v>12416.867</v>
      </c>
      <c r="G76" s="17">
        <f>VLOOKUP(E76,'Appendix 2a. Deaths 2020'!$E$4:$G$1683,2,FALSE)</f>
        <v>1109</v>
      </c>
      <c r="H76" s="17">
        <f>VLOOKUP(E76,'Appendix 2a. Deaths 2020'!$E$4:$G$1683,3,FALSE)</f>
        <v>137</v>
      </c>
      <c r="I76" s="18">
        <f t="shared" si="43"/>
        <v>8.9313995229231335E-2</v>
      </c>
      <c r="J76" s="24">
        <v>5</v>
      </c>
      <c r="K76" s="5">
        <f>VLOOKUP(E76,'Appendix 3a. nax iIBGE 2020'!$E$5:$O$1935,11,FALSE)</f>
        <v>2.5</v>
      </c>
      <c r="L76" s="19">
        <f t="shared" si="44"/>
        <v>0.36505800406297378</v>
      </c>
      <c r="M76" s="20">
        <f t="shared" si="54"/>
        <v>38844.342564872561</v>
      </c>
      <c r="N76" s="20">
        <f t="shared" si="55"/>
        <v>14180.438165870793</v>
      </c>
      <c r="O76" s="20">
        <f t="shared" si="45"/>
        <v>158770.6174096858</v>
      </c>
      <c r="P76" s="20">
        <f t="shared" si="39"/>
        <v>319427.71962738561</v>
      </c>
      <c r="Q76" s="21">
        <f t="shared" si="46"/>
        <v>8.2232752193944503</v>
      </c>
      <c r="R76" s="22">
        <f t="shared" si="47"/>
        <v>0.87646528403967539</v>
      </c>
      <c r="S76" s="22">
        <f t="shared" si="48"/>
        <v>0.63494199593702616</v>
      </c>
      <c r="T76" s="22">
        <f t="shared" si="49"/>
        <v>0.6715884918884526</v>
      </c>
      <c r="U76" s="23">
        <f t="shared" si="56"/>
        <v>43630.842808542613</v>
      </c>
      <c r="V76" s="23">
        <f t="shared" si="57"/>
        <v>14328.870886931341</v>
      </c>
      <c r="W76" s="22">
        <f t="shared" si="50"/>
        <v>0.3284115081115474</v>
      </c>
      <c r="X76" s="23">
        <f t="shared" si="58"/>
        <v>2.5040327097844548</v>
      </c>
      <c r="Y76" s="23">
        <f t="shared" si="51"/>
        <v>182389.82100321064</v>
      </c>
      <c r="Z76" s="23">
        <f t="shared" si="40"/>
        <v>391701.9308100373</v>
      </c>
      <c r="AA76" s="23">
        <f t="shared" si="52"/>
        <v>8.9776384226376855</v>
      </c>
      <c r="AB76" s="25"/>
      <c r="AC76" s="24"/>
      <c r="AD76" s="25"/>
      <c r="AE76" s="24"/>
      <c r="AF76" s="23">
        <f t="shared" si="53"/>
        <v>0.75436320324323525</v>
      </c>
    </row>
    <row r="77" spans="2:32" s="26" customFormat="1" ht="15" customHeight="1" x14ac:dyDescent="0.2">
      <c r="B77" s="5" t="str">
        <f t="shared" si="41"/>
        <v>MS</v>
      </c>
      <c r="C77" s="5" t="s">
        <v>47</v>
      </c>
      <c r="D77" s="42" t="s">
        <v>22</v>
      </c>
      <c r="E77" s="4" t="str">
        <f t="shared" si="42"/>
        <v>MSMale85-89</v>
      </c>
      <c r="F77" s="6">
        <f>VLOOKUP(E77,'Appendix 1a. Person-years 2020'!$E$3:$F$1682,2,FALSE)</f>
        <v>6247.5218999999997</v>
      </c>
      <c r="G77" s="17">
        <f>VLOOKUP(E77,'Appendix 2a. Deaths 2020'!$E$4:$G$1683,2,FALSE)</f>
        <v>787</v>
      </c>
      <c r="H77" s="17">
        <f>VLOOKUP(E77,'Appendix 2a. Deaths 2020'!$E$4:$G$1683,3,FALSE)</f>
        <v>96</v>
      </c>
      <c r="I77" s="18">
        <f t="shared" si="43"/>
        <v>0.12596994657993915</v>
      </c>
      <c r="J77" s="24">
        <v>5</v>
      </c>
      <c r="K77" s="5">
        <f>VLOOKUP(E77,'Appendix 3a. nax iIBGE 2020'!$E$5:$O$1935,11,FALSE)</f>
        <v>2.5</v>
      </c>
      <c r="L77" s="19">
        <f t="shared" si="44"/>
        <v>0.47900054898210309</v>
      </c>
      <c r="M77" s="20">
        <f t="shared" si="54"/>
        <v>24663.904399001767</v>
      </c>
      <c r="N77" s="20">
        <f t="shared" si="55"/>
        <v>11814.023747163954</v>
      </c>
      <c r="O77" s="20">
        <f t="shared" si="45"/>
        <v>93784.462627098954</v>
      </c>
      <c r="P77" s="20">
        <f t="shared" si="39"/>
        <v>160657.10221769981</v>
      </c>
      <c r="Q77" s="21">
        <f t="shared" si="46"/>
        <v>6.5138552119996929</v>
      </c>
      <c r="R77" s="22">
        <f t="shared" si="47"/>
        <v>0.87801778907242689</v>
      </c>
      <c r="S77" s="22">
        <f t="shared" si="48"/>
        <v>0.52099945101789691</v>
      </c>
      <c r="T77" s="22">
        <f t="shared" si="49"/>
        <v>0.56412855332426348</v>
      </c>
      <c r="U77" s="23">
        <f t="shared" si="56"/>
        <v>29301.971921611272</v>
      </c>
      <c r="V77" s="23">
        <f t="shared" si="57"/>
        <v>12771.892891924515</v>
      </c>
      <c r="W77" s="22">
        <f t="shared" si="50"/>
        <v>0.43587144667573652</v>
      </c>
      <c r="X77" s="23">
        <f>J77+R77*(L77/W77)*(K77-J77)</f>
        <v>2.58775777703887</v>
      </c>
      <c r="Y77" s="23">
        <f t="shared" si="51"/>
        <v>115700.9603070189</v>
      </c>
      <c r="Z77" s="23">
        <f t="shared" si="40"/>
        <v>209312.10980682669</v>
      </c>
      <c r="AA77" s="23">
        <f t="shared" si="52"/>
        <v>7.143277263618268</v>
      </c>
      <c r="AB77" s="25"/>
      <c r="AC77" s="24"/>
      <c r="AD77" s="25"/>
      <c r="AE77" s="24"/>
      <c r="AF77" s="23">
        <f t="shared" si="53"/>
        <v>0.62942205161857512</v>
      </c>
    </row>
    <row r="78" spans="2:32" s="26" customFormat="1" ht="15" customHeight="1" x14ac:dyDescent="0.2">
      <c r="B78" s="5" t="str">
        <f t="shared" si="41"/>
        <v>MS</v>
      </c>
      <c r="C78" s="5" t="s">
        <v>47</v>
      </c>
      <c r="D78" s="43" t="s">
        <v>5</v>
      </c>
      <c r="E78" s="4" t="str">
        <f t="shared" si="42"/>
        <v>MSMale90+</v>
      </c>
      <c r="F78" s="6">
        <f>VLOOKUP(E78,'Appendix 1a. Person-years 2020'!$E$3:$F$1682,2,FALSE)</f>
        <v>3403.5106999999998</v>
      </c>
      <c r="G78" s="17">
        <f>VLOOKUP(E78,'Appendix 2a. Deaths 2020'!$E$4:$G$1683,2,FALSE)</f>
        <v>654</v>
      </c>
      <c r="H78" s="17">
        <f>VLOOKUP(E78,'Appendix 2a. Deaths 2020'!$E$4:$G$1683,3,FALSE)</f>
        <v>53</v>
      </c>
      <c r="I78" s="18">
        <f t="shared" si="43"/>
        <v>0.19215453032070681</v>
      </c>
      <c r="J78" s="27"/>
      <c r="K78" s="28"/>
      <c r="L78" s="16">
        <v>1</v>
      </c>
      <c r="M78" s="20">
        <f t="shared" si="54"/>
        <v>12849.880651837813</v>
      </c>
      <c r="N78" s="20">
        <f t="shared" si="55"/>
        <v>12849.880651837813</v>
      </c>
      <c r="O78" s="38">
        <f>N78*Q78</f>
        <v>66872.639590600869</v>
      </c>
      <c r="P78" s="20">
        <f>O78</f>
        <v>66872.639590600869</v>
      </c>
      <c r="Q78" s="21">
        <f>1/I78</f>
        <v>5.204144801223241</v>
      </c>
      <c r="R78" s="22">
        <f t="shared" si="47"/>
        <v>0.91896024464831805</v>
      </c>
      <c r="S78" s="22">
        <f t="shared" si="48"/>
        <v>0</v>
      </c>
      <c r="T78" s="22">
        <f t="shared" si="49"/>
        <v>0</v>
      </c>
      <c r="U78" s="23">
        <f t="shared" si="56"/>
        <v>16530.079029686756</v>
      </c>
      <c r="V78" s="23">
        <f>U78*(1-T78)</f>
        <v>16530.079029686756</v>
      </c>
      <c r="W78" s="22">
        <f t="shared" si="50"/>
        <v>1</v>
      </c>
      <c r="X78" s="23">
        <f>Q78/R78</f>
        <v>5.6630793677204654</v>
      </c>
      <c r="Y78" s="23">
        <f t="shared" si="51"/>
        <v>93611.149499807798</v>
      </c>
      <c r="Z78" s="23">
        <f>Y78</f>
        <v>93611.149499807798</v>
      </c>
      <c r="AA78" s="23">
        <f t="shared" si="52"/>
        <v>5.6630793677204654</v>
      </c>
      <c r="AB78" s="25"/>
      <c r="AC78" s="24"/>
      <c r="AD78" s="25"/>
      <c r="AE78" s="24"/>
      <c r="AF78" s="23">
        <f t="shared" si="53"/>
        <v>0.45893456649722442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1392752.7719000001</v>
      </c>
      <c r="G79" s="30">
        <f>SUM(G59:G78)</f>
        <v>11111</v>
      </c>
      <c r="H79" s="30">
        <f>SUM(H59:H78)</f>
        <v>1217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16EDB-B50E-4C40-BF5F-5ED426C28088}">
  <sheetPr>
    <tabColor theme="5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MT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67</v>
      </c>
      <c r="C5" s="5" t="s">
        <v>3</v>
      </c>
      <c r="D5" s="40">
        <v>0</v>
      </c>
      <c r="E5" s="4" t="str">
        <f>_xlfn.CONCAT(B5,C5,D5)</f>
        <v>MTTotal0</v>
      </c>
      <c r="F5" s="6">
        <f>VLOOKUP(E5,'Appendix 1a. Person-years 2020'!$E$3:$F$1682,2,FALSE)</f>
        <v>56897.019899999999</v>
      </c>
      <c r="G5" s="17">
        <f>VLOOKUP(E5,'Appendix 2a. Deaths 2020'!$E$4:$G$1683,2,FALSE)</f>
        <v>681</v>
      </c>
      <c r="H5" s="17">
        <f>VLOOKUP(E5,'Appendix 2a. Deaths 2020'!$E$4:$G$1683,3,FALSE)</f>
        <v>9</v>
      </c>
      <c r="I5" s="18">
        <f>G5/F5</f>
        <v>1.1968992421692722E-2</v>
      </c>
      <c r="J5" s="16">
        <v>1</v>
      </c>
      <c r="K5" s="5">
        <f>VLOOKUP(E5,'Appendix 3a. nax iIBGE 2020'!$E$5:$O$1935,11,FALSE)</f>
        <v>0.1</v>
      </c>
      <c r="L5" s="19">
        <f>(J5*I5)/(1+(J5-K5)*I5)</f>
        <v>1.1841435376438421E-2</v>
      </c>
      <c r="M5" s="16">
        <v>100000</v>
      </c>
      <c r="N5" s="20">
        <f>M5*L5</f>
        <v>1184.1435376438421</v>
      </c>
      <c r="O5" s="20">
        <f>M6*J5+N5*K5</f>
        <v>98934.270816120537</v>
      </c>
      <c r="P5" s="20">
        <f t="shared" ref="P5:P23" si="0">P6+O5</f>
        <v>7349696.8809323711</v>
      </c>
      <c r="Q5" s="21">
        <f>P5/M5</f>
        <v>73.496968809323718</v>
      </c>
      <c r="R5" s="22">
        <f>(G5-H5)/G5</f>
        <v>0.986784140969163</v>
      </c>
      <c r="S5" s="22">
        <f>1-L5</f>
        <v>0.98815856462356155</v>
      </c>
      <c r="T5" s="22">
        <f>S5^R5</f>
        <v>0.9883141413697597</v>
      </c>
      <c r="U5" s="16">
        <v>100000</v>
      </c>
      <c r="V5" s="23">
        <f>U5*(1-T5)</f>
        <v>1168.5858630240298</v>
      </c>
      <c r="W5" s="22">
        <f>V5/U5</f>
        <v>1.1685858630240298E-2</v>
      </c>
      <c r="X5" s="23">
        <f>J5+R5*(L5/W5)*(K5-J5)</f>
        <v>0.1000707004114828</v>
      </c>
      <c r="Y5" s="23">
        <f>U6*J5+V5*X5</f>
        <v>98948.355342779745</v>
      </c>
      <c r="Z5" s="23">
        <f t="shared" ref="Z5:Z23" si="1">Z6+Y5</f>
        <v>7621151.6522669336</v>
      </c>
      <c r="AA5" s="23">
        <f>Z5/U5</f>
        <v>76.211516522669342</v>
      </c>
      <c r="AB5" s="16"/>
      <c r="AC5" s="16"/>
      <c r="AD5" s="16"/>
      <c r="AE5" s="16"/>
      <c r="AF5" s="23">
        <f>AA5-Q5</f>
        <v>2.7145477133456239</v>
      </c>
    </row>
    <row r="6" spans="1:32" s="26" customFormat="1" ht="15" customHeight="1" x14ac:dyDescent="0.2">
      <c r="B6" s="5" t="s">
        <v>67</v>
      </c>
      <c r="C6" s="5" t="s">
        <v>3</v>
      </c>
      <c r="D6" s="41" t="s">
        <v>18</v>
      </c>
      <c r="E6" s="4" t="str">
        <f t="shared" ref="E6:E24" si="2">_xlfn.CONCAT(B6,C6,D6)</f>
        <v>MTTotal1-4</v>
      </c>
      <c r="F6" s="6">
        <f>VLOOKUP(E6,'Appendix 1a. Person-years 2020'!$E$3:$F$1682,2,FALSE)</f>
        <v>226238.5202</v>
      </c>
      <c r="G6" s="17">
        <f>VLOOKUP(E6,'Appendix 2a. Deaths 2020'!$E$4:$G$1683,2,FALSE)</f>
        <v>129</v>
      </c>
      <c r="H6" s="17">
        <f>VLOOKUP(E6,'Appendix 2a. Deaths 2020'!$E$4:$G$1683,3,FALSE)</f>
        <v>6</v>
      </c>
      <c r="I6" s="18">
        <f t="shared" ref="I6:I24" si="3">G6/F6</f>
        <v>5.7019467721925105E-4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2.277532117151016E-3</v>
      </c>
      <c r="M6" s="20">
        <f>M5-N5</f>
        <v>98815.856462356154</v>
      </c>
      <c r="N6" s="20">
        <f>M6*L6</f>
        <v>225.0562867768009</v>
      </c>
      <c r="O6" s="20">
        <f t="shared" ref="O6:O23" si="5">M7*J6+N6*K6</f>
        <v>394700.78513248259</v>
      </c>
      <c r="P6" s="20">
        <f t="shared" si="0"/>
        <v>7250762.6101162508</v>
      </c>
      <c r="Q6" s="21">
        <f t="shared" ref="Q6:Q23" si="6">P6/M6</f>
        <v>73.37650929411744</v>
      </c>
      <c r="R6" s="22">
        <f t="shared" ref="R6:R24" si="7">(G6-H6)/G6</f>
        <v>0.95348837209302328</v>
      </c>
      <c r="S6" s="22">
        <f t="shared" ref="S6:S24" si="8">1-L6</f>
        <v>0.99772246788284902</v>
      </c>
      <c r="T6" s="22">
        <f t="shared" ref="T6:T24" si="9">S6^R6</f>
        <v>0.99782828449704974</v>
      </c>
      <c r="U6" s="23">
        <f>U5-V5</f>
        <v>98831.414136975975</v>
      </c>
      <c r="V6" s="23">
        <f>U6*(1-T6)</f>
        <v>214.63371425976777</v>
      </c>
      <c r="W6" s="22">
        <f t="shared" ref="W6:W24" si="10">V6/U6</f>
        <v>2.1717155029502555E-3</v>
      </c>
      <c r="X6" s="23">
        <f>J6+R6*(L6/W6)*(K6-J6)</f>
        <v>1.5001325129583041</v>
      </c>
      <c r="Y6" s="23">
        <f t="shared" ref="Y6:Y24" si="11">U7*J6+V6*X6</f>
        <v>394789.10070400295</v>
      </c>
      <c r="Z6" s="23">
        <f t="shared" si="1"/>
        <v>7522203.2969241543</v>
      </c>
      <c r="AA6" s="23">
        <f t="shared" ref="AA6:AA24" si="12">Z6/U6</f>
        <v>76.111460739585425</v>
      </c>
      <c r="AB6" s="25"/>
      <c r="AC6" s="24"/>
      <c r="AD6" s="25"/>
      <c r="AE6" s="24"/>
      <c r="AF6" s="23">
        <f t="shared" ref="AF6:AF24" si="13">AA6-Q6</f>
        <v>2.7349514454679849</v>
      </c>
    </row>
    <row r="7" spans="1:32" s="26" customFormat="1" ht="15" customHeight="1" x14ac:dyDescent="0.2">
      <c r="B7" s="5" t="s">
        <v>67</v>
      </c>
      <c r="C7" s="5" t="s">
        <v>3</v>
      </c>
      <c r="D7" s="24" t="s">
        <v>70</v>
      </c>
      <c r="E7" s="4" t="str">
        <f t="shared" si="2"/>
        <v>MTTotal5-9</v>
      </c>
      <c r="F7" s="6">
        <f>VLOOKUP(E7,'Appendix 1a. Person-years 2020'!$E$3:$F$1682,2,FALSE)</f>
        <v>269107.21149999998</v>
      </c>
      <c r="G7" s="17">
        <f>VLOOKUP(E7,'Appendix 2a. Deaths 2020'!$E$4:$G$1683,2,FALSE)</f>
        <v>70</v>
      </c>
      <c r="H7" s="17">
        <f>VLOOKUP(E7,'Appendix 2a. Deaths 2020'!$E$4:$G$1683,3,FALSE)</f>
        <v>2</v>
      </c>
      <c r="I7" s="18">
        <f t="shared" si="3"/>
        <v>2.6011937625090365E-4</v>
      </c>
      <c r="J7" s="24">
        <v>5</v>
      </c>
      <c r="K7" s="5">
        <f>VLOOKUP(E7,'Appendix 3a. nax iIBGE 2020'!$E$5:$O$1935,11,FALSE)</f>
        <v>2.5</v>
      </c>
      <c r="L7" s="19">
        <f t="shared" si="4"/>
        <v>1.2997516547802119E-3</v>
      </c>
      <c r="M7" s="20">
        <f t="shared" ref="M7:M24" si="14">M6-N6</f>
        <v>98590.800175579352</v>
      </c>
      <c r="N7" s="20">
        <f t="shared" ref="N7:N24" si="15">M7*L7</f>
        <v>128.14355567431446</v>
      </c>
      <c r="O7" s="20">
        <f t="shared" si="5"/>
        <v>492633.64198871097</v>
      </c>
      <c r="P7" s="20">
        <f t="shared" si="0"/>
        <v>6856061.8249837682</v>
      </c>
      <c r="Q7" s="21">
        <f t="shared" si="6"/>
        <v>69.540584038002308</v>
      </c>
      <c r="R7" s="22">
        <f t="shared" si="7"/>
        <v>0.97142857142857142</v>
      </c>
      <c r="S7" s="22">
        <f t="shared" si="8"/>
        <v>0.99870024834521975</v>
      </c>
      <c r="T7" s="22">
        <f t="shared" si="9"/>
        <v>0.99873736065222929</v>
      </c>
      <c r="U7" s="23">
        <f t="shared" ref="U7:U24" si="16">U6-V6</f>
        <v>98616.780422716212</v>
      </c>
      <c r="V7" s="23">
        <f t="shared" ref="V7:V23" si="17">U7*(1-T7)</f>
        <v>124.51742731218582</v>
      </c>
      <c r="W7" s="22">
        <f t="shared" si="10"/>
        <v>1.262639347770711E-3</v>
      </c>
      <c r="X7" s="23">
        <f>J7+R7*(L7/W7)*(K7-J7)</f>
        <v>2.5000464395389104</v>
      </c>
      <c r="Y7" s="23">
        <f t="shared" si="11"/>
        <v>492772.61432783253</v>
      </c>
      <c r="Z7" s="23">
        <f t="shared" si="1"/>
        <v>7127414.1962201511</v>
      </c>
      <c r="AA7" s="23">
        <f t="shared" si="12"/>
        <v>72.273847976671149</v>
      </c>
      <c r="AB7" s="25"/>
      <c r="AC7" s="24"/>
      <c r="AD7" s="25"/>
      <c r="AE7" s="24"/>
      <c r="AF7" s="23">
        <f t="shared" si="13"/>
        <v>2.7332639386688413</v>
      </c>
    </row>
    <row r="8" spans="1:32" s="26" customFormat="1" ht="15" customHeight="1" x14ac:dyDescent="0.2">
      <c r="B8" s="5" t="s">
        <v>67</v>
      </c>
      <c r="C8" s="5" t="s">
        <v>3</v>
      </c>
      <c r="D8" s="24" t="s">
        <v>71</v>
      </c>
      <c r="E8" s="4" t="str">
        <f t="shared" si="2"/>
        <v>MTTotal10-14</v>
      </c>
      <c r="F8" s="6">
        <f>VLOOKUP(E8,'Appendix 1a. Person-years 2020'!$E$3:$F$1682,2,FALSE)</f>
        <v>267539.03419999999</v>
      </c>
      <c r="G8" s="17">
        <f>VLOOKUP(E8,'Appendix 2a. Deaths 2020'!$E$4:$G$1683,2,FALSE)</f>
        <v>103</v>
      </c>
      <c r="H8" s="17">
        <f>VLOOKUP(E8,'Appendix 2a. Deaths 2020'!$E$4:$G$1683,3,FALSE)</f>
        <v>0</v>
      </c>
      <c r="I8" s="18">
        <f t="shared" si="3"/>
        <v>3.8499055028733451E-4</v>
      </c>
      <c r="J8" s="24">
        <v>5</v>
      </c>
      <c r="K8" s="5">
        <f>VLOOKUP(E8,'Appendix 3a. nax iIBGE 2020'!$E$5:$O$1935,11,FALSE)</f>
        <v>2.5</v>
      </c>
      <c r="L8" s="19">
        <f t="shared" si="4"/>
        <v>1.9231018113751229E-3</v>
      </c>
      <c r="M8" s="20">
        <f t="shared" si="14"/>
        <v>98462.656619905043</v>
      </c>
      <c r="N8" s="20">
        <f t="shared" si="15"/>
        <v>189.35371329854613</v>
      </c>
      <c r="O8" s="20">
        <f t="shared" si="5"/>
        <v>491839.89881627879</v>
      </c>
      <c r="P8" s="20">
        <f t="shared" si="0"/>
        <v>6363428.1829950577</v>
      </c>
      <c r="Q8" s="21">
        <f t="shared" si="6"/>
        <v>64.627833550741698</v>
      </c>
      <c r="R8" s="22">
        <f t="shared" si="7"/>
        <v>1</v>
      </c>
      <c r="S8" s="22">
        <f t="shared" si="8"/>
        <v>0.99807689818862488</v>
      </c>
      <c r="T8" s="22">
        <f t="shared" si="9"/>
        <v>0.99807689818862488</v>
      </c>
      <c r="U8" s="23">
        <f t="shared" si="16"/>
        <v>98492.262995404031</v>
      </c>
      <c r="V8" s="23">
        <f t="shared" si="17"/>
        <v>189.41064937289585</v>
      </c>
      <c r="W8" s="22">
        <f t="shared" si="10"/>
        <v>1.9231018113751164E-3</v>
      </c>
      <c r="X8" s="23">
        <f>((-5/24)*V7+2.5*V8+(5/24)*V9)/V8</f>
        <v>3.0009941806765958</v>
      </c>
      <c r="Y8" s="23">
        <f t="shared" si="11"/>
        <v>492082.68198668188</v>
      </c>
      <c r="Z8" s="23">
        <f t="shared" si="1"/>
        <v>6634641.581892319</v>
      </c>
      <c r="AA8" s="23">
        <f t="shared" si="12"/>
        <v>67.362058502015671</v>
      </c>
      <c r="AB8" s="25"/>
      <c r="AC8" s="24"/>
      <c r="AD8" s="25"/>
      <c r="AE8" s="24"/>
      <c r="AF8" s="23">
        <f t="shared" si="13"/>
        <v>2.7342249512739727</v>
      </c>
    </row>
    <row r="9" spans="1:32" s="26" customFormat="1" ht="15" customHeight="1" x14ac:dyDescent="0.2">
      <c r="B9" s="5" t="s">
        <v>67</v>
      </c>
      <c r="C9" s="5" t="s">
        <v>3</v>
      </c>
      <c r="D9" s="24" t="s">
        <v>72</v>
      </c>
      <c r="E9" s="4" t="str">
        <f t="shared" si="2"/>
        <v>MTTotal15-19</v>
      </c>
      <c r="F9" s="6">
        <f>VLOOKUP(E9,'Appendix 1a. Person-years 2020'!$E$3:$F$1682,2,FALSE)</f>
        <v>268687.28080000001</v>
      </c>
      <c r="G9" s="17">
        <f>VLOOKUP(E9,'Appendix 2a. Deaths 2020'!$E$4:$G$1683,2,FALSE)</f>
        <v>331</v>
      </c>
      <c r="H9" s="17">
        <f>VLOOKUP(E9,'Appendix 2a. Deaths 2020'!$E$4:$G$1683,3,FALSE)</f>
        <v>13</v>
      </c>
      <c r="I9" s="18">
        <f t="shared" si="3"/>
        <v>1.231915403715679E-3</v>
      </c>
      <c r="J9" s="24">
        <v>5</v>
      </c>
      <c r="K9" s="5">
        <f>VLOOKUP(E9,'Appendix 3a. nax iIBGE 2020'!$E$5:$O$1935,11,FALSE)</f>
        <v>2.5</v>
      </c>
      <c r="L9" s="19">
        <f t="shared" si="4"/>
        <v>6.1406650688599265E-3</v>
      </c>
      <c r="M9" s="20">
        <f t="shared" si="14"/>
        <v>98273.302906606492</v>
      </c>
      <c r="N9" s="20">
        <f t="shared" si="15"/>
        <v>603.46343836008919</v>
      </c>
      <c r="O9" s="20">
        <f t="shared" si="5"/>
        <v>489857.8559371322</v>
      </c>
      <c r="P9" s="20">
        <f t="shared" si="0"/>
        <v>5871588.2841787785</v>
      </c>
      <c r="Q9" s="21">
        <f t="shared" si="6"/>
        <v>59.747541911345046</v>
      </c>
      <c r="R9" s="22">
        <f t="shared" si="7"/>
        <v>0.9607250755287009</v>
      </c>
      <c r="S9" s="22">
        <f t="shared" si="8"/>
        <v>0.99385933493114009</v>
      </c>
      <c r="T9" s="22">
        <f t="shared" si="9"/>
        <v>0.99409979616744271</v>
      </c>
      <c r="U9" s="23">
        <f t="shared" si="16"/>
        <v>98302.852346031141</v>
      </c>
      <c r="V9" s="23">
        <f t="shared" si="17"/>
        <v>580.00686616336668</v>
      </c>
      <c r="W9" s="22">
        <f t="shared" si="10"/>
        <v>5.9002038325572936E-3</v>
      </c>
      <c r="X9" s="23">
        <f t="shared" ref="X9:X22" si="18">((-5/24)*V8+2.5*V9+(5/24)*V10)/V9</f>
        <v>2.7513738575876161</v>
      </c>
      <c r="Y9" s="23">
        <f t="shared" si="11"/>
        <v>490210.04312812205</v>
      </c>
      <c r="Z9" s="23">
        <f t="shared" si="1"/>
        <v>6142558.8999056369</v>
      </c>
      <c r="AA9" s="23">
        <f t="shared" si="12"/>
        <v>62.486069867876374</v>
      </c>
      <c r="AB9" s="25"/>
      <c r="AC9" s="24"/>
      <c r="AD9" s="25"/>
      <c r="AE9" s="24"/>
      <c r="AF9" s="23">
        <f t="shared" si="13"/>
        <v>2.7385279565313283</v>
      </c>
    </row>
    <row r="10" spans="1:32" s="26" customFormat="1" ht="15" customHeight="1" x14ac:dyDescent="0.2">
      <c r="B10" s="5" t="s">
        <v>67</v>
      </c>
      <c r="C10" s="5" t="s">
        <v>3</v>
      </c>
      <c r="D10" s="24" t="s">
        <v>73</v>
      </c>
      <c r="E10" s="4" t="str">
        <f t="shared" si="2"/>
        <v>MTTotal20-24</v>
      </c>
      <c r="F10" s="6">
        <f>VLOOKUP(E10,'Appendix 1a. Person-years 2020'!$E$3:$F$1682,2,FALSE)</f>
        <v>286066.3173</v>
      </c>
      <c r="G10" s="17">
        <f>VLOOKUP(E10,'Appendix 2a. Deaths 2020'!$E$4:$G$1683,2,FALSE)</f>
        <v>542</v>
      </c>
      <c r="H10" s="17">
        <f>VLOOKUP(E10,'Appendix 2a. Deaths 2020'!$E$4:$G$1683,3,FALSE)</f>
        <v>19</v>
      </c>
      <c r="I10" s="18">
        <f t="shared" si="3"/>
        <v>1.8946655625716338E-3</v>
      </c>
      <c r="J10" s="24">
        <v>5</v>
      </c>
      <c r="K10" s="5">
        <f>VLOOKUP(E10,'Appendix 3a. nax iIBGE 2020'!$E$5:$O$1935,11,FALSE)</f>
        <v>2.5</v>
      </c>
      <c r="L10" s="19">
        <f t="shared" si="4"/>
        <v>9.4286673843728859E-3</v>
      </c>
      <c r="M10" s="20">
        <f t="shared" si="14"/>
        <v>97669.839468246399</v>
      </c>
      <c r="N10" s="20">
        <f t="shared" si="15"/>
        <v>920.8964298311904</v>
      </c>
      <c r="O10" s="20">
        <f t="shared" si="5"/>
        <v>486046.95626665402</v>
      </c>
      <c r="P10" s="20">
        <f t="shared" si="0"/>
        <v>5381730.4282416459</v>
      </c>
      <c r="Q10" s="21">
        <f t="shared" si="6"/>
        <v>55.101251906852056</v>
      </c>
      <c r="R10" s="22">
        <f t="shared" si="7"/>
        <v>0.9649446494464945</v>
      </c>
      <c r="S10" s="22">
        <f t="shared" si="8"/>
        <v>0.99057133261562713</v>
      </c>
      <c r="T10" s="22">
        <f t="shared" si="9"/>
        <v>0.99090034935837923</v>
      </c>
      <c r="U10" s="23">
        <f t="shared" si="16"/>
        <v>97722.84547986777</v>
      </c>
      <c r="V10" s="23">
        <f t="shared" si="17"/>
        <v>889.24375357188626</v>
      </c>
      <c r="W10" s="22">
        <f t="shared" si="10"/>
        <v>9.0996506416207712E-3</v>
      </c>
      <c r="X10" s="23">
        <f t="shared" si="18"/>
        <v>2.5585201678532514</v>
      </c>
      <c r="Y10" s="23">
        <f t="shared" si="11"/>
        <v>486443.15670913062</v>
      </c>
      <c r="Z10" s="23">
        <f t="shared" si="1"/>
        <v>5652348.8567775153</v>
      </c>
      <c r="AA10" s="23">
        <f t="shared" si="12"/>
        <v>57.840608601004931</v>
      </c>
      <c r="AB10" s="25"/>
      <c r="AC10" s="24"/>
      <c r="AD10" s="25"/>
      <c r="AE10" s="24"/>
      <c r="AF10" s="23">
        <f t="shared" si="13"/>
        <v>2.7393566941528746</v>
      </c>
    </row>
    <row r="11" spans="1:32" s="26" customFormat="1" ht="15" customHeight="1" x14ac:dyDescent="0.2">
      <c r="B11" s="5" t="s">
        <v>67</v>
      </c>
      <c r="C11" s="5" t="s">
        <v>3</v>
      </c>
      <c r="D11" s="24" t="s">
        <v>74</v>
      </c>
      <c r="E11" s="4" t="str">
        <f t="shared" si="2"/>
        <v>MTTotal25-29</v>
      </c>
      <c r="F11" s="6">
        <f>VLOOKUP(E11,'Appendix 1a. Person-years 2020'!$E$3:$F$1682,2,FALSE)</f>
        <v>293395.47899999999</v>
      </c>
      <c r="G11" s="17">
        <f>VLOOKUP(E11,'Appendix 2a. Deaths 2020'!$E$4:$G$1683,2,FALSE)</f>
        <v>532</v>
      </c>
      <c r="H11" s="17">
        <f>VLOOKUP(E11,'Appendix 2a. Deaths 2020'!$E$4:$G$1683,3,FALSE)</f>
        <v>27</v>
      </c>
      <c r="I11" s="18">
        <f t="shared" si="3"/>
        <v>1.8132522076115564E-3</v>
      </c>
      <c r="J11" s="24">
        <v>5</v>
      </c>
      <c r="K11" s="5">
        <f>VLOOKUP(E11,'Appendix 3a. nax iIBGE 2020'!$E$5:$O$1935,11,FALSE)</f>
        <v>2.5</v>
      </c>
      <c r="L11" s="19">
        <f t="shared" si="4"/>
        <v>9.0253479577854893E-3</v>
      </c>
      <c r="M11" s="20">
        <f t="shared" si="14"/>
        <v>96748.943038415207</v>
      </c>
      <c r="N11" s="20">
        <f t="shared" si="15"/>
        <v>873.1928754696653</v>
      </c>
      <c r="O11" s="20">
        <f t="shared" si="5"/>
        <v>481561.73300340184</v>
      </c>
      <c r="P11" s="20">
        <f t="shared" si="0"/>
        <v>4895683.4719749922</v>
      </c>
      <c r="Q11" s="21">
        <f t="shared" si="6"/>
        <v>50.601932364585196</v>
      </c>
      <c r="R11" s="22">
        <f t="shared" si="7"/>
        <v>0.9492481203007519</v>
      </c>
      <c r="S11" s="22">
        <f t="shared" si="8"/>
        <v>0.99097465204221447</v>
      </c>
      <c r="T11" s="22">
        <f t="shared" si="9"/>
        <v>0.99143073704547391</v>
      </c>
      <c r="U11" s="23">
        <f t="shared" si="16"/>
        <v>96833.601726295878</v>
      </c>
      <c r="V11" s="23">
        <f t="shared" si="17"/>
        <v>829.79259602648096</v>
      </c>
      <c r="W11" s="22">
        <f t="shared" si="10"/>
        <v>8.5692629545260912E-3</v>
      </c>
      <c r="X11" s="23">
        <f t="shared" si="18"/>
        <v>2.4885561884265917</v>
      </c>
      <c r="Y11" s="23">
        <f t="shared" si="11"/>
        <v>482084.03115129925</v>
      </c>
      <c r="Z11" s="23">
        <f t="shared" si="1"/>
        <v>5165905.7000683844</v>
      </c>
      <c r="AA11" s="23">
        <f t="shared" si="12"/>
        <v>53.348275887434482</v>
      </c>
      <c r="AB11" s="25"/>
      <c r="AC11" s="24"/>
      <c r="AD11" s="25"/>
      <c r="AE11" s="24"/>
      <c r="AF11" s="23">
        <f t="shared" si="13"/>
        <v>2.746343522849287</v>
      </c>
    </row>
    <row r="12" spans="1:32" s="26" customFormat="1" ht="15" customHeight="1" x14ac:dyDescent="0.2">
      <c r="B12" s="5" t="s">
        <v>67</v>
      </c>
      <c r="C12" s="5" t="s">
        <v>3</v>
      </c>
      <c r="D12" s="24" t="s">
        <v>75</v>
      </c>
      <c r="E12" s="4" t="str">
        <f t="shared" si="2"/>
        <v>MTTotal30-34</v>
      </c>
      <c r="F12" s="6">
        <f>VLOOKUP(E12,'Appendix 1a. Person-years 2020'!$E$3:$F$1682,2,FALSE)</f>
        <v>295697.88170000003</v>
      </c>
      <c r="G12" s="17">
        <f>VLOOKUP(E12,'Appendix 2a. Deaths 2020'!$E$4:$G$1683,2,FALSE)</f>
        <v>583</v>
      </c>
      <c r="H12" s="17">
        <f>VLOOKUP(E12,'Appendix 2a. Deaths 2020'!$E$4:$G$1683,3,FALSE)</f>
        <v>61</v>
      </c>
      <c r="I12" s="18">
        <f t="shared" si="3"/>
        <v>1.9716069545316598E-3</v>
      </c>
      <c r="J12" s="24">
        <v>5</v>
      </c>
      <c r="K12" s="5">
        <f>VLOOKUP(E12,'Appendix 3a. nax iIBGE 2020'!$E$5:$O$1935,11,FALSE)</f>
        <v>2.5</v>
      </c>
      <c r="L12" s="19">
        <f t="shared" si="4"/>
        <v>9.8096826761929698E-3</v>
      </c>
      <c r="M12" s="20">
        <f t="shared" si="14"/>
        <v>95875.750162945536</v>
      </c>
      <c r="N12" s="20">
        <f t="shared" si="15"/>
        <v>940.51068544045211</v>
      </c>
      <c r="O12" s="20">
        <f t="shared" si="5"/>
        <v>477027.47410112654</v>
      </c>
      <c r="P12" s="20">
        <f t="shared" si="0"/>
        <v>4414121.7389715901</v>
      </c>
      <c r="Q12" s="21">
        <f t="shared" si="6"/>
        <v>46.040022961693374</v>
      </c>
      <c r="R12" s="22">
        <f t="shared" si="7"/>
        <v>0.89536878216123494</v>
      </c>
      <c r="S12" s="22">
        <f t="shared" si="8"/>
        <v>0.99019031732380702</v>
      </c>
      <c r="T12" s="22">
        <f t="shared" si="9"/>
        <v>0.99121219242582126</v>
      </c>
      <c r="U12" s="23">
        <f t="shared" si="16"/>
        <v>96003.809130269394</v>
      </c>
      <c r="V12" s="23">
        <f t="shared" si="17"/>
        <v>843.66300102499156</v>
      </c>
      <c r="W12" s="22">
        <f t="shared" si="10"/>
        <v>8.7878075741787409E-3</v>
      </c>
      <c r="X12" s="23">
        <f t="shared" si="18"/>
        <v>2.5610199914111265</v>
      </c>
      <c r="Y12" s="23">
        <f t="shared" si="11"/>
        <v>477961.3684578609</v>
      </c>
      <c r="Z12" s="23">
        <f t="shared" si="1"/>
        <v>4683821.668917085</v>
      </c>
      <c r="AA12" s="23">
        <f t="shared" si="12"/>
        <v>48.787873224504231</v>
      </c>
      <c r="AB12" s="25"/>
      <c r="AC12" s="24"/>
      <c r="AD12" s="25"/>
      <c r="AE12" s="24"/>
      <c r="AF12" s="23">
        <f t="shared" si="13"/>
        <v>2.7478502628108572</v>
      </c>
    </row>
    <row r="13" spans="1:32" s="26" customFormat="1" ht="15" customHeight="1" x14ac:dyDescent="0.2">
      <c r="B13" s="5" t="s">
        <v>67</v>
      </c>
      <c r="C13" s="5" t="s">
        <v>3</v>
      </c>
      <c r="D13" s="24" t="s">
        <v>76</v>
      </c>
      <c r="E13" s="4" t="str">
        <f t="shared" si="2"/>
        <v>MTTotal35-39</v>
      </c>
      <c r="F13" s="6">
        <f>VLOOKUP(E13,'Appendix 1a. Person-years 2020'!$E$3:$F$1682,2,FALSE)</f>
        <v>288637.75579999998</v>
      </c>
      <c r="G13" s="17">
        <f>VLOOKUP(E13,'Appendix 2a. Deaths 2020'!$E$4:$G$1683,2,FALSE)</f>
        <v>763</v>
      </c>
      <c r="H13" s="17">
        <f>VLOOKUP(E13,'Appendix 2a. Deaths 2020'!$E$4:$G$1683,3,FALSE)</f>
        <v>106</v>
      </c>
      <c r="I13" s="18">
        <f t="shared" si="3"/>
        <v>2.6434518169157692E-3</v>
      </c>
      <c r="J13" s="24">
        <v>5</v>
      </c>
      <c r="K13" s="5">
        <f>VLOOKUP(E13,'Appendix 3a. nax iIBGE 2020'!$E$5:$O$1935,11,FALSE)</f>
        <v>2.5</v>
      </c>
      <c r="L13" s="19">
        <f t="shared" si="4"/>
        <v>1.3130484576303314E-2</v>
      </c>
      <c r="M13" s="20">
        <f t="shared" si="14"/>
        <v>94935.239477505078</v>
      </c>
      <c r="N13" s="20">
        <f t="shared" si="15"/>
        <v>1246.5456977070419</v>
      </c>
      <c r="O13" s="20">
        <f t="shared" si="5"/>
        <v>471559.83314325777</v>
      </c>
      <c r="P13" s="20">
        <f t="shared" si="0"/>
        <v>3937094.2648704639</v>
      </c>
      <c r="Q13" s="21">
        <f t="shared" si="6"/>
        <v>41.471368129885626</v>
      </c>
      <c r="R13" s="22">
        <f t="shared" si="7"/>
        <v>0.86107470511140238</v>
      </c>
      <c r="S13" s="22">
        <f t="shared" si="8"/>
        <v>0.98686951542369672</v>
      </c>
      <c r="T13" s="22">
        <f t="shared" si="9"/>
        <v>0.9886833078405457</v>
      </c>
      <c r="U13" s="23">
        <f t="shared" si="16"/>
        <v>95160.1461292444</v>
      </c>
      <c r="V13" s="23">
        <f t="shared" si="17"/>
        <v>1076.8980795933455</v>
      </c>
      <c r="W13" s="22">
        <f t="shared" si="10"/>
        <v>1.13166921594543E-2</v>
      </c>
      <c r="X13" s="23">
        <f t="shared" si="18"/>
        <v>2.5915966456593531</v>
      </c>
      <c r="Y13" s="23">
        <f t="shared" si="11"/>
        <v>473207.12569904636</v>
      </c>
      <c r="Z13" s="23">
        <f t="shared" si="1"/>
        <v>4205860.3004592238</v>
      </c>
      <c r="AA13" s="23">
        <f t="shared" si="12"/>
        <v>44.197707459874195</v>
      </c>
      <c r="AB13" s="25"/>
      <c r="AC13" s="24"/>
      <c r="AD13" s="25"/>
      <c r="AE13" s="24"/>
      <c r="AF13" s="23">
        <f t="shared" si="13"/>
        <v>2.7263393299885692</v>
      </c>
    </row>
    <row r="14" spans="1:32" s="26" customFormat="1" ht="15" customHeight="1" x14ac:dyDescent="0.2">
      <c r="B14" s="5" t="s">
        <v>67</v>
      </c>
      <c r="C14" s="5" t="s">
        <v>3</v>
      </c>
      <c r="D14" s="24" t="s">
        <v>77</v>
      </c>
      <c r="E14" s="4" t="str">
        <f t="shared" si="2"/>
        <v>MTTotal40-44</v>
      </c>
      <c r="F14" s="6">
        <f>VLOOKUP(E14,'Appendix 1a. Person-years 2020'!$E$3:$F$1682,2,FALSE)</f>
        <v>265281.19069999998</v>
      </c>
      <c r="G14" s="17">
        <f>VLOOKUP(E14,'Appendix 2a. Deaths 2020'!$E$4:$G$1683,2,FALSE)</f>
        <v>930</v>
      </c>
      <c r="H14" s="17">
        <f>VLOOKUP(E14,'Appendix 2a. Deaths 2020'!$E$4:$G$1683,3,FALSE)</f>
        <v>182</v>
      </c>
      <c r="I14" s="18">
        <f t="shared" si="3"/>
        <v>3.505714059658735E-3</v>
      </c>
      <c r="J14" s="24">
        <v>5</v>
      </c>
      <c r="K14" s="5">
        <f>VLOOKUP(E14,'Appendix 3a. nax iIBGE 2020'!$E$5:$O$1935,11,FALSE)</f>
        <v>2.5</v>
      </c>
      <c r="L14" s="19">
        <f t="shared" si="4"/>
        <v>1.73762796287956E-2</v>
      </c>
      <c r="M14" s="20">
        <f t="shared" si="14"/>
        <v>93688.693779798035</v>
      </c>
      <c r="N14" s="20">
        <f t="shared" si="15"/>
        <v>1627.9609411743736</v>
      </c>
      <c r="O14" s="20">
        <f t="shared" si="5"/>
        <v>464373.56654605427</v>
      </c>
      <c r="P14" s="20">
        <f t="shared" si="0"/>
        <v>3465534.4317272059</v>
      </c>
      <c r="Q14" s="21">
        <f t="shared" si="6"/>
        <v>36.989889515083348</v>
      </c>
      <c r="R14" s="22">
        <f t="shared" si="7"/>
        <v>0.80430107526881722</v>
      </c>
      <c r="S14" s="22">
        <f t="shared" si="8"/>
        <v>0.98262372037120438</v>
      </c>
      <c r="T14" s="22">
        <f t="shared" si="9"/>
        <v>0.98600031103297914</v>
      </c>
      <c r="U14" s="23">
        <f t="shared" si="16"/>
        <v>94083.248049651054</v>
      </c>
      <c r="V14" s="23">
        <f t="shared" si="17"/>
        <v>1317.136209702187</v>
      </c>
      <c r="W14" s="22">
        <f t="shared" si="10"/>
        <v>1.3999688967020862E-2</v>
      </c>
      <c r="X14" s="23">
        <f t="shared" si="18"/>
        <v>2.6011711433872855</v>
      </c>
      <c r="Y14" s="23">
        <f t="shared" si="11"/>
        <v>467256.65590033215</v>
      </c>
      <c r="Z14" s="23">
        <f t="shared" si="1"/>
        <v>3732653.1747601773</v>
      </c>
      <c r="AA14" s="23">
        <f t="shared" si="12"/>
        <v>39.673940389370109</v>
      </c>
      <c r="AB14" s="25"/>
      <c r="AC14" s="24"/>
      <c r="AD14" s="25"/>
      <c r="AE14" s="24"/>
      <c r="AF14" s="23">
        <f t="shared" si="13"/>
        <v>2.6840508742867613</v>
      </c>
    </row>
    <row r="15" spans="1:32" s="26" customFormat="1" ht="15" customHeight="1" x14ac:dyDescent="0.2">
      <c r="B15" s="5" t="s">
        <v>67</v>
      </c>
      <c r="C15" s="5" t="s">
        <v>3</v>
      </c>
      <c r="D15" s="24" t="s">
        <v>78</v>
      </c>
      <c r="E15" s="4" t="str">
        <f t="shared" si="2"/>
        <v>MTTotal45-49</v>
      </c>
      <c r="F15" s="6">
        <f>VLOOKUP(E15,'Appendix 1a. Person-years 2020'!$E$3:$F$1682,2,FALSE)</f>
        <v>231844.67189999999</v>
      </c>
      <c r="G15" s="17">
        <f>VLOOKUP(E15,'Appendix 2a. Deaths 2020'!$E$4:$G$1683,2,FALSE)</f>
        <v>1092</v>
      </c>
      <c r="H15" s="17">
        <f>VLOOKUP(E15,'Appendix 2a. Deaths 2020'!$E$4:$G$1683,3,FALSE)</f>
        <v>226</v>
      </c>
      <c r="I15" s="18">
        <f t="shared" si="3"/>
        <v>4.7100500134460935E-3</v>
      </c>
      <c r="J15" s="24">
        <v>5</v>
      </c>
      <c r="K15" s="5">
        <f>VLOOKUP(E15,'Appendix 3a. nax iIBGE 2020'!$E$5:$O$1935,11,FALSE)</f>
        <v>2.5</v>
      </c>
      <c r="L15" s="19">
        <f t="shared" si="4"/>
        <v>2.3276170252207011E-2</v>
      </c>
      <c r="M15" s="20">
        <f t="shared" si="14"/>
        <v>92060.732838623662</v>
      </c>
      <c r="N15" s="20">
        <f t="shared" si="15"/>
        <v>2142.8212910947491</v>
      </c>
      <c r="O15" s="20">
        <f t="shared" si="5"/>
        <v>454946.61096538143</v>
      </c>
      <c r="P15" s="20">
        <f t="shared" si="0"/>
        <v>3001160.8651811518</v>
      </c>
      <c r="Q15" s="21">
        <f t="shared" si="6"/>
        <v>32.599793339055722</v>
      </c>
      <c r="R15" s="22">
        <f t="shared" si="7"/>
        <v>0.793040293040293</v>
      </c>
      <c r="S15" s="22">
        <f t="shared" si="8"/>
        <v>0.97672382974779304</v>
      </c>
      <c r="T15" s="22">
        <f t="shared" si="9"/>
        <v>0.9814961768695204</v>
      </c>
      <c r="U15" s="23">
        <f t="shared" si="16"/>
        <v>92766.111839948862</v>
      </c>
      <c r="V15" s="23">
        <f t="shared" si="17"/>
        <v>1716.5277259887034</v>
      </c>
      <c r="W15" s="22">
        <f t="shared" si="10"/>
        <v>1.8503823130479602E-2</v>
      </c>
      <c r="X15" s="23">
        <f t="shared" si="18"/>
        <v>2.6407327772280107</v>
      </c>
      <c r="Y15" s="23">
        <f t="shared" si="11"/>
        <v>459780.81159883982</v>
      </c>
      <c r="Z15" s="23">
        <f t="shared" si="1"/>
        <v>3265396.5188598451</v>
      </c>
      <c r="AA15" s="23">
        <f t="shared" si="12"/>
        <v>35.200316733051139</v>
      </c>
      <c r="AB15" s="25"/>
      <c r="AC15" s="24"/>
      <c r="AD15" s="25"/>
      <c r="AE15" s="24"/>
      <c r="AF15" s="23">
        <f t="shared" si="13"/>
        <v>2.6005233939954167</v>
      </c>
    </row>
    <row r="16" spans="1:32" s="26" customFormat="1" ht="15" customHeight="1" x14ac:dyDescent="0.2">
      <c r="B16" s="5" t="s">
        <v>67</v>
      </c>
      <c r="C16" s="5" t="s">
        <v>3</v>
      </c>
      <c r="D16" s="24" t="s">
        <v>79</v>
      </c>
      <c r="E16" s="4" t="str">
        <f t="shared" si="2"/>
        <v>MTTotal50-54</v>
      </c>
      <c r="F16" s="6">
        <f>VLOOKUP(E16,'Appendix 1a. Person-years 2020'!$E$3:$F$1682,2,FALSE)</f>
        <v>206524.83749999999</v>
      </c>
      <c r="G16" s="17">
        <f>VLOOKUP(E16,'Appendix 2a. Deaths 2020'!$E$4:$G$1683,2,FALSE)</f>
        <v>1462</v>
      </c>
      <c r="H16" s="17">
        <f>VLOOKUP(E16,'Appendix 2a. Deaths 2020'!$E$4:$G$1683,3,FALSE)</f>
        <v>323</v>
      </c>
      <c r="I16" s="18">
        <f t="shared" si="3"/>
        <v>7.0790516903324044E-3</v>
      </c>
      <c r="J16" s="24">
        <v>5</v>
      </c>
      <c r="K16" s="5">
        <f>VLOOKUP(E16,'Appendix 3a. nax iIBGE 2020'!$E$5:$O$1935,11,FALSE)</f>
        <v>2.5</v>
      </c>
      <c r="L16" s="19">
        <f t="shared" si="4"/>
        <v>3.4779739517117096E-2</v>
      </c>
      <c r="M16" s="20">
        <f t="shared" si="14"/>
        <v>89917.911547528915</v>
      </c>
      <c r="N16" s="20">
        <f t="shared" si="15"/>
        <v>3127.3215415462309</v>
      </c>
      <c r="O16" s="20">
        <f t="shared" si="5"/>
        <v>441771.25388377899</v>
      </c>
      <c r="P16" s="20">
        <f t="shared" si="0"/>
        <v>2546214.2542157704</v>
      </c>
      <c r="Q16" s="21">
        <f t="shared" si="6"/>
        <v>28.317097343501906</v>
      </c>
      <c r="R16" s="22">
        <f t="shared" si="7"/>
        <v>0.77906976744186052</v>
      </c>
      <c r="S16" s="22">
        <f t="shared" si="8"/>
        <v>0.9652202604828829</v>
      </c>
      <c r="T16" s="22">
        <f t="shared" si="9"/>
        <v>0.97279855299366103</v>
      </c>
      <c r="U16" s="23">
        <f t="shared" si="16"/>
        <v>91049.584113960154</v>
      </c>
      <c r="V16" s="23">
        <f t="shared" si="17"/>
        <v>2476.6804372250899</v>
      </c>
      <c r="W16" s="22">
        <f t="shared" si="10"/>
        <v>2.7201447006338971E-2</v>
      </c>
      <c r="X16" s="23">
        <f t="shared" si="18"/>
        <v>2.6356685592535158</v>
      </c>
      <c r="Y16" s="23">
        <f t="shared" si="11"/>
        <v>449392.22714338772</v>
      </c>
      <c r="Z16" s="23">
        <f t="shared" si="1"/>
        <v>2805615.7072610054</v>
      </c>
      <c r="AA16" s="23">
        <f t="shared" si="12"/>
        <v>30.814151811494494</v>
      </c>
      <c r="AB16" s="25"/>
      <c r="AC16" s="24"/>
      <c r="AD16" s="25"/>
      <c r="AE16" s="24"/>
      <c r="AF16" s="23">
        <f t="shared" si="13"/>
        <v>2.4970544679925872</v>
      </c>
    </row>
    <row r="17" spans="2:32" s="26" customFormat="1" ht="15" customHeight="1" x14ac:dyDescent="0.2">
      <c r="B17" s="5" t="s">
        <v>67</v>
      </c>
      <c r="C17" s="5" t="s">
        <v>3</v>
      </c>
      <c r="D17" s="24" t="s">
        <v>80</v>
      </c>
      <c r="E17" s="4" t="str">
        <f t="shared" si="2"/>
        <v>MTTotal55-59</v>
      </c>
      <c r="F17" s="6">
        <f>VLOOKUP(E17,'Appendix 1a. Person-years 2020'!$E$3:$F$1682,2,FALSE)</f>
        <v>175169.5944</v>
      </c>
      <c r="G17" s="17">
        <f>VLOOKUP(E17,'Appendix 2a. Deaths 2020'!$E$4:$G$1683,2,FALSE)</f>
        <v>1745</v>
      </c>
      <c r="H17" s="17">
        <f>VLOOKUP(E17,'Appendix 2a. Deaths 2020'!$E$4:$G$1683,3,FALSE)</f>
        <v>403</v>
      </c>
      <c r="I17" s="18">
        <f t="shared" si="3"/>
        <v>9.9617745075968496E-3</v>
      </c>
      <c r="J17" s="24">
        <v>5</v>
      </c>
      <c r="K17" s="5">
        <f>VLOOKUP(E17,'Appendix 3a. nax iIBGE 2020'!$E$5:$O$1935,11,FALSE)</f>
        <v>2.5</v>
      </c>
      <c r="L17" s="19">
        <f t="shared" si="4"/>
        <v>4.8598552972710152E-2</v>
      </c>
      <c r="M17" s="20">
        <f t="shared" si="14"/>
        <v>86790.590005982682</v>
      </c>
      <c r="N17" s="20">
        <f t="shared" si="15"/>
        <v>4217.8970859385172</v>
      </c>
      <c r="O17" s="20">
        <f t="shared" si="5"/>
        <v>423408.20731506712</v>
      </c>
      <c r="P17" s="20">
        <f t="shared" si="0"/>
        <v>2104443.0003319914</v>
      </c>
      <c r="Q17" s="21">
        <f t="shared" si="6"/>
        <v>24.247363685244299</v>
      </c>
      <c r="R17" s="22">
        <f t="shared" si="7"/>
        <v>0.76905444126074496</v>
      </c>
      <c r="S17" s="22">
        <f t="shared" si="8"/>
        <v>0.95140144702728979</v>
      </c>
      <c r="T17" s="22">
        <f t="shared" si="9"/>
        <v>0.96241102653630461</v>
      </c>
      <c r="U17" s="23">
        <f t="shared" si="16"/>
        <v>88572.903676735063</v>
      </c>
      <c r="V17" s="23">
        <f t="shared" si="17"/>
        <v>3329.3645259072418</v>
      </c>
      <c r="W17" s="22">
        <f t="shared" si="10"/>
        <v>3.7588973463695385E-2</v>
      </c>
      <c r="X17" s="23">
        <f t="shared" si="18"/>
        <v>2.6310800563794539</v>
      </c>
      <c r="Y17" s="23">
        <f t="shared" si="11"/>
        <v>434977.52035867085</v>
      </c>
      <c r="Z17" s="23">
        <f t="shared" si="1"/>
        <v>2356223.4801176176</v>
      </c>
      <c r="AA17" s="23">
        <f t="shared" si="12"/>
        <v>26.602080120542706</v>
      </c>
      <c r="AB17" s="25"/>
      <c r="AC17" s="24"/>
      <c r="AD17" s="25"/>
      <c r="AE17" s="24"/>
      <c r="AF17" s="23">
        <f t="shared" si="13"/>
        <v>2.3547164352984069</v>
      </c>
    </row>
    <row r="18" spans="2:32" s="26" customFormat="1" ht="15" customHeight="1" x14ac:dyDescent="0.2">
      <c r="B18" s="5" t="s">
        <v>67</v>
      </c>
      <c r="C18" s="5" t="s">
        <v>3</v>
      </c>
      <c r="D18" s="24" t="s">
        <v>81</v>
      </c>
      <c r="E18" s="4" t="str">
        <f t="shared" si="2"/>
        <v>MTTotal60-64</v>
      </c>
      <c r="F18" s="6">
        <f>VLOOKUP(E18,'Appendix 1a. Person-years 2020'!$E$3:$F$1682,2,FALSE)</f>
        <v>136943.93290000001</v>
      </c>
      <c r="G18" s="17">
        <f>VLOOKUP(E18,'Appendix 2a. Deaths 2020'!$E$4:$G$1683,2,FALSE)</f>
        <v>1992</v>
      </c>
      <c r="H18" s="17">
        <f>VLOOKUP(E18,'Appendix 2a. Deaths 2020'!$E$4:$G$1683,3,FALSE)</f>
        <v>483</v>
      </c>
      <c r="I18" s="18">
        <f t="shared" si="3"/>
        <v>1.4546098960474646E-2</v>
      </c>
      <c r="J18" s="24">
        <v>5</v>
      </c>
      <c r="K18" s="5">
        <f>VLOOKUP(E18,'Appendix 3a. nax iIBGE 2020'!$E$5:$O$1935,11,FALSE)</f>
        <v>2.5</v>
      </c>
      <c r="L18" s="19">
        <f t="shared" si="4"/>
        <v>7.0178438523246414E-2</v>
      </c>
      <c r="M18" s="20">
        <f t="shared" si="14"/>
        <v>82572.692920044166</v>
      </c>
      <c r="N18" s="20">
        <f t="shared" si="15"/>
        <v>5794.8226537882238</v>
      </c>
      <c r="O18" s="20">
        <f t="shared" si="5"/>
        <v>398376.4079657502</v>
      </c>
      <c r="P18" s="20">
        <f t="shared" si="0"/>
        <v>1681034.7930169241</v>
      </c>
      <c r="Q18" s="21">
        <f t="shared" si="6"/>
        <v>20.358241127544236</v>
      </c>
      <c r="R18" s="22">
        <f t="shared" si="7"/>
        <v>0.75753012048192769</v>
      </c>
      <c r="S18" s="22">
        <f t="shared" si="8"/>
        <v>0.92982156147675354</v>
      </c>
      <c r="T18" s="22">
        <f t="shared" si="9"/>
        <v>0.9463717218497687</v>
      </c>
      <c r="U18" s="23">
        <f t="shared" si="16"/>
        <v>85243.539150827826</v>
      </c>
      <c r="V18" s="23">
        <f t="shared" si="17"/>
        <v>4571.4642280907265</v>
      </c>
      <c r="W18" s="22">
        <f t="shared" si="10"/>
        <v>5.3628278150231301E-2</v>
      </c>
      <c r="X18" s="23">
        <f t="shared" si="18"/>
        <v>2.6704494600030566</v>
      </c>
      <c r="Y18" s="23">
        <f t="shared" si="11"/>
        <v>415568.23879301362</v>
      </c>
      <c r="Z18" s="23">
        <f t="shared" si="1"/>
        <v>1921245.9597589469</v>
      </c>
      <c r="AA18" s="23">
        <f t="shared" si="12"/>
        <v>22.538317612077808</v>
      </c>
      <c r="AB18" s="25"/>
      <c r="AC18" s="24"/>
      <c r="AD18" s="25"/>
      <c r="AE18" s="24"/>
      <c r="AF18" s="23">
        <f t="shared" si="13"/>
        <v>2.1800764845335721</v>
      </c>
    </row>
    <row r="19" spans="2:32" s="26" customFormat="1" ht="15" customHeight="1" x14ac:dyDescent="0.2">
      <c r="B19" s="5" t="s">
        <v>67</v>
      </c>
      <c r="C19" s="5" t="s">
        <v>3</v>
      </c>
      <c r="D19" s="24" t="s">
        <v>82</v>
      </c>
      <c r="E19" s="4" t="str">
        <f t="shared" si="2"/>
        <v>MTTotal65-69</v>
      </c>
      <c r="F19" s="6">
        <f>VLOOKUP(E19,'Appendix 1a. Person-years 2020'!$E$3:$F$1682,2,FALSE)</f>
        <v>99395.9908</v>
      </c>
      <c r="G19" s="17">
        <f>VLOOKUP(E19,'Appendix 2a. Deaths 2020'!$E$4:$G$1683,2,FALSE)</f>
        <v>2381</v>
      </c>
      <c r="H19" s="17">
        <f>VLOOKUP(E19,'Appendix 2a. Deaths 2020'!$E$4:$G$1683,3,FALSE)</f>
        <v>560</v>
      </c>
      <c r="I19" s="18">
        <f t="shared" si="3"/>
        <v>2.3954688522507289E-2</v>
      </c>
      <c r="J19" s="24">
        <v>5</v>
      </c>
      <c r="K19" s="5">
        <f>VLOOKUP(E19,'Appendix 3a. nax iIBGE 2020'!$E$5:$O$1935,11,FALSE)</f>
        <v>2.5</v>
      </c>
      <c r="L19" s="19">
        <f t="shared" si="4"/>
        <v>0.11300589035111266</v>
      </c>
      <c r="M19" s="20">
        <f t="shared" si="14"/>
        <v>76777.870266255937</v>
      </c>
      <c r="N19" s="20">
        <f t="shared" si="15"/>
        <v>8676.3515887004723</v>
      </c>
      <c r="O19" s="20">
        <f t="shared" si="5"/>
        <v>362198.47235952853</v>
      </c>
      <c r="P19" s="20">
        <f t="shared" si="0"/>
        <v>1282658.3850511739</v>
      </c>
      <c r="Q19" s="21">
        <f t="shared" si="6"/>
        <v>16.706094876076619</v>
      </c>
      <c r="R19" s="22">
        <f t="shared" si="7"/>
        <v>0.76480470390592192</v>
      </c>
      <c r="S19" s="22">
        <f t="shared" si="8"/>
        <v>0.88699410964888736</v>
      </c>
      <c r="T19" s="22">
        <f t="shared" si="9"/>
        <v>0.91236692676661002</v>
      </c>
      <c r="U19" s="23">
        <f t="shared" si="16"/>
        <v>80672.074922737098</v>
      </c>
      <c r="V19" s="23">
        <f t="shared" si="17"/>
        <v>7069.5418495937438</v>
      </c>
      <c r="W19" s="22">
        <f t="shared" si="10"/>
        <v>8.763307323338998E-2</v>
      </c>
      <c r="X19" s="23">
        <f t="shared" si="18"/>
        <v>2.6498487824873544</v>
      </c>
      <c r="Y19" s="23">
        <f t="shared" si="11"/>
        <v>386745.88222860609</v>
      </c>
      <c r="Z19" s="23">
        <f t="shared" si="1"/>
        <v>1505677.7209659333</v>
      </c>
      <c r="AA19" s="23">
        <f t="shared" si="12"/>
        <v>18.664174962748653</v>
      </c>
      <c r="AB19" s="25"/>
      <c r="AC19" s="24"/>
      <c r="AD19" s="25"/>
      <c r="AE19" s="24"/>
      <c r="AF19" s="23">
        <f t="shared" si="13"/>
        <v>1.9580800866720338</v>
      </c>
    </row>
    <row r="20" spans="2:32" s="26" customFormat="1" ht="15" customHeight="1" x14ac:dyDescent="0.2">
      <c r="B20" s="5" t="s">
        <v>67</v>
      </c>
      <c r="C20" s="5" t="s">
        <v>3</v>
      </c>
      <c r="D20" s="42" t="s">
        <v>19</v>
      </c>
      <c r="E20" s="4" t="str">
        <f t="shared" si="2"/>
        <v>MTTotal70-74</v>
      </c>
      <c r="F20" s="6">
        <f>VLOOKUP(E20,'Appendix 1a. Person-years 2020'!$E$3:$F$1682,2,FALSE)</f>
        <v>67621.321899999995</v>
      </c>
      <c r="G20" s="17">
        <f>VLOOKUP(E20,'Appendix 2a. Deaths 2020'!$E$4:$G$1683,2,FALSE)</f>
        <v>2407</v>
      </c>
      <c r="H20" s="17">
        <f>VLOOKUP(E20,'Appendix 2a. Deaths 2020'!$E$4:$G$1683,3,FALSE)</f>
        <v>510</v>
      </c>
      <c r="I20" s="18">
        <f t="shared" si="3"/>
        <v>3.5595281671061213E-2</v>
      </c>
      <c r="J20" s="24">
        <v>5</v>
      </c>
      <c r="K20" s="5">
        <f>VLOOKUP(E20,'Appendix 3a. nax iIBGE 2020'!$E$5:$O$1935,11,FALSE)</f>
        <v>2.5</v>
      </c>
      <c r="L20" s="19">
        <f t="shared" si="4"/>
        <v>0.16343281559207021</v>
      </c>
      <c r="M20" s="20">
        <f t="shared" si="14"/>
        <v>68101.518677555461</v>
      </c>
      <c r="N20" s="20">
        <f t="shared" si="15"/>
        <v>11130.022943568847</v>
      </c>
      <c r="O20" s="20">
        <f t="shared" si="5"/>
        <v>312682.53602885525</v>
      </c>
      <c r="P20" s="20">
        <f t="shared" si="0"/>
        <v>920459.91269164532</v>
      </c>
      <c r="Q20" s="21">
        <f t="shared" si="6"/>
        <v>13.515996861241886</v>
      </c>
      <c r="R20" s="22">
        <f t="shared" si="7"/>
        <v>0.788117989198172</v>
      </c>
      <c r="S20" s="22">
        <f t="shared" si="8"/>
        <v>0.83656718440792976</v>
      </c>
      <c r="T20" s="22">
        <f t="shared" si="9"/>
        <v>0.86880338798613543</v>
      </c>
      <c r="U20" s="23">
        <f t="shared" si="16"/>
        <v>73602.53307314335</v>
      </c>
      <c r="V20" s="23">
        <f t="shared" si="17"/>
        <v>9656.4029748348221</v>
      </c>
      <c r="W20" s="22">
        <f t="shared" si="10"/>
        <v>0.13119661201386457</v>
      </c>
      <c r="X20" s="23">
        <f t="shared" si="18"/>
        <v>2.6095631621315132</v>
      </c>
      <c r="Y20" s="23">
        <f t="shared" si="11"/>
        <v>344929.64397336874</v>
      </c>
      <c r="Z20" s="23">
        <f t="shared" si="1"/>
        <v>1118931.8387373271</v>
      </c>
      <c r="AA20" s="23">
        <f t="shared" si="12"/>
        <v>15.202355027990354</v>
      </c>
      <c r="AB20" s="25"/>
      <c r="AC20" s="24"/>
      <c r="AD20" s="25"/>
      <c r="AE20" s="24"/>
      <c r="AF20" s="23">
        <f t="shared" si="13"/>
        <v>1.6863581667484677</v>
      </c>
    </row>
    <row r="21" spans="2:32" s="26" customFormat="1" ht="15" customHeight="1" x14ac:dyDescent="0.2">
      <c r="B21" s="5" t="s">
        <v>67</v>
      </c>
      <c r="C21" s="5" t="s">
        <v>3</v>
      </c>
      <c r="D21" s="42" t="s">
        <v>20</v>
      </c>
      <c r="E21" s="4" t="str">
        <f t="shared" si="2"/>
        <v>MTTotal75-79</v>
      </c>
      <c r="F21" s="6">
        <f>VLOOKUP(E21,'Appendix 1a. Person-years 2020'!$E$3:$F$1682,2,FALSE)</f>
        <v>43308.511700000003</v>
      </c>
      <c r="G21" s="17">
        <f>VLOOKUP(E21,'Appendix 2a. Deaths 2020'!$E$4:$G$1683,2,FALSE)</f>
        <v>2312</v>
      </c>
      <c r="H21" s="17">
        <f>VLOOKUP(E21,'Appendix 2a. Deaths 2020'!$E$4:$G$1683,3,FALSE)</f>
        <v>498</v>
      </c>
      <c r="I21" s="18">
        <f t="shared" si="3"/>
        <v>5.3384425122140595E-2</v>
      </c>
      <c r="J21" s="24">
        <v>5</v>
      </c>
      <c r="K21" s="5">
        <f>VLOOKUP(E21,'Appendix 3a. nax iIBGE 2020'!$E$5:$O$1935,11,FALSE)</f>
        <v>2.5</v>
      </c>
      <c r="L21" s="19">
        <f t="shared" si="4"/>
        <v>0.23549298195569457</v>
      </c>
      <c r="M21" s="20">
        <f t="shared" si="14"/>
        <v>56971.495733986616</v>
      </c>
      <c r="N21" s="20">
        <f t="shared" si="15"/>
        <v>13416.38741687264</v>
      </c>
      <c r="O21" s="20">
        <f t="shared" si="5"/>
        <v>251316.51012775148</v>
      </c>
      <c r="P21" s="20">
        <f t="shared" si="0"/>
        <v>607777.37666279008</v>
      </c>
      <c r="Q21" s="21">
        <f t="shared" si="6"/>
        <v>10.668095840429508</v>
      </c>
      <c r="R21" s="22">
        <f t="shared" si="7"/>
        <v>0.78460207612456745</v>
      </c>
      <c r="S21" s="22">
        <f t="shared" si="8"/>
        <v>0.76450701804430543</v>
      </c>
      <c r="T21" s="22">
        <f t="shared" si="9"/>
        <v>0.81002955385000663</v>
      </c>
      <c r="U21" s="23">
        <f t="shared" si="16"/>
        <v>63946.130098308524</v>
      </c>
      <c r="V21" s="23">
        <f t="shared" si="17"/>
        <v>12147.874864341189</v>
      </c>
      <c r="W21" s="22">
        <f t="shared" si="10"/>
        <v>0.18997044614999337</v>
      </c>
      <c r="X21" s="23">
        <f t="shared" si="18"/>
        <v>2.6013283034265577</v>
      </c>
      <c r="Y21" s="23">
        <f t="shared" si="11"/>
        <v>290591.88688093144</v>
      </c>
      <c r="Z21" s="23">
        <f t="shared" si="1"/>
        <v>774002.19476395834</v>
      </c>
      <c r="AA21" s="23">
        <f t="shared" si="12"/>
        <v>12.103972415125586</v>
      </c>
      <c r="AB21" s="25"/>
      <c r="AC21" s="24"/>
      <c r="AD21" s="25"/>
      <c r="AE21" s="24"/>
      <c r="AF21" s="23">
        <f t="shared" si="13"/>
        <v>1.4358765746960778</v>
      </c>
    </row>
    <row r="22" spans="2:32" s="26" customFormat="1" ht="15" customHeight="1" x14ac:dyDescent="0.2">
      <c r="B22" s="5" t="s">
        <v>67</v>
      </c>
      <c r="C22" s="5" t="s">
        <v>3</v>
      </c>
      <c r="D22" s="42" t="s">
        <v>21</v>
      </c>
      <c r="E22" s="4" t="str">
        <f t="shared" si="2"/>
        <v>MTTotal80-84</v>
      </c>
      <c r="F22" s="6">
        <f>VLOOKUP(E22,'Appendix 1a. Person-years 2020'!$E$3:$F$1682,2,FALSE)</f>
        <v>25941.5236</v>
      </c>
      <c r="G22" s="17">
        <f>VLOOKUP(E22,'Appendix 2a. Deaths 2020'!$E$4:$G$1683,2,FALSE)</f>
        <v>2240</v>
      </c>
      <c r="H22" s="17">
        <f>VLOOKUP(E22,'Appendix 2a. Deaths 2020'!$E$4:$G$1683,3,FALSE)</f>
        <v>415</v>
      </c>
      <c r="I22" s="18">
        <f t="shared" si="3"/>
        <v>8.634805089088908E-2</v>
      </c>
      <c r="J22" s="24">
        <v>5</v>
      </c>
      <c r="K22" s="5">
        <f>VLOOKUP(E22,'Appendix 3a. nax iIBGE 2020'!$E$5:$O$1935,11,FALSE)</f>
        <v>2.5</v>
      </c>
      <c r="L22" s="19">
        <f t="shared" si="4"/>
        <v>0.35508747586308737</v>
      </c>
      <c r="M22" s="20">
        <f t="shared" si="14"/>
        <v>43555.108317113976</v>
      </c>
      <c r="N22" s="20">
        <f t="shared" si="15"/>
        <v>15465.873473267366</v>
      </c>
      <c r="O22" s="20">
        <f t="shared" si="5"/>
        <v>179110.85790240145</v>
      </c>
      <c r="P22" s="20">
        <f t="shared" si="0"/>
        <v>356460.86653503857</v>
      </c>
      <c r="Q22" s="21">
        <f t="shared" si="6"/>
        <v>8.1841345437539754</v>
      </c>
      <c r="R22" s="22">
        <f t="shared" si="7"/>
        <v>0.8147321428571429</v>
      </c>
      <c r="S22" s="22">
        <f t="shared" si="8"/>
        <v>0.64491252413691269</v>
      </c>
      <c r="T22" s="22">
        <f t="shared" si="9"/>
        <v>0.69951041891872978</v>
      </c>
      <c r="U22" s="23">
        <f t="shared" si="16"/>
        <v>51798.255233967335</v>
      </c>
      <c r="V22" s="23">
        <f t="shared" si="17"/>
        <v>15564.836015995557</v>
      </c>
      <c r="W22" s="22">
        <f t="shared" si="10"/>
        <v>0.30048958108127022</v>
      </c>
      <c r="X22" s="23">
        <f t="shared" si="18"/>
        <v>2.5494615825022797</v>
      </c>
      <c r="Y22" s="23">
        <f t="shared" si="11"/>
        <v>220849.04755058742</v>
      </c>
      <c r="Z22" s="23">
        <f t="shared" si="1"/>
        <v>483410.30788302689</v>
      </c>
      <c r="AA22" s="23">
        <f t="shared" si="12"/>
        <v>9.3325596721262674</v>
      </c>
      <c r="AB22" s="25"/>
      <c r="AC22" s="24"/>
      <c r="AD22" s="25"/>
      <c r="AE22" s="24"/>
      <c r="AF22" s="23">
        <f t="shared" si="13"/>
        <v>1.1484251283722919</v>
      </c>
    </row>
    <row r="23" spans="2:32" s="26" customFormat="1" ht="15" customHeight="1" x14ac:dyDescent="0.2">
      <c r="B23" s="5" t="s">
        <v>67</v>
      </c>
      <c r="C23" s="5" t="s">
        <v>3</v>
      </c>
      <c r="D23" s="42" t="s">
        <v>22</v>
      </c>
      <c r="E23" s="4" t="str">
        <f t="shared" si="2"/>
        <v>MTTotal85-89</v>
      </c>
      <c r="F23" s="6">
        <f>VLOOKUP(E23,'Appendix 1a. Person-years 2020'!$E$3:$F$1682,2,FALSE)</f>
        <v>12354.3994</v>
      </c>
      <c r="G23" s="17">
        <f>VLOOKUP(E23,'Appendix 2a. Deaths 2020'!$E$4:$G$1683,2,FALSE)</f>
        <v>1637</v>
      </c>
      <c r="H23" s="17">
        <f>VLOOKUP(E23,'Appendix 2a. Deaths 2020'!$E$4:$G$1683,3,FALSE)</f>
        <v>270</v>
      </c>
      <c r="I23" s="18">
        <f t="shared" si="3"/>
        <v>0.13250340603364336</v>
      </c>
      <c r="J23" s="24">
        <v>5</v>
      </c>
      <c r="K23" s="5">
        <f>VLOOKUP(E23,'Appendix 3a. nax iIBGE 2020'!$E$5:$O$1935,11,FALSE)</f>
        <v>2.5</v>
      </c>
      <c r="L23" s="19">
        <f t="shared" si="4"/>
        <v>0.49766219157393282</v>
      </c>
      <c r="M23" s="20">
        <f t="shared" si="14"/>
        <v>28089.234843846611</v>
      </c>
      <c r="N23" s="20">
        <f t="shared" si="15"/>
        <v>13978.95017202358</v>
      </c>
      <c r="O23" s="20">
        <f t="shared" si="5"/>
        <v>105498.79878917411</v>
      </c>
      <c r="P23" s="20">
        <f t="shared" si="0"/>
        <v>177350.00863263712</v>
      </c>
      <c r="Q23" s="21">
        <f t="shared" si="6"/>
        <v>6.313807037413425</v>
      </c>
      <c r="R23" s="22">
        <f t="shared" si="7"/>
        <v>0.83506414172266341</v>
      </c>
      <c r="S23" s="22">
        <f t="shared" si="8"/>
        <v>0.50233780842606723</v>
      </c>
      <c r="T23" s="22">
        <f t="shared" si="9"/>
        <v>0.56274593936105455</v>
      </c>
      <c r="U23" s="23">
        <f t="shared" si="16"/>
        <v>36233.419217971779</v>
      </c>
      <c r="V23" s="23">
        <f t="shared" si="17"/>
        <v>15843.209683891364</v>
      </c>
      <c r="W23" s="22">
        <f t="shared" si="10"/>
        <v>0.43725406063894545</v>
      </c>
      <c r="X23" s="23">
        <f>J23+R23*(L23/W23)*(K23-J23)</f>
        <v>2.623922289782556</v>
      </c>
      <c r="Y23" s="23">
        <f t="shared" si="11"/>
        <v>143522.39870166348</v>
      </c>
      <c r="Z23" s="23">
        <f t="shared" si="1"/>
        <v>262561.26033243944</v>
      </c>
      <c r="AA23" s="23">
        <f t="shared" si="12"/>
        <v>7.2463837528810702</v>
      </c>
      <c r="AB23" s="25"/>
      <c r="AC23" s="24"/>
      <c r="AD23" s="25"/>
      <c r="AE23" s="24"/>
      <c r="AF23" s="23">
        <f t="shared" si="13"/>
        <v>0.9325767154676452</v>
      </c>
    </row>
    <row r="24" spans="2:32" s="26" customFormat="1" ht="15" customHeight="1" x14ac:dyDescent="0.2">
      <c r="B24" s="5" t="s">
        <v>67</v>
      </c>
      <c r="C24" s="5" t="s">
        <v>3</v>
      </c>
      <c r="D24" s="43" t="s">
        <v>5</v>
      </c>
      <c r="E24" s="4" t="str">
        <f t="shared" si="2"/>
        <v>MTTotal90+</v>
      </c>
      <c r="F24" s="6">
        <f>VLOOKUP(E24,'Appendix 1a. Person-years 2020'!$E$3:$F$1682,2,FALSE)</f>
        <v>6894.7254000000003</v>
      </c>
      <c r="G24" s="17">
        <f>VLOOKUP(E24,'Appendix 2a. Deaths 2020'!$E$4:$G$1683,2,FALSE)</f>
        <v>1354</v>
      </c>
      <c r="H24" s="17">
        <f>VLOOKUP(E24,'Appendix 2a. Deaths 2020'!$E$4:$G$1683,3,FALSE)</f>
        <v>173</v>
      </c>
      <c r="I24" s="18">
        <f t="shared" si="3"/>
        <v>0.19638200529349581</v>
      </c>
      <c r="J24" s="27"/>
      <c r="K24" s="28"/>
      <c r="L24" s="16">
        <v>1</v>
      </c>
      <c r="M24" s="20">
        <f t="shared" si="14"/>
        <v>14110.28467182303</v>
      </c>
      <c r="N24" s="20">
        <f t="shared" si="15"/>
        <v>14110.28467182303</v>
      </c>
      <c r="O24" s="38">
        <f>N24*Q24</f>
        <v>71851.209843463017</v>
      </c>
      <c r="P24" s="20">
        <f>O24</f>
        <v>71851.209843463017</v>
      </c>
      <c r="Q24" s="21">
        <f>1/I24</f>
        <v>5.0921162481536193</v>
      </c>
      <c r="R24" s="22">
        <f t="shared" si="7"/>
        <v>0.87223042836041353</v>
      </c>
      <c r="S24" s="22">
        <f t="shared" si="8"/>
        <v>0</v>
      </c>
      <c r="T24" s="22">
        <f t="shared" si="9"/>
        <v>0</v>
      </c>
      <c r="U24" s="23">
        <f t="shared" si="16"/>
        <v>20390.209534080415</v>
      </c>
      <c r="V24" s="23">
        <f>U24*(1-T24)</f>
        <v>20390.209534080415</v>
      </c>
      <c r="W24" s="22">
        <f t="shared" si="10"/>
        <v>1</v>
      </c>
      <c r="X24" s="23">
        <f>Q24/R24</f>
        <v>5.8380401354784093</v>
      </c>
      <c r="Y24" s="23">
        <f t="shared" si="11"/>
        <v>119038.86163077598</v>
      </c>
      <c r="Z24" s="23">
        <f>Y24</f>
        <v>119038.86163077598</v>
      </c>
      <c r="AA24" s="23">
        <f t="shared" si="12"/>
        <v>5.8380401354784093</v>
      </c>
      <c r="AB24" s="25"/>
      <c r="AC24" s="24"/>
      <c r="AD24" s="25"/>
      <c r="AE24" s="24"/>
      <c r="AF24" s="23">
        <f t="shared" si="13"/>
        <v>0.74592388732478998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3523547.2005999996</v>
      </c>
      <c r="G25" s="30">
        <f>SUM(G5:G24)</f>
        <v>23286</v>
      </c>
      <c r="H25" s="30">
        <f>SUM(H5:H24)</f>
        <v>4286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MT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MT</v>
      </c>
      <c r="C32" s="5" t="s">
        <v>48</v>
      </c>
      <c r="D32" s="40">
        <v>0</v>
      </c>
      <c r="E32" s="4" t="str">
        <f>_xlfn.CONCAT(B32,C32,D32)</f>
        <v>MTFemale0</v>
      </c>
      <c r="F32" s="6">
        <f>VLOOKUP(E32,'Appendix 1a. Person-years 2020'!$E$3:$F$1682,2,FALSE)</f>
        <v>27796.111199999999</v>
      </c>
      <c r="G32" s="17">
        <f>VLOOKUP(E32,'Appendix 2a. Deaths 2020'!$E$4:$G$1683,2,FALSE)</f>
        <v>288</v>
      </c>
      <c r="H32" s="17">
        <f>VLOOKUP(E32,'Appendix 2a. Deaths 2020'!$E$4:$G$1683,3,FALSE)</f>
        <v>2</v>
      </c>
      <c r="I32" s="18">
        <f>G32/F32</f>
        <v>1.0361161600188159E-2</v>
      </c>
      <c r="J32" s="16">
        <v>1</v>
      </c>
      <c r="K32" s="5">
        <f>VLOOKUP(E32,'Appendix 3a. nax iIBGE 2020'!$E$5:$O$1935,11,FALSE)</f>
        <v>0.09</v>
      </c>
      <c r="L32" s="19">
        <f>(J32*I32)/(1+(J32-K32)*I32)</f>
        <v>1.0264382259965496E-2</v>
      </c>
      <c r="M32" s="16">
        <v>100000</v>
      </c>
      <c r="N32" s="20">
        <f>M32*L32</f>
        <v>1026.4382259965496</v>
      </c>
      <c r="O32" s="20">
        <f>M33*J32+N32*K32</f>
        <v>99065.94121434314</v>
      </c>
      <c r="P32" s="20">
        <f t="shared" ref="P32:P50" si="19">P33+O32</f>
        <v>7745489.0111027788</v>
      </c>
      <c r="Q32" s="21">
        <f>P32/M32</f>
        <v>77.454890111027794</v>
      </c>
      <c r="R32" s="22">
        <f>(G32-H32)/G32</f>
        <v>0.99305555555555558</v>
      </c>
      <c r="S32" s="22">
        <f>1-L32</f>
        <v>0.98973561774003449</v>
      </c>
      <c r="T32" s="22">
        <f>S32^R32</f>
        <v>0.98980653362996207</v>
      </c>
      <c r="U32" s="16">
        <v>100000</v>
      </c>
      <c r="V32" s="23">
        <f>U32*(1-T32)</f>
        <v>1019.3466370037929</v>
      </c>
      <c r="W32" s="22">
        <f>V32/U32</f>
        <v>1.0193466370037929E-2</v>
      </c>
      <c r="X32" s="23">
        <f>J32+R32*(L32/W32)*(K32-J32)</f>
        <v>9.0032543749325677E-2</v>
      </c>
      <c r="Y32" s="23">
        <f>U33*J32+V32*X32</f>
        <v>99072.427733687975</v>
      </c>
      <c r="Z32" s="23">
        <f t="shared" ref="Z32:Z50" si="20">Z33+Y32</f>
        <v>8003619.9846146181</v>
      </c>
      <c r="AA32" s="23">
        <f>Z32/U32</f>
        <v>80.036199846146175</v>
      </c>
      <c r="AB32" s="16"/>
      <c r="AC32" s="16"/>
      <c r="AD32" s="16"/>
      <c r="AE32" s="16"/>
      <c r="AF32" s="23">
        <f>AA32-Q32</f>
        <v>2.5813097351183814</v>
      </c>
    </row>
    <row r="33" spans="2:32" s="26" customFormat="1" ht="15" customHeight="1" x14ac:dyDescent="0.2">
      <c r="B33" s="5" t="str">
        <f t="shared" ref="B33:B51" si="21">B6</f>
        <v>MT</v>
      </c>
      <c r="C33" s="5" t="s">
        <v>48</v>
      </c>
      <c r="D33" s="41" t="s">
        <v>18</v>
      </c>
      <c r="E33" s="4" t="str">
        <f t="shared" ref="E33:E51" si="22">_xlfn.CONCAT(B33,C33,D33)</f>
        <v>MTFemale1-4</v>
      </c>
      <c r="F33" s="6">
        <f>VLOOKUP(E33,'Appendix 1a. Person-years 2020'!$E$3:$F$1682,2,FALSE)</f>
        <v>110629.8214</v>
      </c>
      <c r="G33" s="17">
        <f>VLOOKUP(E33,'Appendix 2a. Deaths 2020'!$E$4:$G$1683,2,FALSE)</f>
        <v>58</v>
      </c>
      <c r="H33" s="17">
        <f>VLOOKUP(E33,'Appendix 2a. Deaths 2020'!$E$4:$G$1683,3,FALSE)</f>
        <v>3</v>
      </c>
      <c r="I33" s="18">
        <f t="shared" ref="I33:I51" si="23">G33/F33</f>
        <v>5.2427093586539947E-4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2.0943387411320171E-3</v>
      </c>
      <c r="M33" s="20">
        <f>M32-N32</f>
        <v>98973.56177400345</v>
      </c>
      <c r="N33" s="20">
        <f>M33*L33</f>
        <v>207.28416477111833</v>
      </c>
      <c r="O33" s="20">
        <f t="shared" ref="O33:O50" si="25">M34*J33+N33*K33</f>
        <v>395376.03668408602</v>
      </c>
      <c r="P33" s="20">
        <f t="shared" si="19"/>
        <v>7646423.0698884353</v>
      </c>
      <c r="Q33" s="21">
        <f t="shared" ref="Q33:Q50" si="26">P33/M33</f>
        <v>77.257228423771409</v>
      </c>
      <c r="R33" s="22">
        <f t="shared" ref="R33:R51" si="27">(G33-H33)/G33</f>
        <v>0.94827586206896552</v>
      </c>
      <c r="S33" s="22">
        <f t="shared" ref="S33:S51" si="28">1-L33</f>
        <v>0.99790566125886804</v>
      </c>
      <c r="T33" s="22">
        <f t="shared" ref="T33:T51" si="29">S33^R33</f>
        <v>0.99801388147556336</v>
      </c>
      <c r="U33" s="23">
        <f>U32-V32</f>
        <v>98980.653362996207</v>
      </c>
      <c r="V33" s="23">
        <f>U33*(1-T33)</f>
        <v>196.58730920508876</v>
      </c>
      <c r="W33" s="22">
        <f t="shared" ref="W33:W51" si="30">V33/U33</f>
        <v>1.9861185244366419E-3</v>
      </c>
      <c r="X33" s="23">
        <f>J33+R33*(L33/W33)*(K33-J33)</f>
        <v>1.5001355020155165</v>
      </c>
      <c r="Y33" s="23">
        <f t="shared" ref="Y33:Y51" si="31">U34*J33+V33*X33</f>
        <v>395431.17181694874</v>
      </c>
      <c r="Z33" s="23">
        <f t="shared" si="20"/>
        <v>7904547.5568809304</v>
      </c>
      <c r="AA33" s="23">
        <f t="shared" ref="AA33:AA51" si="32">Z33/U33</f>
        <v>79.859520909527916</v>
      </c>
      <c r="AB33" s="25"/>
      <c r="AC33" s="24"/>
      <c r="AD33" s="25"/>
      <c r="AE33" s="24"/>
      <c r="AF33" s="23">
        <f t="shared" ref="AF33:AF51" si="33">AA33-Q33</f>
        <v>2.6022924857565073</v>
      </c>
    </row>
    <row r="34" spans="2:32" s="26" customFormat="1" ht="15" customHeight="1" x14ac:dyDescent="0.2">
      <c r="B34" s="5" t="str">
        <f t="shared" si="21"/>
        <v>MT</v>
      </c>
      <c r="C34" s="5" t="s">
        <v>48</v>
      </c>
      <c r="D34" s="24" t="s">
        <v>70</v>
      </c>
      <c r="E34" s="4" t="str">
        <f t="shared" si="22"/>
        <v>MTFemale5-9</v>
      </c>
      <c r="F34" s="6">
        <f>VLOOKUP(E34,'Appendix 1a. Person-years 2020'!$E$3:$F$1682,2,FALSE)</f>
        <v>131816.87530000001</v>
      </c>
      <c r="G34" s="17">
        <f>VLOOKUP(E34,'Appendix 2a. Deaths 2020'!$E$4:$G$1683,2,FALSE)</f>
        <v>25</v>
      </c>
      <c r="H34" s="17">
        <f>VLOOKUP(E34,'Appendix 2a. Deaths 2020'!$E$4:$G$1683,3,FALSE)</f>
        <v>0</v>
      </c>
      <c r="I34" s="18">
        <f t="shared" si="23"/>
        <v>1.8965705220293593E-4</v>
      </c>
      <c r="J34" s="24">
        <v>5</v>
      </c>
      <c r="K34" s="5">
        <f>VLOOKUP(E34,'Appendix 3a. nax iIBGE 2020'!$E$5:$O$1935,11,FALSE)</f>
        <v>2.5</v>
      </c>
      <c r="L34" s="19">
        <f t="shared" si="24"/>
        <v>9.4783585163069842E-4</v>
      </c>
      <c r="M34" s="20">
        <f t="shared" ref="M34:M51" si="34">M33-N33</f>
        <v>98766.277609232333</v>
      </c>
      <c r="N34" s="20">
        <f t="shared" ref="N34:N51" si="35">M34*L34</f>
        <v>93.614218850140716</v>
      </c>
      <c r="O34" s="20">
        <f t="shared" si="25"/>
        <v>493597.35249903629</v>
      </c>
      <c r="P34" s="20">
        <f t="shared" si="19"/>
        <v>7251047.0332043497</v>
      </c>
      <c r="Q34" s="21">
        <f t="shared" si="26"/>
        <v>73.416222710073527</v>
      </c>
      <c r="R34" s="22">
        <f t="shared" si="27"/>
        <v>1</v>
      </c>
      <c r="S34" s="22">
        <f t="shared" si="28"/>
        <v>0.99905216414836928</v>
      </c>
      <c r="T34" s="22">
        <f t="shared" si="29"/>
        <v>0.99905216414836928</v>
      </c>
      <c r="U34" s="23">
        <f t="shared" ref="U34:U51" si="36">U33-V33</f>
        <v>98784.066053791117</v>
      </c>
      <c r="V34" s="23">
        <f t="shared" ref="V34:V50" si="37">U34*(1-T34)</f>
        <v>93.63107937564024</v>
      </c>
      <c r="W34" s="22">
        <f t="shared" si="30"/>
        <v>9.4783585163071837E-4</v>
      </c>
      <c r="X34" s="23">
        <f>J34+R34*(L34/W34)*(K34-J34)</f>
        <v>2.5000000000000528</v>
      </c>
      <c r="Y34" s="23">
        <f t="shared" si="31"/>
        <v>493686.25257051649</v>
      </c>
      <c r="Z34" s="23">
        <f t="shared" si="20"/>
        <v>7509116.3850639816</v>
      </c>
      <c r="AA34" s="23">
        <f t="shared" si="32"/>
        <v>76.015461653249062</v>
      </c>
      <c r="AB34" s="25"/>
      <c r="AC34" s="24"/>
      <c r="AD34" s="25"/>
      <c r="AE34" s="24"/>
      <c r="AF34" s="23">
        <f t="shared" si="33"/>
        <v>2.5992389431755356</v>
      </c>
    </row>
    <row r="35" spans="2:32" s="26" customFormat="1" ht="15" customHeight="1" x14ac:dyDescent="0.2">
      <c r="B35" s="5" t="str">
        <f t="shared" si="21"/>
        <v>MT</v>
      </c>
      <c r="C35" s="5" t="s">
        <v>48</v>
      </c>
      <c r="D35" s="24" t="s">
        <v>71</v>
      </c>
      <c r="E35" s="4" t="str">
        <f t="shared" si="22"/>
        <v>MTFemale10-14</v>
      </c>
      <c r="F35" s="6">
        <f>VLOOKUP(E35,'Appendix 1a. Person-years 2020'!$E$3:$F$1682,2,FALSE)</f>
        <v>131146.41399999999</v>
      </c>
      <c r="G35" s="17">
        <f>VLOOKUP(E35,'Appendix 2a. Deaths 2020'!$E$4:$G$1683,2,FALSE)</f>
        <v>44</v>
      </c>
      <c r="H35" s="17">
        <f>VLOOKUP(E35,'Appendix 2a. Deaths 2020'!$E$4:$G$1683,3,FALSE)</f>
        <v>0</v>
      </c>
      <c r="I35" s="18">
        <f t="shared" si="23"/>
        <v>3.3550288306014991E-4</v>
      </c>
      <c r="J35" s="24">
        <v>5</v>
      </c>
      <c r="K35" s="5">
        <f>VLOOKUP(E35,'Appendix 3a. nax iIBGE 2020'!$E$5:$O$1935,11,FALSE)</f>
        <v>2.5</v>
      </c>
      <c r="L35" s="19">
        <f t="shared" si="24"/>
        <v>1.6761085671592399E-3</v>
      </c>
      <c r="M35" s="20">
        <f t="shared" si="34"/>
        <v>98672.663390382193</v>
      </c>
      <c r="N35" s="20">
        <f t="shared" si="35"/>
        <v>165.38609645303947</v>
      </c>
      <c r="O35" s="20">
        <f t="shared" si="25"/>
        <v>492949.85171077837</v>
      </c>
      <c r="P35" s="20">
        <f t="shared" si="19"/>
        <v>6757449.6807053136</v>
      </c>
      <c r="Q35" s="21">
        <f t="shared" si="26"/>
        <v>68.483503419488869</v>
      </c>
      <c r="R35" s="22">
        <f t="shared" si="27"/>
        <v>1</v>
      </c>
      <c r="S35" s="22">
        <f t="shared" si="28"/>
        <v>0.99832389143284073</v>
      </c>
      <c r="T35" s="22">
        <f t="shared" si="29"/>
        <v>0.99832389143284073</v>
      </c>
      <c r="U35" s="23">
        <f t="shared" si="36"/>
        <v>98690.434974415475</v>
      </c>
      <c r="V35" s="23">
        <f t="shared" si="37"/>
        <v>165.41588355729297</v>
      </c>
      <c r="W35" s="22">
        <f t="shared" si="30"/>
        <v>1.6761085671592735E-3</v>
      </c>
      <c r="X35" s="23">
        <f>((-5/24)*V34+2.5*V35+(5/24)*V36)/V35</f>
        <v>2.6784351821429939</v>
      </c>
      <c r="Y35" s="23">
        <f t="shared" si="31"/>
        <v>493068.15117649606</v>
      </c>
      <c r="Z35" s="23">
        <f t="shared" si="20"/>
        <v>7015430.1324934652</v>
      </c>
      <c r="AA35" s="23">
        <f t="shared" si="32"/>
        <v>71.085208351874698</v>
      </c>
      <c r="AB35" s="25"/>
      <c r="AC35" s="24"/>
      <c r="AD35" s="25"/>
      <c r="AE35" s="24"/>
      <c r="AF35" s="23">
        <f t="shared" si="33"/>
        <v>2.6017049323858288</v>
      </c>
    </row>
    <row r="36" spans="2:32" s="26" customFormat="1" ht="15" customHeight="1" x14ac:dyDescent="0.2">
      <c r="B36" s="5" t="str">
        <f t="shared" si="21"/>
        <v>MT</v>
      </c>
      <c r="C36" s="5" t="s">
        <v>48</v>
      </c>
      <c r="D36" s="24" t="s">
        <v>72</v>
      </c>
      <c r="E36" s="4" t="str">
        <f t="shared" si="22"/>
        <v>MTFemale15-19</v>
      </c>
      <c r="F36" s="6">
        <f>VLOOKUP(E36,'Appendix 1a. Person-years 2020'!$E$3:$F$1682,2,FALSE)</f>
        <v>131735.1298</v>
      </c>
      <c r="G36" s="17">
        <f>VLOOKUP(E36,'Appendix 2a. Deaths 2020'!$E$4:$G$1683,2,FALSE)</f>
        <v>68</v>
      </c>
      <c r="H36" s="17">
        <f>VLOOKUP(E36,'Appendix 2a. Deaths 2020'!$E$4:$G$1683,3,FALSE)</f>
        <v>5</v>
      </c>
      <c r="I36" s="18">
        <f t="shared" si="23"/>
        <v>5.1618729266246185E-4</v>
      </c>
      <c r="J36" s="24">
        <v>5</v>
      </c>
      <c r="K36" s="5">
        <f>VLOOKUP(E36,'Appendix 3a. nax iIBGE 2020'!$E$5:$O$1935,11,FALSE)</f>
        <v>2.5</v>
      </c>
      <c r="L36" s="19">
        <f t="shared" si="24"/>
        <v>2.5776101393139299E-3</v>
      </c>
      <c r="M36" s="20">
        <f t="shared" si="34"/>
        <v>98507.277293929161</v>
      </c>
      <c r="N36" s="20">
        <f t="shared" si="35"/>
        <v>253.91335674904067</v>
      </c>
      <c r="O36" s="20">
        <f t="shared" si="25"/>
        <v>491901.60307777324</v>
      </c>
      <c r="P36" s="20">
        <f t="shared" si="19"/>
        <v>6264499.8289945349</v>
      </c>
      <c r="Q36" s="21">
        <f t="shared" si="26"/>
        <v>63.594284616174299</v>
      </c>
      <c r="R36" s="22">
        <f t="shared" si="27"/>
        <v>0.92647058823529416</v>
      </c>
      <c r="S36" s="22">
        <f t="shared" si="28"/>
        <v>0.9974223898606861</v>
      </c>
      <c r="T36" s="22">
        <f t="shared" si="29"/>
        <v>0.99761169350238121</v>
      </c>
      <c r="U36" s="23">
        <f t="shared" si="36"/>
        <v>98525.019090858186</v>
      </c>
      <c r="V36" s="23">
        <f t="shared" si="37"/>
        <v>235.30794327271155</v>
      </c>
      <c r="W36" s="22">
        <f t="shared" si="30"/>
        <v>2.3883064976187862E-3</v>
      </c>
      <c r="X36" s="23">
        <f t="shared" ref="X36:X49" si="38">((-5/24)*V35+2.5*V36+(5/24)*V37)/V36</f>
        <v>2.6237760352280493</v>
      </c>
      <c r="Y36" s="23">
        <f t="shared" si="31"/>
        <v>492065.95108038513</v>
      </c>
      <c r="Z36" s="23">
        <f t="shared" si="20"/>
        <v>6522361.9813169688</v>
      </c>
      <c r="AA36" s="23">
        <f t="shared" si="32"/>
        <v>66.200058030967256</v>
      </c>
      <c r="AB36" s="25"/>
      <c r="AC36" s="24"/>
      <c r="AD36" s="25"/>
      <c r="AE36" s="24"/>
      <c r="AF36" s="23">
        <f t="shared" si="33"/>
        <v>2.6057734147929565</v>
      </c>
    </row>
    <row r="37" spans="2:32" s="26" customFormat="1" ht="15" customHeight="1" x14ac:dyDescent="0.2">
      <c r="B37" s="5" t="str">
        <f t="shared" si="21"/>
        <v>MT</v>
      </c>
      <c r="C37" s="5" t="s">
        <v>48</v>
      </c>
      <c r="D37" s="24" t="s">
        <v>73</v>
      </c>
      <c r="E37" s="4" t="str">
        <f t="shared" si="22"/>
        <v>MTFemale20-24</v>
      </c>
      <c r="F37" s="6">
        <f>VLOOKUP(E37,'Appendix 1a. Person-years 2020'!$E$3:$F$1682,2,FALSE)</f>
        <v>139866.0018</v>
      </c>
      <c r="G37" s="17">
        <f>VLOOKUP(E37,'Appendix 2a. Deaths 2020'!$E$4:$G$1683,2,FALSE)</f>
        <v>100</v>
      </c>
      <c r="H37" s="17">
        <f>VLOOKUP(E37,'Appendix 2a. Deaths 2020'!$E$4:$G$1683,3,FALSE)</f>
        <v>13</v>
      </c>
      <c r="I37" s="18">
        <f t="shared" si="23"/>
        <v>7.1497003355392981E-4</v>
      </c>
      <c r="J37" s="24">
        <v>5</v>
      </c>
      <c r="K37" s="5">
        <f>VLOOKUP(E37,'Appendix 3a. nax iIBGE 2020'!$E$5:$O$1935,11,FALSE)</f>
        <v>2.5</v>
      </c>
      <c r="L37" s="19">
        <f t="shared" si="24"/>
        <v>3.5684717917778899E-3</v>
      </c>
      <c r="M37" s="20">
        <f t="shared" si="34"/>
        <v>98253.363937180126</v>
      </c>
      <c r="N37" s="20">
        <f t="shared" si="35"/>
        <v>350.61435765711428</v>
      </c>
      <c r="O37" s="20">
        <f t="shared" si="25"/>
        <v>490390.28379175783</v>
      </c>
      <c r="P37" s="20">
        <f t="shared" si="19"/>
        <v>5772598.2259167619</v>
      </c>
      <c r="Q37" s="21">
        <f t="shared" si="26"/>
        <v>58.752168827599284</v>
      </c>
      <c r="R37" s="22">
        <f t="shared" si="27"/>
        <v>0.87</v>
      </c>
      <c r="S37" s="22">
        <f t="shared" si="28"/>
        <v>0.99643152820822212</v>
      </c>
      <c r="T37" s="22">
        <f t="shared" si="29"/>
        <v>0.99689470846420924</v>
      </c>
      <c r="U37" s="23">
        <f t="shared" si="36"/>
        <v>98289.711147585476</v>
      </c>
      <c r="V37" s="23">
        <f t="shared" si="37"/>
        <v>305.21820808191541</v>
      </c>
      <c r="W37" s="22">
        <f t="shared" si="30"/>
        <v>3.1052915357907551E-3</v>
      </c>
      <c r="X37" s="23">
        <f t="shared" si="38"/>
        <v>2.5936657241705134</v>
      </c>
      <c r="Y37" s="23">
        <f t="shared" si="31"/>
        <v>490714.09870221262</v>
      </c>
      <c r="Z37" s="23">
        <f t="shared" si="20"/>
        <v>6030296.0302365841</v>
      </c>
      <c r="AA37" s="23">
        <f t="shared" si="32"/>
        <v>61.35226118613658</v>
      </c>
      <c r="AB37" s="25"/>
      <c r="AC37" s="24"/>
      <c r="AD37" s="25"/>
      <c r="AE37" s="24"/>
      <c r="AF37" s="23">
        <f t="shared" si="33"/>
        <v>2.6000923585372959</v>
      </c>
    </row>
    <row r="38" spans="2:32" s="26" customFormat="1" ht="15" customHeight="1" x14ac:dyDescent="0.2">
      <c r="B38" s="5" t="str">
        <f t="shared" si="21"/>
        <v>MT</v>
      </c>
      <c r="C38" s="5" t="s">
        <v>48</v>
      </c>
      <c r="D38" s="24" t="s">
        <v>74</v>
      </c>
      <c r="E38" s="4" t="str">
        <f t="shared" si="22"/>
        <v>MTFemale25-29</v>
      </c>
      <c r="F38" s="6">
        <f>VLOOKUP(E38,'Appendix 1a. Person-years 2020'!$E$3:$F$1682,2,FALSE)</f>
        <v>144387.44330000001</v>
      </c>
      <c r="G38" s="17">
        <f>VLOOKUP(E38,'Appendix 2a. Deaths 2020'!$E$4:$G$1683,2,FALSE)</f>
        <v>122</v>
      </c>
      <c r="H38" s="17">
        <f>VLOOKUP(E38,'Appendix 2a. Deaths 2020'!$E$4:$G$1683,3,FALSE)</f>
        <v>12</v>
      </c>
      <c r="I38" s="18">
        <f t="shared" si="23"/>
        <v>8.4494882111400328E-4</v>
      </c>
      <c r="J38" s="24">
        <v>5</v>
      </c>
      <c r="K38" s="5">
        <f>VLOOKUP(E38,'Appendix 3a. nax iIBGE 2020'!$E$5:$O$1935,11,FALSE)</f>
        <v>2.5</v>
      </c>
      <c r="L38" s="19">
        <f t="shared" si="24"/>
        <v>4.2158386857511863E-3</v>
      </c>
      <c r="M38" s="20">
        <f t="shared" si="34"/>
        <v>97902.749579523006</v>
      </c>
      <c r="N38" s="20">
        <f t="shared" si="35"/>
        <v>412.74219911876378</v>
      </c>
      <c r="O38" s="20">
        <f t="shared" si="25"/>
        <v>488481.89239981817</v>
      </c>
      <c r="P38" s="20">
        <f t="shared" si="19"/>
        <v>5282207.9421250038</v>
      </c>
      <c r="Q38" s="21">
        <f t="shared" si="26"/>
        <v>53.953621985197152</v>
      </c>
      <c r="R38" s="22">
        <f t="shared" si="27"/>
        <v>0.90163934426229508</v>
      </c>
      <c r="S38" s="22">
        <f t="shared" si="28"/>
        <v>0.99578416131424885</v>
      </c>
      <c r="T38" s="22">
        <f t="shared" si="29"/>
        <v>0.99619804463289097</v>
      </c>
      <c r="U38" s="23">
        <f t="shared" si="36"/>
        <v>97984.492939503558</v>
      </c>
      <c r="V38" s="23">
        <f t="shared" si="37"/>
        <v>372.53266882480273</v>
      </c>
      <c r="W38" s="22">
        <f t="shared" si="30"/>
        <v>3.8019553671090334E-3</v>
      </c>
      <c r="X38" s="23">
        <f t="shared" si="38"/>
        <v>2.5795928241668942</v>
      </c>
      <c r="Y38" s="23">
        <f t="shared" si="31"/>
        <v>489020.78395266196</v>
      </c>
      <c r="Z38" s="23">
        <f t="shared" si="20"/>
        <v>5539581.9315343713</v>
      </c>
      <c r="AA38" s="23">
        <f t="shared" si="32"/>
        <v>56.535292119688322</v>
      </c>
      <c r="AB38" s="25"/>
      <c r="AC38" s="24"/>
      <c r="AD38" s="25"/>
      <c r="AE38" s="24"/>
      <c r="AF38" s="23">
        <f t="shared" si="33"/>
        <v>2.5816701344911692</v>
      </c>
    </row>
    <row r="39" spans="2:32" s="26" customFormat="1" ht="15" customHeight="1" x14ac:dyDescent="0.2">
      <c r="B39" s="5" t="str">
        <f t="shared" si="21"/>
        <v>MT</v>
      </c>
      <c r="C39" s="5" t="s">
        <v>48</v>
      </c>
      <c r="D39" s="24" t="s">
        <v>75</v>
      </c>
      <c r="E39" s="4" t="str">
        <f t="shared" si="22"/>
        <v>MTFemale30-34</v>
      </c>
      <c r="F39" s="6">
        <f>VLOOKUP(E39,'Appendix 1a. Person-years 2020'!$E$3:$F$1682,2,FALSE)</f>
        <v>144708.3793</v>
      </c>
      <c r="G39" s="17">
        <f>VLOOKUP(E39,'Appendix 2a. Deaths 2020'!$E$4:$G$1683,2,FALSE)</f>
        <v>148</v>
      </c>
      <c r="H39" s="17">
        <f>VLOOKUP(E39,'Appendix 2a. Deaths 2020'!$E$4:$G$1683,3,FALSE)</f>
        <v>15</v>
      </c>
      <c r="I39" s="18">
        <f t="shared" si="23"/>
        <v>1.0227465798174412E-3</v>
      </c>
      <c r="J39" s="24">
        <v>5</v>
      </c>
      <c r="K39" s="5">
        <f>VLOOKUP(E39,'Appendix 3a. nax iIBGE 2020'!$E$5:$O$1935,11,FALSE)</f>
        <v>2.5</v>
      </c>
      <c r="L39" s="19">
        <f t="shared" si="24"/>
        <v>5.1006911131106078E-3</v>
      </c>
      <c r="M39" s="20">
        <f t="shared" si="34"/>
        <v>97490.007380404248</v>
      </c>
      <c r="N39" s="20">
        <f t="shared" si="35"/>
        <v>497.26641426231549</v>
      </c>
      <c r="O39" s="20">
        <f t="shared" si="25"/>
        <v>486206.87086636544</v>
      </c>
      <c r="P39" s="20">
        <f t="shared" si="19"/>
        <v>4793726.0497251861</v>
      </c>
      <c r="Q39" s="21">
        <f t="shared" si="26"/>
        <v>49.171460527437993</v>
      </c>
      <c r="R39" s="22">
        <f t="shared" si="27"/>
        <v>0.89864864864864868</v>
      </c>
      <c r="S39" s="22">
        <f t="shared" si="28"/>
        <v>0.99489930888688938</v>
      </c>
      <c r="T39" s="22">
        <f t="shared" si="29"/>
        <v>0.99541508379269694</v>
      </c>
      <c r="U39" s="23">
        <f t="shared" si="36"/>
        <v>97611.960270678755</v>
      </c>
      <c r="V39" s="23">
        <f t="shared" si="37"/>
        <v>447.54265867165725</v>
      </c>
      <c r="W39" s="22">
        <f t="shared" si="30"/>
        <v>4.584916207303058E-3</v>
      </c>
      <c r="X39" s="23">
        <f t="shared" si="38"/>
        <v>2.633119141404427</v>
      </c>
      <c r="Y39" s="23">
        <f t="shared" si="31"/>
        <v>487000.52120117884</v>
      </c>
      <c r="Z39" s="23">
        <f t="shared" si="20"/>
        <v>5050561.1475817095</v>
      </c>
      <c r="AA39" s="23">
        <f t="shared" si="32"/>
        <v>51.741212179086077</v>
      </c>
      <c r="AB39" s="25"/>
      <c r="AC39" s="24"/>
      <c r="AD39" s="25"/>
      <c r="AE39" s="24"/>
      <c r="AF39" s="23">
        <f t="shared" si="33"/>
        <v>2.5697516516480832</v>
      </c>
    </row>
    <row r="40" spans="2:32" s="26" customFormat="1" ht="15" customHeight="1" x14ac:dyDescent="0.2">
      <c r="B40" s="5" t="str">
        <f t="shared" si="21"/>
        <v>MT</v>
      </c>
      <c r="C40" s="5" t="s">
        <v>48</v>
      </c>
      <c r="D40" s="24" t="s">
        <v>76</v>
      </c>
      <c r="E40" s="4" t="str">
        <f t="shared" si="22"/>
        <v>MTFemale35-39</v>
      </c>
      <c r="F40" s="6">
        <f>VLOOKUP(E40,'Appendix 1a. Person-years 2020'!$E$3:$F$1682,2,FALSE)</f>
        <v>141907.5196</v>
      </c>
      <c r="G40" s="17">
        <f>VLOOKUP(E40,'Appendix 2a. Deaths 2020'!$E$4:$G$1683,2,FALSE)</f>
        <v>228</v>
      </c>
      <c r="H40" s="17">
        <f>VLOOKUP(E40,'Appendix 2a. Deaths 2020'!$E$4:$G$1683,3,FALSE)</f>
        <v>35</v>
      </c>
      <c r="I40" s="18">
        <f t="shared" si="23"/>
        <v>1.6066801861005821E-3</v>
      </c>
      <c r="J40" s="24">
        <v>5</v>
      </c>
      <c r="K40" s="5">
        <f>VLOOKUP(E40,'Appendix 3a. nax iIBGE 2020'!$E$5:$O$1935,11,FALSE)</f>
        <v>2.5</v>
      </c>
      <c r="L40" s="19">
        <f t="shared" si="24"/>
        <v>8.0012622566739307E-3</v>
      </c>
      <c r="M40" s="20">
        <f t="shared" si="34"/>
        <v>96992.740966141937</v>
      </c>
      <c r="N40" s="20">
        <f t="shared" si="35"/>
        <v>776.06435746374279</v>
      </c>
      <c r="O40" s="20">
        <f t="shared" si="25"/>
        <v>483023.54393705033</v>
      </c>
      <c r="P40" s="20">
        <f t="shared" si="19"/>
        <v>4307519.1788588203</v>
      </c>
      <c r="Q40" s="21">
        <f t="shared" si="26"/>
        <v>44.410737710386819</v>
      </c>
      <c r="R40" s="22">
        <f t="shared" si="27"/>
        <v>0.84649122807017541</v>
      </c>
      <c r="S40" s="22">
        <f t="shared" si="28"/>
        <v>0.99199873774332603</v>
      </c>
      <c r="T40" s="22">
        <f t="shared" si="29"/>
        <v>0.99322282931924133</v>
      </c>
      <c r="U40" s="23">
        <f t="shared" si="36"/>
        <v>97164.417612007092</v>
      </c>
      <c r="V40" s="23">
        <f t="shared" si="37"/>
        <v>658.49984225308583</v>
      </c>
      <c r="W40" s="22">
        <f t="shared" si="30"/>
        <v>6.7771706807586707E-3</v>
      </c>
      <c r="X40" s="23">
        <f t="shared" si="38"/>
        <v>2.6393983165511452</v>
      </c>
      <c r="Y40" s="23">
        <f t="shared" si="31"/>
        <v>484267.63222386199</v>
      </c>
      <c r="Z40" s="23">
        <f t="shared" si="20"/>
        <v>4563560.6263805311</v>
      </c>
      <c r="AA40" s="23">
        <f t="shared" si="32"/>
        <v>46.967405749330496</v>
      </c>
      <c r="AB40" s="25"/>
      <c r="AC40" s="24"/>
      <c r="AD40" s="25"/>
      <c r="AE40" s="24"/>
      <c r="AF40" s="23">
        <f t="shared" si="33"/>
        <v>2.5566680389436769</v>
      </c>
    </row>
    <row r="41" spans="2:32" s="26" customFormat="1" ht="15" customHeight="1" x14ac:dyDescent="0.2">
      <c r="B41" s="5" t="str">
        <f t="shared" si="21"/>
        <v>MT</v>
      </c>
      <c r="C41" s="5" t="s">
        <v>48</v>
      </c>
      <c r="D41" s="24" t="s">
        <v>77</v>
      </c>
      <c r="E41" s="4" t="str">
        <f t="shared" si="22"/>
        <v>MTFemale40-44</v>
      </c>
      <c r="F41" s="6">
        <f>VLOOKUP(E41,'Appendix 1a. Person-years 2020'!$E$3:$F$1682,2,FALSE)</f>
        <v>131954.6844</v>
      </c>
      <c r="G41" s="17">
        <f>VLOOKUP(E41,'Appendix 2a. Deaths 2020'!$E$4:$G$1683,2,FALSE)</f>
        <v>305</v>
      </c>
      <c r="H41" s="17">
        <f>VLOOKUP(E41,'Appendix 2a. Deaths 2020'!$E$4:$G$1683,3,FALSE)</f>
        <v>61</v>
      </c>
      <c r="I41" s="18">
        <f t="shared" si="23"/>
        <v>2.311399564076408E-3</v>
      </c>
      <c r="J41" s="24">
        <v>5</v>
      </c>
      <c r="K41" s="5">
        <f>VLOOKUP(E41,'Appendix 3a. nax iIBGE 2020'!$E$5:$O$1935,11,FALSE)</f>
        <v>2.5</v>
      </c>
      <c r="L41" s="19">
        <f t="shared" si="24"/>
        <v>1.1490599404247155E-2</v>
      </c>
      <c r="M41" s="20">
        <f t="shared" si="34"/>
        <v>96216.676608678201</v>
      </c>
      <c r="N41" s="20">
        <f t="shared" si="35"/>
        <v>1105.587286918319</v>
      </c>
      <c r="O41" s="20">
        <f t="shared" si="25"/>
        <v>478319.41482609516</v>
      </c>
      <c r="P41" s="20">
        <f t="shared" si="19"/>
        <v>3824495.6349217696</v>
      </c>
      <c r="Q41" s="21">
        <f t="shared" si="26"/>
        <v>39.748781289509033</v>
      </c>
      <c r="R41" s="22">
        <f t="shared" si="27"/>
        <v>0.8</v>
      </c>
      <c r="S41" s="22">
        <f t="shared" si="28"/>
        <v>0.98850940059575287</v>
      </c>
      <c r="T41" s="22">
        <f t="shared" si="29"/>
        <v>0.9907969089087868</v>
      </c>
      <c r="U41" s="23">
        <f t="shared" si="36"/>
        <v>96505.917769754</v>
      </c>
      <c r="V41" s="23">
        <f t="shared" si="37"/>
        <v>888.15275207617674</v>
      </c>
      <c r="W41" s="22">
        <f t="shared" si="30"/>
        <v>9.2030910912132002E-3</v>
      </c>
      <c r="X41" s="23">
        <f t="shared" si="38"/>
        <v>2.6076560565647537</v>
      </c>
      <c r="Y41" s="23">
        <f t="shared" si="31"/>
        <v>480404.82199149521</v>
      </c>
      <c r="Z41" s="23">
        <f t="shared" si="20"/>
        <v>4079292.9941566689</v>
      </c>
      <c r="AA41" s="23">
        <f t="shared" si="32"/>
        <v>42.269874101287115</v>
      </c>
      <c r="AB41" s="25"/>
      <c r="AC41" s="24"/>
      <c r="AD41" s="25"/>
      <c r="AE41" s="24"/>
      <c r="AF41" s="23">
        <f t="shared" si="33"/>
        <v>2.5210928117780824</v>
      </c>
    </row>
    <row r="42" spans="2:32" s="26" customFormat="1" ht="15" customHeight="1" x14ac:dyDescent="0.2">
      <c r="B42" s="5" t="str">
        <f t="shared" si="21"/>
        <v>MT</v>
      </c>
      <c r="C42" s="5" t="s">
        <v>48</v>
      </c>
      <c r="D42" s="24" t="s">
        <v>78</v>
      </c>
      <c r="E42" s="4" t="str">
        <f t="shared" si="22"/>
        <v>MTFemale45-49</v>
      </c>
      <c r="F42" s="6">
        <f>VLOOKUP(E42,'Appendix 1a. Person-years 2020'!$E$3:$F$1682,2,FALSE)</f>
        <v>115692.9111</v>
      </c>
      <c r="G42" s="17">
        <f>VLOOKUP(E42,'Appendix 2a. Deaths 2020'!$E$4:$G$1683,2,FALSE)</f>
        <v>350</v>
      </c>
      <c r="H42" s="17">
        <f>VLOOKUP(E42,'Appendix 2a. Deaths 2020'!$E$4:$G$1683,3,FALSE)</f>
        <v>78</v>
      </c>
      <c r="I42" s="18">
        <f t="shared" si="23"/>
        <v>3.0252501788763445E-3</v>
      </c>
      <c r="J42" s="24">
        <v>5</v>
      </c>
      <c r="K42" s="5">
        <f>VLOOKUP(E42,'Appendix 3a. nax iIBGE 2020'!$E$5:$O$1935,11,FALSE)</f>
        <v>2.5</v>
      </c>
      <c r="L42" s="19">
        <f t="shared" si="24"/>
        <v>1.5012707901222741E-2</v>
      </c>
      <c r="M42" s="20">
        <f t="shared" si="34"/>
        <v>95111.089321759879</v>
      </c>
      <c r="N42" s="20">
        <f t="shared" si="35"/>
        <v>1427.8750021546864</v>
      </c>
      <c r="O42" s="20">
        <f t="shared" si="25"/>
        <v>471985.75910341268</v>
      </c>
      <c r="P42" s="20">
        <f t="shared" si="19"/>
        <v>3346176.2200956745</v>
      </c>
      <c r="Q42" s="21">
        <f t="shared" si="26"/>
        <v>35.181767383355201</v>
      </c>
      <c r="R42" s="22">
        <f t="shared" si="27"/>
        <v>0.77714285714285714</v>
      </c>
      <c r="S42" s="22">
        <f t="shared" si="28"/>
        <v>0.98498729209877722</v>
      </c>
      <c r="T42" s="22">
        <f t="shared" si="29"/>
        <v>0.98831334373856539</v>
      </c>
      <c r="U42" s="23">
        <f t="shared" si="36"/>
        <v>95617.765017677826</v>
      </c>
      <c r="V42" s="23">
        <f t="shared" si="37"/>
        <v>1117.4519522482281</v>
      </c>
      <c r="W42" s="22">
        <f t="shared" si="30"/>
        <v>1.1686656261434614E-2</v>
      </c>
      <c r="X42" s="23">
        <f t="shared" si="38"/>
        <v>2.6614619547646932</v>
      </c>
      <c r="Y42" s="23">
        <f t="shared" si="31"/>
        <v>475475.62118433416</v>
      </c>
      <c r="Z42" s="23">
        <f t="shared" si="20"/>
        <v>3598888.1721651736</v>
      </c>
      <c r="AA42" s="23">
        <f t="shared" si="32"/>
        <v>37.638279575974302</v>
      </c>
      <c r="AB42" s="25"/>
      <c r="AC42" s="24"/>
      <c r="AD42" s="25"/>
      <c r="AE42" s="24"/>
      <c r="AF42" s="23">
        <f t="shared" si="33"/>
        <v>2.4565121926191011</v>
      </c>
    </row>
    <row r="43" spans="2:32" s="26" customFormat="1" ht="15" customHeight="1" x14ac:dyDescent="0.2">
      <c r="B43" s="5" t="str">
        <f t="shared" si="21"/>
        <v>MT</v>
      </c>
      <c r="C43" s="5" t="s">
        <v>48</v>
      </c>
      <c r="D43" s="24" t="s">
        <v>79</v>
      </c>
      <c r="E43" s="4" t="str">
        <f t="shared" si="22"/>
        <v>MTFemale50-54</v>
      </c>
      <c r="F43" s="6">
        <f>VLOOKUP(E43,'Appendix 1a. Person-years 2020'!$E$3:$F$1682,2,FALSE)</f>
        <v>102474.3219</v>
      </c>
      <c r="G43" s="17">
        <f>VLOOKUP(E43,'Appendix 2a. Deaths 2020'!$E$4:$G$1683,2,FALSE)</f>
        <v>499</v>
      </c>
      <c r="H43" s="17">
        <f>VLOOKUP(E43,'Appendix 2a. Deaths 2020'!$E$4:$G$1683,3,FALSE)</f>
        <v>115</v>
      </c>
      <c r="I43" s="18">
        <f t="shared" si="23"/>
        <v>4.8695125837178149E-3</v>
      </c>
      <c r="J43" s="24">
        <v>5</v>
      </c>
      <c r="K43" s="5">
        <f>VLOOKUP(E43,'Appendix 3a. nax iIBGE 2020'!$E$5:$O$1935,11,FALSE)</f>
        <v>2.5</v>
      </c>
      <c r="L43" s="19">
        <f t="shared" si="24"/>
        <v>2.405472594190905E-2</v>
      </c>
      <c r="M43" s="20">
        <f t="shared" si="34"/>
        <v>93683.214319605191</v>
      </c>
      <c r="N43" s="20">
        <f t="shared" si="35"/>
        <v>2253.5240458152325</v>
      </c>
      <c r="O43" s="20">
        <f t="shared" si="25"/>
        <v>462782.26148348791</v>
      </c>
      <c r="P43" s="20">
        <f t="shared" si="19"/>
        <v>2874190.4609922618</v>
      </c>
      <c r="Q43" s="21">
        <f t="shared" si="26"/>
        <v>30.67988734018893</v>
      </c>
      <c r="R43" s="22">
        <f t="shared" si="27"/>
        <v>0.76953907815631262</v>
      </c>
      <c r="S43" s="22">
        <f t="shared" si="28"/>
        <v>0.97594527405809095</v>
      </c>
      <c r="T43" s="22">
        <f t="shared" si="29"/>
        <v>0.98143712562754581</v>
      </c>
      <c r="U43" s="23">
        <f t="shared" si="36"/>
        <v>94500.313065429596</v>
      </c>
      <c r="V43" s="23">
        <f t="shared" si="37"/>
        <v>1754.1974395911604</v>
      </c>
      <c r="W43" s="22">
        <f t="shared" si="30"/>
        <v>1.8562874372454186E-2</v>
      </c>
      <c r="X43" s="23">
        <f t="shared" si="38"/>
        <v>2.6507437008741412</v>
      </c>
      <c r="Y43" s="23">
        <f t="shared" si="31"/>
        <v>468380.50594227796</v>
      </c>
      <c r="Z43" s="23">
        <f t="shared" si="20"/>
        <v>3123412.5509808394</v>
      </c>
      <c r="AA43" s="23">
        <f t="shared" si="32"/>
        <v>33.051875170172913</v>
      </c>
      <c r="AB43" s="25"/>
      <c r="AC43" s="24"/>
      <c r="AD43" s="25"/>
      <c r="AE43" s="24"/>
      <c r="AF43" s="23">
        <f t="shared" si="33"/>
        <v>2.3719878299839827</v>
      </c>
    </row>
    <row r="44" spans="2:32" s="26" customFormat="1" ht="15" customHeight="1" x14ac:dyDescent="0.2">
      <c r="B44" s="5" t="str">
        <f t="shared" si="21"/>
        <v>MT</v>
      </c>
      <c r="C44" s="5" t="s">
        <v>48</v>
      </c>
      <c r="D44" s="24" t="s">
        <v>80</v>
      </c>
      <c r="E44" s="4" t="str">
        <f t="shared" si="22"/>
        <v>MTFemale55-59</v>
      </c>
      <c r="F44" s="6">
        <f>VLOOKUP(E44,'Appendix 1a. Person-years 2020'!$E$3:$F$1682,2,FALSE)</f>
        <v>86503.312699999995</v>
      </c>
      <c r="G44" s="17">
        <f>VLOOKUP(E44,'Appendix 2a. Deaths 2020'!$E$4:$G$1683,2,FALSE)</f>
        <v>602</v>
      </c>
      <c r="H44" s="17">
        <f>VLOOKUP(E44,'Appendix 2a. Deaths 2020'!$E$4:$G$1683,3,FALSE)</f>
        <v>151</v>
      </c>
      <c r="I44" s="18">
        <f t="shared" si="23"/>
        <v>6.9592710522865331E-3</v>
      </c>
      <c r="J44" s="24">
        <v>5</v>
      </c>
      <c r="K44" s="5">
        <f>VLOOKUP(E44,'Appendix 3a. nax iIBGE 2020'!$E$5:$O$1935,11,FALSE)</f>
        <v>2.5</v>
      </c>
      <c r="L44" s="19">
        <f t="shared" si="24"/>
        <v>3.4201314712854397E-2</v>
      </c>
      <c r="M44" s="20">
        <f t="shared" si="34"/>
        <v>91429.690273789965</v>
      </c>
      <c r="N44" s="20">
        <f t="shared" si="35"/>
        <v>3127.0156111526935</v>
      </c>
      <c r="O44" s="20">
        <f t="shared" si="25"/>
        <v>449330.91234106815</v>
      </c>
      <c r="P44" s="20">
        <f t="shared" si="19"/>
        <v>2411408.1995087741</v>
      </c>
      <c r="Q44" s="21">
        <f t="shared" si="26"/>
        <v>26.374454428180968</v>
      </c>
      <c r="R44" s="22">
        <f t="shared" si="27"/>
        <v>0.74916943521594681</v>
      </c>
      <c r="S44" s="22">
        <f t="shared" si="28"/>
        <v>0.96579868528714563</v>
      </c>
      <c r="T44" s="22">
        <f t="shared" si="29"/>
        <v>0.97426591761972092</v>
      </c>
      <c r="U44" s="23">
        <f t="shared" si="36"/>
        <v>92746.115625838429</v>
      </c>
      <c r="V44" s="23">
        <f t="shared" si="37"/>
        <v>2386.7361799662149</v>
      </c>
      <c r="W44" s="22">
        <f t="shared" si="30"/>
        <v>2.5734082380279077E-2</v>
      </c>
      <c r="X44" s="23">
        <f t="shared" si="38"/>
        <v>2.6433130106527427</v>
      </c>
      <c r="Y44" s="23">
        <f t="shared" si="31"/>
        <v>458105.78802686138</v>
      </c>
      <c r="Z44" s="23">
        <f t="shared" si="20"/>
        <v>2655032.0450385613</v>
      </c>
      <c r="AA44" s="23">
        <f t="shared" si="32"/>
        <v>28.626881321365957</v>
      </c>
      <c r="AB44" s="25"/>
      <c r="AC44" s="24"/>
      <c r="AD44" s="25"/>
      <c r="AE44" s="24"/>
      <c r="AF44" s="23">
        <f t="shared" si="33"/>
        <v>2.2524268931849889</v>
      </c>
    </row>
    <row r="45" spans="2:32" s="26" customFormat="1" ht="15" customHeight="1" x14ac:dyDescent="0.2">
      <c r="B45" s="5" t="str">
        <f t="shared" si="21"/>
        <v>MT</v>
      </c>
      <c r="C45" s="5" t="s">
        <v>48</v>
      </c>
      <c r="D45" s="24" t="s">
        <v>81</v>
      </c>
      <c r="E45" s="4" t="str">
        <f t="shared" si="22"/>
        <v>MTFemale60-64</v>
      </c>
      <c r="F45" s="6">
        <f>VLOOKUP(E45,'Appendix 1a. Person-years 2020'!$E$3:$F$1682,2,FALSE)</f>
        <v>67755.275299999994</v>
      </c>
      <c r="G45" s="17">
        <f>VLOOKUP(E45,'Appendix 2a. Deaths 2020'!$E$4:$G$1683,2,FALSE)</f>
        <v>702</v>
      </c>
      <c r="H45" s="17">
        <f>VLOOKUP(E45,'Appendix 2a. Deaths 2020'!$E$4:$G$1683,3,FALSE)</f>
        <v>183</v>
      </c>
      <c r="I45" s="18">
        <f t="shared" si="23"/>
        <v>1.0360816879449682E-2</v>
      </c>
      <c r="J45" s="24">
        <v>5</v>
      </c>
      <c r="K45" s="5">
        <f>VLOOKUP(E45,'Appendix 3a. nax iIBGE 2020'!$E$5:$O$1935,11,FALSE)</f>
        <v>2.5</v>
      </c>
      <c r="L45" s="19">
        <f t="shared" si="24"/>
        <v>5.0496131469069297E-2</v>
      </c>
      <c r="M45" s="20">
        <f t="shared" si="34"/>
        <v>88302.674662637277</v>
      </c>
      <c r="N45" s="20">
        <f t="shared" si="35"/>
        <v>4458.9434688349866</v>
      </c>
      <c r="O45" s="20">
        <f t="shared" si="25"/>
        <v>430366.01464109897</v>
      </c>
      <c r="P45" s="20">
        <f t="shared" si="19"/>
        <v>1962077.2871677061</v>
      </c>
      <c r="Q45" s="21">
        <f t="shared" si="26"/>
        <v>22.219907773619255</v>
      </c>
      <c r="R45" s="22">
        <f t="shared" si="27"/>
        <v>0.73931623931623935</v>
      </c>
      <c r="S45" s="22">
        <f t="shared" si="28"/>
        <v>0.94950386853093072</v>
      </c>
      <c r="T45" s="22">
        <f t="shared" si="29"/>
        <v>0.96241630776102827</v>
      </c>
      <c r="U45" s="23">
        <f t="shared" si="36"/>
        <v>90359.379445872211</v>
      </c>
      <c r="V45" s="23">
        <f t="shared" si="37"/>
        <v>3396.0391079981296</v>
      </c>
      <c r="W45" s="22">
        <f t="shared" si="30"/>
        <v>3.7583692238971733E-2</v>
      </c>
      <c r="X45" s="23">
        <f t="shared" si="38"/>
        <v>2.7078910129693741</v>
      </c>
      <c r="Y45" s="23">
        <f t="shared" si="31"/>
        <v>444012.80546961108</v>
      </c>
      <c r="Z45" s="23">
        <f t="shared" si="20"/>
        <v>2196926.2570117</v>
      </c>
      <c r="AA45" s="23">
        <f t="shared" si="32"/>
        <v>24.313206559012727</v>
      </c>
      <c r="AB45" s="25"/>
      <c r="AC45" s="24"/>
      <c r="AD45" s="25"/>
      <c r="AE45" s="24"/>
      <c r="AF45" s="23">
        <f t="shared" si="33"/>
        <v>2.0932987853934719</v>
      </c>
    </row>
    <row r="46" spans="2:32" s="26" customFormat="1" ht="15" customHeight="1" x14ac:dyDescent="0.2">
      <c r="B46" s="5" t="str">
        <f t="shared" si="21"/>
        <v>MT</v>
      </c>
      <c r="C46" s="5" t="s">
        <v>48</v>
      </c>
      <c r="D46" s="24" t="s">
        <v>82</v>
      </c>
      <c r="E46" s="4" t="str">
        <f t="shared" si="22"/>
        <v>MTFemale65-69</v>
      </c>
      <c r="F46" s="6">
        <f>VLOOKUP(E46,'Appendix 1a. Person-years 2020'!$E$3:$F$1682,2,FALSE)</f>
        <v>49581.226000000002</v>
      </c>
      <c r="G46" s="17">
        <f>VLOOKUP(E46,'Appendix 2a. Deaths 2020'!$E$4:$G$1683,2,FALSE)</f>
        <v>896</v>
      </c>
      <c r="H46" s="17">
        <f>VLOOKUP(E46,'Appendix 2a. Deaths 2020'!$E$4:$G$1683,3,FALSE)</f>
        <v>215</v>
      </c>
      <c r="I46" s="18">
        <f t="shared" si="23"/>
        <v>1.8071356283122165E-2</v>
      </c>
      <c r="J46" s="24">
        <v>5</v>
      </c>
      <c r="K46" s="5">
        <f>VLOOKUP(E46,'Appendix 3a. nax iIBGE 2020'!$E$5:$O$1935,11,FALSE)</f>
        <v>2.5</v>
      </c>
      <c r="L46" s="19">
        <f t="shared" si="24"/>
        <v>8.6451061578512248E-2</v>
      </c>
      <c r="M46" s="20">
        <f t="shared" si="34"/>
        <v>83843.73119380229</v>
      </c>
      <c r="N46" s="20">
        <f t="shared" si="35"/>
        <v>7248.3795684076304</v>
      </c>
      <c r="O46" s="20">
        <f t="shared" si="25"/>
        <v>401097.70704799239</v>
      </c>
      <c r="P46" s="20">
        <f t="shared" si="19"/>
        <v>1531711.2725266072</v>
      </c>
      <c r="Q46" s="21">
        <f t="shared" si="26"/>
        <v>18.268643948897051</v>
      </c>
      <c r="R46" s="22">
        <f t="shared" si="27"/>
        <v>0.7600446428571429</v>
      </c>
      <c r="S46" s="22">
        <f t="shared" si="28"/>
        <v>0.91354893842148777</v>
      </c>
      <c r="T46" s="22">
        <f t="shared" si="29"/>
        <v>0.93358620992817942</v>
      </c>
      <c r="U46" s="23">
        <f t="shared" si="36"/>
        <v>86963.340337874077</v>
      </c>
      <c r="V46" s="23">
        <f t="shared" si="37"/>
        <v>5775.5650291438551</v>
      </c>
      <c r="W46" s="22">
        <f t="shared" si="30"/>
        <v>6.6413790071820578E-2</v>
      </c>
      <c r="X46" s="23">
        <f t="shared" si="38"/>
        <v>2.6707922405971152</v>
      </c>
      <c r="Y46" s="23">
        <f t="shared" si="31"/>
        <v>421364.21080855257</v>
      </c>
      <c r="Z46" s="23">
        <f t="shared" si="20"/>
        <v>1752913.4515420888</v>
      </c>
      <c r="AA46" s="23">
        <f t="shared" si="32"/>
        <v>20.156924109993781</v>
      </c>
      <c r="AB46" s="25"/>
      <c r="AC46" s="24"/>
      <c r="AD46" s="25"/>
      <c r="AE46" s="24"/>
      <c r="AF46" s="23">
        <f t="shared" si="33"/>
        <v>1.8882801610967306</v>
      </c>
    </row>
    <row r="47" spans="2:32" s="26" customFormat="1" ht="15" customHeight="1" x14ac:dyDescent="0.2">
      <c r="B47" s="5" t="str">
        <f t="shared" si="21"/>
        <v>MT</v>
      </c>
      <c r="C47" s="5" t="s">
        <v>48</v>
      </c>
      <c r="D47" s="42" t="s">
        <v>19</v>
      </c>
      <c r="E47" s="4" t="str">
        <f t="shared" si="22"/>
        <v>MTFemale70-74</v>
      </c>
      <c r="F47" s="6">
        <f>VLOOKUP(E47,'Appendix 1a. Person-years 2020'!$E$3:$F$1682,2,FALSE)</f>
        <v>34121.819100000001</v>
      </c>
      <c r="G47" s="17">
        <f>VLOOKUP(E47,'Appendix 2a. Deaths 2020'!$E$4:$G$1683,2,FALSE)</f>
        <v>943</v>
      </c>
      <c r="H47" s="17">
        <f>VLOOKUP(E47,'Appendix 2a. Deaths 2020'!$E$4:$G$1683,3,FALSE)</f>
        <v>224</v>
      </c>
      <c r="I47" s="18">
        <f t="shared" si="23"/>
        <v>2.7636275699029187E-2</v>
      </c>
      <c r="J47" s="24">
        <v>5</v>
      </c>
      <c r="K47" s="5">
        <f>VLOOKUP(E47,'Appendix 3a. nax iIBGE 2020'!$E$5:$O$1935,11,FALSE)</f>
        <v>2.5</v>
      </c>
      <c r="L47" s="19">
        <f t="shared" si="24"/>
        <v>0.12925131598741932</v>
      </c>
      <c r="M47" s="20">
        <f t="shared" si="34"/>
        <v>76595.351625394658</v>
      </c>
      <c r="N47" s="20">
        <f t="shared" si="35"/>
        <v>9900.0499961013775</v>
      </c>
      <c r="O47" s="20">
        <f t="shared" si="25"/>
        <v>358226.63313671976</v>
      </c>
      <c r="P47" s="20">
        <f t="shared" si="19"/>
        <v>1130613.5654786148</v>
      </c>
      <c r="Q47" s="21">
        <f t="shared" si="26"/>
        <v>14.760863962190724</v>
      </c>
      <c r="R47" s="22">
        <f t="shared" si="27"/>
        <v>0.76246023329798518</v>
      </c>
      <c r="S47" s="22">
        <f t="shared" si="28"/>
        <v>0.87074868401258065</v>
      </c>
      <c r="T47" s="22">
        <f t="shared" si="29"/>
        <v>0.8998511389321866</v>
      </c>
      <c r="U47" s="23">
        <f t="shared" si="36"/>
        <v>81187.775308730226</v>
      </c>
      <c r="V47" s="23">
        <f t="shared" si="37"/>
        <v>8130.8632297988743</v>
      </c>
      <c r="W47" s="22">
        <f t="shared" si="30"/>
        <v>0.1001488610678134</v>
      </c>
      <c r="X47" s="23">
        <f t="shared" si="38"/>
        <v>2.6462200756324403</v>
      </c>
      <c r="Y47" s="23">
        <f t="shared" si="31"/>
        <v>386800.61390557216</v>
      </c>
      <c r="Z47" s="23">
        <f t="shared" si="20"/>
        <v>1331549.2407335362</v>
      </c>
      <c r="AA47" s="23">
        <f t="shared" si="32"/>
        <v>16.400858819817334</v>
      </c>
      <c r="AB47" s="25"/>
      <c r="AC47" s="24"/>
      <c r="AD47" s="25"/>
      <c r="AE47" s="24"/>
      <c r="AF47" s="23">
        <f t="shared" si="33"/>
        <v>1.6399948576266095</v>
      </c>
    </row>
    <row r="48" spans="2:32" s="26" customFormat="1" ht="15" customHeight="1" x14ac:dyDescent="0.2">
      <c r="B48" s="5" t="str">
        <f t="shared" si="21"/>
        <v>MT</v>
      </c>
      <c r="C48" s="5" t="s">
        <v>48</v>
      </c>
      <c r="D48" s="42" t="s">
        <v>20</v>
      </c>
      <c r="E48" s="4" t="str">
        <f t="shared" si="22"/>
        <v>MTFemale75-79</v>
      </c>
      <c r="F48" s="6">
        <f>VLOOKUP(E48,'Appendix 1a. Person-years 2020'!$E$3:$F$1682,2,FALSE)</f>
        <v>22107.2431</v>
      </c>
      <c r="G48" s="17">
        <f>VLOOKUP(E48,'Appendix 2a. Deaths 2020'!$E$4:$G$1683,2,FALSE)</f>
        <v>966</v>
      </c>
      <c r="H48" s="17">
        <f>VLOOKUP(E48,'Appendix 2a. Deaths 2020'!$E$4:$G$1683,3,FALSE)</f>
        <v>213</v>
      </c>
      <c r="I48" s="18">
        <f t="shared" si="23"/>
        <v>4.3696086193578794E-2</v>
      </c>
      <c r="J48" s="24">
        <v>5</v>
      </c>
      <c r="K48" s="5">
        <f>VLOOKUP(E48,'Appendix 3a. nax iIBGE 2020'!$E$5:$O$1935,11,FALSE)</f>
        <v>2.5</v>
      </c>
      <c r="L48" s="19">
        <f t="shared" si="24"/>
        <v>0.19696403711127064</v>
      </c>
      <c r="M48" s="20">
        <f t="shared" si="34"/>
        <v>66695.301629293273</v>
      </c>
      <c r="N48" s="20">
        <f t="shared" si="35"/>
        <v>13136.575865259509</v>
      </c>
      <c r="O48" s="20">
        <f t="shared" si="25"/>
        <v>300635.06848331756</v>
      </c>
      <c r="P48" s="20">
        <f t="shared" si="19"/>
        <v>772386.93234189507</v>
      </c>
      <c r="Q48" s="21">
        <f t="shared" si="26"/>
        <v>11.580829735728411</v>
      </c>
      <c r="R48" s="22">
        <f t="shared" si="27"/>
        <v>0.77950310559006208</v>
      </c>
      <c r="S48" s="22">
        <f t="shared" si="28"/>
        <v>0.80303596288872936</v>
      </c>
      <c r="T48" s="22">
        <f t="shared" si="29"/>
        <v>0.84283125583591934</v>
      </c>
      <c r="U48" s="23">
        <f t="shared" si="36"/>
        <v>73056.912078931346</v>
      </c>
      <c r="V48" s="23">
        <f t="shared" si="37"/>
        <v>11482.263123951296</v>
      </c>
      <c r="W48" s="22">
        <f t="shared" si="30"/>
        <v>0.15716874416408066</v>
      </c>
      <c r="X48" s="23">
        <f t="shared" si="38"/>
        <v>2.645917587672638</v>
      </c>
      <c r="Y48" s="23">
        <f t="shared" si="31"/>
        <v>338254.36672084796</v>
      </c>
      <c r="Z48" s="23">
        <f t="shared" si="20"/>
        <v>944748.62682796409</v>
      </c>
      <c r="AA48" s="23">
        <f t="shared" si="32"/>
        <v>12.931680246863557</v>
      </c>
      <c r="AB48" s="25"/>
      <c r="AC48" s="24"/>
      <c r="AD48" s="25"/>
      <c r="AE48" s="24"/>
      <c r="AF48" s="23">
        <f t="shared" si="33"/>
        <v>1.3508505111351461</v>
      </c>
    </row>
    <row r="49" spans="2:32" s="26" customFormat="1" ht="15" customHeight="1" x14ac:dyDescent="0.2">
      <c r="B49" s="5" t="str">
        <f t="shared" si="21"/>
        <v>MT</v>
      </c>
      <c r="C49" s="5" t="s">
        <v>48</v>
      </c>
      <c r="D49" s="42" t="s">
        <v>21</v>
      </c>
      <c r="E49" s="4" t="str">
        <f t="shared" si="22"/>
        <v>MTFemale80-84</v>
      </c>
      <c r="F49" s="6">
        <f>VLOOKUP(E49,'Appendix 1a. Person-years 2020'!$E$3:$F$1682,2,FALSE)</f>
        <v>13504.8717</v>
      </c>
      <c r="G49" s="17">
        <f>VLOOKUP(E49,'Appendix 2a. Deaths 2020'!$E$4:$G$1683,2,FALSE)</f>
        <v>974</v>
      </c>
      <c r="H49" s="17">
        <f>VLOOKUP(E49,'Appendix 2a. Deaths 2020'!$E$4:$G$1683,3,FALSE)</f>
        <v>160</v>
      </c>
      <c r="I49" s="18">
        <f t="shared" si="23"/>
        <v>7.2122121678505097E-2</v>
      </c>
      <c r="J49" s="24">
        <v>5</v>
      </c>
      <c r="K49" s="5">
        <f>VLOOKUP(E49,'Appendix 3a. nax iIBGE 2020'!$E$5:$O$1935,11,FALSE)</f>
        <v>2.5</v>
      </c>
      <c r="L49" s="19">
        <f t="shared" si="24"/>
        <v>0.30552316177049277</v>
      </c>
      <c r="M49" s="20">
        <f t="shared" si="34"/>
        <v>53558.725764033763</v>
      </c>
      <c r="N49" s="20">
        <f t="shared" si="35"/>
        <v>16363.431235826347</v>
      </c>
      <c r="O49" s="20">
        <f t="shared" si="25"/>
        <v>226885.05073060293</v>
      </c>
      <c r="P49" s="20">
        <f t="shared" si="19"/>
        <v>471751.86385857745</v>
      </c>
      <c r="Q49" s="21">
        <f t="shared" si="26"/>
        <v>8.8081233660598492</v>
      </c>
      <c r="R49" s="22">
        <f t="shared" si="27"/>
        <v>0.83572895277207393</v>
      </c>
      <c r="S49" s="22">
        <f t="shared" si="28"/>
        <v>0.69447683822950723</v>
      </c>
      <c r="T49" s="22">
        <f t="shared" si="29"/>
        <v>0.7373417249238865</v>
      </c>
      <c r="U49" s="23">
        <f t="shared" si="36"/>
        <v>61574.648954980046</v>
      </c>
      <c r="V49" s="23">
        <f t="shared" si="37"/>
        <v>16173.091082932273</v>
      </c>
      <c r="W49" s="22">
        <f t="shared" si="30"/>
        <v>0.2626582750761135</v>
      </c>
      <c r="X49" s="23">
        <f t="shared" si="38"/>
        <v>2.5965227622219964</v>
      </c>
      <c r="Y49" s="23">
        <f t="shared" si="31"/>
        <v>269001.58849256206</v>
      </c>
      <c r="Z49" s="23">
        <f t="shared" si="20"/>
        <v>606494.26010711619</v>
      </c>
      <c r="AA49" s="23">
        <f t="shared" si="32"/>
        <v>9.8497396314926782</v>
      </c>
      <c r="AB49" s="25"/>
      <c r="AC49" s="24"/>
      <c r="AD49" s="25"/>
      <c r="AE49" s="24"/>
      <c r="AF49" s="23">
        <f t="shared" si="33"/>
        <v>1.0416162654328289</v>
      </c>
    </row>
    <row r="50" spans="2:32" s="26" customFormat="1" ht="15" customHeight="1" x14ac:dyDescent="0.2">
      <c r="B50" s="5" t="str">
        <f t="shared" si="21"/>
        <v>MT</v>
      </c>
      <c r="C50" s="5" t="s">
        <v>48</v>
      </c>
      <c r="D50" s="42" t="s">
        <v>22</v>
      </c>
      <c r="E50" s="4" t="str">
        <f t="shared" si="22"/>
        <v>MTFemale85-89</v>
      </c>
      <c r="F50" s="6">
        <f>VLOOKUP(E50,'Appendix 1a. Person-years 2020'!$E$3:$F$1682,2,FALSE)</f>
        <v>6499.0342000000001</v>
      </c>
      <c r="G50" s="17">
        <f>VLOOKUP(E50,'Appendix 2a. Deaths 2020'!$E$4:$G$1683,2,FALSE)</f>
        <v>811</v>
      </c>
      <c r="H50" s="17">
        <f>VLOOKUP(E50,'Appendix 2a. Deaths 2020'!$E$4:$G$1683,3,FALSE)</f>
        <v>131</v>
      </c>
      <c r="I50" s="18">
        <f t="shared" si="23"/>
        <v>0.12478777231238451</v>
      </c>
      <c r="J50" s="24">
        <v>5</v>
      </c>
      <c r="K50" s="5">
        <f>VLOOKUP(E50,'Appendix 3a. nax iIBGE 2020'!$E$5:$O$1935,11,FALSE)</f>
        <v>2.5</v>
      </c>
      <c r="L50" s="19">
        <f t="shared" si="24"/>
        <v>0.47557423741993554</v>
      </c>
      <c r="M50" s="20">
        <f t="shared" si="34"/>
        <v>37195.294528207414</v>
      </c>
      <c r="N50" s="20">
        <f t="shared" si="35"/>
        <v>17689.123830862143</v>
      </c>
      <c r="O50" s="20">
        <f t="shared" si="25"/>
        <v>141753.66306388172</v>
      </c>
      <c r="P50" s="20">
        <f t="shared" si="19"/>
        <v>244866.81312797451</v>
      </c>
      <c r="Q50" s="21">
        <f t="shared" si="26"/>
        <v>6.5832739391881248</v>
      </c>
      <c r="R50" s="22">
        <f t="shared" si="27"/>
        <v>0.83847102342786684</v>
      </c>
      <c r="S50" s="22">
        <f t="shared" si="28"/>
        <v>0.52442576258006446</v>
      </c>
      <c r="T50" s="22">
        <f t="shared" si="29"/>
        <v>0.58205385776865359</v>
      </c>
      <c r="U50" s="23">
        <f t="shared" si="36"/>
        <v>45401.557872047772</v>
      </c>
      <c r="V50" s="23">
        <f t="shared" si="37"/>
        <v>18975.405963915582</v>
      </c>
      <c r="W50" s="22">
        <f t="shared" si="30"/>
        <v>0.41794614223134641</v>
      </c>
      <c r="X50" s="23">
        <f>J50+R50*(L50/W50)*(K50-J50)</f>
        <v>2.6147930482350459</v>
      </c>
      <c r="Y50" s="23">
        <f t="shared" si="31"/>
        <v>181747.51914254524</v>
      </c>
      <c r="Z50" s="23">
        <f t="shared" si="20"/>
        <v>337492.67161455413</v>
      </c>
      <c r="AA50" s="23">
        <f t="shared" si="32"/>
        <v>7.4335042107076497</v>
      </c>
      <c r="AB50" s="25"/>
      <c r="AC50" s="24"/>
      <c r="AD50" s="25"/>
      <c r="AE50" s="24"/>
      <c r="AF50" s="23">
        <f t="shared" si="33"/>
        <v>0.8502302715195249</v>
      </c>
    </row>
    <row r="51" spans="2:32" s="26" customFormat="1" ht="15" customHeight="1" x14ac:dyDescent="0.2">
      <c r="B51" s="5" t="str">
        <f t="shared" si="21"/>
        <v>MT</v>
      </c>
      <c r="C51" s="5" t="s">
        <v>48</v>
      </c>
      <c r="D51" s="43" t="s">
        <v>5</v>
      </c>
      <c r="E51" s="4" t="str">
        <f t="shared" si="22"/>
        <v>MTFemale90+</v>
      </c>
      <c r="F51" s="8">
        <f>VLOOKUP(E51,'Appendix 1a. Person-years 2020'!$E$3:$F$1682,2,FALSE)</f>
        <v>3795.4780000000001</v>
      </c>
      <c r="G51" s="17">
        <f>VLOOKUP(E51,'Appendix 2a. Deaths 2020'!$E$4:$G$1683,2,FALSE)</f>
        <v>718</v>
      </c>
      <c r="H51" s="17">
        <f>VLOOKUP(E51,'Appendix 2a. Deaths 2020'!$E$4:$G$1683,3,FALSE)</f>
        <v>74</v>
      </c>
      <c r="I51" s="18">
        <f t="shared" si="23"/>
        <v>0.18917248367662781</v>
      </c>
      <c r="J51" s="27"/>
      <c r="K51" s="28"/>
      <c r="L51" s="16">
        <v>1</v>
      </c>
      <c r="M51" s="20">
        <f t="shared" si="34"/>
        <v>19506.170697345271</v>
      </c>
      <c r="N51" s="20">
        <f t="shared" si="35"/>
        <v>19506.170697345271</v>
      </c>
      <c r="O51" s="38">
        <f>N51*Q51</f>
        <v>103113.1500640928</v>
      </c>
      <c r="P51" s="20">
        <f>O51</f>
        <v>103113.1500640928</v>
      </c>
      <c r="Q51" s="21">
        <f>1/I51</f>
        <v>5.2861810584958215</v>
      </c>
      <c r="R51" s="22">
        <f t="shared" si="27"/>
        <v>0.89693593314763231</v>
      </c>
      <c r="S51" s="22">
        <f t="shared" si="28"/>
        <v>0</v>
      </c>
      <c r="T51" s="22">
        <f t="shared" si="29"/>
        <v>0</v>
      </c>
      <c r="U51" s="23">
        <f t="shared" si="36"/>
        <v>26426.151908132189</v>
      </c>
      <c r="V51" s="23">
        <f>U51*(1-T51)</f>
        <v>26426.151908132189</v>
      </c>
      <c r="W51" s="22">
        <f t="shared" si="30"/>
        <v>1</v>
      </c>
      <c r="X51" s="23">
        <f>Q51/R51</f>
        <v>5.8935993788819871</v>
      </c>
      <c r="Y51" s="23">
        <f t="shared" si="31"/>
        <v>155745.15247200892</v>
      </c>
      <c r="Z51" s="23">
        <f>Y51</f>
        <v>155745.15247200892</v>
      </c>
      <c r="AA51" s="23">
        <f t="shared" si="32"/>
        <v>5.8935993788819871</v>
      </c>
      <c r="AB51" s="25"/>
      <c r="AC51" s="24"/>
      <c r="AD51" s="25"/>
      <c r="AE51" s="24"/>
      <c r="AF51" s="23">
        <f t="shared" si="33"/>
        <v>0.60741832038616561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1737983.8732</v>
      </c>
      <c r="G52" s="30">
        <f>SUM(G32:G51)</f>
        <v>8847</v>
      </c>
      <c r="H52" s="30">
        <f>SUM(H32:H51)</f>
        <v>1690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MT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MT</v>
      </c>
      <c r="C59" s="5" t="s">
        <v>47</v>
      </c>
      <c r="D59" s="40">
        <v>0</v>
      </c>
      <c r="E59" s="4" t="str">
        <f>_xlfn.CONCAT(B59,C59,D59)</f>
        <v>MTMale0</v>
      </c>
      <c r="F59" s="6">
        <f>VLOOKUP(E59,'Appendix 1a. Person-years 2020'!$E$3:$F$1682,2,FALSE)</f>
        <v>29100.9087</v>
      </c>
      <c r="G59" s="17">
        <f>VLOOKUP(E59,'Appendix 2a. Deaths 2020'!$E$4:$G$1683,2,FALSE)</f>
        <v>393</v>
      </c>
      <c r="H59" s="17">
        <f>VLOOKUP(E59,'Appendix 2a. Deaths 2020'!$E$4:$G$1683,3,FALSE)</f>
        <v>7</v>
      </c>
      <c r="I59" s="18">
        <f>G59/F59</f>
        <v>1.3504732929525325E-2</v>
      </c>
      <c r="J59" s="16">
        <v>1</v>
      </c>
      <c r="K59" s="5">
        <f>VLOOKUP(E59,'Appendix 3a. nax iIBGE 2020'!$E$5:$O$1935,11,FALSE)</f>
        <v>0.09</v>
      </c>
      <c r="L59" s="19">
        <f>(J59*I59)/(1+(J59-K59)*I59)</f>
        <v>1.3340783940515013E-2</v>
      </c>
      <c r="M59" s="16">
        <v>100000</v>
      </c>
      <c r="N59" s="20">
        <f>M59*L59</f>
        <v>1334.0783940515014</v>
      </c>
      <c r="O59" s="20">
        <f>M60*J59+N59*K59</f>
        <v>98785.988661413139</v>
      </c>
      <c r="P59" s="20">
        <f t="shared" ref="P59:P77" si="39">P60+O59</f>
        <v>7010355.8497107811</v>
      </c>
      <c r="Q59" s="21">
        <f>P59/M59</f>
        <v>70.103558497107812</v>
      </c>
      <c r="R59" s="22">
        <f>(G59-H59)/G59</f>
        <v>0.98218829516539441</v>
      </c>
      <c r="S59" s="22">
        <f>1-L59</f>
        <v>0.98665921605948503</v>
      </c>
      <c r="T59" s="22">
        <f>S59^R59</f>
        <v>0.98689527427074686</v>
      </c>
      <c r="U59" s="16">
        <v>100000</v>
      </c>
      <c r="V59" s="23">
        <f>U59*(1-T59)</f>
        <v>1310.4725729253141</v>
      </c>
      <c r="W59" s="22">
        <f>V59/U59</f>
        <v>1.3104725729253142E-2</v>
      </c>
      <c r="X59" s="23">
        <f>J59+R59*(L59/W59)*(K59-J59)</f>
        <v>9.0108597773722043E-2</v>
      </c>
      <c r="Y59" s="23">
        <f>U60*J59+V59*X59</f>
        <v>98807.612273041916</v>
      </c>
      <c r="Z59" s="23">
        <f t="shared" ref="Z59:Z77" si="40">Z60+Y59</f>
        <v>7286140.1896158773</v>
      </c>
      <c r="AA59" s="23">
        <f>Z59/U59</f>
        <v>72.861401896158767</v>
      </c>
      <c r="AB59" s="16"/>
      <c r="AC59" s="16"/>
      <c r="AD59" s="16"/>
      <c r="AE59" s="16"/>
      <c r="AF59" s="23">
        <f>AA59-Q59</f>
        <v>2.7578433990509552</v>
      </c>
    </row>
    <row r="60" spans="2:32" s="26" customFormat="1" ht="15" customHeight="1" x14ac:dyDescent="0.2">
      <c r="B60" s="5" t="str">
        <f t="shared" ref="B60:B78" si="41">B6</f>
        <v>MT</v>
      </c>
      <c r="C60" s="5" t="s">
        <v>47</v>
      </c>
      <c r="D60" s="41" t="s">
        <v>18</v>
      </c>
      <c r="E60" s="4" t="str">
        <f t="shared" ref="E60:E78" si="42">_xlfn.CONCAT(B60,C60,D60)</f>
        <v>MTMale1-4</v>
      </c>
      <c r="F60" s="6">
        <f>VLOOKUP(E60,'Appendix 1a. Person-years 2020'!$E$3:$F$1682,2,FALSE)</f>
        <v>115608.6988</v>
      </c>
      <c r="G60" s="17">
        <f>VLOOKUP(E60,'Appendix 2a. Deaths 2020'!$E$4:$G$1683,2,FALSE)</f>
        <v>71</v>
      </c>
      <c r="H60" s="17">
        <f>VLOOKUP(E60,'Appendix 2a. Deaths 2020'!$E$4:$G$1683,3,FALSE)</f>
        <v>3</v>
      </c>
      <c r="I60" s="18">
        <f t="shared" ref="I60:I78" si="43">G60/F60</f>
        <v>6.1414063765935229E-4</v>
      </c>
      <c r="J60" s="24">
        <v>4</v>
      </c>
      <c r="K60" s="5">
        <f>VLOOKUP(E60,'Appendix 3a. nax iIBGE 2020'!$E$5:$O$1935,11,FALSE)</f>
        <v>1.6</v>
      </c>
      <c r="L60" s="19">
        <f t="shared" ref="L60:L77" si="44">(J60*I60)/(1+(J60-K60)*I60)</f>
        <v>2.4529470599057726E-3</v>
      </c>
      <c r="M60" s="20">
        <f>M59-N59</f>
        <v>98665.921605948504</v>
      </c>
      <c r="N60" s="20">
        <f>M60*L60</f>
        <v>242.02228231620484</v>
      </c>
      <c r="O60" s="20">
        <f t="shared" ref="O60:O77" si="45">M61*J60+N60*K60</f>
        <v>394082.83294623514</v>
      </c>
      <c r="P60" s="20">
        <f t="shared" si="39"/>
        <v>6911569.861049368</v>
      </c>
      <c r="Q60" s="21">
        <f t="shared" ref="Q60:Q77" si="46">P60/M60</f>
        <v>70.050223507289203</v>
      </c>
      <c r="R60" s="22">
        <f t="shared" ref="R60:R78" si="47">(G60-H60)/G60</f>
        <v>0.95774647887323938</v>
      </c>
      <c r="S60" s="22">
        <f t="shared" ref="S60:S78" si="48">1-L60</f>
        <v>0.99754705294009427</v>
      </c>
      <c r="T60" s="22">
        <f t="shared" ref="T60:T78" si="49">S60^R60</f>
        <v>0.99765057673919355</v>
      </c>
      <c r="U60" s="23">
        <f>U59-V59</f>
        <v>98689.527427074689</v>
      </c>
      <c r="V60" s="23">
        <f>U60*(1-T60)</f>
        <v>231.86347133516531</v>
      </c>
      <c r="W60" s="22">
        <f t="shared" ref="W60:W78" si="50">V60/U60</f>
        <v>2.3494232608064491E-3</v>
      </c>
      <c r="X60" s="23">
        <f>J60+R60*(L60/W60)*(K60-J60)</f>
        <v>1.6001244744491263</v>
      </c>
      <c r="Y60" s="23">
        <f t="shared" ref="Y60:Y78" si="51">U61*J60+V60*X60</f>
        <v>394201.66623817221</v>
      </c>
      <c r="Z60" s="23">
        <f t="shared" si="40"/>
        <v>7187332.5773428353</v>
      </c>
      <c r="AA60" s="23">
        <f t="shared" ref="AA60:AA78" si="52">Z60/U60</f>
        <v>72.827712977487082</v>
      </c>
      <c r="AB60" s="25"/>
      <c r="AC60" s="24"/>
      <c r="AD60" s="25"/>
      <c r="AE60" s="24"/>
      <c r="AF60" s="23">
        <f t="shared" ref="AF60:AF78" si="53">AA60-Q60</f>
        <v>2.7774894701978781</v>
      </c>
    </row>
    <row r="61" spans="2:32" s="26" customFormat="1" ht="15" customHeight="1" x14ac:dyDescent="0.2">
      <c r="B61" s="5" t="str">
        <f t="shared" si="41"/>
        <v>MT</v>
      </c>
      <c r="C61" s="5" t="s">
        <v>47</v>
      </c>
      <c r="D61" s="24" t="s">
        <v>70</v>
      </c>
      <c r="E61" s="4" t="str">
        <f t="shared" si="42"/>
        <v>MTMale5-9</v>
      </c>
      <c r="F61" s="6">
        <f>VLOOKUP(E61,'Appendix 1a. Person-years 2020'!$E$3:$F$1682,2,FALSE)</f>
        <v>137290.33619999999</v>
      </c>
      <c r="G61" s="17">
        <f>VLOOKUP(E61,'Appendix 2a. Deaths 2020'!$E$4:$G$1683,2,FALSE)</f>
        <v>45</v>
      </c>
      <c r="H61" s="17">
        <f>VLOOKUP(E61,'Appendix 2a. Deaths 2020'!$E$4:$G$1683,3,FALSE)</f>
        <v>2</v>
      </c>
      <c r="I61" s="18">
        <f t="shared" si="43"/>
        <v>3.2777252387557345E-4</v>
      </c>
      <c r="J61" s="24">
        <v>5</v>
      </c>
      <c r="K61" s="5">
        <f>VLOOKUP(E61,'Appendix 3a. nax iIBGE 2020'!$E$5:$O$1935,11,FALSE)</f>
        <v>2.5</v>
      </c>
      <c r="L61" s="19">
        <f t="shared" si="44"/>
        <v>1.6375207835775372E-3</v>
      </c>
      <c r="M61" s="20">
        <f t="shared" ref="M61:M78" si="54">M60-N60</f>
        <v>98423.8993236323</v>
      </c>
      <c r="N61" s="20">
        <f t="shared" ref="N61:N78" si="55">M61*L61</f>
        <v>161.171180743191</v>
      </c>
      <c r="O61" s="20">
        <f t="shared" si="45"/>
        <v>491716.56866630353</v>
      </c>
      <c r="P61" s="20">
        <f t="shared" si="39"/>
        <v>6517487.0281031327</v>
      </c>
      <c r="Q61" s="21">
        <f t="shared" si="46"/>
        <v>66.218541156073016</v>
      </c>
      <c r="R61" s="22">
        <f t="shared" si="47"/>
        <v>0.9555555555555556</v>
      </c>
      <c r="S61" s="22">
        <f t="shared" si="48"/>
        <v>0.99836247921642252</v>
      </c>
      <c r="T61" s="22">
        <f t="shared" si="49"/>
        <v>0.99843520094547777</v>
      </c>
      <c r="U61" s="23">
        <f t="shared" ref="U61:U78" si="56">U60-V60</f>
        <v>98457.663955739525</v>
      </c>
      <c r="V61" s="23">
        <f t="shared" ref="V61:V77" si="57">U61*(1-T61)</f>
        <v>154.06645946840823</v>
      </c>
      <c r="W61" s="22">
        <f t="shared" si="50"/>
        <v>1.5647990545222257E-3</v>
      </c>
      <c r="X61" s="23">
        <f>J61+R61*(L61/W61)*(K61-J61)</f>
        <v>2.5000910219699755</v>
      </c>
      <c r="Y61" s="23">
        <f t="shared" si="51"/>
        <v>491903.1676534593</v>
      </c>
      <c r="Z61" s="23">
        <f t="shared" si="40"/>
        <v>6793130.9111046633</v>
      </c>
      <c r="AA61" s="23">
        <f t="shared" si="52"/>
        <v>68.995450817911291</v>
      </c>
      <c r="AB61" s="25"/>
      <c r="AC61" s="24"/>
      <c r="AD61" s="25"/>
      <c r="AE61" s="24"/>
      <c r="AF61" s="23">
        <f t="shared" si="53"/>
        <v>2.7769096618382747</v>
      </c>
    </row>
    <row r="62" spans="2:32" s="26" customFormat="1" ht="15" customHeight="1" x14ac:dyDescent="0.2">
      <c r="B62" s="5" t="str">
        <f t="shared" si="41"/>
        <v>MT</v>
      </c>
      <c r="C62" s="5" t="s">
        <v>47</v>
      </c>
      <c r="D62" s="24" t="s">
        <v>71</v>
      </c>
      <c r="E62" s="4" t="str">
        <f t="shared" si="42"/>
        <v>MTMale10-14</v>
      </c>
      <c r="F62" s="6">
        <f>VLOOKUP(E62,'Appendix 1a. Person-years 2020'!$E$3:$F$1682,2,FALSE)</f>
        <v>136392.6207</v>
      </c>
      <c r="G62" s="17">
        <f>VLOOKUP(E62,'Appendix 2a. Deaths 2020'!$E$4:$G$1683,2,FALSE)</f>
        <v>59</v>
      </c>
      <c r="H62" s="17">
        <f>VLOOKUP(E62,'Appendix 2a. Deaths 2020'!$E$4:$G$1683,3,FALSE)</f>
        <v>0</v>
      </c>
      <c r="I62" s="18">
        <f t="shared" si="43"/>
        <v>4.3257472213084326E-4</v>
      </c>
      <c r="J62" s="24">
        <v>5</v>
      </c>
      <c r="K62" s="5">
        <f>VLOOKUP(E62,'Appendix 3a. nax iIBGE 2020'!$E$5:$O$1935,11,FALSE)</f>
        <v>2.5</v>
      </c>
      <c r="L62" s="19">
        <f t="shared" si="44"/>
        <v>2.1605371262865746E-3</v>
      </c>
      <c r="M62" s="20">
        <f t="shared" si="54"/>
        <v>98262.728142889115</v>
      </c>
      <c r="N62" s="20">
        <f t="shared" si="55"/>
        <v>212.30027228291658</v>
      </c>
      <c r="O62" s="20">
        <f t="shared" si="45"/>
        <v>490782.89003373828</v>
      </c>
      <c r="P62" s="20">
        <f t="shared" si="39"/>
        <v>6025770.4594368292</v>
      </c>
      <c r="Q62" s="21">
        <f t="shared" si="46"/>
        <v>61.323052731392032</v>
      </c>
      <c r="R62" s="22">
        <f t="shared" si="47"/>
        <v>1</v>
      </c>
      <c r="S62" s="22">
        <f t="shared" si="48"/>
        <v>0.99783946287371339</v>
      </c>
      <c r="T62" s="22">
        <f t="shared" si="49"/>
        <v>0.99783946287371339</v>
      </c>
      <c r="U62" s="23">
        <f t="shared" si="56"/>
        <v>98303.597496271119</v>
      </c>
      <c r="V62" s="23">
        <f t="shared" si="57"/>
        <v>212.38857203822923</v>
      </c>
      <c r="W62" s="22">
        <f t="shared" si="50"/>
        <v>2.1605371262866102E-3</v>
      </c>
      <c r="X62" s="23">
        <f>((-5/24)*V61+2.5*V62+(5/24)*V63)/V62</f>
        <v>3.2405003555420726</v>
      </c>
      <c r="Y62" s="23">
        <f t="shared" si="51"/>
        <v>491144.2898643674</v>
      </c>
      <c r="Z62" s="23">
        <f t="shared" si="40"/>
        <v>6301227.7434512042</v>
      </c>
      <c r="AA62" s="23">
        <f t="shared" si="52"/>
        <v>64.099665769507823</v>
      </c>
      <c r="AB62" s="25"/>
      <c r="AC62" s="24"/>
      <c r="AD62" s="25"/>
      <c r="AE62" s="24"/>
      <c r="AF62" s="23">
        <f t="shared" si="53"/>
        <v>2.7766130381157907</v>
      </c>
    </row>
    <row r="63" spans="2:32" s="26" customFormat="1" ht="15" customHeight="1" x14ac:dyDescent="0.2">
      <c r="B63" s="5" t="str">
        <f t="shared" si="41"/>
        <v>MT</v>
      </c>
      <c r="C63" s="5" t="s">
        <v>47</v>
      </c>
      <c r="D63" s="24" t="s">
        <v>72</v>
      </c>
      <c r="E63" s="4" t="str">
        <f t="shared" si="42"/>
        <v>MTMale15-19</v>
      </c>
      <c r="F63" s="6">
        <f>VLOOKUP(E63,'Appendix 1a. Person-years 2020'!$E$3:$F$1682,2,FALSE)</f>
        <v>136952.15410000001</v>
      </c>
      <c r="G63" s="17">
        <f>VLOOKUP(E63,'Appendix 2a. Deaths 2020'!$E$4:$G$1683,2,FALSE)</f>
        <v>263</v>
      </c>
      <c r="H63" s="17">
        <f>VLOOKUP(E63,'Appendix 2a. Deaths 2020'!$E$4:$G$1683,3,FALSE)</f>
        <v>8</v>
      </c>
      <c r="I63" s="18">
        <f t="shared" si="43"/>
        <v>1.9203787025355008E-3</v>
      </c>
      <c r="J63" s="24">
        <v>5</v>
      </c>
      <c r="K63" s="5">
        <f>VLOOKUP(E63,'Appendix 3a. nax iIBGE 2020'!$E$5:$O$1935,11,FALSE)</f>
        <v>2.5</v>
      </c>
      <c r="L63" s="19">
        <f t="shared" si="44"/>
        <v>9.5560155906241756E-3</v>
      </c>
      <c r="M63" s="20">
        <f t="shared" si="54"/>
        <v>98050.427870606203</v>
      </c>
      <c r="N63" s="20">
        <f t="shared" si="55"/>
        <v>936.97141739888411</v>
      </c>
      <c r="O63" s="20">
        <f t="shared" si="45"/>
        <v>487909.71080953378</v>
      </c>
      <c r="P63" s="20">
        <f t="shared" si="39"/>
        <v>5534987.5694030905</v>
      </c>
      <c r="Q63" s="21">
        <f t="shared" si="46"/>
        <v>56.450417296571352</v>
      </c>
      <c r="R63" s="22">
        <f t="shared" si="47"/>
        <v>0.96958174904942962</v>
      </c>
      <c r="S63" s="22">
        <f t="shared" si="48"/>
        <v>0.99044398440937587</v>
      </c>
      <c r="T63" s="22">
        <f t="shared" si="49"/>
        <v>0.99073331063657344</v>
      </c>
      <c r="U63" s="23">
        <f t="shared" si="56"/>
        <v>98091.208924232895</v>
      </c>
      <c r="V63" s="23">
        <f t="shared" si="57"/>
        <v>908.98076238384158</v>
      </c>
      <c r="W63" s="22">
        <f t="shared" si="50"/>
        <v>9.2666893634265612E-3</v>
      </c>
      <c r="X63" s="23">
        <f t="shared" ref="X63:X76" si="58">((-5/24)*V62+2.5*V63+(5/24)*V64)/V63</f>
        <v>2.7809871607789969</v>
      </c>
      <c r="Y63" s="23">
        <f t="shared" si="51"/>
        <v>488439.00463882985</v>
      </c>
      <c r="Z63" s="23">
        <f t="shared" si="40"/>
        <v>5810083.4535868363</v>
      </c>
      <c r="AA63" s="23">
        <f t="shared" si="52"/>
        <v>59.231438956722727</v>
      </c>
      <c r="AB63" s="25"/>
      <c r="AC63" s="24"/>
      <c r="AD63" s="25"/>
      <c r="AE63" s="24"/>
      <c r="AF63" s="23">
        <f t="shared" si="53"/>
        <v>2.7810216601513744</v>
      </c>
    </row>
    <row r="64" spans="2:32" s="26" customFormat="1" ht="15" customHeight="1" x14ac:dyDescent="0.2">
      <c r="B64" s="5" t="str">
        <f t="shared" si="41"/>
        <v>MT</v>
      </c>
      <c r="C64" s="5" t="s">
        <v>47</v>
      </c>
      <c r="D64" s="24" t="s">
        <v>73</v>
      </c>
      <c r="E64" s="4" t="str">
        <f t="shared" si="42"/>
        <v>MTMale20-24</v>
      </c>
      <c r="F64" s="6">
        <f>VLOOKUP(E64,'Appendix 1a. Person-years 2020'!$E$3:$F$1682,2,FALSE)</f>
        <v>146200.32389999999</v>
      </c>
      <c r="G64" s="17">
        <f>VLOOKUP(E64,'Appendix 2a. Deaths 2020'!$E$4:$G$1683,2,FALSE)</f>
        <v>442</v>
      </c>
      <c r="H64" s="17">
        <f>VLOOKUP(E64,'Appendix 2a. Deaths 2020'!$E$4:$G$1683,3,FALSE)</f>
        <v>6</v>
      </c>
      <c r="I64" s="18">
        <f t="shared" si="43"/>
        <v>3.023249116071213E-3</v>
      </c>
      <c r="J64" s="24">
        <v>5</v>
      </c>
      <c r="K64" s="5">
        <f>VLOOKUP(E64,'Appendix 3a. nax iIBGE 2020'!$E$5:$O$1935,11,FALSE)</f>
        <v>2.5</v>
      </c>
      <c r="L64" s="19">
        <f t="shared" si="44"/>
        <v>1.5002852181366409E-2</v>
      </c>
      <c r="M64" s="20">
        <f t="shared" si="54"/>
        <v>97113.456453207313</v>
      </c>
      <c r="N64" s="20">
        <f t="shared" si="55"/>
        <v>1456.9788319890331</v>
      </c>
      <c r="O64" s="20">
        <f t="shared" si="45"/>
        <v>481924.83518606401</v>
      </c>
      <c r="P64" s="20">
        <f t="shared" si="39"/>
        <v>5047077.858593557</v>
      </c>
      <c r="Q64" s="21">
        <f t="shared" si="46"/>
        <v>51.970942472070462</v>
      </c>
      <c r="R64" s="22">
        <f t="shared" si="47"/>
        <v>0.98642533936651589</v>
      </c>
      <c r="S64" s="22">
        <f t="shared" si="48"/>
        <v>0.98499714781863357</v>
      </c>
      <c r="T64" s="22">
        <f t="shared" si="49"/>
        <v>0.98519929175689847</v>
      </c>
      <c r="U64" s="23">
        <f t="shared" si="56"/>
        <v>97182.228161849052</v>
      </c>
      <c r="V64" s="23">
        <f t="shared" si="57"/>
        <v>1438.3658054380535</v>
      </c>
      <c r="W64" s="22">
        <f t="shared" si="50"/>
        <v>1.4800708243101536E-2</v>
      </c>
      <c r="X64" s="23">
        <f t="shared" si="58"/>
        <v>2.5509382615789651</v>
      </c>
      <c r="Y64" s="23">
        <f t="shared" si="51"/>
        <v>482388.49414929381</v>
      </c>
      <c r="Z64" s="23">
        <f t="shared" si="40"/>
        <v>5321644.4489480061</v>
      </c>
      <c r="AA64" s="23">
        <f t="shared" si="52"/>
        <v>54.759440585013571</v>
      </c>
      <c r="AB64" s="25"/>
      <c r="AC64" s="24"/>
      <c r="AD64" s="25"/>
      <c r="AE64" s="24"/>
      <c r="AF64" s="23">
        <f t="shared" si="53"/>
        <v>2.7884981129431097</v>
      </c>
    </row>
    <row r="65" spans="2:32" s="26" customFormat="1" ht="15" customHeight="1" x14ac:dyDescent="0.2">
      <c r="B65" s="5" t="str">
        <f t="shared" si="41"/>
        <v>MT</v>
      </c>
      <c r="C65" s="5" t="s">
        <v>47</v>
      </c>
      <c r="D65" s="24" t="s">
        <v>74</v>
      </c>
      <c r="E65" s="4" t="str">
        <f t="shared" si="42"/>
        <v>MTMale25-29</v>
      </c>
      <c r="F65" s="6">
        <f>VLOOKUP(E65,'Appendix 1a. Person-years 2020'!$E$3:$F$1682,2,FALSE)</f>
        <v>149008.03570000001</v>
      </c>
      <c r="G65" s="17">
        <f>VLOOKUP(E65,'Appendix 2a. Deaths 2020'!$E$4:$G$1683,2,FALSE)</f>
        <v>410</v>
      </c>
      <c r="H65" s="17">
        <f>VLOOKUP(E65,'Appendix 2a. Deaths 2020'!$E$4:$G$1683,3,FALSE)</f>
        <v>15</v>
      </c>
      <c r="I65" s="18">
        <f t="shared" si="43"/>
        <v>2.7515294599645538E-3</v>
      </c>
      <c r="J65" s="24">
        <v>5</v>
      </c>
      <c r="K65" s="5">
        <f>VLOOKUP(E65,'Appendix 3a. nax iIBGE 2020'!$E$5:$O$1935,11,FALSE)</f>
        <v>2.5</v>
      </c>
      <c r="L65" s="19">
        <f t="shared" si="44"/>
        <v>1.3663657410085983E-2</v>
      </c>
      <c r="M65" s="20">
        <f t="shared" si="54"/>
        <v>95656.477621218277</v>
      </c>
      <c r="N65" s="20">
        <f t="shared" si="55"/>
        <v>1307.0173392718832</v>
      </c>
      <c r="O65" s="20">
        <f t="shared" si="45"/>
        <v>475014.84475791169</v>
      </c>
      <c r="P65" s="20">
        <f t="shared" si="39"/>
        <v>4565153.0234074928</v>
      </c>
      <c r="Q65" s="21">
        <f t="shared" si="46"/>
        <v>47.724452508952325</v>
      </c>
      <c r="R65" s="22">
        <f t="shared" si="47"/>
        <v>0.96341463414634143</v>
      </c>
      <c r="S65" s="22">
        <f t="shared" si="48"/>
        <v>0.98633634258991398</v>
      </c>
      <c r="T65" s="22">
        <f t="shared" si="49"/>
        <v>0.98683292663522981</v>
      </c>
      <c r="U65" s="23">
        <f t="shared" si="56"/>
        <v>95743.862356411002</v>
      </c>
      <c r="V65" s="23">
        <f t="shared" si="57"/>
        <v>1260.6664598733223</v>
      </c>
      <c r="W65" s="22">
        <f t="shared" si="50"/>
        <v>1.3167073364770188E-2</v>
      </c>
      <c r="X65" s="23">
        <f t="shared" si="58"/>
        <v>2.4621484292715845</v>
      </c>
      <c r="Y65" s="23">
        <f t="shared" si="51"/>
        <v>475519.92742670089</v>
      </c>
      <c r="Z65" s="23">
        <f t="shared" si="40"/>
        <v>4839255.9547987124</v>
      </c>
      <c r="AA65" s="23">
        <f t="shared" si="52"/>
        <v>50.54377205699469</v>
      </c>
      <c r="AB65" s="25"/>
      <c r="AC65" s="24"/>
      <c r="AD65" s="25"/>
      <c r="AE65" s="24"/>
      <c r="AF65" s="23">
        <f t="shared" si="53"/>
        <v>2.8193195480423654</v>
      </c>
    </row>
    <row r="66" spans="2:32" s="26" customFormat="1" ht="15" customHeight="1" x14ac:dyDescent="0.2">
      <c r="B66" s="5" t="str">
        <f t="shared" si="41"/>
        <v>MT</v>
      </c>
      <c r="C66" s="5" t="s">
        <v>47</v>
      </c>
      <c r="D66" s="24" t="s">
        <v>75</v>
      </c>
      <c r="E66" s="4" t="str">
        <f t="shared" si="42"/>
        <v>MTMale30-34</v>
      </c>
      <c r="F66" s="6">
        <f>VLOOKUP(E66,'Appendix 1a. Person-years 2020'!$E$3:$F$1682,2,FALSE)</f>
        <v>150989.5025</v>
      </c>
      <c r="G66" s="17">
        <f>VLOOKUP(E66,'Appendix 2a. Deaths 2020'!$E$4:$G$1683,2,FALSE)</f>
        <v>435</v>
      </c>
      <c r="H66" s="17">
        <f>VLOOKUP(E66,'Appendix 2a. Deaths 2020'!$E$4:$G$1683,3,FALSE)</f>
        <v>46</v>
      </c>
      <c r="I66" s="18">
        <f t="shared" si="43"/>
        <v>2.880994988376758E-3</v>
      </c>
      <c r="J66" s="24">
        <v>5</v>
      </c>
      <c r="K66" s="5">
        <f>VLOOKUP(E66,'Appendix 3a. nax iIBGE 2020'!$E$5:$O$1935,11,FALSE)</f>
        <v>2.5</v>
      </c>
      <c r="L66" s="19">
        <f t="shared" si="44"/>
        <v>1.430196521660137E-2</v>
      </c>
      <c r="M66" s="20">
        <f t="shared" si="54"/>
        <v>94349.460281946391</v>
      </c>
      <c r="N66" s="20">
        <f t="shared" si="55"/>
        <v>1349.3826991575097</v>
      </c>
      <c r="O66" s="20">
        <f t="shared" si="45"/>
        <v>468373.8446618382</v>
      </c>
      <c r="P66" s="20">
        <f t="shared" si="39"/>
        <v>4090138.1786495815</v>
      </c>
      <c r="Q66" s="21">
        <f t="shared" si="46"/>
        <v>43.350944101078476</v>
      </c>
      <c r="R66" s="22">
        <f t="shared" si="47"/>
        <v>0.89425287356321836</v>
      </c>
      <c r="S66" s="22">
        <f t="shared" si="48"/>
        <v>0.98569803478339868</v>
      </c>
      <c r="T66" s="22">
        <f t="shared" si="49"/>
        <v>0.98720070371516344</v>
      </c>
      <c r="U66" s="23">
        <f t="shared" si="56"/>
        <v>94483.195896537683</v>
      </c>
      <c r="V66" s="23">
        <f t="shared" si="57"/>
        <v>1209.3184182180396</v>
      </c>
      <c r="W66" s="22">
        <f t="shared" si="50"/>
        <v>1.2799296284836559E-2</v>
      </c>
      <c r="X66" s="23">
        <f t="shared" si="58"/>
        <v>2.5348956169264865</v>
      </c>
      <c r="Y66" s="23">
        <f t="shared" si="51"/>
        <v>469434.88334940758</v>
      </c>
      <c r="Z66" s="23">
        <f t="shared" si="40"/>
        <v>4363736.0273720119</v>
      </c>
      <c r="AA66" s="23">
        <f t="shared" si="52"/>
        <v>46.185313546659145</v>
      </c>
      <c r="AB66" s="25"/>
      <c r="AC66" s="24"/>
      <c r="AD66" s="25"/>
      <c r="AE66" s="24"/>
      <c r="AF66" s="23">
        <f t="shared" si="53"/>
        <v>2.8343694455806698</v>
      </c>
    </row>
    <row r="67" spans="2:32" s="26" customFormat="1" ht="15" customHeight="1" x14ac:dyDescent="0.2">
      <c r="B67" s="5" t="str">
        <f t="shared" si="41"/>
        <v>MT</v>
      </c>
      <c r="C67" s="5" t="s">
        <v>47</v>
      </c>
      <c r="D67" s="24" t="s">
        <v>76</v>
      </c>
      <c r="E67" s="4" t="str">
        <f t="shared" si="42"/>
        <v>MTMale35-39</v>
      </c>
      <c r="F67" s="6">
        <f>VLOOKUP(E67,'Appendix 1a. Person-years 2020'!$E$3:$F$1682,2,FALSE)</f>
        <v>146730.25320000001</v>
      </c>
      <c r="G67" s="17">
        <f>VLOOKUP(E67,'Appendix 2a. Deaths 2020'!$E$4:$G$1683,2,FALSE)</f>
        <v>535</v>
      </c>
      <c r="H67" s="17">
        <f>VLOOKUP(E67,'Appendix 2a. Deaths 2020'!$E$4:$G$1683,3,FALSE)</f>
        <v>71</v>
      </c>
      <c r="I67" s="18">
        <f t="shared" si="43"/>
        <v>3.646146505797756E-3</v>
      </c>
      <c r="J67" s="24">
        <v>5</v>
      </c>
      <c r="K67" s="5">
        <f>VLOOKUP(E67,'Appendix 3a. nax iIBGE 2020'!$E$5:$O$1935,11,FALSE)</f>
        <v>2.5</v>
      </c>
      <c r="L67" s="19">
        <f t="shared" si="44"/>
        <v>1.8066053831361843E-2</v>
      </c>
      <c r="M67" s="20">
        <f t="shared" si="54"/>
        <v>93000.077582788887</v>
      </c>
      <c r="N67" s="20">
        <f t="shared" si="55"/>
        <v>1680.1444079314917</v>
      </c>
      <c r="O67" s="20">
        <f t="shared" si="45"/>
        <v>460800.02689411567</v>
      </c>
      <c r="P67" s="20">
        <f t="shared" si="39"/>
        <v>3621764.3339877431</v>
      </c>
      <c r="Q67" s="21">
        <f t="shared" si="46"/>
        <v>38.943670028271107</v>
      </c>
      <c r="R67" s="22">
        <f t="shared" si="47"/>
        <v>0.86728971962616819</v>
      </c>
      <c r="S67" s="22">
        <f t="shared" si="48"/>
        <v>0.98193394616863816</v>
      </c>
      <c r="T67" s="22">
        <f t="shared" si="49"/>
        <v>0.98431258484904327</v>
      </c>
      <c r="U67" s="23">
        <f t="shared" si="56"/>
        <v>93273.877478319642</v>
      </c>
      <c r="V67" s="23">
        <f t="shared" si="57"/>
        <v>1463.2260387418733</v>
      </c>
      <c r="W67" s="22">
        <f t="shared" si="50"/>
        <v>1.5687415150956729E-2</v>
      </c>
      <c r="X67" s="23">
        <f t="shared" si="58"/>
        <v>2.5725812024147201</v>
      </c>
      <c r="Y67" s="23">
        <f t="shared" si="51"/>
        <v>462817.5250000399</v>
      </c>
      <c r="Z67" s="23">
        <f t="shared" si="40"/>
        <v>3894301.1440226045</v>
      </c>
      <c r="AA67" s="23">
        <f t="shared" si="52"/>
        <v>41.751251789953585</v>
      </c>
      <c r="AB67" s="25"/>
      <c r="AC67" s="24"/>
      <c r="AD67" s="25"/>
      <c r="AE67" s="24"/>
      <c r="AF67" s="23">
        <f t="shared" si="53"/>
        <v>2.8075817616824779</v>
      </c>
    </row>
    <row r="68" spans="2:32" s="26" customFormat="1" ht="15" customHeight="1" x14ac:dyDescent="0.2">
      <c r="B68" s="5" t="str">
        <f t="shared" si="41"/>
        <v>MT</v>
      </c>
      <c r="C68" s="5" t="s">
        <v>47</v>
      </c>
      <c r="D68" s="24" t="s">
        <v>77</v>
      </c>
      <c r="E68" s="4" t="str">
        <f t="shared" si="42"/>
        <v>MTMale40-44</v>
      </c>
      <c r="F68" s="6">
        <f>VLOOKUP(E68,'Appendix 1a. Person-years 2020'!$E$3:$F$1682,2,FALSE)</f>
        <v>133326.50940000001</v>
      </c>
      <c r="G68" s="17">
        <f>VLOOKUP(E68,'Appendix 2a. Deaths 2020'!$E$4:$G$1683,2,FALSE)</f>
        <v>625</v>
      </c>
      <c r="H68" s="17">
        <f>VLOOKUP(E68,'Appendix 2a. Deaths 2020'!$E$4:$G$1683,3,FALSE)</f>
        <v>121</v>
      </c>
      <c r="I68" s="18">
        <f t="shared" si="43"/>
        <v>4.68773991618504E-3</v>
      </c>
      <c r="J68" s="24">
        <v>5</v>
      </c>
      <c r="K68" s="5">
        <f>VLOOKUP(E68,'Appendix 3a. nax iIBGE 2020'!$E$5:$O$1935,11,FALSE)</f>
        <v>2.5</v>
      </c>
      <c r="L68" s="19">
        <f t="shared" si="44"/>
        <v>2.3167195117677244E-2</v>
      </c>
      <c r="M68" s="20">
        <f t="shared" si="54"/>
        <v>91319.93317485739</v>
      </c>
      <c r="N68" s="20">
        <f t="shared" si="55"/>
        <v>2115.6267099951683</v>
      </c>
      <c r="O68" s="20">
        <f t="shared" si="45"/>
        <v>451310.599099299</v>
      </c>
      <c r="P68" s="20">
        <f t="shared" si="39"/>
        <v>3160964.3070936273</v>
      </c>
      <c r="Q68" s="21">
        <f t="shared" si="46"/>
        <v>34.61417674322081</v>
      </c>
      <c r="R68" s="22">
        <f t="shared" si="47"/>
        <v>0.80640000000000001</v>
      </c>
      <c r="S68" s="22">
        <f t="shared" si="48"/>
        <v>0.97683280488232271</v>
      </c>
      <c r="T68" s="22">
        <f t="shared" si="49"/>
        <v>0.98127568668029563</v>
      </c>
      <c r="U68" s="23">
        <f t="shared" si="56"/>
        <v>91810.651439577763</v>
      </c>
      <c r="V68" s="23">
        <f t="shared" si="57"/>
        <v>1719.0914036408208</v>
      </c>
      <c r="W68" s="22">
        <f t="shared" si="50"/>
        <v>1.8724313319704367E-2</v>
      </c>
      <c r="X68" s="23">
        <f t="shared" si="58"/>
        <v>2.5983323073995073</v>
      </c>
      <c r="Y68" s="23">
        <f t="shared" si="51"/>
        <v>454924.5709131374</v>
      </c>
      <c r="Z68" s="23">
        <f t="shared" si="40"/>
        <v>3431483.6190225645</v>
      </c>
      <c r="AA68" s="23">
        <f t="shared" si="52"/>
        <v>37.375659198768297</v>
      </c>
      <c r="AB68" s="25"/>
      <c r="AC68" s="24"/>
      <c r="AD68" s="25"/>
      <c r="AE68" s="24"/>
      <c r="AF68" s="23">
        <f t="shared" si="53"/>
        <v>2.7614824555474868</v>
      </c>
    </row>
    <row r="69" spans="2:32" s="26" customFormat="1" ht="15" customHeight="1" x14ac:dyDescent="0.2">
      <c r="B69" s="5" t="str">
        <f t="shared" si="41"/>
        <v>MT</v>
      </c>
      <c r="C69" s="5" t="s">
        <v>47</v>
      </c>
      <c r="D69" s="24" t="s">
        <v>78</v>
      </c>
      <c r="E69" s="4" t="str">
        <f t="shared" si="42"/>
        <v>MTMale45-49</v>
      </c>
      <c r="F69" s="6">
        <f>VLOOKUP(E69,'Appendix 1a. Person-years 2020'!$E$3:$F$1682,2,FALSE)</f>
        <v>116151.7813</v>
      </c>
      <c r="G69" s="17">
        <f>VLOOKUP(E69,'Appendix 2a. Deaths 2020'!$E$4:$G$1683,2,FALSE)</f>
        <v>742</v>
      </c>
      <c r="H69" s="17">
        <f>VLOOKUP(E69,'Appendix 2a. Deaths 2020'!$E$4:$G$1683,3,FALSE)</f>
        <v>148</v>
      </c>
      <c r="I69" s="18">
        <f t="shared" si="43"/>
        <v>6.3881930323870118E-3</v>
      </c>
      <c r="J69" s="24">
        <v>5</v>
      </c>
      <c r="K69" s="5">
        <f>VLOOKUP(E69,'Appendix 3a. nax iIBGE 2020'!$E$5:$O$1935,11,FALSE)</f>
        <v>2.5</v>
      </c>
      <c r="L69" s="19">
        <f t="shared" si="44"/>
        <v>3.1438871216801847E-2</v>
      </c>
      <c r="M69" s="20">
        <f t="shared" si="54"/>
        <v>89204.306464862224</v>
      </c>
      <c r="N69" s="20">
        <f t="shared" si="55"/>
        <v>2804.4827029329281</v>
      </c>
      <c r="O69" s="20">
        <f t="shared" si="45"/>
        <v>439010.32556697878</v>
      </c>
      <c r="P69" s="20">
        <f t="shared" si="39"/>
        <v>2709653.7079943283</v>
      </c>
      <c r="Q69" s="21">
        <f t="shared" si="46"/>
        <v>30.375817215300778</v>
      </c>
      <c r="R69" s="22">
        <f t="shared" si="47"/>
        <v>0.80053908355795145</v>
      </c>
      <c r="S69" s="22">
        <f t="shared" si="48"/>
        <v>0.96856112878319811</v>
      </c>
      <c r="T69" s="22">
        <f t="shared" si="49"/>
        <v>0.97475203321245962</v>
      </c>
      <c r="U69" s="23">
        <f t="shared" si="56"/>
        <v>90091.560035936942</v>
      </c>
      <c r="V69" s="23">
        <f t="shared" si="57"/>
        <v>2274.628715625036</v>
      </c>
      <c r="W69" s="22">
        <f t="shared" si="50"/>
        <v>2.5247966787540377E-2</v>
      </c>
      <c r="X69" s="23">
        <f t="shared" si="58"/>
        <v>2.6291777776621275</v>
      </c>
      <c r="Y69" s="23">
        <f t="shared" si="51"/>
        <v>445065.05987311306</v>
      </c>
      <c r="Z69" s="23">
        <f t="shared" si="40"/>
        <v>2976559.0481094271</v>
      </c>
      <c r="AA69" s="23">
        <f t="shared" si="52"/>
        <v>33.039266352165477</v>
      </c>
      <c r="AB69" s="25"/>
      <c r="AC69" s="24"/>
      <c r="AD69" s="25"/>
      <c r="AE69" s="24"/>
      <c r="AF69" s="23">
        <f t="shared" si="53"/>
        <v>2.6634491368646991</v>
      </c>
    </row>
    <row r="70" spans="2:32" s="26" customFormat="1" ht="15" customHeight="1" x14ac:dyDescent="0.2">
      <c r="B70" s="5" t="str">
        <f t="shared" si="41"/>
        <v>MT</v>
      </c>
      <c r="C70" s="5" t="s">
        <v>47</v>
      </c>
      <c r="D70" s="24" t="s">
        <v>79</v>
      </c>
      <c r="E70" s="4" t="str">
        <f t="shared" si="42"/>
        <v>MTMale50-54</v>
      </c>
      <c r="F70" s="6">
        <f>VLOOKUP(E70,'Appendix 1a. Person-years 2020'!$E$3:$F$1682,2,FALSE)</f>
        <v>104050.56080000001</v>
      </c>
      <c r="G70" s="17">
        <f>VLOOKUP(E70,'Appendix 2a. Deaths 2020'!$E$4:$G$1683,2,FALSE)</f>
        <v>963</v>
      </c>
      <c r="H70" s="17">
        <f>VLOOKUP(E70,'Appendix 2a. Deaths 2020'!$E$4:$G$1683,3,FALSE)</f>
        <v>208</v>
      </c>
      <c r="I70" s="18">
        <f t="shared" si="43"/>
        <v>9.2551159032292305E-3</v>
      </c>
      <c r="J70" s="24">
        <v>5</v>
      </c>
      <c r="K70" s="5">
        <f>VLOOKUP(E70,'Appendix 3a. nax iIBGE 2020'!$E$5:$O$1935,11,FALSE)</f>
        <v>2.5</v>
      </c>
      <c r="L70" s="19">
        <f t="shared" si="44"/>
        <v>4.5229078604445139E-2</v>
      </c>
      <c r="M70" s="20">
        <f t="shared" si="54"/>
        <v>86399.823761929292</v>
      </c>
      <c r="N70" s="20">
        <f t="shared" si="55"/>
        <v>3907.7844203385071</v>
      </c>
      <c r="O70" s="20">
        <f t="shared" si="45"/>
        <v>422229.6577588002</v>
      </c>
      <c r="P70" s="20">
        <f t="shared" si="39"/>
        <v>2270643.3824273497</v>
      </c>
      <c r="Q70" s="21">
        <f t="shared" si="46"/>
        <v>26.280648311089177</v>
      </c>
      <c r="R70" s="22">
        <f t="shared" si="47"/>
        <v>0.78400830737279337</v>
      </c>
      <c r="S70" s="22">
        <f t="shared" si="48"/>
        <v>0.95477092139555486</v>
      </c>
      <c r="T70" s="22">
        <f t="shared" si="49"/>
        <v>0.96436356323836492</v>
      </c>
      <c r="U70" s="23">
        <f t="shared" si="56"/>
        <v>87816.931320311909</v>
      </c>
      <c r="V70" s="23">
        <f t="shared" si="57"/>
        <v>3129.4825195971466</v>
      </c>
      <c r="W70" s="22">
        <f t="shared" si="50"/>
        <v>3.5636436761635082E-2</v>
      </c>
      <c r="X70" s="23">
        <f t="shared" si="58"/>
        <v>2.6249359627826943</v>
      </c>
      <c r="Y70" s="23">
        <f t="shared" si="51"/>
        <v>431651.93521416414</v>
      </c>
      <c r="Z70" s="23">
        <f t="shared" si="40"/>
        <v>2531493.9882363142</v>
      </c>
      <c r="AA70" s="23">
        <f t="shared" si="52"/>
        <v>28.826946582803036</v>
      </c>
      <c r="AB70" s="25"/>
      <c r="AC70" s="24"/>
      <c r="AD70" s="25"/>
      <c r="AE70" s="24"/>
      <c r="AF70" s="23">
        <f t="shared" si="53"/>
        <v>2.5462982717138587</v>
      </c>
    </row>
    <row r="71" spans="2:32" s="26" customFormat="1" ht="15" customHeight="1" x14ac:dyDescent="0.2">
      <c r="B71" s="5" t="str">
        <f t="shared" si="41"/>
        <v>MT</v>
      </c>
      <c r="C71" s="5" t="s">
        <v>47</v>
      </c>
      <c r="D71" s="24" t="s">
        <v>80</v>
      </c>
      <c r="E71" s="4" t="str">
        <f t="shared" si="42"/>
        <v>MTMale55-59</v>
      </c>
      <c r="F71" s="6">
        <f>VLOOKUP(E71,'Appendix 1a. Person-years 2020'!$E$3:$F$1682,2,FALSE)</f>
        <v>88666.310700000002</v>
      </c>
      <c r="G71" s="17">
        <f>VLOOKUP(E71,'Appendix 2a. Deaths 2020'!$E$4:$G$1683,2,FALSE)</f>
        <v>1143</v>
      </c>
      <c r="H71" s="17">
        <f>VLOOKUP(E71,'Appendix 2a. Deaths 2020'!$E$4:$G$1683,3,FALSE)</f>
        <v>252</v>
      </c>
      <c r="I71" s="18">
        <f t="shared" si="43"/>
        <v>1.289102919672962E-2</v>
      </c>
      <c r="J71" s="24">
        <v>5</v>
      </c>
      <c r="K71" s="5">
        <f>VLOOKUP(E71,'Appendix 3a. nax iIBGE 2020'!$E$5:$O$1935,11,FALSE)</f>
        <v>2.5</v>
      </c>
      <c r="L71" s="19">
        <f t="shared" si="44"/>
        <v>6.2442767147587744E-2</v>
      </c>
      <c r="M71" s="20">
        <f t="shared" si="54"/>
        <v>82492.039341590789</v>
      </c>
      <c r="N71" s="20">
        <f t="shared" si="55"/>
        <v>5151.0312041366014</v>
      </c>
      <c r="O71" s="20">
        <f t="shared" si="45"/>
        <v>399582.61869761243</v>
      </c>
      <c r="P71" s="20">
        <f t="shared" si="39"/>
        <v>1848413.7246685494</v>
      </c>
      <c r="Q71" s="21">
        <f t="shared" si="46"/>
        <v>22.407176976368156</v>
      </c>
      <c r="R71" s="22">
        <f t="shared" si="47"/>
        <v>0.77952755905511806</v>
      </c>
      <c r="S71" s="22">
        <f t="shared" si="48"/>
        <v>0.93755723285241221</v>
      </c>
      <c r="T71" s="22">
        <f t="shared" si="49"/>
        <v>0.95098026507963584</v>
      </c>
      <c r="U71" s="23">
        <f t="shared" si="56"/>
        <v>84687.448800714759</v>
      </c>
      <c r="V71" s="23">
        <f t="shared" si="57"/>
        <v>4151.3562912929492</v>
      </c>
      <c r="W71" s="22">
        <f t="shared" si="50"/>
        <v>4.9019734920364162E-2</v>
      </c>
      <c r="X71" s="23">
        <f t="shared" si="58"/>
        <v>2.622196939998759</v>
      </c>
      <c r="Y71" s="23">
        <f t="shared" si="51"/>
        <v>413566.13631098205</v>
      </c>
      <c r="Z71" s="23">
        <f t="shared" si="40"/>
        <v>2099842.05302215</v>
      </c>
      <c r="AA71" s="23">
        <f t="shared" si="52"/>
        <v>24.795197904278201</v>
      </c>
      <c r="AB71" s="25"/>
      <c r="AC71" s="24"/>
      <c r="AD71" s="25"/>
      <c r="AE71" s="24"/>
      <c r="AF71" s="23">
        <f t="shared" si="53"/>
        <v>2.3880209279100448</v>
      </c>
    </row>
    <row r="72" spans="2:32" s="26" customFormat="1" ht="15" customHeight="1" x14ac:dyDescent="0.2">
      <c r="B72" s="5" t="str">
        <f t="shared" si="41"/>
        <v>MT</v>
      </c>
      <c r="C72" s="5" t="s">
        <v>47</v>
      </c>
      <c r="D72" s="24" t="s">
        <v>81</v>
      </c>
      <c r="E72" s="4" t="str">
        <f t="shared" si="42"/>
        <v>MTMale60-64</v>
      </c>
      <c r="F72" s="6">
        <f>VLOOKUP(E72,'Appendix 1a. Person-years 2020'!$E$3:$F$1682,2,FALSE)</f>
        <v>69188.678799999994</v>
      </c>
      <c r="G72" s="17">
        <f>VLOOKUP(E72,'Appendix 2a. Deaths 2020'!$E$4:$G$1683,2,FALSE)</f>
        <v>1290</v>
      </c>
      <c r="H72" s="17">
        <f>VLOOKUP(E72,'Appendix 2a. Deaths 2020'!$E$4:$G$1683,3,FALSE)</f>
        <v>300</v>
      </c>
      <c r="I72" s="18">
        <f t="shared" si="43"/>
        <v>1.8644668786477827E-2</v>
      </c>
      <c r="J72" s="24">
        <v>5</v>
      </c>
      <c r="K72" s="5">
        <f>VLOOKUP(E72,'Appendix 3a. nax iIBGE 2020'!$E$5:$O$1935,11,FALSE)</f>
        <v>2.5</v>
      </c>
      <c r="L72" s="19">
        <f t="shared" si="44"/>
        <v>8.9071569168779757E-2</v>
      </c>
      <c r="M72" s="20">
        <f t="shared" si="54"/>
        <v>77341.008137454191</v>
      </c>
      <c r="N72" s="20">
        <f t="shared" si="55"/>
        <v>6888.8849558984093</v>
      </c>
      <c r="O72" s="20">
        <f t="shared" si="45"/>
        <v>369482.82829752495</v>
      </c>
      <c r="P72" s="20">
        <f t="shared" si="39"/>
        <v>1448831.1059709368</v>
      </c>
      <c r="Q72" s="21">
        <f t="shared" si="46"/>
        <v>18.733025866381311</v>
      </c>
      <c r="R72" s="22">
        <f t="shared" si="47"/>
        <v>0.76744186046511631</v>
      </c>
      <c r="S72" s="22">
        <f t="shared" si="48"/>
        <v>0.91092843083122021</v>
      </c>
      <c r="T72" s="22">
        <f t="shared" si="49"/>
        <v>0.93090748610604579</v>
      </c>
      <c r="U72" s="23">
        <f t="shared" si="56"/>
        <v>80536.092509421811</v>
      </c>
      <c r="V72" s="23">
        <f t="shared" si="57"/>
        <v>5564.4410906720077</v>
      </c>
      <c r="W72" s="22">
        <f t="shared" si="50"/>
        <v>6.9092513893954211E-2</v>
      </c>
      <c r="X72" s="23">
        <f t="shared" si="58"/>
        <v>2.6485924492745903</v>
      </c>
      <c r="Y72" s="23">
        <f t="shared" si="51"/>
        <v>389596.19375093613</v>
      </c>
      <c r="Z72" s="23">
        <f t="shared" si="40"/>
        <v>1686275.9167111677</v>
      </c>
      <c r="AA72" s="23">
        <f t="shared" si="52"/>
        <v>20.938139213966615</v>
      </c>
      <c r="AB72" s="25"/>
      <c r="AC72" s="24"/>
      <c r="AD72" s="25"/>
      <c r="AE72" s="24"/>
      <c r="AF72" s="23">
        <f t="shared" si="53"/>
        <v>2.2051133475853035</v>
      </c>
    </row>
    <row r="73" spans="2:32" s="26" customFormat="1" ht="15" customHeight="1" x14ac:dyDescent="0.2">
      <c r="B73" s="5" t="str">
        <f t="shared" si="41"/>
        <v>MT</v>
      </c>
      <c r="C73" s="5" t="s">
        <v>47</v>
      </c>
      <c r="D73" s="24" t="s">
        <v>82</v>
      </c>
      <c r="E73" s="4" t="str">
        <f t="shared" si="42"/>
        <v>MTMale65-69</v>
      </c>
      <c r="F73" s="6">
        <f>VLOOKUP(E73,'Appendix 1a. Person-years 2020'!$E$3:$F$1682,2,FALSE)</f>
        <v>49814.7745</v>
      </c>
      <c r="G73" s="17">
        <f>VLOOKUP(E73,'Appendix 2a. Deaths 2020'!$E$4:$G$1683,2,FALSE)</f>
        <v>1485</v>
      </c>
      <c r="H73" s="17">
        <f>VLOOKUP(E73,'Appendix 2a. Deaths 2020'!$E$4:$G$1683,3,FALSE)</f>
        <v>345</v>
      </c>
      <c r="I73" s="18">
        <f t="shared" si="43"/>
        <v>2.981043304732816E-2</v>
      </c>
      <c r="J73" s="24">
        <v>5</v>
      </c>
      <c r="K73" s="5">
        <f>VLOOKUP(E73,'Appendix 3a. nax iIBGE 2020'!$E$5:$O$1935,11,FALSE)</f>
        <v>2.5</v>
      </c>
      <c r="L73" s="19">
        <f t="shared" si="44"/>
        <v>0.13871432964516062</v>
      </c>
      <c r="M73" s="20">
        <f t="shared" si="54"/>
        <v>70452.123181555784</v>
      </c>
      <c r="N73" s="20">
        <f t="shared" si="55"/>
        <v>9772.7190392077919</v>
      </c>
      <c r="O73" s="20">
        <f t="shared" si="45"/>
        <v>327828.81830975943</v>
      </c>
      <c r="P73" s="20">
        <f t="shared" si="39"/>
        <v>1079348.2776734119</v>
      </c>
      <c r="Q73" s="21">
        <f t="shared" si="46"/>
        <v>15.320308727842328</v>
      </c>
      <c r="R73" s="22">
        <f t="shared" si="47"/>
        <v>0.76767676767676762</v>
      </c>
      <c r="S73" s="22">
        <f t="shared" si="48"/>
        <v>0.86128567035483938</v>
      </c>
      <c r="T73" s="22">
        <f t="shared" si="49"/>
        <v>0.89169027220205577</v>
      </c>
      <c r="U73" s="23">
        <f t="shared" si="56"/>
        <v>74971.651418749796</v>
      </c>
      <c r="V73" s="23">
        <f t="shared" si="57"/>
        <v>8120.1591577271502</v>
      </c>
      <c r="W73" s="22">
        <f t="shared" si="50"/>
        <v>0.10830972779794423</v>
      </c>
      <c r="X73" s="23">
        <f t="shared" si="58"/>
        <v>2.6347926146489233</v>
      </c>
      <c r="Y73" s="23">
        <f t="shared" si="51"/>
        <v>355652.39668366662</v>
      </c>
      <c r="Z73" s="23">
        <f t="shared" si="40"/>
        <v>1296679.7229602316</v>
      </c>
      <c r="AA73" s="23">
        <f t="shared" si="52"/>
        <v>17.295600382572641</v>
      </c>
      <c r="AB73" s="25"/>
      <c r="AC73" s="24"/>
      <c r="AD73" s="25"/>
      <c r="AE73" s="24"/>
      <c r="AF73" s="23">
        <f t="shared" si="53"/>
        <v>1.975291654730313</v>
      </c>
    </row>
    <row r="74" spans="2:32" s="26" customFormat="1" ht="15" customHeight="1" x14ac:dyDescent="0.2">
      <c r="B74" s="5" t="str">
        <f t="shared" si="41"/>
        <v>MT</v>
      </c>
      <c r="C74" s="5" t="s">
        <v>47</v>
      </c>
      <c r="D74" s="42" t="s">
        <v>19</v>
      </c>
      <c r="E74" s="4" t="str">
        <f t="shared" si="42"/>
        <v>MTMale70-74</v>
      </c>
      <c r="F74" s="6">
        <f>VLOOKUP(E74,'Appendix 1a. Person-years 2020'!$E$3:$F$1682,2,FALSE)</f>
        <v>33499.5334</v>
      </c>
      <c r="G74" s="17">
        <f>VLOOKUP(E74,'Appendix 2a. Deaths 2020'!$E$4:$G$1683,2,FALSE)</f>
        <v>1464</v>
      </c>
      <c r="H74" s="17">
        <f>VLOOKUP(E74,'Appendix 2a. Deaths 2020'!$E$4:$G$1683,3,FALSE)</f>
        <v>286</v>
      </c>
      <c r="I74" s="18">
        <f t="shared" si="43"/>
        <v>4.3702101235833929E-2</v>
      </c>
      <c r="J74" s="24">
        <v>5</v>
      </c>
      <c r="K74" s="5">
        <f>VLOOKUP(E74,'Appendix 3a. nax iIBGE 2020'!$E$5:$O$1935,11,FALSE)</f>
        <v>2.5</v>
      </c>
      <c r="L74" s="19">
        <f t="shared" si="44"/>
        <v>0.19698847994684457</v>
      </c>
      <c r="M74" s="20">
        <f t="shared" si="54"/>
        <v>60679.404142347994</v>
      </c>
      <c r="N74" s="20">
        <f t="shared" si="55"/>
        <v>11953.143586081394</v>
      </c>
      <c r="O74" s="20">
        <f t="shared" si="45"/>
        <v>273514.1617465365</v>
      </c>
      <c r="P74" s="20">
        <f t="shared" si="39"/>
        <v>751519.45936365239</v>
      </c>
      <c r="Q74" s="21">
        <f t="shared" si="46"/>
        <v>12.385083044003871</v>
      </c>
      <c r="R74" s="22">
        <f t="shared" si="47"/>
        <v>0.80464480874316935</v>
      </c>
      <c r="S74" s="22">
        <f t="shared" si="48"/>
        <v>0.80301152005315546</v>
      </c>
      <c r="T74" s="22">
        <f t="shared" si="49"/>
        <v>0.83817532490131685</v>
      </c>
      <c r="U74" s="23">
        <f t="shared" si="56"/>
        <v>66851.492261022649</v>
      </c>
      <c r="V74" s="23">
        <f t="shared" si="57"/>
        <v>10818.22101500212</v>
      </c>
      <c r="W74" s="22">
        <f t="shared" si="50"/>
        <v>0.16182467509868315</v>
      </c>
      <c r="X74" s="23">
        <f t="shared" si="58"/>
        <v>2.5842899327640607</v>
      </c>
      <c r="Y74" s="23">
        <f t="shared" si="51"/>
        <v>308123.77588958922</v>
      </c>
      <c r="Z74" s="23">
        <f t="shared" si="40"/>
        <v>941027.32627656497</v>
      </c>
      <c r="AA74" s="23">
        <f t="shared" si="52"/>
        <v>14.076384751477345</v>
      </c>
      <c r="AB74" s="25"/>
      <c r="AC74" s="24"/>
      <c r="AD74" s="25"/>
      <c r="AE74" s="24"/>
      <c r="AF74" s="23">
        <f t="shared" si="53"/>
        <v>1.6913017074734746</v>
      </c>
    </row>
    <row r="75" spans="2:32" s="26" customFormat="1" ht="15" customHeight="1" x14ac:dyDescent="0.2">
      <c r="B75" s="5" t="str">
        <f t="shared" si="41"/>
        <v>MT</v>
      </c>
      <c r="C75" s="5" t="s">
        <v>47</v>
      </c>
      <c r="D75" s="42" t="s">
        <v>20</v>
      </c>
      <c r="E75" s="4" t="str">
        <f t="shared" si="42"/>
        <v>MTMale75-79</v>
      </c>
      <c r="F75" s="6">
        <f>VLOOKUP(E75,'Appendix 1a. Person-years 2020'!$E$3:$F$1682,2,FALSE)</f>
        <v>21201.294000000002</v>
      </c>
      <c r="G75" s="17">
        <f>VLOOKUP(E75,'Appendix 2a. Deaths 2020'!$E$4:$G$1683,2,FALSE)</f>
        <v>1346</v>
      </c>
      <c r="H75" s="17">
        <f>VLOOKUP(E75,'Appendix 2a. Deaths 2020'!$E$4:$G$1683,3,FALSE)</f>
        <v>285</v>
      </c>
      <c r="I75" s="18">
        <f t="shared" si="43"/>
        <v>6.3486690953863473E-2</v>
      </c>
      <c r="J75" s="24">
        <v>5</v>
      </c>
      <c r="K75" s="5">
        <f>VLOOKUP(E75,'Appendix 3a. nax iIBGE 2020'!$E$5:$O$1935,11,FALSE)</f>
        <v>2.5</v>
      </c>
      <c r="L75" s="19">
        <f t="shared" si="44"/>
        <v>0.27395259537315636</v>
      </c>
      <c r="M75" s="20">
        <f t="shared" si="54"/>
        <v>48726.260556266599</v>
      </c>
      <c r="N75" s="20">
        <f t="shared" si="55"/>
        <v>13348.685542217892</v>
      </c>
      <c r="O75" s="20">
        <f t="shared" si="45"/>
        <v>210259.5889257883</v>
      </c>
      <c r="P75" s="20">
        <f t="shared" si="39"/>
        <v>478005.29761711584</v>
      </c>
      <c r="Q75" s="21">
        <f t="shared" si="46"/>
        <v>9.8100139875322405</v>
      </c>
      <c r="R75" s="22">
        <f t="shared" si="47"/>
        <v>0.78826151560178304</v>
      </c>
      <c r="S75" s="22">
        <f t="shared" si="48"/>
        <v>0.7260474046268437</v>
      </c>
      <c r="T75" s="22">
        <f t="shared" si="49"/>
        <v>0.77696962777048584</v>
      </c>
      <c r="U75" s="23">
        <f t="shared" si="56"/>
        <v>56033.271246020529</v>
      </c>
      <c r="V75" s="23">
        <f t="shared" si="57"/>
        <v>12497.121343237292</v>
      </c>
      <c r="W75" s="22">
        <f t="shared" si="50"/>
        <v>0.22303037222951416</v>
      </c>
      <c r="X75" s="23">
        <f t="shared" si="58"/>
        <v>2.5664530089291477</v>
      </c>
      <c r="Y75" s="23">
        <f t="shared" si="51"/>
        <v>249754.02418822021</v>
      </c>
      <c r="Z75" s="23">
        <f t="shared" si="40"/>
        <v>632903.55038697575</v>
      </c>
      <c r="AA75" s="23">
        <f t="shared" si="52"/>
        <v>11.2951383403646</v>
      </c>
      <c r="AB75" s="25"/>
      <c r="AC75" s="24"/>
      <c r="AD75" s="25"/>
      <c r="AE75" s="24"/>
      <c r="AF75" s="23">
        <f t="shared" si="53"/>
        <v>1.4851243528323597</v>
      </c>
    </row>
    <row r="76" spans="2:32" s="26" customFormat="1" ht="15" customHeight="1" x14ac:dyDescent="0.2">
      <c r="B76" s="5" t="str">
        <f t="shared" si="41"/>
        <v>MT</v>
      </c>
      <c r="C76" s="5" t="s">
        <v>47</v>
      </c>
      <c r="D76" s="42" t="s">
        <v>21</v>
      </c>
      <c r="E76" s="4" t="str">
        <f t="shared" si="42"/>
        <v>MTMale80-84</v>
      </c>
      <c r="F76" s="6">
        <f>VLOOKUP(E76,'Appendix 1a. Person-years 2020'!$E$3:$F$1682,2,FALSE)</f>
        <v>12436.6667</v>
      </c>
      <c r="G76" s="17">
        <f>VLOOKUP(E76,'Appendix 2a. Deaths 2020'!$E$4:$G$1683,2,FALSE)</f>
        <v>1266</v>
      </c>
      <c r="H76" s="17">
        <f>VLOOKUP(E76,'Appendix 2a. Deaths 2020'!$E$4:$G$1683,3,FALSE)</f>
        <v>255</v>
      </c>
      <c r="I76" s="18">
        <f t="shared" si="43"/>
        <v>0.10179576493756161</v>
      </c>
      <c r="J76" s="24">
        <v>5</v>
      </c>
      <c r="K76" s="5">
        <f>VLOOKUP(E76,'Appendix 3a. nax iIBGE 2020'!$E$5:$O$1935,11,FALSE)</f>
        <v>2.5</v>
      </c>
      <c r="L76" s="19">
        <f t="shared" si="44"/>
        <v>0.40572588311991054</v>
      </c>
      <c r="M76" s="20">
        <f t="shared" si="54"/>
        <v>35377.575014048707</v>
      </c>
      <c r="N76" s="20">
        <f t="shared" si="55"/>
        <v>14353.597865215794</v>
      </c>
      <c r="O76" s="20">
        <f t="shared" si="45"/>
        <v>141003.88040720404</v>
      </c>
      <c r="P76" s="20">
        <f t="shared" si="39"/>
        <v>267745.70869132754</v>
      </c>
      <c r="Q76" s="21">
        <f t="shared" si="46"/>
        <v>7.568232378420614</v>
      </c>
      <c r="R76" s="22">
        <f t="shared" si="47"/>
        <v>0.79857819905213268</v>
      </c>
      <c r="S76" s="22">
        <f t="shared" si="48"/>
        <v>0.59427411688008946</v>
      </c>
      <c r="T76" s="22">
        <f t="shared" si="49"/>
        <v>0.65994964263324807</v>
      </c>
      <c r="U76" s="23">
        <f t="shared" si="56"/>
        <v>43536.14990278324</v>
      </c>
      <c r="V76" s="23">
        <f t="shared" si="57"/>
        <v>14804.483332813923</v>
      </c>
      <c r="W76" s="22">
        <f t="shared" si="50"/>
        <v>0.34005035736675193</v>
      </c>
      <c r="X76" s="23">
        <f t="shared" si="58"/>
        <v>2.5094174830197851</v>
      </c>
      <c r="Y76" s="23">
        <f t="shared" si="51"/>
        <v>180808.96215228486</v>
      </c>
      <c r="Z76" s="23">
        <f t="shared" si="40"/>
        <v>383149.52619875548</v>
      </c>
      <c r="AA76" s="23">
        <f t="shared" si="52"/>
        <v>8.8007214017393149</v>
      </c>
      <c r="AB76" s="25"/>
      <c r="AC76" s="24"/>
      <c r="AD76" s="25"/>
      <c r="AE76" s="24"/>
      <c r="AF76" s="23">
        <f t="shared" si="53"/>
        <v>1.2324890233187009</v>
      </c>
    </row>
    <row r="77" spans="2:32" s="26" customFormat="1" ht="15" customHeight="1" x14ac:dyDescent="0.2">
      <c r="B77" s="5" t="str">
        <f t="shared" si="41"/>
        <v>MT</v>
      </c>
      <c r="C77" s="5" t="s">
        <v>47</v>
      </c>
      <c r="D77" s="42" t="s">
        <v>22</v>
      </c>
      <c r="E77" s="4" t="str">
        <f t="shared" si="42"/>
        <v>MTMale85-89</v>
      </c>
      <c r="F77" s="6">
        <f>VLOOKUP(E77,'Appendix 1a. Person-years 2020'!$E$3:$F$1682,2,FALSE)</f>
        <v>5855.3820999999998</v>
      </c>
      <c r="G77" s="17">
        <f>VLOOKUP(E77,'Appendix 2a. Deaths 2020'!$E$4:$G$1683,2,FALSE)</f>
        <v>826</v>
      </c>
      <c r="H77" s="17">
        <f>VLOOKUP(E77,'Appendix 2a. Deaths 2020'!$E$4:$G$1683,3,FALSE)</f>
        <v>139</v>
      </c>
      <c r="I77" s="18">
        <f t="shared" si="43"/>
        <v>0.14106679733163785</v>
      </c>
      <c r="J77" s="24">
        <v>5</v>
      </c>
      <c r="K77" s="5">
        <f>VLOOKUP(E77,'Appendix 3a. nax iIBGE 2020'!$E$5:$O$1935,11,FALSE)</f>
        <v>2.5</v>
      </c>
      <c r="L77" s="19">
        <f t="shared" si="44"/>
        <v>0.52143948964280395</v>
      </c>
      <c r="M77" s="20">
        <f t="shared" si="54"/>
        <v>21023.977148832913</v>
      </c>
      <c r="N77" s="20">
        <f t="shared" si="55"/>
        <v>10962.731914749407</v>
      </c>
      <c r="O77" s="20">
        <f t="shared" si="45"/>
        <v>77713.055957291042</v>
      </c>
      <c r="P77" s="20">
        <f t="shared" si="39"/>
        <v>126741.82828412352</v>
      </c>
      <c r="Q77" s="21">
        <f t="shared" si="46"/>
        <v>6.0284420681630753</v>
      </c>
      <c r="R77" s="22">
        <f t="shared" si="47"/>
        <v>0.83171912832929784</v>
      </c>
      <c r="S77" s="22">
        <f t="shared" si="48"/>
        <v>0.47856051035719605</v>
      </c>
      <c r="T77" s="22">
        <f t="shared" si="49"/>
        <v>0.54174805804911019</v>
      </c>
      <c r="U77" s="23">
        <f t="shared" si="56"/>
        <v>28731.666569969319</v>
      </c>
      <c r="V77" s="23">
        <f t="shared" si="57"/>
        <v>13166.342001173902</v>
      </c>
      <c r="W77" s="22">
        <f t="shared" si="50"/>
        <v>0.45825194195088981</v>
      </c>
      <c r="X77" s="23">
        <f>J77+R77*(L77/W77)*(K77-J77)</f>
        <v>2.6339914897258372</v>
      </c>
      <c r="Y77" s="23">
        <f t="shared" si="51"/>
        <v>112506.65562588899</v>
      </c>
      <c r="Z77" s="23">
        <f t="shared" si="40"/>
        <v>202340.56404647062</v>
      </c>
      <c r="AA77" s="23">
        <f t="shared" si="52"/>
        <v>7.0424235069593699</v>
      </c>
      <c r="AB77" s="25"/>
      <c r="AC77" s="24"/>
      <c r="AD77" s="25"/>
      <c r="AE77" s="24"/>
      <c r="AF77" s="23">
        <f t="shared" si="53"/>
        <v>1.0139814387962947</v>
      </c>
    </row>
    <row r="78" spans="2:32" s="26" customFormat="1" ht="15" customHeight="1" x14ac:dyDescent="0.2">
      <c r="B78" s="5" t="str">
        <f t="shared" si="41"/>
        <v>MT</v>
      </c>
      <c r="C78" s="5" t="s">
        <v>47</v>
      </c>
      <c r="D78" s="43" t="s">
        <v>5</v>
      </c>
      <c r="E78" s="4" t="str">
        <f t="shared" si="42"/>
        <v>MTMale90+</v>
      </c>
      <c r="F78" s="6">
        <f>VLOOKUP(E78,'Appendix 1a. Person-years 2020'!$E$3:$F$1682,2,FALSE)</f>
        <v>3099.2485000000001</v>
      </c>
      <c r="G78" s="17">
        <f>VLOOKUP(E78,'Appendix 2a. Deaths 2020'!$E$4:$G$1683,2,FALSE)</f>
        <v>636</v>
      </c>
      <c r="H78" s="17">
        <f>VLOOKUP(E78,'Appendix 2a. Deaths 2020'!$E$4:$G$1683,3,FALSE)</f>
        <v>99</v>
      </c>
      <c r="I78" s="18">
        <f t="shared" si="43"/>
        <v>0.20521103744988503</v>
      </c>
      <c r="J78" s="27"/>
      <c r="K78" s="28"/>
      <c r="L78" s="16">
        <v>1</v>
      </c>
      <c r="M78" s="20">
        <f t="shared" si="54"/>
        <v>10061.245234083506</v>
      </c>
      <c r="N78" s="20">
        <f t="shared" si="55"/>
        <v>10061.245234083506</v>
      </c>
      <c r="O78" s="38">
        <f>N78*Q78</f>
        <v>49028.772326832477</v>
      </c>
      <c r="P78" s="20">
        <f>O78</f>
        <v>49028.772326832477</v>
      </c>
      <c r="Q78" s="21">
        <f>1/I78</f>
        <v>4.8730322327044027</v>
      </c>
      <c r="R78" s="22">
        <f t="shared" si="47"/>
        <v>0.84433962264150941</v>
      </c>
      <c r="S78" s="22">
        <f t="shared" si="48"/>
        <v>0</v>
      </c>
      <c r="T78" s="22">
        <f t="shared" si="49"/>
        <v>0</v>
      </c>
      <c r="U78" s="23">
        <f t="shared" si="56"/>
        <v>15565.324568795417</v>
      </c>
      <c r="V78" s="23">
        <f>U78*(1-T78)</f>
        <v>15565.324568795417</v>
      </c>
      <c r="W78" s="22">
        <f t="shared" si="50"/>
        <v>1</v>
      </c>
      <c r="X78" s="23">
        <f>Q78/R78</f>
        <v>5.7714124767225332</v>
      </c>
      <c r="Y78" s="23">
        <f t="shared" si="51"/>
        <v>89833.908420581647</v>
      </c>
      <c r="Z78" s="23">
        <f>Y78</f>
        <v>89833.908420581647</v>
      </c>
      <c r="AA78" s="23">
        <f t="shared" si="52"/>
        <v>5.7714124767225332</v>
      </c>
      <c r="AB78" s="25"/>
      <c r="AC78" s="24"/>
      <c r="AD78" s="25"/>
      <c r="AE78" s="24"/>
      <c r="AF78" s="23">
        <f t="shared" si="53"/>
        <v>0.89838024401813055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1785563.5740000003</v>
      </c>
      <c r="G79" s="30">
        <f>SUM(G59:G78)</f>
        <v>14439</v>
      </c>
      <c r="H79" s="30">
        <f>SUM(H59:H78)</f>
        <v>2596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66A9A-4BA7-D546-AC5E-16934D66E20A}">
  <sheetPr>
    <tabColor theme="5"/>
  </sheetPr>
  <dimension ref="A1:AF79"/>
  <sheetViews>
    <sheetView zoomScale="120" zoomScaleNormal="120" workbookViewId="0"/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GO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68</v>
      </c>
      <c r="C5" s="5" t="s">
        <v>3</v>
      </c>
      <c r="D5" s="40">
        <v>0</v>
      </c>
      <c r="E5" s="4" t="str">
        <f>_xlfn.CONCAT(B5,C5,D5)</f>
        <v>GOTotal0</v>
      </c>
      <c r="F5" s="6">
        <f>VLOOKUP(E5,'Appendix 1a. Person-years 2020'!$E$3:$F$1682,2,FALSE)</f>
        <v>101259.8406</v>
      </c>
      <c r="G5" s="17">
        <f>VLOOKUP(E5,'Appendix 2a. Deaths 2020'!$E$4:$G$1683,2,FALSE)</f>
        <v>1030</v>
      </c>
      <c r="H5" s="17">
        <f>VLOOKUP(E5,'Appendix 2a. Deaths 2020'!$E$4:$G$1683,3,FALSE)</f>
        <v>3</v>
      </c>
      <c r="I5" s="18">
        <f>G5/F5</f>
        <v>1.0171850892682523E-2</v>
      </c>
      <c r="J5" s="16">
        <v>1</v>
      </c>
      <c r="K5" s="5">
        <f>VLOOKUP(E5,'Appendix 3a. nax iIBGE 2020'!$E$5:$O$1935,11,FALSE)</f>
        <v>0.09</v>
      </c>
      <c r="L5" s="19">
        <f>(J5*I5)/(1+(J5-K5)*I5)</f>
        <v>1.0078559869218103E-2</v>
      </c>
      <c r="M5" s="16">
        <v>100000</v>
      </c>
      <c r="N5" s="20">
        <f>M5*L5</f>
        <v>1007.8559869218103</v>
      </c>
      <c r="O5" s="20">
        <f>M6*J5+N5*K5</f>
        <v>99082.851051901147</v>
      </c>
      <c r="P5" s="20">
        <f t="shared" ref="P5:P23" si="0">P6+O5</f>
        <v>7466470.1794304913</v>
      </c>
      <c r="Q5" s="21">
        <f>P5/M5</f>
        <v>74.664701794304918</v>
      </c>
      <c r="R5" s="22">
        <f>(G5-H5)/G5</f>
        <v>0.99708737864077668</v>
      </c>
      <c r="S5" s="22">
        <f>1-L5</f>
        <v>0.98992144013078187</v>
      </c>
      <c r="T5" s="22">
        <f>S5^R5</f>
        <v>0.98995064716269188</v>
      </c>
      <c r="U5" s="16">
        <v>100000</v>
      </c>
      <c r="V5" s="23">
        <f>U5*(1-T5)</f>
        <v>1004.9352837308123</v>
      </c>
      <c r="W5" s="22">
        <f>V5/U5</f>
        <v>1.0049352837308123E-2</v>
      </c>
      <c r="X5" s="23">
        <f>J5+R5*(L5/W5)*(K5-J5)</f>
        <v>9.0013401571456209E-2</v>
      </c>
      <c r="Y5" s="23">
        <f>U6*J5+V5*X5</f>
        <v>99085.522359516981</v>
      </c>
      <c r="Z5" s="23">
        <f t="shared" ref="Z5:Z23" si="1">Z6+Y5</f>
        <v>7694737.9630998513</v>
      </c>
      <c r="AA5" s="23">
        <f>Z5/U5</f>
        <v>76.947379630998512</v>
      </c>
      <c r="AB5" s="16"/>
      <c r="AC5" s="16"/>
      <c r="AD5" s="16"/>
      <c r="AE5" s="16"/>
      <c r="AF5" s="23">
        <f>AA5-Q5</f>
        <v>2.282677836693594</v>
      </c>
    </row>
    <row r="6" spans="1:32" s="26" customFormat="1" ht="15" customHeight="1" x14ac:dyDescent="0.2">
      <c r="B6" s="5" t="s">
        <v>68</v>
      </c>
      <c r="C6" s="5" t="s">
        <v>3</v>
      </c>
      <c r="D6" s="41" t="s">
        <v>18</v>
      </c>
      <c r="E6" s="4" t="str">
        <f t="shared" ref="E6:E24" si="2">_xlfn.CONCAT(B6,C6,D6)</f>
        <v>GOTotal1-4</v>
      </c>
      <c r="F6" s="6">
        <f>VLOOKUP(E6,'Appendix 1a. Person-years 2020'!$E$3:$F$1682,2,FALSE)</f>
        <v>414056.06300000002</v>
      </c>
      <c r="G6" s="17">
        <f>VLOOKUP(E6,'Appendix 2a. Deaths 2020'!$E$4:$G$1683,2,FALSE)</f>
        <v>144</v>
      </c>
      <c r="H6" s="17">
        <f>VLOOKUP(E6,'Appendix 2a. Deaths 2020'!$E$4:$G$1683,3,FALSE)</f>
        <v>4</v>
      </c>
      <c r="I6" s="18">
        <f t="shared" ref="I6:I24" si="3">G6/F6</f>
        <v>3.4777899146473792E-4</v>
      </c>
      <c r="J6" s="24">
        <v>4</v>
      </c>
      <c r="K6" s="5">
        <f>VLOOKUP(E6,'Appendix 3a. nax iIBGE 2020'!$E$5:$O$1935,11,FALSE)</f>
        <v>1.5</v>
      </c>
      <c r="L6" s="19">
        <f t="shared" ref="L6:L23" si="4">(J6*I6)/(1+(J6-K6)*I6)</f>
        <v>1.389907514275092E-3</v>
      </c>
      <c r="M6" s="20">
        <f>M5-N5</f>
        <v>98992.144013078185</v>
      </c>
      <c r="N6" s="20">
        <f>M6*L6</f>
        <v>137.58992481797944</v>
      </c>
      <c r="O6" s="20">
        <f t="shared" ref="O6:O23" si="5">M7*J6+N6*K6</f>
        <v>395624.6012402678</v>
      </c>
      <c r="P6" s="20">
        <f t="shared" si="0"/>
        <v>7367387.3283785898</v>
      </c>
      <c r="Q6" s="21">
        <f t="shared" ref="Q6:Q23" si="6">P6/M6</f>
        <v>74.423959616484922</v>
      </c>
      <c r="R6" s="22">
        <f t="shared" ref="R6:R24" si="7">(G6-H6)/G6</f>
        <v>0.97222222222222221</v>
      </c>
      <c r="S6" s="22">
        <f t="shared" ref="S6:S24" si="8">1-L6</f>
        <v>0.99861009248572485</v>
      </c>
      <c r="T6" s="22">
        <f t="shared" ref="T6:T24" si="9">S6^R6</f>
        <v>0.99864867492951637</v>
      </c>
      <c r="U6" s="23">
        <f>U5-V5</f>
        <v>98995.064716269189</v>
      </c>
      <c r="V6" s="23">
        <f>U6*(1-T6)</f>
        <v>133.77451280524429</v>
      </c>
      <c r="W6" s="22">
        <f t="shared" ref="W6:W24" si="10">V6/U6</f>
        <v>1.351325070483633E-3</v>
      </c>
      <c r="X6" s="23">
        <f>J6+R6*(L6/W6)*(K6-J6)</f>
        <v>1.5000482827417105</v>
      </c>
      <c r="Y6" s="23">
        <f t="shared" ref="Y6:Y24" si="11">U7*J6+V6*X6</f>
        <v>395645.82904206385</v>
      </c>
      <c r="Z6" s="23">
        <f t="shared" si="1"/>
        <v>7595652.4407403339</v>
      </c>
      <c r="AA6" s="23">
        <f t="shared" ref="AA6:AA24" si="12">Z6/U6</f>
        <v>76.727587001537046</v>
      </c>
      <c r="AB6" s="25"/>
      <c r="AC6" s="24"/>
      <c r="AD6" s="25"/>
      <c r="AE6" s="24"/>
      <c r="AF6" s="23">
        <f t="shared" ref="AF6:AF24" si="13">AA6-Q6</f>
        <v>2.3036273850521241</v>
      </c>
    </row>
    <row r="7" spans="1:32" s="26" customFormat="1" ht="15" customHeight="1" x14ac:dyDescent="0.2">
      <c r="B7" s="5" t="s">
        <v>68</v>
      </c>
      <c r="C7" s="5" t="s">
        <v>3</v>
      </c>
      <c r="D7" s="24" t="s">
        <v>70</v>
      </c>
      <c r="E7" s="4" t="str">
        <f t="shared" si="2"/>
        <v>GOTotal5-9</v>
      </c>
      <c r="F7" s="6">
        <f>VLOOKUP(E7,'Appendix 1a. Person-years 2020'!$E$3:$F$1682,2,FALSE)</f>
        <v>518973.19770000002</v>
      </c>
      <c r="G7" s="17">
        <f>VLOOKUP(E7,'Appendix 2a. Deaths 2020'!$E$4:$G$1683,2,FALSE)</f>
        <v>89</v>
      </c>
      <c r="H7" s="17">
        <f>VLOOKUP(E7,'Appendix 2a. Deaths 2020'!$E$4:$G$1683,3,FALSE)</f>
        <v>2</v>
      </c>
      <c r="I7" s="18">
        <f t="shared" si="3"/>
        <v>1.7149247859895789E-4</v>
      </c>
      <c r="J7" s="24">
        <v>5</v>
      </c>
      <c r="K7" s="5">
        <f>VLOOKUP(E7,'Appendix 3a. nax iIBGE 2020'!$E$5:$O$1935,11,FALSE)</f>
        <v>2.5</v>
      </c>
      <c r="L7" s="19">
        <f t="shared" si="4"/>
        <v>8.5709492966008435E-4</v>
      </c>
      <c r="M7" s="20">
        <f t="shared" ref="M7:M24" si="14">M6-N6</f>
        <v>98854.554088260207</v>
      </c>
      <c r="N7" s="20">
        <f t="shared" ref="N7:N24" si="15">M7*L7</f>
        <v>84.727737082856393</v>
      </c>
      <c r="O7" s="20">
        <f t="shared" si="5"/>
        <v>494060.95109859394</v>
      </c>
      <c r="P7" s="20">
        <f t="shared" si="0"/>
        <v>6971762.7271383218</v>
      </c>
      <c r="Q7" s="21">
        <f t="shared" si="6"/>
        <v>70.52545824963947</v>
      </c>
      <c r="R7" s="22">
        <f t="shared" si="7"/>
        <v>0.97752808988764039</v>
      </c>
      <c r="S7" s="22">
        <f t="shared" si="8"/>
        <v>0.99914290507033987</v>
      </c>
      <c r="T7" s="22">
        <f t="shared" si="9"/>
        <v>0.99916215755961924</v>
      </c>
      <c r="U7" s="23">
        <f t="shared" ref="U7:U24" si="16">U6-V6</f>
        <v>98861.290203463941</v>
      </c>
      <c r="V7" s="23">
        <f t="shared" ref="V7:V23" si="17">U7*(1-T7)</f>
        <v>82.830184643261234</v>
      </c>
      <c r="W7" s="22">
        <f t="shared" si="10"/>
        <v>8.3784244038076494E-4</v>
      </c>
      <c r="X7" s="23">
        <f>J7+R7*(L7/W7)*(K7-J7)</f>
        <v>2.5000240825045741</v>
      </c>
      <c r="Y7" s="23">
        <f t="shared" si="11"/>
        <v>494099.37755046989</v>
      </c>
      <c r="Z7" s="23">
        <f t="shared" si="1"/>
        <v>7200006.6116982698</v>
      </c>
      <c r="AA7" s="23">
        <f t="shared" si="12"/>
        <v>72.829381417945456</v>
      </c>
      <c r="AB7" s="25"/>
      <c r="AC7" s="24"/>
      <c r="AD7" s="25"/>
      <c r="AE7" s="24"/>
      <c r="AF7" s="23">
        <f t="shared" si="13"/>
        <v>2.3039231683059853</v>
      </c>
    </row>
    <row r="8" spans="1:32" s="26" customFormat="1" ht="15" customHeight="1" x14ac:dyDescent="0.2">
      <c r="B8" s="5" t="s">
        <v>68</v>
      </c>
      <c r="C8" s="5" t="s">
        <v>3</v>
      </c>
      <c r="D8" s="24" t="s">
        <v>71</v>
      </c>
      <c r="E8" s="4" t="str">
        <f t="shared" si="2"/>
        <v>GOTotal10-14</v>
      </c>
      <c r="F8" s="6">
        <f>VLOOKUP(E8,'Appendix 1a. Person-years 2020'!$E$3:$F$1682,2,FALSE)</f>
        <v>495028.91279999999</v>
      </c>
      <c r="G8" s="17">
        <f>VLOOKUP(E8,'Appendix 2a. Deaths 2020'!$E$4:$G$1683,2,FALSE)</f>
        <v>123</v>
      </c>
      <c r="H8" s="17">
        <f>VLOOKUP(E8,'Appendix 2a. Deaths 2020'!$E$4:$G$1683,3,FALSE)</f>
        <v>3</v>
      </c>
      <c r="I8" s="18">
        <f t="shared" si="3"/>
        <v>2.4847033540785138E-4</v>
      </c>
      <c r="J8" s="24">
        <v>5</v>
      </c>
      <c r="K8" s="5">
        <f>VLOOKUP(E8,'Appendix 3a. nax iIBGE 2020'!$E$5:$O$1935,11,FALSE)</f>
        <v>2.5</v>
      </c>
      <c r="L8" s="19">
        <f t="shared" si="4"/>
        <v>1.2415804372700461E-3</v>
      </c>
      <c r="M8" s="20">
        <f t="shared" si="14"/>
        <v>98769.826351177355</v>
      </c>
      <c r="N8" s="20">
        <f t="shared" si="15"/>
        <v>122.6306841901813</v>
      </c>
      <c r="O8" s="20">
        <f t="shared" si="5"/>
        <v>493542.55504541128</v>
      </c>
      <c r="P8" s="20">
        <f t="shared" si="0"/>
        <v>6477701.776039728</v>
      </c>
      <c r="Q8" s="21">
        <f t="shared" si="6"/>
        <v>65.58381254015957</v>
      </c>
      <c r="R8" s="22">
        <f t="shared" si="7"/>
        <v>0.97560975609756095</v>
      </c>
      <c r="S8" s="22">
        <f t="shared" si="8"/>
        <v>0.99875841956272993</v>
      </c>
      <c r="T8" s="22">
        <f t="shared" si="9"/>
        <v>0.99878868366410378</v>
      </c>
      <c r="U8" s="23">
        <f t="shared" si="16"/>
        <v>98778.460018820682</v>
      </c>
      <c r="V8" s="23">
        <f t="shared" si="17"/>
        <v>119.65196225546889</v>
      </c>
      <c r="W8" s="22">
        <f t="shared" si="10"/>
        <v>1.2113163358962176E-3</v>
      </c>
      <c r="X8" s="23">
        <f>((-5/24)*V7+2.5*V8+(5/24)*V9)/V8</f>
        <v>3.4219874764237384</v>
      </c>
      <c r="Y8" s="23">
        <f t="shared" si="11"/>
        <v>493703.48779919383</v>
      </c>
      <c r="Z8" s="23">
        <f t="shared" si="1"/>
        <v>6705907.2341478001</v>
      </c>
      <c r="AA8" s="23">
        <f t="shared" si="12"/>
        <v>67.888355749523683</v>
      </c>
      <c r="AB8" s="25"/>
      <c r="AC8" s="24"/>
      <c r="AD8" s="25"/>
      <c r="AE8" s="24"/>
      <c r="AF8" s="23">
        <f t="shared" si="13"/>
        <v>2.3045432093641125</v>
      </c>
    </row>
    <row r="9" spans="1:32" s="26" customFormat="1" ht="15" customHeight="1" x14ac:dyDescent="0.2">
      <c r="B9" s="5" t="s">
        <v>68</v>
      </c>
      <c r="C9" s="5" t="s">
        <v>3</v>
      </c>
      <c r="D9" s="24" t="s">
        <v>72</v>
      </c>
      <c r="E9" s="4" t="str">
        <f t="shared" si="2"/>
        <v>GOTotal15-19</v>
      </c>
      <c r="F9" s="6">
        <f>VLOOKUP(E9,'Appendix 1a. Person-years 2020'!$E$3:$F$1682,2,FALSE)</f>
        <v>520388.85310000001</v>
      </c>
      <c r="G9" s="17">
        <f>VLOOKUP(E9,'Appendix 2a. Deaths 2020'!$E$4:$G$1683,2,FALSE)</f>
        <v>662</v>
      </c>
      <c r="H9" s="17">
        <f>VLOOKUP(E9,'Appendix 2a. Deaths 2020'!$E$4:$G$1683,3,FALSE)</f>
        <v>14</v>
      </c>
      <c r="I9" s="18">
        <f t="shared" si="3"/>
        <v>1.2721256346218996E-3</v>
      </c>
      <c r="J9" s="24">
        <v>5</v>
      </c>
      <c r="K9" s="5">
        <f>VLOOKUP(E9,'Appendix 3a. nax iIBGE 2020'!$E$5:$O$1935,11,FALSE)</f>
        <v>2.5</v>
      </c>
      <c r="L9" s="19">
        <f t="shared" si="4"/>
        <v>6.3404635077006707E-3</v>
      </c>
      <c r="M9" s="20">
        <f t="shared" si="14"/>
        <v>98647.195666987172</v>
      </c>
      <c r="N9" s="20">
        <f t="shared" si="15"/>
        <v>625.46894426353992</v>
      </c>
      <c r="O9" s="20">
        <f t="shared" si="5"/>
        <v>491672.30597427703</v>
      </c>
      <c r="P9" s="20">
        <f t="shared" si="0"/>
        <v>5984159.220994317</v>
      </c>
      <c r="Q9" s="21">
        <f t="shared" si="6"/>
        <v>60.662233533689282</v>
      </c>
      <c r="R9" s="22">
        <f t="shared" si="7"/>
        <v>0.97885196374622352</v>
      </c>
      <c r="S9" s="22">
        <f t="shared" si="8"/>
        <v>0.99365953649229932</v>
      </c>
      <c r="T9" s="22">
        <f t="shared" si="9"/>
        <v>0.99379320784220604</v>
      </c>
      <c r="U9" s="23">
        <f t="shared" si="16"/>
        <v>98658.80805656522</v>
      </c>
      <c r="V9" s="23">
        <f t="shared" si="17"/>
        <v>612.35471614278867</v>
      </c>
      <c r="W9" s="22">
        <f t="shared" si="10"/>
        <v>6.2067921577939611E-3</v>
      </c>
      <c r="X9" s="23">
        <f t="shared" ref="X9:X22" si="18">((-5/24)*V8+2.5*V9+(5/24)*V10)/V9</f>
        <v>2.7443793202669853</v>
      </c>
      <c r="Y9" s="23">
        <f t="shared" si="11"/>
        <v>491912.80032176239</v>
      </c>
      <c r="Z9" s="23">
        <f t="shared" si="1"/>
        <v>6212203.7463486064</v>
      </c>
      <c r="AA9" s="23">
        <f t="shared" si="12"/>
        <v>62.966539619928213</v>
      </c>
      <c r="AB9" s="25"/>
      <c r="AC9" s="24"/>
      <c r="AD9" s="25"/>
      <c r="AE9" s="24"/>
      <c r="AF9" s="23">
        <f t="shared" si="13"/>
        <v>2.3043060862389311</v>
      </c>
    </row>
    <row r="10" spans="1:32" s="26" customFormat="1" ht="15" customHeight="1" x14ac:dyDescent="0.2">
      <c r="B10" s="5" t="s">
        <v>68</v>
      </c>
      <c r="C10" s="5" t="s">
        <v>3</v>
      </c>
      <c r="D10" s="24" t="s">
        <v>73</v>
      </c>
      <c r="E10" s="4" t="str">
        <f t="shared" si="2"/>
        <v>GOTotal20-24</v>
      </c>
      <c r="F10" s="6">
        <f>VLOOKUP(E10,'Appendix 1a. Person-years 2020'!$E$3:$F$1682,2,FALSE)</f>
        <v>575542.68290000001</v>
      </c>
      <c r="G10" s="17">
        <f>VLOOKUP(E10,'Appendix 2a. Deaths 2020'!$E$4:$G$1683,2,FALSE)</f>
        <v>1012</v>
      </c>
      <c r="H10" s="17">
        <f>VLOOKUP(E10,'Appendix 2a. Deaths 2020'!$E$4:$G$1683,3,FALSE)</f>
        <v>24</v>
      </c>
      <c r="I10" s="18">
        <f t="shared" si="3"/>
        <v>1.7583404846723315E-3</v>
      </c>
      <c r="J10" s="24">
        <v>5</v>
      </c>
      <c r="K10" s="5">
        <f>VLOOKUP(E10,'Appendix 3a. nax iIBGE 2020'!$E$5:$O$1935,11,FALSE)</f>
        <v>2.5</v>
      </c>
      <c r="L10" s="19">
        <f t="shared" si="4"/>
        <v>8.7532245506147226E-3</v>
      </c>
      <c r="M10" s="20">
        <f t="shared" si="14"/>
        <v>98021.72672272363</v>
      </c>
      <c r="N10" s="20">
        <f t="shared" si="15"/>
        <v>858.00618484299173</v>
      </c>
      <c r="O10" s="20">
        <f t="shared" si="5"/>
        <v>487963.61815151072</v>
      </c>
      <c r="P10" s="20">
        <f t="shared" si="0"/>
        <v>5492486.9150200402</v>
      </c>
      <c r="Q10" s="21">
        <f t="shared" si="6"/>
        <v>56.033362180578266</v>
      </c>
      <c r="R10" s="22">
        <f t="shared" si="7"/>
        <v>0.97628458498023718</v>
      </c>
      <c r="S10" s="22">
        <f t="shared" si="8"/>
        <v>0.99124677544938533</v>
      </c>
      <c r="T10" s="22">
        <f t="shared" si="9"/>
        <v>0.99145347216228541</v>
      </c>
      <c r="U10" s="23">
        <f t="shared" si="16"/>
        <v>98046.453340422435</v>
      </c>
      <c r="V10" s="23">
        <f t="shared" si="17"/>
        <v>837.95674286310498</v>
      </c>
      <c r="W10" s="22">
        <f t="shared" si="10"/>
        <v>8.5465278377145903E-3</v>
      </c>
      <c r="X10" s="23">
        <f t="shared" si="18"/>
        <v>2.5305466518658424</v>
      </c>
      <c r="Y10" s="23">
        <f t="shared" si="11"/>
        <v>488162.97161785729</v>
      </c>
      <c r="Z10" s="23">
        <f t="shared" si="1"/>
        <v>5720290.946026844</v>
      </c>
      <c r="AA10" s="23">
        <f t="shared" si="12"/>
        <v>58.342660556682183</v>
      </c>
      <c r="AB10" s="25"/>
      <c r="AC10" s="24"/>
      <c r="AD10" s="25"/>
      <c r="AE10" s="24"/>
      <c r="AF10" s="23">
        <f t="shared" si="13"/>
        <v>2.3092983761039179</v>
      </c>
    </row>
    <row r="11" spans="1:32" s="26" customFormat="1" ht="15" customHeight="1" x14ac:dyDescent="0.2">
      <c r="B11" s="5" t="s">
        <v>68</v>
      </c>
      <c r="C11" s="5" t="s">
        <v>3</v>
      </c>
      <c r="D11" s="24" t="s">
        <v>74</v>
      </c>
      <c r="E11" s="4" t="str">
        <f t="shared" si="2"/>
        <v>GOTotal25-29</v>
      </c>
      <c r="F11" s="6">
        <f>VLOOKUP(E11,'Appendix 1a. Person-years 2020'!$E$3:$F$1682,2,FALSE)</f>
        <v>592726.87760000001</v>
      </c>
      <c r="G11" s="17">
        <f>VLOOKUP(E11,'Appendix 2a. Deaths 2020'!$E$4:$G$1683,2,FALSE)</f>
        <v>943</v>
      </c>
      <c r="H11" s="17">
        <f>VLOOKUP(E11,'Appendix 2a. Deaths 2020'!$E$4:$G$1683,3,FALSE)</f>
        <v>43</v>
      </c>
      <c r="I11" s="18">
        <f t="shared" si="3"/>
        <v>1.590951980814983E-3</v>
      </c>
      <c r="J11" s="24">
        <v>5</v>
      </c>
      <c r="K11" s="5">
        <f>VLOOKUP(E11,'Appendix 3a. nax iIBGE 2020'!$E$5:$O$1935,11,FALSE)</f>
        <v>2.5</v>
      </c>
      <c r="L11" s="19">
        <f t="shared" si="4"/>
        <v>7.9232461437078721E-3</v>
      </c>
      <c r="M11" s="20">
        <f t="shared" si="14"/>
        <v>97163.720537880639</v>
      </c>
      <c r="N11" s="20">
        <f t="shared" si="15"/>
        <v>769.85207406007214</v>
      </c>
      <c r="O11" s="20">
        <f t="shared" si="5"/>
        <v>483893.97250425303</v>
      </c>
      <c r="P11" s="20">
        <f t="shared" si="0"/>
        <v>5004523.2968685292</v>
      </c>
      <c r="Q11" s="21">
        <f t="shared" si="6"/>
        <v>51.506089610035524</v>
      </c>
      <c r="R11" s="22">
        <f t="shared" si="7"/>
        <v>0.95440084835630967</v>
      </c>
      <c r="S11" s="22">
        <f t="shared" si="8"/>
        <v>0.99207675385629213</v>
      </c>
      <c r="T11" s="22">
        <f t="shared" si="9"/>
        <v>0.99243667732955099</v>
      </c>
      <c r="U11" s="23">
        <f t="shared" si="16"/>
        <v>97208.496597559337</v>
      </c>
      <c r="V11" s="23">
        <f t="shared" si="17"/>
        <v>735.21922607658632</v>
      </c>
      <c r="W11" s="22">
        <f t="shared" si="10"/>
        <v>7.5633226704490131E-3</v>
      </c>
      <c r="X11" s="23">
        <f t="shared" si="18"/>
        <v>2.4798438200297368</v>
      </c>
      <c r="Y11" s="23">
        <f t="shared" si="11"/>
        <v>484189.61571156682</v>
      </c>
      <c r="Z11" s="23">
        <f t="shared" si="1"/>
        <v>5232127.974408987</v>
      </c>
      <c r="AA11" s="23">
        <f t="shared" si="12"/>
        <v>53.823772175696341</v>
      </c>
      <c r="AB11" s="25"/>
      <c r="AC11" s="24"/>
      <c r="AD11" s="25"/>
      <c r="AE11" s="24"/>
      <c r="AF11" s="23">
        <f t="shared" si="13"/>
        <v>2.3176825656608173</v>
      </c>
    </row>
    <row r="12" spans="1:32" s="26" customFormat="1" ht="15" customHeight="1" x14ac:dyDescent="0.2">
      <c r="B12" s="5" t="s">
        <v>68</v>
      </c>
      <c r="C12" s="5" t="s">
        <v>3</v>
      </c>
      <c r="D12" s="24" t="s">
        <v>75</v>
      </c>
      <c r="E12" s="4" t="str">
        <f t="shared" si="2"/>
        <v>GOTotal30-34</v>
      </c>
      <c r="F12" s="6">
        <f>VLOOKUP(E12,'Appendix 1a. Person-years 2020'!$E$3:$F$1682,2,FALSE)</f>
        <v>608374.93050000002</v>
      </c>
      <c r="G12" s="17">
        <f>VLOOKUP(E12,'Appendix 2a. Deaths 2020'!$E$4:$G$1683,2,FALSE)</f>
        <v>1069</v>
      </c>
      <c r="H12" s="17">
        <f>VLOOKUP(E12,'Appendix 2a. Deaths 2020'!$E$4:$G$1683,3,FALSE)</f>
        <v>98</v>
      </c>
      <c r="I12" s="18">
        <f t="shared" si="3"/>
        <v>1.7571401226566484E-3</v>
      </c>
      <c r="J12" s="24">
        <v>5</v>
      </c>
      <c r="K12" s="5">
        <f>VLOOKUP(E12,'Appendix 3a. nax iIBGE 2020'!$E$5:$O$1935,11,FALSE)</f>
        <v>2.5</v>
      </c>
      <c r="L12" s="19">
        <f t="shared" si="4"/>
        <v>8.7472751429890829E-3</v>
      </c>
      <c r="M12" s="20">
        <f t="shared" si="14"/>
        <v>96393.868463820574</v>
      </c>
      <c r="N12" s="20">
        <f t="shared" si="15"/>
        <v>843.18368955013693</v>
      </c>
      <c r="O12" s="20">
        <f t="shared" si="5"/>
        <v>479861.38309522759</v>
      </c>
      <c r="P12" s="20">
        <f t="shared" si="0"/>
        <v>4520629.3243642757</v>
      </c>
      <c r="Q12" s="21">
        <f t="shared" si="6"/>
        <v>46.897477987004947</v>
      </c>
      <c r="R12" s="22">
        <f t="shared" si="7"/>
        <v>0.90832553788587467</v>
      </c>
      <c r="S12" s="22">
        <f t="shared" si="8"/>
        <v>0.99125272485701088</v>
      </c>
      <c r="T12" s="22">
        <f t="shared" si="9"/>
        <v>0.99205143070939694</v>
      </c>
      <c r="U12" s="23">
        <f t="shared" si="16"/>
        <v>96473.277371482749</v>
      </c>
      <c r="V12" s="23">
        <f t="shared" si="17"/>
        <v>766.82452987879867</v>
      </c>
      <c r="W12" s="22">
        <f t="shared" si="10"/>
        <v>7.9485692906030581E-3</v>
      </c>
      <c r="X12" s="23">
        <f t="shared" si="18"/>
        <v>2.5581692109404801</v>
      </c>
      <c r="Y12" s="23">
        <f t="shared" si="11"/>
        <v>480493.9311105496</v>
      </c>
      <c r="Z12" s="23">
        <f t="shared" si="1"/>
        <v>4747938.35869742</v>
      </c>
      <c r="AA12" s="23">
        <f t="shared" si="12"/>
        <v>49.21506232668839</v>
      </c>
      <c r="AB12" s="25"/>
      <c r="AC12" s="24"/>
      <c r="AD12" s="25"/>
      <c r="AE12" s="24"/>
      <c r="AF12" s="23">
        <f t="shared" si="13"/>
        <v>2.3175843396834424</v>
      </c>
    </row>
    <row r="13" spans="1:32" s="26" customFormat="1" ht="15" customHeight="1" x14ac:dyDescent="0.2">
      <c r="B13" s="5" t="s">
        <v>68</v>
      </c>
      <c r="C13" s="5" t="s">
        <v>3</v>
      </c>
      <c r="D13" s="24" t="s">
        <v>76</v>
      </c>
      <c r="E13" s="4" t="str">
        <f t="shared" si="2"/>
        <v>GOTotal35-39</v>
      </c>
      <c r="F13" s="6">
        <f>VLOOKUP(E13,'Appendix 1a. Person-years 2020'!$E$3:$F$1682,2,FALSE)</f>
        <v>591359.18599999999</v>
      </c>
      <c r="G13" s="17">
        <f>VLOOKUP(E13,'Appendix 2a. Deaths 2020'!$E$4:$G$1683,2,FALSE)</f>
        <v>1328</v>
      </c>
      <c r="H13" s="17">
        <f>VLOOKUP(E13,'Appendix 2a. Deaths 2020'!$E$4:$G$1683,3,FALSE)</f>
        <v>149</v>
      </c>
      <c r="I13" s="18">
        <f t="shared" si="3"/>
        <v>2.2456740868146419E-3</v>
      </c>
      <c r="J13" s="24">
        <v>5</v>
      </c>
      <c r="K13" s="5">
        <f>VLOOKUP(E13,'Appendix 3a. nax iIBGE 2020'!$E$5:$O$1935,11,FALSE)</f>
        <v>2.5</v>
      </c>
      <c r="L13" s="19">
        <f t="shared" si="4"/>
        <v>1.1165684214816288E-2</v>
      </c>
      <c r="M13" s="20">
        <f t="shared" si="14"/>
        <v>95550.684774270441</v>
      </c>
      <c r="N13" s="20">
        <f t="shared" si="15"/>
        <v>1066.8887726989585</v>
      </c>
      <c r="O13" s="20">
        <f t="shared" si="5"/>
        <v>475086.20193960477</v>
      </c>
      <c r="P13" s="20">
        <f t="shared" si="0"/>
        <v>4040767.9412690485</v>
      </c>
      <c r="Q13" s="21">
        <f t="shared" si="6"/>
        <v>42.289261985039509</v>
      </c>
      <c r="R13" s="22">
        <f t="shared" si="7"/>
        <v>0.88780120481927716</v>
      </c>
      <c r="S13" s="22">
        <f t="shared" si="8"/>
        <v>0.98883431578518366</v>
      </c>
      <c r="T13" s="22">
        <f t="shared" si="9"/>
        <v>0.99008085691729231</v>
      </c>
      <c r="U13" s="23">
        <f t="shared" si="16"/>
        <v>95706.452841603954</v>
      </c>
      <c r="V13" s="23">
        <f t="shared" si="17"/>
        <v>949.32599967428587</v>
      </c>
      <c r="W13" s="22">
        <f t="shared" si="10"/>
        <v>9.9191430827076932E-3</v>
      </c>
      <c r="X13" s="23">
        <f t="shared" si="18"/>
        <v>2.6086033601663199</v>
      </c>
      <c r="Y13" s="23">
        <f t="shared" si="11"/>
        <v>476262.04920229194</v>
      </c>
      <c r="Z13" s="23">
        <f t="shared" si="1"/>
        <v>4267444.4275868703</v>
      </c>
      <c r="AA13" s="23">
        <f t="shared" si="12"/>
        <v>44.588889263815616</v>
      </c>
      <c r="AB13" s="25"/>
      <c r="AC13" s="24"/>
      <c r="AD13" s="25"/>
      <c r="AE13" s="24"/>
      <c r="AF13" s="23">
        <f t="shared" si="13"/>
        <v>2.2996272787761072</v>
      </c>
    </row>
    <row r="14" spans="1:32" s="26" customFormat="1" ht="15" customHeight="1" x14ac:dyDescent="0.2">
      <c r="B14" s="5" t="s">
        <v>68</v>
      </c>
      <c r="C14" s="5" t="s">
        <v>3</v>
      </c>
      <c r="D14" s="24" t="s">
        <v>77</v>
      </c>
      <c r="E14" s="4" t="str">
        <f t="shared" si="2"/>
        <v>GOTotal40-44</v>
      </c>
      <c r="F14" s="6">
        <f>VLOOKUP(E14,'Appendix 1a. Person-years 2020'!$E$3:$F$1682,2,FALSE)</f>
        <v>550196.03969999996</v>
      </c>
      <c r="G14" s="17">
        <f>VLOOKUP(E14,'Appendix 2a. Deaths 2020'!$E$4:$G$1683,2,FALSE)</f>
        <v>1708</v>
      </c>
      <c r="H14" s="17">
        <f>VLOOKUP(E14,'Appendix 2a. Deaths 2020'!$E$4:$G$1683,3,FALSE)</f>
        <v>233</v>
      </c>
      <c r="I14" s="18">
        <f t="shared" si="3"/>
        <v>3.1043480446193406E-3</v>
      </c>
      <c r="J14" s="24">
        <v>5</v>
      </c>
      <c r="K14" s="5">
        <f>VLOOKUP(E14,'Appendix 3a. nax iIBGE 2020'!$E$5:$O$1935,11,FALSE)</f>
        <v>2.5</v>
      </c>
      <c r="L14" s="19">
        <f t="shared" si="4"/>
        <v>1.5402205705187395E-2</v>
      </c>
      <c r="M14" s="20">
        <f t="shared" si="14"/>
        <v>94483.796001571478</v>
      </c>
      <c r="N14" s="20">
        <f t="shared" si="15"/>
        <v>1455.2588618231662</v>
      </c>
      <c r="O14" s="20">
        <f t="shared" si="5"/>
        <v>468780.83285329951</v>
      </c>
      <c r="P14" s="20">
        <f t="shared" si="0"/>
        <v>3565681.7393294438</v>
      </c>
      <c r="Q14" s="21">
        <f t="shared" si="6"/>
        <v>37.738552960659398</v>
      </c>
      <c r="R14" s="22">
        <f t="shared" si="7"/>
        <v>0.86358313817330212</v>
      </c>
      <c r="S14" s="22">
        <f t="shared" si="8"/>
        <v>0.98459779429481264</v>
      </c>
      <c r="T14" s="22">
        <f t="shared" si="9"/>
        <v>0.9866848590652042</v>
      </c>
      <c r="U14" s="23">
        <f t="shared" si="16"/>
        <v>94757.126841929668</v>
      </c>
      <c r="V14" s="23">
        <f t="shared" si="17"/>
        <v>1261.7044984766155</v>
      </c>
      <c r="W14" s="22">
        <f t="shared" si="10"/>
        <v>1.3315140934795799E-2</v>
      </c>
      <c r="X14" s="23">
        <f t="shared" si="18"/>
        <v>2.6231506135233476</v>
      </c>
      <c r="Y14" s="23">
        <f t="shared" si="11"/>
        <v>470786.75264652935</v>
      </c>
      <c r="Z14" s="23">
        <f t="shared" si="1"/>
        <v>3791182.378384578</v>
      </c>
      <c r="AA14" s="23">
        <f t="shared" si="12"/>
        <v>40.009469522106642</v>
      </c>
      <c r="AB14" s="25"/>
      <c r="AC14" s="24"/>
      <c r="AD14" s="25"/>
      <c r="AE14" s="24"/>
      <c r="AF14" s="23">
        <f t="shared" si="13"/>
        <v>2.270916561447244</v>
      </c>
    </row>
    <row r="15" spans="1:32" s="26" customFormat="1" ht="15" customHeight="1" x14ac:dyDescent="0.2">
      <c r="B15" s="5" t="s">
        <v>68</v>
      </c>
      <c r="C15" s="5" t="s">
        <v>3</v>
      </c>
      <c r="D15" s="24" t="s">
        <v>78</v>
      </c>
      <c r="E15" s="4" t="str">
        <f t="shared" si="2"/>
        <v>GOTotal45-49</v>
      </c>
      <c r="F15" s="6">
        <f>VLOOKUP(E15,'Appendix 1a. Person-years 2020'!$E$3:$F$1682,2,FALSE)</f>
        <v>480966.71470000001</v>
      </c>
      <c r="G15" s="17">
        <f>VLOOKUP(E15,'Appendix 2a. Deaths 2020'!$E$4:$G$1683,2,FALSE)</f>
        <v>2077</v>
      </c>
      <c r="H15" s="17">
        <f>VLOOKUP(E15,'Appendix 2a. Deaths 2020'!$E$4:$G$1683,3,FALSE)</f>
        <v>317</v>
      </c>
      <c r="I15" s="18">
        <f t="shared" si="3"/>
        <v>4.3183861513067818E-3</v>
      </c>
      <c r="J15" s="24">
        <v>5</v>
      </c>
      <c r="K15" s="5">
        <f>VLOOKUP(E15,'Appendix 3a. nax iIBGE 2020'!$E$5:$O$1935,11,FALSE)</f>
        <v>2.5</v>
      </c>
      <c r="L15" s="19">
        <f t="shared" si="4"/>
        <v>2.1361314742143461E-2</v>
      </c>
      <c r="M15" s="20">
        <f t="shared" si="14"/>
        <v>93028.53713974831</v>
      </c>
      <c r="N15" s="20">
        <f t="shared" si="15"/>
        <v>1987.211861843346</v>
      </c>
      <c r="O15" s="20">
        <f t="shared" si="5"/>
        <v>460174.65604413318</v>
      </c>
      <c r="P15" s="20">
        <f t="shared" si="0"/>
        <v>3096900.9064761442</v>
      </c>
      <c r="Q15" s="21">
        <f t="shared" si="6"/>
        <v>33.289794741413075</v>
      </c>
      <c r="R15" s="22">
        <f t="shared" si="7"/>
        <v>0.84737602311025517</v>
      </c>
      <c r="S15" s="22">
        <f t="shared" si="8"/>
        <v>0.97863868525785658</v>
      </c>
      <c r="T15" s="22">
        <f t="shared" si="9"/>
        <v>0.98186918208470675</v>
      </c>
      <c r="U15" s="23">
        <f t="shared" si="16"/>
        <v>93495.422343453058</v>
      </c>
      <c r="V15" s="23">
        <f t="shared" si="17"/>
        <v>1695.1484784225877</v>
      </c>
      <c r="W15" s="22">
        <f t="shared" si="10"/>
        <v>1.8130817915293251E-2</v>
      </c>
      <c r="X15" s="23">
        <f t="shared" si="18"/>
        <v>2.6306693008767725</v>
      </c>
      <c r="Y15" s="23">
        <f t="shared" si="11"/>
        <v>463460.74438776664</v>
      </c>
      <c r="Z15" s="23">
        <f t="shared" si="1"/>
        <v>3320395.6257380485</v>
      </c>
      <c r="AA15" s="23">
        <f t="shared" si="12"/>
        <v>35.513991407415219</v>
      </c>
      <c r="AB15" s="25"/>
      <c r="AC15" s="24"/>
      <c r="AD15" s="25"/>
      <c r="AE15" s="24"/>
      <c r="AF15" s="23">
        <f t="shared" si="13"/>
        <v>2.2241966660021433</v>
      </c>
    </row>
    <row r="16" spans="1:32" s="26" customFormat="1" ht="15" customHeight="1" x14ac:dyDescent="0.2">
      <c r="B16" s="5" t="s">
        <v>68</v>
      </c>
      <c r="C16" s="5" t="s">
        <v>3</v>
      </c>
      <c r="D16" s="24" t="s">
        <v>79</v>
      </c>
      <c r="E16" s="4" t="str">
        <f t="shared" si="2"/>
        <v>GOTotal50-54</v>
      </c>
      <c r="F16" s="6">
        <f>VLOOKUP(E16,'Appendix 1a. Person-years 2020'!$E$3:$F$1682,2,FALSE)</f>
        <v>429627.25709999999</v>
      </c>
      <c r="G16" s="17">
        <f>VLOOKUP(E16,'Appendix 2a. Deaths 2020'!$E$4:$G$1683,2,FALSE)</f>
        <v>2603</v>
      </c>
      <c r="H16" s="17">
        <f>VLOOKUP(E16,'Appendix 2a. Deaths 2020'!$E$4:$G$1683,3,FALSE)</f>
        <v>399</v>
      </c>
      <c r="I16" s="18">
        <f t="shared" si="3"/>
        <v>6.0587403545351078E-3</v>
      </c>
      <c r="J16" s="24">
        <v>5</v>
      </c>
      <c r="K16" s="5">
        <f>VLOOKUP(E16,'Appendix 3a. nax iIBGE 2020'!$E$5:$O$1935,11,FALSE)</f>
        <v>2.5</v>
      </c>
      <c r="L16" s="19">
        <f t="shared" si="4"/>
        <v>2.9841694082216499E-2</v>
      </c>
      <c r="M16" s="20">
        <f t="shared" si="14"/>
        <v>91041.325277904965</v>
      </c>
      <c r="N16" s="20">
        <f t="shared" si="15"/>
        <v>2716.827377782804</v>
      </c>
      <c r="O16" s="20">
        <f t="shared" si="5"/>
        <v>448414.55794506788</v>
      </c>
      <c r="P16" s="20">
        <f t="shared" si="0"/>
        <v>2636726.2504320112</v>
      </c>
      <c r="Q16" s="21">
        <f t="shared" si="6"/>
        <v>28.961861466574284</v>
      </c>
      <c r="R16" s="22">
        <f t="shared" si="7"/>
        <v>0.84671532846715325</v>
      </c>
      <c r="S16" s="22">
        <f t="shared" si="8"/>
        <v>0.97015830591778351</v>
      </c>
      <c r="T16" s="22">
        <f t="shared" si="9"/>
        <v>0.97467411631720946</v>
      </c>
      <c r="U16" s="23">
        <f t="shared" si="16"/>
        <v>91800.273865030467</v>
      </c>
      <c r="V16" s="23">
        <f t="shared" si="17"/>
        <v>2324.9230579540781</v>
      </c>
      <c r="W16" s="22">
        <f t="shared" si="10"/>
        <v>2.532588368279054E-2</v>
      </c>
      <c r="X16" s="23">
        <f t="shared" si="18"/>
        <v>2.6458638769523062</v>
      </c>
      <c r="Y16" s="23">
        <f t="shared" si="11"/>
        <v>453528.18397111614</v>
      </c>
      <c r="Z16" s="23">
        <f t="shared" si="1"/>
        <v>2856934.8813502816</v>
      </c>
      <c r="AA16" s="23">
        <f t="shared" si="12"/>
        <v>31.121202160580651</v>
      </c>
      <c r="AB16" s="25"/>
      <c r="AC16" s="24"/>
      <c r="AD16" s="25"/>
      <c r="AE16" s="24"/>
      <c r="AF16" s="23">
        <f t="shared" si="13"/>
        <v>2.1593406940063673</v>
      </c>
    </row>
    <row r="17" spans="2:32" s="26" customFormat="1" ht="15" customHeight="1" x14ac:dyDescent="0.2">
      <c r="B17" s="5" t="s">
        <v>68</v>
      </c>
      <c r="C17" s="5" t="s">
        <v>3</v>
      </c>
      <c r="D17" s="24" t="s">
        <v>80</v>
      </c>
      <c r="E17" s="4" t="str">
        <f t="shared" si="2"/>
        <v>GOTotal55-59</v>
      </c>
      <c r="F17" s="6">
        <f>VLOOKUP(E17,'Appendix 1a. Person-years 2020'!$E$3:$F$1682,2,FALSE)</f>
        <v>361535.79749999999</v>
      </c>
      <c r="G17" s="17">
        <f>VLOOKUP(E17,'Appendix 2a. Deaths 2020'!$E$4:$G$1683,2,FALSE)</f>
        <v>3308</v>
      </c>
      <c r="H17" s="17">
        <f>VLOOKUP(E17,'Appendix 2a. Deaths 2020'!$E$4:$G$1683,3,FALSE)</f>
        <v>572</v>
      </c>
      <c r="I17" s="18">
        <f t="shared" si="3"/>
        <v>9.1498546558173126E-3</v>
      </c>
      <c r="J17" s="24">
        <v>5</v>
      </c>
      <c r="K17" s="5">
        <f>VLOOKUP(E17,'Appendix 3a. nax iIBGE 2020'!$E$5:$O$1935,11,FALSE)</f>
        <v>2.5</v>
      </c>
      <c r="L17" s="19">
        <f t="shared" si="4"/>
        <v>4.4726178204385778E-2</v>
      </c>
      <c r="M17" s="20">
        <f t="shared" si="14"/>
        <v>88324.497900122165</v>
      </c>
      <c r="N17" s="20">
        <f t="shared" si="15"/>
        <v>3950.4172328937616</v>
      </c>
      <c r="O17" s="20">
        <f t="shared" si="5"/>
        <v>431746.44641837646</v>
      </c>
      <c r="P17" s="20">
        <f t="shared" si="0"/>
        <v>2188311.6924869432</v>
      </c>
      <c r="Q17" s="21">
        <f t="shared" si="6"/>
        <v>24.775818085730851</v>
      </c>
      <c r="R17" s="22">
        <f t="shared" si="7"/>
        <v>0.82708585247883915</v>
      </c>
      <c r="S17" s="22">
        <f t="shared" si="8"/>
        <v>0.95527382179561426</v>
      </c>
      <c r="T17" s="22">
        <f t="shared" si="9"/>
        <v>0.96286200115982168</v>
      </c>
      <c r="U17" s="23">
        <f t="shared" si="16"/>
        <v>89475.350807076393</v>
      </c>
      <c r="V17" s="23">
        <f t="shared" si="17"/>
        <v>3322.9354744977513</v>
      </c>
      <c r="W17" s="22">
        <f t="shared" si="10"/>
        <v>3.7137998840178321E-2</v>
      </c>
      <c r="X17" s="23">
        <f t="shared" si="18"/>
        <v>2.6575028721567473</v>
      </c>
      <c r="Y17" s="23">
        <f t="shared" si="11"/>
        <v>439592.78723036253</v>
      </c>
      <c r="Z17" s="23">
        <f t="shared" si="1"/>
        <v>2403406.6973791653</v>
      </c>
      <c r="AA17" s="23">
        <f t="shared" si="12"/>
        <v>26.861103931979059</v>
      </c>
      <c r="AB17" s="25"/>
      <c r="AC17" s="24"/>
      <c r="AD17" s="25"/>
      <c r="AE17" s="24"/>
      <c r="AF17" s="23">
        <f t="shared" si="13"/>
        <v>2.0852858462482082</v>
      </c>
    </row>
    <row r="18" spans="2:32" s="26" customFormat="1" ht="15" customHeight="1" x14ac:dyDescent="0.2">
      <c r="B18" s="5" t="s">
        <v>68</v>
      </c>
      <c r="C18" s="5" t="s">
        <v>3</v>
      </c>
      <c r="D18" s="24" t="s">
        <v>81</v>
      </c>
      <c r="E18" s="4" t="str">
        <f t="shared" si="2"/>
        <v>GOTotal60-64</v>
      </c>
      <c r="F18" s="6">
        <f>VLOOKUP(E18,'Appendix 1a. Person-years 2020'!$E$3:$F$1682,2,FALSE)</f>
        <v>287058.82329999999</v>
      </c>
      <c r="G18" s="17">
        <f>VLOOKUP(E18,'Appendix 2a. Deaths 2020'!$E$4:$G$1683,2,FALSE)</f>
        <v>4179</v>
      </c>
      <c r="H18" s="17">
        <f>VLOOKUP(E18,'Appendix 2a. Deaths 2020'!$E$4:$G$1683,3,FALSE)</f>
        <v>863</v>
      </c>
      <c r="I18" s="18">
        <f t="shared" si="3"/>
        <v>1.455799181491315E-2</v>
      </c>
      <c r="J18" s="24">
        <v>5</v>
      </c>
      <c r="K18" s="5">
        <f>VLOOKUP(E18,'Appendix 3a. nax iIBGE 2020'!$E$5:$O$1935,11,FALSE)</f>
        <v>2.5</v>
      </c>
      <c r="L18" s="19">
        <f t="shared" si="4"/>
        <v>7.023380131295516E-2</v>
      </c>
      <c r="M18" s="20">
        <f t="shared" si="14"/>
        <v>84374.080667228409</v>
      </c>
      <c r="N18" s="20">
        <f t="shared" si="15"/>
        <v>5925.9124175453708</v>
      </c>
      <c r="O18" s="20">
        <f t="shared" si="5"/>
        <v>407055.62229227863</v>
      </c>
      <c r="P18" s="20">
        <f t="shared" si="0"/>
        <v>1756565.2460685666</v>
      </c>
      <c r="Q18" s="21">
        <f t="shared" si="6"/>
        <v>20.818777901669407</v>
      </c>
      <c r="R18" s="22">
        <f t="shared" si="7"/>
        <v>0.79349126585307495</v>
      </c>
      <c r="S18" s="22">
        <f t="shared" si="8"/>
        <v>0.9297661986870448</v>
      </c>
      <c r="T18" s="22">
        <f t="shared" si="9"/>
        <v>0.94385406295156271</v>
      </c>
      <c r="U18" s="23">
        <f t="shared" si="16"/>
        <v>86152.415332578646</v>
      </c>
      <c r="V18" s="23">
        <f t="shared" si="17"/>
        <v>4837.1080878337843</v>
      </c>
      <c r="W18" s="22">
        <f t="shared" si="10"/>
        <v>5.6145937048437289E-2</v>
      </c>
      <c r="X18" s="23">
        <f t="shared" si="18"/>
        <v>2.6434824613990542</v>
      </c>
      <c r="Y18" s="23">
        <f t="shared" si="11"/>
        <v>419363.34661780443</v>
      </c>
      <c r="Z18" s="23">
        <f t="shared" si="1"/>
        <v>1963813.9101488027</v>
      </c>
      <c r="AA18" s="23">
        <f t="shared" si="12"/>
        <v>22.794647167671268</v>
      </c>
      <c r="AB18" s="25"/>
      <c r="AC18" s="24"/>
      <c r="AD18" s="25"/>
      <c r="AE18" s="24"/>
      <c r="AF18" s="23">
        <f t="shared" si="13"/>
        <v>1.9758692660018617</v>
      </c>
    </row>
    <row r="19" spans="2:32" s="26" customFormat="1" ht="15" customHeight="1" x14ac:dyDescent="0.2">
      <c r="B19" s="5" t="s">
        <v>68</v>
      </c>
      <c r="C19" s="5" t="s">
        <v>3</v>
      </c>
      <c r="D19" s="24" t="s">
        <v>82</v>
      </c>
      <c r="E19" s="4" t="str">
        <f t="shared" si="2"/>
        <v>GOTotal65-69</v>
      </c>
      <c r="F19" s="6">
        <f>VLOOKUP(E19,'Appendix 1a. Person-years 2020'!$E$3:$F$1682,2,FALSE)</f>
        <v>217071.66209999999</v>
      </c>
      <c r="G19" s="17">
        <f>VLOOKUP(E19,'Appendix 2a. Deaths 2020'!$E$4:$G$1683,2,FALSE)</f>
        <v>4667</v>
      </c>
      <c r="H19" s="17">
        <f>VLOOKUP(E19,'Appendix 2a. Deaths 2020'!$E$4:$G$1683,3,FALSE)</f>
        <v>964</v>
      </c>
      <c r="I19" s="18">
        <f t="shared" si="3"/>
        <v>2.1499812342386817E-2</v>
      </c>
      <c r="J19" s="24">
        <v>5</v>
      </c>
      <c r="K19" s="5">
        <f>VLOOKUP(E19,'Appendix 3a. nax iIBGE 2020'!$E$5:$O$1935,11,FALSE)</f>
        <v>2.5</v>
      </c>
      <c r="L19" s="19">
        <f t="shared" si="4"/>
        <v>0.1020157623459267</v>
      </c>
      <c r="M19" s="20">
        <f t="shared" si="14"/>
        <v>78448.168249683033</v>
      </c>
      <c r="N19" s="20">
        <f t="shared" si="15"/>
        <v>8002.9496886329371</v>
      </c>
      <c r="O19" s="20">
        <f t="shared" si="5"/>
        <v>372233.46702683275</v>
      </c>
      <c r="P19" s="20">
        <f t="shared" si="0"/>
        <v>1349509.623776288</v>
      </c>
      <c r="Q19" s="21">
        <f t="shared" si="6"/>
        <v>17.202563856954566</v>
      </c>
      <c r="R19" s="22">
        <f t="shared" si="7"/>
        <v>0.79344332547675167</v>
      </c>
      <c r="S19" s="22">
        <f t="shared" si="8"/>
        <v>0.89798423765407331</v>
      </c>
      <c r="T19" s="22">
        <f t="shared" si="9"/>
        <v>0.9181663509915966</v>
      </c>
      <c r="U19" s="23">
        <f t="shared" si="16"/>
        <v>81315.307244744865</v>
      </c>
      <c r="V19" s="23">
        <f t="shared" si="17"/>
        <v>6654.3283120769329</v>
      </c>
      <c r="W19" s="22">
        <f t="shared" si="10"/>
        <v>8.1833649008403397E-2</v>
      </c>
      <c r="X19" s="23">
        <f t="shared" si="18"/>
        <v>2.6351332978244102</v>
      </c>
      <c r="Y19" s="23">
        <f t="shared" si="11"/>
        <v>390839.9367731493</v>
      </c>
      <c r="Z19" s="23">
        <f t="shared" si="1"/>
        <v>1544450.5635309983</v>
      </c>
      <c r="AA19" s="23">
        <f t="shared" si="12"/>
        <v>18.993355812854176</v>
      </c>
      <c r="AB19" s="25"/>
      <c r="AC19" s="24"/>
      <c r="AD19" s="25"/>
      <c r="AE19" s="24"/>
      <c r="AF19" s="23">
        <f t="shared" si="13"/>
        <v>1.7907919558996106</v>
      </c>
    </row>
    <row r="20" spans="2:32" s="26" customFormat="1" ht="15" customHeight="1" x14ac:dyDescent="0.2">
      <c r="B20" s="5" t="s">
        <v>68</v>
      </c>
      <c r="C20" s="5" t="s">
        <v>3</v>
      </c>
      <c r="D20" s="42" t="s">
        <v>19</v>
      </c>
      <c r="E20" s="4" t="str">
        <f t="shared" si="2"/>
        <v>GOTotal70-74</v>
      </c>
      <c r="F20" s="6">
        <f>VLOOKUP(E20,'Appendix 1a. Person-years 2020'!$E$3:$F$1682,2,FALSE)</f>
        <v>153912.1905</v>
      </c>
      <c r="G20" s="17">
        <f>VLOOKUP(E20,'Appendix 2a. Deaths 2020'!$E$4:$G$1683,2,FALSE)</f>
        <v>5058</v>
      </c>
      <c r="H20" s="17">
        <f>VLOOKUP(E20,'Appendix 2a. Deaths 2020'!$E$4:$G$1683,3,FALSE)</f>
        <v>1041</v>
      </c>
      <c r="I20" s="18">
        <f t="shared" si="3"/>
        <v>3.2862893988894269E-2</v>
      </c>
      <c r="J20" s="24">
        <v>5</v>
      </c>
      <c r="K20" s="5">
        <f>VLOOKUP(E20,'Appendix 3a. nax iIBGE 2020'!$E$5:$O$1935,11,FALSE)</f>
        <v>2.5</v>
      </c>
      <c r="L20" s="19">
        <f t="shared" si="4"/>
        <v>0.15183973699412273</v>
      </c>
      <c r="M20" s="20">
        <f t="shared" si="14"/>
        <v>70445.218561050089</v>
      </c>
      <c r="N20" s="20">
        <f t="shared" si="15"/>
        <v>10696.383458803339</v>
      </c>
      <c r="O20" s="20">
        <f t="shared" si="5"/>
        <v>325485.13415824209</v>
      </c>
      <c r="P20" s="20">
        <f t="shared" si="0"/>
        <v>977276.15674945526</v>
      </c>
      <c r="Q20" s="21">
        <f t="shared" si="6"/>
        <v>13.872852930430138</v>
      </c>
      <c r="R20" s="22">
        <f t="shared" si="7"/>
        <v>0.79418742586002378</v>
      </c>
      <c r="S20" s="22">
        <f t="shared" si="8"/>
        <v>0.84816026300587732</v>
      </c>
      <c r="T20" s="22">
        <f t="shared" si="9"/>
        <v>0.87740087793046928</v>
      </c>
      <c r="U20" s="23">
        <f t="shared" si="16"/>
        <v>74660.978932667931</v>
      </c>
      <c r="V20" s="23">
        <f t="shared" si="17"/>
        <v>9153.3704699968166</v>
      </c>
      <c r="W20" s="22">
        <f t="shared" si="10"/>
        <v>0.12259912206953072</v>
      </c>
      <c r="X20" s="23">
        <f t="shared" si="18"/>
        <v>2.6277013360558188</v>
      </c>
      <c r="Y20" s="23">
        <f t="shared" si="11"/>
        <v>351590.36612678011</v>
      </c>
      <c r="Z20" s="23">
        <f t="shared" si="1"/>
        <v>1153610.626757849</v>
      </c>
      <c r="AA20" s="23">
        <f t="shared" si="12"/>
        <v>15.451319327037197</v>
      </c>
      <c r="AB20" s="25"/>
      <c r="AC20" s="24"/>
      <c r="AD20" s="25"/>
      <c r="AE20" s="24"/>
      <c r="AF20" s="23">
        <f t="shared" si="13"/>
        <v>1.5784663966070589</v>
      </c>
    </row>
    <row r="21" spans="2:32" s="26" customFormat="1" ht="15" customHeight="1" x14ac:dyDescent="0.2">
      <c r="B21" s="5" t="s">
        <v>68</v>
      </c>
      <c r="C21" s="5" t="s">
        <v>3</v>
      </c>
      <c r="D21" s="42" t="s">
        <v>20</v>
      </c>
      <c r="E21" s="4" t="str">
        <f t="shared" si="2"/>
        <v>GOTotal75-79</v>
      </c>
      <c r="F21" s="6">
        <f>VLOOKUP(E21,'Appendix 1a. Person-years 2020'!$E$3:$F$1682,2,FALSE)</f>
        <v>101416.10219999999</v>
      </c>
      <c r="G21" s="17">
        <f>VLOOKUP(E21,'Appendix 2a. Deaths 2020'!$E$4:$G$1683,2,FALSE)</f>
        <v>5171</v>
      </c>
      <c r="H21" s="17">
        <f>VLOOKUP(E21,'Appendix 2a. Deaths 2020'!$E$4:$G$1683,3,FALSE)</f>
        <v>989</v>
      </c>
      <c r="I21" s="18">
        <f t="shared" si="3"/>
        <v>5.0987958399371418E-2</v>
      </c>
      <c r="J21" s="24">
        <v>5</v>
      </c>
      <c r="K21" s="5">
        <f>VLOOKUP(E21,'Appendix 3a. nax iIBGE 2020'!$E$5:$O$1935,11,FALSE)</f>
        <v>2.5</v>
      </c>
      <c r="L21" s="19">
        <f t="shared" si="4"/>
        <v>0.22611671752982429</v>
      </c>
      <c r="M21" s="20">
        <f t="shared" si="14"/>
        <v>59748.835102246754</v>
      </c>
      <c r="N21" s="20">
        <f t="shared" si="15"/>
        <v>13510.210469550779</v>
      </c>
      <c r="O21" s="20">
        <f t="shared" si="5"/>
        <v>264968.64933735679</v>
      </c>
      <c r="P21" s="20">
        <f t="shared" si="0"/>
        <v>651791.02259121323</v>
      </c>
      <c r="Q21" s="21">
        <f t="shared" si="6"/>
        <v>10.908849042425995</v>
      </c>
      <c r="R21" s="22">
        <f t="shared" si="7"/>
        <v>0.80874105588860956</v>
      </c>
      <c r="S21" s="22">
        <f t="shared" si="8"/>
        <v>0.77388328247017568</v>
      </c>
      <c r="T21" s="22">
        <f t="shared" si="9"/>
        <v>0.81276927574692459</v>
      </c>
      <c r="U21" s="23">
        <f t="shared" si="16"/>
        <v>65507.608462671116</v>
      </c>
      <c r="V21" s="23">
        <f t="shared" si="17"/>
        <v>12265.036976552805</v>
      </c>
      <c r="W21" s="22">
        <f t="shared" si="10"/>
        <v>0.18723072425307541</v>
      </c>
      <c r="X21" s="23">
        <f t="shared" si="18"/>
        <v>2.606990627860891</v>
      </c>
      <c r="Y21" s="23">
        <f t="shared" si="11"/>
        <v>298187.69387883198</v>
      </c>
      <c r="Z21" s="23">
        <f t="shared" si="1"/>
        <v>802020.26063106884</v>
      </c>
      <c r="AA21" s="23">
        <f t="shared" si="12"/>
        <v>12.243161969316777</v>
      </c>
      <c r="AB21" s="25"/>
      <c r="AC21" s="24"/>
      <c r="AD21" s="25"/>
      <c r="AE21" s="24"/>
      <c r="AF21" s="23">
        <f t="shared" si="13"/>
        <v>1.3343129268907816</v>
      </c>
    </row>
    <row r="22" spans="2:32" s="26" customFormat="1" ht="15" customHeight="1" x14ac:dyDescent="0.2">
      <c r="B22" s="5" t="s">
        <v>68</v>
      </c>
      <c r="C22" s="5" t="s">
        <v>3</v>
      </c>
      <c r="D22" s="42" t="s">
        <v>21</v>
      </c>
      <c r="E22" s="4" t="str">
        <f t="shared" si="2"/>
        <v>GOTotal80-84</v>
      </c>
      <c r="F22" s="6">
        <f>VLOOKUP(E22,'Appendix 1a. Person-years 2020'!$E$3:$F$1682,2,FALSE)</f>
        <v>63137.724399999999</v>
      </c>
      <c r="G22" s="17">
        <f>VLOOKUP(E22,'Appendix 2a. Deaths 2020'!$E$4:$G$1683,2,FALSE)</f>
        <v>5153</v>
      </c>
      <c r="H22" s="17">
        <f>VLOOKUP(E22,'Appendix 2a. Deaths 2020'!$E$4:$G$1683,3,FALSE)</f>
        <v>885</v>
      </c>
      <c r="I22" s="18">
        <f t="shared" si="3"/>
        <v>8.1615231606288308E-2</v>
      </c>
      <c r="J22" s="24">
        <v>5</v>
      </c>
      <c r="K22" s="5">
        <f>VLOOKUP(E22,'Appendix 3a. nax iIBGE 2020'!$E$5:$O$1935,11,FALSE)</f>
        <v>2.5</v>
      </c>
      <c r="L22" s="19">
        <f t="shared" si="4"/>
        <v>0.33892296692562779</v>
      </c>
      <c r="M22" s="20">
        <f t="shared" si="14"/>
        <v>46238.624632695974</v>
      </c>
      <c r="N22" s="20">
        <f t="shared" si="15"/>
        <v>15671.331847073736</v>
      </c>
      <c r="O22" s="20">
        <f t="shared" si="5"/>
        <v>192014.79354579555</v>
      </c>
      <c r="P22" s="20">
        <f t="shared" si="0"/>
        <v>386822.37325385638</v>
      </c>
      <c r="Q22" s="21">
        <f t="shared" si="6"/>
        <v>8.3657845865149056</v>
      </c>
      <c r="R22" s="22">
        <f t="shared" si="7"/>
        <v>0.82825538521249753</v>
      </c>
      <c r="S22" s="22">
        <f t="shared" si="8"/>
        <v>0.66107703307437227</v>
      </c>
      <c r="T22" s="22">
        <f t="shared" si="9"/>
        <v>0.70977844849311877</v>
      </c>
      <c r="U22" s="23">
        <f t="shared" si="16"/>
        <v>53242.571486118308</v>
      </c>
      <c r="V22" s="23">
        <f t="shared" si="17"/>
        <v>15452.14170291729</v>
      </c>
      <c r="W22" s="22">
        <f t="shared" si="10"/>
        <v>0.29022155150688123</v>
      </c>
      <c r="X22" s="23">
        <f t="shared" si="18"/>
        <v>2.5472934741590505</v>
      </c>
      <c r="Y22" s="23">
        <f t="shared" si="11"/>
        <v>228313.28863762724</v>
      </c>
      <c r="Z22" s="23">
        <f t="shared" si="1"/>
        <v>503832.5667522368</v>
      </c>
      <c r="AA22" s="23">
        <f t="shared" si="12"/>
        <v>9.4629645542871419</v>
      </c>
      <c r="AB22" s="25"/>
      <c r="AC22" s="24"/>
      <c r="AD22" s="25"/>
      <c r="AE22" s="24"/>
      <c r="AF22" s="23">
        <f t="shared" si="13"/>
        <v>1.0971799677722363</v>
      </c>
    </row>
    <row r="23" spans="2:32" s="26" customFormat="1" ht="15" customHeight="1" x14ac:dyDescent="0.2">
      <c r="B23" s="5" t="s">
        <v>68</v>
      </c>
      <c r="C23" s="5" t="s">
        <v>3</v>
      </c>
      <c r="D23" s="42" t="s">
        <v>22</v>
      </c>
      <c r="E23" s="4" t="str">
        <f t="shared" si="2"/>
        <v>GOTotal85-89</v>
      </c>
      <c r="F23" s="6">
        <f>VLOOKUP(E23,'Appendix 1a. Person-years 2020'!$E$3:$F$1682,2,FALSE)</f>
        <v>30929.564200000001</v>
      </c>
      <c r="G23" s="17">
        <f>VLOOKUP(E23,'Appendix 2a. Deaths 2020'!$E$4:$G$1683,2,FALSE)</f>
        <v>3882</v>
      </c>
      <c r="H23" s="17">
        <f>VLOOKUP(E23,'Appendix 2a. Deaths 2020'!$E$4:$G$1683,3,FALSE)</f>
        <v>653</v>
      </c>
      <c r="I23" s="18">
        <f t="shared" si="3"/>
        <v>0.12551098278972841</v>
      </c>
      <c r="J23" s="24">
        <v>5</v>
      </c>
      <c r="K23" s="5">
        <f>VLOOKUP(E23,'Appendix 3a. nax iIBGE 2020'!$E$5:$O$1935,11,FALSE)</f>
        <v>2.5</v>
      </c>
      <c r="L23" s="19">
        <f t="shared" si="4"/>
        <v>0.47767215871851282</v>
      </c>
      <c r="M23" s="20">
        <f t="shared" si="14"/>
        <v>30567.292785622238</v>
      </c>
      <c r="N23" s="20">
        <f t="shared" si="15"/>
        <v>14601.144731088998</v>
      </c>
      <c r="O23" s="20">
        <f t="shared" si="5"/>
        <v>116333.6021003887</v>
      </c>
      <c r="P23" s="20">
        <f t="shared" si="0"/>
        <v>194807.57970806083</v>
      </c>
      <c r="Q23" s="21">
        <f t="shared" si="6"/>
        <v>6.3730727177675135</v>
      </c>
      <c r="R23" s="22">
        <f t="shared" si="7"/>
        <v>0.83178773827923747</v>
      </c>
      <c r="S23" s="22">
        <f t="shared" si="8"/>
        <v>0.52232784128148713</v>
      </c>
      <c r="T23" s="22">
        <f t="shared" si="9"/>
        <v>0.5826242967910612</v>
      </c>
      <c r="U23" s="23">
        <f t="shared" si="16"/>
        <v>37790.42978320102</v>
      </c>
      <c r="V23" s="23">
        <f t="shared" si="17"/>
        <v>15772.80720533155</v>
      </c>
      <c r="W23" s="22">
        <f t="shared" si="10"/>
        <v>0.4173757032089388</v>
      </c>
      <c r="X23" s="23">
        <f>J23+R23*(L23/W23)*(K23-J23)</f>
        <v>2.6201187474218344</v>
      </c>
      <c r="Y23" s="23">
        <f t="shared" si="11"/>
        <v>151414.74074750676</v>
      </c>
      <c r="Z23" s="23">
        <f t="shared" si="1"/>
        <v>275519.27811460959</v>
      </c>
      <c r="AA23" s="23">
        <f t="shared" si="12"/>
        <v>7.2907156572505079</v>
      </c>
      <c r="AB23" s="25"/>
      <c r="AC23" s="24"/>
      <c r="AD23" s="25"/>
      <c r="AE23" s="24"/>
      <c r="AF23" s="23">
        <f t="shared" si="13"/>
        <v>0.91764293948299436</v>
      </c>
    </row>
    <row r="24" spans="2:32" s="26" customFormat="1" ht="15" customHeight="1" x14ac:dyDescent="0.2">
      <c r="B24" s="5" t="s">
        <v>68</v>
      </c>
      <c r="C24" s="5" t="s">
        <v>3</v>
      </c>
      <c r="D24" s="43" t="s">
        <v>5</v>
      </c>
      <c r="E24" s="4" t="str">
        <f t="shared" si="2"/>
        <v>GOTotal90+</v>
      </c>
      <c r="F24" s="6">
        <f>VLOOKUP(E24,'Appendix 1a. Person-years 2020'!$E$3:$F$1682,2,FALSE)</f>
        <v>16701.246599999999</v>
      </c>
      <c r="G24" s="17">
        <f>VLOOKUP(E24,'Appendix 2a. Deaths 2020'!$E$4:$G$1683,2,FALSE)</f>
        <v>3398</v>
      </c>
      <c r="H24" s="17">
        <f>VLOOKUP(E24,'Appendix 2a. Deaths 2020'!$E$4:$G$1683,3,FALSE)</f>
        <v>435</v>
      </c>
      <c r="I24" s="18">
        <f t="shared" si="3"/>
        <v>0.2034578664325572</v>
      </c>
      <c r="J24" s="27"/>
      <c r="K24" s="28"/>
      <c r="L24" s="16">
        <v>1</v>
      </c>
      <c r="M24" s="20">
        <f t="shared" si="14"/>
        <v>15966.14805453324</v>
      </c>
      <c r="N24" s="20">
        <f t="shared" si="15"/>
        <v>15966.14805453324</v>
      </c>
      <c r="O24" s="38">
        <f>N24*Q24</f>
        <v>78473.977607672132</v>
      </c>
      <c r="P24" s="20">
        <f>O24</f>
        <v>78473.977607672132</v>
      </c>
      <c r="Q24" s="21">
        <f>1/I24</f>
        <v>4.9150225426721601</v>
      </c>
      <c r="R24" s="22">
        <f t="shared" si="7"/>
        <v>0.87198351971748089</v>
      </c>
      <c r="S24" s="22">
        <f t="shared" si="8"/>
        <v>0</v>
      </c>
      <c r="T24" s="22">
        <f t="shared" si="9"/>
        <v>0</v>
      </c>
      <c r="U24" s="23">
        <f t="shared" si="16"/>
        <v>22017.622577869472</v>
      </c>
      <c r="V24" s="23">
        <f>U24*(1-T24)</f>
        <v>22017.622577869472</v>
      </c>
      <c r="W24" s="22">
        <f t="shared" si="10"/>
        <v>1</v>
      </c>
      <c r="X24" s="23">
        <f>Q24/R24</f>
        <v>5.6366002699966247</v>
      </c>
      <c r="Y24" s="23">
        <f t="shared" si="11"/>
        <v>124104.53736710284</v>
      </c>
      <c r="Z24" s="23">
        <f>Y24</f>
        <v>124104.53736710284</v>
      </c>
      <c r="AA24" s="23">
        <f t="shared" si="12"/>
        <v>5.6366002699966247</v>
      </c>
      <c r="AB24" s="25"/>
      <c r="AC24" s="24"/>
      <c r="AD24" s="25"/>
      <c r="AE24" s="24"/>
      <c r="AF24" s="23">
        <f t="shared" si="13"/>
        <v>0.72157772732446457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7110263.6664999994</v>
      </c>
      <c r="G25" s="30">
        <f>SUM(G5:G24)</f>
        <v>47604</v>
      </c>
      <c r="H25" s="30">
        <f>SUM(H5:H24)</f>
        <v>7691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GO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GO</v>
      </c>
      <c r="C32" s="5" t="s">
        <v>48</v>
      </c>
      <c r="D32" s="40">
        <v>0</v>
      </c>
      <c r="E32" s="4" t="str">
        <f>_xlfn.CONCAT(B32,C32,D32)</f>
        <v>GOFemale0</v>
      </c>
      <c r="F32" s="6">
        <f>VLOOKUP(E32,'Appendix 1a. Person-years 2020'!$E$3:$F$1682,2,FALSE)</f>
        <v>49456.944100000001</v>
      </c>
      <c r="G32" s="17">
        <f>VLOOKUP(E32,'Appendix 2a. Deaths 2020'!$E$4:$G$1683,2,FALSE)</f>
        <v>476</v>
      </c>
      <c r="H32" s="17">
        <f>VLOOKUP(E32,'Appendix 2a. Deaths 2020'!$E$4:$G$1683,3,FALSE)</f>
        <v>2</v>
      </c>
      <c r="I32" s="18">
        <f>G32/F32</f>
        <v>9.62453319067888E-3</v>
      </c>
      <c r="J32" s="16">
        <v>1</v>
      </c>
      <c r="K32" s="5">
        <f>VLOOKUP(E32,'Appendix 3a. nax iIBGE 2020'!$E$5:$O$1935,11,FALSE)</f>
        <v>0.09</v>
      </c>
      <c r="L32" s="19">
        <f>(J32*I32)/(1+(J32-K32)*I32)</f>
        <v>9.5409702702945465E-3</v>
      </c>
      <c r="M32" s="16">
        <v>100000</v>
      </c>
      <c r="N32" s="20">
        <f>M32*L32</f>
        <v>954.09702702945469</v>
      </c>
      <c r="O32" s="20">
        <f>M33*J32+N32*K32</f>
        <v>99131.771705403196</v>
      </c>
      <c r="P32" s="20">
        <f t="shared" ref="P32:P50" si="19">P33+O32</f>
        <v>7828770.1531805377</v>
      </c>
      <c r="Q32" s="21">
        <f>P32/M32</f>
        <v>78.287701531805382</v>
      </c>
      <c r="R32" s="22">
        <f>(G32-H32)/G32</f>
        <v>0.99579831932773111</v>
      </c>
      <c r="S32" s="22">
        <f>1-L32</f>
        <v>0.99045902972970545</v>
      </c>
      <c r="T32" s="22">
        <f>S32^R32</f>
        <v>0.99049892679276075</v>
      </c>
      <c r="U32" s="16">
        <v>100000</v>
      </c>
      <c r="V32" s="23">
        <f>U32*(1-T32)</f>
        <v>950.10732072392523</v>
      </c>
      <c r="W32" s="22">
        <f>V32/U32</f>
        <v>9.5010732072392523E-3</v>
      </c>
      <c r="X32" s="23">
        <f>J32+R32*(L32/W32)*(K32-J32)</f>
        <v>9.0018298255484797E-2</v>
      </c>
      <c r="Y32" s="23">
        <f>U33*J32+V32*X32</f>
        <v>99135.419723447718</v>
      </c>
      <c r="Z32" s="23">
        <f t="shared" ref="Z32:Z50" si="20">Z33+Y32</f>
        <v>8041775.87090177</v>
      </c>
      <c r="AA32" s="23">
        <f>Z32/U32</f>
        <v>80.417758709017704</v>
      </c>
      <c r="AB32" s="16"/>
      <c r="AC32" s="16"/>
      <c r="AD32" s="16"/>
      <c r="AE32" s="16"/>
      <c r="AF32" s="23">
        <f>AA32-Q32</f>
        <v>2.130057177212322</v>
      </c>
    </row>
    <row r="33" spans="2:32" s="26" customFormat="1" ht="15" customHeight="1" x14ac:dyDescent="0.2">
      <c r="B33" s="5" t="str">
        <f t="shared" ref="B33:B51" si="21">B6</f>
        <v>GO</v>
      </c>
      <c r="C33" s="5" t="s">
        <v>48</v>
      </c>
      <c r="D33" s="41" t="s">
        <v>18</v>
      </c>
      <c r="E33" s="4" t="str">
        <f t="shared" ref="E33:E51" si="22">_xlfn.CONCAT(B33,C33,D33)</f>
        <v>GOFemale1-4</v>
      </c>
      <c r="F33" s="6">
        <f>VLOOKUP(E33,'Appendix 1a. Person-years 2020'!$E$3:$F$1682,2,FALSE)</f>
        <v>202552.43669999999</v>
      </c>
      <c r="G33" s="17">
        <f>VLOOKUP(E33,'Appendix 2a. Deaths 2020'!$E$4:$G$1683,2,FALSE)</f>
        <v>65</v>
      </c>
      <c r="H33" s="17">
        <f>VLOOKUP(E33,'Appendix 2a. Deaths 2020'!$E$4:$G$1683,3,FALSE)</f>
        <v>2</v>
      </c>
      <c r="I33" s="18">
        <f t="shared" ref="I33:I51" si="23">G33/F33</f>
        <v>3.2090455715559407E-4</v>
      </c>
      <c r="J33" s="24">
        <v>4</v>
      </c>
      <c r="K33" s="5">
        <f>VLOOKUP(E33,'Appendix 3a. nax iIBGE 2020'!$E$5:$O$1935,11,FALSE)</f>
        <v>1.5</v>
      </c>
      <c r="L33" s="19">
        <f t="shared" ref="L33:L50" si="24">(J33*I33)/(1+(J33-K33)*I33)</f>
        <v>1.2825892567787285E-3</v>
      </c>
      <c r="M33" s="20">
        <f>M32-N32</f>
        <v>99045.902972970551</v>
      </c>
      <c r="N33" s="20">
        <f>M33*L33</f>
        <v>127.03521108108035</v>
      </c>
      <c r="O33" s="20">
        <f t="shared" ref="O33:O50" si="25">M34*J33+N33*K33</f>
        <v>395866.0238641795</v>
      </c>
      <c r="P33" s="20">
        <f t="shared" si="19"/>
        <v>7729638.3814751348</v>
      </c>
      <c r="Q33" s="21">
        <f t="shared" ref="Q33:Q50" si="26">P33/M33</f>
        <v>78.040970393137201</v>
      </c>
      <c r="R33" s="22">
        <f t="shared" ref="R33:R51" si="27">(G33-H33)/G33</f>
        <v>0.96923076923076923</v>
      </c>
      <c r="S33" s="22">
        <f t="shared" ref="S33:S51" si="28">1-L33</f>
        <v>0.99871741074322129</v>
      </c>
      <c r="T33" s="22">
        <f t="shared" ref="T33:T51" si="29">S33^R33</f>
        <v>0.99875685048770946</v>
      </c>
      <c r="U33" s="23">
        <f>U32-V32</f>
        <v>99049.892679276076</v>
      </c>
      <c r="V33" s="23">
        <f>U33*(1-T33)</f>
        <v>123.13382577667261</v>
      </c>
      <c r="W33" s="22">
        <f t="shared" ref="W33:W51" si="30">V33/U33</f>
        <v>1.2431495122905423E-3</v>
      </c>
      <c r="X33" s="23">
        <f>J33+R33*(L33/W33)*(K33-J33)</f>
        <v>1.5000493511350244</v>
      </c>
      <c r="Y33" s="23">
        <f t="shared" ref="Y33:Y51" si="31">U34*J33+V33*X33</f>
        <v>395891.74222945666</v>
      </c>
      <c r="Z33" s="23">
        <f t="shared" si="20"/>
        <v>7942640.4511783225</v>
      </c>
      <c r="AA33" s="23">
        <f t="shared" ref="AA33:AA51" si="32">Z33/U33</f>
        <v>80.188279223043907</v>
      </c>
      <c r="AB33" s="25"/>
      <c r="AC33" s="24"/>
      <c r="AD33" s="25"/>
      <c r="AE33" s="24"/>
      <c r="AF33" s="23">
        <f t="shared" ref="AF33:AF51" si="33">AA33-Q33</f>
        <v>2.1473088299067058</v>
      </c>
    </row>
    <row r="34" spans="2:32" s="26" customFormat="1" ht="15" customHeight="1" x14ac:dyDescent="0.2">
      <c r="B34" s="5" t="str">
        <f t="shared" si="21"/>
        <v>GO</v>
      </c>
      <c r="C34" s="5" t="s">
        <v>48</v>
      </c>
      <c r="D34" s="24" t="s">
        <v>70</v>
      </c>
      <c r="E34" s="4" t="str">
        <f t="shared" si="22"/>
        <v>GOFemale5-9</v>
      </c>
      <c r="F34" s="6">
        <f>VLOOKUP(E34,'Appendix 1a. Person-years 2020'!$E$3:$F$1682,2,FALSE)</f>
        <v>254251.5521</v>
      </c>
      <c r="G34" s="17">
        <f>VLOOKUP(E34,'Appendix 2a. Deaths 2020'!$E$4:$G$1683,2,FALSE)</f>
        <v>32</v>
      </c>
      <c r="H34" s="17">
        <f>VLOOKUP(E34,'Appendix 2a. Deaths 2020'!$E$4:$G$1683,3,FALSE)</f>
        <v>1</v>
      </c>
      <c r="I34" s="18">
        <f t="shared" si="23"/>
        <v>1.2585960532273974E-4</v>
      </c>
      <c r="J34" s="24">
        <v>5</v>
      </c>
      <c r="K34" s="5">
        <f>VLOOKUP(E34,'Appendix 3a. nax iIBGE 2020'!$E$5:$O$1935,11,FALSE)</f>
        <v>2.5</v>
      </c>
      <c r="L34" s="19">
        <f t="shared" si="24"/>
        <v>6.2910008089397419E-4</v>
      </c>
      <c r="M34" s="20">
        <f t="shared" ref="M34:M51" si="34">M33-N33</f>
        <v>98918.867761889473</v>
      </c>
      <c r="N34" s="20">
        <f t="shared" ref="N34:N51" si="35">M34*L34</f>
        <v>62.229867710945001</v>
      </c>
      <c r="O34" s="20">
        <f t="shared" si="25"/>
        <v>494438.76414016995</v>
      </c>
      <c r="P34" s="20">
        <f t="shared" si="19"/>
        <v>7333772.3576109549</v>
      </c>
      <c r="Q34" s="21">
        <f t="shared" si="26"/>
        <v>74.139267093759045</v>
      </c>
      <c r="R34" s="22">
        <f t="shared" si="27"/>
        <v>0.96875</v>
      </c>
      <c r="S34" s="22">
        <f t="shared" si="28"/>
        <v>0.99937089991910599</v>
      </c>
      <c r="T34" s="22">
        <f t="shared" si="29"/>
        <v>0.99939055330472559</v>
      </c>
      <c r="U34" s="23">
        <f t="shared" ref="U34:U51" si="36">U33-V33</f>
        <v>98926.758853499399</v>
      </c>
      <c r="V34" s="23">
        <f t="shared" ref="V34:V50" si="37">U34*(1-T34)</f>
        <v>60.2905862574734</v>
      </c>
      <c r="W34" s="22">
        <f t="shared" si="30"/>
        <v>6.0944669527440709E-4</v>
      </c>
      <c r="X34" s="23">
        <f>J34+R34*(L34/W34)*(K34-J34)</f>
        <v>2.500024579296336</v>
      </c>
      <c r="Y34" s="23">
        <f t="shared" si="31"/>
        <v>494483.06928375352</v>
      </c>
      <c r="Z34" s="23">
        <f t="shared" si="20"/>
        <v>7546748.7089488655</v>
      </c>
      <c r="AA34" s="23">
        <f t="shared" si="32"/>
        <v>76.286222215415378</v>
      </c>
      <c r="AB34" s="25"/>
      <c r="AC34" s="24"/>
      <c r="AD34" s="25"/>
      <c r="AE34" s="24"/>
      <c r="AF34" s="23">
        <f t="shared" si="33"/>
        <v>2.1469551216563332</v>
      </c>
    </row>
    <row r="35" spans="2:32" s="26" customFormat="1" ht="15" customHeight="1" x14ac:dyDescent="0.2">
      <c r="B35" s="5" t="str">
        <f t="shared" si="21"/>
        <v>GO</v>
      </c>
      <c r="C35" s="5" t="s">
        <v>48</v>
      </c>
      <c r="D35" s="24" t="s">
        <v>71</v>
      </c>
      <c r="E35" s="4" t="str">
        <f t="shared" si="22"/>
        <v>GOFemale10-14</v>
      </c>
      <c r="F35" s="6">
        <f>VLOOKUP(E35,'Appendix 1a. Person-years 2020'!$E$3:$F$1682,2,FALSE)</f>
        <v>242480.5048</v>
      </c>
      <c r="G35" s="17">
        <f>VLOOKUP(E35,'Appendix 2a. Deaths 2020'!$E$4:$G$1683,2,FALSE)</f>
        <v>39</v>
      </c>
      <c r="H35" s="17">
        <f>VLOOKUP(E35,'Appendix 2a. Deaths 2020'!$E$4:$G$1683,3,FALSE)</f>
        <v>2</v>
      </c>
      <c r="I35" s="18">
        <f t="shared" si="23"/>
        <v>1.6083767242305741E-4</v>
      </c>
      <c r="J35" s="24">
        <v>5</v>
      </c>
      <c r="K35" s="5">
        <f>VLOOKUP(E35,'Appendix 3a. nax iIBGE 2020'!$E$5:$O$1935,11,FALSE)</f>
        <v>2.5</v>
      </c>
      <c r="L35" s="19">
        <f t="shared" si="24"/>
        <v>8.0386513262310419E-4</v>
      </c>
      <c r="M35" s="20">
        <f t="shared" si="34"/>
        <v>98856.637894178522</v>
      </c>
      <c r="N35" s="20">
        <f t="shared" si="35"/>
        <v>79.467404331478008</v>
      </c>
      <c r="O35" s="20">
        <f t="shared" si="25"/>
        <v>494084.52096006396</v>
      </c>
      <c r="P35" s="20">
        <f t="shared" si="19"/>
        <v>6839333.5934707848</v>
      </c>
      <c r="Q35" s="21">
        <f t="shared" si="26"/>
        <v>69.184363732782174</v>
      </c>
      <c r="R35" s="22">
        <f t="shared" si="27"/>
        <v>0.94871794871794868</v>
      </c>
      <c r="S35" s="22">
        <f t="shared" si="28"/>
        <v>0.99919613486737691</v>
      </c>
      <c r="T35" s="22">
        <f t="shared" si="29"/>
        <v>0.99923734299639599</v>
      </c>
      <c r="U35" s="23">
        <f t="shared" si="36"/>
        <v>98866.468267241929</v>
      </c>
      <c r="V35" s="23">
        <f t="shared" si="37"/>
        <v>75.401204445605259</v>
      </c>
      <c r="W35" s="22">
        <f t="shared" si="30"/>
        <v>7.626570036040059E-4</v>
      </c>
      <c r="X35" s="23">
        <f>((-5/24)*V34+2.5*V35+(5/24)*V36)/V35</f>
        <v>2.9625060989589898</v>
      </c>
      <c r="Y35" s="23">
        <f t="shared" si="31"/>
        <v>494178.71184202057</v>
      </c>
      <c r="Z35" s="23">
        <f t="shared" si="20"/>
        <v>7052265.6396651119</v>
      </c>
      <c r="AA35" s="23">
        <f t="shared" si="32"/>
        <v>71.331218392492985</v>
      </c>
      <c r="AB35" s="25"/>
      <c r="AC35" s="24"/>
      <c r="AD35" s="25"/>
      <c r="AE35" s="24"/>
      <c r="AF35" s="23">
        <f t="shared" si="33"/>
        <v>2.1468546597108116</v>
      </c>
    </row>
    <row r="36" spans="2:32" s="26" customFormat="1" ht="15" customHeight="1" x14ac:dyDescent="0.2">
      <c r="B36" s="5" t="str">
        <f t="shared" si="21"/>
        <v>GO</v>
      </c>
      <c r="C36" s="5" t="s">
        <v>48</v>
      </c>
      <c r="D36" s="24" t="s">
        <v>72</v>
      </c>
      <c r="E36" s="4" t="str">
        <f t="shared" si="22"/>
        <v>GOFemale15-19</v>
      </c>
      <c r="F36" s="6">
        <f>VLOOKUP(E36,'Appendix 1a. Person-years 2020'!$E$3:$F$1682,2,FALSE)</f>
        <v>255703.97010000001</v>
      </c>
      <c r="G36" s="17">
        <f>VLOOKUP(E36,'Appendix 2a. Deaths 2020'!$E$4:$G$1683,2,FALSE)</f>
        <v>126</v>
      </c>
      <c r="H36" s="17">
        <f>VLOOKUP(E36,'Appendix 2a. Deaths 2020'!$E$4:$G$1683,3,FALSE)</f>
        <v>8</v>
      </c>
      <c r="I36" s="18">
        <f t="shared" si="23"/>
        <v>4.9275730819010855E-4</v>
      </c>
      <c r="J36" s="24">
        <v>5</v>
      </c>
      <c r="K36" s="5">
        <f>VLOOKUP(E36,'Appendix 3a. nax iIBGE 2020'!$E$5:$O$1935,11,FALSE)</f>
        <v>2.5</v>
      </c>
      <c r="L36" s="19">
        <f t="shared" si="24"/>
        <v>2.4607551532369828E-3</v>
      </c>
      <c r="M36" s="20">
        <f t="shared" si="34"/>
        <v>98777.170489847049</v>
      </c>
      <c r="N36" s="20">
        <f t="shared" si="35"/>
        <v>243.06643130505915</v>
      </c>
      <c r="O36" s="20">
        <f t="shared" si="25"/>
        <v>493278.1863709726</v>
      </c>
      <c r="P36" s="20">
        <f t="shared" si="19"/>
        <v>6345249.0725107212</v>
      </c>
      <c r="Q36" s="21">
        <f t="shared" si="26"/>
        <v>64.238012093724905</v>
      </c>
      <c r="R36" s="22">
        <f t="shared" si="27"/>
        <v>0.93650793650793651</v>
      </c>
      <c r="S36" s="22">
        <f t="shared" si="28"/>
        <v>0.99753924484676304</v>
      </c>
      <c r="T36" s="22">
        <f t="shared" si="29"/>
        <v>0.99769530308491872</v>
      </c>
      <c r="U36" s="23">
        <f t="shared" si="36"/>
        <v>98791.067062796326</v>
      </c>
      <c r="V36" s="23">
        <f t="shared" si="37"/>
        <v>227.68346749721488</v>
      </c>
      <c r="W36" s="22">
        <f t="shared" si="30"/>
        <v>2.3046969150812835E-3</v>
      </c>
      <c r="X36" s="23">
        <f t="shared" ref="X36:X49" si="38">((-5/24)*V35+2.5*V36+(5/24)*V37)/V36</f>
        <v>2.7106827055421543</v>
      </c>
      <c r="Y36" s="23">
        <f t="shared" si="31"/>
        <v>493434.09561417811</v>
      </c>
      <c r="Z36" s="23">
        <f t="shared" si="20"/>
        <v>6558086.9278230909</v>
      </c>
      <c r="AA36" s="23">
        <f t="shared" si="32"/>
        <v>66.383400066470159</v>
      </c>
      <c r="AB36" s="25"/>
      <c r="AC36" s="24"/>
      <c r="AD36" s="25"/>
      <c r="AE36" s="24"/>
      <c r="AF36" s="23">
        <f t="shared" si="33"/>
        <v>2.1453879727452545</v>
      </c>
    </row>
    <row r="37" spans="2:32" s="26" customFormat="1" ht="15" customHeight="1" x14ac:dyDescent="0.2">
      <c r="B37" s="5" t="str">
        <f t="shared" si="21"/>
        <v>GO</v>
      </c>
      <c r="C37" s="5" t="s">
        <v>48</v>
      </c>
      <c r="D37" s="24" t="s">
        <v>73</v>
      </c>
      <c r="E37" s="4" t="str">
        <f t="shared" si="22"/>
        <v>GOFemale20-24</v>
      </c>
      <c r="F37" s="6">
        <f>VLOOKUP(E37,'Appendix 1a. Person-years 2020'!$E$3:$F$1682,2,FALSE)</f>
        <v>284942.60759999999</v>
      </c>
      <c r="G37" s="17">
        <f>VLOOKUP(E37,'Appendix 2a. Deaths 2020'!$E$4:$G$1683,2,FALSE)</f>
        <v>186</v>
      </c>
      <c r="H37" s="17">
        <f>VLOOKUP(E37,'Appendix 2a. Deaths 2020'!$E$4:$G$1683,3,FALSE)</f>
        <v>9</v>
      </c>
      <c r="I37" s="18">
        <f t="shared" si="23"/>
        <v>6.5276303030505436E-4</v>
      </c>
      <c r="J37" s="24">
        <v>5</v>
      </c>
      <c r="K37" s="5">
        <f>VLOOKUP(E37,'Appendix 3a. nax iIBGE 2020'!$E$5:$O$1935,11,FALSE)</f>
        <v>2.5</v>
      </c>
      <c r="L37" s="19">
        <f t="shared" si="24"/>
        <v>3.2584975846313073E-3</v>
      </c>
      <c r="M37" s="20">
        <f t="shared" si="34"/>
        <v>98534.104058541983</v>
      </c>
      <c r="N37" s="20">
        <f t="shared" si="35"/>
        <v>321.07314007856894</v>
      </c>
      <c r="O37" s="20">
        <f t="shared" si="25"/>
        <v>491867.8374425135</v>
      </c>
      <c r="P37" s="20">
        <f t="shared" si="19"/>
        <v>5851970.8861397486</v>
      </c>
      <c r="Q37" s="21">
        <f t="shared" si="26"/>
        <v>59.390308990508728</v>
      </c>
      <c r="R37" s="22">
        <f t="shared" si="27"/>
        <v>0.95161290322580649</v>
      </c>
      <c r="S37" s="22">
        <f t="shared" si="28"/>
        <v>0.99674150241536874</v>
      </c>
      <c r="T37" s="22">
        <f t="shared" si="29"/>
        <v>0.99689892692188442</v>
      </c>
      <c r="U37" s="23">
        <f t="shared" si="36"/>
        <v>98563.383595299107</v>
      </c>
      <c r="V37" s="23">
        <f t="shared" si="37"/>
        <v>305.65225535536081</v>
      </c>
      <c r="W37" s="22">
        <f t="shared" si="30"/>
        <v>3.1010730781155793E-3</v>
      </c>
      <c r="X37" s="23">
        <f t="shared" si="38"/>
        <v>2.5350616102492984</v>
      </c>
      <c r="Y37" s="23">
        <f t="shared" si="31"/>
        <v>492063.50399835617</v>
      </c>
      <c r="Z37" s="23">
        <f t="shared" si="20"/>
        <v>6064652.8322089128</v>
      </c>
      <c r="AA37" s="23">
        <f t="shared" si="32"/>
        <v>61.530485368789236</v>
      </c>
      <c r="AB37" s="25"/>
      <c r="AC37" s="24"/>
      <c r="AD37" s="25"/>
      <c r="AE37" s="24"/>
      <c r="AF37" s="23">
        <f t="shared" si="33"/>
        <v>2.1401763782805077</v>
      </c>
    </row>
    <row r="38" spans="2:32" s="26" customFormat="1" ht="15" customHeight="1" x14ac:dyDescent="0.2">
      <c r="B38" s="5" t="str">
        <f t="shared" si="21"/>
        <v>GO</v>
      </c>
      <c r="C38" s="5" t="s">
        <v>48</v>
      </c>
      <c r="D38" s="24" t="s">
        <v>74</v>
      </c>
      <c r="E38" s="4" t="str">
        <f t="shared" si="22"/>
        <v>GOFemale25-29</v>
      </c>
      <c r="F38" s="6">
        <f>VLOOKUP(E38,'Appendix 1a. Person-years 2020'!$E$3:$F$1682,2,FALSE)</f>
        <v>295278.9412</v>
      </c>
      <c r="G38" s="17">
        <f>VLOOKUP(E38,'Appendix 2a. Deaths 2020'!$E$4:$G$1683,2,FALSE)</f>
        <v>183</v>
      </c>
      <c r="H38" s="17">
        <f>VLOOKUP(E38,'Appendix 2a. Deaths 2020'!$E$4:$G$1683,3,FALSE)</f>
        <v>15</v>
      </c>
      <c r="I38" s="18">
        <f t="shared" si="23"/>
        <v>6.1975296733419744E-4</v>
      </c>
      <c r="J38" s="24">
        <v>5</v>
      </c>
      <c r="K38" s="5">
        <f>VLOOKUP(E38,'Appendix 3a. nax iIBGE 2020'!$E$5:$O$1935,11,FALSE)</f>
        <v>2.5</v>
      </c>
      <c r="L38" s="19">
        <f t="shared" si="24"/>
        <v>3.0939710922578047E-3</v>
      </c>
      <c r="M38" s="20">
        <f t="shared" si="34"/>
        <v>98213.03091846341</v>
      </c>
      <c r="N38" s="20">
        <f t="shared" si="35"/>
        <v>303.8682785447478</v>
      </c>
      <c r="O38" s="20">
        <f t="shared" si="25"/>
        <v>490305.4838959552</v>
      </c>
      <c r="P38" s="20">
        <f t="shared" si="19"/>
        <v>5360103.0486972351</v>
      </c>
      <c r="Q38" s="21">
        <f t="shared" si="26"/>
        <v>54.576291949967413</v>
      </c>
      <c r="R38" s="22">
        <f t="shared" si="27"/>
        <v>0.91803278688524592</v>
      </c>
      <c r="S38" s="22">
        <f t="shared" si="28"/>
        <v>0.99690602890774216</v>
      </c>
      <c r="T38" s="22">
        <f t="shared" si="29"/>
        <v>0.99715927252862013</v>
      </c>
      <c r="U38" s="23">
        <f t="shared" si="36"/>
        <v>98257.731339943741</v>
      </c>
      <c r="V38" s="23">
        <f t="shared" si="37"/>
        <v>279.1234366928407</v>
      </c>
      <c r="W38" s="22">
        <f t="shared" si="30"/>
        <v>2.8407274713798669E-3</v>
      </c>
      <c r="X38" s="23">
        <f t="shared" si="38"/>
        <v>2.5656237480495596</v>
      </c>
      <c r="Y38" s="23">
        <f t="shared" si="31"/>
        <v>490609.16523407085</v>
      </c>
      <c r="Z38" s="23">
        <f t="shared" si="20"/>
        <v>5572589.3282105569</v>
      </c>
      <c r="AA38" s="23">
        <f t="shared" si="32"/>
        <v>56.714003592561959</v>
      </c>
      <c r="AB38" s="25"/>
      <c r="AC38" s="24"/>
      <c r="AD38" s="25"/>
      <c r="AE38" s="24"/>
      <c r="AF38" s="23">
        <f t="shared" si="33"/>
        <v>2.1377116425945459</v>
      </c>
    </row>
    <row r="39" spans="2:32" s="26" customFormat="1" ht="15" customHeight="1" x14ac:dyDescent="0.2">
      <c r="B39" s="5" t="str">
        <f t="shared" si="21"/>
        <v>GO</v>
      </c>
      <c r="C39" s="5" t="s">
        <v>48</v>
      </c>
      <c r="D39" s="24" t="s">
        <v>75</v>
      </c>
      <c r="E39" s="4" t="str">
        <f t="shared" si="22"/>
        <v>GOFemale30-34</v>
      </c>
      <c r="F39" s="6">
        <f>VLOOKUP(E39,'Appendix 1a. Person-years 2020'!$E$3:$F$1682,2,FALSE)</f>
        <v>301861.4571</v>
      </c>
      <c r="G39" s="17">
        <f>VLOOKUP(E39,'Appendix 2a. Deaths 2020'!$E$4:$G$1683,2,FALSE)</f>
        <v>277</v>
      </c>
      <c r="H39" s="17">
        <f>VLOOKUP(E39,'Appendix 2a. Deaths 2020'!$E$4:$G$1683,3,FALSE)</f>
        <v>34</v>
      </c>
      <c r="I39" s="18">
        <f t="shared" si="23"/>
        <v>9.1763951138762326E-4</v>
      </c>
      <c r="J39" s="24">
        <v>5</v>
      </c>
      <c r="K39" s="5">
        <f>VLOOKUP(E39,'Appendix 3a. nax iIBGE 2020'!$E$5:$O$1935,11,FALSE)</f>
        <v>2.5</v>
      </c>
      <c r="L39" s="19">
        <f t="shared" si="24"/>
        <v>4.5776958704335522E-3</v>
      </c>
      <c r="M39" s="20">
        <f t="shared" si="34"/>
        <v>97909.162639918664</v>
      </c>
      <c r="N39" s="20">
        <f t="shared" si="35"/>
        <v>448.19836949436268</v>
      </c>
      <c r="O39" s="20">
        <f t="shared" si="25"/>
        <v>488425.31727585744</v>
      </c>
      <c r="P39" s="20">
        <f t="shared" si="19"/>
        <v>4869797.5648012795</v>
      </c>
      <c r="Q39" s="21">
        <f t="shared" si="26"/>
        <v>49.737914547497198</v>
      </c>
      <c r="R39" s="22">
        <f t="shared" si="27"/>
        <v>0.87725631768953072</v>
      </c>
      <c r="S39" s="22">
        <f t="shared" si="28"/>
        <v>0.99542230412956645</v>
      </c>
      <c r="T39" s="22">
        <f t="shared" si="29"/>
        <v>0.9959830572307331</v>
      </c>
      <c r="U39" s="23">
        <f t="shared" si="36"/>
        <v>97978.607903250901</v>
      </c>
      <c r="V39" s="23">
        <f t="shared" si="37"/>
        <v>393.57446055980006</v>
      </c>
      <c r="W39" s="22">
        <f t="shared" si="30"/>
        <v>4.0169427692668958E-3</v>
      </c>
      <c r="X39" s="23">
        <f t="shared" si="38"/>
        <v>2.67751984165458</v>
      </c>
      <c r="Y39" s="23">
        <f t="shared" si="31"/>
        <v>488978.97064077284</v>
      </c>
      <c r="Z39" s="23">
        <f t="shared" si="20"/>
        <v>5081980.1629764857</v>
      </c>
      <c r="AA39" s="23">
        <f t="shared" si="32"/>
        <v>51.86826259049009</v>
      </c>
      <c r="AB39" s="25"/>
      <c r="AC39" s="24"/>
      <c r="AD39" s="25"/>
      <c r="AE39" s="24"/>
      <c r="AF39" s="23">
        <f t="shared" si="33"/>
        <v>2.1303480429928925</v>
      </c>
    </row>
    <row r="40" spans="2:32" s="26" customFormat="1" ht="15" customHeight="1" x14ac:dyDescent="0.2">
      <c r="B40" s="5" t="str">
        <f t="shared" si="21"/>
        <v>GO</v>
      </c>
      <c r="C40" s="5" t="s">
        <v>48</v>
      </c>
      <c r="D40" s="24" t="s">
        <v>76</v>
      </c>
      <c r="E40" s="4" t="str">
        <f t="shared" si="22"/>
        <v>GOFemale35-39</v>
      </c>
      <c r="F40" s="6">
        <f>VLOOKUP(E40,'Appendix 1a. Person-years 2020'!$E$3:$F$1682,2,FALSE)</f>
        <v>296826.8812</v>
      </c>
      <c r="G40" s="17">
        <f>VLOOKUP(E40,'Appendix 2a. Deaths 2020'!$E$4:$G$1683,2,FALSE)</f>
        <v>436</v>
      </c>
      <c r="H40" s="17">
        <f>VLOOKUP(E40,'Appendix 2a. Deaths 2020'!$E$4:$G$1683,3,FALSE)</f>
        <v>61</v>
      </c>
      <c r="I40" s="18">
        <f t="shared" si="23"/>
        <v>1.4688696597739276E-3</v>
      </c>
      <c r="J40" s="24">
        <v>5</v>
      </c>
      <c r="K40" s="5">
        <f>VLOOKUP(E40,'Appendix 3a. nax iIBGE 2020'!$E$5:$O$1935,11,FALSE)</f>
        <v>2.5</v>
      </c>
      <c r="L40" s="19">
        <f t="shared" si="24"/>
        <v>7.3174772480801608E-3</v>
      </c>
      <c r="M40" s="20">
        <f t="shared" si="34"/>
        <v>97460.964270424302</v>
      </c>
      <c r="N40" s="20">
        <f t="shared" si="35"/>
        <v>713.16838862478335</v>
      </c>
      <c r="O40" s="20">
        <f t="shared" si="25"/>
        <v>485521.90038055961</v>
      </c>
      <c r="P40" s="20">
        <f t="shared" si="19"/>
        <v>4381372.2475254219</v>
      </c>
      <c r="Q40" s="21">
        <f t="shared" si="26"/>
        <v>44.955149790725002</v>
      </c>
      <c r="R40" s="22">
        <f t="shared" si="27"/>
        <v>0.86009174311926606</v>
      </c>
      <c r="S40" s="22">
        <f t="shared" si="28"/>
        <v>0.99268252275191982</v>
      </c>
      <c r="T40" s="22">
        <f t="shared" si="29"/>
        <v>0.993703067576859</v>
      </c>
      <c r="U40" s="23">
        <f t="shared" si="36"/>
        <v>97585.033442691099</v>
      </c>
      <c r="V40" s="23">
        <f t="shared" si="37"/>
        <v>614.48636109858035</v>
      </c>
      <c r="W40" s="22">
        <f t="shared" si="30"/>
        <v>6.2969324231409995E-3</v>
      </c>
      <c r="X40" s="23">
        <f t="shared" si="38"/>
        <v>2.6422283918065008</v>
      </c>
      <c r="Y40" s="23">
        <f t="shared" si="31"/>
        <v>486476.34871763509</v>
      </c>
      <c r="Z40" s="23">
        <f t="shared" si="20"/>
        <v>4593001.1923357127</v>
      </c>
      <c r="AA40" s="23">
        <f t="shared" si="32"/>
        <v>47.06665592355462</v>
      </c>
      <c r="AB40" s="25"/>
      <c r="AC40" s="24"/>
      <c r="AD40" s="25"/>
      <c r="AE40" s="24"/>
      <c r="AF40" s="23">
        <f t="shared" si="33"/>
        <v>2.1115061328296179</v>
      </c>
    </row>
    <row r="41" spans="2:32" s="26" customFormat="1" ht="15" customHeight="1" x14ac:dyDescent="0.2">
      <c r="B41" s="5" t="str">
        <f t="shared" si="21"/>
        <v>GO</v>
      </c>
      <c r="C41" s="5" t="s">
        <v>48</v>
      </c>
      <c r="D41" s="24" t="s">
        <v>77</v>
      </c>
      <c r="E41" s="4" t="str">
        <f t="shared" si="22"/>
        <v>GOFemale40-44</v>
      </c>
      <c r="F41" s="6">
        <f>VLOOKUP(E41,'Appendix 1a. Person-years 2020'!$E$3:$F$1682,2,FALSE)</f>
        <v>279687.42810000002</v>
      </c>
      <c r="G41" s="17">
        <f>VLOOKUP(E41,'Appendix 2a. Deaths 2020'!$E$4:$G$1683,2,FALSE)</f>
        <v>564</v>
      </c>
      <c r="H41" s="17">
        <f>VLOOKUP(E41,'Appendix 2a. Deaths 2020'!$E$4:$G$1683,3,FALSE)</f>
        <v>93</v>
      </c>
      <c r="I41" s="18">
        <f t="shared" si="23"/>
        <v>2.0165368312455799E-3</v>
      </c>
      <c r="J41" s="24">
        <v>5</v>
      </c>
      <c r="K41" s="5">
        <f>VLOOKUP(E41,'Appendix 3a. nax iIBGE 2020'!$E$5:$O$1935,11,FALSE)</f>
        <v>2.5</v>
      </c>
      <c r="L41" s="19">
        <f t="shared" si="24"/>
        <v>1.0032108863681204E-2</v>
      </c>
      <c r="M41" s="20">
        <f t="shared" si="34"/>
        <v>96747.795881799524</v>
      </c>
      <c r="N41" s="20">
        <f t="shared" si="35"/>
        <v>970.58442060742095</v>
      </c>
      <c r="O41" s="20">
        <f t="shared" si="25"/>
        <v>481312.51835747907</v>
      </c>
      <c r="P41" s="20">
        <f t="shared" si="19"/>
        <v>3895850.3471448622</v>
      </c>
      <c r="Q41" s="21">
        <f t="shared" si="26"/>
        <v>40.268104421774851</v>
      </c>
      <c r="R41" s="22">
        <f t="shared" si="27"/>
        <v>0.83510638297872342</v>
      </c>
      <c r="S41" s="22">
        <f t="shared" si="28"/>
        <v>0.98996789113631878</v>
      </c>
      <c r="T41" s="22">
        <f t="shared" si="29"/>
        <v>0.99161516524062876</v>
      </c>
      <c r="U41" s="23">
        <f t="shared" si="36"/>
        <v>96970.547081592522</v>
      </c>
      <c r="V41" s="23">
        <f t="shared" si="37"/>
        <v>813.08201380498235</v>
      </c>
      <c r="W41" s="22">
        <f t="shared" si="30"/>
        <v>8.3848347593712402E-3</v>
      </c>
      <c r="X41" s="23">
        <f t="shared" si="38"/>
        <v>2.6307353586990332</v>
      </c>
      <c r="Y41" s="23">
        <f t="shared" si="31"/>
        <v>482926.32894217665</v>
      </c>
      <c r="Z41" s="23">
        <f t="shared" si="20"/>
        <v>4106524.8436180772</v>
      </c>
      <c r="AA41" s="23">
        <f t="shared" si="32"/>
        <v>42.348166192800619</v>
      </c>
      <c r="AB41" s="25"/>
      <c r="AC41" s="24"/>
      <c r="AD41" s="25"/>
      <c r="AE41" s="24"/>
      <c r="AF41" s="23">
        <f t="shared" si="33"/>
        <v>2.0800617710257683</v>
      </c>
    </row>
    <row r="42" spans="2:32" s="26" customFormat="1" ht="15" customHeight="1" x14ac:dyDescent="0.2">
      <c r="B42" s="5" t="str">
        <f t="shared" si="21"/>
        <v>GO</v>
      </c>
      <c r="C42" s="5" t="s">
        <v>48</v>
      </c>
      <c r="D42" s="24" t="s">
        <v>78</v>
      </c>
      <c r="E42" s="4" t="str">
        <f t="shared" si="22"/>
        <v>GOFemale45-49</v>
      </c>
      <c r="F42" s="6">
        <f>VLOOKUP(E42,'Appendix 1a. Person-years 2020'!$E$3:$F$1682,2,FALSE)</f>
        <v>246485.86249999999</v>
      </c>
      <c r="G42" s="17">
        <f>VLOOKUP(E42,'Appendix 2a. Deaths 2020'!$E$4:$G$1683,2,FALSE)</f>
        <v>714</v>
      </c>
      <c r="H42" s="17">
        <f>VLOOKUP(E42,'Appendix 2a. Deaths 2020'!$E$4:$G$1683,3,FALSE)</f>
        <v>134</v>
      </c>
      <c r="I42" s="18">
        <f t="shared" si="23"/>
        <v>2.8967178594269277E-3</v>
      </c>
      <c r="J42" s="24">
        <v>5</v>
      </c>
      <c r="K42" s="5">
        <f>VLOOKUP(E42,'Appendix 3a. nax iIBGE 2020'!$E$5:$O$1935,11,FALSE)</f>
        <v>2.5</v>
      </c>
      <c r="L42" s="19">
        <f t="shared" si="24"/>
        <v>1.4379456227973592E-2</v>
      </c>
      <c r="M42" s="20">
        <f t="shared" si="34"/>
        <v>95777.211461192099</v>
      </c>
      <c r="N42" s="20">
        <f t="shared" si="35"/>
        <v>1377.2242198435824</v>
      </c>
      <c r="O42" s="20">
        <f t="shared" si="25"/>
        <v>475442.99675635149</v>
      </c>
      <c r="P42" s="20">
        <f t="shared" si="19"/>
        <v>3414537.8287873832</v>
      </c>
      <c r="Q42" s="21">
        <f t="shared" si="26"/>
        <v>35.650837779620652</v>
      </c>
      <c r="R42" s="22">
        <f t="shared" si="27"/>
        <v>0.8123249299719888</v>
      </c>
      <c r="S42" s="22">
        <f t="shared" si="28"/>
        <v>0.98562054377202646</v>
      </c>
      <c r="T42" s="22">
        <f t="shared" si="29"/>
        <v>0.98830335751682907</v>
      </c>
      <c r="U42" s="23">
        <f t="shared" si="36"/>
        <v>96157.465067787532</v>
      </c>
      <c r="V42" s="23">
        <f t="shared" si="37"/>
        <v>1124.7194909859081</v>
      </c>
      <c r="W42" s="22">
        <f t="shared" si="30"/>
        <v>1.1696642483170929E-2</v>
      </c>
      <c r="X42" s="23">
        <f t="shared" si="38"/>
        <v>2.6602186631042479</v>
      </c>
      <c r="Y42" s="23">
        <f t="shared" si="31"/>
        <v>478155.72766468592</v>
      </c>
      <c r="Z42" s="23">
        <f t="shared" si="20"/>
        <v>3623598.5146759008</v>
      </c>
      <c r="AA42" s="23">
        <f t="shared" si="32"/>
        <v>37.68400625080325</v>
      </c>
      <c r="AB42" s="25"/>
      <c r="AC42" s="24"/>
      <c r="AD42" s="25"/>
      <c r="AE42" s="24"/>
      <c r="AF42" s="23">
        <f t="shared" si="33"/>
        <v>2.0331684711825986</v>
      </c>
    </row>
    <row r="43" spans="2:32" s="26" customFormat="1" ht="15" customHeight="1" x14ac:dyDescent="0.2">
      <c r="B43" s="5" t="str">
        <f t="shared" si="21"/>
        <v>GO</v>
      </c>
      <c r="C43" s="5" t="s">
        <v>48</v>
      </c>
      <c r="D43" s="24" t="s">
        <v>79</v>
      </c>
      <c r="E43" s="4" t="str">
        <f t="shared" si="22"/>
        <v>GOFemale50-54</v>
      </c>
      <c r="F43" s="6">
        <f>VLOOKUP(E43,'Appendix 1a. Person-years 2020'!$E$3:$F$1682,2,FALSE)</f>
        <v>221166.3265</v>
      </c>
      <c r="G43" s="17">
        <f>VLOOKUP(E43,'Appendix 2a. Deaths 2020'!$E$4:$G$1683,2,FALSE)</f>
        <v>943</v>
      </c>
      <c r="H43" s="17">
        <f>VLOOKUP(E43,'Appendix 2a. Deaths 2020'!$E$4:$G$1683,3,FALSE)</f>
        <v>155</v>
      </c>
      <c r="I43" s="18">
        <f t="shared" si="23"/>
        <v>4.2637593838228353E-3</v>
      </c>
      <c r="J43" s="24">
        <v>5</v>
      </c>
      <c r="K43" s="5">
        <f>VLOOKUP(E43,'Appendix 3a. nax iIBGE 2020'!$E$5:$O$1935,11,FALSE)</f>
        <v>2.5</v>
      </c>
      <c r="L43" s="19">
        <f t="shared" si="24"/>
        <v>2.1093948121007133E-2</v>
      </c>
      <c r="M43" s="20">
        <f t="shared" si="34"/>
        <v>94399.987241348514</v>
      </c>
      <c r="N43" s="20">
        <f t="shared" si="35"/>
        <v>1991.2684334927408</v>
      </c>
      <c r="O43" s="20">
        <f t="shared" si="25"/>
        <v>467021.76512301067</v>
      </c>
      <c r="P43" s="20">
        <f t="shared" si="19"/>
        <v>2939094.8320310316</v>
      </c>
      <c r="Q43" s="21">
        <f t="shared" si="26"/>
        <v>31.134483360858624</v>
      </c>
      <c r="R43" s="22">
        <f t="shared" si="27"/>
        <v>0.83563096500530221</v>
      </c>
      <c r="S43" s="22">
        <f t="shared" si="28"/>
        <v>0.97890605187899282</v>
      </c>
      <c r="T43" s="22">
        <f t="shared" si="29"/>
        <v>0.98234243303144908</v>
      </c>
      <c r="U43" s="23">
        <f t="shared" si="36"/>
        <v>95032.745576801623</v>
      </c>
      <c r="V43" s="23">
        <f t="shared" si="37"/>
        <v>1678.0470692276358</v>
      </c>
      <c r="W43" s="22">
        <f t="shared" si="30"/>
        <v>1.765756696855092E-2</v>
      </c>
      <c r="X43" s="23">
        <f t="shared" si="38"/>
        <v>2.6753582794301809</v>
      </c>
      <c r="Y43" s="23">
        <f t="shared" si="31"/>
        <v>471262.86965780158</v>
      </c>
      <c r="Z43" s="23">
        <f t="shared" si="20"/>
        <v>3145442.787011215</v>
      </c>
      <c r="AA43" s="23">
        <f t="shared" si="32"/>
        <v>33.098515337212845</v>
      </c>
      <c r="AB43" s="25"/>
      <c r="AC43" s="24"/>
      <c r="AD43" s="25"/>
      <c r="AE43" s="24"/>
      <c r="AF43" s="23">
        <f t="shared" si="33"/>
        <v>1.9640319763542209</v>
      </c>
    </row>
    <row r="44" spans="2:32" s="26" customFormat="1" ht="15" customHeight="1" x14ac:dyDescent="0.2">
      <c r="B44" s="5" t="str">
        <f t="shared" si="21"/>
        <v>GO</v>
      </c>
      <c r="C44" s="5" t="s">
        <v>48</v>
      </c>
      <c r="D44" s="24" t="s">
        <v>80</v>
      </c>
      <c r="E44" s="4" t="str">
        <f t="shared" si="22"/>
        <v>GOFemale55-59</v>
      </c>
      <c r="F44" s="6">
        <f>VLOOKUP(E44,'Appendix 1a. Person-years 2020'!$E$3:$F$1682,2,FALSE)</f>
        <v>188012.86309999999</v>
      </c>
      <c r="G44" s="17">
        <f>VLOOKUP(E44,'Appendix 2a. Deaths 2020'!$E$4:$G$1683,2,FALSE)</f>
        <v>1247</v>
      </c>
      <c r="H44" s="17">
        <f>VLOOKUP(E44,'Appendix 2a. Deaths 2020'!$E$4:$G$1683,3,FALSE)</f>
        <v>211</v>
      </c>
      <c r="I44" s="18">
        <f t="shared" si="23"/>
        <v>6.6325249211100388E-3</v>
      </c>
      <c r="J44" s="24">
        <v>5</v>
      </c>
      <c r="K44" s="5">
        <f>VLOOKUP(E44,'Appendix 3a. nax iIBGE 2020'!$E$5:$O$1935,11,FALSE)</f>
        <v>2.5</v>
      </c>
      <c r="L44" s="19">
        <f t="shared" si="24"/>
        <v>3.2621713781487607E-2</v>
      </c>
      <c r="M44" s="20">
        <f t="shared" si="34"/>
        <v>92408.718807855766</v>
      </c>
      <c r="N44" s="20">
        <f t="shared" si="35"/>
        <v>3014.5307758638414</v>
      </c>
      <c r="O44" s="20">
        <f t="shared" si="25"/>
        <v>454507.26709961926</v>
      </c>
      <c r="P44" s="20">
        <f t="shared" si="19"/>
        <v>2472073.066908021</v>
      </c>
      <c r="Q44" s="21">
        <f t="shared" si="26"/>
        <v>26.751513264112774</v>
      </c>
      <c r="R44" s="22">
        <f t="shared" si="27"/>
        <v>0.83079390537289499</v>
      </c>
      <c r="S44" s="22">
        <f t="shared" si="28"/>
        <v>0.96737828621851241</v>
      </c>
      <c r="T44" s="22">
        <f t="shared" si="29"/>
        <v>0.97282231235827277</v>
      </c>
      <c r="U44" s="23">
        <f t="shared" si="36"/>
        <v>93354.698507573979</v>
      </c>
      <c r="V44" s="23">
        <f t="shared" si="37"/>
        <v>2537.164835926465</v>
      </c>
      <c r="W44" s="22">
        <f t="shared" si="30"/>
        <v>2.7177687641727233E-2</v>
      </c>
      <c r="X44" s="23">
        <f t="shared" si="38"/>
        <v>2.6812874585003903</v>
      </c>
      <c r="Y44" s="23">
        <f t="shared" si="31"/>
        <v>460890.53661295545</v>
      </c>
      <c r="Z44" s="23">
        <f t="shared" si="20"/>
        <v>2674179.9173534135</v>
      </c>
      <c r="AA44" s="23">
        <f t="shared" si="32"/>
        <v>28.645370400253118</v>
      </c>
      <c r="AB44" s="25"/>
      <c r="AC44" s="24"/>
      <c r="AD44" s="25"/>
      <c r="AE44" s="24"/>
      <c r="AF44" s="23">
        <f t="shared" si="33"/>
        <v>1.893857136140344</v>
      </c>
    </row>
    <row r="45" spans="2:32" s="26" customFormat="1" ht="15" customHeight="1" x14ac:dyDescent="0.2">
      <c r="B45" s="5" t="str">
        <f t="shared" si="21"/>
        <v>GO</v>
      </c>
      <c r="C45" s="5" t="s">
        <v>48</v>
      </c>
      <c r="D45" s="24" t="s">
        <v>81</v>
      </c>
      <c r="E45" s="4" t="str">
        <f t="shared" si="22"/>
        <v>GOFemale60-64</v>
      </c>
      <c r="F45" s="6">
        <f>VLOOKUP(E45,'Appendix 1a. Person-years 2020'!$E$3:$F$1682,2,FALSE)</f>
        <v>151192.36970000001</v>
      </c>
      <c r="G45" s="17">
        <f>VLOOKUP(E45,'Appendix 2a. Deaths 2020'!$E$4:$G$1683,2,FALSE)</f>
        <v>1624</v>
      </c>
      <c r="H45" s="17">
        <f>VLOOKUP(E45,'Appendix 2a. Deaths 2020'!$E$4:$G$1683,3,FALSE)</f>
        <v>302</v>
      </c>
      <c r="I45" s="18">
        <f t="shared" si="23"/>
        <v>1.0741282799008871E-2</v>
      </c>
      <c r="J45" s="24">
        <v>5</v>
      </c>
      <c r="K45" s="5">
        <f>VLOOKUP(E45,'Appendix 3a. nax iIBGE 2020'!$E$5:$O$1935,11,FALSE)</f>
        <v>2.5</v>
      </c>
      <c r="L45" s="19">
        <f t="shared" si="24"/>
        <v>5.2301939195456927E-2</v>
      </c>
      <c r="M45" s="20">
        <f t="shared" si="34"/>
        <v>89394.188031991929</v>
      </c>
      <c r="N45" s="20">
        <f t="shared" si="35"/>
        <v>4675.4893868764848</v>
      </c>
      <c r="O45" s="20">
        <f t="shared" si="25"/>
        <v>435282.2166927685</v>
      </c>
      <c r="P45" s="20">
        <f t="shared" si="19"/>
        <v>2017565.7998084016</v>
      </c>
      <c r="Q45" s="21">
        <f t="shared" si="26"/>
        <v>22.569317359718795</v>
      </c>
      <c r="R45" s="22">
        <f t="shared" si="27"/>
        <v>0.81403940886699511</v>
      </c>
      <c r="S45" s="22">
        <f t="shared" si="28"/>
        <v>0.94769806080454311</v>
      </c>
      <c r="T45" s="22">
        <f t="shared" si="29"/>
        <v>0.9572127043792561</v>
      </c>
      <c r="U45" s="23">
        <f t="shared" si="36"/>
        <v>90817.533671647514</v>
      </c>
      <c r="V45" s="23">
        <f t="shared" si="37"/>
        <v>3885.8366607556459</v>
      </c>
      <c r="W45" s="22">
        <f t="shared" si="30"/>
        <v>4.2787295620743904E-2</v>
      </c>
      <c r="X45" s="23">
        <f t="shared" si="38"/>
        <v>2.6625966242579762</v>
      </c>
      <c r="Y45" s="23">
        <f t="shared" si="31"/>
        <v>445004.90062980517</v>
      </c>
      <c r="Z45" s="23">
        <f t="shared" si="20"/>
        <v>2213289.3807404581</v>
      </c>
      <c r="AA45" s="23">
        <f t="shared" si="32"/>
        <v>24.370727669644136</v>
      </c>
      <c r="AB45" s="25"/>
      <c r="AC45" s="24"/>
      <c r="AD45" s="25"/>
      <c r="AE45" s="24"/>
      <c r="AF45" s="23">
        <f t="shared" si="33"/>
        <v>1.8014103099253411</v>
      </c>
    </row>
    <row r="46" spans="2:32" s="26" customFormat="1" ht="15" customHeight="1" x14ac:dyDescent="0.2">
      <c r="B46" s="5" t="str">
        <f t="shared" si="21"/>
        <v>GO</v>
      </c>
      <c r="C46" s="5" t="s">
        <v>48</v>
      </c>
      <c r="D46" s="24" t="s">
        <v>82</v>
      </c>
      <c r="E46" s="4" t="str">
        <f t="shared" si="22"/>
        <v>GOFemale65-69</v>
      </c>
      <c r="F46" s="6">
        <f>VLOOKUP(E46,'Appendix 1a. Person-years 2020'!$E$3:$F$1682,2,FALSE)</f>
        <v>115973.7313</v>
      </c>
      <c r="G46" s="17">
        <f>VLOOKUP(E46,'Appendix 2a. Deaths 2020'!$E$4:$G$1683,2,FALSE)</f>
        <v>1933</v>
      </c>
      <c r="H46" s="17">
        <f>VLOOKUP(E46,'Appendix 2a. Deaths 2020'!$E$4:$G$1683,3,FALSE)</f>
        <v>398</v>
      </c>
      <c r="I46" s="18">
        <f t="shared" si="23"/>
        <v>1.6667567545962023E-2</v>
      </c>
      <c r="J46" s="24">
        <v>5</v>
      </c>
      <c r="K46" s="5">
        <f>VLOOKUP(E46,'Appendix 3a. nax iIBGE 2020'!$E$5:$O$1935,11,FALSE)</f>
        <v>2.5</v>
      </c>
      <c r="L46" s="19">
        <f t="shared" si="24"/>
        <v>8.0004151242817553E-2</v>
      </c>
      <c r="M46" s="20">
        <f t="shared" si="34"/>
        <v>84718.698645115452</v>
      </c>
      <c r="N46" s="20">
        <f t="shared" si="35"/>
        <v>6777.8475794984988</v>
      </c>
      <c r="O46" s="20">
        <f t="shared" si="25"/>
        <v>406648.87427683099</v>
      </c>
      <c r="P46" s="20">
        <f t="shared" si="19"/>
        <v>1582283.5831156331</v>
      </c>
      <c r="Q46" s="21">
        <f t="shared" si="26"/>
        <v>18.676910864079488</v>
      </c>
      <c r="R46" s="22">
        <f t="shared" si="27"/>
        <v>0.79410243145369896</v>
      </c>
      <c r="S46" s="22">
        <f t="shared" si="28"/>
        <v>0.91999584875718243</v>
      </c>
      <c r="T46" s="22">
        <f t="shared" si="29"/>
        <v>0.93592763215215946</v>
      </c>
      <c r="U46" s="23">
        <f t="shared" si="36"/>
        <v>86931.697010891861</v>
      </c>
      <c r="V46" s="23">
        <f t="shared" si="37"/>
        <v>5569.9196685188836</v>
      </c>
      <c r="W46" s="22">
        <f t="shared" si="30"/>
        <v>6.4072367847840539E-2</v>
      </c>
      <c r="X46" s="23">
        <f t="shared" si="38"/>
        <v>2.660624484207367</v>
      </c>
      <c r="Y46" s="23">
        <f t="shared" si="31"/>
        <v>421628.35135699442</v>
      </c>
      <c r="Z46" s="23">
        <f t="shared" si="20"/>
        <v>1768284.480110653</v>
      </c>
      <c r="AA46" s="23">
        <f t="shared" si="32"/>
        <v>20.341078581372923</v>
      </c>
      <c r="AB46" s="25"/>
      <c r="AC46" s="24"/>
      <c r="AD46" s="25"/>
      <c r="AE46" s="24"/>
      <c r="AF46" s="23">
        <f t="shared" si="33"/>
        <v>1.6641677172934344</v>
      </c>
    </row>
    <row r="47" spans="2:32" s="26" customFormat="1" ht="15" customHeight="1" x14ac:dyDescent="0.2">
      <c r="B47" s="5" t="str">
        <f t="shared" si="21"/>
        <v>GO</v>
      </c>
      <c r="C47" s="5" t="s">
        <v>48</v>
      </c>
      <c r="D47" s="42" t="s">
        <v>19</v>
      </c>
      <c r="E47" s="4" t="str">
        <f t="shared" si="22"/>
        <v>GOFemale70-74</v>
      </c>
      <c r="F47" s="6">
        <f>VLOOKUP(E47,'Appendix 1a. Person-years 2020'!$E$3:$F$1682,2,FALSE)</f>
        <v>82412.042000000001</v>
      </c>
      <c r="G47" s="17">
        <f>VLOOKUP(E47,'Appendix 2a. Deaths 2020'!$E$4:$G$1683,2,FALSE)</f>
        <v>2165</v>
      </c>
      <c r="H47" s="17">
        <f>VLOOKUP(E47,'Appendix 2a. Deaths 2020'!$E$4:$G$1683,3,FALSE)</f>
        <v>421</v>
      </c>
      <c r="I47" s="18">
        <f t="shared" si="23"/>
        <v>2.6270432663226571E-2</v>
      </c>
      <c r="J47" s="24">
        <v>5</v>
      </c>
      <c r="K47" s="5">
        <f>VLOOKUP(E47,'Appendix 3a. nax iIBGE 2020'!$E$5:$O$1935,11,FALSE)</f>
        <v>2.5</v>
      </c>
      <c r="L47" s="19">
        <f t="shared" si="24"/>
        <v>0.12325711872200827</v>
      </c>
      <c r="M47" s="20">
        <f t="shared" si="34"/>
        <v>77940.851065616953</v>
      </c>
      <c r="N47" s="20">
        <f t="shared" si="35"/>
        <v>9606.7647330891141</v>
      </c>
      <c r="O47" s="20">
        <f t="shared" si="25"/>
        <v>365687.34349536191</v>
      </c>
      <c r="P47" s="20">
        <f t="shared" si="19"/>
        <v>1175634.7088388021</v>
      </c>
      <c r="Q47" s="21">
        <f t="shared" si="26"/>
        <v>15.0836781067358</v>
      </c>
      <c r="R47" s="22">
        <f t="shared" si="27"/>
        <v>0.80554272517321013</v>
      </c>
      <c r="S47" s="22">
        <f t="shared" si="28"/>
        <v>0.87674288127799171</v>
      </c>
      <c r="T47" s="22">
        <f t="shared" si="29"/>
        <v>0.89945855163994171</v>
      </c>
      <c r="U47" s="23">
        <f t="shared" si="36"/>
        <v>81361.777342372981</v>
      </c>
      <c r="V47" s="23">
        <f t="shared" si="37"/>
        <v>8180.2309351507538</v>
      </c>
      <c r="W47" s="22">
        <f t="shared" si="30"/>
        <v>0.10054144836005829</v>
      </c>
      <c r="X47" s="23">
        <f t="shared" si="38"/>
        <v>2.6514575839140853</v>
      </c>
      <c r="Y47" s="23">
        <f t="shared" si="31"/>
        <v>387597.26738728519</v>
      </c>
      <c r="Z47" s="23">
        <f t="shared" si="20"/>
        <v>1346656.1287536586</v>
      </c>
      <c r="AA47" s="23">
        <f t="shared" si="32"/>
        <v>16.551459084858561</v>
      </c>
      <c r="AB47" s="25"/>
      <c r="AC47" s="24"/>
      <c r="AD47" s="25"/>
      <c r="AE47" s="24"/>
      <c r="AF47" s="23">
        <f t="shared" si="33"/>
        <v>1.4677809781227609</v>
      </c>
    </row>
    <row r="48" spans="2:32" s="26" customFormat="1" ht="15" customHeight="1" x14ac:dyDescent="0.2">
      <c r="B48" s="5" t="str">
        <f t="shared" si="21"/>
        <v>GO</v>
      </c>
      <c r="C48" s="5" t="s">
        <v>48</v>
      </c>
      <c r="D48" s="42" t="s">
        <v>20</v>
      </c>
      <c r="E48" s="4" t="str">
        <f t="shared" si="22"/>
        <v>GOFemale75-79</v>
      </c>
      <c r="F48" s="6">
        <f>VLOOKUP(E48,'Appendix 1a. Person-years 2020'!$E$3:$F$1682,2,FALSE)</f>
        <v>54887.7667</v>
      </c>
      <c r="G48" s="17">
        <f>VLOOKUP(E48,'Appendix 2a. Deaths 2020'!$E$4:$G$1683,2,FALSE)</f>
        <v>2270</v>
      </c>
      <c r="H48" s="17">
        <f>VLOOKUP(E48,'Appendix 2a. Deaths 2020'!$E$4:$G$1683,3,FALSE)</f>
        <v>397</v>
      </c>
      <c r="I48" s="18">
        <f t="shared" si="23"/>
        <v>4.1357120839095825E-2</v>
      </c>
      <c r="J48" s="24">
        <v>5</v>
      </c>
      <c r="K48" s="5">
        <f>VLOOKUP(E48,'Appendix 3a. nax iIBGE 2020'!$E$5:$O$1935,11,FALSE)</f>
        <v>2.5</v>
      </c>
      <c r="L48" s="19">
        <f t="shared" si="24"/>
        <v>0.18740887542708645</v>
      </c>
      <c r="M48" s="20">
        <f t="shared" si="34"/>
        <v>68334.086332527833</v>
      </c>
      <c r="N48" s="20">
        <f t="shared" si="35"/>
        <v>12806.41427291648</v>
      </c>
      <c r="O48" s="20">
        <f t="shared" si="25"/>
        <v>309654.39598034794</v>
      </c>
      <c r="P48" s="20">
        <f t="shared" si="19"/>
        <v>809947.36534344009</v>
      </c>
      <c r="Q48" s="21">
        <f t="shared" si="26"/>
        <v>11.852757661850752</v>
      </c>
      <c r="R48" s="22">
        <f t="shared" si="27"/>
        <v>0.8251101321585903</v>
      </c>
      <c r="S48" s="22">
        <f t="shared" si="28"/>
        <v>0.8125911245729136</v>
      </c>
      <c r="T48" s="22">
        <f t="shared" si="29"/>
        <v>0.84262537896836776</v>
      </c>
      <c r="U48" s="23">
        <f t="shared" si="36"/>
        <v>73181.546407222224</v>
      </c>
      <c r="V48" s="23">
        <f t="shared" si="37"/>
        <v>11516.918132345405</v>
      </c>
      <c r="W48" s="22">
        <f t="shared" si="30"/>
        <v>0.15737462103163224</v>
      </c>
      <c r="X48" s="23">
        <f t="shared" si="38"/>
        <v>2.6370475570044145</v>
      </c>
      <c r="Y48" s="23">
        <f t="shared" si="31"/>
        <v>338693.80219950539</v>
      </c>
      <c r="Z48" s="23">
        <f t="shared" si="20"/>
        <v>959058.86136637337</v>
      </c>
      <c r="AA48" s="23">
        <f t="shared" si="32"/>
        <v>13.105200811549462</v>
      </c>
      <c r="AB48" s="25"/>
      <c r="AC48" s="24"/>
      <c r="AD48" s="25"/>
      <c r="AE48" s="24"/>
      <c r="AF48" s="23">
        <f t="shared" si="33"/>
        <v>1.2524431496987098</v>
      </c>
    </row>
    <row r="49" spans="2:32" s="26" customFormat="1" ht="15" customHeight="1" x14ac:dyDescent="0.2">
      <c r="B49" s="5" t="str">
        <f t="shared" si="21"/>
        <v>GO</v>
      </c>
      <c r="C49" s="5" t="s">
        <v>48</v>
      </c>
      <c r="D49" s="42" t="s">
        <v>21</v>
      </c>
      <c r="E49" s="4" t="str">
        <f t="shared" si="22"/>
        <v>GOFemale80-84</v>
      </c>
      <c r="F49" s="6">
        <f>VLOOKUP(E49,'Appendix 1a. Person-years 2020'!$E$3:$F$1682,2,FALSE)</f>
        <v>35061.376300000004</v>
      </c>
      <c r="G49" s="17">
        <f>VLOOKUP(E49,'Appendix 2a. Deaths 2020'!$E$4:$G$1683,2,FALSE)</f>
        <v>2442</v>
      </c>
      <c r="H49" s="17">
        <f>VLOOKUP(E49,'Appendix 2a. Deaths 2020'!$E$4:$G$1683,3,FALSE)</f>
        <v>394</v>
      </c>
      <c r="I49" s="18">
        <f t="shared" si="23"/>
        <v>6.9649290977776016E-2</v>
      </c>
      <c r="J49" s="24">
        <v>5</v>
      </c>
      <c r="K49" s="5">
        <f>VLOOKUP(E49,'Appendix 3a. nax iIBGE 2020'!$E$5:$O$1935,11,FALSE)</f>
        <v>2.5</v>
      </c>
      <c r="L49" s="19">
        <f t="shared" si="24"/>
        <v>0.29660128234313399</v>
      </c>
      <c r="M49" s="20">
        <f t="shared" si="34"/>
        <v>55527.672059611352</v>
      </c>
      <c r="N49" s="20">
        <f t="shared" si="35"/>
        <v>16469.578738409738</v>
      </c>
      <c r="O49" s="20">
        <f t="shared" si="25"/>
        <v>236464.4134520324</v>
      </c>
      <c r="P49" s="20">
        <f t="shared" si="19"/>
        <v>500292.96936309221</v>
      </c>
      <c r="Q49" s="21">
        <f t="shared" si="26"/>
        <v>9.0097954912643576</v>
      </c>
      <c r="R49" s="22">
        <f t="shared" si="27"/>
        <v>0.83865683865683871</v>
      </c>
      <c r="S49" s="22">
        <f t="shared" si="28"/>
        <v>0.70339871765686601</v>
      </c>
      <c r="T49" s="22">
        <f t="shared" si="29"/>
        <v>0.74448260293806856</v>
      </c>
      <c r="U49" s="23">
        <f t="shared" si="36"/>
        <v>61664.628274876821</v>
      </c>
      <c r="V49" s="23">
        <f t="shared" si="37"/>
        <v>15756.385307588105</v>
      </c>
      <c r="W49" s="22">
        <f t="shared" si="30"/>
        <v>0.25551739706193144</v>
      </c>
      <c r="X49" s="23">
        <f t="shared" si="38"/>
        <v>2.5843152176639523</v>
      </c>
      <c r="Y49" s="23">
        <f t="shared" si="31"/>
        <v>270260.68116222019</v>
      </c>
      <c r="Z49" s="23">
        <f t="shared" si="20"/>
        <v>620365.05916686798</v>
      </c>
      <c r="AA49" s="23">
        <f t="shared" si="32"/>
        <v>10.060306475886353</v>
      </c>
      <c r="AB49" s="25"/>
      <c r="AC49" s="24"/>
      <c r="AD49" s="25"/>
      <c r="AE49" s="24"/>
      <c r="AF49" s="23">
        <f t="shared" si="33"/>
        <v>1.0505109846219955</v>
      </c>
    </row>
    <row r="50" spans="2:32" s="26" customFormat="1" ht="15" customHeight="1" x14ac:dyDescent="0.2">
      <c r="B50" s="5" t="str">
        <f t="shared" si="21"/>
        <v>GO</v>
      </c>
      <c r="C50" s="5" t="s">
        <v>48</v>
      </c>
      <c r="D50" s="42" t="s">
        <v>22</v>
      </c>
      <c r="E50" s="4" t="str">
        <f t="shared" si="22"/>
        <v>GOFemale85-89</v>
      </c>
      <c r="F50" s="6">
        <f>VLOOKUP(E50,'Appendix 1a. Person-years 2020'!$E$3:$F$1682,2,FALSE)</f>
        <v>17611.030900000002</v>
      </c>
      <c r="G50" s="17">
        <f>VLOOKUP(E50,'Appendix 2a. Deaths 2020'!$E$4:$G$1683,2,FALSE)</f>
        <v>1998</v>
      </c>
      <c r="H50" s="17">
        <f>VLOOKUP(E50,'Appendix 2a. Deaths 2020'!$E$4:$G$1683,3,FALSE)</f>
        <v>306</v>
      </c>
      <c r="I50" s="18">
        <f t="shared" si="23"/>
        <v>0.11345162082476386</v>
      </c>
      <c r="J50" s="24">
        <v>5</v>
      </c>
      <c r="K50" s="5">
        <f>VLOOKUP(E50,'Appendix 3a. nax iIBGE 2020'!$E$5:$O$1935,11,FALSE)</f>
        <v>2.5</v>
      </c>
      <c r="L50" s="19">
        <f t="shared" si="24"/>
        <v>0.44191747079315896</v>
      </c>
      <c r="M50" s="20">
        <f t="shared" si="34"/>
        <v>39058.09332120161</v>
      </c>
      <c r="N50" s="20">
        <f t="shared" si="35"/>
        <v>17260.45381450859</v>
      </c>
      <c r="O50" s="20">
        <f t="shared" si="25"/>
        <v>152139.33206973659</v>
      </c>
      <c r="P50" s="20">
        <f t="shared" si="19"/>
        <v>263828.55591105978</v>
      </c>
      <c r="Q50" s="21">
        <f t="shared" si="26"/>
        <v>6.7547730438712357</v>
      </c>
      <c r="R50" s="22">
        <f t="shared" si="27"/>
        <v>0.84684684684684686</v>
      </c>
      <c r="S50" s="22">
        <f t="shared" si="28"/>
        <v>0.55808252920684098</v>
      </c>
      <c r="T50" s="22">
        <f t="shared" si="29"/>
        <v>0.61022832396861715</v>
      </c>
      <c r="U50" s="23">
        <f t="shared" si="36"/>
        <v>45908.242967288716</v>
      </c>
      <c r="V50" s="23">
        <f t="shared" si="37"/>
        <v>17893.732805016069</v>
      </c>
      <c r="W50" s="22">
        <f t="shared" si="30"/>
        <v>0.38977167603138285</v>
      </c>
      <c r="X50" s="23">
        <f>J50+R50*(L50/W50)*(K50-J50)</f>
        <v>2.5996433314616469</v>
      </c>
      <c r="Y50" s="23">
        <f t="shared" si="31"/>
        <v>186589.87397287978</v>
      </c>
      <c r="Z50" s="23">
        <f t="shared" si="20"/>
        <v>350104.37800464779</v>
      </c>
      <c r="AA50" s="23">
        <f t="shared" si="32"/>
        <v>7.6261768121709608</v>
      </c>
      <c r="AB50" s="25"/>
      <c r="AC50" s="24"/>
      <c r="AD50" s="25"/>
      <c r="AE50" s="24"/>
      <c r="AF50" s="23">
        <f t="shared" si="33"/>
        <v>0.8714037682997251</v>
      </c>
    </row>
    <row r="51" spans="2:32" s="26" customFormat="1" ht="15" customHeight="1" x14ac:dyDescent="0.2">
      <c r="B51" s="5" t="str">
        <f t="shared" si="21"/>
        <v>GO</v>
      </c>
      <c r="C51" s="5" t="s">
        <v>48</v>
      </c>
      <c r="D51" s="43" t="s">
        <v>5</v>
      </c>
      <c r="E51" s="4" t="str">
        <f t="shared" si="22"/>
        <v>GOFemale90+</v>
      </c>
      <c r="F51" s="8">
        <f>VLOOKUP(E51,'Appendix 1a. Person-years 2020'!$E$3:$F$1682,2,FALSE)</f>
        <v>9607.3382000000001</v>
      </c>
      <c r="G51" s="17">
        <f>VLOOKUP(E51,'Appendix 2a. Deaths 2020'!$E$4:$G$1683,2,FALSE)</f>
        <v>1875</v>
      </c>
      <c r="H51" s="17">
        <f>VLOOKUP(E51,'Appendix 2a. Deaths 2020'!$E$4:$G$1683,3,FALSE)</f>
        <v>229</v>
      </c>
      <c r="I51" s="18">
        <f t="shared" si="23"/>
        <v>0.195163317972922</v>
      </c>
      <c r="J51" s="27"/>
      <c r="K51" s="28"/>
      <c r="L51" s="16">
        <v>1</v>
      </c>
      <c r="M51" s="20">
        <f t="shared" si="34"/>
        <v>21797.63950669302</v>
      </c>
      <c r="N51" s="20">
        <f t="shared" si="35"/>
        <v>21797.63950669302</v>
      </c>
      <c r="O51" s="38">
        <f>N51*Q51</f>
        <v>111689.2238413232</v>
      </c>
      <c r="P51" s="20">
        <f>O51</f>
        <v>111689.2238413232</v>
      </c>
      <c r="Q51" s="21">
        <f>1/I51</f>
        <v>5.1239137066666665</v>
      </c>
      <c r="R51" s="22">
        <f t="shared" si="27"/>
        <v>0.87786666666666668</v>
      </c>
      <c r="S51" s="22">
        <f t="shared" si="28"/>
        <v>0</v>
      </c>
      <c r="T51" s="22">
        <f t="shared" si="29"/>
        <v>0</v>
      </c>
      <c r="U51" s="23">
        <f t="shared" si="36"/>
        <v>28014.510162272647</v>
      </c>
      <c r="V51" s="23">
        <f>U51*(1-T51)</f>
        <v>28014.510162272647</v>
      </c>
      <c r="W51" s="22">
        <f t="shared" si="30"/>
        <v>1</v>
      </c>
      <c r="X51" s="23">
        <f>Q51/R51</f>
        <v>5.8367789793438636</v>
      </c>
      <c r="Y51" s="23">
        <f t="shared" si="31"/>
        <v>163514.50403176804</v>
      </c>
      <c r="Z51" s="23">
        <f>Y51</f>
        <v>163514.50403176804</v>
      </c>
      <c r="AA51" s="23">
        <f t="shared" si="32"/>
        <v>5.8367789793438636</v>
      </c>
      <c r="AB51" s="25"/>
      <c r="AC51" s="24"/>
      <c r="AD51" s="25"/>
      <c r="AE51" s="24"/>
      <c r="AF51" s="23">
        <f t="shared" si="33"/>
        <v>0.71286527267719713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3585453.4302000008</v>
      </c>
      <c r="G52" s="30">
        <f>SUM(G32:G51)</f>
        <v>19595</v>
      </c>
      <c r="H52" s="30">
        <f>SUM(H32:H51)</f>
        <v>3174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GO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GO</v>
      </c>
      <c r="C59" s="5" t="s">
        <v>47</v>
      </c>
      <c r="D59" s="40">
        <v>0</v>
      </c>
      <c r="E59" s="4" t="str">
        <f>_xlfn.CONCAT(B59,C59,D59)</f>
        <v>GOMale0</v>
      </c>
      <c r="F59" s="6">
        <f>VLOOKUP(E59,'Appendix 1a. Person-years 2020'!$E$3:$F$1682,2,FALSE)</f>
        <v>51802.896399999998</v>
      </c>
      <c r="G59" s="17">
        <f>VLOOKUP(E59,'Appendix 2a. Deaths 2020'!$E$4:$G$1683,2,FALSE)</f>
        <v>554</v>
      </c>
      <c r="H59" s="17">
        <f>VLOOKUP(E59,'Appendix 2a. Deaths 2020'!$E$4:$G$1683,3,FALSE)</f>
        <v>1</v>
      </c>
      <c r="I59" s="18">
        <f>G59/F59</f>
        <v>1.0694382717951655E-2</v>
      </c>
      <c r="J59" s="16">
        <v>1</v>
      </c>
      <c r="K59" s="5">
        <f>VLOOKUP(E59,'Appendix 3a. nax iIBGE 2020'!$E$5:$O$1935,11,FALSE)</f>
        <v>0.08</v>
      </c>
      <c r="L59" s="19">
        <f>(J59*I59)/(1+(J59-K59)*I59)</f>
        <v>1.0590187639850214E-2</v>
      </c>
      <c r="M59" s="16">
        <v>100000</v>
      </c>
      <c r="N59" s="20">
        <f>M59*L59</f>
        <v>1059.0187639850215</v>
      </c>
      <c r="O59" s="20">
        <f>M60*J59+N59*K59</f>
        <v>99025.702737133775</v>
      </c>
      <c r="P59" s="20">
        <f t="shared" ref="P59:P77" si="39">P60+O59</f>
        <v>7128491.1148276059</v>
      </c>
      <c r="Q59" s="21">
        <f>P59/M59</f>
        <v>71.284911148276052</v>
      </c>
      <c r="R59" s="22">
        <f>(G59-H59)/G59</f>
        <v>0.99819494584837543</v>
      </c>
      <c r="S59" s="22">
        <f>1-L59</f>
        <v>0.9894098123601498</v>
      </c>
      <c r="T59" s="22">
        <f>S59^R59</f>
        <v>0.98942882682552147</v>
      </c>
      <c r="U59" s="16">
        <v>100000</v>
      </c>
      <c r="V59" s="23">
        <f>U59*(1-T59)</f>
        <v>1057.1173174478531</v>
      </c>
      <c r="W59" s="22">
        <f>V59/U59</f>
        <v>1.057117317447853E-2</v>
      </c>
      <c r="X59" s="23">
        <f>J59+R59*(L59/W59)*(K59-J59)</f>
        <v>8.0008824474733453E-2</v>
      </c>
      <c r="Y59" s="23">
        <f>U60*J59+V59*X59</f>
        <v>99027.461396453044</v>
      </c>
      <c r="Z59" s="23">
        <f t="shared" ref="Z59:Z77" si="40">Z60+Y59</f>
        <v>7363985.0080395993</v>
      </c>
      <c r="AA59" s="23">
        <f>Z59/U59</f>
        <v>73.639850080395988</v>
      </c>
      <c r="AB59" s="16"/>
      <c r="AC59" s="16"/>
      <c r="AD59" s="16"/>
      <c r="AE59" s="16"/>
      <c r="AF59" s="23">
        <f>AA59-Q59</f>
        <v>2.3549389321199357</v>
      </c>
    </row>
    <row r="60" spans="2:32" s="26" customFormat="1" ht="15" customHeight="1" x14ac:dyDescent="0.2">
      <c r="B60" s="5" t="str">
        <f t="shared" ref="B60:B78" si="41">B6</f>
        <v>GO</v>
      </c>
      <c r="C60" s="5" t="s">
        <v>47</v>
      </c>
      <c r="D60" s="41" t="s">
        <v>18</v>
      </c>
      <c r="E60" s="4" t="str">
        <f t="shared" ref="E60:E78" si="42">_xlfn.CONCAT(B60,C60,D60)</f>
        <v>GOMale1-4</v>
      </c>
      <c r="F60" s="6">
        <f>VLOOKUP(E60,'Appendix 1a. Person-years 2020'!$E$3:$F$1682,2,FALSE)</f>
        <v>211503.6263</v>
      </c>
      <c r="G60" s="17">
        <f>VLOOKUP(E60,'Appendix 2a. Deaths 2020'!$E$4:$G$1683,2,FALSE)</f>
        <v>79</v>
      </c>
      <c r="H60" s="17">
        <f>VLOOKUP(E60,'Appendix 2a. Deaths 2020'!$E$4:$G$1683,3,FALSE)</f>
        <v>2</v>
      </c>
      <c r="I60" s="18">
        <f t="shared" ref="I60:I78" si="43">G60/F60</f>
        <v>3.7351605446208844E-4</v>
      </c>
      <c r="J60" s="24">
        <v>4</v>
      </c>
      <c r="K60" s="5">
        <f>VLOOKUP(E60,'Appendix 3a. nax iIBGE 2020'!$E$5:$O$1935,11,FALSE)</f>
        <v>1.61</v>
      </c>
      <c r="L60" s="19">
        <f t="shared" ref="L60:L77" si="44">(J60*I60)/(1+(J60-K60)*I60)</f>
        <v>1.4927316512725116E-3</v>
      </c>
      <c r="M60" s="20">
        <f>M59-N59</f>
        <v>98940.981236014981</v>
      </c>
      <c r="N60" s="20">
        <f>M60*L60</f>
        <v>147.69233429895922</v>
      </c>
      <c r="O60" s="20">
        <f t="shared" ref="O60:O77" si="45">M61*J60+N60*K60</f>
        <v>395410.94026508543</v>
      </c>
      <c r="P60" s="20">
        <f t="shared" si="39"/>
        <v>7029465.4120904719</v>
      </c>
      <c r="Q60" s="21">
        <f t="shared" ref="Q60:Q77" si="46">P60/M60</f>
        <v>71.047055772797549</v>
      </c>
      <c r="R60" s="22">
        <f t="shared" ref="R60:R78" si="47">(G60-H60)/G60</f>
        <v>0.97468354430379744</v>
      </c>
      <c r="S60" s="22">
        <f t="shared" ref="S60:S78" si="48">1-L60</f>
        <v>0.99850726834872749</v>
      </c>
      <c r="T60" s="22">
        <f t="shared" ref="T60:T78" si="49">S60^R60</f>
        <v>0.9985450315178066</v>
      </c>
      <c r="U60" s="23">
        <f>U59-V59</f>
        <v>98942.882682552154</v>
      </c>
      <c r="V60" s="23">
        <f>U60*(1-T60)</f>
        <v>143.95877584047227</v>
      </c>
      <c r="W60" s="22">
        <f t="shared" ref="W60:W78" si="50">V60/U60</f>
        <v>1.4549684821933973E-3</v>
      </c>
      <c r="X60" s="23">
        <f>J60+R60*(L60/W60)*(K60-J60)</f>
        <v>1.6100451820588471</v>
      </c>
      <c r="Y60" s="23">
        <f t="shared" ref="Y60:Y78" si="51">U61*J60+V60*X60</f>
        <v>395427.47576030379</v>
      </c>
      <c r="Z60" s="23">
        <f t="shared" si="40"/>
        <v>7264957.5466431463</v>
      </c>
      <c r="AA60" s="23">
        <f t="shared" ref="AA60:AA78" si="52">Z60/U60</f>
        <v>73.425772017902489</v>
      </c>
      <c r="AB60" s="25"/>
      <c r="AC60" s="24"/>
      <c r="AD60" s="25"/>
      <c r="AE60" s="24"/>
      <c r="AF60" s="23">
        <f t="shared" ref="AF60:AF78" si="53">AA60-Q60</f>
        <v>2.3787162451049397</v>
      </c>
    </row>
    <row r="61" spans="2:32" s="26" customFormat="1" ht="15" customHeight="1" x14ac:dyDescent="0.2">
      <c r="B61" s="5" t="str">
        <f t="shared" si="41"/>
        <v>GO</v>
      </c>
      <c r="C61" s="5" t="s">
        <v>47</v>
      </c>
      <c r="D61" s="24" t="s">
        <v>70</v>
      </c>
      <c r="E61" s="4" t="str">
        <f t="shared" si="42"/>
        <v>GOMale5-9</v>
      </c>
      <c r="F61" s="6">
        <f>VLOOKUP(E61,'Appendix 1a. Person-years 2020'!$E$3:$F$1682,2,FALSE)</f>
        <v>264721.64559999999</v>
      </c>
      <c r="G61" s="17">
        <f>VLOOKUP(E61,'Appendix 2a. Deaths 2020'!$E$4:$G$1683,2,FALSE)</f>
        <v>57</v>
      </c>
      <c r="H61" s="17">
        <f>VLOOKUP(E61,'Appendix 2a. Deaths 2020'!$E$4:$G$1683,3,FALSE)</f>
        <v>1</v>
      </c>
      <c r="I61" s="18">
        <f t="shared" si="43"/>
        <v>2.1532051098733425E-4</v>
      </c>
      <c r="J61" s="24">
        <v>5</v>
      </c>
      <c r="K61" s="5">
        <f>VLOOKUP(E61,'Appendix 3a. nax iIBGE 2020'!$E$5:$O$1935,11,FALSE)</f>
        <v>2.5</v>
      </c>
      <c r="L61" s="19">
        <f t="shared" si="44"/>
        <v>1.0760233302034372E-3</v>
      </c>
      <c r="M61" s="20">
        <f t="shared" ref="M61:M78" si="54">M60-N60</f>
        <v>98793.28890171602</v>
      </c>
      <c r="N61" s="20">
        <f t="shared" ref="N61:N78" si="55">M61*L61</f>
        <v>106.30388372577475</v>
      </c>
      <c r="O61" s="20">
        <f t="shared" si="45"/>
        <v>493700.68479926564</v>
      </c>
      <c r="P61" s="20">
        <f t="shared" si="39"/>
        <v>6634054.4718253864</v>
      </c>
      <c r="Q61" s="21">
        <f t="shared" si="46"/>
        <v>67.150861617991481</v>
      </c>
      <c r="R61" s="22">
        <f t="shared" si="47"/>
        <v>0.98245614035087714</v>
      </c>
      <c r="S61" s="22">
        <f t="shared" si="48"/>
        <v>0.9989239766697966</v>
      </c>
      <c r="T61" s="22">
        <f t="shared" si="49"/>
        <v>0.99894284429024893</v>
      </c>
      <c r="U61" s="23">
        <f t="shared" ref="U61:U78" si="56">U60-V60</f>
        <v>98798.923906711687</v>
      </c>
      <c r="V61" s="23">
        <f t="shared" ref="V61:V77" si="57">U61*(1-T61)</f>
        <v>104.44584652524151</v>
      </c>
      <c r="W61" s="22">
        <f t="shared" si="50"/>
        <v>1.0571557097510675E-3</v>
      </c>
      <c r="X61" s="23">
        <f>J61+R61*(L61/W61)*(K61-J61)</f>
        <v>2.5000236053965583</v>
      </c>
      <c r="Y61" s="23">
        <f t="shared" si="51"/>
        <v>493733.50738273095</v>
      </c>
      <c r="Z61" s="23">
        <f t="shared" si="40"/>
        <v>6869530.0708828429</v>
      </c>
      <c r="AA61" s="23">
        <f t="shared" si="52"/>
        <v>69.530413887596765</v>
      </c>
      <c r="AB61" s="25"/>
      <c r="AC61" s="24"/>
      <c r="AD61" s="25"/>
      <c r="AE61" s="24"/>
      <c r="AF61" s="23">
        <f t="shared" si="53"/>
        <v>2.3795522696052842</v>
      </c>
    </row>
    <row r="62" spans="2:32" s="26" customFormat="1" ht="15" customHeight="1" x14ac:dyDescent="0.2">
      <c r="B62" s="5" t="str">
        <f t="shared" si="41"/>
        <v>GO</v>
      </c>
      <c r="C62" s="5" t="s">
        <v>47</v>
      </c>
      <c r="D62" s="24" t="s">
        <v>71</v>
      </c>
      <c r="E62" s="4" t="str">
        <f t="shared" si="42"/>
        <v>GOMale10-14</v>
      </c>
      <c r="F62" s="6">
        <f>VLOOKUP(E62,'Appendix 1a. Person-years 2020'!$E$3:$F$1682,2,FALSE)</f>
        <v>252548.41020000001</v>
      </c>
      <c r="G62" s="17">
        <f>VLOOKUP(E62,'Appendix 2a. Deaths 2020'!$E$4:$G$1683,2,FALSE)</f>
        <v>84</v>
      </c>
      <c r="H62" s="17">
        <f>VLOOKUP(E62,'Appendix 2a. Deaths 2020'!$E$4:$G$1683,3,FALSE)</f>
        <v>1</v>
      </c>
      <c r="I62" s="18">
        <f t="shared" si="43"/>
        <v>3.3260949824818971E-4</v>
      </c>
      <c r="J62" s="24">
        <v>5</v>
      </c>
      <c r="K62" s="5">
        <f>VLOOKUP(E62,'Appendix 3a. nax iIBGE 2020'!$E$5:$O$1935,11,FALSE)</f>
        <v>2.5</v>
      </c>
      <c r="L62" s="19">
        <f t="shared" si="44"/>
        <v>1.6616657766903456E-3</v>
      </c>
      <c r="M62" s="20">
        <f t="shared" si="54"/>
        <v>98686.985017990242</v>
      </c>
      <c r="N62" s="20">
        <f t="shared" si="55"/>
        <v>163.98478560914725</v>
      </c>
      <c r="O62" s="20">
        <f t="shared" si="45"/>
        <v>493024.96312592836</v>
      </c>
      <c r="P62" s="20">
        <f t="shared" si="39"/>
        <v>6140353.7870261203</v>
      </c>
      <c r="Q62" s="21">
        <f t="shared" si="46"/>
        <v>62.220502388504002</v>
      </c>
      <c r="R62" s="22">
        <f t="shared" si="47"/>
        <v>0.98809523809523814</v>
      </c>
      <c r="S62" s="22">
        <f t="shared" si="48"/>
        <v>0.99833833422330964</v>
      </c>
      <c r="T62" s="22">
        <f t="shared" si="49"/>
        <v>0.99835809970997891</v>
      </c>
      <c r="U62" s="23">
        <f t="shared" si="56"/>
        <v>98694.478060186448</v>
      </c>
      <c r="V62" s="23">
        <f t="shared" si="57"/>
        <v>162.04649215050046</v>
      </c>
      <c r="W62" s="22">
        <f t="shared" si="50"/>
        <v>1.6419002900210922E-3</v>
      </c>
      <c r="X62" s="23">
        <f>((-5/24)*V61+2.5*V62+(5/24)*V63)/V62</f>
        <v>3.627682988161975</v>
      </c>
      <c r="Y62" s="23">
        <f t="shared" si="51"/>
        <v>493250.01114304544</v>
      </c>
      <c r="Z62" s="23">
        <f t="shared" si="40"/>
        <v>6375796.5635001119</v>
      </c>
      <c r="AA62" s="23">
        <f t="shared" si="52"/>
        <v>64.601350438390142</v>
      </c>
      <c r="AB62" s="25"/>
      <c r="AC62" s="24"/>
      <c r="AD62" s="25"/>
      <c r="AE62" s="24"/>
      <c r="AF62" s="23">
        <f t="shared" si="53"/>
        <v>2.38084804988614</v>
      </c>
    </row>
    <row r="63" spans="2:32" s="26" customFormat="1" ht="15" customHeight="1" x14ac:dyDescent="0.2">
      <c r="B63" s="5" t="str">
        <f t="shared" si="41"/>
        <v>GO</v>
      </c>
      <c r="C63" s="5" t="s">
        <v>47</v>
      </c>
      <c r="D63" s="24" t="s">
        <v>72</v>
      </c>
      <c r="E63" s="4" t="str">
        <f t="shared" si="42"/>
        <v>GOMale15-19</v>
      </c>
      <c r="F63" s="6">
        <f>VLOOKUP(E63,'Appendix 1a. Person-years 2020'!$E$3:$F$1682,2,FALSE)</f>
        <v>264684.88579999999</v>
      </c>
      <c r="G63" s="17">
        <f>VLOOKUP(E63,'Appendix 2a. Deaths 2020'!$E$4:$G$1683,2,FALSE)</f>
        <v>536</v>
      </c>
      <c r="H63" s="17">
        <f>VLOOKUP(E63,'Appendix 2a. Deaths 2020'!$E$4:$G$1683,3,FALSE)</f>
        <v>6</v>
      </c>
      <c r="I63" s="18">
        <f t="shared" si="43"/>
        <v>2.0250495164465488E-3</v>
      </c>
      <c r="J63" s="24">
        <v>5</v>
      </c>
      <c r="K63" s="5">
        <f>VLOOKUP(E63,'Appendix 3a. nax iIBGE 2020'!$E$5:$O$1935,11,FALSE)</f>
        <v>2.5</v>
      </c>
      <c r="L63" s="19">
        <f t="shared" si="44"/>
        <v>1.0074245467451677E-2</v>
      </c>
      <c r="M63" s="20">
        <f t="shared" si="54"/>
        <v>98523.000232381091</v>
      </c>
      <c r="N63" s="20">
        <f t="shared" si="55"/>
        <v>992.54488853080579</v>
      </c>
      <c r="O63" s="20">
        <f t="shared" si="45"/>
        <v>490133.6389405785</v>
      </c>
      <c r="P63" s="20">
        <f t="shared" si="39"/>
        <v>5647328.823900192</v>
      </c>
      <c r="Q63" s="21">
        <f t="shared" si="46"/>
        <v>57.319903074207346</v>
      </c>
      <c r="R63" s="22">
        <f t="shared" si="47"/>
        <v>0.98880597014925375</v>
      </c>
      <c r="S63" s="22">
        <f t="shared" si="48"/>
        <v>0.98992575453254827</v>
      </c>
      <c r="T63" s="22">
        <f t="shared" si="49"/>
        <v>0.99003796233530694</v>
      </c>
      <c r="U63" s="23">
        <f t="shared" si="56"/>
        <v>98532.431568035943</v>
      </c>
      <c r="V63" s="23">
        <f t="shared" si="57"/>
        <v>981.58379447456525</v>
      </c>
      <c r="W63" s="22">
        <f t="shared" si="50"/>
        <v>9.9620376646930575E-3</v>
      </c>
      <c r="X63" s="23">
        <f t="shared" ref="X63:X76" si="58">((-5/24)*V62+2.5*V63+(5/24)*V64)/V63</f>
        <v>2.752512017467613</v>
      </c>
      <c r="Y63" s="23">
        <f t="shared" si="51"/>
        <v>490456.06005824963</v>
      </c>
      <c r="Z63" s="23">
        <f t="shared" si="40"/>
        <v>5882546.5523570664</v>
      </c>
      <c r="AA63" s="23">
        <f t="shared" si="52"/>
        <v>59.70162776603366</v>
      </c>
      <c r="AB63" s="25"/>
      <c r="AC63" s="24"/>
      <c r="AD63" s="25"/>
      <c r="AE63" s="24"/>
      <c r="AF63" s="23">
        <f t="shared" si="53"/>
        <v>2.3817246918263137</v>
      </c>
    </row>
    <row r="64" spans="2:32" s="26" customFormat="1" ht="15" customHeight="1" x14ac:dyDescent="0.2">
      <c r="B64" s="5" t="str">
        <f t="shared" si="41"/>
        <v>GO</v>
      </c>
      <c r="C64" s="5" t="s">
        <v>47</v>
      </c>
      <c r="D64" s="24" t="s">
        <v>73</v>
      </c>
      <c r="E64" s="4" t="str">
        <f t="shared" si="42"/>
        <v>GOMale20-24</v>
      </c>
      <c r="F64" s="6">
        <f>VLOOKUP(E64,'Appendix 1a. Person-years 2020'!$E$3:$F$1682,2,FALSE)</f>
        <v>290600.10479999997</v>
      </c>
      <c r="G64" s="17">
        <f>VLOOKUP(E64,'Appendix 2a. Deaths 2020'!$E$4:$G$1683,2,FALSE)</f>
        <v>826</v>
      </c>
      <c r="H64" s="17">
        <f>VLOOKUP(E64,'Appendix 2a. Deaths 2020'!$E$4:$G$1683,3,FALSE)</f>
        <v>15</v>
      </c>
      <c r="I64" s="18">
        <f t="shared" si="43"/>
        <v>2.8423940196734576E-3</v>
      </c>
      <c r="J64" s="24">
        <v>5</v>
      </c>
      <c r="K64" s="5">
        <f>VLOOKUP(E64,'Appendix 3a. nax iIBGE 2020'!$E$5:$O$1935,11,FALSE)</f>
        <v>2.5</v>
      </c>
      <c r="L64" s="19">
        <f t="shared" si="44"/>
        <v>1.4111692621579667E-2</v>
      </c>
      <c r="M64" s="20">
        <f t="shared" si="54"/>
        <v>97530.455343850292</v>
      </c>
      <c r="N64" s="20">
        <f t="shared" si="55"/>
        <v>1376.3198070551173</v>
      </c>
      <c r="O64" s="20">
        <f t="shared" si="45"/>
        <v>484211.47720161371</v>
      </c>
      <c r="P64" s="20">
        <f t="shared" si="39"/>
        <v>5157195.1849596137</v>
      </c>
      <c r="Q64" s="21">
        <f t="shared" si="46"/>
        <v>52.877792549799643</v>
      </c>
      <c r="R64" s="22">
        <f t="shared" si="47"/>
        <v>0.98184019370460052</v>
      </c>
      <c r="S64" s="22">
        <f t="shared" si="48"/>
        <v>0.98588830737842037</v>
      </c>
      <c r="T64" s="22">
        <f t="shared" si="49"/>
        <v>0.98614278908453479</v>
      </c>
      <c r="U64" s="23">
        <f t="shared" si="56"/>
        <v>97550.847773561385</v>
      </c>
      <c r="V64" s="23">
        <f t="shared" si="57"/>
        <v>1351.7826725806801</v>
      </c>
      <c r="W64" s="22">
        <f t="shared" si="50"/>
        <v>1.3857210915465212E-2</v>
      </c>
      <c r="X64" s="23">
        <f t="shared" si="58"/>
        <v>2.5300340314410206</v>
      </c>
      <c r="Y64" s="23">
        <f t="shared" si="51"/>
        <v>484415.38166964491</v>
      </c>
      <c r="Z64" s="23">
        <f t="shared" si="40"/>
        <v>5392090.4922988163</v>
      </c>
      <c r="AA64" s="23">
        <f t="shared" si="52"/>
        <v>55.274665626844524</v>
      </c>
      <c r="AB64" s="25"/>
      <c r="AC64" s="24"/>
      <c r="AD64" s="25"/>
      <c r="AE64" s="24"/>
      <c r="AF64" s="23">
        <f t="shared" si="53"/>
        <v>2.3968730770448801</v>
      </c>
    </row>
    <row r="65" spans="2:32" s="26" customFormat="1" ht="15" customHeight="1" x14ac:dyDescent="0.2">
      <c r="B65" s="5" t="str">
        <f t="shared" si="41"/>
        <v>GO</v>
      </c>
      <c r="C65" s="5" t="s">
        <v>47</v>
      </c>
      <c r="D65" s="24" t="s">
        <v>74</v>
      </c>
      <c r="E65" s="4" t="str">
        <f t="shared" si="42"/>
        <v>GOMale25-29</v>
      </c>
      <c r="F65" s="6">
        <f>VLOOKUP(E65,'Appendix 1a. Person-years 2020'!$E$3:$F$1682,2,FALSE)</f>
        <v>297447.94329999998</v>
      </c>
      <c r="G65" s="17">
        <f>VLOOKUP(E65,'Appendix 2a. Deaths 2020'!$E$4:$G$1683,2,FALSE)</f>
        <v>760</v>
      </c>
      <c r="H65" s="17">
        <f>VLOOKUP(E65,'Appendix 2a. Deaths 2020'!$E$4:$G$1683,3,FALSE)</f>
        <v>28</v>
      </c>
      <c r="I65" s="18">
        <f t="shared" si="43"/>
        <v>2.5550689359901857E-3</v>
      </c>
      <c r="J65" s="24">
        <v>5</v>
      </c>
      <c r="K65" s="5">
        <f>VLOOKUP(E65,'Appendix 3a. nax iIBGE 2020'!$E$5:$O$1935,11,FALSE)</f>
        <v>2.5</v>
      </c>
      <c r="L65" s="19">
        <f t="shared" si="44"/>
        <v>1.2694257919760362E-2</v>
      </c>
      <c r="M65" s="20">
        <f t="shared" si="54"/>
        <v>96154.135536795176</v>
      </c>
      <c r="N65" s="20">
        <f t="shared" si="55"/>
        <v>1220.6053965556735</v>
      </c>
      <c r="O65" s="20">
        <f t="shared" si="45"/>
        <v>477719.16419258667</v>
      </c>
      <c r="P65" s="20">
        <f t="shared" si="39"/>
        <v>4672983.7077580001</v>
      </c>
      <c r="Q65" s="21">
        <f t="shared" si="46"/>
        <v>48.598884298323242</v>
      </c>
      <c r="R65" s="22">
        <f t="shared" si="47"/>
        <v>0.9631578947368421</v>
      </c>
      <c r="S65" s="22">
        <f t="shared" si="48"/>
        <v>0.98730574208023969</v>
      </c>
      <c r="T65" s="22">
        <f t="shared" si="49"/>
        <v>0.9877705535596395</v>
      </c>
      <c r="U65" s="23">
        <f t="shared" si="56"/>
        <v>96199.065100980704</v>
      </c>
      <c r="V65" s="23">
        <f t="shared" si="57"/>
        <v>1176.4613142651967</v>
      </c>
      <c r="W65" s="22">
        <f t="shared" si="50"/>
        <v>1.2229446440360503E-2</v>
      </c>
      <c r="X65" s="23">
        <f t="shared" si="58"/>
        <v>2.4592704276793351</v>
      </c>
      <c r="Y65" s="23">
        <f t="shared" si="51"/>
        <v>478006.25545305875</v>
      </c>
      <c r="Z65" s="23">
        <f t="shared" si="40"/>
        <v>4907675.1106291711</v>
      </c>
      <c r="AA65" s="23">
        <f t="shared" si="52"/>
        <v>51.015829576696582</v>
      </c>
      <c r="AB65" s="25"/>
      <c r="AC65" s="24"/>
      <c r="AD65" s="25"/>
      <c r="AE65" s="24"/>
      <c r="AF65" s="23">
        <f t="shared" si="53"/>
        <v>2.4169452783733405</v>
      </c>
    </row>
    <row r="66" spans="2:32" s="26" customFormat="1" ht="15" customHeight="1" x14ac:dyDescent="0.2">
      <c r="B66" s="5" t="str">
        <f t="shared" si="41"/>
        <v>GO</v>
      </c>
      <c r="C66" s="5" t="s">
        <v>47</v>
      </c>
      <c r="D66" s="24" t="s">
        <v>75</v>
      </c>
      <c r="E66" s="4" t="str">
        <f t="shared" si="42"/>
        <v>GOMale30-34</v>
      </c>
      <c r="F66" s="6">
        <f>VLOOKUP(E66,'Appendix 1a. Person-years 2020'!$E$3:$F$1682,2,FALSE)</f>
        <v>306513.4903</v>
      </c>
      <c r="G66" s="17">
        <f>VLOOKUP(E66,'Appendix 2a. Deaths 2020'!$E$4:$G$1683,2,FALSE)</f>
        <v>792</v>
      </c>
      <c r="H66" s="17">
        <f>VLOOKUP(E66,'Appendix 2a. Deaths 2020'!$E$4:$G$1683,3,FALSE)</f>
        <v>64</v>
      </c>
      <c r="I66" s="18">
        <f t="shared" si="43"/>
        <v>2.583899322750298E-3</v>
      </c>
      <c r="J66" s="24">
        <v>5</v>
      </c>
      <c r="K66" s="5">
        <f>VLOOKUP(E66,'Appendix 3a. nax iIBGE 2020'!$E$5:$O$1935,11,FALSE)</f>
        <v>2.5</v>
      </c>
      <c r="L66" s="19">
        <f t="shared" si="44"/>
        <v>1.2836575566469903E-2</v>
      </c>
      <c r="M66" s="20">
        <f t="shared" si="54"/>
        <v>94933.530140239498</v>
      </c>
      <c r="N66" s="20">
        <f t="shared" si="55"/>
        <v>1218.6214334369324</v>
      </c>
      <c r="O66" s="20">
        <f t="shared" si="45"/>
        <v>471621.09711760521</v>
      </c>
      <c r="P66" s="20">
        <f t="shared" si="39"/>
        <v>4195264.5435654139</v>
      </c>
      <c r="Q66" s="21">
        <f t="shared" si="46"/>
        <v>44.191599505127492</v>
      </c>
      <c r="R66" s="22">
        <f t="shared" si="47"/>
        <v>0.91919191919191923</v>
      </c>
      <c r="S66" s="22">
        <f t="shared" si="48"/>
        <v>0.98716342443353011</v>
      </c>
      <c r="T66" s="22">
        <f t="shared" si="49"/>
        <v>0.98819457528836174</v>
      </c>
      <c r="U66" s="23">
        <f t="shared" si="56"/>
        <v>95022.60378671551</v>
      </c>
      <c r="V66" s="23">
        <f t="shared" si="57"/>
        <v>1121.7821949079023</v>
      </c>
      <c r="W66" s="22">
        <f t="shared" si="50"/>
        <v>1.1805424711638257E-2</v>
      </c>
      <c r="X66" s="23">
        <f t="shared" si="58"/>
        <v>2.5179189311408479</v>
      </c>
      <c r="Y66" s="23">
        <f t="shared" si="51"/>
        <v>472328.66458421334</v>
      </c>
      <c r="Z66" s="23">
        <f t="shared" si="40"/>
        <v>4429668.8551761126</v>
      </c>
      <c r="AA66" s="23">
        <f t="shared" si="52"/>
        <v>46.617001414934869</v>
      </c>
      <c r="AB66" s="25"/>
      <c r="AC66" s="24"/>
      <c r="AD66" s="25"/>
      <c r="AE66" s="24"/>
      <c r="AF66" s="23">
        <f t="shared" si="53"/>
        <v>2.4254019098073769</v>
      </c>
    </row>
    <row r="67" spans="2:32" s="26" customFormat="1" ht="15" customHeight="1" x14ac:dyDescent="0.2">
      <c r="B67" s="5" t="str">
        <f t="shared" si="41"/>
        <v>GO</v>
      </c>
      <c r="C67" s="5" t="s">
        <v>47</v>
      </c>
      <c r="D67" s="24" t="s">
        <v>76</v>
      </c>
      <c r="E67" s="4" t="str">
        <f t="shared" si="42"/>
        <v>GOMale35-39</v>
      </c>
      <c r="F67" s="6">
        <f>VLOOKUP(E67,'Appendix 1a. Person-years 2020'!$E$3:$F$1682,2,FALSE)</f>
        <v>294532.36430000002</v>
      </c>
      <c r="G67" s="17">
        <f>VLOOKUP(E67,'Appendix 2a. Deaths 2020'!$E$4:$G$1683,2,FALSE)</f>
        <v>892</v>
      </c>
      <c r="H67" s="17">
        <f>VLOOKUP(E67,'Appendix 2a. Deaths 2020'!$E$4:$G$1683,3,FALSE)</f>
        <v>88</v>
      </c>
      <c r="I67" s="18">
        <f t="shared" si="43"/>
        <v>3.0285296562229101E-3</v>
      </c>
      <c r="J67" s="24">
        <v>5</v>
      </c>
      <c r="K67" s="5">
        <f>VLOOKUP(E67,'Appendix 3a. nax iIBGE 2020'!$E$5:$O$1935,11,FALSE)</f>
        <v>2.5</v>
      </c>
      <c r="L67" s="19">
        <f t="shared" si="44"/>
        <v>1.5028859911263348E-2</v>
      </c>
      <c r="M67" s="20">
        <f t="shared" si="54"/>
        <v>93714.908706802569</v>
      </c>
      <c r="N67" s="20">
        <f t="shared" si="55"/>
        <v>1408.4282345513695</v>
      </c>
      <c r="O67" s="20">
        <f t="shared" si="45"/>
        <v>465053.47294763441</v>
      </c>
      <c r="P67" s="20">
        <f t="shared" si="39"/>
        <v>3723643.4464478088</v>
      </c>
      <c r="Q67" s="21">
        <f t="shared" si="46"/>
        <v>39.733736049379701</v>
      </c>
      <c r="R67" s="22">
        <f t="shared" si="47"/>
        <v>0.90134529147982068</v>
      </c>
      <c r="S67" s="22">
        <f t="shared" si="48"/>
        <v>0.98497114008873665</v>
      </c>
      <c r="T67" s="22">
        <f t="shared" si="49"/>
        <v>0.98644370992039265</v>
      </c>
      <c r="U67" s="23">
        <f t="shared" si="56"/>
        <v>93900.821591807602</v>
      </c>
      <c r="V67" s="23">
        <f t="shared" si="57"/>
        <v>1272.9467762120007</v>
      </c>
      <c r="W67" s="22">
        <f t="shared" si="50"/>
        <v>1.3556290079607347E-2</v>
      </c>
      <c r="X67" s="23">
        <f t="shared" si="58"/>
        <v>2.5951504721670209</v>
      </c>
      <c r="Y67" s="23">
        <f t="shared" si="51"/>
        <v>466442.862505308</v>
      </c>
      <c r="Z67" s="23">
        <f t="shared" si="40"/>
        <v>3957340.1905918992</v>
      </c>
      <c r="AA67" s="23">
        <f t="shared" si="52"/>
        <v>42.143829239265763</v>
      </c>
      <c r="AB67" s="25"/>
      <c r="AC67" s="24"/>
      <c r="AD67" s="25"/>
      <c r="AE67" s="24"/>
      <c r="AF67" s="23">
        <f t="shared" si="53"/>
        <v>2.4100931898860622</v>
      </c>
    </row>
    <row r="68" spans="2:32" s="26" customFormat="1" ht="15" customHeight="1" x14ac:dyDescent="0.2">
      <c r="B68" s="5" t="str">
        <f t="shared" si="41"/>
        <v>GO</v>
      </c>
      <c r="C68" s="5" t="s">
        <v>47</v>
      </c>
      <c r="D68" s="24" t="s">
        <v>77</v>
      </c>
      <c r="E68" s="4" t="str">
        <f t="shared" si="42"/>
        <v>GOMale40-44</v>
      </c>
      <c r="F68" s="6">
        <f>VLOOKUP(E68,'Appendix 1a. Person-years 2020'!$E$3:$F$1682,2,FALSE)</f>
        <v>270508.63630000001</v>
      </c>
      <c r="G68" s="17">
        <f>VLOOKUP(E68,'Appendix 2a. Deaths 2020'!$E$4:$G$1683,2,FALSE)</f>
        <v>1144</v>
      </c>
      <c r="H68" s="17">
        <f>VLOOKUP(E68,'Appendix 2a. Deaths 2020'!$E$4:$G$1683,3,FALSE)</f>
        <v>140</v>
      </c>
      <c r="I68" s="18">
        <f t="shared" si="43"/>
        <v>4.2290701533509592E-3</v>
      </c>
      <c r="J68" s="24">
        <v>5</v>
      </c>
      <c r="K68" s="5">
        <f>VLOOKUP(E68,'Appendix 3a. nax iIBGE 2020'!$E$5:$O$1935,11,FALSE)</f>
        <v>2.5</v>
      </c>
      <c r="L68" s="19">
        <f t="shared" si="44"/>
        <v>2.0924126766769104E-2</v>
      </c>
      <c r="M68" s="20">
        <f t="shared" si="54"/>
        <v>92306.480472251205</v>
      </c>
      <c r="N68" s="20">
        <f t="shared" si="55"/>
        <v>1931.4324987956811</v>
      </c>
      <c r="O68" s="20">
        <f t="shared" si="45"/>
        <v>456703.82111426682</v>
      </c>
      <c r="P68" s="20">
        <f t="shared" si="39"/>
        <v>3258589.9735001745</v>
      </c>
      <c r="Q68" s="21">
        <f t="shared" si="46"/>
        <v>35.301854830005773</v>
      </c>
      <c r="R68" s="22">
        <f t="shared" si="47"/>
        <v>0.8776223776223776</v>
      </c>
      <c r="S68" s="22">
        <f t="shared" si="48"/>
        <v>0.97907587323323086</v>
      </c>
      <c r="T68" s="22">
        <f t="shared" si="49"/>
        <v>0.98161282081728785</v>
      </c>
      <c r="U68" s="23">
        <f t="shared" si="56"/>
        <v>92627.874815595598</v>
      </c>
      <c r="V68" s="23">
        <f t="shared" si="57"/>
        <v>1703.1653315481867</v>
      </c>
      <c r="W68" s="22">
        <f t="shared" si="50"/>
        <v>1.8387179182712154E-2</v>
      </c>
      <c r="X68" s="23">
        <f t="shared" si="58"/>
        <v>2.6206713444561971</v>
      </c>
      <c r="Y68" s="23">
        <f t="shared" si="51"/>
        <v>459086.98399949668</v>
      </c>
      <c r="Z68" s="23">
        <f t="shared" si="40"/>
        <v>3490897.3280865913</v>
      </c>
      <c r="AA68" s="23">
        <f t="shared" si="52"/>
        <v>37.687330461119842</v>
      </c>
      <c r="AB68" s="25"/>
      <c r="AC68" s="24"/>
      <c r="AD68" s="25"/>
      <c r="AE68" s="24"/>
      <c r="AF68" s="23">
        <f t="shared" si="53"/>
        <v>2.385475631114069</v>
      </c>
    </row>
    <row r="69" spans="2:32" s="26" customFormat="1" ht="15" customHeight="1" x14ac:dyDescent="0.2">
      <c r="B69" s="5" t="str">
        <f t="shared" si="41"/>
        <v>GO</v>
      </c>
      <c r="C69" s="5" t="s">
        <v>47</v>
      </c>
      <c r="D69" s="24" t="s">
        <v>78</v>
      </c>
      <c r="E69" s="4" t="str">
        <f t="shared" si="42"/>
        <v>GOMale45-49</v>
      </c>
      <c r="F69" s="6">
        <f>VLOOKUP(E69,'Appendix 1a. Person-years 2020'!$E$3:$F$1682,2,FALSE)</f>
        <v>234480.8524</v>
      </c>
      <c r="G69" s="17">
        <f>VLOOKUP(E69,'Appendix 2a. Deaths 2020'!$E$4:$G$1683,2,FALSE)</f>
        <v>1363</v>
      </c>
      <c r="H69" s="17">
        <f>VLOOKUP(E69,'Appendix 2a. Deaths 2020'!$E$4:$G$1683,3,FALSE)</f>
        <v>183</v>
      </c>
      <c r="I69" s="18">
        <f t="shared" si="43"/>
        <v>5.8128413729700342E-3</v>
      </c>
      <c r="J69" s="24">
        <v>5</v>
      </c>
      <c r="K69" s="5">
        <f>VLOOKUP(E69,'Appendix 3a. nax iIBGE 2020'!$E$5:$O$1935,11,FALSE)</f>
        <v>2.5</v>
      </c>
      <c r="L69" s="19">
        <f t="shared" si="44"/>
        <v>2.8647892724654477E-2</v>
      </c>
      <c r="M69" s="20">
        <f t="shared" si="54"/>
        <v>90375.047973455527</v>
      </c>
      <c r="N69" s="20">
        <f t="shared" si="55"/>
        <v>2589.0546793290559</v>
      </c>
      <c r="O69" s="20">
        <f t="shared" si="45"/>
        <v>445402.60316895501</v>
      </c>
      <c r="P69" s="20">
        <f t="shared" si="39"/>
        <v>2801886.1523859077</v>
      </c>
      <c r="Q69" s="21">
        <f t="shared" si="46"/>
        <v>31.002873195805801</v>
      </c>
      <c r="R69" s="22">
        <f t="shared" si="47"/>
        <v>0.86573734409391045</v>
      </c>
      <c r="S69" s="22">
        <f t="shared" si="48"/>
        <v>0.97135210727534549</v>
      </c>
      <c r="T69" s="22">
        <f t="shared" si="49"/>
        <v>0.97515022713956412</v>
      </c>
      <c r="U69" s="23">
        <f t="shared" si="56"/>
        <v>90924.709484047416</v>
      </c>
      <c r="V69" s="23">
        <f t="shared" si="57"/>
        <v>2259.4583780796984</v>
      </c>
      <c r="W69" s="22">
        <f t="shared" si="50"/>
        <v>2.4849772860435881E-2</v>
      </c>
      <c r="X69" s="23">
        <f t="shared" si="58"/>
        <v>2.6159949125215953</v>
      </c>
      <c r="Y69" s="23">
        <f t="shared" si="51"/>
        <v>449236.98715194938</v>
      </c>
      <c r="Z69" s="23">
        <f t="shared" si="40"/>
        <v>3031810.3440870945</v>
      </c>
      <c r="AA69" s="23">
        <f t="shared" si="52"/>
        <v>33.344185109758534</v>
      </c>
      <c r="AB69" s="25"/>
      <c r="AC69" s="24"/>
      <c r="AD69" s="25"/>
      <c r="AE69" s="24"/>
      <c r="AF69" s="23">
        <f t="shared" si="53"/>
        <v>2.3413119139527332</v>
      </c>
    </row>
    <row r="70" spans="2:32" s="26" customFormat="1" ht="15" customHeight="1" x14ac:dyDescent="0.2">
      <c r="B70" s="5" t="str">
        <f t="shared" si="41"/>
        <v>GO</v>
      </c>
      <c r="C70" s="5" t="s">
        <v>47</v>
      </c>
      <c r="D70" s="24" t="s">
        <v>79</v>
      </c>
      <c r="E70" s="4" t="str">
        <f t="shared" si="42"/>
        <v>GOMale50-54</v>
      </c>
      <c r="F70" s="6">
        <f>VLOOKUP(E70,'Appendix 1a. Person-years 2020'!$E$3:$F$1682,2,FALSE)</f>
        <v>208460.9307</v>
      </c>
      <c r="G70" s="17">
        <f>VLOOKUP(E70,'Appendix 2a. Deaths 2020'!$E$4:$G$1683,2,FALSE)</f>
        <v>1660</v>
      </c>
      <c r="H70" s="17">
        <f>VLOOKUP(E70,'Appendix 2a. Deaths 2020'!$E$4:$G$1683,3,FALSE)</f>
        <v>244</v>
      </c>
      <c r="I70" s="18">
        <f t="shared" si="43"/>
        <v>7.9631228471724359E-3</v>
      </c>
      <c r="J70" s="24">
        <v>5</v>
      </c>
      <c r="K70" s="5">
        <f>VLOOKUP(E70,'Appendix 3a. nax iIBGE 2020'!$E$5:$O$1935,11,FALSE)</f>
        <v>2.5</v>
      </c>
      <c r="L70" s="19">
        <f t="shared" si="44"/>
        <v>3.9038444414278645E-2</v>
      </c>
      <c r="M70" s="20">
        <f t="shared" si="54"/>
        <v>87785.993294126471</v>
      </c>
      <c r="N70" s="20">
        <f t="shared" si="55"/>
        <v>3427.0286195649942</v>
      </c>
      <c r="O70" s="20">
        <f t="shared" si="45"/>
        <v>430362.39492171985</v>
      </c>
      <c r="P70" s="20">
        <f t="shared" si="39"/>
        <v>2356483.5492169526</v>
      </c>
      <c r="Q70" s="21">
        <f t="shared" si="46"/>
        <v>26.843502713713882</v>
      </c>
      <c r="R70" s="22">
        <f t="shared" si="47"/>
        <v>0.8530120481927711</v>
      </c>
      <c r="S70" s="22">
        <f t="shared" si="48"/>
        <v>0.96096155558572138</v>
      </c>
      <c r="T70" s="22">
        <f t="shared" si="49"/>
        <v>0.96660273845968647</v>
      </c>
      <c r="U70" s="23">
        <f t="shared" si="56"/>
        <v>88665.25110596772</v>
      </c>
      <c r="V70" s="23">
        <f t="shared" si="57"/>
        <v>2961.176580723577</v>
      </c>
      <c r="W70" s="22">
        <f t="shared" si="50"/>
        <v>3.3397261540313528E-2</v>
      </c>
      <c r="X70" s="23">
        <f t="shared" si="58"/>
        <v>2.6293654690219537</v>
      </c>
      <c r="Y70" s="23">
        <f t="shared" si="51"/>
        <v>436306.38807525177</v>
      </c>
      <c r="Z70" s="23">
        <f t="shared" si="40"/>
        <v>2582573.3569351453</v>
      </c>
      <c r="AA70" s="23">
        <f t="shared" si="52"/>
        <v>29.127232198875735</v>
      </c>
      <c r="AB70" s="25"/>
      <c r="AC70" s="24"/>
      <c r="AD70" s="25"/>
      <c r="AE70" s="24"/>
      <c r="AF70" s="23">
        <f t="shared" si="53"/>
        <v>2.283729485161853</v>
      </c>
    </row>
    <row r="71" spans="2:32" s="26" customFormat="1" ht="15" customHeight="1" x14ac:dyDescent="0.2">
      <c r="B71" s="5" t="str">
        <f t="shared" si="41"/>
        <v>GO</v>
      </c>
      <c r="C71" s="5" t="s">
        <v>47</v>
      </c>
      <c r="D71" s="24" t="s">
        <v>80</v>
      </c>
      <c r="E71" s="4" t="str">
        <f t="shared" si="42"/>
        <v>GOMale55-59</v>
      </c>
      <c r="F71" s="6">
        <f>VLOOKUP(E71,'Appendix 1a. Person-years 2020'!$E$3:$F$1682,2,FALSE)</f>
        <v>173522.9344</v>
      </c>
      <c r="G71" s="17">
        <f>VLOOKUP(E71,'Appendix 2a. Deaths 2020'!$E$4:$G$1683,2,FALSE)</f>
        <v>2061</v>
      </c>
      <c r="H71" s="17">
        <f>VLOOKUP(E71,'Appendix 2a. Deaths 2020'!$E$4:$G$1683,3,FALSE)</f>
        <v>361</v>
      </c>
      <c r="I71" s="18">
        <f t="shared" si="43"/>
        <v>1.1877392502186732E-2</v>
      </c>
      <c r="J71" s="24">
        <v>5</v>
      </c>
      <c r="K71" s="5">
        <f>VLOOKUP(E71,'Appendix 3a. nax iIBGE 2020'!$E$5:$O$1935,11,FALSE)</f>
        <v>2.5</v>
      </c>
      <c r="L71" s="19">
        <f t="shared" si="44"/>
        <v>5.7674408541972463E-2</v>
      </c>
      <c r="M71" s="20">
        <f t="shared" si="54"/>
        <v>84358.964674561474</v>
      </c>
      <c r="N71" s="20">
        <f t="shared" si="55"/>
        <v>4865.3533928184816</v>
      </c>
      <c r="O71" s="20">
        <f t="shared" si="45"/>
        <v>409631.43989076116</v>
      </c>
      <c r="P71" s="20">
        <f t="shared" si="39"/>
        <v>1926121.1542952326</v>
      </c>
      <c r="Q71" s="21">
        <f t="shared" si="46"/>
        <v>22.832441836214905</v>
      </c>
      <c r="R71" s="22">
        <f t="shared" si="47"/>
        <v>0.82484230955846671</v>
      </c>
      <c r="S71" s="22">
        <f t="shared" si="48"/>
        <v>0.94232559145802752</v>
      </c>
      <c r="T71" s="22">
        <f t="shared" si="49"/>
        <v>0.95218181180477257</v>
      </c>
      <c r="U71" s="23">
        <f t="shared" si="56"/>
        <v>85704.074525244141</v>
      </c>
      <c r="V71" s="23">
        <f t="shared" si="57"/>
        <v>4098.2135647459208</v>
      </c>
      <c r="W71" s="22">
        <f t="shared" si="50"/>
        <v>4.7818188195227422E-2</v>
      </c>
      <c r="X71" s="23">
        <f t="shared" si="58"/>
        <v>2.6431925593722112</v>
      </c>
      <c r="Y71" s="23">
        <f t="shared" si="51"/>
        <v>418861.67240354576</v>
      </c>
      <c r="Z71" s="23">
        <f t="shared" si="40"/>
        <v>2146266.9688598937</v>
      </c>
      <c r="AA71" s="23">
        <f t="shared" si="52"/>
        <v>25.042764661413042</v>
      </c>
      <c r="AB71" s="25"/>
      <c r="AC71" s="24"/>
      <c r="AD71" s="25"/>
      <c r="AE71" s="24"/>
      <c r="AF71" s="23">
        <f t="shared" si="53"/>
        <v>2.2103228251981371</v>
      </c>
    </row>
    <row r="72" spans="2:32" s="26" customFormat="1" ht="15" customHeight="1" x14ac:dyDescent="0.2">
      <c r="B72" s="5" t="str">
        <f t="shared" si="41"/>
        <v>GO</v>
      </c>
      <c r="C72" s="5" t="s">
        <v>47</v>
      </c>
      <c r="D72" s="24" t="s">
        <v>81</v>
      </c>
      <c r="E72" s="4" t="str">
        <f t="shared" si="42"/>
        <v>GOMale60-64</v>
      </c>
      <c r="F72" s="6">
        <f>VLOOKUP(E72,'Appendix 1a. Person-years 2020'!$E$3:$F$1682,2,FALSE)</f>
        <v>135866.4547</v>
      </c>
      <c r="G72" s="17">
        <f>VLOOKUP(E72,'Appendix 2a. Deaths 2020'!$E$4:$G$1683,2,FALSE)</f>
        <v>2555</v>
      </c>
      <c r="H72" s="17">
        <f>VLOOKUP(E72,'Appendix 2a. Deaths 2020'!$E$4:$G$1683,3,FALSE)</f>
        <v>561</v>
      </c>
      <c r="I72" s="18">
        <f t="shared" si="43"/>
        <v>1.8805230515814734E-2</v>
      </c>
      <c r="J72" s="24">
        <v>5</v>
      </c>
      <c r="K72" s="5">
        <f>VLOOKUP(E72,'Appendix 3a. nax iIBGE 2020'!$E$5:$O$1935,11,FALSE)</f>
        <v>2.5</v>
      </c>
      <c r="L72" s="19">
        <f t="shared" si="44"/>
        <v>8.9804181732179286E-2</v>
      </c>
      <c r="M72" s="20">
        <f t="shared" si="54"/>
        <v>79493.611281742997</v>
      </c>
      <c r="N72" s="20">
        <f t="shared" si="55"/>
        <v>7138.8587140928657</v>
      </c>
      <c r="O72" s="20">
        <f t="shared" si="45"/>
        <v>379620.90962348279</v>
      </c>
      <c r="P72" s="20">
        <f t="shared" si="39"/>
        <v>1516489.7144044715</v>
      </c>
      <c r="Q72" s="21">
        <f t="shared" si="46"/>
        <v>19.076875360834915</v>
      </c>
      <c r="R72" s="22">
        <f t="shared" si="47"/>
        <v>0.7804305283757339</v>
      </c>
      <c r="S72" s="22">
        <f t="shared" si="48"/>
        <v>0.9101958182678207</v>
      </c>
      <c r="T72" s="22">
        <f t="shared" si="49"/>
        <v>0.92919652803330044</v>
      </c>
      <c r="U72" s="23">
        <f t="shared" si="56"/>
        <v>81605.860960498219</v>
      </c>
      <c r="V72" s="23">
        <f t="shared" si="57"/>
        <v>5777.9782888350173</v>
      </c>
      <c r="W72" s="22">
        <f t="shared" si="50"/>
        <v>7.080347196669956E-2</v>
      </c>
      <c r="X72" s="23">
        <f t="shared" si="58"/>
        <v>2.6306217310049829</v>
      </c>
      <c r="Y72" s="23">
        <f t="shared" si="51"/>
        <v>394339.08860620036</v>
      </c>
      <c r="Z72" s="23">
        <f t="shared" si="40"/>
        <v>1727405.2964563482</v>
      </c>
      <c r="AA72" s="23">
        <f t="shared" si="52"/>
        <v>21.167662176770715</v>
      </c>
      <c r="AB72" s="25"/>
      <c r="AC72" s="24"/>
      <c r="AD72" s="25"/>
      <c r="AE72" s="24"/>
      <c r="AF72" s="23">
        <f t="shared" si="53"/>
        <v>2.0907868159358003</v>
      </c>
    </row>
    <row r="73" spans="2:32" s="26" customFormat="1" ht="15" customHeight="1" x14ac:dyDescent="0.2">
      <c r="B73" s="5" t="str">
        <f t="shared" si="41"/>
        <v>GO</v>
      </c>
      <c r="C73" s="5" t="s">
        <v>47</v>
      </c>
      <c r="D73" s="24" t="s">
        <v>82</v>
      </c>
      <c r="E73" s="4" t="str">
        <f t="shared" si="42"/>
        <v>GOMale65-69</v>
      </c>
      <c r="F73" s="6">
        <f>VLOOKUP(E73,'Appendix 1a. Person-years 2020'!$E$3:$F$1682,2,FALSE)</f>
        <v>101097.96</v>
      </c>
      <c r="G73" s="17">
        <f>VLOOKUP(E73,'Appendix 2a. Deaths 2020'!$E$4:$G$1683,2,FALSE)</f>
        <v>2734</v>
      </c>
      <c r="H73" s="17">
        <f>VLOOKUP(E73,'Appendix 2a. Deaths 2020'!$E$4:$G$1683,3,FALSE)</f>
        <v>566</v>
      </c>
      <c r="I73" s="18">
        <f t="shared" si="43"/>
        <v>2.7043077822737471E-2</v>
      </c>
      <c r="J73" s="24">
        <v>5</v>
      </c>
      <c r="K73" s="5">
        <f>VLOOKUP(E73,'Appendix 3a. nax iIBGE 2020'!$E$5:$O$1935,11,FALSE)</f>
        <v>2.5</v>
      </c>
      <c r="L73" s="19">
        <f t="shared" si="44"/>
        <v>0.12665269256027073</v>
      </c>
      <c r="M73" s="20">
        <f t="shared" si="54"/>
        <v>72354.752567650125</v>
      </c>
      <c r="N73" s="20">
        <f t="shared" si="55"/>
        <v>9163.9242322250502</v>
      </c>
      <c r="O73" s="20">
        <f t="shared" si="45"/>
        <v>338863.95225768798</v>
      </c>
      <c r="P73" s="20">
        <f t="shared" si="39"/>
        <v>1136868.8047809887</v>
      </c>
      <c r="Q73" s="21">
        <f t="shared" si="46"/>
        <v>15.712427510798838</v>
      </c>
      <c r="R73" s="22">
        <f t="shared" si="47"/>
        <v>0.79297732260424292</v>
      </c>
      <c r="S73" s="22">
        <f t="shared" si="48"/>
        <v>0.87334730743972933</v>
      </c>
      <c r="T73" s="22">
        <f t="shared" si="49"/>
        <v>0.89817841384280084</v>
      </c>
      <c r="U73" s="23">
        <f t="shared" si="56"/>
        <v>75827.882671663203</v>
      </c>
      <c r="V73" s="23">
        <f t="shared" si="57"/>
        <v>7720.9152885707445</v>
      </c>
      <c r="W73" s="22">
        <f t="shared" si="50"/>
        <v>0.10182158615719916</v>
      </c>
      <c r="X73" s="23">
        <f t="shared" si="58"/>
        <v>2.615023113383447</v>
      </c>
      <c r="Y73" s="23">
        <f t="shared" si="51"/>
        <v>360725.20885155041</v>
      </c>
      <c r="Z73" s="23">
        <f t="shared" si="40"/>
        <v>1333066.2078501477</v>
      </c>
      <c r="AA73" s="23">
        <f t="shared" si="52"/>
        <v>17.580158655126382</v>
      </c>
      <c r="AB73" s="25"/>
      <c r="AC73" s="24"/>
      <c r="AD73" s="25"/>
      <c r="AE73" s="24"/>
      <c r="AF73" s="23">
        <f t="shared" si="53"/>
        <v>1.8677311443275446</v>
      </c>
    </row>
    <row r="74" spans="2:32" s="26" customFormat="1" ht="15" customHeight="1" x14ac:dyDescent="0.2">
      <c r="B74" s="5" t="str">
        <f t="shared" si="41"/>
        <v>GO</v>
      </c>
      <c r="C74" s="5" t="s">
        <v>47</v>
      </c>
      <c r="D74" s="42" t="s">
        <v>19</v>
      </c>
      <c r="E74" s="4" t="str">
        <f t="shared" si="42"/>
        <v>GOMale70-74</v>
      </c>
      <c r="F74" s="6">
        <f>VLOOKUP(E74,'Appendix 1a. Person-years 2020'!$E$3:$F$1682,2,FALSE)</f>
        <v>71500.239000000001</v>
      </c>
      <c r="G74" s="17">
        <f>VLOOKUP(E74,'Appendix 2a. Deaths 2020'!$E$4:$G$1683,2,FALSE)</f>
        <v>2893</v>
      </c>
      <c r="H74" s="17">
        <f>VLOOKUP(E74,'Appendix 2a. Deaths 2020'!$E$4:$G$1683,3,FALSE)</f>
        <v>620</v>
      </c>
      <c r="I74" s="18">
        <f t="shared" si="43"/>
        <v>4.0461403212931915E-2</v>
      </c>
      <c r="J74" s="24">
        <v>5</v>
      </c>
      <c r="K74" s="5">
        <f>VLOOKUP(E74,'Appendix 3a. nax iIBGE 2020'!$E$5:$O$1935,11,FALSE)</f>
        <v>2.5</v>
      </c>
      <c r="L74" s="19">
        <f t="shared" si="44"/>
        <v>0.18372280938936975</v>
      </c>
      <c r="M74" s="20">
        <f t="shared" si="54"/>
        <v>63190.828335425074</v>
      </c>
      <c r="N74" s="20">
        <f t="shared" si="55"/>
        <v>11609.596509425686</v>
      </c>
      <c r="O74" s="20">
        <f t="shared" si="45"/>
        <v>286930.15040356119</v>
      </c>
      <c r="P74" s="20">
        <f t="shared" si="39"/>
        <v>798004.8525233008</v>
      </c>
      <c r="Q74" s="21">
        <f t="shared" si="46"/>
        <v>12.628491721731958</v>
      </c>
      <c r="R74" s="22">
        <f t="shared" si="47"/>
        <v>0.78568959557552709</v>
      </c>
      <c r="S74" s="22">
        <f t="shared" si="48"/>
        <v>0.81627719061063031</v>
      </c>
      <c r="T74" s="22">
        <f t="shared" si="49"/>
        <v>0.852573378245855</v>
      </c>
      <c r="U74" s="23">
        <f t="shared" si="56"/>
        <v>68106.967383092458</v>
      </c>
      <c r="V74" s="23">
        <f t="shared" si="57"/>
        <v>10040.780119209063</v>
      </c>
      <c r="W74" s="22">
        <f t="shared" si="50"/>
        <v>0.147426621754145</v>
      </c>
      <c r="X74" s="23">
        <f t="shared" si="58"/>
        <v>2.6064587583642611</v>
      </c>
      <c r="Y74" s="23">
        <f t="shared" si="51"/>
        <v>316501.81560193916</v>
      </c>
      <c r="Z74" s="23">
        <f t="shared" si="40"/>
        <v>972340.99899859726</v>
      </c>
      <c r="AA74" s="23">
        <f t="shared" si="52"/>
        <v>14.276674419069506</v>
      </c>
      <c r="AB74" s="25"/>
      <c r="AC74" s="24"/>
      <c r="AD74" s="25"/>
      <c r="AE74" s="24"/>
      <c r="AF74" s="23">
        <f t="shared" si="53"/>
        <v>1.648182697337548</v>
      </c>
    </row>
    <row r="75" spans="2:32" s="26" customFormat="1" ht="15" customHeight="1" x14ac:dyDescent="0.2">
      <c r="B75" s="5" t="str">
        <f t="shared" si="41"/>
        <v>GO</v>
      </c>
      <c r="C75" s="5" t="s">
        <v>47</v>
      </c>
      <c r="D75" s="42" t="s">
        <v>20</v>
      </c>
      <c r="E75" s="4" t="str">
        <f t="shared" si="42"/>
        <v>GOMale75-79</v>
      </c>
      <c r="F75" s="6">
        <f>VLOOKUP(E75,'Appendix 1a. Person-years 2020'!$E$3:$F$1682,2,FALSE)</f>
        <v>46528.354099999997</v>
      </c>
      <c r="G75" s="17">
        <f>VLOOKUP(E75,'Appendix 2a. Deaths 2020'!$E$4:$G$1683,2,FALSE)</f>
        <v>2901</v>
      </c>
      <c r="H75" s="17">
        <f>VLOOKUP(E75,'Appendix 2a. Deaths 2020'!$E$4:$G$1683,3,FALSE)</f>
        <v>592</v>
      </c>
      <c r="I75" s="18">
        <f t="shared" si="43"/>
        <v>6.2349078451498466E-2</v>
      </c>
      <c r="J75" s="24">
        <v>5</v>
      </c>
      <c r="K75" s="5">
        <f>VLOOKUP(E75,'Appendix 3a. nax iIBGE 2020'!$E$5:$O$1935,11,FALSE)</f>
        <v>2.5</v>
      </c>
      <c r="L75" s="19">
        <f t="shared" si="44"/>
        <v>0.26970564604700098</v>
      </c>
      <c r="M75" s="20">
        <f t="shared" si="54"/>
        <v>51581.231825999392</v>
      </c>
      <c r="N75" s="20">
        <f t="shared" si="55"/>
        <v>13911.749453531294</v>
      </c>
      <c r="O75" s="20">
        <f t="shared" si="45"/>
        <v>223126.78549616871</v>
      </c>
      <c r="P75" s="20">
        <f t="shared" si="39"/>
        <v>511074.70211973961</v>
      </c>
      <c r="Q75" s="21">
        <f t="shared" si="46"/>
        <v>9.9081523264850304</v>
      </c>
      <c r="R75" s="22">
        <f t="shared" si="47"/>
        <v>0.79593243709065842</v>
      </c>
      <c r="S75" s="22">
        <f t="shared" si="48"/>
        <v>0.73029435395299902</v>
      </c>
      <c r="T75" s="22">
        <f t="shared" si="49"/>
        <v>0.77867025510451804</v>
      </c>
      <c r="U75" s="23">
        <f t="shared" si="56"/>
        <v>58066.187263883396</v>
      </c>
      <c r="V75" s="23">
        <f t="shared" si="57"/>
        <v>12851.774414168596</v>
      </c>
      <c r="W75" s="22">
        <f t="shared" si="50"/>
        <v>0.22132974489548196</v>
      </c>
      <c r="X75" s="23">
        <f t="shared" si="58"/>
        <v>2.5804956111940842</v>
      </c>
      <c r="Y75" s="23">
        <f t="shared" si="51"/>
        <v>259236.01172039247</v>
      </c>
      <c r="Z75" s="23">
        <f t="shared" si="40"/>
        <v>655839.18339665816</v>
      </c>
      <c r="AA75" s="23">
        <f t="shared" si="52"/>
        <v>11.294683090111958</v>
      </c>
      <c r="AB75" s="25"/>
      <c r="AC75" s="24"/>
      <c r="AD75" s="25"/>
      <c r="AE75" s="24"/>
      <c r="AF75" s="23">
        <f t="shared" si="53"/>
        <v>1.3865307636269275</v>
      </c>
    </row>
    <row r="76" spans="2:32" s="26" customFormat="1" ht="15" customHeight="1" x14ac:dyDescent="0.2">
      <c r="B76" s="5" t="str">
        <f t="shared" si="41"/>
        <v>GO</v>
      </c>
      <c r="C76" s="5" t="s">
        <v>47</v>
      </c>
      <c r="D76" s="42" t="s">
        <v>21</v>
      </c>
      <c r="E76" s="4" t="str">
        <f t="shared" si="42"/>
        <v>GOMale80-84</v>
      </c>
      <c r="F76" s="6">
        <f>VLOOKUP(E76,'Appendix 1a. Person-years 2020'!$E$3:$F$1682,2,FALSE)</f>
        <v>28076.359</v>
      </c>
      <c r="G76" s="17">
        <f>VLOOKUP(E76,'Appendix 2a. Deaths 2020'!$E$4:$G$1683,2,FALSE)</f>
        <v>2711</v>
      </c>
      <c r="H76" s="17">
        <f>VLOOKUP(E76,'Appendix 2a. Deaths 2020'!$E$4:$G$1683,3,FALSE)</f>
        <v>491</v>
      </c>
      <c r="I76" s="18">
        <f t="shared" si="43"/>
        <v>9.6558104275557957E-2</v>
      </c>
      <c r="J76" s="24">
        <v>5</v>
      </c>
      <c r="K76" s="5">
        <f>VLOOKUP(E76,'Appendix 3a. nax iIBGE 2020'!$E$5:$O$1935,11,FALSE)</f>
        <v>2.5</v>
      </c>
      <c r="L76" s="19">
        <f t="shared" si="44"/>
        <v>0.38890958960957522</v>
      </c>
      <c r="M76" s="20">
        <f t="shared" si="54"/>
        <v>37669.482372468097</v>
      </c>
      <c r="N76" s="20">
        <f t="shared" si="55"/>
        <v>14650.022930281695</v>
      </c>
      <c r="O76" s="20">
        <f t="shared" si="45"/>
        <v>151722.35453663627</v>
      </c>
      <c r="P76" s="20">
        <f t="shared" si="39"/>
        <v>287947.9166235709</v>
      </c>
      <c r="Q76" s="21">
        <f t="shared" si="46"/>
        <v>7.6440635360051168</v>
      </c>
      <c r="R76" s="22">
        <f t="shared" si="47"/>
        <v>0.81888601991884913</v>
      </c>
      <c r="S76" s="22">
        <f t="shared" si="48"/>
        <v>0.61109041039042478</v>
      </c>
      <c r="T76" s="22">
        <f t="shared" si="49"/>
        <v>0.6681050561511539</v>
      </c>
      <c r="U76" s="23">
        <f t="shared" si="56"/>
        <v>45214.412849714798</v>
      </c>
      <c r="V76" s="23">
        <f t="shared" si="57"/>
        <v>15006.435013914639</v>
      </c>
      <c r="W76" s="22">
        <f t="shared" si="50"/>
        <v>0.3318949438488461</v>
      </c>
      <c r="X76" s="23">
        <f t="shared" si="58"/>
        <v>2.5114985054352572</v>
      </c>
      <c r="Y76" s="23">
        <f t="shared" si="51"/>
        <v>188728.52828835871</v>
      </c>
      <c r="Z76" s="23">
        <f t="shared" si="40"/>
        <v>396603.17167626566</v>
      </c>
      <c r="AA76" s="23">
        <f t="shared" si="52"/>
        <v>8.771609464320786</v>
      </c>
      <c r="AB76" s="25"/>
      <c r="AC76" s="24"/>
      <c r="AD76" s="25"/>
      <c r="AE76" s="24"/>
      <c r="AF76" s="23">
        <f t="shared" si="53"/>
        <v>1.1275459283156692</v>
      </c>
    </row>
    <row r="77" spans="2:32" s="26" customFormat="1" ht="15" customHeight="1" x14ac:dyDescent="0.2">
      <c r="B77" s="5" t="str">
        <f t="shared" si="41"/>
        <v>GO</v>
      </c>
      <c r="C77" s="5" t="s">
        <v>47</v>
      </c>
      <c r="D77" s="42" t="s">
        <v>22</v>
      </c>
      <c r="E77" s="4" t="str">
        <f t="shared" si="42"/>
        <v>GOMale85-89</v>
      </c>
      <c r="F77" s="6">
        <f>VLOOKUP(E77,'Appendix 1a. Person-years 2020'!$E$3:$F$1682,2,FALSE)</f>
        <v>13318.55</v>
      </c>
      <c r="G77" s="17">
        <f>VLOOKUP(E77,'Appendix 2a. Deaths 2020'!$E$4:$G$1683,2,FALSE)</f>
        <v>1884</v>
      </c>
      <c r="H77" s="17">
        <f>VLOOKUP(E77,'Appendix 2a. Deaths 2020'!$E$4:$G$1683,3,FALSE)</f>
        <v>347</v>
      </c>
      <c r="I77" s="18">
        <f t="shared" si="43"/>
        <v>0.1414568402716512</v>
      </c>
      <c r="J77" s="24">
        <v>5</v>
      </c>
      <c r="K77" s="5">
        <f>VLOOKUP(E77,'Appendix 3a. nax iIBGE 2020'!$E$5:$O$1935,11,FALSE)</f>
        <v>2.5</v>
      </c>
      <c r="L77" s="19">
        <f t="shared" si="44"/>
        <v>0.52250458300861691</v>
      </c>
      <c r="M77" s="20">
        <f t="shared" si="54"/>
        <v>23019.459442186402</v>
      </c>
      <c r="N77" s="20">
        <f t="shared" si="55"/>
        <v>12027.773056923375</v>
      </c>
      <c r="O77" s="20">
        <f t="shared" si="45"/>
        <v>85027.864568623569</v>
      </c>
      <c r="P77" s="20">
        <f t="shared" si="39"/>
        <v>136225.56208693463</v>
      </c>
      <c r="Q77" s="21">
        <f t="shared" si="46"/>
        <v>5.9178436587125978</v>
      </c>
      <c r="R77" s="22">
        <f t="shared" si="47"/>
        <v>0.81581740976645434</v>
      </c>
      <c r="S77" s="22">
        <f t="shared" si="48"/>
        <v>0.47749541699138309</v>
      </c>
      <c r="T77" s="22">
        <f t="shared" si="49"/>
        <v>0.54713877087467566</v>
      </c>
      <c r="U77" s="23">
        <f t="shared" si="56"/>
        <v>30207.977835800157</v>
      </c>
      <c r="V77" s="23">
        <f t="shared" si="57"/>
        <v>13680.021972111013</v>
      </c>
      <c r="W77" s="22">
        <f t="shared" si="50"/>
        <v>0.45286122912532434</v>
      </c>
      <c r="X77" s="23">
        <f>J77+R77*(L77/W77)*(K77-J77)</f>
        <v>2.6468048704207678</v>
      </c>
      <c r="Y77" s="23">
        <f t="shared" si="51"/>
        <v>118848.12810169227</v>
      </c>
      <c r="Z77" s="23">
        <f t="shared" si="40"/>
        <v>207874.64338790695</v>
      </c>
      <c r="AA77" s="23">
        <f t="shared" si="52"/>
        <v>6.8814484874770407</v>
      </c>
      <c r="AB77" s="25"/>
      <c r="AC77" s="24"/>
      <c r="AD77" s="25"/>
      <c r="AE77" s="24"/>
      <c r="AF77" s="23">
        <f t="shared" si="53"/>
        <v>0.96360482876444298</v>
      </c>
    </row>
    <row r="78" spans="2:32" s="26" customFormat="1" ht="15" customHeight="1" x14ac:dyDescent="0.2">
      <c r="B78" s="5" t="str">
        <f t="shared" si="41"/>
        <v>GO</v>
      </c>
      <c r="C78" s="5" t="s">
        <v>47</v>
      </c>
      <c r="D78" s="43" t="s">
        <v>5</v>
      </c>
      <c r="E78" s="4" t="str">
        <f t="shared" si="42"/>
        <v>GOMale90+</v>
      </c>
      <c r="F78" s="6">
        <f>VLOOKUP(E78,'Appendix 1a. Person-years 2020'!$E$3:$F$1682,2,FALSE)</f>
        <v>7093.9153999999999</v>
      </c>
      <c r="G78" s="17">
        <f>VLOOKUP(E78,'Appendix 2a. Deaths 2020'!$E$4:$G$1683,2,FALSE)</f>
        <v>1523</v>
      </c>
      <c r="H78" s="17">
        <f>VLOOKUP(E78,'Appendix 2a. Deaths 2020'!$E$4:$G$1683,3,FALSE)</f>
        <v>206</v>
      </c>
      <c r="I78" s="18">
        <f t="shared" si="43"/>
        <v>0.21469102944193555</v>
      </c>
      <c r="J78" s="27"/>
      <c r="K78" s="28"/>
      <c r="L78" s="16">
        <v>1</v>
      </c>
      <c r="M78" s="20">
        <f t="shared" si="54"/>
        <v>10991.686385263027</v>
      </c>
      <c r="N78" s="20">
        <f t="shared" si="55"/>
        <v>10991.686385263027</v>
      </c>
      <c r="O78" s="38">
        <f>N78*Q78</f>
        <v>51197.697518311048</v>
      </c>
      <c r="P78" s="20">
        <f>O78</f>
        <v>51197.697518311048</v>
      </c>
      <c r="Q78" s="21">
        <f>1/I78</f>
        <v>4.6578564674983589</v>
      </c>
      <c r="R78" s="22">
        <f t="shared" si="47"/>
        <v>0.86474064346684176</v>
      </c>
      <c r="S78" s="22">
        <f t="shared" si="48"/>
        <v>0</v>
      </c>
      <c r="T78" s="22">
        <f t="shared" si="49"/>
        <v>0</v>
      </c>
      <c r="U78" s="23">
        <f t="shared" si="56"/>
        <v>16527.955863689145</v>
      </c>
      <c r="V78" s="23">
        <f>U78*(1-T78)</f>
        <v>16527.955863689145</v>
      </c>
      <c r="W78" s="22">
        <f t="shared" si="50"/>
        <v>1</v>
      </c>
      <c r="X78" s="23">
        <f>Q78/R78</f>
        <v>5.3864201974183752</v>
      </c>
      <c r="Y78" s="23">
        <f t="shared" si="51"/>
        <v>89026.515286214679</v>
      </c>
      <c r="Z78" s="23">
        <f>Y78</f>
        <v>89026.515286214679</v>
      </c>
      <c r="AA78" s="23">
        <f t="shared" si="52"/>
        <v>5.3864201974183752</v>
      </c>
      <c r="AB78" s="25"/>
      <c r="AC78" s="24"/>
      <c r="AD78" s="25"/>
      <c r="AE78" s="24"/>
      <c r="AF78" s="23">
        <f t="shared" si="53"/>
        <v>0.72856372992001628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3524810.5529999998</v>
      </c>
      <c r="G79" s="30">
        <f>SUM(G59:G78)</f>
        <v>28009</v>
      </c>
      <c r="H79" s="30">
        <f>SUM(H59:H78)</f>
        <v>4517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4D42-1D83-D54F-8441-185BD03C2DC0}">
  <sheetPr>
    <tabColor theme="5"/>
  </sheetPr>
  <dimension ref="A1:AF79"/>
  <sheetViews>
    <sheetView zoomScale="120" zoomScaleNormal="120" workbookViewId="0">
      <selection activeCell="G5" sqref="G5"/>
    </sheetView>
  </sheetViews>
  <sheetFormatPr baseColWidth="10" defaultColWidth="11.5" defaultRowHeight="11" x14ac:dyDescent="0.15"/>
  <cols>
    <col min="1" max="1" width="11.5" style="12"/>
    <col min="2" max="3" width="9.1640625" style="12" customWidth="1"/>
    <col min="4" max="4" width="8.5" style="11" customWidth="1"/>
    <col min="5" max="5" width="16" style="11" hidden="1" customWidth="1"/>
    <col min="6" max="6" width="11.6640625" style="11" customWidth="1"/>
    <col min="7" max="7" width="12.6640625" style="11" customWidth="1"/>
    <col min="8" max="9" width="15.6640625" style="11" customWidth="1"/>
    <col min="10" max="10" width="11.83203125" style="11" customWidth="1"/>
    <col min="11" max="11" width="9.5" style="11" customWidth="1"/>
    <col min="12" max="19" width="15.6640625" style="11" customWidth="1"/>
    <col min="20" max="20" width="15.5" style="11" customWidth="1"/>
    <col min="21" max="27" width="15.6640625" style="11" customWidth="1"/>
    <col min="28" max="31" width="15.6640625" style="11" hidden="1" customWidth="1"/>
    <col min="32" max="32" width="15.6640625" style="12" customWidth="1"/>
    <col min="33" max="259" width="11.5" style="12"/>
    <col min="260" max="260" width="9.1640625" style="12" customWidth="1"/>
    <col min="261" max="275" width="15.6640625" style="12" customWidth="1"/>
    <col min="276" max="276" width="20.1640625" style="12" bestFit="1" customWidth="1"/>
    <col min="277" max="283" width="15.6640625" style="12" customWidth="1"/>
    <col min="284" max="287" width="0" style="12" hidden="1" customWidth="1"/>
    <col min="288" max="288" width="15.6640625" style="12" customWidth="1"/>
    <col min="289" max="515" width="11.5" style="12"/>
    <col min="516" max="516" width="9.1640625" style="12" customWidth="1"/>
    <col min="517" max="531" width="15.6640625" style="12" customWidth="1"/>
    <col min="532" max="532" width="20.1640625" style="12" bestFit="1" customWidth="1"/>
    <col min="533" max="539" width="15.6640625" style="12" customWidth="1"/>
    <col min="540" max="543" width="0" style="12" hidden="1" customWidth="1"/>
    <col min="544" max="544" width="15.6640625" style="12" customWidth="1"/>
    <col min="545" max="771" width="11.5" style="12"/>
    <col min="772" max="772" width="9.1640625" style="12" customWidth="1"/>
    <col min="773" max="787" width="15.6640625" style="12" customWidth="1"/>
    <col min="788" max="788" width="20.1640625" style="12" bestFit="1" customWidth="1"/>
    <col min="789" max="795" width="15.6640625" style="12" customWidth="1"/>
    <col min="796" max="799" width="0" style="12" hidden="1" customWidth="1"/>
    <col min="800" max="800" width="15.6640625" style="12" customWidth="1"/>
    <col min="801" max="1027" width="11.5" style="12"/>
    <col min="1028" max="1028" width="9.1640625" style="12" customWidth="1"/>
    <col min="1029" max="1043" width="15.6640625" style="12" customWidth="1"/>
    <col min="1044" max="1044" width="20.1640625" style="12" bestFit="1" customWidth="1"/>
    <col min="1045" max="1051" width="15.6640625" style="12" customWidth="1"/>
    <col min="1052" max="1055" width="0" style="12" hidden="1" customWidth="1"/>
    <col min="1056" max="1056" width="15.6640625" style="12" customWidth="1"/>
    <col min="1057" max="1283" width="11.5" style="12"/>
    <col min="1284" max="1284" width="9.1640625" style="12" customWidth="1"/>
    <col min="1285" max="1299" width="15.6640625" style="12" customWidth="1"/>
    <col min="1300" max="1300" width="20.1640625" style="12" bestFit="1" customWidth="1"/>
    <col min="1301" max="1307" width="15.6640625" style="12" customWidth="1"/>
    <col min="1308" max="1311" width="0" style="12" hidden="1" customWidth="1"/>
    <col min="1312" max="1312" width="15.6640625" style="12" customWidth="1"/>
    <col min="1313" max="1539" width="11.5" style="12"/>
    <col min="1540" max="1540" width="9.1640625" style="12" customWidth="1"/>
    <col min="1541" max="1555" width="15.6640625" style="12" customWidth="1"/>
    <col min="1556" max="1556" width="20.1640625" style="12" bestFit="1" customWidth="1"/>
    <col min="1557" max="1563" width="15.6640625" style="12" customWidth="1"/>
    <col min="1564" max="1567" width="0" style="12" hidden="1" customWidth="1"/>
    <col min="1568" max="1568" width="15.6640625" style="12" customWidth="1"/>
    <col min="1569" max="1795" width="11.5" style="12"/>
    <col min="1796" max="1796" width="9.1640625" style="12" customWidth="1"/>
    <col min="1797" max="1811" width="15.6640625" style="12" customWidth="1"/>
    <col min="1812" max="1812" width="20.1640625" style="12" bestFit="1" customWidth="1"/>
    <col min="1813" max="1819" width="15.6640625" style="12" customWidth="1"/>
    <col min="1820" max="1823" width="0" style="12" hidden="1" customWidth="1"/>
    <col min="1824" max="1824" width="15.6640625" style="12" customWidth="1"/>
    <col min="1825" max="2051" width="11.5" style="12"/>
    <col min="2052" max="2052" width="9.1640625" style="12" customWidth="1"/>
    <col min="2053" max="2067" width="15.6640625" style="12" customWidth="1"/>
    <col min="2068" max="2068" width="20.1640625" style="12" bestFit="1" customWidth="1"/>
    <col min="2069" max="2075" width="15.6640625" style="12" customWidth="1"/>
    <col min="2076" max="2079" width="0" style="12" hidden="1" customWidth="1"/>
    <col min="2080" max="2080" width="15.6640625" style="12" customWidth="1"/>
    <col min="2081" max="2307" width="11.5" style="12"/>
    <col min="2308" max="2308" width="9.1640625" style="12" customWidth="1"/>
    <col min="2309" max="2323" width="15.6640625" style="12" customWidth="1"/>
    <col min="2324" max="2324" width="20.1640625" style="12" bestFit="1" customWidth="1"/>
    <col min="2325" max="2331" width="15.6640625" style="12" customWidth="1"/>
    <col min="2332" max="2335" width="0" style="12" hidden="1" customWidth="1"/>
    <col min="2336" max="2336" width="15.6640625" style="12" customWidth="1"/>
    <col min="2337" max="2563" width="11.5" style="12"/>
    <col min="2564" max="2564" width="9.1640625" style="12" customWidth="1"/>
    <col min="2565" max="2579" width="15.6640625" style="12" customWidth="1"/>
    <col min="2580" max="2580" width="20.1640625" style="12" bestFit="1" customWidth="1"/>
    <col min="2581" max="2587" width="15.6640625" style="12" customWidth="1"/>
    <col min="2588" max="2591" width="0" style="12" hidden="1" customWidth="1"/>
    <col min="2592" max="2592" width="15.6640625" style="12" customWidth="1"/>
    <col min="2593" max="2819" width="11.5" style="12"/>
    <col min="2820" max="2820" width="9.1640625" style="12" customWidth="1"/>
    <col min="2821" max="2835" width="15.6640625" style="12" customWidth="1"/>
    <col min="2836" max="2836" width="20.1640625" style="12" bestFit="1" customWidth="1"/>
    <col min="2837" max="2843" width="15.6640625" style="12" customWidth="1"/>
    <col min="2844" max="2847" width="0" style="12" hidden="1" customWidth="1"/>
    <col min="2848" max="2848" width="15.6640625" style="12" customWidth="1"/>
    <col min="2849" max="3075" width="11.5" style="12"/>
    <col min="3076" max="3076" width="9.1640625" style="12" customWidth="1"/>
    <col min="3077" max="3091" width="15.6640625" style="12" customWidth="1"/>
    <col min="3092" max="3092" width="20.1640625" style="12" bestFit="1" customWidth="1"/>
    <col min="3093" max="3099" width="15.6640625" style="12" customWidth="1"/>
    <col min="3100" max="3103" width="0" style="12" hidden="1" customWidth="1"/>
    <col min="3104" max="3104" width="15.6640625" style="12" customWidth="1"/>
    <col min="3105" max="3331" width="11.5" style="12"/>
    <col min="3332" max="3332" width="9.1640625" style="12" customWidth="1"/>
    <col min="3333" max="3347" width="15.6640625" style="12" customWidth="1"/>
    <col min="3348" max="3348" width="20.1640625" style="12" bestFit="1" customWidth="1"/>
    <col min="3349" max="3355" width="15.6640625" style="12" customWidth="1"/>
    <col min="3356" max="3359" width="0" style="12" hidden="1" customWidth="1"/>
    <col min="3360" max="3360" width="15.6640625" style="12" customWidth="1"/>
    <col min="3361" max="3587" width="11.5" style="12"/>
    <col min="3588" max="3588" width="9.1640625" style="12" customWidth="1"/>
    <col min="3589" max="3603" width="15.6640625" style="12" customWidth="1"/>
    <col min="3604" max="3604" width="20.1640625" style="12" bestFit="1" customWidth="1"/>
    <col min="3605" max="3611" width="15.6640625" style="12" customWidth="1"/>
    <col min="3612" max="3615" width="0" style="12" hidden="1" customWidth="1"/>
    <col min="3616" max="3616" width="15.6640625" style="12" customWidth="1"/>
    <col min="3617" max="3843" width="11.5" style="12"/>
    <col min="3844" max="3844" width="9.1640625" style="12" customWidth="1"/>
    <col min="3845" max="3859" width="15.6640625" style="12" customWidth="1"/>
    <col min="3860" max="3860" width="20.1640625" style="12" bestFit="1" customWidth="1"/>
    <col min="3861" max="3867" width="15.6640625" style="12" customWidth="1"/>
    <col min="3868" max="3871" width="0" style="12" hidden="1" customWidth="1"/>
    <col min="3872" max="3872" width="15.6640625" style="12" customWidth="1"/>
    <col min="3873" max="4099" width="11.5" style="12"/>
    <col min="4100" max="4100" width="9.1640625" style="12" customWidth="1"/>
    <col min="4101" max="4115" width="15.6640625" style="12" customWidth="1"/>
    <col min="4116" max="4116" width="20.1640625" style="12" bestFit="1" customWidth="1"/>
    <col min="4117" max="4123" width="15.6640625" style="12" customWidth="1"/>
    <col min="4124" max="4127" width="0" style="12" hidden="1" customWidth="1"/>
    <col min="4128" max="4128" width="15.6640625" style="12" customWidth="1"/>
    <col min="4129" max="4355" width="11.5" style="12"/>
    <col min="4356" max="4356" width="9.1640625" style="12" customWidth="1"/>
    <col min="4357" max="4371" width="15.6640625" style="12" customWidth="1"/>
    <col min="4372" max="4372" width="20.1640625" style="12" bestFit="1" customWidth="1"/>
    <col min="4373" max="4379" width="15.6640625" style="12" customWidth="1"/>
    <col min="4380" max="4383" width="0" style="12" hidden="1" customWidth="1"/>
    <col min="4384" max="4384" width="15.6640625" style="12" customWidth="1"/>
    <col min="4385" max="4611" width="11.5" style="12"/>
    <col min="4612" max="4612" width="9.1640625" style="12" customWidth="1"/>
    <col min="4613" max="4627" width="15.6640625" style="12" customWidth="1"/>
    <col min="4628" max="4628" width="20.1640625" style="12" bestFit="1" customWidth="1"/>
    <col min="4629" max="4635" width="15.6640625" style="12" customWidth="1"/>
    <col min="4636" max="4639" width="0" style="12" hidden="1" customWidth="1"/>
    <col min="4640" max="4640" width="15.6640625" style="12" customWidth="1"/>
    <col min="4641" max="4867" width="11.5" style="12"/>
    <col min="4868" max="4868" width="9.1640625" style="12" customWidth="1"/>
    <col min="4869" max="4883" width="15.6640625" style="12" customWidth="1"/>
    <col min="4884" max="4884" width="20.1640625" style="12" bestFit="1" customWidth="1"/>
    <col min="4885" max="4891" width="15.6640625" style="12" customWidth="1"/>
    <col min="4892" max="4895" width="0" style="12" hidden="1" customWidth="1"/>
    <col min="4896" max="4896" width="15.6640625" style="12" customWidth="1"/>
    <col min="4897" max="5123" width="11.5" style="12"/>
    <col min="5124" max="5124" width="9.1640625" style="12" customWidth="1"/>
    <col min="5125" max="5139" width="15.6640625" style="12" customWidth="1"/>
    <col min="5140" max="5140" width="20.1640625" style="12" bestFit="1" customWidth="1"/>
    <col min="5141" max="5147" width="15.6640625" style="12" customWidth="1"/>
    <col min="5148" max="5151" width="0" style="12" hidden="1" customWidth="1"/>
    <col min="5152" max="5152" width="15.6640625" style="12" customWidth="1"/>
    <col min="5153" max="5379" width="11.5" style="12"/>
    <col min="5380" max="5380" width="9.1640625" style="12" customWidth="1"/>
    <col min="5381" max="5395" width="15.6640625" style="12" customWidth="1"/>
    <col min="5396" max="5396" width="20.1640625" style="12" bestFit="1" customWidth="1"/>
    <col min="5397" max="5403" width="15.6640625" style="12" customWidth="1"/>
    <col min="5404" max="5407" width="0" style="12" hidden="1" customWidth="1"/>
    <col min="5408" max="5408" width="15.6640625" style="12" customWidth="1"/>
    <col min="5409" max="5635" width="11.5" style="12"/>
    <col min="5636" max="5636" width="9.1640625" style="12" customWidth="1"/>
    <col min="5637" max="5651" width="15.6640625" style="12" customWidth="1"/>
    <col min="5652" max="5652" width="20.1640625" style="12" bestFit="1" customWidth="1"/>
    <col min="5653" max="5659" width="15.6640625" style="12" customWidth="1"/>
    <col min="5660" max="5663" width="0" style="12" hidden="1" customWidth="1"/>
    <col min="5664" max="5664" width="15.6640625" style="12" customWidth="1"/>
    <col min="5665" max="5891" width="11.5" style="12"/>
    <col min="5892" max="5892" width="9.1640625" style="12" customWidth="1"/>
    <col min="5893" max="5907" width="15.6640625" style="12" customWidth="1"/>
    <col min="5908" max="5908" width="20.1640625" style="12" bestFit="1" customWidth="1"/>
    <col min="5909" max="5915" width="15.6640625" style="12" customWidth="1"/>
    <col min="5916" max="5919" width="0" style="12" hidden="1" customWidth="1"/>
    <col min="5920" max="5920" width="15.6640625" style="12" customWidth="1"/>
    <col min="5921" max="6147" width="11.5" style="12"/>
    <col min="6148" max="6148" width="9.1640625" style="12" customWidth="1"/>
    <col min="6149" max="6163" width="15.6640625" style="12" customWidth="1"/>
    <col min="6164" max="6164" width="20.1640625" style="12" bestFit="1" customWidth="1"/>
    <col min="6165" max="6171" width="15.6640625" style="12" customWidth="1"/>
    <col min="6172" max="6175" width="0" style="12" hidden="1" customWidth="1"/>
    <col min="6176" max="6176" width="15.6640625" style="12" customWidth="1"/>
    <col min="6177" max="6403" width="11.5" style="12"/>
    <col min="6404" max="6404" width="9.1640625" style="12" customWidth="1"/>
    <col min="6405" max="6419" width="15.6640625" style="12" customWidth="1"/>
    <col min="6420" max="6420" width="20.1640625" style="12" bestFit="1" customWidth="1"/>
    <col min="6421" max="6427" width="15.6640625" style="12" customWidth="1"/>
    <col min="6428" max="6431" width="0" style="12" hidden="1" customWidth="1"/>
    <col min="6432" max="6432" width="15.6640625" style="12" customWidth="1"/>
    <col min="6433" max="6659" width="11.5" style="12"/>
    <col min="6660" max="6660" width="9.1640625" style="12" customWidth="1"/>
    <col min="6661" max="6675" width="15.6640625" style="12" customWidth="1"/>
    <col min="6676" max="6676" width="20.1640625" style="12" bestFit="1" customWidth="1"/>
    <col min="6677" max="6683" width="15.6640625" style="12" customWidth="1"/>
    <col min="6684" max="6687" width="0" style="12" hidden="1" customWidth="1"/>
    <col min="6688" max="6688" width="15.6640625" style="12" customWidth="1"/>
    <col min="6689" max="6915" width="11.5" style="12"/>
    <col min="6916" max="6916" width="9.1640625" style="12" customWidth="1"/>
    <col min="6917" max="6931" width="15.6640625" style="12" customWidth="1"/>
    <col min="6932" max="6932" width="20.1640625" style="12" bestFit="1" customWidth="1"/>
    <col min="6933" max="6939" width="15.6640625" style="12" customWidth="1"/>
    <col min="6940" max="6943" width="0" style="12" hidden="1" customWidth="1"/>
    <col min="6944" max="6944" width="15.6640625" style="12" customWidth="1"/>
    <col min="6945" max="7171" width="11.5" style="12"/>
    <col min="7172" max="7172" width="9.1640625" style="12" customWidth="1"/>
    <col min="7173" max="7187" width="15.6640625" style="12" customWidth="1"/>
    <col min="7188" max="7188" width="20.1640625" style="12" bestFit="1" customWidth="1"/>
    <col min="7189" max="7195" width="15.6640625" style="12" customWidth="1"/>
    <col min="7196" max="7199" width="0" style="12" hidden="1" customWidth="1"/>
    <col min="7200" max="7200" width="15.6640625" style="12" customWidth="1"/>
    <col min="7201" max="7427" width="11.5" style="12"/>
    <col min="7428" max="7428" width="9.1640625" style="12" customWidth="1"/>
    <col min="7429" max="7443" width="15.6640625" style="12" customWidth="1"/>
    <col min="7444" max="7444" width="20.1640625" style="12" bestFit="1" customWidth="1"/>
    <col min="7445" max="7451" width="15.6640625" style="12" customWidth="1"/>
    <col min="7452" max="7455" width="0" style="12" hidden="1" customWidth="1"/>
    <col min="7456" max="7456" width="15.6640625" style="12" customWidth="1"/>
    <col min="7457" max="7683" width="11.5" style="12"/>
    <col min="7684" max="7684" width="9.1640625" style="12" customWidth="1"/>
    <col min="7685" max="7699" width="15.6640625" style="12" customWidth="1"/>
    <col min="7700" max="7700" width="20.1640625" style="12" bestFit="1" customWidth="1"/>
    <col min="7701" max="7707" width="15.6640625" style="12" customWidth="1"/>
    <col min="7708" max="7711" width="0" style="12" hidden="1" customWidth="1"/>
    <col min="7712" max="7712" width="15.6640625" style="12" customWidth="1"/>
    <col min="7713" max="7939" width="11.5" style="12"/>
    <col min="7940" max="7940" width="9.1640625" style="12" customWidth="1"/>
    <col min="7941" max="7955" width="15.6640625" style="12" customWidth="1"/>
    <col min="7956" max="7956" width="20.1640625" style="12" bestFit="1" customWidth="1"/>
    <col min="7957" max="7963" width="15.6640625" style="12" customWidth="1"/>
    <col min="7964" max="7967" width="0" style="12" hidden="1" customWidth="1"/>
    <col min="7968" max="7968" width="15.6640625" style="12" customWidth="1"/>
    <col min="7969" max="8195" width="11.5" style="12"/>
    <col min="8196" max="8196" width="9.1640625" style="12" customWidth="1"/>
    <col min="8197" max="8211" width="15.6640625" style="12" customWidth="1"/>
    <col min="8212" max="8212" width="20.1640625" style="12" bestFit="1" customWidth="1"/>
    <col min="8213" max="8219" width="15.6640625" style="12" customWidth="1"/>
    <col min="8220" max="8223" width="0" style="12" hidden="1" customWidth="1"/>
    <col min="8224" max="8224" width="15.6640625" style="12" customWidth="1"/>
    <col min="8225" max="8451" width="11.5" style="12"/>
    <col min="8452" max="8452" width="9.1640625" style="12" customWidth="1"/>
    <col min="8453" max="8467" width="15.6640625" style="12" customWidth="1"/>
    <col min="8468" max="8468" width="20.1640625" style="12" bestFit="1" customWidth="1"/>
    <col min="8469" max="8475" width="15.6640625" style="12" customWidth="1"/>
    <col min="8476" max="8479" width="0" style="12" hidden="1" customWidth="1"/>
    <col min="8480" max="8480" width="15.6640625" style="12" customWidth="1"/>
    <col min="8481" max="8707" width="11.5" style="12"/>
    <col min="8708" max="8708" width="9.1640625" style="12" customWidth="1"/>
    <col min="8709" max="8723" width="15.6640625" style="12" customWidth="1"/>
    <col min="8724" max="8724" width="20.1640625" style="12" bestFit="1" customWidth="1"/>
    <col min="8725" max="8731" width="15.6640625" style="12" customWidth="1"/>
    <col min="8732" max="8735" width="0" style="12" hidden="1" customWidth="1"/>
    <col min="8736" max="8736" width="15.6640625" style="12" customWidth="1"/>
    <col min="8737" max="8963" width="11.5" style="12"/>
    <col min="8964" max="8964" width="9.1640625" style="12" customWidth="1"/>
    <col min="8965" max="8979" width="15.6640625" style="12" customWidth="1"/>
    <col min="8980" max="8980" width="20.1640625" style="12" bestFit="1" customWidth="1"/>
    <col min="8981" max="8987" width="15.6640625" style="12" customWidth="1"/>
    <col min="8988" max="8991" width="0" style="12" hidden="1" customWidth="1"/>
    <col min="8992" max="8992" width="15.6640625" style="12" customWidth="1"/>
    <col min="8993" max="9219" width="11.5" style="12"/>
    <col min="9220" max="9220" width="9.1640625" style="12" customWidth="1"/>
    <col min="9221" max="9235" width="15.6640625" style="12" customWidth="1"/>
    <col min="9236" max="9236" width="20.1640625" style="12" bestFit="1" customWidth="1"/>
    <col min="9237" max="9243" width="15.6640625" style="12" customWidth="1"/>
    <col min="9244" max="9247" width="0" style="12" hidden="1" customWidth="1"/>
    <col min="9248" max="9248" width="15.6640625" style="12" customWidth="1"/>
    <col min="9249" max="9475" width="11.5" style="12"/>
    <col min="9476" max="9476" width="9.1640625" style="12" customWidth="1"/>
    <col min="9477" max="9491" width="15.6640625" style="12" customWidth="1"/>
    <col min="9492" max="9492" width="20.1640625" style="12" bestFit="1" customWidth="1"/>
    <col min="9493" max="9499" width="15.6640625" style="12" customWidth="1"/>
    <col min="9500" max="9503" width="0" style="12" hidden="1" customWidth="1"/>
    <col min="9504" max="9504" width="15.6640625" style="12" customWidth="1"/>
    <col min="9505" max="9731" width="11.5" style="12"/>
    <col min="9732" max="9732" width="9.1640625" style="12" customWidth="1"/>
    <col min="9733" max="9747" width="15.6640625" style="12" customWidth="1"/>
    <col min="9748" max="9748" width="20.1640625" style="12" bestFit="1" customWidth="1"/>
    <col min="9749" max="9755" width="15.6640625" style="12" customWidth="1"/>
    <col min="9756" max="9759" width="0" style="12" hidden="1" customWidth="1"/>
    <col min="9760" max="9760" width="15.6640625" style="12" customWidth="1"/>
    <col min="9761" max="9987" width="11.5" style="12"/>
    <col min="9988" max="9988" width="9.1640625" style="12" customWidth="1"/>
    <col min="9989" max="10003" width="15.6640625" style="12" customWidth="1"/>
    <col min="10004" max="10004" width="20.1640625" style="12" bestFit="1" customWidth="1"/>
    <col min="10005" max="10011" width="15.6640625" style="12" customWidth="1"/>
    <col min="10012" max="10015" width="0" style="12" hidden="1" customWidth="1"/>
    <col min="10016" max="10016" width="15.6640625" style="12" customWidth="1"/>
    <col min="10017" max="10243" width="11.5" style="12"/>
    <col min="10244" max="10244" width="9.1640625" style="12" customWidth="1"/>
    <col min="10245" max="10259" width="15.6640625" style="12" customWidth="1"/>
    <col min="10260" max="10260" width="20.1640625" style="12" bestFit="1" customWidth="1"/>
    <col min="10261" max="10267" width="15.6640625" style="12" customWidth="1"/>
    <col min="10268" max="10271" width="0" style="12" hidden="1" customWidth="1"/>
    <col min="10272" max="10272" width="15.6640625" style="12" customWidth="1"/>
    <col min="10273" max="10499" width="11.5" style="12"/>
    <col min="10500" max="10500" width="9.1640625" style="12" customWidth="1"/>
    <col min="10501" max="10515" width="15.6640625" style="12" customWidth="1"/>
    <col min="10516" max="10516" width="20.1640625" style="12" bestFit="1" customWidth="1"/>
    <col min="10517" max="10523" width="15.6640625" style="12" customWidth="1"/>
    <col min="10524" max="10527" width="0" style="12" hidden="1" customWidth="1"/>
    <col min="10528" max="10528" width="15.6640625" style="12" customWidth="1"/>
    <col min="10529" max="10755" width="11.5" style="12"/>
    <col min="10756" max="10756" width="9.1640625" style="12" customWidth="1"/>
    <col min="10757" max="10771" width="15.6640625" style="12" customWidth="1"/>
    <col min="10772" max="10772" width="20.1640625" style="12" bestFit="1" customWidth="1"/>
    <col min="10773" max="10779" width="15.6640625" style="12" customWidth="1"/>
    <col min="10780" max="10783" width="0" style="12" hidden="1" customWidth="1"/>
    <col min="10784" max="10784" width="15.6640625" style="12" customWidth="1"/>
    <col min="10785" max="11011" width="11.5" style="12"/>
    <col min="11012" max="11012" width="9.1640625" style="12" customWidth="1"/>
    <col min="11013" max="11027" width="15.6640625" style="12" customWidth="1"/>
    <col min="11028" max="11028" width="20.1640625" style="12" bestFit="1" customWidth="1"/>
    <col min="11029" max="11035" width="15.6640625" style="12" customWidth="1"/>
    <col min="11036" max="11039" width="0" style="12" hidden="1" customWidth="1"/>
    <col min="11040" max="11040" width="15.6640625" style="12" customWidth="1"/>
    <col min="11041" max="11267" width="11.5" style="12"/>
    <col min="11268" max="11268" width="9.1640625" style="12" customWidth="1"/>
    <col min="11269" max="11283" width="15.6640625" style="12" customWidth="1"/>
    <col min="11284" max="11284" width="20.1640625" style="12" bestFit="1" customWidth="1"/>
    <col min="11285" max="11291" width="15.6640625" style="12" customWidth="1"/>
    <col min="11292" max="11295" width="0" style="12" hidden="1" customWidth="1"/>
    <col min="11296" max="11296" width="15.6640625" style="12" customWidth="1"/>
    <col min="11297" max="11523" width="11.5" style="12"/>
    <col min="11524" max="11524" width="9.1640625" style="12" customWidth="1"/>
    <col min="11525" max="11539" width="15.6640625" style="12" customWidth="1"/>
    <col min="11540" max="11540" width="20.1640625" style="12" bestFit="1" customWidth="1"/>
    <col min="11541" max="11547" width="15.6640625" style="12" customWidth="1"/>
    <col min="11548" max="11551" width="0" style="12" hidden="1" customWidth="1"/>
    <col min="11552" max="11552" width="15.6640625" style="12" customWidth="1"/>
    <col min="11553" max="11779" width="11.5" style="12"/>
    <col min="11780" max="11780" width="9.1640625" style="12" customWidth="1"/>
    <col min="11781" max="11795" width="15.6640625" style="12" customWidth="1"/>
    <col min="11796" max="11796" width="20.1640625" style="12" bestFit="1" customWidth="1"/>
    <col min="11797" max="11803" width="15.6640625" style="12" customWidth="1"/>
    <col min="11804" max="11807" width="0" style="12" hidden="1" customWidth="1"/>
    <col min="11808" max="11808" width="15.6640625" style="12" customWidth="1"/>
    <col min="11809" max="12035" width="11.5" style="12"/>
    <col min="12036" max="12036" width="9.1640625" style="12" customWidth="1"/>
    <col min="12037" max="12051" width="15.6640625" style="12" customWidth="1"/>
    <col min="12052" max="12052" width="20.1640625" style="12" bestFit="1" customWidth="1"/>
    <col min="12053" max="12059" width="15.6640625" style="12" customWidth="1"/>
    <col min="12060" max="12063" width="0" style="12" hidden="1" customWidth="1"/>
    <col min="12064" max="12064" width="15.6640625" style="12" customWidth="1"/>
    <col min="12065" max="12291" width="11.5" style="12"/>
    <col min="12292" max="12292" width="9.1640625" style="12" customWidth="1"/>
    <col min="12293" max="12307" width="15.6640625" style="12" customWidth="1"/>
    <col min="12308" max="12308" width="20.1640625" style="12" bestFit="1" customWidth="1"/>
    <col min="12309" max="12315" width="15.6640625" style="12" customWidth="1"/>
    <col min="12316" max="12319" width="0" style="12" hidden="1" customWidth="1"/>
    <col min="12320" max="12320" width="15.6640625" style="12" customWidth="1"/>
    <col min="12321" max="12547" width="11.5" style="12"/>
    <col min="12548" max="12548" width="9.1640625" style="12" customWidth="1"/>
    <col min="12549" max="12563" width="15.6640625" style="12" customWidth="1"/>
    <col min="12564" max="12564" width="20.1640625" style="12" bestFit="1" customWidth="1"/>
    <col min="12565" max="12571" width="15.6640625" style="12" customWidth="1"/>
    <col min="12572" max="12575" width="0" style="12" hidden="1" customWidth="1"/>
    <col min="12576" max="12576" width="15.6640625" style="12" customWidth="1"/>
    <col min="12577" max="12803" width="11.5" style="12"/>
    <col min="12804" max="12804" width="9.1640625" style="12" customWidth="1"/>
    <col min="12805" max="12819" width="15.6640625" style="12" customWidth="1"/>
    <col min="12820" max="12820" width="20.1640625" style="12" bestFit="1" customWidth="1"/>
    <col min="12821" max="12827" width="15.6640625" style="12" customWidth="1"/>
    <col min="12828" max="12831" width="0" style="12" hidden="1" customWidth="1"/>
    <col min="12832" max="12832" width="15.6640625" style="12" customWidth="1"/>
    <col min="12833" max="13059" width="11.5" style="12"/>
    <col min="13060" max="13060" width="9.1640625" style="12" customWidth="1"/>
    <col min="13061" max="13075" width="15.6640625" style="12" customWidth="1"/>
    <col min="13076" max="13076" width="20.1640625" style="12" bestFit="1" customWidth="1"/>
    <col min="13077" max="13083" width="15.6640625" style="12" customWidth="1"/>
    <col min="13084" max="13087" width="0" style="12" hidden="1" customWidth="1"/>
    <col min="13088" max="13088" width="15.6640625" style="12" customWidth="1"/>
    <col min="13089" max="13315" width="11.5" style="12"/>
    <col min="13316" max="13316" width="9.1640625" style="12" customWidth="1"/>
    <col min="13317" max="13331" width="15.6640625" style="12" customWidth="1"/>
    <col min="13332" max="13332" width="20.1640625" style="12" bestFit="1" customWidth="1"/>
    <col min="13333" max="13339" width="15.6640625" style="12" customWidth="1"/>
    <col min="13340" max="13343" width="0" style="12" hidden="1" customWidth="1"/>
    <col min="13344" max="13344" width="15.6640625" style="12" customWidth="1"/>
    <col min="13345" max="13571" width="11.5" style="12"/>
    <col min="13572" max="13572" width="9.1640625" style="12" customWidth="1"/>
    <col min="13573" max="13587" width="15.6640625" style="12" customWidth="1"/>
    <col min="13588" max="13588" width="20.1640625" style="12" bestFit="1" customWidth="1"/>
    <col min="13589" max="13595" width="15.6640625" style="12" customWidth="1"/>
    <col min="13596" max="13599" width="0" style="12" hidden="1" customWidth="1"/>
    <col min="13600" max="13600" width="15.6640625" style="12" customWidth="1"/>
    <col min="13601" max="13827" width="11.5" style="12"/>
    <col min="13828" max="13828" width="9.1640625" style="12" customWidth="1"/>
    <col min="13829" max="13843" width="15.6640625" style="12" customWidth="1"/>
    <col min="13844" max="13844" width="20.1640625" style="12" bestFit="1" customWidth="1"/>
    <col min="13845" max="13851" width="15.6640625" style="12" customWidth="1"/>
    <col min="13852" max="13855" width="0" style="12" hidden="1" customWidth="1"/>
    <col min="13856" max="13856" width="15.6640625" style="12" customWidth="1"/>
    <col min="13857" max="14083" width="11.5" style="12"/>
    <col min="14084" max="14084" width="9.1640625" style="12" customWidth="1"/>
    <col min="14085" max="14099" width="15.6640625" style="12" customWidth="1"/>
    <col min="14100" max="14100" width="20.1640625" style="12" bestFit="1" customWidth="1"/>
    <col min="14101" max="14107" width="15.6640625" style="12" customWidth="1"/>
    <col min="14108" max="14111" width="0" style="12" hidden="1" customWidth="1"/>
    <col min="14112" max="14112" width="15.6640625" style="12" customWidth="1"/>
    <col min="14113" max="14339" width="11.5" style="12"/>
    <col min="14340" max="14340" width="9.1640625" style="12" customWidth="1"/>
    <col min="14341" max="14355" width="15.6640625" style="12" customWidth="1"/>
    <col min="14356" max="14356" width="20.1640625" style="12" bestFit="1" customWidth="1"/>
    <col min="14357" max="14363" width="15.6640625" style="12" customWidth="1"/>
    <col min="14364" max="14367" width="0" style="12" hidden="1" customWidth="1"/>
    <col min="14368" max="14368" width="15.6640625" style="12" customWidth="1"/>
    <col min="14369" max="14595" width="11.5" style="12"/>
    <col min="14596" max="14596" width="9.1640625" style="12" customWidth="1"/>
    <col min="14597" max="14611" width="15.6640625" style="12" customWidth="1"/>
    <col min="14612" max="14612" width="20.1640625" style="12" bestFit="1" customWidth="1"/>
    <col min="14613" max="14619" width="15.6640625" style="12" customWidth="1"/>
    <col min="14620" max="14623" width="0" style="12" hidden="1" customWidth="1"/>
    <col min="14624" max="14624" width="15.6640625" style="12" customWidth="1"/>
    <col min="14625" max="14851" width="11.5" style="12"/>
    <col min="14852" max="14852" width="9.1640625" style="12" customWidth="1"/>
    <col min="14853" max="14867" width="15.6640625" style="12" customWidth="1"/>
    <col min="14868" max="14868" width="20.1640625" style="12" bestFit="1" customWidth="1"/>
    <col min="14869" max="14875" width="15.6640625" style="12" customWidth="1"/>
    <col min="14876" max="14879" width="0" style="12" hidden="1" customWidth="1"/>
    <col min="14880" max="14880" width="15.6640625" style="12" customWidth="1"/>
    <col min="14881" max="15107" width="11.5" style="12"/>
    <col min="15108" max="15108" width="9.1640625" style="12" customWidth="1"/>
    <col min="15109" max="15123" width="15.6640625" style="12" customWidth="1"/>
    <col min="15124" max="15124" width="20.1640625" style="12" bestFit="1" customWidth="1"/>
    <col min="15125" max="15131" width="15.6640625" style="12" customWidth="1"/>
    <col min="15132" max="15135" width="0" style="12" hidden="1" customWidth="1"/>
    <col min="15136" max="15136" width="15.6640625" style="12" customWidth="1"/>
    <col min="15137" max="15363" width="11.5" style="12"/>
    <col min="15364" max="15364" width="9.1640625" style="12" customWidth="1"/>
    <col min="15365" max="15379" width="15.6640625" style="12" customWidth="1"/>
    <col min="15380" max="15380" width="20.1640625" style="12" bestFit="1" customWidth="1"/>
    <col min="15381" max="15387" width="15.6640625" style="12" customWidth="1"/>
    <col min="15388" max="15391" width="0" style="12" hidden="1" customWidth="1"/>
    <col min="15392" max="15392" width="15.6640625" style="12" customWidth="1"/>
    <col min="15393" max="15619" width="11.5" style="12"/>
    <col min="15620" max="15620" width="9.1640625" style="12" customWidth="1"/>
    <col min="15621" max="15635" width="15.6640625" style="12" customWidth="1"/>
    <col min="15636" max="15636" width="20.1640625" style="12" bestFit="1" customWidth="1"/>
    <col min="15637" max="15643" width="15.6640625" style="12" customWidth="1"/>
    <col min="15644" max="15647" width="0" style="12" hidden="1" customWidth="1"/>
    <col min="15648" max="15648" width="15.6640625" style="12" customWidth="1"/>
    <col min="15649" max="15875" width="11.5" style="12"/>
    <col min="15876" max="15876" width="9.1640625" style="12" customWidth="1"/>
    <col min="15877" max="15891" width="15.6640625" style="12" customWidth="1"/>
    <col min="15892" max="15892" width="20.1640625" style="12" bestFit="1" customWidth="1"/>
    <col min="15893" max="15899" width="15.6640625" style="12" customWidth="1"/>
    <col min="15900" max="15903" width="0" style="12" hidden="1" customWidth="1"/>
    <col min="15904" max="15904" width="15.6640625" style="12" customWidth="1"/>
    <col min="15905" max="16131" width="11.5" style="12"/>
    <col min="16132" max="16132" width="9.1640625" style="12" customWidth="1"/>
    <col min="16133" max="16147" width="15.6640625" style="12" customWidth="1"/>
    <col min="16148" max="16148" width="20.1640625" style="12" bestFit="1" customWidth="1"/>
    <col min="16149" max="16155" width="15.6640625" style="12" customWidth="1"/>
    <col min="16156" max="16159" width="0" style="12" hidden="1" customWidth="1"/>
    <col min="16160" max="16160" width="15.6640625" style="12" customWidth="1"/>
    <col min="16161" max="16384" width="11.5" style="12"/>
  </cols>
  <sheetData>
    <row r="1" spans="1:32" s="258" customFormat="1" ht="18" x14ac:dyDescent="0.2">
      <c r="A1" s="257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</row>
    <row r="2" spans="1:32" ht="16" x14ac:dyDescent="0.2">
      <c r="B2" s="9" t="str">
        <f>_xlfn.CONCAT(B5," ",C5," 2020")</f>
        <v>DF Total 2020</v>
      </c>
      <c r="D2" s="9"/>
      <c r="E2" s="9"/>
      <c r="F2" s="10"/>
      <c r="H2" s="9" t="s">
        <v>39</v>
      </c>
    </row>
    <row r="4" spans="1:32" s="3" customFormat="1" ht="19" x14ac:dyDescent="0.2">
      <c r="B4" s="1" t="s">
        <v>1</v>
      </c>
      <c r="C4" s="1" t="s">
        <v>0</v>
      </c>
      <c r="D4" s="1" t="s">
        <v>9</v>
      </c>
      <c r="E4" s="1" t="s">
        <v>49</v>
      </c>
      <c r="F4" s="2" t="s">
        <v>10</v>
      </c>
      <c r="G4" s="2" t="s">
        <v>11</v>
      </c>
      <c r="H4" s="13" t="s">
        <v>23</v>
      </c>
      <c r="I4" s="2" t="s">
        <v>12</v>
      </c>
      <c r="J4" s="1" t="s">
        <v>6</v>
      </c>
      <c r="K4" s="2" t="s">
        <v>7</v>
      </c>
      <c r="L4" s="2" t="s">
        <v>13</v>
      </c>
      <c r="M4" s="1" t="s">
        <v>14</v>
      </c>
      <c r="N4" s="2" t="s">
        <v>8</v>
      </c>
      <c r="O4" s="2" t="s">
        <v>15</v>
      </c>
      <c r="P4" s="1" t="s">
        <v>16</v>
      </c>
      <c r="Q4" s="1" t="s">
        <v>17</v>
      </c>
      <c r="R4" s="1" t="s">
        <v>24</v>
      </c>
      <c r="S4" s="2" t="s">
        <v>25</v>
      </c>
      <c r="T4" s="2" t="s">
        <v>26</v>
      </c>
      <c r="U4" s="1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1" t="s">
        <v>32</v>
      </c>
      <c r="AA4" s="1" t="s">
        <v>33</v>
      </c>
      <c r="AB4" s="14" t="s">
        <v>34</v>
      </c>
      <c r="AC4" s="14" t="s">
        <v>35</v>
      </c>
      <c r="AD4" s="14" t="s">
        <v>36</v>
      </c>
      <c r="AE4" s="14" t="s">
        <v>37</v>
      </c>
      <c r="AF4" s="15" t="s">
        <v>38</v>
      </c>
    </row>
    <row r="5" spans="1:32" s="5" customFormat="1" ht="15" customHeight="1" x14ac:dyDescent="0.2">
      <c r="B5" s="5" t="s">
        <v>69</v>
      </c>
      <c r="C5" s="5" t="s">
        <v>3</v>
      </c>
      <c r="D5" s="40">
        <v>0</v>
      </c>
      <c r="E5" s="4" t="str">
        <f>_xlfn.CONCAT(B5,C5,D5)</f>
        <v>DFTotal0</v>
      </c>
      <c r="F5" s="6">
        <f>VLOOKUP(E5,'Appendix 1a. Person-years 2020'!$E$3:$F$1682,2,FALSE)</f>
        <v>43247.068099999997</v>
      </c>
      <c r="G5" s="17">
        <f>VLOOKUP(E5,'Appendix 2a. Deaths 2020'!$E$4:$G$1683,2,FALSE)</f>
        <v>382</v>
      </c>
      <c r="H5" s="17">
        <f>VLOOKUP(E5,'Appendix 2a. Deaths 2020'!$E$4:$G$1683,3,FALSE)</f>
        <v>1</v>
      </c>
      <c r="I5" s="18">
        <f>G5/F5</f>
        <v>8.832968725572406E-3</v>
      </c>
      <c r="J5" s="16">
        <v>1</v>
      </c>
      <c r="K5" s="5">
        <f>VLOOKUP(E5,'Appendix 3a. nax iIBGE 2020'!$E$5:$O$1935,11,FALSE)</f>
        <v>0.08</v>
      </c>
      <c r="L5" s="19">
        <f>(J5*I5)/(1+(J5-K5)*I5)</f>
        <v>8.7617676991107885E-3</v>
      </c>
      <c r="M5" s="16">
        <v>100000</v>
      </c>
      <c r="N5" s="20">
        <f>M5*L5</f>
        <v>876.17676991107885</v>
      </c>
      <c r="O5" s="20">
        <f>M6*J5+N5*K5</f>
        <v>99193.917371681804</v>
      </c>
      <c r="P5" s="20">
        <f t="shared" ref="P5:P23" si="0">P6+O5</f>
        <v>7711222.6627215166</v>
      </c>
      <c r="Q5" s="21">
        <f>P5/M5</f>
        <v>77.112226627215165</v>
      </c>
      <c r="R5" s="22">
        <f>(G5-H5)/G5</f>
        <v>0.99738219895287961</v>
      </c>
      <c r="S5" s="22">
        <f>1-L5</f>
        <v>0.99123823230088925</v>
      </c>
      <c r="T5" s="22">
        <f>S5^R5</f>
        <v>0.99126106835140393</v>
      </c>
      <c r="U5" s="16">
        <v>100000</v>
      </c>
      <c r="V5" s="23">
        <f>U5*(1-T5)</f>
        <v>873.89316485960705</v>
      </c>
      <c r="W5" s="22">
        <f>V5/U5</f>
        <v>8.7389316485960711E-3</v>
      </c>
      <c r="X5" s="23">
        <f>J5+R5*(L5/W5)*(K5-J5)</f>
        <v>8.0010581729546226E-2</v>
      </c>
      <c r="Y5" s="23">
        <f>U6*J5+V5*X5</f>
        <v>99196.027535630288</v>
      </c>
      <c r="Z5" s="23">
        <f t="shared" ref="Z5:Z23" si="1">Z6+Y5</f>
        <v>7954434.6267931685</v>
      </c>
      <c r="AA5" s="23">
        <f>Z5/U5</f>
        <v>79.544346267931687</v>
      </c>
      <c r="AB5" s="16"/>
      <c r="AC5" s="16"/>
      <c r="AD5" s="16"/>
      <c r="AE5" s="16"/>
      <c r="AF5" s="23">
        <f>AA5-Q5</f>
        <v>2.4321196407165218</v>
      </c>
    </row>
    <row r="6" spans="1:32" s="26" customFormat="1" ht="15" customHeight="1" x14ac:dyDescent="0.2">
      <c r="B6" s="5" t="s">
        <v>69</v>
      </c>
      <c r="C6" s="5" t="s">
        <v>3</v>
      </c>
      <c r="D6" s="41" t="s">
        <v>18</v>
      </c>
      <c r="E6" s="4" t="str">
        <f t="shared" ref="E6:E24" si="2">_xlfn.CONCAT(B6,C6,D6)</f>
        <v>DFTotal1-4</v>
      </c>
      <c r="F6" s="6">
        <f>VLOOKUP(E6,'Appendix 1a. Person-years 2020'!$E$3:$F$1682,2,FALSE)</f>
        <v>162670.5815</v>
      </c>
      <c r="G6" s="17">
        <f>VLOOKUP(E6,'Appendix 2a. Deaths 2020'!$E$4:$G$1683,2,FALSE)</f>
        <v>38</v>
      </c>
      <c r="H6" s="17">
        <f>VLOOKUP(E6,'Appendix 2a. Deaths 2020'!$E$4:$G$1683,3,FALSE)</f>
        <v>0</v>
      </c>
      <c r="I6" s="18">
        <f t="shared" ref="I6:I24" si="3">G6/F6</f>
        <v>2.336009353971603E-4</v>
      </c>
      <c r="J6" s="24">
        <v>4</v>
      </c>
      <c r="K6" s="5">
        <f>VLOOKUP(E6,'Appendix 3a. nax iIBGE 2020'!$E$5:$O$1935,11,FALSE)</f>
        <v>1.51</v>
      </c>
      <c r="L6" s="19">
        <f t="shared" ref="L6:L23" si="4">(J6*I6)/(1+(J6-K6)*I6)</f>
        <v>9.3386054635271655E-4</v>
      </c>
      <c r="M6" s="20">
        <f>M5-N5</f>
        <v>99123.823230088921</v>
      </c>
      <c r="N6" s="20">
        <f>M6*L6</f>
        <v>92.56782771822094</v>
      </c>
      <c r="O6" s="20">
        <f t="shared" ref="O6:O23" si="5">M7*J6+N6*K6</f>
        <v>396264.79902933736</v>
      </c>
      <c r="P6" s="20">
        <f t="shared" si="0"/>
        <v>7612028.7453498347</v>
      </c>
      <c r="Q6" s="21">
        <f t="shared" ref="Q6:Q23" si="6">P6/M6</f>
        <v>76.793131028457069</v>
      </c>
      <c r="R6" s="22">
        <f t="shared" ref="R6:R24" si="7">(G6-H6)/G6</f>
        <v>1</v>
      </c>
      <c r="S6" s="22">
        <f t="shared" ref="S6:S24" si="8">1-L6</f>
        <v>0.99906613945364731</v>
      </c>
      <c r="T6" s="22">
        <f t="shared" ref="T6:T24" si="9">S6^R6</f>
        <v>0.99906613945364731</v>
      </c>
      <c r="U6" s="23">
        <f>U5-V5</f>
        <v>99126.106835140396</v>
      </c>
      <c r="V6" s="23">
        <f>U6*(1-T6)</f>
        <v>92.56996028687972</v>
      </c>
      <c r="W6" s="22">
        <f t="shared" ref="W6:W24" si="10">V6/U6</f>
        <v>9.33860546352694E-4</v>
      </c>
      <c r="X6" s="23">
        <f>J6+R6*(L6/W6)*(K6-J6)</f>
        <v>1.5099999999999394</v>
      </c>
      <c r="Y6" s="23">
        <f t="shared" ref="Y6:Y24" si="11">U7*J6+V6*X6</f>
        <v>396273.92813944723</v>
      </c>
      <c r="Z6" s="23">
        <f t="shared" si="1"/>
        <v>7855238.5992575381</v>
      </c>
      <c r="AA6" s="23">
        <f t="shared" ref="AA6:AA24" si="12">Z6/U6</f>
        <v>79.244901772666424</v>
      </c>
      <c r="AB6" s="25"/>
      <c r="AC6" s="24"/>
      <c r="AD6" s="25"/>
      <c r="AE6" s="24"/>
      <c r="AF6" s="23">
        <f t="shared" ref="AF6:AF24" si="13">AA6-Q6</f>
        <v>2.4517707442093553</v>
      </c>
    </row>
    <row r="7" spans="1:32" s="26" customFormat="1" ht="15" customHeight="1" x14ac:dyDescent="0.2">
      <c r="B7" s="5" t="s">
        <v>69</v>
      </c>
      <c r="C7" s="5" t="s">
        <v>3</v>
      </c>
      <c r="D7" s="24" t="s">
        <v>70</v>
      </c>
      <c r="E7" s="4" t="str">
        <f t="shared" si="2"/>
        <v>DFTotal5-9</v>
      </c>
      <c r="F7" s="6">
        <f>VLOOKUP(E7,'Appendix 1a. Person-years 2020'!$E$3:$F$1682,2,FALSE)</f>
        <v>188833.63020000001</v>
      </c>
      <c r="G7" s="17">
        <f>VLOOKUP(E7,'Appendix 2a. Deaths 2020'!$E$4:$G$1683,2,FALSE)</f>
        <v>36</v>
      </c>
      <c r="H7" s="17">
        <f>VLOOKUP(E7,'Appendix 2a. Deaths 2020'!$E$4:$G$1683,3,FALSE)</f>
        <v>1</v>
      </c>
      <c r="I7" s="18">
        <f t="shared" si="3"/>
        <v>1.9064400743591699E-4</v>
      </c>
      <c r="J7" s="24">
        <v>5</v>
      </c>
      <c r="K7" s="5">
        <f>VLOOKUP(E7,'Appendix 3a. nax iIBGE 2020'!$E$5:$O$1935,11,FALSE)</f>
        <v>2.5</v>
      </c>
      <c r="L7" s="19">
        <f t="shared" si="4"/>
        <v>9.5276593938750176E-4</v>
      </c>
      <c r="M7" s="20">
        <f t="shared" ref="M7:M24" si="14">M6-N6</f>
        <v>99031.255402370705</v>
      </c>
      <c r="N7" s="20">
        <f t="shared" ref="N7:N24" si="15">M7*L7</f>
        <v>94.353607082163336</v>
      </c>
      <c r="O7" s="20">
        <f t="shared" si="5"/>
        <v>494920.39299414813</v>
      </c>
      <c r="P7" s="20">
        <f t="shared" si="0"/>
        <v>7215763.9463204974</v>
      </c>
      <c r="Q7" s="21">
        <f t="shared" si="6"/>
        <v>72.863500689780807</v>
      </c>
      <c r="R7" s="22">
        <f t="shared" si="7"/>
        <v>0.97222222222222221</v>
      </c>
      <c r="S7" s="22">
        <f t="shared" si="8"/>
        <v>0.99904723406061247</v>
      </c>
      <c r="T7" s="22">
        <f t="shared" si="9"/>
        <v>0.99907368751954673</v>
      </c>
      <c r="U7" s="23">
        <f t="shared" ref="U7:U24" si="16">U6-V6</f>
        <v>99033.536874853511</v>
      </c>
      <c r="V7" s="23">
        <f t="shared" ref="V7:V23" si="17">U7*(1-T7)</f>
        <v>91.736001190606231</v>
      </c>
      <c r="W7" s="22">
        <f t="shared" si="10"/>
        <v>9.2631248045327297E-4</v>
      </c>
      <c r="X7" s="23">
        <f>J7+R7*(L7/W7)*(K7-J7)</f>
        <v>2.500033092516218</v>
      </c>
      <c r="Y7" s="23">
        <f t="shared" si="11"/>
        <v>494938.34740706615</v>
      </c>
      <c r="Z7" s="23">
        <f t="shared" si="1"/>
        <v>7458964.6711180909</v>
      </c>
      <c r="AA7" s="23">
        <f t="shared" si="12"/>
        <v>75.317563186133796</v>
      </c>
      <c r="AB7" s="25"/>
      <c r="AC7" s="24"/>
      <c r="AD7" s="25"/>
      <c r="AE7" s="24"/>
      <c r="AF7" s="23">
        <f t="shared" si="13"/>
        <v>2.4540624963529893</v>
      </c>
    </row>
    <row r="8" spans="1:32" s="26" customFormat="1" ht="15" customHeight="1" x14ac:dyDescent="0.2">
      <c r="B8" s="5" t="s">
        <v>69</v>
      </c>
      <c r="C8" s="5" t="s">
        <v>3</v>
      </c>
      <c r="D8" s="24" t="s">
        <v>71</v>
      </c>
      <c r="E8" s="4" t="str">
        <f t="shared" si="2"/>
        <v>DFTotal10-14</v>
      </c>
      <c r="F8" s="6">
        <f>VLOOKUP(E8,'Appendix 1a. Person-years 2020'!$E$3:$F$1682,2,FALSE)</f>
        <v>207271.43119999999</v>
      </c>
      <c r="G8" s="17">
        <f>VLOOKUP(E8,'Appendix 2a. Deaths 2020'!$E$4:$G$1683,2,FALSE)</f>
        <v>32</v>
      </c>
      <c r="H8" s="17">
        <f>VLOOKUP(E8,'Appendix 2a. Deaths 2020'!$E$4:$G$1683,3,FALSE)</f>
        <v>1</v>
      </c>
      <c r="I8" s="18">
        <f t="shared" si="3"/>
        <v>1.5438693029104728E-4</v>
      </c>
      <c r="J8" s="24">
        <v>5</v>
      </c>
      <c r="K8" s="5">
        <f>VLOOKUP(E8,'Appendix 3a. nax iIBGE 2020'!$E$5:$O$1935,11,FALSE)</f>
        <v>2.5</v>
      </c>
      <c r="L8" s="19">
        <f t="shared" si="4"/>
        <v>7.7163682485351472E-4</v>
      </c>
      <c r="M8" s="20">
        <f t="shared" si="14"/>
        <v>98936.901795288548</v>
      </c>
      <c r="N8" s="20">
        <f t="shared" si="15"/>
        <v>76.343356762160454</v>
      </c>
      <c r="O8" s="20">
        <f t="shared" si="5"/>
        <v>494493.65058453736</v>
      </c>
      <c r="P8" s="20">
        <f t="shared" si="0"/>
        <v>6720843.5533263497</v>
      </c>
      <c r="Q8" s="21">
        <f t="shared" si="6"/>
        <v>67.930604570906439</v>
      </c>
      <c r="R8" s="22">
        <f t="shared" si="7"/>
        <v>0.96875</v>
      </c>
      <c r="S8" s="22">
        <f t="shared" si="8"/>
        <v>0.99922836317514652</v>
      </c>
      <c r="T8" s="22">
        <f t="shared" si="9"/>
        <v>0.99925246781077526</v>
      </c>
      <c r="U8" s="23">
        <f t="shared" si="16"/>
        <v>98941.800873662898</v>
      </c>
      <c r="V8" s="23">
        <f t="shared" si="17"/>
        <v>73.962181012927729</v>
      </c>
      <c r="W8" s="22">
        <f t="shared" si="10"/>
        <v>7.4753218922474207E-4</v>
      </c>
      <c r="X8" s="23">
        <f>((-5/24)*V7+2.5*V8+(5/24)*V9)/V8</f>
        <v>3.0027635225790492</v>
      </c>
      <c r="Y8" s="23">
        <f t="shared" si="11"/>
        <v>494561.28440244583</v>
      </c>
      <c r="Z8" s="23">
        <f t="shared" si="1"/>
        <v>6964026.3237110246</v>
      </c>
      <c r="AA8" s="23">
        <f t="shared" si="12"/>
        <v>70.385077512418349</v>
      </c>
      <c r="AB8" s="25"/>
      <c r="AC8" s="24"/>
      <c r="AD8" s="25"/>
      <c r="AE8" s="24"/>
      <c r="AF8" s="23">
        <f t="shared" si="13"/>
        <v>2.4544729415119093</v>
      </c>
    </row>
    <row r="9" spans="1:32" s="26" customFormat="1" ht="15" customHeight="1" x14ac:dyDescent="0.2">
      <c r="B9" s="5" t="s">
        <v>69</v>
      </c>
      <c r="C9" s="5" t="s">
        <v>3</v>
      </c>
      <c r="D9" s="24" t="s">
        <v>72</v>
      </c>
      <c r="E9" s="4" t="str">
        <f t="shared" si="2"/>
        <v>DFTotal15-19</v>
      </c>
      <c r="F9" s="6">
        <f>VLOOKUP(E9,'Appendix 1a. Person-years 2020'!$E$3:$F$1682,2,FALSE)</f>
        <v>239317.66889999999</v>
      </c>
      <c r="G9" s="17">
        <f>VLOOKUP(E9,'Appendix 2a. Deaths 2020'!$E$4:$G$1683,2,FALSE)</f>
        <v>134</v>
      </c>
      <c r="H9" s="17">
        <f>VLOOKUP(E9,'Appendix 2a. Deaths 2020'!$E$4:$G$1683,3,FALSE)</f>
        <v>3</v>
      </c>
      <c r="I9" s="18">
        <f t="shared" si="3"/>
        <v>5.5992522664923884E-4</v>
      </c>
      <c r="J9" s="24">
        <v>5</v>
      </c>
      <c r="K9" s="5">
        <f>VLOOKUP(E9,'Appendix 3a. nax iIBGE 2020'!$E$5:$O$1935,11,FALSE)</f>
        <v>2.5</v>
      </c>
      <c r="L9" s="19">
        <f t="shared" si="4"/>
        <v>2.7957126581368104E-3</v>
      </c>
      <c r="M9" s="20">
        <f t="shared" si="14"/>
        <v>98860.558438526394</v>
      </c>
      <c r="N9" s="20">
        <f t="shared" si="15"/>
        <v>276.38571461706209</v>
      </c>
      <c r="O9" s="20">
        <f t="shared" si="5"/>
        <v>493611.82790608931</v>
      </c>
      <c r="P9" s="20">
        <f t="shared" si="0"/>
        <v>6226349.9027418122</v>
      </c>
      <c r="Q9" s="21">
        <f t="shared" si="6"/>
        <v>62.981132223863469</v>
      </c>
      <c r="R9" s="22">
        <f t="shared" si="7"/>
        <v>0.97761194029850751</v>
      </c>
      <c r="S9" s="22">
        <f t="shared" si="8"/>
        <v>0.99720428734186317</v>
      </c>
      <c r="T9" s="22">
        <f t="shared" si="9"/>
        <v>0.99726679230830195</v>
      </c>
      <c r="U9" s="23">
        <f t="shared" si="16"/>
        <v>98867.838692649966</v>
      </c>
      <c r="V9" s="23">
        <f t="shared" si="17"/>
        <v>270.22633717631271</v>
      </c>
      <c r="W9" s="22">
        <f t="shared" si="10"/>
        <v>2.7332076916980474E-3</v>
      </c>
      <c r="X9" s="23">
        <f t="shared" ref="X9:X22" si="18">((-5/24)*V8+2.5*V9+(5/24)*V10)/V9</f>
        <v>2.7730398987809104</v>
      </c>
      <c r="Y9" s="23">
        <f t="shared" si="11"/>
        <v>493737.41019205964</v>
      </c>
      <c r="Z9" s="23">
        <f t="shared" si="1"/>
        <v>6469465.0393085787</v>
      </c>
      <c r="AA9" s="23">
        <f t="shared" si="12"/>
        <v>65.435485642810278</v>
      </c>
      <c r="AB9" s="25"/>
      <c r="AC9" s="24"/>
      <c r="AD9" s="25"/>
      <c r="AE9" s="24"/>
      <c r="AF9" s="23">
        <f t="shared" si="13"/>
        <v>2.454353418946809</v>
      </c>
    </row>
    <row r="10" spans="1:32" s="26" customFormat="1" ht="15" customHeight="1" x14ac:dyDescent="0.2">
      <c r="B10" s="5" t="s">
        <v>69</v>
      </c>
      <c r="C10" s="5" t="s">
        <v>3</v>
      </c>
      <c r="D10" s="24" t="s">
        <v>73</v>
      </c>
      <c r="E10" s="4" t="str">
        <f t="shared" si="2"/>
        <v>DFTotal20-24</v>
      </c>
      <c r="F10" s="6">
        <f>VLOOKUP(E10,'Appendix 1a. Person-years 2020'!$E$3:$F$1682,2,FALSE)</f>
        <v>252784.95989999999</v>
      </c>
      <c r="G10" s="17">
        <f>VLOOKUP(E10,'Appendix 2a. Deaths 2020'!$E$4:$G$1683,2,FALSE)</f>
        <v>230</v>
      </c>
      <c r="H10" s="17">
        <f>VLOOKUP(E10,'Appendix 2a. Deaths 2020'!$E$4:$G$1683,3,FALSE)</f>
        <v>10</v>
      </c>
      <c r="I10" s="18">
        <f t="shared" si="3"/>
        <v>9.0986425810691597E-4</v>
      </c>
      <c r="J10" s="24">
        <v>5</v>
      </c>
      <c r="K10" s="5">
        <f>VLOOKUP(E10,'Appendix 3a. nax iIBGE 2020'!$E$5:$O$1935,11,FALSE)</f>
        <v>2.5</v>
      </c>
      <c r="L10" s="19">
        <f t="shared" si="4"/>
        <v>4.5389966135686941E-3</v>
      </c>
      <c r="M10" s="20">
        <f t="shared" si="14"/>
        <v>98584.172723909331</v>
      </c>
      <c r="N10" s="20">
        <f t="shared" si="15"/>
        <v>447.47322614529565</v>
      </c>
      <c r="O10" s="20">
        <f t="shared" si="5"/>
        <v>491802.18055418337</v>
      </c>
      <c r="P10" s="20">
        <f t="shared" si="0"/>
        <v>5732738.0748357233</v>
      </c>
      <c r="Q10" s="21">
        <f t="shared" si="6"/>
        <v>58.150694137187593</v>
      </c>
      <c r="R10" s="22">
        <f t="shared" si="7"/>
        <v>0.95652173913043481</v>
      </c>
      <c r="S10" s="22">
        <f t="shared" si="8"/>
        <v>0.99546100338643129</v>
      </c>
      <c r="T10" s="22">
        <f t="shared" si="9"/>
        <v>0.99565792198017833</v>
      </c>
      <c r="U10" s="23">
        <f t="shared" si="16"/>
        <v>98597.612355473655</v>
      </c>
      <c r="V10" s="23">
        <f t="shared" si="17"/>
        <v>428.11852541559978</v>
      </c>
      <c r="W10" s="22">
        <f t="shared" si="10"/>
        <v>4.3420780198216713E-3</v>
      </c>
      <c r="X10" s="23">
        <f t="shared" si="18"/>
        <v>2.6170603145075337</v>
      </c>
      <c r="Y10" s="23">
        <f t="shared" si="11"/>
        <v>491967.88115306088</v>
      </c>
      <c r="Z10" s="23">
        <f t="shared" si="1"/>
        <v>5975727.6291165194</v>
      </c>
      <c r="AA10" s="23">
        <f t="shared" si="12"/>
        <v>60.607224519517246</v>
      </c>
      <c r="AB10" s="25"/>
      <c r="AC10" s="24"/>
      <c r="AD10" s="25"/>
      <c r="AE10" s="24"/>
      <c r="AF10" s="23">
        <f t="shared" si="13"/>
        <v>2.4565303823296532</v>
      </c>
    </row>
    <row r="11" spans="1:32" s="26" customFormat="1" ht="15" customHeight="1" x14ac:dyDescent="0.2">
      <c r="B11" s="5" t="s">
        <v>69</v>
      </c>
      <c r="C11" s="5" t="s">
        <v>3</v>
      </c>
      <c r="D11" s="24" t="s">
        <v>74</v>
      </c>
      <c r="E11" s="4" t="str">
        <f t="shared" si="2"/>
        <v>DFTotal25-29</v>
      </c>
      <c r="F11" s="6">
        <f>VLOOKUP(E11,'Appendix 1a. Person-years 2020'!$E$3:$F$1682,2,FALSE)</f>
        <v>253995.45879999999</v>
      </c>
      <c r="G11" s="17">
        <f>VLOOKUP(E11,'Appendix 2a. Deaths 2020'!$E$4:$G$1683,2,FALSE)</f>
        <v>279</v>
      </c>
      <c r="H11" s="17">
        <f>VLOOKUP(E11,'Appendix 2a. Deaths 2020'!$E$4:$G$1683,3,FALSE)</f>
        <v>14</v>
      </c>
      <c r="I11" s="18">
        <f t="shared" si="3"/>
        <v>1.0984448356601878E-3</v>
      </c>
      <c r="J11" s="24">
        <v>5</v>
      </c>
      <c r="K11" s="5">
        <f>VLOOKUP(E11,'Appendix 3a. nax iIBGE 2020'!$E$5:$O$1935,11,FALSE)</f>
        <v>2.5</v>
      </c>
      <c r="L11" s="19">
        <f t="shared" si="4"/>
        <v>5.4771832192480694E-3</v>
      </c>
      <c r="M11" s="20">
        <f t="shared" si="14"/>
        <v>98136.699497764028</v>
      </c>
      <c r="N11" s="20">
        <f t="shared" si="15"/>
        <v>537.51268368154354</v>
      </c>
      <c r="O11" s="20">
        <f t="shared" si="5"/>
        <v>489339.71577961626</v>
      </c>
      <c r="P11" s="20">
        <f t="shared" si="0"/>
        <v>5240935.8942815401</v>
      </c>
      <c r="Q11" s="21">
        <f t="shared" si="6"/>
        <v>53.404444220186463</v>
      </c>
      <c r="R11" s="22">
        <f t="shared" si="7"/>
        <v>0.94982078853046592</v>
      </c>
      <c r="S11" s="22">
        <f t="shared" si="8"/>
        <v>0.99452281678075194</v>
      </c>
      <c r="T11" s="22">
        <f t="shared" si="9"/>
        <v>0.9947969412333687</v>
      </c>
      <c r="U11" s="23">
        <f t="shared" si="16"/>
        <v>98169.493830058054</v>
      </c>
      <c r="V11" s="23">
        <f t="shared" si="17"/>
        <v>510.78164548824054</v>
      </c>
      <c r="W11" s="22">
        <f t="shared" si="10"/>
        <v>5.2030587666312966E-3</v>
      </c>
      <c r="X11" s="23">
        <f t="shared" si="18"/>
        <v>2.5507729962213146</v>
      </c>
      <c r="Y11" s="23">
        <f t="shared" si="11"/>
        <v>489596.44895112596</v>
      </c>
      <c r="Z11" s="23">
        <f t="shared" si="1"/>
        <v>5483759.7479634583</v>
      </c>
      <c r="AA11" s="23">
        <f t="shared" si="12"/>
        <v>55.860120430654717</v>
      </c>
      <c r="AB11" s="25"/>
      <c r="AC11" s="24"/>
      <c r="AD11" s="25"/>
      <c r="AE11" s="24"/>
      <c r="AF11" s="23">
        <f t="shared" si="13"/>
        <v>2.4556762104682548</v>
      </c>
    </row>
    <row r="12" spans="1:32" s="26" customFormat="1" ht="15" customHeight="1" x14ac:dyDescent="0.2">
      <c r="B12" s="5" t="s">
        <v>69</v>
      </c>
      <c r="C12" s="5" t="s">
        <v>3</v>
      </c>
      <c r="D12" s="24" t="s">
        <v>75</v>
      </c>
      <c r="E12" s="4" t="str">
        <f t="shared" si="2"/>
        <v>DFTotal30-34</v>
      </c>
      <c r="F12" s="6">
        <f>VLOOKUP(E12,'Appendix 1a. Person-years 2020'!$E$3:$F$1682,2,FALSE)</f>
        <v>266981.68449999997</v>
      </c>
      <c r="G12" s="17">
        <f>VLOOKUP(E12,'Appendix 2a. Deaths 2020'!$E$4:$G$1683,2,FALSE)</f>
        <v>331</v>
      </c>
      <c r="H12" s="17">
        <f>VLOOKUP(E12,'Appendix 2a. Deaths 2020'!$E$4:$G$1683,3,FALSE)</f>
        <v>28</v>
      </c>
      <c r="I12" s="18">
        <f t="shared" si="3"/>
        <v>1.2397854205613121E-3</v>
      </c>
      <c r="J12" s="24">
        <v>5</v>
      </c>
      <c r="K12" s="5">
        <f>VLOOKUP(E12,'Appendix 3a. nax iIBGE 2020'!$E$5:$O$1935,11,FALSE)</f>
        <v>2.5</v>
      </c>
      <c r="L12" s="19">
        <f t="shared" si="4"/>
        <v>6.1797731212612696E-3</v>
      </c>
      <c r="M12" s="20">
        <f t="shared" si="14"/>
        <v>97599.186814082481</v>
      </c>
      <c r="N12" s="20">
        <f t="shared" si="15"/>
        <v>603.14083133062422</v>
      </c>
      <c r="O12" s="20">
        <f t="shared" si="5"/>
        <v>486488.08199208585</v>
      </c>
      <c r="P12" s="20">
        <f t="shared" si="0"/>
        <v>4751596.1785019236</v>
      </c>
      <c r="Q12" s="21">
        <f t="shared" si="6"/>
        <v>48.684792707886793</v>
      </c>
      <c r="R12" s="22">
        <f t="shared" si="7"/>
        <v>0.9154078549848943</v>
      </c>
      <c r="S12" s="22">
        <f t="shared" si="8"/>
        <v>0.99382022687873872</v>
      </c>
      <c r="T12" s="22">
        <f t="shared" si="9"/>
        <v>0.9943415051978014</v>
      </c>
      <c r="U12" s="23">
        <f t="shared" si="16"/>
        <v>97658.712184569813</v>
      </c>
      <c r="V12" s="23">
        <f t="shared" si="17"/>
        <v>552.60131528579734</v>
      </c>
      <c r="W12" s="22">
        <f t="shared" si="10"/>
        <v>5.6584948021986001E-3</v>
      </c>
      <c r="X12" s="23">
        <f t="shared" si="18"/>
        <v>2.551981853684369</v>
      </c>
      <c r="Y12" s="23">
        <f t="shared" si="11"/>
        <v>486940.78287535155</v>
      </c>
      <c r="Z12" s="23">
        <f t="shared" si="1"/>
        <v>4994163.2990123322</v>
      </c>
      <c r="AA12" s="23">
        <f t="shared" si="12"/>
        <v>51.138942827482992</v>
      </c>
      <c r="AB12" s="25"/>
      <c r="AC12" s="24"/>
      <c r="AD12" s="25"/>
      <c r="AE12" s="24"/>
      <c r="AF12" s="23">
        <f t="shared" si="13"/>
        <v>2.4541501195961999</v>
      </c>
    </row>
    <row r="13" spans="1:32" s="26" customFormat="1" ht="15" customHeight="1" x14ac:dyDescent="0.2">
      <c r="B13" s="5" t="s">
        <v>69</v>
      </c>
      <c r="C13" s="5" t="s">
        <v>3</v>
      </c>
      <c r="D13" s="24" t="s">
        <v>76</v>
      </c>
      <c r="E13" s="4" t="str">
        <f t="shared" si="2"/>
        <v>DFTotal35-39</v>
      </c>
      <c r="F13" s="6">
        <f>VLOOKUP(E13,'Appendix 1a. Person-years 2020'!$E$3:$F$1682,2,FALSE)</f>
        <v>279754.05729999999</v>
      </c>
      <c r="G13" s="17">
        <f>VLOOKUP(E13,'Appendix 2a. Deaths 2020'!$E$4:$G$1683,2,FALSE)</f>
        <v>430</v>
      </c>
      <c r="H13" s="17">
        <f>VLOOKUP(E13,'Appendix 2a. Deaths 2020'!$E$4:$G$1683,3,FALSE)</f>
        <v>55</v>
      </c>
      <c r="I13" s="18">
        <f t="shared" si="3"/>
        <v>1.5370643920237436E-3</v>
      </c>
      <c r="J13" s="24">
        <v>5</v>
      </c>
      <c r="K13" s="5">
        <f>VLOOKUP(E13,'Appendix 3a. nax iIBGE 2020'!$E$5:$O$1935,11,FALSE)</f>
        <v>2.5</v>
      </c>
      <c r="L13" s="19">
        <f t="shared" si="4"/>
        <v>7.6559029206982295E-3</v>
      </c>
      <c r="M13" s="20">
        <f t="shared" si="14"/>
        <v>96996.04598275185</v>
      </c>
      <c r="N13" s="20">
        <f t="shared" si="15"/>
        <v>742.59231173552962</v>
      </c>
      <c r="O13" s="20">
        <f t="shared" si="5"/>
        <v>483123.74913442042</v>
      </c>
      <c r="P13" s="20">
        <f t="shared" si="0"/>
        <v>4265108.0965098375</v>
      </c>
      <c r="Q13" s="21">
        <f t="shared" si="6"/>
        <v>43.971978994569248</v>
      </c>
      <c r="R13" s="22">
        <f t="shared" si="7"/>
        <v>0.87209302325581395</v>
      </c>
      <c r="S13" s="22">
        <f t="shared" si="8"/>
        <v>0.99234409707930182</v>
      </c>
      <c r="T13" s="22">
        <f t="shared" si="9"/>
        <v>0.99332006199071343</v>
      </c>
      <c r="U13" s="23">
        <f t="shared" si="16"/>
        <v>97106.110869284021</v>
      </c>
      <c r="V13" s="23">
        <f t="shared" si="17"/>
        <v>648.6628009297259</v>
      </c>
      <c r="W13" s="22">
        <f t="shared" si="10"/>
        <v>6.6799380092865688E-3</v>
      </c>
      <c r="X13" s="23">
        <f t="shared" si="18"/>
        <v>2.6316843396687908</v>
      </c>
      <c r="Y13" s="23">
        <f t="shared" si="11"/>
        <v>483994.31607670389</v>
      </c>
      <c r="Z13" s="23">
        <f t="shared" si="1"/>
        <v>4507222.5161369806</v>
      </c>
      <c r="AA13" s="23">
        <f t="shared" si="12"/>
        <v>46.415436431227484</v>
      </c>
      <c r="AB13" s="25"/>
      <c r="AC13" s="24"/>
      <c r="AD13" s="25"/>
      <c r="AE13" s="24"/>
      <c r="AF13" s="23">
        <f t="shared" si="13"/>
        <v>2.4434574366582353</v>
      </c>
    </row>
    <row r="14" spans="1:32" s="26" customFormat="1" ht="15" customHeight="1" x14ac:dyDescent="0.2">
      <c r="B14" s="5" t="s">
        <v>69</v>
      </c>
      <c r="C14" s="5" t="s">
        <v>3</v>
      </c>
      <c r="D14" s="24" t="s">
        <v>77</v>
      </c>
      <c r="E14" s="4" t="str">
        <f t="shared" si="2"/>
        <v>DFTotal40-44</v>
      </c>
      <c r="F14" s="6">
        <f>VLOOKUP(E14,'Appendix 1a. Person-years 2020'!$E$3:$F$1682,2,FALSE)</f>
        <v>258732.5784</v>
      </c>
      <c r="G14" s="17">
        <f>VLOOKUP(E14,'Appendix 2a. Deaths 2020'!$E$4:$G$1683,2,FALSE)</f>
        <v>610</v>
      </c>
      <c r="H14" s="17">
        <f>VLOOKUP(E14,'Appendix 2a. Deaths 2020'!$E$4:$G$1683,3,FALSE)</f>
        <v>91</v>
      </c>
      <c r="I14" s="18">
        <f t="shared" si="3"/>
        <v>2.3576466627134268E-3</v>
      </c>
      <c r="J14" s="24">
        <v>5</v>
      </c>
      <c r="K14" s="5">
        <f>VLOOKUP(E14,'Appendix 3a. nax iIBGE 2020'!$E$5:$O$1935,11,FALSE)</f>
        <v>2.5</v>
      </c>
      <c r="L14" s="19">
        <f t="shared" si="4"/>
        <v>1.1719159221993285E-2</v>
      </c>
      <c r="M14" s="20">
        <f t="shared" si="14"/>
        <v>96253.453671016323</v>
      </c>
      <c r="N14" s="20">
        <f t="shared" si="15"/>
        <v>1128.0095492373944</v>
      </c>
      <c r="O14" s="20">
        <f t="shared" si="5"/>
        <v>478447.24448198813</v>
      </c>
      <c r="P14" s="20">
        <f t="shared" si="0"/>
        <v>3781984.3473754171</v>
      </c>
      <c r="Q14" s="21">
        <f t="shared" si="6"/>
        <v>39.291933984019131</v>
      </c>
      <c r="R14" s="22">
        <f t="shared" si="7"/>
        <v>0.85081967213114751</v>
      </c>
      <c r="S14" s="22">
        <f t="shared" si="8"/>
        <v>0.98828084077800671</v>
      </c>
      <c r="T14" s="22">
        <f t="shared" si="9"/>
        <v>0.99002035352290563</v>
      </c>
      <c r="U14" s="23">
        <f t="shared" si="16"/>
        <v>96457.448068354293</v>
      </c>
      <c r="V14" s="23">
        <f t="shared" si="17"/>
        <v>962.61123180486538</v>
      </c>
      <c r="W14" s="22">
        <f t="shared" si="10"/>
        <v>9.9796464770943727E-3</v>
      </c>
      <c r="X14" s="23">
        <f t="shared" si="18"/>
        <v>2.6339607529524849</v>
      </c>
      <c r="Y14" s="23">
        <f t="shared" si="11"/>
        <v>480009.66438767244</v>
      </c>
      <c r="Z14" s="23">
        <f t="shared" si="1"/>
        <v>4023228.2000602763</v>
      </c>
      <c r="AA14" s="23">
        <f t="shared" si="12"/>
        <v>41.709876019208252</v>
      </c>
      <c r="AB14" s="25"/>
      <c r="AC14" s="24"/>
      <c r="AD14" s="25"/>
      <c r="AE14" s="24"/>
      <c r="AF14" s="23">
        <f t="shared" si="13"/>
        <v>2.417942035189121</v>
      </c>
    </row>
    <row r="15" spans="1:32" s="26" customFormat="1" ht="15" customHeight="1" x14ac:dyDescent="0.2">
      <c r="B15" s="5" t="s">
        <v>69</v>
      </c>
      <c r="C15" s="5" t="s">
        <v>3</v>
      </c>
      <c r="D15" s="24" t="s">
        <v>78</v>
      </c>
      <c r="E15" s="4" t="str">
        <f t="shared" si="2"/>
        <v>DFTotal45-49</v>
      </c>
      <c r="F15" s="6">
        <f>VLOOKUP(E15,'Appendix 1a. Person-years 2020'!$E$3:$F$1682,2,FALSE)</f>
        <v>214398.72630000001</v>
      </c>
      <c r="G15" s="17">
        <f>VLOOKUP(E15,'Appendix 2a. Deaths 2020'!$E$4:$G$1683,2,FALSE)</f>
        <v>705</v>
      </c>
      <c r="H15" s="17">
        <f>VLOOKUP(E15,'Appendix 2a. Deaths 2020'!$E$4:$G$1683,3,FALSE)</f>
        <v>132</v>
      </c>
      <c r="I15" s="18">
        <f t="shared" si="3"/>
        <v>3.2882658034708669E-3</v>
      </c>
      <c r="J15" s="24">
        <v>5</v>
      </c>
      <c r="K15" s="5">
        <f>VLOOKUP(E15,'Appendix 3a. nax iIBGE 2020'!$E$5:$O$1935,11,FALSE)</f>
        <v>2.5</v>
      </c>
      <c r="L15" s="19">
        <f t="shared" si="4"/>
        <v>1.6307272401886813E-2</v>
      </c>
      <c r="M15" s="20">
        <f t="shared" si="14"/>
        <v>95125.444121778928</v>
      </c>
      <c r="N15" s="20">
        <f t="shared" si="15"/>
        <v>1551.2365296443118</v>
      </c>
      <c r="O15" s="20">
        <f t="shared" si="5"/>
        <v>471749.12928478385</v>
      </c>
      <c r="P15" s="20">
        <f t="shared" si="0"/>
        <v>3303537.1028934289</v>
      </c>
      <c r="Q15" s="21">
        <f t="shared" si="6"/>
        <v>34.728217391177317</v>
      </c>
      <c r="R15" s="22">
        <f t="shared" si="7"/>
        <v>0.81276595744680846</v>
      </c>
      <c r="S15" s="22">
        <f t="shared" si="8"/>
        <v>0.98369272759811321</v>
      </c>
      <c r="T15" s="22">
        <f t="shared" si="9"/>
        <v>0.98672563831820248</v>
      </c>
      <c r="U15" s="23">
        <f t="shared" si="16"/>
        <v>95494.836836549424</v>
      </c>
      <c r="V15" s="23">
        <f t="shared" si="17"/>
        <v>1267.6330029125979</v>
      </c>
      <c r="W15" s="22">
        <f t="shared" si="10"/>
        <v>1.327436168179752E-2</v>
      </c>
      <c r="X15" s="23">
        <f t="shared" si="18"/>
        <v>2.6492615814402409</v>
      </c>
      <c r="Y15" s="23">
        <f t="shared" si="11"/>
        <v>474494.31058216619</v>
      </c>
      <c r="Z15" s="23">
        <f t="shared" si="1"/>
        <v>3543218.5356726041</v>
      </c>
      <c r="AA15" s="23">
        <f t="shared" si="12"/>
        <v>37.103770769693412</v>
      </c>
      <c r="AB15" s="25"/>
      <c r="AC15" s="24"/>
      <c r="AD15" s="25"/>
      <c r="AE15" s="24"/>
      <c r="AF15" s="23">
        <f t="shared" si="13"/>
        <v>2.3755533785160949</v>
      </c>
    </row>
    <row r="16" spans="1:32" s="26" customFormat="1" ht="15" customHeight="1" x14ac:dyDescent="0.2">
      <c r="B16" s="5" t="s">
        <v>69</v>
      </c>
      <c r="C16" s="5" t="s">
        <v>3</v>
      </c>
      <c r="D16" s="24" t="s">
        <v>79</v>
      </c>
      <c r="E16" s="4" t="str">
        <f t="shared" si="2"/>
        <v>DFTotal50-54</v>
      </c>
      <c r="F16" s="6">
        <f>VLOOKUP(E16,'Appendix 1a. Person-years 2020'!$E$3:$F$1682,2,FALSE)</f>
        <v>185508.17679999999</v>
      </c>
      <c r="G16" s="17">
        <f>VLOOKUP(E16,'Appendix 2a. Deaths 2020'!$E$4:$G$1683,2,FALSE)</f>
        <v>911</v>
      </c>
      <c r="H16" s="17">
        <f>VLOOKUP(E16,'Appendix 2a. Deaths 2020'!$E$4:$G$1683,3,FALSE)</f>
        <v>167</v>
      </c>
      <c r="I16" s="18">
        <f t="shared" si="3"/>
        <v>4.9108347444014122E-3</v>
      </c>
      <c r="J16" s="24">
        <v>5</v>
      </c>
      <c r="K16" s="5">
        <f>VLOOKUP(E16,'Appendix 3a. nax iIBGE 2020'!$E$5:$O$1935,11,FALSE)</f>
        <v>2.5</v>
      </c>
      <c r="L16" s="19">
        <f t="shared" si="4"/>
        <v>2.4256376085867691E-2</v>
      </c>
      <c r="M16" s="20">
        <f t="shared" si="14"/>
        <v>93574.207592134611</v>
      </c>
      <c r="N16" s="20">
        <f t="shared" si="15"/>
        <v>2269.7711712918731</v>
      </c>
      <c r="O16" s="20">
        <f t="shared" si="5"/>
        <v>462196.61003244342</v>
      </c>
      <c r="P16" s="20">
        <f t="shared" si="0"/>
        <v>2831787.9736086451</v>
      </c>
      <c r="Q16" s="21">
        <f t="shared" si="6"/>
        <v>30.262484144687232</v>
      </c>
      <c r="R16" s="22">
        <f t="shared" si="7"/>
        <v>0.8166849615806806</v>
      </c>
      <c r="S16" s="22">
        <f t="shared" si="8"/>
        <v>0.97574362391413227</v>
      </c>
      <c r="T16" s="22">
        <f t="shared" si="9"/>
        <v>0.9801457126195674</v>
      </c>
      <c r="U16" s="23">
        <f t="shared" si="16"/>
        <v>94227.203833636828</v>
      </c>
      <c r="V16" s="23">
        <f t="shared" si="17"/>
        <v>1870.813983967626</v>
      </c>
      <c r="W16" s="22">
        <f t="shared" si="10"/>
        <v>1.98542873804326E-2</v>
      </c>
      <c r="X16" s="23">
        <f t="shared" si="18"/>
        <v>2.675557170839292</v>
      </c>
      <c r="Y16" s="23">
        <f t="shared" si="11"/>
        <v>466787.419018457</v>
      </c>
      <c r="Z16" s="23">
        <f t="shared" si="1"/>
        <v>3068724.225090438</v>
      </c>
      <c r="AA16" s="23">
        <f t="shared" si="12"/>
        <v>32.567285245017295</v>
      </c>
      <c r="AB16" s="25"/>
      <c r="AC16" s="24"/>
      <c r="AD16" s="25"/>
      <c r="AE16" s="24"/>
      <c r="AF16" s="23">
        <f t="shared" si="13"/>
        <v>2.3048011003300637</v>
      </c>
    </row>
    <row r="17" spans="2:32" s="26" customFormat="1" ht="15" customHeight="1" x14ac:dyDescent="0.2">
      <c r="B17" s="5" t="s">
        <v>69</v>
      </c>
      <c r="C17" s="5" t="s">
        <v>3</v>
      </c>
      <c r="D17" s="24" t="s">
        <v>80</v>
      </c>
      <c r="E17" s="4" t="str">
        <f t="shared" si="2"/>
        <v>DFTotal55-59</v>
      </c>
      <c r="F17" s="6">
        <f>VLOOKUP(E17,'Appendix 1a. Person-years 2020'!$E$3:$F$1682,2,FALSE)</f>
        <v>151717.11170000001</v>
      </c>
      <c r="G17" s="17">
        <f>VLOOKUP(E17,'Appendix 2a. Deaths 2020'!$E$4:$G$1683,2,FALSE)</f>
        <v>1170</v>
      </c>
      <c r="H17" s="17">
        <f>VLOOKUP(E17,'Appendix 2a. Deaths 2020'!$E$4:$G$1683,3,FALSE)</f>
        <v>221</v>
      </c>
      <c r="I17" s="18">
        <f t="shared" si="3"/>
        <v>7.711720760368258E-3</v>
      </c>
      <c r="J17" s="24">
        <v>5</v>
      </c>
      <c r="K17" s="5">
        <f>VLOOKUP(E17,'Appendix 3a. nax iIBGE 2020'!$E$5:$O$1935,11,FALSE)</f>
        <v>2.5</v>
      </c>
      <c r="L17" s="19">
        <f t="shared" si="4"/>
        <v>3.7829281660022751E-2</v>
      </c>
      <c r="M17" s="20">
        <f t="shared" si="14"/>
        <v>91304.436420842743</v>
      </c>
      <c r="N17" s="20">
        <f t="shared" si="15"/>
        <v>3453.9812421736997</v>
      </c>
      <c r="O17" s="20">
        <f t="shared" si="5"/>
        <v>447887.22899877949</v>
      </c>
      <c r="P17" s="20">
        <f t="shared" si="0"/>
        <v>2369591.3635762017</v>
      </c>
      <c r="Q17" s="21">
        <f t="shared" si="6"/>
        <v>25.952642132899442</v>
      </c>
      <c r="R17" s="22">
        <f t="shared" si="7"/>
        <v>0.81111111111111112</v>
      </c>
      <c r="S17" s="22">
        <f t="shared" si="8"/>
        <v>0.96217071833997725</v>
      </c>
      <c r="T17" s="22">
        <f t="shared" si="9"/>
        <v>0.96920494514279565</v>
      </c>
      <c r="U17" s="23">
        <f t="shared" si="16"/>
        <v>92356.389849669198</v>
      </c>
      <c r="V17" s="23">
        <f t="shared" si="17"/>
        <v>2844.1200918339141</v>
      </c>
      <c r="W17" s="22">
        <f t="shared" si="10"/>
        <v>3.0795054857204351E-2</v>
      </c>
      <c r="X17" s="23">
        <f t="shared" si="18"/>
        <v>2.6565416243720792</v>
      </c>
      <c r="Y17" s="23">
        <f t="shared" si="11"/>
        <v>455116.87219784618</v>
      </c>
      <c r="Z17" s="23">
        <f t="shared" si="1"/>
        <v>2601936.8060719809</v>
      </c>
      <c r="AA17" s="23">
        <f t="shared" si="12"/>
        <v>28.172785990305798</v>
      </c>
      <c r="AB17" s="25"/>
      <c r="AC17" s="24"/>
      <c r="AD17" s="25"/>
      <c r="AE17" s="24"/>
      <c r="AF17" s="23">
        <f t="shared" si="13"/>
        <v>2.2201438574063559</v>
      </c>
    </row>
    <row r="18" spans="2:32" s="26" customFormat="1" ht="15" customHeight="1" x14ac:dyDescent="0.2">
      <c r="B18" s="5" t="s">
        <v>69</v>
      </c>
      <c r="C18" s="5" t="s">
        <v>3</v>
      </c>
      <c r="D18" s="24" t="s">
        <v>81</v>
      </c>
      <c r="E18" s="4" t="str">
        <f t="shared" si="2"/>
        <v>DFTotal60-64</v>
      </c>
      <c r="F18" s="6">
        <f>VLOOKUP(E18,'Appendix 1a. Person-years 2020'!$E$3:$F$1682,2,FALSE)</f>
        <v>116061.0879</v>
      </c>
      <c r="G18" s="17">
        <f>VLOOKUP(E18,'Appendix 2a. Deaths 2020'!$E$4:$G$1683,2,FALSE)</f>
        <v>1365</v>
      </c>
      <c r="H18" s="17">
        <f>VLOOKUP(E18,'Appendix 2a. Deaths 2020'!$E$4:$G$1683,3,FALSE)</f>
        <v>302</v>
      </c>
      <c r="I18" s="18">
        <f t="shared" si="3"/>
        <v>1.1761047778357073E-2</v>
      </c>
      <c r="J18" s="24">
        <v>5</v>
      </c>
      <c r="K18" s="5">
        <f>VLOOKUP(E18,'Appendix 3a. nax iIBGE 2020'!$E$5:$O$1935,11,FALSE)</f>
        <v>2.5</v>
      </c>
      <c r="L18" s="19">
        <f t="shared" si="4"/>
        <v>5.7125596711070224E-2</v>
      </c>
      <c r="M18" s="20">
        <f t="shared" si="14"/>
        <v>87850.455178669043</v>
      </c>
      <c r="N18" s="20">
        <f t="shared" si="15"/>
        <v>5018.5096734205981</v>
      </c>
      <c r="O18" s="20">
        <f t="shared" si="5"/>
        <v>426706.00170979369</v>
      </c>
      <c r="P18" s="20">
        <f t="shared" si="0"/>
        <v>1921704.1345774222</v>
      </c>
      <c r="Q18" s="21">
        <f t="shared" si="6"/>
        <v>21.874720292218029</v>
      </c>
      <c r="R18" s="22">
        <f t="shared" si="7"/>
        <v>0.77875457875457876</v>
      </c>
      <c r="S18" s="22">
        <f t="shared" si="8"/>
        <v>0.9428744032889298</v>
      </c>
      <c r="T18" s="22">
        <f t="shared" si="9"/>
        <v>0.95522529755509245</v>
      </c>
      <c r="U18" s="23">
        <f t="shared" si="16"/>
        <v>89512.269757835282</v>
      </c>
      <c r="V18" s="23">
        <f t="shared" si="17"/>
        <v>4007.885243575372</v>
      </c>
      <c r="W18" s="22">
        <f t="shared" si="10"/>
        <v>4.4774702444907555E-2</v>
      </c>
      <c r="X18" s="23">
        <f t="shared" si="18"/>
        <v>2.6634296008787559</v>
      </c>
      <c r="Y18" s="23">
        <f t="shared" si="11"/>
        <v>438196.64276596339</v>
      </c>
      <c r="Z18" s="23">
        <f t="shared" si="1"/>
        <v>2146819.9338741349</v>
      </c>
      <c r="AA18" s="23">
        <f t="shared" si="12"/>
        <v>23.983526947558129</v>
      </c>
      <c r="AB18" s="25"/>
      <c r="AC18" s="24"/>
      <c r="AD18" s="25"/>
      <c r="AE18" s="24"/>
      <c r="AF18" s="23">
        <f t="shared" si="13"/>
        <v>2.1088066553400999</v>
      </c>
    </row>
    <row r="19" spans="2:32" s="26" customFormat="1" ht="15" customHeight="1" x14ac:dyDescent="0.2">
      <c r="B19" s="5" t="s">
        <v>69</v>
      </c>
      <c r="C19" s="5" t="s">
        <v>3</v>
      </c>
      <c r="D19" s="24" t="s">
        <v>82</v>
      </c>
      <c r="E19" s="4" t="str">
        <f t="shared" si="2"/>
        <v>DFTotal65-69</v>
      </c>
      <c r="F19" s="6">
        <f>VLOOKUP(E19,'Appendix 1a. Person-years 2020'!$E$3:$F$1682,2,FALSE)</f>
        <v>87518.938399999999</v>
      </c>
      <c r="G19" s="17">
        <f>VLOOKUP(E19,'Appendix 2a. Deaths 2020'!$E$4:$G$1683,2,FALSE)</f>
        <v>1603</v>
      </c>
      <c r="H19" s="17">
        <f>VLOOKUP(E19,'Appendix 2a. Deaths 2020'!$E$4:$G$1683,3,FALSE)</f>
        <v>333</v>
      </c>
      <c r="I19" s="18">
        <f t="shared" si="3"/>
        <v>1.8316035698166103E-2</v>
      </c>
      <c r="J19" s="24">
        <v>5</v>
      </c>
      <c r="K19" s="5">
        <f>VLOOKUP(E19,'Appendix 3a. nax iIBGE 2020'!$E$5:$O$1935,11,FALSE)</f>
        <v>2.5</v>
      </c>
      <c r="L19" s="19">
        <f t="shared" si="4"/>
        <v>8.7570325472208041E-2</v>
      </c>
      <c r="M19" s="20">
        <f t="shared" si="14"/>
        <v>82831.945505248441</v>
      </c>
      <c r="N19" s="20">
        <f t="shared" si="15"/>
        <v>7253.6204273908061</v>
      </c>
      <c r="O19" s="20">
        <f t="shared" si="5"/>
        <v>396025.67645776522</v>
      </c>
      <c r="P19" s="20">
        <f t="shared" si="0"/>
        <v>1494998.1328676285</v>
      </c>
      <c r="Q19" s="21">
        <f t="shared" si="6"/>
        <v>18.048569591703018</v>
      </c>
      <c r="R19" s="22">
        <f t="shared" si="7"/>
        <v>0.79226450405489712</v>
      </c>
      <c r="S19" s="22">
        <f t="shared" si="8"/>
        <v>0.912429674527792</v>
      </c>
      <c r="T19" s="22">
        <f t="shared" si="9"/>
        <v>0.92996670127112535</v>
      </c>
      <c r="U19" s="23">
        <f t="shared" si="16"/>
        <v>85504.384514259917</v>
      </c>
      <c r="V19" s="23">
        <f t="shared" si="17"/>
        <v>5988.1541033157282</v>
      </c>
      <c r="W19" s="22">
        <f t="shared" si="10"/>
        <v>7.0033298728874649E-2</v>
      </c>
      <c r="X19" s="23">
        <f t="shared" si="18"/>
        <v>2.6415914644537115</v>
      </c>
      <c r="Y19" s="23">
        <f t="shared" si="11"/>
        <v>413399.40882187325</v>
      </c>
      <c r="Z19" s="23">
        <f t="shared" si="1"/>
        <v>1708623.2911081715</v>
      </c>
      <c r="AA19" s="23">
        <f t="shared" si="12"/>
        <v>19.982873402512094</v>
      </c>
      <c r="AB19" s="25"/>
      <c r="AC19" s="24"/>
      <c r="AD19" s="25"/>
      <c r="AE19" s="24"/>
      <c r="AF19" s="23">
        <f t="shared" si="13"/>
        <v>1.9343038108090767</v>
      </c>
    </row>
    <row r="20" spans="2:32" s="26" customFormat="1" ht="15" customHeight="1" x14ac:dyDescent="0.2">
      <c r="B20" s="5" t="s">
        <v>69</v>
      </c>
      <c r="C20" s="5" t="s">
        <v>3</v>
      </c>
      <c r="D20" s="42" t="s">
        <v>19</v>
      </c>
      <c r="E20" s="4" t="str">
        <f t="shared" si="2"/>
        <v>DFTotal70-74</v>
      </c>
      <c r="F20" s="6">
        <f>VLOOKUP(E20,'Appendix 1a. Person-years 2020'!$E$3:$F$1682,2,FALSE)</f>
        <v>60961.452299999997</v>
      </c>
      <c r="G20" s="17">
        <f>VLOOKUP(E20,'Appendix 2a. Deaths 2020'!$E$4:$G$1683,2,FALSE)</f>
        <v>1684</v>
      </c>
      <c r="H20" s="17">
        <f>VLOOKUP(E20,'Appendix 2a. Deaths 2020'!$E$4:$G$1683,3,FALSE)</f>
        <v>380</v>
      </c>
      <c r="I20" s="18">
        <f t="shared" si="3"/>
        <v>2.7624013806508349E-2</v>
      </c>
      <c r="J20" s="24">
        <v>5</v>
      </c>
      <c r="K20" s="5">
        <f>VLOOKUP(E20,'Appendix 3a. nax iIBGE 2020'!$E$5:$O$1935,11,FALSE)</f>
        <v>2.5</v>
      </c>
      <c r="L20" s="19">
        <f t="shared" si="4"/>
        <v>0.12919767325792741</v>
      </c>
      <c r="M20" s="20">
        <f t="shared" si="14"/>
        <v>75578.325077857633</v>
      </c>
      <c r="N20" s="20">
        <f t="shared" si="15"/>
        <v>9764.5437487904728</v>
      </c>
      <c r="O20" s="20">
        <f t="shared" si="5"/>
        <v>353480.26601731201</v>
      </c>
      <c r="P20" s="20">
        <f t="shared" si="0"/>
        <v>1098972.4564098632</v>
      </c>
      <c r="Q20" s="21">
        <f t="shared" si="6"/>
        <v>14.540841640480226</v>
      </c>
      <c r="R20" s="22">
        <f t="shared" si="7"/>
        <v>0.77434679334916867</v>
      </c>
      <c r="S20" s="22">
        <f t="shared" si="8"/>
        <v>0.87080232674207259</v>
      </c>
      <c r="T20" s="22">
        <f t="shared" si="9"/>
        <v>0.89841484632292268</v>
      </c>
      <c r="U20" s="23">
        <f t="shared" si="16"/>
        <v>79516.23041094419</v>
      </c>
      <c r="V20" s="23">
        <f t="shared" si="17"/>
        <v>8077.6684861176545</v>
      </c>
      <c r="W20" s="22">
        <f t="shared" si="10"/>
        <v>0.10158515367707732</v>
      </c>
      <c r="X20" s="23">
        <f t="shared" si="18"/>
        <v>2.6358542321599416</v>
      </c>
      <c r="Y20" s="23">
        <f t="shared" si="11"/>
        <v>378484.36628925084</v>
      </c>
      <c r="Z20" s="23">
        <f t="shared" si="1"/>
        <v>1295223.8822862981</v>
      </c>
      <c r="AA20" s="23">
        <f t="shared" si="12"/>
        <v>16.288798847637906</v>
      </c>
      <c r="AB20" s="25"/>
      <c r="AC20" s="24"/>
      <c r="AD20" s="25"/>
      <c r="AE20" s="24"/>
      <c r="AF20" s="23">
        <f t="shared" si="13"/>
        <v>1.7479572071576808</v>
      </c>
    </row>
    <row r="21" spans="2:32" s="26" customFormat="1" ht="15" customHeight="1" x14ac:dyDescent="0.2">
      <c r="B21" s="5" t="s">
        <v>69</v>
      </c>
      <c r="C21" s="5" t="s">
        <v>3</v>
      </c>
      <c r="D21" s="42" t="s">
        <v>20</v>
      </c>
      <c r="E21" s="4" t="str">
        <f t="shared" si="2"/>
        <v>DFTotal75-79</v>
      </c>
      <c r="F21" s="6">
        <f>VLOOKUP(E21,'Appendix 1a. Person-years 2020'!$E$3:$F$1682,2,FALSE)</f>
        <v>38444.615899999997</v>
      </c>
      <c r="G21" s="17">
        <f>VLOOKUP(E21,'Appendix 2a. Deaths 2020'!$E$4:$G$1683,2,FALSE)</f>
        <v>1679</v>
      </c>
      <c r="H21" s="17">
        <f>VLOOKUP(E21,'Appendix 2a. Deaths 2020'!$E$4:$G$1683,3,FALSE)</f>
        <v>366</v>
      </c>
      <c r="I21" s="18">
        <f t="shared" si="3"/>
        <v>4.3673215629655961E-2</v>
      </c>
      <c r="J21" s="24">
        <v>5</v>
      </c>
      <c r="K21" s="5">
        <f>VLOOKUP(E21,'Appendix 3a. nax iIBGE 2020'!$E$5:$O$1935,11,FALSE)</f>
        <v>2.5</v>
      </c>
      <c r="L21" s="19">
        <f t="shared" si="4"/>
        <v>0.19687109381924456</v>
      </c>
      <c r="M21" s="20">
        <f t="shared" si="14"/>
        <v>65813.781329067162</v>
      </c>
      <c r="N21" s="20">
        <f t="shared" si="15"/>
        <v>12956.831118634027</v>
      </c>
      <c r="O21" s="20">
        <f t="shared" si="5"/>
        <v>296676.82884875068</v>
      </c>
      <c r="P21" s="20">
        <f t="shared" si="0"/>
        <v>745492.19039255125</v>
      </c>
      <c r="Q21" s="21">
        <f t="shared" si="6"/>
        <v>11.327296127616647</v>
      </c>
      <c r="R21" s="22">
        <f t="shared" si="7"/>
        <v>0.78201310303752236</v>
      </c>
      <c r="S21" s="22">
        <f t="shared" si="8"/>
        <v>0.80312890618075539</v>
      </c>
      <c r="T21" s="22">
        <f t="shared" si="9"/>
        <v>0.84244357726132091</v>
      </c>
      <c r="U21" s="23">
        <f t="shared" si="16"/>
        <v>71438.561924826528</v>
      </c>
      <c r="V21" s="23">
        <f t="shared" si="17"/>
        <v>11255.604262471274</v>
      </c>
      <c r="W21" s="22">
        <f t="shared" si="10"/>
        <v>0.15755642273867909</v>
      </c>
      <c r="X21" s="23">
        <f t="shared" si="18"/>
        <v>2.6403932215866885</v>
      </c>
      <c r="Y21" s="23">
        <f t="shared" si="11"/>
        <v>330634.00951126771</v>
      </c>
      <c r="Z21" s="23">
        <f t="shared" si="1"/>
        <v>916739.5159970473</v>
      </c>
      <c r="AA21" s="23">
        <f t="shared" si="12"/>
        <v>12.832558373189473</v>
      </c>
      <c r="AB21" s="25"/>
      <c r="AC21" s="24"/>
      <c r="AD21" s="25"/>
      <c r="AE21" s="24"/>
      <c r="AF21" s="23">
        <f t="shared" si="13"/>
        <v>1.5052622455728262</v>
      </c>
    </row>
    <row r="22" spans="2:32" s="26" customFormat="1" ht="15" customHeight="1" x14ac:dyDescent="0.2">
      <c r="B22" s="5" t="s">
        <v>69</v>
      </c>
      <c r="C22" s="5" t="s">
        <v>3</v>
      </c>
      <c r="D22" s="42" t="s">
        <v>21</v>
      </c>
      <c r="E22" s="4" t="str">
        <f t="shared" si="2"/>
        <v>DFTotal80-84</v>
      </c>
      <c r="F22" s="6">
        <f>VLOOKUP(E22,'Appendix 1a. Person-years 2020'!$E$3:$F$1682,2,FALSE)</f>
        <v>24571.910800000001</v>
      </c>
      <c r="G22" s="17">
        <f>VLOOKUP(E22,'Appendix 2a. Deaths 2020'!$E$4:$G$1683,2,FALSE)</f>
        <v>1837</v>
      </c>
      <c r="H22" s="17">
        <f>VLOOKUP(E22,'Appendix 2a. Deaths 2020'!$E$4:$G$1683,3,FALSE)</f>
        <v>373</v>
      </c>
      <c r="I22" s="18">
        <f t="shared" si="3"/>
        <v>7.4760160695357888E-2</v>
      </c>
      <c r="J22" s="24">
        <v>5</v>
      </c>
      <c r="K22" s="5">
        <f>VLOOKUP(E22,'Appendix 3a. nax iIBGE 2020'!$E$5:$O$1935,11,FALSE)</f>
        <v>2.5</v>
      </c>
      <c r="L22" s="19">
        <f t="shared" si="4"/>
        <v>0.31493864432879271</v>
      </c>
      <c r="M22" s="20">
        <f t="shared" si="14"/>
        <v>52856.950210433133</v>
      </c>
      <c r="N22" s="20">
        <f t="shared" si="15"/>
        <v>16646.696242628306</v>
      </c>
      <c r="O22" s="20">
        <f t="shared" si="5"/>
        <v>222668.0104455949</v>
      </c>
      <c r="P22" s="20">
        <f t="shared" si="0"/>
        <v>448815.36154380057</v>
      </c>
      <c r="Q22" s="21">
        <f t="shared" si="6"/>
        <v>8.4911323819665157</v>
      </c>
      <c r="R22" s="22">
        <f t="shared" si="7"/>
        <v>0.79695155144256946</v>
      </c>
      <c r="S22" s="22">
        <f t="shared" si="8"/>
        <v>0.68506135567120729</v>
      </c>
      <c r="T22" s="22">
        <f t="shared" si="9"/>
        <v>0.73974893055450253</v>
      </c>
      <c r="U22" s="23">
        <f t="shared" si="16"/>
        <v>60182.957662355257</v>
      </c>
      <c r="V22" s="23">
        <f t="shared" si="17"/>
        <v>15662.679094021052</v>
      </c>
      <c r="W22" s="22">
        <f t="shared" si="10"/>
        <v>0.26025106944549747</v>
      </c>
      <c r="X22" s="23">
        <f t="shared" si="18"/>
        <v>2.5775042730137381</v>
      </c>
      <c r="Y22" s="23">
        <f t="shared" si="11"/>
        <v>262972.01513335324</v>
      </c>
      <c r="Z22" s="23">
        <f t="shared" si="1"/>
        <v>586105.50648577954</v>
      </c>
      <c r="AA22" s="23">
        <f t="shared" si="12"/>
        <v>9.7387288569965289</v>
      </c>
      <c r="AB22" s="25"/>
      <c r="AC22" s="24"/>
      <c r="AD22" s="25"/>
      <c r="AE22" s="24"/>
      <c r="AF22" s="23">
        <f t="shared" si="13"/>
        <v>1.2475964750300133</v>
      </c>
    </row>
    <row r="23" spans="2:32" s="26" customFormat="1" ht="15" customHeight="1" x14ac:dyDescent="0.2">
      <c r="B23" s="5" t="s">
        <v>69</v>
      </c>
      <c r="C23" s="5" t="s">
        <v>3</v>
      </c>
      <c r="D23" s="42" t="s">
        <v>22</v>
      </c>
      <c r="E23" s="4" t="str">
        <f t="shared" si="2"/>
        <v>DFTotal85-89</v>
      </c>
      <c r="F23" s="6">
        <f>VLOOKUP(E23,'Appendix 1a. Person-years 2020'!$E$3:$F$1682,2,FALSE)</f>
        <v>11479.308199999999</v>
      </c>
      <c r="G23" s="17">
        <f>VLOOKUP(E23,'Appendix 2a. Deaths 2020'!$E$4:$G$1683,2,FALSE)</f>
        <v>1339</v>
      </c>
      <c r="H23" s="17">
        <f>VLOOKUP(E23,'Appendix 2a. Deaths 2020'!$E$4:$G$1683,3,FALSE)</f>
        <v>260</v>
      </c>
      <c r="I23" s="18">
        <f t="shared" si="3"/>
        <v>0.11664465982366429</v>
      </c>
      <c r="J23" s="24">
        <v>5</v>
      </c>
      <c r="K23" s="5">
        <f>VLOOKUP(E23,'Appendix 3a. nax iIBGE 2020'!$E$5:$O$1935,11,FALSE)</f>
        <v>2.5</v>
      </c>
      <c r="L23" s="19">
        <f t="shared" si="4"/>
        <v>0.45154694858735683</v>
      </c>
      <c r="M23" s="20">
        <f t="shared" si="14"/>
        <v>36210.253967804827</v>
      </c>
      <c r="N23" s="20">
        <f t="shared" si="15"/>
        <v>16350.629686735499</v>
      </c>
      <c r="O23" s="20">
        <f t="shared" si="5"/>
        <v>140174.69562218539</v>
      </c>
      <c r="P23" s="20">
        <f t="shared" si="0"/>
        <v>226147.35109820566</v>
      </c>
      <c r="Q23" s="21">
        <f t="shared" si="6"/>
        <v>6.2453953319210971</v>
      </c>
      <c r="R23" s="22">
        <f t="shared" si="7"/>
        <v>0.80582524271844658</v>
      </c>
      <c r="S23" s="22">
        <f t="shared" si="8"/>
        <v>0.54845305141264311</v>
      </c>
      <c r="T23" s="22">
        <f t="shared" si="9"/>
        <v>0.61629974735954551</v>
      </c>
      <c r="U23" s="23">
        <f t="shared" si="16"/>
        <v>44520.278568334208</v>
      </c>
      <c r="V23" s="23">
        <f t="shared" si="17"/>
        <v>17082.442134293247</v>
      </c>
      <c r="W23" s="22">
        <f t="shared" si="10"/>
        <v>0.38370025264045449</v>
      </c>
      <c r="X23" s="23">
        <f>J23+R23*(L23/W23)*(K23-J23)</f>
        <v>2.6292175536750144</v>
      </c>
      <c r="Y23" s="23">
        <f t="shared" si="11"/>
        <v>182102.63888932631</v>
      </c>
      <c r="Z23" s="23">
        <f t="shared" si="1"/>
        <v>323133.49135242624</v>
      </c>
      <c r="AA23" s="23">
        <f t="shared" si="12"/>
        <v>7.2581192603376996</v>
      </c>
      <c r="AB23" s="25"/>
      <c r="AC23" s="24"/>
      <c r="AD23" s="25"/>
      <c r="AE23" s="24"/>
      <c r="AF23" s="23">
        <f t="shared" si="13"/>
        <v>1.0127239284166025</v>
      </c>
    </row>
    <row r="24" spans="2:32" s="26" customFormat="1" ht="15" customHeight="1" x14ac:dyDescent="0.2">
      <c r="B24" s="5" t="s">
        <v>69</v>
      </c>
      <c r="C24" s="5" t="s">
        <v>3</v>
      </c>
      <c r="D24" s="43" t="s">
        <v>5</v>
      </c>
      <c r="E24" s="4" t="str">
        <f t="shared" si="2"/>
        <v>DFTotal90+</v>
      </c>
      <c r="F24" s="6">
        <f>VLOOKUP(E24,'Appendix 1a. Person-years 2020'!$E$3:$F$1682,2,FALSE)</f>
        <v>6008.6759000000002</v>
      </c>
      <c r="G24" s="17">
        <f>VLOOKUP(E24,'Appendix 2a. Deaths 2020'!$E$4:$G$1683,2,FALSE)</f>
        <v>1388</v>
      </c>
      <c r="H24" s="17">
        <f>VLOOKUP(E24,'Appendix 2a. Deaths 2020'!$E$4:$G$1683,3,FALSE)</f>
        <v>219</v>
      </c>
      <c r="I24" s="18">
        <f t="shared" si="3"/>
        <v>0.23099931217791261</v>
      </c>
      <c r="J24" s="27"/>
      <c r="K24" s="28"/>
      <c r="L24" s="16">
        <v>1</v>
      </c>
      <c r="M24" s="20">
        <f t="shared" si="14"/>
        <v>19859.624281069329</v>
      </c>
      <c r="N24" s="20">
        <f t="shared" si="15"/>
        <v>19859.624281069329</v>
      </c>
      <c r="O24" s="38">
        <f>N24*Q24</f>
        <v>85972.655476020256</v>
      </c>
      <c r="P24" s="20">
        <f>O24</f>
        <v>85972.655476020256</v>
      </c>
      <c r="Q24" s="21">
        <f>1/I24</f>
        <v>4.329017219020173</v>
      </c>
      <c r="R24" s="22">
        <f t="shared" si="7"/>
        <v>0.84221902017291062</v>
      </c>
      <c r="S24" s="22">
        <f t="shared" si="8"/>
        <v>0</v>
      </c>
      <c r="T24" s="22">
        <f t="shared" si="9"/>
        <v>0</v>
      </c>
      <c r="U24" s="23">
        <f t="shared" si="16"/>
        <v>27437.836434040961</v>
      </c>
      <c r="V24" s="23">
        <f>U24*(1-T24)</f>
        <v>27437.836434040961</v>
      </c>
      <c r="W24" s="22">
        <f t="shared" si="10"/>
        <v>1</v>
      </c>
      <c r="X24" s="23">
        <f>Q24/R24</f>
        <v>5.1400136013686915</v>
      </c>
      <c r="Y24" s="23">
        <f t="shared" si="11"/>
        <v>141030.85246309996</v>
      </c>
      <c r="Z24" s="23">
        <f>Y24</f>
        <v>141030.85246309996</v>
      </c>
      <c r="AA24" s="23">
        <f t="shared" si="12"/>
        <v>5.1400136013686906</v>
      </c>
      <c r="AB24" s="25"/>
      <c r="AC24" s="24"/>
      <c r="AD24" s="25"/>
      <c r="AE24" s="24"/>
      <c r="AF24" s="23">
        <f t="shared" si="13"/>
        <v>0.81099638234851756</v>
      </c>
    </row>
    <row r="25" spans="2:32" s="26" customFormat="1" ht="15" customHeight="1" x14ac:dyDescent="0.2">
      <c r="B25" s="29"/>
      <c r="C25" s="29"/>
      <c r="D25" s="29" t="s">
        <v>3</v>
      </c>
      <c r="E25" s="29"/>
      <c r="F25" s="30">
        <f>SUM(F5:F24)</f>
        <v>3050259.1230000006</v>
      </c>
      <c r="G25" s="30">
        <f>SUM(G5:G24)</f>
        <v>16183</v>
      </c>
      <c r="H25" s="30">
        <f>SUM(H5:H24)</f>
        <v>2957</v>
      </c>
      <c r="I25" s="31"/>
      <c r="J25" s="32"/>
      <c r="K25" s="31"/>
      <c r="L25" s="31"/>
      <c r="M25" s="33"/>
      <c r="N25" s="33"/>
      <c r="O25" s="31"/>
      <c r="P25" s="31"/>
      <c r="Q25" s="31"/>
      <c r="R25" s="32"/>
      <c r="S25" s="32"/>
      <c r="T25" s="32"/>
      <c r="U25" s="34"/>
      <c r="V25" s="34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2:32" x14ac:dyDescent="0.15">
      <c r="K26" s="35"/>
      <c r="X26" s="35"/>
    </row>
    <row r="27" spans="2:32" x14ac:dyDescent="0.15">
      <c r="X27" s="36"/>
    </row>
    <row r="28" spans="2:32" x14ac:dyDescent="0.15">
      <c r="K28" s="35"/>
      <c r="X28" s="35"/>
    </row>
    <row r="29" spans="2:32" ht="16" x14ac:dyDescent="0.2">
      <c r="B29" s="9" t="str">
        <f>_xlfn.CONCAT(B32," ",C32," 2020")</f>
        <v>DF Female 2020</v>
      </c>
      <c r="D29" s="9"/>
      <c r="E29" s="9"/>
      <c r="F29" s="10"/>
      <c r="H29" s="9" t="s">
        <v>39</v>
      </c>
    </row>
    <row r="31" spans="2:32" s="3" customFormat="1" ht="19" x14ac:dyDescent="0.2">
      <c r="B31" s="1" t="s">
        <v>1</v>
      </c>
      <c r="C31" s="1" t="s">
        <v>0</v>
      </c>
      <c r="D31" s="1" t="s">
        <v>9</v>
      </c>
      <c r="E31" s="1"/>
      <c r="F31" s="2" t="s">
        <v>10</v>
      </c>
      <c r="G31" s="2" t="s">
        <v>11</v>
      </c>
      <c r="H31" s="13" t="s">
        <v>23</v>
      </c>
      <c r="I31" s="2" t="s">
        <v>12</v>
      </c>
      <c r="J31" s="1" t="s">
        <v>6</v>
      </c>
      <c r="K31" s="2" t="s">
        <v>7</v>
      </c>
      <c r="L31" s="2" t="s">
        <v>13</v>
      </c>
      <c r="M31" s="1" t="s">
        <v>14</v>
      </c>
      <c r="N31" s="2" t="s">
        <v>8</v>
      </c>
      <c r="O31" s="2" t="s">
        <v>15</v>
      </c>
      <c r="P31" s="1" t="s">
        <v>16</v>
      </c>
      <c r="Q31" s="1" t="s">
        <v>17</v>
      </c>
      <c r="R31" s="1" t="s">
        <v>24</v>
      </c>
      <c r="S31" s="2" t="s">
        <v>25</v>
      </c>
      <c r="T31" s="2" t="s">
        <v>26</v>
      </c>
      <c r="U31" s="1" t="s">
        <v>27</v>
      </c>
      <c r="V31" s="2" t="s">
        <v>28</v>
      </c>
      <c r="W31" s="2" t="s">
        <v>29</v>
      </c>
      <c r="X31" s="2" t="s">
        <v>30</v>
      </c>
      <c r="Y31" s="2" t="s">
        <v>31</v>
      </c>
      <c r="Z31" s="1" t="s">
        <v>32</v>
      </c>
      <c r="AA31" s="1" t="s">
        <v>33</v>
      </c>
      <c r="AB31" s="14" t="s">
        <v>34</v>
      </c>
      <c r="AC31" s="14" t="s">
        <v>35</v>
      </c>
      <c r="AD31" s="14" t="s">
        <v>36</v>
      </c>
      <c r="AE31" s="14" t="s">
        <v>37</v>
      </c>
      <c r="AF31" s="15" t="s">
        <v>38</v>
      </c>
    </row>
    <row r="32" spans="2:32" s="5" customFormat="1" ht="15" customHeight="1" x14ac:dyDescent="0.2">
      <c r="B32" s="5" t="str">
        <f>B5</f>
        <v>DF</v>
      </c>
      <c r="C32" s="5" t="s">
        <v>48</v>
      </c>
      <c r="D32" s="40">
        <v>0</v>
      </c>
      <c r="E32" s="4" t="str">
        <f>_xlfn.CONCAT(B32,C32,D32)</f>
        <v>DFFemale0</v>
      </c>
      <c r="F32" s="6">
        <f>VLOOKUP(E32,'Appendix 1a. Person-years 2020'!$E$3:$F$1682,2,FALSE)</f>
        <v>21103.014500000001</v>
      </c>
      <c r="G32" s="17">
        <f>VLOOKUP(E32,'Appendix 2a. Deaths 2020'!$E$4:$G$1683,2,FALSE)</f>
        <v>190</v>
      </c>
      <c r="H32" s="17">
        <f>VLOOKUP(E32,'Appendix 2a. Deaths 2020'!$E$4:$G$1683,3,FALSE)</f>
        <v>1</v>
      </c>
      <c r="I32" s="18">
        <f>G32/F32</f>
        <v>9.0034530374795505E-3</v>
      </c>
      <c r="J32" s="16">
        <v>1</v>
      </c>
      <c r="K32" s="5">
        <f>VLOOKUP(E32,'Appendix 3a. nax iIBGE 2020'!$E$5:$O$1935,11,FALSE)</f>
        <v>0.08</v>
      </c>
      <c r="L32" s="19">
        <f>(J32*I32)/(1+(J32-K32)*I32)</f>
        <v>8.9294885055041726E-3</v>
      </c>
      <c r="M32" s="16">
        <v>100000</v>
      </c>
      <c r="N32" s="20">
        <f>M32*L32</f>
        <v>892.94885055041721</v>
      </c>
      <c r="O32" s="20">
        <f>M33*J32+N32*K32</f>
        <v>99178.487057493621</v>
      </c>
      <c r="P32" s="20">
        <f t="shared" ref="P32:P50" si="19">P33+O32</f>
        <v>8051951.9800808718</v>
      </c>
      <c r="Q32" s="21">
        <f>P32/M32</f>
        <v>80.519519800808723</v>
      </c>
      <c r="R32" s="22">
        <f>(G32-H32)/G32</f>
        <v>0.99473684210526314</v>
      </c>
      <c r="S32" s="22">
        <f>1-L32</f>
        <v>0.99107051149449588</v>
      </c>
      <c r="T32" s="22">
        <f>S32^R32</f>
        <v>0.99111729944847804</v>
      </c>
      <c r="U32" s="16">
        <v>100000</v>
      </c>
      <c r="V32" s="23">
        <f>U32*(1-T32)</f>
        <v>888.27005515219605</v>
      </c>
      <c r="W32" s="22">
        <f>V32/U32</f>
        <v>8.8827005515219604E-3</v>
      </c>
      <c r="X32" s="23">
        <f>J32+R32*(L32/W32)*(K32-J32)</f>
        <v>8.002168322854708E-2</v>
      </c>
      <c r="Y32" s="23">
        <f>U33*J32+V32*X32</f>
        <v>99182.810809822593</v>
      </c>
      <c r="Z32" s="23">
        <f t="shared" ref="Z32:Z50" si="20">Z33+Y32</f>
        <v>8271047.2645433052</v>
      </c>
      <c r="AA32" s="23">
        <f>Z32/U32</f>
        <v>82.710472645433057</v>
      </c>
      <c r="AB32" s="16"/>
      <c r="AC32" s="16"/>
      <c r="AD32" s="16"/>
      <c r="AE32" s="16"/>
      <c r="AF32" s="23">
        <f>AA32-Q32</f>
        <v>2.1909528446243343</v>
      </c>
    </row>
    <row r="33" spans="2:32" s="26" customFormat="1" ht="15" customHeight="1" x14ac:dyDescent="0.2">
      <c r="B33" s="5" t="str">
        <f t="shared" ref="B33:B51" si="21">B6</f>
        <v>DF</v>
      </c>
      <c r="C33" s="5" t="s">
        <v>48</v>
      </c>
      <c r="D33" s="41" t="s">
        <v>18</v>
      </c>
      <c r="E33" s="4" t="str">
        <f t="shared" ref="E33:E51" si="22">_xlfn.CONCAT(B33,C33,D33)</f>
        <v>DFFemale1-4</v>
      </c>
      <c r="F33" s="6">
        <f>VLOOKUP(E33,'Appendix 1a. Person-years 2020'!$E$3:$F$1682,2,FALSE)</f>
        <v>79224.6198</v>
      </c>
      <c r="G33" s="17">
        <f>VLOOKUP(E33,'Appendix 2a. Deaths 2020'!$E$4:$G$1683,2,FALSE)</f>
        <v>18</v>
      </c>
      <c r="H33" s="17">
        <f>VLOOKUP(E33,'Appendix 2a. Deaths 2020'!$E$4:$G$1683,3,FALSE)</f>
        <v>0</v>
      </c>
      <c r="I33" s="18">
        <f t="shared" ref="I33:I51" si="23">G33/F33</f>
        <v>2.2720210012292164E-4</v>
      </c>
      <c r="J33" s="24">
        <v>4</v>
      </c>
      <c r="K33" s="5">
        <f>VLOOKUP(E33,'Appendix 3a. nax iIBGE 2020'!$E$5:$O$1935,11,FALSE)</f>
        <v>1.51</v>
      </c>
      <c r="L33" s="19">
        <f t="shared" ref="L33:L50" si="24">(J33*I33)/(1+(J33-K33)*I33)</f>
        <v>9.08294548083838E-4</v>
      </c>
      <c r="M33" s="20">
        <f>M32-N32</f>
        <v>99107.051149449588</v>
      </c>
      <c r="N33" s="20">
        <f>M33*L33</f>
        <v>90.018394235711128</v>
      </c>
      <c r="O33" s="20">
        <f t="shared" ref="O33:O50" si="25">M34*J33+N33*K33</f>
        <v>396204.05879615142</v>
      </c>
      <c r="P33" s="20">
        <f t="shared" si="19"/>
        <v>7952773.4930233778</v>
      </c>
      <c r="Q33" s="21">
        <f t="shared" ref="Q33:Q50" si="26">P33/M33</f>
        <v>80.244275263834695</v>
      </c>
      <c r="R33" s="22">
        <f t="shared" ref="R33:R51" si="27">(G33-H33)/G33</f>
        <v>1</v>
      </c>
      <c r="S33" s="22">
        <f t="shared" ref="S33:S51" si="28">1-L33</f>
        <v>0.99909170545191617</v>
      </c>
      <c r="T33" s="22">
        <f t="shared" ref="T33:T51" si="29">S33^R33</f>
        <v>0.99909170545191617</v>
      </c>
      <c r="U33" s="23">
        <f>U32-V32</f>
        <v>99111.729944847801</v>
      </c>
      <c r="V33" s="23">
        <f>U33*(1-T33)</f>
        <v>90.022643960062354</v>
      </c>
      <c r="W33" s="22">
        <f t="shared" ref="W33:W51" si="30">V33/U33</f>
        <v>9.0829454808383225E-4</v>
      </c>
      <c r="X33" s="23">
        <f>J33+R33*(L33/W33)*(K33-J33)</f>
        <v>1.5099999999999842</v>
      </c>
      <c r="Y33" s="23">
        <f t="shared" ref="Y33:Y51" si="31">U34*J33+V33*X33</f>
        <v>396222.76339593064</v>
      </c>
      <c r="Z33" s="23">
        <f t="shared" si="20"/>
        <v>8171864.4537334824</v>
      </c>
      <c r="AA33" s="23">
        <f t="shared" ref="AA33:AA51" si="32">Z33/U33</f>
        <v>82.451032368023832</v>
      </c>
      <c r="AB33" s="25"/>
      <c r="AC33" s="24"/>
      <c r="AD33" s="25"/>
      <c r="AE33" s="24"/>
      <c r="AF33" s="23">
        <f t="shared" ref="AF33:AF51" si="33">AA33-Q33</f>
        <v>2.206757104189137</v>
      </c>
    </row>
    <row r="34" spans="2:32" s="26" customFormat="1" ht="15" customHeight="1" x14ac:dyDescent="0.2">
      <c r="B34" s="5" t="str">
        <f t="shared" si="21"/>
        <v>DF</v>
      </c>
      <c r="C34" s="5" t="s">
        <v>48</v>
      </c>
      <c r="D34" s="24" t="s">
        <v>70</v>
      </c>
      <c r="E34" s="4" t="str">
        <f t="shared" si="22"/>
        <v>DFFemale5-9</v>
      </c>
      <c r="F34" s="6">
        <f>VLOOKUP(E34,'Appendix 1a. Person-years 2020'!$E$3:$F$1682,2,FALSE)</f>
        <v>91844.387499999997</v>
      </c>
      <c r="G34" s="17">
        <f>VLOOKUP(E34,'Appendix 2a. Deaths 2020'!$E$4:$G$1683,2,FALSE)</f>
        <v>15</v>
      </c>
      <c r="H34" s="17">
        <f>VLOOKUP(E34,'Appendix 2a. Deaths 2020'!$E$4:$G$1683,3,FALSE)</f>
        <v>1</v>
      </c>
      <c r="I34" s="18">
        <f t="shared" si="23"/>
        <v>1.6331972381001506E-4</v>
      </c>
      <c r="J34" s="24">
        <v>5</v>
      </c>
      <c r="K34" s="5">
        <f>VLOOKUP(E34,'Appendix 3a. nax iIBGE 2020'!$E$5:$O$1935,11,FALSE)</f>
        <v>2.5</v>
      </c>
      <c r="L34" s="19">
        <f t="shared" si="24"/>
        <v>8.1626533847598622E-4</v>
      </c>
      <c r="M34" s="20">
        <f t="shared" ref="M34:M51" si="34">M33-N33</f>
        <v>99017.032755213877</v>
      </c>
      <c r="N34" s="20">
        <f t="shared" ref="N34:N51" si="35">M34*L34</f>
        <v>80.824171756822466</v>
      </c>
      <c r="O34" s="20">
        <f t="shared" si="25"/>
        <v>494883.10334667732</v>
      </c>
      <c r="P34" s="20">
        <f t="shared" si="19"/>
        <v>7556569.4342272263</v>
      </c>
      <c r="Q34" s="21">
        <f t="shared" si="26"/>
        <v>76.315854191553981</v>
      </c>
      <c r="R34" s="22">
        <f t="shared" si="27"/>
        <v>0.93333333333333335</v>
      </c>
      <c r="S34" s="22">
        <f t="shared" si="28"/>
        <v>0.99918373466152399</v>
      </c>
      <c r="T34" s="22">
        <f t="shared" si="29"/>
        <v>0.99923813161574271</v>
      </c>
      <c r="U34" s="23">
        <f t="shared" ref="U34:U51" si="36">U33-V33</f>
        <v>99021.707300887734</v>
      </c>
      <c r="V34" s="23">
        <f t="shared" ref="V34:V50" si="37">U34*(1-T34)</f>
        <v>75.441508147725784</v>
      </c>
      <c r="W34" s="22">
        <f t="shared" si="30"/>
        <v>7.6186838425729153E-4</v>
      </c>
      <c r="X34" s="23">
        <f>J34+R34*(L34/W34)*(K34-J34)</f>
        <v>2.5000680400101456</v>
      </c>
      <c r="Y34" s="23">
        <f t="shared" si="31"/>
        <v>494919.93786711042</v>
      </c>
      <c r="Z34" s="23">
        <f t="shared" si="20"/>
        <v>7775641.6903375518</v>
      </c>
      <c r="AA34" s="23">
        <f t="shared" si="32"/>
        <v>78.524617503417275</v>
      </c>
      <c r="AB34" s="25"/>
      <c r="AC34" s="24"/>
      <c r="AD34" s="25"/>
      <c r="AE34" s="24"/>
      <c r="AF34" s="23">
        <f t="shared" si="33"/>
        <v>2.2087633118632937</v>
      </c>
    </row>
    <row r="35" spans="2:32" s="26" customFormat="1" ht="15" customHeight="1" x14ac:dyDescent="0.2">
      <c r="B35" s="5" t="str">
        <f t="shared" si="21"/>
        <v>DF</v>
      </c>
      <c r="C35" s="5" t="s">
        <v>48</v>
      </c>
      <c r="D35" s="24" t="s">
        <v>71</v>
      </c>
      <c r="E35" s="4" t="str">
        <f t="shared" si="22"/>
        <v>DFFemale10-14</v>
      </c>
      <c r="F35" s="6">
        <f>VLOOKUP(E35,'Appendix 1a. Person-years 2020'!$E$3:$F$1682,2,FALSE)</f>
        <v>101417.2365</v>
      </c>
      <c r="G35" s="17">
        <f>VLOOKUP(E35,'Appendix 2a. Deaths 2020'!$E$4:$G$1683,2,FALSE)</f>
        <v>11</v>
      </c>
      <c r="H35" s="17">
        <f>VLOOKUP(E35,'Appendix 2a. Deaths 2020'!$E$4:$G$1683,3,FALSE)</f>
        <v>0</v>
      </c>
      <c r="I35" s="18">
        <f t="shared" si="23"/>
        <v>1.0846282525160306E-4</v>
      </c>
      <c r="J35" s="24">
        <v>5</v>
      </c>
      <c r="K35" s="5">
        <f>VLOOKUP(E35,'Appendix 3a. nax iIBGE 2020'!$E$5:$O$1935,11,FALSE)</f>
        <v>2.5</v>
      </c>
      <c r="L35" s="19">
        <f t="shared" si="24"/>
        <v>5.4216711381570792E-4</v>
      </c>
      <c r="M35" s="20">
        <f t="shared" si="34"/>
        <v>98936.208583457061</v>
      </c>
      <c r="N35" s="20">
        <f t="shared" si="35"/>
        <v>53.639958659561785</v>
      </c>
      <c r="O35" s="20">
        <f t="shared" si="25"/>
        <v>494546.94302063639</v>
      </c>
      <c r="P35" s="20">
        <f t="shared" si="19"/>
        <v>7061686.3308805488</v>
      </c>
      <c r="Q35" s="21">
        <f t="shared" si="26"/>
        <v>71.376156737638723</v>
      </c>
      <c r="R35" s="22">
        <f t="shared" si="27"/>
        <v>1</v>
      </c>
      <c r="S35" s="22">
        <f t="shared" si="28"/>
        <v>0.99945783288618428</v>
      </c>
      <c r="T35" s="22">
        <f t="shared" si="29"/>
        <v>0.99945783288618428</v>
      </c>
      <c r="U35" s="23">
        <f t="shared" si="36"/>
        <v>98946.265792740014</v>
      </c>
      <c r="V35" s="23">
        <f t="shared" si="37"/>
        <v>53.645411347692651</v>
      </c>
      <c r="W35" s="22">
        <f t="shared" si="30"/>
        <v>5.4216711381571692E-4</v>
      </c>
      <c r="X35" s="23">
        <f>((-5/24)*V34+2.5*V35+(5/24)*V36)/V35</f>
        <v>2.6622847483788594</v>
      </c>
      <c r="Y35" s="23">
        <f t="shared" si="31"/>
        <v>494605.92126741307</v>
      </c>
      <c r="Z35" s="23">
        <f t="shared" si="20"/>
        <v>7280721.7524704412</v>
      </c>
      <c r="AA35" s="23">
        <f t="shared" si="32"/>
        <v>73.582582365676799</v>
      </c>
      <c r="AB35" s="25"/>
      <c r="AC35" s="24"/>
      <c r="AD35" s="25"/>
      <c r="AE35" s="24"/>
      <c r="AF35" s="23">
        <f t="shared" si="33"/>
        <v>2.2064256280380761</v>
      </c>
    </row>
    <row r="36" spans="2:32" s="26" customFormat="1" ht="15" customHeight="1" x14ac:dyDescent="0.2">
      <c r="B36" s="5" t="str">
        <f t="shared" si="21"/>
        <v>DF</v>
      </c>
      <c r="C36" s="5" t="s">
        <v>48</v>
      </c>
      <c r="D36" s="24" t="s">
        <v>72</v>
      </c>
      <c r="E36" s="4" t="str">
        <f t="shared" si="22"/>
        <v>DFFemale15-19</v>
      </c>
      <c r="F36" s="6">
        <f>VLOOKUP(E36,'Appendix 1a. Person-years 2020'!$E$3:$F$1682,2,FALSE)</f>
        <v>118031.3895</v>
      </c>
      <c r="G36" s="17">
        <f>VLOOKUP(E36,'Appendix 2a. Deaths 2020'!$E$4:$G$1683,2,FALSE)</f>
        <v>30</v>
      </c>
      <c r="H36" s="17">
        <f>VLOOKUP(E36,'Appendix 2a. Deaths 2020'!$E$4:$G$1683,3,FALSE)</f>
        <v>2</v>
      </c>
      <c r="I36" s="18">
        <f t="shared" si="23"/>
        <v>2.541696757708677E-4</v>
      </c>
      <c r="J36" s="24">
        <v>5</v>
      </c>
      <c r="K36" s="5">
        <f>VLOOKUP(E36,'Appendix 3a. nax iIBGE 2020'!$E$5:$O$1935,11,FALSE)</f>
        <v>2.5</v>
      </c>
      <c r="L36" s="19">
        <f t="shared" si="24"/>
        <v>1.2700413638501752E-3</v>
      </c>
      <c r="M36" s="20">
        <f t="shared" si="34"/>
        <v>98882.568624797495</v>
      </c>
      <c r="N36" s="20">
        <f t="shared" si="35"/>
        <v>125.58495231724636</v>
      </c>
      <c r="O36" s="20">
        <f t="shared" si="25"/>
        <v>494098.88074319431</v>
      </c>
      <c r="P36" s="20">
        <f t="shared" si="19"/>
        <v>6567139.3878599126</v>
      </c>
      <c r="Q36" s="21">
        <f t="shared" si="26"/>
        <v>66.413519381544702</v>
      </c>
      <c r="R36" s="22">
        <f t="shared" si="27"/>
        <v>0.93333333333333335</v>
      </c>
      <c r="S36" s="22">
        <f t="shared" si="28"/>
        <v>0.99872995863614977</v>
      </c>
      <c r="T36" s="22">
        <f t="shared" si="29"/>
        <v>0.99881457785535088</v>
      </c>
      <c r="U36" s="23">
        <f t="shared" si="36"/>
        <v>98892.62038139232</v>
      </c>
      <c r="V36" s="23">
        <f t="shared" si="37"/>
        <v>117.22950214248112</v>
      </c>
      <c r="W36" s="22">
        <f t="shared" si="30"/>
        <v>1.1854221446491175E-3</v>
      </c>
      <c r="X36" s="23">
        <f t="shared" ref="X36:X49" si="38">((-5/24)*V35+2.5*V36+(5/24)*V37)/V36</f>
        <v>2.73095451068049</v>
      </c>
      <c r="Y36" s="23">
        <f t="shared" si="31"/>
        <v>494197.10283391003</v>
      </c>
      <c r="Z36" s="23">
        <f t="shared" si="20"/>
        <v>6786115.8312030286</v>
      </c>
      <c r="AA36" s="23">
        <f t="shared" si="32"/>
        <v>68.621053876735047</v>
      </c>
      <c r="AB36" s="25"/>
      <c r="AC36" s="24"/>
      <c r="AD36" s="25"/>
      <c r="AE36" s="24"/>
      <c r="AF36" s="23">
        <f t="shared" si="33"/>
        <v>2.2075344951903446</v>
      </c>
    </row>
    <row r="37" spans="2:32" s="26" customFormat="1" ht="15" customHeight="1" x14ac:dyDescent="0.2">
      <c r="B37" s="5" t="str">
        <f t="shared" si="21"/>
        <v>DF</v>
      </c>
      <c r="C37" s="5" t="s">
        <v>48</v>
      </c>
      <c r="D37" s="24" t="s">
        <v>73</v>
      </c>
      <c r="E37" s="4" t="str">
        <f t="shared" si="22"/>
        <v>DFFemale20-24</v>
      </c>
      <c r="F37" s="6">
        <f>VLOOKUP(E37,'Appendix 1a. Person-years 2020'!$E$3:$F$1682,2,FALSE)</f>
        <v>126308.0284</v>
      </c>
      <c r="G37" s="17">
        <f>VLOOKUP(E37,'Appendix 2a. Deaths 2020'!$E$4:$G$1683,2,FALSE)</f>
        <v>52</v>
      </c>
      <c r="H37" s="17">
        <f>VLOOKUP(E37,'Appendix 2a. Deaths 2020'!$E$4:$G$1683,3,FALSE)</f>
        <v>5</v>
      </c>
      <c r="I37" s="18">
        <f t="shared" si="23"/>
        <v>4.1169196177556679E-4</v>
      </c>
      <c r="J37" s="24">
        <v>5</v>
      </c>
      <c r="K37" s="5">
        <f>VLOOKUP(E37,'Appendix 3a. nax iIBGE 2020'!$E$5:$O$1935,11,FALSE)</f>
        <v>2.5</v>
      </c>
      <c r="L37" s="19">
        <f t="shared" si="24"/>
        <v>2.0563433587991635E-3</v>
      </c>
      <c r="M37" s="20">
        <f t="shared" si="34"/>
        <v>98756.983672480244</v>
      </c>
      <c r="N37" s="20">
        <f t="shared" si="35"/>
        <v>203.07826750994218</v>
      </c>
      <c r="O37" s="20">
        <f t="shared" si="25"/>
        <v>493277.2226936263</v>
      </c>
      <c r="P37" s="20">
        <f t="shared" si="19"/>
        <v>6073040.5071167182</v>
      </c>
      <c r="Q37" s="21">
        <f t="shared" si="26"/>
        <v>61.494795418797707</v>
      </c>
      <c r="R37" s="22">
        <f t="shared" si="27"/>
        <v>0.90384615384615385</v>
      </c>
      <c r="S37" s="22">
        <f t="shared" si="28"/>
        <v>0.99794365664120088</v>
      </c>
      <c r="T37" s="22">
        <f t="shared" si="29"/>
        <v>0.99814119807802748</v>
      </c>
      <c r="U37" s="23">
        <f t="shared" si="36"/>
        <v>98775.390879249841</v>
      </c>
      <c r="V37" s="23">
        <f t="shared" si="37"/>
        <v>183.60388640993645</v>
      </c>
      <c r="W37" s="22">
        <f t="shared" si="30"/>
        <v>1.8588019219725191E-3</v>
      </c>
      <c r="X37" s="23">
        <f t="shared" si="38"/>
        <v>2.6301242411323407</v>
      </c>
      <c r="Y37" s="23">
        <f t="shared" si="31"/>
        <v>493441.83599661238</v>
      </c>
      <c r="Z37" s="23">
        <f t="shared" si="20"/>
        <v>6291918.7283691186</v>
      </c>
      <c r="AA37" s="23">
        <f t="shared" si="32"/>
        <v>63.699254159984179</v>
      </c>
      <c r="AB37" s="25"/>
      <c r="AC37" s="24"/>
      <c r="AD37" s="25"/>
      <c r="AE37" s="24"/>
      <c r="AF37" s="23">
        <f t="shared" si="33"/>
        <v>2.2044587411864711</v>
      </c>
    </row>
    <row r="38" spans="2:32" s="26" customFormat="1" ht="15" customHeight="1" x14ac:dyDescent="0.2">
      <c r="B38" s="5" t="str">
        <f t="shared" si="21"/>
        <v>DF</v>
      </c>
      <c r="C38" s="5" t="s">
        <v>48</v>
      </c>
      <c r="D38" s="24" t="s">
        <v>74</v>
      </c>
      <c r="E38" s="4" t="str">
        <f t="shared" si="22"/>
        <v>DFFemale25-29</v>
      </c>
      <c r="F38" s="6">
        <f>VLOOKUP(E38,'Appendix 1a. Person-years 2020'!$E$3:$F$1682,2,FALSE)</f>
        <v>129513.2344</v>
      </c>
      <c r="G38" s="17">
        <f>VLOOKUP(E38,'Appendix 2a. Deaths 2020'!$E$4:$G$1683,2,FALSE)</f>
        <v>67</v>
      </c>
      <c r="H38" s="17">
        <f>VLOOKUP(E38,'Appendix 2a. Deaths 2020'!$E$4:$G$1683,3,FALSE)</f>
        <v>6</v>
      </c>
      <c r="I38" s="18">
        <f t="shared" si="23"/>
        <v>5.1732164909936026E-4</v>
      </c>
      <c r="J38" s="24">
        <v>5</v>
      </c>
      <c r="K38" s="5">
        <f>VLOOKUP(E38,'Appendix 3a. nax iIBGE 2020'!$E$5:$O$1935,11,FALSE)</f>
        <v>2.5</v>
      </c>
      <c r="L38" s="19">
        <f t="shared" si="24"/>
        <v>2.5832672952536889E-3</v>
      </c>
      <c r="M38" s="20">
        <f t="shared" si="34"/>
        <v>98553.905404970297</v>
      </c>
      <c r="N38" s="20">
        <f t="shared" si="35"/>
        <v>254.59108065218552</v>
      </c>
      <c r="O38" s="20">
        <f t="shared" si="25"/>
        <v>492133.04932322097</v>
      </c>
      <c r="P38" s="20">
        <f t="shared" si="19"/>
        <v>5579763.2844230924</v>
      </c>
      <c r="Q38" s="21">
        <f t="shared" si="26"/>
        <v>56.616358950922837</v>
      </c>
      <c r="R38" s="22">
        <f t="shared" si="27"/>
        <v>0.91044776119402981</v>
      </c>
      <c r="S38" s="22">
        <f t="shared" si="28"/>
        <v>0.99741673270474629</v>
      </c>
      <c r="T38" s="22">
        <f t="shared" si="29"/>
        <v>0.9976477977742515</v>
      </c>
      <c r="U38" s="23">
        <f t="shared" si="36"/>
        <v>98591.786992839901</v>
      </c>
      <c r="V38" s="23">
        <f t="shared" si="37"/>
        <v>231.90782080508012</v>
      </c>
      <c r="W38" s="22">
        <f t="shared" si="30"/>
        <v>2.3522022257485009E-3</v>
      </c>
      <c r="X38" s="23">
        <f t="shared" si="38"/>
        <v>2.6282686629166521</v>
      </c>
      <c r="Y38" s="23">
        <f t="shared" si="31"/>
        <v>492408.91191828134</v>
      </c>
      <c r="Z38" s="23">
        <f t="shared" si="20"/>
        <v>5798476.8923725067</v>
      </c>
      <c r="AA38" s="23">
        <f t="shared" si="32"/>
        <v>58.812980971666668</v>
      </c>
      <c r="AB38" s="25"/>
      <c r="AC38" s="24"/>
      <c r="AD38" s="25"/>
      <c r="AE38" s="24"/>
      <c r="AF38" s="23">
        <f t="shared" si="33"/>
        <v>2.1966220207438312</v>
      </c>
    </row>
    <row r="39" spans="2:32" s="26" customFormat="1" ht="15" customHeight="1" x14ac:dyDescent="0.2">
      <c r="B39" s="5" t="str">
        <f t="shared" si="21"/>
        <v>DF</v>
      </c>
      <c r="C39" s="5" t="s">
        <v>48</v>
      </c>
      <c r="D39" s="24" t="s">
        <v>75</v>
      </c>
      <c r="E39" s="4" t="str">
        <f t="shared" si="22"/>
        <v>DFFemale30-34</v>
      </c>
      <c r="F39" s="6">
        <f>VLOOKUP(E39,'Appendix 1a. Person-years 2020'!$E$3:$F$1682,2,FALSE)</f>
        <v>136891.12820000001</v>
      </c>
      <c r="G39" s="17">
        <f>VLOOKUP(E39,'Appendix 2a. Deaths 2020'!$E$4:$G$1683,2,FALSE)</f>
        <v>100</v>
      </c>
      <c r="H39" s="17">
        <f>VLOOKUP(E39,'Appendix 2a. Deaths 2020'!$E$4:$G$1683,3,FALSE)</f>
        <v>9</v>
      </c>
      <c r="I39" s="18">
        <f t="shared" si="23"/>
        <v>7.3050753043614697E-4</v>
      </c>
      <c r="J39" s="24">
        <v>5</v>
      </c>
      <c r="K39" s="5">
        <f>VLOOKUP(E39,'Appendix 3a. nax iIBGE 2020'!$E$5:$O$1935,11,FALSE)</f>
        <v>2.5</v>
      </c>
      <c r="L39" s="19">
        <f t="shared" si="24"/>
        <v>3.645879296477889E-3</v>
      </c>
      <c r="M39" s="20">
        <f t="shared" si="34"/>
        <v>98299.314324318111</v>
      </c>
      <c r="N39" s="20">
        <f t="shared" si="35"/>
        <v>358.38743495300378</v>
      </c>
      <c r="O39" s="20">
        <f t="shared" si="25"/>
        <v>490600.603034208</v>
      </c>
      <c r="P39" s="20">
        <f t="shared" si="19"/>
        <v>5087630.2350998716</v>
      </c>
      <c r="Q39" s="21">
        <f t="shared" si="26"/>
        <v>51.756518039528693</v>
      </c>
      <c r="R39" s="22">
        <f t="shared" si="27"/>
        <v>0.91</v>
      </c>
      <c r="S39" s="22">
        <f t="shared" si="28"/>
        <v>0.99635412070352214</v>
      </c>
      <c r="T39" s="22">
        <f t="shared" si="29"/>
        <v>0.9966817047925296</v>
      </c>
      <c r="U39" s="23">
        <f t="shared" si="36"/>
        <v>98359.879172034824</v>
      </c>
      <c r="V39" s="23">
        <f t="shared" si="37"/>
        <v>326.38711566393084</v>
      </c>
      <c r="W39" s="22">
        <f t="shared" si="30"/>
        <v>3.3182952074704009E-3</v>
      </c>
      <c r="X39" s="23">
        <f t="shared" si="38"/>
        <v>2.5894168622839833</v>
      </c>
      <c r="Y39" s="23">
        <f t="shared" si="31"/>
        <v>491012.61258278682</v>
      </c>
      <c r="Z39" s="23">
        <f t="shared" si="20"/>
        <v>5306067.9804542251</v>
      </c>
      <c r="AA39" s="23">
        <f t="shared" si="32"/>
        <v>53.945450371830255</v>
      </c>
      <c r="AB39" s="25"/>
      <c r="AC39" s="24"/>
      <c r="AD39" s="25"/>
      <c r="AE39" s="24"/>
      <c r="AF39" s="23">
        <f t="shared" si="33"/>
        <v>2.1889323323015617</v>
      </c>
    </row>
    <row r="40" spans="2:32" s="26" customFormat="1" ht="15" customHeight="1" x14ac:dyDescent="0.2">
      <c r="B40" s="5" t="str">
        <f t="shared" si="21"/>
        <v>DF</v>
      </c>
      <c r="C40" s="5" t="s">
        <v>48</v>
      </c>
      <c r="D40" s="24" t="s">
        <v>76</v>
      </c>
      <c r="E40" s="4" t="str">
        <f t="shared" si="22"/>
        <v>DFFemale35-39</v>
      </c>
      <c r="F40" s="6">
        <f>VLOOKUP(E40,'Appendix 1a. Person-years 2020'!$E$3:$F$1682,2,FALSE)</f>
        <v>147299.96789999999</v>
      </c>
      <c r="G40" s="17">
        <f>VLOOKUP(E40,'Appendix 2a. Deaths 2020'!$E$4:$G$1683,2,FALSE)</f>
        <v>135</v>
      </c>
      <c r="H40" s="17">
        <f>VLOOKUP(E40,'Appendix 2a. Deaths 2020'!$E$4:$G$1683,3,FALSE)</f>
        <v>23</v>
      </c>
      <c r="I40" s="18">
        <f t="shared" si="23"/>
        <v>9.1649714473563044E-4</v>
      </c>
      <c r="J40" s="24">
        <v>5</v>
      </c>
      <c r="K40" s="5">
        <f>VLOOKUP(E40,'Appendix 3a. nax iIBGE 2020'!$E$5:$O$1935,11,FALSE)</f>
        <v>2.5</v>
      </c>
      <c r="L40" s="19">
        <f t="shared" si="24"/>
        <v>4.5720101380850083E-3</v>
      </c>
      <c r="M40" s="20">
        <f t="shared" si="34"/>
        <v>97940.926889365102</v>
      </c>
      <c r="N40" s="20">
        <f t="shared" si="35"/>
        <v>447.78691067161986</v>
      </c>
      <c r="O40" s="20">
        <f t="shared" si="25"/>
        <v>488585.16717014642</v>
      </c>
      <c r="P40" s="20">
        <f t="shared" si="19"/>
        <v>4597029.632065664</v>
      </c>
      <c r="Q40" s="21">
        <f t="shared" si="26"/>
        <v>46.936758493806245</v>
      </c>
      <c r="R40" s="22">
        <f t="shared" si="27"/>
        <v>0.82962962962962961</v>
      </c>
      <c r="S40" s="22">
        <f t="shared" si="28"/>
        <v>0.99542798986191494</v>
      </c>
      <c r="T40" s="22">
        <f t="shared" si="29"/>
        <v>0.99620544500139196</v>
      </c>
      <c r="U40" s="23">
        <f t="shared" si="36"/>
        <v>98033.492056370887</v>
      </c>
      <c r="V40" s="23">
        <f t="shared" si="37"/>
        <v>371.99347731350326</v>
      </c>
      <c r="W40" s="22">
        <f t="shared" si="30"/>
        <v>3.7945549986080351E-3</v>
      </c>
      <c r="X40" s="23">
        <f t="shared" si="38"/>
        <v>2.650029080067231</v>
      </c>
      <c r="Y40" s="23">
        <f t="shared" si="31"/>
        <v>489293.28642776306</v>
      </c>
      <c r="Z40" s="23">
        <f t="shared" si="20"/>
        <v>4815055.3678714382</v>
      </c>
      <c r="AA40" s="23">
        <f t="shared" si="32"/>
        <v>49.116432219946844</v>
      </c>
      <c r="AB40" s="25"/>
      <c r="AC40" s="24"/>
      <c r="AD40" s="25"/>
      <c r="AE40" s="24"/>
      <c r="AF40" s="23">
        <f t="shared" si="33"/>
        <v>2.1796737261405994</v>
      </c>
    </row>
    <row r="41" spans="2:32" s="26" customFormat="1" ht="15" customHeight="1" x14ac:dyDescent="0.2">
      <c r="B41" s="5" t="str">
        <f t="shared" si="21"/>
        <v>DF</v>
      </c>
      <c r="C41" s="5" t="s">
        <v>48</v>
      </c>
      <c r="D41" s="24" t="s">
        <v>77</v>
      </c>
      <c r="E41" s="4" t="str">
        <f t="shared" si="22"/>
        <v>DFFemale40-44</v>
      </c>
      <c r="F41" s="6">
        <f>VLOOKUP(E41,'Appendix 1a. Person-years 2020'!$E$3:$F$1682,2,FALSE)</f>
        <v>137623.5557</v>
      </c>
      <c r="G41" s="17">
        <f>VLOOKUP(E41,'Appendix 2a. Deaths 2020'!$E$4:$G$1683,2,FALSE)</f>
        <v>194</v>
      </c>
      <c r="H41" s="17">
        <f>VLOOKUP(E41,'Appendix 2a. Deaths 2020'!$E$4:$G$1683,3,FALSE)</f>
        <v>26</v>
      </c>
      <c r="I41" s="18">
        <f t="shared" si="23"/>
        <v>1.4096424046977302E-3</v>
      </c>
      <c r="J41" s="24">
        <v>5</v>
      </c>
      <c r="K41" s="5">
        <f>VLOOKUP(E41,'Appendix 3a. nax iIBGE 2020'!$E$5:$O$1935,11,FALSE)</f>
        <v>2.5</v>
      </c>
      <c r="L41" s="19">
        <f t="shared" si="24"/>
        <v>7.0234606037517201E-3</v>
      </c>
      <c r="M41" s="20">
        <f t="shared" si="34"/>
        <v>97493.139978693478</v>
      </c>
      <c r="N41" s="20">
        <f t="shared" si="35"/>
        <v>684.73922777640541</v>
      </c>
      <c r="O41" s="20">
        <f t="shared" si="25"/>
        <v>485753.85182402644</v>
      </c>
      <c r="P41" s="20">
        <f t="shared" si="19"/>
        <v>4108444.464895518</v>
      </c>
      <c r="Q41" s="21">
        <f t="shared" si="26"/>
        <v>42.140856944328526</v>
      </c>
      <c r="R41" s="22">
        <f t="shared" si="27"/>
        <v>0.865979381443299</v>
      </c>
      <c r="S41" s="22">
        <f t="shared" si="28"/>
        <v>0.9929765393962483</v>
      </c>
      <c r="T41" s="22">
        <f t="shared" si="29"/>
        <v>0.99391495776294925</v>
      </c>
      <c r="U41" s="23">
        <f t="shared" si="36"/>
        <v>97661.498579057385</v>
      </c>
      <c r="V41" s="23">
        <f t="shared" si="37"/>
        <v>594.27434378723626</v>
      </c>
      <c r="W41" s="22">
        <f t="shared" si="30"/>
        <v>6.0850422370507529E-3</v>
      </c>
      <c r="X41" s="23">
        <f t="shared" si="38"/>
        <v>2.6741763505703817</v>
      </c>
      <c r="Y41" s="23">
        <f t="shared" si="31"/>
        <v>486925.31557225733</v>
      </c>
      <c r="Z41" s="23">
        <f t="shared" si="20"/>
        <v>4325762.0814436749</v>
      </c>
      <c r="AA41" s="23">
        <f t="shared" si="32"/>
        <v>44.293423144044354</v>
      </c>
      <c r="AB41" s="25"/>
      <c r="AC41" s="24"/>
      <c r="AD41" s="25"/>
      <c r="AE41" s="24"/>
      <c r="AF41" s="23">
        <f t="shared" si="33"/>
        <v>2.1525661997158281</v>
      </c>
    </row>
    <row r="42" spans="2:32" s="26" customFormat="1" ht="15" customHeight="1" x14ac:dyDescent="0.2">
      <c r="B42" s="5" t="str">
        <f t="shared" si="21"/>
        <v>DF</v>
      </c>
      <c r="C42" s="5" t="s">
        <v>48</v>
      </c>
      <c r="D42" s="24" t="s">
        <v>78</v>
      </c>
      <c r="E42" s="4" t="str">
        <f t="shared" si="22"/>
        <v>DFFemale45-49</v>
      </c>
      <c r="F42" s="6">
        <f>VLOOKUP(E42,'Appendix 1a. Person-years 2020'!$E$3:$F$1682,2,FALSE)</f>
        <v>114002.1002</v>
      </c>
      <c r="G42" s="17">
        <f>VLOOKUP(E42,'Appendix 2a. Deaths 2020'!$E$4:$G$1683,2,FALSE)</f>
        <v>250</v>
      </c>
      <c r="H42" s="17">
        <f>VLOOKUP(E42,'Appendix 2a. Deaths 2020'!$E$4:$G$1683,3,FALSE)</f>
        <v>45</v>
      </c>
      <c r="I42" s="18">
        <f t="shared" si="23"/>
        <v>2.1929420559920528E-3</v>
      </c>
      <c r="J42" s="24">
        <v>5</v>
      </c>
      <c r="K42" s="5">
        <f>VLOOKUP(E42,'Appendix 3a. nax iIBGE 2020'!$E$5:$O$1935,11,FALSE)</f>
        <v>2.5</v>
      </c>
      <c r="L42" s="19">
        <f t="shared" si="24"/>
        <v>1.0904925605018491E-2</v>
      </c>
      <c r="M42" s="20">
        <f t="shared" si="34"/>
        <v>96808.400750917077</v>
      </c>
      <c r="N42" s="20">
        <f t="shared" si="35"/>
        <v>1055.6884081295671</v>
      </c>
      <c r="O42" s="20">
        <f t="shared" si="25"/>
        <v>481402.78273426148</v>
      </c>
      <c r="P42" s="20">
        <f t="shared" si="19"/>
        <v>3622690.6130714915</v>
      </c>
      <c r="Q42" s="21">
        <f t="shared" si="26"/>
        <v>37.421242216287446</v>
      </c>
      <c r="R42" s="22">
        <f t="shared" si="27"/>
        <v>0.82</v>
      </c>
      <c r="S42" s="22">
        <f t="shared" si="28"/>
        <v>0.98909507439498145</v>
      </c>
      <c r="T42" s="22">
        <f t="shared" si="29"/>
        <v>0.99104914703121327</v>
      </c>
      <c r="U42" s="23">
        <f t="shared" si="36"/>
        <v>97067.224235270143</v>
      </c>
      <c r="V42" s="23">
        <f t="shared" si="37"/>
        <v>868.83445221815464</v>
      </c>
      <c r="W42" s="22">
        <f t="shared" si="30"/>
        <v>8.9508529687867266E-3</v>
      </c>
      <c r="X42" s="23">
        <f t="shared" si="38"/>
        <v>2.6614104786597208</v>
      </c>
      <c r="Y42" s="23">
        <f t="shared" si="31"/>
        <v>483304.27403061389</v>
      </c>
      <c r="Z42" s="23">
        <f t="shared" si="20"/>
        <v>3838836.7658714177</v>
      </c>
      <c r="AA42" s="23">
        <f t="shared" si="32"/>
        <v>39.548228520132611</v>
      </c>
      <c r="AB42" s="25"/>
      <c r="AC42" s="24"/>
      <c r="AD42" s="25"/>
      <c r="AE42" s="24"/>
      <c r="AF42" s="23">
        <f t="shared" si="33"/>
        <v>2.1269863038451646</v>
      </c>
    </row>
    <row r="43" spans="2:32" s="26" customFormat="1" ht="15" customHeight="1" x14ac:dyDescent="0.2">
      <c r="B43" s="5" t="str">
        <f t="shared" si="21"/>
        <v>DF</v>
      </c>
      <c r="C43" s="5" t="s">
        <v>48</v>
      </c>
      <c r="D43" s="24" t="s">
        <v>79</v>
      </c>
      <c r="E43" s="4" t="str">
        <f t="shared" si="22"/>
        <v>DFFemale50-54</v>
      </c>
      <c r="F43" s="6">
        <f>VLOOKUP(E43,'Appendix 1a. Person-years 2020'!$E$3:$F$1682,2,FALSE)</f>
        <v>98775.917100000006</v>
      </c>
      <c r="G43" s="17">
        <f>VLOOKUP(E43,'Appendix 2a. Deaths 2020'!$E$4:$G$1683,2,FALSE)</f>
        <v>325</v>
      </c>
      <c r="H43" s="17">
        <f>VLOOKUP(E43,'Appendix 2a. Deaths 2020'!$E$4:$G$1683,3,FALSE)</f>
        <v>63</v>
      </c>
      <c r="I43" s="18">
        <f t="shared" si="23"/>
        <v>3.2902757022339E-3</v>
      </c>
      <c r="J43" s="24">
        <v>5</v>
      </c>
      <c r="K43" s="5">
        <f>VLOOKUP(E43,'Appendix 3a. nax iIBGE 2020'!$E$5:$O$1935,11,FALSE)</f>
        <v>2.5</v>
      </c>
      <c r="L43" s="19">
        <f t="shared" si="24"/>
        <v>1.6317158634706324E-2</v>
      </c>
      <c r="M43" s="20">
        <f t="shared" si="34"/>
        <v>95752.712342787505</v>
      </c>
      <c r="N43" s="20">
        <f t="shared" si="35"/>
        <v>1562.4121970006659</v>
      </c>
      <c r="O43" s="20">
        <f t="shared" si="25"/>
        <v>474857.53122143587</v>
      </c>
      <c r="P43" s="20">
        <f t="shared" si="19"/>
        <v>3141287.8303372301</v>
      </c>
      <c r="Q43" s="21">
        <f t="shared" si="26"/>
        <v>32.806254292741663</v>
      </c>
      <c r="R43" s="22">
        <f t="shared" si="27"/>
        <v>0.80615384615384611</v>
      </c>
      <c r="S43" s="22">
        <f t="shared" si="28"/>
        <v>0.98368284136529371</v>
      </c>
      <c r="T43" s="22">
        <f t="shared" si="29"/>
        <v>0.98682492010805201</v>
      </c>
      <c r="U43" s="23">
        <f t="shared" si="36"/>
        <v>96198.389783051985</v>
      </c>
      <c r="V43" s="23">
        <f t="shared" si="37"/>
        <v>1267.4214708684635</v>
      </c>
      <c r="W43" s="22">
        <f t="shared" si="30"/>
        <v>1.3175079891947994E-2</v>
      </c>
      <c r="X43" s="23">
        <f t="shared" si="38"/>
        <v>2.6947011464517385</v>
      </c>
      <c r="Y43" s="23">
        <f t="shared" si="31"/>
        <v>478070.16365150444</v>
      </c>
      <c r="Z43" s="23">
        <f t="shared" si="20"/>
        <v>3355532.491840804</v>
      </c>
      <c r="AA43" s="23">
        <f t="shared" si="32"/>
        <v>34.88137898574238</v>
      </c>
      <c r="AB43" s="25"/>
      <c r="AC43" s="24"/>
      <c r="AD43" s="25"/>
      <c r="AE43" s="24"/>
      <c r="AF43" s="23">
        <f t="shared" si="33"/>
        <v>2.075124693000717</v>
      </c>
    </row>
    <row r="44" spans="2:32" s="26" customFormat="1" ht="15" customHeight="1" x14ac:dyDescent="0.2">
      <c r="B44" s="5" t="str">
        <f t="shared" si="21"/>
        <v>DF</v>
      </c>
      <c r="C44" s="5" t="s">
        <v>48</v>
      </c>
      <c r="D44" s="24" t="s">
        <v>80</v>
      </c>
      <c r="E44" s="4" t="str">
        <f t="shared" si="22"/>
        <v>DFFemale55-59</v>
      </c>
      <c r="F44" s="6">
        <f>VLOOKUP(E44,'Appendix 1a. Person-years 2020'!$E$3:$F$1682,2,FALSE)</f>
        <v>83006.698199999999</v>
      </c>
      <c r="G44" s="17">
        <f>VLOOKUP(E44,'Appendix 2a. Deaths 2020'!$E$4:$G$1683,2,FALSE)</f>
        <v>441</v>
      </c>
      <c r="H44" s="17">
        <f>VLOOKUP(E44,'Appendix 2a. Deaths 2020'!$E$4:$G$1683,3,FALSE)</f>
        <v>78</v>
      </c>
      <c r="I44" s="18">
        <f t="shared" si="23"/>
        <v>5.312824260729359E-3</v>
      </c>
      <c r="J44" s="24">
        <v>5</v>
      </c>
      <c r="K44" s="5">
        <f>VLOOKUP(E44,'Appendix 3a. nax iIBGE 2020'!$E$5:$O$1935,11,FALSE)</f>
        <v>2.5</v>
      </c>
      <c r="L44" s="19">
        <f t="shared" si="24"/>
        <v>2.6215919865943987E-2</v>
      </c>
      <c r="M44" s="20">
        <f t="shared" si="34"/>
        <v>94190.300145786838</v>
      </c>
      <c r="N44" s="20">
        <f t="shared" si="35"/>
        <v>2469.28536077116</v>
      </c>
      <c r="O44" s="20">
        <f t="shared" si="25"/>
        <v>464778.28732700628</v>
      </c>
      <c r="P44" s="20">
        <f t="shared" si="19"/>
        <v>2666430.2991157942</v>
      </c>
      <c r="Q44" s="21">
        <f t="shared" si="26"/>
        <v>28.308969129397816</v>
      </c>
      <c r="R44" s="22">
        <f t="shared" si="27"/>
        <v>0.8231292517006803</v>
      </c>
      <c r="S44" s="22">
        <f t="shared" si="28"/>
        <v>0.97378408013405604</v>
      </c>
      <c r="T44" s="22">
        <f t="shared" si="29"/>
        <v>0.97837035823904372</v>
      </c>
      <c r="U44" s="23">
        <f t="shared" si="36"/>
        <v>94930.968312183526</v>
      </c>
      <c r="V44" s="23">
        <f t="shared" si="37"/>
        <v>2053.3228366132216</v>
      </c>
      <c r="W44" s="22">
        <f t="shared" si="30"/>
        <v>2.1629641760956275E-2</v>
      </c>
      <c r="X44" s="23">
        <f t="shared" si="38"/>
        <v>2.6755561715298857</v>
      </c>
      <c r="Y44" s="23">
        <f t="shared" si="31"/>
        <v>469882.00796549523</v>
      </c>
      <c r="Z44" s="23">
        <f t="shared" si="20"/>
        <v>2877462.3281892994</v>
      </c>
      <c r="AA44" s="23">
        <f t="shared" si="32"/>
        <v>30.311102681757891</v>
      </c>
      <c r="AB44" s="25"/>
      <c r="AC44" s="24"/>
      <c r="AD44" s="25"/>
      <c r="AE44" s="24"/>
      <c r="AF44" s="23">
        <f t="shared" si="33"/>
        <v>2.0021335523600747</v>
      </c>
    </row>
    <row r="45" spans="2:32" s="26" customFormat="1" ht="15" customHeight="1" x14ac:dyDescent="0.2">
      <c r="B45" s="5" t="str">
        <f t="shared" si="21"/>
        <v>DF</v>
      </c>
      <c r="C45" s="5" t="s">
        <v>48</v>
      </c>
      <c r="D45" s="24" t="s">
        <v>81</v>
      </c>
      <c r="E45" s="4" t="str">
        <f t="shared" si="22"/>
        <v>DFFemale60-64</v>
      </c>
      <c r="F45" s="6">
        <f>VLOOKUP(E45,'Appendix 1a. Person-years 2020'!$E$3:$F$1682,2,FALSE)</f>
        <v>64932.733399999997</v>
      </c>
      <c r="G45" s="17">
        <f>VLOOKUP(E45,'Appendix 2a. Deaths 2020'!$E$4:$G$1683,2,FALSE)</f>
        <v>550</v>
      </c>
      <c r="H45" s="17">
        <f>VLOOKUP(E45,'Appendix 2a. Deaths 2020'!$E$4:$G$1683,3,FALSE)</f>
        <v>124</v>
      </c>
      <c r="I45" s="18">
        <f t="shared" si="23"/>
        <v>8.4703041316908437E-3</v>
      </c>
      <c r="J45" s="24">
        <v>5</v>
      </c>
      <c r="K45" s="5">
        <f>VLOOKUP(E45,'Appendix 3a. nax iIBGE 2020'!$E$5:$O$1935,11,FALSE)</f>
        <v>2.5</v>
      </c>
      <c r="L45" s="19">
        <f t="shared" si="24"/>
        <v>4.1473292163535187E-2</v>
      </c>
      <c r="M45" s="20">
        <f t="shared" si="34"/>
        <v>91721.014785015679</v>
      </c>
      <c r="N45" s="20">
        <f t="shared" si="35"/>
        <v>3803.9724437148857</v>
      </c>
      <c r="O45" s="20">
        <f t="shared" si="25"/>
        <v>449095.14281579119</v>
      </c>
      <c r="P45" s="20">
        <f t="shared" si="19"/>
        <v>2201652.0117887878</v>
      </c>
      <c r="Q45" s="21">
        <f t="shared" si="26"/>
        <v>24.003790373986011</v>
      </c>
      <c r="R45" s="22">
        <f t="shared" si="27"/>
        <v>0.77454545454545454</v>
      </c>
      <c r="S45" s="22">
        <f t="shared" si="28"/>
        <v>0.95852670783646476</v>
      </c>
      <c r="T45" s="22">
        <f t="shared" si="29"/>
        <v>0.9677242652217285</v>
      </c>
      <c r="U45" s="23">
        <f t="shared" si="36"/>
        <v>92877.645475570302</v>
      </c>
      <c r="V45" s="23">
        <f t="shared" si="37"/>
        <v>2997.6942521998353</v>
      </c>
      <c r="W45" s="22">
        <f t="shared" si="30"/>
        <v>3.2275734778271503E-2</v>
      </c>
      <c r="X45" s="23">
        <f t="shared" si="38"/>
        <v>2.6843182725907986</v>
      </c>
      <c r="Y45" s="23">
        <f t="shared" si="31"/>
        <v>457446.52157367283</v>
      </c>
      <c r="Z45" s="23">
        <f t="shared" si="20"/>
        <v>2407580.3202238041</v>
      </c>
      <c r="AA45" s="23">
        <f t="shared" si="32"/>
        <v>25.922064538738468</v>
      </c>
      <c r="AB45" s="25"/>
      <c r="AC45" s="24"/>
      <c r="AD45" s="25"/>
      <c r="AE45" s="24"/>
      <c r="AF45" s="23">
        <f t="shared" si="33"/>
        <v>1.9182741647524573</v>
      </c>
    </row>
    <row r="46" spans="2:32" s="26" customFormat="1" ht="15" customHeight="1" x14ac:dyDescent="0.2">
      <c r="B46" s="5" t="str">
        <f t="shared" si="21"/>
        <v>DF</v>
      </c>
      <c r="C46" s="5" t="s">
        <v>48</v>
      </c>
      <c r="D46" s="24" t="s">
        <v>82</v>
      </c>
      <c r="E46" s="4" t="str">
        <f t="shared" si="22"/>
        <v>DFFemale65-69</v>
      </c>
      <c r="F46" s="6">
        <f>VLOOKUP(E46,'Appendix 1a. Person-years 2020'!$E$3:$F$1682,2,FALSE)</f>
        <v>49764.465700000001</v>
      </c>
      <c r="G46" s="17">
        <f>VLOOKUP(E46,'Appendix 2a. Deaths 2020'!$E$4:$G$1683,2,FALSE)</f>
        <v>661</v>
      </c>
      <c r="H46" s="17">
        <f>VLOOKUP(E46,'Appendix 2a. Deaths 2020'!$E$4:$G$1683,3,FALSE)</f>
        <v>126</v>
      </c>
      <c r="I46" s="18">
        <f t="shared" si="23"/>
        <v>1.3282570016621318E-2</v>
      </c>
      <c r="J46" s="24">
        <v>5</v>
      </c>
      <c r="K46" s="5">
        <f>VLOOKUP(E46,'Appendix 3a. nax iIBGE 2020'!$E$5:$O$1935,11,FALSE)</f>
        <v>2.5</v>
      </c>
      <c r="L46" s="19">
        <f t="shared" si="24"/>
        <v>6.4278394397746422E-2</v>
      </c>
      <c r="M46" s="20">
        <f t="shared" si="34"/>
        <v>87917.042341300796</v>
      </c>
      <c r="N46" s="20">
        <f t="shared" si="35"/>
        <v>5651.1663218975036</v>
      </c>
      <c r="O46" s="20">
        <f t="shared" si="25"/>
        <v>425457.29590176023</v>
      </c>
      <c r="P46" s="20">
        <f t="shared" si="19"/>
        <v>1752556.8689729965</v>
      </c>
      <c r="Q46" s="21">
        <f t="shared" si="26"/>
        <v>19.934210959570663</v>
      </c>
      <c r="R46" s="22">
        <f t="shared" si="27"/>
        <v>0.80937972768532529</v>
      </c>
      <c r="S46" s="22">
        <f t="shared" si="28"/>
        <v>0.93572160560225359</v>
      </c>
      <c r="T46" s="22">
        <f t="shared" si="29"/>
        <v>0.94764721232147553</v>
      </c>
      <c r="U46" s="23">
        <f t="shared" si="36"/>
        <v>89879.951223370474</v>
      </c>
      <c r="V46" s="23">
        <f t="shared" si="37"/>
        <v>4705.4660029532497</v>
      </c>
      <c r="W46" s="22">
        <f t="shared" si="30"/>
        <v>5.2352787678524464E-2</v>
      </c>
      <c r="X46" s="23">
        <f t="shared" si="38"/>
        <v>2.6662920291993766</v>
      </c>
      <c r="Y46" s="23">
        <f t="shared" si="31"/>
        <v>438418.572599429</v>
      </c>
      <c r="Z46" s="23">
        <f t="shared" si="20"/>
        <v>1950133.7986501313</v>
      </c>
      <c r="AA46" s="23">
        <f t="shared" si="32"/>
        <v>21.697094536729789</v>
      </c>
      <c r="AB46" s="25"/>
      <c r="AC46" s="24"/>
      <c r="AD46" s="25"/>
      <c r="AE46" s="24"/>
      <c r="AF46" s="23">
        <f t="shared" si="33"/>
        <v>1.7628835771591262</v>
      </c>
    </row>
    <row r="47" spans="2:32" s="26" customFormat="1" ht="15" customHeight="1" x14ac:dyDescent="0.2">
      <c r="B47" s="5" t="str">
        <f t="shared" si="21"/>
        <v>DF</v>
      </c>
      <c r="C47" s="5" t="s">
        <v>48</v>
      </c>
      <c r="D47" s="42" t="s">
        <v>19</v>
      </c>
      <c r="E47" s="4" t="str">
        <f t="shared" si="22"/>
        <v>DFFemale70-74</v>
      </c>
      <c r="F47" s="6">
        <f>VLOOKUP(E47,'Appendix 1a. Person-years 2020'!$E$3:$F$1682,2,FALSE)</f>
        <v>35499.900900000001</v>
      </c>
      <c r="G47" s="17">
        <f>VLOOKUP(E47,'Appendix 2a. Deaths 2020'!$E$4:$G$1683,2,FALSE)</f>
        <v>747</v>
      </c>
      <c r="H47" s="17">
        <f>VLOOKUP(E47,'Appendix 2a. Deaths 2020'!$E$4:$G$1683,3,FALSE)</f>
        <v>161</v>
      </c>
      <c r="I47" s="18">
        <f t="shared" si="23"/>
        <v>2.1042312261778735E-2</v>
      </c>
      <c r="J47" s="24">
        <v>5</v>
      </c>
      <c r="K47" s="5">
        <f>VLOOKUP(E47,'Appendix 3a. nax iIBGE 2020'!$E$5:$O$1935,11,FALSE)</f>
        <v>2.5</v>
      </c>
      <c r="L47" s="19">
        <f t="shared" si="24"/>
        <v>9.9953432939993411E-2</v>
      </c>
      <c r="M47" s="20">
        <f t="shared" si="34"/>
        <v>82265.876019403295</v>
      </c>
      <c r="N47" s="20">
        <f t="shared" si="35"/>
        <v>8222.7567219552402</v>
      </c>
      <c r="O47" s="20">
        <f t="shared" si="25"/>
        <v>390772.48829212837</v>
      </c>
      <c r="P47" s="20">
        <f t="shared" si="19"/>
        <v>1327099.5730712363</v>
      </c>
      <c r="Q47" s="21">
        <f t="shared" si="26"/>
        <v>16.131835425398322</v>
      </c>
      <c r="R47" s="22">
        <f t="shared" si="27"/>
        <v>0.78447121820615795</v>
      </c>
      <c r="S47" s="22">
        <f t="shared" si="28"/>
        <v>0.90004656706000663</v>
      </c>
      <c r="T47" s="22">
        <f t="shared" si="29"/>
        <v>0.92070858559896707</v>
      </c>
      <c r="U47" s="23">
        <f t="shared" si="36"/>
        <v>85174.48522041722</v>
      </c>
      <c r="V47" s="23">
        <f t="shared" si="37"/>
        <v>6753.6054040067565</v>
      </c>
      <c r="W47" s="22">
        <f t="shared" si="30"/>
        <v>7.9291414401032934E-2</v>
      </c>
      <c r="X47" s="23">
        <f t="shared" si="38"/>
        <v>2.6685141432914015</v>
      </c>
      <c r="Y47" s="23">
        <f t="shared" si="31"/>
        <v>410126.49062085361</v>
      </c>
      <c r="Z47" s="23">
        <f t="shared" si="20"/>
        <v>1511715.2260507024</v>
      </c>
      <c r="AA47" s="23">
        <f t="shared" si="32"/>
        <v>17.748451571367152</v>
      </c>
      <c r="AB47" s="25"/>
      <c r="AC47" s="24"/>
      <c r="AD47" s="25"/>
      <c r="AE47" s="24"/>
      <c r="AF47" s="23">
        <f t="shared" si="33"/>
        <v>1.6166161459688304</v>
      </c>
    </row>
    <row r="48" spans="2:32" s="26" customFormat="1" ht="15" customHeight="1" x14ac:dyDescent="0.2">
      <c r="B48" s="5" t="str">
        <f t="shared" si="21"/>
        <v>DF</v>
      </c>
      <c r="C48" s="5" t="s">
        <v>48</v>
      </c>
      <c r="D48" s="42" t="s">
        <v>20</v>
      </c>
      <c r="E48" s="4" t="str">
        <f t="shared" si="22"/>
        <v>DFFemale75-79</v>
      </c>
      <c r="F48" s="6">
        <f>VLOOKUP(E48,'Appendix 1a. Person-years 2020'!$E$3:$F$1682,2,FALSE)</f>
        <v>22847.014800000001</v>
      </c>
      <c r="G48" s="17">
        <f>VLOOKUP(E48,'Appendix 2a. Deaths 2020'!$E$4:$G$1683,2,FALSE)</f>
        <v>787</v>
      </c>
      <c r="H48" s="17">
        <f>VLOOKUP(E48,'Appendix 2a. Deaths 2020'!$E$4:$G$1683,3,FALSE)</f>
        <v>154</v>
      </c>
      <c r="I48" s="18">
        <f t="shared" si="23"/>
        <v>3.4446513336175544E-2</v>
      </c>
      <c r="J48" s="24">
        <v>5</v>
      </c>
      <c r="K48" s="5">
        <f>VLOOKUP(E48,'Appendix 3a. nax iIBGE 2020'!$E$5:$O$1935,11,FALSE)</f>
        <v>2.5</v>
      </c>
      <c r="L48" s="19">
        <f t="shared" si="24"/>
        <v>0.15857654407975771</v>
      </c>
      <c r="M48" s="20">
        <f t="shared" si="34"/>
        <v>74043.119297448051</v>
      </c>
      <c r="N48" s="20">
        <f t="shared" si="35"/>
        <v>11741.501971074529</v>
      </c>
      <c r="O48" s="20">
        <f t="shared" si="25"/>
        <v>340861.84155955393</v>
      </c>
      <c r="P48" s="20">
        <f t="shared" si="19"/>
        <v>936327.08477910794</v>
      </c>
      <c r="Q48" s="21">
        <f t="shared" si="26"/>
        <v>12.645700149634013</v>
      </c>
      <c r="R48" s="22">
        <f t="shared" si="27"/>
        <v>0.80432020330368492</v>
      </c>
      <c r="S48" s="22">
        <f t="shared" si="28"/>
        <v>0.84142345592024226</v>
      </c>
      <c r="T48" s="22">
        <f t="shared" si="29"/>
        <v>0.87033758655956273</v>
      </c>
      <c r="U48" s="23">
        <f t="shared" si="36"/>
        <v>78420.879816410466</v>
      </c>
      <c r="V48" s="23">
        <f t="shared" si="37"/>
        <v>10168.240541118257</v>
      </c>
      <c r="W48" s="22">
        <f t="shared" si="30"/>
        <v>0.12966241344043727</v>
      </c>
      <c r="X48" s="23">
        <f t="shared" si="38"/>
        <v>2.6618189461396735</v>
      </c>
      <c r="Y48" s="23">
        <f t="shared" si="31"/>
        <v>368329.21169771516</v>
      </c>
      <c r="Z48" s="23">
        <f t="shared" si="20"/>
        <v>1101588.7354298488</v>
      </c>
      <c r="AA48" s="23">
        <f t="shared" si="32"/>
        <v>14.047135635416943</v>
      </c>
      <c r="AB48" s="25"/>
      <c r="AC48" s="24"/>
      <c r="AD48" s="25"/>
      <c r="AE48" s="24"/>
      <c r="AF48" s="23">
        <f t="shared" si="33"/>
        <v>1.4014354857829296</v>
      </c>
    </row>
    <row r="49" spans="2:32" s="26" customFormat="1" ht="15" customHeight="1" x14ac:dyDescent="0.2">
      <c r="B49" s="5" t="str">
        <f t="shared" si="21"/>
        <v>DF</v>
      </c>
      <c r="C49" s="5" t="s">
        <v>48</v>
      </c>
      <c r="D49" s="42" t="s">
        <v>21</v>
      </c>
      <c r="E49" s="4" t="str">
        <f t="shared" si="22"/>
        <v>DFFemale80-84</v>
      </c>
      <c r="F49" s="6">
        <f>VLOOKUP(E49,'Appendix 1a. Person-years 2020'!$E$3:$F$1682,2,FALSE)</f>
        <v>14926.1885</v>
      </c>
      <c r="G49" s="17">
        <f>VLOOKUP(E49,'Appendix 2a. Deaths 2020'!$E$4:$G$1683,2,FALSE)</f>
        <v>890</v>
      </c>
      <c r="H49" s="17">
        <f>VLOOKUP(E49,'Appendix 2a. Deaths 2020'!$E$4:$G$1683,3,FALSE)</f>
        <v>174</v>
      </c>
      <c r="I49" s="18">
        <f t="shared" si="23"/>
        <v>5.9626742620863996E-2</v>
      </c>
      <c r="J49" s="24">
        <v>5</v>
      </c>
      <c r="K49" s="5">
        <f>VLOOKUP(E49,'Appendix 3a. nax iIBGE 2020'!$E$5:$O$1935,11,FALSE)</f>
        <v>2.5</v>
      </c>
      <c r="L49" s="19">
        <f t="shared" si="24"/>
        <v>0.25945723819664157</v>
      </c>
      <c r="M49" s="20">
        <f t="shared" si="34"/>
        <v>62301.617326373525</v>
      </c>
      <c r="N49" s="20">
        <f t="shared" si="35"/>
        <v>16164.605566684908</v>
      </c>
      <c r="O49" s="20">
        <f t="shared" si="25"/>
        <v>271096.57271515537</v>
      </c>
      <c r="P49" s="20">
        <f t="shared" si="19"/>
        <v>595465.24321955396</v>
      </c>
      <c r="Q49" s="21">
        <f t="shared" si="26"/>
        <v>9.5577814633630958</v>
      </c>
      <c r="R49" s="22">
        <f t="shared" si="27"/>
        <v>0.80449438202247192</v>
      </c>
      <c r="S49" s="22">
        <f t="shared" si="28"/>
        <v>0.74054276180335843</v>
      </c>
      <c r="T49" s="22">
        <f t="shared" si="29"/>
        <v>0.78533295403403802</v>
      </c>
      <c r="U49" s="23">
        <f t="shared" si="36"/>
        <v>68252.639275292211</v>
      </c>
      <c r="V49" s="23">
        <f t="shared" si="37"/>
        <v>14651.592452607374</v>
      </c>
      <c r="W49" s="22">
        <f t="shared" si="30"/>
        <v>0.21466704596596198</v>
      </c>
      <c r="X49" s="23">
        <f t="shared" si="38"/>
        <v>2.61356479474617</v>
      </c>
      <c r="Y49" s="23">
        <f t="shared" si="31"/>
        <v>306298.12033452751</v>
      </c>
      <c r="Z49" s="23">
        <f t="shared" si="20"/>
        <v>733259.52373213368</v>
      </c>
      <c r="AA49" s="23">
        <f t="shared" si="32"/>
        <v>10.743313833983519</v>
      </c>
      <c r="AB49" s="25"/>
      <c r="AC49" s="24"/>
      <c r="AD49" s="25"/>
      <c r="AE49" s="24"/>
      <c r="AF49" s="23">
        <f t="shared" si="33"/>
        <v>1.1855323706204235</v>
      </c>
    </row>
    <row r="50" spans="2:32" s="26" customFormat="1" ht="15" customHeight="1" x14ac:dyDescent="0.2">
      <c r="B50" s="5" t="str">
        <f t="shared" si="21"/>
        <v>DF</v>
      </c>
      <c r="C50" s="5" t="s">
        <v>48</v>
      </c>
      <c r="D50" s="42" t="s">
        <v>22</v>
      </c>
      <c r="E50" s="4" t="str">
        <f t="shared" si="22"/>
        <v>DFFemale85-89</v>
      </c>
      <c r="F50" s="6">
        <f>VLOOKUP(E50,'Appendix 1a. Person-years 2020'!$E$3:$F$1682,2,FALSE)</f>
        <v>7412.6336000000001</v>
      </c>
      <c r="G50" s="17">
        <f>VLOOKUP(E50,'Appendix 2a. Deaths 2020'!$E$4:$G$1683,2,FALSE)</f>
        <v>716</v>
      </c>
      <c r="H50" s="17">
        <f>VLOOKUP(E50,'Appendix 2a. Deaths 2020'!$E$4:$G$1683,3,FALSE)</f>
        <v>115</v>
      </c>
      <c r="I50" s="18">
        <f t="shared" si="23"/>
        <v>9.6591850971832732E-2</v>
      </c>
      <c r="J50" s="24">
        <v>5</v>
      </c>
      <c r="K50" s="5">
        <f>VLOOKUP(E50,'Appendix 3a. nax iIBGE 2020'!$E$5:$O$1935,11,FALSE)</f>
        <v>2.5</v>
      </c>
      <c r="L50" s="19">
        <f t="shared" si="24"/>
        <v>0.38901907384425261</v>
      </c>
      <c r="M50" s="20">
        <f t="shared" si="34"/>
        <v>46137.011759688619</v>
      </c>
      <c r="N50" s="20">
        <f t="shared" si="35"/>
        <v>17948.177584695459</v>
      </c>
      <c r="O50" s="20">
        <f t="shared" si="25"/>
        <v>185814.61483670445</v>
      </c>
      <c r="P50" s="20">
        <f t="shared" si="19"/>
        <v>324368.67050439853</v>
      </c>
      <c r="Q50" s="21">
        <f t="shared" si="26"/>
        <v>7.0305522211520817</v>
      </c>
      <c r="R50" s="22">
        <f t="shared" si="27"/>
        <v>0.83938547486033521</v>
      </c>
      <c r="S50" s="22">
        <f t="shared" si="28"/>
        <v>0.61098092615574739</v>
      </c>
      <c r="T50" s="22">
        <f t="shared" si="29"/>
        <v>0.66129420883917744</v>
      </c>
      <c r="U50" s="23">
        <f t="shared" si="36"/>
        <v>53601.046822684839</v>
      </c>
      <c r="V50" s="23">
        <f t="shared" si="37"/>
        <v>18154.984971125763</v>
      </c>
      <c r="W50" s="22">
        <f t="shared" si="30"/>
        <v>0.33870579116082256</v>
      </c>
      <c r="X50" s="23">
        <f>J50+R50*(L50/W50)*(K50-J50)</f>
        <v>2.5898185936726339</v>
      </c>
      <c r="Y50" s="23">
        <f t="shared" si="31"/>
        <v>224248.42690386414</v>
      </c>
      <c r="Z50" s="23">
        <f t="shared" si="20"/>
        <v>426961.40339760622</v>
      </c>
      <c r="AA50" s="23">
        <f t="shared" si="32"/>
        <v>7.9655422553596322</v>
      </c>
      <c r="AB50" s="25"/>
      <c r="AC50" s="24"/>
      <c r="AD50" s="25"/>
      <c r="AE50" s="24"/>
      <c r="AF50" s="23">
        <f t="shared" si="33"/>
        <v>0.93499003420755056</v>
      </c>
    </row>
    <row r="51" spans="2:32" s="26" customFormat="1" ht="15" customHeight="1" x14ac:dyDescent="0.2">
      <c r="B51" s="5" t="str">
        <f t="shared" si="21"/>
        <v>DF</v>
      </c>
      <c r="C51" s="5" t="s">
        <v>48</v>
      </c>
      <c r="D51" s="43" t="s">
        <v>5</v>
      </c>
      <c r="E51" s="4" t="str">
        <f t="shared" si="22"/>
        <v>DFFemale90+</v>
      </c>
      <c r="F51" s="8">
        <f>VLOOKUP(E51,'Appendix 1a. Person-years 2020'!$E$3:$F$1682,2,FALSE)</f>
        <v>4231.9962999999998</v>
      </c>
      <c r="G51" s="17">
        <f>VLOOKUP(E51,'Appendix 2a. Deaths 2020'!$E$4:$G$1683,2,FALSE)</f>
        <v>861</v>
      </c>
      <c r="H51" s="17">
        <f>VLOOKUP(E51,'Appendix 2a. Deaths 2020'!$E$4:$G$1683,3,FALSE)</f>
        <v>121</v>
      </c>
      <c r="I51" s="18">
        <f t="shared" si="23"/>
        <v>0.20345008335664189</v>
      </c>
      <c r="J51" s="27"/>
      <c r="K51" s="28"/>
      <c r="L51" s="16">
        <v>1</v>
      </c>
      <c r="M51" s="20">
        <f t="shared" si="34"/>
        <v>28188.834174993161</v>
      </c>
      <c r="N51" s="20">
        <f t="shared" si="35"/>
        <v>28188.834174993161</v>
      </c>
      <c r="O51" s="38">
        <f>N51*Q51</f>
        <v>138554.05566769408</v>
      </c>
      <c r="P51" s="20">
        <f>O51</f>
        <v>138554.05566769408</v>
      </c>
      <c r="Q51" s="21">
        <f>1/I51</f>
        <v>4.9152105691056907</v>
      </c>
      <c r="R51" s="22">
        <f t="shared" si="27"/>
        <v>0.85946573751451805</v>
      </c>
      <c r="S51" s="22">
        <f t="shared" si="28"/>
        <v>0</v>
      </c>
      <c r="T51" s="22">
        <f t="shared" si="29"/>
        <v>0</v>
      </c>
      <c r="U51" s="23">
        <f t="shared" si="36"/>
        <v>35446.061851559076</v>
      </c>
      <c r="V51" s="23">
        <f>U51*(1-T51)</f>
        <v>35446.061851559076</v>
      </c>
      <c r="W51" s="22">
        <f t="shared" si="30"/>
        <v>1</v>
      </c>
      <c r="X51" s="23">
        <f>Q51/R51</f>
        <v>5.7189139189189184</v>
      </c>
      <c r="Y51" s="23">
        <f t="shared" si="31"/>
        <v>202712.97649374208</v>
      </c>
      <c r="Z51" s="23">
        <f>Y51</f>
        <v>202712.97649374208</v>
      </c>
      <c r="AA51" s="23">
        <f t="shared" si="32"/>
        <v>5.7189139189189184</v>
      </c>
      <c r="AB51" s="25"/>
      <c r="AC51" s="24"/>
      <c r="AD51" s="25"/>
      <c r="AE51" s="24"/>
      <c r="AF51" s="23">
        <f t="shared" si="33"/>
        <v>0.80370334981322777</v>
      </c>
    </row>
    <row r="52" spans="2:32" s="26" customFormat="1" ht="15" customHeight="1" x14ac:dyDescent="0.2">
      <c r="B52" s="29"/>
      <c r="C52" s="29"/>
      <c r="D52" s="29" t="s">
        <v>3</v>
      </c>
      <c r="E52" s="29"/>
      <c r="F52" s="39">
        <f>SUM(F32:F51)</f>
        <v>1584656.2111</v>
      </c>
      <c r="G52" s="30">
        <f>SUM(G32:G51)</f>
        <v>7040</v>
      </c>
      <c r="H52" s="30">
        <f>SUM(H32:H51)</f>
        <v>1234</v>
      </c>
      <c r="I52" s="31"/>
      <c r="J52" s="32"/>
      <c r="K52" s="31"/>
      <c r="L52" s="31"/>
      <c r="M52" s="33"/>
      <c r="N52" s="33"/>
      <c r="O52" s="31"/>
      <c r="P52" s="31"/>
      <c r="Q52" s="31"/>
      <c r="R52" s="32"/>
      <c r="S52" s="32"/>
      <c r="T52" s="32"/>
      <c r="U52" s="34"/>
      <c r="V52" s="34"/>
      <c r="W52" s="32"/>
      <c r="X52" s="32"/>
      <c r="Y52" s="32"/>
      <c r="Z52" s="32"/>
      <c r="AA52" s="32"/>
      <c r="AB52" s="32"/>
      <c r="AC52" s="32"/>
      <c r="AD52" s="32"/>
      <c r="AE52" s="32"/>
      <c r="AF52" s="32"/>
    </row>
    <row r="56" spans="2:32" ht="16" x14ac:dyDescent="0.2">
      <c r="B56" s="9" t="str">
        <f>_xlfn.CONCAT(B59," ",C59," 2020")</f>
        <v>DF Male 2020</v>
      </c>
      <c r="D56" s="9"/>
      <c r="E56" s="9"/>
      <c r="F56" s="10"/>
      <c r="H56" s="9" t="s">
        <v>39</v>
      </c>
    </row>
    <row r="58" spans="2:32" s="3" customFormat="1" ht="19" x14ac:dyDescent="0.2">
      <c r="B58" s="1" t="s">
        <v>1</v>
      </c>
      <c r="C58" s="1" t="s">
        <v>0</v>
      </c>
      <c r="D58" s="1" t="s">
        <v>9</v>
      </c>
      <c r="E58" s="1"/>
      <c r="F58" s="2" t="s">
        <v>10</v>
      </c>
      <c r="G58" s="2" t="s">
        <v>11</v>
      </c>
      <c r="H58" s="13" t="s">
        <v>23</v>
      </c>
      <c r="I58" s="2" t="s">
        <v>12</v>
      </c>
      <c r="J58" s="1" t="s">
        <v>6</v>
      </c>
      <c r="K58" s="2" t="s">
        <v>7</v>
      </c>
      <c r="L58" s="2" t="s">
        <v>13</v>
      </c>
      <c r="M58" s="1" t="s">
        <v>14</v>
      </c>
      <c r="N58" s="2" t="s">
        <v>8</v>
      </c>
      <c r="O58" s="2" t="s">
        <v>15</v>
      </c>
      <c r="P58" s="1" t="s">
        <v>16</v>
      </c>
      <c r="Q58" s="1" t="s">
        <v>17</v>
      </c>
      <c r="R58" s="1" t="s">
        <v>24</v>
      </c>
      <c r="S58" s="2" t="s">
        <v>25</v>
      </c>
      <c r="T58" s="2" t="s">
        <v>26</v>
      </c>
      <c r="U58" s="1" t="s">
        <v>27</v>
      </c>
      <c r="V58" s="2" t="s">
        <v>28</v>
      </c>
      <c r="W58" s="2" t="s">
        <v>29</v>
      </c>
      <c r="X58" s="2" t="s">
        <v>30</v>
      </c>
      <c r="Y58" s="2" t="s">
        <v>31</v>
      </c>
      <c r="Z58" s="1" t="s">
        <v>32</v>
      </c>
      <c r="AA58" s="1" t="s">
        <v>33</v>
      </c>
      <c r="AB58" s="14" t="s">
        <v>34</v>
      </c>
      <c r="AC58" s="14" t="s">
        <v>35</v>
      </c>
      <c r="AD58" s="14" t="s">
        <v>36</v>
      </c>
      <c r="AE58" s="14" t="s">
        <v>37</v>
      </c>
      <c r="AF58" s="15" t="s">
        <v>38</v>
      </c>
    </row>
    <row r="59" spans="2:32" s="5" customFormat="1" ht="15" customHeight="1" x14ac:dyDescent="0.2">
      <c r="B59" s="5" t="str">
        <f>B5</f>
        <v>DF</v>
      </c>
      <c r="C59" s="5" t="s">
        <v>47</v>
      </c>
      <c r="D59" s="40">
        <v>0</v>
      </c>
      <c r="E59" s="4" t="str">
        <f>_xlfn.CONCAT(B59,C59,D59)</f>
        <v>DFMale0</v>
      </c>
      <c r="F59" s="6">
        <f>VLOOKUP(E59,'Appendix 1a. Person-years 2020'!$E$3:$F$1682,2,FALSE)</f>
        <v>22144.053599999999</v>
      </c>
      <c r="G59" s="17">
        <f>VLOOKUP(E59,'Appendix 2a. Deaths 2020'!$E$4:$G$1683,2,FALSE)</f>
        <v>192</v>
      </c>
      <c r="H59" s="17">
        <f>VLOOKUP(E59,'Appendix 2a. Deaths 2020'!$E$4:$G$1683,3,FALSE)</f>
        <v>0</v>
      </c>
      <c r="I59" s="18">
        <f>G59/F59</f>
        <v>8.6704992440950375E-3</v>
      </c>
      <c r="J59" s="16">
        <v>1</v>
      </c>
      <c r="K59" s="5">
        <f>VLOOKUP(E59,'Appendix 3a. nax iIBGE 2020'!$E$5:$O$1935,11,FALSE)</f>
        <v>7.0000000000000007E-2</v>
      </c>
      <c r="L59" s="19">
        <f>(J59*I59)/(1+(J59-K59)*I59)</f>
        <v>8.6011433714912305E-3</v>
      </c>
      <c r="M59" s="16">
        <v>100000</v>
      </c>
      <c r="N59" s="20">
        <f>M59*L59</f>
        <v>860.114337149123</v>
      </c>
      <c r="O59" s="20">
        <f>M60*J59+N59*K59</f>
        <v>99200.093666451314</v>
      </c>
      <c r="P59" s="20">
        <f t="shared" ref="P59:P77" si="39">P60+O59</f>
        <v>7354658.3308079634</v>
      </c>
      <c r="Q59" s="21">
        <f>P59/M59</f>
        <v>73.546583308079633</v>
      </c>
      <c r="R59" s="22">
        <f>(G59-H59)/G59</f>
        <v>1</v>
      </c>
      <c r="S59" s="22">
        <f>1-L59</f>
        <v>0.9913988566285088</v>
      </c>
      <c r="T59" s="22">
        <f>S59^R59</f>
        <v>0.9913988566285088</v>
      </c>
      <c r="U59" s="16">
        <v>100000</v>
      </c>
      <c r="V59" s="23">
        <f>U59*(1-T59)</f>
        <v>860.1143371491205</v>
      </c>
      <c r="W59" s="22">
        <f>V59/U59</f>
        <v>8.6011433714912044E-3</v>
      </c>
      <c r="X59" s="23">
        <f>J59+R59*(L59/W59)*(K59-J59)</f>
        <v>6.9999999999997176E-2</v>
      </c>
      <c r="Y59" s="23">
        <f>U60*J59+V59*X59</f>
        <v>99200.093666451314</v>
      </c>
      <c r="Z59" s="23">
        <f t="shared" ref="Z59:Z77" si="40">Z60+Y59</f>
        <v>7608818.3965300675</v>
      </c>
      <c r="AA59" s="23">
        <f>Z59/U59</f>
        <v>76.088183965300672</v>
      </c>
      <c r="AB59" s="16"/>
      <c r="AC59" s="16"/>
      <c r="AD59" s="16"/>
      <c r="AE59" s="16"/>
      <c r="AF59" s="23">
        <f>AA59-Q59</f>
        <v>2.5416006572210392</v>
      </c>
    </row>
    <row r="60" spans="2:32" s="26" customFormat="1" ht="15" customHeight="1" x14ac:dyDescent="0.2">
      <c r="B60" s="5" t="str">
        <f t="shared" ref="B60:B78" si="41">B6</f>
        <v>DF</v>
      </c>
      <c r="C60" s="5" t="s">
        <v>47</v>
      </c>
      <c r="D60" s="41" t="s">
        <v>18</v>
      </c>
      <c r="E60" s="4" t="str">
        <f t="shared" ref="E60:E78" si="42">_xlfn.CONCAT(B60,C60,D60)</f>
        <v>DFMale1-4</v>
      </c>
      <c r="F60" s="6">
        <f>VLOOKUP(E60,'Appendix 1a. Person-years 2020'!$E$3:$F$1682,2,FALSE)</f>
        <v>83445.9617</v>
      </c>
      <c r="G60" s="17">
        <f>VLOOKUP(E60,'Appendix 2a. Deaths 2020'!$E$4:$G$1683,2,FALSE)</f>
        <v>20</v>
      </c>
      <c r="H60" s="17">
        <f>VLOOKUP(E60,'Appendix 2a. Deaths 2020'!$E$4:$G$1683,3,FALSE)</f>
        <v>0</v>
      </c>
      <c r="I60" s="18">
        <f t="shared" ref="I60:I78" si="43">G60/F60</f>
        <v>2.396760681110348E-4</v>
      </c>
      <c r="J60" s="24">
        <v>4</v>
      </c>
      <c r="K60" s="5">
        <f>VLOOKUP(E60,'Appendix 3a. nax iIBGE 2020'!$E$5:$O$1935,11,FALSE)</f>
        <v>1.62</v>
      </c>
      <c r="L60" s="19">
        <f t="shared" ref="L60:L77" si="44">(J60*I60)/(1+(J60-K60)*I60)</f>
        <v>9.5815771145860704E-4</v>
      </c>
      <c r="M60" s="20">
        <f>M59-N59</f>
        <v>99139.88566285088</v>
      </c>
      <c r="N60" s="20">
        <f>M60*L60</f>
        <v>94.991645960985167</v>
      </c>
      <c r="O60" s="20">
        <f t="shared" ref="O60:O77" si="45">M61*J60+N60*K60</f>
        <v>396333.46253401641</v>
      </c>
      <c r="P60" s="20">
        <f t="shared" si="39"/>
        <v>7255458.2371415123</v>
      </c>
      <c r="Q60" s="21">
        <f t="shared" ref="Q60:Q77" si="46">P60/M60</f>
        <v>73.184048868237042</v>
      </c>
      <c r="R60" s="22">
        <f t="shared" ref="R60:R78" si="47">(G60-H60)/G60</f>
        <v>1</v>
      </c>
      <c r="S60" s="22">
        <f t="shared" ref="S60:S78" si="48">1-L60</f>
        <v>0.99904184228854143</v>
      </c>
      <c r="T60" s="22">
        <f t="shared" ref="T60:T78" si="49">S60^R60</f>
        <v>0.99904184228854143</v>
      </c>
      <c r="U60" s="23">
        <f>U59-V59</f>
        <v>99139.88566285088</v>
      </c>
      <c r="V60" s="23">
        <f>U60*(1-T60)</f>
        <v>94.99164596098187</v>
      </c>
      <c r="W60" s="22">
        <f t="shared" ref="W60:W78" si="50">V60/U60</f>
        <v>9.5815771145857376E-4</v>
      </c>
      <c r="X60" s="23">
        <f>J60+R60*(L60/W60)*(K60-J60)</f>
        <v>1.6199999999999175</v>
      </c>
      <c r="Y60" s="23">
        <f t="shared" ref="Y60:Y78" si="51">U61*J60+V60*X60</f>
        <v>396333.46253401641</v>
      </c>
      <c r="Z60" s="23">
        <f t="shared" si="40"/>
        <v>7509618.3028636165</v>
      </c>
      <c r="AA60" s="23">
        <f t="shared" ref="AA60:AA78" si="52">Z60/U60</f>
        <v>75.747699855150998</v>
      </c>
      <c r="AB60" s="25"/>
      <c r="AC60" s="24"/>
      <c r="AD60" s="25"/>
      <c r="AE60" s="24"/>
      <c r="AF60" s="23">
        <f t="shared" ref="AF60:AF78" si="53">AA60-Q60</f>
        <v>2.5636509869139559</v>
      </c>
    </row>
    <row r="61" spans="2:32" s="26" customFormat="1" ht="15" customHeight="1" x14ac:dyDescent="0.2">
      <c r="B61" s="5" t="str">
        <f t="shared" si="41"/>
        <v>DF</v>
      </c>
      <c r="C61" s="5" t="s">
        <v>47</v>
      </c>
      <c r="D61" s="24" t="s">
        <v>70</v>
      </c>
      <c r="E61" s="4" t="str">
        <f t="shared" si="42"/>
        <v>DFMale5-9</v>
      </c>
      <c r="F61" s="6">
        <f>VLOOKUP(E61,'Appendix 1a. Person-years 2020'!$E$3:$F$1682,2,FALSE)</f>
        <v>96989.242700000003</v>
      </c>
      <c r="G61" s="17">
        <f>VLOOKUP(E61,'Appendix 2a. Deaths 2020'!$E$4:$G$1683,2,FALSE)</f>
        <v>21</v>
      </c>
      <c r="H61" s="17">
        <f>VLOOKUP(E61,'Appendix 2a. Deaths 2020'!$E$4:$G$1683,3,FALSE)</f>
        <v>0</v>
      </c>
      <c r="I61" s="18">
        <f t="shared" si="43"/>
        <v>2.1651885730209955E-4</v>
      </c>
      <c r="J61" s="24">
        <v>5</v>
      </c>
      <c r="K61" s="5">
        <f>VLOOKUP(E61,'Appendix 3a. nax iIBGE 2020'!$E$5:$O$1935,11,FALSE)</f>
        <v>2.5</v>
      </c>
      <c r="L61" s="19">
        <f t="shared" si="44"/>
        <v>1.0820085983472348E-3</v>
      </c>
      <c r="M61" s="20">
        <f t="shared" ref="M61:M78" si="54">M60-N60</f>
        <v>99044.894016889899</v>
      </c>
      <c r="N61" s="20">
        <f t="shared" ref="N61:N78" si="55">M61*L61</f>
        <v>107.16742694866547</v>
      </c>
      <c r="O61" s="20">
        <f t="shared" si="45"/>
        <v>494956.55151707784</v>
      </c>
      <c r="P61" s="20">
        <f t="shared" si="39"/>
        <v>6859124.7746074963</v>
      </c>
      <c r="Q61" s="21">
        <f t="shared" si="46"/>
        <v>69.252684277069605</v>
      </c>
      <c r="R61" s="22">
        <f t="shared" si="47"/>
        <v>1</v>
      </c>
      <c r="S61" s="22">
        <f t="shared" si="48"/>
        <v>0.99891799140165272</v>
      </c>
      <c r="T61" s="22">
        <f t="shared" si="49"/>
        <v>0.99891799140165272</v>
      </c>
      <c r="U61" s="23">
        <f t="shared" ref="U61:U78" si="56">U60-V60</f>
        <v>99044.894016889899</v>
      </c>
      <c r="V61" s="23">
        <f t="shared" ref="V61:V77" si="57">U61*(1-T61)</f>
        <v>107.16742694867031</v>
      </c>
      <c r="W61" s="22">
        <f t="shared" si="50"/>
        <v>1.0820085983472838E-3</v>
      </c>
      <c r="X61" s="23">
        <f>J61+R61*(L61/W61)*(K61-J61)</f>
        <v>2.5000000000001132</v>
      </c>
      <c r="Y61" s="23">
        <f t="shared" si="51"/>
        <v>494956.55151707784</v>
      </c>
      <c r="Z61" s="23">
        <f t="shared" si="40"/>
        <v>7113284.8403296005</v>
      </c>
      <c r="AA61" s="23">
        <f t="shared" si="52"/>
        <v>71.818794001804761</v>
      </c>
      <c r="AB61" s="25"/>
      <c r="AC61" s="24"/>
      <c r="AD61" s="25"/>
      <c r="AE61" s="24"/>
      <c r="AF61" s="23">
        <f t="shared" si="53"/>
        <v>2.5661097247351563</v>
      </c>
    </row>
    <row r="62" spans="2:32" s="26" customFormat="1" ht="15" customHeight="1" x14ac:dyDescent="0.2">
      <c r="B62" s="5" t="str">
        <f t="shared" si="41"/>
        <v>DF</v>
      </c>
      <c r="C62" s="5" t="s">
        <v>47</v>
      </c>
      <c r="D62" s="24" t="s">
        <v>71</v>
      </c>
      <c r="E62" s="4" t="str">
        <f t="shared" si="42"/>
        <v>DFMale10-14</v>
      </c>
      <c r="F62" s="6">
        <f>VLOOKUP(E62,'Appendix 1a. Person-years 2020'!$E$3:$F$1682,2,FALSE)</f>
        <v>105854.1973</v>
      </c>
      <c r="G62" s="17">
        <f>VLOOKUP(E62,'Appendix 2a. Deaths 2020'!$E$4:$G$1683,2,FALSE)</f>
        <v>21</v>
      </c>
      <c r="H62" s="17">
        <f>VLOOKUP(E62,'Appendix 2a. Deaths 2020'!$E$4:$G$1683,3,FALSE)</f>
        <v>1</v>
      </c>
      <c r="I62" s="18">
        <f t="shared" si="43"/>
        <v>1.9838608704843489E-4</v>
      </c>
      <c r="J62" s="24">
        <v>5</v>
      </c>
      <c r="K62" s="5">
        <f>VLOOKUP(E62,'Appendix 3a. nax iIBGE 2020'!$E$5:$O$1935,11,FALSE)</f>
        <v>2.5</v>
      </c>
      <c r="L62" s="19">
        <f t="shared" si="44"/>
        <v>9.9143871612357415E-4</v>
      </c>
      <c r="M62" s="20">
        <f t="shared" si="54"/>
        <v>98937.72658994123</v>
      </c>
      <c r="N62" s="20">
        <f t="shared" si="55"/>
        <v>98.090692626516542</v>
      </c>
      <c r="O62" s="20">
        <f t="shared" si="45"/>
        <v>494443.40621813986</v>
      </c>
      <c r="P62" s="20">
        <f t="shared" si="39"/>
        <v>6364168.2230904186</v>
      </c>
      <c r="Q62" s="21">
        <f t="shared" si="46"/>
        <v>64.324989490282562</v>
      </c>
      <c r="R62" s="22">
        <f t="shared" si="47"/>
        <v>0.95238095238095233</v>
      </c>
      <c r="S62" s="22">
        <f t="shared" si="48"/>
        <v>0.99900856128387638</v>
      </c>
      <c r="T62" s="22">
        <f t="shared" si="49"/>
        <v>0.99905575035445793</v>
      </c>
      <c r="U62" s="23">
        <f t="shared" si="56"/>
        <v>98937.72658994123</v>
      </c>
      <c r="V62" s="23">
        <f t="shared" si="57"/>
        <v>93.421913263290477</v>
      </c>
      <c r="W62" s="22">
        <f t="shared" si="50"/>
        <v>9.4424964554207236E-4</v>
      </c>
      <c r="X62" s="23">
        <f>((-5/24)*V61+2.5*V62+(5/24)*V63)/V62</f>
        <v>3.1949907437606964</v>
      </c>
      <c r="Y62" s="23">
        <f t="shared" si="51"/>
        <v>494520.0055315303</v>
      </c>
      <c r="Z62" s="23">
        <f t="shared" si="40"/>
        <v>6618328.2888125228</v>
      </c>
      <c r="AA62" s="23">
        <f t="shared" si="52"/>
        <v>66.893878775312317</v>
      </c>
      <c r="AB62" s="25"/>
      <c r="AC62" s="24"/>
      <c r="AD62" s="25"/>
      <c r="AE62" s="24"/>
      <c r="AF62" s="23">
        <f t="shared" si="53"/>
        <v>2.5688892850297549</v>
      </c>
    </row>
    <row r="63" spans="2:32" s="26" customFormat="1" ht="15" customHeight="1" x14ac:dyDescent="0.2">
      <c r="B63" s="5" t="str">
        <f t="shared" si="41"/>
        <v>DF</v>
      </c>
      <c r="C63" s="5" t="s">
        <v>47</v>
      </c>
      <c r="D63" s="24" t="s">
        <v>72</v>
      </c>
      <c r="E63" s="4" t="str">
        <f t="shared" si="42"/>
        <v>DFMale15-19</v>
      </c>
      <c r="F63" s="6">
        <f>VLOOKUP(E63,'Appendix 1a. Person-years 2020'!$E$3:$F$1682,2,FALSE)</f>
        <v>121286.2821</v>
      </c>
      <c r="G63" s="17">
        <f>VLOOKUP(E63,'Appendix 2a. Deaths 2020'!$E$4:$G$1683,2,FALSE)</f>
        <v>104</v>
      </c>
      <c r="H63" s="17">
        <f>VLOOKUP(E63,'Appendix 2a. Deaths 2020'!$E$4:$G$1683,3,FALSE)</f>
        <v>1</v>
      </c>
      <c r="I63" s="18">
        <f t="shared" si="43"/>
        <v>8.5747537313620077E-4</v>
      </c>
      <c r="J63" s="24">
        <v>5</v>
      </c>
      <c r="K63" s="5">
        <f>VLOOKUP(E63,'Appendix 3a. nax iIBGE 2020'!$E$5:$O$1935,11,FALSE)</f>
        <v>2.5</v>
      </c>
      <c r="L63" s="19">
        <f t="shared" si="44"/>
        <v>4.2782057255538221E-3</v>
      </c>
      <c r="M63" s="20">
        <f t="shared" si="54"/>
        <v>98839.635897314714</v>
      </c>
      <c r="N63" s="20">
        <f t="shared" si="55"/>
        <v>422.8562962075469</v>
      </c>
      <c r="O63" s="20">
        <f t="shared" si="45"/>
        <v>493141.03874605469</v>
      </c>
      <c r="P63" s="20">
        <f t="shared" si="39"/>
        <v>5869724.8168722792</v>
      </c>
      <c r="Q63" s="21">
        <f t="shared" si="46"/>
        <v>59.386346009716014</v>
      </c>
      <c r="R63" s="22">
        <f t="shared" si="47"/>
        <v>0.99038461538461542</v>
      </c>
      <c r="S63" s="22">
        <f t="shared" si="48"/>
        <v>0.99572179427444618</v>
      </c>
      <c r="T63" s="22">
        <f t="shared" si="49"/>
        <v>0.99576284359291956</v>
      </c>
      <c r="U63" s="23">
        <f t="shared" si="56"/>
        <v>98844.304676677944</v>
      </c>
      <c r="V63" s="23">
        <f t="shared" si="57"/>
        <v>418.8187788641975</v>
      </c>
      <c r="W63" s="22">
        <f t="shared" si="50"/>
        <v>4.2371564070804446E-3</v>
      </c>
      <c r="X63" s="23">
        <f t="shared" ref="X63:X76" si="58">((-5/24)*V62+2.5*V63+(5/24)*V64)/V63</f>
        <v>2.7872337280392006</v>
      </c>
      <c r="Y63" s="23">
        <f t="shared" si="51"/>
        <v>493294.77531545522</v>
      </c>
      <c r="Z63" s="23">
        <f t="shared" si="40"/>
        <v>6123808.2832809929</v>
      </c>
      <c r="AA63" s="23">
        <f t="shared" si="52"/>
        <v>61.954083275835814</v>
      </c>
      <c r="AB63" s="25"/>
      <c r="AC63" s="24"/>
      <c r="AD63" s="25"/>
      <c r="AE63" s="24"/>
      <c r="AF63" s="23">
        <f t="shared" si="53"/>
        <v>2.5677372661197992</v>
      </c>
    </row>
    <row r="64" spans="2:32" s="26" customFormat="1" ht="15" customHeight="1" x14ac:dyDescent="0.2">
      <c r="B64" s="5" t="str">
        <f t="shared" si="41"/>
        <v>DF</v>
      </c>
      <c r="C64" s="5" t="s">
        <v>47</v>
      </c>
      <c r="D64" s="24" t="s">
        <v>73</v>
      </c>
      <c r="E64" s="4" t="str">
        <f t="shared" si="42"/>
        <v>DFMale20-24</v>
      </c>
      <c r="F64" s="6">
        <f>VLOOKUP(E64,'Appendix 1a. Person-years 2020'!$E$3:$F$1682,2,FALSE)</f>
        <v>126476.99619999999</v>
      </c>
      <c r="G64" s="17">
        <f>VLOOKUP(E64,'Appendix 2a. Deaths 2020'!$E$4:$G$1683,2,FALSE)</f>
        <v>178</v>
      </c>
      <c r="H64" s="17">
        <f>VLOOKUP(E64,'Appendix 2a. Deaths 2020'!$E$4:$G$1683,3,FALSE)</f>
        <v>5</v>
      </c>
      <c r="I64" s="18">
        <f t="shared" si="43"/>
        <v>1.4073705523376433E-3</v>
      </c>
      <c r="J64" s="24">
        <v>5</v>
      </c>
      <c r="K64" s="5">
        <f>VLOOKUP(E64,'Appendix 3a. nax iIBGE 2020'!$E$5:$O$1935,11,FALSE)</f>
        <v>2.5</v>
      </c>
      <c r="L64" s="19">
        <f t="shared" si="44"/>
        <v>7.0121809193543086E-3</v>
      </c>
      <c r="M64" s="20">
        <f t="shared" si="54"/>
        <v>98416.779601107162</v>
      </c>
      <c r="N64" s="20">
        <f t="shared" si="55"/>
        <v>690.11626406318203</v>
      </c>
      <c r="O64" s="20">
        <f t="shared" si="45"/>
        <v>490358.60734537785</v>
      </c>
      <c r="P64" s="20">
        <f t="shared" si="39"/>
        <v>5376583.7781262249</v>
      </c>
      <c r="Q64" s="21">
        <f t="shared" si="46"/>
        <v>54.630763167805782</v>
      </c>
      <c r="R64" s="22">
        <f t="shared" si="47"/>
        <v>0.9719101123595506</v>
      </c>
      <c r="S64" s="22">
        <f t="shared" si="48"/>
        <v>0.99298781908064571</v>
      </c>
      <c r="T64" s="22">
        <f t="shared" si="49"/>
        <v>0.99318411763550218</v>
      </c>
      <c r="U64" s="23">
        <f t="shared" si="56"/>
        <v>98425.485897813749</v>
      </c>
      <c r="V64" s="23">
        <f t="shared" si="57"/>
        <v>670.85653354803719</v>
      </c>
      <c r="W64" s="22">
        <f t="shared" si="50"/>
        <v>6.8158823644978153E-3</v>
      </c>
      <c r="X64" s="23">
        <f t="shared" si="58"/>
        <v>2.6176695130328671</v>
      </c>
      <c r="Y64" s="23">
        <f t="shared" si="51"/>
        <v>490529.22751681617</v>
      </c>
      <c r="Z64" s="23">
        <f t="shared" si="40"/>
        <v>5630513.5079655377</v>
      </c>
      <c r="AA64" s="23">
        <f t="shared" si="52"/>
        <v>57.205849243266009</v>
      </c>
      <c r="AB64" s="25"/>
      <c r="AC64" s="24"/>
      <c r="AD64" s="25"/>
      <c r="AE64" s="24"/>
      <c r="AF64" s="23">
        <f t="shared" si="53"/>
        <v>2.5750860754602272</v>
      </c>
    </row>
    <row r="65" spans="2:32" s="26" customFormat="1" ht="15" customHeight="1" x14ac:dyDescent="0.2">
      <c r="B65" s="5" t="str">
        <f t="shared" si="41"/>
        <v>DF</v>
      </c>
      <c r="C65" s="5" t="s">
        <v>47</v>
      </c>
      <c r="D65" s="24" t="s">
        <v>74</v>
      </c>
      <c r="E65" s="4" t="str">
        <f t="shared" si="42"/>
        <v>DFMale25-29</v>
      </c>
      <c r="F65" s="6">
        <f>VLOOKUP(E65,'Appendix 1a. Person-years 2020'!$E$3:$F$1682,2,FALSE)</f>
        <v>124482.23050000001</v>
      </c>
      <c r="G65" s="17">
        <f>VLOOKUP(E65,'Appendix 2a. Deaths 2020'!$E$4:$G$1683,2,FALSE)</f>
        <v>212</v>
      </c>
      <c r="H65" s="17">
        <f>VLOOKUP(E65,'Appendix 2a. Deaths 2020'!$E$4:$G$1683,3,FALSE)</f>
        <v>8</v>
      </c>
      <c r="I65" s="18">
        <f t="shared" si="43"/>
        <v>1.7030543166560628E-3</v>
      </c>
      <c r="J65" s="24">
        <v>5</v>
      </c>
      <c r="K65" s="5">
        <f>VLOOKUP(E65,'Appendix 3a. nax iIBGE 2020'!$E$5:$O$1935,11,FALSE)</f>
        <v>2.5</v>
      </c>
      <c r="L65" s="19">
        <f t="shared" si="44"/>
        <v>8.4791703640549002E-3</v>
      </c>
      <c r="M65" s="20">
        <f t="shared" si="54"/>
        <v>97726.663337043981</v>
      </c>
      <c r="N65" s="20">
        <f t="shared" si="55"/>
        <v>828.64102754543387</v>
      </c>
      <c r="O65" s="20">
        <f t="shared" si="45"/>
        <v>486561.71411635628</v>
      </c>
      <c r="P65" s="20">
        <f t="shared" si="39"/>
        <v>4886225.1707808468</v>
      </c>
      <c r="Q65" s="21">
        <f t="shared" si="46"/>
        <v>49.998894917030171</v>
      </c>
      <c r="R65" s="22">
        <f t="shared" si="47"/>
        <v>0.96226415094339623</v>
      </c>
      <c r="S65" s="22">
        <f t="shared" si="48"/>
        <v>0.99152082963594512</v>
      </c>
      <c r="T65" s="22">
        <f t="shared" si="49"/>
        <v>0.99183948913912123</v>
      </c>
      <c r="U65" s="23">
        <f t="shared" si="56"/>
        <v>97754.629364265711</v>
      </c>
      <c r="V65" s="23">
        <f t="shared" si="57"/>
        <v>797.72771462826881</v>
      </c>
      <c r="W65" s="22">
        <f t="shared" si="50"/>
        <v>8.1605108608787669E-3</v>
      </c>
      <c r="X65" s="23">
        <f t="shared" si="58"/>
        <v>2.5302837912981482</v>
      </c>
      <c r="Y65" s="23">
        <f t="shared" si="51"/>
        <v>486802.98575438041</v>
      </c>
      <c r="Z65" s="23">
        <f t="shared" si="40"/>
        <v>5139984.2804487217</v>
      </c>
      <c r="AA65" s="23">
        <f t="shared" si="52"/>
        <v>52.58046922049553</v>
      </c>
      <c r="AB65" s="25"/>
      <c r="AC65" s="24"/>
      <c r="AD65" s="25"/>
      <c r="AE65" s="24"/>
      <c r="AF65" s="23">
        <f t="shared" si="53"/>
        <v>2.5815743034653593</v>
      </c>
    </row>
    <row r="66" spans="2:32" s="26" customFormat="1" ht="15" customHeight="1" x14ac:dyDescent="0.2">
      <c r="B66" s="5" t="str">
        <f t="shared" si="41"/>
        <v>DF</v>
      </c>
      <c r="C66" s="5" t="s">
        <v>47</v>
      </c>
      <c r="D66" s="24" t="s">
        <v>75</v>
      </c>
      <c r="E66" s="4" t="str">
        <f t="shared" si="42"/>
        <v>DFMale30-34</v>
      </c>
      <c r="F66" s="6">
        <f>VLOOKUP(E66,'Appendix 1a. Person-years 2020'!$E$3:$F$1682,2,FALSE)</f>
        <v>130090.6577</v>
      </c>
      <c r="G66" s="17">
        <f>VLOOKUP(E66,'Appendix 2a. Deaths 2020'!$E$4:$G$1683,2,FALSE)</f>
        <v>231</v>
      </c>
      <c r="H66" s="17">
        <f>VLOOKUP(E66,'Appendix 2a. Deaths 2020'!$E$4:$G$1683,3,FALSE)</f>
        <v>19</v>
      </c>
      <c r="I66" s="18">
        <f t="shared" si="43"/>
        <v>1.7756847730965081E-3</v>
      </c>
      <c r="J66" s="24">
        <v>5</v>
      </c>
      <c r="K66" s="5">
        <f>VLOOKUP(E66,'Appendix 3a. nax iIBGE 2020'!$E$5:$O$1935,11,FALSE)</f>
        <v>2.5</v>
      </c>
      <c r="L66" s="19">
        <f t="shared" si="44"/>
        <v>8.8391848506179718E-3</v>
      </c>
      <c r="M66" s="20">
        <f t="shared" si="54"/>
        <v>96898.022309498541</v>
      </c>
      <c r="N66" s="20">
        <f t="shared" si="55"/>
        <v>856.49953085296181</v>
      </c>
      <c r="O66" s="20">
        <f t="shared" si="45"/>
        <v>482348.86272036028</v>
      </c>
      <c r="P66" s="20">
        <f t="shared" si="39"/>
        <v>4399663.4566644905</v>
      </c>
      <c r="Q66" s="21">
        <f t="shared" si="46"/>
        <v>45.405090339322726</v>
      </c>
      <c r="R66" s="22">
        <f t="shared" si="47"/>
        <v>0.91774891774891776</v>
      </c>
      <c r="S66" s="22">
        <f t="shared" si="48"/>
        <v>0.99116081514938204</v>
      </c>
      <c r="T66" s="22">
        <f t="shared" si="49"/>
        <v>0.99188488932351082</v>
      </c>
      <c r="U66" s="23">
        <f t="shared" si="56"/>
        <v>96956.901649637439</v>
      </c>
      <c r="V66" s="23">
        <f t="shared" si="57"/>
        <v>786.81598773628411</v>
      </c>
      <c r="W66" s="22">
        <f t="shared" si="50"/>
        <v>8.1151106764891789E-3</v>
      </c>
      <c r="X66" s="23">
        <f t="shared" si="58"/>
        <v>2.5403343038508495</v>
      </c>
      <c r="Y66" s="23">
        <f t="shared" si="51"/>
        <v>482849.20395397057</v>
      </c>
      <c r="Z66" s="23">
        <f t="shared" si="40"/>
        <v>4653181.2946943417</v>
      </c>
      <c r="AA66" s="23">
        <f t="shared" si="52"/>
        <v>47.992264764287071</v>
      </c>
      <c r="AB66" s="25"/>
      <c r="AC66" s="24"/>
      <c r="AD66" s="25"/>
      <c r="AE66" s="24"/>
      <c r="AF66" s="23">
        <f t="shared" si="53"/>
        <v>2.5871744249643456</v>
      </c>
    </row>
    <row r="67" spans="2:32" s="26" customFormat="1" ht="15" customHeight="1" x14ac:dyDescent="0.2">
      <c r="B67" s="5" t="str">
        <f t="shared" si="41"/>
        <v>DF</v>
      </c>
      <c r="C67" s="5" t="s">
        <v>47</v>
      </c>
      <c r="D67" s="24" t="s">
        <v>76</v>
      </c>
      <c r="E67" s="4" t="str">
        <f t="shared" si="42"/>
        <v>DFMale35-39</v>
      </c>
      <c r="F67" s="6">
        <f>VLOOKUP(E67,'Appendix 1a. Person-years 2020'!$E$3:$F$1682,2,FALSE)</f>
        <v>132454.16510000001</v>
      </c>
      <c r="G67" s="17">
        <f>VLOOKUP(E67,'Appendix 2a. Deaths 2020'!$E$4:$G$1683,2,FALSE)</f>
        <v>295</v>
      </c>
      <c r="H67" s="17">
        <f>VLOOKUP(E67,'Appendix 2a. Deaths 2020'!$E$4:$G$1683,3,FALSE)</f>
        <v>32</v>
      </c>
      <c r="I67" s="18">
        <f t="shared" si="43"/>
        <v>2.2271855307628976E-3</v>
      </c>
      <c r="J67" s="24">
        <v>5</v>
      </c>
      <c r="K67" s="5">
        <f>VLOOKUP(E67,'Appendix 3a. nax iIBGE 2020'!$E$5:$O$1935,11,FALSE)</f>
        <v>2.5</v>
      </c>
      <c r="L67" s="19">
        <f t="shared" si="44"/>
        <v>1.1074266538319597E-2</v>
      </c>
      <c r="M67" s="20">
        <f t="shared" si="54"/>
        <v>96041.52277864558</v>
      </c>
      <c r="N67" s="20">
        <f t="shared" si="55"/>
        <v>1063.5894219968141</v>
      </c>
      <c r="O67" s="20">
        <f t="shared" si="45"/>
        <v>477548.64033823588</v>
      </c>
      <c r="P67" s="20">
        <f t="shared" si="39"/>
        <v>3917314.59394413</v>
      </c>
      <c r="Q67" s="21">
        <f t="shared" si="46"/>
        <v>40.787718484771133</v>
      </c>
      <c r="R67" s="22">
        <f t="shared" si="47"/>
        <v>0.8915254237288136</v>
      </c>
      <c r="S67" s="22">
        <f t="shared" si="48"/>
        <v>0.98892573346168045</v>
      </c>
      <c r="T67" s="22">
        <f t="shared" si="49"/>
        <v>0.990121055329369</v>
      </c>
      <c r="U67" s="23">
        <f t="shared" si="56"/>
        <v>96170.085661901161</v>
      </c>
      <c r="V67" s="23">
        <f t="shared" si="57"/>
        <v>950.05895522376477</v>
      </c>
      <c r="W67" s="22">
        <f t="shared" si="50"/>
        <v>9.8789446706309958E-3</v>
      </c>
      <c r="X67" s="23">
        <f t="shared" si="58"/>
        <v>2.6278667304815277</v>
      </c>
      <c r="Y67" s="23">
        <f t="shared" si="51"/>
        <v>478596.76185381552</v>
      </c>
      <c r="Z67" s="23">
        <f t="shared" si="40"/>
        <v>4170332.0907403715</v>
      </c>
      <c r="AA67" s="23">
        <f t="shared" si="52"/>
        <v>43.364129937470715</v>
      </c>
      <c r="AB67" s="25"/>
      <c r="AC67" s="24"/>
      <c r="AD67" s="25"/>
      <c r="AE67" s="24"/>
      <c r="AF67" s="23">
        <f t="shared" si="53"/>
        <v>2.5764114526995812</v>
      </c>
    </row>
    <row r="68" spans="2:32" s="26" customFormat="1" ht="15" customHeight="1" x14ac:dyDescent="0.2">
      <c r="B68" s="5" t="str">
        <f t="shared" si="41"/>
        <v>DF</v>
      </c>
      <c r="C68" s="5" t="s">
        <v>47</v>
      </c>
      <c r="D68" s="24" t="s">
        <v>77</v>
      </c>
      <c r="E68" s="4" t="str">
        <f t="shared" si="42"/>
        <v>DFMale40-44</v>
      </c>
      <c r="F68" s="6">
        <f>VLOOKUP(E68,'Appendix 1a. Person-years 2020'!$E$3:$F$1682,2,FALSE)</f>
        <v>121109.02280000001</v>
      </c>
      <c r="G68" s="17">
        <f>VLOOKUP(E68,'Appendix 2a. Deaths 2020'!$E$4:$G$1683,2,FALSE)</f>
        <v>416</v>
      </c>
      <c r="H68" s="17">
        <f>VLOOKUP(E68,'Appendix 2a. Deaths 2020'!$E$4:$G$1683,3,FALSE)</f>
        <v>65</v>
      </c>
      <c r="I68" s="18">
        <f t="shared" si="43"/>
        <v>3.4349216134538902E-3</v>
      </c>
      <c r="J68" s="24">
        <v>5</v>
      </c>
      <c r="K68" s="5">
        <f>VLOOKUP(E68,'Appendix 3a. nax iIBGE 2020'!$E$5:$O$1935,11,FALSE)</f>
        <v>2.5</v>
      </c>
      <c r="L68" s="19">
        <f t="shared" si="44"/>
        <v>1.7028380189382897E-2</v>
      </c>
      <c r="M68" s="20">
        <f t="shared" si="54"/>
        <v>94977.933356648762</v>
      </c>
      <c r="N68" s="20">
        <f t="shared" si="55"/>
        <v>1617.3203587988869</v>
      </c>
      <c r="O68" s="20">
        <f t="shared" si="45"/>
        <v>470846.36588624661</v>
      </c>
      <c r="P68" s="20">
        <f t="shared" si="39"/>
        <v>3439765.953605894</v>
      </c>
      <c r="Q68" s="21">
        <f t="shared" si="46"/>
        <v>36.2164750488867</v>
      </c>
      <c r="R68" s="22">
        <f t="shared" si="47"/>
        <v>0.84375</v>
      </c>
      <c r="S68" s="22">
        <f t="shared" si="48"/>
        <v>0.98297161981061709</v>
      </c>
      <c r="T68" s="22">
        <f t="shared" si="49"/>
        <v>0.98561306365384393</v>
      </c>
      <c r="U68" s="23">
        <f t="shared" si="56"/>
        <v>95220.026706677396</v>
      </c>
      <c r="V68" s="23">
        <f t="shared" si="57"/>
        <v>1369.9244631082481</v>
      </c>
      <c r="W68" s="22">
        <f t="shared" si="50"/>
        <v>1.4386936346156063E-2</v>
      </c>
      <c r="X68" s="23">
        <f t="shared" si="58"/>
        <v>2.6147215270593001</v>
      </c>
      <c r="Y68" s="23">
        <f t="shared" si="51"/>
        <v>472832.48220198002</v>
      </c>
      <c r="Z68" s="23">
        <f t="shared" si="40"/>
        <v>3691735.328886556</v>
      </c>
      <c r="AA68" s="23">
        <f t="shared" si="52"/>
        <v>38.770576490792664</v>
      </c>
      <c r="AB68" s="25"/>
      <c r="AC68" s="24"/>
      <c r="AD68" s="25"/>
      <c r="AE68" s="24"/>
      <c r="AF68" s="23">
        <f t="shared" si="53"/>
        <v>2.5541014419059636</v>
      </c>
    </row>
    <row r="69" spans="2:32" s="26" customFormat="1" ht="15" customHeight="1" x14ac:dyDescent="0.2">
      <c r="B69" s="5" t="str">
        <f t="shared" si="41"/>
        <v>DF</v>
      </c>
      <c r="C69" s="5" t="s">
        <v>47</v>
      </c>
      <c r="D69" s="24" t="s">
        <v>78</v>
      </c>
      <c r="E69" s="4" t="str">
        <f t="shared" si="42"/>
        <v>DFMale45-49</v>
      </c>
      <c r="F69" s="6">
        <f>VLOOKUP(E69,'Appendix 1a. Person-years 2020'!$E$3:$F$1682,2,FALSE)</f>
        <v>100396.6358</v>
      </c>
      <c r="G69" s="17">
        <f>VLOOKUP(E69,'Appendix 2a. Deaths 2020'!$E$4:$G$1683,2,FALSE)</f>
        <v>455</v>
      </c>
      <c r="H69" s="17">
        <f>VLOOKUP(E69,'Appendix 2a. Deaths 2020'!$E$4:$G$1683,3,FALSE)</f>
        <v>87</v>
      </c>
      <c r="I69" s="18">
        <f t="shared" si="43"/>
        <v>4.5320243688882645E-3</v>
      </c>
      <c r="J69" s="24">
        <v>5</v>
      </c>
      <c r="K69" s="5">
        <f>VLOOKUP(E69,'Appendix 3a. nax iIBGE 2020'!$E$5:$O$1935,11,FALSE)</f>
        <v>2.5</v>
      </c>
      <c r="L69" s="19">
        <f t="shared" si="44"/>
        <v>2.2406257581009514E-2</v>
      </c>
      <c r="M69" s="20">
        <f t="shared" si="54"/>
        <v>93360.612997849879</v>
      </c>
      <c r="N69" s="20">
        <f t="shared" si="55"/>
        <v>2091.8619427507692</v>
      </c>
      <c r="O69" s="20">
        <f t="shared" si="45"/>
        <v>461573.41013237252</v>
      </c>
      <c r="P69" s="20">
        <f t="shared" si="39"/>
        <v>2968919.5877196472</v>
      </c>
      <c r="Q69" s="21">
        <f t="shared" si="46"/>
        <v>31.800557991066558</v>
      </c>
      <c r="R69" s="22">
        <f t="shared" si="47"/>
        <v>0.8087912087912088</v>
      </c>
      <c r="S69" s="22">
        <f t="shared" si="48"/>
        <v>0.97759374241899044</v>
      </c>
      <c r="T69" s="22">
        <f t="shared" si="49"/>
        <v>0.98183884640481389</v>
      </c>
      <c r="U69" s="23">
        <f t="shared" si="56"/>
        <v>93850.102243569141</v>
      </c>
      <c r="V69" s="23">
        <f t="shared" si="57"/>
        <v>1704.4261217693795</v>
      </c>
      <c r="W69" s="22">
        <f t="shared" si="50"/>
        <v>1.8161153595186108E-2</v>
      </c>
      <c r="X69" s="23">
        <f t="shared" si="58"/>
        <v>2.6412360901788858</v>
      </c>
      <c r="Y69" s="23">
        <f t="shared" si="51"/>
        <v>465230.17239485966</v>
      </c>
      <c r="Z69" s="23">
        <f t="shared" si="40"/>
        <v>3218902.846684576</v>
      </c>
      <c r="AA69" s="23">
        <f t="shared" si="52"/>
        <v>34.298341394776088</v>
      </c>
      <c r="AB69" s="25"/>
      <c r="AC69" s="24"/>
      <c r="AD69" s="25"/>
      <c r="AE69" s="24"/>
      <c r="AF69" s="23">
        <f t="shared" si="53"/>
        <v>2.4977834037095299</v>
      </c>
    </row>
    <row r="70" spans="2:32" s="26" customFormat="1" ht="15" customHeight="1" x14ac:dyDescent="0.2">
      <c r="B70" s="5" t="str">
        <f t="shared" si="41"/>
        <v>DF</v>
      </c>
      <c r="C70" s="5" t="s">
        <v>47</v>
      </c>
      <c r="D70" s="24" t="s">
        <v>79</v>
      </c>
      <c r="E70" s="4" t="str">
        <f t="shared" si="42"/>
        <v>DFMale50-54</v>
      </c>
      <c r="F70" s="6">
        <f>VLOOKUP(E70,'Appendix 1a. Person-years 2020'!$E$3:$F$1682,2,FALSE)</f>
        <v>86732.277199999997</v>
      </c>
      <c r="G70" s="17">
        <f>VLOOKUP(E70,'Appendix 2a. Deaths 2020'!$E$4:$G$1683,2,FALSE)</f>
        <v>586</v>
      </c>
      <c r="H70" s="17">
        <f>VLOOKUP(E70,'Appendix 2a. Deaths 2020'!$E$4:$G$1683,3,FALSE)</f>
        <v>104</v>
      </c>
      <c r="I70" s="18">
        <f t="shared" si="43"/>
        <v>6.7564235474725899E-3</v>
      </c>
      <c r="J70" s="24">
        <v>5</v>
      </c>
      <c r="K70" s="5">
        <f>VLOOKUP(E70,'Appendix 3a. nax iIBGE 2020'!$E$5:$O$1935,11,FALSE)</f>
        <v>2.5</v>
      </c>
      <c r="L70" s="19">
        <f t="shared" si="44"/>
        <v>3.3220980205044243E-2</v>
      </c>
      <c r="M70" s="20">
        <f t="shared" si="54"/>
        <v>91268.751055099114</v>
      </c>
      <c r="N70" s="20">
        <f t="shared" si="55"/>
        <v>3032.0373721405585</v>
      </c>
      <c r="O70" s="20">
        <f t="shared" si="45"/>
        <v>448763.66184514418</v>
      </c>
      <c r="P70" s="20">
        <f t="shared" si="39"/>
        <v>2507346.1775872749</v>
      </c>
      <c r="Q70" s="21">
        <f t="shared" si="46"/>
        <v>27.472121055689538</v>
      </c>
      <c r="R70" s="22">
        <f t="shared" si="47"/>
        <v>0.8225255972696246</v>
      </c>
      <c r="S70" s="22">
        <f t="shared" si="48"/>
        <v>0.96677901979495573</v>
      </c>
      <c r="T70" s="22">
        <f t="shared" si="49"/>
        <v>0.97259327099982462</v>
      </c>
      <c r="U70" s="23">
        <f t="shared" si="56"/>
        <v>92145.676121799755</v>
      </c>
      <c r="V70" s="23">
        <f t="shared" si="57"/>
        <v>2525.4115740080974</v>
      </c>
      <c r="W70" s="22">
        <f t="shared" si="50"/>
        <v>2.7406729000175382E-2</v>
      </c>
      <c r="X70" s="23">
        <f t="shared" si="58"/>
        <v>2.6681035819311454</v>
      </c>
      <c r="Y70" s="23">
        <f t="shared" si="51"/>
        <v>454839.38240541966</v>
      </c>
      <c r="Z70" s="23">
        <f t="shared" si="40"/>
        <v>2753672.6742897164</v>
      </c>
      <c r="AA70" s="23">
        <f t="shared" si="52"/>
        <v>29.883905465622327</v>
      </c>
      <c r="AB70" s="25"/>
      <c r="AC70" s="24"/>
      <c r="AD70" s="25"/>
      <c r="AE70" s="24"/>
      <c r="AF70" s="23">
        <f t="shared" si="53"/>
        <v>2.411784409932789</v>
      </c>
    </row>
    <row r="71" spans="2:32" s="26" customFormat="1" ht="15" customHeight="1" x14ac:dyDescent="0.2">
      <c r="B71" s="5" t="str">
        <f t="shared" si="41"/>
        <v>DF</v>
      </c>
      <c r="C71" s="5" t="s">
        <v>47</v>
      </c>
      <c r="D71" s="24" t="s">
        <v>80</v>
      </c>
      <c r="E71" s="4" t="str">
        <f t="shared" si="42"/>
        <v>DFMale55-59</v>
      </c>
      <c r="F71" s="6">
        <f>VLOOKUP(E71,'Appendix 1a. Person-years 2020'!$E$3:$F$1682,2,FALSE)</f>
        <v>68710.448999999993</v>
      </c>
      <c r="G71" s="17">
        <f>VLOOKUP(E71,'Appendix 2a. Deaths 2020'!$E$4:$G$1683,2,FALSE)</f>
        <v>729</v>
      </c>
      <c r="H71" s="17">
        <f>VLOOKUP(E71,'Appendix 2a. Deaths 2020'!$E$4:$G$1683,3,FALSE)</f>
        <v>143</v>
      </c>
      <c r="I71" s="18">
        <f t="shared" si="43"/>
        <v>1.0609740012032232E-2</v>
      </c>
      <c r="J71" s="24">
        <v>5</v>
      </c>
      <c r="K71" s="5">
        <f>VLOOKUP(E71,'Appendix 3a. nax iIBGE 2020'!$E$5:$O$1935,11,FALSE)</f>
        <v>2.5</v>
      </c>
      <c r="L71" s="19">
        <f t="shared" si="44"/>
        <v>5.1677975353050951E-2</v>
      </c>
      <c r="M71" s="20">
        <f t="shared" si="54"/>
        <v>88236.713682958551</v>
      </c>
      <c r="N71" s="20">
        <f t="shared" si="55"/>
        <v>4559.8947149421456</v>
      </c>
      <c r="O71" s="20">
        <f t="shared" si="45"/>
        <v>429783.83162743744</v>
      </c>
      <c r="P71" s="20">
        <f t="shared" si="39"/>
        <v>2058582.5157421306</v>
      </c>
      <c r="Q71" s="21">
        <f t="shared" si="46"/>
        <v>23.330226498901347</v>
      </c>
      <c r="R71" s="22">
        <f t="shared" si="47"/>
        <v>0.80384087791495196</v>
      </c>
      <c r="S71" s="22">
        <f t="shared" si="48"/>
        <v>0.94832202464694904</v>
      </c>
      <c r="T71" s="22">
        <f t="shared" si="49"/>
        <v>0.95824411307454649</v>
      </c>
      <c r="U71" s="23">
        <f t="shared" si="56"/>
        <v>89620.264547791652</v>
      </c>
      <c r="V71" s="23">
        <f t="shared" si="57"/>
        <v>3742.1736326868181</v>
      </c>
      <c r="W71" s="22">
        <f t="shared" si="50"/>
        <v>4.1755886925453511E-2</v>
      </c>
      <c r="X71" s="23">
        <f t="shared" si="58"/>
        <v>2.6482949172060577</v>
      </c>
      <c r="Y71" s="23">
        <f t="shared" si="51"/>
        <v>439300.83398627123</v>
      </c>
      <c r="Z71" s="23">
        <f t="shared" si="40"/>
        <v>2298833.2918842966</v>
      </c>
      <c r="AA71" s="23">
        <f t="shared" si="52"/>
        <v>25.650820196568393</v>
      </c>
      <c r="AB71" s="25"/>
      <c r="AC71" s="24"/>
      <c r="AD71" s="25"/>
      <c r="AE71" s="24"/>
      <c r="AF71" s="23">
        <f t="shared" si="53"/>
        <v>2.3205936976670465</v>
      </c>
    </row>
    <row r="72" spans="2:32" s="26" customFormat="1" ht="15" customHeight="1" x14ac:dyDescent="0.2">
      <c r="B72" s="5" t="str">
        <f t="shared" si="41"/>
        <v>DF</v>
      </c>
      <c r="C72" s="5" t="s">
        <v>47</v>
      </c>
      <c r="D72" s="24" t="s">
        <v>81</v>
      </c>
      <c r="E72" s="4" t="str">
        <f t="shared" si="42"/>
        <v>DFMale60-64</v>
      </c>
      <c r="F72" s="6">
        <f>VLOOKUP(E72,'Appendix 1a. Person-years 2020'!$E$3:$F$1682,2,FALSE)</f>
        <v>51128.356500000002</v>
      </c>
      <c r="G72" s="17">
        <f>VLOOKUP(E72,'Appendix 2a. Deaths 2020'!$E$4:$G$1683,2,FALSE)</f>
        <v>815</v>
      </c>
      <c r="H72" s="17">
        <f>VLOOKUP(E72,'Appendix 2a. Deaths 2020'!$E$4:$G$1683,3,FALSE)</f>
        <v>178</v>
      </c>
      <c r="I72" s="18">
        <f t="shared" si="43"/>
        <v>1.5940273769605717E-2</v>
      </c>
      <c r="J72" s="24">
        <v>5</v>
      </c>
      <c r="K72" s="5">
        <f>VLOOKUP(E72,'Appendix 3a. nax iIBGE 2020'!$E$5:$O$1935,11,FALSE)</f>
        <v>2.5</v>
      </c>
      <c r="L72" s="19">
        <f t="shared" si="44"/>
        <v>7.6646935989830245E-2</v>
      </c>
      <c r="M72" s="20">
        <f t="shared" si="54"/>
        <v>83676.818968016407</v>
      </c>
      <c r="N72" s="20">
        <f t="shared" si="55"/>
        <v>6413.571787274167</v>
      </c>
      <c r="O72" s="20">
        <f t="shared" si="45"/>
        <v>402350.16537189658</v>
      </c>
      <c r="P72" s="20">
        <f t="shared" si="39"/>
        <v>1628798.6841146932</v>
      </c>
      <c r="Q72" s="21">
        <f t="shared" si="46"/>
        <v>19.46535138647258</v>
      </c>
      <c r="R72" s="22">
        <f t="shared" si="47"/>
        <v>0.78159509202453992</v>
      </c>
      <c r="S72" s="22">
        <f t="shared" si="48"/>
        <v>0.9233530640101697</v>
      </c>
      <c r="T72" s="22">
        <f t="shared" si="49"/>
        <v>0.93957540161807063</v>
      </c>
      <c r="U72" s="23">
        <f t="shared" si="56"/>
        <v>85878.09091510484</v>
      </c>
      <c r="V72" s="23">
        <f t="shared" si="57"/>
        <v>5189.1491533520275</v>
      </c>
      <c r="W72" s="22">
        <f t="shared" si="50"/>
        <v>6.0424598381929373E-2</v>
      </c>
      <c r="X72" s="23">
        <f t="shared" si="58"/>
        <v>2.6506007791506714</v>
      </c>
      <c r="Y72" s="23">
        <f t="shared" si="51"/>
        <v>417199.07159776799</v>
      </c>
      <c r="Z72" s="23">
        <f t="shared" si="40"/>
        <v>1859532.4578980252</v>
      </c>
      <c r="AA72" s="23">
        <f t="shared" si="52"/>
        <v>21.653164830320623</v>
      </c>
      <c r="AB72" s="25"/>
      <c r="AC72" s="24"/>
      <c r="AD72" s="25"/>
      <c r="AE72" s="24"/>
      <c r="AF72" s="23">
        <f t="shared" si="53"/>
        <v>2.187813443848043</v>
      </c>
    </row>
    <row r="73" spans="2:32" s="26" customFormat="1" ht="15" customHeight="1" x14ac:dyDescent="0.2">
      <c r="B73" s="5" t="str">
        <f t="shared" si="41"/>
        <v>DF</v>
      </c>
      <c r="C73" s="5" t="s">
        <v>47</v>
      </c>
      <c r="D73" s="24" t="s">
        <v>82</v>
      </c>
      <c r="E73" s="4" t="str">
        <f t="shared" si="42"/>
        <v>DFMale65-69</v>
      </c>
      <c r="F73" s="6">
        <f>VLOOKUP(E73,'Appendix 1a. Person-years 2020'!$E$3:$F$1682,2,FALSE)</f>
        <v>37754.472699999998</v>
      </c>
      <c r="G73" s="17">
        <f>VLOOKUP(E73,'Appendix 2a. Deaths 2020'!$E$4:$G$1683,2,FALSE)</f>
        <v>942</v>
      </c>
      <c r="H73" s="17">
        <f>VLOOKUP(E73,'Appendix 2a. Deaths 2020'!$E$4:$G$1683,3,FALSE)</f>
        <v>207</v>
      </c>
      <c r="I73" s="18">
        <f t="shared" si="43"/>
        <v>2.4950686173932448E-2</v>
      </c>
      <c r="J73" s="24">
        <v>5</v>
      </c>
      <c r="K73" s="5">
        <f>VLOOKUP(E73,'Appendix 3a. nax iIBGE 2020'!$E$5:$O$1935,11,FALSE)</f>
        <v>2.5</v>
      </c>
      <c r="L73" s="19">
        <f t="shared" si="44"/>
        <v>0.11742861929969975</v>
      </c>
      <c r="M73" s="20">
        <f t="shared" si="54"/>
        <v>77263.247180742241</v>
      </c>
      <c r="N73" s="20">
        <f t="shared" si="55"/>
        <v>9072.916439045981</v>
      </c>
      <c r="O73" s="20">
        <f t="shared" si="45"/>
        <v>363633.94480609632</v>
      </c>
      <c r="P73" s="20">
        <f t="shared" si="39"/>
        <v>1226448.5187427965</v>
      </c>
      <c r="Q73" s="21">
        <f t="shared" si="46"/>
        <v>15.87363414682482</v>
      </c>
      <c r="R73" s="22">
        <f t="shared" si="47"/>
        <v>0.78025477707006374</v>
      </c>
      <c r="S73" s="22">
        <f t="shared" si="48"/>
        <v>0.88257138070030028</v>
      </c>
      <c r="T73" s="22">
        <f t="shared" si="49"/>
        <v>0.90713318310944502</v>
      </c>
      <c r="U73" s="23">
        <f t="shared" si="56"/>
        <v>80688.941761752809</v>
      </c>
      <c r="V73" s="23">
        <f t="shared" si="57"/>
        <v>7493.3251796813529</v>
      </c>
      <c r="W73" s="22">
        <f t="shared" si="50"/>
        <v>9.2866816890554982E-2</v>
      </c>
      <c r="X73" s="23">
        <f t="shared" si="58"/>
        <v>2.624056858413276</v>
      </c>
      <c r="Y73" s="23">
        <f t="shared" si="51"/>
        <v>385640.99424042105</v>
      </c>
      <c r="Z73" s="23">
        <f t="shared" si="40"/>
        <v>1442333.3863002572</v>
      </c>
      <c r="AA73" s="23">
        <f t="shared" si="52"/>
        <v>17.875229923810135</v>
      </c>
      <c r="AB73" s="25"/>
      <c r="AC73" s="24"/>
      <c r="AD73" s="25"/>
      <c r="AE73" s="24"/>
      <c r="AF73" s="23">
        <f t="shared" si="53"/>
        <v>2.0015957769853152</v>
      </c>
    </row>
    <row r="74" spans="2:32" s="26" customFormat="1" ht="15" customHeight="1" x14ac:dyDescent="0.2">
      <c r="B74" s="5" t="str">
        <f t="shared" si="41"/>
        <v>DF</v>
      </c>
      <c r="C74" s="5" t="s">
        <v>47</v>
      </c>
      <c r="D74" s="42" t="s">
        <v>19</v>
      </c>
      <c r="E74" s="4" t="str">
        <f t="shared" si="42"/>
        <v>DFMale70-74</v>
      </c>
      <c r="F74" s="6">
        <f>VLOOKUP(E74,'Appendix 1a. Person-years 2020'!$E$3:$F$1682,2,FALSE)</f>
        <v>25461.553899999999</v>
      </c>
      <c r="G74" s="17">
        <f>VLOOKUP(E74,'Appendix 2a. Deaths 2020'!$E$4:$G$1683,2,FALSE)</f>
        <v>937</v>
      </c>
      <c r="H74" s="17">
        <f>VLOOKUP(E74,'Appendix 2a. Deaths 2020'!$E$4:$G$1683,3,FALSE)</f>
        <v>219</v>
      </c>
      <c r="I74" s="18">
        <f t="shared" si="43"/>
        <v>3.680058191578009E-2</v>
      </c>
      <c r="J74" s="24">
        <v>5</v>
      </c>
      <c r="K74" s="5">
        <f>VLOOKUP(E74,'Appendix 3a. nax iIBGE 2020'!$E$5:$O$1935,11,FALSE)</f>
        <v>2.5</v>
      </c>
      <c r="L74" s="19">
        <f t="shared" si="44"/>
        <v>0.16850060846702644</v>
      </c>
      <c r="M74" s="20">
        <f t="shared" si="54"/>
        <v>68190.330741696263</v>
      </c>
      <c r="N74" s="20">
        <f t="shared" si="55"/>
        <v>11490.112221543599</v>
      </c>
      <c r="O74" s="20">
        <f t="shared" si="45"/>
        <v>312226.37315462233</v>
      </c>
      <c r="P74" s="20">
        <f t="shared" si="39"/>
        <v>862814.57393670012</v>
      </c>
      <c r="Q74" s="21">
        <f t="shared" si="46"/>
        <v>12.653034008663576</v>
      </c>
      <c r="R74" s="22">
        <f t="shared" si="47"/>
        <v>0.76627534685165422</v>
      </c>
      <c r="S74" s="22">
        <f t="shared" si="48"/>
        <v>0.83149939153297359</v>
      </c>
      <c r="T74" s="22">
        <f t="shared" si="49"/>
        <v>0.86814481751567407</v>
      </c>
      <c r="U74" s="23">
        <f t="shared" si="56"/>
        <v>73195.616582071452</v>
      </c>
      <c r="V74" s="23">
        <f t="shared" si="57"/>
        <v>9651.2213814817842</v>
      </c>
      <c r="W74" s="22">
        <f t="shared" si="50"/>
        <v>0.13185518248432593</v>
      </c>
      <c r="X74" s="23">
        <f t="shared" si="58"/>
        <v>2.6085627437033692</v>
      </c>
      <c r="Y74" s="23">
        <f t="shared" si="51"/>
        <v>342897.79252991511</v>
      </c>
      <c r="Z74" s="23">
        <f t="shared" si="40"/>
        <v>1056692.3920598361</v>
      </c>
      <c r="AA74" s="23">
        <f t="shared" si="52"/>
        <v>14.436552916731117</v>
      </c>
      <c r="AB74" s="25"/>
      <c r="AC74" s="24"/>
      <c r="AD74" s="25"/>
      <c r="AE74" s="24"/>
      <c r="AF74" s="23">
        <f t="shared" si="53"/>
        <v>1.7835189080675402</v>
      </c>
    </row>
    <row r="75" spans="2:32" s="26" customFormat="1" ht="15" customHeight="1" x14ac:dyDescent="0.2">
      <c r="B75" s="5" t="str">
        <f t="shared" si="41"/>
        <v>DF</v>
      </c>
      <c r="C75" s="5" t="s">
        <v>47</v>
      </c>
      <c r="D75" s="42" t="s">
        <v>20</v>
      </c>
      <c r="E75" s="4" t="str">
        <f t="shared" si="42"/>
        <v>DFMale75-79</v>
      </c>
      <c r="F75" s="6">
        <f>VLOOKUP(E75,'Appendix 1a. Person-years 2020'!$E$3:$F$1682,2,FALSE)</f>
        <v>15597.621499999999</v>
      </c>
      <c r="G75" s="17">
        <f>VLOOKUP(E75,'Appendix 2a. Deaths 2020'!$E$4:$G$1683,2,FALSE)</f>
        <v>892</v>
      </c>
      <c r="H75" s="17">
        <f>VLOOKUP(E75,'Appendix 2a. Deaths 2020'!$E$4:$G$1683,3,FALSE)</f>
        <v>212</v>
      </c>
      <c r="I75" s="18">
        <f t="shared" si="43"/>
        <v>5.7188206548030418E-2</v>
      </c>
      <c r="J75" s="24">
        <v>5</v>
      </c>
      <c r="K75" s="5">
        <f>VLOOKUP(E75,'Appendix 3a. nax iIBGE 2020'!$E$5:$O$1935,11,FALSE)</f>
        <v>2.5</v>
      </c>
      <c r="L75" s="19">
        <f t="shared" si="44"/>
        <v>0.25017358597163397</v>
      </c>
      <c r="M75" s="20">
        <f t="shared" si="54"/>
        <v>56700.218520152666</v>
      </c>
      <c r="N75" s="20">
        <f t="shared" si="55"/>
        <v>14184.896992561846</v>
      </c>
      <c r="O75" s="20">
        <f t="shared" si="45"/>
        <v>248038.85011935874</v>
      </c>
      <c r="P75" s="20">
        <f t="shared" si="39"/>
        <v>550588.20078207774</v>
      </c>
      <c r="Q75" s="21">
        <f t="shared" si="46"/>
        <v>9.7105128543091066</v>
      </c>
      <c r="R75" s="22">
        <f t="shared" si="47"/>
        <v>0.7623318385650224</v>
      </c>
      <c r="S75" s="22">
        <f t="shared" si="48"/>
        <v>0.74982641402836603</v>
      </c>
      <c r="T75" s="22">
        <f t="shared" si="49"/>
        <v>0.80293166861041876</v>
      </c>
      <c r="U75" s="23">
        <f t="shared" si="56"/>
        <v>63544.395200589672</v>
      </c>
      <c r="V75" s="23">
        <f t="shared" si="57"/>
        <v>12522.587931340322</v>
      </c>
      <c r="W75" s="22">
        <f t="shared" si="50"/>
        <v>0.19706833138958124</v>
      </c>
      <c r="X75" s="23">
        <f t="shared" si="58"/>
        <v>2.61689335458441</v>
      </c>
      <c r="Y75" s="23">
        <f t="shared" si="51"/>
        <v>287879.3134859702</v>
      </c>
      <c r="Z75" s="23">
        <f t="shared" si="40"/>
        <v>713794.59952992084</v>
      </c>
      <c r="AA75" s="23">
        <f t="shared" si="52"/>
        <v>11.233006424511489</v>
      </c>
      <c r="AB75" s="25"/>
      <c r="AC75" s="24"/>
      <c r="AD75" s="25"/>
      <c r="AE75" s="24"/>
      <c r="AF75" s="23">
        <f t="shared" si="53"/>
        <v>1.5224935702023821</v>
      </c>
    </row>
    <row r="76" spans="2:32" s="26" customFormat="1" ht="15" customHeight="1" x14ac:dyDescent="0.2">
      <c r="B76" s="5" t="str">
        <f t="shared" si="41"/>
        <v>DF</v>
      </c>
      <c r="C76" s="5" t="s">
        <v>47</v>
      </c>
      <c r="D76" s="42" t="s">
        <v>21</v>
      </c>
      <c r="E76" s="4" t="str">
        <f t="shared" si="42"/>
        <v>DFMale80-84</v>
      </c>
      <c r="F76" s="6">
        <f>VLOOKUP(E76,'Appendix 1a. Person-years 2020'!$E$3:$F$1682,2,FALSE)</f>
        <v>9645.7281000000003</v>
      </c>
      <c r="G76" s="17">
        <f>VLOOKUP(E76,'Appendix 2a. Deaths 2020'!$E$4:$G$1683,2,FALSE)</f>
        <v>947</v>
      </c>
      <c r="H76" s="17">
        <f>VLOOKUP(E76,'Appendix 2a. Deaths 2020'!$E$4:$G$1683,3,FALSE)</f>
        <v>199</v>
      </c>
      <c r="I76" s="18">
        <f t="shared" si="43"/>
        <v>9.8178176927877531E-2</v>
      </c>
      <c r="J76" s="24">
        <v>5</v>
      </c>
      <c r="K76" s="5">
        <f>VLOOKUP(E76,'Appendix 3a. nax iIBGE 2020'!$E$5:$O$1935,11,FALSE)</f>
        <v>2.5</v>
      </c>
      <c r="L76" s="19">
        <f t="shared" si="44"/>
        <v>0.39414884663681693</v>
      </c>
      <c r="M76" s="20">
        <f t="shared" si="54"/>
        <v>42515.321527590822</v>
      </c>
      <c r="N76" s="20">
        <f t="shared" si="55"/>
        <v>16757.364944493358</v>
      </c>
      <c r="O76" s="20">
        <f t="shared" si="45"/>
        <v>170683.19527672071</v>
      </c>
      <c r="P76" s="20">
        <f t="shared" si="39"/>
        <v>302549.35066271899</v>
      </c>
      <c r="Q76" s="21">
        <f t="shared" si="46"/>
        <v>7.1162427988784236</v>
      </c>
      <c r="R76" s="22">
        <f t="shared" si="47"/>
        <v>0.78986272439281946</v>
      </c>
      <c r="S76" s="22">
        <f t="shared" si="48"/>
        <v>0.60585115336318307</v>
      </c>
      <c r="T76" s="22">
        <f t="shared" si="49"/>
        <v>0.67313003265327676</v>
      </c>
      <c r="U76" s="23">
        <f t="shared" si="56"/>
        <v>51021.807269249352</v>
      </c>
      <c r="V76" s="23">
        <f t="shared" si="57"/>
        <v>16677.496476070341</v>
      </c>
      <c r="W76" s="22">
        <f t="shared" si="50"/>
        <v>0.32686996734672319</v>
      </c>
      <c r="X76" s="23">
        <f t="shared" si="58"/>
        <v>2.5416334348894978</v>
      </c>
      <c r="Y76" s="23">
        <f t="shared" si="51"/>
        <v>214109.63661972724</v>
      </c>
      <c r="Z76" s="23">
        <f t="shared" si="40"/>
        <v>425915.28604395071</v>
      </c>
      <c r="AA76" s="23">
        <f t="shared" si="52"/>
        <v>8.3477106915545942</v>
      </c>
      <c r="AB76" s="25"/>
      <c r="AC76" s="24"/>
      <c r="AD76" s="25"/>
      <c r="AE76" s="24"/>
      <c r="AF76" s="23">
        <f t="shared" si="53"/>
        <v>1.2314678926761706</v>
      </c>
    </row>
    <row r="77" spans="2:32" s="26" customFormat="1" ht="15" customHeight="1" x14ac:dyDescent="0.2">
      <c r="B77" s="5" t="str">
        <f t="shared" si="41"/>
        <v>DF</v>
      </c>
      <c r="C77" s="5" t="s">
        <v>47</v>
      </c>
      <c r="D77" s="42" t="s">
        <v>22</v>
      </c>
      <c r="E77" s="4" t="str">
        <f t="shared" si="42"/>
        <v>DFMale85-89</v>
      </c>
      <c r="F77" s="6">
        <f>VLOOKUP(E77,'Appendix 1a. Person-years 2020'!$E$3:$F$1682,2,FALSE)</f>
        <v>4066.6781000000001</v>
      </c>
      <c r="G77" s="17">
        <f>VLOOKUP(E77,'Appendix 2a. Deaths 2020'!$E$4:$G$1683,2,FALSE)</f>
        <v>623</v>
      </c>
      <c r="H77" s="17">
        <f>VLOOKUP(E77,'Appendix 2a. Deaths 2020'!$E$4:$G$1683,3,FALSE)</f>
        <v>145</v>
      </c>
      <c r="I77" s="18">
        <f t="shared" si="43"/>
        <v>0.15319629060387149</v>
      </c>
      <c r="J77" s="24">
        <v>5</v>
      </c>
      <c r="K77" s="5">
        <f>VLOOKUP(E77,'Appendix 3a. nax iIBGE 2020'!$E$5:$O$1935,11,FALSE)</f>
        <v>2.5</v>
      </c>
      <c r="L77" s="19">
        <f t="shared" si="44"/>
        <v>0.5538587051501801</v>
      </c>
      <c r="M77" s="20">
        <f t="shared" si="54"/>
        <v>25757.956583097464</v>
      </c>
      <c r="N77" s="20">
        <f t="shared" si="55"/>
        <v>14266.268480428918</v>
      </c>
      <c r="O77" s="20">
        <f t="shared" si="45"/>
        <v>93124.111714415019</v>
      </c>
      <c r="P77" s="20">
        <f t="shared" si="39"/>
        <v>131866.15538599831</v>
      </c>
      <c r="Q77" s="21">
        <f t="shared" si="46"/>
        <v>5.1194338712617338</v>
      </c>
      <c r="R77" s="22">
        <f t="shared" si="47"/>
        <v>0.7672552166934189</v>
      </c>
      <c r="S77" s="22">
        <f t="shared" si="48"/>
        <v>0.4461412948498199</v>
      </c>
      <c r="T77" s="22">
        <f t="shared" si="49"/>
        <v>0.53833905556085393</v>
      </c>
      <c r="U77" s="23">
        <f t="shared" si="56"/>
        <v>34344.310793179015</v>
      </c>
      <c r="V77" s="23">
        <f t="shared" si="57"/>
        <v>15855.426956890582</v>
      </c>
      <c r="W77" s="22">
        <f t="shared" si="50"/>
        <v>0.46166094443914607</v>
      </c>
      <c r="X77" s="23">
        <f>J77+R77*(L77/W77)*(K77-J77)</f>
        <v>2.6987928805966344</v>
      </c>
      <c r="Y77" s="23">
        <f t="shared" si="51"/>
        <v>135234.93257151844</v>
      </c>
      <c r="Z77" s="23">
        <f t="shared" si="40"/>
        <v>211805.64942422349</v>
      </c>
      <c r="AA77" s="23">
        <f t="shared" si="52"/>
        <v>6.1671247590238254</v>
      </c>
      <c r="AB77" s="25"/>
      <c r="AC77" s="24"/>
      <c r="AD77" s="25"/>
      <c r="AE77" s="24"/>
      <c r="AF77" s="23">
        <f t="shared" si="53"/>
        <v>1.0476908877620916</v>
      </c>
    </row>
    <row r="78" spans="2:32" s="26" customFormat="1" ht="15" customHeight="1" x14ac:dyDescent="0.2">
      <c r="B78" s="5" t="str">
        <f t="shared" si="41"/>
        <v>DF</v>
      </c>
      <c r="C78" s="5" t="s">
        <v>47</v>
      </c>
      <c r="D78" s="43" t="s">
        <v>5</v>
      </c>
      <c r="E78" s="4" t="str">
        <f t="shared" si="42"/>
        <v>DFMale90+</v>
      </c>
      <c r="F78" s="6">
        <f>VLOOKUP(E78,'Appendix 1a. Person-years 2020'!$E$3:$F$1682,2,FALSE)</f>
        <v>1776.6804</v>
      </c>
      <c r="G78" s="17">
        <f>VLOOKUP(E78,'Appendix 2a. Deaths 2020'!$E$4:$G$1683,2,FALSE)</f>
        <v>527</v>
      </c>
      <c r="H78" s="17">
        <f>VLOOKUP(E78,'Appendix 2a. Deaths 2020'!$E$4:$G$1683,3,FALSE)</f>
        <v>98</v>
      </c>
      <c r="I78" s="18">
        <f t="shared" si="43"/>
        <v>0.29662059647869138</v>
      </c>
      <c r="J78" s="27"/>
      <c r="K78" s="28"/>
      <c r="L78" s="16">
        <v>1</v>
      </c>
      <c r="M78" s="20">
        <f t="shared" si="54"/>
        <v>11491.688102668546</v>
      </c>
      <c r="N78" s="20">
        <f t="shared" si="55"/>
        <v>11491.688102668546</v>
      </c>
      <c r="O78" s="38">
        <f>N78*Q78</f>
        <v>38742.043671583291</v>
      </c>
      <c r="P78" s="20">
        <f>O78</f>
        <v>38742.043671583291</v>
      </c>
      <c r="Q78" s="21">
        <f>1/I78</f>
        <v>3.3713100569259962</v>
      </c>
      <c r="R78" s="22">
        <f t="shared" si="47"/>
        <v>0.81404174573055033</v>
      </c>
      <c r="S78" s="22">
        <f t="shared" si="48"/>
        <v>0</v>
      </c>
      <c r="T78" s="22">
        <f t="shared" si="49"/>
        <v>0</v>
      </c>
      <c r="U78" s="23">
        <f t="shared" si="56"/>
        <v>18488.883836288434</v>
      </c>
      <c r="V78" s="23">
        <f>U78*(1-T78)</f>
        <v>18488.883836288434</v>
      </c>
      <c r="W78" s="22">
        <f t="shared" si="50"/>
        <v>1</v>
      </c>
      <c r="X78" s="23">
        <f>Q78/R78</f>
        <v>4.1414461538461538</v>
      </c>
      <c r="Y78" s="23">
        <f t="shared" si="51"/>
        <v>76570.716852705053</v>
      </c>
      <c r="Z78" s="23">
        <f>Y78</f>
        <v>76570.716852705053</v>
      </c>
      <c r="AA78" s="23">
        <f t="shared" si="52"/>
        <v>4.1414461538461538</v>
      </c>
      <c r="AB78" s="25"/>
      <c r="AC78" s="24"/>
      <c r="AD78" s="25"/>
      <c r="AE78" s="24"/>
      <c r="AF78" s="23">
        <f t="shared" si="53"/>
        <v>0.77013609692015761</v>
      </c>
    </row>
    <row r="79" spans="2:32" s="26" customFormat="1" ht="15" customHeight="1" x14ac:dyDescent="0.2">
      <c r="B79" s="29"/>
      <c r="C79" s="29"/>
      <c r="D79" s="29" t="s">
        <v>3</v>
      </c>
      <c r="E79" s="29"/>
      <c r="F79" s="30">
        <f>SUM(F59:F78)</f>
        <v>1465603.2628999995</v>
      </c>
      <c r="G79" s="30">
        <f>SUM(G59:G78)</f>
        <v>9143</v>
      </c>
      <c r="H79" s="30">
        <f>SUM(H59:H78)</f>
        <v>1723</v>
      </c>
      <c r="I79" s="31"/>
      <c r="J79" s="32"/>
      <c r="K79" s="31"/>
      <c r="L79" s="31"/>
      <c r="M79" s="33"/>
      <c r="N79" s="33"/>
      <c r="O79" s="31"/>
      <c r="P79" s="31"/>
      <c r="Q79" s="31"/>
      <c r="R79" s="32"/>
      <c r="S79" s="32"/>
      <c r="T79" s="32"/>
      <c r="U79" s="34"/>
      <c r="V79" s="34"/>
      <c r="W79" s="32"/>
      <c r="X79" s="32"/>
      <c r="Y79" s="32"/>
      <c r="Z79" s="32"/>
      <c r="AA79" s="32"/>
      <c r="AB79" s="32"/>
      <c r="AC79" s="32"/>
      <c r="AD79" s="32"/>
      <c r="AE79" s="32"/>
      <c r="AF79" s="32"/>
    </row>
  </sheetData>
  <pageMargins left="0.75" right="0.75" top="1" bottom="1" header="0.5" footer="0.5"/>
  <pageSetup orientation="landscape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7A68C-9F01-2B42-A5A8-5F1343122F1B}">
  <dimension ref="B1:F1682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J9" sqref="J9"/>
    </sheetView>
  </sheetViews>
  <sheetFormatPr baseColWidth="10" defaultRowHeight="16" x14ac:dyDescent="0.2"/>
  <cols>
    <col min="1" max="3" width="10.83203125" style="261"/>
    <col min="4" max="4" width="10.83203125" style="262"/>
    <col min="5" max="5" width="17" style="261" hidden="1" customWidth="1"/>
    <col min="6" max="6" width="19.83203125" style="266" customWidth="1"/>
    <col min="7" max="16384" width="10.83203125" style="261"/>
  </cols>
  <sheetData>
    <row r="1" spans="2:6" x14ac:dyDescent="0.2">
      <c r="B1" s="260" t="s">
        <v>269</v>
      </c>
    </row>
    <row r="2" spans="2:6" ht="20" customHeight="1" x14ac:dyDescent="0.2">
      <c r="B2" s="1" t="s">
        <v>1</v>
      </c>
      <c r="C2" s="1" t="s">
        <v>0</v>
      </c>
      <c r="D2" s="1" t="s">
        <v>264</v>
      </c>
      <c r="E2" s="1" t="s">
        <v>49</v>
      </c>
      <c r="F2" s="267" t="s">
        <v>252</v>
      </c>
    </row>
    <row r="3" spans="2:6" x14ac:dyDescent="0.2">
      <c r="B3" s="261" t="s">
        <v>41</v>
      </c>
      <c r="C3" s="261" t="s">
        <v>48</v>
      </c>
      <c r="D3" s="264">
        <v>0</v>
      </c>
      <c r="E3" s="261" t="str">
        <f>_xlfn.CONCAT(B3,C3,D3)</f>
        <v>ACFemale0</v>
      </c>
      <c r="F3" s="266">
        <v>8186.1226999999999</v>
      </c>
    </row>
    <row r="4" spans="2:6" x14ac:dyDescent="0.2">
      <c r="B4" s="261" t="s">
        <v>41</v>
      </c>
      <c r="C4" s="261" t="s">
        <v>48</v>
      </c>
      <c r="D4" s="265" t="s">
        <v>18</v>
      </c>
      <c r="E4" s="261" t="str">
        <f t="shared" ref="E4:E67" si="0">_xlfn.CONCAT(B4,C4,D4)</f>
        <v>ACFemale1-4</v>
      </c>
      <c r="F4" s="266">
        <v>32327.9604</v>
      </c>
    </row>
    <row r="5" spans="2:6" x14ac:dyDescent="0.2">
      <c r="B5" s="261" t="s">
        <v>41</v>
      </c>
      <c r="C5" s="261" t="s">
        <v>48</v>
      </c>
      <c r="D5" s="265" t="s">
        <v>70</v>
      </c>
      <c r="E5" s="261" t="str">
        <f t="shared" si="0"/>
        <v>ACFemale5-9</v>
      </c>
      <c r="F5" s="266">
        <v>41465.369899999998</v>
      </c>
    </row>
    <row r="6" spans="2:6" x14ac:dyDescent="0.2">
      <c r="B6" s="261" t="s">
        <v>41</v>
      </c>
      <c r="C6" s="261" t="s">
        <v>48</v>
      </c>
      <c r="D6" s="265" t="s">
        <v>71</v>
      </c>
      <c r="E6" s="261" t="str">
        <f t="shared" si="0"/>
        <v>ACFemale10-14</v>
      </c>
      <c r="F6" s="266">
        <v>43967.326500000003</v>
      </c>
    </row>
    <row r="7" spans="2:6" x14ac:dyDescent="0.2">
      <c r="B7" s="261" t="s">
        <v>41</v>
      </c>
      <c r="C7" s="261" t="s">
        <v>48</v>
      </c>
      <c r="D7" s="264" t="s">
        <v>72</v>
      </c>
      <c r="E7" s="261" t="str">
        <f t="shared" si="0"/>
        <v>ACFemale15-19</v>
      </c>
      <c r="F7" s="266">
        <v>45532.125800000002</v>
      </c>
    </row>
    <row r="8" spans="2:6" x14ac:dyDescent="0.2">
      <c r="B8" s="261" t="s">
        <v>41</v>
      </c>
      <c r="C8" s="261" t="s">
        <v>48</v>
      </c>
      <c r="D8" s="264" t="s">
        <v>73</v>
      </c>
      <c r="E8" s="261" t="str">
        <f t="shared" si="0"/>
        <v>ACFemale20-24</v>
      </c>
      <c r="F8" s="266">
        <v>43223.6198</v>
      </c>
    </row>
    <row r="9" spans="2:6" x14ac:dyDescent="0.2">
      <c r="B9" s="261" t="s">
        <v>41</v>
      </c>
      <c r="C9" s="261" t="s">
        <v>48</v>
      </c>
      <c r="D9" s="264" t="s">
        <v>74</v>
      </c>
      <c r="E9" s="261" t="str">
        <f t="shared" si="0"/>
        <v>ACFemale25-29</v>
      </c>
      <c r="F9" s="266">
        <v>38397.253700000001</v>
      </c>
    </row>
    <row r="10" spans="2:6" x14ac:dyDescent="0.2">
      <c r="B10" s="261" t="s">
        <v>41</v>
      </c>
      <c r="C10" s="261" t="s">
        <v>48</v>
      </c>
      <c r="D10" s="264" t="s">
        <v>75</v>
      </c>
      <c r="E10" s="261" t="str">
        <f t="shared" si="0"/>
        <v>ACFemale30-34</v>
      </c>
      <c r="F10" s="266">
        <v>35063.208299999998</v>
      </c>
    </row>
    <row r="11" spans="2:6" x14ac:dyDescent="0.2">
      <c r="B11" s="261" t="s">
        <v>41</v>
      </c>
      <c r="C11" s="261" t="s">
        <v>48</v>
      </c>
      <c r="D11" s="264" t="s">
        <v>76</v>
      </c>
      <c r="E11" s="261" t="str">
        <f t="shared" si="0"/>
        <v>ACFemale35-39</v>
      </c>
      <c r="F11" s="266">
        <v>33842.459199999998</v>
      </c>
    </row>
    <row r="12" spans="2:6" x14ac:dyDescent="0.2">
      <c r="B12" s="261" t="s">
        <v>41</v>
      </c>
      <c r="C12" s="261" t="s">
        <v>48</v>
      </c>
      <c r="D12" s="264" t="s">
        <v>77</v>
      </c>
      <c r="E12" s="261" t="str">
        <f t="shared" si="0"/>
        <v>ACFemale40-44</v>
      </c>
      <c r="F12" s="266">
        <v>29639.040199999999</v>
      </c>
    </row>
    <row r="13" spans="2:6" x14ac:dyDescent="0.2">
      <c r="B13" s="261" t="s">
        <v>41</v>
      </c>
      <c r="C13" s="261" t="s">
        <v>48</v>
      </c>
      <c r="D13" s="264" t="s">
        <v>78</v>
      </c>
      <c r="E13" s="261" t="str">
        <f t="shared" si="0"/>
        <v>ACFemale45-49</v>
      </c>
      <c r="F13" s="266">
        <v>23646.502799999998</v>
      </c>
    </row>
    <row r="14" spans="2:6" x14ac:dyDescent="0.2">
      <c r="B14" s="261" t="s">
        <v>41</v>
      </c>
      <c r="C14" s="261" t="s">
        <v>48</v>
      </c>
      <c r="D14" s="264" t="s">
        <v>79</v>
      </c>
      <c r="E14" s="261" t="str">
        <f t="shared" si="0"/>
        <v>ACFemale50-54</v>
      </c>
      <c r="F14" s="266">
        <v>19562.6885</v>
      </c>
    </row>
    <row r="15" spans="2:6" x14ac:dyDescent="0.2">
      <c r="B15" s="261" t="s">
        <v>41</v>
      </c>
      <c r="C15" s="261" t="s">
        <v>48</v>
      </c>
      <c r="D15" s="264" t="s">
        <v>80</v>
      </c>
      <c r="E15" s="261" t="str">
        <f t="shared" si="0"/>
        <v>ACFemale55-59</v>
      </c>
      <c r="F15" s="266">
        <v>14999.143700000001</v>
      </c>
    </row>
    <row r="16" spans="2:6" x14ac:dyDescent="0.2">
      <c r="B16" s="261" t="s">
        <v>41</v>
      </c>
      <c r="C16" s="261" t="s">
        <v>48</v>
      </c>
      <c r="D16" s="264" t="s">
        <v>81</v>
      </c>
      <c r="E16" s="261" t="str">
        <f t="shared" si="0"/>
        <v>ACFemale60-64</v>
      </c>
      <c r="F16" s="266">
        <v>11933.3375</v>
      </c>
    </row>
    <row r="17" spans="2:6" x14ac:dyDescent="0.2">
      <c r="B17" s="261" t="s">
        <v>41</v>
      </c>
      <c r="C17" s="261" t="s">
        <v>48</v>
      </c>
      <c r="D17" s="264" t="s">
        <v>82</v>
      </c>
      <c r="E17" s="261" t="str">
        <f t="shared" si="0"/>
        <v>ACFemale65-69</v>
      </c>
      <c r="F17" s="266">
        <v>8990.2702000000008</v>
      </c>
    </row>
    <row r="18" spans="2:6" x14ac:dyDescent="0.2">
      <c r="B18" s="261" t="s">
        <v>41</v>
      </c>
      <c r="C18" s="261" t="s">
        <v>48</v>
      </c>
      <c r="D18" s="264" t="s">
        <v>19</v>
      </c>
      <c r="E18" s="261" t="str">
        <f t="shared" si="0"/>
        <v>ACFemale70-74</v>
      </c>
      <c r="F18" s="266">
        <v>6364.9490999999998</v>
      </c>
    </row>
    <row r="19" spans="2:6" x14ac:dyDescent="0.2">
      <c r="B19" s="261" t="s">
        <v>41</v>
      </c>
      <c r="C19" s="261" t="s">
        <v>48</v>
      </c>
      <c r="D19" s="264" t="s">
        <v>20</v>
      </c>
      <c r="E19" s="261" t="str">
        <f t="shared" si="0"/>
        <v>ACFemale75-79</v>
      </c>
      <c r="F19" s="266">
        <v>4621.9364999999998</v>
      </c>
    </row>
    <row r="20" spans="2:6" x14ac:dyDescent="0.2">
      <c r="B20" s="261" t="s">
        <v>41</v>
      </c>
      <c r="C20" s="261" t="s">
        <v>48</v>
      </c>
      <c r="D20" s="264" t="s">
        <v>21</v>
      </c>
      <c r="E20" s="261" t="str">
        <f t="shared" si="0"/>
        <v>ACFemale80-84</v>
      </c>
      <c r="F20" s="266">
        <v>2722.2752999999998</v>
      </c>
    </row>
    <row r="21" spans="2:6" x14ac:dyDescent="0.2">
      <c r="B21" s="261" t="s">
        <v>41</v>
      </c>
      <c r="C21" s="261" t="s">
        <v>48</v>
      </c>
      <c r="D21" s="264" t="s">
        <v>22</v>
      </c>
      <c r="E21" s="261" t="str">
        <f t="shared" si="0"/>
        <v>ACFemale85-89</v>
      </c>
      <c r="F21" s="266">
        <v>1408.8746000000001</v>
      </c>
    </row>
    <row r="22" spans="2:6" x14ac:dyDescent="0.2">
      <c r="B22" s="261" t="s">
        <v>41</v>
      </c>
      <c r="C22" s="261" t="s">
        <v>48</v>
      </c>
      <c r="D22" s="264" t="s">
        <v>5</v>
      </c>
      <c r="E22" s="261" t="str">
        <f t="shared" si="0"/>
        <v>ACFemale90+</v>
      </c>
      <c r="F22" s="266">
        <v>918.08169999999996</v>
      </c>
    </row>
    <row r="23" spans="2:6" x14ac:dyDescent="0.2">
      <c r="B23" s="261" t="s">
        <v>41</v>
      </c>
      <c r="C23" s="261" t="s">
        <v>47</v>
      </c>
      <c r="D23" s="264">
        <v>0</v>
      </c>
      <c r="E23" s="261" t="str">
        <f t="shared" si="0"/>
        <v>ACMale0</v>
      </c>
      <c r="F23" s="266">
        <v>8574.6694000000007</v>
      </c>
    </row>
    <row r="24" spans="2:6" x14ac:dyDescent="0.2">
      <c r="B24" s="261" t="s">
        <v>41</v>
      </c>
      <c r="C24" s="261" t="s">
        <v>47</v>
      </c>
      <c r="D24" s="265" t="s">
        <v>18</v>
      </c>
      <c r="E24" s="261" t="str">
        <f t="shared" si="0"/>
        <v>ACMale1-4</v>
      </c>
      <c r="F24" s="266">
        <v>33906.791299999997</v>
      </c>
    </row>
    <row r="25" spans="2:6" x14ac:dyDescent="0.2">
      <c r="B25" s="261" t="s">
        <v>41</v>
      </c>
      <c r="C25" s="261" t="s">
        <v>47</v>
      </c>
      <c r="D25" s="265" t="s">
        <v>70</v>
      </c>
      <c r="E25" s="261" t="str">
        <f t="shared" si="0"/>
        <v>ACMale5-9</v>
      </c>
      <c r="F25" s="266">
        <v>43373.9611</v>
      </c>
    </row>
    <row r="26" spans="2:6" x14ac:dyDescent="0.2">
      <c r="B26" s="261" t="s">
        <v>41</v>
      </c>
      <c r="C26" s="261" t="s">
        <v>47</v>
      </c>
      <c r="D26" s="265" t="s">
        <v>71</v>
      </c>
      <c r="E26" s="261" t="str">
        <f t="shared" si="0"/>
        <v>ACMale10-14</v>
      </c>
      <c r="F26" s="266">
        <v>45590.718200000003</v>
      </c>
    </row>
    <row r="27" spans="2:6" x14ac:dyDescent="0.2">
      <c r="B27" s="261" t="s">
        <v>41</v>
      </c>
      <c r="C27" s="261" t="s">
        <v>47</v>
      </c>
      <c r="D27" s="264" t="s">
        <v>72</v>
      </c>
      <c r="E27" s="261" t="str">
        <f t="shared" si="0"/>
        <v>ACMale15-19</v>
      </c>
      <c r="F27" s="266">
        <v>47009.64</v>
      </c>
    </row>
    <row r="28" spans="2:6" x14ac:dyDescent="0.2">
      <c r="B28" s="261" t="s">
        <v>41</v>
      </c>
      <c r="C28" s="261" t="s">
        <v>47</v>
      </c>
      <c r="D28" s="264" t="s">
        <v>73</v>
      </c>
      <c r="E28" s="261" t="str">
        <f t="shared" si="0"/>
        <v>ACMale20-24</v>
      </c>
      <c r="F28" s="266">
        <v>44171.213300000003</v>
      </c>
    </row>
    <row r="29" spans="2:6" x14ac:dyDescent="0.2">
      <c r="B29" s="261" t="s">
        <v>41</v>
      </c>
      <c r="C29" s="261" t="s">
        <v>47</v>
      </c>
      <c r="D29" s="264" t="s">
        <v>74</v>
      </c>
      <c r="E29" s="261" t="str">
        <f t="shared" si="0"/>
        <v>ACMale25-29</v>
      </c>
      <c r="F29" s="266">
        <v>38007.900399999999</v>
      </c>
    </row>
    <row r="30" spans="2:6" x14ac:dyDescent="0.2">
      <c r="B30" s="261" t="s">
        <v>41</v>
      </c>
      <c r="C30" s="261" t="s">
        <v>47</v>
      </c>
      <c r="D30" s="264" t="s">
        <v>75</v>
      </c>
      <c r="E30" s="261" t="str">
        <f t="shared" si="0"/>
        <v>ACMale30-34</v>
      </c>
      <c r="F30" s="266">
        <v>34741.563900000001</v>
      </c>
    </row>
    <row r="31" spans="2:6" x14ac:dyDescent="0.2">
      <c r="B31" s="261" t="s">
        <v>41</v>
      </c>
      <c r="C31" s="261" t="s">
        <v>47</v>
      </c>
      <c r="D31" s="264" t="s">
        <v>76</v>
      </c>
      <c r="E31" s="261" t="str">
        <f t="shared" si="0"/>
        <v>ACMale35-39</v>
      </c>
      <c r="F31" s="266">
        <v>32814.184500000003</v>
      </c>
    </row>
    <row r="32" spans="2:6" x14ac:dyDescent="0.2">
      <c r="B32" s="261" t="s">
        <v>41</v>
      </c>
      <c r="C32" s="261" t="s">
        <v>47</v>
      </c>
      <c r="D32" s="264" t="s">
        <v>77</v>
      </c>
      <c r="E32" s="261" t="str">
        <f t="shared" si="0"/>
        <v>ACMale40-44</v>
      </c>
      <c r="F32" s="266">
        <v>28386.9666</v>
      </c>
    </row>
    <row r="33" spans="2:6" x14ac:dyDescent="0.2">
      <c r="B33" s="261" t="s">
        <v>41</v>
      </c>
      <c r="C33" s="261" t="s">
        <v>47</v>
      </c>
      <c r="D33" s="264" t="s">
        <v>78</v>
      </c>
      <c r="E33" s="261" t="str">
        <f t="shared" si="0"/>
        <v>ACMale45-49</v>
      </c>
      <c r="F33" s="266">
        <v>22956.7376</v>
      </c>
    </row>
    <row r="34" spans="2:6" x14ac:dyDescent="0.2">
      <c r="B34" s="261" t="s">
        <v>41</v>
      </c>
      <c r="C34" s="261" t="s">
        <v>47</v>
      </c>
      <c r="D34" s="264" t="s">
        <v>79</v>
      </c>
      <c r="E34" s="261" t="str">
        <f t="shared" si="0"/>
        <v>ACMale50-54</v>
      </c>
      <c r="F34" s="266">
        <v>18888.660400000001</v>
      </c>
    </row>
    <row r="35" spans="2:6" x14ac:dyDescent="0.2">
      <c r="B35" s="261" t="s">
        <v>41</v>
      </c>
      <c r="C35" s="261" t="s">
        <v>47</v>
      </c>
      <c r="D35" s="264" t="s">
        <v>80</v>
      </c>
      <c r="E35" s="261" t="str">
        <f t="shared" si="0"/>
        <v>ACMale55-59</v>
      </c>
      <c r="F35" s="266">
        <v>14570.4696</v>
      </c>
    </row>
    <row r="36" spans="2:6" x14ac:dyDescent="0.2">
      <c r="B36" s="261" t="s">
        <v>41</v>
      </c>
      <c r="C36" s="261" t="s">
        <v>47</v>
      </c>
      <c r="D36" s="264" t="s">
        <v>81</v>
      </c>
      <c r="E36" s="261" t="str">
        <f t="shared" si="0"/>
        <v>ACMale60-64</v>
      </c>
      <c r="F36" s="266">
        <v>11407.247100000001</v>
      </c>
    </row>
    <row r="37" spans="2:6" x14ac:dyDescent="0.2">
      <c r="B37" s="261" t="s">
        <v>41</v>
      </c>
      <c r="C37" s="261" t="s">
        <v>47</v>
      </c>
      <c r="D37" s="264" t="s">
        <v>82</v>
      </c>
      <c r="E37" s="261" t="str">
        <f t="shared" si="0"/>
        <v>ACMale65-69</v>
      </c>
      <c r="F37" s="266">
        <v>8595.5733</v>
      </c>
    </row>
    <row r="38" spans="2:6" x14ac:dyDescent="0.2">
      <c r="B38" s="261" t="s">
        <v>41</v>
      </c>
      <c r="C38" s="261" t="s">
        <v>47</v>
      </c>
      <c r="D38" s="264" t="s">
        <v>19</v>
      </c>
      <c r="E38" s="261" t="str">
        <f t="shared" si="0"/>
        <v>ACMale70-74</v>
      </c>
      <c r="F38" s="266">
        <v>6001.8888999999999</v>
      </c>
    </row>
    <row r="39" spans="2:6" x14ac:dyDescent="0.2">
      <c r="B39" s="261" t="s">
        <v>41</v>
      </c>
      <c r="C39" s="261" t="s">
        <v>47</v>
      </c>
      <c r="D39" s="264" t="s">
        <v>20</v>
      </c>
      <c r="E39" s="261" t="str">
        <f t="shared" si="0"/>
        <v>ACMale75-79</v>
      </c>
      <c r="F39" s="266">
        <v>3842.3787000000002</v>
      </c>
    </row>
    <row r="40" spans="2:6" x14ac:dyDescent="0.2">
      <c r="B40" s="261" t="s">
        <v>41</v>
      </c>
      <c r="C40" s="261" t="s">
        <v>47</v>
      </c>
      <c r="D40" s="264" t="s">
        <v>21</v>
      </c>
      <c r="E40" s="261" t="str">
        <f t="shared" si="0"/>
        <v>ACMale80-84</v>
      </c>
      <c r="F40" s="266">
        <v>2213.7424000000001</v>
      </c>
    </row>
    <row r="41" spans="2:6" x14ac:dyDescent="0.2">
      <c r="B41" s="261" t="s">
        <v>41</v>
      </c>
      <c r="C41" s="261" t="s">
        <v>47</v>
      </c>
      <c r="D41" s="264" t="s">
        <v>22</v>
      </c>
      <c r="E41" s="261" t="str">
        <f t="shared" si="0"/>
        <v>ACMale85-89</v>
      </c>
      <c r="F41" s="266">
        <v>1160.6374000000001</v>
      </c>
    </row>
    <row r="42" spans="2:6" x14ac:dyDescent="0.2">
      <c r="B42" s="261" t="s">
        <v>41</v>
      </c>
      <c r="C42" s="261" t="s">
        <v>47</v>
      </c>
      <c r="D42" s="264" t="s">
        <v>5</v>
      </c>
      <c r="E42" s="261" t="str">
        <f t="shared" si="0"/>
        <v>ACMale90+</v>
      </c>
      <c r="F42" s="266">
        <v>731.74339999999995</v>
      </c>
    </row>
    <row r="43" spans="2:6" x14ac:dyDescent="0.2">
      <c r="B43" s="261" t="s">
        <v>41</v>
      </c>
      <c r="C43" s="261" t="s">
        <v>3</v>
      </c>
      <c r="D43" s="264">
        <v>0</v>
      </c>
      <c r="E43" s="261" t="str">
        <f t="shared" si="0"/>
        <v>ACTotal0</v>
      </c>
      <c r="F43" s="266">
        <v>16760.792099999999</v>
      </c>
    </row>
    <row r="44" spans="2:6" x14ac:dyDescent="0.2">
      <c r="B44" s="261" t="s">
        <v>41</v>
      </c>
      <c r="C44" s="261" t="s">
        <v>3</v>
      </c>
      <c r="D44" s="265" t="s">
        <v>18</v>
      </c>
      <c r="E44" s="261" t="str">
        <f t="shared" si="0"/>
        <v>ACTotal1-4</v>
      </c>
      <c r="F44" s="266">
        <v>66234.751600000003</v>
      </c>
    </row>
    <row r="45" spans="2:6" x14ac:dyDescent="0.2">
      <c r="B45" s="261" t="s">
        <v>41</v>
      </c>
      <c r="C45" s="261" t="s">
        <v>3</v>
      </c>
      <c r="D45" s="265" t="s">
        <v>70</v>
      </c>
      <c r="E45" s="261" t="str">
        <f t="shared" si="0"/>
        <v>ACTotal5-9</v>
      </c>
      <c r="F45" s="266">
        <v>84839.330900000001</v>
      </c>
    </row>
    <row r="46" spans="2:6" x14ac:dyDescent="0.2">
      <c r="B46" s="261" t="s">
        <v>41</v>
      </c>
      <c r="C46" s="261" t="s">
        <v>3</v>
      </c>
      <c r="D46" s="265" t="s">
        <v>71</v>
      </c>
      <c r="E46" s="261" t="str">
        <f t="shared" si="0"/>
        <v>ACTotal10-14</v>
      </c>
      <c r="F46" s="266">
        <v>89558.044299999994</v>
      </c>
    </row>
    <row r="47" spans="2:6" x14ac:dyDescent="0.2">
      <c r="B47" s="261" t="s">
        <v>41</v>
      </c>
      <c r="C47" s="261" t="s">
        <v>3</v>
      </c>
      <c r="D47" s="264" t="s">
        <v>72</v>
      </c>
      <c r="E47" s="261" t="str">
        <f t="shared" si="0"/>
        <v>ACTotal15-19</v>
      </c>
      <c r="F47" s="266">
        <v>92541.765799999994</v>
      </c>
    </row>
    <row r="48" spans="2:6" x14ac:dyDescent="0.2">
      <c r="B48" s="261" t="s">
        <v>41</v>
      </c>
      <c r="C48" s="261" t="s">
        <v>3</v>
      </c>
      <c r="D48" s="264" t="s">
        <v>73</v>
      </c>
      <c r="E48" s="261" t="str">
        <f t="shared" si="0"/>
        <v>ACTotal20-24</v>
      </c>
      <c r="F48" s="266">
        <v>87394.823900000003</v>
      </c>
    </row>
    <row r="49" spans="2:6" x14ac:dyDescent="0.2">
      <c r="B49" s="261" t="s">
        <v>41</v>
      </c>
      <c r="C49" s="261" t="s">
        <v>3</v>
      </c>
      <c r="D49" s="264" t="s">
        <v>74</v>
      </c>
      <c r="E49" s="261" t="str">
        <f t="shared" si="0"/>
        <v>ACTotal25-29</v>
      </c>
      <c r="F49" s="266">
        <v>76405.152700000006</v>
      </c>
    </row>
    <row r="50" spans="2:6" x14ac:dyDescent="0.2">
      <c r="B50" s="261" t="s">
        <v>41</v>
      </c>
      <c r="C50" s="261" t="s">
        <v>3</v>
      </c>
      <c r="D50" s="264" t="s">
        <v>75</v>
      </c>
      <c r="E50" s="261" t="str">
        <f t="shared" si="0"/>
        <v>ACTotal30-34</v>
      </c>
      <c r="F50" s="266">
        <v>69804.771599999993</v>
      </c>
    </row>
    <row r="51" spans="2:6" x14ac:dyDescent="0.2">
      <c r="B51" s="261" t="s">
        <v>41</v>
      </c>
      <c r="C51" s="261" t="s">
        <v>3</v>
      </c>
      <c r="D51" s="264" t="s">
        <v>76</v>
      </c>
      <c r="E51" s="261" t="str">
        <f t="shared" si="0"/>
        <v>ACTotal35-39</v>
      </c>
      <c r="F51" s="266">
        <v>66656.641000000003</v>
      </c>
    </row>
    <row r="52" spans="2:6" x14ac:dyDescent="0.2">
      <c r="B52" s="261" t="s">
        <v>41</v>
      </c>
      <c r="C52" s="261" t="s">
        <v>3</v>
      </c>
      <c r="D52" s="264" t="s">
        <v>77</v>
      </c>
      <c r="E52" s="261" t="str">
        <f t="shared" si="0"/>
        <v>ACTotal40-44</v>
      </c>
      <c r="F52" s="266">
        <v>58026.002500000002</v>
      </c>
    </row>
    <row r="53" spans="2:6" x14ac:dyDescent="0.2">
      <c r="B53" s="261" t="s">
        <v>41</v>
      </c>
      <c r="C53" s="261" t="s">
        <v>3</v>
      </c>
      <c r="D53" s="264" t="s">
        <v>78</v>
      </c>
      <c r="E53" s="261" t="str">
        <f t="shared" si="0"/>
        <v>ACTotal45-49</v>
      </c>
      <c r="F53" s="266">
        <v>46603.237399999998</v>
      </c>
    </row>
    <row r="54" spans="2:6" x14ac:dyDescent="0.2">
      <c r="B54" s="261" t="s">
        <v>41</v>
      </c>
      <c r="C54" s="261" t="s">
        <v>3</v>
      </c>
      <c r="D54" s="264" t="s">
        <v>79</v>
      </c>
      <c r="E54" s="261" t="str">
        <f t="shared" si="0"/>
        <v>ACTotal50-54</v>
      </c>
      <c r="F54" s="266">
        <v>38451.345800000003</v>
      </c>
    </row>
    <row r="55" spans="2:6" x14ac:dyDescent="0.2">
      <c r="B55" s="261" t="s">
        <v>41</v>
      </c>
      <c r="C55" s="261" t="s">
        <v>3</v>
      </c>
      <c r="D55" s="264" t="s">
        <v>80</v>
      </c>
      <c r="E55" s="261" t="str">
        <f t="shared" si="0"/>
        <v>ACTotal55-59</v>
      </c>
      <c r="F55" s="266">
        <v>29569.613000000001</v>
      </c>
    </row>
    <row r="56" spans="2:6" x14ac:dyDescent="0.2">
      <c r="B56" s="261" t="s">
        <v>41</v>
      </c>
      <c r="C56" s="261" t="s">
        <v>3</v>
      </c>
      <c r="D56" s="264" t="s">
        <v>81</v>
      </c>
      <c r="E56" s="261" t="str">
        <f t="shared" si="0"/>
        <v>ACTotal60-64</v>
      </c>
      <c r="F56" s="266">
        <v>23340.5834</v>
      </c>
    </row>
    <row r="57" spans="2:6" x14ac:dyDescent="0.2">
      <c r="B57" s="261" t="s">
        <v>41</v>
      </c>
      <c r="C57" s="261" t="s">
        <v>3</v>
      </c>
      <c r="D57" s="264" t="s">
        <v>82</v>
      </c>
      <c r="E57" s="261" t="str">
        <f t="shared" si="0"/>
        <v>ACTotal65-69</v>
      </c>
      <c r="F57" s="266">
        <v>17585.834500000001</v>
      </c>
    </row>
    <row r="58" spans="2:6" x14ac:dyDescent="0.2">
      <c r="B58" s="261" t="s">
        <v>41</v>
      </c>
      <c r="C58" s="261" t="s">
        <v>3</v>
      </c>
      <c r="D58" s="264" t="s">
        <v>19</v>
      </c>
      <c r="E58" s="261" t="str">
        <f t="shared" si="0"/>
        <v>ACTotal70-74</v>
      </c>
      <c r="F58" s="266">
        <v>12366.8379</v>
      </c>
    </row>
    <row r="59" spans="2:6" x14ac:dyDescent="0.2">
      <c r="B59" s="261" t="s">
        <v>41</v>
      </c>
      <c r="C59" s="261" t="s">
        <v>3</v>
      </c>
      <c r="D59" s="264" t="s">
        <v>20</v>
      </c>
      <c r="E59" s="261" t="str">
        <f t="shared" si="0"/>
        <v>ACTotal75-79</v>
      </c>
      <c r="F59" s="266">
        <v>8464.3140000000003</v>
      </c>
    </row>
    <row r="60" spans="2:6" x14ac:dyDescent="0.2">
      <c r="B60" s="261" t="s">
        <v>41</v>
      </c>
      <c r="C60" s="261" t="s">
        <v>3</v>
      </c>
      <c r="D60" s="264" t="s">
        <v>21</v>
      </c>
      <c r="E60" s="261" t="str">
        <f t="shared" si="0"/>
        <v>ACTotal80-84</v>
      </c>
      <c r="F60" s="266">
        <v>4935.9984999999997</v>
      </c>
    </row>
    <row r="61" spans="2:6" x14ac:dyDescent="0.2">
      <c r="B61" s="261" t="s">
        <v>41</v>
      </c>
      <c r="C61" s="261" t="s">
        <v>3</v>
      </c>
      <c r="D61" s="264" t="s">
        <v>22</v>
      </c>
      <c r="E61" s="261" t="str">
        <f t="shared" si="0"/>
        <v>ACTotal85-89</v>
      </c>
      <c r="F61" s="266">
        <v>2569.4985999999999</v>
      </c>
    </row>
    <row r="62" spans="2:6" x14ac:dyDescent="0.2">
      <c r="B62" s="261" t="s">
        <v>41</v>
      </c>
      <c r="C62" s="261" t="s">
        <v>3</v>
      </c>
      <c r="D62" s="264" t="s">
        <v>5</v>
      </c>
      <c r="E62" s="261" t="str">
        <f t="shared" si="0"/>
        <v>ACTotal90+</v>
      </c>
      <c r="F62" s="266">
        <v>1649.8223</v>
      </c>
    </row>
    <row r="63" spans="2:6" x14ac:dyDescent="0.2">
      <c r="B63" s="261" t="s">
        <v>57</v>
      </c>
      <c r="C63" s="261" t="s">
        <v>48</v>
      </c>
      <c r="D63" s="264">
        <v>0</v>
      </c>
      <c r="E63" s="261" t="str">
        <f t="shared" si="0"/>
        <v>ALFemale0</v>
      </c>
      <c r="F63" s="266">
        <v>24629.590800000002</v>
      </c>
    </row>
    <row r="64" spans="2:6" x14ac:dyDescent="0.2">
      <c r="B64" s="261" t="s">
        <v>57</v>
      </c>
      <c r="C64" s="261" t="s">
        <v>48</v>
      </c>
      <c r="D64" s="265" t="s">
        <v>18</v>
      </c>
      <c r="E64" s="261" t="str">
        <f t="shared" si="0"/>
        <v>ALFemale1-4</v>
      </c>
      <c r="F64" s="266">
        <v>98383.290800000002</v>
      </c>
    </row>
    <row r="65" spans="2:6" x14ac:dyDescent="0.2">
      <c r="B65" s="261" t="s">
        <v>57</v>
      </c>
      <c r="C65" s="261" t="s">
        <v>48</v>
      </c>
      <c r="D65" s="265" t="s">
        <v>70</v>
      </c>
      <c r="E65" s="261" t="str">
        <f t="shared" si="0"/>
        <v>ALFemale5-9</v>
      </c>
      <c r="F65" s="266">
        <v>127687.6081</v>
      </c>
    </row>
    <row r="66" spans="2:6" x14ac:dyDescent="0.2">
      <c r="B66" s="261" t="s">
        <v>57</v>
      </c>
      <c r="C66" s="261" t="s">
        <v>48</v>
      </c>
      <c r="D66" s="265" t="s">
        <v>71</v>
      </c>
      <c r="E66" s="261" t="str">
        <f t="shared" si="0"/>
        <v>ALFemale10-14</v>
      </c>
      <c r="F66" s="266">
        <v>137525.8205</v>
      </c>
    </row>
    <row r="67" spans="2:6" x14ac:dyDescent="0.2">
      <c r="B67" s="261" t="s">
        <v>57</v>
      </c>
      <c r="C67" s="261" t="s">
        <v>48</v>
      </c>
      <c r="D67" s="264" t="s">
        <v>72</v>
      </c>
      <c r="E67" s="261" t="str">
        <f t="shared" si="0"/>
        <v>ALFemale15-19</v>
      </c>
      <c r="F67" s="266">
        <v>151185.94630000001</v>
      </c>
    </row>
    <row r="68" spans="2:6" x14ac:dyDescent="0.2">
      <c r="B68" s="261" t="s">
        <v>57</v>
      </c>
      <c r="C68" s="261" t="s">
        <v>48</v>
      </c>
      <c r="D68" s="264" t="s">
        <v>73</v>
      </c>
      <c r="E68" s="261" t="str">
        <f t="shared" ref="E68:E131" si="1">_xlfn.CONCAT(B68,C68,D68)</f>
        <v>ALFemale20-24</v>
      </c>
      <c r="F68" s="266">
        <v>158238.95910000001</v>
      </c>
    </row>
    <row r="69" spans="2:6" x14ac:dyDescent="0.2">
      <c r="B69" s="261" t="s">
        <v>57</v>
      </c>
      <c r="C69" s="261" t="s">
        <v>48</v>
      </c>
      <c r="D69" s="264" t="s">
        <v>74</v>
      </c>
      <c r="E69" s="261" t="str">
        <f t="shared" si="1"/>
        <v>ALFemale25-29</v>
      </c>
      <c r="F69" s="266">
        <v>143493.88860000001</v>
      </c>
    </row>
    <row r="70" spans="2:6" x14ac:dyDescent="0.2">
      <c r="B70" s="261" t="s">
        <v>57</v>
      </c>
      <c r="C70" s="261" t="s">
        <v>48</v>
      </c>
      <c r="D70" s="264" t="s">
        <v>75</v>
      </c>
      <c r="E70" s="261" t="str">
        <f t="shared" si="1"/>
        <v>ALFemale30-34</v>
      </c>
      <c r="F70" s="266">
        <v>138400.1747</v>
      </c>
    </row>
    <row r="71" spans="2:6" x14ac:dyDescent="0.2">
      <c r="B71" s="261" t="s">
        <v>57</v>
      </c>
      <c r="C71" s="261" t="s">
        <v>48</v>
      </c>
      <c r="D71" s="264" t="s">
        <v>76</v>
      </c>
      <c r="E71" s="261" t="str">
        <f t="shared" si="1"/>
        <v>ALFemale35-39</v>
      </c>
      <c r="F71" s="266">
        <v>135211.4491</v>
      </c>
    </row>
    <row r="72" spans="2:6" x14ac:dyDescent="0.2">
      <c r="B72" s="261" t="s">
        <v>57</v>
      </c>
      <c r="C72" s="261" t="s">
        <v>48</v>
      </c>
      <c r="D72" s="264" t="s">
        <v>77</v>
      </c>
      <c r="E72" s="261" t="str">
        <f t="shared" si="1"/>
        <v>ALFemale40-44</v>
      </c>
      <c r="F72" s="266">
        <v>125118.4201</v>
      </c>
    </row>
    <row r="73" spans="2:6" x14ac:dyDescent="0.2">
      <c r="B73" s="261" t="s">
        <v>57</v>
      </c>
      <c r="C73" s="261" t="s">
        <v>48</v>
      </c>
      <c r="D73" s="264" t="s">
        <v>78</v>
      </c>
      <c r="E73" s="261" t="str">
        <f t="shared" si="1"/>
        <v>ALFemale45-49</v>
      </c>
      <c r="F73" s="266">
        <v>108201.49340000001</v>
      </c>
    </row>
    <row r="74" spans="2:6" x14ac:dyDescent="0.2">
      <c r="B74" s="261" t="s">
        <v>57</v>
      </c>
      <c r="C74" s="261" t="s">
        <v>48</v>
      </c>
      <c r="D74" s="264" t="s">
        <v>79</v>
      </c>
      <c r="E74" s="261" t="str">
        <f t="shared" si="1"/>
        <v>ALFemale50-54</v>
      </c>
      <c r="F74" s="266">
        <v>97874.667700000005</v>
      </c>
    </row>
    <row r="75" spans="2:6" x14ac:dyDescent="0.2">
      <c r="B75" s="261" t="s">
        <v>57</v>
      </c>
      <c r="C75" s="261" t="s">
        <v>48</v>
      </c>
      <c r="D75" s="264" t="s">
        <v>80</v>
      </c>
      <c r="E75" s="261" t="str">
        <f t="shared" si="1"/>
        <v>ALFemale55-59</v>
      </c>
      <c r="F75" s="266">
        <v>80468.6878</v>
      </c>
    </row>
    <row r="76" spans="2:6" x14ac:dyDescent="0.2">
      <c r="B76" s="261" t="s">
        <v>57</v>
      </c>
      <c r="C76" s="261" t="s">
        <v>48</v>
      </c>
      <c r="D76" s="264" t="s">
        <v>81</v>
      </c>
      <c r="E76" s="261" t="str">
        <f t="shared" si="1"/>
        <v>ALFemale60-64</v>
      </c>
      <c r="F76" s="266">
        <v>65730.433199999999</v>
      </c>
    </row>
    <row r="77" spans="2:6" x14ac:dyDescent="0.2">
      <c r="B77" s="261" t="s">
        <v>57</v>
      </c>
      <c r="C77" s="261" t="s">
        <v>48</v>
      </c>
      <c r="D77" s="264" t="s">
        <v>82</v>
      </c>
      <c r="E77" s="261" t="str">
        <f t="shared" si="1"/>
        <v>ALFemale65-69</v>
      </c>
      <c r="F77" s="266">
        <v>53260.521399999998</v>
      </c>
    </row>
    <row r="78" spans="2:6" x14ac:dyDescent="0.2">
      <c r="B78" s="261" t="s">
        <v>57</v>
      </c>
      <c r="C78" s="261" t="s">
        <v>48</v>
      </c>
      <c r="D78" s="264" t="s">
        <v>19</v>
      </c>
      <c r="E78" s="261" t="str">
        <f t="shared" si="1"/>
        <v>ALFemale70-74</v>
      </c>
      <c r="F78" s="266">
        <v>39128.869500000001</v>
      </c>
    </row>
    <row r="79" spans="2:6" x14ac:dyDescent="0.2">
      <c r="B79" s="261" t="s">
        <v>57</v>
      </c>
      <c r="C79" s="261" t="s">
        <v>48</v>
      </c>
      <c r="D79" s="264" t="s">
        <v>20</v>
      </c>
      <c r="E79" s="261" t="str">
        <f t="shared" si="1"/>
        <v>ALFemale75-79</v>
      </c>
      <c r="F79" s="266">
        <v>27206.043699999998</v>
      </c>
    </row>
    <row r="80" spans="2:6" x14ac:dyDescent="0.2">
      <c r="B80" s="261" t="s">
        <v>57</v>
      </c>
      <c r="C80" s="261" t="s">
        <v>48</v>
      </c>
      <c r="D80" s="264" t="s">
        <v>21</v>
      </c>
      <c r="E80" s="261" t="str">
        <f t="shared" si="1"/>
        <v>ALFemale80-84</v>
      </c>
      <c r="F80" s="266">
        <v>17439.437099999999</v>
      </c>
    </row>
    <row r="81" spans="2:6" x14ac:dyDescent="0.2">
      <c r="B81" s="261" t="s">
        <v>57</v>
      </c>
      <c r="C81" s="261" t="s">
        <v>48</v>
      </c>
      <c r="D81" s="264" t="s">
        <v>22</v>
      </c>
      <c r="E81" s="261" t="str">
        <f t="shared" si="1"/>
        <v>ALFemale85-89</v>
      </c>
      <c r="F81" s="266">
        <v>9126.6402999999991</v>
      </c>
    </row>
    <row r="82" spans="2:6" x14ac:dyDescent="0.2">
      <c r="B82" s="261" t="s">
        <v>57</v>
      </c>
      <c r="C82" s="261" t="s">
        <v>48</v>
      </c>
      <c r="D82" s="264" t="s">
        <v>5</v>
      </c>
      <c r="E82" s="261" t="str">
        <f t="shared" si="1"/>
        <v>ALFemale90+</v>
      </c>
      <c r="F82" s="266">
        <v>5713.3179</v>
      </c>
    </row>
    <row r="83" spans="2:6" x14ac:dyDescent="0.2">
      <c r="B83" s="261" t="s">
        <v>57</v>
      </c>
      <c r="C83" s="261" t="s">
        <v>47</v>
      </c>
      <c r="D83" s="264">
        <v>0</v>
      </c>
      <c r="E83" s="261" t="str">
        <f t="shared" si="1"/>
        <v>ALMale0</v>
      </c>
      <c r="F83" s="266">
        <v>25828.5376</v>
      </c>
    </row>
    <row r="84" spans="2:6" x14ac:dyDescent="0.2">
      <c r="B84" s="261" t="s">
        <v>57</v>
      </c>
      <c r="C84" s="261" t="s">
        <v>47</v>
      </c>
      <c r="D84" s="265" t="s">
        <v>18</v>
      </c>
      <c r="E84" s="261" t="str">
        <f t="shared" si="1"/>
        <v>ALMale1-4</v>
      </c>
      <c r="F84" s="266">
        <v>103073.5442</v>
      </c>
    </row>
    <row r="85" spans="2:6" x14ac:dyDescent="0.2">
      <c r="B85" s="261" t="s">
        <v>57</v>
      </c>
      <c r="C85" s="261" t="s">
        <v>47</v>
      </c>
      <c r="D85" s="265" t="s">
        <v>70</v>
      </c>
      <c r="E85" s="261" t="str">
        <f t="shared" si="1"/>
        <v>ALMale5-9</v>
      </c>
      <c r="F85" s="266">
        <v>133504.92120000001</v>
      </c>
    </row>
    <row r="86" spans="2:6" x14ac:dyDescent="0.2">
      <c r="B86" s="261" t="s">
        <v>57</v>
      </c>
      <c r="C86" s="261" t="s">
        <v>47</v>
      </c>
      <c r="D86" s="265" t="s">
        <v>71</v>
      </c>
      <c r="E86" s="261" t="str">
        <f t="shared" si="1"/>
        <v>ALMale10-14</v>
      </c>
      <c r="F86" s="266">
        <v>143318.9952</v>
      </c>
    </row>
    <row r="87" spans="2:6" x14ac:dyDescent="0.2">
      <c r="B87" s="261" t="s">
        <v>57</v>
      </c>
      <c r="C87" s="261" t="s">
        <v>47</v>
      </c>
      <c r="D87" s="264" t="s">
        <v>72</v>
      </c>
      <c r="E87" s="261" t="str">
        <f t="shared" si="1"/>
        <v>ALMale15-19</v>
      </c>
      <c r="F87" s="266">
        <v>154266.5626</v>
      </c>
    </row>
    <row r="88" spans="2:6" x14ac:dyDescent="0.2">
      <c r="B88" s="261" t="s">
        <v>57</v>
      </c>
      <c r="C88" s="261" t="s">
        <v>47</v>
      </c>
      <c r="D88" s="264" t="s">
        <v>73</v>
      </c>
      <c r="E88" s="261" t="str">
        <f t="shared" si="1"/>
        <v>ALMale20-24</v>
      </c>
      <c r="F88" s="266">
        <v>156828.08799999999</v>
      </c>
    </row>
    <row r="89" spans="2:6" x14ac:dyDescent="0.2">
      <c r="B89" s="261" t="s">
        <v>57</v>
      </c>
      <c r="C89" s="261" t="s">
        <v>47</v>
      </c>
      <c r="D89" s="264" t="s">
        <v>74</v>
      </c>
      <c r="E89" s="261" t="str">
        <f t="shared" si="1"/>
        <v>ALMale25-29</v>
      </c>
      <c r="F89" s="266">
        <v>134000.30540000001</v>
      </c>
    </row>
    <row r="90" spans="2:6" x14ac:dyDescent="0.2">
      <c r="B90" s="261" t="s">
        <v>57</v>
      </c>
      <c r="C90" s="261" t="s">
        <v>47</v>
      </c>
      <c r="D90" s="264" t="s">
        <v>75</v>
      </c>
      <c r="E90" s="261" t="str">
        <f t="shared" si="1"/>
        <v>ALMale30-34</v>
      </c>
      <c r="F90" s="266">
        <v>120867.9351</v>
      </c>
    </row>
    <row r="91" spans="2:6" x14ac:dyDescent="0.2">
      <c r="B91" s="261" t="s">
        <v>57</v>
      </c>
      <c r="C91" s="261" t="s">
        <v>47</v>
      </c>
      <c r="D91" s="264" t="s">
        <v>76</v>
      </c>
      <c r="E91" s="261" t="str">
        <f t="shared" si="1"/>
        <v>ALMale35-39</v>
      </c>
      <c r="F91" s="266">
        <v>118123.2433</v>
      </c>
    </row>
    <row r="92" spans="2:6" x14ac:dyDescent="0.2">
      <c r="B92" s="261" t="s">
        <v>57</v>
      </c>
      <c r="C92" s="261" t="s">
        <v>47</v>
      </c>
      <c r="D92" s="264" t="s">
        <v>77</v>
      </c>
      <c r="E92" s="261" t="str">
        <f t="shared" si="1"/>
        <v>ALMale40-44</v>
      </c>
      <c r="F92" s="266">
        <v>108525.77710000001</v>
      </c>
    </row>
    <row r="93" spans="2:6" x14ac:dyDescent="0.2">
      <c r="B93" s="261" t="s">
        <v>57</v>
      </c>
      <c r="C93" s="261" t="s">
        <v>47</v>
      </c>
      <c r="D93" s="264" t="s">
        <v>78</v>
      </c>
      <c r="E93" s="261" t="str">
        <f t="shared" si="1"/>
        <v>ALMale45-49</v>
      </c>
      <c r="F93" s="266">
        <v>91978.949399999998</v>
      </c>
    </row>
    <row r="94" spans="2:6" x14ac:dyDescent="0.2">
      <c r="B94" s="261" t="s">
        <v>57</v>
      </c>
      <c r="C94" s="261" t="s">
        <v>47</v>
      </c>
      <c r="D94" s="264" t="s">
        <v>79</v>
      </c>
      <c r="E94" s="261" t="str">
        <f t="shared" si="1"/>
        <v>ALMale50-54</v>
      </c>
      <c r="F94" s="266">
        <v>82816.016799999998</v>
      </c>
    </row>
    <row r="95" spans="2:6" x14ac:dyDescent="0.2">
      <c r="B95" s="261" t="s">
        <v>57</v>
      </c>
      <c r="C95" s="261" t="s">
        <v>47</v>
      </c>
      <c r="D95" s="264" t="s">
        <v>80</v>
      </c>
      <c r="E95" s="261" t="str">
        <f t="shared" si="1"/>
        <v>ALMale55-59</v>
      </c>
      <c r="F95" s="266">
        <v>68073.719299999997</v>
      </c>
    </row>
    <row r="96" spans="2:6" x14ac:dyDescent="0.2">
      <c r="B96" s="261" t="s">
        <v>57</v>
      </c>
      <c r="C96" s="261" t="s">
        <v>47</v>
      </c>
      <c r="D96" s="264" t="s">
        <v>81</v>
      </c>
      <c r="E96" s="261" t="str">
        <f t="shared" si="1"/>
        <v>ALMale60-64</v>
      </c>
      <c r="F96" s="266">
        <v>53459.0458</v>
      </c>
    </row>
    <row r="97" spans="2:6" x14ac:dyDescent="0.2">
      <c r="B97" s="261" t="s">
        <v>57</v>
      </c>
      <c r="C97" s="261" t="s">
        <v>47</v>
      </c>
      <c r="D97" s="264" t="s">
        <v>82</v>
      </c>
      <c r="E97" s="261" t="str">
        <f t="shared" si="1"/>
        <v>ALMale65-69</v>
      </c>
      <c r="F97" s="266">
        <v>41575.073100000001</v>
      </c>
    </row>
    <row r="98" spans="2:6" x14ac:dyDescent="0.2">
      <c r="B98" s="261" t="s">
        <v>57</v>
      </c>
      <c r="C98" s="261" t="s">
        <v>47</v>
      </c>
      <c r="D98" s="264" t="s">
        <v>19</v>
      </c>
      <c r="E98" s="261" t="str">
        <f t="shared" si="1"/>
        <v>ALMale70-74</v>
      </c>
      <c r="F98" s="266">
        <v>30602.886699999999</v>
      </c>
    </row>
    <row r="99" spans="2:6" x14ac:dyDescent="0.2">
      <c r="B99" s="261" t="s">
        <v>57</v>
      </c>
      <c r="C99" s="261" t="s">
        <v>47</v>
      </c>
      <c r="D99" s="264" t="s">
        <v>20</v>
      </c>
      <c r="E99" s="261" t="str">
        <f t="shared" si="1"/>
        <v>ALMale75-79</v>
      </c>
      <c r="F99" s="266">
        <v>19614.438200000001</v>
      </c>
    </row>
    <row r="100" spans="2:6" x14ac:dyDescent="0.2">
      <c r="B100" s="261" t="s">
        <v>57</v>
      </c>
      <c r="C100" s="261" t="s">
        <v>47</v>
      </c>
      <c r="D100" s="264" t="s">
        <v>21</v>
      </c>
      <c r="E100" s="261" t="str">
        <f t="shared" si="1"/>
        <v>ALMale80-84</v>
      </c>
      <c r="F100" s="266">
        <v>11044.385</v>
      </c>
    </row>
    <row r="101" spans="2:6" x14ac:dyDescent="0.2">
      <c r="B101" s="261" t="s">
        <v>57</v>
      </c>
      <c r="C101" s="261" t="s">
        <v>47</v>
      </c>
      <c r="D101" s="264" t="s">
        <v>22</v>
      </c>
      <c r="E101" s="261" t="str">
        <f t="shared" si="1"/>
        <v>ALMale85-89</v>
      </c>
      <c r="F101" s="266">
        <v>5058.3630000000003</v>
      </c>
    </row>
    <row r="102" spans="2:6" x14ac:dyDescent="0.2">
      <c r="B102" s="261" t="s">
        <v>57</v>
      </c>
      <c r="C102" s="261" t="s">
        <v>47</v>
      </c>
      <c r="D102" s="264" t="s">
        <v>5</v>
      </c>
      <c r="E102" s="261" t="str">
        <f t="shared" si="1"/>
        <v>ALMale90+</v>
      </c>
      <c r="F102" s="266">
        <v>2943.3334</v>
      </c>
    </row>
    <row r="103" spans="2:6" x14ac:dyDescent="0.2">
      <c r="B103" s="261" t="s">
        <v>57</v>
      </c>
      <c r="C103" s="261" t="s">
        <v>3</v>
      </c>
      <c r="D103" s="264">
        <v>0</v>
      </c>
      <c r="E103" s="261" t="str">
        <f t="shared" si="1"/>
        <v>ALTotal0</v>
      </c>
      <c r="F103" s="266">
        <v>50458.128400000001</v>
      </c>
    </row>
    <row r="104" spans="2:6" x14ac:dyDescent="0.2">
      <c r="B104" s="261" t="s">
        <v>57</v>
      </c>
      <c r="C104" s="261" t="s">
        <v>3</v>
      </c>
      <c r="D104" s="265" t="s">
        <v>18</v>
      </c>
      <c r="E104" s="261" t="str">
        <f t="shared" si="1"/>
        <v>ALTotal1-4</v>
      </c>
      <c r="F104" s="266">
        <v>201456.83489999999</v>
      </c>
    </row>
    <row r="105" spans="2:6" x14ac:dyDescent="0.2">
      <c r="B105" s="261" t="s">
        <v>57</v>
      </c>
      <c r="C105" s="261" t="s">
        <v>3</v>
      </c>
      <c r="D105" s="265" t="s">
        <v>70</v>
      </c>
      <c r="E105" s="261" t="str">
        <f t="shared" si="1"/>
        <v>ALTotal5-9</v>
      </c>
      <c r="F105" s="266">
        <v>261192.5288</v>
      </c>
    </row>
    <row r="106" spans="2:6" x14ac:dyDescent="0.2">
      <c r="B106" s="261" t="s">
        <v>57</v>
      </c>
      <c r="C106" s="261" t="s">
        <v>3</v>
      </c>
      <c r="D106" s="265" t="s">
        <v>71</v>
      </c>
      <c r="E106" s="261" t="str">
        <f t="shared" si="1"/>
        <v>ALTotal10-14</v>
      </c>
      <c r="F106" s="266">
        <v>280844.80849999998</v>
      </c>
    </row>
    <row r="107" spans="2:6" x14ac:dyDescent="0.2">
      <c r="B107" s="261" t="s">
        <v>57</v>
      </c>
      <c r="C107" s="261" t="s">
        <v>3</v>
      </c>
      <c r="D107" s="264" t="s">
        <v>72</v>
      </c>
      <c r="E107" s="261" t="str">
        <f t="shared" si="1"/>
        <v>ALTotal15-19</v>
      </c>
      <c r="F107" s="266">
        <v>305452.50449999998</v>
      </c>
    </row>
    <row r="108" spans="2:6" x14ac:dyDescent="0.2">
      <c r="B108" s="261" t="s">
        <v>57</v>
      </c>
      <c r="C108" s="261" t="s">
        <v>3</v>
      </c>
      <c r="D108" s="264" t="s">
        <v>73</v>
      </c>
      <c r="E108" s="261" t="str">
        <f t="shared" si="1"/>
        <v>ALTotal20-24</v>
      </c>
      <c r="F108" s="266">
        <v>315067.03200000001</v>
      </c>
    </row>
    <row r="109" spans="2:6" x14ac:dyDescent="0.2">
      <c r="B109" s="261" t="s">
        <v>57</v>
      </c>
      <c r="C109" s="261" t="s">
        <v>3</v>
      </c>
      <c r="D109" s="264" t="s">
        <v>74</v>
      </c>
      <c r="E109" s="261" t="str">
        <f t="shared" si="1"/>
        <v>ALTotal25-29</v>
      </c>
      <c r="F109" s="266">
        <v>277494.08779999998</v>
      </c>
    </row>
    <row r="110" spans="2:6" x14ac:dyDescent="0.2">
      <c r="B110" s="261" t="s">
        <v>57</v>
      </c>
      <c r="C110" s="261" t="s">
        <v>3</v>
      </c>
      <c r="D110" s="264" t="s">
        <v>75</v>
      </c>
      <c r="E110" s="261" t="str">
        <f t="shared" si="1"/>
        <v>ALTotal30-34</v>
      </c>
      <c r="F110" s="266">
        <v>259268.10769999999</v>
      </c>
    </row>
    <row r="111" spans="2:6" x14ac:dyDescent="0.2">
      <c r="B111" s="261" t="s">
        <v>57</v>
      </c>
      <c r="C111" s="261" t="s">
        <v>3</v>
      </c>
      <c r="D111" s="264" t="s">
        <v>76</v>
      </c>
      <c r="E111" s="261" t="str">
        <f t="shared" si="1"/>
        <v>ALTotal35-39</v>
      </c>
      <c r="F111" s="266">
        <v>253334.6623</v>
      </c>
    </row>
    <row r="112" spans="2:6" x14ac:dyDescent="0.2">
      <c r="B112" s="261" t="s">
        <v>57</v>
      </c>
      <c r="C112" s="261" t="s">
        <v>3</v>
      </c>
      <c r="D112" s="264" t="s">
        <v>77</v>
      </c>
      <c r="E112" s="261" t="str">
        <f t="shared" si="1"/>
        <v>ALTotal40-44</v>
      </c>
      <c r="F112" s="266">
        <v>233644.1961</v>
      </c>
    </row>
    <row r="113" spans="2:6" x14ac:dyDescent="0.2">
      <c r="B113" s="261" t="s">
        <v>57</v>
      </c>
      <c r="C113" s="261" t="s">
        <v>3</v>
      </c>
      <c r="D113" s="264" t="s">
        <v>78</v>
      </c>
      <c r="E113" s="261" t="str">
        <f t="shared" si="1"/>
        <v>ALTotal45-49</v>
      </c>
      <c r="F113" s="266">
        <v>200180.43470000001</v>
      </c>
    </row>
    <row r="114" spans="2:6" x14ac:dyDescent="0.2">
      <c r="B114" s="261" t="s">
        <v>57</v>
      </c>
      <c r="C114" s="261" t="s">
        <v>3</v>
      </c>
      <c r="D114" s="264" t="s">
        <v>79</v>
      </c>
      <c r="E114" s="261" t="str">
        <f t="shared" si="1"/>
        <v>ALTotal50-54</v>
      </c>
      <c r="F114" s="266">
        <v>180690.6545</v>
      </c>
    </row>
    <row r="115" spans="2:6" x14ac:dyDescent="0.2">
      <c r="B115" s="261" t="s">
        <v>57</v>
      </c>
      <c r="C115" s="261" t="s">
        <v>3</v>
      </c>
      <c r="D115" s="264" t="s">
        <v>80</v>
      </c>
      <c r="E115" s="261" t="str">
        <f t="shared" si="1"/>
        <v>ALTotal55-59</v>
      </c>
      <c r="F115" s="266">
        <v>148542.40090000001</v>
      </c>
    </row>
    <row r="116" spans="2:6" x14ac:dyDescent="0.2">
      <c r="B116" s="261" t="s">
        <v>57</v>
      </c>
      <c r="C116" s="261" t="s">
        <v>3</v>
      </c>
      <c r="D116" s="264" t="s">
        <v>81</v>
      </c>
      <c r="E116" s="261" t="str">
        <f t="shared" si="1"/>
        <v>ALTotal60-64</v>
      </c>
      <c r="F116" s="266">
        <v>119189.4764</v>
      </c>
    </row>
    <row r="117" spans="2:6" x14ac:dyDescent="0.2">
      <c r="B117" s="261" t="s">
        <v>57</v>
      </c>
      <c r="C117" s="261" t="s">
        <v>3</v>
      </c>
      <c r="D117" s="264" t="s">
        <v>82</v>
      </c>
      <c r="E117" s="261" t="str">
        <f t="shared" si="1"/>
        <v>ALTotal65-69</v>
      </c>
      <c r="F117" s="266">
        <v>94835.5579</v>
      </c>
    </row>
    <row r="118" spans="2:6" x14ac:dyDescent="0.2">
      <c r="B118" s="261" t="s">
        <v>57</v>
      </c>
      <c r="C118" s="261" t="s">
        <v>3</v>
      </c>
      <c r="D118" s="264" t="s">
        <v>19</v>
      </c>
      <c r="E118" s="261" t="str">
        <f t="shared" si="1"/>
        <v>ALTotal70-74</v>
      </c>
      <c r="F118" s="266">
        <v>69731.720199999996</v>
      </c>
    </row>
    <row r="119" spans="2:6" x14ac:dyDescent="0.2">
      <c r="B119" s="261" t="s">
        <v>57</v>
      </c>
      <c r="C119" s="261" t="s">
        <v>3</v>
      </c>
      <c r="D119" s="264" t="s">
        <v>20</v>
      </c>
      <c r="E119" s="261" t="str">
        <f t="shared" si="1"/>
        <v>ALTotal75-79</v>
      </c>
      <c r="F119" s="266">
        <v>46820.481899999999</v>
      </c>
    </row>
    <row r="120" spans="2:6" x14ac:dyDescent="0.2">
      <c r="B120" s="261" t="s">
        <v>57</v>
      </c>
      <c r="C120" s="261" t="s">
        <v>3</v>
      </c>
      <c r="D120" s="264" t="s">
        <v>21</v>
      </c>
      <c r="E120" s="261" t="str">
        <f t="shared" si="1"/>
        <v>ALTotal80-84</v>
      </c>
      <c r="F120" s="266">
        <v>28483.8207</v>
      </c>
    </row>
    <row r="121" spans="2:6" x14ac:dyDescent="0.2">
      <c r="B121" s="261" t="s">
        <v>57</v>
      </c>
      <c r="C121" s="261" t="s">
        <v>3</v>
      </c>
      <c r="D121" s="264" t="s">
        <v>22</v>
      </c>
      <c r="E121" s="261" t="str">
        <f t="shared" si="1"/>
        <v>ALTotal85-89</v>
      </c>
      <c r="F121" s="266">
        <v>14184.988600000001</v>
      </c>
    </row>
    <row r="122" spans="2:6" x14ac:dyDescent="0.2">
      <c r="B122" s="261" t="s">
        <v>57</v>
      </c>
      <c r="C122" s="261" t="s">
        <v>3</v>
      </c>
      <c r="D122" s="264" t="s">
        <v>5</v>
      </c>
      <c r="E122" s="261" t="str">
        <f t="shared" si="1"/>
        <v>ALTotal90+</v>
      </c>
      <c r="F122" s="266">
        <v>8656.6131999999998</v>
      </c>
    </row>
    <row r="123" spans="2:6" x14ac:dyDescent="0.2">
      <c r="B123" s="261" t="s">
        <v>42</v>
      </c>
      <c r="C123" s="261" t="s">
        <v>48</v>
      </c>
      <c r="D123" s="264">
        <v>0</v>
      </c>
      <c r="E123" s="261" t="str">
        <f t="shared" si="1"/>
        <v>AMFemale0</v>
      </c>
      <c r="F123" s="266">
        <v>39587.3295</v>
      </c>
    </row>
    <row r="124" spans="2:6" x14ac:dyDescent="0.2">
      <c r="B124" s="261" t="s">
        <v>42</v>
      </c>
      <c r="C124" s="261" t="s">
        <v>48</v>
      </c>
      <c r="D124" s="265" t="s">
        <v>18</v>
      </c>
      <c r="E124" s="261" t="str">
        <f t="shared" si="1"/>
        <v>AMFemale1-4</v>
      </c>
      <c r="F124" s="266">
        <v>157781.9284</v>
      </c>
    </row>
    <row r="125" spans="2:6" x14ac:dyDescent="0.2">
      <c r="B125" s="261" t="s">
        <v>42</v>
      </c>
      <c r="C125" s="261" t="s">
        <v>48</v>
      </c>
      <c r="D125" s="265" t="s">
        <v>70</v>
      </c>
      <c r="E125" s="261" t="str">
        <f t="shared" si="1"/>
        <v>AMFemale5-9</v>
      </c>
      <c r="F125" s="266">
        <v>198814.90239999999</v>
      </c>
    </row>
    <row r="126" spans="2:6" x14ac:dyDescent="0.2">
      <c r="B126" s="261" t="s">
        <v>42</v>
      </c>
      <c r="C126" s="261" t="s">
        <v>48</v>
      </c>
      <c r="D126" s="265" t="s">
        <v>71</v>
      </c>
      <c r="E126" s="261" t="str">
        <f t="shared" si="1"/>
        <v>AMFemale10-14</v>
      </c>
      <c r="F126" s="266">
        <v>195193.89600000001</v>
      </c>
    </row>
    <row r="127" spans="2:6" x14ac:dyDescent="0.2">
      <c r="B127" s="261" t="s">
        <v>42</v>
      </c>
      <c r="C127" s="261" t="s">
        <v>48</v>
      </c>
      <c r="D127" s="264" t="s">
        <v>72</v>
      </c>
      <c r="E127" s="261" t="str">
        <f t="shared" si="1"/>
        <v>AMFemale15-19</v>
      </c>
      <c r="F127" s="266">
        <v>190404.19870000001</v>
      </c>
    </row>
    <row r="128" spans="2:6" x14ac:dyDescent="0.2">
      <c r="B128" s="261" t="s">
        <v>42</v>
      </c>
      <c r="C128" s="261" t="s">
        <v>48</v>
      </c>
      <c r="D128" s="264" t="s">
        <v>73</v>
      </c>
      <c r="E128" s="261" t="str">
        <f t="shared" si="1"/>
        <v>AMFemale20-24</v>
      </c>
      <c r="F128" s="266">
        <v>200852.935</v>
      </c>
    </row>
    <row r="129" spans="2:6" x14ac:dyDescent="0.2">
      <c r="B129" s="261" t="s">
        <v>42</v>
      </c>
      <c r="C129" s="261" t="s">
        <v>48</v>
      </c>
      <c r="D129" s="264" t="s">
        <v>74</v>
      </c>
      <c r="E129" s="261" t="str">
        <f t="shared" si="1"/>
        <v>AMFemale25-29</v>
      </c>
      <c r="F129" s="266">
        <v>186265.32980000001</v>
      </c>
    </row>
    <row r="130" spans="2:6" x14ac:dyDescent="0.2">
      <c r="B130" s="261" t="s">
        <v>42</v>
      </c>
      <c r="C130" s="261" t="s">
        <v>48</v>
      </c>
      <c r="D130" s="264" t="s">
        <v>75</v>
      </c>
      <c r="E130" s="261" t="str">
        <f t="shared" si="1"/>
        <v>AMFemale30-34</v>
      </c>
      <c r="F130" s="266">
        <v>171817.3995</v>
      </c>
    </row>
    <row r="131" spans="2:6" x14ac:dyDescent="0.2">
      <c r="B131" s="261" t="s">
        <v>42</v>
      </c>
      <c r="C131" s="261" t="s">
        <v>48</v>
      </c>
      <c r="D131" s="264" t="s">
        <v>76</v>
      </c>
      <c r="E131" s="261" t="str">
        <f t="shared" si="1"/>
        <v>AMFemale35-39</v>
      </c>
      <c r="F131" s="266">
        <v>161850.88329999999</v>
      </c>
    </row>
    <row r="132" spans="2:6" x14ac:dyDescent="0.2">
      <c r="B132" s="261" t="s">
        <v>42</v>
      </c>
      <c r="C132" s="261" t="s">
        <v>48</v>
      </c>
      <c r="D132" s="264" t="s">
        <v>77</v>
      </c>
      <c r="E132" s="261" t="str">
        <f t="shared" ref="E132:E195" si="2">_xlfn.CONCAT(B132,C132,D132)</f>
        <v>AMFemale40-44</v>
      </c>
      <c r="F132" s="266">
        <v>141704.2934</v>
      </c>
    </row>
    <row r="133" spans="2:6" x14ac:dyDescent="0.2">
      <c r="B133" s="261" t="s">
        <v>42</v>
      </c>
      <c r="C133" s="261" t="s">
        <v>48</v>
      </c>
      <c r="D133" s="264" t="s">
        <v>78</v>
      </c>
      <c r="E133" s="261" t="str">
        <f t="shared" si="2"/>
        <v>AMFemale45-49</v>
      </c>
      <c r="F133" s="266">
        <v>114431.39260000001</v>
      </c>
    </row>
    <row r="134" spans="2:6" x14ac:dyDescent="0.2">
      <c r="B134" s="261" t="s">
        <v>42</v>
      </c>
      <c r="C134" s="261" t="s">
        <v>48</v>
      </c>
      <c r="D134" s="264" t="s">
        <v>79</v>
      </c>
      <c r="E134" s="261" t="str">
        <f t="shared" si="2"/>
        <v>AMFemale50-54</v>
      </c>
      <c r="F134" s="266">
        <v>91352.811100000006</v>
      </c>
    </row>
    <row r="135" spans="2:6" x14ac:dyDescent="0.2">
      <c r="B135" s="261" t="s">
        <v>42</v>
      </c>
      <c r="C135" s="261" t="s">
        <v>48</v>
      </c>
      <c r="D135" s="264" t="s">
        <v>80</v>
      </c>
      <c r="E135" s="261" t="str">
        <f t="shared" si="2"/>
        <v>AMFemale55-59</v>
      </c>
      <c r="F135" s="266">
        <v>73631.075800000006</v>
      </c>
    </row>
    <row r="136" spans="2:6" x14ac:dyDescent="0.2">
      <c r="B136" s="261" t="s">
        <v>42</v>
      </c>
      <c r="C136" s="261" t="s">
        <v>48</v>
      </c>
      <c r="D136" s="264" t="s">
        <v>81</v>
      </c>
      <c r="E136" s="261" t="str">
        <f t="shared" si="2"/>
        <v>AMFemale60-64</v>
      </c>
      <c r="F136" s="266">
        <v>57511.144200000002</v>
      </c>
    </row>
    <row r="137" spans="2:6" x14ac:dyDescent="0.2">
      <c r="B137" s="261" t="s">
        <v>42</v>
      </c>
      <c r="C137" s="261" t="s">
        <v>48</v>
      </c>
      <c r="D137" s="264" t="s">
        <v>82</v>
      </c>
      <c r="E137" s="261" t="str">
        <f t="shared" si="2"/>
        <v>AMFemale65-69</v>
      </c>
      <c r="F137" s="266">
        <v>42253.2526</v>
      </c>
    </row>
    <row r="138" spans="2:6" x14ac:dyDescent="0.2">
      <c r="B138" s="261" t="s">
        <v>42</v>
      </c>
      <c r="C138" s="261" t="s">
        <v>48</v>
      </c>
      <c r="D138" s="264" t="s">
        <v>19</v>
      </c>
      <c r="E138" s="261" t="str">
        <f t="shared" si="2"/>
        <v>AMFemale70-74</v>
      </c>
      <c r="F138" s="266">
        <v>28797.300899999998</v>
      </c>
    </row>
    <row r="139" spans="2:6" x14ac:dyDescent="0.2">
      <c r="B139" s="261" t="s">
        <v>42</v>
      </c>
      <c r="C139" s="261" t="s">
        <v>48</v>
      </c>
      <c r="D139" s="264" t="s">
        <v>20</v>
      </c>
      <c r="E139" s="261" t="str">
        <f t="shared" si="2"/>
        <v>AMFemale75-79</v>
      </c>
      <c r="F139" s="266">
        <v>19255.741600000001</v>
      </c>
    </row>
    <row r="140" spans="2:6" x14ac:dyDescent="0.2">
      <c r="B140" s="261" t="s">
        <v>42</v>
      </c>
      <c r="C140" s="261" t="s">
        <v>48</v>
      </c>
      <c r="D140" s="264" t="s">
        <v>21</v>
      </c>
      <c r="E140" s="261" t="str">
        <f t="shared" si="2"/>
        <v>AMFemale80-84</v>
      </c>
      <c r="F140" s="266">
        <v>11912.8298</v>
      </c>
    </row>
    <row r="141" spans="2:6" x14ac:dyDescent="0.2">
      <c r="B141" s="261" t="s">
        <v>42</v>
      </c>
      <c r="C141" s="261" t="s">
        <v>48</v>
      </c>
      <c r="D141" s="264" t="s">
        <v>22</v>
      </c>
      <c r="E141" s="261" t="str">
        <f t="shared" si="2"/>
        <v>AMFemale85-89</v>
      </c>
      <c r="F141" s="266">
        <v>6322.1476000000002</v>
      </c>
    </row>
    <row r="142" spans="2:6" x14ac:dyDescent="0.2">
      <c r="B142" s="261" t="s">
        <v>42</v>
      </c>
      <c r="C142" s="261" t="s">
        <v>48</v>
      </c>
      <c r="D142" s="264" t="s">
        <v>5</v>
      </c>
      <c r="E142" s="261" t="str">
        <f t="shared" si="2"/>
        <v>AMFemale90+</v>
      </c>
      <c r="F142" s="266">
        <v>4126.4696000000004</v>
      </c>
    </row>
    <row r="143" spans="2:6" x14ac:dyDescent="0.2">
      <c r="B143" s="261" t="s">
        <v>42</v>
      </c>
      <c r="C143" s="261" t="s">
        <v>47</v>
      </c>
      <c r="D143" s="264">
        <v>0</v>
      </c>
      <c r="E143" s="261" t="str">
        <f t="shared" si="2"/>
        <v>AMMale0</v>
      </c>
      <c r="F143" s="266">
        <v>41418.756500000003</v>
      </c>
    </row>
    <row r="144" spans="2:6" x14ac:dyDescent="0.2">
      <c r="B144" s="261" t="s">
        <v>42</v>
      </c>
      <c r="C144" s="261" t="s">
        <v>47</v>
      </c>
      <c r="D144" s="265" t="s">
        <v>18</v>
      </c>
      <c r="E144" s="261" t="str">
        <f t="shared" si="2"/>
        <v>AMMale1-4</v>
      </c>
      <c r="F144" s="266">
        <v>165090.69270000001</v>
      </c>
    </row>
    <row r="145" spans="2:6" x14ac:dyDescent="0.2">
      <c r="B145" s="261" t="s">
        <v>42</v>
      </c>
      <c r="C145" s="261" t="s">
        <v>47</v>
      </c>
      <c r="D145" s="265" t="s">
        <v>70</v>
      </c>
      <c r="E145" s="261" t="str">
        <f t="shared" si="2"/>
        <v>AMMale5-9</v>
      </c>
      <c r="F145" s="266">
        <v>207983.65270000001</v>
      </c>
    </row>
    <row r="146" spans="2:6" x14ac:dyDescent="0.2">
      <c r="B146" s="261" t="s">
        <v>42</v>
      </c>
      <c r="C146" s="261" t="s">
        <v>47</v>
      </c>
      <c r="D146" s="265" t="s">
        <v>71</v>
      </c>
      <c r="E146" s="261" t="str">
        <f t="shared" si="2"/>
        <v>AMMale10-14</v>
      </c>
      <c r="F146" s="266">
        <v>203877.21220000001</v>
      </c>
    </row>
    <row r="147" spans="2:6" x14ac:dyDescent="0.2">
      <c r="B147" s="261" t="s">
        <v>42</v>
      </c>
      <c r="C147" s="261" t="s">
        <v>47</v>
      </c>
      <c r="D147" s="264" t="s">
        <v>72</v>
      </c>
      <c r="E147" s="261" t="str">
        <f t="shared" si="2"/>
        <v>AMMale15-19</v>
      </c>
      <c r="F147" s="266">
        <v>197926.28229999999</v>
      </c>
    </row>
    <row r="148" spans="2:6" x14ac:dyDescent="0.2">
      <c r="B148" s="261" t="s">
        <v>42</v>
      </c>
      <c r="C148" s="261" t="s">
        <v>47</v>
      </c>
      <c r="D148" s="264" t="s">
        <v>73</v>
      </c>
      <c r="E148" s="261" t="str">
        <f t="shared" si="2"/>
        <v>AMMale20-24</v>
      </c>
      <c r="F148" s="266">
        <v>204213.94620000001</v>
      </c>
    </row>
    <row r="149" spans="2:6" x14ac:dyDescent="0.2">
      <c r="B149" s="261" t="s">
        <v>42</v>
      </c>
      <c r="C149" s="261" t="s">
        <v>47</v>
      </c>
      <c r="D149" s="264" t="s">
        <v>74</v>
      </c>
      <c r="E149" s="261" t="str">
        <f t="shared" si="2"/>
        <v>AMMale25-29</v>
      </c>
      <c r="F149" s="266">
        <v>183650.22219999999</v>
      </c>
    </row>
    <row r="150" spans="2:6" x14ac:dyDescent="0.2">
      <c r="B150" s="261" t="s">
        <v>42</v>
      </c>
      <c r="C150" s="261" t="s">
        <v>47</v>
      </c>
      <c r="D150" s="264" t="s">
        <v>75</v>
      </c>
      <c r="E150" s="261" t="str">
        <f t="shared" si="2"/>
        <v>AMMale30-34</v>
      </c>
      <c r="F150" s="266">
        <v>170575.38449999999</v>
      </c>
    </row>
    <row r="151" spans="2:6" x14ac:dyDescent="0.2">
      <c r="B151" s="261" t="s">
        <v>42</v>
      </c>
      <c r="C151" s="261" t="s">
        <v>47</v>
      </c>
      <c r="D151" s="264" t="s">
        <v>76</v>
      </c>
      <c r="E151" s="261" t="str">
        <f t="shared" si="2"/>
        <v>AMMale35-39</v>
      </c>
      <c r="F151" s="266">
        <v>159791.22870000001</v>
      </c>
    </row>
    <row r="152" spans="2:6" x14ac:dyDescent="0.2">
      <c r="B152" s="261" t="s">
        <v>42</v>
      </c>
      <c r="C152" s="261" t="s">
        <v>47</v>
      </c>
      <c r="D152" s="264" t="s">
        <v>77</v>
      </c>
      <c r="E152" s="261" t="str">
        <f t="shared" si="2"/>
        <v>AMMale40-44</v>
      </c>
      <c r="F152" s="266">
        <v>139426.9308</v>
      </c>
    </row>
    <row r="153" spans="2:6" x14ac:dyDescent="0.2">
      <c r="B153" s="261" t="s">
        <v>42</v>
      </c>
      <c r="C153" s="261" t="s">
        <v>47</v>
      </c>
      <c r="D153" s="264" t="s">
        <v>78</v>
      </c>
      <c r="E153" s="261" t="str">
        <f t="shared" si="2"/>
        <v>AMMale45-49</v>
      </c>
      <c r="F153" s="266">
        <v>113333.3858</v>
      </c>
    </row>
    <row r="154" spans="2:6" x14ac:dyDescent="0.2">
      <c r="B154" s="261" t="s">
        <v>42</v>
      </c>
      <c r="C154" s="261" t="s">
        <v>47</v>
      </c>
      <c r="D154" s="264" t="s">
        <v>79</v>
      </c>
      <c r="E154" s="261" t="str">
        <f t="shared" si="2"/>
        <v>AMMale50-54</v>
      </c>
      <c r="F154" s="266">
        <v>94146.689299999998</v>
      </c>
    </row>
    <row r="155" spans="2:6" x14ac:dyDescent="0.2">
      <c r="B155" s="261" t="s">
        <v>42</v>
      </c>
      <c r="C155" s="261" t="s">
        <v>47</v>
      </c>
      <c r="D155" s="264" t="s">
        <v>80</v>
      </c>
      <c r="E155" s="261" t="str">
        <f t="shared" si="2"/>
        <v>AMMale55-59</v>
      </c>
      <c r="F155" s="266">
        <v>74363.555500000002</v>
      </c>
    </row>
    <row r="156" spans="2:6" x14ac:dyDescent="0.2">
      <c r="B156" s="261" t="s">
        <v>42</v>
      </c>
      <c r="C156" s="261" t="s">
        <v>47</v>
      </c>
      <c r="D156" s="264" t="s">
        <v>81</v>
      </c>
      <c r="E156" s="261" t="str">
        <f t="shared" si="2"/>
        <v>AMMale60-64</v>
      </c>
      <c r="F156" s="266">
        <v>56068.221899999997</v>
      </c>
    </row>
    <row r="157" spans="2:6" x14ac:dyDescent="0.2">
      <c r="B157" s="261" t="s">
        <v>42</v>
      </c>
      <c r="C157" s="261" t="s">
        <v>47</v>
      </c>
      <c r="D157" s="264" t="s">
        <v>82</v>
      </c>
      <c r="E157" s="261" t="str">
        <f t="shared" si="2"/>
        <v>AMMale65-69</v>
      </c>
      <c r="F157" s="266">
        <v>39814.8433</v>
      </c>
    </row>
    <row r="158" spans="2:6" x14ac:dyDescent="0.2">
      <c r="B158" s="261" t="s">
        <v>42</v>
      </c>
      <c r="C158" s="261" t="s">
        <v>47</v>
      </c>
      <c r="D158" s="264" t="s">
        <v>19</v>
      </c>
      <c r="E158" s="261" t="str">
        <f t="shared" si="2"/>
        <v>AMMale70-74</v>
      </c>
      <c r="F158" s="266">
        <v>25884.882900000001</v>
      </c>
    </row>
    <row r="159" spans="2:6" x14ac:dyDescent="0.2">
      <c r="B159" s="261" t="s">
        <v>42</v>
      </c>
      <c r="C159" s="261" t="s">
        <v>47</v>
      </c>
      <c r="D159" s="264" t="s">
        <v>20</v>
      </c>
      <c r="E159" s="261" t="str">
        <f t="shared" si="2"/>
        <v>AMMale75-79</v>
      </c>
      <c r="F159" s="266">
        <v>16636.462899999999</v>
      </c>
    </row>
    <row r="160" spans="2:6" x14ac:dyDescent="0.2">
      <c r="B160" s="261" t="s">
        <v>42</v>
      </c>
      <c r="C160" s="261" t="s">
        <v>47</v>
      </c>
      <c r="D160" s="264" t="s">
        <v>21</v>
      </c>
      <c r="E160" s="261" t="str">
        <f t="shared" si="2"/>
        <v>AMMale80-84</v>
      </c>
      <c r="F160" s="266">
        <v>9232.5660000000007</v>
      </c>
    </row>
    <row r="161" spans="2:6" x14ac:dyDescent="0.2">
      <c r="B161" s="261" t="s">
        <v>42</v>
      </c>
      <c r="C161" s="261" t="s">
        <v>47</v>
      </c>
      <c r="D161" s="264" t="s">
        <v>22</v>
      </c>
      <c r="E161" s="261" t="str">
        <f t="shared" si="2"/>
        <v>AMMale85-89</v>
      </c>
      <c r="F161" s="266">
        <v>4475.1706000000004</v>
      </c>
    </row>
    <row r="162" spans="2:6" x14ac:dyDescent="0.2">
      <c r="B162" s="261" t="s">
        <v>42</v>
      </c>
      <c r="C162" s="261" t="s">
        <v>47</v>
      </c>
      <c r="D162" s="264" t="s">
        <v>5</v>
      </c>
      <c r="E162" s="261" t="str">
        <f t="shared" si="2"/>
        <v>AMMale90+</v>
      </c>
      <c r="F162" s="266">
        <v>2328.279</v>
      </c>
    </row>
    <row r="163" spans="2:6" x14ac:dyDescent="0.2">
      <c r="B163" s="261" t="s">
        <v>42</v>
      </c>
      <c r="C163" s="261" t="s">
        <v>3</v>
      </c>
      <c r="D163" s="264">
        <v>0</v>
      </c>
      <c r="E163" s="261" t="str">
        <f t="shared" si="2"/>
        <v>AMTotal0</v>
      </c>
      <c r="F163" s="266">
        <v>81006.085999999996</v>
      </c>
    </row>
    <row r="164" spans="2:6" x14ac:dyDescent="0.2">
      <c r="B164" s="261" t="s">
        <v>42</v>
      </c>
      <c r="C164" s="261" t="s">
        <v>3</v>
      </c>
      <c r="D164" s="265" t="s">
        <v>18</v>
      </c>
      <c r="E164" s="261" t="str">
        <f t="shared" si="2"/>
        <v>AMTotal1-4</v>
      </c>
      <c r="F164" s="266">
        <v>322872.62109999999</v>
      </c>
    </row>
    <row r="165" spans="2:6" x14ac:dyDescent="0.2">
      <c r="B165" s="261" t="s">
        <v>42</v>
      </c>
      <c r="C165" s="261" t="s">
        <v>3</v>
      </c>
      <c r="D165" s="265" t="s">
        <v>70</v>
      </c>
      <c r="E165" s="261" t="str">
        <f t="shared" si="2"/>
        <v>AMTotal5-9</v>
      </c>
      <c r="F165" s="266">
        <v>406798.5551</v>
      </c>
    </row>
    <row r="166" spans="2:6" x14ac:dyDescent="0.2">
      <c r="B166" s="261" t="s">
        <v>42</v>
      </c>
      <c r="C166" s="261" t="s">
        <v>3</v>
      </c>
      <c r="D166" s="265" t="s">
        <v>71</v>
      </c>
      <c r="E166" s="261" t="str">
        <f t="shared" si="2"/>
        <v>AMTotal10-14</v>
      </c>
      <c r="F166" s="266">
        <v>399071.10800000001</v>
      </c>
    </row>
    <row r="167" spans="2:6" x14ac:dyDescent="0.2">
      <c r="B167" s="261" t="s">
        <v>42</v>
      </c>
      <c r="C167" s="261" t="s">
        <v>3</v>
      </c>
      <c r="D167" s="264" t="s">
        <v>72</v>
      </c>
      <c r="E167" s="261" t="str">
        <f t="shared" si="2"/>
        <v>AMTotal15-19</v>
      </c>
      <c r="F167" s="266">
        <v>388330.47820000001</v>
      </c>
    </row>
    <row r="168" spans="2:6" x14ac:dyDescent="0.2">
      <c r="B168" s="261" t="s">
        <v>42</v>
      </c>
      <c r="C168" s="261" t="s">
        <v>3</v>
      </c>
      <c r="D168" s="264" t="s">
        <v>73</v>
      </c>
      <c r="E168" s="261" t="str">
        <f t="shared" si="2"/>
        <v>AMTotal20-24</v>
      </c>
      <c r="F168" s="266">
        <v>405066.83429999999</v>
      </c>
    </row>
    <row r="169" spans="2:6" x14ac:dyDescent="0.2">
      <c r="B169" s="261" t="s">
        <v>42</v>
      </c>
      <c r="C169" s="261" t="s">
        <v>3</v>
      </c>
      <c r="D169" s="264" t="s">
        <v>74</v>
      </c>
      <c r="E169" s="261" t="str">
        <f t="shared" si="2"/>
        <v>AMTotal25-29</v>
      </c>
      <c r="F169" s="266">
        <v>369915.5514</v>
      </c>
    </row>
    <row r="170" spans="2:6" x14ac:dyDescent="0.2">
      <c r="B170" s="261" t="s">
        <v>42</v>
      </c>
      <c r="C170" s="261" t="s">
        <v>3</v>
      </c>
      <c r="D170" s="264" t="s">
        <v>75</v>
      </c>
      <c r="E170" s="261" t="str">
        <f t="shared" si="2"/>
        <v>AMTotal30-34</v>
      </c>
      <c r="F170" s="266">
        <v>342392.78049999999</v>
      </c>
    </row>
    <row r="171" spans="2:6" x14ac:dyDescent="0.2">
      <c r="B171" s="261" t="s">
        <v>42</v>
      </c>
      <c r="C171" s="261" t="s">
        <v>3</v>
      </c>
      <c r="D171" s="264" t="s">
        <v>76</v>
      </c>
      <c r="E171" s="261" t="str">
        <f t="shared" si="2"/>
        <v>AMTotal35-39</v>
      </c>
      <c r="F171" s="266">
        <v>321642.11190000002</v>
      </c>
    </row>
    <row r="172" spans="2:6" x14ac:dyDescent="0.2">
      <c r="B172" s="261" t="s">
        <v>42</v>
      </c>
      <c r="C172" s="261" t="s">
        <v>3</v>
      </c>
      <c r="D172" s="264" t="s">
        <v>77</v>
      </c>
      <c r="E172" s="261" t="str">
        <f t="shared" si="2"/>
        <v>AMTotal40-44</v>
      </c>
      <c r="F172" s="266">
        <v>281131.22129999998</v>
      </c>
    </row>
    <row r="173" spans="2:6" x14ac:dyDescent="0.2">
      <c r="B173" s="261" t="s">
        <v>42</v>
      </c>
      <c r="C173" s="261" t="s">
        <v>3</v>
      </c>
      <c r="D173" s="264" t="s">
        <v>78</v>
      </c>
      <c r="E173" s="261" t="str">
        <f t="shared" si="2"/>
        <v>AMTotal45-49</v>
      </c>
      <c r="F173" s="266">
        <v>227764.69579999999</v>
      </c>
    </row>
    <row r="174" spans="2:6" x14ac:dyDescent="0.2">
      <c r="B174" s="261" t="s">
        <v>42</v>
      </c>
      <c r="C174" s="261" t="s">
        <v>3</v>
      </c>
      <c r="D174" s="264" t="s">
        <v>79</v>
      </c>
      <c r="E174" s="261" t="str">
        <f t="shared" si="2"/>
        <v>AMTotal50-54</v>
      </c>
      <c r="F174" s="266">
        <v>185499.47289999999</v>
      </c>
    </row>
    <row r="175" spans="2:6" x14ac:dyDescent="0.2">
      <c r="B175" s="261" t="s">
        <v>42</v>
      </c>
      <c r="C175" s="261" t="s">
        <v>3</v>
      </c>
      <c r="D175" s="264" t="s">
        <v>80</v>
      </c>
      <c r="E175" s="261" t="str">
        <f t="shared" si="2"/>
        <v>AMTotal55-59</v>
      </c>
      <c r="F175" s="266">
        <v>147994.6268</v>
      </c>
    </row>
    <row r="176" spans="2:6" x14ac:dyDescent="0.2">
      <c r="B176" s="261" t="s">
        <v>42</v>
      </c>
      <c r="C176" s="261" t="s">
        <v>3</v>
      </c>
      <c r="D176" s="264" t="s">
        <v>81</v>
      </c>
      <c r="E176" s="261" t="str">
        <f t="shared" si="2"/>
        <v>AMTotal60-64</v>
      </c>
      <c r="F176" s="266">
        <v>113579.3661</v>
      </c>
    </row>
    <row r="177" spans="2:6" x14ac:dyDescent="0.2">
      <c r="B177" s="261" t="s">
        <v>42</v>
      </c>
      <c r="C177" s="261" t="s">
        <v>3</v>
      </c>
      <c r="D177" s="264" t="s">
        <v>82</v>
      </c>
      <c r="E177" s="261" t="str">
        <f t="shared" si="2"/>
        <v>AMTotal65-69</v>
      </c>
      <c r="F177" s="266">
        <v>82068.095300000001</v>
      </c>
    </row>
    <row r="178" spans="2:6" x14ac:dyDescent="0.2">
      <c r="B178" s="261" t="s">
        <v>42</v>
      </c>
      <c r="C178" s="261" t="s">
        <v>3</v>
      </c>
      <c r="D178" s="264" t="s">
        <v>19</v>
      </c>
      <c r="E178" s="261" t="str">
        <f t="shared" si="2"/>
        <v>AMTotal70-74</v>
      </c>
      <c r="F178" s="266">
        <v>54682.171799999996</v>
      </c>
    </row>
    <row r="179" spans="2:6" x14ac:dyDescent="0.2">
      <c r="B179" s="261" t="s">
        <v>42</v>
      </c>
      <c r="C179" s="261" t="s">
        <v>3</v>
      </c>
      <c r="D179" s="264" t="s">
        <v>20</v>
      </c>
      <c r="E179" s="261" t="str">
        <f t="shared" si="2"/>
        <v>AMTotal75-79</v>
      </c>
      <c r="F179" s="266">
        <v>35892.201999999997</v>
      </c>
    </row>
    <row r="180" spans="2:6" x14ac:dyDescent="0.2">
      <c r="B180" s="261" t="s">
        <v>42</v>
      </c>
      <c r="C180" s="261" t="s">
        <v>3</v>
      </c>
      <c r="D180" s="264" t="s">
        <v>21</v>
      </c>
      <c r="E180" s="261" t="str">
        <f t="shared" si="2"/>
        <v>AMTotal80-84</v>
      </c>
      <c r="F180" s="266">
        <v>21145.3927</v>
      </c>
    </row>
    <row r="181" spans="2:6" x14ac:dyDescent="0.2">
      <c r="B181" s="261" t="s">
        <v>42</v>
      </c>
      <c r="C181" s="261" t="s">
        <v>3</v>
      </c>
      <c r="D181" s="264" t="s">
        <v>22</v>
      </c>
      <c r="E181" s="261" t="str">
        <f t="shared" si="2"/>
        <v>AMTotal85-89</v>
      </c>
      <c r="F181" s="266">
        <v>10797.3094</v>
      </c>
    </row>
    <row r="182" spans="2:6" x14ac:dyDescent="0.2">
      <c r="B182" s="261" t="s">
        <v>42</v>
      </c>
      <c r="C182" s="261" t="s">
        <v>3</v>
      </c>
      <c r="D182" s="264" t="s">
        <v>5</v>
      </c>
      <c r="E182" s="261" t="str">
        <f t="shared" si="2"/>
        <v>AMTotal90+</v>
      </c>
      <c r="F182" s="266">
        <v>6454.7474000000002</v>
      </c>
    </row>
    <row r="183" spans="2:6" x14ac:dyDescent="0.2">
      <c r="B183" s="261" t="s">
        <v>45</v>
      </c>
      <c r="C183" s="261" t="s">
        <v>48</v>
      </c>
      <c r="D183" s="264">
        <v>0</v>
      </c>
      <c r="E183" s="261" t="str">
        <f t="shared" si="2"/>
        <v>APFemale0</v>
      </c>
      <c r="F183" s="266">
        <v>7740.9111999999996</v>
      </c>
    </row>
    <row r="184" spans="2:6" x14ac:dyDescent="0.2">
      <c r="B184" s="261" t="s">
        <v>45</v>
      </c>
      <c r="C184" s="261" t="s">
        <v>48</v>
      </c>
      <c r="D184" s="265" t="s">
        <v>18</v>
      </c>
      <c r="E184" s="261" t="str">
        <f t="shared" si="2"/>
        <v>APFemale1-4</v>
      </c>
      <c r="F184" s="266">
        <v>31403.992699999999</v>
      </c>
    </row>
    <row r="185" spans="2:6" x14ac:dyDescent="0.2">
      <c r="B185" s="261" t="s">
        <v>45</v>
      </c>
      <c r="C185" s="261" t="s">
        <v>48</v>
      </c>
      <c r="D185" s="265" t="s">
        <v>70</v>
      </c>
      <c r="E185" s="261" t="str">
        <f t="shared" si="2"/>
        <v>APFemale5-9</v>
      </c>
      <c r="F185" s="266">
        <v>39358.294600000001</v>
      </c>
    </row>
    <row r="186" spans="2:6" x14ac:dyDescent="0.2">
      <c r="B186" s="261" t="s">
        <v>45</v>
      </c>
      <c r="C186" s="261" t="s">
        <v>48</v>
      </c>
      <c r="D186" s="265" t="s">
        <v>71</v>
      </c>
      <c r="E186" s="261" t="str">
        <f t="shared" si="2"/>
        <v>APFemale10-14</v>
      </c>
      <c r="F186" s="266">
        <v>39754.978199999998</v>
      </c>
    </row>
    <row r="187" spans="2:6" x14ac:dyDescent="0.2">
      <c r="B187" s="261" t="s">
        <v>45</v>
      </c>
      <c r="C187" s="261" t="s">
        <v>48</v>
      </c>
      <c r="D187" s="264" t="s">
        <v>72</v>
      </c>
      <c r="E187" s="261" t="str">
        <f t="shared" si="2"/>
        <v>APFemale15-19</v>
      </c>
      <c r="F187" s="266">
        <v>41781.4185</v>
      </c>
    </row>
    <row r="188" spans="2:6" x14ac:dyDescent="0.2">
      <c r="B188" s="261" t="s">
        <v>45</v>
      </c>
      <c r="C188" s="261" t="s">
        <v>48</v>
      </c>
      <c r="D188" s="264" t="s">
        <v>73</v>
      </c>
      <c r="E188" s="261" t="str">
        <f t="shared" si="2"/>
        <v>APFemale20-24</v>
      </c>
      <c r="F188" s="266">
        <v>42274.852899999998</v>
      </c>
    </row>
    <row r="189" spans="2:6" x14ac:dyDescent="0.2">
      <c r="B189" s="261" t="s">
        <v>45</v>
      </c>
      <c r="C189" s="261" t="s">
        <v>48</v>
      </c>
      <c r="D189" s="264" t="s">
        <v>74</v>
      </c>
      <c r="E189" s="261" t="str">
        <f t="shared" si="2"/>
        <v>APFemale25-29</v>
      </c>
      <c r="F189" s="266">
        <v>40008.1535</v>
      </c>
    </row>
    <row r="190" spans="2:6" x14ac:dyDescent="0.2">
      <c r="B190" s="261" t="s">
        <v>45</v>
      </c>
      <c r="C190" s="261" t="s">
        <v>48</v>
      </c>
      <c r="D190" s="264" t="s">
        <v>75</v>
      </c>
      <c r="E190" s="261" t="str">
        <f t="shared" si="2"/>
        <v>APFemale30-34</v>
      </c>
      <c r="F190" s="266">
        <v>37322.561399999999</v>
      </c>
    </row>
    <row r="191" spans="2:6" x14ac:dyDescent="0.2">
      <c r="B191" s="261" t="s">
        <v>45</v>
      </c>
      <c r="C191" s="261" t="s">
        <v>48</v>
      </c>
      <c r="D191" s="264" t="s">
        <v>76</v>
      </c>
      <c r="E191" s="261" t="str">
        <f t="shared" si="2"/>
        <v>APFemale35-39</v>
      </c>
      <c r="F191" s="266">
        <v>34486.661</v>
      </c>
    </row>
    <row r="192" spans="2:6" x14ac:dyDescent="0.2">
      <c r="B192" s="261" t="s">
        <v>45</v>
      </c>
      <c r="C192" s="261" t="s">
        <v>48</v>
      </c>
      <c r="D192" s="264" t="s">
        <v>77</v>
      </c>
      <c r="E192" s="261" t="str">
        <f t="shared" si="2"/>
        <v>APFemale40-44</v>
      </c>
      <c r="F192" s="266">
        <v>29183.246800000001</v>
      </c>
    </row>
    <row r="193" spans="2:6" x14ac:dyDescent="0.2">
      <c r="B193" s="261" t="s">
        <v>45</v>
      </c>
      <c r="C193" s="261" t="s">
        <v>48</v>
      </c>
      <c r="D193" s="264" t="s">
        <v>78</v>
      </c>
      <c r="E193" s="261" t="str">
        <f t="shared" si="2"/>
        <v>APFemale45-49</v>
      </c>
      <c r="F193" s="266">
        <v>23844.598600000001</v>
      </c>
    </row>
    <row r="194" spans="2:6" x14ac:dyDescent="0.2">
      <c r="B194" s="261" t="s">
        <v>45</v>
      </c>
      <c r="C194" s="261" t="s">
        <v>48</v>
      </c>
      <c r="D194" s="264" t="s">
        <v>79</v>
      </c>
      <c r="E194" s="261" t="str">
        <f t="shared" si="2"/>
        <v>APFemale50-54</v>
      </c>
      <c r="F194" s="266">
        <v>18322.000599999999</v>
      </c>
    </row>
    <row r="195" spans="2:6" x14ac:dyDescent="0.2">
      <c r="B195" s="261" t="s">
        <v>45</v>
      </c>
      <c r="C195" s="261" t="s">
        <v>48</v>
      </c>
      <c r="D195" s="264" t="s">
        <v>80</v>
      </c>
      <c r="E195" s="261" t="str">
        <f t="shared" si="2"/>
        <v>APFemale55-59</v>
      </c>
      <c r="F195" s="266">
        <v>13885.193600000001</v>
      </c>
    </row>
    <row r="196" spans="2:6" x14ac:dyDescent="0.2">
      <c r="B196" s="261" t="s">
        <v>45</v>
      </c>
      <c r="C196" s="261" t="s">
        <v>48</v>
      </c>
      <c r="D196" s="264" t="s">
        <v>81</v>
      </c>
      <c r="E196" s="261" t="str">
        <f t="shared" ref="E196:E259" si="3">_xlfn.CONCAT(B196,C196,D196)</f>
        <v>APFemale60-64</v>
      </c>
      <c r="F196" s="266">
        <v>10674.1957</v>
      </c>
    </row>
    <row r="197" spans="2:6" x14ac:dyDescent="0.2">
      <c r="B197" s="261" t="s">
        <v>45</v>
      </c>
      <c r="C197" s="261" t="s">
        <v>48</v>
      </c>
      <c r="D197" s="264" t="s">
        <v>82</v>
      </c>
      <c r="E197" s="261" t="str">
        <f t="shared" si="3"/>
        <v>APFemale65-69</v>
      </c>
      <c r="F197" s="266">
        <v>7488.2834999999995</v>
      </c>
    </row>
    <row r="198" spans="2:6" x14ac:dyDescent="0.2">
      <c r="B198" s="261" t="s">
        <v>45</v>
      </c>
      <c r="C198" s="261" t="s">
        <v>48</v>
      </c>
      <c r="D198" s="264" t="s">
        <v>19</v>
      </c>
      <c r="E198" s="261" t="str">
        <f t="shared" si="3"/>
        <v>APFemale70-74</v>
      </c>
      <c r="F198" s="266">
        <v>4690.6862000000001</v>
      </c>
    </row>
    <row r="199" spans="2:6" x14ac:dyDescent="0.2">
      <c r="B199" s="261" t="s">
        <v>45</v>
      </c>
      <c r="C199" s="261" t="s">
        <v>48</v>
      </c>
      <c r="D199" s="264" t="s">
        <v>20</v>
      </c>
      <c r="E199" s="261" t="str">
        <f t="shared" si="3"/>
        <v>APFemale75-79</v>
      </c>
      <c r="F199" s="266">
        <v>3483.1223</v>
      </c>
    </row>
    <row r="200" spans="2:6" x14ac:dyDescent="0.2">
      <c r="B200" s="261" t="s">
        <v>45</v>
      </c>
      <c r="C200" s="261" t="s">
        <v>48</v>
      </c>
      <c r="D200" s="264" t="s">
        <v>21</v>
      </c>
      <c r="E200" s="261" t="str">
        <f t="shared" si="3"/>
        <v>APFemale80-84</v>
      </c>
      <c r="F200" s="266">
        <v>2132.8571999999999</v>
      </c>
    </row>
    <row r="201" spans="2:6" x14ac:dyDescent="0.2">
      <c r="B201" s="261" t="s">
        <v>45</v>
      </c>
      <c r="C201" s="261" t="s">
        <v>48</v>
      </c>
      <c r="D201" s="264" t="s">
        <v>22</v>
      </c>
      <c r="E201" s="261" t="str">
        <f t="shared" si="3"/>
        <v>APFemale85-89</v>
      </c>
      <c r="F201" s="266">
        <v>1166.6420000000001</v>
      </c>
    </row>
    <row r="202" spans="2:6" x14ac:dyDescent="0.2">
      <c r="B202" s="261" t="s">
        <v>45</v>
      </c>
      <c r="C202" s="261" t="s">
        <v>48</v>
      </c>
      <c r="D202" s="264" t="s">
        <v>5</v>
      </c>
      <c r="E202" s="261" t="str">
        <f t="shared" si="3"/>
        <v>APFemale90+</v>
      </c>
      <c r="F202" s="266">
        <v>877.77179999999998</v>
      </c>
    </row>
    <row r="203" spans="2:6" x14ac:dyDescent="0.2">
      <c r="B203" s="261" t="s">
        <v>45</v>
      </c>
      <c r="C203" s="261" t="s">
        <v>47</v>
      </c>
      <c r="D203" s="264">
        <v>0</v>
      </c>
      <c r="E203" s="261" t="str">
        <f t="shared" si="3"/>
        <v>APMale0</v>
      </c>
      <c r="F203" s="266">
        <v>8118.9215000000004</v>
      </c>
    </row>
    <row r="204" spans="2:6" x14ac:dyDescent="0.2">
      <c r="B204" s="261" t="s">
        <v>45</v>
      </c>
      <c r="C204" s="261" t="s">
        <v>47</v>
      </c>
      <c r="D204" s="265" t="s">
        <v>18</v>
      </c>
      <c r="E204" s="261" t="str">
        <f t="shared" si="3"/>
        <v>APMale1-4</v>
      </c>
      <c r="F204" s="266">
        <v>32924.207199999997</v>
      </c>
    </row>
    <row r="205" spans="2:6" x14ac:dyDescent="0.2">
      <c r="B205" s="261" t="s">
        <v>45</v>
      </c>
      <c r="C205" s="261" t="s">
        <v>47</v>
      </c>
      <c r="D205" s="265" t="s">
        <v>70</v>
      </c>
      <c r="E205" s="261" t="str">
        <f t="shared" si="3"/>
        <v>APMale5-9</v>
      </c>
      <c r="F205" s="266">
        <v>41204.092600000004</v>
      </c>
    </row>
    <row r="206" spans="2:6" x14ac:dyDescent="0.2">
      <c r="B206" s="261" t="s">
        <v>45</v>
      </c>
      <c r="C206" s="261" t="s">
        <v>47</v>
      </c>
      <c r="D206" s="265" t="s">
        <v>71</v>
      </c>
      <c r="E206" s="261" t="str">
        <f t="shared" si="3"/>
        <v>APMale10-14</v>
      </c>
      <c r="F206" s="266">
        <v>41289.081299999998</v>
      </c>
    </row>
    <row r="207" spans="2:6" x14ac:dyDescent="0.2">
      <c r="B207" s="261" t="s">
        <v>45</v>
      </c>
      <c r="C207" s="261" t="s">
        <v>47</v>
      </c>
      <c r="D207" s="264" t="s">
        <v>72</v>
      </c>
      <c r="E207" s="261" t="str">
        <f t="shared" si="3"/>
        <v>APMale15-19</v>
      </c>
      <c r="F207" s="266">
        <v>42621.819499999998</v>
      </c>
    </row>
    <row r="208" spans="2:6" x14ac:dyDescent="0.2">
      <c r="B208" s="261" t="s">
        <v>45</v>
      </c>
      <c r="C208" s="261" t="s">
        <v>47</v>
      </c>
      <c r="D208" s="264" t="s">
        <v>73</v>
      </c>
      <c r="E208" s="261" t="str">
        <f t="shared" si="3"/>
        <v>APMale20-24</v>
      </c>
      <c r="F208" s="266">
        <v>41925.527699999999</v>
      </c>
    </row>
    <row r="209" spans="2:6" x14ac:dyDescent="0.2">
      <c r="B209" s="261" t="s">
        <v>45</v>
      </c>
      <c r="C209" s="261" t="s">
        <v>47</v>
      </c>
      <c r="D209" s="264" t="s">
        <v>74</v>
      </c>
      <c r="E209" s="261" t="str">
        <f t="shared" si="3"/>
        <v>APMale25-29</v>
      </c>
      <c r="F209" s="266">
        <v>39479.109199999999</v>
      </c>
    </row>
    <row r="210" spans="2:6" x14ac:dyDescent="0.2">
      <c r="B210" s="261" t="s">
        <v>45</v>
      </c>
      <c r="C210" s="261" t="s">
        <v>47</v>
      </c>
      <c r="D210" s="264" t="s">
        <v>75</v>
      </c>
      <c r="E210" s="261" t="str">
        <f t="shared" si="3"/>
        <v>APMale30-34</v>
      </c>
      <c r="F210" s="266">
        <v>36707.232100000001</v>
      </c>
    </row>
    <row r="211" spans="2:6" x14ac:dyDescent="0.2">
      <c r="B211" s="261" t="s">
        <v>45</v>
      </c>
      <c r="C211" s="261" t="s">
        <v>47</v>
      </c>
      <c r="D211" s="264" t="s">
        <v>76</v>
      </c>
      <c r="E211" s="261" t="str">
        <f t="shared" si="3"/>
        <v>APMale35-39</v>
      </c>
      <c r="F211" s="266">
        <v>32914.349099999999</v>
      </c>
    </row>
    <row r="212" spans="2:6" x14ac:dyDescent="0.2">
      <c r="B212" s="261" t="s">
        <v>45</v>
      </c>
      <c r="C212" s="261" t="s">
        <v>47</v>
      </c>
      <c r="D212" s="264" t="s">
        <v>77</v>
      </c>
      <c r="E212" s="261" t="str">
        <f t="shared" si="3"/>
        <v>APMale40-44</v>
      </c>
      <c r="F212" s="266">
        <v>27918.6499</v>
      </c>
    </row>
    <row r="213" spans="2:6" x14ac:dyDescent="0.2">
      <c r="B213" s="261" t="s">
        <v>45</v>
      </c>
      <c r="C213" s="261" t="s">
        <v>47</v>
      </c>
      <c r="D213" s="264" t="s">
        <v>78</v>
      </c>
      <c r="E213" s="261" t="str">
        <f t="shared" si="3"/>
        <v>APMale45-49</v>
      </c>
      <c r="F213" s="266">
        <v>23484.1407</v>
      </c>
    </row>
    <row r="214" spans="2:6" x14ac:dyDescent="0.2">
      <c r="B214" s="261" t="s">
        <v>45</v>
      </c>
      <c r="C214" s="261" t="s">
        <v>47</v>
      </c>
      <c r="D214" s="264" t="s">
        <v>79</v>
      </c>
      <c r="E214" s="261" t="str">
        <f t="shared" si="3"/>
        <v>APMale50-54</v>
      </c>
      <c r="F214" s="266">
        <v>18825.7958</v>
      </c>
    </row>
    <row r="215" spans="2:6" x14ac:dyDescent="0.2">
      <c r="B215" s="261" t="s">
        <v>45</v>
      </c>
      <c r="C215" s="261" t="s">
        <v>47</v>
      </c>
      <c r="D215" s="264" t="s">
        <v>80</v>
      </c>
      <c r="E215" s="261" t="str">
        <f t="shared" si="3"/>
        <v>APMale55-59</v>
      </c>
      <c r="F215" s="266">
        <v>14436.693300000001</v>
      </c>
    </row>
    <row r="216" spans="2:6" x14ac:dyDescent="0.2">
      <c r="B216" s="261" t="s">
        <v>45</v>
      </c>
      <c r="C216" s="261" t="s">
        <v>47</v>
      </c>
      <c r="D216" s="264" t="s">
        <v>81</v>
      </c>
      <c r="E216" s="261" t="str">
        <f t="shared" si="3"/>
        <v>APMale60-64</v>
      </c>
      <c r="F216" s="266">
        <v>10988.4761</v>
      </c>
    </row>
    <row r="217" spans="2:6" x14ac:dyDescent="0.2">
      <c r="B217" s="261" t="s">
        <v>45</v>
      </c>
      <c r="C217" s="261" t="s">
        <v>47</v>
      </c>
      <c r="D217" s="264" t="s">
        <v>82</v>
      </c>
      <c r="E217" s="261" t="str">
        <f t="shared" si="3"/>
        <v>APMale65-69</v>
      </c>
      <c r="F217" s="266">
        <v>7439.223</v>
      </c>
    </row>
    <row r="218" spans="2:6" x14ac:dyDescent="0.2">
      <c r="B218" s="261" t="s">
        <v>45</v>
      </c>
      <c r="C218" s="261" t="s">
        <v>47</v>
      </c>
      <c r="D218" s="264" t="s">
        <v>19</v>
      </c>
      <c r="E218" s="261" t="str">
        <f t="shared" si="3"/>
        <v>APMale70-74</v>
      </c>
      <c r="F218" s="266">
        <v>4569.2165000000005</v>
      </c>
    </row>
    <row r="219" spans="2:6" x14ac:dyDescent="0.2">
      <c r="B219" s="261" t="s">
        <v>45</v>
      </c>
      <c r="C219" s="261" t="s">
        <v>47</v>
      </c>
      <c r="D219" s="264" t="s">
        <v>20</v>
      </c>
      <c r="E219" s="261" t="str">
        <f t="shared" si="3"/>
        <v>APMale75-79</v>
      </c>
      <c r="F219" s="266">
        <v>3086.9947999999999</v>
      </c>
    </row>
    <row r="220" spans="2:6" x14ac:dyDescent="0.2">
      <c r="B220" s="261" t="s">
        <v>45</v>
      </c>
      <c r="C220" s="261" t="s">
        <v>47</v>
      </c>
      <c r="D220" s="264" t="s">
        <v>21</v>
      </c>
      <c r="E220" s="261" t="str">
        <f t="shared" si="3"/>
        <v>APMale80-84</v>
      </c>
      <c r="F220" s="266">
        <v>1722.8507999999999</v>
      </c>
    </row>
    <row r="221" spans="2:6" x14ac:dyDescent="0.2">
      <c r="B221" s="261" t="s">
        <v>45</v>
      </c>
      <c r="C221" s="261" t="s">
        <v>47</v>
      </c>
      <c r="D221" s="264" t="s">
        <v>22</v>
      </c>
      <c r="E221" s="261" t="str">
        <f t="shared" si="3"/>
        <v>APMale85-89</v>
      </c>
      <c r="F221" s="266">
        <v>853.72280000000001</v>
      </c>
    </row>
    <row r="222" spans="2:6" x14ac:dyDescent="0.2">
      <c r="B222" s="261" t="s">
        <v>45</v>
      </c>
      <c r="C222" s="261" t="s">
        <v>47</v>
      </c>
      <c r="D222" s="264" t="s">
        <v>5</v>
      </c>
      <c r="E222" s="261" t="str">
        <f t="shared" si="3"/>
        <v>APMale90+</v>
      </c>
      <c r="F222" s="266">
        <v>538.28200000000004</v>
      </c>
    </row>
    <row r="223" spans="2:6" x14ac:dyDescent="0.2">
      <c r="B223" s="261" t="s">
        <v>45</v>
      </c>
      <c r="C223" s="261" t="s">
        <v>3</v>
      </c>
      <c r="D223" s="264">
        <v>0</v>
      </c>
      <c r="E223" s="261" t="str">
        <f t="shared" si="3"/>
        <v>APTotal0</v>
      </c>
      <c r="F223" s="266">
        <v>15859.8326</v>
      </c>
    </row>
    <row r="224" spans="2:6" x14ac:dyDescent="0.2">
      <c r="B224" s="261" t="s">
        <v>45</v>
      </c>
      <c r="C224" s="261" t="s">
        <v>3</v>
      </c>
      <c r="D224" s="265" t="s">
        <v>18</v>
      </c>
      <c r="E224" s="261" t="str">
        <f t="shared" si="3"/>
        <v>APTotal1-4</v>
      </c>
      <c r="F224" s="266">
        <v>64328.199800000002</v>
      </c>
    </row>
    <row r="225" spans="2:6" x14ac:dyDescent="0.2">
      <c r="B225" s="261" t="s">
        <v>45</v>
      </c>
      <c r="C225" s="261" t="s">
        <v>3</v>
      </c>
      <c r="D225" s="265" t="s">
        <v>70</v>
      </c>
      <c r="E225" s="261" t="str">
        <f t="shared" si="3"/>
        <v>APTotal5-9</v>
      </c>
      <c r="F225" s="266">
        <v>80562.387199999997</v>
      </c>
    </row>
    <row r="226" spans="2:6" x14ac:dyDescent="0.2">
      <c r="B226" s="261" t="s">
        <v>45</v>
      </c>
      <c r="C226" s="261" t="s">
        <v>3</v>
      </c>
      <c r="D226" s="265" t="s">
        <v>71</v>
      </c>
      <c r="E226" s="261" t="str">
        <f t="shared" si="3"/>
        <v>APTotal10-14</v>
      </c>
      <c r="F226" s="266">
        <v>81044.059500000003</v>
      </c>
    </row>
    <row r="227" spans="2:6" x14ac:dyDescent="0.2">
      <c r="B227" s="261" t="s">
        <v>45</v>
      </c>
      <c r="C227" s="261" t="s">
        <v>3</v>
      </c>
      <c r="D227" s="264" t="s">
        <v>72</v>
      </c>
      <c r="E227" s="261" t="str">
        <f t="shared" si="3"/>
        <v>APTotal15-19</v>
      </c>
      <c r="F227" s="266">
        <v>84403.233300000007</v>
      </c>
    </row>
    <row r="228" spans="2:6" x14ac:dyDescent="0.2">
      <c r="B228" s="261" t="s">
        <v>45</v>
      </c>
      <c r="C228" s="261" t="s">
        <v>3</v>
      </c>
      <c r="D228" s="264" t="s">
        <v>73</v>
      </c>
      <c r="E228" s="261" t="str">
        <f t="shared" si="3"/>
        <v>APTotal20-24</v>
      </c>
      <c r="F228" s="266">
        <v>84200.377900000007</v>
      </c>
    </row>
    <row r="229" spans="2:6" x14ac:dyDescent="0.2">
      <c r="B229" s="261" t="s">
        <v>45</v>
      </c>
      <c r="C229" s="261" t="s">
        <v>3</v>
      </c>
      <c r="D229" s="264" t="s">
        <v>74</v>
      </c>
      <c r="E229" s="261" t="str">
        <f t="shared" si="3"/>
        <v>APTotal25-29</v>
      </c>
      <c r="F229" s="266">
        <v>79487.262000000002</v>
      </c>
    </row>
    <row r="230" spans="2:6" x14ac:dyDescent="0.2">
      <c r="B230" s="261" t="s">
        <v>45</v>
      </c>
      <c r="C230" s="261" t="s">
        <v>3</v>
      </c>
      <c r="D230" s="264" t="s">
        <v>75</v>
      </c>
      <c r="E230" s="261" t="str">
        <f t="shared" si="3"/>
        <v>APTotal30-34</v>
      </c>
      <c r="F230" s="266">
        <v>74029.779800000004</v>
      </c>
    </row>
    <row r="231" spans="2:6" x14ac:dyDescent="0.2">
      <c r="B231" s="261" t="s">
        <v>45</v>
      </c>
      <c r="C231" s="261" t="s">
        <v>3</v>
      </c>
      <c r="D231" s="264" t="s">
        <v>76</v>
      </c>
      <c r="E231" s="261" t="str">
        <f t="shared" si="3"/>
        <v>APTotal35-39</v>
      </c>
      <c r="F231" s="266">
        <v>67401.009600000005</v>
      </c>
    </row>
    <row r="232" spans="2:6" x14ac:dyDescent="0.2">
      <c r="B232" s="261" t="s">
        <v>45</v>
      </c>
      <c r="C232" s="261" t="s">
        <v>3</v>
      </c>
      <c r="D232" s="264" t="s">
        <v>77</v>
      </c>
      <c r="E232" s="261" t="str">
        <f t="shared" si="3"/>
        <v>APTotal40-44</v>
      </c>
      <c r="F232" s="266">
        <v>57101.894699999997</v>
      </c>
    </row>
    <row r="233" spans="2:6" x14ac:dyDescent="0.2">
      <c r="B233" s="261" t="s">
        <v>45</v>
      </c>
      <c r="C233" s="261" t="s">
        <v>3</v>
      </c>
      <c r="D233" s="264" t="s">
        <v>78</v>
      </c>
      <c r="E233" s="261" t="str">
        <f t="shared" si="3"/>
        <v>APTotal45-49</v>
      </c>
      <c r="F233" s="266">
        <v>47328.717400000001</v>
      </c>
    </row>
    <row r="234" spans="2:6" x14ac:dyDescent="0.2">
      <c r="B234" s="261" t="s">
        <v>45</v>
      </c>
      <c r="C234" s="261" t="s">
        <v>3</v>
      </c>
      <c r="D234" s="264" t="s">
        <v>79</v>
      </c>
      <c r="E234" s="261" t="str">
        <f t="shared" si="3"/>
        <v>APTotal50-54</v>
      </c>
      <c r="F234" s="266">
        <v>37147.789900000003</v>
      </c>
    </row>
    <row r="235" spans="2:6" x14ac:dyDescent="0.2">
      <c r="B235" s="261" t="s">
        <v>45</v>
      </c>
      <c r="C235" s="261" t="s">
        <v>3</v>
      </c>
      <c r="D235" s="264" t="s">
        <v>80</v>
      </c>
      <c r="E235" s="261" t="str">
        <f t="shared" si="3"/>
        <v>APTotal55-59</v>
      </c>
      <c r="F235" s="266">
        <v>28321.886500000001</v>
      </c>
    </row>
    <row r="236" spans="2:6" x14ac:dyDescent="0.2">
      <c r="B236" s="261" t="s">
        <v>45</v>
      </c>
      <c r="C236" s="261" t="s">
        <v>3</v>
      </c>
      <c r="D236" s="264" t="s">
        <v>81</v>
      </c>
      <c r="E236" s="261" t="str">
        <f t="shared" si="3"/>
        <v>APTotal60-64</v>
      </c>
      <c r="F236" s="266">
        <v>21662.671900000001</v>
      </c>
    </row>
    <row r="237" spans="2:6" x14ac:dyDescent="0.2">
      <c r="B237" s="261" t="s">
        <v>45</v>
      </c>
      <c r="C237" s="261" t="s">
        <v>3</v>
      </c>
      <c r="D237" s="264" t="s">
        <v>82</v>
      </c>
      <c r="E237" s="261" t="str">
        <f t="shared" si="3"/>
        <v>APTotal65-69</v>
      </c>
      <c r="F237" s="266">
        <v>14927.5064</v>
      </c>
    </row>
    <row r="238" spans="2:6" x14ac:dyDescent="0.2">
      <c r="B238" s="261" t="s">
        <v>45</v>
      </c>
      <c r="C238" s="261" t="s">
        <v>3</v>
      </c>
      <c r="D238" s="264" t="s">
        <v>19</v>
      </c>
      <c r="E238" s="261" t="str">
        <f t="shared" si="3"/>
        <v>APTotal70-74</v>
      </c>
      <c r="F238" s="266">
        <v>9259.9024000000009</v>
      </c>
    </row>
    <row r="239" spans="2:6" x14ac:dyDescent="0.2">
      <c r="B239" s="261" t="s">
        <v>45</v>
      </c>
      <c r="C239" s="261" t="s">
        <v>3</v>
      </c>
      <c r="D239" s="264" t="s">
        <v>20</v>
      </c>
      <c r="E239" s="261" t="str">
        <f t="shared" si="3"/>
        <v>APTotal75-79</v>
      </c>
      <c r="F239" s="266">
        <v>6570.1166999999996</v>
      </c>
    </row>
    <row r="240" spans="2:6" x14ac:dyDescent="0.2">
      <c r="B240" s="261" t="s">
        <v>45</v>
      </c>
      <c r="C240" s="261" t="s">
        <v>3</v>
      </c>
      <c r="D240" s="264" t="s">
        <v>21</v>
      </c>
      <c r="E240" s="261" t="str">
        <f t="shared" si="3"/>
        <v>APTotal80-84</v>
      </c>
      <c r="F240" s="266">
        <v>3855.7075</v>
      </c>
    </row>
    <row r="241" spans="2:6" x14ac:dyDescent="0.2">
      <c r="B241" s="261" t="s">
        <v>45</v>
      </c>
      <c r="C241" s="261" t="s">
        <v>3</v>
      </c>
      <c r="D241" s="264" t="s">
        <v>22</v>
      </c>
      <c r="E241" s="261" t="str">
        <f t="shared" si="3"/>
        <v>APTotal85-89</v>
      </c>
      <c r="F241" s="266">
        <v>2020.3634999999999</v>
      </c>
    </row>
    <row r="242" spans="2:6" x14ac:dyDescent="0.2">
      <c r="B242" s="261" t="s">
        <v>45</v>
      </c>
      <c r="C242" s="261" t="s">
        <v>3</v>
      </c>
      <c r="D242" s="264" t="s">
        <v>5</v>
      </c>
      <c r="E242" s="261" t="str">
        <f t="shared" si="3"/>
        <v>APTotal90+</v>
      </c>
      <c r="F242" s="266">
        <v>1416.0532000000001</v>
      </c>
    </row>
    <row r="243" spans="2:6" x14ac:dyDescent="0.2">
      <c r="B243" s="261" t="s">
        <v>58</v>
      </c>
      <c r="C243" s="261" t="s">
        <v>48</v>
      </c>
      <c r="D243" s="264">
        <v>0</v>
      </c>
      <c r="E243" s="261" t="str">
        <f t="shared" si="3"/>
        <v>BAFemale0</v>
      </c>
      <c r="F243" s="266">
        <v>99900.738599999997</v>
      </c>
    </row>
    <row r="244" spans="2:6" x14ac:dyDescent="0.2">
      <c r="B244" s="261" t="s">
        <v>58</v>
      </c>
      <c r="C244" s="261" t="s">
        <v>48</v>
      </c>
      <c r="D244" s="265" t="s">
        <v>18</v>
      </c>
      <c r="E244" s="261" t="str">
        <f t="shared" si="3"/>
        <v>BAFemale1-4</v>
      </c>
      <c r="F244" s="266">
        <v>400941.98090000002</v>
      </c>
    </row>
    <row r="245" spans="2:6" x14ac:dyDescent="0.2">
      <c r="B245" s="261" t="s">
        <v>58</v>
      </c>
      <c r="C245" s="261" t="s">
        <v>48</v>
      </c>
      <c r="D245" s="265" t="s">
        <v>70</v>
      </c>
      <c r="E245" s="261" t="str">
        <f t="shared" si="3"/>
        <v>BAFemale5-9</v>
      </c>
      <c r="F245" s="266">
        <v>504432.40970000002</v>
      </c>
    </row>
    <row r="246" spans="2:6" x14ac:dyDescent="0.2">
      <c r="B246" s="261" t="s">
        <v>58</v>
      </c>
      <c r="C246" s="261" t="s">
        <v>48</v>
      </c>
      <c r="D246" s="265" t="s">
        <v>71</v>
      </c>
      <c r="E246" s="261" t="str">
        <f t="shared" si="3"/>
        <v>BAFemale10-14</v>
      </c>
      <c r="F246" s="266">
        <v>544124.07629999996</v>
      </c>
    </row>
    <row r="247" spans="2:6" x14ac:dyDescent="0.2">
      <c r="B247" s="261" t="s">
        <v>58</v>
      </c>
      <c r="C247" s="261" t="s">
        <v>48</v>
      </c>
      <c r="D247" s="264" t="s">
        <v>72</v>
      </c>
      <c r="E247" s="261" t="str">
        <f t="shared" si="3"/>
        <v>BAFemale15-19</v>
      </c>
      <c r="F247" s="266">
        <v>592092.85190000001</v>
      </c>
    </row>
    <row r="248" spans="2:6" x14ac:dyDescent="0.2">
      <c r="B248" s="261" t="s">
        <v>58</v>
      </c>
      <c r="C248" s="261" t="s">
        <v>48</v>
      </c>
      <c r="D248" s="264" t="s">
        <v>73</v>
      </c>
      <c r="E248" s="261" t="str">
        <f t="shared" si="3"/>
        <v>BAFemale20-24</v>
      </c>
      <c r="F248" s="266">
        <v>627130.8983</v>
      </c>
    </row>
    <row r="249" spans="2:6" x14ac:dyDescent="0.2">
      <c r="B249" s="261" t="s">
        <v>58</v>
      </c>
      <c r="C249" s="261" t="s">
        <v>48</v>
      </c>
      <c r="D249" s="264" t="s">
        <v>74</v>
      </c>
      <c r="E249" s="261" t="str">
        <f t="shared" si="3"/>
        <v>BAFemale25-29</v>
      </c>
      <c r="F249" s="266">
        <v>612207.49679999996</v>
      </c>
    </row>
    <row r="250" spans="2:6" x14ac:dyDescent="0.2">
      <c r="B250" s="261" t="s">
        <v>58</v>
      </c>
      <c r="C250" s="261" t="s">
        <v>48</v>
      </c>
      <c r="D250" s="264" t="s">
        <v>75</v>
      </c>
      <c r="E250" s="261" t="str">
        <f t="shared" si="3"/>
        <v>BAFemale30-34</v>
      </c>
      <c r="F250" s="266">
        <v>621450.55819999997</v>
      </c>
    </row>
    <row r="251" spans="2:6" x14ac:dyDescent="0.2">
      <c r="B251" s="261" t="s">
        <v>58</v>
      </c>
      <c r="C251" s="261" t="s">
        <v>48</v>
      </c>
      <c r="D251" s="264" t="s">
        <v>76</v>
      </c>
      <c r="E251" s="261" t="str">
        <f t="shared" si="3"/>
        <v>BAFemale35-39</v>
      </c>
      <c r="F251" s="266">
        <v>648635.73470000003</v>
      </c>
    </row>
    <row r="252" spans="2:6" x14ac:dyDescent="0.2">
      <c r="B252" s="261" t="s">
        <v>58</v>
      </c>
      <c r="C252" s="261" t="s">
        <v>48</v>
      </c>
      <c r="D252" s="264" t="s">
        <v>77</v>
      </c>
      <c r="E252" s="261" t="str">
        <f t="shared" si="3"/>
        <v>BAFemale40-44</v>
      </c>
      <c r="F252" s="266">
        <v>587516.87890000001</v>
      </c>
    </row>
    <row r="253" spans="2:6" x14ac:dyDescent="0.2">
      <c r="B253" s="261" t="s">
        <v>58</v>
      </c>
      <c r="C253" s="261" t="s">
        <v>48</v>
      </c>
      <c r="D253" s="264" t="s">
        <v>78</v>
      </c>
      <c r="E253" s="261" t="str">
        <f t="shared" si="3"/>
        <v>BAFemale45-49</v>
      </c>
      <c r="F253" s="266">
        <v>493459.21629999997</v>
      </c>
    </row>
    <row r="254" spans="2:6" x14ac:dyDescent="0.2">
      <c r="B254" s="261" t="s">
        <v>58</v>
      </c>
      <c r="C254" s="261" t="s">
        <v>48</v>
      </c>
      <c r="D254" s="264" t="s">
        <v>79</v>
      </c>
      <c r="E254" s="261" t="str">
        <f t="shared" si="3"/>
        <v>BAFemale50-54</v>
      </c>
      <c r="F254" s="266">
        <v>449299.9828</v>
      </c>
    </row>
    <row r="255" spans="2:6" x14ac:dyDescent="0.2">
      <c r="B255" s="261" t="s">
        <v>58</v>
      </c>
      <c r="C255" s="261" t="s">
        <v>48</v>
      </c>
      <c r="D255" s="264" t="s">
        <v>80</v>
      </c>
      <c r="E255" s="261" t="str">
        <f t="shared" si="3"/>
        <v>BAFemale55-59</v>
      </c>
      <c r="F255" s="266">
        <v>384155.03600000002</v>
      </c>
    </row>
    <row r="256" spans="2:6" x14ac:dyDescent="0.2">
      <c r="B256" s="261" t="s">
        <v>58</v>
      </c>
      <c r="C256" s="261" t="s">
        <v>48</v>
      </c>
      <c r="D256" s="264" t="s">
        <v>81</v>
      </c>
      <c r="E256" s="261" t="str">
        <f t="shared" si="3"/>
        <v>BAFemale60-64</v>
      </c>
      <c r="F256" s="266">
        <v>322941.59889999998</v>
      </c>
    </row>
    <row r="257" spans="2:6" x14ac:dyDescent="0.2">
      <c r="B257" s="261" t="s">
        <v>58</v>
      </c>
      <c r="C257" s="261" t="s">
        <v>48</v>
      </c>
      <c r="D257" s="264" t="s">
        <v>82</v>
      </c>
      <c r="E257" s="261" t="str">
        <f t="shared" si="3"/>
        <v>BAFemale65-69</v>
      </c>
      <c r="F257" s="266">
        <v>254223.94639999999</v>
      </c>
    </row>
    <row r="258" spans="2:6" x14ac:dyDescent="0.2">
      <c r="B258" s="261" t="s">
        <v>58</v>
      </c>
      <c r="C258" s="261" t="s">
        <v>48</v>
      </c>
      <c r="D258" s="264" t="s">
        <v>19</v>
      </c>
      <c r="E258" s="261" t="str">
        <f t="shared" si="3"/>
        <v>BAFemale70-74</v>
      </c>
      <c r="F258" s="266">
        <v>197354.93090000001</v>
      </c>
    </row>
    <row r="259" spans="2:6" x14ac:dyDescent="0.2">
      <c r="B259" s="261" t="s">
        <v>58</v>
      </c>
      <c r="C259" s="261" t="s">
        <v>48</v>
      </c>
      <c r="D259" s="264" t="s">
        <v>20</v>
      </c>
      <c r="E259" s="261" t="str">
        <f t="shared" si="3"/>
        <v>BAFemale75-79</v>
      </c>
      <c r="F259" s="266">
        <v>142963.66620000001</v>
      </c>
    </row>
    <row r="260" spans="2:6" x14ac:dyDescent="0.2">
      <c r="B260" s="261" t="s">
        <v>58</v>
      </c>
      <c r="C260" s="261" t="s">
        <v>48</v>
      </c>
      <c r="D260" s="264" t="s">
        <v>21</v>
      </c>
      <c r="E260" s="261" t="str">
        <f t="shared" ref="E260:E323" si="4">_xlfn.CONCAT(B260,C260,D260)</f>
        <v>BAFemale80-84</v>
      </c>
      <c r="F260" s="266">
        <v>97447.741200000004</v>
      </c>
    </row>
    <row r="261" spans="2:6" x14ac:dyDescent="0.2">
      <c r="B261" s="261" t="s">
        <v>58</v>
      </c>
      <c r="C261" s="261" t="s">
        <v>48</v>
      </c>
      <c r="D261" s="264" t="s">
        <v>22</v>
      </c>
      <c r="E261" s="261" t="str">
        <f t="shared" si="4"/>
        <v>BAFemale85-89</v>
      </c>
      <c r="F261" s="266">
        <v>54338.497900000002</v>
      </c>
    </row>
    <row r="262" spans="2:6" x14ac:dyDescent="0.2">
      <c r="B262" s="261" t="s">
        <v>58</v>
      </c>
      <c r="C262" s="261" t="s">
        <v>48</v>
      </c>
      <c r="D262" s="264" t="s">
        <v>5</v>
      </c>
      <c r="E262" s="261" t="str">
        <f t="shared" si="4"/>
        <v>BAFemale90+</v>
      </c>
      <c r="F262" s="266">
        <v>38377.8822</v>
      </c>
    </row>
    <row r="263" spans="2:6" x14ac:dyDescent="0.2">
      <c r="B263" s="261" t="s">
        <v>58</v>
      </c>
      <c r="C263" s="261" t="s">
        <v>47</v>
      </c>
      <c r="D263" s="264">
        <v>0</v>
      </c>
      <c r="E263" s="261" t="str">
        <f t="shared" si="4"/>
        <v>BAMale0</v>
      </c>
      <c r="F263" s="266">
        <v>104772.2374</v>
      </c>
    </row>
    <row r="264" spans="2:6" x14ac:dyDescent="0.2">
      <c r="B264" s="261" t="s">
        <v>58</v>
      </c>
      <c r="C264" s="261" t="s">
        <v>47</v>
      </c>
      <c r="D264" s="265" t="s">
        <v>18</v>
      </c>
      <c r="E264" s="261" t="str">
        <f t="shared" si="4"/>
        <v>BAMale1-4</v>
      </c>
      <c r="F264" s="266">
        <v>420277.95569999999</v>
      </c>
    </row>
    <row r="265" spans="2:6" x14ac:dyDescent="0.2">
      <c r="B265" s="261" t="s">
        <v>58</v>
      </c>
      <c r="C265" s="261" t="s">
        <v>47</v>
      </c>
      <c r="D265" s="265" t="s">
        <v>70</v>
      </c>
      <c r="E265" s="261" t="str">
        <f t="shared" si="4"/>
        <v>BAMale5-9</v>
      </c>
      <c r="F265" s="266">
        <v>528027.83140000002</v>
      </c>
    </row>
    <row r="266" spans="2:6" x14ac:dyDescent="0.2">
      <c r="B266" s="261" t="s">
        <v>58</v>
      </c>
      <c r="C266" s="261" t="s">
        <v>47</v>
      </c>
      <c r="D266" s="265" t="s">
        <v>71</v>
      </c>
      <c r="E266" s="261" t="str">
        <f t="shared" si="4"/>
        <v>BAMale10-14</v>
      </c>
      <c r="F266" s="266">
        <v>568223.97019999998</v>
      </c>
    </row>
    <row r="267" spans="2:6" x14ac:dyDescent="0.2">
      <c r="B267" s="261" t="s">
        <v>58</v>
      </c>
      <c r="C267" s="261" t="s">
        <v>47</v>
      </c>
      <c r="D267" s="264" t="s">
        <v>72</v>
      </c>
      <c r="E267" s="261" t="str">
        <f t="shared" si="4"/>
        <v>BAMale15-19</v>
      </c>
      <c r="F267" s="266">
        <v>612339.18539999996</v>
      </c>
    </row>
    <row r="268" spans="2:6" x14ac:dyDescent="0.2">
      <c r="B268" s="261" t="s">
        <v>58</v>
      </c>
      <c r="C268" s="261" t="s">
        <v>47</v>
      </c>
      <c r="D268" s="264" t="s">
        <v>73</v>
      </c>
      <c r="E268" s="261" t="str">
        <f t="shared" si="4"/>
        <v>BAMale20-24</v>
      </c>
      <c r="F268" s="266">
        <v>637002.30889999995</v>
      </c>
    </row>
    <row r="269" spans="2:6" x14ac:dyDescent="0.2">
      <c r="B269" s="261" t="s">
        <v>58</v>
      </c>
      <c r="C269" s="261" t="s">
        <v>47</v>
      </c>
      <c r="D269" s="264" t="s">
        <v>74</v>
      </c>
      <c r="E269" s="261" t="str">
        <f t="shared" si="4"/>
        <v>BAMale25-29</v>
      </c>
      <c r="F269" s="266">
        <v>590503.59219999996</v>
      </c>
    </row>
    <row r="270" spans="2:6" x14ac:dyDescent="0.2">
      <c r="B270" s="261" t="s">
        <v>58</v>
      </c>
      <c r="C270" s="261" t="s">
        <v>47</v>
      </c>
      <c r="D270" s="264" t="s">
        <v>75</v>
      </c>
      <c r="E270" s="261" t="str">
        <f t="shared" si="4"/>
        <v>BAMale30-34</v>
      </c>
      <c r="F270" s="266">
        <v>576566.49120000005</v>
      </c>
    </row>
    <row r="271" spans="2:6" x14ac:dyDescent="0.2">
      <c r="B271" s="261" t="s">
        <v>58</v>
      </c>
      <c r="C271" s="261" t="s">
        <v>47</v>
      </c>
      <c r="D271" s="264" t="s">
        <v>76</v>
      </c>
      <c r="E271" s="261" t="str">
        <f t="shared" si="4"/>
        <v>BAMale35-39</v>
      </c>
      <c r="F271" s="266">
        <v>597251.92090000003</v>
      </c>
    </row>
    <row r="272" spans="2:6" x14ac:dyDescent="0.2">
      <c r="B272" s="261" t="s">
        <v>58</v>
      </c>
      <c r="C272" s="261" t="s">
        <v>47</v>
      </c>
      <c r="D272" s="264" t="s">
        <v>77</v>
      </c>
      <c r="E272" s="261" t="str">
        <f t="shared" si="4"/>
        <v>BAMale40-44</v>
      </c>
      <c r="F272" s="266">
        <v>542371.32290000003</v>
      </c>
    </row>
    <row r="273" spans="2:6" x14ac:dyDescent="0.2">
      <c r="B273" s="261" t="s">
        <v>58</v>
      </c>
      <c r="C273" s="261" t="s">
        <v>47</v>
      </c>
      <c r="D273" s="264" t="s">
        <v>78</v>
      </c>
      <c r="E273" s="261" t="str">
        <f t="shared" si="4"/>
        <v>BAMale45-49</v>
      </c>
      <c r="F273" s="266">
        <v>451880.9656</v>
      </c>
    </row>
    <row r="274" spans="2:6" x14ac:dyDescent="0.2">
      <c r="B274" s="261" t="s">
        <v>58</v>
      </c>
      <c r="C274" s="261" t="s">
        <v>47</v>
      </c>
      <c r="D274" s="264" t="s">
        <v>79</v>
      </c>
      <c r="E274" s="261" t="str">
        <f t="shared" si="4"/>
        <v>BAMale50-54</v>
      </c>
      <c r="F274" s="266">
        <v>409156.3272</v>
      </c>
    </row>
    <row r="275" spans="2:6" x14ac:dyDescent="0.2">
      <c r="B275" s="261" t="s">
        <v>58</v>
      </c>
      <c r="C275" s="261" t="s">
        <v>47</v>
      </c>
      <c r="D275" s="264" t="s">
        <v>80</v>
      </c>
      <c r="E275" s="261" t="str">
        <f t="shared" si="4"/>
        <v>BAMale55-59</v>
      </c>
      <c r="F275" s="266">
        <v>343683.77519999997</v>
      </c>
    </row>
    <row r="276" spans="2:6" x14ac:dyDescent="0.2">
      <c r="B276" s="261" t="s">
        <v>58</v>
      </c>
      <c r="C276" s="261" t="s">
        <v>47</v>
      </c>
      <c r="D276" s="264" t="s">
        <v>81</v>
      </c>
      <c r="E276" s="261" t="str">
        <f t="shared" si="4"/>
        <v>BAMale60-64</v>
      </c>
      <c r="F276" s="266">
        <v>279160.76419999998</v>
      </c>
    </row>
    <row r="277" spans="2:6" x14ac:dyDescent="0.2">
      <c r="B277" s="261" t="s">
        <v>58</v>
      </c>
      <c r="C277" s="261" t="s">
        <v>47</v>
      </c>
      <c r="D277" s="264" t="s">
        <v>82</v>
      </c>
      <c r="E277" s="261" t="str">
        <f t="shared" si="4"/>
        <v>BAMale65-69</v>
      </c>
      <c r="F277" s="266">
        <v>210577.48379999999</v>
      </c>
    </row>
    <row r="278" spans="2:6" x14ac:dyDescent="0.2">
      <c r="B278" s="261" t="s">
        <v>58</v>
      </c>
      <c r="C278" s="261" t="s">
        <v>47</v>
      </c>
      <c r="D278" s="264" t="s">
        <v>19</v>
      </c>
      <c r="E278" s="261" t="str">
        <f t="shared" si="4"/>
        <v>BAMale70-74</v>
      </c>
      <c r="F278" s="266">
        <v>158798.962</v>
      </c>
    </row>
    <row r="279" spans="2:6" x14ac:dyDescent="0.2">
      <c r="B279" s="261" t="s">
        <v>58</v>
      </c>
      <c r="C279" s="261" t="s">
        <v>47</v>
      </c>
      <c r="D279" s="264" t="s">
        <v>20</v>
      </c>
      <c r="E279" s="261" t="str">
        <f t="shared" si="4"/>
        <v>BAMale75-79</v>
      </c>
      <c r="F279" s="266">
        <v>105705.50290000001</v>
      </c>
    </row>
    <row r="280" spans="2:6" x14ac:dyDescent="0.2">
      <c r="B280" s="261" t="s">
        <v>58</v>
      </c>
      <c r="C280" s="261" t="s">
        <v>47</v>
      </c>
      <c r="D280" s="264" t="s">
        <v>21</v>
      </c>
      <c r="E280" s="261" t="str">
        <f t="shared" si="4"/>
        <v>BAMale80-84</v>
      </c>
      <c r="F280" s="266">
        <v>64185.790399999998</v>
      </c>
    </row>
    <row r="281" spans="2:6" x14ac:dyDescent="0.2">
      <c r="B281" s="261" t="s">
        <v>58</v>
      </c>
      <c r="C281" s="261" t="s">
        <v>47</v>
      </c>
      <c r="D281" s="264" t="s">
        <v>22</v>
      </c>
      <c r="E281" s="261" t="str">
        <f t="shared" si="4"/>
        <v>BAMale85-89</v>
      </c>
      <c r="F281" s="266">
        <v>30996.2772</v>
      </c>
    </row>
    <row r="282" spans="2:6" x14ac:dyDescent="0.2">
      <c r="B282" s="261" t="s">
        <v>58</v>
      </c>
      <c r="C282" s="261" t="s">
        <v>47</v>
      </c>
      <c r="D282" s="264" t="s">
        <v>5</v>
      </c>
      <c r="E282" s="261" t="str">
        <f t="shared" si="4"/>
        <v>BAMale90+</v>
      </c>
      <c r="F282" s="266">
        <v>19256.312399999999</v>
      </c>
    </row>
    <row r="283" spans="2:6" x14ac:dyDescent="0.2">
      <c r="B283" s="261" t="s">
        <v>58</v>
      </c>
      <c r="C283" s="261" t="s">
        <v>3</v>
      </c>
      <c r="D283" s="264">
        <v>0</v>
      </c>
      <c r="E283" s="261" t="str">
        <f t="shared" si="4"/>
        <v>BATotal0</v>
      </c>
      <c r="F283" s="266">
        <v>204672.9761</v>
      </c>
    </row>
    <row r="284" spans="2:6" x14ac:dyDescent="0.2">
      <c r="B284" s="261" t="s">
        <v>58</v>
      </c>
      <c r="C284" s="261" t="s">
        <v>3</v>
      </c>
      <c r="D284" s="265" t="s">
        <v>18</v>
      </c>
      <c r="E284" s="261" t="str">
        <f t="shared" si="4"/>
        <v>BATotal1-4</v>
      </c>
      <c r="F284" s="266">
        <v>821219.93649999995</v>
      </c>
    </row>
    <row r="285" spans="2:6" x14ac:dyDescent="0.2">
      <c r="B285" s="261" t="s">
        <v>58</v>
      </c>
      <c r="C285" s="261" t="s">
        <v>3</v>
      </c>
      <c r="D285" s="265" t="s">
        <v>70</v>
      </c>
      <c r="E285" s="261" t="str">
        <f t="shared" si="4"/>
        <v>BATotal5-9</v>
      </c>
      <c r="F285" s="266">
        <v>1032460.2402</v>
      </c>
    </row>
    <row r="286" spans="2:6" x14ac:dyDescent="0.2">
      <c r="B286" s="261" t="s">
        <v>58</v>
      </c>
      <c r="C286" s="261" t="s">
        <v>3</v>
      </c>
      <c r="D286" s="265" t="s">
        <v>71</v>
      </c>
      <c r="E286" s="261" t="str">
        <f t="shared" si="4"/>
        <v>BATotal10-14</v>
      </c>
      <c r="F286" s="266">
        <v>1112348.0388</v>
      </c>
    </row>
    <row r="287" spans="2:6" x14ac:dyDescent="0.2">
      <c r="B287" s="261" t="s">
        <v>58</v>
      </c>
      <c r="C287" s="261" t="s">
        <v>3</v>
      </c>
      <c r="D287" s="264" t="s">
        <v>72</v>
      </c>
      <c r="E287" s="261" t="str">
        <f t="shared" si="4"/>
        <v>BATotal15-19</v>
      </c>
      <c r="F287" s="266">
        <v>1204432.0360000001</v>
      </c>
    </row>
    <row r="288" spans="2:6" x14ac:dyDescent="0.2">
      <c r="B288" s="261" t="s">
        <v>58</v>
      </c>
      <c r="C288" s="261" t="s">
        <v>3</v>
      </c>
      <c r="D288" s="264" t="s">
        <v>73</v>
      </c>
      <c r="E288" s="261" t="str">
        <f t="shared" si="4"/>
        <v>BATotal20-24</v>
      </c>
      <c r="F288" s="266">
        <v>1264133.1561</v>
      </c>
    </row>
    <row r="289" spans="2:6" x14ac:dyDescent="0.2">
      <c r="B289" s="261" t="s">
        <v>58</v>
      </c>
      <c r="C289" s="261" t="s">
        <v>3</v>
      </c>
      <c r="D289" s="264" t="s">
        <v>74</v>
      </c>
      <c r="E289" s="261" t="str">
        <f t="shared" si="4"/>
        <v>BATotal25-29</v>
      </c>
      <c r="F289" s="266">
        <v>1202710.9284999999</v>
      </c>
    </row>
    <row r="290" spans="2:6" x14ac:dyDescent="0.2">
      <c r="B290" s="261" t="s">
        <v>58</v>
      </c>
      <c r="C290" s="261" t="s">
        <v>3</v>
      </c>
      <c r="D290" s="264" t="s">
        <v>75</v>
      </c>
      <c r="E290" s="261" t="str">
        <f t="shared" si="4"/>
        <v>BATotal30-34</v>
      </c>
      <c r="F290" s="266">
        <v>1198017.0392</v>
      </c>
    </row>
    <row r="291" spans="2:6" x14ac:dyDescent="0.2">
      <c r="B291" s="261" t="s">
        <v>58</v>
      </c>
      <c r="C291" s="261" t="s">
        <v>3</v>
      </c>
      <c r="D291" s="264" t="s">
        <v>76</v>
      </c>
      <c r="E291" s="261" t="str">
        <f t="shared" si="4"/>
        <v>BATotal35-39</v>
      </c>
      <c r="F291" s="266">
        <v>1245887.5612999999</v>
      </c>
    </row>
    <row r="292" spans="2:6" x14ac:dyDescent="0.2">
      <c r="B292" s="261" t="s">
        <v>58</v>
      </c>
      <c r="C292" s="261" t="s">
        <v>3</v>
      </c>
      <c r="D292" s="264" t="s">
        <v>77</v>
      </c>
      <c r="E292" s="261" t="str">
        <f t="shared" si="4"/>
        <v>BATotal40-44</v>
      </c>
      <c r="F292" s="266">
        <v>1129888.1687</v>
      </c>
    </row>
    <row r="293" spans="2:6" x14ac:dyDescent="0.2">
      <c r="B293" s="261" t="s">
        <v>58</v>
      </c>
      <c r="C293" s="261" t="s">
        <v>3</v>
      </c>
      <c r="D293" s="264" t="s">
        <v>78</v>
      </c>
      <c r="E293" s="261" t="str">
        <f t="shared" si="4"/>
        <v>BATotal45-49</v>
      </c>
      <c r="F293" s="266">
        <v>945340.14480000001</v>
      </c>
    </row>
    <row r="294" spans="2:6" x14ac:dyDescent="0.2">
      <c r="B294" s="261" t="s">
        <v>58</v>
      </c>
      <c r="C294" s="261" t="s">
        <v>3</v>
      </c>
      <c r="D294" s="264" t="s">
        <v>79</v>
      </c>
      <c r="E294" s="261" t="str">
        <f t="shared" si="4"/>
        <v>BATotal50-54</v>
      </c>
      <c r="F294" s="266">
        <v>858456.28359999997</v>
      </c>
    </row>
    <row r="295" spans="2:6" x14ac:dyDescent="0.2">
      <c r="B295" s="261" t="s">
        <v>58</v>
      </c>
      <c r="C295" s="261" t="s">
        <v>3</v>
      </c>
      <c r="D295" s="264" t="s">
        <v>80</v>
      </c>
      <c r="E295" s="261" t="str">
        <f t="shared" si="4"/>
        <v>BATotal55-59</v>
      </c>
      <c r="F295" s="266">
        <v>727838.80689999997</v>
      </c>
    </row>
    <row r="296" spans="2:6" x14ac:dyDescent="0.2">
      <c r="B296" s="261" t="s">
        <v>58</v>
      </c>
      <c r="C296" s="261" t="s">
        <v>3</v>
      </c>
      <c r="D296" s="264" t="s">
        <v>81</v>
      </c>
      <c r="E296" s="261" t="str">
        <f t="shared" si="4"/>
        <v>BATotal60-64</v>
      </c>
      <c r="F296" s="266">
        <v>602102.36210000003</v>
      </c>
    </row>
    <row r="297" spans="2:6" x14ac:dyDescent="0.2">
      <c r="B297" s="261" t="s">
        <v>58</v>
      </c>
      <c r="C297" s="261" t="s">
        <v>3</v>
      </c>
      <c r="D297" s="264" t="s">
        <v>82</v>
      </c>
      <c r="E297" s="261" t="str">
        <f t="shared" si="4"/>
        <v>BATotal65-69</v>
      </c>
      <c r="F297" s="266">
        <v>464801.37390000001</v>
      </c>
    </row>
    <row r="298" spans="2:6" x14ac:dyDescent="0.2">
      <c r="B298" s="261" t="s">
        <v>58</v>
      </c>
      <c r="C298" s="261" t="s">
        <v>3</v>
      </c>
      <c r="D298" s="264" t="s">
        <v>19</v>
      </c>
      <c r="E298" s="261" t="str">
        <f t="shared" si="4"/>
        <v>BATotal70-74</v>
      </c>
      <c r="F298" s="266">
        <v>356153.8444</v>
      </c>
    </row>
    <row r="299" spans="2:6" x14ac:dyDescent="0.2">
      <c r="B299" s="261" t="s">
        <v>58</v>
      </c>
      <c r="C299" s="261" t="s">
        <v>3</v>
      </c>
      <c r="D299" s="264" t="s">
        <v>20</v>
      </c>
      <c r="E299" s="261" t="str">
        <f t="shared" si="4"/>
        <v>BATotal75-79</v>
      </c>
      <c r="F299" s="266">
        <v>248669.16690000001</v>
      </c>
    </row>
    <row r="300" spans="2:6" x14ac:dyDescent="0.2">
      <c r="B300" s="261" t="s">
        <v>58</v>
      </c>
      <c r="C300" s="261" t="s">
        <v>3</v>
      </c>
      <c r="D300" s="264" t="s">
        <v>21</v>
      </c>
      <c r="E300" s="261" t="str">
        <f t="shared" si="4"/>
        <v>BATotal80-84</v>
      </c>
      <c r="F300" s="266">
        <v>161633.51500000001</v>
      </c>
    </row>
    <row r="301" spans="2:6" x14ac:dyDescent="0.2">
      <c r="B301" s="261" t="s">
        <v>58</v>
      </c>
      <c r="C301" s="261" t="s">
        <v>3</v>
      </c>
      <c r="D301" s="264" t="s">
        <v>22</v>
      </c>
      <c r="E301" s="261" t="str">
        <f t="shared" si="4"/>
        <v>BATotal85-89</v>
      </c>
      <c r="F301" s="266">
        <v>85334.712299999999</v>
      </c>
    </row>
    <row r="302" spans="2:6" x14ac:dyDescent="0.2">
      <c r="B302" s="261" t="s">
        <v>58</v>
      </c>
      <c r="C302" s="261" t="s">
        <v>3</v>
      </c>
      <c r="D302" s="264" t="s">
        <v>5</v>
      </c>
      <c r="E302" s="261" t="str">
        <f t="shared" si="4"/>
        <v>BATotal90+</v>
      </c>
      <c r="F302" s="266">
        <v>57634.021099999998</v>
      </c>
    </row>
    <row r="303" spans="2:6" x14ac:dyDescent="0.2">
      <c r="B303" s="261" t="s">
        <v>4</v>
      </c>
      <c r="C303" s="261" t="s">
        <v>48</v>
      </c>
      <c r="D303" s="264">
        <v>0</v>
      </c>
      <c r="E303" s="261" t="str">
        <f t="shared" si="4"/>
        <v>BrazilFemale0</v>
      </c>
      <c r="F303" s="266">
        <v>1436265.4097</v>
      </c>
    </row>
    <row r="304" spans="2:6" x14ac:dyDescent="0.2">
      <c r="B304" s="261" t="s">
        <v>4</v>
      </c>
      <c r="C304" s="261" t="s">
        <v>48</v>
      </c>
      <c r="D304" s="265" t="s">
        <v>18</v>
      </c>
      <c r="E304" s="261" t="str">
        <f t="shared" si="4"/>
        <v>BrazilFemale1-4</v>
      </c>
      <c r="F304" s="266">
        <v>5757995.8404999999</v>
      </c>
    </row>
    <row r="305" spans="2:6" x14ac:dyDescent="0.2">
      <c r="B305" s="261" t="s">
        <v>4</v>
      </c>
      <c r="C305" s="261" t="s">
        <v>48</v>
      </c>
      <c r="D305" s="265" t="s">
        <v>70</v>
      </c>
      <c r="E305" s="261" t="str">
        <f t="shared" si="4"/>
        <v>BrazilFemale5-9</v>
      </c>
      <c r="F305" s="266">
        <v>7156472.0308999997</v>
      </c>
    </row>
    <row r="306" spans="2:6" x14ac:dyDescent="0.2">
      <c r="B306" s="261" t="s">
        <v>4</v>
      </c>
      <c r="C306" s="261" t="s">
        <v>48</v>
      </c>
      <c r="D306" s="265" t="s">
        <v>71</v>
      </c>
      <c r="E306" s="261" t="str">
        <f t="shared" si="4"/>
        <v>BrazilFemale10-14</v>
      </c>
      <c r="F306" s="266">
        <v>7246178.5495999996</v>
      </c>
    </row>
    <row r="307" spans="2:6" x14ac:dyDescent="0.2">
      <c r="B307" s="261" t="s">
        <v>4</v>
      </c>
      <c r="C307" s="261" t="s">
        <v>48</v>
      </c>
      <c r="D307" s="264" t="s">
        <v>72</v>
      </c>
      <c r="E307" s="261" t="str">
        <f t="shared" si="4"/>
        <v>BrazilFemale15-19</v>
      </c>
      <c r="F307" s="266">
        <v>7754648.6151000001</v>
      </c>
    </row>
    <row r="308" spans="2:6" x14ac:dyDescent="0.2">
      <c r="B308" s="261" t="s">
        <v>4</v>
      </c>
      <c r="C308" s="261" t="s">
        <v>48</v>
      </c>
      <c r="D308" s="264" t="s">
        <v>73</v>
      </c>
      <c r="E308" s="261" t="str">
        <f t="shared" si="4"/>
        <v>BrazilFemale20-24</v>
      </c>
      <c r="F308" s="266">
        <v>8522431.5731000006</v>
      </c>
    </row>
    <row r="309" spans="2:6" x14ac:dyDescent="0.2">
      <c r="B309" s="261" t="s">
        <v>4</v>
      </c>
      <c r="C309" s="261" t="s">
        <v>48</v>
      </c>
      <c r="D309" s="264" t="s">
        <v>74</v>
      </c>
      <c r="E309" s="261" t="str">
        <f t="shared" si="4"/>
        <v>BrazilFemale25-29</v>
      </c>
      <c r="F309" s="266">
        <v>8501973.6065999996</v>
      </c>
    </row>
    <row r="310" spans="2:6" x14ac:dyDescent="0.2">
      <c r="B310" s="261" t="s">
        <v>4</v>
      </c>
      <c r="C310" s="261" t="s">
        <v>48</v>
      </c>
      <c r="D310" s="264" t="s">
        <v>75</v>
      </c>
      <c r="E310" s="261" t="str">
        <f t="shared" si="4"/>
        <v>BrazilFemale30-34</v>
      </c>
      <c r="F310" s="266">
        <v>8673659.7003000006</v>
      </c>
    </row>
    <row r="311" spans="2:6" x14ac:dyDescent="0.2">
      <c r="B311" s="261" t="s">
        <v>4</v>
      </c>
      <c r="C311" s="261" t="s">
        <v>48</v>
      </c>
      <c r="D311" s="264" t="s">
        <v>76</v>
      </c>
      <c r="E311" s="261" t="str">
        <f t="shared" si="4"/>
        <v>BrazilFemale35-39</v>
      </c>
      <c r="F311" s="266">
        <v>8675820.3216999993</v>
      </c>
    </row>
    <row r="312" spans="2:6" x14ac:dyDescent="0.2">
      <c r="B312" s="261" t="s">
        <v>4</v>
      </c>
      <c r="C312" s="261" t="s">
        <v>48</v>
      </c>
      <c r="D312" s="264" t="s">
        <v>77</v>
      </c>
      <c r="E312" s="261" t="str">
        <f t="shared" si="4"/>
        <v>BrazilFemale40-44</v>
      </c>
      <c r="F312" s="266">
        <v>8020316.1507999999</v>
      </c>
    </row>
    <row r="313" spans="2:6" x14ac:dyDescent="0.2">
      <c r="B313" s="261" t="s">
        <v>4</v>
      </c>
      <c r="C313" s="261" t="s">
        <v>48</v>
      </c>
      <c r="D313" s="264" t="s">
        <v>78</v>
      </c>
      <c r="E313" s="261" t="str">
        <f t="shared" si="4"/>
        <v>BrazilFemale45-49</v>
      </c>
      <c r="F313" s="266">
        <v>7070493.6858000001</v>
      </c>
    </row>
    <row r="314" spans="2:6" x14ac:dyDescent="0.2">
      <c r="B314" s="261" t="s">
        <v>4</v>
      </c>
      <c r="C314" s="261" t="s">
        <v>48</v>
      </c>
      <c r="D314" s="264" t="s">
        <v>79</v>
      </c>
      <c r="E314" s="261" t="str">
        <f t="shared" si="4"/>
        <v>BrazilFemale50-54</v>
      </c>
      <c r="F314" s="266">
        <v>6572429.7297</v>
      </c>
    </row>
    <row r="315" spans="2:6" x14ac:dyDescent="0.2">
      <c r="B315" s="261" t="s">
        <v>4</v>
      </c>
      <c r="C315" s="261" t="s">
        <v>48</v>
      </c>
      <c r="D315" s="264" t="s">
        <v>80</v>
      </c>
      <c r="E315" s="261" t="str">
        <f t="shared" si="4"/>
        <v>BrazilFemale55-59</v>
      </c>
      <c r="F315" s="266">
        <v>5944364.8709000004</v>
      </c>
    </row>
    <row r="316" spans="2:6" x14ac:dyDescent="0.2">
      <c r="B316" s="261" t="s">
        <v>4</v>
      </c>
      <c r="C316" s="261" t="s">
        <v>48</v>
      </c>
      <c r="D316" s="264" t="s">
        <v>81</v>
      </c>
      <c r="E316" s="261" t="str">
        <f t="shared" si="4"/>
        <v>BrazilFemale60-64</v>
      </c>
      <c r="F316" s="266">
        <v>5024648.3872999996</v>
      </c>
    </row>
    <row r="317" spans="2:6" x14ac:dyDescent="0.2">
      <c r="B317" s="261" t="s">
        <v>4</v>
      </c>
      <c r="C317" s="261" t="s">
        <v>48</v>
      </c>
      <c r="D317" s="264" t="s">
        <v>82</v>
      </c>
      <c r="E317" s="261" t="str">
        <f t="shared" si="4"/>
        <v>BrazilFemale65-69</v>
      </c>
      <c r="F317" s="266">
        <v>4003615.5087000001</v>
      </c>
    </row>
    <row r="318" spans="2:6" x14ac:dyDescent="0.2">
      <c r="B318" s="261" t="s">
        <v>4</v>
      </c>
      <c r="C318" s="261" t="s">
        <v>48</v>
      </c>
      <c r="D318" s="264" t="s">
        <v>19</v>
      </c>
      <c r="E318" s="261" t="str">
        <f t="shared" si="4"/>
        <v>BrazilFemale70-74</v>
      </c>
      <c r="F318" s="266">
        <v>3001522.6294999998</v>
      </c>
    </row>
    <row r="319" spans="2:6" x14ac:dyDescent="0.2">
      <c r="B319" s="261" t="s">
        <v>4</v>
      </c>
      <c r="C319" s="261" t="s">
        <v>48</v>
      </c>
      <c r="D319" s="264" t="s">
        <v>20</v>
      </c>
      <c r="E319" s="261" t="str">
        <f t="shared" si="4"/>
        <v>BrazilFemale75-79</v>
      </c>
      <c r="F319" s="266">
        <v>2065962.8670999999</v>
      </c>
    </row>
    <row r="320" spans="2:6" x14ac:dyDescent="0.2">
      <c r="B320" s="261" t="s">
        <v>4</v>
      </c>
      <c r="C320" s="261" t="s">
        <v>48</v>
      </c>
      <c r="D320" s="264" t="s">
        <v>21</v>
      </c>
      <c r="E320" s="261" t="str">
        <f t="shared" si="4"/>
        <v>BrazilFemale80-84</v>
      </c>
      <c r="F320" s="266">
        <v>1408279.3137000001</v>
      </c>
    </row>
    <row r="321" spans="2:6" x14ac:dyDescent="0.2">
      <c r="B321" s="261" t="s">
        <v>4</v>
      </c>
      <c r="C321" s="261" t="s">
        <v>48</v>
      </c>
      <c r="D321" s="264" t="s">
        <v>22</v>
      </c>
      <c r="E321" s="261" t="str">
        <f t="shared" si="4"/>
        <v>BrazilFemale85-89</v>
      </c>
      <c r="F321" s="266">
        <v>783501.96089999995</v>
      </c>
    </row>
    <row r="322" spans="2:6" x14ac:dyDescent="0.2">
      <c r="B322" s="261" t="s">
        <v>4</v>
      </c>
      <c r="C322" s="261" t="s">
        <v>48</v>
      </c>
      <c r="D322" s="264" t="s">
        <v>5</v>
      </c>
      <c r="E322" s="261" t="str">
        <f t="shared" si="4"/>
        <v>BrazilFemale90+</v>
      </c>
      <c r="F322" s="266">
        <v>545063.97719999996</v>
      </c>
    </row>
    <row r="323" spans="2:6" x14ac:dyDescent="0.2">
      <c r="B323" s="261" t="s">
        <v>4</v>
      </c>
      <c r="C323" s="261" t="s">
        <v>47</v>
      </c>
      <c r="D323" s="264">
        <v>0</v>
      </c>
      <c r="E323" s="261" t="str">
        <f t="shared" si="4"/>
        <v>BrazilMale0</v>
      </c>
      <c r="F323" s="266">
        <v>1505349.9531</v>
      </c>
    </row>
    <row r="324" spans="2:6" x14ac:dyDescent="0.2">
      <c r="B324" s="261" t="s">
        <v>4</v>
      </c>
      <c r="C324" s="261" t="s">
        <v>47</v>
      </c>
      <c r="D324" s="265" t="s">
        <v>18</v>
      </c>
      <c r="E324" s="261" t="str">
        <f t="shared" ref="E324:E387" si="5">_xlfn.CONCAT(B324,C324,D324)</f>
        <v>BrazilMale1-4</v>
      </c>
      <c r="F324" s="266">
        <v>6032059.3559999997</v>
      </c>
    </row>
    <row r="325" spans="2:6" x14ac:dyDescent="0.2">
      <c r="B325" s="261" t="s">
        <v>4</v>
      </c>
      <c r="C325" s="261" t="s">
        <v>47</v>
      </c>
      <c r="D325" s="265" t="s">
        <v>70</v>
      </c>
      <c r="E325" s="261" t="str">
        <f t="shared" si="5"/>
        <v>BrazilMale5-9</v>
      </c>
      <c r="F325" s="266">
        <v>7489242.4502999997</v>
      </c>
    </row>
    <row r="326" spans="2:6" x14ac:dyDescent="0.2">
      <c r="B326" s="261" t="s">
        <v>4</v>
      </c>
      <c r="C326" s="261" t="s">
        <v>47</v>
      </c>
      <c r="D326" s="265" t="s">
        <v>71</v>
      </c>
      <c r="E326" s="261" t="str">
        <f t="shared" si="5"/>
        <v>BrazilMale10-14</v>
      </c>
      <c r="F326" s="266">
        <v>7567707.2943000002</v>
      </c>
    </row>
    <row r="327" spans="2:6" x14ac:dyDescent="0.2">
      <c r="B327" s="261" t="s">
        <v>4</v>
      </c>
      <c r="C327" s="261" t="s">
        <v>47</v>
      </c>
      <c r="D327" s="264" t="s">
        <v>72</v>
      </c>
      <c r="E327" s="261" t="str">
        <f t="shared" si="5"/>
        <v>BrazilMale15-19</v>
      </c>
      <c r="F327" s="266">
        <v>8047665.0617000004</v>
      </c>
    </row>
    <row r="328" spans="2:6" x14ac:dyDescent="0.2">
      <c r="B328" s="261" t="s">
        <v>4</v>
      </c>
      <c r="C328" s="261" t="s">
        <v>47</v>
      </c>
      <c r="D328" s="264" t="s">
        <v>73</v>
      </c>
      <c r="E328" s="261" t="str">
        <f t="shared" si="5"/>
        <v>BrazilMale20-24</v>
      </c>
      <c r="F328" s="266">
        <v>8713347.6030000001</v>
      </c>
    </row>
    <row r="329" spans="2:6" x14ac:dyDescent="0.2">
      <c r="B329" s="261" t="s">
        <v>4</v>
      </c>
      <c r="C329" s="261" t="s">
        <v>47</v>
      </c>
      <c r="D329" s="264" t="s">
        <v>74</v>
      </c>
      <c r="E329" s="261" t="str">
        <f t="shared" si="5"/>
        <v>BrazilMale25-29</v>
      </c>
      <c r="F329" s="266">
        <v>8483609.6645</v>
      </c>
    </row>
    <row r="330" spans="2:6" x14ac:dyDescent="0.2">
      <c r="B330" s="261" t="s">
        <v>4</v>
      </c>
      <c r="C330" s="261" t="s">
        <v>47</v>
      </c>
      <c r="D330" s="264" t="s">
        <v>75</v>
      </c>
      <c r="E330" s="261" t="str">
        <f t="shared" si="5"/>
        <v>BrazilMale30-34</v>
      </c>
      <c r="F330" s="266">
        <v>8532727.8134000003</v>
      </c>
    </row>
    <row r="331" spans="2:6" x14ac:dyDescent="0.2">
      <c r="B331" s="261" t="s">
        <v>4</v>
      </c>
      <c r="C331" s="261" t="s">
        <v>47</v>
      </c>
      <c r="D331" s="264" t="s">
        <v>76</v>
      </c>
      <c r="E331" s="261" t="str">
        <f t="shared" si="5"/>
        <v>BrazilMale35-39</v>
      </c>
      <c r="F331" s="266">
        <v>8342756.9818000002</v>
      </c>
    </row>
    <row r="332" spans="2:6" x14ac:dyDescent="0.2">
      <c r="B332" s="261" t="s">
        <v>4</v>
      </c>
      <c r="C332" s="261" t="s">
        <v>47</v>
      </c>
      <c r="D332" s="264" t="s">
        <v>77</v>
      </c>
      <c r="E332" s="261" t="str">
        <f t="shared" si="5"/>
        <v>BrazilMale40-44</v>
      </c>
      <c r="F332" s="266">
        <v>7566385.5686999997</v>
      </c>
    </row>
    <row r="333" spans="2:6" x14ac:dyDescent="0.2">
      <c r="B333" s="261" t="s">
        <v>4</v>
      </c>
      <c r="C333" s="261" t="s">
        <v>47</v>
      </c>
      <c r="D333" s="264" t="s">
        <v>78</v>
      </c>
      <c r="E333" s="261" t="str">
        <f t="shared" si="5"/>
        <v>BrazilMale45-49</v>
      </c>
      <c r="F333" s="266">
        <v>6570555.3406999996</v>
      </c>
    </row>
    <row r="334" spans="2:6" x14ac:dyDescent="0.2">
      <c r="B334" s="261" t="s">
        <v>4</v>
      </c>
      <c r="C334" s="261" t="s">
        <v>47</v>
      </c>
      <c r="D334" s="264" t="s">
        <v>79</v>
      </c>
      <c r="E334" s="261" t="str">
        <f t="shared" si="5"/>
        <v>BrazilMale50-54</v>
      </c>
      <c r="F334" s="266">
        <v>6035786.2780999998</v>
      </c>
    </row>
    <row r="335" spans="2:6" x14ac:dyDescent="0.2">
      <c r="B335" s="261" t="s">
        <v>4</v>
      </c>
      <c r="C335" s="261" t="s">
        <v>47</v>
      </c>
      <c r="D335" s="264" t="s">
        <v>80</v>
      </c>
      <c r="E335" s="261" t="str">
        <f t="shared" si="5"/>
        <v>BrazilMale55-59</v>
      </c>
      <c r="F335" s="266">
        <v>5298487.7575000003</v>
      </c>
    </row>
    <row r="336" spans="2:6" x14ac:dyDescent="0.2">
      <c r="B336" s="261" t="s">
        <v>4</v>
      </c>
      <c r="C336" s="261" t="s">
        <v>47</v>
      </c>
      <c r="D336" s="264" t="s">
        <v>81</v>
      </c>
      <c r="E336" s="261" t="str">
        <f t="shared" si="5"/>
        <v>BrazilMale60-64</v>
      </c>
      <c r="F336" s="266">
        <v>4341665.7942000004</v>
      </c>
    </row>
    <row r="337" spans="2:6" x14ac:dyDescent="0.2">
      <c r="B337" s="261" t="s">
        <v>4</v>
      </c>
      <c r="C337" s="261" t="s">
        <v>47</v>
      </c>
      <c r="D337" s="264" t="s">
        <v>82</v>
      </c>
      <c r="E337" s="261" t="str">
        <f t="shared" si="5"/>
        <v>BrazilMale65-69</v>
      </c>
      <c r="F337" s="266">
        <v>3328336.3393000001</v>
      </c>
    </row>
    <row r="338" spans="2:6" x14ac:dyDescent="0.2">
      <c r="B338" s="261" t="s">
        <v>4</v>
      </c>
      <c r="C338" s="261" t="s">
        <v>47</v>
      </c>
      <c r="D338" s="264" t="s">
        <v>19</v>
      </c>
      <c r="E338" s="261" t="str">
        <f t="shared" si="5"/>
        <v>BrazilMale70-74</v>
      </c>
      <c r="F338" s="266">
        <v>2390742.4811</v>
      </c>
    </row>
    <row r="339" spans="2:6" x14ac:dyDescent="0.2">
      <c r="B339" s="261" t="s">
        <v>4</v>
      </c>
      <c r="C339" s="261" t="s">
        <v>47</v>
      </c>
      <c r="D339" s="264" t="s">
        <v>20</v>
      </c>
      <c r="E339" s="261" t="str">
        <f t="shared" si="5"/>
        <v>BrazilMale75-79</v>
      </c>
      <c r="F339" s="266">
        <v>1536002.4210000001</v>
      </c>
    </row>
    <row r="340" spans="2:6" x14ac:dyDescent="0.2">
      <c r="B340" s="261" t="s">
        <v>4</v>
      </c>
      <c r="C340" s="261" t="s">
        <v>47</v>
      </c>
      <c r="D340" s="264" t="s">
        <v>21</v>
      </c>
      <c r="E340" s="261" t="str">
        <f t="shared" si="5"/>
        <v>BrazilMale80-84</v>
      </c>
      <c r="F340" s="266">
        <v>947694.71530000004</v>
      </c>
    </row>
    <row r="341" spans="2:6" x14ac:dyDescent="0.2">
      <c r="B341" s="261" t="s">
        <v>4</v>
      </c>
      <c r="C341" s="261" t="s">
        <v>47</v>
      </c>
      <c r="D341" s="264" t="s">
        <v>22</v>
      </c>
      <c r="E341" s="261" t="str">
        <f t="shared" si="5"/>
        <v>BrazilMale85-89</v>
      </c>
      <c r="F341" s="266">
        <v>467856.3934</v>
      </c>
    </row>
    <row r="342" spans="2:6" x14ac:dyDescent="0.2">
      <c r="B342" s="261" t="s">
        <v>4</v>
      </c>
      <c r="C342" s="261" t="s">
        <v>47</v>
      </c>
      <c r="D342" s="264" t="s">
        <v>5</v>
      </c>
      <c r="E342" s="261" t="str">
        <f t="shared" si="5"/>
        <v>BrazilMale90+</v>
      </c>
      <c r="F342" s="266">
        <v>262451.65059999999</v>
      </c>
    </row>
    <row r="343" spans="2:6" x14ac:dyDescent="0.2">
      <c r="B343" s="261" t="s">
        <v>4</v>
      </c>
      <c r="C343" s="261" t="s">
        <v>3</v>
      </c>
      <c r="D343" s="264">
        <v>0</v>
      </c>
      <c r="E343" s="261" t="str">
        <f t="shared" si="5"/>
        <v>BrazilTotal0</v>
      </c>
      <c r="F343" s="266">
        <v>2941615.3626999999</v>
      </c>
    </row>
    <row r="344" spans="2:6" x14ac:dyDescent="0.2">
      <c r="B344" s="261" t="s">
        <v>4</v>
      </c>
      <c r="C344" s="261" t="s">
        <v>3</v>
      </c>
      <c r="D344" s="265" t="s">
        <v>18</v>
      </c>
      <c r="E344" s="261" t="str">
        <f t="shared" si="5"/>
        <v>BrazilTotal1-4</v>
      </c>
      <c r="F344" s="266">
        <v>11790055.195800001</v>
      </c>
    </row>
    <row r="345" spans="2:6" x14ac:dyDescent="0.2">
      <c r="B345" s="261" t="s">
        <v>4</v>
      </c>
      <c r="C345" s="261" t="s">
        <v>3</v>
      </c>
      <c r="D345" s="265" t="s">
        <v>70</v>
      </c>
      <c r="E345" s="261" t="str">
        <f t="shared" si="5"/>
        <v>BrazilTotal5-9</v>
      </c>
      <c r="F345" s="266">
        <v>14645714.477299999</v>
      </c>
    </row>
    <row r="346" spans="2:6" x14ac:dyDescent="0.2">
      <c r="B346" s="261" t="s">
        <v>4</v>
      </c>
      <c r="C346" s="261" t="s">
        <v>3</v>
      </c>
      <c r="D346" s="265" t="s">
        <v>71</v>
      </c>
      <c r="E346" s="261" t="str">
        <f t="shared" si="5"/>
        <v>BrazilTotal10-14</v>
      </c>
      <c r="F346" s="266">
        <v>14813885.8265</v>
      </c>
    </row>
    <row r="347" spans="2:6" x14ac:dyDescent="0.2">
      <c r="B347" s="261" t="s">
        <v>4</v>
      </c>
      <c r="C347" s="261" t="s">
        <v>3</v>
      </c>
      <c r="D347" s="264" t="s">
        <v>72</v>
      </c>
      <c r="E347" s="261" t="str">
        <f t="shared" si="5"/>
        <v>BrazilTotal15-19</v>
      </c>
      <c r="F347" s="266">
        <v>15802313.590700001</v>
      </c>
    </row>
    <row r="348" spans="2:6" x14ac:dyDescent="0.2">
      <c r="B348" s="261" t="s">
        <v>4</v>
      </c>
      <c r="C348" s="261" t="s">
        <v>3</v>
      </c>
      <c r="D348" s="264" t="s">
        <v>73</v>
      </c>
      <c r="E348" s="261" t="str">
        <f t="shared" si="5"/>
        <v>BrazilTotal20-24</v>
      </c>
      <c r="F348" s="266">
        <v>17235778.394699998</v>
      </c>
    </row>
    <row r="349" spans="2:6" x14ac:dyDescent="0.2">
      <c r="B349" s="261" t="s">
        <v>4</v>
      </c>
      <c r="C349" s="261" t="s">
        <v>3</v>
      </c>
      <c r="D349" s="264" t="s">
        <v>74</v>
      </c>
      <c r="E349" s="261" t="str">
        <f t="shared" si="5"/>
        <v>BrazilTotal25-29</v>
      </c>
      <c r="F349" s="266">
        <v>16985582.919399999</v>
      </c>
    </row>
    <row r="350" spans="2:6" x14ac:dyDescent="0.2">
      <c r="B350" s="261" t="s">
        <v>4</v>
      </c>
      <c r="C350" s="261" t="s">
        <v>3</v>
      </c>
      <c r="D350" s="264" t="s">
        <v>75</v>
      </c>
      <c r="E350" s="261" t="str">
        <f t="shared" si="5"/>
        <v>BrazilTotal30-34</v>
      </c>
      <c r="F350" s="266">
        <v>17206387.0352</v>
      </c>
    </row>
    <row r="351" spans="2:6" x14ac:dyDescent="0.2">
      <c r="B351" s="261" t="s">
        <v>4</v>
      </c>
      <c r="C351" s="261" t="s">
        <v>3</v>
      </c>
      <c r="D351" s="264" t="s">
        <v>76</v>
      </c>
      <c r="E351" s="261" t="str">
        <f t="shared" si="5"/>
        <v>BrazilTotal35-39</v>
      </c>
      <c r="F351" s="266">
        <v>17018576.664299998</v>
      </c>
    </row>
    <row r="352" spans="2:6" x14ac:dyDescent="0.2">
      <c r="B352" s="261" t="s">
        <v>4</v>
      </c>
      <c r="C352" s="261" t="s">
        <v>3</v>
      </c>
      <c r="D352" s="264" t="s">
        <v>77</v>
      </c>
      <c r="E352" s="261" t="str">
        <f t="shared" si="5"/>
        <v>BrazilTotal40-44</v>
      </c>
      <c r="F352" s="266">
        <v>15586701.5452</v>
      </c>
    </row>
    <row r="353" spans="2:6" x14ac:dyDescent="0.2">
      <c r="B353" s="261" t="s">
        <v>4</v>
      </c>
      <c r="C353" s="261" t="s">
        <v>3</v>
      </c>
      <c r="D353" s="264" t="s">
        <v>78</v>
      </c>
      <c r="E353" s="261" t="str">
        <f t="shared" si="5"/>
        <v>BrazilTotal45-49</v>
      </c>
      <c r="F353" s="266">
        <v>13641049.020199999</v>
      </c>
    </row>
    <row r="354" spans="2:6" x14ac:dyDescent="0.2">
      <c r="B354" s="261" t="s">
        <v>4</v>
      </c>
      <c r="C354" s="261" t="s">
        <v>3</v>
      </c>
      <c r="D354" s="264" t="s">
        <v>79</v>
      </c>
      <c r="E354" s="261" t="str">
        <f t="shared" si="5"/>
        <v>BrazilTotal50-54</v>
      </c>
      <c r="F354" s="266">
        <v>12608215.954399999</v>
      </c>
    </row>
    <row r="355" spans="2:6" x14ac:dyDescent="0.2">
      <c r="B355" s="261" t="s">
        <v>4</v>
      </c>
      <c r="C355" s="261" t="s">
        <v>3</v>
      </c>
      <c r="D355" s="264" t="s">
        <v>80</v>
      </c>
      <c r="E355" s="261" t="str">
        <f t="shared" si="5"/>
        <v>BrazilTotal55-59</v>
      </c>
      <c r="F355" s="266">
        <v>11242852.5167</v>
      </c>
    </row>
    <row r="356" spans="2:6" x14ac:dyDescent="0.2">
      <c r="B356" s="261" t="s">
        <v>4</v>
      </c>
      <c r="C356" s="261" t="s">
        <v>3</v>
      </c>
      <c r="D356" s="264" t="s">
        <v>81</v>
      </c>
      <c r="E356" s="261" t="str">
        <f t="shared" si="5"/>
        <v>BrazilTotal60-64</v>
      </c>
      <c r="F356" s="266">
        <v>9366314.1719000004</v>
      </c>
    </row>
    <row r="357" spans="2:6" x14ac:dyDescent="0.2">
      <c r="B357" s="261" t="s">
        <v>4</v>
      </c>
      <c r="C357" s="261" t="s">
        <v>3</v>
      </c>
      <c r="D357" s="264" t="s">
        <v>82</v>
      </c>
      <c r="E357" s="261" t="str">
        <f t="shared" si="5"/>
        <v>BrazilTotal65-69</v>
      </c>
      <c r="F357" s="266">
        <v>7331951.7984999996</v>
      </c>
    </row>
    <row r="358" spans="2:6" x14ac:dyDescent="0.2">
      <c r="B358" s="261" t="s">
        <v>4</v>
      </c>
      <c r="C358" s="261" t="s">
        <v>3</v>
      </c>
      <c r="D358" s="264" t="s">
        <v>19</v>
      </c>
      <c r="E358" s="261" t="str">
        <f t="shared" si="5"/>
        <v>BrazilTotal70-74</v>
      </c>
      <c r="F358" s="266">
        <v>5392264.9999000002</v>
      </c>
    </row>
    <row r="359" spans="2:6" x14ac:dyDescent="0.2">
      <c r="B359" s="261" t="s">
        <v>4</v>
      </c>
      <c r="C359" s="261" t="s">
        <v>3</v>
      </c>
      <c r="D359" s="264" t="s">
        <v>20</v>
      </c>
      <c r="E359" s="261" t="str">
        <f t="shared" si="5"/>
        <v>BrazilTotal75-79</v>
      </c>
      <c r="F359" s="266">
        <v>3601965.2848999999</v>
      </c>
    </row>
    <row r="360" spans="2:6" x14ac:dyDescent="0.2">
      <c r="B360" s="261" t="s">
        <v>4</v>
      </c>
      <c r="C360" s="261" t="s">
        <v>3</v>
      </c>
      <c r="D360" s="264" t="s">
        <v>21</v>
      </c>
      <c r="E360" s="261" t="str">
        <f t="shared" si="5"/>
        <v>BrazilTotal80-84</v>
      </c>
      <c r="F360" s="266">
        <v>2355974.0262000002</v>
      </c>
    </row>
    <row r="361" spans="2:6" x14ac:dyDescent="0.2">
      <c r="B361" s="261" t="s">
        <v>4</v>
      </c>
      <c r="C361" s="261" t="s">
        <v>3</v>
      </c>
      <c r="D361" s="264" t="s">
        <v>22</v>
      </c>
      <c r="E361" s="261" t="str">
        <f t="shared" si="5"/>
        <v>BrazilTotal85-89</v>
      </c>
      <c r="F361" s="266">
        <v>1251358.3528</v>
      </c>
    </row>
    <row r="362" spans="2:6" x14ac:dyDescent="0.2">
      <c r="B362" s="261" t="s">
        <v>4</v>
      </c>
      <c r="C362" s="261" t="s">
        <v>3</v>
      </c>
      <c r="D362" s="264" t="s">
        <v>5</v>
      </c>
      <c r="E362" s="261" t="str">
        <f t="shared" si="5"/>
        <v>BrazilTotal90+</v>
      </c>
      <c r="F362" s="266">
        <v>807515.47490000003</v>
      </c>
    </row>
    <row r="363" spans="2:6" x14ac:dyDescent="0.2">
      <c r="B363" s="261" t="s">
        <v>53</v>
      </c>
      <c r="C363" s="261" t="s">
        <v>48</v>
      </c>
      <c r="D363" s="264">
        <v>0</v>
      </c>
      <c r="E363" s="261" t="str">
        <f t="shared" si="5"/>
        <v>CEFemale0</v>
      </c>
      <c r="F363" s="266">
        <v>64068.327799999999</v>
      </c>
    </row>
    <row r="364" spans="2:6" x14ac:dyDescent="0.2">
      <c r="B364" s="261" t="s">
        <v>53</v>
      </c>
      <c r="C364" s="261" t="s">
        <v>48</v>
      </c>
      <c r="D364" s="265" t="s">
        <v>18</v>
      </c>
      <c r="E364" s="261" t="str">
        <f t="shared" si="5"/>
        <v>CEFemale1-4</v>
      </c>
      <c r="F364" s="266">
        <v>256687.345</v>
      </c>
    </row>
    <row r="365" spans="2:6" x14ac:dyDescent="0.2">
      <c r="B365" s="261" t="s">
        <v>53</v>
      </c>
      <c r="C365" s="261" t="s">
        <v>48</v>
      </c>
      <c r="D365" s="265" t="s">
        <v>70</v>
      </c>
      <c r="E365" s="261" t="str">
        <f t="shared" si="5"/>
        <v>CEFemale5-9</v>
      </c>
      <c r="F365" s="266">
        <v>314420.95760000002</v>
      </c>
    </row>
    <row r="366" spans="2:6" x14ac:dyDescent="0.2">
      <c r="B366" s="261" t="s">
        <v>53</v>
      </c>
      <c r="C366" s="261" t="s">
        <v>48</v>
      </c>
      <c r="D366" s="265" t="s">
        <v>71</v>
      </c>
      <c r="E366" s="261" t="str">
        <f t="shared" si="5"/>
        <v>CEFemale10-14</v>
      </c>
      <c r="F366" s="266">
        <v>332012.5944</v>
      </c>
    </row>
    <row r="367" spans="2:6" x14ac:dyDescent="0.2">
      <c r="B367" s="261" t="s">
        <v>53</v>
      </c>
      <c r="C367" s="261" t="s">
        <v>48</v>
      </c>
      <c r="D367" s="264" t="s">
        <v>72</v>
      </c>
      <c r="E367" s="261" t="str">
        <f t="shared" si="5"/>
        <v>CEFemale15-19</v>
      </c>
      <c r="F367" s="266">
        <v>355118.20130000002</v>
      </c>
    </row>
    <row r="368" spans="2:6" x14ac:dyDescent="0.2">
      <c r="B368" s="261" t="s">
        <v>53</v>
      </c>
      <c r="C368" s="261" t="s">
        <v>48</v>
      </c>
      <c r="D368" s="264" t="s">
        <v>73</v>
      </c>
      <c r="E368" s="261" t="str">
        <f t="shared" si="5"/>
        <v>CEFemale20-24</v>
      </c>
      <c r="F368" s="266">
        <v>409169.10399999999</v>
      </c>
    </row>
    <row r="369" spans="2:6" x14ac:dyDescent="0.2">
      <c r="B369" s="261" t="s">
        <v>53</v>
      </c>
      <c r="C369" s="261" t="s">
        <v>48</v>
      </c>
      <c r="D369" s="264" t="s">
        <v>74</v>
      </c>
      <c r="E369" s="261" t="str">
        <f t="shared" si="5"/>
        <v>CEFemale25-29</v>
      </c>
      <c r="F369" s="266">
        <v>407285.48210000002</v>
      </c>
    </row>
    <row r="370" spans="2:6" x14ac:dyDescent="0.2">
      <c r="B370" s="261" t="s">
        <v>53</v>
      </c>
      <c r="C370" s="261" t="s">
        <v>48</v>
      </c>
      <c r="D370" s="264" t="s">
        <v>75</v>
      </c>
      <c r="E370" s="261" t="str">
        <f t="shared" si="5"/>
        <v>CEFemale30-34</v>
      </c>
      <c r="F370" s="266">
        <v>404572.39179999998</v>
      </c>
    </row>
    <row r="371" spans="2:6" x14ac:dyDescent="0.2">
      <c r="B371" s="261" t="s">
        <v>53</v>
      </c>
      <c r="C371" s="261" t="s">
        <v>48</v>
      </c>
      <c r="D371" s="264" t="s">
        <v>76</v>
      </c>
      <c r="E371" s="261" t="str">
        <f t="shared" si="5"/>
        <v>CEFemale35-39</v>
      </c>
      <c r="F371" s="266">
        <v>372779.54979999998</v>
      </c>
    </row>
    <row r="372" spans="2:6" x14ac:dyDescent="0.2">
      <c r="B372" s="261" t="s">
        <v>53</v>
      </c>
      <c r="C372" s="261" t="s">
        <v>48</v>
      </c>
      <c r="D372" s="264" t="s">
        <v>77</v>
      </c>
      <c r="E372" s="261" t="str">
        <f t="shared" si="5"/>
        <v>CEFemale40-44</v>
      </c>
      <c r="F372" s="266">
        <v>335019.49369999999</v>
      </c>
    </row>
    <row r="373" spans="2:6" x14ac:dyDescent="0.2">
      <c r="B373" s="261" t="s">
        <v>53</v>
      </c>
      <c r="C373" s="261" t="s">
        <v>48</v>
      </c>
      <c r="D373" s="264" t="s">
        <v>78</v>
      </c>
      <c r="E373" s="261" t="str">
        <f t="shared" si="5"/>
        <v>CEFemale45-49</v>
      </c>
      <c r="F373" s="266">
        <v>294735.43099999998</v>
      </c>
    </row>
    <row r="374" spans="2:6" x14ac:dyDescent="0.2">
      <c r="B374" s="261" t="s">
        <v>53</v>
      </c>
      <c r="C374" s="261" t="s">
        <v>48</v>
      </c>
      <c r="D374" s="264" t="s">
        <v>79</v>
      </c>
      <c r="E374" s="261" t="str">
        <f t="shared" si="5"/>
        <v>CEFemale50-54</v>
      </c>
      <c r="F374" s="266">
        <v>275141.26459999999</v>
      </c>
    </row>
    <row r="375" spans="2:6" x14ac:dyDescent="0.2">
      <c r="B375" s="261" t="s">
        <v>53</v>
      </c>
      <c r="C375" s="261" t="s">
        <v>48</v>
      </c>
      <c r="D375" s="264" t="s">
        <v>80</v>
      </c>
      <c r="E375" s="261" t="str">
        <f t="shared" si="5"/>
        <v>CEFemale55-59</v>
      </c>
      <c r="F375" s="266">
        <v>240855.84109999999</v>
      </c>
    </row>
    <row r="376" spans="2:6" x14ac:dyDescent="0.2">
      <c r="B376" s="261" t="s">
        <v>53</v>
      </c>
      <c r="C376" s="261" t="s">
        <v>48</v>
      </c>
      <c r="D376" s="264" t="s">
        <v>81</v>
      </c>
      <c r="E376" s="261" t="str">
        <f t="shared" si="5"/>
        <v>CEFemale60-64</v>
      </c>
      <c r="F376" s="266">
        <v>188669.7787</v>
      </c>
    </row>
    <row r="377" spans="2:6" x14ac:dyDescent="0.2">
      <c r="B377" s="261" t="s">
        <v>53</v>
      </c>
      <c r="C377" s="261" t="s">
        <v>48</v>
      </c>
      <c r="D377" s="264" t="s">
        <v>82</v>
      </c>
      <c r="E377" s="261" t="str">
        <f t="shared" si="5"/>
        <v>CEFemale65-69</v>
      </c>
      <c r="F377" s="266">
        <v>153552.41250000001</v>
      </c>
    </row>
    <row r="378" spans="2:6" x14ac:dyDescent="0.2">
      <c r="B378" s="261" t="s">
        <v>53</v>
      </c>
      <c r="C378" s="261" t="s">
        <v>48</v>
      </c>
      <c r="D378" s="264" t="s">
        <v>19</v>
      </c>
      <c r="E378" s="261" t="str">
        <f t="shared" si="5"/>
        <v>CEFemale70-74</v>
      </c>
      <c r="F378" s="266">
        <v>123143.25350000001</v>
      </c>
    </row>
    <row r="379" spans="2:6" x14ac:dyDescent="0.2">
      <c r="B379" s="261" t="s">
        <v>53</v>
      </c>
      <c r="C379" s="261" t="s">
        <v>48</v>
      </c>
      <c r="D379" s="264" t="s">
        <v>20</v>
      </c>
      <c r="E379" s="261" t="str">
        <f t="shared" si="5"/>
        <v>CEFemale75-79</v>
      </c>
      <c r="F379" s="266">
        <v>85887.909799999994</v>
      </c>
    </row>
    <row r="380" spans="2:6" x14ac:dyDescent="0.2">
      <c r="B380" s="261" t="s">
        <v>53</v>
      </c>
      <c r="C380" s="261" t="s">
        <v>48</v>
      </c>
      <c r="D380" s="264" t="s">
        <v>21</v>
      </c>
      <c r="E380" s="261" t="str">
        <f t="shared" si="5"/>
        <v>CEFemale80-84</v>
      </c>
      <c r="F380" s="266">
        <v>62431.784899999999</v>
      </c>
    </row>
    <row r="381" spans="2:6" x14ac:dyDescent="0.2">
      <c r="B381" s="261" t="s">
        <v>53</v>
      </c>
      <c r="C381" s="261" t="s">
        <v>48</v>
      </c>
      <c r="D381" s="264" t="s">
        <v>22</v>
      </c>
      <c r="E381" s="261" t="str">
        <f t="shared" si="5"/>
        <v>CEFemale85-89</v>
      </c>
      <c r="F381" s="266">
        <v>32147.174999999999</v>
      </c>
    </row>
    <row r="382" spans="2:6" x14ac:dyDescent="0.2">
      <c r="B382" s="261" t="s">
        <v>53</v>
      </c>
      <c r="C382" s="261" t="s">
        <v>48</v>
      </c>
      <c r="D382" s="264" t="s">
        <v>5</v>
      </c>
      <c r="E382" s="261" t="str">
        <f t="shared" si="5"/>
        <v>CEFemale90+</v>
      </c>
      <c r="F382" s="266">
        <v>21071.479200000002</v>
      </c>
    </row>
    <row r="383" spans="2:6" x14ac:dyDescent="0.2">
      <c r="B383" s="261" t="s">
        <v>53</v>
      </c>
      <c r="C383" s="261" t="s">
        <v>47</v>
      </c>
      <c r="D383" s="264">
        <v>0</v>
      </c>
      <c r="E383" s="261" t="str">
        <f t="shared" si="5"/>
        <v>CEMale0</v>
      </c>
      <c r="F383" s="266">
        <v>67149.0533</v>
      </c>
    </row>
    <row r="384" spans="2:6" x14ac:dyDescent="0.2">
      <c r="B384" s="261" t="s">
        <v>53</v>
      </c>
      <c r="C384" s="261" t="s">
        <v>47</v>
      </c>
      <c r="D384" s="265" t="s">
        <v>18</v>
      </c>
      <c r="E384" s="261" t="str">
        <f t="shared" si="5"/>
        <v>CEMale1-4</v>
      </c>
      <c r="F384" s="266">
        <v>268940.20899999997</v>
      </c>
    </row>
    <row r="385" spans="2:6" x14ac:dyDescent="0.2">
      <c r="B385" s="261" t="s">
        <v>53</v>
      </c>
      <c r="C385" s="261" t="s">
        <v>47</v>
      </c>
      <c r="D385" s="265" t="s">
        <v>70</v>
      </c>
      <c r="E385" s="261" t="str">
        <f t="shared" si="5"/>
        <v>CEMale5-9</v>
      </c>
      <c r="F385" s="266">
        <v>328904.1335</v>
      </c>
    </row>
    <row r="386" spans="2:6" x14ac:dyDescent="0.2">
      <c r="B386" s="261" t="s">
        <v>53</v>
      </c>
      <c r="C386" s="261" t="s">
        <v>47</v>
      </c>
      <c r="D386" s="265" t="s">
        <v>71</v>
      </c>
      <c r="E386" s="261" t="str">
        <f t="shared" si="5"/>
        <v>CEMale10-14</v>
      </c>
      <c r="F386" s="266">
        <v>346229.05489999999</v>
      </c>
    </row>
    <row r="387" spans="2:6" x14ac:dyDescent="0.2">
      <c r="B387" s="261" t="s">
        <v>53</v>
      </c>
      <c r="C387" s="261" t="s">
        <v>47</v>
      </c>
      <c r="D387" s="264" t="s">
        <v>72</v>
      </c>
      <c r="E387" s="261" t="str">
        <f t="shared" si="5"/>
        <v>CEMale15-19</v>
      </c>
      <c r="F387" s="266">
        <v>366595.99810000003</v>
      </c>
    </row>
    <row r="388" spans="2:6" x14ac:dyDescent="0.2">
      <c r="B388" s="261" t="s">
        <v>53</v>
      </c>
      <c r="C388" s="261" t="s">
        <v>47</v>
      </c>
      <c r="D388" s="264" t="s">
        <v>73</v>
      </c>
      <c r="E388" s="261" t="str">
        <f t="shared" ref="E388:E451" si="6">_xlfn.CONCAT(B388,C388,D388)</f>
        <v>CEMale20-24</v>
      </c>
      <c r="F388" s="266">
        <v>415720.41100000002</v>
      </c>
    </row>
    <row r="389" spans="2:6" x14ac:dyDescent="0.2">
      <c r="B389" s="261" t="s">
        <v>53</v>
      </c>
      <c r="C389" s="261" t="s">
        <v>47</v>
      </c>
      <c r="D389" s="264" t="s">
        <v>74</v>
      </c>
      <c r="E389" s="261" t="str">
        <f t="shared" si="6"/>
        <v>CEMale25-29</v>
      </c>
      <c r="F389" s="266">
        <v>396154.40639999998</v>
      </c>
    </row>
    <row r="390" spans="2:6" x14ac:dyDescent="0.2">
      <c r="B390" s="261" t="s">
        <v>53</v>
      </c>
      <c r="C390" s="261" t="s">
        <v>47</v>
      </c>
      <c r="D390" s="264" t="s">
        <v>75</v>
      </c>
      <c r="E390" s="261" t="str">
        <f t="shared" si="6"/>
        <v>CEMale30-34</v>
      </c>
      <c r="F390" s="266">
        <v>379982.8346</v>
      </c>
    </row>
    <row r="391" spans="2:6" x14ac:dyDescent="0.2">
      <c r="B391" s="261" t="s">
        <v>53</v>
      </c>
      <c r="C391" s="261" t="s">
        <v>47</v>
      </c>
      <c r="D391" s="264" t="s">
        <v>76</v>
      </c>
      <c r="E391" s="261" t="str">
        <f t="shared" si="6"/>
        <v>CEMale35-39</v>
      </c>
      <c r="F391" s="266">
        <v>347358.30940000003</v>
      </c>
    </row>
    <row r="392" spans="2:6" x14ac:dyDescent="0.2">
      <c r="B392" s="261" t="s">
        <v>53</v>
      </c>
      <c r="C392" s="261" t="s">
        <v>47</v>
      </c>
      <c r="D392" s="264" t="s">
        <v>77</v>
      </c>
      <c r="E392" s="261" t="str">
        <f t="shared" si="6"/>
        <v>CEMale40-44</v>
      </c>
      <c r="F392" s="266">
        <v>306785.92119999998</v>
      </c>
    </row>
    <row r="393" spans="2:6" x14ac:dyDescent="0.2">
      <c r="B393" s="261" t="s">
        <v>53</v>
      </c>
      <c r="C393" s="261" t="s">
        <v>47</v>
      </c>
      <c r="D393" s="264" t="s">
        <v>78</v>
      </c>
      <c r="E393" s="261" t="str">
        <f t="shared" si="6"/>
        <v>CEMale45-49</v>
      </c>
      <c r="F393" s="266">
        <v>264247.94880000001</v>
      </c>
    </row>
    <row r="394" spans="2:6" x14ac:dyDescent="0.2">
      <c r="B394" s="261" t="s">
        <v>53</v>
      </c>
      <c r="C394" s="261" t="s">
        <v>47</v>
      </c>
      <c r="D394" s="264" t="s">
        <v>79</v>
      </c>
      <c r="E394" s="261" t="str">
        <f t="shared" si="6"/>
        <v>CEMale50-54</v>
      </c>
      <c r="F394" s="266">
        <v>242858.16039999999</v>
      </c>
    </row>
    <row r="395" spans="2:6" x14ac:dyDescent="0.2">
      <c r="B395" s="261" t="s">
        <v>53</v>
      </c>
      <c r="C395" s="261" t="s">
        <v>47</v>
      </c>
      <c r="D395" s="264" t="s">
        <v>80</v>
      </c>
      <c r="E395" s="261" t="str">
        <f t="shared" si="6"/>
        <v>CEMale55-59</v>
      </c>
      <c r="F395" s="266">
        <v>210229.764</v>
      </c>
    </row>
    <row r="396" spans="2:6" x14ac:dyDescent="0.2">
      <c r="B396" s="261" t="s">
        <v>53</v>
      </c>
      <c r="C396" s="261" t="s">
        <v>47</v>
      </c>
      <c r="D396" s="264" t="s">
        <v>81</v>
      </c>
      <c r="E396" s="261" t="str">
        <f t="shared" si="6"/>
        <v>CEMale60-64</v>
      </c>
      <c r="F396" s="266">
        <v>154946.05960000001</v>
      </c>
    </row>
    <row r="397" spans="2:6" x14ac:dyDescent="0.2">
      <c r="B397" s="261" t="s">
        <v>53</v>
      </c>
      <c r="C397" s="261" t="s">
        <v>47</v>
      </c>
      <c r="D397" s="264" t="s">
        <v>82</v>
      </c>
      <c r="E397" s="261" t="str">
        <f t="shared" si="6"/>
        <v>CEMale65-69</v>
      </c>
      <c r="F397" s="266">
        <v>122057.28879999999</v>
      </c>
    </row>
    <row r="398" spans="2:6" x14ac:dyDescent="0.2">
      <c r="B398" s="261" t="s">
        <v>53</v>
      </c>
      <c r="C398" s="261" t="s">
        <v>47</v>
      </c>
      <c r="D398" s="264" t="s">
        <v>19</v>
      </c>
      <c r="E398" s="261" t="str">
        <f t="shared" si="6"/>
        <v>CEMale70-74</v>
      </c>
      <c r="F398" s="266">
        <v>97163.361000000004</v>
      </c>
    </row>
    <row r="399" spans="2:6" x14ac:dyDescent="0.2">
      <c r="B399" s="261" t="s">
        <v>53</v>
      </c>
      <c r="C399" s="261" t="s">
        <v>47</v>
      </c>
      <c r="D399" s="264" t="s">
        <v>20</v>
      </c>
      <c r="E399" s="261" t="str">
        <f t="shared" si="6"/>
        <v>CEMale75-79</v>
      </c>
      <c r="F399" s="266">
        <v>65031.461600000002</v>
      </c>
    </row>
    <row r="400" spans="2:6" x14ac:dyDescent="0.2">
      <c r="B400" s="261" t="s">
        <v>53</v>
      </c>
      <c r="C400" s="261" t="s">
        <v>47</v>
      </c>
      <c r="D400" s="264" t="s">
        <v>21</v>
      </c>
      <c r="E400" s="261" t="str">
        <f t="shared" si="6"/>
        <v>CEMale80-84</v>
      </c>
      <c r="F400" s="266">
        <v>42380.091099999998</v>
      </c>
    </row>
    <row r="401" spans="2:6" x14ac:dyDescent="0.2">
      <c r="B401" s="261" t="s">
        <v>53</v>
      </c>
      <c r="C401" s="261" t="s">
        <v>47</v>
      </c>
      <c r="D401" s="264" t="s">
        <v>22</v>
      </c>
      <c r="E401" s="261" t="str">
        <f t="shared" si="6"/>
        <v>CEMale85-89</v>
      </c>
      <c r="F401" s="266">
        <v>19568.849900000001</v>
      </c>
    </row>
    <row r="402" spans="2:6" x14ac:dyDescent="0.2">
      <c r="B402" s="261" t="s">
        <v>53</v>
      </c>
      <c r="C402" s="261" t="s">
        <v>47</v>
      </c>
      <c r="D402" s="264" t="s">
        <v>5</v>
      </c>
      <c r="E402" s="261" t="str">
        <f t="shared" si="6"/>
        <v>CEMale90+</v>
      </c>
      <c r="F402" s="266">
        <v>11735.6594</v>
      </c>
    </row>
    <row r="403" spans="2:6" x14ac:dyDescent="0.2">
      <c r="B403" s="261" t="s">
        <v>53</v>
      </c>
      <c r="C403" s="261" t="s">
        <v>3</v>
      </c>
      <c r="D403" s="264">
        <v>0</v>
      </c>
      <c r="E403" s="261" t="str">
        <f t="shared" si="6"/>
        <v>CETotal0</v>
      </c>
      <c r="F403" s="266">
        <v>131217.3811</v>
      </c>
    </row>
    <row r="404" spans="2:6" x14ac:dyDescent="0.2">
      <c r="B404" s="261" t="s">
        <v>53</v>
      </c>
      <c r="C404" s="261" t="s">
        <v>3</v>
      </c>
      <c r="D404" s="265" t="s">
        <v>18</v>
      </c>
      <c r="E404" s="261" t="str">
        <f t="shared" si="6"/>
        <v>CETotal1-4</v>
      </c>
      <c r="F404" s="266">
        <v>525627.55390000006</v>
      </c>
    </row>
    <row r="405" spans="2:6" x14ac:dyDescent="0.2">
      <c r="B405" s="261" t="s">
        <v>53</v>
      </c>
      <c r="C405" s="261" t="s">
        <v>3</v>
      </c>
      <c r="D405" s="265" t="s">
        <v>70</v>
      </c>
      <c r="E405" s="261" t="str">
        <f t="shared" si="6"/>
        <v>CETotal5-9</v>
      </c>
      <c r="F405" s="266">
        <v>643325.0906</v>
      </c>
    </row>
    <row r="406" spans="2:6" x14ac:dyDescent="0.2">
      <c r="B406" s="261" t="s">
        <v>53</v>
      </c>
      <c r="C406" s="261" t="s">
        <v>3</v>
      </c>
      <c r="D406" s="265" t="s">
        <v>71</v>
      </c>
      <c r="E406" s="261" t="str">
        <f t="shared" si="6"/>
        <v>CETotal10-14</v>
      </c>
      <c r="F406" s="266">
        <v>678241.64630000002</v>
      </c>
    </row>
    <row r="407" spans="2:6" x14ac:dyDescent="0.2">
      <c r="B407" s="261" t="s">
        <v>53</v>
      </c>
      <c r="C407" s="261" t="s">
        <v>3</v>
      </c>
      <c r="D407" s="264" t="s">
        <v>72</v>
      </c>
      <c r="E407" s="261" t="str">
        <f t="shared" si="6"/>
        <v>CETotal15-19</v>
      </c>
      <c r="F407" s="266">
        <v>721714.19929999998</v>
      </c>
    </row>
    <row r="408" spans="2:6" x14ac:dyDescent="0.2">
      <c r="B408" s="261" t="s">
        <v>53</v>
      </c>
      <c r="C408" s="261" t="s">
        <v>3</v>
      </c>
      <c r="D408" s="264" t="s">
        <v>73</v>
      </c>
      <c r="E408" s="261" t="str">
        <f t="shared" si="6"/>
        <v>CETotal20-24</v>
      </c>
      <c r="F408" s="266">
        <v>824889.47089999996</v>
      </c>
    </row>
    <row r="409" spans="2:6" x14ac:dyDescent="0.2">
      <c r="B409" s="261" t="s">
        <v>53</v>
      </c>
      <c r="C409" s="261" t="s">
        <v>3</v>
      </c>
      <c r="D409" s="264" t="s">
        <v>74</v>
      </c>
      <c r="E409" s="261" t="str">
        <f t="shared" si="6"/>
        <v>CETotal25-29</v>
      </c>
      <c r="F409" s="266">
        <v>803439.7574</v>
      </c>
    </row>
    <row r="410" spans="2:6" x14ac:dyDescent="0.2">
      <c r="B410" s="261" t="s">
        <v>53</v>
      </c>
      <c r="C410" s="261" t="s">
        <v>3</v>
      </c>
      <c r="D410" s="264" t="s">
        <v>75</v>
      </c>
      <c r="E410" s="261" t="str">
        <f t="shared" si="6"/>
        <v>CETotal30-34</v>
      </c>
      <c r="F410" s="266">
        <v>784555.22609999997</v>
      </c>
    </row>
    <row r="411" spans="2:6" x14ac:dyDescent="0.2">
      <c r="B411" s="261" t="s">
        <v>53</v>
      </c>
      <c r="C411" s="261" t="s">
        <v>3</v>
      </c>
      <c r="D411" s="264" t="s">
        <v>76</v>
      </c>
      <c r="E411" s="261" t="str">
        <f t="shared" si="6"/>
        <v>CETotal35-39</v>
      </c>
      <c r="F411" s="266">
        <v>720137.85770000005</v>
      </c>
    </row>
    <row r="412" spans="2:6" x14ac:dyDescent="0.2">
      <c r="B412" s="261" t="s">
        <v>53</v>
      </c>
      <c r="C412" s="261" t="s">
        <v>3</v>
      </c>
      <c r="D412" s="264" t="s">
        <v>77</v>
      </c>
      <c r="E412" s="261" t="str">
        <f t="shared" si="6"/>
        <v>CETotal40-44</v>
      </c>
      <c r="F412" s="266">
        <v>641805.41339999996</v>
      </c>
    </row>
    <row r="413" spans="2:6" x14ac:dyDescent="0.2">
      <c r="B413" s="261" t="s">
        <v>53</v>
      </c>
      <c r="C413" s="261" t="s">
        <v>3</v>
      </c>
      <c r="D413" s="264" t="s">
        <v>78</v>
      </c>
      <c r="E413" s="261" t="str">
        <f t="shared" si="6"/>
        <v>CETotal45-49</v>
      </c>
      <c r="F413" s="266">
        <v>558983.37879999995</v>
      </c>
    </row>
    <row r="414" spans="2:6" x14ac:dyDescent="0.2">
      <c r="B414" s="261" t="s">
        <v>53</v>
      </c>
      <c r="C414" s="261" t="s">
        <v>3</v>
      </c>
      <c r="D414" s="264" t="s">
        <v>79</v>
      </c>
      <c r="E414" s="261" t="str">
        <f t="shared" si="6"/>
        <v>CETotal50-54</v>
      </c>
      <c r="F414" s="266">
        <v>517999.39939999999</v>
      </c>
    </row>
    <row r="415" spans="2:6" x14ac:dyDescent="0.2">
      <c r="B415" s="261" t="s">
        <v>53</v>
      </c>
      <c r="C415" s="261" t="s">
        <v>3</v>
      </c>
      <c r="D415" s="264" t="s">
        <v>80</v>
      </c>
      <c r="E415" s="261" t="str">
        <f t="shared" si="6"/>
        <v>CETotal55-59</v>
      </c>
      <c r="F415" s="266">
        <v>451085.5808</v>
      </c>
    </row>
    <row r="416" spans="2:6" x14ac:dyDescent="0.2">
      <c r="B416" s="261" t="s">
        <v>53</v>
      </c>
      <c r="C416" s="261" t="s">
        <v>3</v>
      </c>
      <c r="D416" s="264" t="s">
        <v>81</v>
      </c>
      <c r="E416" s="261" t="str">
        <f t="shared" si="6"/>
        <v>CETotal60-64</v>
      </c>
      <c r="F416" s="266">
        <v>343615.80459999997</v>
      </c>
    </row>
    <row r="417" spans="2:6" x14ac:dyDescent="0.2">
      <c r="B417" s="261" t="s">
        <v>53</v>
      </c>
      <c r="C417" s="261" t="s">
        <v>3</v>
      </c>
      <c r="D417" s="264" t="s">
        <v>82</v>
      </c>
      <c r="E417" s="261" t="str">
        <f t="shared" si="6"/>
        <v>CETotal65-69</v>
      </c>
      <c r="F417" s="266">
        <v>275609.65460000001</v>
      </c>
    </row>
    <row r="418" spans="2:6" x14ac:dyDescent="0.2">
      <c r="B418" s="261" t="s">
        <v>53</v>
      </c>
      <c r="C418" s="261" t="s">
        <v>3</v>
      </c>
      <c r="D418" s="264" t="s">
        <v>19</v>
      </c>
      <c r="E418" s="261" t="str">
        <f t="shared" si="6"/>
        <v>CETotal70-74</v>
      </c>
      <c r="F418" s="266">
        <v>220306.53640000001</v>
      </c>
    </row>
    <row r="419" spans="2:6" x14ac:dyDescent="0.2">
      <c r="B419" s="261" t="s">
        <v>53</v>
      </c>
      <c r="C419" s="261" t="s">
        <v>3</v>
      </c>
      <c r="D419" s="264" t="s">
        <v>20</v>
      </c>
      <c r="E419" s="261" t="str">
        <f t="shared" si="6"/>
        <v>CETotal75-79</v>
      </c>
      <c r="F419" s="266">
        <v>150919.3708</v>
      </c>
    </row>
    <row r="420" spans="2:6" x14ac:dyDescent="0.2">
      <c r="B420" s="261" t="s">
        <v>53</v>
      </c>
      <c r="C420" s="261" t="s">
        <v>3</v>
      </c>
      <c r="D420" s="264" t="s">
        <v>21</v>
      </c>
      <c r="E420" s="261" t="str">
        <f t="shared" si="6"/>
        <v>CETotal80-84</v>
      </c>
      <c r="F420" s="266">
        <v>104811.87239999999</v>
      </c>
    </row>
    <row r="421" spans="2:6" x14ac:dyDescent="0.2">
      <c r="B421" s="261" t="s">
        <v>53</v>
      </c>
      <c r="C421" s="261" t="s">
        <v>3</v>
      </c>
      <c r="D421" s="264" t="s">
        <v>22</v>
      </c>
      <c r="E421" s="261" t="str">
        <f t="shared" si="6"/>
        <v>CETotal85-89</v>
      </c>
      <c r="F421" s="266">
        <v>51716.005799999999</v>
      </c>
    </row>
    <row r="422" spans="2:6" x14ac:dyDescent="0.2">
      <c r="B422" s="261" t="s">
        <v>53</v>
      </c>
      <c r="C422" s="261" t="s">
        <v>3</v>
      </c>
      <c r="D422" s="264" t="s">
        <v>5</v>
      </c>
      <c r="E422" s="261" t="str">
        <f t="shared" si="6"/>
        <v>CETotal90+</v>
      </c>
      <c r="F422" s="266">
        <v>32807.039400000001</v>
      </c>
    </row>
    <row r="423" spans="2:6" x14ac:dyDescent="0.2">
      <c r="B423" s="261" t="s">
        <v>69</v>
      </c>
      <c r="C423" s="261" t="s">
        <v>48</v>
      </c>
      <c r="D423" s="264">
        <v>0</v>
      </c>
      <c r="E423" s="261" t="str">
        <f t="shared" si="6"/>
        <v>DFFemale0</v>
      </c>
      <c r="F423" s="266">
        <v>21103.014500000001</v>
      </c>
    </row>
    <row r="424" spans="2:6" x14ac:dyDescent="0.2">
      <c r="B424" s="261" t="s">
        <v>69</v>
      </c>
      <c r="C424" s="261" t="s">
        <v>48</v>
      </c>
      <c r="D424" s="265" t="s">
        <v>18</v>
      </c>
      <c r="E424" s="261" t="str">
        <f t="shared" si="6"/>
        <v>DFFemale1-4</v>
      </c>
      <c r="F424" s="266">
        <v>79224.6198</v>
      </c>
    </row>
    <row r="425" spans="2:6" x14ac:dyDescent="0.2">
      <c r="B425" s="261" t="s">
        <v>69</v>
      </c>
      <c r="C425" s="261" t="s">
        <v>48</v>
      </c>
      <c r="D425" s="265" t="s">
        <v>70</v>
      </c>
      <c r="E425" s="261" t="str">
        <f t="shared" si="6"/>
        <v>DFFemale5-9</v>
      </c>
      <c r="F425" s="266">
        <v>91844.387499999997</v>
      </c>
    </row>
    <row r="426" spans="2:6" x14ac:dyDescent="0.2">
      <c r="B426" s="261" t="s">
        <v>69</v>
      </c>
      <c r="C426" s="261" t="s">
        <v>48</v>
      </c>
      <c r="D426" s="265" t="s">
        <v>71</v>
      </c>
      <c r="E426" s="261" t="str">
        <f t="shared" si="6"/>
        <v>DFFemale10-14</v>
      </c>
      <c r="F426" s="266">
        <v>101417.2365</v>
      </c>
    </row>
    <row r="427" spans="2:6" x14ac:dyDescent="0.2">
      <c r="B427" s="261" t="s">
        <v>69</v>
      </c>
      <c r="C427" s="261" t="s">
        <v>48</v>
      </c>
      <c r="D427" s="264" t="s">
        <v>72</v>
      </c>
      <c r="E427" s="261" t="str">
        <f t="shared" si="6"/>
        <v>DFFemale15-19</v>
      </c>
      <c r="F427" s="266">
        <v>118031.3895</v>
      </c>
    </row>
    <row r="428" spans="2:6" x14ac:dyDescent="0.2">
      <c r="B428" s="261" t="s">
        <v>69</v>
      </c>
      <c r="C428" s="261" t="s">
        <v>48</v>
      </c>
      <c r="D428" s="264" t="s">
        <v>73</v>
      </c>
      <c r="E428" s="261" t="str">
        <f t="shared" si="6"/>
        <v>DFFemale20-24</v>
      </c>
      <c r="F428" s="266">
        <v>126308.0284</v>
      </c>
    </row>
    <row r="429" spans="2:6" x14ac:dyDescent="0.2">
      <c r="B429" s="261" t="s">
        <v>69</v>
      </c>
      <c r="C429" s="261" t="s">
        <v>48</v>
      </c>
      <c r="D429" s="264" t="s">
        <v>74</v>
      </c>
      <c r="E429" s="261" t="str">
        <f t="shared" si="6"/>
        <v>DFFemale25-29</v>
      </c>
      <c r="F429" s="266">
        <v>129513.2344</v>
      </c>
    </row>
    <row r="430" spans="2:6" x14ac:dyDescent="0.2">
      <c r="B430" s="261" t="s">
        <v>69</v>
      </c>
      <c r="C430" s="261" t="s">
        <v>48</v>
      </c>
      <c r="D430" s="264" t="s">
        <v>75</v>
      </c>
      <c r="E430" s="261" t="str">
        <f t="shared" si="6"/>
        <v>DFFemale30-34</v>
      </c>
      <c r="F430" s="266">
        <v>136891.12820000001</v>
      </c>
    </row>
    <row r="431" spans="2:6" x14ac:dyDescent="0.2">
      <c r="B431" s="261" t="s">
        <v>69</v>
      </c>
      <c r="C431" s="261" t="s">
        <v>48</v>
      </c>
      <c r="D431" s="264" t="s">
        <v>76</v>
      </c>
      <c r="E431" s="261" t="str">
        <f t="shared" si="6"/>
        <v>DFFemale35-39</v>
      </c>
      <c r="F431" s="266">
        <v>147299.96789999999</v>
      </c>
    </row>
    <row r="432" spans="2:6" x14ac:dyDescent="0.2">
      <c r="B432" s="261" t="s">
        <v>69</v>
      </c>
      <c r="C432" s="261" t="s">
        <v>48</v>
      </c>
      <c r="D432" s="264" t="s">
        <v>77</v>
      </c>
      <c r="E432" s="261" t="str">
        <f t="shared" si="6"/>
        <v>DFFemale40-44</v>
      </c>
      <c r="F432" s="266">
        <v>137623.5557</v>
      </c>
    </row>
    <row r="433" spans="2:6" x14ac:dyDescent="0.2">
      <c r="B433" s="261" t="s">
        <v>69</v>
      </c>
      <c r="C433" s="261" t="s">
        <v>48</v>
      </c>
      <c r="D433" s="264" t="s">
        <v>78</v>
      </c>
      <c r="E433" s="261" t="str">
        <f t="shared" si="6"/>
        <v>DFFemale45-49</v>
      </c>
      <c r="F433" s="266">
        <v>114002.1002</v>
      </c>
    </row>
    <row r="434" spans="2:6" x14ac:dyDescent="0.2">
      <c r="B434" s="261" t="s">
        <v>69</v>
      </c>
      <c r="C434" s="261" t="s">
        <v>48</v>
      </c>
      <c r="D434" s="264" t="s">
        <v>79</v>
      </c>
      <c r="E434" s="261" t="str">
        <f t="shared" si="6"/>
        <v>DFFemale50-54</v>
      </c>
      <c r="F434" s="266">
        <v>98775.917100000006</v>
      </c>
    </row>
    <row r="435" spans="2:6" x14ac:dyDescent="0.2">
      <c r="B435" s="261" t="s">
        <v>69</v>
      </c>
      <c r="C435" s="261" t="s">
        <v>48</v>
      </c>
      <c r="D435" s="264" t="s">
        <v>80</v>
      </c>
      <c r="E435" s="261" t="str">
        <f t="shared" si="6"/>
        <v>DFFemale55-59</v>
      </c>
      <c r="F435" s="266">
        <v>83006.698199999999</v>
      </c>
    </row>
    <row r="436" spans="2:6" x14ac:dyDescent="0.2">
      <c r="B436" s="261" t="s">
        <v>69</v>
      </c>
      <c r="C436" s="261" t="s">
        <v>48</v>
      </c>
      <c r="D436" s="264" t="s">
        <v>81</v>
      </c>
      <c r="E436" s="261" t="str">
        <f t="shared" si="6"/>
        <v>DFFemale60-64</v>
      </c>
      <c r="F436" s="266">
        <v>64932.733399999997</v>
      </c>
    </row>
    <row r="437" spans="2:6" x14ac:dyDescent="0.2">
      <c r="B437" s="261" t="s">
        <v>69</v>
      </c>
      <c r="C437" s="261" t="s">
        <v>48</v>
      </c>
      <c r="D437" s="264" t="s">
        <v>82</v>
      </c>
      <c r="E437" s="261" t="str">
        <f t="shared" si="6"/>
        <v>DFFemale65-69</v>
      </c>
      <c r="F437" s="266">
        <v>49764.465700000001</v>
      </c>
    </row>
    <row r="438" spans="2:6" x14ac:dyDescent="0.2">
      <c r="B438" s="261" t="s">
        <v>69</v>
      </c>
      <c r="C438" s="261" t="s">
        <v>48</v>
      </c>
      <c r="D438" s="264" t="s">
        <v>19</v>
      </c>
      <c r="E438" s="261" t="str">
        <f t="shared" si="6"/>
        <v>DFFemale70-74</v>
      </c>
      <c r="F438" s="266">
        <v>35499.900900000001</v>
      </c>
    </row>
    <row r="439" spans="2:6" x14ac:dyDescent="0.2">
      <c r="B439" s="261" t="s">
        <v>69</v>
      </c>
      <c r="C439" s="261" t="s">
        <v>48</v>
      </c>
      <c r="D439" s="264" t="s">
        <v>20</v>
      </c>
      <c r="E439" s="261" t="str">
        <f t="shared" si="6"/>
        <v>DFFemale75-79</v>
      </c>
      <c r="F439" s="266">
        <v>22847.014800000001</v>
      </c>
    </row>
    <row r="440" spans="2:6" x14ac:dyDescent="0.2">
      <c r="B440" s="261" t="s">
        <v>69</v>
      </c>
      <c r="C440" s="261" t="s">
        <v>48</v>
      </c>
      <c r="D440" s="264" t="s">
        <v>21</v>
      </c>
      <c r="E440" s="261" t="str">
        <f t="shared" si="6"/>
        <v>DFFemale80-84</v>
      </c>
      <c r="F440" s="266">
        <v>14926.1885</v>
      </c>
    </row>
    <row r="441" spans="2:6" x14ac:dyDescent="0.2">
      <c r="B441" s="261" t="s">
        <v>69</v>
      </c>
      <c r="C441" s="261" t="s">
        <v>48</v>
      </c>
      <c r="D441" s="264" t="s">
        <v>22</v>
      </c>
      <c r="E441" s="261" t="str">
        <f t="shared" si="6"/>
        <v>DFFemale85-89</v>
      </c>
      <c r="F441" s="266">
        <v>7412.6336000000001</v>
      </c>
    </row>
    <row r="442" spans="2:6" x14ac:dyDescent="0.2">
      <c r="B442" s="261" t="s">
        <v>69</v>
      </c>
      <c r="C442" s="261" t="s">
        <v>48</v>
      </c>
      <c r="D442" s="264" t="s">
        <v>5</v>
      </c>
      <c r="E442" s="261" t="str">
        <f t="shared" si="6"/>
        <v>DFFemale90+</v>
      </c>
      <c r="F442" s="266">
        <v>4231.9962999999998</v>
      </c>
    </row>
    <row r="443" spans="2:6" x14ac:dyDescent="0.2">
      <c r="B443" s="261" t="s">
        <v>69</v>
      </c>
      <c r="C443" s="261" t="s">
        <v>47</v>
      </c>
      <c r="D443" s="264">
        <v>0</v>
      </c>
      <c r="E443" s="261" t="str">
        <f t="shared" si="6"/>
        <v>DFMale0</v>
      </c>
      <c r="F443" s="266">
        <v>22144.053599999999</v>
      </c>
    </row>
    <row r="444" spans="2:6" x14ac:dyDescent="0.2">
      <c r="B444" s="261" t="s">
        <v>69</v>
      </c>
      <c r="C444" s="261" t="s">
        <v>47</v>
      </c>
      <c r="D444" s="265" t="s">
        <v>18</v>
      </c>
      <c r="E444" s="261" t="str">
        <f t="shared" si="6"/>
        <v>DFMale1-4</v>
      </c>
      <c r="F444" s="266">
        <v>83445.9617</v>
      </c>
    </row>
    <row r="445" spans="2:6" x14ac:dyDescent="0.2">
      <c r="B445" s="261" t="s">
        <v>69</v>
      </c>
      <c r="C445" s="261" t="s">
        <v>47</v>
      </c>
      <c r="D445" s="265" t="s">
        <v>70</v>
      </c>
      <c r="E445" s="261" t="str">
        <f t="shared" si="6"/>
        <v>DFMale5-9</v>
      </c>
      <c r="F445" s="266">
        <v>96989.242700000003</v>
      </c>
    </row>
    <row r="446" spans="2:6" x14ac:dyDescent="0.2">
      <c r="B446" s="261" t="s">
        <v>69</v>
      </c>
      <c r="C446" s="261" t="s">
        <v>47</v>
      </c>
      <c r="D446" s="265" t="s">
        <v>71</v>
      </c>
      <c r="E446" s="261" t="str">
        <f t="shared" si="6"/>
        <v>DFMale10-14</v>
      </c>
      <c r="F446" s="266">
        <v>105854.1973</v>
      </c>
    </row>
    <row r="447" spans="2:6" x14ac:dyDescent="0.2">
      <c r="B447" s="261" t="s">
        <v>69</v>
      </c>
      <c r="C447" s="261" t="s">
        <v>47</v>
      </c>
      <c r="D447" s="264" t="s">
        <v>72</v>
      </c>
      <c r="E447" s="261" t="str">
        <f t="shared" si="6"/>
        <v>DFMale15-19</v>
      </c>
      <c r="F447" s="266">
        <v>121286.2821</v>
      </c>
    </row>
    <row r="448" spans="2:6" x14ac:dyDescent="0.2">
      <c r="B448" s="261" t="s">
        <v>69</v>
      </c>
      <c r="C448" s="261" t="s">
        <v>47</v>
      </c>
      <c r="D448" s="264" t="s">
        <v>73</v>
      </c>
      <c r="E448" s="261" t="str">
        <f t="shared" si="6"/>
        <v>DFMale20-24</v>
      </c>
      <c r="F448" s="266">
        <v>126476.99619999999</v>
      </c>
    </row>
    <row r="449" spans="2:6" x14ac:dyDescent="0.2">
      <c r="B449" s="261" t="s">
        <v>69</v>
      </c>
      <c r="C449" s="261" t="s">
        <v>47</v>
      </c>
      <c r="D449" s="264" t="s">
        <v>74</v>
      </c>
      <c r="E449" s="261" t="str">
        <f t="shared" si="6"/>
        <v>DFMale25-29</v>
      </c>
      <c r="F449" s="266">
        <v>124482.23050000001</v>
      </c>
    </row>
    <row r="450" spans="2:6" x14ac:dyDescent="0.2">
      <c r="B450" s="261" t="s">
        <v>69</v>
      </c>
      <c r="C450" s="261" t="s">
        <v>47</v>
      </c>
      <c r="D450" s="264" t="s">
        <v>75</v>
      </c>
      <c r="E450" s="261" t="str">
        <f t="shared" si="6"/>
        <v>DFMale30-34</v>
      </c>
      <c r="F450" s="266">
        <v>130090.6577</v>
      </c>
    </row>
    <row r="451" spans="2:6" x14ac:dyDescent="0.2">
      <c r="B451" s="261" t="s">
        <v>69</v>
      </c>
      <c r="C451" s="261" t="s">
        <v>47</v>
      </c>
      <c r="D451" s="264" t="s">
        <v>76</v>
      </c>
      <c r="E451" s="261" t="str">
        <f t="shared" si="6"/>
        <v>DFMale35-39</v>
      </c>
      <c r="F451" s="266">
        <v>132454.16510000001</v>
      </c>
    </row>
    <row r="452" spans="2:6" x14ac:dyDescent="0.2">
      <c r="B452" s="261" t="s">
        <v>69</v>
      </c>
      <c r="C452" s="261" t="s">
        <v>47</v>
      </c>
      <c r="D452" s="264" t="s">
        <v>77</v>
      </c>
      <c r="E452" s="261" t="str">
        <f t="shared" ref="E452:E515" si="7">_xlfn.CONCAT(B452,C452,D452)</f>
        <v>DFMale40-44</v>
      </c>
      <c r="F452" s="266">
        <v>121109.02280000001</v>
      </c>
    </row>
    <row r="453" spans="2:6" x14ac:dyDescent="0.2">
      <c r="B453" s="261" t="s">
        <v>69</v>
      </c>
      <c r="C453" s="261" t="s">
        <v>47</v>
      </c>
      <c r="D453" s="264" t="s">
        <v>78</v>
      </c>
      <c r="E453" s="261" t="str">
        <f t="shared" si="7"/>
        <v>DFMale45-49</v>
      </c>
      <c r="F453" s="266">
        <v>100396.6358</v>
      </c>
    </row>
    <row r="454" spans="2:6" x14ac:dyDescent="0.2">
      <c r="B454" s="261" t="s">
        <v>69</v>
      </c>
      <c r="C454" s="261" t="s">
        <v>47</v>
      </c>
      <c r="D454" s="264" t="s">
        <v>79</v>
      </c>
      <c r="E454" s="261" t="str">
        <f t="shared" si="7"/>
        <v>DFMale50-54</v>
      </c>
      <c r="F454" s="266">
        <v>86732.277199999997</v>
      </c>
    </row>
    <row r="455" spans="2:6" x14ac:dyDescent="0.2">
      <c r="B455" s="261" t="s">
        <v>69</v>
      </c>
      <c r="C455" s="261" t="s">
        <v>47</v>
      </c>
      <c r="D455" s="264" t="s">
        <v>80</v>
      </c>
      <c r="E455" s="261" t="str">
        <f t="shared" si="7"/>
        <v>DFMale55-59</v>
      </c>
      <c r="F455" s="266">
        <v>68710.448999999993</v>
      </c>
    </row>
    <row r="456" spans="2:6" x14ac:dyDescent="0.2">
      <c r="B456" s="261" t="s">
        <v>69</v>
      </c>
      <c r="C456" s="261" t="s">
        <v>47</v>
      </c>
      <c r="D456" s="264" t="s">
        <v>81</v>
      </c>
      <c r="E456" s="261" t="str">
        <f t="shared" si="7"/>
        <v>DFMale60-64</v>
      </c>
      <c r="F456" s="266">
        <v>51128.356500000002</v>
      </c>
    </row>
    <row r="457" spans="2:6" x14ac:dyDescent="0.2">
      <c r="B457" s="261" t="s">
        <v>69</v>
      </c>
      <c r="C457" s="261" t="s">
        <v>47</v>
      </c>
      <c r="D457" s="264" t="s">
        <v>82</v>
      </c>
      <c r="E457" s="261" t="str">
        <f t="shared" si="7"/>
        <v>DFMale65-69</v>
      </c>
      <c r="F457" s="266">
        <v>37754.472699999998</v>
      </c>
    </row>
    <row r="458" spans="2:6" x14ac:dyDescent="0.2">
      <c r="B458" s="261" t="s">
        <v>69</v>
      </c>
      <c r="C458" s="261" t="s">
        <v>47</v>
      </c>
      <c r="D458" s="264" t="s">
        <v>19</v>
      </c>
      <c r="E458" s="261" t="str">
        <f t="shared" si="7"/>
        <v>DFMale70-74</v>
      </c>
      <c r="F458" s="266">
        <v>25461.553899999999</v>
      </c>
    </row>
    <row r="459" spans="2:6" x14ac:dyDescent="0.2">
      <c r="B459" s="261" t="s">
        <v>69</v>
      </c>
      <c r="C459" s="261" t="s">
        <v>47</v>
      </c>
      <c r="D459" s="264" t="s">
        <v>20</v>
      </c>
      <c r="E459" s="261" t="str">
        <f t="shared" si="7"/>
        <v>DFMale75-79</v>
      </c>
      <c r="F459" s="266">
        <v>15597.621499999999</v>
      </c>
    </row>
    <row r="460" spans="2:6" x14ac:dyDescent="0.2">
      <c r="B460" s="261" t="s">
        <v>69</v>
      </c>
      <c r="C460" s="261" t="s">
        <v>47</v>
      </c>
      <c r="D460" s="264" t="s">
        <v>21</v>
      </c>
      <c r="E460" s="261" t="str">
        <f t="shared" si="7"/>
        <v>DFMale80-84</v>
      </c>
      <c r="F460" s="266">
        <v>9645.7281000000003</v>
      </c>
    </row>
    <row r="461" spans="2:6" x14ac:dyDescent="0.2">
      <c r="B461" s="261" t="s">
        <v>69</v>
      </c>
      <c r="C461" s="261" t="s">
        <v>47</v>
      </c>
      <c r="D461" s="264" t="s">
        <v>22</v>
      </c>
      <c r="E461" s="261" t="str">
        <f t="shared" si="7"/>
        <v>DFMale85-89</v>
      </c>
      <c r="F461" s="266">
        <v>4066.6781000000001</v>
      </c>
    </row>
    <row r="462" spans="2:6" x14ac:dyDescent="0.2">
      <c r="B462" s="261" t="s">
        <v>69</v>
      </c>
      <c r="C462" s="261" t="s">
        <v>47</v>
      </c>
      <c r="D462" s="264" t="s">
        <v>5</v>
      </c>
      <c r="E462" s="261" t="str">
        <f t="shared" si="7"/>
        <v>DFMale90+</v>
      </c>
      <c r="F462" s="266">
        <v>1776.6804</v>
      </c>
    </row>
    <row r="463" spans="2:6" x14ac:dyDescent="0.2">
      <c r="B463" s="261" t="s">
        <v>69</v>
      </c>
      <c r="C463" s="261" t="s">
        <v>3</v>
      </c>
      <c r="D463" s="264">
        <v>0</v>
      </c>
      <c r="E463" s="261" t="str">
        <f t="shared" si="7"/>
        <v>DFTotal0</v>
      </c>
      <c r="F463" s="266">
        <v>43247.068099999997</v>
      </c>
    </row>
    <row r="464" spans="2:6" x14ac:dyDescent="0.2">
      <c r="B464" s="261" t="s">
        <v>69</v>
      </c>
      <c r="C464" s="261" t="s">
        <v>3</v>
      </c>
      <c r="D464" s="265" t="s">
        <v>18</v>
      </c>
      <c r="E464" s="261" t="str">
        <f t="shared" si="7"/>
        <v>DFTotal1-4</v>
      </c>
      <c r="F464" s="266">
        <v>162670.5815</v>
      </c>
    </row>
    <row r="465" spans="2:6" x14ac:dyDescent="0.2">
      <c r="B465" s="261" t="s">
        <v>69</v>
      </c>
      <c r="C465" s="261" t="s">
        <v>3</v>
      </c>
      <c r="D465" s="265" t="s">
        <v>70</v>
      </c>
      <c r="E465" s="261" t="str">
        <f t="shared" si="7"/>
        <v>DFTotal5-9</v>
      </c>
      <c r="F465" s="266">
        <v>188833.63020000001</v>
      </c>
    </row>
    <row r="466" spans="2:6" x14ac:dyDescent="0.2">
      <c r="B466" s="261" t="s">
        <v>69</v>
      </c>
      <c r="C466" s="261" t="s">
        <v>3</v>
      </c>
      <c r="D466" s="265" t="s">
        <v>71</v>
      </c>
      <c r="E466" s="261" t="str">
        <f t="shared" si="7"/>
        <v>DFTotal10-14</v>
      </c>
      <c r="F466" s="266">
        <v>207271.43119999999</v>
      </c>
    </row>
    <row r="467" spans="2:6" x14ac:dyDescent="0.2">
      <c r="B467" s="261" t="s">
        <v>69</v>
      </c>
      <c r="C467" s="261" t="s">
        <v>3</v>
      </c>
      <c r="D467" s="264" t="s">
        <v>72</v>
      </c>
      <c r="E467" s="261" t="str">
        <f t="shared" si="7"/>
        <v>DFTotal15-19</v>
      </c>
      <c r="F467" s="266">
        <v>239317.66889999999</v>
      </c>
    </row>
    <row r="468" spans="2:6" x14ac:dyDescent="0.2">
      <c r="B468" s="261" t="s">
        <v>69</v>
      </c>
      <c r="C468" s="261" t="s">
        <v>3</v>
      </c>
      <c r="D468" s="264" t="s">
        <v>73</v>
      </c>
      <c r="E468" s="261" t="str">
        <f t="shared" si="7"/>
        <v>DFTotal20-24</v>
      </c>
      <c r="F468" s="266">
        <v>252784.95989999999</v>
      </c>
    </row>
    <row r="469" spans="2:6" x14ac:dyDescent="0.2">
      <c r="B469" s="261" t="s">
        <v>69</v>
      </c>
      <c r="C469" s="261" t="s">
        <v>3</v>
      </c>
      <c r="D469" s="264" t="s">
        <v>74</v>
      </c>
      <c r="E469" s="261" t="str">
        <f t="shared" si="7"/>
        <v>DFTotal25-29</v>
      </c>
      <c r="F469" s="266">
        <v>253995.45879999999</v>
      </c>
    </row>
    <row r="470" spans="2:6" x14ac:dyDescent="0.2">
      <c r="B470" s="261" t="s">
        <v>69</v>
      </c>
      <c r="C470" s="261" t="s">
        <v>3</v>
      </c>
      <c r="D470" s="264" t="s">
        <v>75</v>
      </c>
      <c r="E470" s="261" t="str">
        <f t="shared" si="7"/>
        <v>DFTotal30-34</v>
      </c>
      <c r="F470" s="266">
        <v>266981.68449999997</v>
      </c>
    </row>
    <row r="471" spans="2:6" x14ac:dyDescent="0.2">
      <c r="B471" s="261" t="s">
        <v>69</v>
      </c>
      <c r="C471" s="261" t="s">
        <v>3</v>
      </c>
      <c r="D471" s="264" t="s">
        <v>76</v>
      </c>
      <c r="E471" s="261" t="str">
        <f t="shared" si="7"/>
        <v>DFTotal35-39</v>
      </c>
      <c r="F471" s="266">
        <v>279754.05729999999</v>
      </c>
    </row>
    <row r="472" spans="2:6" x14ac:dyDescent="0.2">
      <c r="B472" s="261" t="s">
        <v>69</v>
      </c>
      <c r="C472" s="261" t="s">
        <v>3</v>
      </c>
      <c r="D472" s="264" t="s">
        <v>77</v>
      </c>
      <c r="E472" s="261" t="str">
        <f t="shared" si="7"/>
        <v>DFTotal40-44</v>
      </c>
      <c r="F472" s="266">
        <v>258732.5784</v>
      </c>
    </row>
    <row r="473" spans="2:6" x14ac:dyDescent="0.2">
      <c r="B473" s="261" t="s">
        <v>69</v>
      </c>
      <c r="C473" s="261" t="s">
        <v>3</v>
      </c>
      <c r="D473" s="264" t="s">
        <v>78</v>
      </c>
      <c r="E473" s="261" t="str">
        <f t="shared" si="7"/>
        <v>DFTotal45-49</v>
      </c>
      <c r="F473" s="266">
        <v>214398.72630000001</v>
      </c>
    </row>
    <row r="474" spans="2:6" x14ac:dyDescent="0.2">
      <c r="B474" s="261" t="s">
        <v>69</v>
      </c>
      <c r="C474" s="261" t="s">
        <v>3</v>
      </c>
      <c r="D474" s="264" t="s">
        <v>79</v>
      </c>
      <c r="E474" s="261" t="str">
        <f t="shared" si="7"/>
        <v>DFTotal50-54</v>
      </c>
      <c r="F474" s="266">
        <v>185508.17679999999</v>
      </c>
    </row>
    <row r="475" spans="2:6" x14ac:dyDescent="0.2">
      <c r="B475" s="261" t="s">
        <v>69</v>
      </c>
      <c r="C475" s="261" t="s">
        <v>3</v>
      </c>
      <c r="D475" s="264" t="s">
        <v>80</v>
      </c>
      <c r="E475" s="261" t="str">
        <f t="shared" si="7"/>
        <v>DFTotal55-59</v>
      </c>
      <c r="F475" s="266">
        <v>151717.11170000001</v>
      </c>
    </row>
    <row r="476" spans="2:6" x14ac:dyDescent="0.2">
      <c r="B476" s="261" t="s">
        <v>69</v>
      </c>
      <c r="C476" s="261" t="s">
        <v>3</v>
      </c>
      <c r="D476" s="264" t="s">
        <v>81</v>
      </c>
      <c r="E476" s="261" t="str">
        <f t="shared" si="7"/>
        <v>DFTotal60-64</v>
      </c>
      <c r="F476" s="266">
        <v>116061.0879</v>
      </c>
    </row>
    <row r="477" spans="2:6" x14ac:dyDescent="0.2">
      <c r="B477" s="261" t="s">
        <v>69</v>
      </c>
      <c r="C477" s="261" t="s">
        <v>3</v>
      </c>
      <c r="D477" s="264" t="s">
        <v>82</v>
      </c>
      <c r="E477" s="261" t="str">
        <f t="shared" si="7"/>
        <v>DFTotal65-69</v>
      </c>
      <c r="F477" s="266">
        <v>87518.938399999999</v>
      </c>
    </row>
    <row r="478" spans="2:6" x14ac:dyDescent="0.2">
      <c r="B478" s="261" t="s">
        <v>69</v>
      </c>
      <c r="C478" s="261" t="s">
        <v>3</v>
      </c>
      <c r="D478" s="264" t="s">
        <v>19</v>
      </c>
      <c r="E478" s="261" t="str">
        <f t="shared" si="7"/>
        <v>DFTotal70-74</v>
      </c>
      <c r="F478" s="266">
        <v>60961.452299999997</v>
      </c>
    </row>
    <row r="479" spans="2:6" x14ac:dyDescent="0.2">
      <c r="B479" s="261" t="s">
        <v>69</v>
      </c>
      <c r="C479" s="261" t="s">
        <v>3</v>
      </c>
      <c r="D479" s="264" t="s">
        <v>20</v>
      </c>
      <c r="E479" s="261" t="str">
        <f t="shared" si="7"/>
        <v>DFTotal75-79</v>
      </c>
      <c r="F479" s="266">
        <v>38444.615899999997</v>
      </c>
    </row>
    <row r="480" spans="2:6" x14ac:dyDescent="0.2">
      <c r="B480" s="261" t="s">
        <v>69</v>
      </c>
      <c r="C480" s="261" t="s">
        <v>3</v>
      </c>
      <c r="D480" s="264" t="s">
        <v>21</v>
      </c>
      <c r="E480" s="261" t="str">
        <f t="shared" si="7"/>
        <v>DFTotal80-84</v>
      </c>
      <c r="F480" s="266">
        <v>24571.910800000001</v>
      </c>
    </row>
    <row r="481" spans="2:6" x14ac:dyDescent="0.2">
      <c r="B481" s="261" t="s">
        <v>69</v>
      </c>
      <c r="C481" s="261" t="s">
        <v>3</v>
      </c>
      <c r="D481" s="264" t="s">
        <v>22</v>
      </c>
      <c r="E481" s="261" t="str">
        <f t="shared" si="7"/>
        <v>DFTotal85-89</v>
      </c>
      <c r="F481" s="266">
        <v>11479.308199999999</v>
      </c>
    </row>
    <row r="482" spans="2:6" x14ac:dyDescent="0.2">
      <c r="B482" s="261" t="s">
        <v>69</v>
      </c>
      <c r="C482" s="261" t="s">
        <v>3</v>
      </c>
      <c r="D482" s="264" t="s">
        <v>5</v>
      </c>
      <c r="E482" s="261" t="str">
        <f t="shared" si="7"/>
        <v>DFTotal90+</v>
      </c>
      <c r="F482" s="266">
        <v>6008.6759000000002</v>
      </c>
    </row>
    <row r="483" spans="2:6" x14ac:dyDescent="0.2">
      <c r="B483" s="261" t="s">
        <v>60</v>
      </c>
      <c r="C483" s="261" t="s">
        <v>48</v>
      </c>
      <c r="D483" s="264">
        <v>0</v>
      </c>
      <c r="E483" s="261" t="str">
        <f t="shared" si="7"/>
        <v>ESFemale0</v>
      </c>
      <c r="F483" s="266">
        <v>28134.4146</v>
      </c>
    </row>
    <row r="484" spans="2:6" x14ac:dyDescent="0.2">
      <c r="B484" s="261" t="s">
        <v>60</v>
      </c>
      <c r="C484" s="261" t="s">
        <v>48</v>
      </c>
      <c r="D484" s="265" t="s">
        <v>18</v>
      </c>
      <c r="E484" s="261" t="str">
        <f t="shared" si="7"/>
        <v>ESFemale1-4</v>
      </c>
      <c r="F484" s="266">
        <v>112369.4981</v>
      </c>
    </row>
    <row r="485" spans="2:6" x14ac:dyDescent="0.2">
      <c r="B485" s="261" t="s">
        <v>60</v>
      </c>
      <c r="C485" s="261" t="s">
        <v>48</v>
      </c>
      <c r="D485" s="265" t="s">
        <v>70</v>
      </c>
      <c r="E485" s="261" t="str">
        <f t="shared" si="7"/>
        <v>ESFemale5-9</v>
      </c>
      <c r="F485" s="266">
        <v>138716.57440000001</v>
      </c>
    </row>
    <row r="486" spans="2:6" x14ac:dyDescent="0.2">
      <c r="B486" s="261" t="s">
        <v>60</v>
      </c>
      <c r="C486" s="261" t="s">
        <v>48</v>
      </c>
      <c r="D486" s="265" t="s">
        <v>71</v>
      </c>
      <c r="E486" s="261" t="str">
        <f t="shared" si="7"/>
        <v>ESFemale10-14</v>
      </c>
      <c r="F486" s="266">
        <v>133895.16260000001</v>
      </c>
    </row>
    <row r="487" spans="2:6" x14ac:dyDescent="0.2">
      <c r="B487" s="261" t="s">
        <v>60</v>
      </c>
      <c r="C487" s="261" t="s">
        <v>48</v>
      </c>
      <c r="D487" s="264" t="s">
        <v>72</v>
      </c>
      <c r="E487" s="261" t="str">
        <f t="shared" si="7"/>
        <v>ESFemale15-19</v>
      </c>
      <c r="F487" s="266">
        <v>143416.4185</v>
      </c>
    </row>
    <row r="488" spans="2:6" x14ac:dyDescent="0.2">
      <c r="B488" s="261" t="s">
        <v>60</v>
      </c>
      <c r="C488" s="261" t="s">
        <v>48</v>
      </c>
      <c r="D488" s="264" t="s">
        <v>73</v>
      </c>
      <c r="E488" s="261" t="str">
        <f t="shared" si="7"/>
        <v>ESFemale20-24</v>
      </c>
      <c r="F488" s="266">
        <v>155824.44020000001</v>
      </c>
    </row>
    <row r="489" spans="2:6" x14ac:dyDescent="0.2">
      <c r="B489" s="261" t="s">
        <v>60</v>
      </c>
      <c r="C489" s="261" t="s">
        <v>48</v>
      </c>
      <c r="D489" s="264" t="s">
        <v>74</v>
      </c>
      <c r="E489" s="261" t="str">
        <f t="shared" si="7"/>
        <v>ESFemale25-29</v>
      </c>
      <c r="F489" s="266">
        <v>157830.6832</v>
      </c>
    </row>
    <row r="490" spans="2:6" x14ac:dyDescent="0.2">
      <c r="B490" s="261" t="s">
        <v>60</v>
      </c>
      <c r="C490" s="261" t="s">
        <v>48</v>
      </c>
      <c r="D490" s="264" t="s">
        <v>75</v>
      </c>
      <c r="E490" s="261" t="str">
        <f t="shared" si="7"/>
        <v>ESFemale30-34</v>
      </c>
      <c r="F490" s="266">
        <v>168343.177</v>
      </c>
    </row>
    <row r="491" spans="2:6" x14ac:dyDescent="0.2">
      <c r="B491" s="261" t="s">
        <v>60</v>
      </c>
      <c r="C491" s="261" t="s">
        <v>48</v>
      </c>
      <c r="D491" s="264" t="s">
        <v>76</v>
      </c>
      <c r="E491" s="261" t="str">
        <f t="shared" si="7"/>
        <v>ESFemale35-39</v>
      </c>
      <c r="F491" s="266">
        <v>167627.9552</v>
      </c>
    </row>
    <row r="492" spans="2:6" x14ac:dyDescent="0.2">
      <c r="B492" s="261" t="s">
        <v>60</v>
      </c>
      <c r="C492" s="261" t="s">
        <v>48</v>
      </c>
      <c r="D492" s="264" t="s">
        <v>77</v>
      </c>
      <c r="E492" s="261" t="str">
        <f t="shared" si="7"/>
        <v>ESFemale40-44</v>
      </c>
      <c r="F492" s="266">
        <v>155414.79319999999</v>
      </c>
    </row>
    <row r="493" spans="2:6" x14ac:dyDescent="0.2">
      <c r="B493" s="261" t="s">
        <v>60</v>
      </c>
      <c r="C493" s="261" t="s">
        <v>48</v>
      </c>
      <c r="D493" s="264" t="s">
        <v>78</v>
      </c>
      <c r="E493" s="261" t="str">
        <f t="shared" si="7"/>
        <v>ESFemale45-49</v>
      </c>
      <c r="F493" s="266">
        <v>134212.54990000001</v>
      </c>
    </row>
    <row r="494" spans="2:6" x14ac:dyDescent="0.2">
      <c r="B494" s="261" t="s">
        <v>60</v>
      </c>
      <c r="C494" s="261" t="s">
        <v>48</v>
      </c>
      <c r="D494" s="264" t="s">
        <v>79</v>
      </c>
      <c r="E494" s="261" t="str">
        <f t="shared" si="7"/>
        <v>ESFemale50-54</v>
      </c>
      <c r="F494" s="266">
        <v>125723.1234</v>
      </c>
    </row>
    <row r="495" spans="2:6" x14ac:dyDescent="0.2">
      <c r="B495" s="261" t="s">
        <v>60</v>
      </c>
      <c r="C495" s="261" t="s">
        <v>48</v>
      </c>
      <c r="D495" s="264" t="s">
        <v>80</v>
      </c>
      <c r="E495" s="261" t="str">
        <f t="shared" si="7"/>
        <v>ESFemale55-59</v>
      </c>
      <c r="F495" s="266">
        <v>115915.476</v>
      </c>
    </row>
    <row r="496" spans="2:6" x14ac:dyDescent="0.2">
      <c r="B496" s="261" t="s">
        <v>60</v>
      </c>
      <c r="C496" s="261" t="s">
        <v>48</v>
      </c>
      <c r="D496" s="264" t="s">
        <v>81</v>
      </c>
      <c r="E496" s="261" t="str">
        <f t="shared" si="7"/>
        <v>ESFemale60-64</v>
      </c>
      <c r="F496" s="266">
        <v>99956.299400000004</v>
      </c>
    </row>
    <row r="497" spans="2:6" x14ac:dyDescent="0.2">
      <c r="B497" s="261" t="s">
        <v>60</v>
      </c>
      <c r="C497" s="261" t="s">
        <v>48</v>
      </c>
      <c r="D497" s="264" t="s">
        <v>82</v>
      </c>
      <c r="E497" s="261" t="str">
        <f t="shared" si="7"/>
        <v>ESFemale65-69</v>
      </c>
      <c r="F497" s="266">
        <v>78211.408299999996</v>
      </c>
    </row>
    <row r="498" spans="2:6" x14ac:dyDescent="0.2">
      <c r="B498" s="261" t="s">
        <v>60</v>
      </c>
      <c r="C498" s="261" t="s">
        <v>48</v>
      </c>
      <c r="D498" s="264" t="s">
        <v>19</v>
      </c>
      <c r="E498" s="261" t="str">
        <f t="shared" si="7"/>
        <v>ESFemale70-74</v>
      </c>
      <c r="F498" s="266">
        <v>54471.854599999999</v>
      </c>
    </row>
    <row r="499" spans="2:6" x14ac:dyDescent="0.2">
      <c r="B499" s="261" t="s">
        <v>60</v>
      </c>
      <c r="C499" s="261" t="s">
        <v>48</v>
      </c>
      <c r="D499" s="264" t="s">
        <v>20</v>
      </c>
      <c r="E499" s="261" t="str">
        <f t="shared" si="7"/>
        <v>ESFemale75-79</v>
      </c>
      <c r="F499" s="266">
        <v>38015.2745</v>
      </c>
    </row>
    <row r="500" spans="2:6" x14ac:dyDescent="0.2">
      <c r="B500" s="261" t="s">
        <v>60</v>
      </c>
      <c r="C500" s="261" t="s">
        <v>48</v>
      </c>
      <c r="D500" s="264" t="s">
        <v>21</v>
      </c>
      <c r="E500" s="261" t="str">
        <f t="shared" si="7"/>
        <v>ESFemale80-84</v>
      </c>
      <c r="F500" s="266">
        <v>26560.8446</v>
      </c>
    </row>
    <row r="501" spans="2:6" x14ac:dyDescent="0.2">
      <c r="B501" s="261" t="s">
        <v>60</v>
      </c>
      <c r="C501" s="261" t="s">
        <v>48</v>
      </c>
      <c r="D501" s="264" t="s">
        <v>22</v>
      </c>
      <c r="E501" s="261" t="str">
        <f t="shared" si="7"/>
        <v>ESFemale85-89</v>
      </c>
      <c r="F501" s="266">
        <v>15578.312400000001</v>
      </c>
    </row>
    <row r="502" spans="2:6" x14ac:dyDescent="0.2">
      <c r="B502" s="261" t="s">
        <v>60</v>
      </c>
      <c r="C502" s="261" t="s">
        <v>48</v>
      </c>
      <c r="D502" s="264" t="s">
        <v>5</v>
      </c>
      <c r="E502" s="261" t="str">
        <f t="shared" si="7"/>
        <v>ESFemale90+</v>
      </c>
      <c r="F502" s="266">
        <v>11757.6502</v>
      </c>
    </row>
    <row r="503" spans="2:6" x14ac:dyDescent="0.2">
      <c r="B503" s="261" t="s">
        <v>60</v>
      </c>
      <c r="C503" s="261" t="s">
        <v>47</v>
      </c>
      <c r="D503" s="264">
        <v>0</v>
      </c>
      <c r="E503" s="261" t="str">
        <f t="shared" si="7"/>
        <v>ESMale0</v>
      </c>
      <c r="F503" s="266">
        <v>29464.657999999999</v>
      </c>
    </row>
    <row r="504" spans="2:6" x14ac:dyDescent="0.2">
      <c r="B504" s="261" t="s">
        <v>60</v>
      </c>
      <c r="C504" s="261" t="s">
        <v>47</v>
      </c>
      <c r="D504" s="265" t="s">
        <v>18</v>
      </c>
      <c r="E504" s="261" t="str">
        <f t="shared" si="7"/>
        <v>ESMale1-4</v>
      </c>
      <c r="F504" s="266">
        <v>117468.83070000001</v>
      </c>
    </row>
    <row r="505" spans="2:6" x14ac:dyDescent="0.2">
      <c r="B505" s="261" t="s">
        <v>60</v>
      </c>
      <c r="C505" s="261" t="s">
        <v>47</v>
      </c>
      <c r="D505" s="265" t="s">
        <v>70</v>
      </c>
      <c r="E505" s="261" t="str">
        <f t="shared" si="7"/>
        <v>ESMale5-9</v>
      </c>
      <c r="F505" s="266">
        <v>144805.92439999999</v>
      </c>
    </row>
    <row r="506" spans="2:6" x14ac:dyDescent="0.2">
      <c r="B506" s="261" t="s">
        <v>60</v>
      </c>
      <c r="C506" s="261" t="s">
        <v>47</v>
      </c>
      <c r="D506" s="265" t="s">
        <v>71</v>
      </c>
      <c r="E506" s="261" t="str">
        <f t="shared" si="7"/>
        <v>ESMale10-14</v>
      </c>
      <c r="F506" s="266">
        <v>139586.9779</v>
      </c>
    </row>
    <row r="507" spans="2:6" x14ac:dyDescent="0.2">
      <c r="B507" s="261" t="s">
        <v>60</v>
      </c>
      <c r="C507" s="261" t="s">
        <v>47</v>
      </c>
      <c r="D507" s="264" t="s">
        <v>72</v>
      </c>
      <c r="E507" s="261" t="str">
        <f t="shared" si="7"/>
        <v>ESMale15-19</v>
      </c>
      <c r="F507" s="266">
        <v>148267.33360000001</v>
      </c>
    </row>
    <row r="508" spans="2:6" x14ac:dyDescent="0.2">
      <c r="B508" s="261" t="s">
        <v>60</v>
      </c>
      <c r="C508" s="261" t="s">
        <v>47</v>
      </c>
      <c r="D508" s="264" t="s">
        <v>73</v>
      </c>
      <c r="E508" s="261" t="str">
        <f t="shared" si="7"/>
        <v>ESMale20-24</v>
      </c>
      <c r="F508" s="266">
        <v>158622.16899999999</v>
      </c>
    </row>
    <row r="509" spans="2:6" x14ac:dyDescent="0.2">
      <c r="B509" s="261" t="s">
        <v>60</v>
      </c>
      <c r="C509" s="261" t="s">
        <v>47</v>
      </c>
      <c r="D509" s="264" t="s">
        <v>74</v>
      </c>
      <c r="E509" s="261" t="str">
        <f t="shared" si="7"/>
        <v>ESMale25-29</v>
      </c>
      <c r="F509" s="266">
        <v>158625.04459999999</v>
      </c>
    </row>
    <row r="510" spans="2:6" x14ac:dyDescent="0.2">
      <c r="B510" s="261" t="s">
        <v>60</v>
      </c>
      <c r="C510" s="261" t="s">
        <v>47</v>
      </c>
      <c r="D510" s="264" t="s">
        <v>75</v>
      </c>
      <c r="E510" s="261" t="str">
        <f t="shared" si="7"/>
        <v>ESMale30-34</v>
      </c>
      <c r="F510" s="266">
        <v>169786.98259999999</v>
      </c>
    </row>
    <row r="511" spans="2:6" x14ac:dyDescent="0.2">
      <c r="B511" s="261" t="s">
        <v>60</v>
      </c>
      <c r="C511" s="261" t="s">
        <v>47</v>
      </c>
      <c r="D511" s="264" t="s">
        <v>76</v>
      </c>
      <c r="E511" s="261" t="str">
        <f t="shared" si="7"/>
        <v>ESMale35-39</v>
      </c>
      <c r="F511" s="266">
        <v>165836.74359999999</v>
      </c>
    </row>
    <row r="512" spans="2:6" x14ac:dyDescent="0.2">
      <c r="B512" s="261" t="s">
        <v>60</v>
      </c>
      <c r="C512" s="261" t="s">
        <v>47</v>
      </c>
      <c r="D512" s="264" t="s">
        <v>77</v>
      </c>
      <c r="E512" s="261" t="str">
        <f t="shared" si="7"/>
        <v>ESMale40-44</v>
      </c>
      <c r="F512" s="266">
        <v>149808.8124</v>
      </c>
    </row>
    <row r="513" spans="2:6" x14ac:dyDescent="0.2">
      <c r="B513" s="261" t="s">
        <v>60</v>
      </c>
      <c r="C513" s="261" t="s">
        <v>47</v>
      </c>
      <c r="D513" s="264" t="s">
        <v>78</v>
      </c>
      <c r="E513" s="261" t="str">
        <f t="shared" si="7"/>
        <v>ESMale45-49</v>
      </c>
      <c r="F513" s="266">
        <v>126291.8864</v>
      </c>
    </row>
    <row r="514" spans="2:6" x14ac:dyDescent="0.2">
      <c r="B514" s="261" t="s">
        <v>60</v>
      </c>
      <c r="C514" s="261" t="s">
        <v>47</v>
      </c>
      <c r="D514" s="264" t="s">
        <v>79</v>
      </c>
      <c r="E514" s="261" t="str">
        <f t="shared" si="7"/>
        <v>ESMale50-54</v>
      </c>
      <c r="F514" s="266">
        <v>117813.527</v>
      </c>
    </row>
    <row r="515" spans="2:6" x14ac:dyDescent="0.2">
      <c r="B515" s="261" t="s">
        <v>60</v>
      </c>
      <c r="C515" s="261" t="s">
        <v>47</v>
      </c>
      <c r="D515" s="264" t="s">
        <v>80</v>
      </c>
      <c r="E515" s="261" t="str">
        <f t="shared" si="7"/>
        <v>ESMale55-59</v>
      </c>
      <c r="F515" s="266">
        <v>106280.6728</v>
      </c>
    </row>
    <row r="516" spans="2:6" x14ac:dyDescent="0.2">
      <c r="B516" s="261" t="s">
        <v>60</v>
      </c>
      <c r="C516" s="261" t="s">
        <v>47</v>
      </c>
      <c r="D516" s="264" t="s">
        <v>81</v>
      </c>
      <c r="E516" s="261" t="str">
        <f t="shared" ref="E516:E579" si="8">_xlfn.CONCAT(B516,C516,D516)</f>
        <v>ESMale60-64</v>
      </c>
      <c r="F516" s="266">
        <v>89718.802500000005</v>
      </c>
    </row>
    <row r="517" spans="2:6" x14ac:dyDescent="0.2">
      <c r="B517" s="261" t="s">
        <v>60</v>
      </c>
      <c r="C517" s="261" t="s">
        <v>47</v>
      </c>
      <c r="D517" s="264" t="s">
        <v>82</v>
      </c>
      <c r="E517" s="261" t="str">
        <f t="shared" si="8"/>
        <v>ESMale65-69</v>
      </c>
      <c r="F517" s="266">
        <v>68616.430699999997</v>
      </c>
    </row>
    <row r="518" spans="2:6" x14ac:dyDescent="0.2">
      <c r="B518" s="261" t="s">
        <v>60</v>
      </c>
      <c r="C518" s="261" t="s">
        <v>47</v>
      </c>
      <c r="D518" s="264" t="s">
        <v>19</v>
      </c>
      <c r="E518" s="261" t="str">
        <f t="shared" si="8"/>
        <v>ESMale70-74</v>
      </c>
      <c r="F518" s="266">
        <v>44914.404199999997</v>
      </c>
    </row>
    <row r="519" spans="2:6" x14ac:dyDescent="0.2">
      <c r="B519" s="261" t="s">
        <v>60</v>
      </c>
      <c r="C519" s="261" t="s">
        <v>47</v>
      </c>
      <c r="D519" s="264" t="s">
        <v>20</v>
      </c>
      <c r="E519" s="261" t="str">
        <f t="shared" si="8"/>
        <v>ESMale75-79</v>
      </c>
      <c r="F519" s="266">
        <v>28657.008999999998</v>
      </c>
    </row>
    <row r="520" spans="2:6" x14ac:dyDescent="0.2">
      <c r="B520" s="261" t="s">
        <v>60</v>
      </c>
      <c r="C520" s="261" t="s">
        <v>47</v>
      </c>
      <c r="D520" s="264" t="s">
        <v>21</v>
      </c>
      <c r="E520" s="261" t="str">
        <f t="shared" si="8"/>
        <v>ESMale80-84</v>
      </c>
      <c r="F520" s="266">
        <v>18307.749800000001</v>
      </c>
    </row>
    <row r="521" spans="2:6" x14ac:dyDescent="0.2">
      <c r="B521" s="261" t="s">
        <v>60</v>
      </c>
      <c r="C521" s="261" t="s">
        <v>47</v>
      </c>
      <c r="D521" s="264" t="s">
        <v>22</v>
      </c>
      <c r="E521" s="261" t="str">
        <f t="shared" si="8"/>
        <v>ESMale85-89</v>
      </c>
      <c r="F521" s="266">
        <v>9924.2343999999994</v>
      </c>
    </row>
    <row r="522" spans="2:6" x14ac:dyDescent="0.2">
      <c r="B522" s="261" t="s">
        <v>60</v>
      </c>
      <c r="C522" s="261" t="s">
        <v>47</v>
      </c>
      <c r="D522" s="264" t="s">
        <v>5</v>
      </c>
      <c r="E522" s="261" t="str">
        <f t="shared" si="8"/>
        <v>ESMale90+</v>
      </c>
      <c r="F522" s="266">
        <v>6225.0038999999997</v>
      </c>
    </row>
    <row r="523" spans="2:6" x14ac:dyDescent="0.2">
      <c r="B523" s="261" t="s">
        <v>60</v>
      </c>
      <c r="C523" s="261" t="s">
        <v>3</v>
      </c>
      <c r="D523" s="264">
        <v>0</v>
      </c>
      <c r="E523" s="261" t="str">
        <f t="shared" si="8"/>
        <v>ESTotal0</v>
      </c>
      <c r="F523" s="266">
        <v>57599.072699999997</v>
      </c>
    </row>
    <row r="524" spans="2:6" x14ac:dyDescent="0.2">
      <c r="B524" s="261" t="s">
        <v>60</v>
      </c>
      <c r="C524" s="261" t="s">
        <v>3</v>
      </c>
      <c r="D524" s="265" t="s">
        <v>18</v>
      </c>
      <c r="E524" s="261" t="str">
        <f t="shared" si="8"/>
        <v>ESTotal1-4</v>
      </c>
      <c r="F524" s="266">
        <v>229838.32879999999</v>
      </c>
    </row>
    <row r="525" spans="2:6" x14ac:dyDescent="0.2">
      <c r="B525" s="261" t="s">
        <v>60</v>
      </c>
      <c r="C525" s="261" t="s">
        <v>3</v>
      </c>
      <c r="D525" s="265" t="s">
        <v>70</v>
      </c>
      <c r="E525" s="261" t="str">
        <f t="shared" si="8"/>
        <v>ESTotal5-9</v>
      </c>
      <c r="F525" s="266">
        <v>283522.4988</v>
      </c>
    </row>
    <row r="526" spans="2:6" x14ac:dyDescent="0.2">
      <c r="B526" s="261" t="s">
        <v>60</v>
      </c>
      <c r="C526" s="261" t="s">
        <v>3</v>
      </c>
      <c r="D526" s="265" t="s">
        <v>71</v>
      </c>
      <c r="E526" s="261" t="str">
        <f t="shared" si="8"/>
        <v>ESTotal10-14</v>
      </c>
      <c r="F526" s="266">
        <v>273482.14030000003</v>
      </c>
    </row>
    <row r="527" spans="2:6" x14ac:dyDescent="0.2">
      <c r="B527" s="261" t="s">
        <v>60</v>
      </c>
      <c r="C527" s="261" t="s">
        <v>3</v>
      </c>
      <c r="D527" s="264" t="s">
        <v>72</v>
      </c>
      <c r="E527" s="261" t="str">
        <f t="shared" si="8"/>
        <v>ESTotal15-19</v>
      </c>
      <c r="F527" s="266">
        <v>291683.74859999999</v>
      </c>
    </row>
    <row r="528" spans="2:6" x14ac:dyDescent="0.2">
      <c r="B528" s="261" t="s">
        <v>60</v>
      </c>
      <c r="C528" s="261" t="s">
        <v>3</v>
      </c>
      <c r="D528" s="264" t="s">
        <v>73</v>
      </c>
      <c r="E528" s="261" t="str">
        <f t="shared" si="8"/>
        <v>ESTotal20-24</v>
      </c>
      <c r="F528" s="266">
        <v>314446.58919999999</v>
      </c>
    </row>
    <row r="529" spans="2:6" x14ac:dyDescent="0.2">
      <c r="B529" s="261" t="s">
        <v>60</v>
      </c>
      <c r="C529" s="261" t="s">
        <v>3</v>
      </c>
      <c r="D529" s="264" t="s">
        <v>74</v>
      </c>
      <c r="E529" s="261" t="str">
        <f t="shared" si="8"/>
        <v>ESTotal25-29</v>
      </c>
      <c r="F529" s="266">
        <v>316455.72560000001</v>
      </c>
    </row>
    <row r="530" spans="2:6" x14ac:dyDescent="0.2">
      <c r="B530" s="261" t="s">
        <v>60</v>
      </c>
      <c r="C530" s="261" t="s">
        <v>3</v>
      </c>
      <c r="D530" s="264" t="s">
        <v>75</v>
      </c>
      <c r="E530" s="261" t="str">
        <f t="shared" si="8"/>
        <v>ESTotal30-34</v>
      </c>
      <c r="F530" s="266">
        <v>338130.1495</v>
      </c>
    </row>
    <row r="531" spans="2:6" x14ac:dyDescent="0.2">
      <c r="B531" s="261" t="s">
        <v>60</v>
      </c>
      <c r="C531" s="261" t="s">
        <v>3</v>
      </c>
      <c r="D531" s="264" t="s">
        <v>76</v>
      </c>
      <c r="E531" s="261" t="str">
        <f t="shared" si="8"/>
        <v>ESTotal35-39</v>
      </c>
      <c r="F531" s="266">
        <v>333464.67540000001</v>
      </c>
    </row>
    <row r="532" spans="2:6" x14ac:dyDescent="0.2">
      <c r="B532" s="261" t="s">
        <v>60</v>
      </c>
      <c r="C532" s="261" t="s">
        <v>3</v>
      </c>
      <c r="D532" s="264" t="s">
        <v>77</v>
      </c>
      <c r="E532" s="261" t="str">
        <f t="shared" si="8"/>
        <v>ESTotal40-44</v>
      </c>
      <c r="F532" s="266">
        <v>305223.57829999999</v>
      </c>
    </row>
    <row r="533" spans="2:6" x14ac:dyDescent="0.2">
      <c r="B533" s="261" t="s">
        <v>60</v>
      </c>
      <c r="C533" s="261" t="s">
        <v>3</v>
      </c>
      <c r="D533" s="264" t="s">
        <v>78</v>
      </c>
      <c r="E533" s="261" t="str">
        <f t="shared" si="8"/>
        <v>ESTotal45-49</v>
      </c>
      <c r="F533" s="266">
        <v>260504.4362</v>
      </c>
    </row>
    <row r="534" spans="2:6" x14ac:dyDescent="0.2">
      <c r="B534" s="261" t="s">
        <v>60</v>
      </c>
      <c r="C534" s="261" t="s">
        <v>3</v>
      </c>
      <c r="D534" s="264" t="s">
        <v>79</v>
      </c>
      <c r="E534" s="261" t="str">
        <f t="shared" si="8"/>
        <v>ESTotal50-54</v>
      </c>
      <c r="F534" s="266">
        <v>243536.6501</v>
      </c>
    </row>
    <row r="535" spans="2:6" x14ac:dyDescent="0.2">
      <c r="B535" s="261" t="s">
        <v>60</v>
      </c>
      <c r="C535" s="261" t="s">
        <v>3</v>
      </c>
      <c r="D535" s="264" t="s">
        <v>80</v>
      </c>
      <c r="E535" s="261" t="str">
        <f t="shared" si="8"/>
        <v>ESTotal55-59</v>
      </c>
      <c r="F535" s="266">
        <v>222196.1483</v>
      </c>
    </row>
    <row r="536" spans="2:6" x14ac:dyDescent="0.2">
      <c r="B536" s="261" t="s">
        <v>60</v>
      </c>
      <c r="C536" s="261" t="s">
        <v>3</v>
      </c>
      <c r="D536" s="264" t="s">
        <v>81</v>
      </c>
      <c r="E536" s="261" t="str">
        <f t="shared" si="8"/>
        <v>ESTotal60-64</v>
      </c>
      <c r="F536" s="266">
        <v>189675.09779999999</v>
      </c>
    </row>
    <row r="537" spans="2:6" x14ac:dyDescent="0.2">
      <c r="B537" s="261" t="s">
        <v>60</v>
      </c>
      <c r="C537" s="261" t="s">
        <v>3</v>
      </c>
      <c r="D537" s="264" t="s">
        <v>82</v>
      </c>
      <c r="E537" s="261" t="str">
        <f t="shared" si="8"/>
        <v>ESTotal65-69</v>
      </c>
      <c r="F537" s="266">
        <v>146827.83900000001</v>
      </c>
    </row>
    <row r="538" spans="2:6" x14ac:dyDescent="0.2">
      <c r="B538" s="261" t="s">
        <v>60</v>
      </c>
      <c r="C538" s="261" t="s">
        <v>3</v>
      </c>
      <c r="D538" s="264" t="s">
        <v>19</v>
      </c>
      <c r="E538" s="261" t="str">
        <f t="shared" si="8"/>
        <v>ESTotal70-74</v>
      </c>
      <c r="F538" s="266">
        <v>99386.2503</v>
      </c>
    </row>
    <row r="539" spans="2:6" x14ac:dyDescent="0.2">
      <c r="B539" s="261" t="s">
        <v>60</v>
      </c>
      <c r="C539" s="261" t="s">
        <v>3</v>
      </c>
      <c r="D539" s="264" t="s">
        <v>20</v>
      </c>
      <c r="E539" s="261" t="str">
        <f t="shared" si="8"/>
        <v>ESTotal75-79</v>
      </c>
      <c r="F539" s="266">
        <v>66672.281700000007</v>
      </c>
    </row>
    <row r="540" spans="2:6" x14ac:dyDescent="0.2">
      <c r="B540" s="261" t="s">
        <v>60</v>
      </c>
      <c r="C540" s="261" t="s">
        <v>3</v>
      </c>
      <c r="D540" s="264" t="s">
        <v>21</v>
      </c>
      <c r="E540" s="261" t="str">
        <f t="shared" si="8"/>
        <v>ESTotal80-84</v>
      </c>
      <c r="F540" s="266">
        <v>44868.592100000002</v>
      </c>
    </row>
    <row r="541" spans="2:6" x14ac:dyDescent="0.2">
      <c r="B541" s="261" t="s">
        <v>60</v>
      </c>
      <c r="C541" s="261" t="s">
        <v>3</v>
      </c>
      <c r="D541" s="264" t="s">
        <v>22</v>
      </c>
      <c r="E541" s="261" t="str">
        <f t="shared" si="8"/>
        <v>ESTotal85-89</v>
      </c>
      <c r="F541" s="266">
        <v>25502.537700000001</v>
      </c>
    </row>
    <row r="542" spans="2:6" x14ac:dyDescent="0.2">
      <c r="B542" s="261" t="s">
        <v>60</v>
      </c>
      <c r="C542" s="261" t="s">
        <v>3</v>
      </c>
      <c r="D542" s="264" t="s">
        <v>5</v>
      </c>
      <c r="E542" s="261" t="str">
        <f t="shared" si="8"/>
        <v>ESTotal90+</v>
      </c>
      <c r="F542" s="266">
        <v>17982.652999999998</v>
      </c>
    </row>
    <row r="543" spans="2:6" x14ac:dyDescent="0.2">
      <c r="B543" s="261" t="s">
        <v>68</v>
      </c>
      <c r="C543" s="261" t="s">
        <v>48</v>
      </c>
      <c r="D543" s="264">
        <v>0</v>
      </c>
      <c r="E543" s="261" t="str">
        <f t="shared" si="8"/>
        <v>GOFemale0</v>
      </c>
      <c r="F543" s="266">
        <v>49456.944100000001</v>
      </c>
    </row>
    <row r="544" spans="2:6" x14ac:dyDescent="0.2">
      <c r="B544" s="261" t="s">
        <v>68</v>
      </c>
      <c r="C544" s="261" t="s">
        <v>48</v>
      </c>
      <c r="D544" s="265" t="s">
        <v>18</v>
      </c>
      <c r="E544" s="261" t="str">
        <f t="shared" si="8"/>
        <v>GOFemale1-4</v>
      </c>
      <c r="F544" s="266">
        <v>202552.43669999999</v>
      </c>
    </row>
    <row r="545" spans="2:6" x14ac:dyDescent="0.2">
      <c r="B545" s="261" t="s">
        <v>68</v>
      </c>
      <c r="C545" s="261" t="s">
        <v>48</v>
      </c>
      <c r="D545" s="265" t="s">
        <v>70</v>
      </c>
      <c r="E545" s="261" t="str">
        <f t="shared" si="8"/>
        <v>GOFemale5-9</v>
      </c>
      <c r="F545" s="266">
        <v>254251.5521</v>
      </c>
    </row>
    <row r="546" spans="2:6" x14ac:dyDescent="0.2">
      <c r="B546" s="261" t="s">
        <v>68</v>
      </c>
      <c r="C546" s="261" t="s">
        <v>48</v>
      </c>
      <c r="D546" s="265" t="s">
        <v>71</v>
      </c>
      <c r="E546" s="261" t="str">
        <f t="shared" si="8"/>
        <v>GOFemale10-14</v>
      </c>
      <c r="F546" s="266">
        <v>242480.5048</v>
      </c>
    </row>
    <row r="547" spans="2:6" x14ac:dyDescent="0.2">
      <c r="B547" s="261" t="s">
        <v>68</v>
      </c>
      <c r="C547" s="261" t="s">
        <v>48</v>
      </c>
      <c r="D547" s="264" t="s">
        <v>72</v>
      </c>
      <c r="E547" s="261" t="str">
        <f t="shared" si="8"/>
        <v>GOFemale15-19</v>
      </c>
      <c r="F547" s="266">
        <v>255703.97010000001</v>
      </c>
    </row>
    <row r="548" spans="2:6" x14ac:dyDescent="0.2">
      <c r="B548" s="261" t="s">
        <v>68</v>
      </c>
      <c r="C548" s="261" t="s">
        <v>48</v>
      </c>
      <c r="D548" s="264" t="s">
        <v>73</v>
      </c>
      <c r="E548" s="261" t="str">
        <f t="shared" si="8"/>
        <v>GOFemale20-24</v>
      </c>
      <c r="F548" s="266">
        <v>284942.60759999999</v>
      </c>
    </row>
    <row r="549" spans="2:6" x14ac:dyDescent="0.2">
      <c r="B549" s="261" t="s">
        <v>68</v>
      </c>
      <c r="C549" s="261" t="s">
        <v>48</v>
      </c>
      <c r="D549" s="264" t="s">
        <v>74</v>
      </c>
      <c r="E549" s="261" t="str">
        <f t="shared" si="8"/>
        <v>GOFemale25-29</v>
      </c>
      <c r="F549" s="266">
        <v>295278.9412</v>
      </c>
    </row>
    <row r="550" spans="2:6" x14ac:dyDescent="0.2">
      <c r="B550" s="261" t="s">
        <v>68</v>
      </c>
      <c r="C550" s="261" t="s">
        <v>48</v>
      </c>
      <c r="D550" s="264" t="s">
        <v>75</v>
      </c>
      <c r="E550" s="261" t="str">
        <f t="shared" si="8"/>
        <v>GOFemale30-34</v>
      </c>
      <c r="F550" s="266">
        <v>301861.4571</v>
      </c>
    </row>
    <row r="551" spans="2:6" x14ac:dyDescent="0.2">
      <c r="B551" s="261" t="s">
        <v>68</v>
      </c>
      <c r="C551" s="261" t="s">
        <v>48</v>
      </c>
      <c r="D551" s="264" t="s">
        <v>76</v>
      </c>
      <c r="E551" s="261" t="str">
        <f t="shared" si="8"/>
        <v>GOFemale35-39</v>
      </c>
      <c r="F551" s="266">
        <v>296826.8812</v>
      </c>
    </row>
    <row r="552" spans="2:6" x14ac:dyDescent="0.2">
      <c r="B552" s="261" t="s">
        <v>68</v>
      </c>
      <c r="C552" s="261" t="s">
        <v>48</v>
      </c>
      <c r="D552" s="264" t="s">
        <v>77</v>
      </c>
      <c r="E552" s="261" t="str">
        <f t="shared" si="8"/>
        <v>GOFemale40-44</v>
      </c>
      <c r="F552" s="266">
        <v>279687.42810000002</v>
      </c>
    </row>
    <row r="553" spans="2:6" x14ac:dyDescent="0.2">
      <c r="B553" s="261" t="s">
        <v>68</v>
      </c>
      <c r="C553" s="261" t="s">
        <v>48</v>
      </c>
      <c r="D553" s="264" t="s">
        <v>78</v>
      </c>
      <c r="E553" s="261" t="str">
        <f t="shared" si="8"/>
        <v>GOFemale45-49</v>
      </c>
      <c r="F553" s="266">
        <v>246485.86249999999</v>
      </c>
    </row>
    <row r="554" spans="2:6" x14ac:dyDescent="0.2">
      <c r="B554" s="261" t="s">
        <v>68</v>
      </c>
      <c r="C554" s="261" t="s">
        <v>48</v>
      </c>
      <c r="D554" s="264" t="s">
        <v>79</v>
      </c>
      <c r="E554" s="261" t="str">
        <f t="shared" si="8"/>
        <v>GOFemale50-54</v>
      </c>
      <c r="F554" s="266">
        <v>221166.3265</v>
      </c>
    </row>
    <row r="555" spans="2:6" x14ac:dyDescent="0.2">
      <c r="B555" s="261" t="s">
        <v>68</v>
      </c>
      <c r="C555" s="261" t="s">
        <v>48</v>
      </c>
      <c r="D555" s="264" t="s">
        <v>80</v>
      </c>
      <c r="E555" s="261" t="str">
        <f t="shared" si="8"/>
        <v>GOFemale55-59</v>
      </c>
      <c r="F555" s="266">
        <v>188012.86309999999</v>
      </c>
    </row>
    <row r="556" spans="2:6" x14ac:dyDescent="0.2">
      <c r="B556" s="261" t="s">
        <v>68</v>
      </c>
      <c r="C556" s="261" t="s">
        <v>48</v>
      </c>
      <c r="D556" s="264" t="s">
        <v>81</v>
      </c>
      <c r="E556" s="261" t="str">
        <f t="shared" si="8"/>
        <v>GOFemale60-64</v>
      </c>
      <c r="F556" s="266">
        <v>151192.36970000001</v>
      </c>
    </row>
    <row r="557" spans="2:6" x14ac:dyDescent="0.2">
      <c r="B557" s="261" t="s">
        <v>68</v>
      </c>
      <c r="C557" s="261" t="s">
        <v>48</v>
      </c>
      <c r="D557" s="264" t="s">
        <v>82</v>
      </c>
      <c r="E557" s="261" t="str">
        <f t="shared" si="8"/>
        <v>GOFemale65-69</v>
      </c>
      <c r="F557" s="266">
        <v>115973.7313</v>
      </c>
    </row>
    <row r="558" spans="2:6" x14ac:dyDescent="0.2">
      <c r="B558" s="261" t="s">
        <v>68</v>
      </c>
      <c r="C558" s="261" t="s">
        <v>48</v>
      </c>
      <c r="D558" s="264" t="s">
        <v>19</v>
      </c>
      <c r="E558" s="261" t="str">
        <f t="shared" si="8"/>
        <v>GOFemale70-74</v>
      </c>
      <c r="F558" s="266">
        <v>82412.042000000001</v>
      </c>
    </row>
    <row r="559" spans="2:6" x14ac:dyDescent="0.2">
      <c r="B559" s="261" t="s">
        <v>68</v>
      </c>
      <c r="C559" s="261" t="s">
        <v>48</v>
      </c>
      <c r="D559" s="264" t="s">
        <v>20</v>
      </c>
      <c r="E559" s="261" t="str">
        <f t="shared" si="8"/>
        <v>GOFemale75-79</v>
      </c>
      <c r="F559" s="266">
        <v>54887.7667</v>
      </c>
    </row>
    <row r="560" spans="2:6" x14ac:dyDescent="0.2">
      <c r="B560" s="261" t="s">
        <v>68</v>
      </c>
      <c r="C560" s="261" t="s">
        <v>48</v>
      </c>
      <c r="D560" s="264" t="s">
        <v>21</v>
      </c>
      <c r="E560" s="261" t="str">
        <f t="shared" si="8"/>
        <v>GOFemale80-84</v>
      </c>
      <c r="F560" s="266">
        <v>35061.376300000004</v>
      </c>
    </row>
    <row r="561" spans="2:6" x14ac:dyDescent="0.2">
      <c r="B561" s="261" t="s">
        <v>68</v>
      </c>
      <c r="C561" s="261" t="s">
        <v>48</v>
      </c>
      <c r="D561" s="264" t="s">
        <v>22</v>
      </c>
      <c r="E561" s="261" t="str">
        <f t="shared" si="8"/>
        <v>GOFemale85-89</v>
      </c>
      <c r="F561" s="266">
        <v>17611.030900000002</v>
      </c>
    </row>
    <row r="562" spans="2:6" x14ac:dyDescent="0.2">
      <c r="B562" s="261" t="s">
        <v>68</v>
      </c>
      <c r="C562" s="261" t="s">
        <v>48</v>
      </c>
      <c r="D562" s="264" t="s">
        <v>5</v>
      </c>
      <c r="E562" s="261" t="str">
        <f t="shared" si="8"/>
        <v>GOFemale90+</v>
      </c>
      <c r="F562" s="266">
        <v>9607.3382000000001</v>
      </c>
    </row>
    <row r="563" spans="2:6" x14ac:dyDescent="0.2">
      <c r="B563" s="261" t="s">
        <v>68</v>
      </c>
      <c r="C563" s="261" t="s">
        <v>47</v>
      </c>
      <c r="D563" s="264">
        <v>0</v>
      </c>
      <c r="E563" s="261" t="str">
        <f t="shared" si="8"/>
        <v>GOMale0</v>
      </c>
      <c r="F563" s="266">
        <v>51802.896399999998</v>
      </c>
    </row>
    <row r="564" spans="2:6" x14ac:dyDescent="0.2">
      <c r="B564" s="261" t="s">
        <v>68</v>
      </c>
      <c r="C564" s="261" t="s">
        <v>47</v>
      </c>
      <c r="D564" s="265" t="s">
        <v>18</v>
      </c>
      <c r="E564" s="261" t="str">
        <f t="shared" si="8"/>
        <v>GOMale1-4</v>
      </c>
      <c r="F564" s="266">
        <v>211503.6263</v>
      </c>
    </row>
    <row r="565" spans="2:6" x14ac:dyDescent="0.2">
      <c r="B565" s="261" t="s">
        <v>68</v>
      </c>
      <c r="C565" s="261" t="s">
        <v>47</v>
      </c>
      <c r="D565" s="265" t="s">
        <v>70</v>
      </c>
      <c r="E565" s="261" t="str">
        <f t="shared" si="8"/>
        <v>GOMale5-9</v>
      </c>
      <c r="F565" s="266">
        <v>264721.64559999999</v>
      </c>
    </row>
    <row r="566" spans="2:6" x14ac:dyDescent="0.2">
      <c r="B566" s="261" t="s">
        <v>68</v>
      </c>
      <c r="C566" s="261" t="s">
        <v>47</v>
      </c>
      <c r="D566" s="265" t="s">
        <v>71</v>
      </c>
      <c r="E566" s="261" t="str">
        <f t="shared" si="8"/>
        <v>GOMale10-14</v>
      </c>
      <c r="F566" s="266">
        <v>252548.41020000001</v>
      </c>
    </row>
    <row r="567" spans="2:6" x14ac:dyDescent="0.2">
      <c r="B567" s="261" t="s">
        <v>68</v>
      </c>
      <c r="C567" s="261" t="s">
        <v>47</v>
      </c>
      <c r="D567" s="264" t="s">
        <v>72</v>
      </c>
      <c r="E567" s="261" t="str">
        <f t="shared" si="8"/>
        <v>GOMale15-19</v>
      </c>
      <c r="F567" s="266">
        <v>264684.88579999999</v>
      </c>
    </row>
    <row r="568" spans="2:6" x14ac:dyDescent="0.2">
      <c r="B568" s="261" t="s">
        <v>68</v>
      </c>
      <c r="C568" s="261" t="s">
        <v>47</v>
      </c>
      <c r="D568" s="264" t="s">
        <v>73</v>
      </c>
      <c r="E568" s="261" t="str">
        <f t="shared" si="8"/>
        <v>GOMale20-24</v>
      </c>
      <c r="F568" s="266">
        <v>290600.10479999997</v>
      </c>
    </row>
    <row r="569" spans="2:6" x14ac:dyDescent="0.2">
      <c r="B569" s="261" t="s">
        <v>68</v>
      </c>
      <c r="C569" s="261" t="s">
        <v>47</v>
      </c>
      <c r="D569" s="264" t="s">
        <v>74</v>
      </c>
      <c r="E569" s="261" t="str">
        <f t="shared" si="8"/>
        <v>GOMale25-29</v>
      </c>
      <c r="F569" s="266">
        <v>297447.94329999998</v>
      </c>
    </row>
    <row r="570" spans="2:6" x14ac:dyDescent="0.2">
      <c r="B570" s="261" t="s">
        <v>68</v>
      </c>
      <c r="C570" s="261" t="s">
        <v>47</v>
      </c>
      <c r="D570" s="264" t="s">
        <v>75</v>
      </c>
      <c r="E570" s="261" t="str">
        <f t="shared" si="8"/>
        <v>GOMale30-34</v>
      </c>
      <c r="F570" s="266">
        <v>306513.4903</v>
      </c>
    </row>
    <row r="571" spans="2:6" x14ac:dyDescent="0.2">
      <c r="B571" s="261" t="s">
        <v>68</v>
      </c>
      <c r="C571" s="261" t="s">
        <v>47</v>
      </c>
      <c r="D571" s="264" t="s">
        <v>76</v>
      </c>
      <c r="E571" s="261" t="str">
        <f t="shared" si="8"/>
        <v>GOMale35-39</v>
      </c>
      <c r="F571" s="266">
        <v>294532.36430000002</v>
      </c>
    </row>
    <row r="572" spans="2:6" x14ac:dyDescent="0.2">
      <c r="B572" s="261" t="s">
        <v>68</v>
      </c>
      <c r="C572" s="261" t="s">
        <v>47</v>
      </c>
      <c r="D572" s="264" t="s">
        <v>77</v>
      </c>
      <c r="E572" s="261" t="str">
        <f t="shared" si="8"/>
        <v>GOMale40-44</v>
      </c>
      <c r="F572" s="266">
        <v>270508.63630000001</v>
      </c>
    </row>
    <row r="573" spans="2:6" x14ac:dyDescent="0.2">
      <c r="B573" s="261" t="s">
        <v>68</v>
      </c>
      <c r="C573" s="261" t="s">
        <v>47</v>
      </c>
      <c r="D573" s="264" t="s">
        <v>78</v>
      </c>
      <c r="E573" s="261" t="str">
        <f t="shared" si="8"/>
        <v>GOMale45-49</v>
      </c>
      <c r="F573" s="266">
        <v>234480.8524</v>
      </c>
    </row>
    <row r="574" spans="2:6" x14ac:dyDescent="0.2">
      <c r="B574" s="261" t="s">
        <v>68</v>
      </c>
      <c r="C574" s="261" t="s">
        <v>47</v>
      </c>
      <c r="D574" s="264" t="s">
        <v>79</v>
      </c>
      <c r="E574" s="261" t="str">
        <f t="shared" si="8"/>
        <v>GOMale50-54</v>
      </c>
      <c r="F574" s="266">
        <v>208460.9307</v>
      </c>
    </row>
    <row r="575" spans="2:6" x14ac:dyDescent="0.2">
      <c r="B575" s="261" t="s">
        <v>68</v>
      </c>
      <c r="C575" s="261" t="s">
        <v>47</v>
      </c>
      <c r="D575" s="264" t="s">
        <v>80</v>
      </c>
      <c r="E575" s="261" t="str">
        <f t="shared" si="8"/>
        <v>GOMale55-59</v>
      </c>
      <c r="F575" s="266">
        <v>173522.9344</v>
      </c>
    </row>
    <row r="576" spans="2:6" x14ac:dyDescent="0.2">
      <c r="B576" s="261" t="s">
        <v>68</v>
      </c>
      <c r="C576" s="261" t="s">
        <v>47</v>
      </c>
      <c r="D576" s="264" t="s">
        <v>81</v>
      </c>
      <c r="E576" s="261" t="str">
        <f t="shared" si="8"/>
        <v>GOMale60-64</v>
      </c>
      <c r="F576" s="266">
        <v>135866.4547</v>
      </c>
    </row>
    <row r="577" spans="2:6" x14ac:dyDescent="0.2">
      <c r="B577" s="261" t="s">
        <v>68</v>
      </c>
      <c r="C577" s="261" t="s">
        <v>47</v>
      </c>
      <c r="D577" s="264" t="s">
        <v>82</v>
      </c>
      <c r="E577" s="261" t="str">
        <f t="shared" si="8"/>
        <v>GOMale65-69</v>
      </c>
      <c r="F577" s="266">
        <v>101097.96</v>
      </c>
    </row>
    <row r="578" spans="2:6" x14ac:dyDescent="0.2">
      <c r="B578" s="261" t="s">
        <v>68</v>
      </c>
      <c r="C578" s="261" t="s">
        <v>47</v>
      </c>
      <c r="D578" s="264" t="s">
        <v>19</v>
      </c>
      <c r="E578" s="261" t="str">
        <f t="shared" si="8"/>
        <v>GOMale70-74</v>
      </c>
      <c r="F578" s="266">
        <v>71500.239000000001</v>
      </c>
    </row>
    <row r="579" spans="2:6" x14ac:dyDescent="0.2">
      <c r="B579" s="261" t="s">
        <v>68</v>
      </c>
      <c r="C579" s="261" t="s">
        <v>47</v>
      </c>
      <c r="D579" s="264" t="s">
        <v>20</v>
      </c>
      <c r="E579" s="261" t="str">
        <f t="shared" si="8"/>
        <v>GOMale75-79</v>
      </c>
      <c r="F579" s="266">
        <v>46528.354099999997</v>
      </c>
    </row>
    <row r="580" spans="2:6" x14ac:dyDescent="0.2">
      <c r="B580" s="261" t="s">
        <v>68</v>
      </c>
      <c r="C580" s="261" t="s">
        <v>47</v>
      </c>
      <c r="D580" s="264" t="s">
        <v>21</v>
      </c>
      <c r="E580" s="261" t="str">
        <f t="shared" ref="E580:E643" si="9">_xlfn.CONCAT(B580,C580,D580)</f>
        <v>GOMale80-84</v>
      </c>
      <c r="F580" s="266">
        <v>28076.359</v>
      </c>
    </row>
    <row r="581" spans="2:6" x14ac:dyDescent="0.2">
      <c r="B581" s="261" t="s">
        <v>68</v>
      </c>
      <c r="C581" s="261" t="s">
        <v>47</v>
      </c>
      <c r="D581" s="264" t="s">
        <v>22</v>
      </c>
      <c r="E581" s="261" t="str">
        <f t="shared" si="9"/>
        <v>GOMale85-89</v>
      </c>
      <c r="F581" s="266">
        <v>13318.55</v>
      </c>
    </row>
    <row r="582" spans="2:6" x14ac:dyDescent="0.2">
      <c r="B582" s="261" t="s">
        <v>68</v>
      </c>
      <c r="C582" s="261" t="s">
        <v>47</v>
      </c>
      <c r="D582" s="264" t="s">
        <v>5</v>
      </c>
      <c r="E582" s="261" t="str">
        <f t="shared" si="9"/>
        <v>GOMale90+</v>
      </c>
      <c r="F582" s="266">
        <v>7093.9153999999999</v>
      </c>
    </row>
    <row r="583" spans="2:6" x14ac:dyDescent="0.2">
      <c r="B583" s="261" t="s">
        <v>68</v>
      </c>
      <c r="C583" s="261" t="s">
        <v>3</v>
      </c>
      <c r="D583" s="264">
        <v>0</v>
      </c>
      <c r="E583" s="261" t="str">
        <f t="shared" si="9"/>
        <v>GOTotal0</v>
      </c>
      <c r="F583" s="266">
        <v>101259.8406</v>
      </c>
    </row>
    <row r="584" spans="2:6" x14ac:dyDescent="0.2">
      <c r="B584" s="261" t="s">
        <v>68</v>
      </c>
      <c r="C584" s="261" t="s">
        <v>3</v>
      </c>
      <c r="D584" s="265" t="s">
        <v>18</v>
      </c>
      <c r="E584" s="261" t="str">
        <f t="shared" si="9"/>
        <v>GOTotal1-4</v>
      </c>
      <c r="F584" s="266">
        <v>414056.06300000002</v>
      </c>
    </row>
    <row r="585" spans="2:6" x14ac:dyDescent="0.2">
      <c r="B585" s="261" t="s">
        <v>68</v>
      </c>
      <c r="C585" s="261" t="s">
        <v>3</v>
      </c>
      <c r="D585" s="265" t="s">
        <v>70</v>
      </c>
      <c r="E585" s="261" t="str">
        <f t="shared" si="9"/>
        <v>GOTotal5-9</v>
      </c>
      <c r="F585" s="266">
        <v>518973.19770000002</v>
      </c>
    </row>
    <row r="586" spans="2:6" x14ac:dyDescent="0.2">
      <c r="B586" s="261" t="s">
        <v>68</v>
      </c>
      <c r="C586" s="261" t="s">
        <v>3</v>
      </c>
      <c r="D586" s="265" t="s">
        <v>71</v>
      </c>
      <c r="E586" s="261" t="str">
        <f t="shared" si="9"/>
        <v>GOTotal10-14</v>
      </c>
      <c r="F586" s="266">
        <v>495028.91279999999</v>
      </c>
    </row>
    <row r="587" spans="2:6" x14ac:dyDescent="0.2">
      <c r="B587" s="261" t="s">
        <v>68</v>
      </c>
      <c r="C587" s="261" t="s">
        <v>3</v>
      </c>
      <c r="D587" s="264" t="s">
        <v>72</v>
      </c>
      <c r="E587" s="261" t="str">
        <f t="shared" si="9"/>
        <v>GOTotal15-19</v>
      </c>
      <c r="F587" s="266">
        <v>520388.85310000001</v>
      </c>
    </row>
    <row r="588" spans="2:6" x14ac:dyDescent="0.2">
      <c r="B588" s="261" t="s">
        <v>68</v>
      </c>
      <c r="C588" s="261" t="s">
        <v>3</v>
      </c>
      <c r="D588" s="264" t="s">
        <v>73</v>
      </c>
      <c r="E588" s="261" t="str">
        <f t="shared" si="9"/>
        <v>GOTotal20-24</v>
      </c>
      <c r="F588" s="266">
        <v>575542.68290000001</v>
      </c>
    </row>
    <row r="589" spans="2:6" x14ac:dyDescent="0.2">
      <c r="B589" s="261" t="s">
        <v>68</v>
      </c>
      <c r="C589" s="261" t="s">
        <v>3</v>
      </c>
      <c r="D589" s="264" t="s">
        <v>74</v>
      </c>
      <c r="E589" s="261" t="str">
        <f t="shared" si="9"/>
        <v>GOTotal25-29</v>
      </c>
      <c r="F589" s="266">
        <v>592726.87760000001</v>
      </c>
    </row>
    <row r="590" spans="2:6" x14ac:dyDescent="0.2">
      <c r="B590" s="261" t="s">
        <v>68</v>
      </c>
      <c r="C590" s="261" t="s">
        <v>3</v>
      </c>
      <c r="D590" s="264" t="s">
        <v>75</v>
      </c>
      <c r="E590" s="261" t="str">
        <f t="shared" si="9"/>
        <v>GOTotal30-34</v>
      </c>
      <c r="F590" s="266">
        <v>608374.93050000002</v>
      </c>
    </row>
    <row r="591" spans="2:6" x14ac:dyDescent="0.2">
      <c r="B591" s="261" t="s">
        <v>68</v>
      </c>
      <c r="C591" s="261" t="s">
        <v>3</v>
      </c>
      <c r="D591" s="264" t="s">
        <v>76</v>
      </c>
      <c r="E591" s="261" t="str">
        <f t="shared" si="9"/>
        <v>GOTotal35-39</v>
      </c>
      <c r="F591" s="266">
        <v>591359.18599999999</v>
      </c>
    </row>
    <row r="592" spans="2:6" x14ac:dyDescent="0.2">
      <c r="B592" s="261" t="s">
        <v>68</v>
      </c>
      <c r="C592" s="261" t="s">
        <v>3</v>
      </c>
      <c r="D592" s="264" t="s">
        <v>77</v>
      </c>
      <c r="E592" s="261" t="str">
        <f t="shared" si="9"/>
        <v>GOTotal40-44</v>
      </c>
      <c r="F592" s="266">
        <v>550196.03969999996</v>
      </c>
    </row>
    <row r="593" spans="2:6" x14ac:dyDescent="0.2">
      <c r="B593" s="261" t="s">
        <v>68</v>
      </c>
      <c r="C593" s="261" t="s">
        <v>3</v>
      </c>
      <c r="D593" s="264" t="s">
        <v>78</v>
      </c>
      <c r="E593" s="261" t="str">
        <f t="shared" si="9"/>
        <v>GOTotal45-49</v>
      </c>
      <c r="F593" s="266">
        <v>480966.71470000001</v>
      </c>
    </row>
    <row r="594" spans="2:6" x14ac:dyDescent="0.2">
      <c r="B594" s="261" t="s">
        <v>68</v>
      </c>
      <c r="C594" s="261" t="s">
        <v>3</v>
      </c>
      <c r="D594" s="264" t="s">
        <v>79</v>
      </c>
      <c r="E594" s="261" t="str">
        <f t="shared" si="9"/>
        <v>GOTotal50-54</v>
      </c>
      <c r="F594" s="266">
        <v>429627.25709999999</v>
      </c>
    </row>
    <row r="595" spans="2:6" x14ac:dyDescent="0.2">
      <c r="B595" s="261" t="s">
        <v>68</v>
      </c>
      <c r="C595" s="261" t="s">
        <v>3</v>
      </c>
      <c r="D595" s="264" t="s">
        <v>80</v>
      </c>
      <c r="E595" s="261" t="str">
        <f t="shared" si="9"/>
        <v>GOTotal55-59</v>
      </c>
      <c r="F595" s="266">
        <v>361535.79749999999</v>
      </c>
    </row>
    <row r="596" spans="2:6" x14ac:dyDescent="0.2">
      <c r="B596" s="261" t="s">
        <v>68</v>
      </c>
      <c r="C596" s="261" t="s">
        <v>3</v>
      </c>
      <c r="D596" s="264" t="s">
        <v>81</v>
      </c>
      <c r="E596" s="261" t="str">
        <f t="shared" si="9"/>
        <v>GOTotal60-64</v>
      </c>
      <c r="F596" s="266">
        <v>287058.82329999999</v>
      </c>
    </row>
    <row r="597" spans="2:6" x14ac:dyDescent="0.2">
      <c r="B597" s="261" t="s">
        <v>68</v>
      </c>
      <c r="C597" s="261" t="s">
        <v>3</v>
      </c>
      <c r="D597" s="264" t="s">
        <v>82</v>
      </c>
      <c r="E597" s="261" t="str">
        <f t="shared" si="9"/>
        <v>GOTotal65-69</v>
      </c>
      <c r="F597" s="266">
        <v>217071.66209999999</v>
      </c>
    </row>
    <row r="598" spans="2:6" x14ac:dyDescent="0.2">
      <c r="B598" s="261" t="s">
        <v>68</v>
      </c>
      <c r="C598" s="261" t="s">
        <v>3</v>
      </c>
      <c r="D598" s="264" t="s">
        <v>19</v>
      </c>
      <c r="E598" s="261" t="str">
        <f t="shared" si="9"/>
        <v>GOTotal70-74</v>
      </c>
      <c r="F598" s="266">
        <v>153912.1905</v>
      </c>
    </row>
    <row r="599" spans="2:6" x14ac:dyDescent="0.2">
      <c r="B599" s="261" t="s">
        <v>68</v>
      </c>
      <c r="C599" s="261" t="s">
        <v>3</v>
      </c>
      <c r="D599" s="264" t="s">
        <v>20</v>
      </c>
      <c r="E599" s="261" t="str">
        <f t="shared" si="9"/>
        <v>GOTotal75-79</v>
      </c>
      <c r="F599" s="266">
        <v>101416.10219999999</v>
      </c>
    </row>
    <row r="600" spans="2:6" x14ac:dyDescent="0.2">
      <c r="B600" s="261" t="s">
        <v>68</v>
      </c>
      <c r="C600" s="261" t="s">
        <v>3</v>
      </c>
      <c r="D600" s="264" t="s">
        <v>21</v>
      </c>
      <c r="E600" s="261" t="str">
        <f t="shared" si="9"/>
        <v>GOTotal80-84</v>
      </c>
      <c r="F600" s="266">
        <v>63137.724399999999</v>
      </c>
    </row>
    <row r="601" spans="2:6" x14ac:dyDescent="0.2">
      <c r="B601" s="261" t="s">
        <v>68</v>
      </c>
      <c r="C601" s="261" t="s">
        <v>3</v>
      </c>
      <c r="D601" s="264" t="s">
        <v>22</v>
      </c>
      <c r="E601" s="261" t="str">
        <f t="shared" si="9"/>
        <v>GOTotal85-89</v>
      </c>
      <c r="F601" s="266">
        <v>30929.564200000001</v>
      </c>
    </row>
    <row r="602" spans="2:6" x14ac:dyDescent="0.2">
      <c r="B602" s="261" t="s">
        <v>68</v>
      </c>
      <c r="C602" s="261" t="s">
        <v>3</v>
      </c>
      <c r="D602" s="264" t="s">
        <v>5</v>
      </c>
      <c r="E602" s="261" t="str">
        <f t="shared" si="9"/>
        <v>GOTotal90+</v>
      </c>
      <c r="F602" s="266">
        <v>16701.246599999999</v>
      </c>
    </row>
    <row r="603" spans="2:6" x14ac:dyDescent="0.2">
      <c r="B603" s="261" t="s">
        <v>50</v>
      </c>
      <c r="C603" s="261" t="s">
        <v>48</v>
      </c>
      <c r="D603" s="264">
        <v>0</v>
      </c>
      <c r="E603" s="261" t="str">
        <f t="shared" si="9"/>
        <v>MAFemale0</v>
      </c>
      <c r="F603" s="266">
        <v>57616.815000000002</v>
      </c>
    </row>
    <row r="604" spans="2:6" x14ac:dyDescent="0.2">
      <c r="B604" s="261" t="s">
        <v>50</v>
      </c>
      <c r="C604" s="261" t="s">
        <v>48</v>
      </c>
      <c r="D604" s="265" t="s">
        <v>18</v>
      </c>
      <c r="E604" s="261" t="str">
        <f t="shared" si="9"/>
        <v>MAFemale1-4</v>
      </c>
      <c r="F604" s="266">
        <v>229539.95129999999</v>
      </c>
    </row>
    <row r="605" spans="2:6" x14ac:dyDescent="0.2">
      <c r="B605" s="261" t="s">
        <v>50</v>
      </c>
      <c r="C605" s="261" t="s">
        <v>48</v>
      </c>
      <c r="D605" s="265" t="s">
        <v>70</v>
      </c>
      <c r="E605" s="261" t="str">
        <f t="shared" si="9"/>
        <v>MAFemale5-9</v>
      </c>
      <c r="F605" s="266">
        <v>287657.37410000002</v>
      </c>
    </row>
    <row r="606" spans="2:6" x14ac:dyDescent="0.2">
      <c r="B606" s="261" t="s">
        <v>50</v>
      </c>
      <c r="C606" s="261" t="s">
        <v>48</v>
      </c>
      <c r="D606" s="265" t="s">
        <v>71</v>
      </c>
      <c r="E606" s="261" t="str">
        <f t="shared" si="9"/>
        <v>MAFemale10-14</v>
      </c>
      <c r="F606" s="266">
        <v>320737.28139999998</v>
      </c>
    </row>
    <row r="607" spans="2:6" x14ac:dyDescent="0.2">
      <c r="B607" s="261" t="s">
        <v>50</v>
      </c>
      <c r="C607" s="261" t="s">
        <v>48</v>
      </c>
      <c r="D607" s="264" t="s">
        <v>72</v>
      </c>
      <c r="E607" s="261" t="str">
        <f t="shared" si="9"/>
        <v>MAFemale15-19</v>
      </c>
      <c r="F607" s="266">
        <v>326818.49619999999</v>
      </c>
    </row>
    <row r="608" spans="2:6" x14ac:dyDescent="0.2">
      <c r="B608" s="261" t="s">
        <v>50</v>
      </c>
      <c r="C608" s="261" t="s">
        <v>48</v>
      </c>
      <c r="D608" s="264" t="s">
        <v>73</v>
      </c>
      <c r="E608" s="261" t="str">
        <f t="shared" si="9"/>
        <v>MAFemale20-24</v>
      </c>
      <c r="F608" s="266">
        <v>333995.04950000002</v>
      </c>
    </row>
    <row r="609" spans="2:6" x14ac:dyDescent="0.2">
      <c r="B609" s="261" t="s">
        <v>50</v>
      </c>
      <c r="C609" s="261" t="s">
        <v>48</v>
      </c>
      <c r="D609" s="264" t="s">
        <v>74</v>
      </c>
      <c r="E609" s="261" t="str">
        <f t="shared" si="9"/>
        <v>MAFemale25-29</v>
      </c>
      <c r="F609" s="266">
        <v>306410.56290000002</v>
      </c>
    </row>
    <row r="610" spans="2:6" x14ac:dyDescent="0.2">
      <c r="B610" s="261" t="s">
        <v>50</v>
      </c>
      <c r="C610" s="261" t="s">
        <v>48</v>
      </c>
      <c r="D610" s="264" t="s">
        <v>75</v>
      </c>
      <c r="E610" s="261" t="str">
        <f t="shared" si="9"/>
        <v>MAFemale30-34</v>
      </c>
      <c r="F610" s="266">
        <v>303277.75219999999</v>
      </c>
    </row>
    <row r="611" spans="2:6" x14ac:dyDescent="0.2">
      <c r="B611" s="261" t="s">
        <v>50</v>
      </c>
      <c r="C611" s="261" t="s">
        <v>48</v>
      </c>
      <c r="D611" s="264" t="s">
        <v>76</v>
      </c>
      <c r="E611" s="261" t="str">
        <f t="shared" si="9"/>
        <v>MAFemale35-39</v>
      </c>
      <c r="F611" s="266">
        <v>286651.2513</v>
      </c>
    </row>
    <row r="612" spans="2:6" x14ac:dyDescent="0.2">
      <c r="B612" s="261" t="s">
        <v>50</v>
      </c>
      <c r="C612" s="261" t="s">
        <v>48</v>
      </c>
      <c r="D612" s="264" t="s">
        <v>77</v>
      </c>
      <c r="E612" s="261" t="str">
        <f t="shared" si="9"/>
        <v>MAFemale40-44</v>
      </c>
      <c r="F612" s="266">
        <v>245214.8463</v>
      </c>
    </row>
    <row r="613" spans="2:6" x14ac:dyDescent="0.2">
      <c r="B613" s="261" t="s">
        <v>50</v>
      </c>
      <c r="C613" s="261" t="s">
        <v>48</v>
      </c>
      <c r="D613" s="264" t="s">
        <v>78</v>
      </c>
      <c r="E613" s="261" t="str">
        <f t="shared" si="9"/>
        <v>MAFemale45-49</v>
      </c>
      <c r="F613" s="266">
        <v>196751.80590000001</v>
      </c>
    </row>
    <row r="614" spans="2:6" x14ac:dyDescent="0.2">
      <c r="B614" s="261" t="s">
        <v>50</v>
      </c>
      <c r="C614" s="261" t="s">
        <v>48</v>
      </c>
      <c r="D614" s="264" t="s">
        <v>79</v>
      </c>
      <c r="E614" s="261" t="str">
        <f t="shared" si="9"/>
        <v>MAFemale50-54</v>
      </c>
      <c r="F614" s="266">
        <v>171965.8444</v>
      </c>
    </row>
    <row r="615" spans="2:6" x14ac:dyDescent="0.2">
      <c r="B615" s="261" t="s">
        <v>50</v>
      </c>
      <c r="C615" s="261" t="s">
        <v>48</v>
      </c>
      <c r="D615" s="264" t="s">
        <v>80</v>
      </c>
      <c r="E615" s="261" t="str">
        <f t="shared" si="9"/>
        <v>MAFemale55-59</v>
      </c>
      <c r="F615" s="266">
        <v>145278.10209999999</v>
      </c>
    </row>
    <row r="616" spans="2:6" x14ac:dyDescent="0.2">
      <c r="B616" s="261" t="s">
        <v>50</v>
      </c>
      <c r="C616" s="261" t="s">
        <v>48</v>
      </c>
      <c r="D616" s="264" t="s">
        <v>81</v>
      </c>
      <c r="E616" s="261" t="str">
        <f t="shared" si="9"/>
        <v>MAFemale60-64</v>
      </c>
      <c r="F616" s="266">
        <v>119278.8382</v>
      </c>
    </row>
    <row r="617" spans="2:6" x14ac:dyDescent="0.2">
      <c r="B617" s="261" t="s">
        <v>50</v>
      </c>
      <c r="C617" s="261" t="s">
        <v>48</v>
      </c>
      <c r="D617" s="264" t="s">
        <v>82</v>
      </c>
      <c r="E617" s="261" t="str">
        <f t="shared" si="9"/>
        <v>MAFemale65-69</v>
      </c>
      <c r="F617" s="266">
        <v>96746.851699999999</v>
      </c>
    </row>
    <row r="618" spans="2:6" x14ac:dyDescent="0.2">
      <c r="B618" s="261" t="s">
        <v>50</v>
      </c>
      <c r="C618" s="261" t="s">
        <v>48</v>
      </c>
      <c r="D618" s="264" t="s">
        <v>19</v>
      </c>
      <c r="E618" s="261" t="str">
        <f t="shared" si="9"/>
        <v>MAFemale70-74</v>
      </c>
      <c r="F618" s="266">
        <v>70889.058199999999</v>
      </c>
    </row>
    <row r="619" spans="2:6" x14ac:dyDescent="0.2">
      <c r="B619" s="261" t="s">
        <v>50</v>
      </c>
      <c r="C619" s="261" t="s">
        <v>48</v>
      </c>
      <c r="D619" s="264" t="s">
        <v>20</v>
      </c>
      <c r="E619" s="261" t="str">
        <f t="shared" si="9"/>
        <v>MAFemale75-79</v>
      </c>
      <c r="F619" s="266">
        <v>50753.452400000002</v>
      </c>
    </row>
    <row r="620" spans="2:6" x14ac:dyDescent="0.2">
      <c r="B620" s="261" t="s">
        <v>50</v>
      </c>
      <c r="C620" s="261" t="s">
        <v>48</v>
      </c>
      <c r="D620" s="264" t="s">
        <v>21</v>
      </c>
      <c r="E620" s="261" t="str">
        <f t="shared" si="9"/>
        <v>MAFemale80-84</v>
      </c>
      <c r="F620" s="266">
        <v>34446.1299</v>
      </c>
    </row>
    <row r="621" spans="2:6" x14ac:dyDescent="0.2">
      <c r="B621" s="261" t="s">
        <v>50</v>
      </c>
      <c r="C621" s="261" t="s">
        <v>48</v>
      </c>
      <c r="D621" s="264" t="s">
        <v>22</v>
      </c>
      <c r="E621" s="261" t="str">
        <f t="shared" si="9"/>
        <v>MAFemale85-89</v>
      </c>
      <c r="F621" s="266">
        <v>18672.456200000001</v>
      </c>
    </row>
    <row r="622" spans="2:6" x14ac:dyDescent="0.2">
      <c r="B622" s="261" t="s">
        <v>50</v>
      </c>
      <c r="C622" s="261" t="s">
        <v>48</v>
      </c>
      <c r="D622" s="264" t="s">
        <v>5</v>
      </c>
      <c r="E622" s="261" t="str">
        <f t="shared" si="9"/>
        <v>MAFemale90+</v>
      </c>
      <c r="F622" s="266">
        <v>13828.5236</v>
      </c>
    </row>
    <row r="623" spans="2:6" x14ac:dyDescent="0.2">
      <c r="B623" s="261" t="s">
        <v>50</v>
      </c>
      <c r="C623" s="261" t="s">
        <v>47</v>
      </c>
      <c r="D623" s="264">
        <v>0</v>
      </c>
      <c r="E623" s="261" t="str">
        <f t="shared" si="9"/>
        <v>MAMale0</v>
      </c>
      <c r="F623" s="266">
        <v>60314.347999999998</v>
      </c>
    </row>
    <row r="624" spans="2:6" x14ac:dyDescent="0.2">
      <c r="B624" s="261" t="s">
        <v>50</v>
      </c>
      <c r="C624" s="261" t="s">
        <v>47</v>
      </c>
      <c r="D624" s="265" t="s">
        <v>18</v>
      </c>
      <c r="E624" s="261" t="str">
        <f t="shared" si="9"/>
        <v>MAMale1-4</v>
      </c>
      <c r="F624" s="266">
        <v>239943.14060000001</v>
      </c>
    </row>
    <row r="625" spans="2:6" x14ac:dyDescent="0.2">
      <c r="B625" s="261" t="s">
        <v>50</v>
      </c>
      <c r="C625" s="261" t="s">
        <v>47</v>
      </c>
      <c r="D625" s="265" t="s">
        <v>70</v>
      </c>
      <c r="E625" s="261" t="str">
        <f t="shared" si="9"/>
        <v>MAMale5-9</v>
      </c>
      <c r="F625" s="266">
        <v>300479.28509999998</v>
      </c>
    </row>
    <row r="626" spans="2:6" x14ac:dyDescent="0.2">
      <c r="B626" s="261" t="s">
        <v>50</v>
      </c>
      <c r="C626" s="261" t="s">
        <v>47</v>
      </c>
      <c r="D626" s="265" t="s">
        <v>71</v>
      </c>
      <c r="E626" s="261" t="str">
        <f t="shared" si="9"/>
        <v>MAMale10-14</v>
      </c>
      <c r="F626" s="266">
        <v>335038.15990000003</v>
      </c>
    </row>
    <row r="627" spans="2:6" x14ac:dyDescent="0.2">
      <c r="B627" s="261" t="s">
        <v>50</v>
      </c>
      <c r="C627" s="261" t="s">
        <v>47</v>
      </c>
      <c r="D627" s="264" t="s">
        <v>72</v>
      </c>
      <c r="E627" s="261" t="str">
        <f t="shared" si="9"/>
        <v>MAMale15-19</v>
      </c>
      <c r="F627" s="266">
        <v>339033.14779999998</v>
      </c>
    </row>
    <row r="628" spans="2:6" x14ac:dyDescent="0.2">
      <c r="B628" s="261" t="s">
        <v>50</v>
      </c>
      <c r="C628" s="261" t="s">
        <v>47</v>
      </c>
      <c r="D628" s="264" t="s">
        <v>73</v>
      </c>
      <c r="E628" s="261" t="str">
        <f t="shared" si="9"/>
        <v>MAMale20-24</v>
      </c>
      <c r="F628" s="266">
        <v>339934.32689999999</v>
      </c>
    </row>
    <row r="629" spans="2:6" x14ac:dyDescent="0.2">
      <c r="B629" s="261" t="s">
        <v>50</v>
      </c>
      <c r="C629" s="261" t="s">
        <v>47</v>
      </c>
      <c r="D629" s="264" t="s">
        <v>74</v>
      </c>
      <c r="E629" s="261" t="str">
        <f t="shared" si="9"/>
        <v>MAMale25-29</v>
      </c>
      <c r="F629" s="266">
        <v>296729.9523</v>
      </c>
    </row>
    <row r="630" spans="2:6" x14ac:dyDescent="0.2">
      <c r="B630" s="261" t="s">
        <v>50</v>
      </c>
      <c r="C630" s="261" t="s">
        <v>47</v>
      </c>
      <c r="D630" s="264" t="s">
        <v>75</v>
      </c>
      <c r="E630" s="261" t="str">
        <f t="shared" si="9"/>
        <v>MAMale30-34</v>
      </c>
      <c r="F630" s="266">
        <v>283329.46260000003</v>
      </c>
    </row>
    <row r="631" spans="2:6" x14ac:dyDescent="0.2">
      <c r="B631" s="261" t="s">
        <v>50</v>
      </c>
      <c r="C631" s="261" t="s">
        <v>47</v>
      </c>
      <c r="D631" s="264" t="s">
        <v>76</v>
      </c>
      <c r="E631" s="261" t="str">
        <f t="shared" si="9"/>
        <v>MAMale35-39</v>
      </c>
      <c r="F631" s="266">
        <v>265284.58850000001</v>
      </c>
    </row>
    <row r="632" spans="2:6" x14ac:dyDescent="0.2">
      <c r="B632" s="261" t="s">
        <v>50</v>
      </c>
      <c r="C632" s="261" t="s">
        <v>47</v>
      </c>
      <c r="D632" s="264" t="s">
        <v>77</v>
      </c>
      <c r="E632" s="261" t="str">
        <f t="shared" si="9"/>
        <v>MAMale40-44</v>
      </c>
      <c r="F632" s="266">
        <v>227353.06849999999</v>
      </c>
    </row>
    <row r="633" spans="2:6" x14ac:dyDescent="0.2">
      <c r="B633" s="261" t="s">
        <v>50</v>
      </c>
      <c r="C633" s="261" t="s">
        <v>47</v>
      </c>
      <c r="D633" s="264" t="s">
        <v>78</v>
      </c>
      <c r="E633" s="261" t="str">
        <f t="shared" si="9"/>
        <v>MAMale45-49</v>
      </c>
      <c r="F633" s="266">
        <v>183262.66699999999</v>
      </c>
    </row>
    <row r="634" spans="2:6" x14ac:dyDescent="0.2">
      <c r="B634" s="261" t="s">
        <v>50</v>
      </c>
      <c r="C634" s="261" t="s">
        <v>47</v>
      </c>
      <c r="D634" s="264" t="s">
        <v>79</v>
      </c>
      <c r="E634" s="261" t="str">
        <f t="shared" si="9"/>
        <v>MAMale50-54</v>
      </c>
      <c r="F634" s="266">
        <v>158243.11319999999</v>
      </c>
    </row>
    <row r="635" spans="2:6" x14ac:dyDescent="0.2">
      <c r="B635" s="261" t="s">
        <v>50</v>
      </c>
      <c r="C635" s="261" t="s">
        <v>47</v>
      </c>
      <c r="D635" s="264" t="s">
        <v>80</v>
      </c>
      <c r="E635" s="261" t="str">
        <f t="shared" si="9"/>
        <v>MAMale55-59</v>
      </c>
      <c r="F635" s="266">
        <v>130561.3311</v>
      </c>
    </row>
    <row r="636" spans="2:6" x14ac:dyDescent="0.2">
      <c r="B636" s="261" t="s">
        <v>50</v>
      </c>
      <c r="C636" s="261" t="s">
        <v>47</v>
      </c>
      <c r="D636" s="264" t="s">
        <v>81</v>
      </c>
      <c r="E636" s="261" t="str">
        <f t="shared" si="9"/>
        <v>MAMale60-64</v>
      </c>
      <c r="F636" s="266">
        <v>104334.1446</v>
      </c>
    </row>
    <row r="637" spans="2:6" x14ac:dyDescent="0.2">
      <c r="B637" s="261" t="s">
        <v>50</v>
      </c>
      <c r="C637" s="261" t="s">
        <v>47</v>
      </c>
      <c r="D637" s="264" t="s">
        <v>82</v>
      </c>
      <c r="E637" s="261" t="str">
        <f t="shared" si="9"/>
        <v>MAMale65-69</v>
      </c>
      <c r="F637" s="266">
        <v>82256.759000000005</v>
      </c>
    </row>
    <row r="638" spans="2:6" x14ac:dyDescent="0.2">
      <c r="B638" s="261" t="s">
        <v>50</v>
      </c>
      <c r="C638" s="261" t="s">
        <v>47</v>
      </c>
      <c r="D638" s="264" t="s">
        <v>19</v>
      </c>
      <c r="E638" s="261" t="str">
        <f t="shared" si="9"/>
        <v>MAMale70-74</v>
      </c>
      <c r="F638" s="266">
        <v>60476.7601</v>
      </c>
    </row>
    <row r="639" spans="2:6" x14ac:dyDescent="0.2">
      <c r="B639" s="261" t="s">
        <v>50</v>
      </c>
      <c r="C639" s="261" t="s">
        <v>47</v>
      </c>
      <c r="D639" s="264" t="s">
        <v>20</v>
      </c>
      <c r="E639" s="261" t="str">
        <f t="shared" si="9"/>
        <v>MAMale75-79</v>
      </c>
      <c r="F639" s="266">
        <v>41522.559099999999</v>
      </c>
    </row>
    <row r="640" spans="2:6" x14ac:dyDescent="0.2">
      <c r="B640" s="261" t="s">
        <v>50</v>
      </c>
      <c r="C640" s="261" t="s">
        <v>47</v>
      </c>
      <c r="D640" s="264" t="s">
        <v>21</v>
      </c>
      <c r="E640" s="261" t="str">
        <f t="shared" si="9"/>
        <v>MAMale80-84</v>
      </c>
      <c r="F640" s="266">
        <v>25623.4797</v>
      </c>
    </row>
    <row r="641" spans="2:6" x14ac:dyDescent="0.2">
      <c r="B641" s="261" t="s">
        <v>50</v>
      </c>
      <c r="C641" s="261" t="s">
        <v>47</v>
      </c>
      <c r="D641" s="264" t="s">
        <v>22</v>
      </c>
      <c r="E641" s="261" t="str">
        <f t="shared" si="9"/>
        <v>MAMale85-89</v>
      </c>
      <c r="F641" s="266">
        <v>13093.470600000001</v>
      </c>
    </row>
    <row r="642" spans="2:6" x14ac:dyDescent="0.2">
      <c r="B642" s="261" t="s">
        <v>50</v>
      </c>
      <c r="C642" s="261" t="s">
        <v>47</v>
      </c>
      <c r="D642" s="264" t="s">
        <v>5</v>
      </c>
      <c r="E642" s="261" t="str">
        <f t="shared" si="9"/>
        <v>MAMale90+</v>
      </c>
      <c r="F642" s="266">
        <v>7879.5551999999998</v>
      </c>
    </row>
    <row r="643" spans="2:6" x14ac:dyDescent="0.2">
      <c r="B643" s="261" t="s">
        <v>50</v>
      </c>
      <c r="C643" s="261" t="s">
        <v>3</v>
      </c>
      <c r="D643" s="264">
        <v>0</v>
      </c>
      <c r="E643" s="261" t="str">
        <f t="shared" si="9"/>
        <v>MATotal0</v>
      </c>
      <c r="F643" s="266">
        <v>117931.163</v>
      </c>
    </row>
    <row r="644" spans="2:6" x14ac:dyDescent="0.2">
      <c r="B644" s="261" t="s">
        <v>50</v>
      </c>
      <c r="C644" s="261" t="s">
        <v>3</v>
      </c>
      <c r="D644" s="265" t="s">
        <v>18</v>
      </c>
      <c r="E644" s="261" t="str">
        <f t="shared" ref="E644:E707" si="10">_xlfn.CONCAT(B644,C644,D644)</f>
        <v>MATotal1-4</v>
      </c>
      <c r="F644" s="266">
        <v>469483.09159999999</v>
      </c>
    </row>
    <row r="645" spans="2:6" x14ac:dyDescent="0.2">
      <c r="B645" s="261" t="s">
        <v>50</v>
      </c>
      <c r="C645" s="261" t="s">
        <v>3</v>
      </c>
      <c r="D645" s="265" t="s">
        <v>70</v>
      </c>
      <c r="E645" s="261" t="str">
        <f t="shared" si="10"/>
        <v>MATotal5-9</v>
      </c>
      <c r="F645" s="266">
        <v>588136.65830000001</v>
      </c>
    </row>
    <row r="646" spans="2:6" x14ac:dyDescent="0.2">
      <c r="B646" s="261" t="s">
        <v>50</v>
      </c>
      <c r="C646" s="261" t="s">
        <v>3</v>
      </c>
      <c r="D646" s="265" t="s">
        <v>71</v>
      </c>
      <c r="E646" s="261" t="str">
        <f t="shared" si="10"/>
        <v>MATotal10-14</v>
      </c>
      <c r="F646" s="266">
        <v>655775.4362</v>
      </c>
    </row>
    <row r="647" spans="2:6" x14ac:dyDescent="0.2">
      <c r="B647" s="261" t="s">
        <v>50</v>
      </c>
      <c r="C647" s="261" t="s">
        <v>3</v>
      </c>
      <c r="D647" s="264" t="s">
        <v>72</v>
      </c>
      <c r="E647" s="261" t="str">
        <f t="shared" si="10"/>
        <v>MATotal15-19</v>
      </c>
      <c r="F647" s="266">
        <v>665851.6324</v>
      </c>
    </row>
    <row r="648" spans="2:6" x14ac:dyDescent="0.2">
      <c r="B648" s="261" t="s">
        <v>50</v>
      </c>
      <c r="C648" s="261" t="s">
        <v>3</v>
      </c>
      <c r="D648" s="264" t="s">
        <v>73</v>
      </c>
      <c r="E648" s="261" t="str">
        <f t="shared" si="10"/>
        <v>MATotal20-24</v>
      </c>
      <c r="F648" s="266">
        <v>673929.34230000002</v>
      </c>
    </row>
    <row r="649" spans="2:6" x14ac:dyDescent="0.2">
      <c r="B649" s="261" t="s">
        <v>50</v>
      </c>
      <c r="C649" s="261" t="s">
        <v>3</v>
      </c>
      <c r="D649" s="264" t="s">
        <v>74</v>
      </c>
      <c r="E649" s="261" t="str">
        <f t="shared" si="10"/>
        <v>MATotal25-29</v>
      </c>
      <c r="F649" s="266">
        <v>603140.43799999997</v>
      </c>
    </row>
    <row r="650" spans="2:6" x14ac:dyDescent="0.2">
      <c r="B650" s="261" t="s">
        <v>50</v>
      </c>
      <c r="C650" s="261" t="s">
        <v>3</v>
      </c>
      <c r="D650" s="264" t="s">
        <v>75</v>
      </c>
      <c r="E650" s="261" t="str">
        <f t="shared" si="10"/>
        <v>MATotal30-34</v>
      </c>
      <c r="F650" s="266">
        <v>586607.20449999999</v>
      </c>
    </row>
    <row r="651" spans="2:6" x14ac:dyDescent="0.2">
      <c r="B651" s="261" t="s">
        <v>50</v>
      </c>
      <c r="C651" s="261" t="s">
        <v>3</v>
      </c>
      <c r="D651" s="264" t="s">
        <v>76</v>
      </c>
      <c r="E651" s="261" t="str">
        <f t="shared" si="10"/>
        <v>MATotal35-39</v>
      </c>
      <c r="F651" s="266">
        <v>551935.80839999998</v>
      </c>
    </row>
    <row r="652" spans="2:6" x14ac:dyDescent="0.2">
      <c r="B652" s="261" t="s">
        <v>50</v>
      </c>
      <c r="C652" s="261" t="s">
        <v>3</v>
      </c>
      <c r="D652" s="264" t="s">
        <v>77</v>
      </c>
      <c r="E652" s="261" t="str">
        <f t="shared" si="10"/>
        <v>MATotal40-44</v>
      </c>
      <c r="F652" s="266">
        <v>472567.8787</v>
      </c>
    </row>
    <row r="653" spans="2:6" x14ac:dyDescent="0.2">
      <c r="B653" s="261" t="s">
        <v>50</v>
      </c>
      <c r="C653" s="261" t="s">
        <v>3</v>
      </c>
      <c r="D653" s="264" t="s">
        <v>78</v>
      </c>
      <c r="E653" s="261" t="str">
        <f t="shared" si="10"/>
        <v>MATotal45-49</v>
      </c>
      <c r="F653" s="266">
        <v>380014.45899999997</v>
      </c>
    </row>
    <row r="654" spans="2:6" x14ac:dyDescent="0.2">
      <c r="B654" s="261" t="s">
        <v>50</v>
      </c>
      <c r="C654" s="261" t="s">
        <v>3</v>
      </c>
      <c r="D654" s="264" t="s">
        <v>79</v>
      </c>
      <c r="E654" s="261" t="str">
        <f t="shared" si="10"/>
        <v>MATotal50-54</v>
      </c>
      <c r="F654" s="266">
        <v>330208.95659999998</v>
      </c>
    </row>
    <row r="655" spans="2:6" x14ac:dyDescent="0.2">
      <c r="B655" s="261" t="s">
        <v>50</v>
      </c>
      <c r="C655" s="261" t="s">
        <v>3</v>
      </c>
      <c r="D655" s="264" t="s">
        <v>80</v>
      </c>
      <c r="E655" s="261" t="str">
        <f t="shared" si="10"/>
        <v>MATotal55-59</v>
      </c>
      <c r="F655" s="266">
        <v>275839.43280000001</v>
      </c>
    </row>
    <row r="656" spans="2:6" x14ac:dyDescent="0.2">
      <c r="B656" s="261" t="s">
        <v>50</v>
      </c>
      <c r="C656" s="261" t="s">
        <v>3</v>
      </c>
      <c r="D656" s="264" t="s">
        <v>81</v>
      </c>
      <c r="E656" s="261" t="str">
        <f t="shared" si="10"/>
        <v>MATotal60-64</v>
      </c>
      <c r="F656" s="266">
        <v>223612.98240000001</v>
      </c>
    </row>
    <row r="657" spans="2:6" x14ac:dyDescent="0.2">
      <c r="B657" s="261" t="s">
        <v>50</v>
      </c>
      <c r="C657" s="261" t="s">
        <v>3</v>
      </c>
      <c r="D657" s="264" t="s">
        <v>82</v>
      </c>
      <c r="E657" s="261" t="str">
        <f t="shared" si="10"/>
        <v>MATotal65-69</v>
      </c>
      <c r="F657" s="266">
        <v>179003.5074</v>
      </c>
    </row>
    <row r="658" spans="2:6" x14ac:dyDescent="0.2">
      <c r="B658" s="261" t="s">
        <v>50</v>
      </c>
      <c r="C658" s="261" t="s">
        <v>3</v>
      </c>
      <c r="D658" s="264" t="s">
        <v>19</v>
      </c>
      <c r="E658" s="261" t="str">
        <f t="shared" si="10"/>
        <v>MATotal70-74</v>
      </c>
      <c r="F658" s="266">
        <v>131365.70439999999</v>
      </c>
    </row>
    <row r="659" spans="2:6" x14ac:dyDescent="0.2">
      <c r="B659" s="261" t="s">
        <v>50</v>
      </c>
      <c r="C659" s="261" t="s">
        <v>3</v>
      </c>
      <c r="D659" s="264" t="s">
        <v>20</v>
      </c>
      <c r="E659" s="261" t="str">
        <f t="shared" si="10"/>
        <v>MATotal75-79</v>
      </c>
      <c r="F659" s="266">
        <v>92275.988599999997</v>
      </c>
    </row>
    <row r="660" spans="2:6" x14ac:dyDescent="0.2">
      <c r="B660" s="261" t="s">
        <v>50</v>
      </c>
      <c r="C660" s="261" t="s">
        <v>3</v>
      </c>
      <c r="D660" s="264" t="s">
        <v>21</v>
      </c>
      <c r="E660" s="261" t="str">
        <f t="shared" si="10"/>
        <v>MATotal80-84</v>
      </c>
      <c r="F660" s="266">
        <v>60069.544699999999</v>
      </c>
    </row>
    <row r="661" spans="2:6" x14ac:dyDescent="0.2">
      <c r="B661" s="261" t="s">
        <v>50</v>
      </c>
      <c r="C661" s="261" t="s">
        <v>3</v>
      </c>
      <c r="D661" s="264" t="s">
        <v>22</v>
      </c>
      <c r="E661" s="261" t="str">
        <f t="shared" si="10"/>
        <v>MATotal85-89</v>
      </c>
      <c r="F661" s="266">
        <v>31765.861199999999</v>
      </c>
    </row>
    <row r="662" spans="2:6" x14ac:dyDescent="0.2">
      <c r="B662" s="261" t="s">
        <v>50</v>
      </c>
      <c r="C662" s="261" t="s">
        <v>3</v>
      </c>
      <c r="D662" s="264" t="s">
        <v>5</v>
      </c>
      <c r="E662" s="261" t="str">
        <f t="shared" si="10"/>
        <v>MATotal90+</v>
      </c>
      <c r="F662" s="266">
        <v>21708.057000000001</v>
      </c>
    </row>
    <row r="663" spans="2:6" x14ac:dyDescent="0.2">
      <c r="B663" s="261" t="s">
        <v>59</v>
      </c>
      <c r="C663" s="261" t="s">
        <v>48</v>
      </c>
      <c r="D663" s="264">
        <v>0</v>
      </c>
      <c r="E663" s="261" t="str">
        <f t="shared" si="10"/>
        <v>MGFemale0</v>
      </c>
      <c r="F663" s="266">
        <v>129610.6171</v>
      </c>
    </row>
    <row r="664" spans="2:6" x14ac:dyDescent="0.2">
      <c r="B664" s="261" t="s">
        <v>59</v>
      </c>
      <c r="C664" s="261" t="s">
        <v>48</v>
      </c>
      <c r="D664" s="265" t="s">
        <v>18</v>
      </c>
      <c r="E664" s="261" t="str">
        <f t="shared" si="10"/>
        <v>MGFemale1-4</v>
      </c>
      <c r="F664" s="266">
        <v>518376.69130000001</v>
      </c>
    </row>
    <row r="665" spans="2:6" x14ac:dyDescent="0.2">
      <c r="B665" s="261" t="s">
        <v>59</v>
      </c>
      <c r="C665" s="261" t="s">
        <v>48</v>
      </c>
      <c r="D665" s="265" t="s">
        <v>70</v>
      </c>
      <c r="E665" s="261" t="str">
        <f t="shared" si="10"/>
        <v>MGFemale5-9</v>
      </c>
      <c r="F665" s="266">
        <v>646137.80810000002</v>
      </c>
    </row>
    <row r="666" spans="2:6" x14ac:dyDescent="0.2">
      <c r="B666" s="261" t="s">
        <v>59</v>
      </c>
      <c r="C666" s="261" t="s">
        <v>48</v>
      </c>
      <c r="D666" s="265" t="s">
        <v>71</v>
      </c>
      <c r="E666" s="261" t="str">
        <f t="shared" si="10"/>
        <v>MGFemale10-14</v>
      </c>
      <c r="F666" s="266">
        <v>656644.30830000003</v>
      </c>
    </row>
    <row r="667" spans="2:6" x14ac:dyDescent="0.2">
      <c r="B667" s="261" t="s">
        <v>59</v>
      </c>
      <c r="C667" s="261" t="s">
        <v>48</v>
      </c>
      <c r="D667" s="264" t="s">
        <v>72</v>
      </c>
      <c r="E667" s="261" t="str">
        <f t="shared" si="10"/>
        <v>MGFemale15-19</v>
      </c>
      <c r="F667" s="266">
        <v>733048.72149999999</v>
      </c>
    </row>
    <row r="668" spans="2:6" x14ac:dyDescent="0.2">
      <c r="B668" s="261" t="s">
        <v>59</v>
      </c>
      <c r="C668" s="261" t="s">
        <v>48</v>
      </c>
      <c r="D668" s="264" t="s">
        <v>73</v>
      </c>
      <c r="E668" s="261" t="str">
        <f t="shared" si="10"/>
        <v>MGFemale20-24</v>
      </c>
      <c r="F668" s="266">
        <v>833122.91910000006</v>
      </c>
    </row>
    <row r="669" spans="2:6" x14ac:dyDescent="0.2">
      <c r="B669" s="261" t="s">
        <v>59</v>
      </c>
      <c r="C669" s="261" t="s">
        <v>48</v>
      </c>
      <c r="D669" s="264" t="s">
        <v>74</v>
      </c>
      <c r="E669" s="261" t="str">
        <f t="shared" si="10"/>
        <v>MGFemale25-29</v>
      </c>
      <c r="F669" s="266">
        <v>845789.56180000002</v>
      </c>
    </row>
    <row r="670" spans="2:6" x14ac:dyDescent="0.2">
      <c r="B670" s="261" t="s">
        <v>59</v>
      </c>
      <c r="C670" s="261" t="s">
        <v>48</v>
      </c>
      <c r="D670" s="264" t="s">
        <v>75</v>
      </c>
      <c r="E670" s="261" t="str">
        <f t="shared" si="10"/>
        <v>MGFemale30-34</v>
      </c>
      <c r="F670" s="266">
        <v>852927.90020000003</v>
      </c>
    </row>
    <row r="671" spans="2:6" x14ac:dyDescent="0.2">
      <c r="B671" s="261" t="s">
        <v>59</v>
      </c>
      <c r="C671" s="261" t="s">
        <v>48</v>
      </c>
      <c r="D671" s="264" t="s">
        <v>76</v>
      </c>
      <c r="E671" s="261" t="str">
        <f t="shared" si="10"/>
        <v>MGFemale35-39</v>
      </c>
      <c r="F671" s="266">
        <v>851249.7267</v>
      </c>
    </row>
    <row r="672" spans="2:6" x14ac:dyDescent="0.2">
      <c r="B672" s="261" t="s">
        <v>59</v>
      </c>
      <c r="C672" s="261" t="s">
        <v>48</v>
      </c>
      <c r="D672" s="264" t="s">
        <v>77</v>
      </c>
      <c r="E672" s="261" t="str">
        <f t="shared" si="10"/>
        <v>MGFemale40-44</v>
      </c>
      <c r="F672" s="266">
        <v>805144.90890000004</v>
      </c>
    </row>
    <row r="673" spans="2:6" x14ac:dyDescent="0.2">
      <c r="B673" s="261" t="s">
        <v>59</v>
      </c>
      <c r="C673" s="261" t="s">
        <v>48</v>
      </c>
      <c r="D673" s="264" t="s">
        <v>78</v>
      </c>
      <c r="E673" s="261" t="str">
        <f t="shared" si="10"/>
        <v>MGFemale45-49</v>
      </c>
      <c r="F673" s="266">
        <v>718542.26260000002</v>
      </c>
    </row>
    <row r="674" spans="2:6" x14ac:dyDescent="0.2">
      <c r="B674" s="261" t="s">
        <v>59</v>
      </c>
      <c r="C674" s="261" t="s">
        <v>48</v>
      </c>
      <c r="D674" s="264" t="s">
        <v>79</v>
      </c>
      <c r="E674" s="261" t="str">
        <f t="shared" si="10"/>
        <v>MGFemale50-54</v>
      </c>
      <c r="F674" s="266">
        <v>690894.8064</v>
      </c>
    </row>
    <row r="675" spans="2:6" x14ac:dyDescent="0.2">
      <c r="B675" s="261" t="s">
        <v>59</v>
      </c>
      <c r="C675" s="261" t="s">
        <v>48</v>
      </c>
      <c r="D675" s="264" t="s">
        <v>80</v>
      </c>
      <c r="E675" s="261" t="str">
        <f t="shared" si="10"/>
        <v>MGFemale55-59</v>
      </c>
      <c r="F675" s="266">
        <v>646292.88439999998</v>
      </c>
    </row>
    <row r="676" spans="2:6" x14ac:dyDescent="0.2">
      <c r="B676" s="261" t="s">
        <v>59</v>
      </c>
      <c r="C676" s="261" t="s">
        <v>48</v>
      </c>
      <c r="D676" s="264" t="s">
        <v>81</v>
      </c>
      <c r="E676" s="261" t="str">
        <f t="shared" si="10"/>
        <v>MGFemale60-64</v>
      </c>
      <c r="F676" s="266">
        <v>556948.02190000005</v>
      </c>
    </row>
    <row r="677" spans="2:6" x14ac:dyDescent="0.2">
      <c r="B677" s="261" t="s">
        <v>59</v>
      </c>
      <c r="C677" s="261" t="s">
        <v>48</v>
      </c>
      <c r="D677" s="264" t="s">
        <v>82</v>
      </c>
      <c r="E677" s="261" t="str">
        <f t="shared" si="10"/>
        <v>MGFemale65-69</v>
      </c>
      <c r="F677" s="266">
        <v>443376.90100000001</v>
      </c>
    </row>
    <row r="678" spans="2:6" x14ac:dyDescent="0.2">
      <c r="B678" s="261" t="s">
        <v>59</v>
      </c>
      <c r="C678" s="261" t="s">
        <v>48</v>
      </c>
      <c r="D678" s="264" t="s">
        <v>19</v>
      </c>
      <c r="E678" s="261" t="str">
        <f t="shared" si="10"/>
        <v>MGFemale70-74</v>
      </c>
      <c r="F678" s="266">
        <v>329226.80070000002</v>
      </c>
    </row>
    <row r="679" spans="2:6" x14ac:dyDescent="0.2">
      <c r="B679" s="261" t="s">
        <v>59</v>
      </c>
      <c r="C679" s="261" t="s">
        <v>48</v>
      </c>
      <c r="D679" s="264" t="s">
        <v>20</v>
      </c>
      <c r="E679" s="261" t="str">
        <f t="shared" si="10"/>
        <v>MGFemale75-79</v>
      </c>
      <c r="F679" s="266">
        <v>231462.24119999999</v>
      </c>
    </row>
    <row r="680" spans="2:6" x14ac:dyDescent="0.2">
      <c r="B680" s="261" t="s">
        <v>59</v>
      </c>
      <c r="C680" s="261" t="s">
        <v>48</v>
      </c>
      <c r="D680" s="264" t="s">
        <v>21</v>
      </c>
      <c r="E680" s="261" t="str">
        <f t="shared" si="10"/>
        <v>MGFemale80-84</v>
      </c>
      <c r="F680" s="266">
        <v>159869.96739999999</v>
      </c>
    </row>
    <row r="681" spans="2:6" x14ac:dyDescent="0.2">
      <c r="B681" s="261" t="s">
        <v>59</v>
      </c>
      <c r="C681" s="261" t="s">
        <v>48</v>
      </c>
      <c r="D681" s="264" t="s">
        <v>22</v>
      </c>
      <c r="E681" s="261" t="str">
        <f t="shared" si="10"/>
        <v>MGFemale85-89</v>
      </c>
      <c r="F681" s="266">
        <v>90384.962799999994</v>
      </c>
    </row>
    <row r="682" spans="2:6" x14ac:dyDescent="0.2">
      <c r="B682" s="261" t="s">
        <v>59</v>
      </c>
      <c r="C682" s="261" t="s">
        <v>48</v>
      </c>
      <c r="D682" s="264" t="s">
        <v>5</v>
      </c>
      <c r="E682" s="261" t="str">
        <f t="shared" si="10"/>
        <v>MGFemale90+</v>
      </c>
      <c r="F682" s="266">
        <v>65147.643900000003</v>
      </c>
    </row>
    <row r="683" spans="2:6" x14ac:dyDescent="0.2">
      <c r="B683" s="261" t="s">
        <v>59</v>
      </c>
      <c r="C683" s="261" t="s">
        <v>47</v>
      </c>
      <c r="D683" s="264">
        <v>0</v>
      </c>
      <c r="E683" s="261" t="str">
        <f t="shared" si="10"/>
        <v>MGMale0</v>
      </c>
      <c r="F683" s="266">
        <v>135934.61040000001</v>
      </c>
    </row>
    <row r="684" spans="2:6" x14ac:dyDescent="0.2">
      <c r="B684" s="261" t="s">
        <v>59</v>
      </c>
      <c r="C684" s="261" t="s">
        <v>47</v>
      </c>
      <c r="D684" s="265" t="s">
        <v>18</v>
      </c>
      <c r="E684" s="261" t="str">
        <f t="shared" si="10"/>
        <v>MGMale1-4</v>
      </c>
      <c r="F684" s="266">
        <v>543522.12699999998</v>
      </c>
    </row>
    <row r="685" spans="2:6" x14ac:dyDescent="0.2">
      <c r="B685" s="261" t="s">
        <v>59</v>
      </c>
      <c r="C685" s="261" t="s">
        <v>47</v>
      </c>
      <c r="D685" s="265" t="s">
        <v>70</v>
      </c>
      <c r="E685" s="261" t="str">
        <f t="shared" si="10"/>
        <v>MGMale5-9</v>
      </c>
      <c r="F685" s="266">
        <v>676623.24380000005</v>
      </c>
    </row>
    <row r="686" spans="2:6" x14ac:dyDescent="0.2">
      <c r="B686" s="261" t="s">
        <v>59</v>
      </c>
      <c r="C686" s="261" t="s">
        <v>47</v>
      </c>
      <c r="D686" s="265" t="s">
        <v>71</v>
      </c>
      <c r="E686" s="261" t="str">
        <f t="shared" si="10"/>
        <v>MGMale10-14</v>
      </c>
      <c r="F686" s="266">
        <v>686924.27949999995</v>
      </c>
    </row>
    <row r="687" spans="2:6" x14ac:dyDescent="0.2">
      <c r="B687" s="261" t="s">
        <v>59</v>
      </c>
      <c r="C687" s="261" t="s">
        <v>47</v>
      </c>
      <c r="D687" s="264" t="s">
        <v>72</v>
      </c>
      <c r="E687" s="261" t="str">
        <f t="shared" si="10"/>
        <v>MGMale15-19</v>
      </c>
      <c r="F687" s="266">
        <v>765049.76679999998</v>
      </c>
    </row>
    <row r="688" spans="2:6" x14ac:dyDescent="0.2">
      <c r="B688" s="261" t="s">
        <v>59</v>
      </c>
      <c r="C688" s="261" t="s">
        <v>47</v>
      </c>
      <c r="D688" s="264" t="s">
        <v>73</v>
      </c>
      <c r="E688" s="261" t="str">
        <f t="shared" si="10"/>
        <v>MGMale20-24</v>
      </c>
      <c r="F688" s="266">
        <v>858619.43460000004</v>
      </c>
    </row>
    <row r="689" spans="2:6" x14ac:dyDescent="0.2">
      <c r="B689" s="261" t="s">
        <v>59</v>
      </c>
      <c r="C689" s="261" t="s">
        <v>47</v>
      </c>
      <c r="D689" s="264" t="s">
        <v>74</v>
      </c>
      <c r="E689" s="261" t="str">
        <f t="shared" si="10"/>
        <v>MGMale25-29</v>
      </c>
      <c r="F689" s="266">
        <v>857949.03760000004</v>
      </c>
    </row>
    <row r="690" spans="2:6" x14ac:dyDescent="0.2">
      <c r="B690" s="261" t="s">
        <v>59</v>
      </c>
      <c r="C690" s="261" t="s">
        <v>47</v>
      </c>
      <c r="D690" s="264" t="s">
        <v>75</v>
      </c>
      <c r="E690" s="261" t="str">
        <f t="shared" si="10"/>
        <v>MGMale30-34</v>
      </c>
      <c r="F690" s="266">
        <v>861411.60470000003</v>
      </c>
    </row>
    <row r="691" spans="2:6" x14ac:dyDescent="0.2">
      <c r="B691" s="261" t="s">
        <v>59</v>
      </c>
      <c r="C691" s="261" t="s">
        <v>47</v>
      </c>
      <c r="D691" s="264" t="s">
        <v>76</v>
      </c>
      <c r="E691" s="261" t="str">
        <f t="shared" si="10"/>
        <v>MGMale35-39</v>
      </c>
      <c r="F691" s="266">
        <v>841232.92039999994</v>
      </c>
    </row>
    <row r="692" spans="2:6" x14ac:dyDescent="0.2">
      <c r="B692" s="261" t="s">
        <v>59</v>
      </c>
      <c r="C692" s="261" t="s">
        <v>47</v>
      </c>
      <c r="D692" s="264" t="s">
        <v>77</v>
      </c>
      <c r="E692" s="261" t="str">
        <f t="shared" si="10"/>
        <v>MGMale40-44</v>
      </c>
      <c r="F692" s="266">
        <v>779107.85329999996</v>
      </c>
    </row>
    <row r="693" spans="2:6" x14ac:dyDescent="0.2">
      <c r="B693" s="261" t="s">
        <v>59</v>
      </c>
      <c r="C693" s="261" t="s">
        <v>47</v>
      </c>
      <c r="D693" s="264" t="s">
        <v>78</v>
      </c>
      <c r="E693" s="261" t="str">
        <f t="shared" si="10"/>
        <v>MGMale45-49</v>
      </c>
      <c r="F693" s="266">
        <v>678400.5625</v>
      </c>
    </row>
    <row r="694" spans="2:6" x14ac:dyDescent="0.2">
      <c r="B694" s="261" t="s">
        <v>59</v>
      </c>
      <c r="C694" s="261" t="s">
        <v>47</v>
      </c>
      <c r="D694" s="264" t="s">
        <v>79</v>
      </c>
      <c r="E694" s="261" t="str">
        <f t="shared" si="10"/>
        <v>MGMale50-54</v>
      </c>
      <c r="F694" s="266">
        <v>645640.91799999995</v>
      </c>
    </row>
    <row r="695" spans="2:6" x14ac:dyDescent="0.2">
      <c r="B695" s="261" t="s">
        <v>59</v>
      </c>
      <c r="C695" s="261" t="s">
        <v>47</v>
      </c>
      <c r="D695" s="264" t="s">
        <v>80</v>
      </c>
      <c r="E695" s="261" t="str">
        <f t="shared" si="10"/>
        <v>MGMale55-59</v>
      </c>
      <c r="F695" s="266">
        <v>590003.31099999999</v>
      </c>
    </row>
    <row r="696" spans="2:6" x14ac:dyDescent="0.2">
      <c r="B696" s="261" t="s">
        <v>59</v>
      </c>
      <c r="C696" s="261" t="s">
        <v>47</v>
      </c>
      <c r="D696" s="264" t="s">
        <v>81</v>
      </c>
      <c r="E696" s="261" t="str">
        <f t="shared" si="10"/>
        <v>MGMale60-64</v>
      </c>
      <c r="F696" s="266">
        <v>499948.82209999999</v>
      </c>
    </row>
    <row r="697" spans="2:6" x14ac:dyDescent="0.2">
      <c r="B697" s="261" t="s">
        <v>59</v>
      </c>
      <c r="C697" s="261" t="s">
        <v>47</v>
      </c>
      <c r="D697" s="264" t="s">
        <v>82</v>
      </c>
      <c r="E697" s="261" t="str">
        <f t="shared" si="10"/>
        <v>MGMale65-69</v>
      </c>
      <c r="F697" s="266">
        <v>385151.78169999999</v>
      </c>
    </row>
    <row r="698" spans="2:6" x14ac:dyDescent="0.2">
      <c r="B698" s="261" t="s">
        <v>59</v>
      </c>
      <c r="C698" s="261" t="s">
        <v>47</v>
      </c>
      <c r="D698" s="264" t="s">
        <v>19</v>
      </c>
      <c r="E698" s="261" t="str">
        <f t="shared" si="10"/>
        <v>MGMale70-74</v>
      </c>
      <c r="F698" s="266">
        <v>275908.99530000001</v>
      </c>
    </row>
    <row r="699" spans="2:6" x14ac:dyDescent="0.2">
      <c r="B699" s="261" t="s">
        <v>59</v>
      </c>
      <c r="C699" s="261" t="s">
        <v>47</v>
      </c>
      <c r="D699" s="264" t="s">
        <v>20</v>
      </c>
      <c r="E699" s="261" t="str">
        <f t="shared" si="10"/>
        <v>MGMale75-79</v>
      </c>
      <c r="F699" s="266">
        <v>182524.9969</v>
      </c>
    </row>
    <row r="700" spans="2:6" x14ac:dyDescent="0.2">
      <c r="B700" s="261" t="s">
        <v>59</v>
      </c>
      <c r="C700" s="261" t="s">
        <v>47</v>
      </c>
      <c r="D700" s="264" t="s">
        <v>21</v>
      </c>
      <c r="E700" s="261" t="str">
        <f t="shared" si="10"/>
        <v>MGMale80-84</v>
      </c>
      <c r="F700" s="266">
        <v>117037.19010000001</v>
      </c>
    </row>
    <row r="701" spans="2:6" x14ac:dyDescent="0.2">
      <c r="B701" s="261" t="s">
        <v>59</v>
      </c>
      <c r="C701" s="261" t="s">
        <v>47</v>
      </c>
      <c r="D701" s="264" t="s">
        <v>22</v>
      </c>
      <c r="E701" s="261" t="str">
        <f t="shared" si="10"/>
        <v>MGMale85-89</v>
      </c>
      <c r="F701" s="266">
        <v>61163.743799999997</v>
      </c>
    </row>
    <row r="702" spans="2:6" x14ac:dyDescent="0.2">
      <c r="B702" s="261" t="s">
        <v>59</v>
      </c>
      <c r="C702" s="261" t="s">
        <v>47</v>
      </c>
      <c r="D702" s="264" t="s">
        <v>5</v>
      </c>
      <c r="E702" s="261" t="str">
        <f t="shared" si="10"/>
        <v>MGMale90+</v>
      </c>
      <c r="F702" s="266">
        <v>35062.497000000003</v>
      </c>
    </row>
    <row r="703" spans="2:6" x14ac:dyDescent="0.2">
      <c r="B703" s="261" t="s">
        <v>59</v>
      </c>
      <c r="C703" s="261" t="s">
        <v>3</v>
      </c>
      <c r="D703" s="264">
        <v>0</v>
      </c>
      <c r="E703" s="261" t="str">
        <f t="shared" si="10"/>
        <v>MGTotal0</v>
      </c>
      <c r="F703" s="266">
        <v>265545.22749999998</v>
      </c>
    </row>
    <row r="704" spans="2:6" x14ac:dyDescent="0.2">
      <c r="B704" s="261" t="s">
        <v>59</v>
      </c>
      <c r="C704" s="261" t="s">
        <v>3</v>
      </c>
      <c r="D704" s="265" t="s">
        <v>18</v>
      </c>
      <c r="E704" s="261" t="str">
        <f t="shared" si="10"/>
        <v>MGTotal1-4</v>
      </c>
      <c r="F704" s="266">
        <v>1061898.8182000001</v>
      </c>
    </row>
    <row r="705" spans="2:6" x14ac:dyDescent="0.2">
      <c r="B705" s="261" t="s">
        <v>59</v>
      </c>
      <c r="C705" s="261" t="s">
        <v>3</v>
      </c>
      <c r="D705" s="265" t="s">
        <v>70</v>
      </c>
      <c r="E705" s="261" t="str">
        <f t="shared" si="10"/>
        <v>MGTotal5-9</v>
      </c>
      <c r="F705" s="266">
        <v>1322761.0515999999</v>
      </c>
    </row>
    <row r="706" spans="2:6" x14ac:dyDescent="0.2">
      <c r="B706" s="261" t="s">
        <v>59</v>
      </c>
      <c r="C706" s="261" t="s">
        <v>3</v>
      </c>
      <c r="D706" s="265" t="s">
        <v>71</v>
      </c>
      <c r="E706" s="261" t="str">
        <f t="shared" si="10"/>
        <v>MGTotal10-14</v>
      </c>
      <c r="F706" s="266">
        <v>1343568.5870999999</v>
      </c>
    </row>
    <row r="707" spans="2:6" x14ac:dyDescent="0.2">
      <c r="B707" s="261" t="s">
        <v>59</v>
      </c>
      <c r="C707" s="261" t="s">
        <v>3</v>
      </c>
      <c r="D707" s="264" t="s">
        <v>72</v>
      </c>
      <c r="E707" s="261" t="str">
        <f t="shared" si="10"/>
        <v>MGTotal15-19</v>
      </c>
      <c r="F707" s="266">
        <v>1498098.4763</v>
      </c>
    </row>
    <row r="708" spans="2:6" x14ac:dyDescent="0.2">
      <c r="B708" s="261" t="s">
        <v>59</v>
      </c>
      <c r="C708" s="261" t="s">
        <v>3</v>
      </c>
      <c r="D708" s="264" t="s">
        <v>73</v>
      </c>
      <c r="E708" s="261" t="str">
        <f t="shared" ref="E708:E771" si="11">_xlfn.CONCAT(B708,C708,D708)</f>
        <v>MGTotal20-24</v>
      </c>
      <c r="F708" s="266">
        <v>1691742.2689</v>
      </c>
    </row>
    <row r="709" spans="2:6" x14ac:dyDescent="0.2">
      <c r="B709" s="261" t="s">
        <v>59</v>
      </c>
      <c r="C709" s="261" t="s">
        <v>3</v>
      </c>
      <c r="D709" s="264" t="s">
        <v>74</v>
      </c>
      <c r="E709" s="261" t="str">
        <f t="shared" si="11"/>
        <v>MGTotal25-29</v>
      </c>
      <c r="F709" s="266">
        <v>1703738.5961</v>
      </c>
    </row>
    <row r="710" spans="2:6" x14ac:dyDescent="0.2">
      <c r="B710" s="261" t="s">
        <v>59</v>
      </c>
      <c r="C710" s="261" t="s">
        <v>3</v>
      </c>
      <c r="D710" s="264" t="s">
        <v>75</v>
      </c>
      <c r="E710" s="261" t="str">
        <f t="shared" si="11"/>
        <v>MGTotal30-34</v>
      </c>
      <c r="F710" s="266">
        <v>1714339.4598000001</v>
      </c>
    </row>
    <row r="711" spans="2:6" x14ac:dyDescent="0.2">
      <c r="B711" s="261" t="s">
        <v>59</v>
      </c>
      <c r="C711" s="261" t="s">
        <v>3</v>
      </c>
      <c r="D711" s="264" t="s">
        <v>76</v>
      </c>
      <c r="E711" s="261" t="str">
        <f t="shared" si="11"/>
        <v>MGTotal35-39</v>
      </c>
      <c r="F711" s="266">
        <v>1692482.5597000001</v>
      </c>
    </row>
    <row r="712" spans="2:6" x14ac:dyDescent="0.2">
      <c r="B712" s="261" t="s">
        <v>59</v>
      </c>
      <c r="C712" s="261" t="s">
        <v>3</v>
      </c>
      <c r="D712" s="264" t="s">
        <v>77</v>
      </c>
      <c r="E712" s="261" t="str">
        <f t="shared" si="11"/>
        <v>MGTotal40-44</v>
      </c>
      <c r="F712" s="266">
        <v>1584252.6677999999</v>
      </c>
    </row>
    <row r="713" spans="2:6" x14ac:dyDescent="0.2">
      <c r="B713" s="261" t="s">
        <v>59</v>
      </c>
      <c r="C713" s="261" t="s">
        <v>3</v>
      </c>
      <c r="D713" s="264" t="s">
        <v>78</v>
      </c>
      <c r="E713" s="261" t="str">
        <f t="shared" si="11"/>
        <v>MGTotal45-49</v>
      </c>
      <c r="F713" s="266">
        <v>1396942.8182999999</v>
      </c>
    </row>
    <row r="714" spans="2:6" x14ac:dyDescent="0.2">
      <c r="B714" s="261" t="s">
        <v>59</v>
      </c>
      <c r="C714" s="261" t="s">
        <v>3</v>
      </c>
      <c r="D714" s="264" t="s">
        <v>79</v>
      </c>
      <c r="E714" s="261" t="str">
        <f t="shared" si="11"/>
        <v>MGTotal50-54</v>
      </c>
      <c r="F714" s="266">
        <v>1336535.7209000001</v>
      </c>
    </row>
    <row r="715" spans="2:6" x14ac:dyDescent="0.2">
      <c r="B715" s="261" t="s">
        <v>59</v>
      </c>
      <c r="C715" s="261" t="s">
        <v>3</v>
      </c>
      <c r="D715" s="264" t="s">
        <v>80</v>
      </c>
      <c r="E715" s="261" t="str">
        <f t="shared" si="11"/>
        <v>MGTotal55-59</v>
      </c>
      <c r="F715" s="266">
        <v>1236296.1945</v>
      </c>
    </row>
    <row r="716" spans="2:6" x14ac:dyDescent="0.2">
      <c r="B716" s="261" t="s">
        <v>59</v>
      </c>
      <c r="C716" s="261" t="s">
        <v>3</v>
      </c>
      <c r="D716" s="264" t="s">
        <v>81</v>
      </c>
      <c r="E716" s="261" t="str">
        <f t="shared" si="11"/>
        <v>MGTotal60-64</v>
      </c>
      <c r="F716" s="266">
        <v>1056896.8436</v>
      </c>
    </row>
    <row r="717" spans="2:6" x14ac:dyDescent="0.2">
      <c r="B717" s="261" t="s">
        <v>59</v>
      </c>
      <c r="C717" s="261" t="s">
        <v>3</v>
      </c>
      <c r="D717" s="264" t="s">
        <v>82</v>
      </c>
      <c r="E717" s="261" t="str">
        <f t="shared" si="11"/>
        <v>MGTotal65-69</v>
      </c>
      <c r="F717" s="266">
        <v>828528.6825</v>
      </c>
    </row>
    <row r="718" spans="2:6" x14ac:dyDescent="0.2">
      <c r="B718" s="261" t="s">
        <v>59</v>
      </c>
      <c r="C718" s="261" t="s">
        <v>3</v>
      </c>
      <c r="D718" s="264" t="s">
        <v>19</v>
      </c>
      <c r="E718" s="261" t="str">
        <f t="shared" si="11"/>
        <v>MGTotal70-74</v>
      </c>
      <c r="F718" s="266">
        <v>605135.79539999994</v>
      </c>
    </row>
    <row r="719" spans="2:6" x14ac:dyDescent="0.2">
      <c r="B719" s="261" t="s">
        <v>59</v>
      </c>
      <c r="C719" s="261" t="s">
        <v>3</v>
      </c>
      <c r="D719" s="264" t="s">
        <v>20</v>
      </c>
      <c r="E719" s="261" t="str">
        <f t="shared" si="11"/>
        <v>MGTotal75-79</v>
      </c>
      <c r="F719" s="266">
        <v>413987.22019999998</v>
      </c>
    </row>
    <row r="720" spans="2:6" x14ac:dyDescent="0.2">
      <c r="B720" s="261" t="s">
        <v>59</v>
      </c>
      <c r="C720" s="261" t="s">
        <v>3</v>
      </c>
      <c r="D720" s="264" t="s">
        <v>21</v>
      </c>
      <c r="E720" s="261" t="str">
        <f t="shared" si="11"/>
        <v>MGTotal80-84</v>
      </c>
      <c r="F720" s="266">
        <v>276907.15259999997</v>
      </c>
    </row>
    <row r="721" spans="2:6" x14ac:dyDescent="0.2">
      <c r="B721" s="261" t="s">
        <v>59</v>
      </c>
      <c r="C721" s="261" t="s">
        <v>3</v>
      </c>
      <c r="D721" s="264" t="s">
        <v>22</v>
      </c>
      <c r="E721" s="261" t="str">
        <f t="shared" si="11"/>
        <v>MGTotal85-89</v>
      </c>
      <c r="F721" s="266">
        <v>151548.6881</v>
      </c>
    </row>
    <row r="722" spans="2:6" x14ac:dyDescent="0.2">
      <c r="B722" s="261" t="s">
        <v>59</v>
      </c>
      <c r="C722" s="261" t="s">
        <v>3</v>
      </c>
      <c r="D722" s="264" t="s">
        <v>5</v>
      </c>
      <c r="E722" s="261" t="str">
        <f t="shared" si="11"/>
        <v>MGTotal90+</v>
      </c>
      <c r="F722" s="266">
        <v>100210.10950000001</v>
      </c>
    </row>
    <row r="723" spans="2:6" x14ac:dyDescent="0.2">
      <c r="B723" s="261" t="s">
        <v>66</v>
      </c>
      <c r="C723" s="261" t="s">
        <v>48</v>
      </c>
      <c r="D723" s="264">
        <v>0</v>
      </c>
      <c r="E723" s="261" t="str">
        <f t="shared" si="11"/>
        <v>MSFemale0</v>
      </c>
      <c r="F723" s="266">
        <v>21390.014500000001</v>
      </c>
    </row>
    <row r="724" spans="2:6" x14ac:dyDescent="0.2">
      <c r="B724" s="261" t="s">
        <v>66</v>
      </c>
      <c r="C724" s="261" t="s">
        <v>48</v>
      </c>
      <c r="D724" s="265" t="s">
        <v>18</v>
      </c>
      <c r="E724" s="261" t="str">
        <f t="shared" si="11"/>
        <v>MSFemale1-4</v>
      </c>
      <c r="F724" s="266">
        <v>85683.877299999993</v>
      </c>
    </row>
    <row r="725" spans="2:6" x14ac:dyDescent="0.2">
      <c r="B725" s="261" t="s">
        <v>66</v>
      </c>
      <c r="C725" s="261" t="s">
        <v>48</v>
      </c>
      <c r="D725" s="265" t="s">
        <v>70</v>
      </c>
      <c r="E725" s="261" t="str">
        <f t="shared" si="11"/>
        <v>MSFemale5-9</v>
      </c>
      <c r="F725" s="266">
        <v>105434.57180000001</v>
      </c>
    </row>
    <row r="726" spans="2:6" x14ac:dyDescent="0.2">
      <c r="B726" s="261" t="s">
        <v>66</v>
      </c>
      <c r="C726" s="261" t="s">
        <v>48</v>
      </c>
      <c r="D726" s="265" t="s">
        <v>71</v>
      </c>
      <c r="E726" s="261" t="str">
        <f t="shared" si="11"/>
        <v>MSFemale10-14</v>
      </c>
      <c r="F726" s="266">
        <v>99200.868300000002</v>
      </c>
    </row>
    <row r="727" spans="2:6" x14ac:dyDescent="0.2">
      <c r="B727" s="261" t="s">
        <v>66</v>
      </c>
      <c r="C727" s="261" t="s">
        <v>48</v>
      </c>
      <c r="D727" s="264" t="s">
        <v>72</v>
      </c>
      <c r="E727" s="261" t="str">
        <f t="shared" si="11"/>
        <v>MSFemale15-19</v>
      </c>
      <c r="F727" s="266">
        <v>101315.7611</v>
      </c>
    </row>
    <row r="728" spans="2:6" x14ac:dyDescent="0.2">
      <c r="B728" s="261" t="s">
        <v>66</v>
      </c>
      <c r="C728" s="261" t="s">
        <v>48</v>
      </c>
      <c r="D728" s="264" t="s">
        <v>73</v>
      </c>
      <c r="E728" s="261" t="str">
        <f t="shared" si="11"/>
        <v>MSFemale20-24</v>
      </c>
      <c r="F728" s="266">
        <v>110430.32799999999</v>
      </c>
    </row>
    <row r="729" spans="2:6" x14ac:dyDescent="0.2">
      <c r="B729" s="261" t="s">
        <v>66</v>
      </c>
      <c r="C729" s="261" t="s">
        <v>48</v>
      </c>
      <c r="D729" s="264" t="s">
        <v>74</v>
      </c>
      <c r="E729" s="261" t="str">
        <f t="shared" si="11"/>
        <v>MSFemale25-29</v>
      </c>
      <c r="F729" s="266">
        <v>113850.0224</v>
      </c>
    </row>
    <row r="730" spans="2:6" x14ac:dyDescent="0.2">
      <c r="B730" s="261" t="s">
        <v>66</v>
      </c>
      <c r="C730" s="261" t="s">
        <v>48</v>
      </c>
      <c r="D730" s="264" t="s">
        <v>75</v>
      </c>
      <c r="E730" s="261" t="str">
        <f t="shared" si="11"/>
        <v>MSFemale30-34</v>
      </c>
      <c r="F730" s="266">
        <v>111432.14260000001</v>
      </c>
    </row>
    <row r="731" spans="2:6" x14ac:dyDescent="0.2">
      <c r="B731" s="261" t="s">
        <v>66</v>
      </c>
      <c r="C731" s="261" t="s">
        <v>48</v>
      </c>
      <c r="D731" s="264" t="s">
        <v>76</v>
      </c>
      <c r="E731" s="261" t="str">
        <f t="shared" si="11"/>
        <v>MSFemale35-39</v>
      </c>
      <c r="F731" s="266">
        <v>111815.4664</v>
      </c>
    </row>
    <row r="732" spans="2:6" x14ac:dyDescent="0.2">
      <c r="B732" s="261" t="s">
        <v>66</v>
      </c>
      <c r="C732" s="261" t="s">
        <v>48</v>
      </c>
      <c r="D732" s="264" t="s">
        <v>77</v>
      </c>
      <c r="E732" s="261" t="str">
        <f t="shared" si="11"/>
        <v>MSFemale40-44</v>
      </c>
      <c r="F732" s="266">
        <v>102744.9954</v>
      </c>
    </row>
    <row r="733" spans="2:6" x14ac:dyDescent="0.2">
      <c r="B733" s="261" t="s">
        <v>66</v>
      </c>
      <c r="C733" s="261" t="s">
        <v>48</v>
      </c>
      <c r="D733" s="264" t="s">
        <v>78</v>
      </c>
      <c r="E733" s="261" t="str">
        <f t="shared" si="11"/>
        <v>MSFemale45-49</v>
      </c>
      <c r="F733" s="266">
        <v>92221.412400000001</v>
      </c>
    </row>
    <row r="734" spans="2:6" x14ac:dyDescent="0.2">
      <c r="B734" s="261" t="s">
        <v>66</v>
      </c>
      <c r="C734" s="261" t="s">
        <v>48</v>
      </c>
      <c r="D734" s="264" t="s">
        <v>79</v>
      </c>
      <c r="E734" s="261" t="str">
        <f t="shared" si="11"/>
        <v>MSFemale50-54</v>
      </c>
      <c r="F734" s="266">
        <v>84829.428899999999</v>
      </c>
    </row>
    <row r="735" spans="2:6" x14ac:dyDescent="0.2">
      <c r="B735" s="261" t="s">
        <v>66</v>
      </c>
      <c r="C735" s="261" t="s">
        <v>48</v>
      </c>
      <c r="D735" s="264" t="s">
        <v>80</v>
      </c>
      <c r="E735" s="261" t="str">
        <f t="shared" si="11"/>
        <v>MSFemale55-59</v>
      </c>
      <c r="F735" s="266">
        <v>77116.039000000004</v>
      </c>
    </row>
    <row r="736" spans="2:6" x14ac:dyDescent="0.2">
      <c r="B736" s="261" t="s">
        <v>66</v>
      </c>
      <c r="C736" s="261" t="s">
        <v>48</v>
      </c>
      <c r="D736" s="264" t="s">
        <v>81</v>
      </c>
      <c r="E736" s="261" t="str">
        <f t="shared" si="11"/>
        <v>MSFemale60-64</v>
      </c>
      <c r="F736" s="266">
        <v>62122.619700000003</v>
      </c>
    </row>
    <row r="737" spans="2:6" x14ac:dyDescent="0.2">
      <c r="B737" s="261" t="s">
        <v>66</v>
      </c>
      <c r="C737" s="261" t="s">
        <v>48</v>
      </c>
      <c r="D737" s="264" t="s">
        <v>82</v>
      </c>
      <c r="E737" s="261" t="str">
        <f t="shared" si="11"/>
        <v>MSFemale65-69</v>
      </c>
      <c r="F737" s="266">
        <v>47916.590700000001</v>
      </c>
    </row>
    <row r="738" spans="2:6" x14ac:dyDescent="0.2">
      <c r="B738" s="261" t="s">
        <v>66</v>
      </c>
      <c r="C738" s="261" t="s">
        <v>48</v>
      </c>
      <c r="D738" s="264" t="s">
        <v>19</v>
      </c>
      <c r="E738" s="261" t="str">
        <f t="shared" si="11"/>
        <v>MSFemale70-74</v>
      </c>
      <c r="F738" s="266">
        <v>34454.643499999998</v>
      </c>
    </row>
    <row r="739" spans="2:6" x14ac:dyDescent="0.2">
      <c r="B739" s="261" t="s">
        <v>66</v>
      </c>
      <c r="C739" s="261" t="s">
        <v>48</v>
      </c>
      <c r="D739" s="264" t="s">
        <v>20</v>
      </c>
      <c r="E739" s="261" t="str">
        <f t="shared" si="11"/>
        <v>MSFemale75-79</v>
      </c>
      <c r="F739" s="266">
        <v>24026.230299999999</v>
      </c>
    </row>
    <row r="740" spans="2:6" x14ac:dyDescent="0.2">
      <c r="B740" s="261" t="s">
        <v>66</v>
      </c>
      <c r="C740" s="261" t="s">
        <v>48</v>
      </c>
      <c r="D740" s="264" t="s">
        <v>21</v>
      </c>
      <c r="E740" s="261" t="str">
        <f t="shared" si="11"/>
        <v>MSFemale80-84</v>
      </c>
      <c r="F740" s="266">
        <v>15478.145699999999</v>
      </c>
    </row>
    <row r="741" spans="2:6" x14ac:dyDescent="0.2">
      <c r="B741" s="261" t="s">
        <v>66</v>
      </c>
      <c r="C741" s="261" t="s">
        <v>48</v>
      </c>
      <c r="D741" s="264" t="s">
        <v>22</v>
      </c>
      <c r="E741" s="261" t="str">
        <f t="shared" si="11"/>
        <v>MSFemale85-89</v>
      </c>
      <c r="F741" s="266">
        <v>8201.8299000000006</v>
      </c>
    </row>
    <row r="742" spans="2:6" x14ac:dyDescent="0.2">
      <c r="B742" s="261" t="s">
        <v>66</v>
      </c>
      <c r="C742" s="261" t="s">
        <v>48</v>
      </c>
      <c r="D742" s="264" t="s">
        <v>5</v>
      </c>
      <c r="E742" s="261" t="str">
        <f t="shared" si="11"/>
        <v>MSFemale90+</v>
      </c>
      <c r="F742" s="266">
        <v>4944.0510000000004</v>
      </c>
    </row>
    <row r="743" spans="2:6" x14ac:dyDescent="0.2">
      <c r="B743" s="261" t="s">
        <v>66</v>
      </c>
      <c r="C743" s="261" t="s">
        <v>47</v>
      </c>
      <c r="D743" s="264">
        <v>0</v>
      </c>
      <c r="E743" s="261" t="str">
        <f t="shared" si="11"/>
        <v>MSMale0</v>
      </c>
      <c r="F743" s="266">
        <v>22406.890599999999</v>
      </c>
    </row>
    <row r="744" spans="2:6" x14ac:dyDescent="0.2">
      <c r="B744" s="261" t="s">
        <v>66</v>
      </c>
      <c r="C744" s="261" t="s">
        <v>47</v>
      </c>
      <c r="D744" s="265" t="s">
        <v>18</v>
      </c>
      <c r="E744" s="261" t="str">
        <f t="shared" si="11"/>
        <v>MSMale1-4</v>
      </c>
      <c r="F744" s="266">
        <v>89708.645900000003</v>
      </c>
    </row>
    <row r="745" spans="2:6" x14ac:dyDescent="0.2">
      <c r="B745" s="261" t="s">
        <v>66</v>
      </c>
      <c r="C745" s="261" t="s">
        <v>47</v>
      </c>
      <c r="D745" s="265" t="s">
        <v>70</v>
      </c>
      <c r="E745" s="261" t="str">
        <f t="shared" si="11"/>
        <v>MSMale5-9</v>
      </c>
      <c r="F745" s="266">
        <v>110507.31020000001</v>
      </c>
    </row>
    <row r="746" spans="2:6" x14ac:dyDescent="0.2">
      <c r="B746" s="261" t="s">
        <v>66</v>
      </c>
      <c r="C746" s="261" t="s">
        <v>47</v>
      </c>
      <c r="D746" s="265" t="s">
        <v>71</v>
      </c>
      <c r="E746" s="261" t="str">
        <f t="shared" si="11"/>
        <v>MSMale10-14</v>
      </c>
      <c r="F746" s="266">
        <v>104144.5284</v>
      </c>
    </row>
    <row r="747" spans="2:6" x14ac:dyDescent="0.2">
      <c r="B747" s="261" t="s">
        <v>66</v>
      </c>
      <c r="C747" s="261" t="s">
        <v>47</v>
      </c>
      <c r="D747" s="264" t="s">
        <v>72</v>
      </c>
      <c r="E747" s="261" t="str">
        <f t="shared" si="11"/>
        <v>MSMale15-19</v>
      </c>
      <c r="F747" s="266">
        <v>106174.23450000001</v>
      </c>
    </row>
    <row r="748" spans="2:6" x14ac:dyDescent="0.2">
      <c r="B748" s="261" t="s">
        <v>66</v>
      </c>
      <c r="C748" s="261" t="s">
        <v>47</v>
      </c>
      <c r="D748" s="264" t="s">
        <v>73</v>
      </c>
      <c r="E748" s="261" t="str">
        <f t="shared" si="11"/>
        <v>MSMale20-24</v>
      </c>
      <c r="F748" s="266">
        <v>114033.87149999999</v>
      </c>
    </row>
    <row r="749" spans="2:6" x14ac:dyDescent="0.2">
      <c r="B749" s="261" t="s">
        <v>66</v>
      </c>
      <c r="C749" s="261" t="s">
        <v>47</v>
      </c>
      <c r="D749" s="264" t="s">
        <v>74</v>
      </c>
      <c r="E749" s="261" t="str">
        <f t="shared" si="11"/>
        <v>MSMale25-29</v>
      </c>
      <c r="F749" s="266">
        <v>115255.6516</v>
      </c>
    </row>
    <row r="750" spans="2:6" x14ac:dyDescent="0.2">
      <c r="B750" s="261" t="s">
        <v>66</v>
      </c>
      <c r="C750" s="261" t="s">
        <v>47</v>
      </c>
      <c r="D750" s="264" t="s">
        <v>75</v>
      </c>
      <c r="E750" s="261" t="str">
        <f t="shared" si="11"/>
        <v>MSMale30-34</v>
      </c>
      <c r="F750" s="266">
        <v>112616.26760000001</v>
      </c>
    </row>
    <row r="751" spans="2:6" x14ac:dyDescent="0.2">
      <c r="B751" s="261" t="s">
        <v>66</v>
      </c>
      <c r="C751" s="261" t="s">
        <v>47</v>
      </c>
      <c r="D751" s="264" t="s">
        <v>76</v>
      </c>
      <c r="E751" s="261" t="str">
        <f t="shared" si="11"/>
        <v>MSMale35-39</v>
      </c>
      <c r="F751" s="266">
        <v>108961.64629999999</v>
      </c>
    </row>
    <row r="752" spans="2:6" x14ac:dyDescent="0.2">
      <c r="B752" s="261" t="s">
        <v>66</v>
      </c>
      <c r="C752" s="261" t="s">
        <v>47</v>
      </c>
      <c r="D752" s="264" t="s">
        <v>77</v>
      </c>
      <c r="E752" s="261" t="str">
        <f t="shared" si="11"/>
        <v>MSMale40-44</v>
      </c>
      <c r="F752" s="266">
        <v>99280.547699999996</v>
      </c>
    </row>
    <row r="753" spans="2:6" x14ac:dyDescent="0.2">
      <c r="B753" s="261" t="s">
        <v>66</v>
      </c>
      <c r="C753" s="261" t="s">
        <v>47</v>
      </c>
      <c r="D753" s="264" t="s">
        <v>78</v>
      </c>
      <c r="E753" s="261" t="str">
        <f t="shared" si="11"/>
        <v>MSMale45-49</v>
      </c>
      <c r="F753" s="266">
        <v>88458.367499999993</v>
      </c>
    </row>
    <row r="754" spans="2:6" x14ac:dyDescent="0.2">
      <c r="B754" s="261" t="s">
        <v>66</v>
      </c>
      <c r="C754" s="261" t="s">
        <v>47</v>
      </c>
      <c r="D754" s="264" t="s">
        <v>79</v>
      </c>
      <c r="E754" s="261" t="str">
        <f t="shared" si="11"/>
        <v>MSMale50-54</v>
      </c>
      <c r="F754" s="266">
        <v>80263.3894</v>
      </c>
    </row>
    <row r="755" spans="2:6" x14ac:dyDescent="0.2">
      <c r="B755" s="261" t="s">
        <v>66</v>
      </c>
      <c r="C755" s="261" t="s">
        <v>47</v>
      </c>
      <c r="D755" s="264" t="s">
        <v>80</v>
      </c>
      <c r="E755" s="261" t="str">
        <f t="shared" si="11"/>
        <v>MSMale55-59</v>
      </c>
      <c r="F755" s="266">
        <v>70918.215700000001</v>
      </c>
    </row>
    <row r="756" spans="2:6" x14ac:dyDescent="0.2">
      <c r="B756" s="261" t="s">
        <v>66</v>
      </c>
      <c r="C756" s="261" t="s">
        <v>47</v>
      </c>
      <c r="D756" s="264" t="s">
        <v>81</v>
      </c>
      <c r="E756" s="261" t="str">
        <f t="shared" si="11"/>
        <v>MSMale60-64</v>
      </c>
      <c r="F756" s="266">
        <v>56283.527199999997</v>
      </c>
    </row>
    <row r="757" spans="2:6" x14ac:dyDescent="0.2">
      <c r="B757" s="261" t="s">
        <v>66</v>
      </c>
      <c r="C757" s="261" t="s">
        <v>47</v>
      </c>
      <c r="D757" s="264" t="s">
        <v>82</v>
      </c>
      <c r="E757" s="261" t="str">
        <f t="shared" si="11"/>
        <v>MSMale65-69</v>
      </c>
      <c r="F757" s="266">
        <v>42657.585899999998</v>
      </c>
    </row>
    <row r="758" spans="2:6" x14ac:dyDescent="0.2">
      <c r="B758" s="261" t="s">
        <v>66</v>
      </c>
      <c r="C758" s="261" t="s">
        <v>47</v>
      </c>
      <c r="D758" s="264" t="s">
        <v>19</v>
      </c>
      <c r="E758" s="261" t="str">
        <f t="shared" si="11"/>
        <v>MSMale70-74</v>
      </c>
      <c r="F758" s="266">
        <v>29484.029500000001</v>
      </c>
    </row>
    <row r="759" spans="2:6" x14ac:dyDescent="0.2">
      <c r="B759" s="261" t="s">
        <v>66</v>
      </c>
      <c r="C759" s="261" t="s">
        <v>47</v>
      </c>
      <c r="D759" s="264" t="s">
        <v>20</v>
      </c>
      <c r="E759" s="261" t="str">
        <f t="shared" si="11"/>
        <v>MSMale75-79</v>
      </c>
      <c r="F759" s="266">
        <v>19530.162799999998</v>
      </c>
    </row>
    <row r="760" spans="2:6" x14ac:dyDescent="0.2">
      <c r="B760" s="261" t="s">
        <v>66</v>
      </c>
      <c r="C760" s="261" t="s">
        <v>47</v>
      </c>
      <c r="D760" s="264" t="s">
        <v>21</v>
      </c>
      <c r="E760" s="261" t="str">
        <f t="shared" si="11"/>
        <v>MSMale80-84</v>
      </c>
      <c r="F760" s="266">
        <v>12416.867</v>
      </c>
    </row>
    <row r="761" spans="2:6" x14ac:dyDescent="0.2">
      <c r="B761" s="261" t="s">
        <v>66</v>
      </c>
      <c r="C761" s="261" t="s">
        <v>47</v>
      </c>
      <c r="D761" s="264" t="s">
        <v>22</v>
      </c>
      <c r="E761" s="261" t="str">
        <f t="shared" si="11"/>
        <v>MSMale85-89</v>
      </c>
      <c r="F761" s="266">
        <v>6247.5218999999997</v>
      </c>
    </row>
    <row r="762" spans="2:6" x14ac:dyDescent="0.2">
      <c r="B762" s="261" t="s">
        <v>66</v>
      </c>
      <c r="C762" s="261" t="s">
        <v>47</v>
      </c>
      <c r="D762" s="264" t="s">
        <v>5</v>
      </c>
      <c r="E762" s="261" t="str">
        <f t="shared" si="11"/>
        <v>MSMale90+</v>
      </c>
      <c r="F762" s="266">
        <v>3403.5106999999998</v>
      </c>
    </row>
    <row r="763" spans="2:6" x14ac:dyDescent="0.2">
      <c r="B763" s="261" t="s">
        <v>66</v>
      </c>
      <c r="C763" s="261" t="s">
        <v>3</v>
      </c>
      <c r="D763" s="264">
        <v>0</v>
      </c>
      <c r="E763" s="261" t="str">
        <f t="shared" si="11"/>
        <v>MSTotal0</v>
      </c>
      <c r="F763" s="266">
        <v>43796.905100000004</v>
      </c>
    </row>
    <row r="764" spans="2:6" x14ac:dyDescent="0.2">
      <c r="B764" s="261" t="s">
        <v>66</v>
      </c>
      <c r="C764" s="261" t="s">
        <v>3</v>
      </c>
      <c r="D764" s="265" t="s">
        <v>18</v>
      </c>
      <c r="E764" s="261" t="str">
        <f t="shared" si="11"/>
        <v>MSTotal1-4</v>
      </c>
      <c r="F764" s="266">
        <v>175392.5232</v>
      </c>
    </row>
    <row r="765" spans="2:6" x14ac:dyDescent="0.2">
      <c r="B765" s="261" t="s">
        <v>66</v>
      </c>
      <c r="C765" s="261" t="s">
        <v>3</v>
      </c>
      <c r="D765" s="265" t="s">
        <v>70</v>
      </c>
      <c r="E765" s="261" t="str">
        <f t="shared" si="11"/>
        <v>MSTotal5-9</v>
      </c>
      <c r="F765" s="266">
        <v>215941.88200000001</v>
      </c>
    </row>
    <row r="766" spans="2:6" x14ac:dyDescent="0.2">
      <c r="B766" s="261" t="s">
        <v>66</v>
      </c>
      <c r="C766" s="261" t="s">
        <v>3</v>
      </c>
      <c r="D766" s="265" t="s">
        <v>71</v>
      </c>
      <c r="E766" s="261" t="str">
        <f t="shared" si="11"/>
        <v>MSTotal10-14</v>
      </c>
      <c r="F766" s="266">
        <v>203345.39660000001</v>
      </c>
    </row>
    <row r="767" spans="2:6" x14ac:dyDescent="0.2">
      <c r="B767" s="261" t="s">
        <v>66</v>
      </c>
      <c r="C767" s="261" t="s">
        <v>3</v>
      </c>
      <c r="D767" s="264" t="s">
        <v>72</v>
      </c>
      <c r="E767" s="261" t="str">
        <f t="shared" si="11"/>
        <v>MSTotal15-19</v>
      </c>
      <c r="F767" s="266">
        <v>207489.99189999999</v>
      </c>
    </row>
    <row r="768" spans="2:6" x14ac:dyDescent="0.2">
      <c r="B768" s="261" t="s">
        <v>66</v>
      </c>
      <c r="C768" s="261" t="s">
        <v>3</v>
      </c>
      <c r="D768" s="264" t="s">
        <v>73</v>
      </c>
      <c r="E768" s="261" t="str">
        <f t="shared" si="11"/>
        <v>MSTotal20-24</v>
      </c>
      <c r="F768" s="266">
        <v>224464.1868</v>
      </c>
    </row>
    <row r="769" spans="2:6" x14ac:dyDescent="0.2">
      <c r="B769" s="261" t="s">
        <v>66</v>
      </c>
      <c r="C769" s="261" t="s">
        <v>3</v>
      </c>
      <c r="D769" s="264" t="s">
        <v>74</v>
      </c>
      <c r="E769" s="261" t="str">
        <f t="shared" si="11"/>
        <v>MSTotal25-29</v>
      </c>
      <c r="F769" s="266">
        <v>229105.674</v>
      </c>
    </row>
    <row r="770" spans="2:6" x14ac:dyDescent="0.2">
      <c r="B770" s="261" t="s">
        <v>66</v>
      </c>
      <c r="C770" s="261" t="s">
        <v>3</v>
      </c>
      <c r="D770" s="264" t="s">
        <v>75</v>
      </c>
      <c r="E770" s="261" t="str">
        <f t="shared" si="11"/>
        <v>MSTotal30-34</v>
      </c>
      <c r="F770" s="266">
        <v>224048.39809999999</v>
      </c>
    </row>
    <row r="771" spans="2:6" x14ac:dyDescent="0.2">
      <c r="B771" s="261" t="s">
        <v>66</v>
      </c>
      <c r="C771" s="261" t="s">
        <v>3</v>
      </c>
      <c r="D771" s="264" t="s">
        <v>76</v>
      </c>
      <c r="E771" s="261" t="str">
        <f t="shared" si="11"/>
        <v>MSTotal35-39</v>
      </c>
      <c r="F771" s="266">
        <v>220777.09589999999</v>
      </c>
    </row>
    <row r="772" spans="2:6" x14ac:dyDescent="0.2">
      <c r="B772" s="261" t="s">
        <v>66</v>
      </c>
      <c r="C772" s="261" t="s">
        <v>3</v>
      </c>
      <c r="D772" s="264" t="s">
        <v>77</v>
      </c>
      <c r="E772" s="261" t="str">
        <f t="shared" ref="E772:E835" si="12">_xlfn.CONCAT(B772,C772,D772)</f>
        <v>MSTotal40-44</v>
      </c>
      <c r="F772" s="266">
        <v>202025.54269999999</v>
      </c>
    </row>
    <row r="773" spans="2:6" x14ac:dyDescent="0.2">
      <c r="B773" s="261" t="s">
        <v>66</v>
      </c>
      <c r="C773" s="261" t="s">
        <v>3</v>
      </c>
      <c r="D773" s="264" t="s">
        <v>78</v>
      </c>
      <c r="E773" s="261" t="str">
        <f t="shared" si="12"/>
        <v>MSTotal45-49</v>
      </c>
      <c r="F773" s="266">
        <v>180679.77979999999</v>
      </c>
    </row>
    <row r="774" spans="2:6" x14ac:dyDescent="0.2">
      <c r="B774" s="261" t="s">
        <v>66</v>
      </c>
      <c r="C774" s="261" t="s">
        <v>3</v>
      </c>
      <c r="D774" s="264" t="s">
        <v>79</v>
      </c>
      <c r="E774" s="261" t="str">
        <f t="shared" si="12"/>
        <v>MSTotal50-54</v>
      </c>
      <c r="F774" s="266">
        <v>165092.81640000001</v>
      </c>
    </row>
    <row r="775" spans="2:6" x14ac:dyDescent="0.2">
      <c r="B775" s="261" t="s">
        <v>66</v>
      </c>
      <c r="C775" s="261" t="s">
        <v>3</v>
      </c>
      <c r="D775" s="264" t="s">
        <v>80</v>
      </c>
      <c r="E775" s="261" t="str">
        <f t="shared" si="12"/>
        <v>MSTotal55-59</v>
      </c>
      <c r="F775" s="266">
        <v>148034.25380000001</v>
      </c>
    </row>
    <row r="776" spans="2:6" x14ac:dyDescent="0.2">
      <c r="B776" s="261" t="s">
        <v>66</v>
      </c>
      <c r="C776" s="261" t="s">
        <v>3</v>
      </c>
      <c r="D776" s="264" t="s">
        <v>81</v>
      </c>
      <c r="E776" s="261" t="str">
        <f t="shared" si="12"/>
        <v>MSTotal60-64</v>
      </c>
      <c r="F776" s="266">
        <v>118406.1344</v>
      </c>
    </row>
    <row r="777" spans="2:6" x14ac:dyDescent="0.2">
      <c r="B777" s="261" t="s">
        <v>66</v>
      </c>
      <c r="C777" s="261" t="s">
        <v>3</v>
      </c>
      <c r="D777" s="264" t="s">
        <v>82</v>
      </c>
      <c r="E777" s="261" t="str">
        <f t="shared" si="12"/>
        <v>MSTotal65-69</v>
      </c>
      <c r="F777" s="266">
        <v>90574.1636</v>
      </c>
    </row>
    <row r="778" spans="2:6" x14ac:dyDescent="0.2">
      <c r="B778" s="261" t="s">
        <v>66</v>
      </c>
      <c r="C778" s="261" t="s">
        <v>3</v>
      </c>
      <c r="D778" s="264" t="s">
        <v>19</v>
      </c>
      <c r="E778" s="261" t="str">
        <f t="shared" si="12"/>
        <v>MSTotal70-74</v>
      </c>
      <c r="F778" s="266">
        <v>63938.662600000003</v>
      </c>
    </row>
    <row r="779" spans="2:6" x14ac:dyDescent="0.2">
      <c r="B779" s="261" t="s">
        <v>66</v>
      </c>
      <c r="C779" s="261" t="s">
        <v>3</v>
      </c>
      <c r="D779" s="264" t="s">
        <v>20</v>
      </c>
      <c r="E779" s="261" t="str">
        <f t="shared" si="12"/>
        <v>MSTotal75-79</v>
      </c>
      <c r="F779" s="266">
        <v>43556.353900000002</v>
      </c>
    </row>
    <row r="780" spans="2:6" x14ac:dyDescent="0.2">
      <c r="B780" s="261" t="s">
        <v>66</v>
      </c>
      <c r="C780" s="261" t="s">
        <v>3</v>
      </c>
      <c r="D780" s="264" t="s">
        <v>21</v>
      </c>
      <c r="E780" s="261" t="str">
        <f t="shared" si="12"/>
        <v>MSTotal80-84</v>
      </c>
      <c r="F780" s="266">
        <v>27894.976600000002</v>
      </c>
    </row>
    <row r="781" spans="2:6" x14ac:dyDescent="0.2">
      <c r="B781" s="261" t="s">
        <v>66</v>
      </c>
      <c r="C781" s="261" t="s">
        <v>3</v>
      </c>
      <c r="D781" s="264" t="s">
        <v>22</v>
      </c>
      <c r="E781" s="261" t="str">
        <f t="shared" si="12"/>
        <v>MSTotal85-89</v>
      </c>
      <c r="F781" s="266">
        <v>14449.346299999999</v>
      </c>
    </row>
    <row r="782" spans="2:6" x14ac:dyDescent="0.2">
      <c r="B782" s="261" t="s">
        <v>66</v>
      </c>
      <c r="C782" s="261" t="s">
        <v>3</v>
      </c>
      <c r="D782" s="264" t="s">
        <v>5</v>
      </c>
      <c r="E782" s="261" t="str">
        <f t="shared" si="12"/>
        <v>MSTotal90+</v>
      </c>
      <c r="F782" s="266">
        <v>8347.5596999999998</v>
      </c>
    </row>
    <row r="783" spans="2:6" x14ac:dyDescent="0.2">
      <c r="B783" s="261" t="s">
        <v>67</v>
      </c>
      <c r="C783" s="261" t="s">
        <v>48</v>
      </c>
      <c r="D783" s="264">
        <v>0</v>
      </c>
      <c r="E783" s="261" t="str">
        <f t="shared" si="12"/>
        <v>MTFemale0</v>
      </c>
      <c r="F783" s="266">
        <v>27796.111199999999</v>
      </c>
    </row>
    <row r="784" spans="2:6" x14ac:dyDescent="0.2">
      <c r="B784" s="261" t="s">
        <v>67</v>
      </c>
      <c r="C784" s="261" t="s">
        <v>48</v>
      </c>
      <c r="D784" s="265" t="s">
        <v>18</v>
      </c>
      <c r="E784" s="261" t="str">
        <f t="shared" si="12"/>
        <v>MTFemale1-4</v>
      </c>
      <c r="F784" s="266">
        <v>110629.8214</v>
      </c>
    </row>
    <row r="785" spans="2:6" x14ac:dyDescent="0.2">
      <c r="B785" s="261" t="s">
        <v>67</v>
      </c>
      <c r="C785" s="261" t="s">
        <v>48</v>
      </c>
      <c r="D785" s="265" t="s">
        <v>70</v>
      </c>
      <c r="E785" s="261" t="str">
        <f t="shared" si="12"/>
        <v>MTFemale5-9</v>
      </c>
      <c r="F785" s="266">
        <v>131816.87530000001</v>
      </c>
    </row>
    <row r="786" spans="2:6" x14ac:dyDescent="0.2">
      <c r="B786" s="261" t="s">
        <v>67</v>
      </c>
      <c r="C786" s="261" t="s">
        <v>48</v>
      </c>
      <c r="D786" s="265" t="s">
        <v>71</v>
      </c>
      <c r="E786" s="261" t="str">
        <f t="shared" si="12"/>
        <v>MTFemale10-14</v>
      </c>
      <c r="F786" s="266">
        <v>131146.41399999999</v>
      </c>
    </row>
    <row r="787" spans="2:6" x14ac:dyDescent="0.2">
      <c r="B787" s="261" t="s">
        <v>67</v>
      </c>
      <c r="C787" s="261" t="s">
        <v>48</v>
      </c>
      <c r="D787" s="264" t="s">
        <v>72</v>
      </c>
      <c r="E787" s="261" t="str">
        <f t="shared" si="12"/>
        <v>MTFemale15-19</v>
      </c>
      <c r="F787" s="266">
        <v>131735.1298</v>
      </c>
    </row>
    <row r="788" spans="2:6" x14ac:dyDescent="0.2">
      <c r="B788" s="261" t="s">
        <v>67</v>
      </c>
      <c r="C788" s="261" t="s">
        <v>48</v>
      </c>
      <c r="D788" s="264" t="s">
        <v>73</v>
      </c>
      <c r="E788" s="261" t="str">
        <f t="shared" si="12"/>
        <v>MTFemale20-24</v>
      </c>
      <c r="F788" s="266">
        <v>139866.0018</v>
      </c>
    </row>
    <row r="789" spans="2:6" x14ac:dyDescent="0.2">
      <c r="B789" s="261" t="s">
        <v>67</v>
      </c>
      <c r="C789" s="261" t="s">
        <v>48</v>
      </c>
      <c r="D789" s="264" t="s">
        <v>74</v>
      </c>
      <c r="E789" s="261" t="str">
        <f t="shared" si="12"/>
        <v>MTFemale25-29</v>
      </c>
      <c r="F789" s="266">
        <v>144387.44330000001</v>
      </c>
    </row>
    <row r="790" spans="2:6" x14ac:dyDescent="0.2">
      <c r="B790" s="261" t="s">
        <v>67</v>
      </c>
      <c r="C790" s="261" t="s">
        <v>48</v>
      </c>
      <c r="D790" s="264" t="s">
        <v>75</v>
      </c>
      <c r="E790" s="261" t="str">
        <f t="shared" si="12"/>
        <v>MTFemale30-34</v>
      </c>
      <c r="F790" s="266">
        <v>144708.3793</v>
      </c>
    </row>
    <row r="791" spans="2:6" x14ac:dyDescent="0.2">
      <c r="B791" s="261" t="s">
        <v>67</v>
      </c>
      <c r="C791" s="261" t="s">
        <v>48</v>
      </c>
      <c r="D791" s="264" t="s">
        <v>76</v>
      </c>
      <c r="E791" s="261" t="str">
        <f t="shared" si="12"/>
        <v>MTFemale35-39</v>
      </c>
      <c r="F791" s="266">
        <v>141907.5196</v>
      </c>
    </row>
    <row r="792" spans="2:6" x14ac:dyDescent="0.2">
      <c r="B792" s="261" t="s">
        <v>67</v>
      </c>
      <c r="C792" s="261" t="s">
        <v>48</v>
      </c>
      <c r="D792" s="264" t="s">
        <v>77</v>
      </c>
      <c r="E792" s="261" t="str">
        <f t="shared" si="12"/>
        <v>MTFemale40-44</v>
      </c>
      <c r="F792" s="266">
        <v>131954.6844</v>
      </c>
    </row>
    <row r="793" spans="2:6" x14ac:dyDescent="0.2">
      <c r="B793" s="261" t="s">
        <v>67</v>
      </c>
      <c r="C793" s="261" t="s">
        <v>48</v>
      </c>
      <c r="D793" s="264" t="s">
        <v>78</v>
      </c>
      <c r="E793" s="261" t="str">
        <f t="shared" si="12"/>
        <v>MTFemale45-49</v>
      </c>
      <c r="F793" s="266">
        <v>115692.9111</v>
      </c>
    </row>
    <row r="794" spans="2:6" x14ac:dyDescent="0.2">
      <c r="B794" s="261" t="s">
        <v>67</v>
      </c>
      <c r="C794" s="261" t="s">
        <v>48</v>
      </c>
      <c r="D794" s="264" t="s">
        <v>79</v>
      </c>
      <c r="E794" s="261" t="str">
        <f t="shared" si="12"/>
        <v>MTFemale50-54</v>
      </c>
      <c r="F794" s="266">
        <v>102474.3219</v>
      </c>
    </row>
    <row r="795" spans="2:6" x14ac:dyDescent="0.2">
      <c r="B795" s="261" t="s">
        <v>67</v>
      </c>
      <c r="C795" s="261" t="s">
        <v>48</v>
      </c>
      <c r="D795" s="264" t="s">
        <v>80</v>
      </c>
      <c r="E795" s="261" t="str">
        <f t="shared" si="12"/>
        <v>MTFemale55-59</v>
      </c>
      <c r="F795" s="266">
        <v>86503.312699999995</v>
      </c>
    </row>
    <row r="796" spans="2:6" x14ac:dyDescent="0.2">
      <c r="B796" s="261" t="s">
        <v>67</v>
      </c>
      <c r="C796" s="261" t="s">
        <v>48</v>
      </c>
      <c r="D796" s="264" t="s">
        <v>81</v>
      </c>
      <c r="E796" s="261" t="str">
        <f t="shared" si="12"/>
        <v>MTFemale60-64</v>
      </c>
      <c r="F796" s="266">
        <v>67755.275299999994</v>
      </c>
    </row>
    <row r="797" spans="2:6" x14ac:dyDescent="0.2">
      <c r="B797" s="261" t="s">
        <v>67</v>
      </c>
      <c r="C797" s="261" t="s">
        <v>48</v>
      </c>
      <c r="D797" s="264" t="s">
        <v>82</v>
      </c>
      <c r="E797" s="261" t="str">
        <f t="shared" si="12"/>
        <v>MTFemale65-69</v>
      </c>
      <c r="F797" s="266">
        <v>49581.226000000002</v>
      </c>
    </row>
    <row r="798" spans="2:6" x14ac:dyDescent="0.2">
      <c r="B798" s="261" t="s">
        <v>67</v>
      </c>
      <c r="C798" s="261" t="s">
        <v>48</v>
      </c>
      <c r="D798" s="264" t="s">
        <v>19</v>
      </c>
      <c r="E798" s="261" t="str">
        <f t="shared" si="12"/>
        <v>MTFemale70-74</v>
      </c>
      <c r="F798" s="266">
        <v>34121.819100000001</v>
      </c>
    </row>
    <row r="799" spans="2:6" x14ac:dyDescent="0.2">
      <c r="B799" s="261" t="s">
        <v>67</v>
      </c>
      <c r="C799" s="261" t="s">
        <v>48</v>
      </c>
      <c r="D799" s="264" t="s">
        <v>20</v>
      </c>
      <c r="E799" s="261" t="str">
        <f t="shared" si="12"/>
        <v>MTFemale75-79</v>
      </c>
      <c r="F799" s="266">
        <v>22107.2431</v>
      </c>
    </row>
    <row r="800" spans="2:6" x14ac:dyDescent="0.2">
      <c r="B800" s="261" t="s">
        <v>67</v>
      </c>
      <c r="C800" s="261" t="s">
        <v>48</v>
      </c>
      <c r="D800" s="264" t="s">
        <v>21</v>
      </c>
      <c r="E800" s="261" t="str">
        <f t="shared" si="12"/>
        <v>MTFemale80-84</v>
      </c>
      <c r="F800" s="266">
        <v>13504.8717</v>
      </c>
    </row>
    <row r="801" spans="2:6" x14ac:dyDescent="0.2">
      <c r="B801" s="261" t="s">
        <v>67</v>
      </c>
      <c r="C801" s="261" t="s">
        <v>48</v>
      </c>
      <c r="D801" s="264" t="s">
        <v>22</v>
      </c>
      <c r="E801" s="261" t="str">
        <f t="shared" si="12"/>
        <v>MTFemale85-89</v>
      </c>
      <c r="F801" s="266">
        <v>6499.0342000000001</v>
      </c>
    </row>
    <row r="802" spans="2:6" x14ac:dyDescent="0.2">
      <c r="B802" s="261" t="s">
        <v>67</v>
      </c>
      <c r="C802" s="261" t="s">
        <v>48</v>
      </c>
      <c r="D802" s="264" t="s">
        <v>5</v>
      </c>
      <c r="E802" s="261" t="str">
        <f t="shared" si="12"/>
        <v>MTFemale90+</v>
      </c>
      <c r="F802" s="266">
        <v>3795.4780000000001</v>
      </c>
    </row>
    <row r="803" spans="2:6" x14ac:dyDescent="0.2">
      <c r="B803" s="261" t="s">
        <v>67</v>
      </c>
      <c r="C803" s="261" t="s">
        <v>47</v>
      </c>
      <c r="D803" s="264">
        <v>0</v>
      </c>
      <c r="E803" s="261" t="str">
        <f t="shared" si="12"/>
        <v>MTMale0</v>
      </c>
      <c r="F803" s="266">
        <v>29100.9087</v>
      </c>
    </row>
    <row r="804" spans="2:6" x14ac:dyDescent="0.2">
      <c r="B804" s="261" t="s">
        <v>67</v>
      </c>
      <c r="C804" s="261" t="s">
        <v>47</v>
      </c>
      <c r="D804" s="265" t="s">
        <v>18</v>
      </c>
      <c r="E804" s="261" t="str">
        <f t="shared" si="12"/>
        <v>MTMale1-4</v>
      </c>
      <c r="F804" s="266">
        <v>115608.6988</v>
      </c>
    </row>
    <row r="805" spans="2:6" x14ac:dyDescent="0.2">
      <c r="B805" s="261" t="s">
        <v>67</v>
      </c>
      <c r="C805" s="261" t="s">
        <v>47</v>
      </c>
      <c r="D805" s="265" t="s">
        <v>70</v>
      </c>
      <c r="E805" s="261" t="str">
        <f t="shared" si="12"/>
        <v>MTMale5-9</v>
      </c>
      <c r="F805" s="266">
        <v>137290.33619999999</v>
      </c>
    </row>
    <row r="806" spans="2:6" x14ac:dyDescent="0.2">
      <c r="B806" s="261" t="s">
        <v>67</v>
      </c>
      <c r="C806" s="261" t="s">
        <v>47</v>
      </c>
      <c r="D806" s="265" t="s">
        <v>71</v>
      </c>
      <c r="E806" s="261" t="str">
        <f t="shared" si="12"/>
        <v>MTMale10-14</v>
      </c>
      <c r="F806" s="266">
        <v>136392.6207</v>
      </c>
    </row>
    <row r="807" spans="2:6" x14ac:dyDescent="0.2">
      <c r="B807" s="261" t="s">
        <v>67</v>
      </c>
      <c r="C807" s="261" t="s">
        <v>47</v>
      </c>
      <c r="D807" s="264" t="s">
        <v>72</v>
      </c>
      <c r="E807" s="261" t="str">
        <f t="shared" si="12"/>
        <v>MTMale15-19</v>
      </c>
      <c r="F807" s="266">
        <v>136952.15410000001</v>
      </c>
    </row>
    <row r="808" spans="2:6" x14ac:dyDescent="0.2">
      <c r="B808" s="261" t="s">
        <v>67</v>
      </c>
      <c r="C808" s="261" t="s">
        <v>47</v>
      </c>
      <c r="D808" s="264" t="s">
        <v>73</v>
      </c>
      <c r="E808" s="261" t="str">
        <f t="shared" si="12"/>
        <v>MTMale20-24</v>
      </c>
      <c r="F808" s="266">
        <v>146200.32389999999</v>
      </c>
    </row>
    <row r="809" spans="2:6" x14ac:dyDescent="0.2">
      <c r="B809" s="261" t="s">
        <v>67</v>
      </c>
      <c r="C809" s="261" t="s">
        <v>47</v>
      </c>
      <c r="D809" s="264" t="s">
        <v>74</v>
      </c>
      <c r="E809" s="261" t="str">
        <f t="shared" si="12"/>
        <v>MTMale25-29</v>
      </c>
      <c r="F809" s="266">
        <v>149008.03570000001</v>
      </c>
    </row>
    <row r="810" spans="2:6" x14ac:dyDescent="0.2">
      <c r="B810" s="261" t="s">
        <v>67</v>
      </c>
      <c r="C810" s="261" t="s">
        <v>47</v>
      </c>
      <c r="D810" s="264" t="s">
        <v>75</v>
      </c>
      <c r="E810" s="261" t="str">
        <f t="shared" si="12"/>
        <v>MTMale30-34</v>
      </c>
      <c r="F810" s="266">
        <v>150989.5025</v>
      </c>
    </row>
    <row r="811" spans="2:6" x14ac:dyDescent="0.2">
      <c r="B811" s="261" t="s">
        <v>67</v>
      </c>
      <c r="C811" s="261" t="s">
        <v>47</v>
      </c>
      <c r="D811" s="264" t="s">
        <v>76</v>
      </c>
      <c r="E811" s="261" t="str">
        <f t="shared" si="12"/>
        <v>MTMale35-39</v>
      </c>
      <c r="F811" s="266">
        <v>146730.25320000001</v>
      </c>
    </row>
    <row r="812" spans="2:6" x14ac:dyDescent="0.2">
      <c r="B812" s="261" t="s">
        <v>67</v>
      </c>
      <c r="C812" s="261" t="s">
        <v>47</v>
      </c>
      <c r="D812" s="264" t="s">
        <v>77</v>
      </c>
      <c r="E812" s="261" t="str">
        <f t="shared" si="12"/>
        <v>MTMale40-44</v>
      </c>
      <c r="F812" s="266">
        <v>133326.50940000001</v>
      </c>
    </row>
    <row r="813" spans="2:6" x14ac:dyDescent="0.2">
      <c r="B813" s="261" t="s">
        <v>67</v>
      </c>
      <c r="C813" s="261" t="s">
        <v>47</v>
      </c>
      <c r="D813" s="264" t="s">
        <v>78</v>
      </c>
      <c r="E813" s="261" t="str">
        <f t="shared" si="12"/>
        <v>MTMale45-49</v>
      </c>
      <c r="F813" s="266">
        <v>116151.7813</v>
      </c>
    </row>
    <row r="814" spans="2:6" x14ac:dyDescent="0.2">
      <c r="B814" s="261" t="s">
        <v>67</v>
      </c>
      <c r="C814" s="261" t="s">
        <v>47</v>
      </c>
      <c r="D814" s="264" t="s">
        <v>79</v>
      </c>
      <c r="E814" s="261" t="str">
        <f t="shared" si="12"/>
        <v>MTMale50-54</v>
      </c>
      <c r="F814" s="266">
        <v>104050.56080000001</v>
      </c>
    </row>
    <row r="815" spans="2:6" x14ac:dyDescent="0.2">
      <c r="B815" s="261" t="s">
        <v>67</v>
      </c>
      <c r="C815" s="261" t="s">
        <v>47</v>
      </c>
      <c r="D815" s="264" t="s">
        <v>80</v>
      </c>
      <c r="E815" s="261" t="str">
        <f t="shared" si="12"/>
        <v>MTMale55-59</v>
      </c>
      <c r="F815" s="266">
        <v>88666.310700000002</v>
      </c>
    </row>
    <row r="816" spans="2:6" x14ac:dyDescent="0.2">
      <c r="B816" s="261" t="s">
        <v>67</v>
      </c>
      <c r="C816" s="261" t="s">
        <v>47</v>
      </c>
      <c r="D816" s="264" t="s">
        <v>81</v>
      </c>
      <c r="E816" s="261" t="str">
        <f t="shared" si="12"/>
        <v>MTMale60-64</v>
      </c>
      <c r="F816" s="266">
        <v>69188.678799999994</v>
      </c>
    </row>
    <row r="817" spans="2:6" x14ac:dyDescent="0.2">
      <c r="B817" s="261" t="s">
        <v>67</v>
      </c>
      <c r="C817" s="261" t="s">
        <v>47</v>
      </c>
      <c r="D817" s="264" t="s">
        <v>82</v>
      </c>
      <c r="E817" s="261" t="str">
        <f t="shared" si="12"/>
        <v>MTMale65-69</v>
      </c>
      <c r="F817" s="266">
        <v>49814.7745</v>
      </c>
    </row>
    <row r="818" spans="2:6" x14ac:dyDescent="0.2">
      <c r="B818" s="261" t="s">
        <v>67</v>
      </c>
      <c r="C818" s="261" t="s">
        <v>47</v>
      </c>
      <c r="D818" s="264" t="s">
        <v>19</v>
      </c>
      <c r="E818" s="261" t="str">
        <f t="shared" si="12"/>
        <v>MTMale70-74</v>
      </c>
      <c r="F818" s="266">
        <v>33499.5334</v>
      </c>
    </row>
    <row r="819" spans="2:6" x14ac:dyDescent="0.2">
      <c r="B819" s="261" t="s">
        <v>67</v>
      </c>
      <c r="C819" s="261" t="s">
        <v>47</v>
      </c>
      <c r="D819" s="264" t="s">
        <v>20</v>
      </c>
      <c r="E819" s="261" t="str">
        <f t="shared" si="12"/>
        <v>MTMale75-79</v>
      </c>
      <c r="F819" s="266">
        <v>21201.294000000002</v>
      </c>
    </row>
    <row r="820" spans="2:6" x14ac:dyDescent="0.2">
      <c r="B820" s="261" t="s">
        <v>67</v>
      </c>
      <c r="C820" s="261" t="s">
        <v>47</v>
      </c>
      <c r="D820" s="264" t="s">
        <v>21</v>
      </c>
      <c r="E820" s="261" t="str">
        <f t="shared" si="12"/>
        <v>MTMale80-84</v>
      </c>
      <c r="F820" s="266">
        <v>12436.6667</v>
      </c>
    </row>
    <row r="821" spans="2:6" x14ac:dyDescent="0.2">
      <c r="B821" s="261" t="s">
        <v>67</v>
      </c>
      <c r="C821" s="261" t="s">
        <v>47</v>
      </c>
      <c r="D821" s="264" t="s">
        <v>22</v>
      </c>
      <c r="E821" s="261" t="str">
        <f t="shared" si="12"/>
        <v>MTMale85-89</v>
      </c>
      <c r="F821" s="266">
        <v>5855.3820999999998</v>
      </c>
    </row>
    <row r="822" spans="2:6" x14ac:dyDescent="0.2">
      <c r="B822" s="261" t="s">
        <v>67</v>
      </c>
      <c r="C822" s="261" t="s">
        <v>47</v>
      </c>
      <c r="D822" s="264" t="s">
        <v>5</v>
      </c>
      <c r="E822" s="261" t="str">
        <f t="shared" si="12"/>
        <v>MTMale90+</v>
      </c>
      <c r="F822" s="266">
        <v>3099.2485000000001</v>
      </c>
    </row>
    <row r="823" spans="2:6" x14ac:dyDescent="0.2">
      <c r="B823" s="261" t="s">
        <v>67</v>
      </c>
      <c r="C823" s="261" t="s">
        <v>3</v>
      </c>
      <c r="D823" s="264">
        <v>0</v>
      </c>
      <c r="E823" s="261" t="str">
        <f t="shared" si="12"/>
        <v>MTTotal0</v>
      </c>
      <c r="F823" s="266">
        <v>56897.019899999999</v>
      </c>
    </row>
    <row r="824" spans="2:6" x14ac:dyDescent="0.2">
      <c r="B824" s="261" t="s">
        <v>67</v>
      </c>
      <c r="C824" s="261" t="s">
        <v>3</v>
      </c>
      <c r="D824" s="265" t="s">
        <v>18</v>
      </c>
      <c r="E824" s="261" t="str">
        <f t="shared" si="12"/>
        <v>MTTotal1-4</v>
      </c>
      <c r="F824" s="266">
        <v>226238.5202</v>
      </c>
    </row>
    <row r="825" spans="2:6" x14ac:dyDescent="0.2">
      <c r="B825" s="261" t="s">
        <v>67</v>
      </c>
      <c r="C825" s="261" t="s">
        <v>3</v>
      </c>
      <c r="D825" s="265" t="s">
        <v>70</v>
      </c>
      <c r="E825" s="261" t="str">
        <f t="shared" si="12"/>
        <v>MTTotal5-9</v>
      </c>
      <c r="F825" s="266">
        <v>269107.21149999998</v>
      </c>
    </row>
    <row r="826" spans="2:6" x14ac:dyDescent="0.2">
      <c r="B826" s="261" t="s">
        <v>67</v>
      </c>
      <c r="C826" s="261" t="s">
        <v>3</v>
      </c>
      <c r="D826" s="265" t="s">
        <v>71</v>
      </c>
      <c r="E826" s="261" t="str">
        <f t="shared" si="12"/>
        <v>MTTotal10-14</v>
      </c>
      <c r="F826" s="266">
        <v>267539.03419999999</v>
      </c>
    </row>
    <row r="827" spans="2:6" x14ac:dyDescent="0.2">
      <c r="B827" s="261" t="s">
        <v>67</v>
      </c>
      <c r="C827" s="261" t="s">
        <v>3</v>
      </c>
      <c r="D827" s="264" t="s">
        <v>72</v>
      </c>
      <c r="E827" s="261" t="str">
        <f t="shared" si="12"/>
        <v>MTTotal15-19</v>
      </c>
      <c r="F827" s="266">
        <v>268687.28080000001</v>
      </c>
    </row>
    <row r="828" spans="2:6" x14ac:dyDescent="0.2">
      <c r="B828" s="261" t="s">
        <v>67</v>
      </c>
      <c r="C828" s="261" t="s">
        <v>3</v>
      </c>
      <c r="D828" s="264" t="s">
        <v>73</v>
      </c>
      <c r="E828" s="261" t="str">
        <f t="shared" si="12"/>
        <v>MTTotal20-24</v>
      </c>
      <c r="F828" s="266">
        <v>286066.3173</v>
      </c>
    </row>
    <row r="829" spans="2:6" x14ac:dyDescent="0.2">
      <c r="B829" s="261" t="s">
        <v>67</v>
      </c>
      <c r="C829" s="261" t="s">
        <v>3</v>
      </c>
      <c r="D829" s="264" t="s">
        <v>74</v>
      </c>
      <c r="E829" s="261" t="str">
        <f t="shared" si="12"/>
        <v>MTTotal25-29</v>
      </c>
      <c r="F829" s="266">
        <v>293395.47899999999</v>
      </c>
    </row>
    <row r="830" spans="2:6" x14ac:dyDescent="0.2">
      <c r="B830" s="261" t="s">
        <v>67</v>
      </c>
      <c r="C830" s="261" t="s">
        <v>3</v>
      </c>
      <c r="D830" s="264" t="s">
        <v>75</v>
      </c>
      <c r="E830" s="261" t="str">
        <f t="shared" si="12"/>
        <v>MTTotal30-34</v>
      </c>
      <c r="F830" s="266">
        <v>295697.88170000003</v>
      </c>
    </row>
    <row r="831" spans="2:6" x14ac:dyDescent="0.2">
      <c r="B831" s="261" t="s">
        <v>67</v>
      </c>
      <c r="C831" s="261" t="s">
        <v>3</v>
      </c>
      <c r="D831" s="264" t="s">
        <v>76</v>
      </c>
      <c r="E831" s="261" t="str">
        <f t="shared" si="12"/>
        <v>MTTotal35-39</v>
      </c>
      <c r="F831" s="266">
        <v>288637.75579999998</v>
      </c>
    </row>
    <row r="832" spans="2:6" x14ac:dyDescent="0.2">
      <c r="B832" s="261" t="s">
        <v>67</v>
      </c>
      <c r="C832" s="261" t="s">
        <v>3</v>
      </c>
      <c r="D832" s="264" t="s">
        <v>77</v>
      </c>
      <c r="E832" s="261" t="str">
        <f t="shared" si="12"/>
        <v>MTTotal40-44</v>
      </c>
      <c r="F832" s="266">
        <v>265281.19069999998</v>
      </c>
    </row>
    <row r="833" spans="2:6" x14ac:dyDescent="0.2">
      <c r="B833" s="261" t="s">
        <v>67</v>
      </c>
      <c r="C833" s="261" t="s">
        <v>3</v>
      </c>
      <c r="D833" s="264" t="s">
        <v>78</v>
      </c>
      <c r="E833" s="261" t="str">
        <f t="shared" si="12"/>
        <v>MTTotal45-49</v>
      </c>
      <c r="F833" s="266">
        <v>231844.67189999999</v>
      </c>
    </row>
    <row r="834" spans="2:6" x14ac:dyDescent="0.2">
      <c r="B834" s="261" t="s">
        <v>67</v>
      </c>
      <c r="C834" s="261" t="s">
        <v>3</v>
      </c>
      <c r="D834" s="264" t="s">
        <v>79</v>
      </c>
      <c r="E834" s="261" t="str">
        <f t="shared" si="12"/>
        <v>MTTotal50-54</v>
      </c>
      <c r="F834" s="266">
        <v>206524.83749999999</v>
      </c>
    </row>
    <row r="835" spans="2:6" x14ac:dyDescent="0.2">
      <c r="B835" s="261" t="s">
        <v>67</v>
      </c>
      <c r="C835" s="261" t="s">
        <v>3</v>
      </c>
      <c r="D835" s="264" t="s">
        <v>80</v>
      </c>
      <c r="E835" s="261" t="str">
        <f t="shared" si="12"/>
        <v>MTTotal55-59</v>
      </c>
      <c r="F835" s="266">
        <v>175169.5944</v>
      </c>
    </row>
    <row r="836" spans="2:6" x14ac:dyDescent="0.2">
      <c r="B836" s="261" t="s">
        <v>67</v>
      </c>
      <c r="C836" s="261" t="s">
        <v>3</v>
      </c>
      <c r="D836" s="264" t="s">
        <v>81</v>
      </c>
      <c r="E836" s="261" t="str">
        <f t="shared" ref="E836:E899" si="13">_xlfn.CONCAT(B836,C836,D836)</f>
        <v>MTTotal60-64</v>
      </c>
      <c r="F836" s="266">
        <v>136943.93290000001</v>
      </c>
    </row>
    <row r="837" spans="2:6" x14ac:dyDescent="0.2">
      <c r="B837" s="261" t="s">
        <v>67</v>
      </c>
      <c r="C837" s="261" t="s">
        <v>3</v>
      </c>
      <c r="D837" s="264" t="s">
        <v>82</v>
      </c>
      <c r="E837" s="261" t="str">
        <f t="shared" si="13"/>
        <v>MTTotal65-69</v>
      </c>
      <c r="F837" s="266">
        <v>99395.9908</v>
      </c>
    </row>
    <row r="838" spans="2:6" x14ac:dyDescent="0.2">
      <c r="B838" s="261" t="s">
        <v>67</v>
      </c>
      <c r="C838" s="261" t="s">
        <v>3</v>
      </c>
      <c r="D838" s="264" t="s">
        <v>19</v>
      </c>
      <c r="E838" s="261" t="str">
        <f t="shared" si="13"/>
        <v>MTTotal70-74</v>
      </c>
      <c r="F838" s="266">
        <v>67621.321899999995</v>
      </c>
    </row>
    <row r="839" spans="2:6" x14ac:dyDescent="0.2">
      <c r="B839" s="261" t="s">
        <v>67</v>
      </c>
      <c r="C839" s="261" t="s">
        <v>3</v>
      </c>
      <c r="D839" s="264" t="s">
        <v>20</v>
      </c>
      <c r="E839" s="261" t="str">
        <f t="shared" si="13"/>
        <v>MTTotal75-79</v>
      </c>
      <c r="F839" s="266">
        <v>43308.511700000003</v>
      </c>
    </row>
    <row r="840" spans="2:6" x14ac:dyDescent="0.2">
      <c r="B840" s="261" t="s">
        <v>67</v>
      </c>
      <c r="C840" s="261" t="s">
        <v>3</v>
      </c>
      <c r="D840" s="264" t="s">
        <v>21</v>
      </c>
      <c r="E840" s="261" t="str">
        <f t="shared" si="13"/>
        <v>MTTotal80-84</v>
      </c>
      <c r="F840" s="266">
        <v>25941.5236</v>
      </c>
    </row>
    <row r="841" spans="2:6" x14ac:dyDescent="0.2">
      <c r="B841" s="261" t="s">
        <v>67</v>
      </c>
      <c r="C841" s="261" t="s">
        <v>3</v>
      </c>
      <c r="D841" s="264" t="s">
        <v>22</v>
      </c>
      <c r="E841" s="261" t="str">
        <f t="shared" si="13"/>
        <v>MTTotal85-89</v>
      </c>
      <c r="F841" s="266">
        <v>12354.3994</v>
      </c>
    </row>
    <row r="842" spans="2:6" x14ac:dyDescent="0.2">
      <c r="B842" s="261" t="s">
        <v>67</v>
      </c>
      <c r="C842" s="261" t="s">
        <v>3</v>
      </c>
      <c r="D842" s="264" t="s">
        <v>5</v>
      </c>
      <c r="E842" s="261" t="str">
        <f t="shared" si="13"/>
        <v>MTTotal90+</v>
      </c>
      <c r="F842" s="266">
        <v>6894.7254000000003</v>
      </c>
    </row>
    <row r="843" spans="2:6" x14ac:dyDescent="0.2">
      <c r="B843" s="261" t="s">
        <v>44</v>
      </c>
      <c r="C843" s="261" t="s">
        <v>48</v>
      </c>
      <c r="D843" s="264">
        <v>0</v>
      </c>
      <c r="E843" s="261" t="str">
        <f t="shared" si="13"/>
        <v>PAFemale0</v>
      </c>
      <c r="F843" s="266">
        <v>70384.571400000001</v>
      </c>
    </row>
    <row r="844" spans="2:6" x14ac:dyDescent="0.2">
      <c r="B844" s="261" t="s">
        <v>44</v>
      </c>
      <c r="C844" s="261" t="s">
        <v>48</v>
      </c>
      <c r="D844" s="265" t="s">
        <v>18</v>
      </c>
      <c r="E844" s="261" t="str">
        <f t="shared" si="13"/>
        <v>PAFemale1-4</v>
      </c>
      <c r="F844" s="266">
        <v>280153.26559999998</v>
      </c>
    </row>
    <row r="845" spans="2:6" x14ac:dyDescent="0.2">
      <c r="B845" s="261" t="s">
        <v>44</v>
      </c>
      <c r="C845" s="261" t="s">
        <v>48</v>
      </c>
      <c r="D845" s="265" t="s">
        <v>70</v>
      </c>
      <c r="E845" s="261" t="str">
        <f t="shared" si="13"/>
        <v>PAFemale5-9</v>
      </c>
      <c r="F845" s="266">
        <v>357326.81079999998</v>
      </c>
    </row>
    <row r="846" spans="2:6" x14ac:dyDescent="0.2">
      <c r="B846" s="261" t="s">
        <v>44</v>
      </c>
      <c r="C846" s="261" t="s">
        <v>48</v>
      </c>
      <c r="D846" s="265" t="s">
        <v>71</v>
      </c>
      <c r="E846" s="261" t="str">
        <f t="shared" si="13"/>
        <v>PAFemale10-14</v>
      </c>
      <c r="F846" s="266">
        <v>385455.4437</v>
      </c>
    </row>
    <row r="847" spans="2:6" x14ac:dyDescent="0.2">
      <c r="B847" s="261" t="s">
        <v>44</v>
      </c>
      <c r="C847" s="261" t="s">
        <v>48</v>
      </c>
      <c r="D847" s="264" t="s">
        <v>72</v>
      </c>
      <c r="E847" s="261" t="str">
        <f t="shared" si="13"/>
        <v>PAFemale15-19</v>
      </c>
      <c r="F847" s="266">
        <v>395598.913</v>
      </c>
    </row>
    <row r="848" spans="2:6" x14ac:dyDescent="0.2">
      <c r="B848" s="261" t="s">
        <v>44</v>
      </c>
      <c r="C848" s="261" t="s">
        <v>48</v>
      </c>
      <c r="D848" s="264" t="s">
        <v>73</v>
      </c>
      <c r="E848" s="261" t="str">
        <f t="shared" si="13"/>
        <v>PAFemale20-24</v>
      </c>
      <c r="F848" s="266">
        <v>404301.1397</v>
      </c>
    </row>
    <row r="849" spans="2:6" x14ac:dyDescent="0.2">
      <c r="B849" s="261" t="s">
        <v>44</v>
      </c>
      <c r="C849" s="261" t="s">
        <v>48</v>
      </c>
      <c r="D849" s="264" t="s">
        <v>74</v>
      </c>
      <c r="E849" s="261" t="str">
        <f t="shared" si="13"/>
        <v>PAFemale25-29</v>
      </c>
      <c r="F849" s="266">
        <v>382971.38059999997</v>
      </c>
    </row>
    <row r="850" spans="2:6" x14ac:dyDescent="0.2">
      <c r="B850" s="261" t="s">
        <v>44</v>
      </c>
      <c r="C850" s="261" t="s">
        <v>48</v>
      </c>
      <c r="D850" s="264" t="s">
        <v>75</v>
      </c>
      <c r="E850" s="261" t="str">
        <f t="shared" si="13"/>
        <v>PAFemale30-34</v>
      </c>
      <c r="F850" s="266">
        <v>368057.78590000002</v>
      </c>
    </row>
    <row r="851" spans="2:6" x14ac:dyDescent="0.2">
      <c r="B851" s="261" t="s">
        <v>44</v>
      </c>
      <c r="C851" s="261" t="s">
        <v>48</v>
      </c>
      <c r="D851" s="264" t="s">
        <v>76</v>
      </c>
      <c r="E851" s="261" t="str">
        <f t="shared" si="13"/>
        <v>PAFemale35-39</v>
      </c>
      <c r="F851" s="266">
        <v>350117.64860000001</v>
      </c>
    </row>
    <row r="852" spans="2:6" x14ac:dyDescent="0.2">
      <c r="B852" s="261" t="s">
        <v>44</v>
      </c>
      <c r="C852" s="261" t="s">
        <v>48</v>
      </c>
      <c r="D852" s="264" t="s">
        <v>77</v>
      </c>
      <c r="E852" s="261" t="str">
        <f t="shared" si="13"/>
        <v>PAFemale40-44</v>
      </c>
      <c r="F852" s="266">
        <v>302104.23629999999</v>
      </c>
    </row>
    <row r="853" spans="2:6" x14ac:dyDescent="0.2">
      <c r="B853" s="261" t="s">
        <v>44</v>
      </c>
      <c r="C853" s="261" t="s">
        <v>48</v>
      </c>
      <c r="D853" s="264" t="s">
        <v>78</v>
      </c>
      <c r="E853" s="261" t="str">
        <f t="shared" si="13"/>
        <v>PAFemale45-49</v>
      </c>
      <c r="F853" s="266">
        <v>249085.99470000001</v>
      </c>
    </row>
    <row r="854" spans="2:6" x14ac:dyDescent="0.2">
      <c r="B854" s="261" t="s">
        <v>44</v>
      </c>
      <c r="C854" s="261" t="s">
        <v>48</v>
      </c>
      <c r="D854" s="264" t="s">
        <v>79</v>
      </c>
      <c r="E854" s="261" t="str">
        <f t="shared" si="13"/>
        <v>PAFemale50-54</v>
      </c>
      <c r="F854" s="266">
        <v>206523.2409</v>
      </c>
    </row>
    <row r="855" spans="2:6" x14ac:dyDescent="0.2">
      <c r="B855" s="261" t="s">
        <v>44</v>
      </c>
      <c r="C855" s="261" t="s">
        <v>48</v>
      </c>
      <c r="D855" s="264" t="s">
        <v>80</v>
      </c>
      <c r="E855" s="261" t="str">
        <f t="shared" si="13"/>
        <v>PAFemale55-59</v>
      </c>
      <c r="F855" s="266">
        <v>165438.51610000001</v>
      </c>
    </row>
    <row r="856" spans="2:6" x14ac:dyDescent="0.2">
      <c r="B856" s="261" t="s">
        <v>44</v>
      </c>
      <c r="C856" s="261" t="s">
        <v>48</v>
      </c>
      <c r="D856" s="264" t="s">
        <v>81</v>
      </c>
      <c r="E856" s="261" t="str">
        <f t="shared" si="13"/>
        <v>PAFemale60-64</v>
      </c>
      <c r="F856" s="266">
        <v>134228.86249999999</v>
      </c>
    </row>
    <row r="857" spans="2:6" x14ac:dyDescent="0.2">
      <c r="B857" s="261" t="s">
        <v>44</v>
      </c>
      <c r="C857" s="261" t="s">
        <v>48</v>
      </c>
      <c r="D857" s="264" t="s">
        <v>82</v>
      </c>
      <c r="E857" s="261" t="str">
        <f t="shared" si="13"/>
        <v>PAFemale65-69</v>
      </c>
      <c r="F857" s="266">
        <v>102217.76639999999</v>
      </c>
    </row>
    <row r="858" spans="2:6" x14ac:dyDescent="0.2">
      <c r="B858" s="261" t="s">
        <v>44</v>
      </c>
      <c r="C858" s="261" t="s">
        <v>48</v>
      </c>
      <c r="D858" s="264" t="s">
        <v>19</v>
      </c>
      <c r="E858" s="261" t="str">
        <f t="shared" si="13"/>
        <v>PAFemale70-74</v>
      </c>
      <c r="F858" s="266">
        <v>71594.330900000001</v>
      </c>
    </row>
    <row r="859" spans="2:6" x14ac:dyDescent="0.2">
      <c r="B859" s="261" t="s">
        <v>44</v>
      </c>
      <c r="C859" s="261" t="s">
        <v>48</v>
      </c>
      <c r="D859" s="264" t="s">
        <v>20</v>
      </c>
      <c r="E859" s="261" t="str">
        <f t="shared" si="13"/>
        <v>PAFemale75-79</v>
      </c>
      <c r="F859" s="266">
        <v>49972.419199999997</v>
      </c>
    </row>
    <row r="860" spans="2:6" x14ac:dyDescent="0.2">
      <c r="B860" s="261" t="s">
        <v>44</v>
      </c>
      <c r="C860" s="261" t="s">
        <v>48</v>
      </c>
      <c r="D860" s="264" t="s">
        <v>21</v>
      </c>
      <c r="E860" s="261" t="str">
        <f t="shared" si="13"/>
        <v>PAFemale80-84</v>
      </c>
      <c r="F860" s="266">
        <v>30195.589899999999</v>
      </c>
    </row>
    <row r="861" spans="2:6" x14ac:dyDescent="0.2">
      <c r="B861" s="261" t="s">
        <v>44</v>
      </c>
      <c r="C861" s="261" t="s">
        <v>48</v>
      </c>
      <c r="D861" s="264" t="s">
        <v>22</v>
      </c>
      <c r="E861" s="261" t="str">
        <f t="shared" si="13"/>
        <v>PAFemale85-89</v>
      </c>
      <c r="F861" s="266">
        <v>15884.110699999999</v>
      </c>
    </row>
    <row r="862" spans="2:6" x14ac:dyDescent="0.2">
      <c r="B862" s="261" t="s">
        <v>44</v>
      </c>
      <c r="C862" s="261" t="s">
        <v>48</v>
      </c>
      <c r="D862" s="264" t="s">
        <v>5</v>
      </c>
      <c r="E862" s="261" t="str">
        <f t="shared" si="13"/>
        <v>PAFemale90+</v>
      </c>
      <c r="F862" s="266">
        <v>9741.3210999999992</v>
      </c>
    </row>
    <row r="863" spans="2:6" x14ac:dyDescent="0.2">
      <c r="B863" s="261" t="s">
        <v>44</v>
      </c>
      <c r="C863" s="261" t="s">
        <v>47</v>
      </c>
      <c r="D863" s="264">
        <v>0</v>
      </c>
      <c r="E863" s="261" t="str">
        <f t="shared" si="13"/>
        <v>PAMale0</v>
      </c>
      <c r="F863" s="266">
        <v>73628.452699999994</v>
      </c>
    </row>
    <row r="864" spans="2:6" x14ac:dyDescent="0.2">
      <c r="B864" s="261" t="s">
        <v>44</v>
      </c>
      <c r="C864" s="261" t="s">
        <v>47</v>
      </c>
      <c r="D864" s="265" t="s">
        <v>18</v>
      </c>
      <c r="E864" s="261" t="str">
        <f t="shared" si="13"/>
        <v>PAMale1-4</v>
      </c>
      <c r="F864" s="266">
        <v>293141.89169999998</v>
      </c>
    </row>
    <row r="865" spans="2:6" x14ac:dyDescent="0.2">
      <c r="B865" s="261" t="s">
        <v>44</v>
      </c>
      <c r="C865" s="261" t="s">
        <v>47</v>
      </c>
      <c r="D865" s="265" t="s">
        <v>70</v>
      </c>
      <c r="E865" s="261" t="str">
        <f t="shared" si="13"/>
        <v>PAMale5-9</v>
      </c>
      <c r="F865" s="266">
        <v>373738.4448</v>
      </c>
    </row>
    <row r="866" spans="2:6" x14ac:dyDescent="0.2">
      <c r="B866" s="261" t="s">
        <v>44</v>
      </c>
      <c r="C866" s="261" t="s">
        <v>47</v>
      </c>
      <c r="D866" s="265" t="s">
        <v>71</v>
      </c>
      <c r="E866" s="261" t="str">
        <f t="shared" si="13"/>
        <v>PAMale10-14</v>
      </c>
      <c r="F866" s="266">
        <v>402717.31410000002</v>
      </c>
    </row>
    <row r="867" spans="2:6" x14ac:dyDescent="0.2">
      <c r="B867" s="261" t="s">
        <v>44</v>
      </c>
      <c r="C867" s="261" t="s">
        <v>47</v>
      </c>
      <c r="D867" s="264" t="s">
        <v>72</v>
      </c>
      <c r="E867" s="261" t="str">
        <f t="shared" si="13"/>
        <v>PAMale15-19</v>
      </c>
      <c r="F867" s="266">
        <v>412227.01679999998</v>
      </c>
    </row>
    <row r="868" spans="2:6" x14ac:dyDescent="0.2">
      <c r="B868" s="261" t="s">
        <v>44</v>
      </c>
      <c r="C868" s="261" t="s">
        <v>47</v>
      </c>
      <c r="D868" s="264" t="s">
        <v>73</v>
      </c>
      <c r="E868" s="261" t="str">
        <f t="shared" si="13"/>
        <v>PAMale20-24</v>
      </c>
      <c r="F868" s="266">
        <v>415626.69959999999</v>
      </c>
    </row>
    <row r="869" spans="2:6" x14ac:dyDescent="0.2">
      <c r="B869" s="261" t="s">
        <v>44</v>
      </c>
      <c r="C869" s="261" t="s">
        <v>47</v>
      </c>
      <c r="D869" s="264" t="s">
        <v>74</v>
      </c>
      <c r="E869" s="261" t="str">
        <f t="shared" si="13"/>
        <v>PAMale25-29</v>
      </c>
      <c r="F869" s="266">
        <v>382523.83860000002</v>
      </c>
    </row>
    <row r="870" spans="2:6" x14ac:dyDescent="0.2">
      <c r="B870" s="261" t="s">
        <v>44</v>
      </c>
      <c r="C870" s="261" t="s">
        <v>47</v>
      </c>
      <c r="D870" s="264" t="s">
        <v>75</v>
      </c>
      <c r="E870" s="261" t="str">
        <f t="shared" si="13"/>
        <v>PAMale30-34</v>
      </c>
      <c r="F870" s="266">
        <v>362264.14640000003</v>
      </c>
    </row>
    <row r="871" spans="2:6" x14ac:dyDescent="0.2">
      <c r="B871" s="261" t="s">
        <v>44</v>
      </c>
      <c r="C871" s="261" t="s">
        <v>47</v>
      </c>
      <c r="D871" s="264" t="s">
        <v>76</v>
      </c>
      <c r="E871" s="261" t="str">
        <f t="shared" si="13"/>
        <v>PAMale35-39</v>
      </c>
      <c r="F871" s="266">
        <v>340932.9915</v>
      </c>
    </row>
    <row r="872" spans="2:6" x14ac:dyDescent="0.2">
      <c r="B872" s="261" t="s">
        <v>44</v>
      </c>
      <c r="C872" s="261" t="s">
        <v>47</v>
      </c>
      <c r="D872" s="264" t="s">
        <v>77</v>
      </c>
      <c r="E872" s="261" t="str">
        <f t="shared" si="13"/>
        <v>PAMale40-44</v>
      </c>
      <c r="F872" s="266">
        <v>299267.8823</v>
      </c>
    </row>
    <row r="873" spans="2:6" x14ac:dyDescent="0.2">
      <c r="B873" s="261" t="s">
        <v>44</v>
      </c>
      <c r="C873" s="261" t="s">
        <v>47</v>
      </c>
      <c r="D873" s="264" t="s">
        <v>78</v>
      </c>
      <c r="E873" s="261" t="str">
        <f t="shared" si="13"/>
        <v>PAMale45-49</v>
      </c>
      <c r="F873" s="266">
        <v>248550.7138</v>
      </c>
    </row>
    <row r="874" spans="2:6" x14ac:dyDescent="0.2">
      <c r="B874" s="261" t="s">
        <v>44</v>
      </c>
      <c r="C874" s="261" t="s">
        <v>47</v>
      </c>
      <c r="D874" s="264" t="s">
        <v>79</v>
      </c>
      <c r="E874" s="261" t="str">
        <f t="shared" si="13"/>
        <v>PAMale50-54</v>
      </c>
      <c r="F874" s="266">
        <v>207564.1923</v>
      </c>
    </row>
    <row r="875" spans="2:6" x14ac:dyDescent="0.2">
      <c r="B875" s="261" t="s">
        <v>44</v>
      </c>
      <c r="C875" s="261" t="s">
        <v>47</v>
      </c>
      <c r="D875" s="264" t="s">
        <v>80</v>
      </c>
      <c r="E875" s="261" t="str">
        <f t="shared" si="13"/>
        <v>PAMale55-59</v>
      </c>
      <c r="F875" s="266">
        <v>164146.6005</v>
      </c>
    </row>
    <row r="876" spans="2:6" x14ac:dyDescent="0.2">
      <c r="B876" s="261" t="s">
        <v>44</v>
      </c>
      <c r="C876" s="261" t="s">
        <v>47</v>
      </c>
      <c r="D876" s="264" t="s">
        <v>81</v>
      </c>
      <c r="E876" s="261" t="str">
        <f t="shared" si="13"/>
        <v>PAMale60-64</v>
      </c>
      <c r="F876" s="266">
        <v>130817.32889999999</v>
      </c>
    </row>
    <row r="877" spans="2:6" x14ac:dyDescent="0.2">
      <c r="B877" s="261" t="s">
        <v>44</v>
      </c>
      <c r="C877" s="261" t="s">
        <v>47</v>
      </c>
      <c r="D877" s="264" t="s">
        <v>82</v>
      </c>
      <c r="E877" s="261" t="str">
        <f t="shared" si="13"/>
        <v>PAMale65-69</v>
      </c>
      <c r="F877" s="266">
        <v>97139.255900000004</v>
      </c>
    </row>
    <row r="878" spans="2:6" x14ac:dyDescent="0.2">
      <c r="B878" s="261" t="s">
        <v>44</v>
      </c>
      <c r="C878" s="261" t="s">
        <v>47</v>
      </c>
      <c r="D878" s="264" t="s">
        <v>19</v>
      </c>
      <c r="E878" s="261" t="str">
        <f t="shared" si="13"/>
        <v>PAMale70-74</v>
      </c>
      <c r="F878" s="266">
        <v>65780.123099999997</v>
      </c>
    </row>
    <row r="879" spans="2:6" x14ac:dyDescent="0.2">
      <c r="B879" s="261" t="s">
        <v>44</v>
      </c>
      <c r="C879" s="261" t="s">
        <v>47</v>
      </c>
      <c r="D879" s="264" t="s">
        <v>20</v>
      </c>
      <c r="E879" s="261" t="str">
        <f t="shared" si="13"/>
        <v>PAMale75-79</v>
      </c>
      <c r="F879" s="266">
        <v>42664.187700000002</v>
      </c>
    </row>
    <row r="880" spans="2:6" x14ac:dyDescent="0.2">
      <c r="B880" s="261" t="s">
        <v>44</v>
      </c>
      <c r="C880" s="261" t="s">
        <v>47</v>
      </c>
      <c r="D880" s="264" t="s">
        <v>21</v>
      </c>
      <c r="E880" s="261" t="str">
        <f t="shared" si="13"/>
        <v>PAMale80-84</v>
      </c>
      <c r="F880" s="266">
        <v>23779.718199999999</v>
      </c>
    </row>
    <row r="881" spans="2:6" x14ac:dyDescent="0.2">
      <c r="B881" s="261" t="s">
        <v>44</v>
      </c>
      <c r="C881" s="261" t="s">
        <v>47</v>
      </c>
      <c r="D881" s="264" t="s">
        <v>22</v>
      </c>
      <c r="E881" s="261" t="str">
        <f t="shared" si="13"/>
        <v>PAMale85-89</v>
      </c>
      <c r="F881" s="266">
        <v>11202.9935</v>
      </c>
    </row>
    <row r="882" spans="2:6" x14ac:dyDescent="0.2">
      <c r="B882" s="261" t="s">
        <v>44</v>
      </c>
      <c r="C882" s="261" t="s">
        <v>47</v>
      </c>
      <c r="D882" s="264" t="s">
        <v>5</v>
      </c>
      <c r="E882" s="261" t="str">
        <f t="shared" si="13"/>
        <v>PAMale90+</v>
      </c>
      <c r="F882" s="266">
        <v>5960.5802999999996</v>
      </c>
    </row>
    <row r="883" spans="2:6" x14ac:dyDescent="0.2">
      <c r="B883" s="261" t="s">
        <v>44</v>
      </c>
      <c r="C883" s="261" t="s">
        <v>3</v>
      </c>
      <c r="D883" s="264">
        <v>0</v>
      </c>
      <c r="E883" s="261" t="str">
        <f t="shared" si="13"/>
        <v>PATotal0</v>
      </c>
      <c r="F883" s="266">
        <v>144013.02410000001</v>
      </c>
    </row>
    <row r="884" spans="2:6" x14ac:dyDescent="0.2">
      <c r="B884" s="261" t="s">
        <v>44</v>
      </c>
      <c r="C884" s="261" t="s">
        <v>3</v>
      </c>
      <c r="D884" s="265" t="s">
        <v>18</v>
      </c>
      <c r="E884" s="261" t="str">
        <f t="shared" si="13"/>
        <v>PATotal1-4</v>
      </c>
      <c r="F884" s="266">
        <v>573295.15720000002</v>
      </c>
    </row>
    <row r="885" spans="2:6" x14ac:dyDescent="0.2">
      <c r="B885" s="261" t="s">
        <v>44</v>
      </c>
      <c r="C885" s="261" t="s">
        <v>3</v>
      </c>
      <c r="D885" s="265" t="s">
        <v>70</v>
      </c>
      <c r="E885" s="261" t="str">
        <f t="shared" si="13"/>
        <v>PATotal5-9</v>
      </c>
      <c r="F885" s="266">
        <v>731065.25540000002</v>
      </c>
    </row>
    <row r="886" spans="2:6" x14ac:dyDescent="0.2">
      <c r="B886" s="261" t="s">
        <v>44</v>
      </c>
      <c r="C886" s="261" t="s">
        <v>3</v>
      </c>
      <c r="D886" s="265" t="s">
        <v>71</v>
      </c>
      <c r="E886" s="261" t="str">
        <f t="shared" si="13"/>
        <v>PATotal10-14</v>
      </c>
      <c r="F886" s="266">
        <v>788172.75580000004</v>
      </c>
    </row>
    <row r="887" spans="2:6" x14ac:dyDescent="0.2">
      <c r="B887" s="261" t="s">
        <v>44</v>
      </c>
      <c r="C887" s="261" t="s">
        <v>3</v>
      </c>
      <c r="D887" s="264" t="s">
        <v>72</v>
      </c>
      <c r="E887" s="261" t="str">
        <f t="shared" si="13"/>
        <v>PATotal15-19</v>
      </c>
      <c r="F887" s="266">
        <v>807825.92949999997</v>
      </c>
    </row>
    <row r="888" spans="2:6" x14ac:dyDescent="0.2">
      <c r="B888" s="261" t="s">
        <v>44</v>
      </c>
      <c r="C888" s="261" t="s">
        <v>3</v>
      </c>
      <c r="D888" s="264" t="s">
        <v>73</v>
      </c>
      <c r="E888" s="261" t="str">
        <f t="shared" si="13"/>
        <v>PATotal20-24</v>
      </c>
      <c r="F888" s="266">
        <v>819927.79009999998</v>
      </c>
    </row>
    <row r="889" spans="2:6" x14ac:dyDescent="0.2">
      <c r="B889" s="261" t="s">
        <v>44</v>
      </c>
      <c r="C889" s="261" t="s">
        <v>3</v>
      </c>
      <c r="D889" s="264" t="s">
        <v>74</v>
      </c>
      <c r="E889" s="261" t="str">
        <f t="shared" si="13"/>
        <v>PATotal25-29</v>
      </c>
      <c r="F889" s="266">
        <v>765495.20019999996</v>
      </c>
    </row>
    <row r="890" spans="2:6" x14ac:dyDescent="0.2">
      <c r="B890" s="261" t="s">
        <v>44</v>
      </c>
      <c r="C890" s="261" t="s">
        <v>3</v>
      </c>
      <c r="D890" s="264" t="s">
        <v>75</v>
      </c>
      <c r="E890" s="261" t="str">
        <f t="shared" si="13"/>
        <v>PATotal30-34</v>
      </c>
      <c r="F890" s="266">
        <v>730321.93169999996</v>
      </c>
    </row>
    <row r="891" spans="2:6" x14ac:dyDescent="0.2">
      <c r="B891" s="261" t="s">
        <v>44</v>
      </c>
      <c r="C891" s="261" t="s">
        <v>3</v>
      </c>
      <c r="D891" s="264" t="s">
        <v>76</v>
      </c>
      <c r="E891" s="261" t="str">
        <f t="shared" si="13"/>
        <v>PATotal35-39</v>
      </c>
      <c r="F891" s="266">
        <v>691050.60530000005</v>
      </c>
    </row>
    <row r="892" spans="2:6" x14ac:dyDescent="0.2">
      <c r="B892" s="261" t="s">
        <v>44</v>
      </c>
      <c r="C892" s="261" t="s">
        <v>3</v>
      </c>
      <c r="D892" s="264" t="s">
        <v>77</v>
      </c>
      <c r="E892" s="261" t="str">
        <f t="shared" si="13"/>
        <v>PATotal40-44</v>
      </c>
      <c r="F892" s="266">
        <v>601372.02989999996</v>
      </c>
    </row>
    <row r="893" spans="2:6" x14ac:dyDescent="0.2">
      <c r="B893" s="261" t="s">
        <v>44</v>
      </c>
      <c r="C893" s="261" t="s">
        <v>3</v>
      </c>
      <c r="D893" s="264" t="s">
        <v>78</v>
      </c>
      <c r="E893" s="261" t="str">
        <f t="shared" si="13"/>
        <v>PATotal45-49</v>
      </c>
      <c r="F893" s="266">
        <v>497636.65179999999</v>
      </c>
    </row>
    <row r="894" spans="2:6" x14ac:dyDescent="0.2">
      <c r="B894" s="261" t="s">
        <v>44</v>
      </c>
      <c r="C894" s="261" t="s">
        <v>3</v>
      </c>
      <c r="D894" s="264" t="s">
        <v>79</v>
      </c>
      <c r="E894" s="261" t="str">
        <f t="shared" si="13"/>
        <v>PATotal50-54</v>
      </c>
      <c r="F894" s="266">
        <v>414087.4045</v>
      </c>
    </row>
    <row r="895" spans="2:6" x14ac:dyDescent="0.2">
      <c r="B895" s="261" t="s">
        <v>44</v>
      </c>
      <c r="C895" s="261" t="s">
        <v>3</v>
      </c>
      <c r="D895" s="264" t="s">
        <v>80</v>
      </c>
      <c r="E895" s="261" t="str">
        <f t="shared" si="13"/>
        <v>PATotal55-59</v>
      </c>
      <c r="F895" s="266">
        <v>329585.11320000002</v>
      </c>
    </row>
    <row r="896" spans="2:6" x14ac:dyDescent="0.2">
      <c r="B896" s="261" t="s">
        <v>44</v>
      </c>
      <c r="C896" s="261" t="s">
        <v>3</v>
      </c>
      <c r="D896" s="264" t="s">
        <v>81</v>
      </c>
      <c r="E896" s="261" t="str">
        <f t="shared" si="13"/>
        <v>PATotal60-64</v>
      </c>
      <c r="F896" s="266">
        <v>265046.18089999998</v>
      </c>
    </row>
    <row r="897" spans="2:6" x14ac:dyDescent="0.2">
      <c r="B897" s="261" t="s">
        <v>44</v>
      </c>
      <c r="C897" s="261" t="s">
        <v>3</v>
      </c>
      <c r="D897" s="264" t="s">
        <v>82</v>
      </c>
      <c r="E897" s="261" t="str">
        <f t="shared" si="13"/>
        <v>PATotal65-69</v>
      </c>
      <c r="F897" s="266">
        <v>199356.9895</v>
      </c>
    </row>
    <row r="898" spans="2:6" x14ac:dyDescent="0.2">
      <c r="B898" s="261" t="s">
        <v>44</v>
      </c>
      <c r="C898" s="261" t="s">
        <v>3</v>
      </c>
      <c r="D898" s="264" t="s">
        <v>19</v>
      </c>
      <c r="E898" s="261" t="str">
        <f t="shared" si="13"/>
        <v>PATotal70-74</v>
      </c>
      <c r="F898" s="266">
        <v>137374.43770000001</v>
      </c>
    </row>
    <row r="899" spans="2:6" x14ac:dyDescent="0.2">
      <c r="B899" s="261" t="s">
        <v>44</v>
      </c>
      <c r="C899" s="261" t="s">
        <v>3</v>
      </c>
      <c r="D899" s="264" t="s">
        <v>20</v>
      </c>
      <c r="E899" s="261" t="str">
        <f t="shared" si="13"/>
        <v>PATotal75-79</v>
      </c>
      <c r="F899" s="266">
        <v>92636.591400000005</v>
      </c>
    </row>
    <row r="900" spans="2:6" x14ac:dyDescent="0.2">
      <c r="B900" s="261" t="s">
        <v>44</v>
      </c>
      <c r="C900" s="261" t="s">
        <v>3</v>
      </c>
      <c r="D900" s="264" t="s">
        <v>21</v>
      </c>
      <c r="E900" s="261" t="str">
        <f t="shared" ref="E900:E963" si="14">_xlfn.CONCAT(B900,C900,D900)</f>
        <v>PATotal80-84</v>
      </c>
      <c r="F900" s="266">
        <v>53975.272299999997</v>
      </c>
    </row>
    <row r="901" spans="2:6" x14ac:dyDescent="0.2">
      <c r="B901" s="261" t="s">
        <v>44</v>
      </c>
      <c r="C901" s="261" t="s">
        <v>3</v>
      </c>
      <c r="D901" s="264" t="s">
        <v>22</v>
      </c>
      <c r="E901" s="261" t="str">
        <f t="shared" si="14"/>
        <v>PATotal85-89</v>
      </c>
      <c r="F901" s="266">
        <v>27087.0975</v>
      </c>
    </row>
    <row r="902" spans="2:6" x14ac:dyDescent="0.2">
      <c r="B902" s="261" t="s">
        <v>44</v>
      </c>
      <c r="C902" s="261" t="s">
        <v>3</v>
      </c>
      <c r="D902" s="264" t="s">
        <v>5</v>
      </c>
      <c r="E902" s="261" t="str">
        <f t="shared" si="14"/>
        <v>PATotal90+</v>
      </c>
      <c r="F902" s="266">
        <v>15701.8979</v>
      </c>
    </row>
    <row r="903" spans="2:6" x14ac:dyDescent="0.2">
      <c r="B903" s="261" t="s">
        <v>55</v>
      </c>
      <c r="C903" s="261" t="s">
        <v>48</v>
      </c>
      <c r="D903" s="264">
        <v>0</v>
      </c>
      <c r="E903" s="261" t="str">
        <f t="shared" si="14"/>
        <v>PBFemale0</v>
      </c>
      <c r="F903" s="266">
        <v>27914.375599999999</v>
      </c>
    </row>
    <row r="904" spans="2:6" x14ac:dyDescent="0.2">
      <c r="B904" s="261" t="s">
        <v>55</v>
      </c>
      <c r="C904" s="261" t="s">
        <v>48</v>
      </c>
      <c r="D904" s="265" t="s">
        <v>18</v>
      </c>
      <c r="E904" s="261" t="str">
        <f t="shared" si="14"/>
        <v>PBFemale1-4</v>
      </c>
      <c r="F904" s="266">
        <v>111480.67389999999</v>
      </c>
    </row>
    <row r="905" spans="2:6" x14ac:dyDescent="0.2">
      <c r="B905" s="261" t="s">
        <v>55</v>
      </c>
      <c r="C905" s="261" t="s">
        <v>48</v>
      </c>
      <c r="D905" s="265" t="s">
        <v>70</v>
      </c>
      <c r="E905" s="261" t="str">
        <f t="shared" si="14"/>
        <v>PBFemale5-9</v>
      </c>
      <c r="F905" s="266">
        <v>132647.61489999999</v>
      </c>
    </row>
    <row r="906" spans="2:6" x14ac:dyDescent="0.2">
      <c r="B906" s="261" t="s">
        <v>55</v>
      </c>
      <c r="C906" s="261" t="s">
        <v>48</v>
      </c>
      <c r="D906" s="265" t="s">
        <v>71</v>
      </c>
      <c r="E906" s="261" t="str">
        <f t="shared" si="14"/>
        <v>PBFemale10-14</v>
      </c>
      <c r="F906" s="266">
        <v>147903.405</v>
      </c>
    </row>
    <row r="907" spans="2:6" x14ac:dyDescent="0.2">
      <c r="B907" s="261" t="s">
        <v>55</v>
      </c>
      <c r="C907" s="261" t="s">
        <v>48</v>
      </c>
      <c r="D907" s="264" t="s">
        <v>72</v>
      </c>
      <c r="E907" s="261" t="str">
        <f t="shared" si="14"/>
        <v>PBFemale15-19</v>
      </c>
      <c r="F907" s="266">
        <v>161818.72390000001</v>
      </c>
    </row>
    <row r="908" spans="2:6" x14ac:dyDescent="0.2">
      <c r="B908" s="261" t="s">
        <v>55</v>
      </c>
      <c r="C908" s="261" t="s">
        <v>48</v>
      </c>
      <c r="D908" s="264" t="s">
        <v>73</v>
      </c>
      <c r="E908" s="261" t="str">
        <f t="shared" si="14"/>
        <v>PBFemale20-24</v>
      </c>
      <c r="F908" s="266">
        <v>167693.11230000001</v>
      </c>
    </row>
    <row r="909" spans="2:6" x14ac:dyDescent="0.2">
      <c r="B909" s="261" t="s">
        <v>55</v>
      </c>
      <c r="C909" s="261" t="s">
        <v>48</v>
      </c>
      <c r="D909" s="264" t="s">
        <v>74</v>
      </c>
      <c r="E909" s="261" t="str">
        <f t="shared" si="14"/>
        <v>PBFemale25-29</v>
      </c>
      <c r="F909" s="266">
        <v>166293.64230000001</v>
      </c>
    </row>
    <row r="910" spans="2:6" x14ac:dyDescent="0.2">
      <c r="B910" s="261" t="s">
        <v>55</v>
      </c>
      <c r="C910" s="261" t="s">
        <v>48</v>
      </c>
      <c r="D910" s="264" t="s">
        <v>75</v>
      </c>
      <c r="E910" s="261" t="str">
        <f t="shared" si="14"/>
        <v>PBFemale30-34</v>
      </c>
      <c r="F910" s="266">
        <v>167960.3714</v>
      </c>
    </row>
    <row r="911" spans="2:6" x14ac:dyDescent="0.2">
      <c r="B911" s="261" t="s">
        <v>55</v>
      </c>
      <c r="C911" s="261" t="s">
        <v>48</v>
      </c>
      <c r="D911" s="264" t="s">
        <v>76</v>
      </c>
      <c r="E911" s="261" t="str">
        <f t="shared" si="14"/>
        <v>PBFemale35-39</v>
      </c>
      <c r="F911" s="266">
        <v>164837.54089999999</v>
      </c>
    </row>
    <row r="912" spans="2:6" x14ac:dyDescent="0.2">
      <c r="B912" s="261" t="s">
        <v>55</v>
      </c>
      <c r="C912" s="261" t="s">
        <v>48</v>
      </c>
      <c r="D912" s="264" t="s">
        <v>77</v>
      </c>
      <c r="E912" s="261" t="str">
        <f t="shared" si="14"/>
        <v>PBFemale40-44</v>
      </c>
      <c r="F912" s="266">
        <v>153056.34109999999</v>
      </c>
    </row>
    <row r="913" spans="2:6" x14ac:dyDescent="0.2">
      <c r="B913" s="261" t="s">
        <v>55</v>
      </c>
      <c r="C913" s="261" t="s">
        <v>48</v>
      </c>
      <c r="D913" s="264" t="s">
        <v>78</v>
      </c>
      <c r="E913" s="261" t="str">
        <f t="shared" si="14"/>
        <v>PBFemale45-49</v>
      </c>
      <c r="F913" s="266">
        <v>134208.329</v>
      </c>
    </row>
    <row r="914" spans="2:6" x14ac:dyDescent="0.2">
      <c r="B914" s="261" t="s">
        <v>55</v>
      </c>
      <c r="C914" s="261" t="s">
        <v>48</v>
      </c>
      <c r="D914" s="264" t="s">
        <v>79</v>
      </c>
      <c r="E914" s="261" t="str">
        <f t="shared" si="14"/>
        <v>PBFemale50-54</v>
      </c>
      <c r="F914" s="266">
        <v>125032.052</v>
      </c>
    </row>
    <row r="915" spans="2:6" x14ac:dyDescent="0.2">
      <c r="B915" s="261" t="s">
        <v>55</v>
      </c>
      <c r="C915" s="261" t="s">
        <v>48</v>
      </c>
      <c r="D915" s="264" t="s">
        <v>80</v>
      </c>
      <c r="E915" s="261" t="str">
        <f t="shared" si="14"/>
        <v>PBFemale55-59</v>
      </c>
      <c r="F915" s="266">
        <v>108500.91</v>
      </c>
    </row>
    <row r="916" spans="2:6" x14ac:dyDescent="0.2">
      <c r="B916" s="261" t="s">
        <v>55</v>
      </c>
      <c r="C916" s="261" t="s">
        <v>48</v>
      </c>
      <c r="D916" s="264" t="s">
        <v>81</v>
      </c>
      <c r="E916" s="261" t="str">
        <f t="shared" si="14"/>
        <v>PBFemale60-64</v>
      </c>
      <c r="F916" s="266">
        <v>87080.020399999994</v>
      </c>
    </row>
    <row r="917" spans="2:6" x14ac:dyDescent="0.2">
      <c r="B917" s="261" t="s">
        <v>55</v>
      </c>
      <c r="C917" s="261" t="s">
        <v>48</v>
      </c>
      <c r="D917" s="264" t="s">
        <v>82</v>
      </c>
      <c r="E917" s="261" t="str">
        <f t="shared" si="14"/>
        <v>PBFemale65-69</v>
      </c>
      <c r="F917" s="266">
        <v>72749.994200000001</v>
      </c>
    </row>
    <row r="918" spans="2:6" x14ac:dyDescent="0.2">
      <c r="B918" s="261" t="s">
        <v>55</v>
      </c>
      <c r="C918" s="261" t="s">
        <v>48</v>
      </c>
      <c r="D918" s="264" t="s">
        <v>19</v>
      </c>
      <c r="E918" s="261" t="str">
        <f t="shared" si="14"/>
        <v>PBFemale70-74</v>
      </c>
      <c r="F918" s="266">
        <v>60580.217400000001</v>
      </c>
    </row>
    <row r="919" spans="2:6" x14ac:dyDescent="0.2">
      <c r="B919" s="261" t="s">
        <v>55</v>
      </c>
      <c r="C919" s="261" t="s">
        <v>48</v>
      </c>
      <c r="D919" s="264" t="s">
        <v>20</v>
      </c>
      <c r="E919" s="261" t="str">
        <f t="shared" si="14"/>
        <v>PBFemale75-79</v>
      </c>
      <c r="F919" s="266">
        <v>43229.501499999998</v>
      </c>
    </row>
    <row r="920" spans="2:6" x14ac:dyDescent="0.2">
      <c r="B920" s="261" t="s">
        <v>55</v>
      </c>
      <c r="C920" s="261" t="s">
        <v>48</v>
      </c>
      <c r="D920" s="264" t="s">
        <v>21</v>
      </c>
      <c r="E920" s="261" t="str">
        <f t="shared" si="14"/>
        <v>PBFemale80-84</v>
      </c>
      <c r="F920" s="266">
        <v>31201.485100000002</v>
      </c>
    </row>
    <row r="921" spans="2:6" x14ac:dyDescent="0.2">
      <c r="B921" s="261" t="s">
        <v>55</v>
      </c>
      <c r="C921" s="261" t="s">
        <v>48</v>
      </c>
      <c r="D921" s="264" t="s">
        <v>22</v>
      </c>
      <c r="E921" s="261" t="str">
        <f t="shared" si="14"/>
        <v>PBFemale85-89</v>
      </c>
      <c r="F921" s="266">
        <v>15271.7698</v>
      </c>
    </row>
    <row r="922" spans="2:6" x14ac:dyDescent="0.2">
      <c r="B922" s="261" t="s">
        <v>55</v>
      </c>
      <c r="C922" s="261" t="s">
        <v>48</v>
      </c>
      <c r="D922" s="264" t="s">
        <v>5</v>
      </c>
      <c r="E922" s="261" t="str">
        <f t="shared" si="14"/>
        <v>PBFemale90+</v>
      </c>
      <c r="F922" s="266">
        <v>9825.7556000000004</v>
      </c>
    </row>
    <row r="923" spans="2:6" x14ac:dyDescent="0.2">
      <c r="B923" s="261" t="s">
        <v>55</v>
      </c>
      <c r="C923" s="261" t="s">
        <v>47</v>
      </c>
      <c r="D923" s="264">
        <v>0</v>
      </c>
      <c r="E923" s="261" t="str">
        <f t="shared" si="14"/>
        <v>PBMale0</v>
      </c>
      <c r="F923" s="266">
        <v>29302.914700000001</v>
      </c>
    </row>
    <row r="924" spans="2:6" x14ac:dyDescent="0.2">
      <c r="B924" s="261" t="s">
        <v>55</v>
      </c>
      <c r="C924" s="261" t="s">
        <v>47</v>
      </c>
      <c r="D924" s="265" t="s">
        <v>18</v>
      </c>
      <c r="E924" s="261" t="str">
        <f t="shared" si="14"/>
        <v>PBMale1-4</v>
      </c>
      <c r="F924" s="266">
        <v>117169.67479999999</v>
      </c>
    </row>
    <row r="925" spans="2:6" x14ac:dyDescent="0.2">
      <c r="B925" s="261" t="s">
        <v>55</v>
      </c>
      <c r="C925" s="261" t="s">
        <v>47</v>
      </c>
      <c r="D925" s="265" t="s">
        <v>70</v>
      </c>
      <c r="E925" s="261" t="str">
        <f t="shared" si="14"/>
        <v>PBMale5-9</v>
      </c>
      <c r="F925" s="266">
        <v>139664.78640000001</v>
      </c>
    </row>
    <row r="926" spans="2:6" x14ac:dyDescent="0.2">
      <c r="B926" s="261" t="s">
        <v>55</v>
      </c>
      <c r="C926" s="261" t="s">
        <v>47</v>
      </c>
      <c r="D926" s="265" t="s">
        <v>71</v>
      </c>
      <c r="E926" s="261" t="str">
        <f t="shared" si="14"/>
        <v>PBMale10-14</v>
      </c>
      <c r="F926" s="266">
        <v>155133.3112</v>
      </c>
    </row>
    <row r="927" spans="2:6" x14ac:dyDescent="0.2">
      <c r="B927" s="261" t="s">
        <v>55</v>
      </c>
      <c r="C927" s="261" t="s">
        <v>47</v>
      </c>
      <c r="D927" s="264" t="s">
        <v>72</v>
      </c>
      <c r="E927" s="261" t="str">
        <f t="shared" si="14"/>
        <v>PBMale15-19</v>
      </c>
      <c r="F927" s="266">
        <v>166442.4773</v>
      </c>
    </row>
    <row r="928" spans="2:6" x14ac:dyDescent="0.2">
      <c r="B928" s="261" t="s">
        <v>55</v>
      </c>
      <c r="C928" s="261" t="s">
        <v>47</v>
      </c>
      <c r="D928" s="264" t="s">
        <v>73</v>
      </c>
      <c r="E928" s="261" t="str">
        <f t="shared" si="14"/>
        <v>PBMale20-24</v>
      </c>
      <c r="F928" s="266">
        <v>168375.0583</v>
      </c>
    </row>
    <row r="929" spans="2:6" x14ac:dyDescent="0.2">
      <c r="B929" s="261" t="s">
        <v>55</v>
      </c>
      <c r="C929" s="261" t="s">
        <v>47</v>
      </c>
      <c r="D929" s="264" t="s">
        <v>74</v>
      </c>
      <c r="E929" s="261" t="str">
        <f t="shared" si="14"/>
        <v>PBMale25-29</v>
      </c>
      <c r="F929" s="266">
        <v>160696.01869999999</v>
      </c>
    </row>
    <row r="930" spans="2:6" x14ac:dyDescent="0.2">
      <c r="B930" s="261" t="s">
        <v>55</v>
      </c>
      <c r="C930" s="261" t="s">
        <v>47</v>
      </c>
      <c r="D930" s="264" t="s">
        <v>75</v>
      </c>
      <c r="E930" s="261" t="str">
        <f t="shared" si="14"/>
        <v>PBMale30-34</v>
      </c>
      <c r="F930" s="266">
        <v>156170.09589999999</v>
      </c>
    </row>
    <row r="931" spans="2:6" x14ac:dyDescent="0.2">
      <c r="B931" s="261" t="s">
        <v>55</v>
      </c>
      <c r="C931" s="261" t="s">
        <v>47</v>
      </c>
      <c r="D931" s="264" t="s">
        <v>76</v>
      </c>
      <c r="E931" s="261" t="str">
        <f t="shared" si="14"/>
        <v>PBMale35-39</v>
      </c>
      <c r="F931" s="266">
        <v>151746.39430000001</v>
      </c>
    </row>
    <row r="932" spans="2:6" x14ac:dyDescent="0.2">
      <c r="B932" s="261" t="s">
        <v>55</v>
      </c>
      <c r="C932" s="261" t="s">
        <v>47</v>
      </c>
      <c r="D932" s="264" t="s">
        <v>77</v>
      </c>
      <c r="E932" s="261" t="str">
        <f t="shared" si="14"/>
        <v>PBMale40-44</v>
      </c>
      <c r="F932" s="266">
        <v>139361.86679999999</v>
      </c>
    </row>
    <row r="933" spans="2:6" x14ac:dyDescent="0.2">
      <c r="B933" s="261" t="s">
        <v>55</v>
      </c>
      <c r="C933" s="261" t="s">
        <v>47</v>
      </c>
      <c r="D933" s="264" t="s">
        <v>78</v>
      </c>
      <c r="E933" s="261" t="str">
        <f t="shared" si="14"/>
        <v>PBMale45-49</v>
      </c>
      <c r="F933" s="266">
        <v>120591.6066</v>
      </c>
    </row>
    <row r="934" spans="2:6" x14ac:dyDescent="0.2">
      <c r="B934" s="261" t="s">
        <v>55</v>
      </c>
      <c r="C934" s="261" t="s">
        <v>47</v>
      </c>
      <c r="D934" s="264" t="s">
        <v>79</v>
      </c>
      <c r="E934" s="261" t="str">
        <f t="shared" si="14"/>
        <v>PBMale50-54</v>
      </c>
      <c r="F934" s="266">
        <v>109911.6232</v>
      </c>
    </row>
    <row r="935" spans="2:6" x14ac:dyDescent="0.2">
      <c r="B935" s="261" t="s">
        <v>55</v>
      </c>
      <c r="C935" s="261" t="s">
        <v>47</v>
      </c>
      <c r="D935" s="264" t="s">
        <v>80</v>
      </c>
      <c r="E935" s="261" t="str">
        <f t="shared" si="14"/>
        <v>PBMale55-59</v>
      </c>
      <c r="F935" s="266">
        <v>93840.532200000001</v>
      </c>
    </row>
    <row r="936" spans="2:6" x14ac:dyDescent="0.2">
      <c r="B936" s="261" t="s">
        <v>55</v>
      </c>
      <c r="C936" s="261" t="s">
        <v>47</v>
      </c>
      <c r="D936" s="264" t="s">
        <v>81</v>
      </c>
      <c r="E936" s="261" t="str">
        <f t="shared" si="14"/>
        <v>PBMale60-64</v>
      </c>
      <c r="F936" s="266">
        <v>71222.463499999998</v>
      </c>
    </row>
    <row r="937" spans="2:6" x14ac:dyDescent="0.2">
      <c r="B937" s="261" t="s">
        <v>55</v>
      </c>
      <c r="C937" s="261" t="s">
        <v>47</v>
      </c>
      <c r="D937" s="264" t="s">
        <v>82</v>
      </c>
      <c r="E937" s="261" t="str">
        <f t="shared" si="14"/>
        <v>PBMale65-69</v>
      </c>
      <c r="F937" s="266">
        <v>56555.212399999997</v>
      </c>
    </row>
    <row r="938" spans="2:6" x14ac:dyDescent="0.2">
      <c r="B938" s="261" t="s">
        <v>55</v>
      </c>
      <c r="C938" s="261" t="s">
        <v>47</v>
      </c>
      <c r="D938" s="264" t="s">
        <v>19</v>
      </c>
      <c r="E938" s="261" t="str">
        <f t="shared" si="14"/>
        <v>PBMale70-74</v>
      </c>
      <c r="F938" s="266">
        <v>45570.902399999999</v>
      </c>
    </row>
    <row r="939" spans="2:6" x14ac:dyDescent="0.2">
      <c r="B939" s="261" t="s">
        <v>55</v>
      </c>
      <c r="C939" s="261" t="s">
        <v>47</v>
      </c>
      <c r="D939" s="264" t="s">
        <v>20</v>
      </c>
      <c r="E939" s="261" t="str">
        <f t="shared" si="14"/>
        <v>PBMale75-79</v>
      </c>
      <c r="F939" s="266">
        <v>30589.624299999999</v>
      </c>
    </row>
    <row r="940" spans="2:6" x14ac:dyDescent="0.2">
      <c r="B940" s="261" t="s">
        <v>55</v>
      </c>
      <c r="C940" s="261" t="s">
        <v>47</v>
      </c>
      <c r="D940" s="264" t="s">
        <v>21</v>
      </c>
      <c r="E940" s="261" t="str">
        <f t="shared" si="14"/>
        <v>PBMale80-84</v>
      </c>
      <c r="F940" s="266">
        <v>20267.130099999998</v>
      </c>
    </row>
    <row r="941" spans="2:6" x14ac:dyDescent="0.2">
      <c r="B941" s="261" t="s">
        <v>55</v>
      </c>
      <c r="C941" s="261" t="s">
        <v>47</v>
      </c>
      <c r="D941" s="264" t="s">
        <v>22</v>
      </c>
      <c r="E941" s="261" t="str">
        <f t="shared" si="14"/>
        <v>PBMale85-89</v>
      </c>
      <c r="F941" s="266">
        <v>9411.2968000000001</v>
      </c>
    </row>
    <row r="942" spans="2:6" x14ac:dyDescent="0.2">
      <c r="B942" s="261" t="s">
        <v>55</v>
      </c>
      <c r="C942" s="261" t="s">
        <v>47</v>
      </c>
      <c r="D942" s="264" t="s">
        <v>5</v>
      </c>
      <c r="E942" s="261" t="str">
        <f t="shared" si="14"/>
        <v>PBMale90+</v>
      </c>
      <c r="F942" s="266">
        <v>5835.3487999999998</v>
      </c>
    </row>
    <row r="943" spans="2:6" x14ac:dyDescent="0.2">
      <c r="B943" s="261" t="s">
        <v>55</v>
      </c>
      <c r="C943" s="261" t="s">
        <v>3</v>
      </c>
      <c r="D943" s="264">
        <v>0</v>
      </c>
      <c r="E943" s="261" t="str">
        <f t="shared" si="14"/>
        <v>PBTotal0</v>
      </c>
      <c r="F943" s="266">
        <v>57217.290300000001</v>
      </c>
    </row>
    <row r="944" spans="2:6" x14ac:dyDescent="0.2">
      <c r="B944" s="261" t="s">
        <v>55</v>
      </c>
      <c r="C944" s="261" t="s">
        <v>3</v>
      </c>
      <c r="D944" s="265" t="s">
        <v>18</v>
      </c>
      <c r="E944" s="261" t="str">
        <f t="shared" si="14"/>
        <v>PBTotal1-4</v>
      </c>
      <c r="F944" s="266">
        <v>228650.3487</v>
      </c>
    </row>
    <row r="945" spans="2:6" x14ac:dyDescent="0.2">
      <c r="B945" s="261" t="s">
        <v>55</v>
      </c>
      <c r="C945" s="261" t="s">
        <v>3</v>
      </c>
      <c r="D945" s="265" t="s">
        <v>70</v>
      </c>
      <c r="E945" s="261" t="str">
        <f t="shared" si="14"/>
        <v>PBTotal5-9</v>
      </c>
      <c r="F945" s="266">
        <v>272312.40130000003</v>
      </c>
    </row>
    <row r="946" spans="2:6" x14ac:dyDescent="0.2">
      <c r="B946" s="261" t="s">
        <v>55</v>
      </c>
      <c r="C946" s="261" t="s">
        <v>3</v>
      </c>
      <c r="D946" s="265" t="s">
        <v>71</v>
      </c>
      <c r="E946" s="261" t="str">
        <f t="shared" si="14"/>
        <v>PBTotal10-14</v>
      </c>
      <c r="F946" s="266">
        <v>303036.71159999998</v>
      </c>
    </row>
    <row r="947" spans="2:6" x14ac:dyDescent="0.2">
      <c r="B947" s="261" t="s">
        <v>55</v>
      </c>
      <c r="C947" s="261" t="s">
        <v>3</v>
      </c>
      <c r="D947" s="264" t="s">
        <v>72</v>
      </c>
      <c r="E947" s="261" t="str">
        <f t="shared" si="14"/>
        <v>PBTotal15-19</v>
      </c>
      <c r="F947" s="266">
        <v>328261.19709999999</v>
      </c>
    </row>
    <row r="948" spans="2:6" x14ac:dyDescent="0.2">
      <c r="B948" s="261" t="s">
        <v>55</v>
      </c>
      <c r="C948" s="261" t="s">
        <v>3</v>
      </c>
      <c r="D948" s="264" t="s">
        <v>73</v>
      </c>
      <c r="E948" s="261" t="str">
        <f t="shared" si="14"/>
        <v>PBTotal20-24</v>
      </c>
      <c r="F948" s="266">
        <v>336068.16269999999</v>
      </c>
    </row>
    <row r="949" spans="2:6" x14ac:dyDescent="0.2">
      <c r="B949" s="261" t="s">
        <v>55</v>
      </c>
      <c r="C949" s="261" t="s">
        <v>3</v>
      </c>
      <c r="D949" s="264" t="s">
        <v>74</v>
      </c>
      <c r="E949" s="261" t="str">
        <f t="shared" si="14"/>
        <v>PBTotal25-29</v>
      </c>
      <c r="F949" s="266">
        <v>326989.63329999999</v>
      </c>
    </row>
    <row r="950" spans="2:6" x14ac:dyDescent="0.2">
      <c r="B950" s="261" t="s">
        <v>55</v>
      </c>
      <c r="C950" s="261" t="s">
        <v>3</v>
      </c>
      <c r="D950" s="264" t="s">
        <v>75</v>
      </c>
      <c r="E950" s="261" t="str">
        <f t="shared" si="14"/>
        <v>PBTotal30-34</v>
      </c>
      <c r="F950" s="266">
        <v>324130.46679999999</v>
      </c>
    </row>
    <row r="951" spans="2:6" x14ac:dyDescent="0.2">
      <c r="B951" s="261" t="s">
        <v>55</v>
      </c>
      <c r="C951" s="261" t="s">
        <v>3</v>
      </c>
      <c r="D951" s="264" t="s">
        <v>76</v>
      </c>
      <c r="E951" s="261" t="str">
        <f t="shared" si="14"/>
        <v>PBTotal35-39</v>
      </c>
      <c r="F951" s="266">
        <v>316583.93369999999</v>
      </c>
    </row>
    <row r="952" spans="2:6" x14ac:dyDescent="0.2">
      <c r="B952" s="261" t="s">
        <v>55</v>
      </c>
      <c r="C952" s="261" t="s">
        <v>3</v>
      </c>
      <c r="D952" s="264" t="s">
        <v>77</v>
      </c>
      <c r="E952" s="261" t="str">
        <f t="shared" si="14"/>
        <v>PBTotal40-44</v>
      </c>
      <c r="F952" s="266">
        <v>292418.20779999997</v>
      </c>
    </row>
    <row r="953" spans="2:6" x14ac:dyDescent="0.2">
      <c r="B953" s="261" t="s">
        <v>55</v>
      </c>
      <c r="C953" s="261" t="s">
        <v>3</v>
      </c>
      <c r="D953" s="264" t="s">
        <v>78</v>
      </c>
      <c r="E953" s="261" t="str">
        <f t="shared" si="14"/>
        <v>PBTotal45-49</v>
      </c>
      <c r="F953" s="266">
        <v>254799.9344</v>
      </c>
    </row>
    <row r="954" spans="2:6" x14ac:dyDescent="0.2">
      <c r="B954" s="261" t="s">
        <v>55</v>
      </c>
      <c r="C954" s="261" t="s">
        <v>3</v>
      </c>
      <c r="D954" s="264" t="s">
        <v>79</v>
      </c>
      <c r="E954" s="261" t="str">
        <f t="shared" si="14"/>
        <v>PBTotal50-54</v>
      </c>
      <c r="F954" s="266">
        <v>234943.67170000001</v>
      </c>
    </row>
    <row r="955" spans="2:6" x14ac:dyDescent="0.2">
      <c r="B955" s="261" t="s">
        <v>55</v>
      </c>
      <c r="C955" s="261" t="s">
        <v>3</v>
      </c>
      <c r="D955" s="264" t="s">
        <v>80</v>
      </c>
      <c r="E955" s="261" t="str">
        <f t="shared" si="14"/>
        <v>PBTotal55-59</v>
      </c>
      <c r="F955" s="266">
        <v>202341.43799999999</v>
      </c>
    </row>
    <row r="956" spans="2:6" x14ac:dyDescent="0.2">
      <c r="B956" s="261" t="s">
        <v>55</v>
      </c>
      <c r="C956" s="261" t="s">
        <v>3</v>
      </c>
      <c r="D956" s="264" t="s">
        <v>81</v>
      </c>
      <c r="E956" s="261" t="str">
        <f t="shared" si="14"/>
        <v>PBTotal60-64</v>
      </c>
      <c r="F956" s="266">
        <v>158302.45420000001</v>
      </c>
    </row>
    <row r="957" spans="2:6" x14ac:dyDescent="0.2">
      <c r="B957" s="261" t="s">
        <v>55</v>
      </c>
      <c r="C957" s="261" t="s">
        <v>3</v>
      </c>
      <c r="D957" s="264" t="s">
        <v>82</v>
      </c>
      <c r="E957" s="261" t="str">
        <f t="shared" si="14"/>
        <v>PBTotal65-69</v>
      </c>
      <c r="F957" s="266">
        <v>129305.20600000001</v>
      </c>
    </row>
    <row r="958" spans="2:6" x14ac:dyDescent="0.2">
      <c r="B958" s="261" t="s">
        <v>55</v>
      </c>
      <c r="C958" s="261" t="s">
        <v>3</v>
      </c>
      <c r="D958" s="264" t="s">
        <v>19</v>
      </c>
      <c r="E958" s="261" t="str">
        <f t="shared" si="14"/>
        <v>PBTotal70-74</v>
      </c>
      <c r="F958" s="266">
        <v>106151.1146</v>
      </c>
    </row>
    <row r="959" spans="2:6" x14ac:dyDescent="0.2">
      <c r="B959" s="261" t="s">
        <v>55</v>
      </c>
      <c r="C959" s="261" t="s">
        <v>3</v>
      </c>
      <c r="D959" s="264" t="s">
        <v>20</v>
      </c>
      <c r="E959" s="261" t="str">
        <f t="shared" si="14"/>
        <v>PBTotal75-79</v>
      </c>
      <c r="F959" s="266">
        <v>73819.123200000002</v>
      </c>
    </row>
    <row r="960" spans="2:6" x14ac:dyDescent="0.2">
      <c r="B960" s="261" t="s">
        <v>55</v>
      </c>
      <c r="C960" s="261" t="s">
        <v>3</v>
      </c>
      <c r="D960" s="264" t="s">
        <v>21</v>
      </c>
      <c r="E960" s="261" t="str">
        <f t="shared" si="14"/>
        <v>PBTotal80-84</v>
      </c>
      <c r="F960" s="266">
        <v>51468.605900000002</v>
      </c>
    </row>
    <row r="961" spans="2:6" x14ac:dyDescent="0.2">
      <c r="B961" s="261" t="s">
        <v>55</v>
      </c>
      <c r="C961" s="261" t="s">
        <v>3</v>
      </c>
      <c r="D961" s="264" t="s">
        <v>22</v>
      </c>
      <c r="E961" s="261" t="str">
        <f t="shared" si="14"/>
        <v>PBTotal85-89</v>
      </c>
      <c r="F961" s="266">
        <v>24683.054700000001</v>
      </c>
    </row>
    <row r="962" spans="2:6" x14ac:dyDescent="0.2">
      <c r="B962" s="261" t="s">
        <v>55</v>
      </c>
      <c r="C962" s="261" t="s">
        <v>3</v>
      </c>
      <c r="D962" s="264" t="s">
        <v>5</v>
      </c>
      <c r="E962" s="261" t="str">
        <f t="shared" si="14"/>
        <v>PBTotal90+</v>
      </c>
      <c r="F962" s="266">
        <v>15661.072700000001</v>
      </c>
    </row>
    <row r="963" spans="2:6" x14ac:dyDescent="0.2">
      <c r="B963" s="261" t="s">
        <v>56</v>
      </c>
      <c r="C963" s="261" t="s">
        <v>48</v>
      </c>
      <c r="D963" s="264">
        <v>0</v>
      </c>
      <c r="E963" s="261" t="str">
        <f t="shared" si="14"/>
        <v>PEFemale0</v>
      </c>
      <c r="F963" s="266">
        <v>66939.234299999996</v>
      </c>
    </row>
    <row r="964" spans="2:6" x14ac:dyDescent="0.2">
      <c r="B964" s="261" t="s">
        <v>56</v>
      </c>
      <c r="C964" s="261" t="s">
        <v>48</v>
      </c>
      <c r="D964" s="265" t="s">
        <v>18</v>
      </c>
      <c r="E964" s="261" t="str">
        <f t="shared" ref="E964:E1027" si="15">_xlfn.CONCAT(B964,C964,D964)</f>
        <v>PEFemale1-4</v>
      </c>
      <c r="F964" s="266">
        <v>267553.44579999999</v>
      </c>
    </row>
    <row r="965" spans="2:6" x14ac:dyDescent="0.2">
      <c r="B965" s="261" t="s">
        <v>56</v>
      </c>
      <c r="C965" s="261" t="s">
        <v>48</v>
      </c>
      <c r="D965" s="265" t="s">
        <v>70</v>
      </c>
      <c r="E965" s="261" t="str">
        <f t="shared" si="15"/>
        <v>PEFemale5-9</v>
      </c>
      <c r="F965" s="266">
        <v>345431.6703</v>
      </c>
    </row>
    <row r="966" spans="2:6" x14ac:dyDescent="0.2">
      <c r="B966" s="261" t="s">
        <v>56</v>
      </c>
      <c r="C966" s="261" t="s">
        <v>48</v>
      </c>
      <c r="D966" s="265" t="s">
        <v>71</v>
      </c>
      <c r="E966" s="261" t="str">
        <f t="shared" si="15"/>
        <v>PEFemale10-14</v>
      </c>
      <c r="F966" s="266">
        <v>358331.66869999998</v>
      </c>
    </row>
    <row r="967" spans="2:6" x14ac:dyDescent="0.2">
      <c r="B967" s="261" t="s">
        <v>56</v>
      </c>
      <c r="C967" s="261" t="s">
        <v>48</v>
      </c>
      <c r="D967" s="264" t="s">
        <v>72</v>
      </c>
      <c r="E967" s="261" t="str">
        <f t="shared" si="15"/>
        <v>PEFemale15-19</v>
      </c>
      <c r="F967" s="266">
        <v>382782.76449999999</v>
      </c>
    </row>
    <row r="968" spans="2:6" x14ac:dyDescent="0.2">
      <c r="B968" s="261" t="s">
        <v>56</v>
      </c>
      <c r="C968" s="261" t="s">
        <v>48</v>
      </c>
      <c r="D968" s="264" t="s">
        <v>73</v>
      </c>
      <c r="E968" s="261" t="str">
        <f t="shared" si="15"/>
        <v>PEFemale20-24</v>
      </c>
      <c r="F968" s="266">
        <v>407217.93219999998</v>
      </c>
    </row>
    <row r="969" spans="2:6" x14ac:dyDescent="0.2">
      <c r="B969" s="261" t="s">
        <v>56</v>
      </c>
      <c r="C969" s="261" t="s">
        <v>48</v>
      </c>
      <c r="D969" s="264" t="s">
        <v>74</v>
      </c>
      <c r="E969" s="261" t="str">
        <f t="shared" si="15"/>
        <v>PEFemale25-29</v>
      </c>
      <c r="F969" s="266">
        <v>393993.86589999998</v>
      </c>
    </row>
    <row r="970" spans="2:6" x14ac:dyDescent="0.2">
      <c r="B970" s="261" t="s">
        <v>56</v>
      </c>
      <c r="C970" s="261" t="s">
        <v>48</v>
      </c>
      <c r="D970" s="264" t="s">
        <v>75</v>
      </c>
      <c r="E970" s="261" t="str">
        <f t="shared" si="15"/>
        <v>PEFemale30-34</v>
      </c>
      <c r="F970" s="266">
        <v>403354.87660000002</v>
      </c>
    </row>
    <row r="971" spans="2:6" x14ac:dyDescent="0.2">
      <c r="B971" s="261" t="s">
        <v>56</v>
      </c>
      <c r="C971" s="261" t="s">
        <v>48</v>
      </c>
      <c r="D971" s="264" t="s">
        <v>76</v>
      </c>
      <c r="E971" s="261" t="str">
        <f t="shared" si="15"/>
        <v>PEFemale35-39</v>
      </c>
      <c r="F971" s="266">
        <v>394290.86700000003</v>
      </c>
    </row>
    <row r="972" spans="2:6" x14ac:dyDescent="0.2">
      <c r="B972" s="261" t="s">
        <v>56</v>
      </c>
      <c r="C972" s="261" t="s">
        <v>48</v>
      </c>
      <c r="D972" s="264" t="s">
        <v>77</v>
      </c>
      <c r="E972" s="261" t="str">
        <f t="shared" si="15"/>
        <v>PEFemale40-44</v>
      </c>
      <c r="F972" s="266">
        <v>368161.05670000002</v>
      </c>
    </row>
    <row r="973" spans="2:6" x14ac:dyDescent="0.2">
      <c r="B973" s="261" t="s">
        <v>56</v>
      </c>
      <c r="C973" s="261" t="s">
        <v>48</v>
      </c>
      <c r="D973" s="264" t="s">
        <v>78</v>
      </c>
      <c r="E973" s="261" t="str">
        <f t="shared" si="15"/>
        <v>PEFemale45-49</v>
      </c>
      <c r="F973" s="266">
        <v>328670.5368</v>
      </c>
    </row>
    <row r="974" spans="2:6" x14ac:dyDescent="0.2">
      <c r="B974" s="261" t="s">
        <v>56</v>
      </c>
      <c r="C974" s="261" t="s">
        <v>48</v>
      </c>
      <c r="D974" s="264" t="s">
        <v>79</v>
      </c>
      <c r="E974" s="261" t="str">
        <f t="shared" si="15"/>
        <v>PEFemale50-54</v>
      </c>
      <c r="F974" s="266">
        <v>298236.38040000002</v>
      </c>
    </row>
    <row r="975" spans="2:6" x14ac:dyDescent="0.2">
      <c r="B975" s="261" t="s">
        <v>56</v>
      </c>
      <c r="C975" s="261" t="s">
        <v>48</v>
      </c>
      <c r="D975" s="264" t="s">
        <v>80</v>
      </c>
      <c r="E975" s="261" t="str">
        <f t="shared" si="15"/>
        <v>PEFemale55-59</v>
      </c>
      <c r="F975" s="266">
        <v>256999.98920000001</v>
      </c>
    </row>
    <row r="976" spans="2:6" x14ac:dyDescent="0.2">
      <c r="B976" s="261" t="s">
        <v>56</v>
      </c>
      <c r="C976" s="261" t="s">
        <v>48</v>
      </c>
      <c r="D976" s="264" t="s">
        <v>81</v>
      </c>
      <c r="E976" s="261" t="str">
        <f t="shared" si="15"/>
        <v>PEFemale60-64</v>
      </c>
      <c r="F976" s="266">
        <v>210568.9192</v>
      </c>
    </row>
    <row r="977" spans="2:6" x14ac:dyDescent="0.2">
      <c r="B977" s="261" t="s">
        <v>56</v>
      </c>
      <c r="C977" s="261" t="s">
        <v>48</v>
      </c>
      <c r="D977" s="264" t="s">
        <v>82</v>
      </c>
      <c r="E977" s="261" t="str">
        <f t="shared" si="15"/>
        <v>PEFemale65-69</v>
      </c>
      <c r="F977" s="266">
        <v>170208.75339999999</v>
      </c>
    </row>
    <row r="978" spans="2:6" x14ac:dyDescent="0.2">
      <c r="B978" s="261" t="s">
        <v>56</v>
      </c>
      <c r="C978" s="261" t="s">
        <v>48</v>
      </c>
      <c r="D978" s="264" t="s">
        <v>19</v>
      </c>
      <c r="E978" s="261" t="str">
        <f t="shared" si="15"/>
        <v>PEFemale70-74</v>
      </c>
      <c r="F978" s="266">
        <v>134186.62419999999</v>
      </c>
    </row>
    <row r="979" spans="2:6" x14ac:dyDescent="0.2">
      <c r="B979" s="261" t="s">
        <v>56</v>
      </c>
      <c r="C979" s="261" t="s">
        <v>48</v>
      </c>
      <c r="D979" s="264" t="s">
        <v>20</v>
      </c>
      <c r="E979" s="261" t="str">
        <f t="shared" si="15"/>
        <v>PEFemale75-79</v>
      </c>
      <c r="F979" s="266">
        <v>93728.182000000001</v>
      </c>
    </row>
    <row r="980" spans="2:6" x14ac:dyDescent="0.2">
      <c r="B980" s="261" t="s">
        <v>56</v>
      </c>
      <c r="C980" s="261" t="s">
        <v>48</v>
      </c>
      <c r="D980" s="264" t="s">
        <v>21</v>
      </c>
      <c r="E980" s="261" t="str">
        <f t="shared" si="15"/>
        <v>PEFemale80-84</v>
      </c>
      <c r="F980" s="266">
        <v>64325.7094</v>
      </c>
    </row>
    <row r="981" spans="2:6" x14ac:dyDescent="0.2">
      <c r="B981" s="261" t="s">
        <v>56</v>
      </c>
      <c r="C981" s="261" t="s">
        <v>48</v>
      </c>
      <c r="D981" s="264" t="s">
        <v>22</v>
      </c>
      <c r="E981" s="261" t="str">
        <f t="shared" si="15"/>
        <v>PEFemale85-89</v>
      </c>
      <c r="F981" s="266">
        <v>32566.208500000001</v>
      </c>
    </row>
    <row r="982" spans="2:6" x14ac:dyDescent="0.2">
      <c r="B982" s="261" t="s">
        <v>56</v>
      </c>
      <c r="C982" s="261" t="s">
        <v>48</v>
      </c>
      <c r="D982" s="264" t="s">
        <v>5</v>
      </c>
      <c r="E982" s="261" t="str">
        <f t="shared" si="15"/>
        <v>PEFemale90+</v>
      </c>
      <c r="F982" s="266">
        <v>20552.0828</v>
      </c>
    </row>
    <row r="983" spans="2:6" x14ac:dyDescent="0.2">
      <c r="B983" s="261" t="s">
        <v>56</v>
      </c>
      <c r="C983" s="261" t="s">
        <v>47</v>
      </c>
      <c r="D983" s="264">
        <v>0</v>
      </c>
      <c r="E983" s="261" t="str">
        <f t="shared" si="15"/>
        <v>PEMale0</v>
      </c>
      <c r="F983" s="266">
        <v>70145.093599999993</v>
      </c>
    </row>
    <row r="984" spans="2:6" x14ac:dyDescent="0.2">
      <c r="B984" s="261" t="s">
        <v>56</v>
      </c>
      <c r="C984" s="261" t="s">
        <v>47</v>
      </c>
      <c r="D984" s="265" t="s">
        <v>18</v>
      </c>
      <c r="E984" s="261" t="str">
        <f t="shared" si="15"/>
        <v>PEMale1-4</v>
      </c>
      <c r="F984" s="266">
        <v>280350.2389</v>
      </c>
    </row>
    <row r="985" spans="2:6" x14ac:dyDescent="0.2">
      <c r="B985" s="261" t="s">
        <v>56</v>
      </c>
      <c r="C985" s="261" t="s">
        <v>47</v>
      </c>
      <c r="D985" s="265" t="s">
        <v>70</v>
      </c>
      <c r="E985" s="261" t="str">
        <f t="shared" si="15"/>
        <v>PEMale5-9</v>
      </c>
      <c r="F985" s="266">
        <v>361549.39079999999</v>
      </c>
    </row>
    <row r="986" spans="2:6" x14ac:dyDescent="0.2">
      <c r="B986" s="261" t="s">
        <v>56</v>
      </c>
      <c r="C986" s="261" t="s">
        <v>47</v>
      </c>
      <c r="D986" s="265" t="s">
        <v>71</v>
      </c>
      <c r="E986" s="261" t="str">
        <f t="shared" si="15"/>
        <v>PEMale10-14</v>
      </c>
      <c r="F986" s="266">
        <v>373372.5405</v>
      </c>
    </row>
    <row r="987" spans="2:6" x14ac:dyDescent="0.2">
      <c r="B987" s="261" t="s">
        <v>56</v>
      </c>
      <c r="C987" s="261" t="s">
        <v>47</v>
      </c>
      <c r="D987" s="264" t="s">
        <v>72</v>
      </c>
      <c r="E987" s="261" t="str">
        <f t="shared" si="15"/>
        <v>PEMale15-19</v>
      </c>
      <c r="F987" s="266">
        <v>394111.07</v>
      </c>
    </row>
    <row r="988" spans="2:6" x14ac:dyDescent="0.2">
      <c r="B988" s="261" t="s">
        <v>56</v>
      </c>
      <c r="C988" s="261" t="s">
        <v>47</v>
      </c>
      <c r="D988" s="264" t="s">
        <v>73</v>
      </c>
      <c r="E988" s="261" t="str">
        <f t="shared" si="15"/>
        <v>PEMale20-24</v>
      </c>
      <c r="F988" s="266">
        <v>410735.27399999998</v>
      </c>
    </row>
    <row r="989" spans="2:6" x14ac:dyDescent="0.2">
      <c r="B989" s="261" t="s">
        <v>56</v>
      </c>
      <c r="C989" s="261" t="s">
        <v>47</v>
      </c>
      <c r="D989" s="264" t="s">
        <v>74</v>
      </c>
      <c r="E989" s="261" t="str">
        <f t="shared" si="15"/>
        <v>PEMale25-29</v>
      </c>
      <c r="F989" s="266">
        <v>379841.26049999997</v>
      </c>
    </row>
    <row r="990" spans="2:6" x14ac:dyDescent="0.2">
      <c r="B990" s="261" t="s">
        <v>56</v>
      </c>
      <c r="C990" s="261" t="s">
        <v>47</v>
      </c>
      <c r="D990" s="264" t="s">
        <v>75</v>
      </c>
      <c r="E990" s="261" t="str">
        <f t="shared" si="15"/>
        <v>PEMale30-34</v>
      </c>
      <c r="F990" s="266">
        <v>374739.90990000003</v>
      </c>
    </row>
    <row r="991" spans="2:6" x14ac:dyDescent="0.2">
      <c r="B991" s="261" t="s">
        <v>56</v>
      </c>
      <c r="C991" s="261" t="s">
        <v>47</v>
      </c>
      <c r="D991" s="264" t="s">
        <v>76</v>
      </c>
      <c r="E991" s="261" t="str">
        <f t="shared" si="15"/>
        <v>PEMale35-39</v>
      </c>
      <c r="F991" s="266">
        <v>359434.72989999998</v>
      </c>
    </row>
    <row r="992" spans="2:6" x14ac:dyDescent="0.2">
      <c r="B992" s="261" t="s">
        <v>56</v>
      </c>
      <c r="C992" s="261" t="s">
        <v>47</v>
      </c>
      <c r="D992" s="264" t="s">
        <v>77</v>
      </c>
      <c r="E992" s="261" t="str">
        <f t="shared" si="15"/>
        <v>PEMale40-44</v>
      </c>
      <c r="F992" s="266">
        <v>330332.48509999999</v>
      </c>
    </row>
    <row r="993" spans="2:6" x14ac:dyDescent="0.2">
      <c r="B993" s="261" t="s">
        <v>56</v>
      </c>
      <c r="C993" s="261" t="s">
        <v>47</v>
      </c>
      <c r="D993" s="264" t="s">
        <v>78</v>
      </c>
      <c r="E993" s="261" t="str">
        <f t="shared" si="15"/>
        <v>PEMale45-49</v>
      </c>
      <c r="F993" s="266">
        <v>287676.25709999999</v>
      </c>
    </row>
    <row r="994" spans="2:6" x14ac:dyDescent="0.2">
      <c r="B994" s="261" t="s">
        <v>56</v>
      </c>
      <c r="C994" s="261" t="s">
        <v>47</v>
      </c>
      <c r="D994" s="264" t="s">
        <v>79</v>
      </c>
      <c r="E994" s="261" t="str">
        <f t="shared" si="15"/>
        <v>PEMale50-54</v>
      </c>
      <c r="F994" s="266">
        <v>254362.08350000001</v>
      </c>
    </row>
    <row r="995" spans="2:6" x14ac:dyDescent="0.2">
      <c r="B995" s="261" t="s">
        <v>56</v>
      </c>
      <c r="C995" s="261" t="s">
        <v>47</v>
      </c>
      <c r="D995" s="264" t="s">
        <v>80</v>
      </c>
      <c r="E995" s="261" t="str">
        <f t="shared" si="15"/>
        <v>PEMale55-59</v>
      </c>
      <c r="F995" s="266">
        <v>213951.10190000001</v>
      </c>
    </row>
    <row r="996" spans="2:6" x14ac:dyDescent="0.2">
      <c r="B996" s="261" t="s">
        <v>56</v>
      </c>
      <c r="C996" s="261" t="s">
        <v>47</v>
      </c>
      <c r="D996" s="264" t="s">
        <v>81</v>
      </c>
      <c r="E996" s="261" t="str">
        <f t="shared" si="15"/>
        <v>PEMale60-64</v>
      </c>
      <c r="F996" s="266">
        <v>168506.86480000001</v>
      </c>
    </row>
    <row r="997" spans="2:6" x14ac:dyDescent="0.2">
      <c r="B997" s="261" t="s">
        <v>56</v>
      </c>
      <c r="C997" s="261" t="s">
        <v>47</v>
      </c>
      <c r="D997" s="264" t="s">
        <v>82</v>
      </c>
      <c r="E997" s="261" t="str">
        <f t="shared" si="15"/>
        <v>PEMale65-69</v>
      </c>
      <c r="F997" s="266">
        <v>127210.0353</v>
      </c>
    </row>
    <row r="998" spans="2:6" x14ac:dyDescent="0.2">
      <c r="B998" s="261" t="s">
        <v>56</v>
      </c>
      <c r="C998" s="261" t="s">
        <v>47</v>
      </c>
      <c r="D998" s="264" t="s">
        <v>19</v>
      </c>
      <c r="E998" s="261" t="str">
        <f t="shared" si="15"/>
        <v>PEMale70-74</v>
      </c>
      <c r="F998" s="266">
        <v>97382.814100000003</v>
      </c>
    </row>
    <row r="999" spans="2:6" x14ac:dyDescent="0.2">
      <c r="B999" s="261" t="s">
        <v>56</v>
      </c>
      <c r="C999" s="261" t="s">
        <v>47</v>
      </c>
      <c r="D999" s="264" t="s">
        <v>20</v>
      </c>
      <c r="E999" s="261" t="str">
        <f t="shared" si="15"/>
        <v>PEMale75-79</v>
      </c>
      <c r="F999" s="266">
        <v>62627.483500000002</v>
      </c>
    </row>
    <row r="1000" spans="2:6" x14ac:dyDescent="0.2">
      <c r="B1000" s="261" t="s">
        <v>56</v>
      </c>
      <c r="C1000" s="261" t="s">
        <v>47</v>
      </c>
      <c r="D1000" s="264" t="s">
        <v>21</v>
      </c>
      <c r="E1000" s="261" t="str">
        <f t="shared" si="15"/>
        <v>PEMale80-84</v>
      </c>
      <c r="F1000" s="266">
        <v>39082.303899999999</v>
      </c>
    </row>
    <row r="1001" spans="2:6" x14ac:dyDescent="0.2">
      <c r="B1001" s="261" t="s">
        <v>56</v>
      </c>
      <c r="C1001" s="261" t="s">
        <v>47</v>
      </c>
      <c r="D1001" s="264" t="s">
        <v>22</v>
      </c>
      <c r="E1001" s="261" t="str">
        <f t="shared" si="15"/>
        <v>PEMale85-89</v>
      </c>
      <c r="F1001" s="266">
        <v>17869.952700000002</v>
      </c>
    </row>
    <row r="1002" spans="2:6" x14ac:dyDescent="0.2">
      <c r="B1002" s="261" t="s">
        <v>56</v>
      </c>
      <c r="C1002" s="261" t="s">
        <v>47</v>
      </c>
      <c r="D1002" s="264" t="s">
        <v>5</v>
      </c>
      <c r="E1002" s="261" t="str">
        <f t="shared" si="15"/>
        <v>PEMale90+</v>
      </c>
      <c r="F1002" s="266">
        <v>10111.040199999999</v>
      </c>
    </row>
    <row r="1003" spans="2:6" x14ac:dyDescent="0.2">
      <c r="B1003" s="261" t="s">
        <v>56</v>
      </c>
      <c r="C1003" s="261" t="s">
        <v>3</v>
      </c>
      <c r="D1003" s="264">
        <v>0</v>
      </c>
      <c r="E1003" s="261" t="str">
        <f t="shared" si="15"/>
        <v>PETotal0</v>
      </c>
      <c r="F1003" s="266">
        <v>137084.3279</v>
      </c>
    </row>
    <row r="1004" spans="2:6" x14ac:dyDescent="0.2">
      <c r="B1004" s="261" t="s">
        <v>56</v>
      </c>
      <c r="C1004" s="261" t="s">
        <v>3</v>
      </c>
      <c r="D1004" s="265" t="s">
        <v>18</v>
      </c>
      <c r="E1004" s="261" t="str">
        <f t="shared" si="15"/>
        <v>PETotal1-4</v>
      </c>
      <c r="F1004" s="266">
        <v>547903.68449999997</v>
      </c>
    </row>
    <row r="1005" spans="2:6" x14ac:dyDescent="0.2">
      <c r="B1005" s="261" t="s">
        <v>56</v>
      </c>
      <c r="C1005" s="261" t="s">
        <v>3</v>
      </c>
      <c r="D1005" s="265" t="s">
        <v>70</v>
      </c>
      <c r="E1005" s="261" t="str">
        <f t="shared" si="15"/>
        <v>PETotal5-9</v>
      </c>
      <c r="F1005" s="266">
        <v>706981.06019999995</v>
      </c>
    </row>
    <row r="1006" spans="2:6" x14ac:dyDescent="0.2">
      <c r="B1006" s="261" t="s">
        <v>56</v>
      </c>
      <c r="C1006" s="261" t="s">
        <v>3</v>
      </c>
      <c r="D1006" s="265" t="s">
        <v>71</v>
      </c>
      <c r="E1006" s="261" t="str">
        <f t="shared" si="15"/>
        <v>PETotal10-14</v>
      </c>
      <c r="F1006" s="266">
        <v>731704.20250000001</v>
      </c>
    </row>
    <row r="1007" spans="2:6" x14ac:dyDescent="0.2">
      <c r="B1007" s="261" t="s">
        <v>56</v>
      </c>
      <c r="C1007" s="261" t="s">
        <v>3</v>
      </c>
      <c r="D1007" s="264" t="s">
        <v>72</v>
      </c>
      <c r="E1007" s="261" t="str">
        <f t="shared" si="15"/>
        <v>PETotal15-19</v>
      </c>
      <c r="F1007" s="266">
        <v>776893.82799999998</v>
      </c>
    </row>
    <row r="1008" spans="2:6" x14ac:dyDescent="0.2">
      <c r="B1008" s="261" t="s">
        <v>56</v>
      </c>
      <c r="C1008" s="261" t="s">
        <v>3</v>
      </c>
      <c r="D1008" s="264" t="s">
        <v>73</v>
      </c>
      <c r="E1008" s="261" t="str">
        <f t="shared" si="15"/>
        <v>PETotal20-24</v>
      </c>
      <c r="F1008" s="266">
        <v>817953.15410000004</v>
      </c>
    </row>
    <row r="1009" spans="2:6" x14ac:dyDescent="0.2">
      <c r="B1009" s="261" t="s">
        <v>56</v>
      </c>
      <c r="C1009" s="261" t="s">
        <v>3</v>
      </c>
      <c r="D1009" s="264" t="s">
        <v>74</v>
      </c>
      <c r="E1009" s="261" t="str">
        <f t="shared" si="15"/>
        <v>PETotal25-29</v>
      </c>
      <c r="F1009" s="266">
        <v>773834.99470000004</v>
      </c>
    </row>
    <row r="1010" spans="2:6" x14ac:dyDescent="0.2">
      <c r="B1010" s="261" t="s">
        <v>56</v>
      </c>
      <c r="C1010" s="261" t="s">
        <v>3</v>
      </c>
      <c r="D1010" s="264" t="s">
        <v>75</v>
      </c>
      <c r="E1010" s="261" t="str">
        <f t="shared" si="15"/>
        <v>PETotal30-34</v>
      </c>
      <c r="F1010" s="266">
        <v>778094.7807</v>
      </c>
    </row>
    <row r="1011" spans="2:6" x14ac:dyDescent="0.2">
      <c r="B1011" s="261" t="s">
        <v>56</v>
      </c>
      <c r="C1011" s="261" t="s">
        <v>3</v>
      </c>
      <c r="D1011" s="264" t="s">
        <v>76</v>
      </c>
      <c r="E1011" s="261" t="str">
        <f t="shared" si="15"/>
        <v>PETotal35-39</v>
      </c>
      <c r="F1011" s="266">
        <v>753725.59420000005</v>
      </c>
    </row>
    <row r="1012" spans="2:6" x14ac:dyDescent="0.2">
      <c r="B1012" s="261" t="s">
        <v>56</v>
      </c>
      <c r="C1012" s="261" t="s">
        <v>3</v>
      </c>
      <c r="D1012" s="264" t="s">
        <v>77</v>
      </c>
      <c r="E1012" s="261" t="str">
        <f t="shared" si="15"/>
        <v>PETotal40-44</v>
      </c>
      <c r="F1012" s="266">
        <v>698493.5344</v>
      </c>
    </row>
    <row r="1013" spans="2:6" x14ac:dyDescent="0.2">
      <c r="B1013" s="261" t="s">
        <v>56</v>
      </c>
      <c r="C1013" s="261" t="s">
        <v>3</v>
      </c>
      <c r="D1013" s="264" t="s">
        <v>78</v>
      </c>
      <c r="E1013" s="261" t="str">
        <f t="shared" si="15"/>
        <v>PETotal45-49</v>
      </c>
      <c r="F1013" s="266">
        <v>616346.77830000001</v>
      </c>
    </row>
    <row r="1014" spans="2:6" x14ac:dyDescent="0.2">
      <c r="B1014" s="261" t="s">
        <v>56</v>
      </c>
      <c r="C1014" s="261" t="s">
        <v>3</v>
      </c>
      <c r="D1014" s="264" t="s">
        <v>79</v>
      </c>
      <c r="E1014" s="261" t="str">
        <f t="shared" si="15"/>
        <v>PETotal50-54</v>
      </c>
      <c r="F1014" s="266">
        <v>552598.46109999996</v>
      </c>
    </row>
    <row r="1015" spans="2:6" x14ac:dyDescent="0.2">
      <c r="B1015" s="261" t="s">
        <v>56</v>
      </c>
      <c r="C1015" s="261" t="s">
        <v>3</v>
      </c>
      <c r="D1015" s="264" t="s">
        <v>80</v>
      </c>
      <c r="E1015" s="261" t="str">
        <f t="shared" si="15"/>
        <v>PETotal55-59</v>
      </c>
      <c r="F1015" s="266">
        <v>470951.08919999999</v>
      </c>
    </row>
    <row r="1016" spans="2:6" x14ac:dyDescent="0.2">
      <c r="B1016" s="261" t="s">
        <v>56</v>
      </c>
      <c r="C1016" s="261" t="s">
        <v>3</v>
      </c>
      <c r="D1016" s="264" t="s">
        <v>81</v>
      </c>
      <c r="E1016" s="261" t="str">
        <f t="shared" si="15"/>
        <v>PETotal60-64</v>
      </c>
      <c r="F1016" s="266">
        <v>379075.71149999998</v>
      </c>
    </row>
    <row r="1017" spans="2:6" x14ac:dyDescent="0.2">
      <c r="B1017" s="261" t="s">
        <v>56</v>
      </c>
      <c r="C1017" s="261" t="s">
        <v>3</v>
      </c>
      <c r="D1017" s="264" t="s">
        <v>82</v>
      </c>
      <c r="E1017" s="261" t="str">
        <f t="shared" si="15"/>
        <v>PETotal65-69</v>
      </c>
      <c r="F1017" s="266">
        <v>297418.78840000002</v>
      </c>
    </row>
    <row r="1018" spans="2:6" x14ac:dyDescent="0.2">
      <c r="B1018" s="261" t="s">
        <v>56</v>
      </c>
      <c r="C1018" s="261" t="s">
        <v>3</v>
      </c>
      <c r="D1018" s="264" t="s">
        <v>19</v>
      </c>
      <c r="E1018" s="261" t="str">
        <f t="shared" si="15"/>
        <v>PETotal70-74</v>
      </c>
      <c r="F1018" s="266">
        <v>231569.42920000001</v>
      </c>
    </row>
    <row r="1019" spans="2:6" x14ac:dyDescent="0.2">
      <c r="B1019" s="261" t="s">
        <v>56</v>
      </c>
      <c r="C1019" s="261" t="s">
        <v>3</v>
      </c>
      <c r="D1019" s="264" t="s">
        <v>20</v>
      </c>
      <c r="E1019" s="261" t="str">
        <f t="shared" si="15"/>
        <v>PETotal75-79</v>
      </c>
      <c r="F1019" s="266">
        <v>156355.66250000001</v>
      </c>
    </row>
    <row r="1020" spans="2:6" x14ac:dyDescent="0.2">
      <c r="B1020" s="261" t="s">
        <v>56</v>
      </c>
      <c r="C1020" s="261" t="s">
        <v>3</v>
      </c>
      <c r="D1020" s="264" t="s">
        <v>21</v>
      </c>
      <c r="E1020" s="261" t="str">
        <f t="shared" si="15"/>
        <v>PETotal80-84</v>
      </c>
      <c r="F1020" s="266">
        <v>103408.0067</v>
      </c>
    </row>
    <row r="1021" spans="2:6" x14ac:dyDescent="0.2">
      <c r="B1021" s="261" t="s">
        <v>56</v>
      </c>
      <c r="C1021" s="261" t="s">
        <v>3</v>
      </c>
      <c r="D1021" s="264" t="s">
        <v>22</v>
      </c>
      <c r="E1021" s="261" t="str">
        <f t="shared" si="15"/>
        <v>PETotal85-89</v>
      </c>
      <c r="F1021" s="266">
        <v>50436.135000000002</v>
      </c>
    </row>
    <row r="1022" spans="2:6" x14ac:dyDescent="0.2">
      <c r="B1022" s="261" t="s">
        <v>56</v>
      </c>
      <c r="C1022" s="261" t="s">
        <v>3</v>
      </c>
      <c r="D1022" s="264" t="s">
        <v>5</v>
      </c>
      <c r="E1022" s="261" t="str">
        <f t="shared" si="15"/>
        <v>PETotal90+</v>
      </c>
      <c r="F1022" s="266">
        <v>30663.067899999998</v>
      </c>
    </row>
    <row r="1023" spans="2:6" x14ac:dyDescent="0.2">
      <c r="B1023" s="261" t="s">
        <v>51</v>
      </c>
      <c r="C1023" s="261" t="s">
        <v>48</v>
      </c>
      <c r="D1023" s="264">
        <v>0</v>
      </c>
      <c r="E1023" s="261" t="str">
        <f t="shared" si="15"/>
        <v>PIFemale0</v>
      </c>
      <c r="F1023" s="266">
        <v>23265.3927</v>
      </c>
    </row>
    <row r="1024" spans="2:6" x14ac:dyDescent="0.2">
      <c r="B1024" s="261" t="s">
        <v>51</v>
      </c>
      <c r="C1024" s="261" t="s">
        <v>48</v>
      </c>
      <c r="D1024" s="265" t="s">
        <v>18</v>
      </c>
      <c r="E1024" s="261" t="str">
        <f t="shared" si="15"/>
        <v>PIFemale1-4</v>
      </c>
      <c r="F1024" s="266">
        <v>92729.0677</v>
      </c>
    </row>
    <row r="1025" spans="2:6" x14ac:dyDescent="0.2">
      <c r="B1025" s="261" t="s">
        <v>51</v>
      </c>
      <c r="C1025" s="261" t="s">
        <v>48</v>
      </c>
      <c r="D1025" s="265" t="s">
        <v>70</v>
      </c>
      <c r="E1025" s="261" t="str">
        <f t="shared" si="15"/>
        <v>PIFemale5-9</v>
      </c>
      <c r="F1025" s="266">
        <v>115962.5138</v>
      </c>
    </row>
    <row r="1026" spans="2:6" x14ac:dyDescent="0.2">
      <c r="B1026" s="261" t="s">
        <v>51</v>
      </c>
      <c r="C1026" s="261" t="s">
        <v>48</v>
      </c>
      <c r="D1026" s="265" t="s">
        <v>71</v>
      </c>
      <c r="E1026" s="261" t="str">
        <f t="shared" si="15"/>
        <v>PIFemale10-14</v>
      </c>
      <c r="F1026" s="266">
        <v>126232.1632</v>
      </c>
    </row>
    <row r="1027" spans="2:6" x14ac:dyDescent="0.2">
      <c r="B1027" s="261" t="s">
        <v>51</v>
      </c>
      <c r="C1027" s="261" t="s">
        <v>48</v>
      </c>
      <c r="D1027" s="264" t="s">
        <v>72</v>
      </c>
      <c r="E1027" s="261" t="str">
        <f t="shared" si="15"/>
        <v>PIFemale15-19</v>
      </c>
      <c r="F1027" s="266">
        <v>141070.3719</v>
      </c>
    </row>
    <row r="1028" spans="2:6" x14ac:dyDescent="0.2">
      <c r="B1028" s="261" t="s">
        <v>51</v>
      </c>
      <c r="C1028" s="261" t="s">
        <v>48</v>
      </c>
      <c r="D1028" s="264" t="s">
        <v>73</v>
      </c>
      <c r="E1028" s="261" t="str">
        <f t="shared" ref="E1028:E1091" si="16">_xlfn.CONCAT(B1028,C1028,D1028)</f>
        <v>PIFemale20-24</v>
      </c>
      <c r="F1028" s="266">
        <v>143617.72159999999</v>
      </c>
    </row>
    <row r="1029" spans="2:6" x14ac:dyDescent="0.2">
      <c r="B1029" s="261" t="s">
        <v>51</v>
      </c>
      <c r="C1029" s="261" t="s">
        <v>48</v>
      </c>
      <c r="D1029" s="264" t="s">
        <v>74</v>
      </c>
      <c r="E1029" s="261" t="str">
        <f t="shared" si="16"/>
        <v>PIFemale25-29</v>
      </c>
      <c r="F1029" s="266">
        <v>134340.07560000001</v>
      </c>
    </row>
    <row r="1030" spans="2:6" x14ac:dyDescent="0.2">
      <c r="B1030" s="261" t="s">
        <v>51</v>
      </c>
      <c r="C1030" s="261" t="s">
        <v>48</v>
      </c>
      <c r="D1030" s="264" t="s">
        <v>75</v>
      </c>
      <c r="E1030" s="261" t="str">
        <f t="shared" si="16"/>
        <v>PIFemale30-34</v>
      </c>
      <c r="F1030" s="266">
        <v>137979.17790000001</v>
      </c>
    </row>
    <row r="1031" spans="2:6" x14ac:dyDescent="0.2">
      <c r="B1031" s="261" t="s">
        <v>51</v>
      </c>
      <c r="C1031" s="261" t="s">
        <v>48</v>
      </c>
      <c r="D1031" s="264" t="s">
        <v>76</v>
      </c>
      <c r="E1031" s="261" t="str">
        <f t="shared" si="16"/>
        <v>PIFemale35-39</v>
      </c>
      <c r="F1031" s="266">
        <v>132809.33319999999</v>
      </c>
    </row>
    <row r="1032" spans="2:6" x14ac:dyDescent="0.2">
      <c r="B1032" s="261" t="s">
        <v>51</v>
      </c>
      <c r="C1032" s="261" t="s">
        <v>48</v>
      </c>
      <c r="D1032" s="264" t="s">
        <v>77</v>
      </c>
      <c r="E1032" s="261" t="str">
        <f t="shared" si="16"/>
        <v>PIFemale40-44</v>
      </c>
      <c r="F1032" s="266">
        <v>123285.1306</v>
      </c>
    </row>
    <row r="1033" spans="2:6" x14ac:dyDescent="0.2">
      <c r="B1033" s="261" t="s">
        <v>51</v>
      </c>
      <c r="C1033" s="261" t="s">
        <v>48</v>
      </c>
      <c r="D1033" s="264" t="s">
        <v>78</v>
      </c>
      <c r="E1033" s="261" t="str">
        <f t="shared" si="16"/>
        <v>PIFemale45-49</v>
      </c>
      <c r="F1033" s="266">
        <v>103325.7003</v>
      </c>
    </row>
    <row r="1034" spans="2:6" x14ac:dyDescent="0.2">
      <c r="B1034" s="261" t="s">
        <v>51</v>
      </c>
      <c r="C1034" s="261" t="s">
        <v>48</v>
      </c>
      <c r="D1034" s="264" t="s">
        <v>79</v>
      </c>
      <c r="E1034" s="261" t="str">
        <f t="shared" si="16"/>
        <v>PIFemale50-54</v>
      </c>
      <c r="F1034" s="266">
        <v>95018.378100000002</v>
      </c>
    </row>
    <row r="1035" spans="2:6" x14ac:dyDescent="0.2">
      <c r="B1035" s="261" t="s">
        <v>51</v>
      </c>
      <c r="C1035" s="261" t="s">
        <v>48</v>
      </c>
      <c r="D1035" s="264" t="s">
        <v>80</v>
      </c>
      <c r="E1035" s="261" t="str">
        <f t="shared" si="16"/>
        <v>PIFemale55-59</v>
      </c>
      <c r="F1035" s="266">
        <v>84389.074099999998</v>
      </c>
    </row>
    <row r="1036" spans="2:6" x14ac:dyDescent="0.2">
      <c r="B1036" s="261" t="s">
        <v>51</v>
      </c>
      <c r="C1036" s="261" t="s">
        <v>48</v>
      </c>
      <c r="D1036" s="264" t="s">
        <v>81</v>
      </c>
      <c r="E1036" s="261" t="str">
        <f t="shared" si="16"/>
        <v>PIFemale60-64</v>
      </c>
      <c r="F1036" s="266">
        <v>70474.025200000004</v>
      </c>
    </row>
    <row r="1037" spans="2:6" x14ac:dyDescent="0.2">
      <c r="B1037" s="261" t="s">
        <v>51</v>
      </c>
      <c r="C1037" s="261" t="s">
        <v>48</v>
      </c>
      <c r="D1037" s="264" t="s">
        <v>82</v>
      </c>
      <c r="E1037" s="261" t="str">
        <f t="shared" si="16"/>
        <v>PIFemale65-69</v>
      </c>
      <c r="F1037" s="266">
        <v>57525.9208</v>
      </c>
    </row>
    <row r="1038" spans="2:6" x14ac:dyDescent="0.2">
      <c r="B1038" s="261" t="s">
        <v>51</v>
      </c>
      <c r="C1038" s="261" t="s">
        <v>48</v>
      </c>
      <c r="D1038" s="264" t="s">
        <v>19</v>
      </c>
      <c r="E1038" s="261" t="str">
        <f t="shared" si="16"/>
        <v>PIFemale70-74</v>
      </c>
      <c r="F1038" s="266">
        <v>43104.445299999999</v>
      </c>
    </row>
    <row r="1039" spans="2:6" x14ac:dyDescent="0.2">
      <c r="B1039" s="261" t="s">
        <v>51</v>
      </c>
      <c r="C1039" s="261" t="s">
        <v>48</v>
      </c>
      <c r="D1039" s="264" t="s">
        <v>20</v>
      </c>
      <c r="E1039" s="261" t="str">
        <f t="shared" si="16"/>
        <v>PIFemale75-79</v>
      </c>
      <c r="F1039" s="266">
        <v>29658.914100000002</v>
      </c>
    </row>
    <row r="1040" spans="2:6" x14ac:dyDescent="0.2">
      <c r="B1040" s="261" t="s">
        <v>51</v>
      </c>
      <c r="C1040" s="261" t="s">
        <v>48</v>
      </c>
      <c r="D1040" s="264" t="s">
        <v>21</v>
      </c>
      <c r="E1040" s="261" t="str">
        <f t="shared" si="16"/>
        <v>PIFemale80-84</v>
      </c>
      <c r="F1040" s="266">
        <v>20541.996200000001</v>
      </c>
    </row>
    <row r="1041" spans="2:6" x14ac:dyDescent="0.2">
      <c r="B1041" s="261" t="s">
        <v>51</v>
      </c>
      <c r="C1041" s="261" t="s">
        <v>48</v>
      </c>
      <c r="D1041" s="264" t="s">
        <v>22</v>
      </c>
      <c r="E1041" s="261" t="str">
        <f t="shared" si="16"/>
        <v>PIFemale85-89</v>
      </c>
      <c r="F1041" s="266">
        <v>10339.342000000001</v>
      </c>
    </row>
    <row r="1042" spans="2:6" x14ac:dyDescent="0.2">
      <c r="B1042" s="261" t="s">
        <v>51</v>
      </c>
      <c r="C1042" s="261" t="s">
        <v>48</v>
      </c>
      <c r="D1042" s="264" t="s">
        <v>5</v>
      </c>
      <c r="E1042" s="261" t="str">
        <f t="shared" si="16"/>
        <v>PIFemale90+</v>
      </c>
      <c r="F1042" s="266">
        <v>5715.7655000000004</v>
      </c>
    </row>
    <row r="1043" spans="2:6" x14ac:dyDescent="0.2">
      <c r="B1043" s="261" t="s">
        <v>51</v>
      </c>
      <c r="C1043" s="261" t="s">
        <v>47</v>
      </c>
      <c r="D1043" s="264">
        <v>0</v>
      </c>
      <c r="E1043" s="261" t="str">
        <f t="shared" si="16"/>
        <v>PIMale0</v>
      </c>
      <c r="F1043" s="266">
        <v>24389.875700000001</v>
      </c>
    </row>
    <row r="1044" spans="2:6" x14ac:dyDescent="0.2">
      <c r="B1044" s="261" t="s">
        <v>51</v>
      </c>
      <c r="C1044" s="261" t="s">
        <v>47</v>
      </c>
      <c r="D1044" s="265" t="s">
        <v>18</v>
      </c>
      <c r="E1044" s="261" t="str">
        <f t="shared" si="16"/>
        <v>PIMale1-4</v>
      </c>
      <c r="F1044" s="266">
        <v>97113.894199999995</v>
      </c>
    </row>
    <row r="1045" spans="2:6" x14ac:dyDescent="0.2">
      <c r="B1045" s="261" t="s">
        <v>51</v>
      </c>
      <c r="C1045" s="261" t="s">
        <v>47</v>
      </c>
      <c r="D1045" s="265" t="s">
        <v>70</v>
      </c>
      <c r="E1045" s="261" t="str">
        <f t="shared" si="16"/>
        <v>PIMale5-9</v>
      </c>
      <c r="F1045" s="266">
        <v>120980.0643</v>
      </c>
    </row>
    <row r="1046" spans="2:6" x14ac:dyDescent="0.2">
      <c r="B1046" s="261" t="s">
        <v>51</v>
      </c>
      <c r="C1046" s="261" t="s">
        <v>47</v>
      </c>
      <c r="D1046" s="265" t="s">
        <v>71</v>
      </c>
      <c r="E1046" s="261" t="str">
        <f t="shared" si="16"/>
        <v>PIMale10-14</v>
      </c>
      <c r="F1046" s="266">
        <v>131082.17610000001</v>
      </c>
    </row>
    <row r="1047" spans="2:6" x14ac:dyDescent="0.2">
      <c r="B1047" s="261" t="s">
        <v>51</v>
      </c>
      <c r="C1047" s="261" t="s">
        <v>47</v>
      </c>
      <c r="D1047" s="264" t="s">
        <v>72</v>
      </c>
      <c r="E1047" s="261" t="str">
        <f t="shared" si="16"/>
        <v>PIMale15-19</v>
      </c>
      <c r="F1047" s="266">
        <v>145345.59659999999</v>
      </c>
    </row>
    <row r="1048" spans="2:6" x14ac:dyDescent="0.2">
      <c r="B1048" s="261" t="s">
        <v>51</v>
      </c>
      <c r="C1048" s="261" t="s">
        <v>47</v>
      </c>
      <c r="D1048" s="264" t="s">
        <v>73</v>
      </c>
      <c r="E1048" s="261" t="str">
        <f t="shared" si="16"/>
        <v>PIMale20-24</v>
      </c>
      <c r="F1048" s="266">
        <v>146810.36540000001</v>
      </c>
    </row>
    <row r="1049" spans="2:6" x14ac:dyDescent="0.2">
      <c r="B1049" s="261" t="s">
        <v>51</v>
      </c>
      <c r="C1049" s="261" t="s">
        <v>47</v>
      </c>
      <c r="D1049" s="264" t="s">
        <v>74</v>
      </c>
      <c r="E1049" s="261" t="str">
        <f t="shared" si="16"/>
        <v>PIMale25-29</v>
      </c>
      <c r="F1049" s="266">
        <v>129258.48850000001</v>
      </c>
    </row>
    <row r="1050" spans="2:6" x14ac:dyDescent="0.2">
      <c r="B1050" s="261" t="s">
        <v>51</v>
      </c>
      <c r="C1050" s="261" t="s">
        <v>47</v>
      </c>
      <c r="D1050" s="264" t="s">
        <v>75</v>
      </c>
      <c r="E1050" s="261" t="str">
        <f t="shared" si="16"/>
        <v>PIMale30-34</v>
      </c>
      <c r="F1050" s="266">
        <v>126230.7435</v>
      </c>
    </row>
    <row r="1051" spans="2:6" x14ac:dyDescent="0.2">
      <c r="B1051" s="261" t="s">
        <v>51</v>
      </c>
      <c r="C1051" s="261" t="s">
        <v>47</v>
      </c>
      <c r="D1051" s="264" t="s">
        <v>76</v>
      </c>
      <c r="E1051" s="261" t="str">
        <f t="shared" si="16"/>
        <v>PIMale35-39</v>
      </c>
      <c r="F1051" s="266">
        <v>120835.8137</v>
      </c>
    </row>
    <row r="1052" spans="2:6" x14ac:dyDescent="0.2">
      <c r="B1052" s="261" t="s">
        <v>51</v>
      </c>
      <c r="C1052" s="261" t="s">
        <v>47</v>
      </c>
      <c r="D1052" s="264" t="s">
        <v>77</v>
      </c>
      <c r="E1052" s="261" t="str">
        <f t="shared" si="16"/>
        <v>PIMale40-44</v>
      </c>
      <c r="F1052" s="266">
        <v>111382.41989999999</v>
      </c>
    </row>
    <row r="1053" spans="2:6" x14ac:dyDescent="0.2">
      <c r="B1053" s="261" t="s">
        <v>51</v>
      </c>
      <c r="C1053" s="261" t="s">
        <v>47</v>
      </c>
      <c r="D1053" s="264" t="s">
        <v>78</v>
      </c>
      <c r="E1053" s="261" t="str">
        <f t="shared" si="16"/>
        <v>PIMale45-49</v>
      </c>
      <c r="F1053" s="266">
        <v>93534.236600000004</v>
      </c>
    </row>
    <row r="1054" spans="2:6" x14ac:dyDescent="0.2">
      <c r="B1054" s="261" t="s">
        <v>51</v>
      </c>
      <c r="C1054" s="261" t="s">
        <v>47</v>
      </c>
      <c r="D1054" s="264" t="s">
        <v>79</v>
      </c>
      <c r="E1054" s="261" t="str">
        <f t="shared" si="16"/>
        <v>PIMale50-54</v>
      </c>
      <c r="F1054" s="266">
        <v>84721.450200000007</v>
      </c>
    </row>
    <row r="1055" spans="2:6" x14ac:dyDescent="0.2">
      <c r="B1055" s="261" t="s">
        <v>51</v>
      </c>
      <c r="C1055" s="261" t="s">
        <v>47</v>
      </c>
      <c r="D1055" s="264" t="s">
        <v>80</v>
      </c>
      <c r="E1055" s="261" t="str">
        <f t="shared" si="16"/>
        <v>PIMale55-59</v>
      </c>
      <c r="F1055" s="266">
        <v>72774.743499999997</v>
      </c>
    </row>
    <row r="1056" spans="2:6" x14ac:dyDescent="0.2">
      <c r="B1056" s="261" t="s">
        <v>51</v>
      </c>
      <c r="C1056" s="261" t="s">
        <v>47</v>
      </c>
      <c r="D1056" s="264" t="s">
        <v>81</v>
      </c>
      <c r="E1056" s="261" t="str">
        <f t="shared" si="16"/>
        <v>PIMale60-64</v>
      </c>
      <c r="F1056" s="266">
        <v>58008.882799999999</v>
      </c>
    </row>
    <row r="1057" spans="2:6" x14ac:dyDescent="0.2">
      <c r="B1057" s="261" t="s">
        <v>51</v>
      </c>
      <c r="C1057" s="261" t="s">
        <v>47</v>
      </c>
      <c r="D1057" s="264" t="s">
        <v>82</v>
      </c>
      <c r="E1057" s="261" t="str">
        <f t="shared" si="16"/>
        <v>PIMale65-69</v>
      </c>
      <c r="F1057" s="266">
        <v>45517.792300000001</v>
      </c>
    </row>
    <row r="1058" spans="2:6" x14ac:dyDescent="0.2">
      <c r="B1058" s="261" t="s">
        <v>51</v>
      </c>
      <c r="C1058" s="261" t="s">
        <v>47</v>
      </c>
      <c r="D1058" s="264" t="s">
        <v>19</v>
      </c>
      <c r="E1058" s="261" t="str">
        <f t="shared" si="16"/>
        <v>PIMale70-74</v>
      </c>
      <c r="F1058" s="266">
        <v>34494.623699999996</v>
      </c>
    </row>
    <row r="1059" spans="2:6" x14ac:dyDescent="0.2">
      <c r="B1059" s="261" t="s">
        <v>51</v>
      </c>
      <c r="C1059" s="261" t="s">
        <v>47</v>
      </c>
      <c r="D1059" s="264" t="s">
        <v>20</v>
      </c>
      <c r="E1059" s="261" t="str">
        <f t="shared" si="16"/>
        <v>PIMale75-79</v>
      </c>
      <c r="F1059" s="266">
        <v>22770.831399999999</v>
      </c>
    </row>
    <row r="1060" spans="2:6" x14ac:dyDescent="0.2">
      <c r="B1060" s="261" t="s">
        <v>51</v>
      </c>
      <c r="C1060" s="261" t="s">
        <v>47</v>
      </c>
      <c r="D1060" s="264" t="s">
        <v>21</v>
      </c>
      <c r="E1060" s="261" t="str">
        <f t="shared" si="16"/>
        <v>PIMale80-84</v>
      </c>
      <c r="F1060" s="266">
        <v>13548.6726</v>
      </c>
    </row>
    <row r="1061" spans="2:6" x14ac:dyDescent="0.2">
      <c r="B1061" s="261" t="s">
        <v>51</v>
      </c>
      <c r="C1061" s="261" t="s">
        <v>47</v>
      </c>
      <c r="D1061" s="264" t="s">
        <v>22</v>
      </c>
      <c r="E1061" s="261" t="str">
        <f t="shared" si="16"/>
        <v>PIMale85-89</v>
      </c>
      <c r="F1061" s="266">
        <v>6128.7915999999996</v>
      </c>
    </row>
    <row r="1062" spans="2:6" x14ac:dyDescent="0.2">
      <c r="B1062" s="261" t="s">
        <v>51</v>
      </c>
      <c r="C1062" s="261" t="s">
        <v>47</v>
      </c>
      <c r="D1062" s="264" t="s">
        <v>5</v>
      </c>
      <c r="E1062" s="261" t="str">
        <f t="shared" si="16"/>
        <v>PIMale90+</v>
      </c>
      <c r="F1062" s="266">
        <v>3087.9349999999999</v>
      </c>
    </row>
    <row r="1063" spans="2:6" x14ac:dyDescent="0.2">
      <c r="B1063" s="261" t="s">
        <v>51</v>
      </c>
      <c r="C1063" s="261" t="s">
        <v>3</v>
      </c>
      <c r="D1063" s="264">
        <v>0</v>
      </c>
      <c r="E1063" s="261" t="str">
        <f t="shared" si="16"/>
        <v>PITotal0</v>
      </c>
      <c r="F1063" s="266">
        <v>47655.268400000001</v>
      </c>
    </row>
    <row r="1064" spans="2:6" x14ac:dyDescent="0.2">
      <c r="B1064" s="261" t="s">
        <v>51</v>
      </c>
      <c r="C1064" s="261" t="s">
        <v>3</v>
      </c>
      <c r="D1064" s="265" t="s">
        <v>18</v>
      </c>
      <c r="E1064" s="261" t="str">
        <f t="shared" si="16"/>
        <v>PITotal1-4</v>
      </c>
      <c r="F1064" s="266">
        <v>189842.96189999999</v>
      </c>
    </row>
    <row r="1065" spans="2:6" x14ac:dyDescent="0.2">
      <c r="B1065" s="261" t="s">
        <v>51</v>
      </c>
      <c r="C1065" s="261" t="s">
        <v>3</v>
      </c>
      <c r="D1065" s="265" t="s">
        <v>70</v>
      </c>
      <c r="E1065" s="261" t="str">
        <f t="shared" si="16"/>
        <v>PITotal5-9</v>
      </c>
      <c r="F1065" s="266">
        <v>236942.5779</v>
      </c>
    </row>
    <row r="1066" spans="2:6" x14ac:dyDescent="0.2">
      <c r="B1066" s="261" t="s">
        <v>51</v>
      </c>
      <c r="C1066" s="261" t="s">
        <v>3</v>
      </c>
      <c r="D1066" s="265" t="s">
        <v>71</v>
      </c>
      <c r="E1066" s="261" t="str">
        <f t="shared" si="16"/>
        <v>PITotal10-14</v>
      </c>
      <c r="F1066" s="266">
        <v>257314.33730000001</v>
      </c>
    </row>
    <row r="1067" spans="2:6" x14ac:dyDescent="0.2">
      <c r="B1067" s="261" t="s">
        <v>51</v>
      </c>
      <c r="C1067" s="261" t="s">
        <v>3</v>
      </c>
      <c r="D1067" s="264" t="s">
        <v>72</v>
      </c>
      <c r="E1067" s="261" t="str">
        <f t="shared" si="16"/>
        <v>PITotal15-19</v>
      </c>
      <c r="F1067" s="266">
        <v>286415.96629999997</v>
      </c>
    </row>
    <row r="1068" spans="2:6" x14ac:dyDescent="0.2">
      <c r="B1068" s="261" t="s">
        <v>51</v>
      </c>
      <c r="C1068" s="261" t="s">
        <v>3</v>
      </c>
      <c r="D1068" s="264" t="s">
        <v>73</v>
      </c>
      <c r="E1068" s="261" t="str">
        <f t="shared" si="16"/>
        <v>PITotal20-24</v>
      </c>
      <c r="F1068" s="266">
        <v>290428.07740000001</v>
      </c>
    </row>
    <row r="1069" spans="2:6" x14ac:dyDescent="0.2">
      <c r="B1069" s="261" t="s">
        <v>51</v>
      </c>
      <c r="C1069" s="261" t="s">
        <v>3</v>
      </c>
      <c r="D1069" s="264" t="s">
        <v>74</v>
      </c>
      <c r="E1069" s="261" t="str">
        <f t="shared" si="16"/>
        <v>PITotal25-29</v>
      </c>
      <c r="F1069" s="266">
        <v>263598.47759999998</v>
      </c>
    </row>
    <row r="1070" spans="2:6" x14ac:dyDescent="0.2">
      <c r="B1070" s="261" t="s">
        <v>51</v>
      </c>
      <c r="C1070" s="261" t="s">
        <v>3</v>
      </c>
      <c r="D1070" s="264" t="s">
        <v>75</v>
      </c>
      <c r="E1070" s="261" t="str">
        <f t="shared" si="16"/>
        <v>PITotal30-34</v>
      </c>
      <c r="F1070" s="266">
        <v>264209.91100000002</v>
      </c>
    </row>
    <row r="1071" spans="2:6" x14ac:dyDescent="0.2">
      <c r="B1071" s="261" t="s">
        <v>51</v>
      </c>
      <c r="C1071" s="261" t="s">
        <v>3</v>
      </c>
      <c r="D1071" s="264" t="s">
        <v>76</v>
      </c>
      <c r="E1071" s="261" t="str">
        <f t="shared" si="16"/>
        <v>PITotal35-39</v>
      </c>
      <c r="F1071" s="266">
        <v>253645.13750000001</v>
      </c>
    </row>
    <row r="1072" spans="2:6" x14ac:dyDescent="0.2">
      <c r="B1072" s="261" t="s">
        <v>51</v>
      </c>
      <c r="C1072" s="261" t="s">
        <v>3</v>
      </c>
      <c r="D1072" s="264" t="s">
        <v>77</v>
      </c>
      <c r="E1072" s="261" t="str">
        <f t="shared" si="16"/>
        <v>PITotal40-44</v>
      </c>
      <c r="F1072" s="266">
        <v>234667.53719999999</v>
      </c>
    </row>
    <row r="1073" spans="2:6" x14ac:dyDescent="0.2">
      <c r="B1073" s="261" t="s">
        <v>51</v>
      </c>
      <c r="C1073" s="261" t="s">
        <v>3</v>
      </c>
      <c r="D1073" s="264" t="s">
        <v>78</v>
      </c>
      <c r="E1073" s="261" t="str">
        <f t="shared" si="16"/>
        <v>PITotal45-49</v>
      </c>
      <c r="F1073" s="266">
        <v>196859.93119999999</v>
      </c>
    </row>
    <row r="1074" spans="2:6" x14ac:dyDescent="0.2">
      <c r="B1074" s="261" t="s">
        <v>51</v>
      </c>
      <c r="C1074" s="261" t="s">
        <v>3</v>
      </c>
      <c r="D1074" s="264" t="s">
        <v>79</v>
      </c>
      <c r="E1074" s="261" t="str">
        <f t="shared" si="16"/>
        <v>PITotal50-54</v>
      </c>
      <c r="F1074" s="266">
        <v>179739.82810000001</v>
      </c>
    </row>
    <row r="1075" spans="2:6" x14ac:dyDescent="0.2">
      <c r="B1075" s="261" t="s">
        <v>51</v>
      </c>
      <c r="C1075" s="261" t="s">
        <v>3</v>
      </c>
      <c r="D1075" s="264" t="s">
        <v>80</v>
      </c>
      <c r="E1075" s="261" t="str">
        <f t="shared" si="16"/>
        <v>PITotal55-59</v>
      </c>
      <c r="F1075" s="266">
        <v>157163.8175</v>
      </c>
    </row>
    <row r="1076" spans="2:6" x14ac:dyDescent="0.2">
      <c r="B1076" s="261" t="s">
        <v>51</v>
      </c>
      <c r="C1076" s="261" t="s">
        <v>3</v>
      </c>
      <c r="D1076" s="264" t="s">
        <v>81</v>
      </c>
      <c r="E1076" s="261" t="str">
        <f t="shared" si="16"/>
        <v>PITotal60-64</v>
      </c>
      <c r="F1076" s="266">
        <v>128482.908</v>
      </c>
    </row>
    <row r="1077" spans="2:6" x14ac:dyDescent="0.2">
      <c r="B1077" s="261" t="s">
        <v>51</v>
      </c>
      <c r="C1077" s="261" t="s">
        <v>3</v>
      </c>
      <c r="D1077" s="264" t="s">
        <v>82</v>
      </c>
      <c r="E1077" s="261" t="str">
        <f t="shared" si="16"/>
        <v>PITotal65-69</v>
      </c>
      <c r="F1077" s="266">
        <v>103043.64509999999</v>
      </c>
    </row>
    <row r="1078" spans="2:6" x14ac:dyDescent="0.2">
      <c r="B1078" s="261" t="s">
        <v>51</v>
      </c>
      <c r="C1078" s="261" t="s">
        <v>3</v>
      </c>
      <c r="D1078" s="264" t="s">
        <v>19</v>
      </c>
      <c r="E1078" s="261" t="str">
        <f t="shared" si="16"/>
        <v>PITotal70-74</v>
      </c>
      <c r="F1078" s="266">
        <v>77598.9617</v>
      </c>
    </row>
    <row r="1079" spans="2:6" x14ac:dyDescent="0.2">
      <c r="B1079" s="261" t="s">
        <v>51</v>
      </c>
      <c r="C1079" s="261" t="s">
        <v>3</v>
      </c>
      <c r="D1079" s="264" t="s">
        <v>20</v>
      </c>
      <c r="E1079" s="261" t="str">
        <f t="shared" si="16"/>
        <v>PITotal75-79</v>
      </c>
      <c r="F1079" s="266">
        <v>52429.739800000003</v>
      </c>
    </row>
    <row r="1080" spans="2:6" x14ac:dyDescent="0.2">
      <c r="B1080" s="261" t="s">
        <v>51</v>
      </c>
      <c r="C1080" s="261" t="s">
        <v>3</v>
      </c>
      <c r="D1080" s="264" t="s">
        <v>21</v>
      </c>
      <c r="E1080" s="261" t="str">
        <f t="shared" si="16"/>
        <v>PITotal80-84</v>
      </c>
      <c r="F1080" s="266">
        <v>34090.654999999999</v>
      </c>
    </row>
    <row r="1081" spans="2:6" x14ac:dyDescent="0.2">
      <c r="B1081" s="261" t="s">
        <v>51</v>
      </c>
      <c r="C1081" s="261" t="s">
        <v>3</v>
      </c>
      <c r="D1081" s="264" t="s">
        <v>22</v>
      </c>
      <c r="E1081" s="261" t="str">
        <f t="shared" si="16"/>
        <v>PITotal85-89</v>
      </c>
      <c r="F1081" s="266">
        <v>16468.084299999999</v>
      </c>
    </row>
    <row r="1082" spans="2:6" x14ac:dyDescent="0.2">
      <c r="B1082" s="261" t="s">
        <v>51</v>
      </c>
      <c r="C1082" s="261" t="s">
        <v>3</v>
      </c>
      <c r="D1082" s="264" t="s">
        <v>5</v>
      </c>
      <c r="E1082" s="261" t="str">
        <f t="shared" si="16"/>
        <v>PITotal90+</v>
      </c>
      <c r="F1082" s="266">
        <v>8803.6460999999999</v>
      </c>
    </row>
    <row r="1083" spans="2:6" x14ac:dyDescent="0.2">
      <c r="B1083" s="261" t="s">
        <v>63</v>
      </c>
      <c r="C1083" s="261" t="s">
        <v>48</v>
      </c>
      <c r="D1083" s="264">
        <v>0</v>
      </c>
      <c r="E1083" s="261" t="str">
        <f t="shared" si="16"/>
        <v>PRFemale0</v>
      </c>
      <c r="F1083" s="266">
        <v>76938.939700000003</v>
      </c>
    </row>
    <row r="1084" spans="2:6" x14ac:dyDescent="0.2">
      <c r="B1084" s="261" t="s">
        <v>63</v>
      </c>
      <c r="C1084" s="261" t="s">
        <v>48</v>
      </c>
      <c r="D1084" s="265" t="s">
        <v>18</v>
      </c>
      <c r="E1084" s="261" t="str">
        <f t="shared" si="16"/>
        <v>PRFemale1-4</v>
      </c>
      <c r="F1084" s="266">
        <v>308061.85499999998</v>
      </c>
    </row>
    <row r="1085" spans="2:6" x14ac:dyDescent="0.2">
      <c r="B1085" s="261" t="s">
        <v>63</v>
      </c>
      <c r="C1085" s="261" t="s">
        <v>48</v>
      </c>
      <c r="D1085" s="265" t="s">
        <v>70</v>
      </c>
      <c r="E1085" s="261" t="str">
        <f t="shared" si="16"/>
        <v>PRFemale5-9</v>
      </c>
      <c r="F1085" s="266">
        <v>375513.7732</v>
      </c>
    </row>
    <row r="1086" spans="2:6" x14ac:dyDescent="0.2">
      <c r="B1086" s="261" t="s">
        <v>63</v>
      </c>
      <c r="C1086" s="261" t="s">
        <v>48</v>
      </c>
      <c r="D1086" s="265" t="s">
        <v>71</v>
      </c>
      <c r="E1086" s="261" t="str">
        <f t="shared" si="16"/>
        <v>PRFemale10-14</v>
      </c>
      <c r="F1086" s="266">
        <v>367887.91149999999</v>
      </c>
    </row>
    <row r="1087" spans="2:6" x14ac:dyDescent="0.2">
      <c r="B1087" s="261" t="s">
        <v>63</v>
      </c>
      <c r="C1087" s="261" t="s">
        <v>48</v>
      </c>
      <c r="D1087" s="264" t="s">
        <v>72</v>
      </c>
      <c r="E1087" s="261" t="str">
        <f t="shared" si="16"/>
        <v>PRFemale15-19</v>
      </c>
      <c r="F1087" s="266">
        <v>396634.63650000002</v>
      </c>
    </row>
    <row r="1088" spans="2:6" x14ac:dyDescent="0.2">
      <c r="B1088" s="261" t="s">
        <v>63</v>
      </c>
      <c r="C1088" s="261" t="s">
        <v>48</v>
      </c>
      <c r="D1088" s="264" t="s">
        <v>73</v>
      </c>
      <c r="E1088" s="261" t="str">
        <f t="shared" si="16"/>
        <v>PRFemale20-24</v>
      </c>
      <c r="F1088" s="266">
        <v>448994.24939999997</v>
      </c>
    </row>
    <row r="1089" spans="2:6" x14ac:dyDescent="0.2">
      <c r="B1089" s="261" t="s">
        <v>63</v>
      </c>
      <c r="C1089" s="261" t="s">
        <v>48</v>
      </c>
      <c r="D1089" s="264" t="s">
        <v>74</v>
      </c>
      <c r="E1089" s="261" t="str">
        <f t="shared" si="16"/>
        <v>PRFemale25-29</v>
      </c>
      <c r="F1089" s="266">
        <v>459450.1323</v>
      </c>
    </row>
    <row r="1090" spans="2:6" x14ac:dyDescent="0.2">
      <c r="B1090" s="261" t="s">
        <v>63</v>
      </c>
      <c r="C1090" s="261" t="s">
        <v>48</v>
      </c>
      <c r="D1090" s="264" t="s">
        <v>75</v>
      </c>
      <c r="E1090" s="261" t="str">
        <f t="shared" si="16"/>
        <v>PRFemale30-34</v>
      </c>
      <c r="F1090" s="266">
        <v>448317.81030000001</v>
      </c>
    </row>
    <row r="1091" spans="2:6" x14ac:dyDescent="0.2">
      <c r="B1091" s="261" t="s">
        <v>63</v>
      </c>
      <c r="C1091" s="261" t="s">
        <v>48</v>
      </c>
      <c r="D1091" s="264" t="s">
        <v>76</v>
      </c>
      <c r="E1091" s="261" t="str">
        <f t="shared" si="16"/>
        <v>PRFemale35-39</v>
      </c>
      <c r="F1091" s="266">
        <v>443699.10989999998</v>
      </c>
    </row>
    <row r="1092" spans="2:6" x14ac:dyDescent="0.2">
      <c r="B1092" s="261" t="s">
        <v>63</v>
      </c>
      <c r="C1092" s="261" t="s">
        <v>48</v>
      </c>
      <c r="D1092" s="264" t="s">
        <v>77</v>
      </c>
      <c r="E1092" s="261" t="str">
        <f t="shared" ref="E1092:E1155" si="17">_xlfn.CONCAT(B1092,C1092,D1092)</f>
        <v>PRFemale40-44</v>
      </c>
      <c r="F1092" s="266">
        <v>425889.08850000001</v>
      </c>
    </row>
    <row r="1093" spans="2:6" x14ac:dyDescent="0.2">
      <c r="B1093" s="261" t="s">
        <v>63</v>
      </c>
      <c r="C1093" s="261" t="s">
        <v>48</v>
      </c>
      <c r="D1093" s="264" t="s">
        <v>78</v>
      </c>
      <c r="E1093" s="261" t="str">
        <f t="shared" si="17"/>
        <v>PRFemale45-49</v>
      </c>
      <c r="F1093" s="266">
        <v>400316.17330000002</v>
      </c>
    </row>
    <row r="1094" spans="2:6" x14ac:dyDescent="0.2">
      <c r="B1094" s="261" t="s">
        <v>63</v>
      </c>
      <c r="C1094" s="261" t="s">
        <v>48</v>
      </c>
      <c r="D1094" s="264" t="s">
        <v>79</v>
      </c>
      <c r="E1094" s="261" t="str">
        <f t="shared" si="17"/>
        <v>PRFemale50-54</v>
      </c>
      <c r="F1094" s="266">
        <v>388610.0441</v>
      </c>
    </row>
    <row r="1095" spans="2:6" x14ac:dyDescent="0.2">
      <c r="B1095" s="261" t="s">
        <v>63</v>
      </c>
      <c r="C1095" s="261" t="s">
        <v>48</v>
      </c>
      <c r="D1095" s="264" t="s">
        <v>80</v>
      </c>
      <c r="E1095" s="261" t="str">
        <f t="shared" si="17"/>
        <v>PRFemale55-59</v>
      </c>
      <c r="F1095" s="266">
        <v>354268.58029999997</v>
      </c>
    </row>
    <row r="1096" spans="2:6" x14ac:dyDescent="0.2">
      <c r="B1096" s="261" t="s">
        <v>63</v>
      </c>
      <c r="C1096" s="261" t="s">
        <v>48</v>
      </c>
      <c r="D1096" s="264" t="s">
        <v>81</v>
      </c>
      <c r="E1096" s="261" t="str">
        <f t="shared" si="17"/>
        <v>PRFemale60-64</v>
      </c>
      <c r="F1096" s="266">
        <v>296137.82280000002</v>
      </c>
    </row>
    <row r="1097" spans="2:6" x14ac:dyDescent="0.2">
      <c r="B1097" s="261" t="s">
        <v>63</v>
      </c>
      <c r="C1097" s="261" t="s">
        <v>48</v>
      </c>
      <c r="D1097" s="264" t="s">
        <v>82</v>
      </c>
      <c r="E1097" s="261" t="str">
        <f t="shared" si="17"/>
        <v>PRFemale65-69</v>
      </c>
      <c r="F1097" s="266">
        <v>236981.53820000001</v>
      </c>
    </row>
    <row r="1098" spans="2:6" x14ac:dyDescent="0.2">
      <c r="B1098" s="261" t="s">
        <v>63</v>
      </c>
      <c r="C1098" s="261" t="s">
        <v>48</v>
      </c>
      <c r="D1098" s="264" t="s">
        <v>19</v>
      </c>
      <c r="E1098" s="261" t="str">
        <f t="shared" si="17"/>
        <v>PRFemale70-74</v>
      </c>
      <c r="F1098" s="266">
        <v>175749.88769999999</v>
      </c>
    </row>
    <row r="1099" spans="2:6" x14ac:dyDescent="0.2">
      <c r="B1099" s="261" t="s">
        <v>63</v>
      </c>
      <c r="C1099" s="261" t="s">
        <v>48</v>
      </c>
      <c r="D1099" s="264" t="s">
        <v>20</v>
      </c>
      <c r="E1099" s="261" t="str">
        <f t="shared" si="17"/>
        <v>PRFemale75-79</v>
      </c>
      <c r="F1099" s="266">
        <v>120962.29180000001</v>
      </c>
    </row>
    <row r="1100" spans="2:6" x14ac:dyDescent="0.2">
      <c r="B1100" s="261" t="s">
        <v>63</v>
      </c>
      <c r="C1100" s="261" t="s">
        <v>48</v>
      </c>
      <c r="D1100" s="264" t="s">
        <v>21</v>
      </c>
      <c r="E1100" s="261" t="str">
        <f t="shared" si="17"/>
        <v>PRFemale80-84</v>
      </c>
      <c r="F1100" s="266">
        <v>78773.632299999997</v>
      </c>
    </row>
    <row r="1101" spans="2:6" x14ac:dyDescent="0.2">
      <c r="B1101" s="261" t="s">
        <v>63</v>
      </c>
      <c r="C1101" s="261" t="s">
        <v>48</v>
      </c>
      <c r="D1101" s="264" t="s">
        <v>22</v>
      </c>
      <c r="E1101" s="261" t="str">
        <f t="shared" si="17"/>
        <v>PRFemale85-89</v>
      </c>
      <c r="F1101" s="266">
        <v>43514.434099999999</v>
      </c>
    </row>
    <row r="1102" spans="2:6" x14ac:dyDescent="0.2">
      <c r="B1102" s="261" t="s">
        <v>63</v>
      </c>
      <c r="C1102" s="261" t="s">
        <v>48</v>
      </c>
      <c r="D1102" s="264" t="s">
        <v>5</v>
      </c>
      <c r="E1102" s="261" t="str">
        <f t="shared" si="17"/>
        <v>PRFemale90+</v>
      </c>
      <c r="F1102" s="266">
        <v>25602.224900000001</v>
      </c>
    </row>
    <row r="1103" spans="2:6" x14ac:dyDescent="0.2">
      <c r="B1103" s="261" t="s">
        <v>63</v>
      </c>
      <c r="C1103" s="261" t="s">
        <v>47</v>
      </c>
      <c r="D1103" s="264">
        <v>0</v>
      </c>
      <c r="E1103" s="261" t="str">
        <f t="shared" si="17"/>
        <v>PRMale0</v>
      </c>
      <c r="F1103" s="266">
        <v>80668.806599999996</v>
      </c>
    </row>
    <row r="1104" spans="2:6" x14ac:dyDescent="0.2">
      <c r="B1104" s="261" t="s">
        <v>63</v>
      </c>
      <c r="C1104" s="261" t="s">
        <v>47</v>
      </c>
      <c r="D1104" s="265" t="s">
        <v>18</v>
      </c>
      <c r="E1104" s="261" t="str">
        <f t="shared" si="17"/>
        <v>PRMale1-4</v>
      </c>
      <c r="F1104" s="266">
        <v>323163.8003</v>
      </c>
    </row>
    <row r="1105" spans="2:6" x14ac:dyDescent="0.2">
      <c r="B1105" s="261" t="s">
        <v>63</v>
      </c>
      <c r="C1105" s="261" t="s">
        <v>47</v>
      </c>
      <c r="D1105" s="265" t="s">
        <v>70</v>
      </c>
      <c r="E1105" s="261" t="str">
        <f t="shared" si="17"/>
        <v>PRMale5-9</v>
      </c>
      <c r="F1105" s="266">
        <v>393885.7426</v>
      </c>
    </row>
    <row r="1106" spans="2:6" x14ac:dyDescent="0.2">
      <c r="B1106" s="261" t="s">
        <v>63</v>
      </c>
      <c r="C1106" s="261" t="s">
        <v>47</v>
      </c>
      <c r="D1106" s="265" t="s">
        <v>71</v>
      </c>
      <c r="E1106" s="261" t="str">
        <f t="shared" si="17"/>
        <v>PRMale10-14</v>
      </c>
      <c r="F1106" s="266">
        <v>384848.53320000001</v>
      </c>
    </row>
    <row r="1107" spans="2:6" x14ac:dyDescent="0.2">
      <c r="B1107" s="261" t="s">
        <v>63</v>
      </c>
      <c r="C1107" s="261" t="s">
        <v>47</v>
      </c>
      <c r="D1107" s="264" t="s">
        <v>72</v>
      </c>
      <c r="E1107" s="261" t="str">
        <f t="shared" si="17"/>
        <v>PRMale15-19</v>
      </c>
      <c r="F1107" s="266">
        <v>412247.52230000001</v>
      </c>
    </row>
    <row r="1108" spans="2:6" x14ac:dyDescent="0.2">
      <c r="B1108" s="261" t="s">
        <v>63</v>
      </c>
      <c r="C1108" s="261" t="s">
        <v>47</v>
      </c>
      <c r="D1108" s="264" t="s">
        <v>73</v>
      </c>
      <c r="E1108" s="261" t="str">
        <f t="shared" si="17"/>
        <v>PRMale20-24</v>
      </c>
      <c r="F1108" s="266">
        <v>460770.79670000001</v>
      </c>
    </row>
    <row r="1109" spans="2:6" x14ac:dyDescent="0.2">
      <c r="B1109" s="261" t="s">
        <v>63</v>
      </c>
      <c r="C1109" s="261" t="s">
        <v>47</v>
      </c>
      <c r="D1109" s="264" t="s">
        <v>74</v>
      </c>
      <c r="E1109" s="261" t="str">
        <f t="shared" si="17"/>
        <v>PRMale25-29</v>
      </c>
      <c r="F1109" s="266">
        <v>461872.1629</v>
      </c>
    </row>
    <row r="1110" spans="2:6" x14ac:dyDescent="0.2">
      <c r="B1110" s="261" t="s">
        <v>63</v>
      </c>
      <c r="C1110" s="261" t="s">
        <v>47</v>
      </c>
      <c r="D1110" s="264" t="s">
        <v>75</v>
      </c>
      <c r="E1110" s="261" t="str">
        <f t="shared" si="17"/>
        <v>PRMale30-34</v>
      </c>
      <c r="F1110" s="266">
        <v>442433.79119999998</v>
      </c>
    </row>
    <row r="1111" spans="2:6" x14ac:dyDescent="0.2">
      <c r="B1111" s="261" t="s">
        <v>63</v>
      </c>
      <c r="C1111" s="261" t="s">
        <v>47</v>
      </c>
      <c r="D1111" s="264" t="s">
        <v>76</v>
      </c>
      <c r="E1111" s="261" t="str">
        <f t="shared" si="17"/>
        <v>PRMale35-39</v>
      </c>
      <c r="F1111" s="266">
        <v>428694.01260000002</v>
      </c>
    </row>
    <row r="1112" spans="2:6" x14ac:dyDescent="0.2">
      <c r="B1112" s="261" t="s">
        <v>63</v>
      </c>
      <c r="C1112" s="261" t="s">
        <v>47</v>
      </c>
      <c r="D1112" s="264" t="s">
        <v>77</v>
      </c>
      <c r="E1112" s="261" t="str">
        <f t="shared" si="17"/>
        <v>PRMale40-44</v>
      </c>
      <c r="F1112" s="266">
        <v>402996.50160000002</v>
      </c>
    </row>
    <row r="1113" spans="2:6" x14ac:dyDescent="0.2">
      <c r="B1113" s="261" t="s">
        <v>63</v>
      </c>
      <c r="C1113" s="261" t="s">
        <v>47</v>
      </c>
      <c r="D1113" s="264" t="s">
        <v>78</v>
      </c>
      <c r="E1113" s="261" t="str">
        <f t="shared" si="17"/>
        <v>PRMale45-49</v>
      </c>
      <c r="F1113" s="266">
        <v>374135.80359999998</v>
      </c>
    </row>
    <row r="1114" spans="2:6" x14ac:dyDescent="0.2">
      <c r="B1114" s="261" t="s">
        <v>63</v>
      </c>
      <c r="C1114" s="261" t="s">
        <v>47</v>
      </c>
      <c r="D1114" s="264" t="s">
        <v>79</v>
      </c>
      <c r="E1114" s="261" t="str">
        <f t="shared" si="17"/>
        <v>PRMale50-54</v>
      </c>
      <c r="F1114" s="266">
        <v>357079.51579999999</v>
      </c>
    </row>
    <row r="1115" spans="2:6" x14ac:dyDescent="0.2">
      <c r="B1115" s="261" t="s">
        <v>63</v>
      </c>
      <c r="C1115" s="261" t="s">
        <v>47</v>
      </c>
      <c r="D1115" s="264" t="s">
        <v>80</v>
      </c>
      <c r="E1115" s="261" t="str">
        <f t="shared" si="17"/>
        <v>PRMale55-59</v>
      </c>
      <c r="F1115" s="266">
        <v>316126.53389999998</v>
      </c>
    </row>
    <row r="1116" spans="2:6" x14ac:dyDescent="0.2">
      <c r="B1116" s="261" t="s">
        <v>63</v>
      </c>
      <c r="C1116" s="261" t="s">
        <v>47</v>
      </c>
      <c r="D1116" s="264" t="s">
        <v>81</v>
      </c>
      <c r="E1116" s="261" t="str">
        <f t="shared" si="17"/>
        <v>PRMale60-64</v>
      </c>
      <c r="F1116" s="266">
        <v>257548.59179999999</v>
      </c>
    </row>
    <row r="1117" spans="2:6" x14ac:dyDescent="0.2">
      <c r="B1117" s="261" t="s">
        <v>63</v>
      </c>
      <c r="C1117" s="261" t="s">
        <v>47</v>
      </c>
      <c r="D1117" s="264" t="s">
        <v>82</v>
      </c>
      <c r="E1117" s="261" t="str">
        <f t="shared" si="17"/>
        <v>PRMale65-69</v>
      </c>
      <c r="F1117" s="266">
        <v>201205.0845</v>
      </c>
    </row>
    <row r="1118" spans="2:6" x14ac:dyDescent="0.2">
      <c r="B1118" s="261" t="s">
        <v>63</v>
      </c>
      <c r="C1118" s="261" t="s">
        <v>47</v>
      </c>
      <c r="D1118" s="264" t="s">
        <v>19</v>
      </c>
      <c r="E1118" s="261" t="str">
        <f t="shared" si="17"/>
        <v>PRMale70-74</v>
      </c>
      <c r="F1118" s="266">
        <v>144727.41560000001</v>
      </c>
    </row>
    <row r="1119" spans="2:6" x14ac:dyDescent="0.2">
      <c r="B1119" s="261" t="s">
        <v>63</v>
      </c>
      <c r="C1119" s="261" t="s">
        <v>47</v>
      </c>
      <c r="D1119" s="264" t="s">
        <v>20</v>
      </c>
      <c r="E1119" s="261" t="str">
        <f t="shared" si="17"/>
        <v>PRMale75-79</v>
      </c>
      <c r="F1119" s="266">
        <v>94126.132199999993</v>
      </c>
    </row>
    <row r="1120" spans="2:6" x14ac:dyDescent="0.2">
      <c r="B1120" s="261" t="s">
        <v>63</v>
      </c>
      <c r="C1120" s="261" t="s">
        <v>47</v>
      </c>
      <c r="D1120" s="264" t="s">
        <v>21</v>
      </c>
      <c r="E1120" s="261" t="str">
        <f t="shared" si="17"/>
        <v>PRMale80-84</v>
      </c>
      <c r="F1120" s="266">
        <v>57666.257899999997</v>
      </c>
    </row>
    <row r="1121" spans="2:6" x14ac:dyDescent="0.2">
      <c r="B1121" s="261" t="s">
        <v>63</v>
      </c>
      <c r="C1121" s="261" t="s">
        <v>47</v>
      </c>
      <c r="D1121" s="264" t="s">
        <v>22</v>
      </c>
      <c r="E1121" s="261" t="str">
        <f t="shared" si="17"/>
        <v>PRMale85-89</v>
      </c>
      <c r="F1121" s="266">
        <v>28522.419000000002</v>
      </c>
    </row>
    <row r="1122" spans="2:6" x14ac:dyDescent="0.2">
      <c r="B1122" s="261" t="s">
        <v>63</v>
      </c>
      <c r="C1122" s="261" t="s">
        <v>47</v>
      </c>
      <c r="D1122" s="264" t="s">
        <v>5</v>
      </c>
      <c r="E1122" s="261" t="str">
        <f t="shared" si="17"/>
        <v>PRMale90+</v>
      </c>
      <c r="F1122" s="266">
        <v>15081.6332</v>
      </c>
    </row>
    <row r="1123" spans="2:6" x14ac:dyDescent="0.2">
      <c r="B1123" s="261" t="s">
        <v>63</v>
      </c>
      <c r="C1123" s="261" t="s">
        <v>3</v>
      </c>
      <c r="D1123" s="264">
        <v>0</v>
      </c>
      <c r="E1123" s="261" t="str">
        <f t="shared" si="17"/>
        <v>PRTotal0</v>
      </c>
      <c r="F1123" s="266">
        <v>157607.7463</v>
      </c>
    </row>
    <row r="1124" spans="2:6" x14ac:dyDescent="0.2">
      <c r="B1124" s="261" t="s">
        <v>63</v>
      </c>
      <c r="C1124" s="261" t="s">
        <v>3</v>
      </c>
      <c r="D1124" s="265" t="s">
        <v>18</v>
      </c>
      <c r="E1124" s="261" t="str">
        <f t="shared" si="17"/>
        <v>PRTotal1-4</v>
      </c>
      <c r="F1124" s="266">
        <v>631225.65529999998</v>
      </c>
    </row>
    <row r="1125" spans="2:6" x14ac:dyDescent="0.2">
      <c r="B1125" s="261" t="s">
        <v>63</v>
      </c>
      <c r="C1125" s="261" t="s">
        <v>3</v>
      </c>
      <c r="D1125" s="265" t="s">
        <v>70</v>
      </c>
      <c r="E1125" s="261" t="str">
        <f t="shared" si="17"/>
        <v>PRTotal5-9</v>
      </c>
      <c r="F1125" s="266">
        <v>769399.51580000005</v>
      </c>
    </row>
    <row r="1126" spans="2:6" x14ac:dyDescent="0.2">
      <c r="B1126" s="261" t="s">
        <v>63</v>
      </c>
      <c r="C1126" s="261" t="s">
        <v>3</v>
      </c>
      <c r="D1126" s="265" t="s">
        <v>71</v>
      </c>
      <c r="E1126" s="261" t="str">
        <f t="shared" si="17"/>
        <v>PRTotal10-14</v>
      </c>
      <c r="F1126" s="266">
        <v>752736.44319999998</v>
      </c>
    </row>
    <row r="1127" spans="2:6" x14ac:dyDescent="0.2">
      <c r="B1127" s="261" t="s">
        <v>63</v>
      </c>
      <c r="C1127" s="261" t="s">
        <v>3</v>
      </c>
      <c r="D1127" s="264" t="s">
        <v>72</v>
      </c>
      <c r="E1127" s="261" t="str">
        <f t="shared" si="17"/>
        <v>PRTotal15-19</v>
      </c>
      <c r="F1127" s="266">
        <v>808882.15839999996</v>
      </c>
    </row>
    <row r="1128" spans="2:6" x14ac:dyDescent="0.2">
      <c r="B1128" s="261" t="s">
        <v>63</v>
      </c>
      <c r="C1128" s="261" t="s">
        <v>3</v>
      </c>
      <c r="D1128" s="264" t="s">
        <v>73</v>
      </c>
      <c r="E1128" s="261" t="str">
        <f t="shared" si="17"/>
        <v>PRTotal20-24</v>
      </c>
      <c r="F1128" s="266">
        <v>909765.02139999997</v>
      </c>
    </row>
    <row r="1129" spans="2:6" x14ac:dyDescent="0.2">
      <c r="B1129" s="261" t="s">
        <v>63</v>
      </c>
      <c r="C1129" s="261" t="s">
        <v>3</v>
      </c>
      <c r="D1129" s="264" t="s">
        <v>74</v>
      </c>
      <c r="E1129" s="261" t="str">
        <f t="shared" si="17"/>
        <v>PRTotal25-29</v>
      </c>
      <c r="F1129" s="266">
        <v>921322.27130000002</v>
      </c>
    </row>
    <row r="1130" spans="2:6" x14ac:dyDescent="0.2">
      <c r="B1130" s="261" t="s">
        <v>63</v>
      </c>
      <c r="C1130" s="261" t="s">
        <v>3</v>
      </c>
      <c r="D1130" s="264" t="s">
        <v>75</v>
      </c>
      <c r="E1130" s="261" t="str">
        <f t="shared" si="17"/>
        <v>PRTotal30-34</v>
      </c>
      <c r="F1130" s="266">
        <v>890751.57929999998</v>
      </c>
    </row>
    <row r="1131" spans="2:6" x14ac:dyDescent="0.2">
      <c r="B1131" s="261" t="s">
        <v>63</v>
      </c>
      <c r="C1131" s="261" t="s">
        <v>3</v>
      </c>
      <c r="D1131" s="264" t="s">
        <v>76</v>
      </c>
      <c r="E1131" s="261" t="str">
        <f t="shared" si="17"/>
        <v>PRTotal35-39</v>
      </c>
      <c r="F1131" s="266">
        <v>872393.07440000004</v>
      </c>
    </row>
    <row r="1132" spans="2:6" x14ac:dyDescent="0.2">
      <c r="B1132" s="261" t="s">
        <v>63</v>
      </c>
      <c r="C1132" s="261" t="s">
        <v>3</v>
      </c>
      <c r="D1132" s="264" t="s">
        <v>77</v>
      </c>
      <c r="E1132" s="261" t="str">
        <f t="shared" si="17"/>
        <v>PRTotal40-44</v>
      </c>
      <c r="F1132" s="266">
        <v>828885.58620000002</v>
      </c>
    </row>
    <row r="1133" spans="2:6" x14ac:dyDescent="0.2">
      <c r="B1133" s="261" t="s">
        <v>63</v>
      </c>
      <c r="C1133" s="261" t="s">
        <v>3</v>
      </c>
      <c r="D1133" s="264" t="s">
        <v>78</v>
      </c>
      <c r="E1133" s="261" t="str">
        <f t="shared" si="17"/>
        <v>PRTotal45-49</v>
      </c>
      <c r="F1133" s="266">
        <v>774451.97640000004</v>
      </c>
    </row>
    <row r="1134" spans="2:6" x14ac:dyDescent="0.2">
      <c r="B1134" s="261" t="s">
        <v>63</v>
      </c>
      <c r="C1134" s="261" t="s">
        <v>3</v>
      </c>
      <c r="D1134" s="264" t="s">
        <v>79</v>
      </c>
      <c r="E1134" s="261" t="str">
        <f t="shared" si="17"/>
        <v>PRTotal50-54</v>
      </c>
      <c r="F1134" s="266">
        <v>745689.54760000005</v>
      </c>
    </row>
    <row r="1135" spans="2:6" x14ac:dyDescent="0.2">
      <c r="B1135" s="261" t="s">
        <v>63</v>
      </c>
      <c r="C1135" s="261" t="s">
        <v>3</v>
      </c>
      <c r="D1135" s="264" t="s">
        <v>80</v>
      </c>
      <c r="E1135" s="261" t="str">
        <f t="shared" si="17"/>
        <v>PRTotal55-59</v>
      </c>
      <c r="F1135" s="266">
        <v>670395.11089999997</v>
      </c>
    </row>
    <row r="1136" spans="2:6" x14ac:dyDescent="0.2">
      <c r="B1136" s="261" t="s">
        <v>63</v>
      </c>
      <c r="C1136" s="261" t="s">
        <v>3</v>
      </c>
      <c r="D1136" s="264" t="s">
        <v>81</v>
      </c>
      <c r="E1136" s="261" t="str">
        <f t="shared" si="17"/>
        <v>PRTotal60-64</v>
      </c>
      <c r="F1136" s="266">
        <v>553686.41139999998</v>
      </c>
    </row>
    <row r="1137" spans="2:6" x14ac:dyDescent="0.2">
      <c r="B1137" s="261" t="s">
        <v>63</v>
      </c>
      <c r="C1137" s="261" t="s">
        <v>3</v>
      </c>
      <c r="D1137" s="264" t="s">
        <v>82</v>
      </c>
      <c r="E1137" s="261" t="str">
        <f t="shared" si="17"/>
        <v>PRTotal65-69</v>
      </c>
      <c r="F1137" s="266">
        <v>438186.58929999999</v>
      </c>
    </row>
    <row r="1138" spans="2:6" x14ac:dyDescent="0.2">
      <c r="B1138" s="261" t="s">
        <v>63</v>
      </c>
      <c r="C1138" s="261" t="s">
        <v>3</v>
      </c>
      <c r="D1138" s="264" t="s">
        <v>19</v>
      </c>
      <c r="E1138" s="261" t="str">
        <f t="shared" si="17"/>
        <v>PRTotal70-74</v>
      </c>
      <c r="F1138" s="266">
        <v>320477.27889999998</v>
      </c>
    </row>
    <row r="1139" spans="2:6" x14ac:dyDescent="0.2">
      <c r="B1139" s="261" t="s">
        <v>63</v>
      </c>
      <c r="C1139" s="261" t="s">
        <v>3</v>
      </c>
      <c r="D1139" s="264" t="s">
        <v>20</v>
      </c>
      <c r="E1139" s="261" t="str">
        <f t="shared" si="17"/>
        <v>PRTotal75-79</v>
      </c>
      <c r="F1139" s="266">
        <v>215088.3848</v>
      </c>
    </row>
    <row r="1140" spans="2:6" x14ac:dyDescent="0.2">
      <c r="B1140" s="261" t="s">
        <v>63</v>
      </c>
      <c r="C1140" s="261" t="s">
        <v>3</v>
      </c>
      <c r="D1140" s="264" t="s">
        <v>21</v>
      </c>
      <c r="E1140" s="261" t="str">
        <f t="shared" si="17"/>
        <v>PRTotal80-84</v>
      </c>
      <c r="F1140" s="266">
        <v>136439.87590000001</v>
      </c>
    </row>
    <row r="1141" spans="2:6" x14ac:dyDescent="0.2">
      <c r="B1141" s="261" t="s">
        <v>63</v>
      </c>
      <c r="C1141" s="261" t="s">
        <v>3</v>
      </c>
      <c r="D1141" s="264" t="s">
        <v>22</v>
      </c>
      <c r="E1141" s="261" t="str">
        <f t="shared" si="17"/>
        <v>PRTotal85-89</v>
      </c>
      <c r="F1141" s="266">
        <v>72036.852499999994</v>
      </c>
    </row>
    <row r="1142" spans="2:6" x14ac:dyDescent="0.2">
      <c r="B1142" s="261" t="s">
        <v>63</v>
      </c>
      <c r="C1142" s="261" t="s">
        <v>3</v>
      </c>
      <c r="D1142" s="264" t="s">
        <v>5</v>
      </c>
      <c r="E1142" s="261" t="str">
        <f t="shared" si="17"/>
        <v>PRTotal90+</v>
      </c>
      <c r="F1142" s="266">
        <v>40683.8508</v>
      </c>
    </row>
    <row r="1143" spans="2:6" x14ac:dyDescent="0.2">
      <c r="B1143" s="261" t="s">
        <v>61</v>
      </c>
      <c r="C1143" s="261" t="s">
        <v>48</v>
      </c>
      <c r="D1143" s="264">
        <v>0</v>
      </c>
      <c r="E1143" s="261" t="str">
        <f t="shared" si="17"/>
        <v>RJFemale0</v>
      </c>
      <c r="F1143" s="266">
        <v>109475.0974</v>
      </c>
    </row>
    <row r="1144" spans="2:6" x14ac:dyDescent="0.2">
      <c r="B1144" s="261" t="s">
        <v>61</v>
      </c>
      <c r="C1144" s="261" t="s">
        <v>48</v>
      </c>
      <c r="D1144" s="265" t="s">
        <v>18</v>
      </c>
      <c r="E1144" s="261" t="str">
        <f t="shared" si="17"/>
        <v>RJFemale1-4</v>
      </c>
      <c r="F1144" s="266">
        <v>439121.66810000001</v>
      </c>
    </row>
    <row r="1145" spans="2:6" x14ac:dyDescent="0.2">
      <c r="B1145" s="261" t="s">
        <v>61</v>
      </c>
      <c r="C1145" s="261" t="s">
        <v>48</v>
      </c>
      <c r="D1145" s="265" t="s">
        <v>70</v>
      </c>
      <c r="E1145" s="261" t="str">
        <f t="shared" si="17"/>
        <v>RJFemale5-9</v>
      </c>
      <c r="F1145" s="266">
        <v>537343.47120000003</v>
      </c>
    </row>
    <row r="1146" spans="2:6" x14ac:dyDescent="0.2">
      <c r="B1146" s="261" t="s">
        <v>61</v>
      </c>
      <c r="C1146" s="261" t="s">
        <v>48</v>
      </c>
      <c r="D1146" s="265" t="s">
        <v>71</v>
      </c>
      <c r="E1146" s="261" t="str">
        <f t="shared" si="17"/>
        <v>RJFemale10-14</v>
      </c>
      <c r="F1146" s="266">
        <v>516057.63689999998</v>
      </c>
    </row>
    <row r="1147" spans="2:6" x14ac:dyDescent="0.2">
      <c r="B1147" s="261" t="s">
        <v>61</v>
      </c>
      <c r="C1147" s="261" t="s">
        <v>48</v>
      </c>
      <c r="D1147" s="264" t="s">
        <v>72</v>
      </c>
      <c r="E1147" s="261" t="str">
        <f t="shared" si="17"/>
        <v>RJFemale15-19</v>
      </c>
      <c r="F1147" s="266">
        <v>558719.34889999998</v>
      </c>
    </row>
    <row r="1148" spans="2:6" x14ac:dyDescent="0.2">
      <c r="B1148" s="261" t="s">
        <v>61</v>
      </c>
      <c r="C1148" s="261" t="s">
        <v>48</v>
      </c>
      <c r="D1148" s="264" t="s">
        <v>73</v>
      </c>
      <c r="E1148" s="261" t="str">
        <f t="shared" si="17"/>
        <v>RJFemale20-24</v>
      </c>
      <c r="F1148" s="266">
        <v>659674.24789999996</v>
      </c>
    </row>
    <row r="1149" spans="2:6" x14ac:dyDescent="0.2">
      <c r="B1149" s="261" t="s">
        <v>61</v>
      </c>
      <c r="C1149" s="261" t="s">
        <v>48</v>
      </c>
      <c r="D1149" s="264" t="s">
        <v>74</v>
      </c>
      <c r="E1149" s="261" t="str">
        <f t="shared" si="17"/>
        <v>RJFemale25-29</v>
      </c>
      <c r="F1149" s="266">
        <v>656266.00320000004</v>
      </c>
    </row>
    <row r="1150" spans="2:6" x14ac:dyDescent="0.2">
      <c r="B1150" s="261" t="s">
        <v>61</v>
      </c>
      <c r="C1150" s="261" t="s">
        <v>48</v>
      </c>
      <c r="D1150" s="264" t="s">
        <v>75</v>
      </c>
      <c r="E1150" s="261" t="str">
        <f t="shared" si="17"/>
        <v>RJFemale30-34</v>
      </c>
      <c r="F1150" s="266">
        <v>674910.56770000001</v>
      </c>
    </row>
    <row r="1151" spans="2:6" x14ac:dyDescent="0.2">
      <c r="B1151" s="261" t="s">
        <v>61</v>
      </c>
      <c r="C1151" s="261" t="s">
        <v>48</v>
      </c>
      <c r="D1151" s="264" t="s">
        <v>76</v>
      </c>
      <c r="E1151" s="261" t="str">
        <f t="shared" si="17"/>
        <v>RJFemale35-39</v>
      </c>
      <c r="F1151" s="266">
        <v>705927.09669999999</v>
      </c>
    </row>
    <row r="1152" spans="2:6" x14ac:dyDescent="0.2">
      <c r="B1152" s="261" t="s">
        <v>61</v>
      </c>
      <c r="C1152" s="261" t="s">
        <v>48</v>
      </c>
      <c r="D1152" s="264" t="s">
        <v>77</v>
      </c>
      <c r="E1152" s="261" t="str">
        <f t="shared" si="17"/>
        <v>RJFemale40-44</v>
      </c>
      <c r="F1152" s="266">
        <v>684501.41310000001</v>
      </c>
    </row>
    <row r="1153" spans="2:6" x14ac:dyDescent="0.2">
      <c r="B1153" s="261" t="s">
        <v>61</v>
      </c>
      <c r="C1153" s="261" t="s">
        <v>48</v>
      </c>
      <c r="D1153" s="264" t="s">
        <v>78</v>
      </c>
      <c r="E1153" s="261" t="str">
        <f t="shared" si="17"/>
        <v>RJFemale45-49</v>
      </c>
      <c r="F1153" s="266">
        <v>617375.70140000002</v>
      </c>
    </row>
    <row r="1154" spans="2:6" x14ac:dyDescent="0.2">
      <c r="B1154" s="261" t="s">
        <v>61</v>
      </c>
      <c r="C1154" s="261" t="s">
        <v>48</v>
      </c>
      <c r="D1154" s="264" t="s">
        <v>79</v>
      </c>
      <c r="E1154" s="261" t="str">
        <f t="shared" si="17"/>
        <v>RJFemale50-54</v>
      </c>
      <c r="F1154" s="266">
        <v>587252.05390000006</v>
      </c>
    </row>
    <row r="1155" spans="2:6" x14ac:dyDescent="0.2">
      <c r="B1155" s="261" t="s">
        <v>61</v>
      </c>
      <c r="C1155" s="261" t="s">
        <v>48</v>
      </c>
      <c r="D1155" s="264" t="s">
        <v>80</v>
      </c>
      <c r="E1155" s="261" t="str">
        <f t="shared" si="17"/>
        <v>RJFemale55-59</v>
      </c>
      <c r="F1155" s="266">
        <v>564502.59739999997</v>
      </c>
    </row>
    <row r="1156" spans="2:6" x14ac:dyDescent="0.2">
      <c r="B1156" s="261" t="s">
        <v>61</v>
      </c>
      <c r="C1156" s="261" t="s">
        <v>48</v>
      </c>
      <c r="D1156" s="264" t="s">
        <v>81</v>
      </c>
      <c r="E1156" s="261" t="str">
        <f t="shared" ref="E1156:E1219" si="18">_xlfn.CONCAT(B1156,C1156,D1156)</f>
        <v>RJFemale60-64</v>
      </c>
      <c r="F1156" s="266">
        <v>506240.54869999998</v>
      </c>
    </row>
    <row r="1157" spans="2:6" x14ac:dyDescent="0.2">
      <c r="B1157" s="261" t="s">
        <v>61</v>
      </c>
      <c r="C1157" s="261" t="s">
        <v>48</v>
      </c>
      <c r="D1157" s="264" t="s">
        <v>82</v>
      </c>
      <c r="E1157" s="261" t="str">
        <f t="shared" si="18"/>
        <v>RJFemale65-69</v>
      </c>
      <c r="F1157" s="266">
        <v>412748.98859999998</v>
      </c>
    </row>
    <row r="1158" spans="2:6" x14ac:dyDescent="0.2">
      <c r="B1158" s="261" t="s">
        <v>61</v>
      </c>
      <c r="C1158" s="261" t="s">
        <v>48</v>
      </c>
      <c r="D1158" s="264" t="s">
        <v>19</v>
      </c>
      <c r="E1158" s="261" t="str">
        <f t="shared" si="18"/>
        <v>RJFemale70-74</v>
      </c>
      <c r="F1158" s="266">
        <v>311532.8175</v>
      </c>
    </row>
    <row r="1159" spans="2:6" x14ac:dyDescent="0.2">
      <c r="B1159" s="261" t="s">
        <v>61</v>
      </c>
      <c r="C1159" s="261" t="s">
        <v>48</v>
      </c>
      <c r="D1159" s="264" t="s">
        <v>20</v>
      </c>
      <c r="E1159" s="261" t="str">
        <f t="shared" si="18"/>
        <v>RJFemale75-79</v>
      </c>
      <c r="F1159" s="266">
        <v>211250.54199999999</v>
      </c>
    </row>
    <row r="1160" spans="2:6" x14ac:dyDescent="0.2">
      <c r="B1160" s="261" t="s">
        <v>61</v>
      </c>
      <c r="C1160" s="261" t="s">
        <v>48</v>
      </c>
      <c r="D1160" s="264" t="s">
        <v>21</v>
      </c>
      <c r="E1160" s="261" t="str">
        <f t="shared" si="18"/>
        <v>RJFemale80-84</v>
      </c>
      <c r="F1160" s="266">
        <v>148075.1997</v>
      </c>
    </row>
    <row r="1161" spans="2:6" x14ac:dyDescent="0.2">
      <c r="B1161" s="261" t="s">
        <v>61</v>
      </c>
      <c r="C1161" s="261" t="s">
        <v>48</v>
      </c>
      <c r="D1161" s="264" t="s">
        <v>22</v>
      </c>
      <c r="E1161" s="261" t="str">
        <f t="shared" si="18"/>
        <v>RJFemale85-89</v>
      </c>
      <c r="F1161" s="266">
        <v>87224.396299999993</v>
      </c>
    </row>
    <row r="1162" spans="2:6" x14ac:dyDescent="0.2">
      <c r="B1162" s="261" t="s">
        <v>61</v>
      </c>
      <c r="C1162" s="261" t="s">
        <v>48</v>
      </c>
      <c r="D1162" s="264" t="s">
        <v>5</v>
      </c>
      <c r="E1162" s="261" t="str">
        <f t="shared" si="18"/>
        <v>RJFemale90+</v>
      </c>
      <c r="F1162" s="266">
        <v>66335.597299999994</v>
      </c>
    </row>
    <row r="1163" spans="2:6" x14ac:dyDescent="0.2">
      <c r="B1163" s="261" t="s">
        <v>61</v>
      </c>
      <c r="C1163" s="261" t="s">
        <v>47</v>
      </c>
      <c r="D1163" s="264">
        <v>0</v>
      </c>
      <c r="E1163" s="261" t="str">
        <f t="shared" si="18"/>
        <v>RJMale0</v>
      </c>
      <c r="F1163" s="266">
        <v>114792.0266</v>
      </c>
    </row>
    <row r="1164" spans="2:6" x14ac:dyDescent="0.2">
      <c r="B1164" s="261" t="s">
        <v>61</v>
      </c>
      <c r="C1164" s="261" t="s">
        <v>47</v>
      </c>
      <c r="D1164" s="265" t="s">
        <v>18</v>
      </c>
      <c r="E1164" s="261" t="str">
        <f t="shared" si="18"/>
        <v>RJMale1-4</v>
      </c>
      <c r="F1164" s="266">
        <v>460401.54859999998</v>
      </c>
    </row>
    <row r="1165" spans="2:6" x14ac:dyDescent="0.2">
      <c r="B1165" s="261" t="s">
        <v>61</v>
      </c>
      <c r="C1165" s="261" t="s">
        <v>47</v>
      </c>
      <c r="D1165" s="265" t="s">
        <v>70</v>
      </c>
      <c r="E1165" s="261" t="str">
        <f t="shared" si="18"/>
        <v>RJMale5-9</v>
      </c>
      <c r="F1165" s="266">
        <v>562921.1753</v>
      </c>
    </row>
    <row r="1166" spans="2:6" x14ac:dyDescent="0.2">
      <c r="B1166" s="261" t="s">
        <v>61</v>
      </c>
      <c r="C1166" s="261" t="s">
        <v>47</v>
      </c>
      <c r="D1166" s="265" t="s">
        <v>71</v>
      </c>
      <c r="E1166" s="261" t="str">
        <f t="shared" si="18"/>
        <v>RJMale10-14</v>
      </c>
      <c r="F1166" s="266">
        <v>539456.38760000002</v>
      </c>
    </row>
    <row r="1167" spans="2:6" x14ac:dyDescent="0.2">
      <c r="B1167" s="261" t="s">
        <v>61</v>
      </c>
      <c r="C1167" s="261" t="s">
        <v>47</v>
      </c>
      <c r="D1167" s="264" t="s">
        <v>72</v>
      </c>
      <c r="E1167" s="261" t="str">
        <f t="shared" si="18"/>
        <v>RJMale15-19</v>
      </c>
      <c r="F1167" s="266">
        <v>580788.01399999997</v>
      </c>
    </row>
    <row r="1168" spans="2:6" x14ac:dyDescent="0.2">
      <c r="B1168" s="261" t="s">
        <v>61</v>
      </c>
      <c r="C1168" s="261" t="s">
        <v>47</v>
      </c>
      <c r="D1168" s="264" t="s">
        <v>73</v>
      </c>
      <c r="E1168" s="261" t="str">
        <f t="shared" si="18"/>
        <v>RJMale20-24</v>
      </c>
      <c r="F1168" s="266">
        <v>671254.6433</v>
      </c>
    </row>
    <row r="1169" spans="2:6" x14ac:dyDescent="0.2">
      <c r="B1169" s="261" t="s">
        <v>61</v>
      </c>
      <c r="C1169" s="261" t="s">
        <v>47</v>
      </c>
      <c r="D1169" s="264" t="s">
        <v>74</v>
      </c>
      <c r="E1169" s="261" t="str">
        <f t="shared" si="18"/>
        <v>RJMale25-29</v>
      </c>
      <c r="F1169" s="266">
        <v>651599.1851</v>
      </c>
    </row>
    <row r="1170" spans="2:6" x14ac:dyDescent="0.2">
      <c r="B1170" s="261" t="s">
        <v>61</v>
      </c>
      <c r="C1170" s="261" t="s">
        <v>47</v>
      </c>
      <c r="D1170" s="264" t="s">
        <v>75</v>
      </c>
      <c r="E1170" s="261" t="str">
        <f t="shared" si="18"/>
        <v>RJMale30-34</v>
      </c>
      <c r="F1170" s="266">
        <v>653049.16729999997</v>
      </c>
    </row>
    <row r="1171" spans="2:6" x14ac:dyDescent="0.2">
      <c r="B1171" s="261" t="s">
        <v>61</v>
      </c>
      <c r="C1171" s="261" t="s">
        <v>47</v>
      </c>
      <c r="D1171" s="264" t="s">
        <v>76</v>
      </c>
      <c r="E1171" s="261" t="str">
        <f t="shared" si="18"/>
        <v>RJMale35-39</v>
      </c>
      <c r="F1171" s="266">
        <v>658932.53890000004</v>
      </c>
    </row>
    <row r="1172" spans="2:6" x14ac:dyDescent="0.2">
      <c r="B1172" s="261" t="s">
        <v>61</v>
      </c>
      <c r="C1172" s="261" t="s">
        <v>47</v>
      </c>
      <c r="D1172" s="264" t="s">
        <v>77</v>
      </c>
      <c r="E1172" s="261" t="str">
        <f t="shared" si="18"/>
        <v>RJMale40-44</v>
      </c>
      <c r="F1172" s="266">
        <v>623753.06590000005</v>
      </c>
    </row>
    <row r="1173" spans="2:6" x14ac:dyDescent="0.2">
      <c r="B1173" s="261" t="s">
        <v>61</v>
      </c>
      <c r="C1173" s="261" t="s">
        <v>47</v>
      </c>
      <c r="D1173" s="264" t="s">
        <v>78</v>
      </c>
      <c r="E1173" s="261" t="str">
        <f t="shared" si="18"/>
        <v>RJMale45-49</v>
      </c>
      <c r="F1173" s="266">
        <v>549312.83270000003</v>
      </c>
    </row>
    <row r="1174" spans="2:6" x14ac:dyDescent="0.2">
      <c r="B1174" s="261" t="s">
        <v>61</v>
      </c>
      <c r="C1174" s="261" t="s">
        <v>47</v>
      </c>
      <c r="D1174" s="264" t="s">
        <v>79</v>
      </c>
      <c r="E1174" s="261" t="str">
        <f t="shared" si="18"/>
        <v>RJMale50-54</v>
      </c>
      <c r="F1174" s="266">
        <v>517131.65210000001</v>
      </c>
    </row>
    <row r="1175" spans="2:6" x14ac:dyDescent="0.2">
      <c r="B1175" s="261" t="s">
        <v>61</v>
      </c>
      <c r="C1175" s="261" t="s">
        <v>47</v>
      </c>
      <c r="D1175" s="264" t="s">
        <v>80</v>
      </c>
      <c r="E1175" s="261" t="str">
        <f t="shared" si="18"/>
        <v>RJMale55-59</v>
      </c>
      <c r="F1175" s="266">
        <v>476614.0576</v>
      </c>
    </row>
    <row r="1176" spans="2:6" x14ac:dyDescent="0.2">
      <c r="B1176" s="261" t="s">
        <v>61</v>
      </c>
      <c r="C1176" s="261" t="s">
        <v>47</v>
      </c>
      <c r="D1176" s="264" t="s">
        <v>81</v>
      </c>
      <c r="E1176" s="261" t="str">
        <f t="shared" si="18"/>
        <v>RJMale60-64</v>
      </c>
      <c r="F1176" s="266">
        <v>409130.14870000002</v>
      </c>
    </row>
    <row r="1177" spans="2:6" x14ac:dyDescent="0.2">
      <c r="B1177" s="261" t="s">
        <v>61</v>
      </c>
      <c r="C1177" s="261" t="s">
        <v>47</v>
      </c>
      <c r="D1177" s="264" t="s">
        <v>82</v>
      </c>
      <c r="E1177" s="261" t="str">
        <f t="shared" si="18"/>
        <v>RJMale65-69</v>
      </c>
      <c r="F1177" s="266">
        <v>313921.97269999998</v>
      </c>
    </row>
    <row r="1178" spans="2:6" x14ac:dyDescent="0.2">
      <c r="B1178" s="261" t="s">
        <v>61</v>
      </c>
      <c r="C1178" s="261" t="s">
        <v>47</v>
      </c>
      <c r="D1178" s="264" t="s">
        <v>19</v>
      </c>
      <c r="E1178" s="261" t="str">
        <f t="shared" si="18"/>
        <v>RJMale70-74</v>
      </c>
      <c r="F1178" s="266">
        <v>223084.4749</v>
      </c>
    </row>
    <row r="1179" spans="2:6" x14ac:dyDescent="0.2">
      <c r="B1179" s="261" t="s">
        <v>61</v>
      </c>
      <c r="C1179" s="261" t="s">
        <v>47</v>
      </c>
      <c r="D1179" s="264" t="s">
        <v>20</v>
      </c>
      <c r="E1179" s="261" t="str">
        <f t="shared" si="18"/>
        <v>RJMale75-79</v>
      </c>
      <c r="F1179" s="266">
        <v>139229.80489999999</v>
      </c>
    </row>
    <row r="1180" spans="2:6" x14ac:dyDescent="0.2">
      <c r="B1180" s="261" t="s">
        <v>61</v>
      </c>
      <c r="C1180" s="261" t="s">
        <v>47</v>
      </c>
      <c r="D1180" s="264" t="s">
        <v>21</v>
      </c>
      <c r="E1180" s="261" t="str">
        <f t="shared" si="18"/>
        <v>RJMale80-84</v>
      </c>
      <c r="F1180" s="266">
        <v>86760.8171</v>
      </c>
    </row>
    <row r="1181" spans="2:6" x14ac:dyDescent="0.2">
      <c r="B1181" s="261" t="s">
        <v>61</v>
      </c>
      <c r="C1181" s="261" t="s">
        <v>47</v>
      </c>
      <c r="D1181" s="264" t="s">
        <v>22</v>
      </c>
      <c r="E1181" s="261" t="str">
        <f t="shared" si="18"/>
        <v>RJMale85-89</v>
      </c>
      <c r="F1181" s="266">
        <v>43936.495000000003</v>
      </c>
    </row>
    <row r="1182" spans="2:6" x14ac:dyDescent="0.2">
      <c r="B1182" s="261" t="s">
        <v>61</v>
      </c>
      <c r="C1182" s="261" t="s">
        <v>47</v>
      </c>
      <c r="D1182" s="264" t="s">
        <v>5</v>
      </c>
      <c r="E1182" s="261" t="str">
        <f t="shared" si="18"/>
        <v>RJMale90+</v>
      </c>
      <c r="F1182" s="266">
        <v>24409.4882</v>
      </c>
    </row>
    <row r="1183" spans="2:6" x14ac:dyDescent="0.2">
      <c r="B1183" s="261" t="s">
        <v>61</v>
      </c>
      <c r="C1183" s="261" t="s">
        <v>3</v>
      </c>
      <c r="D1183" s="264">
        <v>0</v>
      </c>
      <c r="E1183" s="261" t="str">
        <f t="shared" si="18"/>
        <v>RJTotal0</v>
      </c>
      <c r="F1183" s="266">
        <v>224267.12400000001</v>
      </c>
    </row>
    <row r="1184" spans="2:6" x14ac:dyDescent="0.2">
      <c r="B1184" s="261" t="s">
        <v>61</v>
      </c>
      <c r="C1184" s="261" t="s">
        <v>3</v>
      </c>
      <c r="D1184" s="265" t="s">
        <v>18</v>
      </c>
      <c r="E1184" s="261" t="str">
        <f t="shared" si="18"/>
        <v>RJTotal1-4</v>
      </c>
      <c r="F1184" s="266">
        <v>899523.21660000004</v>
      </c>
    </row>
    <row r="1185" spans="2:6" x14ac:dyDescent="0.2">
      <c r="B1185" s="261" t="s">
        <v>61</v>
      </c>
      <c r="C1185" s="261" t="s">
        <v>3</v>
      </c>
      <c r="D1185" s="265" t="s">
        <v>70</v>
      </c>
      <c r="E1185" s="261" t="str">
        <f t="shared" si="18"/>
        <v>RJTotal5-9</v>
      </c>
      <c r="F1185" s="266">
        <v>1100264.6462999999</v>
      </c>
    </row>
    <row r="1186" spans="2:6" x14ac:dyDescent="0.2">
      <c r="B1186" s="261" t="s">
        <v>61</v>
      </c>
      <c r="C1186" s="261" t="s">
        <v>3</v>
      </c>
      <c r="D1186" s="265" t="s">
        <v>71</v>
      </c>
      <c r="E1186" s="261" t="str">
        <f t="shared" si="18"/>
        <v>RJTotal10-14</v>
      </c>
      <c r="F1186" s="266">
        <v>1055514.024</v>
      </c>
    </row>
    <row r="1187" spans="2:6" x14ac:dyDescent="0.2">
      <c r="B1187" s="261" t="s">
        <v>61</v>
      </c>
      <c r="C1187" s="261" t="s">
        <v>3</v>
      </c>
      <c r="D1187" s="264" t="s">
        <v>72</v>
      </c>
      <c r="E1187" s="261" t="str">
        <f t="shared" si="18"/>
        <v>RJTotal15-19</v>
      </c>
      <c r="F1187" s="266">
        <v>1139507.3488</v>
      </c>
    </row>
    <row r="1188" spans="2:6" x14ac:dyDescent="0.2">
      <c r="B1188" s="261" t="s">
        <v>61</v>
      </c>
      <c r="C1188" s="261" t="s">
        <v>3</v>
      </c>
      <c r="D1188" s="264" t="s">
        <v>73</v>
      </c>
      <c r="E1188" s="261" t="str">
        <f t="shared" si="18"/>
        <v>RJTotal20-24</v>
      </c>
      <c r="F1188" s="266">
        <v>1330928.8132</v>
      </c>
    </row>
    <row r="1189" spans="2:6" x14ac:dyDescent="0.2">
      <c r="B1189" s="261" t="s">
        <v>61</v>
      </c>
      <c r="C1189" s="261" t="s">
        <v>3</v>
      </c>
      <c r="D1189" s="264" t="s">
        <v>74</v>
      </c>
      <c r="E1189" s="261" t="str">
        <f t="shared" si="18"/>
        <v>RJTotal25-29</v>
      </c>
      <c r="F1189" s="266">
        <v>1307865.1187</v>
      </c>
    </row>
    <row r="1190" spans="2:6" x14ac:dyDescent="0.2">
      <c r="B1190" s="261" t="s">
        <v>61</v>
      </c>
      <c r="C1190" s="261" t="s">
        <v>3</v>
      </c>
      <c r="D1190" s="264" t="s">
        <v>75</v>
      </c>
      <c r="E1190" s="261" t="str">
        <f t="shared" si="18"/>
        <v>RJTotal30-34</v>
      </c>
      <c r="F1190" s="266">
        <v>1327959.5401000001</v>
      </c>
    </row>
    <row r="1191" spans="2:6" x14ac:dyDescent="0.2">
      <c r="B1191" s="261" t="s">
        <v>61</v>
      </c>
      <c r="C1191" s="261" t="s">
        <v>3</v>
      </c>
      <c r="D1191" s="264" t="s">
        <v>76</v>
      </c>
      <c r="E1191" s="261" t="str">
        <f t="shared" si="18"/>
        <v>RJTotal35-39</v>
      </c>
      <c r="F1191" s="266">
        <v>1364859.5149999999</v>
      </c>
    </row>
    <row r="1192" spans="2:6" x14ac:dyDescent="0.2">
      <c r="B1192" s="261" t="s">
        <v>61</v>
      </c>
      <c r="C1192" s="261" t="s">
        <v>3</v>
      </c>
      <c r="D1192" s="264" t="s">
        <v>77</v>
      </c>
      <c r="E1192" s="261" t="str">
        <f t="shared" si="18"/>
        <v>RJTotal40-44</v>
      </c>
      <c r="F1192" s="266">
        <v>1308254.4098</v>
      </c>
    </row>
    <row r="1193" spans="2:6" x14ac:dyDescent="0.2">
      <c r="B1193" s="261" t="s">
        <v>61</v>
      </c>
      <c r="C1193" s="261" t="s">
        <v>3</v>
      </c>
      <c r="D1193" s="264" t="s">
        <v>78</v>
      </c>
      <c r="E1193" s="261" t="str">
        <f t="shared" si="18"/>
        <v>RJTotal45-49</v>
      </c>
      <c r="F1193" s="266">
        <v>1166688.5334000001</v>
      </c>
    </row>
    <row r="1194" spans="2:6" x14ac:dyDescent="0.2">
      <c r="B1194" s="261" t="s">
        <v>61</v>
      </c>
      <c r="C1194" s="261" t="s">
        <v>3</v>
      </c>
      <c r="D1194" s="264" t="s">
        <v>79</v>
      </c>
      <c r="E1194" s="261" t="str">
        <f t="shared" si="18"/>
        <v>RJTotal50-54</v>
      </c>
      <c r="F1194" s="266">
        <v>1104383.6804</v>
      </c>
    </row>
    <row r="1195" spans="2:6" x14ac:dyDescent="0.2">
      <c r="B1195" s="261" t="s">
        <v>61</v>
      </c>
      <c r="C1195" s="261" t="s">
        <v>3</v>
      </c>
      <c r="D1195" s="264" t="s">
        <v>80</v>
      </c>
      <c r="E1195" s="261" t="str">
        <f t="shared" si="18"/>
        <v>RJTotal55-59</v>
      </c>
      <c r="F1195" s="266">
        <v>1041116.5818</v>
      </c>
    </row>
    <row r="1196" spans="2:6" x14ac:dyDescent="0.2">
      <c r="B1196" s="261" t="s">
        <v>61</v>
      </c>
      <c r="C1196" s="261" t="s">
        <v>3</v>
      </c>
      <c r="D1196" s="264" t="s">
        <v>81</v>
      </c>
      <c r="E1196" s="261" t="str">
        <f t="shared" si="18"/>
        <v>RJTotal60-64</v>
      </c>
      <c r="F1196" s="266">
        <v>915370.63809999998</v>
      </c>
    </row>
    <row r="1197" spans="2:6" x14ac:dyDescent="0.2">
      <c r="B1197" s="261" t="s">
        <v>61</v>
      </c>
      <c r="C1197" s="261" t="s">
        <v>3</v>
      </c>
      <c r="D1197" s="264" t="s">
        <v>82</v>
      </c>
      <c r="E1197" s="261" t="str">
        <f t="shared" si="18"/>
        <v>RJTotal65-69</v>
      </c>
      <c r="F1197" s="266">
        <v>726670.94110000005</v>
      </c>
    </row>
    <row r="1198" spans="2:6" x14ac:dyDescent="0.2">
      <c r="B1198" s="261" t="s">
        <v>61</v>
      </c>
      <c r="C1198" s="261" t="s">
        <v>3</v>
      </c>
      <c r="D1198" s="264" t="s">
        <v>19</v>
      </c>
      <c r="E1198" s="261" t="str">
        <f t="shared" si="18"/>
        <v>RJTotal70-74</v>
      </c>
      <c r="F1198" s="266">
        <v>534617.28870000003</v>
      </c>
    </row>
    <row r="1199" spans="2:6" x14ac:dyDescent="0.2">
      <c r="B1199" s="261" t="s">
        <v>61</v>
      </c>
      <c r="C1199" s="261" t="s">
        <v>3</v>
      </c>
      <c r="D1199" s="264" t="s">
        <v>20</v>
      </c>
      <c r="E1199" s="261" t="str">
        <f t="shared" si="18"/>
        <v>RJTotal75-79</v>
      </c>
      <c r="F1199" s="266">
        <v>350480.33199999999</v>
      </c>
    </row>
    <row r="1200" spans="2:6" x14ac:dyDescent="0.2">
      <c r="B1200" s="261" t="s">
        <v>61</v>
      </c>
      <c r="C1200" s="261" t="s">
        <v>3</v>
      </c>
      <c r="D1200" s="264" t="s">
        <v>21</v>
      </c>
      <c r="E1200" s="261" t="str">
        <f t="shared" si="18"/>
        <v>RJTotal80-84</v>
      </c>
      <c r="F1200" s="266">
        <v>234835.96160000001</v>
      </c>
    </row>
    <row r="1201" spans="2:6" x14ac:dyDescent="0.2">
      <c r="B1201" s="261" t="s">
        <v>61</v>
      </c>
      <c r="C1201" s="261" t="s">
        <v>3</v>
      </c>
      <c r="D1201" s="264" t="s">
        <v>22</v>
      </c>
      <c r="E1201" s="261" t="str">
        <f t="shared" si="18"/>
        <v>RJTotal85-89</v>
      </c>
      <c r="F1201" s="266">
        <v>131160.83739999999</v>
      </c>
    </row>
    <row r="1202" spans="2:6" x14ac:dyDescent="0.2">
      <c r="B1202" s="261" t="s">
        <v>61</v>
      </c>
      <c r="C1202" s="261" t="s">
        <v>3</v>
      </c>
      <c r="D1202" s="264" t="s">
        <v>5</v>
      </c>
      <c r="E1202" s="261" t="str">
        <f t="shared" si="18"/>
        <v>RJTotal90+</v>
      </c>
      <c r="F1202" s="266">
        <v>90745.079500000007</v>
      </c>
    </row>
    <row r="1203" spans="2:6" x14ac:dyDescent="0.2">
      <c r="B1203" s="261" t="s">
        <v>54</v>
      </c>
      <c r="C1203" s="261" t="s">
        <v>48</v>
      </c>
      <c r="D1203" s="264">
        <v>0</v>
      </c>
      <c r="E1203" s="261" t="str">
        <f t="shared" si="18"/>
        <v>RNFemale0</v>
      </c>
      <c r="F1203" s="266">
        <v>23224.196499999998</v>
      </c>
    </row>
    <row r="1204" spans="2:6" x14ac:dyDescent="0.2">
      <c r="B1204" s="261" t="s">
        <v>54</v>
      </c>
      <c r="C1204" s="261" t="s">
        <v>48</v>
      </c>
      <c r="D1204" s="265" t="s">
        <v>18</v>
      </c>
      <c r="E1204" s="261" t="str">
        <f t="shared" si="18"/>
        <v>RNFemale1-4</v>
      </c>
      <c r="F1204" s="266">
        <v>93050.219500000007</v>
      </c>
    </row>
    <row r="1205" spans="2:6" x14ac:dyDescent="0.2">
      <c r="B1205" s="261" t="s">
        <v>54</v>
      </c>
      <c r="C1205" s="261" t="s">
        <v>48</v>
      </c>
      <c r="D1205" s="265" t="s">
        <v>70</v>
      </c>
      <c r="E1205" s="261" t="str">
        <f t="shared" si="18"/>
        <v>RNFemale5-9</v>
      </c>
      <c r="F1205" s="266">
        <v>119797.7159</v>
      </c>
    </row>
    <row r="1206" spans="2:6" x14ac:dyDescent="0.2">
      <c r="B1206" s="261" t="s">
        <v>54</v>
      </c>
      <c r="C1206" s="261" t="s">
        <v>48</v>
      </c>
      <c r="D1206" s="265" t="s">
        <v>71</v>
      </c>
      <c r="E1206" s="261" t="str">
        <f t="shared" si="18"/>
        <v>RNFemale10-14</v>
      </c>
      <c r="F1206" s="266">
        <v>126644.276</v>
      </c>
    </row>
    <row r="1207" spans="2:6" x14ac:dyDescent="0.2">
      <c r="B1207" s="261" t="s">
        <v>54</v>
      </c>
      <c r="C1207" s="261" t="s">
        <v>48</v>
      </c>
      <c r="D1207" s="264" t="s">
        <v>72</v>
      </c>
      <c r="E1207" s="261" t="str">
        <f t="shared" si="18"/>
        <v>RNFemale15-19</v>
      </c>
      <c r="F1207" s="266">
        <v>134113.62719999999</v>
      </c>
    </row>
    <row r="1208" spans="2:6" x14ac:dyDescent="0.2">
      <c r="B1208" s="261" t="s">
        <v>54</v>
      </c>
      <c r="C1208" s="261" t="s">
        <v>48</v>
      </c>
      <c r="D1208" s="264" t="s">
        <v>73</v>
      </c>
      <c r="E1208" s="261" t="str">
        <f t="shared" si="18"/>
        <v>RNFemale20-24</v>
      </c>
      <c r="F1208" s="266">
        <v>145972.0876</v>
      </c>
    </row>
    <row r="1209" spans="2:6" x14ac:dyDescent="0.2">
      <c r="B1209" s="261" t="s">
        <v>54</v>
      </c>
      <c r="C1209" s="261" t="s">
        <v>48</v>
      </c>
      <c r="D1209" s="264" t="s">
        <v>74</v>
      </c>
      <c r="E1209" s="261" t="str">
        <f t="shared" si="18"/>
        <v>RNFemale25-29</v>
      </c>
      <c r="F1209" s="266">
        <v>148209.48749999999</v>
      </c>
    </row>
    <row r="1210" spans="2:6" x14ac:dyDescent="0.2">
      <c r="B1210" s="261" t="s">
        <v>54</v>
      </c>
      <c r="C1210" s="261" t="s">
        <v>48</v>
      </c>
      <c r="D1210" s="264" t="s">
        <v>75</v>
      </c>
      <c r="E1210" s="261" t="str">
        <f t="shared" si="18"/>
        <v>RNFemale30-34</v>
      </c>
      <c r="F1210" s="266">
        <v>155123.889</v>
      </c>
    </row>
    <row r="1211" spans="2:6" x14ac:dyDescent="0.2">
      <c r="B1211" s="261" t="s">
        <v>54</v>
      </c>
      <c r="C1211" s="261" t="s">
        <v>48</v>
      </c>
      <c r="D1211" s="264" t="s">
        <v>76</v>
      </c>
      <c r="E1211" s="261" t="str">
        <f t="shared" si="18"/>
        <v>RNFemale35-39</v>
      </c>
      <c r="F1211" s="266">
        <v>146433.29389999999</v>
      </c>
    </row>
    <row r="1212" spans="2:6" x14ac:dyDescent="0.2">
      <c r="B1212" s="261" t="s">
        <v>54</v>
      </c>
      <c r="C1212" s="261" t="s">
        <v>48</v>
      </c>
      <c r="D1212" s="264" t="s">
        <v>77</v>
      </c>
      <c r="E1212" s="261" t="str">
        <f t="shared" si="18"/>
        <v>RNFemale40-44</v>
      </c>
      <c r="F1212" s="266">
        <v>130287.68150000001</v>
      </c>
    </row>
    <row r="1213" spans="2:6" x14ac:dyDescent="0.2">
      <c r="B1213" s="261" t="s">
        <v>54</v>
      </c>
      <c r="C1213" s="261" t="s">
        <v>48</v>
      </c>
      <c r="D1213" s="264" t="s">
        <v>78</v>
      </c>
      <c r="E1213" s="261" t="str">
        <f t="shared" si="18"/>
        <v>RNFemale45-49</v>
      </c>
      <c r="F1213" s="266">
        <v>115949.05319999999</v>
      </c>
    </row>
    <row r="1214" spans="2:6" x14ac:dyDescent="0.2">
      <c r="B1214" s="261" t="s">
        <v>54</v>
      </c>
      <c r="C1214" s="261" t="s">
        <v>48</v>
      </c>
      <c r="D1214" s="264" t="s">
        <v>79</v>
      </c>
      <c r="E1214" s="261" t="str">
        <f t="shared" si="18"/>
        <v>RNFemale50-54</v>
      </c>
      <c r="F1214" s="266">
        <v>110957.7767</v>
      </c>
    </row>
    <row r="1215" spans="2:6" x14ac:dyDescent="0.2">
      <c r="B1215" s="261" t="s">
        <v>54</v>
      </c>
      <c r="C1215" s="261" t="s">
        <v>48</v>
      </c>
      <c r="D1215" s="264" t="s">
        <v>80</v>
      </c>
      <c r="E1215" s="261" t="str">
        <f t="shared" si="18"/>
        <v>RNFemale55-59</v>
      </c>
      <c r="F1215" s="266">
        <v>97704.839200000002</v>
      </c>
    </row>
    <row r="1216" spans="2:6" x14ac:dyDescent="0.2">
      <c r="B1216" s="261" t="s">
        <v>54</v>
      </c>
      <c r="C1216" s="261" t="s">
        <v>48</v>
      </c>
      <c r="D1216" s="264" t="s">
        <v>81</v>
      </c>
      <c r="E1216" s="261" t="str">
        <f t="shared" si="18"/>
        <v>RNFemale60-64</v>
      </c>
      <c r="F1216" s="266">
        <v>74368.048599999995</v>
      </c>
    </row>
    <row r="1217" spans="2:6" x14ac:dyDescent="0.2">
      <c r="B1217" s="261" t="s">
        <v>54</v>
      </c>
      <c r="C1217" s="261" t="s">
        <v>48</v>
      </c>
      <c r="D1217" s="264" t="s">
        <v>82</v>
      </c>
      <c r="E1217" s="261" t="str">
        <f t="shared" si="18"/>
        <v>RNFemale65-69</v>
      </c>
      <c r="F1217" s="266">
        <v>57851.001600000003</v>
      </c>
    </row>
    <row r="1218" spans="2:6" x14ac:dyDescent="0.2">
      <c r="B1218" s="261" t="s">
        <v>54</v>
      </c>
      <c r="C1218" s="261" t="s">
        <v>48</v>
      </c>
      <c r="D1218" s="264" t="s">
        <v>19</v>
      </c>
      <c r="E1218" s="261" t="str">
        <f t="shared" si="18"/>
        <v>RNFemale70-74</v>
      </c>
      <c r="F1218" s="266">
        <v>50019.653899999998</v>
      </c>
    </row>
    <row r="1219" spans="2:6" x14ac:dyDescent="0.2">
      <c r="B1219" s="261" t="s">
        <v>54</v>
      </c>
      <c r="C1219" s="261" t="s">
        <v>48</v>
      </c>
      <c r="D1219" s="264" t="s">
        <v>20</v>
      </c>
      <c r="E1219" s="261" t="str">
        <f t="shared" si="18"/>
        <v>RNFemale75-79</v>
      </c>
      <c r="F1219" s="266">
        <v>34185.009400000003</v>
      </c>
    </row>
    <row r="1220" spans="2:6" x14ac:dyDescent="0.2">
      <c r="B1220" s="261" t="s">
        <v>54</v>
      </c>
      <c r="C1220" s="261" t="s">
        <v>48</v>
      </c>
      <c r="D1220" s="264" t="s">
        <v>21</v>
      </c>
      <c r="E1220" s="261" t="str">
        <f t="shared" ref="E1220:E1283" si="19">_xlfn.CONCAT(B1220,C1220,D1220)</f>
        <v>RNFemale80-84</v>
      </c>
      <c r="F1220" s="266">
        <v>24381.1302</v>
      </c>
    </row>
    <row r="1221" spans="2:6" x14ac:dyDescent="0.2">
      <c r="B1221" s="261" t="s">
        <v>54</v>
      </c>
      <c r="C1221" s="261" t="s">
        <v>48</v>
      </c>
      <c r="D1221" s="264" t="s">
        <v>22</v>
      </c>
      <c r="E1221" s="261" t="str">
        <f t="shared" si="19"/>
        <v>RNFemale85-89</v>
      </c>
      <c r="F1221" s="266">
        <v>12676.162700000001</v>
      </c>
    </row>
    <row r="1222" spans="2:6" x14ac:dyDescent="0.2">
      <c r="B1222" s="261" t="s">
        <v>54</v>
      </c>
      <c r="C1222" s="261" t="s">
        <v>48</v>
      </c>
      <c r="D1222" s="264" t="s">
        <v>5</v>
      </c>
      <c r="E1222" s="261" t="str">
        <f t="shared" si="19"/>
        <v>RNFemale90+</v>
      </c>
      <c r="F1222" s="266">
        <v>9469.8703000000005</v>
      </c>
    </row>
    <row r="1223" spans="2:6" x14ac:dyDescent="0.2">
      <c r="B1223" s="261" t="s">
        <v>54</v>
      </c>
      <c r="C1223" s="261" t="s">
        <v>47</v>
      </c>
      <c r="D1223" s="264">
        <v>0</v>
      </c>
      <c r="E1223" s="261" t="str">
        <f t="shared" si="19"/>
        <v>RNMale0</v>
      </c>
      <c r="F1223" s="266">
        <v>24299.762500000001</v>
      </c>
    </row>
    <row r="1224" spans="2:6" x14ac:dyDescent="0.2">
      <c r="B1224" s="261" t="s">
        <v>54</v>
      </c>
      <c r="C1224" s="261" t="s">
        <v>47</v>
      </c>
      <c r="D1224" s="265" t="s">
        <v>18</v>
      </c>
      <c r="E1224" s="261" t="str">
        <f t="shared" si="19"/>
        <v>RNMale1-4</v>
      </c>
      <c r="F1224" s="266">
        <v>97204.878100000002</v>
      </c>
    </row>
    <row r="1225" spans="2:6" x14ac:dyDescent="0.2">
      <c r="B1225" s="261" t="s">
        <v>54</v>
      </c>
      <c r="C1225" s="261" t="s">
        <v>47</v>
      </c>
      <c r="D1225" s="265" t="s">
        <v>70</v>
      </c>
      <c r="E1225" s="261" t="str">
        <f t="shared" si="19"/>
        <v>RNMale5-9</v>
      </c>
      <c r="F1225" s="266">
        <v>124878.59110000001</v>
      </c>
    </row>
    <row r="1226" spans="2:6" x14ac:dyDescent="0.2">
      <c r="B1226" s="261" t="s">
        <v>54</v>
      </c>
      <c r="C1226" s="261" t="s">
        <v>47</v>
      </c>
      <c r="D1226" s="265" t="s">
        <v>71</v>
      </c>
      <c r="E1226" s="261" t="str">
        <f t="shared" si="19"/>
        <v>RNMale10-14</v>
      </c>
      <c r="F1226" s="266">
        <v>131507.18340000001</v>
      </c>
    </row>
    <row r="1227" spans="2:6" x14ac:dyDescent="0.2">
      <c r="B1227" s="261" t="s">
        <v>54</v>
      </c>
      <c r="C1227" s="261" t="s">
        <v>47</v>
      </c>
      <c r="D1227" s="264" t="s">
        <v>72</v>
      </c>
      <c r="E1227" s="261" t="str">
        <f t="shared" si="19"/>
        <v>RNMale15-19</v>
      </c>
      <c r="F1227" s="266">
        <v>138239.32639999999</v>
      </c>
    </row>
    <row r="1228" spans="2:6" x14ac:dyDescent="0.2">
      <c r="B1228" s="261" t="s">
        <v>54</v>
      </c>
      <c r="C1228" s="261" t="s">
        <v>47</v>
      </c>
      <c r="D1228" s="264" t="s">
        <v>73</v>
      </c>
      <c r="E1228" s="261" t="str">
        <f t="shared" si="19"/>
        <v>RNMale20-24</v>
      </c>
      <c r="F1228" s="266">
        <v>150171.41149999999</v>
      </c>
    </row>
    <row r="1229" spans="2:6" x14ac:dyDescent="0.2">
      <c r="B1229" s="261" t="s">
        <v>54</v>
      </c>
      <c r="C1229" s="261" t="s">
        <v>47</v>
      </c>
      <c r="D1229" s="264" t="s">
        <v>74</v>
      </c>
      <c r="E1229" s="261" t="str">
        <f t="shared" si="19"/>
        <v>RNMale25-29</v>
      </c>
      <c r="F1229" s="266">
        <v>147998.72390000001</v>
      </c>
    </row>
    <row r="1230" spans="2:6" x14ac:dyDescent="0.2">
      <c r="B1230" s="261" t="s">
        <v>54</v>
      </c>
      <c r="C1230" s="261" t="s">
        <v>47</v>
      </c>
      <c r="D1230" s="264" t="s">
        <v>75</v>
      </c>
      <c r="E1230" s="261" t="str">
        <f t="shared" si="19"/>
        <v>RNMale30-34</v>
      </c>
      <c r="F1230" s="266">
        <v>153019.1256</v>
      </c>
    </row>
    <row r="1231" spans="2:6" x14ac:dyDescent="0.2">
      <c r="B1231" s="261" t="s">
        <v>54</v>
      </c>
      <c r="C1231" s="261" t="s">
        <v>47</v>
      </c>
      <c r="D1231" s="264" t="s">
        <v>76</v>
      </c>
      <c r="E1231" s="261" t="str">
        <f t="shared" si="19"/>
        <v>RNMale35-39</v>
      </c>
      <c r="F1231" s="266">
        <v>141742.63039999999</v>
      </c>
    </row>
    <row r="1232" spans="2:6" x14ac:dyDescent="0.2">
      <c r="B1232" s="261" t="s">
        <v>54</v>
      </c>
      <c r="C1232" s="261" t="s">
        <v>47</v>
      </c>
      <c r="D1232" s="264" t="s">
        <v>77</v>
      </c>
      <c r="E1232" s="261" t="str">
        <f t="shared" si="19"/>
        <v>RNMale40-44</v>
      </c>
      <c r="F1232" s="266">
        <v>122623.96090000001</v>
      </c>
    </row>
    <row r="1233" spans="2:6" x14ac:dyDescent="0.2">
      <c r="B1233" s="261" t="s">
        <v>54</v>
      </c>
      <c r="C1233" s="261" t="s">
        <v>47</v>
      </c>
      <c r="D1233" s="264" t="s">
        <v>78</v>
      </c>
      <c r="E1233" s="261" t="str">
        <f t="shared" si="19"/>
        <v>RNMale45-49</v>
      </c>
      <c r="F1233" s="266">
        <v>106270.34940000001</v>
      </c>
    </row>
    <row r="1234" spans="2:6" x14ac:dyDescent="0.2">
      <c r="B1234" s="261" t="s">
        <v>54</v>
      </c>
      <c r="C1234" s="261" t="s">
        <v>47</v>
      </c>
      <c r="D1234" s="264" t="s">
        <v>79</v>
      </c>
      <c r="E1234" s="261" t="str">
        <f t="shared" si="19"/>
        <v>RNMale50-54</v>
      </c>
      <c r="F1234" s="266">
        <v>100193.2758</v>
      </c>
    </row>
    <row r="1235" spans="2:6" x14ac:dyDescent="0.2">
      <c r="B1235" s="261" t="s">
        <v>54</v>
      </c>
      <c r="C1235" s="261" t="s">
        <v>47</v>
      </c>
      <c r="D1235" s="264" t="s">
        <v>80</v>
      </c>
      <c r="E1235" s="261" t="str">
        <f t="shared" si="19"/>
        <v>RNMale55-59</v>
      </c>
      <c r="F1235" s="266">
        <v>85922.054799999998</v>
      </c>
    </row>
    <row r="1236" spans="2:6" x14ac:dyDescent="0.2">
      <c r="B1236" s="261" t="s">
        <v>54</v>
      </c>
      <c r="C1236" s="261" t="s">
        <v>47</v>
      </c>
      <c r="D1236" s="264" t="s">
        <v>81</v>
      </c>
      <c r="E1236" s="261" t="str">
        <f t="shared" si="19"/>
        <v>RNMale60-64</v>
      </c>
      <c r="F1236" s="266">
        <v>62216.9303</v>
      </c>
    </row>
    <row r="1237" spans="2:6" x14ac:dyDescent="0.2">
      <c r="B1237" s="261" t="s">
        <v>54</v>
      </c>
      <c r="C1237" s="261" t="s">
        <v>47</v>
      </c>
      <c r="D1237" s="264" t="s">
        <v>82</v>
      </c>
      <c r="E1237" s="261" t="str">
        <f t="shared" si="19"/>
        <v>RNMale65-69</v>
      </c>
      <c r="F1237" s="266">
        <v>45276.638200000001</v>
      </c>
    </row>
    <row r="1238" spans="2:6" x14ac:dyDescent="0.2">
      <c r="B1238" s="261" t="s">
        <v>54</v>
      </c>
      <c r="C1238" s="261" t="s">
        <v>47</v>
      </c>
      <c r="D1238" s="264" t="s">
        <v>19</v>
      </c>
      <c r="E1238" s="261" t="str">
        <f t="shared" si="19"/>
        <v>RNMale70-74</v>
      </c>
      <c r="F1238" s="266">
        <v>37765.856899999999</v>
      </c>
    </row>
    <row r="1239" spans="2:6" x14ac:dyDescent="0.2">
      <c r="B1239" s="261" t="s">
        <v>54</v>
      </c>
      <c r="C1239" s="261" t="s">
        <v>47</v>
      </c>
      <c r="D1239" s="264" t="s">
        <v>20</v>
      </c>
      <c r="E1239" s="261" t="str">
        <f t="shared" si="19"/>
        <v>RNMale75-79</v>
      </c>
      <c r="F1239" s="266">
        <v>24340.206200000001</v>
      </c>
    </row>
    <row r="1240" spans="2:6" x14ac:dyDescent="0.2">
      <c r="B1240" s="261" t="s">
        <v>54</v>
      </c>
      <c r="C1240" s="261" t="s">
        <v>47</v>
      </c>
      <c r="D1240" s="264" t="s">
        <v>21</v>
      </c>
      <c r="E1240" s="261" t="str">
        <f t="shared" si="19"/>
        <v>RNMale80-84</v>
      </c>
      <c r="F1240" s="266">
        <v>15853.2919</v>
      </c>
    </row>
    <row r="1241" spans="2:6" x14ac:dyDescent="0.2">
      <c r="B1241" s="261" t="s">
        <v>54</v>
      </c>
      <c r="C1241" s="261" t="s">
        <v>47</v>
      </c>
      <c r="D1241" s="264" t="s">
        <v>22</v>
      </c>
      <c r="E1241" s="261" t="str">
        <f t="shared" si="19"/>
        <v>RNMale85-89</v>
      </c>
      <c r="F1241" s="266">
        <v>7172.2250000000004</v>
      </c>
    </row>
    <row r="1242" spans="2:6" x14ac:dyDescent="0.2">
      <c r="B1242" s="261" t="s">
        <v>54</v>
      </c>
      <c r="C1242" s="261" t="s">
        <v>47</v>
      </c>
      <c r="D1242" s="264" t="s">
        <v>5</v>
      </c>
      <c r="E1242" s="261" t="str">
        <f t="shared" si="19"/>
        <v>RNMale90+</v>
      </c>
      <c r="F1242" s="266">
        <v>4926.2456000000002</v>
      </c>
    </row>
    <row r="1243" spans="2:6" x14ac:dyDescent="0.2">
      <c r="B1243" s="261" t="s">
        <v>54</v>
      </c>
      <c r="C1243" s="261" t="s">
        <v>3</v>
      </c>
      <c r="D1243" s="264">
        <v>0</v>
      </c>
      <c r="E1243" s="261" t="str">
        <f t="shared" si="19"/>
        <v>RNTotal0</v>
      </c>
      <c r="F1243" s="266">
        <v>47523.959000000003</v>
      </c>
    </row>
    <row r="1244" spans="2:6" x14ac:dyDescent="0.2">
      <c r="B1244" s="261" t="s">
        <v>54</v>
      </c>
      <c r="C1244" s="261" t="s">
        <v>3</v>
      </c>
      <c r="D1244" s="265" t="s">
        <v>18</v>
      </c>
      <c r="E1244" s="261" t="str">
        <f t="shared" si="19"/>
        <v>RNTotal1-4</v>
      </c>
      <c r="F1244" s="266">
        <v>190255.0975</v>
      </c>
    </row>
    <row r="1245" spans="2:6" x14ac:dyDescent="0.2">
      <c r="B1245" s="261" t="s">
        <v>54</v>
      </c>
      <c r="C1245" s="261" t="s">
        <v>3</v>
      </c>
      <c r="D1245" s="265" t="s">
        <v>70</v>
      </c>
      <c r="E1245" s="261" t="str">
        <f t="shared" si="19"/>
        <v>RNTotal5-9</v>
      </c>
      <c r="F1245" s="266">
        <v>244676.30669999999</v>
      </c>
    </row>
    <row r="1246" spans="2:6" x14ac:dyDescent="0.2">
      <c r="B1246" s="261" t="s">
        <v>54</v>
      </c>
      <c r="C1246" s="261" t="s">
        <v>3</v>
      </c>
      <c r="D1246" s="265" t="s">
        <v>71</v>
      </c>
      <c r="E1246" s="261" t="str">
        <f t="shared" si="19"/>
        <v>RNTotal10-14</v>
      </c>
      <c r="F1246" s="266">
        <v>258151.45850000001</v>
      </c>
    </row>
    <row r="1247" spans="2:6" x14ac:dyDescent="0.2">
      <c r="B1247" s="261" t="s">
        <v>54</v>
      </c>
      <c r="C1247" s="261" t="s">
        <v>3</v>
      </c>
      <c r="D1247" s="264" t="s">
        <v>72</v>
      </c>
      <c r="E1247" s="261" t="str">
        <f t="shared" si="19"/>
        <v>RNTotal15-19</v>
      </c>
      <c r="F1247" s="266">
        <v>272352.95299999998</v>
      </c>
    </row>
    <row r="1248" spans="2:6" x14ac:dyDescent="0.2">
      <c r="B1248" s="261" t="s">
        <v>54</v>
      </c>
      <c r="C1248" s="261" t="s">
        <v>3</v>
      </c>
      <c r="D1248" s="264" t="s">
        <v>73</v>
      </c>
      <c r="E1248" s="261" t="str">
        <f t="shared" si="19"/>
        <v>RNTotal20-24</v>
      </c>
      <c r="F1248" s="266">
        <v>296143.49119999999</v>
      </c>
    </row>
    <row r="1249" spans="2:6" x14ac:dyDescent="0.2">
      <c r="B1249" s="261" t="s">
        <v>54</v>
      </c>
      <c r="C1249" s="261" t="s">
        <v>3</v>
      </c>
      <c r="D1249" s="264" t="s">
        <v>74</v>
      </c>
      <c r="E1249" s="261" t="str">
        <f t="shared" si="19"/>
        <v>RNTotal25-29</v>
      </c>
      <c r="F1249" s="266">
        <v>296208.19689999998</v>
      </c>
    </row>
    <row r="1250" spans="2:6" x14ac:dyDescent="0.2">
      <c r="B1250" s="261" t="s">
        <v>54</v>
      </c>
      <c r="C1250" s="261" t="s">
        <v>3</v>
      </c>
      <c r="D1250" s="264" t="s">
        <v>75</v>
      </c>
      <c r="E1250" s="261" t="str">
        <f t="shared" si="19"/>
        <v>RNTotal30-34</v>
      </c>
      <c r="F1250" s="266">
        <v>308143.01400000002</v>
      </c>
    </row>
    <row r="1251" spans="2:6" x14ac:dyDescent="0.2">
      <c r="B1251" s="261" t="s">
        <v>54</v>
      </c>
      <c r="C1251" s="261" t="s">
        <v>3</v>
      </c>
      <c r="D1251" s="264" t="s">
        <v>76</v>
      </c>
      <c r="E1251" s="261" t="str">
        <f t="shared" si="19"/>
        <v>RNTotal35-39</v>
      </c>
      <c r="F1251" s="266">
        <v>288175.90769999998</v>
      </c>
    </row>
    <row r="1252" spans="2:6" x14ac:dyDescent="0.2">
      <c r="B1252" s="261" t="s">
        <v>54</v>
      </c>
      <c r="C1252" s="261" t="s">
        <v>3</v>
      </c>
      <c r="D1252" s="264" t="s">
        <v>77</v>
      </c>
      <c r="E1252" s="261" t="str">
        <f t="shared" si="19"/>
        <v>RNTotal40-44</v>
      </c>
      <c r="F1252" s="266">
        <v>252911.62839999999</v>
      </c>
    </row>
    <row r="1253" spans="2:6" x14ac:dyDescent="0.2">
      <c r="B1253" s="261" t="s">
        <v>54</v>
      </c>
      <c r="C1253" s="261" t="s">
        <v>3</v>
      </c>
      <c r="D1253" s="264" t="s">
        <v>78</v>
      </c>
      <c r="E1253" s="261" t="str">
        <f t="shared" si="19"/>
        <v>RNTotal45-49</v>
      </c>
      <c r="F1253" s="266">
        <v>222219.40040000001</v>
      </c>
    </row>
    <row r="1254" spans="2:6" x14ac:dyDescent="0.2">
      <c r="B1254" s="261" t="s">
        <v>54</v>
      </c>
      <c r="C1254" s="261" t="s">
        <v>3</v>
      </c>
      <c r="D1254" s="264" t="s">
        <v>79</v>
      </c>
      <c r="E1254" s="261" t="str">
        <f t="shared" si="19"/>
        <v>RNTotal50-54</v>
      </c>
      <c r="F1254" s="266">
        <v>211151.05220000001</v>
      </c>
    </row>
    <row r="1255" spans="2:6" x14ac:dyDescent="0.2">
      <c r="B1255" s="261" t="s">
        <v>54</v>
      </c>
      <c r="C1255" s="261" t="s">
        <v>3</v>
      </c>
      <c r="D1255" s="264" t="s">
        <v>80</v>
      </c>
      <c r="E1255" s="261" t="str">
        <f t="shared" si="19"/>
        <v>RNTotal55-59</v>
      </c>
      <c r="F1255" s="266">
        <v>183626.8861</v>
      </c>
    </row>
    <row r="1256" spans="2:6" x14ac:dyDescent="0.2">
      <c r="B1256" s="261" t="s">
        <v>54</v>
      </c>
      <c r="C1256" s="261" t="s">
        <v>3</v>
      </c>
      <c r="D1256" s="264" t="s">
        <v>81</v>
      </c>
      <c r="E1256" s="261" t="str">
        <f t="shared" si="19"/>
        <v>RNTotal60-64</v>
      </c>
      <c r="F1256" s="266">
        <v>136584.96100000001</v>
      </c>
    </row>
    <row r="1257" spans="2:6" x14ac:dyDescent="0.2">
      <c r="B1257" s="261" t="s">
        <v>54</v>
      </c>
      <c r="C1257" s="261" t="s">
        <v>3</v>
      </c>
      <c r="D1257" s="264" t="s">
        <v>82</v>
      </c>
      <c r="E1257" s="261" t="str">
        <f t="shared" si="19"/>
        <v>RNTotal65-69</v>
      </c>
      <c r="F1257" s="266">
        <v>103127.6398</v>
      </c>
    </row>
    <row r="1258" spans="2:6" x14ac:dyDescent="0.2">
      <c r="B1258" s="261" t="s">
        <v>54</v>
      </c>
      <c r="C1258" s="261" t="s">
        <v>3</v>
      </c>
      <c r="D1258" s="264" t="s">
        <v>19</v>
      </c>
      <c r="E1258" s="261" t="str">
        <f t="shared" si="19"/>
        <v>RNTotal70-74</v>
      </c>
      <c r="F1258" s="266">
        <v>87785.495599999995</v>
      </c>
    </row>
    <row r="1259" spans="2:6" x14ac:dyDescent="0.2">
      <c r="B1259" s="261" t="s">
        <v>54</v>
      </c>
      <c r="C1259" s="261" t="s">
        <v>3</v>
      </c>
      <c r="D1259" s="264" t="s">
        <v>20</v>
      </c>
      <c r="E1259" s="261" t="str">
        <f t="shared" si="19"/>
        <v>RNTotal75-79</v>
      </c>
      <c r="F1259" s="266">
        <v>58525.211799999997</v>
      </c>
    </row>
    <row r="1260" spans="2:6" x14ac:dyDescent="0.2">
      <c r="B1260" s="261" t="s">
        <v>54</v>
      </c>
      <c r="C1260" s="261" t="s">
        <v>3</v>
      </c>
      <c r="D1260" s="264" t="s">
        <v>21</v>
      </c>
      <c r="E1260" s="261" t="str">
        <f t="shared" si="19"/>
        <v>RNTotal80-84</v>
      </c>
      <c r="F1260" s="266">
        <v>40234.4179</v>
      </c>
    </row>
    <row r="1261" spans="2:6" x14ac:dyDescent="0.2">
      <c r="B1261" s="261" t="s">
        <v>54</v>
      </c>
      <c r="C1261" s="261" t="s">
        <v>3</v>
      </c>
      <c r="D1261" s="264" t="s">
        <v>22</v>
      </c>
      <c r="E1261" s="261" t="str">
        <f t="shared" si="19"/>
        <v>RNTotal85-89</v>
      </c>
      <c r="F1261" s="266">
        <v>19848.378000000001</v>
      </c>
    </row>
    <row r="1262" spans="2:6" x14ac:dyDescent="0.2">
      <c r="B1262" s="261" t="s">
        <v>54</v>
      </c>
      <c r="C1262" s="261" t="s">
        <v>3</v>
      </c>
      <c r="D1262" s="264" t="s">
        <v>5</v>
      </c>
      <c r="E1262" s="261" t="str">
        <f t="shared" si="19"/>
        <v>RNTotal90+</v>
      </c>
      <c r="F1262" s="266">
        <v>14396.0461</v>
      </c>
    </row>
    <row r="1263" spans="2:6" x14ac:dyDescent="0.2">
      <c r="B1263" s="261" t="s">
        <v>40</v>
      </c>
      <c r="C1263" s="261" t="s">
        <v>48</v>
      </c>
      <c r="D1263" s="264">
        <v>0</v>
      </c>
      <c r="E1263" s="261" t="str">
        <f t="shared" si="19"/>
        <v>ROFemale0</v>
      </c>
      <c r="F1263" s="266">
        <v>13722.6991</v>
      </c>
    </row>
    <row r="1264" spans="2:6" x14ac:dyDescent="0.2">
      <c r="B1264" s="261" t="s">
        <v>40</v>
      </c>
      <c r="C1264" s="261" t="s">
        <v>48</v>
      </c>
      <c r="D1264" s="265" t="s">
        <v>18</v>
      </c>
      <c r="E1264" s="261" t="str">
        <f t="shared" si="19"/>
        <v>ROFemale1-4</v>
      </c>
      <c r="F1264" s="266">
        <v>54609.333400000003</v>
      </c>
    </row>
    <row r="1265" spans="2:6" x14ac:dyDescent="0.2">
      <c r="B1265" s="261" t="s">
        <v>40</v>
      </c>
      <c r="C1265" s="261" t="s">
        <v>48</v>
      </c>
      <c r="D1265" s="265" t="s">
        <v>70</v>
      </c>
      <c r="E1265" s="261" t="str">
        <f t="shared" si="19"/>
        <v>ROFemale5-9</v>
      </c>
      <c r="F1265" s="266">
        <v>66347.300499999998</v>
      </c>
    </row>
    <row r="1266" spans="2:6" x14ac:dyDescent="0.2">
      <c r="B1266" s="261" t="s">
        <v>40</v>
      </c>
      <c r="C1266" s="261" t="s">
        <v>48</v>
      </c>
      <c r="D1266" s="265" t="s">
        <v>71</v>
      </c>
      <c r="E1266" s="261" t="str">
        <f t="shared" si="19"/>
        <v>ROFemale10-14</v>
      </c>
      <c r="F1266" s="266">
        <v>67063.603400000007</v>
      </c>
    </row>
    <row r="1267" spans="2:6" x14ac:dyDescent="0.2">
      <c r="B1267" s="261" t="s">
        <v>40</v>
      </c>
      <c r="C1267" s="261" t="s">
        <v>48</v>
      </c>
      <c r="D1267" s="264" t="s">
        <v>72</v>
      </c>
      <c r="E1267" s="261" t="str">
        <f t="shared" si="19"/>
        <v>ROFemale15-19</v>
      </c>
      <c r="F1267" s="266">
        <v>73552.613400000002</v>
      </c>
    </row>
    <row r="1268" spans="2:6" x14ac:dyDescent="0.2">
      <c r="B1268" s="261" t="s">
        <v>40</v>
      </c>
      <c r="C1268" s="261" t="s">
        <v>48</v>
      </c>
      <c r="D1268" s="264" t="s">
        <v>73</v>
      </c>
      <c r="E1268" s="261" t="str">
        <f t="shared" si="19"/>
        <v>ROFemale20-24</v>
      </c>
      <c r="F1268" s="266">
        <v>77108.173500000004</v>
      </c>
    </row>
    <row r="1269" spans="2:6" x14ac:dyDescent="0.2">
      <c r="B1269" s="261" t="s">
        <v>40</v>
      </c>
      <c r="C1269" s="261" t="s">
        <v>48</v>
      </c>
      <c r="D1269" s="264" t="s">
        <v>74</v>
      </c>
      <c r="E1269" s="261" t="str">
        <f t="shared" si="19"/>
        <v>ROFemale25-29</v>
      </c>
      <c r="F1269" s="266">
        <v>78105.206900000005</v>
      </c>
    </row>
    <row r="1270" spans="2:6" x14ac:dyDescent="0.2">
      <c r="B1270" s="261" t="s">
        <v>40</v>
      </c>
      <c r="C1270" s="261" t="s">
        <v>48</v>
      </c>
      <c r="D1270" s="264" t="s">
        <v>75</v>
      </c>
      <c r="E1270" s="261" t="str">
        <f t="shared" si="19"/>
        <v>ROFemale30-34</v>
      </c>
      <c r="F1270" s="266">
        <v>76614.646200000003</v>
      </c>
    </row>
    <row r="1271" spans="2:6" x14ac:dyDescent="0.2">
      <c r="B1271" s="261" t="s">
        <v>40</v>
      </c>
      <c r="C1271" s="261" t="s">
        <v>48</v>
      </c>
      <c r="D1271" s="264" t="s">
        <v>76</v>
      </c>
      <c r="E1271" s="261" t="str">
        <f t="shared" si="19"/>
        <v>ROFemale35-39</v>
      </c>
      <c r="F1271" s="266">
        <v>74641.0772</v>
      </c>
    </row>
    <row r="1272" spans="2:6" x14ac:dyDescent="0.2">
      <c r="B1272" s="261" t="s">
        <v>40</v>
      </c>
      <c r="C1272" s="261" t="s">
        <v>48</v>
      </c>
      <c r="D1272" s="264" t="s">
        <v>77</v>
      </c>
      <c r="E1272" s="261" t="str">
        <f t="shared" si="19"/>
        <v>ROFemale40-44</v>
      </c>
      <c r="F1272" s="266">
        <v>67094.0524</v>
      </c>
    </row>
    <row r="1273" spans="2:6" x14ac:dyDescent="0.2">
      <c r="B1273" s="261" t="s">
        <v>40</v>
      </c>
      <c r="C1273" s="261" t="s">
        <v>48</v>
      </c>
      <c r="D1273" s="264" t="s">
        <v>78</v>
      </c>
      <c r="E1273" s="261" t="str">
        <f t="shared" si="19"/>
        <v>ROFemale45-49</v>
      </c>
      <c r="F1273" s="266">
        <v>58528.140599999999</v>
      </c>
    </row>
    <row r="1274" spans="2:6" x14ac:dyDescent="0.2">
      <c r="B1274" s="261" t="s">
        <v>40</v>
      </c>
      <c r="C1274" s="261" t="s">
        <v>48</v>
      </c>
      <c r="D1274" s="264" t="s">
        <v>79</v>
      </c>
      <c r="E1274" s="261" t="str">
        <f t="shared" si="19"/>
        <v>ROFemale50-54</v>
      </c>
      <c r="F1274" s="266">
        <v>50312.845699999998</v>
      </c>
    </row>
    <row r="1275" spans="2:6" x14ac:dyDescent="0.2">
      <c r="B1275" s="261" t="s">
        <v>40</v>
      </c>
      <c r="C1275" s="261" t="s">
        <v>48</v>
      </c>
      <c r="D1275" s="264" t="s">
        <v>80</v>
      </c>
      <c r="E1275" s="261" t="str">
        <f t="shared" si="19"/>
        <v>ROFemale55-59</v>
      </c>
      <c r="F1275" s="266">
        <v>41382.633000000002</v>
      </c>
    </row>
    <row r="1276" spans="2:6" x14ac:dyDescent="0.2">
      <c r="B1276" s="261" t="s">
        <v>40</v>
      </c>
      <c r="C1276" s="261" t="s">
        <v>48</v>
      </c>
      <c r="D1276" s="264" t="s">
        <v>81</v>
      </c>
      <c r="E1276" s="261" t="str">
        <f t="shared" si="19"/>
        <v>ROFemale60-64</v>
      </c>
      <c r="F1276" s="266">
        <v>31921.787899999999</v>
      </c>
    </row>
    <row r="1277" spans="2:6" x14ac:dyDescent="0.2">
      <c r="B1277" s="261" t="s">
        <v>40</v>
      </c>
      <c r="C1277" s="261" t="s">
        <v>48</v>
      </c>
      <c r="D1277" s="264" t="s">
        <v>82</v>
      </c>
      <c r="E1277" s="261" t="str">
        <f t="shared" si="19"/>
        <v>ROFemale65-69</v>
      </c>
      <c r="F1277" s="266">
        <v>23068.104500000001</v>
      </c>
    </row>
    <row r="1278" spans="2:6" x14ac:dyDescent="0.2">
      <c r="B1278" s="261" t="s">
        <v>40</v>
      </c>
      <c r="C1278" s="261" t="s">
        <v>48</v>
      </c>
      <c r="D1278" s="264" t="s">
        <v>19</v>
      </c>
      <c r="E1278" s="261" t="str">
        <f t="shared" si="19"/>
        <v>ROFemale70-74</v>
      </c>
      <c r="F1278" s="266">
        <v>14850.433999999999</v>
      </c>
    </row>
    <row r="1279" spans="2:6" x14ac:dyDescent="0.2">
      <c r="B1279" s="261" t="s">
        <v>40</v>
      </c>
      <c r="C1279" s="261" t="s">
        <v>48</v>
      </c>
      <c r="D1279" s="264" t="s">
        <v>20</v>
      </c>
      <c r="E1279" s="261" t="str">
        <f t="shared" si="19"/>
        <v>ROFemale75-79</v>
      </c>
      <c r="F1279" s="266">
        <v>9449.7865999999995</v>
      </c>
    </row>
    <row r="1280" spans="2:6" x14ac:dyDescent="0.2">
      <c r="B1280" s="261" t="s">
        <v>40</v>
      </c>
      <c r="C1280" s="261" t="s">
        <v>48</v>
      </c>
      <c r="D1280" s="264" t="s">
        <v>21</v>
      </c>
      <c r="E1280" s="261" t="str">
        <f t="shared" si="19"/>
        <v>ROFemale80-84</v>
      </c>
      <c r="F1280" s="266">
        <v>5349.0213000000003</v>
      </c>
    </row>
    <row r="1281" spans="2:6" x14ac:dyDescent="0.2">
      <c r="B1281" s="261" t="s">
        <v>40</v>
      </c>
      <c r="C1281" s="261" t="s">
        <v>48</v>
      </c>
      <c r="D1281" s="264" t="s">
        <v>22</v>
      </c>
      <c r="E1281" s="261" t="str">
        <f t="shared" si="19"/>
        <v>ROFemale85-89</v>
      </c>
      <c r="F1281" s="266">
        <v>2560.4920999999999</v>
      </c>
    </row>
    <row r="1282" spans="2:6" x14ac:dyDescent="0.2">
      <c r="B1282" s="261" t="s">
        <v>40</v>
      </c>
      <c r="C1282" s="261" t="s">
        <v>48</v>
      </c>
      <c r="D1282" s="264" t="s">
        <v>5</v>
      </c>
      <c r="E1282" s="261" t="str">
        <f t="shared" si="19"/>
        <v>ROFemale90+</v>
      </c>
      <c r="F1282" s="266">
        <v>1431.5577000000001</v>
      </c>
    </row>
    <row r="1283" spans="2:6" x14ac:dyDescent="0.2">
      <c r="B1283" s="261" t="s">
        <v>40</v>
      </c>
      <c r="C1283" s="261" t="s">
        <v>47</v>
      </c>
      <c r="D1283" s="264">
        <v>0</v>
      </c>
      <c r="E1283" s="261" t="str">
        <f t="shared" si="19"/>
        <v>ROMale0</v>
      </c>
      <c r="F1283" s="266">
        <v>14375.780699999999</v>
      </c>
    </row>
    <row r="1284" spans="2:6" x14ac:dyDescent="0.2">
      <c r="B1284" s="261" t="s">
        <v>40</v>
      </c>
      <c r="C1284" s="261" t="s">
        <v>47</v>
      </c>
      <c r="D1284" s="265" t="s">
        <v>18</v>
      </c>
      <c r="E1284" s="261" t="str">
        <f t="shared" ref="E1284:E1347" si="20">_xlfn.CONCAT(B1284,C1284,D1284)</f>
        <v>ROMale1-4</v>
      </c>
      <c r="F1284" s="266">
        <v>57200.4136</v>
      </c>
    </row>
    <row r="1285" spans="2:6" x14ac:dyDescent="0.2">
      <c r="B1285" s="261" t="s">
        <v>40</v>
      </c>
      <c r="C1285" s="261" t="s">
        <v>47</v>
      </c>
      <c r="D1285" s="265" t="s">
        <v>70</v>
      </c>
      <c r="E1285" s="261" t="str">
        <f t="shared" si="20"/>
        <v>ROMale5-9</v>
      </c>
      <c r="F1285" s="266">
        <v>69526.612699999998</v>
      </c>
    </row>
    <row r="1286" spans="2:6" x14ac:dyDescent="0.2">
      <c r="B1286" s="261" t="s">
        <v>40</v>
      </c>
      <c r="C1286" s="261" t="s">
        <v>47</v>
      </c>
      <c r="D1286" s="265" t="s">
        <v>71</v>
      </c>
      <c r="E1286" s="261" t="str">
        <f t="shared" si="20"/>
        <v>ROMale10-14</v>
      </c>
      <c r="F1286" s="266">
        <v>70310.685700000002</v>
      </c>
    </row>
    <row r="1287" spans="2:6" x14ac:dyDescent="0.2">
      <c r="B1287" s="261" t="s">
        <v>40</v>
      </c>
      <c r="C1287" s="261" t="s">
        <v>47</v>
      </c>
      <c r="D1287" s="264" t="s">
        <v>72</v>
      </c>
      <c r="E1287" s="261" t="str">
        <f t="shared" si="20"/>
        <v>ROMale15-19</v>
      </c>
      <c r="F1287" s="266">
        <v>76530.863500000007</v>
      </c>
    </row>
    <row r="1288" spans="2:6" x14ac:dyDescent="0.2">
      <c r="B1288" s="261" t="s">
        <v>40</v>
      </c>
      <c r="C1288" s="261" t="s">
        <v>47</v>
      </c>
      <c r="D1288" s="264" t="s">
        <v>73</v>
      </c>
      <c r="E1288" s="261" t="str">
        <f t="shared" si="20"/>
        <v>ROMale20-24</v>
      </c>
      <c r="F1288" s="266">
        <v>79508.129400000005</v>
      </c>
    </row>
    <row r="1289" spans="2:6" x14ac:dyDescent="0.2">
      <c r="B1289" s="261" t="s">
        <v>40</v>
      </c>
      <c r="C1289" s="261" t="s">
        <v>47</v>
      </c>
      <c r="D1289" s="264" t="s">
        <v>74</v>
      </c>
      <c r="E1289" s="261" t="str">
        <f t="shared" si="20"/>
        <v>ROMale25-29</v>
      </c>
      <c r="F1289" s="266">
        <v>78856.799400000004</v>
      </c>
    </row>
    <row r="1290" spans="2:6" x14ac:dyDescent="0.2">
      <c r="B1290" s="261" t="s">
        <v>40</v>
      </c>
      <c r="C1290" s="261" t="s">
        <v>47</v>
      </c>
      <c r="D1290" s="264" t="s">
        <v>75</v>
      </c>
      <c r="E1290" s="261" t="str">
        <f t="shared" si="20"/>
        <v>ROMale30-34</v>
      </c>
      <c r="F1290" s="266">
        <v>78398.4755</v>
      </c>
    </row>
    <row r="1291" spans="2:6" x14ac:dyDescent="0.2">
      <c r="B1291" s="261" t="s">
        <v>40</v>
      </c>
      <c r="C1291" s="261" t="s">
        <v>47</v>
      </c>
      <c r="D1291" s="264" t="s">
        <v>76</v>
      </c>
      <c r="E1291" s="261" t="str">
        <f t="shared" si="20"/>
        <v>ROMale35-39</v>
      </c>
      <c r="F1291" s="266">
        <v>74842.098100000003</v>
      </c>
    </row>
    <row r="1292" spans="2:6" x14ac:dyDescent="0.2">
      <c r="B1292" s="261" t="s">
        <v>40</v>
      </c>
      <c r="C1292" s="261" t="s">
        <v>47</v>
      </c>
      <c r="D1292" s="264" t="s">
        <v>77</v>
      </c>
      <c r="E1292" s="261" t="str">
        <f t="shared" si="20"/>
        <v>ROMale40-44</v>
      </c>
      <c r="F1292" s="266">
        <v>66459.284499999994</v>
      </c>
    </row>
    <row r="1293" spans="2:6" x14ac:dyDescent="0.2">
      <c r="B1293" s="261" t="s">
        <v>40</v>
      </c>
      <c r="C1293" s="261" t="s">
        <v>47</v>
      </c>
      <c r="D1293" s="264" t="s">
        <v>78</v>
      </c>
      <c r="E1293" s="261" t="str">
        <f t="shared" si="20"/>
        <v>ROMale45-49</v>
      </c>
      <c r="F1293" s="266">
        <v>56779.348599999998</v>
      </c>
    </row>
    <row r="1294" spans="2:6" x14ac:dyDescent="0.2">
      <c r="B1294" s="261" t="s">
        <v>40</v>
      </c>
      <c r="C1294" s="261" t="s">
        <v>47</v>
      </c>
      <c r="D1294" s="264" t="s">
        <v>79</v>
      </c>
      <c r="E1294" s="261" t="str">
        <f t="shared" si="20"/>
        <v>ROMale50-54</v>
      </c>
      <c r="F1294" s="266">
        <v>51944.006099999999</v>
      </c>
    </row>
    <row r="1295" spans="2:6" x14ac:dyDescent="0.2">
      <c r="B1295" s="261" t="s">
        <v>40</v>
      </c>
      <c r="C1295" s="261" t="s">
        <v>47</v>
      </c>
      <c r="D1295" s="264" t="s">
        <v>80</v>
      </c>
      <c r="E1295" s="261" t="str">
        <f t="shared" si="20"/>
        <v>ROMale55-59</v>
      </c>
      <c r="F1295" s="266">
        <v>43893.546699999999</v>
      </c>
    </row>
    <row r="1296" spans="2:6" x14ac:dyDescent="0.2">
      <c r="B1296" s="261" t="s">
        <v>40</v>
      </c>
      <c r="C1296" s="261" t="s">
        <v>47</v>
      </c>
      <c r="D1296" s="264" t="s">
        <v>81</v>
      </c>
      <c r="E1296" s="261" t="str">
        <f t="shared" si="20"/>
        <v>ROMale60-64</v>
      </c>
      <c r="F1296" s="266">
        <v>33173.352700000003</v>
      </c>
    </row>
    <row r="1297" spans="2:6" x14ac:dyDescent="0.2">
      <c r="B1297" s="261" t="s">
        <v>40</v>
      </c>
      <c r="C1297" s="261" t="s">
        <v>47</v>
      </c>
      <c r="D1297" s="264" t="s">
        <v>82</v>
      </c>
      <c r="E1297" s="261" t="str">
        <f t="shared" si="20"/>
        <v>ROMale65-69</v>
      </c>
      <c r="F1297" s="266">
        <v>22965.298299999999</v>
      </c>
    </row>
    <row r="1298" spans="2:6" x14ac:dyDescent="0.2">
      <c r="B1298" s="261" t="s">
        <v>40</v>
      </c>
      <c r="C1298" s="261" t="s">
        <v>47</v>
      </c>
      <c r="D1298" s="264" t="s">
        <v>19</v>
      </c>
      <c r="E1298" s="261" t="str">
        <f t="shared" si="20"/>
        <v>ROMale70-74</v>
      </c>
      <c r="F1298" s="266">
        <v>14955.2075</v>
      </c>
    </row>
    <row r="1299" spans="2:6" x14ac:dyDescent="0.2">
      <c r="B1299" s="261" t="s">
        <v>40</v>
      </c>
      <c r="C1299" s="261" t="s">
        <v>47</v>
      </c>
      <c r="D1299" s="264" t="s">
        <v>20</v>
      </c>
      <c r="E1299" s="261" t="str">
        <f t="shared" si="20"/>
        <v>ROMale75-79</v>
      </c>
      <c r="F1299" s="266">
        <v>9057.2860000000001</v>
      </c>
    </row>
    <row r="1300" spans="2:6" x14ac:dyDescent="0.2">
      <c r="B1300" s="261" t="s">
        <v>40</v>
      </c>
      <c r="C1300" s="261" t="s">
        <v>47</v>
      </c>
      <c r="D1300" s="264" t="s">
        <v>21</v>
      </c>
      <c r="E1300" s="261" t="str">
        <f t="shared" si="20"/>
        <v>ROMale80-84</v>
      </c>
      <c r="F1300" s="266">
        <v>5228.1172999999999</v>
      </c>
    </row>
    <row r="1301" spans="2:6" x14ac:dyDescent="0.2">
      <c r="B1301" s="261" t="s">
        <v>40</v>
      </c>
      <c r="C1301" s="261" t="s">
        <v>47</v>
      </c>
      <c r="D1301" s="264" t="s">
        <v>22</v>
      </c>
      <c r="E1301" s="261" t="str">
        <f t="shared" si="20"/>
        <v>ROMale85-89</v>
      </c>
      <c r="F1301" s="266">
        <v>2308.8616999999999</v>
      </c>
    </row>
    <row r="1302" spans="2:6" x14ac:dyDescent="0.2">
      <c r="B1302" s="261" t="s">
        <v>40</v>
      </c>
      <c r="C1302" s="261" t="s">
        <v>47</v>
      </c>
      <c r="D1302" s="264" t="s">
        <v>5</v>
      </c>
      <c r="E1302" s="261" t="str">
        <f t="shared" si="20"/>
        <v>ROMale90+</v>
      </c>
      <c r="F1302" s="266">
        <v>1224.539</v>
      </c>
    </row>
    <row r="1303" spans="2:6" x14ac:dyDescent="0.2">
      <c r="B1303" s="261" t="s">
        <v>40</v>
      </c>
      <c r="C1303" s="261" t="s">
        <v>3</v>
      </c>
      <c r="D1303" s="264">
        <v>0</v>
      </c>
      <c r="E1303" s="261" t="str">
        <f t="shared" si="20"/>
        <v>ROTotal0</v>
      </c>
      <c r="F1303" s="266">
        <v>28098.4797</v>
      </c>
    </row>
    <row r="1304" spans="2:6" x14ac:dyDescent="0.2">
      <c r="B1304" s="261" t="s">
        <v>40</v>
      </c>
      <c r="C1304" s="261" t="s">
        <v>3</v>
      </c>
      <c r="D1304" s="265" t="s">
        <v>18</v>
      </c>
      <c r="E1304" s="261" t="str">
        <f t="shared" si="20"/>
        <v>ROTotal1-4</v>
      </c>
      <c r="F1304" s="266">
        <v>111809.747</v>
      </c>
    </row>
    <row r="1305" spans="2:6" x14ac:dyDescent="0.2">
      <c r="B1305" s="261" t="s">
        <v>40</v>
      </c>
      <c r="C1305" s="261" t="s">
        <v>3</v>
      </c>
      <c r="D1305" s="265" t="s">
        <v>70</v>
      </c>
      <c r="E1305" s="261" t="str">
        <f t="shared" si="20"/>
        <v>ROTotal5-9</v>
      </c>
      <c r="F1305" s="266">
        <v>135873.91310000001</v>
      </c>
    </row>
    <row r="1306" spans="2:6" x14ac:dyDescent="0.2">
      <c r="B1306" s="261" t="s">
        <v>40</v>
      </c>
      <c r="C1306" s="261" t="s">
        <v>3</v>
      </c>
      <c r="D1306" s="265" t="s">
        <v>71</v>
      </c>
      <c r="E1306" s="261" t="str">
        <f t="shared" si="20"/>
        <v>ROTotal10-14</v>
      </c>
      <c r="F1306" s="266">
        <v>137374.28899999999</v>
      </c>
    </row>
    <row r="1307" spans="2:6" x14ac:dyDescent="0.2">
      <c r="B1307" s="261" t="s">
        <v>40</v>
      </c>
      <c r="C1307" s="261" t="s">
        <v>3</v>
      </c>
      <c r="D1307" s="264" t="s">
        <v>72</v>
      </c>
      <c r="E1307" s="261" t="str">
        <f t="shared" si="20"/>
        <v>ROTotal15-19</v>
      </c>
      <c r="F1307" s="266">
        <v>150083.4768</v>
      </c>
    </row>
    <row r="1308" spans="2:6" x14ac:dyDescent="0.2">
      <c r="B1308" s="261" t="s">
        <v>40</v>
      </c>
      <c r="C1308" s="261" t="s">
        <v>3</v>
      </c>
      <c r="D1308" s="264" t="s">
        <v>73</v>
      </c>
      <c r="E1308" s="261" t="str">
        <f t="shared" si="20"/>
        <v>ROTotal20-24</v>
      </c>
      <c r="F1308" s="266">
        <v>156616.2916</v>
      </c>
    </row>
    <row r="1309" spans="2:6" x14ac:dyDescent="0.2">
      <c r="B1309" s="261" t="s">
        <v>40</v>
      </c>
      <c r="C1309" s="261" t="s">
        <v>3</v>
      </c>
      <c r="D1309" s="264" t="s">
        <v>74</v>
      </c>
      <c r="E1309" s="261" t="str">
        <f t="shared" si="20"/>
        <v>ROTotal25-29</v>
      </c>
      <c r="F1309" s="266">
        <v>156962.0031</v>
      </c>
    </row>
    <row r="1310" spans="2:6" x14ac:dyDescent="0.2">
      <c r="B1310" s="261" t="s">
        <v>40</v>
      </c>
      <c r="C1310" s="261" t="s">
        <v>3</v>
      </c>
      <c r="D1310" s="264" t="s">
        <v>75</v>
      </c>
      <c r="E1310" s="261" t="str">
        <f t="shared" si="20"/>
        <v>ROTotal30-34</v>
      </c>
      <c r="F1310" s="266">
        <v>155013.12</v>
      </c>
    </row>
    <row r="1311" spans="2:6" x14ac:dyDescent="0.2">
      <c r="B1311" s="261" t="s">
        <v>40</v>
      </c>
      <c r="C1311" s="261" t="s">
        <v>3</v>
      </c>
      <c r="D1311" s="264" t="s">
        <v>76</v>
      </c>
      <c r="E1311" s="261" t="str">
        <f t="shared" si="20"/>
        <v>ROTotal35-39</v>
      </c>
      <c r="F1311" s="266">
        <v>149483.17120000001</v>
      </c>
    </row>
    <row r="1312" spans="2:6" x14ac:dyDescent="0.2">
      <c r="B1312" s="261" t="s">
        <v>40</v>
      </c>
      <c r="C1312" s="261" t="s">
        <v>3</v>
      </c>
      <c r="D1312" s="264" t="s">
        <v>77</v>
      </c>
      <c r="E1312" s="261" t="str">
        <f t="shared" si="20"/>
        <v>ROTotal40-44</v>
      </c>
      <c r="F1312" s="266">
        <v>133553.33100000001</v>
      </c>
    </row>
    <row r="1313" spans="2:6" x14ac:dyDescent="0.2">
      <c r="B1313" s="261" t="s">
        <v>40</v>
      </c>
      <c r="C1313" s="261" t="s">
        <v>3</v>
      </c>
      <c r="D1313" s="264" t="s">
        <v>78</v>
      </c>
      <c r="E1313" s="261" t="str">
        <f t="shared" si="20"/>
        <v>ROTotal45-49</v>
      </c>
      <c r="F1313" s="266">
        <v>115307.43799999999</v>
      </c>
    </row>
    <row r="1314" spans="2:6" x14ac:dyDescent="0.2">
      <c r="B1314" s="261" t="s">
        <v>40</v>
      </c>
      <c r="C1314" s="261" t="s">
        <v>3</v>
      </c>
      <c r="D1314" s="264" t="s">
        <v>79</v>
      </c>
      <c r="E1314" s="261" t="str">
        <f t="shared" si="20"/>
        <v>ROTotal50-54</v>
      </c>
      <c r="F1314" s="266">
        <v>102256.76300000001</v>
      </c>
    </row>
    <row r="1315" spans="2:6" x14ac:dyDescent="0.2">
      <c r="B1315" s="261" t="s">
        <v>40</v>
      </c>
      <c r="C1315" s="261" t="s">
        <v>3</v>
      </c>
      <c r="D1315" s="264" t="s">
        <v>80</v>
      </c>
      <c r="E1315" s="261" t="str">
        <f t="shared" si="20"/>
        <v>ROTotal55-59</v>
      </c>
      <c r="F1315" s="266">
        <v>85276.171499999997</v>
      </c>
    </row>
    <row r="1316" spans="2:6" x14ac:dyDescent="0.2">
      <c r="B1316" s="261" t="s">
        <v>40</v>
      </c>
      <c r="C1316" s="261" t="s">
        <v>3</v>
      </c>
      <c r="D1316" s="264" t="s">
        <v>81</v>
      </c>
      <c r="E1316" s="261" t="str">
        <f t="shared" si="20"/>
        <v>ROTotal60-64</v>
      </c>
      <c r="F1316" s="266">
        <v>65095.1397</v>
      </c>
    </row>
    <row r="1317" spans="2:6" x14ac:dyDescent="0.2">
      <c r="B1317" s="261" t="s">
        <v>40</v>
      </c>
      <c r="C1317" s="261" t="s">
        <v>3</v>
      </c>
      <c r="D1317" s="264" t="s">
        <v>82</v>
      </c>
      <c r="E1317" s="261" t="str">
        <f t="shared" si="20"/>
        <v>ROTotal65-69</v>
      </c>
      <c r="F1317" s="266">
        <v>46033.3914</v>
      </c>
    </row>
    <row r="1318" spans="2:6" x14ac:dyDescent="0.2">
      <c r="B1318" s="261" t="s">
        <v>40</v>
      </c>
      <c r="C1318" s="261" t="s">
        <v>3</v>
      </c>
      <c r="D1318" s="264" t="s">
        <v>19</v>
      </c>
      <c r="E1318" s="261" t="str">
        <f t="shared" si="20"/>
        <v>ROTotal70-74</v>
      </c>
      <c r="F1318" s="266">
        <v>29805.615900000001</v>
      </c>
    </row>
    <row r="1319" spans="2:6" x14ac:dyDescent="0.2">
      <c r="B1319" s="261" t="s">
        <v>40</v>
      </c>
      <c r="C1319" s="261" t="s">
        <v>3</v>
      </c>
      <c r="D1319" s="264" t="s">
        <v>20</v>
      </c>
      <c r="E1319" s="261" t="str">
        <f t="shared" si="20"/>
        <v>ROTotal75-79</v>
      </c>
      <c r="F1319" s="266">
        <v>18507.0641</v>
      </c>
    </row>
    <row r="1320" spans="2:6" x14ac:dyDescent="0.2">
      <c r="B1320" s="261" t="s">
        <v>40</v>
      </c>
      <c r="C1320" s="261" t="s">
        <v>3</v>
      </c>
      <c r="D1320" s="264" t="s">
        <v>21</v>
      </c>
      <c r="E1320" s="261" t="str">
        <f t="shared" si="20"/>
        <v>ROTotal80-84</v>
      </c>
      <c r="F1320" s="266">
        <v>10577.122100000001</v>
      </c>
    </row>
    <row r="1321" spans="2:6" x14ac:dyDescent="0.2">
      <c r="B1321" s="261" t="s">
        <v>40</v>
      </c>
      <c r="C1321" s="261" t="s">
        <v>3</v>
      </c>
      <c r="D1321" s="264" t="s">
        <v>22</v>
      </c>
      <c r="E1321" s="261" t="str">
        <f t="shared" si="20"/>
        <v>ROTotal85-89</v>
      </c>
      <c r="F1321" s="266">
        <v>4869.3454000000002</v>
      </c>
    </row>
    <row r="1322" spans="2:6" x14ac:dyDescent="0.2">
      <c r="B1322" s="261" t="s">
        <v>40</v>
      </c>
      <c r="C1322" s="261" t="s">
        <v>3</v>
      </c>
      <c r="D1322" s="264" t="s">
        <v>5</v>
      </c>
      <c r="E1322" s="261" t="str">
        <f t="shared" si="20"/>
        <v>ROTotal90+</v>
      </c>
      <c r="F1322" s="266">
        <v>2656.0931</v>
      </c>
    </row>
    <row r="1323" spans="2:6" x14ac:dyDescent="0.2">
      <c r="B1323" s="261" t="s">
        <v>43</v>
      </c>
      <c r="C1323" s="261" t="s">
        <v>48</v>
      </c>
      <c r="D1323" s="264">
        <v>0</v>
      </c>
      <c r="E1323" s="261" t="str">
        <f t="shared" si="20"/>
        <v>RRFemale0</v>
      </c>
      <c r="F1323" s="266">
        <v>6002.6485000000002</v>
      </c>
    </row>
    <row r="1324" spans="2:6" x14ac:dyDescent="0.2">
      <c r="B1324" s="261" t="s">
        <v>43</v>
      </c>
      <c r="C1324" s="261" t="s">
        <v>48</v>
      </c>
      <c r="D1324" s="265" t="s">
        <v>18</v>
      </c>
      <c r="E1324" s="261" t="str">
        <f t="shared" si="20"/>
        <v>RRFemale1-4</v>
      </c>
      <c r="F1324" s="266">
        <v>22968.251</v>
      </c>
    </row>
    <row r="1325" spans="2:6" x14ac:dyDescent="0.2">
      <c r="B1325" s="261" t="s">
        <v>43</v>
      </c>
      <c r="C1325" s="261" t="s">
        <v>48</v>
      </c>
      <c r="D1325" s="265" t="s">
        <v>70</v>
      </c>
      <c r="E1325" s="261" t="str">
        <f t="shared" si="20"/>
        <v>RRFemale5-9</v>
      </c>
      <c r="F1325" s="266">
        <v>27125.692500000001</v>
      </c>
    </row>
    <row r="1326" spans="2:6" x14ac:dyDescent="0.2">
      <c r="B1326" s="261" t="s">
        <v>43</v>
      </c>
      <c r="C1326" s="261" t="s">
        <v>48</v>
      </c>
      <c r="D1326" s="265" t="s">
        <v>71</v>
      </c>
      <c r="E1326" s="261" t="str">
        <f t="shared" si="20"/>
        <v>RRFemale10-14</v>
      </c>
      <c r="F1326" s="266">
        <v>26273.552800000001</v>
      </c>
    </row>
    <row r="1327" spans="2:6" x14ac:dyDescent="0.2">
      <c r="B1327" s="261" t="s">
        <v>43</v>
      </c>
      <c r="C1327" s="261" t="s">
        <v>48</v>
      </c>
      <c r="D1327" s="264" t="s">
        <v>72</v>
      </c>
      <c r="E1327" s="261" t="str">
        <f t="shared" si="20"/>
        <v>RRFemale15-19</v>
      </c>
      <c r="F1327" s="266">
        <v>26268.140800000001</v>
      </c>
    </row>
    <row r="1328" spans="2:6" x14ac:dyDescent="0.2">
      <c r="B1328" s="261" t="s">
        <v>43</v>
      </c>
      <c r="C1328" s="261" t="s">
        <v>48</v>
      </c>
      <c r="D1328" s="264" t="s">
        <v>73</v>
      </c>
      <c r="E1328" s="261" t="str">
        <f t="shared" si="20"/>
        <v>RRFemale20-24</v>
      </c>
      <c r="F1328" s="266">
        <v>29158.702799999999</v>
      </c>
    </row>
    <row r="1329" spans="2:6" x14ac:dyDescent="0.2">
      <c r="B1329" s="261" t="s">
        <v>43</v>
      </c>
      <c r="C1329" s="261" t="s">
        <v>48</v>
      </c>
      <c r="D1329" s="264" t="s">
        <v>74</v>
      </c>
      <c r="E1329" s="261" t="str">
        <f t="shared" si="20"/>
        <v>RRFemale25-29</v>
      </c>
      <c r="F1329" s="266">
        <v>29632.103899999998</v>
      </c>
    </row>
    <row r="1330" spans="2:6" x14ac:dyDescent="0.2">
      <c r="B1330" s="261" t="s">
        <v>43</v>
      </c>
      <c r="C1330" s="261" t="s">
        <v>48</v>
      </c>
      <c r="D1330" s="264" t="s">
        <v>75</v>
      </c>
      <c r="E1330" s="261" t="str">
        <f t="shared" si="20"/>
        <v>RRFemale30-34</v>
      </c>
      <c r="F1330" s="266">
        <v>27754.041799999999</v>
      </c>
    </row>
    <row r="1331" spans="2:6" x14ac:dyDescent="0.2">
      <c r="B1331" s="261" t="s">
        <v>43</v>
      </c>
      <c r="C1331" s="261" t="s">
        <v>48</v>
      </c>
      <c r="D1331" s="264" t="s">
        <v>76</v>
      </c>
      <c r="E1331" s="261" t="str">
        <f t="shared" si="20"/>
        <v>RRFemale35-39</v>
      </c>
      <c r="F1331" s="266">
        <v>25840.353299999999</v>
      </c>
    </row>
    <row r="1332" spans="2:6" x14ac:dyDescent="0.2">
      <c r="B1332" s="261" t="s">
        <v>43</v>
      </c>
      <c r="C1332" s="261" t="s">
        <v>48</v>
      </c>
      <c r="D1332" s="264" t="s">
        <v>77</v>
      </c>
      <c r="E1332" s="261" t="str">
        <f t="shared" si="20"/>
        <v>RRFemale40-44</v>
      </c>
      <c r="F1332" s="266">
        <v>21272.300599999999</v>
      </c>
    </row>
    <row r="1333" spans="2:6" x14ac:dyDescent="0.2">
      <c r="B1333" s="261" t="s">
        <v>43</v>
      </c>
      <c r="C1333" s="261" t="s">
        <v>48</v>
      </c>
      <c r="D1333" s="264" t="s">
        <v>78</v>
      </c>
      <c r="E1333" s="261" t="str">
        <f t="shared" si="20"/>
        <v>RRFemale45-49</v>
      </c>
      <c r="F1333" s="266">
        <v>16545.085500000001</v>
      </c>
    </row>
    <row r="1334" spans="2:6" x14ac:dyDescent="0.2">
      <c r="B1334" s="261" t="s">
        <v>43</v>
      </c>
      <c r="C1334" s="261" t="s">
        <v>48</v>
      </c>
      <c r="D1334" s="264" t="s">
        <v>79</v>
      </c>
      <c r="E1334" s="261" t="str">
        <f t="shared" si="20"/>
        <v>RRFemale50-54</v>
      </c>
      <c r="F1334" s="266">
        <v>13073.2706</v>
      </c>
    </row>
    <row r="1335" spans="2:6" x14ac:dyDescent="0.2">
      <c r="B1335" s="261" t="s">
        <v>43</v>
      </c>
      <c r="C1335" s="261" t="s">
        <v>48</v>
      </c>
      <c r="D1335" s="264" t="s">
        <v>80</v>
      </c>
      <c r="E1335" s="261" t="str">
        <f t="shared" si="20"/>
        <v>RRFemale55-59</v>
      </c>
      <c r="F1335" s="266">
        <v>10541.082899999999</v>
      </c>
    </row>
    <row r="1336" spans="2:6" x14ac:dyDescent="0.2">
      <c r="B1336" s="261" t="s">
        <v>43</v>
      </c>
      <c r="C1336" s="261" t="s">
        <v>48</v>
      </c>
      <c r="D1336" s="264" t="s">
        <v>81</v>
      </c>
      <c r="E1336" s="261" t="str">
        <f t="shared" si="20"/>
        <v>RRFemale60-64</v>
      </c>
      <c r="F1336" s="266">
        <v>8051.2681000000002</v>
      </c>
    </row>
    <row r="1337" spans="2:6" x14ac:dyDescent="0.2">
      <c r="B1337" s="261" t="s">
        <v>43</v>
      </c>
      <c r="C1337" s="261" t="s">
        <v>48</v>
      </c>
      <c r="D1337" s="264" t="s">
        <v>82</v>
      </c>
      <c r="E1337" s="261" t="str">
        <f t="shared" si="20"/>
        <v>RRFemale65-69</v>
      </c>
      <c r="F1337" s="266">
        <v>5640.6181999999999</v>
      </c>
    </row>
    <row r="1338" spans="2:6" x14ac:dyDescent="0.2">
      <c r="B1338" s="261" t="s">
        <v>43</v>
      </c>
      <c r="C1338" s="261" t="s">
        <v>48</v>
      </c>
      <c r="D1338" s="264" t="s">
        <v>19</v>
      </c>
      <c r="E1338" s="261" t="str">
        <f t="shared" si="20"/>
        <v>RRFemale70-74</v>
      </c>
      <c r="F1338" s="266">
        <v>3651.6837999999998</v>
      </c>
    </row>
    <row r="1339" spans="2:6" x14ac:dyDescent="0.2">
      <c r="B1339" s="261" t="s">
        <v>43</v>
      </c>
      <c r="C1339" s="261" t="s">
        <v>48</v>
      </c>
      <c r="D1339" s="264" t="s">
        <v>20</v>
      </c>
      <c r="E1339" s="261" t="str">
        <f t="shared" si="20"/>
        <v>RRFemale75-79</v>
      </c>
      <c r="F1339" s="266">
        <v>2176.7975999999999</v>
      </c>
    </row>
    <row r="1340" spans="2:6" x14ac:dyDescent="0.2">
      <c r="B1340" s="261" t="s">
        <v>43</v>
      </c>
      <c r="C1340" s="261" t="s">
        <v>48</v>
      </c>
      <c r="D1340" s="264" t="s">
        <v>21</v>
      </c>
      <c r="E1340" s="261" t="str">
        <f t="shared" si="20"/>
        <v>RRFemale80-84</v>
      </c>
      <c r="F1340" s="266">
        <v>1269.0134</v>
      </c>
    </row>
    <row r="1341" spans="2:6" x14ac:dyDescent="0.2">
      <c r="B1341" s="261" t="s">
        <v>43</v>
      </c>
      <c r="C1341" s="261" t="s">
        <v>48</v>
      </c>
      <c r="D1341" s="264" t="s">
        <v>22</v>
      </c>
      <c r="E1341" s="261" t="str">
        <f t="shared" si="20"/>
        <v>RRFemale85-89</v>
      </c>
      <c r="F1341" s="266">
        <v>615.3356</v>
      </c>
    </row>
    <row r="1342" spans="2:6" x14ac:dyDescent="0.2">
      <c r="B1342" s="261" t="s">
        <v>43</v>
      </c>
      <c r="C1342" s="261" t="s">
        <v>48</v>
      </c>
      <c r="D1342" s="264" t="s">
        <v>5</v>
      </c>
      <c r="E1342" s="261" t="str">
        <f t="shared" si="20"/>
        <v>RRFemale90+</v>
      </c>
      <c r="F1342" s="266">
        <v>322.67290000000003</v>
      </c>
    </row>
    <row r="1343" spans="2:6" x14ac:dyDescent="0.2">
      <c r="B1343" s="261" t="s">
        <v>43</v>
      </c>
      <c r="C1343" s="261" t="s">
        <v>47</v>
      </c>
      <c r="D1343" s="264">
        <v>0</v>
      </c>
      <c r="E1343" s="261" t="str">
        <f t="shared" si="20"/>
        <v>RRMale0</v>
      </c>
      <c r="F1343" s="266">
        <v>6302.1004999999996</v>
      </c>
    </row>
    <row r="1344" spans="2:6" x14ac:dyDescent="0.2">
      <c r="B1344" s="261" t="s">
        <v>43</v>
      </c>
      <c r="C1344" s="261" t="s">
        <v>47</v>
      </c>
      <c r="D1344" s="265" t="s">
        <v>18</v>
      </c>
      <c r="E1344" s="261" t="str">
        <f t="shared" si="20"/>
        <v>RRMale1-4</v>
      </c>
      <c r="F1344" s="266">
        <v>24077.494600000002</v>
      </c>
    </row>
    <row r="1345" spans="2:6" x14ac:dyDescent="0.2">
      <c r="B1345" s="261" t="s">
        <v>43</v>
      </c>
      <c r="C1345" s="261" t="s">
        <v>47</v>
      </c>
      <c r="D1345" s="265" t="s">
        <v>70</v>
      </c>
      <c r="E1345" s="261" t="str">
        <f t="shared" si="20"/>
        <v>RRMale5-9</v>
      </c>
      <c r="F1345" s="266">
        <v>28335.663</v>
      </c>
    </row>
    <row r="1346" spans="2:6" x14ac:dyDescent="0.2">
      <c r="B1346" s="261" t="s">
        <v>43</v>
      </c>
      <c r="C1346" s="261" t="s">
        <v>47</v>
      </c>
      <c r="D1346" s="265" t="s">
        <v>71</v>
      </c>
      <c r="E1346" s="261" t="str">
        <f t="shared" si="20"/>
        <v>RRMale10-14</v>
      </c>
      <c r="F1346" s="266">
        <v>27222.396799999999</v>
      </c>
    </row>
    <row r="1347" spans="2:6" x14ac:dyDescent="0.2">
      <c r="B1347" s="261" t="s">
        <v>43</v>
      </c>
      <c r="C1347" s="261" t="s">
        <v>47</v>
      </c>
      <c r="D1347" s="264" t="s">
        <v>72</v>
      </c>
      <c r="E1347" s="261" t="str">
        <f t="shared" si="20"/>
        <v>RRMale15-19</v>
      </c>
      <c r="F1347" s="266">
        <v>27177.596799999999</v>
      </c>
    </row>
    <row r="1348" spans="2:6" x14ac:dyDescent="0.2">
      <c r="B1348" s="261" t="s">
        <v>43</v>
      </c>
      <c r="C1348" s="261" t="s">
        <v>47</v>
      </c>
      <c r="D1348" s="264" t="s">
        <v>73</v>
      </c>
      <c r="E1348" s="261" t="str">
        <f t="shared" ref="E1348:E1411" si="21">_xlfn.CONCAT(B1348,C1348,D1348)</f>
        <v>RRMale20-24</v>
      </c>
      <c r="F1348" s="266">
        <v>31698.632399999999</v>
      </c>
    </row>
    <row r="1349" spans="2:6" x14ac:dyDescent="0.2">
      <c r="B1349" s="261" t="s">
        <v>43</v>
      </c>
      <c r="C1349" s="261" t="s">
        <v>47</v>
      </c>
      <c r="D1349" s="264" t="s">
        <v>74</v>
      </c>
      <c r="E1349" s="261" t="str">
        <f t="shared" si="21"/>
        <v>RRMale25-29</v>
      </c>
      <c r="F1349" s="266">
        <v>33291.110999999997</v>
      </c>
    </row>
    <row r="1350" spans="2:6" x14ac:dyDescent="0.2">
      <c r="B1350" s="261" t="s">
        <v>43</v>
      </c>
      <c r="C1350" s="261" t="s">
        <v>47</v>
      </c>
      <c r="D1350" s="264" t="s">
        <v>75</v>
      </c>
      <c r="E1350" s="261" t="str">
        <f t="shared" si="21"/>
        <v>RRMale30-34</v>
      </c>
      <c r="F1350" s="266">
        <v>31310.743600000002</v>
      </c>
    </row>
    <row r="1351" spans="2:6" x14ac:dyDescent="0.2">
      <c r="B1351" s="261" t="s">
        <v>43</v>
      </c>
      <c r="C1351" s="261" t="s">
        <v>47</v>
      </c>
      <c r="D1351" s="264" t="s">
        <v>76</v>
      </c>
      <c r="E1351" s="261" t="str">
        <f t="shared" si="21"/>
        <v>RRMale35-39</v>
      </c>
      <c r="F1351" s="266">
        <v>28087.902600000001</v>
      </c>
    </row>
    <row r="1352" spans="2:6" x14ac:dyDescent="0.2">
      <c r="B1352" s="261" t="s">
        <v>43</v>
      </c>
      <c r="C1352" s="261" t="s">
        <v>47</v>
      </c>
      <c r="D1352" s="264" t="s">
        <v>77</v>
      </c>
      <c r="E1352" s="261" t="str">
        <f t="shared" si="21"/>
        <v>RRMale40-44</v>
      </c>
      <c r="F1352" s="266">
        <v>22801.066299999999</v>
      </c>
    </row>
    <row r="1353" spans="2:6" x14ac:dyDescent="0.2">
      <c r="B1353" s="261" t="s">
        <v>43</v>
      </c>
      <c r="C1353" s="261" t="s">
        <v>47</v>
      </c>
      <c r="D1353" s="264" t="s">
        <v>78</v>
      </c>
      <c r="E1353" s="261" t="str">
        <f t="shared" si="21"/>
        <v>RRMale45-49</v>
      </c>
      <c r="F1353" s="266">
        <v>17812.274799999999</v>
      </c>
    </row>
    <row r="1354" spans="2:6" x14ac:dyDescent="0.2">
      <c r="B1354" s="261" t="s">
        <v>43</v>
      </c>
      <c r="C1354" s="261" t="s">
        <v>47</v>
      </c>
      <c r="D1354" s="264" t="s">
        <v>79</v>
      </c>
      <c r="E1354" s="261" t="str">
        <f t="shared" si="21"/>
        <v>RRMale50-54</v>
      </c>
      <c r="F1354" s="266">
        <v>14296.502899999999</v>
      </c>
    </row>
    <row r="1355" spans="2:6" x14ac:dyDescent="0.2">
      <c r="B1355" s="261" t="s">
        <v>43</v>
      </c>
      <c r="C1355" s="261" t="s">
        <v>47</v>
      </c>
      <c r="D1355" s="264" t="s">
        <v>80</v>
      </c>
      <c r="E1355" s="261" t="str">
        <f t="shared" si="21"/>
        <v>RRMale55-59</v>
      </c>
      <c r="F1355" s="266">
        <v>11354.106400000001</v>
      </c>
    </row>
    <row r="1356" spans="2:6" x14ac:dyDescent="0.2">
      <c r="B1356" s="261" t="s">
        <v>43</v>
      </c>
      <c r="C1356" s="261" t="s">
        <v>47</v>
      </c>
      <c r="D1356" s="264" t="s">
        <v>81</v>
      </c>
      <c r="E1356" s="261" t="str">
        <f t="shared" si="21"/>
        <v>RRMale60-64</v>
      </c>
      <c r="F1356" s="266">
        <v>8376.8528000000006</v>
      </c>
    </row>
    <row r="1357" spans="2:6" x14ac:dyDescent="0.2">
      <c r="B1357" s="261" t="s">
        <v>43</v>
      </c>
      <c r="C1357" s="261" t="s">
        <v>47</v>
      </c>
      <c r="D1357" s="264" t="s">
        <v>82</v>
      </c>
      <c r="E1357" s="261" t="str">
        <f t="shared" si="21"/>
        <v>RRMale65-69</v>
      </c>
      <c r="F1357" s="266">
        <v>5919.8872000000001</v>
      </c>
    </row>
    <row r="1358" spans="2:6" x14ac:dyDescent="0.2">
      <c r="B1358" s="261" t="s">
        <v>43</v>
      </c>
      <c r="C1358" s="261" t="s">
        <v>47</v>
      </c>
      <c r="D1358" s="264" t="s">
        <v>19</v>
      </c>
      <c r="E1358" s="261" t="str">
        <f t="shared" si="21"/>
        <v>RRMale70-74</v>
      </c>
      <c r="F1358" s="266">
        <v>3881.0895999999998</v>
      </c>
    </row>
    <row r="1359" spans="2:6" x14ac:dyDescent="0.2">
      <c r="B1359" s="261" t="s">
        <v>43</v>
      </c>
      <c r="C1359" s="261" t="s">
        <v>47</v>
      </c>
      <c r="D1359" s="264" t="s">
        <v>20</v>
      </c>
      <c r="E1359" s="261" t="str">
        <f t="shared" si="21"/>
        <v>RRMale75-79</v>
      </c>
      <c r="F1359" s="266">
        <v>2104.0569</v>
      </c>
    </row>
    <row r="1360" spans="2:6" x14ac:dyDescent="0.2">
      <c r="B1360" s="261" t="s">
        <v>43</v>
      </c>
      <c r="C1360" s="261" t="s">
        <v>47</v>
      </c>
      <c r="D1360" s="264" t="s">
        <v>21</v>
      </c>
      <c r="E1360" s="261" t="str">
        <f t="shared" si="21"/>
        <v>RRMale80-84</v>
      </c>
      <c r="F1360" s="266">
        <v>1100.9301</v>
      </c>
    </row>
    <row r="1361" spans="2:6" x14ac:dyDescent="0.2">
      <c r="B1361" s="261" t="s">
        <v>43</v>
      </c>
      <c r="C1361" s="261" t="s">
        <v>47</v>
      </c>
      <c r="D1361" s="264" t="s">
        <v>22</v>
      </c>
      <c r="E1361" s="261" t="str">
        <f t="shared" si="21"/>
        <v>RRMale85-89</v>
      </c>
      <c r="F1361" s="266">
        <v>461.98009999999999</v>
      </c>
    </row>
    <row r="1362" spans="2:6" x14ac:dyDescent="0.2">
      <c r="B1362" s="261" t="s">
        <v>43</v>
      </c>
      <c r="C1362" s="261" t="s">
        <v>47</v>
      </c>
      <c r="D1362" s="264" t="s">
        <v>5</v>
      </c>
      <c r="E1362" s="261" t="str">
        <f t="shared" si="21"/>
        <v>RRMale90+</v>
      </c>
      <c r="F1362" s="266">
        <v>213.3775</v>
      </c>
    </row>
    <row r="1363" spans="2:6" x14ac:dyDescent="0.2">
      <c r="B1363" s="261" t="s">
        <v>43</v>
      </c>
      <c r="C1363" s="261" t="s">
        <v>3</v>
      </c>
      <c r="D1363" s="264">
        <v>0</v>
      </c>
      <c r="E1363" s="261" t="str">
        <f t="shared" si="21"/>
        <v>RRTotal0</v>
      </c>
      <c r="F1363" s="266">
        <v>12304.749</v>
      </c>
    </row>
    <row r="1364" spans="2:6" x14ac:dyDescent="0.2">
      <c r="B1364" s="261" t="s">
        <v>43</v>
      </c>
      <c r="C1364" s="261" t="s">
        <v>3</v>
      </c>
      <c r="D1364" s="265" t="s">
        <v>18</v>
      </c>
      <c r="E1364" s="261" t="str">
        <f t="shared" si="21"/>
        <v>RRTotal1-4</v>
      </c>
      <c r="F1364" s="266">
        <v>47045.745499999997</v>
      </c>
    </row>
    <row r="1365" spans="2:6" x14ac:dyDescent="0.2">
      <c r="B1365" s="261" t="s">
        <v>43</v>
      </c>
      <c r="C1365" s="261" t="s">
        <v>3</v>
      </c>
      <c r="D1365" s="265" t="s">
        <v>70</v>
      </c>
      <c r="E1365" s="261" t="str">
        <f t="shared" si="21"/>
        <v>RRTotal5-9</v>
      </c>
      <c r="F1365" s="266">
        <v>55461.3554</v>
      </c>
    </row>
    <row r="1366" spans="2:6" x14ac:dyDescent="0.2">
      <c r="B1366" s="261" t="s">
        <v>43</v>
      </c>
      <c r="C1366" s="261" t="s">
        <v>3</v>
      </c>
      <c r="D1366" s="265" t="s">
        <v>71</v>
      </c>
      <c r="E1366" s="261" t="str">
        <f t="shared" si="21"/>
        <v>RRTotal10-14</v>
      </c>
      <c r="F1366" s="266">
        <v>53495.9496</v>
      </c>
    </row>
    <row r="1367" spans="2:6" x14ac:dyDescent="0.2">
      <c r="B1367" s="261" t="s">
        <v>43</v>
      </c>
      <c r="C1367" s="261" t="s">
        <v>3</v>
      </c>
      <c r="D1367" s="264" t="s">
        <v>72</v>
      </c>
      <c r="E1367" s="261" t="str">
        <f t="shared" si="21"/>
        <v>RRTotal15-19</v>
      </c>
      <c r="F1367" s="266">
        <v>53445.737500000003</v>
      </c>
    </row>
    <row r="1368" spans="2:6" x14ac:dyDescent="0.2">
      <c r="B1368" s="261" t="s">
        <v>43</v>
      </c>
      <c r="C1368" s="261" t="s">
        <v>3</v>
      </c>
      <c r="D1368" s="264" t="s">
        <v>73</v>
      </c>
      <c r="E1368" s="261" t="str">
        <f t="shared" si="21"/>
        <v>RRTotal20-24</v>
      </c>
      <c r="F1368" s="266">
        <v>60857.328999999998</v>
      </c>
    </row>
    <row r="1369" spans="2:6" x14ac:dyDescent="0.2">
      <c r="B1369" s="261" t="s">
        <v>43</v>
      </c>
      <c r="C1369" s="261" t="s">
        <v>3</v>
      </c>
      <c r="D1369" s="264" t="s">
        <v>74</v>
      </c>
      <c r="E1369" s="261" t="str">
        <f t="shared" si="21"/>
        <v>RRTotal25-29</v>
      </c>
      <c r="F1369" s="266">
        <v>62923.065799999997</v>
      </c>
    </row>
    <row r="1370" spans="2:6" x14ac:dyDescent="0.2">
      <c r="B1370" s="261" t="s">
        <v>43</v>
      </c>
      <c r="C1370" s="261" t="s">
        <v>3</v>
      </c>
      <c r="D1370" s="264" t="s">
        <v>75</v>
      </c>
      <c r="E1370" s="261" t="str">
        <f t="shared" si="21"/>
        <v>RRTotal30-34</v>
      </c>
      <c r="F1370" s="266">
        <v>59064.593999999997</v>
      </c>
    </row>
    <row r="1371" spans="2:6" x14ac:dyDescent="0.2">
      <c r="B1371" s="261" t="s">
        <v>43</v>
      </c>
      <c r="C1371" s="261" t="s">
        <v>3</v>
      </c>
      <c r="D1371" s="264" t="s">
        <v>76</v>
      </c>
      <c r="E1371" s="261" t="str">
        <f t="shared" si="21"/>
        <v>RRTotal35-39</v>
      </c>
      <c r="F1371" s="266">
        <v>53928.027300000002</v>
      </c>
    </row>
    <row r="1372" spans="2:6" x14ac:dyDescent="0.2">
      <c r="B1372" s="261" t="s">
        <v>43</v>
      </c>
      <c r="C1372" s="261" t="s">
        <v>3</v>
      </c>
      <c r="D1372" s="264" t="s">
        <v>77</v>
      </c>
      <c r="E1372" s="261" t="str">
        <f t="shared" si="21"/>
        <v>RRTotal40-44</v>
      </c>
      <c r="F1372" s="266">
        <v>44073.321600000003</v>
      </c>
    </row>
    <row r="1373" spans="2:6" x14ac:dyDescent="0.2">
      <c r="B1373" s="261" t="s">
        <v>43</v>
      </c>
      <c r="C1373" s="261" t="s">
        <v>3</v>
      </c>
      <c r="D1373" s="264" t="s">
        <v>78</v>
      </c>
      <c r="E1373" s="261" t="str">
        <f t="shared" si="21"/>
        <v>RRTotal45-49</v>
      </c>
      <c r="F1373" s="266">
        <v>34357.351000000002</v>
      </c>
    </row>
    <row r="1374" spans="2:6" x14ac:dyDescent="0.2">
      <c r="B1374" s="261" t="s">
        <v>43</v>
      </c>
      <c r="C1374" s="261" t="s">
        <v>3</v>
      </c>
      <c r="D1374" s="264" t="s">
        <v>79</v>
      </c>
      <c r="E1374" s="261" t="str">
        <f t="shared" si="21"/>
        <v>RRTotal50-54</v>
      </c>
      <c r="F1374" s="266">
        <v>27369.769700000001</v>
      </c>
    </row>
    <row r="1375" spans="2:6" x14ac:dyDescent="0.2">
      <c r="B1375" s="261" t="s">
        <v>43</v>
      </c>
      <c r="C1375" s="261" t="s">
        <v>3</v>
      </c>
      <c r="D1375" s="264" t="s">
        <v>80</v>
      </c>
      <c r="E1375" s="261" t="str">
        <f t="shared" si="21"/>
        <v>RRTotal55-59</v>
      </c>
      <c r="F1375" s="266">
        <v>21895.1872</v>
      </c>
    </row>
    <row r="1376" spans="2:6" x14ac:dyDescent="0.2">
      <c r="B1376" s="261" t="s">
        <v>43</v>
      </c>
      <c r="C1376" s="261" t="s">
        <v>3</v>
      </c>
      <c r="D1376" s="264" t="s">
        <v>81</v>
      </c>
      <c r="E1376" s="261" t="str">
        <f t="shared" si="21"/>
        <v>RRTotal60-64</v>
      </c>
      <c r="F1376" s="266">
        <v>16428.120800000001</v>
      </c>
    </row>
    <row r="1377" spans="2:6" x14ac:dyDescent="0.2">
      <c r="B1377" s="261" t="s">
        <v>43</v>
      </c>
      <c r="C1377" s="261" t="s">
        <v>3</v>
      </c>
      <c r="D1377" s="264" t="s">
        <v>82</v>
      </c>
      <c r="E1377" s="261" t="str">
        <f t="shared" si="21"/>
        <v>RRTotal65-69</v>
      </c>
      <c r="F1377" s="266">
        <v>11560.4701</v>
      </c>
    </row>
    <row r="1378" spans="2:6" x14ac:dyDescent="0.2">
      <c r="B1378" s="261" t="s">
        <v>43</v>
      </c>
      <c r="C1378" s="261" t="s">
        <v>3</v>
      </c>
      <c r="D1378" s="264" t="s">
        <v>19</v>
      </c>
      <c r="E1378" s="261" t="str">
        <f t="shared" si="21"/>
        <v>RRTotal70-74</v>
      </c>
      <c r="F1378" s="266">
        <v>7532.7695999999996</v>
      </c>
    </row>
    <row r="1379" spans="2:6" x14ac:dyDescent="0.2">
      <c r="B1379" s="261" t="s">
        <v>43</v>
      </c>
      <c r="C1379" s="261" t="s">
        <v>3</v>
      </c>
      <c r="D1379" s="264" t="s">
        <v>20</v>
      </c>
      <c r="E1379" s="261" t="str">
        <f t="shared" si="21"/>
        <v>RRTotal75-79</v>
      </c>
      <c r="F1379" s="266">
        <v>4280.8526000000002</v>
      </c>
    </row>
    <row r="1380" spans="2:6" x14ac:dyDescent="0.2">
      <c r="B1380" s="261" t="s">
        <v>43</v>
      </c>
      <c r="C1380" s="261" t="s">
        <v>3</v>
      </c>
      <c r="D1380" s="264" t="s">
        <v>21</v>
      </c>
      <c r="E1380" s="261" t="str">
        <f t="shared" si="21"/>
        <v>RRTotal80-84</v>
      </c>
      <c r="F1380" s="266">
        <v>2369.9423999999999</v>
      </c>
    </row>
    <row r="1381" spans="2:6" x14ac:dyDescent="0.2">
      <c r="B1381" s="261" t="s">
        <v>43</v>
      </c>
      <c r="C1381" s="261" t="s">
        <v>3</v>
      </c>
      <c r="D1381" s="264" t="s">
        <v>22</v>
      </c>
      <c r="E1381" s="261" t="str">
        <f t="shared" si="21"/>
        <v>RRTotal85-89</v>
      </c>
      <c r="F1381" s="266">
        <v>1077.3155999999999</v>
      </c>
    </row>
    <row r="1382" spans="2:6" x14ac:dyDescent="0.2">
      <c r="B1382" s="261" t="s">
        <v>43</v>
      </c>
      <c r="C1382" s="261" t="s">
        <v>3</v>
      </c>
      <c r="D1382" s="264" t="s">
        <v>5</v>
      </c>
      <c r="E1382" s="261" t="str">
        <f t="shared" si="21"/>
        <v>RRTotal90+</v>
      </c>
      <c r="F1382" s="266">
        <v>536.05010000000004</v>
      </c>
    </row>
    <row r="1383" spans="2:6" x14ac:dyDescent="0.2">
      <c r="B1383" s="261" t="s">
        <v>65</v>
      </c>
      <c r="C1383" s="261" t="s">
        <v>48</v>
      </c>
      <c r="D1383" s="264">
        <v>0</v>
      </c>
      <c r="E1383" s="261" t="str">
        <f t="shared" si="21"/>
        <v>RSFemale0</v>
      </c>
      <c r="F1383" s="266">
        <v>68467.856</v>
      </c>
    </row>
    <row r="1384" spans="2:6" x14ac:dyDescent="0.2">
      <c r="B1384" s="261" t="s">
        <v>65</v>
      </c>
      <c r="C1384" s="261" t="s">
        <v>48</v>
      </c>
      <c r="D1384" s="265" t="s">
        <v>18</v>
      </c>
      <c r="E1384" s="261" t="str">
        <f t="shared" si="21"/>
        <v>RSFemale1-4</v>
      </c>
      <c r="F1384" s="266">
        <v>277226.55420000001</v>
      </c>
    </row>
    <row r="1385" spans="2:6" x14ac:dyDescent="0.2">
      <c r="B1385" s="261" t="s">
        <v>65</v>
      </c>
      <c r="C1385" s="261" t="s">
        <v>48</v>
      </c>
      <c r="D1385" s="265" t="s">
        <v>70</v>
      </c>
      <c r="E1385" s="261" t="str">
        <f t="shared" si="21"/>
        <v>RSFemale5-9</v>
      </c>
      <c r="F1385" s="266">
        <v>339156.3922</v>
      </c>
    </row>
    <row r="1386" spans="2:6" x14ac:dyDescent="0.2">
      <c r="B1386" s="261" t="s">
        <v>65</v>
      </c>
      <c r="C1386" s="261" t="s">
        <v>48</v>
      </c>
      <c r="D1386" s="265" t="s">
        <v>71</v>
      </c>
      <c r="E1386" s="261" t="str">
        <f t="shared" si="21"/>
        <v>RSFemale10-14</v>
      </c>
      <c r="F1386" s="266">
        <v>328705.11349999998</v>
      </c>
    </row>
    <row r="1387" spans="2:6" x14ac:dyDescent="0.2">
      <c r="B1387" s="261" t="s">
        <v>65</v>
      </c>
      <c r="C1387" s="261" t="s">
        <v>48</v>
      </c>
      <c r="D1387" s="264" t="s">
        <v>72</v>
      </c>
      <c r="E1387" s="261" t="str">
        <f t="shared" si="21"/>
        <v>RSFemale15-19</v>
      </c>
      <c r="F1387" s="266">
        <v>374260.74329999997</v>
      </c>
    </row>
    <row r="1388" spans="2:6" x14ac:dyDescent="0.2">
      <c r="B1388" s="261" t="s">
        <v>65</v>
      </c>
      <c r="C1388" s="261" t="s">
        <v>48</v>
      </c>
      <c r="D1388" s="264" t="s">
        <v>73</v>
      </c>
      <c r="E1388" s="261" t="str">
        <f t="shared" si="21"/>
        <v>RSFemale20-24</v>
      </c>
      <c r="F1388" s="266">
        <v>422406.14659999998</v>
      </c>
    </row>
    <row r="1389" spans="2:6" x14ac:dyDescent="0.2">
      <c r="B1389" s="261" t="s">
        <v>65</v>
      </c>
      <c r="C1389" s="261" t="s">
        <v>48</v>
      </c>
      <c r="D1389" s="264" t="s">
        <v>74</v>
      </c>
      <c r="E1389" s="261" t="str">
        <f t="shared" si="21"/>
        <v>RSFemale25-29</v>
      </c>
      <c r="F1389" s="266">
        <v>429437.3798</v>
      </c>
    </row>
    <row r="1390" spans="2:6" x14ac:dyDescent="0.2">
      <c r="B1390" s="261" t="s">
        <v>65</v>
      </c>
      <c r="C1390" s="261" t="s">
        <v>48</v>
      </c>
      <c r="D1390" s="264" t="s">
        <v>75</v>
      </c>
      <c r="E1390" s="261" t="str">
        <f t="shared" si="21"/>
        <v>RSFemale30-34</v>
      </c>
      <c r="F1390" s="266">
        <v>426127.22970000003</v>
      </c>
    </row>
    <row r="1391" spans="2:6" x14ac:dyDescent="0.2">
      <c r="B1391" s="261" t="s">
        <v>65</v>
      </c>
      <c r="C1391" s="261" t="s">
        <v>48</v>
      </c>
      <c r="D1391" s="264" t="s">
        <v>76</v>
      </c>
      <c r="E1391" s="261" t="str">
        <f t="shared" si="21"/>
        <v>RSFemale35-39</v>
      </c>
      <c r="F1391" s="266">
        <v>441893.47029999999</v>
      </c>
    </row>
    <row r="1392" spans="2:6" x14ac:dyDescent="0.2">
      <c r="B1392" s="261" t="s">
        <v>65</v>
      </c>
      <c r="C1392" s="261" t="s">
        <v>48</v>
      </c>
      <c r="D1392" s="264" t="s">
        <v>77</v>
      </c>
      <c r="E1392" s="261" t="str">
        <f t="shared" si="21"/>
        <v>RSFemale40-44</v>
      </c>
      <c r="F1392" s="266">
        <v>404572.53269999998</v>
      </c>
    </row>
    <row r="1393" spans="2:6" x14ac:dyDescent="0.2">
      <c r="B1393" s="261" t="s">
        <v>65</v>
      </c>
      <c r="C1393" s="261" t="s">
        <v>48</v>
      </c>
      <c r="D1393" s="264" t="s">
        <v>78</v>
      </c>
      <c r="E1393" s="261" t="str">
        <f t="shared" si="21"/>
        <v>RSFemale45-49</v>
      </c>
      <c r="F1393" s="266">
        <v>374115.97129999998</v>
      </c>
    </row>
    <row r="1394" spans="2:6" x14ac:dyDescent="0.2">
      <c r="B1394" s="261" t="s">
        <v>65</v>
      </c>
      <c r="C1394" s="261" t="s">
        <v>48</v>
      </c>
      <c r="D1394" s="264" t="s">
        <v>79</v>
      </c>
      <c r="E1394" s="261" t="str">
        <f t="shared" si="21"/>
        <v>RSFemale50-54</v>
      </c>
      <c r="F1394" s="266">
        <v>383505.13900000002</v>
      </c>
    </row>
    <row r="1395" spans="2:6" x14ac:dyDescent="0.2">
      <c r="B1395" s="261" t="s">
        <v>65</v>
      </c>
      <c r="C1395" s="261" t="s">
        <v>48</v>
      </c>
      <c r="D1395" s="264" t="s">
        <v>80</v>
      </c>
      <c r="E1395" s="261" t="str">
        <f t="shared" si="21"/>
        <v>RSFemale55-59</v>
      </c>
      <c r="F1395" s="266">
        <v>387184.1372</v>
      </c>
    </row>
    <row r="1396" spans="2:6" x14ac:dyDescent="0.2">
      <c r="B1396" s="261" t="s">
        <v>65</v>
      </c>
      <c r="C1396" s="261" t="s">
        <v>48</v>
      </c>
      <c r="D1396" s="264" t="s">
        <v>81</v>
      </c>
      <c r="E1396" s="261" t="str">
        <f t="shared" si="21"/>
        <v>RSFemale60-64</v>
      </c>
      <c r="F1396" s="266">
        <v>342895.74599999998</v>
      </c>
    </row>
    <row r="1397" spans="2:6" x14ac:dyDescent="0.2">
      <c r="B1397" s="261" t="s">
        <v>65</v>
      </c>
      <c r="C1397" s="261" t="s">
        <v>48</v>
      </c>
      <c r="D1397" s="264" t="s">
        <v>82</v>
      </c>
      <c r="E1397" s="261" t="str">
        <f t="shared" si="21"/>
        <v>RSFemale65-69</v>
      </c>
      <c r="F1397" s="266">
        <v>283335.02850000001</v>
      </c>
    </row>
    <row r="1398" spans="2:6" x14ac:dyDescent="0.2">
      <c r="B1398" s="261" t="s">
        <v>65</v>
      </c>
      <c r="C1398" s="261" t="s">
        <v>48</v>
      </c>
      <c r="D1398" s="264" t="s">
        <v>19</v>
      </c>
      <c r="E1398" s="261" t="str">
        <f t="shared" si="21"/>
        <v>RSFemale70-74</v>
      </c>
      <c r="F1398" s="266">
        <v>217238.86040000001</v>
      </c>
    </row>
    <row r="1399" spans="2:6" x14ac:dyDescent="0.2">
      <c r="B1399" s="261" t="s">
        <v>65</v>
      </c>
      <c r="C1399" s="261" t="s">
        <v>48</v>
      </c>
      <c r="D1399" s="264" t="s">
        <v>20</v>
      </c>
      <c r="E1399" s="261" t="str">
        <f t="shared" si="21"/>
        <v>RSFemale75-79</v>
      </c>
      <c r="F1399" s="266">
        <v>151100.56779999999</v>
      </c>
    </row>
    <row r="1400" spans="2:6" x14ac:dyDescent="0.2">
      <c r="B1400" s="261" t="s">
        <v>65</v>
      </c>
      <c r="C1400" s="261" t="s">
        <v>48</v>
      </c>
      <c r="D1400" s="264" t="s">
        <v>21</v>
      </c>
      <c r="E1400" s="261" t="str">
        <f t="shared" si="21"/>
        <v>RSFemale80-84</v>
      </c>
      <c r="F1400" s="266">
        <v>103851.9979</v>
      </c>
    </row>
    <row r="1401" spans="2:6" x14ac:dyDescent="0.2">
      <c r="B1401" s="261" t="s">
        <v>65</v>
      </c>
      <c r="C1401" s="261" t="s">
        <v>48</v>
      </c>
      <c r="D1401" s="264" t="s">
        <v>22</v>
      </c>
      <c r="E1401" s="261" t="str">
        <f t="shared" si="21"/>
        <v>RSFemale85-89</v>
      </c>
      <c r="F1401" s="266">
        <v>61695.6086</v>
      </c>
    </row>
    <row r="1402" spans="2:6" x14ac:dyDescent="0.2">
      <c r="B1402" s="261" t="s">
        <v>65</v>
      </c>
      <c r="C1402" s="261" t="s">
        <v>48</v>
      </c>
      <c r="D1402" s="264" t="s">
        <v>5</v>
      </c>
      <c r="E1402" s="261" t="str">
        <f t="shared" si="21"/>
        <v>RSFemale90+</v>
      </c>
      <c r="F1402" s="266">
        <v>44609.167099999999</v>
      </c>
    </row>
    <row r="1403" spans="2:6" x14ac:dyDescent="0.2">
      <c r="B1403" s="261" t="s">
        <v>65</v>
      </c>
      <c r="C1403" s="261" t="s">
        <v>47</v>
      </c>
      <c r="D1403" s="264">
        <v>0</v>
      </c>
      <c r="E1403" s="261" t="str">
        <f t="shared" si="21"/>
        <v>RSMale0</v>
      </c>
      <c r="F1403" s="266">
        <v>71807.864400000006</v>
      </c>
    </row>
    <row r="1404" spans="2:6" x14ac:dyDescent="0.2">
      <c r="B1404" s="261" t="s">
        <v>65</v>
      </c>
      <c r="C1404" s="261" t="s">
        <v>47</v>
      </c>
      <c r="D1404" s="265" t="s">
        <v>18</v>
      </c>
      <c r="E1404" s="261" t="str">
        <f t="shared" si="21"/>
        <v>RSMale1-4</v>
      </c>
      <c r="F1404" s="266">
        <v>290730.01899999997</v>
      </c>
    </row>
    <row r="1405" spans="2:6" x14ac:dyDescent="0.2">
      <c r="B1405" s="261" t="s">
        <v>65</v>
      </c>
      <c r="C1405" s="261" t="s">
        <v>47</v>
      </c>
      <c r="D1405" s="265" t="s">
        <v>70</v>
      </c>
      <c r="E1405" s="261" t="str">
        <f t="shared" si="21"/>
        <v>RSMale5-9</v>
      </c>
      <c r="F1405" s="266">
        <v>355566.46019999997</v>
      </c>
    </row>
    <row r="1406" spans="2:6" x14ac:dyDescent="0.2">
      <c r="B1406" s="261" t="s">
        <v>65</v>
      </c>
      <c r="C1406" s="261" t="s">
        <v>47</v>
      </c>
      <c r="D1406" s="265" t="s">
        <v>71</v>
      </c>
      <c r="E1406" s="261" t="str">
        <f t="shared" si="21"/>
        <v>RSMale10-14</v>
      </c>
      <c r="F1406" s="266">
        <v>344587.87609999999</v>
      </c>
    </row>
    <row r="1407" spans="2:6" x14ac:dyDescent="0.2">
      <c r="B1407" s="261" t="s">
        <v>65</v>
      </c>
      <c r="C1407" s="261" t="s">
        <v>47</v>
      </c>
      <c r="D1407" s="264" t="s">
        <v>72</v>
      </c>
      <c r="E1407" s="261" t="str">
        <f t="shared" si="21"/>
        <v>RSMale15-19</v>
      </c>
      <c r="F1407" s="266">
        <v>391761.04080000002</v>
      </c>
    </row>
    <row r="1408" spans="2:6" x14ac:dyDescent="0.2">
      <c r="B1408" s="261" t="s">
        <v>65</v>
      </c>
      <c r="C1408" s="261" t="s">
        <v>47</v>
      </c>
      <c r="D1408" s="264" t="s">
        <v>73</v>
      </c>
      <c r="E1408" s="261" t="str">
        <f t="shared" si="21"/>
        <v>RSMale20-24</v>
      </c>
      <c r="F1408" s="266">
        <v>435418.14850000001</v>
      </c>
    </row>
    <row r="1409" spans="2:6" x14ac:dyDescent="0.2">
      <c r="B1409" s="261" t="s">
        <v>65</v>
      </c>
      <c r="C1409" s="261" t="s">
        <v>47</v>
      </c>
      <c r="D1409" s="264" t="s">
        <v>74</v>
      </c>
      <c r="E1409" s="261" t="str">
        <f t="shared" si="21"/>
        <v>RSMale25-29</v>
      </c>
      <c r="F1409" s="266">
        <v>434216.42420000001</v>
      </c>
    </row>
    <row r="1410" spans="2:6" x14ac:dyDescent="0.2">
      <c r="B1410" s="261" t="s">
        <v>65</v>
      </c>
      <c r="C1410" s="261" t="s">
        <v>47</v>
      </c>
      <c r="D1410" s="264" t="s">
        <v>75</v>
      </c>
      <c r="E1410" s="261" t="str">
        <f t="shared" si="21"/>
        <v>RSMale30-34</v>
      </c>
      <c r="F1410" s="266">
        <v>426151.5074</v>
      </c>
    </row>
    <row r="1411" spans="2:6" x14ac:dyDescent="0.2">
      <c r="B1411" s="261" t="s">
        <v>65</v>
      </c>
      <c r="C1411" s="261" t="s">
        <v>47</v>
      </c>
      <c r="D1411" s="264" t="s">
        <v>76</v>
      </c>
      <c r="E1411" s="261" t="str">
        <f t="shared" si="21"/>
        <v>RSMale35-39</v>
      </c>
      <c r="F1411" s="266">
        <v>432645.08639999997</v>
      </c>
    </row>
    <row r="1412" spans="2:6" x14ac:dyDescent="0.2">
      <c r="B1412" s="261" t="s">
        <v>65</v>
      </c>
      <c r="C1412" s="261" t="s">
        <v>47</v>
      </c>
      <c r="D1412" s="264" t="s">
        <v>77</v>
      </c>
      <c r="E1412" s="261" t="str">
        <f t="shared" ref="E1412:E1475" si="22">_xlfn.CONCAT(B1412,C1412,D1412)</f>
        <v>RSMale40-44</v>
      </c>
      <c r="F1412" s="266">
        <v>386661.69290000002</v>
      </c>
    </row>
    <row r="1413" spans="2:6" x14ac:dyDescent="0.2">
      <c r="B1413" s="261" t="s">
        <v>65</v>
      </c>
      <c r="C1413" s="261" t="s">
        <v>47</v>
      </c>
      <c r="D1413" s="264" t="s">
        <v>78</v>
      </c>
      <c r="E1413" s="261" t="str">
        <f t="shared" si="22"/>
        <v>RSMale45-49</v>
      </c>
      <c r="F1413" s="266">
        <v>353117.98149999999</v>
      </c>
    </row>
    <row r="1414" spans="2:6" x14ac:dyDescent="0.2">
      <c r="B1414" s="261" t="s">
        <v>65</v>
      </c>
      <c r="C1414" s="261" t="s">
        <v>47</v>
      </c>
      <c r="D1414" s="264" t="s">
        <v>79</v>
      </c>
      <c r="E1414" s="261" t="str">
        <f t="shared" si="22"/>
        <v>RSMale50-54</v>
      </c>
      <c r="F1414" s="266">
        <v>351844.38740000001</v>
      </c>
    </row>
    <row r="1415" spans="2:6" x14ac:dyDescent="0.2">
      <c r="B1415" s="261" t="s">
        <v>65</v>
      </c>
      <c r="C1415" s="261" t="s">
        <v>47</v>
      </c>
      <c r="D1415" s="264" t="s">
        <v>80</v>
      </c>
      <c r="E1415" s="261" t="str">
        <f t="shared" si="22"/>
        <v>RSMale55-59</v>
      </c>
      <c r="F1415" s="266">
        <v>347996.47460000002</v>
      </c>
    </row>
    <row r="1416" spans="2:6" x14ac:dyDescent="0.2">
      <c r="B1416" s="261" t="s">
        <v>65</v>
      </c>
      <c r="C1416" s="261" t="s">
        <v>47</v>
      </c>
      <c r="D1416" s="264" t="s">
        <v>81</v>
      </c>
      <c r="E1416" s="261" t="str">
        <f t="shared" si="22"/>
        <v>RSMale60-64</v>
      </c>
      <c r="F1416" s="266">
        <v>300287.97149999999</v>
      </c>
    </row>
    <row r="1417" spans="2:6" x14ac:dyDescent="0.2">
      <c r="B1417" s="261" t="s">
        <v>65</v>
      </c>
      <c r="C1417" s="261" t="s">
        <v>47</v>
      </c>
      <c r="D1417" s="264" t="s">
        <v>82</v>
      </c>
      <c r="E1417" s="261" t="str">
        <f t="shared" si="22"/>
        <v>RSMale65-69</v>
      </c>
      <c r="F1417" s="266">
        <v>238127.9485</v>
      </c>
    </row>
    <row r="1418" spans="2:6" x14ac:dyDescent="0.2">
      <c r="B1418" s="261" t="s">
        <v>65</v>
      </c>
      <c r="C1418" s="261" t="s">
        <v>47</v>
      </c>
      <c r="D1418" s="264" t="s">
        <v>19</v>
      </c>
      <c r="E1418" s="261" t="str">
        <f t="shared" si="22"/>
        <v>RSMale70-74</v>
      </c>
      <c r="F1418" s="266">
        <v>171877.23</v>
      </c>
    </row>
    <row r="1419" spans="2:6" x14ac:dyDescent="0.2">
      <c r="B1419" s="261" t="s">
        <v>65</v>
      </c>
      <c r="C1419" s="261" t="s">
        <v>47</v>
      </c>
      <c r="D1419" s="264" t="s">
        <v>20</v>
      </c>
      <c r="E1419" s="261" t="str">
        <f t="shared" si="22"/>
        <v>RSMale75-79</v>
      </c>
      <c r="F1419" s="266">
        <v>108632.60860000001</v>
      </c>
    </row>
    <row r="1420" spans="2:6" x14ac:dyDescent="0.2">
      <c r="B1420" s="261" t="s">
        <v>65</v>
      </c>
      <c r="C1420" s="261" t="s">
        <v>47</v>
      </c>
      <c r="D1420" s="264" t="s">
        <v>21</v>
      </c>
      <c r="E1420" s="261" t="str">
        <f t="shared" si="22"/>
        <v>RSMale80-84</v>
      </c>
      <c r="F1420" s="266">
        <v>65038.501900000003</v>
      </c>
    </row>
    <row r="1421" spans="2:6" x14ac:dyDescent="0.2">
      <c r="B1421" s="261" t="s">
        <v>65</v>
      </c>
      <c r="C1421" s="261" t="s">
        <v>47</v>
      </c>
      <c r="D1421" s="264" t="s">
        <v>22</v>
      </c>
      <c r="E1421" s="261" t="str">
        <f t="shared" si="22"/>
        <v>RSMale85-89</v>
      </c>
      <c r="F1421" s="266">
        <v>32216.505799999999</v>
      </c>
    </row>
    <row r="1422" spans="2:6" x14ac:dyDescent="0.2">
      <c r="B1422" s="261" t="s">
        <v>65</v>
      </c>
      <c r="C1422" s="261" t="s">
        <v>47</v>
      </c>
      <c r="D1422" s="264" t="s">
        <v>5</v>
      </c>
      <c r="E1422" s="261" t="str">
        <f t="shared" si="22"/>
        <v>RSMale90+</v>
      </c>
      <c r="F1422" s="266">
        <v>16858.932799999999</v>
      </c>
    </row>
    <row r="1423" spans="2:6" x14ac:dyDescent="0.2">
      <c r="B1423" s="261" t="s">
        <v>65</v>
      </c>
      <c r="C1423" s="261" t="s">
        <v>3</v>
      </c>
      <c r="D1423" s="264">
        <v>0</v>
      </c>
      <c r="E1423" s="261" t="str">
        <f t="shared" si="22"/>
        <v>RSTotal0</v>
      </c>
      <c r="F1423" s="266">
        <v>140275.7205</v>
      </c>
    </row>
    <row r="1424" spans="2:6" x14ac:dyDescent="0.2">
      <c r="B1424" s="261" t="s">
        <v>65</v>
      </c>
      <c r="C1424" s="261" t="s">
        <v>3</v>
      </c>
      <c r="D1424" s="265" t="s">
        <v>18</v>
      </c>
      <c r="E1424" s="261" t="str">
        <f t="shared" si="22"/>
        <v>RSTotal1-4</v>
      </c>
      <c r="F1424" s="266">
        <v>567956.57319999998</v>
      </c>
    </row>
    <row r="1425" spans="2:6" x14ac:dyDescent="0.2">
      <c r="B1425" s="261" t="s">
        <v>65</v>
      </c>
      <c r="C1425" s="261" t="s">
        <v>3</v>
      </c>
      <c r="D1425" s="265" t="s">
        <v>70</v>
      </c>
      <c r="E1425" s="261" t="str">
        <f t="shared" si="22"/>
        <v>RSTotal5-9</v>
      </c>
      <c r="F1425" s="266">
        <v>694722.85230000003</v>
      </c>
    </row>
    <row r="1426" spans="2:6" x14ac:dyDescent="0.2">
      <c r="B1426" s="261" t="s">
        <v>65</v>
      </c>
      <c r="C1426" s="261" t="s">
        <v>3</v>
      </c>
      <c r="D1426" s="265" t="s">
        <v>71</v>
      </c>
      <c r="E1426" s="261" t="str">
        <f t="shared" si="22"/>
        <v>RSTotal10-14</v>
      </c>
      <c r="F1426" s="266">
        <v>673292.98939999996</v>
      </c>
    </row>
    <row r="1427" spans="2:6" x14ac:dyDescent="0.2">
      <c r="B1427" s="261" t="s">
        <v>65</v>
      </c>
      <c r="C1427" s="261" t="s">
        <v>3</v>
      </c>
      <c r="D1427" s="264" t="s">
        <v>72</v>
      </c>
      <c r="E1427" s="261" t="str">
        <f t="shared" si="22"/>
        <v>RSTotal15-19</v>
      </c>
      <c r="F1427" s="266">
        <v>766021.77839999995</v>
      </c>
    </row>
    <row r="1428" spans="2:6" x14ac:dyDescent="0.2">
      <c r="B1428" s="261" t="s">
        <v>65</v>
      </c>
      <c r="C1428" s="261" t="s">
        <v>3</v>
      </c>
      <c r="D1428" s="264" t="s">
        <v>73</v>
      </c>
      <c r="E1428" s="261" t="str">
        <f t="shared" si="22"/>
        <v>RSTotal20-24</v>
      </c>
      <c r="F1428" s="266">
        <v>857824.25020000001</v>
      </c>
    </row>
    <row r="1429" spans="2:6" x14ac:dyDescent="0.2">
      <c r="B1429" s="261" t="s">
        <v>65</v>
      </c>
      <c r="C1429" s="261" t="s">
        <v>3</v>
      </c>
      <c r="D1429" s="264" t="s">
        <v>74</v>
      </c>
      <c r="E1429" s="261" t="str">
        <f t="shared" si="22"/>
        <v>RSTotal25-29</v>
      </c>
      <c r="F1429" s="266">
        <v>863653.78799999994</v>
      </c>
    </row>
    <row r="1430" spans="2:6" x14ac:dyDescent="0.2">
      <c r="B1430" s="261" t="s">
        <v>65</v>
      </c>
      <c r="C1430" s="261" t="s">
        <v>3</v>
      </c>
      <c r="D1430" s="264" t="s">
        <v>75</v>
      </c>
      <c r="E1430" s="261" t="str">
        <f t="shared" si="22"/>
        <v>RSTotal30-34</v>
      </c>
      <c r="F1430" s="266">
        <v>852278.72230000002</v>
      </c>
    </row>
    <row r="1431" spans="2:6" x14ac:dyDescent="0.2">
      <c r="B1431" s="261" t="s">
        <v>65</v>
      </c>
      <c r="C1431" s="261" t="s">
        <v>3</v>
      </c>
      <c r="D1431" s="264" t="s">
        <v>76</v>
      </c>
      <c r="E1431" s="261" t="str">
        <f t="shared" si="22"/>
        <v>RSTotal35-39</v>
      </c>
      <c r="F1431" s="266">
        <v>874538.49890000001</v>
      </c>
    </row>
    <row r="1432" spans="2:6" x14ac:dyDescent="0.2">
      <c r="B1432" s="261" t="s">
        <v>65</v>
      </c>
      <c r="C1432" s="261" t="s">
        <v>3</v>
      </c>
      <c r="D1432" s="264" t="s">
        <v>77</v>
      </c>
      <c r="E1432" s="261" t="str">
        <f t="shared" si="22"/>
        <v>RSTotal40-44</v>
      </c>
      <c r="F1432" s="266">
        <v>791234.22210000001</v>
      </c>
    </row>
    <row r="1433" spans="2:6" x14ac:dyDescent="0.2">
      <c r="B1433" s="261" t="s">
        <v>65</v>
      </c>
      <c r="C1433" s="261" t="s">
        <v>3</v>
      </c>
      <c r="D1433" s="264" t="s">
        <v>78</v>
      </c>
      <c r="E1433" s="261" t="str">
        <f t="shared" si="22"/>
        <v>RSTotal45-49</v>
      </c>
      <c r="F1433" s="266">
        <v>727233.93160000001</v>
      </c>
    </row>
    <row r="1434" spans="2:6" x14ac:dyDescent="0.2">
      <c r="B1434" s="261" t="s">
        <v>65</v>
      </c>
      <c r="C1434" s="261" t="s">
        <v>3</v>
      </c>
      <c r="D1434" s="264" t="s">
        <v>79</v>
      </c>
      <c r="E1434" s="261" t="str">
        <f t="shared" si="22"/>
        <v>RSTotal50-54</v>
      </c>
      <c r="F1434" s="266">
        <v>735349.51910000003</v>
      </c>
    </row>
    <row r="1435" spans="2:6" x14ac:dyDescent="0.2">
      <c r="B1435" s="261" t="s">
        <v>65</v>
      </c>
      <c r="C1435" s="261" t="s">
        <v>3</v>
      </c>
      <c r="D1435" s="264" t="s">
        <v>80</v>
      </c>
      <c r="E1435" s="261" t="str">
        <f t="shared" si="22"/>
        <v>RSTotal55-59</v>
      </c>
      <c r="F1435" s="266">
        <v>735180.61129999999</v>
      </c>
    </row>
    <row r="1436" spans="2:6" x14ac:dyDescent="0.2">
      <c r="B1436" s="261" t="s">
        <v>65</v>
      </c>
      <c r="C1436" s="261" t="s">
        <v>3</v>
      </c>
      <c r="D1436" s="264" t="s">
        <v>81</v>
      </c>
      <c r="E1436" s="261" t="str">
        <f t="shared" si="22"/>
        <v>RSTotal60-64</v>
      </c>
      <c r="F1436" s="266">
        <v>643183.71730000002</v>
      </c>
    </row>
    <row r="1437" spans="2:6" x14ac:dyDescent="0.2">
      <c r="B1437" s="261" t="s">
        <v>65</v>
      </c>
      <c r="C1437" s="261" t="s">
        <v>3</v>
      </c>
      <c r="D1437" s="264" t="s">
        <v>82</v>
      </c>
      <c r="E1437" s="261" t="str">
        <f t="shared" si="22"/>
        <v>RSTotal65-69</v>
      </c>
      <c r="F1437" s="266">
        <v>521462.97560000001</v>
      </c>
    </row>
    <row r="1438" spans="2:6" x14ac:dyDescent="0.2">
      <c r="B1438" s="261" t="s">
        <v>65</v>
      </c>
      <c r="C1438" s="261" t="s">
        <v>3</v>
      </c>
      <c r="D1438" s="264" t="s">
        <v>19</v>
      </c>
      <c r="E1438" s="261" t="str">
        <f t="shared" si="22"/>
        <v>RSTotal70-74</v>
      </c>
      <c r="F1438" s="266">
        <v>389116.08199999999</v>
      </c>
    </row>
    <row r="1439" spans="2:6" x14ac:dyDescent="0.2">
      <c r="B1439" s="261" t="s">
        <v>65</v>
      </c>
      <c r="C1439" s="261" t="s">
        <v>3</v>
      </c>
      <c r="D1439" s="264" t="s">
        <v>20</v>
      </c>
      <c r="E1439" s="261" t="str">
        <f t="shared" si="22"/>
        <v>RSTotal75-79</v>
      </c>
      <c r="F1439" s="266">
        <v>259733.1182</v>
      </c>
    </row>
    <row r="1440" spans="2:6" x14ac:dyDescent="0.2">
      <c r="B1440" s="261" t="s">
        <v>65</v>
      </c>
      <c r="C1440" s="261" t="s">
        <v>3</v>
      </c>
      <c r="D1440" s="264" t="s">
        <v>21</v>
      </c>
      <c r="E1440" s="261" t="str">
        <f t="shared" si="22"/>
        <v>RSTotal80-84</v>
      </c>
      <c r="F1440" s="266">
        <v>168890.4008</v>
      </c>
    </row>
    <row r="1441" spans="2:6" x14ac:dyDescent="0.2">
      <c r="B1441" s="261" t="s">
        <v>65</v>
      </c>
      <c r="C1441" s="261" t="s">
        <v>3</v>
      </c>
      <c r="D1441" s="264" t="s">
        <v>22</v>
      </c>
      <c r="E1441" s="261" t="str">
        <f t="shared" si="22"/>
        <v>RSTotal85-89</v>
      </c>
      <c r="F1441" s="266">
        <v>93912.043999999994</v>
      </c>
    </row>
    <row r="1442" spans="2:6" x14ac:dyDescent="0.2">
      <c r="B1442" s="261" t="s">
        <v>65</v>
      </c>
      <c r="C1442" s="261" t="s">
        <v>3</v>
      </c>
      <c r="D1442" s="264" t="s">
        <v>5</v>
      </c>
      <c r="E1442" s="261" t="str">
        <f t="shared" si="22"/>
        <v>RSTotal90+</v>
      </c>
      <c r="F1442" s="266">
        <v>61468.0933</v>
      </c>
    </row>
    <row r="1443" spans="2:6" x14ac:dyDescent="0.2">
      <c r="B1443" s="261" t="s">
        <v>64</v>
      </c>
      <c r="C1443" s="261" t="s">
        <v>48</v>
      </c>
      <c r="D1443" s="264">
        <v>0</v>
      </c>
      <c r="E1443" s="261" t="str">
        <f t="shared" si="22"/>
        <v>SCFemale0</v>
      </c>
      <c r="F1443" s="266">
        <v>47402.783000000003</v>
      </c>
    </row>
    <row r="1444" spans="2:6" x14ac:dyDescent="0.2">
      <c r="B1444" s="261" t="s">
        <v>64</v>
      </c>
      <c r="C1444" s="261" t="s">
        <v>48</v>
      </c>
      <c r="D1444" s="265" t="s">
        <v>18</v>
      </c>
      <c r="E1444" s="261" t="str">
        <f t="shared" si="22"/>
        <v>SCFemale1-4</v>
      </c>
      <c r="F1444" s="266">
        <v>190193.2763</v>
      </c>
    </row>
    <row r="1445" spans="2:6" x14ac:dyDescent="0.2">
      <c r="B1445" s="261" t="s">
        <v>64</v>
      </c>
      <c r="C1445" s="261" t="s">
        <v>48</v>
      </c>
      <c r="D1445" s="265" t="s">
        <v>70</v>
      </c>
      <c r="E1445" s="261" t="str">
        <f t="shared" si="22"/>
        <v>SCFemale5-9</v>
      </c>
      <c r="F1445" s="266">
        <v>226940.34849999999</v>
      </c>
    </row>
    <row r="1446" spans="2:6" x14ac:dyDescent="0.2">
      <c r="B1446" s="261" t="s">
        <v>64</v>
      </c>
      <c r="C1446" s="261" t="s">
        <v>48</v>
      </c>
      <c r="D1446" s="265" t="s">
        <v>71</v>
      </c>
      <c r="E1446" s="261" t="str">
        <f t="shared" si="22"/>
        <v>SCFemale10-14</v>
      </c>
      <c r="F1446" s="266">
        <v>218300.68109999999</v>
      </c>
    </row>
    <row r="1447" spans="2:6" x14ac:dyDescent="0.2">
      <c r="B1447" s="261" t="s">
        <v>64</v>
      </c>
      <c r="C1447" s="261" t="s">
        <v>48</v>
      </c>
      <c r="D1447" s="264" t="s">
        <v>72</v>
      </c>
      <c r="E1447" s="261" t="str">
        <f t="shared" si="22"/>
        <v>SCFemale15-19</v>
      </c>
      <c r="F1447" s="266">
        <v>230780.0465</v>
      </c>
    </row>
    <row r="1448" spans="2:6" x14ac:dyDescent="0.2">
      <c r="B1448" s="261" t="s">
        <v>64</v>
      </c>
      <c r="C1448" s="261" t="s">
        <v>48</v>
      </c>
      <c r="D1448" s="264" t="s">
        <v>73</v>
      </c>
      <c r="E1448" s="261" t="str">
        <f t="shared" si="22"/>
        <v>SCFemale20-24</v>
      </c>
      <c r="F1448" s="266">
        <v>273531.2268</v>
      </c>
    </row>
    <row r="1449" spans="2:6" x14ac:dyDescent="0.2">
      <c r="B1449" s="261" t="s">
        <v>64</v>
      </c>
      <c r="C1449" s="261" t="s">
        <v>48</v>
      </c>
      <c r="D1449" s="264" t="s">
        <v>74</v>
      </c>
      <c r="E1449" s="261" t="str">
        <f t="shared" si="22"/>
        <v>SCFemale25-29</v>
      </c>
      <c r="F1449" s="266">
        <v>292598.83289999998</v>
      </c>
    </row>
    <row r="1450" spans="2:6" x14ac:dyDescent="0.2">
      <c r="B1450" s="261" t="s">
        <v>64</v>
      </c>
      <c r="C1450" s="261" t="s">
        <v>48</v>
      </c>
      <c r="D1450" s="264" t="s">
        <v>75</v>
      </c>
      <c r="E1450" s="261" t="str">
        <f t="shared" si="22"/>
        <v>SCFemale30-34</v>
      </c>
      <c r="F1450" s="266">
        <v>301136.79470000003</v>
      </c>
    </row>
    <row r="1451" spans="2:6" x14ac:dyDescent="0.2">
      <c r="B1451" s="261" t="s">
        <v>64</v>
      </c>
      <c r="C1451" s="261" t="s">
        <v>48</v>
      </c>
      <c r="D1451" s="264" t="s">
        <v>76</v>
      </c>
      <c r="E1451" s="261" t="str">
        <f t="shared" si="22"/>
        <v>SCFemale35-39</v>
      </c>
      <c r="F1451" s="266">
        <v>297120.64360000001</v>
      </c>
    </row>
    <row r="1452" spans="2:6" x14ac:dyDescent="0.2">
      <c r="B1452" s="261" t="s">
        <v>64</v>
      </c>
      <c r="C1452" s="261" t="s">
        <v>48</v>
      </c>
      <c r="D1452" s="264" t="s">
        <v>77</v>
      </c>
      <c r="E1452" s="261" t="str">
        <f t="shared" si="22"/>
        <v>SCFemale40-44</v>
      </c>
      <c r="F1452" s="266">
        <v>266323.08929999999</v>
      </c>
    </row>
    <row r="1453" spans="2:6" x14ac:dyDescent="0.2">
      <c r="B1453" s="261" t="s">
        <v>64</v>
      </c>
      <c r="C1453" s="261" t="s">
        <v>48</v>
      </c>
      <c r="D1453" s="264" t="s">
        <v>78</v>
      </c>
      <c r="E1453" s="261" t="str">
        <f t="shared" si="22"/>
        <v>SCFemale45-49</v>
      </c>
      <c r="F1453" s="266">
        <v>244738.75659999999</v>
      </c>
    </row>
    <row r="1454" spans="2:6" x14ac:dyDescent="0.2">
      <c r="B1454" s="261" t="s">
        <v>64</v>
      </c>
      <c r="C1454" s="261" t="s">
        <v>48</v>
      </c>
      <c r="D1454" s="264" t="s">
        <v>79</v>
      </c>
      <c r="E1454" s="261" t="str">
        <f t="shared" si="22"/>
        <v>SCFemale50-54</v>
      </c>
      <c r="F1454" s="266">
        <v>238868.21030000001</v>
      </c>
    </row>
    <row r="1455" spans="2:6" x14ac:dyDescent="0.2">
      <c r="B1455" s="261" t="s">
        <v>64</v>
      </c>
      <c r="C1455" s="261" t="s">
        <v>48</v>
      </c>
      <c r="D1455" s="264" t="s">
        <v>80</v>
      </c>
      <c r="E1455" s="261" t="str">
        <f t="shared" si="22"/>
        <v>SCFemale55-59</v>
      </c>
      <c r="F1455" s="266">
        <v>225634.1539</v>
      </c>
    </row>
    <row r="1456" spans="2:6" x14ac:dyDescent="0.2">
      <c r="B1456" s="261" t="s">
        <v>64</v>
      </c>
      <c r="C1456" s="261" t="s">
        <v>48</v>
      </c>
      <c r="D1456" s="264" t="s">
        <v>81</v>
      </c>
      <c r="E1456" s="261" t="str">
        <f t="shared" si="22"/>
        <v>SCFemale60-64</v>
      </c>
      <c r="F1456" s="266">
        <v>184379.0239</v>
      </c>
    </row>
    <row r="1457" spans="2:6" x14ac:dyDescent="0.2">
      <c r="B1457" s="261" t="s">
        <v>64</v>
      </c>
      <c r="C1457" s="261" t="s">
        <v>48</v>
      </c>
      <c r="D1457" s="264" t="s">
        <v>82</v>
      </c>
      <c r="E1457" s="261" t="str">
        <f t="shared" si="22"/>
        <v>SCFemale65-69</v>
      </c>
      <c r="F1457" s="266">
        <v>145721.20670000001</v>
      </c>
    </row>
    <row r="1458" spans="2:6" x14ac:dyDescent="0.2">
      <c r="B1458" s="261" t="s">
        <v>64</v>
      </c>
      <c r="C1458" s="261" t="s">
        <v>48</v>
      </c>
      <c r="D1458" s="264" t="s">
        <v>19</v>
      </c>
      <c r="E1458" s="261" t="str">
        <f t="shared" si="22"/>
        <v>SCFemale70-74</v>
      </c>
      <c r="F1458" s="266">
        <v>105751.31570000001</v>
      </c>
    </row>
    <row r="1459" spans="2:6" x14ac:dyDescent="0.2">
      <c r="B1459" s="261" t="s">
        <v>64</v>
      </c>
      <c r="C1459" s="261" t="s">
        <v>48</v>
      </c>
      <c r="D1459" s="264" t="s">
        <v>20</v>
      </c>
      <c r="E1459" s="261" t="str">
        <f t="shared" si="22"/>
        <v>SCFemale75-79</v>
      </c>
      <c r="F1459" s="266">
        <v>70335.616099999999</v>
      </c>
    </row>
    <row r="1460" spans="2:6" x14ac:dyDescent="0.2">
      <c r="B1460" s="261" t="s">
        <v>64</v>
      </c>
      <c r="C1460" s="261" t="s">
        <v>48</v>
      </c>
      <c r="D1460" s="264" t="s">
        <v>21</v>
      </c>
      <c r="E1460" s="261" t="str">
        <f t="shared" si="22"/>
        <v>SCFemale80-84</v>
      </c>
      <c r="F1460" s="266">
        <v>47097.128400000001</v>
      </c>
    </row>
    <row r="1461" spans="2:6" x14ac:dyDescent="0.2">
      <c r="B1461" s="261" t="s">
        <v>64</v>
      </c>
      <c r="C1461" s="261" t="s">
        <v>48</v>
      </c>
      <c r="D1461" s="264" t="s">
        <v>22</v>
      </c>
      <c r="E1461" s="261" t="str">
        <f t="shared" si="22"/>
        <v>SCFemale85-89</v>
      </c>
      <c r="F1461" s="266">
        <v>26219.1603</v>
      </c>
    </row>
    <row r="1462" spans="2:6" x14ac:dyDescent="0.2">
      <c r="B1462" s="261" t="s">
        <v>64</v>
      </c>
      <c r="C1462" s="261" t="s">
        <v>48</v>
      </c>
      <c r="D1462" s="264" t="s">
        <v>5</v>
      </c>
      <c r="E1462" s="261" t="str">
        <f t="shared" si="22"/>
        <v>SCFemale90+</v>
      </c>
      <c r="F1462" s="266">
        <v>18703.4205</v>
      </c>
    </row>
    <row r="1463" spans="2:6" x14ac:dyDescent="0.2">
      <c r="B1463" s="261" t="s">
        <v>64</v>
      </c>
      <c r="C1463" s="261" t="s">
        <v>47</v>
      </c>
      <c r="D1463" s="264">
        <v>0</v>
      </c>
      <c r="E1463" s="261" t="str">
        <f t="shared" si="22"/>
        <v>SCMale0</v>
      </c>
      <c r="F1463" s="266">
        <v>49704.136700000003</v>
      </c>
    </row>
    <row r="1464" spans="2:6" x14ac:dyDescent="0.2">
      <c r="B1464" s="261" t="s">
        <v>64</v>
      </c>
      <c r="C1464" s="261" t="s">
        <v>47</v>
      </c>
      <c r="D1464" s="265" t="s">
        <v>18</v>
      </c>
      <c r="E1464" s="261" t="str">
        <f t="shared" si="22"/>
        <v>SCMale1-4</v>
      </c>
      <c r="F1464" s="266">
        <v>199168.8616</v>
      </c>
    </row>
    <row r="1465" spans="2:6" x14ac:dyDescent="0.2">
      <c r="B1465" s="261" t="s">
        <v>64</v>
      </c>
      <c r="C1465" s="261" t="s">
        <v>47</v>
      </c>
      <c r="D1465" s="265" t="s">
        <v>70</v>
      </c>
      <c r="E1465" s="261" t="str">
        <f t="shared" si="22"/>
        <v>SCMale5-9</v>
      </c>
      <c r="F1465" s="266">
        <v>237103.1159</v>
      </c>
    </row>
    <row r="1466" spans="2:6" x14ac:dyDescent="0.2">
      <c r="B1466" s="261" t="s">
        <v>64</v>
      </c>
      <c r="C1466" s="261" t="s">
        <v>47</v>
      </c>
      <c r="D1466" s="265" t="s">
        <v>71</v>
      </c>
      <c r="E1466" s="261" t="str">
        <f t="shared" si="22"/>
        <v>SCMale10-14</v>
      </c>
      <c r="F1466" s="266">
        <v>227657.08689999999</v>
      </c>
    </row>
    <row r="1467" spans="2:6" x14ac:dyDescent="0.2">
      <c r="B1467" s="261" t="s">
        <v>64</v>
      </c>
      <c r="C1467" s="261" t="s">
        <v>47</v>
      </c>
      <c r="D1467" s="264" t="s">
        <v>72</v>
      </c>
      <c r="E1467" s="261" t="str">
        <f t="shared" si="22"/>
        <v>SCMale15-19</v>
      </c>
      <c r="F1467" s="266">
        <v>240210.9571</v>
      </c>
    </row>
    <row r="1468" spans="2:6" x14ac:dyDescent="0.2">
      <c r="B1468" s="261" t="s">
        <v>64</v>
      </c>
      <c r="C1468" s="261" t="s">
        <v>47</v>
      </c>
      <c r="D1468" s="264" t="s">
        <v>73</v>
      </c>
      <c r="E1468" s="261" t="str">
        <f t="shared" si="22"/>
        <v>SCMale20-24</v>
      </c>
      <c r="F1468" s="266">
        <v>284181.68050000002</v>
      </c>
    </row>
    <row r="1469" spans="2:6" x14ac:dyDescent="0.2">
      <c r="B1469" s="261" t="s">
        <v>64</v>
      </c>
      <c r="C1469" s="261" t="s">
        <v>47</v>
      </c>
      <c r="D1469" s="264" t="s">
        <v>74</v>
      </c>
      <c r="E1469" s="261" t="str">
        <f t="shared" si="22"/>
        <v>SCMale25-29</v>
      </c>
      <c r="F1469" s="266">
        <v>302686.56030000001</v>
      </c>
    </row>
    <row r="1470" spans="2:6" x14ac:dyDescent="0.2">
      <c r="B1470" s="261" t="s">
        <v>64</v>
      </c>
      <c r="C1470" s="261" t="s">
        <v>47</v>
      </c>
      <c r="D1470" s="264" t="s">
        <v>75</v>
      </c>
      <c r="E1470" s="261" t="str">
        <f t="shared" si="22"/>
        <v>SCMale30-34</v>
      </c>
      <c r="F1470" s="266">
        <v>312820.21629999997</v>
      </c>
    </row>
    <row r="1471" spans="2:6" x14ac:dyDescent="0.2">
      <c r="B1471" s="261" t="s">
        <v>64</v>
      </c>
      <c r="C1471" s="261" t="s">
        <v>47</v>
      </c>
      <c r="D1471" s="264" t="s">
        <v>76</v>
      </c>
      <c r="E1471" s="261" t="str">
        <f t="shared" si="22"/>
        <v>SCMale35-39</v>
      </c>
      <c r="F1471" s="266">
        <v>303251.71279999998</v>
      </c>
    </row>
    <row r="1472" spans="2:6" x14ac:dyDescent="0.2">
      <c r="B1472" s="261" t="s">
        <v>64</v>
      </c>
      <c r="C1472" s="261" t="s">
        <v>47</v>
      </c>
      <c r="D1472" s="264" t="s">
        <v>77</v>
      </c>
      <c r="E1472" s="261" t="str">
        <f t="shared" si="22"/>
        <v>SCMale40-44</v>
      </c>
      <c r="F1472" s="266">
        <v>265848.49190000002</v>
      </c>
    </row>
    <row r="1473" spans="2:6" x14ac:dyDescent="0.2">
      <c r="B1473" s="261" t="s">
        <v>64</v>
      </c>
      <c r="C1473" s="261" t="s">
        <v>47</v>
      </c>
      <c r="D1473" s="264" t="s">
        <v>78</v>
      </c>
      <c r="E1473" s="261" t="str">
        <f t="shared" si="22"/>
        <v>SCMale45-49</v>
      </c>
      <c r="F1473" s="266">
        <v>239234.98809999999</v>
      </c>
    </row>
    <row r="1474" spans="2:6" x14ac:dyDescent="0.2">
      <c r="B1474" s="261" t="s">
        <v>64</v>
      </c>
      <c r="C1474" s="261" t="s">
        <v>47</v>
      </c>
      <c r="D1474" s="264" t="s">
        <v>79</v>
      </c>
      <c r="E1474" s="261" t="str">
        <f t="shared" si="22"/>
        <v>SCMale50-54</v>
      </c>
      <c r="F1474" s="266">
        <v>229849.34330000001</v>
      </c>
    </row>
    <row r="1475" spans="2:6" x14ac:dyDescent="0.2">
      <c r="B1475" s="261" t="s">
        <v>64</v>
      </c>
      <c r="C1475" s="261" t="s">
        <v>47</v>
      </c>
      <c r="D1475" s="264" t="s">
        <v>80</v>
      </c>
      <c r="E1475" s="261" t="str">
        <f t="shared" si="22"/>
        <v>SCMale55-59</v>
      </c>
      <c r="F1475" s="266">
        <v>210575.76019999999</v>
      </c>
    </row>
    <row r="1476" spans="2:6" x14ac:dyDescent="0.2">
      <c r="B1476" s="261" t="s">
        <v>64</v>
      </c>
      <c r="C1476" s="261" t="s">
        <v>47</v>
      </c>
      <c r="D1476" s="264" t="s">
        <v>81</v>
      </c>
      <c r="E1476" s="261" t="str">
        <f t="shared" ref="E1476:E1539" si="23">_xlfn.CONCAT(B1476,C1476,D1476)</f>
        <v>SCMale60-64</v>
      </c>
      <c r="F1476" s="266">
        <v>168520.75690000001</v>
      </c>
    </row>
    <row r="1477" spans="2:6" x14ac:dyDescent="0.2">
      <c r="B1477" s="261" t="s">
        <v>64</v>
      </c>
      <c r="C1477" s="261" t="s">
        <v>47</v>
      </c>
      <c r="D1477" s="264" t="s">
        <v>82</v>
      </c>
      <c r="E1477" s="261" t="str">
        <f t="shared" si="23"/>
        <v>SCMale65-69</v>
      </c>
      <c r="F1477" s="266">
        <v>128433.44409999999</v>
      </c>
    </row>
    <row r="1478" spans="2:6" x14ac:dyDescent="0.2">
      <c r="B1478" s="261" t="s">
        <v>64</v>
      </c>
      <c r="C1478" s="261" t="s">
        <v>47</v>
      </c>
      <c r="D1478" s="264" t="s">
        <v>19</v>
      </c>
      <c r="E1478" s="261" t="str">
        <f t="shared" si="23"/>
        <v>SCMale70-74</v>
      </c>
      <c r="F1478" s="266">
        <v>88133.387199999997</v>
      </c>
    </row>
    <row r="1479" spans="2:6" x14ac:dyDescent="0.2">
      <c r="B1479" s="261" t="s">
        <v>64</v>
      </c>
      <c r="C1479" s="261" t="s">
        <v>47</v>
      </c>
      <c r="D1479" s="264" t="s">
        <v>20</v>
      </c>
      <c r="E1479" s="261" t="str">
        <f t="shared" si="23"/>
        <v>SCMale75-79</v>
      </c>
      <c r="F1479" s="266">
        <v>53371.554799999998</v>
      </c>
    </row>
    <row r="1480" spans="2:6" x14ac:dyDescent="0.2">
      <c r="B1480" s="261" t="s">
        <v>64</v>
      </c>
      <c r="C1480" s="261" t="s">
        <v>47</v>
      </c>
      <c r="D1480" s="264" t="s">
        <v>21</v>
      </c>
      <c r="E1480" s="261" t="str">
        <f t="shared" si="23"/>
        <v>SCMale80-84</v>
      </c>
      <c r="F1480" s="266">
        <v>31410.973099999999</v>
      </c>
    </row>
    <row r="1481" spans="2:6" x14ac:dyDescent="0.2">
      <c r="B1481" s="261" t="s">
        <v>64</v>
      </c>
      <c r="C1481" s="261" t="s">
        <v>47</v>
      </c>
      <c r="D1481" s="264" t="s">
        <v>22</v>
      </c>
      <c r="E1481" s="261" t="str">
        <f t="shared" si="23"/>
        <v>SCMale85-89</v>
      </c>
      <c r="F1481" s="266">
        <v>14991.8655</v>
      </c>
    </row>
    <row r="1482" spans="2:6" x14ac:dyDescent="0.2">
      <c r="B1482" s="261" t="s">
        <v>64</v>
      </c>
      <c r="C1482" s="261" t="s">
        <v>47</v>
      </c>
      <c r="D1482" s="264" t="s">
        <v>5</v>
      </c>
      <c r="E1482" s="261" t="str">
        <f t="shared" si="23"/>
        <v>SCMale90+</v>
      </c>
      <c r="F1482" s="266">
        <v>8142.2896000000001</v>
      </c>
    </row>
    <row r="1483" spans="2:6" x14ac:dyDescent="0.2">
      <c r="B1483" s="261" t="s">
        <v>64</v>
      </c>
      <c r="C1483" s="261" t="s">
        <v>3</v>
      </c>
      <c r="D1483" s="264">
        <v>0</v>
      </c>
      <c r="E1483" s="261" t="str">
        <f t="shared" si="23"/>
        <v>SCTotal0</v>
      </c>
      <c r="F1483" s="266">
        <v>97106.919699999999</v>
      </c>
    </row>
    <row r="1484" spans="2:6" x14ac:dyDescent="0.2">
      <c r="B1484" s="261" t="s">
        <v>64</v>
      </c>
      <c r="C1484" s="261" t="s">
        <v>3</v>
      </c>
      <c r="D1484" s="265" t="s">
        <v>18</v>
      </c>
      <c r="E1484" s="261" t="str">
        <f t="shared" si="23"/>
        <v>SCTotal1-4</v>
      </c>
      <c r="F1484" s="266">
        <v>389362.13789999997</v>
      </c>
    </row>
    <row r="1485" spans="2:6" x14ac:dyDescent="0.2">
      <c r="B1485" s="261" t="s">
        <v>64</v>
      </c>
      <c r="C1485" s="261" t="s">
        <v>3</v>
      </c>
      <c r="D1485" s="265" t="s">
        <v>70</v>
      </c>
      <c r="E1485" s="261" t="str">
        <f t="shared" si="23"/>
        <v>SCTotal5-9</v>
      </c>
      <c r="F1485" s="266">
        <v>464043.4644</v>
      </c>
    </row>
    <row r="1486" spans="2:6" x14ac:dyDescent="0.2">
      <c r="B1486" s="261" t="s">
        <v>64</v>
      </c>
      <c r="C1486" s="261" t="s">
        <v>3</v>
      </c>
      <c r="D1486" s="265" t="s">
        <v>71</v>
      </c>
      <c r="E1486" s="261" t="str">
        <f t="shared" si="23"/>
        <v>SCTotal10-14</v>
      </c>
      <c r="F1486" s="266">
        <v>445957.76779999997</v>
      </c>
    </row>
    <row r="1487" spans="2:6" x14ac:dyDescent="0.2">
      <c r="B1487" s="261" t="s">
        <v>64</v>
      </c>
      <c r="C1487" s="261" t="s">
        <v>3</v>
      </c>
      <c r="D1487" s="264" t="s">
        <v>72</v>
      </c>
      <c r="E1487" s="261" t="str">
        <f t="shared" si="23"/>
        <v>SCTotal15-19</v>
      </c>
      <c r="F1487" s="266">
        <v>470991.00329999998</v>
      </c>
    </row>
    <row r="1488" spans="2:6" x14ac:dyDescent="0.2">
      <c r="B1488" s="261" t="s">
        <v>64</v>
      </c>
      <c r="C1488" s="261" t="s">
        <v>3</v>
      </c>
      <c r="D1488" s="264" t="s">
        <v>73</v>
      </c>
      <c r="E1488" s="261" t="str">
        <f t="shared" si="23"/>
        <v>SCTotal20-24</v>
      </c>
      <c r="F1488" s="266">
        <v>557712.89540000004</v>
      </c>
    </row>
    <row r="1489" spans="2:6" x14ac:dyDescent="0.2">
      <c r="B1489" s="261" t="s">
        <v>64</v>
      </c>
      <c r="C1489" s="261" t="s">
        <v>3</v>
      </c>
      <c r="D1489" s="264" t="s">
        <v>74</v>
      </c>
      <c r="E1489" s="261" t="str">
        <f t="shared" si="23"/>
        <v>SCTotal25-29</v>
      </c>
      <c r="F1489" s="266">
        <v>595285.39249999996</v>
      </c>
    </row>
    <row r="1490" spans="2:6" x14ac:dyDescent="0.2">
      <c r="B1490" s="261" t="s">
        <v>64</v>
      </c>
      <c r="C1490" s="261" t="s">
        <v>3</v>
      </c>
      <c r="D1490" s="264" t="s">
        <v>75</v>
      </c>
      <c r="E1490" s="261" t="str">
        <f t="shared" si="23"/>
        <v>SCTotal30-34</v>
      </c>
      <c r="F1490" s="266">
        <v>613956.99739999999</v>
      </c>
    </row>
    <row r="1491" spans="2:6" x14ac:dyDescent="0.2">
      <c r="B1491" s="261" t="s">
        <v>64</v>
      </c>
      <c r="C1491" s="261" t="s">
        <v>3</v>
      </c>
      <c r="D1491" s="264" t="s">
        <v>76</v>
      </c>
      <c r="E1491" s="261" t="str">
        <f t="shared" si="23"/>
        <v>SCTotal35-39</v>
      </c>
      <c r="F1491" s="266">
        <v>600372.31940000004</v>
      </c>
    </row>
    <row r="1492" spans="2:6" x14ac:dyDescent="0.2">
      <c r="B1492" s="261" t="s">
        <v>64</v>
      </c>
      <c r="C1492" s="261" t="s">
        <v>3</v>
      </c>
      <c r="D1492" s="264" t="s">
        <v>77</v>
      </c>
      <c r="E1492" s="261" t="str">
        <f t="shared" si="23"/>
        <v>SCTotal40-44</v>
      </c>
      <c r="F1492" s="266">
        <v>532171.54650000005</v>
      </c>
    </row>
    <row r="1493" spans="2:6" x14ac:dyDescent="0.2">
      <c r="B1493" s="261" t="s">
        <v>64</v>
      </c>
      <c r="C1493" s="261" t="s">
        <v>3</v>
      </c>
      <c r="D1493" s="264" t="s">
        <v>78</v>
      </c>
      <c r="E1493" s="261" t="str">
        <f t="shared" si="23"/>
        <v>SCTotal45-49</v>
      </c>
      <c r="F1493" s="266">
        <v>483973.73979999998</v>
      </c>
    </row>
    <row r="1494" spans="2:6" x14ac:dyDescent="0.2">
      <c r="B1494" s="261" t="s">
        <v>64</v>
      </c>
      <c r="C1494" s="261" t="s">
        <v>3</v>
      </c>
      <c r="D1494" s="264" t="s">
        <v>79</v>
      </c>
      <c r="E1494" s="261" t="str">
        <f t="shared" si="23"/>
        <v>SCTotal50-54</v>
      </c>
      <c r="F1494" s="266">
        <v>468717.5404</v>
      </c>
    </row>
    <row r="1495" spans="2:6" x14ac:dyDescent="0.2">
      <c r="B1495" s="261" t="s">
        <v>64</v>
      </c>
      <c r="C1495" s="261" t="s">
        <v>3</v>
      </c>
      <c r="D1495" s="264" t="s">
        <v>80</v>
      </c>
      <c r="E1495" s="261" t="str">
        <f t="shared" si="23"/>
        <v>SCTotal55-59</v>
      </c>
      <c r="F1495" s="266">
        <v>436209.9118</v>
      </c>
    </row>
    <row r="1496" spans="2:6" x14ac:dyDescent="0.2">
      <c r="B1496" s="261" t="s">
        <v>64</v>
      </c>
      <c r="C1496" s="261" t="s">
        <v>3</v>
      </c>
      <c r="D1496" s="264" t="s">
        <v>81</v>
      </c>
      <c r="E1496" s="261" t="str">
        <f t="shared" si="23"/>
        <v>SCTotal60-64</v>
      </c>
      <c r="F1496" s="266">
        <v>352899.77960000001</v>
      </c>
    </row>
    <row r="1497" spans="2:6" x14ac:dyDescent="0.2">
      <c r="B1497" s="261" t="s">
        <v>64</v>
      </c>
      <c r="C1497" s="261" t="s">
        <v>3</v>
      </c>
      <c r="D1497" s="264" t="s">
        <v>82</v>
      </c>
      <c r="E1497" s="261" t="str">
        <f t="shared" si="23"/>
        <v>SCTotal65-69</v>
      </c>
      <c r="F1497" s="266">
        <v>274154.65019999997</v>
      </c>
    </row>
    <row r="1498" spans="2:6" x14ac:dyDescent="0.2">
      <c r="B1498" s="261" t="s">
        <v>64</v>
      </c>
      <c r="C1498" s="261" t="s">
        <v>3</v>
      </c>
      <c r="D1498" s="264" t="s">
        <v>19</v>
      </c>
      <c r="E1498" s="261" t="str">
        <f t="shared" si="23"/>
        <v>SCTotal70-74</v>
      </c>
      <c r="F1498" s="266">
        <v>193884.70050000001</v>
      </c>
    </row>
    <row r="1499" spans="2:6" x14ac:dyDescent="0.2">
      <c r="B1499" s="261" t="s">
        <v>64</v>
      </c>
      <c r="C1499" s="261" t="s">
        <v>3</v>
      </c>
      <c r="D1499" s="264" t="s">
        <v>20</v>
      </c>
      <c r="E1499" s="261" t="str">
        <f t="shared" si="23"/>
        <v>SCTotal75-79</v>
      </c>
      <c r="F1499" s="266">
        <v>123707.1496</v>
      </c>
    </row>
    <row r="1500" spans="2:6" x14ac:dyDescent="0.2">
      <c r="B1500" s="261" t="s">
        <v>64</v>
      </c>
      <c r="C1500" s="261" t="s">
        <v>3</v>
      </c>
      <c r="D1500" s="264" t="s">
        <v>21</v>
      </c>
      <c r="E1500" s="261" t="str">
        <f t="shared" si="23"/>
        <v>SCTotal80-84</v>
      </c>
      <c r="F1500" s="266">
        <v>78508.088699999993</v>
      </c>
    </row>
    <row r="1501" spans="2:6" x14ac:dyDescent="0.2">
      <c r="B1501" s="261" t="s">
        <v>64</v>
      </c>
      <c r="C1501" s="261" t="s">
        <v>3</v>
      </c>
      <c r="D1501" s="264" t="s">
        <v>22</v>
      </c>
      <c r="E1501" s="261" t="str">
        <f t="shared" si="23"/>
        <v>SCTotal85-89</v>
      </c>
      <c r="F1501" s="266">
        <v>41211.020199999999</v>
      </c>
    </row>
    <row r="1502" spans="2:6" x14ac:dyDescent="0.2">
      <c r="B1502" s="261" t="s">
        <v>64</v>
      </c>
      <c r="C1502" s="261" t="s">
        <v>3</v>
      </c>
      <c r="D1502" s="264" t="s">
        <v>5</v>
      </c>
      <c r="E1502" s="261" t="str">
        <f t="shared" si="23"/>
        <v>SCTotal90+</v>
      </c>
      <c r="F1502" s="266">
        <v>26845.709500000001</v>
      </c>
    </row>
    <row r="1503" spans="2:6" x14ac:dyDescent="0.2">
      <c r="B1503" s="261" t="s">
        <v>52</v>
      </c>
      <c r="C1503" s="261" t="s">
        <v>48</v>
      </c>
      <c r="D1503" s="264">
        <v>0</v>
      </c>
      <c r="E1503" s="261" t="str">
        <f t="shared" si="23"/>
        <v>SEFemale0</v>
      </c>
      <c r="F1503" s="266">
        <v>16650.135999999999</v>
      </c>
    </row>
    <row r="1504" spans="2:6" x14ac:dyDescent="0.2">
      <c r="B1504" s="261" t="s">
        <v>52</v>
      </c>
      <c r="C1504" s="261" t="s">
        <v>48</v>
      </c>
      <c r="D1504" s="265" t="s">
        <v>18</v>
      </c>
      <c r="E1504" s="261" t="str">
        <f t="shared" si="23"/>
        <v>SEFemale1-4</v>
      </c>
      <c r="F1504" s="266">
        <v>66211.176000000007</v>
      </c>
    </row>
    <row r="1505" spans="2:6" x14ac:dyDescent="0.2">
      <c r="B1505" s="261" t="s">
        <v>52</v>
      </c>
      <c r="C1505" s="261" t="s">
        <v>48</v>
      </c>
      <c r="D1505" s="265" t="s">
        <v>70</v>
      </c>
      <c r="E1505" s="261" t="str">
        <f t="shared" si="23"/>
        <v>SEFemale5-9</v>
      </c>
      <c r="F1505" s="266">
        <v>83726.414600000004</v>
      </c>
    </row>
    <row r="1506" spans="2:6" x14ac:dyDescent="0.2">
      <c r="B1506" s="261" t="s">
        <v>52</v>
      </c>
      <c r="C1506" s="261" t="s">
        <v>48</v>
      </c>
      <c r="D1506" s="265" t="s">
        <v>71</v>
      </c>
      <c r="E1506" s="261" t="str">
        <f t="shared" si="23"/>
        <v>SEFemale10-14</v>
      </c>
      <c r="F1506" s="266">
        <v>88045.890899999999</v>
      </c>
    </row>
    <row r="1507" spans="2:6" x14ac:dyDescent="0.2">
      <c r="B1507" s="261" t="s">
        <v>52</v>
      </c>
      <c r="C1507" s="261" t="s">
        <v>48</v>
      </c>
      <c r="D1507" s="264" t="s">
        <v>72</v>
      </c>
      <c r="E1507" s="261" t="str">
        <f t="shared" si="23"/>
        <v>SEFemale15-19</v>
      </c>
      <c r="F1507" s="266">
        <v>92701.943799999994</v>
      </c>
    </row>
    <row r="1508" spans="2:6" x14ac:dyDescent="0.2">
      <c r="B1508" s="261" t="s">
        <v>52</v>
      </c>
      <c r="C1508" s="261" t="s">
        <v>48</v>
      </c>
      <c r="D1508" s="264" t="s">
        <v>73</v>
      </c>
      <c r="E1508" s="261" t="str">
        <f t="shared" si="23"/>
        <v>SEFemale20-24</v>
      </c>
      <c r="F1508" s="266">
        <v>104288.3673</v>
      </c>
    </row>
    <row r="1509" spans="2:6" x14ac:dyDescent="0.2">
      <c r="B1509" s="261" t="s">
        <v>52</v>
      </c>
      <c r="C1509" s="261" t="s">
        <v>48</v>
      </c>
      <c r="D1509" s="264" t="s">
        <v>74</v>
      </c>
      <c r="E1509" s="261" t="str">
        <f t="shared" si="23"/>
        <v>SEFemale25-29</v>
      </c>
      <c r="F1509" s="266">
        <v>101905.28320000001</v>
      </c>
    </row>
    <row r="1510" spans="2:6" x14ac:dyDescent="0.2">
      <c r="B1510" s="261" t="s">
        <v>52</v>
      </c>
      <c r="C1510" s="261" t="s">
        <v>48</v>
      </c>
      <c r="D1510" s="264" t="s">
        <v>75</v>
      </c>
      <c r="E1510" s="261" t="str">
        <f t="shared" si="23"/>
        <v>SEFemale30-34</v>
      </c>
      <c r="F1510" s="266">
        <v>102641.35430000001</v>
      </c>
    </row>
    <row r="1511" spans="2:6" x14ac:dyDescent="0.2">
      <c r="B1511" s="261" t="s">
        <v>52</v>
      </c>
      <c r="C1511" s="261" t="s">
        <v>48</v>
      </c>
      <c r="D1511" s="264" t="s">
        <v>76</v>
      </c>
      <c r="E1511" s="261" t="str">
        <f t="shared" si="23"/>
        <v>SEFemale35-39</v>
      </c>
      <c r="F1511" s="266">
        <v>98492.907099999997</v>
      </c>
    </row>
    <row r="1512" spans="2:6" x14ac:dyDescent="0.2">
      <c r="B1512" s="261" t="s">
        <v>52</v>
      </c>
      <c r="C1512" s="261" t="s">
        <v>48</v>
      </c>
      <c r="D1512" s="264" t="s">
        <v>77</v>
      </c>
      <c r="E1512" s="261" t="str">
        <f t="shared" si="23"/>
        <v>SEFemale40-44</v>
      </c>
      <c r="F1512" s="266">
        <v>89187.715299999996</v>
      </c>
    </row>
    <row r="1513" spans="2:6" x14ac:dyDescent="0.2">
      <c r="B1513" s="261" t="s">
        <v>52</v>
      </c>
      <c r="C1513" s="261" t="s">
        <v>48</v>
      </c>
      <c r="D1513" s="264" t="s">
        <v>78</v>
      </c>
      <c r="E1513" s="261" t="str">
        <f t="shared" si="23"/>
        <v>SEFemale45-49</v>
      </c>
      <c r="F1513" s="266">
        <v>77793.100900000005</v>
      </c>
    </row>
    <row r="1514" spans="2:6" x14ac:dyDescent="0.2">
      <c r="B1514" s="261" t="s">
        <v>52</v>
      </c>
      <c r="C1514" s="261" t="s">
        <v>48</v>
      </c>
      <c r="D1514" s="264" t="s">
        <v>79</v>
      </c>
      <c r="E1514" s="261" t="str">
        <f t="shared" si="23"/>
        <v>SEFemale50-54</v>
      </c>
      <c r="F1514" s="266">
        <v>70156.5337</v>
      </c>
    </row>
    <row r="1515" spans="2:6" x14ac:dyDescent="0.2">
      <c r="B1515" s="261" t="s">
        <v>52</v>
      </c>
      <c r="C1515" s="261" t="s">
        <v>48</v>
      </c>
      <c r="D1515" s="264" t="s">
        <v>80</v>
      </c>
      <c r="E1515" s="261" t="str">
        <f t="shared" si="23"/>
        <v>SEFemale55-59</v>
      </c>
      <c r="F1515" s="266">
        <v>58244.620999999999</v>
      </c>
    </row>
    <row r="1516" spans="2:6" x14ac:dyDescent="0.2">
      <c r="B1516" s="261" t="s">
        <v>52</v>
      </c>
      <c r="C1516" s="261" t="s">
        <v>48</v>
      </c>
      <c r="D1516" s="264" t="s">
        <v>81</v>
      </c>
      <c r="E1516" s="261" t="str">
        <f t="shared" si="23"/>
        <v>SEFemale60-64</v>
      </c>
      <c r="F1516" s="266">
        <v>45540.6662</v>
      </c>
    </row>
    <row r="1517" spans="2:6" x14ac:dyDescent="0.2">
      <c r="B1517" s="261" t="s">
        <v>52</v>
      </c>
      <c r="C1517" s="261" t="s">
        <v>48</v>
      </c>
      <c r="D1517" s="264" t="s">
        <v>82</v>
      </c>
      <c r="E1517" s="261" t="str">
        <f t="shared" si="23"/>
        <v>SEFemale65-69</v>
      </c>
      <c r="F1517" s="266">
        <v>36016.339699999997</v>
      </c>
    </row>
    <row r="1518" spans="2:6" x14ac:dyDescent="0.2">
      <c r="B1518" s="261" t="s">
        <v>52</v>
      </c>
      <c r="C1518" s="261" t="s">
        <v>48</v>
      </c>
      <c r="D1518" s="264" t="s">
        <v>19</v>
      </c>
      <c r="E1518" s="261" t="str">
        <f t="shared" si="23"/>
        <v>SEFemale70-74</v>
      </c>
      <c r="F1518" s="266">
        <v>26730.904399999999</v>
      </c>
    </row>
    <row r="1519" spans="2:6" x14ac:dyDescent="0.2">
      <c r="B1519" s="261" t="s">
        <v>52</v>
      </c>
      <c r="C1519" s="261" t="s">
        <v>48</v>
      </c>
      <c r="D1519" s="264" t="s">
        <v>20</v>
      </c>
      <c r="E1519" s="261" t="str">
        <f t="shared" si="23"/>
        <v>SEFemale75-79</v>
      </c>
      <c r="F1519" s="266">
        <v>18413.488600000001</v>
      </c>
    </row>
    <row r="1520" spans="2:6" x14ac:dyDescent="0.2">
      <c r="B1520" s="261" t="s">
        <v>52</v>
      </c>
      <c r="C1520" s="261" t="s">
        <v>48</v>
      </c>
      <c r="D1520" s="264" t="s">
        <v>21</v>
      </c>
      <c r="E1520" s="261" t="str">
        <f t="shared" si="23"/>
        <v>SEFemale80-84</v>
      </c>
      <c r="F1520" s="266">
        <v>12103.701499999999</v>
      </c>
    </row>
    <row r="1521" spans="2:6" x14ac:dyDescent="0.2">
      <c r="B1521" s="261" t="s">
        <v>52</v>
      </c>
      <c r="C1521" s="261" t="s">
        <v>48</v>
      </c>
      <c r="D1521" s="264" t="s">
        <v>22</v>
      </c>
      <c r="E1521" s="261" t="str">
        <f t="shared" si="23"/>
        <v>SEFemale85-89</v>
      </c>
      <c r="F1521" s="266">
        <v>6474.9928</v>
      </c>
    </row>
    <row r="1522" spans="2:6" x14ac:dyDescent="0.2">
      <c r="B1522" s="261" t="s">
        <v>52</v>
      </c>
      <c r="C1522" s="261" t="s">
        <v>48</v>
      </c>
      <c r="D1522" s="264" t="s">
        <v>5</v>
      </c>
      <c r="E1522" s="261" t="str">
        <f t="shared" si="23"/>
        <v>SEFemale90+</v>
      </c>
      <c r="F1522" s="266">
        <v>3733.3705</v>
      </c>
    </row>
    <row r="1523" spans="2:6" x14ac:dyDescent="0.2">
      <c r="B1523" s="261" t="s">
        <v>52</v>
      </c>
      <c r="C1523" s="261" t="s">
        <v>47</v>
      </c>
      <c r="D1523" s="264">
        <v>0</v>
      </c>
      <c r="E1523" s="261" t="str">
        <f t="shared" si="23"/>
        <v>SEMale0</v>
      </c>
      <c r="F1523" s="266">
        <v>17446.0193</v>
      </c>
    </row>
    <row r="1524" spans="2:6" x14ac:dyDescent="0.2">
      <c r="B1524" s="261" t="s">
        <v>52</v>
      </c>
      <c r="C1524" s="261" t="s">
        <v>47</v>
      </c>
      <c r="D1524" s="265" t="s">
        <v>18</v>
      </c>
      <c r="E1524" s="261" t="str">
        <f t="shared" si="23"/>
        <v>SEMale1-4</v>
      </c>
      <c r="F1524" s="266">
        <v>69332.014299999995</v>
      </c>
    </row>
    <row r="1525" spans="2:6" x14ac:dyDescent="0.2">
      <c r="B1525" s="261" t="s">
        <v>52</v>
      </c>
      <c r="C1525" s="261" t="s">
        <v>47</v>
      </c>
      <c r="D1525" s="265" t="s">
        <v>70</v>
      </c>
      <c r="E1525" s="261" t="str">
        <f t="shared" si="23"/>
        <v>SEMale5-9</v>
      </c>
      <c r="F1525" s="266">
        <v>87465.796100000007</v>
      </c>
    </row>
    <row r="1526" spans="2:6" x14ac:dyDescent="0.2">
      <c r="B1526" s="261" t="s">
        <v>52</v>
      </c>
      <c r="C1526" s="261" t="s">
        <v>47</v>
      </c>
      <c r="D1526" s="265" t="s">
        <v>71</v>
      </c>
      <c r="E1526" s="261" t="str">
        <f t="shared" si="23"/>
        <v>SEMale10-14</v>
      </c>
      <c r="F1526" s="266">
        <v>91347.156799999997</v>
      </c>
    </row>
    <row r="1527" spans="2:6" x14ac:dyDescent="0.2">
      <c r="B1527" s="261" t="s">
        <v>52</v>
      </c>
      <c r="C1527" s="261" t="s">
        <v>47</v>
      </c>
      <c r="D1527" s="264" t="s">
        <v>72</v>
      </c>
      <c r="E1527" s="261" t="str">
        <f t="shared" si="23"/>
        <v>SEMale15-19</v>
      </c>
      <c r="F1527" s="266">
        <v>94494.861000000004</v>
      </c>
    </row>
    <row r="1528" spans="2:6" x14ac:dyDescent="0.2">
      <c r="B1528" s="261" t="s">
        <v>52</v>
      </c>
      <c r="C1528" s="261" t="s">
        <v>47</v>
      </c>
      <c r="D1528" s="264" t="s">
        <v>73</v>
      </c>
      <c r="E1528" s="261" t="str">
        <f t="shared" si="23"/>
        <v>SEMale20-24</v>
      </c>
      <c r="F1528" s="266">
        <v>104733.2378</v>
      </c>
    </row>
    <row r="1529" spans="2:6" x14ac:dyDescent="0.2">
      <c r="B1529" s="261" t="s">
        <v>52</v>
      </c>
      <c r="C1529" s="261" t="s">
        <v>47</v>
      </c>
      <c r="D1529" s="264" t="s">
        <v>74</v>
      </c>
      <c r="E1529" s="261" t="str">
        <f t="shared" si="23"/>
        <v>SEMale25-29</v>
      </c>
      <c r="F1529" s="266">
        <v>97526.109800000006</v>
      </c>
    </row>
    <row r="1530" spans="2:6" x14ac:dyDescent="0.2">
      <c r="B1530" s="261" t="s">
        <v>52</v>
      </c>
      <c r="C1530" s="261" t="s">
        <v>47</v>
      </c>
      <c r="D1530" s="264" t="s">
        <v>75</v>
      </c>
      <c r="E1530" s="261" t="str">
        <f t="shared" si="23"/>
        <v>SEMale30-34</v>
      </c>
      <c r="F1530" s="266">
        <v>95125.596999999994</v>
      </c>
    </row>
    <row r="1531" spans="2:6" x14ac:dyDescent="0.2">
      <c r="B1531" s="261" t="s">
        <v>52</v>
      </c>
      <c r="C1531" s="261" t="s">
        <v>47</v>
      </c>
      <c r="D1531" s="264" t="s">
        <v>76</v>
      </c>
      <c r="E1531" s="261" t="str">
        <f t="shared" si="23"/>
        <v>SEMale35-39</v>
      </c>
      <c r="F1531" s="266">
        <v>89336.951700000005</v>
      </c>
    </row>
    <row r="1532" spans="2:6" x14ac:dyDescent="0.2">
      <c r="B1532" s="261" t="s">
        <v>52</v>
      </c>
      <c r="C1532" s="261" t="s">
        <v>47</v>
      </c>
      <c r="D1532" s="264" t="s">
        <v>77</v>
      </c>
      <c r="E1532" s="261" t="str">
        <f t="shared" si="23"/>
        <v>SEMale40-44</v>
      </c>
      <c r="F1532" s="266">
        <v>79446.652600000001</v>
      </c>
    </row>
    <row r="1533" spans="2:6" x14ac:dyDescent="0.2">
      <c r="B1533" s="261" t="s">
        <v>52</v>
      </c>
      <c r="C1533" s="261" t="s">
        <v>47</v>
      </c>
      <c r="D1533" s="264" t="s">
        <v>78</v>
      </c>
      <c r="E1533" s="261" t="str">
        <f t="shared" si="23"/>
        <v>SEMale45-49</v>
      </c>
      <c r="F1533" s="266">
        <v>68240.026899999997</v>
      </c>
    </row>
    <row r="1534" spans="2:6" x14ac:dyDescent="0.2">
      <c r="B1534" s="261" t="s">
        <v>52</v>
      </c>
      <c r="C1534" s="261" t="s">
        <v>47</v>
      </c>
      <c r="D1534" s="264" t="s">
        <v>79</v>
      </c>
      <c r="E1534" s="261" t="str">
        <f t="shared" si="23"/>
        <v>SEMale50-54</v>
      </c>
      <c r="F1534" s="266">
        <v>61459.410799999998</v>
      </c>
    </row>
    <row r="1535" spans="2:6" x14ac:dyDescent="0.2">
      <c r="B1535" s="261" t="s">
        <v>52</v>
      </c>
      <c r="C1535" s="261" t="s">
        <v>47</v>
      </c>
      <c r="D1535" s="264" t="s">
        <v>80</v>
      </c>
      <c r="E1535" s="261" t="str">
        <f t="shared" si="23"/>
        <v>SEMale55-59</v>
      </c>
      <c r="F1535" s="266">
        <v>49756.186999999998</v>
      </c>
    </row>
    <row r="1536" spans="2:6" x14ac:dyDescent="0.2">
      <c r="B1536" s="261" t="s">
        <v>52</v>
      </c>
      <c r="C1536" s="261" t="s">
        <v>47</v>
      </c>
      <c r="D1536" s="264" t="s">
        <v>81</v>
      </c>
      <c r="E1536" s="261" t="str">
        <f t="shared" si="23"/>
        <v>SEMale60-64</v>
      </c>
      <c r="F1536" s="266">
        <v>37968.704400000002</v>
      </c>
    </row>
    <row r="1537" spans="2:6" x14ac:dyDescent="0.2">
      <c r="B1537" s="261" t="s">
        <v>52</v>
      </c>
      <c r="C1537" s="261" t="s">
        <v>47</v>
      </c>
      <c r="D1537" s="264" t="s">
        <v>82</v>
      </c>
      <c r="E1537" s="261" t="str">
        <f t="shared" si="23"/>
        <v>SEMale65-69</v>
      </c>
      <c r="F1537" s="266">
        <v>28639.949100000002</v>
      </c>
    </row>
    <row r="1538" spans="2:6" x14ac:dyDescent="0.2">
      <c r="B1538" s="261" t="s">
        <v>52</v>
      </c>
      <c r="C1538" s="261" t="s">
        <v>47</v>
      </c>
      <c r="D1538" s="264" t="s">
        <v>19</v>
      </c>
      <c r="E1538" s="261" t="str">
        <f t="shared" si="23"/>
        <v>SEMale70-74</v>
      </c>
      <c r="F1538" s="266">
        <v>20845.948899999999</v>
      </c>
    </row>
    <row r="1539" spans="2:6" x14ac:dyDescent="0.2">
      <c r="B1539" s="261" t="s">
        <v>52</v>
      </c>
      <c r="C1539" s="261" t="s">
        <v>47</v>
      </c>
      <c r="D1539" s="264" t="s">
        <v>20</v>
      </c>
      <c r="E1539" s="261" t="str">
        <f t="shared" si="23"/>
        <v>SEMale75-79</v>
      </c>
      <c r="F1539" s="266">
        <v>12874.632100000001</v>
      </c>
    </row>
    <row r="1540" spans="2:6" x14ac:dyDescent="0.2">
      <c r="B1540" s="261" t="s">
        <v>52</v>
      </c>
      <c r="C1540" s="261" t="s">
        <v>47</v>
      </c>
      <c r="D1540" s="264" t="s">
        <v>21</v>
      </c>
      <c r="E1540" s="261" t="str">
        <f t="shared" ref="E1540:E1603" si="24">_xlfn.CONCAT(B1540,C1540,D1540)</f>
        <v>SEMale80-84</v>
      </c>
      <c r="F1540" s="266">
        <v>7377.7380000000003</v>
      </c>
    </row>
    <row r="1541" spans="2:6" x14ac:dyDescent="0.2">
      <c r="B1541" s="261" t="s">
        <v>52</v>
      </c>
      <c r="C1541" s="261" t="s">
        <v>47</v>
      </c>
      <c r="D1541" s="264" t="s">
        <v>22</v>
      </c>
      <c r="E1541" s="261" t="str">
        <f t="shared" si="24"/>
        <v>SEMale85-89</v>
      </c>
      <c r="F1541" s="266">
        <v>3408.7363</v>
      </c>
    </row>
    <row r="1542" spans="2:6" x14ac:dyDescent="0.2">
      <c r="B1542" s="261" t="s">
        <v>52</v>
      </c>
      <c r="C1542" s="261" t="s">
        <v>47</v>
      </c>
      <c r="D1542" s="264" t="s">
        <v>5</v>
      </c>
      <c r="E1542" s="261" t="str">
        <f t="shared" si="24"/>
        <v>SEMale90+</v>
      </c>
      <c r="F1542" s="266">
        <v>1672.5685000000001</v>
      </c>
    </row>
    <row r="1543" spans="2:6" x14ac:dyDescent="0.2">
      <c r="B1543" s="261" t="s">
        <v>52</v>
      </c>
      <c r="C1543" s="261" t="s">
        <v>3</v>
      </c>
      <c r="D1543" s="264">
        <v>0</v>
      </c>
      <c r="E1543" s="261" t="str">
        <f t="shared" si="24"/>
        <v>SETotal0</v>
      </c>
      <c r="F1543" s="266">
        <v>34096.155299999999</v>
      </c>
    </row>
    <row r="1544" spans="2:6" x14ac:dyDescent="0.2">
      <c r="B1544" s="261" t="s">
        <v>52</v>
      </c>
      <c r="C1544" s="261" t="s">
        <v>3</v>
      </c>
      <c r="D1544" s="265" t="s">
        <v>18</v>
      </c>
      <c r="E1544" s="261" t="str">
        <f t="shared" si="24"/>
        <v>SETotal1-4</v>
      </c>
      <c r="F1544" s="266">
        <v>135543.19020000001</v>
      </c>
    </row>
    <row r="1545" spans="2:6" x14ac:dyDescent="0.2">
      <c r="B1545" s="261" t="s">
        <v>52</v>
      </c>
      <c r="C1545" s="261" t="s">
        <v>3</v>
      </c>
      <c r="D1545" s="265" t="s">
        <v>70</v>
      </c>
      <c r="E1545" s="261" t="str">
        <f t="shared" si="24"/>
        <v>SETotal5-9</v>
      </c>
      <c r="F1545" s="266">
        <v>171192.21059999999</v>
      </c>
    </row>
    <row r="1546" spans="2:6" x14ac:dyDescent="0.2">
      <c r="B1546" s="261" t="s">
        <v>52</v>
      </c>
      <c r="C1546" s="261" t="s">
        <v>3</v>
      </c>
      <c r="D1546" s="265" t="s">
        <v>71</v>
      </c>
      <c r="E1546" s="261" t="str">
        <f t="shared" si="24"/>
        <v>SETotal10-14</v>
      </c>
      <c r="F1546" s="266">
        <v>179393.04639999999</v>
      </c>
    </row>
    <row r="1547" spans="2:6" x14ac:dyDescent="0.2">
      <c r="B1547" s="261" t="s">
        <v>52</v>
      </c>
      <c r="C1547" s="261" t="s">
        <v>3</v>
      </c>
      <c r="D1547" s="264" t="s">
        <v>72</v>
      </c>
      <c r="E1547" s="261" t="str">
        <f t="shared" si="24"/>
        <v>SETotal15-19</v>
      </c>
      <c r="F1547" s="266">
        <v>187196.8046</v>
      </c>
    </row>
    <row r="1548" spans="2:6" x14ac:dyDescent="0.2">
      <c r="B1548" s="261" t="s">
        <v>52</v>
      </c>
      <c r="C1548" s="261" t="s">
        <v>3</v>
      </c>
      <c r="D1548" s="264" t="s">
        <v>73</v>
      </c>
      <c r="E1548" s="261" t="str">
        <f t="shared" si="24"/>
        <v>SETotal20-24</v>
      </c>
      <c r="F1548" s="266">
        <v>209021.5969</v>
      </c>
    </row>
    <row r="1549" spans="2:6" x14ac:dyDescent="0.2">
      <c r="B1549" s="261" t="s">
        <v>52</v>
      </c>
      <c r="C1549" s="261" t="s">
        <v>3</v>
      </c>
      <c r="D1549" s="264" t="s">
        <v>74</v>
      </c>
      <c r="E1549" s="261" t="str">
        <f t="shared" si="24"/>
        <v>SETotal25-29</v>
      </c>
      <c r="F1549" s="266">
        <v>199431.3731</v>
      </c>
    </row>
    <row r="1550" spans="2:6" x14ac:dyDescent="0.2">
      <c r="B1550" s="261" t="s">
        <v>52</v>
      </c>
      <c r="C1550" s="261" t="s">
        <v>3</v>
      </c>
      <c r="D1550" s="264" t="s">
        <v>75</v>
      </c>
      <c r="E1550" s="261" t="str">
        <f t="shared" si="24"/>
        <v>SETotal30-34</v>
      </c>
      <c r="F1550" s="266">
        <v>197766.95</v>
      </c>
    </row>
    <row r="1551" spans="2:6" x14ac:dyDescent="0.2">
      <c r="B1551" s="261" t="s">
        <v>52</v>
      </c>
      <c r="C1551" s="261" t="s">
        <v>3</v>
      </c>
      <c r="D1551" s="264" t="s">
        <v>76</v>
      </c>
      <c r="E1551" s="261" t="str">
        <f t="shared" si="24"/>
        <v>SETotal35-39</v>
      </c>
      <c r="F1551" s="266">
        <v>187829.85819999999</v>
      </c>
    </row>
    <row r="1552" spans="2:6" x14ac:dyDescent="0.2">
      <c r="B1552" s="261" t="s">
        <v>52</v>
      </c>
      <c r="C1552" s="261" t="s">
        <v>3</v>
      </c>
      <c r="D1552" s="264" t="s">
        <v>77</v>
      </c>
      <c r="E1552" s="261" t="str">
        <f t="shared" si="24"/>
        <v>SETotal40-44</v>
      </c>
      <c r="F1552" s="266">
        <v>168634.36749999999</v>
      </c>
    </row>
    <row r="1553" spans="2:6" x14ac:dyDescent="0.2">
      <c r="B1553" s="261" t="s">
        <v>52</v>
      </c>
      <c r="C1553" s="261" t="s">
        <v>3</v>
      </c>
      <c r="D1553" s="264" t="s">
        <v>78</v>
      </c>
      <c r="E1553" s="261" t="str">
        <f t="shared" si="24"/>
        <v>SETotal45-49</v>
      </c>
      <c r="F1553" s="266">
        <v>146033.11919999999</v>
      </c>
    </row>
    <row r="1554" spans="2:6" x14ac:dyDescent="0.2">
      <c r="B1554" s="261" t="s">
        <v>52</v>
      </c>
      <c r="C1554" s="261" t="s">
        <v>3</v>
      </c>
      <c r="D1554" s="264" t="s">
        <v>79</v>
      </c>
      <c r="E1554" s="261" t="str">
        <f t="shared" si="24"/>
        <v>SETotal50-54</v>
      </c>
      <c r="F1554" s="266">
        <v>131615.9393</v>
      </c>
    </row>
    <row r="1555" spans="2:6" x14ac:dyDescent="0.2">
      <c r="B1555" s="261" t="s">
        <v>52</v>
      </c>
      <c r="C1555" s="261" t="s">
        <v>3</v>
      </c>
      <c r="D1555" s="264" t="s">
        <v>80</v>
      </c>
      <c r="E1555" s="261" t="str">
        <f t="shared" si="24"/>
        <v>SETotal55-59</v>
      </c>
      <c r="F1555" s="266">
        <v>108000.8077</v>
      </c>
    </row>
    <row r="1556" spans="2:6" x14ac:dyDescent="0.2">
      <c r="B1556" s="261" t="s">
        <v>52</v>
      </c>
      <c r="C1556" s="261" t="s">
        <v>3</v>
      </c>
      <c r="D1556" s="264" t="s">
        <v>81</v>
      </c>
      <c r="E1556" s="261" t="str">
        <f t="shared" si="24"/>
        <v>SETotal60-64</v>
      </c>
      <c r="F1556" s="266">
        <v>83509.370599999995</v>
      </c>
    </row>
    <row r="1557" spans="2:6" x14ac:dyDescent="0.2">
      <c r="B1557" s="261" t="s">
        <v>52</v>
      </c>
      <c r="C1557" s="261" t="s">
        <v>3</v>
      </c>
      <c r="D1557" s="264" t="s">
        <v>82</v>
      </c>
      <c r="E1557" s="261" t="str">
        <f t="shared" si="24"/>
        <v>SETotal65-69</v>
      </c>
      <c r="F1557" s="266">
        <v>64656.278299999998</v>
      </c>
    </row>
    <row r="1558" spans="2:6" x14ac:dyDescent="0.2">
      <c r="B1558" s="261" t="s">
        <v>52</v>
      </c>
      <c r="C1558" s="261" t="s">
        <v>3</v>
      </c>
      <c r="D1558" s="264" t="s">
        <v>19</v>
      </c>
      <c r="E1558" s="261" t="str">
        <f t="shared" si="24"/>
        <v>SETotal70-74</v>
      </c>
      <c r="F1558" s="266">
        <v>47576.847000000002</v>
      </c>
    </row>
    <row r="1559" spans="2:6" x14ac:dyDescent="0.2">
      <c r="B1559" s="261" t="s">
        <v>52</v>
      </c>
      <c r="C1559" s="261" t="s">
        <v>3</v>
      </c>
      <c r="D1559" s="264" t="s">
        <v>20</v>
      </c>
      <c r="E1559" s="261" t="str">
        <f t="shared" si="24"/>
        <v>SETotal75-79</v>
      </c>
      <c r="F1559" s="266">
        <v>31288.1181</v>
      </c>
    </row>
    <row r="1560" spans="2:6" x14ac:dyDescent="0.2">
      <c r="B1560" s="261" t="s">
        <v>52</v>
      </c>
      <c r="C1560" s="261" t="s">
        <v>3</v>
      </c>
      <c r="D1560" s="264" t="s">
        <v>21</v>
      </c>
      <c r="E1560" s="261" t="str">
        <f t="shared" si="24"/>
        <v>SETotal80-84</v>
      </c>
      <c r="F1560" s="266">
        <v>19481.438699999999</v>
      </c>
    </row>
    <row r="1561" spans="2:6" x14ac:dyDescent="0.2">
      <c r="B1561" s="261" t="s">
        <v>52</v>
      </c>
      <c r="C1561" s="261" t="s">
        <v>3</v>
      </c>
      <c r="D1561" s="264" t="s">
        <v>22</v>
      </c>
      <c r="E1561" s="261" t="str">
        <f t="shared" si="24"/>
        <v>SETotal85-89</v>
      </c>
      <c r="F1561" s="266">
        <v>9883.7263000000003</v>
      </c>
    </row>
    <row r="1562" spans="2:6" x14ac:dyDescent="0.2">
      <c r="B1562" s="261" t="s">
        <v>52</v>
      </c>
      <c r="C1562" s="261" t="s">
        <v>3</v>
      </c>
      <c r="D1562" s="264" t="s">
        <v>5</v>
      </c>
      <c r="E1562" s="261" t="str">
        <f t="shared" si="24"/>
        <v>SETotal90+</v>
      </c>
      <c r="F1562" s="266">
        <v>5405.9156999999996</v>
      </c>
    </row>
    <row r="1563" spans="2:6" x14ac:dyDescent="0.2">
      <c r="B1563" s="261" t="s">
        <v>62</v>
      </c>
      <c r="C1563" s="261" t="s">
        <v>48</v>
      </c>
      <c r="D1563" s="264">
        <v>0</v>
      </c>
      <c r="E1563" s="261" t="str">
        <f t="shared" si="24"/>
        <v>SPFemale0</v>
      </c>
      <c r="F1563" s="266">
        <v>294186.0563</v>
      </c>
    </row>
    <row r="1564" spans="2:6" x14ac:dyDescent="0.2">
      <c r="B1564" s="261" t="s">
        <v>62</v>
      </c>
      <c r="C1564" s="261" t="s">
        <v>48</v>
      </c>
      <c r="D1564" s="265" t="s">
        <v>18</v>
      </c>
      <c r="E1564" s="261" t="str">
        <f t="shared" si="24"/>
        <v>SPFemale1-4</v>
      </c>
      <c r="F1564" s="266">
        <v>1189931.5083999999</v>
      </c>
    </row>
    <row r="1565" spans="2:6" x14ac:dyDescent="0.2">
      <c r="B1565" s="261" t="s">
        <v>62</v>
      </c>
      <c r="C1565" s="261" t="s">
        <v>48</v>
      </c>
      <c r="D1565" s="265" t="s">
        <v>70</v>
      </c>
      <c r="E1565" s="261" t="str">
        <f t="shared" si="24"/>
        <v>SPFemale5-9</v>
      </c>
      <c r="F1565" s="266">
        <v>1485700.3145000001</v>
      </c>
    </row>
    <row r="1566" spans="2:6" x14ac:dyDescent="0.2">
      <c r="B1566" s="261" t="s">
        <v>62</v>
      </c>
      <c r="C1566" s="261" t="s">
        <v>48</v>
      </c>
      <c r="D1566" s="265" t="s">
        <v>71</v>
      </c>
      <c r="E1566" s="261" t="str">
        <f t="shared" si="24"/>
        <v>SPFemale10-14</v>
      </c>
      <c r="F1566" s="266">
        <v>1446506.2646000001</v>
      </c>
    </row>
    <row r="1567" spans="2:6" x14ac:dyDescent="0.2">
      <c r="B1567" s="261" t="s">
        <v>62</v>
      </c>
      <c r="C1567" s="261" t="s">
        <v>48</v>
      </c>
      <c r="D1567" s="264" t="s">
        <v>72</v>
      </c>
      <c r="E1567" s="261" t="str">
        <f t="shared" si="24"/>
        <v>SPFemale15-19</v>
      </c>
      <c r="F1567" s="266">
        <v>1532729.7997999999</v>
      </c>
    </row>
    <row r="1568" spans="2:6" x14ac:dyDescent="0.2">
      <c r="B1568" s="261" t="s">
        <v>62</v>
      </c>
      <c r="C1568" s="261" t="s">
        <v>48</v>
      </c>
      <c r="D1568" s="264" t="s">
        <v>73</v>
      </c>
      <c r="E1568" s="261" t="str">
        <f t="shared" si="24"/>
        <v>SPFemale20-24</v>
      </c>
      <c r="F1568" s="266">
        <v>1702185.6109</v>
      </c>
    </row>
    <row r="1569" spans="2:6" x14ac:dyDescent="0.2">
      <c r="B1569" s="261" t="s">
        <v>62</v>
      </c>
      <c r="C1569" s="261" t="s">
        <v>48</v>
      </c>
      <c r="D1569" s="264" t="s">
        <v>74</v>
      </c>
      <c r="E1569" s="261" t="str">
        <f t="shared" si="24"/>
        <v>SPFemale25-29</v>
      </c>
      <c r="F1569" s="266">
        <v>1739541.2619</v>
      </c>
    </row>
    <row r="1570" spans="2:6" x14ac:dyDescent="0.2">
      <c r="B1570" s="261" t="s">
        <v>62</v>
      </c>
      <c r="C1570" s="261" t="s">
        <v>48</v>
      </c>
      <c r="D1570" s="264" t="s">
        <v>75</v>
      </c>
      <c r="E1570" s="261" t="str">
        <f t="shared" si="24"/>
        <v>SPFemale30-34</v>
      </c>
      <c r="F1570" s="266">
        <v>1889658.0412999999</v>
      </c>
    </row>
    <row r="1571" spans="2:6" x14ac:dyDescent="0.2">
      <c r="B1571" s="261" t="s">
        <v>62</v>
      </c>
      <c r="C1571" s="261" t="s">
        <v>48</v>
      </c>
      <c r="D1571" s="264" t="s">
        <v>76</v>
      </c>
      <c r="E1571" s="261" t="str">
        <f t="shared" si="24"/>
        <v>SPFemale35-39</v>
      </c>
      <c r="F1571" s="266">
        <v>1945873.7468999999</v>
      </c>
    </row>
    <row r="1572" spans="2:6" x14ac:dyDescent="0.2">
      <c r="B1572" s="261" t="s">
        <v>62</v>
      </c>
      <c r="C1572" s="261" t="s">
        <v>48</v>
      </c>
      <c r="D1572" s="264" t="s">
        <v>77</v>
      </c>
      <c r="E1572" s="261" t="str">
        <f t="shared" si="24"/>
        <v>SPFemale40-44</v>
      </c>
      <c r="F1572" s="266">
        <v>1820514.7651</v>
      </c>
    </row>
    <row r="1573" spans="2:6" x14ac:dyDescent="0.2">
      <c r="B1573" s="261" t="s">
        <v>62</v>
      </c>
      <c r="C1573" s="261" t="s">
        <v>48</v>
      </c>
      <c r="D1573" s="264" t="s">
        <v>78</v>
      </c>
      <c r="E1573" s="261" t="str">
        <f t="shared" si="24"/>
        <v>SPFemale45-49</v>
      </c>
      <c r="F1573" s="266">
        <v>1626880.8361</v>
      </c>
    </row>
    <row r="1574" spans="2:6" x14ac:dyDescent="0.2">
      <c r="B1574" s="261" t="s">
        <v>62</v>
      </c>
      <c r="C1574" s="261" t="s">
        <v>48</v>
      </c>
      <c r="D1574" s="264" t="s">
        <v>79</v>
      </c>
      <c r="E1574" s="261" t="str">
        <f t="shared" si="24"/>
        <v>SPFemale50-54</v>
      </c>
      <c r="F1574" s="266">
        <v>1516330.5660999999</v>
      </c>
    </row>
    <row r="1575" spans="2:6" x14ac:dyDescent="0.2">
      <c r="B1575" s="261" t="s">
        <v>62</v>
      </c>
      <c r="C1575" s="261" t="s">
        <v>48</v>
      </c>
      <c r="D1575" s="264" t="s">
        <v>80</v>
      </c>
      <c r="E1575" s="261" t="str">
        <f t="shared" si="24"/>
        <v>SPFemale55-59</v>
      </c>
      <c r="F1575" s="266">
        <v>1405875.9124</v>
      </c>
    </row>
    <row r="1576" spans="2:6" x14ac:dyDescent="0.2">
      <c r="B1576" s="261" t="s">
        <v>62</v>
      </c>
      <c r="C1576" s="261" t="s">
        <v>48</v>
      </c>
      <c r="D1576" s="264" t="s">
        <v>81</v>
      </c>
      <c r="E1576" s="261" t="str">
        <f t="shared" si="24"/>
        <v>SPFemale60-64</v>
      </c>
      <c r="F1576" s="266">
        <v>1226226.8670000001</v>
      </c>
    </row>
    <row r="1577" spans="2:6" x14ac:dyDescent="0.2">
      <c r="B1577" s="261" t="s">
        <v>62</v>
      </c>
      <c r="C1577" s="261" t="s">
        <v>48</v>
      </c>
      <c r="D1577" s="264" t="s">
        <v>82</v>
      </c>
      <c r="E1577" s="261" t="str">
        <f t="shared" si="24"/>
        <v>SPFemale65-69</v>
      </c>
      <c r="F1577" s="266">
        <v>977237.40190000006</v>
      </c>
    </row>
    <row r="1578" spans="2:6" x14ac:dyDescent="0.2">
      <c r="B1578" s="261" t="s">
        <v>62</v>
      </c>
      <c r="C1578" s="261" t="s">
        <v>48</v>
      </c>
      <c r="D1578" s="264" t="s">
        <v>19</v>
      </c>
      <c r="E1578" s="261" t="str">
        <f t="shared" si="24"/>
        <v>SPFemale70-74</v>
      </c>
      <c r="F1578" s="266">
        <v>730677.88040000002</v>
      </c>
    </row>
    <row r="1579" spans="2:6" x14ac:dyDescent="0.2">
      <c r="B1579" s="261" t="s">
        <v>62</v>
      </c>
      <c r="C1579" s="261" t="s">
        <v>48</v>
      </c>
      <c r="D1579" s="264" t="s">
        <v>20</v>
      </c>
      <c r="E1579" s="261" t="str">
        <f t="shared" si="24"/>
        <v>SPFemale75-79</v>
      </c>
      <c r="F1579" s="266">
        <v>493637.141</v>
      </c>
    </row>
    <row r="1580" spans="2:6" x14ac:dyDescent="0.2">
      <c r="B1580" s="261" t="s">
        <v>62</v>
      </c>
      <c r="C1580" s="261" t="s">
        <v>48</v>
      </c>
      <c r="D1580" s="264" t="s">
        <v>21</v>
      </c>
      <c r="E1580" s="261" t="str">
        <f t="shared" si="24"/>
        <v>SPFemale80-84</v>
      </c>
      <c r="F1580" s="266">
        <v>340308.41259999998</v>
      </c>
    </row>
    <row r="1581" spans="2:6" x14ac:dyDescent="0.2">
      <c r="B1581" s="261" t="s">
        <v>62</v>
      </c>
      <c r="C1581" s="261" t="s">
        <v>48</v>
      </c>
      <c r="D1581" s="264" t="s">
        <v>22</v>
      </c>
      <c r="E1581" s="261" t="str">
        <f t="shared" si="24"/>
        <v>SPFemale85-89</v>
      </c>
      <c r="F1581" s="266">
        <v>196078.91089999999</v>
      </c>
    </row>
    <row r="1582" spans="2:6" x14ac:dyDescent="0.2">
      <c r="B1582" s="261" t="s">
        <v>62</v>
      </c>
      <c r="C1582" s="261" t="s">
        <v>48</v>
      </c>
      <c r="D1582" s="264" t="s">
        <v>5</v>
      </c>
      <c r="E1582" s="261" t="str">
        <f t="shared" si="24"/>
        <v>SPFemale90+</v>
      </c>
      <c r="F1582" s="266">
        <v>142812.00020000001</v>
      </c>
    </row>
    <row r="1583" spans="2:6" x14ac:dyDescent="0.2">
      <c r="B1583" s="261" t="s">
        <v>62</v>
      </c>
      <c r="C1583" s="261" t="s">
        <v>47</v>
      </c>
      <c r="D1583" s="264">
        <v>0</v>
      </c>
      <c r="E1583" s="261" t="str">
        <f t="shared" si="24"/>
        <v>SPMale0</v>
      </c>
      <c r="F1583" s="266">
        <v>308374.23910000001</v>
      </c>
    </row>
    <row r="1584" spans="2:6" x14ac:dyDescent="0.2">
      <c r="B1584" s="261" t="s">
        <v>62</v>
      </c>
      <c r="C1584" s="261" t="s">
        <v>47</v>
      </c>
      <c r="D1584" s="265" t="s">
        <v>18</v>
      </c>
      <c r="E1584" s="261" t="str">
        <f t="shared" si="24"/>
        <v>SPMale1-4</v>
      </c>
      <c r="F1584" s="266">
        <v>1246526.1318000001</v>
      </c>
    </row>
    <row r="1585" spans="2:6" x14ac:dyDescent="0.2">
      <c r="B1585" s="261" t="s">
        <v>62</v>
      </c>
      <c r="C1585" s="261" t="s">
        <v>47</v>
      </c>
      <c r="D1585" s="265" t="s">
        <v>70</v>
      </c>
      <c r="E1585" s="261" t="str">
        <f t="shared" si="24"/>
        <v>SPMale5-9</v>
      </c>
      <c r="F1585" s="266">
        <v>1555043.8196</v>
      </c>
    </row>
    <row r="1586" spans="2:6" x14ac:dyDescent="0.2">
      <c r="B1586" s="261" t="s">
        <v>62</v>
      </c>
      <c r="C1586" s="261" t="s">
        <v>47</v>
      </c>
      <c r="D1586" s="265" t="s">
        <v>71</v>
      </c>
      <c r="E1586" s="261" t="str">
        <f t="shared" si="24"/>
        <v>SPMale10-14</v>
      </c>
      <c r="F1586" s="266">
        <v>1512034.2568000001</v>
      </c>
    </row>
    <row r="1587" spans="2:6" x14ac:dyDescent="0.2">
      <c r="B1587" s="261" t="s">
        <v>62</v>
      </c>
      <c r="C1587" s="261" t="s">
        <v>47</v>
      </c>
      <c r="D1587" s="264" t="s">
        <v>72</v>
      </c>
      <c r="E1587" s="261" t="str">
        <f t="shared" si="24"/>
        <v>SPMale15-19</v>
      </c>
      <c r="F1587" s="266">
        <v>1596287.4504</v>
      </c>
    </row>
    <row r="1588" spans="2:6" x14ac:dyDescent="0.2">
      <c r="B1588" s="261" t="s">
        <v>62</v>
      </c>
      <c r="C1588" s="261" t="s">
        <v>47</v>
      </c>
      <c r="D1588" s="264" t="s">
        <v>73</v>
      </c>
      <c r="E1588" s="261" t="str">
        <f t="shared" si="24"/>
        <v>SPMale20-24</v>
      </c>
      <c r="F1588" s="266">
        <v>1746588.7544</v>
      </c>
    </row>
    <row r="1589" spans="2:6" x14ac:dyDescent="0.2">
      <c r="B1589" s="261" t="s">
        <v>62</v>
      </c>
      <c r="C1589" s="261" t="s">
        <v>47</v>
      </c>
      <c r="D1589" s="264" t="s">
        <v>74</v>
      </c>
      <c r="E1589" s="261" t="str">
        <f t="shared" si="24"/>
        <v>SPMale25-29</v>
      </c>
      <c r="F1589" s="266">
        <v>1772871.2420000001</v>
      </c>
    </row>
    <row r="1590" spans="2:6" x14ac:dyDescent="0.2">
      <c r="B1590" s="261" t="s">
        <v>62</v>
      </c>
      <c r="C1590" s="261" t="s">
        <v>47</v>
      </c>
      <c r="D1590" s="264" t="s">
        <v>75</v>
      </c>
      <c r="E1590" s="261" t="str">
        <f t="shared" si="24"/>
        <v>SPMale30-34</v>
      </c>
      <c r="F1590" s="266">
        <v>1921537.1481999999</v>
      </c>
    </row>
    <row r="1591" spans="2:6" x14ac:dyDescent="0.2">
      <c r="B1591" s="261" t="s">
        <v>62</v>
      </c>
      <c r="C1591" s="261" t="s">
        <v>47</v>
      </c>
      <c r="D1591" s="264" t="s">
        <v>76</v>
      </c>
      <c r="E1591" s="261" t="str">
        <f t="shared" si="24"/>
        <v>SPMale35-39</v>
      </c>
      <c r="F1591" s="266">
        <v>1906729.9813000001</v>
      </c>
    </row>
    <row r="1592" spans="2:6" x14ac:dyDescent="0.2">
      <c r="B1592" s="261" t="s">
        <v>62</v>
      </c>
      <c r="C1592" s="261" t="s">
        <v>47</v>
      </c>
      <c r="D1592" s="264" t="s">
        <v>77</v>
      </c>
      <c r="E1592" s="261" t="str">
        <f t="shared" si="24"/>
        <v>SPMale40-44</v>
      </c>
      <c r="F1592" s="266">
        <v>1724822.3769</v>
      </c>
    </row>
    <row r="1593" spans="2:6" x14ac:dyDescent="0.2">
      <c r="B1593" s="261" t="s">
        <v>62</v>
      </c>
      <c r="C1593" s="261" t="s">
        <v>47</v>
      </c>
      <c r="D1593" s="264" t="s">
        <v>78</v>
      </c>
      <c r="E1593" s="261" t="str">
        <f t="shared" si="24"/>
        <v>SPMale45-49</v>
      </c>
      <c r="F1593" s="266">
        <v>1512218.4406000001</v>
      </c>
    </row>
    <row r="1594" spans="2:6" x14ac:dyDescent="0.2">
      <c r="B1594" s="261" t="s">
        <v>62</v>
      </c>
      <c r="C1594" s="261" t="s">
        <v>47</v>
      </c>
      <c r="D1594" s="264" t="s">
        <v>79</v>
      </c>
      <c r="E1594" s="261" t="str">
        <f t="shared" si="24"/>
        <v>SPMale50-54</v>
      </c>
      <c r="F1594" s="266">
        <v>1386295.4505</v>
      </c>
    </row>
    <row r="1595" spans="2:6" x14ac:dyDescent="0.2">
      <c r="B1595" s="261" t="s">
        <v>62</v>
      </c>
      <c r="C1595" s="261" t="s">
        <v>47</v>
      </c>
      <c r="D1595" s="264" t="s">
        <v>80</v>
      </c>
      <c r="E1595" s="261" t="str">
        <f t="shared" si="24"/>
        <v>SPMale55-59</v>
      </c>
      <c r="F1595" s="266">
        <v>1223513.3126000001</v>
      </c>
    </row>
    <row r="1596" spans="2:6" x14ac:dyDescent="0.2">
      <c r="B1596" s="261" t="s">
        <v>62</v>
      </c>
      <c r="C1596" s="261" t="s">
        <v>47</v>
      </c>
      <c r="D1596" s="264" t="s">
        <v>81</v>
      </c>
      <c r="E1596" s="261" t="str">
        <f t="shared" si="24"/>
        <v>SPMale60-64</v>
      </c>
      <c r="F1596" s="266">
        <v>1036555.7283</v>
      </c>
    </row>
    <row r="1597" spans="2:6" x14ac:dyDescent="0.2">
      <c r="B1597" s="261" t="s">
        <v>62</v>
      </c>
      <c r="C1597" s="261" t="s">
        <v>47</v>
      </c>
      <c r="D1597" s="264" t="s">
        <v>82</v>
      </c>
      <c r="E1597" s="261" t="str">
        <f t="shared" si="24"/>
        <v>SPMale65-69</v>
      </c>
      <c r="F1597" s="266">
        <v>799017.58089999994</v>
      </c>
    </row>
    <row r="1598" spans="2:6" x14ac:dyDescent="0.2">
      <c r="B1598" s="261" t="s">
        <v>62</v>
      </c>
      <c r="C1598" s="261" t="s">
        <v>47</v>
      </c>
      <c r="D1598" s="264" t="s">
        <v>19</v>
      </c>
      <c r="E1598" s="261" t="str">
        <f t="shared" si="24"/>
        <v>SPMale70-74</v>
      </c>
      <c r="F1598" s="266">
        <v>562787.8713</v>
      </c>
    </row>
    <row r="1599" spans="2:6" x14ac:dyDescent="0.2">
      <c r="B1599" s="261" t="s">
        <v>62</v>
      </c>
      <c r="C1599" s="261" t="s">
        <v>47</v>
      </c>
      <c r="D1599" s="264" t="s">
        <v>20</v>
      </c>
      <c r="E1599" s="261" t="str">
        <f t="shared" si="24"/>
        <v>SPMale75-79</v>
      </c>
      <c r="F1599" s="266">
        <v>353759.36570000002</v>
      </c>
    </row>
    <row r="1600" spans="2:6" x14ac:dyDescent="0.2">
      <c r="B1600" s="261" t="s">
        <v>62</v>
      </c>
      <c r="C1600" s="261" t="s">
        <v>47</v>
      </c>
      <c r="D1600" s="264" t="s">
        <v>21</v>
      </c>
      <c r="E1600" s="261" t="str">
        <f t="shared" si="24"/>
        <v>SPMale80-84</v>
      </c>
      <c r="F1600" s="266">
        <v>219590.44190000001</v>
      </c>
    </row>
    <row r="1601" spans="2:6" x14ac:dyDescent="0.2">
      <c r="B1601" s="261" t="s">
        <v>62</v>
      </c>
      <c r="C1601" s="261" t="s">
        <v>47</v>
      </c>
      <c r="D1601" s="264" t="s">
        <v>22</v>
      </c>
      <c r="E1601" s="261" t="str">
        <f t="shared" si="24"/>
        <v>SPMale85-89</v>
      </c>
      <c r="F1601" s="266">
        <v>111128.5445</v>
      </c>
    </row>
    <row r="1602" spans="2:6" x14ac:dyDescent="0.2">
      <c r="B1602" s="261" t="s">
        <v>62</v>
      </c>
      <c r="C1602" s="261" t="s">
        <v>47</v>
      </c>
      <c r="D1602" s="264" t="s">
        <v>5</v>
      </c>
      <c r="E1602" s="261" t="str">
        <f t="shared" si="24"/>
        <v>SPMale90+</v>
      </c>
      <c r="F1602" s="266">
        <v>61233.21</v>
      </c>
    </row>
    <row r="1603" spans="2:6" x14ac:dyDescent="0.2">
      <c r="B1603" s="261" t="s">
        <v>62</v>
      </c>
      <c r="C1603" s="261" t="s">
        <v>3</v>
      </c>
      <c r="D1603" s="264">
        <v>0</v>
      </c>
      <c r="E1603" s="261" t="str">
        <f t="shared" si="24"/>
        <v>SPTotal0</v>
      </c>
      <c r="F1603" s="266">
        <v>602560.29539999994</v>
      </c>
    </row>
    <row r="1604" spans="2:6" x14ac:dyDescent="0.2">
      <c r="B1604" s="261" t="s">
        <v>62</v>
      </c>
      <c r="C1604" s="261" t="s">
        <v>3</v>
      </c>
      <c r="D1604" s="265" t="s">
        <v>18</v>
      </c>
      <c r="E1604" s="261" t="str">
        <f t="shared" ref="E1604:E1667" si="25">_xlfn.CONCAT(B1604,C1604,D1604)</f>
        <v>SPTotal1-4</v>
      </c>
      <c r="F1604" s="266">
        <v>2436457.6401999998</v>
      </c>
    </row>
    <row r="1605" spans="2:6" x14ac:dyDescent="0.2">
      <c r="B1605" s="261" t="s">
        <v>62</v>
      </c>
      <c r="C1605" s="261" t="s">
        <v>3</v>
      </c>
      <c r="D1605" s="265" t="s">
        <v>70</v>
      </c>
      <c r="E1605" s="261" t="str">
        <f t="shared" si="25"/>
        <v>SPTotal5-9</v>
      </c>
      <c r="F1605" s="266">
        <v>3040744.1340000001</v>
      </c>
    </row>
    <row r="1606" spans="2:6" x14ac:dyDescent="0.2">
      <c r="B1606" s="261" t="s">
        <v>62</v>
      </c>
      <c r="C1606" s="261" t="s">
        <v>3</v>
      </c>
      <c r="D1606" s="265" t="s">
        <v>71</v>
      </c>
      <c r="E1606" s="261" t="str">
        <f t="shared" si="25"/>
        <v>SPTotal10-14</v>
      </c>
      <c r="F1606" s="266">
        <v>2958540.5214</v>
      </c>
    </row>
    <row r="1607" spans="2:6" x14ac:dyDescent="0.2">
      <c r="B1607" s="261" t="s">
        <v>62</v>
      </c>
      <c r="C1607" s="261" t="s">
        <v>3</v>
      </c>
      <c r="D1607" s="264" t="s">
        <v>72</v>
      </c>
      <c r="E1607" s="261" t="str">
        <f t="shared" si="25"/>
        <v>SPTotal15-19</v>
      </c>
      <c r="F1607" s="266">
        <v>3129017.1965999999</v>
      </c>
    </row>
    <row r="1608" spans="2:6" x14ac:dyDescent="0.2">
      <c r="B1608" s="261" t="s">
        <v>62</v>
      </c>
      <c r="C1608" s="261" t="s">
        <v>3</v>
      </c>
      <c r="D1608" s="264" t="s">
        <v>73</v>
      </c>
      <c r="E1608" s="261" t="str">
        <f t="shared" si="25"/>
        <v>SPTotal20-24</v>
      </c>
      <c r="F1608" s="266">
        <v>3448774.2533999998</v>
      </c>
    </row>
    <row r="1609" spans="2:6" x14ac:dyDescent="0.2">
      <c r="B1609" s="261" t="s">
        <v>62</v>
      </c>
      <c r="C1609" s="261" t="s">
        <v>3</v>
      </c>
      <c r="D1609" s="264" t="s">
        <v>74</v>
      </c>
      <c r="E1609" s="261" t="str">
        <f t="shared" si="25"/>
        <v>SPTotal25-29</v>
      </c>
      <c r="F1609" s="266">
        <v>3512412.4983999999</v>
      </c>
    </row>
    <row r="1610" spans="2:6" x14ac:dyDescent="0.2">
      <c r="B1610" s="261" t="s">
        <v>62</v>
      </c>
      <c r="C1610" s="261" t="s">
        <v>3</v>
      </c>
      <c r="D1610" s="264" t="s">
        <v>75</v>
      </c>
      <c r="E1610" s="261" t="str">
        <f t="shared" si="25"/>
        <v>SPTotal30-34</v>
      </c>
      <c r="F1610" s="266">
        <v>3811194.7310000001</v>
      </c>
    </row>
    <row r="1611" spans="2:6" x14ac:dyDescent="0.2">
      <c r="B1611" s="261" t="s">
        <v>62</v>
      </c>
      <c r="C1611" s="261" t="s">
        <v>3</v>
      </c>
      <c r="D1611" s="264" t="s">
        <v>76</v>
      </c>
      <c r="E1611" s="261" t="str">
        <f t="shared" si="25"/>
        <v>SPTotal35-39</v>
      </c>
      <c r="F1611" s="266">
        <v>3852602.8810999999</v>
      </c>
    </row>
    <row r="1612" spans="2:6" x14ac:dyDescent="0.2">
      <c r="B1612" s="261" t="s">
        <v>62</v>
      </c>
      <c r="C1612" s="261" t="s">
        <v>3</v>
      </c>
      <c r="D1612" s="264" t="s">
        <v>77</v>
      </c>
      <c r="E1612" s="261" t="str">
        <f t="shared" si="25"/>
        <v>SPTotal40-44</v>
      </c>
      <c r="F1612" s="266">
        <v>3545336.9026000001</v>
      </c>
    </row>
    <row r="1613" spans="2:6" x14ac:dyDescent="0.2">
      <c r="B1613" s="261" t="s">
        <v>62</v>
      </c>
      <c r="C1613" s="261" t="s">
        <v>3</v>
      </c>
      <c r="D1613" s="264" t="s">
        <v>78</v>
      </c>
      <c r="E1613" s="261" t="str">
        <f t="shared" si="25"/>
        <v>SPTotal45-49</v>
      </c>
      <c r="F1613" s="266">
        <v>3139099.2757000001</v>
      </c>
    </row>
    <row r="1614" spans="2:6" x14ac:dyDescent="0.2">
      <c r="B1614" s="261" t="s">
        <v>62</v>
      </c>
      <c r="C1614" s="261" t="s">
        <v>3</v>
      </c>
      <c r="D1614" s="264" t="s">
        <v>79</v>
      </c>
      <c r="E1614" s="261" t="str">
        <f t="shared" si="25"/>
        <v>SPTotal50-54</v>
      </c>
      <c r="F1614" s="266">
        <v>2902625.7503999998</v>
      </c>
    </row>
    <row r="1615" spans="2:6" x14ac:dyDescent="0.2">
      <c r="B1615" s="261" t="s">
        <v>62</v>
      </c>
      <c r="C1615" s="261" t="s">
        <v>3</v>
      </c>
      <c r="D1615" s="264" t="s">
        <v>80</v>
      </c>
      <c r="E1615" s="261" t="str">
        <f t="shared" si="25"/>
        <v>SPTotal55-59</v>
      </c>
      <c r="F1615" s="266">
        <v>2629389.0720000002</v>
      </c>
    </row>
    <row r="1616" spans="2:6" x14ac:dyDescent="0.2">
      <c r="B1616" s="261" t="s">
        <v>62</v>
      </c>
      <c r="C1616" s="261" t="s">
        <v>3</v>
      </c>
      <c r="D1616" s="264" t="s">
        <v>81</v>
      </c>
      <c r="E1616" s="261" t="str">
        <f t="shared" si="25"/>
        <v>SPTotal60-64</v>
      </c>
      <c r="F1616" s="266">
        <v>2262782.5811999999</v>
      </c>
    </row>
    <row r="1617" spans="2:6" x14ac:dyDescent="0.2">
      <c r="B1617" s="261" t="s">
        <v>62</v>
      </c>
      <c r="C1617" s="261" t="s">
        <v>3</v>
      </c>
      <c r="D1617" s="264" t="s">
        <v>82</v>
      </c>
      <c r="E1617" s="261" t="str">
        <f t="shared" si="25"/>
        <v>SPTotal65-69</v>
      </c>
      <c r="F1617" s="266">
        <v>1776254.9742000001</v>
      </c>
    </row>
    <row r="1618" spans="2:6" x14ac:dyDescent="0.2">
      <c r="B1618" s="261" t="s">
        <v>62</v>
      </c>
      <c r="C1618" s="261" t="s">
        <v>3</v>
      </c>
      <c r="D1618" s="264" t="s">
        <v>19</v>
      </c>
      <c r="E1618" s="261" t="str">
        <f t="shared" si="25"/>
        <v>SPTotal70-74</v>
      </c>
      <c r="F1618" s="266">
        <v>1293465.7375</v>
      </c>
    </row>
    <row r="1619" spans="2:6" x14ac:dyDescent="0.2">
      <c r="B1619" s="261" t="s">
        <v>62</v>
      </c>
      <c r="C1619" s="261" t="s">
        <v>3</v>
      </c>
      <c r="D1619" s="264" t="s">
        <v>20</v>
      </c>
      <c r="E1619" s="261" t="str">
        <f t="shared" si="25"/>
        <v>SPTotal75-79</v>
      </c>
      <c r="F1619" s="266">
        <v>847396.48199999996</v>
      </c>
    </row>
    <row r="1620" spans="2:6" x14ac:dyDescent="0.2">
      <c r="B1620" s="261" t="s">
        <v>62</v>
      </c>
      <c r="C1620" s="261" t="s">
        <v>3</v>
      </c>
      <c r="D1620" s="264" t="s">
        <v>21</v>
      </c>
      <c r="E1620" s="261" t="str">
        <f t="shared" si="25"/>
        <v>SPTotal80-84</v>
      </c>
      <c r="F1620" s="266">
        <v>559898.79180000001</v>
      </c>
    </row>
    <row r="1621" spans="2:6" x14ac:dyDescent="0.2">
      <c r="B1621" s="261" t="s">
        <v>62</v>
      </c>
      <c r="C1621" s="261" t="s">
        <v>3</v>
      </c>
      <c r="D1621" s="264" t="s">
        <v>22</v>
      </c>
      <c r="E1621" s="261" t="str">
        <f t="shared" si="25"/>
        <v>SPTotal85-89</v>
      </c>
      <c r="F1621" s="266">
        <v>307207.38909999997</v>
      </c>
    </row>
    <row r="1622" spans="2:6" x14ac:dyDescent="0.2">
      <c r="B1622" s="261" t="s">
        <v>62</v>
      </c>
      <c r="C1622" s="261" t="s">
        <v>3</v>
      </c>
      <c r="D1622" s="264" t="s">
        <v>5</v>
      </c>
      <c r="E1622" s="261" t="str">
        <f t="shared" si="25"/>
        <v>SPTotal90+</v>
      </c>
      <c r="F1622" s="266">
        <v>204045.20250000001</v>
      </c>
    </row>
    <row r="1623" spans="2:6" x14ac:dyDescent="0.2">
      <c r="B1623" s="261" t="s">
        <v>46</v>
      </c>
      <c r="C1623" s="261" t="s">
        <v>48</v>
      </c>
      <c r="D1623" s="264">
        <v>0</v>
      </c>
      <c r="E1623" s="261" t="str">
        <f t="shared" si="25"/>
        <v>TOFemale0</v>
      </c>
      <c r="F1623" s="266">
        <v>12470.713100000001</v>
      </c>
    </row>
    <row r="1624" spans="2:6" x14ac:dyDescent="0.2">
      <c r="B1624" s="261" t="s">
        <v>46</v>
      </c>
      <c r="C1624" s="261" t="s">
        <v>48</v>
      </c>
      <c r="D1624" s="265" t="s">
        <v>18</v>
      </c>
      <c r="E1624" s="261" t="str">
        <f t="shared" si="25"/>
        <v>TOFemale1-4</v>
      </c>
      <c r="F1624" s="266">
        <v>48804.031499999997</v>
      </c>
    </row>
    <row r="1625" spans="2:6" x14ac:dyDescent="0.2">
      <c r="B1625" s="261" t="s">
        <v>46</v>
      </c>
      <c r="C1625" s="261" t="s">
        <v>48</v>
      </c>
      <c r="D1625" s="265" t="s">
        <v>70</v>
      </c>
      <c r="E1625" s="261" t="str">
        <f t="shared" si="25"/>
        <v>TOFemale5-9</v>
      </c>
      <c r="F1625" s="266">
        <v>61428.7503</v>
      </c>
    </row>
    <row r="1626" spans="2:6" x14ac:dyDescent="0.2">
      <c r="B1626" s="261" t="s">
        <v>46</v>
      </c>
      <c r="C1626" s="261" t="s">
        <v>48</v>
      </c>
      <c r="D1626" s="265" t="s">
        <v>71</v>
      </c>
      <c r="E1626" s="261" t="str">
        <f t="shared" si="25"/>
        <v>TOFemale10-14</v>
      </c>
      <c r="F1626" s="266">
        <v>64682.8246</v>
      </c>
    </row>
    <row r="1627" spans="2:6" x14ac:dyDescent="0.2">
      <c r="B1627" s="261" t="s">
        <v>46</v>
      </c>
      <c r="C1627" s="261" t="s">
        <v>48</v>
      </c>
      <c r="D1627" s="264" t="s">
        <v>72</v>
      </c>
      <c r="E1627" s="261" t="str">
        <f t="shared" si="25"/>
        <v>TOFemale15-19</v>
      </c>
      <c r="F1627" s="266">
        <v>67442.274099999995</v>
      </c>
    </row>
    <row r="1628" spans="2:6" x14ac:dyDescent="0.2">
      <c r="B1628" s="261" t="s">
        <v>46</v>
      </c>
      <c r="C1628" s="261" t="s">
        <v>48</v>
      </c>
      <c r="D1628" s="264" t="s">
        <v>73</v>
      </c>
      <c r="E1628" s="261" t="str">
        <f t="shared" si="25"/>
        <v>TOFemale20-24</v>
      </c>
      <c r="F1628" s="266">
        <v>70910.045400000003</v>
      </c>
    </row>
    <row r="1629" spans="2:6" x14ac:dyDescent="0.2">
      <c r="B1629" s="261" t="s">
        <v>46</v>
      </c>
      <c r="C1629" s="261" t="s">
        <v>48</v>
      </c>
      <c r="D1629" s="264" t="s">
        <v>74</v>
      </c>
      <c r="E1629" s="261" t="str">
        <f t="shared" si="25"/>
        <v>TOFemale25-29</v>
      </c>
      <c r="F1629" s="266">
        <v>68518.938099999999</v>
      </c>
    </row>
    <row r="1630" spans="2:6" x14ac:dyDescent="0.2">
      <c r="B1630" s="261" t="s">
        <v>46</v>
      </c>
      <c r="C1630" s="261" t="s">
        <v>48</v>
      </c>
      <c r="D1630" s="264" t="s">
        <v>75</v>
      </c>
      <c r="E1630" s="261" t="str">
        <f t="shared" si="25"/>
        <v>TOFemale30-34</v>
      </c>
      <c r="F1630" s="266">
        <v>65966.272299999997</v>
      </c>
    </row>
    <row r="1631" spans="2:6" x14ac:dyDescent="0.2">
      <c r="B1631" s="261" t="s">
        <v>46</v>
      </c>
      <c r="C1631" s="261" t="s">
        <v>48</v>
      </c>
      <c r="D1631" s="264" t="s">
        <v>76</v>
      </c>
      <c r="E1631" s="261" t="str">
        <f t="shared" si="25"/>
        <v>TOFemale35-39</v>
      </c>
      <c r="F1631" s="266">
        <v>63665.877999999997</v>
      </c>
    </row>
    <row r="1632" spans="2:6" x14ac:dyDescent="0.2">
      <c r="B1632" s="261" t="s">
        <v>46</v>
      </c>
      <c r="C1632" s="261" t="s">
        <v>48</v>
      </c>
      <c r="D1632" s="264" t="s">
        <v>77</v>
      </c>
      <c r="E1632" s="261" t="str">
        <f t="shared" si="25"/>
        <v>TOFemale40-44</v>
      </c>
      <c r="F1632" s="266">
        <v>58108.304499999998</v>
      </c>
    </row>
    <row r="1633" spans="2:6" x14ac:dyDescent="0.2">
      <c r="B1633" s="261" t="s">
        <v>46</v>
      </c>
      <c r="C1633" s="261" t="s">
        <v>48</v>
      </c>
      <c r="D1633" s="264" t="s">
        <v>78</v>
      </c>
      <c r="E1633" s="261" t="str">
        <f t="shared" si="25"/>
        <v>TOFemale45-49</v>
      </c>
      <c r="F1633" s="266">
        <v>46744.624300000003</v>
      </c>
    </row>
    <row r="1634" spans="2:6" x14ac:dyDescent="0.2">
      <c r="B1634" s="261" t="s">
        <v>46</v>
      </c>
      <c r="C1634" s="261" t="s">
        <v>48</v>
      </c>
      <c r="D1634" s="264" t="s">
        <v>79</v>
      </c>
      <c r="E1634" s="261" t="str">
        <f t="shared" si="25"/>
        <v>TOFemale50-54</v>
      </c>
      <c r="F1634" s="266">
        <v>41186.807800000002</v>
      </c>
    </row>
    <row r="1635" spans="2:6" x14ac:dyDescent="0.2">
      <c r="B1635" s="261" t="s">
        <v>46</v>
      </c>
      <c r="C1635" s="261" t="s">
        <v>48</v>
      </c>
      <c r="D1635" s="264" t="s">
        <v>80</v>
      </c>
      <c r="E1635" s="261" t="str">
        <f t="shared" si="25"/>
        <v>TOFemale55-59</v>
      </c>
      <c r="F1635" s="266">
        <v>33589.712599999999</v>
      </c>
    </row>
    <row r="1636" spans="2:6" x14ac:dyDescent="0.2">
      <c r="B1636" s="261" t="s">
        <v>46</v>
      </c>
      <c r="C1636" s="261" t="s">
        <v>48</v>
      </c>
      <c r="D1636" s="264" t="s">
        <v>81</v>
      </c>
      <c r="E1636" s="261" t="str">
        <f t="shared" si="25"/>
        <v>TOFemale60-64</v>
      </c>
      <c r="F1636" s="266">
        <v>26892.406500000001</v>
      </c>
    </row>
    <row r="1637" spans="2:6" x14ac:dyDescent="0.2">
      <c r="B1637" s="261" t="s">
        <v>46</v>
      </c>
      <c r="C1637" s="261" t="s">
        <v>48</v>
      </c>
      <c r="D1637" s="264" t="s">
        <v>82</v>
      </c>
      <c r="E1637" s="261" t="str">
        <f t="shared" si="25"/>
        <v>TOFemale65-69</v>
      </c>
      <c r="F1637" s="266">
        <v>20978.214</v>
      </c>
    </row>
    <row r="1638" spans="2:6" x14ac:dyDescent="0.2">
      <c r="B1638" s="261" t="s">
        <v>46</v>
      </c>
      <c r="C1638" s="261" t="s">
        <v>48</v>
      </c>
      <c r="D1638" s="264" t="s">
        <v>19</v>
      </c>
      <c r="E1638" s="261" t="str">
        <f t="shared" si="25"/>
        <v>TOFemale70-74</v>
      </c>
      <c r="F1638" s="266">
        <v>15301.180399999999</v>
      </c>
    </row>
    <row r="1639" spans="2:6" x14ac:dyDescent="0.2">
      <c r="B1639" s="261" t="s">
        <v>46</v>
      </c>
      <c r="C1639" s="261" t="s">
        <v>48</v>
      </c>
      <c r="D1639" s="264" t="s">
        <v>20</v>
      </c>
      <c r="E1639" s="261" t="str">
        <f t="shared" si="25"/>
        <v>TOFemale75-79</v>
      </c>
      <c r="F1639" s="266">
        <v>10347.322200000001</v>
      </c>
    </row>
    <row r="1640" spans="2:6" x14ac:dyDescent="0.2">
      <c r="B1640" s="261" t="s">
        <v>46</v>
      </c>
      <c r="C1640" s="261" t="s">
        <v>48</v>
      </c>
      <c r="D1640" s="264" t="s">
        <v>21</v>
      </c>
      <c r="E1640" s="261" t="str">
        <f t="shared" si="25"/>
        <v>TOFemale80-84</v>
      </c>
      <c r="F1640" s="266">
        <v>6872.3217999999997</v>
      </c>
    </row>
    <row r="1641" spans="2:6" x14ac:dyDescent="0.2">
      <c r="B1641" s="261" t="s">
        <v>46</v>
      </c>
      <c r="C1641" s="261" t="s">
        <v>48</v>
      </c>
      <c r="D1641" s="264" t="s">
        <v>22</v>
      </c>
      <c r="E1641" s="261" t="str">
        <f t="shared" si="25"/>
        <v>TOFemale85-89</v>
      </c>
      <c r="F1641" s="266">
        <v>3512.0113999999999</v>
      </c>
    </row>
    <row r="1642" spans="2:6" x14ac:dyDescent="0.2">
      <c r="B1642" s="261" t="s">
        <v>46</v>
      </c>
      <c r="C1642" s="261" t="s">
        <v>48</v>
      </c>
      <c r="D1642" s="264" t="s">
        <v>5</v>
      </c>
      <c r="E1642" s="261" t="str">
        <f t="shared" si="25"/>
        <v>TOFemale90+</v>
      </c>
      <c r="F1642" s="266">
        <v>1814.3081999999999</v>
      </c>
    </row>
    <row r="1643" spans="2:6" x14ac:dyDescent="0.2">
      <c r="B1643" s="261" t="s">
        <v>46</v>
      </c>
      <c r="C1643" s="261" t="s">
        <v>47</v>
      </c>
      <c r="D1643" s="264">
        <v>0</v>
      </c>
      <c r="E1643" s="261" t="str">
        <f t="shared" si="25"/>
        <v>TOMale0</v>
      </c>
      <c r="F1643" s="266">
        <v>13082.588100000001</v>
      </c>
    </row>
    <row r="1644" spans="2:6" x14ac:dyDescent="0.2">
      <c r="B1644" s="261" t="s">
        <v>46</v>
      </c>
      <c r="C1644" s="261" t="s">
        <v>47</v>
      </c>
      <c r="D1644" s="265" t="s">
        <v>18</v>
      </c>
      <c r="E1644" s="261" t="str">
        <f t="shared" si="25"/>
        <v>TOMale1-4</v>
      </c>
      <c r="F1644" s="266">
        <v>51066.036999999997</v>
      </c>
    </row>
    <row r="1645" spans="2:6" x14ac:dyDescent="0.2">
      <c r="B1645" s="261" t="s">
        <v>46</v>
      </c>
      <c r="C1645" s="261" t="s">
        <v>47</v>
      </c>
      <c r="D1645" s="265" t="s">
        <v>70</v>
      </c>
      <c r="E1645" s="261" t="str">
        <f t="shared" si="25"/>
        <v>TOMale5-9</v>
      </c>
      <c r="F1645" s="266">
        <v>64183.001799999998</v>
      </c>
    </row>
    <row r="1646" spans="2:6" x14ac:dyDescent="0.2">
      <c r="B1646" s="261" t="s">
        <v>46</v>
      </c>
      <c r="C1646" s="261" t="s">
        <v>47</v>
      </c>
      <c r="D1646" s="265" t="s">
        <v>71</v>
      </c>
      <c r="E1646" s="261" t="str">
        <f t="shared" si="25"/>
        <v>TOMale10-14</v>
      </c>
      <c r="F1646" s="266">
        <v>67423.933000000005</v>
      </c>
    </row>
    <row r="1647" spans="2:6" x14ac:dyDescent="0.2">
      <c r="B1647" s="261" t="s">
        <v>46</v>
      </c>
      <c r="C1647" s="261" t="s">
        <v>47</v>
      </c>
      <c r="D1647" s="264" t="s">
        <v>72</v>
      </c>
      <c r="E1647" s="261" t="str">
        <f t="shared" si="25"/>
        <v>TOMale15-19</v>
      </c>
      <c r="F1647" s="266">
        <v>69604.323900000003</v>
      </c>
    </row>
    <row r="1648" spans="2:6" x14ac:dyDescent="0.2">
      <c r="B1648" s="261" t="s">
        <v>46</v>
      </c>
      <c r="C1648" s="261" t="s">
        <v>47</v>
      </c>
      <c r="D1648" s="264" t="s">
        <v>73</v>
      </c>
      <c r="E1648" s="261" t="str">
        <f t="shared" si="25"/>
        <v>TOMale20-24</v>
      </c>
      <c r="F1648" s="266">
        <v>73133.857900000003</v>
      </c>
    </row>
    <row r="1649" spans="2:6" x14ac:dyDescent="0.2">
      <c r="B1649" s="261" t="s">
        <v>46</v>
      </c>
      <c r="C1649" s="261" t="s">
        <v>47</v>
      </c>
      <c r="D1649" s="264" t="s">
        <v>74</v>
      </c>
      <c r="E1649" s="261" t="str">
        <f t="shared" si="25"/>
        <v>TOMale25-29</v>
      </c>
      <c r="F1649" s="266">
        <v>69090.058999999994</v>
      </c>
    </row>
    <row r="1650" spans="2:6" x14ac:dyDescent="0.2">
      <c r="B1650" s="261" t="s">
        <v>46</v>
      </c>
      <c r="C1650" s="261" t="s">
        <v>47</v>
      </c>
      <c r="D1650" s="264" t="s">
        <v>75</v>
      </c>
      <c r="E1650" s="261" t="str">
        <f t="shared" si="25"/>
        <v>TOMale30-34</v>
      </c>
      <c r="F1650" s="266">
        <v>65309.323700000001</v>
      </c>
    </row>
    <row r="1651" spans="2:6" x14ac:dyDescent="0.2">
      <c r="B1651" s="261" t="s">
        <v>46</v>
      </c>
      <c r="C1651" s="261" t="s">
        <v>47</v>
      </c>
      <c r="D1651" s="264" t="s">
        <v>76</v>
      </c>
      <c r="E1651" s="261" t="str">
        <f t="shared" si="25"/>
        <v>TOMale35-39</v>
      </c>
      <c r="F1651" s="266">
        <v>62266.352899999998</v>
      </c>
    </row>
    <row r="1652" spans="2:6" x14ac:dyDescent="0.2">
      <c r="B1652" s="261" t="s">
        <v>46</v>
      </c>
      <c r="C1652" s="261" t="s">
        <v>47</v>
      </c>
      <c r="D1652" s="264" t="s">
        <v>77</v>
      </c>
      <c r="E1652" s="261" t="str">
        <f t="shared" si="25"/>
        <v>TOMale40-44</v>
      </c>
      <c r="F1652" s="266">
        <v>56723.4257</v>
      </c>
    </row>
    <row r="1653" spans="2:6" x14ac:dyDescent="0.2">
      <c r="B1653" s="261" t="s">
        <v>46</v>
      </c>
      <c r="C1653" s="261" t="s">
        <v>47</v>
      </c>
      <c r="D1653" s="264" t="s">
        <v>78</v>
      </c>
      <c r="E1653" s="261" t="str">
        <f t="shared" si="25"/>
        <v>TOMale45-49</v>
      </c>
      <c r="F1653" s="266">
        <v>47763.497799999997</v>
      </c>
    </row>
    <row r="1654" spans="2:6" x14ac:dyDescent="0.2">
      <c r="B1654" s="261" t="s">
        <v>46</v>
      </c>
      <c r="C1654" s="261" t="s">
        <v>47</v>
      </c>
      <c r="D1654" s="264" t="s">
        <v>79</v>
      </c>
      <c r="E1654" s="261" t="str">
        <f t="shared" si="25"/>
        <v>TOMale50-54</v>
      </c>
      <c r="F1654" s="266">
        <v>41249.3531</v>
      </c>
    </row>
    <row r="1655" spans="2:6" x14ac:dyDescent="0.2">
      <c r="B1655" s="261" t="s">
        <v>46</v>
      </c>
      <c r="C1655" s="261" t="s">
        <v>47</v>
      </c>
      <c r="D1655" s="264" t="s">
        <v>80</v>
      </c>
      <c r="E1655" s="261" t="str">
        <f t="shared" si="25"/>
        <v>TOMale55-59</v>
      </c>
      <c r="F1655" s="266">
        <v>34011.43</v>
      </c>
    </row>
    <row r="1656" spans="2:6" x14ac:dyDescent="0.2">
      <c r="B1656" s="261" t="s">
        <v>46</v>
      </c>
      <c r="C1656" s="261" t="s">
        <v>47</v>
      </c>
      <c r="D1656" s="264" t="s">
        <v>81</v>
      </c>
      <c r="E1656" s="261" t="str">
        <f t="shared" si="25"/>
        <v>TOMale60-64</v>
      </c>
      <c r="F1656" s="266">
        <v>26836.310300000001</v>
      </c>
    </row>
    <row r="1657" spans="2:6" x14ac:dyDescent="0.2">
      <c r="B1657" s="261" t="s">
        <v>46</v>
      </c>
      <c r="C1657" s="261" t="s">
        <v>47</v>
      </c>
      <c r="D1657" s="264" t="s">
        <v>82</v>
      </c>
      <c r="E1657" s="261" t="str">
        <f t="shared" si="25"/>
        <v>TOMale65-69</v>
      </c>
      <c r="F1657" s="266">
        <v>21002.299200000001</v>
      </c>
    </row>
    <row r="1658" spans="2:6" x14ac:dyDescent="0.2">
      <c r="B1658" s="261" t="s">
        <v>46</v>
      </c>
      <c r="C1658" s="261" t="s">
        <v>47</v>
      </c>
      <c r="D1658" s="264" t="s">
        <v>19</v>
      </c>
      <c r="E1658" s="261" t="str">
        <f t="shared" si="25"/>
        <v>TOMale70-74</v>
      </c>
      <c r="F1658" s="266">
        <v>15194.3017</v>
      </c>
    </row>
    <row r="1659" spans="2:6" x14ac:dyDescent="0.2">
      <c r="B1659" s="261" t="s">
        <v>46</v>
      </c>
      <c r="C1659" s="261" t="s">
        <v>47</v>
      </c>
      <c r="D1659" s="264" t="s">
        <v>20</v>
      </c>
      <c r="E1659" s="261" t="str">
        <f t="shared" si="25"/>
        <v>TOMale75-79</v>
      </c>
      <c r="F1659" s="266">
        <v>10377.650100000001</v>
      </c>
    </row>
    <row r="1660" spans="2:6" x14ac:dyDescent="0.2">
      <c r="B1660" s="261" t="s">
        <v>46</v>
      </c>
      <c r="C1660" s="261" t="s">
        <v>47</v>
      </c>
      <c r="D1660" s="264" t="s">
        <v>21</v>
      </c>
      <c r="E1660" s="261" t="str">
        <f t="shared" si="25"/>
        <v>TOMale80-84</v>
      </c>
      <c r="F1660" s="266">
        <v>6667.0823</v>
      </c>
    </row>
    <row r="1661" spans="2:6" x14ac:dyDescent="0.2">
      <c r="B1661" s="261" t="s">
        <v>46</v>
      </c>
      <c r="C1661" s="261" t="s">
        <v>47</v>
      </c>
      <c r="D1661" s="264" t="s">
        <v>22</v>
      </c>
      <c r="E1661" s="261" t="str">
        <f t="shared" si="25"/>
        <v>TOMale85-89</v>
      </c>
      <c r="F1661" s="266">
        <v>3313.9888000000001</v>
      </c>
    </row>
    <row r="1662" spans="2:6" x14ac:dyDescent="0.2">
      <c r="B1662" s="261" t="s">
        <v>46</v>
      </c>
      <c r="C1662" s="261" t="s">
        <v>47</v>
      </c>
      <c r="D1662" s="264" t="s">
        <v>5</v>
      </c>
      <c r="E1662" s="261" t="str">
        <f t="shared" si="25"/>
        <v>TOMale90+</v>
      </c>
      <c r="F1662" s="266">
        <v>1624.5353</v>
      </c>
    </row>
    <row r="1663" spans="2:6" x14ac:dyDescent="0.2">
      <c r="B1663" s="261" t="s">
        <v>46</v>
      </c>
      <c r="C1663" s="261" t="s">
        <v>3</v>
      </c>
      <c r="D1663" s="264">
        <v>0</v>
      </c>
      <c r="E1663" s="261" t="str">
        <f t="shared" si="25"/>
        <v>TOTotal0</v>
      </c>
      <c r="F1663" s="266">
        <v>25553.301200000002</v>
      </c>
    </row>
    <row r="1664" spans="2:6" x14ac:dyDescent="0.2">
      <c r="B1664" s="261" t="s">
        <v>46</v>
      </c>
      <c r="C1664" s="261" t="s">
        <v>3</v>
      </c>
      <c r="D1664" s="265" t="s">
        <v>18</v>
      </c>
      <c r="E1664" s="261" t="str">
        <f t="shared" si="25"/>
        <v>TOTotal1-4</v>
      </c>
      <c r="F1664" s="266">
        <v>99870.068499999994</v>
      </c>
    </row>
    <row r="1665" spans="2:6" x14ac:dyDescent="0.2">
      <c r="B1665" s="261" t="s">
        <v>46</v>
      </c>
      <c r="C1665" s="261" t="s">
        <v>3</v>
      </c>
      <c r="D1665" s="265" t="s">
        <v>70</v>
      </c>
      <c r="E1665" s="261" t="str">
        <f t="shared" si="25"/>
        <v>TOTotal5-9</v>
      </c>
      <c r="F1665" s="266">
        <v>125611.7522</v>
      </c>
    </row>
    <row r="1666" spans="2:6" x14ac:dyDescent="0.2">
      <c r="B1666" s="261" t="s">
        <v>46</v>
      </c>
      <c r="C1666" s="261" t="s">
        <v>3</v>
      </c>
      <c r="D1666" s="265" t="s">
        <v>71</v>
      </c>
      <c r="E1666" s="261" t="str">
        <f t="shared" si="25"/>
        <v>TOTotal10-14</v>
      </c>
      <c r="F1666" s="266">
        <v>132106.7574</v>
      </c>
    </row>
    <row r="1667" spans="2:6" x14ac:dyDescent="0.2">
      <c r="B1667" s="261" t="s">
        <v>46</v>
      </c>
      <c r="C1667" s="261" t="s">
        <v>3</v>
      </c>
      <c r="D1667" s="264" t="s">
        <v>72</v>
      </c>
      <c r="E1667" s="261" t="str">
        <f t="shared" si="25"/>
        <v>TOTotal15-19</v>
      </c>
      <c r="F1667" s="266">
        <v>137046.59789999999</v>
      </c>
    </row>
    <row r="1668" spans="2:6" x14ac:dyDescent="0.2">
      <c r="B1668" s="261" t="s">
        <v>46</v>
      </c>
      <c r="C1668" s="261" t="s">
        <v>3</v>
      </c>
      <c r="D1668" s="264" t="s">
        <v>73</v>
      </c>
      <c r="E1668" s="261" t="str">
        <f t="shared" ref="E1668:E1682" si="26">_xlfn.CONCAT(B1668,C1668,D1668)</f>
        <v>TOTotal20-24</v>
      </c>
      <c r="F1668" s="266">
        <v>144043.9032</v>
      </c>
    </row>
    <row r="1669" spans="2:6" x14ac:dyDescent="0.2">
      <c r="B1669" s="261" t="s">
        <v>46</v>
      </c>
      <c r="C1669" s="261" t="s">
        <v>3</v>
      </c>
      <c r="D1669" s="264" t="s">
        <v>74</v>
      </c>
      <c r="E1669" s="261" t="str">
        <f t="shared" si="26"/>
        <v>TOTotal25-29</v>
      </c>
      <c r="F1669" s="266">
        <v>137608.9902</v>
      </c>
    </row>
    <row r="1670" spans="2:6" x14ac:dyDescent="0.2">
      <c r="B1670" s="261" t="s">
        <v>46</v>
      </c>
      <c r="C1670" s="261" t="s">
        <v>3</v>
      </c>
      <c r="D1670" s="264" t="s">
        <v>75</v>
      </c>
      <c r="E1670" s="261" t="str">
        <f t="shared" si="26"/>
        <v>TOTotal30-34</v>
      </c>
      <c r="F1670" s="266">
        <v>131275.5955</v>
      </c>
    </row>
    <row r="1671" spans="2:6" x14ac:dyDescent="0.2">
      <c r="B1671" s="261" t="s">
        <v>46</v>
      </c>
      <c r="C1671" s="261" t="s">
        <v>3</v>
      </c>
      <c r="D1671" s="264" t="s">
        <v>76</v>
      </c>
      <c r="E1671" s="261" t="str">
        <f t="shared" si="26"/>
        <v>TOTotal35-39</v>
      </c>
      <c r="F1671" s="266">
        <v>125932.2291</v>
      </c>
    </row>
    <row r="1672" spans="2:6" x14ac:dyDescent="0.2">
      <c r="B1672" s="261" t="s">
        <v>46</v>
      </c>
      <c r="C1672" s="261" t="s">
        <v>3</v>
      </c>
      <c r="D1672" s="264" t="s">
        <v>77</v>
      </c>
      <c r="E1672" s="261" t="str">
        <f t="shared" si="26"/>
        <v>TOTotal40-44</v>
      </c>
      <c r="F1672" s="266">
        <v>114831.6986</v>
      </c>
    </row>
    <row r="1673" spans="2:6" x14ac:dyDescent="0.2">
      <c r="B1673" s="261" t="s">
        <v>46</v>
      </c>
      <c r="C1673" s="261" t="s">
        <v>3</v>
      </c>
      <c r="D1673" s="264" t="s">
        <v>78</v>
      </c>
      <c r="E1673" s="261" t="str">
        <f t="shared" si="26"/>
        <v>TOTotal45-49</v>
      </c>
      <c r="F1673" s="266">
        <v>94508.112699999998</v>
      </c>
    </row>
    <row r="1674" spans="2:6" x14ac:dyDescent="0.2">
      <c r="B1674" s="261" t="s">
        <v>46</v>
      </c>
      <c r="C1674" s="261" t="s">
        <v>3</v>
      </c>
      <c r="D1674" s="264" t="s">
        <v>79</v>
      </c>
      <c r="E1674" s="261" t="str">
        <f t="shared" si="26"/>
        <v>TOTotal50-54</v>
      </c>
      <c r="F1674" s="266">
        <v>82436.160000000003</v>
      </c>
    </row>
    <row r="1675" spans="2:6" x14ac:dyDescent="0.2">
      <c r="B1675" s="261" t="s">
        <v>46</v>
      </c>
      <c r="C1675" s="261" t="s">
        <v>3</v>
      </c>
      <c r="D1675" s="264" t="s">
        <v>80</v>
      </c>
      <c r="E1675" s="261" t="str">
        <f t="shared" si="26"/>
        <v>TOTotal55-59</v>
      </c>
      <c r="F1675" s="266">
        <v>67601.136899999998</v>
      </c>
    </row>
    <row r="1676" spans="2:6" x14ac:dyDescent="0.2">
      <c r="B1676" s="261" t="s">
        <v>46</v>
      </c>
      <c r="C1676" s="261" t="s">
        <v>3</v>
      </c>
      <c r="D1676" s="264" t="s">
        <v>81</v>
      </c>
      <c r="E1676" s="261" t="str">
        <f t="shared" si="26"/>
        <v>TOTotal60-64</v>
      </c>
      <c r="F1676" s="266">
        <v>53728.707300000002</v>
      </c>
    </row>
    <row r="1677" spans="2:6" x14ac:dyDescent="0.2">
      <c r="B1677" s="261" t="s">
        <v>46</v>
      </c>
      <c r="C1677" s="261" t="s">
        <v>3</v>
      </c>
      <c r="D1677" s="264" t="s">
        <v>82</v>
      </c>
      <c r="E1677" s="261" t="str">
        <f t="shared" si="26"/>
        <v>TOTotal65-69</v>
      </c>
      <c r="F1677" s="266">
        <v>41980.495600000002</v>
      </c>
    </row>
    <row r="1678" spans="2:6" x14ac:dyDescent="0.2">
      <c r="B1678" s="261" t="s">
        <v>46</v>
      </c>
      <c r="C1678" s="261" t="s">
        <v>3</v>
      </c>
      <c r="D1678" s="264" t="s">
        <v>19</v>
      </c>
      <c r="E1678" s="261" t="str">
        <f t="shared" si="26"/>
        <v>TOTotal70-74</v>
      </c>
      <c r="F1678" s="266">
        <v>30495.462200000002</v>
      </c>
    </row>
    <row r="1679" spans="2:6" x14ac:dyDescent="0.2">
      <c r="B1679" s="261" t="s">
        <v>46</v>
      </c>
      <c r="C1679" s="261" t="s">
        <v>3</v>
      </c>
      <c r="D1679" s="264" t="s">
        <v>20</v>
      </c>
      <c r="E1679" s="261" t="str">
        <f t="shared" si="26"/>
        <v>TOTotal75-79</v>
      </c>
      <c r="F1679" s="266">
        <v>20724.954300000001</v>
      </c>
    </row>
    <row r="1680" spans="2:6" x14ac:dyDescent="0.2">
      <c r="B1680" s="261" t="s">
        <v>46</v>
      </c>
      <c r="C1680" s="261" t="s">
        <v>3</v>
      </c>
      <c r="D1680" s="264" t="s">
        <v>21</v>
      </c>
      <c r="E1680" s="261" t="str">
        <f t="shared" si="26"/>
        <v>TOTotal80-84</v>
      </c>
      <c r="F1680" s="266">
        <v>13539.3982</v>
      </c>
    </row>
    <row r="1681" spans="2:6" x14ac:dyDescent="0.2">
      <c r="B1681" s="261" t="s">
        <v>46</v>
      </c>
      <c r="C1681" s="261" t="s">
        <v>3</v>
      </c>
      <c r="D1681" s="264" t="s">
        <v>22</v>
      </c>
      <c r="E1681" s="261" t="str">
        <f t="shared" si="26"/>
        <v>TOTotal85-89</v>
      </c>
      <c r="F1681" s="266">
        <v>6825.9943999999996</v>
      </c>
    </row>
    <row r="1682" spans="2:6" x14ac:dyDescent="0.2">
      <c r="B1682" s="261" t="s">
        <v>46</v>
      </c>
      <c r="C1682" s="261" t="s">
        <v>3</v>
      </c>
      <c r="D1682" s="264" t="s">
        <v>5</v>
      </c>
      <c r="E1682" s="261" t="str">
        <f t="shared" si="26"/>
        <v>TOTotal90+</v>
      </c>
      <c r="F1682" s="266">
        <v>3438.8404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A0E9-713E-7E49-B60D-2DFCC6932AD4}">
  <dimension ref="B1:F1682"/>
  <sheetViews>
    <sheetView workbookViewId="0">
      <pane ySplit="2" topLeftCell="A3" activePane="bottomLeft" state="frozen"/>
      <selection pane="bottomLeft" activeCell="K29" sqref="K29"/>
    </sheetView>
  </sheetViews>
  <sheetFormatPr baseColWidth="10" defaultRowHeight="16" x14ac:dyDescent="0.2"/>
  <cols>
    <col min="1" max="3" width="10.83203125" style="261"/>
    <col min="4" max="4" width="10.83203125" style="262"/>
    <col min="5" max="5" width="17" style="261" hidden="1" customWidth="1"/>
    <col min="6" max="6" width="23.6640625" style="261" customWidth="1"/>
    <col min="7" max="16384" width="10.83203125" style="261"/>
  </cols>
  <sheetData>
    <row r="1" spans="2:6" x14ac:dyDescent="0.2">
      <c r="B1" s="260" t="s">
        <v>270</v>
      </c>
    </row>
    <row r="2" spans="2:6" ht="20" customHeight="1" x14ac:dyDescent="0.2">
      <c r="B2" s="1" t="s">
        <v>1</v>
      </c>
      <c r="C2" s="1" t="s">
        <v>0</v>
      </c>
      <c r="D2" s="1" t="s">
        <v>264</v>
      </c>
      <c r="E2" s="1" t="s">
        <v>49</v>
      </c>
      <c r="F2" s="1" t="s">
        <v>253</v>
      </c>
    </row>
    <row r="3" spans="2:6" x14ac:dyDescent="0.2">
      <c r="B3" s="261" t="s">
        <v>4</v>
      </c>
      <c r="C3" s="261" t="s">
        <v>48</v>
      </c>
      <c r="D3" s="264">
        <v>0</v>
      </c>
      <c r="E3" s="264" t="str">
        <f>_xlfn.CONCAT(B3,C3,D3)</f>
        <v>BrazilFemale0</v>
      </c>
      <c r="F3" s="263">
        <v>1445404.4594000001</v>
      </c>
    </row>
    <row r="4" spans="2:6" x14ac:dyDescent="0.2">
      <c r="B4" s="261" t="s">
        <v>4</v>
      </c>
      <c r="C4" s="261" t="s">
        <v>48</v>
      </c>
      <c r="D4" s="265" t="s">
        <v>107</v>
      </c>
      <c r="E4" s="264" t="str">
        <f t="shared" ref="E4:E67" si="0">_xlfn.CONCAT(B4,C4,D4)</f>
        <v>BrazilFemale01-04</v>
      </c>
      <c r="F4" s="263">
        <v>5780751.8509999998</v>
      </c>
    </row>
    <row r="5" spans="2:6" x14ac:dyDescent="0.2">
      <c r="B5" s="261" t="s">
        <v>4</v>
      </c>
      <c r="C5" s="261" t="s">
        <v>48</v>
      </c>
      <c r="D5" s="265" t="s">
        <v>106</v>
      </c>
      <c r="E5" s="264" t="str">
        <f t="shared" si="0"/>
        <v>BrazilFemale05-09</v>
      </c>
      <c r="F5" s="263">
        <v>7106516.7496999996</v>
      </c>
    </row>
    <row r="6" spans="2:6" x14ac:dyDescent="0.2">
      <c r="B6" s="261" t="s">
        <v>4</v>
      </c>
      <c r="C6" s="261" t="s">
        <v>48</v>
      </c>
      <c r="D6" s="265" t="s">
        <v>71</v>
      </c>
      <c r="E6" s="264" t="str">
        <f t="shared" si="0"/>
        <v>BrazilFemale10-14</v>
      </c>
      <c r="F6" s="263">
        <v>7347188.5760000004</v>
      </c>
    </row>
    <row r="7" spans="2:6" x14ac:dyDescent="0.2">
      <c r="B7" s="261" t="s">
        <v>4</v>
      </c>
      <c r="C7" s="261" t="s">
        <v>48</v>
      </c>
      <c r="D7" s="264" t="s">
        <v>72</v>
      </c>
      <c r="E7" s="264" t="str">
        <f t="shared" si="0"/>
        <v>BrazilFemale15-19</v>
      </c>
      <c r="F7" s="263">
        <v>7901906.6117000002</v>
      </c>
    </row>
    <row r="8" spans="2:6" x14ac:dyDescent="0.2">
      <c r="B8" s="261" t="s">
        <v>4</v>
      </c>
      <c r="C8" s="261" t="s">
        <v>48</v>
      </c>
      <c r="D8" s="264" t="s">
        <v>73</v>
      </c>
      <c r="E8" s="264" t="str">
        <f t="shared" si="0"/>
        <v>BrazilFemale20-24</v>
      </c>
      <c r="F8" s="263">
        <v>8575701.1285999995</v>
      </c>
    </row>
    <row r="9" spans="2:6" x14ac:dyDescent="0.2">
      <c r="B9" s="261" t="s">
        <v>4</v>
      </c>
      <c r="C9" s="261" t="s">
        <v>48</v>
      </c>
      <c r="D9" s="264" t="s">
        <v>74</v>
      </c>
      <c r="E9" s="264" t="str">
        <f t="shared" si="0"/>
        <v>BrazilFemale25-29</v>
      </c>
      <c r="F9" s="263">
        <v>8520692.5692999996</v>
      </c>
    </row>
    <row r="10" spans="2:6" x14ac:dyDescent="0.2">
      <c r="B10" s="261" t="s">
        <v>4</v>
      </c>
      <c r="C10" s="261" t="s">
        <v>48</v>
      </c>
      <c r="D10" s="264" t="s">
        <v>75</v>
      </c>
      <c r="E10" s="264" t="str">
        <f t="shared" si="0"/>
        <v>BrazilFemale30-34</v>
      </c>
      <c r="F10" s="263">
        <v>8710049.8595000003</v>
      </c>
    </row>
    <row r="11" spans="2:6" x14ac:dyDescent="0.2">
      <c r="B11" s="261" t="s">
        <v>4</v>
      </c>
      <c r="C11" s="261" t="s">
        <v>48</v>
      </c>
      <c r="D11" s="264" t="s">
        <v>76</v>
      </c>
      <c r="E11" s="264" t="str">
        <f t="shared" si="0"/>
        <v>BrazilFemale35-39</v>
      </c>
      <c r="F11" s="263">
        <v>8607120.1283999998</v>
      </c>
    </row>
    <row r="12" spans="2:6" x14ac:dyDescent="0.2">
      <c r="B12" s="261" t="s">
        <v>4</v>
      </c>
      <c r="C12" s="261" t="s">
        <v>48</v>
      </c>
      <c r="D12" s="264" t="s">
        <v>77</v>
      </c>
      <c r="E12" s="264" t="str">
        <f t="shared" si="0"/>
        <v>BrazilFemale40-44</v>
      </c>
      <c r="F12" s="263">
        <v>7846398.4304999998</v>
      </c>
    </row>
    <row r="13" spans="2:6" x14ac:dyDescent="0.2">
      <c r="B13" s="261" t="s">
        <v>4</v>
      </c>
      <c r="C13" s="261" t="s">
        <v>48</v>
      </c>
      <c r="D13" s="264" t="s">
        <v>78</v>
      </c>
      <c r="E13" s="264" t="str">
        <f t="shared" si="0"/>
        <v>BrazilFemale45-49</v>
      </c>
      <c r="F13" s="263">
        <v>6957752.8321000002</v>
      </c>
    </row>
    <row r="14" spans="2:6" x14ac:dyDescent="0.2">
      <c r="B14" s="261" t="s">
        <v>4</v>
      </c>
      <c r="C14" s="261" t="s">
        <v>48</v>
      </c>
      <c r="D14" s="264" t="s">
        <v>79</v>
      </c>
      <c r="E14" s="264" t="str">
        <f t="shared" si="0"/>
        <v>BrazilFemale50-54</v>
      </c>
      <c r="F14" s="263">
        <v>6495558.4097999996</v>
      </c>
    </row>
    <row r="15" spans="2:6" x14ac:dyDescent="0.2">
      <c r="B15" s="261" t="s">
        <v>4</v>
      </c>
      <c r="C15" s="261" t="s">
        <v>48</v>
      </c>
      <c r="D15" s="264" t="s">
        <v>80</v>
      </c>
      <c r="E15" s="264" t="str">
        <f t="shared" si="0"/>
        <v>BrazilFemale55-59</v>
      </c>
      <c r="F15" s="263">
        <v>5818139.5505999997</v>
      </c>
    </row>
    <row r="16" spans="2:6" x14ac:dyDescent="0.2">
      <c r="B16" s="261" t="s">
        <v>4</v>
      </c>
      <c r="C16" s="261" t="s">
        <v>48</v>
      </c>
      <c r="D16" s="264" t="s">
        <v>81</v>
      </c>
      <c r="E16" s="264" t="str">
        <f t="shared" si="0"/>
        <v>BrazilFemale60-64</v>
      </c>
      <c r="F16" s="263">
        <v>4869384.6832999997</v>
      </c>
    </row>
    <row r="17" spans="2:6" x14ac:dyDescent="0.2">
      <c r="B17" s="261" t="s">
        <v>4</v>
      </c>
      <c r="C17" s="261" t="s">
        <v>48</v>
      </c>
      <c r="D17" s="264" t="s">
        <v>82</v>
      </c>
      <c r="E17" s="264" t="str">
        <f t="shared" si="0"/>
        <v>BrazilFemale65-69</v>
      </c>
      <c r="F17" s="263">
        <v>3856189.8204000001</v>
      </c>
    </row>
    <row r="18" spans="2:6" x14ac:dyDescent="0.2">
      <c r="B18" s="261" t="s">
        <v>4</v>
      </c>
      <c r="C18" s="261" t="s">
        <v>48</v>
      </c>
      <c r="D18" s="264" t="s">
        <v>19</v>
      </c>
      <c r="E18" s="264" t="str">
        <f t="shared" si="0"/>
        <v>BrazilFemale70-74</v>
      </c>
      <c r="F18" s="263">
        <v>2869209.0169000002</v>
      </c>
    </row>
    <row r="19" spans="2:6" x14ac:dyDescent="0.2">
      <c r="B19" s="261" t="s">
        <v>4</v>
      </c>
      <c r="C19" s="261" t="s">
        <v>48</v>
      </c>
      <c r="D19" s="264" t="s">
        <v>20</v>
      </c>
      <c r="E19" s="264" t="str">
        <f t="shared" si="0"/>
        <v>BrazilFemale75-79</v>
      </c>
      <c r="F19" s="263">
        <v>1990588.1982</v>
      </c>
    </row>
    <row r="20" spans="2:6" x14ac:dyDescent="0.2">
      <c r="B20" s="261" t="s">
        <v>4</v>
      </c>
      <c r="C20" s="261" t="s">
        <v>48</v>
      </c>
      <c r="D20" s="264" t="s">
        <v>21</v>
      </c>
      <c r="E20" s="264" t="str">
        <f t="shared" si="0"/>
        <v>BrazilFemale80-84</v>
      </c>
      <c r="F20" s="263">
        <v>1359304.1540999999</v>
      </c>
    </row>
    <row r="21" spans="2:6" x14ac:dyDescent="0.2">
      <c r="B21" s="261" t="s">
        <v>4</v>
      </c>
      <c r="C21" s="261" t="s">
        <v>48</v>
      </c>
      <c r="D21" s="264" t="s">
        <v>22</v>
      </c>
      <c r="E21" s="264" t="str">
        <f t="shared" si="0"/>
        <v>BrazilFemale85-89</v>
      </c>
      <c r="F21" s="263">
        <v>752201.67209999997</v>
      </c>
    </row>
    <row r="22" spans="2:6" x14ac:dyDescent="0.2">
      <c r="B22" s="261" t="s">
        <v>4</v>
      </c>
      <c r="C22" s="261" t="s">
        <v>48</v>
      </c>
      <c r="D22" s="264" t="s">
        <v>5</v>
      </c>
      <c r="E22" s="264" t="str">
        <f t="shared" si="0"/>
        <v>BrazilFemale90+</v>
      </c>
      <c r="F22" s="263">
        <v>516726.05609999999</v>
      </c>
    </row>
    <row r="23" spans="2:6" x14ac:dyDescent="0.2">
      <c r="B23" s="261" t="s">
        <v>4</v>
      </c>
      <c r="C23" s="261" t="s">
        <v>47</v>
      </c>
      <c r="D23" s="264">
        <v>0</v>
      </c>
      <c r="E23" s="264" t="str">
        <f t="shared" si="0"/>
        <v>BrazilMale0</v>
      </c>
      <c r="F23" s="263">
        <v>1514813.3099</v>
      </c>
    </row>
    <row r="24" spans="2:6" x14ac:dyDescent="0.2">
      <c r="B24" s="261" t="s">
        <v>4</v>
      </c>
      <c r="C24" s="261" t="s">
        <v>47</v>
      </c>
      <c r="D24" s="265" t="s">
        <v>107</v>
      </c>
      <c r="E24" s="264" t="str">
        <f t="shared" si="0"/>
        <v>BrazilMale01-04</v>
      </c>
      <c r="F24" s="263">
        <v>6055225.9627</v>
      </c>
    </row>
    <row r="25" spans="2:6" x14ac:dyDescent="0.2">
      <c r="B25" s="261" t="s">
        <v>4</v>
      </c>
      <c r="C25" s="261" t="s">
        <v>47</v>
      </c>
      <c r="D25" s="265" t="s">
        <v>106</v>
      </c>
      <c r="E25" s="264" t="str">
        <f t="shared" si="0"/>
        <v>BrazilMale05-09</v>
      </c>
      <c r="F25" s="263">
        <v>7435305.2725</v>
      </c>
    </row>
    <row r="26" spans="2:6" x14ac:dyDescent="0.2">
      <c r="B26" s="261" t="s">
        <v>4</v>
      </c>
      <c r="C26" s="261" t="s">
        <v>47</v>
      </c>
      <c r="D26" s="265" t="s">
        <v>71</v>
      </c>
      <c r="E26" s="264" t="str">
        <f t="shared" si="0"/>
        <v>BrazilMale10-14</v>
      </c>
      <c r="F26" s="263">
        <v>7669535.6083000004</v>
      </c>
    </row>
    <row r="27" spans="2:6" x14ac:dyDescent="0.2">
      <c r="B27" s="261" t="s">
        <v>4</v>
      </c>
      <c r="C27" s="261" t="s">
        <v>47</v>
      </c>
      <c r="D27" s="264" t="s">
        <v>72</v>
      </c>
      <c r="E27" s="264" t="str">
        <f t="shared" si="0"/>
        <v>BrazilMale15-19</v>
      </c>
      <c r="F27" s="263">
        <v>8192052.2728000004</v>
      </c>
    </row>
    <row r="28" spans="2:6" x14ac:dyDescent="0.2">
      <c r="B28" s="261" t="s">
        <v>4</v>
      </c>
      <c r="C28" s="261" t="s">
        <v>47</v>
      </c>
      <c r="D28" s="264" t="s">
        <v>73</v>
      </c>
      <c r="E28" s="264" t="str">
        <f t="shared" si="0"/>
        <v>BrazilMale20-24</v>
      </c>
      <c r="F28" s="263">
        <v>8742077.8573000003</v>
      </c>
    </row>
    <row r="29" spans="2:6" x14ac:dyDescent="0.2">
      <c r="B29" s="261" t="s">
        <v>4</v>
      </c>
      <c r="C29" s="261" t="s">
        <v>47</v>
      </c>
      <c r="D29" s="264" t="s">
        <v>74</v>
      </c>
      <c r="E29" s="264" t="str">
        <f t="shared" si="0"/>
        <v>BrazilMale25-29</v>
      </c>
      <c r="F29" s="263">
        <v>8485881.9293000009</v>
      </c>
    </row>
    <row r="30" spans="2:6" x14ac:dyDescent="0.2">
      <c r="B30" s="261" t="s">
        <v>4</v>
      </c>
      <c r="C30" s="261" t="s">
        <v>47</v>
      </c>
      <c r="D30" s="264" t="s">
        <v>75</v>
      </c>
      <c r="E30" s="264" t="str">
        <f t="shared" si="0"/>
        <v>BrazilMale30-34</v>
      </c>
      <c r="F30" s="263">
        <v>8548755.0206000004</v>
      </c>
    </row>
    <row r="31" spans="2:6" x14ac:dyDescent="0.2">
      <c r="B31" s="261" t="s">
        <v>4</v>
      </c>
      <c r="C31" s="261" t="s">
        <v>47</v>
      </c>
      <c r="D31" s="264" t="s">
        <v>76</v>
      </c>
      <c r="E31" s="264" t="str">
        <f t="shared" si="0"/>
        <v>BrazilMale35-39</v>
      </c>
      <c r="F31" s="263">
        <v>8255148.4676000001</v>
      </c>
    </row>
    <row r="32" spans="2:6" x14ac:dyDescent="0.2">
      <c r="B32" s="261" t="s">
        <v>4</v>
      </c>
      <c r="C32" s="261" t="s">
        <v>47</v>
      </c>
      <c r="D32" s="264" t="s">
        <v>77</v>
      </c>
      <c r="E32" s="264" t="str">
        <f t="shared" si="0"/>
        <v>BrazilMale40-44</v>
      </c>
      <c r="F32" s="263">
        <v>7391992.0428999998</v>
      </c>
    </row>
    <row r="33" spans="2:6" x14ac:dyDescent="0.2">
      <c r="B33" s="261" t="s">
        <v>4</v>
      </c>
      <c r="C33" s="261" t="s">
        <v>47</v>
      </c>
      <c r="D33" s="264" t="s">
        <v>78</v>
      </c>
      <c r="E33" s="264" t="str">
        <f t="shared" si="0"/>
        <v>BrazilMale45-49</v>
      </c>
      <c r="F33" s="263">
        <v>6467957.6234999998</v>
      </c>
    </row>
    <row r="34" spans="2:6" x14ac:dyDescent="0.2">
      <c r="B34" s="261" t="s">
        <v>4</v>
      </c>
      <c r="C34" s="261" t="s">
        <v>47</v>
      </c>
      <c r="D34" s="264" t="s">
        <v>79</v>
      </c>
      <c r="E34" s="264" t="str">
        <f t="shared" si="0"/>
        <v>BrazilMale50-54</v>
      </c>
      <c r="F34" s="263">
        <v>5959892.3251</v>
      </c>
    </row>
    <row r="35" spans="2:6" x14ac:dyDescent="0.2">
      <c r="B35" s="261" t="s">
        <v>4</v>
      </c>
      <c r="C35" s="261" t="s">
        <v>47</v>
      </c>
      <c r="D35" s="264" t="s">
        <v>80</v>
      </c>
      <c r="E35" s="264" t="str">
        <f t="shared" si="0"/>
        <v>BrazilMale55-59</v>
      </c>
      <c r="F35" s="263">
        <v>5179388.7426000005</v>
      </c>
    </row>
    <row r="36" spans="2:6" x14ac:dyDescent="0.2">
      <c r="B36" s="261" t="s">
        <v>4</v>
      </c>
      <c r="C36" s="261" t="s">
        <v>47</v>
      </c>
      <c r="D36" s="264" t="s">
        <v>81</v>
      </c>
      <c r="E36" s="264" t="str">
        <f t="shared" si="0"/>
        <v>BrazilMale60-64</v>
      </c>
      <c r="F36" s="263">
        <v>4205926.2995999996</v>
      </c>
    </row>
    <row r="37" spans="2:6" x14ac:dyDescent="0.2">
      <c r="B37" s="261" t="s">
        <v>4</v>
      </c>
      <c r="C37" s="261" t="s">
        <v>47</v>
      </c>
      <c r="D37" s="264" t="s">
        <v>82</v>
      </c>
      <c r="E37" s="264" t="str">
        <f t="shared" si="0"/>
        <v>BrazilMale65-69</v>
      </c>
      <c r="F37" s="263">
        <v>3209700.6543999999</v>
      </c>
    </row>
    <row r="38" spans="2:6" x14ac:dyDescent="0.2">
      <c r="B38" s="261" t="s">
        <v>4</v>
      </c>
      <c r="C38" s="261" t="s">
        <v>47</v>
      </c>
      <c r="D38" s="264" t="s">
        <v>19</v>
      </c>
      <c r="E38" s="264" t="str">
        <f t="shared" si="0"/>
        <v>BrazilMale70-74</v>
      </c>
      <c r="F38" s="263">
        <v>2289974.5375999999</v>
      </c>
    </row>
    <row r="39" spans="2:6" x14ac:dyDescent="0.2">
      <c r="B39" s="261" t="s">
        <v>4</v>
      </c>
      <c r="C39" s="261" t="s">
        <v>47</v>
      </c>
      <c r="D39" s="264" t="s">
        <v>20</v>
      </c>
      <c r="E39" s="264" t="str">
        <f t="shared" si="0"/>
        <v>BrazilMale75-79</v>
      </c>
      <c r="F39" s="263">
        <v>1479627.585</v>
      </c>
    </row>
    <row r="40" spans="2:6" x14ac:dyDescent="0.2">
      <c r="B40" s="261" t="s">
        <v>4</v>
      </c>
      <c r="C40" s="261" t="s">
        <v>47</v>
      </c>
      <c r="D40" s="264" t="s">
        <v>21</v>
      </c>
      <c r="E40" s="264" t="str">
        <f t="shared" si="0"/>
        <v>BrazilMale80-84</v>
      </c>
      <c r="F40" s="263">
        <v>914564.88769999996</v>
      </c>
    </row>
    <row r="41" spans="2:6" x14ac:dyDescent="0.2">
      <c r="B41" s="261" t="s">
        <v>4</v>
      </c>
      <c r="C41" s="261" t="s">
        <v>47</v>
      </c>
      <c r="D41" s="264" t="s">
        <v>22</v>
      </c>
      <c r="E41" s="264" t="str">
        <f t="shared" si="0"/>
        <v>BrazilMale85-89</v>
      </c>
      <c r="F41" s="263">
        <v>449121.71509999997</v>
      </c>
    </row>
    <row r="42" spans="2:6" x14ac:dyDescent="0.2">
      <c r="B42" s="261" t="s">
        <v>4</v>
      </c>
      <c r="C42" s="261" t="s">
        <v>47</v>
      </c>
      <c r="D42" s="264" t="s">
        <v>5</v>
      </c>
      <c r="E42" s="264" t="str">
        <f t="shared" si="0"/>
        <v>BrazilMale90+</v>
      </c>
      <c r="F42" s="263">
        <v>250464.46840000001</v>
      </c>
    </row>
    <row r="43" spans="2:6" x14ac:dyDescent="0.2">
      <c r="B43" s="261" t="s">
        <v>4</v>
      </c>
      <c r="C43" s="261" t="s">
        <v>3</v>
      </c>
      <c r="D43" s="264">
        <v>0</v>
      </c>
      <c r="E43" s="264" t="str">
        <f t="shared" si="0"/>
        <v>BrazilTotal0</v>
      </c>
      <c r="F43" s="263">
        <v>2960217.7692999998</v>
      </c>
    </row>
    <row r="44" spans="2:6" x14ac:dyDescent="0.2">
      <c r="B44" s="261" t="s">
        <v>4</v>
      </c>
      <c r="C44" s="261" t="s">
        <v>3</v>
      </c>
      <c r="D44" s="265" t="s">
        <v>107</v>
      </c>
      <c r="E44" s="264" t="str">
        <f t="shared" si="0"/>
        <v>BrazilTotal01-04</v>
      </c>
      <c r="F44" s="263">
        <v>11835977.8127</v>
      </c>
    </row>
    <row r="45" spans="2:6" x14ac:dyDescent="0.2">
      <c r="B45" s="261" t="s">
        <v>4</v>
      </c>
      <c r="C45" s="261" t="s">
        <v>3</v>
      </c>
      <c r="D45" s="265" t="s">
        <v>106</v>
      </c>
      <c r="E45" s="264" t="str">
        <f t="shared" si="0"/>
        <v>BrazilTotal05-09</v>
      </c>
      <c r="F45" s="263">
        <v>14541822.017100001</v>
      </c>
    </row>
    <row r="46" spans="2:6" x14ac:dyDescent="0.2">
      <c r="B46" s="261" t="s">
        <v>4</v>
      </c>
      <c r="C46" s="261" t="s">
        <v>3</v>
      </c>
      <c r="D46" s="265" t="s">
        <v>71</v>
      </c>
      <c r="E46" s="264" t="str">
        <f t="shared" si="0"/>
        <v>BrazilTotal10-14</v>
      </c>
      <c r="F46" s="263">
        <v>15016724.1599</v>
      </c>
    </row>
    <row r="47" spans="2:6" x14ac:dyDescent="0.2">
      <c r="B47" s="261" t="s">
        <v>4</v>
      </c>
      <c r="C47" s="261" t="s">
        <v>3</v>
      </c>
      <c r="D47" s="264" t="s">
        <v>72</v>
      </c>
      <c r="E47" s="264" t="str">
        <f t="shared" si="0"/>
        <v>BrazilTotal15-19</v>
      </c>
      <c r="F47" s="263">
        <v>16093958.787599999</v>
      </c>
    </row>
    <row r="48" spans="2:6" x14ac:dyDescent="0.2">
      <c r="B48" s="261" t="s">
        <v>4</v>
      </c>
      <c r="C48" s="261" t="s">
        <v>3</v>
      </c>
      <c r="D48" s="264" t="s">
        <v>73</v>
      </c>
      <c r="E48" s="264" t="str">
        <f t="shared" si="0"/>
        <v>BrazilTotal20-24</v>
      </c>
      <c r="F48" s="263">
        <v>17317777.8796</v>
      </c>
    </row>
    <row r="49" spans="2:6" x14ac:dyDescent="0.2">
      <c r="B49" s="261" t="s">
        <v>4</v>
      </c>
      <c r="C49" s="261" t="s">
        <v>3</v>
      </c>
      <c r="D49" s="264" t="s">
        <v>74</v>
      </c>
      <c r="E49" s="264" t="str">
        <f t="shared" si="0"/>
        <v>BrazilTotal25-29</v>
      </c>
      <c r="F49" s="263">
        <v>17006574.374400001</v>
      </c>
    </row>
    <row r="50" spans="2:6" x14ac:dyDescent="0.2">
      <c r="B50" s="261" t="s">
        <v>4</v>
      </c>
      <c r="C50" s="261" t="s">
        <v>3</v>
      </c>
      <c r="D50" s="264" t="s">
        <v>75</v>
      </c>
      <c r="E50" s="264" t="str">
        <f t="shared" si="0"/>
        <v>BrazilTotal30-34</v>
      </c>
      <c r="F50" s="263">
        <v>17258804.044</v>
      </c>
    </row>
    <row r="51" spans="2:6" x14ac:dyDescent="0.2">
      <c r="B51" s="261" t="s">
        <v>4</v>
      </c>
      <c r="C51" s="261" t="s">
        <v>3</v>
      </c>
      <c r="D51" s="264" t="s">
        <v>76</v>
      </c>
      <c r="E51" s="264" t="str">
        <f t="shared" si="0"/>
        <v>BrazilTotal35-39</v>
      </c>
      <c r="F51" s="263">
        <v>16862268.109999999</v>
      </c>
    </row>
    <row r="52" spans="2:6" x14ac:dyDescent="0.2">
      <c r="B52" s="261" t="s">
        <v>4</v>
      </c>
      <c r="C52" s="261" t="s">
        <v>3</v>
      </c>
      <c r="D52" s="264" t="s">
        <v>77</v>
      </c>
      <c r="E52" s="264" t="str">
        <f t="shared" si="0"/>
        <v>BrazilTotal40-44</v>
      </c>
      <c r="F52" s="263">
        <v>15238390.357100001</v>
      </c>
    </row>
    <row r="53" spans="2:6" x14ac:dyDescent="0.2">
      <c r="B53" s="261" t="s">
        <v>4</v>
      </c>
      <c r="C53" s="261" t="s">
        <v>3</v>
      </c>
      <c r="D53" s="264" t="s">
        <v>78</v>
      </c>
      <c r="E53" s="264" t="str">
        <f t="shared" si="0"/>
        <v>BrazilTotal45-49</v>
      </c>
      <c r="F53" s="263">
        <v>13425710.390699999</v>
      </c>
    </row>
    <row r="54" spans="2:6" x14ac:dyDescent="0.2">
      <c r="B54" s="261" t="s">
        <v>4</v>
      </c>
      <c r="C54" s="261" t="s">
        <v>3</v>
      </c>
      <c r="D54" s="264" t="s">
        <v>79</v>
      </c>
      <c r="E54" s="264" t="str">
        <f t="shared" si="0"/>
        <v>BrazilTotal50-54</v>
      </c>
      <c r="F54" s="263">
        <v>12455450.529100001</v>
      </c>
    </row>
    <row r="55" spans="2:6" x14ac:dyDescent="0.2">
      <c r="B55" s="261" t="s">
        <v>4</v>
      </c>
      <c r="C55" s="261" t="s">
        <v>3</v>
      </c>
      <c r="D55" s="264" t="s">
        <v>80</v>
      </c>
      <c r="E55" s="264" t="str">
        <f t="shared" si="0"/>
        <v>BrazilTotal55-59</v>
      </c>
      <c r="F55" s="263">
        <v>10997528.2651</v>
      </c>
    </row>
    <row r="56" spans="2:6" x14ac:dyDescent="0.2">
      <c r="B56" s="261" t="s">
        <v>4</v>
      </c>
      <c r="C56" s="261" t="s">
        <v>3</v>
      </c>
      <c r="D56" s="264" t="s">
        <v>81</v>
      </c>
      <c r="E56" s="264" t="str">
        <f t="shared" si="0"/>
        <v>BrazilTotal60-64</v>
      </c>
      <c r="F56" s="263">
        <v>9075310.9715999998</v>
      </c>
    </row>
    <row r="57" spans="2:6" x14ac:dyDescent="0.2">
      <c r="B57" s="261" t="s">
        <v>4</v>
      </c>
      <c r="C57" s="261" t="s">
        <v>3</v>
      </c>
      <c r="D57" s="264" t="s">
        <v>82</v>
      </c>
      <c r="E57" s="264" t="str">
        <f t="shared" si="0"/>
        <v>BrazilTotal65-69</v>
      </c>
      <c r="F57" s="263">
        <v>7065890.3310000002</v>
      </c>
    </row>
    <row r="58" spans="2:6" x14ac:dyDescent="0.2">
      <c r="B58" s="261" t="s">
        <v>4</v>
      </c>
      <c r="C58" s="261" t="s">
        <v>3</v>
      </c>
      <c r="D58" s="264" t="s">
        <v>19</v>
      </c>
      <c r="E58" s="264" t="str">
        <f t="shared" si="0"/>
        <v>BrazilTotal70-74</v>
      </c>
      <c r="F58" s="263">
        <v>5159183.4664000003</v>
      </c>
    </row>
    <row r="59" spans="2:6" x14ac:dyDescent="0.2">
      <c r="B59" s="261" t="s">
        <v>4</v>
      </c>
      <c r="C59" s="261" t="s">
        <v>3</v>
      </c>
      <c r="D59" s="264" t="s">
        <v>20</v>
      </c>
      <c r="E59" s="264" t="str">
        <f t="shared" si="0"/>
        <v>BrazilTotal75-79</v>
      </c>
      <c r="F59" s="263">
        <v>3470215.7746000001</v>
      </c>
    </row>
    <row r="60" spans="2:6" x14ac:dyDescent="0.2">
      <c r="B60" s="261" t="s">
        <v>4</v>
      </c>
      <c r="C60" s="261" t="s">
        <v>3</v>
      </c>
      <c r="D60" s="264" t="s">
        <v>21</v>
      </c>
      <c r="E60" s="264" t="str">
        <f t="shared" si="0"/>
        <v>BrazilTotal80-84</v>
      </c>
      <c r="F60" s="263">
        <v>2273869.0309000001</v>
      </c>
    </row>
    <row r="61" spans="2:6" x14ac:dyDescent="0.2">
      <c r="B61" s="261" t="s">
        <v>4</v>
      </c>
      <c r="C61" s="261" t="s">
        <v>3</v>
      </c>
      <c r="D61" s="264" t="s">
        <v>22</v>
      </c>
      <c r="E61" s="264" t="str">
        <f t="shared" si="0"/>
        <v>BrazilTotal85-89</v>
      </c>
      <c r="F61" s="263">
        <v>1201323.3851999999</v>
      </c>
    </row>
    <row r="62" spans="2:6" x14ac:dyDescent="0.2">
      <c r="B62" s="261" t="s">
        <v>4</v>
      </c>
      <c r="C62" s="261" t="s">
        <v>3</v>
      </c>
      <c r="D62" s="264" t="s">
        <v>5</v>
      </c>
      <c r="E62" s="264" t="str">
        <f t="shared" si="0"/>
        <v>BrazilTotal90+</v>
      </c>
      <c r="F62" s="263">
        <v>767190.36360000004</v>
      </c>
    </row>
    <row r="63" spans="2:6" x14ac:dyDescent="0.2">
      <c r="B63" s="261" t="s">
        <v>41</v>
      </c>
      <c r="C63" s="261" t="s">
        <v>48</v>
      </c>
      <c r="D63" s="264">
        <v>0</v>
      </c>
      <c r="E63" s="264" t="str">
        <f t="shared" si="0"/>
        <v>ACFemale0</v>
      </c>
      <c r="F63" s="263">
        <v>8221.4575000000004</v>
      </c>
    </row>
    <row r="64" spans="2:6" x14ac:dyDescent="0.2">
      <c r="B64" s="261" t="s">
        <v>41</v>
      </c>
      <c r="C64" s="261" t="s">
        <v>48</v>
      </c>
      <c r="D64" s="265" t="s">
        <v>107</v>
      </c>
      <c r="E64" s="264" t="str">
        <f t="shared" si="0"/>
        <v>ACFemale01-04</v>
      </c>
      <c r="F64" s="263">
        <v>32576.431799999998</v>
      </c>
    </row>
    <row r="65" spans="2:6" x14ac:dyDescent="0.2">
      <c r="B65" s="261" t="s">
        <v>41</v>
      </c>
      <c r="C65" s="261" t="s">
        <v>48</v>
      </c>
      <c r="D65" s="265" t="s">
        <v>106</v>
      </c>
      <c r="E65" s="264" t="str">
        <f t="shared" si="0"/>
        <v>ACFemale05-09</v>
      </c>
      <c r="F65" s="263">
        <v>41225.279699999999</v>
      </c>
    </row>
    <row r="66" spans="2:6" x14ac:dyDescent="0.2">
      <c r="B66" s="261" t="s">
        <v>41</v>
      </c>
      <c r="C66" s="261" t="s">
        <v>48</v>
      </c>
      <c r="D66" s="265" t="s">
        <v>71</v>
      </c>
      <c r="E66" s="264" t="str">
        <f t="shared" si="0"/>
        <v>ACFemale10-14</v>
      </c>
      <c r="F66" s="263">
        <v>44950.992599999998</v>
      </c>
    </row>
    <row r="67" spans="2:6" x14ac:dyDescent="0.2">
      <c r="B67" s="261" t="s">
        <v>41</v>
      </c>
      <c r="C67" s="261" t="s">
        <v>48</v>
      </c>
      <c r="D67" s="264" t="s">
        <v>72</v>
      </c>
      <c r="E67" s="264" t="str">
        <f t="shared" si="0"/>
        <v>ACFemale15-19</v>
      </c>
      <c r="F67" s="263">
        <v>45418.757100000003</v>
      </c>
    </row>
    <row r="68" spans="2:6" x14ac:dyDescent="0.2">
      <c r="B68" s="261" t="s">
        <v>41</v>
      </c>
      <c r="C68" s="261" t="s">
        <v>48</v>
      </c>
      <c r="D68" s="264" t="s">
        <v>73</v>
      </c>
      <c r="E68" s="264" t="str">
        <f t="shared" ref="E68:E131" si="1">_xlfn.CONCAT(B68,C68,D68)</f>
        <v>ACFemale20-24</v>
      </c>
      <c r="F68" s="263">
        <v>42414.946000000004</v>
      </c>
    </row>
    <row r="69" spans="2:6" x14ac:dyDescent="0.2">
      <c r="B69" s="261" t="s">
        <v>41</v>
      </c>
      <c r="C69" s="261" t="s">
        <v>48</v>
      </c>
      <c r="D69" s="264" t="s">
        <v>74</v>
      </c>
      <c r="E69" s="264" t="str">
        <f t="shared" si="1"/>
        <v>ACFemale25-29</v>
      </c>
      <c r="F69" s="263">
        <v>37584.959300000002</v>
      </c>
    </row>
    <row r="70" spans="2:6" x14ac:dyDescent="0.2">
      <c r="B70" s="261" t="s">
        <v>41</v>
      </c>
      <c r="C70" s="261" t="s">
        <v>48</v>
      </c>
      <c r="D70" s="264" t="s">
        <v>75</v>
      </c>
      <c r="E70" s="264" t="str">
        <f t="shared" si="1"/>
        <v>ACFemale30-34</v>
      </c>
      <c r="F70" s="263">
        <v>34820.265399999997</v>
      </c>
    </row>
    <row r="71" spans="2:6" x14ac:dyDescent="0.2">
      <c r="B71" s="261" t="s">
        <v>41</v>
      </c>
      <c r="C71" s="261" t="s">
        <v>48</v>
      </c>
      <c r="D71" s="264" t="s">
        <v>76</v>
      </c>
      <c r="E71" s="264" t="str">
        <f t="shared" si="1"/>
        <v>ACFemale35-39</v>
      </c>
      <c r="F71" s="263">
        <v>33345.333500000001</v>
      </c>
    </row>
    <row r="72" spans="2:6" x14ac:dyDescent="0.2">
      <c r="B72" s="261" t="s">
        <v>41</v>
      </c>
      <c r="C72" s="261" t="s">
        <v>48</v>
      </c>
      <c r="D72" s="264" t="s">
        <v>77</v>
      </c>
      <c r="E72" s="264" t="str">
        <f t="shared" si="1"/>
        <v>ACFemale40-44</v>
      </c>
      <c r="F72" s="263">
        <v>28538.831399999999</v>
      </c>
    </row>
    <row r="73" spans="2:6" x14ac:dyDescent="0.2">
      <c r="B73" s="261" t="s">
        <v>41</v>
      </c>
      <c r="C73" s="261" t="s">
        <v>48</v>
      </c>
      <c r="D73" s="264" t="s">
        <v>78</v>
      </c>
      <c r="E73" s="264" t="str">
        <f t="shared" si="1"/>
        <v>ACFemale45-49</v>
      </c>
      <c r="F73" s="263">
        <v>22765.0452</v>
      </c>
    </row>
    <row r="74" spans="2:6" x14ac:dyDescent="0.2">
      <c r="B74" s="261" t="s">
        <v>41</v>
      </c>
      <c r="C74" s="261" t="s">
        <v>48</v>
      </c>
      <c r="D74" s="264" t="s">
        <v>79</v>
      </c>
      <c r="E74" s="264" t="str">
        <f t="shared" si="1"/>
        <v>ACFemale50-54</v>
      </c>
      <c r="F74" s="263">
        <v>18762.364399999999</v>
      </c>
    </row>
    <row r="75" spans="2:6" x14ac:dyDescent="0.2">
      <c r="B75" s="261" t="s">
        <v>41</v>
      </c>
      <c r="C75" s="261" t="s">
        <v>48</v>
      </c>
      <c r="D75" s="264" t="s">
        <v>80</v>
      </c>
      <c r="E75" s="264" t="str">
        <f t="shared" si="1"/>
        <v>ACFemale55-59</v>
      </c>
      <c r="F75" s="263">
        <v>14418.2237</v>
      </c>
    </row>
    <row r="76" spans="2:6" x14ac:dyDescent="0.2">
      <c r="B76" s="261" t="s">
        <v>41</v>
      </c>
      <c r="C76" s="261" t="s">
        <v>48</v>
      </c>
      <c r="D76" s="264" t="s">
        <v>81</v>
      </c>
      <c r="E76" s="264" t="str">
        <f t="shared" si="1"/>
        <v>ACFemale60-64</v>
      </c>
      <c r="F76" s="263">
        <v>11487.882900000001</v>
      </c>
    </row>
    <row r="77" spans="2:6" x14ac:dyDescent="0.2">
      <c r="B77" s="261" t="s">
        <v>41</v>
      </c>
      <c r="C77" s="261" t="s">
        <v>48</v>
      </c>
      <c r="D77" s="264" t="s">
        <v>82</v>
      </c>
      <c r="E77" s="264" t="str">
        <f t="shared" si="1"/>
        <v>ACFemale65-69</v>
      </c>
      <c r="F77" s="263">
        <v>8560.0071000000007</v>
      </c>
    </row>
    <row r="78" spans="2:6" x14ac:dyDescent="0.2">
      <c r="B78" s="261" t="s">
        <v>41</v>
      </c>
      <c r="C78" s="261" t="s">
        <v>48</v>
      </c>
      <c r="D78" s="264" t="s">
        <v>19</v>
      </c>
      <c r="E78" s="264" t="str">
        <f t="shared" si="1"/>
        <v>ACFemale70-74</v>
      </c>
      <c r="F78" s="263">
        <v>6115.1553000000004</v>
      </c>
    </row>
    <row r="79" spans="2:6" x14ac:dyDescent="0.2">
      <c r="B79" s="261" t="s">
        <v>41</v>
      </c>
      <c r="C79" s="261" t="s">
        <v>48</v>
      </c>
      <c r="D79" s="264" t="s">
        <v>20</v>
      </c>
      <c r="E79" s="264" t="str">
        <f t="shared" si="1"/>
        <v>ACFemale75-79</v>
      </c>
      <c r="F79" s="263">
        <v>4403.5612000000001</v>
      </c>
    </row>
    <row r="80" spans="2:6" x14ac:dyDescent="0.2">
      <c r="B80" s="261" t="s">
        <v>41</v>
      </c>
      <c r="C80" s="261" t="s">
        <v>48</v>
      </c>
      <c r="D80" s="264" t="s">
        <v>21</v>
      </c>
      <c r="E80" s="264" t="str">
        <f t="shared" si="1"/>
        <v>ACFemale80-84</v>
      </c>
      <c r="F80" s="263">
        <v>2563.0041999999999</v>
      </c>
    </row>
    <row r="81" spans="2:6" x14ac:dyDescent="0.2">
      <c r="B81" s="261" t="s">
        <v>41</v>
      </c>
      <c r="C81" s="261" t="s">
        <v>48</v>
      </c>
      <c r="D81" s="264" t="s">
        <v>22</v>
      </c>
      <c r="E81" s="264" t="str">
        <f t="shared" si="1"/>
        <v>ACFemale85-89</v>
      </c>
      <c r="F81" s="263">
        <v>1343.3369</v>
      </c>
    </row>
    <row r="82" spans="2:6" x14ac:dyDescent="0.2">
      <c r="B82" s="261" t="s">
        <v>41</v>
      </c>
      <c r="C82" s="261" t="s">
        <v>48</v>
      </c>
      <c r="D82" s="264" t="s">
        <v>5</v>
      </c>
      <c r="E82" s="264" t="str">
        <f t="shared" si="1"/>
        <v>ACFemale90+</v>
      </c>
      <c r="F82" s="263">
        <v>874.00840000000005</v>
      </c>
    </row>
    <row r="83" spans="2:6" x14ac:dyDescent="0.2">
      <c r="B83" s="261" t="s">
        <v>41</v>
      </c>
      <c r="C83" s="261" t="s">
        <v>47</v>
      </c>
      <c r="D83" s="264">
        <v>0</v>
      </c>
      <c r="E83" s="264" t="str">
        <f t="shared" si="1"/>
        <v>ACMale0</v>
      </c>
      <c r="F83" s="263">
        <v>8611.1695</v>
      </c>
    </row>
    <row r="84" spans="2:6" x14ac:dyDescent="0.2">
      <c r="B84" s="261" t="s">
        <v>41</v>
      </c>
      <c r="C84" s="261" t="s">
        <v>47</v>
      </c>
      <c r="D84" s="265" t="s">
        <v>107</v>
      </c>
      <c r="E84" s="264" t="str">
        <f t="shared" si="1"/>
        <v>ACMale01-04</v>
      </c>
      <c r="F84" s="263">
        <v>34160.103999999999</v>
      </c>
    </row>
    <row r="85" spans="2:6" x14ac:dyDescent="0.2">
      <c r="B85" s="261" t="s">
        <v>41</v>
      </c>
      <c r="C85" s="261" t="s">
        <v>47</v>
      </c>
      <c r="D85" s="265" t="s">
        <v>106</v>
      </c>
      <c r="E85" s="264" t="str">
        <f t="shared" si="1"/>
        <v>ACMale05-09</v>
      </c>
      <c r="F85" s="263">
        <v>43111.182699999998</v>
      </c>
    </row>
    <row r="86" spans="2:6" x14ac:dyDescent="0.2">
      <c r="B86" s="261" t="s">
        <v>41</v>
      </c>
      <c r="C86" s="261" t="s">
        <v>47</v>
      </c>
      <c r="D86" s="265" t="s">
        <v>71</v>
      </c>
      <c r="E86" s="264" t="str">
        <f t="shared" si="1"/>
        <v>ACMale10-14</v>
      </c>
      <c r="F86" s="263">
        <v>46569.399299999997</v>
      </c>
    </row>
    <row r="87" spans="2:6" x14ac:dyDescent="0.2">
      <c r="B87" s="261" t="s">
        <v>41</v>
      </c>
      <c r="C87" s="261" t="s">
        <v>47</v>
      </c>
      <c r="D87" s="264" t="s">
        <v>72</v>
      </c>
      <c r="E87" s="264" t="str">
        <f t="shared" si="1"/>
        <v>ACMale15-19</v>
      </c>
      <c r="F87" s="263">
        <v>46883.320200000002</v>
      </c>
    </row>
    <row r="88" spans="2:6" x14ac:dyDescent="0.2">
      <c r="B88" s="261" t="s">
        <v>41</v>
      </c>
      <c r="C88" s="261" t="s">
        <v>47</v>
      </c>
      <c r="D88" s="264" t="s">
        <v>73</v>
      </c>
      <c r="E88" s="264" t="str">
        <f t="shared" si="1"/>
        <v>ACMale20-24</v>
      </c>
      <c r="F88" s="263">
        <v>43153.476199999997</v>
      </c>
    </row>
    <row r="89" spans="2:6" x14ac:dyDescent="0.2">
      <c r="B89" s="261" t="s">
        <v>41</v>
      </c>
      <c r="C89" s="261" t="s">
        <v>47</v>
      </c>
      <c r="D89" s="264" t="s">
        <v>74</v>
      </c>
      <c r="E89" s="264" t="str">
        <f t="shared" si="1"/>
        <v>ACMale25-29</v>
      </c>
      <c r="F89" s="263">
        <v>37140.273500000003</v>
      </c>
    </row>
    <row r="90" spans="2:6" x14ac:dyDescent="0.2">
      <c r="B90" s="261" t="s">
        <v>41</v>
      </c>
      <c r="C90" s="261" t="s">
        <v>47</v>
      </c>
      <c r="D90" s="264" t="s">
        <v>75</v>
      </c>
      <c r="E90" s="264" t="str">
        <f t="shared" si="1"/>
        <v>ACMale30-34</v>
      </c>
      <c r="F90" s="263">
        <v>34457.0936</v>
      </c>
    </row>
    <row r="91" spans="2:6" x14ac:dyDescent="0.2">
      <c r="B91" s="261" t="s">
        <v>41</v>
      </c>
      <c r="C91" s="261" t="s">
        <v>47</v>
      </c>
      <c r="D91" s="264" t="s">
        <v>76</v>
      </c>
      <c r="E91" s="264" t="str">
        <f t="shared" si="1"/>
        <v>ACMale35-39</v>
      </c>
      <c r="F91" s="263">
        <v>32247.033100000001</v>
      </c>
    </row>
    <row r="92" spans="2:6" x14ac:dyDescent="0.2">
      <c r="B92" s="261" t="s">
        <v>41</v>
      </c>
      <c r="C92" s="261" t="s">
        <v>47</v>
      </c>
      <c r="D92" s="264" t="s">
        <v>77</v>
      </c>
      <c r="E92" s="264" t="str">
        <f t="shared" si="1"/>
        <v>ACMale40-44</v>
      </c>
      <c r="F92" s="263">
        <v>27435.334200000001</v>
      </c>
    </row>
    <row r="93" spans="2:6" x14ac:dyDescent="0.2">
      <c r="B93" s="261" t="s">
        <v>41</v>
      </c>
      <c r="C93" s="261" t="s">
        <v>47</v>
      </c>
      <c r="D93" s="264" t="s">
        <v>78</v>
      </c>
      <c r="E93" s="264" t="str">
        <f t="shared" si="1"/>
        <v>ACMale45-49</v>
      </c>
      <c r="F93" s="263">
        <v>22174.1623</v>
      </c>
    </row>
    <row r="94" spans="2:6" x14ac:dyDescent="0.2">
      <c r="B94" s="261" t="s">
        <v>41</v>
      </c>
      <c r="C94" s="261" t="s">
        <v>47</v>
      </c>
      <c r="D94" s="264" t="s">
        <v>79</v>
      </c>
      <c r="E94" s="264" t="str">
        <f t="shared" si="1"/>
        <v>ACMale50-54</v>
      </c>
      <c r="F94" s="263">
        <v>18184.0998</v>
      </c>
    </row>
    <row r="95" spans="2:6" x14ac:dyDescent="0.2">
      <c r="B95" s="261" t="s">
        <v>41</v>
      </c>
      <c r="C95" s="261" t="s">
        <v>47</v>
      </c>
      <c r="D95" s="264" t="s">
        <v>80</v>
      </c>
      <c r="E95" s="264" t="str">
        <f t="shared" si="1"/>
        <v>ACMale55-59</v>
      </c>
      <c r="F95" s="263">
        <v>14025.548000000001</v>
      </c>
    </row>
    <row r="96" spans="2:6" x14ac:dyDescent="0.2">
      <c r="B96" s="261" t="s">
        <v>41</v>
      </c>
      <c r="C96" s="261" t="s">
        <v>47</v>
      </c>
      <c r="D96" s="264" t="s">
        <v>81</v>
      </c>
      <c r="E96" s="264" t="str">
        <f t="shared" si="1"/>
        <v>ACMale60-64</v>
      </c>
      <c r="F96" s="263">
        <v>11014.8768</v>
      </c>
    </row>
    <row r="97" spans="2:6" x14ac:dyDescent="0.2">
      <c r="B97" s="261" t="s">
        <v>41</v>
      </c>
      <c r="C97" s="261" t="s">
        <v>47</v>
      </c>
      <c r="D97" s="264" t="s">
        <v>82</v>
      </c>
      <c r="E97" s="264" t="str">
        <f t="shared" si="1"/>
        <v>ACMale65-69</v>
      </c>
      <c r="F97" s="263">
        <v>8261.9943999999996</v>
      </c>
    </row>
    <row r="98" spans="2:6" x14ac:dyDescent="0.2">
      <c r="B98" s="261" t="s">
        <v>41</v>
      </c>
      <c r="C98" s="261" t="s">
        <v>47</v>
      </c>
      <c r="D98" s="264" t="s">
        <v>19</v>
      </c>
      <c r="E98" s="264" t="str">
        <f t="shared" si="1"/>
        <v>ACMale70-74</v>
      </c>
      <c r="F98" s="263">
        <v>5758.5387000000001</v>
      </c>
    </row>
    <row r="99" spans="2:6" x14ac:dyDescent="0.2">
      <c r="B99" s="261" t="s">
        <v>41</v>
      </c>
      <c r="C99" s="261" t="s">
        <v>47</v>
      </c>
      <c r="D99" s="264" t="s">
        <v>20</v>
      </c>
      <c r="E99" s="264" t="str">
        <f t="shared" si="1"/>
        <v>ACMale75-79</v>
      </c>
      <c r="F99" s="263">
        <v>3680.1314000000002</v>
      </c>
    </row>
    <row r="100" spans="2:6" x14ac:dyDescent="0.2">
      <c r="B100" s="261" t="s">
        <v>41</v>
      </c>
      <c r="C100" s="261" t="s">
        <v>47</v>
      </c>
      <c r="D100" s="264" t="s">
        <v>21</v>
      </c>
      <c r="E100" s="264" t="str">
        <f t="shared" si="1"/>
        <v>ACMale80-84</v>
      </c>
      <c r="F100" s="263">
        <v>2141.0286999999998</v>
      </c>
    </row>
    <row r="101" spans="2:6" x14ac:dyDescent="0.2">
      <c r="B101" s="261" t="s">
        <v>41</v>
      </c>
      <c r="C101" s="261" t="s">
        <v>47</v>
      </c>
      <c r="D101" s="264" t="s">
        <v>22</v>
      </c>
      <c r="E101" s="264" t="str">
        <f t="shared" si="1"/>
        <v>ACMale85-89</v>
      </c>
      <c r="F101" s="263">
        <v>1141.1663000000001</v>
      </c>
    </row>
    <row r="102" spans="2:6" x14ac:dyDescent="0.2">
      <c r="B102" s="261" t="s">
        <v>41</v>
      </c>
      <c r="C102" s="261" t="s">
        <v>47</v>
      </c>
      <c r="D102" s="264" t="s">
        <v>5</v>
      </c>
      <c r="E102" s="264" t="str">
        <f t="shared" si="1"/>
        <v>ACMale90+</v>
      </c>
      <c r="F102" s="263">
        <v>709.22460000000001</v>
      </c>
    </row>
    <row r="103" spans="2:6" x14ac:dyDescent="0.2">
      <c r="B103" s="261" t="s">
        <v>41</v>
      </c>
      <c r="C103" s="261" t="s">
        <v>3</v>
      </c>
      <c r="D103" s="264">
        <v>0</v>
      </c>
      <c r="E103" s="264" t="str">
        <f t="shared" si="1"/>
        <v>ACTotal0</v>
      </c>
      <c r="F103" s="263">
        <v>16832.627</v>
      </c>
    </row>
    <row r="104" spans="2:6" x14ac:dyDescent="0.2">
      <c r="B104" s="261" t="s">
        <v>41</v>
      </c>
      <c r="C104" s="261" t="s">
        <v>3</v>
      </c>
      <c r="D104" s="265" t="s">
        <v>107</v>
      </c>
      <c r="E104" s="264" t="str">
        <f t="shared" si="1"/>
        <v>ACTotal01-04</v>
      </c>
      <c r="F104" s="263">
        <v>66736.535799999998</v>
      </c>
    </row>
    <row r="105" spans="2:6" x14ac:dyDescent="0.2">
      <c r="B105" s="261" t="s">
        <v>41</v>
      </c>
      <c r="C105" s="261" t="s">
        <v>3</v>
      </c>
      <c r="D105" s="265" t="s">
        <v>106</v>
      </c>
      <c r="E105" s="264" t="str">
        <f t="shared" si="1"/>
        <v>ACTotal05-09</v>
      </c>
      <c r="F105" s="263">
        <v>84336.462299999999</v>
      </c>
    </row>
    <row r="106" spans="2:6" x14ac:dyDescent="0.2">
      <c r="B106" s="261" t="s">
        <v>41</v>
      </c>
      <c r="C106" s="261" t="s">
        <v>3</v>
      </c>
      <c r="D106" s="265" t="s">
        <v>71</v>
      </c>
      <c r="E106" s="264" t="str">
        <f t="shared" si="1"/>
        <v>ACTotal10-14</v>
      </c>
      <c r="F106" s="263">
        <v>91520.391799999998</v>
      </c>
    </row>
    <row r="107" spans="2:6" x14ac:dyDescent="0.2">
      <c r="B107" s="261" t="s">
        <v>41</v>
      </c>
      <c r="C107" s="261" t="s">
        <v>3</v>
      </c>
      <c r="D107" s="264" t="s">
        <v>72</v>
      </c>
      <c r="E107" s="264" t="str">
        <f t="shared" si="1"/>
        <v>ACTotal15-19</v>
      </c>
      <c r="F107" s="263">
        <v>92302.077099999995</v>
      </c>
    </row>
    <row r="108" spans="2:6" x14ac:dyDescent="0.2">
      <c r="B108" s="261" t="s">
        <v>41</v>
      </c>
      <c r="C108" s="261" t="s">
        <v>3</v>
      </c>
      <c r="D108" s="264" t="s">
        <v>73</v>
      </c>
      <c r="E108" s="264" t="str">
        <f t="shared" si="1"/>
        <v>ACTotal20-24</v>
      </c>
      <c r="F108" s="263">
        <v>85568.405400000003</v>
      </c>
    </row>
    <row r="109" spans="2:6" x14ac:dyDescent="0.2">
      <c r="B109" s="261" t="s">
        <v>41</v>
      </c>
      <c r="C109" s="261" t="s">
        <v>3</v>
      </c>
      <c r="D109" s="264" t="s">
        <v>74</v>
      </c>
      <c r="E109" s="264" t="str">
        <f t="shared" si="1"/>
        <v>ACTotal25-29</v>
      </c>
      <c r="F109" s="263">
        <v>74725.232199999999</v>
      </c>
    </row>
    <row r="110" spans="2:6" x14ac:dyDescent="0.2">
      <c r="B110" s="261" t="s">
        <v>41</v>
      </c>
      <c r="C110" s="261" t="s">
        <v>3</v>
      </c>
      <c r="D110" s="264" t="s">
        <v>75</v>
      </c>
      <c r="E110" s="264" t="str">
        <f t="shared" si="1"/>
        <v>ACTotal30-34</v>
      </c>
      <c r="F110" s="263">
        <v>69277.355200000005</v>
      </c>
    </row>
    <row r="111" spans="2:6" x14ac:dyDescent="0.2">
      <c r="B111" s="261" t="s">
        <v>41</v>
      </c>
      <c r="C111" s="261" t="s">
        <v>3</v>
      </c>
      <c r="D111" s="264" t="s">
        <v>76</v>
      </c>
      <c r="E111" s="264" t="str">
        <f t="shared" si="1"/>
        <v>ACTotal35-39</v>
      </c>
      <c r="F111" s="263">
        <v>65592.365000000005</v>
      </c>
    </row>
    <row r="112" spans="2:6" x14ac:dyDescent="0.2">
      <c r="B112" s="261" t="s">
        <v>41</v>
      </c>
      <c r="C112" s="261" t="s">
        <v>3</v>
      </c>
      <c r="D112" s="264" t="s">
        <v>77</v>
      </c>
      <c r="E112" s="264" t="str">
        <f t="shared" si="1"/>
        <v>ACTotal40-44</v>
      </c>
      <c r="F112" s="263">
        <v>55974.154300000002</v>
      </c>
    </row>
    <row r="113" spans="2:6" x14ac:dyDescent="0.2">
      <c r="B113" s="261" t="s">
        <v>41</v>
      </c>
      <c r="C113" s="261" t="s">
        <v>3</v>
      </c>
      <c r="D113" s="264" t="s">
        <v>78</v>
      </c>
      <c r="E113" s="264" t="str">
        <f t="shared" si="1"/>
        <v>ACTotal45-49</v>
      </c>
      <c r="F113" s="263">
        <v>44939.206700000002</v>
      </c>
    </row>
    <row r="114" spans="2:6" x14ac:dyDescent="0.2">
      <c r="B114" s="261" t="s">
        <v>41</v>
      </c>
      <c r="C114" s="261" t="s">
        <v>3</v>
      </c>
      <c r="D114" s="264" t="s">
        <v>79</v>
      </c>
      <c r="E114" s="264" t="str">
        <f t="shared" si="1"/>
        <v>ACTotal50-54</v>
      </c>
      <c r="F114" s="263">
        <v>36946.459300000002</v>
      </c>
    </row>
    <row r="115" spans="2:6" x14ac:dyDescent="0.2">
      <c r="B115" s="261" t="s">
        <v>41</v>
      </c>
      <c r="C115" s="261" t="s">
        <v>3</v>
      </c>
      <c r="D115" s="264" t="s">
        <v>80</v>
      </c>
      <c r="E115" s="264" t="str">
        <f t="shared" si="1"/>
        <v>ACTotal55-59</v>
      </c>
      <c r="F115" s="263">
        <v>28443.771700000001</v>
      </c>
    </row>
    <row r="116" spans="2:6" x14ac:dyDescent="0.2">
      <c r="B116" s="261" t="s">
        <v>41</v>
      </c>
      <c r="C116" s="261" t="s">
        <v>3</v>
      </c>
      <c r="D116" s="264" t="s">
        <v>81</v>
      </c>
      <c r="E116" s="264" t="str">
        <f t="shared" si="1"/>
        <v>ACTotal60-64</v>
      </c>
      <c r="F116" s="263">
        <v>22502.757699999998</v>
      </c>
    </row>
    <row r="117" spans="2:6" x14ac:dyDescent="0.2">
      <c r="B117" s="261" t="s">
        <v>41</v>
      </c>
      <c r="C117" s="261" t="s">
        <v>3</v>
      </c>
      <c r="D117" s="264" t="s">
        <v>82</v>
      </c>
      <c r="E117" s="264" t="str">
        <f t="shared" si="1"/>
        <v>ACTotal65-69</v>
      </c>
      <c r="F117" s="263">
        <v>16821.991000000002</v>
      </c>
    </row>
    <row r="118" spans="2:6" x14ac:dyDescent="0.2">
      <c r="B118" s="261" t="s">
        <v>41</v>
      </c>
      <c r="C118" s="261" t="s">
        <v>3</v>
      </c>
      <c r="D118" s="264" t="s">
        <v>19</v>
      </c>
      <c r="E118" s="264" t="str">
        <f t="shared" si="1"/>
        <v>ACTotal70-74</v>
      </c>
      <c r="F118" s="263">
        <v>11873.692499999999</v>
      </c>
    </row>
    <row r="119" spans="2:6" x14ac:dyDescent="0.2">
      <c r="B119" s="261" t="s">
        <v>41</v>
      </c>
      <c r="C119" s="261" t="s">
        <v>3</v>
      </c>
      <c r="D119" s="264" t="s">
        <v>20</v>
      </c>
      <c r="E119" s="264" t="str">
        <f t="shared" si="1"/>
        <v>ACTotal75-79</v>
      </c>
      <c r="F119" s="263">
        <v>8083.6846999999998</v>
      </c>
    </row>
    <row r="120" spans="2:6" x14ac:dyDescent="0.2">
      <c r="B120" s="261" t="s">
        <v>41</v>
      </c>
      <c r="C120" s="261" t="s">
        <v>3</v>
      </c>
      <c r="D120" s="264" t="s">
        <v>21</v>
      </c>
      <c r="E120" s="264" t="str">
        <f t="shared" si="1"/>
        <v>ACTotal80-84</v>
      </c>
      <c r="F120" s="263">
        <v>4704.0149000000001</v>
      </c>
    </row>
    <row r="121" spans="2:6" x14ac:dyDescent="0.2">
      <c r="B121" s="261" t="s">
        <v>41</v>
      </c>
      <c r="C121" s="261" t="s">
        <v>3</v>
      </c>
      <c r="D121" s="264" t="s">
        <v>22</v>
      </c>
      <c r="E121" s="264" t="str">
        <f t="shared" si="1"/>
        <v>ACTotal85-89</v>
      </c>
      <c r="F121" s="263">
        <v>2484.4911999999999</v>
      </c>
    </row>
    <row r="122" spans="2:6" x14ac:dyDescent="0.2">
      <c r="B122" s="261" t="s">
        <v>41</v>
      </c>
      <c r="C122" s="261" t="s">
        <v>3</v>
      </c>
      <c r="D122" s="264" t="s">
        <v>5</v>
      </c>
      <c r="E122" s="264" t="str">
        <f t="shared" si="1"/>
        <v>ACTotal90+</v>
      </c>
      <c r="F122" s="263">
        <v>1583.2311</v>
      </c>
    </row>
    <row r="123" spans="2:6" x14ac:dyDescent="0.2">
      <c r="B123" s="261" t="s">
        <v>57</v>
      </c>
      <c r="C123" s="261" t="s">
        <v>48</v>
      </c>
      <c r="D123" s="264">
        <v>0</v>
      </c>
      <c r="E123" s="264" t="str">
        <f t="shared" si="1"/>
        <v>ALFemale0</v>
      </c>
      <c r="F123" s="263">
        <v>24834.302199999998</v>
      </c>
    </row>
    <row r="124" spans="2:6" x14ac:dyDescent="0.2">
      <c r="B124" s="261" t="s">
        <v>57</v>
      </c>
      <c r="C124" s="261" t="s">
        <v>48</v>
      </c>
      <c r="D124" s="265" t="s">
        <v>107</v>
      </c>
      <c r="E124" s="264" t="str">
        <f t="shared" si="1"/>
        <v>ALFemale01-04</v>
      </c>
      <c r="F124" s="263">
        <v>99149.028699999995</v>
      </c>
    </row>
    <row r="125" spans="2:6" x14ac:dyDescent="0.2">
      <c r="B125" s="261" t="s">
        <v>57</v>
      </c>
      <c r="C125" s="261" t="s">
        <v>48</v>
      </c>
      <c r="D125" s="265" t="s">
        <v>106</v>
      </c>
      <c r="E125" s="264" t="str">
        <f t="shared" si="1"/>
        <v>ALFemale05-09</v>
      </c>
      <c r="F125" s="263">
        <v>129293.1988</v>
      </c>
    </row>
    <row r="126" spans="2:6" x14ac:dyDescent="0.2">
      <c r="B126" s="261" t="s">
        <v>57</v>
      </c>
      <c r="C126" s="261" t="s">
        <v>48</v>
      </c>
      <c r="D126" s="265" t="s">
        <v>71</v>
      </c>
      <c r="E126" s="264" t="str">
        <f t="shared" si="1"/>
        <v>ALFemale10-14</v>
      </c>
      <c r="F126" s="263">
        <v>140896.6378</v>
      </c>
    </row>
    <row r="127" spans="2:6" x14ac:dyDescent="0.2">
      <c r="B127" s="261" t="s">
        <v>57</v>
      </c>
      <c r="C127" s="261" t="s">
        <v>48</v>
      </c>
      <c r="D127" s="264" t="s">
        <v>72</v>
      </c>
      <c r="E127" s="264" t="str">
        <f t="shared" si="1"/>
        <v>ALFemale15-19</v>
      </c>
      <c r="F127" s="263">
        <v>155070.78279999999</v>
      </c>
    </row>
    <row r="128" spans="2:6" x14ac:dyDescent="0.2">
      <c r="B128" s="261" t="s">
        <v>57</v>
      </c>
      <c r="C128" s="261" t="s">
        <v>48</v>
      </c>
      <c r="D128" s="264" t="s">
        <v>73</v>
      </c>
      <c r="E128" s="264" t="str">
        <f t="shared" si="1"/>
        <v>ALFemale20-24</v>
      </c>
      <c r="F128" s="263">
        <v>158012.47889999999</v>
      </c>
    </row>
    <row r="129" spans="2:6" x14ac:dyDescent="0.2">
      <c r="B129" s="261" t="s">
        <v>57</v>
      </c>
      <c r="C129" s="261" t="s">
        <v>48</v>
      </c>
      <c r="D129" s="264" t="s">
        <v>74</v>
      </c>
      <c r="E129" s="264" t="str">
        <f t="shared" si="1"/>
        <v>ALFemale25-29</v>
      </c>
      <c r="F129" s="263">
        <v>142491.9999</v>
      </c>
    </row>
    <row r="130" spans="2:6" x14ac:dyDescent="0.2">
      <c r="B130" s="261" t="s">
        <v>57</v>
      </c>
      <c r="C130" s="261" t="s">
        <v>48</v>
      </c>
      <c r="D130" s="264" t="s">
        <v>75</v>
      </c>
      <c r="E130" s="264" t="str">
        <f t="shared" si="1"/>
        <v>ALFemale30-34</v>
      </c>
      <c r="F130" s="263">
        <v>138720.0233</v>
      </c>
    </row>
    <row r="131" spans="2:6" x14ac:dyDescent="0.2">
      <c r="B131" s="261" t="s">
        <v>57</v>
      </c>
      <c r="C131" s="261" t="s">
        <v>48</v>
      </c>
      <c r="D131" s="264" t="s">
        <v>76</v>
      </c>
      <c r="E131" s="264" t="str">
        <f t="shared" si="1"/>
        <v>ALFemale35-39</v>
      </c>
      <c r="F131" s="263">
        <v>134323.166</v>
      </c>
    </row>
    <row r="132" spans="2:6" x14ac:dyDescent="0.2">
      <c r="B132" s="261" t="s">
        <v>57</v>
      </c>
      <c r="C132" s="261" t="s">
        <v>48</v>
      </c>
      <c r="D132" s="264" t="s">
        <v>77</v>
      </c>
      <c r="E132" s="264" t="str">
        <f t="shared" ref="E132:E195" si="2">_xlfn.CONCAT(B132,C132,D132)</f>
        <v>ALFemale40-44</v>
      </c>
      <c r="F132" s="263">
        <v>122417.2507</v>
      </c>
    </row>
    <row r="133" spans="2:6" x14ac:dyDescent="0.2">
      <c r="B133" s="261" t="s">
        <v>57</v>
      </c>
      <c r="C133" s="261" t="s">
        <v>48</v>
      </c>
      <c r="D133" s="264" t="s">
        <v>78</v>
      </c>
      <c r="E133" s="264" t="str">
        <f t="shared" si="2"/>
        <v>ALFemale45-49</v>
      </c>
      <c r="F133" s="263">
        <v>106243.35950000001</v>
      </c>
    </row>
    <row r="134" spans="2:6" x14ac:dyDescent="0.2">
      <c r="B134" s="261" t="s">
        <v>57</v>
      </c>
      <c r="C134" s="261" t="s">
        <v>48</v>
      </c>
      <c r="D134" s="264" t="s">
        <v>79</v>
      </c>
      <c r="E134" s="264" t="str">
        <f t="shared" si="2"/>
        <v>ALFemale50-54</v>
      </c>
      <c r="F134" s="263">
        <v>95540.782600000006</v>
      </c>
    </row>
    <row r="135" spans="2:6" x14ac:dyDescent="0.2">
      <c r="B135" s="261" t="s">
        <v>57</v>
      </c>
      <c r="C135" s="261" t="s">
        <v>48</v>
      </c>
      <c r="D135" s="264" t="s">
        <v>80</v>
      </c>
      <c r="E135" s="264" t="str">
        <f t="shared" si="2"/>
        <v>ALFemale55-59</v>
      </c>
      <c r="F135" s="263">
        <v>77847.544999999998</v>
      </c>
    </row>
    <row r="136" spans="2:6" x14ac:dyDescent="0.2">
      <c r="B136" s="261" t="s">
        <v>57</v>
      </c>
      <c r="C136" s="261" t="s">
        <v>48</v>
      </c>
      <c r="D136" s="264" t="s">
        <v>81</v>
      </c>
      <c r="E136" s="264" t="str">
        <f t="shared" si="2"/>
        <v>ALFemale60-64</v>
      </c>
      <c r="F136" s="263">
        <v>63966.966200000003</v>
      </c>
    </row>
    <row r="137" spans="2:6" x14ac:dyDescent="0.2">
      <c r="B137" s="261" t="s">
        <v>57</v>
      </c>
      <c r="C137" s="261" t="s">
        <v>48</v>
      </c>
      <c r="D137" s="264" t="s">
        <v>82</v>
      </c>
      <c r="E137" s="264" t="str">
        <f t="shared" si="2"/>
        <v>ALFemale65-69</v>
      </c>
      <c r="F137" s="263">
        <v>51523.0458</v>
      </c>
    </row>
    <row r="138" spans="2:6" x14ac:dyDescent="0.2">
      <c r="B138" s="261" t="s">
        <v>57</v>
      </c>
      <c r="C138" s="261" t="s">
        <v>48</v>
      </c>
      <c r="D138" s="264" t="s">
        <v>19</v>
      </c>
      <c r="E138" s="264" t="str">
        <f t="shared" si="2"/>
        <v>ALFemale70-74</v>
      </c>
      <c r="F138" s="263">
        <v>37564.859600000003</v>
      </c>
    </row>
    <row r="139" spans="2:6" x14ac:dyDescent="0.2">
      <c r="B139" s="261" t="s">
        <v>57</v>
      </c>
      <c r="C139" s="261" t="s">
        <v>48</v>
      </c>
      <c r="D139" s="264" t="s">
        <v>20</v>
      </c>
      <c r="E139" s="264" t="str">
        <f t="shared" si="2"/>
        <v>ALFemale75-79</v>
      </c>
      <c r="F139" s="263">
        <v>26236.167600000001</v>
      </c>
    </row>
    <row r="140" spans="2:6" x14ac:dyDescent="0.2">
      <c r="B140" s="261" t="s">
        <v>57</v>
      </c>
      <c r="C140" s="261" t="s">
        <v>48</v>
      </c>
      <c r="D140" s="264" t="s">
        <v>21</v>
      </c>
      <c r="E140" s="264" t="str">
        <f t="shared" si="2"/>
        <v>ALFemale80-84</v>
      </c>
      <c r="F140" s="263">
        <v>16731.561300000001</v>
      </c>
    </row>
    <row r="141" spans="2:6" x14ac:dyDescent="0.2">
      <c r="B141" s="261" t="s">
        <v>57</v>
      </c>
      <c r="C141" s="261" t="s">
        <v>48</v>
      </c>
      <c r="D141" s="264" t="s">
        <v>22</v>
      </c>
      <c r="E141" s="264" t="str">
        <f t="shared" si="2"/>
        <v>ALFemale85-89</v>
      </c>
      <c r="F141" s="263">
        <v>8702.8106000000007</v>
      </c>
    </row>
    <row r="142" spans="2:6" x14ac:dyDescent="0.2">
      <c r="B142" s="261" t="s">
        <v>57</v>
      </c>
      <c r="C142" s="261" t="s">
        <v>48</v>
      </c>
      <c r="D142" s="264" t="s">
        <v>5</v>
      </c>
      <c r="E142" s="264" t="str">
        <f t="shared" si="2"/>
        <v>ALFemale90+</v>
      </c>
      <c r="F142" s="263">
        <v>5483.8868000000002</v>
      </c>
    </row>
    <row r="143" spans="2:6" x14ac:dyDescent="0.2">
      <c r="B143" s="261" t="s">
        <v>57</v>
      </c>
      <c r="C143" s="261" t="s">
        <v>47</v>
      </c>
      <c r="D143" s="264">
        <v>0</v>
      </c>
      <c r="E143" s="264" t="str">
        <f t="shared" si="2"/>
        <v>ALMale0</v>
      </c>
      <c r="F143" s="263">
        <v>26040.162</v>
      </c>
    </row>
    <row r="144" spans="2:6" x14ac:dyDescent="0.2">
      <c r="B144" s="261" t="s">
        <v>57</v>
      </c>
      <c r="C144" s="261" t="s">
        <v>47</v>
      </c>
      <c r="D144" s="265" t="s">
        <v>107</v>
      </c>
      <c r="E144" s="264" t="str">
        <f t="shared" si="2"/>
        <v>ALMale01-04</v>
      </c>
      <c r="F144" s="263">
        <v>103843.56819999999</v>
      </c>
    </row>
    <row r="145" spans="2:6" x14ac:dyDescent="0.2">
      <c r="B145" s="261" t="s">
        <v>57</v>
      </c>
      <c r="C145" s="261" t="s">
        <v>47</v>
      </c>
      <c r="D145" s="265" t="s">
        <v>106</v>
      </c>
      <c r="E145" s="264" t="str">
        <f t="shared" si="2"/>
        <v>ALMale05-09</v>
      </c>
      <c r="F145" s="263">
        <v>135096.9172</v>
      </c>
    </row>
    <row r="146" spans="2:6" x14ac:dyDescent="0.2">
      <c r="B146" s="261" t="s">
        <v>57</v>
      </c>
      <c r="C146" s="261" t="s">
        <v>47</v>
      </c>
      <c r="D146" s="265" t="s">
        <v>71</v>
      </c>
      <c r="E146" s="264" t="str">
        <f t="shared" si="2"/>
        <v>ALMale10-14</v>
      </c>
      <c r="F146" s="263">
        <v>146501.3241</v>
      </c>
    </row>
    <row r="147" spans="2:6" x14ac:dyDescent="0.2">
      <c r="B147" s="261" t="s">
        <v>57</v>
      </c>
      <c r="C147" s="261" t="s">
        <v>47</v>
      </c>
      <c r="D147" s="264" t="s">
        <v>72</v>
      </c>
      <c r="E147" s="264" t="str">
        <f t="shared" si="2"/>
        <v>ALMale15-19</v>
      </c>
      <c r="F147" s="263">
        <v>157969.67449999999</v>
      </c>
    </row>
    <row r="148" spans="2:6" x14ac:dyDescent="0.2">
      <c r="B148" s="261" t="s">
        <v>57</v>
      </c>
      <c r="C148" s="261" t="s">
        <v>47</v>
      </c>
      <c r="D148" s="264" t="s">
        <v>73</v>
      </c>
      <c r="E148" s="264" t="str">
        <f t="shared" si="2"/>
        <v>ALMale20-24</v>
      </c>
      <c r="F148" s="263">
        <v>156137.39139999999</v>
      </c>
    </row>
    <row r="149" spans="2:6" x14ac:dyDescent="0.2">
      <c r="B149" s="261" t="s">
        <v>57</v>
      </c>
      <c r="C149" s="261" t="s">
        <v>47</v>
      </c>
      <c r="D149" s="264" t="s">
        <v>74</v>
      </c>
      <c r="E149" s="264" t="str">
        <f t="shared" si="2"/>
        <v>ALMale25-29</v>
      </c>
      <c r="F149" s="263">
        <v>131951.61670000001</v>
      </c>
    </row>
    <row r="150" spans="2:6" x14ac:dyDescent="0.2">
      <c r="B150" s="261" t="s">
        <v>57</v>
      </c>
      <c r="C150" s="261" t="s">
        <v>47</v>
      </c>
      <c r="D150" s="264" t="s">
        <v>75</v>
      </c>
      <c r="E150" s="264" t="str">
        <f t="shared" si="2"/>
        <v>ALMale30-34</v>
      </c>
      <c r="F150" s="263">
        <v>121311.18670000001</v>
      </c>
    </row>
    <row r="151" spans="2:6" x14ac:dyDescent="0.2">
      <c r="B151" s="261" t="s">
        <v>57</v>
      </c>
      <c r="C151" s="261" t="s">
        <v>47</v>
      </c>
      <c r="D151" s="264" t="s">
        <v>76</v>
      </c>
      <c r="E151" s="264" t="str">
        <f t="shared" si="2"/>
        <v>ALMale35-39</v>
      </c>
      <c r="F151" s="263">
        <v>117899.60950000001</v>
      </c>
    </row>
    <row r="152" spans="2:6" x14ac:dyDescent="0.2">
      <c r="B152" s="261" t="s">
        <v>57</v>
      </c>
      <c r="C152" s="261" t="s">
        <v>47</v>
      </c>
      <c r="D152" s="264" t="s">
        <v>77</v>
      </c>
      <c r="E152" s="264" t="str">
        <f t="shared" si="2"/>
        <v>ALMale40-44</v>
      </c>
      <c r="F152" s="263">
        <v>106281.4391</v>
      </c>
    </row>
    <row r="153" spans="2:6" x14ac:dyDescent="0.2">
      <c r="B153" s="261" t="s">
        <v>57</v>
      </c>
      <c r="C153" s="261" t="s">
        <v>47</v>
      </c>
      <c r="D153" s="264" t="s">
        <v>78</v>
      </c>
      <c r="E153" s="264" t="str">
        <f t="shared" si="2"/>
        <v>ALMale45-49</v>
      </c>
      <c r="F153" s="263">
        <v>90568.988500000007</v>
      </c>
    </row>
    <row r="154" spans="2:6" x14ac:dyDescent="0.2">
      <c r="B154" s="261" t="s">
        <v>57</v>
      </c>
      <c r="C154" s="261" t="s">
        <v>47</v>
      </c>
      <c r="D154" s="264" t="s">
        <v>79</v>
      </c>
      <c r="E154" s="264" t="str">
        <f t="shared" si="2"/>
        <v>ALMale50-54</v>
      </c>
      <c r="F154" s="263">
        <v>81292.306700000001</v>
      </c>
    </row>
    <row r="155" spans="2:6" x14ac:dyDescent="0.2">
      <c r="B155" s="261" t="s">
        <v>57</v>
      </c>
      <c r="C155" s="261" t="s">
        <v>47</v>
      </c>
      <c r="D155" s="264" t="s">
        <v>80</v>
      </c>
      <c r="E155" s="264" t="str">
        <f t="shared" si="2"/>
        <v>ALMale55-59</v>
      </c>
      <c r="F155" s="263">
        <v>66033.475300000006</v>
      </c>
    </row>
    <row r="156" spans="2:6" x14ac:dyDescent="0.2">
      <c r="B156" s="261" t="s">
        <v>57</v>
      </c>
      <c r="C156" s="261" t="s">
        <v>47</v>
      </c>
      <c r="D156" s="264" t="s">
        <v>81</v>
      </c>
      <c r="E156" s="264" t="str">
        <f t="shared" si="2"/>
        <v>ALMale60-64</v>
      </c>
      <c r="F156" s="263">
        <v>51928.088400000001</v>
      </c>
    </row>
    <row r="157" spans="2:6" x14ac:dyDescent="0.2">
      <c r="B157" s="261" t="s">
        <v>57</v>
      </c>
      <c r="C157" s="261" t="s">
        <v>47</v>
      </c>
      <c r="D157" s="264" t="s">
        <v>82</v>
      </c>
      <c r="E157" s="264" t="str">
        <f t="shared" si="2"/>
        <v>ALMale65-69</v>
      </c>
      <c r="F157" s="263">
        <v>40570.118199999997</v>
      </c>
    </row>
    <row r="158" spans="2:6" x14ac:dyDescent="0.2">
      <c r="B158" s="261" t="s">
        <v>57</v>
      </c>
      <c r="C158" s="261" t="s">
        <v>47</v>
      </c>
      <c r="D158" s="264" t="s">
        <v>19</v>
      </c>
      <c r="E158" s="264" t="str">
        <f t="shared" si="2"/>
        <v>ALMale70-74</v>
      </c>
      <c r="F158" s="263">
        <v>29663.5216</v>
      </c>
    </row>
    <row r="159" spans="2:6" x14ac:dyDescent="0.2">
      <c r="B159" s="261" t="s">
        <v>57</v>
      </c>
      <c r="C159" s="261" t="s">
        <v>47</v>
      </c>
      <c r="D159" s="264" t="s">
        <v>20</v>
      </c>
      <c r="E159" s="264" t="str">
        <f t="shared" si="2"/>
        <v>ALMale75-79</v>
      </c>
      <c r="F159" s="263">
        <v>18919.925299999999</v>
      </c>
    </row>
    <row r="160" spans="2:6" x14ac:dyDescent="0.2">
      <c r="B160" s="261" t="s">
        <v>57</v>
      </c>
      <c r="C160" s="261" t="s">
        <v>47</v>
      </c>
      <c r="D160" s="264" t="s">
        <v>21</v>
      </c>
      <c r="E160" s="264" t="str">
        <f t="shared" si="2"/>
        <v>ALMale80-84</v>
      </c>
      <c r="F160" s="263">
        <v>10632.0447</v>
      </c>
    </row>
    <row r="161" spans="2:6" x14ac:dyDescent="0.2">
      <c r="B161" s="261" t="s">
        <v>57</v>
      </c>
      <c r="C161" s="261" t="s">
        <v>47</v>
      </c>
      <c r="D161" s="264" t="s">
        <v>22</v>
      </c>
      <c r="E161" s="264" t="str">
        <f t="shared" si="2"/>
        <v>ALMale85-89</v>
      </c>
      <c r="F161" s="263">
        <v>4892.0916999999999</v>
      </c>
    </row>
    <row r="162" spans="2:6" x14ac:dyDescent="0.2">
      <c r="B162" s="261" t="s">
        <v>57</v>
      </c>
      <c r="C162" s="261" t="s">
        <v>47</v>
      </c>
      <c r="D162" s="264" t="s">
        <v>5</v>
      </c>
      <c r="E162" s="264" t="str">
        <f t="shared" si="2"/>
        <v>ALMale90+</v>
      </c>
      <c r="F162" s="263">
        <v>2911.9888999999998</v>
      </c>
    </row>
    <row r="163" spans="2:6" x14ac:dyDescent="0.2">
      <c r="B163" s="261" t="s">
        <v>57</v>
      </c>
      <c r="C163" s="261" t="s">
        <v>3</v>
      </c>
      <c r="D163" s="264">
        <v>0</v>
      </c>
      <c r="E163" s="264" t="str">
        <f t="shared" si="2"/>
        <v>ALTotal0</v>
      </c>
      <c r="F163" s="263">
        <v>50874.464200000002</v>
      </c>
    </row>
    <row r="164" spans="2:6" x14ac:dyDescent="0.2">
      <c r="B164" s="261" t="s">
        <v>57</v>
      </c>
      <c r="C164" s="261" t="s">
        <v>3</v>
      </c>
      <c r="D164" s="265" t="s">
        <v>107</v>
      </c>
      <c r="E164" s="264" t="str">
        <f t="shared" si="2"/>
        <v>ALTotal01-04</v>
      </c>
      <c r="F164" s="263">
        <v>202992.5968</v>
      </c>
    </row>
    <row r="165" spans="2:6" x14ac:dyDescent="0.2">
      <c r="B165" s="261" t="s">
        <v>57</v>
      </c>
      <c r="C165" s="261" t="s">
        <v>3</v>
      </c>
      <c r="D165" s="265" t="s">
        <v>106</v>
      </c>
      <c r="E165" s="264" t="str">
        <f t="shared" si="2"/>
        <v>ALTotal05-09</v>
      </c>
      <c r="F165" s="263">
        <v>264390.1152</v>
      </c>
    </row>
    <row r="166" spans="2:6" x14ac:dyDescent="0.2">
      <c r="B166" s="261" t="s">
        <v>57</v>
      </c>
      <c r="C166" s="261" t="s">
        <v>3</v>
      </c>
      <c r="D166" s="265" t="s">
        <v>71</v>
      </c>
      <c r="E166" s="264" t="str">
        <f t="shared" si="2"/>
        <v>ALTotal10-14</v>
      </c>
      <c r="F166" s="263">
        <v>287397.95010000002</v>
      </c>
    </row>
    <row r="167" spans="2:6" x14ac:dyDescent="0.2">
      <c r="B167" s="261" t="s">
        <v>57</v>
      </c>
      <c r="C167" s="261" t="s">
        <v>3</v>
      </c>
      <c r="D167" s="264" t="s">
        <v>72</v>
      </c>
      <c r="E167" s="264" t="str">
        <f t="shared" si="2"/>
        <v>ALTotal15-19</v>
      </c>
      <c r="F167" s="263">
        <v>313040.4559</v>
      </c>
    </row>
    <row r="168" spans="2:6" x14ac:dyDescent="0.2">
      <c r="B168" s="261" t="s">
        <v>57</v>
      </c>
      <c r="C168" s="261" t="s">
        <v>3</v>
      </c>
      <c r="D168" s="264" t="s">
        <v>73</v>
      </c>
      <c r="E168" s="264" t="str">
        <f t="shared" si="2"/>
        <v>ALTotal20-24</v>
      </c>
      <c r="F168" s="263">
        <v>314149.85239999997</v>
      </c>
    </row>
    <row r="169" spans="2:6" x14ac:dyDescent="0.2">
      <c r="B169" s="261" t="s">
        <v>57</v>
      </c>
      <c r="C169" s="261" t="s">
        <v>3</v>
      </c>
      <c r="D169" s="264" t="s">
        <v>74</v>
      </c>
      <c r="E169" s="264" t="str">
        <f t="shared" si="2"/>
        <v>ALTotal25-29</v>
      </c>
      <c r="F169" s="263">
        <v>274443.48489999998</v>
      </c>
    </row>
    <row r="170" spans="2:6" x14ac:dyDescent="0.2">
      <c r="B170" s="261" t="s">
        <v>57</v>
      </c>
      <c r="C170" s="261" t="s">
        <v>3</v>
      </c>
      <c r="D170" s="264" t="s">
        <v>75</v>
      </c>
      <c r="E170" s="264" t="str">
        <f t="shared" si="2"/>
        <v>ALTotal30-34</v>
      </c>
      <c r="F170" s="263">
        <v>260031.18520000001</v>
      </c>
    </row>
    <row r="171" spans="2:6" x14ac:dyDescent="0.2">
      <c r="B171" s="261" t="s">
        <v>57</v>
      </c>
      <c r="C171" s="261" t="s">
        <v>3</v>
      </c>
      <c r="D171" s="264" t="s">
        <v>76</v>
      </c>
      <c r="E171" s="264" t="str">
        <f t="shared" si="2"/>
        <v>ALTotal35-39</v>
      </c>
      <c r="F171" s="263">
        <v>252222.75539999999</v>
      </c>
    </row>
    <row r="172" spans="2:6" x14ac:dyDescent="0.2">
      <c r="B172" s="261" t="s">
        <v>57</v>
      </c>
      <c r="C172" s="261" t="s">
        <v>3</v>
      </c>
      <c r="D172" s="264" t="s">
        <v>77</v>
      </c>
      <c r="E172" s="264" t="str">
        <f t="shared" si="2"/>
        <v>ALTotal40-44</v>
      </c>
      <c r="F172" s="263">
        <v>228698.68909999999</v>
      </c>
    </row>
    <row r="173" spans="2:6" x14ac:dyDescent="0.2">
      <c r="B173" s="261" t="s">
        <v>57</v>
      </c>
      <c r="C173" s="261" t="s">
        <v>3</v>
      </c>
      <c r="D173" s="264" t="s">
        <v>78</v>
      </c>
      <c r="E173" s="264" t="str">
        <f t="shared" si="2"/>
        <v>ALTotal45-49</v>
      </c>
      <c r="F173" s="263">
        <v>196812.3327</v>
      </c>
    </row>
    <row r="174" spans="2:6" x14ac:dyDescent="0.2">
      <c r="B174" s="261" t="s">
        <v>57</v>
      </c>
      <c r="C174" s="261" t="s">
        <v>3</v>
      </c>
      <c r="D174" s="264" t="s">
        <v>79</v>
      </c>
      <c r="E174" s="264" t="str">
        <f t="shared" si="2"/>
        <v>ALTotal50-54</v>
      </c>
      <c r="F174" s="263">
        <v>176833.05249999999</v>
      </c>
    </row>
    <row r="175" spans="2:6" x14ac:dyDescent="0.2">
      <c r="B175" s="261" t="s">
        <v>57</v>
      </c>
      <c r="C175" s="261" t="s">
        <v>3</v>
      </c>
      <c r="D175" s="264" t="s">
        <v>80</v>
      </c>
      <c r="E175" s="264" t="str">
        <f t="shared" si="2"/>
        <v>ALTotal55-59</v>
      </c>
      <c r="F175" s="263">
        <v>143881.01990000001</v>
      </c>
    </row>
    <row r="176" spans="2:6" x14ac:dyDescent="0.2">
      <c r="B176" s="261" t="s">
        <v>57</v>
      </c>
      <c r="C176" s="261" t="s">
        <v>3</v>
      </c>
      <c r="D176" s="264" t="s">
        <v>81</v>
      </c>
      <c r="E176" s="264" t="str">
        <f t="shared" si="2"/>
        <v>ALTotal60-64</v>
      </c>
      <c r="F176" s="263">
        <v>115895.0528</v>
      </c>
    </row>
    <row r="177" spans="2:6" x14ac:dyDescent="0.2">
      <c r="B177" s="261" t="s">
        <v>57</v>
      </c>
      <c r="C177" s="261" t="s">
        <v>3</v>
      </c>
      <c r="D177" s="264" t="s">
        <v>82</v>
      </c>
      <c r="E177" s="264" t="str">
        <f t="shared" si="2"/>
        <v>ALTotal65-69</v>
      </c>
      <c r="F177" s="263">
        <v>92093.082699999999</v>
      </c>
    </row>
    <row r="178" spans="2:6" x14ac:dyDescent="0.2">
      <c r="B178" s="261" t="s">
        <v>57</v>
      </c>
      <c r="C178" s="261" t="s">
        <v>3</v>
      </c>
      <c r="D178" s="264" t="s">
        <v>19</v>
      </c>
      <c r="E178" s="264" t="str">
        <f t="shared" si="2"/>
        <v>ALTotal70-74</v>
      </c>
      <c r="F178" s="263">
        <v>67228.369300000006</v>
      </c>
    </row>
    <row r="179" spans="2:6" x14ac:dyDescent="0.2">
      <c r="B179" s="261" t="s">
        <v>57</v>
      </c>
      <c r="C179" s="261" t="s">
        <v>3</v>
      </c>
      <c r="D179" s="264" t="s">
        <v>20</v>
      </c>
      <c r="E179" s="264" t="str">
        <f t="shared" si="2"/>
        <v>ALTotal75-79</v>
      </c>
      <c r="F179" s="263">
        <v>45156.092900000003</v>
      </c>
    </row>
    <row r="180" spans="2:6" x14ac:dyDescent="0.2">
      <c r="B180" s="261" t="s">
        <v>57</v>
      </c>
      <c r="C180" s="261" t="s">
        <v>3</v>
      </c>
      <c r="D180" s="264" t="s">
        <v>21</v>
      </c>
      <c r="E180" s="264" t="str">
        <f t="shared" si="2"/>
        <v>ALTotal80-84</v>
      </c>
      <c r="F180" s="263">
        <v>27363.6037</v>
      </c>
    </row>
    <row r="181" spans="2:6" x14ac:dyDescent="0.2">
      <c r="B181" s="261" t="s">
        <v>57</v>
      </c>
      <c r="C181" s="261" t="s">
        <v>3</v>
      </c>
      <c r="D181" s="264" t="s">
        <v>22</v>
      </c>
      <c r="E181" s="264" t="str">
        <f t="shared" si="2"/>
        <v>ALTotal85-89</v>
      </c>
      <c r="F181" s="263">
        <v>13594.883900000001</v>
      </c>
    </row>
    <row r="182" spans="2:6" x14ac:dyDescent="0.2">
      <c r="B182" s="261" t="s">
        <v>57</v>
      </c>
      <c r="C182" s="261" t="s">
        <v>3</v>
      </c>
      <c r="D182" s="264" t="s">
        <v>5</v>
      </c>
      <c r="E182" s="264" t="str">
        <f t="shared" si="2"/>
        <v>ALTotal90+</v>
      </c>
      <c r="F182" s="263">
        <v>8395.8369000000002</v>
      </c>
    </row>
    <row r="183" spans="2:6" x14ac:dyDescent="0.2">
      <c r="B183" s="261" t="s">
        <v>42</v>
      </c>
      <c r="C183" s="261" t="s">
        <v>48</v>
      </c>
      <c r="D183" s="264">
        <v>0</v>
      </c>
      <c r="E183" s="264" t="str">
        <f t="shared" si="2"/>
        <v>AMFemale0</v>
      </c>
      <c r="F183" s="263">
        <v>39773.758800000003</v>
      </c>
    </row>
    <row r="184" spans="2:6" x14ac:dyDescent="0.2">
      <c r="B184" s="261" t="s">
        <v>42</v>
      </c>
      <c r="C184" s="261" t="s">
        <v>48</v>
      </c>
      <c r="D184" s="265" t="s">
        <v>107</v>
      </c>
      <c r="E184" s="264" t="str">
        <f t="shared" si="2"/>
        <v>AMFemale01-04</v>
      </c>
      <c r="F184" s="263">
        <v>158916.174</v>
      </c>
    </row>
    <row r="185" spans="2:6" x14ac:dyDescent="0.2">
      <c r="B185" s="261" t="s">
        <v>42</v>
      </c>
      <c r="C185" s="261" t="s">
        <v>48</v>
      </c>
      <c r="D185" s="265" t="s">
        <v>106</v>
      </c>
      <c r="E185" s="264" t="str">
        <f t="shared" si="2"/>
        <v>AMFemale05-09</v>
      </c>
      <c r="F185" s="263">
        <v>196914.46230000001</v>
      </c>
    </row>
    <row r="186" spans="2:6" x14ac:dyDescent="0.2">
      <c r="B186" s="261" t="s">
        <v>42</v>
      </c>
      <c r="C186" s="261" t="s">
        <v>48</v>
      </c>
      <c r="D186" s="265" t="s">
        <v>71</v>
      </c>
      <c r="E186" s="264" t="str">
        <f t="shared" si="2"/>
        <v>AMFemale10-14</v>
      </c>
      <c r="F186" s="263">
        <v>193977.91800000001</v>
      </c>
    </row>
    <row r="187" spans="2:6" x14ac:dyDescent="0.2">
      <c r="B187" s="261" t="s">
        <v>42</v>
      </c>
      <c r="C187" s="261" t="s">
        <v>48</v>
      </c>
      <c r="D187" s="264" t="s">
        <v>72</v>
      </c>
      <c r="E187" s="264" t="str">
        <f t="shared" si="2"/>
        <v>AMFemale15-19</v>
      </c>
      <c r="F187" s="263">
        <v>192377.45879999999</v>
      </c>
    </row>
    <row r="188" spans="2:6" x14ac:dyDescent="0.2">
      <c r="B188" s="261" t="s">
        <v>42</v>
      </c>
      <c r="C188" s="261" t="s">
        <v>48</v>
      </c>
      <c r="D188" s="264" t="s">
        <v>73</v>
      </c>
      <c r="E188" s="264" t="str">
        <f t="shared" si="2"/>
        <v>AMFemale20-24</v>
      </c>
      <c r="F188" s="263">
        <v>199679.8732</v>
      </c>
    </row>
    <row r="189" spans="2:6" x14ac:dyDescent="0.2">
      <c r="B189" s="261" t="s">
        <v>42</v>
      </c>
      <c r="C189" s="261" t="s">
        <v>48</v>
      </c>
      <c r="D189" s="264" t="s">
        <v>74</v>
      </c>
      <c r="E189" s="264" t="str">
        <f t="shared" si="2"/>
        <v>AMFemale25-29</v>
      </c>
      <c r="F189" s="263">
        <v>183000.7064</v>
      </c>
    </row>
    <row r="190" spans="2:6" x14ac:dyDescent="0.2">
      <c r="B190" s="261" t="s">
        <v>42</v>
      </c>
      <c r="C190" s="261" t="s">
        <v>48</v>
      </c>
      <c r="D190" s="264" t="s">
        <v>75</v>
      </c>
      <c r="E190" s="264" t="str">
        <f t="shared" si="2"/>
        <v>AMFemale30-34</v>
      </c>
      <c r="F190" s="263">
        <v>169908.2138</v>
      </c>
    </row>
    <row r="191" spans="2:6" x14ac:dyDescent="0.2">
      <c r="B191" s="261" t="s">
        <v>42</v>
      </c>
      <c r="C191" s="261" t="s">
        <v>48</v>
      </c>
      <c r="D191" s="264" t="s">
        <v>76</v>
      </c>
      <c r="E191" s="264" t="str">
        <f t="shared" si="2"/>
        <v>AMFemale35-39</v>
      </c>
      <c r="F191" s="263">
        <v>159098.8872</v>
      </c>
    </row>
    <row r="192" spans="2:6" x14ac:dyDescent="0.2">
      <c r="B192" s="261" t="s">
        <v>42</v>
      </c>
      <c r="C192" s="261" t="s">
        <v>48</v>
      </c>
      <c r="D192" s="264" t="s">
        <v>77</v>
      </c>
      <c r="E192" s="264" t="str">
        <f t="shared" si="2"/>
        <v>AMFemale40-44</v>
      </c>
      <c r="F192" s="263">
        <v>136866.2629</v>
      </c>
    </row>
    <row r="193" spans="2:6" x14ac:dyDescent="0.2">
      <c r="B193" s="261" t="s">
        <v>42</v>
      </c>
      <c r="C193" s="261" t="s">
        <v>48</v>
      </c>
      <c r="D193" s="264" t="s">
        <v>78</v>
      </c>
      <c r="E193" s="264" t="str">
        <f t="shared" si="2"/>
        <v>AMFemale45-49</v>
      </c>
      <c r="F193" s="263">
        <v>109727.3039</v>
      </c>
    </row>
    <row r="194" spans="2:6" x14ac:dyDescent="0.2">
      <c r="B194" s="261" t="s">
        <v>42</v>
      </c>
      <c r="C194" s="261" t="s">
        <v>48</v>
      </c>
      <c r="D194" s="264" t="s">
        <v>79</v>
      </c>
      <c r="E194" s="264" t="str">
        <f t="shared" si="2"/>
        <v>AMFemale50-54</v>
      </c>
      <c r="F194" s="263">
        <v>87901.457800000004</v>
      </c>
    </row>
    <row r="195" spans="2:6" x14ac:dyDescent="0.2">
      <c r="B195" s="261" t="s">
        <v>42</v>
      </c>
      <c r="C195" s="261" t="s">
        <v>48</v>
      </c>
      <c r="D195" s="264" t="s">
        <v>80</v>
      </c>
      <c r="E195" s="264" t="str">
        <f t="shared" si="2"/>
        <v>AMFemale55-59</v>
      </c>
      <c r="F195" s="263">
        <v>70992.493900000001</v>
      </c>
    </row>
    <row r="196" spans="2:6" x14ac:dyDescent="0.2">
      <c r="B196" s="261" t="s">
        <v>42</v>
      </c>
      <c r="C196" s="261" t="s">
        <v>48</v>
      </c>
      <c r="D196" s="264" t="s">
        <v>81</v>
      </c>
      <c r="E196" s="264" t="str">
        <f t="shared" ref="E196:E259" si="3">_xlfn.CONCAT(B196,C196,D196)</f>
        <v>AMFemale60-64</v>
      </c>
      <c r="F196" s="263">
        <v>55064.248</v>
      </c>
    </row>
    <row r="197" spans="2:6" x14ac:dyDescent="0.2">
      <c r="B197" s="261" t="s">
        <v>42</v>
      </c>
      <c r="C197" s="261" t="s">
        <v>48</v>
      </c>
      <c r="D197" s="264" t="s">
        <v>82</v>
      </c>
      <c r="E197" s="264" t="str">
        <f t="shared" si="3"/>
        <v>AMFemale65-69</v>
      </c>
      <c r="F197" s="263">
        <v>40172.205800000003</v>
      </c>
    </row>
    <row r="198" spans="2:6" x14ac:dyDescent="0.2">
      <c r="B198" s="261" t="s">
        <v>42</v>
      </c>
      <c r="C198" s="261" t="s">
        <v>48</v>
      </c>
      <c r="D198" s="264" t="s">
        <v>19</v>
      </c>
      <c r="E198" s="264" t="str">
        <f t="shared" si="3"/>
        <v>AMFemale70-74</v>
      </c>
      <c r="F198" s="263">
        <v>27380.797900000001</v>
      </c>
    </row>
    <row r="199" spans="2:6" x14ac:dyDescent="0.2">
      <c r="B199" s="261" t="s">
        <v>42</v>
      </c>
      <c r="C199" s="261" t="s">
        <v>48</v>
      </c>
      <c r="D199" s="264" t="s">
        <v>20</v>
      </c>
      <c r="E199" s="264" t="str">
        <f t="shared" si="3"/>
        <v>AMFemale75-79</v>
      </c>
      <c r="F199" s="263">
        <v>18480.59</v>
      </c>
    </row>
    <row r="200" spans="2:6" x14ac:dyDescent="0.2">
      <c r="B200" s="261" t="s">
        <v>42</v>
      </c>
      <c r="C200" s="261" t="s">
        <v>48</v>
      </c>
      <c r="D200" s="264" t="s">
        <v>21</v>
      </c>
      <c r="E200" s="264" t="str">
        <f t="shared" si="3"/>
        <v>AMFemale80-84</v>
      </c>
      <c r="F200" s="263">
        <v>11430.6639</v>
      </c>
    </row>
    <row r="201" spans="2:6" x14ac:dyDescent="0.2">
      <c r="B201" s="261" t="s">
        <v>42</v>
      </c>
      <c r="C201" s="261" t="s">
        <v>48</v>
      </c>
      <c r="D201" s="264" t="s">
        <v>22</v>
      </c>
      <c r="E201" s="264" t="str">
        <f t="shared" si="3"/>
        <v>AMFemale85-89</v>
      </c>
      <c r="F201" s="263">
        <v>6056.1334999999999</v>
      </c>
    </row>
    <row r="202" spans="2:6" x14ac:dyDescent="0.2">
      <c r="B202" s="261" t="s">
        <v>42</v>
      </c>
      <c r="C202" s="261" t="s">
        <v>48</v>
      </c>
      <c r="D202" s="264" t="s">
        <v>5</v>
      </c>
      <c r="E202" s="264" t="str">
        <f t="shared" si="3"/>
        <v>AMFemale90+</v>
      </c>
      <c r="F202" s="263">
        <v>3987.3325</v>
      </c>
    </row>
    <row r="203" spans="2:6" x14ac:dyDescent="0.2">
      <c r="B203" s="261" t="s">
        <v>42</v>
      </c>
      <c r="C203" s="261" t="s">
        <v>47</v>
      </c>
      <c r="D203" s="264">
        <v>0</v>
      </c>
      <c r="E203" s="264" t="str">
        <f t="shared" si="3"/>
        <v>AMMale0</v>
      </c>
      <c r="F203" s="263">
        <v>41610.772700000001</v>
      </c>
    </row>
    <row r="204" spans="2:6" x14ac:dyDescent="0.2">
      <c r="B204" s="261" t="s">
        <v>42</v>
      </c>
      <c r="C204" s="261" t="s">
        <v>47</v>
      </c>
      <c r="D204" s="265" t="s">
        <v>107</v>
      </c>
      <c r="E204" s="264" t="str">
        <f t="shared" si="3"/>
        <v>AMMale01-04</v>
      </c>
      <c r="F204" s="263">
        <v>166276.93719999999</v>
      </c>
    </row>
    <row r="205" spans="2:6" x14ac:dyDescent="0.2">
      <c r="B205" s="261" t="s">
        <v>42</v>
      </c>
      <c r="C205" s="261" t="s">
        <v>47</v>
      </c>
      <c r="D205" s="265" t="s">
        <v>106</v>
      </c>
      <c r="E205" s="264" t="str">
        <f t="shared" si="3"/>
        <v>AMMale05-09</v>
      </c>
      <c r="F205" s="263">
        <v>205980.0202</v>
      </c>
    </row>
    <row r="206" spans="2:6" x14ac:dyDescent="0.2">
      <c r="B206" s="261" t="s">
        <v>42</v>
      </c>
      <c r="C206" s="261" t="s">
        <v>47</v>
      </c>
      <c r="D206" s="265" t="s">
        <v>71</v>
      </c>
      <c r="E206" s="264" t="str">
        <f t="shared" si="3"/>
        <v>AMMale10-14</v>
      </c>
      <c r="F206" s="263">
        <v>202541.8928</v>
      </c>
    </row>
    <row r="207" spans="2:6" x14ac:dyDescent="0.2">
      <c r="B207" s="261" t="s">
        <v>42</v>
      </c>
      <c r="C207" s="261" t="s">
        <v>47</v>
      </c>
      <c r="D207" s="264" t="s">
        <v>72</v>
      </c>
      <c r="E207" s="264" t="str">
        <f t="shared" si="3"/>
        <v>AMMale15-19</v>
      </c>
      <c r="F207" s="263">
        <v>199738.67129999999</v>
      </c>
    </row>
    <row r="208" spans="2:6" x14ac:dyDescent="0.2">
      <c r="B208" s="261" t="s">
        <v>42</v>
      </c>
      <c r="C208" s="261" t="s">
        <v>47</v>
      </c>
      <c r="D208" s="264" t="s">
        <v>73</v>
      </c>
      <c r="E208" s="264" t="str">
        <f t="shared" si="3"/>
        <v>AMMale20-24</v>
      </c>
      <c r="F208" s="263">
        <v>202076.9883</v>
      </c>
    </row>
    <row r="209" spans="2:6" x14ac:dyDescent="0.2">
      <c r="B209" s="261" t="s">
        <v>42</v>
      </c>
      <c r="C209" s="261" t="s">
        <v>47</v>
      </c>
      <c r="D209" s="264" t="s">
        <v>74</v>
      </c>
      <c r="E209" s="264" t="str">
        <f t="shared" si="3"/>
        <v>AMMale25-29</v>
      </c>
      <c r="F209" s="263">
        <v>180351.21280000001</v>
      </c>
    </row>
    <row r="210" spans="2:6" x14ac:dyDescent="0.2">
      <c r="B210" s="261" t="s">
        <v>42</v>
      </c>
      <c r="C210" s="261" t="s">
        <v>47</v>
      </c>
      <c r="D210" s="264" t="s">
        <v>75</v>
      </c>
      <c r="E210" s="264" t="str">
        <f t="shared" si="3"/>
        <v>AMMale30-34</v>
      </c>
      <c r="F210" s="263">
        <v>168899.35209999999</v>
      </c>
    </row>
    <row r="211" spans="2:6" x14ac:dyDescent="0.2">
      <c r="B211" s="261" t="s">
        <v>42</v>
      </c>
      <c r="C211" s="261" t="s">
        <v>47</v>
      </c>
      <c r="D211" s="264" t="s">
        <v>76</v>
      </c>
      <c r="E211" s="264" t="str">
        <f t="shared" si="3"/>
        <v>AMMale35-39</v>
      </c>
      <c r="F211" s="263">
        <v>157106.65909999999</v>
      </c>
    </row>
    <row r="212" spans="2:6" x14ac:dyDescent="0.2">
      <c r="B212" s="261" t="s">
        <v>42</v>
      </c>
      <c r="C212" s="261" t="s">
        <v>47</v>
      </c>
      <c r="D212" s="264" t="s">
        <v>77</v>
      </c>
      <c r="E212" s="264" t="str">
        <f t="shared" si="3"/>
        <v>AMMale40-44</v>
      </c>
      <c r="F212" s="263">
        <v>134854.12669999999</v>
      </c>
    </row>
    <row r="213" spans="2:6" x14ac:dyDescent="0.2">
      <c r="B213" s="261" t="s">
        <v>42</v>
      </c>
      <c r="C213" s="261" t="s">
        <v>47</v>
      </c>
      <c r="D213" s="264" t="s">
        <v>78</v>
      </c>
      <c r="E213" s="264" t="str">
        <f t="shared" si="3"/>
        <v>AMMale45-49</v>
      </c>
      <c r="F213" s="263">
        <v>109557.86629999999</v>
      </c>
    </row>
    <row r="214" spans="2:6" x14ac:dyDescent="0.2">
      <c r="B214" s="261" t="s">
        <v>42</v>
      </c>
      <c r="C214" s="261" t="s">
        <v>47</v>
      </c>
      <c r="D214" s="264" t="s">
        <v>79</v>
      </c>
      <c r="E214" s="264" t="str">
        <f t="shared" si="3"/>
        <v>AMMale50-54</v>
      </c>
      <c r="F214" s="263">
        <v>91044.093399999998</v>
      </c>
    </row>
    <row r="215" spans="2:6" x14ac:dyDescent="0.2">
      <c r="B215" s="261" t="s">
        <v>42</v>
      </c>
      <c r="C215" s="261" t="s">
        <v>47</v>
      </c>
      <c r="D215" s="264" t="s">
        <v>80</v>
      </c>
      <c r="E215" s="264" t="str">
        <f t="shared" si="3"/>
        <v>AMMale55-59</v>
      </c>
      <c r="F215" s="263">
        <v>71542.578599999993</v>
      </c>
    </row>
    <row r="216" spans="2:6" x14ac:dyDescent="0.2">
      <c r="B216" s="261" t="s">
        <v>42</v>
      </c>
      <c r="C216" s="261" t="s">
        <v>47</v>
      </c>
      <c r="D216" s="264" t="s">
        <v>81</v>
      </c>
      <c r="E216" s="264" t="str">
        <f t="shared" si="3"/>
        <v>AMMale60-64</v>
      </c>
      <c r="F216" s="263">
        <v>53698.135399999999</v>
      </c>
    </row>
    <row r="217" spans="2:6" x14ac:dyDescent="0.2">
      <c r="B217" s="261" t="s">
        <v>42</v>
      </c>
      <c r="C217" s="261" t="s">
        <v>47</v>
      </c>
      <c r="D217" s="264" t="s">
        <v>82</v>
      </c>
      <c r="E217" s="264" t="str">
        <f t="shared" si="3"/>
        <v>AMMale65-69</v>
      </c>
      <c r="F217" s="263">
        <v>37903.679100000001</v>
      </c>
    </row>
    <row r="218" spans="2:6" x14ac:dyDescent="0.2">
      <c r="B218" s="261" t="s">
        <v>42</v>
      </c>
      <c r="C218" s="261" t="s">
        <v>47</v>
      </c>
      <c r="D218" s="264" t="s">
        <v>19</v>
      </c>
      <c r="E218" s="264" t="str">
        <f t="shared" si="3"/>
        <v>AMMale70-74</v>
      </c>
      <c r="F218" s="263">
        <v>24779.322899999999</v>
      </c>
    </row>
    <row r="219" spans="2:6" x14ac:dyDescent="0.2">
      <c r="B219" s="261" t="s">
        <v>42</v>
      </c>
      <c r="C219" s="261" t="s">
        <v>47</v>
      </c>
      <c r="D219" s="264" t="s">
        <v>20</v>
      </c>
      <c r="E219" s="264" t="str">
        <f t="shared" si="3"/>
        <v>AMMale75-79</v>
      </c>
      <c r="F219" s="263">
        <v>16030.1438</v>
      </c>
    </row>
    <row r="220" spans="2:6" x14ac:dyDescent="0.2">
      <c r="B220" s="261" t="s">
        <v>42</v>
      </c>
      <c r="C220" s="261" t="s">
        <v>47</v>
      </c>
      <c r="D220" s="264" t="s">
        <v>21</v>
      </c>
      <c r="E220" s="264" t="str">
        <f t="shared" si="3"/>
        <v>AMMale80-84</v>
      </c>
      <c r="F220" s="263">
        <v>8915.8294999999998</v>
      </c>
    </row>
    <row r="221" spans="2:6" x14ac:dyDescent="0.2">
      <c r="B221" s="261" t="s">
        <v>42</v>
      </c>
      <c r="C221" s="261" t="s">
        <v>47</v>
      </c>
      <c r="D221" s="264" t="s">
        <v>22</v>
      </c>
      <c r="E221" s="264" t="str">
        <f t="shared" si="3"/>
        <v>AMMale85-89</v>
      </c>
      <c r="F221" s="263">
        <v>4343.0291999999999</v>
      </c>
    </row>
    <row r="222" spans="2:6" x14ac:dyDescent="0.2">
      <c r="B222" s="261" t="s">
        <v>42</v>
      </c>
      <c r="C222" s="261" t="s">
        <v>47</v>
      </c>
      <c r="D222" s="264" t="s">
        <v>5</v>
      </c>
      <c r="E222" s="264" t="str">
        <f t="shared" si="3"/>
        <v>AMMale90+</v>
      </c>
      <c r="F222" s="263">
        <v>2267.4319999999998</v>
      </c>
    </row>
    <row r="223" spans="2:6" x14ac:dyDescent="0.2">
      <c r="B223" s="261" t="s">
        <v>42</v>
      </c>
      <c r="C223" s="261" t="s">
        <v>3</v>
      </c>
      <c r="D223" s="264">
        <v>0</v>
      </c>
      <c r="E223" s="264" t="str">
        <f t="shared" si="3"/>
        <v>AMTotal0</v>
      </c>
      <c r="F223" s="263">
        <v>81384.531499999997</v>
      </c>
    </row>
    <row r="224" spans="2:6" x14ac:dyDescent="0.2">
      <c r="B224" s="261" t="s">
        <v>42</v>
      </c>
      <c r="C224" s="261" t="s">
        <v>3</v>
      </c>
      <c r="D224" s="265" t="s">
        <v>107</v>
      </c>
      <c r="E224" s="264" t="str">
        <f t="shared" si="3"/>
        <v>AMTotal01-04</v>
      </c>
      <c r="F224" s="263">
        <v>325193.11119999998</v>
      </c>
    </row>
    <row r="225" spans="2:6" x14ac:dyDescent="0.2">
      <c r="B225" s="261" t="s">
        <v>42</v>
      </c>
      <c r="C225" s="261" t="s">
        <v>3</v>
      </c>
      <c r="D225" s="265" t="s">
        <v>106</v>
      </c>
      <c r="E225" s="264" t="str">
        <f t="shared" si="3"/>
        <v>AMTotal05-09</v>
      </c>
      <c r="F225" s="263">
        <v>402894.48249999998</v>
      </c>
    </row>
    <row r="226" spans="2:6" x14ac:dyDescent="0.2">
      <c r="B226" s="261" t="s">
        <v>42</v>
      </c>
      <c r="C226" s="261" t="s">
        <v>3</v>
      </c>
      <c r="D226" s="265" t="s">
        <v>71</v>
      </c>
      <c r="E226" s="264" t="str">
        <f t="shared" si="3"/>
        <v>AMTotal10-14</v>
      </c>
      <c r="F226" s="263">
        <v>396519.81060000003</v>
      </c>
    </row>
    <row r="227" spans="2:6" x14ac:dyDescent="0.2">
      <c r="B227" s="261" t="s">
        <v>42</v>
      </c>
      <c r="C227" s="261" t="s">
        <v>3</v>
      </c>
      <c r="D227" s="264" t="s">
        <v>72</v>
      </c>
      <c r="E227" s="264" t="str">
        <f t="shared" si="3"/>
        <v>AMTotal15-19</v>
      </c>
      <c r="F227" s="263">
        <v>392116.12530000001</v>
      </c>
    </row>
    <row r="228" spans="2:6" x14ac:dyDescent="0.2">
      <c r="B228" s="261" t="s">
        <v>42</v>
      </c>
      <c r="C228" s="261" t="s">
        <v>3</v>
      </c>
      <c r="D228" s="264" t="s">
        <v>73</v>
      </c>
      <c r="E228" s="264" t="str">
        <f t="shared" si="3"/>
        <v>AMTotal20-24</v>
      </c>
      <c r="F228" s="263">
        <v>401756.79609999998</v>
      </c>
    </row>
    <row r="229" spans="2:6" x14ac:dyDescent="0.2">
      <c r="B229" s="261" t="s">
        <v>42</v>
      </c>
      <c r="C229" s="261" t="s">
        <v>3</v>
      </c>
      <c r="D229" s="264" t="s">
        <v>74</v>
      </c>
      <c r="E229" s="264" t="str">
        <f t="shared" si="3"/>
        <v>AMTotal25-29</v>
      </c>
      <c r="F229" s="263">
        <v>363351.913</v>
      </c>
    </row>
    <row r="230" spans="2:6" x14ac:dyDescent="0.2">
      <c r="B230" s="261" t="s">
        <v>42</v>
      </c>
      <c r="C230" s="261" t="s">
        <v>3</v>
      </c>
      <c r="D230" s="264" t="s">
        <v>75</v>
      </c>
      <c r="E230" s="264" t="str">
        <f t="shared" si="3"/>
        <v>AMTotal30-34</v>
      </c>
      <c r="F230" s="263">
        <v>338807.56589999999</v>
      </c>
    </row>
    <row r="231" spans="2:6" x14ac:dyDescent="0.2">
      <c r="B231" s="261" t="s">
        <v>42</v>
      </c>
      <c r="C231" s="261" t="s">
        <v>3</v>
      </c>
      <c r="D231" s="264" t="s">
        <v>76</v>
      </c>
      <c r="E231" s="264" t="str">
        <f t="shared" si="3"/>
        <v>AMTotal35-39</v>
      </c>
      <c r="F231" s="263">
        <v>316205.54489999998</v>
      </c>
    </row>
    <row r="232" spans="2:6" x14ac:dyDescent="0.2">
      <c r="B232" s="261" t="s">
        <v>42</v>
      </c>
      <c r="C232" s="261" t="s">
        <v>3</v>
      </c>
      <c r="D232" s="264" t="s">
        <v>77</v>
      </c>
      <c r="E232" s="264" t="str">
        <f t="shared" si="3"/>
        <v>AMTotal40-44</v>
      </c>
      <c r="F232" s="263">
        <v>271720.38630000001</v>
      </c>
    </row>
    <row r="233" spans="2:6" x14ac:dyDescent="0.2">
      <c r="B233" s="261" t="s">
        <v>42</v>
      </c>
      <c r="C233" s="261" t="s">
        <v>3</v>
      </c>
      <c r="D233" s="264" t="s">
        <v>78</v>
      </c>
      <c r="E233" s="264" t="str">
        <f t="shared" si="3"/>
        <v>AMTotal45-49</v>
      </c>
      <c r="F233" s="263">
        <v>219285.0373</v>
      </c>
    </row>
    <row r="234" spans="2:6" x14ac:dyDescent="0.2">
      <c r="B234" s="261" t="s">
        <v>42</v>
      </c>
      <c r="C234" s="261" t="s">
        <v>3</v>
      </c>
      <c r="D234" s="264" t="s">
        <v>79</v>
      </c>
      <c r="E234" s="264" t="str">
        <f t="shared" si="3"/>
        <v>AMTotal50-54</v>
      </c>
      <c r="F234" s="263">
        <v>178945.54949999999</v>
      </c>
    </row>
    <row r="235" spans="2:6" x14ac:dyDescent="0.2">
      <c r="B235" s="261" t="s">
        <v>42</v>
      </c>
      <c r="C235" s="261" t="s">
        <v>3</v>
      </c>
      <c r="D235" s="264" t="s">
        <v>80</v>
      </c>
      <c r="E235" s="264" t="str">
        <f t="shared" si="3"/>
        <v>AMTotal55-59</v>
      </c>
      <c r="F235" s="263">
        <v>142535.07079999999</v>
      </c>
    </row>
    <row r="236" spans="2:6" x14ac:dyDescent="0.2">
      <c r="B236" s="261" t="s">
        <v>42</v>
      </c>
      <c r="C236" s="261" t="s">
        <v>3</v>
      </c>
      <c r="D236" s="264" t="s">
        <v>81</v>
      </c>
      <c r="E236" s="264" t="str">
        <f t="shared" si="3"/>
        <v>AMTotal60-64</v>
      </c>
      <c r="F236" s="263">
        <v>108762.383</v>
      </c>
    </row>
    <row r="237" spans="2:6" x14ac:dyDescent="0.2">
      <c r="B237" s="261" t="s">
        <v>42</v>
      </c>
      <c r="C237" s="261" t="s">
        <v>3</v>
      </c>
      <c r="D237" s="264" t="s">
        <v>82</v>
      </c>
      <c r="E237" s="264" t="str">
        <f t="shared" si="3"/>
        <v>AMTotal65-69</v>
      </c>
      <c r="F237" s="263">
        <v>78075.884900000005</v>
      </c>
    </row>
    <row r="238" spans="2:6" x14ac:dyDescent="0.2">
      <c r="B238" s="261" t="s">
        <v>42</v>
      </c>
      <c r="C238" s="261" t="s">
        <v>3</v>
      </c>
      <c r="D238" s="264" t="s">
        <v>19</v>
      </c>
      <c r="E238" s="264" t="str">
        <f t="shared" si="3"/>
        <v>AMTotal70-74</v>
      </c>
      <c r="F238" s="263">
        <v>52160.093699999998</v>
      </c>
    </row>
    <row r="239" spans="2:6" x14ac:dyDescent="0.2">
      <c r="B239" s="261" t="s">
        <v>42</v>
      </c>
      <c r="C239" s="261" t="s">
        <v>3</v>
      </c>
      <c r="D239" s="264" t="s">
        <v>20</v>
      </c>
      <c r="E239" s="264" t="str">
        <f t="shared" si="3"/>
        <v>AMTotal75-79</v>
      </c>
      <c r="F239" s="263">
        <v>34510.733699999997</v>
      </c>
    </row>
    <row r="240" spans="2:6" x14ac:dyDescent="0.2">
      <c r="B240" s="261" t="s">
        <v>42</v>
      </c>
      <c r="C240" s="261" t="s">
        <v>3</v>
      </c>
      <c r="D240" s="264" t="s">
        <v>21</v>
      </c>
      <c r="E240" s="264" t="str">
        <f t="shared" si="3"/>
        <v>AMTotal80-84</v>
      </c>
      <c r="F240" s="263">
        <v>20346.483199999999</v>
      </c>
    </row>
    <row r="241" spans="2:6" x14ac:dyDescent="0.2">
      <c r="B241" s="261" t="s">
        <v>42</v>
      </c>
      <c r="C241" s="261" t="s">
        <v>3</v>
      </c>
      <c r="D241" s="264" t="s">
        <v>22</v>
      </c>
      <c r="E241" s="264" t="str">
        <f t="shared" si="3"/>
        <v>AMTotal85-89</v>
      </c>
      <c r="F241" s="263">
        <v>10399.158100000001</v>
      </c>
    </row>
    <row r="242" spans="2:6" x14ac:dyDescent="0.2">
      <c r="B242" s="261" t="s">
        <v>42</v>
      </c>
      <c r="C242" s="261" t="s">
        <v>3</v>
      </c>
      <c r="D242" s="264" t="s">
        <v>5</v>
      </c>
      <c r="E242" s="264" t="str">
        <f t="shared" si="3"/>
        <v>AMTotal90+</v>
      </c>
      <c r="F242" s="263">
        <v>6254.7640000000001</v>
      </c>
    </row>
    <row r="243" spans="2:6" x14ac:dyDescent="0.2">
      <c r="B243" s="261" t="s">
        <v>45</v>
      </c>
      <c r="C243" s="261" t="s">
        <v>48</v>
      </c>
      <c r="D243" s="264">
        <v>0</v>
      </c>
      <c r="E243" s="264" t="str">
        <f t="shared" si="3"/>
        <v>APFemale0</v>
      </c>
      <c r="F243" s="263">
        <v>7762.1971000000003</v>
      </c>
    </row>
    <row r="244" spans="2:6" x14ac:dyDescent="0.2">
      <c r="B244" s="261" t="s">
        <v>45</v>
      </c>
      <c r="C244" s="261" t="s">
        <v>48</v>
      </c>
      <c r="D244" s="265" t="s">
        <v>107</v>
      </c>
      <c r="E244" s="264" t="str">
        <f t="shared" si="3"/>
        <v>APFemale01-04</v>
      </c>
      <c r="F244" s="263">
        <v>31634.068200000002</v>
      </c>
    </row>
    <row r="245" spans="2:6" x14ac:dyDescent="0.2">
      <c r="B245" s="261" t="s">
        <v>45</v>
      </c>
      <c r="C245" s="261" t="s">
        <v>48</v>
      </c>
      <c r="D245" s="265" t="s">
        <v>106</v>
      </c>
      <c r="E245" s="264" t="str">
        <f t="shared" si="3"/>
        <v>APFemale05-09</v>
      </c>
      <c r="F245" s="263">
        <v>39210.467400000001</v>
      </c>
    </row>
    <row r="246" spans="2:6" x14ac:dyDescent="0.2">
      <c r="B246" s="261" t="s">
        <v>45</v>
      </c>
      <c r="C246" s="261" t="s">
        <v>48</v>
      </c>
      <c r="D246" s="265" t="s">
        <v>71</v>
      </c>
      <c r="E246" s="264" t="str">
        <f t="shared" si="3"/>
        <v>APFemale10-14</v>
      </c>
      <c r="F246" s="263">
        <v>39418.085299999999</v>
      </c>
    </row>
    <row r="247" spans="2:6" x14ac:dyDescent="0.2">
      <c r="B247" s="261" t="s">
        <v>45</v>
      </c>
      <c r="C247" s="261" t="s">
        <v>48</v>
      </c>
      <c r="D247" s="264" t="s">
        <v>72</v>
      </c>
      <c r="E247" s="264" t="str">
        <f t="shared" si="3"/>
        <v>APFemale15-19</v>
      </c>
      <c r="F247" s="263">
        <v>42174.710700000003</v>
      </c>
    </row>
    <row r="248" spans="2:6" x14ac:dyDescent="0.2">
      <c r="B248" s="261" t="s">
        <v>45</v>
      </c>
      <c r="C248" s="261" t="s">
        <v>48</v>
      </c>
      <c r="D248" s="264" t="s">
        <v>73</v>
      </c>
      <c r="E248" s="264" t="str">
        <f t="shared" si="3"/>
        <v>APFemale20-24</v>
      </c>
      <c r="F248" s="263">
        <v>41744.876199999999</v>
      </c>
    </row>
    <row r="249" spans="2:6" x14ac:dyDescent="0.2">
      <c r="B249" s="261" t="s">
        <v>45</v>
      </c>
      <c r="C249" s="261" t="s">
        <v>48</v>
      </c>
      <c r="D249" s="264" t="s">
        <v>74</v>
      </c>
      <c r="E249" s="264" t="str">
        <f t="shared" si="3"/>
        <v>APFemale25-29</v>
      </c>
      <c r="F249" s="263">
        <v>39234.861400000002</v>
      </c>
    </row>
    <row r="250" spans="2:6" x14ac:dyDescent="0.2">
      <c r="B250" s="261" t="s">
        <v>45</v>
      </c>
      <c r="C250" s="261" t="s">
        <v>48</v>
      </c>
      <c r="D250" s="264" t="s">
        <v>75</v>
      </c>
      <c r="E250" s="264" t="str">
        <f t="shared" si="3"/>
        <v>APFemale30-34</v>
      </c>
      <c r="F250" s="263">
        <v>36699.161999999997</v>
      </c>
    </row>
    <row r="251" spans="2:6" x14ac:dyDescent="0.2">
      <c r="B251" s="261" t="s">
        <v>45</v>
      </c>
      <c r="C251" s="261" t="s">
        <v>48</v>
      </c>
      <c r="D251" s="264" t="s">
        <v>76</v>
      </c>
      <c r="E251" s="264" t="str">
        <f t="shared" si="3"/>
        <v>APFemale35-39</v>
      </c>
      <c r="F251" s="263">
        <v>33535.5219</v>
      </c>
    </row>
    <row r="252" spans="2:6" x14ac:dyDescent="0.2">
      <c r="B252" s="261" t="s">
        <v>45</v>
      </c>
      <c r="C252" s="261" t="s">
        <v>48</v>
      </c>
      <c r="D252" s="264" t="s">
        <v>77</v>
      </c>
      <c r="E252" s="264" t="str">
        <f t="shared" si="3"/>
        <v>APFemale40-44</v>
      </c>
      <c r="F252" s="263">
        <v>28125.654900000001</v>
      </c>
    </row>
    <row r="253" spans="2:6" x14ac:dyDescent="0.2">
      <c r="B253" s="261" t="s">
        <v>45</v>
      </c>
      <c r="C253" s="261" t="s">
        <v>48</v>
      </c>
      <c r="D253" s="264" t="s">
        <v>78</v>
      </c>
      <c r="E253" s="264" t="str">
        <f t="shared" si="3"/>
        <v>APFemale45-49</v>
      </c>
      <c r="F253" s="263">
        <v>22766.576000000001</v>
      </c>
    </row>
    <row r="254" spans="2:6" x14ac:dyDescent="0.2">
      <c r="B254" s="261" t="s">
        <v>45</v>
      </c>
      <c r="C254" s="261" t="s">
        <v>48</v>
      </c>
      <c r="D254" s="264" t="s">
        <v>79</v>
      </c>
      <c r="E254" s="264" t="str">
        <f t="shared" si="3"/>
        <v>APFemale50-54</v>
      </c>
      <c r="F254" s="263">
        <v>17397.043600000001</v>
      </c>
    </row>
    <row r="255" spans="2:6" x14ac:dyDescent="0.2">
      <c r="B255" s="261" t="s">
        <v>45</v>
      </c>
      <c r="C255" s="261" t="s">
        <v>48</v>
      </c>
      <c r="D255" s="264" t="s">
        <v>80</v>
      </c>
      <c r="E255" s="264" t="str">
        <f t="shared" si="3"/>
        <v>APFemale55-59</v>
      </c>
      <c r="F255" s="263">
        <v>13239.7646</v>
      </c>
    </row>
    <row r="256" spans="2:6" x14ac:dyDescent="0.2">
      <c r="B256" s="261" t="s">
        <v>45</v>
      </c>
      <c r="C256" s="261" t="s">
        <v>48</v>
      </c>
      <c r="D256" s="264" t="s">
        <v>81</v>
      </c>
      <c r="E256" s="264" t="str">
        <f t="shared" si="3"/>
        <v>APFemale60-64</v>
      </c>
      <c r="F256" s="263">
        <v>10144.6895</v>
      </c>
    </row>
    <row r="257" spans="2:6" x14ac:dyDescent="0.2">
      <c r="B257" s="261" t="s">
        <v>45</v>
      </c>
      <c r="C257" s="261" t="s">
        <v>48</v>
      </c>
      <c r="D257" s="264" t="s">
        <v>82</v>
      </c>
      <c r="E257" s="264" t="str">
        <f t="shared" si="3"/>
        <v>APFemale65-69</v>
      </c>
      <c r="F257" s="263">
        <v>6979.8975</v>
      </c>
    </row>
    <row r="258" spans="2:6" x14ac:dyDescent="0.2">
      <c r="B258" s="261" t="s">
        <v>45</v>
      </c>
      <c r="C258" s="261" t="s">
        <v>48</v>
      </c>
      <c r="D258" s="264" t="s">
        <v>19</v>
      </c>
      <c r="E258" s="264" t="str">
        <f t="shared" si="3"/>
        <v>APFemale70-74</v>
      </c>
      <c r="F258" s="263">
        <v>4465.4236000000001</v>
      </c>
    </row>
    <row r="259" spans="2:6" x14ac:dyDescent="0.2">
      <c r="B259" s="261" t="s">
        <v>45</v>
      </c>
      <c r="C259" s="261" t="s">
        <v>48</v>
      </c>
      <c r="D259" s="264" t="s">
        <v>20</v>
      </c>
      <c r="E259" s="264" t="str">
        <f t="shared" si="3"/>
        <v>APFemale75-79</v>
      </c>
      <c r="F259" s="263">
        <v>3349.3413999999998</v>
      </c>
    </row>
    <row r="260" spans="2:6" x14ac:dyDescent="0.2">
      <c r="B260" s="261" t="s">
        <v>45</v>
      </c>
      <c r="C260" s="261" t="s">
        <v>48</v>
      </c>
      <c r="D260" s="264" t="s">
        <v>21</v>
      </c>
      <c r="E260" s="264" t="str">
        <f t="shared" ref="E260:E323" si="4">_xlfn.CONCAT(B260,C260,D260)</f>
        <v>APFemale80-84</v>
      </c>
      <c r="F260" s="263">
        <v>2023.9016999999999</v>
      </c>
    </row>
    <row r="261" spans="2:6" x14ac:dyDescent="0.2">
      <c r="B261" s="261" t="s">
        <v>45</v>
      </c>
      <c r="C261" s="261" t="s">
        <v>48</v>
      </c>
      <c r="D261" s="264" t="s">
        <v>22</v>
      </c>
      <c r="E261" s="264" t="str">
        <f t="shared" si="4"/>
        <v>APFemale85-89</v>
      </c>
      <c r="F261" s="263">
        <v>1098.4661000000001</v>
      </c>
    </row>
    <row r="262" spans="2:6" x14ac:dyDescent="0.2">
      <c r="B262" s="261" t="s">
        <v>45</v>
      </c>
      <c r="C262" s="261" t="s">
        <v>48</v>
      </c>
      <c r="D262" s="264" t="s">
        <v>5</v>
      </c>
      <c r="E262" s="264" t="str">
        <f t="shared" si="4"/>
        <v>APFemale90+</v>
      </c>
      <c r="F262" s="263">
        <v>838.83510000000001</v>
      </c>
    </row>
    <row r="263" spans="2:6" x14ac:dyDescent="0.2">
      <c r="B263" s="261" t="s">
        <v>45</v>
      </c>
      <c r="C263" s="261" t="s">
        <v>47</v>
      </c>
      <c r="D263" s="264">
        <v>0</v>
      </c>
      <c r="E263" s="264" t="str">
        <f t="shared" si="4"/>
        <v>APMale0</v>
      </c>
      <c r="F263" s="263">
        <v>8141.0391</v>
      </c>
    </row>
    <row r="264" spans="2:6" x14ac:dyDescent="0.2">
      <c r="B264" s="261" t="s">
        <v>45</v>
      </c>
      <c r="C264" s="261" t="s">
        <v>47</v>
      </c>
      <c r="D264" s="265" t="s">
        <v>107</v>
      </c>
      <c r="E264" s="264" t="str">
        <f t="shared" si="4"/>
        <v>APMale01-04</v>
      </c>
      <c r="F264" s="263">
        <v>33164.373500000002</v>
      </c>
    </row>
    <row r="265" spans="2:6" x14ac:dyDescent="0.2">
      <c r="B265" s="261" t="s">
        <v>45</v>
      </c>
      <c r="C265" s="261" t="s">
        <v>47</v>
      </c>
      <c r="D265" s="265" t="s">
        <v>106</v>
      </c>
      <c r="E265" s="264" t="str">
        <f t="shared" si="4"/>
        <v>APMale05-09</v>
      </c>
      <c r="F265" s="263">
        <v>41047.178399999997</v>
      </c>
    </row>
    <row r="266" spans="2:6" x14ac:dyDescent="0.2">
      <c r="B266" s="261" t="s">
        <v>45</v>
      </c>
      <c r="C266" s="261" t="s">
        <v>47</v>
      </c>
      <c r="D266" s="265" t="s">
        <v>71</v>
      </c>
      <c r="E266" s="264" t="str">
        <f t="shared" si="4"/>
        <v>APMale10-14</v>
      </c>
      <c r="F266" s="263">
        <v>40931.339999999997</v>
      </c>
    </row>
    <row r="267" spans="2:6" x14ac:dyDescent="0.2">
      <c r="B267" s="261" t="s">
        <v>45</v>
      </c>
      <c r="C267" s="261" t="s">
        <v>47</v>
      </c>
      <c r="D267" s="264" t="s">
        <v>72</v>
      </c>
      <c r="E267" s="264" t="str">
        <f t="shared" si="4"/>
        <v>APMale15-19</v>
      </c>
      <c r="F267" s="263">
        <v>42880.654900000001</v>
      </c>
    </row>
    <row r="268" spans="2:6" x14ac:dyDescent="0.2">
      <c r="B268" s="261" t="s">
        <v>45</v>
      </c>
      <c r="C268" s="261" t="s">
        <v>47</v>
      </c>
      <c r="D268" s="264" t="s">
        <v>73</v>
      </c>
      <c r="E268" s="264" t="str">
        <f t="shared" si="4"/>
        <v>APMale20-24</v>
      </c>
      <c r="F268" s="263">
        <v>41301.007400000002</v>
      </c>
    </row>
    <row r="269" spans="2:6" x14ac:dyDescent="0.2">
      <c r="B269" s="261" t="s">
        <v>45</v>
      </c>
      <c r="C269" s="261" t="s">
        <v>47</v>
      </c>
      <c r="D269" s="264" t="s">
        <v>74</v>
      </c>
      <c r="E269" s="264" t="str">
        <f t="shared" si="4"/>
        <v>APMale25-29</v>
      </c>
      <c r="F269" s="263">
        <v>38766.708200000001</v>
      </c>
    </row>
    <row r="270" spans="2:6" x14ac:dyDescent="0.2">
      <c r="B270" s="261" t="s">
        <v>45</v>
      </c>
      <c r="C270" s="261" t="s">
        <v>47</v>
      </c>
      <c r="D270" s="264" t="s">
        <v>75</v>
      </c>
      <c r="E270" s="264" t="str">
        <f t="shared" si="4"/>
        <v>APMale30-34</v>
      </c>
      <c r="F270" s="263">
        <v>35884.479299999999</v>
      </c>
    </row>
    <row r="271" spans="2:6" x14ac:dyDescent="0.2">
      <c r="B271" s="261" t="s">
        <v>45</v>
      </c>
      <c r="C271" s="261" t="s">
        <v>47</v>
      </c>
      <c r="D271" s="264" t="s">
        <v>76</v>
      </c>
      <c r="E271" s="264" t="str">
        <f t="shared" si="4"/>
        <v>APMale35-39</v>
      </c>
      <c r="F271" s="263">
        <v>31972.762299999999</v>
      </c>
    </row>
    <row r="272" spans="2:6" x14ac:dyDescent="0.2">
      <c r="B272" s="261" t="s">
        <v>45</v>
      </c>
      <c r="C272" s="261" t="s">
        <v>47</v>
      </c>
      <c r="D272" s="264" t="s">
        <v>77</v>
      </c>
      <c r="E272" s="264" t="str">
        <f t="shared" si="4"/>
        <v>APMale40-44</v>
      </c>
      <c r="F272" s="263">
        <v>26975.548599999998</v>
      </c>
    </row>
    <row r="273" spans="2:6" x14ac:dyDescent="0.2">
      <c r="B273" s="261" t="s">
        <v>45</v>
      </c>
      <c r="C273" s="261" t="s">
        <v>47</v>
      </c>
      <c r="D273" s="264" t="s">
        <v>78</v>
      </c>
      <c r="E273" s="264" t="str">
        <f t="shared" si="4"/>
        <v>APMale45-49</v>
      </c>
      <c r="F273" s="263">
        <v>22624.8632</v>
      </c>
    </row>
    <row r="274" spans="2:6" x14ac:dyDescent="0.2">
      <c r="B274" s="261" t="s">
        <v>45</v>
      </c>
      <c r="C274" s="261" t="s">
        <v>47</v>
      </c>
      <c r="D274" s="264" t="s">
        <v>79</v>
      </c>
      <c r="E274" s="264" t="str">
        <f t="shared" si="4"/>
        <v>APMale50-54</v>
      </c>
      <c r="F274" s="263">
        <v>17975.464800000002</v>
      </c>
    </row>
    <row r="275" spans="2:6" x14ac:dyDescent="0.2">
      <c r="B275" s="261" t="s">
        <v>45</v>
      </c>
      <c r="C275" s="261" t="s">
        <v>47</v>
      </c>
      <c r="D275" s="264" t="s">
        <v>80</v>
      </c>
      <c r="E275" s="264" t="str">
        <f t="shared" si="4"/>
        <v>APMale55-59</v>
      </c>
      <c r="F275" s="263">
        <v>13787.9103</v>
      </c>
    </row>
    <row r="276" spans="2:6" x14ac:dyDescent="0.2">
      <c r="B276" s="261" t="s">
        <v>45</v>
      </c>
      <c r="C276" s="261" t="s">
        <v>47</v>
      </c>
      <c r="D276" s="264" t="s">
        <v>81</v>
      </c>
      <c r="E276" s="264" t="str">
        <f t="shared" si="4"/>
        <v>APMale60-64</v>
      </c>
      <c r="F276" s="263">
        <v>10439.0617</v>
      </c>
    </row>
    <row r="277" spans="2:6" x14ac:dyDescent="0.2">
      <c r="B277" s="261" t="s">
        <v>45</v>
      </c>
      <c r="C277" s="261" t="s">
        <v>47</v>
      </c>
      <c r="D277" s="264" t="s">
        <v>82</v>
      </c>
      <c r="E277" s="264" t="str">
        <f t="shared" si="4"/>
        <v>APMale65-69</v>
      </c>
      <c r="F277" s="263">
        <v>6929.4067999999997</v>
      </c>
    </row>
    <row r="278" spans="2:6" x14ac:dyDescent="0.2">
      <c r="B278" s="261" t="s">
        <v>45</v>
      </c>
      <c r="C278" s="261" t="s">
        <v>47</v>
      </c>
      <c r="D278" s="264" t="s">
        <v>19</v>
      </c>
      <c r="E278" s="264" t="str">
        <f t="shared" si="4"/>
        <v>APMale70-74</v>
      </c>
      <c r="F278" s="263">
        <v>4341.6040000000003</v>
      </c>
    </row>
    <row r="279" spans="2:6" x14ac:dyDescent="0.2">
      <c r="B279" s="261" t="s">
        <v>45</v>
      </c>
      <c r="C279" s="261" t="s">
        <v>47</v>
      </c>
      <c r="D279" s="264" t="s">
        <v>20</v>
      </c>
      <c r="E279" s="264" t="str">
        <f t="shared" si="4"/>
        <v>APMale75-79</v>
      </c>
      <c r="F279" s="263">
        <v>2962.7955999999999</v>
      </c>
    </row>
    <row r="280" spans="2:6" x14ac:dyDescent="0.2">
      <c r="B280" s="261" t="s">
        <v>45</v>
      </c>
      <c r="C280" s="261" t="s">
        <v>47</v>
      </c>
      <c r="D280" s="264" t="s">
        <v>21</v>
      </c>
      <c r="E280" s="264" t="str">
        <f t="shared" si="4"/>
        <v>APMale80-84</v>
      </c>
      <c r="F280" s="263">
        <v>1628.4616000000001</v>
      </c>
    </row>
    <row r="281" spans="2:6" x14ac:dyDescent="0.2">
      <c r="B281" s="261" t="s">
        <v>45</v>
      </c>
      <c r="C281" s="261" t="s">
        <v>47</v>
      </c>
      <c r="D281" s="264" t="s">
        <v>22</v>
      </c>
      <c r="E281" s="264" t="str">
        <f t="shared" si="4"/>
        <v>APMale85-89</v>
      </c>
      <c r="F281" s="263">
        <v>814.27859999999998</v>
      </c>
    </row>
    <row r="282" spans="2:6" x14ac:dyDescent="0.2">
      <c r="B282" s="261" t="s">
        <v>45</v>
      </c>
      <c r="C282" s="261" t="s">
        <v>47</v>
      </c>
      <c r="D282" s="264" t="s">
        <v>5</v>
      </c>
      <c r="E282" s="264" t="str">
        <f t="shared" si="4"/>
        <v>APMale90+</v>
      </c>
      <c r="F282" s="263">
        <v>510.80399999999997</v>
      </c>
    </row>
    <row r="283" spans="2:6" x14ac:dyDescent="0.2">
      <c r="B283" s="261" t="s">
        <v>45</v>
      </c>
      <c r="C283" s="261" t="s">
        <v>3</v>
      </c>
      <c r="D283" s="264">
        <v>0</v>
      </c>
      <c r="E283" s="264" t="str">
        <f t="shared" si="4"/>
        <v>APTotal0</v>
      </c>
      <c r="F283" s="263">
        <v>15903.236199999999</v>
      </c>
    </row>
    <row r="284" spans="2:6" x14ac:dyDescent="0.2">
      <c r="B284" s="261" t="s">
        <v>45</v>
      </c>
      <c r="C284" s="261" t="s">
        <v>3</v>
      </c>
      <c r="D284" s="265" t="s">
        <v>107</v>
      </c>
      <c r="E284" s="264" t="str">
        <f t="shared" si="4"/>
        <v>APTotal01-04</v>
      </c>
      <c r="F284" s="263">
        <v>64798.441700000003</v>
      </c>
    </row>
    <row r="285" spans="2:6" x14ac:dyDescent="0.2">
      <c r="B285" s="261" t="s">
        <v>45</v>
      </c>
      <c r="C285" s="261" t="s">
        <v>3</v>
      </c>
      <c r="D285" s="265" t="s">
        <v>106</v>
      </c>
      <c r="E285" s="264" t="str">
        <f t="shared" si="4"/>
        <v>APTotal05-09</v>
      </c>
      <c r="F285" s="263">
        <v>80257.645799999998</v>
      </c>
    </row>
    <row r="286" spans="2:6" x14ac:dyDescent="0.2">
      <c r="B286" s="261" t="s">
        <v>45</v>
      </c>
      <c r="C286" s="261" t="s">
        <v>3</v>
      </c>
      <c r="D286" s="265" t="s">
        <v>71</v>
      </c>
      <c r="E286" s="264" t="str">
        <f t="shared" si="4"/>
        <v>APTotal10-14</v>
      </c>
      <c r="F286" s="263">
        <v>80349.425199999998</v>
      </c>
    </row>
    <row r="287" spans="2:6" x14ac:dyDescent="0.2">
      <c r="B287" s="261" t="s">
        <v>45</v>
      </c>
      <c r="C287" s="261" t="s">
        <v>3</v>
      </c>
      <c r="D287" s="264" t="s">
        <v>72</v>
      </c>
      <c r="E287" s="264" t="str">
        <f t="shared" si="4"/>
        <v>APTotal15-19</v>
      </c>
      <c r="F287" s="263">
        <v>85055.357999999993</v>
      </c>
    </row>
    <row r="288" spans="2:6" x14ac:dyDescent="0.2">
      <c r="B288" s="261" t="s">
        <v>45</v>
      </c>
      <c r="C288" s="261" t="s">
        <v>3</v>
      </c>
      <c r="D288" s="264" t="s">
        <v>73</v>
      </c>
      <c r="E288" s="264" t="str">
        <f t="shared" si="4"/>
        <v>APTotal20-24</v>
      </c>
      <c r="F288" s="263">
        <v>83045.882199999993</v>
      </c>
    </row>
    <row r="289" spans="2:6" x14ac:dyDescent="0.2">
      <c r="B289" s="261" t="s">
        <v>45</v>
      </c>
      <c r="C289" s="261" t="s">
        <v>3</v>
      </c>
      <c r="D289" s="264" t="s">
        <v>74</v>
      </c>
      <c r="E289" s="264" t="str">
        <f t="shared" si="4"/>
        <v>APTotal25-29</v>
      </c>
      <c r="F289" s="263">
        <v>78001.568599999999</v>
      </c>
    </row>
    <row r="290" spans="2:6" x14ac:dyDescent="0.2">
      <c r="B290" s="261" t="s">
        <v>45</v>
      </c>
      <c r="C290" s="261" t="s">
        <v>3</v>
      </c>
      <c r="D290" s="264" t="s">
        <v>75</v>
      </c>
      <c r="E290" s="264" t="str">
        <f t="shared" si="4"/>
        <v>APTotal30-34</v>
      </c>
      <c r="F290" s="263">
        <v>72583.619500000001</v>
      </c>
    </row>
    <row r="291" spans="2:6" x14ac:dyDescent="0.2">
      <c r="B291" s="261" t="s">
        <v>45</v>
      </c>
      <c r="C291" s="261" t="s">
        <v>3</v>
      </c>
      <c r="D291" s="264" t="s">
        <v>76</v>
      </c>
      <c r="E291" s="264" t="str">
        <f t="shared" si="4"/>
        <v>APTotal35-39</v>
      </c>
      <c r="F291" s="263">
        <v>65508.284099999997</v>
      </c>
    </row>
    <row r="292" spans="2:6" x14ac:dyDescent="0.2">
      <c r="B292" s="261" t="s">
        <v>45</v>
      </c>
      <c r="C292" s="261" t="s">
        <v>3</v>
      </c>
      <c r="D292" s="264" t="s">
        <v>77</v>
      </c>
      <c r="E292" s="264" t="str">
        <f t="shared" si="4"/>
        <v>APTotal40-44</v>
      </c>
      <c r="F292" s="263">
        <v>55101.198499999999</v>
      </c>
    </row>
    <row r="293" spans="2:6" x14ac:dyDescent="0.2">
      <c r="B293" s="261" t="s">
        <v>45</v>
      </c>
      <c r="C293" s="261" t="s">
        <v>3</v>
      </c>
      <c r="D293" s="264" t="s">
        <v>78</v>
      </c>
      <c r="E293" s="264" t="str">
        <f t="shared" si="4"/>
        <v>APTotal45-49</v>
      </c>
      <c r="F293" s="263">
        <v>45391.418899999997</v>
      </c>
    </row>
    <row r="294" spans="2:6" x14ac:dyDescent="0.2">
      <c r="B294" s="261" t="s">
        <v>45</v>
      </c>
      <c r="C294" s="261" t="s">
        <v>3</v>
      </c>
      <c r="D294" s="264" t="s">
        <v>79</v>
      </c>
      <c r="E294" s="264" t="str">
        <f t="shared" si="4"/>
        <v>APTotal50-54</v>
      </c>
      <c r="F294" s="263">
        <v>35372.504200000003</v>
      </c>
    </row>
    <row r="295" spans="2:6" x14ac:dyDescent="0.2">
      <c r="B295" s="261" t="s">
        <v>45</v>
      </c>
      <c r="C295" s="261" t="s">
        <v>3</v>
      </c>
      <c r="D295" s="264" t="s">
        <v>80</v>
      </c>
      <c r="E295" s="264" t="str">
        <f t="shared" si="4"/>
        <v>APTotal55-59</v>
      </c>
      <c r="F295" s="263">
        <v>27027.674599999998</v>
      </c>
    </row>
    <row r="296" spans="2:6" x14ac:dyDescent="0.2">
      <c r="B296" s="261" t="s">
        <v>45</v>
      </c>
      <c r="C296" s="261" t="s">
        <v>3</v>
      </c>
      <c r="D296" s="264" t="s">
        <v>81</v>
      </c>
      <c r="E296" s="264" t="str">
        <f t="shared" si="4"/>
        <v>APTotal60-64</v>
      </c>
      <c r="F296" s="263">
        <v>20583.750400000001</v>
      </c>
    </row>
    <row r="297" spans="2:6" x14ac:dyDescent="0.2">
      <c r="B297" s="261" t="s">
        <v>45</v>
      </c>
      <c r="C297" s="261" t="s">
        <v>3</v>
      </c>
      <c r="D297" s="264" t="s">
        <v>82</v>
      </c>
      <c r="E297" s="264" t="str">
        <f t="shared" si="4"/>
        <v>APTotal65-69</v>
      </c>
      <c r="F297" s="263">
        <v>13909.3038</v>
      </c>
    </row>
    <row r="298" spans="2:6" x14ac:dyDescent="0.2">
      <c r="B298" s="261" t="s">
        <v>45</v>
      </c>
      <c r="C298" s="261" t="s">
        <v>3</v>
      </c>
      <c r="D298" s="264" t="s">
        <v>19</v>
      </c>
      <c r="E298" s="264" t="str">
        <f t="shared" si="4"/>
        <v>APTotal70-74</v>
      </c>
      <c r="F298" s="263">
        <v>8807.0262000000002</v>
      </c>
    </row>
    <row r="299" spans="2:6" x14ac:dyDescent="0.2">
      <c r="B299" s="261" t="s">
        <v>45</v>
      </c>
      <c r="C299" s="261" t="s">
        <v>3</v>
      </c>
      <c r="D299" s="264" t="s">
        <v>20</v>
      </c>
      <c r="E299" s="264" t="str">
        <f t="shared" si="4"/>
        <v>APTotal75-79</v>
      </c>
      <c r="F299" s="263">
        <v>6312.1369999999997</v>
      </c>
    </row>
    <row r="300" spans="2:6" x14ac:dyDescent="0.2">
      <c r="B300" s="261" t="s">
        <v>45</v>
      </c>
      <c r="C300" s="261" t="s">
        <v>3</v>
      </c>
      <c r="D300" s="264" t="s">
        <v>21</v>
      </c>
      <c r="E300" s="264" t="str">
        <f t="shared" si="4"/>
        <v>APTotal80-84</v>
      </c>
      <c r="F300" s="263">
        <v>3652.3625999999999</v>
      </c>
    </row>
    <row r="301" spans="2:6" x14ac:dyDescent="0.2">
      <c r="B301" s="261" t="s">
        <v>45</v>
      </c>
      <c r="C301" s="261" t="s">
        <v>3</v>
      </c>
      <c r="D301" s="264" t="s">
        <v>22</v>
      </c>
      <c r="E301" s="264" t="str">
        <f t="shared" si="4"/>
        <v>APTotal85-89</v>
      </c>
      <c r="F301" s="263">
        <v>1912.7428</v>
      </c>
    </row>
    <row r="302" spans="2:6" x14ac:dyDescent="0.2">
      <c r="B302" s="261" t="s">
        <v>45</v>
      </c>
      <c r="C302" s="261" t="s">
        <v>3</v>
      </c>
      <c r="D302" s="264" t="s">
        <v>5</v>
      </c>
      <c r="E302" s="264" t="str">
        <f t="shared" si="4"/>
        <v>APTotal90+</v>
      </c>
      <c r="F302" s="263">
        <v>1349.6364000000001</v>
      </c>
    </row>
    <row r="303" spans="2:6" x14ac:dyDescent="0.2">
      <c r="B303" s="261" t="s">
        <v>58</v>
      </c>
      <c r="C303" s="261" t="s">
        <v>48</v>
      </c>
      <c r="D303" s="264">
        <v>0</v>
      </c>
      <c r="E303" s="264" t="str">
        <f t="shared" si="4"/>
        <v>BAFemale0</v>
      </c>
      <c r="F303" s="263">
        <v>100933.6776</v>
      </c>
    </row>
    <row r="304" spans="2:6" x14ac:dyDescent="0.2">
      <c r="B304" s="261" t="s">
        <v>58</v>
      </c>
      <c r="C304" s="261" t="s">
        <v>48</v>
      </c>
      <c r="D304" s="265" t="s">
        <v>107</v>
      </c>
      <c r="E304" s="264" t="str">
        <f t="shared" si="4"/>
        <v>BAFemale01-04</v>
      </c>
      <c r="F304" s="263">
        <v>401497.11359999998</v>
      </c>
    </row>
    <row r="305" spans="2:6" x14ac:dyDescent="0.2">
      <c r="B305" s="261" t="s">
        <v>58</v>
      </c>
      <c r="C305" s="261" t="s">
        <v>48</v>
      </c>
      <c r="D305" s="265" t="s">
        <v>106</v>
      </c>
      <c r="E305" s="264" t="str">
        <f t="shared" si="4"/>
        <v>BAFemale05-09</v>
      </c>
      <c r="F305" s="263">
        <v>509954.44280000002</v>
      </c>
    </row>
    <row r="306" spans="2:6" x14ac:dyDescent="0.2">
      <c r="B306" s="261" t="s">
        <v>58</v>
      </c>
      <c r="C306" s="261" t="s">
        <v>48</v>
      </c>
      <c r="D306" s="265" t="s">
        <v>71</v>
      </c>
      <c r="E306" s="264" t="str">
        <f t="shared" si="4"/>
        <v>BAFemale10-14</v>
      </c>
      <c r="F306" s="263">
        <v>556206.89280000003</v>
      </c>
    </row>
    <row r="307" spans="2:6" x14ac:dyDescent="0.2">
      <c r="B307" s="261" t="s">
        <v>58</v>
      </c>
      <c r="C307" s="261" t="s">
        <v>48</v>
      </c>
      <c r="D307" s="264" t="s">
        <v>72</v>
      </c>
      <c r="E307" s="264" t="str">
        <f t="shared" si="4"/>
        <v>BAFemale15-19</v>
      </c>
      <c r="F307" s="263">
        <v>604822.56669999997</v>
      </c>
    </row>
    <row r="308" spans="2:6" x14ac:dyDescent="0.2">
      <c r="B308" s="261" t="s">
        <v>58</v>
      </c>
      <c r="C308" s="261" t="s">
        <v>48</v>
      </c>
      <c r="D308" s="264" t="s">
        <v>73</v>
      </c>
      <c r="E308" s="264" t="str">
        <f t="shared" si="4"/>
        <v>BAFemale20-24</v>
      </c>
      <c r="F308" s="263">
        <v>632283.28090000001</v>
      </c>
    </row>
    <row r="309" spans="2:6" x14ac:dyDescent="0.2">
      <c r="B309" s="261" t="s">
        <v>58</v>
      </c>
      <c r="C309" s="261" t="s">
        <v>48</v>
      </c>
      <c r="D309" s="264" t="s">
        <v>74</v>
      </c>
      <c r="E309" s="264" t="str">
        <f t="shared" si="4"/>
        <v>BAFemale25-29</v>
      </c>
      <c r="F309" s="263">
        <v>614832.41370000003</v>
      </c>
    </row>
    <row r="310" spans="2:6" x14ac:dyDescent="0.2">
      <c r="B310" s="261" t="s">
        <v>58</v>
      </c>
      <c r="C310" s="261" t="s">
        <v>48</v>
      </c>
      <c r="D310" s="264" t="s">
        <v>75</v>
      </c>
      <c r="E310" s="264" t="str">
        <f t="shared" si="4"/>
        <v>BAFemale30-34</v>
      </c>
      <c r="F310" s="263">
        <v>630774.81279999996</v>
      </c>
    </row>
    <row r="311" spans="2:6" x14ac:dyDescent="0.2">
      <c r="B311" s="261" t="s">
        <v>58</v>
      </c>
      <c r="C311" s="261" t="s">
        <v>48</v>
      </c>
      <c r="D311" s="264" t="s">
        <v>76</v>
      </c>
      <c r="E311" s="264" t="str">
        <f t="shared" si="4"/>
        <v>BAFemale35-39</v>
      </c>
      <c r="F311" s="263">
        <v>645070.52910000004</v>
      </c>
    </row>
    <row r="312" spans="2:6" x14ac:dyDescent="0.2">
      <c r="B312" s="261" t="s">
        <v>58</v>
      </c>
      <c r="C312" s="261" t="s">
        <v>48</v>
      </c>
      <c r="D312" s="264" t="s">
        <v>77</v>
      </c>
      <c r="E312" s="264" t="str">
        <f t="shared" si="4"/>
        <v>BAFemale40-44</v>
      </c>
      <c r="F312" s="263">
        <v>570414.40209999995</v>
      </c>
    </row>
    <row r="313" spans="2:6" x14ac:dyDescent="0.2">
      <c r="B313" s="261" t="s">
        <v>58</v>
      </c>
      <c r="C313" s="261" t="s">
        <v>48</v>
      </c>
      <c r="D313" s="264" t="s">
        <v>78</v>
      </c>
      <c r="E313" s="264" t="str">
        <f t="shared" si="4"/>
        <v>BAFemale45-49</v>
      </c>
      <c r="F313" s="263">
        <v>483151.91700000002</v>
      </c>
    </row>
    <row r="314" spans="2:6" x14ac:dyDescent="0.2">
      <c r="B314" s="261" t="s">
        <v>58</v>
      </c>
      <c r="C314" s="261" t="s">
        <v>48</v>
      </c>
      <c r="D314" s="264" t="s">
        <v>79</v>
      </c>
      <c r="E314" s="264" t="str">
        <f t="shared" si="4"/>
        <v>BAFemale50-54</v>
      </c>
      <c r="F314" s="263">
        <v>440699.40669999999</v>
      </c>
    </row>
    <row r="315" spans="2:6" x14ac:dyDescent="0.2">
      <c r="B315" s="261" t="s">
        <v>58</v>
      </c>
      <c r="C315" s="261" t="s">
        <v>48</v>
      </c>
      <c r="D315" s="264" t="s">
        <v>80</v>
      </c>
      <c r="E315" s="264" t="str">
        <f t="shared" si="4"/>
        <v>BAFemale55-59</v>
      </c>
      <c r="F315" s="263">
        <v>374361.36969999998</v>
      </c>
    </row>
    <row r="316" spans="2:6" x14ac:dyDescent="0.2">
      <c r="B316" s="261" t="s">
        <v>58</v>
      </c>
      <c r="C316" s="261" t="s">
        <v>48</v>
      </c>
      <c r="D316" s="264" t="s">
        <v>81</v>
      </c>
      <c r="E316" s="264" t="str">
        <f t="shared" si="4"/>
        <v>BAFemale60-64</v>
      </c>
      <c r="F316" s="263">
        <v>312841.86989999999</v>
      </c>
    </row>
    <row r="317" spans="2:6" x14ac:dyDescent="0.2">
      <c r="B317" s="261" t="s">
        <v>58</v>
      </c>
      <c r="C317" s="261" t="s">
        <v>48</v>
      </c>
      <c r="D317" s="264" t="s">
        <v>82</v>
      </c>
      <c r="E317" s="264" t="str">
        <f t="shared" si="4"/>
        <v>BAFemale65-69</v>
      </c>
      <c r="F317" s="263">
        <v>245697.92009999999</v>
      </c>
    </row>
    <row r="318" spans="2:6" x14ac:dyDescent="0.2">
      <c r="B318" s="261" t="s">
        <v>58</v>
      </c>
      <c r="C318" s="261" t="s">
        <v>48</v>
      </c>
      <c r="D318" s="264" t="s">
        <v>19</v>
      </c>
      <c r="E318" s="264" t="str">
        <f t="shared" si="4"/>
        <v>BAFemale70-74</v>
      </c>
      <c r="F318" s="263">
        <v>190862.13589999999</v>
      </c>
    </row>
    <row r="319" spans="2:6" x14ac:dyDescent="0.2">
      <c r="B319" s="261" t="s">
        <v>58</v>
      </c>
      <c r="C319" s="261" t="s">
        <v>48</v>
      </c>
      <c r="D319" s="264" t="s">
        <v>20</v>
      </c>
      <c r="E319" s="264" t="str">
        <f t="shared" si="4"/>
        <v>BAFemale75-79</v>
      </c>
      <c r="F319" s="263">
        <v>138535.9448</v>
      </c>
    </row>
    <row r="320" spans="2:6" x14ac:dyDescent="0.2">
      <c r="B320" s="261" t="s">
        <v>58</v>
      </c>
      <c r="C320" s="261" t="s">
        <v>48</v>
      </c>
      <c r="D320" s="264" t="s">
        <v>21</v>
      </c>
      <c r="E320" s="264" t="str">
        <f t="shared" si="4"/>
        <v>BAFemale80-84</v>
      </c>
      <c r="F320" s="263">
        <v>93919.242700000003</v>
      </c>
    </row>
    <row r="321" spans="2:6" x14ac:dyDescent="0.2">
      <c r="B321" s="261" t="s">
        <v>58</v>
      </c>
      <c r="C321" s="261" t="s">
        <v>48</v>
      </c>
      <c r="D321" s="264" t="s">
        <v>22</v>
      </c>
      <c r="E321" s="264" t="str">
        <f t="shared" si="4"/>
        <v>BAFemale85-89</v>
      </c>
      <c r="F321" s="263">
        <v>52263.402300000002</v>
      </c>
    </row>
    <row r="322" spans="2:6" x14ac:dyDescent="0.2">
      <c r="B322" s="261" t="s">
        <v>58</v>
      </c>
      <c r="C322" s="261" t="s">
        <v>48</v>
      </c>
      <c r="D322" s="264" t="s">
        <v>5</v>
      </c>
      <c r="E322" s="264" t="str">
        <f t="shared" si="4"/>
        <v>BAFemale90+</v>
      </c>
      <c r="F322" s="263">
        <v>37061.564899999998</v>
      </c>
    </row>
    <row r="323" spans="2:6" x14ac:dyDescent="0.2">
      <c r="B323" s="261" t="s">
        <v>58</v>
      </c>
      <c r="C323" s="261" t="s">
        <v>47</v>
      </c>
      <c r="D323" s="264">
        <v>0</v>
      </c>
      <c r="E323" s="264" t="str">
        <f t="shared" si="4"/>
        <v>BAMale0</v>
      </c>
      <c r="F323" s="263">
        <v>105839.6106</v>
      </c>
    </row>
    <row r="324" spans="2:6" x14ac:dyDescent="0.2">
      <c r="B324" s="261" t="s">
        <v>58</v>
      </c>
      <c r="C324" s="261" t="s">
        <v>47</v>
      </c>
      <c r="D324" s="265" t="s">
        <v>107</v>
      </c>
      <c r="E324" s="264" t="str">
        <f t="shared" ref="E324:E387" si="5">_xlfn.CONCAT(B324,C324,D324)</f>
        <v>BAMale01-04</v>
      </c>
      <c r="F324" s="263">
        <v>420780.26949999999</v>
      </c>
    </row>
    <row r="325" spans="2:6" x14ac:dyDescent="0.2">
      <c r="B325" s="261" t="s">
        <v>58</v>
      </c>
      <c r="C325" s="261" t="s">
        <v>47</v>
      </c>
      <c r="D325" s="265" t="s">
        <v>106</v>
      </c>
      <c r="E325" s="264" t="str">
        <f t="shared" si="5"/>
        <v>BAMale05-09</v>
      </c>
      <c r="F325" s="263">
        <v>533596.30720000004</v>
      </c>
    </row>
    <row r="326" spans="2:6" x14ac:dyDescent="0.2">
      <c r="B326" s="261" t="s">
        <v>58</v>
      </c>
      <c r="C326" s="261" t="s">
        <v>47</v>
      </c>
      <c r="D326" s="265" t="s">
        <v>71</v>
      </c>
      <c r="E326" s="264" t="str">
        <f t="shared" si="5"/>
        <v>BAMale10-14</v>
      </c>
      <c r="F326" s="263">
        <v>580163.56559999997</v>
      </c>
    </row>
    <row r="327" spans="2:6" x14ac:dyDescent="0.2">
      <c r="B327" s="261" t="s">
        <v>58</v>
      </c>
      <c r="C327" s="261" t="s">
        <v>47</v>
      </c>
      <c r="D327" s="264" t="s">
        <v>72</v>
      </c>
      <c r="E327" s="264" t="str">
        <f t="shared" si="5"/>
        <v>BAMale15-19</v>
      </c>
      <c r="F327" s="263">
        <v>625229.26020000002</v>
      </c>
    </row>
    <row r="328" spans="2:6" x14ac:dyDescent="0.2">
      <c r="B328" s="261" t="s">
        <v>58</v>
      </c>
      <c r="C328" s="261" t="s">
        <v>47</v>
      </c>
      <c r="D328" s="264" t="s">
        <v>73</v>
      </c>
      <c r="E328" s="264" t="str">
        <f t="shared" si="5"/>
        <v>BAMale20-24</v>
      </c>
      <c r="F328" s="263">
        <v>640441.16350000002</v>
      </c>
    </row>
    <row r="329" spans="2:6" x14ac:dyDescent="0.2">
      <c r="B329" s="261" t="s">
        <v>58</v>
      </c>
      <c r="C329" s="261" t="s">
        <v>47</v>
      </c>
      <c r="D329" s="264" t="s">
        <v>74</v>
      </c>
      <c r="E329" s="264" t="str">
        <f t="shared" si="5"/>
        <v>BAMale25-29</v>
      </c>
      <c r="F329" s="263">
        <v>590112.23609999998</v>
      </c>
    </row>
    <row r="330" spans="2:6" x14ac:dyDescent="0.2">
      <c r="B330" s="261" t="s">
        <v>58</v>
      </c>
      <c r="C330" s="261" t="s">
        <v>47</v>
      </c>
      <c r="D330" s="264" t="s">
        <v>75</v>
      </c>
      <c r="E330" s="264" t="str">
        <f t="shared" si="5"/>
        <v>BAMale30-34</v>
      </c>
      <c r="F330" s="263">
        <v>585985.09759999998</v>
      </c>
    </row>
    <row r="331" spans="2:6" x14ac:dyDescent="0.2">
      <c r="B331" s="261" t="s">
        <v>58</v>
      </c>
      <c r="C331" s="261" t="s">
        <v>47</v>
      </c>
      <c r="D331" s="264" t="s">
        <v>76</v>
      </c>
      <c r="E331" s="264" t="str">
        <f t="shared" si="5"/>
        <v>BAMale35-39</v>
      </c>
      <c r="F331" s="263">
        <v>596215.36510000005</v>
      </c>
    </row>
    <row r="332" spans="2:6" x14ac:dyDescent="0.2">
      <c r="B332" s="261" t="s">
        <v>58</v>
      </c>
      <c r="C332" s="261" t="s">
        <v>47</v>
      </c>
      <c r="D332" s="264" t="s">
        <v>77</v>
      </c>
      <c r="E332" s="264" t="str">
        <f t="shared" si="5"/>
        <v>BAMale40-44</v>
      </c>
      <c r="F332" s="263">
        <v>527783.73459999997</v>
      </c>
    </row>
    <row r="333" spans="2:6" x14ac:dyDescent="0.2">
      <c r="B333" s="261" t="s">
        <v>58</v>
      </c>
      <c r="C333" s="261" t="s">
        <v>47</v>
      </c>
      <c r="D333" s="264" t="s">
        <v>78</v>
      </c>
      <c r="E333" s="264" t="str">
        <f t="shared" si="5"/>
        <v>BAMale45-49</v>
      </c>
      <c r="F333" s="263">
        <v>443637.5527</v>
      </c>
    </row>
    <row r="334" spans="2:6" x14ac:dyDescent="0.2">
      <c r="B334" s="261" t="s">
        <v>58</v>
      </c>
      <c r="C334" s="261" t="s">
        <v>47</v>
      </c>
      <c r="D334" s="264" t="s">
        <v>79</v>
      </c>
      <c r="E334" s="264" t="str">
        <f t="shared" si="5"/>
        <v>BAMale50-54</v>
      </c>
      <c r="F334" s="263">
        <v>402277.68180000002</v>
      </c>
    </row>
    <row r="335" spans="2:6" x14ac:dyDescent="0.2">
      <c r="B335" s="261" t="s">
        <v>58</v>
      </c>
      <c r="C335" s="261" t="s">
        <v>47</v>
      </c>
      <c r="D335" s="264" t="s">
        <v>80</v>
      </c>
      <c r="E335" s="264" t="str">
        <f t="shared" si="5"/>
        <v>BAMale55-59</v>
      </c>
      <c r="F335" s="263">
        <v>335267.0061</v>
      </c>
    </row>
    <row r="336" spans="2:6" x14ac:dyDescent="0.2">
      <c r="B336" s="261" t="s">
        <v>58</v>
      </c>
      <c r="C336" s="261" t="s">
        <v>47</v>
      </c>
      <c r="D336" s="264" t="s">
        <v>81</v>
      </c>
      <c r="E336" s="264" t="str">
        <f t="shared" si="5"/>
        <v>BAMale60-64</v>
      </c>
      <c r="F336" s="263">
        <v>270288.44160000002</v>
      </c>
    </row>
    <row r="337" spans="2:6" x14ac:dyDescent="0.2">
      <c r="B337" s="261" t="s">
        <v>58</v>
      </c>
      <c r="C337" s="261" t="s">
        <v>47</v>
      </c>
      <c r="D337" s="264" t="s">
        <v>82</v>
      </c>
      <c r="E337" s="264" t="str">
        <f t="shared" si="5"/>
        <v>BAMale65-69</v>
      </c>
      <c r="F337" s="263">
        <v>204501.21249999999</v>
      </c>
    </row>
    <row r="338" spans="2:6" x14ac:dyDescent="0.2">
      <c r="B338" s="261" t="s">
        <v>58</v>
      </c>
      <c r="C338" s="261" t="s">
        <v>47</v>
      </c>
      <c r="D338" s="264" t="s">
        <v>19</v>
      </c>
      <c r="E338" s="264" t="str">
        <f t="shared" si="5"/>
        <v>BAMale70-74</v>
      </c>
      <c r="F338" s="263">
        <v>154340.3518</v>
      </c>
    </row>
    <row r="339" spans="2:6" x14ac:dyDescent="0.2">
      <c r="B339" s="261" t="s">
        <v>58</v>
      </c>
      <c r="C339" s="261" t="s">
        <v>47</v>
      </c>
      <c r="D339" s="264" t="s">
        <v>20</v>
      </c>
      <c r="E339" s="264" t="str">
        <f t="shared" si="5"/>
        <v>BAMale75-79</v>
      </c>
      <c r="F339" s="263">
        <v>102580.1161</v>
      </c>
    </row>
    <row r="340" spans="2:6" x14ac:dyDescent="0.2">
      <c r="B340" s="261" t="s">
        <v>58</v>
      </c>
      <c r="C340" s="261" t="s">
        <v>47</v>
      </c>
      <c r="D340" s="264" t="s">
        <v>21</v>
      </c>
      <c r="E340" s="264" t="str">
        <f t="shared" si="5"/>
        <v>BAMale80-84</v>
      </c>
      <c r="F340" s="263">
        <v>62154.310599999997</v>
      </c>
    </row>
    <row r="341" spans="2:6" x14ac:dyDescent="0.2">
      <c r="B341" s="261" t="s">
        <v>58</v>
      </c>
      <c r="C341" s="261" t="s">
        <v>47</v>
      </c>
      <c r="D341" s="264" t="s">
        <v>22</v>
      </c>
      <c r="E341" s="264" t="str">
        <f t="shared" si="5"/>
        <v>BAMale85-89</v>
      </c>
      <c r="F341" s="263">
        <v>30180.416499999999</v>
      </c>
    </row>
    <row r="342" spans="2:6" x14ac:dyDescent="0.2">
      <c r="B342" s="261" t="s">
        <v>58</v>
      </c>
      <c r="C342" s="261" t="s">
        <v>47</v>
      </c>
      <c r="D342" s="264" t="s">
        <v>5</v>
      </c>
      <c r="E342" s="264" t="str">
        <f t="shared" si="5"/>
        <v>BAMale90+</v>
      </c>
      <c r="F342" s="263">
        <v>19067.694599999999</v>
      </c>
    </row>
    <row r="343" spans="2:6" x14ac:dyDescent="0.2">
      <c r="B343" s="261" t="s">
        <v>58</v>
      </c>
      <c r="C343" s="261" t="s">
        <v>3</v>
      </c>
      <c r="D343" s="264">
        <v>0</v>
      </c>
      <c r="E343" s="264" t="str">
        <f t="shared" si="5"/>
        <v>BATotal0</v>
      </c>
      <c r="F343" s="263">
        <v>206773.28820000001</v>
      </c>
    </row>
    <row r="344" spans="2:6" x14ac:dyDescent="0.2">
      <c r="B344" s="261" t="s">
        <v>58</v>
      </c>
      <c r="C344" s="261" t="s">
        <v>3</v>
      </c>
      <c r="D344" s="265" t="s">
        <v>107</v>
      </c>
      <c r="E344" s="264" t="str">
        <f t="shared" si="5"/>
        <v>BATotal01-04</v>
      </c>
      <c r="F344" s="263">
        <v>822277.38289999997</v>
      </c>
    </row>
    <row r="345" spans="2:6" x14ac:dyDescent="0.2">
      <c r="B345" s="261" t="s">
        <v>58</v>
      </c>
      <c r="C345" s="261" t="s">
        <v>3</v>
      </c>
      <c r="D345" s="265" t="s">
        <v>106</v>
      </c>
      <c r="E345" s="264" t="str">
        <f t="shared" si="5"/>
        <v>BATotal05-09</v>
      </c>
      <c r="F345" s="263">
        <v>1043550.7489</v>
      </c>
    </row>
    <row r="346" spans="2:6" x14ac:dyDescent="0.2">
      <c r="B346" s="261" t="s">
        <v>58</v>
      </c>
      <c r="C346" s="261" t="s">
        <v>3</v>
      </c>
      <c r="D346" s="265" t="s">
        <v>71</v>
      </c>
      <c r="E346" s="264" t="str">
        <f t="shared" si="5"/>
        <v>BATotal10-14</v>
      </c>
      <c r="F346" s="263">
        <v>1136370.4467</v>
      </c>
    </row>
    <row r="347" spans="2:6" x14ac:dyDescent="0.2">
      <c r="B347" s="261" t="s">
        <v>58</v>
      </c>
      <c r="C347" s="261" t="s">
        <v>3</v>
      </c>
      <c r="D347" s="264" t="s">
        <v>72</v>
      </c>
      <c r="E347" s="264" t="str">
        <f t="shared" si="5"/>
        <v>BATotal15-19</v>
      </c>
      <c r="F347" s="263">
        <v>1230051.8269</v>
      </c>
    </row>
    <row r="348" spans="2:6" x14ac:dyDescent="0.2">
      <c r="B348" s="261" t="s">
        <v>58</v>
      </c>
      <c r="C348" s="261" t="s">
        <v>3</v>
      </c>
      <c r="D348" s="264" t="s">
        <v>73</v>
      </c>
      <c r="E348" s="264" t="str">
        <f t="shared" si="5"/>
        <v>BATotal20-24</v>
      </c>
      <c r="F348" s="263">
        <v>1272724.3498</v>
      </c>
    </row>
    <row r="349" spans="2:6" x14ac:dyDescent="0.2">
      <c r="B349" s="261" t="s">
        <v>58</v>
      </c>
      <c r="C349" s="261" t="s">
        <v>3</v>
      </c>
      <c r="D349" s="264" t="s">
        <v>74</v>
      </c>
      <c r="E349" s="264" t="str">
        <f t="shared" si="5"/>
        <v>BATotal25-29</v>
      </c>
      <c r="F349" s="263">
        <v>1204944.5438999999</v>
      </c>
    </row>
    <row r="350" spans="2:6" x14ac:dyDescent="0.2">
      <c r="B350" s="261" t="s">
        <v>58</v>
      </c>
      <c r="C350" s="261" t="s">
        <v>3</v>
      </c>
      <c r="D350" s="264" t="s">
        <v>75</v>
      </c>
      <c r="E350" s="264" t="str">
        <f t="shared" si="5"/>
        <v>BATotal30-34</v>
      </c>
      <c r="F350" s="263">
        <v>1216759.8906</v>
      </c>
    </row>
    <row r="351" spans="2:6" x14ac:dyDescent="0.2">
      <c r="B351" s="261" t="s">
        <v>58</v>
      </c>
      <c r="C351" s="261" t="s">
        <v>3</v>
      </c>
      <c r="D351" s="264" t="s">
        <v>76</v>
      </c>
      <c r="E351" s="264" t="str">
        <f t="shared" si="5"/>
        <v>BATotal35-39</v>
      </c>
      <c r="F351" s="263">
        <v>1241285.7771999999</v>
      </c>
    </row>
    <row r="352" spans="2:6" x14ac:dyDescent="0.2">
      <c r="B352" s="261" t="s">
        <v>58</v>
      </c>
      <c r="C352" s="261" t="s">
        <v>3</v>
      </c>
      <c r="D352" s="264" t="s">
        <v>77</v>
      </c>
      <c r="E352" s="264" t="str">
        <f t="shared" si="5"/>
        <v>BATotal40-44</v>
      </c>
      <c r="F352" s="263">
        <v>1098198.1195</v>
      </c>
    </row>
    <row r="353" spans="2:6" x14ac:dyDescent="0.2">
      <c r="B353" s="261" t="s">
        <v>58</v>
      </c>
      <c r="C353" s="261" t="s">
        <v>3</v>
      </c>
      <c r="D353" s="264" t="s">
        <v>78</v>
      </c>
      <c r="E353" s="264" t="str">
        <f t="shared" si="5"/>
        <v>BATotal45-49</v>
      </c>
      <c r="F353" s="263">
        <v>926789.41480000003</v>
      </c>
    </row>
    <row r="354" spans="2:6" x14ac:dyDescent="0.2">
      <c r="B354" s="261" t="s">
        <v>58</v>
      </c>
      <c r="C354" s="261" t="s">
        <v>3</v>
      </c>
      <c r="D354" s="264" t="s">
        <v>79</v>
      </c>
      <c r="E354" s="264" t="str">
        <f t="shared" si="5"/>
        <v>BATotal50-54</v>
      </c>
      <c r="F354" s="263">
        <v>842977.06640000001</v>
      </c>
    </row>
    <row r="355" spans="2:6" x14ac:dyDescent="0.2">
      <c r="B355" s="261" t="s">
        <v>58</v>
      </c>
      <c r="C355" s="261" t="s">
        <v>3</v>
      </c>
      <c r="D355" s="264" t="s">
        <v>80</v>
      </c>
      <c r="E355" s="264" t="str">
        <f t="shared" si="5"/>
        <v>BATotal55-59</v>
      </c>
      <c r="F355" s="263">
        <v>709628.37450000003</v>
      </c>
    </row>
    <row r="356" spans="2:6" x14ac:dyDescent="0.2">
      <c r="B356" s="261" t="s">
        <v>58</v>
      </c>
      <c r="C356" s="261" t="s">
        <v>3</v>
      </c>
      <c r="D356" s="264" t="s">
        <v>81</v>
      </c>
      <c r="E356" s="264" t="str">
        <f t="shared" si="5"/>
        <v>BATotal60-64</v>
      </c>
      <c r="F356" s="263">
        <v>583130.30929999996</v>
      </c>
    </row>
    <row r="357" spans="2:6" x14ac:dyDescent="0.2">
      <c r="B357" s="261" t="s">
        <v>58</v>
      </c>
      <c r="C357" s="261" t="s">
        <v>3</v>
      </c>
      <c r="D357" s="264" t="s">
        <v>82</v>
      </c>
      <c r="E357" s="264" t="str">
        <f t="shared" si="5"/>
        <v>BATotal65-69</v>
      </c>
      <c r="F357" s="263">
        <v>450199.00790000003</v>
      </c>
    </row>
    <row r="358" spans="2:6" x14ac:dyDescent="0.2">
      <c r="B358" s="261" t="s">
        <v>58</v>
      </c>
      <c r="C358" s="261" t="s">
        <v>3</v>
      </c>
      <c r="D358" s="264" t="s">
        <v>19</v>
      </c>
      <c r="E358" s="264" t="str">
        <f t="shared" si="5"/>
        <v>BATotal70-74</v>
      </c>
      <c r="F358" s="263">
        <v>345202.4719</v>
      </c>
    </row>
    <row r="359" spans="2:6" x14ac:dyDescent="0.2">
      <c r="B359" s="261" t="s">
        <v>58</v>
      </c>
      <c r="C359" s="261" t="s">
        <v>3</v>
      </c>
      <c r="D359" s="264" t="s">
        <v>20</v>
      </c>
      <c r="E359" s="264" t="str">
        <f t="shared" si="5"/>
        <v>BATotal75-79</v>
      </c>
      <c r="F359" s="263">
        <v>241116.05619999999</v>
      </c>
    </row>
    <row r="360" spans="2:6" x14ac:dyDescent="0.2">
      <c r="B360" s="261" t="s">
        <v>58</v>
      </c>
      <c r="C360" s="261" t="s">
        <v>3</v>
      </c>
      <c r="D360" s="264" t="s">
        <v>21</v>
      </c>
      <c r="E360" s="264" t="str">
        <f t="shared" si="5"/>
        <v>BATotal80-84</v>
      </c>
      <c r="F360" s="263">
        <v>156073.5411</v>
      </c>
    </row>
    <row r="361" spans="2:6" x14ac:dyDescent="0.2">
      <c r="B361" s="261" t="s">
        <v>58</v>
      </c>
      <c r="C361" s="261" t="s">
        <v>3</v>
      </c>
      <c r="D361" s="264" t="s">
        <v>22</v>
      </c>
      <c r="E361" s="264" t="str">
        <f t="shared" si="5"/>
        <v>BATotal85-89</v>
      </c>
      <c r="F361" s="263">
        <v>82443.718900000007</v>
      </c>
    </row>
    <row r="362" spans="2:6" x14ac:dyDescent="0.2">
      <c r="B362" s="261" t="s">
        <v>58</v>
      </c>
      <c r="C362" s="261" t="s">
        <v>3</v>
      </c>
      <c r="D362" s="264" t="s">
        <v>5</v>
      </c>
      <c r="E362" s="264" t="str">
        <f t="shared" si="5"/>
        <v>BATotal90+</v>
      </c>
      <c r="F362" s="263">
        <v>56129.0982</v>
      </c>
    </row>
    <row r="363" spans="2:6" x14ac:dyDescent="0.2">
      <c r="B363" s="261" t="s">
        <v>53</v>
      </c>
      <c r="C363" s="261" t="s">
        <v>48</v>
      </c>
      <c r="D363" s="264">
        <v>0</v>
      </c>
      <c r="E363" s="264" t="str">
        <f t="shared" si="5"/>
        <v>CEFemale0</v>
      </c>
      <c r="F363" s="263">
        <v>64526.8698</v>
      </c>
    </row>
    <row r="364" spans="2:6" x14ac:dyDescent="0.2">
      <c r="B364" s="261" t="s">
        <v>53</v>
      </c>
      <c r="C364" s="261" t="s">
        <v>48</v>
      </c>
      <c r="D364" s="265" t="s">
        <v>107</v>
      </c>
      <c r="E364" s="264" t="str">
        <f t="shared" si="5"/>
        <v>CEFemale01-04</v>
      </c>
      <c r="F364" s="263">
        <v>256716.1727</v>
      </c>
    </row>
    <row r="365" spans="2:6" x14ac:dyDescent="0.2">
      <c r="B365" s="261" t="s">
        <v>53</v>
      </c>
      <c r="C365" s="261" t="s">
        <v>48</v>
      </c>
      <c r="D365" s="265" t="s">
        <v>106</v>
      </c>
      <c r="E365" s="264" t="str">
        <f t="shared" si="5"/>
        <v>CEFemale05-09</v>
      </c>
      <c r="F365" s="263">
        <v>314468.19819999998</v>
      </c>
    </row>
    <row r="366" spans="2:6" x14ac:dyDescent="0.2">
      <c r="B366" s="261" t="s">
        <v>53</v>
      </c>
      <c r="C366" s="261" t="s">
        <v>48</v>
      </c>
      <c r="D366" s="265" t="s">
        <v>71</v>
      </c>
      <c r="E366" s="264" t="str">
        <f t="shared" si="5"/>
        <v>CEFemale10-14</v>
      </c>
      <c r="F366" s="263">
        <v>336970.35700000002</v>
      </c>
    </row>
    <row r="367" spans="2:6" x14ac:dyDescent="0.2">
      <c r="B367" s="261" t="s">
        <v>53</v>
      </c>
      <c r="C367" s="261" t="s">
        <v>48</v>
      </c>
      <c r="D367" s="264" t="s">
        <v>72</v>
      </c>
      <c r="E367" s="264" t="str">
        <f t="shared" si="5"/>
        <v>CEFemale15-19</v>
      </c>
      <c r="F367" s="263">
        <v>366258.08279999997</v>
      </c>
    </row>
    <row r="368" spans="2:6" x14ac:dyDescent="0.2">
      <c r="B368" s="261" t="s">
        <v>53</v>
      </c>
      <c r="C368" s="261" t="s">
        <v>48</v>
      </c>
      <c r="D368" s="264" t="s">
        <v>73</v>
      </c>
      <c r="E368" s="264" t="str">
        <f t="shared" si="5"/>
        <v>CEFemale20-24</v>
      </c>
      <c r="F368" s="263">
        <v>414998.9902</v>
      </c>
    </row>
    <row r="369" spans="2:6" x14ac:dyDescent="0.2">
      <c r="B369" s="261" t="s">
        <v>53</v>
      </c>
      <c r="C369" s="261" t="s">
        <v>48</v>
      </c>
      <c r="D369" s="264" t="s">
        <v>74</v>
      </c>
      <c r="E369" s="264" t="str">
        <f t="shared" si="5"/>
        <v>CEFemale25-29</v>
      </c>
      <c r="F369" s="263">
        <v>408229.40120000002</v>
      </c>
    </row>
    <row r="370" spans="2:6" x14ac:dyDescent="0.2">
      <c r="B370" s="261" t="s">
        <v>53</v>
      </c>
      <c r="C370" s="261" t="s">
        <v>48</v>
      </c>
      <c r="D370" s="264" t="s">
        <v>75</v>
      </c>
      <c r="E370" s="264" t="str">
        <f t="shared" si="5"/>
        <v>CEFemale30-34</v>
      </c>
      <c r="F370" s="263">
        <v>401540.80369999999</v>
      </c>
    </row>
    <row r="371" spans="2:6" x14ac:dyDescent="0.2">
      <c r="B371" s="261" t="s">
        <v>53</v>
      </c>
      <c r="C371" s="261" t="s">
        <v>48</v>
      </c>
      <c r="D371" s="264" t="s">
        <v>76</v>
      </c>
      <c r="E371" s="264" t="str">
        <f t="shared" si="5"/>
        <v>CEFemale35-39</v>
      </c>
      <c r="F371" s="263">
        <v>365958.41519999999</v>
      </c>
    </row>
    <row r="372" spans="2:6" x14ac:dyDescent="0.2">
      <c r="B372" s="261" t="s">
        <v>53</v>
      </c>
      <c r="C372" s="261" t="s">
        <v>48</v>
      </c>
      <c r="D372" s="264" t="s">
        <v>77</v>
      </c>
      <c r="E372" s="264" t="str">
        <f t="shared" si="5"/>
        <v>CEFemale40-44</v>
      </c>
      <c r="F372" s="263">
        <v>327308.37780000002</v>
      </c>
    </row>
    <row r="373" spans="2:6" x14ac:dyDescent="0.2">
      <c r="B373" s="261" t="s">
        <v>53</v>
      </c>
      <c r="C373" s="261" t="s">
        <v>48</v>
      </c>
      <c r="D373" s="264" t="s">
        <v>78</v>
      </c>
      <c r="E373" s="264" t="str">
        <f t="shared" si="5"/>
        <v>CEFemale45-49</v>
      </c>
      <c r="F373" s="263">
        <v>290713.55589999998</v>
      </c>
    </row>
    <row r="374" spans="2:6" x14ac:dyDescent="0.2">
      <c r="B374" s="261" t="s">
        <v>53</v>
      </c>
      <c r="C374" s="261" t="s">
        <v>48</v>
      </c>
      <c r="D374" s="264" t="s">
        <v>79</v>
      </c>
      <c r="E374" s="264" t="str">
        <f t="shared" si="5"/>
        <v>CEFemale50-54</v>
      </c>
      <c r="F374" s="263">
        <v>271308.15149999998</v>
      </c>
    </row>
    <row r="375" spans="2:6" x14ac:dyDescent="0.2">
      <c r="B375" s="261" t="s">
        <v>53</v>
      </c>
      <c r="C375" s="261" t="s">
        <v>48</v>
      </c>
      <c r="D375" s="264" t="s">
        <v>80</v>
      </c>
      <c r="E375" s="264" t="str">
        <f t="shared" si="5"/>
        <v>CEFemale55-59</v>
      </c>
      <c r="F375" s="263">
        <v>232749.61040000001</v>
      </c>
    </row>
    <row r="376" spans="2:6" x14ac:dyDescent="0.2">
      <c r="B376" s="261" t="s">
        <v>53</v>
      </c>
      <c r="C376" s="261" t="s">
        <v>48</v>
      </c>
      <c r="D376" s="264" t="s">
        <v>81</v>
      </c>
      <c r="E376" s="264" t="str">
        <f t="shared" si="5"/>
        <v>CEFemale60-64</v>
      </c>
      <c r="F376" s="263">
        <v>182027.21239999999</v>
      </c>
    </row>
    <row r="377" spans="2:6" x14ac:dyDescent="0.2">
      <c r="B377" s="261" t="s">
        <v>53</v>
      </c>
      <c r="C377" s="261" t="s">
        <v>48</v>
      </c>
      <c r="D377" s="264" t="s">
        <v>82</v>
      </c>
      <c r="E377" s="264" t="str">
        <f t="shared" si="5"/>
        <v>CEFemale65-69</v>
      </c>
      <c r="F377" s="263">
        <v>149967.63519999999</v>
      </c>
    </row>
    <row r="378" spans="2:6" x14ac:dyDescent="0.2">
      <c r="B378" s="261" t="s">
        <v>53</v>
      </c>
      <c r="C378" s="261" t="s">
        <v>48</v>
      </c>
      <c r="D378" s="264" t="s">
        <v>19</v>
      </c>
      <c r="E378" s="264" t="str">
        <f t="shared" si="5"/>
        <v>CEFemale70-74</v>
      </c>
      <c r="F378" s="263">
        <v>118885.1906</v>
      </c>
    </row>
    <row r="379" spans="2:6" x14ac:dyDescent="0.2">
      <c r="B379" s="261" t="s">
        <v>53</v>
      </c>
      <c r="C379" s="261" t="s">
        <v>48</v>
      </c>
      <c r="D379" s="264" t="s">
        <v>20</v>
      </c>
      <c r="E379" s="264" t="str">
        <f t="shared" si="5"/>
        <v>CEFemale75-79</v>
      </c>
      <c r="F379" s="263">
        <v>83876.717000000004</v>
      </c>
    </row>
    <row r="380" spans="2:6" x14ac:dyDescent="0.2">
      <c r="B380" s="261" t="s">
        <v>53</v>
      </c>
      <c r="C380" s="261" t="s">
        <v>48</v>
      </c>
      <c r="D380" s="264" t="s">
        <v>21</v>
      </c>
      <c r="E380" s="264" t="str">
        <f t="shared" si="5"/>
        <v>CEFemale80-84</v>
      </c>
      <c r="F380" s="263">
        <v>60419.696300000003</v>
      </c>
    </row>
    <row r="381" spans="2:6" x14ac:dyDescent="0.2">
      <c r="B381" s="261" t="s">
        <v>53</v>
      </c>
      <c r="C381" s="261" t="s">
        <v>48</v>
      </c>
      <c r="D381" s="264" t="s">
        <v>22</v>
      </c>
      <c r="E381" s="264" t="str">
        <f t="shared" si="5"/>
        <v>CEFemale85-89</v>
      </c>
      <c r="F381" s="263">
        <v>31012.656299999999</v>
      </c>
    </row>
    <row r="382" spans="2:6" x14ac:dyDescent="0.2">
      <c r="B382" s="261" t="s">
        <v>53</v>
      </c>
      <c r="C382" s="261" t="s">
        <v>48</v>
      </c>
      <c r="D382" s="264" t="s">
        <v>5</v>
      </c>
      <c r="E382" s="264" t="str">
        <f t="shared" si="5"/>
        <v>CEFemale90+</v>
      </c>
      <c r="F382" s="263">
        <v>20584.6535</v>
      </c>
    </row>
    <row r="383" spans="2:6" x14ac:dyDescent="0.2">
      <c r="B383" s="261" t="s">
        <v>53</v>
      </c>
      <c r="C383" s="261" t="s">
        <v>47</v>
      </c>
      <c r="D383" s="264">
        <v>0</v>
      </c>
      <c r="E383" s="264" t="str">
        <f t="shared" si="5"/>
        <v>CEMale0</v>
      </c>
      <c r="F383" s="263">
        <v>67623.861900000004</v>
      </c>
    </row>
    <row r="384" spans="2:6" x14ac:dyDescent="0.2">
      <c r="B384" s="261" t="s">
        <v>53</v>
      </c>
      <c r="C384" s="261" t="s">
        <v>47</v>
      </c>
      <c r="D384" s="265" t="s">
        <v>107</v>
      </c>
      <c r="E384" s="264" t="str">
        <f t="shared" si="5"/>
        <v>CEMale01-04</v>
      </c>
      <c r="F384" s="263">
        <v>268926.48959999997</v>
      </c>
    </row>
    <row r="385" spans="2:6" x14ac:dyDescent="0.2">
      <c r="B385" s="261" t="s">
        <v>53</v>
      </c>
      <c r="C385" s="261" t="s">
        <v>47</v>
      </c>
      <c r="D385" s="265" t="s">
        <v>106</v>
      </c>
      <c r="E385" s="264" t="str">
        <f t="shared" si="5"/>
        <v>CEMale05-09</v>
      </c>
      <c r="F385" s="263">
        <v>328832.44650000002</v>
      </c>
    </row>
    <row r="386" spans="2:6" x14ac:dyDescent="0.2">
      <c r="B386" s="261" t="s">
        <v>53</v>
      </c>
      <c r="C386" s="261" t="s">
        <v>47</v>
      </c>
      <c r="D386" s="265" t="s">
        <v>71</v>
      </c>
      <c r="E386" s="264" t="str">
        <f t="shared" si="5"/>
        <v>CEMale10-14</v>
      </c>
      <c r="F386" s="263">
        <v>351077.45659999998</v>
      </c>
    </row>
    <row r="387" spans="2:6" x14ac:dyDescent="0.2">
      <c r="B387" s="261" t="s">
        <v>53</v>
      </c>
      <c r="C387" s="261" t="s">
        <v>47</v>
      </c>
      <c r="D387" s="264" t="s">
        <v>72</v>
      </c>
      <c r="E387" s="264" t="str">
        <f t="shared" si="5"/>
        <v>CEMale15-19</v>
      </c>
      <c r="F387" s="263">
        <v>378052.25339999999</v>
      </c>
    </row>
    <row r="388" spans="2:6" x14ac:dyDescent="0.2">
      <c r="B388" s="261" t="s">
        <v>53</v>
      </c>
      <c r="C388" s="261" t="s">
        <v>47</v>
      </c>
      <c r="D388" s="264" t="s">
        <v>73</v>
      </c>
      <c r="E388" s="264" t="str">
        <f t="shared" ref="E388:E451" si="6">_xlfn.CONCAT(B388,C388,D388)</f>
        <v>CEMale20-24</v>
      </c>
      <c r="F388" s="263">
        <v>420301.20490000001</v>
      </c>
    </row>
    <row r="389" spans="2:6" x14ac:dyDescent="0.2">
      <c r="B389" s="261" t="s">
        <v>53</v>
      </c>
      <c r="C389" s="261" t="s">
        <v>47</v>
      </c>
      <c r="D389" s="264" t="s">
        <v>74</v>
      </c>
      <c r="E389" s="264" t="str">
        <f t="shared" si="6"/>
        <v>CEMale25-29</v>
      </c>
      <c r="F389" s="263">
        <v>394907.75150000001</v>
      </c>
    </row>
    <row r="390" spans="2:6" x14ac:dyDescent="0.2">
      <c r="B390" s="261" t="s">
        <v>53</v>
      </c>
      <c r="C390" s="261" t="s">
        <v>47</v>
      </c>
      <c r="D390" s="264" t="s">
        <v>75</v>
      </c>
      <c r="E390" s="264" t="str">
        <f t="shared" si="6"/>
        <v>CEMale30-34</v>
      </c>
      <c r="F390" s="263">
        <v>377253.33270000003</v>
      </c>
    </row>
    <row r="391" spans="2:6" x14ac:dyDescent="0.2">
      <c r="B391" s="261" t="s">
        <v>53</v>
      </c>
      <c r="C391" s="261" t="s">
        <v>47</v>
      </c>
      <c r="D391" s="264" t="s">
        <v>76</v>
      </c>
      <c r="E391" s="264" t="str">
        <f t="shared" si="6"/>
        <v>CEMale35-39</v>
      </c>
      <c r="F391" s="263">
        <v>341217.41649999999</v>
      </c>
    </row>
    <row r="392" spans="2:6" x14ac:dyDescent="0.2">
      <c r="B392" s="261" t="s">
        <v>53</v>
      </c>
      <c r="C392" s="261" t="s">
        <v>47</v>
      </c>
      <c r="D392" s="264" t="s">
        <v>77</v>
      </c>
      <c r="E392" s="264" t="str">
        <f t="shared" si="6"/>
        <v>CEMale40-44</v>
      </c>
      <c r="F392" s="263">
        <v>299541.18819999998</v>
      </c>
    </row>
    <row r="393" spans="2:6" x14ac:dyDescent="0.2">
      <c r="B393" s="261" t="s">
        <v>53</v>
      </c>
      <c r="C393" s="261" t="s">
        <v>47</v>
      </c>
      <c r="D393" s="264" t="s">
        <v>78</v>
      </c>
      <c r="E393" s="264" t="str">
        <f t="shared" si="6"/>
        <v>CEMale45-49</v>
      </c>
      <c r="F393" s="263">
        <v>260495.3095</v>
      </c>
    </row>
    <row r="394" spans="2:6" x14ac:dyDescent="0.2">
      <c r="B394" s="261" t="s">
        <v>53</v>
      </c>
      <c r="C394" s="261" t="s">
        <v>47</v>
      </c>
      <c r="D394" s="264" t="s">
        <v>79</v>
      </c>
      <c r="E394" s="264" t="str">
        <f t="shared" si="6"/>
        <v>CEMale50-54</v>
      </c>
      <c r="F394" s="263">
        <v>240212.58309999999</v>
      </c>
    </row>
    <row r="395" spans="2:6" x14ac:dyDescent="0.2">
      <c r="B395" s="261" t="s">
        <v>53</v>
      </c>
      <c r="C395" s="261" t="s">
        <v>47</v>
      </c>
      <c r="D395" s="264" t="s">
        <v>80</v>
      </c>
      <c r="E395" s="264" t="str">
        <f t="shared" si="6"/>
        <v>CEMale55-59</v>
      </c>
      <c r="F395" s="263">
        <v>202522.6018</v>
      </c>
    </row>
    <row r="396" spans="2:6" x14ac:dyDescent="0.2">
      <c r="B396" s="261" t="s">
        <v>53</v>
      </c>
      <c r="C396" s="261" t="s">
        <v>47</v>
      </c>
      <c r="D396" s="264" t="s">
        <v>81</v>
      </c>
      <c r="E396" s="264" t="str">
        <f t="shared" si="6"/>
        <v>CEMale60-64</v>
      </c>
      <c r="F396" s="263">
        <v>148892.98130000001</v>
      </c>
    </row>
    <row r="397" spans="2:6" x14ac:dyDescent="0.2">
      <c r="B397" s="261" t="s">
        <v>53</v>
      </c>
      <c r="C397" s="261" t="s">
        <v>47</v>
      </c>
      <c r="D397" s="264" t="s">
        <v>82</v>
      </c>
      <c r="E397" s="264" t="str">
        <f t="shared" si="6"/>
        <v>CEMale65-69</v>
      </c>
      <c r="F397" s="263">
        <v>119895.6217</v>
      </c>
    </row>
    <row r="398" spans="2:6" x14ac:dyDescent="0.2">
      <c r="B398" s="261" t="s">
        <v>53</v>
      </c>
      <c r="C398" s="261" t="s">
        <v>47</v>
      </c>
      <c r="D398" s="264" t="s">
        <v>19</v>
      </c>
      <c r="E398" s="264" t="str">
        <f t="shared" si="6"/>
        <v>CEMale70-74</v>
      </c>
      <c r="F398" s="263">
        <v>94568.900699999998</v>
      </c>
    </row>
    <row r="399" spans="2:6" x14ac:dyDescent="0.2">
      <c r="B399" s="261" t="s">
        <v>53</v>
      </c>
      <c r="C399" s="261" t="s">
        <v>47</v>
      </c>
      <c r="D399" s="264" t="s">
        <v>20</v>
      </c>
      <c r="E399" s="264" t="str">
        <f t="shared" si="6"/>
        <v>CEMale75-79</v>
      </c>
      <c r="F399" s="263">
        <v>63467.331400000003</v>
      </c>
    </row>
    <row r="400" spans="2:6" x14ac:dyDescent="0.2">
      <c r="B400" s="261" t="s">
        <v>53</v>
      </c>
      <c r="C400" s="261" t="s">
        <v>47</v>
      </c>
      <c r="D400" s="264" t="s">
        <v>21</v>
      </c>
      <c r="E400" s="264" t="str">
        <f t="shared" si="6"/>
        <v>CEMale80-84</v>
      </c>
      <c r="F400" s="263">
        <v>41140.841800000002</v>
      </c>
    </row>
    <row r="401" spans="2:6" x14ac:dyDescent="0.2">
      <c r="B401" s="261" t="s">
        <v>53</v>
      </c>
      <c r="C401" s="261" t="s">
        <v>47</v>
      </c>
      <c r="D401" s="264" t="s">
        <v>22</v>
      </c>
      <c r="E401" s="264" t="str">
        <f t="shared" si="6"/>
        <v>CEMale85-89</v>
      </c>
      <c r="F401" s="263">
        <v>19046.486799999999</v>
      </c>
    </row>
    <row r="402" spans="2:6" x14ac:dyDescent="0.2">
      <c r="B402" s="261" t="s">
        <v>53</v>
      </c>
      <c r="C402" s="261" t="s">
        <v>47</v>
      </c>
      <c r="D402" s="264" t="s">
        <v>5</v>
      </c>
      <c r="E402" s="264" t="str">
        <f t="shared" si="6"/>
        <v>CEMale90+</v>
      </c>
      <c r="F402" s="263">
        <v>11758.8279</v>
      </c>
    </row>
    <row r="403" spans="2:6" x14ac:dyDescent="0.2">
      <c r="B403" s="261" t="s">
        <v>53</v>
      </c>
      <c r="C403" s="261" t="s">
        <v>3</v>
      </c>
      <c r="D403" s="264">
        <v>0</v>
      </c>
      <c r="E403" s="264" t="str">
        <f t="shared" si="6"/>
        <v>CETotal0</v>
      </c>
      <c r="F403" s="263">
        <v>132150.73180000001</v>
      </c>
    </row>
    <row r="404" spans="2:6" x14ac:dyDescent="0.2">
      <c r="B404" s="261" t="s">
        <v>53</v>
      </c>
      <c r="C404" s="261" t="s">
        <v>3</v>
      </c>
      <c r="D404" s="265" t="s">
        <v>107</v>
      </c>
      <c r="E404" s="264" t="str">
        <f t="shared" si="6"/>
        <v>CETotal01-04</v>
      </c>
      <c r="F404" s="263">
        <v>525642.66220000002</v>
      </c>
    </row>
    <row r="405" spans="2:6" x14ac:dyDescent="0.2">
      <c r="B405" s="261" t="s">
        <v>53</v>
      </c>
      <c r="C405" s="261" t="s">
        <v>3</v>
      </c>
      <c r="D405" s="265" t="s">
        <v>106</v>
      </c>
      <c r="E405" s="264" t="str">
        <f t="shared" si="6"/>
        <v>CETotal05-09</v>
      </c>
      <c r="F405" s="263">
        <v>643300.64410000003</v>
      </c>
    </row>
    <row r="406" spans="2:6" x14ac:dyDescent="0.2">
      <c r="B406" s="261" t="s">
        <v>53</v>
      </c>
      <c r="C406" s="261" t="s">
        <v>3</v>
      </c>
      <c r="D406" s="265" t="s">
        <v>71</v>
      </c>
      <c r="E406" s="264" t="str">
        <f t="shared" si="6"/>
        <v>CETotal10-14</v>
      </c>
      <c r="F406" s="263">
        <v>688047.80940000003</v>
      </c>
    </row>
    <row r="407" spans="2:6" x14ac:dyDescent="0.2">
      <c r="B407" s="261" t="s">
        <v>53</v>
      </c>
      <c r="C407" s="261" t="s">
        <v>3</v>
      </c>
      <c r="D407" s="264" t="s">
        <v>72</v>
      </c>
      <c r="E407" s="264" t="str">
        <f t="shared" si="6"/>
        <v>CETotal15-19</v>
      </c>
      <c r="F407" s="263">
        <v>744310.3358</v>
      </c>
    </row>
    <row r="408" spans="2:6" x14ac:dyDescent="0.2">
      <c r="B408" s="261" t="s">
        <v>53</v>
      </c>
      <c r="C408" s="261" t="s">
        <v>3</v>
      </c>
      <c r="D408" s="264" t="s">
        <v>73</v>
      </c>
      <c r="E408" s="264" t="str">
        <f t="shared" si="6"/>
        <v>CETotal20-24</v>
      </c>
      <c r="F408" s="263">
        <v>835300.11640000006</v>
      </c>
    </row>
    <row r="409" spans="2:6" x14ac:dyDescent="0.2">
      <c r="B409" s="261" t="s">
        <v>53</v>
      </c>
      <c r="C409" s="261" t="s">
        <v>3</v>
      </c>
      <c r="D409" s="264" t="s">
        <v>74</v>
      </c>
      <c r="E409" s="264" t="str">
        <f t="shared" si="6"/>
        <v>CETotal25-29</v>
      </c>
      <c r="F409" s="263">
        <v>803137.03619999997</v>
      </c>
    </row>
    <row r="410" spans="2:6" x14ac:dyDescent="0.2">
      <c r="B410" s="261" t="s">
        <v>53</v>
      </c>
      <c r="C410" s="261" t="s">
        <v>3</v>
      </c>
      <c r="D410" s="264" t="s">
        <v>75</v>
      </c>
      <c r="E410" s="264" t="str">
        <f t="shared" si="6"/>
        <v>CETotal30-34</v>
      </c>
      <c r="F410" s="263">
        <v>778794.12840000005</v>
      </c>
    </row>
    <row r="411" spans="2:6" x14ac:dyDescent="0.2">
      <c r="B411" s="261" t="s">
        <v>53</v>
      </c>
      <c r="C411" s="261" t="s">
        <v>3</v>
      </c>
      <c r="D411" s="264" t="s">
        <v>76</v>
      </c>
      <c r="E411" s="264" t="str">
        <f t="shared" si="6"/>
        <v>CETotal35-39</v>
      </c>
      <c r="F411" s="263">
        <v>707175.83160000003</v>
      </c>
    </row>
    <row r="412" spans="2:6" x14ac:dyDescent="0.2">
      <c r="B412" s="261" t="s">
        <v>53</v>
      </c>
      <c r="C412" s="261" t="s">
        <v>3</v>
      </c>
      <c r="D412" s="264" t="s">
        <v>77</v>
      </c>
      <c r="E412" s="264" t="str">
        <f t="shared" si="6"/>
        <v>CETotal40-44</v>
      </c>
      <c r="F412" s="263">
        <v>626849.56460000004</v>
      </c>
    </row>
    <row r="413" spans="2:6" x14ac:dyDescent="0.2">
      <c r="B413" s="261" t="s">
        <v>53</v>
      </c>
      <c r="C413" s="261" t="s">
        <v>3</v>
      </c>
      <c r="D413" s="264" t="s">
        <v>78</v>
      </c>
      <c r="E413" s="264" t="str">
        <f t="shared" si="6"/>
        <v>CETotal45-49</v>
      </c>
      <c r="F413" s="263">
        <v>551208.86510000005</v>
      </c>
    </row>
    <row r="414" spans="2:6" x14ac:dyDescent="0.2">
      <c r="B414" s="261" t="s">
        <v>53</v>
      </c>
      <c r="C414" s="261" t="s">
        <v>3</v>
      </c>
      <c r="D414" s="264" t="s">
        <v>79</v>
      </c>
      <c r="E414" s="264" t="str">
        <f t="shared" si="6"/>
        <v>CETotal50-54</v>
      </c>
      <c r="F414" s="263">
        <v>511520.6924</v>
      </c>
    </row>
    <row r="415" spans="2:6" x14ac:dyDescent="0.2">
      <c r="B415" s="261" t="s">
        <v>53</v>
      </c>
      <c r="C415" s="261" t="s">
        <v>3</v>
      </c>
      <c r="D415" s="264" t="s">
        <v>80</v>
      </c>
      <c r="E415" s="264" t="str">
        <f t="shared" si="6"/>
        <v>CETotal55-59</v>
      </c>
      <c r="F415" s="263">
        <v>435272.11930000002</v>
      </c>
    </row>
    <row r="416" spans="2:6" x14ac:dyDescent="0.2">
      <c r="B416" s="261" t="s">
        <v>53</v>
      </c>
      <c r="C416" s="261" t="s">
        <v>3</v>
      </c>
      <c r="D416" s="264" t="s">
        <v>81</v>
      </c>
      <c r="E416" s="264" t="str">
        <f t="shared" si="6"/>
        <v>CETotal60-64</v>
      </c>
      <c r="F416" s="263">
        <v>330920.18979999999</v>
      </c>
    </row>
    <row r="417" spans="2:6" x14ac:dyDescent="0.2">
      <c r="B417" s="261" t="s">
        <v>53</v>
      </c>
      <c r="C417" s="261" t="s">
        <v>3</v>
      </c>
      <c r="D417" s="264" t="s">
        <v>82</v>
      </c>
      <c r="E417" s="264" t="str">
        <f t="shared" si="6"/>
        <v>CETotal65-69</v>
      </c>
      <c r="F417" s="263">
        <v>269863.17709999997</v>
      </c>
    </row>
    <row r="418" spans="2:6" x14ac:dyDescent="0.2">
      <c r="B418" s="261" t="s">
        <v>53</v>
      </c>
      <c r="C418" s="261" t="s">
        <v>3</v>
      </c>
      <c r="D418" s="264" t="s">
        <v>19</v>
      </c>
      <c r="E418" s="264" t="str">
        <f t="shared" si="6"/>
        <v>CETotal70-74</v>
      </c>
      <c r="F418" s="263">
        <v>213454.03159999999</v>
      </c>
    </row>
    <row r="419" spans="2:6" x14ac:dyDescent="0.2">
      <c r="B419" s="261" t="s">
        <v>53</v>
      </c>
      <c r="C419" s="261" t="s">
        <v>3</v>
      </c>
      <c r="D419" s="264" t="s">
        <v>20</v>
      </c>
      <c r="E419" s="264" t="str">
        <f t="shared" si="6"/>
        <v>CETotal75-79</v>
      </c>
      <c r="F419" s="263">
        <v>147344.03950000001</v>
      </c>
    </row>
    <row r="420" spans="2:6" x14ac:dyDescent="0.2">
      <c r="B420" s="261" t="s">
        <v>53</v>
      </c>
      <c r="C420" s="261" t="s">
        <v>3</v>
      </c>
      <c r="D420" s="264" t="s">
        <v>21</v>
      </c>
      <c r="E420" s="264" t="str">
        <f t="shared" si="6"/>
        <v>CETotal80-84</v>
      </c>
      <c r="F420" s="263">
        <v>101560.5246</v>
      </c>
    </row>
    <row r="421" spans="2:6" x14ac:dyDescent="0.2">
      <c r="B421" s="261" t="s">
        <v>53</v>
      </c>
      <c r="C421" s="261" t="s">
        <v>3</v>
      </c>
      <c r="D421" s="264" t="s">
        <v>22</v>
      </c>
      <c r="E421" s="264" t="str">
        <f t="shared" si="6"/>
        <v>CETotal85-89</v>
      </c>
      <c r="F421" s="263">
        <v>50059.119200000001</v>
      </c>
    </row>
    <row r="422" spans="2:6" x14ac:dyDescent="0.2">
      <c r="B422" s="261" t="s">
        <v>53</v>
      </c>
      <c r="C422" s="261" t="s">
        <v>3</v>
      </c>
      <c r="D422" s="264" t="s">
        <v>5</v>
      </c>
      <c r="E422" s="264" t="str">
        <f t="shared" si="6"/>
        <v>CETotal90+</v>
      </c>
      <c r="F422" s="263">
        <v>32343.376199999999</v>
      </c>
    </row>
    <row r="423" spans="2:6" x14ac:dyDescent="0.2">
      <c r="B423" s="261" t="s">
        <v>69</v>
      </c>
      <c r="C423" s="261" t="s">
        <v>48</v>
      </c>
      <c r="D423" s="264">
        <v>0</v>
      </c>
      <c r="E423" s="264" t="str">
        <f t="shared" si="6"/>
        <v>DFFemale0</v>
      </c>
      <c r="F423" s="263">
        <v>21174.380799999999</v>
      </c>
    </row>
    <row r="424" spans="2:6" x14ac:dyDescent="0.2">
      <c r="B424" s="261" t="s">
        <v>69</v>
      </c>
      <c r="C424" s="261" t="s">
        <v>48</v>
      </c>
      <c r="D424" s="265" t="s">
        <v>107</v>
      </c>
      <c r="E424" s="264" t="str">
        <f t="shared" si="6"/>
        <v>DFFemale01-04</v>
      </c>
      <c r="F424" s="263">
        <v>79306.095000000001</v>
      </c>
    </row>
    <row r="425" spans="2:6" x14ac:dyDescent="0.2">
      <c r="B425" s="261" t="s">
        <v>69</v>
      </c>
      <c r="C425" s="261" t="s">
        <v>48</v>
      </c>
      <c r="D425" s="265" t="s">
        <v>106</v>
      </c>
      <c r="E425" s="264" t="str">
        <f t="shared" si="6"/>
        <v>DFFemale05-09</v>
      </c>
      <c r="F425" s="263">
        <v>90756.089500000002</v>
      </c>
    </row>
    <row r="426" spans="2:6" x14ac:dyDescent="0.2">
      <c r="B426" s="261" t="s">
        <v>69</v>
      </c>
      <c r="C426" s="261" t="s">
        <v>48</v>
      </c>
      <c r="D426" s="265" t="s">
        <v>71</v>
      </c>
      <c r="E426" s="264" t="str">
        <f t="shared" si="6"/>
        <v>DFFemale10-14</v>
      </c>
      <c r="F426" s="263">
        <v>104476.0009</v>
      </c>
    </row>
    <row r="427" spans="2:6" x14ac:dyDescent="0.2">
      <c r="B427" s="261" t="s">
        <v>69</v>
      </c>
      <c r="C427" s="261" t="s">
        <v>48</v>
      </c>
      <c r="D427" s="264" t="s">
        <v>72</v>
      </c>
      <c r="E427" s="264" t="str">
        <f t="shared" si="6"/>
        <v>DFFemale15-19</v>
      </c>
      <c r="F427" s="263">
        <v>118287.1949</v>
      </c>
    </row>
    <row r="428" spans="2:6" x14ac:dyDescent="0.2">
      <c r="B428" s="261" t="s">
        <v>69</v>
      </c>
      <c r="C428" s="261" t="s">
        <v>48</v>
      </c>
      <c r="D428" s="264" t="s">
        <v>73</v>
      </c>
      <c r="E428" s="264" t="str">
        <f t="shared" si="6"/>
        <v>DFFemale20-24</v>
      </c>
      <c r="F428" s="263">
        <v>125869.09239999999</v>
      </c>
    </row>
    <row r="429" spans="2:6" x14ac:dyDescent="0.2">
      <c r="B429" s="261" t="s">
        <v>69</v>
      </c>
      <c r="C429" s="261" t="s">
        <v>48</v>
      </c>
      <c r="D429" s="264" t="s">
        <v>74</v>
      </c>
      <c r="E429" s="264" t="str">
        <f t="shared" si="6"/>
        <v>DFFemale25-29</v>
      </c>
      <c r="F429" s="263">
        <v>129557.8921</v>
      </c>
    </row>
    <row r="430" spans="2:6" x14ac:dyDescent="0.2">
      <c r="B430" s="261" t="s">
        <v>69</v>
      </c>
      <c r="C430" s="261" t="s">
        <v>48</v>
      </c>
      <c r="D430" s="264" t="s">
        <v>75</v>
      </c>
      <c r="E430" s="264" t="str">
        <f t="shared" si="6"/>
        <v>DFFemale30-34</v>
      </c>
      <c r="F430" s="263">
        <v>138846.07569999999</v>
      </c>
    </row>
    <row r="431" spans="2:6" x14ac:dyDescent="0.2">
      <c r="B431" s="261" t="s">
        <v>69</v>
      </c>
      <c r="C431" s="261" t="s">
        <v>48</v>
      </c>
      <c r="D431" s="264" t="s">
        <v>76</v>
      </c>
      <c r="E431" s="264" t="str">
        <f t="shared" si="6"/>
        <v>DFFemale35-39</v>
      </c>
      <c r="F431" s="263">
        <v>147103.7389</v>
      </c>
    </row>
    <row r="432" spans="2:6" x14ac:dyDescent="0.2">
      <c r="B432" s="261" t="s">
        <v>69</v>
      </c>
      <c r="C432" s="261" t="s">
        <v>48</v>
      </c>
      <c r="D432" s="264" t="s">
        <v>77</v>
      </c>
      <c r="E432" s="264" t="str">
        <f t="shared" si="6"/>
        <v>DFFemale40-44</v>
      </c>
      <c r="F432" s="263">
        <v>133491.2445</v>
      </c>
    </row>
    <row r="433" spans="2:6" x14ac:dyDescent="0.2">
      <c r="B433" s="261" t="s">
        <v>69</v>
      </c>
      <c r="C433" s="261" t="s">
        <v>48</v>
      </c>
      <c r="D433" s="264" t="s">
        <v>78</v>
      </c>
      <c r="E433" s="264" t="str">
        <f t="shared" si="6"/>
        <v>DFFemale45-49</v>
      </c>
      <c r="F433" s="263">
        <v>110355.72779999999</v>
      </c>
    </row>
    <row r="434" spans="2:6" x14ac:dyDescent="0.2">
      <c r="B434" s="261" t="s">
        <v>69</v>
      </c>
      <c r="C434" s="261" t="s">
        <v>48</v>
      </c>
      <c r="D434" s="264" t="s">
        <v>79</v>
      </c>
      <c r="E434" s="264" t="str">
        <f t="shared" si="6"/>
        <v>DFFemale50-54</v>
      </c>
      <c r="F434" s="263">
        <v>96132.484400000001</v>
      </c>
    </row>
    <row r="435" spans="2:6" x14ac:dyDescent="0.2">
      <c r="B435" s="261" t="s">
        <v>69</v>
      </c>
      <c r="C435" s="261" t="s">
        <v>48</v>
      </c>
      <c r="D435" s="264" t="s">
        <v>80</v>
      </c>
      <c r="E435" s="264" t="str">
        <f t="shared" si="6"/>
        <v>DFFemale55-59</v>
      </c>
      <c r="F435" s="263">
        <v>79794.271399999998</v>
      </c>
    </row>
    <row r="436" spans="2:6" x14ac:dyDescent="0.2">
      <c r="B436" s="261" t="s">
        <v>69</v>
      </c>
      <c r="C436" s="261" t="s">
        <v>48</v>
      </c>
      <c r="D436" s="264" t="s">
        <v>81</v>
      </c>
      <c r="E436" s="264" t="str">
        <f t="shared" si="6"/>
        <v>DFFemale60-64</v>
      </c>
      <c r="F436" s="263">
        <v>62058.452499999999</v>
      </c>
    </row>
    <row r="437" spans="2:6" x14ac:dyDescent="0.2">
      <c r="B437" s="261" t="s">
        <v>69</v>
      </c>
      <c r="C437" s="261" t="s">
        <v>48</v>
      </c>
      <c r="D437" s="264" t="s">
        <v>82</v>
      </c>
      <c r="E437" s="264" t="str">
        <f t="shared" si="6"/>
        <v>DFFemale65-69</v>
      </c>
      <c r="F437" s="263">
        <v>47356.445299999999</v>
      </c>
    </row>
    <row r="438" spans="2:6" x14ac:dyDescent="0.2">
      <c r="B438" s="261" t="s">
        <v>69</v>
      </c>
      <c r="C438" s="261" t="s">
        <v>48</v>
      </c>
      <c r="D438" s="264" t="s">
        <v>19</v>
      </c>
      <c r="E438" s="264" t="str">
        <f t="shared" si="6"/>
        <v>DFFemale70-74</v>
      </c>
      <c r="F438" s="263">
        <v>33293.772700000001</v>
      </c>
    </row>
    <row r="439" spans="2:6" x14ac:dyDescent="0.2">
      <c r="B439" s="261" t="s">
        <v>69</v>
      </c>
      <c r="C439" s="261" t="s">
        <v>48</v>
      </c>
      <c r="D439" s="264" t="s">
        <v>20</v>
      </c>
      <c r="E439" s="264" t="str">
        <f t="shared" si="6"/>
        <v>DFFemale75-79</v>
      </c>
      <c r="F439" s="263">
        <v>21593.163</v>
      </c>
    </row>
    <row r="440" spans="2:6" x14ac:dyDescent="0.2">
      <c r="B440" s="261" t="s">
        <v>69</v>
      </c>
      <c r="C440" s="261" t="s">
        <v>48</v>
      </c>
      <c r="D440" s="264" t="s">
        <v>21</v>
      </c>
      <c r="E440" s="264" t="str">
        <f t="shared" si="6"/>
        <v>DFFemale80-84</v>
      </c>
      <c r="F440" s="263">
        <v>14041.4899</v>
      </c>
    </row>
    <row r="441" spans="2:6" x14ac:dyDescent="0.2">
      <c r="B441" s="261" t="s">
        <v>69</v>
      </c>
      <c r="C441" s="261" t="s">
        <v>48</v>
      </c>
      <c r="D441" s="264" t="s">
        <v>22</v>
      </c>
      <c r="E441" s="264" t="str">
        <f t="shared" si="6"/>
        <v>DFFemale85-89</v>
      </c>
      <c r="F441" s="263">
        <v>6904.9052000000001</v>
      </c>
    </row>
    <row r="442" spans="2:6" x14ac:dyDescent="0.2">
      <c r="B442" s="261" t="s">
        <v>69</v>
      </c>
      <c r="C442" s="261" t="s">
        <v>48</v>
      </c>
      <c r="D442" s="264" t="s">
        <v>5</v>
      </c>
      <c r="E442" s="264" t="str">
        <f t="shared" si="6"/>
        <v>DFFemale90+</v>
      </c>
      <c r="F442" s="263">
        <v>3960.0936000000002</v>
      </c>
    </row>
    <row r="443" spans="2:6" x14ac:dyDescent="0.2">
      <c r="B443" s="261" t="s">
        <v>69</v>
      </c>
      <c r="C443" s="261" t="s">
        <v>47</v>
      </c>
      <c r="D443" s="264">
        <v>0</v>
      </c>
      <c r="E443" s="264" t="str">
        <f t="shared" si="6"/>
        <v>DFMale0</v>
      </c>
      <c r="F443" s="263">
        <v>22215.924500000001</v>
      </c>
    </row>
    <row r="444" spans="2:6" x14ac:dyDescent="0.2">
      <c r="B444" s="261" t="s">
        <v>69</v>
      </c>
      <c r="C444" s="261" t="s">
        <v>47</v>
      </c>
      <c r="D444" s="265" t="s">
        <v>107</v>
      </c>
      <c r="E444" s="264" t="str">
        <f t="shared" si="6"/>
        <v>DFMale01-04</v>
      </c>
      <c r="F444" s="263">
        <v>83535.856</v>
      </c>
    </row>
    <row r="445" spans="2:6" x14ac:dyDescent="0.2">
      <c r="B445" s="261" t="s">
        <v>69</v>
      </c>
      <c r="C445" s="261" t="s">
        <v>47</v>
      </c>
      <c r="D445" s="265" t="s">
        <v>106</v>
      </c>
      <c r="E445" s="264" t="str">
        <f t="shared" si="6"/>
        <v>DFMale05-09</v>
      </c>
      <c r="F445" s="263">
        <v>95831.756200000003</v>
      </c>
    </row>
    <row r="446" spans="2:6" x14ac:dyDescent="0.2">
      <c r="B446" s="261" t="s">
        <v>69</v>
      </c>
      <c r="C446" s="261" t="s">
        <v>47</v>
      </c>
      <c r="D446" s="265" t="s">
        <v>71</v>
      </c>
      <c r="E446" s="264" t="str">
        <f t="shared" si="6"/>
        <v>DFMale10-14</v>
      </c>
      <c r="F446" s="263">
        <v>108877.8895</v>
      </c>
    </row>
    <row r="447" spans="2:6" x14ac:dyDescent="0.2">
      <c r="B447" s="261" t="s">
        <v>69</v>
      </c>
      <c r="C447" s="261" t="s">
        <v>47</v>
      </c>
      <c r="D447" s="264" t="s">
        <v>72</v>
      </c>
      <c r="E447" s="264" t="str">
        <f t="shared" si="6"/>
        <v>DFMale15-19</v>
      </c>
      <c r="F447" s="263">
        <v>121371.98609999999</v>
      </c>
    </row>
    <row r="448" spans="2:6" x14ac:dyDescent="0.2">
      <c r="B448" s="261" t="s">
        <v>69</v>
      </c>
      <c r="C448" s="261" t="s">
        <v>47</v>
      </c>
      <c r="D448" s="264" t="s">
        <v>73</v>
      </c>
      <c r="E448" s="264" t="str">
        <f t="shared" si="6"/>
        <v>DFMale20-24</v>
      </c>
      <c r="F448" s="263">
        <v>125163.41590000001</v>
      </c>
    </row>
    <row r="449" spans="2:6" x14ac:dyDescent="0.2">
      <c r="B449" s="261" t="s">
        <v>69</v>
      </c>
      <c r="C449" s="261" t="s">
        <v>47</v>
      </c>
      <c r="D449" s="264" t="s">
        <v>74</v>
      </c>
      <c r="E449" s="264" t="str">
        <f t="shared" si="6"/>
        <v>DFMale25-29</v>
      </c>
      <c r="F449" s="263">
        <v>124276.70940000001</v>
      </c>
    </row>
    <row r="450" spans="2:6" x14ac:dyDescent="0.2">
      <c r="B450" s="261" t="s">
        <v>69</v>
      </c>
      <c r="C450" s="261" t="s">
        <v>47</v>
      </c>
      <c r="D450" s="264" t="s">
        <v>75</v>
      </c>
      <c r="E450" s="264" t="str">
        <f t="shared" si="6"/>
        <v>DFMale30-34</v>
      </c>
      <c r="F450" s="263">
        <v>130814.709</v>
      </c>
    </row>
    <row r="451" spans="2:6" x14ac:dyDescent="0.2">
      <c r="B451" s="261" t="s">
        <v>69</v>
      </c>
      <c r="C451" s="261" t="s">
        <v>47</v>
      </c>
      <c r="D451" s="264" t="s">
        <v>76</v>
      </c>
      <c r="E451" s="264" t="str">
        <f t="shared" si="6"/>
        <v>DFMale35-39</v>
      </c>
      <c r="F451" s="263">
        <v>131352.46400000001</v>
      </c>
    </row>
    <row r="452" spans="2:6" x14ac:dyDescent="0.2">
      <c r="B452" s="261" t="s">
        <v>69</v>
      </c>
      <c r="C452" s="261" t="s">
        <v>47</v>
      </c>
      <c r="D452" s="264" t="s">
        <v>77</v>
      </c>
      <c r="E452" s="264" t="str">
        <f t="shared" ref="E452:E515" si="7">_xlfn.CONCAT(B452,C452,D452)</f>
        <v>DFMale40-44</v>
      </c>
      <c r="F452" s="263">
        <v>117443.8897</v>
      </c>
    </row>
    <row r="453" spans="2:6" x14ac:dyDescent="0.2">
      <c r="B453" s="261" t="s">
        <v>69</v>
      </c>
      <c r="C453" s="261" t="s">
        <v>47</v>
      </c>
      <c r="D453" s="264" t="s">
        <v>78</v>
      </c>
      <c r="E453" s="264" t="str">
        <f t="shared" si="7"/>
        <v>DFMale45-49</v>
      </c>
      <c r="F453" s="263">
        <v>97467.066200000001</v>
      </c>
    </row>
    <row r="454" spans="2:6" x14ac:dyDescent="0.2">
      <c r="B454" s="261" t="s">
        <v>69</v>
      </c>
      <c r="C454" s="261" t="s">
        <v>47</v>
      </c>
      <c r="D454" s="264" t="s">
        <v>79</v>
      </c>
      <c r="E454" s="264" t="str">
        <f t="shared" si="7"/>
        <v>DFMale50-54</v>
      </c>
      <c r="F454" s="263">
        <v>84057.490999999995</v>
      </c>
    </row>
    <row r="455" spans="2:6" x14ac:dyDescent="0.2">
      <c r="B455" s="261" t="s">
        <v>69</v>
      </c>
      <c r="C455" s="261" t="s">
        <v>47</v>
      </c>
      <c r="D455" s="264" t="s">
        <v>80</v>
      </c>
      <c r="E455" s="264" t="str">
        <f t="shared" si="7"/>
        <v>DFMale55-59</v>
      </c>
      <c r="F455" s="263">
        <v>65638.83</v>
      </c>
    </row>
    <row r="456" spans="2:6" x14ac:dyDescent="0.2">
      <c r="B456" s="261" t="s">
        <v>69</v>
      </c>
      <c r="C456" s="261" t="s">
        <v>47</v>
      </c>
      <c r="D456" s="264" t="s">
        <v>81</v>
      </c>
      <c r="E456" s="264" t="str">
        <f t="shared" si="7"/>
        <v>DFMale60-64</v>
      </c>
      <c r="F456" s="263">
        <v>48790.505899999996</v>
      </c>
    </row>
    <row r="457" spans="2:6" x14ac:dyDescent="0.2">
      <c r="B457" s="261" t="s">
        <v>69</v>
      </c>
      <c r="C457" s="261" t="s">
        <v>47</v>
      </c>
      <c r="D457" s="264" t="s">
        <v>82</v>
      </c>
      <c r="E457" s="264" t="str">
        <f t="shared" si="7"/>
        <v>DFMale65-69</v>
      </c>
      <c r="F457" s="263">
        <v>35933.268499999998</v>
      </c>
    </row>
    <row r="458" spans="2:6" x14ac:dyDescent="0.2">
      <c r="B458" s="261" t="s">
        <v>69</v>
      </c>
      <c r="C458" s="261" t="s">
        <v>47</v>
      </c>
      <c r="D458" s="264" t="s">
        <v>19</v>
      </c>
      <c r="E458" s="264" t="str">
        <f t="shared" si="7"/>
        <v>DFMale70-74</v>
      </c>
      <c r="F458" s="263">
        <v>23950.519100000001</v>
      </c>
    </row>
    <row r="459" spans="2:6" x14ac:dyDescent="0.2">
      <c r="B459" s="261" t="s">
        <v>69</v>
      </c>
      <c r="C459" s="261" t="s">
        <v>47</v>
      </c>
      <c r="D459" s="264" t="s">
        <v>20</v>
      </c>
      <c r="E459" s="264" t="str">
        <f t="shared" si="7"/>
        <v>DFMale75-79</v>
      </c>
      <c r="F459" s="263">
        <v>14893.300499999999</v>
      </c>
    </row>
    <row r="460" spans="2:6" x14ac:dyDescent="0.2">
      <c r="B460" s="261" t="s">
        <v>69</v>
      </c>
      <c r="C460" s="261" t="s">
        <v>47</v>
      </c>
      <c r="D460" s="264" t="s">
        <v>21</v>
      </c>
      <c r="E460" s="264" t="str">
        <f t="shared" si="7"/>
        <v>DFMale80-84</v>
      </c>
      <c r="F460" s="263">
        <v>9135.0223999999998</v>
      </c>
    </row>
    <row r="461" spans="2:6" x14ac:dyDescent="0.2">
      <c r="B461" s="261" t="s">
        <v>69</v>
      </c>
      <c r="C461" s="261" t="s">
        <v>47</v>
      </c>
      <c r="D461" s="264" t="s">
        <v>22</v>
      </c>
      <c r="E461" s="264" t="str">
        <f t="shared" si="7"/>
        <v>DFMale85-89</v>
      </c>
      <c r="F461" s="263">
        <v>3765.9571000000001</v>
      </c>
    </row>
    <row r="462" spans="2:6" x14ac:dyDescent="0.2">
      <c r="B462" s="261" t="s">
        <v>69</v>
      </c>
      <c r="C462" s="261" t="s">
        <v>47</v>
      </c>
      <c r="D462" s="264" t="s">
        <v>5</v>
      </c>
      <c r="E462" s="264" t="str">
        <f t="shared" si="7"/>
        <v>DFMale90+</v>
      </c>
      <c r="F462" s="263">
        <v>1671.2524000000001</v>
      </c>
    </row>
    <row r="463" spans="2:6" x14ac:dyDescent="0.2">
      <c r="B463" s="261" t="s">
        <v>69</v>
      </c>
      <c r="C463" s="261" t="s">
        <v>3</v>
      </c>
      <c r="D463" s="264">
        <v>0</v>
      </c>
      <c r="E463" s="264" t="str">
        <f t="shared" si="7"/>
        <v>DFTotal0</v>
      </c>
      <c r="F463" s="263">
        <v>43390.3053</v>
      </c>
    </row>
    <row r="464" spans="2:6" x14ac:dyDescent="0.2">
      <c r="B464" s="261" t="s">
        <v>69</v>
      </c>
      <c r="C464" s="261" t="s">
        <v>3</v>
      </c>
      <c r="D464" s="265" t="s">
        <v>107</v>
      </c>
      <c r="E464" s="264" t="str">
        <f t="shared" si="7"/>
        <v>DFTotal01-04</v>
      </c>
      <c r="F464" s="263">
        <v>162841.951</v>
      </c>
    </row>
    <row r="465" spans="2:6" x14ac:dyDescent="0.2">
      <c r="B465" s="261" t="s">
        <v>69</v>
      </c>
      <c r="C465" s="261" t="s">
        <v>3</v>
      </c>
      <c r="D465" s="265" t="s">
        <v>106</v>
      </c>
      <c r="E465" s="264" t="str">
        <f t="shared" si="7"/>
        <v>DFTotal05-09</v>
      </c>
      <c r="F465" s="263">
        <v>186587.84529999999</v>
      </c>
    </row>
    <row r="466" spans="2:6" x14ac:dyDescent="0.2">
      <c r="B466" s="261" t="s">
        <v>69</v>
      </c>
      <c r="C466" s="261" t="s">
        <v>3</v>
      </c>
      <c r="D466" s="265" t="s">
        <v>71</v>
      </c>
      <c r="E466" s="264" t="str">
        <f t="shared" si="7"/>
        <v>DFTotal10-14</v>
      </c>
      <c r="F466" s="263">
        <v>213353.889</v>
      </c>
    </row>
    <row r="467" spans="2:6" x14ac:dyDescent="0.2">
      <c r="B467" s="261" t="s">
        <v>69</v>
      </c>
      <c r="C467" s="261" t="s">
        <v>3</v>
      </c>
      <c r="D467" s="264" t="s">
        <v>72</v>
      </c>
      <c r="E467" s="264" t="str">
        <f t="shared" si="7"/>
        <v>DFTotal15-19</v>
      </c>
      <c r="F467" s="263">
        <v>239659.1771</v>
      </c>
    </row>
    <row r="468" spans="2:6" x14ac:dyDescent="0.2">
      <c r="B468" s="261" t="s">
        <v>69</v>
      </c>
      <c r="C468" s="261" t="s">
        <v>3</v>
      </c>
      <c r="D468" s="264" t="s">
        <v>73</v>
      </c>
      <c r="E468" s="264" t="str">
        <f t="shared" si="7"/>
        <v>DFTotal20-24</v>
      </c>
      <c r="F468" s="263">
        <v>251032.4062</v>
      </c>
    </row>
    <row r="469" spans="2:6" x14ac:dyDescent="0.2">
      <c r="B469" s="261" t="s">
        <v>69</v>
      </c>
      <c r="C469" s="261" t="s">
        <v>3</v>
      </c>
      <c r="D469" s="264" t="s">
        <v>74</v>
      </c>
      <c r="E469" s="264" t="str">
        <f t="shared" si="7"/>
        <v>DFTotal25-29</v>
      </c>
      <c r="F469" s="263">
        <v>253834.601</v>
      </c>
    </row>
    <row r="470" spans="2:6" x14ac:dyDescent="0.2">
      <c r="B470" s="261" t="s">
        <v>69</v>
      </c>
      <c r="C470" s="261" t="s">
        <v>3</v>
      </c>
      <c r="D470" s="264" t="s">
        <v>75</v>
      </c>
      <c r="E470" s="264" t="str">
        <f t="shared" si="7"/>
        <v>DFTotal30-34</v>
      </c>
      <c r="F470" s="263">
        <v>269660.59529999999</v>
      </c>
    </row>
    <row r="471" spans="2:6" x14ac:dyDescent="0.2">
      <c r="B471" s="261" t="s">
        <v>69</v>
      </c>
      <c r="C471" s="261" t="s">
        <v>3</v>
      </c>
      <c r="D471" s="264" t="s">
        <v>76</v>
      </c>
      <c r="E471" s="264" t="str">
        <f t="shared" si="7"/>
        <v>DFTotal35-39</v>
      </c>
      <c r="F471" s="263">
        <v>278456.158</v>
      </c>
    </row>
    <row r="472" spans="2:6" x14ac:dyDescent="0.2">
      <c r="B472" s="261" t="s">
        <v>69</v>
      </c>
      <c r="C472" s="261" t="s">
        <v>3</v>
      </c>
      <c r="D472" s="264" t="s">
        <v>77</v>
      </c>
      <c r="E472" s="264" t="str">
        <f t="shared" si="7"/>
        <v>DFTotal40-44</v>
      </c>
      <c r="F472" s="263">
        <v>250935.13279999999</v>
      </c>
    </row>
    <row r="473" spans="2:6" x14ac:dyDescent="0.2">
      <c r="B473" s="261" t="s">
        <v>69</v>
      </c>
      <c r="C473" s="261" t="s">
        <v>3</v>
      </c>
      <c r="D473" s="264" t="s">
        <v>78</v>
      </c>
      <c r="E473" s="264" t="str">
        <f t="shared" si="7"/>
        <v>DFTotal45-49</v>
      </c>
      <c r="F473" s="263">
        <v>207822.7795</v>
      </c>
    </row>
    <row r="474" spans="2:6" x14ac:dyDescent="0.2">
      <c r="B474" s="261" t="s">
        <v>69</v>
      </c>
      <c r="C474" s="261" t="s">
        <v>3</v>
      </c>
      <c r="D474" s="264" t="s">
        <v>79</v>
      </c>
      <c r="E474" s="264" t="str">
        <f t="shared" si="7"/>
        <v>DFTotal50-54</v>
      </c>
      <c r="F474" s="263">
        <v>180189.91829999999</v>
      </c>
    </row>
    <row r="475" spans="2:6" x14ac:dyDescent="0.2">
      <c r="B475" s="261" t="s">
        <v>69</v>
      </c>
      <c r="C475" s="261" t="s">
        <v>3</v>
      </c>
      <c r="D475" s="264" t="s">
        <v>80</v>
      </c>
      <c r="E475" s="264" t="str">
        <f t="shared" si="7"/>
        <v>DFTotal55-59</v>
      </c>
      <c r="F475" s="263">
        <v>145433.08379999999</v>
      </c>
    </row>
    <row r="476" spans="2:6" x14ac:dyDescent="0.2">
      <c r="B476" s="261" t="s">
        <v>69</v>
      </c>
      <c r="C476" s="261" t="s">
        <v>3</v>
      </c>
      <c r="D476" s="264" t="s">
        <v>81</v>
      </c>
      <c r="E476" s="264" t="str">
        <f t="shared" si="7"/>
        <v>DFTotal60-64</v>
      </c>
      <c r="F476" s="263">
        <v>110848.9584</v>
      </c>
    </row>
    <row r="477" spans="2:6" x14ac:dyDescent="0.2">
      <c r="B477" s="261" t="s">
        <v>69</v>
      </c>
      <c r="C477" s="261" t="s">
        <v>3</v>
      </c>
      <c r="D477" s="264" t="s">
        <v>82</v>
      </c>
      <c r="E477" s="264" t="str">
        <f t="shared" si="7"/>
        <v>DFTotal65-69</v>
      </c>
      <c r="F477" s="263">
        <v>83289.713199999998</v>
      </c>
    </row>
    <row r="478" spans="2:6" x14ac:dyDescent="0.2">
      <c r="B478" s="261" t="s">
        <v>69</v>
      </c>
      <c r="C478" s="261" t="s">
        <v>3</v>
      </c>
      <c r="D478" s="264" t="s">
        <v>19</v>
      </c>
      <c r="E478" s="264" t="str">
        <f t="shared" si="7"/>
        <v>DFTotal70-74</v>
      </c>
      <c r="F478" s="263">
        <v>57244.284500000002</v>
      </c>
    </row>
    <row r="479" spans="2:6" x14ac:dyDescent="0.2">
      <c r="B479" s="261" t="s">
        <v>69</v>
      </c>
      <c r="C479" s="261" t="s">
        <v>3</v>
      </c>
      <c r="D479" s="264" t="s">
        <v>20</v>
      </c>
      <c r="E479" s="264" t="str">
        <f t="shared" si="7"/>
        <v>DFTotal75-79</v>
      </c>
      <c r="F479" s="263">
        <v>36486.431900000003</v>
      </c>
    </row>
    <row r="480" spans="2:6" x14ac:dyDescent="0.2">
      <c r="B480" s="261" t="s">
        <v>69</v>
      </c>
      <c r="C480" s="261" t="s">
        <v>3</v>
      </c>
      <c r="D480" s="264" t="s">
        <v>21</v>
      </c>
      <c r="E480" s="264" t="str">
        <f t="shared" si="7"/>
        <v>DFTotal80-84</v>
      </c>
      <c r="F480" s="263">
        <v>23176.512200000001</v>
      </c>
    </row>
    <row r="481" spans="2:6" x14ac:dyDescent="0.2">
      <c r="B481" s="261" t="s">
        <v>69</v>
      </c>
      <c r="C481" s="261" t="s">
        <v>3</v>
      </c>
      <c r="D481" s="264" t="s">
        <v>22</v>
      </c>
      <c r="E481" s="264" t="str">
        <f t="shared" si="7"/>
        <v>DFTotal85-89</v>
      </c>
      <c r="F481" s="263">
        <v>10670.8606</v>
      </c>
    </row>
    <row r="482" spans="2:6" x14ac:dyDescent="0.2">
      <c r="B482" s="261" t="s">
        <v>69</v>
      </c>
      <c r="C482" s="261" t="s">
        <v>3</v>
      </c>
      <c r="D482" s="264" t="s">
        <v>5</v>
      </c>
      <c r="E482" s="264" t="str">
        <f t="shared" si="7"/>
        <v>DFTotal90+</v>
      </c>
      <c r="F482" s="263">
        <v>5631.3450999999995</v>
      </c>
    </row>
    <row r="483" spans="2:6" x14ac:dyDescent="0.2">
      <c r="B483" s="261" t="s">
        <v>60</v>
      </c>
      <c r="C483" s="261" t="s">
        <v>48</v>
      </c>
      <c r="D483" s="264">
        <v>0</v>
      </c>
      <c r="E483" s="264" t="str">
        <f t="shared" si="7"/>
        <v>ESFemale0</v>
      </c>
      <c r="F483" s="263">
        <v>28256.476200000001</v>
      </c>
    </row>
    <row r="484" spans="2:6" x14ac:dyDescent="0.2">
      <c r="B484" s="261" t="s">
        <v>60</v>
      </c>
      <c r="C484" s="261" t="s">
        <v>48</v>
      </c>
      <c r="D484" s="265" t="s">
        <v>107</v>
      </c>
      <c r="E484" s="264" t="str">
        <f t="shared" si="7"/>
        <v>ESFemale01-04</v>
      </c>
      <c r="F484" s="263">
        <v>112374.2409</v>
      </c>
    </row>
    <row r="485" spans="2:6" x14ac:dyDescent="0.2">
      <c r="B485" s="261" t="s">
        <v>60</v>
      </c>
      <c r="C485" s="261" t="s">
        <v>48</v>
      </c>
      <c r="D485" s="265" t="s">
        <v>106</v>
      </c>
      <c r="E485" s="264" t="str">
        <f t="shared" si="7"/>
        <v>ESFemale05-09</v>
      </c>
      <c r="F485" s="263">
        <v>136449.2838</v>
      </c>
    </row>
    <row r="486" spans="2:6" x14ac:dyDescent="0.2">
      <c r="B486" s="261" t="s">
        <v>60</v>
      </c>
      <c r="C486" s="261" t="s">
        <v>48</v>
      </c>
      <c r="D486" s="265" t="s">
        <v>71</v>
      </c>
      <c r="E486" s="264" t="str">
        <f t="shared" si="7"/>
        <v>ESFemale10-14</v>
      </c>
      <c r="F486" s="263">
        <v>134611.17910000001</v>
      </c>
    </row>
    <row r="487" spans="2:6" x14ac:dyDescent="0.2">
      <c r="B487" s="261" t="s">
        <v>60</v>
      </c>
      <c r="C487" s="261" t="s">
        <v>48</v>
      </c>
      <c r="D487" s="264" t="s">
        <v>72</v>
      </c>
      <c r="E487" s="264" t="str">
        <f t="shared" si="7"/>
        <v>ESFemale15-19</v>
      </c>
      <c r="F487" s="263">
        <v>145546.28700000001</v>
      </c>
    </row>
    <row r="488" spans="2:6" x14ac:dyDescent="0.2">
      <c r="B488" s="261" t="s">
        <v>60</v>
      </c>
      <c r="C488" s="261" t="s">
        <v>48</v>
      </c>
      <c r="D488" s="264" t="s">
        <v>73</v>
      </c>
      <c r="E488" s="264" t="str">
        <f t="shared" si="7"/>
        <v>ESFemale20-24</v>
      </c>
      <c r="F488" s="263">
        <v>156244.21580000001</v>
      </c>
    </row>
    <row r="489" spans="2:6" x14ac:dyDescent="0.2">
      <c r="B489" s="261" t="s">
        <v>60</v>
      </c>
      <c r="C489" s="261" t="s">
        <v>48</v>
      </c>
      <c r="D489" s="264" t="s">
        <v>74</v>
      </c>
      <c r="E489" s="264" t="str">
        <f t="shared" si="7"/>
        <v>ESFemale25-29</v>
      </c>
      <c r="F489" s="263">
        <v>158857.5048</v>
      </c>
    </row>
    <row r="490" spans="2:6" x14ac:dyDescent="0.2">
      <c r="B490" s="261" t="s">
        <v>60</v>
      </c>
      <c r="C490" s="261" t="s">
        <v>48</v>
      </c>
      <c r="D490" s="264" t="s">
        <v>75</v>
      </c>
      <c r="E490" s="264" t="str">
        <f t="shared" si="7"/>
        <v>ESFemale30-34</v>
      </c>
      <c r="F490" s="263">
        <v>169064.7176</v>
      </c>
    </row>
    <row r="491" spans="2:6" x14ac:dyDescent="0.2">
      <c r="B491" s="261" t="s">
        <v>60</v>
      </c>
      <c r="C491" s="261" t="s">
        <v>48</v>
      </c>
      <c r="D491" s="264" t="s">
        <v>76</v>
      </c>
      <c r="E491" s="264" t="str">
        <f t="shared" si="7"/>
        <v>ESFemale35-39</v>
      </c>
      <c r="F491" s="263">
        <v>165922.1514</v>
      </c>
    </row>
    <row r="492" spans="2:6" x14ac:dyDescent="0.2">
      <c r="B492" s="261" t="s">
        <v>60</v>
      </c>
      <c r="C492" s="261" t="s">
        <v>48</v>
      </c>
      <c r="D492" s="264" t="s">
        <v>77</v>
      </c>
      <c r="E492" s="264" t="str">
        <f t="shared" si="7"/>
        <v>ESFemale40-44</v>
      </c>
      <c r="F492" s="263">
        <v>151354.5361</v>
      </c>
    </row>
    <row r="493" spans="2:6" x14ac:dyDescent="0.2">
      <c r="B493" s="261" t="s">
        <v>60</v>
      </c>
      <c r="C493" s="261" t="s">
        <v>48</v>
      </c>
      <c r="D493" s="264" t="s">
        <v>78</v>
      </c>
      <c r="E493" s="264" t="str">
        <f t="shared" si="7"/>
        <v>ESFemale45-49</v>
      </c>
      <c r="F493" s="263">
        <v>131663.66250000001</v>
      </c>
    </row>
    <row r="494" spans="2:6" x14ac:dyDescent="0.2">
      <c r="B494" s="261" t="s">
        <v>60</v>
      </c>
      <c r="C494" s="261" t="s">
        <v>48</v>
      </c>
      <c r="D494" s="264" t="s">
        <v>79</v>
      </c>
      <c r="E494" s="264" t="str">
        <f t="shared" si="7"/>
        <v>ESFemale50-54</v>
      </c>
      <c r="F494" s="263">
        <v>124385.5929</v>
      </c>
    </row>
    <row r="495" spans="2:6" x14ac:dyDescent="0.2">
      <c r="B495" s="261" t="s">
        <v>60</v>
      </c>
      <c r="C495" s="261" t="s">
        <v>48</v>
      </c>
      <c r="D495" s="264" t="s">
        <v>80</v>
      </c>
      <c r="E495" s="264" t="str">
        <f t="shared" si="7"/>
        <v>ESFemale55-59</v>
      </c>
      <c r="F495" s="263">
        <v>113719.7381</v>
      </c>
    </row>
    <row r="496" spans="2:6" x14ac:dyDescent="0.2">
      <c r="B496" s="261" t="s">
        <v>60</v>
      </c>
      <c r="C496" s="261" t="s">
        <v>48</v>
      </c>
      <c r="D496" s="264" t="s">
        <v>81</v>
      </c>
      <c r="E496" s="264" t="str">
        <f t="shared" si="7"/>
        <v>ESFemale60-64</v>
      </c>
      <c r="F496" s="263">
        <v>96665.961299999995</v>
      </c>
    </row>
    <row r="497" spans="2:6" x14ac:dyDescent="0.2">
      <c r="B497" s="261" t="s">
        <v>60</v>
      </c>
      <c r="C497" s="261" t="s">
        <v>48</v>
      </c>
      <c r="D497" s="264" t="s">
        <v>82</v>
      </c>
      <c r="E497" s="264" t="str">
        <f t="shared" si="7"/>
        <v>ESFemale65-69</v>
      </c>
      <c r="F497" s="263">
        <v>74185.099499999997</v>
      </c>
    </row>
    <row r="498" spans="2:6" x14ac:dyDescent="0.2">
      <c r="B498" s="261" t="s">
        <v>60</v>
      </c>
      <c r="C498" s="261" t="s">
        <v>48</v>
      </c>
      <c r="D498" s="264" t="s">
        <v>19</v>
      </c>
      <c r="E498" s="264" t="str">
        <f t="shared" si="7"/>
        <v>ESFemale70-74</v>
      </c>
      <c r="F498" s="263">
        <v>51440.844299999997</v>
      </c>
    </row>
    <row r="499" spans="2:6" x14ac:dyDescent="0.2">
      <c r="B499" s="261" t="s">
        <v>60</v>
      </c>
      <c r="C499" s="261" t="s">
        <v>48</v>
      </c>
      <c r="D499" s="264" t="s">
        <v>20</v>
      </c>
      <c r="E499" s="264" t="str">
        <f t="shared" si="7"/>
        <v>ESFemale75-79</v>
      </c>
      <c r="F499" s="263">
        <v>36556.838100000001</v>
      </c>
    </row>
    <row r="500" spans="2:6" x14ac:dyDescent="0.2">
      <c r="B500" s="261" t="s">
        <v>60</v>
      </c>
      <c r="C500" s="261" t="s">
        <v>48</v>
      </c>
      <c r="D500" s="264" t="s">
        <v>21</v>
      </c>
      <c r="E500" s="264" t="str">
        <f t="shared" si="7"/>
        <v>ESFemale80-84</v>
      </c>
      <c r="F500" s="263">
        <v>25635.0517</v>
      </c>
    </row>
    <row r="501" spans="2:6" x14ac:dyDescent="0.2">
      <c r="B501" s="261" t="s">
        <v>60</v>
      </c>
      <c r="C501" s="261" t="s">
        <v>48</v>
      </c>
      <c r="D501" s="264" t="s">
        <v>22</v>
      </c>
      <c r="E501" s="264" t="str">
        <f t="shared" si="7"/>
        <v>ESFemale85-89</v>
      </c>
      <c r="F501" s="263">
        <v>14850.0232</v>
      </c>
    </row>
    <row r="502" spans="2:6" x14ac:dyDescent="0.2">
      <c r="B502" s="261" t="s">
        <v>60</v>
      </c>
      <c r="C502" s="261" t="s">
        <v>48</v>
      </c>
      <c r="D502" s="264" t="s">
        <v>5</v>
      </c>
      <c r="E502" s="264" t="str">
        <f t="shared" si="7"/>
        <v>ESFemale90+</v>
      </c>
      <c r="F502" s="263">
        <v>10981.1212</v>
      </c>
    </row>
    <row r="503" spans="2:6" x14ac:dyDescent="0.2">
      <c r="B503" s="261" t="s">
        <v>60</v>
      </c>
      <c r="C503" s="261" t="s">
        <v>47</v>
      </c>
      <c r="D503" s="264">
        <v>0</v>
      </c>
      <c r="E503" s="264" t="str">
        <f t="shared" si="7"/>
        <v>ESMale0</v>
      </c>
      <c r="F503" s="263">
        <v>29589.9895</v>
      </c>
    </row>
    <row r="504" spans="2:6" x14ac:dyDescent="0.2">
      <c r="B504" s="261" t="s">
        <v>60</v>
      </c>
      <c r="C504" s="261" t="s">
        <v>47</v>
      </c>
      <c r="D504" s="265" t="s">
        <v>107</v>
      </c>
      <c r="E504" s="264" t="str">
        <f t="shared" si="7"/>
        <v>ESMale01-04</v>
      </c>
      <c r="F504" s="263">
        <v>117461.41130000001</v>
      </c>
    </row>
    <row r="505" spans="2:6" x14ac:dyDescent="0.2">
      <c r="B505" s="261" t="s">
        <v>60</v>
      </c>
      <c r="C505" s="261" t="s">
        <v>47</v>
      </c>
      <c r="D505" s="265" t="s">
        <v>106</v>
      </c>
      <c r="E505" s="264" t="str">
        <f t="shared" si="7"/>
        <v>ESMale05-09</v>
      </c>
      <c r="F505" s="263">
        <v>142414.75959999999</v>
      </c>
    </row>
    <row r="506" spans="2:6" x14ac:dyDescent="0.2">
      <c r="B506" s="261" t="s">
        <v>60</v>
      </c>
      <c r="C506" s="261" t="s">
        <v>47</v>
      </c>
      <c r="D506" s="265" t="s">
        <v>71</v>
      </c>
      <c r="E506" s="264" t="str">
        <f t="shared" si="7"/>
        <v>ESMale10-14</v>
      </c>
      <c r="F506" s="263">
        <v>140367.68849999999</v>
      </c>
    </row>
    <row r="507" spans="2:6" x14ac:dyDescent="0.2">
      <c r="B507" s="261" t="s">
        <v>60</v>
      </c>
      <c r="C507" s="261" t="s">
        <v>47</v>
      </c>
      <c r="D507" s="264" t="s">
        <v>72</v>
      </c>
      <c r="E507" s="264" t="str">
        <f t="shared" si="7"/>
        <v>ESMale15-19</v>
      </c>
      <c r="F507" s="263">
        <v>150236.59909999999</v>
      </c>
    </row>
    <row r="508" spans="2:6" x14ac:dyDescent="0.2">
      <c r="B508" s="261" t="s">
        <v>60</v>
      </c>
      <c r="C508" s="261" t="s">
        <v>47</v>
      </c>
      <c r="D508" s="264" t="s">
        <v>73</v>
      </c>
      <c r="E508" s="264" t="str">
        <f t="shared" si="7"/>
        <v>ESMale20-24</v>
      </c>
      <c r="F508" s="263">
        <v>158499.39120000001</v>
      </c>
    </row>
    <row r="509" spans="2:6" x14ac:dyDescent="0.2">
      <c r="B509" s="261" t="s">
        <v>60</v>
      </c>
      <c r="C509" s="261" t="s">
        <v>47</v>
      </c>
      <c r="D509" s="264" t="s">
        <v>74</v>
      </c>
      <c r="E509" s="264" t="str">
        <f t="shared" si="7"/>
        <v>ESMale25-29</v>
      </c>
      <c r="F509" s="263">
        <v>159843.38449999999</v>
      </c>
    </row>
    <row r="510" spans="2:6" x14ac:dyDescent="0.2">
      <c r="B510" s="261" t="s">
        <v>60</v>
      </c>
      <c r="C510" s="261" t="s">
        <v>47</v>
      </c>
      <c r="D510" s="264" t="s">
        <v>75</v>
      </c>
      <c r="E510" s="264" t="str">
        <f t="shared" si="7"/>
        <v>ESMale30-34</v>
      </c>
      <c r="F510" s="263">
        <v>170107.28779999999</v>
      </c>
    </row>
    <row r="511" spans="2:6" x14ac:dyDescent="0.2">
      <c r="B511" s="261" t="s">
        <v>60</v>
      </c>
      <c r="C511" s="261" t="s">
        <v>47</v>
      </c>
      <c r="D511" s="264" t="s">
        <v>76</v>
      </c>
      <c r="E511" s="264" t="str">
        <f t="shared" si="7"/>
        <v>ESMale35-39</v>
      </c>
      <c r="F511" s="263">
        <v>163559.67980000001</v>
      </c>
    </row>
    <row r="512" spans="2:6" x14ac:dyDescent="0.2">
      <c r="B512" s="261" t="s">
        <v>60</v>
      </c>
      <c r="C512" s="261" t="s">
        <v>47</v>
      </c>
      <c r="D512" s="264" t="s">
        <v>77</v>
      </c>
      <c r="E512" s="264" t="str">
        <f t="shared" si="7"/>
        <v>ESMale40-44</v>
      </c>
      <c r="F512" s="263">
        <v>145316.228</v>
      </c>
    </row>
    <row r="513" spans="2:6" x14ac:dyDescent="0.2">
      <c r="B513" s="261" t="s">
        <v>60</v>
      </c>
      <c r="C513" s="261" t="s">
        <v>47</v>
      </c>
      <c r="D513" s="264" t="s">
        <v>78</v>
      </c>
      <c r="E513" s="264" t="str">
        <f t="shared" si="7"/>
        <v>ESMale45-49</v>
      </c>
      <c r="F513" s="263">
        <v>123871.6112</v>
      </c>
    </row>
    <row r="514" spans="2:6" x14ac:dyDescent="0.2">
      <c r="B514" s="261" t="s">
        <v>60</v>
      </c>
      <c r="C514" s="261" t="s">
        <v>47</v>
      </c>
      <c r="D514" s="264" t="s">
        <v>79</v>
      </c>
      <c r="E514" s="264" t="str">
        <f t="shared" si="7"/>
        <v>ESMale50-54</v>
      </c>
      <c r="F514" s="263">
        <v>116617.32460000001</v>
      </c>
    </row>
    <row r="515" spans="2:6" x14ac:dyDescent="0.2">
      <c r="B515" s="261" t="s">
        <v>60</v>
      </c>
      <c r="C515" s="261" t="s">
        <v>47</v>
      </c>
      <c r="D515" s="264" t="s">
        <v>80</v>
      </c>
      <c r="E515" s="264" t="str">
        <f t="shared" si="7"/>
        <v>ESMale55-59</v>
      </c>
      <c r="F515" s="263">
        <v>104206.18120000001</v>
      </c>
    </row>
    <row r="516" spans="2:6" x14ac:dyDescent="0.2">
      <c r="B516" s="261" t="s">
        <v>60</v>
      </c>
      <c r="C516" s="261" t="s">
        <v>47</v>
      </c>
      <c r="D516" s="264" t="s">
        <v>81</v>
      </c>
      <c r="E516" s="264" t="str">
        <f t="shared" ref="E516:E579" si="8">_xlfn.CONCAT(B516,C516,D516)</f>
        <v>ESMale60-64</v>
      </c>
      <c r="F516" s="263">
        <v>86942.465400000001</v>
      </c>
    </row>
    <row r="517" spans="2:6" x14ac:dyDescent="0.2">
      <c r="B517" s="261" t="s">
        <v>60</v>
      </c>
      <c r="C517" s="261" t="s">
        <v>47</v>
      </c>
      <c r="D517" s="264" t="s">
        <v>82</v>
      </c>
      <c r="E517" s="264" t="str">
        <f t="shared" si="8"/>
        <v>ESMale65-69</v>
      </c>
      <c r="F517" s="263">
        <v>65091.1086</v>
      </c>
    </row>
    <row r="518" spans="2:6" x14ac:dyDescent="0.2">
      <c r="B518" s="261" t="s">
        <v>60</v>
      </c>
      <c r="C518" s="261" t="s">
        <v>47</v>
      </c>
      <c r="D518" s="264" t="s">
        <v>19</v>
      </c>
      <c r="E518" s="264" t="str">
        <f t="shared" si="8"/>
        <v>ESMale70-74</v>
      </c>
      <c r="F518" s="263">
        <v>42257.1368</v>
      </c>
    </row>
    <row r="519" spans="2:6" x14ac:dyDescent="0.2">
      <c r="B519" s="261" t="s">
        <v>60</v>
      </c>
      <c r="C519" s="261" t="s">
        <v>47</v>
      </c>
      <c r="D519" s="264" t="s">
        <v>20</v>
      </c>
      <c r="E519" s="264" t="str">
        <f t="shared" si="8"/>
        <v>ESMale75-79</v>
      </c>
      <c r="F519" s="263">
        <v>27507.913100000002</v>
      </c>
    </row>
    <row r="520" spans="2:6" x14ac:dyDescent="0.2">
      <c r="B520" s="261" t="s">
        <v>60</v>
      </c>
      <c r="C520" s="261" t="s">
        <v>47</v>
      </c>
      <c r="D520" s="264" t="s">
        <v>21</v>
      </c>
      <c r="E520" s="264" t="str">
        <f t="shared" si="8"/>
        <v>ESMale80-84</v>
      </c>
      <c r="F520" s="263">
        <v>17724.812099999999</v>
      </c>
    </row>
    <row r="521" spans="2:6" x14ac:dyDescent="0.2">
      <c r="B521" s="261" t="s">
        <v>60</v>
      </c>
      <c r="C521" s="261" t="s">
        <v>47</v>
      </c>
      <c r="D521" s="264" t="s">
        <v>22</v>
      </c>
      <c r="E521" s="264" t="str">
        <f t="shared" si="8"/>
        <v>ESMale85-89</v>
      </c>
      <c r="F521" s="263">
        <v>9542.9678999999996</v>
      </c>
    </row>
    <row r="522" spans="2:6" x14ac:dyDescent="0.2">
      <c r="B522" s="261" t="s">
        <v>60</v>
      </c>
      <c r="C522" s="261" t="s">
        <v>47</v>
      </c>
      <c r="D522" s="264" t="s">
        <v>5</v>
      </c>
      <c r="E522" s="264" t="str">
        <f t="shared" si="8"/>
        <v>ESMale90+</v>
      </c>
      <c r="F522" s="263">
        <v>5833.8051999999998</v>
      </c>
    </row>
    <row r="523" spans="2:6" x14ac:dyDescent="0.2">
      <c r="B523" s="261" t="s">
        <v>60</v>
      </c>
      <c r="C523" s="261" t="s">
        <v>3</v>
      </c>
      <c r="D523" s="264">
        <v>0</v>
      </c>
      <c r="E523" s="264" t="str">
        <f t="shared" si="8"/>
        <v>ESTotal0</v>
      </c>
      <c r="F523" s="263">
        <v>57846.465700000001</v>
      </c>
    </row>
    <row r="524" spans="2:6" x14ac:dyDescent="0.2">
      <c r="B524" s="261" t="s">
        <v>60</v>
      </c>
      <c r="C524" s="261" t="s">
        <v>3</v>
      </c>
      <c r="D524" s="265" t="s">
        <v>107</v>
      </c>
      <c r="E524" s="264" t="str">
        <f t="shared" si="8"/>
        <v>ESTotal01-04</v>
      </c>
      <c r="F524" s="263">
        <v>229835.65210000001</v>
      </c>
    </row>
    <row r="525" spans="2:6" x14ac:dyDescent="0.2">
      <c r="B525" s="261" t="s">
        <v>60</v>
      </c>
      <c r="C525" s="261" t="s">
        <v>3</v>
      </c>
      <c r="D525" s="265" t="s">
        <v>106</v>
      </c>
      <c r="E525" s="264" t="str">
        <f t="shared" si="8"/>
        <v>ESTotal05-09</v>
      </c>
      <c r="F525" s="263">
        <v>278864.04350000003</v>
      </c>
    </row>
    <row r="526" spans="2:6" x14ac:dyDescent="0.2">
      <c r="B526" s="261" t="s">
        <v>60</v>
      </c>
      <c r="C526" s="261" t="s">
        <v>3</v>
      </c>
      <c r="D526" s="265" t="s">
        <v>71</v>
      </c>
      <c r="E526" s="264" t="str">
        <f t="shared" si="8"/>
        <v>ESTotal10-14</v>
      </c>
      <c r="F526" s="263">
        <v>274978.86749999999</v>
      </c>
    </row>
    <row r="527" spans="2:6" x14ac:dyDescent="0.2">
      <c r="B527" s="261" t="s">
        <v>60</v>
      </c>
      <c r="C527" s="261" t="s">
        <v>3</v>
      </c>
      <c r="D527" s="264" t="s">
        <v>72</v>
      </c>
      <c r="E527" s="264" t="str">
        <f t="shared" si="8"/>
        <v>ESTotal15-19</v>
      </c>
      <c r="F527" s="263">
        <v>295782.88170000003</v>
      </c>
    </row>
    <row r="528" spans="2:6" x14ac:dyDescent="0.2">
      <c r="B528" s="261" t="s">
        <v>60</v>
      </c>
      <c r="C528" s="261" t="s">
        <v>3</v>
      </c>
      <c r="D528" s="264" t="s">
        <v>73</v>
      </c>
      <c r="E528" s="264" t="str">
        <f t="shared" si="8"/>
        <v>ESTotal20-24</v>
      </c>
      <c r="F528" s="263">
        <v>314743.5808</v>
      </c>
    </row>
    <row r="529" spans="2:6" x14ac:dyDescent="0.2">
      <c r="B529" s="261" t="s">
        <v>60</v>
      </c>
      <c r="C529" s="261" t="s">
        <v>3</v>
      </c>
      <c r="D529" s="264" t="s">
        <v>74</v>
      </c>
      <c r="E529" s="264" t="str">
        <f t="shared" si="8"/>
        <v>ESTotal25-29</v>
      </c>
      <c r="F529" s="263">
        <v>318700.8811</v>
      </c>
    </row>
    <row r="530" spans="2:6" x14ac:dyDescent="0.2">
      <c r="B530" s="261" t="s">
        <v>60</v>
      </c>
      <c r="C530" s="261" t="s">
        <v>3</v>
      </c>
      <c r="D530" s="264" t="s">
        <v>75</v>
      </c>
      <c r="E530" s="264" t="str">
        <f t="shared" si="8"/>
        <v>ESTotal30-34</v>
      </c>
      <c r="F530" s="263">
        <v>339171.98599999998</v>
      </c>
    </row>
    <row r="531" spans="2:6" x14ac:dyDescent="0.2">
      <c r="B531" s="261" t="s">
        <v>60</v>
      </c>
      <c r="C531" s="261" t="s">
        <v>3</v>
      </c>
      <c r="D531" s="264" t="s">
        <v>76</v>
      </c>
      <c r="E531" s="264" t="str">
        <f t="shared" si="8"/>
        <v>ESTotal35-39</v>
      </c>
      <c r="F531" s="263">
        <v>329481.80339999998</v>
      </c>
    </row>
    <row r="532" spans="2:6" x14ac:dyDescent="0.2">
      <c r="B532" s="261" t="s">
        <v>60</v>
      </c>
      <c r="C532" s="261" t="s">
        <v>3</v>
      </c>
      <c r="D532" s="264" t="s">
        <v>77</v>
      </c>
      <c r="E532" s="264" t="str">
        <f t="shared" si="8"/>
        <v>ESTotal40-44</v>
      </c>
      <c r="F532" s="263">
        <v>296670.74160000001</v>
      </c>
    </row>
    <row r="533" spans="2:6" x14ac:dyDescent="0.2">
      <c r="B533" s="261" t="s">
        <v>60</v>
      </c>
      <c r="C533" s="261" t="s">
        <v>3</v>
      </c>
      <c r="D533" s="264" t="s">
        <v>78</v>
      </c>
      <c r="E533" s="264" t="str">
        <f t="shared" si="8"/>
        <v>ESTotal45-49</v>
      </c>
      <c r="F533" s="263">
        <v>255535.2708</v>
      </c>
    </row>
    <row r="534" spans="2:6" x14ac:dyDescent="0.2">
      <c r="B534" s="261" t="s">
        <v>60</v>
      </c>
      <c r="C534" s="261" t="s">
        <v>3</v>
      </c>
      <c r="D534" s="264" t="s">
        <v>79</v>
      </c>
      <c r="E534" s="264" t="str">
        <f t="shared" si="8"/>
        <v>ESTotal50-54</v>
      </c>
      <c r="F534" s="263">
        <v>241002.9166</v>
      </c>
    </row>
    <row r="535" spans="2:6" x14ac:dyDescent="0.2">
      <c r="B535" s="261" t="s">
        <v>60</v>
      </c>
      <c r="C535" s="261" t="s">
        <v>3</v>
      </c>
      <c r="D535" s="264" t="s">
        <v>80</v>
      </c>
      <c r="E535" s="264" t="str">
        <f t="shared" si="8"/>
        <v>ESTotal55-59</v>
      </c>
      <c r="F535" s="263">
        <v>217925.91930000001</v>
      </c>
    </row>
    <row r="536" spans="2:6" x14ac:dyDescent="0.2">
      <c r="B536" s="261" t="s">
        <v>60</v>
      </c>
      <c r="C536" s="261" t="s">
        <v>3</v>
      </c>
      <c r="D536" s="264" t="s">
        <v>81</v>
      </c>
      <c r="E536" s="264" t="str">
        <f t="shared" si="8"/>
        <v>ESTotal60-64</v>
      </c>
      <c r="F536" s="263">
        <v>183608.41940000001</v>
      </c>
    </row>
    <row r="537" spans="2:6" x14ac:dyDescent="0.2">
      <c r="B537" s="261" t="s">
        <v>60</v>
      </c>
      <c r="C537" s="261" t="s">
        <v>3</v>
      </c>
      <c r="D537" s="264" t="s">
        <v>82</v>
      </c>
      <c r="E537" s="264" t="str">
        <f t="shared" si="8"/>
        <v>ESTotal65-69</v>
      </c>
      <c r="F537" s="263">
        <v>139276.2066</v>
      </c>
    </row>
    <row r="538" spans="2:6" x14ac:dyDescent="0.2">
      <c r="B538" s="261" t="s">
        <v>60</v>
      </c>
      <c r="C538" s="261" t="s">
        <v>3</v>
      </c>
      <c r="D538" s="264" t="s">
        <v>19</v>
      </c>
      <c r="E538" s="264" t="str">
        <f t="shared" si="8"/>
        <v>ESTotal70-74</v>
      </c>
      <c r="F538" s="263">
        <v>93697.974700000006</v>
      </c>
    </row>
    <row r="539" spans="2:6" x14ac:dyDescent="0.2">
      <c r="B539" s="261" t="s">
        <v>60</v>
      </c>
      <c r="C539" s="261" t="s">
        <v>3</v>
      </c>
      <c r="D539" s="264" t="s">
        <v>20</v>
      </c>
      <c r="E539" s="264" t="str">
        <f t="shared" si="8"/>
        <v>ESTotal75-79</v>
      </c>
      <c r="F539" s="263">
        <v>64064.750899999999</v>
      </c>
    </row>
    <row r="540" spans="2:6" x14ac:dyDescent="0.2">
      <c r="B540" s="261" t="s">
        <v>60</v>
      </c>
      <c r="C540" s="261" t="s">
        <v>3</v>
      </c>
      <c r="D540" s="264" t="s">
        <v>21</v>
      </c>
      <c r="E540" s="264" t="str">
        <f t="shared" si="8"/>
        <v>ESTotal80-84</v>
      </c>
      <c r="F540" s="263">
        <v>43359.860800000002</v>
      </c>
    </row>
    <row r="541" spans="2:6" x14ac:dyDescent="0.2">
      <c r="B541" s="261" t="s">
        <v>60</v>
      </c>
      <c r="C541" s="261" t="s">
        <v>3</v>
      </c>
      <c r="D541" s="264" t="s">
        <v>22</v>
      </c>
      <c r="E541" s="264" t="str">
        <f t="shared" si="8"/>
        <v>ESTotal85-89</v>
      </c>
      <c r="F541" s="263">
        <v>24392.985100000002</v>
      </c>
    </row>
    <row r="542" spans="2:6" x14ac:dyDescent="0.2">
      <c r="B542" s="261" t="s">
        <v>60</v>
      </c>
      <c r="C542" s="261" t="s">
        <v>3</v>
      </c>
      <c r="D542" s="264" t="s">
        <v>5</v>
      </c>
      <c r="E542" s="264" t="str">
        <f t="shared" si="8"/>
        <v>ESTotal90+</v>
      </c>
      <c r="F542" s="263">
        <v>16814.926200000002</v>
      </c>
    </row>
    <row r="543" spans="2:6" x14ac:dyDescent="0.2">
      <c r="B543" s="261" t="s">
        <v>68</v>
      </c>
      <c r="C543" s="261" t="s">
        <v>48</v>
      </c>
      <c r="D543" s="264">
        <v>0</v>
      </c>
      <c r="E543" s="264" t="str">
        <f t="shared" si="8"/>
        <v>GOFemale0</v>
      </c>
      <c r="F543" s="263">
        <v>49566.135600000001</v>
      </c>
    </row>
    <row r="544" spans="2:6" x14ac:dyDescent="0.2">
      <c r="B544" s="261" t="s">
        <v>68</v>
      </c>
      <c r="C544" s="261" t="s">
        <v>48</v>
      </c>
      <c r="D544" s="265" t="s">
        <v>107</v>
      </c>
      <c r="E544" s="264" t="str">
        <f t="shared" si="8"/>
        <v>GOFemale01-04</v>
      </c>
      <c r="F544" s="263">
        <v>202849.17199999999</v>
      </c>
    </row>
    <row r="545" spans="2:6" x14ac:dyDescent="0.2">
      <c r="B545" s="261" t="s">
        <v>68</v>
      </c>
      <c r="C545" s="261" t="s">
        <v>48</v>
      </c>
      <c r="D545" s="265" t="s">
        <v>106</v>
      </c>
      <c r="E545" s="264" t="str">
        <f t="shared" si="8"/>
        <v>GOFemale05-09</v>
      </c>
      <c r="F545" s="263">
        <v>248779.27189999999</v>
      </c>
    </row>
    <row r="546" spans="2:6" x14ac:dyDescent="0.2">
      <c r="B546" s="261" t="s">
        <v>68</v>
      </c>
      <c r="C546" s="261" t="s">
        <v>48</v>
      </c>
      <c r="D546" s="265" t="s">
        <v>71</v>
      </c>
      <c r="E546" s="264" t="str">
        <f t="shared" si="8"/>
        <v>GOFemale10-14</v>
      </c>
      <c r="F546" s="263">
        <v>242535.84890000001</v>
      </c>
    </row>
    <row r="547" spans="2:6" x14ac:dyDescent="0.2">
      <c r="B547" s="261" t="s">
        <v>68</v>
      </c>
      <c r="C547" s="261" t="s">
        <v>48</v>
      </c>
      <c r="D547" s="264" t="s">
        <v>72</v>
      </c>
      <c r="E547" s="264" t="str">
        <f t="shared" si="8"/>
        <v>GOFemale15-19</v>
      </c>
      <c r="F547" s="263">
        <v>258764.77609999999</v>
      </c>
    </row>
    <row r="548" spans="2:6" x14ac:dyDescent="0.2">
      <c r="B548" s="261" t="s">
        <v>68</v>
      </c>
      <c r="C548" s="261" t="s">
        <v>48</v>
      </c>
      <c r="D548" s="264" t="s">
        <v>73</v>
      </c>
      <c r="E548" s="264" t="str">
        <f t="shared" si="8"/>
        <v>GOFemale20-24</v>
      </c>
      <c r="F548" s="263">
        <v>285944.26620000001</v>
      </c>
    </row>
    <row r="549" spans="2:6" x14ac:dyDescent="0.2">
      <c r="B549" s="261" t="s">
        <v>68</v>
      </c>
      <c r="C549" s="261" t="s">
        <v>48</v>
      </c>
      <c r="D549" s="264" t="s">
        <v>74</v>
      </c>
      <c r="E549" s="264" t="str">
        <f t="shared" si="8"/>
        <v>GOFemale25-29</v>
      </c>
      <c r="F549" s="263">
        <v>294847.8542</v>
      </c>
    </row>
    <row r="550" spans="2:6" x14ac:dyDescent="0.2">
      <c r="B550" s="261" t="s">
        <v>68</v>
      </c>
      <c r="C550" s="261" t="s">
        <v>48</v>
      </c>
      <c r="D550" s="264" t="s">
        <v>75</v>
      </c>
      <c r="E550" s="264" t="str">
        <f t="shared" si="8"/>
        <v>GOFemale30-34</v>
      </c>
      <c r="F550" s="263">
        <v>300554.69300000003</v>
      </c>
    </row>
    <row r="551" spans="2:6" x14ac:dyDescent="0.2">
      <c r="B551" s="261" t="s">
        <v>68</v>
      </c>
      <c r="C551" s="261" t="s">
        <v>48</v>
      </c>
      <c r="D551" s="264" t="s">
        <v>76</v>
      </c>
      <c r="E551" s="264" t="str">
        <f t="shared" si="8"/>
        <v>GOFemale35-39</v>
      </c>
      <c r="F551" s="263">
        <v>293949.58029999997</v>
      </c>
    </row>
    <row r="552" spans="2:6" x14ac:dyDescent="0.2">
      <c r="B552" s="261" t="s">
        <v>68</v>
      </c>
      <c r="C552" s="261" t="s">
        <v>48</v>
      </c>
      <c r="D552" s="264" t="s">
        <v>77</v>
      </c>
      <c r="E552" s="264" t="str">
        <f t="shared" si="8"/>
        <v>GOFemale40-44</v>
      </c>
      <c r="F552" s="263">
        <v>273776.94089999999</v>
      </c>
    </row>
    <row r="553" spans="2:6" x14ac:dyDescent="0.2">
      <c r="B553" s="261" t="s">
        <v>68</v>
      </c>
      <c r="C553" s="261" t="s">
        <v>48</v>
      </c>
      <c r="D553" s="264" t="s">
        <v>78</v>
      </c>
      <c r="E553" s="264" t="str">
        <f t="shared" si="8"/>
        <v>GOFemale45-49</v>
      </c>
      <c r="F553" s="263">
        <v>241046.11420000001</v>
      </c>
    </row>
    <row r="554" spans="2:6" x14ac:dyDescent="0.2">
      <c r="B554" s="261" t="s">
        <v>68</v>
      </c>
      <c r="C554" s="261" t="s">
        <v>48</v>
      </c>
      <c r="D554" s="264" t="s">
        <v>79</v>
      </c>
      <c r="E554" s="264" t="str">
        <f t="shared" si="8"/>
        <v>GOFemale50-54</v>
      </c>
      <c r="F554" s="263">
        <v>215869.81039999999</v>
      </c>
    </row>
    <row r="555" spans="2:6" x14ac:dyDescent="0.2">
      <c r="B555" s="261" t="s">
        <v>68</v>
      </c>
      <c r="C555" s="261" t="s">
        <v>48</v>
      </c>
      <c r="D555" s="264" t="s">
        <v>80</v>
      </c>
      <c r="E555" s="264" t="str">
        <f t="shared" si="8"/>
        <v>GOFemale55-59</v>
      </c>
      <c r="F555" s="263">
        <v>181731.86989999999</v>
      </c>
    </row>
    <row r="556" spans="2:6" x14ac:dyDescent="0.2">
      <c r="B556" s="261" t="s">
        <v>68</v>
      </c>
      <c r="C556" s="261" t="s">
        <v>48</v>
      </c>
      <c r="D556" s="264" t="s">
        <v>81</v>
      </c>
      <c r="E556" s="264" t="str">
        <f t="shared" si="8"/>
        <v>GOFemale60-64</v>
      </c>
      <c r="F556" s="263">
        <v>145226.39559999999</v>
      </c>
    </row>
    <row r="557" spans="2:6" x14ac:dyDescent="0.2">
      <c r="B557" s="261" t="s">
        <v>68</v>
      </c>
      <c r="C557" s="261" t="s">
        <v>48</v>
      </c>
      <c r="D557" s="264" t="s">
        <v>82</v>
      </c>
      <c r="E557" s="264" t="str">
        <f t="shared" si="8"/>
        <v>GOFemale65-69</v>
      </c>
      <c r="F557" s="263">
        <v>110856.1695</v>
      </c>
    </row>
    <row r="558" spans="2:6" x14ac:dyDescent="0.2">
      <c r="B558" s="261" t="s">
        <v>68</v>
      </c>
      <c r="C558" s="261" t="s">
        <v>48</v>
      </c>
      <c r="D558" s="264" t="s">
        <v>19</v>
      </c>
      <c r="E558" s="264" t="str">
        <f t="shared" si="8"/>
        <v>GOFemale70-74</v>
      </c>
      <c r="F558" s="263">
        <v>78317.856599999999</v>
      </c>
    </row>
    <row r="559" spans="2:6" x14ac:dyDescent="0.2">
      <c r="B559" s="261" t="s">
        <v>68</v>
      </c>
      <c r="C559" s="261" t="s">
        <v>48</v>
      </c>
      <c r="D559" s="264" t="s">
        <v>20</v>
      </c>
      <c r="E559" s="264" t="str">
        <f t="shared" si="8"/>
        <v>GOFemale75-79</v>
      </c>
      <c r="F559" s="263">
        <v>52710.5893</v>
      </c>
    </row>
    <row r="560" spans="2:6" x14ac:dyDescent="0.2">
      <c r="B560" s="261" t="s">
        <v>68</v>
      </c>
      <c r="C560" s="261" t="s">
        <v>48</v>
      </c>
      <c r="D560" s="264" t="s">
        <v>21</v>
      </c>
      <c r="E560" s="264" t="str">
        <f t="shared" si="8"/>
        <v>GOFemale80-84</v>
      </c>
      <c r="F560" s="263">
        <v>33543.980900000002</v>
      </c>
    </row>
    <row r="561" spans="2:6" x14ac:dyDescent="0.2">
      <c r="B561" s="261" t="s">
        <v>68</v>
      </c>
      <c r="C561" s="261" t="s">
        <v>48</v>
      </c>
      <c r="D561" s="264" t="s">
        <v>22</v>
      </c>
      <c r="E561" s="264" t="str">
        <f t="shared" si="8"/>
        <v>GOFemale85-89</v>
      </c>
      <c r="F561" s="263">
        <v>16609.805799999998</v>
      </c>
    </row>
    <row r="562" spans="2:6" x14ac:dyDescent="0.2">
      <c r="B562" s="261" t="s">
        <v>68</v>
      </c>
      <c r="C562" s="261" t="s">
        <v>48</v>
      </c>
      <c r="D562" s="264" t="s">
        <v>5</v>
      </c>
      <c r="E562" s="264" t="str">
        <f t="shared" si="8"/>
        <v>GOFemale90+</v>
      </c>
      <c r="F562" s="263">
        <v>9075.9987000000001</v>
      </c>
    </row>
    <row r="563" spans="2:6" x14ac:dyDescent="0.2">
      <c r="B563" s="261" t="s">
        <v>68</v>
      </c>
      <c r="C563" s="261" t="s">
        <v>47</v>
      </c>
      <c r="D563" s="264">
        <v>0</v>
      </c>
      <c r="E563" s="264" t="str">
        <f t="shared" si="8"/>
        <v>GOMale0</v>
      </c>
      <c r="F563" s="263">
        <v>51912.743999999999</v>
      </c>
    </row>
    <row r="564" spans="2:6" x14ac:dyDescent="0.2">
      <c r="B564" s="261" t="s">
        <v>68</v>
      </c>
      <c r="C564" s="261" t="s">
        <v>47</v>
      </c>
      <c r="D564" s="265" t="s">
        <v>107</v>
      </c>
      <c r="E564" s="264" t="str">
        <f t="shared" si="8"/>
        <v>GOMale01-04</v>
      </c>
      <c r="F564" s="263">
        <v>211792.29639999999</v>
      </c>
    </row>
    <row r="565" spans="2:6" x14ac:dyDescent="0.2">
      <c r="B565" s="261" t="s">
        <v>68</v>
      </c>
      <c r="C565" s="261" t="s">
        <v>47</v>
      </c>
      <c r="D565" s="265" t="s">
        <v>106</v>
      </c>
      <c r="E565" s="264" t="str">
        <f t="shared" si="8"/>
        <v>GOMale05-09</v>
      </c>
      <c r="F565" s="263">
        <v>258990.4149</v>
      </c>
    </row>
    <row r="566" spans="2:6" x14ac:dyDescent="0.2">
      <c r="B566" s="261" t="s">
        <v>68</v>
      </c>
      <c r="C566" s="261" t="s">
        <v>47</v>
      </c>
      <c r="D566" s="265" t="s">
        <v>71</v>
      </c>
      <c r="E566" s="264" t="str">
        <f t="shared" si="8"/>
        <v>GOMale10-14</v>
      </c>
      <c r="F566" s="263">
        <v>252837.23</v>
      </c>
    </row>
    <row r="567" spans="2:6" x14ac:dyDescent="0.2">
      <c r="B567" s="261" t="s">
        <v>68</v>
      </c>
      <c r="C567" s="261" t="s">
        <v>47</v>
      </c>
      <c r="D567" s="264" t="s">
        <v>72</v>
      </c>
      <c r="E567" s="264" t="str">
        <f t="shared" si="8"/>
        <v>GOMale15-19</v>
      </c>
      <c r="F567" s="263">
        <v>267580.95549999998</v>
      </c>
    </row>
    <row r="568" spans="2:6" x14ac:dyDescent="0.2">
      <c r="B568" s="261" t="s">
        <v>68</v>
      </c>
      <c r="C568" s="261" t="s">
        <v>47</v>
      </c>
      <c r="D568" s="264" t="s">
        <v>73</v>
      </c>
      <c r="E568" s="264" t="str">
        <f t="shared" si="8"/>
        <v>GOMale20-24</v>
      </c>
      <c r="F568" s="263">
        <v>290712.12910000002</v>
      </c>
    </row>
    <row r="569" spans="2:6" x14ac:dyDescent="0.2">
      <c r="B569" s="261" t="s">
        <v>68</v>
      </c>
      <c r="C569" s="261" t="s">
        <v>47</v>
      </c>
      <c r="D569" s="264" t="s">
        <v>74</v>
      </c>
      <c r="E569" s="264" t="str">
        <f t="shared" si="8"/>
        <v>GOMale25-29</v>
      </c>
      <c r="F569" s="263">
        <v>297467.50520000001</v>
      </c>
    </row>
    <row r="570" spans="2:6" x14ac:dyDescent="0.2">
      <c r="B570" s="261" t="s">
        <v>68</v>
      </c>
      <c r="C570" s="261" t="s">
        <v>47</v>
      </c>
      <c r="D570" s="264" t="s">
        <v>75</v>
      </c>
      <c r="E570" s="264" t="str">
        <f t="shared" si="8"/>
        <v>GOMale30-34</v>
      </c>
      <c r="F570" s="263">
        <v>304475.83179999999</v>
      </c>
    </row>
    <row r="571" spans="2:6" x14ac:dyDescent="0.2">
      <c r="B571" s="261" t="s">
        <v>68</v>
      </c>
      <c r="C571" s="261" t="s">
        <v>47</v>
      </c>
      <c r="D571" s="264" t="s">
        <v>76</v>
      </c>
      <c r="E571" s="264" t="str">
        <f t="shared" si="8"/>
        <v>GOMale35-39</v>
      </c>
      <c r="F571" s="263">
        <v>290428.7316</v>
      </c>
    </row>
    <row r="572" spans="2:6" x14ac:dyDescent="0.2">
      <c r="B572" s="261" t="s">
        <v>68</v>
      </c>
      <c r="C572" s="261" t="s">
        <v>47</v>
      </c>
      <c r="D572" s="264" t="s">
        <v>77</v>
      </c>
      <c r="E572" s="264" t="str">
        <f t="shared" si="8"/>
        <v>GOMale40-44</v>
      </c>
      <c r="F572" s="263">
        <v>264049.47560000001</v>
      </c>
    </row>
    <row r="573" spans="2:6" x14ac:dyDescent="0.2">
      <c r="B573" s="261" t="s">
        <v>68</v>
      </c>
      <c r="C573" s="261" t="s">
        <v>47</v>
      </c>
      <c r="D573" s="264" t="s">
        <v>78</v>
      </c>
      <c r="E573" s="264" t="str">
        <f t="shared" si="8"/>
        <v>GOMale45-49</v>
      </c>
      <c r="F573" s="263">
        <v>229368.78450000001</v>
      </c>
    </row>
    <row r="574" spans="2:6" x14ac:dyDescent="0.2">
      <c r="B574" s="261" t="s">
        <v>68</v>
      </c>
      <c r="C574" s="261" t="s">
        <v>47</v>
      </c>
      <c r="D574" s="264" t="s">
        <v>79</v>
      </c>
      <c r="E574" s="264" t="str">
        <f t="shared" si="8"/>
        <v>GOMale50-54</v>
      </c>
      <c r="F574" s="263">
        <v>203516.78700000001</v>
      </c>
    </row>
    <row r="575" spans="2:6" x14ac:dyDescent="0.2">
      <c r="B575" s="261" t="s">
        <v>68</v>
      </c>
      <c r="C575" s="261" t="s">
        <v>47</v>
      </c>
      <c r="D575" s="264" t="s">
        <v>80</v>
      </c>
      <c r="E575" s="264" t="str">
        <f t="shared" si="8"/>
        <v>GOMale55-59</v>
      </c>
      <c r="F575" s="263">
        <v>167737.06169999999</v>
      </c>
    </row>
    <row r="576" spans="2:6" x14ac:dyDescent="0.2">
      <c r="B576" s="261" t="s">
        <v>68</v>
      </c>
      <c r="C576" s="261" t="s">
        <v>47</v>
      </c>
      <c r="D576" s="264" t="s">
        <v>81</v>
      </c>
      <c r="E576" s="264" t="str">
        <f t="shared" si="8"/>
        <v>GOMale60-64</v>
      </c>
      <c r="F576" s="263">
        <v>130618.0306</v>
      </c>
    </row>
    <row r="577" spans="2:6" x14ac:dyDescent="0.2">
      <c r="B577" s="261" t="s">
        <v>68</v>
      </c>
      <c r="C577" s="261" t="s">
        <v>47</v>
      </c>
      <c r="D577" s="264" t="s">
        <v>82</v>
      </c>
      <c r="E577" s="264" t="str">
        <f t="shared" si="8"/>
        <v>GOMale65-69</v>
      </c>
      <c r="F577" s="263">
        <v>97120.973800000007</v>
      </c>
    </row>
    <row r="578" spans="2:6" x14ac:dyDescent="0.2">
      <c r="B578" s="261" t="s">
        <v>68</v>
      </c>
      <c r="C578" s="261" t="s">
        <v>47</v>
      </c>
      <c r="D578" s="264" t="s">
        <v>19</v>
      </c>
      <c r="E578" s="264" t="str">
        <f t="shared" si="8"/>
        <v>GOMale70-74</v>
      </c>
      <c r="F578" s="263">
        <v>68644.824500000002</v>
      </c>
    </row>
    <row r="579" spans="2:6" x14ac:dyDescent="0.2">
      <c r="B579" s="261" t="s">
        <v>68</v>
      </c>
      <c r="C579" s="261" t="s">
        <v>47</v>
      </c>
      <c r="D579" s="264" t="s">
        <v>20</v>
      </c>
      <c r="E579" s="264" t="str">
        <f t="shared" si="8"/>
        <v>GOMale75-79</v>
      </c>
      <c r="F579" s="263">
        <v>44947.321300000003</v>
      </c>
    </row>
    <row r="580" spans="2:6" x14ac:dyDescent="0.2">
      <c r="B580" s="261" t="s">
        <v>68</v>
      </c>
      <c r="C580" s="261" t="s">
        <v>47</v>
      </c>
      <c r="D580" s="264" t="s">
        <v>21</v>
      </c>
      <c r="E580" s="264" t="str">
        <f t="shared" ref="E580:E643" si="9">_xlfn.CONCAT(B580,C580,D580)</f>
        <v>GOMale80-84</v>
      </c>
      <c r="F580" s="263">
        <v>27018.592499999999</v>
      </c>
    </row>
    <row r="581" spans="2:6" x14ac:dyDescent="0.2">
      <c r="B581" s="261" t="s">
        <v>68</v>
      </c>
      <c r="C581" s="261" t="s">
        <v>47</v>
      </c>
      <c r="D581" s="264" t="s">
        <v>22</v>
      </c>
      <c r="E581" s="264" t="str">
        <f t="shared" si="9"/>
        <v>GOMale85-89</v>
      </c>
      <c r="F581" s="263">
        <v>12689.8483</v>
      </c>
    </row>
    <row r="582" spans="2:6" x14ac:dyDescent="0.2">
      <c r="B582" s="261" t="s">
        <v>68</v>
      </c>
      <c r="C582" s="261" t="s">
        <v>47</v>
      </c>
      <c r="D582" s="264" t="s">
        <v>5</v>
      </c>
      <c r="E582" s="264" t="str">
        <f t="shared" si="9"/>
        <v>GOMale90+</v>
      </c>
      <c r="F582" s="263">
        <v>6762.1926999999996</v>
      </c>
    </row>
    <row r="583" spans="2:6" x14ac:dyDescent="0.2">
      <c r="B583" s="261" t="s">
        <v>68</v>
      </c>
      <c r="C583" s="261" t="s">
        <v>3</v>
      </c>
      <c r="D583" s="264">
        <v>0</v>
      </c>
      <c r="E583" s="264" t="str">
        <f t="shared" si="9"/>
        <v>GOTotal0</v>
      </c>
      <c r="F583" s="263">
        <v>101478.8796</v>
      </c>
    </row>
    <row r="584" spans="2:6" x14ac:dyDescent="0.2">
      <c r="B584" s="261" t="s">
        <v>68</v>
      </c>
      <c r="C584" s="261" t="s">
        <v>3</v>
      </c>
      <c r="D584" s="265" t="s">
        <v>107</v>
      </c>
      <c r="E584" s="264" t="str">
        <f t="shared" si="9"/>
        <v>GOTotal01-04</v>
      </c>
      <c r="F584" s="263">
        <v>414641.46840000001</v>
      </c>
    </row>
    <row r="585" spans="2:6" x14ac:dyDescent="0.2">
      <c r="B585" s="261" t="s">
        <v>68</v>
      </c>
      <c r="C585" s="261" t="s">
        <v>3</v>
      </c>
      <c r="D585" s="265" t="s">
        <v>106</v>
      </c>
      <c r="E585" s="264" t="str">
        <f t="shared" si="9"/>
        <v>GOTotal05-09</v>
      </c>
      <c r="F585" s="263">
        <v>507769.68670000002</v>
      </c>
    </row>
    <row r="586" spans="2:6" x14ac:dyDescent="0.2">
      <c r="B586" s="261" t="s">
        <v>68</v>
      </c>
      <c r="C586" s="261" t="s">
        <v>3</v>
      </c>
      <c r="D586" s="265" t="s">
        <v>71</v>
      </c>
      <c r="E586" s="264" t="str">
        <f t="shared" si="9"/>
        <v>GOTotal10-14</v>
      </c>
      <c r="F586" s="263">
        <v>495373.07780000003</v>
      </c>
    </row>
    <row r="587" spans="2:6" x14ac:dyDescent="0.2">
      <c r="B587" s="261" t="s">
        <v>68</v>
      </c>
      <c r="C587" s="261" t="s">
        <v>3</v>
      </c>
      <c r="D587" s="264" t="s">
        <v>72</v>
      </c>
      <c r="E587" s="264" t="str">
        <f t="shared" si="9"/>
        <v>GOTotal15-19</v>
      </c>
      <c r="F587" s="263">
        <v>526345.728</v>
      </c>
    </row>
    <row r="588" spans="2:6" x14ac:dyDescent="0.2">
      <c r="B588" s="261" t="s">
        <v>68</v>
      </c>
      <c r="C588" s="261" t="s">
        <v>3</v>
      </c>
      <c r="D588" s="264" t="s">
        <v>73</v>
      </c>
      <c r="E588" s="264" t="str">
        <f t="shared" si="9"/>
        <v>GOTotal20-24</v>
      </c>
      <c r="F588" s="263">
        <v>576656.353</v>
      </c>
    </row>
    <row r="589" spans="2:6" x14ac:dyDescent="0.2">
      <c r="B589" s="261" t="s">
        <v>68</v>
      </c>
      <c r="C589" s="261" t="s">
        <v>3</v>
      </c>
      <c r="D589" s="264" t="s">
        <v>74</v>
      </c>
      <c r="E589" s="264" t="str">
        <f t="shared" si="9"/>
        <v>GOTotal25-29</v>
      </c>
      <c r="F589" s="263">
        <v>592315.33530000004</v>
      </c>
    </row>
    <row r="590" spans="2:6" x14ac:dyDescent="0.2">
      <c r="B590" s="261" t="s">
        <v>68</v>
      </c>
      <c r="C590" s="261" t="s">
        <v>3</v>
      </c>
      <c r="D590" s="264" t="s">
        <v>75</v>
      </c>
      <c r="E590" s="264" t="str">
        <f t="shared" si="9"/>
        <v>GOTotal30-34</v>
      </c>
      <c r="F590" s="263">
        <v>605030.47360000003</v>
      </c>
    </row>
    <row r="591" spans="2:6" x14ac:dyDescent="0.2">
      <c r="B591" s="261" t="s">
        <v>68</v>
      </c>
      <c r="C591" s="261" t="s">
        <v>3</v>
      </c>
      <c r="D591" s="264" t="s">
        <v>76</v>
      </c>
      <c r="E591" s="264" t="str">
        <f t="shared" si="9"/>
        <v>GOTotal35-39</v>
      </c>
      <c r="F591" s="263">
        <v>584378.25749999995</v>
      </c>
    </row>
    <row r="592" spans="2:6" x14ac:dyDescent="0.2">
      <c r="B592" s="261" t="s">
        <v>68</v>
      </c>
      <c r="C592" s="261" t="s">
        <v>3</v>
      </c>
      <c r="D592" s="264" t="s">
        <v>77</v>
      </c>
      <c r="E592" s="264" t="str">
        <f t="shared" si="9"/>
        <v>GOTotal40-44</v>
      </c>
      <c r="F592" s="263">
        <v>537826.4031</v>
      </c>
    </row>
    <row r="593" spans="2:6" x14ac:dyDescent="0.2">
      <c r="B593" s="261" t="s">
        <v>68</v>
      </c>
      <c r="C593" s="261" t="s">
        <v>3</v>
      </c>
      <c r="D593" s="264" t="s">
        <v>78</v>
      </c>
      <c r="E593" s="264" t="str">
        <f t="shared" si="9"/>
        <v>GOTotal45-49</v>
      </c>
      <c r="F593" s="263">
        <v>470414.89720000001</v>
      </c>
    </row>
    <row r="594" spans="2:6" x14ac:dyDescent="0.2">
      <c r="B594" s="261" t="s">
        <v>68</v>
      </c>
      <c r="C594" s="261" t="s">
        <v>3</v>
      </c>
      <c r="D594" s="264" t="s">
        <v>79</v>
      </c>
      <c r="E594" s="264" t="str">
        <f t="shared" si="9"/>
        <v>GOTotal50-54</v>
      </c>
      <c r="F594" s="263">
        <v>419386.59700000001</v>
      </c>
    </row>
    <row r="595" spans="2:6" x14ac:dyDescent="0.2">
      <c r="B595" s="261" t="s">
        <v>68</v>
      </c>
      <c r="C595" s="261" t="s">
        <v>3</v>
      </c>
      <c r="D595" s="264" t="s">
        <v>80</v>
      </c>
      <c r="E595" s="264" t="str">
        <f t="shared" si="9"/>
        <v>GOTotal55-59</v>
      </c>
      <c r="F595" s="263">
        <v>349468.93119999999</v>
      </c>
    </row>
    <row r="596" spans="2:6" x14ac:dyDescent="0.2">
      <c r="B596" s="261" t="s">
        <v>68</v>
      </c>
      <c r="C596" s="261" t="s">
        <v>3</v>
      </c>
      <c r="D596" s="264" t="s">
        <v>81</v>
      </c>
      <c r="E596" s="264" t="str">
        <f t="shared" si="9"/>
        <v>GOTotal60-64</v>
      </c>
      <c r="F596" s="263">
        <v>275844.42499999999</v>
      </c>
    </row>
    <row r="597" spans="2:6" x14ac:dyDescent="0.2">
      <c r="B597" s="261" t="s">
        <v>68</v>
      </c>
      <c r="C597" s="261" t="s">
        <v>3</v>
      </c>
      <c r="D597" s="264" t="s">
        <v>82</v>
      </c>
      <c r="E597" s="264" t="str">
        <f t="shared" si="9"/>
        <v>GOTotal65-69</v>
      </c>
      <c r="F597" s="263">
        <v>207977.08840000001</v>
      </c>
    </row>
    <row r="598" spans="2:6" x14ac:dyDescent="0.2">
      <c r="B598" s="261" t="s">
        <v>68</v>
      </c>
      <c r="C598" s="261" t="s">
        <v>3</v>
      </c>
      <c r="D598" s="264" t="s">
        <v>19</v>
      </c>
      <c r="E598" s="264" t="str">
        <f t="shared" si="9"/>
        <v>GOTotal70-74</v>
      </c>
      <c r="F598" s="263">
        <v>146962.606</v>
      </c>
    </row>
    <row r="599" spans="2:6" x14ac:dyDescent="0.2">
      <c r="B599" s="261" t="s">
        <v>68</v>
      </c>
      <c r="C599" s="261" t="s">
        <v>3</v>
      </c>
      <c r="D599" s="264" t="s">
        <v>20</v>
      </c>
      <c r="E599" s="264" t="str">
        <f t="shared" si="9"/>
        <v>GOTotal75-79</v>
      </c>
      <c r="F599" s="263">
        <v>97657.897299999997</v>
      </c>
    </row>
    <row r="600" spans="2:6" x14ac:dyDescent="0.2">
      <c r="B600" s="261" t="s">
        <v>68</v>
      </c>
      <c r="C600" s="261" t="s">
        <v>3</v>
      </c>
      <c r="D600" s="264" t="s">
        <v>21</v>
      </c>
      <c r="E600" s="264" t="str">
        <f t="shared" si="9"/>
        <v>GOTotal80-84</v>
      </c>
      <c r="F600" s="263">
        <v>60562.564200000001</v>
      </c>
    </row>
    <row r="601" spans="2:6" x14ac:dyDescent="0.2">
      <c r="B601" s="261" t="s">
        <v>68</v>
      </c>
      <c r="C601" s="261" t="s">
        <v>3</v>
      </c>
      <c r="D601" s="264" t="s">
        <v>22</v>
      </c>
      <c r="E601" s="264" t="str">
        <f t="shared" si="9"/>
        <v>GOTotal85-89</v>
      </c>
      <c r="F601" s="263">
        <v>29299.635200000001</v>
      </c>
    </row>
    <row r="602" spans="2:6" x14ac:dyDescent="0.2">
      <c r="B602" s="261" t="s">
        <v>68</v>
      </c>
      <c r="C602" s="261" t="s">
        <v>3</v>
      </c>
      <c r="D602" s="264" t="s">
        <v>5</v>
      </c>
      <c r="E602" s="264" t="str">
        <f t="shared" si="9"/>
        <v>GOTotal90+</v>
      </c>
      <c r="F602" s="263">
        <v>15838.187400000001</v>
      </c>
    </row>
    <row r="603" spans="2:6" x14ac:dyDescent="0.2">
      <c r="B603" s="261" t="s">
        <v>50</v>
      </c>
      <c r="C603" s="261" t="s">
        <v>48</v>
      </c>
      <c r="D603" s="264">
        <v>0</v>
      </c>
      <c r="E603" s="264" t="str">
        <f t="shared" si="9"/>
        <v>MAFemale0</v>
      </c>
      <c r="F603" s="263">
        <v>58005.712099999997</v>
      </c>
    </row>
    <row r="604" spans="2:6" x14ac:dyDescent="0.2">
      <c r="B604" s="261" t="s">
        <v>50</v>
      </c>
      <c r="C604" s="261" t="s">
        <v>48</v>
      </c>
      <c r="D604" s="265" t="s">
        <v>107</v>
      </c>
      <c r="E604" s="264" t="str">
        <f t="shared" si="9"/>
        <v>MAFemale01-04</v>
      </c>
      <c r="F604" s="263">
        <v>230111.23540000001</v>
      </c>
    </row>
    <row r="605" spans="2:6" x14ac:dyDescent="0.2">
      <c r="B605" s="261" t="s">
        <v>50</v>
      </c>
      <c r="C605" s="261" t="s">
        <v>48</v>
      </c>
      <c r="D605" s="265" t="s">
        <v>106</v>
      </c>
      <c r="E605" s="264" t="str">
        <f t="shared" si="9"/>
        <v>MAFemale05-09</v>
      </c>
      <c r="F605" s="263">
        <v>290604.11969999998</v>
      </c>
    </row>
    <row r="606" spans="2:6" x14ac:dyDescent="0.2">
      <c r="B606" s="261" t="s">
        <v>50</v>
      </c>
      <c r="C606" s="261" t="s">
        <v>48</v>
      </c>
      <c r="D606" s="265" t="s">
        <v>71</v>
      </c>
      <c r="E606" s="264" t="str">
        <f t="shared" si="9"/>
        <v>MAFemale10-14</v>
      </c>
      <c r="F606" s="263">
        <v>330322.08149999997</v>
      </c>
    </row>
    <row r="607" spans="2:6" x14ac:dyDescent="0.2">
      <c r="B607" s="261" t="s">
        <v>50</v>
      </c>
      <c r="C607" s="261" t="s">
        <v>48</v>
      </c>
      <c r="D607" s="264" t="s">
        <v>72</v>
      </c>
      <c r="E607" s="264" t="str">
        <f t="shared" si="9"/>
        <v>MAFemale15-19</v>
      </c>
      <c r="F607" s="263">
        <v>329093.08270000003</v>
      </c>
    </row>
    <row r="608" spans="2:6" x14ac:dyDescent="0.2">
      <c r="B608" s="261" t="s">
        <v>50</v>
      </c>
      <c r="C608" s="261" t="s">
        <v>48</v>
      </c>
      <c r="D608" s="264" t="s">
        <v>73</v>
      </c>
      <c r="E608" s="264" t="str">
        <f t="shared" si="9"/>
        <v>MAFemale20-24</v>
      </c>
      <c r="F608" s="263">
        <v>333972.68900000001</v>
      </c>
    </row>
    <row r="609" spans="2:6" x14ac:dyDescent="0.2">
      <c r="B609" s="261" t="s">
        <v>50</v>
      </c>
      <c r="C609" s="261" t="s">
        <v>48</v>
      </c>
      <c r="D609" s="264" t="s">
        <v>74</v>
      </c>
      <c r="E609" s="264" t="str">
        <f t="shared" si="9"/>
        <v>MAFemale25-29</v>
      </c>
      <c r="F609" s="263">
        <v>306442.32500000001</v>
      </c>
    </row>
    <row r="610" spans="2:6" x14ac:dyDescent="0.2">
      <c r="B610" s="261" t="s">
        <v>50</v>
      </c>
      <c r="C610" s="261" t="s">
        <v>48</v>
      </c>
      <c r="D610" s="264" t="s">
        <v>75</v>
      </c>
      <c r="E610" s="264" t="str">
        <f t="shared" si="9"/>
        <v>MAFemale30-34</v>
      </c>
      <c r="F610" s="263">
        <v>303739.3493</v>
      </c>
    </row>
    <row r="611" spans="2:6" x14ac:dyDescent="0.2">
      <c r="B611" s="261" t="s">
        <v>50</v>
      </c>
      <c r="C611" s="261" t="s">
        <v>48</v>
      </c>
      <c r="D611" s="264" t="s">
        <v>76</v>
      </c>
      <c r="E611" s="264" t="str">
        <f t="shared" si="9"/>
        <v>MAFemale35-39</v>
      </c>
      <c r="F611" s="263">
        <v>281223.82309999998</v>
      </c>
    </row>
    <row r="612" spans="2:6" x14ac:dyDescent="0.2">
      <c r="B612" s="261" t="s">
        <v>50</v>
      </c>
      <c r="C612" s="261" t="s">
        <v>48</v>
      </c>
      <c r="D612" s="264" t="s">
        <v>77</v>
      </c>
      <c r="E612" s="264" t="str">
        <f t="shared" si="9"/>
        <v>MAFemale40-44</v>
      </c>
      <c r="F612" s="263">
        <v>236242.19990000001</v>
      </c>
    </row>
    <row r="613" spans="2:6" x14ac:dyDescent="0.2">
      <c r="B613" s="261" t="s">
        <v>50</v>
      </c>
      <c r="C613" s="261" t="s">
        <v>48</v>
      </c>
      <c r="D613" s="264" t="s">
        <v>78</v>
      </c>
      <c r="E613" s="264" t="str">
        <f t="shared" si="9"/>
        <v>MAFemale45-49</v>
      </c>
      <c r="F613" s="263">
        <v>191278.44570000001</v>
      </c>
    </row>
    <row r="614" spans="2:6" x14ac:dyDescent="0.2">
      <c r="B614" s="261" t="s">
        <v>50</v>
      </c>
      <c r="C614" s="261" t="s">
        <v>48</v>
      </c>
      <c r="D614" s="264" t="s">
        <v>79</v>
      </c>
      <c r="E614" s="264" t="str">
        <f t="shared" si="9"/>
        <v>MAFemale50-54</v>
      </c>
      <c r="F614" s="263">
        <v>168579.30859999999</v>
      </c>
    </row>
    <row r="615" spans="2:6" x14ac:dyDescent="0.2">
      <c r="B615" s="261" t="s">
        <v>50</v>
      </c>
      <c r="C615" s="261" t="s">
        <v>48</v>
      </c>
      <c r="D615" s="264" t="s">
        <v>80</v>
      </c>
      <c r="E615" s="264" t="str">
        <f t="shared" si="9"/>
        <v>MAFemale55-59</v>
      </c>
      <c r="F615" s="263">
        <v>141552.89139999999</v>
      </c>
    </row>
    <row r="616" spans="2:6" x14ac:dyDescent="0.2">
      <c r="B616" s="261" t="s">
        <v>50</v>
      </c>
      <c r="C616" s="261" t="s">
        <v>48</v>
      </c>
      <c r="D616" s="264" t="s">
        <v>81</v>
      </c>
      <c r="E616" s="264" t="str">
        <f t="shared" si="9"/>
        <v>MAFemale60-64</v>
      </c>
      <c r="F616" s="263">
        <v>116431.69319999999</v>
      </c>
    </row>
    <row r="617" spans="2:6" x14ac:dyDescent="0.2">
      <c r="B617" s="261" t="s">
        <v>50</v>
      </c>
      <c r="C617" s="261" t="s">
        <v>48</v>
      </c>
      <c r="D617" s="264" t="s">
        <v>82</v>
      </c>
      <c r="E617" s="264" t="str">
        <f t="shared" si="9"/>
        <v>MAFemale65-69</v>
      </c>
      <c r="F617" s="263">
        <v>93769.203999999998</v>
      </c>
    </row>
    <row r="618" spans="2:6" x14ac:dyDescent="0.2">
      <c r="B618" s="261" t="s">
        <v>50</v>
      </c>
      <c r="C618" s="261" t="s">
        <v>48</v>
      </c>
      <c r="D618" s="264" t="s">
        <v>19</v>
      </c>
      <c r="E618" s="264" t="str">
        <f t="shared" si="9"/>
        <v>MAFemale70-74</v>
      </c>
      <c r="F618" s="263">
        <v>68459.037700000001</v>
      </c>
    </row>
    <row r="619" spans="2:6" x14ac:dyDescent="0.2">
      <c r="B619" s="261" t="s">
        <v>50</v>
      </c>
      <c r="C619" s="261" t="s">
        <v>48</v>
      </c>
      <c r="D619" s="264" t="s">
        <v>20</v>
      </c>
      <c r="E619" s="264" t="str">
        <f t="shared" si="9"/>
        <v>MAFemale75-79</v>
      </c>
      <c r="F619" s="263">
        <v>49584.361900000004</v>
      </c>
    </row>
    <row r="620" spans="2:6" x14ac:dyDescent="0.2">
      <c r="B620" s="261" t="s">
        <v>50</v>
      </c>
      <c r="C620" s="261" t="s">
        <v>48</v>
      </c>
      <c r="D620" s="264" t="s">
        <v>21</v>
      </c>
      <c r="E620" s="264" t="str">
        <f t="shared" si="9"/>
        <v>MAFemale80-84</v>
      </c>
      <c r="F620" s="263">
        <v>33299.0429</v>
      </c>
    </row>
    <row r="621" spans="2:6" x14ac:dyDescent="0.2">
      <c r="B621" s="261" t="s">
        <v>50</v>
      </c>
      <c r="C621" s="261" t="s">
        <v>48</v>
      </c>
      <c r="D621" s="264" t="s">
        <v>22</v>
      </c>
      <c r="E621" s="264" t="str">
        <f t="shared" si="9"/>
        <v>MAFemale85-89</v>
      </c>
      <c r="F621" s="263">
        <v>17731.9735</v>
      </c>
    </row>
    <row r="622" spans="2:6" x14ac:dyDescent="0.2">
      <c r="B622" s="261" t="s">
        <v>50</v>
      </c>
      <c r="C622" s="261" t="s">
        <v>48</v>
      </c>
      <c r="D622" s="264" t="s">
        <v>5</v>
      </c>
      <c r="E622" s="264" t="str">
        <f t="shared" si="9"/>
        <v>MAFemale90+</v>
      </c>
      <c r="F622" s="263">
        <v>13336.952499999999</v>
      </c>
    </row>
    <row r="623" spans="2:6" x14ac:dyDescent="0.2">
      <c r="B623" s="261" t="s">
        <v>50</v>
      </c>
      <c r="C623" s="261" t="s">
        <v>47</v>
      </c>
      <c r="D623" s="264">
        <v>0</v>
      </c>
      <c r="E623" s="264" t="str">
        <f t="shared" si="9"/>
        <v>MAMale0</v>
      </c>
      <c r="F623" s="263">
        <v>60705.975599999998</v>
      </c>
    </row>
    <row r="624" spans="2:6" x14ac:dyDescent="0.2">
      <c r="B624" s="261" t="s">
        <v>50</v>
      </c>
      <c r="C624" s="261" t="s">
        <v>47</v>
      </c>
      <c r="D624" s="265" t="s">
        <v>107</v>
      </c>
      <c r="E624" s="264" t="str">
        <f t="shared" si="9"/>
        <v>MAMale01-04</v>
      </c>
      <c r="F624" s="263">
        <v>240461.14120000001</v>
      </c>
    </row>
    <row r="625" spans="2:6" x14ac:dyDescent="0.2">
      <c r="B625" s="261" t="s">
        <v>50</v>
      </c>
      <c r="C625" s="261" t="s">
        <v>47</v>
      </c>
      <c r="D625" s="265" t="s">
        <v>106</v>
      </c>
      <c r="E625" s="264" t="str">
        <f t="shared" si="9"/>
        <v>MAMale05-09</v>
      </c>
      <c r="F625" s="263">
        <v>303389.6153</v>
      </c>
    </row>
    <row r="626" spans="2:6" x14ac:dyDescent="0.2">
      <c r="B626" s="261" t="s">
        <v>50</v>
      </c>
      <c r="C626" s="261" t="s">
        <v>47</v>
      </c>
      <c r="D626" s="265" t="s">
        <v>71</v>
      </c>
      <c r="E626" s="264" t="str">
        <f t="shared" si="9"/>
        <v>MAMale10-14</v>
      </c>
      <c r="F626" s="263">
        <v>344622.26870000002</v>
      </c>
    </row>
    <row r="627" spans="2:6" x14ac:dyDescent="0.2">
      <c r="B627" s="261" t="s">
        <v>50</v>
      </c>
      <c r="C627" s="261" t="s">
        <v>47</v>
      </c>
      <c r="D627" s="264" t="s">
        <v>72</v>
      </c>
      <c r="E627" s="264" t="str">
        <f t="shared" si="9"/>
        <v>MAMale15-19</v>
      </c>
      <c r="F627" s="263">
        <v>340784.49339999998</v>
      </c>
    </row>
    <row r="628" spans="2:6" x14ac:dyDescent="0.2">
      <c r="B628" s="261" t="s">
        <v>50</v>
      </c>
      <c r="C628" s="261" t="s">
        <v>47</v>
      </c>
      <c r="D628" s="264" t="s">
        <v>73</v>
      </c>
      <c r="E628" s="264" t="str">
        <f t="shared" si="9"/>
        <v>MAMale20-24</v>
      </c>
      <c r="F628" s="263">
        <v>338866.3173</v>
      </c>
    </row>
    <row r="629" spans="2:6" x14ac:dyDescent="0.2">
      <c r="B629" s="261" t="s">
        <v>50</v>
      </c>
      <c r="C629" s="261" t="s">
        <v>47</v>
      </c>
      <c r="D629" s="264" t="s">
        <v>74</v>
      </c>
      <c r="E629" s="264" t="str">
        <f t="shared" si="9"/>
        <v>MAMale25-29</v>
      </c>
      <c r="F629" s="263">
        <v>295336.96470000001</v>
      </c>
    </row>
    <row r="630" spans="2:6" x14ac:dyDescent="0.2">
      <c r="B630" s="261" t="s">
        <v>50</v>
      </c>
      <c r="C630" s="261" t="s">
        <v>47</v>
      </c>
      <c r="D630" s="264" t="s">
        <v>75</v>
      </c>
      <c r="E630" s="264" t="str">
        <f t="shared" si="9"/>
        <v>MAMale30-34</v>
      </c>
      <c r="F630" s="263">
        <v>284284.01520000002</v>
      </c>
    </row>
    <row r="631" spans="2:6" x14ac:dyDescent="0.2">
      <c r="B631" s="261" t="s">
        <v>50</v>
      </c>
      <c r="C631" s="261" t="s">
        <v>47</v>
      </c>
      <c r="D631" s="264" t="s">
        <v>76</v>
      </c>
      <c r="E631" s="264" t="str">
        <f t="shared" si="9"/>
        <v>MAMale35-39</v>
      </c>
      <c r="F631" s="263">
        <v>261104.76689999999</v>
      </c>
    </row>
    <row r="632" spans="2:6" x14ac:dyDescent="0.2">
      <c r="B632" s="261" t="s">
        <v>50</v>
      </c>
      <c r="C632" s="261" t="s">
        <v>47</v>
      </c>
      <c r="D632" s="264" t="s">
        <v>77</v>
      </c>
      <c r="E632" s="264" t="str">
        <f t="shared" si="9"/>
        <v>MAMale40-44</v>
      </c>
      <c r="F632" s="263">
        <v>219844.41250000001</v>
      </c>
    </row>
    <row r="633" spans="2:6" x14ac:dyDescent="0.2">
      <c r="B633" s="261" t="s">
        <v>50</v>
      </c>
      <c r="C633" s="261" t="s">
        <v>47</v>
      </c>
      <c r="D633" s="264" t="s">
        <v>78</v>
      </c>
      <c r="E633" s="264" t="str">
        <f t="shared" si="9"/>
        <v>MAMale45-49</v>
      </c>
      <c r="F633" s="263">
        <v>178613.1251</v>
      </c>
    </row>
    <row r="634" spans="2:6" x14ac:dyDescent="0.2">
      <c r="B634" s="261" t="s">
        <v>50</v>
      </c>
      <c r="C634" s="261" t="s">
        <v>47</v>
      </c>
      <c r="D634" s="264" t="s">
        <v>79</v>
      </c>
      <c r="E634" s="264" t="str">
        <f t="shared" si="9"/>
        <v>MAMale50-54</v>
      </c>
      <c r="F634" s="263">
        <v>155020.8187</v>
      </c>
    </row>
    <row r="635" spans="2:6" x14ac:dyDescent="0.2">
      <c r="B635" s="261" t="s">
        <v>50</v>
      </c>
      <c r="C635" s="261" t="s">
        <v>47</v>
      </c>
      <c r="D635" s="264" t="s">
        <v>80</v>
      </c>
      <c r="E635" s="264" t="str">
        <f t="shared" si="9"/>
        <v>MAMale55-59</v>
      </c>
      <c r="F635" s="263">
        <v>127287.15919999999</v>
      </c>
    </row>
    <row r="636" spans="2:6" x14ac:dyDescent="0.2">
      <c r="B636" s="261" t="s">
        <v>50</v>
      </c>
      <c r="C636" s="261" t="s">
        <v>47</v>
      </c>
      <c r="D636" s="264" t="s">
        <v>81</v>
      </c>
      <c r="E636" s="264" t="str">
        <f t="shared" si="9"/>
        <v>MAMale60-64</v>
      </c>
      <c r="F636" s="263">
        <v>101913.182</v>
      </c>
    </row>
    <row r="637" spans="2:6" x14ac:dyDescent="0.2">
      <c r="B637" s="261" t="s">
        <v>50</v>
      </c>
      <c r="C637" s="261" t="s">
        <v>47</v>
      </c>
      <c r="D637" s="264" t="s">
        <v>82</v>
      </c>
      <c r="E637" s="264" t="str">
        <f t="shared" si="9"/>
        <v>MAMale65-69</v>
      </c>
      <c r="F637" s="263">
        <v>80562.601999999999</v>
      </c>
    </row>
    <row r="638" spans="2:6" x14ac:dyDescent="0.2">
      <c r="B638" s="261" t="s">
        <v>50</v>
      </c>
      <c r="C638" s="261" t="s">
        <v>47</v>
      </c>
      <c r="D638" s="264" t="s">
        <v>19</v>
      </c>
      <c r="E638" s="264" t="str">
        <f t="shared" si="9"/>
        <v>MAMale70-74</v>
      </c>
      <c r="F638" s="263">
        <v>59151.449500000002</v>
      </c>
    </row>
    <row r="639" spans="2:6" x14ac:dyDescent="0.2">
      <c r="B639" s="261" t="s">
        <v>50</v>
      </c>
      <c r="C639" s="261" t="s">
        <v>47</v>
      </c>
      <c r="D639" s="264" t="s">
        <v>20</v>
      </c>
      <c r="E639" s="264" t="str">
        <f t="shared" si="9"/>
        <v>MAMale75-79</v>
      </c>
      <c r="F639" s="263">
        <v>40849.924099999997</v>
      </c>
    </row>
    <row r="640" spans="2:6" x14ac:dyDescent="0.2">
      <c r="B640" s="261" t="s">
        <v>50</v>
      </c>
      <c r="C640" s="261" t="s">
        <v>47</v>
      </c>
      <c r="D640" s="264" t="s">
        <v>21</v>
      </c>
      <c r="E640" s="264" t="str">
        <f t="shared" si="9"/>
        <v>MAMale80-84</v>
      </c>
      <c r="F640" s="263">
        <v>25139.0887</v>
      </c>
    </row>
    <row r="641" spans="2:6" x14ac:dyDescent="0.2">
      <c r="B641" s="261" t="s">
        <v>50</v>
      </c>
      <c r="C641" s="261" t="s">
        <v>47</v>
      </c>
      <c r="D641" s="264" t="s">
        <v>22</v>
      </c>
      <c r="E641" s="264" t="str">
        <f t="shared" si="9"/>
        <v>MAMale85-89</v>
      </c>
      <c r="F641" s="263">
        <v>12689.455599999999</v>
      </c>
    </row>
    <row r="642" spans="2:6" x14ac:dyDescent="0.2">
      <c r="B642" s="261" t="s">
        <v>50</v>
      </c>
      <c r="C642" s="261" t="s">
        <v>47</v>
      </c>
      <c r="D642" s="264" t="s">
        <v>5</v>
      </c>
      <c r="E642" s="264" t="str">
        <f t="shared" si="9"/>
        <v>MAMale90+</v>
      </c>
      <c r="F642" s="263">
        <v>7711.6949000000004</v>
      </c>
    </row>
    <row r="643" spans="2:6" x14ac:dyDescent="0.2">
      <c r="B643" s="261" t="s">
        <v>50</v>
      </c>
      <c r="C643" s="261" t="s">
        <v>3</v>
      </c>
      <c r="D643" s="264">
        <v>0</v>
      </c>
      <c r="E643" s="264" t="str">
        <f t="shared" si="9"/>
        <v>MATotal0</v>
      </c>
      <c r="F643" s="263">
        <v>118711.6876</v>
      </c>
    </row>
    <row r="644" spans="2:6" x14ac:dyDescent="0.2">
      <c r="B644" s="261" t="s">
        <v>50</v>
      </c>
      <c r="C644" s="261" t="s">
        <v>3</v>
      </c>
      <c r="D644" s="265" t="s">
        <v>107</v>
      </c>
      <c r="E644" s="264" t="str">
        <f t="shared" ref="E644:E707" si="10">_xlfn.CONCAT(B644,C644,D644)</f>
        <v>MATotal01-04</v>
      </c>
      <c r="F644" s="263">
        <v>470572.3763</v>
      </c>
    </row>
    <row r="645" spans="2:6" x14ac:dyDescent="0.2">
      <c r="B645" s="261" t="s">
        <v>50</v>
      </c>
      <c r="C645" s="261" t="s">
        <v>3</v>
      </c>
      <c r="D645" s="265" t="s">
        <v>106</v>
      </c>
      <c r="E645" s="264" t="str">
        <f t="shared" si="10"/>
        <v>MATotal05-09</v>
      </c>
      <c r="F645" s="263">
        <v>593993.73380000005</v>
      </c>
    </row>
    <row r="646" spans="2:6" x14ac:dyDescent="0.2">
      <c r="B646" s="261" t="s">
        <v>50</v>
      </c>
      <c r="C646" s="261" t="s">
        <v>3</v>
      </c>
      <c r="D646" s="265" t="s">
        <v>71</v>
      </c>
      <c r="E646" s="264" t="str">
        <f t="shared" si="10"/>
        <v>MATotal10-14</v>
      </c>
      <c r="F646" s="263">
        <v>674944.34109999996</v>
      </c>
    </row>
    <row r="647" spans="2:6" x14ac:dyDescent="0.2">
      <c r="B647" s="261" t="s">
        <v>50</v>
      </c>
      <c r="C647" s="261" t="s">
        <v>3</v>
      </c>
      <c r="D647" s="264" t="s">
        <v>72</v>
      </c>
      <c r="E647" s="264" t="str">
        <f t="shared" si="10"/>
        <v>MATotal15-19</v>
      </c>
      <c r="F647" s="263">
        <v>669877.56920000003</v>
      </c>
    </row>
    <row r="648" spans="2:6" x14ac:dyDescent="0.2">
      <c r="B648" s="261" t="s">
        <v>50</v>
      </c>
      <c r="C648" s="261" t="s">
        <v>3</v>
      </c>
      <c r="D648" s="264" t="s">
        <v>73</v>
      </c>
      <c r="E648" s="264" t="str">
        <f t="shared" si="10"/>
        <v>MATotal20-24</v>
      </c>
      <c r="F648" s="263">
        <v>672838.95380000002</v>
      </c>
    </row>
    <row r="649" spans="2:6" x14ac:dyDescent="0.2">
      <c r="B649" s="261" t="s">
        <v>50</v>
      </c>
      <c r="C649" s="261" t="s">
        <v>3</v>
      </c>
      <c r="D649" s="264" t="s">
        <v>74</v>
      </c>
      <c r="E649" s="264" t="str">
        <f t="shared" si="10"/>
        <v>MATotal25-29</v>
      </c>
      <c r="F649" s="263">
        <v>601779.25249999994</v>
      </c>
    </row>
    <row r="650" spans="2:6" x14ac:dyDescent="0.2">
      <c r="B650" s="261" t="s">
        <v>50</v>
      </c>
      <c r="C650" s="261" t="s">
        <v>3</v>
      </c>
      <c r="D650" s="264" t="s">
        <v>75</v>
      </c>
      <c r="E650" s="264" t="str">
        <f t="shared" si="10"/>
        <v>MATotal30-34</v>
      </c>
      <c r="F650" s="263">
        <v>588023.3517</v>
      </c>
    </row>
    <row r="651" spans="2:6" x14ac:dyDescent="0.2">
      <c r="B651" s="261" t="s">
        <v>50</v>
      </c>
      <c r="C651" s="261" t="s">
        <v>3</v>
      </c>
      <c r="D651" s="264" t="s">
        <v>76</v>
      </c>
      <c r="E651" s="264" t="str">
        <f t="shared" si="10"/>
        <v>MATotal35-39</v>
      </c>
      <c r="F651" s="263">
        <v>542328.55460000003</v>
      </c>
    </row>
    <row r="652" spans="2:6" x14ac:dyDescent="0.2">
      <c r="B652" s="261" t="s">
        <v>50</v>
      </c>
      <c r="C652" s="261" t="s">
        <v>3</v>
      </c>
      <c r="D652" s="264" t="s">
        <v>77</v>
      </c>
      <c r="E652" s="264" t="str">
        <f t="shared" si="10"/>
        <v>MATotal40-44</v>
      </c>
      <c r="F652" s="263">
        <v>456086.57059999998</v>
      </c>
    </row>
    <row r="653" spans="2:6" x14ac:dyDescent="0.2">
      <c r="B653" s="261" t="s">
        <v>50</v>
      </c>
      <c r="C653" s="261" t="s">
        <v>3</v>
      </c>
      <c r="D653" s="264" t="s">
        <v>78</v>
      </c>
      <c r="E653" s="264" t="str">
        <f t="shared" si="10"/>
        <v>MATotal45-49</v>
      </c>
      <c r="F653" s="263">
        <v>369891.56520000001</v>
      </c>
    </row>
    <row r="654" spans="2:6" x14ac:dyDescent="0.2">
      <c r="B654" s="261" t="s">
        <v>50</v>
      </c>
      <c r="C654" s="261" t="s">
        <v>3</v>
      </c>
      <c r="D654" s="264" t="s">
        <v>79</v>
      </c>
      <c r="E654" s="264" t="str">
        <f t="shared" si="10"/>
        <v>MATotal50-54</v>
      </c>
      <c r="F654" s="263">
        <v>323600.12660000002</v>
      </c>
    </row>
    <row r="655" spans="2:6" x14ac:dyDescent="0.2">
      <c r="B655" s="261" t="s">
        <v>50</v>
      </c>
      <c r="C655" s="261" t="s">
        <v>3</v>
      </c>
      <c r="D655" s="264" t="s">
        <v>80</v>
      </c>
      <c r="E655" s="264" t="str">
        <f t="shared" si="10"/>
        <v>MATotal55-59</v>
      </c>
      <c r="F655" s="263">
        <v>268840.04979999998</v>
      </c>
    </row>
    <row r="656" spans="2:6" x14ac:dyDescent="0.2">
      <c r="B656" s="261" t="s">
        <v>50</v>
      </c>
      <c r="C656" s="261" t="s">
        <v>3</v>
      </c>
      <c r="D656" s="264" t="s">
        <v>81</v>
      </c>
      <c r="E656" s="264" t="str">
        <f t="shared" si="10"/>
        <v>MATotal60-64</v>
      </c>
      <c r="F656" s="263">
        <v>218344.8743</v>
      </c>
    </row>
    <row r="657" spans="2:6" x14ac:dyDescent="0.2">
      <c r="B657" s="261" t="s">
        <v>50</v>
      </c>
      <c r="C657" s="261" t="s">
        <v>3</v>
      </c>
      <c r="D657" s="264" t="s">
        <v>82</v>
      </c>
      <c r="E657" s="264" t="str">
        <f t="shared" si="10"/>
        <v>MATotal65-69</v>
      </c>
      <c r="F657" s="263">
        <v>174331.62909999999</v>
      </c>
    </row>
    <row r="658" spans="2:6" x14ac:dyDescent="0.2">
      <c r="B658" s="261" t="s">
        <v>50</v>
      </c>
      <c r="C658" s="261" t="s">
        <v>3</v>
      </c>
      <c r="D658" s="264" t="s">
        <v>19</v>
      </c>
      <c r="E658" s="264" t="str">
        <f t="shared" si="10"/>
        <v>MATotal70-74</v>
      </c>
      <c r="F658" s="263">
        <v>127610.40059999999</v>
      </c>
    </row>
    <row r="659" spans="2:6" x14ac:dyDescent="0.2">
      <c r="B659" s="261" t="s">
        <v>50</v>
      </c>
      <c r="C659" s="261" t="s">
        <v>3</v>
      </c>
      <c r="D659" s="264" t="s">
        <v>20</v>
      </c>
      <c r="E659" s="264" t="str">
        <f t="shared" si="10"/>
        <v>MATotal75-79</v>
      </c>
      <c r="F659" s="263">
        <v>90434.274000000005</v>
      </c>
    </row>
    <row r="660" spans="2:6" x14ac:dyDescent="0.2">
      <c r="B660" s="261" t="s">
        <v>50</v>
      </c>
      <c r="C660" s="261" t="s">
        <v>3</v>
      </c>
      <c r="D660" s="264" t="s">
        <v>21</v>
      </c>
      <c r="E660" s="264" t="str">
        <f t="shared" si="10"/>
        <v>MATotal80-84</v>
      </c>
      <c r="F660" s="263">
        <v>58438.010499999997</v>
      </c>
    </row>
    <row r="661" spans="2:6" x14ac:dyDescent="0.2">
      <c r="B661" s="261" t="s">
        <v>50</v>
      </c>
      <c r="C661" s="261" t="s">
        <v>3</v>
      </c>
      <c r="D661" s="264" t="s">
        <v>22</v>
      </c>
      <c r="E661" s="264" t="str">
        <f t="shared" si="10"/>
        <v>MATotal85-89</v>
      </c>
      <c r="F661" s="263">
        <v>30421.393499999998</v>
      </c>
    </row>
    <row r="662" spans="2:6" x14ac:dyDescent="0.2">
      <c r="B662" s="261" t="s">
        <v>50</v>
      </c>
      <c r="C662" s="261" t="s">
        <v>3</v>
      </c>
      <c r="D662" s="264" t="s">
        <v>5</v>
      </c>
      <c r="E662" s="264" t="str">
        <f t="shared" si="10"/>
        <v>MATotal90+</v>
      </c>
      <c r="F662" s="263">
        <v>21048.625</v>
      </c>
    </row>
    <row r="663" spans="2:6" x14ac:dyDescent="0.2">
      <c r="B663" s="261" t="s">
        <v>59</v>
      </c>
      <c r="C663" s="261" t="s">
        <v>48</v>
      </c>
      <c r="D663" s="264">
        <v>0</v>
      </c>
      <c r="E663" s="264" t="str">
        <f t="shared" si="10"/>
        <v>MGFemale0</v>
      </c>
      <c r="F663" s="263">
        <v>130475.0745</v>
      </c>
    </row>
    <row r="664" spans="2:6" x14ac:dyDescent="0.2">
      <c r="B664" s="261" t="s">
        <v>59</v>
      </c>
      <c r="C664" s="261" t="s">
        <v>48</v>
      </c>
      <c r="D664" s="265" t="s">
        <v>107</v>
      </c>
      <c r="E664" s="264" t="str">
        <f t="shared" si="10"/>
        <v>MGFemale01-04</v>
      </c>
      <c r="F664" s="263">
        <v>519812.91810000001</v>
      </c>
    </row>
    <row r="665" spans="2:6" x14ac:dyDescent="0.2">
      <c r="B665" s="261" t="s">
        <v>59</v>
      </c>
      <c r="C665" s="261" t="s">
        <v>48</v>
      </c>
      <c r="D665" s="265" t="s">
        <v>106</v>
      </c>
      <c r="E665" s="264" t="str">
        <f t="shared" si="10"/>
        <v>MGFemale05-09</v>
      </c>
      <c r="F665" s="263">
        <v>640781.63410000002</v>
      </c>
    </row>
    <row r="666" spans="2:6" x14ac:dyDescent="0.2">
      <c r="B666" s="261" t="s">
        <v>59</v>
      </c>
      <c r="C666" s="261" t="s">
        <v>48</v>
      </c>
      <c r="D666" s="265" t="s">
        <v>71</v>
      </c>
      <c r="E666" s="264" t="str">
        <f t="shared" si="10"/>
        <v>MGFemale10-14</v>
      </c>
      <c r="F666" s="263">
        <v>670030.12250000006</v>
      </c>
    </row>
    <row r="667" spans="2:6" x14ac:dyDescent="0.2">
      <c r="B667" s="261" t="s">
        <v>59</v>
      </c>
      <c r="C667" s="261" t="s">
        <v>48</v>
      </c>
      <c r="D667" s="264" t="s">
        <v>72</v>
      </c>
      <c r="E667" s="264" t="str">
        <f t="shared" si="10"/>
        <v>MGFemale15-19</v>
      </c>
      <c r="F667" s="263">
        <v>753826.23190000001</v>
      </c>
    </row>
    <row r="668" spans="2:6" x14ac:dyDescent="0.2">
      <c r="B668" s="261" t="s">
        <v>59</v>
      </c>
      <c r="C668" s="261" t="s">
        <v>48</v>
      </c>
      <c r="D668" s="264" t="s">
        <v>73</v>
      </c>
      <c r="E668" s="264" t="str">
        <f t="shared" si="10"/>
        <v>MGFemale20-24</v>
      </c>
      <c r="F668" s="263">
        <v>844060.71250000002</v>
      </c>
    </row>
    <row r="669" spans="2:6" x14ac:dyDescent="0.2">
      <c r="B669" s="261" t="s">
        <v>59</v>
      </c>
      <c r="C669" s="261" t="s">
        <v>48</v>
      </c>
      <c r="D669" s="264" t="s">
        <v>74</v>
      </c>
      <c r="E669" s="264" t="str">
        <f t="shared" si="10"/>
        <v>MGFemale25-29</v>
      </c>
      <c r="F669" s="263">
        <v>848189.02910000004</v>
      </c>
    </row>
    <row r="670" spans="2:6" x14ac:dyDescent="0.2">
      <c r="B670" s="261" t="s">
        <v>59</v>
      </c>
      <c r="C670" s="261" t="s">
        <v>48</v>
      </c>
      <c r="D670" s="264" t="s">
        <v>75</v>
      </c>
      <c r="E670" s="264" t="str">
        <f t="shared" si="10"/>
        <v>MGFemale30-34</v>
      </c>
      <c r="F670" s="263">
        <v>855366.49650000001</v>
      </c>
    </row>
    <row r="671" spans="2:6" x14ac:dyDescent="0.2">
      <c r="B671" s="261" t="s">
        <v>59</v>
      </c>
      <c r="C671" s="261" t="s">
        <v>48</v>
      </c>
      <c r="D671" s="264" t="s">
        <v>76</v>
      </c>
      <c r="E671" s="264" t="str">
        <f t="shared" si="10"/>
        <v>MGFemale35-39</v>
      </c>
      <c r="F671" s="263">
        <v>847125.31869999995</v>
      </c>
    </row>
    <row r="672" spans="2:6" x14ac:dyDescent="0.2">
      <c r="B672" s="261" t="s">
        <v>59</v>
      </c>
      <c r="C672" s="261" t="s">
        <v>48</v>
      </c>
      <c r="D672" s="264" t="s">
        <v>77</v>
      </c>
      <c r="E672" s="264" t="str">
        <f t="shared" si="10"/>
        <v>MGFemale40-44</v>
      </c>
      <c r="F672" s="263">
        <v>789944.80050000001</v>
      </c>
    </row>
    <row r="673" spans="2:6" x14ac:dyDescent="0.2">
      <c r="B673" s="261" t="s">
        <v>59</v>
      </c>
      <c r="C673" s="261" t="s">
        <v>48</v>
      </c>
      <c r="D673" s="264" t="s">
        <v>78</v>
      </c>
      <c r="E673" s="264" t="str">
        <f t="shared" si="10"/>
        <v>MGFemale45-49</v>
      </c>
      <c r="F673" s="263">
        <v>710640.19110000005</v>
      </c>
    </row>
    <row r="674" spans="2:6" x14ac:dyDescent="0.2">
      <c r="B674" s="261" t="s">
        <v>59</v>
      </c>
      <c r="C674" s="261" t="s">
        <v>48</v>
      </c>
      <c r="D674" s="264" t="s">
        <v>79</v>
      </c>
      <c r="E674" s="264" t="str">
        <f t="shared" si="10"/>
        <v>MGFemale50-54</v>
      </c>
      <c r="F674" s="263">
        <v>687701.2781</v>
      </c>
    </row>
    <row r="675" spans="2:6" x14ac:dyDescent="0.2">
      <c r="B675" s="261" t="s">
        <v>59</v>
      </c>
      <c r="C675" s="261" t="s">
        <v>48</v>
      </c>
      <c r="D675" s="264" t="s">
        <v>80</v>
      </c>
      <c r="E675" s="264" t="str">
        <f t="shared" si="10"/>
        <v>MGFemale55-59</v>
      </c>
      <c r="F675" s="263">
        <v>635566.7942</v>
      </c>
    </row>
    <row r="676" spans="2:6" x14ac:dyDescent="0.2">
      <c r="B676" s="261" t="s">
        <v>59</v>
      </c>
      <c r="C676" s="261" t="s">
        <v>48</v>
      </c>
      <c r="D676" s="264" t="s">
        <v>81</v>
      </c>
      <c r="E676" s="264" t="str">
        <f t="shared" si="10"/>
        <v>MGFemale60-64</v>
      </c>
      <c r="F676" s="263">
        <v>540091.01690000005</v>
      </c>
    </row>
    <row r="677" spans="2:6" x14ac:dyDescent="0.2">
      <c r="B677" s="261" t="s">
        <v>59</v>
      </c>
      <c r="C677" s="261" t="s">
        <v>48</v>
      </c>
      <c r="D677" s="264" t="s">
        <v>82</v>
      </c>
      <c r="E677" s="264" t="str">
        <f t="shared" si="10"/>
        <v>MGFemale65-69</v>
      </c>
      <c r="F677" s="263">
        <v>425765.93089999998</v>
      </c>
    </row>
    <row r="678" spans="2:6" x14ac:dyDescent="0.2">
      <c r="B678" s="261" t="s">
        <v>59</v>
      </c>
      <c r="C678" s="261" t="s">
        <v>48</v>
      </c>
      <c r="D678" s="264" t="s">
        <v>19</v>
      </c>
      <c r="E678" s="264" t="str">
        <f t="shared" si="10"/>
        <v>MGFemale70-74</v>
      </c>
      <c r="F678" s="263">
        <v>314901.64120000001</v>
      </c>
    </row>
    <row r="679" spans="2:6" x14ac:dyDescent="0.2">
      <c r="B679" s="261" t="s">
        <v>59</v>
      </c>
      <c r="C679" s="261" t="s">
        <v>48</v>
      </c>
      <c r="D679" s="264" t="s">
        <v>20</v>
      </c>
      <c r="E679" s="264" t="str">
        <f t="shared" si="10"/>
        <v>MGFemale75-79</v>
      </c>
      <c r="F679" s="263">
        <v>223753.60750000001</v>
      </c>
    </row>
    <row r="680" spans="2:6" x14ac:dyDescent="0.2">
      <c r="B680" s="261" t="s">
        <v>59</v>
      </c>
      <c r="C680" s="261" t="s">
        <v>48</v>
      </c>
      <c r="D680" s="264" t="s">
        <v>21</v>
      </c>
      <c r="E680" s="264" t="str">
        <f t="shared" si="10"/>
        <v>MGFemale80-84</v>
      </c>
      <c r="F680" s="263">
        <v>154743.05230000001</v>
      </c>
    </row>
    <row r="681" spans="2:6" x14ac:dyDescent="0.2">
      <c r="B681" s="261" t="s">
        <v>59</v>
      </c>
      <c r="C681" s="261" t="s">
        <v>48</v>
      </c>
      <c r="D681" s="264" t="s">
        <v>22</v>
      </c>
      <c r="E681" s="264" t="str">
        <f t="shared" si="10"/>
        <v>MGFemale85-89</v>
      </c>
      <c r="F681" s="263">
        <v>86699.099900000001</v>
      </c>
    </row>
    <row r="682" spans="2:6" x14ac:dyDescent="0.2">
      <c r="B682" s="261" t="s">
        <v>59</v>
      </c>
      <c r="C682" s="261" t="s">
        <v>48</v>
      </c>
      <c r="D682" s="264" t="s">
        <v>5</v>
      </c>
      <c r="E682" s="264" t="str">
        <f t="shared" si="10"/>
        <v>MGFemale90+</v>
      </c>
      <c r="F682" s="263">
        <v>61602.042200000004</v>
      </c>
    </row>
    <row r="683" spans="2:6" x14ac:dyDescent="0.2">
      <c r="B683" s="261" t="s">
        <v>59</v>
      </c>
      <c r="C683" s="261" t="s">
        <v>47</v>
      </c>
      <c r="D683" s="264">
        <v>0</v>
      </c>
      <c r="E683" s="264" t="str">
        <f t="shared" si="10"/>
        <v>MGMale0</v>
      </c>
      <c r="F683" s="263">
        <v>136834.0318</v>
      </c>
    </row>
    <row r="684" spans="2:6" x14ac:dyDescent="0.2">
      <c r="B684" s="261" t="s">
        <v>59</v>
      </c>
      <c r="C684" s="261" t="s">
        <v>47</v>
      </c>
      <c r="D684" s="265" t="s">
        <v>107</v>
      </c>
      <c r="E684" s="264" t="str">
        <f t="shared" si="10"/>
        <v>MGMale01-04</v>
      </c>
      <c r="F684" s="263">
        <v>544982.55220000003</v>
      </c>
    </row>
    <row r="685" spans="2:6" x14ac:dyDescent="0.2">
      <c r="B685" s="261" t="s">
        <v>59</v>
      </c>
      <c r="C685" s="261" t="s">
        <v>47</v>
      </c>
      <c r="D685" s="265" t="s">
        <v>106</v>
      </c>
      <c r="E685" s="264" t="str">
        <f t="shared" si="10"/>
        <v>MGMale05-09</v>
      </c>
      <c r="F685" s="263">
        <v>670891.49410000001</v>
      </c>
    </row>
    <row r="686" spans="2:6" x14ac:dyDescent="0.2">
      <c r="B686" s="261" t="s">
        <v>59</v>
      </c>
      <c r="C686" s="261" t="s">
        <v>47</v>
      </c>
      <c r="D686" s="265" t="s">
        <v>71</v>
      </c>
      <c r="E686" s="264" t="str">
        <f t="shared" si="10"/>
        <v>MGMale10-14</v>
      </c>
      <c r="F686" s="263">
        <v>700702.9926</v>
      </c>
    </row>
    <row r="687" spans="2:6" x14ac:dyDescent="0.2">
      <c r="B687" s="261" t="s">
        <v>59</v>
      </c>
      <c r="C687" s="261" t="s">
        <v>47</v>
      </c>
      <c r="D687" s="264" t="s">
        <v>72</v>
      </c>
      <c r="E687" s="264" t="str">
        <f t="shared" si="10"/>
        <v>MGMale15-19</v>
      </c>
      <c r="F687" s="263">
        <v>785734.88060000003</v>
      </c>
    </row>
    <row r="688" spans="2:6" x14ac:dyDescent="0.2">
      <c r="B688" s="261" t="s">
        <v>59</v>
      </c>
      <c r="C688" s="261" t="s">
        <v>47</v>
      </c>
      <c r="D688" s="264" t="s">
        <v>73</v>
      </c>
      <c r="E688" s="264" t="str">
        <f t="shared" si="10"/>
        <v>MGMale20-24</v>
      </c>
      <c r="F688" s="263">
        <v>867198.05740000005</v>
      </c>
    </row>
    <row r="689" spans="2:6" x14ac:dyDescent="0.2">
      <c r="B689" s="261" t="s">
        <v>59</v>
      </c>
      <c r="C689" s="261" t="s">
        <v>47</v>
      </c>
      <c r="D689" s="264" t="s">
        <v>74</v>
      </c>
      <c r="E689" s="264" t="str">
        <f t="shared" si="10"/>
        <v>MGMale25-29</v>
      </c>
      <c r="F689" s="263">
        <v>859901.39410000003</v>
      </c>
    </row>
    <row r="690" spans="2:6" x14ac:dyDescent="0.2">
      <c r="B690" s="261" t="s">
        <v>59</v>
      </c>
      <c r="C690" s="261" t="s">
        <v>47</v>
      </c>
      <c r="D690" s="264" t="s">
        <v>75</v>
      </c>
      <c r="E690" s="264" t="str">
        <f t="shared" si="10"/>
        <v>MGMale30-34</v>
      </c>
      <c r="F690" s="263">
        <v>861914.65029999998</v>
      </c>
    </row>
    <row r="691" spans="2:6" x14ac:dyDescent="0.2">
      <c r="B691" s="261" t="s">
        <v>59</v>
      </c>
      <c r="C691" s="261" t="s">
        <v>47</v>
      </c>
      <c r="D691" s="264" t="s">
        <v>76</v>
      </c>
      <c r="E691" s="264" t="str">
        <f t="shared" si="10"/>
        <v>MGMale35-39</v>
      </c>
      <c r="F691" s="263">
        <v>834585.51549999998</v>
      </c>
    </row>
    <row r="692" spans="2:6" x14ac:dyDescent="0.2">
      <c r="B692" s="261" t="s">
        <v>59</v>
      </c>
      <c r="C692" s="261" t="s">
        <v>47</v>
      </c>
      <c r="D692" s="264" t="s">
        <v>77</v>
      </c>
      <c r="E692" s="264" t="str">
        <f t="shared" si="10"/>
        <v>MGMale40-44</v>
      </c>
      <c r="F692" s="263">
        <v>761887.24970000004</v>
      </c>
    </row>
    <row r="693" spans="2:6" x14ac:dyDescent="0.2">
      <c r="B693" s="261" t="s">
        <v>59</v>
      </c>
      <c r="C693" s="261" t="s">
        <v>47</v>
      </c>
      <c r="D693" s="264" t="s">
        <v>78</v>
      </c>
      <c r="E693" s="264" t="str">
        <f t="shared" si="10"/>
        <v>MGMale45-49</v>
      </c>
      <c r="F693" s="263">
        <v>670344.44669999997</v>
      </c>
    </row>
    <row r="694" spans="2:6" x14ac:dyDescent="0.2">
      <c r="B694" s="261" t="s">
        <v>59</v>
      </c>
      <c r="C694" s="261" t="s">
        <v>47</v>
      </c>
      <c r="D694" s="264" t="s">
        <v>79</v>
      </c>
      <c r="E694" s="264" t="str">
        <f t="shared" si="10"/>
        <v>MGMale50-54</v>
      </c>
      <c r="F694" s="263">
        <v>642188.1067</v>
      </c>
    </row>
    <row r="695" spans="2:6" x14ac:dyDescent="0.2">
      <c r="B695" s="261" t="s">
        <v>59</v>
      </c>
      <c r="C695" s="261" t="s">
        <v>47</v>
      </c>
      <c r="D695" s="264" t="s">
        <v>80</v>
      </c>
      <c r="E695" s="264" t="str">
        <f t="shared" si="10"/>
        <v>MGMale55-59</v>
      </c>
      <c r="F695" s="263">
        <v>580472.28610000003</v>
      </c>
    </row>
    <row r="696" spans="2:6" x14ac:dyDescent="0.2">
      <c r="B696" s="261" t="s">
        <v>59</v>
      </c>
      <c r="C696" s="261" t="s">
        <v>47</v>
      </c>
      <c r="D696" s="264" t="s">
        <v>81</v>
      </c>
      <c r="E696" s="264" t="str">
        <f t="shared" si="10"/>
        <v>MGMale60-64</v>
      </c>
      <c r="F696" s="263">
        <v>484957.36599999998</v>
      </c>
    </row>
    <row r="697" spans="2:6" x14ac:dyDescent="0.2">
      <c r="B697" s="261" t="s">
        <v>59</v>
      </c>
      <c r="C697" s="261" t="s">
        <v>47</v>
      </c>
      <c r="D697" s="264" t="s">
        <v>82</v>
      </c>
      <c r="E697" s="264" t="str">
        <f t="shared" si="10"/>
        <v>MGMale65-69</v>
      </c>
      <c r="F697" s="263">
        <v>369951.5833</v>
      </c>
    </row>
    <row r="698" spans="2:6" x14ac:dyDescent="0.2">
      <c r="B698" s="261" t="s">
        <v>59</v>
      </c>
      <c r="C698" s="261" t="s">
        <v>47</v>
      </c>
      <c r="D698" s="264" t="s">
        <v>19</v>
      </c>
      <c r="E698" s="264" t="str">
        <f t="shared" si="10"/>
        <v>MGMale70-74</v>
      </c>
      <c r="F698" s="263">
        <v>263816.0563</v>
      </c>
    </row>
    <row r="699" spans="2:6" x14ac:dyDescent="0.2">
      <c r="B699" s="261" t="s">
        <v>59</v>
      </c>
      <c r="C699" s="261" t="s">
        <v>47</v>
      </c>
      <c r="D699" s="264" t="s">
        <v>20</v>
      </c>
      <c r="E699" s="264" t="str">
        <f t="shared" si="10"/>
        <v>MGMale75-79</v>
      </c>
      <c r="F699" s="263">
        <v>175969.68530000001</v>
      </c>
    </row>
    <row r="700" spans="2:6" x14ac:dyDescent="0.2">
      <c r="B700" s="261" t="s">
        <v>59</v>
      </c>
      <c r="C700" s="261" t="s">
        <v>47</v>
      </c>
      <c r="D700" s="264" t="s">
        <v>21</v>
      </c>
      <c r="E700" s="264" t="str">
        <f t="shared" si="10"/>
        <v>MGMale80-84</v>
      </c>
      <c r="F700" s="263">
        <v>113089.91009999999</v>
      </c>
    </row>
    <row r="701" spans="2:6" x14ac:dyDescent="0.2">
      <c r="B701" s="261" t="s">
        <v>59</v>
      </c>
      <c r="C701" s="261" t="s">
        <v>47</v>
      </c>
      <c r="D701" s="264" t="s">
        <v>22</v>
      </c>
      <c r="E701" s="264" t="str">
        <f t="shared" si="10"/>
        <v>MGMale85-89</v>
      </c>
      <c r="F701" s="263">
        <v>58404.365899999997</v>
      </c>
    </row>
    <row r="702" spans="2:6" x14ac:dyDescent="0.2">
      <c r="B702" s="261" t="s">
        <v>59</v>
      </c>
      <c r="C702" s="261" t="s">
        <v>47</v>
      </c>
      <c r="D702" s="264" t="s">
        <v>5</v>
      </c>
      <c r="E702" s="264" t="str">
        <f t="shared" si="10"/>
        <v>MGMale90+</v>
      </c>
      <c r="F702" s="263">
        <v>32914.042399999998</v>
      </c>
    </row>
    <row r="703" spans="2:6" x14ac:dyDescent="0.2">
      <c r="B703" s="261" t="s">
        <v>59</v>
      </c>
      <c r="C703" s="261" t="s">
        <v>3</v>
      </c>
      <c r="D703" s="264">
        <v>0</v>
      </c>
      <c r="E703" s="264" t="str">
        <f t="shared" si="10"/>
        <v>MGTotal0</v>
      </c>
      <c r="F703" s="263">
        <v>267309.10629999998</v>
      </c>
    </row>
    <row r="704" spans="2:6" x14ac:dyDescent="0.2">
      <c r="B704" s="261" t="s">
        <v>59</v>
      </c>
      <c r="C704" s="261" t="s">
        <v>3</v>
      </c>
      <c r="D704" s="265" t="s">
        <v>107</v>
      </c>
      <c r="E704" s="264" t="str">
        <f t="shared" si="10"/>
        <v>MGTotal01-04</v>
      </c>
      <c r="F704" s="263">
        <v>1064795.4702000001</v>
      </c>
    </row>
    <row r="705" spans="2:6" x14ac:dyDescent="0.2">
      <c r="B705" s="261" t="s">
        <v>59</v>
      </c>
      <c r="C705" s="261" t="s">
        <v>3</v>
      </c>
      <c r="D705" s="265" t="s">
        <v>106</v>
      </c>
      <c r="E705" s="264" t="str">
        <f t="shared" si="10"/>
        <v>MGTotal05-09</v>
      </c>
      <c r="F705" s="263">
        <v>1311673.1279</v>
      </c>
    </row>
    <row r="706" spans="2:6" x14ac:dyDescent="0.2">
      <c r="B706" s="261" t="s">
        <v>59</v>
      </c>
      <c r="C706" s="261" t="s">
        <v>3</v>
      </c>
      <c r="D706" s="265" t="s">
        <v>71</v>
      </c>
      <c r="E706" s="264" t="str">
        <f t="shared" si="10"/>
        <v>MGTotal10-14</v>
      </c>
      <c r="F706" s="263">
        <v>1370733.1144000001</v>
      </c>
    </row>
    <row r="707" spans="2:6" x14ac:dyDescent="0.2">
      <c r="B707" s="261" t="s">
        <v>59</v>
      </c>
      <c r="C707" s="261" t="s">
        <v>3</v>
      </c>
      <c r="D707" s="264" t="s">
        <v>72</v>
      </c>
      <c r="E707" s="264" t="str">
        <f t="shared" si="10"/>
        <v>MGTotal15-19</v>
      </c>
      <c r="F707" s="263">
        <v>1539561.0921</v>
      </c>
    </row>
    <row r="708" spans="2:6" x14ac:dyDescent="0.2">
      <c r="B708" s="261" t="s">
        <v>59</v>
      </c>
      <c r="C708" s="261" t="s">
        <v>3</v>
      </c>
      <c r="D708" s="264" t="s">
        <v>73</v>
      </c>
      <c r="E708" s="264" t="str">
        <f t="shared" ref="E708:E771" si="11">_xlfn.CONCAT(B708,C708,D708)</f>
        <v>MGTotal20-24</v>
      </c>
      <c r="F708" s="263">
        <v>1711258.6706999999</v>
      </c>
    </row>
    <row r="709" spans="2:6" x14ac:dyDescent="0.2">
      <c r="B709" s="261" t="s">
        <v>59</v>
      </c>
      <c r="C709" s="261" t="s">
        <v>3</v>
      </c>
      <c r="D709" s="264" t="s">
        <v>74</v>
      </c>
      <c r="E709" s="264" t="str">
        <f t="shared" si="11"/>
        <v>MGTotal25-29</v>
      </c>
      <c r="F709" s="263">
        <v>1708090.4221999999</v>
      </c>
    </row>
    <row r="710" spans="2:6" x14ac:dyDescent="0.2">
      <c r="B710" s="261" t="s">
        <v>59</v>
      </c>
      <c r="C710" s="261" t="s">
        <v>3</v>
      </c>
      <c r="D710" s="264" t="s">
        <v>75</v>
      </c>
      <c r="E710" s="264" t="str">
        <f t="shared" si="11"/>
        <v>MGTotal30-34</v>
      </c>
      <c r="F710" s="263">
        <v>1717281.05</v>
      </c>
    </row>
    <row r="711" spans="2:6" x14ac:dyDescent="0.2">
      <c r="B711" s="261" t="s">
        <v>59</v>
      </c>
      <c r="C711" s="261" t="s">
        <v>3</v>
      </c>
      <c r="D711" s="264" t="s">
        <v>76</v>
      </c>
      <c r="E711" s="264" t="str">
        <f t="shared" si="11"/>
        <v>MGTotal35-39</v>
      </c>
      <c r="F711" s="263">
        <v>1681710.7679000001</v>
      </c>
    </row>
    <row r="712" spans="2:6" x14ac:dyDescent="0.2">
      <c r="B712" s="261" t="s">
        <v>59</v>
      </c>
      <c r="C712" s="261" t="s">
        <v>3</v>
      </c>
      <c r="D712" s="264" t="s">
        <v>77</v>
      </c>
      <c r="E712" s="264" t="str">
        <f t="shared" si="11"/>
        <v>MGTotal40-44</v>
      </c>
      <c r="F712" s="263">
        <v>1551831.9395000001</v>
      </c>
    </row>
    <row r="713" spans="2:6" x14ac:dyDescent="0.2">
      <c r="B713" s="261" t="s">
        <v>59</v>
      </c>
      <c r="C713" s="261" t="s">
        <v>3</v>
      </c>
      <c r="D713" s="264" t="s">
        <v>78</v>
      </c>
      <c r="E713" s="264" t="str">
        <f t="shared" si="11"/>
        <v>MGTotal45-49</v>
      </c>
      <c r="F713" s="263">
        <v>1380984.6365</v>
      </c>
    </row>
    <row r="714" spans="2:6" x14ac:dyDescent="0.2">
      <c r="B714" s="261" t="s">
        <v>59</v>
      </c>
      <c r="C714" s="261" t="s">
        <v>3</v>
      </c>
      <c r="D714" s="264" t="s">
        <v>79</v>
      </c>
      <c r="E714" s="264" t="str">
        <f t="shared" si="11"/>
        <v>MGTotal50-54</v>
      </c>
      <c r="F714" s="263">
        <v>1329889.3679</v>
      </c>
    </row>
    <row r="715" spans="2:6" x14ac:dyDescent="0.2">
      <c r="B715" s="261" t="s">
        <v>59</v>
      </c>
      <c r="C715" s="261" t="s">
        <v>3</v>
      </c>
      <c r="D715" s="264" t="s">
        <v>80</v>
      </c>
      <c r="E715" s="264" t="str">
        <f t="shared" si="11"/>
        <v>MGTotal55-59</v>
      </c>
      <c r="F715" s="263">
        <v>1216039.0647</v>
      </c>
    </row>
    <row r="716" spans="2:6" x14ac:dyDescent="0.2">
      <c r="B716" s="261" t="s">
        <v>59</v>
      </c>
      <c r="C716" s="261" t="s">
        <v>3</v>
      </c>
      <c r="D716" s="264" t="s">
        <v>81</v>
      </c>
      <c r="E716" s="264" t="str">
        <f t="shared" si="11"/>
        <v>MGTotal60-64</v>
      </c>
      <c r="F716" s="263">
        <v>1025048.3811999999</v>
      </c>
    </row>
    <row r="717" spans="2:6" x14ac:dyDescent="0.2">
      <c r="B717" s="261" t="s">
        <v>59</v>
      </c>
      <c r="C717" s="261" t="s">
        <v>3</v>
      </c>
      <c r="D717" s="264" t="s">
        <v>82</v>
      </c>
      <c r="E717" s="264" t="str">
        <f t="shared" si="11"/>
        <v>MGTotal65-69</v>
      </c>
      <c r="F717" s="263">
        <v>795717.51089999999</v>
      </c>
    </row>
    <row r="718" spans="2:6" x14ac:dyDescent="0.2">
      <c r="B718" s="261" t="s">
        <v>59</v>
      </c>
      <c r="C718" s="261" t="s">
        <v>3</v>
      </c>
      <c r="D718" s="264" t="s">
        <v>19</v>
      </c>
      <c r="E718" s="264" t="str">
        <f t="shared" si="11"/>
        <v>MGTotal70-74</v>
      </c>
      <c r="F718" s="263">
        <v>578717.69339999999</v>
      </c>
    </row>
    <row r="719" spans="2:6" x14ac:dyDescent="0.2">
      <c r="B719" s="261" t="s">
        <v>59</v>
      </c>
      <c r="C719" s="261" t="s">
        <v>3</v>
      </c>
      <c r="D719" s="264" t="s">
        <v>20</v>
      </c>
      <c r="E719" s="264" t="str">
        <f t="shared" si="11"/>
        <v>MGTotal75-79</v>
      </c>
      <c r="F719" s="263">
        <v>399723.27519999997</v>
      </c>
    </row>
    <row r="720" spans="2:6" x14ac:dyDescent="0.2">
      <c r="B720" s="261" t="s">
        <v>59</v>
      </c>
      <c r="C720" s="261" t="s">
        <v>3</v>
      </c>
      <c r="D720" s="264" t="s">
        <v>21</v>
      </c>
      <c r="E720" s="264" t="str">
        <f t="shared" si="11"/>
        <v>MGTotal80-84</v>
      </c>
      <c r="F720" s="263">
        <v>267832.95679999999</v>
      </c>
    </row>
    <row r="721" spans="2:6" x14ac:dyDescent="0.2">
      <c r="B721" s="261" t="s">
        <v>59</v>
      </c>
      <c r="C721" s="261" t="s">
        <v>3</v>
      </c>
      <c r="D721" s="264" t="s">
        <v>22</v>
      </c>
      <c r="E721" s="264" t="str">
        <f t="shared" si="11"/>
        <v>MGTotal85-89</v>
      </c>
      <c r="F721" s="263">
        <v>145103.4173</v>
      </c>
    </row>
    <row r="722" spans="2:6" x14ac:dyDescent="0.2">
      <c r="B722" s="261" t="s">
        <v>59</v>
      </c>
      <c r="C722" s="261" t="s">
        <v>3</v>
      </c>
      <c r="D722" s="264" t="s">
        <v>5</v>
      </c>
      <c r="E722" s="264" t="str">
        <f t="shared" si="11"/>
        <v>MGTotal90+</v>
      </c>
      <c r="F722" s="263">
        <v>94516.053799999994</v>
      </c>
    </row>
    <row r="723" spans="2:6" x14ac:dyDescent="0.2">
      <c r="B723" s="261" t="s">
        <v>66</v>
      </c>
      <c r="C723" s="261" t="s">
        <v>48</v>
      </c>
      <c r="D723" s="264">
        <v>0</v>
      </c>
      <c r="E723" s="264" t="str">
        <f t="shared" si="11"/>
        <v>MSFemale0</v>
      </c>
      <c r="F723" s="263">
        <v>21475.682499999999</v>
      </c>
    </row>
    <row r="724" spans="2:6" x14ac:dyDescent="0.2">
      <c r="B724" s="261" t="s">
        <v>66</v>
      </c>
      <c r="C724" s="261" t="s">
        <v>48</v>
      </c>
      <c r="D724" s="265" t="s">
        <v>107</v>
      </c>
      <c r="E724" s="264" t="str">
        <f t="shared" si="11"/>
        <v>MSFemale01-04</v>
      </c>
      <c r="F724" s="263">
        <v>85860.536600000007</v>
      </c>
    </row>
    <row r="725" spans="2:6" x14ac:dyDescent="0.2">
      <c r="B725" s="261" t="s">
        <v>66</v>
      </c>
      <c r="C725" s="261" t="s">
        <v>48</v>
      </c>
      <c r="D725" s="265" t="s">
        <v>106</v>
      </c>
      <c r="E725" s="264" t="str">
        <f t="shared" si="11"/>
        <v>MSFemale05-09</v>
      </c>
      <c r="F725" s="263">
        <v>103625.7421</v>
      </c>
    </row>
    <row r="726" spans="2:6" x14ac:dyDescent="0.2">
      <c r="B726" s="261" t="s">
        <v>66</v>
      </c>
      <c r="C726" s="261" t="s">
        <v>48</v>
      </c>
      <c r="D726" s="265" t="s">
        <v>71</v>
      </c>
      <c r="E726" s="264" t="str">
        <f t="shared" si="11"/>
        <v>MSFemale10-14</v>
      </c>
      <c r="F726" s="263">
        <v>99576.561100000006</v>
      </c>
    </row>
    <row r="727" spans="2:6" x14ac:dyDescent="0.2">
      <c r="B727" s="261" t="s">
        <v>66</v>
      </c>
      <c r="C727" s="261" t="s">
        <v>48</v>
      </c>
      <c r="D727" s="264" t="s">
        <v>72</v>
      </c>
      <c r="E727" s="264" t="str">
        <f t="shared" si="11"/>
        <v>MSFemale15-19</v>
      </c>
      <c r="F727" s="263">
        <v>102339.70389999999</v>
      </c>
    </row>
    <row r="728" spans="2:6" x14ac:dyDescent="0.2">
      <c r="B728" s="261" t="s">
        <v>66</v>
      </c>
      <c r="C728" s="261" t="s">
        <v>48</v>
      </c>
      <c r="D728" s="264" t="s">
        <v>73</v>
      </c>
      <c r="E728" s="264" t="str">
        <f t="shared" si="11"/>
        <v>MSFemale20-24</v>
      </c>
      <c r="F728" s="263">
        <v>111632.6185</v>
      </c>
    </row>
    <row r="729" spans="2:6" x14ac:dyDescent="0.2">
      <c r="B729" s="261" t="s">
        <v>66</v>
      </c>
      <c r="C729" s="261" t="s">
        <v>48</v>
      </c>
      <c r="D729" s="264" t="s">
        <v>74</v>
      </c>
      <c r="E729" s="264" t="str">
        <f t="shared" si="11"/>
        <v>MSFemale25-29</v>
      </c>
      <c r="F729" s="263">
        <v>113550.4877</v>
      </c>
    </row>
    <row r="730" spans="2:6" x14ac:dyDescent="0.2">
      <c r="B730" s="261" t="s">
        <v>66</v>
      </c>
      <c r="C730" s="261" t="s">
        <v>48</v>
      </c>
      <c r="D730" s="264" t="s">
        <v>75</v>
      </c>
      <c r="E730" s="264" t="str">
        <f t="shared" si="11"/>
        <v>MSFemale30-34</v>
      </c>
      <c r="F730" s="263">
        <v>111273.03720000001</v>
      </c>
    </row>
    <row r="731" spans="2:6" x14ac:dyDescent="0.2">
      <c r="B731" s="261" t="s">
        <v>66</v>
      </c>
      <c r="C731" s="261" t="s">
        <v>48</v>
      </c>
      <c r="D731" s="264" t="s">
        <v>76</v>
      </c>
      <c r="E731" s="264" t="str">
        <f t="shared" si="11"/>
        <v>MSFemale35-39</v>
      </c>
      <c r="F731" s="263">
        <v>110802.98020000001</v>
      </c>
    </row>
    <row r="732" spans="2:6" x14ac:dyDescent="0.2">
      <c r="B732" s="261" t="s">
        <v>66</v>
      </c>
      <c r="C732" s="261" t="s">
        <v>48</v>
      </c>
      <c r="D732" s="264" t="s">
        <v>77</v>
      </c>
      <c r="E732" s="264" t="str">
        <f t="shared" si="11"/>
        <v>MSFemale40-44</v>
      </c>
      <c r="F732" s="263">
        <v>100618.4855</v>
      </c>
    </row>
    <row r="733" spans="2:6" x14ac:dyDescent="0.2">
      <c r="B733" s="261" t="s">
        <v>66</v>
      </c>
      <c r="C733" s="261" t="s">
        <v>48</v>
      </c>
      <c r="D733" s="264" t="s">
        <v>78</v>
      </c>
      <c r="E733" s="264" t="str">
        <f t="shared" si="11"/>
        <v>MSFemale45-49</v>
      </c>
      <c r="F733" s="263">
        <v>90732.400699999998</v>
      </c>
    </row>
    <row r="734" spans="2:6" x14ac:dyDescent="0.2">
      <c r="B734" s="261" t="s">
        <v>66</v>
      </c>
      <c r="C734" s="261" t="s">
        <v>48</v>
      </c>
      <c r="D734" s="264" t="s">
        <v>79</v>
      </c>
      <c r="E734" s="264" t="str">
        <f t="shared" si="11"/>
        <v>MSFemale50-54</v>
      </c>
      <c r="F734" s="263">
        <v>83821.321500000005</v>
      </c>
    </row>
    <row r="735" spans="2:6" x14ac:dyDescent="0.2">
      <c r="B735" s="261" t="s">
        <v>66</v>
      </c>
      <c r="C735" s="261" t="s">
        <v>48</v>
      </c>
      <c r="D735" s="264" t="s">
        <v>80</v>
      </c>
      <c r="E735" s="264" t="str">
        <f t="shared" si="11"/>
        <v>MSFemale55-59</v>
      </c>
      <c r="F735" s="263">
        <v>75036.908899999995</v>
      </c>
    </row>
    <row r="736" spans="2:6" x14ac:dyDescent="0.2">
      <c r="B736" s="261" t="s">
        <v>66</v>
      </c>
      <c r="C736" s="261" t="s">
        <v>48</v>
      </c>
      <c r="D736" s="264" t="s">
        <v>81</v>
      </c>
      <c r="E736" s="264" t="str">
        <f t="shared" si="11"/>
        <v>MSFemale60-64</v>
      </c>
      <c r="F736" s="263">
        <v>59654.073400000001</v>
      </c>
    </row>
    <row r="737" spans="2:6" x14ac:dyDescent="0.2">
      <c r="B737" s="261" t="s">
        <v>66</v>
      </c>
      <c r="C737" s="261" t="s">
        <v>48</v>
      </c>
      <c r="D737" s="264" t="s">
        <v>82</v>
      </c>
      <c r="E737" s="264" t="str">
        <f t="shared" si="11"/>
        <v>MSFemale65-69</v>
      </c>
      <c r="F737" s="263">
        <v>45737.510499999997</v>
      </c>
    </row>
    <row r="738" spans="2:6" x14ac:dyDescent="0.2">
      <c r="B738" s="261" t="s">
        <v>66</v>
      </c>
      <c r="C738" s="261" t="s">
        <v>48</v>
      </c>
      <c r="D738" s="264" t="s">
        <v>19</v>
      </c>
      <c r="E738" s="264" t="str">
        <f t="shared" si="11"/>
        <v>MSFemale70-74</v>
      </c>
      <c r="F738" s="263">
        <v>32819.346299999997</v>
      </c>
    </row>
    <row r="739" spans="2:6" x14ac:dyDescent="0.2">
      <c r="B739" s="261" t="s">
        <v>66</v>
      </c>
      <c r="C739" s="261" t="s">
        <v>48</v>
      </c>
      <c r="D739" s="264" t="s">
        <v>20</v>
      </c>
      <c r="E739" s="264" t="str">
        <f t="shared" si="11"/>
        <v>MSFemale75-79</v>
      </c>
      <c r="F739" s="263">
        <v>23025.2251</v>
      </c>
    </row>
    <row r="740" spans="2:6" x14ac:dyDescent="0.2">
      <c r="B740" s="261" t="s">
        <v>66</v>
      </c>
      <c r="C740" s="261" t="s">
        <v>48</v>
      </c>
      <c r="D740" s="264" t="s">
        <v>21</v>
      </c>
      <c r="E740" s="264" t="str">
        <f t="shared" si="11"/>
        <v>MSFemale80-84</v>
      </c>
      <c r="F740" s="263">
        <v>14740.3748</v>
      </c>
    </row>
    <row r="741" spans="2:6" x14ac:dyDescent="0.2">
      <c r="B741" s="261" t="s">
        <v>66</v>
      </c>
      <c r="C741" s="261" t="s">
        <v>48</v>
      </c>
      <c r="D741" s="264" t="s">
        <v>22</v>
      </c>
      <c r="E741" s="264" t="str">
        <f t="shared" si="11"/>
        <v>MSFemale85-89</v>
      </c>
      <c r="F741" s="263">
        <v>7760.9049999999997</v>
      </c>
    </row>
    <row r="742" spans="2:6" x14ac:dyDescent="0.2">
      <c r="B742" s="261" t="s">
        <v>66</v>
      </c>
      <c r="C742" s="261" t="s">
        <v>48</v>
      </c>
      <c r="D742" s="264" t="s">
        <v>5</v>
      </c>
      <c r="E742" s="264" t="str">
        <f t="shared" si="11"/>
        <v>MSFemale90+</v>
      </c>
      <c r="F742" s="263">
        <v>4656.8951999999999</v>
      </c>
    </row>
    <row r="743" spans="2:6" x14ac:dyDescent="0.2">
      <c r="B743" s="261" t="s">
        <v>66</v>
      </c>
      <c r="C743" s="261" t="s">
        <v>47</v>
      </c>
      <c r="D743" s="264">
        <v>0</v>
      </c>
      <c r="E743" s="264" t="str">
        <f t="shared" si="11"/>
        <v>MSMale0</v>
      </c>
      <c r="F743" s="263">
        <v>22499.2677</v>
      </c>
    </row>
    <row r="744" spans="2:6" x14ac:dyDescent="0.2">
      <c r="B744" s="261" t="s">
        <v>66</v>
      </c>
      <c r="C744" s="261" t="s">
        <v>47</v>
      </c>
      <c r="D744" s="265" t="s">
        <v>107</v>
      </c>
      <c r="E744" s="264" t="str">
        <f t="shared" si="11"/>
        <v>MSMale01-04</v>
      </c>
      <c r="F744" s="263">
        <v>89891.330499999996</v>
      </c>
    </row>
    <row r="745" spans="2:6" x14ac:dyDescent="0.2">
      <c r="B745" s="261" t="s">
        <v>66</v>
      </c>
      <c r="C745" s="261" t="s">
        <v>47</v>
      </c>
      <c r="D745" s="265" t="s">
        <v>106</v>
      </c>
      <c r="E745" s="264" t="str">
        <f t="shared" si="11"/>
        <v>MSMale05-09</v>
      </c>
      <c r="F745" s="263">
        <v>108611.0095</v>
      </c>
    </row>
    <row r="746" spans="2:6" x14ac:dyDescent="0.2">
      <c r="B746" s="261" t="s">
        <v>66</v>
      </c>
      <c r="C746" s="261" t="s">
        <v>47</v>
      </c>
      <c r="D746" s="265" t="s">
        <v>71</v>
      </c>
      <c r="E746" s="264" t="str">
        <f t="shared" si="11"/>
        <v>MSMale10-14</v>
      </c>
      <c r="F746" s="263">
        <v>104526.1878</v>
      </c>
    </row>
    <row r="747" spans="2:6" x14ac:dyDescent="0.2">
      <c r="B747" s="261" t="s">
        <v>66</v>
      </c>
      <c r="C747" s="261" t="s">
        <v>47</v>
      </c>
      <c r="D747" s="264" t="s">
        <v>72</v>
      </c>
      <c r="E747" s="264" t="str">
        <f t="shared" si="11"/>
        <v>MSMale15-19</v>
      </c>
      <c r="F747" s="263">
        <v>107049.4311</v>
      </c>
    </row>
    <row r="748" spans="2:6" x14ac:dyDescent="0.2">
      <c r="B748" s="261" t="s">
        <v>66</v>
      </c>
      <c r="C748" s="261" t="s">
        <v>47</v>
      </c>
      <c r="D748" s="264" t="s">
        <v>73</v>
      </c>
      <c r="E748" s="264" t="str">
        <f t="shared" si="11"/>
        <v>MSMale20-24</v>
      </c>
      <c r="F748" s="263">
        <v>114895.4442</v>
      </c>
    </row>
    <row r="749" spans="2:6" x14ac:dyDescent="0.2">
      <c r="B749" s="261" t="s">
        <v>66</v>
      </c>
      <c r="C749" s="261" t="s">
        <v>47</v>
      </c>
      <c r="D749" s="264" t="s">
        <v>74</v>
      </c>
      <c r="E749" s="264" t="str">
        <f t="shared" si="11"/>
        <v>MSMale25-29</v>
      </c>
      <c r="F749" s="263">
        <v>114964.2844</v>
      </c>
    </row>
    <row r="750" spans="2:6" x14ac:dyDescent="0.2">
      <c r="B750" s="261" t="s">
        <v>66</v>
      </c>
      <c r="C750" s="261" t="s">
        <v>47</v>
      </c>
      <c r="D750" s="264" t="s">
        <v>75</v>
      </c>
      <c r="E750" s="264" t="str">
        <f t="shared" si="11"/>
        <v>MSMale30-34</v>
      </c>
      <c r="F750" s="263">
        <v>112088.36</v>
      </c>
    </row>
    <row r="751" spans="2:6" x14ac:dyDescent="0.2">
      <c r="B751" s="261" t="s">
        <v>66</v>
      </c>
      <c r="C751" s="261" t="s">
        <v>47</v>
      </c>
      <c r="D751" s="264" t="s">
        <v>76</v>
      </c>
      <c r="E751" s="264" t="str">
        <f t="shared" si="11"/>
        <v>MSMale35-39</v>
      </c>
      <c r="F751" s="263">
        <v>107580.5147</v>
      </c>
    </row>
    <row r="752" spans="2:6" x14ac:dyDescent="0.2">
      <c r="B752" s="261" t="s">
        <v>66</v>
      </c>
      <c r="C752" s="261" t="s">
        <v>47</v>
      </c>
      <c r="D752" s="264" t="s">
        <v>77</v>
      </c>
      <c r="E752" s="264" t="str">
        <f t="shared" si="11"/>
        <v>MSMale40-44</v>
      </c>
      <c r="F752" s="263">
        <v>97276.726999999999</v>
      </c>
    </row>
    <row r="753" spans="2:6" x14ac:dyDescent="0.2">
      <c r="B753" s="261" t="s">
        <v>66</v>
      </c>
      <c r="C753" s="261" t="s">
        <v>47</v>
      </c>
      <c r="D753" s="264" t="s">
        <v>78</v>
      </c>
      <c r="E753" s="264" t="str">
        <f t="shared" si="11"/>
        <v>MSMale45-49</v>
      </c>
      <c r="F753" s="263">
        <v>87016.420299999998</v>
      </c>
    </row>
    <row r="754" spans="2:6" x14ac:dyDescent="0.2">
      <c r="B754" s="261" t="s">
        <v>66</v>
      </c>
      <c r="C754" s="261" t="s">
        <v>47</v>
      </c>
      <c r="D754" s="264" t="s">
        <v>79</v>
      </c>
      <c r="E754" s="264" t="str">
        <f t="shared" si="11"/>
        <v>MSMale50-54</v>
      </c>
      <c r="F754" s="263">
        <v>79196.263900000005</v>
      </c>
    </row>
    <row r="755" spans="2:6" x14ac:dyDescent="0.2">
      <c r="B755" s="261" t="s">
        <v>66</v>
      </c>
      <c r="C755" s="261" t="s">
        <v>47</v>
      </c>
      <c r="D755" s="264" t="s">
        <v>80</v>
      </c>
      <c r="E755" s="264" t="str">
        <f t="shared" si="11"/>
        <v>MSMale55-59</v>
      </c>
      <c r="F755" s="263">
        <v>69085.106199999995</v>
      </c>
    </row>
    <row r="756" spans="2:6" x14ac:dyDescent="0.2">
      <c r="B756" s="261" t="s">
        <v>66</v>
      </c>
      <c r="C756" s="261" t="s">
        <v>47</v>
      </c>
      <c r="D756" s="264" t="s">
        <v>81</v>
      </c>
      <c r="E756" s="264" t="str">
        <f t="shared" si="11"/>
        <v>MSMale60-64</v>
      </c>
      <c r="F756" s="263">
        <v>54283.003799999999</v>
      </c>
    </row>
    <row r="757" spans="2:6" x14ac:dyDescent="0.2">
      <c r="B757" s="261" t="s">
        <v>66</v>
      </c>
      <c r="C757" s="261" t="s">
        <v>47</v>
      </c>
      <c r="D757" s="264" t="s">
        <v>82</v>
      </c>
      <c r="E757" s="264" t="str">
        <f t="shared" si="11"/>
        <v>MSMale65-69</v>
      </c>
      <c r="F757" s="263">
        <v>40924.876799999998</v>
      </c>
    </row>
    <row r="758" spans="2:6" x14ac:dyDescent="0.2">
      <c r="B758" s="261" t="s">
        <v>66</v>
      </c>
      <c r="C758" s="261" t="s">
        <v>47</v>
      </c>
      <c r="D758" s="264" t="s">
        <v>19</v>
      </c>
      <c r="E758" s="264" t="str">
        <f t="shared" si="11"/>
        <v>MSMale70-74</v>
      </c>
      <c r="F758" s="263">
        <v>28241.966</v>
      </c>
    </row>
    <row r="759" spans="2:6" x14ac:dyDescent="0.2">
      <c r="B759" s="261" t="s">
        <v>66</v>
      </c>
      <c r="C759" s="261" t="s">
        <v>47</v>
      </c>
      <c r="D759" s="264" t="s">
        <v>20</v>
      </c>
      <c r="E759" s="264" t="str">
        <f t="shared" si="11"/>
        <v>MSMale75-79</v>
      </c>
      <c r="F759" s="263">
        <v>18960.8472</v>
      </c>
    </row>
    <row r="760" spans="2:6" x14ac:dyDescent="0.2">
      <c r="B760" s="261" t="s">
        <v>66</v>
      </c>
      <c r="C760" s="261" t="s">
        <v>47</v>
      </c>
      <c r="D760" s="264" t="s">
        <v>21</v>
      </c>
      <c r="E760" s="264" t="str">
        <f t="shared" si="11"/>
        <v>MSMale80-84</v>
      </c>
      <c r="F760" s="263">
        <v>12002.314399999999</v>
      </c>
    </row>
    <row r="761" spans="2:6" x14ac:dyDescent="0.2">
      <c r="B761" s="261" t="s">
        <v>66</v>
      </c>
      <c r="C761" s="261" t="s">
        <v>47</v>
      </c>
      <c r="D761" s="264" t="s">
        <v>22</v>
      </c>
      <c r="E761" s="264" t="str">
        <f t="shared" si="11"/>
        <v>MSMale85-89</v>
      </c>
      <c r="F761" s="263">
        <v>5963.4503999999997</v>
      </c>
    </row>
    <row r="762" spans="2:6" x14ac:dyDescent="0.2">
      <c r="B762" s="261" t="s">
        <v>66</v>
      </c>
      <c r="C762" s="261" t="s">
        <v>47</v>
      </c>
      <c r="D762" s="264" t="s">
        <v>5</v>
      </c>
      <c r="E762" s="264" t="str">
        <f t="shared" si="11"/>
        <v>MSMale90+</v>
      </c>
      <c r="F762" s="263">
        <v>3227.5336000000002</v>
      </c>
    </row>
    <row r="763" spans="2:6" x14ac:dyDescent="0.2">
      <c r="B763" s="261" t="s">
        <v>66</v>
      </c>
      <c r="C763" s="261" t="s">
        <v>3</v>
      </c>
      <c r="D763" s="264">
        <v>0</v>
      </c>
      <c r="E763" s="264" t="str">
        <f t="shared" si="11"/>
        <v>MSTotal0</v>
      </c>
      <c r="F763" s="263">
        <v>43974.950199999999</v>
      </c>
    </row>
    <row r="764" spans="2:6" x14ac:dyDescent="0.2">
      <c r="B764" s="261" t="s">
        <v>66</v>
      </c>
      <c r="C764" s="261" t="s">
        <v>3</v>
      </c>
      <c r="D764" s="265" t="s">
        <v>107</v>
      </c>
      <c r="E764" s="264" t="str">
        <f t="shared" si="11"/>
        <v>MSTotal01-04</v>
      </c>
      <c r="F764" s="263">
        <v>175751.86720000001</v>
      </c>
    </row>
    <row r="765" spans="2:6" x14ac:dyDescent="0.2">
      <c r="B765" s="261" t="s">
        <v>66</v>
      </c>
      <c r="C765" s="261" t="s">
        <v>3</v>
      </c>
      <c r="D765" s="265" t="s">
        <v>106</v>
      </c>
      <c r="E765" s="264" t="str">
        <f t="shared" si="11"/>
        <v>MSTotal05-09</v>
      </c>
      <c r="F765" s="263">
        <v>212236.75159999999</v>
      </c>
    </row>
    <row r="766" spans="2:6" x14ac:dyDescent="0.2">
      <c r="B766" s="261" t="s">
        <v>66</v>
      </c>
      <c r="C766" s="261" t="s">
        <v>3</v>
      </c>
      <c r="D766" s="265" t="s">
        <v>71</v>
      </c>
      <c r="E766" s="264" t="str">
        <f t="shared" si="11"/>
        <v>MSTotal10-14</v>
      </c>
      <c r="F766" s="263">
        <v>204102.7488</v>
      </c>
    </row>
    <row r="767" spans="2:6" x14ac:dyDescent="0.2">
      <c r="B767" s="261" t="s">
        <v>66</v>
      </c>
      <c r="C767" s="261" t="s">
        <v>3</v>
      </c>
      <c r="D767" s="264" t="s">
        <v>72</v>
      </c>
      <c r="E767" s="264" t="str">
        <f t="shared" si="11"/>
        <v>MSTotal15-19</v>
      </c>
      <c r="F767" s="263">
        <v>209389.1305</v>
      </c>
    </row>
    <row r="768" spans="2:6" x14ac:dyDescent="0.2">
      <c r="B768" s="261" t="s">
        <v>66</v>
      </c>
      <c r="C768" s="261" t="s">
        <v>3</v>
      </c>
      <c r="D768" s="264" t="s">
        <v>73</v>
      </c>
      <c r="E768" s="264" t="str">
        <f t="shared" si="11"/>
        <v>MSTotal20-24</v>
      </c>
      <c r="F768" s="263">
        <v>226528.04370000001</v>
      </c>
    </row>
    <row r="769" spans="2:6" x14ac:dyDescent="0.2">
      <c r="B769" s="261" t="s">
        <v>66</v>
      </c>
      <c r="C769" s="261" t="s">
        <v>3</v>
      </c>
      <c r="D769" s="264" t="s">
        <v>74</v>
      </c>
      <c r="E769" s="264" t="str">
        <f t="shared" si="11"/>
        <v>MSTotal25-29</v>
      </c>
      <c r="F769" s="263">
        <v>228514.76689999999</v>
      </c>
    </row>
    <row r="770" spans="2:6" x14ac:dyDescent="0.2">
      <c r="B770" s="261" t="s">
        <v>66</v>
      </c>
      <c r="C770" s="261" t="s">
        <v>3</v>
      </c>
      <c r="D770" s="264" t="s">
        <v>75</v>
      </c>
      <c r="E770" s="264" t="str">
        <f t="shared" si="11"/>
        <v>MSTotal30-34</v>
      </c>
      <c r="F770" s="263">
        <v>223361.3548</v>
      </c>
    </row>
    <row r="771" spans="2:6" x14ac:dyDescent="0.2">
      <c r="B771" s="261" t="s">
        <v>66</v>
      </c>
      <c r="C771" s="261" t="s">
        <v>3</v>
      </c>
      <c r="D771" s="264" t="s">
        <v>76</v>
      </c>
      <c r="E771" s="264" t="str">
        <f t="shared" si="11"/>
        <v>MSTotal35-39</v>
      </c>
      <c r="F771" s="263">
        <v>218383.49119999999</v>
      </c>
    </row>
    <row r="772" spans="2:6" x14ac:dyDescent="0.2">
      <c r="B772" s="261" t="s">
        <v>66</v>
      </c>
      <c r="C772" s="261" t="s">
        <v>3</v>
      </c>
      <c r="D772" s="264" t="s">
        <v>77</v>
      </c>
      <c r="E772" s="264" t="str">
        <f t="shared" ref="E772:E835" si="12">_xlfn.CONCAT(B772,C772,D772)</f>
        <v>MSTotal40-44</v>
      </c>
      <c r="F772" s="263">
        <v>197895.21249999999</v>
      </c>
    </row>
    <row r="773" spans="2:6" x14ac:dyDescent="0.2">
      <c r="B773" s="261" t="s">
        <v>66</v>
      </c>
      <c r="C773" s="261" t="s">
        <v>3</v>
      </c>
      <c r="D773" s="264" t="s">
        <v>78</v>
      </c>
      <c r="E773" s="264" t="str">
        <f t="shared" si="12"/>
        <v>MSTotal45-49</v>
      </c>
      <c r="F773" s="263">
        <v>177748.821</v>
      </c>
    </row>
    <row r="774" spans="2:6" x14ac:dyDescent="0.2">
      <c r="B774" s="261" t="s">
        <v>66</v>
      </c>
      <c r="C774" s="261" t="s">
        <v>3</v>
      </c>
      <c r="D774" s="264" t="s">
        <v>79</v>
      </c>
      <c r="E774" s="264" t="str">
        <f t="shared" si="12"/>
        <v>MSTotal50-54</v>
      </c>
      <c r="F774" s="263">
        <v>163017.58189999999</v>
      </c>
    </row>
    <row r="775" spans="2:6" x14ac:dyDescent="0.2">
      <c r="B775" s="261" t="s">
        <v>66</v>
      </c>
      <c r="C775" s="261" t="s">
        <v>3</v>
      </c>
      <c r="D775" s="264" t="s">
        <v>80</v>
      </c>
      <c r="E775" s="264" t="str">
        <f t="shared" si="12"/>
        <v>MSTotal55-59</v>
      </c>
      <c r="F775" s="263">
        <v>144122.01070000001</v>
      </c>
    </row>
    <row r="776" spans="2:6" x14ac:dyDescent="0.2">
      <c r="B776" s="261" t="s">
        <v>66</v>
      </c>
      <c r="C776" s="261" t="s">
        <v>3</v>
      </c>
      <c r="D776" s="264" t="s">
        <v>81</v>
      </c>
      <c r="E776" s="264" t="str">
        <f t="shared" si="12"/>
        <v>MSTotal60-64</v>
      </c>
      <c r="F776" s="263">
        <v>113937.0625</v>
      </c>
    </row>
    <row r="777" spans="2:6" x14ac:dyDescent="0.2">
      <c r="B777" s="261" t="s">
        <v>66</v>
      </c>
      <c r="C777" s="261" t="s">
        <v>3</v>
      </c>
      <c r="D777" s="264" t="s">
        <v>82</v>
      </c>
      <c r="E777" s="264" t="str">
        <f t="shared" si="12"/>
        <v>MSTotal65-69</v>
      </c>
      <c r="F777" s="263">
        <v>86662.375</v>
      </c>
    </row>
    <row r="778" spans="2:6" x14ac:dyDescent="0.2">
      <c r="B778" s="261" t="s">
        <v>66</v>
      </c>
      <c r="C778" s="261" t="s">
        <v>3</v>
      </c>
      <c r="D778" s="264" t="s">
        <v>19</v>
      </c>
      <c r="E778" s="264" t="str">
        <f t="shared" si="12"/>
        <v>MSTotal70-74</v>
      </c>
      <c r="F778" s="263">
        <v>61061.300900000002</v>
      </c>
    </row>
    <row r="779" spans="2:6" x14ac:dyDescent="0.2">
      <c r="B779" s="261" t="s">
        <v>66</v>
      </c>
      <c r="C779" s="261" t="s">
        <v>3</v>
      </c>
      <c r="D779" s="264" t="s">
        <v>20</v>
      </c>
      <c r="E779" s="264" t="str">
        <f t="shared" si="12"/>
        <v>MSTotal75-79</v>
      </c>
      <c r="F779" s="263">
        <v>41986.009899999997</v>
      </c>
    </row>
    <row r="780" spans="2:6" x14ac:dyDescent="0.2">
      <c r="B780" s="261" t="s">
        <v>66</v>
      </c>
      <c r="C780" s="261" t="s">
        <v>3</v>
      </c>
      <c r="D780" s="264" t="s">
        <v>21</v>
      </c>
      <c r="E780" s="264" t="str">
        <f t="shared" si="12"/>
        <v>MSTotal80-84</v>
      </c>
      <c r="F780" s="263">
        <v>26742.673200000001</v>
      </c>
    </row>
    <row r="781" spans="2:6" x14ac:dyDescent="0.2">
      <c r="B781" s="261" t="s">
        <v>66</v>
      </c>
      <c r="C781" s="261" t="s">
        <v>3</v>
      </c>
      <c r="D781" s="264" t="s">
        <v>22</v>
      </c>
      <c r="E781" s="264" t="str">
        <f t="shared" si="12"/>
        <v>MSTotal85-89</v>
      </c>
      <c r="F781" s="263">
        <v>13724.3488</v>
      </c>
    </row>
    <row r="782" spans="2:6" x14ac:dyDescent="0.2">
      <c r="B782" s="261" t="s">
        <v>66</v>
      </c>
      <c r="C782" s="261" t="s">
        <v>3</v>
      </c>
      <c r="D782" s="264" t="s">
        <v>5</v>
      </c>
      <c r="E782" s="264" t="str">
        <f t="shared" si="12"/>
        <v>MSTotal90+</v>
      </c>
      <c r="F782" s="263">
        <v>7884.4270999999999</v>
      </c>
    </row>
    <row r="783" spans="2:6" x14ac:dyDescent="0.2">
      <c r="B783" s="261" t="s">
        <v>67</v>
      </c>
      <c r="C783" s="261" t="s">
        <v>48</v>
      </c>
      <c r="D783" s="264">
        <v>0</v>
      </c>
      <c r="E783" s="264" t="str">
        <f t="shared" si="12"/>
        <v>MTFemale0</v>
      </c>
      <c r="F783" s="263">
        <v>27893.367900000001</v>
      </c>
    </row>
    <row r="784" spans="2:6" x14ac:dyDescent="0.2">
      <c r="B784" s="261" t="s">
        <v>67</v>
      </c>
      <c r="C784" s="261" t="s">
        <v>48</v>
      </c>
      <c r="D784" s="265" t="s">
        <v>107</v>
      </c>
      <c r="E784" s="264" t="str">
        <f t="shared" si="12"/>
        <v>MTFemale01-04</v>
      </c>
      <c r="F784" s="263">
        <v>110946.56299999999</v>
      </c>
    </row>
    <row r="785" spans="2:6" x14ac:dyDescent="0.2">
      <c r="B785" s="261" t="s">
        <v>67</v>
      </c>
      <c r="C785" s="261" t="s">
        <v>48</v>
      </c>
      <c r="D785" s="265" t="s">
        <v>106</v>
      </c>
      <c r="E785" s="264" t="str">
        <f t="shared" si="12"/>
        <v>MTFemale05-09</v>
      </c>
      <c r="F785" s="263">
        <v>129181.0238</v>
      </c>
    </row>
    <row r="786" spans="2:6" x14ac:dyDescent="0.2">
      <c r="B786" s="261" t="s">
        <v>67</v>
      </c>
      <c r="C786" s="261" t="s">
        <v>48</v>
      </c>
      <c r="D786" s="265" t="s">
        <v>71</v>
      </c>
      <c r="E786" s="264" t="str">
        <f t="shared" si="12"/>
        <v>MTFemale10-14</v>
      </c>
      <c r="F786" s="263">
        <v>132694.2401</v>
      </c>
    </row>
    <row r="787" spans="2:6" x14ac:dyDescent="0.2">
      <c r="B787" s="261" t="s">
        <v>67</v>
      </c>
      <c r="C787" s="261" t="s">
        <v>48</v>
      </c>
      <c r="D787" s="264" t="s">
        <v>72</v>
      </c>
      <c r="E787" s="264" t="str">
        <f t="shared" si="12"/>
        <v>MTFemale15-19</v>
      </c>
      <c r="F787" s="263">
        <v>131644.73980000001</v>
      </c>
    </row>
    <row r="788" spans="2:6" x14ac:dyDescent="0.2">
      <c r="B788" s="261" t="s">
        <v>67</v>
      </c>
      <c r="C788" s="261" t="s">
        <v>48</v>
      </c>
      <c r="D788" s="264" t="s">
        <v>73</v>
      </c>
      <c r="E788" s="264" t="str">
        <f t="shared" si="12"/>
        <v>MTFemale20-24</v>
      </c>
      <c r="F788" s="263">
        <v>140885.50580000001</v>
      </c>
    </row>
    <row r="789" spans="2:6" x14ac:dyDescent="0.2">
      <c r="B789" s="261" t="s">
        <v>67</v>
      </c>
      <c r="C789" s="261" t="s">
        <v>48</v>
      </c>
      <c r="D789" s="264" t="s">
        <v>74</v>
      </c>
      <c r="E789" s="264" t="str">
        <f t="shared" si="12"/>
        <v>MTFemale25-29</v>
      </c>
      <c r="F789" s="263">
        <v>144584.1048</v>
      </c>
    </row>
    <row r="790" spans="2:6" x14ac:dyDescent="0.2">
      <c r="B790" s="261" t="s">
        <v>67</v>
      </c>
      <c r="C790" s="261" t="s">
        <v>48</v>
      </c>
      <c r="D790" s="264" t="s">
        <v>75</v>
      </c>
      <c r="E790" s="264" t="str">
        <f t="shared" si="12"/>
        <v>MTFemale30-34</v>
      </c>
      <c r="F790" s="263">
        <v>144482.02530000001</v>
      </c>
    </row>
    <row r="791" spans="2:6" x14ac:dyDescent="0.2">
      <c r="B791" s="261" t="s">
        <v>67</v>
      </c>
      <c r="C791" s="261" t="s">
        <v>48</v>
      </c>
      <c r="D791" s="264" t="s">
        <v>76</v>
      </c>
      <c r="E791" s="264" t="str">
        <f t="shared" si="12"/>
        <v>MTFemale35-39</v>
      </c>
      <c r="F791" s="263">
        <v>140620.95480000001</v>
      </c>
    </row>
    <row r="792" spans="2:6" x14ac:dyDescent="0.2">
      <c r="B792" s="261" t="s">
        <v>67</v>
      </c>
      <c r="C792" s="261" t="s">
        <v>48</v>
      </c>
      <c r="D792" s="264" t="s">
        <v>77</v>
      </c>
      <c r="E792" s="264" t="str">
        <f t="shared" si="12"/>
        <v>MTFemale40-44</v>
      </c>
      <c r="F792" s="263">
        <v>129283.24559999999</v>
      </c>
    </row>
    <row r="793" spans="2:6" x14ac:dyDescent="0.2">
      <c r="B793" s="261" t="s">
        <v>67</v>
      </c>
      <c r="C793" s="261" t="s">
        <v>48</v>
      </c>
      <c r="D793" s="264" t="s">
        <v>78</v>
      </c>
      <c r="E793" s="264" t="str">
        <f t="shared" si="12"/>
        <v>MTFemale45-49</v>
      </c>
      <c r="F793" s="263">
        <v>113121.1599</v>
      </c>
    </row>
    <row r="794" spans="2:6" x14ac:dyDescent="0.2">
      <c r="B794" s="261" t="s">
        <v>67</v>
      </c>
      <c r="C794" s="261" t="s">
        <v>48</v>
      </c>
      <c r="D794" s="264" t="s">
        <v>79</v>
      </c>
      <c r="E794" s="264" t="str">
        <f t="shared" si="12"/>
        <v>MTFemale50-54</v>
      </c>
      <c r="F794" s="263">
        <v>99997.134999999995</v>
      </c>
    </row>
    <row r="795" spans="2:6" x14ac:dyDescent="0.2">
      <c r="B795" s="261" t="s">
        <v>67</v>
      </c>
      <c r="C795" s="261" t="s">
        <v>48</v>
      </c>
      <c r="D795" s="264" t="s">
        <v>80</v>
      </c>
      <c r="E795" s="264" t="str">
        <f t="shared" si="12"/>
        <v>MTFemale55-59</v>
      </c>
      <c r="F795" s="263">
        <v>83455.654800000004</v>
      </c>
    </row>
    <row r="796" spans="2:6" x14ac:dyDescent="0.2">
      <c r="B796" s="261" t="s">
        <v>67</v>
      </c>
      <c r="C796" s="261" t="s">
        <v>48</v>
      </c>
      <c r="D796" s="264" t="s">
        <v>81</v>
      </c>
      <c r="E796" s="264" t="str">
        <f t="shared" si="12"/>
        <v>MTFemale60-64</v>
      </c>
      <c r="F796" s="263">
        <v>64624.737099999998</v>
      </c>
    </row>
    <row r="797" spans="2:6" x14ac:dyDescent="0.2">
      <c r="B797" s="261" t="s">
        <v>67</v>
      </c>
      <c r="C797" s="261" t="s">
        <v>48</v>
      </c>
      <c r="D797" s="264" t="s">
        <v>82</v>
      </c>
      <c r="E797" s="264" t="str">
        <f t="shared" si="12"/>
        <v>MTFemale65-69</v>
      </c>
      <c r="F797" s="263">
        <v>47015.710800000001</v>
      </c>
    </row>
    <row r="798" spans="2:6" x14ac:dyDescent="0.2">
      <c r="B798" s="261" t="s">
        <v>67</v>
      </c>
      <c r="C798" s="261" t="s">
        <v>48</v>
      </c>
      <c r="D798" s="264" t="s">
        <v>19</v>
      </c>
      <c r="E798" s="264" t="str">
        <f t="shared" si="12"/>
        <v>MTFemale70-74</v>
      </c>
      <c r="F798" s="263">
        <v>32283.359</v>
      </c>
    </row>
    <row r="799" spans="2:6" x14ac:dyDescent="0.2">
      <c r="B799" s="261" t="s">
        <v>67</v>
      </c>
      <c r="C799" s="261" t="s">
        <v>48</v>
      </c>
      <c r="D799" s="264" t="s">
        <v>20</v>
      </c>
      <c r="E799" s="264" t="str">
        <f t="shared" si="12"/>
        <v>MTFemale75-79</v>
      </c>
      <c r="F799" s="263">
        <v>21020.953600000001</v>
      </c>
    </row>
    <row r="800" spans="2:6" x14ac:dyDescent="0.2">
      <c r="B800" s="261" t="s">
        <v>67</v>
      </c>
      <c r="C800" s="261" t="s">
        <v>48</v>
      </c>
      <c r="D800" s="264" t="s">
        <v>21</v>
      </c>
      <c r="E800" s="264" t="str">
        <f t="shared" si="12"/>
        <v>MTFemale80-84</v>
      </c>
      <c r="F800" s="263">
        <v>12806.4751</v>
      </c>
    </row>
    <row r="801" spans="2:6" x14ac:dyDescent="0.2">
      <c r="B801" s="261" t="s">
        <v>67</v>
      </c>
      <c r="C801" s="261" t="s">
        <v>48</v>
      </c>
      <c r="D801" s="264" t="s">
        <v>22</v>
      </c>
      <c r="E801" s="264" t="str">
        <f t="shared" si="12"/>
        <v>MTFemale85-89</v>
      </c>
      <c r="F801" s="263">
        <v>6078.1559999999999</v>
      </c>
    </row>
    <row r="802" spans="2:6" x14ac:dyDescent="0.2">
      <c r="B802" s="261" t="s">
        <v>67</v>
      </c>
      <c r="C802" s="261" t="s">
        <v>48</v>
      </c>
      <c r="D802" s="264" t="s">
        <v>5</v>
      </c>
      <c r="E802" s="264" t="str">
        <f t="shared" si="12"/>
        <v>MTFemale90+</v>
      </c>
      <c r="F802" s="263">
        <v>3559.9639000000002</v>
      </c>
    </row>
    <row r="803" spans="2:6" x14ac:dyDescent="0.2">
      <c r="B803" s="261" t="s">
        <v>67</v>
      </c>
      <c r="C803" s="261" t="s">
        <v>47</v>
      </c>
      <c r="D803" s="264">
        <v>0</v>
      </c>
      <c r="E803" s="264" t="str">
        <f t="shared" si="12"/>
        <v>MTMale0</v>
      </c>
      <c r="F803" s="263">
        <v>29204.038199999999</v>
      </c>
    </row>
    <row r="804" spans="2:6" x14ac:dyDescent="0.2">
      <c r="B804" s="261" t="s">
        <v>67</v>
      </c>
      <c r="C804" s="261" t="s">
        <v>47</v>
      </c>
      <c r="D804" s="265" t="s">
        <v>107</v>
      </c>
      <c r="E804" s="264" t="str">
        <f t="shared" si="12"/>
        <v>MTMale01-04</v>
      </c>
      <c r="F804" s="263">
        <v>115933.6047</v>
      </c>
    </row>
    <row r="805" spans="2:6" x14ac:dyDescent="0.2">
      <c r="B805" s="261" t="s">
        <v>67</v>
      </c>
      <c r="C805" s="261" t="s">
        <v>47</v>
      </c>
      <c r="D805" s="265" t="s">
        <v>106</v>
      </c>
      <c r="E805" s="264" t="str">
        <f t="shared" si="12"/>
        <v>MTMale05-09</v>
      </c>
      <c r="F805" s="263">
        <v>134519.74239999999</v>
      </c>
    </row>
    <row r="806" spans="2:6" x14ac:dyDescent="0.2">
      <c r="B806" s="261" t="s">
        <v>67</v>
      </c>
      <c r="C806" s="261" t="s">
        <v>47</v>
      </c>
      <c r="D806" s="265" t="s">
        <v>71</v>
      </c>
      <c r="E806" s="264" t="str">
        <f t="shared" si="12"/>
        <v>MTMale10-14</v>
      </c>
      <c r="F806" s="263">
        <v>138076.77410000001</v>
      </c>
    </row>
    <row r="807" spans="2:6" x14ac:dyDescent="0.2">
      <c r="B807" s="261" t="s">
        <v>67</v>
      </c>
      <c r="C807" s="261" t="s">
        <v>47</v>
      </c>
      <c r="D807" s="264" t="s">
        <v>72</v>
      </c>
      <c r="E807" s="264" t="str">
        <f t="shared" si="12"/>
        <v>MTMale15-19</v>
      </c>
      <c r="F807" s="263">
        <v>137065.1091</v>
      </c>
    </row>
    <row r="808" spans="2:6" x14ac:dyDescent="0.2">
      <c r="B808" s="261" t="s">
        <v>67</v>
      </c>
      <c r="C808" s="261" t="s">
        <v>47</v>
      </c>
      <c r="D808" s="264" t="s">
        <v>73</v>
      </c>
      <c r="E808" s="264" t="str">
        <f t="shared" si="12"/>
        <v>MTMale20-24</v>
      </c>
      <c r="F808" s="263">
        <v>146915.71030000001</v>
      </c>
    </row>
    <row r="809" spans="2:6" x14ac:dyDescent="0.2">
      <c r="B809" s="261" t="s">
        <v>67</v>
      </c>
      <c r="C809" s="261" t="s">
        <v>47</v>
      </c>
      <c r="D809" s="264" t="s">
        <v>74</v>
      </c>
      <c r="E809" s="264" t="str">
        <f t="shared" si="12"/>
        <v>MTMale25-29</v>
      </c>
      <c r="F809" s="263">
        <v>149253.85380000001</v>
      </c>
    </row>
    <row r="810" spans="2:6" x14ac:dyDescent="0.2">
      <c r="B810" s="261" t="s">
        <v>67</v>
      </c>
      <c r="C810" s="261" t="s">
        <v>47</v>
      </c>
      <c r="D810" s="264" t="s">
        <v>75</v>
      </c>
      <c r="E810" s="264" t="str">
        <f t="shared" si="12"/>
        <v>MTMale30-34</v>
      </c>
      <c r="F810" s="263">
        <v>150714.405</v>
      </c>
    </row>
    <row r="811" spans="2:6" x14ac:dyDescent="0.2">
      <c r="B811" s="261" t="s">
        <v>67</v>
      </c>
      <c r="C811" s="261" t="s">
        <v>47</v>
      </c>
      <c r="D811" s="264" t="s">
        <v>76</v>
      </c>
      <c r="E811" s="264" t="str">
        <f t="shared" si="12"/>
        <v>MTMale35-39</v>
      </c>
      <c r="F811" s="263">
        <v>144923.0344</v>
      </c>
    </row>
    <row r="812" spans="2:6" x14ac:dyDescent="0.2">
      <c r="B812" s="261" t="s">
        <v>67</v>
      </c>
      <c r="C812" s="261" t="s">
        <v>47</v>
      </c>
      <c r="D812" s="264" t="s">
        <v>77</v>
      </c>
      <c r="E812" s="264" t="str">
        <f t="shared" si="12"/>
        <v>MTMale40-44</v>
      </c>
      <c r="F812" s="263">
        <v>130446.9924</v>
      </c>
    </row>
    <row r="813" spans="2:6" x14ac:dyDescent="0.2">
      <c r="B813" s="261" t="s">
        <v>67</v>
      </c>
      <c r="C813" s="261" t="s">
        <v>47</v>
      </c>
      <c r="D813" s="264" t="s">
        <v>78</v>
      </c>
      <c r="E813" s="264" t="str">
        <f t="shared" si="12"/>
        <v>MTMale45-49</v>
      </c>
      <c r="F813" s="263">
        <v>114033.44749999999</v>
      </c>
    </row>
    <row r="814" spans="2:6" x14ac:dyDescent="0.2">
      <c r="B814" s="261" t="s">
        <v>67</v>
      </c>
      <c r="C814" s="261" t="s">
        <v>47</v>
      </c>
      <c r="D814" s="264" t="s">
        <v>79</v>
      </c>
      <c r="E814" s="264" t="str">
        <f t="shared" si="12"/>
        <v>MTMale50-54</v>
      </c>
      <c r="F814" s="263">
        <v>102178.5609</v>
      </c>
    </row>
    <row r="815" spans="2:6" x14ac:dyDescent="0.2">
      <c r="B815" s="261" t="s">
        <v>67</v>
      </c>
      <c r="C815" s="261" t="s">
        <v>47</v>
      </c>
      <c r="D815" s="264" t="s">
        <v>80</v>
      </c>
      <c r="E815" s="264" t="str">
        <f t="shared" si="12"/>
        <v>MTMale55-59</v>
      </c>
      <c r="F815" s="263">
        <v>86008.701000000001</v>
      </c>
    </row>
    <row r="816" spans="2:6" x14ac:dyDescent="0.2">
      <c r="B816" s="261" t="s">
        <v>67</v>
      </c>
      <c r="C816" s="261" t="s">
        <v>47</v>
      </c>
      <c r="D816" s="264" t="s">
        <v>81</v>
      </c>
      <c r="E816" s="264" t="str">
        <f t="shared" si="12"/>
        <v>MTMale60-64</v>
      </c>
      <c r="F816" s="263">
        <v>66338.715299999996</v>
      </c>
    </row>
    <row r="817" spans="2:6" x14ac:dyDescent="0.2">
      <c r="B817" s="261" t="s">
        <v>67</v>
      </c>
      <c r="C817" s="261" t="s">
        <v>47</v>
      </c>
      <c r="D817" s="264" t="s">
        <v>82</v>
      </c>
      <c r="E817" s="264" t="str">
        <f t="shared" si="12"/>
        <v>MTMale65-69</v>
      </c>
      <c r="F817" s="263">
        <v>47434.345399999998</v>
      </c>
    </row>
    <row r="818" spans="2:6" x14ac:dyDescent="0.2">
      <c r="B818" s="261" t="s">
        <v>67</v>
      </c>
      <c r="C818" s="261" t="s">
        <v>47</v>
      </c>
      <c r="D818" s="264" t="s">
        <v>19</v>
      </c>
      <c r="E818" s="264" t="str">
        <f t="shared" si="12"/>
        <v>MTMale70-74</v>
      </c>
      <c r="F818" s="263">
        <v>31981.658899999999</v>
      </c>
    </row>
    <row r="819" spans="2:6" x14ac:dyDescent="0.2">
      <c r="B819" s="261" t="s">
        <v>67</v>
      </c>
      <c r="C819" s="261" t="s">
        <v>47</v>
      </c>
      <c r="D819" s="264" t="s">
        <v>20</v>
      </c>
      <c r="E819" s="264" t="str">
        <f t="shared" si="12"/>
        <v>MTMale75-79</v>
      </c>
      <c r="F819" s="263">
        <v>20365.679800000002</v>
      </c>
    </row>
    <row r="820" spans="2:6" x14ac:dyDescent="0.2">
      <c r="B820" s="261" t="s">
        <v>67</v>
      </c>
      <c r="C820" s="261" t="s">
        <v>47</v>
      </c>
      <c r="D820" s="264" t="s">
        <v>21</v>
      </c>
      <c r="E820" s="264" t="str">
        <f t="shared" si="12"/>
        <v>MTMale80-84</v>
      </c>
      <c r="F820" s="263">
        <v>11915.902400000001</v>
      </c>
    </row>
    <row r="821" spans="2:6" x14ac:dyDescent="0.2">
      <c r="B821" s="261" t="s">
        <v>67</v>
      </c>
      <c r="C821" s="261" t="s">
        <v>47</v>
      </c>
      <c r="D821" s="264" t="s">
        <v>22</v>
      </c>
      <c r="E821" s="264" t="str">
        <f t="shared" si="12"/>
        <v>MTMale85-89</v>
      </c>
      <c r="F821" s="263">
        <v>5559.3108000000002</v>
      </c>
    </row>
    <row r="822" spans="2:6" x14ac:dyDescent="0.2">
      <c r="B822" s="261" t="s">
        <v>67</v>
      </c>
      <c r="C822" s="261" t="s">
        <v>47</v>
      </c>
      <c r="D822" s="264" t="s">
        <v>5</v>
      </c>
      <c r="E822" s="264" t="str">
        <f t="shared" si="12"/>
        <v>MTMale90+</v>
      </c>
      <c r="F822" s="263">
        <v>2925.895</v>
      </c>
    </row>
    <row r="823" spans="2:6" x14ac:dyDescent="0.2">
      <c r="B823" s="261" t="s">
        <v>67</v>
      </c>
      <c r="C823" s="261" t="s">
        <v>3</v>
      </c>
      <c r="D823" s="264">
        <v>0</v>
      </c>
      <c r="E823" s="264" t="str">
        <f t="shared" si="12"/>
        <v>MTTotal0</v>
      </c>
      <c r="F823" s="263">
        <v>57097.4061</v>
      </c>
    </row>
    <row r="824" spans="2:6" x14ac:dyDescent="0.2">
      <c r="B824" s="261" t="s">
        <v>67</v>
      </c>
      <c r="C824" s="261" t="s">
        <v>3</v>
      </c>
      <c r="D824" s="265" t="s">
        <v>107</v>
      </c>
      <c r="E824" s="264" t="str">
        <f t="shared" si="12"/>
        <v>MTTotal01-04</v>
      </c>
      <c r="F824" s="263">
        <v>226880.16759999999</v>
      </c>
    </row>
    <row r="825" spans="2:6" x14ac:dyDescent="0.2">
      <c r="B825" s="261" t="s">
        <v>67</v>
      </c>
      <c r="C825" s="261" t="s">
        <v>3</v>
      </c>
      <c r="D825" s="265" t="s">
        <v>106</v>
      </c>
      <c r="E825" s="264" t="str">
        <f t="shared" si="12"/>
        <v>MTTotal05-09</v>
      </c>
      <c r="F825" s="263">
        <v>263700.76620000001</v>
      </c>
    </row>
    <row r="826" spans="2:6" x14ac:dyDescent="0.2">
      <c r="B826" s="261" t="s">
        <v>67</v>
      </c>
      <c r="C826" s="261" t="s">
        <v>3</v>
      </c>
      <c r="D826" s="265" t="s">
        <v>71</v>
      </c>
      <c r="E826" s="264" t="str">
        <f t="shared" si="12"/>
        <v>MTTotal10-14</v>
      </c>
      <c r="F826" s="263">
        <v>270771.01390000002</v>
      </c>
    </row>
    <row r="827" spans="2:6" x14ac:dyDescent="0.2">
      <c r="B827" s="261" t="s">
        <v>67</v>
      </c>
      <c r="C827" s="261" t="s">
        <v>3</v>
      </c>
      <c r="D827" s="264" t="s">
        <v>72</v>
      </c>
      <c r="E827" s="264" t="str">
        <f t="shared" si="12"/>
        <v>MTTotal15-19</v>
      </c>
      <c r="F827" s="263">
        <v>268709.84289999999</v>
      </c>
    </row>
    <row r="828" spans="2:6" x14ac:dyDescent="0.2">
      <c r="B828" s="261" t="s">
        <v>67</v>
      </c>
      <c r="C828" s="261" t="s">
        <v>3</v>
      </c>
      <c r="D828" s="264" t="s">
        <v>73</v>
      </c>
      <c r="E828" s="264" t="str">
        <f t="shared" si="12"/>
        <v>MTTotal20-24</v>
      </c>
      <c r="F828" s="263">
        <v>287801.19140000001</v>
      </c>
    </row>
    <row r="829" spans="2:6" x14ac:dyDescent="0.2">
      <c r="B829" s="261" t="s">
        <v>67</v>
      </c>
      <c r="C829" s="261" t="s">
        <v>3</v>
      </c>
      <c r="D829" s="264" t="s">
        <v>74</v>
      </c>
      <c r="E829" s="264" t="str">
        <f t="shared" si="12"/>
        <v>MTTotal25-29</v>
      </c>
      <c r="F829" s="263">
        <v>293837.95299999998</v>
      </c>
    </row>
    <row r="830" spans="2:6" x14ac:dyDescent="0.2">
      <c r="B830" s="261" t="s">
        <v>67</v>
      </c>
      <c r="C830" s="261" t="s">
        <v>3</v>
      </c>
      <c r="D830" s="264" t="s">
        <v>75</v>
      </c>
      <c r="E830" s="264" t="str">
        <f t="shared" si="12"/>
        <v>MTTotal30-34</v>
      </c>
      <c r="F830" s="263">
        <v>295196.42800000001</v>
      </c>
    </row>
    <row r="831" spans="2:6" x14ac:dyDescent="0.2">
      <c r="B831" s="261" t="s">
        <v>67</v>
      </c>
      <c r="C831" s="261" t="s">
        <v>3</v>
      </c>
      <c r="D831" s="264" t="s">
        <v>76</v>
      </c>
      <c r="E831" s="264" t="str">
        <f t="shared" si="12"/>
        <v>MTTotal35-39</v>
      </c>
      <c r="F831" s="263">
        <v>285543.96669999999</v>
      </c>
    </row>
    <row r="832" spans="2:6" x14ac:dyDescent="0.2">
      <c r="B832" s="261" t="s">
        <v>67</v>
      </c>
      <c r="C832" s="261" t="s">
        <v>3</v>
      </c>
      <c r="D832" s="264" t="s">
        <v>77</v>
      </c>
      <c r="E832" s="264" t="str">
        <f t="shared" si="12"/>
        <v>MTTotal40-44</v>
      </c>
      <c r="F832" s="263">
        <v>259730.23800000001</v>
      </c>
    </row>
    <row r="833" spans="2:6" x14ac:dyDescent="0.2">
      <c r="B833" s="261" t="s">
        <v>67</v>
      </c>
      <c r="C833" s="261" t="s">
        <v>3</v>
      </c>
      <c r="D833" s="264" t="s">
        <v>78</v>
      </c>
      <c r="E833" s="264" t="str">
        <f t="shared" si="12"/>
        <v>MTTotal45-49</v>
      </c>
      <c r="F833" s="263">
        <v>227154.57509999999</v>
      </c>
    </row>
    <row r="834" spans="2:6" x14ac:dyDescent="0.2">
      <c r="B834" s="261" t="s">
        <v>67</v>
      </c>
      <c r="C834" s="261" t="s">
        <v>3</v>
      </c>
      <c r="D834" s="264" t="s">
        <v>79</v>
      </c>
      <c r="E834" s="264" t="str">
        <f t="shared" si="12"/>
        <v>MTTotal50-54</v>
      </c>
      <c r="F834" s="263">
        <v>202175.65349999999</v>
      </c>
    </row>
    <row r="835" spans="2:6" x14ac:dyDescent="0.2">
      <c r="B835" s="261" t="s">
        <v>67</v>
      </c>
      <c r="C835" s="261" t="s">
        <v>3</v>
      </c>
      <c r="D835" s="264" t="s">
        <v>80</v>
      </c>
      <c r="E835" s="264" t="str">
        <f t="shared" si="12"/>
        <v>MTTotal55-59</v>
      </c>
      <c r="F835" s="263">
        <v>169464.32920000001</v>
      </c>
    </row>
    <row r="836" spans="2:6" x14ac:dyDescent="0.2">
      <c r="B836" s="261" t="s">
        <v>67</v>
      </c>
      <c r="C836" s="261" t="s">
        <v>3</v>
      </c>
      <c r="D836" s="264" t="s">
        <v>81</v>
      </c>
      <c r="E836" s="264" t="str">
        <f t="shared" ref="E836:E899" si="13">_xlfn.CONCAT(B836,C836,D836)</f>
        <v>MTTotal60-64</v>
      </c>
      <c r="F836" s="263">
        <v>130963.4319</v>
      </c>
    </row>
    <row r="837" spans="2:6" x14ac:dyDescent="0.2">
      <c r="B837" s="261" t="s">
        <v>67</v>
      </c>
      <c r="C837" s="261" t="s">
        <v>3</v>
      </c>
      <c r="D837" s="264" t="s">
        <v>82</v>
      </c>
      <c r="E837" s="264" t="str">
        <f t="shared" si="13"/>
        <v>MTTotal65-69</v>
      </c>
      <c r="F837" s="263">
        <v>94450.046100000007</v>
      </c>
    </row>
    <row r="838" spans="2:6" x14ac:dyDescent="0.2">
      <c r="B838" s="261" t="s">
        <v>67</v>
      </c>
      <c r="C838" s="261" t="s">
        <v>3</v>
      </c>
      <c r="D838" s="264" t="s">
        <v>19</v>
      </c>
      <c r="E838" s="264" t="str">
        <f t="shared" si="13"/>
        <v>MTTotal70-74</v>
      </c>
      <c r="F838" s="263">
        <v>64264.980199999998</v>
      </c>
    </row>
    <row r="839" spans="2:6" x14ac:dyDescent="0.2">
      <c r="B839" s="261" t="s">
        <v>67</v>
      </c>
      <c r="C839" s="261" t="s">
        <v>3</v>
      </c>
      <c r="D839" s="264" t="s">
        <v>20</v>
      </c>
      <c r="E839" s="264" t="str">
        <f t="shared" si="13"/>
        <v>MTTotal75-79</v>
      </c>
      <c r="F839" s="263">
        <v>41386.609400000001</v>
      </c>
    </row>
    <row r="840" spans="2:6" x14ac:dyDescent="0.2">
      <c r="B840" s="261" t="s">
        <v>67</v>
      </c>
      <c r="C840" s="261" t="s">
        <v>3</v>
      </c>
      <c r="D840" s="264" t="s">
        <v>21</v>
      </c>
      <c r="E840" s="264" t="str">
        <f t="shared" si="13"/>
        <v>MTTotal80-84</v>
      </c>
      <c r="F840" s="263">
        <v>24722.3639</v>
      </c>
    </row>
    <row r="841" spans="2:6" x14ac:dyDescent="0.2">
      <c r="B841" s="261" t="s">
        <v>67</v>
      </c>
      <c r="C841" s="261" t="s">
        <v>3</v>
      </c>
      <c r="D841" s="264" t="s">
        <v>22</v>
      </c>
      <c r="E841" s="264" t="str">
        <f t="shared" si="13"/>
        <v>MTTotal85-89</v>
      </c>
      <c r="F841" s="263">
        <v>11637.4488</v>
      </c>
    </row>
    <row r="842" spans="2:6" x14ac:dyDescent="0.2">
      <c r="B842" s="261" t="s">
        <v>67</v>
      </c>
      <c r="C842" s="261" t="s">
        <v>3</v>
      </c>
      <c r="D842" s="264" t="s">
        <v>5</v>
      </c>
      <c r="E842" s="264" t="str">
        <f t="shared" si="13"/>
        <v>MTTotal90+</v>
      </c>
      <c r="F842" s="263">
        <v>6485.8589000000002</v>
      </c>
    </row>
    <row r="843" spans="2:6" x14ac:dyDescent="0.2">
      <c r="B843" s="261" t="s">
        <v>44</v>
      </c>
      <c r="C843" s="261" t="s">
        <v>48</v>
      </c>
      <c r="D843" s="264">
        <v>0</v>
      </c>
      <c r="E843" s="264" t="str">
        <f t="shared" si="13"/>
        <v>PAFemale0</v>
      </c>
      <c r="F843" s="263">
        <v>70693.311100000006</v>
      </c>
    </row>
    <row r="844" spans="2:6" x14ac:dyDescent="0.2">
      <c r="B844" s="261" t="s">
        <v>44</v>
      </c>
      <c r="C844" s="261" t="s">
        <v>48</v>
      </c>
      <c r="D844" s="265" t="s">
        <v>107</v>
      </c>
      <c r="E844" s="264" t="str">
        <f t="shared" si="13"/>
        <v>PAFemale01-04</v>
      </c>
      <c r="F844" s="263">
        <v>281434.75339999999</v>
      </c>
    </row>
    <row r="845" spans="2:6" x14ac:dyDescent="0.2">
      <c r="B845" s="261" t="s">
        <v>44</v>
      </c>
      <c r="C845" s="261" t="s">
        <v>48</v>
      </c>
      <c r="D845" s="265" t="s">
        <v>106</v>
      </c>
      <c r="E845" s="264" t="str">
        <f t="shared" si="13"/>
        <v>PAFemale05-09</v>
      </c>
      <c r="F845" s="263">
        <v>359645.0723</v>
      </c>
    </row>
    <row r="846" spans="2:6" x14ac:dyDescent="0.2">
      <c r="B846" s="261" t="s">
        <v>44</v>
      </c>
      <c r="C846" s="261" t="s">
        <v>48</v>
      </c>
      <c r="D846" s="265" t="s">
        <v>71</v>
      </c>
      <c r="E846" s="264" t="str">
        <f t="shared" si="13"/>
        <v>PAFemale10-14</v>
      </c>
      <c r="F846" s="263">
        <v>391181.57620000001</v>
      </c>
    </row>
    <row r="847" spans="2:6" x14ac:dyDescent="0.2">
      <c r="B847" s="261" t="s">
        <v>44</v>
      </c>
      <c r="C847" s="261" t="s">
        <v>48</v>
      </c>
      <c r="D847" s="264" t="s">
        <v>72</v>
      </c>
      <c r="E847" s="264" t="str">
        <f t="shared" si="13"/>
        <v>PAFemale15-19</v>
      </c>
      <c r="F847" s="263">
        <v>399167.25510000001</v>
      </c>
    </row>
    <row r="848" spans="2:6" x14ac:dyDescent="0.2">
      <c r="B848" s="261" t="s">
        <v>44</v>
      </c>
      <c r="C848" s="261" t="s">
        <v>48</v>
      </c>
      <c r="D848" s="264" t="s">
        <v>73</v>
      </c>
      <c r="E848" s="264" t="str">
        <f t="shared" si="13"/>
        <v>PAFemale20-24</v>
      </c>
      <c r="F848" s="263">
        <v>402991.1617</v>
      </c>
    </row>
    <row r="849" spans="2:6" x14ac:dyDescent="0.2">
      <c r="B849" s="261" t="s">
        <v>44</v>
      </c>
      <c r="C849" s="261" t="s">
        <v>48</v>
      </c>
      <c r="D849" s="264" t="s">
        <v>74</v>
      </c>
      <c r="E849" s="264" t="str">
        <f t="shared" si="13"/>
        <v>PAFemale25-29</v>
      </c>
      <c r="F849" s="263">
        <v>380213.41070000001</v>
      </c>
    </row>
    <row r="850" spans="2:6" x14ac:dyDescent="0.2">
      <c r="B850" s="261" t="s">
        <v>44</v>
      </c>
      <c r="C850" s="261" t="s">
        <v>48</v>
      </c>
      <c r="D850" s="264" t="s">
        <v>75</v>
      </c>
      <c r="E850" s="264" t="str">
        <f t="shared" si="13"/>
        <v>PAFemale30-34</v>
      </c>
      <c r="F850" s="263">
        <v>366251.7243</v>
      </c>
    </row>
    <row r="851" spans="2:6" x14ac:dyDescent="0.2">
      <c r="B851" s="261" t="s">
        <v>44</v>
      </c>
      <c r="C851" s="261" t="s">
        <v>48</v>
      </c>
      <c r="D851" s="264" t="s">
        <v>76</v>
      </c>
      <c r="E851" s="264" t="str">
        <f t="shared" si="13"/>
        <v>PAFemale35-39</v>
      </c>
      <c r="F851" s="263">
        <v>343631.42690000002</v>
      </c>
    </row>
    <row r="852" spans="2:6" x14ac:dyDescent="0.2">
      <c r="B852" s="261" t="s">
        <v>44</v>
      </c>
      <c r="C852" s="261" t="s">
        <v>48</v>
      </c>
      <c r="D852" s="264" t="s">
        <v>77</v>
      </c>
      <c r="E852" s="264" t="str">
        <f t="shared" si="13"/>
        <v>PAFemale40-44</v>
      </c>
      <c r="F852" s="263">
        <v>292100.44150000002</v>
      </c>
    </row>
    <row r="853" spans="2:6" x14ac:dyDescent="0.2">
      <c r="B853" s="261" t="s">
        <v>44</v>
      </c>
      <c r="C853" s="261" t="s">
        <v>48</v>
      </c>
      <c r="D853" s="264" t="s">
        <v>78</v>
      </c>
      <c r="E853" s="264" t="str">
        <f t="shared" si="13"/>
        <v>PAFemale45-49</v>
      </c>
      <c r="F853" s="263">
        <v>240824.0037</v>
      </c>
    </row>
    <row r="854" spans="2:6" x14ac:dyDescent="0.2">
      <c r="B854" s="261" t="s">
        <v>44</v>
      </c>
      <c r="C854" s="261" t="s">
        <v>48</v>
      </c>
      <c r="D854" s="264" t="s">
        <v>79</v>
      </c>
      <c r="E854" s="264" t="str">
        <f t="shared" si="13"/>
        <v>PAFemale50-54</v>
      </c>
      <c r="F854" s="263">
        <v>199220.70670000001</v>
      </c>
    </row>
    <row r="855" spans="2:6" x14ac:dyDescent="0.2">
      <c r="B855" s="261" t="s">
        <v>44</v>
      </c>
      <c r="C855" s="261" t="s">
        <v>48</v>
      </c>
      <c r="D855" s="264" t="s">
        <v>80</v>
      </c>
      <c r="E855" s="264" t="str">
        <f t="shared" si="13"/>
        <v>PAFemale55-59</v>
      </c>
      <c r="F855" s="263">
        <v>159958.24969999999</v>
      </c>
    </row>
    <row r="856" spans="2:6" x14ac:dyDescent="0.2">
      <c r="B856" s="261" t="s">
        <v>44</v>
      </c>
      <c r="C856" s="261" t="s">
        <v>48</v>
      </c>
      <c r="D856" s="264" t="s">
        <v>81</v>
      </c>
      <c r="E856" s="264" t="str">
        <f t="shared" si="13"/>
        <v>PAFemale60-64</v>
      </c>
      <c r="F856" s="263">
        <v>129640.4442</v>
      </c>
    </row>
    <row r="857" spans="2:6" x14ac:dyDescent="0.2">
      <c r="B857" s="261" t="s">
        <v>44</v>
      </c>
      <c r="C857" s="261" t="s">
        <v>48</v>
      </c>
      <c r="D857" s="264" t="s">
        <v>82</v>
      </c>
      <c r="E857" s="264" t="str">
        <f t="shared" si="13"/>
        <v>PAFemale65-69</v>
      </c>
      <c r="F857" s="263">
        <v>97552.761899999998</v>
      </c>
    </row>
    <row r="858" spans="2:6" x14ac:dyDescent="0.2">
      <c r="B858" s="261" t="s">
        <v>44</v>
      </c>
      <c r="C858" s="261" t="s">
        <v>48</v>
      </c>
      <c r="D858" s="264" t="s">
        <v>19</v>
      </c>
      <c r="E858" s="264" t="str">
        <f t="shared" si="13"/>
        <v>PAFemale70-74</v>
      </c>
      <c r="F858" s="263">
        <v>68706.964800000002</v>
      </c>
    </row>
    <row r="859" spans="2:6" x14ac:dyDescent="0.2">
      <c r="B859" s="261" t="s">
        <v>44</v>
      </c>
      <c r="C859" s="261" t="s">
        <v>48</v>
      </c>
      <c r="D859" s="264" t="s">
        <v>20</v>
      </c>
      <c r="E859" s="264" t="str">
        <f t="shared" si="13"/>
        <v>PAFemale75-79</v>
      </c>
      <c r="F859" s="263">
        <v>48034.455399999999</v>
      </c>
    </row>
    <row r="860" spans="2:6" x14ac:dyDescent="0.2">
      <c r="B860" s="261" t="s">
        <v>44</v>
      </c>
      <c r="C860" s="261" t="s">
        <v>48</v>
      </c>
      <c r="D860" s="264" t="s">
        <v>21</v>
      </c>
      <c r="E860" s="264" t="str">
        <f t="shared" si="13"/>
        <v>PAFemale80-84</v>
      </c>
      <c r="F860" s="263">
        <v>28844.695100000001</v>
      </c>
    </row>
    <row r="861" spans="2:6" x14ac:dyDescent="0.2">
      <c r="B861" s="261" t="s">
        <v>44</v>
      </c>
      <c r="C861" s="261" t="s">
        <v>48</v>
      </c>
      <c r="D861" s="264" t="s">
        <v>22</v>
      </c>
      <c r="E861" s="264" t="str">
        <f t="shared" si="13"/>
        <v>PAFemale85-89</v>
      </c>
      <c r="F861" s="263">
        <v>15215.901</v>
      </c>
    </row>
    <row r="862" spans="2:6" x14ac:dyDescent="0.2">
      <c r="B862" s="261" t="s">
        <v>44</v>
      </c>
      <c r="C862" s="261" t="s">
        <v>48</v>
      </c>
      <c r="D862" s="264" t="s">
        <v>5</v>
      </c>
      <c r="E862" s="264" t="str">
        <f t="shared" si="13"/>
        <v>PAFemale90+</v>
      </c>
      <c r="F862" s="263">
        <v>9382.0211999999992</v>
      </c>
    </row>
    <row r="863" spans="2:6" x14ac:dyDescent="0.2">
      <c r="B863" s="261" t="s">
        <v>44</v>
      </c>
      <c r="C863" s="261" t="s">
        <v>47</v>
      </c>
      <c r="D863" s="264">
        <v>0</v>
      </c>
      <c r="E863" s="264" t="str">
        <f t="shared" si="13"/>
        <v>PAMale0</v>
      </c>
      <c r="F863" s="263">
        <v>73944.888300000006</v>
      </c>
    </row>
    <row r="864" spans="2:6" x14ac:dyDescent="0.2">
      <c r="B864" s="261" t="s">
        <v>44</v>
      </c>
      <c r="C864" s="261" t="s">
        <v>47</v>
      </c>
      <c r="D864" s="265" t="s">
        <v>107</v>
      </c>
      <c r="E864" s="264" t="str">
        <f t="shared" si="13"/>
        <v>PAMale01-04</v>
      </c>
      <c r="F864" s="263">
        <v>294454.21509999997</v>
      </c>
    </row>
    <row r="865" spans="2:6" x14ac:dyDescent="0.2">
      <c r="B865" s="261" t="s">
        <v>44</v>
      </c>
      <c r="C865" s="261" t="s">
        <v>47</v>
      </c>
      <c r="D865" s="265" t="s">
        <v>106</v>
      </c>
      <c r="E865" s="264" t="str">
        <f t="shared" si="13"/>
        <v>PAMale05-09</v>
      </c>
      <c r="F865" s="263">
        <v>376088.47350000002</v>
      </c>
    </row>
    <row r="866" spans="2:6" x14ac:dyDescent="0.2">
      <c r="B866" s="261" t="s">
        <v>44</v>
      </c>
      <c r="C866" s="261" t="s">
        <v>47</v>
      </c>
      <c r="D866" s="265" t="s">
        <v>71</v>
      </c>
      <c r="E866" s="264" t="str">
        <f t="shared" si="13"/>
        <v>PAMale10-14</v>
      </c>
      <c r="F866" s="263">
        <v>408422.36790000001</v>
      </c>
    </row>
    <row r="867" spans="2:6" x14ac:dyDescent="0.2">
      <c r="B867" s="261" t="s">
        <v>44</v>
      </c>
      <c r="C867" s="261" t="s">
        <v>47</v>
      </c>
      <c r="D867" s="264" t="s">
        <v>72</v>
      </c>
      <c r="E867" s="264" t="str">
        <f t="shared" si="13"/>
        <v>PAMale15-19</v>
      </c>
      <c r="F867" s="263">
        <v>415835.08039999998</v>
      </c>
    </row>
    <row r="868" spans="2:6" x14ac:dyDescent="0.2">
      <c r="B868" s="261" t="s">
        <v>44</v>
      </c>
      <c r="C868" s="261" t="s">
        <v>47</v>
      </c>
      <c r="D868" s="264" t="s">
        <v>73</v>
      </c>
      <c r="E868" s="264" t="str">
        <f t="shared" si="13"/>
        <v>PAMale20-24</v>
      </c>
      <c r="F868" s="263">
        <v>412887.13740000001</v>
      </c>
    </row>
    <row r="869" spans="2:6" x14ac:dyDescent="0.2">
      <c r="B869" s="261" t="s">
        <v>44</v>
      </c>
      <c r="C869" s="261" t="s">
        <v>47</v>
      </c>
      <c r="D869" s="264" t="s">
        <v>74</v>
      </c>
      <c r="E869" s="264" t="str">
        <f t="shared" si="13"/>
        <v>PAMale25-29</v>
      </c>
      <c r="F869" s="263">
        <v>378970.57150000002</v>
      </c>
    </row>
    <row r="870" spans="2:6" x14ac:dyDescent="0.2">
      <c r="B870" s="261" t="s">
        <v>44</v>
      </c>
      <c r="C870" s="261" t="s">
        <v>47</v>
      </c>
      <c r="D870" s="264" t="s">
        <v>75</v>
      </c>
      <c r="E870" s="264" t="str">
        <f t="shared" si="13"/>
        <v>PAMale30-34</v>
      </c>
      <c r="F870" s="263">
        <v>360331.71629999997</v>
      </c>
    </row>
    <row r="871" spans="2:6" x14ac:dyDescent="0.2">
      <c r="B871" s="261" t="s">
        <v>44</v>
      </c>
      <c r="C871" s="261" t="s">
        <v>47</v>
      </c>
      <c r="D871" s="264" t="s">
        <v>76</v>
      </c>
      <c r="E871" s="264" t="str">
        <f t="shared" si="13"/>
        <v>PAMale35-39</v>
      </c>
      <c r="F871" s="263">
        <v>335652.7953</v>
      </c>
    </row>
    <row r="872" spans="2:6" x14ac:dyDescent="0.2">
      <c r="B872" s="261" t="s">
        <v>44</v>
      </c>
      <c r="C872" s="261" t="s">
        <v>47</v>
      </c>
      <c r="D872" s="264" t="s">
        <v>77</v>
      </c>
      <c r="E872" s="264" t="str">
        <f t="shared" si="13"/>
        <v>PAMale40-44</v>
      </c>
      <c r="F872" s="263">
        <v>290829.2597</v>
      </c>
    </row>
    <row r="873" spans="2:6" x14ac:dyDescent="0.2">
      <c r="B873" s="261" t="s">
        <v>44</v>
      </c>
      <c r="C873" s="261" t="s">
        <v>47</v>
      </c>
      <c r="D873" s="264" t="s">
        <v>78</v>
      </c>
      <c r="E873" s="264" t="str">
        <f t="shared" si="13"/>
        <v>PAMale45-49</v>
      </c>
      <c r="F873" s="263">
        <v>241405.4577</v>
      </c>
    </row>
    <row r="874" spans="2:6" x14ac:dyDescent="0.2">
      <c r="B874" s="261" t="s">
        <v>44</v>
      </c>
      <c r="C874" s="261" t="s">
        <v>47</v>
      </c>
      <c r="D874" s="264" t="s">
        <v>79</v>
      </c>
      <c r="E874" s="264" t="str">
        <f t="shared" si="13"/>
        <v>PAMale50-54</v>
      </c>
      <c r="F874" s="263">
        <v>200922.38529999999</v>
      </c>
    </row>
    <row r="875" spans="2:6" x14ac:dyDescent="0.2">
      <c r="B875" s="261" t="s">
        <v>44</v>
      </c>
      <c r="C875" s="261" t="s">
        <v>47</v>
      </c>
      <c r="D875" s="264" t="s">
        <v>80</v>
      </c>
      <c r="E875" s="264" t="str">
        <f t="shared" si="13"/>
        <v>PAMale55-59</v>
      </c>
      <c r="F875" s="263">
        <v>158937.7746</v>
      </c>
    </row>
    <row r="876" spans="2:6" x14ac:dyDescent="0.2">
      <c r="B876" s="261" t="s">
        <v>44</v>
      </c>
      <c r="C876" s="261" t="s">
        <v>47</v>
      </c>
      <c r="D876" s="264" t="s">
        <v>81</v>
      </c>
      <c r="E876" s="264" t="str">
        <f t="shared" si="13"/>
        <v>PAMale60-64</v>
      </c>
      <c r="F876" s="263">
        <v>126691.944</v>
      </c>
    </row>
    <row r="877" spans="2:6" x14ac:dyDescent="0.2">
      <c r="B877" s="261" t="s">
        <v>44</v>
      </c>
      <c r="C877" s="261" t="s">
        <v>47</v>
      </c>
      <c r="D877" s="264" t="s">
        <v>82</v>
      </c>
      <c r="E877" s="264" t="str">
        <f t="shared" si="13"/>
        <v>PAMale65-69</v>
      </c>
      <c r="F877" s="263">
        <v>93227.066000000006</v>
      </c>
    </row>
    <row r="878" spans="2:6" x14ac:dyDescent="0.2">
      <c r="B878" s="261" t="s">
        <v>44</v>
      </c>
      <c r="C878" s="261" t="s">
        <v>47</v>
      </c>
      <c r="D878" s="264" t="s">
        <v>19</v>
      </c>
      <c r="E878" s="264" t="str">
        <f t="shared" si="13"/>
        <v>PAMale70-74</v>
      </c>
      <c r="F878" s="263">
        <v>63434.119599999998</v>
      </c>
    </row>
    <row r="879" spans="2:6" x14ac:dyDescent="0.2">
      <c r="B879" s="261" t="s">
        <v>44</v>
      </c>
      <c r="C879" s="261" t="s">
        <v>47</v>
      </c>
      <c r="D879" s="264" t="s">
        <v>20</v>
      </c>
      <c r="E879" s="264" t="str">
        <f t="shared" si="13"/>
        <v>PAMale75-79</v>
      </c>
      <c r="F879" s="263">
        <v>41253.136599999998</v>
      </c>
    </row>
    <row r="880" spans="2:6" x14ac:dyDescent="0.2">
      <c r="B880" s="261" t="s">
        <v>44</v>
      </c>
      <c r="C880" s="261" t="s">
        <v>47</v>
      </c>
      <c r="D880" s="264" t="s">
        <v>21</v>
      </c>
      <c r="E880" s="264" t="str">
        <f t="shared" si="13"/>
        <v>PAMale80-84</v>
      </c>
      <c r="F880" s="263">
        <v>22981.170600000001</v>
      </c>
    </row>
    <row r="881" spans="2:6" x14ac:dyDescent="0.2">
      <c r="B881" s="261" t="s">
        <v>44</v>
      </c>
      <c r="C881" s="261" t="s">
        <v>47</v>
      </c>
      <c r="D881" s="264" t="s">
        <v>22</v>
      </c>
      <c r="E881" s="264" t="str">
        <f t="shared" si="13"/>
        <v>PAMale85-89</v>
      </c>
      <c r="F881" s="263">
        <v>10811.426600000001</v>
      </c>
    </row>
    <row r="882" spans="2:6" x14ac:dyDescent="0.2">
      <c r="B882" s="261" t="s">
        <v>44</v>
      </c>
      <c r="C882" s="261" t="s">
        <v>47</v>
      </c>
      <c r="D882" s="264" t="s">
        <v>5</v>
      </c>
      <c r="E882" s="264" t="str">
        <f t="shared" si="13"/>
        <v>PAMale90+</v>
      </c>
      <c r="F882" s="263">
        <v>5784.2488000000003</v>
      </c>
    </row>
    <row r="883" spans="2:6" x14ac:dyDescent="0.2">
      <c r="B883" s="261" t="s">
        <v>44</v>
      </c>
      <c r="C883" s="261" t="s">
        <v>3</v>
      </c>
      <c r="D883" s="264">
        <v>0</v>
      </c>
      <c r="E883" s="264" t="str">
        <f t="shared" si="13"/>
        <v>PATotal0</v>
      </c>
      <c r="F883" s="263">
        <v>144638.19940000001</v>
      </c>
    </row>
    <row r="884" spans="2:6" x14ac:dyDescent="0.2">
      <c r="B884" s="261" t="s">
        <v>44</v>
      </c>
      <c r="C884" s="261" t="s">
        <v>3</v>
      </c>
      <c r="D884" s="265" t="s">
        <v>107</v>
      </c>
      <c r="E884" s="264" t="str">
        <f t="shared" si="13"/>
        <v>PATotal01-04</v>
      </c>
      <c r="F884" s="263">
        <v>575888.96840000001</v>
      </c>
    </row>
    <row r="885" spans="2:6" x14ac:dyDescent="0.2">
      <c r="B885" s="261" t="s">
        <v>44</v>
      </c>
      <c r="C885" s="261" t="s">
        <v>3</v>
      </c>
      <c r="D885" s="265" t="s">
        <v>106</v>
      </c>
      <c r="E885" s="264" t="str">
        <f t="shared" si="13"/>
        <v>PATotal05-09</v>
      </c>
      <c r="F885" s="263">
        <v>735733.5453</v>
      </c>
    </row>
    <row r="886" spans="2:6" x14ac:dyDescent="0.2">
      <c r="B886" s="261" t="s">
        <v>44</v>
      </c>
      <c r="C886" s="261" t="s">
        <v>3</v>
      </c>
      <c r="D886" s="265" t="s">
        <v>71</v>
      </c>
      <c r="E886" s="264" t="str">
        <f t="shared" si="13"/>
        <v>PATotal10-14</v>
      </c>
      <c r="F886" s="263">
        <v>799603.94270000001</v>
      </c>
    </row>
    <row r="887" spans="2:6" x14ac:dyDescent="0.2">
      <c r="B887" s="261" t="s">
        <v>44</v>
      </c>
      <c r="C887" s="261" t="s">
        <v>3</v>
      </c>
      <c r="D887" s="264" t="s">
        <v>72</v>
      </c>
      <c r="E887" s="264" t="str">
        <f t="shared" si="13"/>
        <v>PATotal15-19</v>
      </c>
      <c r="F887" s="263">
        <v>815002.33470000001</v>
      </c>
    </row>
    <row r="888" spans="2:6" x14ac:dyDescent="0.2">
      <c r="B888" s="261" t="s">
        <v>44</v>
      </c>
      <c r="C888" s="261" t="s">
        <v>3</v>
      </c>
      <c r="D888" s="264" t="s">
        <v>73</v>
      </c>
      <c r="E888" s="264" t="str">
        <f t="shared" si="13"/>
        <v>PATotal20-24</v>
      </c>
      <c r="F888" s="263">
        <v>815878.23010000004</v>
      </c>
    </row>
    <row r="889" spans="2:6" x14ac:dyDescent="0.2">
      <c r="B889" s="261" t="s">
        <v>44</v>
      </c>
      <c r="C889" s="261" t="s">
        <v>3</v>
      </c>
      <c r="D889" s="264" t="s">
        <v>74</v>
      </c>
      <c r="E889" s="264" t="str">
        <f t="shared" si="13"/>
        <v>PATotal25-29</v>
      </c>
      <c r="F889" s="263">
        <v>759183.97739999997</v>
      </c>
    </row>
    <row r="890" spans="2:6" x14ac:dyDescent="0.2">
      <c r="B890" s="261" t="s">
        <v>44</v>
      </c>
      <c r="C890" s="261" t="s">
        <v>3</v>
      </c>
      <c r="D890" s="264" t="s">
        <v>75</v>
      </c>
      <c r="E890" s="264" t="str">
        <f t="shared" si="13"/>
        <v>PATotal30-34</v>
      </c>
      <c r="F890" s="263">
        <v>726583.43740000005</v>
      </c>
    </row>
    <row r="891" spans="2:6" x14ac:dyDescent="0.2">
      <c r="B891" s="261" t="s">
        <v>44</v>
      </c>
      <c r="C891" s="261" t="s">
        <v>3</v>
      </c>
      <c r="D891" s="264" t="s">
        <v>76</v>
      </c>
      <c r="E891" s="264" t="str">
        <f t="shared" si="13"/>
        <v>PATotal35-39</v>
      </c>
      <c r="F891" s="263">
        <v>679284.13419999997</v>
      </c>
    </row>
    <row r="892" spans="2:6" x14ac:dyDescent="0.2">
      <c r="B892" s="261" t="s">
        <v>44</v>
      </c>
      <c r="C892" s="261" t="s">
        <v>3</v>
      </c>
      <c r="D892" s="264" t="s">
        <v>77</v>
      </c>
      <c r="E892" s="264" t="str">
        <f t="shared" si="13"/>
        <v>PATotal40-44</v>
      </c>
      <c r="F892" s="263">
        <v>582929.64839999995</v>
      </c>
    </row>
    <row r="893" spans="2:6" x14ac:dyDescent="0.2">
      <c r="B893" s="261" t="s">
        <v>44</v>
      </c>
      <c r="C893" s="261" t="s">
        <v>3</v>
      </c>
      <c r="D893" s="264" t="s">
        <v>78</v>
      </c>
      <c r="E893" s="264" t="str">
        <f t="shared" si="13"/>
        <v>PATotal45-49</v>
      </c>
      <c r="F893" s="263">
        <v>482229.38299999997</v>
      </c>
    </row>
    <row r="894" spans="2:6" x14ac:dyDescent="0.2">
      <c r="B894" s="261" t="s">
        <v>44</v>
      </c>
      <c r="C894" s="261" t="s">
        <v>3</v>
      </c>
      <c r="D894" s="264" t="s">
        <v>79</v>
      </c>
      <c r="E894" s="264" t="str">
        <f t="shared" si="13"/>
        <v>PATotal50-54</v>
      </c>
      <c r="F894" s="263">
        <v>400143.0785</v>
      </c>
    </row>
    <row r="895" spans="2:6" x14ac:dyDescent="0.2">
      <c r="B895" s="261" t="s">
        <v>44</v>
      </c>
      <c r="C895" s="261" t="s">
        <v>3</v>
      </c>
      <c r="D895" s="264" t="s">
        <v>80</v>
      </c>
      <c r="E895" s="264" t="str">
        <f t="shared" si="13"/>
        <v>PATotal55-59</v>
      </c>
      <c r="F895" s="263">
        <v>318896.02069999999</v>
      </c>
    </row>
    <row r="896" spans="2:6" x14ac:dyDescent="0.2">
      <c r="B896" s="261" t="s">
        <v>44</v>
      </c>
      <c r="C896" s="261" t="s">
        <v>3</v>
      </c>
      <c r="D896" s="264" t="s">
        <v>81</v>
      </c>
      <c r="E896" s="264" t="str">
        <f t="shared" si="13"/>
        <v>PATotal60-64</v>
      </c>
      <c r="F896" s="263">
        <v>256332.37890000001</v>
      </c>
    </row>
    <row r="897" spans="2:6" x14ac:dyDescent="0.2">
      <c r="B897" s="261" t="s">
        <v>44</v>
      </c>
      <c r="C897" s="261" t="s">
        <v>3</v>
      </c>
      <c r="D897" s="264" t="s">
        <v>82</v>
      </c>
      <c r="E897" s="264" t="str">
        <f t="shared" si="13"/>
        <v>PATotal65-69</v>
      </c>
      <c r="F897" s="263">
        <v>190779.77609999999</v>
      </c>
    </row>
    <row r="898" spans="2:6" x14ac:dyDescent="0.2">
      <c r="B898" s="261" t="s">
        <v>44</v>
      </c>
      <c r="C898" s="261" t="s">
        <v>3</v>
      </c>
      <c r="D898" s="264" t="s">
        <v>19</v>
      </c>
      <c r="E898" s="264" t="str">
        <f t="shared" si="13"/>
        <v>PATotal70-74</v>
      </c>
      <c r="F898" s="263">
        <v>132141.07750000001</v>
      </c>
    </row>
    <row r="899" spans="2:6" x14ac:dyDescent="0.2">
      <c r="B899" s="261" t="s">
        <v>44</v>
      </c>
      <c r="C899" s="261" t="s">
        <v>3</v>
      </c>
      <c r="D899" s="264" t="s">
        <v>20</v>
      </c>
      <c r="E899" s="264" t="str">
        <f t="shared" si="13"/>
        <v>PATotal75-79</v>
      </c>
      <c r="F899" s="263">
        <v>89287.572899999999</v>
      </c>
    </row>
    <row r="900" spans="2:6" x14ac:dyDescent="0.2">
      <c r="B900" s="261" t="s">
        <v>44</v>
      </c>
      <c r="C900" s="261" t="s">
        <v>3</v>
      </c>
      <c r="D900" s="264" t="s">
        <v>21</v>
      </c>
      <c r="E900" s="264" t="str">
        <f t="shared" ref="E900:E963" si="14">_xlfn.CONCAT(B900,C900,D900)</f>
        <v>PATotal80-84</v>
      </c>
      <c r="F900" s="263">
        <v>51825.829100000003</v>
      </c>
    </row>
    <row r="901" spans="2:6" x14ac:dyDescent="0.2">
      <c r="B901" s="261" t="s">
        <v>44</v>
      </c>
      <c r="C901" s="261" t="s">
        <v>3</v>
      </c>
      <c r="D901" s="264" t="s">
        <v>22</v>
      </c>
      <c r="E901" s="264" t="str">
        <f t="shared" si="14"/>
        <v>PATotal85-89</v>
      </c>
      <c r="F901" s="263">
        <v>26027.3262</v>
      </c>
    </row>
    <row r="902" spans="2:6" x14ac:dyDescent="0.2">
      <c r="B902" s="261" t="s">
        <v>44</v>
      </c>
      <c r="C902" s="261" t="s">
        <v>3</v>
      </c>
      <c r="D902" s="264" t="s">
        <v>5</v>
      </c>
      <c r="E902" s="264" t="str">
        <f t="shared" si="14"/>
        <v>PATotal90+</v>
      </c>
      <c r="F902" s="263">
        <v>15166.267</v>
      </c>
    </row>
    <row r="903" spans="2:6" x14ac:dyDescent="0.2">
      <c r="B903" s="261" t="s">
        <v>55</v>
      </c>
      <c r="C903" s="261" t="s">
        <v>48</v>
      </c>
      <c r="D903" s="264">
        <v>0</v>
      </c>
      <c r="E903" s="264" t="str">
        <f t="shared" si="14"/>
        <v>PBFemale0</v>
      </c>
      <c r="F903" s="263">
        <v>28128.1482</v>
      </c>
    </row>
    <row r="904" spans="2:6" x14ac:dyDescent="0.2">
      <c r="B904" s="261" t="s">
        <v>55</v>
      </c>
      <c r="C904" s="261" t="s">
        <v>48</v>
      </c>
      <c r="D904" s="265" t="s">
        <v>107</v>
      </c>
      <c r="E904" s="264" t="str">
        <f t="shared" si="14"/>
        <v>PBFemale01-04</v>
      </c>
      <c r="F904" s="263">
        <v>111902.98639999999</v>
      </c>
    </row>
    <row r="905" spans="2:6" x14ac:dyDescent="0.2">
      <c r="B905" s="261" t="s">
        <v>55</v>
      </c>
      <c r="C905" s="261" t="s">
        <v>48</v>
      </c>
      <c r="D905" s="265" t="s">
        <v>106</v>
      </c>
      <c r="E905" s="264" t="str">
        <f t="shared" si="14"/>
        <v>PBFemale05-09</v>
      </c>
      <c r="F905" s="263">
        <v>132321.18419999999</v>
      </c>
    </row>
    <row r="906" spans="2:6" x14ac:dyDescent="0.2">
      <c r="B906" s="261" t="s">
        <v>55</v>
      </c>
      <c r="C906" s="261" t="s">
        <v>48</v>
      </c>
      <c r="D906" s="265" t="s">
        <v>71</v>
      </c>
      <c r="E906" s="264" t="str">
        <f t="shared" si="14"/>
        <v>PBFemale10-14</v>
      </c>
      <c r="F906" s="263">
        <v>151507.94930000001</v>
      </c>
    </row>
    <row r="907" spans="2:6" x14ac:dyDescent="0.2">
      <c r="B907" s="261" t="s">
        <v>55</v>
      </c>
      <c r="C907" s="261" t="s">
        <v>48</v>
      </c>
      <c r="D907" s="264" t="s">
        <v>72</v>
      </c>
      <c r="E907" s="264" t="str">
        <f t="shared" si="14"/>
        <v>PBFemale15-19</v>
      </c>
      <c r="F907" s="263">
        <v>164264.21789999999</v>
      </c>
    </row>
    <row r="908" spans="2:6" x14ac:dyDescent="0.2">
      <c r="B908" s="261" t="s">
        <v>55</v>
      </c>
      <c r="C908" s="261" t="s">
        <v>48</v>
      </c>
      <c r="D908" s="264" t="s">
        <v>73</v>
      </c>
      <c r="E908" s="264" t="str">
        <f t="shared" si="14"/>
        <v>PBFemale20-24</v>
      </c>
      <c r="F908" s="263">
        <v>168901.2248</v>
      </c>
    </row>
    <row r="909" spans="2:6" x14ac:dyDescent="0.2">
      <c r="B909" s="261" t="s">
        <v>55</v>
      </c>
      <c r="C909" s="261" t="s">
        <v>48</v>
      </c>
      <c r="D909" s="264" t="s">
        <v>74</v>
      </c>
      <c r="E909" s="264" t="str">
        <f t="shared" si="14"/>
        <v>PBFemale25-29</v>
      </c>
      <c r="F909" s="263">
        <v>167137.68890000001</v>
      </c>
    </row>
    <row r="910" spans="2:6" x14ac:dyDescent="0.2">
      <c r="B910" s="261" t="s">
        <v>55</v>
      </c>
      <c r="C910" s="261" t="s">
        <v>48</v>
      </c>
      <c r="D910" s="264" t="s">
        <v>75</v>
      </c>
      <c r="E910" s="264" t="str">
        <f t="shared" si="14"/>
        <v>PBFemale30-34</v>
      </c>
      <c r="F910" s="263">
        <v>168391.0865</v>
      </c>
    </row>
    <row r="911" spans="2:6" x14ac:dyDescent="0.2">
      <c r="B911" s="261" t="s">
        <v>55</v>
      </c>
      <c r="C911" s="261" t="s">
        <v>48</v>
      </c>
      <c r="D911" s="264" t="s">
        <v>76</v>
      </c>
      <c r="E911" s="264" t="str">
        <f t="shared" si="14"/>
        <v>PBFemale35-39</v>
      </c>
      <c r="F911" s="263">
        <v>163381.09390000001</v>
      </c>
    </row>
    <row r="912" spans="2:6" x14ac:dyDescent="0.2">
      <c r="B912" s="261" t="s">
        <v>55</v>
      </c>
      <c r="C912" s="261" t="s">
        <v>48</v>
      </c>
      <c r="D912" s="264" t="s">
        <v>77</v>
      </c>
      <c r="E912" s="264" t="str">
        <f t="shared" si="14"/>
        <v>PBFemale40-44</v>
      </c>
      <c r="F912" s="263">
        <v>149684.6103</v>
      </c>
    </row>
    <row r="913" spans="2:6" x14ac:dyDescent="0.2">
      <c r="B913" s="261" t="s">
        <v>55</v>
      </c>
      <c r="C913" s="261" t="s">
        <v>48</v>
      </c>
      <c r="D913" s="264" t="s">
        <v>78</v>
      </c>
      <c r="E913" s="264" t="str">
        <f t="shared" si="14"/>
        <v>PBFemale45-49</v>
      </c>
      <c r="F913" s="263">
        <v>132183.9112</v>
      </c>
    </row>
    <row r="914" spans="2:6" x14ac:dyDescent="0.2">
      <c r="B914" s="261" t="s">
        <v>55</v>
      </c>
      <c r="C914" s="261" t="s">
        <v>48</v>
      </c>
      <c r="D914" s="264" t="s">
        <v>79</v>
      </c>
      <c r="E914" s="264" t="str">
        <f t="shared" si="14"/>
        <v>PBFemale50-54</v>
      </c>
      <c r="F914" s="263">
        <v>123024.25049999999</v>
      </c>
    </row>
    <row r="915" spans="2:6" x14ac:dyDescent="0.2">
      <c r="B915" s="261" t="s">
        <v>55</v>
      </c>
      <c r="C915" s="261" t="s">
        <v>48</v>
      </c>
      <c r="D915" s="264" t="s">
        <v>80</v>
      </c>
      <c r="E915" s="264" t="str">
        <f t="shared" si="14"/>
        <v>PBFemale55-59</v>
      </c>
      <c r="F915" s="263">
        <v>105011.2359</v>
      </c>
    </row>
    <row r="916" spans="2:6" x14ac:dyDescent="0.2">
      <c r="B916" s="261" t="s">
        <v>55</v>
      </c>
      <c r="C916" s="261" t="s">
        <v>48</v>
      </c>
      <c r="D916" s="264" t="s">
        <v>81</v>
      </c>
      <c r="E916" s="264" t="str">
        <f t="shared" si="14"/>
        <v>PBFemale60-64</v>
      </c>
      <c r="F916" s="263">
        <v>84473.978199999998</v>
      </c>
    </row>
    <row r="917" spans="2:6" x14ac:dyDescent="0.2">
      <c r="B917" s="261" t="s">
        <v>55</v>
      </c>
      <c r="C917" s="261" t="s">
        <v>48</v>
      </c>
      <c r="D917" s="264" t="s">
        <v>82</v>
      </c>
      <c r="E917" s="264" t="str">
        <f t="shared" si="14"/>
        <v>PBFemale65-69</v>
      </c>
      <c r="F917" s="263">
        <v>71582.968800000002</v>
      </c>
    </row>
    <row r="918" spans="2:6" x14ac:dyDescent="0.2">
      <c r="B918" s="261" t="s">
        <v>55</v>
      </c>
      <c r="C918" s="261" t="s">
        <v>48</v>
      </c>
      <c r="D918" s="264" t="s">
        <v>19</v>
      </c>
      <c r="E918" s="264" t="str">
        <f t="shared" si="14"/>
        <v>PBFemale70-74</v>
      </c>
      <c r="F918" s="263">
        <v>58857.709699999999</v>
      </c>
    </row>
    <row r="919" spans="2:6" x14ac:dyDescent="0.2">
      <c r="B919" s="261" t="s">
        <v>55</v>
      </c>
      <c r="C919" s="261" t="s">
        <v>48</v>
      </c>
      <c r="D919" s="264" t="s">
        <v>20</v>
      </c>
      <c r="E919" s="264" t="str">
        <f t="shared" si="14"/>
        <v>PBFemale75-79</v>
      </c>
      <c r="F919" s="263">
        <v>42400.898000000001</v>
      </c>
    </row>
    <row r="920" spans="2:6" x14ac:dyDescent="0.2">
      <c r="B920" s="261" t="s">
        <v>55</v>
      </c>
      <c r="C920" s="261" t="s">
        <v>48</v>
      </c>
      <c r="D920" s="264" t="s">
        <v>21</v>
      </c>
      <c r="E920" s="264" t="str">
        <f t="shared" si="14"/>
        <v>PBFemale80-84</v>
      </c>
      <c r="F920" s="263">
        <v>30104.061600000001</v>
      </c>
    </row>
    <row r="921" spans="2:6" x14ac:dyDescent="0.2">
      <c r="B921" s="261" t="s">
        <v>55</v>
      </c>
      <c r="C921" s="261" t="s">
        <v>48</v>
      </c>
      <c r="D921" s="264" t="s">
        <v>22</v>
      </c>
      <c r="E921" s="264" t="str">
        <f t="shared" si="14"/>
        <v>PBFemale85-89</v>
      </c>
      <c r="F921" s="263">
        <v>14668.8606</v>
      </c>
    </row>
    <row r="922" spans="2:6" x14ac:dyDescent="0.2">
      <c r="B922" s="261" t="s">
        <v>55</v>
      </c>
      <c r="C922" s="261" t="s">
        <v>48</v>
      </c>
      <c r="D922" s="264" t="s">
        <v>5</v>
      </c>
      <c r="E922" s="264" t="str">
        <f t="shared" si="14"/>
        <v>PBFemale90+</v>
      </c>
      <c r="F922" s="263">
        <v>9716.2389000000003</v>
      </c>
    </row>
    <row r="923" spans="2:6" x14ac:dyDescent="0.2">
      <c r="B923" s="261" t="s">
        <v>55</v>
      </c>
      <c r="C923" s="261" t="s">
        <v>47</v>
      </c>
      <c r="D923" s="264">
        <v>0</v>
      </c>
      <c r="E923" s="264" t="str">
        <f t="shared" si="14"/>
        <v>PBMale0</v>
      </c>
      <c r="F923" s="263">
        <v>29530.675500000001</v>
      </c>
    </row>
    <row r="924" spans="2:6" x14ac:dyDescent="0.2">
      <c r="B924" s="261" t="s">
        <v>55</v>
      </c>
      <c r="C924" s="261" t="s">
        <v>47</v>
      </c>
      <c r="D924" s="265" t="s">
        <v>107</v>
      </c>
      <c r="E924" s="264" t="str">
        <f t="shared" si="14"/>
        <v>PBMale01-04</v>
      </c>
      <c r="F924" s="263">
        <v>117609.46980000001</v>
      </c>
    </row>
    <row r="925" spans="2:6" x14ac:dyDescent="0.2">
      <c r="B925" s="261" t="s">
        <v>55</v>
      </c>
      <c r="C925" s="261" t="s">
        <v>47</v>
      </c>
      <c r="D925" s="265" t="s">
        <v>106</v>
      </c>
      <c r="E925" s="264" t="str">
        <f t="shared" si="14"/>
        <v>PBMale05-09</v>
      </c>
      <c r="F925" s="263">
        <v>139300.22349999999</v>
      </c>
    </row>
    <row r="926" spans="2:6" x14ac:dyDescent="0.2">
      <c r="B926" s="261" t="s">
        <v>55</v>
      </c>
      <c r="C926" s="261" t="s">
        <v>47</v>
      </c>
      <c r="D926" s="265" t="s">
        <v>71</v>
      </c>
      <c r="E926" s="264" t="str">
        <f t="shared" si="14"/>
        <v>PBMale10-14</v>
      </c>
      <c r="F926" s="263">
        <v>158639.285</v>
      </c>
    </row>
    <row r="927" spans="2:6" x14ac:dyDescent="0.2">
      <c r="B927" s="261" t="s">
        <v>55</v>
      </c>
      <c r="C927" s="261" t="s">
        <v>47</v>
      </c>
      <c r="D927" s="264" t="s">
        <v>72</v>
      </c>
      <c r="E927" s="264" t="str">
        <f t="shared" si="14"/>
        <v>PBMale15-19</v>
      </c>
      <c r="F927" s="263">
        <v>168700.21799999999</v>
      </c>
    </row>
    <row r="928" spans="2:6" x14ac:dyDescent="0.2">
      <c r="B928" s="261" t="s">
        <v>55</v>
      </c>
      <c r="C928" s="261" t="s">
        <v>47</v>
      </c>
      <c r="D928" s="264" t="s">
        <v>73</v>
      </c>
      <c r="E928" s="264" t="str">
        <f t="shared" si="14"/>
        <v>PBMale20-24</v>
      </c>
      <c r="F928" s="263">
        <v>169234.08129999999</v>
      </c>
    </row>
    <row r="929" spans="2:6" x14ac:dyDescent="0.2">
      <c r="B929" s="261" t="s">
        <v>55</v>
      </c>
      <c r="C929" s="261" t="s">
        <v>47</v>
      </c>
      <c r="D929" s="264" t="s">
        <v>74</v>
      </c>
      <c r="E929" s="264" t="str">
        <f t="shared" si="14"/>
        <v>PBMale25-29</v>
      </c>
      <c r="F929" s="263">
        <v>160865.68100000001</v>
      </c>
    </row>
    <row r="930" spans="2:6" x14ac:dyDescent="0.2">
      <c r="B930" s="261" t="s">
        <v>55</v>
      </c>
      <c r="C930" s="261" t="s">
        <v>47</v>
      </c>
      <c r="D930" s="264" t="s">
        <v>75</v>
      </c>
      <c r="E930" s="264" t="str">
        <f t="shared" si="14"/>
        <v>PBMale30-34</v>
      </c>
      <c r="F930" s="263">
        <v>156659.37890000001</v>
      </c>
    </row>
    <row r="931" spans="2:6" x14ac:dyDescent="0.2">
      <c r="B931" s="261" t="s">
        <v>55</v>
      </c>
      <c r="C931" s="261" t="s">
        <v>47</v>
      </c>
      <c r="D931" s="264" t="s">
        <v>76</v>
      </c>
      <c r="E931" s="264" t="str">
        <f t="shared" si="14"/>
        <v>PBMale35-39</v>
      </c>
      <c r="F931" s="263">
        <v>150543.93460000001</v>
      </c>
    </row>
    <row r="932" spans="2:6" x14ac:dyDescent="0.2">
      <c r="B932" s="261" t="s">
        <v>55</v>
      </c>
      <c r="C932" s="261" t="s">
        <v>47</v>
      </c>
      <c r="D932" s="264" t="s">
        <v>77</v>
      </c>
      <c r="E932" s="264" t="str">
        <f t="shared" si="14"/>
        <v>PBMale40-44</v>
      </c>
      <c r="F932" s="263">
        <v>136322.96840000001</v>
      </c>
    </row>
    <row r="933" spans="2:6" x14ac:dyDescent="0.2">
      <c r="B933" s="261" t="s">
        <v>55</v>
      </c>
      <c r="C933" s="261" t="s">
        <v>47</v>
      </c>
      <c r="D933" s="264" t="s">
        <v>78</v>
      </c>
      <c r="E933" s="264" t="str">
        <f t="shared" si="14"/>
        <v>PBMale45-49</v>
      </c>
      <c r="F933" s="263">
        <v>118666.0385</v>
      </c>
    </row>
    <row r="934" spans="2:6" x14ac:dyDescent="0.2">
      <c r="B934" s="261" t="s">
        <v>55</v>
      </c>
      <c r="C934" s="261" t="s">
        <v>47</v>
      </c>
      <c r="D934" s="264" t="s">
        <v>79</v>
      </c>
      <c r="E934" s="264" t="str">
        <f t="shared" si="14"/>
        <v>PBMale50-54</v>
      </c>
      <c r="F934" s="263">
        <v>108330.67080000001</v>
      </c>
    </row>
    <row r="935" spans="2:6" x14ac:dyDescent="0.2">
      <c r="B935" s="261" t="s">
        <v>55</v>
      </c>
      <c r="C935" s="261" t="s">
        <v>47</v>
      </c>
      <c r="D935" s="264" t="s">
        <v>80</v>
      </c>
      <c r="E935" s="264" t="str">
        <f t="shared" si="14"/>
        <v>PBMale55-59</v>
      </c>
      <c r="F935" s="263">
        <v>90644.327099999995</v>
      </c>
    </row>
    <row r="936" spans="2:6" x14ac:dyDescent="0.2">
      <c r="B936" s="261" t="s">
        <v>55</v>
      </c>
      <c r="C936" s="261" t="s">
        <v>47</v>
      </c>
      <c r="D936" s="264" t="s">
        <v>81</v>
      </c>
      <c r="E936" s="264" t="str">
        <f t="shared" si="14"/>
        <v>PBMale60-64</v>
      </c>
      <c r="F936" s="263">
        <v>68695.841</v>
      </c>
    </row>
    <row r="937" spans="2:6" x14ac:dyDescent="0.2">
      <c r="B937" s="261" t="s">
        <v>55</v>
      </c>
      <c r="C937" s="261" t="s">
        <v>47</v>
      </c>
      <c r="D937" s="264" t="s">
        <v>82</v>
      </c>
      <c r="E937" s="264" t="str">
        <f t="shared" si="14"/>
        <v>PBMale65-69</v>
      </c>
      <c r="F937" s="263">
        <v>55704.192999999999</v>
      </c>
    </row>
    <row r="938" spans="2:6" x14ac:dyDescent="0.2">
      <c r="B938" s="261" t="s">
        <v>55</v>
      </c>
      <c r="C938" s="261" t="s">
        <v>47</v>
      </c>
      <c r="D938" s="264" t="s">
        <v>19</v>
      </c>
      <c r="E938" s="264" t="str">
        <f t="shared" si="14"/>
        <v>PBMale70-74</v>
      </c>
      <c r="F938" s="263">
        <v>44406.2261</v>
      </c>
    </row>
    <row r="939" spans="2:6" x14ac:dyDescent="0.2">
      <c r="B939" s="261" t="s">
        <v>55</v>
      </c>
      <c r="C939" s="261" t="s">
        <v>47</v>
      </c>
      <c r="D939" s="264" t="s">
        <v>20</v>
      </c>
      <c r="E939" s="264" t="str">
        <f t="shared" si="14"/>
        <v>PBMale75-79</v>
      </c>
      <c r="F939" s="263">
        <v>29927.177199999998</v>
      </c>
    </row>
    <row r="940" spans="2:6" x14ac:dyDescent="0.2">
      <c r="B940" s="261" t="s">
        <v>55</v>
      </c>
      <c r="C940" s="261" t="s">
        <v>47</v>
      </c>
      <c r="D940" s="264" t="s">
        <v>21</v>
      </c>
      <c r="E940" s="264" t="str">
        <f t="shared" si="14"/>
        <v>PBMale80-84</v>
      </c>
      <c r="F940" s="263">
        <v>19676.604200000002</v>
      </c>
    </row>
    <row r="941" spans="2:6" x14ac:dyDescent="0.2">
      <c r="B941" s="261" t="s">
        <v>55</v>
      </c>
      <c r="C941" s="261" t="s">
        <v>47</v>
      </c>
      <c r="D941" s="264" t="s">
        <v>22</v>
      </c>
      <c r="E941" s="264" t="str">
        <f t="shared" si="14"/>
        <v>PBMale85-89</v>
      </c>
      <c r="F941" s="263">
        <v>9131.4104000000007</v>
      </c>
    </row>
    <row r="942" spans="2:6" x14ac:dyDescent="0.2">
      <c r="B942" s="261" t="s">
        <v>55</v>
      </c>
      <c r="C942" s="261" t="s">
        <v>47</v>
      </c>
      <c r="D942" s="264" t="s">
        <v>5</v>
      </c>
      <c r="E942" s="264" t="str">
        <f t="shared" si="14"/>
        <v>PBMale90+</v>
      </c>
      <c r="F942" s="263">
        <v>5891.4928</v>
      </c>
    </row>
    <row r="943" spans="2:6" x14ac:dyDescent="0.2">
      <c r="B943" s="261" t="s">
        <v>55</v>
      </c>
      <c r="C943" s="261" t="s">
        <v>3</v>
      </c>
      <c r="D943" s="264">
        <v>0</v>
      </c>
      <c r="E943" s="264" t="str">
        <f t="shared" si="14"/>
        <v>PBTotal0</v>
      </c>
      <c r="F943" s="263">
        <v>57658.823700000001</v>
      </c>
    </row>
    <row r="944" spans="2:6" x14ac:dyDescent="0.2">
      <c r="B944" s="261" t="s">
        <v>55</v>
      </c>
      <c r="C944" s="261" t="s">
        <v>3</v>
      </c>
      <c r="D944" s="265" t="s">
        <v>107</v>
      </c>
      <c r="E944" s="264" t="str">
        <f t="shared" si="14"/>
        <v>PBTotal01-04</v>
      </c>
      <c r="F944" s="263">
        <v>229512.45619999999</v>
      </c>
    </row>
    <row r="945" spans="2:6" x14ac:dyDescent="0.2">
      <c r="B945" s="261" t="s">
        <v>55</v>
      </c>
      <c r="C945" s="261" t="s">
        <v>3</v>
      </c>
      <c r="D945" s="265" t="s">
        <v>106</v>
      </c>
      <c r="E945" s="264" t="str">
        <f t="shared" si="14"/>
        <v>PBTotal05-09</v>
      </c>
      <c r="F945" s="263">
        <v>271621.40740000003</v>
      </c>
    </row>
    <row r="946" spans="2:6" x14ac:dyDescent="0.2">
      <c r="B946" s="261" t="s">
        <v>55</v>
      </c>
      <c r="C946" s="261" t="s">
        <v>3</v>
      </c>
      <c r="D946" s="265" t="s">
        <v>71</v>
      </c>
      <c r="E946" s="264" t="str">
        <f t="shared" si="14"/>
        <v>PBTotal10-14</v>
      </c>
      <c r="F946" s="263">
        <v>310147.22779999999</v>
      </c>
    </row>
    <row r="947" spans="2:6" x14ac:dyDescent="0.2">
      <c r="B947" s="261" t="s">
        <v>55</v>
      </c>
      <c r="C947" s="261" t="s">
        <v>3</v>
      </c>
      <c r="D947" s="264" t="s">
        <v>72</v>
      </c>
      <c r="E947" s="264" t="str">
        <f t="shared" si="14"/>
        <v>PBTotal15-19</v>
      </c>
      <c r="F947" s="263">
        <v>332964.43430000002</v>
      </c>
    </row>
    <row r="948" spans="2:6" x14ac:dyDescent="0.2">
      <c r="B948" s="261" t="s">
        <v>55</v>
      </c>
      <c r="C948" s="261" t="s">
        <v>3</v>
      </c>
      <c r="D948" s="264" t="s">
        <v>73</v>
      </c>
      <c r="E948" s="264" t="str">
        <f t="shared" si="14"/>
        <v>PBTotal20-24</v>
      </c>
      <c r="F948" s="263">
        <v>338135.29759999999</v>
      </c>
    </row>
    <row r="949" spans="2:6" x14ac:dyDescent="0.2">
      <c r="B949" s="261" t="s">
        <v>55</v>
      </c>
      <c r="C949" s="261" t="s">
        <v>3</v>
      </c>
      <c r="D949" s="264" t="s">
        <v>74</v>
      </c>
      <c r="E949" s="264" t="str">
        <f t="shared" si="14"/>
        <v>PBTotal25-29</v>
      </c>
      <c r="F949" s="263">
        <v>328003.33600000001</v>
      </c>
    </row>
    <row r="950" spans="2:6" x14ac:dyDescent="0.2">
      <c r="B950" s="261" t="s">
        <v>55</v>
      </c>
      <c r="C950" s="261" t="s">
        <v>3</v>
      </c>
      <c r="D950" s="264" t="s">
        <v>75</v>
      </c>
      <c r="E950" s="264" t="str">
        <f t="shared" si="14"/>
        <v>PBTotal30-34</v>
      </c>
      <c r="F950" s="263">
        <v>325050.46039999998</v>
      </c>
    </row>
    <row r="951" spans="2:6" x14ac:dyDescent="0.2">
      <c r="B951" s="261" t="s">
        <v>55</v>
      </c>
      <c r="C951" s="261" t="s">
        <v>3</v>
      </c>
      <c r="D951" s="264" t="s">
        <v>76</v>
      </c>
      <c r="E951" s="264" t="str">
        <f t="shared" si="14"/>
        <v>PBTotal35-39</v>
      </c>
      <c r="F951" s="263">
        <v>313925.02789999999</v>
      </c>
    </row>
    <row r="952" spans="2:6" x14ac:dyDescent="0.2">
      <c r="B952" s="261" t="s">
        <v>55</v>
      </c>
      <c r="C952" s="261" t="s">
        <v>3</v>
      </c>
      <c r="D952" s="264" t="s">
        <v>77</v>
      </c>
      <c r="E952" s="264" t="str">
        <f t="shared" si="14"/>
        <v>PBTotal40-44</v>
      </c>
      <c r="F952" s="263">
        <v>286007.57870000001</v>
      </c>
    </row>
    <row r="953" spans="2:6" x14ac:dyDescent="0.2">
      <c r="B953" s="261" t="s">
        <v>55</v>
      </c>
      <c r="C953" s="261" t="s">
        <v>3</v>
      </c>
      <c r="D953" s="264" t="s">
        <v>78</v>
      </c>
      <c r="E953" s="264" t="str">
        <f t="shared" si="14"/>
        <v>PBTotal45-49</v>
      </c>
      <c r="F953" s="263">
        <v>250849.948</v>
      </c>
    </row>
    <row r="954" spans="2:6" x14ac:dyDescent="0.2">
      <c r="B954" s="261" t="s">
        <v>55</v>
      </c>
      <c r="C954" s="261" t="s">
        <v>3</v>
      </c>
      <c r="D954" s="264" t="s">
        <v>79</v>
      </c>
      <c r="E954" s="264" t="str">
        <f t="shared" si="14"/>
        <v>PBTotal50-54</v>
      </c>
      <c r="F954" s="263">
        <v>231354.90900000001</v>
      </c>
    </row>
    <row r="955" spans="2:6" x14ac:dyDescent="0.2">
      <c r="B955" s="261" t="s">
        <v>55</v>
      </c>
      <c r="C955" s="261" t="s">
        <v>3</v>
      </c>
      <c r="D955" s="264" t="s">
        <v>80</v>
      </c>
      <c r="E955" s="264" t="str">
        <f t="shared" si="14"/>
        <v>PBTotal55-59</v>
      </c>
      <c r="F955" s="263">
        <v>195655.5417</v>
      </c>
    </row>
    <row r="956" spans="2:6" x14ac:dyDescent="0.2">
      <c r="B956" s="261" t="s">
        <v>55</v>
      </c>
      <c r="C956" s="261" t="s">
        <v>3</v>
      </c>
      <c r="D956" s="264" t="s">
        <v>81</v>
      </c>
      <c r="E956" s="264" t="str">
        <f t="shared" si="14"/>
        <v>PBTotal60-64</v>
      </c>
      <c r="F956" s="263">
        <v>153169.79560000001</v>
      </c>
    </row>
    <row r="957" spans="2:6" x14ac:dyDescent="0.2">
      <c r="B957" s="261" t="s">
        <v>55</v>
      </c>
      <c r="C957" s="261" t="s">
        <v>3</v>
      </c>
      <c r="D957" s="264" t="s">
        <v>82</v>
      </c>
      <c r="E957" s="264" t="str">
        <f t="shared" si="14"/>
        <v>PBTotal65-69</v>
      </c>
      <c r="F957" s="263">
        <v>127287.1566</v>
      </c>
    </row>
    <row r="958" spans="2:6" x14ac:dyDescent="0.2">
      <c r="B958" s="261" t="s">
        <v>55</v>
      </c>
      <c r="C958" s="261" t="s">
        <v>3</v>
      </c>
      <c r="D958" s="264" t="s">
        <v>19</v>
      </c>
      <c r="E958" s="264" t="str">
        <f t="shared" si="14"/>
        <v>PBTotal70-74</v>
      </c>
      <c r="F958" s="263">
        <v>103263.9328</v>
      </c>
    </row>
    <row r="959" spans="2:6" x14ac:dyDescent="0.2">
      <c r="B959" s="261" t="s">
        <v>55</v>
      </c>
      <c r="C959" s="261" t="s">
        <v>3</v>
      </c>
      <c r="D959" s="264" t="s">
        <v>20</v>
      </c>
      <c r="E959" s="264" t="str">
        <f t="shared" si="14"/>
        <v>PBTotal75-79</v>
      </c>
      <c r="F959" s="263">
        <v>72328.071599999996</v>
      </c>
    </row>
    <row r="960" spans="2:6" x14ac:dyDescent="0.2">
      <c r="B960" s="261" t="s">
        <v>55</v>
      </c>
      <c r="C960" s="261" t="s">
        <v>3</v>
      </c>
      <c r="D960" s="264" t="s">
        <v>21</v>
      </c>
      <c r="E960" s="264" t="str">
        <f t="shared" si="14"/>
        <v>PBTotal80-84</v>
      </c>
      <c r="F960" s="263">
        <v>49780.652699999999</v>
      </c>
    </row>
    <row r="961" spans="2:6" x14ac:dyDescent="0.2">
      <c r="B961" s="261" t="s">
        <v>55</v>
      </c>
      <c r="C961" s="261" t="s">
        <v>3</v>
      </c>
      <c r="D961" s="264" t="s">
        <v>22</v>
      </c>
      <c r="E961" s="264" t="str">
        <f t="shared" si="14"/>
        <v>PBTotal85-89</v>
      </c>
      <c r="F961" s="263">
        <v>23800.257000000001</v>
      </c>
    </row>
    <row r="962" spans="2:6" x14ac:dyDescent="0.2">
      <c r="B962" s="261" t="s">
        <v>55</v>
      </c>
      <c r="C962" s="261" t="s">
        <v>3</v>
      </c>
      <c r="D962" s="264" t="s">
        <v>5</v>
      </c>
      <c r="E962" s="264" t="str">
        <f t="shared" si="14"/>
        <v>PBTotal90+</v>
      </c>
      <c r="F962" s="263">
        <v>15607.701800000001</v>
      </c>
    </row>
    <row r="963" spans="2:6" x14ac:dyDescent="0.2">
      <c r="B963" s="261" t="s">
        <v>56</v>
      </c>
      <c r="C963" s="261" t="s">
        <v>48</v>
      </c>
      <c r="D963" s="264">
        <v>0</v>
      </c>
      <c r="E963" s="264" t="str">
        <f t="shared" si="14"/>
        <v>PEFemale0</v>
      </c>
      <c r="F963" s="263">
        <v>67530.466499999995</v>
      </c>
    </row>
    <row r="964" spans="2:6" x14ac:dyDescent="0.2">
      <c r="B964" s="261" t="s">
        <v>56</v>
      </c>
      <c r="C964" s="261" t="s">
        <v>48</v>
      </c>
      <c r="D964" s="265" t="s">
        <v>107</v>
      </c>
      <c r="E964" s="264" t="str">
        <f t="shared" ref="E964:E1027" si="15">_xlfn.CONCAT(B964,C964,D964)</f>
        <v>PEFemale01-04</v>
      </c>
      <c r="F964" s="263">
        <v>270136.84600000002</v>
      </c>
    </row>
    <row r="965" spans="2:6" x14ac:dyDescent="0.2">
      <c r="B965" s="261" t="s">
        <v>56</v>
      </c>
      <c r="C965" s="261" t="s">
        <v>48</v>
      </c>
      <c r="D965" s="265" t="s">
        <v>106</v>
      </c>
      <c r="E965" s="264" t="str">
        <f t="shared" si="15"/>
        <v>PEFemale05-09</v>
      </c>
      <c r="F965" s="263">
        <v>345321.53619999997</v>
      </c>
    </row>
    <row r="966" spans="2:6" x14ac:dyDescent="0.2">
      <c r="B966" s="261" t="s">
        <v>56</v>
      </c>
      <c r="C966" s="261" t="s">
        <v>48</v>
      </c>
      <c r="D966" s="265" t="s">
        <v>71</v>
      </c>
      <c r="E966" s="264" t="str">
        <f t="shared" si="15"/>
        <v>PEFemale10-14</v>
      </c>
      <c r="F966" s="263">
        <v>363967.08020000003</v>
      </c>
    </row>
    <row r="967" spans="2:6" x14ac:dyDescent="0.2">
      <c r="B967" s="261" t="s">
        <v>56</v>
      </c>
      <c r="C967" s="261" t="s">
        <v>48</v>
      </c>
      <c r="D967" s="264" t="s">
        <v>72</v>
      </c>
      <c r="E967" s="264" t="str">
        <f t="shared" si="15"/>
        <v>PEFemale15-19</v>
      </c>
      <c r="F967" s="263">
        <v>389752.58299999998</v>
      </c>
    </row>
    <row r="968" spans="2:6" x14ac:dyDescent="0.2">
      <c r="B968" s="261" t="s">
        <v>56</v>
      </c>
      <c r="C968" s="261" t="s">
        <v>48</v>
      </c>
      <c r="D968" s="264" t="s">
        <v>73</v>
      </c>
      <c r="E968" s="264" t="str">
        <f t="shared" si="15"/>
        <v>PEFemale20-24</v>
      </c>
      <c r="F968" s="263">
        <v>408363.6825</v>
      </c>
    </row>
    <row r="969" spans="2:6" x14ac:dyDescent="0.2">
      <c r="B969" s="261" t="s">
        <v>56</v>
      </c>
      <c r="C969" s="261" t="s">
        <v>48</v>
      </c>
      <c r="D969" s="264" t="s">
        <v>74</v>
      </c>
      <c r="E969" s="264" t="str">
        <f t="shared" si="15"/>
        <v>PEFemale25-29</v>
      </c>
      <c r="F969" s="263">
        <v>395658.99359999999</v>
      </c>
    </row>
    <row r="970" spans="2:6" x14ac:dyDescent="0.2">
      <c r="B970" s="261" t="s">
        <v>56</v>
      </c>
      <c r="C970" s="261" t="s">
        <v>48</v>
      </c>
      <c r="D970" s="264" t="s">
        <v>75</v>
      </c>
      <c r="E970" s="264" t="str">
        <f t="shared" si="15"/>
        <v>PEFemale30-34</v>
      </c>
      <c r="F970" s="263">
        <v>404618.75760000001</v>
      </c>
    </row>
    <row r="971" spans="2:6" x14ac:dyDescent="0.2">
      <c r="B971" s="261" t="s">
        <v>56</v>
      </c>
      <c r="C971" s="261" t="s">
        <v>48</v>
      </c>
      <c r="D971" s="264" t="s">
        <v>76</v>
      </c>
      <c r="E971" s="264" t="str">
        <f t="shared" si="15"/>
        <v>PEFemale35-39</v>
      </c>
      <c r="F971" s="263">
        <v>391207.29700000002</v>
      </c>
    </row>
    <row r="972" spans="2:6" x14ac:dyDescent="0.2">
      <c r="B972" s="261" t="s">
        <v>56</v>
      </c>
      <c r="C972" s="261" t="s">
        <v>48</v>
      </c>
      <c r="D972" s="264" t="s">
        <v>77</v>
      </c>
      <c r="E972" s="264" t="str">
        <f t="shared" si="15"/>
        <v>PEFemale40-44</v>
      </c>
      <c r="F972" s="263">
        <v>361545.9069</v>
      </c>
    </row>
    <row r="973" spans="2:6" x14ac:dyDescent="0.2">
      <c r="B973" s="261" t="s">
        <v>56</v>
      </c>
      <c r="C973" s="261" t="s">
        <v>48</v>
      </c>
      <c r="D973" s="264" t="s">
        <v>78</v>
      </c>
      <c r="E973" s="264" t="str">
        <f t="shared" si="15"/>
        <v>PEFemale45-49</v>
      </c>
      <c r="F973" s="263">
        <v>323146.87160000001</v>
      </c>
    </row>
    <row r="974" spans="2:6" x14ac:dyDescent="0.2">
      <c r="B974" s="261" t="s">
        <v>56</v>
      </c>
      <c r="C974" s="261" t="s">
        <v>48</v>
      </c>
      <c r="D974" s="264" t="s">
        <v>79</v>
      </c>
      <c r="E974" s="264" t="str">
        <f t="shared" si="15"/>
        <v>PEFemale50-54</v>
      </c>
      <c r="F974" s="263">
        <v>292483.66859999998</v>
      </c>
    </row>
    <row r="975" spans="2:6" x14ac:dyDescent="0.2">
      <c r="B975" s="261" t="s">
        <v>56</v>
      </c>
      <c r="C975" s="261" t="s">
        <v>48</v>
      </c>
      <c r="D975" s="264" t="s">
        <v>80</v>
      </c>
      <c r="E975" s="264" t="str">
        <f t="shared" si="15"/>
        <v>PEFemale55-59</v>
      </c>
      <c r="F975" s="263">
        <v>249625.3026</v>
      </c>
    </row>
    <row r="976" spans="2:6" x14ac:dyDescent="0.2">
      <c r="B976" s="261" t="s">
        <v>56</v>
      </c>
      <c r="C976" s="261" t="s">
        <v>48</v>
      </c>
      <c r="D976" s="264" t="s">
        <v>81</v>
      </c>
      <c r="E976" s="264" t="str">
        <f t="shared" si="15"/>
        <v>PEFemale60-64</v>
      </c>
      <c r="F976" s="263">
        <v>204213.4914</v>
      </c>
    </row>
    <row r="977" spans="2:6" x14ac:dyDescent="0.2">
      <c r="B977" s="261" t="s">
        <v>56</v>
      </c>
      <c r="C977" s="261" t="s">
        <v>48</v>
      </c>
      <c r="D977" s="264" t="s">
        <v>82</v>
      </c>
      <c r="E977" s="264" t="str">
        <f t="shared" si="15"/>
        <v>PEFemale65-69</v>
      </c>
      <c r="F977" s="263">
        <v>165754.31349999999</v>
      </c>
    </row>
    <row r="978" spans="2:6" x14ac:dyDescent="0.2">
      <c r="B978" s="261" t="s">
        <v>56</v>
      </c>
      <c r="C978" s="261" t="s">
        <v>48</v>
      </c>
      <c r="D978" s="264" t="s">
        <v>19</v>
      </c>
      <c r="E978" s="264" t="str">
        <f t="shared" si="15"/>
        <v>PEFemale70-74</v>
      </c>
      <c r="F978" s="263">
        <v>129628.1246</v>
      </c>
    </row>
    <row r="979" spans="2:6" x14ac:dyDescent="0.2">
      <c r="B979" s="261" t="s">
        <v>56</v>
      </c>
      <c r="C979" s="261" t="s">
        <v>48</v>
      </c>
      <c r="D979" s="264" t="s">
        <v>20</v>
      </c>
      <c r="E979" s="264" t="str">
        <f t="shared" si="15"/>
        <v>PEFemale75-79</v>
      </c>
      <c r="F979" s="263">
        <v>90983.540699999998</v>
      </c>
    </row>
    <row r="980" spans="2:6" x14ac:dyDescent="0.2">
      <c r="B980" s="261" t="s">
        <v>56</v>
      </c>
      <c r="C980" s="261" t="s">
        <v>48</v>
      </c>
      <c r="D980" s="264" t="s">
        <v>21</v>
      </c>
      <c r="E980" s="264" t="str">
        <f t="shared" si="15"/>
        <v>PEFemale80-84</v>
      </c>
      <c r="F980" s="263">
        <v>61880.815999999999</v>
      </c>
    </row>
    <row r="981" spans="2:6" x14ac:dyDescent="0.2">
      <c r="B981" s="261" t="s">
        <v>56</v>
      </c>
      <c r="C981" s="261" t="s">
        <v>48</v>
      </c>
      <c r="D981" s="264" t="s">
        <v>22</v>
      </c>
      <c r="E981" s="264" t="str">
        <f t="shared" si="15"/>
        <v>PEFemale85-89</v>
      </c>
      <c r="F981" s="263">
        <v>31080.742699999999</v>
      </c>
    </row>
    <row r="982" spans="2:6" x14ac:dyDescent="0.2">
      <c r="B982" s="261" t="s">
        <v>56</v>
      </c>
      <c r="C982" s="261" t="s">
        <v>48</v>
      </c>
      <c r="D982" s="264" t="s">
        <v>5</v>
      </c>
      <c r="E982" s="264" t="str">
        <f t="shared" si="15"/>
        <v>PEFemale90+</v>
      </c>
      <c r="F982" s="263">
        <v>19894.688099999999</v>
      </c>
    </row>
    <row r="983" spans="2:6" x14ac:dyDescent="0.2">
      <c r="B983" s="261" t="s">
        <v>56</v>
      </c>
      <c r="C983" s="261" t="s">
        <v>47</v>
      </c>
      <c r="D983" s="264">
        <v>0</v>
      </c>
      <c r="E983" s="264" t="str">
        <f t="shared" si="15"/>
        <v>PEMale0</v>
      </c>
      <c r="F983" s="263">
        <v>70755.309200000003</v>
      </c>
    </row>
    <row r="984" spans="2:6" x14ac:dyDescent="0.2">
      <c r="B984" s="261" t="s">
        <v>56</v>
      </c>
      <c r="C984" s="261" t="s">
        <v>47</v>
      </c>
      <c r="D984" s="265" t="s">
        <v>107</v>
      </c>
      <c r="E984" s="264" t="str">
        <f t="shared" si="15"/>
        <v>PEMale01-04</v>
      </c>
      <c r="F984" s="263">
        <v>282994.28480000002</v>
      </c>
    </row>
    <row r="985" spans="2:6" x14ac:dyDescent="0.2">
      <c r="B985" s="261" t="s">
        <v>56</v>
      </c>
      <c r="C985" s="261" t="s">
        <v>47</v>
      </c>
      <c r="D985" s="265" t="s">
        <v>106</v>
      </c>
      <c r="E985" s="264" t="str">
        <f t="shared" si="15"/>
        <v>PEMale05-09</v>
      </c>
      <c r="F985" s="263">
        <v>361254.6508</v>
      </c>
    </row>
    <row r="986" spans="2:6" x14ac:dyDescent="0.2">
      <c r="B986" s="261" t="s">
        <v>56</v>
      </c>
      <c r="C986" s="261" t="s">
        <v>47</v>
      </c>
      <c r="D986" s="265" t="s">
        <v>71</v>
      </c>
      <c r="E986" s="264" t="str">
        <f t="shared" si="15"/>
        <v>PEMale10-14</v>
      </c>
      <c r="F986" s="263">
        <v>378734.288</v>
      </c>
    </row>
    <row r="987" spans="2:6" x14ac:dyDescent="0.2">
      <c r="B987" s="261" t="s">
        <v>56</v>
      </c>
      <c r="C987" s="261" t="s">
        <v>47</v>
      </c>
      <c r="D987" s="264" t="s">
        <v>72</v>
      </c>
      <c r="E987" s="264" t="str">
        <f t="shared" si="15"/>
        <v>PEMale15-19</v>
      </c>
      <c r="F987" s="263">
        <v>400780.53720000002</v>
      </c>
    </row>
    <row r="988" spans="2:6" x14ac:dyDescent="0.2">
      <c r="B988" s="261" t="s">
        <v>56</v>
      </c>
      <c r="C988" s="261" t="s">
        <v>47</v>
      </c>
      <c r="D988" s="264" t="s">
        <v>73</v>
      </c>
      <c r="E988" s="264" t="str">
        <f t="shared" si="15"/>
        <v>PEMale20-24</v>
      </c>
      <c r="F988" s="263">
        <v>410463.53269999998</v>
      </c>
    </row>
    <row r="989" spans="2:6" x14ac:dyDescent="0.2">
      <c r="B989" s="261" t="s">
        <v>56</v>
      </c>
      <c r="C989" s="261" t="s">
        <v>47</v>
      </c>
      <c r="D989" s="264" t="s">
        <v>74</v>
      </c>
      <c r="E989" s="264" t="str">
        <f t="shared" si="15"/>
        <v>PEMale25-29</v>
      </c>
      <c r="F989" s="263">
        <v>379313.37150000001</v>
      </c>
    </row>
    <row r="990" spans="2:6" x14ac:dyDescent="0.2">
      <c r="B990" s="261" t="s">
        <v>56</v>
      </c>
      <c r="C990" s="261" t="s">
        <v>47</v>
      </c>
      <c r="D990" s="264" t="s">
        <v>75</v>
      </c>
      <c r="E990" s="264" t="str">
        <f t="shared" si="15"/>
        <v>PEMale30-34</v>
      </c>
      <c r="F990" s="263">
        <v>375476.32290000003</v>
      </c>
    </row>
    <row r="991" spans="2:6" x14ac:dyDescent="0.2">
      <c r="B991" s="261" t="s">
        <v>56</v>
      </c>
      <c r="C991" s="261" t="s">
        <v>47</v>
      </c>
      <c r="D991" s="264" t="s">
        <v>76</v>
      </c>
      <c r="E991" s="264" t="str">
        <f t="shared" si="15"/>
        <v>PEMale35-39</v>
      </c>
      <c r="F991" s="263">
        <v>356340.96679999999</v>
      </c>
    </row>
    <row r="992" spans="2:6" x14ac:dyDescent="0.2">
      <c r="B992" s="261" t="s">
        <v>56</v>
      </c>
      <c r="C992" s="261" t="s">
        <v>47</v>
      </c>
      <c r="D992" s="264" t="s">
        <v>77</v>
      </c>
      <c r="E992" s="264" t="str">
        <f t="shared" si="15"/>
        <v>PEMale40-44</v>
      </c>
      <c r="F992" s="263">
        <v>323947.55229999998</v>
      </c>
    </row>
    <row r="993" spans="2:6" x14ac:dyDescent="0.2">
      <c r="B993" s="261" t="s">
        <v>56</v>
      </c>
      <c r="C993" s="261" t="s">
        <v>47</v>
      </c>
      <c r="D993" s="264" t="s">
        <v>78</v>
      </c>
      <c r="E993" s="264" t="str">
        <f t="shared" si="15"/>
        <v>PEMale45-49</v>
      </c>
      <c r="F993" s="263">
        <v>282245.20770000003</v>
      </c>
    </row>
    <row r="994" spans="2:6" x14ac:dyDescent="0.2">
      <c r="B994" s="261" t="s">
        <v>56</v>
      </c>
      <c r="C994" s="261" t="s">
        <v>47</v>
      </c>
      <c r="D994" s="264" t="s">
        <v>79</v>
      </c>
      <c r="E994" s="264" t="str">
        <f t="shared" si="15"/>
        <v>PEMale50-54</v>
      </c>
      <c r="F994" s="263">
        <v>249228.21369999999</v>
      </c>
    </row>
    <row r="995" spans="2:6" x14ac:dyDescent="0.2">
      <c r="B995" s="261" t="s">
        <v>56</v>
      </c>
      <c r="C995" s="261" t="s">
        <v>47</v>
      </c>
      <c r="D995" s="264" t="s">
        <v>80</v>
      </c>
      <c r="E995" s="264" t="str">
        <f t="shared" si="15"/>
        <v>PEMale55-59</v>
      </c>
      <c r="F995" s="263">
        <v>207642.17819999999</v>
      </c>
    </row>
    <row r="996" spans="2:6" x14ac:dyDescent="0.2">
      <c r="B996" s="261" t="s">
        <v>56</v>
      </c>
      <c r="C996" s="261" t="s">
        <v>47</v>
      </c>
      <c r="D996" s="264" t="s">
        <v>81</v>
      </c>
      <c r="E996" s="264" t="str">
        <f t="shared" si="15"/>
        <v>PEMale60-64</v>
      </c>
      <c r="F996" s="263">
        <v>162469.6624</v>
      </c>
    </row>
    <row r="997" spans="2:6" x14ac:dyDescent="0.2">
      <c r="B997" s="261" t="s">
        <v>56</v>
      </c>
      <c r="C997" s="261" t="s">
        <v>47</v>
      </c>
      <c r="D997" s="264" t="s">
        <v>82</v>
      </c>
      <c r="E997" s="264" t="str">
        <f t="shared" si="15"/>
        <v>PEMale65-69</v>
      </c>
      <c r="F997" s="263">
        <v>123979.47169999999</v>
      </c>
    </row>
    <row r="998" spans="2:6" x14ac:dyDescent="0.2">
      <c r="B998" s="261" t="s">
        <v>56</v>
      </c>
      <c r="C998" s="261" t="s">
        <v>47</v>
      </c>
      <c r="D998" s="264" t="s">
        <v>19</v>
      </c>
      <c r="E998" s="264" t="str">
        <f t="shared" si="15"/>
        <v>PEMale70-74</v>
      </c>
      <c r="F998" s="263">
        <v>94335.493199999997</v>
      </c>
    </row>
    <row r="999" spans="2:6" x14ac:dyDescent="0.2">
      <c r="B999" s="261" t="s">
        <v>56</v>
      </c>
      <c r="C999" s="261" t="s">
        <v>47</v>
      </c>
      <c r="D999" s="264" t="s">
        <v>20</v>
      </c>
      <c r="E999" s="264" t="str">
        <f t="shared" si="15"/>
        <v>PEMale75-79</v>
      </c>
      <c r="F999" s="263">
        <v>60689.778700000003</v>
      </c>
    </row>
    <row r="1000" spans="2:6" x14ac:dyDescent="0.2">
      <c r="B1000" s="261" t="s">
        <v>56</v>
      </c>
      <c r="C1000" s="261" t="s">
        <v>47</v>
      </c>
      <c r="D1000" s="264" t="s">
        <v>21</v>
      </c>
      <c r="E1000" s="264" t="str">
        <f t="shared" si="15"/>
        <v>PEMale80-84</v>
      </c>
      <c r="F1000" s="263">
        <v>37741.826999999997</v>
      </c>
    </row>
    <row r="1001" spans="2:6" x14ac:dyDescent="0.2">
      <c r="B1001" s="261" t="s">
        <v>56</v>
      </c>
      <c r="C1001" s="261" t="s">
        <v>47</v>
      </c>
      <c r="D1001" s="264" t="s">
        <v>22</v>
      </c>
      <c r="E1001" s="264" t="str">
        <f t="shared" si="15"/>
        <v>PEMale85-89</v>
      </c>
      <c r="F1001" s="263">
        <v>17234.398499999999</v>
      </c>
    </row>
    <row r="1002" spans="2:6" x14ac:dyDescent="0.2">
      <c r="B1002" s="261" t="s">
        <v>56</v>
      </c>
      <c r="C1002" s="261" t="s">
        <v>47</v>
      </c>
      <c r="D1002" s="264" t="s">
        <v>5</v>
      </c>
      <c r="E1002" s="264" t="str">
        <f t="shared" si="15"/>
        <v>PEMale90+</v>
      </c>
      <c r="F1002" s="263">
        <v>9981.8970000000008</v>
      </c>
    </row>
    <row r="1003" spans="2:6" x14ac:dyDescent="0.2">
      <c r="B1003" s="261" t="s">
        <v>56</v>
      </c>
      <c r="C1003" s="261" t="s">
        <v>3</v>
      </c>
      <c r="D1003" s="264">
        <v>0</v>
      </c>
      <c r="E1003" s="264" t="str">
        <f t="shared" si="15"/>
        <v>PETotal0</v>
      </c>
      <c r="F1003" s="263">
        <v>138285.77559999999</v>
      </c>
    </row>
    <row r="1004" spans="2:6" x14ac:dyDescent="0.2">
      <c r="B1004" s="261" t="s">
        <v>56</v>
      </c>
      <c r="C1004" s="261" t="s">
        <v>3</v>
      </c>
      <c r="D1004" s="265" t="s">
        <v>107</v>
      </c>
      <c r="E1004" s="264" t="str">
        <f t="shared" si="15"/>
        <v>PETotal01-04</v>
      </c>
      <c r="F1004" s="263">
        <v>553131.13060000003</v>
      </c>
    </row>
    <row r="1005" spans="2:6" x14ac:dyDescent="0.2">
      <c r="B1005" s="261" t="s">
        <v>56</v>
      </c>
      <c r="C1005" s="261" t="s">
        <v>3</v>
      </c>
      <c r="D1005" s="265" t="s">
        <v>106</v>
      </c>
      <c r="E1005" s="264" t="str">
        <f t="shared" si="15"/>
        <v>PETotal05-09</v>
      </c>
      <c r="F1005" s="263">
        <v>706576.18559999997</v>
      </c>
    </row>
    <row r="1006" spans="2:6" x14ac:dyDescent="0.2">
      <c r="B1006" s="261" t="s">
        <v>56</v>
      </c>
      <c r="C1006" s="261" t="s">
        <v>3</v>
      </c>
      <c r="D1006" s="265" t="s">
        <v>71</v>
      </c>
      <c r="E1006" s="264" t="str">
        <f t="shared" si="15"/>
        <v>PETotal10-14</v>
      </c>
      <c r="F1006" s="263">
        <v>742701.35919999995</v>
      </c>
    </row>
    <row r="1007" spans="2:6" x14ac:dyDescent="0.2">
      <c r="B1007" s="261" t="s">
        <v>56</v>
      </c>
      <c r="C1007" s="261" t="s">
        <v>3</v>
      </c>
      <c r="D1007" s="264" t="s">
        <v>72</v>
      </c>
      <c r="E1007" s="264" t="str">
        <f t="shared" si="15"/>
        <v>PETotal15-19</v>
      </c>
      <c r="F1007" s="263">
        <v>790533.11640000006</v>
      </c>
    </row>
    <row r="1008" spans="2:6" x14ac:dyDescent="0.2">
      <c r="B1008" s="261" t="s">
        <v>56</v>
      </c>
      <c r="C1008" s="261" t="s">
        <v>3</v>
      </c>
      <c r="D1008" s="264" t="s">
        <v>73</v>
      </c>
      <c r="E1008" s="264" t="str">
        <f t="shared" si="15"/>
        <v>PETotal20-24</v>
      </c>
      <c r="F1008" s="263">
        <v>818827.13659999997</v>
      </c>
    </row>
    <row r="1009" spans="2:6" x14ac:dyDescent="0.2">
      <c r="B1009" s="261" t="s">
        <v>56</v>
      </c>
      <c r="C1009" s="261" t="s">
        <v>3</v>
      </c>
      <c r="D1009" s="264" t="s">
        <v>74</v>
      </c>
      <c r="E1009" s="264" t="str">
        <f t="shared" si="15"/>
        <v>PETotal25-29</v>
      </c>
      <c r="F1009" s="263">
        <v>774972.26569999999</v>
      </c>
    </row>
    <row r="1010" spans="2:6" x14ac:dyDescent="0.2">
      <c r="B1010" s="261" t="s">
        <v>56</v>
      </c>
      <c r="C1010" s="261" t="s">
        <v>3</v>
      </c>
      <c r="D1010" s="264" t="s">
        <v>75</v>
      </c>
      <c r="E1010" s="264" t="str">
        <f t="shared" si="15"/>
        <v>PETotal30-34</v>
      </c>
      <c r="F1010" s="263">
        <v>780095.07660000003</v>
      </c>
    </row>
    <row r="1011" spans="2:6" x14ac:dyDescent="0.2">
      <c r="B1011" s="261" t="s">
        <v>56</v>
      </c>
      <c r="C1011" s="261" t="s">
        <v>3</v>
      </c>
      <c r="D1011" s="264" t="s">
        <v>76</v>
      </c>
      <c r="E1011" s="264" t="str">
        <f t="shared" si="15"/>
        <v>PETotal35-39</v>
      </c>
      <c r="F1011" s="263">
        <v>747548.26269999996</v>
      </c>
    </row>
    <row r="1012" spans="2:6" x14ac:dyDescent="0.2">
      <c r="B1012" s="261" t="s">
        <v>56</v>
      </c>
      <c r="C1012" s="261" t="s">
        <v>3</v>
      </c>
      <c r="D1012" s="264" t="s">
        <v>77</v>
      </c>
      <c r="E1012" s="264" t="str">
        <f t="shared" si="15"/>
        <v>PETotal40-44</v>
      </c>
      <c r="F1012" s="263">
        <v>685493.44790000003</v>
      </c>
    </row>
    <row r="1013" spans="2:6" x14ac:dyDescent="0.2">
      <c r="B1013" s="261" t="s">
        <v>56</v>
      </c>
      <c r="C1013" s="261" t="s">
        <v>3</v>
      </c>
      <c r="D1013" s="264" t="s">
        <v>78</v>
      </c>
      <c r="E1013" s="264" t="str">
        <f t="shared" si="15"/>
        <v>PETotal45-49</v>
      </c>
      <c r="F1013" s="263">
        <v>605392.06929999997</v>
      </c>
    </row>
    <row r="1014" spans="2:6" x14ac:dyDescent="0.2">
      <c r="B1014" s="261" t="s">
        <v>56</v>
      </c>
      <c r="C1014" s="261" t="s">
        <v>3</v>
      </c>
      <c r="D1014" s="264" t="s">
        <v>79</v>
      </c>
      <c r="E1014" s="264" t="str">
        <f t="shared" si="15"/>
        <v>PETotal50-54</v>
      </c>
      <c r="F1014" s="263">
        <v>541711.88159999996</v>
      </c>
    </row>
    <row r="1015" spans="2:6" x14ac:dyDescent="0.2">
      <c r="B1015" s="261" t="s">
        <v>56</v>
      </c>
      <c r="C1015" s="261" t="s">
        <v>3</v>
      </c>
      <c r="D1015" s="264" t="s">
        <v>80</v>
      </c>
      <c r="E1015" s="264" t="str">
        <f t="shared" si="15"/>
        <v>PETotal55-59</v>
      </c>
      <c r="F1015" s="263">
        <v>457267.47759999998</v>
      </c>
    </row>
    <row r="1016" spans="2:6" x14ac:dyDescent="0.2">
      <c r="B1016" s="261" t="s">
        <v>56</v>
      </c>
      <c r="C1016" s="261" t="s">
        <v>3</v>
      </c>
      <c r="D1016" s="264" t="s">
        <v>81</v>
      </c>
      <c r="E1016" s="264" t="str">
        <f t="shared" si="15"/>
        <v>PETotal60-64</v>
      </c>
      <c r="F1016" s="263">
        <v>366683.04190000001</v>
      </c>
    </row>
    <row r="1017" spans="2:6" x14ac:dyDescent="0.2">
      <c r="B1017" s="261" t="s">
        <v>56</v>
      </c>
      <c r="C1017" s="261" t="s">
        <v>3</v>
      </c>
      <c r="D1017" s="264" t="s">
        <v>82</v>
      </c>
      <c r="E1017" s="264" t="str">
        <f t="shared" si="15"/>
        <v>PETotal65-69</v>
      </c>
      <c r="F1017" s="263">
        <v>289733.74540000001</v>
      </c>
    </row>
    <row r="1018" spans="2:6" x14ac:dyDescent="0.2">
      <c r="B1018" s="261" t="s">
        <v>56</v>
      </c>
      <c r="C1018" s="261" t="s">
        <v>3</v>
      </c>
      <c r="D1018" s="264" t="s">
        <v>19</v>
      </c>
      <c r="E1018" s="264" t="str">
        <f t="shared" si="15"/>
        <v>PETotal70-74</v>
      </c>
      <c r="F1018" s="263">
        <v>223963.61790000001</v>
      </c>
    </row>
    <row r="1019" spans="2:6" x14ac:dyDescent="0.2">
      <c r="B1019" s="261" t="s">
        <v>56</v>
      </c>
      <c r="C1019" s="261" t="s">
        <v>3</v>
      </c>
      <c r="D1019" s="264" t="s">
        <v>20</v>
      </c>
      <c r="E1019" s="264" t="str">
        <f t="shared" si="15"/>
        <v>PETotal75-79</v>
      </c>
      <c r="F1019" s="263">
        <v>151673.31880000001</v>
      </c>
    </row>
    <row r="1020" spans="2:6" x14ac:dyDescent="0.2">
      <c r="B1020" s="261" t="s">
        <v>56</v>
      </c>
      <c r="C1020" s="261" t="s">
        <v>3</v>
      </c>
      <c r="D1020" s="264" t="s">
        <v>21</v>
      </c>
      <c r="E1020" s="264" t="str">
        <f t="shared" si="15"/>
        <v>PETotal80-84</v>
      </c>
      <c r="F1020" s="263">
        <v>99622.634000000005</v>
      </c>
    </row>
    <row r="1021" spans="2:6" x14ac:dyDescent="0.2">
      <c r="B1021" s="261" t="s">
        <v>56</v>
      </c>
      <c r="C1021" s="261" t="s">
        <v>3</v>
      </c>
      <c r="D1021" s="264" t="s">
        <v>22</v>
      </c>
      <c r="E1021" s="264" t="str">
        <f t="shared" si="15"/>
        <v>PETotal85-89</v>
      </c>
      <c r="F1021" s="263">
        <v>48315.102599999998</v>
      </c>
    </row>
    <row r="1022" spans="2:6" x14ac:dyDescent="0.2">
      <c r="B1022" s="261" t="s">
        <v>56</v>
      </c>
      <c r="C1022" s="261" t="s">
        <v>3</v>
      </c>
      <c r="D1022" s="264" t="s">
        <v>5</v>
      </c>
      <c r="E1022" s="264" t="str">
        <f t="shared" si="15"/>
        <v>PETotal90+</v>
      </c>
      <c r="F1022" s="263">
        <v>29876.530699999999</v>
      </c>
    </row>
    <row r="1023" spans="2:6" x14ac:dyDescent="0.2">
      <c r="B1023" s="261" t="s">
        <v>51</v>
      </c>
      <c r="C1023" s="261" t="s">
        <v>48</v>
      </c>
      <c r="D1023" s="264">
        <v>0</v>
      </c>
      <c r="E1023" s="264" t="str">
        <f t="shared" si="15"/>
        <v>PIFemale0</v>
      </c>
      <c r="F1023" s="263">
        <v>23482.122800000001</v>
      </c>
    </row>
    <row r="1024" spans="2:6" x14ac:dyDescent="0.2">
      <c r="B1024" s="261" t="s">
        <v>51</v>
      </c>
      <c r="C1024" s="261" t="s">
        <v>48</v>
      </c>
      <c r="D1024" s="265" t="s">
        <v>107</v>
      </c>
      <c r="E1024" s="264" t="str">
        <f t="shared" si="15"/>
        <v>PIFemale01-04</v>
      </c>
      <c r="F1024" s="263">
        <v>92986.02</v>
      </c>
    </row>
    <row r="1025" spans="2:6" x14ac:dyDescent="0.2">
      <c r="B1025" s="261" t="s">
        <v>51</v>
      </c>
      <c r="C1025" s="261" t="s">
        <v>48</v>
      </c>
      <c r="D1025" s="265" t="s">
        <v>106</v>
      </c>
      <c r="E1025" s="264" t="str">
        <f t="shared" si="15"/>
        <v>PIFemale05-09</v>
      </c>
      <c r="F1025" s="263">
        <v>116574.84020000001</v>
      </c>
    </row>
    <row r="1026" spans="2:6" x14ac:dyDescent="0.2">
      <c r="B1026" s="261" t="s">
        <v>51</v>
      </c>
      <c r="C1026" s="261" t="s">
        <v>48</v>
      </c>
      <c r="D1026" s="265" t="s">
        <v>71</v>
      </c>
      <c r="E1026" s="264" t="str">
        <f t="shared" si="15"/>
        <v>PIFemale10-14</v>
      </c>
      <c r="F1026" s="263">
        <v>130294.5848</v>
      </c>
    </row>
    <row r="1027" spans="2:6" x14ac:dyDescent="0.2">
      <c r="B1027" s="261" t="s">
        <v>51</v>
      </c>
      <c r="C1027" s="261" t="s">
        <v>48</v>
      </c>
      <c r="D1027" s="264" t="s">
        <v>72</v>
      </c>
      <c r="E1027" s="264" t="str">
        <f t="shared" si="15"/>
        <v>PIFemale15-19</v>
      </c>
      <c r="F1027" s="263">
        <v>143698.6134</v>
      </c>
    </row>
    <row r="1028" spans="2:6" x14ac:dyDescent="0.2">
      <c r="B1028" s="261" t="s">
        <v>51</v>
      </c>
      <c r="C1028" s="261" t="s">
        <v>48</v>
      </c>
      <c r="D1028" s="264" t="s">
        <v>73</v>
      </c>
      <c r="E1028" s="264" t="str">
        <f t="shared" ref="E1028:E1091" si="16">_xlfn.CONCAT(B1028,C1028,D1028)</f>
        <v>PIFemale20-24</v>
      </c>
      <c r="F1028" s="263">
        <v>143949.7182</v>
      </c>
    </row>
    <row r="1029" spans="2:6" x14ac:dyDescent="0.2">
      <c r="B1029" s="261" t="s">
        <v>51</v>
      </c>
      <c r="C1029" s="261" t="s">
        <v>48</v>
      </c>
      <c r="D1029" s="264" t="s">
        <v>74</v>
      </c>
      <c r="E1029" s="264" t="str">
        <f t="shared" si="16"/>
        <v>PIFemale25-29</v>
      </c>
      <c r="F1029" s="263">
        <v>135589.47940000001</v>
      </c>
    </row>
    <row r="1030" spans="2:6" x14ac:dyDescent="0.2">
      <c r="B1030" s="261" t="s">
        <v>51</v>
      </c>
      <c r="C1030" s="261" t="s">
        <v>48</v>
      </c>
      <c r="D1030" s="264" t="s">
        <v>75</v>
      </c>
      <c r="E1030" s="264" t="str">
        <f t="shared" si="16"/>
        <v>PIFemale30-34</v>
      </c>
      <c r="F1030" s="263">
        <v>138705.2432</v>
      </c>
    </row>
    <row r="1031" spans="2:6" x14ac:dyDescent="0.2">
      <c r="B1031" s="261" t="s">
        <v>51</v>
      </c>
      <c r="C1031" s="261" t="s">
        <v>48</v>
      </c>
      <c r="D1031" s="264" t="s">
        <v>76</v>
      </c>
      <c r="E1031" s="264" t="str">
        <f t="shared" si="16"/>
        <v>PIFemale35-39</v>
      </c>
      <c r="F1031" s="263">
        <v>131944.07199999999</v>
      </c>
    </row>
    <row r="1032" spans="2:6" x14ac:dyDescent="0.2">
      <c r="B1032" s="261" t="s">
        <v>51</v>
      </c>
      <c r="C1032" s="261" t="s">
        <v>48</v>
      </c>
      <c r="D1032" s="264" t="s">
        <v>77</v>
      </c>
      <c r="E1032" s="264" t="str">
        <f t="shared" si="16"/>
        <v>PIFemale40-44</v>
      </c>
      <c r="F1032" s="263">
        <v>120024.3504</v>
      </c>
    </row>
    <row r="1033" spans="2:6" x14ac:dyDescent="0.2">
      <c r="B1033" s="261" t="s">
        <v>51</v>
      </c>
      <c r="C1033" s="261" t="s">
        <v>48</v>
      </c>
      <c r="D1033" s="264" t="s">
        <v>78</v>
      </c>
      <c r="E1033" s="264" t="str">
        <f t="shared" si="16"/>
        <v>PIFemale45-49</v>
      </c>
      <c r="F1033" s="263">
        <v>101248.48669999999</v>
      </c>
    </row>
    <row r="1034" spans="2:6" x14ac:dyDescent="0.2">
      <c r="B1034" s="261" t="s">
        <v>51</v>
      </c>
      <c r="C1034" s="261" t="s">
        <v>48</v>
      </c>
      <c r="D1034" s="264" t="s">
        <v>79</v>
      </c>
      <c r="E1034" s="264" t="str">
        <f t="shared" si="16"/>
        <v>PIFemale50-54</v>
      </c>
      <c r="F1034" s="263">
        <v>93807.220700000005</v>
      </c>
    </row>
    <row r="1035" spans="2:6" x14ac:dyDescent="0.2">
      <c r="B1035" s="261" t="s">
        <v>51</v>
      </c>
      <c r="C1035" s="261" t="s">
        <v>48</v>
      </c>
      <c r="D1035" s="264" t="s">
        <v>80</v>
      </c>
      <c r="E1035" s="264" t="str">
        <f t="shared" si="16"/>
        <v>PIFemale55-59</v>
      </c>
      <c r="F1035" s="263">
        <v>82473.942899999995</v>
      </c>
    </row>
    <row r="1036" spans="2:6" x14ac:dyDescent="0.2">
      <c r="B1036" s="261" t="s">
        <v>51</v>
      </c>
      <c r="C1036" s="261" t="s">
        <v>48</v>
      </c>
      <c r="D1036" s="264" t="s">
        <v>81</v>
      </c>
      <c r="E1036" s="264" t="str">
        <f t="shared" si="16"/>
        <v>PIFemale60-64</v>
      </c>
      <c r="F1036" s="263">
        <v>68666.369600000005</v>
      </c>
    </row>
    <row r="1037" spans="2:6" x14ac:dyDescent="0.2">
      <c r="B1037" s="261" t="s">
        <v>51</v>
      </c>
      <c r="C1037" s="261" t="s">
        <v>48</v>
      </c>
      <c r="D1037" s="264" t="s">
        <v>82</v>
      </c>
      <c r="E1037" s="264" t="str">
        <f t="shared" si="16"/>
        <v>PIFemale65-69</v>
      </c>
      <c r="F1037" s="263">
        <v>55815.844700000001</v>
      </c>
    </row>
    <row r="1038" spans="2:6" x14ac:dyDescent="0.2">
      <c r="B1038" s="261" t="s">
        <v>51</v>
      </c>
      <c r="C1038" s="261" t="s">
        <v>48</v>
      </c>
      <c r="D1038" s="264" t="s">
        <v>19</v>
      </c>
      <c r="E1038" s="264" t="str">
        <f t="shared" si="16"/>
        <v>PIFemale70-74</v>
      </c>
      <c r="F1038" s="263">
        <v>41499.930500000002</v>
      </c>
    </row>
    <row r="1039" spans="2:6" x14ac:dyDescent="0.2">
      <c r="B1039" s="261" t="s">
        <v>51</v>
      </c>
      <c r="C1039" s="261" t="s">
        <v>48</v>
      </c>
      <c r="D1039" s="264" t="s">
        <v>20</v>
      </c>
      <c r="E1039" s="264" t="str">
        <f t="shared" si="16"/>
        <v>PIFemale75-79</v>
      </c>
      <c r="F1039" s="263">
        <v>28990.795300000002</v>
      </c>
    </row>
    <row r="1040" spans="2:6" x14ac:dyDescent="0.2">
      <c r="B1040" s="261" t="s">
        <v>51</v>
      </c>
      <c r="C1040" s="261" t="s">
        <v>48</v>
      </c>
      <c r="D1040" s="264" t="s">
        <v>21</v>
      </c>
      <c r="E1040" s="264" t="str">
        <f t="shared" si="16"/>
        <v>PIFemale80-84</v>
      </c>
      <c r="F1040" s="263">
        <v>19979.014999999999</v>
      </c>
    </row>
    <row r="1041" spans="2:6" x14ac:dyDescent="0.2">
      <c r="B1041" s="261" t="s">
        <v>51</v>
      </c>
      <c r="C1041" s="261" t="s">
        <v>48</v>
      </c>
      <c r="D1041" s="264" t="s">
        <v>22</v>
      </c>
      <c r="E1041" s="264" t="str">
        <f t="shared" si="16"/>
        <v>PIFemale85-89</v>
      </c>
      <c r="F1041" s="263">
        <v>9971.8315999999995</v>
      </c>
    </row>
    <row r="1042" spans="2:6" x14ac:dyDescent="0.2">
      <c r="B1042" s="261" t="s">
        <v>51</v>
      </c>
      <c r="C1042" s="261" t="s">
        <v>48</v>
      </c>
      <c r="D1042" s="264" t="s">
        <v>5</v>
      </c>
      <c r="E1042" s="264" t="str">
        <f t="shared" si="16"/>
        <v>PIFemale90+</v>
      </c>
      <c r="F1042" s="263">
        <v>5583.299</v>
      </c>
    </row>
    <row r="1043" spans="2:6" x14ac:dyDescent="0.2">
      <c r="B1043" s="261" t="s">
        <v>51</v>
      </c>
      <c r="C1043" s="261" t="s">
        <v>47</v>
      </c>
      <c r="D1043" s="264">
        <v>0</v>
      </c>
      <c r="E1043" s="264" t="str">
        <f t="shared" si="16"/>
        <v>PIMale0</v>
      </c>
      <c r="F1043" s="263">
        <v>24617.217499999999</v>
      </c>
    </row>
    <row r="1044" spans="2:6" x14ac:dyDescent="0.2">
      <c r="B1044" s="261" t="s">
        <v>51</v>
      </c>
      <c r="C1044" s="261" t="s">
        <v>47</v>
      </c>
      <c r="D1044" s="265" t="s">
        <v>107</v>
      </c>
      <c r="E1044" s="264" t="str">
        <f t="shared" si="16"/>
        <v>PIMale01-04</v>
      </c>
      <c r="F1044" s="263">
        <v>97364.742700000003</v>
      </c>
    </row>
    <row r="1045" spans="2:6" x14ac:dyDescent="0.2">
      <c r="B1045" s="261" t="s">
        <v>51</v>
      </c>
      <c r="C1045" s="261" t="s">
        <v>47</v>
      </c>
      <c r="D1045" s="265" t="s">
        <v>106</v>
      </c>
      <c r="E1045" s="264" t="str">
        <f t="shared" si="16"/>
        <v>PIMale05-09</v>
      </c>
      <c r="F1045" s="263">
        <v>121578.8412</v>
      </c>
    </row>
    <row r="1046" spans="2:6" x14ac:dyDescent="0.2">
      <c r="B1046" s="261" t="s">
        <v>51</v>
      </c>
      <c r="C1046" s="261" t="s">
        <v>47</v>
      </c>
      <c r="D1046" s="265" t="s">
        <v>71</v>
      </c>
      <c r="E1046" s="264" t="str">
        <f t="shared" si="16"/>
        <v>PIMale10-14</v>
      </c>
      <c r="F1046" s="263">
        <v>135132.41800000001</v>
      </c>
    </row>
    <row r="1047" spans="2:6" x14ac:dyDescent="0.2">
      <c r="B1047" s="261" t="s">
        <v>51</v>
      </c>
      <c r="C1047" s="261" t="s">
        <v>47</v>
      </c>
      <c r="D1047" s="264" t="s">
        <v>72</v>
      </c>
      <c r="E1047" s="264" t="str">
        <f t="shared" si="16"/>
        <v>PIMale15-19</v>
      </c>
      <c r="F1047" s="263">
        <v>148240.74189999999</v>
      </c>
    </row>
    <row r="1048" spans="2:6" x14ac:dyDescent="0.2">
      <c r="B1048" s="261" t="s">
        <v>51</v>
      </c>
      <c r="C1048" s="261" t="s">
        <v>47</v>
      </c>
      <c r="D1048" s="264" t="s">
        <v>73</v>
      </c>
      <c r="E1048" s="264" t="str">
        <f t="shared" si="16"/>
        <v>PIMale20-24</v>
      </c>
      <c r="F1048" s="263">
        <v>146775.61009999999</v>
      </c>
    </row>
    <row r="1049" spans="2:6" x14ac:dyDescent="0.2">
      <c r="B1049" s="261" t="s">
        <v>51</v>
      </c>
      <c r="C1049" s="261" t="s">
        <v>47</v>
      </c>
      <c r="D1049" s="264" t="s">
        <v>74</v>
      </c>
      <c r="E1049" s="264" t="str">
        <f t="shared" si="16"/>
        <v>PIMale25-29</v>
      </c>
      <c r="F1049" s="263">
        <v>129446.8691</v>
      </c>
    </row>
    <row r="1050" spans="2:6" x14ac:dyDescent="0.2">
      <c r="B1050" s="261" t="s">
        <v>51</v>
      </c>
      <c r="C1050" s="261" t="s">
        <v>47</v>
      </c>
      <c r="D1050" s="264" t="s">
        <v>75</v>
      </c>
      <c r="E1050" s="264" t="str">
        <f t="shared" si="16"/>
        <v>PIMale30-34</v>
      </c>
      <c r="F1050" s="263">
        <v>127246.96769999999</v>
      </c>
    </row>
    <row r="1051" spans="2:6" x14ac:dyDescent="0.2">
      <c r="B1051" s="261" t="s">
        <v>51</v>
      </c>
      <c r="C1051" s="261" t="s">
        <v>47</v>
      </c>
      <c r="D1051" s="264" t="s">
        <v>76</v>
      </c>
      <c r="E1051" s="264" t="str">
        <f t="shared" si="16"/>
        <v>PIMale35-39</v>
      </c>
      <c r="F1051" s="263">
        <v>120362.7307</v>
      </c>
    </row>
    <row r="1052" spans="2:6" x14ac:dyDescent="0.2">
      <c r="B1052" s="261" t="s">
        <v>51</v>
      </c>
      <c r="C1052" s="261" t="s">
        <v>47</v>
      </c>
      <c r="D1052" s="264" t="s">
        <v>77</v>
      </c>
      <c r="E1052" s="264" t="str">
        <f t="shared" si="16"/>
        <v>PIMale40-44</v>
      </c>
      <c r="F1052" s="263">
        <v>108787.0189</v>
      </c>
    </row>
    <row r="1053" spans="2:6" x14ac:dyDescent="0.2">
      <c r="B1053" s="261" t="s">
        <v>51</v>
      </c>
      <c r="C1053" s="261" t="s">
        <v>47</v>
      </c>
      <c r="D1053" s="264" t="s">
        <v>78</v>
      </c>
      <c r="E1053" s="264" t="str">
        <f t="shared" si="16"/>
        <v>PIMale45-49</v>
      </c>
      <c r="F1053" s="263">
        <v>91864.134999999995</v>
      </c>
    </row>
    <row r="1054" spans="2:6" x14ac:dyDescent="0.2">
      <c r="B1054" s="261" t="s">
        <v>51</v>
      </c>
      <c r="C1054" s="261" t="s">
        <v>47</v>
      </c>
      <c r="D1054" s="264" t="s">
        <v>79</v>
      </c>
      <c r="E1054" s="264" t="str">
        <f t="shared" si="16"/>
        <v>PIMale50-54</v>
      </c>
      <c r="F1054" s="263">
        <v>83683.543799999999</v>
      </c>
    </row>
    <row r="1055" spans="2:6" x14ac:dyDescent="0.2">
      <c r="B1055" s="261" t="s">
        <v>51</v>
      </c>
      <c r="C1055" s="261" t="s">
        <v>47</v>
      </c>
      <c r="D1055" s="264" t="s">
        <v>80</v>
      </c>
      <c r="E1055" s="264" t="str">
        <f t="shared" si="16"/>
        <v>PIMale55-59</v>
      </c>
      <c r="F1055" s="263">
        <v>71106.304099999994</v>
      </c>
    </row>
    <row r="1056" spans="2:6" x14ac:dyDescent="0.2">
      <c r="B1056" s="261" t="s">
        <v>51</v>
      </c>
      <c r="C1056" s="261" t="s">
        <v>47</v>
      </c>
      <c r="D1056" s="264" t="s">
        <v>81</v>
      </c>
      <c r="E1056" s="264" t="str">
        <f t="shared" si="16"/>
        <v>PIMale60-64</v>
      </c>
      <c r="F1056" s="263">
        <v>56524.751900000003</v>
      </c>
    </row>
    <row r="1057" spans="2:6" x14ac:dyDescent="0.2">
      <c r="B1057" s="261" t="s">
        <v>51</v>
      </c>
      <c r="C1057" s="261" t="s">
        <v>47</v>
      </c>
      <c r="D1057" s="264" t="s">
        <v>82</v>
      </c>
      <c r="E1057" s="264" t="str">
        <f t="shared" si="16"/>
        <v>PIMale65-69</v>
      </c>
      <c r="F1057" s="263">
        <v>44666.124900000003</v>
      </c>
    </row>
    <row r="1058" spans="2:6" x14ac:dyDescent="0.2">
      <c r="B1058" s="261" t="s">
        <v>51</v>
      </c>
      <c r="C1058" s="261" t="s">
        <v>47</v>
      </c>
      <c r="D1058" s="264" t="s">
        <v>19</v>
      </c>
      <c r="E1058" s="264" t="str">
        <f t="shared" si="16"/>
        <v>PIMale70-74</v>
      </c>
      <c r="F1058" s="263">
        <v>33739.966699999997</v>
      </c>
    </row>
    <row r="1059" spans="2:6" x14ac:dyDescent="0.2">
      <c r="B1059" s="261" t="s">
        <v>51</v>
      </c>
      <c r="C1059" s="261" t="s">
        <v>47</v>
      </c>
      <c r="D1059" s="264" t="s">
        <v>20</v>
      </c>
      <c r="E1059" s="264" t="str">
        <f t="shared" si="16"/>
        <v>PIMale75-79</v>
      </c>
      <c r="F1059" s="263">
        <v>22358.015200000002</v>
      </c>
    </row>
    <row r="1060" spans="2:6" x14ac:dyDescent="0.2">
      <c r="B1060" s="261" t="s">
        <v>51</v>
      </c>
      <c r="C1060" s="261" t="s">
        <v>47</v>
      </c>
      <c r="D1060" s="264" t="s">
        <v>21</v>
      </c>
      <c r="E1060" s="264" t="str">
        <f t="shared" si="16"/>
        <v>PIMale80-84</v>
      </c>
      <c r="F1060" s="263">
        <v>13299.6639</v>
      </c>
    </row>
    <row r="1061" spans="2:6" x14ac:dyDescent="0.2">
      <c r="B1061" s="261" t="s">
        <v>51</v>
      </c>
      <c r="C1061" s="261" t="s">
        <v>47</v>
      </c>
      <c r="D1061" s="264" t="s">
        <v>22</v>
      </c>
      <c r="E1061" s="264" t="str">
        <f t="shared" si="16"/>
        <v>PIMale85-89</v>
      </c>
      <c r="F1061" s="263">
        <v>6055.4674000000005</v>
      </c>
    </row>
    <row r="1062" spans="2:6" x14ac:dyDescent="0.2">
      <c r="B1062" s="261" t="s">
        <v>51</v>
      </c>
      <c r="C1062" s="261" t="s">
        <v>47</v>
      </c>
      <c r="D1062" s="264" t="s">
        <v>5</v>
      </c>
      <c r="E1062" s="264" t="str">
        <f t="shared" si="16"/>
        <v>PIMale90+</v>
      </c>
      <c r="F1062" s="263">
        <v>3127.5185000000001</v>
      </c>
    </row>
    <row r="1063" spans="2:6" x14ac:dyDescent="0.2">
      <c r="B1063" s="261" t="s">
        <v>51</v>
      </c>
      <c r="C1063" s="261" t="s">
        <v>3</v>
      </c>
      <c r="D1063" s="264">
        <v>0</v>
      </c>
      <c r="E1063" s="264" t="str">
        <f t="shared" si="16"/>
        <v>PITotal0</v>
      </c>
      <c r="F1063" s="263">
        <v>48099.340300000003</v>
      </c>
    </row>
    <row r="1064" spans="2:6" x14ac:dyDescent="0.2">
      <c r="B1064" s="261" t="s">
        <v>51</v>
      </c>
      <c r="C1064" s="261" t="s">
        <v>3</v>
      </c>
      <c r="D1064" s="265" t="s">
        <v>107</v>
      </c>
      <c r="E1064" s="264" t="str">
        <f t="shared" si="16"/>
        <v>PITotal01-04</v>
      </c>
      <c r="F1064" s="263">
        <v>190350.76269999999</v>
      </c>
    </row>
    <row r="1065" spans="2:6" x14ac:dyDescent="0.2">
      <c r="B1065" s="261" t="s">
        <v>51</v>
      </c>
      <c r="C1065" s="261" t="s">
        <v>3</v>
      </c>
      <c r="D1065" s="265" t="s">
        <v>106</v>
      </c>
      <c r="E1065" s="264" t="str">
        <f t="shared" si="16"/>
        <v>PITotal05-09</v>
      </c>
      <c r="F1065" s="263">
        <v>238153.68119999999</v>
      </c>
    </row>
    <row r="1066" spans="2:6" x14ac:dyDescent="0.2">
      <c r="B1066" s="261" t="s">
        <v>51</v>
      </c>
      <c r="C1066" s="261" t="s">
        <v>3</v>
      </c>
      <c r="D1066" s="265" t="s">
        <v>71</v>
      </c>
      <c r="E1066" s="264" t="str">
        <f t="shared" si="16"/>
        <v>PITotal10-14</v>
      </c>
      <c r="F1066" s="263">
        <v>265427</v>
      </c>
    </row>
    <row r="1067" spans="2:6" x14ac:dyDescent="0.2">
      <c r="B1067" s="261" t="s">
        <v>51</v>
      </c>
      <c r="C1067" s="261" t="s">
        <v>3</v>
      </c>
      <c r="D1067" s="264" t="s">
        <v>72</v>
      </c>
      <c r="E1067" s="264" t="str">
        <f t="shared" si="16"/>
        <v>PITotal15-19</v>
      </c>
      <c r="F1067" s="263">
        <v>291939.34869999997</v>
      </c>
    </row>
    <row r="1068" spans="2:6" x14ac:dyDescent="0.2">
      <c r="B1068" s="261" t="s">
        <v>51</v>
      </c>
      <c r="C1068" s="261" t="s">
        <v>3</v>
      </c>
      <c r="D1068" s="264" t="s">
        <v>73</v>
      </c>
      <c r="E1068" s="264" t="str">
        <f t="shared" si="16"/>
        <v>PITotal20-24</v>
      </c>
      <c r="F1068" s="263">
        <v>290725.29830000002</v>
      </c>
    </row>
    <row r="1069" spans="2:6" x14ac:dyDescent="0.2">
      <c r="B1069" s="261" t="s">
        <v>51</v>
      </c>
      <c r="C1069" s="261" t="s">
        <v>3</v>
      </c>
      <c r="D1069" s="264" t="s">
        <v>74</v>
      </c>
      <c r="E1069" s="264" t="str">
        <f t="shared" si="16"/>
        <v>PITotal25-29</v>
      </c>
      <c r="F1069" s="263">
        <v>265036.28779999999</v>
      </c>
    </row>
    <row r="1070" spans="2:6" x14ac:dyDescent="0.2">
      <c r="B1070" s="261" t="s">
        <v>51</v>
      </c>
      <c r="C1070" s="261" t="s">
        <v>3</v>
      </c>
      <c r="D1070" s="264" t="s">
        <v>75</v>
      </c>
      <c r="E1070" s="264" t="str">
        <f t="shared" si="16"/>
        <v>PITotal30-34</v>
      </c>
      <c r="F1070" s="263">
        <v>265952.18969999999</v>
      </c>
    </row>
    <row r="1071" spans="2:6" x14ac:dyDescent="0.2">
      <c r="B1071" s="261" t="s">
        <v>51</v>
      </c>
      <c r="C1071" s="261" t="s">
        <v>3</v>
      </c>
      <c r="D1071" s="264" t="s">
        <v>76</v>
      </c>
      <c r="E1071" s="264" t="str">
        <f t="shared" si="16"/>
        <v>PITotal35-39</v>
      </c>
      <c r="F1071" s="263">
        <v>252306.79759999999</v>
      </c>
    </row>
    <row r="1072" spans="2:6" x14ac:dyDescent="0.2">
      <c r="B1072" s="261" t="s">
        <v>51</v>
      </c>
      <c r="C1072" s="261" t="s">
        <v>3</v>
      </c>
      <c r="D1072" s="264" t="s">
        <v>77</v>
      </c>
      <c r="E1072" s="264" t="str">
        <f t="shared" si="16"/>
        <v>PITotal40-44</v>
      </c>
      <c r="F1072" s="263">
        <v>228811.3505</v>
      </c>
    </row>
    <row r="1073" spans="2:6" x14ac:dyDescent="0.2">
      <c r="B1073" s="261" t="s">
        <v>51</v>
      </c>
      <c r="C1073" s="261" t="s">
        <v>3</v>
      </c>
      <c r="D1073" s="264" t="s">
        <v>78</v>
      </c>
      <c r="E1073" s="264" t="str">
        <f t="shared" si="16"/>
        <v>PITotal45-49</v>
      </c>
      <c r="F1073" s="263">
        <v>193112.61929999999</v>
      </c>
    </row>
    <row r="1074" spans="2:6" x14ac:dyDescent="0.2">
      <c r="B1074" s="261" t="s">
        <v>51</v>
      </c>
      <c r="C1074" s="261" t="s">
        <v>3</v>
      </c>
      <c r="D1074" s="264" t="s">
        <v>79</v>
      </c>
      <c r="E1074" s="264" t="str">
        <f t="shared" si="16"/>
        <v>PITotal50-54</v>
      </c>
      <c r="F1074" s="263">
        <v>177490.76420000001</v>
      </c>
    </row>
    <row r="1075" spans="2:6" x14ac:dyDescent="0.2">
      <c r="B1075" s="261" t="s">
        <v>51</v>
      </c>
      <c r="C1075" s="261" t="s">
        <v>3</v>
      </c>
      <c r="D1075" s="264" t="s">
        <v>80</v>
      </c>
      <c r="E1075" s="264" t="str">
        <f t="shared" si="16"/>
        <v>PITotal55-59</v>
      </c>
      <c r="F1075" s="263">
        <v>153580.247</v>
      </c>
    </row>
    <row r="1076" spans="2:6" x14ac:dyDescent="0.2">
      <c r="B1076" s="261" t="s">
        <v>51</v>
      </c>
      <c r="C1076" s="261" t="s">
        <v>3</v>
      </c>
      <c r="D1076" s="264" t="s">
        <v>81</v>
      </c>
      <c r="E1076" s="264" t="str">
        <f t="shared" si="16"/>
        <v>PITotal60-64</v>
      </c>
      <c r="F1076" s="263">
        <v>125191.12149999999</v>
      </c>
    </row>
    <row r="1077" spans="2:6" x14ac:dyDescent="0.2">
      <c r="B1077" s="261" t="s">
        <v>51</v>
      </c>
      <c r="C1077" s="261" t="s">
        <v>3</v>
      </c>
      <c r="D1077" s="264" t="s">
        <v>82</v>
      </c>
      <c r="E1077" s="264" t="str">
        <f t="shared" si="16"/>
        <v>PITotal65-69</v>
      </c>
      <c r="F1077" s="263">
        <v>100481.84819999999</v>
      </c>
    </row>
    <row r="1078" spans="2:6" x14ac:dyDescent="0.2">
      <c r="B1078" s="261" t="s">
        <v>51</v>
      </c>
      <c r="C1078" s="261" t="s">
        <v>3</v>
      </c>
      <c r="D1078" s="264" t="s">
        <v>19</v>
      </c>
      <c r="E1078" s="264" t="str">
        <f t="shared" si="16"/>
        <v>PITotal70-74</v>
      </c>
      <c r="F1078" s="263">
        <v>75239.810899999997</v>
      </c>
    </row>
    <row r="1079" spans="2:6" x14ac:dyDescent="0.2">
      <c r="B1079" s="261" t="s">
        <v>51</v>
      </c>
      <c r="C1079" s="261" t="s">
        <v>3</v>
      </c>
      <c r="D1079" s="264" t="s">
        <v>20</v>
      </c>
      <c r="E1079" s="264" t="str">
        <f t="shared" si="16"/>
        <v>PITotal75-79</v>
      </c>
      <c r="F1079" s="263">
        <v>51348.8105</v>
      </c>
    </row>
    <row r="1080" spans="2:6" x14ac:dyDescent="0.2">
      <c r="B1080" s="261" t="s">
        <v>51</v>
      </c>
      <c r="C1080" s="261" t="s">
        <v>3</v>
      </c>
      <c r="D1080" s="264" t="s">
        <v>21</v>
      </c>
      <c r="E1080" s="264" t="str">
        <f t="shared" si="16"/>
        <v>PITotal80-84</v>
      </c>
      <c r="F1080" s="263">
        <v>33278.642500000002</v>
      </c>
    </row>
    <row r="1081" spans="2:6" x14ac:dyDescent="0.2">
      <c r="B1081" s="261" t="s">
        <v>51</v>
      </c>
      <c r="C1081" s="261" t="s">
        <v>3</v>
      </c>
      <c r="D1081" s="264" t="s">
        <v>22</v>
      </c>
      <c r="E1081" s="264" t="str">
        <f t="shared" si="16"/>
        <v>PITotal85-89</v>
      </c>
      <c r="F1081" s="263">
        <v>16027.2585</v>
      </c>
    </row>
    <row r="1082" spans="2:6" x14ac:dyDescent="0.2">
      <c r="B1082" s="261" t="s">
        <v>51</v>
      </c>
      <c r="C1082" s="261" t="s">
        <v>3</v>
      </c>
      <c r="D1082" s="264" t="s">
        <v>5</v>
      </c>
      <c r="E1082" s="264" t="str">
        <f t="shared" si="16"/>
        <v>PITotal90+</v>
      </c>
      <c r="F1082" s="263">
        <v>8710.7623999999996</v>
      </c>
    </row>
    <row r="1083" spans="2:6" x14ac:dyDescent="0.2">
      <c r="B1083" s="261" t="s">
        <v>63</v>
      </c>
      <c r="C1083" s="261" t="s">
        <v>48</v>
      </c>
      <c r="D1083" s="264">
        <v>0</v>
      </c>
      <c r="E1083" s="264" t="str">
        <f t="shared" si="16"/>
        <v>PRFemale0</v>
      </c>
      <c r="F1083" s="263">
        <v>77411.399300000005</v>
      </c>
    </row>
    <row r="1084" spans="2:6" x14ac:dyDescent="0.2">
      <c r="B1084" s="261" t="s">
        <v>63</v>
      </c>
      <c r="C1084" s="261" t="s">
        <v>48</v>
      </c>
      <c r="D1084" s="265" t="s">
        <v>107</v>
      </c>
      <c r="E1084" s="264" t="str">
        <f t="shared" si="16"/>
        <v>PRFemale01-04</v>
      </c>
      <c r="F1084" s="263">
        <v>308899.49310000002</v>
      </c>
    </row>
    <row r="1085" spans="2:6" x14ac:dyDescent="0.2">
      <c r="B1085" s="261" t="s">
        <v>63</v>
      </c>
      <c r="C1085" s="261" t="s">
        <v>48</v>
      </c>
      <c r="D1085" s="265" t="s">
        <v>106</v>
      </c>
      <c r="E1085" s="264" t="str">
        <f t="shared" si="16"/>
        <v>PRFemale05-09</v>
      </c>
      <c r="F1085" s="263">
        <v>370442.65279999998</v>
      </c>
    </row>
    <row r="1086" spans="2:6" x14ac:dyDescent="0.2">
      <c r="B1086" s="261" t="s">
        <v>63</v>
      </c>
      <c r="C1086" s="261" t="s">
        <v>48</v>
      </c>
      <c r="D1086" s="265" t="s">
        <v>71</v>
      </c>
      <c r="E1086" s="264" t="str">
        <f t="shared" si="16"/>
        <v>PRFemale10-14</v>
      </c>
      <c r="F1086" s="263">
        <v>371726.48619999998</v>
      </c>
    </row>
    <row r="1087" spans="2:6" x14ac:dyDescent="0.2">
      <c r="B1087" s="261" t="s">
        <v>63</v>
      </c>
      <c r="C1087" s="261" t="s">
        <v>48</v>
      </c>
      <c r="D1087" s="264" t="s">
        <v>72</v>
      </c>
      <c r="E1087" s="264" t="str">
        <f t="shared" si="16"/>
        <v>PRFemale15-19</v>
      </c>
      <c r="F1087" s="263">
        <v>406587.9436</v>
      </c>
    </row>
    <row r="1088" spans="2:6" x14ac:dyDescent="0.2">
      <c r="B1088" s="261" t="s">
        <v>63</v>
      </c>
      <c r="C1088" s="261" t="s">
        <v>48</v>
      </c>
      <c r="D1088" s="264" t="s">
        <v>73</v>
      </c>
      <c r="E1088" s="264" t="str">
        <f t="shared" si="16"/>
        <v>PRFemale20-24</v>
      </c>
      <c r="F1088" s="263">
        <v>455415.11259999999</v>
      </c>
    </row>
    <row r="1089" spans="2:6" x14ac:dyDescent="0.2">
      <c r="B1089" s="261" t="s">
        <v>63</v>
      </c>
      <c r="C1089" s="261" t="s">
        <v>48</v>
      </c>
      <c r="D1089" s="264" t="s">
        <v>74</v>
      </c>
      <c r="E1089" s="264" t="str">
        <f t="shared" si="16"/>
        <v>PRFemale25-29</v>
      </c>
      <c r="F1089" s="263">
        <v>458787.745</v>
      </c>
    </row>
    <row r="1090" spans="2:6" x14ac:dyDescent="0.2">
      <c r="B1090" s="261" t="s">
        <v>63</v>
      </c>
      <c r="C1090" s="261" t="s">
        <v>48</v>
      </c>
      <c r="D1090" s="264" t="s">
        <v>75</v>
      </c>
      <c r="E1090" s="264" t="str">
        <f t="shared" si="16"/>
        <v>PRFemale30-34</v>
      </c>
      <c r="F1090" s="263">
        <v>447284.18839999998</v>
      </c>
    </row>
    <row r="1091" spans="2:6" x14ac:dyDescent="0.2">
      <c r="B1091" s="261" t="s">
        <v>63</v>
      </c>
      <c r="C1091" s="261" t="s">
        <v>48</v>
      </c>
      <c r="D1091" s="264" t="s">
        <v>76</v>
      </c>
      <c r="E1091" s="264" t="str">
        <f t="shared" si="16"/>
        <v>PRFemale35-39</v>
      </c>
      <c r="F1091" s="263">
        <v>442084.07079999999</v>
      </c>
    </row>
    <row r="1092" spans="2:6" x14ac:dyDescent="0.2">
      <c r="B1092" s="261" t="s">
        <v>63</v>
      </c>
      <c r="C1092" s="261" t="s">
        <v>48</v>
      </c>
      <c r="D1092" s="264" t="s">
        <v>77</v>
      </c>
      <c r="E1092" s="264" t="str">
        <f t="shared" ref="E1092:E1155" si="17">_xlfn.CONCAT(B1092,C1092,D1092)</f>
        <v>PRFemale40-44</v>
      </c>
      <c r="F1092" s="263">
        <v>421416.95939999999</v>
      </c>
    </row>
    <row r="1093" spans="2:6" x14ac:dyDescent="0.2">
      <c r="B1093" s="261" t="s">
        <v>63</v>
      </c>
      <c r="C1093" s="261" t="s">
        <v>48</v>
      </c>
      <c r="D1093" s="264" t="s">
        <v>78</v>
      </c>
      <c r="E1093" s="264" t="str">
        <f t="shared" si="17"/>
        <v>PRFemale45-49</v>
      </c>
      <c r="F1093" s="263">
        <v>398395.44300000003</v>
      </c>
    </row>
    <row r="1094" spans="2:6" x14ac:dyDescent="0.2">
      <c r="B1094" s="261" t="s">
        <v>63</v>
      </c>
      <c r="C1094" s="261" t="s">
        <v>48</v>
      </c>
      <c r="D1094" s="264" t="s">
        <v>79</v>
      </c>
      <c r="E1094" s="264" t="str">
        <f t="shared" si="17"/>
        <v>PRFemale50-54</v>
      </c>
      <c r="F1094" s="263">
        <v>385464.94420000003</v>
      </c>
    </row>
    <row r="1095" spans="2:6" x14ac:dyDescent="0.2">
      <c r="B1095" s="261" t="s">
        <v>63</v>
      </c>
      <c r="C1095" s="261" t="s">
        <v>48</v>
      </c>
      <c r="D1095" s="264" t="s">
        <v>80</v>
      </c>
      <c r="E1095" s="264" t="str">
        <f t="shared" si="17"/>
        <v>PRFemale55-59</v>
      </c>
      <c r="F1095" s="263">
        <v>345848.40120000002</v>
      </c>
    </row>
    <row r="1096" spans="2:6" x14ac:dyDescent="0.2">
      <c r="B1096" s="261" t="s">
        <v>63</v>
      </c>
      <c r="C1096" s="261" t="s">
        <v>48</v>
      </c>
      <c r="D1096" s="264" t="s">
        <v>81</v>
      </c>
      <c r="E1096" s="264" t="str">
        <f t="shared" si="17"/>
        <v>PRFemale60-64</v>
      </c>
      <c r="F1096" s="263">
        <v>286607.24699999997</v>
      </c>
    </row>
    <row r="1097" spans="2:6" x14ac:dyDescent="0.2">
      <c r="B1097" s="261" t="s">
        <v>63</v>
      </c>
      <c r="C1097" s="261" t="s">
        <v>48</v>
      </c>
      <c r="D1097" s="264" t="s">
        <v>82</v>
      </c>
      <c r="E1097" s="264" t="str">
        <f t="shared" si="17"/>
        <v>PRFemale65-69</v>
      </c>
      <c r="F1097" s="263">
        <v>227788.16829999999</v>
      </c>
    </row>
    <row r="1098" spans="2:6" x14ac:dyDescent="0.2">
      <c r="B1098" s="261" t="s">
        <v>63</v>
      </c>
      <c r="C1098" s="261" t="s">
        <v>48</v>
      </c>
      <c r="D1098" s="264" t="s">
        <v>19</v>
      </c>
      <c r="E1098" s="264" t="str">
        <f t="shared" si="17"/>
        <v>PRFemale70-74</v>
      </c>
      <c r="F1098" s="263">
        <v>167628.96660000001</v>
      </c>
    </row>
    <row r="1099" spans="2:6" x14ac:dyDescent="0.2">
      <c r="B1099" s="261" t="s">
        <v>63</v>
      </c>
      <c r="C1099" s="261" t="s">
        <v>48</v>
      </c>
      <c r="D1099" s="264" t="s">
        <v>20</v>
      </c>
      <c r="E1099" s="264" t="str">
        <f t="shared" si="17"/>
        <v>PRFemale75-79</v>
      </c>
      <c r="F1099" s="263">
        <v>115688.24189999999</v>
      </c>
    </row>
    <row r="1100" spans="2:6" x14ac:dyDescent="0.2">
      <c r="B1100" s="261" t="s">
        <v>63</v>
      </c>
      <c r="C1100" s="261" t="s">
        <v>48</v>
      </c>
      <c r="D1100" s="264" t="s">
        <v>21</v>
      </c>
      <c r="E1100" s="264" t="str">
        <f t="shared" si="17"/>
        <v>PRFemale80-84</v>
      </c>
      <c r="F1100" s="263">
        <v>75336.428599999999</v>
      </c>
    </row>
    <row r="1101" spans="2:6" x14ac:dyDescent="0.2">
      <c r="B1101" s="261" t="s">
        <v>63</v>
      </c>
      <c r="C1101" s="261" t="s">
        <v>48</v>
      </c>
      <c r="D1101" s="264" t="s">
        <v>22</v>
      </c>
      <c r="E1101" s="264" t="str">
        <f t="shared" si="17"/>
        <v>PRFemale85-89</v>
      </c>
      <c r="F1101" s="263">
        <v>41369.114800000003</v>
      </c>
    </row>
    <row r="1102" spans="2:6" x14ac:dyDescent="0.2">
      <c r="B1102" s="261" t="s">
        <v>63</v>
      </c>
      <c r="C1102" s="261" t="s">
        <v>48</v>
      </c>
      <c r="D1102" s="264" t="s">
        <v>5</v>
      </c>
      <c r="E1102" s="264" t="str">
        <f t="shared" si="17"/>
        <v>PRFemale90+</v>
      </c>
      <c r="F1102" s="263">
        <v>23783.254099999998</v>
      </c>
    </row>
    <row r="1103" spans="2:6" x14ac:dyDescent="0.2">
      <c r="B1103" s="261" t="s">
        <v>63</v>
      </c>
      <c r="C1103" s="261" t="s">
        <v>47</v>
      </c>
      <c r="D1103" s="264">
        <v>0</v>
      </c>
      <c r="E1103" s="264" t="str">
        <f t="shared" si="17"/>
        <v>PRMale0</v>
      </c>
      <c r="F1103" s="263">
        <v>81157.579299999998</v>
      </c>
    </row>
    <row r="1104" spans="2:6" x14ac:dyDescent="0.2">
      <c r="B1104" s="261" t="s">
        <v>63</v>
      </c>
      <c r="C1104" s="261" t="s">
        <v>47</v>
      </c>
      <c r="D1104" s="265" t="s">
        <v>107</v>
      </c>
      <c r="E1104" s="264" t="str">
        <f t="shared" si="17"/>
        <v>PRMale01-04</v>
      </c>
      <c r="F1104" s="263">
        <v>324020.06449999998</v>
      </c>
    </row>
    <row r="1105" spans="2:6" x14ac:dyDescent="0.2">
      <c r="B1105" s="261" t="s">
        <v>63</v>
      </c>
      <c r="C1105" s="261" t="s">
        <v>47</v>
      </c>
      <c r="D1105" s="265" t="s">
        <v>106</v>
      </c>
      <c r="E1105" s="264" t="str">
        <f t="shared" si="17"/>
        <v>PRMale05-09</v>
      </c>
      <c r="F1105" s="263">
        <v>388521.65399999998</v>
      </c>
    </row>
    <row r="1106" spans="2:6" x14ac:dyDescent="0.2">
      <c r="B1106" s="261" t="s">
        <v>63</v>
      </c>
      <c r="C1106" s="261" t="s">
        <v>47</v>
      </c>
      <c r="D1106" s="265" t="s">
        <v>71</v>
      </c>
      <c r="E1106" s="264" t="str">
        <f t="shared" si="17"/>
        <v>PRMale10-14</v>
      </c>
      <c r="F1106" s="263">
        <v>388632.6263</v>
      </c>
    </row>
    <row r="1107" spans="2:6" x14ac:dyDescent="0.2">
      <c r="B1107" s="261" t="s">
        <v>63</v>
      </c>
      <c r="C1107" s="261" t="s">
        <v>47</v>
      </c>
      <c r="D1107" s="264" t="s">
        <v>72</v>
      </c>
      <c r="E1107" s="264" t="str">
        <f t="shared" si="17"/>
        <v>PRMale15-19</v>
      </c>
      <c r="F1107" s="263">
        <v>422466.67090000003</v>
      </c>
    </row>
    <row r="1108" spans="2:6" x14ac:dyDescent="0.2">
      <c r="B1108" s="261" t="s">
        <v>63</v>
      </c>
      <c r="C1108" s="261" t="s">
        <v>47</v>
      </c>
      <c r="D1108" s="264" t="s">
        <v>73</v>
      </c>
      <c r="E1108" s="264" t="str">
        <f t="shared" si="17"/>
        <v>PRMale20-24</v>
      </c>
      <c r="F1108" s="263">
        <v>466291.16629999998</v>
      </c>
    </row>
    <row r="1109" spans="2:6" x14ac:dyDescent="0.2">
      <c r="B1109" s="261" t="s">
        <v>63</v>
      </c>
      <c r="C1109" s="261" t="s">
        <v>47</v>
      </c>
      <c r="D1109" s="264" t="s">
        <v>74</v>
      </c>
      <c r="E1109" s="264" t="str">
        <f t="shared" si="17"/>
        <v>PRMale25-29</v>
      </c>
      <c r="F1109" s="263">
        <v>460194.30330000003</v>
      </c>
    </row>
    <row r="1110" spans="2:6" x14ac:dyDescent="0.2">
      <c r="B1110" s="261" t="s">
        <v>63</v>
      </c>
      <c r="C1110" s="261" t="s">
        <v>47</v>
      </c>
      <c r="D1110" s="264" t="s">
        <v>75</v>
      </c>
      <c r="E1110" s="264" t="str">
        <f t="shared" si="17"/>
        <v>PRMale30-34</v>
      </c>
      <c r="F1110" s="263">
        <v>440468.3419</v>
      </c>
    </row>
    <row r="1111" spans="2:6" x14ac:dyDescent="0.2">
      <c r="B1111" s="261" t="s">
        <v>63</v>
      </c>
      <c r="C1111" s="261" t="s">
        <v>47</v>
      </c>
      <c r="D1111" s="264" t="s">
        <v>76</v>
      </c>
      <c r="E1111" s="264" t="str">
        <f t="shared" si="17"/>
        <v>PRMale35-39</v>
      </c>
      <c r="F1111" s="263">
        <v>425774.50300000003</v>
      </c>
    </row>
    <row r="1112" spans="2:6" x14ac:dyDescent="0.2">
      <c r="B1112" s="261" t="s">
        <v>63</v>
      </c>
      <c r="C1112" s="261" t="s">
        <v>47</v>
      </c>
      <c r="D1112" s="264" t="s">
        <v>77</v>
      </c>
      <c r="E1112" s="264" t="str">
        <f t="shared" si="17"/>
        <v>PRMale40-44</v>
      </c>
      <c r="F1112" s="263">
        <v>398411.6789</v>
      </c>
    </row>
    <row r="1113" spans="2:6" x14ac:dyDescent="0.2">
      <c r="B1113" s="261" t="s">
        <v>63</v>
      </c>
      <c r="C1113" s="261" t="s">
        <v>47</v>
      </c>
      <c r="D1113" s="264" t="s">
        <v>78</v>
      </c>
      <c r="E1113" s="264" t="str">
        <f t="shared" si="17"/>
        <v>PRMale45-49</v>
      </c>
      <c r="F1113" s="263">
        <v>372226.13339999999</v>
      </c>
    </row>
    <row r="1114" spans="2:6" x14ac:dyDescent="0.2">
      <c r="B1114" s="261" t="s">
        <v>63</v>
      </c>
      <c r="C1114" s="261" t="s">
        <v>47</v>
      </c>
      <c r="D1114" s="264" t="s">
        <v>79</v>
      </c>
      <c r="E1114" s="264" t="str">
        <f t="shared" si="17"/>
        <v>PRMale50-54</v>
      </c>
      <c r="F1114" s="263">
        <v>353575.15490000002</v>
      </c>
    </row>
    <row r="1115" spans="2:6" x14ac:dyDescent="0.2">
      <c r="B1115" s="261" t="s">
        <v>63</v>
      </c>
      <c r="C1115" s="261" t="s">
        <v>47</v>
      </c>
      <c r="D1115" s="264" t="s">
        <v>80</v>
      </c>
      <c r="E1115" s="264" t="str">
        <f t="shared" si="17"/>
        <v>PRMale55-59</v>
      </c>
      <c r="F1115" s="263">
        <v>308345.31800000003</v>
      </c>
    </row>
    <row r="1116" spans="2:6" x14ac:dyDescent="0.2">
      <c r="B1116" s="261" t="s">
        <v>63</v>
      </c>
      <c r="C1116" s="261" t="s">
        <v>47</v>
      </c>
      <c r="D1116" s="264" t="s">
        <v>81</v>
      </c>
      <c r="E1116" s="264" t="str">
        <f t="shared" si="17"/>
        <v>PRMale60-64</v>
      </c>
      <c r="F1116" s="263">
        <v>249526.56140000001</v>
      </c>
    </row>
    <row r="1117" spans="2:6" x14ac:dyDescent="0.2">
      <c r="B1117" s="261" t="s">
        <v>63</v>
      </c>
      <c r="C1117" s="261" t="s">
        <v>47</v>
      </c>
      <c r="D1117" s="264" t="s">
        <v>82</v>
      </c>
      <c r="E1117" s="264" t="str">
        <f t="shared" si="17"/>
        <v>PRMale65-69</v>
      </c>
      <c r="F1117" s="263">
        <v>194129.3584</v>
      </c>
    </row>
    <row r="1118" spans="2:6" x14ac:dyDescent="0.2">
      <c r="B1118" s="261" t="s">
        <v>63</v>
      </c>
      <c r="C1118" s="261" t="s">
        <v>47</v>
      </c>
      <c r="D1118" s="264" t="s">
        <v>19</v>
      </c>
      <c r="E1118" s="264" t="str">
        <f t="shared" si="17"/>
        <v>PRMale70-74</v>
      </c>
      <c r="F1118" s="263">
        <v>138543.2849</v>
      </c>
    </row>
    <row r="1119" spans="2:6" x14ac:dyDescent="0.2">
      <c r="B1119" s="261" t="s">
        <v>63</v>
      </c>
      <c r="C1119" s="261" t="s">
        <v>47</v>
      </c>
      <c r="D1119" s="264" t="s">
        <v>20</v>
      </c>
      <c r="E1119" s="264" t="str">
        <f t="shared" si="17"/>
        <v>PRMale75-79</v>
      </c>
      <c r="F1119" s="263">
        <v>90544.793000000005</v>
      </c>
    </row>
    <row r="1120" spans="2:6" x14ac:dyDescent="0.2">
      <c r="B1120" s="261" t="s">
        <v>63</v>
      </c>
      <c r="C1120" s="261" t="s">
        <v>47</v>
      </c>
      <c r="D1120" s="264" t="s">
        <v>21</v>
      </c>
      <c r="E1120" s="264" t="str">
        <f t="shared" si="17"/>
        <v>PRMale80-84</v>
      </c>
      <c r="F1120" s="263">
        <v>55387.4588</v>
      </c>
    </row>
    <row r="1121" spans="2:6" x14ac:dyDescent="0.2">
      <c r="B1121" s="261" t="s">
        <v>63</v>
      </c>
      <c r="C1121" s="261" t="s">
        <v>47</v>
      </c>
      <c r="D1121" s="264" t="s">
        <v>22</v>
      </c>
      <c r="E1121" s="264" t="str">
        <f t="shared" si="17"/>
        <v>PRMale85-89</v>
      </c>
      <c r="F1121" s="263">
        <v>27152.384399999999</v>
      </c>
    </row>
    <row r="1122" spans="2:6" x14ac:dyDescent="0.2">
      <c r="B1122" s="261" t="s">
        <v>63</v>
      </c>
      <c r="C1122" s="261" t="s">
        <v>47</v>
      </c>
      <c r="D1122" s="264" t="s">
        <v>5</v>
      </c>
      <c r="E1122" s="264" t="str">
        <f t="shared" si="17"/>
        <v>PRMale90+</v>
      </c>
      <c r="F1122" s="263">
        <v>14098.048000000001</v>
      </c>
    </row>
    <row r="1123" spans="2:6" x14ac:dyDescent="0.2">
      <c r="B1123" s="261" t="s">
        <v>63</v>
      </c>
      <c r="C1123" s="261" t="s">
        <v>3</v>
      </c>
      <c r="D1123" s="264">
        <v>0</v>
      </c>
      <c r="E1123" s="264" t="str">
        <f t="shared" si="17"/>
        <v>PRTotal0</v>
      </c>
      <c r="F1123" s="263">
        <v>158568.9785</v>
      </c>
    </row>
    <row r="1124" spans="2:6" x14ac:dyDescent="0.2">
      <c r="B1124" s="261" t="s">
        <v>63</v>
      </c>
      <c r="C1124" s="261" t="s">
        <v>3</v>
      </c>
      <c r="D1124" s="265" t="s">
        <v>107</v>
      </c>
      <c r="E1124" s="264" t="str">
        <f t="shared" si="17"/>
        <v>PRTotal01-04</v>
      </c>
      <c r="F1124" s="263">
        <v>632919.55759999994</v>
      </c>
    </row>
    <row r="1125" spans="2:6" x14ac:dyDescent="0.2">
      <c r="B1125" s="261" t="s">
        <v>63</v>
      </c>
      <c r="C1125" s="261" t="s">
        <v>3</v>
      </c>
      <c r="D1125" s="265" t="s">
        <v>106</v>
      </c>
      <c r="E1125" s="264" t="str">
        <f t="shared" si="17"/>
        <v>PRTotal05-09</v>
      </c>
      <c r="F1125" s="263">
        <v>758964.30649999995</v>
      </c>
    </row>
    <row r="1126" spans="2:6" x14ac:dyDescent="0.2">
      <c r="B1126" s="261" t="s">
        <v>63</v>
      </c>
      <c r="C1126" s="261" t="s">
        <v>3</v>
      </c>
      <c r="D1126" s="265" t="s">
        <v>71</v>
      </c>
      <c r="E1126" s="264" t="str">
        <f t="shared" si="17"/>
        <v>PRTotal10-14</v>
      </c>
      <c r="F1126" s="263">
        <v>760359.11159999995</v>
      </c>
    </row>
    <row r="1127" spans="2:6" x14ac:dyDescent="0.2">
      <c r="B1127" s="261" t="s">
        <v>63</v>
      </c>
      <c r="C1127" s="261" t="s">
        <v>3</v>
      </c>
      <c r="D1127" s="264" t="s">
        <v>72</v>
      </c>
      <c r="E1127" s="264" t="str">
        <f t="shared" si="17"/>
        <v>PRTotal15-19</v>
      </c>
      <c r="F1127" s="263">
        <v>829054.61419999995</v>
      </c>
    </row>
    <row r="1128" spans="2:6" x14ac:dyDescent="0.2">
      <c r="B1128" s="261" t="s">
        <v>63</v>
      </c>
      <c r="C1128" s="261" t="s">
        <v>3</v>
      </c>
      <c r="D1128" s="264" t="s">
        <v>73</v>
      </c>
      <c r="E1128" s="264" t="str">
        <f t="shared" si="17"/>
        <v>PRTotal20-24</v>
      </c>
      <c r="F1128" s="263">
        <v>921706.24509999994</v>
      </c>
    </row>
    <row r="1129" spans="2:6" x14ac:dyDescent="0.2">
      <c r="B1129" s="261" t="s">
        <v>63</v>
      </c>
      <c r="C1129" s="261" t="s">
        <v>3</v>
      </c>
      <c r="D1129" s="264" t="s">
        <v>74</v>
      </c>
      <c r="E1129" s="264" t="str">
        <f t="shared" si="17"/>
        <v>PRTotal25-29</v>
      </c>
      <c r="F1129" s="263">
        <v>918982.02720000001</v>
      </c>
    </row>
    <row r="1130" spans="2:6" x14ac:dyDescent="0.2">
      <c r="B1130" s="261" t="s">
        <v>63</v>
      </c>
      <c r="C1130" s="261" t="s">
        <v>3</v>
      </c>
      <c r="D1130" s="264" t="s">
        <v>75</v>
      </c>
      <c r="E1130" s="264" t="str">
        <f t="shared" si="17"/>
        <v>PRTotal30-34</v>
      </c>
      <c r="F1130" s="263">
        <v>887752.50619999995</v>
      </c>
    </row>
    <row r="1131" spans="2:6" x14ac:dyDescent="0.2">
      <c r="B1131" s="261" t="s">
        <v>63</v>
      </c>
      <c r="C1131" s="261" t="s">
        <v>3</v>
      </c>
      <c r="D1131" s="264" t="s">
        <v>76</v>
      </c>
      <c r="E1131" s="264" t="str">
        <f t="shared" si="17"/>
        <v>PRTotal35-39</v>
      </c>
      <c r="F1131" s="263">
        <v>867858.52590000001</v>
      </c>
    </row>
    <row r="1132" spans="2:6" x14ac:dyDescent="0.2">
      <c r="B1132" s="261" t="s">
        <v>63</v>
      </c>
      <c r="C1132" s="261" t="s">
        <v>3</v>
      </c>
      <c r="D1132" s="264" t="s">
        <v>77</v>
      </c>
      <c r="E1132" s="264" t="str">
        <f t="shared" si="17"/>
        <v>PRTotal40-44</v>
      </c>
      <c r="F1132" s="263">
        <v>819828.63769999996</v>
      </c>
    </row>
    <row r="1133" spans="2:6" x14ac:dyDescent="0.2">
      <c r="B1133" s="261" t="s">
        <v>63</v>
      </c>
      <c r="C1133" s="261" t="s">
        <v>3</v>
      </c>
      <c r="D1133" s="264" t="s">
        <v>78</v>
      </c>
      <c r="E1133" s="264" t="str">
        <f t="shared" si="17"/>
        <v>PRTotal45-49</v>
      </c>
      <c r="F1133" s="263">
        <v>770621.57629999996</v>
      </c>
    </row>
    <row r="1134" spans="2:6" x14ac:dyDescent="0.2">
      <c r="B1134" s="261" t="s">
        <v>63</v>
      </c>
      <c r="C1134" s="261" t="s">
        <v>3</v>
      </c>
      <c r="D1134" s="264" t="s">
        <v>79</v>
      </c>
      <c r="E1134" s="264" t="str">
        <f t="shared" si="17"/>
        <v>PRTotal50-54</v>
      </c>
      <c r="F1134" s="263">
        <v>739040.07810000004</v>
      </c>
    </row>
    <row r="1135" spans="2:6" x14ac:dyDescent="0.2">
      <c r="B1135" s="261" t="s">
        <v>63</v>
      </c>
      <c r="C1135" s="261" t="s">
        <v>3</v>
      </c>
      <c r="D1135" s="264" t="s">
        <v>80</v>
      </c>
      <c r="E1135" s="264" t="str">
        <f t="shared" si="17"/>
        <v>PRTotal55-59</v>
      </c>
      <c r="F1135" s="263">
        <v>654193.71880000003</v>
      </c>
    </row>
    <row r="1136" spans="2:6" x14ac:dyDescent="0.2">
      <c r="B1136" s="261" t="s">
        <v>63</v>
      </c>
      <c r="C1136" s="261" t="s">
        <v>3</v>
      </c>
      <c r="D1136" s="264" t="s">
        <v>81</v>
      </c>
      <c r="E1136" s="264" t="str">
        <f t="shared" si="17"/>
        <v>PRTotal60-64</v>
      </c>
      <c r="F1136" s="263">
        <v>536133.80079999997</v>
      </c>
    </row>
    <row r="1137" spans="2:6" x14ac:dyDescent="0.2">
      <c r="B1137" s="261" t="s">
        <v>63</v>
      </c>
      <c r="C1137" s="261" t="s">
        <v>3</v>
      </c>
      <c r="D1137" s="264" t="s">
        <v>82</v>
      </c>
      <c r="E1137" s="264" t="str">
        <f t="shared" si="17"/>
        <v>PRTotal65-69</v>
      </c>
      <c r="F1137" s="263">
        <v>421917.4853</v>
      </c>
    </row>
    <row r="1138" spans="2:6" x14ac:dyDescent="0.2">
      <c r="B1138" s="261" t="s">
        <v>63</v>
      </c>
      <c r="C1138" s="261" t="s">
        <v>3</v>
      </c>
      <c r="D1138" s="264" t="s">
        <v>19</v>
      </c>
      <c r="E1138" s="264" t="str">
        <f t="shared" si="17"/>
        <v>PRTotal70-74</v>
      </c>
      <c r="F1138" s="263">
        <v>306172.23420000001</v>
      </c>
    </row>
    <row r="1139" spans="2:6" x14ac:dyDescent="0.2">
      <c r="B1139" s="261" t="s">
        <v>63</v>
      </c>
      <c r="C1139" s="261" t="s">
        <v>3</v>
      </c>
      <c r="D1139" s="264" t="s">
        <v>20</v>
      </c>
      <c r="E1139" s="264" t="str">
        <f t="shared" si="17"/>
        <v>PRTotal75-79</v>
      </c>
      <c r="F1139" s="263">
        <v>206232.96900000001</v>
      </c>
    </row>
    <row r="1140" spans="2:6" x14ac:dyDescent="0.2">
      <c r="B1140" s="261" t="s">
        <v>63</v>
      </c>
      <c r="C1140" s="261" t="s">
        <v>3</v>
      </c>
      <c r="D1140" s="264" t="s">
        <v>21</v>
      </c>
      <c r="E1140" s="264" t="str">
        <f t="shared" si="17"/>
        <v>PRTotal80-84</v>
      </c>
      <c r="F1140" s="263">
        <v>130723.88740000001</v>
      </c>
    </row>
    <row r="1141" spans="2:6" x14ac:dyDescent="0.2">
      <c r="B1141" s="261" t="s">
        <v>63</v>
      </c>
      <c r="C1141" s="261" t="s">
        <v>3</v>
      </c>
      <c r="D1141" s="264" t="s">
        <v>22</v>
      </c>
      <c r="E1141" s="264" t="str">
        <f t="shared" si="17"/>
        <v>PRTotal85-89</v>
      </c>
      <c r="F1141" s="263">
        <v>68521.496299999999</v>
      </c>
    </row>
    <row r="1142" spans="2:6" x14ac:dyDescent="0.2">
      <c r="B1142" s="261" t="s">
        <v>63</v>
      </c>
      <c r="C1142" s="261" t="s">
        <v>3</v>
      </c>
      <c r="D1142" s="264" t="s">
        <v>5</v>
      </c>
      <c r="E1142" s="264" t="str">
        <f t="shared" si="17"/>
        <v>PRTotal90+</v>
      </c>
      <c r="F1142" s="263">
        <v>37881.299700000003</v>
      </c>
    </row>
    <row r="1143" spans="2:6" x14ac:dyDescent="0.2">
      <c r="B1143" s="261" t="s">
        <v>61</v>
      </c>
      <c r="C1143" s="261" t="s">
        <v>48</v>
      </c>
      <c r="D1143" s="264">
        <v>0</v>
      </c>
      <c r="E1143" s="264" t="str">
        <f t="shared" si="17"/>
        <v>RJFemale0</v>
      </c>
      <c r="F1143" s="263">
        <v>110501.66130000001</v>
      </c>
    </row>
    <row r="1144" spans="2:6" x14ac:dyDescent="0.2">
      <c r="B1144" s="261" t="s">
        <v>61</v>
      </c>
      <c r="C1144" s="261" t="s">
        <v>48</v>
      </c>
      <c r="D1144" s="265" t="s">
        <v>107</v>
      </c>
      <c r="E1144" s="264" t="str">
        <f t="shared" si="17"/>
        <v>RJFemale01-04</v>
      </c>
      <c r="F1144" s="263">
        <v>441024.87190000003</v>
      </c>
    </row>
    <row r="1145" spans="2:6" x14ac:dyDescent="0.2">
      <c r="B1145" s="261" t="s">
        <v>61</v>
      </c>
      <c r="C1145" s="261" t="s">
        <v>48</v>
      </c>
      <c r="D1145" s="265" t="s">
        <v>106</v>
      </c>
      <c r="E1145" s="264" t="str">
        <f t="shared" si="17"/>
        <v>RJFemale05-09</v>
      </c>
      <c r="F1145" s="263">
        <v>528079.87150000001</v>
      </c>
    </row>
    <row r="1146" spans="2:6" x14ac:dyDescent="0.2">
      <c r="B1146" s="261" t="s">
        <v>61</v>
      </c>
      <c r="C1146" s="261" t="s">
        <v>48</v>
      </c>
      <c r="D1146" s="265" t="s">
        <v>71</v>
      </c>
      <c r="E1146" s="264" t="str">
        <f t="shared" si="17"/>
        <v>RJFemale10-14</v>
      </c>
      <c r="F1146" s="263">
        <v>520777.33649999998</v>
      </c>
    </row>
    <row r="1147" spans="2:6" x14ac:dyDescent="0.2">
      <c r="B1147" s="261" t="s">
        <v>61</v>
      </c>
      <c r="C1147" s="261" t="s">
        <v>48</v>
      </c>
      <c r="D1147" s="264" t="s">
        <v>72</v>
      </c>
      <c r="E1147" s="264" t="str">
        <f t="shared" si="17"/>
        <v>RJFemale15-19</v>
      </c>
      <c r="F1147" s="263">
        <v>575845.18489999999</v>
      </c>
    </row>
    <row r="1148" spans="2:6" x14ac:dyDescent="0.2">
      <c r="B1148" s="261" t="s">
        <v>61</v>
      </c>
      <c r="C1148" s="261" t="s">
        <v>48</v>
      </c>
      <c r="D1148" s="264" t="s">
        <v>73</v>
      </c>
      <c r="E1148" s="264" t="str">
        <f t="shared" si="17"/>
        <v>RJFemale20-24</v>
      </c>
      <c r="F1148" s="263">
        <v>664890.88500000001</v>
      </c>
    </row>
    <row r="1149" spans="2:6" x14ac:dyDescent="0.2">
      <c r="B1149" s="261" t="s">
        <v>61</v>
      </c>
      <c r="C1149" s="261" t="s">
        <v>48</v>
      </c>
      <c r="D1149" s="264" t="s">
        <v>74</v>
      </c>
      <c r="E1149" s="264" t="str">
        <f t="shared" si="17"/>
        <v>RJFemale25-29</v>
      </c>
      <c r="F1149" s="263">
        <v>656251.15590000001</v>
      </c>
    </row>
    <row r="1150" spans="2:6" x14ac:dyDescent="0.2">
      <c r="B1150" s="261" t="s">
        <v>61</v>
      </c>
      <c r="C1150" s="261" t="s">
        <v>48</v>
      </c>
      <c r="D1150" s="264" t="s">
        <v>75</v>
      </c>
      <c r="E1150" s="264" t="str">
        <f t="shared" si="17"/>
        <v>RJFemale30-34</v>
      </c>
      <c r="F1150" s="263">
        <v>681646.11699999997</v>
      </c>
    </row>
    <row r="1151" spans="2:6" x14ac:dyDescent="0.2">
      <c r="B1151" s="261" t="s">
        <v>61</v>
      </c>
      <c r="C1151" s="261" t="s">
        <v>48</v>
      </c>
      <c r="D1151" s="264" t="s">
        <v>76</v>
      </c>
      <c r="E1151" s="264" t="str">
        <f t="shared" si="17"/>
        <v>RJFemale35-39</v>
      </c>
      <c r="F1151" s="263">
        <v>707738.04</v>
      </c>
    </row>
    <row r="1152" spans="2:6" x14ac:dyDescent="0.2">
      <c r="B1152" s="261" t="s">
        <v>61</v>
      </c>
      <c r="C1152" s="261" t="s">
        <v>48</v>
      </c>
      <c r="D1152" s="264" t="s">
        <v>77</v>
      </c>
      <c r="E1152" s="264" t="str">
        <f t="shared" si="17"/>
        <v>RJFemale40-44</v>
      </c>
      <c r="F1152" s="263">
        <v>674346.49289999995</v>
      </c>
    </row>
    <row r="1153" spans="2:6" x14ac:dyDescent="0.2">
      <c r="B1153" s="261" t="s">
        <v>61</v>
      </c>
      <c r="C1153" s="261" t="s">
        <v>48</v>
      </c>
      <c r="D1153" s="264" t="s">
        <v>78</v>
      </c>
      <c r="E1153" s="264" t="str">
        <f t="shared" si="17"/>
        <v>RJFemale45-49</v>
      </c>
      <c r="F1153" s="263">
        <v>609960.73479999998</v>
      </c>
    </row>
    <row r="1154" spans="2:6" x14ac:dyDescent="0.2">
      <c r="B1154" s="261" t="s">
        <v>61</v>
      </c>
      <c r="C1154" s="261" t="s">
        <v>48</v>
      </c>
      <c r="D1154" s="264" t="s">
        <v>79</v>
      </c>
      <c r="E1154" s="264" t="str">
        <f t="shared" si="17"/>
        <v>RJFemale50-54</v>
      </c>
      <c r="F1154" s="263">
        <v>586173.32270000002</v>
      </c>
    </row>
    <row r="1155" spans="2:6" x14ac:dyDescent="0.2">
      <c r="B1155" s="261" t="s">
        <v>61</v>
      </c>
      <c r="C1155" s="261" t="s">
        <v>48</v>
      </c>
      <c r="D1155" s="264" t="s">
        <v>80</v>
      </c>
      <c r="E1155" s="264" t="str">
        <f t="shared" si="17"/>
        <v>RJFemale55-59</v>
      </c>
      <c r="F1155" s="263">
        <v>560113.72620000003</v>
      </c>
    </row>
    <row r="1156" spans="2:6" x14ac:dyDescent="0.2">
      <c r="B1156" s="261" t="s">
        <v>61</v>
      </c>
      <c r="C1156" s="261" t="s">
        <v>48</v>
      </c>
      <c r="D1156" s="264" t="s">
        <v>81</v>
      </c>
      <c r="E1156" s="264" t="str">
        <f t="shared" ref="E1156:E1219" si="18">_xlfn.CONCAT(B1156,C1156,D1156)</f>
        <v>RJFemale60-64</v>
      </c>
      <c r="F1156" s="263">
        <v>494758.71149999998</v>
      </c>
    </row>
    <row r="1157" spans="2:6" x14ac:dyDescent="0.2">
      <c r="B1157" s="261" t="s">
        <v>61</v>
      </c>
      <c r="C1157" s="261" t="s">
        <v>48</v>
      </c>
      <c r="D1157" s="264" t="s">
        <v>82</v>
      </c>
      <c r="E1157" s="264" t="str">
        <f t="shared" si="18"/>
        <v>RJFemale65-69</v>
      </c>
      <c r="F1157" s="263">
        <v>398884.95789999998</v>
      </c>
    </row>
    <row r="1158" spans="2:6" x14ac:dyDescent="0.2">
      <c r="B1158" s="261" t="s">
        <v>61</v>
      </c>
      <c r="C1158" s="261" t="s">
        <v>48</v>
      </c>
      <c r="D1158" s="264" t="s">
        <v>19</v>
      </c>
      <c r="E1158" s="264" t="str">
        <f t="shared" si="18"/>
        <v>RJFemale70-74</v>
      </c>
      <c r="F1158" s="263">
        <v>297580.86040000001</v>
      </c>
    </row>
    <row r="1159" spans="2:6" x14ac:dyDescent="0.2">
      <c r="B1159" s="261" t="s">
        <v>61</v>
      </c>
      <c r="C1159" s="261" t="s">
        <v>48</v>
      </c>
      <c r="D1159" s="264" t="s">
        <v>20</v>
      </c>
      <c r="E1159" s="264" t="str">
        <f t="shared" si="18"/>
        <v>RJFemale75-79</v>
      </c>
      <c r="F1159" s="263">
        <v>203910.48800000001</v>
      </c>
    </row>
    <row r="1160" spans="2:6" x14ac:dyDescent="0.2">
      <c r="B1160" s="261" t="s">
        <v>61</v>
      </c>
      <c r="C1160" s="261" t="s">
        <v>48</v>
      </c>
      <c r="D1160" s="264" t="s">
        <v>21</v>
      </c>
      <c r="E1160" s="264" t="str">
        <f t="shared" si="18"/>
        <v>RJFemale80-84</v>
      </c>
      <c r="F1160" s="263">
        <v>144465.66320000001</v>
      </c>
    </row>
    <row r="1161" spans="2:6" x14ac:dyDescent="0.2">
      <c r="B1161" s="261" t="s">
        <v>61</v>
      </c>
      <c r="C1161" s="261" t="s">
        <v>48</v>
      </c>
      <c r="D1161" s="264" t="s">
        <v>22</v>
      </c>
      <c r="E1161" s="264" t="str">
        <f t="shared" si="18"/>
        <v>RJFemale85-89</v>
      </c>
      <c r="F1161" s="263">
        <v>84756.703800000003</v>
      </c>
    </row>
    <row r="1162" spans="2:6" x14ac:dyDescent="0.2">
      <c r="B1162" s="261" t="s">
        <v>61</v>
      </c>
      <c r="C1162" s="261" t="s">
        <v>48</v>
      </c>
      <c r="D1162" s="264" t="s">
        <v>5</v>
      </c>
      <c r="E1162" s="264" t="str">
        <f t="shared" si="18"/>
        <v>RJFemale90+</v>
      </c>
      <c r="F1162" s="263">
        <v>62750.894999999997</v>
      </c>
    </row>
    <row r="1163" spans="2:6" x14ac:dyDescent="0.2">
      <c r="B1163" s="261" t="s">
        <v>61</v>
      </c>
      <c r="C1163" s="261" t="s">
        <v>47</v>
      </c>
      <c r="D1163" s="264">
        <v>0</v>
      </c>
      <c r="E1163" s="264" t="str">
        <f t="shared" si="18"/>
        <v>RJMale0</v>
      </c>
      <c r="F1163" s="263">
        <v>115858.31</v>
      </c>
    </row>
    <row r="1164" spans="2:6" x14ac:dyDescent="0.2">
      <c r="B1164" s="261" t="s">
        <v>61</v>
      </c>
      <c r="C1164" s="261" t="s">
        <v>47</v>
      </c>
      <c r="D1164" s="265" t="s">
        <v>107</v>
      </c>
      <c r="E1164" s="264" t="str">
        <f t="shared" si="18"/>
        <v>RJMale01-04</v>
      </c>
      <c r="F1164" s="263">
        <v>462351.4486</v>
      </c>
    </row>
    <row r="1165" spans="2:6" x14ac:dyDescent="0.2">
      <c r="B1165" s="261" t="s">
        <v>61</v>
      </c>
      <c r="C1165" s="261" t="s">
        <v>47</v>
      </c>
      <c r="D1165" s="265" t="s">
        <v>106</v>
      </c>
      <c r="E1165" s="264" t="str">
        <f t="shared" si="18"/>
        <v>RJMale05-09</v>
      </c>
      <c r="F1165" s="263">
        <v>553116.26520000002</v>
      </c>
    </row>
    <row r="1166" spans="2:6" x14ac:dyDescent="0.2">
      <c r="B1166" s="261" t="s">
        <v>61</v>
      </c>
      <c r="C1166" s="261" t="s">
        <v>47</v>
      </c>
      <c r="D1166" s="265" t="s">
        <v>71</v>
      </c>
      <c r="E1166" s="264" t="str">
        <f t="shared" si="18"/>
        <v>RJMale10-14</v>
      </c>
      <c r="F1166" s="263">
        <v>544222.5723</v>
      </c>
    </row>
    <row r="1167" spans="2:6" x14ac:dyDescent="0.2">
      <c r="B1167" s="261" t="s">
        <v>61</v>
      </c>
      <c r="C1167" s="261" t="s">
        <v>47</v>
      </c>
      <c r="D1167" s="264" t="s">
        <v>72</v>
      </c>
      <c r="E1167" s="264" t="str">
        <f t="shared" si="18"/>
        <v>RJMale15-19</v>
      </c>
      <c r="F1167" s="263">
        <v>597628.30220000003</v>
      </c>
    </row>
    <row r="1168" spans="2:6" x14ac:dyDescent="0.2">
      <c r="B1168" s="261" t="s">
        <v>61</v>
      </c>
      <c r="C1168" s="261" t="s">
        <v>47</v>
      </c>
      <c r="D1168" s="264" t="s">
        <v>73</v>
      </c>
      <c r="E1168" s="264" t="str">
        <f t="shared" si="18"/>
        <v>RJMale20-24</v>
      </c>
      <c r="F1168" s="263">
        <v>674308.21810000006</v>
      </c>
    </row>
    <row r="1169" spans="2:6" x14ac:dyDescent="0.2">
      <c r="B1169" s="261" t="s">
        <v>61</v>
      </c>
      <c r="C1169" s="261" t="s">
        <v>47</v>
      </c>
      <c r="D1169" s="264" t="s">
        <v>74</v>
      </c>
      <c r="E1169" s="264" t="str">
        <f t="shared" si="18"/>
        <v>RJMale25-29</v>
      </c>
      <c r="F1169" s="263">
        <v>649532.76459999999</v>
      </c>
    </row>
    <row r="1170" spans="2:6" x14ac:dyDescent="0.2">
      <c r="B1170" s="261" t="s">
        <v>61</v>
      </c>
      <c r="C1170" s="261" t="s">
        <v>47</v>
      </c>
      <c r="D1170" s="264" t="s">
        <v>75</v>
      </c>
      <c r="E1170" s="264" t="str">
        <f t="shared" si="18"/>
        <v>RJMale30-34</v>
      </c>
      <c r="F1170" s="263">
        <v>656082.99549999996</v>
      </c>
    </row>
    <row r="1171" spans="2:6" x14ac:dyDescent="0.2">
      <c r="B1171" s="261" t="s">
        <v>61</v>
      </c>
      <c r="C1171" s="261" t="s">
        <v>47</v>
      </c>
      <c r="D1171" s="264" t="s">
        <v>76</v>
      </c>
      <c r="E1171" s="264" t="str">
        <f t="shared" si="18"/>
        <v>RJMale35-39</v>
      </c>
      <c r="F1171" s="263">
        <v>657968.70129999996</v>
      </c>
    </row>
    <row r="1172" spans="2:6" x14ac:dyDescent="0.2">
      <c r="B1172" s="261" t="s">
        <v>61</v>
      </c>
      <c r="C1172" s="261" t="s">
        <v>47</v>
      </c>
      <c r="D1172" s="264" t="s">
        <v>77</v>
      </c>
      <c r="E1172" s="264" t="str">
        <f t="shared" si="18"/>
        <v>RJMale40-44</v>
      </c>
      <c r="F1172" s="263">
        <v>612597.79020000005</v>
      </c>
    </row>
    <row r="1173" spans="2:6" x14ac:dyDescent="0.2">
      <c r="B1173" s="261" t="s">
        <v>61</v>
      </c>
      <c r="C1173" s="261" t="s">
        <v>47</v>
      </c>
      <c r="D1173" s="264" t="s">
        <v>78</v>
      </c>
      <c r="E1173" s="264" t="str">
        <f t="shared" si="18"/>
        <v>RJMale45-49</v>
      </c>
      <c r="F1173" s="263">
        <v>542590.87470000004</v>
      </c>
    </row>
    <row r="1174" spans="2:6" x14ac:dyDescent="0.2">
      <c r="B1174" s="261" t="s">
        <v>61</v>
      </c>
      <c r="C1174" s="261" t="s">
        <v>47</v>
      </c>
      <c r="D1174" s="264" t="s">
        <v>79</v>
      </c>
      <c r="E1174" s="264" t="str">
        <f t="shared" si="18"/>
        <v>RJMale50-54</v>
      </c>
      <c r="F1174" s="263">
        <v>515095.76120000001</v>
      </c>
    </row>
    <row r="1175" spans="2:6" x14ac:dyDescent="0.2">
      <c r="B1175" s="261" t="s">
        <v>61</v>
      </c>
      <c r="C1175" s="261" t="s">
        <v>47</v>
      </c>
      <c r="D1175" s="264" t="s">
        <v>80</v>
      </c>
      <c r="E1175" s="264" t="str">
        <f t="shared" si="18"/>
        <v>RJMale55-59</v>
      </c>
      <c r="F1175" s="263">
        <v>471260.13650000002</v>
      </c>
    </row>
    <row r="1176" spans="2:6" x14ac:dyDescent="0.2">
      <c r="B1176" s="261" t="s">
        <v>61</v>
      </c>
      <c r="C1176" s="261" t="s">
        <v>47</v>
      </c>
      <c r="D1176" s="264" t="s">
        <v>81</v>
      </c>
      <c r="E1176" s="264" t="str">
        <f t="shared" si="18"/>
        <v>RJMale60-64</v>
      </c>
      <c r="F1176" s="263">
        <v>398502.5454</v>
      </c>
    </row>
    <row r="1177" spans="2:6" x14ac:dyDescent="0.2">
      <c r="B1177" s="261" t="s">
        <v>61</v>
      </c>
      <c r="C1177" s="261" t="s">
        <v>47</v>
      </c>
      <c r="D1177" s="264" t="s">
        <v>82</v>
      </c>
      <c r="E1177" s="264" t="str">
        <f t="shared" si="18"/>
        <v>RJMale65-69</v>
      </c>
      <c r="F1177" s="263">
        <v>302755.64140000002</v>
      </c>
    </row>
    <row r="1178" spans="2:6" x14ac:dyDescent="0.2">
      <c r="B1178" s="261" t="s">
        <v>61</v>
      </c>
      <c r="C1178" s="261" t="s">
        <v>47</v>
      </c>
      <c r="D1178" s="264" t="s">
        <v>19</v>
      </c>
      <c r="E1178" s="264" t="str">
        <f t="shared" si="18"/>
        <v>RJMale70-74</v>
      </c>
      <c r="F1178" s="263">
        <v>212907.93700000001</v>
      </c>
    </row>
    <row r="1179" spans="2:6" x14ac:dyDescent="0.2">
      <c r="B1179" s="261" t="s">
        <v>61</v>
      </c>
      <c r="C1179" s="261" t="s">
        <v>47</v>
      </c>
      <c r="D1179" s="264" t="s">
        <v>20</v>
      </c>
      <c r="E1179" s="264" t="str">
        <f t="shared" si="18"/>
        <v>RJMale75-79</v>
      </c>
      <c r="F1179" s="263">
        <v>134065.174</v>
      </c>
    </row>
    <row r="1180" spans="2:6" x14ac:dyDescent="0.2">
      <c r="B1180" s="261" t="s">
        <v>61</v>
      </c>
      <c r="C1180" s="261" t="s">
        <v>47</v>
      </c>
      <c r="D1180" s="264" t="s">
        <v>21</v>
      </c>
      <c r="E1180" s="264" t="str">
        <f t="shared" si="18"/>
        <v>RJMale80-84</v>
      </c>
      <c r="F1180" s="263">
        <v>84101.990999999995</v>
      </c>
    </row>
    <row r="1181" spans="2:6" x14ac:dyDescent="0.2">
      <c r="B1181" s="261" t="s">
        <v>61</v>
      </c>
      <c r="C1181" s="261" t="s">
        <v>47</v>
      </c>
      <c r="D1181" s="264" t="s">
        <v>22</v>
      </c>
      <c r="E1181" s="264" t="str">
        <f t="shared" si="18"/>
        <v>RJMale85-89</v>
      </c>
      <c r="F1181" s="263">
        <v>42331.212899999999</v>
      </c>
    </row>
    <row r="1182" spans="2:6" x14ac:dyDescent="0.2">
      <c r="B1182" s="261" t="s">
        <v>61</v>
      </c>
      <c r="C1182" s="261" t="s">
        <v>47</v>
      </c>
      <c r="D1182" s="264" t="s">
        <v>5</v>
      </c>
      <c r="E1182" s="264" t="str">
        <f t="shared" si="18"/>
        <v>RJMale90+</v>
      </c>
      <c r="F1182" s="263">
        <v>23015.4195</v>
      </c>
    </row>
    <row r="1183" spans="2:6" x14ac:dyDescent="0.2">
      <c r="B1183" s="261" t="s">
        <v>61</v>
      </c>
      <c r="C1183" s="261" t="s">
        <v>3</v>
      </c>
      <c r="D1183" s="264">
        <v>0</v>
      </c>
      <c r="E1183" s="264" t="str">
        <f t="shared" si="18"/>
        <v>RJTotal0</v>
      </c>
      <c r="F1183" s="263">
        <v>226359.9713</v>
      </c>
    </row>
    <row r="1184" spans="2:6" x14ac:dyDescent="0.2">
      <c r="B1184" s="261" t="s">
        <v>61</v>
      </c>
      <c r="C1184" s="261" t="s">
        <v>3</v>
      </c>
      <c r="D1184" s="265" t="s">
        <v>107</v>
      </c>
      <c r="E1184" s="264" t="str">
        <f t="shared" si="18"/>
        <v>RJTotal01-04</v>
      </c>
      <c r="F1184" s="263">
        <v>903376.32050000003</v>
      </c>
    </row>
    <row r="1185" spans="2:6" x14ac:dyDescent="0.2">
      <c r="B1185" s="261" t="s">
        <v>61</v>
      </c>
      <c r="C1185" s="261" t="s">
        <v>3</v>
      </c>
      <c r="D1185" s="265" t="s">
        <v>106</v>
      </c>
      <c r="E1185" s="264" t="str">
        <f t="shared" si="18"/>
        <v>RJTotal05-09</v>
      </c>
      <c r="F1185" s="263">
        <v>1081196.1364</v>
      </c>
    </row>
    <row r="1186" spans="2:6" x14ac:dyDescent="0.2">
      <c r="B1186" s="261" t="s">
        <v>61</v>
      </c>
      <c r="C1186" s="261" t="s">
        <v>3</v>
      </c>
      <c r="D1186" s="265" t="s">
        <v>71</v>
      </c>
      <c r="E1186" s="264" t="str">
        <f t="shared" si="18"/>
        <v>RJTotal10-14</v>
      </c>
      <c r="F1186" s="263">
        <v>1064999.9084000001</v>
      </c>
    </row>
    <row r="1187" spans="2:6" x14ac:dyDescent="0.2">
      <c r="B1187" s="261" t="s">
        <v>61</v>
      </c>
      <c r="C1187" s="261" t="s">
        <v>3</v>
      </c>
      <c r="D1187" s="264" t="s">
        <v>72</v>
      </c>
      <c r="E1187" s="264" t="str">
        <f t="shared" si="18"/>
        <v>RJTotal15-19</v>
      </c>
      <c r="F1187" s="263">
        <v>1173473.4595999999</v>
      </c>
    </row>
    <row r="1188" spans="2:6" x14ac:dyDescent="0.2">
      <c r="B1188" s="261" t="s">
        <v>61</v>
      </c>
      <c r="C1188" s="261" t="s">
        <v>3</v>
      </c>
      <c r="D1188" s="264" t="s">
        <v>73</v>
      </c>
      <c r="E1188" s="264" t="str">
        <f t="shared" si="18"/>
        <v>RJTotal20-24</v>
      </c>
      <c r="F1188" s="263">
        <v>1339199.0211</v>
      </c>
    </row>
    <row r="1189" spans="2:6" x14ac:dyDescent="0.2">
      <c r="B1189" s="261" t="s">
        <v>61</v>
      </c>
      <c r="C1189" s="261" t="s">
        <v>3</v>
      </c>
      <c r="D1189" s="264" t="s">
        <v>74</v>
      </c>
      <c r="E1189" s="264" t="str">
        <f t="shared" si="18"/>
        <v>RJTotal25-29</v>
      </c>
      <c r="F1189" s="263">
        <v>1305783.8578000001</v>
      </c>
    </row>
    <row r="1190" spans="2:6" x14ac:dyDescent="0.2">
      <c r="B1190" s="261" t="s">
        <v>61</v>
      </c>
      <c r="C1190" s="261" t="s">
        <v>3</v>
      </c>
      <c r="D1190" s="264" t="s">
        <v>75</v>
      </c>
      <c r="E1190" s="264" t="str">
        <f t="shared" si="18"/>
        <v>RJTotal30-34</v>
      </c>
      <c r="F1190" s="263">
        <v>1337728.8683</v>
      </c>
    </row>
    <row r="1191" spans="2:6" x14ac:dyDescent="0.2">
      <c r="B1191" s="261" t="s">
        <v>61</v>
      </c>
      <c r="C1191" s="261" t="s">
        <v>3</v>
      </c>
      <c r="D1191" s="264" t="s">
        <v>76</v>
      </c>
      <c r="E1191" s="264" t="str">
        <f t="shared" si="18"/>
        <v>RJTotal35-39</v>
      </c>
      <c r="F1191" s="263">
        <v>1365706.6643000001</v>
      </c>
    </row>
    <row r="1192" spans="2:6" x14ac:dyDescent="0.2">
      <c r="B1192" s="261" t="s">
        <v>61</v>
      </c>
      <c r="C1192" s="261" t="s">
        <v>3</v>
      </c>
      <c r="D1192" s="264" t="s">
        <v>77</v>
      </c>
      <c r="E1192" s="264" t="str">
        <f t="shared" si="18"/>
        <v>RJTotal40-44</v>
      </c>
      <c r="F1192" s="263">
        <v>1286944.1979</v>
      </c>
    </row>
    <row r="1193" spans="2:6" x14ac:dyDescent="0.2">
      <c r="B1193" s="261" t="s">
        <v>61</v>
      </c>
      <c r="C1193" s="261" t="s">
        <v>3</v>
      </c>
      <c r="D1193" s="264" t="s">
        <v>78</v>
      </c>
      <c r="E1193" s="264" t="str">
        <f t="shared" si="18"/>
        <v>RJTotal45-49</v>
      </c>
      <c r="F1193" s="263">
        <v>1152551.5988</v>
      </c>
    </row>
    <row r="1194" spans="2:6" x14ac:dyDescent="0.2">
      <c r="B1194" s="261" t="s">
        <v>61</v>
      </c>
      <c r="C1194" s="261" t="s">
        <v>3</v>
      </c>
      <c r="D1194" s="264" t="s">
        <v>79</v>
      </c>
      <c r="E1194" s="264" t="str">
        <f t="shared" si="18"/>
        <v>RJTotal50-54</v>
      </c>
      <c r="F1194" s="263">
        <v>1101269.0035000001</v>
      </c>
    </row>
    <row r="1195" spans="2:6" x14ac:dyDescent="0.2">
      <c r="B1195" s="261" t="s">
        <v>61</v>
      </c>
      <c r="C1195" s="261" t="s">
        <v>3</v>
      </c>
      <c r="D1195" s="264" t="s">
        <v>80</v>
      </c>
      <c r="E1195" s="264" t="str">
        <f t="shared" si="18"/>
        <v>RJTotal55-59</v>
      </c>
      <c r="F1195" s="263">
        <v>1031373.8267</v>
      </c>
    </row>
    <row r="1196" spans="2:6" x14ac:dyDescent="0.2">
      <c r="B1196" s="261" t="s">
        <v>61</v>
      </c>
      <c r="C1196" s="261" t="s">
        <v>3</v>
      </c>
      <c r="D1196" s="264" t="s">
        <v>81</v>
      </c>
      <c r="E1196" s="264" t="str">
        <f t="shared" si="18"/>
        <v>RJTotal60-64</v>
      </c>
      <c r="F1196" s="263">
        <v>893261.17760000005</v>
      </c>
    </row>
    <row r="1197" spans="2:6" x14ac:dyDescent="0.2">
      <c r="B1197" s="261" t="s">
        <v>61</v>
      </c>
      <c r="C1197" s="261" t="s">
        <v>3</v>
      </c>
      <c r="D1197" s="264" t="s">
        <v>82</v>
      </c>
      <c r="E1197" s="264" t="str">
        <f t="shared" si="18"/>
        <v>RJTotal65-69</v>
      </c>
      <c r="F1197" s="263">
        <v>701640.59530000004</v>
      </c>
    </row>
    <row r="1198" spans="2:6" x14ac:dyDescent="0.2">
      <c r="B1198" s="261" t="s">
        <v>61</v>
      </c>
      <c r="C1198" s="261" t="s">
        <v>3</v>
      </c>
      <c r="D1198" s="264" t="s">
        <v>19</v>
      </c>
      <c r="E1198" s="264" t="str">
        <f t="shared" si="18"/>
        <v>RJTotal70-74</v>
      </c>
      <c r="F1198" s="263">
        <v>510488.79470000003</v>
      </c>
    </row>
    <row r="1199" spans="2:6" x14ac:dyDescent="0.2">
      <c r="B1199" s="261" t="s">
        <v>61</v>
      </c>
      <c r="C1199" s="261" t="s">
        <v>3</v>
      </c>
      <c r="D1199" s="264" t="s">
        <v>20</v>
      </c>
      <c r="E1199" s="264" t="str">
        <f t="shared" si="18"/>
        <v>RJTotal75-79</v>
      </c>
      <c r="F1199" s="263">
        <v>337975.64539999998</v>
      </c>
    </row>
    <row r="1200" spans="2:6" x14ac:dyDescent="0.2">
      <c r="B1200" s="261" t="s">
        <v>61</v>
      </c>
      <c r="C1200" s="261" t="s">
        <v>3</v>
      </c>
      <c r="D1200" s="264" t="s">
        <v>21</v>
      </c>
      <c r="E1200" s="264" t="str">
        <f t="shared" si="18"/>
        <v>RJTotal80-84</v>
      </c>
      <c r="F1200" s="263">
        <v>228567.57939999999</v>
      </c>
    </row>
    <row r="1201" spans="2:6" x14ac:dyDescent="0.2">
      <c r="B1201" s="261" t="s">
        <v>61</v>
      </c>
      <c r="C1201" s="261" t="s">
        <v>3</v>
      </c>
      <c r="D1201" s="264" t="s">
        <v>22</v>
      </c>
      <c r="E1201" s="264" t="str">
        <f t="shared" si="18"/>
        <v>RJTotal85-89</v>
      </c>
      <c r="F1201" s="263">
        <v>127087.8585</v>
      </c>
    </row>
    <row r="1202" spans="2:6" x14ac:dyDescent="0.2">
      <c r="B1202" s="261" t="s">
        <v>61</v>
      </c>
      <c r="C1202" s="261" t="s">
        <v>3</v>
      </c>
      <c r="D1202" s="264" t="s">
        <v>5</v>
      </c>
      <c r="E1202" s="264" t="str">
        <f t="shared" si="18"/>
        <v>RJTotal90+</v>
      </c>
      <c r="F1202" s="263">
        <v>85766.308499999999</v>
      </c>
    </row>
    <row r="1203" spans="2:6" x14ac:dyDescent="0.2">
      <c r="B1203" s="261" t="s">
        <v>54</v>
      </c>
      <c r="C1203" s="261" t="s">
        <v>48</v>
      </c>
      <c r="D1203" s="264">
        <v>0</v>
      </c>
      <c r="E1203" s="264" t="str">
        <f t="shared" si="18"/>
        <v>RNFemale0</v>
      </c>
      <c r="F1203" s="263">
        <v>23320.493600000002</v>
      </c>
    </row>
    <row r="1204" spans="2:6" x14ac:dyDescent="0.2">
      <c r="B1204" s="261" t="s">
        <v>54</v>
      </c>
      <c r="C1204" s="261" t="s">
        <v>48</v>
      </c>
      <c r="D1204" s="265" t="s">
        <v>107</v>
      </c>
      <c r="E1204" s="264" t="str">
        <f t="shared" si="18"/>
        <v>RNFemale01-04</v>
      </c>
      <c r="F1204" s="263">
        <v>93901.330900000001</v>
      </c>
    </row>
    <row r="1205" spans="2:6" x14ac:dyDescent="0.2">
      <c r="B1205" s="261" t="s">
        <v>54</v>
      </c>
      <c r="C1205" s="261" t="s">
        <v>48</v>
      </c>
      <c r="D1205" s="265" t="s">
        <v>106</v>
      </c>
      <c r="E1205" s="264" t="str">
        <f t="shared" si="18"/>
        <v>RNFemale05-09</v>
      </c>
      <c r="F1205" s="263">
        <v>120078.4755</v>
      </c>
    </row>
    <row r="1206" spans="2:6" x14ac:dyDescent="0.2">
      <c r="B1206" s="261" t="s">
        <v>54</v>
      </c>
      <c r="C1206" s="261" t="s">
        <v>48</v>
      </c>
      <c r="D1206" s="265" t="s">
        <v>71</v>
      </c>
      <c r="E1206" s="264" t="str">
        <f t="shared" si="18"/>
        <v>RNFemale10-14</v>
      </c>
      <c r="F1206" s="263">
        <v>128691.8195</v>
      </c>
    </row>
    <row r="1207" spans="2:6" x14ac:dyDescent="0.2">
      <c r="B1207" s="261" t="s">
        <v>54</v>
      </c>
      <c r="C1207" s="261" t="s">
        <v>48</v>
      </c>
      <c r="D1207" s="264" t="s">
        <v>72</v>
      </c>
      <c r="E1207" s="264" t="str">
        <f t="shared" si="18"/>
        <v>RNFemale15-19</v>
      </c>
      <c r="F1207" s="263">
        <v>135942.07449999999</v>
      </c>
    </row>
    <row r="1208" spans="2:6" x14ac:dyDescent="0.2">
      <c r="B1208" s="261" t="s">
        <v>54</v>
      </c>
      <c r="C1208" s="261" t="s">
        <v>48</v>
      </c>
      <c r="D1208" s="264" t="s">
        <v>73</v>
      </c>
      <c r="E1208" s="264" t="str">
        <f t="shared" si="18"/>
        <v>RNFemale20-24</v>
      </c>
      <c r="F1208" s="263">
        <v>147141.6275</v>
      </c>
    </row>
    <row r="1209" spans="2:6" x14ac:dyDescent="0.2">
      <c r="B1209" s="261" t="s">
        <v>54</v>
      </c>
      <c r="C1209" s="261" t="s">
        <v>48</v>
      </c>
      <c r="D1209" s="264" t="s">
        <v>74</v>
      </c>
      <c r="E1209" s="264" t="str">
        <f t="shared" si="18"/>
        <v>RNFemale25-29</v>
      </c>
      <c r="F1209" s="263">
        <v>149618.38320000001</v>
      </c>
    </row>
    <row r="1210" spans="2:6" x14ac:dyDescent="0.2">
      <c r="B1210" s="261" t="s">
        <v>54</v>
      </c>
      <c r="C1210" s="261" t="s">
        <v>48</v>
      </c>
      <c r="D1210" s="264" t="s">
        <v>75</v>
      </c>
      <c r="E1210" s="264" t="str">
        <f t="shared" si="18"/>
        <v>RNFemale30-34</v>
      </c>
      <c r="F1210" s="263">
        <v>154760.62460000001</v>
      </c>
    </row>
    <row r="1211" spans="2:6" x14ac:dyDescent="0.2">
      <c r="B1211" s="261" t="s">
        <v>54</v>
      </c>
      <c r="C1211" s="261" t="s">
        <v>48</v>
      </c>
      <c r="D1211" s="264" t="s">
        <v>76</v>
      </c>
      <c r="E1211" s="264" t="str">
        <f t="shared" si="18"/>
        <v>RNFemale35-39</v>
      </c>
      <c r="F1211" s="263">
        <v>143588.68169999999</v>
      </c>
    </row>
    <row r="1212" spans="2:6" x14ac:dyDescent="0.2">
      <c r="B1212" s="261" t="s">
        <v>54</v>
      </c>
      <c r="C1212" s="261" t="s">
        <v>48</v>
      </c>
      <c r="D1212" s="264" t="s">
        <v>77</v>
      </c>
      <c r="E1212" s="264" t="str">
        <f t="shared" si="18"/>
        <v>RNFemale40-44</v>
      </c>
      <c r="F1212" s="263">
        <v>127004.94439999999</v>
      </c>
    </row>
    <row r="1213" spans="2:6" x14ac:dyDescent="0.2">
      <c r="B1213" s="261" t="s">
        <v>54</v>
      </c>
      <c r="C1213" s="261" t="s">
        <v>48</v>
      </c>
      <c r="D1213" s="264" t="s">
        <v>78</v>
      </c>
      <c r="E1213" s="264" t="str">
        <f t="shared" si="18"/>
        <v>RNFemale45-49</v>
      </c>
      <c r="F1213" s="263">
        <v>114712.3504</v>
      </c>
    </row>
    <row r="1214" spans="2:6" x14ac:dyDescent="0.2">
      <c r="B1214" s="261" t="s">
        <v>54</v>
      </c>
      <c r="C1214" s="261" t="s">
        <v>48</v>
      </c>
      <c r="D1214" s="264" t="s">
        <v>79</v>
      </c>
      <c r="E1214" s="264" t="str">
        <f t="shared" si="18"/>
        <v>RNFemale50-54</v>
      </c>
      <c r="F1214" s="263">
        <v>109587.7257</v>
      </c>
    </row>
    <row r="1215" spans="2:6" x14ac:dyDescent="0.2">
      <c r="B1215" s="261" t="s">
        <v>54</v>
      </c>
      <c r="C1215" s="261" t="s">
        <v>48</v>
      </c>
      <c r="D1215" s="264" t="s">
        <v>80</v>
      </c>
      <c r="E1215" s="264" t="str">
        <f t="shared" si="18"/>
        <v>RNFemale55-59</v>
      </c>
      <c r="F1215" s="263">
        <v>94033.449099999998</v>
      </c>
    </row>
    <row r="1216" spans="2:6" x14ac:dyDescent="0.2">
      <c r="B1216" s="261" t="s">
        <v>54</v>
      </c>
      <c r="C1216" s="261" t="s">
        <v>48</v>
      </c>
      <c r="D1216" s="264" t="s">
        <v>81</v>
      </c>
      <c r="E1216" s="264" t="str">
        <f t="shared" si="18"/>
        <v>RNFemale60-64</v>
      </c>
      <c r="F1216" s="263">
        <v>70782.259699999995</v>
      </c>
    </row>
    <row r="1217" spans="2:6" x14ac:dyDescent="0.2">
      <c r="B1217" s="261" t="s">
        <v>54</v>
      </c>
      <c r="C1217" s="261" t="s">
        <v>48</v>
      </c>
      <c r="D1217" s="264" t="s">
        <v>82</v>
      </c>
      <c r="E1217" s="264" t="str">
        <f t="shared" si="18"/>
        <v>RNFemale65-69</v>
      </c>
      <c r="F1217" s="263">
        <v>56714.452799999999</v>
      </c>
    </row>
    <row r="1218" spans="2:6" x14ac:dyDescent="0.2">
      <c r="B1218" s="261" t="s">
        <v>54</v>
      </c>
      <c r="C1218" s="261" t="s">
        <v>48</v>
      </c>
      <c r="D1218" s="264" t="s">
        <v>19</v>
      </c>
      <c r="E1218" s="264" t="str">
        <f t="shared" si="18"/>
        <v>RNFemale70-74</v>
      </c>
      <c r="F1218" s="263">
        <v>48319.843000000001</v>
      </c>
    </row>
    <row r="1219" spans="2:6" x14ac:dyDescent="0.2">
      <c r="B1219" s="261" t="s">
        <v>54</v>
      </c>
      <c r="C1219" s="261" t="s">
        <v>48</v>
      </c>
      <c r="D1219" s="264" t="s">
        <v>20</v>
      </c>
      <c r="E1219" s="264" t="str">
        <f t="shared" si="18"/>
        <v>RNFemale75-79</v>
      </c>
      <c r="F1219" s="263">
        <v>32957.205999999998</v>
      </c>
    </row>
    <row r="1220" spans="2:6" x14ac:dyDescent="0.2">
      <c r="B1220" s="261" t="s">
        <v>54</v>
      </c>
      <c r="C1220" s="261" t="s">
        <v>48</v>
      </c>
      <c r="D1220" s="264" t="s">
        <v>21</v>
      </c>
      <c r="E1220" s="264" t="str">
        <f t="shared" ref="E1220:E1283" si="19">_xlfn.CONCAT(B1220,C1220,D1220)</f>
        <v>RNFemale80-84</v>
      </c>
      <c r="F1220" s="263">
        <v>23403.504499999999</v>
      </c>
    </row>
    <row r="1221" spans="2:6" x14ac:dyDescent="0.2">
      <c r="B1221" s="261" t="s">
        <v>54</v>
      </c>
      <c r="C1221" s="261" t="s">
        <v>48</v>
      </c>
      <c r="D1221" s="264" t="s">
        <v>22</v>
      </c>
      <c r="E1221" s="264" t="str">
        <f t="shared" si="19"/>
        <v>RNFemale85-89</v>
      </c>
      <c r="F1221" s="263">
        <v>12198.7963</v>
      </c>
    </row>
    <row r="1222" spans="2:6" x14ac:dyDescent="0.2">
      <c r="B1222" s="261" t="s">
        <v>54</v>
      </c>
      <c r="C1222" s="261" t="s">
        <v>48</v>
      </c>
      <c r="D1222" s="264" t="s">
        <v>5</v>
      </c>
      <c r="E1222" s="264" t="str">
        <f t="shared" si="19"/>
        <v>RNFemale90+</v>
      </c>
      <c r="F1222" s="263">
        <v>9246.1409999999996</v>
      </c>
    </row>
    <row r="1223" spans="2:6" x14ac:dyDescent="0.2">
      <c r="B1223" s="261" t="s">
        <v>54</v>
      </c>
      <c r="C1223" s="261" t="s">
        <v>47</v>
      </c>
      <c r="D1223" s="264">
        <v>0</v>
      </c>
      <c r="E1223" s="264" t="str">
        <f t="shared" si="19"/>
        <v>RNMale0</v>
      </c>
      <c r="F1223" s="263">
        <v>24396.152900000001</v>
      </c>
    </row>
    <row r="1224" spans="2:6" x14ac:dyDescent="0.2">
      <c r="B1224" s="261" t="s">
        <v>54</v>
      </c>
      <c r="C1224" s="261" t="s">
        <v>47</v>
      </c>
      <c r="D1224" s="265" t="s">
        <v>107</v>
      </c>
      <c r="E1224" s="264" t="str">
        <f t="shared" si="19"/>
        <v>RNMale01-04</v>
      </c>
      <c r="F1224" s="263">
        <v>98069.960099999997</v>
      </c>
    </row>
    <row r="1225" spans="2:6" x14ac:dyDescent="0.2">
      <c r="B1225" s="261" t="s">
        <v>54</v>
      </c>
      <c r="C1225" s="261" t="s">
        <v>47</v>
      </c>
      <c r="D1225" s="265" t="s">
        <v>106</v>
      </c>
      <c r="E1225" s="264" t="str">
        <f t="shared" si="19"/>
        <v>RNMale05-09</v>
      </c>
      <c r="F1225" s="263">
        <v>125112.17290000001</v>
      </c>
    </row>
    <row r="1226" spans="2:6" x14ac:dyDescent="0.2">
      <c r="B1226" s="261" t="s">
        <v>54</v>
      </c>
      <c r="C1226" s="261" t="s">
        <v>47</v>
      </c>
      <c r="D1226" s="265" t="s">
        <v>71</v>
      </c>
      <c r="E1226" s="264" t="str">
        <f t="shared" si="19"/>
        <v>RNMale10-14</v>
      </c>
      <c r="F1226" s="263">
        <v>133522.2494</v>
      </c>
    </row>
    <row r="1227" spans="2:6" x14ac:dyDescent="0.2">
      <c r="B1227" s="261" t="s">
        <v>54</v>
      </c>
      <c r="C1227" s="261" t="s">
        <v>47</v>
      </c>
      <c r="D1227" s="264" t="s">
        <v>72</v>
      </c>
      <c r="E1227" s="264" t="str">
        <f t="shared" si="19"/>
        <v>RNMale15-19</v>
      </c>
      <c r="F1227" s="263">
        <v>140209.62220000001</v>
      </c>
    </row>
    <row r="1228" spans="2:6" x14ac:dyDescent="0.2">
      <c r="B1228" s="261" t="s">
        <v>54</v>
      </c>
      <c r="C1228" s="261" t="s">
        <v>47</v>
      </c>
      <c r="D1228" s="264" t="s">
        <v>73</v>
      </c>
      <c r="E1228" s="264" t="str">
        <f t="shared" si="19"/>
        <v>RNMale20-24</v>
      </c>
      <c r="F1228" s="263">
        <v>151026.99619999999</v>
      </c>
    </row>
    <row r="1229" spans="2:6" x14ac:dyDescent="0.2">
      <c r="B1229" s="261" t="s">
        <v>54</v>
      </c>
      <c r="C1229" s="261" t="s">
        <v>47</v>
      </c>
      <c r="D1229" s="264" t="s">
        <v>74</v>
      </c>
      <c r="E1229" s="264" t="str">
        <f t="shared" si="19"/>
        <v>RNMale25-29</v>
      </c>
      <c r="F1229" s="263">
        <v>148961.55350000001</v>
      </c>
    </row>
    <row r="1230" spans="2:6" x14ac:dyDescent="0.2">
      <c r="B1230" s="261" t="s">
        <v>54</v>
      </c>
      <c r="C1230" s="261" t="s">
        <v>47</v>
      </c>
      <c r="D1230" s="264" t="s">
        <v>75</v>
      </c>
      <c r="E1230" s="264" t="str">
        <f t="shared" si="19"/>
        <v>RNMale30-34</v>
      </c>
      <c r="F1230" s="263">
        <v>152561.38200000001</v>
      </c>
    </row>
    <row r="1231" spans="2:6" x14ac:dyDescent="0.2">
      <c r="B1231" s="261" t="s">
        <v>54</v>
      </c>
      <c r="C1231" s="261" t="s">
        <v>47</v>
      </c>
      <c r="D1231" s="264" t="s">
        <v>76</v>
      </c>
      <c r="E1231" s="264" t="str">
        <f t="shared" si="19"/>
        <v>RNMale35-39</v>
      </c>
      <c r="F1231" s="263">
        <v>138545.0497</v>
      </c>
    </row>
    <row r="1232" spans="2:6" x14ac:dyDescent="0.2">
      <c r="B1232" s="261" t="s">
        <v>54</v>
      </c>
      <c r="C1232" s="261" t="s">
        <v>47</v>
      </c>
      <c r="D1232" s="264" t="s">
        <v>77</v>
      </c>
      <c r="E1232" s="264" t="str">
        <f t="shared" si="19"/>
        <v>RNMale40-44</v>
      </c>
      <c r="F1232" s="263">
        <v>119158.47169999999</v>
      </c>
    </row>
    <row r="1233" spans="2:6" x14ac:dyDescent="0.2">
      <c r="B1233" s="261" t="s">
        <v>54</v>
      </c>
      <c r="C1233" s="261" t="s">
        <v>47</v>
      </c>
      <c r="D1233" s="264" t="s">
        <v>78</v>
      </c>
      <c r="E1233" s="264" t="str">
        <f t="shared" si="19"/>
        <v>RNMale45-49</v>
      </c>
      <c r="F1233" s="263">
        <v>104999.89720000001</v>
      </c>
    </row>
    <row r="1234" spans="2:6" x14ac:dyDescent="0.2">
      <c r="B1234" s="261" t="s">
        <v>54</v>
      </c>
      <c r="C1234" s="261" t="s">
        <v>47</v>
      </c>
      <c r="D1234" s="264" t="s">
        <v>79</v>
      </c>
      <c r="E1234" s="264" t="str">
        <f t="shared" si="19"/>
        <v>RNMale50-54</v>
      </c>
      <c r="F1234" s="263">
        <v>99004.245999999999</v>
      </c>
    </row>
    <row r="1235" spans="2:6" x14ac:dyDescent="0.2">
      <c r="B1235" s="261" t="s">
        <v>54</v>
      </c>
      <c r="C1235" s="261" t="s">
        <v>47</v>
      </c>
      <c r="D1235" s="264" t="s">
        <v>80</v>
      </c>
      <c r="E1235" s="264" t="str">
        <f t="shared" si="19"/>
        <v>RNMale55-59</v>
      </c>
      <c r="F1235" s="263">
        <v>82468.700100000002</v>
      </c>
    </row>
    <row r="1236" spans="2:6" x14ac:dyDescent="0.2">
      <c r="B1236" s="261" t="s">
        <v>54</v>
      </c>
      <c r="C1236" s="261" t="s">
        <v>47</v>
      </c>
      <c r="D1236" s="264" t="s">
        <v>81</v>
      </c>
      <c r="E1236" s="264" t="str">
        <f t="shared" si="19"/>
        <v>RNMale60-64</v>
      </c>
      <c r="F1236" s="263">
        <v>58938.448799999998</v>
      </c>
    </row>
    <row r="1237" spans="2:6" x14ac:dyDescent="0.2">
      <c r="B1237" s="261" t="s">
        <v>54</v>
      </c>
      <c r="C1237" s="261" t="s">
        <v>47</v>
      </c>
      <c r="D1237" s="264" t="s">
        <v>82</v>
      </c>
      <c r="E1237" s="264" t="str">
        <f t="shared" si="19"/>
        <v>RNMale65-69</v>
      </c>
      <c r="F1237" s="263">
        <v>44385.154600000002</v>
      </c>
    </row>
    <row r="1238" spans="2:6" x14ac:dyDescent="0.2">
      <c r="B1238" s="261" t="s">
        <v>54</v>
      </c>
      <c r="C1238" s="261" t="s">
        <v>47</v>
      </c>
      <c r="D1238" s="264" t="s">
        <v>19</v>
      </c>
      <c r="E1238" s="264" t="str">
        <f t="shared" si="19"/>
        <v>RNMale70-74</v>
      </c>
      <c r="F1238" s="263">
        <v>36690.938600000001</v>
      </c>
    </row>
    <row r="1239" spans="2:6" x14ac:dyDescent="0.2">
      <c r="B1239" s="261" t="s">
        <v>54</v>
      </c>
      <c r="C1239" s="261" t="s">
        <v>47</v>
      </c>
      <c r="D1239" s="264" t="s">
        <v>20</v>
      </c>
      <c r="E1239" s="264" t="str">
        <f t="shared" si="19"/>
        <v>RNMale75-79</v>
      </c>
      <c r="F1239" s="263">
        <v>23552.530699999999</v>
      </c>
    </row>
    <row r="1240" spans="2:6" x14ac:dyDescent="0.2">
      <c r="B1240" s="261" t="s">
        <v>54</v>
      </c>
      <c r="C1240" s="261" t="s">
        <v>47</v>
      </c>
      <c r="D1240" s="264" t="s">
        <v>21</v>
      </c>
      <c r="E1240" s="264" t="str">
        <f t="shared" si="19"/>
        <v>RNMale80-84</v>
      </c>
      <c r="F1240" s="263">
        <v>15285.525900000001</v>
      </c>
    </row>
    <row r="1241" spans="2:6" x14ac:dyDescent="0.2">
      <c r="B1241" s="261" t="s">
        <v>54</v>
      </c>
      <c r="C1241" s="261" t="s">
        <v>47</v>
      </c>
      <c r="D1241" s="264" t="s">
        <v>22</v>
      </c>
      <c r="E1241" s="264" t="str">
        <f t="shared" si="19"/>
        <v>RNMale85-89</v>
      </c>
      <c r="F1241" s="263">
        <v>6970.1958000000004</v>
      </c>
    </row>
    <row r="1242" spans="2:6" x14ac:dyDescent="0.2">
      <c r="B1242" s="261" t="s">
        <v>54</v>
      </c>
      <c r="C1242" s="261" t="s">
        <v>47</v>
      </c>
      <c r="D1242" s="264" t="s">
        <v>5</v>
      </c>
      <c r="E1242" s="264" t="str">
        <f t="shared" si="19"/>
        <v>RNMale90+</v>
      </c>
      <c r="F1242" s="263">
        <v>4965.5393999999997</v>
      </c>
    </row>
    <row r="1243" spans="2:6" x14ac:dyDescent="0.2">
      <c r="B1243" s="261" t="s">
        <v>54</v>
      </c>
      <c r="C1243" s="261" t="s">
        <v>3</v>
      </c>
      <c r="D1243" s="264">
        <v>0</v>
      </c>
      <c r="E1243" s="264" t="str">
        <f t="shared" si="19"/>
        <v>RNTotal0</v>
      </c>
      <c r="F1243" s="263">
        <v>47716.646500000003</v>
      </c>
    </row>
    <row r="1244" spans="2:6" x14ac:dyDescent="0.2">
      <c r="B1244" s="261" t="s">
        <v>54</v>
      </c>
      <c r="C1244" s="261" t="s">
        <v>3</v>
      </c>
      <c r="D1244" s="265" t="s">
        <v>107</v>
      </c>
      <c r="E1244" s="264" t="str">
        <f t="shared" si="19"/>
        <v>RNTotal01-04</v>
      </c>
      <c r="F1244" s="263">
        <v>191971.291</v>
      </c>
    </row>
    <row r="1245" spans="2:6" x14ac:dyDescent="0.2">
      <c r="B1245" s="261" t="s">
        <v>54</v>
      </c>
      <c r="C1245" s="261" t="s">
        <v>3</v>
      </c>
      <c r="D1245" s="265" t="s">
        <v>106</v>
      </c>
      <c r="E1245" s="264" t="str">
        <f t="shared" si="19"/>
        <v>RNTotal05-09</v>
      </c>
      <c r="F1245" s="263">
        <v>245190.6482</v>
      </c>
    </row>
    <row r="1246" spans="2:6" x14ac:dyDescent="0.2">
      <c r="B1246" s="261" t="s">
        <v>54</v>
      </c>
      <c r="C1246" s="261" t="s">
        <v>3</v>
      </c>
      <c r="D1246" s="265" t="s">
        <v>71</v>
      </c>
      <c r="E1246" s="264" t="str">
        <f t="shared" si="19"/>
        <v>RNTotal10-14</v>
      </c>
      <c r="F1246" s="263">
        <v>262214.0674</v>
      </c>
    </row>
    <row r="1247" spans="2:6" x14ac:dyDescent="0.2">
      <c r="B1247" s="261" t="s">
        <v>54</v>
      </c>
      <c r="C1247" s="261" t="s">
        <v>3</v>
      </c>
      <c r="D1247" s="264" t="s">
        <v>72</v>
      </c>
      <c r="E1247" s="264" t="str">
        <f t="shared" si="19"/>
        <v>RNTotal15-19</v>
      </c>
      <c r="F1247" s="263">
        <v>276151.69309999997</v>
      </c>
    </row>
    <row r="1248" spans="2:6" x14ac:dyDescent="0.2">
      <c r="B1248" s="261" t="s">
        <v>54</v>
      </c>
      <c r="C1248" s="261" t="s">
        <v>3</v>
      </c>
      <c r="D1248" s="264" t="s">
        <v>73</v>
      </c>
      <c r="E1248" s="264" t="str">
        <f t="shared" si="19"/>
        <v>RNTotal20-24</v>
      </c>
      <c r="F1248" s="263">
        <v>298168.59769999998</v>
      </c>
    </row>
    <row r="1249" spans="2:6" x14ac:dyDescent="0.2">
      <c r="B1249" s="261" t="s">
        <v>54</v>
      </c>
      <c r="C1249" s="261" t="s">
        <v>3</v>
      </c>
      <c r="D1249" s="264" t="s">
        <v>74</v>
      </c>
      <c r="E1249" s="264" t="str">
        <f t="shared" si="19"/>
        <v>RNTotal25-29</v>
      </c>
      <c r="F1249" s="263">
        <v>298579.9327</v>
      </c>
    </row>
    <row r="1250" spans="2:6" x14ac:dyDescent="0.2">
      <c r="B1250" s="261" t="s">
        <v>54</v>
      </c>
      <c r="C1250" s="261" t="s">
        <v>3</v>
      </c>
      <c r="D1250" s="264" t="s">
        <v>75</v>
      </c>
      <c r="E1250" s="264" t="str">
        <f t="shared" si="19"/>
        <v>RNTotal30-34</v>
      </c>
      <c r="F1250" s="263">
        <v>307322.00300000003</v>
      </c>
    </row>
    <row r="1251" spans="2:6" x14ac:dyDescent="0.2">
      <c r="B1251" s="261" t="s">
        <v>54</v>
      </c>
      <c r="C1251" s="261" t="s">
        <v>3</v>
      </c>
      <c r="D1251" s="264" t="s">
        <v>76</v>
      </c>
      <c r="E1251" s="264" t="str">
        <f t="shared" si="19"/>
        <v>RNTotal35-39</v>
      </c>
      <c r="F1251" s="263">
        <v>282133.71659999999</v>
      </c>
    </row>
    <row r="1252" spans="2:6" x14ac:dyDescent="0.2">
      <c r="B1252" s="261" t="s">
        <v>54</v>
      </c>
      <c r="C1252" s="261" t="s">
        <v>3</v>
      </c>
      <c r="D1252" s="264" t="s">
        <v>77</v>
      </c>
      <c r="E1252" s="264" t="str">
        <f t="shared" si="19"/>
        <v>RNTotal40-44</v>
      </c>
      <c r="F1252" s="263">
        <v>246163.40299999999</v>
      </c>
    </row>
    <row r="1253" spans="2:6" x14ac:dyDescent="0.2">
      <c r="B1253" s="261" t="s">
        <v>54</v>
      </c>
      <c r="C1253" s="261" t="s">
        <v>3</v>
      </c>
      <c r="D1253" s="264" t="s">
        <v>78</v>
      </c>
      <c r="E1253" s="264" t="str">
        <f t="shared" si="19"/>
        <v>RNTotal45-49</v>
      </c>
      <c r="F1253" s="263">
        <v>219712.24739999999</v>
      </c>
    </row>
    <row r="1254" spans="2:6" x14ac:dyDescent="0.2">
      <c r="B1254" s="261" t="s">
        <v>54</v>
      </c>
      <c r="C1254" s="261" t="s">
        <v>3</v>
      </c>
      <c r="D1254" s="264" t="s">
        <v>79</v>
      </c>
      <c r="E1254" s="264" t="str">
        <f t="shared" si="19"/>
        <v>RNTotal50-54</v>
      </c>
      <c r="F1254" s="263">
        <v>208591.97169999999</v>
      </c>
    </row>
    <row r="1255" spans="2:6" x14ac:dyDescent="0.2">
      <c r="B1255" s="261" t="s">
        <v>54</v>
      </c>
      <c r="C1255" s="261" t="s">
        <v>3</v>
      </c>
      <c r="D1255" s="264" t="s">
        <v>80</v>
      </c>
      <c r="E1255" s="264" t="str">
        <f t="shared" si="19"/>
        <v>RNTotal55-59</v>
      </c>
      <c r="F1255" s="263">
        <v>176502.1391</v>
      </c>
    </row>
    <row r="1256" spans="2:6" x14ac:dyDescent="0.2">
      <c r="B1256" s="261" t="s">
        <v>54</v>
      </c>
      <c r="C1256" s="261" t="s">
        <v>3</v>
      </c>
      <c r="D1256" s="264" t="s">
        <v>81</v>
      </c>
      <c r="E1256" s="264" t="str">
        <f t="shared" si="19"/>
        <v>RNTotal60-64</v>
      </c>
      <c r="F1256" s="263">
        <v>129720.6879</v>
      </c>
    </row>
    <row r="1257" spans="2:6" x14ac:dyDescent="0.2">
      <c r="B1257" s="261" t="s">
        <v>54</v>
      </c>
      <c r="C1257" s="261" t="s">
        <v>3</v>
      </c>
      <c r="D1257" s="264" t="s">
        <v>82</v>
      </c>
      <c r="E1257" s="264" t="str">
        <f t="shared" si="19"/>
        <v>RNTotal65-69</v>
      </c>
      <c r="F1257" s="263">
        <v>101099.60159999999</v>
      </c>
    </row>
    <row r="1258" spans="2:6" x14ac:dyDescent="0.2">
      <c r="B1258" s="261" t="s">
        <v>54</v>
      </c>
      <c r="C1258" s="261" t="s">
        <v>3</v>
      </c>
      <c r="D1258" s="264" t="s">
        <v>19</v>
      </c>
      <c r="E1258" s="264" t="str">
        <f t="shared" si="19"/>
        <v>RNTotal70-74</v>
      </c>
      <c r="F1258" s="263">
        <v>85010.772400000002</v>
      </c>
    </row>
    <row r="1259" spans="2:6" x14ac:dyDescent="0.2">
      <c r="B1259" s="261" t="s">
        <v>54</v>
      </c>
      <c r="C1259" s="261" t="s">
        <v>3</v>
      </c>
      <c r="D1259" s="264" t="s">
        <v>20</v>
      </c>
      <c r="E1259" s="264" t="str">
        <f t="shared" si="19"/>
        <v>RNTotal75-79</v>
      </c>
      <c r="F1259" s="263">
        <v>56509.732100000001</v>
      </c>
    </row>
    <row r="1260" spans="2:6" x14ac:dyDescent="0.2">
      <c r="B1260" s="261" t="s">
        <v>54</v>
      </c>
      <c r="C1260" s="261" t="s">
        <v>3</v>
      </c>
      <c r="D1260" s="264" t="s">
        <v>21</v>
      </c>
      <c r="E1260" s="264" t="str">
        <f t="shared" si="19"/>
        <v>RNTotal80-84</v>
      </c>
      <c r="F1260" s="263">
        <v>38689.027900000001</v>
      </c>
    </row>
    <row r="1261" spans="2:6" x14ac:dyDescent="0.2">
      <c r="B1261" s="261" t="s">
        <v>54</v>
      </c>
      <c r="C1261" s="261" t="s">
        <v>3</v>
      </c>
      <c r="D1261" s="264" t="s">
        <v>22</v>
      </c>
      <c r="E1261" s="264" t="str">
        <f t="shared" si="19"/>
        <v>RNTotal85-89</v>
      </c>
      <c r="F1261" s="263">
        <v>19168.9702</v>
      </c>
    </row>
    <row r="1262" spans="2:6" x14ac:dyDescent="0.2">
      <c r="B1262" s="261" t="s">
        <v>54</v>
      </c>
      <c r="C1262" s="261" t="s">
        <v>3</v>
      </c>
      <c r="D1262" s="264" t="s">
        <v>5</v>
      </c>
      <c r="E1262" s="264" t="str">
        <f t="shared" si="19"/>
        <v>RNTotal90+</v>
      </c>
      <c r="F1262" s="263">
        <v>14211.6078</v>
      </c>
    </row>
    <row r="1263" spans="2:6" x14ac:dyDescent="0.2">
      <c r="B1263" s="261" t="s">
        <v>40</v>
      </c>
      <c r="C1263" s="261" t="s">
        <v>48</v>
      </c>
      <c r="D1263" s="264">
        <v>0</v>
      </c>
      <c r="E1263" s="264" t="str">
        <f t="shared" si="19"/>
        <v>ROFemale0</v>
      </c>
      <c r="F1263" s="263">
        <v>13783.012699999999</v>
      </c>
    </row>
    <row r="1264" spans="2:6" x14ac:dyDescent="0.2">
      <c r="B1264" s="261" t="s">
        <v>40</v>
      </c>
      <c r="C1264" s="261" t="s">
        <v>48</v>
      </c>
      <c r="D1264" s="265" t="s">
        <v>107</v>
      </c>
      <c r="E1264" s="264" t="str">
        <f t="shared" si="19"/>
        <v>ROFemale01-04</v>
      </c>
      <c r="F1264" s="263">
        <v>54521.694900000002</v>
      </c>
    </row>
    <row r="1265" spans="2:6" x14ac:dyDescent="0.2">
      <c r="B1265" s="261" t="s">
        <v>40</v>
      </c>
      <c r="C1265" s="261" t="s">
        <v>48</v>
      </c>
      <c r="D1265" s="265" t="s">
        <v>106</v>
      </c>
      <c r="E1265" s="264" t="str">
        <f t="shared" si="19"/>
        <v>ROFemale05-09</v>
      </c>
      <c r="F1265" s="263">
        <v>65630.819799999997</v>
      </c>
    </row>
    <row r="1266" spans="2:6" x14ac:dyDescent="0.2">
      <c r="B1266" s="261" t="s">
        <v>40</v>
      </c>
      <c r="C1266" s="261" t="s">
        <v>48</v>
      </c>
      <c r="D1266" s="265" t="s">
        <v>71</v>
      </c>
      <c r="E1266" s="264" t="str">
        <f t="shared" si="19"/>
        <v>ROFemale10-14</v>
      </c>
      <c r="F1266" s="263">
        <v>68120.799299999999</v>
      </c>
    </row>
    <row r="1267" spans="2:6" x14ac:dyDescent="0.2">
      <c r="B1267" s="261" t="s">
        <v>40</v>
      </c>
      <c r="C1267" s="261" t="s">
        <v>48</v>
      </c>
      <c r="D1267" s="264" t="s">
        <v>72</v>
      </c>
      <c r="E1267" s="264" t="str">
        <f t="shared" si="19"/>
        <v>ROFemale15-19</v>
      </c>
      <c r="F1267" s="263">
        <v>74741.824800000002</v>
      </c>
    </row>
    <row r="1268" spans="2:6" x14ac:dyDescent="0.2">
      <c r="B1268" s="261" t="s">
        <v>40</v>
      </c>
      <c r="C1268" s="261" t="s">
        <v>48</v>
      </c>
      <c r="D1268" s="264" t="s">
        <v>73</v>
      </c>
      <c r="E1268" s="264" t="str">
        <f t="shared" si="19"/>
        <v>ROFemale20-24</v>
      </c>
      <c r="F1268" s="263">
        <v>77531.657399999996</v>
      </c>
    </row>
    <row r="1269" spans="2:6" x14ac:dyDescent="0.2">
      <c r="B1269" s="261" t="s">
        <v>40</v>
      </c>
      <c r="C1269" s="261" t="s">
        <v>48</v>
      </c>
      <c r="D1269" s="264" t="s">
        <v>74</v>
      </c>
      <c r="E1269" s="264" t="str">
        <f t="shared" si="19"/>
        <v>ROFemale25-29</v>
      </c>
      <c r="F1269" s="263">
        <v>77772.568100000004</v>
      </c>
    </row>
    <row r="1270" spans="2:6" x14ac:dyDescent="0.2">
      <c r="B1270" s="261" t="s">
        <v>40</v>
      </c>
      <c r="C1270" s="261" t="s">
        <v>48</v>
      </c>
      <c r="D1270" s="264" t="s">
        <v>75</v>
      </c>
      <c r="E1270" s="264" t="str">
        <f t="shared" si="19"/>
        <v>ROFemale30-34</v>
      </c>
      <c r="F1270" s="263">
        <v>76375.866200000004</v>
      </c>
    </row>
    <row r="1271" spans="2:6" x14ac:dyDescent="0.2">
      <c r="B1271" s="261" t="s">
        <v>40</v>
      </c>
      <c r="C1271" s="261" t="s">
        <v>48</v>
      </c>
      <c r="D1271" s="264" t="s">
        <v>76</v>
      </c>
      <c r="E1271" s="264" t="str">
        <f t="shared" si="19"/>
        <v>ROFemale35-39</v>
      </c>
      <c r="F1271" s="263">
        <v>73526.680900000007</v>
      </c>
    </row>
    <row r="1272" spans="2:6" x14ac:dyDescent="0.2">
      <c r="B1272" s="261" t="s">
        <v>40</v>
      </c>
      <c r="C1272" s="261" t="s">
        <v>48</v>
      </c>
      <c r="D1272" s="264" t="s">
        <v>77</v>
      </c>
      <c r="E1272" s="264" t="str">
        <f t="shared" si="19"/>
        <v>ROFemale40-44</v>
      </c>
      <c r="F1272" s="263">
        <v>65459.7143</v>
      </c>
    </row>
    <row r="1273" spans="2:6" x14ac:dyDescent="0.2">
      <c r="B1273" s="261" t="s">
        <v>40</v>
      </c>
      <c r="C1273" s="261" t="s">
        <v>48</v>
      </c>
      <c r="D1273" s="264" t="s">
        <v>78</v>
      </c>
      <c r="E1273" s="264" t="str">
        <f t="shared" si="19"/>
        <v>ROFemale45-49</v>
      </c>
      <c r="F1273" s="263">
        <v>57070.855000000003</v>
      </c>
    </row>
    <row r="1274" spans="2:6" x14ac:dyDescent="0.2">
      <c r="B1274" s="261" t="s">
        <v>40</v>
      </c>
      <c r="C1274" s="261" t="s">
        <v>48</v>
      </c>
      <c r="D1274" s="264" t="s">
        <v>79</v>
      </c>
      <c r="E1274" s="264" t="str">
        <f t="shared" si="19"/>
        <v>ROFemale50-54</v>
      </c>
      <c r="F1274" s="263">
        <v>48872.156999999999</v>
      </c>
    </row>
    <row r="1275" spans="2:6" x14ac:dyDescent="0.2">
      <c r="B1275" s="261" t="s">
        <v>40</v>
      </c>
      <c r="C1275" s="261" t="s">
        <v>48</v>
      </c>
      <c r="D1275" s="264" t="s">
        <v>80</v>
      </c>
      <c r="E1275" s="264" t="str">
        <f t="shared" si="19"/>
        <v>ROFemale55-59</v>
      </c>
      <c r="F1275" s="263">
        <v>39842.851000000002</v>
      </c>
    </row>
    <row r="1276" spans="2:6" x14ac:dyDescent="0.2">
      <c r="B1276" s="261" t="s">
        <v>40</v>
      </c>
      <c r="C1276" s="261" t="s">
        <v>48</v>
      </c>
      <c r="D1276" s="264" t="s">
        <v>81</v>
      </c>
      <c r="E1276" s="264" t="str">
        <f t="shared" si="19"/>
        <v>ROFemale60-64</v>
      </c>
      <c r="F1276" s="263">
        <v>30519.544099999999</v>
      </c>
    </row>
    <row r="1277" spans="2:6" x14ac:dyDescent="0.2">
      <c r="B1277" s="261" t="s">
        <v>40</v>
      </c>
      <c r="C1277" s="261" t="s">
        <v>48</v>
      </c>
      <c r="D1277" s="264" t="s">
        <v>82</v>
      </c>
      <c r="E1277" s="264" t="str">
        <f t="shared" si="19"/>
        <v>ROFemale65-69</v>
      </c>
      <c r="F1277" s="263">
        <v>21793.9205</v>
      </c>
    </row>
    <row r="1278" spans="2:6" x14ac:dyDescent="0.2">
      <c r="B1278" s="261" t="s">
        <v>40</v>
      </c>
      <c r="C1278" s="261" t="s">
        <v>48</v>
      </c>
      <c r="D1278" s="264" t="s">
        <v>19</v>
      </c>
      <c r="E1278" s="264" t="str">
        <f t="shared" si="19"/>
        <v>ROFemale70-74</v>
      </c>
      <c r="F1278" s="263">
        <v>14035.570400000001</v>
      </c>
    </row>
    <row r="1279" spans="2:6" x14ac:dyDescent="0.2">
      <c r="B1279" s="261" t="s">
        <v>40</v>
      </c>
      <c r="C1279" s="261" t="s">
        <v>48</v>
      </c>
      <c r="D1279" s="264" t="s">
        <v>20</v>
      </c>
      <c r="E1279" s="264" t="str">
        <f t="shared" si="19"/>
        <v>ROFemale75-79</v>
      </c>
      <c r="F1279" s="263">
        <v>9055.2626999999993</v>
      </c>
    </row>
    <row r="1280" spans="2:6" x14ac:dyDescent="0.2">
      <c r="B1280" s="261" t="s">
        <v>40</v>
      </c>
      <c r="C1280" s="261" t="s">
        <v>48</v>
      </c>
      <c r="D1280" s="264" t="s">
        <v>21</v>
      </c>
      <c r="E1280" s="264" t="str">
        <f t="shared" si="19"/>
        <v>ROFemale80-84</v>
      </c>
      <c r="F1280" s="263">
        <v>5118.0851000000002</v>
      </c>
    </row>
    <row r="1281" spans="2:6" x14ac:dyDescent="0.2">
      <c r="B1281" s="261" t="s">
        <v>40</v>
      </c>
      <c r="C1281" s="261" t="s">
        <v>48</v>
      </c>
      <c r="D1281" s="264" t="s">
        <v>22</v>
      </c>
      <c r="E1281" s="264" t="str">
        <f t="shared" si="19"/>
        <v>ROFemale85-89</v>
      </c>
      <c r="F1281" s="263">
        <v>2432.7943</v>
      </c>
    </row>
    <row r="1282" spans="2:6" x14ac:dyDescent="0.2">
      <c r="B1282" s="261" t="s">
        <v>40</v>
      </c>
      <c r="C1282" s="261" t="s">
        <v>48</v>
      </c>
      <c r="D1282" s="264" t="s">
        <v>5</v>
      </c>
      <c r="E1282" s="264" t="str">
        <f t="shared" si="19"/>
        <v>ROFemale90+</v>
      </c>
      <c r="F1282" s="263">
        <v>1357.1442999999999</v>
      </c>
    </row>
    <row r="1283" spans="2:6" x14ac:dyDescent="0.2">
      <c r="B1283" s="261" t="s">
        <v>40</v>
      </c>
      <c r="C1283" s="261" t="s">
        <v>47</v>
      </c>
      <c r="D1283" s="264">
        <v>0</v>
      </c>
      <c r="E1283" s="264" t="str">
        <f t="shared" si="19"/>
        <v>ROMale0</v>
      </c>
      <c r="F1283" s="263">
        <v>14440.7119</v>
      </c>
    </row>
    <row r="1284" spans="2:6" x14ac:dyDescent="0.2">
      <c r="B1284" s="261" t="s">
        <v>40</v>
      </c>
      <c r="C1284" s="261" t="s">
        <v>47</v>
      </c>
      <c r="D1284" s="265" t="s">
        <v>107</v>
      </c>
      <c r="E1284" s="264" t="str">
        <f t="shared" ref="E1284:E1347" si="20">_xlfn.CONCAT(B1284,C1284,D1284)</f>
        <v>ROMale01-04</v>
      </c>
      <c r="F1284" s="263">
        <v>57105.705499999996</v>
      </c>
    </row>
    <row r="1285" spans="2:6" x14ac:dyDescent="0.2">
      <c r="B1285" s="261" t="s">
        <v>40</v>
      </c>
      <c r="C1285" s="261" t="s">
        <v>47</v>
      </c>
      <c r="D1285" s="265" t="s">
        <v>106</v>
      </c>
      <c r="E1285" s="264" t="str">
        <f t="shared" si="20"/>
        <v>ROMale05-09</v>
      </c>
      <c r="F1285" s="263">
        <v>68761</v>
      </c>
    </row>
    <row r="1286" spans="2:6" x14ac:dyDescent="0.2">
      <c r="B1286" s="261" t="s">
        <v>40</v>
      </c>
      <c r="C1286" s="261" t="s">
        <v>47</v>
      </c>
      <c r="D1286" s="265" t="s">
        <v>71</v>
      </c>
      <c r="E1286" s="264" t="str">
        <f t="shared" si="20"/>
        <v>ROMale10-14</v>
      </c>
      <c r="F1286" s="263">
        <v>71399.216400000005</v>
      </c>
    </row>
    <row r="1287" spans="2:6" x14ac:dyDescent="0.2">
      <c r="B1287" s="261" t="s">
        <v>40</v>
      </c>
      <c r="C1287" s="261" t="s">
        <v>47</v>
      </c>
      <c r="D1287" s="264" t="s">
        <v>72</v>
      </c>
      <c r="E1287" s="264" t="str">
        <f t="shared" si="20"/>
        <v>ROMale15-19</v>
      </c>
      <c r="F1287" s="263">
        <v>77755.758700000006</v>
      </c>
    </row>
    <row r="1288" spans="2:6" x14ac:dyDescent="0.2">
      <c r="B1288" s="261" t="s">
        <v>40</v>
      </c>
      <c r="C1288" s="261" t="s">
        <v>47</v>
      </c>
      <c r="D1288" s="264" t="s">
        <v>73</v>
      </c>
      <c r="E1288" s="264" t="str">
        <f t="shared" si="20"/>
        <v>ROMale20-24</v>
      </c>
      <c r="F1288" s="263">
        <v>79645.830300000001</v>
      </c>
    </row>
    <row r="1289" spans="2:6" x14ac:dyDescent="0.2">
      <c r="B1289" s="261" t="s">
        <v>40</v>
      </c>
      <c r="C1289" s="261" t="s">
        <v>47</v>
      </c>
      <c r="D1289" s="264" t="s">
        <v>74</v>
      </c>
      <c r="E1289" s="264" t="str">
        <f t="shared" si="20"/>
        <v>ROMale25-29</v>
      </c>
      <c r="F1289" s="263">
        <v>78681.714999999997</v>
      </c>
    </row>
    <row r="1290" spans="2:6" x14ac:dyDescent="0.2">
      <c r="B1290" s="261" t="s">
        <v>40</v>
      </c>
      <c r="C1290" s="261" t="s">
        <v>47</v>
      </c>
      <c r="D1290" s="264" t="s">
        <v>75</v>
      </c>
      <c r="E1290" s="264" t="str">
        <f t="shared" si="20"/>
        <v>ROMale30-34</v>
      </c>
      <c r="F1290" s="263">
        <v>78035.176000000007</v>
      </c>
    </row>
    <row r="1291" spans="2:6" x14ac:dyDescent="0.2">
      <c r="B1291" s="261" t="s">
        <v>40</v>
      </c>
      <c r="C1291" s="261" t="s">
        <v>47</v>
      </c>
      <c r="D1291" s="264" t="s">
        <v>76</v>
      </c>
      <c r="E1291" s="264" t="str">
        <f t="shared" si="20"/>
        <v>ROMale35-39</v>
      </c>
      <c r="F1291" s="263">
        <v>73568.660900000003</v>
      </c>
    </row>
    <row r="1292" spans="2:6" x14ac:dyDescent="0.2">
      <c r="B1292" s="261" t="s">
        <v>40</v>
      </c>
      <c r="C1292" s="261" t="s">
        <v>47</v>
      </c>
      <c r="D1292" s="264" t="s">
        <v>77</v>
      </c>
      <c r="E1292" s="264" t="str">
        <f t="shared" si="20"/>
        <v>ROMale40-44</v>
      </c>
      <c r="F1292" s="263">
        <v>64655.153299999998</v>
      </c>
    </row>
    <row r="1293" spans="2:6" x14ac:dyDescent="0.2">
      <c r="B1293" s="261" t="s">
        <v>40</v>
      </c>
      <c r="C1293" s="261" t="s">
        <v>47</v>
      </c>
      <c r="D1293" s="264" t="s">
        <v>78</v>
      </c>
      <c r="E1293" s="264" t="str">
        <f t="shared" si="20"/>
        <v>ROMale45-49</v>
      </c>
      <c r="F1293" s="263">
        <v>55877.554499999998</v>
      </c>
    </row>
    <row r="1294" spans="2:6" x14ac:dyDescent="0.2">
      <c r="B1294" s="261" t="s">
        <v>40</v>
      </c>
      <c r="C1294" s="261" t="s">
        <v>47</v>
      </c>
      <c r="D1294" s="264" t="s">
        <v>79</v>
      </c>
      <c r="E1294" s="264" t="str">
        <f t="shared" si="20"/>
        <v>ROMale50-54</v>
      </c>
      <c r="F1294" s="263">
        <v>51085.245999999999</v>
      </c>
    </row>
    <row r="1295" spans="2:6" x14ac:dyDescent="0.2">
      <c r="B1295" s="261" t="s">
        <v>40</v>
      </c>
      <c r="C1295" s="261" t="s">
        <v>47</v>
      </c>
      <c r="D1295" s="264" t="s">
        <v>80</v>
      </c>
      <c r="E1295" s="264" t="str">
        <f t="shared" si="20"/>
        <v>ROMale55-59</v>
      </c>
      <c r="F1295" s="263">
        <v>42432.196600000003</v>
      </c>
    </row>
    <row r="1296" spans="2:6" x14ac:dyDescent="0.2">
      <c r="B1296" s="261" t="s">
        <v>40</v>
      </c>
      <c r="C1296" s="261" t="s">
        <v>47</v>
      </c>
      <c r="D1296" s="264" t="s">
        <v>81</v>
      </c>
      <c r="E1296" s="264" t="str">
        <f t="shared" si="20"/>
        <v>ROMale60-64</v>
      </c>
      <c r="F1296" s="263">
        <v>31669.0288</v>
      </c>
    </row>
    <row r="1297" spans="2:6" x14ac:dyDescent="0.2">
      <c r="B1297" s="261" t="s">
        <v>40</v>
      </c>
      <c r="C1297" s="261" t="s">
        <v>47</v>
      </c>
      <c r="D1297" s="264" t="s">
        <v>82</v>
      </c>
      <c r="E1297" s="264" t="str">
        <f t="shared" si="20"/>
        <v>ROMale65-69</v>
      </c>
      <c r="F1297" s="263">
        <v>21846.869900000002</v>
      </c>
    </row>
    <row r="1298" spans="2:6" x14ac:dyDescent="0.2">
      <c r="B1298" s="261" t="s">
        <v>40</v>
      </c>
      <c r="C1298" s="261" t="s">
        <v>47</v>
      </c>
      <c r="D1298" s="264" t="s">
        <v>19</v>
      </c>
      <c r="E1298" s="264" t="str">
        <f t="shared" si="20"/>
        <v>ROMale70-74</v>
      </c>
      <c r="F1298" s="263">
        <v>14307.922699999999</v>
      </c>
    </row>
    <row r="1299" spans="2:6" x14ac:dyDescent="0.2">
      <c r="B1299" s="261" t="s">
        <v>40</v>
      </c>
      <c r="C1299" s="261" t="s">
        <v>47</v>
      </c>
      <c r="D1299" s="264" t="s">
        <v>20</v>
      </c>
      <c r="E1299" s="264" t="str">
        <f t="shared" si="20"/>
        <v>ROMale75-79</v>
      </c>
      <c r="F1299" s="263">
        <v>8755.7980000000007</v>
      </c>
    </row>
    <row r="1300" spans="2:6" x14ac:dyDescent="0.2">
      <c r="B1300" s="261" t="s">
        <v>40</v>
      </c>
      <c r="C1300" s="261" t="s">
        <v>47</v>
      </c>
      <c r="D1300" s="264" t="s">
        <v>21</v>
      </c>
      <c r="E1300" s="264" t="str">
        <f t="shared" si="20"/>
        <v>ROMale80-84</v>
      </c>
      <c r="F1300" s="263">
        <v>5083.8503000000001</v>
      </c>
    </row>
    <row r="1301" spans="2:6" x14ac:dyDescent="0.2">
      <c r="B1301" s="261" t="s">
        <v>40</v>
      </c>
      <c r="C1301" s="261" t="s">
        <v>47</v>
      </c>
      <c r="D1301" s="264" t="s">
        <v>22</v>
      </c>
      <c r="E1301" s="264" t="str">
        <f t="shared" si="20"/>
        <v>ROMale85-89</v>
      </c>
      <c r="F1301" s="263">
        <v>2231.9054000000001</v>
      </c>
    </row>
    <row r="1302" spans="2:6" x14ac:dyDescent="0.2">
      <c r="B1302" s="261" t="s">
        <v>40</v>
      </c>
      <c r="C1302" s="261" t="s">
        <v>47</v>
      </c>
      <c r="D1302" s="264" t="s">
        <v>5</v>
      </c>
      <c r="E1302" s="264" t="str">
        <f t="shared" si="20"/>
        <v>ROMale90+</v>
      </c>
      <c r="F1302" s="263">
        <v>1179.5021999999999</v>
      </c>
    </row>
    <row r="1303" spans="2:6" x14ac:dyDescent="0.2">
      <c r="B1303" s="261" t="s">
        <v>40</v>
      </c>
      <c r="C1303" s="261" t="s">
        <v>3</v>
      </c>
      <c r="D1303" s="264">
        <v>0</v>
      </c>
      <c r="E1303" s="264" t="str">
        <f t="shared" si="20"/>
        <v>ROTotal0</v>
      </c>
      <c r="F1303" s="263">
        <v>28223.724600000001</v>
      </c>
    </row>
    <row r="1304" spans="2:6" x14ac:dyDescent="0.2">
      <c r="B1304" s="261" t="s">
        <v>40</v>
      </c>
      <c r="C1304" s="261" t="s">
        <v>3</v>
      </c>
      <c r="D1304" s="265" t="s">
        <v>107</v>
      </c>
      <c r="E1304" s="264" t="str">
        <f t="shared" si="20"/>
        <v>ROTotal01-04</v>
      </c>
      <c r="F1304" s="263">
        <v>111627.4004</v>
      </c>
    </row>
    <row r="1305" spans="2:6" x14ac:dyDescent="0.2">
      <c r="B1305" s="261" t="s">
        <v>40</v>
      </c>
      <c r="C1305" s="261" t="s">
        <v>3</v>
      </c>
      <c r="D1305" s="265" t="s">
        <v>106</v>
      </c>
      <c r="E1305" s="264" t="str">
        <f t="shared" si="20"/>
        <v>ROTotal05-09</v>
      </c>
      <c r="F1305" s="263">
        <v>134391.81969999999</v>
      </c>
    </row>
    <row r="1306" spans="2:6" x14ac:dyDescent="0.2">
      <c r="B1306" s="261" t="s">
        <v>40</v>
      </c>
      <c r="C1306" s="261" t="s">
        <v>3</v>
      </c>
      <c r="D1306" s="265" t="s">
        <v>71</v>
      </c>
      <c r="E1306" s="264" t="str">
        <f t="shared" si="20"/>
        <v>ROTotal10-14</v>
      </c>
      <c r="F1306" s="263">
        <v>139520.01550000001</v>
      </c>
    </row>
    <row r="1307" spans="2:6" x14ac:dyDescent="0.2">
      <c r="B1307" s="261" t="s">
        <v>40</v>
      </c>
      <c r="C1307" s="261" t="s">
        <v>3</v>
      </c>
      <c r="D1307" s="264" t="s">
        <v>72</v>
      </c>
      <c r="E1307" s="264" t="str">
        <f t="shared" si="20"/>
        <v>ROTotal15-19</v>
      </c>
      <c r="F1307" s="263">
        <v>152497.5834</v>
      </c>
    </row>
    <row r="1308" spans="2:6" x14ac:dyDescent="0.2">
      <c r="B1308" s="261" t="s">
        <v>40</v>
      </c>
      <c r="C1308" s="261" t="s">
        <v>3</v>
      </c>
      <c r="D1308" s="264" t="s">
        <v>73</v>
      </c>
      <c r="E1308" s="264" t="str">
        <f t="shared" si="20"/>
        <v>ROTotal20-24</v>
      </c>
      <c r="F1308" s="263">
        <v>157177.4662</v>
      </c>
    </row>
    <row r="1309" spans="2:6" x14ac:dyDescent="0.2">
      <c r="B1309" s="261" t="s">
        <v>40</v>
      </c>
      <c r="C1309" s="261" t="s">
        <v>3</v>
      </c>
      <c r="D1309" s="264" t="s">
        <v>74</v>
      </c>
      <c r="E1309" s="264" t="str">
        <f t="shared" si="20"/>
        <v>ROTotal25-29</v>
      </c>
      <c r="F1309" s="263">
        <v>156454.26759999999</v>
      </c>
    </row>
    <row r="1310" spans="2:6" x14ac:dyDescent="0.2">
      <c r="B1310" s="261" t="s">
        <v>40</v>
      </c>
      <c r="C1310" s="261" t="s">
        <v>3</v>
      </c>
      <c r="D1310" s="264" t="s">
        <v>75</v>
      </c>
      <c r="E1310" s="264" t="str">
        <f t="shared" si="20"/>
        <v>ROTotal30-34</v>
      </c>
      <c r="F1310" s="263">
        <v>154411.03030000001</v>
      </c>
    </row>
    <row r="1311" spans="2:6" x14ac:dyDescent="0.2">
      <c r="B1311" s="261" t="s">
        <v>40</v>
      </c>
      <c r="C1311" s="261" t="s">
        <v>3</v>
      </c>
      <c r="D1311" s="264" t="s">
        <v>76</v>
      </c>
      <c r="E1311" s="264" t="str">
        <f t="shared" si="20"/>
        <v>ROTotal35-39</v>
      </c>
      <c r="F1311" s="263">
        <v>147095.34109999999</v>
      </c>
    </row>
    <row r="1312" spans="2:6" x14ac:dyDescent="0.2">
      <c r="B1312" s="261" t="s">
        <v>40</v>
      </c>
      <c r="C1312" s="261" t="s">
        <v>3</v>
      </c>
      <c r="D1312" s="264" t="s">
        <v>77</v>
      </c>
      <c r="E1312" s="264" t="str">
        <f t="shared" si="20"/>
        <v>ROTotal40-44</v>
      </c>
      <c r="F1312" s="263">
        <v>130114.8538</v>
      </c>
    </row>
    <row r="1313" spans="2:6" x14ac:dyDescent="0.2">
      <c r="B1313" s="261" t="s">
        <v>40</v>
      </c>
      <c r="C1313" s="261" t="s">
        <v>3</v>
      </c>
      <c r="D1313" s="264" t="s">
        <v>78</v>
      </c>
      <c r="E1313" s="264" t="str">
        <f t="shared" si="20"/>
        <v>ROTotal45-49</v>
      </c>
      <c r="F1313" s="263">
        <v>112948.269</v>
      </c>
    </row>
    <row r="1314" spans="2:6" x14ac:dyDescent="0.2">
      <c r="B1314" s="261" t="s">
        <v>40</v>
      </c>
      <c r="C1314" s="261" t="s">
        <v>3</v>
      </c>
      <c r="D1314" s="264" t="s">
        <v>79</v>
      </c>
      <c r="E1314" s="264" t="str">
        <f t="shared" si="20"/>
        <v>ROTotal50-54</v>
      </c>
      <c r="F1314" s="263">
        <v>99957.356899999999</v>
      </c>
    </row>
    <row r="1315" spans="2:6" x14ac:dyDescent="0.2">
      <c r="B1315" s="261" t="s">
        <v>40</v>
      </c>
      <c r="C1315" s="261" t="s">
        <v>3</v>
      </c>
      <c r="D1315" s="264" t="s">
        <v>80</v>
      </c>
      <c r="E1315" s="264" t="str">
        <f t="shared" si="20"/>
        <v>ROTotal55-59</v>
      </c>
      <c r="F1315" s="263">
        <v>82275.044500000004</v>
      </c>
    </row>
    <row r="1316" spans="2:6" x14ac:dyDescent="0.2">
      <c r="B1316" s="261" t="s">
        <v>40</v>
      </c>
      <c r="C1316" s="261" t="s">
        <v>3</v>
      </c>
      <c r="D1316" s="264" t="s">
        <v>81</v>
      </c>
      <c r="E1316" s="264" t="str">
        <f t="shared" si="20"/>
        <v>ROTotal60-64</v>
      </c>
      <c r="F1316" s="263">
        <v>62188.571799999998</v>
      </c>
    </row>
    <row r="1317" spans="2:6" x14ac:dyDescent="0.2">
      <c r="B1317" s="261" t="s">
        <v>40</v>
      </c>
      <c r="C1317" s="261" t="s">
        <v>3</v>
      </c>
      <c r="D1317" s="264" t="s">
        <v>82</v>
      </c>
      <c r="E1317" s="264" t="str">
        <f t="shared" si="20"/>
        <v>ROTotal65-69</v>
      </c>
      <c r="F1317" s="263">
        <v>43640.752899999999</v>
      </c>
    </row>
    <row r="1318" spans="2:6" x14ac:dyDescent="0.2">
      <c r="B1318" s="261" t="s">
        <v>40</v>
      </c>
      <c r="C1318" s="261" t="s">
        <v>3</v>
      </c>
      <c r="D1318" s="264" t="s">
        <v>19</v>
      </c>
      <c r="E1318" s="264" t="str">
        <f t="shared" si="20"/>
        <v>ROTotal70-74</v>
      </c>
      <c r="F1318" s="263">
        <v>28343.487000000001</v>
      </c>
    </row>
    <row r="1319" spans="2:6" x14ac:dyDescent="0.2">
      <c r="B1319" s="261" t="s">
        <v>40</v>
      </c>
      <c r="C1319" s="261" t="s">
        <v>3</v>
      </c>
      <c r="D1319" s="264" t="s">
        <v>20</v>
      </c>
      <c r="E1319" s="264" t="str">
        <f t="shared" si="20"/>
        <v>ROTotal75-79</v>
      </c>
      <c r="F1319" s="263">
        <v>17811.035500000002</v>
      </c>
    </row>
    <row r="1320" spans="2:6" x14ac:dyDescent="0.2">
      <c r="B1320" s="261" t="s">
        <v>40</v>
      </c>
      <c r="C1320" s="261" t="s">
        <v>3</v>
      </c>
      <c r="D1320" s="264" t="s">
        <v>21</v>
      </c>
      <c r="E1320" s="264" t="str">
        <f t="shared" si="20"/>
        <v>ROTotal80-84</v>
      </c>
      <c r="F1320" s="263">
        <v>10201.930700000001</v>
      </c>
    </row>
    <row r="1321" spans="2:6" x14ac:dyDescent="0.2">
      <c r="B1321" s="261" t="s">
        <v>40</v>
      </c>
      <c r="C1321" s="261" t="s">
        <v>3</v>
      </c>
      <c r="D1321" s="264" t="s">
        <v>22</v>
      </c>
      <c r="E1321" s="264" t="str">
        <f t="shared" si="20"/>
        <v>ROTotal85-89</v>
      </c>
      <c r="F1321" s="263">
        <v>4664.6842999999999</v>
      </c>
    </row>
    <row r="1322" spans="2:6" x14ac:dyDescent="0.2">
      <c r="B1322" s="261" t="s">
        <v>40</v>
      </c>
      <c r="C1322" s="261" t="s">
        <v>3</v>
      </c>
      <c r="D1322" s="264" t="s">
        <v>5</v>
      </c>
      <c r="E1322" s="264" t="str">
        <f t="shared" si="20"/>
        <v>ROTotal90+</v>
      </c>
      <c r="F1322" s="263">
        <v>2536.6442999999999</v>
      </c>
    </row>
    <row r="1323" spans="2:6" x14ac:dyDescent="0.2">
      <c r="B1323" s="261" t="s">
        <v>43</v>
      </c>
      <c r="C1323" s="261" t="s">
        <v>48</v>
      </c>
      <c r="D1323" s="264">
        <v>0</v>
      </c>
      <c r="E1323" s="264" t="str">
        <f t="shared" si="20"/>
        <v>RRFemale0</v>
      </c>
      <c r="F1323" s="263">
        <v>5868.9817999999996</v>
      </c>
    </row>
    <row r="1324" spans="2:6" x14ac:dyDescent="0.2">
      <c r="B1324" s="261" t="s">
        <v>43</v>
      </c>
      <c r="C1324" s="261" t="s">
        <v>48</v>
      </c>
      <c r="D1324" s="265" t="s">
        <v>107</v>
      </c>
      <c r="E1324" s="264" t="str">
        <f t="shared" si="20"/>
        <v>RRFemale01-04</v>
      </c>
      <c r="F1324" s="263">
        <v>22308.044300000001</v>
      </c>
    </row>
    <row r="1325" spans="2:6" x14ac:dyDescent="0.2">
      <c r="B1325" s="261" t="s">
        <v>43</v>
      </c>
      <c r="C1325" s="261" t="s">
        <v>48</v>
      </c>
      <c r="D1325" s="265" t="s">
        <v>106</v>
      </c>
      <c r="E1325" s="264" t="str">
        <f t="shared" si="20"/>
        <v>RRFemale05-09</v>
      </c>
      <c r="F1325" s="263">
        <v>26698.0628</v>
      </c>
    </row>
    <row r="1326" spans="2:6" x14ac:dyDescent="0.2">
      <c r="B1326" s="261" t="s">
        <v>43</v>
      </c>
      <c r="C1326" s="261" t="s">
        <v>48</v>
      </c>
      <c r="D1326" s="265" t="s">
        <v>71</v>
      </c>
      <c r="E1326" s="264" t="str">
        <f t="shared" si="20"/>
        <v>RRFemale10-14</v>
      </c>
      <c r="F1326" s="263">
        <v>25823.875100000001</v>
      </c>
    </row>
    <row r="1327" spans="2:6" x14ac:dyDescent="0.2">
      <c r="B1327" s="261" t="s">
        <v>43</v>
      </c>
      <c r="C1327" s="261" t="s">
        <v>48</v>
      </c>
      <c r="D1327" s="264" t="s">
        <v>72</v>
      </c>
      <c r="E1327" s="264" t="str">
        <f t="shared" si="20"/>
        <v>RRFemale15-19</v>
      </c>
      <c r="F1327" s="263">
        <v>26386.5874</v>
      </c>
    </row>
    <row r="1328" spans="2:6" x14ac:dyDescent="0.2">
      <c r="B1328" s="261" t="s">
        <v>43</v>
      </c>
      <c r="C1328" s="261" t="s">
        <v>48</v>
      </c>
      <c r="D1328" s="264" t="s">
        <v>73</v>
      </c>
      <c r="E1328" s="264" t="str">
        <f t="shared" si="20"/>
        <v>RRFemale20-24</v>
      </c>
      <c r="F1328" s="263">
        <v>28570.868399999999</v>
      </c>
    </row>
    <row r="1329" spans="2:6" x14ac:dyDescent="0.2">
      <c r="B1329" s="261" t="s">
        <v>43</v>
      </c>
      <c r="C1329" s="261" t="s">
        <v>48</v>
      </c>
      <c r="D1329" s="264" t="s">
        <v>74</v>
      </c>
      <c r="E1329" s="264" t="str">
        <f t="shared" si="20"/>
        <v>RRFemale25-29</v>
      </c>
      <c r="F1329" s="263">
        <v>28364.368600000002</v>
      </c>
    </row>
    <row r="1330" spans="2:6" x14ac:dyDescent="0.2">
      <c r="B1330" s="261" t="s">
        <v>43</v>
      </c>
      <c r="C1330" s="261" t="s">
        <v>48</v>
      </c>
      <c r="D1330" s="264" t="s">
        <v>75</v>
      </c>
      <c r="E1330" s="264" t="str">
        <f t="shared" si="20"/>
        <v>RRFemale30-34</v>
      </c>
      <c r="F1330" s="263">
        <v>26398.117699999999</v>
      </c>
    </row>
    <row r="1331" spans="2:6" x14ac:dyDescent="0.2">
      <c r="B1331" s="261" t="s">
        <v>43</v>
      </c>
      <c r="C1331" s="261" t="s">
        <v>48</v>
      </c>
      <c r="D1331" s="264" t="s">
        <v>76</v>
      </c>
      <c r="E1331" s="264" t="str">
        <f t="shared" si="20"/>
        <v>RRFemale35-39</v>
      </c>
      <c r="F1331" s="263">
        <v>24625.7739</v>
      </c>
    </row>
    <row r="1332" spans="2:6" x14ac:dyDescent="0.2">
      <c r="B1332" s="261" t="s">
        <v>43</v>
      </c>
      <c r="C1332" s="261" t="s">
        <v>48</v>
      </c>
      <c r="D1332" s="264" t="s">
        <v>77</v>
      </c>
      <c r="E1332" s="264" t="str">
        <f t="shared" si="20"/>
        <v>RRFemale40-44</v>
      </c>
      <c r="F1332" s="263">
        <v>19858.703799999999</v>
      </c>
    </row>
    <row r="1333" spans="2:6" x14ac:dyDescent="0.2">
      <c r="B1333" s="261" t="s">
        <v>43</v>
      </c>
      <c r="C1333" s="261" t="s">
        <v>48</v>
      </c>
      <c r="D1333" s="264" t="s">
        <v>78</v>
      </c>
      <c r="E1333" s="264" t="str">
        <f t="shared" si="20"/>
        <v>RRFemale45-49</v>
      </c>
      <c r="F1333" s="263">
        <v>15511.3385</v>
      </c>
    </row>
    <row r="1334" spans="2:6" x14ac:dyDescent="0.2">
      <c r="B1334" s="261" t="s">
        <v>43</v>
      </c>
      <c r="C1334" s="261" t="s">
        <v>48</v>
      </c>
      <c r="D1334" s="264" t="s">
        <v>79</v>
      </c>
      <c r="E1334" s="264" t="str">
        <f t="shared" si="20"/>
        <v>RRFemale50-54</v>
      </c>
      <c r="F1334" s="263">
        <v>12381.3868</v>
      </c>
    </row>
    <row r="1335" spans="2:6" x14ac:dyDescent="0.2">
      <c r="B1335" s="261" t="s">
        <v>43</v>
      </c>
      <c r="C1335" s="261" t="s">
        <v>48</v>
      </c>
      <c r="D1335" s="264" t="s">
        <v>80</v>
      </c>
      <c r="E1335" s="264" t="str">
        <f t="shared" si="20"/>
        <v>RRFemale55-59</v>
      </c>
      <c r="F1335" s="263">
        <v>10020.67</v>
      </c>
    </row>
    <row r="1336" spans="2:6" x14ac:dyDescent="0.2">
      <c r="B1336" s="261" t="s">
        <v>43</v>
      </c>
      <c r="C1336" s="261" t="s">
        <v>48</v>
      </c>
      <c r="D1336" s="264" t="s">
        <v>81</v>
      </c>
      <c r="E1336" s="264" t="str">
        <f t="shared" si="20"/>
        <v>RRFemale60-64</v>
      </c>
      <c r="F1336" s="263">
        <v>7554.3269</v>
      </c>
    </row>
    <row r="1337" spans="2:6" x14ac:dyDescent="0.2">
      <c r="B1337" s="261" t="s">
        <v>43</v>
      </c>
      <c r="C1337" s="261" t="s">
        <v>48</v>
      </c>
      <c r="D1337" s="264" t="s">
        <v>82</v>
      </c>
      <c r="E1337" s="264" t="str">
        <f t="shared" si="20"/>
        <v>RRFemale65-69</v>
      </c>
      <c r="F1337" s="263">
        <v>5231.9156000000003</v>
      </c>
    </row>
    <row r="1338" spans="2:6" x14ac:dyDescent="0.2">
      <c r="B1338" s="261" t="s">
        <v>43</v>
      </c>
      <c r="C1338" s="261" t="s">
        <v>48</v>
      </c>
      <c r="D1338" s="264" t="s">
        <v>19</v>
      </c>
      <c r="E1338" s="264" t="str">
        <f t="shared" si="20"/>
        <v>RRFemale70-74</v>
      </c>
      <c r="F1338" s="263">
        <v>3381.7132000000001</v>
      </c>
    </row>
    <row r="1339" spans="2:6" x14ac:dyDescent="0.2">
      <c r="B1339" s="261" t="s">
        <v>43</v>
      </c>
      <c r="C1339" s="261" t="s">
        <v>48</v>
      </c>
      <c r="D1339" s="264" t="s">
        <v>20</v>
      </c>
      <c r="E1339" s="264" t="str">
        <f t="shared" si="20"/>
        <v>RRFemale75-79</v>
      </c>
      <c r="F1339" s="263">
        <v>2028.7148999999999</v>
      </c>
    </row>
    <row r="1340" spans="2:6" x14ac:dyDescent="0.2">
      <c r="B1340" s="261" t="s">
        <v>43</v>
      </c>
      <c r="C1340" s="261" t="s">
        <v>48</v>
      </c>
      <c r="D1340" s="264" t="s">
        <v>21</v>
      </c>
      <c r="E1340" s="264" t="str">
        <f t="shared" si="20"/>
        <v>RRFemale80-84</v>
      </c>
      <c r="F1340" s="263">
        <v>1198.2612999999999</v>
      </c>
    </row>
    <row r="1341" spans="2:6" x14ac:dyDescent="0.2">
      <c r="B1341" s="261" t="s">
        <v>43</v>
      </c>
      <c r="C1341" s="261" t="s">
        <v>48</v>
      </c>
      <c r="D1341" s="264" t="s">
        <v>22</v>
      </c>
      <c r="E1341" s="264" t="str">
        <f t="shared" si="20"/>
        <v>RRFemale85-89</v>
      </c>
      <c r="F1341" s="263">
        <v>584.15949999999998</v>
      </c>
    </row>
    <row r="1342" spans="2:6" x14ac:dyDescent="0.2">
      <c r="B1342" s="261" t="s">
        <v>43</v>
      </c>
      <c r="C1342" s="261" t="s">
        <v>48</v>
      </c>
      <c r="D1342" s="264" t="s">
        <v>5</v>
      </c>
      <c r="E1342" s="264" t="str">
        <f t="shared" si="20"/>
        <v>RRFemale90+</v>
      </c>
      <c r="F1342" s="263">
        <v>311.78109999999998</v>
      </c>
    </row>
    <row r="1343" spans="2:6" x14ac:dyDescent="0.2">
      <c r="B1343" s="261" t="s">
        <v>43</v>
      </c>
      <c r="C1343" s="261" t="s">
        <v>47</v>
      </c>
      <c r="D1343" s="264">
        <v>0</v>
      </c>
      <c r="E1343" s="264" t="str">
        <f t="shared" si="20"/>
        <v>RRMale0</v>
      </c>
      <c r="F1343" s="263">
        <v>6162.4843000000001</v>
      </c>
    </row>
    <row r="1344" spans="2:6" x14ac:dyDescent="0.2">
      <c r="B1344" s="261" t="s">
        <v>43</v>
      </c>
      <c r="C1344" s="261" t="s">
        <v>47</v>
      </c>
      <c r="D1344" s="265" t="s">
        <v>107</v>
      </c>
      <c r="E1344" s="264" t="str">
        <f t="shared" si="20"/>
        <v>RRMale01-04</v>
      </c>
      <c r="F1344" s="263">
        <v>23382.0975</v>
      </c>
    </row>
    <row r="1345" spans="2:6" x14ac:dyDescent="0.2">
      <c r="B1345" s="261" t="s">
        <v>43</v>
      </c>
      <c r="C1345" s="261" t="s">
        <v>47</v>
      </c>
      <c r="D1345" s="265" t="s">
        <v>106</v>
      </c>
      <c r="E1345" s="264" t="str">
        <f t="shared" si="20"/>
        <v>RRMale05-09</v>
      </c>
      <c r="F1345" s="263">
        <v>27878.1296</v>
      </c>
    </row>
    <row r="1346" spans="2:6" x14ac:dyDescent="0.2">
      <c r="B1346" s="261" t="s">
        <v>43</v>
      </c>
      <c r="C1346" s="261" t="s">
        <v>47</v>
      </c>
      <c r="D1346" s="265" t="s">
        <v>71</v>
      </c>
      <c r="E1346" s="264" t="str">
        <f t="shared" si="20"/>
        <v>RRMale10-14</v>
      </c>
      <c r="F1346" s="263">
        <v>26751.655500000001</v>
      </c>
    </row>
    <row r="1347" spans="2:6" x14ac:dyDescent="0.2">
      <c r="B1347" s="261" t="s">
        <v>43</v>
      </c>
      <c r="C1347" s="261" t="s">
        <v>47</v>
      </c>
      <c r="D1347" s="264" t="s">
        <v>72</v>
      </c>
      <c r="E1347" s="264" t="str">
        <f t="shared" si="20"/>
        <v>RRMale15-19</v>
      </c>
      <c r="F1347" s="263">
        <v>27314.8158</v>
      </c>
    </row>
    <row r="1348" spans="2:6" x14ac:dyDescent="0.2">
      <c r="B1348" s="261" t="s">
        <v>43</v>
      </c>
      <c r="C1348" s="261" t="s">
        <v>47</v>
      </c>
      <c r="D1348" s="264" t="s">
        <v>73</v>
      </c>
      <c r="E1348" s="264" t="str">
        <f t="shared" ref="E1348:E1411" si="21">_xlfn.CONCAT(B1348,C1348,D1348)</f>
        <v>RRMale20-24</v>
      </c>
      <c r="F1348" s="263">
        <v>30915.036700000001</v>
      </c>
    </row>
    <row r="1349" spans="2:6" x14ac:dyDescent="0.2">
      <c r="B1349" s="261" t="s">
        <v>43</v>
      </c>
      <c r="C1349" s="261" t="s">
        <v>47</v>
      </c>
      <c r="D1349" s="264" t="s">
        <v>74</v>
      </c>
      <c r="E1349" s="264" t="str">
        <f t="shared" si="21"/>
        <v>RRMale25-29</v>
      </c>
      <c r="F1349" s="263">
        <v>31222.031500000001</v>
      </c>
    </row>
    <row r="1350" spans="2:6" x14ac:dyDescent="0.2">
      <c r="B1350" s="261" t="s">
        <v>43</v>
      </c>
      <c r="C1350" s="261" t="s">
        <v>47</v>
      </c>
      <c r="D1350" s="264" t="s">
        <v>75</v>
      </c>
      <c r="E1350" s="264" t="str">
        <f t="shared" si="21"/>
        <v>RRMale30-34</v>
      </c>
      <c r="F1350" s="263">
        <v>29077.628799999999</v>
      </c>
    </row>
    <row r="1351" spans="2:6" x14ac:dyDescent="0.2">
      <c r="B1351" s="261" t="s">
        <v>43</v>
      </c>
      <c r="C1351" s="261" t="s">
        <v>47</v>
      </c>
      <c r="D1351" s="264" t="s">
        <v>76</v>
      </c>
      <c r="E1351" s="264" t="str">
        <f t="shared" si="21"/>
        <v>RRMale35-39</v>
      </c>
      <c r="F1351" s="263">
        <v>26057.904699999999</v>
      </c>
    </row>
    <row r="1352" spans="2:6" x14ac:dyDescent="0.2">
      <c r="B1352" s="261" t="s">
        <v>43</v>
      </c>
      <c r="C1352" s="261" t="s">
        <v>47</v>
      </c>
      <c r="D1352" s="264" t="s">
        <v>77</v>
      </c>
      <c r="E1352" s="264" t="str">
        <f t="shared" si="21"/>
        <v>RRMale40-44</v>
      </c>
      <c r="F1352" s="263">
        <v>21006.806199999999</v>
      </c>
    </row>
    <row r="1353" spans="2:6" x14ac:dyDescent="0.2">
      <c r="B1353" s="261" t="s">
        <v>43</v>
      </c>
      <c r="C1353" s="261" t="s">
        <v>47</v>
      </c>
      <c r="D1353" s="264" t="s">
        <v>78</v>
      </c>
      <c r="E1353" s="264" t="str">
        <f t="shared" si="21"/>
        <v>RRMale45-49</v>
      </c>
      <c r="F1353" s="263">
        <v>16588.636999999999</v>
      </c>
    </row>
    <row r="1354" spans="2:6" x14ac:dyDescent="0.2">
      <c r="B1354" s="261" t="s">
        <v>43</v>
      </c>
      <c r="C1354" s="261" t="s">
        <v>47</v>
      </c>
      <c r="D1354" s="264" t="s">
        <v>79</v>
      </c>
      <c r="E1354" s="264" t="str">
        <f t="shared" si="21"/>
        <v>RRMale50-54</v>
      </c>
      <c r="F1354" s="263">
        <v>13471.627699999999</v>
      </c>
    </row>
    <row r="1355" spans="2:6" x14ac:dyDescent="0.2">
      <c r="B1355" s="261" t="s">
        <v>43</v>
      </c>
      <c r="C1355" s="261" t="s">
        <v>47</v>
      </c>
      <c r="D1355" s="264" t="s">
        <v>80</v>
      </c>
      <c r="E1355" s="264" t="str">
        <f t="shared" si="21"/>
        <v>RRMale55-59</v>
      </c>
      <c r="F1355" s="263">
        <v>10750.383099999999</v>
      </c>
    </row>
    <row r="1356" spans="2:6" x14ac:dyDescent="0.2">
      <c r="B1356" s="261" t="s">
        <v>43</v>
      </c>
      <c r="C1356" s="261" t="s">
        <v>47</v>
      </c>
      <c r="D1356" s="264" t="s">
        <v>81</v>
      </c>
      <c r="E1356" s="264" t="str">
        <f t="shared" si="21"/>
        <v>RRMale60-64</v>
      </c>
      <c r="F1356" s="263">
        <v>7867.7984999999999</v>
      </c>
    </row>
    <row r="1357" spans="2:6" x14ac:dyDescent="0.2">
      <c r="B1357" s="261" t="s">
        <v>43</v>
      </c>
      <c r="C1357" s="261" t="s">
        <v>47</v>
      </c>
      <c r="D1357" s="264" t="s">
        <v>82</v>
      </c>
      <c r="E1357" s="264" t="str">
        <f t="shared" si="21"/>
        <v>RRMale65-69</v>
      </c>
      <c r="F1357" s="263">
        <v>5617.3801000000003</v>
      </c>
    </row>
    <row r="1358" spans="2:6" x14ac:dyDescent="0.2">
      <c r="B1358" s="261" t="s">
        <v>43</v>
      </c>
      <c r="C1358" s="261" t="s">
        <v>47</v>
      </c>
      <c r="D1358" s="264" t="s">
        <v>19</v>
      </c>
      <c r="E1358" s="264" t="str">
        <f t="shared" si="21"/>
        <v>RRMale70-74</v>
      </c>
      <c r="F1358" s="263">
        <v>3627.6170000000002</v>
      </c>
    </row>
    <row r="1359" spans="2:6" x14ac:dyDescent="0.2">
      <c r="B1359" s="261" t="s">
        <v>43</v>
      </c>
      <c r="C1359" s="261" t="s">
        <v>47</v>
      </c>
      <c r="D1359" s="264" t="s">
        <v>20</v>
      </c>
      <c r="E1359" s="264" t="str">
        <f t="shared" si="21"/>
        <v>RRMale75-79</v>
      </c>
      <c r="F1359" s="263">
        <v>1978.6026999999999</v>
      </c>
    </row>
    <row r="1360" spans="2:6" x14ac:dyDescent="0.2">
      <c r="B1360" s="261" t="s">
        <v>43</v>
      </c>
      <c r="C1360" s="261" t="s">
        <v>47</v>
      </c>
      <c r="D1360" s="264" t="s">
        <v>21</v>
      </c>
      <c r="E1360" s="264" t="str">
        <f t="shared" si="21"/>
        <v>RRMale80-84</v>
      </c>
      <c r="F1360" s="263">
        <v>1048.3492000000001</v>
      </c>
    </row>
    <row r="1361" spans="2:6" x14ac:dyDescent="0.2">
      <c r="B1361" s="261" t="s">
        <v>43</v>
      </c>
      <c r="C1361" s="261" t="s">
        <v>47</v>
      </c>
      <c r="D1361" s="264" t="s">
        <v>22</v>
      </c>
      <c r="E1361" s="264" t="str">
        <f t="shared" si="21"/>
        <v>RRMale85-89</v>
      </c>
      <c r="F1361" s="263">
        <v>440.57440000000003</v>
      </c>
    </row>
    <row r="1362" spans="2:6" x14ac:dyDescent="0.2">
      <c r="B1362" s="261" t="s">
        <v>43</v>
      </c>
      <c r="C1362" s="261" t="s">
        <v>47</v>
      </c>
      <c r="D1362" s="264" t="s">
        <v>5</v>
      </c>
      <c r="E1362" s="264" t="str">
        <f t="shared" si="21"/>
        <v>RRMale90+</v>
      </c>
      <c r="F1362" s="263">
        <v>209.6797</v>
      </c>
    </row>
    <row r="1363" spans="2:6" x14ac:dyDescent="0.2">
      <c r="B1363" s="261" t="s">
        <v>43</v>
      </c>
      <c r="C1363" s="261" t="s">
        <v>3</v>
      </c>
      <c r="D1363" s="264">
        <v>0</v>
      </c>
      <c r="E1363" s="264" t="str">
        <f t="shared" si="21"/>
        <v>RRTotal0</v>
      </c>
      <c r="F1363" s="263">
        <v>12031.466</v>
      </c>
    </row>
    <row r="1364" spans="2:6" x14ac:dyDescent="0.2">
      <c r="B1364" s="261" t="s">
        <v>43</v>
      </c>
      <c r="C1364" s="261" t="s">
        <v>3</v>
      </c>
      <c r="D1364" s="265" t="s">
        <v>107</v>
      </c>
      <c r="E1364" s="264" t="str">
        <f t="shared" si="21"/>
        <v>RRTotal01-04</v>
      </c>
      <c r="F1364" s="263">
        <v>45690.141799999998</v>
      </c>
    </row>
    <row r="1365" spans="2:6" x14ac:dyDescent="0.2">
      <c r="B1365" s="261" t="s">
        <v>43</v>
      </c>
      <c r="C1365" s="261" t="s">
        <v>3</v>
      </c>
      <c r="D1365" s="265" t="s">
        <v>106</v>
      </c>
      <c r="E1365" s="264" t="str">
        <f t="shared" si="21"/>
        <v>RRTotal05-09</v>
      </c>
      <c r="F1365" s="263">
        <v>54576.192000000003</v>
      </c>
    </row>
    <row r="1366" spans="2:6" x14ac:dyDescent="0.2">
      <c r="B1366" s="261" t="s">
        <v>43</v>
      </c>
      <c r="C1366" s="261" t="s">
        <v>3</v>
      </c>
      <c r="D1366" s="265" t="s">
        <v>71</v>
      </c>
      <c r="E1366" s="264" t="str">
        <f t="shared" si="21"/>
        <v>RRTotal10-14</v>
      </c>
      <c r="F1366" s="263">
        <v>52575.530100000004</v>
      </c>
    </row>
    <row r="1367" spans="2:6" x14ac:dyDescent="0.2">
      <c r="B1367" s="261" t="s">
        <v>43</v>
      </c>
      <c r="C1367" s="261" t="s">
        <v>3</v>
      </c>
      <c r="D1367" s="264" t="s">
        <v>72</v>
      </c>
      <c r="E1367" s="264" t="str">
        <f t="shared" si="21"/>
        <v>RRTotal15-19</v>
      </c>
      <c r="F1367" s="263">
        <v>53701.403100000003</v>
      </c>
    </row>
    <row r="1368" spans="2:6" x14ac:dyDescent="0.2">
      <c r="B1368" s="261" t="s">
        <v>43</v>
      </c>
      <c r="C1368" s="261" t="s">
        <v>3</v>
      </c>
      <c r="D1368" s="264" t="s">
        <v>73</v>
      </c>
      <c r="E1368" s="264" t="str">
        <f t="shared" si="21"/>
        <v>RRTotal20-24</v>
      </c>
      <c r="F1368" s="263">
        <v>59485.822699999997</v>
      </c>
    </row>
    <row r="1369" spans="2:6" x14ac:dyDescent="0.2">
      <c r="B1369" s="261" t="s">
        <v>43</v>
      </c>
      <c r="C1369" s="261" t="s">
        <v>3</v>
      </c>
      <c r="D1369" s="264" t="s">
        <v>74</v>
      </c>
      <c r="E1369" s="264" t="str">
        <f t="shared" si="21"/>
        <v>RRTotal25-29</v>
      </c>
      <c r="F1369" s="263">
        <v>59586.071600000003</v>
      </c>
    </row>
    <row r="1370" spans="2:6" x14ac:dyDescent="0.2">
      <c r="B1370" s="261" t="s">
        <v>43</v>
      </c>
      <c r="C1370" s="261" t="s">
        <v>3</v>
      </c>
      <c r="D1370" s="264" t="s">
        <v>75</v>
      </c>
      <c r="E1370" s="264" t="str">
        <f t="shared" si="21"/>
        <v>RRTotal30-34</v>
      </c>
      <c r="F1370" s="263">
        <v>55475.279300000002</v>
      </c>
    </row>
    <row r="1371" spans="2:6" x14ac:dyDescent="0.2">
      <c r="B1371" s="261" t="s">
        <v>43</v>
      </c>
      <c r="C1371" s="261" t="s">
        <v>3</v>
      </c>
      <c r="D1371" s="264" t="s">
        <v>76</v>
      </c>
      <c r="E1371" s="264" t="str">
        <f t="shared" si="21"/>
        <v>RRTotal35-39</v>
      </c>
      <c r="F1371" s="263">
        <v>50683.381699999998</v>
      </c>
    </row>
    <row r="1372" spans="2:6" x14ac:dyDescent="0.2">
      <c r="B1372" s="261" t="s">
        <v>43</v>
      </c>
      <c r="C1372" s="261" t="s">
        <v>3</v>
      </c>
      <c r="D1372" s="264" t="s">
        <v>77</v>
      </c>
      <c r="E1372" s="264" t="str">
        <f t="shared" si="21"/>
        <v>RRTotal40-44</v>
      </c>
      <c r="F1372" s="263">
        <v>40865.4159</v>
      </c>
    </row>
    <row r="1373" spans="2:6" x14ac:dyDescent="0.2">
      <c r="B1373" s="261" t="s">
        <v>43</v>
      </c>
      <c r="C1373" s="261" t="s">
        <v>3</v>
      </c>
      <c r="D1373" s="264" t="s">
        <v>78</v>
      </c>
      <c r="E1373" s="264" t="str">
        <f t="shared" si="21"/>
        <v>RRTotal45-49</v>
      </c>
      <c r="F1373" s="263">
        <v>32099.965499999998</v>
      </c>
    </row>
    <row r="1374" spans="2:6" x14ac:dyDescent="0.2">
      <c r="B1374" s="261" t="s">
        <v>43</v>
      </c>
      <c r="C1374" s="261" t="s">
        <v>3</v>
      </c>
      <c r="D1374" s="264" t="s">
        <v>79</v>
      </c>
      <c r="E1374" s="264" t="str">
        <f t="shared" si="21"/>
        <v>RRTotal50-54</v>
      </c>
      <c r="F1374" s="263">
        <v>25852.995999999999</v>
      </c>
    </row>
    <row r="1375" spans="2:6" x14ac:dyDescent="0.2">
      <c r="B1375" s="261" t="s">
        <v>43</v>
      </c>
      <c r="C1375" s="261" t="s">
        <v>3</v>
      </c>
      <c r="D1375" s="264" t="s">
        <v>80</v>
      </c>
      <c r="E1375" s="264" t="str">
        <f t="shared" si="21"/>
        <v>RRTotal55-59</v>
      </c>
      <c r="F1375" s="263">
        <v>20771.051599999999</v>
      </c>
    </row>
    <row r="1376" spans="2:6" x14ac:dyDescent="0.2">
      <c r="B1376" s="261" t="s">
        <v>43</v>
      </c>
      <c r="C1376" s="261" t="s">
        <v>3</v>
      </c>
      <c r="D1376" s="264" t="s">
        <v>81</v>
      </c>
      <c r="E1376" s="264" t="str">
        <f t="shared" si="21"/>
        <v>RRTotal60-64</v>
      </c>
      <c r="F1376" s="263">
        <v>15422.120999999999</v>
      </c>
    </row>
    <row r="1377" spans="2:6" x14ac:dyDescent="0.2">
      <c r="B1377" s="261" t="s">
        <v>43</v>
      </c>
      <c r="C1377" s="261" t="s">
        <v>3</v>
      </c>
      <c r="D1377" s="264" t="s">
        <v>82</v>
      </c>
      <c r="E1377" s="264" t="str">
        <f t="shared" si="21"/>
        <v>RRTotal65-69</v>
      </c>
      <c r="F1377" s="263">
        <v>10849.251</v>
      </c>
    </row>
    <row r="1378" spans="2:6" x14ac:dyDescent="0.2">
      <c r="B1378" s="261" t="s">
        <v>43</v>
      </c>
      <c r="C1378" s="261" t="s">
        <v>3</v>
      </c>
      <c r="D1378" s="264" t="s">
        <v>19</v>
      </c>
      <c r="E1378" s="264" t="str">
        <f t="shared" si="21"/>
        <v>RRTotal70-74</v>
      </c>
      <c r="F1378" s="263">
        <v>7009.3274000000001</v>
      </c>
    </row>
    <row r="1379" spans="2:6" x14ac:dyDescent="0.2">
      <c r="B1379" s="261" t="s">
        <v>43</v>
      </c>
      <c r="C1379" s="261" t="s">
        <v>3</v>
      </c>
      <c r="D1379" s="264" t="s">
        <v>20</v>
      </c>
      <c r="E1379" s="264" t="str">
        <f t="shared" si="21"/>
        <v>RRTotal75-79</v>
      </c>
      <c r="F1379" s="263">
        <v>4007.3144000000002</v>
      </c>
    </row>
    <row r="1380" spans="2:6" x14ac:dyDescent="0.2">
      <c r="B1380" s="261" t="s">
        <v>43</v>
      </c>
      <c r="C1380" s="261" t="s">
        <v>3</v>
      </c>
      <c r="D1380" s="264" t="s">
        <v>21</v>
      </c>
      <c r="E1380" s="264" t="str">
        <f t="shared" si="21"/>
        <v>RRTotal80-84</v>
      </c>
      <c r="F1380" s="263">
        <v>2246.6093999999998</v>
      </c>
    </row>
    <row r="1381" spans="2:6" x14ac:dyDescent="0.2">
      <c r="B1381" s="261" t="s">
        <v>43</v>
      </c>
      <c r="C1381" s="261" t="s">
        <v>3</v>
      </c>
      <c r="D1381" s="264" t="s">
        <v>22</v>
      </c>
      <c r="E1381" s="264" t="str">
        <f t="shared" si="21"/>
        <v>RRTotal85-89</v>
      </c>
      <c r="F1381" s="263">
        <v>1024.7335</v>
      </c>
    </row>
    <row r="1382" spans="2:6" x14ac:dyDescent="0.2">
      <c r="B1382" s="261" t="s">
        <v>43</v>
      </c>
      <c r="C1382" s="261" t="s">
        <v>3</v>
      </c>
      <c r="D1382" s="264" t="s">
        <v>5</v>
      </c>
      <c r="E1382" s="264" t="str">
        <f t="shared" si="21"/>
        <v>RRTotal90+</v>
      </c>
      <c r="F1382" s="263">
        <v>521.45939999999996</v>
      </c>
    </row>
    <row r="1383" spans="2:6" x14ac:dyDescent="0.2">
      <c r="B1383" s="261" t="s">
        <v>65</v>
      </c>
      <c r="C1383" s="261" t="s">
        <v>48</v>
      </c>
      <c r="D1383" s="264">
        <v>0</v>
      </c>
      <c r="E1383" s="264" t="str">
        <f t="shared" si="21"/>
        <v>RSFemale0</v>
      </c>
      <c r="F1383" s="263">
        <v>68889.695200000002</v>
      </c>
    </row>
    <row r="1384" spans="2:6" x14ac:dyDescent="0.2">
      <c r="B1384" s="261" t="s">
        <v>65</v>
      </c>
      <c r="C1384" s="261" t="s">
        <v>48</v>
      </c>
      <c r="D1384" s="265" t="s">
        <v>107</v>
      </c>
      <c r="E1384" s="264" t="str">
        <f t="shared" si="21"/>
        <v>RSFemale01-04</v>
      </c>
      <c r="F1384" s="263">
        <v>279375.72149999999</v>
      </c>
    </row>
    <row r="1385" spans="2:6" x14ac:dyDescent="0.2">
      <c r="B1385" s="261" t="s">
        <v>65</v>
      </c>
      <c r="C1385" s="261" t="s">
        <v>48</v>
      </c>
      <c r="D1385" s="265" t="s">
        <v>106</v>
      </c>
      <c r="E1385" s="264" t="str">
        <f t="shared" si="21"/>
        <v>RSFemale05-09</v>
      </c>
      <c r="F1385" s="263">
        <v>332954.48959999997</v>
      </c>
    </row>
    <row r="1386" spans="2:6" x14ac:dyDescent="0.2">
      <c r="B1386" s="261" t="s">
        <v>65</v>
      </c>
      <c r="C1386" s="261" t="s">
        <v>48</v>
      </c>
      <c r="D1386" s="265" t="s">
        <v>71</v>
      </c>
      <c r="E1386" s="264" t="str">
        <f t="shared" si="21"/>
        <v>RSFemale10-14</v>
      </c>
      <c r="F1386" s="263">
        <v>337569.83779999998</v>
      </c>
    </row>
    <row r="1387" spans="2:6" x14ac:dyDescent="0.2">
      <c r="B1387" s="261" t="s">
        <v>65</v>
      </c>
      <c r="C1387" s="261" t="s">
        <v>48</v>
      </c>
      <c r="D1387" s="264" t="s">
        <v>72</v>
      </c>
      <c r="E1387" s="264" t="str">
        <f t="shared" si="21"/>
        <v>RSFemale15-19</v>
      </c>
      <c r="F1387" s="263">
        <v>384024.52260000003</v>
      </c>
    </row>
    <row r="1388" spans="2:6" x14ac:dyDescent="0.2">
      <c r="B1388" s="261" t="s">
        <v>65</v>
      </c>
      <c r="C1388" s="261" t="s">
        <v>48</v>
      </c>
      <c r="D1388" s="264" t="s">
        <v>73</v>
      </c>
      <c r="E1388" s="264" t="str">
        <f t="shared" si="21"/>
        <v>RSFemale20-24</v>
      </c>
      <c r="F1388" s="263">
        <v>428005.64270000003</v>
      </c>
    </row>
    <row r="1389" spans="2:6" x14ac:dyDescent="0.2">
      <c r="B1389" s="261" t="s">
        <v>65</v>
      </c>
      <c r="C1389" s="261" t="s">
        <v>48</v>
      </c>
      <c r="D1389" s="264" t="s">
        <v>74</v>
      </c>
      <c r="E1389" s="264" t="str">
        <f t="shared" si="21"/>
        <v>RSFemale25-29</v>
      </c>
      <c r="F1389" s="263">
        <v>429747.19660000002</v>
      </c>
    </row>
    <row r="1390" spans="2:6" x14ac:dyDescent="0.2">
      <c r="B1390" s="261" t="s">
        <v>65</v>
      </c>
      <c r="C1390" s="261" t="s">
        <v>48</v>
      </c>
      <c r="D1390" s="264" t="s">
        <v>75</v>
      </c>
      <c r="E1390" s="264" t="str">
        <f t="shared" si="21"/>
        <v>RSFemale30-34</v>
      </c>
      <c r="F1390" s="263">
        <v>430098.82160000002</v>
      </c>
    </row>
    <row r="1391" spans="2:6" x14ac:dyDescent="0.2">
      <c r="B1391" s="261" t="s">
        <v>65</v>
      </c>
      <c r="C1391" s="261" t="s">
        <v>48</v>
      </c>
      <c r="D1391" s="264" t="s">
        <v>76</v>
      </c>
      <c r="E1391" s="264" t="str">
        <f t="shared" si="21"/>
        <v>RSFemale35-39</v>
      </c>
      <c r="F1391" s="263">
        <v>439363.21769999998</v>
      </c>
    </row>
    <row r="1392" spans="2:6" x14ac:dyDescent="0.2">
      <c r="B1392" s="261" t="s">
        <v>65</v>
      </c>
      <c r="C1392" s="261" t="s">
        <v>48</v>
      </c>
      <c r="D1392" s="264" t="s">
        <v>77</v>
      </c>
      <c r="E1392" s="264" t="str">
        <f t="shared" si="21"/>
        <v>RSFemale40-44</v>
      </c>
      <c r="F1392" s="263">
        <v>397306.266</v>
      </c>
    </row>
    <row r="1393" spans="2:6" x14ac:dyDescent="0.2">
      <c r="B1393" s="261" t="s">
        <v>65</v>
      </c>
      <c r="C1393" s="261" t="s">
        <v>48</v>
      </c>
      <c r="D1393" s="264" t="s">
        <v>78</v>
      </c>
      <c r="E1393" s="264" t="str">
        <f t="shared" si="21"/>
        <v>RSFemale45-49</v>
      </c>
      <c r="F1393" s="263">
        <v>374480.59029999998</v>
      </c>
    </row>
    <row r="1394" spans="2:6" x14ac:dyDescent="0.2">
      <c r="B1394" s="261" t="s">
        <v>65</v>
      </c>
      <c r="C1394" s="261" t="s">
        <v>48</v>
      </c>
      <c r="D1394" s="264" t="s">
        <v>79</v>
      </c>
      <c r="E1394" s="264" t="str">
        <f t="shared" si="21"/>
        <v>RSFemale50-54</v>
      </c>
      <c r="F1394" s="263">
        <v>387873.45130000002</v>
      </c>
    </row>
    <row r="1395" spans="2:6" x14ac:dyDescent="0.2">
      <c r="B1395" s="261" t="s">
        <v>65</v>
      </c>
      <c r="C1395" s="261" t="s">
        <v>48</v>
      </c>
      <c r="D1395" s="264" t="s">
        <v>80</v>
      </c>
      <c r="E1395" s="264" t="str">
        <f t="shared" si="21"/>
        <v>RSFemale55-59</v>
      </c>
      <c r="F1395" s="263">
        <v>384216.98239999998</v>
      </c>
    </row>
    <row r="1396" spans="2:6" x14ac:dyDescent="0.2">
      <c r="B1396" s="261" t="s">
        <v>65</v>
      </c>
      <c r="C1396" s="261" t="s">
        <v>48</v>
      </c>
      <c r="D1396" s="264" t="s">
        <v>81</v>
      </c>
      <c r="E1396" s="264" t="str">
        <f t="shared" si="21"/>
        <v>RSFemale60-64</v>
      </c>
      <c r="F1396" s="263">
        <v>334503.71179999999</v>
      </c>
    </row>
    <row r="1397" spans="2:6" x14ac:dyDescent="0.2">
      <c r="B1397" s="261" t="s">
        <v>65</v>
      </c>
      <c r="C1397" s="261" t="s">
        <v>48</v>
      </c>
      <c r="D1397" s="264" t="s">
        <v>82</v>
      </c>
      <c r="E1397" s="264" t="str">
        <f t="shared" si="21"/>
        <v>RSFemale65-69</v>
      </c>
      <c r="F1397" s="263">
        <v>274097.85200000001</v>
      </c>
    </row>
    <row r="1398" spans="2:6" x14ac:dyDescent="0.2">
      <c r="B1398" s="261" t="s">
        <v>65</v>
      </c>
      <c r="C1398" s="261" t="s">
        <v>48</v>
      </c>
      <c r="D1398" s="264" t="s">
        <v>19</v>
      </c>
      <c r="E1398" s="264" t="str">
        <f t="shared" si="21"/>
        <v>RSFemale70-74</v>
      </c>
      <c r="F1398" s="263">
        <v>207822.8517</v>
      </c>
    </row>
    <row r="1399" spans="2:6" x14ac:dyDescent="0.2">
      <c r="B1399" s="261" t="s">
        <v>65</v>
      </c>
      <c r="C1399" s="261" t="s">
        <v>48</v>
      </c>
      <c r="D1399" s="264" t="s">
        <v>20</v>
      </c>
      <c r="E1399" s="264" t="str">
        <f t="shared" si="21"/>
        <v>RSFemale75-79</v>
      </c>
      <c r="F1399" s="263">
        <v>145312.2885</v>
      </c>
    </row>
    <row r="1400" spans="2:6" x14ac:dyDescent="0.2">
      <c r="B1400" s="261" t="s">
        <v>65</v>
      </c>
      <c r="C1400" s="261" t="s">
        <v>48</v>
      </c>
      <c r="D1400" s="264" t="s">
        <v>21</v>
      </c>
      <c r="E1400" s="264" t="str">
        <f t="shared" si="21"/>
        <v>RSFemale80-84</v>
      </c>
      <c r="F1400" s="263">
        <v>100767.47629999999</v>
      </c>
    </row>
    <row r="1401" spans="2:6" x14ac:dyDescent="0.2">
      <c r="B1401" s="261" t="s">
        <v>65</v>
      </c>
      <c r="C1401" s="261" t="s">
        <v>48</v>
      </c>
      <c r="D1401" s="264" t="s">
        <v>22</v>
      </c>
      <c r="E1401" s="264" t="str">
        <f t="shared" si="21"/>
        <v>RSFemale85-89</v>
      </c>
      <c r="F1401" s="263">
        <v>59527.790399999998</v>
      </c>
    </row>
    <row r="1402" spans="2:6" x14ac:dyDescent="0.2">
      <c r="B1402" s="261" t="s">
        <v>65</v>
      </c>
      <c r="C1402" s="261" t="s">
        <v>48</v>
      </c>
      <c r="D1402" s="264" t="s">
        <v>5</v>
      </c>
      <c r="E1402" s="264" t="str">
        <f t="shared" si="21"/>
        <v>RSFemale90+</v>
      </c>
      <c r="F1402" s="263">
        <v>41843.055500000002</v>
      </c>
    </row>
    <row r="1403" spans="2:6" x14ac:dyDescent="0.2">
      <c r="B1403" s="261" t="s">
        <v>65</v>
      </c>
      <c r="C1403" s="261" t="s">
        <v>47</v>
      </c>
      <c r="D1403" s="264">
        <v>0</v>
      </c>
      <c r="E1403" s="264" t="str">
        <f t="shared" si="21"/>
        <v>RSMale0</v>
      </c>
      <c r="F1403" s="263">
        <v>72245.140299999999</v>
      </c>
    </row>
    <row r="1404" spans="2:6" x14ac:dyDescent="0.2">
      <c r="B1404" s="261" t="s">
        <v>65</v>
      </c>
      <c r="C1404" s="261" t="s">
        <v>47</v>
      </c>
      <c r="D1404" s="265" t="s">
        <v>107</v>
      </c>
      <c r="E1404" s="264" t="str">
        <f t="shared" si="21"/>
        <v>RSMale01-04</v>
      </c>
      <c r="F1404" s="263">
        <v>292967.15730000002</v>
      </c>
    </row>
    <row r="1405" spans="2:6" x14ac:dyDescent="0.2">
      <c r="B1405" s="261" t="s">
        <v>65</v>
      </c>
      <c r="C1405" s="261" t="s">
        <v>47</v>
      </c>
      <c r="D1405" s="265" t="s">
        <v>106</v>
      </c>
      <c r="E1405" s="264" t="str">
        <f t="shared" si="21"/>
        <v>RSMale05-09</v>
      </c>
      <c r="F1405" s="263">
        <v>349039.74530000001</v>
      </c>
    </row>
    <row r="1406" spans="2:6" x14ac:dyDescent="0.2">
      <c r="B1406" s="261" t="s">
        <v>65</v>
      </c>
      <c r="C1406" s="261" t="s">
        <v>47</v>
      </c>
      <c r="D1406" s="265" t="s">
        <v>71</v>
      </c>
      <c r="E1406" s="264" t="str">
        <f t="shared" si="21"/>
        <v>RSMale10-14</v>
      </c>
      <c r="F1406" s="263">
        <v>353814.4045</v>
      </c>
    </row>
    <row r="1407" spans="2:6" x14ac:dyDescent="0.2">
      <c r="B1407" s="261" t="s">
        <v>65</v>
      </c>
      <c r="C1407" s="261" t="s">
        <v>47</v>
      </c>
      <c r="D1407" s="264" t="s">
        <v>72</v>
      </c>
      <c r="E1407" s="264" t="str">
        <f t="shared" si="21"/>
        <v>RSMale15-19</v>
      </c>
      <c r="F1407" s="263">
        <v>401486.41739999998</v>
      </c>
    </row>
    <row r="1408" spans="2:6" x14ac:dyDescent="0.2">
      <c r="B1408" s="261" t="s">
        <v>65</v>
      </c>
      <c r="C1408" s="261" t="s">
        <v>47</v>
      </c>
      <c r="D1408" s="264" t="s">
        <v>73</v>
      </c>
      <c r="E1408" s="264" t="str">
        <f t="shared" si="21"/>
        <v>RSMale20-24</v>
      </c>
      <c r="F1408" s="263">
        <v>439799.05900000001</v>
      </c>
    </row>
    <row r="1409" spans="2:6" x14ac:dyDescent="0.2">
      <c r="B1409" s="261" t="s">
        <v>65</v>
      </c>
      <c r="C1409" s="261" t="s">
        <v>47</v>
      </c>
      <c r="D1409" s="264" t="s">
        <v>74</v>
      </c>
      <c r="E1409" s="264" t="str">
        <f t="shared" si="21"/>
        <v>RSMale25-29</v>
      </c>
      <c r="F1409" s="263">
        <v>433733.95270000002</v>
      </c>
    </row>
    <row r="1410" spans="2:6" x14ac:dyDescent="0.2">
      <c r="B1410" s="261" t="s">
        <v>65</v>
      </c>
      <c r="C1410" s="261" t="s">
        <v>47</v>
      </c>
      <c r="D1410" s="264" t="s">
        <v>75</v>
      </c>
      <c r="E1410" s="264" t="str">
        <f t="shared" si="21"/>
        <v>RSMale30-34</v>
      </c>
      <c r="F1410" s="263">
        <v>429328.95929999999</v>
      </c>
    </row>
    <row r="1411" spans="2:6" x14ac:dyDescent="0.2">
      <c r="B1411" s="261" t="s">
        <v>65</v>
      </c>
      <c r="C1411" s="261" t="s">
        <v>47</v>
      </c>
      <c r="D1411" s="264" t="s">
        <v>76</v>
      </c>
      <c r="E1411" s="264" t="str">
        <f t="shared" si="21"/>
        <v>RSMale35-39</v>
      </c>
      <c r="F1411" s="263">
        <v>428667.27130000002</v>
      </c>
    </row>
    <row r="1412" spans="2:6" x14ac:dyDescent="0.2">
      <c r="B1412" s="261" t="s">
        <v>65</v>
      </c>
      <c r="C1412" s="261" t="s">
        <v>47</v>
      </c>
      <c r="D1412" s="264" t="s">
        <v>77</v>
      </c>
      <c r="E1412" s="264" t="str">
        <f t="shared" ref="E1412:E1475" si="22">_xlfn.CONCAT(B1412,C1412,D1412)</f>
        <v>RSMale40-44</v>
      </c>
      <c r="F1412" s="263">
        <v>379400.57669999998</v>
      </c>
    </row>
    <row r="1413" spans="2:6" x14ac:dyDescent="0.2">
      <c r="B1413" s="261" t="s">
        <v>65</v>
      </c>
      <c r="C1413" s="261" t="s">
        <v>47</v>
      </c>
      <c r="D1413" s="264" t="s">
        <v>78</v>
      </c>
      <c r="E1413" s="264" t="str">
        <f t="shared" si="22"/>
        <v>RSMale45-49</v>
      </c>
      <c r="F1413" s="263">
        <v>352632.74719999998</v>
      </c>
    </row>
    <row r="1414" spans="2:6" x14ac:dyDescent="0.2">
      <c r="B1414" s="261" t="s">
        <v>65</v>
      </c>
      <c r="C1414" s="261" t="s">
        <v>47</v>
      </c>
      <c r="D1414" s="264" t="s">
        <v>79</v>
      </c>
      <c r="E1414" s="264" t="str">
        <f t="shared" si="22"/>
        <v>RSMale50-54</v>
      </c>
      <c r="F1414" s="263">
        <v>355382.49119999999</v>
      </c>
    </row>
    <row r="1415" spans="2:6" x14ac:dyDescent="0.2">
      <c r="B1415" s="261" t="s">
        <v>65</v>
      </c>
      <c r="C1415" s="261" t="s">
        <v>47</v>
      </c>
      <c r="D1415" s="264" t="s">
        <v>80</v>
      </c>
      <c r="E1415" s="264" t="str">
        <f t="shared" si="22"/>
        <v>RSMale55-59</v>
      </c>
      <c r="F1415" s="263">
        <v>345449.4964</v>
      </c>
    </row>
    <row r="1416" spans="2:6" x14ac:dyDescent="0.2">
      <c r="B1416" s="261" t="s">
        <v>65</v>
      </c>
      <c r="C1416" s="261" t="s">
        <v>47</v>
      </c>
      <c r="D1416" s="264" t="s">
        <v>81</v>
      </c>
      <c r="E1416" s="264" t="str">
        <f t="shared" si="22"/>
        <v>RSMale60-64</v>
      </c>
      <c r="F1416" s="263">
        <v>292886.70850000001</v>
      </c>
    </row>
    <row r="1417" spans="2:6" x14ac:dyDescent="0.2">
      <c r="B1417" s="261" t="s">
        <v>65</v>
      </c>
      <c r="C1417" s="261" t="s">
        <v>47</v>
      </c>
      <c r="D1417" s="264" t="s">
        <v>82</v>
      </c>
      <c r="E1417" s="264" t="str">
        <f t="shared" si="22"/>
        <v>RSMale65-69</v>
      </c>
      <c r="F1417" s="263">
        <v>230216.9295</v>
      </c>
    </row>
    <row r="1418" spans="2:6" x14ac:dyDescent="0.2">
      <c r="B1418" s="261" t="s">
        <v>65</v>
      </c>
      <c r="C1418" s="261" t="s">
        <v>47</v>
      </c>
      <c r="D1418" s="264" t="s">
        <v>19</v>
      </c>
      <c r="E1418" s="264" t="str">
        <f t="shared" si="22"/>
        <v>RSMale70-74</v>
      </c>
      <c r="F1418" s="263">
        <v>164104.58170000001</v>
      </c>
    </row>
    <row r="1419" spans="2:6" x14ac:dyDescent="0.2">
      <c r="B1419" s="261" t="s">
        <v>65</v>
      </c>
      <c r="C1419" s="261" t="s">
        <v>47</v>
      </c>
      <c r="D1419" s="264" t="s">
        <v>20</v>
      </c>
      <c r="E1419" s="264" t="str">
        <f t="shared" si="22"/>
        <v>RSMale75-79</v>
      </c>
      <c r="F1419" s="263">
        <v>103815.5058</v>
      </c>
    </row>
    <row r="1420" spans="2:6" x14ac:dyDescent="0.2">
      <c r="B1420" s="261" t="s">
        <v>65</v>
      </c>
      <c r="C1420" s="261" t="s">
        <v>47</v>
      </c>
      <c r="D1420" s="264" t="s">
        <v>21</v>
      </c>
      <c r="E1420" s="264" t="str">
        <f t="shared" si="22"/>
        <v>RSMale80-84</v>
      </c>
      <c r="F1420" s="263">
        <v>62463.564899999998</v>
      </c>
    </row>
    <row r="1421" spans="2:6" x14ac:dyDescent="0.2">
      <c r="B1421" s="261" t="s">
        <v>65</v>
      </c>
      <c r="C1421" s="261" t="s">
        <v>47</v>
      </c>
      <c r="D1421" s="264" t="s">
        <v>22</v>
      </c>
      <c r="E1421" s="264" t="str">
        <f t="shared" si="22"/>
        <v>RSMale85-89</v>
      </c>
      <c r="F1421" s="263">
        <v>30713.896400000001</v>
      </c>
    </row>
    <row r="1422" spans="2:6" x14ac:dyDescent="0.2">
      <c r="B1422" s="261" t="s">
        <v>65</v>
      </c>
      <c r="C1422" s="261" t="s">
        <v>47</v>
      </c>
      <c r="D1422" s="264" t="s">
        <v>5</v>
      </c>
      <c r="E1422" s="264" t="str">
        <f t="shared" si="22"/>
        <v>RSMale90+</v>
      </c>
      <c r="F1422" s="263">
        <v>15744.114600000001</v>
      </c>
    </row>
    <row r="1423" spans="2:6" x14ac:dyDescent="0.2">
      <c r="B1423" s="261" t="s">
        <v>65</v>
      </c>
      <c r="C1423" s="261" t="s">
        <v>3</v>
      </c>
      <c r="D1423" s="264">
        <v>0</v>
      </c>
      <c r="E1423" s="264" t="str">
        <f t="shared" si="22"/>
        <v>RSTotal0</v>
      </c>
      <c r="F1423" s="263">
        <v>141134.83549999999</v>
      </c>
    </row>
    <row r="1424" spans="2:6" x14ac:dyDescent="0.2">
      <c r="B1424" s="261" t="s">
        <v>65</v>
      </c>
      <c r="C1424" s="261" t="s">
        <v>3</v>
      </c>
      <c r="D1424" s="265" t="s">
        <v>107</v>
      </c>
      <c r="E1424" s="264" t="str">
        <f t="shared" si="22"/>
        <v>RSTotal01-04</v>
      </c>
      <c r="F1424" s="263">
        <v>572342.87879999995</v>
      </c>
    </row>
    <row r="1425" spans="2:6" x14ac:dyDescent="0.2">
      <c r="B1425" s="261" t="s">
        <v>65</v>
      </c>
      <c r="C1425" s="261" t="s">
        <v>3</v>
      </c>
      <c r="D1425" s="265" t="s">
        <v>106</v>
      </c>
      <c r="E1425" s="264" t="str">
        <f t="shared" si="22"/>
        <v>RSTotal05-09</v>
      </c>
      <c r="F1425" s="263">
        <v>681994.23490000004</v>
      </c>
    </row>
    <row r="1426" spans="2:6" x14ac:dyDescent="0.2">
      <c r="B1426" s="261" t="s">
        <v>65</v>
      </c>
      <c r="C1426" s="261" t="s">
        <v>3</v>
      </c>
      <c r="D1426" s="265" t="s">
        <v>71</v>
      </c>
      <c r="E1426" s="264" t="str">
        <f t="shared" si="22"/>
        <v>RSTotal10-14</v>
      </c>
      <c r="F1426" s="263">
        <v>691384.24219999998</v>
      </c>
    </row>
    <row r="1427" spans="2:6" x14ac:dyDescent="0.2">
      <c r="B1427" s="261" t="s">
        <v>65</v>
      </c>
      <c r="C1427" s="261" t="s">
        <v>3</v>
      </c>
      <c r="D1427" s="264" t="s">
        <v>72</v>
      </c>
      <c r="E1427" s="264" t="str">
        <f t="shared" si="22"/>
        <v>RSTotal15-19</v>
      </c>
      <c r="F1427" s="263">
        <v>785510.92949999997</v>
      </c>
    </row>
    <row r="1428" spans="2:6" x14ac:dyDescent="0.2">
      <c r="B1428" s="261" t="s">
        <v>65</v>
      </c>
      <c r="C1428" s="261" t="s">
        <v>3</v>
      </c>
      <c r="D1428" s="264" t="s">
        <v>73</v>
      </c>
      <c r="E1428" s="264" t="str">
        <f t="shared" si="22"/>
        <v>RSTotal20-24</v>
      </c>
      <c r="F1428" s="263">
        <v>867804.65049999999</v>
      </c>
    </row>
    <row r="1429" spans="2:6" x14ac:dyDescent="0.2">
      <c r="B1429" s="261" t="s">
        <v>65</v>
      </c>
      <c r="C1429" s="261" t="s">
        <v>3</v>
      </c>
      <c r="D1429" s="264" t="s">
        <v>74</v>
      </c>
      <c r="E1429" s="264" t="str">
        <f t="shared" si="22"/>
        <v>RSTotal25-29</v>
      </c>
      <c r="F1429" s="263">
        <v>863481.14280000003</v>
      </c>
    </row>
    <row r="1430" spans="2:6" x14ac:dyDescent="0.2">
      <c r="B1430" s="261" t="s">
        <v>65</v>
      </c>
      <c r="C1430" s="261" t="s">
        <v>3</v>
      </c>
      <c r="D1430" s="264" t="s">
        <v>75</v>
      </c>
      <c r="E1430" s="264" t="str">
        <f t="shared" si="22"/>
        <v>RSTotal30-34</v>
      </c>
      <c r="F1430" s="263">
        <v>859427.75580000004</v>
      </c>
    </row>
    <row r="1431" spans="2:6" x14ac:dyDescent="0.2">
      <c r="B1431" s="261" t="s">
        <v>65</v>
      </c>
      <c r="C1431" s="261" t="s">
        <v>3</v>
      </c>
      <c r="D1431" s="264" t="s">
        <v>76</v>
      </c>
      <c r="E1431" s="264" t="str">
        <f t="shared" si="22"/>
        <v>RSTotal35-39</v>
      </c>
      <c r="F1431" s="263">
        <v>868030.42819999997</v>
      </c>
    </row>
    <row r="1432" spans="2:6" x14ac:dyDescent="0.2">
      <c r="B1432" s="261" t="s">
        <v>65</v>
      </c>
      <c r="C1432" s="261" t="s">
        <v>3</v>
      </c>
      <c r="D1432" s="264" t="s">
        <v>77</v>
      </c>
      <c r="E1432" s="264" t="str">
        <f t="shared" si="22"/>
        <v>RSTotal40-44</v>
      </c>
      <c r="F1432" s="263">
        <v>776706.84250000003</v>
      </c>
    </row>
    <row r="1433" spans="2:6" x14ac:dyDescent="0.2">
      <c r="B1433" s="261" t="s">
        <v>65</v>
      </c>
      <c r="C1433" s="261" t="s">
        <v>3</v>
      </c>
      <c r="D1433" s="264" t="s">
        <v>78</v>
      </c>
      <c r="E1433" s="264" t="str">
        <f t="shared" si="22"/>
        <v>RSTotal45-49</v>
      </c>
      <c r="F1433" s="263">
        <v>727113.29729999998</v>
      </c>
    </row>
    <row r="1434" spans="2:6" x14ac:dyDescent="0.2">
      <c r="B1434" s="261" t="s">
        <v>65</v>
      </c>
      <c r="C1434" s="261" t="s">
        <v>3</v>
      </c>
      <c r="D1434" s="264" t="s">
        <v>79</v>
      </c>
      <c r="E1434" s="264" t="str">
        <f t="shared" si="22"/>
        <v>RSTotal50-54</v>
      </c>
      <c r="F1434" s="263">
        <v>743255.94160000002</v>
      </c>
    </row>
    <row r="1435" spans="2:6" x14ac:dyDescent="0.2">
      <c r="B1435" s="261" t="s">
        <v>65</v>
      </c>
      <c r="C1435" s="261" t="s">
        <v>3</v>
      </c>
      <c r="D1435" s="264" t="s">
        <v>80</v>
      </c>
      <c r="E1435" s="264" t="str">
        <f t="shared" si="22"/>
        <v>RSTotal55-59</v>
      </c>
      <c r="F1435" s="263">
        <v>729666.47770000005</v>
      </c>
    </row>
    <row r="1436" spans="2:6" x14ac:dyDescent="0.2">
      <c r="B1436" s="261" t="s">
        <v>65</v>
      </c>
      <c r="C1436" s="261" t="s">
        <v>3</v>
      </c>
      <c r="D1436" s="264" t="s">
        <v>81</v>
      </c>
      <c r="E1436" s="264" t="str">
        <f t="shared" si="22"/>
        <v>RSTotal60-64</v>
      </c>
      <c r="F1436" s="263">
        <v>627390.41969999997</v>
      </c>
    </row>
    <row r="1437" spans="2:6" x14ac:dyDescent="0.2">
      <c r="B1437" s="261" t="s">
        <v>65</v>
      </c>
      <c r="C1437" s="261" t="s">
        <v>3</v>
      </c>
      <c r="D1437" s="264" t="s">
        <v>82</v>
      </c>
      <c r="E1437" s="264" t="str">
        <f t="shared" si="22"/>
        <v>RSTotal65-69</v>
      </c>
      <c r="F1437" s="263">
        <v>504314.7807</v>
      </c>
    </row>
    <row r="1438" spans="2:6" x14ac:dyDescent="0.2">
      <c r="B1438" s="261" t="s">
        <v>65</v>
      </c>
      <c r="C1438" s="261" t="s">
        <v>3</v>
      </c>
      <c r="D1438" s="264" t="s">
        <v>19</v>
      </c>
      <c r="E1438" s="264" t="str">
        <f t="shared" si="22"/>
        <v>RSTotal70-74</v>
      </c>
      <c r="F1438" s="263">
        <v>371927.42170000001</v>
      </c>
    </row>
    <row r="1439" spans="2:6" x14ac:dyDescent="0.2">
      <c r="B1439" s="261" t="s">
        <v>65</v>
      </c>
      <c r="C1439" s="261" t="s">
        <v>3</v>
      </c>
      <c r="D1439" s="264" t="s">
        <v>20</v>
      </c>
      <c r="E1439" s="264" t="str">
        <f t="shared" si="22"/>
        <v>RSTotal75-79</v>
      </c>
      <c r="F1439" s="263">
        <v>249127.731</v>
      </c>
    </row>
    <row r="1440" spans="2:6" x14ac:dyDescent="0.2">
      <c r="B1440" s="261" t="s">
        <v>65</v>
      </c>
      <c r="C1440" s="261" t="s">
        <v>3</v>
      </c>
      <c r="D1440" s="264" t="s">
        <v>21</v>
      </c>
      <c r="E1440" s="264" t="str">
        <f t="shared" si="22"/>
        <v>RSTotal80-84</v>
      </c>
      <c r="F1440" s="263">
        <v>163230.9001</v>
      </c>
    </row>
    <row r="1441" spans="2:6" x14ac:dyDescent="0.2">
      <c r="B1441" s="261" t="s">
        <v>65</v>
      </c>
      <c r="C1441" s="261" t="s">
        <v>3</v>
      </c>
      <c r="D1441" s="264" t="s">
        <v>22</v>
      </c>
      <c r="E1441" s="264" t="str">
        <f t="shared" si="22"/>
        <v>RSTotal85-89</v>
      </c>
      <c r="F1441" s="263">
        <v>90241.631599999993</v>
      </c>
    </row>
    <row r="1442" spans="2:6" x14ac:dyDescent="0.2">
      <c r="B1442" s="261" t="s">
        <v>65</v>
      </c>
      <c r="C1442" s="261" t="s">
        <v>3</v>
      </c>
      <c r="D1442" s="264" t="s">
        <v>5</v>
      </c>
      <c r="E1442" s="264" t="str">
        <f t="shared" si="22"/>
        <v>RSTotal90+</v>
      </c>
      <c r="F1442" s="263">
        <v>57587.161200000002</v>
      </c>
    </row>
    <row r="1443" spans="2:6" x14ac:dyDescent="0.2">
      <c r="B1443" s="261" t="s">
        <v>64</v>
      </c>
      <c r="C1443" s="261" t="s">
        <v>48</v>
      </c>
      <c r="D1443" s="264">
        <v>0</v>
      </c>
      <c r="E1443" s="264" t="str">
        <f t="shared" si="22"/>
        <v>SCFemale0</v>
      </c>
      <c r="F1443" s="263">
        <v>47511.220500000003</v>
      </c>
    </row>
    <row r="1444" spans="2:6" x14ac:dyDescent="0.2">
      <c r="B1444" s="261" t="s">
        <v>64</v>
      </c>
      <c r="C1444" s="261" t="s">
        <v>48</v>
      </c>
      <c r="D1444" s="265" t="s">
        <v>107</v>
      </c>
      <c r="E1444" s="264" t="str">
        <f t="shared" si="22"/>
        <v>SCFemale01-04</v>
      </c>
      <c r="F1444" s="263">
        <v>189122.3033</v>
      </c>
    </row>
    <row r="1445" spans="2:6" x14ac:dyDescent="0.2">
      <c r="B1445" s="261" t="s">
        <v>64</v>
      </c>
      <c r="C1445" s="261" t="s">
        <v>48</v>
      </c>
      <c r="D1445" s="265" t="s">
        <v>106</v>
      </c>
      <c r="E1445" s="264" t="str">
        <f t="shared" si="22"/>
        <v>SCFemale05-09</v>
      </c>
      <c r="F1445" s="263">
        <v>222129.9</v>
      </c>
    </row>
    <row r="1446" spans="2:6" x14ac:dyDescent="0.2">
      <c r="B1446" s="261" t="s">
        <v>64</v>
      </c>
      <c r="C1446" s="261" t="s">
        <v>48</v>
      </c>
      <c r="D1446" s="265" t="s">
        <v>71</v>
      </c>
      <c r="E1446" s="264" t="str">
        <f t="shared" si="22"/>
        <v>SCFemale10-14</v>
      </c>
      <c r="F1446" s="263">
        <v>219500.40470000001</v>
      </c>
    </row>
    <row r="1447" spans="2:6" x14ac:dyDescent="0.2">
      <c r="B1447" s="261" t="s">
        <v>64</v>
      </c>
      <c r="C1447" s="261" t="s">
        <v>48</v>
      </c>
      <c r="D1447" s="264" t="s">
        <v>72</v>
      </c>
      <c r="E1447" s="264" t="str">
        <f t="shared" si="22"/>
        <v>SCFemale15-19</v>
      </c>
      <c r="F1447" s="263">
        <v>235215.55360000001</v>
      </c>
    </row>
    <row r="1448" spans="2:6" x14ac:dyDescent="0.2">
      <c r="B1448" s="261" t="s">
        <v>64</v>
      </c>
      <c r="C1448" s="261" t="s">
        <v>48</v>
      </c>
      <c r="D1448" s="264" t="s">
        <v>73</v>
      </c>
      <c r="E1448" s="264" t="str">
        <f t="shared" si="22"/>
        <v>SCFemale20-24</v>
      </c>
      <c r="F1448" s="263">
        <v>277608.67170000001</v>
      </c>
    </row>
    <row r="1449" spans="2:6" x14ac:dyDescent="0.2">
      <c r="B1449" s="261" t="s">
        <v>64</v>
      </c>
      <c r="C1449" s="261" t="s">
        <v>48</v>
      </c>
      <c r="D1449" s="264" t="s">
        <v>74</v>
      </c>
      <c r="E1449" s="264" t="str">
        <f t="shared" si="22"/>
        <v>SCFemale25-29</v>
      </c>
      <c r="F1449" s="263">
        <v>293326.91009999998</v>
      </c>
    </row>
    <row r="1450" spans="2:6" x14ac:dyDescent="0.2">
      <c r="B1450" s="261" t="s">
        <v>64</v>
      </c>
      <c r="C1450" s="261" t="s">
        <v>48</v>
      </c>
      <c r="D1450" s="264" t="s">
        <v>75</v>
      </c>
      <c r="E1450" s="264" t="str">
        <f t="shared" si="22"/>
        <v>SCFemale30-34</v>
      </c>
      <c r="F1450" s="263">
        <v>300444.05170000001</v>
      </c>
    </row>
    <row r="1451" spans="2:6" x14ac:dyDescent="0.2">
      <c r="B1451" s="261" t="s">
        <v>64</v>
      </c>
      <c r="C1451" s="261" t="s">
        <v>48</v>
      </c>
      <c r="D1451" s="264" t="s">
        <v>76</v>
      </c>
      <c r="E1451" s="264" t="str">
        <f t="shared" si="22"/>
        <v>SCFemale35-39</v>
      </c>
      <c r="F1451" s="263">
        <v>291775.1679</v>
      </c>
    </row>
    <row r="1452" spans="2:6" x14ac:dyDescent="0.2">
      <c r="B1452" s="261" t="s">
        <v>64</v>
      </c>
      <c r="C1452" s="261" t="s">
        <v>48</v>
      </c>
      <c r="D1452" s="264" t="s">
        <v>77</v>
      </c>
      <c r="E1452" s="264" t="str">
        <f t="shared" si="22"/>
        <v>SCFemale40-44</v>
      </c>
      <c r="F1452" s="263">
        <v>260212.5698</v>
      </c>
    </row>
    <row r="1453" spans="2:6" x14ac:dyDescent="0.2">
      <c r="B1453" s="261" t="s">
        <v>64</v>
      </c>
      <c r="C1453" s="261" t="s">
        <v>48</v>
      </c>
      <c r="D1453" s="264" t="s">
        <v>78</v>
      </c>
      <c r="E1453" s="264" t="str">
        <f t="shared" si="22"/>
        <v>SCFemale45-49</v>
      </c>
      <c r="F1453" s="263">
        <v>242609.51070000001</v>
      </c>
    </row>
    <row r="1454" spans="2:6" x14ac:dyDescent="0.2">
      <c r="B1454" s="261" t="s">
        <v>64</v>
      </c>
      <c r="C1454" s="261" t="s">
        <v>48</v>
      </c>
      <c r="D1454" s="264" t="s">
        <v>79</v>
      </c>
      <c r="E1454" s="264" t="str">
        <f t="shared" si="22"/>
        <v>SCFemale50-54</v>
      </c>
      <c r="F1454" s="263">
        <v>237783.00640000001</v>
      </c>
    </row>
    <row r="1455" spans="2:6" x14ac:dyDescent="0.2">
      <c r="B1455" s="261" t="s">
        <v>64</v>
      </c>
      <c r="C1455" s="261" t="s">
        <v>48</v>
      </c>
      <c r="D1455" s="264" t="s">
        <v>80</v>
      </c>
      <c r="E1455" s="264" t="str">
        <f t="shared" si="22"/>
        <v>SCFemale55-59</v>
      </c>
      <c r="F1455" s="263">
        <v>219894.00109999999</v>
      </c>
    </row>
    <row r="1456" spans="2:6" x14ac:dyDescent="0.2">
      <c r="B1456" s="261" t="s">
        <v>64</v>
      </c>
      <c r="C1456" s="261" t="s">
        <v>48</v>
      </c>
      <c r="D1456" s="264" t="s">
        <v>81</v>
      </c>
      <c r="E1456" s="264" t="str">
        <f t="shared" si="22"/>
        <v>SCFemale60-64</v>
      </c>
      <c r="F1456" s="263">
        <v>177148.5938</v>
      </c>
    </row>
    <row r="1457" spans="2:6" x14ac:dyDescent="0.2">
      <c r="B1457" s="261" t="s">
        <v>64</v>
      </c>
      <c r="C1457" s="261" t="s">
        <v>48</v>
      </c>
      <c r="D1457" s="264" t="s">
        <v>82</v>
      </c>
      <c r="E1457" s="264" t="str">
        <f t="shared" si="22"/>
        <v>SCFemale65-69</v>
      </c>
      <c r="F1457" s="263">
        <v>139216.67129999999</v>
      </c>
    </row>
    <row r="1458" spans="2:6" x14ac:dyDescent="0.2">
      <c r="B1458" s="261" t="s">
        <v>64</v>
      </c>
      <c r="C1458" s="261" t="s">
        <v>48</v>
      </c>
      <c r="D1458" s="264" t="s">
        <v>19</v>
      </c>
      <c r="E1458" s="264" t="str">
        <f t="shared" si="22"/>
        <v>SCFemale70-74</v>
      </c>
      <c r="F1458" s="263">
        <v>99760.464200000002</v>
      </c>
    </row>
    <row r="1459" spans="2:6" x14ac:dyDescent="0.2">
      <c r="B1459" s="261" t="s">
        <v>64</v>
      </c>
      <c r="C1459" s="261" t="s">
        <v>48</v>
      </c>
      <c r="D1459" s="264" t="s">
        <v>20</v>
      </c>
      <c r="E1459" s="264" t="str">
        <f t="shared" si="22"/>
        <v>SCFemale75-79</v>
      </c>
      <c r="F1459" s="263">
        <v>66907.543600000005</v>
      </c>
    </row>
    <row r="1460" spans="2:6" x14ac:dyDescent="0.2">
      <c r="B1460" s="261" t="s">
        <v>64</v>
      </c>
      <c r="C1460" s="261" t="s">
        <v>48</v>
      </c>
      <c r="D1460" s="264" t="s">
        <v>21</v>
      </c>
      <c r="E1460" s="264" t="str">
        <f t="shared" si="22"/>
        <v>SCFemale80-84</v>
      </c>
      <c r="F1460" s="263">
        <v>45020.625</v>
      </c>
    </row>
    <row r="1461" spans="2:6" x14ac:dyDescent="0.2">
      <c r="B1461" s="261" t="s">
        <v>64</v>
      </c>
      <c r="C1461" s="261" t="s">
        <v>48</v>
      </c>
      <c r="D1461" s="264" t="s">
        <v>22</v>
      </c>
      <c r="E1461" s="264" t="str">
        <f t="shared" si="22"/>
        <v>SCFemale85-89</v>
      </c>
      <c r="F1461" s="263">
        <v>24814.9054</v>
      </c>
    </row>
    <row r="1462" spans="2:6" x14ac:dyDescent="0.2">
      <c r="B1462" s="261" t="s">
        <v>64</v>
      </c>
      <c r="C1462" s="261" t="s">
        <v>48</v>
      </c>
      <c r="D1462" s="264" t="s">
        <v>5</v>
      </c>
      <c r="E1462" s="264" t="str">
        <f t="shared" si="22"/>
        <v>SCFemale90+</v>
      </c>
      <c r="F1462" s="263">
        <v>17356.625700000001</v>
      </c>
    </row>
    <row r="1463" spans="2:6" x14ac:dyDescent="0.2">
      <c r="B1463" s="261" t="s">
        <v>64</v>
      </c>
      <c r="C1463" s="261" t="s">
        <v>47</v>
      </c>
      <c r="D1463" s="264">
        <v>0</v>
      </c>
      <c r="E1463" s="264" t="str">
        <f t="shared" si="22"/>
        <v>SCMale0</v>
      </c>
      <c r="F1463" s="263">
        <v>49816.724000000002</v>
      </c>
    </row>
    <row r="1464" spans="2:6" x14ac:dyDescent="0.2">
      <c r="B1464" s="261" t="s">
        <v>64</v>
      </c>
      <c r="C1464" s="261" t="s">
        <v>47</v>
      </c>
      <c r="D1464" s="265" t="s">
        <v>107</v>
      </c>
      <c r="E1464" s="264" t="str">
        <f t="shared" si="22"/>
        <v>SCMale01-04</v>
      </c>
      <c r="F1464" s="263">
        <v>198028.4068</v>
      </c>
    </row>
    <row r="1465" spans="2:6" x14ac:dyDescent="0.2">
      <c r="B1465" s="261" t="s">
        <v>64</v>
      </c>
      <c r="C1465" s="261" t="s">
        <v>47</v>
      </c>
      <c r="D1465" s="265" t="s">
        <v>106</v>
      </c>
      <c r="E1465" s="264" t="str">
        <f t="shared" si="22"/>
        <v>SCMale05-09</v>
      </c>
      <c r="F1465" s="263">
        <v>232038.27359999999</v>
      </c>
    </row>
    <row r="1466" spans="2:6" x14ac:dyDescent="0.2">
      <c r="B1466" s="261" t="s">
        <v>64</v>
      </c>
      <c r="C1466" s="261" t="s">
        <v>47</v>
      </c>
      <c r="D1466" s="265" t="s">
        <v>71</v>
      </c>
      <c r="E1466" s="264" t="str">
        <f t="shared" si="22"/>
        <v>SCMale10-14</v>
      </c>
      <c r="F1466" s="263">
        <v>228973.59570000001</v>
      </c>
    </row>
    <row r="1467" spans="2:6" x14ac:dyDescent="0.2">
      <c r="B1467" s="261" t="s">
        <v>64</v>
      </c>
      <c r="C1467" s="261" t="s">
        <v>47</v>
      </c>
      <c r="D1467" s="264" t="s">
        <v>72</v>
      </c>
      <c r="E1467" s="264" t="str">
        <f t="shared" si="22"/>
        <v>SCMale15-19</v>
      </c>
      <c r="F1467" s="263">
        <v>244734.42230000001</v>
      </c>
    </row>
    <row r="1468" spans="2:6" x14ac:dyDescent="0.2">
      <c r="B1468" s="261" t="s">
        <v>64</v>
      </c>
      <c r="C1468" s="261" t="s">
        <v>47</v>
      </c>
      <c r="D1468" s="264" t="s">
        <v>73</v>
      </c>
      <c r="E1468" s="264" t="str">
        <f t="shared" si="22"/>
        <v>SCMale20-24</v>
      </c>
      <c r="F1468" s="263">
        <v>287825.12030000001</v>
      </c>
    </row>
    <row r="1469" spans="2:6" x14ac:dyDescent="0.2">
      <c r="B1469" s="261" t="s">
        <v>64</v>
      </c>
      <c r="C1469" s="261" t="s">
        <v>47</v>
      </c>
      <c r="D1469" s="264" t="s">
        <v>74</v>
      </c>
      <c r="E1469" s="264" t="str">
        <f t="shared" si="22"/>
        <v>SCMale25-29</v>
      </c>
      <c r="F1469" s="263">
        <v>303589.9964</v>
      </c>
    </row>
    <row r="1470" spans="2:6" x14ac:dyDescent="0.2">
      <c r="B1470" s="261" t="s">
        <v>64</v>
      </c>
      <c r="C1470" s="261" t="s">
        <v>47</v>
      </c>
      <c r="D1470" s="264" t="s">
        <v>75</v>
      </c>
      <c r="E1470" s="264" t="str">
        <f t="shared" si="22"/>
        <v>SCMale30-34</v>
      </c>
      <c r="F1470" s="263">
        <v>311455.70740000001</v>
      </c>
    </row>
    <row r="1471" spans="2:6" x14ac:dyDescent="0.2">
      <c r="B1471" s="261" t="s">
        <v>64</v>
      </c>
      <c r="C1471" s="261" t="s">
        <v>47</v>
      </c>
      <c r="D1471" s="264" t="s">
        <v>76</v>
      </c>
      <c r="E1471" s="264" t="str">
        <f t="shared" si="22"/>
        <v>SCMale35-39</v>
      </c>
      <c r="F1471" s="263">
        <v>296806.63900000002</v>
      </c>
    </row>
    <row r="1472" spans="2:6" x14ac:dyDescent="0.2">
      <c r="B1472" s="261" t="s">
        <v>64</v>
      </c>
      <c r="C1472" s="261" t="s">
        <v>47</v>
      </c>
      <c r="D1472" s="264" t="s">
        <v>77</v>
      </c>
      <c r="E1472" s="264" t="str">
        <f t="shared" si="22"/>
        <v>SCMale40-44</v>
      </c>
      <c r="F1472" s="263">
        <v>258862.0287</v>
      </c>
    </row>
    <row r="1473" spans="2:6" x14ac:dyDescent="0.2">
      <c r="B1473" s="261" t="s">
        <v>64</v>
      </c>
      <c r="C1473" s="261" t="s">
        <v>47</v>
      </c>
      <c r="D1473" s="264" t="s">
        <v>78</v>
      </c>
      <c r="E1473" s="264" t="str">
        <f t="shared" si="22"/>
        <v>SCMale45-49</v>
      </c>
      <c r="F1473" s="263">
        <v>236836.9577</v>
      </c>
    </row>
    <row r="1474" spans="2:6" x14ac:dyDescent="0.2">
      <c r="B1474" s="261" t="s">
        <v>64</v>
      </c>
      <c r="C1474" s="261" t="s">
        <v>47</v>
      </c>
      <c r="D1474" s="264" t="s">
        <v>79</v>
      </c>
      <c r="E1474" s="264" t="str">
        <f t="shared" si="22"/>
        <v>SCMale50-54</v>
      </c>
      <c r="F1474" s="263">
        <v>228283.55360000001</v>
      </c>
    </row>
    <row r="1475" spans="2:6" x14ac:dyDescent="0.2">
      <c r="B1475" s="261" t="s">
        <v>64</v>
      </c>
      <c r="C1475" s="261" t="s">
        <v>47</v>
      </c>
      <c r="D1475" s="264" t="s">
        <v>80</v>
      </c>
      <c r="E1475" s="264" t="str">
        <f t="shared" si="22"/>
        <v>SCMale55-59</v>
      </c>
      <c r="F1475" s="263">
        <v>205032.32190000001</v>
      </c>
    </row>
    <row r="1476" spans="2:6" x14ac:dyDescent="0.2">
      <c r="B1476" s="261" t="s">
        <v>64</v>
      </c>
      <c r="C1476" s="261" t="s">
        <v>47</v>
      </c>
      <c r="D1476" s="264" t="s">
        <v>81</v>
      </c>
      <c r="E1476" s="264" t="str">
        <f t="shared" ref="E1476:E1539" si="23">_xlfn.CONCAT(B1476,C1476,D1476)</f>
        <v>SCMale60-64</v>
      </c>
      <c r="F1476" s="263">
        <v>162041.15150000001</v>
      </c>
    </row>
    <row r="1477" spans="2:6" x14ac:dyDescent="0.2">
      <c r="B1477" s="261" t="s">
        <v>64</v>
      </c>
      <c r="C1477" s="261" t="s">
        <v>47</v>
      </c>
      <c r="D1477" s="264" t="s">
        <v>82</v>
      </c>
      <c r="E1477" s="264" t="str">
        <f t="shared" si="23"/>
        <v>SCMale65-69</v>
      </c>
      <c r="F1477" s="263">
        <v>122637.2139</v>
      </c>
    </row>
    <row r="1478" spans="2:6" x14ac:dyDescent="0.2">
      <c r="B1478" s="261" t="s">
        <v>64</v>
      </c>
      <c r="C1478" s="261" t="s">
        <v>47</v>
      </c>
      <c r="D1478" s="264" t="s">
        <v>19</v>
      </c>
      <c r="E1478" s="264" t="str">
        <f t="shared" si="23"/>
        <v>SCMale70-74</v>
      </c>
      <c r="F1478" s="263">
        <v>83024.9571</v>
      </c>
    </row>
    <row r="1479" spans="2:6" x14ac:dyDescent="0.2">
      <c r="B1479" s="261" t="s">
        <v>64</v>
      </c>
      <c r="C1479" s="261" t="s">
        <v>47</v>
      </c>
      <c r="D1479" s="264" t="s">
        <v>20</v>
      </c>
      <c r="E1479" s="264" t="str">
        <f t="shared" si="23"/>
        <v>SCMale75-79</v>
      </c>
      <c r="F1479" s="263">
        <v>50495.419699999999</v>
      </c>
    </row>
    <row r="1480" spans="2:6" x14ac:dyDescent="0.2">
      <c r="B1480" s="261" t="s">
        <v>64</v>
      </c>
      <c r="C1480" s="261" t="s">
        <v>47</v>
      </c>
      <c r="D1480" s="264" t="s">
        <v>21</v>
      </c>
      <c r="E1480" s="264" t="str">
        <f t="shared" si="23"/>
        <v>SCMale80-84</v>
      </c>
      <c r="F1480" s="263">
        <v>29874.3995</v>
      </c>
    </row>
    <row r="1481" spans="2:6" x14ac:dyDescent="0.2">
      <c r="B1481" s="261" t="s">
        <v>64</v>
      </c>
      <c r="C1481" s="261" t="s">
        <v>47</v>
      </c>
      <c r="D1481" s="264" t="s">
        <v>22</v>
      </c>
      <c r="E1481" s="264" t="str">
        <f t="shared" si="23"/>
        <v>SCMale85-89</v>
      </c>
      <c r="F1481" s="263">
        <v>14117.8503</v>
      </c>
    </row>
    <row r="1482" spans="2:6" x14ac:dyDescent="0.2">
      <c r="B1482" s="261" t="s">
        <v>64</v>
      </c>
      <c r="C1482" s="261" t="s">
        <v>47</v>
      </c>
      <c r="D1482" s="264" t="s">
        <v>5</v>
      </c>
      <c r="E1482" s="264" t="str">
        <f t="shared" si="23"/>
        <v>SCMale90+</v>
      </c>
      <c r="F1482" s="263">
        <v>7577.3886000000002</v>
      </c>
    </row>
    <row r="1483" spans="2:6" x14ac:dyDescent="0.2">
      <c r="B1483" s="261" t="s">
        <v>64</v>
      </c>
      <c r="C1483" s="261" t="s">
        <v>3</v>
      </c>
      <c r="D1483" s="264">
        <v>0</v>
      </c>
      <c r="E1483" s="264" t="str">
        <f t="shared" si="23"/>
        <v>SCTotal0</v>
      </c>
      <c r="F1483" s="263">
        <v>97327.944399999993</v>
      </c>
    </row>
    <row r="1484" spans="2:6" x14ac:dyDescent="0.2">
      <c r="B1484" s="261" t="s">
        <v>64</v>
      </c>
      <c r="C1484" s="261" t="s">
        <v>3</v>
      </c>
      <c r="D1484" s="265" t="s">
        <v>107</v>
      </c>
      <c r="E1484" s="264" t="str">
        <f t="shared" si="23"/>
        <v>SCTotal01-04</v>
      </c>
      <c r="F1484" s="263">
        <v>387150.71010000003</v>
      </c>
    </row>
    <row r="1485" spans="2:6" x14ac:dyDescent="0.2">
      <c r="B1485" s="261" t="s">
        <v>64</v>
      </c>
      <c r="C1485" s="261" t="s">
        <v>3</v>
      </c>
      <c r="D1485" s="265" t="s">
        <v>106</v>
      </c>
      <c r="E1485" s="264" t="str">
        <f t="shared" si="23"/>
        <v>SCTotal05-09</v>
      </c>
      <c r="F1485" s="263">
        <v>454168.17359999998</v>
      </c>
    </row>
    <row r="1486" spans="2:6" x14ac:dyDescent="0.2">
      <c r="B1486" s="261" t="s">
        <v>64</v>
      </c>
      <c r="C1486" s="261" t="s">
        <v>3</v>
      </c>
      <c r="D1486" s="265" t="s">
        <v>71</v>
      </c>
      <c r="E1486" s="264" t="str">
        <f t="shared" si="23"/>
        <v>SCTotal10-14</v>
      </c>
      <c r="F1486" s="263">
        <v>448474.00030000001</v>
      </c>
    </row>
    <row r="1487" spans="2:6" x14ac:dyDescent="0.2">
      <c r="B1487" s="261" t="s">
        <v>64</v>
      </c>
      <c r="C1487" s="261" t="s">
        <v>3</v>
      </c>
      <c r="D1487" s="264" t="s">
        <v>72</v>
      </c>
      <c r="E1487" s="264" t="str">
        <f t="shared" si="23"/>
        <v>SCTotal15-19</v>
      </c>
      <c r="F1487" s="263">
        <v>479949.9754</v>
      </c>
    </row>
    <row r="1488" spans="2:6" x14ac:dyDescent="0.2">
      <c r="B1488" s="261" t="s">
        <v>64</v>
      </c>
      <c r="C1488" s="261" t="s">
        <v>3</v>
      </c>
      <c r="D1488" s="264" t="s">
        <v>73</v>
      </c>
      <c r="E1488" s="264" t="str">
        <f t="shared" si="23"/>
        <v>SCTotal20-24</v>
      </c>
      <c r="F1488" s="263">
        <v>565433.77159999998</v>
      </c>
    </row>
    <row r="1489" spans="2:6" x14ac:dyDescent="0.2">
      <c r="B1489" s="261" t="s">
        <v>64</v>
      </c>
      <c r="C1489" s="261" t="s">
        <v>3</v>
      </c>
      <c r="D1489" s="264" t="s">
        <v>74</v>
      </c>
      <c r="E1489" s="264" t="str">
        <f t="shared" si="23"/>
        <v>SCTotal25-29</v>
      </c>
      <c r="F1489" s="263">
        <v>596916.90099999995</v>
      </c>
    </row>
    <row r="1490" spans="2:6" x14ac:dyDescent="0.2">
      <c r="B1490" s="261" t="s">
        <v>64</v>
      </c>
      <c r="C1490" s="261" t="s">
        <v>3</v>
      </c>
      <c r="D1490" s="264" t="s">
        <v>75</v>
      </c>
      <c r="E1490" s="264" t="str">
        <f t="shared" si="23"/>
        <v>SCTotal30-34</v>
      </c>
      <c r="F1490" s="263">
        <v>611899.7304</v>
      </c>
    </row>
    <row r="1491" spans="2:6" x14ac:dyDescent="0.2">
      <c r="B1491" s="261" t="s">
        <v>64</v>
      </c>
      <c r="C1491" s="261" t="s">
        <v>3</v>
      </c>
      <c r="D1491" s="264" t="s">
        <v>76</v>
      </c>
      <c r="E1491" s="264" t="str">
        <f t="shared" si="23"/>
        <v>SCTotal35-39</v>
      </c>
      <c r="F1491" s="263">
        <v>588581.77110000001</v>
      </c>
    </row>
    <row r="1492" spans="2:6" x14ac:dyDescent="0.2">
      <c r="B1492" s="261" t="s">
        <v>64</v>
      </c>
      <c r="C1492" s="261" t="s">
        <v>3</v>
      </c>
      <c r="D1492" s="264" t="s">
        <v>77</v>
      </c>
      <c r="E1492" s="264" t="str">
        <f t="shared" si="23"/>
        <v>SCTotal40-44</v>
      </c>
      <c r="F1492" s="263">
        <v>519074.56819999998</v>
      </c>
    </row>
    <row r="1493" spans="2:6" x14ac:dyDescent="0.2">
      <c r="B1493" s="261" t="s">
        <v>64</v>
      </c>
      <c r="C1493" s="261" t="s">
        <v>3</v>
      </c>
      <c r="D1493" s="264" t="s">
        <v>78</v>
      </c>
      <c r="E1493" s="264" t="str">
        <f t="shared" si="23"/>
        <v>SCTotal45-49</v>
      </c>
      <c r="F1493" s="263">
        <v>479446.46740000002</v>
      </c>
    </row>
    <row r="1494" spans="2:6" x14ac:dyDescent="0.2">
      <c r="B1494" s="261" t="s">
        <v>64</v>
      </c>
      <c r="C1494" s="261" t="s">
        <v>3</v>
      </c>
      <c r="D1494" s="264" t="s">
        <v>79</v>
      </c>
      <c r="E1494" s="264" t="str">
        <f t="shared" si="23"/>
        <v>SCTotal50-54</v>
      </c>
      <c r="F1494" s="263">
        <v>466066.53499999997</v>
      </c>
    </row>
    <row r="1495" spans="2:6" x14ac:dyDescent="0.2">
      <c r="B1495" s="261" t="s">
        <v>64</v>
      </c>
      <c r="C1495" s="261" t="s">
        <v>3</v>
      </c>
      <c r="D1495" s="264" t="s">
        <v>80</v>
      </c>
      <c r="E1495" s="264" t="str">
        <f t="shared" si="23"/>
        <v>SCTotal55-59</v>
      </c>
      <c r="F1495" s="263">
        <v>424926.32260000001</v>
      </c>
    </row>
    <row r="1496" spans="2:6" x14ac:dyDescent="0.2">
      <c r="B1496" s="261" t="s">
        <v>64</v>
      </c>
      <c r="C1496" s="261" t="s">
        <v>3</v>
      </c>
      <c r="D1496" s="264" t="s">
        <v>81</v>
      </c>
      <c r="E1496" s="264" t="str">
        <f t="shared" si="23"/>
        <v>SCTotal60-64</v>
      </c>
      <c r="F1496" s="263">
        <v>339189.7451</v>
      </c>
    </row>
    <row r="1497" spans="2:6" x14ac:dyDescent="0.2">
      <c r="B1497" s="261" t="s">
        <v>64</v>
      </c>
      <c r="C1497" s="261" t="s">
        <v>3</v>
      </c>
      <c r="D1497" s="264" t="s">
        <v>82</v>
      </c>
      <c r="E1497" s="264" t="str">
        <f t="shared" si="23"/>
        <v>SCTotal65-69</v>
      </c>
      <c r="F1497" s="263">
        <v>261853.8849</v>
      </c>
    </row>
    <row r="1498" spans="2:6" x14ac:dyDescent="0.2">
      <c r="B1498" s="261" t="s">
        <v>64</v>
      </c>
      <c r="C1498" s="261" t="s">
        <v>3</v>
      </c>
      <c r="D1498" s="264" t="s">
        <v>19</v>
      </c>
      <c r="E1498" s="264" t="str">
        <f t="shared" si="23"/>
        <v>SCTotal70-74</v>
      </c>
      <c r="F1498" s="263">
        <v>182785.4172</v>
      </c>
    </row>
    <row r="1499" spans="2:6" x14ac:dyDescent="0.2">
      <c r="B1499" s="261" t="s">
        <v>64</v>
      </c>
      <c r="C1499" s="261" t="s">
        <v>3</v>
      </c>
      <c r="D1499" s="264" t="s">
        <v>20</v>
      </c>
      <c r="E1499" s="264" t="str">
        <f t="shared" si="23"/>
        <v>SCTotal75-79</v>
      </c>
      <c r="F1499" s="263">
        <v>117402.9452</v>
      </c>
    </row>
    <row r="1500" spans="2:6" x14ac:dyDescent="0.2">
      <c r="B1500" s="261" t="s">
        <v>64</v>
      </c>
      <c r="C1500" s="261" t="s">
        <v>3</v>
      </c>
      <c r="D1500" s="264" t="s">
        <v>21</v>
      </c>
      <c r="E1500" s="264" t="str">
        <f t="shared" si="23"/>
        <v>SCTotal80-84</v>
      </c>
      <c r="F1500" s="263">
        <v>74895.005799999999</v>
      </c>
    </row>
    <row r="1501" spans="2:6" x14ac:dyDescent="0.2">
      <c r="B1501" s="261" t="s">
        <v>64</v>
      </c>
      <c r="C1501" s="261" t="s">
        <v>3</v>
      </c>
      <c r="D1501" s="264" t="s">
        <v>22</v>
      </c>
      <c r="E1501" s="264" t="str">
        <f t="shared" si="23"/>
        <v>SCTotal85-89</v>
      </c>
      <c r="F1501" s="263">
        <v>38932.750399999997</v>
      </c>
    </row>
    <row r="1502" spans="2:6" x14ac:dyDescent="0.2">
      <c r="B1502" s="261" t="s">
        <v>64</v>
      </c>
      <c r="C1502" s="261" t="s">
        <v>3</v>
      </c>
      <c r="D1502" s="264" t="s">
        <v>5</v>
      </c>
      <c r="E1502" s="264" t="str">
        <f t="shared" si="23"/>
        <v>SCTotal90+</v>
      </c>
      <c r="F1502" s="263">
        <v>24934.013200000001</v>
      </c>
    </row>
    <row r="1503" spans="2:6" x14ac:dyDescent="0.2">
      <c r="B1503" s="261" t="s">
        <v>52</v>
      </c>
      <c r="C1503" s="261" t="s">
        <v>48</v>
      </c>
      <c r="D1503" s="264">
        <v>0</v>
      </c>
      <c r="E1503" s="264" t="str">
        <f t="shared" si="23"/>
        <v>SEFemale0</v>
      </c>
      <c r="F1503" s="263">
        <v>16764.4578</v>
      </c>
    </row>
    <row r="1504" spans="2:6" x14ac:dyDescent="0.2">
      <c r="B1504" s="261" t="s">
        <v>52</v>
      </c>
      <c r="C1504" s="261" t="s">
        <v>48</v>
      </c>
      <c r="D1504" s="265" t="s">
        <v>107</v>
      </c>
      <c r="E1504" s="264" t="str">
        <f t="shared" si="23"/>
        <v>SEFemale01-04</v>
      </c>
      <c r="F1504" s="263">
        <v>66333.515299999999</v>
      </c>
    </row>
    <row r="1505" spans="2:6" x14ac:dyDescent="0.2">
      <c r="B1505" s="261" t="s">
        <v>52</v>
      </c>
      <c r="C1505" s="261" t="s">
        <v>48</v>
      </c>
      <c r="D1505" s="265" t="s">
        <v>106</v>
      </c>
      <c r="E1505" s="264" t="str">
        <f t="shared" si="23"/>
        <v>SEFemale05-09</v>
      </c>
      <c r="F1505" s="263">
        <v>83758.185200000007</v>
      </c>
    </row>
    <row r="1506" spans="2:6" x14ac:dyDescent="0.2">
      <c r="B1506" s="261" t="s">
        <v>52</v>
      </c>
      <c r="C1506" s="261" t="s">
        <v>48</v>
      </c>
      <c r="D1506" s="265" t="s">
        <v>71</v>
      </c>
      <c r="E1506" s="264" t="str">
        <f t="shared" si="23"/>
        <v>SEFemale10-14</v>
      </c>
      <c r="F1506" s="263">
        <v>88990.685599999997</v>
      </c>
    </row>
    <row r="1507" spans="2:6" x14ac:dyDescent="0.2">
      <c r="B1507" s="261" t="s">
        <v>52</v>
      </c>
      <c r="C1507" s="261" t="s">
        <v>48</v>
      </c>
      <c r="D1507" s="264" t="s">
        <v>72</v>
      </c>
      <c r="E1507" s="264" t="str">
        <f t="shared" si="23"/>
        <v>SEFemale15-19</v>
      </c>
      <c r="F1507" s="263">
        <v>94822.573499999999</v>
      </c>
    </row>
    <row r="1508" spans="2:6" x14ac:dyDescent="0.2">
      <c r="B1508" s="261" t="s">
        <v>52</v>
      </c>
      <c r="C1508" s="261" t="s">
        <v>48</v>
      </c>
      <c r="D1508" s="264" t="s">
        <v>73</v>
      </c>
      <c r="E1508" s="264" t="str">
        <f t="shared" si="23"/>
        <v>SEFemale20-24</v>
      </c>
      <c r="F1508" s="263">
        <v>104861.0803</v>
      </c>
    </row>
    <row r="1509" spans="2:6" x14ac:dyDescent="0.2">
      <c r="B1509" s="261" t="s">
        <v>52</v>
      </c>
      <c r="C1509" s="261" t="s">
        <v>48</v>
      </c>
      <c r="D1509" s="264" t="s">
        <v>74</v>
      </c>
      <c r="E1509" s="264" t="str">
        <f t="shared" si="23"/>
        <v>SEFemale25-29</v>
      </c>
      <c r="F1509" s="263">
        <v>101775.56269999999</v>
      </c>
    </row>
    <row r="1510" spans="2:6" x14ac:dyDescent="0.2">
      <c r="B1510" s="261" t="s">
        <v>52</v>
      </c>
      <c r="C1510" s="261" t="s">
        <v>48</v>
      </c>
      <c r="D1510" s="264" t="s">
        <v>75</v>
      </c>
      <c r="E1510" s="264" t="str">
        <f t="shared" si="23"/>
        <v>SEFemale30-34</v>
      </c>
      <c r="F1510" s="263">
        <v>102357.2911</v>
      </c>
    </row>
    <row r="1511" spans="2:6" x14ac:dyDescent="0.2">
      <c r="B1511" s="261" t="s">
        <v>52</v>
      </c>
      <c r="C1511" s="261" t="s">
        <v>48</v>
      </c>
      <c r="D1511" s="264" t="s">
        <v>76</v>
      </c>
      <c r="E1511" s="264" t="str">
        <f t="shared" si="23"/>
        <v>SEFemale35-39</v>
      </c>
      <c r="F1511" s="263">
        <v>97080.394899999999</v>
      </c>
    </row>
    <row r="1512" spans="2:6" x14ac:dyDescent="0.2">
      <c r="B1512" s="261" t="s">
        <v>52</v>
      </c>
      <c r="C1512" s="261" t="s">
        <v>48</v>
      </c>
      <c r="D1512" s="264" t="s">
        <v>77</v>
      </c>
      <c r="E1512" s="264" t="str">
        <f t="shared" si="23"/>
        <v>SEFemale40-44</v>
      </c>
      <c r="F1512" s="263">
        <v>86983.363599999997</v>
      </c>
    </row>
    <row r="1513" spans="2:6" x14ac:dyDescent="0.2">
      <c r="B1513" s="261" t="s">
        <v>52</v>
      </c>
      <c r="C1513" s="261" t="s">
        <v>48</v>
      </c>
      <c r="D1513" s="264" t="s">
        <v>78</v>
      </c>
      <c r="E1513" s="264" t="str">
        <f t="shared" si="23"/>
        <v>SEFemale45-49</v>
      </c>
      <c r="F1513" s="263">
        <v>76284.854300000006</v>
      </c>
    </row>
    <row r="1514" spans="2:6" x14ac:dyDescent="0.2">
      <c r="B1514" s="261" t="s">
        <v>52</v>
      </c>
      <c r="C1514" s="261" t="s">
        <v>48</v>
      </c>
      <c r="D1514" s="264" t="s">
        <v>79</v>
      </c>
      <c r="E1514" s="264" t="str">
        <f t="shared" si="23"/>
        <v>SEFemale50-54</v>
      </c>
      <c r="F1514" s="263">
        <v>68396.709700000007</v>
      </c>
    </row>
    <row r="1515" spans="2:6" x14ac:dyDescent="0.2">
      <c r="B1515" s="261" t="s">
        <v>52</v>
      </c>
      <c r="C1515" s="261" t="s">
        <v>48</v>
      </c>
      <c r="D1515" s="264" t="s">
        <v>80</v>
      </c>
      <c r="E1515" s="264" t="str">
        <f t="shared" si="23"/>
        <v>SEFemale55-59</v>
      </c>
      <c r="F1515" s="263">
        <v>56008.048999999999</v>
      </c>
    </row>
    <row r="1516" spans="2:6" x14ac:dyDescent="0.2">
      <c r="B1516" s="261" t="s">
        <v>52</v>
      </c>
      <c r="C1516" s="261" t="s">
        <v>48</v>
      </c>
      <c r="D1516" s="264" t="s">
        <v>81</v>
      </c>
      <c r="E1516" s="264" t="str">
        <f t="shared" si="23"/>
        <v>SEFemale60-64</v>
      </c>
      <c r="F1516" s="263">
        <v>43863.178699999997</v>
      </c>
    </row>
    <row r="1517" spans="2:6" x14ac:dyDescent="0.2">
      <c r="B1517" s="261" t="s">
        <v>52</v>
      </c>
      <c r="C1517" s="261" t="s">
        <v>48</v>
      </c>
      <c r="D1517" s="264" t="s">
        <v>82</v>
      </c>
      <c r="E1517" s="264" t="str">
        <f t="shared" si="23"/>
        <v>SEFemale65-69</v>
      </c>
      <c r="F1517" s="263">
        <v>34738.289799999999</v>
      </c>
    </row>
    <row r="1518" spans="2:6" x14ac:dyDescent="0.2">
      <c r="B1518" s="261" t="s">
        <v>52</v>
      </c>
      <c r="C1518" s="261" t="s">
        <v>48</v>
      </c>
      <c r="D1518" s="264" t="s">
        <v>19</v>
      </c>
      <c r="E1518" s="264" t="str">
        <f t="shared" si="23"/>
        <v>SEFemale70-74</v>
      </c>
      <c r="F1518" s="263">
        <v>25643.844099999998</v>
      </c>
    </row>
    <row r="1519" spans="2:6" x14ac:dyDescent="0.2">
      <c r="B1519" s="261" t="s">
        <v>52</v>
      </c>
      <c r="C1519" s="261" t="s">
        <v>48</v>
      </c>
      <c r="D1519" s="264" t="s">
        <v>20</v>
      </c>
      <c r="E1519" s="264" t="str">
        <f t="shared" si="23"/>
        <v>SEFemale75-79</v>
      </c>
      <c r="F1519" s="263">
        <v>17716.999500000002</v>
      </c>
    </row>
    <row r="1520" spans="2:6" x14ac:dyDescent="0.2">
      <c r="B1520" s="261" t="s">
        <v>52</v>
      </c>
      <c r="C1520" s="261" t="s">
        <v>48</v>
      </c>
      <c r="D1520" s="264" t="s">
        <v>21</v>
      </c>
      <c r="E1520" s="264" t="str">
        <f t="shared" si="23"/>
        <v>SEFemale80-84</v>
      </c>
      <c r="F1520" s="263">
        <v>11671.7889</v>
      </c>
    </row>
    <row r="1521" spans="2:6" x14ac:dyDescent="0.2">
      <c r="B1521" s="261" t="s">
        <v>52</v>
      </c>
      <c r="C1521" s="261" t="s">
        <v>48</v>
      </c>
      <c r="D1521" s="264" t="s">
        <v>22</v>
      </c>
      <c r="E1521" s="264" t="str">
        <f t="shared" si="23"/>
        <v>SEFemale85-89</v>
      </c>
      <c r="F1521" s="263">
        <v>6249.7170999999998</v>
      </c>
    </row>
    <row r="1522" spans="2:6" x14ac:dyDescent="0.2">
      <c r="B1522" s="261" t="s">
        <v>52</v>
      </c>
      <c r="C1522" s="261" t="s">
        <v>48</v>
      </c>
      <c r="D1522" s="264" t="s">
        <v>5</v>
      </c>
      <c r="E1522" s="264" t="str">
        <f t="shared" si="23"/>
        <v>SEFemale90+</v>
      </c>
      <c r="F1522" s="263">
        <v>3616.2968000000001</v>
      </c>
    </row>
    <row r="1523" spans="2:6" x14ac:dyDescent="0.2">
      <c r="B1523" s="261" t="s">
        <v>52</v>
      </c>
      <c r="C1523" s="261" t="s">
        <v>47</v>
      </c>
      <c r="D1523" s="264">
        <v>0</v>
      </c>
      <c r="E1523" s="264" t="str">
        <f t="shared" si="23"/>
        <v>SEMale0</v>
      </c>
      <c r="F1523" s="263">
        <v>17564.227200000001</v>
      </c>
    </row>
    <row r="1524" spans="2:6" x14ac:dyDescent="0.2">
      <c r="B1524" s="261" t="s">
        <v>52</v>
      </c>
      <c r="C1524" s="261" t="s">
        <v>47</v>
      </c>
      <c r="D1524" s="265" t="s">
        <v>107</v>
      </c>
      <c r="E1524" s="264" t="str">
        <f t="shared" si="23"/>
        <v>SEMale01-04</v>
      </c>
      <c r="F1524" s="263">
        <v>69441.778699999995</v>
      </c>
    </row>
    <row r="1525" spans="2:6" x14ac:dyDescent="0.2">
      <c r="B1525" s="261" t="s">
        <v>52</v>
      </c>
      <c r="C1525" s="261" t="s">
        <v>47</v>
      </c>
      <c r="D1525" s="265" t="s">
        <v>106</v>
      </c>
      <c r="E1525" s="264" t="str">
        <f t="shared" si="23"/>
        <v>SEMale05-09</v>
      </c>
      <c r="F1525" s="263">
        <v>87458.047099999996</v>
      </c>
    </row>
    <row r="1526" spans="2:6" x14ac:dyDescent="0.2">
      <c r="B1526" s="261" t="s">
        <v>52</v>
      </c>
      <c r="C1526" s="261" t="s">
        <v>47</v>
      </c>
      <c r="D1526" s="265" t="s">
        <v>71</v>
      </c>
      <c r="E1526" s="264" t="str">
        <f t="shared" si="23"/>
        <v>SEMale10-14</v>
      </c>
      <c r="F1526" s="263">
        <v>92223.319799999997</v>
      </c>
    </row>
    <row r="1527" spans="2:6" x14ac:dyDescent="0.2">
      <c r="B1527" s="261" t="s">
        <v>52</v>
      </c>
      <c r="C1527" s="261" t="s">
        <v>47</v>
      </c>
      <c r="D1527" s="264" t="s">
        <v>72</v>
      </c>
      <c r="E1527" s="264" t="str">
        <f t="shared" si="23"/>
        <v>SEMale15-19</v>
      </c>
      <c r="F1527" s="263">
        <v>96703.53</v>
      </c>
    </row>
    <row r="1528" spans="2:6" x14ac:dyDescent="0.2">
      <c r="B1528" s="261" t="s">
        <v>52</v>
      </c>
      <c r="C1528" s="261" t="s">
        <v>47</v>
      </c>
      <c r="D1528" s="264" t="s">
        <v>73</v>
      </c>
      <c r="E1528" s="264" t="str">
        <f t="shared" si="23"/>
        <v>SEMale20-24</v>
      </c>
      <c r="F1528" s="263">
        <v>105013.5205</v>
      </c>
    </row>
    <row r="1529" spans="2:6" x14ac:dyDescent="0.2">
      <c r="B1529" s="261" t="s">
        <v>52</v>
      </c>
      <c r="C1529" s="261" t="s">
        <v>47</v>
      </c>
      <c r="D1529" s="264" t="s">
        <v>74</v>
      </c>
      <c r="E1529" s="264" t="str">
        <f t="shared" si="23"/>
        <v>SEMale25-29</v>
      </c>
      <c r="F1529" s="263">
        <v>96988.637300000002</v>
      </c>
    </row>
    <row r="1530" spans="2:6" x14ac:dyDescent="0.2">
      <c r="B1530" s="261" t="s">
        <v>52</v>
      </c>
      <c r="C1530" s="261" t="s">
        <v>47</v>
      </c>
      <c r="D1530" s="264" t="s">
        <v>75</v>
      </c>
      <c r="E1530" s="264" t="str">
        <f t="shared" si="23"/>
        <v>SEMale30-34</v>
      </c>
      <c r="F1530" s="263">
        <v>94761.054900000003</v>
      </c>
    </row>
    <row r="1531" spans="2:6" x14ac:dyDescent="0.2">
      <c r="B1531" s="261" t="s">
        <v>52</v>
      </c>
      <c r="C1531" s="261" t="s">
        <v>47</v>
      </c>
      <c r="D1531" s="264" t="s">
        <v>76</v>
      </c>
      <c r="E1531" s="264" t="str">
        <f t="shared" si="23"/>
        <v>SEMale35-39</v>
      </c>
      <c r="F1531" s="263">
        <v>87985.462599999999</v>
      </c>
    </row>
    <row r="1532" spans="2:6" x14ac:dyDescent="0.2">
      <c r="B1532" s="261" t="s">
        <v>52</v>
      </c>
      <c r="C1532" s="261" t="s">
        <v>47</v>
      </c>
      <c r="D1532" s="264" t="s">
        <v>77</v>
      </c>
      <c r="E1532" s="264" t="str">
        <f t="shared" si="23"/>
        <v>SEMale40-44</v>
      </c>
      <c r="F1532" s="263">
        <v>77428.7644</v>
      </c>
    </row>
    <row r="1533" spans="2:6" x14ac:dyDescent="0.2">
      <c r="B1533" s="261" t="s">
        <v>52</v>
      </c>
      <c r="C1533" s="261" t="s">
        <v>47</v>
      </c>
      <c r="D1533" s="264" t="s">
        <v>78</v>
      </c>
      <c r="E1533" s="264" t="str">
        <f t="shared" si="23"/>
        <v>SEMale45-49</v>
      </c>
      <c r="F1533" s="263">
        <v>67142.907999999996</v>
      </c>
    </row>
    <row r="1534" spans="2:6" x14ac:dyDescent="0.2">
      <c r="B1534" s="261" t="s">
        <v>52</v>
      </c>
      <c r="C1534" s="261" t="s">
        <v>47</v>
      </c>
      <c r="D1534" s="264" t="s">
        <v>79</v>
      </c>
      <c r="E1534" s="264" t="str">
        <f t="shared" si="23"/>
        <v>SEMale50-54</v>
      </c>
      <c r="F1534" s="263">
        <v>60078.430899999999</v>
      </c>
    </row>
    <row r="1535" spans="2:6" x14ac:dyDescent="0.2">
      <c r="B1535" s="261" t="s">
        <v>52</v>
      </c>
      <c r="C1535" s="261" t="s">
        <v>47</v>
      </c>
      <c r="D1535" s="264" t="s">
        <v>80</v>
      </c>
      <c r="E1535" s="264" t="str">
        <f t="shared" si="23"/>
        <v>SEMale55-59</v>
      </c>
      <c r="F1535" s="263">
        <v>47881.840300000003</v>
      </c>
    </row>
    <row r="1536" spans="2:6" x14ac:dyDescent="0.2">
      <c r="B1536" s="261" t="s">
        <v>52</v>
      </c>
      <c r="C1536" s="261" t="s">
        <v>47</v>
      </c>
      <c r="D1536" s="264" t="s">
        <v>81</v>
      </c>
      <c r="E1536" s="264" t="str">
        <f t="shared" si="23"/>
        <v>SEMale60-64</v>
      </c>
      <c r="F1536" s="263">
        <v>36570.952599999997</v>
      </c>
    </row>
    <row r="1537" spans="2:6" x14ac:dyDescent="0.2">
      <c r="B1537" s="261" t="s">
        <v>52</v>
      </c>
      <c r="C1537" s="261" t="s">
        <v>47</v>
      </c>
      <c r="D1537" s="264" t="s">
        <v>82</v>
      </c>
      <c r="E1537" s="264" t="str">
        <f t="shared" si="23"/>
        <v>SEMale65-69</v>
      </c>
      <c r="F1537" s="263">
        <v>27782.392199999998</v>
      </c>
    </row>
    <row r="1538" spans="2:6" x14ac:dyDescent="0.2">
      <c r="B1538" s="261" t="s">
        <v>52</v>
      </c>
      <c r="C1538" s="261" t="s">
        <v>47</v>
      </c>
      <c r="D1538" s="264" t="s">
        <v>19</v>
      </c>
      <c r="E1538" s="264" t="str">
        <f t="shared" si="23"/>
        <v>SEMale70-74</v>
      </c>
      <c r="F1538" s="263">
        <v>20095.402300000002</v>
      </c>
    </row>
    <row r="1539" spans="2:6" x14ac:dyDescent="0.2">
      <c r="B1539" s="261" t="s">
        <v>52</v>
      </c>
      <c r="C1539" s="261" t="s">
        <v>47</v>
      </c>
      <c r="D1539" s="264" t="s">
        <v>20</v>
      </c>
      <c r="E1539" s="264" t="str">
        <f t="shared" si="23"/>
        <v>SEMale75-79</v>
      </c>
      <c r="F1539" s="263">
        <v>12345.427</v>
      </c>
    </row>
    <row r="1540" spans="2:6" x14ac:dyDescent="0.2">
      <c r="B1540" s="261" t="s">
        <v>52</v>
      </c>
      <c r="C1540" s="261" t="s">
        <v>47</v>
      </c>
      <c r="D1540" s="264" t="s">
        <v>21</v>
      </c>
      <c r="E1540" s="264" t="str">
        <f t="shared" ref="E1540:E1603" si="24">_xlfn.CONCAT(B1540,C1540,D1540)</f>
        <v>SEMale80-84</v>
      </c>
      <c r="F1540" s="263">
        <v>7139.8010999999997</v>
      </c>
    </row>
    <row r="1541" spans="2:6" x14ac:dyDescent="0.2">
      <c r="B1541" s="261" t="s">
        <v>52</v>
      </c>
      <c r="C1541" s="261" t="s">
        <v>47</v>
      </c>
      <c r="D1541" s="264" t="s">
        <v>22</v>
      </c>
      <c r="E1541" s="264" t="str">
        <f t="shared" si="24"/>
        <v>SEMale85-89</v>
      </c>
      <c r="F1541" s="263">
        <v>3316.6131</v>
      </c>
    </row>
    <row r="1542" spans="2:6" x14ac:dyDescent="0.2">
      <c r="B1542" s="261" t="s">
        <v>52</v>
      </c>
      <c r="C1542" s="261" t="s">
        <v>47</v>
      </c>
      <c r="D1542" s="264" t="s">
        <v>5</v>
      </c>
      <c r="E1542" s="264" t="str">
        <f t="shared" si="24"/>
        <v>SEMale90+</v>
      </c>
      <c r="F1542" s="263">
        <v>1669.3833999999999</v>
      </c>
    </row>
    <row r="1543" spans="2:6" x14ac:dyDescent="0.2">
      <c r="B1543" s="261" t="s">
        <v>52</v>
      </c>
      <c r="C1543" s="261" t="s">
        <v>3</v>
      </c>
      <c r="D1543" s="264">
        <v>0</v>
      </c>
      <c r="E1543" s="264" t="str">
        <f t="shared" si="24"/>
        <v>SETotal0</v>
      </c>
      <c r="F1543" s="263">
        <v>34328.684999999998</v>
      </c>
    </row>
    <row r="1544" spans="2:6" x14ac:dyDescent="0.2">
      <c r="B1544" s="261" t="s">
        <v>52</v>
      </c>
      <c r="C1544" s="261" t="s">
        <v>3</v>
      </c>
      <c r="D1544" s="265" t="s">
        <v>107</v>
      </c>
      <c r="E1544" s="264" t="str">
        <f t="shared" si="24"/>
        <v>SETotal01-04</v>
      </c>
      <c r="F1544" s="263">
        <v>135775.29389999999</v>
      </c>
    </row>
    <row r="1545" spans="2:6" x14ac:dyDescent="0.2">
      <c r="B1545" s="261" t="s">
        <v>52</v>
      </c>
      <c r="C1545" s="261" t="s">
        <v>3</v>
      </c>
      <c r="D1545" s="265" t="s">
        <v>106</v>
      </c>
      <c r="E1545" s="264" t="str">
        <f t="shared" si="24"/>
        <v>SETotal05-09</v>
      </c>
      <c r="F1545" s="263">
        <v>171216.23199999999</v>
      </c>
    </row>
    <row r="1546" spans="2:6" x14ac:dyDescent="0.2">
      <c r="B1546" s="261" t="s">
        <v>52</v>
      </c>
      <c r="C1546" s="261" t="s">
        <v>3</v>
      </c>
      <c r="D1546" s="265" t="s">
        <v>71</v>
      </c>
      <c r="E1546" s="264" t="str">
        <f t="shared" si="24"/>
        <v>SETotal10-14</v>
      </c>
      <c r="F1546" s="263">
        <v>181214.00339999999</v>
      </c>
    </row>
    <row r="1547" spans="2:6" x14ac:dyDescent="0.2">
      <c r="B1547" s="261" t="s">
        <v>52</v>
      </c>
      <c r="C1547" s="261" t="s">
        <v>3</v>
      </c>
      <c r="D1547" s="264" t="s">
        <v>72</v>
      </c>
      <c r="E1547" s="264" t="str">
        <f t="shared" si="24"/>
        <v>SETotal15-19</v>
      </c>
      <c r="F1547" s="263">
        <v>191526.1012</v>
      </c>
    </row>
    <row r="1548" spans="2:6" x14ac:dyDescent="0.2">
      <c r="B1548" s="261" t="s">
        <v>52</v>
      </c>
      <c r="C1548" s="261" t="s">
        <v>3</v>
      </c>
      <c r="D1548" s="264" t="s">
        <v>73</v>
      </c>
      <c r="E1548" s="264" t="str">
        <f t="shared" si="24"/>
        <v>SETotal20-24</v>
      </c>
      <c r="F1548" s="263">
        <v>209874.57810000001</v>
      </c>
    </row>
    <row r="1549" spans="2:6" x14ac:dyDescent="0.2">
      <c r="B1549" s="261" t="s">
        <v>52</v>
      </c>
      <c r="C1549" s="261" t="s">
        <v>3</v>
      </c>
      <c r="D1549" s="264" t="s">
        <v>74</v>
      </c>
      <c r="E1549" s="264" t="str">
        <f t="shared" si="24"/>
        <v>SETotal25-29</v>
      </c>
      <c r="F1549" s="263">
        <v>198764.18950000001</v>
      </c>
    </row>
    <row r="1550" spans="2:6" x14ac:dyDescent="0.2">
      <c r="B1550" s="261" t="s">
        <v>52</v>
      </c>
      <c r="C1550" s="261" t="s">
        <v>3</v>
      </c>
      <c r="D1550" s="264" t="s">
        <v>75</v>
      </c>
      <c r="E1550" s="264" t="str">
        <f t="shared" si="24"/>
        <v>SETotal30-34</v>
      </c>
      <c r="F1550" s="263">
        <v>197118.34450000001</v>
      </c>
    </row>
    <row r="1551" spans="2:6" x14ac:dyDescent="0.2">
      <c r="B1551" s="261" t="s">
        <v>52</v>
      </c>
      <c r="C1551" s="261" t="s">
        <v>3</v>
      </c>
      <c r="D1551" s="264" t="s">
        <v>76</v>
      </c>
      <c r="E1551" s="264" t="str">
        <f t="shared" si="24"/>
        <v>SETotal35-39</v>
      </c>
      <c r="F1551" s="263">
        <v>185065.85709999999</v>
      </c>
    </row>
    <row r="1552" spans="2:6" x14ac:dyDescent="0.2">
      <c r="B1552" s="261" t="s">
        <v>52</v>
      </c>
      <c r="C1552" s="261" t="s">
        <v>3</v>
      </c>
      <c r="D1552" s="264" t="s">
        <v>77</v>
      </c>
      <c r="E1552" s="264" t="str">
        <f t="shared" si="24"/>
        <v>SETotal40-44</v>
      </c>
      <c r="F1552" s="263">
        <v>164412.12760000001</v>
      </c>
    </row>
    <row r="1553" spans="2:6" x14ac:dyDescent="0.2">
      <c r="B1553" s="261" t="s">
        <v>52</v>
      </c>
      <c r="C1553" s="261" t="s">
        <v>3</v>
      </c>
      <c r="D1553" s="264" t="s">
        <v>78</v>
      </c>
      <c r="E1553" s="264" t="str">
        <f t="shared" si="24"/>
        <v>SETotal45-49</v>
      </c>
      <c r="F1553" s="263">
        <v>143427.7439</v>
      </c>
    </row>
    <row r="1554" spans="2:6" x14ac:dyDescent="0.2">
      <c r="B1554" s="261" t="s">
        <v>52</v>
      </c>
      <c r="C1554" s="261" t="s">
        <v>3</v>
      </c>
      <c r="D1554" s="264" t="s">
        <v>79</v>
      </c>
      <c r="E1554" s="264" t="str">
        <f t="shared" si="24"/>
        <v>SETotal50-54</v>
      </c>
      <c r="F1554" s="263">
        <v>128475.1391</v>
      </c>
    </row>
    <row r="1555" spans="2:6" x14ac:dyDescent="0.2">
      <c r="B1555" s="261" t="s">
        <v>52</v>
      </c>
      <c r="C1555" s="261" t="s">
        <v>3</v>
      </c>
      <c r="D1555" s="264" t="s">
        <v>80</v>
      </c>
      <c r="E1555" s="264" t="str">
        <f t="shared" si="24"/>
        <v>SETotal55-59</v>
      </c>
      <c r="F1555" s="263">
        <v>103889.88800000001</v>
      </c>
    </row>
    <row r="1556" spans="2:6" x14ac:dyDescent="0.2">
      <c r="B1556" s="261" t="s">
        <v>52</v>
      </c>
      <c r="C1556" s="261" t="s">
        <v>3</v>
      </c>
      <c r="D1556" s="264" t="s">
        <v>81</v>
      </c>
      <c r="E1556" s="264" t="str">
        <f t="shared" si="24"/>
        <v>SETotal60-64</v>
      </c>
      <c r="F1556" s="263">
        <v>80434.129100000006</v>
      </c>
    </row>
    <row r="1557" spans="2:6" x14ac:dyDescent="0.2">
      <c r="B1557" s="261" t="s">
        <v>52</v>
      </c>
      <c r="C1557" s="261" t="s">
        <v>3</v>
      </c>
      <c r="D1557" s="264" t="s">
        <v>82</v>
      </c>
      <c r="E1557" s="264" t="str">
        <f t="shared" si="24"/>
        <v>SETotal65-69</v>
      </c>
      <c r="F1557" s="263">
        <v>62520.643300000003</v>
      </c>
    </row>
    <row r="1558" spans="2:6" x14ac:dyDescent="0.2">
      <c r="B1558" s="261" t="s">
        <v>52</v>
      </c>
      <c r="C1558" s="261" t="s">
        <v>3</v>
      </c>
      <c r="D1558" s="264" t="s">
        <v>19</v>
      </c>
      <c r="E1558" s="264" t="str">
        <f t="shared" si="24"/>
        <v>SETotal70-74</v>
      </c>
      <c r="F1558" s="263">
        <v>45739.246400000004</v>
      </c>
    </row>
    <row r="1559" spans="2:6" x14ac:dyDescent="0.2">
      <c r="B1559" s="261" t="s">
        <v>52</v>
      </c>
      <c r="C1559" s="261" t="s">
        <v>3</v>
      </c>
      <c r="D1559" s="264" t="s">
        <v>20</v>
      </c>
      <c r="E1559" s="264" t="str">
        <f t="shared" si="24"/>
        <v>SETotal75-79</v>
      </c>
      <c r="F1559" s="263">
        <v>30062.425800000001</v>
      </c>
    </row>
    <row r="1560" spans="2:6" x14ac:dyDescent="0.2">
      <c r="B1560" s="261" t="s">
        <v>52</v>
      </c>
      <c r="C1560" s="261" t="s">
        <v>3</v>
      </c>
      <c r="D1560" s="264" t="s">
        <v>21</v>
      </c>
      <c r="E1560" s="264" t="str">
        <f t="shared" si="24"/>
        <v>SETotal80-84</v>
      </c>
      <c r="F1560" s="263">
        <v>18811.589599999999</v>
      </c>
    </row>
    <row r="1561" spans="2:6" x14ac:dyDescent="0.2">
      <c r="B1561" s="261" t="s">
        <v>52</v>
      </c>
      <c r="C1561" s="261" t="s">
        <v>3</v>
      </c>
      <c r="D1561" s="264" t="s">
        <v>22</v>
      </c>
      <c r="E1561" s="264" t="str">
        <f t="shared" si="24"/>
        <v>SETotal85-89</v>
      </c>
      <c r="F1561" s="263">
        <v>9566.3238999999994</v>
      </c>
    </row>
    <row r="1562" spans="2:6" x14ac:dyDescent="0.2">
      <c r="B1562" s="261" t="s">
        <v>52</v>
      </c>
      <c r="C1562" s="261" t="s">
        <v>3</v>
      </c>
      <c r="D1562" s="264" t="s">
        <v>5</v>
      </c>
      <c r="E1562" s="264" t="str">
        <f t="shared" si="24"/>
        <v>SETotal90+</v>
      </c>
      <c r="F1562" s="263">
        <v>5285.6549999999997</v>
      </c>
    </row>
    <row r="1563" spans="2:6" x14ac:dyDescent="0.2">
      <c r="B1563" s="261" t="s">
        <v>62</v>
      </c>
      <c r="C1563" s="261" t="s">
        <v>48</v>
      </c>
      <c r="D1563" s="264">
        <v>0</v>
      </c>
      <c r="E1563" s="264" t="str">
        <f t="shared" si="24"/>
        <v>SPFemale0</v>
      </c>
      <c r="F1563" s="263">
        <v>296110.8737</v>
      </c>
    </row>
    <row r="1564" spans="2:6" x14ac:dyDescent="0.2">
      <c r="B1564" s="261" t="s">
        <v>62</v>
      </c>
      <c r="C1564" s="261" t="s">
        <v>48</v>
      </c>
      <c r="D1564" s="265" t="s">
        <v>107</v>
      </c>
      <c r="E1564" s="264" t="str">
        <f t="shared" si="24"/>
        <v>SPFemale01-04</v>
      </c>
      <c r="F1564" s="263">
        <v>1198304.1333999999</v>
      </c>
    </row>
    <row r="1565" spans="2:6" x14ac:dyDescent="0.2">
      <c r="B1565" s="261" t="s">
        <v>62</v>
      </c>
      <c r="C1565" s="261" t="s">
        <v>48</v>
      </c>
      <c r="D1565" s="265" t="s">
        <v>106</v>
      </c>
      <c r="E1565" s="264" t="str">
        <f t="shared" si="24"/>
        <v>SPFemale05-09</v>
      </c>
      <c r="F1565" s="263">
        <v>1470279.3532</v>
      </c>
    </row>
    <row r="1566" spans="2:6" x14ac:dyDescent="0.2">
      <c r="B1566" s="261" t="s">
        <v>62</v>
      </c>
      <c r="C1566" s="261" t="s">
        <v>48</v>
      </c>
      <c r="D1566" s="265" t="s">
        <v>71</v>
      </c>
      <c r="E1566" s="264" t="str">
        <f t="shared" si="24"/>
        <v>SPFemale10-14</v>
      </c>
      <c r="F1566" s="263">
        <v>1456773.6129999999</v>
      </c>
    </row>
    <row r="1567" spans="2:6" x14ac:dyDescent="0.2">
      <c r="B1567" s="261" t="s">
        <v>62</v>
      </c>
      <c r="C1567" s="261" t="s">
        <v>48</v>
      </c>
      <c r="D1567" s="264" t="s">
        <v>72</v>
      </c>
      <c r="E1567" s="264" t="str">
        <f t="shared" si="24"/>
        <v>SPFemale15-19</v>
      </c>
      <c r="F1567" s="263">
        <v>1557695.5658</v>
      </c>
    </row>
    <row r="1568" spans="2:6" x14ac:dyDescent="0.2">
      <c r="B1568" s="261" t="s">
        <v>62</v>
      </c>
      <c r="C1568" s="261" t="s">
        <v>48</v>
      </c>
      <c r="D1568" s="264" t="s">
        <v>73</v>
      </c>
      <c r="E1568" s="264" t="str">
        <f t="shared" si="24"/>
        <v>SPFemale20-24</v>
      </c>
      <c r="F1568" s="263">
        <v>1708806.7863</v>
      </c>
    </row>
    <row r="1569" spans="2:6" x14ac:dyDescent="0.2">
      <c r="B1569" s="261" t="s">
        <v>62</v>
      </c>
      <c r="C1569" s="261" t="s">
        <v>48</v>
      </c>
      <c r="D1569" s="264" t="s">
        <v>74</v>
      </c>
      <c r="E1569" s="264" t="str">
        <f t="shared" si="24"/>
        <v>SPFemale25-29</v>
      </c>
      <c r="F1569" s="263">
        <v>1757099.6547999999</v>
      </c>
    </row>
    <row r="1570" spans="2:6" x14ac:dyDescent="0.2">
      <c r="B1570" s="261" t="s">
        <v>62</v>
      </c>
      <c r="C1570" s="261" t="s">
        <v>48</v>
      </c>
      <c r="D1570" s="264" t="s">
        <v>75</v>
      </c>
      <c r="E1570" s="264" t="str">
        <f t="shared" si="24"/>
        <v>SPFemale30-34</v>
      </c>
      <c r="F1570" s="263">
        <v>1911399.1144000001</v>
      </c>
    </row>
    <row r="1571" spans="2:6" x14ac:dyDescent="0.2">
      <c r="B1571" s="261" t="s">
        <v>62</v>
      </c>
      <c r="C1571" s="261" t="s">
        <v>48</v>
      </c>
      <c r="D1571" s="264" t="s">
        <v>76</v>
      </c>
      <c r="E1571" s="264" t="str">
        <f t="shared" si="24"/>
        <v>SPFemale35-39</v>
      </c>
      <c r="F1571" s="263">
        <v>1936134.5105000001</v>
      </c>
    </row>
    <row r="1572" spans="2:6" x14ac:dyDescent="0.2">
      <c r="B1572" s="261" t="s">
        <v>62</v>
      </c>
      <c r="C1572" s="261" t="s">
        <v>48</v>
      </c>
      <c r="D1572" s="264" t="s">
        <v>77</v>
      </c>
      <c r="E1572" s="264" t="str">
        <f t="shared" si="24"/>
        <v>SPFemale40-44</v>
      </c>
      <c r="F1572" s="263">
        <v>1785920.3181</v>
      </c>
    </row>
    <row r="1573" spans="2:6" x14ac:dyDescent="0.2">
      <c r="B1573" s="261" t="s">
        <v>62</v>
      </c>
      <c r="C1573" s="261" t="s">
        <v>48</v>
      </c>
      <c r="D1573" s="264" t="s">
        <v>78</v>
      </c>
      <c r="E1573" s="264" t="str">
        <f t="shared" si="24"/>
        <v>SPFemale45-49</v>
      </c>
      <c r="F1573" s="263">
        <v>1601791.5651</v>
      </c>
    </row>
    <row r="1574" spans="2:6" x14ac:dyDescent="0.2">
      <c r="B1574" s="261" t="s">
        <v>62</v>
      </c>
      <c r="C1574" s="261" t="s">
        <v>48</v>
      </c>
      <c r="D1574" s="264" t="s">
        <v>79</v>
      </c>
      <c r="E1574" s="264" t="str">
        <f t="shared" si="24"/>
        <v>SPFemale50-54</v>
      </c>
      <c r="F1574" s="263">
        <v>1502352.9881</v>
      </c>
    </row>
    <row r="1575" spans="2:6" x14ac:dyDescent="0.2">
      <c r="B1575" s="261" t="s">
        <v>62</v>
      </c>
      <c r="C1575" s="261" t="s">
        <v>48</v>
      </c>
      <c r="D1575" s="264" t="s">
        <v>80</v>
      </c>
      <c r="E1575" s="264" t="str">
        <f t="shared" si="24"/>
        <v>SPFemale55-59</v>
      </c>
      <c r="F1575" s="263">
        <v>1384278.8026999999</v>
      </c>
    </row>
    <row r="1576" spans="2:6" x14ac:dyDescent="0.2">
      <c r="B1576" s="261" t="s">
        <v>62</v>
      </c>
      <c r="C1576" s="261" t="s">
        <v>48</v>
      </c>
      <c r="D1576" s="264" t="s">
        <v>81</v>
      </c>
      <c r="E1576" s="264" t="str">
        <f t="shared" si="24"/>
        <v>SPFemale60-64</v>
      </c>
      <c r="F1576" s="263">
        <v>1190480.0255</v>
      </c>
    </row>
    <row r="1577" spans="2:6" x14ac:dyDescent="0.2">
      <c r="B1577" s="261" t="s">
        <v>62</v>
      </c>
      <c r="C1577" s="261" t="s">
        <v>48</v>
      </c>
      <c r="D1577" s="264" t="s">
        <v>82</v>
      </c>
      <c r="E1577" s="264" t="str">
        <f t="shared" si="24"/>
        <v>SPFemale65-69</v>
      </c>
      <c r="F1577" s="263">
        <v>939317.52209999994</v>
      </c>
    </row>
    <row r="1578" spans="2:6" x14ac:dyDescent="0.2">
      <c r="B1578" s="261" t="s">
        <v>62</v>
      </c>
      <c r="C1578" s="261" t="s">
        <v>48</v>
      </c>
      <c r="D1578" s="264" t="s">
        <v>19</v>
      </c>
      <c r="E1578" s="264" t="str">
        <f t="shared" si="24"/>
        <v>SPFemale70-74</v>
      </c>
      <c r="F1578" s="263">
        <v>694946.92740000004</v>
      </c>
    </row>
    <row r="1579" spans="2:6" x14ac:dyDescent="0.2">
      <c r="B1579" s="261" t="s">
        <v>62</v>
      </c>
      <c r="C1579" s="261" t="s">
        <v>48</v>
      </c>
      <c r="D1579" s="264" t="s">
        <v>20</v>
      </c>
      <c r="E1579" s="264" t="str">
        <f t="shared" si="24"/>
        <v>SPFemale75-79</v>
      </c>
      <c r="F1579" s="263">
        <v>473537.77669999999</v>
      </c>
    </row>
    <row r="1580" spans="2:6" x14ac:dyDescent="0.2">
      <c r="B1580" s="261" t="s">
        <v>62</v>
      </c>
      <c r="C1580" s="261" t="s">
        <v>48</v>
      </c>
      <c r="D1580" s="264" t="s">
        <v>21</v>
      </c>
      <c r="E1580" s="264" t="str">
        <f t="shared" si="24"/>
        <v>SPFemale80-84</v>
      </c>
      <c r="F1580" s="263">
        <v>329008.1274</v>
      </c>
    </row>
    <row r="1581" spans="2:6" x14ac:dyDescent="0.2">
      <c r="B1581" s="261" t="s">
        <v>62</v>
      </c>
      <c r="C1581" s="261" t="s">
        <v>48</v>
      </c>
      <c r="D1581" s="264" t="s">
        <v>22</v>
      </c>
      <c r="E1581" s="264" t="str">
        <f t="shared" si="24"/>
        <v>SPFemale85-89</v>
      </c>
      <c r="F1581" s="263">
        <v>188901.49770000001</v>
      </c>
    </row>
    <row r="1582" spans="2:6" x14ac:dyDescent="0.2">
      <c r="B1582" s="261" t="s">
        <v>62</v>
      </c>
      <c r="C1582" s="261" t="s">
        <v>48</v>
      </c>
      <c r="D1582" s="264" t="s">
        <v>5</v>
      </c>
      <c r="E1582" s="264" t="str">
        <f t="shared" si="24"/>
        <v>SPFemale90+</v>
      </c>
      <c r="F1582" s="263">
        <v>134162.1476</v>
      </c>
    </row>
    <row r="1583" spans="2:6" x14ac:dyDescent="0.2">
      <c r="B1583" s="261" t="s">
        <v>62</v>
      </c>
      <c r="C1583" s="261" t="s">
        <v>47</v>
      </c>
      <c r="D1583" s="264">
        <v>0</v>
      </c>
      <c r="E1583" s="264" t="str">
        <f t="shared" si="24"/>
        <v>SPMale0</v>
      </c>
      <c r="F1583" s="263">
        <v>310373.03940000001</v>
      </c>
    </row>
    <row r="1584" spans="2:6" x14ac:dyDescent="0.2">
      <c r="B1584" s="261" t="s">
        <v>62</v>
      </c>
      <c r="C1584" s="261" t="s">
        <v>47</v>
      </c>
      <c r="D1584" s="265" t="s">
        <v>107</v>
      </c>
      <c r="E1584" s="264" t="str">
        <f t="shared" si="24"/>
        <v>SPMale01-04</v>
      </c>
      <c r="F1584" s="263">
        <v>1255217.9143999999</v>
      </c>
    </row>
    <row r="1585" spans="2:6" x14ac:dyDescent="0.2">
      <c r="B1585" s="261" t="s">
        <v>62</v>
      </c>
      <c r="C1585" s="261" t="s">
        <v>47</v>
      </c>
      <c r="D1585" s="265" t="s">
        <v>106</v>
      </c>
      <c r="E1585" s="264" t="str">
        <f t="shared" si="24"/>
        <v>SPMale05-09</v>
      </c>
      <c r="F1585" s="263">
        <v>1538733.9757000001</v>
      </c>
    </row>
    <row r="1586" spans="2:6" x14ac:dyDescent="0.2">
      <c r="B1586" s="261" t="s">
        <v>62</v>
      </c>
      <c r="C1586" s="261" t="s">
        <v>47</v>
      </c>
      <c r="D1586" s="265" t="s">
        <v>71</v>
      </c>
      <c r="E1586" s="264" t="str">
        <f t="shared" si="24"/>
        <v>SPMale10-14</v>
      </c>
      <c r="F1586" s="263">
        <v>1522864.2514</v>
      </c>
    </row>
    <row r="1587" spans="2:6" x14ac:dyDescent="0.2">
      <c r="B1587" s="261" t="s">
        <v>62</v>
      </c>
      <c r="C1587" s="261" t="s">
        <v>47</v>
      </c>
      <c r="D1587" s="264" t="s">
        <v>72</v>
      </c>
      <c r="E1587" s="264" t="str">
        <f t="shared" si="24"/>
        <v>SPMale15-19</v>
      </c>
      <c r="F1587" s="263">
        <v>1619310.307</v>
      </c>
    </row>
    <row r="1588" spans="2:6" x14ac:dyDescent="0.2">
      <c r="B1588" s="261" t="s">
        <v>62</v>
      </c>
      <c r="C1588" s="261" t="s">
        <v>47</v>
      </c>
      <c r="D1588" s="264" t="s">
        <v>73</v>
      </c>
      <c r="E1588" s="264" t="str">
        <f t="shared" si="24"/>
        <v>SPMale20-24</v>
      </c>
      <c r="F1588" s="263">
        <v>1749075.4361</v>
      </c>
    </row>
    <row r="1589" spans="2:6" x14ac:dyDescent="0.2">
      <c r="B1589" s="261" t="s">
        <v>62</v>
      </c>
      <c r="C1589" s="261" t="s">
        <v>47</v>
      </c>
      <c r="D1589" s="264" t="s">
        <v>74</v>
      </c>
      <c r="E1589" s="264" t="str">
        <f t="shared" si="24"/>
        <v>SPMale25-29</v>
      </c>
      <c r="F1589" s="263">
        <v>1791803.5822999999</v>
      </c>
    </row>
    <row r="1590" spans="2:6" x14ac:dyDescent="0.2">
      <c r="B1590" s="261" t="s">
        <v>62</v>
      </c>
      <c r="C1590" s="261" t="s">
        <v>47</v>
      </c>
      <c r="D1590" s="264" t="s">
        <v>75</v>
      </c>
      <c r="E1590" s="264" t="str">
        <f t="shared" si="24"/>
        <v>SPMale30-34</v>
      </c>
      <c r="F1590" s="263">
        <v>1934256.8574999999</v>
      </c>
    </row>
    <row r="1591" spans="2:6" x14ac:dyDescent="0.2">
      <c r="B1591" s="261" t="s">
        <v>62</v>
      </c>
      <c r="C1591" s="261" t="s">
        <v>47</v>
      </c>
      <c r="D1591" s="264" t="s">
        <v>76</v>
      </c>
      <c r="E1591" s="264" t="str">
        <f t="shared" si="24"/>
        <v>SPMale35-39</v>
      </c>
      <c r="F1591" s="263">
        <v>1885206.3027999999</v>
      </c>
    </row>
    <row r="1592" spans="2:6" x14ac:dyDescent="0.2">
      <c r="B1592" s="261" t="s">
        <v>62</v>
      </c>
      <c r="C1592" s="261" t="s">
        <v>47</v>
      </c>
      <c r="D1592" s="264" t="s">
        <v>77</v>
      </c>
      <c r="E1592" s="264" t="str">
        <f t="shared" si="24"/>
        <v>SPMale40-44</v>
      </c>
      <c r="F1592" s="263">
        <v>1686239.5122</v>
      </c>
    </row>
    <row r="1593" spans="2:6" x14ac:dyDescent="0.2">
      <c r="B1593" s="261" t="s">
        <v>62</v>
      </c>
      <c r="C1593" s="261" t="s">
        <v>47</v>
      </c>
      <c r="D1593" s="264" t="s">
        <v>78</v>
      </c>
      <c r="E1593" s="264" t="str">
        <f t="shared" si="24"/>
        <v>SPMale45-49</v>
      </c>
      <c r="F1593" s="263">
        <v>1488601.3178000001</v>
      </c>
    </row>
    <row r="1594" spans="2:6" x14ac:dyDescent="0.2">
      <c r="B1594" s="261" t="s">
        <v>62</v>
      </c>
      <c r="C1594" s="261" t="s">
        <v>47</v>
      </c>
      <c r="D1594" s="264" t="s">
        <v>79</v>
      </c>
      <c r="E1594" s="264" t="str">
        <f t="shared" si="24"/>
        <v>SPMale50-54</v>
      </c>
      <c r="F1594" s="263">
        <v>1367824.4617999999</v>
      </c>
    </row>
    <row r="1595" spans="2:6" x14ac:dyDescent="0.2">
      <c r="B1595" s="261" t="s">
        <v>62</v>
      </c>
      <c r="C1595" s="261" t="s">
        <v>47</v>
      </c>
      <c r="D1595" s="264" t="s">
        <v>80</v>
      </c>
      <c r="E1595" s="264" t="str">
        <f t="shared" si="24"/>
        <v>SPMale55-59</v>
      </c>
      <c r="F1595" s="263">
        <v>1200944.4066000001</v>
      </c>
    </row>
    <row r="1596" spans="2:6" x14ac:dyDescent="0.2">
      <c r="B1596" s="261" t="s">
        <v>62</v>
      </c>
      <c r="C1596" s="261" t="s">
        <v>47</v>
      </c>
      <c r="D1596" s="264" t="s">
        <v>81</v>
      </c>
      <c r="E1596" s="264" t="str">
        <f t="shared" si="24"/>
        <v>SPMale60-64</v>
      </c>
      <c r="F1596" s="263">
        <v>1007453.4001</v>
      </c>
    </row>
    <row r="1597" spans="2:6" x14ac:dyDescent="0.2">
      <c r="B1597" s="261" t="s">
        <v>62</v>
      </c>
      <c r="C1597" s="261" t="s">
        <v>47</v>
      </c>
      <c r="D1597" s="264" t="s">
        <v>82</v>
      </c>
      <c r="E1597" s="264" t="str">
        <f t="shared" si="24"/>
        <v>SPMale65-69</v>
      </c>
      <c r="F1597" s="263">
        <v>767359.33959999995</v>
      </c>
    </row>
    <row r="1598" spans="2:6" x14ac:dyDescent="0.2">
      <c r="B1598" s="261" t="s">
        <v>62</v>
      </c>
      <c r="C1598" s="261" t="s">
        <v>47</v>
      </c>
      <c r="D1598" s="264" t="s">
        <v>19</v>
      </c>
      <c r="E1598" s="264" t="str">
        <f t="shared" si="24"/>
        <v>SPMale70-74</v>
      </c>
      <c r="F1598" s="263">
        <v>534599.63170000003</v>
      </c>
    </row>
    <row r="1599" spans="2:6" x14ac:dyDescent="0.2">
      <c r="B1599" s="261" t="s">
        <v>62</v>
      </c>
      <c r="C1599" s="261" t="s">
        <v>47</v>
      </c>
      <c r="D1599" s="264" t="s">
        <v>20</v>
      </c>
      <c r="E1599" s="264" t="str">
        <f t="shared" si="24"/>
        <v>SPMale75-79</v>
      </c>
      <c r="F1599" s="263">
        <v>338617.41279999999</v>
      </c>
    </row>
    <row r="1600" spans="2:6" x14ac:dyDescent="0.2">
      <c r="B1600" s="261" t="s">
        <v>62</v>
      </c>
      <c r="C1600" s="261" t="s">
        <v>47</v>
      </c>
      <c r="D1600" s="264" t="s">
        <v>21</v>
      </c>
      <c r="E1600" s="264" t="str">
        <f t="shared" si="24"/>
        <v>SPMale80-84</v>
      </c>
      <c r="F1600" s="263">
        <v>211373.3363</v>
      </c>
    </row>
    <row r="1601" spans="2:6" x14ac:dyDescent="0.2">
      <c r="B1601" s="261" t="s">
        <v>62</v>
      </c>
      <c r="C1601" s="261" t="s">
        <v>47</v>
      </c>
      <c r="D1601" s="264" t="s">
        <v>22</v>
      </c>
      <c r="E1601" s="264" t="str">
        <f t="shared" si="24"/>
        <v>SPMale85-89</v>
      </c>
      <c r="F1601" s="263">
        <v>106413.5653</v>
      </c>
    </row>
    <row r="1602" spans="2:6" x14ac:dyDescent="0.2">
      <c r="B1602" s="261" t="s">
        <v>62</v>
      </c>
      <c r="C1602" s="261" t="s">
        <v>47</v>
      </c>
      <c r="D1602" s="264" t="s">
        <v>5</v>
      </c>
      <c r="E1602" s="264" t="str">
        <f t="shared" si="24"/>
        <v>SPMale90+</v>
      </c>
      <c r="F1602" s="263">
        <v>57389.9617</v>
      </c>
    </row>
    <row r="1603" spans="2:6" x14ac:dyDescent="0.2">
      <c r="B1603" s="261" t="s">
        <v>62</v>
      </c>
      <c r="C1603" s="261" t="s">
        <v>3</v>
      </c>
      <c r="D1603" s="264">
        <v>0</v>
      </c>
      <c r="E1603" s="264" t="str">
        <f t="shared" si="24"/>
        <v>SPTotal0</v>
      </c>
      <c r="F1603" s="263">
        <v>606483.91310000001</v>
      </c>
    </row>
    <row r="1604" spans="2:6" x14ac:dyDescent="0.2">
      <c r="B1604" s="261" t="s">
        <v>62</v>
      </c>
      <c r="C1604" s="261" t="s">
        <v>3</v>
      </c>
      <c r="D1604" s="265" t="s">
        <v>107</v>
      </c>
      <c r="E1604" s="264" t="str">
        <f t="shared" ref="E1604:E1667" si="25">_xlfn.CONCAT(B1604,C1604,D1604)</f>
        <v>SPTotal01-04</v>
      </c>
      <c r="F1604" s="263">
        <v>2453522.0477</v>
      </c>
    </row>
    <row r="1605" spans="2:6" x14ac:dyDescent="0.2">
      <c r="B1605" s="261" t="s">
        <v>62</v>
      </c>
      <c r="C1605" s="261" t="s">
        <v>3</v>
      </c>
      <c r="D1605" s="265" t="s">
        <v>106</v>
      </c>
      <c r="E1605" s="264" t="str">
        <f t="shared" si="25"/>
        <v>SPTotal05-09</v>
      </c>
      <c r="F1605" s="263">
        <v>3009013.3287</v>
      </c>
    </row>
    <row r="1606" spans="2:6" x14ac:dyDescent="0.2">
      <c r="B1606" s="261" t="s">
        <v>62</v>
      </c>
      <c r="C1606" s="261" t="s">
        <v>3</v>
      </c>
      <c r="D1606" s="265" t="s">
        <v>71</v>
      </c>
      <c r="E1606" s="264" t="str">
        <f t="shared" si="25"/>
        <v>SPTotal10-14</v>
      </c>
      <c r="F1606" s="263">
        <v>2979637.8643</v>
      </c>
    </row>
    <row r="1607" spans="2:6" x14ac:dyDescent="0.2">
      <c r="B1607" s="261" t="s">
        <v>62</v>
      </c>
      <c r="C1607" s="261" t="s">
        <v>3</v>
      </c>
      <c r="D1607" s="264" t="s">
        <v>72</v>
      </c>
      <c r="E1607" s="264" t="str">
        <f t="shared" si="25"/>
        <v>SPTotal15-19</v>
      </c>
      <c r="F1607" s="263">
        <v>3177005.7787000001</v>
      </c>
    </row>
    <row r="1608" spans="2:6" x14ac:dyDescent="0.2">
      <c r="B1608" s="261" t="s">
        <v>62</v>
      </c>
      <c r="C1608" s="261" t="s">
        <v>3</v>
      </c>
      <c r="D1608" s="264" t="s">
        <v>73</v>
      </c>
      <c r="E1608" s="264" t="str">
        <f t="shared" si="25"/>
        <v>SPTotal20-24</v>
      </c>
      <c r="F1608" s="263">
        <v>3457882.1181999999</v>
      </c>
    </row>
    <row r="1609" spans="2:6" x14ac:dyDescent="0.2">
      <c r="B1609" s="261" t="s">
        <v>62</v>
      </c>
      <c r="C1609" s="261" t="s">
        <v>3</v>
      </c>
      <c r="D1609" s="264" t="s">
        <v>74</v>
      </c>
      <c r="E1609" s="264" t="str">
        <f t="shared" si="25"/>
        <v>SPTotal25-29</v>
      </c>
      <c r="F1609" s="263">
        <v>3548903.2078999998</v>
      </c>
    </row>
    <row r="1610" spans="2:6" x14ac:dyDescent="0.2">
      <c r="B1610" s="261" t="s">
        <v>62</v>
      </c>
      <c r="C1610" s="261" t="s">
        <v>3</v>
      </c>
      <c r="D1610" s="264" t="s">
        <v>75</v>
      </c>
      <c r="E1610" s="264" t="str">
        <f t="shared" si="25"/>
        <v>SPTotal30-34</v>
      </c>
      <c r="F1610" s="263">
        <v>3845655.1134000001</v>
      </c>
    </row>
    <row r="1611" spans="2:6" x14ac:dyDescent="0.2">
      <c r="B1611" s="261" t="s">
        <v>62</v>
      </c>
      <c r="C1611" s="261" t="s">
        <v>3</v>
      </c>
      <c r="D1611" s="264" t="s">
        <v>76</v>
      </c>
      <c r="E1611" s="264" t="str">
        <f t="shared" si="25"/>
        <v>SPTotal35-39</v>
      </c>
      <c r="F1611" s="263">
        <v>3821340.0742000001</v>
      </c>
    </row>
    <row r="1612" spans="2:6" x14ac:dyDescent="0.2">
      <c r="B1612" s="261" t="s">
        <v>62</v>
      </c>
      <c r="C1612" s="261" t="s">
        <v>3</v>
      </c>
      <c r="D1612" s="264" t="s">
        <v>77</v>
      </c>
      <c r="E1612" s="264" t="str">
        <f t="shared" si="25"/>
        <v>SPTotal40-44</v>
      </c>
      <c r="F1612" s="263">
        <v>3472159.7045</v>
      </c>
    </row>
    <row r="1613" spans="2:6" x14ac:dyDescent="0.2">
      <c r="B1613" s="261" t="s">
        <v>62</v>
      </c>
      <c r="C1613" s="261" t="s">
        <v>3</v>
      </c>
      <c r="D1613" s="264" t="s">
        <v>78</v>
      </c>
      <c r="E1613" s="264" t="str">
        <f t="shared" si="25"/>
        <v>SPTotal45-49</v>
      </c>
      <c r="F1613" s="263">
        <v>3090392.8786999998</v>
      </c>
    </row>
    <row r="1614" spans="2:6" x14ac:dyDescent="0.2">
      <c r="B1614" s="261" t="s">
        <v>62</v>
      </c>
      <c r="C1614" s="261" t="s">
        <v>3</v>
      </c>
      <c r="D1614" s="264" t="s">
        <v>79</v>
      </c>
      <c r="E1614" s="264" t="str">
        <f t="shared" si="25"/>
        <v>SPTotal50-54</v>
      </c>
      <c r="F1614" s="263">
        <v>2870176.8816999998</v>
      </c>
    </row>
    <row r="1615" spans="2:6" x14ac:dyDescent="0.2">
      <c r="B1615" s="261" t="s">
        <v>62</v>
      </c>
      <c r="C1615" s="261" t="s">
        <v>3</v>
      </c>
      <c r="D1615" s="264" t="s">
        <v>80</v>
      </c>
      <c r="E1615" s="264" t="str">
        <f t="shared" si="25"/>
        <v>SPTotal55-59</v>
      </c>
      <c r="F1615" s="263">
        <v>2585223.1919</v>
      </c>
    </row>
    <row r="1616" spans="2:6" x14ac:dyDescent="0.2">
      <c r="B1616" s="261" t="s">
        <v>62</v>
      </c>
      <c r="C1616" s="261" t="s">
        <v>3</v>
      </c>
      <c r="D1616" s="264" t="s">
        <v>81</v>
      </c>
      <c r="E1616" s="264" t="str">
        <f t="shared" si="25"/>
        <v>SPTotal60-64</v>
      </c>
      <c r="F1616" s="263">
        <v>2197933.4068999998</v>
      </c>
    </row>
    <row r="1617" spans="2:6" x14ac:dyDescent="0.2">
      <c r="B1617" s="261" t="s">
        <v>62</v>
      </c>
      <c r="C1617" s="261" t="s">
        <v>3</v>
      </c>
      <c r="D1617" s="264" t="s">
        <v>82</v>
      </c>
      <c r="E1617" s="264" t="str">
        <f t="shared" si="25"/>
        <v>SPTotal65-69</v>
      </c>
      <c r="F1617" s="263">
        <v>1706676.8313</v>
      </c>
    </row>
    <row r="1618" spans="2:6" x14ac:dyDescent="0.2">
      <c r="B1618" s="261" t="s">
        <v>62</v>
      </c>
      <c r="C1618" s="261" t="s">
        <v>3</v>
      </c>
      <c r="D1618" s="264" t="s">
        <v>19</v>
      </c>
      <c r="E1618" s="264" t="str">
        <f t="shared" si="25"/>
        <v>SPTotal70-74</v>
      </c>
      <c r="F1618" s="263">
        <v>1229546.5586999999</v>
      </c>
    </row>
    <row r="1619" spans="2:6" x14ac:dyDescent="0.2">
      <c r="B1619" s="261" t="s">
        <v>62</v>
      </c>
      <c r="C1619" s="261" t="s">
        <v>3</v>
      </c>
      <c r="D1619" s="264" t="s">
        <v>20</v>
      </c>
      <c r="E1619" s="264" t="str">
        <f t="shared" si="25"/>
        <v>SPTotal75-79</v>
      </c>
      <c r="F1619" s="263">
        <v>812155.15260000003</v>
      </c>
    </row>
    <row r="1620" spans="2:6" x14ac:dyDescent="0.2">
      <c r="B1620" s="261" t="s">
        <v>62</v>
      </c>
      <c r="C1620" s="261" t="s">
        <v>3</v>
      </c>
      <c r="D1620" s="264" t="s">
        <v>21</v>
      </c>
      <c r="E1620" s="264" t="str">
        <f t="shared" si="25"/>
        <v>SPTotal80-84</v>
      </c>
      <c r="F1620" s="263">
        <v>540381.3835</v>
      </c>
    </row>
    <row r="1621" spans="2:6" x14ac:dyDescent="0.2">
      <c r="B1621" s="261" t="s">
        <v>62</v>
      </c>
      <c r="C1621" s="261" t="s">
        <v>3</v>
      </c>
      <c r="D1621" s="264" t="s">
        <v>22</v>
      </c>
      <c r="E1621" s="264" t="str">
        <f t="shared" si="25"/>
        <v>SPTotal85-89</v>
      </c>
      <c r="F1621" s="263">
        <v>295314.98739999998</v>
      </c>
    </row>
    <row r="1622" spans="2:6" x14ac:dyDescent="0.2">
      <c r="B1622" s="261" t="s">
        <v>62</v>
      </c>
      <c r="C1622" s="261" t="s">
        <v>3</v>
      </c>
      <c r="D1622" s="264" t="s">
        <v>5</v>
      </c>
      <c r="E1622" s="264" t="str">
        <f t="shared" si="25"/>
        <v>SPTotal90+</v>
      </c>
      <c r="F1622" s="263">
        <v>191552.09839999999</v>
      </c>
    </row>
    <row r="1623" spans="2:6" x14ac:dyDescent="0.2">
      <c r="B1623" s="261" t="s">
        <v>46</v>
      </c>
      <c r="C1623" s="261" t="s">
        <v>48</v>
      </c>
      <c r="D1623" s="264">
        <v>0</v>
      </c>
      <c r="E1623" s="264" t="str">
        <f t="shared" si="25"/>
        <v>TOFemale0</v>
      </c>
      <c r="F1623" s="263">
        <v>12509.8225</v>
      </c>
    </row>
    <row r="1624" spans="2:6" x14ac:dyDescent="0.2">
      <c r="B1624" s="261" t="s">
        <v>46</v>
      </c>
      <c r="C1624" s="261" t="s">
        <v>48</v>
      </c>
      <c r="D1624" s="265" t="s">
        <v>107</v>
      </c>
      <c r="E1624" s="264" t="str">
        <f t="shared" si="25"/>
        <v>TOFemale01-04</v>
      </c>
      <c r="F1624" s="263">
        <v>48753.120600000002</v>
      </c>
    </row>
    <row r="1625" spans="2:6" x14ac:dyDescent="0.2">
      <c r="B1625" s="261" t="s">
        <v>46</v>
      </c>
      <c r="C1625" s="261" t="s">
        <v>48</v>
      </c>
      <c r="D1625" s="265" t="s">
        <v>106</v>
      </c>
      <c r="E1625" s="264" t="str">
        <f t="shared" si="25"/>
        <v>TOFemale05-09</v>
      </c>
      <c r="F1625" s="263">
        <v>61380.115400000002</v>
      </c>
    </row>
    <row r="1626" spans="2:6" x14ac:dyDescent="0.2">
      <c r="B1626" s="261" t="s">
        <v>46</v>
      </c>
      <c r="C1626" s="261" t="s">
        <v>48</v>
      </c>
      <c r="D1626" s="265" t="s">
        <v>71</v>
      </c>
      <c r="E1626" s="264" t="str">
        <f t="shared" si="25"/>
        <v>TOFemale10-14</v>
      </c>
      <c r="F1626" s="263">
        <v>65606.390700000004</v>
      </c>
    </row>
    <row r="1627" spans="2:6" x14ac:dyDescent="0.2">
      <c r="B1627" s="261" t="s">
        <v>46</v>
      </c>
      <c r="C1627" s="261" t="s">
        <v>48</v>
      </c>
      <c r="D1627" s="264" t="s">
        <v>72</v>
      </c>
      <c r="E1627" s="264" t="str">
        <f t="shared" si="25"/>
        <v>TOFemale15-19</v>
      </c>
      <c r="F1627" s="263">
        <v>68150.769400000005</v>
      </c>
    </row>
    <row r="1628" spans="2:6" x14ac:dyDescent="0.2">
      <c r="B1628" s="261" t="s">
        <v>46</v>
      </c>
      <c r="C1628" s="261" t="s">
        <v>48</v>
      </c>
      <c r="D1628" s="264" t="s">
        <v>73</v>
      </c>
      <c r="E1628" s="264" t="str">
        <f t="shared" si="25"/>
        <v>TOFemale20-24</v>
      </c>
      <c r="F1628" s="263">
        <v>70927.241800000003</v>
      </c>
    </row>
    <row r="1629" spans="2:6" x14ac:dyDescent="0.2">
      <c r="B1629" s="261" t="s">
        <v>46</v>
      </c>
      <c r="C1629" s="261" t="s">
        <v>48</v>
      </c>
      <c r="D1629" s="264" t="s">
        <v>74</v>
      </c>
      <c r="E1629" s="264" t="str">
        <f t="shared" si="25"/>
        <v>TOFemale25-29</v>
      </c>
      <c r="F1629" s="263">
        <v>67959.363299999997</v>
      </c>
    </row>
    <row r="1630" spans="2:6" x14ac:dyDescent="0.2">
      <c r="B1630" s="261" t="s">
        <v>46</v>
      </c>
      <c r="C1630" s="261" t="s">
        <v>48</v>
      </c>
      <c r="D1630" s="264" t="s">
        <v>75</v>
      </c>
      <c r="E1630" s="264" t="str">
        <f t="shared" si="25"/>
        <v>TOFemale30-34</v>
      </c>
      <c r="F1630" s="263">
        <v>65543.030700000003</v>
      </c>
    </row>
    <row r="1631" spans="2:6" x14ac:dyDescent="0.2">
      <c r="B1631" s="261" t="s">
        <v>46</v>
      </c>
      <c r="C1631" s="261" t="s">
        <v>48</v>
      </c>
      <c r="D1631" s="264" t="s">
        <v>76</v>
      </c>
      <c r="E1631" s="264" t="str">
        <f t="shared" si="25"/>
        <v>TOFemale35-39</v>
      </c>
      <c r="F1631" s="263">
        <v>62968.092900000003</v>
      </c>
    </row>
    <row r="1632" spans="2:6" x14ac:dyDescent="0.2">
      <c r="B1632" s="261" t="s">
        <v>46</v>
      </c>
      <c r="C1632" s="261" t="s">
        <v>48</v>
      </c>
      <c r="D1632" s="264" t="s">
        <v>77</v>
      </c>
      <c r="E1632" s="264" t="str">
        <f t="shared" si="25"/>
        <v>TOFemale40-44</v>
      </c>
      <c r="F1632" s="263">
        <v>56161.071600000003</v>
      </c>
    </row>
    <row r="1633" spans="2:6" x14ac:dyDescent="0.2">
      <c r="B1633" s="261" t="s">
        <v>46</v>
      </c>
      <c r="C1633" s="261" t="s">
        <v>48</v>
      </c>
      <c r="D1633" s="264" t="s">
        <v>78</v>
      </c>
      <c r="E1633" s="264" t="str">
        <f t="shared" si="25"/>
        <v>TOFemale45-49</v>
      </c>
      <c r="F1633" s="263">
        <v>45339.950100000002</v>
      </c>
    </row>
    <row r="1634" spans="2:6" x14ac:dyDescent="0.2">
      <c r="B1634" s="261" t="s">
        <v>46</v>
      </c>
      <c r="C1634" s="261" t="s">
        <v>48</v>
      </c>
      <c r="D1634" s="264" t="s">
        <v>79</v>
      </c>
      <c r="E1634" s="264" t="str">
        <f t="shared" si="25"/>
        <v>TOFemale50-54</v>
      </c>
      <c r="F1634" s="263">
        <v>40060.162100000001</v>
      </c>
    </row>
    <row r="1635" spans="2:6" x14ac:dyDescent="0.2">
      <c r="B1635" s="261" t="s">
        <v>46</v>
      </c>
      <c r="C1635" s="261" t="s">
        <v>48</v>
      </c>
      <c r="D1635" s="264" t="s">
        <v>80</v>
      </c>
      <c r="E1635" s="264" t="str">
        <f t="shared" si="25"/>
        <v>TOFemale55-59</v>
      </c>
      <c r="F1635" s="263">
        <v>32358.457200000001</v>
      </c>
    </row>
    <row r="1636" spans="2:6" x14ac:dyDescent="0.2">
      <c r="B1636" s="261" t="s">
        <v>46</v>
      </c>
      <c r="C1636" s="261" t="s">
        <v>48</v>
      </c>
      <c r="D1636" s="264" t="s">
        <v>81</v>
      </c>
      <c r="E1636" s="264" t="str">
        <f t="shared" si="25"/>
        <v>TOFemale60-64</v>
      </c>
      <c r="F1636" s="263">
        <v>25891.128499999999</v>
      </c>
    </row>
    <row r="1637" spans="2:6" x14ac:dyDescent="0.2">
      <c r="B1637" s="261" t="s">
        <v>46</v>
      </c>
      <c r="C1637" s="261" t="s">
        <v>48</v>
      </c>
      <c r="D1637" s="264" t="s">
        <v>82</v>
      </c>
      <c r="E1637" s="264" t="str">
        <f t="shared" si="25"/>
        <v>TOFemale65-69</v>
      </c>
      <c r="F1637" s="263">
        <v>20120.752799999998</v>
      </c>
    </row>
    <row r="1638" spans="2:6" x14ac:dyDescent="0.2">
      <c r="B1638" s="261" t="s">
        <v>46</v>
      </c>
      <c r="C1638" s="261" t="s">
        <v>48</v>
      </c>
      <c r="D1638" s="264" t="s">
        <v>19</v>
      </c>
      <c r="E1638" s="264" t="str">
        <f t="shared" si="25"/>
        <v>TOFemale70-74</v>
      </c>
      <c r="F1638" s="263">
        <v>14609.4521</v>
      </c>
    </row>
    <row r="1639" spans="2:6" x14ac:dyDescent="0.2">
      <c r="B1639" s="261" t="s">
        <v>46</v>
      </c>
      <c r="C1639" s="261" t="s">
        <v>48</v>
      </c>
      <c r="D1639" s="264" t="s">
        <v>20</v>
      </c>
      <c r="E1639" s="264" t="str">
        <f t="shared" si="25"/>
        <v>TOFemale75-79</v>
      </c>
      <c r="F1639" s="263">
        <v>9940.3971000000001</v>
      </c>
    </row>
    <row r="1640" spans="2:6" x14ac:dyDescent="0.2">
      <c r="B1640" s="261" t="s">
        <v>46</v>
      </c>
      <c r="C1640" s="261" t="s">
        <v>48</v>
      </c>
      <c r="D1640" s="264" t="s">
        <v>21</v>
      </c>
      <c r="E1640" s="264" t="str">
        <f t="shared" si="25"/>
        <v>TOFemale80-84</v>
      </c>
      <c r="F1640" s="263">
        <v>6610.1569</v>
      </c>
    </row>
    <row r="1641" spans="2:6" x14ac:dyDescent="0.2">
      <c r="B1641" s="261" t="s">
        <v>46</v>
      </c>
      <c r="C1641" s="261" t="s">
        <v>48</v>
      </c>
      <c r="D1641" s="264" t="s">
        <v>22</v>
      </c>
      <c r="E1641" s="264" t="str">
        <f t="shared" si="25"/>
        <v>TOFemale85-89</v>
      </c>
      <c r="F1641" s="263">
        <v>3318.9234999999999</v>
      </c>
    </row>
    <row r="1642" spans="2:6" x14ac:dyDescent="0.2">
      <c r="B1642" s="261" t="s">
        <v>46</v>
      </c>
      <c r="C1642" s="261" t="s">
        <v>48</v>
      </c>
      <c r="D1642" s="264" t="s">
        <v>5</v>
      </c>
      <c r="E1642" s="264" t="str">
        <f t="shared" si="25"/>
        <v>TOFemale90+</v>
      </c>
      <c r="F1642" s="263">
        <v>1722.3543999999999</v>
      </c>
    </row>
    <row r="1643" spans="2:6" x14ac:dyDescent="0.2">
      <c r="B1643" s="261" t="s">
        <v>46</v>
      </c>
      <c r="C1643" s="261" t="s">
        <v>47</v>
      </c>
      <c r="D1643" s="264">
        <v>0</v>
      </c>
      <c r="E1643" s="264" t="str">
        <f t="shared" si="25"/>
        <v>TOMale0</v>
      </c>
      <c r="F1643" s="263">
        <v>13122.5731</v>
      </c>
    </row>
    <row r="1644" spans="2:6" x14ac:dyDescent="0.2">
      <c r="B1644" s="261" t="s">
        <v>46</v>
      </c>
      <c r="C1644" s="261" t="s">
        <v>47</v>
      </c>
      <c r="D1644" s="265" t="s">
        <v>107</v>
      </c>
      <c r="E1644" s="264" t="str">
        <f t="shared" si="25"/>
        <v>TOMale01-04</v>
      </c>
      <c r="F1644" s="263">
        <v>51011.634599999998</v>
      </c>
    </row>
    <row r="1645" spans="2:6" x14ac:dyDescent="0.2">
      <c r="B1645" s="261" t="s">
        <v>46</v>
      </c>
      <c r="C1645" s="261" t="s">
        <v>47</v>
      </c>
      <c r="D1645" s="265" t="s">
        <v>106</v>
      </c>
      <c r="E1645" s="264" t="str">
        <f t="shared" si="25"/>
        <v>TOMale05-09</v>
      </c>
      <c r="F1645" s="263">
        <v>64132.336000000003</v>
      </c>
    </row>
    <row r="1646" spans="2:6" x14ac:dyDescent="0.2">
      <c r="B1646" s="261" t="s">
        <v>46</v>
      </c>
      <c r="C1646" s="261" t="s">
        <v>47</v>
      </c>
      <c r="D1646" s="265" t="s">
        <v>71</v>
      </c>
      <c r="E1646" s="264" t="str">
        <f t="shared" si="25"/>
        <v>TOMale10-14</v>
      </c>
      <c r="F1646" s="263">
        <v>68417.679999999993</v>
      </c>
    </row>
    <row r="1647" spans="2:6" x14ac:dyDescent="0.2">
      <c r="B1647" s="261" t="s">
        <v>46</v>
      </c>
      <c r="C1647" s="261" t="s">
        <v>47</v>
      </c>
      <c r="D1647" s="264" t="s">
        <v>72</v>
      </c>
      <c r="E1647" s="264" t="str">
        <f t="shared" si="25"/>
        <v>TOMale15-19</v>
      </c>
      <c r="F1647" s="263">
        <v>70322.304999999993</v>
      </c>
    </row>
    <row r="1648" spans="2:6" x14ac:dyDescent="0.2">
      <c r="B1648" s="261" t="s">
        <v>46</v>
      </c>
      <c r="C1648" s="261" t="s">
        <v>47</v>
      </c>
      <c r="D1648" s="264" t="s">
        <v>73</v>
      </c>
      <c r="E1648" s="264" t="str">
        <f t="shared" si="25"/>
        <v>TOMale20-24</v>
      </c>
      <c r="F1648" s="263">
        <v>73164.878899999996</v>
      </c>
    </row>
    <row r="1649" spans="2:6" x14ac:dyDescent="0.2">
      <c r="B1649" s="261" t="s">
        <v>46</v>
      </c>
      <c r="C1649" s="261" t="s">
        <v>47</v>
      </c>
      <c r="D1649" s="264" t="s">
        <v>74</v>
      </c>
      <c r="E1649" s="264" t="str">
        <f t="shared" si="25"/>
        <v>TOMale25-29</v>
      </c>
      <c r="F1649" s="263">
        <v>68321.828899999993</v>
      </c>
    </row>
    <row r="1650" spans="2:6" x14ac:dyDescent="0.2">
      <c r="B1650" s="261" t="s">
        <v>46</v>
      </c>
      <c r="C1650" s="261" t="s">
        <v>47</v>
      </c>
      <c r="D1650" s="264" t="s">
        <v>75</v>
      </c>
      <c r="E1650" s="264" t="str">
        <f t="shared" si="25"/>
        <v>TOMale30-34</v>
      </c>
      <c r="F1650" s="263">
        <v>64837.423900000002</v>
      </c>
    </row>
    <row r="1651" spans="2:6" x14ac:dyDescent="0.2">
      <c r="B1651" s="261" t="s">
        <v>46</v>
      </c>
      <c r="C1651" s="261" t="s">
        <v>47</v>
      </c>
      <c r="D1651" s="264" t="s">
        <v>76</v>
      </c>
      <c r="E1651" s="264" t="str">
        <f t="shared" si="25"/>
        <v>TOMale35-39</v>
      </c>
      <c r="F1651" s="263">
        <v>61483.408900000002</v>
      </c>
    </row>
    <row r="1652" spans="2:6" x14ac:dyDescent="0.2">
      <c r="B1652" s="261" t="s">
        <v>46</v>
      </c>
      <c r="C1652" s="261" t="s">
        <v>47</v>
      </c>
      <c r="D1652" s="264" t="s">
        <v>77</v>
      </c>
      <c r="E1652" s="264" t="str">
        <f t="shared" si="25"/>
        <v>TOMale40-44</v>
      </c>
      <c r="F1652" s="263">
        <v>55215.568500000001</v>
      </c>
    </row>
    <row r="1653" spans="2:6" x14ac:dyDescent="0.2">
      <c r="B1653" s="261" t="s">
        <v>46</v>
      </c>
      <c r="C1653" s="261" t="s">
        <v>47</v>
      </c>
      <c r="D1653" s="264" t="s">
        <v>78</v>
      </c>
      <c r="E1653" s="264" t="str">
        <f t="shared" si="25"/>
        <v>TOMale45-49</v>
      </c>
      <c r="F1653" s="263">
        <v>46515.121500000001</v>
      </c>
    </row>
    <row r="1654" spans="2:6" x14ac:dyDescent="0.2">
      <c r="B1654" s="261" t="s">
        <v>46</v>
      </c>
      <c r="C1654" s="261" t="s">
        <v>47</v>
      </c>
      <c r="D1654" s="264" t="s">
        <v>79</v>
      </c>
      <c r="E1654" s="264" t="str">
        <f t="shared" si="25"/>
        <v>TOMale50-54</v>
      </c>
      <c r="F1654" s="263">
        <v>40179.572999999997</v>
      </c>
    </row>
    <row r="1655" spans="2:6" x14ac:dyDescent="0.2">
      <c r="B1655" s="261" t="s">
        <v>46</v>
      </c>
      <c r="C1655" s="261" t="s">
        <v>47</v>
      </c>
      <c r="D1655" s="264" t="s">
        <v>80</v>
      </c>
      <c r="E1655" s="264" t="str">
        <f t="shared" si="25"/>
        <v>TOMale55-59</v>
      </c>
      <c r="F1655" s="263">
        <v>32890.0602</v>
      </c>
    </row>
    <row r="1656" spans="2:6" x14ac:dyDescent="0.2">
      <c r="B1656" s="261" t="s">
        <v>46</v>
      </c>
      <c r="C1656" s="261" t="s">
        <v>47</v>
      </c>
      <c r="D1656" s="264" t="s">
        <v>81</v>
      </c>
      <c r="E1656" s="264" t="str">
        <f t="shared" si="25"/>
        <v>TOMale60-64</v>
      </c>
      <c r="F1656" s="263">
        <v>25985.286700000001</v>
      </c>
    </row>
    <row r="1657" spans="2:6" x14ac:dyDescent="0.2">
      <c r="B1657" s="261" t="s">
        <v>46</v>
      </c>
      <c r="C1657" s="261" t="s">
        <v>47</v>
      </c>
      <c r="D1657" s="264" t="s">
        <v>82</v>
      </c>
      <c r="E1657" s="264" t="str">
        <f t="shared" si="25"/>
        <v>TOMale65-69</v>
      </c>
      <c r="F1657" s="263">
        <v>20321.114399999999</v>
      </c>
    </row>
    <row r="1658" spans="2:6" x14ac:dyDescent="0.2">
      <c r="B1658" s="261" t="s">
        <v>46</v>
      </c>
      <c r="C1658" s="261" t="s">
        <v>47</v>
      </c>
      <c r="D1658" s="264" t="s">
        <v>19</v>
      </c>
      <c r="E1658" s="264" t="str">
        <f t="shared" si="25"/>
        <v>TOMale70-74</v>
      </c>
      <c r="F1658" s="263">
        <v>14665.355600000001</v>
      </c>
    </row>
    <row r="1659" spans="2:6" x14ac:dyDescent="0.2">
      <c r="B1659" s="261" t="s">
        <v>46</v>
      </c>
      <c r="C1659" s="261" t="s">
        <v>47</v>
      </c>
      <c r="D1659" s="264" t="s">
        <v>20</v>
      </c>
      <c r="E1659" s="264" t="str">
        <f t="shared" si="25"/>
        <v>TOMale75-79</v>
      </c>
      <c r="F1659" s="263">
        <v>10096.016799999999</v>
      </c>
    </row>
    <row r="1660" spans="2:6" x14ac:dyDescent="0.2">
      <c r="B1660" s="261" t="s">
        <v>46</v>
      </c>
      <c r="C1660" s="261" t="s">
        <v>47</v>
      </c>
      <c r="D1660" s="264" t="s">
        <v>21</v>
      </c>
      <c r="E1660" s="264" t="str">
        <f t="shared" si="25"/>
        <v>TOMale80-84</v>
      </c>
      <c r="F1660" s="263">
        <v>6470.1352999999999</v>
      </c>
    </row>
    <row r="1661" spans="2:6" x14ac:dyDescent="0.2">
      <c r="B1661" s="261" t="s">
        <v>46</v>
      </c>
      <c r="C1661" s="261" t="s">
        <v>47</v>
      </c>
      <c r="D1661" s="264" t="s">
        <v>22</v>
      </c>
      <c r="E1661" s="264" t="str">
        <f t="shared" si="25"/>
        <v>TOMale85-89</v>
      </c>
      <c r="F1661" s="263">
        <v>3169.8867</v>
      </c>
    </row>
    <row r="1662" spans="2:6" x14ac:dyDescent="0.2">
      <c r="B1662" s="261" t="s">
        <v>46</v>
      </c>
      <c r="C1662" s="261" t="s">
        <v>47</v>
      </c>
      <c r="D1662" s="264" t="s">
        <v>5</v>
      </c>
      <c r="E1662" s="264" t="str">
        <f t="shared" si="25"/>
        <v>TOMale90+</v>
      </c>
      <c r="F1662" s="263">
        <v>1562.4353000000001</v>
      </c>
    </row>
    <row r="1663" spans="2:6" x14ac:dyDescent="0.2">
      <c r="B1663" s="261" t="s">
        <v>46</v>
      </c>
      <c r="C1663" s="261" t="s">
        <v>3</v>
      </c>
      <c r="D1663" s="264">
        <v>0</v>
      </c>
      <c r="E1663" s="264" t="str">
        <f t="shared" si="25"/>
        <v>TOTotal0</v>
      </c>
      <c r="F1663" s="263">
        <v>25632.395700000001</v>
      </c>
    </row>
    <row r="1664" spans="2:6" x14ac:dyDescent="0.2">
      <c r="B1664" s="261" t="s">
        <v>46</v>
      </c>
      <c r="C1664" s="261" t="s">
        <v>3</v>
      </c>
      <c r="D1664" s="265" t="s">
        <v>107</v>
      </c>
      <c r="E1664" s="264" t="str">
        <f t="shared" si="25"/>
        <v>TOTotal01-04</v>
      </c>
      <c r="F1664" s="263">
        <v>99764.7552</v>
      </c>
    </row>
    <row r="1665" spans="2:6" x14ac:dyDescent="0.2">
      <c r="B1665" s="261" t="s">
        <v>46</v>
      </c>
      <c r="C1665" s="261" t="s">
        <v>3</v>
      </c>
      <c r="D1665" s="265" t="s">
        <v>106</v>
      </c>
      <c r="E1665" s="264" t="str">
        <f t="shared" si="25"/>
        <v>TOTotal05-09</v>
      </c>
      <c r="F1665" s="263">
        <v>125512.4513</v>
      </c>
    </row>
    <row r="1666" spans="2:6" x14ac:dyDescent="0.2">
      <c r="B1666" s="261" t="s">
        <v>46</v>
      </c>
      <c r="C1666" s="261" t="s">
        <v>3</v>
      </c>
      <c r="D1666" s="265" t="s">
        <v>71</v>
      </c>
      <c r="E1666" s="264" t="str">
        <f t="shared" si="25"/>
        <v>TOTotal10-14</v>
      </c>
      <c r="F1666" s="263">
        <v>134024.07079999999</v>
      </c>
    </row>
    <row r="1667" spans="2:6" x14ac:dyDescent="0.2">
      <c r="B1667" s="261" t="s">
        <v>46</v>
      </c>
      <c r="C1667" s="261" t="s">
        <v>3</v>
      </c>
      <c r="D1667" s="264" t="s">
        <v>72</v>
      </c>
      <c r="E1667" s="264" t="str">
        <f t="shared" si="25"/>
        <v>TOTotal15-19</v>
      </c>
      <c r="F1667" s="263">
        <v>138473.0736</v>
      </c>
    </row>
    <row r="1668" spans="2:6" x14ac:dyDescent="0.2">
      <c r="B1668" s="261" t="s">
        <v>46</v>
      </c>
      <c r="C1668" s="261" t="s">
        <v>3</v>
      </c>
      <c r="D1668" s="264" t="s">
        <v>73</v>
      </c>
      <c r="E1668" s="264" t="str">
        <f t="shared" ref="E1668:E1682" si="26">_xlfn.CONCAT(B1668,C1668,D1668)</f>
        <v>TOTotal20-24</v>
      </c>
      <c r="F1668" s="263">
        <v>144092.1194</v>
      </c>
    </row>
    <row r="1669" spans="2:6" x14ac:dyDescent="0.2">
      <c r="B1669" s="261" t="s">
        <v>46</v>
      </c>
      <c r="C1669" s="261" t="s">
        <v>3</v>
      </c>
      <c r="D1669" s="264" t="s">
        <v>74</v>
      </c>
      <c r="E1669" s="264" t="str">
        <f t="shared" si="26"/>
        <v>TOTotal25-29</v>
      </c>
      <c r="F1669" s="263">
        <v>136281.1887</v>
      </c>
    </row>
    <row r="1670" spans="2:6" x14ac:dyDescent="0.2">
      <c r="B1670" s="261" t="s">
        <v>46</v>
      </c>
      <c r="C1670" s="261" t="s">
        <v>3</v>
      </c>
      <c r="D1670" s="264" t="s">
        <v>75</v>
      </c>
      <c r="E1670" s="264" t="str">
        <f t="shared" si="26"/>
        <v>TOTotal30-34</v>
      </c>
      <c r="F1670" s="263">
        <v>130380.45389999999</v>
      </c>
    </row>
    <row r="1671" spans="2:6" x14ac:dyDescent="0.2">
      <c r="B1671" s="261" t="s">
        <v>46</v>
      </c>
      <c r="C1671" s="261" t="s">
        <v>3</v>
      </c>
      <c r="D1671" s="264" t="s">
        <v>76</v>
      </c>
      <c r="E1671" s="264" t="str">
        <f t="shared" si="26"/>
        <v>TOTotal35-39</v>
      </c>
      <c r="F1671" s="263">
        <v>124451.4991</v>
      </c>
    </row>
    <row r="1672" spans="2:6" x14ac:dyDescent="0.2">
      <c r="B1672" s="261" t="s">
        <v>46</v>
      </c>
      <c r="C1672" s="261" t="s">
        <v>3</v>
      </c>
      <c r="D1672" s="264" t="s">
        <v>77</v>
      </c>
      <c r="E1672" s="264" t="str">
        <f t="shared" si="26"/>
        <v>TOTotal40-44</v>
      </c>
      <c r="F1672" s="263">
        <v>111376.5656</v>
      </c>
    </row>
    <row r="1673" spans="2:6" x14ac:dyDescent="0.2">
      <c r="B1673" s="261" t="s">
        <v>46</v>
      </c>
      <c r="C1673" s="261" t="s">
        <v>3</v>
      </c>
      <c r="D1673" s="264" t="s">
        <v>78</v>
      </c>
      <c r="E1673" s="264" t="str">
        <f t="shared" si="26"/>
        <v>TOTotal45-49</v>
      </c>
      <c r="F1673" s="263">
        <v>91855.071299999996</v>
      </c>
    </row>
    <row r="1674" spans="2:6" x14ac:dyDescent="0.2">
      <c r="B1674" s="261" t="s">
        <v>46</v>
      </c>
      <c r="C1674" s="261" t="s">
        <v>3</v>
      </c>
      <c r="D1674" s="264" t="s">
        <v>79</v>
      </c>
      <c r="E1674" s="264" t="str">
        <f t="shared" si="26"/>
        <v>TOTotal50-54</v>
      </c>
      <c r="F1674" s="263">
        <v>80239.723700000002</v>
      </c>
    </row>
    <row r="1675" spans="2:6" x14ac:dyDescent="0.2">
      <c r="B1675" s="261" t="s">
        <v>46</v>
      </c>
      <c r="C1675" s="261" t="s">
        <v>3</v>
      </c>
      <c r="D1675" s="264" t="s">
        <v>80</v>
      </c>
      <c r="E1675" s="264" t="str">
        <f t="shared" si="26"/>
        <v>TOTotal55-59</v>
      </c>
      <c r="F1675" s="263">
        <v>65248.516900000002</v>
      </c>
    </row>
    <row r="1676" spans="2:6" x14ac:dyDescent="0.2">
      <c r="B1676" s="261" t="s">
        <v>46</v>
      </c>
      <c r="C1676" s="261" t="s">
        <v>3</v>
      </c>
      <c r="D1676" s="264" t="s">
        <v>81</v>
      </c>
      <c r="E1676" s="264" t="str">
        <f t="shared" si="26"/>
        <v>TOTotal60-64</v>
      </c>
      <c r="F1676" s="263">
        <v>51876.394999999997</v>
      </c>
    </row>
    <row r="1677" spans="2:6" x14ac:dyDescent="0.2">
      <c r="B1677" s="261" t="s">
        <v>46</v>
      </c>
      <c r="C1677" s="261" t="s">
        <v>3</v>
      </c>
      <c r="D1677" s="264" t="s">
        <v>82</v>
      </c>
      <c r="E1677" s="264" t="str">
        <f t="shared" si="26"/>
        <v>TOTotal65-69</v>
      </c>
      <c r="F1677" s="263">
        <v>40441.8514</v>
      </c>
    </row>
    <row r="1678" spans="2:6" x14ac:dyDescent="0.2">
      <c r="B1678" s="261" t="s">
        <v>46</v>
      </c>
      <c r="C1678" s="261" t="s">
        <v>3</v>
      </c>
      <c r="D1678" s="264" t="s">
        <v>19</v>
      </c>
      <c r="E1678" s="264" t="str">
        <f t="shared" si="26"/>
        <v>TOTotal70-74</v>
      </c>
      <c r="F1678" s="263">
        <v>29274.785400000001</v>
      </c>
    </row>
    <row r="1679" spans="2:6" x14ac:dyDescent="0.2">
      <c r="B1679" s="261" t="s">
        <v>46</v>
      </c>
      <c r="C1679" s="261" t="s">
        <v>3</v>
      </c>
      <c r="D1679" s="264" t="s">
        <v>20</v>
      </c>
      <c r="E1679" s="264" t="str">
        <f t="shared" si="26"/>
        <v>TOTotal75-79</v>
      </c>
      <c r="F1679" s="263">
        <v>20036.4028</v>
      </c>
    </row>
    <row r="1680" spans="2:6" x14ac:dyDescent="0.2">
      <c r="B1680" s="261" t="s">
        <v>46</v>
      </c>
      <c r="C1680" s="261" t="s">
        <v>3</v>
      </c>
      <c r="D1680" s="264" t="s">
        <v>21</v>
      </c>
      <c r="E1680" s="264" t="str">
        <f t="shared" si="26"/>
        <v>TOTotal80-84</v>
      </c>
      <c r="F1680" s="263">
        <v>13080.283600000001</v>
      </c>
    </row>
    <row r="1681" spans="2:6" x14ac:dyDescent="0.2">
      <c r="B1681" s="261" t="s">
        <v>46</v>
      </c>
      <c r="C1681" s="261" t="s">
        <v>3</v>
      </c>
      <c r="D1681" s="264" t="s">
        <v>22</v>
      </c>
      <c r="E1681" s="264" t="str">
        <f t="shared" si="26"/>
        <v>TOTotal85-89</v>
      </c>
      <c r="F1681" s="263">
        <v>6488.8032999999996</v>
      </c>
    </row>
    <row r="1682" spans="2:6" x14ac:dyDescent="0.2">
      <c r="B1682" s="261" t="s">
        <v>46</v>
      </c>
      <c r="C1682" s="261" t="s">
        <v>3</v>
      </c>
      <c r="D1682" s="264" t="s">
        <v>5</v>
      </c>
      <c r="E1682" s="264" t="str">
        <f t="shared" si="26"/>
        <v>TOTotal90+</v>
      </c>
      <c r="F1682" s="263">
        <v>3284.7889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A8930-E0E9-124A-B315-F79667C261EC}">
  <dimension ref="B2:G1683"/>
  <sheetViews>
    <sheetView workbookViewId="0">
      <pane ySplit="3" topLeftCell="A4" activePane="bottomLeft" state="frozen"/>
      <selection pane="bottomLeft" activeCell="M11" sqref="M11"/>
    </sheetView>
  </sheetViews>
  <sheetFormatPr baseColWidth="10" defaultRowHeight="16" x14ac:dyDescent="0.2"/>
  <cols>
    <col min="1" max="3" width="10.83203125" style="261"/>
    <col min="4" max="4" width="10.83203125" style="262"/>
    <col min="5" max="5" width="17" style="261" hidden="1" customWidth="1"/>
    <col min="6" max="6" width="15.83203125" style="261" customWidth="1"/>
    <col min="7" max="7" width="18.33203125" style="261" customWidth="1"/>
    <col min="8" max="16384" width="10.83203125" style="261"/>
  </cols>
  <sheetData>
    <row r="2" spans="2:7" x14ac:dyDescent="0.2">
      <c r="B2" s="260" t="s">
        <v>268</v>
      </c>
    </row>
    <row r="3" spans="2:7" ht="17" x14ac:dyDescent="0.2">
      <c r="B3" s="1" t="s">
        <v>1</v>
      </c>
      <c r="C3" s="1" t="s">
        <v>0</v>
      </c>
      <c r="D3" s="1" t="s">
        <v>264</v>
      </c>
      <c r="E3" s="1" t="s">
        <v>49</v>
      </c>
      <c r="F3" s="1" t="s">
        <v>263</v>
      </c>
      <c r="G3" s="1" t="s">
        <v>251</v>
      </c>
    </row>
    <row r="4" spans="2:7" x14ac:dyDescent="0.2">
      <c r="B4" s="261" t="s">
        <v>4</v>
      </c>
      <c r="C4" s="261" t="s">
        <v>48</v>
      </c>
      <c r="D4" s="265">
        <v>0</v>
      </c>
      <c r="E4" s="261" t="str">
        <f>_xlfn.CONCAT(B4,C4,D4)</f>
        <v>BrazilFemale0</v>
      </c>
      <c r="F4" s="261">
        <v>13850</v>
      </c>
      <c r="G4" s="261">
        <v>117</v>
      </c>
    </row>
    <row r="5" spans="2:7" x14ac:dyDescent="0.2">
      <c r="B5" s="261" t="s">
        <v>4</v>
      </c>
      <c r="C5" s="261" t="s">
        <v>48</v>
      </c>
      <c r="D5" s="265" t="s">
        <v>18</v>
      </c>
      <c r="E5" s="261" t="str">
        <f t="shared" ref="E5:E68" si="0">_xlfn.CONCAT(B5,C5,D5)</f>
        <v>BrazilFemale1-4</v>
      </c>
      <c r="F5" s="261">
        <v>2084</v>
      </c>
      <c r="G5" s="261">
        <v>84</v>
      </c>
    </row>
    <row r="6" spans="2:7" x14ac:dyDescent="0.2">
      <c r="B6" s="261" t="s">
        <v>4</v>
      </c>
      <c r="C6" s="261" t="s">
        <v>48</v>
      </c>
      <c r="D6" s="265" t="s">
        <v>70</v>
      </c>
      <c r="E6" s="261" t="str">
        <f t="shared" si="0"/>
        <v>BrazilFemale5-9</v>
      </c>
      <c r="F6" s="261">
        <v>1061</v>
      </c>
      <c r="G6" s="261">
        <v>43</v>
      </c>
    </row>
    <row r="7" spans="2:7" x14ac:dyDescent="0.2">
      <c r="B7" s="261" t="s">
        <v>4</v>
      </c>
      <c r="C7" s="261" t="s">
        <v>48</v>
      </c>
      <c r="D7" s="265" t="s">
        <v>71</v>
      </c>
      <c r="E7" s="261" t="str">
        <f t="shared" si="0"/>
        <v>BrazilFemale10-14</v>
      </c>
      <c r="F7" s="261">
        <v>1544</v>
      </c>
      <c r="G7" s="261">
        <v>58</v>
      </c>
    </row>
    <row r="8" spans="2:7" x14ac:dyDescent="0.2">
      <c r="B8" s="261" t="s">
        <v>4</v>
      </c>
      <c r="C8" s="261" t="s">
        <v>48</v>
      </c>
      <c r="D8" s="265" t="s">
        <v>72</v>
      </c>
      <c r="E8" s="261" t="str">
        <f t="shared" si="0"/>
        <v>BrazilFemale15-19</v>
      </c>
      <c r="F8" s="261">
        <v>3417</v>
      </c>
      <c r="G8" s="261">
        <v>168</v>
      </c>
    </row>
    <row r="9" spans="2:7" x14ac:dyDescent="0.2">
      <c r="B9" s="261" t="s">
        <v>4</v>
      </c>
      <c r="C9" s="261" t="s">
        <v>48</v>
      </c>
      <c r="D9" s="265" t="s">
        <v>73</v>
      </c>
      <c r="E9" s="261" t="str">
        <f t="shared" si="0"/>
        <v>BrazilFemale20-24</v>
      </c>
      <c r="F9" s="261">
        <v>5001</v>
      </c>
      <c r="G9" s="261">
        <v>321</v>
      </c>
    </row>
    <row r="10" spans="2:7" x14ac:dyDescent="0.2">
      <c r="B10" s="261" t="s">
        <v>4</v>
      </c>
      <c r="C10" s="261" t="s">
        <v>48</v>
      </c>
      <c r="D10" s="265" t="s">
        <v>74</v>
      </c>
      <c r="E10" s="261" t="str">
        <f t="shared" si="0"/>
        <v>BrazilFemale25-29</v>
      </c>
      <c r="F10" s="261">
        <v>5884</v>
      </c>
      <c r="G10" s="261">
        <v>472</v>
      </c>
    </row>
    <row r="11" spans="2:7" x14ac:dyDescent="0.2">
      <c r="B11" s="261" t="s">
        <v>4</v>
      </c>
      <c r="C11" s="261" t="s">
        <v>48</v>
      </c>
      <c r="D11" s="265" t="s">
        <v>75</v>
      </c>
      <c r="E11" s="261" t="str">
        <f t="shared" si="0"/>
        <v>BrazilFemale30-34</v>
      </c>
      <c r="F11" s="261">
        <v>8107</v>
      </c>
      <c r="G11" s="261">
        <v>818</v>
      </c>
    </row>
    <row r="12" spans="2:7" x14ac:dyDescent="0.2">
      <c r="B12" s="261" t="s">
        <v>4</v>
      </c>
      <c r="C12" s="261" t="s">
        <v>48</v>
      </c>
      <c r="D12" s="265" t="s">
        <v>76</v>
      </c>
      <c r="E12" s="261" t="str">
        <f t="shared" si="0"/>
        <v>BrazilFemale35-39</v>
      </c>
      <c r="F12" s="261">
        <v>12052</v>
      </c>
      <c r="G12" s="261">
        <v>1441</v>
      </c>
    </row>
    <row r="13" spans="2:7" x14ac:dyDescent="0.2">
      <c r="B13" s="261" t="s">
        <v>4</v>
      </c>
      <c r="C13" s="261" t="s">
        <v>48</v>
      </c>
      <c r="D13" s="265" t="s">
        <v>77</v>
      </c>
      <c r="E13" s="261" t="str">
        <f t="shared" si="0"/>
        <v>BrazilFemale40-44</v>
      </c>
      <c r="F13" s="261">
        <v>16339</v>
      </c>
      <c r="G13" s="261">
        <v>2110</v>
      </c>
    </row>
    <row r="14" spans="2:7" x14ac:dyDescent="0.2">
      <c r="B14" s="261" t="s">
        <v>4</v>
      </c>
      <c r="C14" s="261" t="s">
        <v>48</v>
      </c>
      <c r="D14" s="265" t="s">
        <v>78</v>
      </c>
      <c r="E14" s="261" t="str">
        <f t="shared" si="0"/>
        <v>BrazilFemale45-49</v>
      </c>
      <c r="F14" s="261">
        <v>20994</v>
      </c>
      <c r="G14" s="261">
        <v>2823</v>
      </c>
    </row>
    <row r="15" spans="2:7" x14ac:dyDescent="0.2">
      <c r="B15" s="261" t="s">
        <v>4</v>
      </c>
      <c r="C15" s="261" t="s">
        <v>48</v>
      </c>
      <c r="D15" s="265" t="s">
        <v>79</v>
      </c>
      <c r="E15" s="261" t="str">
        <f t="shared" si="0"/>
        <v>BrazilFemale50-54</v>
      </c>
      <c r="F15" s="261">
        <v>28561</v>
      </c>
      <c r="G15" s="261">
        <v>4003</v>
      </c>
    </row>
    <row r="16" spans="2:7" x14ac:dyDescent="0.2">
      <c r="B16" s="261" t="s">
        <v>4</v>
      </c>
      <c r="C16" s="261" t="s">
        <v>48</v>
      </c>
      <c r="D16" s="265" t="s">
        <v>80</v>
      </c>
      <c r="E16" s="261" t="str">
        <f t="shared" si="0"/>
        <v>BrazilFemale55-59</v>
      </c>
      <c r="F16" s="261">
        <v>38977</v>
      </c>
      <c r="G16" s="261">
        <v>5759</v>
      </c>
    </row>
    <row r="17" spans="2:7" x14ac:dyDescent="0.2">
      <c r="B17" s="261" t="s">
        <v>4</v>
      </c>
      <c r="C17" s="261" t="s">
        <v>48</v>
      </c>
      <c r="D17" s="265" t="s">
        <v>81</v>
      </c>
      <c r="E17" s="261" t="str">
        <f t="shared" si="0"/>
        <v>BrazilFemale60-64</v>
      </c>
      <c r="F17" s="261">
        <v>51468</v>
      </c>
      <c r="G17" s="261">
        <v>8203</v>
      </c>
    </row>
    <row r="18" spans="2:7" x14ac:dyDescent="0.2">
      <c r="B18" s="261" t="s">
        <v>4</v>
      </c>
      <c r="C18" s="261" t="s">
        <v>48</v>
      </c>
      <c r="D18" s="265" t="s">
        <v>82</v>
      </c>
      <c r="E18" s="261" t="str">
        <f t="shared" si="0"/>
        <v>BrazilFemale65-69</v>
      </c>
      <c r="F18" s="261">
        <v>62112</v>
      </c>
      <c r="G18" s="261">
        <v>10084</v>
      </c>
    </row>
    <row r="19" spans="2:7" x14ac:dyDescent="0.2">
      <c r="B19" s="261" t="s">
        <v>4</v>
      </c>
      <c r="C19" s="261" t="s">
        <v>48</v>
      </c>
      <c r="D19" s="265" t="s">
        <v>19</v>
      </c>
      <c r="E19" s="261" t="str">
        <f t="shared" si="0"/>
        <v>BrazilFemale70-74</v>
      </c>
      <c r="F19" s="261">
        <v>71178</v>
      </c>
      <c r="G19" s="261">
        <v>11115</v>
      </c>
    </row>
    <row r="20" spans="2:7" x14ac:dyDescent="0.2">
      <c r="B20" s="261" t="s">
        <v>4</v>
      </c>
      <c r="C20" s="261" t="s">
        <v>48</v>
      </c>
      <c r="D20" s="265" t="s">
        <v>20</v>
      </c>
      <c r="E20" s="261" t="str">
        <f t="shared" si="0"/>
        <v>BrazilFemale75-79</v>
      </c>
      <c r="F20" s="261">
        <v>76920</v>
      </c>
      <c r="G20" s="261">
        <v>11270</v>
      </c>
    </row>
    <row r="21" spans="2:7" x14ac:dyDescent="0.2">
      <c r="B21" s="261" t="s">
        <v>4</v>
      </c>
      <c r="C21" s="261" t="s">
        <v>48</v>
      </c>
      <c r="D21" s="265" t="s">
        <v>21</v>
      </c>
      <c r="E21" s="261" t="str">
        <f t="shared" si="0"/>
        <v>BrazilFemale80-84</v>
      </c>
      <c r="F21" s="261">
        <v>87684</v>
      </c>
      <c r="G21" s="261">
        <v>11479</v>
      </c>
    </row>
    <row r="22" spans="2:7" x14ac:dyDescent="0.2">
      <c r="B22" s="261" t="s">
        <v>4</v>
      </c>
      <c r="C22" s="261" t="s">
        <v>48</v>
      </c>
      <c r="D22" s="265" t="s">
        <v>22</v>
      </c>
      <c r="E22" s="261" t="str">
        <f t="shared" si="0"/>
        <v>BrazilFemale85-89</v>
      </c>
      <c r="F22" s="261">
        <v>78897</v>
      </c>
      <c r="G22" s="261">
        <v>9160</v>
      </c>
    </row>
    <row r="23" spans="2:7" x14ac:dyDescent="0.2">
      <c r="B23" s="261" t="s">
        <v>4</v>
      </c>
      <c r="C23" s="261" t="s">
        <v>48</v>
      </c>
      <c r="D23" s="265" t="s">
        <v>5</v>
      </c>
      <c r="E23" s="261" t="str">
        <f t="shared" si="0"/>
        <v>BrazilFemale90+</v>
      </c>
      <c r="F23" s="261">
        <v>90485</v>
      </c>
      <c r="G23" s="261">
        <v>8124</v>
      </c>
    </row>
    <row r="24" spans="2:7" x14ac:dyDescent="0.2">
      <c r="B24" s="261" t="s">
        <v>4</v>
      </c>
      <c r="C24" s="261" t="s">
        <v>47</v>
      </c>
      <c r="D24" s="265">
        <v>0</v>
      </c>
      <c r="E24" s="261" t="str">
        <f t="shared" si="0"/>
        <v>BrazilMale0</v>
      </c>
      <c r="F24" s="261">
        <v>17184</v>
      </c>
      <c r="G24" s="261">
        <v>151</v>
      </c>
    </row>
    <row r="25" spans="2:7" x14ac:dyDescent="0.2">
      <c r="B25" s="261" t="s">
        <v>4</v>
      </c>
      <c r="C25" s="261" t="s">
        <v>47</v>
      </c>
      <c r="D25" s="265" t="s">
        <v>18</v>
      </c>
      <c r="E25" s="261" t="str">
        <f t="shared" si="0"/>
        <v>BrazilMale1-4</v>
      </c>
      <c r="F25" s="261">
        <v>2456</v>
      </c>
      <c r="G25" s="261">
        <v>74</v>
      </c>
    </row>
    <row r="26" spans="2:7" x14ac:dyDescent="0.2">
      <c r="B26" s="261" t="s">
        <v>4</v>
      </c>
      <c r="C26" s="261" t="s">
        <v>47</v>
      </c>
      <c r="D26" s="265" t="s">
        <v>70</v>
      </c>
      <c r="E26" s="261" t="str">
        <f t="shared" si="0"/>
        <v>BrazilMale5-9</v>
      </c>
      <c r="F26" s="261">
        <v>1492</v>
      </c>
      <c r="G26" s="261">
        <v>55</v>
      </c>
    </row>
    <row r="27" spans="2:7" x14ac:dyDescent="0.2">
      <c r="B27" s="261" t="s">
        <v>4</v>
      </c>
      <c r="C27" s="261" t="s">
        <v>47</v>
      </c>
      <c r="D27" s="265" t="s">
        <v>71</v>
      </c>
      <c r="E27" s="261" t="str">
        <f t="shared" si="0"/>
        <v>BrazilMale10-14</v>
      </c>
      <c r="F27" s="261">
        <v>2290</v>
      </c>
      <c r="G27" s="261">
        <v>62</v>
      </c>
    </row>
    <row r="28" spans="2:7" x14ac:dyDescent="0.2">
      <c r="B28" s="261" t="s">
        <v>4</v>
      </c>
      <c r="C28" s="261" t="s">
        <v>47</v>
      </c>
      <c r="D28" s="265" t="s">
        <v>72</v>
      </c>
      <c r="E28" s="261" t="str">
        <f t="shared" si="0"/>
        <v>BrazilMale15-19</v>
      </c>
      <c r="F28" s="261">
        <v>13021</v>
      </c>
      <c r="G28" s="261">
        <v>165</v>
      </c>
    </row>
    <row r="29" spans="2:7" x14ac:dyDescent="0.2">
      <c r="B29" s="261" t="s">
        <v>4</v>
      </c>
      <c r="C29" s="261" t="s">
        <v>47</v>
      </c>
      <c r="D29" s="265" t="s">
        <v>73</v>
      </c>
      <c r="E29" s="261" t="str">
        <f t="shared" si="0"/>
        <v>BrazilMale20-24</v>
      </c>
      <c r="F29" s="261">
        <v>21514</v>
      </c>
      <c r="G29" s="261">
        <v>361</v>
      </c>
    </row>
    <row r="30" spans="2:7" x14ac:dyDescent="0.2">
      <c r="B30" s="261" t="s">
        <v>4</v>
      </c>
      <c r="C30" s="261" t="s">
        <v>47</v>
      </c>
      <c r="D30" s="265" t="s">
        <v>74</v>
      </c>
      <c r="E30" s="261" t="str">
        <f t="shared" si="0"/>
        <v>BrazilMale25-29</v>
      </c>
      <c r="F30" s="261">
        <v>19963</v>
      </c>
      <c r="G30" s="261">
        <v>641</v>
      </c>
    </row>
    <row r="31" spans="2:7" x14ac:dyDescent="0.2">
      <c r="B31" s="261" t="s">
        <v>4</v>
      </c>
      <c r="C31" s="261" t="s">
        <v>47</v>
      </c>
      <c r="D31" s="265" t="s">
        <v>75</v>
      </c>
      <c r="E31" s="261" t="str">
        <f t="shared" si="0"/>
        <v>BrazilMale30-34</v>
      </c>
      <c r="F31" s="261">
        <v>21592</v>
      </c>
      <c r="G31" s="261">
        <v>1320</v>
      </c>
    </row>
    <row r="32" spans="2:7" x14ac:dyDescent="0.2">
      <c r="B32" s="261" t="s">
        <v>4</v>
      </c>
      <c r="C32" s="261" t="s">
        <v>47</v>
      </c>
      <c r="D32" s="265" t="s">
        <v>76</v>
      </c>
      <c r="E32" s="261" t="str">
        <f t="shared" si="0"/>
        <v>BrazilMale35-39</v>
      </c>
      <c r="F32" s="261">
        <v>25747</v>
      </c>
      <c r="G32" s="261">
        <v>2257</v>
      </c>
    </row>
    <row r="33" spans="2:7" x14ac:dyDescent="0.2">
      <c r="B33" s="261" t="s">
        <v>4</v>
      </c>
      <c r="C33" s="261" t="s">
        <v>47</v>
      </c>
      <c r="D33" s="265" t="s">
        <v>77</v>
      </c>
      <c r="E33" s="261" t="str">
        <f t="shared" si="0"/>
        <v>BrazilMale40-44</v>
      </c>
      <c r="F33" s="261">
        <v>30865</v>
      </c>
      <c r="G33" s="261">
        <v>3416</v>
      </c>
    </row>
    <row r="34" spans="2:7" x14ac:dyDescent="0.2">
      <c r="B34" s="261" t="s">
        <v>4</v>
      </c>
      <c r="C34" s="261" t="s">
        <v>47</v>
      </c>
      <c r="D34" s="265" t="s">
        <v>78</v>
      </c>
      <c r="E34" s="261" t="str">
        <f t="shared" si="0"/>
        <v>BrazilMale45-49</v>
      </c>
      <c r="F34" s="261">
        <v>37389</v>
      </c>
      <c r="G34" s="261">
        <v>4724</v>
      </c>
    </row>
    <row r="35" spans="2:7" x14ac:dyDescent="0.2">
      <c r="B35" s="261" t="s">
        <v>4</v>
      </c>
      <c r="C35" s="261" t="s">
        <v>47</v>
      </c>
      <c r="D35" s="265" t="s">
        <v>79</v>
      </c>
      <c r="E35" s="261" t="str">
        <f t="shared" si="0"/>
        <v>BrazilMale50-54</v>
      </c>
      <c r="F35" s="261">
        <v>50141</v>
      </c>
      <c r="G35" s="261">
        <v>6593</v>
      </c>
    </row>
    <row r="36" spans="2:7" x14ac:dyDescent="0.2">
      <c r="B36" s="261" t="s">
        <v>4</v>
      </c>
      <c r="C36" s="261" t="s">
        <v>47</v>
      </c>
      <c r="D36" s="265" t="s">
        <v>80</v>
      </c>
      <c r="E36" s="261" t="str">
        <f t="shared" si="0"/>
        <v>BrazilMale55-59</v>
      </c>
      <c r="F36" s="261">
        <v>64978</v>
      </c>
      <c r="G36" s="261">
        <v>9346</v>
      </c>
    </row>
    <row r="37" spans="2:7" x14ac:dyDescent="0.2">
      <c r="B37" s="261" t="s">
        <v>4</v>
      </c>
      <c r="C37" s="261" t="s">
        <v>47</v>
      </c>
      <c r="D37" s="265" t="s">
        <v>81</v>
      </c>
      <c r="E37" s="261" t="str">
        <f t="shared" si="0"/>
        <v>BrazilMale60-64</v>
      </c>
      <c r="F37" s="261">
        <v>79658</v>
      </c>
      <c r="G37" s="261">
        <v>12497</v>
      </c>
    </row>
    <row r="38" spans="2:7" x14ac:dyDescent="0.2">
      <c r="B38" s="261" t="s">
        <v>4</v>
      </c>
      <c r="C38" s="261" t="s">
        <v>47</v>
      </c>
      <c r="D38" s="265" t="s">
        <v>82</v>
      </c>
      <c r="E38" s="261" t="str">
        <f t="shared" si="0"/>
        <v>BrazilMale65-69</v>
      </c>
      <c r="F38" s="261">
        <v>90778</v>
      </c>
      <c r="G38" s="261">
        <v>15441</v>
      </c>
    </row>
    <row r="39" spans="2:7" x14ac:dyDescent="0.2">
      <c r="B39" s="261" t="s">
        <v>4</v>
      </c>
      <c r="C39" s="261" t="s">
        <v>47</v>
      </c>
      <c r="D39" s="265" t="s">
        <v>19</v>
      </c>
      <c r="E39" s="261" t="str">
        <f t="shared" si="0"/>
        <v>BrazilMale70-74</v>
      </c>
      <c r="F39" s="261">
        <v>93827</v>
      </c>
      <c r="G39" s="261">
        <v>16372</v>
      </c>
    </row>
    <row r="40" spans="2:7" x14ac:dyDescent="0.2">
      <c r="B40" s="261" t="s">
        <v>4</v>
      </c>
      <c r="C40" s="261" t="s">
        <v>47</v>
      </c>
      <c r="D40" s="265" t="s">
        <v>20</v>
      </c>
      <c r="E40" s="261" t="str">
        <f t="shared" si="0"/>
        <v>BrazilMale75-79</v>
      </c>
      <c r="F40" s="261">
        <v>90291</v>
      </c>
      <c r="G40" s="261">
        <v>15063</v>
      </c>
    </row>
    <row r="41" spans="2:7" x14ac:dyDescent="0.2">
      <c r="B41" s="261" t="s">
        <v>4</v>
      </c>
      <c r="C41" s="261" t="s">
        <v>47</v>
      </c>
      <c r="D41" s="265" t="s">
        <v>21</v>
      </c>
      <c r="E41" s="261" t="str">
        <f t="shared" si="0"/>
        <v>BrazilMale80-84</v>
      </c>
      <c r="F41" s="261">
        <v>85381</v>
      </c>
      <c r="G41" s="261">
        <v>13361</v>
      </c>
    </row>
    <row r="42" spans="2:7" x14ac:dyDescent="0.2">
      <c r="B42" s="261" t="s">
        <v>4</v>
      </c>
      <c r="C42" s="261" t="s">
        <v>47</v>
      </c>
      <c r="D42" s="265" t="s">
        <v>22</v>
      </c>
      <c r="E42" s="261" t="str">
        <f t="shared" si="0"/>
        <v>BrazilMale85-89</v>
      </c>
      <c r="F42" s="261">
        <v>62821</v>
      </c>
      <c r="G42" s="261">
        <v>9122</v>
      </c>
    </row>
    <row r="43" spans="2:7" x14ac:dyDescent="0.2">
      <c r="B43" s="261" t="s">
        <v>4</v>
      </c>
      <c r="C43" s="261" t="s">
        <v>47</v>
      </c>
      <c r="D43" s="265" t="s">
        <v>5</v>
      </c>
      <c r="E43" s="261" t="str">
        <f t="shared" si="0"/>
        <v>BrazilMale90+</v>
      </c>
      <c r="F43" s="261">
        <v>53553</v>
      </c>
      <c r="G43" s="261">
        <v>6205</v>
      </c>
    </row>
    <row r="44" spans="2:7" x14ac:dyDescent="0.2">
      <c r="B44" s="261" t="s">
        <v>4</v>
      </c>
      <c r="C44" s="261" t="s">
        <v>3</v>
      </c>
      <c r="D44" s="265">
        <v>0</v>
      </c>
      <c r="E44" s="261" t="str">
        <f t="shared" si="0"/>
        <v>BrazilTotal0</v>
      </c>
      <c r="F44" s="261">
        <v>31034</v>
      </c>
      <c r="G44" s="261">
        <v>268</v>
      </c>
    </row>
    <row r="45" spans="2:7" x14ac:dyDescent="0.2">
      <c r="B45" s="261" t="s">
        <v>4</v>
      </c>
      <c r="C45" s="261" t="s">
        <v>3</v>
      </c>
      <c r="D45" s="265" t="s">
        <v>18</v>
      </c>
      <c r="E45" s="261" t="str">
        <f t="shared" si="0"/>
        <v>BrazilTotal1-4</v>
      </c>
      <c r="F45" s="261">
        <v>4540</v>
      </c>
      <c r="G45" s="261">
        <v>158</v>
      </c>
    </row>
    <row r="46" spans="2:7" x14ac:dyDescent="0.2">
      <c r="B46" s="261" t="s">
        <v>4</v>
      </c>
      <c r="C46" s="261" t="s">
        <v>3</v>
      </c>
      <c r="D46" s="265" t="s">
        <v>70</v>
      </c>
      <c r="E46" s="261" t="str">
        <f t="shared" si="0"/>
        <v>BrazilTotal5-9</v>
      </c>
      <c r="F46" s="261">
        <v>2553</v>
      </c>
      <c r="G46" s="261">
        <v>98</v>
      </c>
    </row>
    <row r="47" spans="2:7" x14ac:dyDescent="0.2">
      <c r="B47" s="261" t="s">
        <v>4</v>
      </c>
      <c r="C47" s="261" t="s">
        <v>3</v>
      </c>
      <c r="D47" s="265" t="s">
        <v>71</v>
      </c>
      <c r="E47" s="261" t="str">
        <f t="shared" si="0"/>
        <v>BrazilTotal10-14</v>
      </c>
      <c r="F47" s="261">
        <v>3834</v>
      </c>
      <c r="G47" s="261">
        <v>120</v>
      </c>
    </row>
    <row r="48" spans="2:7" x14ac:dyDescent="0.2">
      <c r="B48" s="261" t="s">
        <v>4</v>
      </c>
      <c r="C48" s="261" t="s">
        <v>3</v>
      </c>
      <c r="D48" s="265" t="s">
        <v>72</v>
      </c>
      <c r="E48" s="261" t="str">
        <f t="shared" si="0"/>
        <v>BrazilTotal15-19</v>
      </c>
      <c r="F48" s="261">
        <v>16438</v>
      </c>
      <c r="G48" s="261">
        <v>333</v>
      </c>
    </row>
    <row r="49" spans="2:7" x14ac:dyDescent="0.2">
      <c r="B49" s="261" t="s">
        <v>4</v>
      </c>
      <c r="C49" s="261" t="s">
        <v>3</v>
      </c>
      <c r="D49" s="265" t="s">
        <v>73</v>
      </c>
      <c r="E49" s="261" t="str">
        <f t="shared" si="0"/>
        <v>BrazilTotal20-24</v>
      </c>
      <c r="F49" s="261">
        <v>26515</v>
      </c>
      <c r="G49" s="261">
        <v>682</v>
      </c>
    </row>
    <row r="50" spans="2:7" x14ac:dyDescent="0.2">
      <c r="B50" s="261" t="s">
        <v>4</v>
      </c>
      <c r="C50" s="261" t="s">
        <v>3</v>
      </c>
      <c r="D50" s="265" t="s">
        <v>74</v>
      </c>
      <c r="E50" s="261" t="str">
        <f t="shared" si="0"/>
        <v>BrazilTotal25-29</v>
      </c>
      <c r="F50" s="261">
        <v>25847</v>
      </c>
      <c r="G50" s="261">
        <v>1113</v>
      </c>
    </row>
    <row r="51" spans="2:7" x14ac:dyDescent="0.2">
      <c r="B51" s="261" t="s">
        <v>4</v>
      </c>
      <c r="C51" s="261" t="s">
        <v>3</v>
      </c>
      <c r="D51" s="265" t="s">
        <v>75</v>
      </c>
      <c r="E51" s="261" t="str">
        <f t="shared" si="0"/>
        <v>BrazilTotal30-34</v>
      </c>
      <c r="F51" s="261">
        <v>29699</v>
      </c>
      <c r="G51" s="261">
        <v>2138</v>
      </c>
    </row>
    <row r="52" spans="2:7" x14ac:dyDescent="0.2">
      <c r="B52" s="261" t="s">
        <v>4</v>
      </c>
      <c r="C52" s="261" t="s">
        <v>3</v>
      </c>
      <c r="D52" s="265" t="s">
        <v>76</v>
      </c>
      <c r="E52" s="261" t="str">
        <f t="shared" si="0"/>
        <v>BrazilTotal35-39</v>
      </c>
      <c r="F52" s="261">
        <v>37799</v>
      </c>
      <c r="G52" s="261">
        <v>3698</v>
      </c>
    </row>
    <row r="53" spans="2:7" x14ac:dyDescent="0.2">
      <c r="B53" s="261" t="s">
        <v>4</v>
      </c>
      <c r="C53" s="261" t="s">
        <v>3</v>
      </c>
      <c r="D53" s="265" t="s">
        <v>77</v>
      </c>
      <c r="E53" s="261" t="str">
        <f t="shared" si="0"/>
        <v>BrazilTotal40-44</v>
      </c>
      <c r="F53" s="261">
        <v>47204</v>
      </c>
      <c r="G53" s="261">
        <v>5526</v>
      </c>
    </row>
    <row r="54" spans="2:7" x14ac:dyDescent="0.2">
      <c r="B54" s="261" t="s">
        <v>4</v>
      </c>
      <c r="C54" s="261" t="s">
        <v>3</v>
      </c>
      <c r="D54" s="265" t="s">
        <v>78</v>
      </c>
      <c r="E54" s="261" t="str">
        <f t="shared" si="0"/>
        <v>BrazilTotal45-49</v>
      </c>
      <c r="F54" s="261">
        <v>58383</v>
      </c>
      <c r="G54" s="261">
        <v>7547</v>
      </c>
    </row>
    <row r="55" spans="2:7" x14ac:dyDescent="0.2">
      <c r="B55" s="261" t="s">
        <v>4</v>
      </c>
      <c r="C55" s="261" t="s">
        <v>3</v>
      </c>
      <c r="D55" s="265" t="s">
        <v>79</v>
      </c>
      <c r="E55" s="261" t="str">
        <f t="shared" si="0"/>
        <v>BrazilTotal50-54</v>
      </c>
      <c r="F55" s="261">
        <v>78702</v>
      </c>
      <c r="G55" s="261">
        <v>10596</v>
      </c>
    </row>
    <row r="56" spans="2:7" x14ac:dyDescent="0.2">
      <c r="B56" s="261" t="s">
        <v>4</v>
      </c>
      <c r="C56" s="261" t="s">
        <v>3</v>
      </c>
      <c r="D56" s="265" t="s">
        <v>80</v>
      </c>
      <c r="E56" s="261" t="str">
        <f t="shared" si="0"/>
        <v>BrazilTotal55-59</v>
      </c>
      <c r="F56" s="261">
        <v>103955</v>
      </c>
      <c r="G56" s="261">
        <v>15105</v>
      </c>
    </row>
    <row r="57" spans="2:7" x14ac:dyDescent="0.2">
      <c r="B57" s="261" t="s">
        <v>4</v>
      </c>
      <c r="C57" s="261" t="s">
        <v>3</v>
      </c>
      <c r="D57" s="265" t="s">
        <v>81</v>
      </c>
      <c r="E57" s="261" t="str">
        <f t="shared" si="0"/>
        <v>BrazilTotal60-64</v>
      </c>
      <c r="F57" s="261">
        <v>131126</v>
      </c>
      <c r="G57" s="261">
        <v>20700</v>
      </c>
    </row>
    <row r="58" spans="2:7" x14ac:dyDescent="0.2">
      <c r="B58" s="261" t="s">
        <v>4</v>
      </c>
      <c r="C58" s="261" t="s">
        <v>3</v>
      </c>
      <c r="D58" s="265" t="s">
        <v>82</v>
      </c>
      <c r="E58" s="261" t="str">
        <f t="shared" si="0"/>
        <v>BrazilTotal65-69</v>
      </c>
      <c r="F58" s="261">
        <v>152890</v>
      </c>
      <c r="G58" s="261">
        <v>25525</v>
      </c>
    </row>
    <row r="59" spans="2:7" x14ac:dyDescent="0.2">
      <c r="B59" s="261" t="s">
        <v>4</v>
      </c>
      <c r="C59" s="261" t="s">
        <v>3</v>
      </c>
      <c r="D59" s="265" t="s">
        <v>19</v>
      </c>
      <c r="E59" s="261" t="str">
        <f t="shared" si="0"/>
        <v>BrazilTotal70-74</v>
      </c>
      <c r="F59" s="261">
        <v>165005</v>
      </c>
      <c r="G59" s="261">
        <v>27487</v>
      </c>
    </row>
    <row r="60" spans="2:7" x14ac:dyDescent="0.2">
      <c r="B60" s="261" t="s">
        <v>4</v>
      </c>
      <c r="C60" s="261" t="s">
        <v>3</v>
      </c>
      <c r="D60" s="265" t="s">
        <v>20</v>
      </c>
      <c r="E60" s="261" t="str">
        <f t="shared" si="0"/>
        <v>BrazilTotal75-79</v>
      </c>
      <c r="F60" s="261">
        <v>167211</v>
      </c>
      <c r="G60" s="261">
        <v>26333</v>
      </c>
    </row>
    <row r="61" spans="2:7" x14ac:dyDescent="0.2">
      <c r="B61" s="261" t="s">
        <v>4</v>
      </c>
      <c r="C61" s="261" t="s">
        <v>3</v>
      </c>
      <c r="D61" s="265" t="s">
        <v>21</v>
      </c>
      <c r="E61" s="261" t="str">
        <f t="shared" si="0"/>
        <v>BrazilTotal80-84</v>
      </c>
      <c r="F61" s="261">
        <v>173065</v>
      </c>
      <c r="G61" s="261">
        <v>24840</v>
      </c>
    </row>
    <row r="62" spans="2:7" x14ac:dyDescent="0.2">
      <c r="B62" s="261" t="s">
        <v>4</v>
      </c>
      <c r="C62" s="261" t="s">
        <v>3</v>
      </c>
      <c r="D62" s="265" t="s">
        <v>22</v>
      </c>
      <c r="E62" s="261" t="str">
        <f t="shared" si="0"/>
        <v>BrazilTotal85-89</v>
      </c>
      <c r="F62" s="261">
        <v>141718</v>
      </c>
      <c r="G62" s="261">
        <v>18282</v>
      </c>
    </row>
    <row r="63" spans="2:7" x14ac:dyDescent="0.2">
      <c r="B63" s="261" t="s">
        <v>4</v>
      </c>
      <c r="C63" s="261" t="s">
        <v>3</v>
      </c>
      <c r="D63" s="265" t="s">
        <v>5</v>
      </c>
      <c r="E63" s="261" t="str">
        <f t="shared" si="0"/>
        <v>BrazilTotal90+</v>
      </c>
      <c r="F63" s="261">
        <v>144038</v>
      </c>
      <c r="G63" s="261">
        <v>14329</v>
      </c>
    </row>
    <row r="64" spans="2:7" x14ac:dyDescent="0.2">
      <c r="B64" s="261" t="s">
        <v>41</v>
      </c>
      <c r="C64" s="261" t="s">
        <v>48</v>
      </c>
      <c r="D64" s="265">
        <v>0</v>
      </c>
      <c r="E64" s="261" t="str">
        <f t="shared" si="0"/>
        <v>ACFemale0</v>
      </c>
      <c r="F64" s="261">
        <v>104</v>
      </c>
      <c r="G64" s="261">
        <v>2</v>
      </c>
    </row>
    <row r="65" spans="2:7" x14ac:dyDescent="0.2">
      <c r="B65" s="261" t="s">
        <v>41</v>
      </c>
      <c r="C65" s="261" t="s">
        <v>48</v>
      </c>
      <c r="D65" s="265" t="s">
        <v>18</v>
      </c>
      <c r="E65" s="261" t="str">
        <f t="shared" si="0"/>
        <v>ACFemale1-4</v>
      </c>
      <c r="F65" s="261">
        <v>16</v>
      </c>
      <c r="G65" s="261">
        <v>0</v>
      </c>
    </row>
    <row r="66" spans="2:7" x14ac:dyDescent="0.2">
      <c r="B66" s="261" t="s">
        <v>41</v>
      </c>
      <c r="C66" s="261" t="s">
        <v>48</v>
      </c>
      <c r="D66" s="265" t="s">
        <v>70</v>
      </c>
      <c r="E66" s="261" t="str">
        <f t="shared" si="0"/>
        <v>ACFemale5-9</v>
      </c>
      <c r="F66" s="261">
        <v>10</v>
      </c>
      <c r="G66" s="261">
        <v>0</v>
      </c>
    </row>
    <row r="67" spans="2:7" x14ac:dyDescent="0.2">
      <c r="B67" s="261" t="s">
        <v>41</v>
      </c>
      <c r="C67" s="261" t="s">
        <v>48</v>
      </c>
      <c r="D67" s="265" t="s">
        <v>71</v>
      </c>
      <c r="E67" s="261" t="str">
        <f t="shared" si="0"/>
        <v>ACFemale10-14</v>
      </c>
      <c r="F67" s="261">
        <v>12</v>
      </c>
      <c r="G67" s="261">
        <v>0</v>
      </c>
    </row>
    <row r="68" spans="2:7" x14ac:dyDescent="0.2">
      <c r="B68" s="261" t="s">
        <v>41</v>
      </c>
      <c r="C68" s="261" t="s">
        <v>48</v>
      </c>
      <c r="D68" s="265" t="s">
        <v>72</v>
      </c>
      <c r="E68" s="261" t="str">
        <f t="shared" si="0"/>
        <v>ACFemale15-19</v>
      </c>
      <c r="F68" s="261">
        <v>26</v>
      </c>
      <c r="G68" s="261">
        <v>2</v>
      </c>
    </row>
    <row r="69" spans="2:7" x14ac:dyDescent="0.2">
      <c r="B69" s="261" t="s">
        <v>41</v>
      </c>
      <c r="C69" s="261" t="s">
        <v>48</v>
      </c>
      <c r="D69" s="265" t="s">
        <v>73</v>
      </c>
      <c r="E69" s="261" t="str">
        <f t="shared" ref="E69:E132" si="1">_xlfn.CONCAT(B69,C69,D69)</f>
        <v>ACFemale20-24</v>
      </c>
      <c r="F69" s="261">
        <v>29</v>
      </c>
      <c r="G69" s="261">
        <v>2</v>
      </c>
    </row>
    <row r="70" spans="2:7" x14ac:dyDescent="0.2">
      <c r="B70" s="261" t="s">
        <v>41</v>
      </c>
      <c r="C70" s="261" t="s">
        <v>48</v>
      </c>
      <c r="D70" s="265" t="s">
        <v>74</v>
      </c>
      <c r="E70" s="261" t="str">
        <f t="shared" si="1"/>
        <v>ACFemale25-29</v>
      </c>
      <c r="F70" s="261">
        <v>28</v>
      </c>
      <c r="G70" s="261">
        <v>5</v>
      </c>
    </row>
    <row r="71" spans="2:7" x14ac:dyDescent="0.2">
      <c r="B71" s="261" t="s">
        <v>41</v>
      </c>
      <c r="C71" s="261" t="s">
        <v>48</v>
      </c>
      <c r="D71" s="265" t="s">
        <v>75</v>
      </c>
      <c r="E71" s="261" t="str">
        <f t="shared" si="1"/>
        <v>ACFemale30-34</v>
      </c>
      <c r="F71" s="261">
        <v>35</v>
      </c>
      <c r="G71" s="261">
        <v>8</v>
      </c>
    </row>
    <row r="72" spans="2:7" x14ac:dyDescent="0.2">
      <c r="B72" s="261" t="s">
        <v>41</v>
      </c>
      <c r="C72" s="261" t="s">
        <v>48</v>
      </c>
      <c r="D72" s="265" t="s">
        <v>76</v>
      </c>
      <c r="E72" s="261" t="str">
        <f t="shared" si="1"/>
        <v>ACFemale35-39</v>
      </c>
      <c r="F72" s="261">
        <v>54</v>
      </c>
      <c r="G72" s="261">
        <v>10</v>
      </c>
    </row>
    <row r="73" spans="2:7" x14ac:dyDescent="0.2">
      <c r="B73" s="261" t="s">
        <v>41</v>
      </c>
      <c r="C73" s="261" t="s">
        <v>48</v>
      </c>
      <c r="D73" s="265" t="s">
        <v>77</v>
      </c>
      <c r="E73" s="261" t="str">
        <f t="shared" si="1"/>
        <v>ACFemale40-44</v>
      </c>
      <c r="F73" s="261">
        <v>53</v>
      </c>
      <c r="G73" s="261">
        <v>6</v>
      </c>
    </row>
    <row r="74" spans="2:7" x14ac:dyDescent="0.2">
      <c r="B74" s="261" t="s">
        <v>41</v>
      </c>
      <c r="C74" s="261" t="s">
        <v>48</v>
      </c>
      <c r="D74" s="265" t="s">
        <v>78</v>
      </c>
      <c r="E74" s="261" t="str">
        <f t="shared" si="1"/>
        <v>ACFemale45-49</v>
      </c>
      <c r="F74" s="261">
        <v>78</v>
      </c>
      <c r="G74" s="261">
        <v>12</v>
      </c>
    </row>
    <row r="75" spans="2:7" x14ac:dyDescent="0.2">
      <c r="B75" s="261" t="s">
        <v>41</v>
      </c>
      <c r="C75" s="261" t="s">
        <v>48</v>
      </c>
      <c r="D75" s="265" t="s">
        <v>79</v>
      </c>
      <c r="E75" s="261" t="str">
        <f t="shared" si="1"/>
        <v>ACFemale50-54</v>
      </c>
      <c r="F75" s="261">
        <v>90</v>
      </c>
      <c r="G75" s="261">
        <v>16</v>
      </c>
    </row>
    <row r="76" spans="2:7" x14ac:dyDescent="0.2">
      <c r="B76" s="261" t="s">
        <v>41</v>
      </c>
      <c r="C76" s="261" t="s">
        <v>48</v>
      </c>
      <c r="D76" s="265" t="s">
        <v>80</v>
      </c>
      <c r="E76" s="261" t="str">
        <f t="shared" si="1"/>
        <v>ACFemale55-59</v>
      </c>
      <c r="F76" s="261">
        <v>119</v>
      </c>
      <c r="G76" s="261">
        <v>23</v>
      </c>
    </row>
    <row r="77" spans="2:7" x14ac:dyDescent="0.2">
      <c r="B77" s="261" t="s">
        <v>41</v>
      </c>
      <c r="C77" s="261" t="s">
        <v>48</v>
      </c>
      <c r="D77" s="265" t="s">
        <v>81</v>
      </c>
      <c r="E77" s="261" t="str">
        <f t="shared" si="1"/>
        <v>ACFemale60-64</v>
      </c>
      <c r="F77" s="261">
        <v>154</v>
      </c>
      <c r="G77" s="261">
        <v>37</v>
      </c>
    </row>
    <row r="78" spans="2:7" x14ac:dyDescent="0.2">
      <c r="B78" s="261" t="s">
        <v>41</v>
      </c>
      <c r="C78" s="261" t="s">
        <v>48</v>
      </c>
      <c r="D78" s="265" t="s">
        <v>82</v>
      </c>
      <c r="E78" s="261" t="str">
        <f t="shared" si="1"/>
        <v>ACFemale65-69</v>
      </c>
      <c r="F78" s="261">
        <v>173</v>
      </c>
      <c r="G78" s="261">
        <v>35</v>
      </c>
    </row>
    <row r="79" spans="2:7" x14ac:dyDescent="0.2">
      <c r="B79" s="261" t="s">
        <v>41</v>
      </c>
      <c r="C79" s="261" t="s">
        <v>48</v>
      </c>
      <c r="D79" s="265" t="s">
        <v>19</v>
      </c>
      <c r="E79" s="261" t="str">
        <f t="shared" si="1"/>
        <v>ACFemale70-74</v>
      </c>
      <c r="F79" s="261">
        <v>162</v>
      </c>
      <c r="G79" s="261">
        <v>38</v>
      </c>
    </row>
    <row r="80" spans="2:7" x14ac:dyDescent="0.2">
      <c r="B80" s="261" t="s">
        <v>41</v>
      </c>
      <c r="C80" s="261" t="s">
        <v>48</v>
      </c>
      <c r="D80" s="265" t="s">
        <v>20</v>
      </c>
      <c r="E80" s="261" t="str">
        <f t="shared" si="1"/>
        <v>ACFemale75-79</v>
      </c>
      <c r="F80" s="261">
        <v>196</v>
      </c>
      <c r="G80" s="261">
        <v>40</v>
      </c>
    </row>
    <row r="81" spans="2:7" x14ac:dyDescent="0.2">
      <c r="B81" s="261" t="s">
        <v>41</v>
      </c>
      <c r="C81" s="261" t="s">
        <v>48</v>
      </c>
      <c r="D81" s="265" t="s">
        <v>21</v>
      </c>
      <c r="E81" s="261" t="str">
        <f t="shared" si="1"/>
        <v>ACFemale80-84</v>
      </c>
      <c r="F81" s="261">
        <v>174</v>
      </c>
      <c r="G81" s="261">
        <v>28</v>
      </c>
    </row>
    <row r="82" spans="2:7" x14ac:dyDescent="0.2">
      <c r="B82" s="261" t="s">
        <v>41</v>
      </c>
      <c r="C82" s="261" t="s">
        <v>48</v>
      </c>
      <c r="D82" s="265" t="s">
        <v>22</v>
      </c>
      <c r="E82" s="261" t="str">
        <f t="shared" si="1"/>
        <v>ACFemale85-89</v>
      </c>
      <c r="F82" s="261">
        <v>154</v>
      </c>
      <c r="G82" s="261">
        <v>22</v>
      </c>
    </row>
    <row r="83" spans="2:7" x14ac:dyDescent="0.2">
      <c r="B83" s="261" t="s">
        <v>41</v>
      </c>
      <c r="C83" s="261" t="s">
        <v>48</v>
      </c>
      <c r="D83" s="265" t="s">
        <v>5</v>
      </c>
      <c r="E83" s="261" t="str">
        <f t="shared" si="1"/>
        <v>ACFemale90+</v>
      </c>
      <c r="F83" s="261">
        <v>147</v>
      </c>
      <c r="G83" s="261">
        <v>20</v>
      </c>
    </row>
    <row r="84" spans="2:7" x14ac:dyDescent="0.2">
      <c r="B84" s="261" t="s">
        <v>41</v>
      </c>
      <c r="C84" s="261" t="s">
        <v>47</v>
      </c>
      <c r="D84" s="265">
        <v>0</v>
      </c>
      <c r="E84" s="261" t="str">
        <f t="shared" si="1"/>
        <v>ACMale0</v>
      </c>
      <c r="F84" s="261">
        <v>141</v>
      </c>
      <c r="G84" s="261">
        <v>1</v>
      </c>
    </row>
    <row r="85" spans="2:7" x14ac:dyDescent="0.2">
      <c r="B85" s="261" t="s">
        <v>41</v>
      </c>
      <c r="C85" s="261" t="s">
        <v>47</v>
      </c>
      <c r="D85" s="265" t="s">
        <v>18</v>
      </c>
      <c r="E85" s="261" t="str">
        <f t="shared" si="1"/>
        <v>ACMale1-4</v>
      </c>
      <c r="F85" s="261">
        <v>25</v>
      </c>
      <c r="G85" s="261">
        <v>3</v>
      </c>
    </row>
    <row r="86" spans="2:7" x14ac:dyDescent="0.2">
      <c r="B86" s="261" t="s">
        <v>41</v>
      </c>
      <c r="C86" s="261" t="s">
        <v>47</v>
      </c>
      <c r="D86" s="265" t="s">
        <v>70</v>
      </c>
      <c r="E86" s="261" t="str">
        <f t="shared" si="1"/>
        <v>ACMale5-9</v>
      </c>
      <c r="F86" s="261">
        <v>20</v>
      </c>
      <c r="G86" s="261">
        <v>0</v>
      </c>
    </row>
    <row r="87" spans="2:7" x14ac:dyDescent="0.2">
      <c r="B87" s="261" t="s">
        <v>41</v>
      </c>
      <c r="C87" s="261" t="s">
        <v>47</v>
      </c>
      <c r="D87" s="265" t="s">
        <v>71</v>
      </c>
      <c r="E87" s="261" t="str">
        <f t="shared" si="1"/>
        <v>ACMale10-14</v>
      </c>
      <c r="F87" s="261">
        <v>21</v>
      </c>
      <c r="G87" s="261">
        <v>0</v>
      </c>
    </row>
    <row r="88" spans="2:7" x14ac:dyDescent="0.2">
      <c r="B88" s="261" t="s">
        <v>41</v>
      </c>
      <c r="C88" s="261" t="s">
        <v>47</v>
      </c>
      <c r="D88" s="265" t="s">
        <v>72</v>
      </c>
      <c r="E88" s="261" t="str">
        <f t="shared" si="1"/>
        <v>ACMale15-19</v>
      </c>
      <c r="F88" s="261">
        <v>97</v>
      </c>
      <c r="G88" s="261">
        <v>3</v>
      </c>
    </row>
    <row r="89" spans="2:7" x14ac:dyDescent="0.2">
      <c r="B89" s="261" t="s">
        <v>41</v>
      </c>
      <c r="C89" s="261" t="s">
        <v>47</v>
      </c>
      <c r="D89" s="265" t="s">
        <v>73</v>
      </c>
      <c r="E89" s="261" t="str">
        <f t="shared" si="1"/>
        <v>ACMale20-24</v>
      </c>
      <c r="F89" s="261">
        <v>101</v>
      </c>
      <c r="G89" s="261">
        <v>0</v>
      </c>
    </row>
    <row r="90" spans="2:7" x14ac:dyDescent="0.2">
      <c r="B90" s="261" t="s">
        <v>41</v>
      </c>
      <c r="C90" s="261" t="s">
        <v>47</v>
      </c>
      <c r="D90" s="265" t="s">
        <v>74</v>
      </c>
      <c r="E90" s="261" t="str">
        <f t="shared" si="1"/>
        <v>ACMale25-29</v>
      </c>
      <c r="F90" s="261">
        <v>98</v>
      </c>
      <c r="G90" s="261">
        <v>4</v>
      </c>
    </row>
    <row r="91" spans="2:7" x14ac:dyDescent="0.2">
      <c r="B91" s="261" t="s">
        <v>41</v>
      </c>
      <c r="C91" s="261" t="s">
        <v>47</v>
      </c>
      <c r="D91" s="265" t="s">
        <v>75</v>
      </c>
      <c r="E91" s="261" t="str">
        <f t="shared" si="1"/>
        <v>ACMale30-34</v>
      </c>
      <c r="F91" s="261">
        <v>108</v>
      </c>
      <c r="G91" s="261">
        <v>6</v>
      </c>
    </row>
    <row r="92" spans="2:7" x14ac:dyDescent="0.2">
      <c r="B92" s="261" t="s">
        <v>41</v>
      </c>
      <c r="C92" s="261" t="s">
        <v>47</v>
      </c>
      <c r="D92" s="265" t="s">
        <v>76</v>
      </c>
      <c r="E92" s="261" t="str">
        <f t="shared" si="1"/>
        <v>ACMale35-39</v>
      </c>
      <c r="F92" s="261">
        <v>134</v>
      </c>
      <c r="G92" s="261">
        <v>14</v>
      </c>
    </row>
    <row r="93" spans="2:7" x14ac:dyDescent="0.2">
      <c r="B93" s="261" t="s">
        <v>41</v>
      </c>
      <c r="C93" s="261" t="s">
        <v>47</v>
      </c>
      <c r="D93" s="265" t="s">
        <v>77</v>
      </c>
      <c r="E93" s="261" t="str">
        <f t="shared" si="1"/>
        <v>ACMale40-44</v>
      </c>
      <c r="F93" s="261">
        <v>123</v>
      </c>
      <c r="G93" s="261">
        <v>20</v>
      </c>
    </row>
    <row r="94" spans="2:7" x14ac:dyDescent="0.2">
      <c r="B94" s="261" t="s">
        <v>41</v>
      </c>
      <c r="C94" s="261" t="s">
        <v>47</v>
      </c>
      <c r="D94" s="265" t="s">
        <v>78</v>
      </c>
      <c r="E94" s="261" t="str">
        <f t="shared" si="1"/>
        <v>ACMale45-49</v>
      </c>
      <c r="F94" s="261">
        <v>145</v>
      </c>
      <c r="G94" s="261">
        <v>23</v>
      </c>
    </row>
    <row r="95" spans="2:7" x14ac:dyDescent="0.2">
      <c r="B95" s="261" t="s">
        <v>41</v>
      </c>
      <c r="C95" s="261" t="s">
        <v>47</v>
      </c>
      <c r="D95" s="265" t="s">
        <v>79</v>
      </c>
      <c r="E95" s="261" t="str">
        <f t="shared" si="1"/>
        <v>ACMale50-54</v>
      </c>
      <c r="F95" s="261">
        <v>159</v>
      </c>
      <c r="G95" s="261">
        <v>35</v>
      </c>
    </row>
    <row r="96" spans="2:7" x14ac:dyDescent="0.2">
      <c r="B96" s="261" t="s">
        <v>41</v>
      </c>
      <c r="C96" s="261" t="s">
        <v>47</v>
      </c>
      <c r="D96" s="265" t="s">
        <v>80</v>
      </c>
      <c r="E96" s="261" t="str">
        <f t="shared" si="1"/>
        <v>ACMale55-59</v>
      </c>
      <c r="F96" s="261">
        <v>171</v>
      </c>
      <c r="G96" s="261">
        <v>36</v>
      </c>
    </row>
    <row r="97" spans="2:7" x14ac:dyDescent="0.2">
      <c r="B97" s="261" t="s">
        <v>41</v>
      </c>
      <c r="C97" s="261" t="s">
        <v>47</v>
      </c>
      <c r="D97" s="265" t="s">
        <v>81</v>
      </c>
      <c r="E97" s="261" t="str">
        <f t="shared" si="1"/>
        <v>ACMale60-64</v>
      </c>
      <c r="F97" s="261">
        <v>255</v>
      </c>
      <c r="G97" s="261">
        <v>58</v>
      </c>
    </row>
    <row r="98" spans="2:7" x14ac:dyDescent="0.2">
      <c r="B98" s="261" t="s">
        <v>41</v>
      </c>
      <c r="C98" s="261" t="s">
        <v>47</v>
      </c>
      <c r="D98" s="265" t="s">
        <v>82</v>
      </c>
      <c r="E98" s="261" t="str">
        <f t="shared" si="1"/>
        <v>ACMale65-69</v>
      </c>
      <c r="F98" s="261">
        <v>258</v>
      </c>
      <c r="G98" s="261">
        <v>59</v>
      </c>
    </row>
    <row r="99" spans="2:7" x14ac:dyDescent="0.2">
      <c r="B99" s="261" t="s">
        <v>41</v>
      </c>
      <c r="C99" s="261" t="s">
        <v>47</v>
      </c>
      <c r="D99" s="265" t="s">
        <v>19</v>
      </c>
      <c r="E99" s="261" t="str">
        <f t="shared" si="1"/>
        <v>ACMale70-74</v>
      </c>
      <c r="F99" s="261">
        <v>265</v>
      </c>
      <c r="G99" s="261">
        <v>60</v>
      </c>
    </row>
    <row r="100" spans="2:7" x14ac:dyDescent="0.2">
      <c r="B100" s="261" t="s">
        <v>41</v>
      </c>
      <c r="C100" s="261" t="s">
        <v>47</v>
      </c>
      <c r="D100" s="265" t="s">
        <v>20</v>
      </c>
      <c r="E100" s="261" t="str">
        <f t="shared" si="1"/>
        <v>ACMale75-79</v>
      </c>
      <c r="F100" s="261">
        <v>263</v>
      </c>
      <c r="G100" s="261">
        <v>50</v>
      </c>
    </row>
    <row r="101" spans="2:7" x14ac:dyDescent="0.2">
      <c r="B101" s="261" t="s">
        <v>41</v>
      </c>
      <c r="C101" s="261" t="s">
        <v>47</v>
      </c>
      <c r="D101" s="265" t="s">
        <v>21</v>
      </c>
      <c r="E101" s="261" t="str">
        <f t="shared" si="1"/>
        <v>ACMale80-84</v>
      </c>
      <c r="F101" s="261">
        <v>244</v>
      </c>
      <c r="G101" s="261">
        <v>49</v>
      </c>
    </row>
    <row r="102" spans="2:7" x14ac:dyDescent="0.2">
      <c r="B102" s="261" t="s">
        <v>41</v>
      </c>
      <c r="C102" s="261" t="s">
        <v>47</v>
      </c>
      <c r="D102" s="265" t="s">
        <v>22</v>
      </c>
      <c r="E102" s="261" t="str">
        <f t="shared" si="1"/>
        <v>ACMale85-89</v>
      </c>
      <c r="F102" s="261">
        <v>180</v>
      </c>
      <c r="G102" s="261">
        <v>37</v>
      </c>
    </row>
    <row r="103" spans="2:7" x14ac:dyDescent="0.2">
      <c r="B103" s="261" t="s">
        <v>41</v>
      </c>
      <c r="C103" s="261" t="s">
        <v>47</v>
      </c>
      <c r="D103" s="265" t="s">
        <v>5</v>
      </c>
      <c r="E103" s="261" t="str">
        <f t="shared" si="1"/>
        <v>ACMale90+</v>
      </c>
      <c r="F103" s="261">
        <v>176</v>
      </c>
      <c r="G103" s="261">
        <v>30</v>
      </c>
    </row>
    <row r="104" spans="2:7" x14ac:dyDescent="0.2">
      <c r="B104" s="261" t="s">
        <v>41</v>
      </c>
      <c r="C104" s="261" t="s">
        <v>3</v>
      </c>
      <c r="D104" s="265">
        <v>0</v>
      </c>
      <c r="E104" s="261" t="str">
        <f t="shared" si="1"/>
        <v>ACTotal0</v>
      </c>
      <c r="F104" s="261">
        <v>245</v>
      </c>
      <c r="G104" s="261">
        <v>3</v>
      </c>
    </row>
    <row r="105" spans="2:7" x14ac:dyDescent="0.2">
      <c r="B105" s="261" t="s">
        <v>41</v>
      </c>
      <c r="C105" s="261" t="s">
        <v>3</v>
      </c>
      <c r="D105" s="265" t="s">
        <v>18</v>
      </c>
      <c r="E105" s="261" t="str">
        <f t="shared" si="1"/>
        <v>ACTotal1-4</v>
      </c>
      <c r="F105" s="261">
        <v>41</v>
      </c>
      <c r="G105" s="261">
        <v>3</v>
      </c>
    </row>
    <row r="106" spans="2:7" x14ac:dyDescent="0.2">
      <c r="B106" s="261" t="s">
        <v>41</v>
      </c>
      <c r="C106" s="261" t="s">
        <v>3</v>
      </c>
      <c r="D106" s="265" t="s">
        <v>70</v>
      </c>
      <c r="E106" s="261" t="str">
        <f t="shared" si="1"/>
        <v>ACTotal5-9</v>
      </c>
      <c r="F106" s="261">
        <v>30</v>
      </c>
      <c r="G106" s="261">
        <v>0</v>
      </c>
    </row>
    <row r="107" spans="2:7" x14ac:dyDescent="0.2">
      <c r="B107" s="261" t="s">
        <v>41</v>
      </c>
      <c r="C107" s="261" t="s">
        <v>3</v>
      </c>
      <c r="D107" s="265" t="s">
        <v>71</v>
      </c>
      <c r="E107" s="261" t="str">
        <f t="shared" si="1"/>
        <v>ACTotal10-14</v>
      </c>
      <c r="F107" s="261">
        <v>33</v>
      </c>
      <c r="G107" s="261">
        <v>0</v>
      </c>
    </row>
    <row r="108" spans="2:7" x14ac:dyDescent="0.2">
      <c r="B108" s="261" t="s">
        <v>41</v>
      </c>
      <c r="C108" s="261" t="s">
        <v>3</v>
      </c>
      <c r="D108" s="265" t="s">
        <v>72</v>
      </c>
      <c r="E108" s="261" t="str">
        <f t="shared" si="1"/>
        <v>ACTotal15-19</v>
      </c>
      <c r="F108" s="261">
        <v>123</v>
      </c>
      <c r="G108" s="261">
        <v>5</v>
      </c>
    </row>
    <row r="109" spans="2:7" x14ac:dyDescent="0.2">
      <c r="B109" s="261" t="s">
        <v>41</v>
      </c>
      <c r="C109" s="261" t="s">
        <v>3</v>
      </c>
      <c r="D109" s="265" t="s">
        <v>73</v>
      </c>
      <c r="E109" s="261" t="str">
        <f t="shared" si="1"/>
        <v>ACTotal20-24</v>
      </c>
      <c r="F109" s="261">
        <v>130</v>
      </c>
      <c r="G109" s="261">
        <v>2</v>
      </c>
    </row>
    <row r="110" spans="2:7" x14ac:dyDescent="0.2">
      <c r="B110" s="261" t="s">
        <v>41</v>
      </c>
      <c r="C110" s="261" t="s">
        <v>3</v>
      </c>
      <c r="D110" s="265" t="s">
        <v>74</v>
      </c>
      <c r="E110" s="261" t="str">
        <f t="shared" si="1"/>
        <v>ACTotal25-29</v>
      </c>
      <c r="F110" s="261">
        <v>126</v>
      </c>
      <c r="G110" s="261">
        <v>9</v>
      </c>
    </row>
    <row r="111" spans="2:7" x14ac:dyDescent="0.2">
      <c r="B111" s="261" t="s">
        <v>41</v>
      </c>
      <c r="C111" s="261" t="s">
        <v>3</v>
      </c>
      <c r="D111" s="265" t="s">
        <v>75</v>
      </c>
      <c r="E111" s="261" t="str">
        <f t="shared" si="1"/>
        <v>ACTotal30-34</v>
      </c>
      <c r="F111" s="261">
        <v>143</v>
      </c>
      <c r="G111" s="261">
        <v>14</v>
      </c>
    </row>
    <row r="112" spans="2:7" x14ac:dyDescent="0.2">
      <c r="B112" s="261" t="s">
        <v>41</v>
      </c>
      <c r="C112" s="261" t="s">
        <v>3</v>
      </c>
      <c r="D112" s="265" t="s">
        <v>76</v>
      </c>
      <c r="E112" s="261" t="str">
        <f t="shared" si="1"/>
        <v>ACTotal35-39</v>
      </c>
      <c r="F112" s="261">
        <v>188</v>
      </c>
      <c r="G112" s="261">
        <v>24</v>
      </c>
    </row>
    <row r="113" spans="2:7" x14ac:dyDescent="0.2">
      <c r="B113" s="261" t="s">
        <v>41</v>
      </c>
      <c r="C113" s="261" t="s">
        <v>3</v>
      </c>
      <c r="D113" s="265" t="s">
        <v>77</v>
      </c>
      <c r="E113" s="261" t="str">
        <f t="shared" si="1"/>
        <v>ACTotal40-44</v>
      </c>
      <c r="F113" s="261">
        <v>176</v>
      </c>
      <c r="G113" s="261">
        <v>26</v>
      </c>
    </row>
    <row r="114" spans="2:7" x14ac:dyDescent="0.2">
      <c r="B114" s="261" t="s">
        <v>41</v>
      </c>
      <c r="C114" s="261" t="s">
        <v>3</v>
      </c>
      <c r="D114" s="265" t="s">
        <v>78</v>
      </c>
      <c r="E114" s="261" t="str">
        <f t="shared" si="1"/>
        <v>ACTotal45-49</v>
      </c>
      <c r="F114" s="261">
        <v>223</v>
      </c>
      <c r="G114" s="261">
        <v>35</v>
      </c>
    </row>
    <row r="115" spans="2:7" x14ac:dyDescent="0.2">
      <c r="B115" s="261" t="s">
        <v>41</v>
      </c>
      <c r="C115" s="261" t="s">
        <v>3</v>
      </c>
      <c r="D115" s="265" t="s">
        <v>79</v>
      </c>
      <c r="E115" s="261" t="str">
        <f t="shared" si="1"/>
        <v>ACTotal50-54</v>
      </c>
      <c r="F115" s="261">
        <v>249</v>
      </c>
      <c r="G115" s="261">
        <v>51</v>
      </c>
    </row>
    <row r="116" spans="2:7" x14ac:dyDescent="0.2">
      <c r="B116" s="261" t="s">
        <v>41</v>
      </c>
      <c r="C116" s="261" t="s">
        <v>3</v>
      </c>
      <c r="D116" s="265" t="s">
        <v>80</v>
      </c>
      <c r="E116" s="261" t="str">
        <f t="shared" si="1"/>
        <v>ACTotal55-59</v>
      </c>
      <c r="F116" s="261">
        <v>290</v>
      </c>
      <c r="G116" s="261">
        <v>59</v>
      </c>
    </row>
    <row r="117" spans="2:7" x14ac:dyDescent="0.2">
      <c r="B117" s="261" t="s">
        <v>41</v>
      </c>
      <c r="C117" s="261" t="s">
        <v>3</v>
      </c>
      <c r="D117" s="265" t="s">
        <v>81</v>
      </c>
      <c r="E117" s="261" t="str">
        <f t="shared" si="1"/>
        <v>ACTotal60-64</v>
      </c>
      <c r="F117" s="261">
        <v>409</v>
      </c>
      <c r="G117" s="261">
        <v>95</v>
      </c>
    </row>
    <row r="118" spans="2:7" x14ac:dyDescent="0.2">
      <c r="B118" s="261" t="s">
        <v>41</v>
      </c>
      <c r="C118" s="261" t="s">
        <v>3</v>
      </c>
      <c r="D118" s="265" t="s">
        <v>82</v>
      </c>
      <c r="E118" s="261" t="str">
        <f t="shared" si="1"/>
        <v>ACTotal65-69</v>
      </c>
      <c r="F118" s="261">
        <v>431</v>
      </c>
      <c r="G118" s="261">
        <v>94</v>
      </c>
    </row>
    <row r="119" spans="2:7" x14ac:dyDescent="0.2">
      <c r="B119" s="261" t="s">
        <v>41</v>
      </c>
      <c r="C119" s="261" t="s">
        <v>3</v>
      </c>
      <c r="D119" s="265" t="s">
        <v>19</v>
      </c>
      <c r="E119" s="261" t="str">
        <f t="shared" si="1"/>
        <v>ACTotal70-74</v>
      </c>
      <c r="F119" s="261">
        <v>427</v>
      </c>
      <c r="G119" s="261">
        <v>98</v>
      </c>
    </row>
    <row r="120" spans="2:7" x14ac:dyDescent="0.2">
      <c r="B120" s="261" t="s">
        <v>41</v>
      </c>
      <c r="C120" s="261" t="s">
        <v>3</v>
      </c>
      <c r="D120" s="265" t="s">
        <v>20</v>
      </c>
      <c r="E120" s="261" t="str">
        <f t="shared" si="1"/>
        <v>ACTotal75-79</v>
      </c>
      <c r="F120" s="261">
        <v>459</v>
      </c>
      <c r="G120" s="261">
        <v>90</v>
      </c>
    </row>
    <row r="121" spans="2:7" x14ac:dyDescent="0.2">
      <c r="B121" s="261" t="s">
        <v>41</v>
      </c>
      <c r="C121" s="261" t="s">
        <v>3</v>
      </c>
      <c r="D121" s="265" t="s">
        <v>21</v>
      </c>
      <c r="E121" s="261" t="str">
        <f t="shared" si="1"/>
        <v>ACTotal80-84</v>
      </c>
      <c r="F121" s="261">
        <v>418</v>
      </c>
      <c r="G121" s="261">
        <v>77</v>
      </c>
    </row>
    <row r="122" spans="2:7" x14ac:dyDescent="0.2">
      <c r="B122" s="261" t="s">
        <v>41</v>
      </c>
      <c r="C122" s="261" t="s">
        <v>3</v>
      </c>
      <c r="D122" s="265" t="s">
        <v>22</v>
      </c>
      <c r="E122" s="261" t="str">
        <f t="shared" si="1"/>
        <v>ACTotal85-89</v>
      </c>
      <c r="F122" s="261">
        <v>334</v>
      </c>
      <c r="G122" s="261">
        <v>59</v>
      </c>
    </row>
    <row r="123" spans="2:7" x14ac:dyDescent="0.2">
      <c r="B123" s="261" t="s">
        <v>41</v>
      </c>
      <c r="C123" s="261" t="s">
        <v>3</v>
      </c>
      <c r="D123" s="265" t="s">
        <v>5</v>
      </c>
      <c r="E123" s="261" t="str">
        <f t="shared" si="1"/>
        <v>ACTotal90+</v>
      </c>
      <c r="F123" s="261">
        <v>323</v>
      </c>
      <c r="G123" s="261">
        <v>50</v>
      </c>
    </row>
    <row r="124" spans="2:7" x14ac:dyDescent="0.2">
      <c r="B124" s="261" t="s">
        <v>57</v>
      </c>
      <c r="C124" s="261" t="s">
        <v>48</v>
      </c>
      <c r="D124" s="265">
        <v>0</v>
      </c>
      <c r="E124" s="261" t="str">
        <f t="shared" si="1"/>
        <v>ALFemale0</v>
      </c>
      <c r="F124" s="261">
        <v>242</v>
      </c>
      <c r="G124" s="261">
        <v>3</v>
      </c>
    </row>
    <row r="125" spans="2:7" x14ac:dyDescent="0.2">
      <c r="B125" s="261" t="s">
        <v>57</v>
      </c>
      <c r="C125" s="261" t="s">
        <v>48</v>
      </c>
      <c r="D125" s="265" t="s">
        <v>18</v>
      </c>
      <c r="E125" s="261" t="str">
        <f t="shared" si="1"/>
        <v>ALFemale1-4</v>
      </c>
      <c r="F125" s="261">
        <v>41</v>
      </c>
      <c r="G125" s="261">
        <v>3</v>
      </c>
    </row>
    <row r="126" spans="2:7" x14ac:dyDescent="0.2">
      <c r="B126" s="261" t="s">
        <v>57</v>
      </c>
      <c r="C126" s="261" t="s">
        <v>48</v>
      </c>
      <c r="D126" s="265" t="s">
        <v>70</v>
      </c>
      <c r="E126" s="261" t="str">
        <f t="shared" si="1"/>
        <v>ALFemale5-9</v>
      </c>
      <c r="F126" s="261">
        <v>29</v>
      </c>
      <c r="G126" s="261">
        <v>2</v>
      </c>
    </row>
    <row r="127" spans="2:7" x14ac:dyDescent="0.2">
      <c r="B127" s="261" t="s">
        <v>57</v>
      </c>
      <c r="C127" s="261" t="s">
        <v>48</v>
      </c>
      <c r="D127" s="265" t="s">
        <v>71</v>
      </c>
      <c r="E127" s="261" t="str">
        <f t="shared" si="1"/>
        <v>ALFemale10-14</v>
      </c>
      <c r="F127" s="261">
        <v>27</v>
      </c>
      <c r="G127" s="261">
        <v>4</v>
      </c>
    </row>
    <row r="128" spans="2:7" x14ac:dyDescent="0.2">
      <c r="B128" s="261" t="s">
        <v>57</v>
      </c>
      <c r="C128" s="261" t="s">
        <v>48</v>
      </c>
      <c r="D128" s="265" t="s">
        <v>72</v>
      </c>
      <c r="E128" s="261" t="str">
        <f t="shared" si="1"/>
        <v>ALFemale15-19</v>
      </c>
      <c r="F128" s="261">
        <v>67</v>
      </c>
      <c r="G128" s="261">
        <v>4</v>
      </c>
    </row>
    <row r="129" spans="2:7" x14ac:dyDescent="0.2">
      <c r="B129" s="261" t="s">
        <v>57</v>
      </c>
      <c r="C129" s="261" t="s">
        <v>48</v>
      </c>
      <c r="D129" s="265" t="s">
        <v>73</v>
      </c>
      <c r="E129" s="261" t="str">
        <f t="shared" si="1"/>
        <v>ALFemale20-24</v>
      </c>
      <c r="F129" s="261">
        <v>89</v>
      </c>
      <c r="G129" s="261">
        <v>10</v>
      </c>
    </row>
    <row r="130" spans="2:7" x14ac:dyDescent="0.2">
      <c r="B130" s="261" t="s">
        <v>57</v>
      </c>
      <c r="C130" s="261" t="s">
        <v>48</v>
      </c>
      <c r="D130" s="265" t="s">
        <v>74</v>
      </c>
      <c r="E130" s="261" t="str">
        <f t="shared" si="1"/>
        <v>ALFemale25-29</v>
      </c>
      <c r="F130" s="261">
        <v>83</v>
      </c>
      <c r="G130" s="261">
        <v>8</v>
      </c>
    </row>
    <row r="131" spans="2:7" x14ac:dyDescent="0.2">
      <c r="B131" s="261" t="s">
        <v>57</v>
      </c>
      <c r="C131" s="261" t="s">
        <v>48</v>
      </c>
      <c r="D131" s="265" t="s">
        <v>75</v>
      </c>
      <c r="E131" s="261" t="str">
        <f t="shared" si="1"/>
        <v>ALFemale30-34</v>
      </c>
      <c r="F131" s="261">
        <v>152</v>
      </c>
      <c r="G131" s="261">
        <v>16</v>
      </c>
    </row>
    <row r="132" spans="2:7" x14ac:dyDescent="0.2">
      <c r="B132" s="261" t="s">
        <v>57</v>
      </c>
      <c r="C132" s="261" t="s">
        <v>48</v>
      </c>
      <c r="D132" s="265" t="s">
        <v>76</v>
      </c>
      <c r="E132" s="261" t="str">
        <f t="shared" si="1"/>
        <v>ALFemale35-39</v>
      </c>
      <c r="F132" s="261">
        <v>193</v>
      </c>
      <c r="G132" s="261">
        <v>31</v>
      </c>
    </row>
    <row r="133" spans="2:7" x14ac:dyDescent="0.2">
      <c r="B133" s="261" t="s">
        <v>57</v>
      </c>
      <c r="C133" s="261" t="s">
        <v>48</v>
      </c>
      <c r="D133" s="265" t="s">
        <v>77</v>
      </c>
      <c r="E133" s="261" t="str">
        <f t="shared" ref="E133:E196" si="2">_xlfn.CONCAT(B133,C133,D133)</f>
        <v>ALFemale40-44</v>
      </c>
      <c r="F133" s="261">
        <v>287</v>
      </c>
      <c r="G133" s="261">
        <v>45</v>
      </c>
    </row>
    <row r="134" spans="2:7" x14ac:dyDescent="0.2">
      <c r="B134" s="261" t="s">
        <v>57</v>
      </c>
      <c r="C134" s="261" t="s">
        <v>48</v>
      </c>
      <c r="D134" s="265" t="s">
        <v>78</v>
      </c>
      <c r="E134" s="261" t="str">
        <f t="shared" si="2"/>
        <v>ALFemale45-49</v>
      </c>
      <c r="F134" s="261">
        <v>397</v>
      </c>
      <c r="G134" s="261">
        <v>63</v>
      </c>
    </row>
    <row r="135" spans="2:7" x14ac:dyDescent="0.2">
      <c r="B135" s="261" t="s">
        <v>57</v>
      </c>
      <c r="C135" s="261" t="s">
        <v>48</v>
      </c>
      <c r="D135" s="265" t="s">
        <v>79</v>
      </c>
      <c r="E135" s="261" t="str">
        <f t="shared" si="2"/>
        <v>ALFemale50-54</v>
      </c>
      <c r="F135" s="261">
        <v>530</v>
      </c>
      <c r="G135" s="261">
        <v>90</v>
      </c>
    </row>
    <row r="136" spans="2:7" x14ac:dyDescent="0.2">
      <c r="B136" s="261" t="s">
        <v>57</v>
      </c>
      <c r="C136" s="261" t="s">
        <v>48</v>
      </c>
      <c r="D136" s="265" t="s">
        <v>80</v>
      </c>
      <c r="E136" s="261" t="str">
        <f t="shared" si="2"/>
        <v>ALFemale55-59</v>
      </c>
      <c r="F136" s="261">
        <v>705</v>
      </c>
      <c r="G136" s="261">
        <v>122</v>
      </c>
    </row>
    <row r="137" spans="2:7" x14ac:dyDescent="0.2">
      <c r="B137" s="261" t="s">
        <v>57</v>
      </c>
      <c r="C137" s="261" t="s">
        <v>48</v>
      </c>
      <c r="D137" s="265" t="s">
        <v>81</v>
      </c>
      <c r="E137" s="261" t="str">
        <f t="shared" si="2"/>
        <v>ALFemale60-64</v>
      </c>
      <c r="F137" s="261">
        <v>878</v>
      </c>
      <c r="G137" s="261">
        <v>173</v>
      </c>
    </row>
    <row r="138" spans="2:7" x14ac:dyDescent="0.2">
      <c r="B138" s="261" t="s">
        <v>57</v>
      </c>
      <c r="C138" s="261" t="s">
        <v>48</v>
      </c>
      <c r="D138" s="265" t="s">
        <v>82</v>
      </c>
      <c r="E138" s="261" t="str">
        <f t="shared" si="2"/>
        <v>ALFemale65-69</v>
      </c>
      <c r="F138" s="261">
        <v>1040</v>
      </c>
      <c r="G138" s="261">
        <v>172</v>
      </c>
    </row>
    <row r="139" spans="2:7" x14ac:dyDescent="0.2">
      <c r="B139" s="261" t="s">
        <v>57</v>
      </c>
      <c r="C139" s="261" t="s">
        <v>48</v>
      </c>
      <c r="D139" s="265" t="s">
        <v>19</v>
      </c>
      <c r="E139" s="261" t="str">
        <f t="shared" si="2"/>
        <v>ALFemale70-74</v>
      </c>
      <c r="F139" s="261">
        <v>1174</v>
      </c>
      <c r="G139" s="261">
        <v>183</v>
      </c>
    </row>
    <row r="140" spans="2:7" x14ac:dyDescent="0.2">
      <c r="B140" s="261" t="s">
        <v>57</v>
      </c>
      <c r="C140" s="261" t="s">
        <v>48</v>
      </c>
      <c r="D140" s="265" t="s">
        <v>20</v>
      </c>
      <c r="E140" s="261" t="str">
        <f t="shared" si="2"/>
        <v>ALFemale75-79</v>
      </c>
      <c r="F140" s="261">
        <v>1223</v>
      </c>
      <c r="G140" s="261">
        <v>183</v>
      </c>
    </row>
    <row r="141" spans="2:7" x14ac:dyDescent="0.2">
      <c r="B141" s="261" t="s">
        <v>57</v>
      </c>
      <c r="C141" s="261" t="s">
        <v>48</v>
      </c>
      <c r="D141" s="265" t="s">
        <v>21</v>
      </c>
      <c r="E141" s="261" t="str">
        <f t="shared" si="2"/>
        <v>ALFemale80-84</v>
      </c>
      <c r="F141" s="261">
        <v>1283</v>
      </c>
      <c r="G141" s="261">
        <v>179</v>
      </c>
    </row>
    <row r="142" spans="2:7" x14ac:dyDescent="0.2">
      <c r="B142" s="261" t="s">
        <v>57</v>
      </c>
      <c r="C142" s="261" t="s">
        <v>48</v>
      </c>
      <c r="D142" s="265" t="s">
        <v>22</v>
      </c>
      <c r="E142" s="261" t="str">
        <f t="shared" si="2"/>
        <v>ALFemale85-89</v>
      </c>
      <c r="F142" s="261">
        <v>983</v>
      </c>
      <c r="G142" s="261">
        <v>103</v>
      </c>
    </row>
    <row r="143" spans="2:7" x14ac:dyDescent="0.2">
      <c r="B143" s="261" t="s">
        <v>57</v>
      </c>
      <c r="C143" s="261" t="s">
        <v>48</v>
      </c>
      <c r="D143" s="265" t="s">
        <v>5</v>
      </c>
      <c r="E143" s="261" t="str">
        <f t="shared" si="2"/>
        <v>ALFemale90+</v>
      </c>
      <c r="F143" s="261">
        <v>1085</v>
      </c>
      <c r="G143" s="261">
        <v>90</v>
      </c>
    </row>
    <row r="144" spans="2:7" x14ac:dyDescent="0.2">
      <c r="B144" s="261" t="s">
        <v>57</v>
      </c>
      <c r="C144" s="261" t="s">
        <v>47</v>
      </c>
      <c r="D144" s="265">
        <v>0</v>
      </c>
      <c r="E144" s="261" t="str">
        <f t="shared" si="2"/>
        <v>ALMale0</v>
      </c>
      <c r="F144" s="261">
        <v>322</v>
      </c>
      <c r="G144" s="261">
        <v>4</v>
      </c>
    </row>
    <row r="145" spans="2:7" x14ac:dyDescent="0.2">
      <c r="B145" s="261" t="s">
        <v>57</v>
      </c>
      <c r="C145" s="261" t="s">
        <v>47</v>
      </c>
      <c r="D145" s="265" t="s">
        <v>18</v>
      </c>
      <c r="E145" s="261" t="str">
        <f t="shared" si="2"/>
        <v>ALMale1-4</v>
      </c>
      <c r="F145" s="261">
        <v>40</v>
      </c>
      <c r="G145" s="261">
        <v>3</v>
      </c>
    </row>
    <row r="146" spans="2:7" x14ac:dyDescent="0.2">
      <c r="B146" s="261" t="s">
        <v>57</v>
      </c>
      <c r="C146" s="261" t="s">
        <v>47</v>
      </c>
      <c r="D146" s="265" t="s">
        <v>70</v>
      </c>
      <c r="E146" s="261" t="str">
        <f t="shared" si="2"/>
        <v>ALMale5-9</v>
      </c>
      <c r="F146" s="261">
        <v>31</v>
      </c>
      <c r="G146" s="261">
        <v>1</v>
      </c>
    </row>
    <row r="147" spans="2:7" x14ac:dyDescent="0.2">
      <c r="B147" s="261" t="s">
        <v>57</v>
      </c>
      <c r="C147" s="261" t="s">
        <v>47</v>
      </c>
      <c r="D147" s="265" t="s">
        <v>71</v>
      </c>
      <c r="E147" s="261" t="str">
        <f t="shared" si="2"/>
        <v>ALMale10-14</v>
      </c>
      <c r="F147" s="261">
        <v>50</v>
      </c>
      <c r="G147" s="261">
        <v>2</v>
      </c>
    </row>
    <row r="148" spans="2:7" x14ac:dyDescent="0.2">
      <c r="B148" s="261" t="s">
        <v>57</v>
      </c>
      <c r="C148" s="261" t="s">
        <v>47</v>
      </c>
      <c r="D148" s="265" t="s">
        <v>72</v>
      </c>
      <c r="E148" s="261" t="str">
        <f t="shared" si="2"/>
        <v>ALMale15-19</v>
      </c>
      <c r="F148" s="261">
        <v>339</v>
      </c>
      <c r="G148" s="261">
        <v>9</v>
      </c>
    </row>
    <row r="149" spans="2:7" x14ac:dyDescent="0.2">
      <c r="B149" s="261" t="s">
        <v>57</v>
      </c>
      <c r="C149" s="261" t="s">
        <v>47</v>
      </c>
      <c r="D149" s="265" t="s">
        <v>73</v>
      </c>
      <c r="E149" s="261" t="str">
        <f t="shared" si="2"/>
        <v>ALMale20-24</v>
      </c>
      <c r="F149" s="261">
        <v>484</v>
      </c>
      <c r="G149" s="261">
        <v>8</v>
      </c>
    </row>
    <row r="150" spans="2:7" x14ac:dyDescent="0.2">
      <c r="B150" s="261" t="s">
        <v>57</v>
      </c>
      <c r="C150" s="261" t="s">
        <v>47</v>
      </c>
      <c r="D150" s="265" t="s">
        <v>74</v>
      </c>
      <c r="E150" s="261" t="str">
        <f t="shared" si="2"/>
        <v>ALMale25-29</v>
      </c>
      <c r="F150" s="261">
        <v>410</v>
      </c>
      <c r="G150" s="261">
        <v>9</v>
      </c>
    </row>
    <row r="151" spans="2:7" x14ac:dyDescent="0.2">
      <c r="B151" s="261" t="s">
        <v>57</v>
      </c>
      <c r="C151" s="261" t="s">
        <v>47</v>
      </c>
      <c r="D151" s="265" t="s">
        <v>75</v>
      </c>
      <c r="E151" s="261" t="str">
        <f t="shared" si="2"/>
        <v>ALMale30-34</v>
      </c>
      <c r="F151" s="261">
        <v>409</v>
      </c>
      <c r="G151" s="261">
        <v>29</v>
      </c>
    </row>
    <row r="152" spans="2:7" x14ac:dyDescent="0.2">
      <c r="B152" s="261" t="s">
        <v>57</v>
      </c>
      <c r="C152" s="261" t="s">
        <v>47</v>
      </c>
      <c r="D152" s="265" t="s">
        <v>76</v>
      </c>
      <c r="E152" s="261" t="str">
        <f t="shared" si="2"/>
        <v>ALMale35-39</v>
      </c>
      <c r="F152" s="261">
        <v>476</v>
      </c>
      <c r="G152" s="261">
        <v>33</v>
      </c>
    </row>
    <row r="153" spans="2:7" x14ac:dyDescent="0.2">
      <c r="B153" s="261" t="s">
        <v>57</v>
      </c>
      <c r="C153" s="261" t="s">
        <v>47</v>
      </c>
      <c r="D153" s="265" t="s">
        <v>77</v>
      </c>
      <c r="E153" s="261" t="str">
        <f t="shared" si="2"/>
        <v>ALMale40-44</v>
      </c>
      <c r="F153" s="261">
        <v>555</v>
      </c>
      <c r="G153" s="261">
        <v>59</v>
      </c>
    </row>
    <row r="154" spans="2:7" x14ac:dyDescent="0.2">
      <c r="B154" s="261" t="s">
        <v>57</v>
      </c>
      <c r="C154" s="261" t="s">
        <v>47</v>
      </c>
      <c r="D154" s="265" t="s">
        <v>78</v>
      </c>
      <c r="E154" s="261" t="str">
        <f t="shared" si="2"/>
        <v>ALMale45-49</v>
      </c>
      <c r="F154" s="261">
        <v>683</v>
      </c>
      <c r="G154" s="261">
        <v>101</v>
      </c>
    </row>
    <row r="155" spans="2:7" x14ac:dyDescent="0.2">
      <c r="B155" s="261" t="s">
        <v>57</v>
      </c>
      <c r="C155" s="261" t="s">
        <v>47</v>
      </c>
      <c r="D155" s="265" t="s">
        <v>79</v>
      </c>
      <c r="E155" s="261" t="str">
        <f t="shared" si="2"/>
        <v>ALMale50-54</v>
      </c>
      <c r="F155" s="261">
        <v>805</v>
      </c>
      <c r="G155" s="261">
        <v>105</v>
      </c>
    </row>
    <row r="156" spans="2:7" x14ac:dyDescent="0.2">
      <c r="B156" s="261" t="s">
        <v>57</v>
      </c>
      <c r="C156" s="261" t="s">
        <v>47</v>
      </c>
      <c r="D156" s="265" t="s">
        <v>80</v>
      </c>
      <c r="E156" s="261" t="str">
        <f t="shared" si="2"/>
        <v>ALMale55-59</v>
      </c>
      <c r="F156" s="261">
        <v>989</v>
      </c>
      <c r="G156" s="261">
        <v>143</v>
      </c>
    </row>
    <row r="157" spans="2:7" x14ac:dyDescent="0.2">
      <c r="B157" s="261" t="s">
        <v>57</v>
      </c>
      <c r="C157" s="261" t="s">
        <v>47</v>
      </c>
      <c r="D157" s="265" t="s">
        <v>81</v>
      </c>
      <c r="E157" s="261" t="str">
        <f t="shared" si="2"/>
        <v>ALMale60-64</v>
      </c>
      <c r="F157" s="261">
        <v>1140</v>
      </c>
      <c r="G157" s="261">
        <v>200</v>
      </c>
    </row>
    <row r="158" spans="2:7" x14ac:dyDescent="0.2">
      <c r="B158" s="261" t="s">
        <v>57</v>
      </c>
      <c r="C158" s="261" t="s">
        <v>47</v>
      </c>
      <c r="D158" s="265" t="s">
        <v>82</v>
      </c>
      <c r="E158" s="261" t="str">
        <f t="shared" si="2"/>
        <v>ALMale65-69</v>
      </c>
      <c r="F158" s="261">
        <v>1322</v>
      </c>
      <c r="G158" s="261">
        <v>249</v>
      </c>
    </row>
    <row r="159" spans="2:7" x14ac:dyDescent="0.2">
      <c r="B159" s="261" t="s">
        <v>57</v>
      </c>
      <c r="C159" s="261" t="s">
        <v>47</v>
      </c>
      <c r="D159" s="265" t="s">
        <v>19</v>
      </c>
      <c r="E159" s="261" t="str">
        <f t="shared" si="2"/>
        <v>ALMale70-74</v>
      </c>
      <c r="F159" s="261">
        <v>1398</v>
      </c>
      <c r="G159" s="261">
        <v>263</v>
      </c>
    </row>
    <row r="160" spans="2:7" x14ac:dyDescent="0.2">
      <c r="B160" s="261" t="s">
        <v>57</v>
      </c>
      <c r="C160" s="261" t="s">
        <v>47</v>
      </c>
      <c r="D160" s="265" t="s">
        <v>20</v>
      </c>
      <c r="E160" s="261" t="str">
        <f t="shared" si="2"/>
        <v>ALMale75-79</v>
      </c>
      <c r="F160" s="261">
        <v>1428</v>
      </c>
      <c r="G160" s="261">
        <v>268</v>
      </c>
    </row>
    <row r="161" spans="2:7" x14ac:dyDescent="0.2">
      <c r="B161" s="261" t="s">
        <v>57</v>
      </c>
      <c r="C161" s="261" t="s">
        <v>47</v>
      </c>
      <c r="D161" s="265" t="s">
        <v>21</v>
      </c>
      <c r="E161" s="261" t="str">
        <f t="shared" si="2"/>
        <v>ALMale80-84</v>
      </c>
      <c r="F161" s="261">
        <v>1139</v>
      </c>
      <c r="G161" s="261">
        <v>214</v>
      </c>
    </row>
    <row r="162" spans="2:7" x14ac:dyDescent="0.2">
      <c r="B162" s="261" t="s">
        <v>57</v>
      </c>
      <c r="C162" s="261" t="s">
        <v>47</v>
      </c>
      <c r="D162" s="265" t="s">
        <v>22</v>
      </c>
      <c r="E162" s="261" t="str">
        <f t="shared" si="2"/>
        <v>ALMale85-89</v>
      </c>
      <c r="F162" s="261">
        <v>760</v>
      </c>
      <c r="G162" s="261">
        <v>116</v>
      </c>
    </row>
    <row r="163" spans="2:7" x14ac:dyDescent="0.2">
      <c r="B163" s="261" t="s">
        <v>57</v>
      </c>
      <c r="C163" s="261" t="s">
        <v>47</v>
      </c>
      <c r="D163" s="265" t="s">
        <v>5</v>
      </c>
      <c r="E163" s="261" t="str">
        <f t="shared" si="2"/>
        <v>ALMale90+</v>
      </c>
      <c r="F163" s="261">
        <v>702</v>
      </c>
      <c r="G163" s="261">
        <v>79</v>
      </c>
    </row>
    <row r="164" spans="2:7" x14ac:dyDescent="0.2">
      <c r="B164" s="261" t="s">
        <v>57</v>
      </c>
      <c r="C164" s="261" t="s">
        <v>3</v>
      </c>
      <c r="D164" s="265">
        <v>0</v>
      </c>
      <c r="E164" s="261" t="str">
        <f t="shared" si="2"/>
        <v>ALTotal0</v>
      </c>
      <c r="F164" s="261">
        <v>564</v>
      </c>
      <c r="G164" s="261">
        <v>7</v>
      </c>
    </row>
    <row r="165" spans="2:7" x14ac:dyDescent="0.2">
      <c r="B165" s="261" t="s">
        <v>57</v>
      </c>
      <c r="C165" s="261" t="s">
        <v>3</v>
      </c>
      <c r="D165" s="265" t="s">
        <v>18</v>
      </c>
      <c r="E165" s="261" t="str">
        <f t="shared" si="2"/>
        <v>ALTotal1-4</v>
      </c>
      <c r="F165" s="261">
        <v>81</v>
      </c>
      <c r="G165" s="261">
        <v>6</v>
      </c>
    </row>
    <row r="166" spans="2:7" x14ac:dyDescent="0.2">
      <c r="B166" s="261" t="s">
        <v>57</v>
      </c>
      <c r="C166" s="261" t="s">
        <v>3</v>
      </c>
      <c r="D166" s="265" t="s">
        <v>70</v>
      </c>
      <c r="E166" s="261" t="str">
        <f t="shared" si="2"/>
        <v>ALTotal5-9</v>
      </c>
      <c r="F166" s="261">
        <v>60</v>
      </c>
      <c r="G166" s="261">
        <v>3</v>
      </c>
    </row>
    <row r="167" spans="2:7" x14ac:dyDescent="0.2">
      <c r="B167" s="261" t="s">
        <v>57</v>
      </c>
      <c r="C167" s="261" t="s">
        <v>3</v>
      </c>
      <c r="D167" s="265" t="s">
        <v>71</v>
      </c>
      <c r="E167" s="261" t="str">
        <f t="shared" si="2"/>
        <v>ALTotal10-14</v>
      </c>
      <c r="F167" s="261">
        <v>77</v>
      </c>
      <c r="G167" s="261">
        <v>6</v>
      </c>
    </row>
    <row r="168" spans="2:7" x14ac:dyDescent="0.2">
      <c r="B168" s="261" t="s">
        <v>57</v>
      </c>
      <c r="C168" s="261" t="s">
        <v>3</v>
      </c>
      <c r="D168" s="265" t="s">
        <v>72</v>
      </c>
      <c r="E168" s="261" t="str">
        <f t="shared" si="2"/>
        <v>ALTotal15-19</v>
      </c>
      <c r="F168" s="261">
        <v>406</v>
      </c>
      <c r="G168" s="261">
        <v>13</v>
      </c>
    </row>
    <row r="169" spans="2:7" x14ac:dyDescent="0.2">
      <c r="B169" s="261" t="s">
        <v>57</v>
      </c>
      <c r="C169" s="261" t="s">
        <v>3</v>
      </c>
      <c r="D169" s="265" t="s">
        <v>73</v>
      </c>
      <c r="E169" s="261" t="str">
        <f t="shared" si="2"/>
        <v>ALTotal20-24</v>
      </c>
      <c r="F169" s="261">
        <v>573</v>
      </c>
      <c r="G169" s="261">
        <v>18</v>
      </c>
    </row>
    <row r="170" spans="2:7" x14ac:dyDescent="0.2">
      <c r="B170" s="261" t="s">
        <v>57</v>
      </c>
      <c r="C170" s="261" t="s">
        <v>3</v>
      </c>
      <c r="D170" s="265" t="s">
        <v>74</v>
      </c>
      <c r="E170" s="261" t="str">
        <f t="shared" si="2"/>
        <v>ALTotal25-29</v>
      </c>
      <c r="F170" s="261">
        <v>493</v>
      </c>
      <c r="G170" s="261">
        <v>17</v>
      </c>
    </row>
    <row r="171" spans="2:7" x14ac:dyDescent="0.2">
      <c r="B171" s="261" t="s">
        <v>57</v>
      </c>
      <c r="C171" s="261" t="s">
        <v>3</v>
      </c>
      <c r="D171" s="265" t="s">
        <v>75</v>
      </c>
      <c r="E171" s="261" t="str">
        <f t="shared" si="2"/>
        <v>ALTotal30-34</v>
      </c>
      <c r="F171" s="261">
        <v>561</v>
      </c>
      <c r="G171" s="261">
        <v>45</v>
      </c>
    </row>
    <row r="172" spans="2:7" x14ac:dyDescent="0.2">
      <c r="B172" s="261" t="s">
        <v>57</v>
      </c>
      <c r="C172" s="261" t="s">
        <v>3</v>
      </c>
      <c r="D172" s="265" t="s">
        <v>76</v>
      </c>
      <c r="E172" s="261" t="str">
        <f t="shared" si="2"/>
        <v>ALTotal35-39</v>
      </c>
      <c r="F172" s="261">
        <v>669</v>
      </c>
      <c r="G172" s="261">
        <v>64</v>
      </c>
    </row>
    <row r="173" spans="2:7" x14ac:dyDescent="0.2">
      <c r="B173" s="261" t="s">
        <v>57</v>
      </c>
      <c r="C173" s="261" t="s">
        <v>3</v>
      </c>
      <c r="D173" s="265" t="s">
        <v>77</v>
      </c>
      <c r="E173" s="261" t="str">
        <f t="shared" si="2"/>
        <v>ALTotal40-44</v>
      </c>
      <c r="F173" s="261">
        <v>842</v>
      </c>
      <c r="G173" s="261">
        <v>104</v>
      </c>
    </row>
    <row r="174" spans="2:7" x14ac:dyDescent="0.2">
      <c r="B174" s="261" t="s">
        <v>57</v>
      </c>
      <c r="C174" s="261" t="s">
        <v>3</v>
      </c>
      <c r="D174" s="265" t="s">
        <v>78</v>
      </c>
      <c r="E174" s="261" t="str">
        <f t="shared" si="2"/>
        <v>ALTotal45-49</v>
      </c>
      <c r="F174" s="261">
        <v>1080</v>
      </c>
      <c r="G174" s="261">
        <v>164</v>
      </c>
    </row>
    <row r="175" spans="2:7" x14ac:dyDescent="0.2">
      <c r="B175" s="261" t="s">
        <v>57</v>
      </c>
      <c r="C175" s="261" t="s">
        <v>3</v>
      </c>
      <c r="D175" s="265" t="s">
        <v>79</v>
      </c>
      <c r="E175" s="261" t="str">
        <f t="shared" si="2"/>
        <v>ALTotal50-54</v>
      </c>
      <c r="F175" s="261">
        <v>1335</v>
      </c>
      <c r="G175" s="261">
        <v>195</v>
      </c>
    </row>
    <row r="176" spans="2:7" x14ac:dyDescent="0.2">
      <c r="B176" s="261" t="s">
        <v>57</v>
      </c>
      <c r="C176" s="261" t="s">
        <v>3</v>
      </c>
      <c r="D176" s="265" t="s">
        <v>80</v>
      </c>
      <c r="E176" s="261" t="str">
        <f t="shared" si="2"/>
        <v>ALTotal55-59</v>
      </c>
      <c r="F176" s="261">
        <v>1694</v>
      </c>
      <c r="G176" s="261">
        <v>265</v>
      </c>
    </row>
    <row r="177" spans="2:7" x14ac:dyDescent="0.2">
      <c r="B177" s="261" t="s">
        <v>57</v>
      </c>
      <c r="C177" s="261" t="s">
        <v>3</v>
      </c>
      <c r="D177" s="265" t="s">
        <v>81</v>
      </c>
      <c r="E177" s="261" t="str">
        <f t="shared" si="2"/>
        <v>ALTotal60-64</v>
      </c>
      <c r="F177" s="261">
        <v>2018</v>
      </c>
      <c r="G177" s="261">
        <v>373</v>
      </c>
    </row>
    <row r="178" spans="2:7" x14ac:dyDescent="0.2">
      <c r="B178" s="261" t="s">
        <v>57</v>
      </c>
      <c r="C178" s="261" t="s">
        <v>3</v>
      </c>
      <c r="D178" s="265" t="s">
        <v>82</v>
      </c>
      <c r="E178" s="261" t="str">
        <f t="shared" si="2"/>
        <v>ALTotal65-69</v>
      </c>
      <c r="F178" s="261">
        <v>2362</v>
      </c>
      <c r="G178" s="261">
        <v>421</v>
      </c>
    </row>
    <row r="179" spans="2:7" x14ac:dyDescent="0.2">
      <c r="B179" s="261" t="s">
        <v>57</v>
      </c>
      <c r="C179" s="261" t="s">
        <v>3</v>
      </c>
      <c r="D179" s="265" t="s">
        <v>19</v>
      </c>
      <c r="E179" s="261" t="str">
        <f t="shared" si="2"/>
        <v>ALTotal70-74</v>
      </c>
      <c r="F179" s="261">
        <v>2572</v>
      </c>
      <c r="G179" s="261">
        <v>446</v>
      </c>
    </row>
    <row r="180" spans="2:7" x14ac:dyDescent="0.2">
      <c r="B180" s="261" t="s">
        <v>57</v>
      </c>
      <c r="C180" s="261" t="s">
        <v>3</v>
      </c>
      <c r="D180" s="265" t="s">
        <v>20</v>
      </c>
      <c r="E180" s="261" t="str">
        <f t="shared" si="2"/>
        <v>ALTotal75-79</v>
      </c>
      <c r="F180" s="261">
        <v>2651</v>
      </c>
      <c r="G180" s="261">
        <v>451</v>
      </c>
    </row>
    <row r="181" spans="2:7" x14ac:dyDescent="0.2">
      <c r="B181" s="261" t="s">
        <v>57</v>
      </c>
      <c r="C181" s="261" t="s">
        <v>3</v>
      </c>
      <c r="D181" s="265" t="s">
        <v>21</v>
      </c>
      <c r="E181" s="261" t="str">
        <f t="shared" si="2"/>
        <v>ALTotal80-84</v>
      </c>
      <c r="F181" s="261">
        <v>2422</v>
      </c>
      <c r="G181" s="261">
        <v>393</v>
      </c>
    </row>
    <row r="182" spans="2:7" x14ac:dyDescent="0.2">
      <c r="B182" s="261" t="s">
        <v>57</v>
      </c>
      <c r="C182" s="261" t="s">
        <v>3</v>
      </c>
      <c r="D182" s="265" t="s">
        <v>22</v>
      </c>
      <c r="E182" s="261" t="str">
        <f t="shared" si="2"/>
        <v>ALTotal85-89</v>
      </c>
      <c r="F182" s="261">
        <v>1743</v>
      </c>
      <c r="G182" s="261">
        <v>219</v>
      </c>
    </row>
    <row r="183" spans="2:7" x14ac:dyDescent="0.2">
      <c r="B183" s="261" t="s">
        <v>57</v>
      </c>
      <c r="C183" s="261" t="s">
        <v>3</v>
      </c>
      <c r="D183" s="265" t="s">
        <v>5</v>
      </c>
      <c r="E183" s="261" t="str">
        <f t="shared" si="2"/>
        <v>ALTotal90+</v>
      </c>
      <c r="F183" s="261">
        <v>1787</v>
      </c>
      <c r="G183" s="261">
        <v>169</v>
      </c>
    </row>
    <row r="184" spans="2:7" x14ac:dyDescent="0.2">
      <c r="B184" s="261" t="s">
        <v>42</v>
      </c>
      <c r="C184" s="261" t="s">
        <v>48</v>
      </c>
      <c r="D184" s="265">
        <v>0</v>
      </c>
      <c r="E184" s="261" t="str">
        <f t="shared" si="2"/>
        <v>AMFemale0</v>
      </c>
      <c r="F184" s="261">
        <v>446</v>
      </c>
      <c r="G184" s="261">
        <v>8</v>
      </c>
    </row>
    <row r="185" spans="2:7" x14ac:dyDescent="0.2">
      <c r="B185" s="261" t="s">
        <v>42</v>
      </c>
      <c r="C185" s="261" t="s">
        <v>48</v>
      </c>
      <c r="D185" s="265" t="s">
        <v>18</v>
      </c>
      <c r="E185" s="261" t="str">
        <f t="shared" si="2"/>
        <v>AMFemale1-4</v>
      </c>
      <c r="F185" s="261">
        <v>95</v>
      </c>
      <c r="G185" s="261">
        <v>4</v>
      </c>
    </row>
    <row r="186" spans="2:7" x14ac:dyDescent="0.2">
      <c r="B186" s="261" t="s">
        <v>42</v>
      </c>
      <c r="C186" s="261" t="s">
        <v>48</v>
      </c>
      <c r="D186" s="265" t="s">
        <v>70</v>
      </c>
      <c r="E186" s="261" t="str">
        <f t="shared" si="2"/>
        <v>AMFemale5-9</v>
      </c>
      <c r="F186" s="261">
        <v>42</v>
      </c>
      <c r="G186" s="261">
        <v>1</v>
      </c>
    </row>
    <row r="187" spans="2:7" x14ac:dyDescent="0.2">
      <c r="B187" s="261" t="s">
        <v>42</v>
      </c>
      <c r="C187" s="261" t="s">
        <v>48</v>
      </c>
      <c r="D187" s="265" t="s">
        <v>71</v>
      </c>
      <c r="E187" s="261" t="str">
        <f t="shared" si="2"/>
        <v>AMFemale10-14</v>
      </c>
      <c r="F187" s="261">
        <v>59</v>
      </c>
      <c r="G187" s="261">
        <v>2</v>
      </c>
    </row>
    <row r="188" spans="2:7" x14ac:dyDescent="0.2">
      <c r="B188" s="261" t="s">
        <v>42</v>
      </c>
      <c r="C188" s="261" t="s">
        <v>48</v>
      </c>
      <c r="D188" s="265" t="s">
        <v>72</v>
      </c>
      <c r="E188" s="261" t="str">
        <f t="shared" si="2"/>
        <v>AMFemale15-19</v>
      </c>
      <c r="F188" s="261">
        <v>111</v>
      </c>
      <c r="G188" s="261">
        <v>6</v>
      </c>
    </row>
    <row r="189" spans="2:7" x14ac:dyDescent="0.2">
      <c r="B189" s="261" t="s">
        <v>42</v>
      </c>
      <c r="C189" s="261" t="s">
        <v>48</v>
      </c>
      <c r="D189" s="265" t="s">
        <v>73</v>
      </c>
      <c r="E189" s="261" t="str">
        <f t="shared" si="2"/>
        <v>AMFemale20-24</v>
      </c>
      <c r="F189" s="261">
        <v>124</v>
      </c>
      <c r="G189" s="261">
        <v>16</v>
      </c>
    </row>
    <row r="190" spans="2:7" x14ac:dyDescent="0.2">
      <c r="B190" s="261" t="s">
        <v>42</v>
      </c>
      <c r="C190" s="261" t="s">
        <v>48</v>
      </c>
      <c r="D190" s="265" t="s">
        <v>74</v>
      </c>
      <c r="E190" s="261" t="str">
        <f t="shared" si="2"/>
        <v>AMFemale25-29</v>
      </c>
      <c r="F190" s="261">
        <v>155</v>
      </c>
      <c r="G190" s="261">
        <v>12</v>
      </c>
    </row>
    <row r="191" spans="2:7" x14ac:dyDescent="0.2">
      <c r="B191" s="261" t="s">
        <v>42</v>
      </c>
      <c r="C191" s="261" t="s">
        <v>48</v>
      </c>
      <c r="D191" s="265" t="s">
        <v>75</v>
      </c>
      <c r="E191" s="261" t="str">
        <f t="shared" si="2"/>
        <v>AMFemale30-34</v>
      </c>
      <c r="F191" s="261">
        <v>184</v>
      </c>
      <c r="G191" s="261">
        <v>21</v>
      </c>
    </row>
    <row r="192" spans="2:7" x14ac:dyDescent="0.2">
      <c r="B192" s="261" t="s">
        <v>42</v>
      </c>
      <c r="C192" s="261" t="s">
        <v>48</v>
      </c>
      <c r="D192" s="265" t="s">
        <v>76</v>
      </c>
      <c r="E192" s="261" t="str">
        <f t="shared" si="2"/>
        <v>AMFemale35-39</v>
      </c>
      <c r="F192" s="261">
        <v>225</v>
      </c>
      <c r="G192" s="261">
        <v>38</v>
      </c>
    </row>
    <row r="193" spans="2:7" x14ac:dyDescent="0.2">
      <c r="B193" s="261" t="s">
        <v>42</v>
      </c>
      <c r="C193" s="261" t="s">
        <v>48</v>
      </c>
      <c r="D193" s="265" t="s">
        <v>77</v>
      </c>
      <c r="E193" s="261" t="str">
        <f t="shared" si="2"/>
        <v>AMFemale40-44</v>
      </c>
      <c r="F193" s="261">
        <v>319</v>
      </c>
      <c r="G193" s="261">
        <v>71</v>
      </c>
    </row>
    <row r="194" spans="2:7" x14ac:dyDescent="0.2">
      <c r="B194" s="261" t="s">
        <v>42</v>
      </c>
      <c r="C194" s="261" t="s">
        <v>48</v>
      </c>
      <c r="D194" s="265" t="s">
        <v>78</v>
      </c>
      <c r="E194" s="261" t="str">
        <f t="shared" si="2"/>
        <v>AMFemale45-49</v>
      </c>
      <c r="F194" s="261">
        <v>392</v>
      </c>
      <c r="G194" s="261">
        <v>70</v>
      </c>
    </row>
    <row r="195" spans="2:7" x14ac:dyDescent="0.2">
      <c r="B195" s="261" t="s">
        <v>42</v>
      </c>
      <c r="C195" s="261" t="s">
        <v>48</v>
      </c>
      <c r="D195" s="265" t="s">
        <v>79</v>
      </c>
      <c r="E195" s="261" t="str">
        <f t="shared" si="2"/>
        <v>AMFemale50-54</v>
      </c>
      <c r="F195" s="261">
        <v>447</v>
      </c>
      <c r="G195" s="261">
        <v>98</v>
      </c>
    </row>
    <row r="196" spans="2:7" x14ac:dyDescent="0.2">
      <c r="B196" s="261" t="s">
        <v>42</v>
      </c>
      <c r="C196" s="261" t="s">
        <v>48</v>
      </c>
      <c r="D196" s="265" t="s">
        <v>80</v>
      </c>
      <c r="E196" s="261" t="str">
        <f t="shared" si="2"/>
        <v>AMFemale55-59</v>
      </c>
      <c r="F196" s="261">
        <v>640</v>
      </c>
      <c r="G196" s="261">
        <v>160</v>
      </c>
    </row>
    <row r="197" spans="2:7" x14ac:dyDescent="0.2">
      <c r="B197" s="261" t="s">
        <v>42</v>
      </c>
      <c r="C197" s="261" t="s">
        <v>48</v>
      </c>
      <c r="D197" s="265" t="s">
        <v>81</v>
      </c>
      <c r="E197" s="261" t="str">
        <f t="shared" ref="E197:E260" si="3">_xlfn.CONCAT(B197,C197,D197)</f>
        <v>AMFemale60-64</v>
      </c>
      <c r="F197" s="261">
        <v>761</v>
      </c>
      <c r="G197" s="261">
        <v>198</v>
      </c>
    </row>
    <row r="198" spans="2:7" x14ac:dyDescent="0.2">
      <c r="B198" s="261" t="s">
        <v>42</v>
      </c>
      <c r="C198" s="261" t="s">
        <v>48</v>
      </c>
      <c r="D198" s="265" t="s">
        <v>82</v>
      </c>
      <c r="E198" s="261" t="str">
        <f t="shared" si="3"/>
        <v>AMFemale65-69</v>
      </c>
      <c r="F198" s="261">
        <v>931</v>
      </c>
      <c r="G198" s="261">
        <v>275</v>
      </c>
    </row>
    <row r="199" spans="2:7" x14ac:dyDescent="0.2">
      <c r="B199" s="261" t="s">
        <v>42</v>
      </c>
      <c r="C199" s="261" t="s">
        <v>48</v>
      </c>
      <c r="D199" s="265" t="s">
        <v>19</v>
      </c>
      <c r="E199" s="261" t="str">
        <f t="shared" si="3"/>
        <v>AMFemale70-74</v>
      </c>
      <c r="F199" s="261">
        <v>924</v>
      </c>
      <c r="G199" s="261">
        <v>261</v>
      </c>
    </row>
    <row r="200" spans="2:7" x14ac:dyDescent="0.2">
      <c r="B200" s="261" t="s">
        <v>42</v>
      </c>
      <c r="C200" s="261" t="s">
        <v>48</v>
      </c>
      <c r="D200" s="265" t="s">
        <v>20</v>
      </c>
      <c r="E200" s="261" t="str">
        <f t="shared" si="3"/>
        <v>AMFemale75-79</v>
      </c>
      <c r="F200" s="261">
        <v>986</v>
      </c>
      <c r="G200" s="261">
        <v>277</v>
      </c>
    </row>
    <row r="201" spans="2:7" x14ac:dyDescent="0.2">
      <c r="B201" s="261" t="s">
        <v>42</v>
      </c>
      <c r="C201" s="261" t="s">
        <v>48</v>
      </c>
      <c r="D201" s="265" t="s">
        <v>21</v>
      </c>
      <c r="E201" s="261" t="str">
        <f t="shared" si="3"/>
        <v>AMFemale80-84</v>
      </c>
      <c r="F201" s="261">
        <v>1008</v>
      </c>
      <c r="G201" s="261">
        <v>246</v>
      </c>
    </row>
    <row r="202" spans="2:7" x14ac:dyDescent="0.2">
      <c r="B202" s="261" t="s">
        <v>42</v>
      </c>
      <c r="C202" s="261" t="s">
        <v>48</v>
      </c>
      <c r="D202" s="265" t="s">
        <v>22</v>
      </c>
      <c r="E202" s="261" t="str">
        <f t="shared" si="3"/>
        <v>AMFemale85-89</v>
      </c>
      <c r="F202" s="261">
        <v>830</v>
      </c>
      <c r="G202" s="261">
        <v>173</v>
      </c>
    </row>
    <row r="203" spans="2:7" x14ac:dyDescent="0.2">
      <c r="B203" s="261" t="s">
        <v>42</v>
      </c>
      <c r="C203" s="261" t="s">
        <v>48</v>
      </c>
      <c r="D203" s="265" t="s">
        <v>5</v>
      </c>
      <c r="E203" s="261" t="str">
        <f t="shared" si="3"/>
        <v>AMFemale90+</v>
      </c>
      <c r="F203" s="261">
        <v>923</v>
      </c>
      <c r="G203" s="261">
        <v>151</v>
      </c>
    </row>
    <row r="204" spans="2:7" x14ac:dyDescent="0.2">
      <c r="B204" s="261" t="s">
        <v>42</v>
      </c>
      <c r="C204" s="261" t="s">
        <v>47</v>
      </c>
      <c r="D204" s="265">
        <v>0</v>
      </c>
      <c r="E204" s="261" t="str">
        <f t="shared" si="3"/>
        <v>AMMale0</v>
      </c>
      <c r="F204" s="261">
        <v>588</v>
      </c>
      <c r="G204" s="261">
        <v>11</v>
      </c>
    </row>
    <row r="205" spans="2:7" x14ac:dyDescent="0.2">
      <c r="B205" s="261" t="s">
        <v>42</v>
      </c>
      <c r="C205" s="261" t="s">
        <v>47</v>
      </c>
      <c r="D205" s="265" t="s">
        <v>18</v>
      </c>
      <c r="E205" s="261" t="str">
        <f t="shared" si="3"/>
        <v>AMMale1-4</v>
      </c>
      <c r="F205" s="261">
        <v>106</v>
      </c>
      <c r="G205" s="261">
        <v>4</v>
      </c>
    </row>
    <row r="206" spans="2:7" x14ac:dyDescent="0.2">
      <c r="B206" s="261" t="s">
        <v>42</v>
      </c>
      <c r="C206" s="261" t="s">
        <v>47</v>
      </c>
      <c r="D206" s="265" t="s">
        <v>70</v>
      </c>
      <c r="E206" s="261" t="str">
        <f t="shared" si="3"/>
        <v>AMMale5-9</v>
      </c>
      <c r="F206" s="261">
        <v>64</v>
      </c>
      <c r="G206" s="261">
        <v>3</v>
      </c>
    </row>
    <row r="207" spans="2:7" x14ac:dyDescent="0.2">
      <c r="B207" s="261" t="s">
        <v>42</v>
      </c>
      <c r="C207" s="261" t="s">
        <v>47</v>
      </c>
      <c r="D207" s="265" t="s">
        <v>71</v>
      </c>
      <c r="E207" s="261" t="str">
        <f t="shared" si="3"/>
        <v>AMMale10-14</v>
      </c>
      <c r="F207" s="261">
        <v>81</v>
      </c>
      <c r="G207" s="261">
        <v>2</v>
      </c>
    </row>
    <row r="208" spans="2:7" x14ac:dyDescent="0.2">
      <c r="B208" s="261" t="s">
        <v>42</v>
      </c>
      <c r="C208" s="261" t="s">
        <v>47</v>
      </c>
      <c r="D208" s="265" t="s">
        <v>72</v>
      </c>
      <c r="E208" s="261" t="str">
        <f t="shared" si="3"/>
        <v>AMMale15-19</v>
      </c>
      <c r="F208" s="261">
        <v>356</v>
      </c>
      <c r="G208" s="261">
        <v>8</v>
      </c>
    </row>
    <row r="209" spans="2:7" x14ac:dyDescent="0.2">
      <c r="B209" s="261" t="s">
        <v>42</v>
      </c>
      <c r="C209" s="261" t="s">
        <v>47</v>
      </c>
      <c r="D209" s="265" t="s">
        <v>73</v>
      </c>
      <c r="E209" s="261" t="str">
        <f t="shared" si="3"/>
        <v>AMMale20-24</v>
      </c>
      <c r="F209" s="261">
        <v>568</v>
      </c>
      <c r="G209" s="261">
        <v>15</v>
      </c>
    </row>
    <row r="210" spans="2:7" x14ac:dyDescent="0.2">
      <c r="B210" s="261" t="s">
        <v>42</v>
      </c>
      <c r="C210" s="261" t="s">
        <v>47</v>
      </c>
      <c r="D210" s="265" t="s">
        <v>74</v>
      </c>
      <c r="E210" s="261" t="str">
        <f t="shared" si="3"/>
        <v>AMMale25-29</v>
      </c>
      <c r="F210" s="261">
        <v>519</v>
      </c>
      <c r="G210" s="261">
        <v>16</v>
      </c>
    </row>
    <row r="211" spans="2:7" x14ac:dyDescent="0.2">
      <c r="B211" s="261" t="s">
        <v>42</v>
      </c>
      <c r="C211" s="261" t="s">
        <v>47</v>
      </c>
      <c r="D211" s="265" t="s">
        <v>75</v>
      </c>
      <c r="E211" s="261" t="str">
        <f t="shared" si="3"/>
        <v>AMMale30-34</v>
      </c>
      <c r="F211" s="261">
        <v>475</v>
      </c>
      <c r="G211" s="261">
        <v>40</v>
      </c>
    </row>
    <row r="212" spans="2:7" x14ac:dyDescent="0.2">
      <c r="B212" s="261" t="s">
        <v>42</v>
      </c>
      <c r="C212" s="261" t="s">
        <v>47</v>
      </c>
      <c r="D212" s="265" t="s">
        <v>76</v>
      </c>
      <c r="E212" s="261" t="str">
        <f t="shared" si="3"/>
        <v>AMMale35-39</v>
      </c>
      <c r="F212" s="261">
        <v>564</v>
      </c>
      <c r="G212" s="261">
        <v>61</v>
      </c>
    </row>
    <row r="213" spans="2:7" x14ac:dyDescent="0.2">
      <c r="B213" s="261" t="s">
        <v>42</v>
      </c>
      <c r="C213" s="261" t="s">
        <v>47</v>
      </c>
      <c r="D213" s="265" t="s">
        <v>77</v>
      </c>
      <c r="E213" s="261" t="str">
        <f t="shared" si="3"/>
        <v>AMMale40-44</v>
      </c>
      <c r="F213" s="261">
        <v>628</v>
      </c>
      <c r="G213" s="261">
        <v>123</v>
      </c>
    </row>
    <row r="214" spans="2:7" x14ac:dyDescent="0.2">
      <c r="B214" s="261" t="s">
        <v>42</v>
      </c>
      <c r="C214" s="261" t="s">
        <v>47</v>
      </c>
      <c r="D214" s="265" t="s">
        <v>78</v>
      </c>
      <c r="E214" s="261" t="str">
        <f t="shared" si="3"/>
        <v>AMMale45-49</v>
      </c>
      <c r="F214" s="261">
        <v>673</v>
      </c>
      <c r="G214" s="261">
        <v>148</v>
      </c>
    </row>
    <row r="215" spans="2:7" x14ac:dyDescent="0.2">
      <c r="B215" s="261" t="s">
        <v>42</v>
      </c>
      <c r="C215" s="261" t="s">
        <v>47</v>
      </c>
      <c r="D215" s="265" t="s">
        <v>79</v>
      </c>
      <c r="E215" s="261" t="str">
        <f t="shared" si="3"/>
        <v>AMMale50-54</v>
      </c>
      <c r="F215" s="261">
        <v>793</v>
      </c>
      <c r="G215" s="261">
        <v>192</v>
      </c>
    </row>
    <row r="216" spans="2:7" x14ac:dyDescent="0.2">
      <c r="B216" s="261" t="s">
        <v>42</v>
      </c>
      <c r="C216" s="261" t="s">
        <v>47</v>
      </c>
      <c r="D216" s="265" t="s">
        <v>80</v>
      </c>
      <c r="E216" s="261" t="str">
        <f t="shared" si="3"/>
        <v>AMMale55-59</v>
      </c>
      <c r="F216" s="261">
        <v>1068</v>
      </c>
      <c r="G216" s="261">
        <v>295</v>
      </c>
    </row>
    <row r="217" spans="2:7" x14ac:dyDescent="0.2">
      <c r="B217" s="261" t="s">
        <v>42</v>
      </c>
      <c r="C217" s="261" t="s">
        <v>47</v>
      </c>
      <c r="D217" s="265" t="s">
        <v>81</v>
      </c>
      <c r="E217" s="261" t="str">
        <f t="shared" si="3"/>
        <v>AMMale60-64</v>
      </c>
      <c r="F217" s="261">
        <v>1236</v>
      </c>
      <c r="G217" s="261">
        <v>381</v>
      </c>
    </row>
    <row r="218" spans="2:7" x14ac:dyDescent="0.2">
      <c r="B218" s="261" t="s">
        <v>42</v>
      </c>
      <c r="C218" s="261" t="s">
        <v>47</v>
      </c>
      <c r="D218" s="265" t="s">
        <v>82</v>
      </c>
      <c r="E218" s="261" t="str">
        <f t="shared" si="3"/>
        <v>AMMale65-69</v>
      </c>
      <c r="F218" s="261">
        <v>1504</v>
      </c>
      <c r="G218" s="261">
        <v>516</v>
      </c>
    </row>
    <row r="219" spans="2:7" x14ac:dyDescent="0.2">
      <c r="B219" s="261" t="s">
        <v>42</v>
      </c>
      <c r="C219" s="261" t="s">
        <v>47</v>
      </c>
      <c r="D219" s="265" t="s">
        <v>19</v>
      </c>
      <c r="E219" s="261" t="str">
        <f t="shared" si="3"/>
        <v>AMMale70-74</v>
      </c>
      <c r="F219" s="261">
        <v>1484</v>
      </c>
      <c r="G219" s="261">
        <v>480</v>
      </c>
    </row>
    <row r="220" spans="2:7" x14ac:dyDescent="0.2">
      <c r="B220" s="261" t="s">
        <v>42</v>
      </c>
      <c r="C220" s="261" t="s">
        <v>47</v>
      </c>
      <c r="D220" s="265" t="s">
        <v>20</v>
      </c>
      <c r="E220" s="261" t="str">
        <f t="shared" si="3"/>
        <v>AMMale75-79</v>
      </c>
      <c r="F220" s="261">
        <v>1415</v>
      </c>
      <c r="G220" s="261">
        <v>429</v>
      </c>
    </row>
    <row r="221" spans="2:7" x14ac:dyDescent="0.2">
      <c r="B221" s="261" t="s">
        <v>42</v>
      </c>
      <c r="C221" s="261" t="s">
        <v>47</v>
      </c>
      <c r="D221" s="265" t="s">
        <v>21</v>
      </c>
      <c r="E221" s="261" t="str">
        <f t="shared" si="3"/>
        <v>AMMale80-84</v>
      </c>
      <c r="F221" s="261">
        <v>1263</v>
      </c>
      <c r="G221" s="261">
        <v>360</v>
      </c>
    </row>
    <row r="222" spans="2:7" x14ac:dyDescent="0.2">
      <c r="B222" s="261" t="s">
        <v>42</v>
      </c>
      <c r="C222" s="261" t="s">
        <v>47</v>
      </c>
      <c r="D222" s="265" t="s">
        <v>22</v>
      </c>
      <c r="E222" s="261" t="str">
        <f t="shared" si="3"/>
        <v>AMMale85-89</v>
      </c>
      <c r="F222" s="261">
        <v>862</v>
      </c>
      <c r="G222" s="261">
        <v>231</v>
      </c>
    </row>
    <row r="223" spans="2:7" x14ac:dyDescent="0.2">
      <c r="B223" s="261" t="s">
        <v>42</v>
      </c>
      <c r="C223" s="261" t="s">
        <v>47</v>
      </c>
      <c r="D223" s="265" t="s">
        <v>5</v>
      </c>
      <c r="E223" s="261" t="str">
        <f t="shared" si="3"/>
        <v>AMMale90+</v>
      </c>
      <c r="F223" s="261">
        <v>764</v>
      </c>
      <c r="G223" s="261">
        <v>168</v>
      </c>
    </row>
    <row r="224" spans="2:7" x14ac:dyDescent="0.2">
      <c r="B224" s="261" t="s">
        <v>42</v>
      </c>
      <c r="C224" s="261" t="s">
        <v>3</v>
      </c>
      <c r="D224" s="265">
        <v>0</v>
      </c>
      <c r="E224" s="261" t="str">
        <f t="shared" si="3"/>
        <v>AMTotal0</v>
      </c>
      <c r="F224" s="261">
        <v>1034</v>
      </c>
      <c r="G224" s="261">
        <v>19</v>
      </c>
    </row>
    <row r="225" spans="2:7" x14ac:dyDescent="0.2">
      <c r="B225" s="261" t="s">
        <v>42</v>
      </c>
      <c r="C225" s="261" t="s">
        <v>3</v>
      </c>
      <c r="D225" s="265" t="s">
        <v>18</v>
      </c>
      <c r="E225" s="261" t="str">
        <f t="shared" si="3"/>
        <v>AMTotal1-4</v>
      </c>
      <c r="F225" s="261">
        <v>201</v>
      </c>
      <c r="G225" s="261">
        <v>8</v>
      </c>
    </row>
    <row r="226" spans="2:7" x14ac:dyDescent="0.2">
      <c r="B226" s="261" t="s">
        <v>42</v>
      </c>
      <c r="C226" s="261" t="s">
        <v>3</v>
      </c>
      <c r="D226" s="265" t="s">
        <v>70</v>
      </c>
      <c r="E226" s="261" t="str">
        <f t="shared" si="3"/>
        <v>AMTotal5-9</v>
      </c>
      <c r="F226" s="261">
        <v>106</v>
      </c>
      <c r="G226" s="261">
        <v>4</v>
      </c>
    </row>
    <row r="227" spans="2:7" x14ac:dyDescent="0.2">
      <c r="B227" s="261" t="s">
        <v>42</v>
      </c>
      <c r="C227" s="261" t="s">
        <v>3</v>
      </c>
      <c r="D227" s="265" t="s">
        <v>71</v>
      </c>
      <c r="E227" s="261" t="str">
        <f t="shared" si="3"/>
        <v>AMTotal10-14</v>
      </c>
      <c r="F227" s="261">
        <v>140</v>
      </c>
      <c r="G227" s="261">
        <v>4</v>
      </c>
    </row>
    <row r="228" spans="2:7" x14ac:dyDescent="0.2">
      <c r="B228" s="261" t="s">
        <v>42</v>
      </c>
      <c r="C228" s="261" t="s">
        <v>3</v>
      </c>
      <c r="D228" s="265" t="s">
        <v>72</v>
      </c>
      <c r="E228" s="261" t="str">
        <f t="shared" si="3"/>
        <v>AMTotal15-19</v>
      </c>
      <c r="F228" s="261">
        <v>467</v>
      </c>
      <c r="G228" s="261">
        <v>14</v>
      </c>
    </row>
    <row r="229" spans="2:7" x14ac:dyDescent="0.2">
      <c r="B229" s="261" t="s">
        <v>42</v>
      </c>
      <c r="C229" s="261" t="s">
        <v>3</v>
      </c>
      <c r="D229" s="265" t="s">
        <v>73</v>
      </c>
      <c r="E229" s="261" t="str">
        <f t="shared" si="3"/>
        <v>AMTotal20-24</v>
      </c>
      <c r="F229" s="261">
        <v>692</v>
      </c>
      <c r="G229" s="261">
        <v>31</v>
      </c>
    </row>
    <row r="230" spans="2:7" x14ac:dyDescent="0.2">
      <c r="B230" s="261" t="s">
        <v>42</v>
      </c>
      <c r="C230" s="261" t="s">
        <v>3</v>
      </c>
      <c r="D230" s="265" t="s">
        <v>74</v>
      </c>
      <c r="E230" s="261" t="str">
        <f t="shared" si="3"/>
        <v>AMTotal25-29</v>
      </c>
      <c r="F230" s="261">
        <v>674</v>
      </c>
      <c r="G230" s="261">
        <v>28</v>
      </c>
    </row>
    <row r="231" spans="2:7" x14ac:dyDescent="0.2">
      <c r="B231" s="261" t="s">
        <v>42</v>
      </c>
      <c r="C231" s="261" t="s">
        <v>3</v>
      </c>
      <c r="D231" s="265" t="s">
        <v>75</v>
      </c>
      <c r="E231" s="261" t="str">
        <f t="shared" si="3"/>
        <v>AMTotal30-34</v>
      </c>
      <c r="F231" s="261">
        <v>659</v>
      </c>
      <c r="G231" s="261">
        <v>61</v>
      </c>
    </row>
    <row r="232" spans="2:7" x14ac:dyDescent="0.2">
      <c r="B232" s="261" t="s">
        <v>42</v>
      </c>
      <c r="C232" s="261" t="s">
        <v>3</v>
      </c>
      <c r="D232" s="265" t="s">
        <v>76</v>
      </c>
      <c r="E232" s="261" t="str">
        <f t="shared" si="3"/>
        <v>AMTotal35-39</v>
      </c>
      <c r="F232" s="261">
        <v>789</v>
      </c>
      <c r="G232" s="261">
        <v>99</v>
      </c>
    </row>
    <row r="233" spans="2:7" x14ac:dyDescent="0.2">
      <c r="B233" s="261" t="s">
        <v>42</v>
      </c>
      <c r="C233" s="261" t="s">
        <v>3</v>
      </c>
      <c r="D233" s="265" t="s">
        <v>77</v>
      </c>
      <c r="E233" s="261" t="str">
        <f t="shared" si="3"/>
        <v>AMTotal40-44</v>
      </c>
      <c r="F233" s="261">
        <v>947</v>
      </c>
      <c r="G233" s="261">
        <v>194</v>
      </c>
    </row>
    <row r="234" spans="2:7" x14ac:dyDescent="0.2">
      <c r="B234" s="261" t="s">
        <v>42</v>
      </c>
      <c r="C234" s="261" t="s">
        <v>3</v>
      </c>
      <c r="D234" s="265" t="s">
        <v>78</v>
      </c>
      <c r="E234" s="261" t="str">
        <f t="shared" si="3"/>
        <v>AMTotal45-49</v>
      </c>
      <c r="F234" s="261">
        <v>1065</v>
      </c>
      <c r="G234" s="261">
        <v>218</v>
      </c>
    </row>
    <row r="235" spans="2:7" x14ac:dyDescent="0.2">
      <c r="B235" s="261" t="s">
        <v>42</v>
      </c>
      <c r="C235" s="261" t="s">
        <v>3</v>
      </c>
      <c r="D235" s="265" t="s">
        <v>79</v>
      </c>
      <c r="E235" s="261" t="str">
        <f t="shared" si="3"/>
        <v>AMTotal50-54</v>
      </c>
      <c r="F235" s="261">
        <v>1240</v>
      </c>
      <c r="G235" s="261">
        <v>290</v>
      </c>
    </row>
    <row r="236" spans="2:7" x14ac:dyDescent="0.2">
      <c r="B236" s="261" t="s">
        <v>42</v>
      </c>
      <c r="C236" s="261" t="s">
        <v>3</v>
      </c>
      <c r="D236" s="265" t="s">
        <v>80</v>
      </c>
      <c r="E236" s="261" t="str">
        <f t="shared" si="3"/>
        <v>AMTotal55-59</v>
      </c>
      <c r="F236" s="261">
        <v>1708</v>
      </c>
      <c r="G236" s="261">
        <v>455</v>
      </c>
    </row>
    <row r="237" spans="2:7" x14ac:dyDescent="0.2">
      <c r="B237" s="261" t="s">
        <v>42</v>
      </c>
      <c r="C237" s="261" t="s">
        <v>3</v>
      </c>
      <c r="D237" s="265" t="s">
        <v>81</v>
      </c>
      <c r="E237" s="261" t="str">
        <f t="shared" si="3"/>
        <v>AMTotal60-64</v>
      </c>
      <c r="F237" s="261">
        <v>1997</v>
      </c>
      <c r="G237" s="261">
        <v>579</v>
      </c>
    </row>
    <row r="238" spans="2:7" x14ac:dyDescent="0.2">
      <c r="B238" s="261" t="s">
        <v>42</v>
      </c>
      <c r="C238" s="261" t="s">
        <v>3</v>
      </c>
      <c r="D238" s="265" t="s">
        <v>82</v>
      </c>
      <c r="E238" s="261" t="str">
        <f t="shared" si="3"/>
        <v>AMTotal65-69</v>
      </c>
      <c r="F238" s="261">
        <v>2435</v>
      </c>
      <c r="G238" s="261">
        <v>791</v>
      </c>
    </row>
    <row r="239" spans="2:7" x14ac:dyDescent="0.2">
      <c r="B239" s="261" t="s">
        <v>42</v>
      </c>
      <c r="C239" s="261" t="s">
        <v>3</v>
      </c>
      <c r="D239" s="265" t="s">
        <v>19</v>
      </c>
      <c r="E239" s="261" t="str">
        <f t="shared" si="3"/>
        <v>AMTotal70-74</v>
      </c>
      <c r="F239" s="261">
        <v>2408</v>
      </c>
      <c r="G239" s="261">
        <v>741</v>
      </c>
    </row>
    <row r="240" spans="2:7" x14ac:dyDescent="0.2">
      <c r="B240" s="261" t="s">
        <v>42</v>
      </c>
      <c r="C240" s="261" t="s">
        <v>3</v>
      </c>
      <c r="D240" s="265" t="s">
        <v>20</v>
      </c>
      <c r="E240" s="261" t="str">
        <f t="shared" si="3"/>
        <v>AMTotal75-79</v>
      </c>
      <c r="F240" s="261">
        <v>2401</v>
      </c>
      <c r="G240" s="261">
        <v>706</v>
      </c>
    </row>
    <row r="241" spans="2:7" x14ac:dyDescent="0.2">
      <c r="B241" s="261" t="s">
        <v>42</v>
      </c>
      <c r="C241" s="261" t="s">
        <v>3</v>
      </c>
      <c r="D241" s="265" t="s">
        <v>21</v>
      </c>
      <c r="E241" s="261" t="str">
        <f t="shared" si="3"/>
        <v>AMTotal80-84</v>
      </c>
      <c r="F241" s="261">
        <v>2271</v>
      </c>
      <c r="G241" s="261">
        <v>606</v>
      </c>
    </row>
    <row r="242" spans="2:7" x14ac:dyDescent="0.2">
      <c r="B242" s="261" t="s">
        <v>42</v>
      </c>
      <c r="C242" s="261" t="s">
        <v>3</v>
      </c>
      <c r="D242" s="265" t="s">
        <v>22</v>
      </c>
      <c r="E242" s="261" t="str">
        <f t="shared" si="3"/>
        <v>AMTotal85-89</v>
      </c>
      <c r="F242" s="261">
        <v>1692</v>
      </c>
      <c r="G242" s="261">
        <v>404</v>
      </c>
    </row>
    <row r="243" spans="2:7" x14ac:dyDescent="0.2">
      <c r="B243" s="261" t="s">
        <v>42</v>
      </c>
      <c r="C243" s="261" t="s">
        <v>3</v>
      </c>
      <c r="D243" s="265" t="s">
        <v>5</v>
      </c>
      <c r="E243" s="261" t="str">
        <f t="shared" si="3"/>
        <v>AMTotal90+</v>
      </c>
      <c r="F243" s="261">
        <v>1687</v>
      </c>
      <c r="G243" s="261">
        <v>319</v>
      </c>
    </row>
    <row r="244" spans="2:7" x14ac:dyDescent="0.2">
      <c r="B244" s="261" t="s">
        <v>45</v>
      </c>
      <c r="C244" s="261" t="s">
        <v>48</v>
      </c>
      <c r="D244" s="265">
        <v>0</v>
      </c>
      <c r="E244" s="261" t="str">
        <f t="shared" si="3"/>
        <v>APFemale0</v>
      </c>
      <c r="F244" s="261">
        <v>120</v>
      </c>
      <c r="G244" s="261">
        <v>2</v>
      </c>
    </row>
    <row r="245" spans="2:7" x14ac:dyDescent="0.2">
      <c r="B245" s="261" t="s">
        <v>45</v>
      </c>
      <c r="C245" s="261" t="s">
        <v>48</v>
      </c>
      <c r="D245" s="265" t="s">
        <v>18</v>
      </c>
      <c r="E245" s="261" t="str">
        <f t="shared" si="3"/>
        <v>APFemale1-4</v>
      </c>
      <c r="F245" s="261">
        <v>17</v>
      </c>
      <c r="G245" s="261">
        <v>0</v>
      </c>
    </row>
    <row r="246" spans="2:7" x14ac:dyDescent="0.2">
      <c r="B246" s="261" t="s">
        <v>45</v>
      </c>
      <c r="C246" s="261" t="s">
        <v>48</v>
      </c>
      <c r="D246" s="265" t="s">
        <v>70</v>
      </c>
      <c r="E246" s="261" t="str">
        <f t="shared" si="3"/>
        <v>APFemale5-9</v>
      </c>
      <c r="F246" s="261">
        <v>10</v>
      </c>
      <c r="G246" s="261">
        <v>0</v>
      </c>
    </row>
    <row r="247" spans="2:7" x14ac:dyDescent="0.2">
      <c r="B247" s="261" t="s">
        <v>45</v>
      </c>
      <c r="C247" s="261" t="s">
        <v>48</v>
      </c>
      <c r="D247" s="265" t="s">
        <v>71</v>
      </c>
      <c r="E247" s="261" t="str">
        <f t="shared" si="3"/>
        <v>APFemale10-14</v>
      </c>
      <c r="F247" s="261">
        <v>13</v>
      </c>
      <c r="G247" s="261">
        <v>0</v>
      </c>
    </row>
    <row r="248" spans="2:7" x14ac:dyDescent="0.2">
      <c r="B248" s="261" t="s">
        <v>45</v>
      </c>
      <c r="C248" s="261" t="s">
        <v>48</v>
      </c>
      <c r="D248" s="265" t="s">
        <v>72</v>
      </c>
      <c r="E248" s="261" t="str">
        <f t="shared" si="3"/>
        <v>APFemale15-19</v>
      </c>
      <c r="F248" s="261">
        <v>18</v>
      </c>
      <c r="G248" s="261">
        <v>1</v>
      </c>
    </row>
    <row r="249" spans="2:7" x14ac:dyDescent="0.2">
      <c r="B249" s="261" t="s">
        <v>45</v>
      </c>
      <c r="C249" s="261" t="s">
        <v>48</v>
      </c>
      <c r="D249" s="265" t="s">
        <v>73</v>
      </c>
      <c r="E249" s="261" t="str">
        <f t="shared" si="3"/>
        <v>APFemale20-24</v>
      </c>
      <c r="F249" s="261">
        <v>35</v>
      </c>
      <c r="G249" s="261">
        <v>5</v>
      </c>
    </row>
    <row r="250" spans="2:7" x14ac:dyDescent="0.2">
      <c r="B250" s="261" t="s">
        <v>45</v>
      </c>
      <c r="C250" s="261" t="s">
        <v>48</v>
      </c>
      <c r="D250" s="265" t="s">
        <v>74</v>
      </c>
      <c r="E250" s="261" t="str">
        <f t="shared" si="3"/>
        <v>APFemale25-29</v>
      </c>
      <c r="F250" s="261">
        <v>45</v>
      </c>
      <c r="G250" s="261">
        <v>10</v>
      </c>
    </row>
    <row r="251" spans="2:7" x14ac:dyDescent="0.2">
      <c r="B251" s="261" t="s">
        <v>45</v>
      </c>
      <c r="C251" s="261" t="s">
        <v>48</v>
      </c>
      <c r="D251" s="265" t="s">
        <v>75</v>
      </c>
      <c r="E251" s="261" t="str">
        <f t="shared" si="3"/>
        <v>APFemale30-34</v>
      </c>
      <c r="F251" s="261">
        <v>38</v>
      </c>
      <c r="G251" s="261">
        <v>3</v>
      </c>
    </row>
    <row r="252" spans="2:7" x14ac:dyDescent="0.2">
      <c r="B252" s="261" t="s">
        <v>45</v>
      </c>
      <c r="C252" s="261" t="s">
        <v>48</v>
      </c>
      <c r="D252" s="265" t="s">
        <v>76</v>
      </c>
      <c r="E252" s="261" t="str">
        <f t="shared" si="3"/>
        <v>APFemale35-39</v>
      </c>
      <c r="F252" s="261">
        <v>59</v>
      </c>
      <c r="G252" s="261">
        <v>15</v>
      </c>
    </row>
    <row r="253" spans="2:7" x14ac:dyDescent="0.2">
      <c r="B253" s="261" t="s">
        <v>45</v>
      </c>
      <c r="C253" s="261" t="s">
        <v>48</v>
      </c>
      <c r="D253" s="265" t="s">
        <v>77</v>
      </c>
      <c r="E253" s="261" t="str">
        <f t="shared" si="3"/>
        <v>APFemale40-44</v>
      </c>
      <c r="F253" s="261">
        <v>83</v>
      </c>
      <c r="G253" s="261">
        <v>24</v>
      </c>
    </row>
    <row r="254" spans="2:7" x14ac:dyDescent="0.2">
      <c r="B254" s="261" t="s">
        <v>45</v>
      </c>
      <c r="C254" s="261" t="s">
        <v>48</v>
      </c>
      <c r="D254" s="265" t="s">
        <v>78</v>
      </c>
      <c r="E254" s="261" t="str">
        <f t="shared" si="3"/>
        <v>APFemale45-49</v>
      </c>
      <c r="F254" s="261">
        <v>85</v>
      </c>
      <c r="G254" s="261">
        <v>22</v>
      </c>
    </row>
    <row r="255" spans="2:7" x14ac:dyDescent="0.2">
      <c r="B255" s="261" t="s">
        <v>45</v>
      </c>
      <c r="C255" s="261" t="s">
        <v>48</v>
      </c>
      <c r="D255" s="265" t="s">
        <v>79</v>
      </c>
      <c r="E255" s="261" t="str">
        <f t="shared" si="3"/>
        <v>APFemale50-54</v>
      </c>
      <c r="F255" s="261">
        <v>83</v>
      </c>
      <c r="G255" s="261">
        <v>26</v>
      </c>
    </row>
    <row r="256" spans="2:7" x14ac:dyDescent="0.2">
      <c r="B256" s="261" t="s">
        <v>45</v>
      </c>
      <c r="C256" s="261" t="s">
        <v>48</v>
      </c>
      <c r="D256" s="265" t="s">
        <v>80</v>
      </c>
      <c r="E256" s="261" t="str">
        <f t="shared" si="3"/>
        <v>APFemale55-59</v>
      </c>
      <c r="F256" s="261">
        <v>107</v>
      </c>
      <c r="G256" s="261">
        <v>29</v>
      </c>
    </row>
    <row r="257" spans="2:7" x14ac:dyDescent="0.2">
      <c r="B257" s="261" t="s">
        <v>45</v>
      </c>
      <c r="C257" s="261" t="s">
        <v>48</v>
      </c>
      <c r="D257" s="265" t="s">
        <v>81</v>
      </c>
      <c r="E257" s="261" t="str">
        <f t="shared" si="3"/>
        <v>APFemale60-64</v>
      </c>
      <c r="F257" s="261">
        <v>127</v>
      </c>
      <c r="G257" s="261">
        <v>39</v>
      </c>
    </row>
    <row r="258" spans="2:7" x14ac:dyDescent="0.2">
      <c r="B258" s="261" t="s">
        <v>45</v>
      </c>
      <c r="C258" s="261" t="s">
        <v>48</v>
      </c>
      <c r="D258" s="265" t="s">
        <v>82</v>
      </c>
      <c r="E258" s="261" t="str">
        <f t="shared" si="3"/>
        <v>APFemale65-69</v>
      </c>
      <c r="F258" s="261">
        <v>151</v>
      </c>
      <c r="G258" s="261">
        <v>44</v>
      </c>
    </row>
    <row r="259" spans="2:7" x14ac:dyDescent="0.2">
      <c r="B259" s="261" t="s">
        <v>45</v>
      </c>
      <c r="C259" s="261" t="s">
        <v>48</v>
      </c>
      <c r="D259" s="265" t="s">
        <v>19</v>
      </c>
      <c r="E259" s="261" t="str">
        <f t="shared" si="3"/>
        <v>APFemale70-74</v>
      </c>
      <c r="F259" s="261">
        <v>121</v>
      </c>
      <c r="G259" s="261">
        <v>33</v>
      </c>
    </row>
    <row r="260" spans="2:7" x14ac:dyDescent="0.2">
      <c r="B260" s="261" t="s">
        <v>45</v>
      </c>
      <c r="C260" s="261" t="s">
        <v>48</v>
      </c>
      <c r="D260" s="265" t="s">
        <v>20</v>
      </c>
      <c r="E260" s="261" t="str">
        <f t="shared" si="3"/>
        <v>APFemale75-79</v>
      </c>
      <c r="F260" s="261">
        <v>154</v>
      </c>
      <c r="G260" s="261">
        <v>54</v>
      </c>
    </row>
    <row r="261" spans="2:7" x14ac:dyDescent="0.2">
      <c r="B261" s="261" t="s">
        <v>45</v>
      </c>
      <c r="C261" s="261" t="s">
        <v>48</v>
      </c>
      <c r="D261" s="265" t="s">
        <v>21</v>
      </c>
      <c r="E261" s="261" t="str">
        <f t="shared" ref="E261:E324" si="4">_xlfn.CONCAT(B261,C261,D261)</f>
        <v>APFemale80-84</v>
      </c>
      <c r="F261" s="261">
        <v>137</v>
      </c>
      <c r="G261" s="261">
        <v>36</v>
      </c>
    </row>
    <row r="262" spans="2:7" x14ac:dyDescent="0.2">
      <c r="B262" s="261" t="s">
        <v>45</v>
      </c>
      <c r="C262" s="261" t="s">
        <v>48</v>
      </c>
      <c r="D262" s="265" t="s">
        <v>22</v>
      </c>
      <c r="E262" s="261" t="str">
        <f t="shared" si="4"/>
        <v>APFemale85-89</v>
      </c>
      <c r="F262" s="261">
        <v>134</v>
      </c>
      <c r="G262" s="261">
        <v>35</v>
      </c>
    </row>
    <row r="263" spans="2:7" x14ac:dyDescent="0.2">
      <c r="B263" s="261" t="s">
        <v>45</v>
      </c>
      <c r="C263" s="261" t="s">
        <v>48</v>
      </c>
      <c r="D263" s="265" t="s">
        <v>5</v>
      </c>
      <c r="E263" s="261" t="str">
        <f t="shared" si="4"/>
        <v>APFemale90+</v>
      </c>
      <c r="F263" s="261">
        <v>159</v>
      </c>
      <c r="G263" s="261">
        <v>27</v>
      </c>
    </row>
    <row r="264" spans="2:7" x14ac:dyDescent="0.2">
      <c r="B264" s="261" t="s">
        <v>45</v>
      </c>
      <c r="C264" s="261" t="s">
        <v>47</v>
      </c>
      <c r="D264" s="265">
        <v>0</v>
      </c>
      <c r="E264" s="261" t="str">
        <f t="shared" si="4"/>
        <v>APMale0</v>
      </c>
      <c r="F264" s="261">
        <v>145</v>
      </c>
      <c r="G264" s="261">
        <v>1</v>
      </c>
    </row>
    <row r="265" spans="2:7" x14ac:dyDescent="0.2">
      <c r="B265" s="261" t="s">
        <v>45</v>
      </c>
      <c r="C265" s="261" t="s">
        <v>47</v>
      </c>
      <c r="D265" s="265" t="s">
        <v>18</v>
      </c>
      <c r="E265" s="261" t="str">
        <f t="shared" si="4"/>
        <v>APMale1-4</v>
      </c>
      <c r="F265" s="261">
        <v>22</v>
      </c>
      <c r="G265" s="261">
        <v>1</v>
      </c>
    </row>
    <row r="266" spans="2:7" x14ac:dyDescent="0.2">
      <c r="B266" s="261" t="s">
        <v>45</v>
      </c>
      <c r="C266" s="261" t="s">
        <v>47</v>
      </c>
      <c r="D266" s="265" t="s">
        <v>70</v>
      </c>
      <c r="E266" s="261" t="str">
        <f t="shared" si="4"/>
        <v>APMale5-9</v>
      </c>
      <c r="F266" s="261">
        <v>6</v>
      </c>
      <c r="G266" s="261">
        <v>0</v>
      </c>
    </row>
    <row r="267" spans="2:7" x14ac:dyDescent="0.2">
      <c r="B267" s="261" t="s">
        <v>45</v>
      </c>
      <c r="C267" s="261" t="s">
        <v>47</v>
      </c>
      <c r="D267" s="265" t="s">
        <v>71</v>
      </c>
      <c r="E267" s="261" t="str">
        <f t="shared" si="4"/>
        <v>APMale10-14</v>
      </c>
      <c r="F267" s="261">
        <v>14</v>
      </c>
      <c r="G267" s="261">
        <v>2</v>
      </c>
    </row>
    <row r="268" spans="2:7" x14ac:dyDescent="0.2">
      <c r="B268" s="261" t="s">
        <v>45</v>
      </c>
      <c r="C268" s="261" t="s">
        <v>47</v>
      </c>
      <c r="D268" s="265" t="s">
        <v>72</v>
      </c>
      <c r="E268" s="261" t="str">
        <f t="shared" si="4"/>
        <v>APMale15-19</v>
      </c>
      <c r="F268" s="261">
        <v>92</v>
      </c>
      <c r="G268" s="261">
        <v>0</v>
      </c>
    </row>
    <row r="269" spans="2:7" x14ac:dyDescent="0.2">
      <c r="B269" s="261" t="s">
        <v>45</v>
      </c>
      <c r="C269" s="261" t="s">
        <v>47</v>
      </c>
      <c r="D269" s="265" t="s">
        <v>73</v>
      </c>
      <c r="E269" s="261" t="str">
        <f t="shared" si="4"/>
        <v>APMale20-24</v>
      </c>
      <c r="F269" s="261">
        <v>164</v>
      </c>
      <c r="G269" s="261">
        <v>3</v>
      </c>
    </row>
    <row r="270" spans="2:7" x14ac:dyDescent="0.2">
      <c r="B270" s="261" t="s">
        <v>45</v>
      </c>
      <c r="C270" s="261" t="s">
        <v>47</v>
      </c>
      <c r="D270" s="265" t="s">
        <v>74</v>
      </c>
      <c r="E270" s="261" t="str">
        <f t="shared" si="4"/>
        <v>APMale25-29</v>
      </c>
      <c r="F270" s="261">
        <v>129</v>
      </c>
      <c r="G270" s="261">
        <v>9</v>
      </c>
    </row>
    <row r="271" spans="2:7" x14ac:dyDescent="0.2">
      <c r="B271" s="261" t="s">
        <v>45</v>
      </c>
      <c r="C271" s="261" t="s">
        <v>47</v>
      </c>
      <c r="D271" s="265" t="s">
        <v>75</v>
      </c>
      <c r="E271" s="261" t="str">
        <f t="shared" si="4"/>
        <v>APMale30-34</v>
      </c>
      <c r="F271" s="261">
        <v>116</v>
      </c>
      <c r="G271" s="261">
        <v>10</v>
      </c>
    </row>
    <row r="272" spans="2:7" x14ac:dyDescent="0.2">
      <c r="B272" s="261" t="s">
        <v>45</v>
      </c>
      <c r="C272" s="261" t="s">
        <v>47</v>
      </c>
      <c r="D272" s="265" t="s">
        <v>76</v>
      </c>
      <c r="E272" s="261" t="str">
        <f t="shared" si="4"/>
        <v>APMale35-39</v>
      </c>
      <c r="F272" s="261">
        <v>98</v>
      </c>
      <c r="G272" s="261">
        <v>26</v>
      </c>
    </row>
    <row r="273" spans="2:7" x14ac:dyDescent="0.2">
      <c r="B273" s="261" t="s">
        <v>45</v>
      </c>
      <c r="C273" s="261" t="s">
        <v>47</v>
      </c>
      <c r="D273" s="265" t="s">
        <v>77</v>
      </c>
      <c r="E273" s="261" t="str">
        <f t="shared" si="4"/>
        <v>APMale40-44</v>
      </c>
      <c r="F273" s="261">
        <v>134</v>
      </c>
      <c r="G273" s="261">
        <v>34</v>
      </c>
    </row>
    <row r="274" spans="2:7" x14ac:dyDescent="0.2">
      <c r="B274" s="261" t="s">
        <v>45</v>
      </c>
      <c r="C274" s="261" t="s">
        <v>47</v>
      </c>
      <c r="D274" s="265" t="s">
        <v>78</v>
      </c>
      <c r="E274" s="261" t="str">
        <f t="shared" si="4"/>
        <v>APMale45-49</v>
      </c>
      <c r="F274" s="261">
        <v>138</v>
      </c>
      <c r="G274" s="261">
        <v>35</v>
      </c>
    </row>
    <row r="275" spans="2:7" x14ac:dyDescent="0.2">
      <c r="B275" s="261" t="s">
        <v>45</v>
      </c>
      <c r="C275" s="261" t="s">
        <v>47</v>
      </c>
      <c r="D275" s="265" t="s">
        <v>79</v>
      </c>
      <c r="E275" s="261" t="str">
        <f t="shared" si="4"/>
        <v>APMale50-54</v>
      </c>
      <c r="F275" s="261">
        <v>180</v>
      </c>
      <c r="G275" s="261">
        <v>55</v>
      </c>
    </row>
    <row r="276" spans="2:7" x14ac:dyDescent="0.2">
      <c r="B276" s="261" t="s">
        <v>45</v>
      </c>
      <c r="C276" s="261" t="s">
        <v>47</v>
      </c>
      <c r="D276" s="265" t="s">
        <v>80</v>
      </c>
      <c r="E276" s="261" t="str">
        <f t="shared" si="4"/>
        <v>APMale55-59</v>
      </c>
      <c r="F276" s="261">
        <v>210</v>
      </c>
      <c r="G276" s="261">
        <v>64</v>
      </c>
    </row>
    <row r="277" spans="2:7" x14ac:dyDescent="0.2">
      <c r="B277" s="261" t="s">
        <v>45</v>
      </c>
      <c r="C277" s="261" t="s">
        <v>47</v>
      </c>
      <c r="D277" s="265" t="s">
        <v>81</v>
      </c>
      <c r="E277" s="261" t="str">
        <f t="shared" si="4"/>
        <v>APMale60-64</v>
      </c>
      <c r="F277" s="261">
        <v>221</v>
      </c>
      <c r="G277" s="261">
        <v>62</v>
      </c>
    </row>
    <row r="278" spans="2:7" x14ac:dyDescent="0.2">
      <c r="B278" s="261" t="s">
        <v>45</v>
      </c>
      <c r="C278" s="261" t="s">
        <v>47</v>
      </c>
      <c r="D278" s="265" t="s">
        <v>82</v>
      </c>
      <c r="E278" s="261" t="str">
        <f t="shared" si="4"/>
        <v>APMale65-69</v>
      </c>
      <c r="F278" s="261">
        <v>245</v>
      </c>
      <c r="G278" s="261">
        <v>93</v>
      </c>
    </row>
    <row r="279" spans="2:7" x14ac:dyDescent="0.2">
      <c r="B279" s="261" t="s">
        <v>45</v>
      </c>
      <c r="C279" s="261" t="s">
        <v>47</v>
      </c>
      <c r="D279" s="265" t="s">
        <v>19</v>
      </c>
      <c r="E279" s="261" t="str">
        <f t="shared" si="4"/>
        <v>APMale70-74</v>
      </c>
      <c r="F279" s="261">
        <v>248</v>
      </c>
      <c r="G279" s="261">
        <v>100</v>
      </c>
    </row>
    <row r="280" spans="2:7" x14ac:dyDescent="0.2">
      <c r="B280" s="261" t="s">
        <v>45</v>
      </c>
      <c r="C280" s="261" t="s">
        <v>47</v>
      </c>
      <c r="D280" s="265" t="s">
        <v>20</v>
      </c>
      <c r="E280" s="261" t="str">
        <f t="shared" si="4"/>
        <v>APMale75-79</v>
      </c>
      <c r="F280" s="261">
        <v>259</v>
      </c>
      <c r="G280" s="261">
        <v>89</v>
      </c>
    </row>
    <row r="281" spans="2:7" x14ac:dyDescent="0.2">
      <c r="B281" s="261" t="s">
        <v>45</v>
      </c>
      <c r="C281" s="261" t="s">
        <v>47</v>
      </c>
      <c r="D281" s="265" t="s">
        <v>21</v>
      </c>
      <c r="E281" s="261" t="str">
        <f t="shared" si="4"/>
        <v>APMale80-84</v>
      </c>
      <c r="F281" s="261">
        <v>174</v>
      </c>
      <c r="G281" s="261">
        <v>58</v>
      </c>
    </row>
    <row r="282" spans="2:7" x14ac:dyDescent="0.2">
      <c r="B282" s="261" t="s">
        <v>45</v>
      </c>
      <c r="C282" s="261" t="s">
        <v>47</v>
      </c>
      <c r="D282" s="265" t="s">
        <v>22</v>
      </c>
      <c r="E282" s="261" t="str">
        <f t="shared" si="4"/>
        <v>APMale85-89</v>
      </c>
      <c r="F282" s="261">
        <v>158</v>
      </c>
      <c r="G282" s="261">
        <v>35</v>
      </c>
    </row>
    <row r="283" spans="2:7" x14ac:dyDescent="0.2">
      <c r="B283" s="261" t="s">
        <v>45</v>
      </c>
      <c r="C283" s="261" t="s">
        <v>47</v>
      </c>
      <c r="D283" s="265" t="s">
        <v>5</v>
      </c>
      <c r="E283" s="261" t="str">
        <f t="shared" si="4"/>
        <v>APMale90+</v>
      </c>
      <c r="F283" s="261">
        <v>109</v>
      </c>
      <c r="G283" s="261">
        <v>24</v>
      </c>
    </row>
    <row r="284" spans="2:7" x14ac:dyDescent="0.2">
      <c r="B284" s="261" t="s">
        <v>45</v>
      </c>
      <c r="C284" s="261" t="s">
        <v>3</v>
      </c>
      <c r="D284" s="265">
        <v>0</v>
      </c>
      <c r="E284" s="261" t="str">
        <f t="shared" si="4"/>
        <v>APTotal0</v>
      </c>
      <c r="F284" s="261">
        <v>265</v>
      </c>
      <c r="G284" s="261">
        <v>3</v>
      </c>
    </row>
    <row r="285" spans="2:7" x14ac:dyDescent="0.2">
      <c r="B285" s="261" t="s">
        <v>45</v>
      </c>
      <c r="C285" s="261" t="s">
        <v>3</v>
      </c>
      <c r="D285" s="265" t="s">
        <v>18</v>
      </c>
      <c r="E285" s="261" t="str">
        <f t="shared" si="4"/>
        <v>APTotal1-4</v>
      </c>
      <c r="F285" s="261">
        <v>39</v>
      </c>
      <c r="G285" s="261">
        <v>1</v>
      </c>
    </row>
    <row r="286" spans="2:7" x14ac:dyDescent="0.2">
      <c r="B286" s="261" t="s">
        <v>45</v>
      </c>
      <c r="C286" s="261" t="s">
        <v>3</v>
      </c>
      <c r="D286" s="265" t="s">
        <v>70</v>
      </c>
      <c r="E286" s="261" t="str">
        <f t="shared" si="4"/>
        <v>APTotal5-9</v>
      </c>
      <c r="F286" s="261">
        <v>16</v>
      </c>
      <c r="G286" s="261">
        <v>0</v>
      </c>
    </row>
    <row r="287" spans="2:7" x14ac:dyDescent="0.2">
      <c r="B287" s="261" t="s">
        <v>45</v>
      </c>
      <c r="C287" s="261" t="s">
        <v>3</v>
      </c>
      <c r="D287" s="265" t="s">
        <v>71</v>
      </c>
      <c r="E287" s="261" t="str">
        <f t="shared" si="4"/>
        <v>APTotal10-14</v>
      </c>
      <c r="F287" s="261">
        <v>27</v>
      </c>
      <c r="G287" s="261">
        <v>2</v>
      </c>
    </row>
    <row r="288" spans="2:7" x14ac:dyDescent="0.2">
      <c r="B288" s="261" t="s">
        <v>45</v>
      </c>
      <c r="C288" s="261" t="s">
        <v>3</v>
      </c>
      <c r="D288" s="265" t="s">
        <v>72</v>
      </c>
      <c r="E288" s="261" t="str">
        <f t="shared" si="4"/>
        <v>APTotal15-19</v>
      </c>
      <c r="F288" s="261">
        <v>110</v>
      </c>
      <c r="G288" s="261">
        <v>1</v>
      </c>
    </row>
    <row r="289" spans="2:7" x14ac:dyDescent="0.2">
      <c r="B289" s="261" t="s">
        <v>45</v>
      </c>
      <c r="C289" s="261" t="s">
        <v>3</v>
      </c>
      <c r="D289" s="265" t="s">
        <v>73</v>
      </c>
      <c r="E289" s="261" t="str">
        <f t="shared" si="4"/>
        <v>APTotal20-24</v>
      </c>
      <c r="F289" s="261">
        <v>199</v>
      </c>
      <c r="G289" s="261">
        <v>8</v>
      </c>
    </row>
    <row r="290" spans="2:7" x14ac:dyDescent="0.2">
      <c r="B290" s="261" t="s">
        <v>45</v>
      </c>
      <c r="C290" s="261" t="s">
        <v>3</v>
      </c>
      <c r="D290" s="265" t="s">
        <v>74</v>
      </c>
      <c r="E290" s="261" t="str">
        <f t="shared" si="4"/>
        <v>APTotal25-29</v>
      </c>
      <c r="F290" s="261">
        <v>174</v>
      </c>
      <c r="G290" s="261">
        <v>19</v>
      </c>
    </row>
    <row r="291" spans="2:7" x14ac:dyDescent="0.2">
      <c r="B291" s="261" t="s">
        <v>45</v>
      </c>
      <c r="C291" s="261" t="s">
        <v>3</v>
      </c>
      <c r="D291" s="265" t="s">
        <v>75</v>
      </c>
      <c r="E291" s="261" t="str">
        <f t="shared" si="4"/>
        <v>APTotal30-34</v>
      </c>
      <c r="F291" s="261">
        <v>154</v>
      </c>
      <c r="G291" s="261">
        <v>13</v>
      </c>
    </row>
    <row r="292" spans="2:7" x14ac:dyDescent="0.2">
      <c r="B292" s="261" t="s">
        <v>45</v>
      </c>
      <c r="C292" s="261" t="s">
        <v>3</v>
      </c>
      <c r="D292" s="265" t="s">
        <v>76</v>
      </c>
      <c r="E292" s="261" t="str">
        <f t="shared" si="4"/>
        <v>APTotal35-39</v>
      </c>
      <c r="F292" s="261">
        <v>157</v>
      </c>
      <c r="G292" s="261">
        <v>41</v>
      </c>
    </row>
    <row r="293" spans="2:7" x14ac:dyDescent="0.2">
      <c r="B293" s="261" t="s">
        <v>45</v>
      </c>
      <c r="C293" s="261" t="s">
        <v>3</v>
      </c>
      <c r="D293" s="265" t="s">
        <v>77</v>
      </c>
      <c r="E293" s="261" t="str">
        <f t="shared" si="4"/>
        <v>APTotal40-44</v>
      </c>
      <c r="F293" s="261">
        <v>217</v>
      </c>
      <c r="G293" s="261">
        <v>58</v>
      </c>
    </row>
    <row r="294" spans="2:7" x14ac:dyDescent="0.2">
      <c r="B294" s="261" t="s">
        <v>45</v>
      </c>
      <c r="C294" s="261" t="s">
        <v>3</v>
      </c>
      <c r="D294" s="265" t="s">
        <v>78</v>
      </c>
      <c r="E294" s="261" t="str">
        <f t="shared" si="4"/>
        <v>APTotal45-49</v>
      </c>
      <c r="F294" s="261">
        <v>223</v>
      </c>
      <c r="G294" s="261">
        <v>57</v>
      </c>
    </row>
    <row r="295" spans="2:7" x14ac:dyDescent="0.2">
      <c r="B295" s="261" t="s">
        <v>45</v>
      </c>
      <c r="C295" s="261" t="s">
        <v>3</v>
      </c>
      <c r="D295" s="265" t="s">
        <v>79</v>
      </c>
      <c r="E295" s="261" t="str">
        <f t="shared" si="4"/>
        <v>APTotal50-54</v>
      </c>
      <c r="F295" s="261">
        <v>263</v>
      </c>
      <c r="G295" s="261">
        <v>81</v>
      </c>
    </row>
    <row r="296" spans="2:7" x14ac:dyDescent="0.2">
      <c r="B296" s="261" t="s">
        <v>45</v>
      </c>
      <c r="C296" s="261" t="s">
        <v>3</v>
      </c>
      <c r="D296" s="265" t="s">
        <v>80</v>
      </c>
      <c r="E296" s="261" t="str">
        <f t="shared" si="4"/>
        <v>APTotal55-59</v>
      </c>
      <c r="F296" s="261">
        <v>317</v>
      </c>
      <c r="G296" s="261">
        <v>93</v>
      </c>
    </row>
    <row r="297" spans="2:7" x14ac:dyDescent="0.2">
      <c r="B297" s="261" t="s">
        <v>45</v>
      </c>
      <c r="C297" s="261" t="s">
        <v>3</v>
      </c>
      <c r="D297" s="265" t="s">
        <v>81</v>
      </c>
      <c r="E297" s="261" t="str">
        <f t="shared" si="4"/>
        <v>APTotal60-64</v>
      </c>
      <c r="F297" s="261">
        <v>348</v>
      </c>
      <c r="G297" s="261">
        <v>101</v>
      </c>
    </row>
    <row r="298" spans="2:7" x14ac:dyDescent="0.2">
      <c r="B298" s="261" t="s">
        <v>45</v>
      </c>
      <c r="C298" s="261" t="s">
        <v>3</v>
      </c>
      <c r="D298" s="265" t="s">
        <v>82</v>
      </c>
      <c r="E298" s="261" t="str">
        <f t="shared" si="4"/>
        <v>APTotal65-69</v>
      </c>
      <c r="F298" s="261">
        <v>396</v>
      </c>
      <c r="G298" s="261">
        <v>137</v>
      </c>
    </row>
    <row r="299" spans="2:7" x14ac:dyDescent="0.2">
      <c r="B299" s="261" t="s">
        <v>45</v>
      </c>
      <c r="C299" s="261" t="s">
        <v>3</v>
      </c>
      <c r="D299" s="265" t="s">
        <v>19</v>
      </c>
      <c r="E299" s="261" t="str">
        <f t="shared" si="4"/>
        <v>APTotal70-74</v>
      </c>
      <c r="F299" s="261">
        <v>369</v>
      </c>
      <c r="G299" s="261">
        <v>133</v>
      </c>
    </row>
    <row r="300" spans="2:7" x14ac:dyDescent="0.2">
      <c r="B300" s="261" t="s">
        <v>45</v>
      </c>
      <c r="C300" s="261" t="s">
        <v>3</v>
      </c>
      <c r="D300" s="265" t="s">
        <v>20</v>
      </c>
      <c r="E300" s="261" t="str">
        <f t="shared" si="4"/>
        <v>APTotal75-79</v>
      </c>
      <c r="F300" s="261">
        <v>413</v>
      </c>
      <c r="G300" s="261">
        <v>143</v>
      </c>
    </row>
    <row r="301" spans="2:7" x14ac:dyDescent="0.2">
      <c r="B301" s="261" t="s">
        <v>45</v>
      </c>
      <c r="C301" s="261" t="s">
        <v>3</v>
      </c>
      <c r="D301" s="265" t="s">
        <v>21</v>
      </c>
      <c r="E301" s="261" t="str">
        <f t="shared" si="4"/>
        <v>APTotal80-84</v>
      </c>
      <c r="F301" s="261">
        <v>311</v>
      </c>
      <c r="G301" s="261">
        <v>94</v>
      </c>
    </row>
    <row r="302" spans="2:7" x14ac:dyDescent="0.2">
      <c r="B302" s="261" t="s">
        <v>45</v>
      </c>
      <c r="C302" s="261" t="s">
        <v>3</v>
      </c>
      <c r="D302" s="265" t="s">
        <v>22</v>
      </c>
      <c r="E302" s="261" t="str">
        <f t="shared" si="4"/>
        <v>APTotal85-89</v>
      </c>
      <c r="F302" s="261">
        <v>292</v>
      </c>
      <c r="G302" s="261">
        <v>70</v>
      </c>
    </row>
    <row r="303" spans="2:7" x14ac:dyDescent="0.2">
      <c r="B303" s="261" t="s">
        <v>45</v>
      </c>
      <c r="C303" s="261" t="s">
        <v>3</v>
      </c>
      <c r="D303" s="265" t="s">
        <v>5</v>
      </c>
      <c r="E303" s="261" t="str">
        <f t="shared" si="4"/>
        <v>APTotal90+</v>
      </c>
      <c r="F303" s="261">
        <v>268</v>
      </c>
      <c r="G303" s="261">
        <v>51</v>
      </c>
    </row>
    <row r="304" spans="2:7" x14ac:dyDescent="0.2">
      <c r="B304" s="261" t="s">
        <v>58</v>
      </c>
      <c r="C304" s="261" t="s">
        <v>48</v>
      </c>
      <c r="D304" s="265">
        <v>0</v>
      </c>
      <c r="E304" s="261" t="str">
        <f t="shared" si="4"/>
        <v>BAFemale0</v>
      </c>
      <c r="F304" s="261">
        <v>1171</v>
      </c>
      <c r="G304" s="261">
        <v>10</v>
      </c>
    </row>
    <row r="305" spans="2:7" x14ac:dyDescent="0.2">
      <c r="B305" s="261" t="s">
        <v>58</v>
      </c>
      <c r="C305" s="261" t="s">
        <v>48</v>
      </c>
      <c r="D305" s="265" t="s">
        <v>18</v>
      </c>
      <c r="E305" s="261" t="str">
        <f t="shared" si="4"/>
        <v>BAFemale1-4</v>
      </c>
      <c r="F305" s="261">
        <v>148</v>
      </c>
      <c r="G305" s="261">
        <v>8</v>
      </c>
    </row>
    <row r="306" spans="2:7" x14ac:dyDescent="0.2">
      <c r="B306" s="261" t="s">
        <v>58</v>
      </c>
      <c r="C306" s="261" t="s">
        <v>48</v>
      </c>
      <c r="D306" s="265" t="s">
        <v>70</v>
      </c>
      <c r="E306" s="261" t="str">
        <f t="shared" si="4"/>
        <v>BAFemale5-9</v>
      </c>
      <c r="F306" s="261">
        <v>103</v>
      </c>
      <c r="G306" s="261">
        <v>4</v>
      </c>
    </row>
    <row r="307" spans="2:7" x14ac:dyDescent="0.2">
      <c r="B307" s="261" t="s">
        <v>58</v>
      </c>
      <c r="C307" s="261" t="s">
        <v>48</v>
      </c>
      <c r="D307" s="265" t="s">
        <v>71</v>
      </c>
      <c r="E307" s="261" t="str">
        <f t="shared" si="4"/>
        <v>BAFemale10-14</v>
      </c>
      <c r="F307" s="261">
        <v>118</v>
      </c>
      <c r="G307" s="261">
        <v>3</v>
      </c>
    </row>
    <row r="308" spans="2:7" x14ac:dyDescent="0.2">
      <c r="B308" s="261" t="s">
        <v>58</v>
      </c>
      <c r="C308" s="261" t="s">
        <v>48</v>
      </c>
      <c r="D308" s="265" t="s">
        <v>72</v>
      </c>
      <c r="E308" s="261" t="str">
        <f t="shared" si="4"/>
        <v>BAFemale15-19</v>
      </c>
      <c r="F308" s="261">
        <v>294</v>
      </c>
      <c r="G308" s="261">
        <v>17</v>
      </c>
    </row>
    <row r="309" spans="2:7" x14ac:dyDescent="0.2">
      <c r="B309" s="261" t="s">
        <v>58</v>
      </c>
      <c r="C309" s="261" t="s">
        <v>48</v>
      </c>
      <c r="D309" s="265" t="s">
        <v>73</v>
      </c>
      <c r="E309" s="261" t="str">
        <f t="shared" si="4"/>
        <v>BAFemale20-24</v>
      </c>
      <c r="F309" s="261">
        <v>389</v>
      </c>
      <c r="G309" s="261">
        <v>17</v>
      </c>
    </row>
    <row r="310" spans="2:7" x14ac:dyDescent="0.2">
      <c r="B310" s="261" t="s">
        <v>58</v>
      </c>
      <c r="C310" s="261" t="s">
        <v>48</v>
      </c>
      <c r="D310" s="265" t="s">
        <v>74</v>
      </c>
      <c r="E310" s="261" t="str">
        <f t="shared" si="4"/>
        <v>BAFemale25-29</v>
      </c>
      <c r="F310" s="261">
        <v>430</v>
      </c>
      <c r="G310" s="261">
        <v>32</v>
      </c>
    </row>
    <row r="311" spans="2:7" x14ac:dyDescent="0.2">
      <c r="B311" s="261" t="s">
        <v>58</v>
      </c>
      <c r="C311" s="261" t="s">
        <v>48</v>
      </c>
      <c r="D311" s="265" t="s">
        <v>75</v>
      </c>
      <c r="E311" s="261" t="str">
        <f t="shared" si="4"/>
        <v>BAFemale30-34</v>
      </c>
      <c r="F311" s="261">
        <v>622</v>
      </c>
      <c r="G311" s="261">
        <v>50</v>
      </c>
    </row>
    <row r="312" spans="2:7" x14ac:dyDescent="0.2">
      <c r="B312" s="261" t="s">
        <v>58</v>
      </c>
      <c r="C312" s="261" t="s">
        <v>48</v>
      </c>
      <c r="D312" s="265" t="s">
        <v>76</v>
      </c>
      <c r="E312" s="261" t="str">
        <f t="shared" si="4"/>
        <v>BAFemale35-39</v>
      </c>
      <c r="F312" s="261">
        <v>975</v>
      </c>
      <c r="G312" s="261">
        <v>96</v>
      </c>
    </row>
    <row r="313" spans="2:7" x14ac:dyDescent="0.2">
      <c r="B313" s="261" t="s">
        <v>58</v>
      </c>
      <c r="C313" s="261" t="s">
        <v>48</v>
      </c>
      <c r="D313" s="265" t="s">
        <v>77</v>
      </c>
      <c r="E313" s="261" t="str">
        <f t="shared" si="4"/>
        <v>BAFemale40-44</v>
      </c>
      <c r="F313" s="261">
        <v>1294</v>
      </c>
      <c r="G313" s="261">
        <v>158</v>
      </c>
    </row>
    <row r="314" spans="2:7" x14ac:dyDescent="0.2">
      <c r="B314" s="261" t="s">
        <v>58</v>
      </c>
      <c r="C314" s="261" t="s">
        <v>48</v>
      </c>
      <c r="D314" s="265" t="s">
        <v>78</v>
      </c>
      <c r="E314" s="261" t="str">
        <f t="shared" si="4"/>
        <v>BAFemale45-49</v>
      </c>
      <c r="F314" s="261">
        <v>1543</v>
      </c>
      <c r="G314" s="261">
        <v>179</v>
      </c>
    </row>
    <row r="315" spans="2:7" x14ac:dyDescent="0.2">
      <c r="B315" s="261" t="s">
        <v>58</v>
      </c>
      <c r="C315" s="261" t="s">
        <v>48</v>
      </c>
      <c r="D315" s="265" t="s">
        <v>79</v>
      </c>
      <c r="E315" s="261" t="str">
        <f t="shared" si="4"/>
        <v>BAFemale50-54</v>
      </c>
      <c r="F315" s="261">
        <v>1992</v>
      </c>
      <c r="G315" s="261">
        <v>223</v>
      </c>
    </row>
    <row r="316" spans="2:7" x14ac:dyDescent="0.2">
      <c r="B316" s="261" t="s">
        <v>58</v>
      </c>
      <c r="C316" s="261" t="s">
        <v>48</v>
      </c>
      <c r="D316" s="265" t="s">
        <v>80</v>
      </c>
      <c r="E316" s="261" t="str">
        <f t="shared" si="4"/>
        <v>BAFemale55-59</v>
      </c>
      <c r="F316" s="261">
        <v>2488</v>
      </c>
      <c r="G316" s="261">
        <v>271</v>
      </c>
    </row>
    <row r="317" spans="2:7" x14ac:dyDescent="0.2">
      <c r="B317" s="261" t="s">
        <v>58</v>
      </c>
      <c r="C317" s="261" t="s">
        <v>48</v>
      </c>
      <c r="D317" s="265" t="s">
        <v>81</v>
      </c>
      <c r="E317" s="261" t="str">
        <f t="shared" si="4"/>
        <v>BAFemale60-64</v>
      </c>
      <c r="F317" s="261">
        <v>3116</v>
      </c>
      <c r="G317" s="261">
        <v>390</v>
      </c>
    </row>
    <row r="318" spans="2:7" x14ac:dyDescent="0.2">
      <c r="B318" s="261" t="s">
        <v>58</v>
      </c>
      <c r="C318" s="261" t="s">
        <v>48</v>
      </c>
      <c r="D318" s="265" t="s">
        <v>82</v>
      </c>
      <c r="E318" s="261" t="str">
        <f t="shared" si="4"/>
        <v>BAFemale65-69</v>
      </c>
      <c r="F318" s="261">
        <v>3673</v>
      </c>
      <c r="G318" s="261">
        <v>481</v>
      </c>
    </row>
    <row r="319" spans="2:7" x14ac:dyDescent="0.2">
      <c r="B319" s="261" t="s">
        <v>58</v>
      </c>
      <c r="C319" s="261" t="s">
        <v>48</v>
      </c>
      <c r="D319" s="265" t="s">
        <v>19</v>
      </c>
      <c r="E319" s="261" t="str">
        <f t="shared" si="4"/>
        <v>BAFemale70-74</v>
      </c>
      <c r="F319" s="261">
        <v>4283</v>
      </c>
      <c r="G319" s="261">
        <v>531</v>
      </c>
    </row>
    <row r="320" spans="2:7" x14ac:dyDescent="0.2">
      <c r="B320" s="261" t="s">
        <v>58</v>
      </c>
      <c r="C320" s="261" t="s">
        <v>48</v>
      </c>
      <c r="D320" s="265" t="s">
        <v>20</v>
      </c>
      <c r="E320" s="261" t="str">
        <f t="shared" si="4"/>
        <v>BAFemale75-79</v>
      </c>
      <c r="F320" s="261">
        <v>4692</v>
      </c>
      <c r="G320" s="261">
        <v>548</v>
      </c>
    </row>
    <row r="321" spans="2:7" x14ac:dyDescent="0.2">
      <c r="B321" s="261" t="s">
        <v>58</v>
      </c>
      <c r="C321" s="261" t="s">
        <v>48</v>
      </c>
      <c r="D321" s="265" t="s">
        <v>21</v>
      </c>
      <c r="E321" s="261" t="str">
        <f t="shared" si="4"/>
        <v>BAFemale80-84</v>
      </c>
      <c r="F321" s="261">
        <v>5536</v>
      </c>
      <c r="G321" s="261">
        <v>592</v>
      </c>
    </row>
    <row r="322" spans="2:7" x14ac:dyDescent="0.2">
      <c r="B322" s="261" t="s">
        <v>58</v>
      </c>
      <c r="C322" s="261" t="s">
        <v>48</v>
      </c>
      <c r="D322" s="265" t="s">
        <v>22</v>
      </c>
      <c r="E322" s="261" t="str">
        <f t="shared" si="4"/>
        <v>BAFemale85-89</v>
      </c>
      <c r="F322" s="261">
        <v>4980</v>
      </c>
      <c r="G322" s="261">
        <v>502</v>
      </c>
    </row>
    <row r="323" spans="2:7" x14ac:dyDescent="0.2">
      <c r="B323" s="261" t="s">
        <v>58</v>
      </c>
      <c r="C323" s="261" t="s">
        <v>48</v>
      </c>
      <c r="D323" s="265" t="s">
        <v>5</v>
      </c>
      <c r="E323" s="261" t="str">
        <f t="shared" si="4"/>
        <v>BAFemale90+</v>
      </c>
      <c r="F323" s="261">
        <v>6739</v>
      </c>
      <c r="G323" s="261">
        <v>467</v>
      </c>
    </row>
    <row r="324" spans="2:7" x14ac:dyDescent="0.2">
      <c r="B324" s="261" t="s">
        <v>58</v>
      </c>
      <c r="C324" s="261" t="s">
        <v>47</v>
      </c>
      <c r="D324" s="265">
        <v>0</v>
      </c>
      <c r="E324" s="261" t="str">
        <f t="shared" si="4"/>
        <v>BAMale0</v>
      </c>
      <c r="F324" s="261">
        <v>1486</v>
      </c>
      <c r="G324" s="261">
        <v>21</v>
      </c>
    </row>
    <row r="325" spans="2:7" x14ac:dyDescent="0.2">
      <c r="B325" s="261" t="s">
        <v>58</v>
      </c>
      <c r="C325" s="261" t="s">
        <v>47</v>
      </c>
      <c r="D325" s="265" t="s">
        <v>18</v>
      </c>
      <c r="E325" s="261" t="str">
        <f t="shared" ref="E325:E388" si="5">_xlfn.CONCAT(B325,C325,D325)</f>
        <v>BAMale1-4</v>
      </c>
      <c r="F325" s="261">
        <v>174</v>
      </c>
      <c r="G325" s="261">
        <v>3</v>
      </c>
    </row>
    <row r="326" spans="2:7" x14ac:dyDescent="0.2">
      <c r="B326" s="261" t="s">
        <v>58</v>
      </c>
      <c r="C326" s="261" t="s">
        <v>47</v>
      </c>
      <c r="D326" s="265" t="s">
        <v>70</v>
      </c>
      <c r="E326" s="261" t="str">
        <f t="shared" si="5"/>
        <v>BAMale5-9</v>
      </c>
      <c r="F326" s="261">
        <v>109</v>
      </c>
      <c r="G326" s="261">
        <v>6</v>
      </c>
    </row>
    <row r="327" spans="2:7" x14ac:dyDescent="0.2">
      <c r="B327" s="261" t="s">
        <v>58</v>
      </c>
      <c r="C327" s="261" t="s">
        <v>47</v>
      </c>
      <c r="D327" s="265" t="s">
        <v>71</v>
      </c>
      <c r="E327" s="261" t="str">
        <f t="shared" si="5"/>
        <v>BAMale10-14</v>
      </c>
      <c r="F327" s="261">
        <v>194</v>
      </c>
      <c r="G327" s="261">
        <v>4</v>
      </c>
    </row>
    <row r="328" spans="2:7" x14ac:dyDescent="0.2">
      <c r="B328" s="261" t="s">
        <v>58</v>
      </c>
      <c r="C328" s="261" t="s">
        <v>47</v>
      </c>
      <c r="D328" s="265" t="s">
        <v>72</v>
      </c>
      <c r="E328" s="261" t="str">
        <f t="shared" si="5"/>
        <v>BAMale15-19</v>
      </c>
      <c r="F328" s="261">
        <v>1583</v>
      </c>
      <c r="G328" s="261">
        <v>13</v>
      </c>
    </row>
    <row r="329" spans="2:7" x14ac:dyDescent="0.2">
      <c r="B329" s="261" t="s">
        <v>58</v>
      </c>
      <c r="C329" s="261" t="s">
        <v>47</v>
      </c>
      <c r="D329" s="265" t="s">
        <v>73</v>
      </c>
      <c r="E329" s="261" t="str">
        <f t="shared" si="5"/>
        <v>BAMale20-24</v>
      </c>
      <c r="F329" s="261">
        <v>2446</v>
      </c>
      <c r="G329" s="261">
        <v>28</v>
      </c>
    </row>
    <row r="330" spans="2:7" x14ac:dyDescent="0.2">
      <c r="B330" s="261" t="s">
        <v>58</v>
      </c>
      <c r="C330" s="261" t="s">
        <v>47</v>
      </c>
      <c r="D330" s="265" t="s">
        <v>74</v>
      </c>
      <c r="E330" s="261" t="str">
        <f t="shared" si="5"/>
        <v>BAMale25-29</v>
      </c>
      <c r="F330" s="261">
        <v>2124</v>
      </c>
      <c r="G330" s="261">
        <v>45</v>
      </c>
    </row>
    <row r="331" spans="2:7" x14ac:dyDescent="0.2">
      <c r="B331" s="261" t="s">
        <v>58</v>
      </c>
      <c r="C331" s="261" t="s">
        <v>47</v>
      </c>
      <c r="D331" s="265" t="s">
        <v>75</v>
      </c>
      <c r="E331" s="261" t="str">
        <f t="shared" si="5"/>
        <v>BAMale30-34</v>
      </c>
      <c r="F331" s="261">
        <v>1958</v>
      </c>
      <c r="G331" s="261">
        <v>69</v>
      </c>
    </row>
    <row r="332" spans="2:7" x14ac:dyDescent="0.2">
      <c r="B332" s="261" t="s">
        <v>58</v>
      </c>
      <c r="C332" s="261" t="s">
        <v>47</v>
      </c>
      <c r="D332" s="265" t="s">
        <v>76</v>
      </c>
      <c r="E332" s="261" t="str">
        <f t="shared" si="5"/>
        <v>BAMale35-39</v>
      </c>
      <c r="F332" s="261">
        <v>2287</v>
      </c>
      <c r="G332" s="261">
        <v>132</v>
      </c>
    </row>
    <row r="333" spans="2:7" x14ac:dyDescent="0.2">
      <c r="B333" s="261" t="s">
        <v>58</v>
      </c>
      <c r="C333" s="261" t="s">
        <v>47</v>
      </c>
      <c r="D333" s="265" t="s">
        <v>77</v>
      </c>
      <c r="E333" s="261" t="str">
        <f t="shared" si="5"/>
        <v>BAMale40-44</v>
      </c>
      <c r="F333" s="261">
        <v>2496</v>
      </c>
      <c r="G333" s="261">
        <v>183</v>
      </c>
    </row>
    <row r="334" spans="2:7" x14ac:dyDescent="0.2">
      <c r="B334" s="261" t="s">
        <v>58</v>
      </c>
      <c r="C334" s="261" t="s">
        <v>47</v>
      </c>
      <c r="D334" s="265" t="s">
        <v>78</v>
      </c>
      <c r="E334" s="261" t="str">
        <f t="shared" si="5"/>
        <v>BAMale45-49</v>
      </c>
      <c r="F334" s="261">
        <v>2761</v>
      </c>
      <c r="G334" s="261">
        <v>252</v>
      </c>
    </row>
    <row r="335" spans="2:7" x14ac:dyDescent="0.2">
      <c r="B335" s="261" t="s">
        <v>58</v>
      </c>
      <c r="C335" s="261" t="s">
        <v>47</v>
      </c>
      <c r="D335" s="265" t="s">
        <v>79</v>
      </c>
      <c r="E335" s="261" t="str">
        <f t="shared" si="5"/>
        <v>BAMale50-54</v>
      </c>
      <c r="F335" s="261">
        <v>3480</v>
      </c>
      <c r="G335" s="261">
        <v>340</v>
      </c>
    </row>
    <row r="336" spans="2:7" x14ac:dyDescent="0.2">
      <c r="B336" s="261" t="s">
        <v>58</v>
      </c>
      <c r="C336" s="261" t="s">
        <v>47</v>
      </c>
      <c r="D336" s="265" t="s">
        <v>80</v>
      </c>
      <c r="E336" s="261" t="str">
        <f t="shared" si="5"/>
        <v>BAMale55-59</v>
      </c>
      <c r="F336" s="261">
        <v>4185</v>
      </c>
      <c r="G336" s="261">
        <v>441</v>
      </c>
    </row>
    <row r="337" spans="2:7" x14ac:dyDescent="0.2">
      <c r="B337" s="261" t="s">
        <v>58</v>
      </c>
      <c r="C337" s="261" t="s">
        <v>47</v>
      </c>
      <c r="D337" s="265" t="s">
        <v>81</v>
      </c>
      <c r="E337" s="261" t="str">
        <f t="shared" si="5"/>
        <v>BAMale60-64</v>
      </c>
      <c r="F337" s="261">
        <v>4935</v>
      </c>
      <c r="G337" s="261">
        <v>591</v>
      </c>
    </row>
    <row r="338" spans="2:7" x14ac:dyDescent="0.2">
      <c r="B338" s="261" t="s">
        <v>58</v>
      </c>
      <c r="C338" s="261" t="s">
        <v>47</v>
      </c>
      <c r="D338" s="265" t="s">
        <v>82</v>
      </c>
      <c r="E338" s="261" t="str">
        <f t="shared" si="5"/>
        <v>BAMale65-69</v>
      </c>
      <c r="F338" s="261">
        <v>5399</v>
      </c>
      <c r="G338" s="261">
        <v>718</v>
      </c>
    </row>
    <row r="339" spans="2:7" x14ac:dyDescent="0.2">
      <c r="B339" s="261" t="s">
        <v>58</v>
      </c>
      <c r="C339" s="261" t="s">
        <v>47</v>
      </c>
      <c r="D339" s="265" t="s">
        <v>19</v>
      </c>
      <c r="E339" s="261" t="str">
        <f t="shared" si="5"/>
        <v>BAMale70-74</v>
      </c>
      <c r="F339" s="261">
        <v>5787</v>
      </c>
      <c r="G339" s="261">
        <v>748</v>
      </c>
    </row>
    <row r="340" spans="2:7" x14ac:dyDescent="0.2">
      <c r="B340" s="261" t="s">
        <v>58</v>
      </c>
      <c r="C340" s="261" t="s">
        <v>47</v>
      </c>
      <c r="D340" s="265" t="s">
        <v>20</v>
      </c>
      <c r="E340" s="261" t="str">
        <f t="shared" si="5"/>
        <v>BAMale75-79</v>
      </c>
      <c r="F340" s="261">
        <v>5749</v>
      </c>
      <c r="G340" s="261">
        <v>737</v>
      </c>
    </row>
    <row r="341" spans="2:7" x14ac:dyDescent="0.2">
      <c r="B341" s="261" t="s">
        <v>58</v>
      </c>
      <c r="C341" s="261" t="s">
        <v>47</v>
      </c>
      <c r="D341" s="265" t="s">
        <v>21</v>
      </c>
      <c r="E341" s="261" t="str">
        <f t="shared" si="5"/>
        <v>BAMale80-84</v>
      </c>
      <c r="F341" s="261">
        <v>5538</v>
      </c>
      <c r="G341" s="261">
        <v>658</v>
      </c>
    </row>
    <row r="342" spans="2:7" x14ac:dyDescent="0.2">
      <c r="B342" s="261" t="s">
        <v>58</v>
      </c>
      <c r="C342" s="261" t="s">
        <v>47</v>
      </c>
      <c r="D342" s="265" t="s">
        <v>22</v>
      </c>
      <c r="E342" s="261" t="str">
        <f t="shared" si="5"/>
        <v>BAMale85-89</v>
      </c>
      <c r="F342" s="261">
        <v>4223</v>
      </c>
      <c r="G342" s="261">
        <v>483</v>
      </c>
    </row>
    <row r="343" spans="2:7" x14ac:dyDescent="0.2">
      <c r="B343" s="261" t="s">
        <v>58</v>
      </c>
      <c r="C343" s="261" t="s">
        <v>47</v>
      </c>
      <c r="D343" s="265" t="s">
        <v>5</v>
      </c>
      <c r="E343" s="261" t="str">
        <f t="shared" si="5"/>
        <v>BAMale90+</v>
      </c>
      <c r="F343" s="261">
        <v>4500</v>
      </c>
      <c r="G343" s="261">
        <v>374</v>
      </c>
    </row>
    <row r="344" spans="2:7" x14ac:dyDescent="0.2">
      <c r="B344" s="261" t="s">
        <v>58</v>
      </c>
      <c r="C344" s="261" t="s">
        <v>3</v>
      </c>
      <c r="D344" s="265">
        <v>0</v>
      </c>
      <c r="E344" s="261" t="str">
        <f t="shared" si="5"/>
        <v>BATotal0</v>
      </c>
      <c r="F344" s="261">
        <v>2657</v>
      </c>
      <c r="G344" s="261">
        <v>31</v>
      </c>
    </row>
    <row r="345" spans="2:7" x14ac:dyDescent="0.2">
      <c r="B345" s="261" t="s">
        <v>58</v>
      </c>
      <c r="C345" s="261" t="s">
        <v>3</v>
      </c>
      <c r="D345" s="265" t="s">
        <v>18</v>
      </c>
      <c r="E345" s="261" t="str">
        <f t="shared" si="5"/>
        <v>BATotal1-4</v>
      </c>
      <c r="F345" s="261">
        <v>322</v>
      </c>
      <c r="G345" s="261">
        <v>11</v>
      </c>
    </row>
    <row r="346" spans="2:7" x14ac:dyDescent="0.2">
      <c r="B346" s="261" t="s">
        <v>58</v>
      </c>
      <c r="C346" s="261" t="s">
        <v>3</v>
      </c>
      <c r="D346" s="265" t="s">
        <v>70</v>
      </c>
      <c r="E346" s="261" t="str">
        <f t="shared" si="5"/>
        <v>BATotal5-9</v>
      </c>
      <c r="F346" s="261">
        <v>212</v>
      </c>
      <c r="G346" s="261">
        <v>10</v>
      </c>
    </row>
    <row r="347" spans="2:7" x14ac:dyDescent="0.2">
      <c r="B347" s="261" t="s">
        <v>58</v>
      </c>
      <c r="C347" s="261" t="s">
        <v>3</v>
      </c>
      <c r="D347" s="265" t="s">
        <v>71</v>
      </c>
      <c r="E347" s="261" t="str">
        <f t="shared" si="5"/>
        <v>BATotal10-14</v>
      </c>
      <c r="F347" s="261">
        <v>312</v>
      </c>
      <c r="G347" s="261">
        <v>7</v>
      </c>
    </row>
    <row r="348" spans="2:7" x14ac:dyDescent="0.2">
      <c r="B348" s="261" t="s">
        <v>58</v>
      </c>
      <c r="C348" s="261" t="s">
        <v>3</v>
      </c>
      <c r="D348" s="265" t="s">
        <v>72</v>
      </c>
      <c r="E348" s="261" t="str">
        <f t="shared" si="5"/>
        <v>BATotal15-19</v>
      </c>
      <c r="F348" s="261">
        <v>1877</v>
      </c>
      <c r="G348" s="261">
        <v>30</v>
      </c>
    </row>
    <row r="349" spans="2:7" x14ac:dyDescent="0.2">
      <c r="B349" s="261" t="s">
        <v>58</v>
      </c>
      <c r="C349" s="261" t="s">
        <v>3</v>
      </c>
      <c r="D349" s="265" t="s">
        <v>73</v>
      </c>
      <c r="E349" s="261" t="str">
        <f t="shared" si="5"/>
        <v>BATotal20-24</v>
      </c>
      <c r="F349" s="261">
        <v>2835</v>
      </c>
      <c r="G349" s="261">
        <v>45</v>
      </c>
    </row>
    <row r="350" spans="2:7" x14ac:dyDescent="0.2">
      <c r="B350" s="261" t="s">
        <v>58</v>
      </c>
      <c r="C350" s="261" t="s">
        <v>3</v>
      </c>
      <c r="D350" s="265" t="s">
        <v>74</v>
      </c>
      <c r="E350" s="261" t="str">
        <f t="shared" si="5"/>
        <v>BATotal25-29</v>
      </c>
      <c r="F350" s="261">
        <v>2554</v>
      </c>
      <c r="G350" s="261">
        <v>77</v>
      </c>
    </row>
    <row r="351" spans="2:7" x14ac:dyDescent="0.2">
      <c r="B351" s="261" t="s">
        <v>58</v>
      </c>
      <c r="C351" s="261" t="s">
        <v>3</v>
      </c>
      <c r="D351" s="265" t="s">
        <v>75</v>
      </c>
      <c r="E351" s="261" t="str">
        <f t="shared" si="5"/>
        <v>BATotal30-34</v>
      </c>
      <c r="F351" s="261">
        <v>2580</v>
      </c>
      <c r="G351" s="261">
        <v>119</v>
      </c>
    </row>
    <row r="352" spans="2:7" x14ac:dyDescent="0.2">
      <c r="B352" s="261" t="s">
        <v>58</v>
      </c>
      <c r="C352" s="261" t="s">
        <v>3</v>
      </c>
      <c r="D352" s="265" t="s">
        <v>76</v>
      </c>
      <c r="E352" s="261" t="str">
        <f t="shared" si="5"/>
        <v>BATotal35-39</v>
      </c>
      <c r="F352" s="261">
        <v>3262</v>
      </c>
      <c r="G352" s="261">
        <v>228</v>
      </c>
    </row>
    <row r="353" spans="2:7" x14ac:dyDescent="0.2">
      <c r="B353" s="261" t="s">
        <v>58</v>
      </c>
      <c r="C353" s="261" t="s">
        <v>3</v>
      </c>
      <c r="D353" s="265" t="s">
        <v>77</v>
      </c>
      <c r="E353" s="261" t="str">
        <f t="shared" si="5"/>
        <v>BATotal40-44</v>
      </c>
      <c r="F353" s="261">
        <v>3790</v>
      </c>
      <c r="G353" s="261">
        <v>341</v>
      </c>
    </row>
    <row r="354" spans="2:7" x14ac:dyDescent="0.2">
      <c r="B354" s="261" t="s">
        <v>58</v>
      </c>
      <c r="C354" s="261" t="s">
        <v>3</v>
      </c>
      <c r="D354" s="265" t="s">
        <v>78</v>
      </c>
      <c r="E354" s="261" t="str">
        <f t="shared" si="5"/>
        <v>BATotal45-49</v>
      </c>
      <c r="F354" s="261">
        <v>4304</v>
      </c>
      <c r="G354" s="261">
        <v>431</v>
      </c>
    </row>
    <row r="355" spans="2:7" x14ac:dyDescent="0.2">
      <c r="B355" s="261" t="s">
        <v>58</v>
      </c>
      <c r="C355" s="261" t="s">
        <v>3</v>
      </c>
      <c r="D355" s="265" t="s">
        <v>79</v>
      </c>
      <c r="E355" s="261" t="str">
        <f t="shared" si="5"/>
        <v>BATotal50-54</v>
      </c>
      <c r="F355" s="261">
        <v>5472</v>
      </c>
      <c r="G355" s="261">
        <v>563</v>
      </c>
    </row>
    <row r="356" spans="2:7" x14ac:dyDescent="0.2">
      <c r="B356" s="261" t="s">
        <v>58</v>
      </c>
      <c r="C356" s="261" t="s">
        <v>3</v>
      </c>
      <c r="D356" s="265" t="s">
        <v>80</v>
      </c>
      <c r="E356" s="261" t="str">
        <f t="shared" si="5"/>
        <v>BATotal55-59</v>
      </c>
      <c r="F356" s="261">
        <v>6673</v>
      </c>
      <c r="G356" s="261">
        <v>712</v>
      </c>
    </row>
    <row r="357" spans="2:7" x14ac:dyDescent="0.2">
      <c r="B357" s="261" t="s">
        <v>58</v>
      </c>
      <c r="C357" s="261" t="s">
        <v>3</v>
      </c>
      <c r="D357" s="265" t="s">
        <v>81</v>
      </c>
      <c r="E357" s="261" t="str">
        <f t="shared" si="5"/>
        <v>BATotal60-64</v>
      </c>
      <c r="F357" s="261">
        <v>8051</v>
      </c>
      <c r="G357" s="261">
        <v>981</v>
      </c>
    </row>
    <row r="358" spans="2:7" x14ac:dyDescent="0.2">
      <c r="B358" s="261" t="s">
        <v>58</v>
      </c>
      <c r="C358" s="261" t="s">
        <v>3</v>
      </c>
      <c r="D358" s="265" t="s">
        <v>82</v>
      </c>
      <c r="E358" s="261" t="str">
        <f t="shared" si="5"/>
        <v>BATotal65-69</v>
      </c>
      <c r="F358" s="261">
        <v>9072</v>
      </c>
      <c r="G358" s="261">
        <v>1199</v>
      </c>
    </row>
    <row r="359" spans="2:7" x14ac:dyDescent="0.2">
      <c r="B359" s="261" t="s">
        <v>58</v>
      </c>
      <c r="C359" s="261" t="s">
        <v>3</v>
      </c>
      <c r="D359" s="265" t="s">
        <v>19</v>
      </c>
      <c r="E359" s="261" t="str">
        <f t="shared" si="5"/>
        <v>BATotal70-74</v>
      </c>
      <c r="F359" s="261">
        <v>10070</v>
      </c>
      <c r="G359" s="261">
        <v>1279</v>
      </c>
    </row>
    <row r="360" spans="2:7" x14ac:dyDescent="0.2">
      <c r="B360" s="261" t="s">
        <v>58</v>
      </c>
      <c r="C360" s="261" t="s">
        <v>3</v>
      </c>
      <c r="D360" s="265" t="s">
        <v>20</v>
      </c>
      <c r="E360" s="261" t="str">
        <f t="shared" si="5"/>
        <v>BATotal75-79</v>
      </c>
      <c r="F360" s="261">
        <v>10441</v>
      </c>
      <c r="G360" s="261">
        <v>1285</v>
      </c>
    </row>
    <row r="361" spans="2:7" x14ac:dyDescent="0.2">
      <c r="B361" s="261" t="s">
        <v>58</v>
      </c>
      <c r="C361" s="261" t="s">
        <v>3</v>
      </c>
      <c r="D361" s="265" t="s">
        <v>21</v>
      </c>
      <c r="E361" s="261" t="str">
        <f t="shared" si="5"/>
        <v>BATotal80-84</v>
      </c>
      <c r="F361" s="261">
        <v>11074</v>
      </c>
      <c r="G361" s="261">
        <v>1250</v>
      </c>
    </row>
    <row r="362" spans="2:7" x14ac:dyDescent="0.2">
      <c r="B362" s="261" t="s">
        <v>58</v>
      </c>
      <c r="C362" s="261" t="s">
        <v>3</v>
      </c>
      <c r="D362" s="265" t="s">
        <v>22</v>
      </c>
      <c r="E362" s="261" t="str">
        <f t="shared" si="5"/>
        <v>BATotal85-89</v>
      </c>
      <c r="F362" s="261">
        <v>9203</v>
      </c>
      <c r="G362" s="261">
        <v>985</v>
      </c>
    </row>
    <row r="363" spans="2:7" x14ac:dyDescent="0.2">
      <c r="B363" s="261" t="s">
        <v>58</v>
      </c>
      <c r="C363" s="261" t="s">
        <v>3</v>
      </c>
      <c r="D363" s="265" t="s">
        <v>5</v>
      </c>
      <c r="E363" s="261" t="str">
        <f t="shared" si="5"/>
        <v>BATotal90+</v>
      </c>
      <c r="F363" s="261">
        <v>11239</v>
      </c>
      <c r="G363" s="261">
        <v>841</v>
      </c>
    </row>
    <row r="364" spans="2:7" x14ac:dyDescent="0.2">
      <c r="B364" s="261" t="s">
        <v>53</v>
      </c>
      <c r="C364" s="261" t="s">
        <v>48</v>
      </c>
      <c r="D364" s="265">
        <v>0</v>
      </c>
      <c r="E364" s="261" t="str">
        <f t="shared" si="5"/>
        <v>CEFemale0</v>
      </c>
      <c r="F364" s="261">
        <v>627</v>
      </c>
      <c r="G364" s="261">
        <v>8</v>
      </c>
    </row>
    <row r="365" spans="2:7" x14ac:dyDescent="0.2">
      <c r="B365" s="261" t="s">
        <v>53</v>
      </c>
      <c r="C365" s="261" t="s">
        <v>48</v>
      </c>
      <c r="D365" s="265" t="s">
        <v>18</v>
      </c>
      <c r="E365" s="261" t="str">
        <f t="shared" si="5"/>
        <v>CEFemale1-4</v>
      </c>
      <c r="F365" s="261">
        <v>97</v>
      </c>
      <c r="G365" s="261">
        <v>6</v>
      </c>
    </row>
    <row r="366" spans="2:7" x14ac:dyDescent="0.2">
      <c r="B366" s="261" t="s">
        <v>53</v>
      </c>
      <c r="C366" s="261" t="s">
        <v>48</v>
      </c>
      <c r="D366" s="265" t="s">
        <v>70</v>
      </c>
      <c r="E366" s="261" t="str">
        <f t="shared" si="5"/>
        <v>CEFemale5-9</v>
      </c>
      <c r="F366" s="261">
        <v>52</v>
      </c>
      <c r="G366" s="261">
        <v>3</v>
      </c>
    </row>
    <row r="367" spans="2:7" x14ac:dyDescent="0.2">
      <c r="B367" s="261" t="s">
        <v>53</v>
      </c>
      <c r="C367" s="261" t="s">
        <v>48</v>
      </c>
      <c r="D367" s="265" t="s">
        <v>71</v>
      </c>
      <c r="E367" s="261" t="str">
        <f t="shared" si="5"/>
        <v>CEFemale10-14</v>
      </c>
      <c r="F367" s="261">
        <v>83</v>
      </c>
      <c r="G367" s="261">
        <v>5</v>
      </c>
    </row>
    <row r="368" spans="2:7" x14ac:dyDescent="0.2">
      <c r="B368" s="261" t="s">
        <v>53</v>
      </c>
      <c r="C368" s="261" t="s">
        <v>48</v>
      </c>
      <c r="D368" s="265" t="s">
        <v>72</v>
      </c>
      <c r="E368" s="261" t="str">
        <f t="shared" si="5"/>
        <v>CEFemale15-19</v>
      </c>
      <c r="F368" s="261">
        <v>176</v>
      </c>
      <c r="G368" s="261">
        <v>7</v>
      </c>
    </row>
    <row r="369" spans="2:7" x14ac:dyDescent="0.2">
      <c r="B369" s="261" t="s">
        <v>53</v>
      </c>
      <c r="C369" s="261" t="s">
        <v>48</v>
      </c>
      <c r="D369" s="265" t="s">
        <v>73</v>
      </c>
      <c r="E369" s="261" t="str">
        <f t="shared" si="5"/>
        <v>CEFemale20-24</v>
      </c>
      <c r="F369" s="261">
        <v>285</v>
      </c>
      <c r="G369" s="261">
        <v>20</v>
      </c>
    </row>
    <row r="370" spans="2:7" x14ac:dyDescent="0.2">
      <c r="B370" s="261" t="s">
        <v>53</v>
      </c>
      <c r="C370" s="261" t="s">
        <v>48</v>
      </c>
      <c r="D370" s="265" t="s">
        <v>74</v>
      </c>
      <c r="E370" s="261" t="str">
        <f t="shared" si="5"/>
        <v>CEFemale25-29</v>
      </c>
      <c r="F370" s="261">
        <v>278</v>
      </c>
      <c r="G370" s="261">
        <v>19</v>
      </c>
    </row>
    <row r="371" spans="2:7" x14ac:dyDescent="0.2">
      <c r="B371" s="261" t="s">
        <v>53</v>
      </c>
      <c r="C371" s="261" t="s">
        <v>48</v>
      </c>
      <c r="D371" s="265" t="s">
        <v>75</v>
      </c>
      <c r="E371" s="261" t="str">
        <f t="shared" si="5"/>
        <v>CEFemale30-34</v>
      </c>
      <c r="F371" s="261">
        <v>407</v>
      </c>
      <c r="G371" s="261">
        <v>53</v>
      </c>
    </row>
    <row r="372" spans="2:7" x14ac:dyDescent="0.2">
      <c r="B372" s="261" t="s">
        <v>53</v>
      </c>
      <c r="C372" s="261" t="s">
        <v>48</v>
      </c>
      <c r="D372" s="265" t="s">
        <v>76</v>
      </c>
      <c r="E372" s="261" t="str">
        <f t="shared" si="5"/>
        <v>CEFemale35-39</v>
      </c>
      <c r="F372" s="261">
        <v>515</v>
      </c>
      <c r="G372" s="261">
        <v>74</v>
      </c>
    </row>
    <row r="373" spans="2:7" x14ac:dyDescent="0.2">
      <c r="B373" s="261" t="s">
        <v>53</v>
      </c>
      <c r="C373" s="261" t="s">
        <v>48</v>
      </c>
      <c r="D373" s="265" t="s">
        <v>77</v>
      </c>
      <c r="E373" s="261" t="str">
        <f t="shared" si="5"/>
        <v>CEFemale40-44</v>
      </c>
      <c r="F373" s="261">
        <v>636</v>
      </c>
      <c r="G373" s="261">
        <v>96</v>
      </c>
    </row>
    <row r="374" spans="2:7" x14ac:dyDescent="0.2">
      <c r="B374" s="261" t="s">
        <v>53</v>
      </c>
      <c r="C374" s="261" t="s">
        <v>48</v>
      </c>
      <c r="D374" s="265" t="s">
        <v>78</v>
      </c>
      <c r="E374" s="261" t="str">
        <f t="shared" si="5"/>
        <v>CEFemale45-49</v>
      </c>
      <c r="F374" s="261">
        <v>826</v>
      </c>
      <c r="G374" s="261">
        <v>127</v>
      </c>
    </row>
    <row r="375" spans="2:7" x14ac:dyDescent="0.2">
      <c r="B375" s="261" t="s">
        <v>53</v>
      </c>
      <c r="C375" s="261" t="s">
        <v>48</v>
      </c>
      <c r="D375" s="265" t="s">
        <v>79</v>
      </c>
      <c r="E375" s="261" t="str">
        <f t="shared" si="5"/>
        <v>CEFemale50-54</v>
      </c>
      <c r="F375" s="261">
        <v>1108</v>
      </c>
      <c r="G375" s="261">
        <v>207</v>
      </c>
    </row>
    <row r="376" spans="2:7" x14ac:dyDescent="0.2">
      <c r="B376" s="261" t="s">
        <v>53</v>
      </c>
      <c r="C376" s="261" t="s">
        <v>48</v>
      </c>
      <c r="D376" s="265" t="s">
        <v>80</v>
      </c>
      <c r="E376" s="261" t="str">
        <f t="shared" si="5"/>
        <v>CEFemale55-59</v>
      </c>
      <c r="F376" s="261">
        <v>1464</v>
      </c>
      <c r="G376" s="261">
        <v>276</v>
      </c>
    </row>
    <row r="377" spans="2:7" x14ac:dyDescent="0.2">
      <c r="B377" s="261" t="s">
        <v>53</v>
      </c>
      <c r="C377" s="261" t="s">
        <v>48</v>
      </c>
      <c r="D377" s="265" t="s">
        <v>81</v>
      </c>
      <c r="E377" s="261" t="str">
        <f t="shared" si="5"/>
        <v>CEFemale60-64</v>
      </c>
      <c r="F377" s="261">
        <v>1831</v>
      </c>
      <c r="G377" s="261">
        <v>377</v>
      </c>
    </row>
    <row r="378" spans="2:7" x14ac:dyDescent="0.2">
      <c r="B378" s="261" t="s">
        <v>53</v>
      </c>
      <c r="C378" s="261" t="s">
        <v>48</v>
      </c>
      <c r="D378" s="265" t="s">
        <v>82</v>
      </c>
      <c r="E378" s="261" t="str">
        <f t="shared" si="5"/>
        <v>CEFemale65-69</v>
      </c>
      <c r="F378" s="261">
        <v>2372</v>
      </c>
      <c r="G378" s="261">
        <v>470</v>
      </c>
    </row>
    <row r="379" spans="2:7" x14ac:dyDescent="0.2">
      <c r="B379" s="261" t="s">
        <v>53</v>
      </c>
      <c r="C379" s="261" t="s">
        <v>48</v>
      </c>
      <c r="D379" s="265" t="s">
        <v>19</v>
      </c>
      <c r="E379" s="261" t="str">
        <f t="shared" si="5"/>
        <v>CEFemale70-74</v>
      </c>
      <c r="F379" s="261">
        <v>3068</v>
      </c>
      <c r="G379" s="261">
        <v>663</v>
      </c>
    </row>
    <row r="380" spans="2:7" x14ac:dyDescent="0.2">
      <c r="B380" s="261" t="s">
        <v>53</v>
      </c>
      <c r="C380" s="261" t="s">
        <v>48</v>
      </c>
      <c r="D380" s="265" t="s">
        <v>20</v>
      </c>
      <c r="E380" s="261" t="str">
        <f t="shared" si="5"/>
        <v>CEFemale75-79</v>
      </c>
      <c r="F380" s="261">
        <v>3239</v>
      </c>
      <c r="G380" s="261">
        <v>686</v>
      </c>
    </row>
    <row r="381" spans="2:7" x14ac:dyDescent="0.2">
      <c r="B381" s="261" t="s">
        <v>53</v>
      </c>
      <c r="C381" s="261" t="s">
        <v>48</v>
      </c>
      <c r="D381" s="265" t="s">
        <v>21</v>
      </c>
      <c r="E381" s="261" t="str">
        <f t="shared" si="5"/>
        <v>CEFemale80-84</v>
      </c>
      <c r="F381" s="261">
        <v>4204</v>
      </c>
      <c r="G381" s="261">
        <v>777</v>
      </c>
    </row>
    <row r="382" spans="2:7" x14ac:dyDescent="0.2">
      <c r="B382" s="261" t="s">
        <v>53</v>
      </c>
      <c r="C382" s="261" t="s">
        <v>48</v>
      </c>
      <c r="D382" s="265" t="s">
        <v>22</v>
      </c>
      <c r="E382" s="261" t="str">
        <f t="shared" si="5"/>
        <v>CEFemale85-89</v>
      </c>
      <c r="F382" s="261">
        <v>3567</v>
      </c>
      <c r="G382" s="261">
        <v>567</v>
      </c>
    </row>
    <row r="383" spans="2:7" x14ac:dyDescent="0.2">
      <c r="B383" s="261" t="s">
        <v>53</v>
      </c>
      <c r="C383" s="261" t="s">
        <v>48</v>
      </c>
      <c r="D383" s="265" t="s">
        <v>5</v>
      </c>
      <c r="E383" s="261" t="str">
        <f t="shared" si="5"/>
        <v>CEFemale90+</v>
      </c>
      <c r="F383" s="261">
        <v>4668</v>
      </c>
      <c r="G383" s="261">
        <v>538</v>
      </c>
    </row>
    <row r="384" spans="2:7" x14ac:dyDescent="0.2">
      <c r="B384" s="261" t="s">
        <v>53</v>
      </c>
      <c r="C384" s="261" t="s">
        <v>47</v>
      </c>
      <c r="D384" s="265">
        <v>0</v>
      </c>
      <c r="E384" s="261" t="str">
        <f t="shared" si="5"/>
        <v>CEMale0</v>
      </c>
      <c r="F384" s="261">
        <v>770</v>
      </c>
      <c r="G384" s="261">
        <v>12</v>
      </c>
    </row>
    <row r="385" spans="2:7" x14ac:dyDescent="0.2">
      <c r="B385" s="261" t="s">
        <v>53</v>
      </c>
      <c r="C385" s="261" t="s">
        <v>47</v>
      </c>
      <c r="D385" s="265" t="s">
        <v>18</v>
      </c>
      <c r="E385" s="261" t="str">
        <f t="shared" si="5"/>
        <v>CEMale1-4</v>
      </c>
      <c r="F385" s="261">
        <v>112</v>
      </c>
      <c r="G385" s="261">
        <v>3</v>
      </c>
    </row>
    <row r="386" spans="2:7" x14ac:dyDescent="0.2">
      <c r="B386" s="261" t="s">
        <v>53</v>
      </c>
      <c r="C386" s="261" t="s">
        <v>47</v>
      </c>
      <c r="D386" s="265" t="s">
        <v>70</v>
      </c>
      <c r="E386" s="261" t="str">
        <f t="shared" si="5"/>
        <v>CEMale5-9</v>
      </c>
      <c r="F386" s="261">
        <v>68</v>
      </c>
      <c r="G386" s="261">
        <v>5</v>
      </c>
    </row>
    <row r="387" spans="2:7" x14ac:dyDescent="0.2">
      <c r="B387" s="261" t="s">
        <v>53</v>
      </c>
      <c r="C387" s="261" t="s">
        <v>47</v>
      </c>
      <c r="D387" s="265" t="s">
        <v>71</v>
      </c>
      <c r="E387" s="261" t="str">
        <f t="shared" si="5"/>
        <v>CEMale10-14</v>
      </c>
      <c r="F387" s="261">
        <v>156</v>
      </c>
      <c r="G387" s="261">
        <v>5</v>
      </c>
    </row>
    <row r="388" spans="2:7" x14ac:dyDescent="0.2">
      <c r="B388" s="261" t="s">
        <v>53</v>
      </c>
      <c r="C388" s="261" t="s">
        <v>47</v>
      </c>
      <c r="D388" s="265" t="s">
        <v>72</v>
      </c>
      <c r="E388" s="261" t="str">
        <f t="shared" si="5"/>
        <v>CEMale15-19</v>
      </c>
      <c r="F388" s="261">
        <v>908</v>
      </c>
      <c r="G388" s="261">
        <v>10</v>
      </c>
    </row>
    <row r="389" spans="2:7" x14ac:dyDescent="0.2">
      <c r="B389" s="261" t="s">
        <v>53</v>
      </c>
      <c r="C389" s="261" t="s">
        <v>47</v>
      </c>
      <c r="D389" s="265" t="s">
        <v>73</v>
      </c>
      <c r="E389" s="261" t="str">
        <f t="shared" ref="E389:E452" si="6">_xlfn.CONCAT(B389,C389,D389)</f>
        <v>CEMale20-24</v>
      </c>
      <c r="F389" s="261">
        <v>1482</v>
      </c>
      <c r="G389" s="261">
        <v>26</v>
      </c>
    </row>
    <row r="390" spans="2:7" x14ac:dyDescent="0.2">
      <c r="B390" s="261" t="s">
        <v>53</v>
      </c>
      <c r="C390" s="261" t="s">
        <v>47</v>
      </c>
      <c r="D390" s="265" t="s">
        <v>74</v>
      </c>
      <c r="E390" s="261" t="str">
        <f t="shared" si="6"/>
        <v>CEMale25-29</v>
      </c>
      <c r="F390" s="261">
        <v>1308</v>
      </c>
      <c r="G390" s="261">
        <v>50</v>
      </c>
    </row>
    <row r="391" spans="2:7" x14ac:dyDescent="0.2">
      <c r="B391" s="261" t="s">
        <v>53</v>
      </c>
      <c r="C391" s="261" t="s">
        <v>47</v>
      </c>
      <c r="D391" s="265" t="s">
        <v>75</v>
      </c>
      <c r="E391" s="261" t="str">
        <f t="shared" si="6"/>
        <v>CEMale30-34</v>
      </c>
      <c r="F391" s="261">
        <v>1266</v>
      </c>
      <c r="G391" s="261">
        <v>85</v>
      </c>
    </row>
    <row r="392" spans="2:7" x14ac:dyDescent="0.2">
      <c r="B392" s="261" t="s">
        <v>53</v>
      </c>
      <c r="C392" s="261" t="s">
        <v>47</v>
      </c>
      <c r="D392" s="265" t="s">
        <v>76</v>
      </c>
      <c r="E392" s="261" t="str">
        <f t="shared" si="6"/>
        <v>CEMale35-39</v>
      </c>
      <c r="F392" s="261">
        <v>1338</v>
      </c>
      <c r="G392" s="261">
        <v>141</v>
      </c>
    </row>
    <row r="393" spans="2:7" x14ac:dyDescent="0.2">
      <c r="B393" s="261" t="s">
        <v>53</v>
      </c>
      <c r="C393" s="261" t="s">
        <v>47</v>
      </c>
      <c r="D393" s="265" t="s">
        <v>77</v>
      </c>
      <c r="E393" s="261" t="str">
        <f t="shared" si="6"/>
        <v>CEMale40-44</v>
      </c>
      <c r="F393" s="261">
        <v>1601</v>
      </c>
      <c r="G393" s="261">
        <v>203</v>
      </c>
    </row>
    <row r="394" spans="2:7" x14ac:dyDescent="0.2">
      <c r="B394" s="261" t="s">
        <v>53</v>
      </c>
      <c r="C394" s="261" t="s">
        <v>47</v>
      </c>
      <c r="D394" s="265" t="s">
        <v>78</v>
      </c>
      <c r="E394" s="261" t="str">
        <f t="shared" si="6"/>
        <v>CEMale45-49</v>
      </c>
      <c r="F394" s="261">
        <v>1612</v>
      </c>
      <c r="G394" s="261">
        <v>243</v>
      </c>
    </row>
    <row r="395" spans="2:7" x14ac:dyDescent="0.2">
      <c r="B395" s="261" t="s">
        <v>53</v>
      </c>
      <c r="C395" s="261" t="s">
        <v>47</v>
      </c>
      <c r="D395" s="265" t="s">
        <v>79</v>
      </c>
      <c r="E395" s="261" t="str">
        <f t="shared" si="6"/>
        <v>CEMale50-54</v>
      </c>
      <c r="F395" s="261">
        <v>2076</v>
      </c>
      <c r="G395" s="261">
        <v>331</v>
      </c>
    </row>
    <row r="396" spans="2:7" x14ac:dyDescent="0.2">
      <c r="B396" s="261" t="s">
        <v>53</v>
      </c>
      <c r="C396" s="261" t="s">
        <v>47</v>
      </c>
      <c r="D396" s="265" t="s">
        <v>80</v>
      </c>
      <c r="E396" s="261" t="str">
        <f t="shared" si="6"/>
        <v>CEMale55-59</v>
      </c>
      <c r="F396" s="261">
        <v>2638</v>
      </c>
      <c r="G396" s="261">
        <v>439</v>
      </c>
    </row>
    <row r="397" spans="2:7" x14ac:dyDescent="0.2">
      <c r="B397" s="261" t="s">
        <v>53</v>
      </c>
      <c r="C397" s="261" t="s">
        <v>47</v>
      </c>
      <c r="D397" s="265" t="s">
        <v>81</v>
      </c>
      <c r="E397" s="261" t="str">
        <f t="shared" si="6"/>
        <v>CEMale60-64</v>
      </c>
      <c r="F397" s="261">
        <v>2738</v>
      </c>
      <c r="G397" s="261">
        <v>564</v>
      </c>
    </row>
    <row r="398" spans="2:7" x14ac:dyDescent="0.2">
      <c r="B398" s="261" t="s">
        <v>53</v>
      </c>
      <c r="C398" s="261" t="s">
        <v>47</v>
      </c>
      <c r="D398" s="265" t="s">
        <v>82</v>
      </c>
      <c r="E398" s="261" t="str">
        <f t="shared" si="6"/>
        <v>CEMale65-69</v>
      </c>
      <c r="F398" s="261">
        <v>3231</v>
      </c>
      <c r="G398" s="261">
        <v>707</v>
      </c>
    </row>
    <row r="399" spans="2:7" x14ac:dyDescent="0.2">
      <c r="B399" s="261" t="s">
        <v>53</v>
      </c>
      <c r="C399" s="261" t="s">
        <v>47</v>
      </c>
      <c r="D399" s="265" t="s">
        <v>19</v>
      </c>
      <c r="E399" s="261" t="str">
        <f t="shared" si="6"/>
        <v>CEMale70-74</v>
      </c>
      <c r="F399" s="261">
        <v>3737</v>
      </c>
      <c r="G399" s="261">
        <v>857</v>
      </c>
    </row>
    <row r="400" spans="2:7" x14ac:dyDescent="0.2">
      <c r="B400" s="261" t="s">
        <v>53</v>
      </c>
      <c r="C400" s="261" t="s">
        <v>47</v>
      </c>
      <c r="D400" s="265" t="s">
        <v>20</v>
      </c>
      <c r="E400" s="261" t="str">
        <f t="shared" si="6"/>
        <v>CEMale75-79</v>
      </c>
      <c r="F400" s="261">
        <v>3743</v>
      </c>
      <c r="G400" s="261">
        <v>897</v>
      </c>
    </row>
    <row r="401" spans="2:7" x14ac:dyDescent="0.2">
      <c r="B401" s="261" t="s">
        <v>53</v>
      </c>
      <c r="C401" s="261" t="s">
        <v>47</v>
      </c>
      <c r="D401" s="265" t="s">
        <v>21</v>
      </c>
      <c r="E401" s="261" t="str">
        <f t="shared" si="6"/>
        <v>CEMale80-84</v>
      </c>
      <c r="F401" s="261">
        <v>4116</v>
      </c>
      <c r="G401" s="261">
        <v>926</v>
      </c>
    </row>
    <row r="402" spans="2:7" x14ac:dyDescent="0.2">
      <c r="B402" s="261" t="s">
        <v>53</v>
      </c>
      <c r="C402" s="261" t="s">
        <v>47</v>
      </c>
      <c r="D402" s="265" t="s">
        <v>22</v>
      </c>
      <c r="E402" s="261" t="str">
        <f t="shared" si="6"/>
        <v>CEMale85-89</v>
      </c>
      <c r="F402" s="261">
        <v>3003</v>
      </c>
      <c r="G402" s="261">
        <v>638</v>
      </c>
    </row>
    <row r="403" spans="2:7" x14ac:dyDescent="0.2">
      <c r="B403" s="261" t="s">
        <v>53</v>
      </c>
      <c r="C403" s="261" t="s">
        <v>47</v>
      </c>
      <c r="D403" s="265" t="s">
        <v>5</v>
      </c>
      <c r="E403" s="261" t="str">
        <f t="shared" si="6"/>
        <v>CEMale90+</v>
      </c>
      <c r="F403" s="261">
        <v>3289</v>
      </c>
      <c r="G403" s="261">
        <v>494</v>
      </c>
    </row>
    <row r="404" spans="2:7" x14ac:dyDescent="0.2">
      <c r="B404" s="261" t="s">
        <v>53</v>
      </c>
      <c r="C404" s="261" t="s">
        <v>3</v>
      </c>
      <c r="D404" s="265">
        <v>0</v>
      </c>
      <c r="E404" s="261" t="str">
        <f t="shared" si="6"/>
        <v>CETotal0</v>
      </c>
      <c r="F404" s="261">
        <v>1397</v>
      </c>
      <c r="G404" s="261">
        <v>20</v>
      </c>
    </row>
    <row r="405" spans="2:7" x14ac:dyDescent="0.2">
      <c r="B405" s="261" t="s">
        <v>53</v>
      </c>
      <c r="C405" s="261" t="s">
        <v>3</v>
      </c>
      <c r="D405" s="265" t="s">
        <v>18</v>
      </c>
      <c r="E405" s="261" t="str">
        <f t="shared" si="6"/>
        <v>CETotal1-4</v>
      </c>
      <c r="F405" s="261">
        <v>209</v>
      </c>
      <c r="G405" s="261">
        <v>9</v>
      </c>
    </row>
    <row r="406" spans="2:7" x14ac:dyDescent="0.2">
      <c r="B406" s="261" t="s">
        <v>53</v>
      </c>
      <c r="C406" s="261" t="s">
        <v>3</v>
      </c>
      <c r="D406" s="265" t="s">
        <v>70</v>
      </c>
      <c r="E406" s="261" t="str">
        <f t="shared" si="6"/>
        <v>CETotal5-9</v>
      </c>
      <c r="F406" s="261">
        <v>120</v>
      </c>
      <c r="G406" s="261">
        <v>8</v>
      </c>
    </row>
    <row r="407" spans="2:7" x14ac:dyDescent="0.2">
      <c r="B407" s="261" t="s">
        <v>53</v>
      </c>
      <c r="C407" s="261" t="s">
        <v>3</v>
      </c>
      <c r="D407" s="265" t="s">
        <v>71</v>
      </c>
      <c r="E407" s="261" t="str">
        <f t="shared" si="6"/>
        <v>CETotal10-14</v>
      </c>
      <c r="F407" s="261">
        <v>239</v>
      </c>
      <c r="G407" s="261">
        <v>10</v>
      </c>
    </row>
    <row r="408" spans="2:7" x14ac:dyDescent="0.2">
      <c r="B408" s="261" t="s">
        <v>53</v>
      </c>
      <c r="C408" s="261" t="s">
        <v>3</v>
      </c>
      <c r="D408" s="265" t="s">
        <v>72</v>
      </c>
      <c r="E408" s="261" t="str">
        <f t="shared" si="6"/>
        <v>CETotal15-19</v>
      </c>
      <c r="F408" s="261">
        <v>1084</v>
      </c>
      <c r="G408" s="261">
        <v>17</v>
      </c>
    </row>
    <row r="409" spans="2:7" x14ac:dyDescent="0.2">
      <c r="B409" s="261" t="s">
        <v>53</v>
      </c>
      <c r="C409" s="261" t="s">
        <v>3</v>
      </c>
      <c r="D409" s="265" t="s">
        <v>73</v>
      </c>
      <c r="E409" s="261" t="str">
        <f t="shared" si="6"/>
        <v>CETotal20-24</v>
      </c>
      <c r="F409" s="261">
        <v>1767</v>
      </c>
      <c r="G409" s="261">
        <v>46</v>
      </c>
    </row>
    <row r="410" spans="2:7" x14ac:dyDescent="0.2">
      <c r="B410" s="261" t="s">
        <v>53</v>
      </c>
      <c r="C410" s="261" t="s">
        <v>3</v>
      </c>
      <c r="D410" s="265" t="s">
        <v>74</v>
      </c>
      <c r="E410" s="261" t="str">
        <f t="shared" si="6"/>
        <v>CETotal25-29</v>
      </c>
      <c r="F410" s="261">
        <v>1586</v>
      </c>
      <c r="G410" s="261">
        <v>69</v>
      </c>
    </row>
    <row r="411" spans="2:7" x14ac:dyDescent="0.2">
      <c r="B411" s="261" t="s">
        <v>53</v>
      </c>
      <c r="C411" s="261" t="s">
        <v>3</v>
      </c>
      <c r="D411" s="265" t="s">
        <v>75</v>
      </c>
      <c r="E411" s="261" t="str">
        <f t="shared" si="6"/>
        <v>CETotal30-34</v>
      </c>
      <c r="F411" s="261">
        <v>1673</v>
      </c>
      <c r="G411" s="261">
        <v>138</v>
      </c>
    </row>
    <row r="412" spans="2:7" x14ac:dyDescent="0.2">
      <c r="B412" s="261" t="s">
        <v>53</v>
      </c>
      <c r="C412" s="261" t="s">
        <v>3</v>
      </c>
      <c r="D412" s="265" t="s">
        <v>76</v>
      </c>
      <c r="E412" s="261" t="str">
        <f t="shared" si="6"/>
        <v>CETotal35-39</v>
      </c>
      <c r="F412" s="261">
        <v>1853</v>
      </c>
      <c r="G412" s="261">
        <v>215</v>
      </c>
    </row>
    <row r="413" spans="2:7" x14ac:dyDescent="0.2">
      <c r="B413" s="261" t="s">
        <v>53</v>
      </c>
      <c r="C413" s="261" t="s">
        <v>3</v>
      </c>
      <c r="D413" s="265" t="s">
        <v>77</v>
      </c>
      <c r="E413" s="261" t="str">
        <f t="shared" si="6"/>
        <v>CETotal40-44</v>
      </c>
      <c r="F413" s="261">
        <v>2237</v>
      </c>
      <c r="G413" s="261">
        <v>299</v>
      </c>
    </row>
    <row r="414" spans="2:7" x14ac:dyDescent="0.2">
      <c r="B414" s="261" t="s">
        <v>53</v>
      </c>
      <c r="C414" s="261" t="s">
        <v>3</v>
      </c>
      <c r="D414" s="265" t="s">
        <v>78</v>
      </c>
      <c r="E414" s="261" t="str">
        <f t="shared" si="6"/>
        <v>CETotal45-49</v>
      </c>
      <c r="F414" s="261">
        <v>2438</v>
      </c>
      <c r="G414" s="261">
        <v>370</v>
      </c>
    </row>
    <row r="415" spans="2:7" x14ac:dyDescent="0.2">
      <c r="B415" s="261" t="s">
        <v>53</v>
      </c>
      <c r="C415" s="261" t="s">
        <v>3</v>
      </c>
      <c r="D415" s="265" t="s">
        <v>79</v>
      </c>
      <c r="E415" s="261" t="str">
        <f t="shared" si="6"/>
        <v>CETotal50-54</v>
      </c>
      <c r="F415" s="261">
        <v>3184</v>
      </c>
      <c r="G415" s="261">
        <v>538</v>
      </c>
    </row>
    <row r="416" spans="2:7" x14ac:dyDescent="0.2">
      <c r="B416" s="261" t="s">
        <v>53</v>
      </c>
      <c r="C416" s="261" t="s">
        <v>3</v>
      </c>
      <c r="D416" s="265" t="s">
        <v>80</v>
      </c>
      <c r="E416" s="261" t="str">
        <f t="shared" si="6"/>
        <v>CETotal55-59</v>
      </c>
      <c r="F416" s="261">
        <v>4102</v>
      </c>
      <c r="G416" s="261">
        <v>715</v>
      </c>
    </row>
    <row r="417" spans="2:7" x14ac:dyDescent="0.2">
      <c r="B417" s="261" t="s">
        <v>53</v>
      </c>
      <c r="C417" s="261" t="s">
        <v>3</v>
      </c>
      <c r="D417" s="265" t="s">
        <v>81</v>
      </c>
      <c r="E417" s="261" t="str">
        <f t="shared" si="6"/>
        <v>CETotal60-64</v>
      </c>
      <c r="F417" s="261">
        <v>4569</v>
      </c>
      <c r="G417" s="261">
        <v>941</v>
      </c>
    </row>
    <row r="418" spans="2:7" x14ac:dyDescent="0.2">
      <c r="B418" s="261" t="s">
        <v>53</v>
      </c>
      <c r="C418" s="261" t="s">
        <v>3</v>
      </c>
      <c r="D418" s="265" t="s">
        <v>82</v>
      </c>
      <c r="E418" s="261" t="str">
        <f t="shared" si="6"/>
        <v>CETotal65-69</v>
      </c>
      <c r="F418" s="261">
        <v>5603</v>
      </c>
      <c r="G418" s="261">
        <v>1177</v>
      </c>
    </row>
    <row r="419" spans="2:7" x14ac:dyDescent="0.2">
      <c r="B419" s="261" t="s">
        <v>53</v>
      </c>
      <c r="C419" s="261" t="s">
        <v>3</v>
      </c>
      <c r="D419" s="265" t="s">
        <v>19</v>
      </c>
      <c r="E419" s="261" t="str">
        <f t="shared" si="6"/>
        <v>CETotal70-74</v>
      </c>
      <c r="F419" s="261">
        <v>6805</v>
      </c>
      <c r="G419" s="261">
        <v>1520</v>
      </c>
    </row>
    <row r="420" spans="2:7" x14ac:dyDescent="0.2">
      <c r="B420" s="261" t="s">
        <v>53</v>
      </c>
      <c r="C420" s="261" t="s">
        <v>3</v>
      </c>
      <c r="D420" s="265" t="s">
        <v>20</v>
      </c>
      <c r="E420" s="261" t="str">
        <f t="shared" si="6"/>
        <v>CETotal75-79</v>
      </c>
      <c r="F420" s="261">
        <v>6982</v>
      </c>
      <c r="G420" s="261">
        <v>1583</v>
      </c>
    </row>
    <row r="421" spans="2:7" x14ac:dyDescent="0.2">
      <c r="B421" s="261" t="s">
        <v>53</v>
      </c>
      <c r="C421" s="261" t="s">
        <v>3</v>
      </c>
      <c r="D421" s="265" t="s">
        <v>21</v>
      </c>
      <c r="E421" s="261" t="str">
        <f t="shared" si="6"/>
        <v>CETotal80-84</v>
      </c>
      <c r="F421" s="261">
        <v>8320</v>
      </c>
      <c r="G421" s="261">
        <v>1703</v>
      </c>
    </row>
    <row r="422" spans="2:7" x14ac:dyDescent="0.2">
      <c r="B422" s="261" t="s">
        <v>53</v>
      </c>
      <c r="C422" s="261" t="s">
        <v>3</v>
      </c>
      <c r="D422" s="265" t="s">
        <v>22</v>
      </c>
      <c r="E422" s="261" t="str">
        <f t="shared" si="6"/>
        <v>CETotal85-89</v>
      </c>
      <c r="F422" s="261">
        <v>6570</v>
      </c>
      <c r="G422" s="261">
        <v>1205</v>
      </c>
    </row>
    <row r="423" spans="2:7" x14ac:dyDescent="0.2">
      <c r="B423" s="261" t="s">
        <v>53</v>
      </c>
      <c r="C423" s="261" t="s">
        <v>3</v>
      </c>
      <c r="D423" s="265" t="s">
        <v>5</v>
      </c>
      <c r="E423" s="261" t="str">
        <f t="shared" si="6"/>
        <v>CETotal90+</v>
      </c>
      <c r="F423" s="261">
        <v>7957</v>
      </c>
      <c r="G423" s="261">
        <v>1032</v>
      </c>
    </row>
    <row r="424" spans="2:7" x14ac:dyDescent="0.2">
      <c r="B424" s="261" t="s">
        <v>69</v>
      </c>
      <c r="C424" s="261" t="s">
        <v>48</v>
      </c>
      <c r="D424" s="265">
        <v>0</v>
      </c>
      <c r="E424" s="261" t="str">
        <f t="shared" si="6"/>
        <v>DFFemale0</v>
      </c>
      <c r="F424" s="261">
        <v>190</v>
      </c>
      <c r="G424" s="261">
        <v>1</v>
      </c>
    </row>
    <row r="425" spans="2:7" x14ac:dyDescent="0.2">
      <c r="B425" s="261" t="s">
        <v>69</v>
      </c>
      <c r="C425" s="261" t="s">
        <v>48</v>
      </c>
      <c r="D425" s="265" t="s">
        <v>18</v>
      </c>
      <c r="E425" s="261" t="str">
        <f t="shared" si="6"/>
        <v>DFFemale1-4</v>
      </c>
      <c r="F425" s="261">
        <v>18</v>
      </c>
      <c r="G425" s="261">
        <v>0</v>
      </c>
    </row>
    <row r="426" spans="2:7" x14ac:dyDescent="0.2">
      <c r="B426" s="261" t="s">
        <v>69</v>
      </c>
      <c r="C426" s="261" t="s">
        <v>48</v>
      </c>
      <c r="D426" s="265" t="s">
        <v>70</v>
      </c>
      <c r="E426" s="261" t="str">
        <f t="shared" si="6"/>
        <v>DFFemale5-9</v>
      </c>
      <c r="F426" s="261">
        <v>15</v>
      </c>
      <c r="G426" s="261">
        <v>1</v>
      </c>
    </row>
    <row r="427" spans="2:7" x14ac:dyDescent="0.2">
      <c r="B427" s="261" t="s">
        <v>69</v>
      </c>
      <c r="C427" s="261" t="s">
        <v>48</v>
      </c>
      <c r="D427" s="265" t="s">
        <v>71</v>
      </c>
      <c r="E427" s="261" t="str">
        <f t="shared" si="6"/>
        <v>DFFemale10-14</v>
      </c>
      <c r="F427" s="261">
        <v>11</v>
      </c>
      <c r="G427" s="261">
        <v>0</v>
      </c>
    </row>
    <row r="428" spans="2:7" x14ac:dyDescent="0.2">
      <c r="B428" s="261" t="s">
        <v>69</v>
      </c>
      <c r="C428" s="261" t="s">
        <v>48</v>
      </c>
      <c r="D428" s="265" t="s">
        <v>72</v>
      </c>
      <c r="E428" s="261" t="str">
        <f t="shared" si="6"/>
        <v>DFFemale15-19</v>
      </c>
      <c r="F428" s="261">
        <v>30</v>
      </c>
      <c r="G428" s="261">
        <v>2</v>
      </c>
    </row>
    <row r="429" spans="2:7" x14ac:dyDescent="0.2">
      <c r="B429" s="261" t="s">
        <v>69</v>
      </c>
      <c r="C429" s="261" t="s">
        <v>48</v>
      </c>
      <c r="D429" s="265" t="s">
        <v>73</v>
      </c>
      <c r="E429" s="261" t="str">
        <f t="shared" si="6"/>
        <v>DFFemale20-24</v>
      </c>
      <c r="F429" s="261">
        <v>52</v>
      </c>
      <c r="G429" s="261">
        <v>5</v>
      </c>
    </row>
    <row r="430" spans="2:7" x14ac:dyDescent="0.2">
      <c r="B430" s="261" t="s">
        <v>69</v>
      </c>
      <c r="C430" s="261" t="s">
        <v>48</v>
      </c>
      <c r="D430" s="265" t="s">
        <v>74</v>
      </c>
      <c r="E430" s="261" t="str">
        <f t="shared" si="6"/>
        <v>DFFemale25-29</v>
      </c>
      <c r="F430" s="261">
        <v>67</v>
      </c>
      <c r="G430" s="261">
        <v>6</v>
      </c>
    </row>
    <row r="431" spans="2:7" x14ac:dyDescent="0.2">
      <c r="B431" s="261" t="s">
        <v>69</v>
      </c>
      <c r="C431" s="261" t="s">
        <v>48</v>
      </c>
      <c r="D431" s="265" t="s">
        <v>75</v>
      </c>
      <c r="E431" s="261" t="str">
        <f t="shared" si="6"/>
        <v>DFFemale30-34</v>
      </c>
      <c r="F431" s="261">
        <v>100</v>
      </c>
      <c r="G431" s="261">
        <v>9</v>
      </c>
    </row>
    <row r="432" spans="2:7" x14ac:dyDescent="0.2">
      <c r="B432" s="261" t="s">
        <v>69</v>
      </c>
      <c r="C432" s="261" t="s">
        <v>48</v>
      </c>
      <c r="D432" s="265" t="s">
        <v>76</v>
      </c>
      <c r="E432" s="261" t="str">
        <f t="shared" si="6"/>
        <v>DFFemale35-39</v>
      </c>
      <c r="F432" s="261">
        <v>135</v>
      </c>
      <c r="G432" s="261">
        <v>23</v>
      </c>
    </row>
    <row r="433" spans="2:7" x14ac:dyDescent="0.2">
      <c r="B433" s="261" t="s">
        <v>69</v>
      </c>
      <c r="C433" s="261" t="s">
        <v>48</v>
      </c>
      <c r="D433" s="265" t="s">
        <v>77</v>
      </c>
      <c r="E433" s="261" t="str">
        <f t="shared" si="6"/>
        <v>DFFemale40-44</v>
      </c>
      <c r="F433" s="261">
        <v>194</v>
      </c>
      <c r="G433" s="261">
        <v>26</v>
      </c>
    </row>
    <row r="434" spans="2:7" x14ac:dyDescent="0.2">
      <c r="B434" s="261" t="s">
        <v>69</v>
      </c>
      <c r="C434" s="261" t="s">
        <v>48</v>
      </c>
      <c r="D434" s="265" t="s">
        <v>78</v>
      </c>
      <c r="E434" s="261" t="str">
        <f t="shared" si="6"/>
        <v>DFFemale45-49</v>
      </c>
      <c r="F434" s="261">
        <v>250</v>
      </c>
      <c r="G434" s="261">
        <v>45</v>
      </c>
    </row>
    <row r="435" spans="2:7" x14ac:dyDescent="0.2">
      <c r="B435" s="261" t="s">
        <v>69</v>
      </c>
      <c r="C435" s="261" t="s">
        <v>48</v>
      </c>
      <c r="D435" s="265" t="s">
        <v>79</v>
      </c>
      <c r="E435" s="261" t="str">
        <f t="shared" si="6"/>
        <v>DFFemale50-54</v>
      </c>
      <c r="F435" s="261">
        <v>325</v>
      </c>
      <c r="G435" s="261">
        <v>63</v>
      </c>
    </row>
    <row r="436" spans="2:7" x14ac:dyDescent="0.2">
      <c r="B436" s="261" t="s">
        <v>69</v>
      </c>
      <c r="C436" s="261" t="s">
        <v>48</v>
      </c>
      <c r="D436" s="265" t="s">
        <v>80</v>
      </c>
      <c r="E436" s="261" t="str">
        <f t="shared" si="6"/>
        <v>DFFemale55-59</v>
      </c>
      <c r="F436" s="261">
        <v>441</v>
      </c>
      <c r="G436" s="261">
        <v>78</v>
      </c>
    </row>
    <row r="437" spans="2:7" x14ac:dyDescent="0.2">
      <c r="B437" s="261" t="s">
        <v>69</v>
      </c>
      <c r="C437" s="261" t="s">
        <v>48</v>
      </c>
      <c r="D437" s="265" t="s">
        <v>81</v>
      </c>
      <c r="E437" s="261" t="str">
        <f t="shared" si="6"/>
        <v>DFFemale60-64</v>
      </c>
      <c r="F437" s="261">
        <v>550</v>
      </c>
      <c r="G437" s="261">
        <v>124</v>
      </c>
    </row>
    <row r="438" spans="2:7" x14ac:dyDescent="0.2">
      <c r="B438" s="261" t="s">
        <v>69</v>
      </c>
      <c r="C438" s="261" t="s">
        <v>48</v>
      </c>
      <c r="D438" s="265" t="s">
        <v>82</v>
      </c>
      <c r="E438" s="261" t="str">
        <f t="shared" si="6"/>
        <v>DFFemale65-69</v>
      </c>
      <c r="F438" s="261">
        <v>661</v>
      </c>
      <c r="G438" s="261">
        <v>126</v>
      </c>
    </row>
    <row r="439" spans="2:7" x14ac:dyDescent="0.2">
      <c r="B439" s="261" t="s">
        <v>69</v>
      </c>
      <c r="C439" s="261" t="s">
        <v>48</v>
      </c>
      <c r="D439" s="265" t="s">
        <v>19</v>
      </c>
      <c r="E439" s="261" t="str">
        <f t="shared" si="6"/>
        <v>DFFemale70-74</v>
      </c>
      <c r="F439" s="261">
        <v>747</v>
      </c>
      <c r="G439" s="261">
        <v>161</v>
      </c>
    </row>
    <row r="440" spans="2:7" x14ac:dyDescent="0.2">
      <c r="B440" s="261" t="s">
        <v>69</v>
      </c>
      <c r="C440" s="261" t="s">
        <v>48</v>
      </c>
      <c r="D440" s="265" t="s">
        <v>20</v>
      </c>
      <c r="E440" s="261" t="str">
        <f t="shared" si="6"/>
        <v>DFFemale75-79</v>
      </c>
      <c r="F440" s="261">
        <v>787</v>
      </c>
      <c r="G440" s="261">
        <v>154</v>
      </c>
    </row>
    <row r="441" spans="2:7" x14ac:dyDescent="0.2">
      <c r="B441" s="261" t="s">
        <v>69</v>
      </c>
      <c r="C441" s="261" t="s">
        <v>48</v>
      </c>
      <c r="D441" s="265" t="s">
        <v>21</v>
      </c>
      <c r="E441" s="261" t="str">
        <f t="shared" si="6"/>
        <v>DFFemale80-84</v>
      </c>
      <c r="F441" s="261">
        <v>890</v>
      </c>
      <c r="G441" s="261">
        <v>174</v>
      </c>
    </row>
    <row r="442" spans="2:7" x14ac:dyDescent="0.2">
      <c r="B442" s="261" t="s">
        <v>69</v>
      </c>
      <c r="C442" s="261" t="s">
        <v>48</v>
      </c>
      <c r="D442" s="265" t="s">
        <v>22</v>
      </c>
      <c r="E442" s="261" t="str">
        <f t="shared" si="6"/>
        <v>DFFemale85-89</v>
      </c>
      <c r="F442" s="261">
        <v>716</v>
      </c>
      <c r="G442" s="261">
        <v>115</v>
      </c>
    </row>
    <row r="443" spans="2:7" x14ac:dyDescent="0.2">
      <c r="B443" s="261" t="s">
        <v>69</v>
      </c>
      <c r="C443" s="261" t="s">
        <v>48</v>
      </c>
      <c r="D443" s="265" t="s">
        <v>5</v>
      </c>
      <c r="E443" s="261" t="str">
        <f t="shared" si="6"/>
        <v>DFFemale90+</v>
      </c>
      <c r="F443" s="261">
        <v>861</v>
      </c>
      <c r="G443" s="261">
        <v>121</v>
      </c>
    </row>
    <row r="444" spans="2:7" x14ac:dyDescent="0.2">
      <c r="B444" s="261" t="s">
        <v>69</v>
      </c>
      <c r="C444" s="261" t="s">
        <v>47</v>
      </c>
      <c r="D444" s="265">
        <v>0</v>
      </c>
      <c r="E444" s="261" t="str">
        <f t="shared" si="6"/>
        <v>DFMale0</v>
      </c>
      <c r="F444" s="261">
        <v>192</v>
      </c>
      <c r="G444" s="261">
        <v>0</v>
      </c>
    </row>
    <row r="445" spans="2:7" x14ac:dyDescent="0.2">
      <c r="B445" s="261" t="s">
        <v>69</v>
      </c>
      <c r="C445" s="261" t="s">
        <v>47</v>
      </c>
      <c r="D445" s="265" t="s">
        <v>18</v>
      </c>
      <c r="E445" s="261" t="str">
        <f t="shared" si="6"/>
        <v>DFMale1-4</v>
      </c>
      <c r="F445" s="261">
        <v>20</v>
      </c>
      <c r="G445" s="261">
        <v>0</v>
      </c>
    </row>
    <row r="446" spans="2:7" x14ac:dyDescent="0.2">
      <c r="B446" s="261" t="s">
        <v>69</v>
      </c>
      <c r="C446" s="261" t="s">
        <v>47</v>
      </c>
      <c r="D446" s="265" t="s">
        <v>70</v>
      </c>
      <c r="E446" s="261" t="str">
        <f t="shared" si="6"/>
        <v>DFMale5-9</v>
      </c>
      <c r="F446" s="261">
        <v>21</v>
      </c>
      <c r="G446" s="261">
        <v>0</v>
      </c>
    </row>
    <row r="447" spans="2:7" x14ac:dyDescent="0.2">
      <c r="B447" s="261" t="s">
        <v>69</v>
      </c>
      <c r="C447" s="261" t="s">
        <v>47</v>
      </c>
      <c r="D447" s="265" t="s">
        <v>71</v>
      </c>
      <c r="E447" s="261" t="str">
        <f t="shared" si="6"/>
        <v>DFMale10-14</v>
      </c>
      <c r="F447" s="261">
        <v>21</v>
      </c>
      <c r="G447" s="261">
        <v>1</v>
      </c>
    </row>
    <row r="448" spans="2:7" x14ac:dyDescent="0.2">
      <c r="B448" s="261" t="s">
        <v>69</v>
      </c>
      <c r="C448" s="261" t="s">
        <v>47</v>
      </c>
      <c r="D448" s="265" t="s">
        <v>72</v>
      </c>
      <c r="E448" s="261" t="str">
        <f t="shared" si="6"/>
        <v>DFMale15-19</v>
      </c>
      <c r="F448" s="261">
        <v>104</v>
      </c>
      <c r="G448" s="261">
        <v>1</v>
      </c>
    </row>
    <row r="449" spans="2:7" x14ac:dyDescent="0.2">
      <c r="B449" s="261" t="s">
        <v>69</v>
      </c>
      <c r="C449" s="261" t="s">
        <v>47</v>
      </c>
      <c r="D449" s="265" t="s">
        <v>73</v>
      </c>
      <c r="E449" s="261" t="str">
        <f t="shared" si="6"/>
        <v>DFMale20-24</v>
      </c>
      <c r="F449" s="261">
        <v>178</v>
      </c>
      <c r="G449" s="261">
        <v>5</v>
      </c>
    </row>
    <row r="450" spans="2:7" x14ac:dyDescent="0.2">
      <c r="B450" s="261" t="s">
        <v>69</v>
      </c>
      <c r="C450" s="261" t="s">
        <v>47</v>
      </c>
      <c r="D450" s="265" t="s">
        <v>74</v>
      </c>
      <c r="E450" s="261" t="str">
        <f t="shared" si="6"/>
        <v>DFMale25-29</v>
      </c>
      <c r="F450" s="261">
        <v>212</v>
      </c>
      <c r="G450" s="261">
        <v>8</v>
      </c>
    </row>
    <row r="451" spans="2:7" x14ac:dyDescent="0.2">
      <c r="B451" s="261" t="s">
        <v>69</v>
      </c>
      <c r="C451" s="261" t="s">
        <v>47</v>
      </c>
      <c r="D451" s="265" t="s">
        <v>75</v>
      </c>
      <c r="E451" s="261" t="str">
        <f t="shared" si="6"/>
        <v>DFMale30-34</v>
      </c>
      <c r="F451" s="261">
        <v>231</v>
      </c>
      <c r="G451" s="261">
        <v>19</v>
      </c>
    </row>
    <row r="452" spans="2:7" x14ac:dyDescent="0.2">
      <c r="B452" s="261" t="s">
        <v>69</v>
      </c>
      <c r="C452" s="261" t="s">
        <v>47</v>
      </c>
      <c r="D452" s="265" t="s">
        <v>76</v>
      </c>
      <c r="E452" s="261" t="str">
        <f t="shared" si="6"/>
        <v>DFMale35-39</v>
      </c>
      <c r="F452" s="261">
        <v>295</v>
      </c>
      <c r="G452" s="261">
        <v>32</v>
      </c>
    </row>
    <row r="453" spans="2:7" x14ac:dyDescent="0.2">
      <c r="B453" s="261" t="s">
        <v>69</v>
      </c>
      <c r="C453" s="261" t="s">
        <v>47</v>
      </c>
      <c r="D453" s="265" t="s">
        <v>77</v>
      </c>
      <c r="E453" s="261" t="str">
        <f t="shared" ref="E453:E516" si="7">_xlfn.CONCAT(B453,C453,D453)</f>
        <v>DFMale40-44</v>
      </c>
      <c r="F453" s="261">
        <v>416</v>
      </c>
      <c r="G453" s="261">
        <v>65</v>
      </c>
    </row>
    <row r="454" spans="2:7" x14ac:dyDescent="0.2">
      <c r="B454" s="261" t="s">
        <v>69</v>
      </c>
      <c r="C454" s="261" t="s">
        <v>47</v>
      </c>
      <c r="D454" s="265" t="s">
        <v>78</v>
      </c>
      <c r="E454" s="261" t="str">
        <f t="shared" si="7"/>
        <v>DFMale45-49</v>
      </c>
      <c r="F454" s="261">
        <v>455</v>
      </c>
      <c r="G454" s="261">
        <v>87</v>
      </c>
    </row>
    <row r="455" spans="2:7" x14ac:dyDescent="0.2">
      <c r="B455" s="261" t="s">
        <v>69</v>
      </c>
      <c r="C455" s="261" t="s">
        <v>47</v>
      </c>
      <c r="D455" s="265" t="s">
        <v>79</v>
      </c>
      <c r="E455" s="261" t="str">
        <f t="shared" si="7"/>
        <v>DFMale50-54</v>
      </c>
      <c r="F455" s="261">
        <v>586</v>
      </c>
      <c r="G455" s="261">
        <v>104</v>
      </c>
    </row>
    <row r="456" spans="2:7" x14ac:dyDescent="0.2">
      <c r="B456" s="261" t="s">
        <v>69</v>
      </c>
      <c r="C456" s="261" t="s">
        <v>47</v>
      </c>
      <c r="D456" s="265" t="s">
        <v>80</v>
      </c>
      <c r="E456" s="261" t="str">
        <f t="shared" si="7"/>
        <v>DFMale55-59</v>
      </c>
      <c r="F456" s="261">
        <v>729</v>
      </c>
      <c r="G456" s="261">
        <v>143</v>
      </c>
    </row>
    <row r="457" spans="2:7" x14ac:dyDescent="0.2">
      <c r="B457" s="261" t="s">
        <v>69</v>
      </c>
      <c r="C457" s="261" t="s">
        <v>47</v>
      </c>
      <c r="D457" s="265" t="s">
        <v>81</v>
      </c>
      <c r="E457" s="261" t="str">
        <f t="shared" si="7"/>
        <v>DFMale60-64</v>
      </c>
      <c r="F457" s="261">
        <v>815</v>
      </c>
      <c r="G457" s="261">
        <v>178</v>
      </c>
    </row>
    <row r="458" spans="2:7" x14ac:dyDescent="0.2">
      <c r="B458" s="261" t="s">
        <v>69</v>
      </c>
      <c r="C458" s="261" t="s">
        <v>47</v>
      </c>
      <c r="D458" s="265" t="s">
        <v>82</v>
      </c>
      <c r="E458" s="261" t="str">
        <f t="shared" si="7"/>
        <v>DFMale65-69</v>
      </c>
      <c r="F458" s="261">
        <v>942</v>
      </c>
      <c r="G458" s="261">
        <v>207</v>
      </c>
    </row>
    <row r="459" spans="2:7" x14ac:dyDescent="0.2">
      <c r="B459" s="261" t="s">
        <v>69</v>
      </c>
      <c r="C459" s="261" t="s">
        <v>47</v>
      </c>
      <c r="D459" s="265" t="s">
        <v>19</v>
      </c>
      <c r="E459" s="261" t="str">
        <f t="shared" si="7"/>
        <v>DFMale70-74</v>
      </c>
      <c r="F459" s="261">
        <v>937</v>
      </c>
      <c r="G459" s="261">
        <v>219</v>
      </c>
    </row>
    <row r="460" spans="2:7" x14ac:dyDescent="0.2">
      <c r="B460" s="261" t="s">
        <v>69</v>
      </c>
      <c r="C460" s="261" t="s">
        <v>47</v>
      </c>
      <c r="D460" s="265" t="s">
        <v>20</v>
      </c>
      <c r="E460" s="261" t="str">
        <f t="shared" si="7"/>
        <v>DFMale75-79</v>
      </c>
      <c r="F460" s="261">
        <v>892</v>
      </c>
      <c r="G460" s="261">
        <v>212</v>
      </c>
    </row>
    <row r="461" spans="2:7" x14ac:dyDescent="0.2">
      <c r="B461" s="261" t="s">
        <v>69</v>
      </c>
      <c r="C461" s="261" t="s">
        <v>47</v>
      </c>
      <c r="D461" s="265" t="s">
        <v>21</v>
      </c>
      <c r="E461" s="261" t="str">
        <f t="shared" si="7"/>
        <v>DFMale80-84</v>
      </c>
      <c r="F461" s="261">
        <v>947</v>
      </c>
      <c r="G461" s="261">
        <v>199</v>
      </c>
    </row>
    <row r="462" spans="2:7" x14ac:dyDescent="0.2">
      <c r="B462" s="261" t="s">
        <v>69</v>
      </c>
      <c r="C462" s="261" t="s">
        <v>47</v>
      </c>
      <c r="D462" s="265" t="s">
        <v>22</v>
      </c>
      <c r="E462" s="261" t="str">
        <f t="shared" si="7"/>
        <v>DFMale85-89</v>
      </c>
      <c r="F462" s="261">
        <v>623</v>
      </c>
      <c r="G462" s="261">
        <v>145</v>
      </c>
    </row>
    <row r="463" spans="2:7" x14ac:dyDescent="0.2">
      <c r="B463" s="261" t="s">
        <v>69</v>
      </c>
      <c r="C463" s="261" t="s">
        <v>47</v>
      </c>
      <c r="D463" s="265" t="s">
        <v>5</v>
      </c>
      <c r="E463" s="261" t="str">
        <f t="shared" si="7"/>
        <v>DFMale90+</v>
      </c>
      <c r="F463" s="261">
        <v>527</v>
      </c>
      <c r="G463" s="261">
        <v>98</v>
      </c>
    </row>
    <row r="464" spans="2:7" x14ac:dyDescent="0.2">
      <c r="B464" s="261" t="s">
        <v>69</v>
      </c>
      <c r="C464" s="261" t="s">
        <v>3</v>
      </c>
      <c r="D464" s="265">
        <v>0</v>
      </c>
      <c r="E464" s="261" t="str">
        <f t="shared" si="7"/>
        <v>DFTotal0</v>
      </c>
      <c r="F464" s="261">
        <v>382</v>
      </c>
      <c r="G464" s="261">
        <v>1</v>
      </c>
    </row>
    <row r="465" spans="2:7" x14ac:dyDescent="0.2">
      <c r="B465" s="261" t="s">
        <v>69</v>
      </c>
      <c r="C465" s="261" t="s">
        <v>3</v>
      </c>
      <c r="D465" s="265" t="s">
        <v>18</v>
      </c>
      <c r="E465" s="261" t="str">
        <f t="shared" si="7"/>
        <v>DFTotal1-4</v>
      </c>
      <c r="F465" s="261">
        <v>38</v>
      </c>
      <c r="G465" s="261">
        <v>0</v>
      </c>
    </row>
    <row r="466" spans="2:7" x14ac:dyDescent="0.2">
      <c r="B466" s="261" t="s">
        <v>69</v>
      </c>
      <c r="C466" s="261" t="s">
        <v>3</v>
      </c>
      <c r="D466" s="265" t="s">
        <v>70</v>
      </c>
      <c r="E466" s="261" t="str">
        <f t="shared" si="7"/>
        <v>DFTotal5-9</v>
      </c>
      <c r="F466" s="261">
        <v>36</v>
      </c>
      <c r="G466" s="261">
        <v>1</v>
      </c>
    </row>
    <row r="467" spans="2:7" x14ac:dyDescent="0.2">
      <c r="B467" s="261" t="s">
        <v>69</v>
      </c>
      <c r="C467" s="261" t="s">
        <v>3</v>
      </c>
      <c r="D467" s="265" t="s">
        <v>71</v>
      </c>
      <c r="E467" s="261" t="str">
        <f t="shared" si="7"/>
        <v>DFTotal10-14</v>
      </c>
      <c r="F467" s="261">
        <v>32</v>
      </c>
      <c r="G467" s="261">
        <v>1</v>
      </c>
    </row>
    <row r="468" spans="2:7" x14ac:dyDescent="0.2">
      <c r="B468" s="261" t="s">
        <v>69</v>
      </c>
      <c r="C468" s="261" t="s">
        <v>3</v>
      </c>
      <c r="D468" s="265" t="s">
        <v>72</v>
      </c>
      <c r="E468" s="261" t="str">
        <f t="shared" si="7"/>
        <v>DFTotal15-19</v>
      </c>
      <c r="F468" s="261">
        <v>134</v>
      </c>
      <c r="G468" s="261">
        <v>3</v>
      </c>
    </row>
    <row r="469" spans="2:7" x14ac:dyDescent="0.2">
      <c r="B469" s="261" t="s">
        <v>69</v>
      </c>
      <c r="C469" s="261" t="s">
        <v>3</v>
      </c>
      <c r="D469" s="265" t="s">
        <v>73</v>
      </c>
      <c r="E469" s="261" t="str">
        <f t="shared" si="7"/>
        <v>DFTotal20-24</v>
      </c>
      <c r="F469" s="261">
        <v>230</v>
      </c>
      <c r="G469" s="261">
        <v>10</v>
      </c>
    </row>
    <row r="470" spans="2:7" x14ac:dyDescent="0.2">
      <c r="B470" s="261" t="s">
        <v>69</v>
      </c>
      <c r="C470" s="261" t="s">
        <v>3</v>
      </c>
      <c r="D470" s="265" t="s">
        <v>74</v>
      </c>
      <c r="E470" s="261" t="str">
        <f t="shared" si="7"/>
        <v>DFTotal25-29</v>
      </c>
      <c r="F470" s="261">
        <v>279</v>
      </c>
      <c r="G470" s="261">
        <v>14</v>
      </c>
    </row>
    <row r="471" spans="2:7" x14ac:dyDescent="0.2">
      <c r="B471" s="261" t="s">
        <v>69</v>
      </c>
      <c r="C471" s="261" t="s">
        <v>3</v>
      </c>
      <c r="D471" s="265" t="s">
        <v>75</v>
      </c>
      <c r="E471" s="261" t="str">
        <f t="shared" si="7"/>
        <v>DFTotal30-34</v>
      </c>
      <c r="F471" s="261">
        <v>331</v>
      </c>
      <c r="G471" s="261">
        <v>28</v>
      </c>
    </row>
    <row r="472" spans="2:7" x14ac:dyDescent="0.2">
      <c r="B472" s="261" t="s">
        <v>69</v>
      </c>
      <c r="C472" s="261" t="s">
        <v>3</v>
      </c>
      <c r="D472" s="265" t="s">
        <v>76</v>
      </c>
      <c r="E472" s="261" t="str">
        <f t="shared" si="7"/>
        <v>DFTotal35-39</v>
      </c>
      <c r="F472" s="261">
        <v>430</v>
      </c>
      <c r="G472" s="261">
        <v>55</v>
      </c>
    </row>
    <row r="473" spans="2:7" x14ac:dyDescent="0.2">
      <c r="B473" s="261" t="s">
        <v>69</v>
      </c>
      <c r="C473" s="261" t="s">
        <v>3</v>
      </c>
      <c r="D473" s="265" t="s">
        <v>77</v>
      </c>
      <c r="E473" s="261" t="str">
        <f t="shared" si="7"/>
        <v>DFTotal40-44</v>
      </c>
      <c r="F473" s="261">
        <v>610</v>
      </c>
      <c r="G473" s="261">
        <v>91</v>
      </c>
    </row>
    <row r="474" spans="2:7" x14ac:dyDescent="0.2">
      <c r="B474" s="261" t="s">
        <v>69</v>
      </c>
      <c r="C474" s="261" t="s">
        <v>3</v>
      </c>
      <c r="D474" s="265" t="s">
        <v>78</v>
      </c>
      <c r="E474" s="261" t="str">
        <f t="shared" si="7"/>
        <v>DFTotal45-49</v>
      </c>
      <c r="F474" s="261">
        <v>705</v>
      </c>
      <c r="G474" s="261">
        <v>132</v>
      </c>
    </row>
    <row r="475" spans="2:7" x14ac:dyDescent="0.2">
      <c r="B475" s="261" t="s">
        <v>69</v>
      </c>
      <c r="C475" s="261" t="s">
        <v>3</v>
      </c>
      <c r="D475" s="265" t="s">
        <v>79</v>
      </c>
      <c r="E475" s="261" t="str">
        <f t="shared" si="7"/>
        <v>DFTotal50-54</v>
      </c>
      <c r="F475" s="261">
        <v>911</v>
      </c>
      <c r="G475" s="261">
        <v>167</v>
      </c>
    </row>
    <row r="476" spans="2:7" x14ac:dyDescent="0.2">
      <c r="B476" s="261" t="s">
        <v>69</v>
      </c>
      <c r="C476" s="261" t="s">
        <v>3</v>
      </c>
      <c r="D476" s="265" t="s">
        <v>80</v>
      </c>
      <c r="E476" s="261" t="str">
        <f t="shared" si="7"/>
        <v>DFTotal55-59</v>
      </c>
      <c r="F476" s="261">
        <v>1170</v>
      </c>
      <c r="G476" s="261">
        <v>221</v>
      </c>
    </row>
    <row r="477" spans="2:7" x14ac:dyDescent="0.2">
      <c r="B477" s="261" t="s">
        <v>69</v>
      </c>
      <c r="C477" s="261" t="s">
        <v>3</v>
      </c>
      <c r="D477" s="265" t="s">
        <v>81</v>
      </c>
      <c r="E477" s="261" t="str">
        <f t="shared" si="7"/>
        <v>DFTotal60-64</v>
      </c>
      <c r="F477" s="261">
        <v>1365</v>
      </c>
      <c r="G477" s="261">
        <v>302</v>
      </c>
    </row>
    <row r="478" spans="2:7" x14ac:dyDescent="0.2">
      <c r="B478" s="261" t="s">
        <v>69</v>
      </c>
      <c r="C478" s="261" t="s">
        <v>3</v>
      </c>
      <c r="D478" s="265" t="s">
        <v>82</v>
      </c>
      <c r="E478" s="261" t="str">
        <f t="shared" si="7"/>
        <v>DFTotal65-69</v>
      </c>
      <c r="F478" s="261">
        <v>1603</v>
      </c>
      <c r="G478" s="261">
        <v>333</v>
      </c>
    </row>
    <row r="479" spans="2:7" x14ac:dyDescent="0.2">
      <c r="B479" s="261" t="s">
        <v>69</v>
      </c>
      <c r="C479" s="261" t="s">
        <v>3</v>
      </c>
      <c r="D479" s="265" t="s">
        <v>19</v>
      </c>
      <c r="E479" s="261" t="str">
        <f t="shared" si="7"/>
        <v>DFTotal70-74</v>
      </c>
      <c r="F479" s="261">
        <v>1684</v>
      </c>
      <c r="G479" s="261">
        <v>380</v>
      </c>
    </row>
    <row r="480" spans="2:7" x14ac:dyDescent="0.2">
      <c r="B480" s="261" t="s">
        <v>69</v>
      </c>
      <c r="C480" s="261" t="s">
        <v>3</v>
      </c>
      <c r="D480" s="265" t="s">
        <v>20</v>
      </c>
      <c r="E480" s="261" t="str">
        <f t="shared" si="7"/>
        <v>DFTotal75-79</v>
      </c>
      <c r="F480" s="261">
        <v>1679</v>
      </c>
      <c r="G480" s="261">
        <v>366</v>
      </c>
    </row>
    <row r="481" spans="2:7" x14ac:dyDescent="0.2">
      <c r="B481" s="261" t="s">
        <v>69</v>
      </c>
      <c r="C481" s="261" t="s">
        <v>3</v>
      </c>
      <c r="D481" s="265" t="s">
        <v>21</v>
      </c>
      <c r="E481" s="261" t="str">
        <f t="shared" si="7"/>
        <v>DFTotal80-84</v>
      </c>
      <c r="F481" s="261">
        <v>1837</v>
      </c>
      <c r="G481" s="261">
        <v>373</v>
      </c>
    </row>
    <row r="482" spans="2:7" x14ac:dyDescent="0.2">
      <c r="B482" s="261" t="s">
        <v>69</v>
      </c>
      <c r="C482" s="261" t="s">
        <v>3</v>
      </c>
      <c r="D482" s="265" t="s">
        <v>22</v>
      </c>
      <c r="E482" s="261" t="str">
        <f t="shared" si="7"/>
        <v>DFTotal85-89</v>
      </c>
      <c r="F482" s="261">
        <v>1339</v>
      </c>
      <c r="G482" s="261">
        <v>260</v>
      </c>
    </row>
    <row r="483" spans="2:7" x14ac:dyDescent="0.2">
      <c r="B483" s="261" t="s">
        <v>69</v>
      </c>
      <c r="C483" s="261" t="s">
        <v>3</v>
      </c>
      <c r="D483" s="265" t="s">
        <v>5</v>
      </c>
      <c r="E483" s="261" t="str">
        <f t="shared" si="7"/>
        <v>DFTotal90+</v>
      </c>
      <c r="F483" s="261">
        <v>1388</v>
      </c>
      <c r="G483" s="261">
        <v>219</v>
      </c>
    </row>
    <row r="484" spans="2:7" x14ac:dyDescent="0.2">
      <c r="B484" s="261" t="s">
        <v>60</v>
      </c>
      <c r="C484" s="261" t="s">
        <v>48</v>
      </c>
      <c r="D484" s="265">
        <v>0</v>
      </c>
      <c r="E484" s="261" t="str">
        <f t="shared" si="7"/>
        <v>ESFemale0</v>
      </c>
      <c r="F484" s="261">
        <v>235</v>
      </c>
      <c r="G484" s="261">
        <v>4</v>
      </c>
    </row>
    <row r="485" spans="2:7" x14ac:dyDescent="0.2">
      <c r="B485" s="261" t="s">
        <v>60</v>
      </c>
      <c r="C485" s="261" t="s">
        <v>48</v>
      </c>
      <c r="D485" s="265" t="s">
        <v>18</v>
      </c>
      <c r="E485" s="261" t="str">
        <f t="shared" si="7"/>
        <v>ESFemale1-4</v>
      </c>
      <c r="F485" s="261">
        <v>41</v>
      </c>
      <c r="G485" s="261">
        <v>1</v>
      </c>
    </row>
    <row r="486" spans="2:7" x14ac:dyDescent="0.2">
      <c r="B486" s="261" t="s">
        <v>60</v>
      </c>
      <c r="C486" s="261" t="s">
        <v>48</v>
      </c>
      <c r="D486" s="265" t="s">
        <v>70</v>
      </c>
      <c r="E486" s="261" t="str">
        <f t="shared" si="7"/>
        <v>ESFemale5-9</v>
      </c>
      <c r="F486" s="261">
        <v>20</v>
      </c>
      <c r="G486" s="261">
        <v>2</v>
      </c>
    </row>
    <row r="487" spans="2:7" x14ac:dyDescent="0.2">
      <c r="B487" s="261" t="s">
        <v>60</v>
      </c>
      <c r="C487" s="261" t="s">
        <v>48</v>
      </c>
      <c r="D487" s="265" t="s">
        <v>71</v>
      </c>
      <c r="E487" s="261" t="str">
        <f t="shared" si="7"/>
        <v>ESFemale10-14</v>
      </c>
      <c r="F487" s="261">
        <v>29</v>
      </c>
      <c r="G487" s="261">
        <v>0</v>
      </c>
    </row>
    <row r="488" spans="2:7" x14ac:dyDescent="0.2">
      <c r="B488" s="261" t="s">
        <v>60</v>
      </c>
      <c r="C488" s="261" t="s">
        <v>48</v>
      </c>
      <c r="D488" s="265" t="s">
        <v>72</v>
      </c>
      <c r="E488" s="261" t="str">
        <f t="shared" si="7"/>
        <v>ESFemale15-19</v>
      </c>
      <c r="F488" s="261">
        <v>66</v>
      </c>
      <c r="G488" s="261">
        <v>5</v>
      </c>
    </row>
    <row r="489" spans="2:7" x14ac:dyDescent="0.2">
      <c r="B489" s="261" t="s">
        <v>60</v>
      </c>
      <c r="C489" s="261" t="s">
        <v>48</v>
      </c>
      <c r="D489" s="265" t="s">
        <v>73</v>
      </c>
      <c r="E489" s="261" t="str">
        <f t="shared" si="7"/>
        <v>ESFemale20-24</v>
      </c>
      <c r="F489" s="261">
        <v>85</v>
      </c>
      <c r="G489" s="261">
        <v>4</v>
      </c>
    </row>
    <row r="490" spans="2:7" x14ac:dyDescent="0.2">
      <c r="B490" s="261" t="s">
        <v>60</v>
      </c>
      <c r="C490" s="261" t="s">
        <v>48</v>
      </c>
      <c r="D490" s="265" t="s">
        <v>74</v>
      </c>
      <c r="E490" s="261" t="str">
        <f t="shared" si="7"/>
        <v>ESFemale25-29</v>
      </c>
      <c r="F490" s="261">
        <v>118</v>
      </c>
      <c r="G490" s="261">
        <v>12</v>
      </c>
    </row>
    <row r="491" spans="2:7" x14ac:dyDescent="0.2">
      <c r="B491" s="261" t="s">
        <v>60</v>
      </c>
      <c r="C491" s="261" t="s">
        <v>48</v>
      </c>
      <c r="D491" s="265" t="s">
        <v>75</v>
      </c>
      <c r="E491" s="261" t="str">
        <f t="shared" si="7"/>
        <v>ESFemale30-34</v>
      </c>
      <c r="F491" s="261">
        <v>144</v>
      </c>
      <c r="G491" s="261">
        <v>17</v>
      </c>
    </row>
    <row r="492" spans="2:7" x14ac:dyDescent="0.2">
      <c r="B492" s="261" t="s">
        <v>60</v>
      </c>
      <c r="C492" s="261" t="s">
        <v>48</v>
      </c>
      <c r="D492" s="265" t="s">
        <v>76</v>
      </c>
      <c r="E492" s="261" t="str">
        <f t="shared" si="7"/>
        <v>ESFemale35-39</v>
      </c>
      <c r="F492" s="261">
        <v>258</v>
      </c>
      <c r="G492" s="261">
        <v>42</v>
      </c>
    </row>
    <row r="493" spans="2:7" x14ac:dyDescent="0.2">
      <c r="B493" s="261" t="s">
        <v>60</v>
      </c>
      <c r="C493" s="261" t="s">
        <v>48</v>
      </c>
      <c r="D493" s="265" t="s">
        <v>77</v>
      </c>
      <c r="E493" s="261" t="str">
        <f t="shared" si="7"/>
        <v>ESFemale40-44</v>
      </c>
      <c r="F493" s="261">
        <v>341</v>
      </c>
      <c r="G493" s="261">
        <v>52</v>
      </c>
    </row>
    <row r="494" spans="2:7" x14ac:dyDescent="0.2">
      <c r="B494" s="261" t="s">
        <v>60</v>
      </c>
      <c r="C494" s="261" t="s">
        <v>48</v>
      </c>
      <c r="D494" s="265" t="s">
        <v>78</v>
      </c>
      <c r="E494" s="261" t="str">
        <f t="shared" si="7"/>
        <v>ESFemale45-49</v>
      </c>
      <c r="F494" s="261">
        <v>426</v>
      </c>
      <c r="G494" s="261">
        <v>81</v>
      </c>
    </row>
    <row r="495" spans="2:7" x14ac:dyDescent="0.2">
      <c r="B495" s="261" t="s">
        <v>60</v>
      </c>
      <c r="C495" s="261" t="s">
        <v>48</v>
      </c>
      <c r="D495" s="265" t="s">
        <v>79</v>
      </c>
      <c r="E495" s="261" t="str">
        <f t="shared" si="7"/>
        <v>ESFemale50-54</v>
      </c>
      <c r="F495" s="261">
        <v>542</v>
      </c>
      <c r="G495" s="261">
        <v>95</v>
      </c>
    </row>
    <row r="496" spans="2:7" x14ac:dyDescent="0.2">
      <c r="B496" s="261" t="s">
        <v>60</v>
      </c>
      <c r="C496" s="261" t="s">
        <v>48</v>
      </c>
      <c r="D496" s="265" t="s">
        <v>80</v>
      </c>
      <c r="E496" s="261" t="str">
        <f t="shared" si="7"/>
        <v>ESFemale55-59</v>
      </c>
      <c r="F496" s="261">
        <v>748</v>
      </c>
      <c r="G496" s="261">
        <v>153</v>
      </c>
    </row>
    <row r="497" spans="2:7" x14ac:dyDescent="0.2">
      <c r="B497" s="261" t="s">
        <v>60</v>
      </c>
      <c r="C497" s="261" t="s">
        <v>48</v>
      </c>
      <c r="D497" s="265" t="s">
        <v>81</v>
      </c>
      <c r="E497" s="261" t="str">
        <f t="shared" si="7"/>
        <v>ESFemale60-64</v>
      </c>
      <c r="F497" s="261">
        <v>1006</v>
      </c>
      <c r="G497" s="261">
        <v>194</v>
      </c>
    </row>
    <row r="498" spans="2:7" x14ac:dyDescent="0.2">
      <c r="B498" s="261" t="s">
        <v>60</v>
      </c>
      <c r="C498" s="261" t="s">
        <v>48</v>
      </c>
      <c r="D498" s="265" t="s">
        <v>82</v>
      </c>
      <c r="E498" s="261" t="str">
        <f t="shared" si="7"/>
        <v>ESFemale65-69</v>
      </c>
      <c r="F498" s="261">
        <v>1162</v>
      </c>
      <c r="G498" s="261">
        <v>236</v>
      </c>
    </row>
    <row r="499" spans="2:7" x14ac:dyDescent="0.2">
      <c r="B499" s="261" t="s">
        <v>60</v>
      </c>
      <c r="C499" s="261" t="s">
        <v>48</v>
      </c>
      <c r="D499" s="265" t="s">
        <v>19</v>
      </c>
      <c r="E499" s="261" t="str">
        <f t="shared" si="7"/>
        <v>ESFemale70-74</v>
      </c>
      <c r="F499" s="261">
        <v>1240</v>
      </c>
      <c r="G499" s="261">
        <v>226</v>
      </c>
    </row>
    <row r="500" spans="2:7" x14ac:dyDescent="0.2">
      <c r="B500" s="261" t="s">
        <v>60</v>
      </c>
      <c r="C500" s="261" t="s">
        <v>48</v>
      </c>
      <c r="D500" s="265" t="s">
        <v>20</v>
      </c>
      <c r="E500" s="261" t="str">
        <f t="shared" si="7"/>
        <v>ESFemale75-79</v>
      </c>
      <c r="F500" s="261">
        <v>1290</v>
      </c>
      <c r="G500" s="261">
        <v>252</v>
      </c>
    </row>
    <row r="501" spans="2:7" x14ac:dyDescent="0.2">
      <c r="B501" s="261" t="s">
        <v>60</v>
      </c>
      <c r="C501" s="261" t="s">
        <v>48</v>
      </c>
      <c r="D501" s="265" t="s">
        <v>21</v>
      </c>
      <c r="E501" s="261" t="str">
        <f t="shared" si="7"/>
        <v>ESFemale80-84</v>
      </c>
      <c r="F501" s="261">
        <v>1539</v>
      </c>
      <c r="G501" s="261">
        <v>264</v>
      </c>
    </row>
    <row r="502" spans="2:7" x14ac:dyDescent="0.2">
      <c r="B502" s="261" t="s">
        <v>60</v>
      </c>
      <c r="C502" s="261" t="s">
        <v>48</v>
      </c>
      <c r="D502" s="265" t="s">
        <v>22</v>
      </c>
      <c r="E502" s="261" t="str">
        <f t="shared" si="7"/>
        <v>ESFemale85-89</v>
      </c>
      <c r="F502" s="261">
        <v>1441</v>
      </c>
      <c r="G502" s="261">
        <v>207</v>
      </c>
    </row>
    <row r="503" spans="2:7" x14ac:dyDescent="0.2">
      <c r="B503" s="261" t="s">
        <v>60</v>
      </c>
      <c r="C503" s="261" t="s">
        <v>48</v>
      </c>
      <c r="D503" s="265" t="s">
        <v>5</v>
      </c>
      <c r="E503" s="261" t="str">
        <f t="shared" si="7"/>
        <v>ESFemale90+</v>
      </c>
      <c r="F503" s="261">
        <v>1631</v>
      </c>
      <c r="G503" s="261">
        <v>212</v>
      </c>
    </row>
    <row r="504" spans="2:7" x14ac:dyDescent="0.2">
      <c r="B504" s="261" t="s">
        <v>60</v>
      </c>
      <c r="C504" s="261" t="s">
        <v>47</v>
      </c>
      <c r="D504" s="265">
        <v>0</v>
      </c>
      <c r="E504" s="261" t="str">
        <f t="shared" si="7"/>
        <v>ESMale0</v>
      </c>
      <c r="F504" s="261">
        <v>281</v>
      </c>
      <c r="G504" s="261">
        <v>2</v>
      </c>
    </row>
    <row r="505" spans="2:7" x14ac:dyDescent="0.2">
      <c r="B505" s="261" t="s">
        <v>60</v>
      </c>
      <c r="C505" s="261" t="s">
        <v>47</v>
      </c>
      <c r="D505" s="265" t="s">
        <v>18</v>
      </c>
      <c r="E505" s="261" t="str">
        <f t="shared" si="7"/>
        <v>ESMale1-4</v>
      </c>
      <c r="F505" s="261">
        <v>46</v>
      </c>
      <c r="G505" s="261">
        <v>3</v>
      </c>
    </row>
    <row r="506" spans="2:7" x14ac:dyDescent="0.2">
      <c r="B506" s="261" t="s">
        <v>60</v>
      </c>
      <c r="C506" s="261" t="s">
        <v>47</v>
      </c>
      <c r="D506" s="265" t="s">
        <v>70</v>
      </c>
      <c r="E506" s="261" t="str">
        <f t="shared" si="7"/>
        <v>ESMale5-9</v>
      </c>
      <c r="F506" s="261">
        <v>31</v>
      </c>
      <c r="G506" s="261">
        <v>0</v>
      </c>
    </row>
    <row r="507" spans="2:7" x14ac:dyDescent="0.2">
      <c r="B507" s="261" t="s">
        <v>60</v>
      </c>
      <c r="C507" s="261" t="s">
        <v>47</v>
      </c>
      <c r="D507" s="265" t="s">
        <v>71</v>
      </c>
      <c r="E507" s="261" t="str">
        <f t="shared" si="7"/>
        <v>ESMale10-14</v>
      </c>
      <c r="F507" s="261">
        <v>51</v>
      </c>
      <c r="G507" s="261">
        <v>2</v>
      </c>
    </row>
    <row r="508" spans="2:7" x14ac:dyDescent="0.2">
      <c r="B508" s="261" t="s">
        <v>60</v>
      </c>
      <c r="C508" s="261" t="s">
        <v>47</v>
      </c>
      <c r="D508" s="265" t="s">
        <v>72</v>
      </c>
      <c r="E508" s="261" t="str">
        <f t="shared" si="7"/>
        <v>ESMale15-19</v>
      </c>
      <c r="F508" s="261">
        <v>314</v>
      </c>
      <c r="G508" s="261">
        <v>4</v>
      </c>
    </row>
    <row r="509" spans="2:7" x14ac:dyDescent="0.2">
      <c r="B509" s="261" t="s">
        <v>60</v>
      </c>
      <c r="C509" s="261" t="s">
        <v>47</v>
      </c>
      <c r="D509" s="265" t="s">
        <v>73</v>
      </c>
      <c r="E509" s="261" t="str">
        <f t="shared" si="7"/>
        <v>ESMale20-24</v>
      </c>
      <c r="F509" s="261">
        <v>462</v>
      </c>
      <c r="G509" s="261">
        <v>9</v>
      </c>
    </row>
    <row r="510" spans="2:7" x14ac:dyDescent="0.2">
      <c r="B510" s="261" t="s">
        <v>60</v>
      </c>
      <c r="C510" s="261" t="s">
        <v>47</v>
      </c>
      <c r="D510" s="265" t="s">
        <v>74</v>
      </c>
      <c r="E510" s="261" t="str">
        <f t="shared" si="7"/>
        <v>ESMale25-29</v>
      </c>
      <c r="F510" s="261">
        <v>366</v>
      </c>
      <c r="G510" s="261">
        <v>11</v>
      </c>
    </row>
    <row r="511" spans="2:7" x14ac:dyDescent="0.2">
      <c r="B511" s="261" t="s">
        <v>60</v>
      </c>
      <c r="C511" s="261" t="s">
        <v>47</v>
      </c>
      <c r="D511" s="265" t="s">
        <v>75</v>
      </c>
      <c r="E511" s="261" t="str">
        <f t="shared" si="7"/>
        <v>ESMale30-34</v>
      </c>
      <c r="F511" s="261">
        <v>399</v>
      </c>
      <c r="G511" s="261">
        <v>25</v>
      </c>
    </row>
    <row r="512" spans="2:7" x14ac:dyDescent="0.2">
      <c r="B512" s="261" t="s">
        <v>60</v>
      </c>
      <c r="C512" s="261" t="s">
        <v>47</v>
      </c>
      <c r="D512" s="265" t="s">
        <v>76</v>
      </c>
      <c r="E512" s="261" t="str">
        <f t="shared" si="7"/>
        <v>ESMale35-39</v>
      </c>
      <c r="F512" s="261">
        <v>468</v>
      </c>
      <c r="G512" s="261">
        <v>41</v>
      </c>
    </row>
    <row r="513" spans="2:7" x14ac:dyDescent="0.2">
      <c r="B513" s="261" t="s">
        <v>60</v>
      </c>
      <c r="C513" s="261" t="s">
        <v>47</v>
      </c>
      <c r="D513" s="265" t="s">
        <v>77</v>
      </c>
      <c r="E513" s="261" t="str">
        <f t="shared" si="7"/>
        <v>ESMale40-44</v>
      </c>
      <c r="F513" s="261">
        <v>591</v>
      </c>
      <c r="G513" s="261">
        <v>61</v>
      </c>
    </row>
    <row r="514" spans="2:7" x14ac:dyDescent="0.2">
      <c r="B514" s="261" t="s">
        <v>60</v>
      </c>
      <c r="C514" s="261" t="s">
        <v>47</v>
      </c>
      <c r="D514" s="265" t="s">
        <v>78</v>
      </c>
      <c r="E514" s="261" t="str">
        <f t="shared" si="7"/>
        <v>ESMale45-49</v>
      </c>
      <c r="F514" s="261">
        <v>727</v>
      </c>
      <c r="G514" s="261">
        <v>107</v>
      </c>
    </row>
    <row r="515" spans="2:7" x14ac:dyDescent="0.2">
      <c r="B515" s="261" t="s">
        <v>60</v>
      </c>
      <c r="C515" s="261" t="s">
        <v>47</v>
      </c>
      <c r="D515" s="265" t="s">
        <v>79</v>
      </c>
      <c r="E515" s="261" t="str">
        <f t="shared" si="7"/>
        <v>ESMale50-54</v>
      </c>
      <c r="F515" s="261">
        <v>1009</v>
      </c>
      <c r="G515" s="261">
        <v>134</v>
      </c>
    </row>
    <row r="516" spans="2:7" x14ac:dyDescent="0.2">
      <c r="B516" s="261" t="s">
        <v>60</v>
      </c>
      <c r="C516" s="261" t="s">
        <v>47</v>
      </c>
      <c r="D516" s="265" t="s">
        <v>80</v>
      </c>
      <c r="E516" s="261" t="str">
        <f t="shared" si="7"/>
        <v>ESMale55-59</v>
      </c>
      <c r="F516" s="261">
        <v>1242</v>
      </c>
      <c r="G516" s="261">
        <v>211</v>
      </c>
    </row>
    <row r="517" spans="2:7" x14ac:dyDescent="0.2">
      <c r="B517" s="261" t="s">
        <v>60</v>
      </c>
      <c r="C517" s="261" t="s">
        <v>47</v>
      </c>
      <c r="D517" s="265" t="s">
        <v>81</v>
      </c>
      <c r="E517" s="261" t="str">
        <f t="shared" ref="E517:E580" si="8">_xlfn.CONCAT(B517,C517,D517)</f>
        <v>ESMale60-64</v>
      </c>
      <c r="F517" s="261">
        <v>1636</v>
      </c>
      <c r="G517" s="261">
        <v>289</v>
      </c>
    </row>
    <row r="518" spans="2:7" x14ac:dyDescent="0.2">
      <c r="B518" s="261" t="s">
        <v>60</v>
      </c>
      <c r="C518" s="261" t="s">
        <v>47</v>
      </c>
      <c r="D518" s="265" t="s">
        <v>82</v>
      </c>
      <c r="E518" s="261" t="str">
        <f t="shared" si="8"/>
        <v>ESMale65-69</v>
      </c>
      <c r="F518" s="261">
        <v>1789</v>
      </c>
      <c r="G518" s="261">
        <v>365</v>
      </c>
    </row>
    <row r="519" spans="2:7" x14ac:dyDescent="0.2">
      <c r="B519" s="261" t="s">
        <v>60</v>
      </c>
      <c r="C519" s="261" t="s">
        <v>47</v>
      </c>
      <c r="D519" s="265" t="s">
        <v>19</v>
      </c>
      <c r="E519" s="261" t="str">
        <f t="shared" si="8"/>
        <v>ESMale70-74</v>
      </c>
      <c r="F519" s="261">
        <v>1716</v>
      </c>
      <c r="G519" s="261">
        <v>357</v>
      </c>
    </row>
    <row r="520" spans="2:7" x14ac:dyDescent="0.2">
      <c r="B520" s="261" t="s">
        <v>60</v>
      </c>
      <c r="C520" s="261" t="s">
        <v>47</v>
      </c>
      <c r="D520" s="265" t="s">
        <v>20</v>
      </c>
      <c r="E520" s="261" t="str">
        <f t="shared" si="8"/>
        <v>ESMale75-79</v>
      </c>
      <c r="F520" s="261">
        <v>1639</v>
      </c>
      <c r="G520" s="261">
        <v>340</v>
      </c>
    </row>
    <row r="521" spans="2:7" x14ac:dyDescent="0.2">
      <c r="B521" s="261" t="s">
        <v>60</v>
      </c>
      <c r="C521" s="261" t="s">
        <v>47</v>
      </c>
      <c r="D521" s="265" t="s">
        <v>21</v>
      </c>
      <c r="E521" s="261" t="str">
        <f t="shared" si="8"/>
        <v>ESMale80-84</v>
      </c>
      <c r="F521" s="261">
        <v>1491</v>
      </c>
      <c r="G521" s="261">
        <v>289</v>
      </c>
    </row>
    <row r="522" spans="2:7" x14ac:dyDescent="0.2">
      <c r="B522" s="261" t="s">
        <v>60</v>
      </c>
      <c r="C522" s="261" t="s">
        <v>47</v>
      </c>
      <c r="D522" s="265" t="s">
        <v>22</v>
      </c>
      <c r="E522" s="261" t="str">
        <f t="shared" si="8"/>
        <v>ESMale85-89</v>
      </c>
      <c r="F522" s="261">
        <v>1269</v>
      </c>
      <c r="G522" s="261">
        <v>232</v>
      </c>
    </row>
    <row r="523" spans="2:7" x14ac:dyDescent="0.2">
      <c r="B523" s="261" t="s">
        <v>60</v>
      </c>
      <c r="C523" s="261" t="s">
        <v>47</v>
      </c>
      <c r="D523" s="265" t="s">
        <v>5</v>
      </c>
      <c r="E523" s="261" t="str">
        <f t="shared" si="8"/>
        <v>ESMale90+</v>
      </c>
      <c r="F523" s="261">
        <v>1011</v>
      </c>
      <c r="G523" s="261">
        <v>141</v>
      </c>
    </row>
    <row r="524" spans="2:7" x14ac:dyDescent="0.2">
      <c r="B524" s="261" t="s">
        <v>60</v>
      </c>
      <c r="C524" s="261" t="s">
        <v>3</v>
      </c>
      <c r="D524" s="265">
        <v>0</v>
      </c>
      <c r="E524" s="261" t="str">
        <f t="shared" si="8"/>
        <v>ESTotal0</v>
      </c>
      <c r="F524" s="261">
        <v>516</v>
      </c>
      <c r="G524" s="261">
        <v>6</v>
      </c>
    </row>
    <row r="525" spans="2:7" x14ac:dyDescent="0.2">
      <c r="B525" s="261" t="s">
        <v>60</v>
      </c>
      <c r="C525" s="261" t="s">
        <v>3</v>
      </c>
      <c r="D525" s="265" t="s">
        <v>18</v>
      </c>
      <c r="E525" s="261" t="str">
        <f t="shared" si="8"/>
        <v>ESTotal1-4</v>
      </c>
      <c r="F525" s="261">
        <v>87</v>
      </c>
      <c r="G525" s="261">
        <v>4</v>
      </c>
    </row>
    <row r="526" spans="2:7" x14ac:dyDescent="0.2">
      <c r="B526" s="261" t="s">
        <v>60</v>
      </c>
      <c r="C526" s="261" t="s">
        <v>3</v>
      </c>
      <c r="D526" s="265" t="s">
        <v>70</v>
      </c>
      <c r="E526" s="261" t="str">
        <f t="shared" si="8"/>
        <v>ESTotal5-9</v>
      </c>
      <c r="F526" s="261">
        <v>51</v>
      </c>
      <c r="G526" s="261">
        <v>2</v>
      </c>
    </row>
    <row r="527" spans="2:7" x14ac:dyDescent="0.2">
      <c r="B527" s="261" t="s">
        <v>60</v>
      </c>
      <c r="C527" s="261" t="s">
        <v>3</v>
      </c>
      <c r="D527" s="265" t="s">
        <v>71</v>
      </c>
      <c r="E527" s="261" t="str">
        <f t="shared" si="8"/>
        <v>ESTotal10-14</v>
      </c>
      <c r="F527" s="261">
        <v>80</v>
      </c>
      <c r="G527" s="261">
        <v>2</v>
      </c>
    </row>
    <row r="528" spans="2:7" x14ac:dyDescent="0.2">
      <c r="B528" s="261" t="s">
        <v>60</v>
      </c>
      <c r="C528" s="261" t="s">
        <v>3</v>
      </c>
      <c r="D528" s="265" t="s">
        <v>72</v>
      </c>
      <c r="E528" s="261" t="str">
        <f t="shared" si="8"/>
        <v>ESTotal15-19</v>
      </c>
      <c r="F528" s="261">
        <v>380</v>
      </c>
      <c r="G528" s="261">
        <v>9</v>
      </c>
    </row>
    <row r="529" spans="2:7" x14ac:dyDescent="0.2">
      <c r="B529" s="261" t="s">
        <v>60</v>
      </c>
      <c r="C529" s="261" t="s">
        <v>3</v>
      </c>
      <c r="D529" s="265" t="s">
        <v>73</v>
      </c>
      <c r="E529" s="261" t="str">
        <f t="shared" si="8"/>
        <v>ESTotal20-24</v>
      </c>
      <c r="F529" s="261">
        <v>547</v>
      </c>
      <c r="G529" s="261">
        <v>13</v>
      </c>
    </row>
    <row r="530" spans="2:7" x14ac:dyDescent="0.2">
      <c r="B530" s="261" t="s">
        <v>60</v>
      </c>
      <c r="C530" s="261" t="s">
        <v>3</v>
      </c>
      <c r="D530" s="265" t="s">
        <v>74</v>
      </c>
      <c r="E530" s="261" t="str">
        <f t="shared" si="8"/>
        <v>ESTotal25-29</v>
      </c>
      <c r="F530" s="261">
        <v>484</v>
      </c>
      <c r="G530" s="261">
        <v>23</v>
      </c>
    </row>
    <row r="531" spans="2:7" x14ac:dyDescent="0.2">
      <c r="B531" s="261" t="s">
        <v>60</v>
      </c>
      <c r="C531" s="261" t="s">
        <v>3</v>
      </c>
      <c r="D531" s="265" t="s">
        <v>75</v>
      </c>
      <c r="E531" s="261" t="str">
        <f t="shared" si="8"/>
        <v>ESTotal30-34</v>
      </c>
      <c r="F531" s="261">
        <v>543</v>
      </c>
      <c r="G531" s="261">
        <v>42</v>
      </c>
    </row>
    <row r="532" spans="2:7" x14ac:dyDescent="0.2">
      <c r="B532" s="261" t="s">
        <v>60</v>
      </c>
      <c r="C532" s="261" t="s">
        <v>3</v>
      </c>
      <c r="D532" s="265" t="s">
        <v>76</v>
      </c>
      <c r="E532" s="261" t="str">
        <f t="shared" si="8"/>
        <v>ESTotal35-39</v>
      </c>
      <c r="F532" s="261">
        <v>726</v>
      </c>
      <c r="G532" s="261">
        <v>83</v>
      </c>
    </row>
    <row r="533" spans="2:7" x14ac:dyDescent="0.2">
      <c r="B533" s="261" t="s">
        <v>60</v>
      </c>
      <c r="C533" s="261" t="s">
        <v>3</v>
      </c>
      <c r="D533" s="265" t="s">
        <v>77</v>
      </c>
      <c r="E533" s="261" t="str">
        <f t="shared" si="8"/>
        <v>ESTotal40-44</v>
      </c>
      <c r="F533" s="261">
        <v>932</v>
      </c>
      <c r="G533" s="261">
        <v>113</v>
      </c>
    </row>
    <row r="534" spans="2:7" x14ac:dyDescent="0.2">
      <c r="B534" s="261" t="s">
        <v>60</v>
      </c>
      <c r="C534" s="261" t="s">
        <v>3</v>
      </c>
      <c r="D534" s="265" t="s">
        <v>78</v>
      </c>
      <c r="E534" s="261" t="str">
        <f t="shared" si="8"/>
        <v>ESTotal45-49</v>
      </c>
      <c r="F534" s="261">
        <v>1153</v>
      </c>
      <c r="G534" s="261">
        <v>188</v>
      </c>
    </row>
    <row r="535" spans="2:7" x14ac:dyDescent="0.2">
      <c r="B535" s="261" t="s">
        <v>60</v>
      </c>
      <c r="C535" s="261" t="s">
        <v>3</v>
      </c>
      <c r="D535" s="265" t="s">
        <v>79</v>
      </c>
      <c r="E535" s="261" t="str">
        <f t="shared" si="8"/>
        <v>ESTotal50-54</v>
      </c>
      <c r="F535" s="261">
        <v>1551</v>
      </c>
      <c r="G535" s="261">
        <v>229</v>
      </c>
    </row>
    <row r="536" spans="2:7" x14ac:dyDescent="0.2">
      <c r="B536" s="261" t="s">
        <v>60</v>
      </c>
      <c r="C536" s="261" t="s">
        <v>3</v>
      </c>
      <c r="D536" s="265" t="s">
        <v>80</v>
      </c>
      <c r="E536" s="261" t="str">
        <f t="shared" si="8"/>
        <v>ESTotal55-59</v>
      </c>
      <c r="F536" s="261">
        <v>1990</v>
      </c>
      <c r="G536" s="261">
        <v>364</v>
      </c>
    </row>
    <row r="537" spans="2:7" x14ac:dyDescent="0.2">
      <c r="B537" s="261" t="s">
        <v>60</v>
      </c>
      <c r="C537" s="261" t="s">
        <v>3</v>
      </c>
      <c r="D537" s="265" t="s">
        <v>81</v>
      </c>
      <c r="E537" s="261" t="str">
        <f t="shared" si="8"/>
        <v>ESTotal60-64</v>
      </c>
      <c r="F537" s="261">
        <v>2642</v>
      </c>
      <c r="G537" s="261">
        <v>483</v>
      </c>
    </row>
    <row r="538" spans="2:7" x14ac:dyDescent="0.2">
      <c r="B538" s="261" t="s">
        <v>60</v>
      </c>
      <c r="C538" s="261" t="s">
        <v>3</v>
      </c>
      <c r="D538" s="265" t="s">
        <v>82</v>
      </c>
      <c r="E538" s="261" t="str">
        <f t="shared" si="8"/>
        <v>ESTotal65-69</v>
      </c>
      <c r="F538" s="261">
        <v>2951</v>
      </c>
      <c r="G538" s="261">
        <v>601</v>
      </c>
    </row>
    <row r="539" spans="2:7" x14ac:dyDescent="0.2">
      <c r="B539" s="261" t="s">
        <v>60</v>
      </c>
      <c r="C539" s="261" t="s">
        <v>3</v>
      </c>
      <c r="D539" s="265" t="s">
        <v>19</v>
      </c>
      <c r="E539" s="261" t="str">
        <f t="shared" si="8"/>
        <v>ESTotal70-74</v>
      </c>
      <c r="F539" s="261">
        <v>2956</v>
      </c>
      <c r="G539" s="261">
        <v>583</v>
      </c>
    </row>
    <row r="540" spans="2:7" x14ac:dyDescent="0.2">
      <c r="B540" s="261" t="s">
        <v>60</v>
      </c>
      <c r="C540" s="261" t="s">
        <v>3</v>
      </c>
      <c r="D540" s="265" t="s">
        <v>20</v>
      </c>
      <c r="E540" s="261" t="str">
        <f t="shared" si="8"/>
        <v>ESTotal75-79</v>
      </c>
      <c r="F540" s="261">
        <v>2929</v>
      </c>
      <c r="G540" s="261">
        <v>592</v>
      </c>
    </row>
    <row r="541" spans="2:7" x14ac:dyDescent="0.2">
      <c r="B541" s="261" t="s">
        <v>60</v>
      </c>
      <c r="C541" s="261" t="s">
        <v>3</v>
      </c>
      <c r="D541" s="265" t="s">
        <v>21</v>
      </c>
      <c r="E541" s="261" t="str">
        <f t="shared" si="8"/>
        <v>ESTotal80-84</v>
      </c>
      <c r="F541" s="261">
        <v>3030</v>
      </c>
      <c r="G541" s="261">
        <v>553</v>
      </c>
    </row>
    <row r="542" spans="2:7" x14ac:dyDescent="0.2">
      <c r="B542" s="261" t="s">
        <v>60</v>
      </c>
      <c r="C542" s="261" t="s">
        <v>3</v>
      </c>
      <c r="D542" s="265" t="s">
        <v>22</v>
      </c>
      <c r="E542" s="261" t="str">
        <f t="shared" si="8"/>
        <v>ESTotal85-89</v>
      </c>
      <c r="F542" s="261">
        <v>2710</v>
      </c>
      <c r="G542" s="261">
        <v>439</v>
      </c>
    </row>
    <row r="543" spans="2:7" x14ac:dyDescent="0.2">
      <c r="B543" s="261" t="s">
        <v>60</v>
      </c>
      <c r="C543" s="261" t="s">
        <v>3</v>
      </c>
      <c r="D543" s="265" t="s">
        <v>5</v>
      </c>
      <c r="E543" s="261" t="str">
        <f t="shared" si="8"/>
        <v>ESTotal90+</v>
      </c>
      <c r="F543" s="261">
        <v>2642</v>
      </c>
      <c r="G543" s="261">
        <v>353</v>
      </c>
    </row>
    <row r="544" spans="2:7" x14ac:dyDescent="0.2">
      <c r="B544" s="261" t="s">
        <v>68</v>
      </c>
      <c r="C544" s="261" t="s">
        <v>48</v>
      </c>
      <c r="D544" s="265">
        <v>0</v>
      </c>
      <c r="E544" s="261" t="str">
        <f t="shared" si="8"/>
        <v>GOFemale0</v>
      </c>
      <c r="F544" s="261">
        <v>476</v>
      </c>
      <c r="G544" s="261">
        <v>2</v>
      </c>
    </row>
    <row r="545" spans="2:7" x14ac:dyDescent="0.2">
      <c r="B545" s="261" t="s">
        <v>68</v>
      </c>
      <c r="C545" s="261" t="s">
        <v>48</v>
      </c>
      <c r="D545" s="265" t="s">
        <v>18</v>
      </c>
      <c r="E545" s="261" t="str">
        <f t="shared" si="8"/>
        <v>GOFemale1-4</v>
      </c>
      <c r="F545" s="261">
        <v>65</v>
      </c>
      <c r="G545" s="261">
        <v>2</v>
      </c>
    </row>
    <row r="546" spans="2:7" x14ac:dyDescent="0.2">
      <c r="B546" s="261" t="s">
        <v>68</v>
      </c>
      <c r="C546" s="261" t="s">
        <v>48</v>
      </c>
      <c r="D546" s="265" t="s">
        <v>70</v>
      </c>
      <c r="E546" s="261" t="str">
        <f t="shared" si="8"/>
        <v>GOFemale5-9</v>
      </c>
      <c r="F546" s="261">
        <v>32</v>
      </c>
      <c r="G546" s="261">
        <v>1</v>
      </c>
    </row>
    <row r="547" spans="2:7" x14ac:dyDescent="0.2">
      <c r="B547" s="261" t="s">
        <v>68</v>
      </c>
      <c r="C547" s="261" t="s">
        <v>48</v>
      </c>
      <c r="D547" s="265" t="s">
        <v>71</v>
      </c>
      <c r="E547" s="261" t="str">
        <f t="shared" si="8"/>
        <v>GOFemale10-14</v>
      </c>
      <c r="F547" s="261">
        <v>39</v>
      </c>
      <c r="G547" s="261">
        <v>2</v>
      </c>
    </row>
    <row r="548" spans="2:7" x14ac:dyDescent="0.2">
      <c r="B548" s="261" t="s">
        <v>68</v>
      </c>
      <c r="C548" s="261" t="s">
        <v>48</v>
      </c>
      <c r="D548" s="265" t="s">
        <v>72</v>
      </c>
      <c r="E548" s="261" t="str">
        <f t="shared" si="8"/>
        <v>GOFemale15-19</v>
      </c>
      <c r="F548" s="261">
        <v>126</v>
      </c>
      <c r="G548" s="261">
        <v>8</v>
      </c>
    </row>
    <row r="549" spans="2:7" x14ac:dyDescent="0.2">
      <c r="B549" s="261" t="s">
        <v>68</v>
      </c>
      <c r="C549" s="261" t="s">
        <v>48</v>
      </c>
      <c r="D549" s="265" t="s">
        <v>73</v>
      </c>
      <c r="E549" s="261" t="str">
        <f t="shared" si="8"/>
        <v>GOFemale20-24</v>
      </c>
      <c r="F549" s="261">
        <v>186</v>
      </c>
      <c r="G549" s="261">
        <v>9</v>
      </c>
    </row>
    <row r="550" spans="2:7" x14ac:dyDescent="0.2">
      <c r="B550" s="261" t="s">
        <v>68</v>
      </c>
      <c r="C550" s="261" t="s">
        <v>48</v>
      </c>
      <c r="D550" s="265" t="s">
        <v>74</v>
      </c>
      <c r="E550" s="261" t="str">
        <f t="shared" si="8"/>
        <v>GOFemale25-29</v>
      </c>
      <c r="F550" s="261">
        <v>183</v>
      </c>
      <c r="G550" s="261">
        <v>15</v>
      </c>
    </row>
    <row r="551" spans="2:7" x14ac:dyDescent="0.2">
      <c r="B551" s="261" t="s">
        <v>68</v>
      </c>
      <c r="C551" s="261" t="s">
        <v>48</v>
      </c>
      <c r="D551" s="265" t="s">
        <v>75</v>
      </c>
      <c r="E551" s="261" t="str">
        <f t="shared" si="8"/>
        <v>GOFemale30-34</v>
      </c>
      <c r="F551" s="261">
        <v>277</v>
      </c>
      <c r="G551" s="261">
        <v>34</v>
      </c>
    </row>
    <row r="552" spans="2:7" x14ac:dyDescent="0.2">
      <c r="B552" s="261" t="s">
        <v>68</v>
      </c>
      <c r="C552" s="261" t="s">
        <v>48</v>
      </c>
      <c r="D552" s="265" t="s">
        <v>76</v>
      </c>
      <c r="E552" s="261" t="str">
        <f t="shared" si="8"/>
        <v>GOFemale35-39</v>
      </c>
      <c r="F552" s="261">
        <v>436</v>
      </c>
      <c r="G552" s="261">
        <v>61</v>
      </c>
    </row>
    <row r="553" spans="2:7" x14ac:dyDescent="0.2">
      <c r="B553" s="261" t="s">
        <v>68</v>
      </c>
      <c r="C553" s="261" t="s">
        <v>48</v>
      </c>
      <c r="D553" s="265" t="s">
        <v>77</v>
      </c>
      <c r="E553" s="261" t="str">
        <f t="shared" si="8"/>
        <v>GOFemale40-44</v>
      </c>
      <c r="F553" s="261">
        <v>564</v>
      </c>
      <c r="G553" s="261">
        <v>93</v>
      </c>
    </row>
    <row r="554" spans="2:7" x14ac:dyDescent="0.2">
      <c r="B554" s="261" t="s">
        <v>68</v>
      </c>
      <c r="C554" s="261" t="s">
        <v>48</v>
      </c>
      <c r="D554" s="265" t="s">
        <v>78</v>
      </c>
      <c r="E554" s="261" t="str">
        <f t="shared" si="8"/>
        <v>GOFemale45-49</v>
      </c>
      <c r="F554" s="261">
        <v>714</v>
      </c>
      <c r="G554" s="261">
        <v>134</v>
      </c>
    </row>
    <row r="555" spans="2:7" x14ac:dyDescent="0.2">
      <c r="B555" s="261" t="s">
        <v>68</v>
      </c>
      <c r="C555" s="261" t="s">
        <v>48</v>
      </c>
      <c r="D555" s="265" t="s">
        <v>79</v>
      </c>
      <c r="E555" s="261" t="str">
        <f t="shared" si="8"/>
        <v>GOFemale50-54</v>
      </c>
      <c r="F555" s="261">
        <v>943</v>
      </c>
      <c r="G555" s="261">
        <v>155</v>
      </c>
    </row>
    <row r="556" spans="2:7" x14ac:dyDescent="0.2">
      <c r="B556" s="261" t="s">
        <v>68</v>
      </c>
      <c r="C556" s="261" t="s">
        <v>48</v>
      </c>
      <c r="D556" s="265" t="s">
        <v>80</v>
      </c>
      <c r="E556" s="261" t="str">
        <f t="shared" si="8"/>
        <v>GOFemale55-59</v>
      </c>
      <c r="F556" s="261">
        <v>1247</v>
      </c>
      <c r="G556" s="261">
        <v>211</v>
      </c>
    </row>
    <row r="557" spans="2:7" x14ac:dyDescent="0.2">
      <c r="B557" s="261" t="s">
        <v>68</v>
      </c>
      <c r="C557" s="261" t="s">
        <v>48</v>
      </c>
      <c r="D557" s="265" t="s">
        <v>81</v>
      </c>
      <c r="E557" s="261" t="str">
        <f t="shared" si="8"/>
        <v>GOFemale60-64</v>
      </c>
      <c r="F557" s="261">
        <v>1624</v>
      </c>
      <c r="G557" s="261">
        <v>302</v>
      </c>
    </row>
    <row r="558" spans="2:7" x14ac:dyDescent="0.2">
      <c r="B558" s="261" t="s">
        <v>68</v>
      </c>
      <c r="C558" s="261" t="s">
        <v>48</v>
      </c>
      <c r="D558" s="265" t="s">
        <v>82</v>
      </c>
      <c r="E558" s="261" t="str">
        <f t="shared" si="8"/>
        <v>GOFemale65-69</v>
      </c>
      <c r="F558" s="261">
        <v>1933</v>
      </c>
      <c r="G558" s="261">
        <v>398</v>
      </c>
    </row>
    <row r="559" spans="2:7" x14ac:dyDescent="0.2">
      <c r="B559" s="261" t="s">
        <v>68</v>
      </c>
      <c r="C559" s="261" t="s">
        <v>48</v>
      </c>
      <c r="D559" s="265" t="s">
        <v>19</v>
      </c>
      <c r="E559" s="261" t="str">
        <f t="shared" si="8"/>
        <v>GOFemale70-74</v>
      </c>
      <c r="F559" s="261">
        <v>2165</v>
      </c>
      <c r="G559" s="261">
        <v>421</v>
      </c>
    </row>
    <row r="560" spans="2:7" x14ac:dyDescent="0.2">
      <c r="B560" s="261" t="s">
        <v>68</v>
      </c>
      <c r="C560" s="261" t="s">
        <v>48</v>
      </c>
      <c r="D560" s="265" t="s">
        <v>20</v>
      </c>
      <c r="E560" s="261" t="str">
        <f t="shared" si="8"/>
        <v>GOFemale75-79</v>
      </c>
      <c r="F560" s="261">
        <v>2270</v>
      </c>
      <c r="G560" s="261">
        <v>397</v>
      </c>
    </row>
    <row r="561" spans="2:7" x14ac:dyDescent="0.2">
      <c r="B561" s="261" t="s">
        <v>68</v>
      </c>
      <c r="C561" s="261" t="s">
        <v>48</v>
      </c>
      <c r="D561" s="265" t="s">
        <v>21</v>
      </c>
      <c r="E561" s="261" t="str">
        <f t="shared" si="8"/>
        <v>GOFemale80-84</v>
      </c>
      <c r="F561" s="261">
        <v>2442</v>
      </c>
      <c r="G561" s="261">
        <v>394</v>
      </c>
    </row>
    <row r="562" spans="2:7" x14ac:dyDescent="0.2">
      <c r="B562" s="261" t="s">
        <v>68</v>
      </c>
      <c r="C562" s="261" t="s">
        <v>48</v>
      </c>
      <c r="D562" s="265" t="s">
        <v>22</v>
      </c>
      <c r="E562" s="261" t="str">
        <f t="shared" si="8"/>
        <v>GOFemale85-89</v>
      </c>
      <c r="F562" s="261">
        <v>1998</v>
      </c>
      <c r="G562" s="261">
        <v>306</v>
      </c>
    </row>
    <row r="563" spans="2:7" x14ac:dyDescent="0.2">
      <c r="B563" s="261" t="s">
        <v>68</v>
      </c>
      <c r="C563" s="261" t="s">
        <v>48</v>
      </c>
      <c r="D563" s="265" t="s">
        <v>5</v>
      </c>
      <c r="E563" s="261" t="str">
        <f t="shared" si="8"/>
        <v>GOFemale90+</v>
      </c>
      <c r="F563" s="261">
        <v>1875</v>
      </c>
      <c r="G563" s="261">
        <v>229</v>
      </c>
    </row>
    <row r="564" spans="2:7" x14ac:dyDescent="0.2">
      <c r="B564" s="261" t="s">
        <v>68</v>
      </c>
      <c r="C564" s="261" t="s">
        <v>47</v>
      </c>
      <c r="D564" s="265">
        <v>0</v>
      </c>
      <c r="E564" s="261" t="str">
        <f t="shared" si="8"/>
        <v>GOMale0</v>
      </c>
      <c r="F564" s="261">
        <v>554</v>
      </c>
      <c r="G564" s="261">
        <v>1</v>
      </c>
    </row>
    <row r="565" spans="2:7" x14ac:dyDescent="0.2">
      <c r="B565" s="261" t="s">
        <v>68</v>
      </c>
      <c r="C565" s="261" t="s">
        <v>47</v>
      </c>
      <c r="D565" s="265" t="s">
        <v>18</v>
      </c>
      <c r="E565" s="261" t="str">
        <f t="shared" si="8"/>
        <v>GOMale1-4</v>
      </c>
      <c r="F565" s="261">
        <v>79</v>
      </c>
      <c r="G565" s="261">
        <v>2</v>
      </c>
    </row>
    <row r="566" spans="2:7" x14ac:dyDescent="0.2">
      <c r="B566" s="261" t="s">
        <v>68</v>
      </c>
      <c r="C566" s="261" t="s">
        <v>47</v>
      </c>
      <c r="D566" s="265" t="s">
        <v>70</v>
      </c>
      <c r="E566" s="261" t="str">
        <f t="shared" si="8"/>
        <v>GOMale5-9</v>
      </c>
      <c r="F566" s="261">
        <v>57</v>
      </c>
      <c r="G566" s="261">
        <v>1</v>
      </c>
    </row>
    <row r="567" spans="2:7" x14ac:dyDescent="0.2">
      <c r="B567" s="261" t="s">
        <v>68</v>
      </c>
      <c r="C567" s="261" t="s">
        <v>47</v>
      </c>
      <c r="D567" s="265" t="s">
        <v>71</v>
      </c>
      <c r="E567" s="261" t="str">
        <f t="shared" si="8"/>
        <v>GOMale10-14</v>
      </c>
      <c r="F567" s="261">
        <v>84</v>
      </c>
      <c r="G567" s="261">
        <v>1</v>
      </c>
    </row>
    <row r="568" spans="2:7" x14ac:dyDescent="0.2">
      <c r="B568" s="261" t="s">
        <v>68</v>
      </c>
      <c r="C568" s="261" t="s">
        <v>47</v>
      </c>
      <c r="D568" s="265" t="s">
        <v>72</v>
      </c>
      <c r="E568" s="261" t="str">
        <f t="shared" si="8"/>
        <v>GOMale15-19</v>
      </c>
      <c r="F568" s="261">
        <v>536</v>
      </c>
      <c r="G568" s="261">
        <v>6</v>
      </c>
    </row>
    <row r="569" spans="2:7" x14ac:dyDescent="0.2">
      <c r="B569" s="261" t="s">
        <v>68</v>
      </c>
      <c r="C569" s="261" t="s">
        <v>47</v>
      </c>
      <c r="D569" s="265" t="s">
        <v>73</v>
      </c>
      <c r="E569" s="261" t="str">
        <f t="shared" si="8"/>
        <v>GOMale20-24</v>
      </c>
      <c r="F569" s="261">
        <v>826</v>
      </c>
      <c r="G569" s="261">
        <v>15</v>
      </c>
    </row>
    <row r="570" spans="2:7" x14ac:dyDescent="0.2">
      <c r="B570" s="261" t="s">
        <v>68</v>
      </c>
      <c r="C570" s="261" t="s">
        <v>47</v>
      </c>
      <c r="D570" s="265" t="s">
        <v>74</v>
      </c>
      <c r="E570" s="261" t="str">
        <f t="shared" si="8"/>
        <v>GOMale25-29</v>
      </c>
      <c r="F570" s="261">
        <v>760</v>
      </c>
      <c r="G570" s="261">
        <v>28</v>
      </c>
    </row>
    <row r="571" spans="2:7" x14ac:dyDescent="0.2">
      <c r="B571" s="261" t="s">
        <v>68</v>
      </c>
      <c r="C571" s="261" t="s">
        <v>47</v>
      </c>
      <c r="D571" s="265" t="s">
        <v>75</v>
      </c>
      <c r="E571" s="261" t="str">
        <f t="shared" si="8"/>
        <v>GOMale30-34</v>
      </c>
      <c r="F571" s="261">
        <v>792</v>
      </c>
      <c r="G571" s="261">
        <v>64</v>
      </c>
    </row>
    <row r="572" spans="2:7" x14ac:dyDescent="0.2">
      <c r="B572" s="261" t="s">
        <v>68</v>
      </c>
      <c r="C572" s="261" t="s">
        <v>47</v>
      </c>
      <c r="D572" s="265" t="s">
        <v>76</v>
      </c>
      <c r="E572" s="261" t="str">
        <f t="shared" si="8"/>
        <v>GOMale35-39</v>
      </c>
      <c r="F572" s="261">
        <v>892</v>
      </c>
      <c r="G572" s="261">
        <v>88</v>
      </c>
    </row>
    <row r="573" spans="2:7" x14ac:dyDescent="0.2">
      <c r="B573" s="261" t="s">
        <v>68</v>
      </c>
      <c r="C573" s="261" t="s">
        <v>47</v>
      </c>
      <c r="D573" s="265" t="s">
        <v>77</v>
      </c>
      <c r="E573" s="261" t="str">
        <f t="shared" si="8"/>
        <v>GOMale40-44</v>
      </c>
      <c r="F573" s="261">
        <v>1144</v>
      </c>
      <c r="G573" s="261">
        <v>140</v>
      </c>
    </row>
    <row r="574" spans="2:7" x14ac:dyDescent="0.2">
      <c r="B574" s="261" t="s">
        <v>68</v>
      </c>
      <c r="C574" s="261" t="s">
        <v>47</v>
      </c>
      <c r="D574" s="265" t="s">
        <v>78</v>
      </c>
      <c r="E574" s="261" t="str">
        <f t="shared" si="8"/>
        <v>GOMale45-49</v>
      </c>
      <c r="F574" s="261">
        <v>1363</v>
      </c>
      <c r="G574" s="261">
        <v>183</v>
      </c>
    </row>
    <row r="575" spans="2:7" x14ac:dyDescent="0.2">
      <c r="B575" s="261" t="s">
        <v>68</v>
      </c>
      <c r="C575" s="261" t="s">
        <v>47</v>
      </c>
      <c r="D575" s="265" t="s">
        <v>79</v>
      </c>
      <c r="E575" s="261" t="str">
        <f t="shared" si="8"/>
        <v>GOMale50-54</v>
      </c>
      <c r="F575" s="261">
        <v>1660</v>
      </c>
      <c r="G575" s="261">
        <v>244</v>
      </c>
    </row>
    <row r="576" spans="2:7" x14ac:dyDescent="0.2">
      <c r="B576" s="261" t="s">
        <v>68</v>
      </c>
      <c r="C576" s="261" t="s">
        <v>47</v>
      </c>
      <c r="D576" s="265" t="s">
        <v>80</v>
      </c>
      <c r="E576" s="261" t="str">
        <f t="shared" si="8"/>
        <v>GOMale55-59</v>
      </c>
      <c r="F576" s="261">
        <v>2061</v>
      </c>
      <c r="G576" s="261">
        <v>361</v>
      </c>
    </row>
    <row r="577" spans="2:7" x14ac:dyDescent="0.2">
      <c r="B577" s="261" t="s">
        <v>68</v>
      </c>
      <c r="C577" s="261" t="s">
        <v>47</v>
      </c>
      <c r="D577" s="265" t="s">
        <v>81</v>
      </c>
      <c r="E577" s="261" t="str">
        <f t="shared" si="8"/>
        <v>GOMale60-64</v>
      </c>
      <c r="F577" s="261">
        <v>2555</v>
      </c>
      <c r="G577" s="261">
        <v>561</v>
      </c>
    </row>
    <row r="578" spans="2:7" x14ac:dyDescent="0.2">
      <c r="B578" s="261" t="s">
        <v>68</v>
      </c>
      <c r="C578" s="261" t="s">
        <v>47</v>
      </c>
      <c r="D578" s="265" t="s">
        <v>82</v>
      </c>
      <c r="E578" s="261" t="str">
        <f t="shared" si="8"/>
        <v>GOMale65-69</v>
      </c>
      <c r="F578" s="261">
        <v>2734</v>
      </c>
      <c r="G578" s="261">
        <v>566</v>
      </c>
    </row>
    <row r="579" spans="2:7" x14ac:dyDescent="0.2">
      <c r="B579" s="261" t="s">
        <v>68</v>
      </c>
      <c r="C579" s="261" t="s">
        <v>47</v>
      </c>
      <c r="D579" s="265" t="s">
        <v>19</v>
      </c>
      <c r="E579" s="261" t="str">
        <f t="shared" si="8"/>
        <v>GOMale70-74</v>
      </c>
      <c r="F579" s="261">
        <v>2893</v>
      </c>
      <c r="G579" s="261">
        <v>620</v>
      </c>
    </row>
    <row r="580" spans="2:7" x14ac:dyDescent="0.2">
      <c r="B580" s="261" t="s">
        <v>68</v>
      </c>
      <c r="C580" s="261" t="s">
        <v>47</v>
      </c>
      <c r="D580" s="265" t="s">
        <v>20</v>
      </c>
      <c r="E580" s="261" t="str">
        <f t="shared" si="8"/>
        <v>GOMale75-79</v>
      </c>
      <c r="F580" s="261">
        <v>2901</v>
      </c>
      <c r="G580" s="261">
        <v>592</v>
      </c>
    </row>
    <row r="581" spans="2:7" x14ac:dyDescent="0.2">
      <c r="B581" s="261" t="s">
        <v>68</v>
      </c>
      <c r="C581" s="261" t="s">
        <v>47</v>
      </c>
      <c r="D581" s="265" t="s">
        <v>21</v>
      </c>
      <c r="E581" s="261" t="str">
        <f t="shared" ref="E581:E644" si="9">_xlfn.CONCAT(B581,C581,D581)</f>
        <v>GOMale80-84</v>
      </c>
      <c r="F581" s="261">
        <v>2711</v>
      </c>
      <c r="G581" s="261">
        <v>491</v>
      </c>
    </row>
    <row r="582" spans="2:7" x14ac:dyDescent="0.2">
      <c r="B582" s="261" t="s">
        <v>68</v>
      </c>
      <c r="C582" s="261" t="s">
        <v>47</v>
      </c>
      <c r="D582" s="265" t="s">
        <v>22</v>
      </c>
      <c r="E582" s="261" t="str">
        <f t="shared" si="9"/>
        <v>GOMale85-89</v>
      </c>
      <c r="F582" s="261">
        <v>1884</v>
      </c>
      <c r="G582" s="261">
        <v>347</v>
      </c>
    </row>
    <row r="583" spans="2:7" x14ac:dyDescent="0.2">
      <c r="B583" s="261" t="s">
        <v>68</v>
      </c>
      <c r="C583" s="261" t="s">
        <v>47</v>
      </c>
      <c r="D583" s="265" t="s">
        <v>5</v>
      </c>
      <c r="E583" s="261" t="str">
        <f t="shared" si="9"/>
        <v>GOMale90+</v>
      </c>
      <c r="F583" s="261">
        <v>1523</v>
      </c>
      <c r="G583" s="261">
        <v>206</v>
      </c>
    </row>
    <row r="584" spans="2:7" x14ac:dyDescent="0.2">
      <c r="B584" s="261" t="s">
        <v>68</v>
      </c>
      <c r="C584" s="261" t="s">
        <v>3</v>
      </c>
      <c r="D584" s="265">
        <v>0</v>
      </c>
      <c r="E584" s="261" t="str">
        <f t="shared" si="9"/>
        <v>GOTotal0</v>
      </c>
      <c r="F584" s="261">
        <v>1030</v>
      </c>
      <c r="G584" s="261">
        <v>3</v>
      </c>
    </row>
    <row r="585" spans="2:7" x14ac:dyDescent="0.2">
      <c r="B585" s="261" t="s">
        <v>68</v>
      </c>
      <c r="C585" s="261" t="s">
        <v>3</v>
      </c>
      <c r="D585" s="265" t="s">
        <v>18</v>
      </c>
      <c r="E585" s="261" t="str">
        <f t="shared" si="9"/>
        <v>GOTotal1-4</v>
      </c>
      <c r="F585" s="261">
        <v>144</v>
      </c>
      <c r="G585" s="261">
        <v>4</v>
      </c>
    </row>
    <row r="586" spans="2:7" x14ac:dyDescent="0.2">
      <c r="B586" s="261" t="s">
        <v>68</v>
      </c>
      <c r="C586" s="261" t="s">
        <v>3</v>
      </c>
      <c r="D586" s="265" t="s">
        <v>70</v>
      </c>
      <c r="E586" s="261" t="str">
        <f t="shared" si="9"/>
        <v>GOTotal5-9</v>
      </c>
      <c r="F586" s="261">
        <v>89</v>
      </c>
      <c r="G586" s="261">
        <v>2</v>
      </c>
    </row>
    <row r="587" spans="2:7" x14ac:dyDescent="0.2">
      <c r="B587" s="261" t="s">
        <v>68</v>
      </c>
      <c r="C587" s="261" t="s">
        <v>3</v>
      </c>
      <c r="D587" s="265" t="s">
        <v>71</v>
      </c>
      <c r="E587" s="261" t="str">
        <f t="shared" si="9"/>
        <v>GOTotal10-14</v>
      </c>
      <c r="F587" s="261">
        <v>123</v>
      </c>
      <c r="G587" s="261">
        <v>3</v>
      </c>
    </row>
    <row r="588" spans="2:7" x14ac:dyDescent="0.2">
      <c r="B588" s="261" t="s">
        <v>68</v>
      </c>
      <c r="C588" s="261" t="s">
        <v>3</v>
      </c>
      <c r="D588" s="265" t="s">
        <v>72</v>
      </c>
      <c r="E588" s="261" t="str">
        <f t="shared" si="9"/>
        <v>GOTotal15-19</v>
      </c>
      <c r="F588" s="261">
        <v>662</v>
      </c>
      <c r="G588" s="261">
        <v>14</v>
      </c>
    </row>
    <row r="589" spans="2:7" x14ac:dyDescent="0.2">
      <c r="B589" s="261" t="s">
        <v>68</v>
      </c>
      <c r="C589" s="261" t="s">
        <v>3</v>
      </c>
      <c r="D589" s="265" t="s">
        <v>73</v>
      </c>
      <c r="E589" s="261" t="str">
        <f t="shared" si="9"/>
        <v>GOTotal20-24</v>
      </c>
      <c r="F589" s="261">
        <v>1012</v>
      </c>
      <c r="G589" s="261">
        <v>24</v>
      </c>
    </row>
    <row r="590" spans="2:7" x14ac:dyDescent="0.2">
      <c r="B590" s="261" t="s">
        <v>68</v>
      </c>
      <c r="C590" s="261" t="s">
        <v>3</v>
      </c>
      <c r="D590" s="265" t="s">
        <v>74</v>
      </c>
      <c r="E590" s="261" t="str">
        <f t="shared" si="9"/>
        <v>GOTotal25-29</v>
      </c>
      <c r="F590" s="261">
        <v>943</v>
      </c>
      <c r="G590" s="261">
        <v>43</v>
      </c>
    </row>
    <row r="591" spans="2:7" x14ac:dyDescent="0.2">
      <c r="B591" s="261" t="s">
        <v>68</v>
      </c>
      <c r="C591" s="261" t="s">
        <v>3</v>
      </c>
      <c r="D591" s="265" t="s">
        <v>75</v>
      </c>
      <c r="E591" s="261" t="str">
        <f t="shared" si="9"/>
        <v>GOTotal30-34</v>
      </c>
      <c r="F591" s="261">
        <v>1069</v>
      </c>
      <c r="G591" s="261">
        <v>98</v>
      </c>
    </row>
    <row r="592" spans="2:7" x14ac:dyDescent="0.2">
      <c r="B592" s="261" t="s">
        <v>68</v>
      </c>
      <c r="C592" s="261" t="s">
        <v>3</v>
      </c>
      <c r="D592" s="265" t="s">
        <v>76</v>
      </c>
      <c r="E592" s="261" t="str">
        <f t="shared" si="9"/>
        <v>GOTotal35-39</v>
      </c>
      <c r="F592" s="261">
        <v>1328</v>
      </c>
      <c r="G592" s="261">
        <v>149</v>
      </c>
    </row>
    <row r="593" spans="2:7" x14ac:dyDescent="0.2">
      <c r="B593" s="261" t="s">
        <v>68</v>
      </c>
      <c r="C593" s="261" t="s">
        <v>3</v>
      </c>
      <c r="D593" s="265" t="s">
        <v>77</v>
      </c>
      <c r="E593" s="261" t="str">
        <f t="shared" si="9"/>
        <v>GOTotal40-44</v>
      </c>
      <c r="F593" s="261">
        <v>1708</v>
      </c>
      <c r="G593" s="261">
        <v>233</v>
      </c>
    </row>
    <row r="594" spans="2:7" x14ac:dyDescent="0.2">
      <c r="B594" s="261" t="s">
        <v>68</v>
      </c>
      <c r="C594" s="261" t="s">
        <v>3</v>
      </c>
      <c r="D594" s="265" t="s">
        <v>78</v>
      </c>
      <c r="E594" s="261" t="str">
        <f t="shared" si="9"/>
        <v>GOTotal45-49</v>
      </c>
      <c r="F594" s="261">
        <v>2077</v>
      </c>
      <c r="G594" s="261">
        <v>317</v>
      </c>
    </row>
    <row r="595" spans="2:7" x14ac:dyDescent="0.2">
      <c r="B595" s="261" t="s">
        <v>68</v>
      </c>
      <c r="C595" s="261" t="s">
        <v>3</v>
      </c>
      <c r="D595" s="265" t="s">
        <v>79</v>
      </c>
      <c r="E595" s="261" t="str">
        <f t="shared" si="9"/>
        <v>GOTotal50-54</v>
      </c>
      <c r="F595" s="261">
        <v>2603</v>
      </c>
      <c r="G595" s="261">
        <v>399</v>
      </c>
    </row>
    <row r="596" spans="2:7" x14ac:dyDescent="0.2">
      <c r="B596" s="261" t="s">
        <v>68</v>
      </c>
      <c r="C596" s="261" t="s">
        <v>3</v>
      </c>
      <c r="D596" s="265" t="s">
        <v>80</v>
      </c>
      <c r="E596" s="261" t="str">
        <f t="shared" si="9"/>
        <v>GOTotal55-59</v>
      </c>
      <c r="F596" s="261">
        <v>3308</v>
      </c>
      <c r="G596" s="261">
        <v>572</v>
      </c>
    </row>
    <row r="597" spans="2:7" x14ac:dyDescent="0.2">
      <c r="B597" s="261" t="s">
        <v>68</v>
      </c>
      <c r="C597" s="261" t="s">
        <v>3</v>
      </c>
      <c r="D597" s="265" t="s">
        <v>81</v>
      </c>
      <c r="E597" s="261" t="str">
        <f t="shared" si="9"/>
        <v>GOTotal60-64</v>
      </c>
      <c r="F597" s="261">
        <v>4179</v>
      </c>
      <c r="G597" s="261">
        <v>863</v>
      </c>
    </row>
    <row r="598" spans="2:7" x14ac:dyDescent="0.2">
      <c r="B598" s="261" t="s">
        <v>68</v>
      </c>
      <c r="C598" s="261" t="s">
        <v>3</v>
      </c>
      <c r="D598" s="265" t="s">
        <v>82</v>
      </c>
      <c r="E598" s="261" t="str">
        <f t="shared" si="9"/>
        <v>GOTotal65-69</v>
      </c>
      <c r="F598" s="261">
        <v>4667</v>
      </c>
      <c r="G598" s="261">
        <v>964</v>
      </c>
    </row>
    <row r="599" spans="2:7" x14ac:dyDescent="0.2">
      <c r="B599" s="261" t="s">
        <v>68</v>
      </c>
      <c r="C599" s="261" t="s">
        <v>3</v>
      </c>
      <c r="D599" s="265" t="s">
        <v>19</v>
      </c>
      <c r="E599" s="261" t="str">
        <f t="shared" si="9"/>
        <v>GOTotal70-74</v>
      </c>
      <c r="F599" s="261">
        <v>5058</v>
      </c>
      <c r="G599" s="261">
        <v>1041</v>
      </c>
    </row>
    <row r="600" spans="2:7" x14ac:dyDescent="0.2">
      <c r="B600" s="261" t="s">
        <v>68</v>
      </c>
      <c r="C600" s="261" t="s">
        <v>3</v>
      </c>
      <c r="D600" s="265" t="s">
        <v>20</v>
      </c>
      <c r="E600" s="261" t="str">
        <f t="shared" si="9"/>
        <v>GOTotal75-79</v>
      </c>
      <c r="F600" s="261">
        <v>5171</v>
      </c>
      <c r="G600" s="261">
        <v>989</v>
      </c>
    </row>
    <row r="601" spans="2:7" x14ac:dyDescent="0.2">
      <c r="B601" s="261" t="s">
        <v>68</v>
      </c>
      <c r="C601" s="261" t="s">
        <v>3</v>
      </c>
      <c r="D601" s="265" t="s">
        <v>21</v>
      </c>
      <c r="E601" s="261" t="str">
        <f t="shared" si="9"/>
        <v>GOTotal80-84</v>
      </c>
      <c r="F601" s="261">
        <v>5153</v>
      </c>
      <c r="G601" s="261">
        <v>885</v>
      </c>
    </row>
    <row r="602" spans="2:7" x14ac:dyDescent="0.2">
      <c r="B602" s="261" t="s">
        <v>68</v>
      </c>
      <c r="C602" s="261" t="s">
        <v>3</v>
      </c>
      <c r="D602" s="265" t="s">
        <v>22</v>
      </c>
      <c r="E602" s="261" t="str">
        <f t="shared" si="9"/>
        <v>GOTotal85-89</v>
      </c>
      <c r="F602" s="261">
        <v>3882</v>
      </c>
      <c r="G602" s="261">
        <v>653</v>
      </c>
    </row>
    <row r="603" spans="2:7" x14ac:dyDescent="0.2">
      <c r="B603" s="261" t="s">
        <v>68</v>
      </c>
      <c r="C603" s="261" t="s">
        <v>3</v>
      </c>
      <c r="D603" s="265" t="s">
        <v>5</v>
      </c>
      <c r="E603" s="261" t="str">
        <f t="shared" si="9"/>
        <v>GOTotal90+</v>
      </c>
      <c r="F603" s="261">
        <v>3398</v>
      </c>
      <c r="G603" s="261">
        <v>435</v>
      </c>
    </row>
    <row r="604" spans="2:7" x14ac:dyDescent="0.2">
      <c r="B604" s="261" t="s">
        <v>50</v>
      </c>
      <c r="C604" s="261" t="s">
        <v>48</v>
      </c>
      <c r="D604" s="265">
        <v>0</v>
      </c>
      <c r="E604" s="261" t="str">
        <f t="shared" si="9"/>
        <v>MAFemale0</v>
      </c>
      <c r="F604" s="261">
        <v>658</v>
      </c>
      <c r="G604" s="261">
        <v>5</v>
      </c>
    </row>
    <row r="605" spans="2:7" x14ac:dyDescent="0.2">
      <c r="B605" s="261" t="s">
        <v>50</v>
      </c>
      <c r="C605" s="261" t="s">
        <v>48</v>
      </c>
      <c r="D605" s="265" t="s">
        <v>18</v>
      </c>
      <c r="E605" s="261" t="str">
        <f t="shared" si="9"/>
        <v>MAFemale1-4</v>
      </c>
      <c r="F605" s="261">
        <v>120</v>
      </c>
      <c r="G605" s="261">
        <v>5</v>
      </c>
    </row>
    <row r="606" spans="2:7" x14ac:dyDescent="0.2">
      <c r="B606" s="261" t="s">
        <v>50</v>
      </c>
      <c r="C606" s="261" t="s">
        <v>48</v>
      </c>
      <c r="D606" s="265" t="s">
        <v>70</v>
      </c>
      <c r="E606" s="261" t="str">
        <f t="shared" si="9"/>
        <v>MAFemale5-9</v>
      </c>
      <c r="F606" s="261">
        <v>52</v>
      </c>
      <c r="G606" s="261">
        <v>1</v>
      </c>
    </row>
    <row r="607" spans="2:7" x14ac:dyDescent="0.2">
      <c r="B607" s="261" t="s">
        <v>50</v>
      </c>
      <c r="C607" s="261" t="s">
        <v>48</v>
      </c>
      <c r="D607" s="265" t="s">
        <v>71</v>
      </c>
      <c r="E607" s="261" t="str">
        <f t="shared" si="9"/>
        <v>MAFemale10-14</v>
      </c>
      <c r="F607" s="261">
        <v>65</v>
      </c>
      <c r="G607" s="261">
        <v>2</v>
      </c>
    </row>
    <row r="608" spans="2:7" x14ac:dyDescent="0.2">
      <c r="B608" s="261" t="s">
        <v>50</v>
      </c>
      <c r="C608" s="261" t="s">
        <v>48</v>
      </c>
      <c r="D608" s="265" t="s">
        <v>72</v>
      </c>
      <c r="E608" s="261" t="str">
        <f t="shared" si="9"/>
        <v>MAFemale15-19</v>
      </c>
      <c r="F608" s="261">
        <v>163</v>
      </c>
      <c r="G608" s="261">
        <v>11</v>
      </c>
    </row>
    <row r="609" spans="2:7" x14ac:dyDescent="0.2">
      <c r="B609" s="261" t="s">
        <v>50</v>
      </c>
      <c r="C609" s="261" t="s">
        <v>48</v>
      </c>
      <c r="D609" s="265" t="s">
        <v>73</v>
      </c>
      <c r="E609" s="261" t="str">
        <f t="shared" si="9"/>
        <v>MAFemale20-24</v>
      </c>
      <c r="F609" s="261">
        <v>211</v>
      </c>
      <c r="G609" s="261">
        <v>10</v>
      </c>
    </row>
    <row r="610" spans="2:7" x14ac:dyDescent="0.2">
      <c r="B610" s="261" t="s">
        <v>50</v>
      </c>
      <c r="C610" s="261" t="s">
        <v>48</v>
      </c>
      <c r="D610" s="265" t="s">
        <v>74</v>
      </c>
      <c r="E610" s="261" t="str">
        <f t="shared" si="9"/>
        <v>MAFemale25-29</v>
      </c>
      <c r="F610" s="261">
        <v>217</v>
      </c>
      <c r="G610" s="261">
        <v>10</v>
      </c>
    </row>
    <row r="611" spans="2:7" x14ac:dyDescent="0.2">
      <c r="B611" s="261" t="s">
        <v>50</v>
      </c>
      <c r="C611" s="261" t="s">
        <v>48</v>
      </c>
      <c r="D611" s="265" t="s">
        <v>75</v>
      </c>
      <c r="E611" s="261" t="str">
        <f t="shared" si="9"/>
        <v>MAFemale30-34</v>
      </c>
      <c r="F611" s="261">
        <v>304</v>
      </c>
      <c r="G611" s="261">
        <v>12</v>
      </c>
    </row>
    <row r="612" spans="2:7" x14ac:dyDescent="0.2">
      <c r="B612" s="261" t="s">
        <v>50</v>
      </c>
      <c r="C612" s="261" t="s">
        <v>48</v>
      </c>
      <c r="D612" s="265" t="s">
        <v>76</v>
      </c>
      <c r="E612" s="261" t="str">
        <f t="shared" si="9"/>
        <v>MAFemale35-39</v>
      </c>
      <c r="F612" s="261">
        <v>418</v>
      </c>
      <c r="G612" s="261">
        <v>31</v>
      </c>
    </row>
    <row r="613" spans="2:7" x14ac:dyDescent="0.2">
      <c r="B613" s="261" t="s">
        <v>50</v>
      </c>
      <c r="C613" s="261" t="s">
        <v>48</v>
      </c>
      <c r="D613" s="265" t="s">
        <v>77</v>
      </c>
      <c r="E613" s="261" t="str">
        <f t="shared" si="9"/>
        <v>MAFemale40-44</v>
      </c>
      <c r="F613" s="261">
        <v>529</v>
      </c>
      <c r="G613" s="261">
        <v>39</v>
      </c>
    </row>
    <row r="614" spans="2:7" x14ac:dyDescent="0.2">
      <c r="B614" s="261" t="s">
        <v>50</v>
      </c>
      <c r="C614" s="261" t="s">
        <v>48</v>
      </c>
      <c r="D614" s="265" t="s">
        <v>78</v>
      </c>
      <c r="E614" s="261" t="str">
        <f t="shared" si="9"/>
        <v>MAFemale45-49</v>
      </c>
      <c r="F614" s="261">
        <v>617</v>
      </c>
      <c r="G614" s="261">
        <v>46</v>
      </c>
    </row>
    <row r="615" spans="2:7" x14ac:dyDescent="0.2">
      <c r="B615" s="261" t="s">
        <v>50</v>
      </c>
      <c r="C615" s="261" t="s">
        <v>48</v>
      </c>
      <c r="D615" s="265" t="s">
        <v>79</v>
      </c>
      <c r="E615" s="261" t="str">
        <f t="shared" si="9"/>
        <v>MAFemale50-54</v>
      </c>
      <c r="F615" s="261">
        <v>787</v>
      </c>
      <c r="G615" s="261">
        <v>85</v>
      </c>
    </row>
    <row r="616" spans="2:7" x14ac:dyDescent="0.2">
      <c r="B616" s="261" t="s">
        <v>50</v>
      </c>
      <c r="C616" s="261" t="s">
        <v>48</v>
      </c>
      <c r="D616" s="265" t="s">
        <v>80</v>
      </c>
      <c r="E616" s="261" t="str">
        <f t="shared" si="9"/>
        <v>MAFemale55-59</v>
      </c>
      <c r="F616" s="261">
        <v>1019</v>
      </c>
      <c r="G616" s="261">
        <v>109</v>
      </c>
    </row>
    <row r="617" spans="2:7" x14ac:dyDescent="0.2">
      <c r="B617" s="261" t="s">
        <v>50</v>
      </c>
      <c r="C617" s="261" t="s">
        <v>48</v>
      </c>
      <c r="D617" s="265" t="s">
        <v>81</v>
      </c>
      <c r="E617" s="261" t="str">
        <f t="shared" si="9"/>
        <v>MAFemale60-64</v>
      </c>
      <c r="F617" s="261">
        <v>1253</v>
      </c>
      <c r="G617" s="261">
        <v>166</v>
      </c>
    </row>
    <row r="618" spans="2:7" x14ac:dyDescent="0.2">
      <c r="B618" s="261" t="s">
        <v>50</v>
      </c>
      <c r="C618" s="261" t="s">
        <v>48</v>
      </c>
      <c r="D618" s="265" t="s">
        <v>82</v>
      </c>
      <c r="E618" s="261" t="str">
        <f t="shared" si="9"/>
        <v>MAFemale65-69</v>
      </c>
      <c r="F618" s="261">
        <v>1566</v>
      </c>
      <c r="G618" s="261">
        <v>177</v>
      </c>
    </row>
    <row r="619" spans="2:7" x14ac:dyDescent="0.2">
      <c r="B619" s="261" t="s">
        <v>50</v>
      </c>
      <c r="C619" s="261" t="s">
        <v>48</v>
      </c>
      <c r="D619" s="265" t="s">
        <v>19</v>
      </c>
      <c r="E619" s="261" t="str">
        <f t="shared" si="9"/>
        <v>MAFemale70-74</v>
      </c>
      <c r="F619" s="261">
        <v>1742</v>
      </c>
      <c r="G619" s="261">
        <v>242</v>
      </c>
    </row>
    <row r="620" spans="2:7" x14ac:dyDescent="0.2">
      <c r="B620" s="261" t="s">
        <v>50</v>
      </c>
      <c r="C620" s="261" t="s">
        <v>48</v>
      </c>
      <c r="D620" s="265" t="s">
        <v>20</v>
      </c>
      <c r="E620" s="261" t="str">
        <f t="shared" si="9"/>
        <v>MAFemale75-79</v>
      </c>
      <c r="F620" s="261">
        <v>1936</v>
      </c>
      <c r="G620" s="261">
        <v>234</v>
      </c>
    </row>
    <row r="621" spans="2:7" x14ac:dyDescent="0.2">
      <c r="B621" s="261" t="s">
        <v>50</v>
      </c>
      <c r="C621" s="261" t="s">
        <v>48</v>
      </c>
      <c r="D621" s="265" t="s">
        <v>21</v>
      </c>
      <c r="E621" s="261" t="str">
        <f t="shared" si="9"/>
        <v>MAFemale80-84</v>
      </c>
      <c r="F621" s="261">
        <v>2080</v>
      </c>
      <c r="G621" s="261">
        <v>241</v>
      </c>
    </row>
    <row r="622" spans="2:7" x14ac:dyDescent="0.2">
      <c r="B622" s="261" t="s">
        <v>50</v>
      </c>
      <c r="C622" s="261" t="s">
        <v>48</v>
      </c>
      <c r="D622" s="265" t="s">
        <v>22</v>
      </c>
      <c r="E622" s="261" t="str">
        <f t="shared" si="9"/>
        <v>MAFemale85-89</v>
      </c>
      <c r="F622" s="261">
        <v>1590</v>
      </c>
      <c r="G622" s="261">
        <v>174</v>
      </c>
    </row>
    <row r="623" spans="2:7" x14ac:dyDescent="0.2">
      <c r="B623" s="261" t="s">
        <v>50</v>
      </c>
      <c r="C623" s="261" t="s">
        <v>48</v>
      </c>
      <c r="D623" s="265" t="s">
        <v>5</v>
      </c>
      <c r="E623" s="261" t="str">
        <f t="shared" si="9"/>
        <v>MAFemale90+</v>
      </c>
      <c r="F623" s="261">
        <v>1964</v>
      </c>
      <c r="G623" s="261">
        <v>135</v>
      </c>
    </row>
    <row r="624" spans="2:7" x14ac:dyDescent="0.2">
      <c r="B624" s="261" t="s">
        <v>50</v>
      </c>
      <c r="C624" s="261" t="s">
        <v>47</v>
      </c>
      <c r="D624" s="265">
        <v>0</v>
      </c>
      <c r="E624" s="261" t="str">
        <f t="shared" si="9"/>
        <v>MAMale0</v>
      </c>
      <c r="F624" s="261">
        <v>796</v>
      </c>
      <c r="G624" s="261">
        <v>5</v>
      </c>
    </row>
    <row r="625" spans="2:7" x14ac:dyDescent="0.2">
      <c r="B625" s="261" t="s">
        <v>50</v>
      </c>
      <c r="C625" s="261" t="s">
        <v>47</v>
      </c>
      <c r="D625" s="265" t="s">
        <v>18</v>
      </c>
      <c r="E625" s="261" t="str">
        <f t="shared" si="9"/>
        <v>MAMale1-4</v>
      </c>
      <c r="F625" s="261">
        <v>138</v>
      </c>
      <c r="G625" s="261">
        <v>3</v>
      </c>
    </row>
    <row r="626" spans="2:7" x14ac:dyDescent="0.2">
      <c r="B626" s="261" t="s">
        <v>50</v>
      </c>
      <c r="C626" s="261" t="s">
        <v>47</v>
      </c>
      <c r="D626" s="265" t="s">
        <v>70</v>
      </c>
      <c r="E626" s="261" t="str">
        <f t="shared" si="9"/>
        <v>MAMale5-9</v>
      </c>
      <c r="F626" s="261">
        <v>84</v>
      </c>
      <c r="G626" s="261">
        <v>3</v>
      </c>
    </row>
    <row r="627" spans="2:7" x14ac:dyDescent="0.2">
      <c r="B627" s="261" t="s">
        <v>50</v>
      </c>
      <c r="C627" s="261" t="s">
        <v>47</v>
      </c>
      <c r="D627" s="265" t="s">
        <v>71</v>
      </c>
      <c r="E627" s="261" t="str">
        <f t="shared" si="9"/>
        <v>MAMale10-14</v>
      </c>
      <c r="F627" s="261">
        <v>142</v>
      </c>
      <c r="G627" s="261">
        <v>3</v>
      </c>
    </row>
    <row r="628" spans="2:7" x14ac:dyDescent="0.2">
      <c r="B628" s="261" t="s">
        <v>50</v>
      </c>
      <c r="C628" s="261" t="s">
        <v>47</v>
      </c>
      <c r="D628" s="265" t="s">
        <v>72</v>
      </c>
      <c r="E628" s="261" t="str">
        <f t="shared" si="9"/>
        <v>MAMale15-19</v>
      </c>
      <c r="F628" s="261">
        <v>593</v>
      </c>
      <c r="G628" s="261">
        <v>6</v>
      </c>
    </row>
    <row r="629" spans="2:7" x14ac:dyDescent="0.2">
      <c r="B629" s="261" t="s">
        <v>50</v>
      </c>
      <c r="C629" s="261" t="s">
        <v>47</v>
      </c>
      <c r="D629" s="265" t="s">
        <v>73</v>
      </c>
      <c r="E629" s="261" t="str">
        <f t="shared" si="9"/>
        <v>MAMale20-24</v>
      </c>
      <c r="F629" s="261">
        <v>845</v>
      </c>
      <c r="G629" s="261">
        <v>9</v>
      </c>
    </row>
    <row r="630" spans="2:7" x14ac:dyDescent="0.2">
      <c r="B630" s="261" t="s">
        <v>50</v>
      </c>
      <c r="C630" s="261" t="s">
        <v>47</v>
      </c>
      <c r="D630" s="265" t="s">
        <v>74</v>
      </c>
      <c r="E630" s="261" t="str">
        <f t="shared" si="9"/>
        <v>MAMale25-29</v>
      </c>
      <c r="F630" s="261">
        <v>807</v>
      </c>
      <c r="G630" s="261">
        <v>18</v>
      </c>
    </row>
    <row r="631" spans="2:7" x14ac:dyDescent="0.2">
      <c r="B631" s="261" t="s">
        <v>50</v>
      </c>
      <c r="C631" s="261" t="s">
        <v>47</v>
      </c>
      <c r="D631" s="265" t="s">
        <v>75</v>
      </c>
      <c r="E631" s="261" t="str">
        <f t="shared" si="9"/>
        <v>MAMale30-34</v>
      </c>
      <c r="F631" s="261">
        <v>915</v>
      </c>
      <c r="G631" s="261">
        <v>26</v>
      </c>
    </row>
    <row r="632" spans="2:7" x14ac:dyDescent="0.2">
      <c r="B632" s="261" t="s">
        <v>50</v>
      </c>
      <c r="C632" s="261" t="s">
        <v>47</v>
      </c>
      <c r="D632" s="265" t="s">
        <v>76</v>
      </c>
      <c r="E632" s="261" t="str">
        <f t="shared" si="9"/>
        <v>MAMale35-39</v>
      </c>
      <c r="F632" s="261">
        <v>1008</v>
      </c>
      <c r="G632" s="261">
        <v>61</v>
      </c>
    </row>
    <row r="633" spans="2:7" x14ac:dyDescent="0.2">
      <c r="B633" s="261" t="s">
        <v>50</v>
      </c>
      <c r="C633" s="261" t="s">
        <v>47</v>
      </c>
      <c r="D633" s="265" t="s">
        <v>77</v>
      </c>
      <c r="E633" s="261" t="str">
        <f t="shared" si="9"/>
        <v>MAMale40-44</v>
      </c>
      <c r="F633" s="261">
        <v>1051</v>
      </c>
      <c r="G633" s="261">
        <v>65</v>
      </c>
    </row>
    <row r="634" spans="2:7" x14ac:dyDescent="0.2">
      <c r="B634" s="261" t="s">
        <v>50</v>
      </c>
      <c r="C634" s="261" t="s">
        <v>47</v>
      </c>
      <c r="D634" s="265" t="s">
        <v>78</v>
      </c>
      <c r="E634" s="261" t="str">
        <f t="shared" si="9"/>
        <v>MAMale45-49</v>
      </c>
      <c r="F634" s="261">
        <v>1028</v>
      </c>
      <c r="G634" s="261">
        <v>85</v>
      </c>
    </row>
    <row r="635" spans="2:7" x14ac:dyDescent="0.2">
      <c r="B635" s="261" t="s">
        <v>50</v>
      </c>
      <c r="C635" s="261" t="s">
        <v>47</v>
      </c>
      <c r="D635" s="265" t="s">
        <v>79</v>
      </c>
      <c r="E635" s="261" t="str">
        <f t="shared" si="9"/>
        <v>MAMale50-54</v>
      </c>
      <c r="F635" s="261">
        <v>1298</v>
      </c>
      <c r="G635" s="261">
        <v>106</v>
      </c>
    </row>
    <row r="636" spans="2:7" x14ac:dyDescent="0.2">
      <c r="B636" s="261" t="s">
        <v>50</v>
      </c>
      <c r="C636" s="261" t="s">
        <v>47</v>
      </c>
      <c r="D636" s="265" t="s">
        <v>80</v>
      </c>
      <c r="E636" s="261" t="str">
        <f t="shared" si="9"/>
        <v>MAMale55-59</v>
      </c>
      <c r="F636" s="261">
        <v>1547</v>
      </c>
      <c r="G636" s="261">
        <v>173</v>
      </c>
    </row>
    <row r="637" spans="2:7" x14ac:dyDescent="0.2">
      <c r="B637" s="261" t="s">
        <v>50</v>
      </c>
      <c r="C637" s="261" t="s">
        <v>47</v>
      </c>
      <c r="D637" s="265" t="s">
        <v>81</v>
      </c>
      <c r="E637" s="261" t="str">
        <f t="shared" si="9"/>
        <v>MAMale60-64</v>
      </c>
      <c r="F637" s="261">
        <v>1897</v>
      </c>
      <c r="G637" s="261">
        <v>232</v>
      </c>
    </row>
    <row r="638" spans="2:7" x14ac:dyDescent="0.2">
      <c r="B638" s="261" t="s">
        <v>50</v>
      </c>
      <c r="C638" s="261" t="s">
        <v>47</v>
      </c>
      <c r="D638" s="265" t="s">
        <v>82</v>
      </c>
      <c r="E638" s="261" t="str">
        <f t="shared" si="9"/>
        <v>MAMale65-69</v>
      </c>
      <c r="F638" s="261">
        <v>2297</v>
      </c>
      <c r="G638" s="261">
        <v>320</v>
      </c>
    </row>
    <row r="639" spans="2:7" x14ac:dyDescent="0.2">
      <c r="B639" s="261" t="s">
        <v>50</v>
      </c>
      <c r="C639" s="261" t="s">
        <v>47</v>
      </c>
      <c r="D639" s="265" t="s">
        <v>19</v>
      </c>
      <c r="E639" s="261" t="str">
        <f t="shared" si="9"/>
        <v>MAMale70-74</v>
      </c>
      <c r="F639" s="261">
        <v>2550</v>
      </c>
      <c r="G639" s="261">
        <v>360</v>
      </c>
    </row>
    <row r="640" spans="2:7" x14ac:dyDescent="0.2">
      <c r="B640" s="261" t="s">
        <v>50</v>
      </c>
      <c r="C640" s="261" t="s">
        <v>47</v>
      </c>
      <c r="D640" s="265" t="s">
        <v>20</v>
      </c>
      <c r="E640" s="261" t="str">
        <f t="shared" si="9"/>
        <v>MAMale75-79</v>
      </c>
      <c r="F640" s="261">
        <v>2679</v>
      </c>
      <c r="G640" s="261">
        <v>357</v>
      </c>
    </row>
    <row r="641" spans="2:7" x14ac:dyDescent="0.2">
      <c r="B641" s="261" t="s">
        <v>50</v>
      </c>
      <c r="C641" s="261" t="s">
        <v>47</v>
      </c>
      <c r="D641" s="265" t="s">
        <v>21</v>
      </c>
      <c r="E641" s="261" t="str">
        <f t="shared" si="9"/>
        <v>MAMale80-84</v>
      </c>
      <c r="F641" s="261">
        <v>2464</v>
      </c>
      <c r="G641" s="261">
        <v>299</v>
      </c>
    </row>
    <row r="642" spans="2:7" x14ac:dyDescent="0.2">
      <c r="B642" s="261" t="s">
        <v>50</v>
      </c>
      <c r="C642" s="261" t="s">
        <v>47</v>
      </c>
      <c r="D642" s="265" t="s">
        <v>22</v>
      </c>
      <c r="E642" s="261" t="str">
        <f t="shared" si="9"/>
        <v>MAMale85-89</v>
      </c>
      <c r="F642" s="261">
        <v>1854</v>
      </c>
      <c r="G642" s="261">
        <v>226</v>
      </c>
    </row>
    <row r="643" spans="2:7" x14ac:dyDescent="0.2">
      <c r="B643" s="261" t="s">
        <v>50</v>
      </c>
      <c r="C643" s="261" t="s">
        <v>47</v>
      </c>
      <c r="D643" s="265" t="s">
        <v>5</v>
      </c>
      <c r="E643" s="261" t="str">
        <f t="shared" si="9"/>
        <v>MAMale90+</v>
      </c>
      <c r="F643" s="261">
        <v>1656</v>
      </c>
      <c r="G643" s="261">
        <v>164</v>
      </c>
    </row>
    <row r="644" spans="2:7" x14ac:dyDescent="0.2">
      <c r="B644" s="261" t="s">
        <v>50</v>
      </c>
      <c r="C644" s="261" t="s">
        <v>3</v>
      </c>
      <c r="D644" s="265">
        <v>0</v>
      </c>
      <c r="E644" s="261" t="str">
        <f t="shared" si="9"/>
        <v>MATotal0</v>
      </c>
      <c r="F644" s="261">
        <v>1454</v>
      </c>
      <c r="G644" s="261">
        <v>10</v>
      </c>
    </row>
    <row r="645" spans="2:7" x14ac:dyDescent="0.2">
      <c r="B645" s="261" t="s">
        <v>50</v>
      </c>
      <c r="C645" s="261" t="s">
        <v>3</v>
      </c>
      <c r="D645" s="265" t="s">
        <v>18</v>
      </c>
      <c r="E645" s="261" t="str">
        <f t="shared" ref="E645:E708" si="10">_xlfn.CONCAT(B645,C645,D645)</f>
        <v>MATotal1-4</v>
      </c>
      <c r="F645" s="261">
        <v>258</v>
      </c>
      <c r="G645" s="261">
        <v>8</v>
      </c>
    </row>
    <row r="646" spans="2:7" x14ac:dyDescent="0.2">
      <c r="B646" s="261" t="s">
        <v>50</v>
      </c>
      <c r="C646" s="261" t="s">
        <v>3</v>
      </c>
      <c r="D646" s="265" t="s">
        <v>70</v>
      </c>
      <c r="E646" s="261" t="str">
        <f t="shared" si="10"/>
        <v>MATotal5-9</v>
      </c>
      <c r="F646" s="261">
        <v>136</v>
      </c>
      <c r="G646" s="261">
        <v>4</v>
      </c>
    </row>
    <row r="647" spans="2:7" x14ac:dyDescent="0.2">
      <c r="B647" s="261" t="s">
        <v>50</v>
      </c>
      <c r="C647" s="261" t="s">
        <v>3</v>
      </c>
      <c r="D647" s="265" t="s">
        <v>71</v>
      </c>
      <c r="E647" s="261" t="str">
        <f t="shared" si="10"/>
        <v>MATotal10-14</v>
      </c>
      <c r="F647" s="261">
        <v>207</v>
      </c>
      <c r="G647" s="261">
        <v>5</v>
      </c>
    </row>
    <row r="648" spans="2:7" x14ac:dyDescent="0.2">
      <c r="B648" s="261" t="s">
        <v>50</v>
      </c>
      <c r="C648" s="261" t="s">
        <v>3</v>
      </c>
      <c r="D648" s="265" t="s">
        <v>72</v>
      </c>
      <c r="E648" s="261" t="str">
        <f t="shared" si="10"/>
        <v>MATotal15-19</v>
      </c>
      <c r="F648" s="261">
        <v>756</v>
      </c>
      <c r="G648" s="261">
        <v>17</v>
      </c>
    </row>
    <row r="649" spans="2:7" x14ac:dyDescent="0.2">
      <c r="B649" s="261" t="s">
        <v>50</v>
      </c>
      <c r="C649" s="261" t="s">
        <v>3</v>
      </c>
      <c r="D649" s="265" t="s">
        <v>73</v>
      </c>
      <c r="E649" s="261" t="str">
        <f t="shared" si="10"/>
        <v>MATotal20-24</v>
      </c>
      <c r="F649" s="261">
        <v>1056</v>
      </c>
      <c r="G649" s="261">
        <v>19</v>
      </c>
    </row>
    <row r="650" spans="2:7" x14ac:dyDescent="0.2">
      <c r="B650" s="261" t="s">
        <v>50</v>
      </c>
      <c r="C650" s="261" t="s">
        <v>3</v>
      </c>
      <c r="D650" s="265" t="s">
        <v>74</v>
      </c>
      <c r="E650" s="261" t="str">
        <f t="shared" si="10"/>
        <v>MATotal25-29</v>
      </c>
      <c r="F650" s="261">
        <v>1024</v>
      </c>
      <c r="G650" s="261">
        <v>28</v>
      </c>
    </row>
    <row r="651" spans="2:7" x14ac:dyDescent="0.2">
      <c r="B651" s="261" t="s">
        <v>50</v>
      </c>
      <c r="C651" s="261" t="s">
        <v>3</v>
      </c>
      <c r="D651" s="265" t="s">
        <v>75</v>
      </c>
      <c r="E651" s="261" t="str">
        <f t="shared" si="10"/>
        <v>MATotal30-34</v>
      </c>
      <c r="F651" s="261">
        <v>1219</v>
      </c>
      <c r="G651" s="261">
        <v>38</v>
      </c>
    </row>
    <row r="652" spans="2:7" x14ac:dyDescent="0.2">
      <c r="B652" s="261" t="s">
        <v>50</v>
      </c>
      <c r="C652" s="261" t="s">
        <v>3</v>
      </c>
      <c r="D652" s="265" t="s">
        <v>76</v>
      </c>
      <c r="E652" s="261" t="str">
        <f t="shared" si="10"/>
        <v>MATotal35-39</v>
      </c>
      <c r="F652" s="261">
        <v>1426</v>
      </c>
      <c r="G652" s="261">
        <v>92</v>
      </c>
    </row>
    <row r="653" spans="2:7" x14ac:dyDescent="0.2">
      <c r="B653" s="261" t="s">
        <v>50</v>
      </c>
      <c r="C653" s="261" t="s">
        <v>3</v>
      </c>
      <c r="D653" s="265" t="s">
        <v>77</v>
      </c>
      <c r="E653" s="261" t="str">
        <f t="shared" si="10"/>
        <v>MATotal40-44</v>
      </c>
      <c r="F653" s="261">
        <v>1580</v>
      </c>
      <c r="G653" s="261">
        <v>104</v>
      </c>
    </row>
    <row r="654" spans="2:7" x14ac:dyDescent="0.2">
      <c r="B654" s="261" t="s">
        <v>50</v>
      </c>
      <c r="C654" s="261" t="s">
        <v>3</v>
      </c>
      <c r="D654" s="265" t="s">
        <v>78</v>
      </c>
      <c r="E654" s="261" t="str">
        <f t="shared" si="10"/>
        <v>MATotal45-49</v>
      </c>
      <c r="F654" s="261">
        <v>1645</v>
      </c>
      <c r="G654" s="261">
        <v>131</v>
      </c>
    </row>
    <row r="655" spans="2:7" x14ac:dyDescent="0.2">
      <c r="B655" s="261" t="s">
        <v>50</v>
      </c>
      <c r="C655" s="261" t="s">
        <v>3</v>
      </c>
      <c r="D655" s="265" t="s">
        <v>79</v>
      </c>
      <c r="E655" s="261" t="str">
        <f t="shared" si="10"/>
        <v>MATotal50-54</v>
      </c>
      <c r="F655" s="261">
        <v>2085</v>
      </c>
      <c r="G655" s="261">
        <v>191</v>
      </c>
    </row>
    <row r="656" spans="2:7" x14ac:dyDescent="0.2">
      <c r="B656" s="261" t="s">
        <v>50</v>
      </c>
      <c r="C656" s="261" t="s">
        <v>3</v>
      </c>
      <c r="D656" s="265" t="s">
        <v>80</v>
      </c>
      <c r="E656" s="261" t="str">
        <f t="shared" si="10"/>
        <v>MATotal55-59</v>
      </c>
      <c r="F656" s="261">
        <v>2566</v>
      </c>
      <c r="G656" s="261">
        <v>282</v>
      </c>
    </row>
    <row r="657" spans="2:7" x14ac:dyDescent="0.2">
      <c r="B657" s="261" t="s">
        <v>50</v>
      </c>
      <c r="C657" s="261" t="s">
        <v>3</v>
      </c>
      <c r="D657" s="265" t="s">
        <v>81</v>
      </c>
      <c r="E657" s="261" t="str">
        <f t="shared" si="10"/>
        <v>MATotal60-64</v>
      </c>
      <c r="F657" s="261">
        <v>3150</v>
      </c>
      <c r="G657" s="261">
        <v>398</v>
      </c>
    </row>
    <row r="658" spans="2:7" x14ac:dyDescent="0.2">
      <c r="B658" s="261" t="s">
        <v>50</v>
      </c>
      <c r="C658" s="261" t="s">
        <v>3</v>
      </c>
      <c r="D658" s="265" t="s">
        <v>82</v>
      </c>
      <c r="E658" s="261" t="str">
        <f t="shared" si="10"/>
        <v>MATotal65-69</v>
      </c>
      <c r="F658" s="261">
        <v>3863</v>
      </c>
      <c r="G658" s="261">
        <v>497</v>
      </c>
    </row>
    <row r="659" spans="2:7" x14ac:dyDescent="0.2">
      <c r="B659" s="261" t="s">
        <v>50</v>
      </c>
      <c r="C659" s="261" t="s">
        <v>3</v>
      </c>
      <c r="D659" s="265" t="s">
        <v>19</v>
      </c>
      <c r="E659" s="261" t="str">
        <f t="shared" si="10"/>
        <v>MATotal70-74</v>
      </c>
      <c r="F659" s="261">
        <v>4292</v>
      </c>
      <c r="G659" s="261">
        <v>602</v>
      </c>
    </row>
    <row r="660" spans="2:7" x14ac:dyDescent="0.2">
      <c r="B660" s="261" t="s">
        <v>50</v>
      </c>
      <c r="C660" s="261" t="s">
        <v>3</v>
      </c>
      <c r="D660" s="265" t="s">
        <v>20</v>
      </c>
      <c r="E660" s="261" t="str">
        <f t="shared" si="10"/>
        <v>MATotal75-79</v>
      </c>
      <c r="F660" s="261">
        <v>4615</v>
      </c>
      <c r="G660" s="261">
        <v>591</v>
      </c>
    </row>
    <row r="661" spans="2:7" x14ac:dyDescent="0.2">
      <c r="B661" s="261" t="s">
        <v>50</v>
      </c>
      <c r="C661" s="261" t="s">
        <v>3</v>
      </c>
      <c r="D661" s="265" t="s">
        <v>21</v>
      </c>
      <c r="E661" s="261" t="str">
        <f t="shared" si="10"/>
        <v>MATotal80-84</v>
      </c>
      <c r="F661" s="261">
        <v>4544</v>
      </c>
      <c r="G661" s="261">
        <v>540</v>
      </c>
    </row>
    <row r="662" spans="2:7" x14ac:dyDescent="0.2">
      <c r="B662" s="261" t="s">
        <v>50</v>
      </c>
      <c r="C662" s="261" t="s">
        <v>3</v>
      </c>
      <c r="D662" s="265" t="s">
        <v>22</v>
      </c>
      <c r="E662" s="261" t="str">
        <f t="shared" si="10"/>
        <v>MATotal85-89</v>
      </c>
      <c r="F662" s="261">
        <v>3444</v>
      </c>
      <c r="G662" s="261">
        <v>400</v>
      </c>
    </row>
    <row r="663" spans="2:7" x14ac:dyDescent="0.2">
      <c r="B663" s="261" t="s">
        <v>50</v>
      </c>
      <c r="C663" s="261" t="s">
        <v>3</v>
      </c>
      <c r="D663" s="265" t="s">
        <v>5</v>
      </c>
      <c r="E663" s="261" t="str">
        <f t="shared" si="10"/>
        <v>MATotal90+</v>
      </c>
      <c r="F663" s="261">
        <v>3620</v>
      </c>
      <c r="G663" s="261">
        <v>299</v>
      </c>
    </row>
    <row r="664" spans="2:7" x14ac:dyDescent="0.2">
      <c r="B664" s="261" t="s">
        <v>59</v>
      </c>
      <c r="C664" s="261" t="s">
        <v>48</v>
      </c>
      <c r="D664" s="265">
        <v>0</v>
      </c>
      <c r="E664" s="261" t="str">
        <f t="shared" si="10"/>
        <v>MGFemale0</v>
      </c>
      <c r="F664" s="261">
        <v>1129</v>
      </c>
      <c r="G664" s="261">
        <v>3</v>
      </c>
    </row>
    <row r="665" spans="2:7" x14ac:dyDescent="0.2">
      <c r="B665" s="261" t="s">
        <v>59</v>
      </c>
      <c r="C665" s="261" t="s">
        <v>48</v>
      </c>
      <c r="D665" s="265" t="s">
        <v>18</v>
      </c>
      <c r="E665" s="261" t="str">
        <f t="shared" si="10"/>
        <v>MGFemale1-4</v>
      </c>
      <c r="F665" s="261">
        <v>167</v>
      </c>
      <c r="G665" s="261">
        <v>4</v>
      </c>
    </row>
    <row r="666" spans="2:7" x14ac:dyDescent="0.2">
      <c r="B666" s="261" t="s">
        <v>59</v>
      </c>
      <c r="C666" s="261" t="s">
        <v>48</v>
      </c>
      <c r="D666" s="265" t="s">
        <v>70</v>
      </c>
      <c r="E666" s="261" t="str">
        <f t="shared" si="10"/>
        <v>MGFemale5-9</v>
      </c>
      <c r="F666" s="261">
        <v>91</v>
      </c>
      <c r="G666" s="261">
        <v>3</v>
      </c>
    </row>
    <row r="667" spans="2:7" x14ac:dyDescent="0.2">
      <c r="B667" s="261" t="s">
        <v>59</v>
      </c>
      <c r="C667" s="261" t="s">
        <v>48</v>
      </c>
      <c r="D667" s="265" t="s">
        <v>71</v>
      </c>
      <c r="E667" s="261" t="str">
        <f t="shared" si="10"/>
        <v>MGFemale10-14</v>
      </c>
      <c r="F667" s="261">
        <v>125</v>
      </c>
      <c r="G667" s="261">
        <v>2</v>
      </c>
    </row>
    <row r="668" spans="2:7" x14ac:dyDescent="0.2">
      <c r="B668" s="261" t="s">
        <v>59</v>
      </c>
      <c r="C668" s="261" t="s">
        <v>48</v>
      </c>
      <c r="D668" s="265" t="s">
        <v>72</v>
      </c>
      <c r="E668" s="261" t="str">
        <f t="shared" si="10"/>
        <v>MGFemale15-19</v>
      </c>
      <c r="F668" s="261">
        <v>256</v>
      </c>
      <c r="G668" s="261">
        <v>5</v>
      </c>
    </row>
    <row r="669" spans="2:7" x14ac:dyDescent="0.2">
      <c r="B669" s="261" t="s">
        <v>59</v>
      </c>
      <c r="C669" s="261" t="s">
        <v>48</v>
      </c>
      <c r="D669" s="265" t="s">
        <v>73</v>
      </c>
      <c r="E669" s="261" t="str">
        <f t="shared" si="10"/>
        <v>MGFemale20-24</v>
      </c>
      <c r="F669" s="261">
        <v>366</v>
      </c>
      <c r="G669" s="261">
        <v>10</v>
      </c>
    </row>
    <row r="670" spans="2:7" x14ac:dyDescent="0.2">
      <c r="B670" s="261" t="s">
        <v>59</v>
      </c>
      <c r="C670" s="261" t="s">
        <v>48</v>
      </c>
      <c r="D670" s="265" t="s">
        <v>74</v>
      </c>
      <c r="E670" s="261" t="str">
        <f t="shared" si="10"/>
        <v>MGFemale25-29</v>
      </c>
      <c r="F670" s="261">
        <v>495</v>
      </c>
      <c r="G670" s="261">
        <v>27</v>
      </c>
    </row>
    <row r="671" spans="2:7" x14ac:dyDescent="0.2">
      <c r="B671" s="261" t="s">
        <v>59</v>
      </c>
      <c r="C671" s="261" t="s">
        <v>48</v>
      </c>
      <c r="D671" s="265" t="s">
        <v>75</v>
      </c>
      <c r="E671" s="261" t="str">
        <f t="shared" si="10"/>
        <v>MGFemale30-34</v>
      </c>
      <c r="F671" s="261">
        <v>728</v>
      </c>
      <c r="G671" s="261">
        <v>41</v>
      </c>
    </row>
    <row r="672" spans="2:7" x14ac:dyDescent="0.2">
      <c r="B672" s="261" t="s">
        <v>59</v>
      </c>
      <c r="C672" s="261" t="s">
        <v>48</v>
      </c>
      <c r="D672" s="265" t="s">
        <v>76</v>
      </c>
      <c r="E672" s="261" t="str">
        <f t="shared" si="10"/>
        <v>MGFemale35-39</v>
      </c>
      <c r="F672" s="261">
        <v>1167</v>
      </c>
      <c r="G672" s="261">
        <v>78</v>
      </c>
    </row>
    <row r="673" spans="2:7" x14ac:dyDescent="0.2">
      <c r="B673" s="261" t="s">
        <v>59</v>
      </c>
      <c r="C673" s="261" t="s">
        <v>48</v>
      </c>
      <c r="D673" s="265" t="s">
        <v>77</v>
      </c>
      <c r="E673" s="261" t="str">
        <f t="shared" si="10"/>
        <v>MGFemale40-44</v>
      </c>
      <c r="F673" s="261">
        <v>1513</v>
      </c>
      <c r="G673" s="261">
        <v>104</v>
      </c>
    </row>
    <row r="674" spans="2:7" x14ac:dyDescent="0.2">
      <c r="B674" s="261" t="s">
        <v>59</v>
      </c>
      <c r="C674" s="261" t="s">
        <v>48</v>
      </c>
      <c r="D674" s="265" t="s">
        <v>78</v>
      </c>
      <c r="E674" s="261" t="str">
        <f t="shared" si="10"/>
        <v>MGFemale45-49</v>
      </c>
      <c r="F674" s="261">
        <v>2041</v>
      </c>
      <c r="G674" s="261">
        <v>149</v>
      </c>
    </row>
    <row r="675" spans="2:7" x14ac:dyDescent="0.2">
      <c r="B675" s="261" t="s">
        <v>59</v>
      </c>
      <c r="C675" s="261" t="s">
        <v>48</v>
      </c>
      <c r="D675" s="265" t="s">
        <v>79</v>
      </c>
      <c r="E675" s="261" t="str">
        <f t="shared" si="10"/>
        <v>MGFemale50-54</v>
      </c>
      <c r="F675" s="261">
        <v>2897</v>
      </c>
      <c r="G675" s="261">
        <v>249</v>
      </c>
    </row>
    <row r="676" spans="2:7" x14ac:dyDescent="0.2">
      <c r="B676" s="261" t="s">
        <v>59</v>
      </c>
      <c r="C676" s="261" t="s">
        <v>48</v>
      </c>
      <c r="D676" s="265" t="s">
        <v>80</v>
      </c>
      <c r="E676" s="261" t="str">
        <f t="shared" si="10"/>
        <v>MGFemale55-59</v>
      </c>
      <c r="F676" s="261">
        <v>3727</v>
      </c>
      <c r="G676" s="261">
        <v>344</v>
      </c>
    </row>
    <row r="677" spans="2:7" x14ac:dyDescent="0.2">
      <c r="B677" s="261" t="s">
        <v>59</v>
      </c>
      <c r="C677" s="261" t="s">
        <v>48</v>
      </c>
      <c r="D677" s="265" t="s">
        <v>81</v>
      </c>
      <c r="E677" s="261" t="str">
        <f t="shared" si="10"/>
        <v>MGFemale60-64</v>
      </c>
      <c r="F677" s="261">
        <v>4959</v>
      </c>
      <c r="G677" s="261">
        <v>488</v>
      </c>
    </row>
    <row r="678" spans="2:7" x14ac:dyDescent="0.2">
      <c r="B678" s="261" t="s">
        <v>59</v>
      </c>
      <c r="C678" s="261" t="s">
        <v>48</v>
      </c>
      <c r="D678" s="265" t="s">
        <v>82</v>
      </c>
      <c r="E678" s="261" t="str">
        <f t="shared" si="10"/>
        <v>MGFemale65-69</v>
      </c>
      <c r="F678" s="261">
        <v>5851</v>
      </c>
      <c r="G678" s="261">
        <v>610</v>
      </c>
    </row>
    <row r="679" spans="2:7" x14ac:dyDescent="0.2">
      <c r="B679" s="261" t="s">
        <v>59</v>
      </c>
      <c r="C679" s="261" t="s">
        <v>48</v>
      </c>
      <c r="D679" s="265" t="s">
        <v>19</v>
      </c>
      <c r="E679" s="261" t="str">
        <f t="shared" si="10"/>
        <v>MGFemale70-74</v>
      </c>
      <c r="F679" s="261">
        <v>6800</v>
      </c>
      <c r="G679" s="261">
        <v>697</v>
      </c>
    </row>
    <row r="680" spans="2:7" x14ac:dyDescent="0.2">
      <c r="B680" s="261" t="s">
        <v>59</v>
      </c>
      <c r="C680" s="261" t="s">
        <v>48</v>
      </c>
      <c r="D680" s="265" t="s">
        <v>20</v>
      </c>
      <c r="E680" s="261" t="str">
        <f t="shared" si="10"/>
        <v>MGFemale75-79</v>
      </c>
      <c r="F680" s="261">
        <v>7601</v>
      </c>
      <c r="G680" s="261">
        <v>759</v>
      </c>
    </row>
    <row r="681" spans="2:7" x14ac:dyDescent="0.2">
      <c r="B681" s="261" t="s">
        <v>59</v>
      </c>
      <c r="C681" s="261" t="s">
        <v>48</v>
      </c>
      <c r="D681" s="265" t="s">
        <v>21</v>
      </c>
      <c r="E681" s="261" t="str">
        <f t="shared" si="10"/>
        <v>MGFemale80-84</v>
      </c>
      <c r="F681" s="261">
        <v>9027</v>
      </c>
      <c r="G681" s="261">
        <v>815</v>
      </c>
    </row>
    <row r="682" spans="2:7" x14ac:dyDescent="0.2">
      <c r="B682" s="261" t="s">
        <v>59</v>
      </c>
      <c r="C682" s="261" t="s">
        <v>48</v>
      </c>
      <c r="D682" s="265" t="s">
        <v>22</v>
      </c>
      <c r="E682" s="261" t="str">
        <f t="shared" si="10"/>
        <v>MGFemale85-89</v>
      </c>
      <c r="F682" s="261">
        <v>8415</v>
      </c>
      <c r="G682" s="261">
        <v>685</v>
      </c>
    </row>
    <row r="683" spans="2:7" x14ac:dyDescent="0.2">
      <c r="B683" s="261" t="s">
        <v>59</v>
      </c>
      <c r="C683" s="261" t="s">
        <v>48</v>
      </c>
      <c r="D683" s="265" t="s">
        <v>5</v>
      </c>
      <c r="E683" s="261" t="str">
        <f t="shared" si="10"/>
        <v>MGFemale90+</v>
      </c>
      <c r="F683" s="261">
        <v>9810</v>
      </c>
      <c r="G683" s="261">
        <v>584</v>
      </c>
    </row>
    <row r="684" spans="2:7" x14ac:dyDescent="0.2">
      <c r="B684" s="261" t="s">
        <v>59</v>
      </c>
      <c r="C684" s="261" t="s">
        <v>47</v>
      </c>
      <c r="D684" s="265">
        <v>0</v>
      </c>
      <c r="E684" s="261" t="str">
        <f t="shared" si="10"/>
        <v>MGMale0</v>
      </c>
      <c r="F684" s="261">
        <v>1429</v>
      </c>
      <c r="G684" s="261">
        <v>4</v>
      </c>
    </row>
    <row r="685" spans="2:7" x14ac:dyDescent="0.2">
      <c r="B685" s="261" t="s">
        <v>59</v>
      </c>
      <c r="C685" s="261" t="s">
        <v>47</v>
      </c>
      <c r="D685" s="265" t="s">
        <v>18</v>
      </c>
      <c r="E685" s="261" t="str">
        <f t="shared" si="10"/>
        <v>MGMale1-4</v>
      </c>
      <c r="F685" s="261">
        <v>212</v>
      </c>
      <c r="G685" s="261">
        <v>3</v>
      </c>
    </row>
    <row r="686" spans="2:7" x14ac:dyDescent="0.2">
      <c r="B686" s="261" t="s">
        <v>59</v>
      </c>
      <c r="C686" s="261" t="s">
        <v>47</v>
      </c>
      <c r="D686" s="265" t="s">
        <v>70</v>
      </c>
      <c r="E686" s="261" t="str">
        <f t="shared" si="10"/>
        <v>MGMale5-9</v>
      </c>
      <c r="F686" s="261">
        <v>110</v>
      </c>
      <c r="G686" s="261">
        <v>3</v>
      </c>
    </row>
    <row r="687" spans="2:7" x14ac:dyDescent="0.2">
      <c r="B687" s="261" t="s">
        <v>59</v>
      </c>
      <c r="C687" s="261" t="s">
        <v>47</v>
      </c>
      <c r="D687" s="265" t="s">
        <v>71</v>
      </c>
      <c r="E687" s="261" t="str">
        <f t="shared" si="10"/>
        <v>MGMale10-14</v>
      </c>
      <c r="F687" s="261">
        <v>183</v>
      </c>
      <c r="G687" s="261">
        <v>2</v>
      </c>
    </row>
    <row r="688" spans="2:7" x14ac:dyDescent="0.2">
      <c r="B688" s="261" t="s">
        <v>59</v>
      </c>
      <c r="C688" s="261" t="s">
        <v>47</v>
      </c>
      <c r="D688" s="265" t="s">
        <v>72</v>
      </c>
      <c r="E688" s="261" t="str">
        <f t="shared" si="10"/>
        <v>MGMale15-19</v>
      </c>
      <c r="F688" s="261">
        <v>948</v>
      </c>
      <c r="G688" s="261">
        <v>8</v>
      </c>
    </row>
    <row r="689" spans="2:7" x14ac:dyDescent="0.2">
      <c r="B689" s="261" t="s">
        <v>59</v>
      </c>
      <c r="C689" s="261" t="s">
        <v>47</v>
      </c>
      <c r="D689" s="265" t="s">
        <v>73</v>
      </c>
      <c r="E689" s="261" t="str">
        <f t="shared" si="10"/>
        <v>MGMale20-24</v>
      </c>
      <c r="F689" s="261">
        <v>1388</v>
      </c>
      <c r="G689" s="261">
        <v>21</v>
      </c>
    </row>
    <row r="690" spans="2:7" x14ac:dyDescent="0.2">
      <c r="B690" s="261" t="s">
        <v>59</v>
      </c>
      <c r="C690" s="261" t="s">
        <v>47</v>
      </c>
      <c r="D690" s="265" t="s">
        <v>74</v>
      </c>
      <c r="E690" s="261" t="str">
        <f t="shared" si="10"/>
        <v>MGMale25-29</v>
      </c>
      <c r="F690" s="261">
        <v>1466</v>
      </c>
      <c r="G690" s="261">
        <v>30</v>
      </c>
    </row>
    <row r="691" spans="2:7" x14ac:dyDescent="0.2">
      <c r="B691" s="261" t="s">
        <v>59</v>
      </c>
      <c r="C691" s="261" t="s">
        <v>47</v>
      </c>
      <c r="D691" s="265" t="s">
        <v>75</v>
      </c>
      <c r="E691" s="261" t="str">
        <f t="shared" si="10"/>
        <v>MGMale30-34</v>
      </c>
      <c r="F691" s="261">
        <v>1697</v>
      </c>
      <c r="G691" s="261">
        <v>51</v>
      </c>
    </row>
    <row r="692" spans="2:7" x14ac:dyDescent="0.2">
      <c r="B692" s="261" t="s">
        <v>59</v>
      </c>
      <c r="C692" s="261" t="s">
        <v>47</v>
      </c>
      <c r="D692" s="265" t="s">
        <v>76</v>
      </c>
      <c r="E692" s="261" t="str">
        <f t="shared" si="10"/>
        <v>MGMale35-39</v>
      </c>
      <c r="F692" s="261">
        <v>2270</v>
      </c>
      <c r="G692" s="261">
        <v>124</v>
      </c>
    </row>
    <row r="693" spans="2:7" x14ac:dyDescent="0.2">
      <c r="B693" s="261" t="s">
        <v>59</v>
      </c>
      <c r="C693" s="261" t="s">
        <v>47</v>
      </c>
      <c r="D693" s="265" t="s">
        <v>77</v>
      </c>
      <c r="E693" s="261" t="str">
        <f t="shared" si="10"/>
        <v>MGMale40-44</v>
      </c>
      <c r="F693" s="261">
        <v>2836</v>
      </c>
      <c r="G693" s="261">
        <v>155</v>
      </c>
    </row>
    <row r="694" spans="2:7" x14ac:dyDescent="0.2">
      <c r="B694" s="261" t="s">
        <v>59</v>
      </c>
      <c r="C694" s="261" t="s">
        <v>47</v>
      </c>
      <c r="D694" s="265" t="s">
        <v>78</v>
      </c>
      <c r="E694" s="261" t="str">
        <f t="shared" si="10"/>
        <v>MGMale45-49</v>
      </c>
      <c r="F694" s="261">
        <v>3560</v>
      </c>
      <c r="G694" s="261">
        <v>211</v>
      </c>
    </row>
    <row r="695" spans="2:7" x14ac:dyDescent="0.2">
      <c r="B695" s="261" t="s">
        <v>59</v>
      </c>
      <c r="C695" s="261" t="s">
        <v>47</v>
      </c>
      <c r="D695" s="265" t="s">
        <v>79</v>
      </c>
      <c r="E695" s="261" t="str">
        <f t="shared" si="10"/>
        <v>MGMale50-54</v>
      </c>
      <c r="F695" s="261">
        <v>4918</v>
      </c>
      <c r="G695" s="261">
        <v>339</v>
      </c>
    </row>
    <row r="696" spans="2:7" x14ac:dyDescent="0.2">
      <c r="B696" s="261" t="s">
        <v>59</v>
      </c>
      <c r="C696" s="261" t="s">
        <v>47</v>
      </c>
      <c r="D696" s="265" t="s">
        <v>80</v>
      </c>
      <c r="E696" s="261" t="str">
        <f t="shared" si="10"/>
        <v>MGMale55-59</v>
      </c>
      <c r="F696" s="261">
        <v>6436</v>
      </c>
      <c r="G696" s="261">
        <v>558</v>
      </c>
    </row>
    <row r="697" spans="2:7" x14ac:dyDescent="0.2">
      <c r="B697" s="261" t="s">
        <v>59</v>
      </c>
      <c r="C697" s="261" t="s">
        <v>47</v>
      </c>
      <c r="D697" s="265" t="s">
        <v>81</v>
      </c>
      <c r="E697" s="261" t="str">
        <f t="shared" si="10"/>
        <v>MGMale60-64</v>
      </c>
      <c r="F697" s="261">
        <v>7801</v>
      </c>
      <c r="G697" s="261">
        <v>720</v>
      </c>
    </row>
    <row r="698" spans="2:7" x14ac:dyDescent="0.2">
      <c r="B698" s="261" t="s">
        <v>59</v>
      </c>
      <c r="C698" s="261" t="s">
        <v>47</v>
      </c>
      <c r="D698" s="265" t="s">
        <v>82</v>
      </c>
      <c r="E698" s="261" t="str">
        <f t="shared" si="10"/>
        <v>MGMale65-69</v>
      </c>
      <c r="F698" s="261">
        <v>8818</v>
      </c>
      <c r="G698" s="261">
        <v>967</v>
      </c>
    </row>
    <row r="699" spans="2:7" x14ac:dyDescent="0.2">
      <c r="B699" s="261" t="s">
        <v>59</v>
      </c>
      <c r="C699" s="261" t="s">
        <v>47</v>
      </c>
      <c r="D699" s="265" t="s">
        <v>19</v>
      </c>
      <c r="E699" s="261" t="str">
        <f t="shared" si="10"/>
        <v>MGMale70-74</v>
      </c>
      <c r="F699" s="261">
        <v>8976</v>
      </c>
      <c r="G699" s="261">
        <v>1003</v>
      </c>
    </row>
    <row r="700" spans="2:7" x14ac:dyDescent="0.2">
      <c r="B700" s="261" t="s">
        <v>59</v>
      </c>
      <c r="C700" s="261" t="s">
        <v>47</v>
      </c>
      <c r="D700" s="265" t="s">
        <v>20</v>
      </c>
      <c r="E700" s="261" t="str">
        <f t="shared" si="10"/>
        <v>MGMale75-79</v>
      </c>
      <c r="F700" s="261">
        <v>8849</v>
      </c>
      <c r="G700" s="261">
        <v>968</v>
      </c>
    </row>
    <row r="701" spans="2:7" x14ac:dyDescent="0.2">
      <c r="B701" s="261" t="s">
        <v>59</v>
      </c>
      <c r="C701" s="261" t="s">
        <v>47</v>
      </c>
      <c r="D701" s="265" t="s">
        <v>21</v>
      </c>
      <c r="E701" s="261" t="str">
        <f t="shared" si="10"/>
        <v>MGMale80-84</v>
      </c>
      <c r="F701" s="261">
        <v>8836</v>
      </c>
      <c r="G701" s="261">
        <v>975</v>
      </c>
    </row>
    <row r="702" spans="2:7" x14ac:dyDescent="0.2">
      <c r="B702" s="261" t="s">
        <v>59</v>
      </c>
      <c r="C702" s="261" t="s">
        <v>47</v>
      </c>
      <c r="D702" s="265" t="s">
        <v>22</v>
      </c>
      <c r="E702" s="261" t="str">
        <f t="shared" si="10"/>
        <v>MGMale85-89</v>
      </c>
      <c r="F702" s="261">
        <v>6852</v>
      </c>
      <c r="G702" s="261">
        <v>683</v>
      </c>
    </row>
    <row r="703" spans="2:7" x14ac:dyDescent="0.2">
      <c r="B703" s="261" t="s">
        <v>59</v>
      </c>
      <c r="C703" s="261" t="s">
        <v>47</v>
      </c>
      <c r="D703" s="265" t="s">
        <v>5</v>
      </c>
      <c r="E703" s="261" t="str">
        <f t="shared" si="10"/>
        <v>MGMale90+</v>
      </c>
      <c r="F703" s="261">
        <v>5839</v>
      </c>
      <c r="G703" s="261">
        <v>461</v>
      </c>
    </row>
    <row r="704" spans="2:7" x14ac:dyDescent="0.2">
      <c r="B704" s="261" t="s">
        <v>59</v>
      </c>
      <c r="C704" s="261" t="s">
        <v>3</v>
      </c>
      <c r="D704" s="265">
        <v>0</v>
      </c>
      <c r="E704" s="261" t="str">
        <f t="shared" si="10"/>
        <v>MGTotal0</v>
      </c>
      <c r="F704" s="261">
        <v>2558</v>
      </c>
      <c r="G704" s="261">
        <v>7</v>
      </c>
    </row>
    <row r="705" spans="2:7" x14ac:dyDescent="0.2">
      <c r="B705" s="261" t="s">
        <v>59</v>
      </c>
      <c r="C705" s="261" t="s">
        <v>3</v>
      </c>
      <c r="D705" s="265" t="s">
        <v>18</v>
      </c>
      <c r="E705" s="261" t="str">
        <f t="shared" si="10"/>
        <v>MGTotal1-4</v>
      </c>
      <c r="F705" s="261">
        <v>379</v>
      </c>
      <c r="G705" s="261">
        <v>7</v>
      </c>
    </row>
    <row r="706" spans="2:7" x14ac:dyDescent="0.2">
      <c r="B706" s="261" t="s">
        <v>59</v>
      </c>
      <c r="C706" s="261" t="s">
        <v>3</v>
      </c>
      <c r="D706" s="265" t="s">
        <v>70</v>
      </c>
      <c r="E706" s="261" t="str">
        <f t="shared" si="10"/>
        <v>MGTotal5-9</v>
      </c>
      <c r="F706" s="261">
        <v>201</v>
      </c>
      <c r="G706" s="261">
        <v>6</v>
      </c>
    </row>
    <row r="707" spans="2:7" x14ac:dyDescent="0.2">
      <c r="B707" s="261" t="s">
        <v>59</v>
      </c>
      <c r="C707" s="261" t="s">
        <v>3</v>
      </c>
      <c r="D707" s="265" t="s">
        <v>71</v>
      </c>
      <c r="E707" s="261" t="str">
        <f t="shared" si="10"/>
        <v>MGTotal10-14</v>
      </c>
      <c r="F707" s="261">
        <v>308</v>
      </c>
      <c r="G707" s="261">
        <v>4</v>
      </c>
    </row>
    <row r="708" spans="2:7" x14ac:dyDescent="0.2">
      <c r="B708" s="261" t="s">
        <v>59</v>
      </c>
      <c r="C708" s="261" t="s">
        <v>3</v>
      </c>
      <c r="D708" s="265" t="s">
        <v>72</v>
      </c>
      <c r="E708" s="261" t="str">
        <f t="shared" si="10"/>
        <v>MGTotal15-19</v>
      </c>
      <c r="F708" s="261">
        <v>1204</v>
      </c>
      <c r="G708" s="261">
        <v>13</v>
      </c>
    </row>
    <row r="709" spans="2:7" x14ac:dyDescent="0.2">
      <c r="B709" s="261" t="s">
        <v>59</v>
      </c>
      <c r="C709" s="261" t="s">
        <v>3</v>
      </c>
      <c r="D709" s="265" t="s">
        <v>73</v>
      </c>
      <c r="E709" s="261" t="str">
        <f t="shared" ref="E709:E772" si="11">_xlfn.CONCAT(B709,C709,D709)</f>
        <v>MGTotal20-24</v>
      </c>
      <c r="F709" s="261">
        <v>1754</v>
      </c>
      <c r="G709" s="261">
        <v>31</v>
      </c>
    </row>
    <row r="710" spans="2:7" x14ac:dyDescent="0.2">
      <c r="B710" s="261" t="s">
        <v>59</v>
      </c>
      <c r="C710" s="261" t="s">
        <v>3</v>
      </c>
      <c r="D710" s="265" t="s">
        <v>74</v>
      </c>
      <c r="E710" s="261" t="str">
        <f t="shared" si="11"/>
        <v>MGTotal25-29</v>
      </c>
      <c r="F710" s="261">
        <v>1961</v>
      </c>
      <c r="G710" s="261">
        <v>57</v>
      </c>
    </row>
    <row r="711" spans="2:7" x14ac:dyDescent="0.2">
      <c r="B711" s="261" t="s">
        <v>59</v>
      </c>
      <c r="C711" s="261" t="s">
        <v>3</v>
      </c>
      <c r="D711" s="265" t="s">
        <v>75</v>
      </c>
      <c r="E711" s="261" t="str">
        <f t="shared" si="11"/>
        <v>MGTotal30-34</v>
      </c>
      <c r="F711" s="261">
        <v>2425</v>
      </c>
      <c r="G711" s="261">
        <v>92</v>
      </c>
    </row>
    <row r="712" spans="2:7" x14ac:dyDescent="0.2">
      <c r="B712" s="261" t="s">
        <v>59</v>
      </c>
      <c r="C712" s="261" t="s">
        <v>3</v>
      </c>
      <c r="D712" s="265" t="s">
        <v>76</v>
      </c>
      <c r="E712" s="261" t="str">
        <f t="shared" si="11"/>
        <v>MGTotal35-39</v>
      </c>
      <c r="F712" s="261">
        <v>3437</v>
      </c>
      <c r="G712" s="261">
        <v>202</v>
      </c>
    </row>
    <row r="713" spans="2:7" x14ac:dyDescent="0.2">
      <c r="B713" s="261" t="s">
        <v>59</v>
      </c>
      <c r="C713" s="261" t="s">
        <v>3</v>
      </c>
      <c r="D713" s="265" t="s">
        <v>77</v>
      </c>
      <c r="E713" s="261" t="str">
        <f t="shared" si="11"/>
        <v>MGTotal40-44</v>
      </c>
      <c r="F713" s="261">
        <v>4349</v>
      </c>
      <c r="G713" s="261">
        <v>259</v>
      </c>
    </row>
    <row r="714" spans="2:7" x14ac:dyDescent="0.2">
      <c r="B714" s="261" t="s">
        <v>59</v>
      </c>
      <c r="C714" s="261" t="s">
        <v>3</v>
      </c>
      <c r="D714" s="265" t="s">
        <v>78</v>
      </c>
      <c r="E714" s="261" t="str">
        <f t="shared" si="11"/>
        <v>MGTotal45-49</v>
      </c>
      <c r="F714" s="261">
        <v>5601</v>
      </c>
      <c r="G714" s="261">
        <v>360</v>
      </c>
    </row>
    <row r="715" spans="2:7" x14ac:dyDescent="0.2">
      <c r="B715" s="261" t="s">
        <v>59</v>
      </c>
      <c r="C715" s="261" t="s">
        <v>3</v>
      </c>
      <c r="D715" s="265" t="s">
        <v>79</v>
      </c>
      <c r="E715" s="261" t="str">
        <f t="shared" si="11"/>
        <v>MGTotal50-54</v>
      </c>
      <c r="F715" s="261">
        <v>7815</v>
      </c>
      <c r="G715" s="261">
        <v>588</v>
      </c>
    </row>
    <row r="716" spans="2:7" x14ac:dyDescent="0.2">
      <c r="B716" s="261" t="s">
        <v>59</v>
      </c>
      <c r="C716" s="261" t="s">
        <v>3</v>
      </c>
      <c r="D716" s="265" t="s">
        <v>80</v>
      </c>
      <c r="E716" s="261" t="str">
        <f t="shared" si="11"/>
        <v>MGTotal55-59</v>
      </c>
      <c r="F716" s="261">
        <v>10163</v>
      </c>
      <c r="G716" s="261">
        <v>902</v>
      </c>
    </row>
    <row r="717" spans="2:7" x14ac:dyDescent="0.2">
      <c r="B717" s="261" t="s">
        <v>59</v>
      </c>
      <c r="C717" s="261" t="s">
        <v>3</v>
      </c>
      <c r="D717" s="265" t="s">
        <v>81</v>
      </c>
      <c r="E717" s="261" t="str">
        <f t="shared" si="11"/>
        <v>MGTotal60-64</v>
      </c>
      <c r="F717" s="261">
        <v>12760</v>
      </c>
      <c r="G717" s="261">
        <v>1208</v>
      </c>
    </row>
    <row r="718" spans="2:7" x14ac:dyDescent="0.2">
      <c r="B718" s="261" t="s">
        <v>59</v>
      </c>
      <c r="C718" s="261" t="s">
        <v>3</v>
      </c>
      <c r="D718" s="265" t="s">
        <v>82</v>
      </c>
      <c r="E718" s="261" t="str">
        <f t="shared" si="11"/>
        <v>MGTotal65-69</v>
      </c>
      <c r="F718" s="261">
        <v>14669</v>
      </c>
      <c r="G718" s="261">
        <v>1577</v>
      </c>
    </row>
    <row r="719" spans="2:7" x14ac:dyDescent="0.2">
      <c r="B719" s="261" t="s">
        <v>59</v>
      </c>
      <c r="C719" s="261" t="s">
        <v>3</v>
      </c>
      <c r="D719" s="265" t="s">
        <v>19</v>
      </c>
      <c r="E719" s="261" t="str">
        <f t="shared" si="11"/>
        <v>MGTotal70-74</v>
      </c>
      <c r="F719" s="261">
        <v>15776</v>
      </c>
      <c r="G719" s="261">
        <v>1700</v>
      </c>
    </row>
    <row r="720" spans="2:7" x14ac:dyDescent="0.2">
      <c r="B720" s="261" t="s">
        <v>59</v>
      </c>
      <c r="C720" s="261" t="s">
        <v>3</v>
      </c>
      <c r="D720" s="265" t="s">
        <v>20</v>
      </c>
      <c r="E720" s="261" t="str">
        <f t="shared" si="11"/>
        <v>MGTotal75-79</v>
      </c>
      <c r="F720" s="261">
        <v>16450</v>
      </c>
      <c r="G720" s="261">
        <v>1727</v>
      </c>
    </row>
    <row r="721" spans="2:7" x14ac:dyDescent="0.2">
      <c r="B721" s="261" t="s">
        <v>59</v>
      </c>
      <c r="C721" s="261" t="s">
        <v>3</v>
      </c>
      <c r="D721" s="265" t="s">
        <v>21</v>
      </c>
      <c r="E721" s="261" t="str">
        <f t="shared" si="11"/>
        <v>MGTotal80-84</v>
      </c>
      <c r="F721" s="261">
        <v>17863</v>
      </c>
      <c r="G721" s="261">
        <v>1790</v>
      </c>
    </row>
    <row r="722" spans="2:7" x14ac:dyDescent="0.2">
      <c r="B722" s="261" t="s">
        <v>59</v>
      </c>
      <c r="C722" s="261" t="s">
        <v>3</v>
      </c>
      <c r="D722" s="265" t="s">
        <v>22</v>
      </c>
      <c r="E722" s="261" t="str">
        <f t="shared" si="11"/>
        <v>MGTotal85-89</v>
      </c>
      <c r="F722" s="261">
        <v>15267</v>
      </c>
      <c r="G722" s="261">
        <v>1368</v>
      </c>
    </row>
    <row r="723" spans="2:7" x14ac:dyDescent="0.2">
      <c r="B723" s="261" t="s">
        <v>59</v>
      </c>
      <c r="C723" s="261" t="s">
        <v>3</v>
      </c>
      <c r="D723" s="265" t="s">
        <v>5</v>
      </c>
      <c r="E723" s="261" t="str">
        <f t="shared" si="11"/>
        <v>MGTotal90+</v>
      </c>
      <c r="F723" s="261">
        <v>15649</v>
      </c>
      <c r="G723" s="261">
        <v>1045</v>
      </c>
    </row>
    <row r="724" spans="2:7" x14ac:dyDescent="0.2">
      <c r="B724" s="261" t="s">
        <v>66</v>
      </c>
      <c r="C724" s="261" t="s">
        <v>48</v>
      </c>
      <c r="D724" s="265">
        <v>0</v>
      </c>
      <c r="E724" s="261" t="str">
        <f t="shared" si="11"/>
        <v>MSFemale0</v>
      </c>
      <c r="F724" s="261">
        <v>184</v>
      </c>
      <c r="G724" s="261">
        <v>0</v>
      </c>
    </row>
    <row r="725" spans="2:7" x14ac:dyDescent="0.2">
      <c r="B725" s="261" t="s">
        <v>66</v>
      </c>
      <c r="C725" s="261" t="s">
        <v>48</v>
      </c>
      <c r="D725" s="265" t="s">
        <v>18</v>
      </c>
      <c r="E725" s="261" t="str">
        <f t="shared" si="11"/>
        <v>MSFemale1-4</v>
      </c>
      <c r="F725" s="261">
        <v>33</v>
      </c>
      <c r="G725" s="261">
        <v>0</v>
      </c>
    </row>
    <row r="726" spans="2:7" x14ac:dyDescent="0.2">
      <c r="B726" s="261" t="s">
        <v>66</v>
      </c>
      <c r="C726" s="261" t="s">
        <v>48</v>
      </c>
      <c r="D726" s="265" t="s">
        <v>70</v>
      </c>
      <c r="E726" s="261" t="str">
        <f t="shared" si="11"/>
        <v>MSFemale5-9</v>
      </c>
      <c r="F726" s="261">
        <v>18</v>
      </c>
      <c r="G726" s="261">
        <v>1</v>
      </c>
    </row>
    <row r="727" spans="2:7" x14ac:dyDescent="0.2">
      <c r="B727" s="261" t="s">
        <v>66</v>
      </c>
      <c r="C727" s="261" t="s">
        <v>48</v>
      </c>
      <c r="D727" s="265" t="s">
        <v>71</v>
      </c>
      <c r="E727" s="261" t="str">
        <f t="shared" si="11"/>
        <v>MSFemale10-14</v>
      </c>
      <c r="F727" s="261">
        <v>27</v>
      </c>
      <c r="G727" s="261">
        <v>0</v>
      </c>
    </row>
    <row r="728" spans="2:7" x14ac:dyDescent="0.2">
      <c r="B728" s="261" t="s">
        <v>66</v>
      </c>
      <c r="C728" s="261" t="s">
        <v>48</v>
      </c>
      <c r="D728" s="265" t="s">
        <v>72</v>
      </c>
      <c r="E728" s="261" t="str">
        <f t="shared" si="11"/>
        <v>MSFemale15-19</v>
      </c>
      <c r="F728" s="261">
        <v>55</v>
      </c>
      <c r="G728" s="261">
        <v>1</v>
      </c>
    </row>
    <row r="729" spans="2:7" x14ac:dyDescent="0.2">
      <c r="B729" s="261" t="s">
        <v>66</v>
      </c>
      <c r="C729" s="261" t="s">
        <v>48</v>
      </c>
      <c r="D729" s="265" t="s">
        <v>73</v>
      </c>
      <c r="E729" s="261" t="str">
        <f t="shared" si="11"/>
        <v>MSFemale20-24</v>
      </c>
      <c r="F729" s="261">
        <v>63</v>
      </c>
      <c r="G729" s="261">
        <v>1</v>
      </c>
    </row>
    <row r="730" spans="2:7" x14ac:dyDescent="0.2">
      <c r="B730" s="261" t="s">
        <v>66</v>
      </c>
      <c r="C730" s="261" t="s">
        <v>48</v>
      </c>
      <c r="D730" s="265" t="s">
        <v>74</v>
      </c>
      <c r="E730" s="261" t="str">
        <f t="shared" si="11"/>
        <v>MSFemale25-29</v>
      </c>
      <c r="F730" s="261">
        <v>79</v>
      </c>
      <c r="G730" s="261">
        <v>4</v>
      </c>
    </row>
    <row r="731" spans="2:7" x14ac:dyDescent="0.2">
      <c r="B731" s="261" t="s">
        <v>66</v>
      </c>
      <c r="C731" s="261" t="s">
        <v>48</v>
      </c>
      <c r="D731" s="265" t="s">
        <v>75</v>
      </c>
      <c r="E731" s="261" t="str">
        <f t="shared" si="11"/>
        <v>MSFemale30-34</v>
      </c>
      <c r="F731" s="261">
        <v>109</v>
      </c>
      <c r="G731" s="261">
        <v>15</v>
      </c>
    </row>
    <row r="732" spans="2:7" x14ac:dyDescent="0.2">
      <c r="B732" s="261" t="s">
        <v>66</v>
      </c>
      <c r="C732" s="261" t="s">
        <v>48</v>
      </c>
      <c r="D732" s="265" t="s">
        <v>76</v>
      </c>
      <c r="E732" s="261" t="str">
        <f t="shared" si="11"/>
        <v>MSFemale35-39</v>
      </c>
      <c r="F732" s="261">
        <v>178</v>
      </c>
      <c r="G732" s="261">
        <v>18</v>
      </c>
    </row>
    <row r="733" spans="2:7" x14ac:dyDescent="0.2">
      <c r="B733" s="261" t="s">
        <v>66</v>
      </c>
      <c r="C733" s="261" t="s">
        <v>48</v>
      </c>
      <c r="D733" s="265" t="s">
        <v>77</v>
      </c>
      <c r="E733" s="261" t="str">
        <f t="shared" si="11"/>
        <v>MSFemale40-44</v>
      </c>
      <c r="F733" s="261">
        <v>245</v>
      </c>
      <c r="G733" s="261">
        <v>25</v>
      </c>
    </row>
    <row r="734" spans="2:7" x14ac:dyDescent="0.2">
      <c r="B734" s="261" t="s">
        <v>66</v>
      </c>
      <c r="C734" s="261" t="s">
        <v>48</v>
      </c>
      <c r="D734" s="265" t="s">
        <v>78</v>
      </c>
      <c r="E734" s="261" t="str">
        <f t="shared" si="11"/>
        <v>MSFemale45-49</v>
      </c>
      <c r="F734" s="261">
        <v>259</v>
      </c>
      <c r="G734" s="261">
        <v>33</v>
      </c>
    </row>
    <row r="735" spans="2:7" x14ac:dyDescent="0.2">
      <c r="B735" s="261" t="s">
        <v>66</v>
      </c>
      <c r="C735" s="261" t="s">
        <v>48</v>
      </c>
      <c r="D735" s="265" t="s">
        <v>79</v>
      </c>
      <c r="E735" s="261" t="str">
        <f t="shared" si="11"/>
        <v>MSFemale50-54</v>
      </c>
      <c r="F735" s="261">
        <v>353</v>
      </c>
      <c r="G735" s="261">
        <v>53</v>
      </c>
    </row>
    <row r="736" spans="2:7" x14ac:dyDescent="0.2">
      <c r="B736" s="261" t="s">
        <v>66</v>
      </c>
      <c r="C736" s="261" t="s">
        <v>48</v>
      </c>
      <c r="D736" s="265" t="s">
        <v>80</v>
      </c>
      <c r="E736" s="261" t="str">
        <f t="shared" si="11"/>
        <v>MSFemale55-59</v>
      </c>
      <c r="F736" s="261">
        <v>508</v>
      </c>
      <c r="G736" s="261">
        <v>72</v>
      </c>
    </row>
    <row r="737" spans="2:7" x14ac:dyDescent="0.2">
      <c r="B737" s="261" t="s">
        <v>66</v>
      </c>
      <c r="C737" s="261" t="s">
        <v>48</v>
      </c>
      <c r="D737" s="265" t="s">
        <v>81</v>
      </c>
      <c r="E737" s="261" t="str">
        <f t="shared" si="11"/>
        <v>MSFemale60-64</v>
      </c>
      <c r="F737" s="261">
        <v>609</v>
      </c>
      <c r="G737" s="261">
        <v>98</v>
      </c>
    </row>
    <row r="738" spans="2:7" x14ac:dyDescent="0.2">
      <c r="B738" s="261" t="s">
        <v>66</v>
      </c>
      <c r="C738" s="261" t="s">
        <v>48</v>
      </c>
      <c r="D738" s="265" t="s">
        <v>82</v>
      </c>
      <c r="E738" s="261" t="str">
        <f t="shared" si="11"/>
        <v>MSFemale65-69</v>
      </c>
      <c r="F738" s="261">
        <v>738</v>
      </c>
      <c r="G738" s="261">
        <v>111</v>
      </c>
    </row>
    <row r="739" spans="2:7" x14ac:dyDescent="0.2">
      <c r="B739" s="261" t="s">
        <v>66</v>
      </c>
      <c r="C739" s="261" t="s">
        <v>48</v>
      </c>
      <c r="D739" s="265" t="s">
        <v>19</v>
      </c>
      <c r="E739" s="261" t="str">
        <f t="shared" si="11"/>
        <v>MSFemale70-74</v>
      </c>
      <c r="F739" s="261">
        <v>856</v>
      </c>
      <c r="G739" s="261">
        <v>145</v>
      </c>
    </row>
    <row r="740" spans="2:7" x14ac:dyDescent="0.2">
      <c r="B740" s="261" t="s">
        <v>66</v>
      </c>
      <c r="C740" s="261" t="s">
        <v>48</v>
      </c>
      <c r="D740" s="265" t="s">
        <v>20</v>
      </c>
      <c r="E740" s="261" t="str">
        <f t="shared" si="11"/>
        <v>MSFemale75-79</v>
      </c>
      <c r="F740" s="261">
        <v>884</v>
      </c>
      <c r="G740" s="261">
        <v>106</v>
      </c>
    </row>
    <row r="741" spans="2:7" x14ac:dyDescent="0.2">
      <c r="B741" s="261" t="s">
        <v>66</v>
      </c>
      <c r="C741" s="261" t="s">
        <v>48</v>
      </c>
      <c r="D741" s="265" t="s">
        <v>21</v>
      </c>
      <c r="E741" s="261" t="str">
        <f t="shared" si="11"/>
        <v>MSFemale80-84</v>
      </c>
      <c r="F741" s="261">
        <v>979</v>
      </c>
      <c r="G741" s="261">
        <v>115</v>
      </c>
    </row>
    <row r="742" spans="2:7" x14ac:dyDescent="0.2">
      <c r="B742" s="261" t="s">
        <v>66</v>
      </c>
      <c r="C742" s="261" t="s">
        <v>48</v>
      </c>
      <c r="D742" s="265" t="s">
        <v>22</v>
      </c>
      <c r="E742" s="261" t="str">
        <f t="shared" si="11"/>
        <v>MSFemale85-89</v>
      </c>
      <c r="F742" s="261">
        <v>776</v>
      </c>
      <c r="G742" s="261">
        <v>90</v>
      </c>
    </row>
    <row r="743" spans="2:7" x14ac:dyDescent="0.2">
      <c r="B743" s="261" t="s">
        <v>66</v>
      </c>
      <c r="C743" s="261" t="s">
        <v>48</v>
      </c>
      <c r="D743" s="265" t="s">
        <v>5</v>
      </c>
      <c r="E743" s="261" t="str">
        <f t="shared" si="11"/>
        <v>MSFemale90+</v>
      </c>
      <c r="F743" s="261">
        <v>894</v>
      </c>
      <c r="G743" s="261">
        <v>81</v>
      </c>
    </row>
    <row r="744" spans="2:7" x14ac:dyDescent="0.2">
      <c r="B744" s="261" t="s">
        <v>66</v>
      </c>
      <c r="C744" s="261" t="s">
        <v>47</v>
      </c>
      <c r="D744" s="265">
        <v>0</v>
      </c>
      <c r="E744" s="261" t="str">
        <f t="shared" si="11"/>
        <v>MSMale0</v>
      </c>
      <c r="F744" s="261">
        <v>263</v>
      </c>
      <c r="G744" s="261">
        <v>0</v>
      </c>
    </row>
    <row r="745" spans="2:7" x14ac:dyDescent="0.2">
      <c r="B745" s="261" t="s">
        <v>66</v>
      </c>
      <c r="C745" s="261" t="s">
        <v>47</v>
      </c>
      <c r="D745" s="265" t="s">
        <v>18</v>
      </c>
      <c r="E745" s="261" t="str">
        <f t="shared" si="11"/>
        <v>MSMale1-4</v>
      </c>
      <c r="F745" s="261">
        <v>46</v>
      </c>
      <c r="G745" s="261">
        <v>0</v>
      </c>
    </row>
    <row r="746" spans="2:7" x14ac:dyDescent="0.2">
      <c r="B746" s="261" t="s">
        <v>66</v>
      </c>
      <c r="C746" s="261" t="s">
        <v>47</v>
      </c>
      <c r="D746" s="265" t="s">
        <v>70</v>
      </c>
      <c r="E746" s="261" t="str">
        <f t="shared" si="11"/>
        <v>MSMale5-9</v>
      </c>
      <c r="F746" s="261">
        <v>32</v>
      </c>
      <c r="G746" s="261">
        <v>1</v>
      </c>
    </row>
    <row r="747" spans="2:7" x14ac:dyDescent="0.2">
      <c r="B747" s="261" t="s">
        <v>66</v>
      </c>
      <c r="C747" s="261" t="s">
        <v>47</v>
      </c>
      <c r="D747" s="265" t="s">
        <v>71</v>
      </c>
      <c r="E747" s="261" t="str">
        <f t="shared" si="11"/>
        <v>MSMale10-14</v>
      </c>
      <c r="F747" s="261">
        <v>42</v>
      </c>
      <c r="G747" s="261">
        <v>0</v>
      </c>
    </row>
    <row r="748" spans="2:7" x14ac:dyDescent="0.2">
      <c r="B748" s="261" t="s">
        <v>66</v>
      </c>
      <c r="C748" s="261" t="s">
        <v>47</v>
      </c>
      <c r="D748" s="265" t="s">
        <v>72</v>
      </c>
      <c r="E748" s="261" t="str">
        <f t="shared" si="11"/>
        <v>MSMale15-19</v>
      </c>
      <c r="F748" s="261">
        <v>112</v>
      </c>
      <c r="G748" s="261">
        <v>0</v>
      </c>
    </row>
    <row r="749" spans="2:7" x14ac:dyDescent="0.2">
      <c r="B749" s="261" t="s">
        <v>66</v>
      </c>
      <c r="C749" s="261" t="s">
        <v>47</v>
      </c>
      <c r="D749" s="265" t="s">
        <v>73</v>
      </c>
      <c r="E749" s="261" t="str">
        <f t="shared" si="11"/>
        <v>MSMale20-24</v>
      </c>
      <c r="F749" s="261">
        <v>237</v>
      </c>
      <c r="G749" s="261">
        <v>0</v>
      </c>
    </row>
    <row r="750" spans="2:7" x14ac:dyDescent="0.2">
      <c r="B750" s="261" t="s">
        <v>66</v>
      </c>
      <c r="C750" s="261" t="s">
        <v>47</v>
      </c>
      <c r="D750" s="265" t="s">
        <v>74</v>
      </c>
      <c r="E750" s="261" t="str">
        <f t="shared" si="11"/>
        <v>MSMale25-29</v>
      </c>
      <c r="F750" s="261">
        <v>253</v>
      </c>
      <c r="G750" s="261">
        <v>7</v>
      </c>
    </row>
    <row r="751" spans="2:7" x14ac:dyDescent="0.2">
      <c r="B751" s="261" t="s">
        <v>66</v>
      </c>
      <c r="C751" s="261" t="s">
        <v>47</v>
      </c>
      <c r="D751" s="265" t="s">
        <v>75</v>
      </c>
      <c r="E751" s="261" t="str">
        <f t="shared" si="11"/>
        <v>MSMale30-34</v>
      </c>
      <c r="F751" s="261">
        <v>301</v>
      </c>
      <c r="G751" s="261">
        <v>10</v>
      </c>
    </row>
    <row r="752" spans="2:7" x14ac:dyDescent="0.2">
      <c r="B752" s="261" t="s">
        <v>66</v>
      </c>
      <c r="C752" s="261" t="s">
        <v>47</v>
      </c>
      <c r="D752" s="265" t="s">
        <v>76</v>
      </c>
      <c r="E752" s="261" t="str">
        <f t="shared" si="11"/>
        <v>MSMale35-39</v>
      </c>
      <c r="F752" s="261">
        <v>328</v>
      </c>
      <c r="G752" s="261">
        <v>13</v>
      </c>
    </row>
    <row r="753" spans="2:7" x14ac:dyDescent="0.2">
      <c r="B753" s="261" t="s">
        <v>66</v>
      </c>
      <c r="C753" s="261" t="s">
        <v>47</v>
      </c>
      <c r="D753" s="265" t="s">
        <v>77</v>
      </c>
      <c r="E753" s="261" t="str">
        <f t="shared" si="11"/>
        <v>MSMale40-44</v>
      </c>
      <c r="F753" s="261">
        <v>403</v>
      </c>
      <c r="G753" s="261">
        <v>35</v>
      </c>
    </row>
    <row r="754" spans="2:7" x14ac:dyDescent="0.2">
      <c r="B754" s="261" t="s">
        <v>66</v>
      </c>
      <c r="C754" s="261" t="s">
        <v>47</v>
      </c>
      <c r="D754" s="265" t="s">
        <v>78</v>
      </c>
      <c r="E754" s="261" t="str">
        <f t="shared" si="11"/>
        <v>MSMale45-49</v>
      </c>
      <c r="F754" s="261">
        <v>519</v>
      </c>
      <c r="G754" s="261">
        <v>52</v>
      </c>
    </row>
    <row r="755" spans="2:7" x14ac:dyDescent="0.2">
      <c r="B755" s="261" t="s">
        <v>66</v>
      </c>
      <c r="C755" s="261" t="s">
        <v>47</v>
      </c>
      <c r="D755" s="265" t="s">
        <v>79</v>
      </c>
      <c r="E755" s="261" t="str">
        <f t="shared" si="11"/>
        <v>MSMale50-54</v>
      </c>
      <c r="F755" s="261">
        <v>656</v>
      </c>
      <c r="G755" s="261">
        <v>78</v>
      </c>
    </row>
    <row r="756" spans="2:7" x14ac:dyDescent="0.2">
      <c r="B756" s="261" t="s">
        <v>66</v>
      </c>
      <c r="C756" s="261" t="s">
        <v>47</v>
      </c>
      <c r="D756" s="265" t="s">
        <v>80</v>
      </c>
      <c r="E756" s="261" t="str">
        <f t="shared" si="11"/>
        <v>MSMale55-59</v>
      </c>
      <c r="F756" s="261">
        <v>835</v>
      </c>
      <c r="G756" s="261">
        <v>115</v>
      </c>
    </row>
    <row r="757" spans="2:7" x14ac:dyDescent="0.2">
      <c r="B757" s="261" t="s">
        <v>66</v>
      </c>
      <c r="C757" s="261" t="s">
        <v>47</v>
      </c>
      <c r="D757" s="265" t="s">
        <v>81</v>
      </c>
      <c r="E757" s="261" t="str">
        <f t="shared" si="11"/>
        <v>MSMale60-64</v>
      </c>
      <c r="F757" s="261">
        <v>1038</v>
      </c>
      <c r="G757" s="261">
        <v>139</v>
      </c>
    </row>
    <row r="758" spans="2:7" x14ac:dyDescent="0.2">
      <c r="B758" s="261" t="s">
        <v>66</v>
      </c>
      <c r="C758" s="261" t="s">
        <v>47</v>
      </c>
      <c r="D758" s="265" t="s">
        <v>82</v>
      </c>
      <c r="E758" s="261" t="str">
        <f t="shared" si="11"/>
        <v>MSMale65-69</v>
      </c>
      <c r="F758" s="261">
        <v>1143</v>
      </c>
      <c r="G758" s="261">
        <v>162</v>
      </c>
    </row>
    <row r="759" spans="2:7" x14ac:dyDescent="0.2">
      <c r="B759" s="261" t="s">
        <v>66</v>
      </c>
      <c r="C759" s="261" t="s">
        <v>47</v>
      </c>
      <c r="D759" s="265" t="s">
        <v>19</v>
      </c>
      <c r="E759" s="261" t="str">
        <f t="shared" si="11"/>
        <v>MSMale70-74</v>
      </c>
      <c r="F759" s="261">
        <v>1245</v>
      </c>
      <c r="G759" s="261">
        <v>188</v>
      </c>
    </row>
    <row r="760" spans="2:7" x14ac:dyDescent="0.2">
      <c r="B760" s="261" t="s">
        <v>66</v>
      </c>
      <c r="C760" s="261" t="s">
        <v>47</v>
      </c>
      <c r="D760" s="265" t="s">
        <v>20</v>
      </c>
      <c r="E760" s="261" t="str">
        <f t="shared" si="11"/>
        <v>MSMale75-79</v>
      </c>
      <c r="F760" s="261">
        <v>1108</v>
      </c>
      <c r="G760" s="261">
        <v>131</v>
      </c>
    </row>
    <row r="761" spans="2:7" x14ac:dyDescent="0.2">
      <c r="B761" s="261" t="s">
        <v>66</v>
      </c>
      <c r="C761" s="261" t="s">
        <v>47</v>
      </c>
      <c r="D761" s="265" t="s">
        <v>21</v>
      </c>
      <c r="E761" s="261" t="str">
        <f t="shared" si="11"/>
        <v>MSMale80-84</v>
      </c>
      <c r="F761" s="261">
        <v>1109</v>
      </c>
      <c r="G761" s="261">
        <v>137</v>
      </c>
    </row>
    <row r="762" spans="2:7" x14ac:dyDescent="0.2">
      <c r="B762" s="261" t="s">
        <v>66</v>
      </c>
      <c r="C762" s="261" t="s">
        <v>47</v>
      </c>
      <c r="D762" s="265" t="s">
        <v>22</v>
      </c>
      <c r="E762" s="261" t="str">
        <f t="shared" si="11"/>
        <v>MSMale85-89</v>
      </c>
      <c r="F762" s="261">
        <v>787</v>
      </c>
      <c r="G762" s="261">
        <v>96</v>
      </c>
    </row>
    <row r="763" spans="2:7" x14ac:dyDescent="0.2">
      <c r="B763" s="261" t="s">
        <v>66</v>
      </c>
      <c r="C763" s="261" t="s">
        <v>47</v>
      </c>
      <c r="D763" s="265" t="s">
        <v>5</v>
      </c>
      <c r="E763" s="261" t="str">
        <f t="shared" si="11"/>
        <v>MSMale90+</v>
      </c>
      <c r="F763" s="261">
        <v>654</v>
      </c>
      <c r="G763" s="261">
        <v>53</v>
      </c>
    </row>
    <row r="764" spans="2:7" x14ac:dyDescent="0.2">
      <c r="B764" s="261" t="s">
        <v>66</v>
      </c>
      <c r="C764" s="261" t="s">
        <v>3</v>
      </c>
      <c r="D764" s="265">
        <v>0</v>
      </c>
      <c r="E764" s="261" t="str">
        <f t="shared" si="11"/>
        <v>MSTotal0</v>
      </c>
      <c r="F764" s="261">
        <v>447</v>
      </c>
      <c r="G764" s="261">
        <v>0</v>
      </c>
    </row>
    <row r="765" spans="2:7" x14ac:dyDescent="0.2">
      <c r="B765" s="261" t="s">
        <v>66</v>
      </c>
      <c r="C765" s="261" t="s">
        <v>3</v>
      </c>
      <c r="D765" s="265" t="s">
        <v>18</v>
      </c>
      <c r="E765" s="261" t="str">
        <f t="shared" si="11"/>
        <v>MSTotal1-4</v>
      </c>
      <c r="F765" s="261">
        <v>79</v>
      </c>
      <c r="G765" s="261">
        <v>0</v>
      </c>
    </row>
    <row r="766" spans="2:7" x14ac:dyDescent="0.2">
      <c r="B766" s="261" t="s">
        <v>66</v>
      </c>
      <c r="C766" s="261" t="s">
        <v>3</v>
      </c>
      <c r="D766" s="265" t="s">
        <v>70</v>
      </c>
      <c r="E766" s="261" t="str">
        <f t="shared" si="11"/>
        <v>MSTotal5-9</v>
      </c>
      <c r="F766" s="261">
        <v>50</v>
      </c>
      <c r="G766" s="261">
        <v>2</v>
      </c>
    </row>
    <row r="767" spans="2:7" x14ac:dyDescent="0.2">
      <c r="B767" s="261" t="s">
        <v>66</v>
      </c>
      <c r="C767" s="261" t="s">
        <v>3</v>
      </c>
      <c r="D767" s="265" t="s">
        <v>71</v>
      </c>
      <c r="E767" s="261" t="str">
        <f t="shared" si="11"/>
        <v>MSTotal10-14</v>
      </c>
      <c r="F767" s="261">
        <v>69</v>
      </c>
      <c r="G767" s="261">
        <v>0</v>
      </c>
    </row>
    <row r="768" spans="2:7" x14ac:dyDescent="0.2">
      <c r="B768" s="261" t="s">
        <v>66</v>
      </c>
      <c r="C768" s="261" t="s">
        <v>3</v>
      </c>
      <c r="D768" s="265" t="s">
        <v>72</v>
      </c>
      <c r="E768" s="261" t="str">
        <f t="shared" si="11"/>
        <v>MSTotal15-19</v>
      </c>
      <c r="F768" s="261">
        <v>167</v>
      </c>
      <c r="G768" s="261">
        <v>1</v>
      </c>
    </row>
    <row r="769" spans="2:7" x14ac:dyDescent="0.2">
      <c r="B769" s="261" t="s">
        <v>66</v>
      </c>
      <c r="C769" s="261" t="s">
        <v>3</v>
      </c>
      <c r="D769" s="265" t="s">
        <v>73</v>
      </c>
      <c r="E769" s="261" t="str">
        <f t="shared" si="11"/>
        <v>MSTotal20-24</v>
      </c>
      <c r="F769" s="261">
        <v>300</v>
      </c>
      <c r="G769" s="261">
        <v>1</v>
      </c>
    </row>
    <row r="770" spans="2:7" x14ac:dyDescent="0.2">
      <c r="B770" s="261" t="s">
        <v>66</v>
      </c>
      <c r="C770" s="261" t="s">
        <v>3</v>
      </c>
      <c r="D770" s="265" t="s">
        <v>74</v>
      </c>
      <c r="E770" s="261" t="str">
        <f t="shared" si="11"/>
        <v>MSTotal25-29</v>
      </c>
      <c r="F770" s="261">
        <v>332</v>
      </c>
      <c r="G770" s="261">
        <v>11</v>
      </c>
    </row>
    <row r="771" spans="2:7" x14ac:dyDescent="0.2">
      <c r="B771" s="261" t="s">
        <v>66</v>
      </c>
      <c r="C771" s="261" t="s">
        <v>3</v>
      </c>
      <c r="D771" s="265" t="s">
        <v>75</v>
      </c>
      <c r="E771" s="261" t="str">
        <f t="shared" si="11"/>
        <v>MSTotal30-34</v>
      </c>
      <c r="F771" s="261">
        <v>410</v>
      </c>
      <c r="G771" s="261">
        <v>25</v>
      </c>
    </row>
    <row r="772" spans="2:7" x14ac:dyDescent="0.2">
      <c r="B772" s="261" t="s">
        <v>66</v>
      </c>
      <c r="C772" s="261" t="s">
        <v>3</v>
      </c>
      <c r="D772" s="265" t="s">
        <v>76</v>
      </c>
      <c r="E772" s="261" t="str">
        <f t="shared" si="11"/>
        <v>MSTotal35-39</v>
      </c>
      <c r="F772" s="261">
        <v>506</v>
      </c>
      <c r="G772" s="261">
        <v>31</v>
      </c>
    </row>
    <row r="773" spans="2:7" x14ac:dyDescent="0.2">
      <c r="B773" s="261" t="s">
        <v>66</v>
      </c>
      <c r="C773" s="261" t="s">
        <v>3</v>
      </c>
      <c r="D773" s="265" t="s">
        <v>77</v>
      </c>
      <c r="E773" s="261" t="str">
        <f t="shared" ref="E773:E836" si="12">_xlfn.CONCAT(B773,C773,D773)</f>
        <v>MSTotal40-44</v>
      </c>
      <c r="F773" s="261">
        <v>648</v>
      </c>
      <c r="G773" s="261">
        <v>60</v>
      </c>
    </row>
    <row r="774" spans="2:7" x14ac:dyDescent="0.2">
      <c r="B774" s="261" t="s">
        <v>66</v>
      </c>
      <c r="C774" s="261" t="s">
        <v>3</v>
      </c>
      <c r="D774" s="265" t="s">
        <v>78</v>
      </c>
      <c r="E774" s="261" t="str">
        <f t="shared" si="12"/>
        <v>MSTotal45-49</v>
      </c>
      <c r="F774" s="261">
        <v>778</v>
      </c>
      <c r="G774" s="261">
        <v>85</v>
      </c>
    </row>
    <row r="775" spans="2:7" x14ac:dyDescent="0.2">
      <c r="B775" s="261" t="s">
        <v>66</v>
      </c>
      <c r="C775" s="261" t="s">
        <v>3</v>
      </c>
      <c r="D775" s="265" t="s">
        <v>79</v>
      </c>
      <c r="E775" s="261" t="str">
        <f t="shared" si="12"/>
        <v>MSTotal50-54</v>
      </c>
      <c r="F775" s="261">
        <v>1009</v>
      </c>
      <c r="G775" s="261">
        <v>131</v>
      </c>
    </row>
    <row r="776" spans="2:7" x14ac:dyDescent="0.2">
      <c r="B776" s="261" t="s">
        <v>66</v>
      </c>
      <c r="C776" s="261" t="s">
        <v>3</v>
      </c>
      <c r="D776" s="265" t="s">
        <v>80</v>
      </c>
      <c r="E776" s="261" t="str">
        <f t="shared" si="12"/>
        <v>MSTotal55-59</v>
      </c>
      <c r="F776" s="261">
        <v>1343</v>
      </c>
      <c r="G776" s="261">
        <v>187</v>
      </c>
    </row>
    <row r="777" spans="2:7" x14ac:dyDescent="0.2">
      <c r="B777" s="261" t="s">
        <v>66</v>
      </c>
      <c r="C777" s="261" t="s">
        <v>3</v>
      </c>
      <c r="D777" s="265" t="s">
        <v>81</v>
      </c>
      <c r="E777" s="261" t="str">
        <f t="shared" si="12"/>
        <v>MSTotal60-64</v>
      </c>
      <c r="F777" s="261">
        <v>1647</v>
      </c>
      <c r="G777" s="261">
        <v>237</v>
      </c>
    </row>
    <row r="778" spans="2:7" x14ac:dyDescent="0.2">
      <c r="B778" s="261" t="s">
        <v>66</v>
      </c>
      <c r="C778" s="261" t="s">
        <v>3</v>
      </c>
      <c r="D778" s="265" t="s">
        <v>82</v>
      </c>
      <c r="E778" s="261" t="str">
        <f t="shared" si="12"/>
        <v>MSTotal65-69</v>
      </c>
      <c r="F778" s="261">
        <v>1881</v>
      </c>
      <c r="G778" s="261">
        <v>273</v>
      </c>
    </row>
    <row r="779" spans="2:7" x14ac:dyDescent="0.2">
      <c r="B779" s="261" t="s">
        <v>66</v>
      </c>
      <c r="C779" s="261" t="s">
        <v>3</v>
      </c>
      <c r="D779" s="265" t="s">
        <v>19</v>
      </c>
      <c r="E779" s="261" t="str">
        <f t="shared" si="12"/>
        <v>MSTotal70-74</v>
      </c>
      <c r="F779" s="261">
        <v>2101</v>
      </c>
      <c r="G779" s="261">
        <v>333</v>
      </c>
    </row>
    <row r="780" spans="2:7" x14ac:dyDescent="0.2">
      <c r="B780" s="261" t="s">
        <v>66</v>
      </c>
      <c r="C780" s="261" t="s">
        <v>3</v>
      </c>
      <c r="D780" s="265" t="s">
        <v>20</v>
      </c>
      <c r="E780" s="261" t="str">
        <f t="shared" si="12"/>
        <v>MSTotal75-79</v>
      </c>
      <c r="F780" s="261">
        <v>1992</v>
      </c>
      <c r="G780" s="261">
        <v>237</v>
      </c>
    </row>
    <row r="781" spans="2:7" x14ac:dyDescent="0.2">
      <c r="B781" s="261" t="s">
        <v>66</v>
      </c>
      <c r="C781" s="261" t="s">
        <v>3</v>
      </c>
      <c r="D781" s="265" t="s">
        <v>21</v>
      </c>
      <c r="E781" s="261" t="str">
        <f t="shared" si="12"/>
        <v>MSTotal80-84</v>
      </c>
      <c r="F781" s="261">
        <v>2088</v>
      </c>
      <c r="G781" s="261">
        <v>252</v>
      </c>
    </row>
    <row r="782" spans="2:7" x14ac:dyDescent="0.2">
      <c r="B782" s="261" t="s">
        <v>66</v>
      </c>
      <c r="C782" s="261" t="s">
        <v>3</v>
      </c>
      <c r="D782" s="265" t="s">
        <v>22</v>
      </c>
      <c r="E782" s="261" t="str">
        <f t="shared" si="12"/>
        <v>MSTotal85-89</v>
      </c>
      <c r="F782" s="261">
        <v>1563</v>
      </c>
      <c r="G782" s="261">
        <v>186</v>
      </c>
    </row>
    <row r="783" spans="2:7" x14ac:dyDescent="0.2">
      <c r="B783" s="261" t="s">
        <v>66</v>
      </c>
      <c r="C783" s="261" t="s">
        <v>3</v>
      </c>
      <c r="D783" s="265" t="s">
        <v>5</v>
      </c>
      <c r="E783" s="261" t="str">
        <f t="shared" si="12"/>
        <v>MSTotal90+</v>
      </c>
      <c r="F783" s="261">
        <v>1548</v>
      </c>
      <c r="G783" s="261">
        <v>134</v>
      </c>
    </row>
    <row r="784" spans="2:7" x14ac:dyDescent="0.2">
      <c r="B784" s="261" t="s">
        <v>67</v>
      </c>
      <c r="C784" s="261" t="s">
        <v>48</v>
      </c>
      <c r="D784" s="265">
        <v>0</v>
      </c>
      <c r="E784" s="261" t="str">
        <f t="shared" si="12"/>
        <v>MTFemale0</v>
      </c>
      <c r="F784" s="261">
        <v>288</v>
      </c>
      <c r="G784" s="261">
        <v>2</v>
      </c>
    </row>
    <row r="785" spans="2:7" x14ac:dyDescent="0.2">
      <c r="B785" s="261" t="s">
        <v>67</v>
      </c>
      <c r="C785" s="261" t="s">
        <v>48</v>
      </c>
      <c r="D785" s="265" t="s">
        <v>18</v>
      </c>
      <c r="E785" s="261" t="str">
        <f t="shared" si="12"/>
        <v>MTFemale1-4</v>
      </c>
      <c r="F785" s="261">
        <v>58</v>
      </c>
      <c r="G785" s="261">
        <v>3</v>
      </c>
    </row>
    <row r="786" spans="2:7" x14ac:dyDescent="0.2">
      <c r="B786" s="261" t="s">
        <v>67</v>
      </c>
      <c r="C786" s="261" t="s">
        <v>48</v>
      </c>
      <c r="D786" s="265" t="s">
        <v>70</v>
      </c>
      <c r="E786" s="261" t="str">
        <f t="shared" si="12"/>
        <v>MTFemale5-9</v>
      </c>
      <c r="F786" s="261">
        <v>25</v>
      </c>
      <c r="G786" s="261">
        <v>0</v>
      </c>
    </row>
    <row r="787" spans="2:7" x14ac:dyDescent="0.2">
      <c r="B787" s="261" t="s">
        <v>67</v>
      </c>
      <c r="C787" s="261" t="s">
        <v>48</v>
      </c>
      <c r="D787" s="265" t="s">
        <v>71</v>
      </c>
      <c r="E787" s="261" t="str">
        <f t="shared" si="12"/>
        <v>MTFemale10-14</v>
      </c>
      <c r="F787" s="261">
        <v>44</v>
      </c>
      <c r="G787" s="261">
        <v>0</v>
      </c>
    </row>
    <row r="788" spans="2:7" x14ac:dyDescent="0.2">
      <c r="B788" s="261" t="s">
        <v>67</v>
      </c>
      <c r="C788" s="261" t="s">
        <v>48</v>
      </c>
      <c r="D788" s="265" t="s">
        <v>72</v>
      </c>
      <c r="E788" s="261" t="str">
        <f t="shared" si="12"/>
        <v>MTFemale15-19</v>
      </c>
      <c r="F788" s="261">
        <v>68</v>
      </c>
      <c r="G788" s="261">
        <v>5</v>
      </c>
    </row>
    <row r="789" spans="2:7" x14ac:dyDescent="0.2">
      <c r="B789" s="261" t="s">
        <v>67</v>
      </c>
      <c r="C789" s="261" t="s">
        <v>48</v>
      </c>
      <c r="D789" s="265" t="s">
        <v>73</v>
      </c>
      <c r="E789" s="261" t="str">
        <f t="shared" si="12"/>
        <v>MTFemale20-24</v>
      </c>
      <c r="F789" s="261">
        <v>100</v>
      </c>
      <c r="G789" s="261">
        <v>13</v>
      </c>
    </row>
    <row r="790" spans="2:7" x14ac:dyDescent="0.2">
      <c r="B790" s="261" t="s">
        <v>67</v>
      </c>
      <c r="C790" s="261" t="s">
        <v>48</v>
      </c>
      <c r="D790" s="265" t="s">
        <v>74</v>
      </c>
      <c r="E790" s="261" t="str">
        <f t="shared" si="12"/>
        <v>MTFemale25-29</v>
      </c>
      <c r="F790" s="261">
        <v>122</v>
      </c>
      <c r="G790" s="261">
        <v>12</v>
      </c>
    </row>
    <row r="791" spans="2:7" x14ac:dyDescent="0.2">
      <c r="B791" s="261" t="s">
        <v>67</v>
      </c>
      <c r="C791" s="261" t="s">
        <v>48</v>
      </c>
      <c r="D791" s="265" t="s">
        <v>75</v>
      </c>
      <c r="E791" s="261" t="str">
        <f t="shared" si="12"/>
        <v>MTFemale30-34</v>
      </c>
      <c r="F791" s="261">
        <v>148</v>
      </c>
      <c r="G791" s="261">
        <v>15</v>
      </c>
    </row>
    <row r="792" spans="2:7" x14ac:dyDescent="0.2">
      <c r="B792" s="261" t="s">
        <v>67</v>
      </c>
      <c r="C792" s="261" t="s">
        <v>48</v>
      </c>
      <c r="D792" s="265" t="s">
        <v>76</v>
      </c>
      <c r="E792" s="261" t="str">
        <f t="shared" si="12"/>
        <v>MTFemale35-39</v>
      </c>
      <c r="F792" s="261">
        <v>228</v>
      </c>
      <c r="G792" s="261">
        <v>35</v>
      </c>
    </row>
    <row r="793" spans="2:7" x14ac:dyDescent="0.2">
      <c r="B793" s="261" t="s">
        <v>67</v>
      </c>
      <c r="C793" s="261" t="s">
        <v>48</v>
      </c>
      <c r="D793" s="265" t="s">
        <v>77</v>
      </c>
      <c r="E793" s="261" t="str">
        <f t="shared" si="12"/>
        <v>MTFemale40-44</v>
      </c>
      <c r="F793" s="261">
        <v>305</v>
      </c>
      <c r="G793" s="261">
        <v>61</v>
      </c>
    </row>
    <row r="794" spans="2:7" x14ac:dyDescent="0.2">
      <c r="B794" s="261" t="s">
        <v>67</v>
      </c>
      <c r="C794" s="261" t="s">
        <v>48</v>
      </c>
      <c r="D794" s="265" t="s">
        <v>78</v>
      </c>
      <c r="E794" s="261" t="str">
        <f t="shared" si="12"/>
        <v>MTFemale45-49</v>
      </c>
      <c r="F794" s="261">
        <v>350</v>
      </c>
      <c r="G794" s="261">
        <v>78</v>
      </c>
    </row>
    <row r="795" spans="2:7" x14ac:dyDescent="0.2">
      <c r="B795" s="261" t="s">
        <v>67</v>
      </c>
      <c r="C795" s="261" t="s">
        <v>48</v>
      </c>
      <c r="D795" s="265" t="s">
        <v>79</v>
      </c>
      <c r="E795" s="261" t="str">
        <f t="shared" si="12"/>
        <v>MTFemale50-54</v>
      </c>
      <c r="F795" s="261">
        <v>499</v>
      </c>
      <c r="G795" s="261">
        <v>115</v>
      </c>
    </row>
    <row r="796" spans="2:7" x14ac:dyDescent="0.2">
      <c r="B796" s="261" t="s">
        <v>67</v>
      </c>
      <c r="C796" s="261" t="s">
        <v>48</v>
      </c>
      <c r="D796" s="265" t="s">
        <v>80</v>
      </c>
      <c r="E796" s="261" t="str">
        <f t="shared" si="12"/>
        <v>MTFemale55-59</v>
      </c>
      <c r="F796" s="261">
        <v>602</v>
      </c>
      <c r="G796" s="261">
        <v>151</v>
      </c>
    </row>
    <row r="797" spans="2:7" x14ac:dyDescent="0.2">
      <c r="B797" s="261" t="s">
        <v>67</v>
      </c>
      <c r="C797" s="261" t="s">
        <v>48</v>
      </c>
      <c r="D797" s="265" t="s">
        <v>81</v>
      </c>
      <c r="E797" s="261" t="str">
        <f t="shared" si="12"/>
        <v>MTFemale60-64</v>
      </c>
      <c r="F797" s="261">
        <v>702</v>
      </c>
      <c r="G797" s="261">
        <v>183</v>
      </c>
    </row>
    <row r="798" spans="2:7" x14ac:dyDescent="0.2">
      <c r="B798" s="261" t="s">
        <v>67</v>
      </c>
      <c r="C798" s="261" t="s">
        <v>48</v>
      </c>
      <c r="D798" s="265" t="s">
        <v>82</v>
      </c>
      <c r="E798" s="261" t="str">
        <f t="shared" si="12"/>
        <v>MTFemale65-69</v>
      </c>
      <c r="F798" s="261">
        <v>896</v>
      </c>
      <c r="G798" s="261">
        <v>215</v>
      </c>
    </row>
    <row r="799" spans="2:7" x14ac:dyDescent="0.2">
      <c r="B799" s="261" t="s">
        <v>67</v>
      </c>
      <c r="C799" s="261" t="s">
        <v>48</v>
      </c>
      <c r="D799" s="265" t="s">
        <v>19</v>
      </c>
      <c r="E799" s="261" t="str">
        <f t="shared" si="12"/>
        <v>MTFemale70-74</v>
      </c>
      <c r="F799" s="261">
        <v>943</v>
      </c>
      <c r="G799" s="261">
        <v>224</v>
      </c>
    </row>
    <row r="800" spans="2:7" x14ac:dyDescent="0.2">
      <c r="B800" s="261" t="s">
        <v>67</v>
      </c>
      <c r="C800" s="261" t="s">
        <v>48</v>
      </c>
      <c r="D800" s="265" t="s">
        <v>20</v>
      </c>
      <c r="E800" s="261" t="str">
        <f t="shared" si="12"/>
        <v>MTFemale75-79</v>
      </c>
      <c r="F800" s="261">
        <v>966</v>
      </c>
      <c r="G800" s="261">
        <v>213</v>
      </c>
    </row>
    <row r="801" spans="2:7" x14ac:dyDescent="0.2">
      <c r="B801" s="261" t="s">
        <v>67</v>
      </c>
      <c r="C801" s="261" t="s">
        <v>48</v>
      </c>
      <c r="D801" s="265" t="s">
        <v>21</v>
      </c>
      <c r="E801" s="261" t="str">
        <f t="shared" si="12"/>
        <v>MTFemale80-84</v>
      </c>
      <c r="F801" s="261">
        <v>974</v>
      </c>
      <c r="G801" s="261">
        <v>160</v>
      </c>
    </row>
    <row r="802" spans="2:7" x14ac:dyDescent="0.2">
      <c r="B802" s="261" t="s">
        <v>67</v>
      </c>
      <c r="C802" s="261" t="s">
        <v>48</v>
      </c>
      <c r="D802" s="265" t="s">
        <v>22</v>
      </c>
      <c r="E802" s="261" t="str">
        <f t="shared" si="12"/>
        <v>MTFemale85-89</v>
      </c>
      <c r="F802" s="261">
        <v>811</v>
      </c>
      <c r="G802" s="261">
        <v>131</v>
      </c>
    </row>
    <row r="803" spans="2:7" x14ac:dyDescent="0.2">
      <c r="B803" s="261" t="s">
        <v>67</v>
      </c>
      <c r="C803" s="261" t="s">
        <v>48</v>
      </c>
      <c r="D803" s="265" t="s">
        <v>5</v>
      </c>
      <c r="E803" s="261" t="str">
        <f t="shared" si="12"/>
        <v>MTFemale90+</v>
      </c>
      <c r="F803" s="261">
        <v>718</v>
      </c>
      <c r="G803" s="261">
        <v>74</v>
      </c>
    </row>
    <row r="804" spans="2:7" x14ac:dyDescent="0.2">
      <c r="B804" s="261" t="s">
        <v>67</v>
      </c>
      <c r="C804" s="261" t="s">
        <v>47</v>
      </c>
      <c r="D804" s="265">
        <v>0</v>
      </c>
      <c r="E804" s="261" t="str">
        <f t="shared" si="12"/>
        <v>MTMale0</v>
      </c>
      <c r="F804" s="261">
        <v>393</v>
      </c>
      <c r="G804" s="261">
        <v>7</v>
      </c>
    </row>
    <row r="805" spans="2:7" x14ac:dyDescent="0.2">
      <c r="B805" s="261" t="s">
        <v>67</v>
      </c>
      <c r="C805" s="261" t="s">
        <v>47</v>
      </c>
      <c r="D805" s="265" t="s">
        <v>18</v>
      </c>
      <c r="E805" s="261" t="str">
        <f t="shared" si="12"/>
        <v>MTMale1-4</v>
      </c>
      <c r="F805" s="261">
        <v>71</v>
      </c>
      <c r="G805" s="261">
        <v>3</v>
      </c>
    </row>
    <row r="806" spans="2:7" x14ac:dyDescent="0.2">
      <c r="B806" s="261" t="s">
        <v>67</v>
      </c>
      <c r="C806" s="261" t="s">
        <v>47</v>
      </c>
      <c r="D806" s="265" t="s">
        <v>70</v>
      </c>
      <c r="E806" s="261" t="str">
        <f t="shared" si="12"/>
        <v>MTMale5-9</v>
      </c>
      <c r="F806" s="261">
        <v>45</v>
      </c>
      <c r="G806" s="261">
        <v>2</v>
      </c>
    </row>
    <row r="807" spans="2:7" x14ac:dyDescent="0.2">
      <c r="B807" s="261" t="s">
        <v>67</v>
      </c>
      <c r="C807" s="261" t="s">
        <v>47</v>
      </c>
      <c r="D807" s="265" t="s">
        <v>71</v>
      </c>
      <c r="E807" s="261" t="str">
        <f t="shared" si="12"/>
        <v>MTMale10-14</v>
      </c>
      <c r="F807" s="261">
        <v>59</v>
      </c>
      <c r="G807" s="261">
        <v>0</v>
      </c>
    </row>
    <row r="808" spans="2:7" x14ac:dyDescent="0.2">
      <c r="B808" s="261" t="s">
        <v>67</v>
      </c>
      <c r="C808" s="261" t="s">
        <v>47</v>
      </c>
      <c r="D808" s="265" t="s">
        <v>72</v>
      </c>
      <c r="E808" s="261" t="str">
        <f t="shared" si="12"/>
        <v>MTMale15-19</v>
      </c>
      <c r="F808" s="261">
        <v>263</v>
      </c>
      <c r="G808" s="261">
        <v>8</v>
      </c>
    </row>
    <row r="809" spans="2:7" x14ac:dyDescent="0.2">
      <c r="B809" s="261" t="s">
        <v>67</v>
      </c>
      <c r="C809" s="261" t="s">
        <v>47</v>
      </c>
      <c r="D809" s="265" t="s">
        <v>73</v>
      </c>
      <c r="E809" s="261" t="str">
        <f t="shared" si="12"/>
        <v>MTMale20-24</v>
      </c>
      <c r="F809" s="261">
        <v>442</v>
      </c>
      <c r="G809" s="261">
        <v>6</v>
      </c>
    </row>
    <row r="810" spans="2:7" x14ac:dyDescent="0.2">
      <c r="B810" s="261" t="s">
        <v>67</v>
      </c>
      <c r="C810" s="261" t="s">
        <v>47</v>
      </c>
      <c r="D810" s="265" t="s">
        <v>74</v>
      </c>
      <c r="E810" s="261" t="str">
        <f t="shared" si="12"/>
        <v>MTMale25-29</v>
      </c>
      <c r="F810" s="261">
        <v>410</v>
      </c>
      <c r="G810" s="261">
        <v>15</v>
      </c>
    </row>
    <row r="811" spans="2:7" x14ac:dyDescent="0.2">
      <c r="B811" s="261" t="s">
        <v>67</v>
      </c>
      <c r="C811" s="261" t="s">
        <v>47</v>
      </c>
      <c r="D811" s="265" t="s">
        <v>75</v>
      </c>
      <c r="E811" s="261" t="str">
        <f t="shared" si="12"/>
        <v>MTMale30-34</v>
      </c>
      <c r="F811" s="261">
        <v>435</v>
      </c>
      <c r="G811" s="261">
        <v>46</v>
      </c>
    </row>
    <row r="812" spans="2:7" x14ac:dyDescent="0.2">
      <c r="B812" s="261" t="s">
        <v>67</v>
      </c>
      <c r="C812" s="261" t="s">
        <v>47</v>
      </c>
      <c r="D812" s="265" t="s">
        <v>76</v>
      </c>
      <c r="E812" s="261" t="str">
        <f t="shared" si="12"/>
        <v>MTMale35-39</v>
      </c>
      <c r="F812" s="261">
        <v>535</v>
      </c>
      <c r="G812" s="261">
        <v>71</v>
      </c>
    </row>
    <row r="813" spans="2:7" x14ac:dyDescent="0.2">
      <c r="B813" s="261" t="s">
        <v>67</v>
      </c>
      <c r="C813" s="261" t="s">
        <v>47</v>
      </c>
      <c r="D813" s="265" t="s">
        <v>77</v>
      </c>
      <c r="E813" s="261" t="str">
        <f t="shared" si="12"/>
        <v>MTMale40-44</v>
      </c>
      <c r="F813" s="261">
        <v>625</v>
      </c>
      <c r="G813" s="261">
        <v>121</v>
      </c>
    </row>
    <row r="814" spans="2:7" x14ac:dyDescent="0.2">
      <c r="B814" s="261" t="s">
        <v>67</v>
      </c>
      <c r="C814" s="261" t="s">
        <v>47</v>
      </c>
      <c r="D814" s="265" t="s">
        <v>78</v>
      </c>
      <c r="E814" s="261" t="str">
        <f t="shared" si="12"/>
        <v>MTMale45-49</v>
      </c>
      <c r="F814" s="261">
        <v>742</v>
      </c>
      <c r="G814" s="261">
        <v>148</v>
      </c>
    </row>
    <row r="815" spans="2:7" x14ac:dyDescent="0.2">
      <c r="B815" s="261" t="s">
        <v>67</v>
      </c>
      <c r="C815" s="261" t="s">
        <v>47</v>
      </c>
      <c r="D815" s="265" t="s">
        <v>79</v>
      </c>
      <c r="E815" s="261" t="str">
        <f t="shared" si="12"/>
        <v>MTMale50-54</v>
      </c>
      <c r="F815" s="261">
        <v>963</v>
      </c>
      <c r="G815" s="261">
        <v>208</v>
      </c>
    </row>
    <row r="816" spans="2:7" x14ac:dyDescent="0.2">
      <c r="B816" s="261" t="s">
        <v>67</v>
      </c>
      <c r="C816" s="261" t="s">
        <v>47</v>
      </c>
      <c r="D816" s="265" t="s">
        <v>80</v>
      </c>
      <c r="E816" s="261" t="str">
        <f t="shared" si="12"/>
        <v>MTMale55-59</v>
      </c>
      <c r="F816" s="261">
        <v>1143</v>
      </c>
      <c r="G816" s="261">
        <v>252</v>
      </c>
    </row>
    <row r="817" spans="2:7" x14ac:dyDescent="0.2">
      <c r="B817" s="261" t="s">
        <v>67</v>
      </c>
      <c r="C817" s="261" t="s">
        <v>47</v>
      </c>
      <c r="D817" s="265" t="s">
        <v>81</v>
      </c>
      <c r="E817" s="261" t="str">
        <f t="shared" si="12"/>
        <v>MTMale60-64</v>
      </c>
      <c r="F817" s="261">
        <v>1290</v>
      </c>
      <c r="G817" s="261">
        <v>300</v>
      </c>
    </row>
    <row r="818" spans="2:7" x14ac:dyDescent="0.2">
      <c r="B818" s="261" t="s">
        <v>67</v>
      </c>
      <c r="C818" s="261" t="s">
        <v>47</v>
      </c>
      <c r="D818" s="265" t="s">
        <v>82</v>
      </c>
      <c r="E818" s="261" t="str">
        <f t="shared" si="12"/>
        <v>MTMale65-69</v>
      </c>
      <c r="F818" s="261">
        <v>1485</v>
      </c>
      <c r="G818" s="261">
        <v>345</v>
      </c>
    </row>
    <row r="819" spans="2:7" x14ac:dyDescent="0.2">
      <c r="B819" s="261" t="s">
        <v>67</v>
      </c>
      <c r="C819" s="261" t="s">
        <v>47</v>
      </c>
      <c r="D819" s="265" t="s">
        <v>19</v>
      </c>
      <c r="E819" s="261" t="str">
        <f t="shared" si="12"/>
        <v>MTMale70-74</v>
      </c>
      <c r="F819" s="261">
        <v>1464</v>
      </c>
      <c r="G819" s="261">
        <v>286</v>
      </c>
    </row>
    <row r="820" spans="2:7" x14ac:dyDescent="0.2">
      <c r="B820" s="261" t="s">
        <v>67</v>
      </c>
      <c r="C820" s="261" t="s">
        <v>47</v>
      </c>
      <c r="D820" s="265" t="s">
        <v>20</v>
      </c>
      <c r="E820" s="261" t="str">
        <f t="shared" si="12"/>
        <v>MTMale75-79</v>
      </c>
      <c r="F820" s="261">
        <v>1346</v>
      </c>
      <c r="G820" s="261">
        <v>285</v>
      </c>
    </row>
    <row r="821" spans="2:7" x14ac:dyDescent="0.2">
      <c r="B821" s="261" t="s">
        <v>67</v>
      </c>
      <c r="C821" s="261" t="s">
        <v>47</v>
      </c>
      <c r="D821" s="265" t="s">
        <v>21</v>
      </c>
      <c r="E821" s="261" t="str">
        <f t="shared" si="12"/>
        <v>MTMale80-84</v>
      </c>
      <c r="F821" s="261">
        <v>1266</v>
      </c>
      <c r="G821" s="261">
        <v>255</v>
      </c>
    </row>
    <row r="822" spans="2:7" x14ac:dyDescent="0.2">
      <c r="B822" s="261" t="s">
        <v>67</v>
      </c>
      <c r="C822" s="261" t="s">
        <v>47</v>
      </c>
      <c r="D822" s="265" t="s">
        <v>22</v>
      </c>
      <c r="E822" s="261" t="str">
        <f t="shared" si="12"/>
        <v>MTMale85-89</v>
      </c>
      <c r="F822" s="261">
        <v>826</v>
      </c>
      <c r="G822" s="261">
        <v>139</v>
      </c>
    </row>
    <row r="823" spans="2:7" x14ac:dyDescent="0.2">
      <c r="B823" s="261" t="s">
        <v>67</v>
      </c>
      <c r="C823" s="261" t="s">
        <v>47</v>
      </c>
      <c r="D823" s="265" t="s">
        <v>5</v>
      </c>
      <c r="E823" s="261" t="str">
        <f t="shared" si="12"/>
        <v>MTMale90+</v>
      </c>
      <c r="F823" s="261">
        <v>636</v>
      </c>
      <c r="G823" s="261">
        <v>99</v>
      </c>
    </row>
    <row r="824" spans="2:7" x14ac:dyDescent="0.2">
      <c r="B824" s="261" t="s">
        <v>67</v>
      </c>
      <c r="C824" s="261" t="s">
        <v>3</v>
      </c>
      <c r="D824" s="265">
        <v>0</v>
      </c>
      <c r="E824" s="261" t="str">
        <f t="shared" si="12"/>
        <v>MTTotal0</v>
      </c>
      <c r="F824" s="261">
        <v>681</v>
      </c>
      <c r="G824" s="261">
        <v>9</v>
      </c>
    </row>
    <row r="825" spans="2:7" x14ac:dyDescent="0.2">
      <c r="B825" s="261" t="s">
        <v>67</v>
      </c>
      <c r="C825" s="261" t="s">
        <v>3</v>
      </c>
      <c r="D825" s="265" t="s">
        <v>18</v>
      </c>
      <c r="E825" s="261" t="str">
        <f t="shared" si="12"/>
        <v>MTTotal1-4</v>
      </c>
      <c r="F825" s="261">
        <v>129</v>
      </c>
      <c r="G825" s="261">
        <v>6</v>
      </c>
    </row>
    <row r="826" spans="2:7" x14ac:dyDescent="0.2">
      <c r="B826" s="261" t="s">
        <v>67</v>
      </c>
      <c r="C826" s="261" t="s">
        <v>3</v>
      </c>
      <c r="D826" s="265" t="s">
        <v>70</v>
      </c>
      <c r="E826" s="261" t="str">
        <f t="shared" si="12"/>
        <v>MTTotal5-9</v>
      </c>
      <c r="F826" s="261">
        <v>70</v>
      </c>
      <c r="G826" s="261">
        <v>2</v>
      </c>
    </row>
    <row r="827" spans="2:7" x14ac:dyDescent="0.2">
      <c r="B827" s="261" t="s">
        <v>67</v>
      </c>
      <c r="C827" s="261" t="s">
        <v>3</v>
      </c>
      <c r="D827" s="265" t="s">
        <v>71</v>
      </c>
      <c r="E827" s="261" t="str">
        <f t="shared" si="12"/>
        <v>MTTotal10-14</v>
      </c>
      <c r="F827" s="261">
        <v>103</v>
      </c>
      <c r="G827" s="261">
        <v>0</v>
      </c>
    </row>
    <row r="828" spans="2:7" x14ac:dyDescent="0.2">
      <c r="B828" s="261" t="s">
        <v>67</v>
      </c>
      <c r="C828" s="261" t="s">
        <v>3</v>
      </c>
      <c r="D828" s="265" t="s">
        <v>72</v>
      </c>
      <c r="E828" s="261" t="str">
        <f t="shared" si="12"/>
        <v>MTTotal15-19</v>
      </c>
      <c r="F828" s="261">
        <v>331</v>
      </c>
      <c r="G828" s="261">
        <v>13</v>
      </c>
    </row>
    <row r="829" spans="2:7" x14ac:dyDescent="0.2">
      <c r="B829" s="261" t="s">
        <v>67</v>
      </c>
      <c r="C829" s="261" t="s">
        <v>3</v>
      </c>
      <c r="D829" s="265" t="s">
        <v>73</v>
      </c>
      <c r="E829" s="261" t="str">
        <f t="shared" si="12"/>
        <v>MTTotal20-24</v>
      </c>
      <c r="F829" s="261">
        <v>542</v>
      </c>
      <c r="G829" s="261">
        <v>19</v>
      </c>
    </row>
    <row r="830" spans="2:7" x14ac:dyDescent="0.2">
      <c r="B830" s="261" t="s">
        <v>67</v>
      </c>
      <c r="C830" s="261" t="s">
        <v>3</v>
      </c>
      <c r="D830" s="265" t="s">
        <v>74</v>
      </c>
      <c r="E830" s="261" t="str">
        <f t="shared" si="12"/>
        <v>MTTotal25-29</v>
      </c>
      <c r="F830" s="261">
        <v>532</v>
      </c>
      <c r="G830" s="261">
        <v>27</v>
      </c>
    </row>
    <row r="831" spans="2:7" x14ac:dyDescent="0.2">
      <c r="B831" s="261" t="s">
        <v>67</v>
      </c>
      <c r="C831" s="261" t="s">
        <v>3</v>
      </c>
      <c r="D831" s="265" t="s">
        <v>75</v>
      </c>
      <c r="E831" s="261" t="str">
        <f t="shared" si="12"/>
        <v>MTTotal30-34</v>
      </c>
      <c r="F831" s="261">
        <v>583</v>
      </c>
      <c r="G831" s="261">
        <v>61</v>
      </c>
    </row>
    <row r="832" spans="2:7" x14ac:dyDescent="0.2">
      <c r="B832" s="261" t="s">
        <v>67</v>
      </c>
      <c r="C832" s="261" t="s">
        <v>3</v>
      </c>
      <c r="D832" s="265" t="s">
        <v>76</v>
      </c>
      <c r="E832" s="261" t="str">
        <f t="shared" si="12"/>
        <v>MTTotal35-39</v>
      </c>
      <c r="F832" s="261">
        <v>763</v>
      </c>
      <c r="G832" s="261">
        <v>106</v>
      </c>
    </row>
    <row r="833" spans="2:7" x14ac:dyDescent="0.2">
      <c r="B833" s="261" t="s">
        <v>67</v>
      </c>
      <c r="C833" s="261" t="s">
        <v>3</v>
      </c>
      <c r="D833" s="265" t="s">
        <v>77</v>
      </c>
      <c r="E833" s="261" t="str">
        <f t="shared" si="12"/>
        <v>MTTotal40-44</v>
      </c>
      <c r="F833" s="261">
        <v>930</v>
      </c>
      <c r="G833" s="261">
        <v>182</v>
      </c>
    </row>
    <row r="834" spans="2:7" x14ac:dyDescent="0.2">
      <c r="B834" s="261" t="s">
        <v>67</v>
      </c>
      <c r="C834" s="261" t="s">
        <v>3</v>
      </c>
      <c r="D834" s="265" t="s">
        <v>78</v>
      </c>
      <c r="E834" s="261" t="str">
        <f t="shared" si="12"/>
        <v>MTTotal45-49</v>
      </c>
      <c r="F834" s="261">
        <v>1092</v>
      </c>
      <c r="G834" s="261">
        <v>226</v>
      </c>
    </row>
    <row r="835" spans="2:7" x14ac:dyDescent="0.2">
      <c r="B835" s="261" t="s">
        <v>67</v>
      </c>
      <c r="C835" s="261" t="s">
        <v>3</v>
      </c>
      <c r="D835" s="265" t="s">
        <v>79</v>
      </c>
      <c r="E835" s="261" t="str">
        <f t="shared" si="12"/>
        <v>MTTotal50-54</v>
      </c>
      <c r="F835" s="261">
        <v>1462</v>
      </c>
      <c r="G835" s="261">
        <v>323</v>
      </c>
    </row>
    <row r="836" spans="2:7" x14ac:dyDescent="0.2">
      <c r="B836" s="261" t="s">
        <v>67</v>
      </c>
      <c r="C836" s="261" t="s">
        <v>3</v>
      </c>
      <c r="D836" s="265" t="s">
        <v>80</v>
      </c>
      <c r="E836" s="261" t="str">
        <f t="shared" si="12"/>
        <v>MTTotal55-59</v>
      </c>
      <c r="F836" s="261">
        <v>1745</v>
      </c>
      <c r="G836" s="261">
        <v>403</v>
      </c>
    </row>
    <row r="837" spans="2:7" x14ac:dyDescent="0.2">
      <c r="B837" s="261" t="s">
        <v>67</v>
      </c>
      <c r="C837" s="261" t="s">
        <v>3</v>
      </c>
      <c r="D837" s="265" t="s">
        <v>81</v>
      </c>
      <c r="E837" s="261" t="str">
        <f t="shared" ref="E837:E900" si="13">_xlfn.CONCAT(B837,C837,D837)</f>
        <v>MTTotal60-64</v>
      </c>
      <c r="F837" s="261">
        <v>1992</v>
      </c>
      <c r="G837" s="261">
        <v>483</v>
      </c>
    </row>
    <row r="838" spans="2:7" x14ac:dyDescent="0.2">
      <c r="B838" s="261" t="s">
        <v>67</v>
      </c>
      <c r="C838" s="261" t="s">
        <v>3</v>
      </c>
      <c r="D838" s="265" t="s">
        <v>82</v>
      </c>
      <c r="E838" s="261" t="str">
        <f t="shared" si="13"/>
        <v>MTTotal65-69</v>
      </c>
      <c r="F838" s="261">
        <v>2381</v>
      </c>
      <c r="G838" s="261">
        <v>560</v>
      </c>
    </row>
    <row r="839" spans="2:7" x14ac:dyDescent="0.2">
      <c r="B839" s="261" t="s">
        <v>67</v>
      </c>
      <c r="C839" s="261" t="s">
        <v>3</v>
      </c>
      <c r="D839" s="265" t="s">
        <v>19</v>
      </c>
      <c r="E839" s="261" t="str">
        <f t="shared" si="13"/>
        <v>MTTotal70-74</v>
      </c>
      <c r="F839" s="261">
        <v>2407</v>
      </c>
      <c r="G839" s="261">
        <v>510</v>
      </c>
    </row>
    <row r="840" spans="2:7" x14ac:dyDescent="0.2">
      <c r="B840" s="261" t="s">
        <v>67</v>
      </c>
      <c r="C840" s="261" t="s">
        <v>3</v>
      </c>
      <c r="D840" s="265" t="s">
        <v>20</v>
      </c>
      <c r="E840" s="261" t="str">
        <f t="shared" si="13"/>
        <v>MTTotal75-79</v>
      </c>
      <c r="F840" s="261">
        <v>2312</v>
      </c>
      <c r="G840" s="261">
        <v>498</v>
      </c>
    </row>
    <row r="841" spans="2:7" x14ac:dyDescent="0.2">
      <c r="B841" s="261" t="s">
        <v>67</v>
      </c>
      <c r="C841" s="261" t="s">
        <v>3</v>
      </c>
      <c r="D841" s="265" t="s">
        <v>21</v>
      </c>
      <c r="E841" s="261" t="str">
        <f t="shared" si="13"/>
        <v>MTTotal80-84</v>
      </c>
      <c r="F841" s="261">
        <v>2240</v>
      </c>
      <c r="G841" s="261">
        <v>415</v>
      </c>
    </row>
    <row r="842" spans="2:7" x14ac:dyDescent="0.2">
      <c r="B842" s="261" t="s">
        <v>67</v>
      </c>
      <c r="C842" s="261" t="s">
        <v>3</v>
      </c>
      <c r="D842" s="265" t="s">
        <v>22</v>
      </c>
      <c r="E842" s="261" t="str">
        <f t="shared" si="13"/>
        <v>MTTotal85-89</v>
      </c>
      <c r="F842" s="261">
        <v>1637</v>
      </c>
      <c r="G842" s="261">
        <v>270</v>
      </c>
    </row>
    <row r="843" spans="2:7" x14ac:dyDescent="0.2">
      <c r="B843" s="261" t="s">
        <v>67</v>
      </c>
      <c r="C843" s="261" t="s">
        <v>3</v>
      </c>
      <c r="D843" s="265" t="s">
        <v>5</v>
      </c>
      <c r="E843" s="261" t="str">
        <f t="shared" si="13"/>
        <v>MTTotal90+</v>
      </c>
      <c r="F843" s="261">
        <v>1354</v>
      </c>
      <c r="G843" s="261">
        <v>173</v>
      </c>
    </row>
    <row r="844" spans="2:7" x14ac:dyDescent="0.2">
      <c r="B844" s="261" t="s">
        <v>44</v>
      </c>
      <c r="C844" s="261" t="s">
        <v>48</v>
      </c>
      <c r="D844" s="265">
        <v>0</v>
      </c>
      <c r="E844" s="261" t="str">
        <f t="shared" si="13"/>
        <v>PAFemale0</v>
      </c>
      <c r="F844" s="261">
        <v>849</v>
      </c>
      <c r="G844" s="261">
        <v>14</v>
      </c>
    </row>
    <row r="845" spans="2:7" x14ac:dyDescent="0.2">
      <c r="B845" s="261" t="s">
        <v>44</v>
      </c>
      <c r="C845" s="261" t="s">
        <v>48</v>
      </c>
      <c r="D845" s="265" t="s">
        <v>18</v>
      </c>
      <c r="E845" s="261" t="str">
        <f t="shared" si="13"/>
        <v>PAFemale1-4</v>
      </c>
      <c r="F845" s="261">
        <v>158</v>
      </c>
      <c r="G845" s="261">
        <v>10</v>
      </c>
    </row>
    <row r="846" spans="2:7" x14ac:dyDescent="0.2">
      <c r="B846" s="261" t="s">
        <v>44</v>
      </c>
      <c r="C846" s="261" t="s">
        <v>48</v>
      </c>
      <c r="D846" s="265" t="s">
        <v>70</v>
      </c>
      <c r="E846" s="261" t="str">
        <f t="shared" si="13"/>
        <v>PAFemale5-9</v>
      </c>
      <c r="F846" s="261">
        <v>74</v>
      </c>
      <c r="G846" s="261">
        <v>5</v>
      </c>
    </row>
    <row r="847" spans="2:7" x14ac:dyDescent="0.2">
      <c r="B847" s="261" t="s">
        <v>44</v>
      </c>
      <c r="C847" s="261" t="s">
        <v>48</v>
      </c>
      <c r="D847" s="265" t="s">
        <v>71</v>
      </c>
      <c r="E847" s="261" t="str">
        <f t="shared" si="13"/>
        <v>PAFemale10-14</v>
      </c>
      <c r="F847" s="261">
        <v>116</v>
      </c>
      <c r="G847" s="261">
        <v>6</v>
      </c>
    </row>
    <row r="848" spans="2:7" x14ac:dyDescent="0.2">
      <c r="B848" s="261" t="s">
        <v>44</v>
      </c>
      <c r="C848" s="261" t="s">
        <v>48</v>
      </c>
      <c r="D848" s="265" t="s">
        <v>72</v>
      </c>
      <c r="E848" s="261" t="str">
        <f t="shared" si="13"/>
        <v>PAFemale15-19</v>
      </c>
      <c r="F848" s="261">
        <v>220</v>
      </c>
      <c r="G848" s="261">
        <v>8</v>
      </c>
    </row>
    <row r="849" spans="2:7" x14ac:dyDescent="0.2">
      <c r="B849" s="261" t="s">
        <v>44</v>
      </c>
      <c r="C849" s="261" t="s">
        <v>48</v>
      </c>
      <c r="D849" s="265" t="s">
        <v>73</v>
      </c>
      <c r="E849" s="261" t="str">
        <f t="shared" si="13"/>
        <v>PAFemale20-24</v>
      </c>
      <c r="F849" s="261">
        <v>252</v>
      </c>
      <c r="G849" s="261">
        <v>19</v>
      </c>
    </row>
    <row r="850" spans="2:7" x14ac:dyDescent="0.2">
      <c r="B850" s="261" t="s">
        <v>44</v>
      </c>
      <c r="C850" s="261" t="s">
        <v>48</v>
      </c>
      <c r="D850" s="265" t="s">
        <v>74</v>
      </c>
      <c r="E850" s="261" t="str">
        <f t="shared" si="13"/>
        <v>PAFemale25-29</v>
      </c>
      <c r="F850" s="261">
        <v>319</v>
      </c>
      <c r="G850" s="261">
        <v>18</v>
      </c>
    </row>
    <row r="851" spans="2:7" x14ac:dyDescent="0.2">
      <c r="B851" s="261" t="s">
        <v>44</v>
      </c>
      <c r="C851" s="261" t="s">
        <v>48</v>
      </c>
      <c r="D851" s="265" t="s">
        <v>75</v>
      </c>
      <c r="E851" s="261" t="str">
        <f t="shared" si="13"/>
        <v>PAFemale30-34</v>
      </c>
      <c r="F851" s="261">
        <v>378</v>
      </c>
      <c r="G851" s="261">
        <v>47</v>
      </c>
    </row>
    <row r="852" spans="2:7" x14ac:dyDescent="0.2">
      <c r="B852" s="261" t="s">
        <v>44</v>
      </c>
      <c r="C852" s="261" t="s">
        <v>48</v>
      </c>
      <c r="D852" s="265" t="s">
        <v>76</v>
      </c>
      <c r="E852" s="261" t="str">
        <f t="shared" si="13"/>
        <v>PAFemale35-39</v>
      </c>
      <c r="F852" s="261">
        <v>535</v>
      </c>
      <c r="G852" s="261">
        <v>56</v>
      </c>
    </row>
    <row r="853" spans="2:7" x14ac:dyDescent="0.2">
      <c r="B853" s="261" t="s">
        <v>44</v>
      </c>
      <c r="C853" s="261" t="s">
        <v>48</v>
      </c>
      <c r="D853" s="265" t="s">
        <v>77</v>
      </c>
      <c r="E853" s="261" t="str">
        <f t="shared" si="13"/>
        <v>PAFemale40-44</v>
      </c>
      <c r="F853" s="261">
        <v>629</v>
      </c>
      <c r="G853" s="261">
        <v>73</v>
      </c>
    </row>
    <row r="854" spans="2:7" x14ac:dyDescent="0.2">
      <c r="B854" s="261" t="s">
        <v>44</v>
      </c>
      <c r="C854" s="261" t="s">
        <v>48</v>
      </c>
      <c r="D854" s="265" t="s">
        <v>78</v>
      </c>
      <c r="E854" s="261" t="str">
        <f t="shared" si="13"/>
        <v>PAFemale45-49</v>
      </c>
      <c r="F854" s="261">
        <v>685</v>
      </c>
      <c r="G854" s="261">
        <v>88</v>
      </c>
    </row>
    <row r="855" spans="2:7" x14ac:dyDescent="0.2">
      <c r="B855" s="261" t="s">
        <v>44</v>
      </c>
      <c r="C855" s="261" t="s">
        <v>48</v>
      </c>
      <c r="D855" s="265" t="s">
        <v>79</v>
      </c>
      <c r="E855" s="261" t="str">
        <f t="shared" si="13"/>
        <v>PAFemale50-54</v>
      </c>
      <c r="F855" s="261">
        <v>986</v>
      </c>
      <c r="G855" s="261">
        <v>146</v>
      </c>
    </row>
    <row r="856" spans="2:7" x14ac:dyDescent="0.2">
      <c r="B856" s="261" t="s">
        <v>44</v>
      </c>
      <c r="C856" s="261" t="s">
        <v>48</v>
      </c>
      <c r="D856" s="265" t="s">
        <v>80</v>
      </c>
      <c r="E856" s="261" t="str">
        <f t="shared" si="13"/>
        <v>PAFemale55-59</v>
      </c>
      <c r="F856" s="261">
        <v>1101</v>
      </c>
      <c r="G856" s="261">
        <v>190</v>
      </c>
    </row>
    <row r="857" spans="2:7" x14ac:dyDescent="0.2">
      <c r="B857" s="261" t="s">
        <v>44</v>
      </c>
      <c r="C857" s="261" t="s">
        <v>48</v>
      </c>
      <c r="D857" s="265" t="s">
        <v>81</v>
      </c>
      <c r="E857" s="261" t="str">
        <f t="shared" si="13"/>
        <v>PAFemale60-64</v>
      </c>
      <c r="F857" s="261">
        <v>1536</v>
      </c>
      <c r="G857" s="261">
        <v>297</v>
      </c>
    </row>
    <row r="858" spans="2:7" x14ac:dyDescent="0.2">
      <c r="B858" s="261" t="s">
        <v>44</v>
      </c>
      <c r="C858" s="261" t="s">
        <v>48</v>
      </c>
      <c r="D858" s="265" t="s">
        <v>82</v>
      </c>
      <c r="E858" s="261" t="str">
        <f t="shared" si="13"/>
        <v>PAFemale65-69</v>
      </c>
      <c r="F858" s="261">
        <v>1802</v>
      </c>
      <c r="G858" s="261">
        <v>347</v>
      </c>
    </row>
    <row r="859" spans="2:7" x14ac:dyDescent="0.2">
      <c r="B859" s="261" t="s">
        <v>44</v>
      </c>
      <c r="C859" s="261" t="s">
        <v>48</v>
      </c>
      <c r="D859" s="265" t="s">
        <v>19</v>
      </c>
      <c r="E859" s="261" t="str">
        <f t="shared" si="13"/>
        <v>PAFemale70-74</v>
      </c>
      <c r="F859" s="261">
        <v>2001</v>
      </c>
      <c r="G859" s="261">
        <v>345</v>
      </c>
    </row>
    <row r="860" spans="2:7" x14ac:dyDescent="0.2">
      <c r="B860" s="261" t="s">
        <v>44</v>
      </c>
      <c r="C860" s="261" t="s">
        <v>48</v>
      </c>
      <c r="D860" s="265" t="s">
        <v>20</v>
      </c>
      <c r="E860" s="261" t="str">
        <f t="shared" si="13"/>
        <v>PAFemale75-79</v>
      </c>
      <c r="F860" s="261">
        <v>2205</v>
      </c>
      <c r="G860" s="261">
        <v>432</v>
      </c>
    </row>
    <row r="861" spans="2:7" x14ac:dyDescent="0.2">
      <c r="B861" s="261" t="s">
        <v>44</v>
      </c>
      <c r="C861" s="261" t="s">
        <v>48</v>
      </c>
      <c r="D861" s="265" t="s">
        <v>21</v>
      </c>
      <c r="E861" s="261" t="str">
        <f t="shared" si="13"/>
        <v>PAFemale80-84</v>
      </c>
      <c r="F861" s="261">
        <v>2313</v>
      </c>
      <c r="G861" s="261">
        <v>364</v>
      </c>
    </row>
    <row r="862" spans="2:7" x14ac:dyDescent="0.2">
      <c r="B862" s="261" t="s">
        <v>44</v>
      </c>
      <c r="C862" s="261" t="s">
        <v>48</v>
      </c>
      <c r="D862" s="265" t="s">
        <v>22</v>
      </c>
      <c r="E862" s="261" t="str">
        <f t="shared" si="13"/>
        <v>PAFemale85-89</v>
      </c>
      <c r="F862" s="261">
        <v>1826</v>
      </c>
      <c r="G862" s="261">
        <v>252</v>
      </c>
    </row>
    <row r="863" spans="2:7" x14ac:dyDescent="0.2">
      <c r="B863" s="261" t="s">
        <v>44</v>
      </c>
      <c r="C863" s="261" t="s">
        <v>48</v>
      </c>
      <c r="D863" s="265" t="s">
        <v>5</v>
      </c>
      <c r="E863" s="261" t="str">
        <f t="shared" si="13"/>
        <v>PAFemale90+</v>
      </c>
      <c r="F863" s="261">
        <v>2073</v>
      </c>
      <c r="G863" s="261">
        <v>183</v>
      </c>
    </row>
    <row r="864" spans="2:7" x14ac:dyDescent="0.2">
      <c r="B864" s="261" t="s">
        <v>44</v>
      </c>
      <c r="C864" s="261" t="s">
        <v>47</v>
      </c>
      <c r="D864" s="265">
        <v>0</v>
      </c>
      <c r="E864" s="261" t="str">
        <f t="shared" si="13"/>
        <v>PAMale0</v>
      </c>
      <c r="F864" s="261">
        <v>1101</v>
      </c>
      <c r="G864" s="261">
        <v>16</v>
      </c>
    </row>
    <row r="865" spans="2:7" x14ac:dyDescent="0.2">
      <c r="B865" s="261" t="s">
        <v>44</v>
      </c>
      <c r="C865" s="261" t="s">
        <v>47</v>
      </c>
      <c r="D865" s="265" t="s">
        <v>18</v>
      </c>
      <c r="E865" s="261" t="str">
        <f t="shared" si="13"/>
        <v>PAMale1-4</v>
      </c>
      <c r="F865" s="261">
        <v>199</v>
      </c>
      <c r="G865" s="261">
        <v>9</v>
      </c>
    </row>
    <row r="866" spans="2:7" x14ac:dyDescent="0.2">
      <c r="B866" s="261" t="s">
        <v>44</v>
      </c>
      <c r="C866" s="261" t="s">
        <v>47</v>
      </c>
      <c r="D866" s="265" t="s">
        <v>70</v>
      </c>
      <c r="E866" s="261" t="str">
        <f t="shared" si="13"/>
        <v>PAMale5-9</v>
      </c>
      <c r="F866" s="261">
        <v>111</v>
      </c>
      <c r="G866" s="261">
        <v>4</v>
      </c>
    </row>
    <row r="867" spans="2:7" x14ac:dyDescent="0.2">
      <c r="B867" s="261" t="s">
        <v>44</v>
      </c>
      <c r="C867" s="261" t="s">
        <v>47</v>
      </c>
      <c r="D867" s="265" t="s">
        <v>71</v>
      </c>
      <c r="E867" s="261" t="str">
        <f t="shared" si="13"/>
        <v>PAMale10-14</v>
      </c>
      <c r="F867" s="261">
        <v>147</v>
      </c>
      <c r="G867" s="261">
        <v>6</v>
      </c>
    </row>
    <row r="868" spans="2:7" x14ac:dyDescent="0.2">
      <c r="B868" s="261" t="s">
        <v>44</v>
      </c>
      <c r="C868" s="261" t="s">
        <v>47</v>
      </c>
      <c r="D868" s="265" t="s">
        <v>72</v>
      </c>
      <c r="E868" s="261" t="str">
        <f t="shared" si="13"/>
        <v>PAMale15-19</v>
      </c>
      <c r="F868" s="261">
        <v>722</v>
      </c>
      <c r="G868" s="261">
        <v>12</v>
      </c>
    </row>
    <row r="869" spans="2:7" x14ac:dyDescent="0.2">
      <c r="B869" s="261" t="s">
        <v>44</v>
      </c>
      <c r="C869" s="261" t="s">
        <v>47</v>
      </c>
      <c r="D869" s="265" t="s">
        <v>73</v>
      </c>
      <c r="E869" s="261" t="str">
        <f t="shared" si="13"/>
        <v>PAMale20-24</v>
      </c>
      <c r="F869" s="261">
        <v>1136</v>
      </c>
      <c r="G869" s="261">
        <v>20</v>
      </c>
    </row>
    <row r="870" spans="2:7" x14ac:dyDescent="0.2">
      <c r="B870" s="261" t="s">
        <v>44</v>
      </c>
      <c r="C870" s="261" t="s">
        <v>47</v>
      </c>
      <c r="D870" s="265" t="s">
        <v>74</v>
      </c>
      <c r="E870" s="261" t="str">
        <f t="shared" si="13"/>
        <v>PAMale25-29</v>
      </c>
      <c r="F870" s="261">
        <v>1020</v>
      </c>
      <c r="G870" s="261">
        <v>36</v>
      </c>
    </row>
    <row r="871" spans="2:7" x14ac:dyDescent="0.2">
      <c r="B871" s="261" t="s">
        <v>44</v>
      </c>
      <c r="C871" s="261" t="s">
        <v>47</v>
      </c>
      <c r="D871" s="265" t="s">
        <v>75</v>
      </c>
      <c r="E871" s="261" t="str">
        <f t="shared" si="13"/>
        <v>PAMale30-34</v>
      </c>
      <c r="F871" s="261">
        <v>1070</v>
      </c>
      <c r="G871" s="261">
        <v>65</v>
      </c>
    </row>
    <row r="872" spans="2:7" x14ac:dyDescent="0.2">
      <c r="B872" s="261" t="s">
        <v>44</v>
      </c>
      <c r="C872" s="261" t="s">
        <v>47</v>
      </c>
      <c r="D872" s="265" t="s">
        <v>76</v>
      </c>
      <c r="E872" s="261" t="str">
        <f t="shared" si="13"/>
        <v>PAMale35-39</v>
      </c>
      <c r="F872" s="261">
        <v>1114</v>
      </c>
      <c r="G872" s="261">
        <v>94</v>
      </c>
    </row>
    <row r="873" spans="2:7" x14ac:dyDescent="0.2">
      <c r="B873" s="261" t="s">
        <v>44</v>
      </c>
      <c r="C873" s="261" t="s">
        <v>47</v>
      </c>
      <c r="D873" s="265" t="s">
        <v>77</v>
      </c>
      <c r="E873" s="261" t="str">
        <f t="shared" si="13"/>
        <v>PAMale40-44</v>
      </c>
      <c r="F873" s="261">
        <v>1205</v>
      </c>
      <c r="G873" s="261">
        <v>137</v>
      </c>
    </row>
    <row r="874" spans="2:7" x14ac:dyDescent="0.2">
      <c r="B874" s="261" t="s">
        <v>44</v>
      </c>
      <c r="C874" s="261" t="s">
        <v>47</v>
      </c>
      <c r="D874" s="265" t="s">
        <v>78</v>
      </c>
      <c r="E874" s="261" t="str">
        <f t="shared" si="13"/>
        <v>PAMale45-49</v>
      </c>
      <c r="F874" s="261">
        <v>1349</v>
      </c>
      <c r="G874" s="261">
        <v>216</v>
      </c>
    </row>
    <row r="875" spans="2:7" x14ac:dyDescent="0.2">
      <c r="B875" s="261" t="s">
        <v>44</v>
      </c>
      <c r="C875" s="261" t="s">
        <v>47</v>
      </c>
      <c r="D875" s="265" t="s">
        <v>79</v>
      </c>
      <c r="E875" s="261" t="str">
        <f t="shared" si="13"/>
        <v>PAMale50-54</v>
      </c>
      <c r="F875" s="261">
        <v>1653</v>
      </c>
      <c r="G875" s="261">
        <v>269</v>
      </c>
    </row>
    <row r="876" spans="2:7" x14ac:dyDescent="0.2">
      <c r="B876" s="261" t="s">
        <v>44</v>
      </c>
      <c r="C876" s="261" t="s">
        <v>47</v>
      </c>
      <c r="D876" s="265" t="s">
        <v>80</v>
      </c>
      <c r="E876" s="261" t="str">
        <f t="shared" si="13"/>
        <v>PAMale55-59</v>
      </c>
      <c r="F876" s="261">
        <v>2071</v>
      </c>
      <c r="G876" s="261">
        <v>357</v>
      </c>
    </row>
    <row r="877" spans="2:7" x14ac:dyDescent="0.2">
      <c r="B877" s="261" t="s">
        <v>44</v>
      </c>
      <c r="C877" s="261" t="s">
        <v>47</v>
      </c>
      <c r="D877" s="265" t="s">
        <v>81</v>
      </c>
      <c r="E877" s="261" t="str">
        <f t="shared" si="13"/>
        <v>PAMale60-64</v>
      </c>
      <c r="F877" s="261">
        <v>2538</v>
      </c>
      <c r="G877" s="261">
        <v>480</v>
      </c>
    </row>
    <row r="878" spans="2:7" x14ac:dyDescent="0.2">
      <c r="B878" s="261" t="s">
        <v>44</v>
      </c>
      <c r="C878" s="261" t="s">
        <v>47</v>
      </c>
      <c r="D878" s="265" t="s">
        <v>82</v>
      </c>
      <c r="E878" s="261" t="str">
        <f t="shared" si="13"/>
        <v>PAMale65-69</v>
      </c>
      <c r="F878" s="261">
        <v>3067</v>
      </c>
      <c r="G878" s="261">
        <v>644</v>
      </c>
    </row>
    <row r="879" spans="2:7" x14ac:dyDescent="0.2">
      <c r="B879" s="261" t="s">
        <v>44</v>
      </c>
      <c r="C879" s="261" t="s">
        <v>47</v>
      </c>
      <c r="D879" s="265" t="s">
        <v>19</v>
      </c>
      <c r="E879" s="261" t="str">
        <f t="shared" si="13"/>
        <v>PAMale70-74</v>
      </c>
      <c r="F879" s="261">
        <v>3213</v>
      </c>
      <c r="G879" s="261">
        <v>673</v>
      </c>
    </row>
    <row r="880" spans="2:7" x14ac:dyDescent="0.2">
      <c r="B880" s="261" t="s">
        <v>44</v>
      </c>
      <c r="C880" s="261" t="s">
        <v>47</v>
      </c>
      <c r="D880" s="265" t="s">
        <v>20</v>
      </c>
      <c r="E880" s="261" t="str">
        <f t="shared" si="13"/>
        <v>PAMale75-79</v>
      </c>
      <c r="F880" s="261">
        <v>3233</v>
      </c>
      <c r="G880" s="261">
        <v>692</v>
      </c>
    </row>
    <row r="881" spans="2:7" x14ac:dyDescent="0.2">
      <c r="B881" s="261" t="s">
        <v>44</v>
      </c>
      <c r="C881" s="261" t="s">
        <v>47</v>
      </c>
      <c r="D881" s="265" t="s">
        <v>21</v>
      </c>
      <c r="E881" s="261" t="str">
        <f t="shared" si="13"/>
        <v>PAMale80-84</v>
      </c>
      <c r="F881" s="261">
        <v>2810</v>
      </c>
      <c r="G881" s="261">
        <v>541</v>
      </c>
    </row>
    <row r="882" spans="2:7" x14ac:dyDescent="0.2">
      <c r="B882" s="261" t="s">
        <v>44</v>
      </c>
      <c r="C882" s="261" t="s">
        <v>47</v>
      </c>
      <c r="D882" s="265" t="s">
        <v>22</v>
      </c>
      <c r="E882" s="261" t="str">
        <f t="shared" si="13"/>
        <v>PAMale85-89</v>
      </c>
      <c r="F882" s="261">
        <v>1925</v>
      </c>
      <c r="G882" s="261">
        <v>315</v>
      </c>
    </row>
    <row r="883" spans="2:7" x14ac:dyDescent="0.2">
      <c r="B883" s="261" t="s">
        <v>44</v>
      </c>
      <c r="C883" s="261" t="s">
        <v>47</v>
      </c>
      <c r="D883" s="265" t="s">
        <v>5</v>
      </c>
      <c r="E883" s="261" t="str">
        <f t="shared" si="13"/>
        <v>PAMale90+</v>
      </c>
      <c r="F883" s="261">
        <v>1573</v>
      </c>
      <c r="G883" s="261">
        <v>237</v>
      </c>
    </row>
    <row r="884" spans="2:7" x14ac:dyDescent="0.2">
      <c r="B884" s="261" t="s">
        <v>44</v>
      </c>
      <c r="C884" s="261" t="s">
        <v>3</v>
      </c>
      <c r="D884" s="265">
        <v>0</v>
      </c>
      <c r="E884" s="261" t="str">
        <f t="shared" si="13"/>
        <v>PATotal0</v>
      </c>
      <c r="F884" s="261">
        <v>1950</v>
      </c>
      <c r="G884" s="261">
        <v>30</v>
      </c>
    </row>
    <row r="885" spans="2:7" x14ac:dyDescent="0.2">
      <c r="B885" s="261" t="s">
        <v>44</v>
      </c>
      <c r="C885" s="261" t="s">
        <v>3</v>
      </c>
      <c r="D885" s="265" t="s">
        <v>18</v>
      </c>
      <c r="E885" s="261" t="str">
        <f t="shared" si="13"/>
        <v>PATotal1-4</v>
      </c>
      <c r="F885" s="261">
        <v>357</v>
      </c>
      <c r="G885" s="261">
        <v>19</v>
      </c>
    </row>
    <row r="886" spans="2:7" x14ac:dyDescent="0.2">
      <c r="B886" s="261" t="s">
        <v>44</v>
      </c>
      <c r="C886" s="261" t="s">
        <v>3</v>
      </c>
      <c r="D886" s="265" t="s">
        <v>70</v>
      </c>
      <c r="E886" s="261" t="str">
        <f t="shared" si="13"/>
        <v>PATotal5-9</v>
      </c>
      <c r="F886" s="261">
        <v>185</v>
      </c>
      <c r="G886" s="261">
        <v>9</v>
      </c>
    </row>
    <row r="887" spans="2:7" x14ac:dyDescent="0.2">
      <c r="B887" s="261" t="s">
        <v>44</v>
      </c>
      <c r="C887" s="261" t="s">
        <v>3</v>
      </c>
      <c r="D887" s="265" t="s">
        <v>71</v>
      </c>
      <c r="E887" s="261" t="str">
        <f t="shared" si="13"/>
        <v>PATotal10-14</v>
      </c>
      <c r="F887" s="261">
        <v>263</v>
      </c>
      <c r="G887" s="261">
        <v>12</v>
      </c>
    </row>
    <row r="888" spans="2:7" x14ac:dyDescent="0.2">
      <c r="B888" s="261" t="s">
        <v>44</v>
      </c>
      <c r="C888" s="261" t="s">
        <v>3</v>
      </c>
      <c r="D888" s="265" t="s">
        <v>72</v>
      </c>
      <c r="E888" s="261" t="str">
        <f t="shared" si="13"/>
        <v>PATotal15-19</v>
      </c>
      <c r="F888" s="261">
        <v>942</v>
      </c>
      <c r="G888" s="261">
        <v>20</v>
      </c>
    </row>
    <row r="889" spans="2:7" x14ac:dyDescent="0.2">
      <c r="B889" s="261" t="s">
        <v>44</v>
      </c>
      <c r="C889" s="261" t="s">
        <v>3</v>
      </c>
      <c r="D889" s="265" t="s">
        <v>73</v>
      </c>
      <c r="E889" s="261" t="str">
        <f t="shared" si="13"/>
        <v>PATotal20-24</v>
      </c>
      <c r="F889" s="261">
        <v>1388</v>
      </c>
      <c r="G889" s="261">
        <v>39</v>
      </c>
    </row>
    <row r="890" spans="2:7" x14ac:dyDescent="0.2">
      <c r="B890" s="261" t="s">
        <v>44</v>
      </c>
      <c r="C890" s="261" t="s">
        <v>3</v>
      </c>
      <c r="D890" s="265" t="s">
        <v>74</v>
      </c>
      <c r="E890" s="261" t="str">
        <f t="shared" si="13"/>
        <v>PATotal25-29</v>
      </c>
      <c r="F890" s="261">
        <v>1339</v>
      </c>
      <c r="G890" s="261">
        <v>54</v>
      </c>
    </row>
    <row r="891" spans="2:7" x14ac:dyDescent="0.2">
      <c r="B891" s="261" t="s">
        <v>44</v>
      </c>
      <c r="C891" s="261" t="s">
        <v>3</v>
      </c>
      <c r="D891" s="265" t="s">
        <v>75</v>
      </c>
      <c r="E891" s="261" t="str">
        <f t="shared" si="13"/>
        <v>PATotal30-34</v>
      </c>
      <c r="F891" s="261">
        <v>1448</v>
      </c>
      <c r="G891" s="261">
        <v>112</v>
      </c>
    </row>
    <row r="892" spans="2:7" x14ac:dyDescent="0.2">
      <c r="B892" s="261" t="s">
        <v>44</v>
      </c>
      <c r="C892" s="261" t="s">
        <v>3</v>
      </c>
      <c r="D892" s="265" t="s">
        <v>76</v>
      </c>
      <c r="E892" s="261" t="str">
        <f t="shared" si="13"/>
        <v>PATotal35-39</v>
      </c>
      <c r="F892" s="261">
        <v>1649</v>
      </c>
      <c r="G892" s="261">
        <v>150</v>
      </c>
    </row>
    <row r="893" spans="2:7" x14ac:dyDescent="0.2">
      <c r="B893" s="261" t="s">
        <v>44</v>
      </c>
      <c r="C893" s="261" t="s">
        <v>3</v>
      </c>
      <c r="D893" s="265" t="s">
        <v>77</v>
      </c>
      <c r="E893" s="261" t="str">
        <f t="shared" si="13"/>
        <v>PATotal40-44</v>
      </c>
      <c r="F893" s="261">
        <v>1834</v>
      </c>
      <c r="G893" s="261">
        <v>210</v>
      </c>
    </row>
    <row r="894" spans="2:7" x14ac:dyDescent="0.2">
      <c r="B894" s="261" t="s">
        <v>44</v>
      </c>
      <c r="C894" s="261" t="s">
        <v>3</v>
      </c>
      <c r="D894" s="265" t="s">
        <v>78</v>
      </c>
      <c r="E894" s="261" t="str">
        <f t="shared" si="13"/>
        <v>PATotal45-49</v>
      </c>
      <c r="F894" s="261">
        <v>2034</v>
      </c>
      <c r="G894" s="261">
        <v>304</v>
      </c>
    </row>
    <row r="895" spans="2:7" x14ac:dyDescent="0.2">
      <c r="B895" s="261" t="s">
        <v>44</v>
      </c>
      <c r="C895" s="261" t="s">
        <v>3</v>
      </c>
      <c r="D895" s="265" t="s">
        <v>79</v>
      </c>
      <c r="E895" s="261" t="str">
        <f t="shared" si="13"/>
        <v>PATotal50-54</v>
      </c>
      <c r="F895" s="261">
        <v>2639</v>
      </c>
      <c r="G895" s="261">
        <v>415</v>
      </c>
    </row>
    <row r="896" spans="2:7" x14ac:dyDescent="0.2">
      <c r="B896" s="261" t="s">
        <v>44</v>
      </c>
      <c r="C896" s="261" t="s">
        <v>3</v>
      </c>
      <c r="D896" s="265" t="s">
        <v>80</v>
      </c>
      <c r="E896" s="261" t="str">
        <f t="shared" si="13"/>
        <v>PATotal55-59</v>
      </c>
      <c r="F896" s="261">
        <v>3172</v>
      </c>
      <c r="G896" s="261">
        <v>547</v>
      </c>
    </row>
    <row r="897" spans="2:7" x14ac:dyDescent="0.2">
      <c r="B897" s="261" t="s">
        <v>44</v>
      </c>
      <c r="C897" s="261" t="s">
        <v>3</v>
      </c>
      <c r="D897" s="265" t="s">
        <v>81</v>
      </c>
      <c r="E897" s="261" t="str">
        <f t="shared" si="13"/>
        <v>PATotal60-64</v>
      </c>
      <c r="F897" s="261">
        <v>4074</v>
      </c>
      <c r="G897" s="261">
        <v>777</v>
      </c>
    </row>
    <row r="898" spans="2:7" x14ac:dyDescent="0.2">
      <c r="B898" s="261" t="s">
        <v>44</v>
      </c>
      <c r="C898" s="261" t="s">
        <v>3</v>
      </c>
      <c r="D898" s="265" t="s">
        <v>82</v>
      </c>
      <c r="E898" s="261" t="str">
        <f t="shared" si="13"/>
        <v>PATotal65-69</v>
      </c>
      <c r="F898" s="261">
        <v>4869</v>
      </c>
      <c r="G898" s="261">
        <v>991</v>
      </c>
    </row>
    <row r="899" spans="2:7" x14ac:dyDescent="0.2">
      <c r="B899" s="261" t="s">
        <v>44</v>
      </c>
      <c r="C899" s="261" t="s">
        <v>3</v>
      </c>
      <c r="D899" s="265" t="s">
        <v>19</v>
      </c>
      <c r="E899" s="261" t="str">
        <f t="shared" si="13"/>
        <v>PATotal70-74</v>
      </c>
      <c r="F899" s="261">
        <v>5214</v>
      </c>
      <c r="G899" s="261">
        <v>1018</v>
      </c>
    </row>
    <row r="900" spans="2:7" x14ac:dyDescent="0.2">
      <c r="B900" s="261" t="s">
        <v>44</v>
      </c>
      <c r="C900" s="261" t="s">
        <v>3</v>
      </c>
      <c r="D900" s="265" t="s">
        <v>20</v>
      </c>
      <c r="E900" s="261" t="str">
        <f t="shared" si="13"/>
        <v>PATotal75-79</v>
      </c>
      <c r="F900" s="261">
        <v>5438</v>
      </c>
      <c r="G900" s="261">
        <v>1124</v>
      </c>
    </row>
    <row r="901" spans="2:7" x14ac:dyDescent="0.2">
      <c r="B901" s="261" t="s">
        <v>44</v>
      </c>
      <c r="C901" s="261" t="s">
        <v>3</v>
      </c>
      <c r="D901" s="265" t="s">
        <v>21</v>
      </c>
      <c r="E901" s="261" t="str">
        <f t="shared" ref="E901:E964" si="14">_xlfn.CONCAT(B901,C901,D901)</f>
        <v>PATotal80-84</v>
      </c>
      <c r="F901" s="261">
        <v>5123</v>
      </c>
      <c r="G901" s="261">
        <v>905</v>
      </c>
    </row>
    <row r="902" spans="2:7" x14ac:dyDescent="0.2">
      <c r="B902" s="261" t="s">
        <v>44</v>
      </c>
      <c r="C902" s="261" t="s">
        <v>3</v>
      </c>
      <c r="D902" s="265" t="s">
        <v>22</v>
      </c>
      <c r="E902" s="261" t="str">
        <f t="shared" si="14"/>
        <v>PATotal85-89</v>
      </c>
      <c r="F902" s="261">
        <v>3751</v>
      </c>
      <c r="G902" s="261">
        <v>567</v>
      </c>
    </row>
    <row r="903" spans="2:7" x14ac:dyDescent="0.2">
      <c r="B903" s="261" t="s">
        <v>44</v>
      </c>
      <c r="C903" s="261" t="s">
        <v>3</v>
      </c>
      <c r="D903" s="265" t="s">
        <v>5</v>
      </c>
      <c r="E903" s="261" t="str">
        <f t="shared" si="14"/>
        <v>PATotal90+</v>
      </c>
      <c r="F903" s="261">
        <v>3646</v>
      </c>
      <c r="G903" s="261">
        <v>420</v>
      </c>
    </row>
    <row r="904" spans="2:7" x14ac:dyDescent="0.2">
      <c r="B904" s="261" t="s">
        <v>55</v>
      </c>
      <c r="C904" s="261" t="s">
        <v>48</v>
      </c>
      <c r="D904" s="265">
        <v>0</v>
      </c>
      <c r="E904" s="261" t="str">
        <f t="shared" si="14"/>
        <v>PBFemale0</v>
      </c>
      <c r="F904" s="261">
        <v>304</v>
      </c>
      <c r="G904" s="261">
        <v>4</v>
      </c>
    </row>
    <row r="905" spans="2:7" x14ac:dyDescent="0.2">
      <c r="B905" s="261" t="s">
        <v>55</v>
      </c>
      <c r="C905" s="261" t="s">
        <v>48</v>
      </c>
      <c r="D905" s="265" t="s">
        <v>18</v>
      </c>
      <c r="E905" s="261" t="str">
        <f t="shared" si="14"/>
        <v>PBFemale1-4</v>
      </c>
      <c r="F905" s="261">
        <v>41</v>
      </c>
      <c r="G905" s="261">
        <v>2</v>
      </c>
    </row>
    <row r="906" spans="2:7" x14ac:dyDescent="0.2">
      <c r="B906" s="261" t="s">
        <v>55</v>
      </c>
      <c r="C906" s="261" t="s">
        <v>48</v>
      </c>
      <c r="D906" s="265" t="s">
        <v>70</v>
      </c>
      <c r="E906" s="261" t="str">
        <f t="shared" si="14"/>
        <v>PBFemale5-9</v>
      </c>
      <c r="F906" s="261">
        <v>20</v>
      </c>
      <c r="G906" s="261">
        <v>3</v>
      </c>
    </row>
    <row r="907" spans="2:7" x14ac:dyDescent="0.2">
      <c r="B907" s="261" t="s">
        <v>55</v>
      </c>
      <c r="C907" s="261" t="s">
        <v>48</v>
      </c>
      <c r="D907" s="265" t="s">
        <v>71</v>
      </c>
      <c r="E907" s="261" t="str">
        <f t="shared" si="14"/>
        <v>PBFemale10-14</v>
      </c>
      <c r="F907" s="261">
        <v>31</v>
      </c>
      <c r="G907" s="261">
        <v>0</v>
      </c>
    </row>
    <row r="908" spans="2:7" x14ac:dyDescent="0.2">
      <c r="B908" s="261" t="s">
        <v>55</v>
      </c>
      <c r="C908" s="261" t="s">
        <v>48</v>
      </c>
      <c r="D908" s="265" t="s">
        <v>72</v>
      </c>
      <c r="E908" s="261" t="str">
        <f t="shared" si="14"/>
        <v>PBFemale15-19</v>
      </c>
      <c r="F908" s="261">
        <v>75</v>
      </c>
      <c r="G908" s="261">
        <v>2</v>
      </c>
    </row>
    <row r="909" spans="2:7" x14ac:dyDescent="0.2">
      <c r="B909" s="261" t="s">
        <v>55</v>
      </c>
      <c r="C909" s="261" t="s">
        <v>48</v>
      </c>
      <c r="D909" s="265" t="s">
        <v>73</v>
      </c>
      <c r="E909" s="261" t="str">
        <f t="shared" si="14"/>
        <v>PBFemale20-24</v>
      </c>
      <c r="F909" s="261">
        <v>93</v>
      </c>
      <c r="G909" s="261">
        <v>3</v>
      </c>
    </row>
    <row r="910" spans="2:7" x14ac:dyDescent="0.2">
      <c r="B910" s="261" t="s">
        <v>55</v>
      </c>
      <c r="C910" s="261" t="s">
        <v>48</v>
      </c>
      <c r="D910" s="265" t="s">
        <v>74</v>
      </c>
      <c r="E910" s="261" t="str">
        <f t="shared" si="14"/>
        <v>PBFemale25-29</v>
      </c>
      <c r="F910" s="261">
        <v>104</v>
      </c>
      <c r="G910" s="261">
        <v>7</v>
      </c>
    </row>
    <row r="911" spans="2:7" x14ac:dyDescent="0.2">
      <c r="B911" s="261" t="s">
        <v>55</v>
      </c>
      <c r="C911" s="261" t="s">
        <v>48</v>
      </c>
      <c r="D911" s="265" t="s">
        <v>75</v>
      </c>
      <c r="E911" s="261" t="str">
        <f t="shared" si="14"/>
        <v>PBFemale30-34</v>
      </c>
      <c r="F911" s="261">
        <v>154</v>
      </c>
      <c r="G911" s="261">
        <v>8</v>
      </c>
    </row>
    <row r="912" spans="2:7" x14ac:dyDescent="0.2">
      <c r="B912" s="261" t="s">
        <v>55</v>
      </c>
      <c r="C912" s="261" t="s">
        <v>48</v>
      </c>
      <c r="D912" s="265" t="s">
        <v>76</v>
      </c>
      <c r="E912" s="261" t="str">
        <f t="shared" si="14"/>
        <v>PBFemale35-39</v>
      </c>
      <c r="F912" s="261">
        <v>228</v>
      </c>
      <c r="G912" s="261">
        <v>28</v>
      </c>
    </row>
    <row r="913" spans="2:7" x14ac:dyDescent="0.2">
      <c r="B913" s="261" t="s">
        <v>55</v>
      </c>
      <c r="C913" s="261" t="s">
        <v>48</v>
      </c>
      <c r="D913" s="265" t="s">
        <v>77</v>
      </c>
      <c r="E913" s="261" t="str">
        <f t="shared" si="14"/>
        <v>PBFemale40-44</v>
      </c>
      <c r="F913" s="261">
        <v>321</v>
      </c>
      <c r="G913" s="261">
        <v>46</v>
      </c>
    </row>
    <row r="914" spans="2:7" x14ac:dyDescent="0.2">
      <c r="B914" s="261" t="s">
        <v>55</v>
      </c>
      <c r="C914" s="261" t="s">
        <v>48</v>
      </c>
      <c r="D914" s="265" t="s">
        <v>78</v>
      </c>
      <c r="E914" s="261" t="str">
        <f t="shared" si="14"/>
        <v>PBFemale45-49</v>
      </c>
      <c r="F914" s="261">
        <v>400</v>
      </c>
      <c r="G914" s="261">
        <v>43</v>
      </c>
    </row>
    <row r="915" spans="2:7" x14ac:dyDescent="0.2">
      <c r="B915" s="261" t="s">
        <v>55</v>
      </c>
      <c r="C915" s="261" t="s">
        <v>48</v>
      </c>
      <c r="D915" s="265" t="s">
        <v>79</v>
      </c>
      <c r="E915" s="261" t="str">
        <f t="shared" si="14"/>
        <v>PBFemale50-54</v>
      </c>
      <c r="F915" s="261">
        <v>565</v>
      </c>
      <c r="G915" s="261">
        <v>60</v>
      </c>
    </row>
    <row r="916" spans="2:7" x14ac:dyDescent="0.2">
      <c r="B916" s="261" t="s">
        <v>55</v>
      </c>
      <c r="C916" s="261" t="s">
        <v>48</v>
      </c>
      <c r="D916" s="265" t="s">
        <v>80</v>
      </c>
      <c r="E916" s="261" t="str">
        <f t="shared" si="14"/>
        <v>PBFemale55-59</v>
      </c>
      <c r="F916" s="261">
        <v>707</v>
      </c>
      <c r="G916" s="261">
        <v>86</v>
      </c>
    </row>
    <row r="917" spans="2:7" x14ac:dyDescent="0.2">
      <c r="B917" s="261" t="s">
        <v>55</v>
      </c>
      <c r="C917" s="261" t="s">
        <v>48</v>
      </c>
      <c r="D917" s="265" t="s">
        <v>81</v>
      </c>
      <c r="E917" s="261" t="str">
        <f t="shared" si="14"/>
        <v>PBFemale60-64</v>
      </c>
      <c r="F917" s="261">
        <v>869</v>
      </c>
      <c r="G917" s="261">
        <v>109</v>
      </c>
    </row>
    <row r="918" spans="2:7" x14ac:dyDescent="0.2">
      <c r="B918" s="261" t="s">
        <v>55</v>
      </c>
      <c r="C918" s="261" t="s">
        <v>48</v>
      </c>
      <c r="D918" s="265" t="s">
        <v>82</v>
      </c>
      <c r="E918" s="261" t="str">
        <f t="shared" si="14"/>
        <v>PBFemale65-69</v>
      </c>
      <c r="F918" s="261">
        <v>1112</v>
      </c>
      <c r="G918" s="261">
        <v>159</v>
      </c>
    </row>
    <row r="919" spans="2:7" x14ac:dyDescent="0.2">
      <c r="B919" s="261" t="s">
        <v>55</v>
      </c>
      <c r="C919" s="261" t="s">
        <v>48</v>
      </c>
      <c r="D919" s="265" t="s">
        <v>19</v>
      </c>
      <c r="E919" s="261" t="str">
        <f t="shared" si="14"/>
        <v>PBFemale70-74</v>
      </c>
      <c r="F919" s="261">
        <v>1449</v>
      </c>
      <c r="G919" s="261">
        <v>170</v>
      </c>
    </row>
    <row r="920" spans="2:7" x14ac:dyDescent="0.2">
      <c r="B920" s="261" t="s">
        <v>55</v>
      </c>
      <c r="C920" s="261" t="s">
        <v>48</v>
      </c>
      <c r="D920" s="265" t="s">
        <v>20</v>
      </c>
      <c r="E920" s="261" t="str">
        <f t="shared" si="14"/>
        <v>PBFemale75-79</v>
      </c>
      <c r="F920" s="261">
        <v>1612</v>
      </c>
      <c r="G920" s="261">
        <v>197</v>
      </c>
    </row>
    <row r="921" spans="2:7" x14ac:dyDescent="0.2">
      <c r="B921" s="261" t="s">
        <v>55</v>
      </c>
      <c r="C921" s="261" t="s">
        <v>48</v>
      </c>
      <c r="D921" s="265" t="s">
        <v>21</v>
      </c>
      <c r="E921" s="261" t="str">
        <f t="shared" si="14"/>
        <v>PBFemale80-84</v>
      </c>
      <c r="F921" s="261">
        <v>1947</v>
      </c>
      <c r="G921" s="261">
        <v>221</v>
      </c>
    </row>
    <row r="922" spans="2:7" x14ac:dyDescent="0.2">
      <c r="B922" s="261" t="s">
        <v>55</v>
      </c>
      <c r="C922" s="261" t="s">
        <v>48</v>
      </c>
      <c r="D922" s="265" t="s">
        <v>22</v>
      </c>
      <c r="E922" s="261" t="str">
        <f t="shared" si="14"/>
        <v>PBFemale85-89</v>
      </c>
      <c r="F922" s="261">
        <v>1633</v>
      </c>
      <c r="G922" s="261">
        <v>166</v>
      </c>
    </row>
    <row r="923" spans="2:7" x14ac:dyDescent="0.2">
      <c r="B923" s="261" t="s">
        <v>55</v>
      </c>
      <c r="C923" s="261" t="s">
        <v>48</v>
      </c>
      <c r="D923" s="265" t="s">
        <v>5</v>
      </c>
      <c r="E923" s="261" t="str">
        <f t="shared" si="14"/>
        <v>PBFemale90+</v>
      </c>
      <c r="F923" s="261">
        <v>2153</v>
      </c>
      <c r="G923" s="261">
        <v>151</v>
      </c>
    </row>
    <row r="924" spans="2:7" x14ac:dyDescent="0.2">
      <c r="B924" s="261" t="s">
        <v>55</v>
      </c>
      <c r="C924" s="261" t="s">
        <v>47</v>
      </c>
      <c r="D924" s="265">
        <v>0</v>
      </c>
      <c r="E924" s="261" t="str">
        <f t="shared" si="14"/>
        <v>PBMale0</v>
      </c>
      <c r="F924" s="261">
        <v>399</v>
      </c>
      <c r="G924" s="261">
        <v>6</v>
      </c>
    </row>
    <row r="925" spans="2:7" x14ac:dyDescent="0.2">
      <c r="B925" s="261" t="s">
        <v>55</v>
      </c>
      <c r="C925" s="261" t="s">
        <v>47</v>
      </c>
      <c r="D925" s="265" t="s">
        <v>18</v>
      </c>
      <c r="E925" s="261" t="str">
        <f t="shared" si="14"/>
        <v>PBMale1-4</v>
      </c>
      <c r="F925" s="261">
        <v>38</v>
      </c>
      <c r="G925" s="261">
        <v>4</v>
      </c>
    </row>
    <row r="926" spans="2:7" x14ac:dyDescent="0.2">
      <c r="B926" s="261" t="s">
        <v>55</v>
      </c>
      <c r="C926" s="261" t="s">
        <v>47</v>
      </c>
      <c r="D926" s="265" t="s">
        <v>70</v>
      </c>
      <c r="E926" s="261" t="str">
        <f t="shared" si="14"/>
        <v>PBMale5-9</v>
      </c>
      <c r="F926" s="261">
        <v>23</v>
      </c>
      <c r="G926" s="261">
        <v>1</v>
      </c>
    </row>
    <row r="927" spans="2:7" x14ac:dyDescent="0.2">
      <c r="B927" s="261" t="s">
        <v>55</v>
      </c>
      <c r="C927" s="261" t="s">
        <v>47</v>
      </c>
      <c r="D927" s="265" t="s">
        <v>71</v>
      </c>
      <c r="E927" s="261" t="str">
        <f t="shared" si="14"/>
        <v>PBMale10-14</v>
      </c>
      <c r="F927" s="261">
        <v>54</v>
      </c>
      <c r="G927" s="261">
        <v>1</v>
      </c>
    </row>
    <row r="928" spans="2:7" x14ac:dyDescent="0.2">
      <c r="B928" s="261" t="s">
        <v>55</v>
      </c>
      <c r="C928" s="261" t="s">
        <v>47</v>
      </c>
      <c r="D928" s="265" t="s">
        <v>72</v>
      </c>
      <c r="E928" s="261" t="str">
        <f t="shared" si="14"/>
        <v>PBMale15-19</v>
      </c>
      <c r="F928" s="261">
        <v>247</v>
      </c>
      <c r="G928" s="261">
        <v>1</v>
      </c>
    </row>
    <row r="929" spans="2:7" x14ac:dyDescent="0.2">
      <c r="B929" s="261" t="s">
        <v>55</v>
      </c>
      <c r="C929" s="261" t="s">
        <v>47</v>
      </c>
      <c r="D929" s="265" t="s">
        <v>73</v>
      </c>
      <c r="E929" s="261" t="str">
        <f t="shared" si="14"/>
        <v>PBMale20-24</v>
      </c>
      <c r="F929" s="261">
        <v>412</v>
      </c>
      <c r="G929" s="261">
        <v>11</v>
      </c>
    </row>
    <row r="930" spans="2:7" x14ac:dyDescent="0.2">
      <c r="B930" s="261" t="s">
        <v>55</v>
      </c>
      <c r="C930" s="261" t="s">
        <v>47</v>
      </c>
      <c r="D930" s="265" t="s">
        <v>74</v>
      </c>
      <c r="E930" s="261" t="str">
        <f t="shared" si="14"/>
        <v>PBMale25-29</v>
      </c>
      <c r="F930" s="261">
        <v>382</v>
      </c>
      <c r="G930" s="261">
        <v>13</v>
      </c>
    </row>
    <row r="931" spans="2:7" x14ac:dyDescent="0.2">
      <c r="B931" s="261" t="s">
        <v>55</v>
      </c>
      <c r="C931" s="261" t="s">
        <v>47</v>
      </c>
      <c r="D931" s="265" t="s">
        <v>75</v>
      </c>
      <c r="E931" s="261" t="str">
        <f t="shared" si="14"/>
        <v>PBMale30-34</v>
      </c>
      <c r="F931" s="261">
        <v>496</v>
      </c>
      <c r="G931" s="261">
        <v>35</v>
      </c>
    </row>
    <row r="932" spans="2:7" x14ac:dyDescent="0.2">
      <c r="B932" s="261" t="s">
        <v>55</v>
      </c>
      <c r="C932" s="261" t="s">
        <v>47</v>
      </c>
      <c r="D932" s="265" t="s">
        <v>76</v>
      </c>
      <c r="E932" s="261" t="str">
        <f t="shared" si="14"/>
        <v>PBMale35-39</v>
      </c>
      <c r="F932" s="261">
        <v>554</v>
      </c>
      <c r="G932" s="261">
        <v>52</v>
      </c>
    </row>
    <row r="933" spans="2:7" x14ac:dyDescent="0.2">
      <c r="B933" s="261" t="s">
        <v>55</v>
      </c>
      <c r="C933" s="261" t="s">
        <v>47</v>
      </c>
      <c r="D933" s="265" t="s">
        <v>77</v>
      </c>
      <c r="E933" s="261" t="str">
        <f t="shared" si="14"/>
        <v>PBMale40-44</v>
      </c>
      <c r="F933" s="261">
        <v>659</v>
      </c>
      <c r="G933" s="261">
        <v>67</v>
      </c>
    </row>
    <row r="934" spans="2:7" x14ac:dyDescent="0.2">
      <c r="B934" s="261" t="s">
        <v>55</v>
      </c>
      <c r="C934" s="261" t="s">
        <v>47</v>
      </c>
      <c r="D934" s="265" t="s">
        <v>78</v>
      </c>
      <c r="E934" s="261" t="str">
        <f t="shared" si="14"/>
        <v>PBMale45-49</v>
      </c>
      <c r="F934" s="261">
        <v>804</v>
      </c>
      <c r="G934" s="261">
        <v>89</v>
      </c>
    </row>
    <row r="935" spans="2:7" x14ac:dyDescent="0.2">
      <c r="B935" s="261" t="s">
        <v>55</v>
      </c>
      <c r="C935" s="261" t="s">
        <v>47</v>
      </c>
      <c r="D935" s="265" t="s">
        <v>79</v>
      </c>
      <c r="E935" s="261" t="str">
        <f t="shared" si="14"/>
        <v>PBMale50-54</v>
      </c>
      <c r="F935" s="261">
        <v>988</v>
      </c>
      <c r="G935" s="261">
        <v>114</v>
      </c>
    </row>
    <row r="936" spans="2:7" x14ac:dyDescent="0.2">
      <c r="B936" s="261" t="s">
        <v>55</v>
      </c>
      <c r="C936" s="261" t="s">
        <v>47</v>
      </c>
      <c r="D936" s="265" t="s">
        <v>80</v>
      </c>
      <c r="E936" s="261" t="str">
        <f t="shared" si="14"/>
        <v>PBMale55-59</v>
      </c>
      <c r="F936" s="261">
        <v>1179</v>
      </c>
      <c r="G936" s="261">
        <v>144</v>
      </c>
    </row>
    <row r="937" spans="2:7" x14ac:dyDescent="0.2">
      <c r="B937" s="261" t="s">
        <v>55</v>
      </c>
      <c r="C937" s="261" t="s">
        <v>47</v>
      </c>
      <c r="D937" s="265" t="s">
        <v>81</v>
      </c>
      <c r="E937" s="261" t="str">
        <f t="shared" si="14"/>
        <v>PBMale60-64</v>
      </c>
      <c r="F937" s="261">
        <v>1234</v>
      </c>
      <c r="G937" s="261">
        <v>155</v>
      </c>
    </row>
    <row r="938" spans="2:7" x14ac:dyDescent="0.2">
      <c r="B938" s="261" t="s">
        <v>55</v>
      </c>
      <c r="C938" s="261" t="s">
        <v>47</v>
      </c>
      <c r="D938" s="265" t="s">
        <v>82</v>
      </c>
      <c r="E938" s="261" t="str">
        <f t="shared" si="14"/>
        <v>PBMale65-69</v>
      </c>
      <c r="F938" s="261">
        <v>1461</v>
      </c>
      <c r="G938" s="261">
        <v>212</v>
      </c>
    </row>
    <row r="939" spans="2:7" x14ac:dyDescent="0.2">
      <c r="B939" s="261" t="s">
        <v>55</v>
      </c>
      <c r="C939" s="261" t="s">
        <v>47</v>
      </c>
      <c r="D939" s="265" t="s">
        <v>19</v>
      </c>
      <c r="E939" s="261" t="str">
        <f t="shared" si="14"/>
        <v>PBMale70-74</v>
      </c>
      <c r="F939" s="261">
        <v>1692</v>
      </c>
      <c r="G939" s="261">
        <v>242</v>
      </c>
    </row>
    <row r="940" spans="2:7" x14ac:dyDescent="0.2">
      <c r="B940" s="261" t="s">
        <v>55</v>
      </c>
      <c r="C940" s="261" t="s">
        <v>47</v>
      </c>
      <c r="D940" s="265" t="s">
        <v>20</v>
      </c>
      <c r="E940" s="261" t="str">
        <f t="shared" si="14"/>
        <v>PBMale75-79</v>
      </c>
      <c r="F940" s="261">
        <v>1663</v>
      </c>
      <c r="G940" s="261">
        <v>241</v>
      </c>
    </row>
    <row r="941" spans="2:7" x14ac:dyDescent="0.2">
      <c r="B941" s="261" t="s">
        <v>55</v>
      </c>
      <c r="C941" s="261" t="s">
        <v>47</v>
      </c>
      <c r="D941" s="265" t="s">
        <v>21</v>
      </c>
      <c r="E941" s="261" t="str">
        <f t="shared" si="14"/>
        <v>PBMale80-84</v>
      </c>
      <c r="F941" s="261">
        <v>1791</v>
      </c>
      <c r="G941" s="261">
        <v>234</v>
      </c>
    </row>
    <row r="942" spans="2:7" x14ac:dyDescent="0.2">
      <c r="B942" s="261" t="s">
        <v>55</v>
      </c>
      <c r="C942" s="261" t="s">
        <v>47</v>
      </c>
      <c r="D942" s="265" t="s">
        <v>22</v>
      </c>
      <c r="E942" s="261" t="str">
        <f t="shared" si="14"/>
        <v>PBMale85-89</v>
      </c>
      <c r="F942" s="261">
        <v>1310</v>
      </c>
      <c r="G942" s="261">
        <v>167</v>
      </c>
    </row>
    <row r="943" spans="2:7" x14ac:dyDescent="0.2">
      <c r="B943" s="261" t="s">
        <v>55</v>
      </c>
      <c r="C943" s="261" t="s">
        <v>47</v>
      </c>
      <c r="D943" s="265" t="s">
        <v>5</v>
      </c>
      <c r="E943" s="261" t="str">
        <f t="shared" si="14"/>
        <v>PBMale90+</v>
      </c>
      <c r="F943" s="261">
        <v>1485</v>
      </c>
      <c r="G943" s="261">
        <v>117</v>
      </c>
    </row>
    <row r="944" spans="2:7" x14ac:dyDescent="0.2">
      <c r="B944" s="261" t="s">
        <v>55</v>
      </c>
      <c r="C944" s="261" t="s">
        <v>3</v>
      </c>
      <c r="D944" s="265">
        <v>0</v>
      </c>
      <c r="E944" s="261" t="str">
        <f t="shared" si="14"/>
        <v>PBTotal0</v>
      </c>
      <c r="F944" s="261">
        <v>703</v>
      </c>
      <c r="G944" s="261">
        <v>10</v>
      </c>
    </row>
    <row r="945" spans="2:7" x14ac:dyDescent="0.2">
      <c r="B945" s="261" t="s">
        <v>55</v>
      </c>
      <c r="C945" s="261" t="s">
        <v>3</v>
      </c>
      <c r="D945" s="265" t="s">
        <v>18</v>
      </c>
      <c r="E945" s="261" t="str">
        <f t="shared" si="14"/>
        <v>PBTotal1-4</v>
      </c>
      <c r="F945" s="261">
        <v>79</v>
      </c>
      <c r="G945" s="261">
        <v>6</v>
      </c>
    </row>
    <row r="946" spans="2:7" x14ac:dyDescent="0.2">
      <c r="B946" s="261" t="s">
        <v>55</v>
      </c>
      <c r="C946" s="261" t="s">
        <v>3</v>
      </c>
      <c r="D946" s="265" t="s">
        <v>70</v>
      </c>
      <c r="E946" s="261" t="str">
        <f t="shared" si="14"/>
        <v>PBTotal5-9</v>
      </c>
      <c r="F946" s="261">
        <v>43</v>
      </c>
      <c r="G946" s="261">
        <v>4</v>
      </c>
    </row>
    <row r="947" spans="2:7" x14ac:dyDescent="0.2">
      <c r="B947" s="261" t="s">
        <v>55</v>
      </c>
      <c r="C947" s="261" t="s">
        <v>3</v>
      </c>
      <c r="D947" s="265" t="s">
        <v>71</v>
      </c>
      <c r="E947" s="261" t="str">
        <f t="shared" si="14"/>
        <v>PBTotal10-14</v>
      </c>
      <c r="F947" s="261">
        <v>85</v>
      </c>
      <c r="G947" s="261">
        <v>1</v>
      </c>
    </row>
    <row r="948" spans="2:7" x14ac:dyDescent="0.2">
      <c r="B948" s="261" t="s">
        <v>55</v>
      </c>
      <c r="C948" s="261" t="s">
        <v>3</v>
      </c>
      <c r="D948" s="265" t="s">
        <v>72</v>
      </c>
      <c r="E948" s="261" t="str">
        <f t="shared" si="14"/>
        <v>PBTotal15-19</v>
      </c>
      <c r="F948" s="261">
        <v>322</v>
      </c>
      <c r="G948" s="261">
        <v>3</v>
      </c>
    </row>
    <row r="949" spans="2:7" x14ac:dyDescent="0.2">
      <c r="B949" s="261" t="s">
        <v>55</v>
      </c>
      <c r="C949" s="261" t="s">
        <v>3</v>
      </c>
      <c r="D949" s="265" t="s">
        <v>73</v>
      </c>
      <c r="E949" s="261" t="str">
        <f t="shared" si="14"/>
        <v>PBTotal20-24</v>
      </c>
      <c r="F949" s="261">
        <v>505</v>
      </c>
      <c r="G949" s="261">
        <v>14</v>
      </c>
    </row>
    <row r="950" spans="2:7" x14ac:dyDescent="0.2">
      <c r="B950" s="261" t="s">
        <v>55</v>
      </c>
      <c r="C950" s="261" t="s">
        <v>3</v>
      </c>
      <c r="D950" s="265" t="s">
        <v>74</v>
      </c>
      <c r="E950" s="261" t="str">
        <f t="shared" si="14"/>
        <v>PBTotal25-29</v>
      </c>
      <c r="F950" s="261">
        <v>486</v>
      </c>
      <c r="G950" s="261">
        <v>20</v>
      </c>
    </row>
    <row r="951" spans="2:7" x14ac:dyDescent="0.2">
      <c r="B951" s="261" t="s">
        <v>55</v>
      </c>
      <c r="C951" s="261" t="s">
        <v>3</v>
      </c>
      <c r="D951" s="265" t="s">
        <v>75</v>
      </c>
      <c r="E951" s="261" t="str">
        <f t="shared" si="14"/>
        <v>PBTotal30-34</v>
      </c>
      <c r="F951" s="261">
        <v>650</v>
      </c>
      <c r="G951" s="261">
        <v>43</v>
      </c>
    </row>
    <row r="952" spans="2:7" x14ac:dyDescent="0.2">
      <c r="B952" s="261" t="s">
        <v>55</v>
      </c>
      <c r="C952" s="261" t="s">
        <v>3</v>
      </c>
      <c r="D952" s="265" t="s">
        <v>76</v>
      </c>
      <c r="E952" s="261" t="str">
        <f t="shared" si="14"/>
        <v>PBTotal35-39</v>
      </c>
      <c r="F952" s="261">
        <v>782</v>
      </c>
      <c r="G952" s="261">
        <v>80</v>
      </c>
    </row>
    <row r="953" spans="2:7" x14ac:dyDescent="0.2">
      <c r="B953" s="261" t="s">
        <v>55</v>
      </c>
      <c r="C953" s="261" t="s">
        <v>3</v>
      </c>
      <c r="D953" s="265" t="s">
        <v>77</v>
      </c>
      <c r="E953" s="261" t="str">
        <f t="shared" si="14"/>
        <v>PBTotal40-44</v>
      </c>
      <c r="F953" s="261">
        <v>980</v>
      </c>
      <c r="G953" s="261">
        <v>113</v>
      </c>
    </row>
    <row r="954" spans="2:7" x14ac:dyDescent="0.2">
      <c r="B954" s="261" t="s">
        <v>55</v>
      </c>
      <c r="C954" s="261" t="s">
        <v>3</v>
      </c>
      <c r="D954" s="265" t="s">
        <v>78</v>
      </c>
      <c r="E954" s="261" t="str">
        <f t="shared" si="14"/>
        <v>PBTotal45-49</v>
      </c>
      <c r="F954" s="261">
        <v>1204</v>
      </c>
      <c r="G954" s="261">
        <v>132</v>
      </c>
    </row>
    <row r="955" spans="2:7" x14ac:dyDescent="0.2">
      <c r="B955" s="261" t="s">
        <v>55</v>
      </c>
      <c r="C955" s="261" t="s">
        <v>3</v>
      </c>
      <c r="D955" s="265" t="s">
        <v>79</v>
      </c>
      <c r="E955" s="261" t="str">
        <f t="shared" si="14"/>
        <v>PBTotal50-54</v>
      </c>
      <c r="F955" s="261">
        <v>1553</v>
      </c>
      <c r="G955" s="261">
        <v>174</v>
      </c>
    </row>
    <row r="956" spans="2:7" x14ac:dyDescent="0.2">
      <c r="B956" s="261" t="s">
        <v>55</v>
      </c>
      <c r="C956" s="261" t="s">
        <v>3</v>
      </c>
      <c r="D956" s="265" t="s">
        <v>80</v>
      </c>
      <c r="E956" s="261" t="str">
        <f t="shared" si="14"/>
        <v>PBTotal55-59</v>
      </c>
      <c r="F956" s="261">
        <v>1886</v>
      </c>
      <c r="G956" s="261">
        <v>230</v>
      </c>
    </row>
    <row r="957" spans="2:7" x14ac:dyDescent="0.2">
      <c r="B957" s="261" t="s">
        <v>55</v>
      </c>
      <c r="C957" s="261" t="s">
        <v>3</v>
      </c>
      <c r="D957" s="265" t="s">
        <v>81</v>
      </c>
      <c r="E957" s="261" t="str">
        <f t="shared" si="14"/>
        <v>PBTotal60-64</v>
      </c>
      <c r="F957" s="261">
        <v>2103</v>
      </c>
      <c r="G957" s="261">
        <v>264</v>
      </c>
    </row>
    <row r="958" spans="2:7" x14ac:dyDescent="0.2">
      <c r="B958" s="261" t="s">
        <v>55</v>
      </c>
      <c r="C958" s="261" t="s">
        <v>3</v>
      </c>
      <c r="D958" s="265" t="s">
        <v>82</v>
      </c>
      <c r="E958" s="261" t="str">
        <f t="shared" si="14"/>
        <v>PBTotal65-69</v>
      </c>
      <c r="F958" s="261">
        <v>2573</v>
      </c>
      <c r="G958" s="261">
        <v>371</v>
      </c>
    </row>
    <row r="959" spans="2:7" x14ac:dyDescent="0.2">
      <c r="B959" s="261" t="s">
        <v>55</v>
      </c>
      <c r="C959" s="261" t="s">
        <v>3</v>
      </c>
      <c r="D959" s="265" t="s">
        <v>19</v>
      </c>
      <c r="E959" s="261" t="str">
        <f t="shared" si="14"/>
        <v>PBTotal70-74</v>
      </c>
      <c r="F959" s="261">
        <v>3141</v>
      </c>
      <c r="G959" s="261">
        <v>412</v>
      </c>
    </row>
    <row r="960" spans="2:7" x14ac:dyDescent="0.2">
      <c r="B960" s="261" t="s">
        <v>55</v>
      </c>
      <c r="C960" s="261" t="s">
        <v>3</v>
      </c>
      <c r="D960" s="265" t="s">
        <v>20</v>
      </c>
      <c r="E960" s="261" t="str">
        <f t="shared" si="14"/>
        <v>PBTotal75-79</v>
      </c>
      <c r="F960" s="261">
        <v>3275</v>
      </c>
      <c r="G960" s="261">
        <v>438</v>
      </c>
    </row>
    <row r="961" spans="2:7" x14ac:dyDescent="0.2">
      <c r="B961" s="261" t="s">
        <v>55</v>
      </c>
      <c r="C961" s="261" t="s">
        <v>3</v>
      </c>
      <c r="D961" s="265" t="s">
        <v>21</v>
      </c>
      <c r="E961" s="261" t="str">
        <f t="shared" si="14"/>
        <v>PBTotal80-84</v>
      </c>
      <c r="F961" s="261">
        <v>3738</v>
      </c>
      <c r="G961" s="261">
        <v>455</v>
      </c>
    </row>
    <row r="962" spans="2:7" x14ac:dyDescent="0.2">
      <c r="B962" s="261" t="s">
        <v>55</v>
      </c>
      <c r="C962" s="261" t="s">
        <v>3</v>
      </c>
      <c r="D962" s="265" t="s">
        <v>22</v>
      </c>
      <c r="E962" s="261" t="str">
        <f t="shared" si="14"/>
        <v>PBTotal85-89</v>
      </c>
      <c r="F962" s="261">
        <v>2943</v>
      </c>
      <c r="G962" s="261">
        <v>333</v>
      </c>
    </row>
    <row r="963" spans="2:7" x14ac:dyDescent="0.2">
      <c r="B963" s="261" t="s">
        <v>55</v>
      </c>
      <c r="C963" s="261" t="s">
        <v>3</v>
      </c>
      <c r="D963" s="265" t="s">
        <v>5</v>
      </c>
      <c r="E963" s="261" t="str">
        <f t="shared" si="14"/>
        <v>PBTotal90+</v>
      </c>
      <c r="F963" s="261">
        <v>3638</v>
      </c>
      <c r="G963" s="261">
        <v>268</v>
      </c>
    </row>
    <row r="964" spans="2:7" x14ac:dyDescent="0.2">
      <c r="B964" s="261" t="s">
        <v>56</v>
      </c>
      <c r="C964" s="261" t="s">
        <v>48</v>
      </c>
      <c r="D964" s="265">
        <v>0</v>
      </c>
      <c r="E964" s="261" t="str">
        <f t="shared" si="14"/>
        <v>PEFemale0</v>
      </c>
      <c r="F964" s="261">
        <v>640</v>
      </c>
      <c r="G964" s="261">
        <v>7</v>
      </c>
    </row>
    <row r="965" spans="2:7" x14ac:dyDescent="0.2">
      <c r="B965" s="261" t="s">
        <v>56</v>
      </c>
      <c r="C965" s="261" t="s">
        <v>48</v>
      </c>
      <c r="D965" s="265" t="s">
        <v>18</v>
      </c>
      <c r="E965" s="261" t="str">
        <f t="shared" ref="E965:E1028" si="15">_xlfn.CONCAT(B965,C965,D965)</f>
        <v>PEFemale1-4</v>
      </c>
      <c r="F965" s="261">
        <v>105</v>
      </c>
      <c r="G965" s="261">
        <v>7</v>
      </c>
    </row>
    <row r="966" spans="2:7" x14ac:dyDescent="0.2">
      <c r="B966" s="261" t="s">
        <v>56</v>
      </c>
      <c r="C966" s="261" t="s">
        <v>48</v>
      </c>
      <c r="D966" s="265" t="s">
        <v>70</v>
      </c>
      <c r="E966" s="261" t="str">
        <f t="shared" si="15"/>
        <v>PEFemale5-9</v>
      </c>
      <c r="F966" s="261">
        <v>54</v>
      </c>
      <c r="G966" s="261">
        <v>3</v>
      </c>
    </row>
    <row r="967" spans="2:7" x14ac:dyDescent="0.2">
      <c r="B967" s="261" t="s">
        <v>56</v>
      </c>
      <c r="C967" s="261" t="s">
        <v>48</v>
      </c>
      <c r="D967" s="265" t="s">
        <v>71</v>
      </c>
      <c r="E967" s="261" t="str">
        <f t="shared" si="15"/>
        <v>PEFemale10-14</v>
      </c>
      <c r="F967" s="261">
        <v>104</v>
      </c>
      <c r="G967" s="261">
        <v>7</v>
      </c>
    </row>
    <row r="968" spans="2:7" x14ac:dyDescent="0.2">
      <c r="B968" s="261" t="s">
        <v>56</v>
      </c>
      <c r="C968" s="261" t="s">
        <v>48</v>
      </c>
      <c r="D968" s="265" t="s">
        <v>72</v>
      </c>
      <c r="E968" s="261" t="str">
        <f t="shared" si="15"/>
        <v>PEFemale15-19</v>
      </c>
      <c r="F968" s="261">
        <v>188</v>
      </c>
      <c r="G968" s="261">
        <v>11</v>
      </c>
    </row>
    <row r="969" spans="2:7" x14ac:dyDescent="0.2">
      <c r="B969" s="261" t="s">
        <v>56</v>
      </c>
      <c r="C969" s="261" t="s">
        <v>48</v>
      </c>
      <c r="D969" s="265" t="s">
        <v>73</v>
      </c>
      <c r="E969" s="261" t="str">
        <f t="shared" si="15"/>
        <v>PEFemale20-24</v>
      </c>
      <c r="F969" s="261">
        <v>240</v>
      </c>
      <c r="G969" s="261">
        <v>21</v>
      </c>
    </row>
    <row r="970" spans="2:7" x14ac:dyDescent="0.2">
      <c r="B970" s="261" t="s">
        <v>56</v>
      </c>
      <c r="C970" s="261" t="s">
        <v>48</v>
      </c>
      <c r="D970" s="265" t="s">
        <v>74</v>
      </c>
      <c r="E970" s="261" t="str">
        <f t="shared" si="15"/>
        <v>PEFemale25-29</v>
      </c>
      <c r="F970" s="261">
        <v>298</v>
      </c>
      <c r="G970" s="261">
        <v>31</v>
      </c>
    </row>
    <row r="971" spans="2:7" x14ac:dyDescent="0.2">
      <c r="B971" s="261" t="s">
        <v>56</v>
      </c>
      <c r="C971" s="261" t="s">
        <v>48</v>
      </c>
      <c r="D971" s="265" t="s">
        <v>75</v>
      </c>
      <c r="E971" s="261" t="str">
        <f t="shared" si="15"/>
        <v>PEFemale30-34</v>
      </c>
      <c r="F971" s="261">
        <v>391</v>
      </c>
      <c r="G971" s="261">
        <v>42</v>
      </c>
    </row>
    <row r="972" spans="2:7" x14ac:dyDescent="0.2">
      <c r="B972" s="261" t="s">
        <v>56</v>
      </c>
      <c r="C972" s="261" t="s">
        <v>48</v>
      </c>
      <c r="D972" s="265" t="s">
        <v>76</v>
      </c>
      <c r="E972" s="261" t="str">
        <f t="shared" si="15"/>
        <v>PEFemale35-39</v>
      </c>
      <c r="F972" s="261">
        <v>553</v>
      </c>
      <c r="G972" s="261">
        <v>64</v>
      </c>
    </row>
    <row r="973" spans="2:7" x14ac:dyDescent="0.2">
      <c r="B973" s="261" t="s">
        <v>56</v>
      </c>
      <c r="C973" s="261" t="s">
        <v>48</v>
      </c>
      <c r="D973" s="265" t="s">
        <v>77</v>
      </c>
      <c r="E973" s="261" t="str">
        <f t="shared" si="15"/>
        <v>PEFemale40-44</v>
      </c>
      <c r="F973" s="261">
        <v>883</v>
      </c>
      <c r="G973" s="261">
        <v>93</v>
      </c>
    </row>
    <row r="974" spans="2:7" x14ac:dyDescent="0.2">
      <c r="B974" s="261" t="s">
        <v>56</v>
      </c>
      <c r="C974" s="261" t="s">
        <v>48</v>
      </c>
      <c r="D974" s="265" t="s">
        <v>78</v>
      </c>
      <c r="E974" s="261" t="str">
        <f t="shared" si="15"/>
        <v>PEFemale45-49</v>
      </c>
      <c r="F974" s="261">
        <v>1092</v>
      </c>
      <c r="G974" s="261">
        <v>139</v>
      </c>
    </row>
    <row r="975" spans="2:7" x14ac:dyDescent="0.2">
      <c r="B975" s="261" t="s">
        <v>56</v>
      </c>
      <c r="C975" s="261" t="s">
        <v>48</v>
      </c>
      <c r="D975" s="265" t="s">
        <v>79</v>
      </c>
      <c r="E975" s="261" t="str">
        <f t="shared" si="15"/>
        <v>PEFemale50-54</v>
      </c>
      <c r="F975" s="261">
        <v>1580</v>
      </c>
      <c r="G975" s="261">
        <v>242</v>
      </c>
    </row>
    <row r="976" spans="2:7" x14ac:dyDescent="0.2">
      <c r="B976" s="261" t="s">
        <v>56</v>
      </c>
      <c r="C976" s="261" t="s">
        <v>48</v>
      </c>
      <c r="D976" s="265" t="s">
        <v>80</v>
      </c>
      <c r="E976" s="261" t="str">
        <f t="shared" si="15"/>
        <v>PEFemale55-59</v>
      </c>
      <c r="F976" s="261">
        <v>2019</v>
      </c>
      <c r="G976" s="261">
        <v>318</v>
      </c>
    </row>
    <row r="977" spans="2:7" x14ac:dyDescent="0.2">
      <c r="B977" s="261" t="s">
        <v>56</v>
      </c>
      <c r="C977" s="261" t="s">
        <v>48</v>
      </c>
      <c r="D977" s="265" t="s">
        <v>81</v>
      </c>
      <c r="E977" s="261" t="str">
        <f t="shared" si="15"/>
        <v>PEFemale60-64</v>
      </c>
      <c r="F977" s="261">
        <v>2521</v>
      </c>
      <c r="G977" s="261">
        <v>470</v>
      </c>
    </row>
    <row r="978" spans="2:7" x14ac:dyDescent="0.2">
      <c r="B978" s="261" t="s">
        <v>56</v>
      </c>
      <c r="C978" s="261" t="s">
        <v>48</v>
      </c>
      <c r="D978" s="265" t="s">
        <v>82</v>
      </c>
      <c r="E978" s="261" t="str">
        <f t="shared" si="15"/>
        <v>PEFemale65-69</v>
      </c>
      <c r="F978" s="261">
        <v>3089</v>
      </c>
      <c r="G978" s="261">
        <v>514</v>
      </c>
    </row>
    <row r="979" spans="2:7" x14ac:dyDescent="0.2">
      <c r="B979" s="261" t="s">
        <v>56</v>
      </c>
      <c r="C979" s="261" t="s">
        <v>48</v>
      </c>
      <c r="D979" s="265" t="s">
        <v>19</v>
      </c>
      <c r="E979" s="261" t="str">
        <f t="shared" si="15"/>
        <v>PEFemale70-74</v>
      </c>
      <c r="F979" s="261">
        <v>3713</v>
      </c>
      <c r="G979" s="261">
        <v>608</v>
      </c>
    </row>
    <row r="980" spans="2:7" x14ac:dyDescent="0.2">
      <c r="B980" s="261" t="s">
        <v>56</v>
      </c>
      <c r="C980" s="261" t="s">
        <v>48</v>
      </c>
      <c r="D980" s="265" t="s">
        <v>20</v>
      </c>
      <c r="E980" s="261" t="str">
        <f t="shared" si="15"/>
        <v>PEFemale75-79</v>
      </c>
      <c r="F980" s="261">
        <v>4171</v>
      </c>
      <c r="G980" s="261">
        <v>610</v>
      </c>
    </row>
    <row r="981" spans="2:7" x14ac:dyDescent="0.2">
      <c r="B981" s="261" t="s">
        <v>56</v>
      </c>
      <c r="C981" s="261" t="s">
        <v>48</v>
      </c>
      <c r="D981" s="265" t="s">
        <v>21</v>
      </c>
      <c r="E981" s="261" t="str">
        <f t="shared" si="15"/>
        <v>PEFemale80-84</v>
      </c>
      <c r="F981" s="261">
        <v>4598</v>
      </c>
      <c r="G981" s="261">
        <v>642</v>
      </c>
    </row>
    <row r="982" spans="2:7" x14ac:dyDescent="0.2">
      <c r="B982" s="261" t="s">
        <v>56</v>
      </c>
      <c r="C982" s="261" t="s">
        <v>48</v>
      </c>
      <c r="D982" s="265" t="s">
        <v>22</v>
      </c>
      <c r="E982" s="261" t="str">
        <f t="shared" si="15"/>
        <v>PEFemale85-89</v>
      </c>
      <c r="F982" s="261">
        <v>3697</v>
      </c>
      <c r="G982" s="261">
        <v>471</v>
      </c>
    </row>
    <row r="983" spans="2:7" x14ac:dyDescent="0.2">
      <c r="B983" s="261" t="s">
        <v>56</v>
      </c>
      <c r="C983" s="261" t="s">
        <v>48</v>
      </c>
      <c r="D983" s="265" t="s">
        <v>5</v>
      </c>
      <c r="E983" s="261" t="str">
        <f t="shared" si="15"/>
        <v>PEFemale90+</v>
      </c>
      <c r="F983" s="261">
        <v>4404</v>
      </c>
      <c r="G983" s="261">
        <v>438</v>
      </c>
    </row>
    <row r="984" spans="2:7" x14ac:dyDescent="0.2">
      <c r="B984" s="261" t="s">
        <v>56</v>
      </c>
      <c r="C984" s="261" t="s">
        <v>47</v>
      </c>
      <c r="D984" s="265">
        <v>0</v>
      </c>
      <c r="E984" s="261" t="str">
        <f t="shared" si="15"/>
        <v>PEMale0</v>
      </c>
      <c r="F984" s="261">
        <v>830</v>
      </c>
      <c r="G984" s="261">
        <v>17</v>
      </c>
    </row>
    <row r="985" spans="2:7" x14ac:dyDescent="0.2">
      <c r="B985" s="261" t="s">
        <v>56</v>
      </c>
      <c r="C985" s="261" t="s">
        <v>47</v>
      </c>
      <c r="D985" s="265" t="s">
        <v>18</v>
      </c>
      <c r="E985" s="261" t="str">
        <f t="shared" si="15"/>
        <v>PEMale1-4</v>
      </c>
      <c r="F985" s="261">
        <v>126</v>
      </c>
      <c r="G985" s="261">
        <v>2</v>
      </c>
    </row>
    <row r="986" spans="2:7" x14ac:dyDescent="0.2">
      <c r="B986" s="261" t="s">
        <v>56</v>
      </c>
      <c r="C986" s="261" t="s">
        <v>47</v>
      </c>
      <c r="D986" s="265" t="s">
        <v>70</v>
      </c>
      <c r="E986" s="261" t="str">
        <f t="shared" si="15"/>
        <v>PEMale5-9</v>
      </c>
      <c r="F986" s="261">
        <v>87</v>
      </c>
      <c r="G986" s="261">
        <v>2</v>
      </c>
    </row>
    <row r="987" spans="2:7" x14ac:dyDescent="0.2">
      <c r="B987" s="261" t="s">
        <v>56</v>
      </c>
      <c r="C987" s="261" t="s">
        <v>47</v>
      </c>
      <c r="D987" s="265" t="s">
        <v>71</v>
      </c>
      <c r="E987" s="261" t="str">
        <f t="shared" si="15"/>
        <v>PEMale10-14</v>
      </c>
      <c r="F987" s="261">
        <v>100</v>
      </c>
      <c r="G987" s="261">
        <v>2</v>
      </c>
    </row>
    <row r="988" spans="2:7" x14ac:dyDescent="0.2">
      <c r="B988" s="261" t="s">
        <v>56</v>
      </c>
      <c r="C988" s="261" t="s">
        <v>47</v>
      </c>
      <c r="D988" s="265" t="s">
        <v>72</v>
      </c>
      <c r="E988" s="261" t="str">
        <f t="shared" si="15"/>
        <v>PEMale15-19</v>
      </c>
      <c r="F988" s="261">
        <v>782</v>
      </c>
      <c r="G988" s="261">
        <v>10</v>
      </c>
    </row>
    <row r="989" spans="2:7" x14ac:dyDescent="0.2">
      <c r="B989" s="261" t="s">
        <v>56</v>
      </c>
      <c r="C989" s="261" t="s">
        <v>47</v>
      </c>
      <c r="D989" s="265" t="s">
        <v>73</v>
      </c>
      <c r="E989" s="261" t="str">
        <f t="shared" si="15"/>
        <v>PEMale20-24</v>
      </c>
      <c r="F989" s="261">
        <v>1292</v>
      </c>
      <c r="G989" s="261">
        <v>19</v>
      </c>
    </row>
    <row r="990" spans="2:7" x14ac:dyDescent="0.2">
      <c r="B990" s="261" t="s">
        <v>56</v>
      </c>
      <c r="C990" s="261" t="s">
        <v>47</v>
      </c>
      <c r="D990" s="265" t="s">
        <v>74</v>
      </c>
      <c r="E990" s="261" t="str">
        <f t="shared" si="15"/>
        <v>PEMale25-29</v>
      </c>
      <c r="F990" s="261">
        <v>1202</v>
      </c>
      <c r="G990" s="261">
        <v>31</v>
      </c>
    </row>
    <row r="991" spans="2:7" x14ac:dyDescent="0.2">
      <c r="B991" s="261" t="s">
        <v>56</v>
      </c>
      <c r="C991" s="261" t="s">
        <v>47</v>
      </c>
      <c r="D991" s="265" t="s">
        <v>75</v>
      </c>
      <c r="E991" s="261" t="str">
        <f t="shared" si="15"/>
        <v>PEMale30-34</v>
      </c>
      <c r="F991" s="261">
        <v>1243</v>
      </c>
      <c r="G991" s="261">
        <v>78</v>
      </c>
    </row>
    <row r="992" spans="2:7" x14ac:dyDescent="0.2">
      <c r="B992" s="261" t="s">
        <v>56</v>
      </c>
      <c r="C992" s="261" t="s">
        <v>47</v>
      </c>
      <c r="D992" s="265" t="s">
        <v>76</v>
      </c>
      <c r="E992" s="261" t="str">
        <f t="shared" si="15"/>
        <v>PEMale35-39</v>
      </c>
      <c r="F992" s="261">
        <v>1397</v>
      </c>
      <c r="G992" s="261">
        <v>112</v>
      </c>
    </row>
    <row r="993" spans="2:7" x14ac:dyDescent="0.2">
      <c r="B993" s="261" t="s">
        <v>56</v>
      </c>
      <c r="C993" s="261" t="s">
        <v>47</v>
      </c>
      <c r="D993" s="265" t="s">
        <v>77</v>
      </c>
      <c r="E993" s="261" t="str">
        <f t="shared" si="15"/>
        <v>PEMale40-44</v>
      </c>
      <c r="F993" s="261">
        <v>1630</v>
      </c>
      <c r="G993" s="261">
        <v>179</v>
      </c>
    </row>
    <row r="994" spans="2:7" x14ac:dyDescent="0.2">
      <c r="B994" s="261" t="s">
        <v>56</v>
      </c>
      <c r="C994" s="261" t="s">
        <v>47</v>
      </c>
      <c r="D994" s="265" t="s">
        <v>78</v>
      </c>
      <c r="E994" s="261" t="str">
        <f t="shared" si="15"/>
        <v>PEMale45-49</v>
      </c>
      <c r="F994" s="261">
        <v>1889</v>
      </c>
      <c r="G994" s="261">
        <v>214</v>
      </c>
    </row>
    <row r="995" spans="2:7" x14ac:dyDescent="0.2">
      <c r="B995" s="261" t="s">
        <v>56</v>
      </c>
      <c r="C995" s="261" t="s">
        <v>47</v>
      </c>
      <c r="D995" s="265" t="s">
        <v>79</v>
      </c>
      <c r="E995" s="261" t="str">
        <f t="shared" si="15"/>
        <v>PEMale50-54</v>
      </c>
      <c r="F995" s="261">
        <v>2479</v>
      </c>
      <c r="G995" s="261">
        <v>331</v>
      </c>
    </row>
    <row r="996" spans="2:7" x14ac:dyDescent="0.2">
      <c r="B996" s="261" t="s">
        <v>56</v>
      </c>
      <c r="C996" s="261" t="s">
        <v>47</v>
      </c>
      <c r="D996" s="265" t="s">
        <v>80</v>
      </c>
      <c r="E996" s="261" t="str">
        <f t="shared" si="15"/>
        <v>PEMale55-59</v>
      </c>
      <c r="F996" s="261">
        <v>2947</v>
      </c>
      <c r="G996" s="261">
        <v>421</v>
      </c>
    </row>
    <row r="997" spans="2:7" x14ac:dyDescent="0.2">
      <c r="B997" s="261" t="s">
        <v>56</v>
      </c>
      <c r="C997" s="261" t="s">
        <v>47</v>
      </c>
      <c r="D997" s="265" t="s">
        <v>81</v>
      </c>
      <c r="E997" s="261" t="str">
        <f t="shared" si="15"/>
        <v>PEMale60-64</v>
      </c>
      <c r="F997" s="261">
        <v>3506</v>
      </c>
      <c r="G997" s="261">
        <v>543</v>
      </c>
    </row>
    <row r="998" spans="2:7" x14ac:dyDescent="0.2">
      <c r="B998" s="261" t="s">
        <v>56</v>
      </c>
      <c r="C998" s="261" t="s">
        <v>47</v>
      </c>
      <c r="D998" s="265" t="s">
        <v>82</v>
      </c>
      <c r="E998" s="261" t="str">
        <f t="shared" si="15"/>
        <v>PEMale65-69</v>
      </c>
      <c r="F998" s="261">
        <v>3995</v>
      </c>
      <c r="G998" s="261">
        <v>665</v>
      </c>
    </row>
    <row r="999" spans="2:7" x14ac:dyDescent="0.2">
      <c r="B999" s="261" t="s">
        <v>56</v>
      </c>
      <c r="C999" s="261" t="s">
        <v>47</v>
      </c>
      <c r="D999" s="265" t="s">
        <v>19</v>
      </c>
      <c r="E999" s="261" t="str">
        <f t="shared" si="15"/>
        <v>PEMale70-74</v>
      </c>
      <c r="F999" s="261">
        <v>4410</v>
      </c>
      <c r="G999" s="261">
        <v>765</v>
      </c>
    </row>
    <row r="1000" spans="2:7" x14ac:dyDescent="0.2">
      <c r="B1000" s="261" t="s">
        <v>56</v>
      </c>
      <c r="C1000" s="261" t="s">
        <v>47</v>
      </c>
      <c r="D1000" s="265" t="s">
        <v>20</v>
      </c>
      <c r="E1000" s="261" t="str">
        <f t="shared" si="15"/>
        <v>PEMale75-79</v>
      </c>
      <c r="F1000" s="261">
        <v>4272</v>
      </c>
      <c r="G1000" s="261">
        <v>719</v>
      </c>
    </row>
    <row r="1001" spans="2:7" x14ac:dyDescent="0.2">
      <c r="B1001" s="261" t="s">
        <v>56</v>
      </c>
      <c r="C1001" s="261" t="s">
        <v>47</v>
      </c>
      <c r="D1001" s="265" t="s">
        <v>21</v>
      </c>
      <c r="E1001" s="261" t="str">
        <f t="shared" si="15"/>
        <v>PEMale80-84</v>
      </c>
      <c r="F1001" s="261">
        <v>3990</v>
      </c>
      <c r="G1001" s="261">
        <v>642</v>
      </c>
    </row>
    <row r="1002" spans="2:7" x14ac:dyDescent="0.2">
      <c r="B1002" s="261" t="s">
        <v>56</v>
      </c>
      <c r="C1002" s="261" t="s">
        <v>47</v>
      </c>
      <c r="D1002" s="265" t="s">
        <v>22</v>
      </c>
      <c r="E1002" s="261" t="str">
        <f t="shared" si="15"/>
        <v>PEMale85-89</v>
      </c>
      <c r="F1002" s="261">
        <v>2735</v>
      </c>
      <c r="G1002" s="261">
        <v>431</v>
      </c>
    </row>
    <row r="1003" spans="2:7" x14ac:dyDescent="0.2">
      <c r="B1003" s="261" t="s">
        <v>56</v>
      </c>
      <c r="C1003" s="261" t="s">
        <v>47</v>
      </c>
      <c r="D1003" s="265" t="s">
        <v>5</v>
      </c>
      <c r="E1003" s="261" t="str">
        <f t="shared" si="15"/>
        <v>PEMale90+</v>
      </c>
      <c r="F1003" s="261">
        <v>2693</v>
      </c>
      <c r="G1003" s="261">
        <v>333</v>
      </c>
    </row>
    <row r="1004" spans="2:7" x14ac:dyDescent="0.2">
      <c r="B1004" s="261" t="s">
        <v>56</v>
      </c>
      <c r="C1004" s="261" t="s">
        <v>3</v>
      </c>
      <c r="D1004" s="265">
        <v>0</v>
      </c>
      <c r="E1004" s="261" t="str">
        <f t="shared" si="15"/>
        <v>PETotal0</v>
      </c>
      <c r="F1004" s="261">
        <v>1470</v>
      </c>
      <c r="G1004" s="261">
        <v>24</v>
      </c>
    </row>
    <row r="1005" spans="2:7" x14ac:dyDescent="0.2">
      <c r="B1005" s="261" t="s">
        <v>56</v>
      </c>
      <c r="C1005" s="261" t="s">
        <v>3</v>
      </c>
      <c r="D1005" s="265" t="s">
        <v>18</v>
      </c>
      <c r="E1005" s="261" t="str">
        <f t="shared" si="15"/>
        <v>PETotal1-4</v>
      </c>
      <c r="F1005" s="261">
        <v>231</v>
      </c>
      <c r="G1005" s="261">
        <v>9</v>
      </c>
    </row>
    <row r="1006" spans="2:7" x14ac:dyDescent="0.2">
      <c r="B1006" s="261" t="s">
        <v>56</v>
      </c>
      <c r="C1006" s="261" t="s">
        <v>3</v>
      </c>
      <c r="D1006" s="265" t="s">
        <v>70</v>
      </c>
      <c r="E1006" s="261" t="str">
        <f t="shared" si="15"/>
        <v>PETotal5-9</v>
      </c>
      <c r="F1006" s="261">
        <v>141</v>
      </c>
      <c r="G1006" s="261">
        <v>5</v>
      </c>
    </row>
    <row r="1007" spans="2:7" x14ac:dyDescent="0.2">
      <c r="B1007" s="261" t="s">
        <v>56</v>
      </c>
      <c r="C1007" s="261" t="s">
        <v>3</v>
      </c>
      <c r="D1007" s="265" t="s">
        <v>71</v>
      </c>
      <c r="E1007" s="261" t="str">
        <f t="shared" si="15"/>
        <v>PETotal10-14</v>
      </c>
      <c r="F1007" s="261">
        <v>204</v>
      </c>
      <c r="G1007" s="261">
        <v>9</v>
      </c>
    </row>
    <row r="1008" spans="2:7" x14ac:dyDescent="0.2">
      <c r="B1008" s="261" t="s">
        <v>56</v>
      </c>
      <c r="C1008" s="261" t="s">
        <v>3</v>
      </c>
      <c r="D1008" s="265" t="s">
        <v>72</v>
      </c>
      <c r="E1008" s="261" t="str">
        <f t="shared" si="15"/>
        <v>PETotal15-19</v>
      </c>
      <c r="F1008" s="261">
        <v>970</v>
      </c>
      <c r="G1008" s="261">
        <v>21</v>
      </c>
    </row>
    <row r="1009" spans="2:7" x14ac:dyDescent="0.2">
      <c r="B1009" s="261" t="s">
        <v>56</v>
      </c>
      <c r="C1009" s="261" t="s">
        <v>3</v>
      </c>
      <c r="D1009" s="265" t="s">
        <v>73</v>
      </c>
      <c r="E1009" s="261" t="str">
        <f t="shared" si="15"/>
        <v>PETotal20-24</v>
      </c>
      <c r="F1009" s="261">
        <v>1532</v>
      </c>
      <c r="G1009" s="261">
        <v>40</v>
      </c>
    </row>
    <row r="1010" spans="2:7" x14ac:dyDescent="0.2">
      <c r="B1010" s="261" t="s">
        <v>56</v>
      </c>
      <c r="C1010" s="261" t="s">
        <v>3</v>
      </c>
      <c r="D1010" s="265" t="s">
        <v>74</v>
      </c>
      <c r="E1010" s="261" t="str">
        <f t="shared" si="15"/>
        <v>PETotal25-29</v>
      </c>
      <c r="F1010" s="261">
        <v>1500</v>
      </c>
      <c r="G1010" s="261">
        <v>62</v>
      </c>
    </row>
    <row r="1011" spans="2:7" x14ac:dyDescent="0.2">
      <c r="B1011" s="261" t="s">
        <v>56</v>
      </c>
      <c r="C1011" s="261" t="s">
        <v>3</v>
      </c>
      <c r="D1011" s="265" t="s">
        <v>75</v>
      </c>
      <c r="E1011" s="261" t="str">
        <f t="shared" si="15"/>
        <v>PETotal30-34</v>
      </c>
      <c r="F1011" s="261">
        <v>1634</v>
      </c>
      <c r="G1011" s="261">
        <v>120</v>
      </c>
    </row>
    <row r="1012" spans="2:7" x14ac:dyDescent="0.2">
      <c r="B1012" s="261" t="s">
        <v>56</v>
      </c>
      <c r="C1012" s="261" t="s">
        <v>3</v>
      </c>
      <c r="D1012" s="265" t="s">
        <v>76</v>
      </c>
      <c r="E1012" s="261" t="str">
        <f t="shared" si="15"/>
        <v>PETotal35-39</v>
      </c>
      <c r="F1012" s="261">
        <v>1950</v>
      </c>
      <c r="G1012" s="261">
        <v>176</v>
      </c>
    </row>
    <row r="1013" spans="2:7" x14ac:dyDescent="0.2">
      <c r="B1013" s="261" t="s">
        <v>56</v>
      </c>
      <c r="C1013" s="261" t="s">
        <v>3</v>
      </c>
      <c r="D1013" s="265" t="s">
        <v>77</v>
      </c>
      <c r="E1013" s="261" t="str">
        <f t="shared" si="15"/>
        <v>PETotal40-44</v>
      </c>
      <c r="F1013" s="261">
        <v>2513</v>
      </c>
      <c r="G1013" s="261">
        <v>272</v>
      </c>
    </row>
    <row r="1014" spans="2:7" x14ac:dyDescent="0.2">
      <c r="B1014" s="261" t="s">
        <v>56</v>
      </c>
      <c r="C1014" s="261" t="s">
        <v>3</v>
      </c>
      <c r="D1014" s="265" t="s">
        <v>78</v>
      </c>
      <c r="E1014" s="261" t="str">
        <f t="shared" si="15"/>
        <v>PETotal45-49</v>
      </c>
      <c r="F1014" s="261">
        <v>2981</v>
      </c>
      <c r="G1014" s="261">
        <v>353</v>
      </c>
    </row>
    <row r="1015" spans="2:7" x14ac:dyDescent="0.2">
      <c r="B1015" s="261" t="s">
        <v>56</v>
      </c>
      <c r="C1015" s="261" t="s">
        <v>3</v>
      </c>
      <c r="D1015" s="265" t="s">
        <v>79</v>
      </c>
      <c r="E1015" s="261" t="str">
        <f t="shared" si="15"/>
        <v>PETotal50-54</v>
      </c>
      <c r="F1015" s="261">
        <v>4059</v>
      </c>
      <c r="G1015" s="261">
        <v>573</v>
      </c>
    </row>
    <row r="1016" spans="2:7" x14ac:dyDescent="0.2">
      <c r="B1016" s="261" t="s">
        <v>56</v>
      </c>
      <c r="C1016" s="261" t="s">
        <v>3</v>
      </c>
      <c r="D1016" s="265" t="s">
        <v>80</v>
      </c>
      <c r="E1016" s="261" t="str">
        <f t="shared" si="15"/>
        <v>PETotal55-59</v>
      </c>
      <c r="F1016" s="261">
        <v>4966</v>
      </c>
      <c r="G1016" s="261">
        <v>739</v>
      </c>
    </row>
    <row r="1017" spans="2:7" x14ac:dyDescent="0.2">
      <c r="B1017" s="261" t="s">
        <v>56</v>
      </c>
      <c r="C1017" s="261" t="s">
        <v>3</v>
      </c>
      <c r="D1017" s="265" t="s">
        <v>81</v>
      </c>
      <c r="E1017" s="261" t="str">
        <f t="shared" si="15"/>
        <v>PETotal60-64</v>
      </c>
      <c r="F1017" s="261">
        <v>6027</v>
      </c>
      <c r="G1017" s="261">
        <v>1013</v>
      </c>
    </row>
    <row r="1018" spans="2:7" x14ac:dyDescent="0.2">
      <c r="B1018" s="261" t="s">
        <v>56</v>
      </c>
      <c r="C1018" s="261" t="s">
        <v>3</v>
      </c>
      <c r="D1018" s="265" t="s">
        <v>82</v>
      </c>
      <c r="E1018" s="261" t="str">
        <f t="shared" si="15"/>
        <v>PETotal65-69</v>
      </c>
      <c r="F1018" s="261">
        <v>7084</v>
      </c>
      <c r="G1018" s="261">
        <v>1179</v>
      </c>
    </row>
    <row r="1019" spans="2:7" x14ac:dyDescent="0.2">
      <c r="B1019" s="261" t="s">
        <v>56</v>
      </c>
      <c r="C1019" s="261" t="s">
        <v>3</v>
      </c>
      <c r="D1019" s="265" t="s">
        <v>19</v>
      </c>
      <c r="E1019" s="261" t="str">
        <f t="shared" si="15"/>
        <v>PETotal70-74</v>
      </c>
      <c r="F1019" s="261">
        <v>8123</v>
      </c>
      <c r="G1019" s="261">
        <v>1373</v>
      </c>
    </row>
    <row r="1020" spans="2:7" x14ac:dyDescent="0.2">
      <c r="B1020" s="261" t="s">
        <v>56</v>
      </c>
      <c r="C1020" s="261" t="s">
        <v>3</v>
      </c>
      <c r="D1020" s="265" t="s">
        <v>20</v>
      </c>
      <c r="E1020" s="261" t="str">
        <f t="shared" si="15"/>
        <v>PETotal75-79</v>
      </c>
      <c r="F1020" s="261">
        <v>8443</v>
      </c>
      <c r="G1020" s="261">
        <v>1329</v>
      </c>
    </row>
    <row r="1021" spans="2:7" x14ac:dyDescent="0.2">
      <c r="B1021" s="261" t="s">
        <v>56</v>
      </c>
      <c r="C1021" s="261" t="s">
        <v>3</v>
      </c>
      <c r="D1021" s="265" t="s">
        <v>21</v>
      </c>
      <c r="E1021" s="261" t="str">
        <f t="shared" si="15"/>
        <v>PETotal80-84</v>
      </c>
      <c r="F1021" s="261">
        <v>8588</v>
      </c>
      <c r="G1021" s="261">
        <v>1284</v>
      </c>
    </row>
    <row r="1022" spans="2:7" x14ac:dyDescent="0.2">
      <c r="B1022" s="261" t="s">
        <v>56</v>
      </c>
      <c r="C1022" s="261" t="s">
        <v>3</v>
      </c>
      <c r="D1022" s="265" t="s">
        <v>22</v>
      </c>
      <c r="E1022" s="261" t="str">
        <f t="shared" si="15"/>
        <v>PETotal85-89</v>
      </c>
      <c r="F1022" s="261">
        <v>6432</v>
      </c>
      <c r="G1022" s="261">
        <v>902</v>
      </c>
    </row>
    <row r="1023" spans="2:7" x14ac:dyDescent="0.2">
      <c r="B1023" s="261" t="s">
        <v>56</v>
      </c>
      <c r="C1023" s="261" t="s">
        <v>3</v>
      </c>
      <c r="D1023" s="265" t="s">
        <v>5</v>
      </c>
      <c r="E1023" s="261" t="str">
        <f t="shared" si="15"/>
        <v>PETotal90+</v>
      </c>
      <c r="F1023" s="261">
        <v>7097</v>
      </c>
      <c r="G1023" s="261">
        <v>771</v>
      </c>
    </row>
    <row r="1024" spans="2:7" x14ac:dyDescent="0.2">
      <c r="B1024" s="261" t="s">
        <v>51</v>
      </c>
      <c r="C1024" s="261" t="s">
        <v>48</v>
      </c>
      <c r="D1024" s="265">
        <v>0</v>
      </c>
      <c r="E1024" s="261" t="str">
        <f t="shared" si="15"/>
        <v>PIFemale0</v>
      </c>
      <c r="F1024" s="261">
        <v>259</v>
      </c>
      <c r="G1024" s="261">
        <v>0</v>
      </c>
    </row>
    <row r="1025" spans="2:7" x14ac:dyDescent="0.2">
      <c r="B1025" s="261" t="s">
        <v>51</v>
      </c>
      <c r="C1025" s="261" t="s">
        <v>48</v>
      </c>
      <c r="D1025" s="265" t="s">
        <v>18</v>
      </c>
      <c r="E1025" s="261" t="str">
        <f t="shared" si="15"/>
        <v>PIFemale1-4</v>
      </c>
      <c r="F1025" s="261">
        <v>48</v>
      </c>
      <c r="G1025" s="261">
        <v>1</v>
      </c>
    </row>
    <row r="1026" spans="2:7" x14ac:dyDescent="0.2">
      <c r="B1026" s="261" t="s">
        <v>51</v>
      </c>
      <c r="C1026" s="261" t="s">
        <v>48</v>
      </c>
      <c r="D1026" s="265" t="s">
        <v>70</v>
      </c>
      <c r="E1026" s="261" t="str">
        <f t="shared" si="15"/>
        <v>PIFemale5-9</v>
      </c>
      <c r="F1026" s="261">
        <v>24</v>
      </c>
      <c r="G1026" s="261">
        <v>0</v>
      </c>
    </row>
    <row r="1027" spans="2:7" x14ac:dyDescent="0.2">
      <c r="B1027" s="261" t="s">
        <v>51</v>
      </c>
      <c r="C1027" s="261" t="s">
        <v>48</v>
      </c>
      <c r="D1027" s="265" t="s">
        <v>71</v>
      </c>
      <c r="E1027" s="261" t="str">
        <f t="shared" si="15"/>
        <v>PIFemale10-14</v>
      </c>
      <c r="F1027" s="261">
        <v>39</v>
      </c>
      <c r="G1027" s="261">
        <v>2</v>
      </c>
    </row>
    <row r="1028" spans="2:7" x14ac:dyDescent="0.2">
      <c r="B1028" s="261" t="s">
        <v>51</v>
      </c>
      <c r="C1028" s="261" t="s">
        <v>48</v>
      </c>
      <c r="D1028" s="265" t="s">
        <v>72</v>
      </c>
      <c r="E1028" s="261" t="str">
        <f t="shared" si="15"/>
        <v>PIFemale15-19</v>
      </c>
      <c r="F1028" s="261">
        <v>63</v>
      </c>
      <c r="G1028" s="261">
        <v>2</v>
      </c>
    </row>
    <row r="1029" spans="2:7" x14ac:dyDescent="0.2">
      <c r="B1029" s="261" t="s">
        <v>51</v>
      </c>
      <c r="C1029" s="261" t="s">
        <v>48</v>
      </c>
      <c r="D1029" s="265" t="s">
        <v>73</v>
      </c>
      <c r="E1029" s="261" t="str">
        <f t="shared" ref="E1029:E1092" si="16">_xlfn.CONCAT(B1029,C1029,D1029)</f>
        <v>PIFemale20-24</v>
      </c>
      <c r="F1029" s="261">
        <v>98</v>
      </c>
      <c r="G1029" s="261">
        <v>4</v>
      </c>
    </row>
    <row r="1030" spans="2:7" x14ac:dyDescent="0.2">
      <c r="B1030" s="261" t="s">
        <v>51</v>
      </c>
      <c r="C1030" s="261" t="s">
        <v>48</v>
      </c>
      <c r="D1030" s="265" t="s">
        <v>74</v>
      </c>
      <c r="E1030" s="261" t="str">
        <f t="shared" si="16"/>
        <v>PIFemale25-29</v>
      </c>
      <c r="F1030" s="261">
        <v>89</v>
      </c>
      <c r="G1030" s="261">
        <v>8</v>
      </c>
    </row>
    <row r="1031" spans="2:7" x14ac:dyDescent="0.2">
      <c r="B1031" s="261" t="s">
        <v>51</v>
      </c>
      <c r="C1031" s="261" t="s">
        <v>48</v>
      </c>
      <c r="D1031" s="265" t="s">
        <v>75</v>
      </c>
      <c r="E1031" s="261" t="str">
        <f t="shared" si="16"/>
        <v>PIFemale30-34</v>
      </c>
      <c r="F1031" s="261">
        <v>140</v>
      </c>
      <c r="G1031" s="261">
        <v>13</v>
      </c>
    </row>
    <row r="1032" spans="2:7" x14ac:dyDescent="0.2">
      <c r="B1032" s="261" t="s">
        <v>51</v>
      </c>
      <c r="C1032" s="261" t="s">
        <v>48</v>
      </c>
      <c r="D1032" s="265" t="s">
        <v>76</v>
      </c>
      <c r="E1032" s="261" t="str">
        <f t="shared" si="16"/>
        <v>PIFemale35-39</v>
      </c>
      <c r="F1032" s="261">
        <v>184</v>
      </c>
      <c r="G1032" s="261">
        <v>16</v>
      </c>
    </row>
    <row r="1033" spans="2:7" x14ac:dyDescent="0.2">
      <c r="B1033" s="261" t="s">
        <v>51</v>
      </c>
      <c r="C1033" s="261" t="s">
        <v>48</v>
      </c>
      <c r="D1033" s="265" t="s">
        <v>77</v>
      </c>
      <c r="E1033" s="261" t="str">
        <f t="shared" si="16"/>
        <v>PIFemale40-44</v>
      </c>
      <c r="F1033" s="261">
        <v>237</v>
      </c>
      <c r="G1033" s="261">
        <v>26</v>
      </c>
    </row>
    <row r="1034" spans="2:7" x14ac:dyDescent="0.2">
      <c r="B1034" s="261" t="s">
        <v>51</v>
      </c>
      <c r="C1034" s="261" t="s">
        <v>48</v>
      </c>
      <c r="D1034" s="265" t="s">
        <v>78</v>
      </c>
      <c r="E1034" s="261" t="str">
        <f t="shared" si="16"/>
        <v>PIFemale45-49</v>
      </c>
      <c r="F1034" s="261">
        <v>317</v>
      </c>
      <c r="G1034" s="261">
        <v>44</v>
      </c>
    </row>
    <row r="1035" spans="2:7" x14ac:dyDescent="0.2">
      <c r="B1035" s="261" t="s">
        <v>51</v>
      </c>
      <c r="C1035" s="261" t="s">
        <v>48</v>
      </c>
      <c r="D1035" s="265" t="s">
        <v>79</v>
      </c>
      <c r="E1035" s="261" t="str">
        <f t="shared" si="16"/>
        <v>PIFemale50-54</v>
      </c>
      <c r="F1035" s="261">
        <v>379</v>
      </c>
      <c r="G1035" s="261">
        <v>53</v>
      </c>
    </row>
    <row r="1036" spans="2:7" x14ac:dyDescent="0.2">
      <c r="B1036" s="261" t="s">
        <v>51</v>
      </c>
      <c r="C1036" s="261" t="s">
        <v>48</v>
      </c>
      <c r="D1036" s="265" t="s">
        <v>80</v>
      </c>
      <c r="E1036" s="261" t="str">
        <f t="shared" si="16"/>
        <v>PIFemale55-59</v>
      </c>
      <c r="F1036" s="261">
        <v>464</v>
      </c>
      <c r="G1036" s="261">
        <v>58</v>
      </c>
    </row>
    <row r="1037" spans="2:7" x14ac:dyDescent="0.2">
      <c r="B1037" s="261" t="s">
        <v>51</v>
      </c>
      <c r="C1037" s="261" t="s">
        <v>48</v>
      </c>
      <c r="D1037" s="265" t="s">
        <v>81</v>
      </c>
      <c r="E1037" s="261" t="str">
        <f t="shared" si="16"/>
        <v>PIFemale60-64</v>
      </c>
      <c r="F1037" s="261">
        <v>654</v>
      </c>
      <c r="G1037" s="261">
        <v>86</v>
      </c>
    </row>
    <row r="1038" spans="2:7" x14ac:dyDescent="0.2">
      <c r="B1038" s="261" t="s">
        <v>51</v>
      </c>
      <c r="C1038" s="261" t="s">
        <v>48</v>
      </c>
      <c r="D1038" s="265" t="s">
        <v>82</v>
      </c>
      <c r="E1038" s="261" t="str">
        <f t="shared" si="16"/>
        <v>PIFemale65-69</v>
      </c>
      <c r="F1038" s="261">
        <v>793</v>
      </c>
      <c r="G1038" s="261">
        <v>133</v>
      </c>
    </row>
    <row r="1039" spans="2:7" x14ac:dyDescent="0.2">
      <c r="B1039" s="261" t="s">
        <v>51</v>
      </c>
      <c r="C1039" s="261" t="s">
        <v>48</v>
      </c>
      <c r="D1039" s="265" t="s">
        <v>19</v>
      </c>
      <c r="E1039" s="261" t="str">
        <f t="shared" si="16"/>
        <v>PIFemale70-74</v>
      </c>
      <c r="F1039" s="261">
        <v>978</v>
      </c>
      <c r="G1039" s="261">
        <v>152</v>
      </c>
    </row>
    <row r="1040" spans="2:7" x14ac:dyDescent="0.2">
      <c r="B1040" s="261" t="s">
        <v>51</v>
      </c>
      <c r="C1040" s="261" t="s">
        <v>48</v>
      </c>
      <c r="D1040" s="265" t="s">
        <v>20</v>
      </c>
      <c r="E1040" s="261" t="str">
        <f t="shared" si="16"/>
        <v>PIFemale75-79</v>
      </c>
      <c r="F1040" s="261">
        <v>1127</v>
      </c>
      <c r="G1040" s="261">
        <v>142</v>
      </c>
    </row>
    <row r="1041" spans="2:7" x14ac:dyDescent="0.2">
      <c r="B1041" s="261" t="s">
        <v>51</v>
      </c>
      <c r="C1041" s="261" t="s">
        <v>48</v>
      </c>
      <c r="D1041" s="265" t="s">
        <v>21</v>
      </c>
      <c r="E1041" s="261" t="str">
        <f t="shared" si="16"/>
        <v>PIFemale80-84</v>
      </c>
      <c r="F1041" s="261">
        <v>1413</v>
      </c>
      <c r="G1041" s="261">
        <v>154</v>
      </c>
    </row>
    <row r="1042" spans="2:7" x14ac:dyDescent="0.2">
      <c r="B1042" s="261" t="s">
        <v>51</v>
      </c>
      <c r="C1042" s="261" t="s">
        <v>48</v>
      </c>
      <c r="D1042" s="265" t="s">
        <v>22</v>
      </c>
      <c r="E1042" s="261" t="str">
        <f t="shared" si="16"/>
        <v>PIFemale85-89</v>
      </c>
      <c r="F1042" s="261">
        <v>1182</v>
      </c>
      <c r="G1042" s="261">
        <v>141</v>
      </c>
    </row>
    <row r="1043" spans="2:7" x14ac:dyDescent="0.2">
      <c r="B1043" s="261" t="s">
        <v>51</v>
      </c>
      <c r="C1043" s="261" t="s">
        <v>48</v>
      </c>
      <c r="D1043" s="265" t="s">
        <v>5</v>
      </c>
      <c r="E1043" s="261" t="str">
        <f t="shared" si="16"/>
        <v>PIFemale90+</v>
      </c>
      <c r="F1043" s="261">
        <v>1434</v>
      </c>
      <c r="G1043" s="261">
        <v>109</v>
      </c>
    </row>
    <row r="1044" spans="2:7" x14ac:dyDescent="0.2">
      <c r="B1044" s="261" t="s">
        <v>51</v>
      </c>
      <c r="C1044" s="261" t="s">
        <v>47</v>
      </c>
      <c r="D1044" s="265">
        <v>0</v>
      </c>
      <c r="E1044" s="261" t="str">
        <f t="shared" si="16"/>
        <v>PIMale0</v>
      </c>
      <c r="F1044" s="261">
        <v>352</v>
      </c>
      <c r="G1044" s="261">
        <v>1</v>
      </c>
    </row>
    <row r="1045" spans="2:7" x14ac:dyDescent="0.2">
      <c r="B1045" s="261" t="s">
        <v>51</v>
      </c>
      <c r="C1045" s="261" t="s">
        <v>47</v>
      </c>
      <c r="D1045" s="265" t="s">
        <v>18</v>
      </c>
      <c r="E1045" s="261" t="str">
        <f t="shared" si="16"/>
        <v>PIMale1-4</v>
      </c>
      <c r="F1045" s="261">
        <v>48</v>
      </c>
      <c r="G1045" s="261">
        <v>2</v>
      </c>
    </row>
    <row r="1046" spans="2:7" x14ac:dyDescent="0.2">
      <c r="B1046" s="261" t="s">
        <v>51</v>
      </c>
      <c r="C1046" s="261" t="s">
        <v>47</v>
      </c>
      <c r="D1046" s="265" t="s">
        <v>70</v>
      </c>
      <c r="E1046" s="261" t="str">
        <f t="shared" si="16"/>
        <v>PIMale5-9</v>
      </c>
      <c r="F1046" s="261">
        <v>43</v>
      </c>
      <c r="G1046" s="261">
        <v>1</v>
      </c>
    </row>
    <row r="1047" spans="2:7" x14ac:dyDescent="0.2">
      <c r="B1047" s="261" t="s">
        <v>51</v>
      </c>
      <c r="C1047" s="261" t="s">
        <v>47</v>
      </c>
      <c r="D1047" s="265" t="s">
        <v>71</v>
      </c>
      <c r="E1047" s="261" t="str">
        <f t="shared" si="16"/>
        <v>PIMale10-14</v>
      </c>
      <c r="F1047" s="261">
        <v>51</v>
      </c>
      <c r="G1047" s="261">
        <v>1</v>
      </c>
    </row>
    <row r="1048" spans="2:7" x14ac:dyDescent="0.2">
      <c r="B1048" s="261" t="s">
        <v>51</v>
      </c>
      <c r="C1048" s="261" t="s">
        <v>47</v>
      </c>
      <c r="D1048" s="265" t="s">
        <v>72</v>
      </c>
      <c r="E1048" s="261" t="str">
        <f t="shared" si="16"/>
        <v>PIMale15-19</v>
      </c>
      <c r="F1048" s="261">
        <v>201</v>
      </c>
      <c r="G1048" s="261">
        <v>4</v>
      </c>
    </row>
    <row r="1049" spans="2:7" x14ac:dyDescent="0.2">
      <c r="B1049" s="261" t="s">
        <v>51</v>
      </c>
      <c r="C1049" s="261" t="s">
        <v>47</v>
      </c>
      <c r="D1049" s="265" t="s">
        <v>73</v>
      </c>
      <c r="E1049" s="261" t="str">
        <f t="shared" si="16"/>
        <v>PIMale20-24</v>
      </c>
      <c r="F1049" s="261">
        <v>396</v>
      </c>
      <c r="G1049" s="261">
        <v>5</v>
      </c>
    </row>
    <row r="1050" spans="2:7" x14ac:dyDescent="0.2">
      <c r="B1050" s="261" t="s">
        <v>51</v>
      </c>
      <c r="C1050" s="261" t="s">
        <v>47</v>
      </c>
      <c r="D1050" s="265" t="s">
        <v>74</v>
      </c>
      <c r="E1050" s="261" t="str">
        <f t="shared" si="16"/>
        <v>PIMale25-29</v>
      </c>
      <c r="F1050" s="261">
        <v>350</v>
      </c>
      <c r="G1050" s="261">
        <v>14</v>
      </c>
    </row>
    <row r="1051" spans="2:7" x14ac:dyDescent="0.2">
      <c r="B1051" s="261" t="s">
        <v>51</v>
      </c>
      <c r="C1051" s="261" t="s">
        <v>47</v>
      </c>
      <c r="D1051" s="265" t="s">
        <v>75</v>
      </c>
      <c r="E1051" s="261" t="str">
        <f t="shared" si="16"/>
        <v>PIMale30-34</v>
      </c>
      <c r="F1051" s="261">
        <v>410</v>
      </c>
      <c r="G1051" s="261">
        <v>20</v>
      </c>
    </row>
    <row r="1052" spans="2:7" x14ac:dyDescent="0.2">
      <c r="B1052" s="261" t="s">
        <v>51</v>
      </c>
      <c r="C1052" s="261" t="s">
        <v>47</v>
      </c>
      <c r="D1052" s="265" t="s">
        <v>76</v>
      </c>
      <c r="E1052" s="261" t="str">
        <f t="shared" si="16"/>
        <v>PIMale35-39</v>
      </c>
      <c r="F1052" s="261">
        <v>469</v>
      </c>
      <c r="G1052" s="261">
        <v>24</v>
      </c>
    </row>
    <row r="1053" spans="2:7" x14ac:dyDescent="0.2">
      <c r="B1053" s="261" t="s">
        <v>51</v>
      </c>
      <c r="C1053" s="261" t="s">
        <v>47</v>
      </c>
      <c r="D1053" s="265" t="s">
        <v>77</v>
      </c>
      <c r="E1053" s="261" t="str">
        <f t="shared" si="16"/>
        <v>PIMale40-44</v>
      </c>
      <c r="F1053" s="261">
        <v>517</v>
      </c>
      <c r="G1053" s="261">
        <v>47</v>
      </c>
    </row>
    <row r="1054" spans="2:7" x14ac:dyDescent="0.2">
      <c r="B1054" s="261" t="s">
        <v>51</v>
      </c>
      <c r="C1054" s="261" t="s">
        <v>47</v>
      </c>
      <c r="D1054" s="265" t="s">
        <v>78</v>
      </c>
      <c r="E1054" s="261" t="str">
        <f t="shared" si="16"/>
        <v>PIMale45-49</v>
      </c>
      <c r="F1054" s="261">
        <v>588</v>
      </c>
      <c r="G1054" s="261">
        <v>54</v>
      </c>
    </row>
    <row r="1055" spans="2:7" x14ac:dyDescent="0.2">
      <c r="B1055" s="261" t="s">
        <v>51</v>
      </c>
      <c r="C1055" s="261" t="s">
        <v>47</v>
      </c>
      <c r="D1055" s="265" t="s">
        <v>79</v>
      </c>
      <c r="E1055" s="261" t="str">
        <f t="shared" si="16"/>
        <v>PIMale50-54</v>
      </c>
      <c r="F1055" s="261">
        <v>713</v>
      </c>
      <c r="G1055" s="261">
        <v>87</v>
      </c>
    </row>
    <row r="1056" spans="2:7" x14ac:dyDescent="0.2">
      <c r="B1056" s="261" t="s">
        <v>51</v>
      </c>
      <c r="C1056" s="261" t="s">
        <v>47</v>
      </c>
      <c r="D1056" s="265" t="s">
        <v>80</v>
      </c>
      <c r="E1056" s="261" t="str">
        <f t="shared" si="16"/>
        <v>PIMale55-59</v>
      </c>
      <c r="F1056" s="261">
        <v>853</v>
      </c>
      <c r="G1056" s="261">
        <v>106</v>
      </c>
    </row>
    <row r="1057" spans="2:7" x14ac:dyDescent="0.2">
      <c r="B1057" s="261" t="s">
        <v>51</v>
      </c>
      <c r="C1057" s="261" t="s">
        <v>47</v>
      </c>
      <c r="D1057" s="265" t="s">
        <v>81</v>
      </c>
      <c r="E1057" s="261" t="str">
        <f t="shared" si="16"/>
        <v>PIMale60-64</v>
      </c>
      <c r="F1057" s="261">
        <v>1020</v>
      </c>
      <c r="G1057" s="261">
        <v>149</v>
      </c>
    </row>
    <row r="1058" spans="2:7" x14ac:dyDescent="0.2">
      <c r="B1058" s="261" t="s">
        <v>51</v>
      </c>
      <c r="C1058" s="261" t="s">
        <v>47</v>
      </c>
      <c r="D1058" s="265" t="s">
        <v>82</v>
      </c>
      <c r="E1058" s="261" t="str">
        <f t="shared" si="16"/>
        <v>PIMale65-69</v>
      </c>
      <c r="F1058" s="261">
        <v>1213</v>
      </c>
      <c r="G1058" s="261">
        <v>171</v>
      </c>
    </row>
    <row r="1059" spans="2:7" x14ac:dyDescent="0.2">
      <c r="B1059" s="261" t="s">
        <v>51</v>
      </c>
      <c r="C1059" s="261" t="s">
        <v>47</v>
      </c>
      <c r="D1059" s="265" t="s">
        <v>19</v>
      </c>
      <c r="E1059" s="261" t="str">
        <f t="shared" si="16"/>
        <v>PIMale70-74</v>
      </c>
      <c r="F1059" s="261">
        <v>1297</v>
      </c>
      <c r="G1059" s="261">
        <v>224</v>
      </c>
    </row>
    <row r="1060" spans="2:7" x14ac:dyDescent="0.2">
      <c r="B1060" s="261" t="s">
        <v>51</v>
      </c>
      <c r="C1060" s="261" t="s">
        <v>47</v>
      </c>
      <c r="D1060" s="265" t="s">
        <v>20</v>
      </c>
      <c r="E1060" s="261" t="str">
        <f t="shared" si="16"/>
        <v>PIMale75-79</v>
      </c>
      <c r="F1060" s="261">
        <v>1335</v>
      </c>
      <c r="G1060" s="261">
        <v>216</v>
      </c>
    </row>
    <row r="1061" spans="2:7" x14ac:dyDescent="0.2">
      <c r="B1061" s="261" t="s">
        <v>51</v>
      </c>
      <c r="C1061" s="261" t="s">
        <v>47</v>
      </c>
      <c r="D1061" s="265" t="s">
        <v>21</v>
      </c>
      <c r="E1061" s="261" t="str">
        <f t="shared" si="16"/>
        <v>PIMale80-84</v>
      </c>
      <c r="F1061" s="261">
        <v>1435</v>
      </c>
      <c r="G1061" s="261">
        <v>237</v>
      </c>
    </row>
    <row r="1062" spans="2:7" x14ac:dyDescent="0.2">
      <c r="B1062" s="261" t="s">
        <v>51</v>
      </c>
      <c r="C1062" s="261" t="s">
        <v>47</v>
      </c>
      <c r="D1062" s="265" t="s">
        <v>22</v>
      </c>
      <c r="E1062" s="261" t="str">
        <f t="shared" si="16"/>
        <v>PIMale85-89</v>
      </c>
      <c r="F1062" s="261">
        <v>1078</v>
      </c>
      <c r="G1062" s="261">
        <v>164</v>
      </c>
    </row>
    <row r="1063" spans="2:7" x14ac:dyDescent="0.2">
      <c r="B1063" s="261" t="s">
        <v>51</v>
      </c>
      <c r="C1063" s="261" t="s">
        <v>47</v>
      </c>
      <c r="D1063" s="265" t="s">
        <v>5</v>
      </c>
      <c r="E1063" s="261" t="str">
        <f t="shared" si="16"/>
        <v>PIMale90+</v>
      </c>
      <c r="F1063" s="261">
        <v>1095</v>
      </c>
      <c r="G1063" s="261">
        <v>115</v>
      </c>
    </row>
    <row r="1064" spans="2:7" x14ac:dyDescent="0.2">
      <c r="B1064" s="261" t="s">
        <v>51</v>
      </c>
      <c r="C1064" s="261" t="s">
        <v>3</v>
      </c>
      <c r="D1064" s="265">
        <v>0</v>
      </c>
      <c r="E1064" s="261" t="str">
        <f t="shared" si="16"/>
        <v>PITotal0</v>
      </c>
      <c r="F1064" s="261">
        <v>611</v>
      </c>
      <c r="G1064" s="261">
        <v>1</v>
      </c>
    </row>
    <row r="1065" spans="2:7" x14ac:dyDescent="0.2">
      <c r="B1065" s="261" t="s">
        <v>51</v>
      </c>
      <c r="C1065" s="261" t="s">
        <v>3</v>
      </c>
      <c r="D1065" s="265" t="s">
        <v>18</v>
      </c>
      <c r="E1065" s="261" t="str">
        <f t="shared" si="16"/>
        <v>PITotal1-4</v>
      </c>
      <c r="F1065" s="261">
        <v>96</v>
      </c>
      <c r="G1065" s="261">
        <v>3</v>
      </c>
    </row>
    <row r="1066" spans="2:7" x14ac:dyDescent="0.2">
      <c r="B1066" s="261" t="s">
        <v>51</v>
      </c>
      <c r="C1066" s="261" t="s">
        <v>3</v>
      </c>
      <c r="D1066" s="265" t="s">
        <v>70</v>
      </c>
      <c r="E1066" s="261" t="str">
        <f t="shared" si="16"/>
        <v>PITotal5-9</v>
      </c>
      <c r="F1066" s="261">
        <v>67</v>
      </c>
      <c r="G1066" s="261">
        <v>1</v>
      </c>
    </row>
    <row r="1067" spans="2:7" x14ac:dyDescent="0.2">
      <c r="B1067" s="261" t="s">
        <v>51</v>
      </c>
      <c r="C1067" s="261" t="s">
        <v>3</v>
      </c>
      <c r="D1067" s="265" t="s">
        <v>71</v>
      </c>
      <c r="E1067" s="261" t="str">
        <f t="shared" si="16"/>
        <v>PITotal10-14</v>
      </c>
      <c r="F1067" s="261">
        <v>90</v>
      </c>
      <c r="G1067" s="261">
        <v>3</v>
      </c>
    </row>
    <row r="1068" spans="2:7" x14ac:dyDescent="0.2">
      <c r="B1068" s="261" t="s">
        <v>51</v>
      </c>
      <c r="C1068" s="261" t="s">
        <v>3</v>
      </c>
      <c r="D1068" s="265" t="s">
        <v>72</v>
      </c>
      <c r="E1068" s="261" t="str">
        <f t="shared" si="16"/>
        <v>PITotal15-19</v>
      </c>
      <c r="F1068" s="261">
        <v>264</v>
      </c>
      <c r="G1068" s="261">
        <v>6</v>
      </c>
    </row>
    <row r="1069" spans="2:7" x14ac:dyDescent="0.2">
      <c r="B1069" s="261" t="s">
        <v>51</v>
      </c>
      <c r="C1069" s="261" t="s">
        <v>3</v>
      </c>
      <c r="D1069" s="265" t="s">
        <v>73</v>
      </c>
      <c r="E1069" s="261" t="str">
        <f t="shared" si="16"/>
        <v>PITotal20-24</v>
      </c>
      <c r="F1069" s="261">
        <v>494</v>
      </c>
      <c r="G1069" s="261">
        <v>9</v>
      </c>
    </row>
    <row r="1070" spans="2:7" x14ac:dyDescent="0.2">
      <c r="B1070" s="261" t="s">
        <v>51</v>
      </c>
      <c r="C1070" s="261" t="s">
        <v>3</v>
      </c>
      <c r="D1070" s="265" t="s">
        <v>74</v>
      </c>
      <c r="E1070" s="261" t="str">
        <f t="shared" si="16"/>
        <v>PITotal25-29</v>
      </c>
      <c r="F1070" s="261">
        <v>439</v>
      </c>
      <c r="G1070" s="261">
        <v>22</v>
      </c>
    </row>
    <row r="1071" spans="2:7" x14ac:dyDescent="0.2">
      <c r="B1071" s="261" t="s">
        <v>51</v>
      </c>
      <c r="C1071" s="261" t="s">
        <v>3</v>
      </c>
      <c r="D1071" s="265" t="s">
        <v>75</v>
      </c>
      <c r="E1071" s="261" t="str">
        <f t="shared" si="16"/>
        <v>PITotal30-34</v>
      </c>
      <c r="F1071" s="261">
        <v>550</v>
      </c>
      <c r="G1071" s="261">
        <v>33</v>
      </c>
    </row>
    <row r="1072" spans="2:7" x14ac:dyDescent="0.2">
      <c r="B1072" s="261" t="s">
        <v>51</v>
      </c>
      <c r="C1072" s="261" t="s">
        <v>3</v>
      </c>
      <c r="D1072" s="265" t="s">
        <v>76</v>
      </c>
      <c r="E1072" s="261" t="str">
        <f t="shared" si="16"/>
        <v>PITotal35-39</v>
      </c>
      <c r="F1072" s="261">
        <v>653</v>
      </c>
      <c r="G1072" s="261">
        <v>40</v>
      </c>
    </row>
    <row r="1073" spans="2:7" x14ac:dyDescent="0.2">
      <c r="B1073" s="261" t="s">
        <v>51</v>
      </c>
      <c r="C1073" s="261" t="s">
        <v>3</v>
      </c>
      <c r="D1073" s="265" t="s">
        <v>77</v>
      </c>
      <c r="E1073" s="261" t="str">
        <f t="shared" si="16"/>
        <v>PITotal40-44</v>
      </c>
      <c r="F1073" s="261">
        <v>754</v>
      </c>
      <c r="G1073" s="261">
        <v>73</v>
      </c>
    </row>
    <row r="1074" spans="2:7" x14ac:dyDescent="0.2">
      <c r="B1074" s="261" t="s">
        <v>51</v>
      </c>
      <c r="C1074" s="261" t="s">
        <v>3</v>
      </c>
      <c r="D1074" s="265" t="s">
        <v>78</v>
      </c>
      <c r="E1074" s="261" t="str">
        <f t="shared" si="16"/>
        <v>PITotal45-49</v>
      </c>
      <c r="F1074" s="261">
        <v>905</v>
      </c>
      <c r="G1074" s="261">
        <v>98</v>
      </c>
    </row>
    <row r="1075" spans="2:7" x14ac:dyDescent="0.2">
      <c r="B1075" s="261" t="s">
        <v>51</v>
      </c>
      <c r="C1075" s="261" t="s">
        <v>3</v>
      </c>
      <c r="D1075" s="265" t="s">
        <v>79</v>
      </c>
      <c r="E1075" s="261" t="str">
        <f t="shared" si="16"/>
        <v>PITotal50-54</v>
      </c>
      <c r="F1075" s="261">
        <v>1092</v>
      </c>
      <c r="G1075" s="261">
        <v>140</v>
      </c>
    </row>
    <row r="1076" spans="2:7" x14ac:dyDescent="0.2">
      <c r="B1076" s="261" t="s">
        <v>51</v>
      </c>
      <c r="C1076" s="261" t="s">
        <v>3</v>
      </c>
      <c r="D1076" s="265" t="s">
        <v>80</v>
      </c>
      <c r="E1076" s="261" t="str">
        <f t="shared" si="16"/>
        <v>PITotal55-59</v>
      </c>
      <c r="F1076" s="261">
        <v>1317</v>
      </c>
      <c r="G1076" s="261">
        <v>164</v>
      </c>
    </row>
    <row r="1077" spans="2:7" x14ac:dyDescent="0.2">
      <c r="B1077" s="261" t="s">
        <v>51</v>
      </c>
      <c r="C1077" s="261" t="s">
        <v>3</v>
      </c>
      <c r="D1077" s="265" t="s">
        <v>81</v>
      </c>
      <c r="E1077" s="261" t="str">
        <f t="shared" si="16"/>
        <v>PITotal60-64</v>
      </c>
      <c r="F1077" s="261">
        <v>1674</v>
      </c>
      <c r="G1077" s="261">
        <v>235</v>
      </c>
    </row>
    <row r="1078" spans="2:7" x14ac:dyDescent="0.2">
      <c r="B1078" s="261" t="s">
        <v>51</v>
      </c>
      <c r="C1078" s="261" t="s">
        <v>3</v>
      </c>
      <c r="D1078" s="265" t="s">
        <v>82</v>
      </c>
      <c r="E1078" s="261" t="str">
        <f t="shared" si="16"/>
        <v>PITotal65-69</v>
      </c>
      <c r="F1078" s="261">
        <v>2006</v>
      </c>
      <c r="G1078" s="261">
        <v>304</v>
      </c>
    </row>
    <row r="1079" spans="2:7" x14ac:dyDescent="0.2">
      <c r="B1079" s="261" t="s">
        <v>51</v>
      </c>
      <c r="C1079" s="261" t="s">
        <v>3</v>
      </c>
      <c r="D1079" s="265" t="s">
        <v>19</v>
      </c>
      <c r="E1079" s="261" t="str">
        <f t="shared" si="16"/>
        <v>PITotal70-74</v>
      </c>
      <c r="F1079" s="261">
        <v>2275</v>
      </c>
      <c r="G1079" s="261">
        <v>376</v>
      </c>
    </row>
    <row r="1080" spans="2:7" x14ac:dyDescent="0.2">
      <c r="B1080" s="261" t="s">
        <v>51</v>
      </c>
      <c r="C1080" s="261" t="s">
        <v>3</v>
      </c>
      <c r="D1080" s="265" t="s">
        <v>20</v>
      </c>
      <c r="E1080" s="261" t="str">
        <f t="shared" si="16"/>
        <v>PITotal75-79</v>
      </c>
      <c r="F1080" s="261">
        <v>2462</v>
      </c>
      <c r="G1080" s="261">
        <v>358</v>
      </c>
    </row>
    <row r="1081" spans="2:7" x14ac:dyDescent="0.2">
      <c r="B1081" s="261" t="s">
        <v>51</v>
      </c>
      <c r="C1081" s="261" t="s">
        <v>3</v>
      </c>
      <c r="D1081" s="265" t="s">
        <v>21</v>
      </c>
      <c r="E1081" s="261" t="str">
        <f t="shared" si="16"/>
        <v>PITotal80-84</v>
      </c>
      <c r="F1081" s="261">
        <v>2848</v>
      </c>
      <c r="G1081" s="261">
        <v>391</v>
      </c>
    </row>
    <row r="1082" spans="2:7" x14ac:dyDescent="0.2">
      <c r="B1082" s="261" t="s">
        <v>51</v>
      </c>
      <c r="C1082" s="261" t="s">
        <v>3</v>
      </c>
      <c r="D1082" s="265" t="s">
        <v>22</v>
      </c>
      <c r="E1082" s="261" t="str">
        <f t="shared" si="16"/>
        <v>PITotal85-89</v>
      </c>
      <c r="F1082" s="261">
        <v>2260</v>
      </c>
      <c r="G1082" s="261">
        <v>305</v>
      </c>
    </row>
    <row r="1083" spans="2:7" x14ac:dyDescent="0.2">
      <c r="B1083" s="261" t="s">
        <v>51</v>
      </c>
      <c r="C1083" s="261" t="s">
        <v>3</v>
      </c>
      <c r="D1083" s="265" t="s">
        <v>5</v>
      </c>
      <c r="E1083" s="261" t="str">
        <f t="shared" si="16"/>
        <v>PITotal90+</v>
      </c>
      <c r="F1083" s="261">
        <v>2529</v>
      </c>
      <c r="G1083" s="261">
        <v>224</v>
      </c>
    </row>
    <row r="1084" spans="2:7" x14ac:dyDescent="0.2">
      <c r="B1084" s="261" t="s">
        <v>63</v>
      </c>
      <c r="C1084" s="261" t="s">
        <v>48</v>
      </c>
      <c r="D1084" s="265">
        <v>0</v>
      </c>
      <c r="E1084" s="261" t="str">
        <f t="shared" si="16"/>
        <v>PRFemale0</v>
      </c>
      <c r="F1084" s="261">
        <v>603</v>
      </c>
      <c r="G1084" s="261">
        <v>0</v>
      </c>
    </row>
    <row r="1085" spans="2:7" x14ac:dyDescent="0.2">
      <c r="B1085" s="261" t="s">
        <v>63</v>
      </c>
      <c r="C1085" s="261" t="s">
        <v>48</v>
      </c>
      <c r="D1085" s="265" t="s">
        <v>18</v>
      </c>
      <c r="E1085" s="261" t="str">
        <f t="shared" si="16"/>
        <v>PRFemale1-4</v>
      </c>
      <c r="F1085" s="261">
        <v>92</v>
      </c>
      <c r="G1085" s="261">
        <v>2</v>
      </c>
    </row>
    <row r="1086" spans="2:7" x14ac:dyDescent="0.2">
      <c r="B1086" s="261" t="s">
        <v>63</v>
      </c>
      <c r="C1086" s="261" t="s">
        <v>48</v>
      </c>
      <c r="D1086" s="265" t="s">
        <v>70</v>
      </c>
      <c r="E1086" s="261" t="str">
        <f t="shared" si="16"/>
        <v>PRFemale5-9</v>
      </c>
      <c r="F1086" s="261">
        <v>53</v>
      </c>
      <c r="G1086" s="261">
        <v>0</v>
      </c>
    </row>
    <row r="1087" spans="2:7" x14ac:dyDescent="0.2">
      <c r="B1087" s="261" t="s">
        <v>63</v>
      </c>
      <c r="C1087" s="261" t="s">
        <v>48</v>
      </c>
      <c r="D1087" s="265" t="s">
        <v>71</v>
      </c>
      <c r="E1087" s="261" t="str">
        <f t="shared" si="16"/>
        <v>PRFemale10-14</v>
      </c>
      <c r="F1087" s="261">
        <v>82</v>
      </c>
      <c r="G1087" s="261">
        <v>4</v>
      </c>
    </row>
    <row r="1088" spans="2:7" x14ac:dyDescent="0.2">
      <c r="B1088" s="261" t="s">
        <v>63</v>
      </c>
      <c r="C1088" s="261" t="s">
        <v>48</v>
      </c>
      <c r="D1088" s="265" t="s">
        <v>72</v>
      </c>
      <c r="E1088" s="261" t="str">
        <f t="shared" si="16"/>
        <v>PRFemale15-19</v>
      </c>
      <c r="F1088" s="261">
        <v>150</v>
      </c>
      <c r="G1088" s="261">
        <v>8</v>
      </c>
    </row>
    <row r="1089" spans="2:7" x14ac:dyDescent="0.2">
      <c r="B1089" s="261" t="s">
        <v>63</v>
      </c>
      <c r="C1089" s="261" t="s">
        <v>48</v>
      </c>
      <c r="D1089" s="265" t="s">
        <v>73</v>
      </c>
      <c r="E1089" s="261" t="str">
        <f t="shared" si="16"/>
        <v>PRFemale20-24</v>
      </c>
      <c r="F1089" s="261">
        <v>247</v>
      </c>
      <c r="G1089" s="261">
        <v>12</v>
      </c>
    </row>
    <row r="1090" spans="2:7" x14ac:dyDescent="0.2">
      <c r="B1090" s="261" t="s">
        <v>63</v>
      </c>
      <c r="C1090" s="261" t="s">
        <v>48</v>
      </c>
      <c r="D1090" s="265" t="s">
        <v>74</v>
      </c>
      <c r="E1090" s="261" t="str">
        <f t="shared" si="16"/>
        <v>PRFemale25-29</v>
      </c>
      <c r="F1090" s="261">
        <v>308</v>
      </c>
      <c r="G1090" s="261">
        <v>17</v>
      </c>
    </row>
    <row r="1091" spans="2:7" x14ac:dyDescent="0.2">
      <c r="B1091" s="261" t="s">
        <v>63</v>
      </c>
      <c r="C1091" s="261" t="s">
        <v>48</v>
      </c>
      <c r="D1091" s="265" t="s">
        <v>75</v>
      </c>
      <c r="E1091" s="261" t="str">
        <f t="shared" si="16"/>
        <v>PRFemale30-34</v>
      </c>
      <c r="F1091" s="261">
        <v>359</v>
      </c>
      <c r="G1091" s="261">
        <v>30</v>
      </c>
    </row>
    <row r="1092" spans="2:7" x14ac:dyDescent="0.2">
      <c r="B1092" s="261" t="s">
        <v>63</v>
      </c>
      <c r="C1092" s="261" t="s">
        <v>48</v>
      </c>
      <c r="D1092" s="265" t="s">
        <v>76</v>
      </c>
      <c r="E1092" s="261" t="str">
        <f t="shared" si="16"/>
        <v>PRFemale35-39</v>
      </c>
      <c r="F1092" s="261">
        <v>573</v>
      </c>
      <c r="G1092" s="261">
        <v>39</v>
      </c>
    </row>
    <row r="1093" spans="2:7" x14ac:dyDescent="0.2">
      <c r="B1093" s="261" t="s">
        <v>63</v>
      </c>
      <c r="C1093" s="261" t="s">
        <v>48</v>
      </c>
      <c r="D1093" s="265" t="s">
        <v>77</v>
      </c>
      <c r="E1093" s="261" t="str">
        <f t="shared" ref="E1093:E1156" si="17">_xlfn.CONCAT(B1093,C1093,D1093)</f>
        <v>PRFemale40-44</v>
      </c>
      <c r="F1093" s="261">
        <v>725</v>
      </c>
      <c r="G1093" s="261">
        <v>73</v>
      </c>
    </row>
    <row r="1094" spans="2:7" x14ac:dyDescent="0.2">
      <c r="B1094" s="261" t="s">
        <v>63</v>
      </c>
      <c r="C1094" s="261" t="s">
        <v>48</v>
      </c>
      <c r="D1094" s="265" t="s">
        <v>78</v>
      </c>
      <c r="E1094" s="261" t="str">
        <f t="shared" si="17"/>
        <v>PRFemale45-49</v>
      </c>
      <c r="F1094" s="261">
        <v>1055</v>
      </c>
      <c r="G1094" s="261">
        <v>116</v>
      </c>
    </row>
    <row r="1095" spans="2:7" x14ac:dyDescent="0.2">
      <c r="B1095" s="261" t="s">
        <v>63</v>
      </c>
      <c r="C1095" s="261" t="s">
        <v>48</v>
      </c>
      <c r="D1095" s="265" t="s">
        <v>79</v>
      </c>
      <c r="E1095" s="261" t="str">
        <f t="shared" si="17"/>
        <v>PRFemale50-54</v>
      </c>
      <c r="F1095" s="261">
        <v>1421</v>
      </c>
      <c r="G1095" s="261">
        <v>157</v>
      </c>
    </row>
    <row r="1096" spans="2:7" x14ac:dyDescent="0.2">
      <c r="B1096" s="261" t="s">
        <v>63</v>
      </c>
      <c r="C1096" s="261" t="s">
        <v>48</v>
      </c>
      <c r="D1096" s="265" t="s">
        <v>80</v>
      </c>
      <c r="E1096" s="261" t="str">
        <f t="shared" si="17"/>
        <v>PRFemale55-59</v>
      </c>
      <c r="F1096" s="261">
        <v>2051</v>
      </c>
      <c r="G1096" s="261">
        <v>239</v>
      </c>
    </row>
    <row r="1097" spans="2:7" x14ac:dyDescent="0.2">
      <c r="B1097" s="261" t="s">
        <v>63</v>
      </c>
      <c r="C1097" s="261" t="s">
        <v>48</v>
      </c>
      <c r="D1097" s="265" t="s">
        <v>81</v>
      </c>
      <c r="E1097" s="261" t="str">
        <f t="shared" si="17"/>
        <v>PRFemale60-64</v>
      </c>
      <c r="F1097" s="261">
        <v>2732</v>
      </c>
      <c r="G1097" s="261">
        <v>342</v>
      </c>
    </row>
    <row r="1098" spans="2:7" x14ac:dyDescent="0.2">
      <c r="B1098" s="261" t="s">
        <v>63</v>
      </c>
      <c r="C1098" s="261" t="s">
        <v>48</v>
      </c>
      <c r="D1098" s="265" t="s">
        <v>82</v>
      </c>
      <c r="E1098" s="261" t="str">
        <f t="shared" si="17"/>
        <v>PRFemale65-69</v>
      </c>
      <c r="F1098" s="261">
        <v>3361</v>
      </c>
      <c r="G1098" s="261">
        <v>451</v>
      </c>
    </row>
    <row r="1099" spans="2:7" x14ac:dyDescent="0.2">
      <c r="B1099" s="261" t="s">
        <v>63</v>
      </c>
      <c r="C1099" s="261" t="s">
        <v>48</v>
      </c>
      <c r="D1099" s="265" t="s">
        <v>19</v>
      </c>
      <c r="E1099" s="261" t="str">
        <f t="shared" si="17"/>
        <v>PRFemale70-74</v>
      </c>
      <c r="F1099" s="261">
        <v>3802</v>
      </c>
      <c r="G1099" s="261">
        <v>471</v>
      </c>
    </row>
    <row r="1100" spans="2:7" x14ac:dyDescent="0.2">
      <c r="B1100" s="261" t="s">
        <v>63</v>
      </c>
      <c r="C1100" s="261" t="s">
        <v>48</v>
      </c>
      <c r="D1100" s="265" t="s">
        <v>20</v>
      </c>
      <c r="E1100" s="261" t="str">
        <f t="shared" si="17"/>
        <v>PRFemale75-79</v>
      </c>
      <c r="F1100" s="261">
        <v>4291</v>
      </c>
      <c r="G1100" s="261">
        <v>460</v>
      </c>
    </row>
    <row r="1101" spans="2:7" x14ac:dyDescent="0.2">
      <c r="B1101" s="261" t="s">
        <v>63</v>
      </c>
      <c r="C1101" s="261" t="s">
        <v>48</v>
      </c>
      <c r="D1101" s="265" t="s">
        <v>21</v>
      </c>
      <c r="E1101" s="261" t="str">
        <f t="shared" si="17"/>
        <v>PRFemale80-84</v>
      </c>
      <c r="F1101" s="261">
        <v>4611</v>
      </c>
      <c r="G1101" s="261">
        <v>410</v>
      </c>
    </row>
    <row r="1102" spans="2:7" x14ac:dyDescent="0.2">
      <c r="B1102" s="261" t="s">
        <v>63</v>
      </c>
      <c r="C1102" s="261" t="s">
        <v>48</v>
      </c>
      <c r="D1102" s="265" t="s">
        <v>22</v>
      </c>
      <c r="E1102" s="261" t="str">
        <f t="shared" si="17"/>
        <v>PRFemale85-89</v>
      </c>
      <c r="F1102" s="261">
        <v>4207</v>
      </c>
      <c r="G1102" s="261">
        <v>374</v>
      </c>
    </row>
    <row r="1103" spans="2:7" x14ac:dyDescent="0.2">
      <c r="B1103" s="261" t="s">
        <v>63</v>
      </c>
      <c r="C1103" s="261" t="s">
        <v>48</v>
      </c>
      <c r="D1103" s="265" t="s">
        <v>5</v>
      </c>
      <c r="E1103" s="261" t="str">
        <f t="shared" si="17"/>
        <v>PRFemale90+</v>
      </c>
      <c r="F1103" s="261">
        <v>3909</v>
      </c>
      <c r="G1103" s="261">
        <v>250</v>
      </c>
    </row>
    <row r="1104" spans="2:7" x14ac:dyDescent="0.2">
      <c r="B1104" s="261" t="s">
        <v>63</v>
      </c>
      <c r="C1104" s="261" t="s">
        <v>47</v>
      </c>
      <c r="D1104" s="265">
        <v>0</v>
      </c>
      <c r="E1104" s="261" t="str">
        <f t="shared" si="17"/>
        <v>PRMale0</v>
      </c>
      <c r="F1104" s="261">
        <v>743</v>
      </c>
      <c r="G1104" s="261">
        <v>0</v>
      </c>
    </row>
    <row r="1105" spans="2:7" x14ac:dyDescent="0.2">
      <c r="B1105" s="261" t="s">
        <v>63</v>
      </c>
      <c r="C1105" s="261" t="s">
        <v>47</v>
      </c>
      <c r="D1105" s="265" t="s">
        <v>18</v>
      </c>
      <c r="E1105" s="261" t="str">
        <f t="shared" si="17"/>
        <v>PRMale1-4</v>
      </c>
      <c r="F1105" s="261">
        <v>115</v>
      </c>
      <c r="G1105" s="261">
        <v>0</v>
      </c>
    </row>
    <row r="1106" spans="2:7" x14ac:dyDescent="0.2">
      <c r="B1106" s="261" t="s">
        <v>63</v>
      </c>
      <c r="C1106" s="261" t="s">
        <v>47</v>
      </c>
      <c r="D1106" s="265" t="s">
        <v>70</v>
      </c>
      <c r="E1106" s="261" t="str">
        <f t="shared" si="17"/>
        <v>PRMale5-9</v>
      </c>
      <c r="F1106" s="261">
        <v>74</v>
      </c>
      <c r="G1106" s="261">
        <v>3</v>
      </c>
    </row>
    <row r="1107" spans="2:7" x14ac:dyDescent="0.2">
      <c r="B1107" s="261" t="s">
        <v>63</v>
      </c>
      <c r="C1107" s="261" t="s">
        <v>47</v>
      </c>
      <c r="D1107" s="265" t="s">
        <v>71</v>
      </c>
      <c r="E1107" s="261" t="str">
        <f t="shared" si="17"/>
        <v>PRMale10-14</v>
      </c>
      <c r="F1107" s="261">
        <v>106</v>
      </c>
      <c r="G1107" s="261">
        <v>0</v>
      </c>
    </row>
    <row r="1108" spans="2:7" x14ac:dyDescent="0.2">
      <c r="B1108" s="261" t="s">
        <v>63</v>
      </c>
      <c r="C1108" s="261" t="s">
        <v>47</v>
      </c>
      <c r="D1108" s="265" t="s">
        <v>72</v>
      </c>
      <c r="E1108" s="261" t="str">
        <f t="shared" si="17"/>
        <v>PRMale15-19</v>
      </c>
      <c r="F1108" s="261">
        <v>535</v>
      </c>
      <c r="G1108" s="261">
        <v>5</v>
      </c>
    </row>
    <row r="1109" spans="2:7" x14ac:dyDescent="0.2">
      <c r="B1109" s="261" t="s">
        <v>63</v>
      </c>
      <c r="C1109" s="261" t="s">
        <v>47</v>
      </c>
      <c r="D1109" s="265" t="s">
        <v>73</v>
      </c>
      <c r="E1109" s="261" t="str">
        <f t="shared" si="17"/>
        <v>PRMale20-24</v>
      </c>
      <c r="F1109" s="261">
        <v>1103</v>
      </c>
      <c r="G1109" s="261">
        <v>11</v>
      </c>
    </row>
    <row r="1110" spans="2:7" x14ac:dyDescent="0.2">
      <c r="B1110" s="261" t="s">
        <v>63</v>
      </c>
      <c r="C1110" s="261" t="s">
        <v>47</v>
      </c>
      <c r="D1110" s="265" t="s">
        <v>74</v>
      </c>
      <c r="E1110" s="261" t="str">
        <f t="shared" si="17"/>
        <v>PRMale25-29</v>
      </c>
      <c r="F1110" s="261">
        <v>999</v>
      </c>
      <c r="G1110" s="261">
        <v>25</v>
      </c>
    </row>
    <row r="1111" spans="2:7" x14ac:dyDescent="0.2">
      <c r="B1111" s="261" t="s">
        <v>63</v>
      </c>
      <c r="C1111" s="261" t="s">
        <v>47</v>
      </c>
      <c r="D1111" s="265" t="s">
        <v>75</v>
      </c>
      <c r="E1111" s="261" t="str">
        <f t="shared" si="17"/>
        <v>PRMale30-34</v>
      </c>
      <c r="F1111" s="261">
        <v>1060</v>
      </c>
      <c r="G1111" s="261">
        <v>46</v>
      </c>
    </row>
    <row r="1112" spans="2:7" x14ac:dyDescent="0.2">
      <c r="B1112" s="261" t="s">
        <v>63</v>
      </c>
      <c r="C1112" s="261" t="s">
        <v>47</v>
      </c>
      <c r="D1112" s="265" t="s">
        <v>76</v>
      </c>
      <c r="E1112" s="261" t="str">
        <f t="shared" si="17"/>
        <v>PRMale35-39</v>
      </c>
      <c r="F1112" s="261">
        <v>1337</v>
      </c>
      <c r="G1112" s="261">
        <v>85</v>
      </c>
    </row>
    <row r="1113" spans="2:7" x14ac:dyDescent="0.2">
      <c r="B1113" s="261" t="s">
        <v>63</v>
      </c>
      <c r="C1113" s="261" t="s">
        <v>47</v>
      </c>
      <c r="D1113" s="265" t="s">
        <v>77</v>
      </c>
      <c r="E1113" s="261" t="str">
        <f t="shared" si="17"/>
        <v>PRMale40-44</v>
      </c>
      <c r="F1113" s="261">
        <v>1526</v>
      </c>
      <c r="G1113" s="261">
        <v>124</v>
      </c>
    </row>
    <row r="1114" spans="2:7" x14ac:dyDescent="0.2">
      <c r="B1114" s="261" t="s">
        <v>63</v>
      </c>
      <c r="C1114" s="261" t="s">
        <v>47</v>
      </c>
      <c r="D1114" s="265" t="s">
        <v>78</v>
      </c>
      <c r="E1114" s="261" t="str">
        <f t="shared" si="17"/>
        <v>PRMale45-49</v>
      </c>
      <c r="F1114" s="261">
        <v>2004</v>
      </c>
      <c r="G1114" s="261">
        <v>199</v>
      </c>
    </row>
    <row r="1115" spans="2:7" x14ac:dyDescent="0.2">
      <c r="B1115" s="261" t="s">
        <v>63</v>
      </c>
      <c r="C1115" s="261" t="s">
        <v>47</v>
      </c>
      <c r="D1115" s="265" t="s">
        <v>79</v>
      </c>
      <c r="E1115" s="261" t="str">
        <f t="shared" si="17"/>
        <v>PRMale50-54</v>
      </c>
      <c r="F1115" s="261">
        <v>2731</v>
      </c>
      <c r="G1115" s="261">
        <v>269</v>
      </c>
    </row>
    <row r="1116" spans="2:7" x14ac:dyDescent="0.2">
      <c r="B1116" s="261" t="s">
        <v>63</v>
      </c>
      <c r="C1116" s="261" t="s">
        <v>47</v>
      </c>
      <c r="D1116" s="265" t="s">
        <v>80</v>
      </c>
      <c r="E1116" s="261" t="str">
        <f t="shared" si="17"/>
        <v>PRMale55-59</v>
      </c>
      <c r="F1116" s="261">
        <v>3694</v>
      </c>
      <c r="G1116" s="261">
        <v>433</v>
      </c>
    </row>
    <row r="1117" spans="2:7" x14ac:dyDescent="0.2">
      <c r="B1117" s="261" t="s">
        <v>63</v>
      </c>
      <c r="C1117" s="261" t="s">
        <v>47</v>
      </c>
      <c r="D1117" s="265" t="s">
        <v>81</v>
      </c>
      <c r="E1117" s="261" t="str">
        <f t="shared" si="17"/>
        <v>PRMale60-64</v>
      </c>
      <c r="F1117" s="261">
        <v>4400</v>
      </c>
      <c r="G1117" s="261">
        <v>552</v>
      </c>
    </row>
    <row r="1118" spans="2:7" x14ac:dyDescent="0.2">
      <c r="B1118" s="261" t="s">
        <v>63</v>
      </c>
      <c r="C1118" s="261" t="s">
        <v>47</v>
      </c>
      <c r="D1118" s="265" t="s">
        <v>82</v>
      </c>
      <c r="E1118" s="261" t="str">
        <f t="shared" si="17"/>
        <v>PRMale65-69</v>
      </c>
      <c r="F1118" s="261">
        <v>5051</v>
      </c>
      <c r="G1118" s="261">
        <v>659</v>
      </c>
    </row>
    <row r="1119" spans="2:7" x14ac:dyDescent="0.2">
      <c r="B1119" s="261" t="s">
        <v>63</v>
      </c>
      <c r="C1119" s="261" t="s">
        <v>47</v>
      </c>
      <c r="D1119" s="265" t="s">
        <v>19</v>
      </c>
      <c r="E1119" s="261" t="str">
        <f t="shared" si="17"/>
        <v>PRMale70-74</v>
      </c>
      <c r="F1119" s="261">
        <v>5117</v>
      </c>
      <c r="G1119" s="261">
        <v>690</v>
      </c>
    </row>
    <row r="1120" spans="2:7" x14ac:dyDescent="0.2">
      <c r="B1120" s="261" t="s">
        <v>63</v>
      </c>
      <c r="C1120" s="261" t="s">
        <v>47</v>
      </c>
      <c r="D1120" s="265" t="s">
        <v>20</v>
      </c>
      <c r="E1120" s="261" t="str">
        <f t="shared" si="17"/>
        <v>PRMale75-79</v>
      </c>
      <c r="F1120" s="261">
        <v>5096</v>
      </c>
      <c r="G1120" s="261">
        <v>679</v>
      </c>
    </row>
    <row r="1121" spans="2:7" x14ac:dyDescent="0.2">
      <c r="B1121" s="261" t="s">
        <v>63</v>
      </c>
      <c r="C1121" s="261" t="s">
        <v>47</v>
      </c>
      <c r="D1121" s="265" t="s">
        <v>21</v>
      </c>
      <c r="E1121" s="261" t="str">
        <f t="shared" si="17"/>
        <v>PRMale80-84</v>
      </c>
      <c r="F1121" s="261">
        <v>4792</v>
      </c>
      <c r="G1121" s="261">
        <v>558</v>
      </c>
    </row>
    <row r="1122" spans="2:7" x14ac:dyDescent="0.2">
      <c r="B1122" s="261" t="s">
        <v>63</v>
      </c>
      <c r="C1122" s="261" t="s">
        <v>47</v>
      </c>
      <c r="D1122" s="265" t="s">
        <v>22</v>
      </c>
      <c r="E1122" s="261" t="str">
        <f t="shared" si="17"/>
        <v>PRMale85-89</v>
      </c>
      <c r="F1122" s="261">
        <v>3424</v>
      </c>
      <c r="G1122" s="261">
        <v>355</v>
      </c>
    </row>
    <row r="1123" spans="2:7" x14ac:dyDescent="0.2">
      <c r="B1123" s="261" t="s">
        <v>63</v>
      </c>
      <c r="C1123" s="261" t="s">
        <v>47</v>
      </c>
      <c r="D1123" s="265" t="s">
        <v>5</v>
      </c>
      <c r="E1123" s="261" t="str">
        <f t="shared" si="17"/>
        <v>PRMale90+</v>
      </c>
      <c r="F1123" s="261">
        <v>2580</v>
      </c>
      <c r="G1123" s="261">
        <v>226</v>
      </c>
    </row>
    <row r="1124" spans="2:7" x14ac:dyDescent="0.2">
      <c r="B1124" s="261" t="s">
        <v>63</v>
      </c>
      <c r="C1124" s="261" t="s">
        <v>3</v>
      </c>
      <c r="D1124" s="265">
        <v>0</v>
      </c>
      <c r="E1124" s="261" t="str">
        <f t="shared" si="17"/>
        <v>PRTotal0</v>
      </c>
      <c r="F1124" s="261">
        <v>1346</v>
      </c>
      <c r="G1124" s="261">
        <v>0</v>
      </c>
    </row>
    <row r="1125" spans="2:7" x14ac:dyDescent="0.2">
      <c r="B1125" s="261" t="s">
        <v>63</v>
      </c>
      <c r="C1125" s="261" t="s">
        <v>3</v>
      </c>
      <c r="D1125" s="265" t="s">
        <v>18</v>
      </c>
      <c r="E1125" s="261" t="str">
        <f t="shared" si="17"/>
        <v>PRTotal1-4</v>
      </c>
      <c r="F1125" s="261">
        <v>207</v>
      </c>
      <c r="G1125" s="261">
        <v>2</v>
      </c>
    </row>
    <row r="1126" spans="2:7" x14ac:dyDescent="0.2">
      <c r="B1126" s="261" t="s">
        <v>63</v>
      </c>
      <c r="C1126" s="261" t="s">
        <v>3</v>
      </c>
      <c r="D1126" s="265" t="s">
        <v>70</v>
      </c>
      <c r="E1126" s="261" t="str">
        <f t="shared" si="17"/>
        <v>PRTotal5-9</v>
      </c>
      <c r="F1126" s="261">
        <v>127</v>
      </c>
      <c r="G1126" s="261">
        <v>3</v>
      </c>
    </row>
    <row r="1127" spans="2:7" x14ac:dyDescent="0.2">
      <c r="B1127" s="261" t="s">
        <v>63</v>
      </c>
      <c r="C1127" s="261" t="s">
        <v>3</v>
      </c>
      <c r="D1127" s="265" t="s">
        <v>71</v>
      </c>
      <c r="E1127" s="261" t="str">
        <f t="shared" si="17"/>
        <v>PRTotal10-14</v>
      </c>
      <c r="F1127" s="261">
        <v>188</v>
      </c>
      <c r="G1127" s="261">
        <v>4</v>
      </c>
    </row>
    <row r="1128" spans="2:7" x14ac:dyDescent="0.2">
      <c r="B1128" s="261" t="s">
        <v>63</v>
      </c>
      <c r="C1128" s="261" t="s">
        <v>3</v>
      </c>
      <c r="D1128" s="265" t="s">
        <v>72</v>
      </c>
      <c r="E1128" s="261" t="str">
        <f t="shared" si="17"/>
        <v>PRTotal15-19</v>
      </c>
      <c r="F1128" s="261">
        <v>685</v>
      </c>
      <c r="G1128" s="261">
        <v>13</v>
      </c>
    </row>
    <row r="1129" spans="2:7" x14ac:dyDescent="0.2">
      <c r="B1129" s="261" t="s">
        <v>63</v>
      </c>
      <c r="C1129" s="261" t="s">
        <v>3</v>
      </c>
      <c r="D1129" s="265" t="s">
        <v>73</v>
      </c>
      <c r="E1129" s="261" t="str">
        <f t="shared" si="17"/>
        <v>PRTotal20-24</v>
      </c>
      <c r="F1129" s="261">
        <v>1350</v>
      </c>
      <c r="G1129" s="261">
        <v>23</v>
      </c>
    </row>
    <row r="1130" spans="2:7" x14ac:dyDescent="0.2">
      <c r="B1130" s="261" t="s">
        <v>63</v>
      </c>
      <c r="C1130" s="261" t="s">
        <v>3</v>
      </c>
      <c r="D1130" s="265" t="s">
        <v>74</v>
      </c>
      <c r="E1130" s="261" t="str">
        <f t="shared" si="17"/>
        <v>PRTotal25-29</v>
      </c>
      <c r="F1130" s="261">
        <v>1307</v>
      </c>
      <c r="G1130" s="261">
        <v>42</v>
      </c>
    </row>
    <row r="1131" spans="2:7" x14ac:dyDescent="0.2">
      <c r="B1131" s="261" t="s">
        <v>63</v>
      </c>
      <c r="C1131" s="261" t="s">
        <v>3</v>
      </c>
      <c r="D1131" s="265" t="s">
        <v>75</v>
      </c>
      <c r="E1131" s="261" t="str">
        <f t="shared" si="17"/>
        <v>PRTotal30-34</v>
      </c>
      <c r="F1131" s="261">
        <v>1419</v>
      </c>
      <c r="G1131" s="261">
        <v>76</v>
      </c>
    </row>
    <row r="1132" spans="2:7" x14ac:dyDescent="0.2">
      <c r="B1132" s="261" t="s">
        <v>63</v>
      </c>
      <c r="C1132" s="261" t="s">
        <v>3</v>
      </c>
      <c r="D1132" s="265" t="s">
        <v>76</v>
      </c>
      <c r="E1132" s="261" t="str">
        <f t="shared" si="17"/>
        <v>PRTotal35-39</v>
      </c>
      <c r="F1132" s="261">
        <v>1910</v>
      </c>
      <c r="G1132" s="261">
        <v>124</v>
      </c>
    </row>
    <row r="1133" spans="2:7" x14ac:dyDescent="0.2">
      <c r="B1133" s="261" t="s">
        <v>63</v>
      </c>
      <c r="C1133" s="261" t="s">
        <v>3</v>
      </c>
      <c r="D1133" s="265" t="s">
        <v>77</v>
      </c>
      <c r="E1133" s="261" t="str">
        <f t="shared" si="17"/>
        <v>PRTotal40-44</v>
      </c>
      <c r="F1133" s="261">
        <v>2251</v>
      </c>
      <c r="G1133" s="261">
        <v>197</v>
      </c>
    </row>
    <row r="1134" spans="2:7" x14ac:dyDescent="0.2">
      <c r="B1134" s="261" t="s">
        <v>63</v>
      </c>
      <c r="C1134" s="261" t="s">
        <v>3</v>
      </c>
      <c r="D1134" s="265" t="s">
        <v>78</v>
      </c>
      <c r="E1134" s="261" t="str">
        <f t="shared" si="17"/>
        <v>PRTotal45-49</v>
      </c>
      <c r="F1134" s="261">
        <v>3059</v>
      </c>
      <c r="G1134" s="261">
        <v>315</v>
      </c>
    </row>
    <row r="1135" spans="2:7" x14ac:dyDescent="0.2">
      <c r="B1135" s="261" t="s">
        <v>63</v>
      </c>
      <c r="C1135" s="261" t="s">
        <v>3</v>
      </c>
      <c r="D1135" s="265" t="s">
        <v>79</v>
      </c>
      <c r="E1135" s="261" t="str">
        <f t="shared" si="17"/>
        <v>PRTotal50-54</v>
      </c>
      <c r="F1135" s="261">
        <v>4152</v>
      </c>
      <c r="G1135" s="261">
        <v>426</v>
      </c>
    </row>
    <row r="1136" spans="2:7" x14ac:dyDescent="0.2">
      <c r="B1136" s="261" t="s">
        <v>63</v>
      </c>
      <c r="C1136" s="261" t="s">
        <v>3</v>
      </c>
      <c r="D1136" s="265" t="s">
        <v>80</v>
      </c>
      <c r="E1136" s="261" t="str">
        <f t="shared" si="17"/>
        <v>PRTotal55-59</v>
      </c>
      <c r="F1136" s="261">
        <v>5745</v>
      </c>
      <c r="G1136" s="261">
        <v>672</v>
      </c>
    </row>
    <row r="1137" spans="2:7" x14ac:dyDescent="0.2">
      <c r="B1137" s="261" t="s">
        <v>63</v>
      </c>
      <c r="C1137" s="261" t="s">
        <v>3</v>
      </c>
      <c r="D1137" s="265" t="s">
        <v>81</v>
      </c>
      <c r="E1137" s="261" t="str">
        <f t="shared" si="17"/>
        <v>PRTotal60-64</v>
      </c>
      <c r="F1137" s="261">
        <v>7132</v>
      </c>
      <c r="G1137" s="261">
        <v>894</v>
      </c>
    </row>
    <row r="1138" spans="2:7" x14ac:dyDescent="0.2">
      <c r="B1138" s="261" t="s">
        <v>63</v>
      </c>
      <c r="C1138" s="261" t="s">
        <v>3</v>
      </c>
      <c r="D1138" s="265" t="s">
        <v>82</v>
      </c>
      <c r="E1138" s="261" t="str">
        <f t="shared" si="17"/>
        <v>PRTotal65-69</v>
      </c>
      <c r="F1138" s="261">
        <v>8412</v>
      </c>
      <c r="G1138" s="261">
        <v>1110</v>
      </c>
    </row>
    <row r="1139" spans="2:7" x14ac:dyDescent="0.2">
      <c r="B1139" s="261" t="s">
        <v>63</v>
      </c>
      <c r="C1139" s="261" t="s">
        <v>3</v>
      </c>
      <c r="D1139" s="265" t="s">
        <v>19</v>
      </c>
      <c r="E1139" s="261" t="str">
        <f t="shared" si="17"/>
        <v>PRTotal70-74</v>
      </c>
      <c r="F1139" s="261">
        <v>8919</v>
      </c>
      <c r="G1139" s="261">
        <v>1161</v>
      </c>
    </row>
    <row r="1140" spans="2:7" x14ac:dyDescent="0.2">
      <c r="B1140" s="261" t="s">
        <v>63</v>
      </c>
      <c r="C1140" s="261" t="s">
        <v>3</v>
      </c>
      <c r="D1140" s="265" t="s">
        <v>20</v>
      </c>
      <c r="E1140" s="261" t="str">
        <f t="shared" si="17"/>
        <v>PRTotal75-79</v>
      </c>
      <c r="F1140" s="261">
        <v>9387</v>
      </c>
      <c r="G1140" s="261">
        <v>1139</v>
      </c>
    </row>
    <row r="1141" spans="2:7" x14ac:dyDescent="0.2">
      <c r="B1141" s="261" t="s">
        <v>63</v>
      </c>
      <c r="C1141" s="261" t="s">
        <v>3</v>
      </c>
      <c r="D1141" s="265" t="s">
        <v>21</v>
      </c>
      <c r="E1141" s="261" t="str">
        <f t="shared" si="17"/>
        <v>PRTotal80-84</v>
      </c>
      <c r="F1141" s="261">
        <v>9403</v>
      </c>
      <c r="G1141" s="261">
        <v>968</v>
      </c>
    </row>
    <row r="1142" spans="2:7" x14ac:dyDescent="0.2">
      <c r="B1142" s="261" t="s">
        <v>63</v>
      </c>
      <c r="C1142" s="261" t="s">
        <v>3</v>
      </c>
      <c r="D1142" s="265" t="s">
        <v>22</v>
      </c>
      <c r="E1142" s="261" t="str">
        <f t="shared" si="17"/>
        <v>PRTotal85-89</v>
      </c>
      <c r="F1142" s="261">
        <v>7631</v>
      </c>
      <c r="G1142" s="261">
        <v>729</v>
      </c>
    </row>
    <row r="1143" spans="2:7" x14ac:dyDescent="0.2">
      <c r="B1143" s="261" t="s">
        <v>63</v>
      </c>
      <c r="C1143" s="261" t="s">
        <v>3</v>
      </c>
      <c r="D1143" s="265" t="s">
        <v>5</v>
      </c>
      <c r="E1143" s="261" t="str">
        <f t="shared" si="17"/>
        <v>PRTotal90+</v>
      </c>
      <c r="F1143" s="261">
        <v>6489</v>
      </c>
      <c r="G1143" s="261">
        <v>476</v>
      </c>
    </row>
    <row r="1144" spans="2:7" x14ac:dyDescent="0.2">
      <c r="B1144" s="261" t="s">
        <v>61</v>
      </c>
      <c r="C1144" s="261" t="s">
        <v>48</v>
      </c>
      <c r="D1144" s="265">
        <v>0</v>
      </c>
      <c r="E1144" s="261" t="str">
        <f t="shared" si="17"/>
        <v>RJFemale0</v>
      </c>
      <c r="F1144" s="261">
        <v>1133</v>
      </c>
      <c r="G1144" s="261">
        <v>7</v>
      </c>
    </row>
    <row r="1145" spans="2:7" x14ac:dyDescent="0.2">
      <c r="B1145" s="261" t="s">
        <v>61</v>
      </c>
      <c r="C1145" s="261" t="s">
        <v>48</v>
      </c>
      <c r="D1145" s="265" t="s">
        <v>18</v>
      </c>
      <c r="E1145" s="261" t="str">
        <f t="shared" si="17"/>
        <v>RJFemale1-4</v>
      </c>
      <c r="F1145" s="261">
        <v>166</v>
      </c>
      <c r="G1145" s="261">
        <v>3</v>
      </c>
    </row>
    <row r="1146" spans="2:7" x14ac:dyDescent="0.2">
      <c r="B1146" s="261" t="s">
        <v>61</v>
      </c>
      <c r="C1146" s="261" t="s">
        <v>48</v>
      </c>
      <c r="D1146" s="265" t="s">
        <v>70</v>
      </c>
      <c r="E1146" s="261" t="str">
        <f t="shared" si="17"/>
        <v>RJFemale5-9</v>
      </c>
      <c r="F1146" s="261">
        <v>67</v>
      </c>
      <c r="G1146" s="261">
        <v>3</v>
      </c>
    </row>
    <row r="1147" spans="2:7" x14ac:dyDescent="0.2">
      <c r="B1147" s="261" t="s">
        <v>61</v>
      </c>
      <c r="C1147" s="261" t="s">
        <v>48</v>
      </c>
      <c r="D1147" s="265" t="s">
        <v>71</v>
      </c>
      <c r="E1147" s="261" t="str">
        <f t="shared" si="17"/>
        <v>RJFemale10-14</v>
      </c>
      <c r="F1147" s="261">
        <v>104</v>
      </c>
      <c r="G1147" s="261">
        <v>6</v>
      </c>
    </row>
    <row r="1148" spans="2:7" x14ac:dyDescent="0.2">
      <c r="B1148" s="261" t="s">
        <v>61</v>
      </c>
      <c r="C1148" s="261" t="s">
        <v>48</v>
      </c>
      <c r="D1148" s="265" t="s">
        <v>72</v>
      </c>
      <c r="E1148" s="261" t="str">
        <f t="shared" si="17"/>
        <v>RJFemale15-19</v>
      </c>
      <c r="F1148" s="261">
        <v>314</v>
      </c>
      <c r="G1148" s="261">
        <v>17</v>
      </c>
    </row>
    <row r="1149" spans="2:7" x14ac:dyDescent="0.2">
      <c r="B1149" s="261" t="s">
        <v>61</v>
      </c>
      <c r="C1149" s="261" t="s">
        <v>48</v>
      </c>
      <c r="D1149" s="265" t="s">
        <v>73</v>
      </c>
      <c r="E1149" s="261" t="str">
        <f t="shared" si="17"/>
        <v>RJFemale20-24</v>
      </c>
      <c r="F1149" s="261">
        <v>495</v>
      </c>
      <c r="G1149" s="261">
        <v>41</v>
      </c>
    </row>
    <row r="1150" spans="2:7" x14ac:dyDescent="0.2">
      <c r="B1150" s="261" t="s">
        <v>61</v>
      </c>
      <c r="C1150" s="261" t="s">
        <v>48</v>
      </c>
      <c r="D1150" s="265" t="s">
        <v>74</v>
      </c>
      <c r="E1150" s="261" t="str">
        <f t="shared" si="17"/>
        <v>RJFemale25-29</v>
      </c>
      <c r="F1150" s="261">
        <v>605</v>
      </c>
      <c r="G1150" s="261">
        <v>71</v>
      </c>
    </row>
    <row r="1151" spans="2:7" x14ac:dyDescent="0.2">
      <c r="B1151" s="261" t="s">
        <v>61</v>
      </c>
      <c r="C1151" s="261" t="s">
        <v>48</v>
      </c>
      <c r="D1151" s="265" t="s">
        <v>75</v>
      </c>
      <c r="E1151" s="261" t="str">
        <f t="shared" si="17"/>
        <v>RJFemale30-34</v>
      </c>
      <c r="F1151" s="261">
        <v>832</v>
      </c>
      <c r="G1151" s="261">
        <v>119</v>
      </c>
    </row>
    <row r="1152" spans="2:7" x14ac:dyDescent="0.2">
      <c r="B1152" s="261" t="s">
        <v>61</v>
      </c>
      <c r="C1152" s="261" t="s">
        <v>48</v>
      </c>
      <c r="D1152" s="265" t="s">
        <v>76</v>
      </c>
      <c r="E1152" s="261" t="str">
        <f t="shared" si="17"/>
        <v>RJFemale35-39</v>
      </c>
      <c r="F1152" s="261">
        <v>1283</v>
      </c>
      <c r="G1152" s="261">
        <v>215</v>
      </c>
    </row>
    <row r="1153" spans="2:7" x14ac:dyDescent="0.2">
      <c r="B1153" s="261" t="s">
        <v>61</v>
      </c>
      <c r="C1153" s="261" t="s">
        <v>48</v>
      </c>
      <c r="D1153" s="265" t="s">
        <v>77</v>
      </c>
      <c r="E1153" s="261" t="str">
        <f t="shared" si="17"/>
        <v>RJFemale40-44</v>
      </c>
      <c r="F1153" s="261">
        <v>1835</v>
      </c>
      <c r="G1153" s="261">
        <v>317</v>
      </c>
    </row>
    <row r="1154" spans="2:7" x14ac:dyDescent="0.2">
      <c r="B1154" s="261" t="s">
        <v>61</v>
      </c>
      <c r="C1154" s="261" t="s">
        <v>48</v>
      </c>
      <c r="D1154" s="265" t="s">
        <v>78</v>
      </c>
      <c r="E1154" s="261" t="str">
        <f t="shared" si="17"/>
        <v>RJFemale45-49</v>
      </c>
      <c r="F1154" s="261">
        <v>2429</v>
      </c>
      <c r="G1154" s="261">
        <v>448</v>
      </c>
    </row>
    <row r="1155" spans="2:7" x14ac:dyDescent="0.2">
      <c r="B1155" s="261" t="s">
        <v>61</v>
      </c>
      <c r="C1155" s="261" t="s">
        <v>48</v>
      </c>
      <c r="D1155" s="265" t="s">
        <v>79</v>
      </c>
      <c r="E1155" s="261" t="str">
        <f t="shared" si="17"/>
        <v>RJFemale50-54</v>
      </c>
      <c r="F1155" s="261">
        <v>3341</v>
      </c>
      <c r="G1155" s="261">
        <v>561</v>
      </c>
    </row>
    <row r="1156" spans="2:7" x14ac:dyDescent="0.2">
      <c r="B1156" s="261" t="s">
        <v>61</v>
      </c>
      <c r="C1156" s="261" t="s">
        <v>48</v>
      </c>
      <c r="D1156" s="265" t="s">
        <v>80</v>
      </c>
      <c r="E1156" s="261" t="str">
        <f t="shared" si="17"/>
        <v>RJFemale55-59</v>
      </c>
      <c r="F1156" s="261">
        <v>4840</v>
      </c>
      <c r="G1156" s="261">
        <v>954</v>
      </c>
    </row>
    <row r="1157" spans="2:7" x14ac:dyDescent="0.2">
      <c r="B1157" s="261" t="s">
        <v>61</v>
      </c>
      <c r="C1157" s="261" t="s">
        <v>48</v>
      </c>
      <c r="D1157" s="265" t="s">
        <v>81</v>
      </c>
      <c r="E1157" s="261" t="str">
        <f t="shared" ref="E1157:E1220" si="18">_xlfn.CONCAT(B1157,C1157,D1157)</f>
        <v>RJFemale60-64</v>
      </c>
      <c r="F1157" s="261">
        <v>6681</v>
      </c>
      <c r="G1157" s="261">
        <v>1334</v>
      </c>
    </row>
    <row r="1158" spans="2:7" x14ac:dyDescent="0.2">
      <c r="B1158" s="261" t="s">
        <v>61</v>
      </c>
      <c r="C1158" s="261" t="s">
        <v>48</v>
      </c>
      <c r="D1158" s="265" t="s">
        <v>82</v>
      </c>
      <c r="E1158" s="261" t="str">
        <f t="shared" si="18"/>
        <v>RJFemale65-69</v>
      </c>
      <c r="F1158" s="261">
        <v>8173</v>
      </c>
      <c r="G1158" s="261">
        <v>1691</v>
      </c>
    </row>
    <row r="1159" spans="2:7" x14ac:dyDescent="0.2">
      <c r="B1159" s="261" t="s">
        <v>61</v>
      </c>
      <c r="C1159" s="261" t="s">
        <v>48</v>
      </c>
      <c r="D1159" s="265" t="s">
        <v>19</v>
      </c>
      <c r="E1159" s="261" t="str">
        <f t="shared" si="18"/>
        <v>RJFemale70-74</v>
      </c>
      <c r="F1159" s="261">
        <v>8910</v>
      </c>
      <c r="G1159" s="261">
        <v>1750</v>
      </c>
    </row>
    <row r="1160" spans="2:7" x14ac:dyDescent="0.2">
      <c r="B1160" s="261" t="s">
        <v>61</v>
      </c>
      <c r="C1160" s="261" t="s">
        <v>48</v>
      </c>
      <c r="D1160" s="265" t="s">
        <v>20</v>
      </c>
      <c r="E1160" s="261" t="str">
        <f t="shared" si="18"/>
        <v>RJFemale75-79</v>
      </c>
      <c r="F1160" s="261">
        <v>8952</v>
      </c>
      <c r="G1160" s="261">
        <v>1699</v>
      </c>
    </row>
    <row r="1161" spans="2:7" x14ac:dyDescent="0.2">
      <c r="B1161" s="261" t="s">
        <v>61</v>
      </c>
      <c r="C1161" s="261" t="s">
        <v>48</v>
      </c>
      <c r="D1161" s="265" t="s">
        <v>21</v>
      </c>
      <c r="E1161" s="261" t="str">
        <f t="shared" si="18"/>
        <v>RJFemale80-84</v>
      </c>
      <c r="F1161" s="261">
        <v>10112</v>
      </c>
      <c r="G1161" s="261">
        <v>1744</v>
      </c>
    </row>
    <row r="1162" spans="2:7" x14ac:dyDescent="0.2">
      <c r="B1162" s="261" t="s">
        <v>61</v>
      </c>
      <c r="C1162" s="261" t="s">
        <v>48</v>
      </c>
      <c r="D1162" s="265" t="s">
        <v>22</v>
      </c>
      <c r="E1162" s="261" t="str">
        <f t="shared" si="18"/>
        <v>RJFemale85-89</v>
      </c>
      <c r="F1162" s="261">
        <v>9415</v>
      </c>
      <c r="G1162" s="261">
        <v>1466</v>
      </c>
    </row>
    <row r="1163" spans="2:7" x14ac:dyDescent="0.2">
      <c r="B1163" s="261" t="s">
        <v>61</v>
      </c>
      <c r="C1163" s="261" t="s">
        <v>48</v>
      </c>
      <c r="D1163" s="265" t="s">
        <v>5</v>
      </c>
      <c r="E1163" s="261" t="str">
        <f t="shared" si="18"/>
        <v>RJFemale90+</v>
      </c>
      <c r="F1163" s="261">
        <v>10763</v>
      </c>
      <c r="G1163" s="261">
        <v>1374</v>
      </c>
    </row>
    <row r="1164" spans="2:7" x14ac:dyDescent="0.2">
      <c r="B1164" s="261" t="s">
        <v>61</v>
      </c>
      <c r="C1164" s="261" t="s">
        <v>47</v>
      </c>
      <c r="D1164" s="265">
        <v>0</v>
      </c>
      <c r="E1164" s="261" t="str">
        <f t="shared" si="18"/>
        <v>RJMale0</v>
      </c>
      <c r="F1164" s="261">
        <v>1345</v>
      </c>
      <c r="G1164" s="261">
        <v>16</v>
      </c>
    </row>
    <row r="1165" spans="2:7" x14ac:dyDescent="0.2">
      <c r="B1165" s="261" t="s">
        <v>61</v>
      </c>
      <c r="C1165" s="261" t="s">
        <v>47</v>
      </c>
      <c r="D1165" s="265" t="s">
        <v>18</v>
      </c>
      <c r="E1165" s="261" t="str">
        <f t="shared" si="18"/>
        <v>RJMale1-4</v>
      </c>
      <c r="F1165" s="261">
        <v>178</v>
      </c>
      <c r="G1165" s="261">
        <v>4</v>
      </c>
    </row>
    <row r="1166" spans="2:7" x14ac:dyDescent="0.2">
      <c r="B1166" s="261" t="s">
        <v>61</v>
      </c>
      <c r="C1166" s="261" t="s">
        <v>47</v>
      </c>
      <c r="D1166" s="265" t="s">
        <v>70</v>
      </c>
      <c r="E1166" s="261" t="str">
        <f t="shared" si="18"/>
        <v>RJMale5-9</v>
      </c>
      <c r="F1166" s="261">
        <v>85</v>
      </c>
      <c r="G1166" s="261">
        <v>2</v>
      </c>
    </row>
    <row r="1167" spans="2:7" x14ac:dyDescent="0.2">
      <c r="B1167" s="261" t="s">
        <v>61</v>
      </c>
      <c r="C1167" s="261" t="s">
        <v>47</v>
      </c>
      <c r="D1167" s="265" t="s">
        <v>71</v>
      </c>
      <c r="E1167" s="261" t="str">
        <f t="shared" si="18"/>
        <v>RJMale10-14</v>
      </c>
      <c r="F1167" s="261">
        <v>151</v>
      </c>
      <c r="G1167" s="261">
        <v>4</v>
      </c>
    </row>
    <row r="1168" spans="2:7" x14ac:dyDescent="0.2">
      <c r="B1168" s="261" t="s">
        <v>61</v>
      </c>
      <c r="C1168" s="261" t="s">
        <v>47</v>
      </c>
      <c r="D1168" s="265" t="s">
        <v>72</v>
      </c>
      <c r="E1168" s="261" t="str">
        <f t="shared" si="18"/>
        <v>RJMale15-19</v>
      </c>
      <c r="F1168" s="261">
        <v>1245</v>
      </c>
      <c r="G1168" s="261">
        <v>14</v>
      </c>
    </row>
    <row r="1169" spans="2:7" x14ac:dyDescent="0.2">
      <c r="B1169" s="261" t="s">
        <v>61</v>
      </c>
      <c r="C1169" s="261" t="s">
        <v>47</v>
      </c>
      <c r="D1169" s="265" t="s">
        <v>73</v>
      </c>
      <c r="E1169" s="261" t="str">
        <f t="shared" si="18"/>
        <v>RJMale20-24</v>
      </c>
      <c r="F1169" s="261">
        <v>2111</v>
      </c>
      <c r="G1169" s="261">
        <v>52</v>
      </c>
    </row>
    <row r="1170" spans="2:7" x14ac:dyDescent="0.2">
      <c r="B1170" s="261" t="s">
        <v>61</v>
      </c>
      <c r="C1170" s="261" t="s">
        <v>47</v>
      </c>
      <c r="D1170" s="265" t="s">
        <v>74</v>
      </c>
      <c r="E1170" s="261" t="str">
        <f t="shared" si="18"/>
        <v>RJMale25-29</v>
      </c>
      <c r="F1170" s="261">
        <v>1795</v>
      </c>
      <c r="G1170" s="261">
        <v>83</v>
      </c>
    </row>
    <row r="1171" spans="2:7" x14ac:dyDescent="0.2">
      <c r="B1171" s="261" t="s">
        <v>61</v>
      </c>
      <c r="C1171" s="261" t="s">
        <v>47</v>
      </c>
      <c r="D1171" s="265" t="s">
        <v>75</v>
      </c>
      <c r="E1171" s="261" t="str">
        <f t="shared" si="18"/>
        <v>RJMale30-34</v>
      </c>
      <c r="F1171" s="261">
        <v>1839</v>
      </c>
      <c r="G1171" s="261">
        <v>158</v>
      </c>
    </row>
    <row r="1172" spans="2:7" x14ac:dyDescent="0.2">
      <c r="B1172" s="261" t="s">
        <v>61</v>
      </c>
      <c r="C1172" s="261" t="s">
        <v>47</v>
      </c>
      <c r="D1172" s="265" t="s">
        <v>76</v>
      </c>
      <c r="E1172" s="261" t="str">
        <f t="shared" si="18"/>
        <v>RJMale35-39</v>
      </c>
      <c r="F1172" s="261">
        <v>2230</v>
      </c>
      <c r="G1172" s="261">
        <v>304</v>
      </c>
    </row>
    <row r="1173" spans="2:7" x14ac:dyDescent="0.2">
      <c r="B1173" s="261" t="s">
        <v>61</v>
      </c>
      <c r="C1173" s="261" t="s">
        <v>47</v>
      </c>
      <c r="D1173" s="265" t="s">
        <v>77</v>
      </c>
      <c r="E1173" s="261" t="str">
        <f t="shared" si="18"/>
        <v>RJMale40-44</v>
      </c>
      <c r="F1173" s="261">
        <v>2799</v>
      </c>
      <c r="G1173" s="261">
        <v>477</v>
      </c>
    </row>
    <row r="1174" spans="2:7" x14ac:dyDescent="0.2">
      <c r="B1174" s="261" t="s">
        <v>61</v>
      </c>
      <c r="C1174" s="261" t="s">
        <v>47</v>
      </c>
      <c r="D1174" s="265" t="s">
        <v>78</v>
      </c>
      <c r="E1174" s="261" t="str">
        <f t="shared" si="18"/>
        <v>RJMale45-49</v>
      </c>
      <c r="F1174" s="261">
        <v>3538</v>
      </c>
      <c r="G1174" s="261">
        <v>673</v>
      </c>
    </row>
    <row r="1175" spans="2:7" x14ac:dyDescent="0.2">
      <c r="B1175" s="261" t="s">
        <v>61</v>
      </c>
      <c r="C1175" s="261" t="s">
        <v>47</v>
      </c>
      <c r="D1175" s="265" t="s">
        <v>79</v>
      </c>
      <c r="E1175" s="261" t="str">
        <f t="shared" si="18"/>
        <v>RJMale50-54</v>
      </c>
      <c r="F1175" s="261">
        <v>5058</v>
      </c>
      <c r="G1175" s="261">
        <v>951</v>
      </c>
    </row>
    <row r="1176" spans="2:7" x14ac:dyDescent="0.2">
      <c r="B1176" s="261" t="s">
        <v>61</v>
      </c>
      <c r="C1176" s="261" t="s">
        <v>47</v>
      </c>
      <c r="D1176" s="265" t="s">
        <v>80</v>
      </c>
      <c r="E1176" s="261" t="str">
        <f t="shared" si="18"/>
        <v>RJMale55-59</v>
      </c>
      <c r="F1176" s="261">
        <v>7153</v>
      </c>
      <c r="G1176" s="261">
        <v>1428</v>
      </c>
    </row>
    <row r="1177" spans="2:7" x14ac:dyDescent="0.2">
      <c r="B1177" s="261" t="s">
        <v>61</v>
      </c>
      <c r="C1177" s="261" t="s">
        <v>47</v>
      </c>
      <c r="D1177" s="265" t="s">
        <v>81</v>
      </c>
      <c r="E1177" s="261" t="str">
        <f t="shared" si="18"/>
        <v>RJMale60-64</v>
      </c>
      <c r="F1177" s="261">
        <v>9232</v>
      </c>
      <c r="G1177" s="261">
        <v>1799</v>
      </c>
    </row>
    <row r="1178" spans="2:7" x14ac:dyDescent="0.2">
      <c r="B1178" s="261" t="s">
        <v>61</v>
      </c>
      <c r="C1178" s="261" t="s">
        <v>47</v>
      </c>
      <c r="D1178" s="265" t="s">
        <v>82</v>
      </c>
      <c r="E1178" s="261" t="str">
        <f t="shared" si="18"/>
        <v>RJMale65-69</v>
      </c>
      <c r="F1178" s="261">
        <v>10830</v>
      </c>
      <c r="G1178" s="261">
        <v>2327</v>
      </c>
    </row>
    <row r="1179" spans="2:7" x14ac:dyDescent="0.2">
      <c r="B1179" s="261" t="s">
        <v>61</v>
      </c>
      <c r="C1179" s="261" t="s">
        <v>47</v>
      </c>
      <c r="D1179" s="265" t="s">
        <v>19</v>
      </c>
      <c r="E1179" s="261" t="str">
        <f t="shared" si="18"/>
        <v>RJMale70-74</v>
      </c>
      <c r="F1179" s="261">
        <v>10796</v>
      </c>
      <c r="G1179" s="261">
        <v>2463</v>
      </c>
    </row>
    <row r="1180" spans="2:7" x14ac:dyDescent="0.2">
      <c r="B1180" s="261" t="s">
        <v>61</v>
      </c>
      <c r="C1180" s="261" t="s">
        <v>47</v>
      </c>
      <c r="D1180" s="265" t="s">
        <v>20</v>
      </c>
      <c r="E1180" s="261" t="str">
        <f t="shared" si="18"/>
        <v>RJMale75-79</v>
      </c>
      <c r="F1180" s="261">
        <v>9668</v>
      </c>
      <c r="G1180" s="261">
        <v>2091</v>
      </c>
    </row>
    <row r="1181" spans="2:7" x14ac:dyDescent="0.2">
      <c r="B1181" s="261" t="s">
        <v>61</v>
      </c>
      <c r="C1181" s="261" t="s">
        <v>47</v>
      </c>
      <c r="D1181" s="265" t="s">
        <v>21</v>
      </c>
      <c r="E1181" s="261" t="str">
        <f t="shared" si="18"/>
        <v>RJMale80-84</v>
      </c>
      <c r="F1181" s="261">
        <v>8517</v>
      </c>
      <c r="G1181" s="261">
        <v>1726</v>
      </c>
    </row>
    <row r="1182" spans="2:7" x14ac:dyDescent="0.2">
      <c r="B1182" s="261" t="s">
        <v>61</v>
      </c>
      <c r="C1182" s="261" t="s">
        <v>47</v>
      </c>
      <c r="D1182" s="265" t="s">
        <v>22</v>
      </c>
      <c r="E1182" s="261" t="str">
        <f t="shared" si="18"/>
        <v>RJMale85-89</v>
      </c>
      <c r="F1182" s="261">
        <v>6325</v>
      </c>
      <c r="G1182" s="261">
        <v>1290</v>
      </c>
    </row>
    <row r="1183" spans="2:7" x14ac:dyDescent="0.2">
      <c r="B1183" s="261" t="s">
        <v>61</v>
      </c>
      <c r="C1183" s="261" t="s">
        <v>47</v>
      </c>
      <c r="D1183" s="265" t="s">
        <v>5</v>
      </c>
      <c r="E1183" s="261" t="str">
        <f t="shared" si="18"/>
        <v>RJMale90+</v>
      </c>
      <c r="F1183" s="261">
        <v>4858</v>
      </c>
      <c r="G1183" s="261">
        <v>823</v>
      </c>
    </row>
    <row r="1184" spans="2:7" x14ac:dyDescent="0.2">
      <c r="B1184" s="261" t="s">
        <v>61</v>
      </c>
      <c r="C1184" s="261" t="s">
        <v>3</v>
      </c>
      <c r="D1184" s="265">
        <v>0</v>
      </c>
      <c r="E1184" s="261" t="str">
        <f t="shared" si="18"/>
        <v>RJTotal0</v>
      </c>
      <c r="F1184" s="261">
        <v>2478</v>
      </c>
      <c r="G1184" s="261">
        <v>23</v>
      </c>
    </row>
    <row r="1185" spans="2:7" x14ac:dyDescent="0.2">
      <c r="B1185" s="261" t="s">
        <v>61</v>
      </c>
      <c r="C1185" s="261" t="s">
        <v>3</v>
      </c>
      <c r="D1185" s="265" t="s">
        <v>18</v>
      </c>
      <c r="E1185" s="261" t="str">
        <f t="shared" si="18"/>
        <v>RJTotal1-4</v>
      </c>
      <c r="F1185" s="261">
        <v>344</v>
      </c>
      <c r="G1185" s="261">
        <v>7</v>
      </c>
    </row>
    <row r="1186" spans="2:7" x14ac:dyDescent="0.2">
      <c r="B1186" s="261" t="s">
        <v>61</v>
      </c>
      <c r="C1186" s="261" t="s">
        <v>3</v>
      </c>
      <c r="D1186" s="265" t="s">
        <v>70</v>
      </c>
      <c r="E1186" s="261" t="str">
        <f t="shared" si="18"/>
        <v>RJTotal5-9</v>
      </c>
      <c r="F1186" s="261">
        <v>152</v>
      </c>
      <c r="G1186" s="261">
        <v>5</v>
      </c>
    </row>
    <row r="1187" spans="2:7" x14ac:dyDescent="0.2">
      <c r="B1187" s="261" t="s">
        <v>61</v>
      </c>
      <c r="C1187" s="261" t="s">
        <v>3</v>
      </c>
      <c r="D1187" s="265" t="s">
        <v>71</v>
      </c>
      <c r="E1187" s="261" t="str">
        <f t="shared" si="18"/>
        <v>RJTotal10-14</v>
      </c>
      <c r="F1187" s="261">
        <v>255</v>
      </c>
      <c r="G1187" s="261">
        <v>10</v>
      </c>
    </row>
    <row r="1188" spans="2:7" x14ac:dyDescent="0.2">
      <c r="B1188" s="261" t="s">
        <v>61</v>
      </c>
      <c r="C1188" s="261" t="s">
        <v>3</v>
      </c>
      <c r="D1188" s="265" t="s">
        <v>72</v>
      </c>
      <c r="E1188" s="261" t="str">
        <f t="shared" si="18"/>
        <v>RJTotal15-19</v>
      </c>
      <c r="F1188" s="261">
        <v>1559</v>
      </c>
      <c r="G1188" s="261">
        <v>31</v>
      </c>
    </row>
    <row r="1189" spans="2:7" x14ac:dyDescent="0.2">
      <c r="B1189" s="261" t="s">
        <v>61</v>
      </c>
      <c r="C1189" s="261" t="s">
        <v>3</v>
      </c>
      <c r="D1189" s="265" t="s">
        <v>73</v>
      </c>
      <c r="E1189" s="261" t="str">
        <f t="shared" si="18"/>
        <v>RJTotal20-24</v>
      </c>
      <c r="F1189" s="261">
        <v>2606</v>
      </c>
      <c r="G1189" s="261">
        <v>93</v>
      </c>
    </row>
    <row r="1190" spans="2:7" x14ac:dyDescent="0.2">
      <c r="B1190" s="261" t="s">
        <v>61</v>
      </c>
      <c r="C1190" s="261" t="s">
        <v>3</v>
      </c>
      <c r="D1190" s="265" t="s">
        <v>74</v>
      </c>
      <c r="E1190" s="261" t="str">
        <f t="shared" si="18"/>
        <v>RJTotal25-29</v>
      </c>
      <c r="F1190" s="261">
        <v>2400</v>
      </c>
      <c r="G1190" s="261">
        <v>154</v>
      </c>
    </row>
    <row r="1191" spans="2:7" x14ac:dyDescent="0.2">
      <c r="B1191" s="261" t="s">
        <v>61</v>
      </c>
      <c r="C1191" s="261" t="s">
        <v>3</v>
      </c>
      <c r="D1191" s="265" t="s">
        <v>75</v>
      </c>
      <c r="E1191" s="261" t="str">
        <f t="shared" si="18"/>
        <v>RJTotal30-34</v>
      </c>
      <c r="F1191" s="261">
        <v>2671</v>
      </c>
      <c r="G1191" s="261">
        <v>277</v>
      </c>
    </row>
    <row r="1192" spans="2:7" x14ac:dyDescent="0.2">
      <c r="B1192" s="261" t="s">
        <v>61</v>
      </c>
      <c r="C1192" s="261" t="s">
        <v>3</v>
      </c>
      <c r="D1192" s="265" t="s">
        <v>76</v>
      </c>
      <c r="E1192" s="261" t="str">
        <f t="shared" si="18"/>
        <v>RJTotal35-39</v>
      </c>
      <c r="F1192" s="261">
        <v>3513</v>
      </c>
      <c r="G1192" s="261">
        <v>519</v>
      </c>
    </row>
    <row r="1193" spans="2:7" x14ac:dyDescent="0.2">
      <c r="B1193" s="261" t="s">
        <v>61</v>
      </c>
      <c r="C1193" s="261" t="s">
        <v>3</v>
      </c>
      <c r="D1193" s="265" t="s">
        <v>77</v>
      </c>
      <c r="E1193" s="261" t="str">
        <f t="shared" si="18"/>
        <v>RJTotal40-44</v>
      </c>
      <c r="F1193" s="261">
        <v>4634</v>
      </c>
      <c r="G1193" s="261">
        <v>794</v>
      </c>
    </row>
    <row r="1194" spans="2:7" x14ac:dyDescent="0.2">
      <c r="B1194" s="261" t="s">
        <v>61</v>
      </c>
      <c r="C1194" s="261" t="s">
        <v>3</v>
      </c>
      <c r="D1194" s="265" t="s">
        <v>78</v>
      </c>
      <c r="E1194" s="261" t="str">
        <f t="shared" si="18"/>
        <v>RJTotal45-49</v>
      </c>
      <c r="F1194" s="261">
        <v>5967</v>
      </c>
      <c r="G1194" s="261">
        <v>1121</v>
      </c>
    </row>
    <row r="1195" spans="2:7" x14ac:dyDescent="0.2">
      <c r="B1195" s="261" t="s">
        <v>61</v>
      </c>
      <c r="C1195" s="261" t="s">
        <v>3</v>
      </c>
      <c r="D1195" s="265" t="s">
        <v>79</v>
      </c>
      <c r="E1195" s="261" t="str">
        <f t="shared" si="18"/>
        <v>RJTotal50-54</v>
      </c>
      <c r="F1195" s="261">
        <v>8399</v>
      </c>
      <c r="G1195" s="261">
        <v>1512</v>
      </c>
    </row>
    <row r="1196" spans="2:7" x14ac:dyDescent="0.2">
      <c r="B1196" s="261" t="s">
        <v>61</v>
      </c>
      <c r="C1196" s="261" t="s">
        <v>3</v>
      </c>
      <c r="D1196" s="265" t="s">
        <v>80</v>
      </c>
      <c r="E1196" s="261" t="str">
        <f t="shared" si="18"/>
        <v>RJTotal55-59</v>
      </c>
      <c r="F1196" s="261">
        <v>11993</v>
      </c>
      <c r="G1196" s="261">
        <v>2382</v>
      </c>
    </row>
    <row r="1197" spans="2:7" x14ac:dyDescent="0.2">
      <c r="B1197" s="261" t="s">
        <v>61</v>
      </c>
      <c r="C1197" s="261" t="s">
        <v>3</v>
      </c>
      <c r="D1197" s="265" t="s">
        <v>81</v>
      </c>
      <c r="E1197" s="261" t="str">
        <f t="shared" si="18"/>
        <v>RJTotal60-64</v>
      </c>
      <c r="F1197" s="261">
        <v>15913</v>
      </c>
      <c r="G1197" s="261">
        <v>3133</v>
      </c>
    </row>
    <row r="1198" spans="2:7" x14ac:dyDescent="0.2">
      <c r="B1198" s="261" t="s">
        <v>61</v>
      </c>
      <c r="C1198" s="261" t="s">
        <v>3</v>
      </c>
      <c r="D1198" s="265" t="s">
        <v>82</v>
      </c>
      <c r="E1198" s="261" t="str">
        <f t="shared" si="18"/>
        <v>RJTotal65-69</v>
      </c>
      <c r="F1198" s="261">
        <v>19003</v>
      </c>
      <c r="G1198" s="261">
        <v>4018</v>
      </c>
    </row>
    <row r="1199" spans="2:7" x14ac:dyDescent="0.2">
      <c r="B1199" s="261" t="s">
        <v>61</v>
      </c>
      <c r="C1199" s="261" t="s">
        <v>3</v>
      </c>
      <c r="D1199" s="265" t="s">
        <v>19</v>
      </c>
      <c r="E1199" s="261" t="str">
        <f t="shared" si="18"/>
        <v>RJTotal70-74</v>
      </c>
      <c r="F1199" s="261">
        <v>19706</v>
      </c>
      <c r="G1199" s="261">
        <v>4213</v>
      </c>
    </row>
    <row r="1200" spans="2:7" x14ac:dyDescent="0.2">
      <c r="B1200" s="261" t="s">
        <v>61</v>
      </c>
      <c r="C1200" s="261" t="s">
        <v>3</v>
      </c>
      <c r="D1200" s="265" t="s">
        <v>20</v>
      </c>
      <c r="E1200" s="261" t="str">
        <f t="shared" si="18"/>
        <v>RJTotal75-79</v>
      </c>
      <c r="F1200" s="261">
        <v>18620</v>
      </c>
      <c r="G1200" s="261">
        <v>3790</v>
      </c>
    </row>
    <row r="1201" spans="2:7" x14ac:dyDescent="0.2">
      <c r="B1201" s="261" t="s">
        <v>61</v>
      </c>
      <c r="C1201" s="261" t="s">
        <v>3</v>
      </c>
      <c r="D1201" s="265" t="s">
        <v>21</v>
      </c>
      <c r="E1201" s="261" t="str">
        <f t="shared" si="18"/>
        <v>RJTotal80-84</v>
      </c>
      <c r="F1201" s="261">
        <v>18629</v>
      </c>
      <c r="G1201" s="261">
        <v>3470</v>
      </c>
    </row>
    <row r="1202" spans="2:7" x14ac:dyDescent="0.2">
      <c r="B1202" s="261" t="s">
        <v>61</v>
      </c>
      <c r="C1202" s="261" t="s">
        <v>3</v>
      </c>
      <c r="D1202" s="265" t="s">
        <v>22</v>
      </c>
      <c r="E1202" s="261" t="str">
        <f t="shared" si="18"/>
        <v>RJTotal85-89</v>
      </c>
      <c r="F1202" s="261">
        <v>15740</v>
      </c>
      <c r="G1202" s="261">
        <v>2756</v>
      </c>
    </row>
    <row r="1203" spans="2:7" x14ac:dyDescent="0.2">
      <c r="B1203" s="261" t="s">
        <v>61</v>
      </c>
      <c r="C1203" s="261" t="s">
        <v>3</v>
      </c>
      <c r="D1203" s="265" t="s">
        <v>5</v>
      </c>
      <c r="E1203" s="261" t="str">
        <f t="shared" si="18"/>
        <v>RJTotal90+</v>
      </c>
      <c r="F1203" s="261">
        <v>15621</v>
      </c>
      <c r="G1203" s="261">
        <v>2197</v>
      </c>
    </row>
    <row r="1204" spans="2:7" x14ac:dyDescent="0.2">
      <c r="B1204" s="261" t="s">
        <v>54</v>
      </c>
      <c r="C1204" s="261" t="s">
        <v>48</v>
      </c>
      <c r="D1204" s="265">
        <v>0</v>
      </c>
      <c r="E1204" s="261" t="str">
        <f t="shared" si="18"/>
        <v>RNFemale0</v>
      </c>
      <c r="F1204" s="261">
        <v>237</v>
      </c>
      <c r="G1204" s="261">
        <v>1</v>
      </c>
    </row>
    <row r="1205" spans="2:7" x14ac:dyDescent="0.2">
      <c r="B1205" s="261" t="s">
        <v>54</v>
      </c>
      <c r="C1205" s="261" t="s">
        <v>48</v>
      </c>
      <c r="D1205" s="265" t="s">
        <v>18</v>
      </c>
      <c r="E1205" s="261" t="str">
        <f t="shared" si="18"/>
        <v>RNFemale1-4</v>
      </c>
      <c r="F1205" s="261">
        <v>31</v>
      </c>
      <c r="G1205" s="261">
        <v>3</v>
      </c>
    </row>
    <row r="1206" spans="2:7" x14ac:dyDescent="0.2">
      <c r="B1206" s="261" t="s">
        <v>54</v>
      </c>
      <c r="C1206" s="261" t="s">
        <v>48</v>
      </c>
      <c r="D1206" s="265" t="s">
        <v>70</v>
      </c>
      <c r="E1206" s="261" t="str">
        <f t="shared" si="18"/>
        <v>RNFemale5-9</v>
      </c>
      <c r="F1206" s="261">
        <v>23</v>
      </c>
      <c r="G1206" s="261">
        <v>1</v>
      </c>
    </row>
    <row r="1207" spans="2:7" x14ac:dyDescent="0.2">
      <c r="B1207" s="261" t="s">
        <v>54</v>
      </c>
      <c r="C1207" s="261" t="s">
        <v>48</v>
      </c>
      <c r="D1207" s="265" t="s">
        <v>71</v>
      </c>
      <c r="E1207" s="261" t="str">
        <f t="shared" si="18"/>
        <v>RNFemale10-14</v>
      </c>
      <c r="F1207" s="261">
        <v>20</v>
      </c>
      <c r="G1207" s="261">
        <v>0</v>
      </c>
    </row>
    <row r="1208" spans="2:7" x14ac:dyDescent="0.2">
      <c r="B1208" s="261" t="s">
        <v>54</v>
      </c>
      <c r="C1208" s="261" t="s">
        <v>48</v>
      </c>
      <c r="D1208" s="265" t="s">
        <v>72</v>
      </c>
      <c r="E1208" s="261" t="str">
        <f t="shared" si="18"/>
        <v>RNFemale15-19</v>
      </c>
      <c r="F1208" s="261">
        <v>53</v>
      </c>
      <c r="G1208" s="261">
        <v>5</v>
      </c>
    </row>
    <row r="1209" spans="2:7" x14ac:dyDescent="0.2">
      <c r="B1209" s="261" t="s">
        <v>54</v>
      </c>
      <c r="C1209" s="261" t="s">
        <v>48</v>
      </c>
      <c r="D1209" s="265" t="s">
        <v>73</v>
      </c>
      <c r="E1209" s="261" t="str">
        <f t="shared" si="18"/>
        <v>RNFemale20-24</v>
      </c>
      <c r="F1209" s="261">
        <v>75</v>
      </c>
      <c r="G1209" s="261">
        <v>8</v>
      </c>
    </row>
    <row r="1210" spans="2:7" x14ac:dyDescent="0.2">
      <c r="B1210" s="261" t="s">
        <v>54</v>
      </c>
      <c r="C1210" s="261" t="s">
        <v>48</v>
      </c>
      <c r="D1210" s="265" t="s">
        <v>74</v>
      </c>
      <c r="E1210" s="261" t="str">
        <f t="shared" si="18"/>
        <v>RNFemale25-29</v>
      </c>
      <c r="F1210" s="261">
        <v>85</v>
      </c>
      <c r="G1210" s="261">
        <v>7</v>
      </c>
    </row>
    <row r="1211" spans="2:7" x14ac:dyDescent="0.2">
      <c r="B1211" s="261" t="s">
        <v>54</v>
      </c>
      <c r="C1211" s="261" t="s">
        <v>48</v>
      </c>
      <c r="D1211" s="265" t="s">
        <v>75</v>
      </c>
      <c r="E1211" s="261" t="str">
        <f t="shared" si="18"/>
        <v>RNFemale30-34</v>
      </c>
      <c r="F1211" s="261">
        <v>133</v>
      </c>
      <c r="G1211" s="261">
        <v>17</v>
      </c>
    </row>
    <row r="1212" spans="2:7" x14ac:dyDescent="0.2">
      <c r="B1212" s="261" t="s">
        <v>54</v>
      </c>
      <c r="C1212" s="261" t="s">
        <v>48</v>
      </c>
      <c r="D1212" s="265" t="s">
        <v>76</v>
      </c>
      <c r="E1212" s="261" t="str">
        <f t="shared" si="18"/>
        <v>RNFemale35-39</v>
      </c>
      <c r="F1212" s="261">
        <v>187</v>
      </c>
      <c r="G1212" s="261">
        <v>31</v>
      </c>
    </row>
    <row r="1213" spans="2:7" x14ac:dyDescent="0.2">
      <c r="B1213" s="261" t="s">
        <v>54</v>
      </c>
      <c r="C1213" s="261" t="s">
        <v>48</v>
      </c>
      <c r="D1213" s="265" t="s">
        <v>77</v>
      </c>
      <c r="E1213" s="261" t="str">
        <f t="shared" si="18"/>
        <v>RNFemale40-44</v>
      </c>
      <c r="F1213" s="261">
        <v>244</v>
      </c>
      <c r="G1213" s="261">
        <v>35</v>
      </c>
    </row>
    <row r="1214" spans="2:7" x14ac:dyDescent="0.2">
      <c r="B1214" s="261" t="s">
        <v>54</v>
      </c>
      <c r="C1214" s="261" t="s">
        <v>48</v>
      </c>
      <c r="D1214" s="265" t="s">
        <v>78</v>
      </c>
      <c r="E1214" s="261" t="str">
        <f t="shared" si="18"/>
        <v>RNFemale45-49</v>
      </c>
      <c r="F1214" s="261">
        <v>303</v>
      </c>
      <c r="G1214" s="261">
        <v>29</v>
      </c>
    </row>
    <row r="1215" spans="2:7" x14ac:dyDescent="0.2">
      <c r="B1215" s="261" t="s">
        <v>54</v>
      </c>
      <c r="C1215" s="261" t="s">
        <v>48</v>
      </c>
      <c r="D1215" s="265" t="s">
        <v>79</v>
      </c>
      <c r="E1215" s="261" t="str">
        <f t="shared" si="18"/>
        <v>RNFemale50-54</v>
      </c>
      <c r="F1215" s="261">
        <v>434</v>
      </c>
      <c r="G1215" s="261">
        <v>66</v>
      </c>
    </row>
    <row r="1216" spans="2:7" x14ac:dyDescent="0.2">
      <c r="B1216" s="261" t="s">
        <v>54</v>
      </c>
      <c r="C1216" s="261" t="s">
        <v>48</v>
      </c>
      <c r="D1216" s="265" t="s">
        <v>80</v>
      </c>
      <c r="E1216" s="261" t="str">
        <f t="shared" si="18"/>
        <v>RNFemale55-59</v>
      </c>
      <c r="F1216" s="261">
        <v>600</v>
      </c>
      <c r="G1216" s="261">
        <v>89</v>
      </c>
    </row>
    <row r="1217" spans="2:7" x14ac:dyDescent="0.2">
      <c r="B1217" s="261" t="s">
        <v>54</v>
      </c>
      <c r="C1217" s="261" t="s">
        <v>48</v>
      </c>
      <c r="D1217" s="265" t="s">
        <v>81</v>
      </c>
      <c r="E1217" s="261" t="str">
        <f t="shared" si="18"/>
        <v>RNFemale60-64</v>
      </c>
      <c r="F1217" s="261">
        <v>690</v>
      </c>
      <c r="G1217" s="261">
        <v>94</v>
      </c>
    </row>
    <row r="1218" spans="2:7" x14ac:dyDescent="0.2">
      <c r="B1218" s="261" t="s">
        <v>54</v>
      </c>
      <c r="C1218" s="261" t="s">
        <v>48</v>
      </c>
      <c r="D1218" s="265" t="s">
        <v>82</v>
      </c>
      <c r="E1218" s="261" t="str">
        <f t="shared" si="18"/>
        <v>RNFemale65-69</v>
      </c>
      <c r="F1218" s="261">
        <v>839</v>
      </c>
      <c r="G1218" s="261">
        <v>135</v>
      </c>
    </row>
    <row r="1219" spans="2:7" x14ac:dyDescent="0.2">
      <c r="B1219" s="261" t="s">
        <v>54</v>
      </c>
      <c r="C1219" s="261" t="s">
        <v>48</v>
      </c>
      <c r="D1219" s="265" t="s">
        <v>19</v>
      </c>
      <c r="E1219" s="261" t="str">
        <f t="shared" si="18"/>
        <v>RNFemale70-74</v>
      </c>
      <c r="F1219" s="261">
        <v>1094</v>
      </c>
      <c r="G1219" s="261">
        <v>167</v>
      </c>
    </row>
    <row r="1220" spans="2:7" x14ac:dyDescent="0.2">
      <c r="B1220" s="261" t="s">
        <v>54</v>
      </c>
      <c r="C1220" s="261" t="s">
        <v>48</v>
      </c>
      <c r="D1220" s="265" t="s">
        <v>20</v>
      </c>
      <c r="E1220" s="261" t="str">
        <f t="shared" si="18"/>
        <v>RNFemale75-79</v>
      </c>
      <c r="F1220" s="261">
        <v>1150</v>
      </c>
      <c r="G1220" s="261">
        <v>175</v>
      </c>
    </row>
    <row r="1221" spans="2:7" x14ac:dyDescent="0.2">
      <c r="B1221" s="261" t="s">
        <v>54</v>
      </c>
      <c r="C1221" s="261" t="s">
        <v>48</v>
      </c>
      <c r="D1221" s="265" t="s">
        <v>21</v>
      </c>
      <c r="E1221" s="261" t="str">
        <f t="shared" ref="E1221:E1284" si="19">_xlfn.CONCAT(B1221,C1221,D1221)</f>
        <v>RNFemale80-84</v>
      </c>
      <c r="F1221" s="261">
        <v>1492</v>
      </c>
      <c r="G1221" s="261">
        <v>217</v>
      </c>
    </row>
    <row r="1222" spans="2:7" x14ac:dyDescent="0.2">
      <c r="B1222" s="261" t="s">
        <v>54</v>
      </c>
      <c r="C1222" s="261" t="s">
        <v>48</v>
      </c>
      <c r="D1222" s="265" t="s">
        <v>22</v>
      </c>
      <c r="E1222" s="261" t="str">
        <f t="shared" si="19"/>
        <v>RNFemale85-89</v>
      </c>
      <c r="F1222" s="261">
        <v>1216</v>
      </c>
      <c r="G1222" s="261">
        <v>134</v>
      </c>
    </row>
    <row r="1223" spans="2:7" x14ac:dyDescent="0.2">
      <c r="B1223" s="261" t="s">
        <v>54</v>
      </c>
      <c r="C1223" s="261" t="s">
        <v>48</v>
      </c>
      <c r="D1223" s="265" t="s">
        <v>5</v>
      </c>
      <c r="E1223" s="261" t="str">
        <f t="shared" si="19"/>
        <v>RNFemale90+</v>
      </c>
      <c r="F1223" s="261">
        <v>1750</v>
      </c>
      <c r="G1223" s="261">
        <v>133</v>
      </c>
    </row>
    <row r="1224" spans="2:7" x14ac:dyDescent="0.2">
      <c r="B1224" s="261" t="s">
        <v>54</v>
      </c>
      <c r="C1224" s="261" t="s">
        <v>47</v>
      </c>
      <c r="D1224" s="265">
        <v>0</v>
      </c>
      <c r="E1224" s="261" t="str">
        <f t="shared" si="19"/>
        <v>RNMale0</v>
      </c>
      <c r="F1224" s="261">
        <v>248</v>
      </c>
      <c r="G1224" s="261">
        <v>1</v>
      </c>
    </row>
    <row r="1225" spans="2:7" x14ac:dyDescent="0.2">
      <c r="B1225" s="261" t="s">
        <v>54</v>
      </c>
      <c r="C1225" s="261" t="s">
        <v>47</v>
      </c>
      <c r="D1225" s="265" t="s">
        <v>18</v>
      </c>
      <c r="E1225" s="261" t="str">
        <f t="shared" si="19"/>
        <v>RNMale1-4</v>
      </c>
      <c r="F1225" s="261">
        <v>31</v>
      </c>
      <c r="G1225" s="261">
        <v>3</v>
      </c>
    </row>
    <row r="1226" spans="2:7" x14ac:dyDescent="0.2">
      <c r="B1226" s="261" t="s">
        <v>54</v>
      </c>
      <c r="C1226" s="261" t="s">
        <v>47</v>
      </c>
      <c r="D1226" s="265" t="s">
        <v>70</v>
      </c>
      <c r="E1226" s="261" t="str">
        <f t="shared" si="19"/>
        <v>RNMale5-9</v>
      </c>
      <c r="F1226" s="261">
        <v>25</v>
      </c>
      <c r="G1226" s="261">
        <v>1</v>
      </c>
    </row>
    <row r="1227" spans="2:7" x14ac:dyDescent="0.2">
      <c r="B1227" s="261" t="s">
        <v>54</v>
      </c>
      <c r="C1227" s="261" t="s">
        <v>47</v>
      </c>
      <c r="D1227" s="265" t="s">
        <v>71</v>
      </c>
      <c r="E1227" s="261" t="str">
        <f t="shared" si="19"/>
        <v>RNMale10-14</v>
      </c>
      <c r="F1227" s="261">
        <v>39</v>
      </c>
      <c r="G1227" s="261">
        <v>1</v>
      </c>
    </row>
    <row r="1228" spans="2:7" x14ac:dyDescent="0.2">
      <c r="B1228" s="261" t="s">
        <v>54</v>
      </c>
      <c r="C1228" s="261" t="s">
        <v>47</v>
      </c>
      <c r="D1228" s="265" t="s">
        <v>72</v>
      </c>
      <c r="E1228" s="261" t="str">
        <f t="shared" si="19"/>
        <v>RNMale15-19</v>
      </c>
      <c r="F1228" s="261">
        <v>248</v>
      </c>
      <c r="G1228" s="261">
        <v>0</v>
      </c>
    </row>
    <row r="1229" spans="2:7" x14ac:dyDescent="0.2">
      <c r="B1229" s="261" t="s">
        <v>54</v>
      </c>
      <c r="C1229" s="261" t="s">
        <v>47</v>
      </c>
      <c r="D1229" s="265" t="s">
        <v>73</v>
      </c>
      <c r="E1229" s="261" t="str">
        <f t="shared" si="19"/>
        <v>RNMale20-24</v>
      </c>
      <c r="F1229" s="261">
        <v>480</v>
      </c>
      <c r="G1229" s="261">
        <v>11</v>
      </c>
    </row>
    <row r="1230" spans="2:7" x14ac:dyDescent="0.2">
      <c r="B1230" s="261" t="s">
        <v>54</v>
      </c>
      <c r="C1230" s="261" t="s">
        <v>47</v>
      </c>
      <c r="D1230" s="265" t="s">
        <v>74</v>
      </c>
      <c r="E1230" s="261" t="str">
        <f t="shared" si="19"/>
        <v>RNMale25-29</v>
      </c>
      <c r="F1230" s="261">
        <v>436</v>
      </c>
      <c r="G1230" s="261">
        <v>13</v>
      </c>
    </row>
    <row r="1231" spans="2:7" x14ac:dyDescent="0.2">
      <c r="B1231" s="261" t="s">
        <v>54</v>
      </c>
      <c r="C1231" s="261" t="s">
        <v>47</v>
      </c>
      <c r="D1231" s="265" t="s">
        <v>75</v>
      </c>
      <c r="E1231" s="261" t="str">
        <f t="shared" si="19"/>
        <v>RNMale30-34</v>
      </c>
      <c r="F1231" s="261">
        <v>419</v>
      </c>
      <c r="G1231" s="261">
        <v>24</v>
      </c>
    </row>
    <row r="1232" spans="2:7" x14ac:dyDescent="0.2">
      <c r="B1232" s="261" t="s">
        <v>54</v>
      </c>
      <c r="C1232" s="261" t="s">
        <v>47</v>
      </c>
      <c r="D1232" s="265" t="s">
        <v>76</v>
      </c>
      <c r="E1232" s="261" t="str">
        <f t="shared" si="19"/>
        <v>RNMale35-39</v>
      </c>
      <c r="F1232" s="261">
        <v>456</v>
      </c>
      <c r="G1232" s="261">
        <v>37</v>
      </c>
    </row>
    <row r="1233" spans="2:7" x14ac:dyDescent="0.2">
      <c r="B1233" s="261" t="s">
        <v>54</v>
      </c>
      <c r="C1233" s="261" t="s">
        <v>47</v>
      </c>
      <c r="D1233" s="265" t="s">
        <v>77</v>
      </c>
      <c r="E1233" s="261" t="str">
        <f t="shared" si="19"/>
        <v>RNMale40-44</v>
      </c>
      <c r="F1233" s="261">
        <v>517</v>
      </c>
      <c r="G1233" s="261">
        <v>55</v>
      </c>
    </row>
    <row r="1234" spans="2:7" x14ac:dyDescent="0.2">
      <c r="B1234" s="261" t="s">
        <v>54</v>
      </c>
      <c r="C1234" s="261" t="s">
        <v>47</v>
      </c>
      <c r="D1234" s="265" t="s">
        <v>78</v>
      </c>
      <c r="E1234" s="261" t="str">
        <f t="shared" si="19"/>
        <v>RNMale45-49</v>
      </c>
      <c r="F1234" s="261">
        <v>595</v>
      </c>
      <c r="G1234" s="261">
        <v>67</v>
      </c>
    </row>
    <row r="1235" spans="2:7" x14ac:dyDescent="0.2">
      <c r="B1235" s="261" t="s">
        <v>54</v>
      </c>
      <c r="C1235" s="261" t="s">
        <v>47</v>
      </c>
      <c r="D1235" s="265" t="s">
        <v>79</v>
      </c>
      <c r="E1235" s="261" t="str">
        <f t="shared" si="19"/>
        <v>RNMale50-54</v>
      </c>
      <c r="F1235" s="261">
        <v>862</v>
      </c>
      <c r="G1235" s="261">
        <v>114</v>
      </c>
    </row>
    <row r="1236" spans="2:7" x14ac:dyDescent="0.2">
      <c r="B1236" s="261" t="s">
        <v>54</v>
      </c>
      <c r="C1236" s="261" t="s">
        <v>47</v>
      </c>
      <c r="D1236" s="265" t="s">
        <v>80</v>
      </c>
      <c r="E1236" s="261" t="str">
        <f t="shared" si="19"/>
        <v>RNMale55-59</v>
      </c>
      <c r="F1236" s="261">
        <v>1023</v>
      </c>
      <c r="G1236" s="261">
        <v>154</v>
      </c>
    </row>
    <row r="1237" spans="2:7" x14ac:dyDescent="0.2">
      <c r="B1237" s="261" t="s">
        <v>54</v>
      </c>
      <c r="C1237" s="261" t="s">
        <v>47</v>
      </c>
      <c r="D1237" s="265" t="s">
        <v>81</v>
      </c>
      <c r="E1237" s="261" t="str">
        <f t="shared" si="19"/>
        <v>RNMale60-64</v>
      </c>
      <c r="F1237" s="261">
        <v>1072</v>
      </c>
      <c r="G1237" s="261">
        <v>168</v>
      </c>
    </row>
    <row r="1238" spans="2:7" x14ac:dyDescent="0.2">
      <c r="B1238" s="261" t="s">
        <v>54</v>
      </c>
      <c r="C1238" s="261" t="s">
        <v>47</v>
      </c>
      <c r="D1238" s="265" t="s">
        <v>82</v>
      </c>
      <c r="E1238" s="261" t="str">
        <f t="shared" si="19"/>
        <v>RNMale65-69</v>
      </c>
      <c r="F1238" s="261">
        <v>1090</v>
      </c>
      <c r="G1238" s="261">
        <v>169</v>
      </c>
    </row>
    <row r="1239" spans="2:7" x14ac:dyDescent="0.2">
      <c r="B1239" s="261" t="s">
        <v>54</v>
      </c>
      <c r="C1239" s="261" t="s">
        <v>47</v>
      </c>
      <c r="D1239" s="265" t="s">
        <v>19</v>
      </c>
      <c r="E1239" s="261" t="str">
        <f t="shared" si="19"/>
        <v>RNMale70-74</v>
      </c>
      <c r="F1239" s="261">
        <v>1451</v>
      </c>
      <c r="G1239" s="261">
        <v>253</v>
      </c>
    </row>
    <row r="1240" spans="2:7" x14ac:dyDescent="0.2">
      <c r="B1240" s="261" t="s">
        <v>54</v>
      </c>
      <c r="C1240" s="261" t="s">
        <v>47</v>
      </c>
      <c r="D1240" s="265" t="s">
        <v>20</v>
      </c>
      <c r="E1240" s="261" t="str">
        <f t="shared" si="19"/>
        <v>RNMale75-79</v>
      </c>
      <c r="F1240" s="261">
        <v>1288</v>
      </c>
      <c r="G1240" s="261">
        <v>205</v>
      </c>
    </row>
    <row r="1241" spans="2:7" x14ac:dyDescent="0.2">
      <c r="B1241" s="261" t="s">
        <v>54</v>
      </c>
      <c r="C1241" s="261" t="s">
        <v>47</v>
      </c>
      <c r="D1241" s="265" t="s">
        <v>21</v>
      </c>
      <c r="E1241" s="261" t="str">
        <f t="shared" si="19"/>
        <v>RNMale80-84</v>
      </c>
      <c r="F1241" s="261">
        <v>1355</v>
      </c>
      <c r="G1241" s="261">
        <v>210</v>
      </c>
    </row>
    <row r="1242" spans="2:7" x14ac:dyDescent="0.2">
      <c r="B1242" s="261" t="s">
        <v>54</v>
      </c>
      <c r="C1242" s="261" t="s">
        <v>47</v>
      </c>
      <c r="D1242" s="265" t="s">
        <v>22</v>
      </c>
      <c r="E1242" s="261" t="str">
        <f t="shared" si="19"/>
        <v>RNMale85-89</v>
      </c>
      <c r="F1242" s="261">
        <v>986</v>
      </c>
      <c r="G1242" s="261">
        <v>124</v>
      </c>
    </row>
    <row r="1243" spans="2:7" x14ac:dyDescent="0.2">
      <c r="B1243" s="261" t="s">
        <v>54</v>
      </c>
      <c r="C1243" s="261" t="s">
        <v>47</v>
      </c>
      <c r="D1243" s="265" t="s">
        <v>5</v>
      </c>
      <c r="E1243" s="261" t="str">
        <f t="shared" si="19"/>
        <v>RNMale90+</v>
      </c>
      <c r="F1243" s="261">
        <v>1160</v>
      </c>
      <c r="G1243" s="261">
        <v>120</v>
      </c>
    </row>
    <row r="1244" spans="2:7" x14ac:dyDescent="0.2">
      <c r="B1244" s="261" t="s">
        <v>54</v>
      </c>
      <c r="C1244" s="261" t="s">
        <v>3</v>
      </c>
      <c r="D1244" s="265">
        <v>0</v>
      </c>
      <c r="E1244" s="261" t="str">
        <f t="shared" si="19"/>
        <v>RNTotal0</v>
      </c>
      <c r="F1244" s="261">
        <v>485</v>
      </c>
      <c r="G1244" s="261">
        <v>2</v>
      </c>
    </row>
    <row r="1245" spans="2:7" x14ac:dyDescent="0.2">
      <c r="B1245" s="261" t="s">
        <v>54</v>
      </c>
      <c r="C1245" s="261" t="s">
        <v>3</v>
      </c>
      <c r="D1245" s="265" t="s">
        <v>18</v>
      </c>
      <c r="E1245" s="261" t="str">
        <f t="shared" si="19"/>
        <v>RNTotal1-4</v>
      </c>
      <c r="F1245" s="261">
        <v>62</v>
      </c>
      <c r="G1245" s="261">
        <v>6</v>
      </c>
    </row>
    <row r="1246" spans="2:7" x14ac:dyDescent="0.2">
      <c r="B1246" s="261" t="s">
        <v>54</v>
      </c>
      <c r="C1246" s="261" t="s">
        <v>3</v>
      </c>
      <c r="D1246" s="265" t="s">
        <v>70</v>
      </c>
      <c r="E1246" s="261" t="str">
        <f t="shared" si="19"/>
        <v>RNTotal5-9</v>
      </c>
      <c r="F1246" s="261">
        <v>48</v>
      </c>
      <c r="G1246" s="261">
        <v>2</v>
      </c>
    </row>
    <row r="1247" spans="2:7" x14ac:dyDescent="0.2">
      <c r="B1247" s="261" t="s">
        <v>54</v>
      </c>
      <c r="C1247" s="261" t="s">
        <v>3</v>
      </c>
      <c r="D1247" s="265" t="s">
        <v>71</v>
      </c>
      <c r="E1247" s="261" t="str">
        <f t="shared" si="19"/>
        <v>RNTotal10-14</v>
      </c>
      <c r="F1247" s="261">
        <v>59</v>
      </c>
      <c r="G1247" s="261">
        <v>1</v>
      </c>
    </row>
    <row r="1248" spans="2:7" x14ac:dyDescent="0.2">
      <c r="B1248" s="261" t="s">
        <v>54</v>
      </c>
      <c r="C1248" s="261" t="s">
        <v>3</v>
      </c>
      <c r="D1248" s="265" t="s">
        <v>72</v>
      </c>
      <c r="E1248" s="261" t="str">
        <f t="shared" si="19"/>
        <v>RNTotal15-19</v>
      </c>
      <c r="F1248" s="261">
        <v>301</v>
      </c>
      <c r="G1248" s="261">
        <v>5</v>
      </c>
    </row>
    <row r="1249" spans="2:7" x14ac:dyDescent="0.2">
      <c r="B1249" s="261" t="s">
        <v>54</v>
      </c>
      <c r="C1249" s="261" t="s">
        <v>3</v>
      </c>
      <c r="D1249" s="265" t="s">
        <v>73</v>
      </c>
      <c r="E1249" s="261" t="str">
        <f t="shared" si="19"/>
        <v>RNTotal20-24</v>
      </c>
      <c r="F1249" s="261">
        <v>555</v>
      </c>
      <c r="G1249" s="261">
        <v>19</v>
      </c>
    </row>
    <row r="1250" spans="2:7" x14ac:dyDescent="0.2">
      <c r="B1250" s="261" t="s">
        <v>54</v>
      </c>
      <c r="C1250" s="261" t="s">
        <v>3</v>
      </c>
      <c r="D1250" s="265" t="s">
        <v>74</v>
      </c>
      <c r="E1250" s="261" t="str">
        <f t="shared" si="19"/>
        <v>RNTotal25-29</v>
      </c>
      <c r="F1250" s="261">
        <v>521</v>
      </c>
      <c r="G1250" s="261">
        <v>20</v>
      </c>
    </row>
    <row r="1251" spans="2:7" x14ac:dyDescent="0.2">
      <c r="B1251" s="261" t="s">
        <v>54</v>
      </c>
      <c r="C1251" s="261" t="s">
        <v>3</v>
      </c>
      <c r="D1251" s="265" t="s">
        <v>75</v>
      </c>
      <c r="E1251" s="261" t="str">
        <f t="shared" si="19"/>
        <v>RNTotal30-34</v>
      </c>
      <c r="F1251" s="261">
        <v>552</v>
      </c>
      <c r="G1251" s="261">
        <v>41</v>
      </c>
    </row>
    <row r="1252" spans="2:7" x14ac:dyDescent="0.2">
      <c r="B1252" s="261" t="s">
        <v>54</v>
      </c>
      <c r="C1252" s="261" t="s">
        <v>3</v>
      </c>
      <c r="D1252" s="265" t="s">
        <v>76</v>
      </c>
      <c r="E1252" s="261" t="str">
        <f t="shared" si="19"/>
        <v>RNTotal35-39</v>
      </c>
      <c r="F1252" s="261">
        <v>643</v>
      </c>
      <c r="G1252" s="261">
        <v>68</v>
      </c>
    </row>
    <row r="1253" spans="2:7" x14ac:dyDescent="0.2">
      <c r="B1253" s="261" t="s">
        <v>54</v>
      </c>
      <c r="C1253" s="261" t="s">
        <v>3</v>
      </c>
      <c r="D1253" s="265" t="s">
        <v>77</v>
      </c>
      <c r="E1253" s="261" t="str">
        <f t="shared" si="19"/>
        <v>RNTotal40-44</v>
      </c>
      <c r="F1253" s="261">
        <v>761</v>
      </c>
      <c r="G1253" s="261">
        <v>90</v>
      </c>
    </row>
    <row r="1254" spans="2:7" x14ac:dyDescent="0.2">
      <c r="B1254" s="261" t="s">
        <v>54</v>
      </c>
      <c r="C1254" s="261" t="s">
        <v>3</v>
      </c>
      <c r="D1254" s="265" t="s">
        <v>78</v>
      </c>
      <c r="E1254" s="261" t="str">
        <f t="shared" si="19"/>
        <v>RNTotal45-49</v>
      </c>
      <c r="F1254" s="261">
        <v>898</v>
      </c>
      <c r="G1254" s="261">
        <v>96</v>
      </c>
    </row>
    <row r="1255" spans="2:7" x14ac:dyDescent="0.2">
      <c r="B1255" s="261" t="s">
        <v>54</v>
      </c>
      <c r="C1255" s="261" t="s">
        <v>3</v>
      </c>
      <c r="D1255" s="265" t="s">
        <v>79</v>
      </c>
      <c r="E1255" s="261" t="str">
        <f t="shared" si="19"/>
        <v>RNTotal50-54</v>
      </c>
      <c r="F1255" s="261">
        <v>1296</v>
      </c>
      <c r="G1255" s="261">
        <v>180</v>
      </c>
    </row>
    <row r="1256" spans="2:7" x14ac:dyDescent="0.2">
      <c r="B1256" s="261" t="s">
        <v>54</v>
      </c>
      <c r="C1256" s="261" t="s">
        <v>3</v>
      </c>
      <c r="D1256" s="265" t="s">
        <v>80</v>
      </c>
      <c r="E1256" s="261" t="str">
        <f t="shared" si="19"/>
        <v>RNTotal55-59</v>
      </c>
      <c r="F1256" s="261">
        <v>1623</v>
      </c>
      <c r="G1256" s="261">
        <v>243</v>
      </c>
    </row>
    <row r="1257" spans="2:7" x14ac:dyDescent="0.2">
      <c r="B1257" s="261" t="s">
        <v>54</v>
      </c>
      <c r="C1257" s="261" t="s">
        <v>3</v>
      </c>
      <c r="D1257" s="265" t="s">
        <v>81</v>
      </c>
      <c r="E1257" s="261" t="str">
        <f t="shared" si="19"/>
        <v>RNTotal60-64</v>
      </c>
      <c r="F1257" s="261">
        <v>1762</v>
      </c>
      <c r="G1257" s="261">
        <v>262</v>
      </c>
    </row>
    <row r="1258" spans="2:7" x14ac:dyDescent="0.2">
      <c r="B1258" s="261" t="s">
        <v>54</v>
      </c>
      <c r="C1258" s="261" t="s">
        <v>3</v>
      </c>
      <c r="D1258" s="265" t="s">
        <v>82</v>
      </c>
      <c r="E1258" s="261" t="str">
        <f t="shared" si="19"/>
        <v>RNTotal65-69</v>
      </c>
      <c r="F1258" s="261">
        <v>1929</v>
      </c>
      <c r="G1258" s="261">
        <v>304</v>
      </c>
    </row>
    <row r="1259" spans="2:7" x14ac:dyDescent="0.2">
      <c r="B1259" s="261" t="s">
        <v>54</v>
      </c>
      <c r="C1259" s="261" t="s">
        <v>3</v>
      </c>
      <c r="D1259" s="265" t="s">
        <v>19</v>
      </c>
      <c r="E1259" s="261" t="str">
        <f t="shared" si="19"/>
        <v>RNTotal70-74</v>
      </c>
      <c r="F1259" s="261">
        <v>2545</v>
      </c>
      <c r="G1259" s="261">
        <v>420</v>
      </c>
    </row>
    <row r="1260" spans="2:7" x14ac:dyDescent="0.2">
      <c r="B1260" s="261" t="s">
        <v>54</v>
      </c>
      <c r="C1260" s="261" t="s">
        <v>3</v>
      </c>
      <c r="D1260" s="265" t="s">
        <v>20</v>
      </c>
      <c r="E1260" s="261" t="str">
        <f t="shared" si="19"/>
        <v>RNTotal75-79</v>
      </c>
      <c r="F1260" s="261">
        <v>2438</v>
      </c>
      <c r="G1260" s="261">
        <v>380</v>
      </c>
    </row>
    <row r="1261" spans="2:7" x14ac:dyDescent="0.2">
      <c r="B1261" s="261" t="s">
        <v>54</v>
      </c>
      <c r="C1261" s="261" t="s">
        <v>3</v>
      </c>
      <c r="D1261" s="265" t="s">
        <v>21</v>
      </c>
      <c r="E1261" s="261" t="str">
        <f t="shared" si="19"/>
        <v>RNTotal80-84</v>
      </c>
      <c r="F1261" s="261">
        <v>2847</v>
      </c>
      <c r="G1261" s="261">
        <v>427</v>
      </c>
    </row>
    <row r="1262" spans="2:7" x14ac:dyDescent="0.2">
      <c r="B1262" s="261" t="s">
        <v>54</v>
      </c>
      <c r="C1262" s="261" t="s">
        <v>3</v>
      </c>
      <c r="D1262" s="265" t="s">
        <v>22</v>
      </c>
      <c r="E1262" s="261" t="str">
        <f t="shared" si="19"/>
        <v>RNTotal85-89</v>
      </c>
      <c r="F1262" s="261">
        <v>2202</v>
      </c>
      <c r="G1262" s="261">
        <v>258</v>
      </c>
    </row>
    <row r="1263" spans="2:7" x14ac:dyDescent="0.2">
      <c r="B1263" s="261" t="s">
        <v>54</v>
      </c>
      <c r="C1263" s="261" t="s">
        <v>3</v>
      </c>
      <c r="D1263" s="265" t="s">
        <v>5</v>
      </c>
      <c r="E1263" s="261" t="str">
        <f t="shared" si="19"/>
        <v>RNTotal90+</v>
      </c>
      <c r="F1263" s="261">
        <v>2910</v>
      </c>
      <c r="G1263" s="261">
        <v>253</v>
      </c>
    </row>
    <row r="1264" spans="2:7" x14ac:dyDescent="0.2">
      <c r="B1264" s="261" t="s">
        <v>40</v>
      </c>
      <c r="C1264" s="261" t="s">
        <v>48</v>
      </c>
      <c r="D1264" s="265">
        <v>0</v>
      </c>
      <c r="E1264" s="261" t="str">
        <f t="shared" si="19"/>
        <v>ROFemale0</v>
      </c>
      <c r="F1264" s="261">
        <v>140</v>
      </c>
      <c r="G1264" s="261">
        <v>4</v>
      </c>
    </row>
    <row r="1265" spans="2:7" x14ac:dyDescent="0.2">
      <c r="B1265" s="261" t="s">
        <v>40</v>
      </c>
      <c r="C1265" s="261" t="s">
        <v>48</v>
      </c>
      <c r="D1265" s="265" t="s">
        <v>18</v>
      </c>
      <c r="E1265" s="261" t="str">
        <f t="shared" si="19"/>
        <v>ROFemale1-4</v>
      </c>
      <c r="F1265" s="261">
        <v>15</v>
      </c>
      <c r="G1265" s="261">
        <v>1</v>
      </c>
    </row>
    <row r="1266" spans="2:7" x14ac:dyDescent="0.2">
      <c r="B1266" s="261" t="s">
        <v>40</v>
      </c>
      <c r="C1266" s="261" t="s">
        <v>48</v>
      </c>
      <c r="D1266" s="265" t="s">
        <v>70</v>
      </c>
      <c r="E1266" s="261" t="str">
        <f t="shared" si="19"/>
        <v>ROFemale5-9</v>
      </c>
      <c r="F1266" s="261">
        <v>7</v>
      </c>
      <c r="G1266" s="261">
        <v>1</v>
      </c>
    </row>
    <row r="1267" spans="2:7" x14ac:dyDescent="0.2">
      <c r="B1267" s="261" t="s">
        <v>40</v>
      </c>
      <c r="C1267" s="261" t="s">
        <v>48</v>
      </c>
      <c r="D1267" s="265" t="s">
        <v>71</v>
      </c>
      <c r="E1267" s="261" t="str">
        <f t="shared" si="19"/>
        <v>ROFemale10-14</v>
      </c>
      <c r="F1267" s="261">
        <v>22</v>
      </c>
      <c r="G1267" s="261">
        <v>0</v>
      </c>
    </row>
    <row r="1268" spans="2:7" x14ac:dyDescent="0.2">
      <c r="B1268" s="261" t="s">
        <v>40</v>
      </c>
      <c r="C1268" s="261" t="s">
        <v>48</v>
      </c>
      <c r="D1268" s="265" t="s">
        <v>72</v>
      </c>
      <c r="E1268" s="261" t="str">
        <f t="shared" si="19"/>
        <v>ROFemale15-19</v>
      </c>
      <c r="F1268" s="261">
        <v>29</v>
      </c>
      <c r="G1268" s="261">
        <v>2</v>
      </c>
    </row>
    <row r="1269" spans="2:7" x14ac:dyDescent="0.2">
      <c r="B1269" s="261" t="s">
        <v>40</v>
      </c>
      <c r="C1269" s="261" t="s">
        <v>48</v>
      </c>
      <c r="D1269" s="265" t="s">
        <v>73</v>
      </c>
      <c r="E1269" s="261" t="str">
        <f t="shared" si="19"/>
        <v>ROFemale20-24</v>
      </c>
      <c r="F1269" s="261">
        <v>41</v>
      </c>
      <c r="G1269" s="261">
        <v>2</v>
      </c>
    </row>
    <row r="1270" spans="2:7" x14ac:dyDescent="0.2">
      <c r="B1270" s="261" t="s">
        <v>40</v>
      </c>
      <c r="C1270" s="261" t="s">
        <v>48</v>
      </c>
      <c r="D1270" s="265" t="s">
        <v>74</v>
      </c>
      <c r="E1270" s="261" t="str">
        <f t="shared" si="19"/>
        <v>ROFemale25-29</v>
      </c>
      <c r="F1270" s="261">
        <v>54</v>
      </c>
      <c r="G1270" s="261">
        <v>4</v>
      </c>
    </row>
    <row r="1271" spans="2:7" x14ac:dyDescent="0.2">
      <c r="B1271" s="261" t="s">
        <v>40</v>
      </c>
      <c r="C1271" s="261" t="s">
        <v>48</v>
      </c>
      <c r="D1271" s="265" t="s">
        <v>75</v>
      </c>
      <c r="E1271" s="261" t="str">
        <f t="shared" si="19"/>
        <v>ROFemale30-34</v>
      </c>
      <c r="F1271" s="261">
        <v>79</v>
      </c>
      <c r="G1271" s="261">
        <v>17</v>
      </c>
    </row>
    <row r="1272" spans="2:7" x14ac:dyDescent="0.2">
      <c r="B1272" s="261" t="s">
        <v>40</v>
      </c>
      <c r="C1272" s="261" t="s">
        <v>48</v>
      </c>
      <c r="D1272" s="265" t="s">
        <v>76</v>
      </c>
      <c r="E1272" s="261" t="str">
        <f t="shared" si="19"/>
        <v>ROFemale35-39</v>
      </c>
      <c r="F1272" s="261">
        <v>102</v>
      </c>
      <c r="G1272" s="261">
        <v>19</v>
      </c>
    </row>
    <row r="1273" spans="2:7" x14ac:dyDescent="0.2">
      <c r="B1273" s="261" t="s">
        <v>40</v>
      </c>
      <c r="C1273" s="261" t="s">
        <v>48</v>
      </c>
      <c r="D1273" s="265" t="s">
        <v>77</v>
      </c>
      <c r="E1273" s="261" t="str">
        <f t="shared" si="19"/>
        <v>ROFemale40-44</v>
      </c>
      <c r="F1273" s="261">
        <v>114</v>
      </c>
      <c r="G1273" s="261">
        <v>27</v>
      </c>
    </row>
    <row r="1274" spans="2:7" x14ac:dyDescent="0.2">
      <c r="B1274" s="261" t="s">
        <v>40</v>
      </c>
      <c r="C1274" s="261" t="s">
        <v>48</v>
      </c>
      <c r="D1274" s="265" t="s">
        <v>78</v>
      </c>
      <c r="E1274" s="261" t="str">
        <f t="shared" si="19"/>
        <v>ROFemale45-49</v>
      </c>
      <c r="F1274" s="261">
        <v>186</v>
      </c>
      <c r="G1274" s="261">
        <v>37</v>
      </c>
    </row>
    <row r="1275" spans="2:7" x14ac:dyDescent="0.2">
      <c r="B1275" s="261" t="s">
        <v>40</v>
      </c>
      <c r="C1275" s="261" t="s">
        <v>48</v>
      </c>
      <c r="D1275" s="265" t="s">
        <v>79</v>
      </c>
      <c r="E1275" s="261" t="str">
        <f t="shared" si="19"/>
        <v>ROFemale50-54</v>
      </c>
      <c r="F1275" s="261">
        <v>215</v>
      </c>
      <c r="G1275" s="261">
        <v>56</v>
      </c>
    </row>
    <row r="1276" spans="2:7" x14ac:dyDescent="0.2">
      <c r="B1276" s="261" t="s">
        <v>40</v>
      </c>
      <c r="C1276" s="261" t="s">
        <v>48</v>
      </c>
      <c r="D1276" s="265" t="s">
        <v>80</v>
      </c>
      <c r="E1276" s="261" t="str">
        <f t="shared" si="19"/>
        <v>ROFemale55-59</v>
      </c>
      <c r="F1276" s="261">
        <v>275</v>
      </c>
      <c r="G1276" s="261">
        <v>55</v>
      </c>
    </row>
    <row r="1277" spans="2:7" x14ac:dyDescent="0.2">
      <c r="B1277" s="261" t="s">
        <v>40</v>
      </c>
      <c r="C1277" s="261" t="s">
        <v>48</v>
      </c>
      <c r="D1277" s="265" t="s">
        <v>81</v>
      </c>
      <c r="E1277" s="261" t="str">
        <f t="shared" si="19"/>
        <v>ROFemale60-64</v>
      </c>
      <c r="F1277" s="261">
        <v>336</v>
      </c>
      <c r="G1277" s="261">
        <v>65</v>
      </c>
    </row>
    <row r="1278" spans="2:7" x14ac:dyDescent="0.2">
      <c r="B1278" s="261" t="s">
        <v>40</v>
      </c>
      <c r="C1278" s="261" t="s">
        <v>48</v>
      </c>
      <c r="D1278" s="265" t="s">
        <v>82</v>
      </c>
      <c r="E1278" s="261" t="str">
        <f t="shared" si="19"/>
        <v>ROFemale65-69</v>
      </c>
      <c r="F1278" s="261">
        <v>368</v>
      </c>
      <c r="G1278" s="261">
        <v>90</v>
      </c>
    </row>
    <row r="1279" spans="2:7" x14ac:dyDescent="0.2">
      <c r="B1279" s="261" t="s">
        <v>40</v>
      </c>
      <c r="C1279" s="261" t="s">
        <v>48</v>
      </c>
      <c r="D1279" s="265" t="s">
        <v>19</v>
      </c>
      <c r="E1279" s="261" t="str">
        <f t="shared" si="19"/>
        <v>ROFemale70-74</v>
      </c>
      <c r="F1279" s="261">
        <v>416</v>
      </c>
      <c r="G1279" s="261">
        <v>105</v>
      </c>
    </row>
    <row r="1280" spans="2:7" x14ac:dyDescent="0.2">
      <c r="B1280" s="261" t="s">
        <v>40</v>
      </c>
      <c r="C1280" s="261" t="s">
        <v>48</v>
      </c>
      <c r="D1280" s="265" t="s">
        <v>20</v>
      </c>
      <c r="E1280" s="261" t="str">
        <f t="shared" si="19"/>
        <v>ROFemale75-79</v>
      </c>
      <c r="F1280" s="261">
        <v>454</v>
      </c>
      <c r="G1280" s="261">
        <v>87</v>
      </c>
    </row>
    <row r="1281" spans="2:7" x14ac:dyDescent="0.2">
      <c r="B1281" s="261" t="s">
        <v>40</v>
      </c>
      <c r="C1281" s="261" t="s">
        <v>48</v>
      </c>
      <c r="D1281" s="265" t="s">
        <v>21</v>
      </c>
      <c r="E1281" s="261" t="str">
        <f t="shared" si="19"/>
        <v>ROFemale80-84</v>
      </c>
      <c r="F1281" s="261">
        <v>443</v>
      </c>
      <c r="G1281" s="261">
        <v>75</v>
      </c>
    </row>
    <row r="1282" spans="2:7" x14ac:dyDescent="0.2">
      <c r="B1282" s="261" t="s">
        <v>40</v>
      </c>
      <c r="C1282" s="261" t="s">
        <v>48</v>
      </c>
      <c r="D1282" s="265" t="s">
        <v>22</v>
      </c>
      <c r="E1282" s="261" t="str">
        <f t="shared" si="19"/>
        <v>ROFemale85-89</v>
      </c>
      <c r="F1282" s="261">
        <v>343</v>
      </c>
      <c r="G1282" s="261">
        <v>51</v>
      </c>
    </row>
    <row r="1283" spans="2:7" x14ac:dyDescent="0.2">
      <c r="B1283" s="261" t="s">
        <v>40</v>
      </c>
      <c r="C1283" s="261" t="s">
        <v>48</v>
      </c>
      <c r="D1283" s="265" t="s">
        <v>5</v>
      </c>
      <c r="E1283" s="261" t="str">
        <f t="shared" si="19"/>
        <v>ROFemale90+</v>
      </c>
      <c r="F1283" s="261">
        <v>296</v>
      </c>
      <c r="G1283" s="261">
        <v>40</v>
      </c>
    </row>
    <row r="1284" spans="2:7" x14ac:dyDescent="0.2">
      <c r="B1284" s="261" t="s">
        <v>40</v>
      </c>
      <c r="C1284" s="261" t="s">
        <v>47</v>
      </c>
      <c r="D1284" s="265">
        <v>0</v>
      </c>
      <c r="E1284" s="261" t="str">
        <f t="shared" si="19"/>
        <v>ROMale0</v>
      </c>
      <c r="F1284" s="261">
        <v>190</v>
      </c>
      <c r="G1284" s="261">
        <v>3</v>
      </c>
    </row>
    <row r="1285" spans="2:7" x14ac:dyDescent="0.2">
      <c r="B1285" s="261" t="s">
        <v>40</v>
      </c>
      <c r="C1285" s="261" t="s">
        <v>47</v>
      </c>
      <c r="D1285" s="265" t="s">
        <v>18</v>
      </c>
      <c r="E1285" s="261" t="str">
        <f t="shared" ref="E1285:E1348" si="20">_xlfn.CONCAT(B1285,C1285,D1285)</f>
        <v>ROMale1-4</v>
      </c>
      <c r="F1285" s="261">
        <v>30</v>
      </c>
      <c r="G1285" s="261">
        <v>3</v>
      </c>
    </row>
    <row r="1286" spans="2:7" x14ac:dyDescent="0.2">
      <c r="B1286" s="261" t="s">
        <v>40</v>
      </c>
      <c r="C1286" s="261" t="s">
        <v>47</v>
      </c>
      <c r="D1286" s="265" t="s">
        <v>70</v>
      </c>
      <c r="E1286" s="261" t="str">
        <f t="shared" si="20"/>
        <v>ROMale5-9</v>
      </c>
      <c r="F1286" s="261">
        <v>22</v>
      </c>
      <c r="G1286" s="261">
        <v>1</v>
      </c>
    </row>
    <row r="1287" spans="2:7" x14ac:dyDescent="0.2">
      <c r="B1287" s="261" t="s">
        <v>40</v>
      </c>
      <c r="C1287" s="261" t="s">
        <v>47</v>
      </c>
      <c r="D1287" s="265" t="s">
        <v>71</v>
      </c>
      <c r="E1287" s="261" t="str">
        <f t="shared" si="20"/>
        <v>ROMale10-14</v>
      </c>
      <c r="F1287" s="261">
        <v>28</v>
      </c>
      <c r="G1287" s="261">
        <v>2</v>
      </c>
    </row>
    <row r="1288" spans="2:7" x14ac:dyDescent="0.2">
      <c r="B1288" s="261" t="s">
        <v>40</v>
      </c>
      <c r="C1288" s="261" t="s">
        <v>47</v>
      </c>
      <c r="D1288" s="265" t="s">
        <v>72</v>
      </c>
      <c r="E1288" s="261" t="str">
        <f t="shared" si="20"/>
        <v>ROMale15-19</v>
      </c>
      <c r="F1288" s="261">
        <v>105</v>
      </c>
      <c r="G1288" s="261">
        <v>5</v>
      </c>
    </row>
    <row r="1289" spans="2:7" x14ac:dyDescent="0.2">
      <c r="B1289" s="261" t="s">
        <v>40</v>
      </c>
      <c r="C1289" s="261" t="s">
        <v>47</v>
      </c>
      <c r="D1289" s="265" t="s">
        <v>73</v>
      </c>
      <c r="E1289" s="261" t="str">
        <f t="shared" si="20"/>
        <v>ROMale20-24</v>
      </c>
      <c r="F1289" s="261">
        <v>168</v>
      </c>
      <c r="G1289" s="261">
        <v>8</v>
      </c>
    </row>
    <row r="1290" spans="2:7" x14ac:dyDescent="0.2">
      <c r="B1290" s="261" t="s">
        <v>40</v>
      </c>
      <c r="C1290" s="261" t="s">
        <v>47</v>
      </c>
      <c r="D1290" s="265" t="s">
        <v>74</v>
      </c>
      <c r="E1290" s="261" t="str">
        <f t="shared" si="20"/>
        <v>ROMale25-29</v>
      </c>
      <c r="F1290" s="261">
        <v>165</v>
      </c>
      <c r="G1290" s="261">
        <v>10</v>
      </c>
    </row>
    <row r="1291" spans="2:7" x14ac:dyDescent="0.2">
      <c r="B1291" s="261" t="s">
        <v>40</v>
      </c>
      <c r="C1291" s="261" t="s">
        <v>47</v>
      </c>
      <c r="D1291" s="265" t="s">
        <v>75</v>
      </c>
      <c r="E1291" s="261" t="str">
        <f t="shared" si="20"/>
        <v>ROMale30-34</v>
      </c>
      <c r="F1291" s="261">
        <v>206</v>
      </c>
      <c r="G1291" s="261">
        <v>21</v>
      </c>
    </row>
    <row r="1292" spans="2:7" x14ac:dyDescent="0.2">
      <c r="B1292" s="261" t="s">
        <v>40</v>
      </c>
      <c r="C1292" s="261" t="s">
        <v>47</v>
      </c>
      <c r="D1292" s="265" t="s">
        <v>76</v>
      </c>
      <c r="E1292" s="261" t="str">
        <f t="shared" si="20"/>
        <v>ROMale35-39</v>
      </c>
      <c r="F1292" s="261">
        <v>250</v>
      </c>
      <c r="G1292" s="261">
        <v>33</v>
      </c>
    </row>
    <row r="1293" spans="2:7" x14ac:dyDescent="0.2">
      <c r="B1293" s="261" t="s">
        <v>40</v>
      </c>
      <c r="C1293" s="261" t="s">
        <v>47</v>
      </c>
      <c r="D1293" s="265" t="s">
        <v>77</v>
      </c>
      <c r="E1293" s="261" t="str">
        <f t="shared" si="20"/>
        <v>ROMale40-44</v>
      </c>
      <c r="F1293" s="261">
        <v>281</v>
      </c>
      <c r="G1293" s="261">
        <v>45</v>
      </c>
    </row>
    <row r="1294" spans="2:7" x14ac:dyDescent="0.2">
      <c r="B1294" s="261" t="s">
        <v>40</v>
      </c>
      <c r="C1294" s="261" t="s">
        <v>47</v>
      </c>
      <c r="D1294" s="265" t="s">
        <v>78</v>
      </c>
      <c r="E1294" s="261" t="str">
        <f t="shared" si="20"/>
        <v>ROMale45-49</v>
      </c>
      <c r="F1294" s="261">
        <v>329</v>
      </c>
      <c r="G1294" s="261">
        <v>78</v>
      </c>
    </row>
    <row r="1295" spans="2:7" x14ac:dyDescent="0.2">
      <c r="B1295" s="261" t="s">
        <v>40</v>
      </c>
      <c r="C1295" s="261" t="s">
        <v>47</v>
      </c>
      <c r="D1295" s="265" t="s">
        <v>79</v>
      </c>
      <c r="E1295" s="261" t="str">
        <f t="shared" si="20"/>
        <v>ROMale50-54</v>
      </c>
      <c r="F1295" s="261">
        <v>425</v>
      </c>
      <c r="G1295" s="261">
        <v>94</v>
      </c>
    </row>
    <row r="1296" spans="2:7" x14ac:dyDescent="0.2">
      <c r="B1296" s="261" t="s">
        <v>40</v>
      </c>
      <c r="C1296" s="261" t="s">
        <v>47</v>
      </c>
      <c r="D1296" s="265" t="s">
        <v>80</v>
      </c>
      <c r="E1296" s="261" t="str">
        <f t="shared" si="20"/>
        <v>ROMale55-59</v>
      </c>
      <c r="F1296" s="261">
        <v>473</v>
      </c>
      <c r="G1296" s="261">
        <v>94</v>
      </c>
    </row>
    <row r="1297" spans="2:7" x14ac:dyDescent="0.2">
      <c r="B1297" s="261" t="s">
        <v>40</v>
      </c>
      <c r="C1297" s="261" t="s">
        <v>47</v>
      </c>
      <c r="D1297" s="265" t="s">
        <v>81</v>
      </c>
      <c r="E1297" s="261" t="str">
        <f t="shared" si="20"/>
        <v>ROMale60-64</v>
      </c>
      <c r="F1297" s="261">
        <v>558</v>
      </c>
      <c r="G1297" s="261">
        <v>110</v>
      </c>
    </row>
    <row r="1298" spans="2:7" x14ac:dyDescent="0.2">
      <c r="B1298" s="261" t="s">
        <v>40</v>
      </c>
      <c r="C1298" s="261" t="s">
        <v>47</v>
      </c>
      <c r="D1298" s="265" t="s">
        <v>82</v>
      </c>
      <c r="E1298" s="261" t="str">
        <f t="shared" si="20"/>
        <v>ROMale65-69</v>
      </c>
      <c r="F1298" s="261">
        <v>646</v>
      </c>
      <c r="G1298" s="261">
        <v>154</v>
      </c>
    </row>
    <row r="1299" spans="2:7" x14ac:dyDescent="0.2">
      <c r="B1299" s="261" t="s">
        <v>40</v>
      </c>
      <c r="C1299" s="261" t="s">
        <v>47</v>
      </c>
      <c r="D1299" s="265" t="s">
        <v>19</v>
      </c>
      <c r="E1299" s="261" t="str">
        <f t="shared" si="20"/>
        <v>ROMale70-74</v>
      </c>
      <c r="F1299" s="261">
        <v>652</v>
      </c>
      <c r="G1299" s="261">
        <v>160</v>
      </c>
    </row>
    <row r="1300" spans="2:7" x14ac:dyDescent="0.2">
      <c r="B1300" s="261" t="s">
        <v>40</v>
      </c>
      <c r="C1300" s="261" t="s">
        <v>47</v>
      </c>
      <c r="D1300" s="265" t="s">
        <v>20</v>
      </c>
      <c r="E1300" s="261" t="str">
        <f t="shared" si="20"/>
        <v>ROMale75-79</v>
      </c>
      <c r="F1300" s="261">
        <v>558</v>
      </c>
      <c r="G1300" s="261">
        <v>124</v>
      </c>
    </row>
    <row r="1301" spans="2:7" x14ac:dyDescent="0.2">
      <c r="B1301" s="261" t="s">
        <v>40</v>
      </c>
      <c r="C1301" s="261" t="s">
        <v>47</v>
      </c>
      <c r="D1301" s="265" t="s">
        <v>21</v>
      </c>
      <c r="E1301" s="261" t="str">
        <f t="shared" si="20"/>
        <v>ROMale80-84</v>
      </c>
      <c r="F1301" s="261">
        <v>502</v>
      </c>
      <c r="G1301" s="261">
        <v>101</v>
      </c>
    </row>
    <row r="1302" spans="2:7" x14ac:dyDescent="0.2">
      <c r="B1302" s="261" t="s">
        <v>40</v>
      </c>
      <c r="C1302" s="261" t="s">
        <v>47</v>
      </c>
      <c r="D1302" s="265" t="s">
        <v>22</v>
      </c>
      <c r="E1302" s="261" t="str">
        <f t="shared" si="20"/>
        <v>ROMale85-89</v>
      </c>
      <c r="F1302" s="261">
        <v>359</v>
      </c>
      <c r="G1302" s="261">
        <v>63</v>
      </c>
    </row>
    <row r="1303" spans="2:7" x14ac:dyDescent="0.2">
      <c r="B1303" s="261" t="s">
        <v>40</v>
      </c>
      <c r="C1303" s="261" t="s">
        <v>47</v>
      </c>
      <c r="D1303" s="265" t="s">
        <v>5</v>
      </c>
      <c r="E1303" s="261" t="str">
        <f t="shared" si="20"/>
        <v>ROMale90+</v>
      </c>
      <c r="F1303" s="261">
        <v>324</v>
      </c>
      <c r="G1303" s="261">
        <v>40</v>
      </c>
    </row>
    <row r="1304" spans="2:7" x14ac:dyDescent="0.2">
      <c r="B1304" s="261" t="s">
        <v>40</v>
      </c>
      <c r="C1304" s="261" t="s">
        <v>3</v>
      </c>
      <c r="D1304" s="265">
        <v>0</v>
      </c>
      <c r="E1304" s="261" t="str">
        <f t="shared" si="20"/>
        <v>ROTotal0</v>
      </c>
      <c r="F1304" s="261">
        <v>330</v>
      </c>
      <c r="G1304" s="261">
        <v>7</v>
      </c>
    </row>
    <row r="1305" spans="2:7" x14ac:dyDescent="0.2">
      <c r="B1305" s="261" t="s">
        <v>40</v>
      </c>
      <c r="C1305" s="261" t="s">
        <v>3</v>
      </c>
      <c r="D1305" s="265" t="s">
        <v>18</v>
      </c>
      <c r="E1305" s="261" t="str">
        <f t="shared" si="20"/>
        <v>ROTotal1-4</v>
      </c>
      <c r="F1305" s="261">
        <v>45</v>
      </c>
      <c r="G1305" s="261">
        <v>4</v>
      </c>
    </row>
    <row r="1306" spans="2:7" x14ac:dyDescent="0.2">
      <c r="B1306" s="261" t="s">
        <v>40</v>
      </c>
      <c r="C1306" s="261" t="s">
        <v>3</v>
      </c>
      <c r="D1306" s="265" t="s">
        <v>70</v>
      </c>
      <c r="E1306" s="261" t="str">
        <f t="shared" si="20"/>
        <v>ROTotal5-9</v>
      </c>
      <c r="F1306" s="261">
        <v>29</v>
      </c>
      <c r="G1306" s="261">
        <v>2</v>
      </c>
    </row>
    <row r="1307" spans="2:7" x14ac:dyDescent="0.2">
      <c r="B1307" s="261" t="s">
        <v>40</v>
      </c>
      <c r="C1307" s="261" t="s">
        <v>3</v>
      </c>
      <c r="D1307" s="265" t="s">
        <v>71</v>
      </c>
      <c r="E1307" s="261" t="str">
        <f t="shared" si="20"/>
        <v>ROTotal10-14</v>
      </c>
      <c r="F1307" s="261">
        <v>50</v>
      </c>
      <c r="G1307" s="261">
        <v>2</v>
      </c>
    </row>
    <row r="1308" spans="2:7" x14ac:dyDescent="0.2">
      <c r="B1308" s="261" t="s">
        <v>40</v>
      </c>
      <c r="C1308" s="261" t="s">
        <v>3</v>
      </c>
      <c r="D1308" s="265" t="s">
        <v>72</v>
      </c>
      <c r="E1308" s="261" t="str">
        <f t="shared" si="20"/>
        <v>ROTotal15-19</v>
      </c>
      <c r="F1308" s="261">
        <v>134</v>
      </c>
      <c r="G1308" s="261">
        <v>7</v>
      </c>
    </row>
    <row r="1309" spans="2:7" x14ac:dyDescent="0.2">
      <c r="B1309" s="261" t="s">
        <v>40</v>
      </c>
      <c r="C1309" s="261" t="s">
        <v>3</v>
      </c>
      <c r="D1309" s="265" t="s">
        <v>73</v>
      </c>
      <c r="E1309" s="261" t="str">
        <f t="shared" si="20"/>
        <v>ROTotal20-24</v>
      </c>
      <c r="F1309" s="261">
        <v>209</v>
      </c>
      <c r="G1309" s="261">
        <v>10</v>
      </c>
    </row>
    <row r="1310" spans="2:7" x14ac:dyDescent="0.2">
      <c r="B1310" s="261" t="s">
        <v>40</v>
      </c>
      <c r="C1310" s="261" t="s">
        <v>3</v>
      </c>
      <c r="D1310" s="265" t="s">
        <v>74</v>
      </c>
      <c r="E1310" s="261" t="str">
        <f t="shared" si="20"/>
        <v>ROTotal25-29</v>
      </c>
      <c r="F1310" s="261">
        <v>219</v>
      </c>
      <c r="G1310" s="261">
        <v>14</v>
      </c>
    </row>
    <row r="1311" spans="2:7" x14ac:dyDescent="0.2">
      <c r="B1311" s="261" t="s">
        <v>40</v>
      </c>
      <c r="C1311" s="261" t="s">
        <v>3</v>
      </c>
      <c r="D1311" s="265" t="s">
        <v>75</v>
      </c>
      <c r="E1311" s="261" t="str">
        <f t="shared" si="20"/>
        <v>ROTotal30-34</v>
      </c>
      <c r="F1311" s="261">
        <v>285</v>
      </c>
      <c r="G1311" s="261">
        <v>38</v>
      </c>
    </row>
    <row r="1312" spans="2:7" x14ac:dyDescent="0.2">
      <c r="B1312" s="261" t="s">
        <v>40</v>
      </c>
      <c r="C1312" s="261" t="s">
        <v>3</v>
      </c>
      <c r="D1312" s="265" t="s">
        <v>76</v>
      </c>
      <c r="E1312" s="261" t="str">
        <f t="shared" si="20"/>
        <v>ROTotal35-39</v>
      </c>
      <c r="F1312" s="261">
        <v>352</v>
      </c>
      <c r="G1312" s="261">
        <v>52</v>
      </c>
    </row>
    <row r="1313" spans="2:7" x14ac:dyDescent="0.2">
      <c r="B1313" s="261" t="s">
        <v>40</v>
      </c>
      <c r="C1313" s="261" t="s">
        <v>3</v>
      </c>
      <c r="D1313" s="265" t="s">
        <v>77</v>
      </c>
      <c r="E1313" s="261" t="str">
        <f t="shared" si="20"/>
        <v>ROTotal40-44</v>
      </c>
      <c r="F1313" s="261">
        <v>395</v>
      </c>
      <c r="G1313" s="261">
        <v>72</v>
      </c>
    </row>
    <row r="1314" spans="2:7" x14ac:dyDescent="0.2">
      <c r="B1314" s="261" t="s">
        <v>40</v>
      </c>
      <c r="C1314" s="261" t="s">
        <v>3</v>
      </c>
      <c r="D1314" s="265" t="s">
        <v>78</v>
      </c>
      <c r="E1314" s="261" t="str">
        <f t="shared" si="20"/>
        <v>ROTotal45-49</v>
      </c>
      <c r="F1314" s="261">
        <v>515</v>
      </c>
      <c r="G1314" s="261">
        <v>115</v>
      </c>
    </row>
    <row r="1315" spans="2:7" x14ac:dyDescent="0.2">
      <c r="B1315" s="261" t="s">
        <v>40</v>
      </c>
      <c r="C1315" s="261" t="s">
        <v>3</v>
      </c>
      <c r="D1315" s="265" t="s">
        <v>79</v>
      </c>
      <c r="E1315" s="261" t="str">
        <f t="shared" si="20"/>
        <v>ROTotal50-54</v>
      </c>
      <c r="F1315" s="261">
        <v>640</v>
      </c>
      <c r="G1315" s="261">
        <v>150</v>
      </c>
    </row>
    <row r="1316" spans="2:7" x14ac:dyDescent="0.2">
      <c r="B1316" s="261" t="s">
        <v>40</v>
      </c>
      <c r="C1316" s="261" t="s">
        <v>3</v>
      </c>
      <c r="D1316" s="265" t="s">
        <v>80</v>
      </c>
      <c r="E1316" s="261" t="str">
        <f t="shared" si="20"/>
        <v>ROTotal55-59</v>
      </c>
      <c r="F1316" s="261">
        <v>748</v>
      </c>
      <c r="G1316" s="261">
        <v>149</v>
      </c>
    </row>
    <row r="1317" spans="2:7" x14ac:dyDescent="0.2">
      <c r="B1317" s="261" t="s">
        <v>40</v>
      </c>
      <c r="C1317" s="261" t="s">
        <v>3</v>
      </c>
      <c r="D1317" s="265" t="s">
        <v>81</v>
      </c>
      <c r="E1317" s="261" t="str">
        <f t="shared" si="20"/>
        <v>ROTotal60-64</v>
      </c>
      <c r="F1317" s="261">
        <v>894</v>
      </c>
      <c r="G1317" s="261">
        <v>175</v>
      </c>
    </row>
    <row r="1318" spans="2:7" x14ac:dyDescent="0.2">
      <c r="B1318" s="261" t="s">
        <v>40</v>
      </c>
      <c r="C1318" s="261" t="s">
        <v>3</v>
      </c>
      <c r="D1318" s="265" t="s">
        <v>82</v>
      </c>
      <c r="E1318" s="261" t="str">
        <f t="shared" si="20"/>
        <v>ROTotal65-69</v>
      </c>
      <c r="F1318" s="261">
        <v>1014</v>
      </c>
      <c r="G1318" s="261">
        <v>244</v>
      </c>
    </row>
    <row r="1319" spans="2:7" x14ac:dyDescent="0.2">
      <c r="B1319" s="261" t="s">
        <v>40</v>
      </c>
      <c r="C1319" s="261" t="s">
        <v>3</v>
      </c>
      <c r="D1319" s="265" t="s">
        <v>19</v>
      </c>
      <c r="E1319" s="261" t="str">
        <f t="shared" si="20"/>
        <v>ROTotal70-74</v>
      </c>
      <c r="F1319" s="261">
        <v>1068</v>
      </c>
      <c r="G1319" s="261">
        <v>265</v>
      </c>
    </row>
    <row r="1320" spans="2:7" x14ac:dyDescent="0.2">
      <c r="B1320" s="261" t="s">
        <v>40</v>
      </c>
      <c r="C1320" s="261" t="s">
        <v>3</v>
      </c>
      <c r="D1320" s="265" t="s">
        <v>20</v>
      </c>
      <c r="E1320" s="261" t="str">
        <f t="shared" si="20"/>
        <v>ROTotal75-79</v>
      </c>
      <c r="F1320" s="261">
        <v>1012</v>
      </c>
      <c r="G1320" s="261">
        <v>211</v>
      </c>
    </row>
    <row r="1321" spans="2:7" x14ac:dyDescent="0.2">
      <c r="B1321" s="261" t="s">
        <v>40</v>
      </c>
      <c r="C1321" s="261" t="s">
        <v>3</v>
      </c>
      <c r="D1321" s="265" t="s">
        <v>21</v>
      </c>
      <c r="E1321" s="261" t="str">
        <f t="shared" si="20"/>
        <v>ROTotal80-84</v>
      </c>
      <c r="F1321" s="261">
        <v>945</v>
      </c>
      <c r="G1321" s="261">
        <v>176</v>
      </c>
    </row>
    <row r="1322" spans="2:7" x14ac:dyDescent="0.2">
      <c r="B1322" s="261" t="s">
        <v>40</v>
      </c>
      <c r="C1322" s="261" t="s">
        <v>3</v>
      </c>
      <c r="D1322" s="265" t="s">
        <v>22</v>
      </c>
      <c r="E1322" s="261" t="str">
        <f t="shared" si="20"/>
        <v>ROTotal85-89</v>
      </c>
      <c r="F1322" s="261">
        <v>702</v>
      </c>
      <c r="G1322" s="261">
        <v>114</v>
      </c>
    </row>
    <row r="1323" spans="2:7" x14ac:dyDescent="0.2">
      <c r="B1323" s="261" t="s">
        <v>40</v>
      </c>
      <c r="C1323" s="261" t="s">
        <v>3</v>
      </c>
      <c r="D1323" s="265" t="s">
        <v>5</v>
      </c>
      <c r="E1323" s="261" t="str">
        <f t="shared" si="20"/>
        <v>ROTotal90+</v>
      </c>
      <c r="F1323" s="261">
        <v>620</v>
      </c>
      <c r="G1323" s="261">
        <v>80</v>
      </c>
    </row>
    <row r="1324" spans="2:7" x14ac:dyDescent="0.2">
      <c r="B1324" s="261" t="s">
        <v>43</v>
      </c>
      <c r="C1324" s="261" t="s">
        <v>48</v>
      </c>
      <c r="D1324" s="265">
        <v>0</v>
      </c>
      <c r="E1324" s="261" t="str">
        <f t="shared" si="20"/>
        <v>RRFemale0</v>
      </c>
      <c r="F1324" s="261">
        <v>118</v>
      </c>
      <c r="G1324" s="261">
        <v>7</v>
      </c>
    </row>
    <row r="1325" spans="2:7" x14ac:dyDescent="0.2">
      <c r="B1325" s="261" t="s">
        <v>43</v>
      </c>
      <c r="C1325" s="261" t="s">
        <v>48</v>
      </c>
      <c r="D1325" s="265" t="s">
        <v>18</v>
      </c>
      <c r="E1325" s="261" t="str">
        <f t="shared" si="20"/>
        <v>RRFemale1-4</v>
      </c>
      <c r="F1325" s="261">
        <v>14</v>
      </c>
      <c r="G1325" s="261">
        <v>2</v>
      </c>
    </row>
    <row r="1326" spans="2:7" x14ac:dyDescent="0.2">
      <c r="B1326" s="261" t="s">
        <v>43</v>
      </c>
      <c r="C1326" s="261" t="s">
        <v>48</v>
      </c>
      <c r="D1326" s="265" t="s">
        <v>70</v>
      </c>
      <c r="E1326" s="261" t="str">
        <f t="shared" si="20"/>
        <v>RRFemale5-9</v>
      </c>
      <c r="F1326" s="261">
        <v>15</v>
      </c>
      <c r="G1326" s="261">
        <v>3</v>
      </c>
    </row>
    <row r="1327" spans="2:7" x14ac:dyDescent="0.2">
      <c r="B1327" s="261" t="s">
        <v>43</v>
      </c>
      <c r="C1327" s="261" t="s">
        <v>48</v>
      </c>
      <c r="D1327" s="265" t="s">
        <v>71</v>
      </c>
      <c r="E1327" s="261" t="str">
        <f t="shared" si="20"/>
        <v>RRFemale10-14</v>
      </c>
      <c r="F1327" s="261">
        <v>15</v>
      </c>
      <c r="G1327" s="261">
        <v>1</v>
      </c>
    </row>
    <row r="1328" spans="2:7" x14ac:dyDescent="0.2">
      <c r="B1328" s="261" t="s">
        <v>43</v>
      </c>
      <c r="C1328" s="261" t="s">
        <v>48</v>
      </c>
      <c r="D1328" s="265" t="s">
        <v>72</v>
      </c>
      <c r="E1328" s="261" t="str">
        <f t="shared" si="20"/>
        <v>RRFemale15-19</v>
      </c>
      <c r="F1328" s="261">
        <v>28</v>
      </c>
      <c r="G1328" s="261">
        <v>3</v>
      </c>
    </row>
    <row r="1329" spans="2:7" x14ac:dyDescent="0.2">
      <c r="B1329" s="261" t="s">
        <v>43</v>
      </c>
      <c r="C1329" s="261" t="s">
        <v>48</v>
      </c>
      <c r="D1329" s="265" t="s">
        <v>73</v>
      </c>
      <c r="E1329" s="261" t="str">
        <f t="shared" si="20"/>
        <v>RRFemale20-24</v>
      </c>
      <c r="F1329" s="261">
        <v>22</v>
      </c>
      <c r="G1329" s="261">
        <v>0</v>
      </c>
    </row>
    <row r="1330" spans="2:7" x14ac:dyDescent="0.2">
      <c r="B1330" s="261" t="s">
        <v>43</v>
      </c>
      <c r="C1330" s="261" t="s">
        <v>48</v>
      </c>
      <c r="D1330" s="265" t="s">
        <v>74</v>
      </c>
      <c r="E1330" s="261" t="str">
        <f t="shared" si="20"/>
        <v>RRFemale25-29</v>
      </c>
      <c r="F1330" s="261">
        <v>24</v>
      </c>
      <c r="G1330" s="261">
        <v>1</v>
      </c>
    </row>
    <row r="1331" spans="2:7" x14ac:dyDescent="0.2">
      <c r="B1331" s="261" t="s">
        <v>43</v>
      </c>
      <c r="C1331" s="261" t="s">
        <v>48</v>
      </c>
      <c r="D1331" s="265" t="s">
        <v>75</v>
      </c>
      <c r="E1331" s="261" t="str">
        <f t="shared" si="20"/>
        <v>RRFemale30-34</v>
      </c>
      <c r="F1331" s="261">
        <v>45</v>
      </c>
      <c r="G1331" s="261">
        <v>2</v>
      </c>
    </row>
    <row r="1332" spans="2:7" x14ac:dyDescent="0.2">
      <c r="B1332" s="261" t="s">
        <v>43</v>
      </c>
      <c r="C1332" s="261" t="s">
        <v>48</v>
      </c>
      <c r="D1332" s="265" t="s">
        <v>76</v>
      </c>
      <c r="E1332" s="261" t="str">
        <f t="shared" si="20"/>
        <v>RRFemale35-39</v>
      </c>
      <c r="F1332" s="261">
        <v>43</v>
      </c>
      <c r="G1332" s="261">
        <v>7</v>
      </c>
    </row>
    <row r="1333" spans="2:7" x14ac:dyDescent="0.2">
      <c r="B1333" s="261" t="s">
        <v>43</v>
      </c>
      <c r="C1333" s="261" t="s">
        <v>48</v>
      </c>
      <c r="D1333" s="265" t="s">
        <v>77</v>
      </c>
      <c r="E1333" s="261" t="str">
        <f t="shared" si="20"/>
        <v>RRFemale40-44</v>
      </c>
      <c r="F1333" s="261">
        <v>50</v>
      </c>
      <c r="G1333" s="261">
        <v>10</v>
      </c>
    </row>
    <row r="1334" spans="2:7" x14ac:dyDescent="0.2">
      <c r="B1334" s="261" t="s">
        <v>43</v>
      </c>
      <c r="C1334" s="261" t="s">
        <v>48</v>
      </c>
      <c r="D1334" s="265" t="s">
        <v>78</v>
      </c>
      <c r="E1334" s="261" t="str">
        <f t="shared" si="20"/>
        <v>RRFemale45-49</v>
      </c>
      <c r="F1334" s="261">
        <v>56</v>
      </c>
      <c r="G1334" s="261">
        <v>10</v>
      </c>
    </row>
    <row r="1335" spans="2:7" x14ac:dyDescent="0.2">
      <c r="B1335" s="261" t="s">
        <v>43</v>
      </c>
      <c r="C1335" s="261" t="s">
        <v>48</v>
      </c>
      <c r="D1335" s="265" t="s">
        <v>79</v>
      </c>
      <c r="E1335" s="261" t="str">
        <f t="shared" si="20"/>
        <v>RRFemale50-54</v>
      </c>
      <c r="F1335" s="261">
        <v>64</v>
      </c>
      <c r="G1335" s="261">
        <v>18</v>
      </c>
    </row>
    <row r="1336" spans="2:7" x14ac:dyDescent="0.2">
      <c r="B1336" s="261" t="s">
        <v>43</v>
      </c>
      <c r="C1336" s="261" t="s">
        <v>48</v>
      </c>
      <c r="D1336" s="265" t="s">
        <v>80</v>
      </c>
      <c r="E1336" s="261" t="str">
        <f t="shared" si="20"/>
        <v>RRFemale55-59</v>
      </c>
      <c r="F1336" s="261">
        <v>93</v>
      </c>
      <c r="G1336" s="261">
        <v>25</v>
      </c>
    </row>
    <row r="1337" spans="2:7" x14ac:dyDescent="0.2">
      <c r="B1337" s="261" t="s">
        <v>43</v>
      </c>
      <c r="C1337" s="261" t="s">
        <v>48</v>
      </c>
      <c r="D1337" s="265" t="s">
        <v>81</v>
      </c>
      <c r="E1337" s="261" t="str">
        <f t="shared" si="20"/>
        <v>RRFemale60-64</v>
      </c>
      <c r="F1337" s="261">
        <v>112</v>
      </c>
      <c r="G1337" s="261">
        <v>38</v>
      </c>
    </row>
    <row r="1338" spans="2:7" x14ac:dyDescent="0.2">
      <c r="B1338" s="261" t="s">
        <v>43</v>
      </c>
      <c r="C1338" s="261" t="s">
        <v>48</v>
      </c>
      <c r="D1338" s="265" t="s">
        <v>82</v>
      </c>
      <c r="E1338" s="261" t="str">
        <f t="shared" si="20"/>
        <v>RRFemale65-69</v>
      </c>
      <c r="F1338" s="261">
        <v>119</v>
      </c>
      <c r="G1338" s="261">
        <v>33</v>
      </c>
    </row>
    <row r="1339" spans="2:7" x14ac:dyDescent="0.2">
      <c r="B1339" s="261" t="s">
        <v>43</v>
      </c>
      <c r="C1339" s="261" t="s">
        <v>48</v>
      </c>
      <c r="D1339" s="265" t="s">
        <v>19</v>
      </c>
      <c r="E1339" s="261" t="str">
        <f t="shared" si="20"/>
        <v>RRFemale70-74</v>
      </c>
      <c r="F1339" s="261">
        <v>108</v>
      </c>
      <c r="G1339" s="261">
        <v>33</v>
      </c>
    </row>
    <row r="1340" spans="2:7" x14ac:dyDescent="0.2">
      <c r="B1340" s="261" t="s">
        <v>43</v>
      </c>
      <c r="C1340" s="261" t="s">
        <v>48</v>
      </c>
      <c r="D1340" s="265" t="s">
        <v>20</v>
      </c>
      <c r="E1340" s="261" t="str">
        <f t="shared" si="20"/>
        <v>RRFemale75-79</v>
      </c>
      <c r="F1340" s="261">
        <v>124</v>
      </c>
      <c r="G1340" s="261">
        <v>28</v>
      </c>
    </row>
    <row r="1341" spans="2:7" x14ac:dyDescent="0.2">
      <c r="B1341" s="261" t="s">
        <v>43</v>
      </c>
      <c r="C1341" s="261" t="s">
        <v>48</v>
      </c>
      <c r="D1341" s="265" t="s">
        <v>21</v>
      </c>
      <c r="E1341" s="261" t="str">
        <f t="shared" si="20"/>
        <v>RRFemale80-84</v>
      </c>
      <c r="F1341" s="261">
        <v>121</v>
      </c>
      <c r="G1341" s="261">
        <v>34</v>
      </c>
    </row>
    <row r="1342" spans="2:7" x14ac:dyDescent="0.2">
      <c r="B1342" s="261" t="s">
        <v>43</v>
      </c>
      <c r="C1342" s="261" t="s">
        <v>48</v>
      </c>
      <c r="D1342" s="265" t="s">
        <v>22</v>
      </c>
      <c r="E1342" s="261" t="str">
        <f t="shared" si="20"/>
        <v>RRFemale85-89</v>
      </c>
      <c r="F1342" s="261">
        <v>81</v>
      </c>
      <c r="G1342" s="261">
        <v>18</v>
      </c>
    </row>
    <row r="1343" spans="2:7" x14ac:dyDescent="0.2">
      <c r="B1343" s="261" t="s">
        <v>43</v>
      </c>
      <c r="C1343" s="261" t="s">
        <v>48</v>
      </c>
      <c r="D1343" s="265" t="s">
        <v>5</v>
      </c>
      <c r="E1343" s="261" t="str">
        <f t="shared" si="20"/>
        <v>RRFemale90+</v>
      </c>
      <c r="F1343" s="261">
        <v>93</v>
      </c>
      <c r="G1343" s="261">
        <v>15</v>
      </c>
    </row>
    <row r="1344" spans="2:7" x14ac:dyDescent="0.2">
      <c r="B1344" s="261" t="s">
        <v>43</v>
      </c>
      <c r="C1344" s="261" t="s">
        <v>47</v>
      </c>
      <c r="D1344" s="265">
        <v>0</v>
      </c>
      <c r="E1344" s="261" t="str">
        <f t="shared" si="20"/>
        <v>RRMale0</v>
      </c>
      <c r="F1344" s="261">
        <v>125</v>
      </c>
      <c r="G1344" s="261">
        <v>3</v>
      </c>
    </row>
    <row r="1345" spans="2:7" x14ac:dyDescent="0.2">
      <c r="B1345" s="261" t="s">
        <v>43</v>
      </c>
      <c r="C1345" s="261" t="s">
        <v>47</v>
      </c>
      <c r="D1345" s="265" t="s">
        <v>18</v>
      </c>
      <c r="E1345" s="261" t="str">
        <f t="shared" si="20"/>
        <v>RRMale1-4</v>
      </c>
      <c r="F1345" s="261">
        <v>22</v>
      </c>
      <c r="G1345" s="261">
        <v>1</v>
      </c>
    </row>
    <row r="1346" spans="2:7" x14ac:dyDescent="0.2">
      <c r="B1346" s="261" t="s">
        <v>43</v>
      </c>
      <c r="C1346" s="261" t="s">
        <v>47</v>
      </c>
      <c r="D1346" s="265" t="s">
        <v>70</v>
      </c>
      <c r="E1346" s="261" t="str">
        <f t="shared" si="20"/>
        <v>RRMale5-9</v>
      </c>
      <c r="F1346" s="261">
        <v>11</v>
      </c>
      <c r="G1346" s="261">
        <v>0</v>
      </c>
    </row>
    <row r="1347" spans="2:7" x14ac:dyDescent="0.2">
      <c r="B1347" s="261" t="s">
        <v>43</v>
      </c>
      <c r="C1347" s="261" t="s">
        <v>47</v>
      </c>
      <c r="D1347" s="265" t="s">
        <v>71</v>
      </c>
      <c r="E1347" s="261" t="str">
        <f t="shared" si="20"/>
        <v>RRMale10-14</v>
      </c>
      <c r="F1347" s="261">
        <v>20</v>
      </c>
      <c r="G1347" s="261">
        <v>1</v>
      </c>
    </row>
    <row r="1348" spans="2:7" x14ac:dyDescent="0.2">
      <c r="B1348" s="261" t="s">
        <v>43</v>
      </c>
      <c r="C1348" s="261" t="s">
        <v>47</v>
      </c>
      <c r="D1348" s="265" t="s">
        <v>72</v>
      </c>
      <c r="E1348" s="261" t="str">
        <f t="shared" si="20"/>
        <v>RRMale15-19</v>
      </c>
      <c r="F1348" s="261">
        <v>61</v>
      </c>
      <c r="G1348" s="261">
        <v>4</v>
      </c>
    </row>
    <row r="1349" spans="2:7" x14ac:dyDescent="0.2">
      <c r="B1349" s="261" t="s">
        <v>43</v>
      </c>
      <c r="C1349" s="261" t="s">
        <v>47</v>
      </c>
      <c r="D1349" s="265" t="s">
        <v>73</v>
      </c>
      <c r="E1349" s="261" t="str">
        <f t="shared" ref="E1349:E1412" si="21">_xlfn.CONCAT(B1349,C1349,D1349)</f>
        <v>RRMale20-24</v>
      </c>
      <c r="F1349" s="261">
        <v>85</v>
      </c>
      <c r="G1349" s="261">
        <v>2</v>
      </c>
    </row>
    <row r="1350" spans="2:7" x14ac:dyDescent="0.2">
      <c r="B1350" s="261" t="s">
        <v>43</v>
      </c>
      <c r="C1350" s="261" t="s">
        <v>47</v>
      </c>
      <c r="D1350" s="265" t="s">
        <v>74</v>
      </c>
      <c r="E1350" s="261" t="str">
        <f t="shared" si="21"/>
        <v>RRMale25-29</v>
      </c>
      <c r="F1350" s="261">
        <v>88</v>
      </c>
      <c r="G1350" s="261">
        <v>4</v>
      </c>
    </row>
    <row r="1351" spans="2:7" x14ac:dyDescent="0.2">
      <c r="B1351" s="261" t="s">
        <v>43</v>
      </c>
      <c r="C1351" s="261" t="s">
        <v>47</v>
      </c>
      <c r="D1351" s="265" t="s">
        <v>75</v>
      </c>
      <c r="E1351" s="261" t="str">
        <f t="shared" si="21"/>
        <v>RRMale30-34</v>
      </c>
      <c r="F1351" s="261">
        <v>79</v>
      </c>
      <c r="G1351" s="261">
        <v>14</v>
      </c>
    </row>
    <row r="1352" spans="2:7" x14ac:dyDescent="0.2">
      <c r="B1352" s="261" t="s">
        <v>43</v>
      </c>
      <c r="C1352" s="261" t="s">
        <v>47</v>
      </c>
      <c r="D1352" s="265" t="s">
        <v>76</v>
      </c>
      <c r="E1352" s="261" t="str">
        <f t="shared" si="21"/>
        <v>RRMale35-39</v>
      </c>
      <c r="F1352" s="261">
        <v>82</v>
      </c>
      <c r="G1352" s="261">
        <v>16</v>
      </c>
    </row>
    <row r="1353" spans="2:7" x14ac:dyDescent="0.2">
      <c r="B1353" s="261" t="s">
        <v>43</v>
      </c>
      <c r="C1353" s="261" t="s">
        <v>47</v>
      </c>
      <c r="D1353" s="265" t="s">
        <v>77</v>
      </c>
      <c r="E1353" s="261" t="str">
        <f t="shared" si="21"/>
        <v>RRMale40-44</v>
      </c>
      <c r="F1353" s="261">
        <v>112</v>
      </c>
      <c r="G1353" s="261">
        <v>14</v>
      </c>
    </row>
    <row r="1354" spans="2:7" x14ac:dyDescent="0.2">
      <c r="B1354" s="261" t="s">
        <v>43</v>
      </c>
      <c r="C1354" s="261" t="s">
        <v>47</v>
      </c>
      <c r="D1354" s="265" t="s">
        <v>78</v>
      </c>
      <c r="E1354" s="261" t="str">
        <f t="shared" si="21"/>
        <v>RRMale45-49</v>
      </c>
      <c r="F1354" s="261">
        <v>135</v>
      </c>
      <c r="G1354" s="261">
        <v>33</v>
      </c>
    </row>
    <row r="1355" spans="2:7" x14ac:dyDescent="0.2">
      <c r="B1355" s="261" t="s">
        <v>43</v>
      </c>
      <c r="C1355" s="261" t="s">
        <v>47</v>
      </c>
      <c r="D1355" s="265" t="s">
        <v>79</v>
      </c>
      <c r="E1355" s="261" t="str">
        <f t="shared" si="21"/>
        <v>RRMale50-54</v>
      </c>
      <c r="F1355" s="261">
        <v>125</v>
      </c>
      <c r="G1355" s="261">
        <v>35</v>
      </c>
    </row>
    <row r="1356" spans="2:7" x14ac:dyDescent="0.2">
      <c r="B1356" s="261" t="s">
        <v>43</v>
      </c>
      <c r="C1356" s="261" t="s">
        <v>47</v>
      </c>
      <c r="D1356" s="265" t="s">
        <v>80</v>
      </c>
      <c r="E1356" s="261" t="str">
        <f t="shared" si="21"/>
        <v>RRMale55-59</v>
      </c>
      <c r="F1356" s="261">
        <v>156</v>
      </c>
      <c r="G1356" s="261">
        <v>48</v>
      </c>
    </row>
    <row r="1357" spans="2:7" x14ac:dyDescent="0.2">
      <c r="B1357" s="261" t="s">
        <v>43</v>
      </c>
      <c r="C1357" s="261" t="s">
        <v>47</v>
      </c>
      <c r="D1357" s="265" t="s">
        <v>81</v>
      </c>
      <c r="E1357" s="261" t="str">
        <f t="shared" si="21"/>
        <v>RRMale60-64</v>
      </c>
      <c r="F1357" s="261">
        <v>181</v>
      </c>
      <c r="G1357" s="261">
        <v>63</v>
      </c>
    </row>
    <row r="1358" spans="2:7" x14ac:dyDescent="0.2">
      <c r="B1358" s="261" t="s">
        <v>43</v>
      </c>
      <c r="C1358" s="261" t="s">
        <v>47</v>
      </c>
      <c r="D1358" s="265" t="s">
        <v>82</v>
      </c>
      <c r="E1358" s="261" t="str">
        <f t="shared" si="21"/>
        <v>RRMale65-69</v>
      </c>
      <c r="F1358" s="261">
        <v>186</v>
      </c>
      <c r="G1358" s="261">
        <v>53</v>
      </c>
    </row>
    <row r="1359" spans="2:7" x14ac:dyDescent="0.2">
      <c r="B1359" s="261" t="s">
        <v>43</v>
      </c>
      <c r="C1359" s="261" t="s">
        <v>47</v>
      </c>
      <c r="D1359" s="265" t="s">
        <v>19</v>
      </c>
      <c r="E1359" s="261" t="str">
        <f t="shared" si="21"/>
        <v>RRMale70-74</v>
      </c>
      <c r="F1359" s="261">
        <v>184</v>
      </c>
      <c r="G1359" s="261">
        <v>65</v>
      </c>
    </row>
    <row r="1360" spans="2:7" x14ac:dyDescent="0.2">
      <c r="B1360" s="261" t="s">
        <v>43</v>
      </c>
      <c r="C1360" s="261" t="s">
        <v>47</v>
      </c>
      <c r="D1360" s="265" t="s">
        <v>20</v>
      </c>
      <c r="E1360" s="261" t="str">
        <f t="shared" si="21"/>
        <v>RRMale75-79</v>
      </c>
      <c r="F1360" s="261">
        <v>186</v>
      </c>
      <c r="G1360" s="261">
        <v>54</v>
      </c>
    </row>
    <row r="1361" spans="2:7" x14ac:dyDescent="0.2">
      <c r="B1361" s="261" t="s">
        <v>43</v>
      </c>
      <c r="C1361" s="261" t="s">
        <v>47</v>
      </c>
      <c r="D1361" s="265" t="s">
        <v>21</v>
      </c>
      <c r="E1361" s="261" t="str">
        <f t="shared" si="21"/>
        <v>RRMale80-84</v>
      </c>
      <c r="F1361" s="261">
        <v>141</v>
      </c>
      <c r="G1361" s="261">
        <v>48</v>
      </c>
    </row>
    <row r="1362" spans="2:7" x14ac:dyDescent="0.2">
      <c r="B1362" s="261" t="s">
        <v>43</v>
      </c>
      <c r="C1362" s="261" t="s">
        <v>47</v>
      </c>
      <c r="D1362" s="265" t="s">
        <v>22</v>
      </c>
      <c r="E1362" s="261" t="str">
        <f t="shared" si="21"/>
        <v>RRMale85-89</v>
      </c>
      <c r="F1362" s="261">
        <v>98</v>
      </c>
      <c r="G1362" s="261">
        <v>38</v>
      </c>
    </row>
    <row r="1363" spans="2:7" x14ac:dyDescent="0.2">
      <c r="B1363" s="261" t="s">
        <v>43</v>
      </c>
      <c r="C1363" s="261" t="s">
        <v>47</v>
      </c>
      <c r="D1363" s="265" t="s">
        <v>5</v>
      </c>
      <c r="E1363" s="261" t="str">
        <f t="shared" si="21"/>
        <v>RRMale90+</v>
      </c>
      <c r="F1363" s="261">
        <v>82</v>
      </c>
      <c r="G1363" s="261">
        <v>21</v>
      </c>
    </row>
    <row r="1364" spans="2:7" x14ac:dyDescent="0.2">
      <c r="B1364" s="261" t="s">
        <v>43</v>
      </c>
      <c r="C1364" s="261" t="s">
        <v>3</v>
      </c>
      <c r="D1364" s="265">
        <v>0</v>
      </c>
      <c r="E1364" s="261" t="str">
        <f t="shared" si="21"/>
        <v>RRTotal0</v>
      </c>
      <c r="F1364" s="261">
        <v>243</v>
      </c>
      <c r="G1364" s="261">
        <v>10</v>
      </c>
    </row>
    <row r="1365" spans="2:7" x14ac:dyDescent="0.2">
      <c r="B1365" s="261" t="s">
        <v>43</v>
      </c>
      <c r="C1365" s="261" t="s">
        <v>3</v>
      </c>
      <c r="D1365" s="265" t="s">
        <v>18</v>
      </c>
      <c r="E1365" s="261" t="str">
        <f t="shared" si="21"/>
        <v>RRTotal1-4</v>
      </c>
      <c r="F1365" s="261">
        <v>36</v>
      </c>
      <c r="G1365" s="261">
        <v>3</v>
      </c>
    </row>
    <row r="1366" spans="2:7" x14ac:dyDescent="0.2">
      <c r="B1366" s="261" t="s">
        <v>43</v>
      </c>
      <c r="C1366" s="261" t="s">
        <v>3</v>
      </c>
      <c r="D1366" s="265" t="s">
        <v>70</v>
      </c>
      <c r="E1366" s="261" t="str">
        <f t="shared" si="21"/>
        <v>RRTotal5-9</v>
      </c>
      <c r="F1366" s="261">
        <v>26</v>
      </c>
      <c r="G1366" s="261">
        <v>3</v>
      </c>
    </row>
    <row r="1367" spans="2:7" x14ac:dyDescent="0.2">
      <c r="B1367" s="261" t="s">
        <v>43</v>
      </c>
      <c r="C1367" s="261" t="s">
        <v>3</v>
      </c>
      <c r="D1367" s="265" t="s">
        <v>71</v>
      </c>
      <c r="E1367" s="261" t="str">
        <f t="shared" si="21"/>
        <v>RRTotal10-14</v>
      </c>
      <c r="F1367" s="261">
        <v>35</v>
      </c>
      <c r="G1367" s="261">
        <v>2</v>
      </c>
    </row>
    <row r="1368" spans="2:7" x14ac:dyDescent="0.2">
      <c r="B1368" s="261" t="s">
        <v>43</v>
      </c>
      <c r="C1368" s="261" t="s">
        <v>3</v>
      </c>
      <c r="D1368" s="265" t="s">
        <v>72</v>
      </c>
      <c r="E1368" s="261" t="str">
        <f t="shared" si="21"/>
        <v>RRTotal15-19</v>
      </c>
      <c r="F1368" s="261">
        <v>89</v>
      </c>
      <c r="G1368" s="261">
        <v>7</v>
      </c>
    </row>
    <row r="1369" spans="2:7" x14ac:dyDescent="0.2">
      <c r="B1369" s="261" t="s">
        <v>43</v>
      </c>
      <c r="C1369" s="261" t="s">
        <v>3</v>
      </c>
      <c r="D1369" s="265" t="s">
        <v>73</v>
      </c>
      <c r="E1369" s="261" t="str">
        <f t="shared" si="21"/>
        <v>RRTotal20-24</v>
      </c>
      <c r="F1369" s="261">
        <v>107</v>
      </c>
      <c r="G1369" s="261">
        <v>2</v>
      </c>
    </row>
    <row r="1370" spans="2:7" x14ac:dyDescent="0.2">
      <c r="B1370" s="261" t="s">
        <v>43</v>
      </c>
      <c r="C1370" s="261" t="s">
        <v>3</v>
      </c>
      <c r="D1370" s="265" t="s">
        <v>74</v>
      </c>
      <c r="E1370" s="261" t="str">
        <f t="shared" si="21"/>
        <v>RRTotal25-29</v>
      </c>
      <c r="F1370" s="261">
        <v>112</v>
      </c>
      <c r="G1370" s="261">
        <v>5</v>
      </c>
    </row>
    <row r="1371" spans="2:7" x14ac:dyDescent="0.2">
      <c r="B1371" s="261" t="s">
        <v>43</v>
      </c>
      <c r="C1371" s="261" t="s">
        <v>3</v>
      </c>
      <c r="D1371" s="265" t="s">
        <v>75</v>
      </c>
      <c r="E1371" s="261" t="str">
        <f t="shared" si="21"/>
        <v>RRTotal30-34</v>
      </c>
      <c r="F1371" s="261">
        <v>124</v>
      </c>
      <c r="G1371" s="261">
        <v>16</v>
      </c>
    </row>
    <row r="1372" spans="2:7" x14ac:dyDescent="0.2">
      <c r="B1372" s="261" t="s">
        <v>43</v>
      </c>
      <c r="C1372" s="261" t="s">
        <v>3</v>
      </c>
      <c r="D1372" s="265" t="s">
        <v>76</v>
      </c>
      <c r="E1372" s="261" t="str">
        <f t="shared" si="21"/>
        <v>RRTotal35-39</v>
      </c>
      <c r="F1372" s="261">
        <v>125</v>
      </c>
      <c r="G1372" s="261">
        <v>23</v>
      </c>
    </row>
    <row r="1373" spans="2:7" x14ac:dyDescent="0.2">
      <c r="B1373" s="261" t="s">
        <v>43</v>
      </c>
      <c r="C1373" s="261" t="s">
        <v>3</v>
      </c>
      <c r="D1373" s="265" t="s">
        <v>77</v>
      </c>
      <c r="E1373" s="261" t="str">
        <f t="shared" si="21"/>
        <v>RRTotal40-44</v>
      </c>
      <c r="F1373" s="261">
        <v>162</v>
      </c>
      <c r="G1373" s="261">
        <v>24</v>
      </c>
    </row>
    <row r="1374" spans="2:7" x14ac:dyDescent="0.2">
      <c r="B1374" s="261" t="s">
        <v>43</v>
      </c>
      <c r="C1374" s="261" t="s">
        <v>3</v>
      </c>
      <c r="D1374" s="265" t="s">
        <v>78</v>
      </c>
      <c r="E1374" s="261" t="str">
        <f t="shared" si="21"/>
        <v>RRTotal45-49</v>
      </c>
      <c r="F1374" s="261">
        <v>191</v>
      </c>
      <c r="G1374" s="261">
        <v>43</v>
      </c>
    </row>
    <row r="1375" spans="2:7" x14ac:dyDescent="0.2">
      <c r="B1375" s="261" t="s">
        <v>43</v>
      </c>
      <c r="C1375" s="261" t="s">
        <v>3</v>
      </c>
      <c r="D1375" s="265" t="s">
        <v>79</v>
      </c>
      <c r="E1375" s="261" t="str">
        <f t="shared" si="21"/>
        <v>RRTotal50-54</v>
      </c>
      <c r="F1375" s="261">
        <v>189</v>
      </c>
      <c r="G1375" s="261">
        <v>53</v>
      </c>
    </row>
    <row r="1376" spans="2:7" x14ac:dyDescent="0.2">
      <c r="B1376" s="261" t="s">
        <v>43</v>
      </c>
      <c r="C1376" s="261" t="s">
        <v>3</v>
      </c>
      <c r="D1376" s="265" t="s">
        <v>80</v>
      </c>
      <c r="E1376" s="261" t="str">
        <f t="shared" si="21"/>
        <v>RRTotal55-59</v>
      </c>
      <c r="F1376" s="261">
        <v>249</v>
      </c>
      <c r="G1376" s="261">
        <v>73</v>
      </c>
    </row>
    <row r="1377" spans="2:7" x14ac:dyDescent="0.2">
      <c r="B1377" s="261" t="s">
        <v>43</v>
      </c>
      <c r="C1377" s="261" t="s">
        <v>3</v>
      </c>
      <c r="D1377" s="265" t="s">
        <v>81</v>
      </c>
      <c r="E1377" s="261" t="str">
        <f t="shared" si="21"/>
        <v>RRTotal60-64</v>
      </c>
      <c r="F1377" s="261">
        <v>293</v>
      </c>
      <c r="G1377" s="261">
        <v>101</v>
      </c>
    </row>
    <row r="1378" spans="2:7" x14ac:dyDescent="0.2">
      <c r="B1378" s="261" t="s">
        <v>43</v>
      </c>
      <c r="C1378" s="261" t="s">
        <v>3</v>
      </c>
      <c r="D1378" s="265" t="s">
        <v>82</v>
      </c>
      <c r="E1378" s="261" t="str">
        <f t="shared" si="21"/>
        <v>RRTotal65-69</v>
      </c>
      <c r="F1378" s="261">
        <v>305</v>
      </c>
      <c r="G1378" s="261">
        <v>86</v>
      </c>
    </row>
    <row r="1379" spans="2:7" x14ac:dyDescent="0.2">
      <c r="B1379" s="261" t="s">
        <v>43</v>
      </c>
      <c r="C1379" s="261" t="s">
        <v>3</v>
      </c>
      <c r="D1379" s="265" t="s">
        <v>19</v>
      </c>
      <c r="E1379" s="261" t="str">
        <f t="shared" si="21"/>
        <v>RRTotal70-74</v>
      </c>
      <c r="F1379" s="261">
        <v>292</v>
      </c>
      <c r="G1379" s="261">
        <v>98</v>
      </c>
    </row>
    <row r="1380" spans="2:7" x14ac:dyDescent="0.2">
      <c r="B1380" s="261" t="s">
        <v>43</v>
      </c>
      <c r="C1380" s="261" t="s">
        <v>3</v>
      </c>
      <c r="D1380" s="265" t="s">
        <v>20</v>
      </c>
      <c r="E1380" s="261" t="str">
        <f t="shared" si="21"/>
        <v>RRTotal75-79</v>
      </c>
      <c r="F1380" s="261">
        <v>310</v>
      </c>
      <c r="G1380" s="261">
        <v>82</v>
      </c>
    </row>
    <row r="1381" spans="2:7" x14ac:dyDescent="0.2">
      <c r="B1381" s="261" t="s">
        <v>43</v>
      </c>
      <c r="C1381" s="261" t="s">
        <v>3</v>
      </c>
      <c r="D1381" s="265" t="s">
        <v>21</v>
      </c>
      <c r="E1381" s="261" t="str">
        <f t="shared" si="21"/>
        <v>RRTotal80-84</v>
      </c>
      <c r="F1381" s="261">
        <v>262</v>
      </c>
      <c r="G1381" s="261">
        <v>82</v>
      </c>
    </row>
    <row r="1382" spans="2:7" x14ac:dyDescent="0.2">
      <c r="B1382" s="261" t="s">
        <v>43</v>
      </c>
      <c r="C1382" s="261" t="s">
        <v>3</v>
      </c>
      <c r="D1382" s="265" t="s">
        <v>22</v>
      </c>
      <c r="E1382" s="261" t="str">
        <f t="shared" si="21"/>
        <v>RRTotal85-89</v>
      </c>
      <c r="F1382" s="261">
        <v>179</v>
      </c>
      <c r="G1382" s="261">
        <v>56</v>
      </c>
    </row>
    <row r="1383" spans="2:7" x14ac:dyDescent="0.2">
      <c r="B1383" s="261" t="s">
        <v>43</v>
      </c>
      <c r="C1383" s="261" t="s">
        <v>3</v>
      </c>
      <c r="D1383" s="265" t="s">
        <v>5</v>
      </c>
      <c r="E1383" s="261" t="str">
        <f t="shared" si="21"/>
        <v>RRTotal90+</v>
      </c>
      <c r="F1383" s="261">
        <v>175</v>
      </c>
      <c r="G1383" s="261">
        <v>36</v>
      </c>
    </row>
    <row r="1384" spans="2:7" x14ac:dyDescent="0.2">
      <c r="B1384" s="261" t="s">
        <v>65</v>
      </c>
      <c r="C1384" s="261" t="s">
        <v>48</v>
      </c>
      <c r="D1384" s="265">
        <v>0</v>
      </c>
      <c r="E1384" s="261" t="str">
        <f t="shared" si="21"/>
        <v>RSFemale0</v>
      </c>
      <c r="F1384" s="261">
        <v>529</v>
      </c>
      <c r="G1384" s="261">
        <v>0</v>
      </c>
    </row>
    <row r="1385" spans="2:7" x14ac:dyDescent="0.2">
      <c r="B1385" s="261" t="s">
        <v>65</v>
      </c>
      <c r="C1385" s="261" t="s">
        <v>48</v>
      </c>
      <c r="D1385" s="265" t="s">
        <v>18</v>
      </c>
      <c r="E1385" s="261" t="str">
        <f t="shared" si="21"/>
        <v>RSFemale1-4</v>
      </c>
      <c r="F1385" s="261">
        <v>73</v>
      </c>
      <c r="G1385" s="261">
        <v>3</v>
      </c>
    </row>
    <row r="1386" spans="2:7" x14ac:dyDescent="0.2">
      <c r="B1386" s="261" t="s">
        <v>65</v>
      </c>
      <c r="C1386" s="261" t="s">
        <v>48</v>
      </c>
      <c r="D1386" s="265" t="s">
        <v>70</v>
      </c>
      <c r="E1386" s="261" t="str">
        <f t="shared" si="21"/>
        <v>RSFemale5-9</v>
      </c>
      <c r="F1386" s="261">
        <v>38</v>
      </c>
      <c r="G1386" s="261">
        <v>0</v>
      </c>
    </row>
    <row r="1387" spans="2:7" x14ac:dyDescent="0.2">
      <c r="B1387" s="261" t="s">
        <v>65</v>
      </c>
      <c r="C1387" s="261" t="s">
        <v>48</v>
      </c>
      <c r="D1387" s="265" t="s">
        <v>71</v>
      </c>
      <c r="E1387" s="261" t="str">
        <f t="shared" si="21"/>
        <v>RSFemale10-14</v>
      </c>
      <c r="F1387" s="261">
        <v>55</v>
      </c>
      <c r="G1387" s="261">
        <v>1</v>
      </c>
    </row>
    <row r="1388" spans="2:7" x14ac:dyDescent="0.2">
      <c r="B1388" s="261" t="s">
        <v>65</v>
      </c>
      <c r="C1388" s="261" t="s">
        <v>48</v>
      </c>
      <c r="D1388" s="265" t="s">
        <v>72</v>
      </c>
      <c r="E1388" s="261" t="str">
        <f t="shared" si="21"/>
        <v>RSFemale15-19</v>
      </c>
      <c r="F1388" s="261">
        <v>128</v>
      </c>
      <c r="G1388" s="261">
        <v>2</v>
      </c>
    </row>
    <row r="1389" spans="2:7" x14ac:dyDescent="0.2">
      <c r="B1389" s="261" t="s">
        <v>65</v>
      </c>
      <c r="C1389" s="261" t="s">
        <v>48</v>
      </c>
      <c r="D1389" s="265" t="s">
        <v>73</v>
      </c>
      <c r="E1389" s="261" t="str">
        <f t="shared" si="21"/>
        <v>RSFemale20-24</v>
      </c>
      <c r="F1389" s="261">
        <v>203</v>
      </c>
      <c r="G1389" s="261">
        <v>8</v>
      </c>
    </row>
    <row r="1390" spans="2:7" x14ac:dyDescent="0.2">
      <c r="B1390" s="261" t="s">
        <v>65</v>
      </c>
      <c r="C1390" s="261" t="s">
        <v>48</v>
      </c>
      <c r="D1390" s="265" t="s">
        <v>74</v>
      </c>
      <c r="E1390" s="261" t="str">
        <f t="shared" si="21"/>
        <v>RSFemale25-29</v>
      </c>
      <c r="F1390" s="261">
        <v>299</v>
      </c>
      <c r="G1390" s="261">
        <v>17</v>
      </c>
    </row>
    <row r="1391" spans="2:7" x14ac:dyDescent="0.2">
      <c r="B1391" s="261" t="s">
        <v>65</v>
      </c>
      <c r="C1391" s="261" t="s">
        <v>48</v>
      </c>
      <c r="D1391" s="265" t="s">
        <v>75</v>
      </c>
      <c r="E1391" s="261" t="str">
        <f t="shared" si="21"/>
        <v>RSFemale30-34</v>
      </c>
      <c r="F1391" s="261">
        <v>396</v>
      </c>
      <c r="G1391" s="261">
        <v>23</v>
      </c>
    </row>
    <row r="1392" spans="2:7" x14ac:dyDescent="0.2">
      <c r="B1392" s="261" t="s">
        <v>65</v>
      </c>
      <c r="C1392" s="261" t="s">
        <v>48</v>
      </c>
      <c r="D1392" s="265" t="s">
        <v>76</v>
      </c>
      <c r="E1392" s="261" t="str">
        <f t="shared" si="21"/>
        <v>RSFemale35-39</v>
      </c>
      <c r="F1392" s="261">
        <v>580</v>
      </c>
      <c r="G1392" s="261">
        <v>57</v>
      </c>
    </row>
    <row r="1393" spans="2:7" x14ac:dyDescent="0.2">
      <c r="B1393" s="261" t="s">
        <v>65</v>
      </c>
      <c r="C1393" s="261" t="s">
        <v>48</v>
      </c>
      <c r="D1393" s="265" t="s">
        <v>77</v>
      </c>
      <c r="E1393" s="261" t="str">
        <f t="shared" si="21"/>
        <v>RSFemale40-44</v>
      </c>
      <c r="F1393" s="261">
        <v>784</v>
      </c>
      <c r="G1393" s="261">
        <v>69</v>
      </c>
    </row>
    <row r="1394" spans="2:7" x14ac:dyDescent="0.2">
      <c r="B1394" s="261" t="s">
        <v>65</v>
      </c>
      <c r="C1394" s="261" t="s">
        <v>48</v>
      </c>
      <c r="D1394" s="265" t="s">
        <v>78</v>
      </c>
      <c r="E1394" s="261" t="str">
        <f t="shared" si="21"/>
        <v>RSFemale45-49</v>
      </c>
      <c r="F1394" s="261">
        <v>1038</v>
      </c>
      <c r="G1394" s="261">
        <v>99</v>
      </c>
    </row>
    <row r="1395" spans="2:7" x14ac:dyDescent="0.2">
      <c r="B1395" s="261" t="s">
        <v>65</v>
      </c>
      <c r="C1395" s="261" t="s">
        <v>48</v>
      </c>
      <c r="D1395" s="265" t="s">
        <v>79</v>
      </c>
      <c r="E1395" s="261" t="str">
        <f t="shared" si="21"/>
        <v>RSFemale50-54</v>
      </c>
      <c r="F1395" s="261">
        <v>1489</v>
      </c>
      <c r="G1395" s="261">
        <v>139</v>
      </c>
    </row>
    <row r="1396" spans="2:7" x14ac:dyDescent="0.2">
      <c r="B1396" s="261" t="s">
        <v>65</v>
      </c>
      <c r="C1396" s="261" t="s">
        <v>48</v>
      </c>
      <c r="D1396" s="265" t="s">
        <v>80</v>
      </c>
      <c r="E1396" s="261" t="str">
        <f t="shared" si="21"/>
        <v>RSFemale55-59</v>
      </c>
      <c r="F1396" s="261">
        <v>2184</v>
      </c>
      <c r="G1396" s="261">
        <v>200</v>
      </c>
    </row>
    <row r="1397" spans="2:7" x14ac:dyDescent="0.2">
      <c r="B1397" s="261" t="s">
        <v>65</v>
      </c>
      <c r="C1397" s="261" t="s">
        <v>48</v>
      </c>
      <c r="D1397" s="265" t="s">
        <v>81</v>
      </c>
      <c r="E1397" s="261" t="str">
        <f t="shared" si="21"/>
        <v>RSFemale60-64</v>
      </c>
      <c r="F1397" s="261">
        <v>3175</v>
      </c>
      <c r="G1397" s="261">
        <v>369</v>
      </c>
    </row>
    <row r="1398" spans="2:7" x14ac:dyDescent="0.2">
      <c r="B1398" s="261" t="s">
        <v>65</v>
      </c>
      <c r="C1398" s="261" t="s">
        <v>48</v>
      </c>
      <c r="D1398" s="265" t="s">
        <v>82</v>
      </c>
      <c r="E1398" s="261" t="str">
        <f t="shared" si="21"/>
        <v>RSFemale65-69</v>
      </c>
      <c r="F1398" s="261">
        <v>3836</v>
      </c>
      <c r="G1398" s="261">
        <v>440</v>
      </c>
    </row>
    <row r="1399" spans="2:7" x14ac:dyDescent="0.2">
      <c r="B1399" s="261" t="s">
        <v>65</v>
      </c>
      <c r="C1399" s="261" t="s">
        <v>48</v>
      </c>
      <c r="D1399" s="265" t="s">
        <v>19</v>
      </c>
      <c r="E1399" s="261" t="str">
        <f t="shared" si="21"/>
        <v>RSFemale70-74</v>
      </c>
      <c r="F1399" s="261">
        <v>4608</v>
      </c>
      <c r="G1399" s="261">
        <v>522</v>
      </c>
    </row>
    <row r="1400" spans="2:7" x14ac:dyDescent="0.2">
      <c r="B1400" s="261" t="s">
        <v>65</v>
      </c>
      <c r="C1400" s="261" t="s">
        <v>48</v>
      </c>
      <c r="D1400" s="265" t="s">
        <v>20</v>
      </c>
      <c r="E1400" s="261" t="str">
        <f t="shared" si="21"/>
        <v>RSFemale75-79</v>
      </c>
      <c r="F1400" s="261">
        <v>5146</v>
      </c>
      <c r="G1400" s="261">
        <v>511</v>
      </c>
    </row>
    <row r="1401" spans="2:7" x14ac:dyDescent="0.2">
      <c r="B1401" s="261" t="s">
        <v>65</v>
      </c>
      <c r="C1401" s="261" t="s">
        <v>48</v>
      </c>
      <c r="D1401" s="265" t="s">
        <v>21</v>
      </c>
      <c r="E1401" s="261" t="str">
        <f t="shared" si="21"/>
        <v>RSFemale80-84</v>
      </c>
      <c r="F1401" s="261">
        <v>5923</v>
      </c>
      <c r="G1401" s="261">
        <v>523</v>
      </c>
    </row>
    <row r="1402" spans="2:7" x14ac:dyDescent="0.2">
      <c r="B1402" s="261" t="s">
        <v>65</v>
      </c>
      <c r="C1402" s="261" t="s">
        <v>48</v>
      </c>
      <c r="D1402" s="265" t="s">
        <v>22</v>
      </c>
      <c r="E1402" s="261" t="str">
        <f t="shared" si="21"/>
        <v>RSFemale85-89</v>
      </c>
      <c r="F1402" s="261">
        <v>5856</v>
      </c>
      <c r="G1402" s="261">
        <v>507</v>
      </c>
    </row>
    <row r="1403" spans="2:7" x14ac:dyDescent="0.2">
      <c r="B1403" s="261" t="s">
        <v>65</v>
      </c>
      <c r="C1403" s="261" t="s">
        <v>48</v>
      </c>
      <c r="D1403" s="265" t="s">
        <v>5</v>
      </c>
      <c r="E1403" s="261" t="str">
        <f t="shared" si="21"/>
        <v>RSFemale90+</v>
      </c>
      <c r="F1403" s="261">
        <v>6214</v>
      </c>
      <c r="G1403" s="261">
        <v>399</v>
      </c>
    </row>
    <row r="1404" spans="2:7" x14ac:dyDescent="0.2">
      <c r="B1404" s="261" t="s">
        <v>65</v>
      </c>
      <c r="C1404" s="261" t="s">
        <v>47</v>
      </c>
      <c r="D1404" s="265">
        <v>0</v>
      </c>
      <c r="E1404" s="261" t="str">
        <f t="shared" si="21"/>
        <v>RSMale0</v>
      </c>
      <c r="F1404" s="261">
        <v>595</v>
      </c>
      <c r="G1404" s="261">
        <v>4</v>
      </c>
    </row>
    <row r="1405" spans="2:7" x14ac:dyDescent="0.2">
      <c r="B1405" s="261" t="s">
        <v>65</v>
      </c>
      <c r="C1405" s="261" t="s">
        <v>47</v>
      </c>
      <c r="D1405" s="265" t="s">
        <v>18</v>
      </c>
      <c r="E1405" s="261" t="str">
        <f t="shared" si="21"/>
        <v>RSMale1-4</v>
      </c>
      <c r="F1405" s="261">
        <v>83</v>
      </c>
      <c r="G1405" s="261">
        <v>0</v>
      </c>
    </row>
    <row r="1406" spans="2:7" x14ac:dyDescent="0.2">
      <c r="B1406" s="261" t="s">
        <v>65</v>
      </c>
      <c r="C1406" s="261" t="s">
        <v>47</v>
      </c>
      <c r="D1406" s="265" t="s">
        <v>70</v>
      </c>
      <c r="E1406" s="261" t="str">
        <f t="shared" si="21"/>
        <v>RSMale5-9</v>
      </c>
      <c r="F1406" s="261">
        <v>48</v>
      </c>
      <c r="G1406" s="261">
        <v>1</v>
      </c>
    </row>
    <row r="1407" spans="2:7" x14ac:dyDescent="0.2">
      <c r="B1407" s="261" t="s">
        <v>65</v>
      </c>
      <c r="C1407" s="261" t="s">
        <v>47</v>
      </c>
      <c r="D1407" s="265" t="s">
        <v>71</v>
      </c>
      <c r="E1407" s="261" t="str">
        <f t="shared" si="21"/>
        <v>RSMale10-14</v>
      </c>
      <c r="F1407" s="261">
        <v>68</v>
      </c>
      <c r="G1407" s="261">
        <v>1</v>
      </c>
    </row>
    <row r="1408" spans="2:7" x14ac:dyDescent="0.2">
      <c r="B1408" s="261" t="s">
        <v>65</v>
      </c>
      <c r="C1408" s="261" t="s">
        <v>47</v>
      </c>
      <c r="D1408" s="265" t="s">
        <v>72</v>
      </c>
      <c r="E1408" s="261" t="str">
        <f t="shared" si="21"/>
        <v>RSMale15-19</v>
      </c>
      <c r="F1408" s="261">
        <v>443</v>
      </c>
      <c r="G1408" s="261">
        <v>6</v>
      </c>
    </row>
    <row r="1409" spans="2:7" x14ac:dyDescent="0.2">
      <c r="B1409" s="261" t="s">
        <v>65</v>
      </c>
      <c r="C1409" s="261" t="s">
        <v>47</v>
      </c>
      <c r="D1409" s="265" t="s">
        <v>73</v>
      </c>
      <c r="E1409" s="261" t="str">
        <f t="shared" si="21"/>
        <v>RSMale20-24</v>
      </c>
      <c r="F1409" s="261">
        <v>871</v>
      </c>
      <c r="G1409" s="261">
        <v>10</v>
      </c>
    </row>
    <row r="1410" spans="2:7" x14ac:dyDescent="0.2">
      <c r="B1410" s="261" t="s">
        <v>65</v>
      </c>
      <c r="C1410" s="261" t="s">
        <v>47</v>
      </c>
      <c r="D1410" s="265" t="s">
        <v>74</v>
      </c>
      <c r="E1410" s="261" t="str">
        <f t="shared" si="21"/>
        <v>RSMale25-29</v>
      </c>
      <c r="F1410" s="261">
        <v>815</v>
      </c>
      <c r="G1410" s="261">
        <v>22</v>
      </c>
    </row>
    <row r="1411" spans="2:7" x14ac:dyDescent="0.2">
      <c r="B1411" s="261" t="s">
        <v>65</v>
      </c>
      <c r="C1411" s="261" t="s">
        <v>47</v>
      </c>
      <c r="D1411" s="265" t="s">
        <v>75</v>
      </c>
      <c r="E1411" s="261" t="str">
        <f t="shared" si="21"/>
        <v>RSMale30-34</v>
      </c>
      <c r="F1411" s="261">
        <v>851</v>
      </c>
      <c r="G1411" s="261">
        <v>38</v>
      </c>
    </row>
    <row r="1412" spans="2:7" x14ac:dyDescent="0.2">
      <c r="B1412" s="261" t="s">
        <v>65</v>
      </c>
      <c r="C1412" s="261" t="s">
        <v>47</v>
      </c>
      <c r="D1412" s="265" t="s">
        <v>76</v>
      </c>
      <c r="E1412" s="261" t="str">
        <f t="shared" si="21"/>
        <v>RSMale35-39</v>
      </c>
      <c r="F1412" s="261">
        <v>1069</v>
      </c>
      <c r="G1412" s="261">
        <v>74</v>
      </c>
    </row>
    <row r="1413" spans="2:7" x14ac:dyDescent="0.2">
      <c r="B1413" s="261" t="s">
        <v>65</v>
      </c>
      <c r="C1413" s="261" t="s">
        <v>47</v>
      </c>
      <c r="D1413" s="265" t="s">
        <v>77</v>
      </c>
      <c r="E1413" s="261" t="str">
        <f t="shared" ref="E1413:E1476" si="22">_xlfn.CONCAT(B1413,C1413,D1413)</f>
        <v>RSMale40-44</v>
      </c>
      <c r="F1413" s="261">
        <v>1369</v>
      </c>
      <c r="G1413" s="261">
        <v>90</v>
      </c>
    </row>
    <row r="1414" spans="2:7" x14ac:dyDescent="0.2">
      <c r="B1414" s="261" t="s">
        <v>65</v>
      </c>
      <c r="C1414" s="261" t="s">
        <v>47</v>
      </c>
      <c r="D1414" s="265" t="s">
        <v>78</v>
      </c>
      <c r="E1414" s="261" t="str">
        <f t="shared" si="22"/>
        <v>RSMale45-49</v>
      </c>
      <c r="F1414" s="261">
        <v>1784</v>
      </c>
      <c r="G1414" s="261">
        <v>150</v>
      </c>
    </row>
    <row r="1415" spans="2:7" x14ac:dyDescent="0.2">
      <c r="B1415" s="261" t="s">
        <v>65</v>
      </c>
      <c r="C1415" s="261" t="s">
        <v>47</v>
      </c>
      <c r="D1415" s="265" t="s">
        <v>79</v>
      </c>
      <c r="E1415" s="261" t="str">
        <f t="shared" si="22"/>
        <v>RSMale50-54</v>
      </c>
      <c r="F1415" s="261">
        <v>2618</v>
      </c>
      <c r="G1415" s="261">
        <v>234</v>
      </c>
    </row>
    <row r="1416" spans="2:7" x14ac:dyDescent="0.2">
      <c r="B1416" s="261" t="s">
        <v>65</v>
      </c>
      <c r="C1416" s="261" t="s">
        <v>47</v>
      </c>
      <c r="D1416" s="265" t="s">
        <v>80</v>
      </c>
      <c r="E1416" s="261" t="str">
        <f t="shared" si="22"/>
        <v>RSMale55-59</v>
      </c>
      <c r="F1416" s="261">
        <v>3824</v>
      </c>
      <c r="G1416" s="261">
        <v>354</v>
      </c>
    </row>
    <row r="1417" spans="2:7" x14ac:dyDescent="0.2">
      <c r="B1417" s="261" t="s">
        <v>65</v>
      </c>
      <c r="C1417" s="261" t="s">
        <v>47</v>
      </c>
      <c r="D1417" s="265" t="s">
        <v>81</v>
      </c>
      <c r="E1417" s="261" t="str">
        <f t="shared" si="22"/>
        <v>RSMale60-64</v>
      </c>
      <c r="F1417" s="261">
        <v>5126</v>
      </c>
      <c r="G1417" s="261">
        <v>512</v>
      </c>
    </row>
    <row r="1418" spans="2:7" x14ac:dyDescent="0.2">
      <c r="B1418" s="261" t="s">
        <v>65</v>
      </c>
      <c r="C1418" s="261" t="s">
        <v>47</v>
      </c>
      <c r="D1418" s="265" t="s">
        <v>82</v>
      </c>
      <c r="E1418" s="261" t="str">
        <f t="shared" si="22"/>
        <v>RSMale65-69</v>
      </c>
      <c r="F1418" s="261">
        <v>5920</v>
      </c>
      <c r="G1418" s="261">
        <v>659</v>
      </c>
    </row>
    <row r="1419" spans="2:7" x14ac:dyDescent="0.2">
      <c r="B1419" s="261" t="s">
        <v>65</v>
      </c>
      <c r="C1419" s="261" t="s">
        <v>47</v>
      </c>
      <c r="D1419" s="265" t="s">
        <v>19</v>
      </c>
      <c r="E1419" s="261" t="str">
        <f t="shared" si="22"/>
        <v>RSMale70-74</v>
      </c>
      <c r="F1419" s="261">
        <v>6138</v>
      </c>
      <c r="G1419" s="261">
        <v>790</v>
      </c>
    </row>
    <row r="1420" spans="2:7" x14ac:dyDescent="0.2">
      <c r="B1420" s="261" t="s">
        <v>65</v>
      </c>
      <c r="C1420" s="261" t="s">
        <v>47</v>
      </c>
      <c r="D1420" s="265" t="s">
        <v>20</v>
      </c>
      <c r="E1420" s="261" t="str">
        <f t="shared" si="22"/>
        <v>RSMale75-79</v>
      </c>
      <c r="F1420" s="261">
        <v>6049</v>
      </c>
      <c r="G1420" s="261">
        <v>667</v>
      </c>
    </row>
    <row r="1421" spans="2:7" x14ac:dyDescent="0.2">
      <c r="B1421" s="261" t="s">
        <v>65</v>
      </c>
      <c r="C1421" s="261" t="s">
        <v>47</v>
      </c>
      <c r="D1421" s="265" t="s">
        <v>21</v>
      </c>
      <c r="E1421" s="261" t="str">
        <f t="shared" si="22"/>
        <v>RSMale80-84</v>
      </c>
      <c r="F1421" s="261">
        <v>5404</v>
      </c>
      <c r="G1421" s="261">
        <v>588</v>
      </c>
    </row>
    <row r="1422" spans="2:7" x14ac:dyDescent="0.2">
      <c r="B1422" s="261" t="s">
        <v>65</v>
      </c>
      <c r="C1422" s="261" t="s">
        <v>47</v>
      </c>
      <c r="D1422" s="265" t="s">
        <v>22</v>
      </c>
      <c r="E1422" s="261" t="str">
        <f t="shared" si="22"/>
        <v>RSMale85-89</v>
      </c>
      <c r="F1422" s="261">
        <v>3852</v>
      </c>
      <c r="G1422" s="261">
        <v>379</v>
      </c>
    </row>
    <row r="1423" spans="2:7" x14ac:dyDescent="0.2">
      <c r="B1423" s="261" t="s">
        <v>65</v>
      </c>
      <c r="C1423" s="261" t="s">
        <v>47</v>
      </c>
      <c r="D1423" s="265" t="s">
        <v>5</v>
      </c>
      <c r="E1423" s="261" t="str">
        <f t="shared" si="22"/>
        <v>RSMale90+</v>
      </c>
      <c r="F1423" s="261">
        <v>2764</v>
      </c>
      <c r="G1423" s="261">
        <v>238</v>
      </c>
    </row>
    <row r="1424" spans="2:7" x14ac:dyDescent="0.2">
      <c r="B1424" s="261" t="s">
        <v>65</v>
      </c>
      <c r="C1424" s="261" t="s">
        <v>3</v>
      </c>
      <c r="D1424" s="265">
        <v>0</v>
      </c>
      <c r="E1424" s="261" t="str">
        <f t="shared" si="22"/>
        <v>RSTotal0</v>
      </c>
      <c r="F1424" s="261">
        <v>1124</v>
      </c>
      <c r="G1424" s="261">
        <v>4</v>
      </c>
    </row>
    <row r="1425" spans="2:7" x14ac:dyDescent="0.2">
      <c r="B1425" s="261" t="s">
        <v>65</v>
      </c>
      <c r="C1425" s="261" t="s">
        <v>3</v>
      </c>
      <c r="D1425" s="265" t="s">
        <v>18</v>
      </c>
      <c r="E1425" s="261" t="str">
        <f t="shared" si="22"/>
        <v>RSTotal1-4</v>
      </c>
      <c r="F1425" s="261">
        <v>156</v>
      </c>
      <c r="G1425" s="261">
        <v>3</v>
      </c>
    </row>
    <row r="1426" spans="2:7" x14ac:dyDescent="0.2">
      <c r="B1426" s="261" t="s">
        <v>65</v>
      </c>
      <c r="C1426" s="261" t="s">
        <v>3</v>
      </c>
      <c r="D1426" s="265" t="s">
        <v>70</v>
      </c>
      <c r="E1426" s="261" t="str">
        <f t="shared" si="22"/>
        <v>RSTotal5-9</v>
      </c>
      <c r="F1426" s="261">
        <v>86</v>
      </c>
      <c r="G1426" s="261">
        <v>1</v>
      </c>
    </row>
    <row r="1427" spans="2:7" x14ac:dyDescent="0.2">
      <c r="B1427" s="261" t="s">
        <v>65</v>
      </c>
      <c r="C1427" s="261" t="s">
        <v>3</v>
      </c>
      <c r="D1427" s="265" t="s">
        <v>71</v>
      </c>
      <c r="E1427" s="261" t="str">
        <f t="shared" si="22"/>
        <v>RSTotal10-14</v>
      </c>
      <c r="F1427" s="261">
        <v>123</v>
      </c>
      <c r="G1427" s="261">
        <v>2</v>
      </c>
    </row>
    <row r="1428" spans="2:7" x14ac:dyDescent="0.2">
      <c r="B1428" s="261" t="s">
        <v>65</v>
      </c>
      <c r="C1428" s="261" t="s">
        <v>3</v>
      </c>
      <c r="D1428" s="265" t="s">
        <v>72</v>
      </c>
      <c r="E1428" s="261" t="str">
        <f t="shared" si="22"/>
        <v>RSTotal15-19</v>
      </c>
      <c r="F1428" s="261">
        <v>571</v>
      </c>
      <c r="G1428" s="261">
        <v>8</v>
      </c>
    </row>
    <row r="1429" spans="2:7" x14ac:dyDescent="0.2">
      <c r="B1429" s="261" t="s">
        <v>65</v>
      </c>
      <c r="C1429" s="261" t="s">
        <v>3</v>
      </c>
      <c r="D1429" s="265" t="s">
        <v>73</v>
      </c>
      <c r="E1429" s="261" t="str">
        <f t="shared" si="22"/>
        <v>RSTotal20-24</v>
      </c>
      <c r="F1429" s="261">
        <v>1074</v>
      </c>
      <c r="G1429" s="261">
        <v>18</v>
      </c>
    </row>
    <row r="1430" spans="2:7" x14ac:dyDescent="0.2">
      <c r="B1430" s="261" t="s">
        <v>65</v>
      </c>
      <c r="C1430" s="261" t="s">
        <v>3</v>
      </c>
      <c r="D1430" s="265" t="s">
        <v>74</v>
      </c>
      <c r="E1430" s="261" t="str">
        <f t="shared" si="22"/>
        <v>RSTotal25-29</v>
      </c>
      <c r="F1430" s="261">
        <v>1114</v>
      </c>
      <c r="G1430" s="261">
        <v>39</v>
      </c>
    </row>
    <row r="1431" spans="2:7" x14ac:dyDescent="0.2">
      <c r="B1431" s="261" t="s">
        <v>65</v>
      </c>
      <c r="C1431" s="261" t="s">
        <v>3</v>
      </c>
      <c r="D1431" s="265" t="s">
        <v>75</v>
      </c>
      <c r="E1431" s="261" t="str">
        <f t="shared" si="22"/>
        <v>RSTotal30-34</v>
      </c>
      <c r="F1431" s="261">
        <v>1247</v>
      </c>
      <c r="G1431" s="261">
        <v>61</v>
      </c>
    </row>
    <row r="1432" spans="2:7" x14ac:dyDescent="0.2">
      <c r="B1432" s="261" t="s">
        <v>65</v>
      </c>
      <c r="C1432" s="261" t="s">
        <v>3</v>
      </c>
      <c r="D1432" s="265" t="s">
        <v>76</v>
      </c>
      <c r="E1432" s="261" t="str">
        <f t="shared" si="22"/>
        <v>RSTotal35-39</v>
      </c>
      <c r="F1432" s="261">
        <v>1649</v>
      </c>
      <c r="G1432" s="261">
        <v>131</v>
      </c>
    </row>
    <row r="1433" spans="2:7" x14ac:dyDescent="0.2">
      <c r="B1433" s="261" t="s">
        <v>65</v>
      </c>
      <c r="C1433" s="261" t="s">
        <v>3</v>
      </c>
      <c r="D1433" s="265" t="s">
        <v>77</v>
      </c>
      <c r="E1433" s="261" t="str">
        <f t="shared" si="22"/>
        <v>RSTotal40-44</v>
      </c>
      <c r="F1433" s="261">
        <v>2153</v>
      </c>
      <c r="G1433" s="261">
        <v>159</v>
      </c>
    </row>
    <row r="1434" spans="2:7" x14ac:dyDescent="0.2">
      <c r="B1434" s="261" t="s">
        <v>65</v>
      </c>
      <c r="C1434" s="261" t="s">
        <v>3</v>
      </c>
      <c r="D1434" s="265" t="s">
        <v>78</v>
      </c>
      <c r="E1434" s="261" t="str">
        <f t="shared" si="22"/>
        <v>RSTotal45-49</v>
      </c>
      <c r="F1434" s="261">
        <v>2822</v>
      </c>
      <c r="G1434" s="261">
        <v>249</v>
      </c>
    </row>
    <row r="1435" spans="2:7" x14ac:dyDescent="0.2">
      <c r="B1435" s="261" t="s">
        <v>65</v>
      </c>
      <c r="C1435" s="261" t="s">
        <v>3</v>
      </c>
      <c r="D1435" s="265" t="s">
        <v>79</v>
      </c>
      <c r="E1435" s="261" t="str">
        <f t="shared" si="22"/>
        <v>RSTotal50-54</v>
      </c>
      <c r="F1435" s="261">
        <v>4107</v>
      </c>
      <c r="G1435" s="261">
        <v>373</v>
      </c>
    </row>
    <row r="1436" spans="2:7" x14ac:dyDescent="0.2">
      <c r="B1436" s="261" t="s">
        <v>65</v>
      </c>
      <c r="C1436" s="261" t="s">
        <v>3</v>
      </c>
      <c r="D1436" s="265" t="s">
        <v>80</v>
      </c>
      <c r="E1436" s="261" t="str">
        <f t="shared" si="22"/>
        <v>RSTotal55-59</v>
      </c>
      <c r="F1436" s="261">
        <v>6008</v>
      </c>
      <c r="G1436" s="261">
        <v>554</v>
      </c>
    </row>
    <row r="1437" spans="2:7" x14ac:dyDescent="0.2">
      <c r="B1437" s="261" t="s">
        <v>65</v>
      </c>
      <c r="C1437" s="261" t="s">
        <v>3</v>
      </c>
      <c r="D1437" s="265" t="s">
        <v>81</v>
      </c>
      <c r="E1437" s="261" t="str">
        <f t="shared" si="22"/>
        <v>RSTotal60-64</v>
      </c>
      <c r="F1437" s="261">
        <v>8301</v>
      </c>
      <c r="G1437" s="261">
        <v>881</v>
      </c>
    </row>
    <row r="1438" spans="2:7" x14ac:dyDescent="0.2">
      <c r="B1438" s="261" t="s">
        <v>65</v>
      </c>
      <c r="C1438" s="261" t="s">
        <v>3</v>
      </c>
      <c r="D1438" s="265" t="s">
        <v>82</v>
      </c>
      <c r="E1438" s="261" t="str">
        <f t="shared" si="22"/>
        <v>RSTotal65-69</v>
      </c>
      <c r="F1438" s="261">
        <v>9756</v>
      </c>
      <c r="G1438" s="261">
        <v>1099</v>
      </c>
    </row>
    <row r="1439" spans="2:7" x14ac:dyDescent="0.2">
      <c r="B1439" s="261" t="s">
        <v>65</v>
      </c>
      <c r="C1439" s="261" t="s">
        <v>3</v>
      </c>
      <c r="D1439" s="265" t="s">
        <v>19</v>
      </c>
      <c r="E1439" s="261" t="str">
        <f t="shared" si="22"/>
        <v>RSTotal70-74</v>
      </c>
      <c r="F1439" s="261">
        <v>10746</v>
      </c>
      <c r="G1439" s="261">
        <v>1312</v>
      </c>
    </row>
    <row r="1440" spans="2:7" x14ac:dyDescent="0.2">
      <c r="B1440" s="261" t="s">
        <v>65</v>
      </c>
      <c r="C1440" s="261" t="s">
        <v>3</v>
      </c>
      <c r="D1440" s="265" t="s">
        <v>20</v>
      </c>
      <c r="E1440" s="261" t="str">
        <f t="shared" si="22"/>
        <v>RSTotal75-79</v>
      </c>
      <c r="F1440" s="261">
        <v>11195</v>
      </c>
      <c r="G1440" s="261">
        <v>1178</v>
      </c>
    </row>
    <row r="1441" spans="2:7" x14ac:dyDescent="0.2">
      <c r="B1441" s="261" t="s">
        <v>65</v>
      </c>
      <c r="C1441" s="261" t="s">
        <v>3</v>
      </c>
      <c r="D1441" s="265" t="s">
        <v>21</v>
      </c>
      <c r="E1441" s="261" t="str">
        <f t="shared" si="22"/>
        <v>RSTotal80-84</v>
      </c>
      <c r="F1441" s="261">
        <v>11327</v>
      </c>
      <c r="G1441" s="261">
        <v>1111</v>
      </c>
    </row>
    <row r="1442" spans="2:7" x14ac:dyDescent="0.2">
      <c r="B1442" s="261" t="s">
        <v>65</v>
      </c>
      <c r="C1442" s="261" t="s">
        <v>3</v>
      </c>
      <c r="D1442" s="265" t="s">
        <v>22</v>
      </c>
      <c r="E1442" s="261" t="str">
        <f t="shared" si="22"/>
        <v>RSTotal85-89</v>
      </c>
      <c r="F1442" s="261">
        <v>9708</v>
      </c>
      <c r="G1442" s="261">
        <v>886</v>
      </c>
    </row>
    <row r="1443" spans="2:7" x14ac:dyDescent="0.2">
      <c r="B1443" s="261" t="s">
        <v>65</v>
      </c>
      <c r="C1443" s="261" t="s">
        <v>3</v>
      </c>
      <c r="D1443" s="265" t="s">
        <v>5</v>
      </c>
      <c r="E1443" s="261" t="str">
        <f t="shared" si="22"/>
        <v>RSTotal90+</v>
      </c>
      <c r="F1443" s="261">
        <v>8978</v>
      </c>
      <c r="G1443" s="261">
        <v>637</v>
      </c>
    </row>
    <row r="1444" spans="2:7" x14ac:dyDescent="0.2">
      <c r="B1444" s="261" t="s">
        <v>64</v>
      </c>
      <c r="C1444" s="261" t="s">
        <v>48</v>
      </c>
      <c r="D1444" s="265">
        <v>0</v>
      </c>
      <c r="E1444" s="261" t="str">
        <f t="shared" si="22"/>
        <v>SCFemale0</v>
      </c>
      <c r="F1444" s="261">
        <v>381</v>
      </c>
      <c r="G1444" s="261">
        <v>2</v>
      </c>
    </row>
    <row r="1445" spans="2:7" x14ac:dyDescent="0.2">
      <c r="B1445" s="261" t="s">
        <v>64</v>
      </c>
      <c r="C1445" s="261" t="s">
        <v>48</v>
      </c>
      <c r="D1445" s="265" t="s">
        <v>18</v>
      </c>
      <c r="E1445" s="261" t="str">
        <f t="shared" si="22"/>
        <v>SCFemale1-4</v>
      </c>
      <c r="F1445" s="261">
        <v>50</v>
      </c>
      <c r="G1445" s="261">
        <v>3</v>
      </c>
    </row>
    <row r="1446" spans="2:7" x14ac:dyDescent="0.2">
      <c r="B1446" s="261" t="s">
        <v>64</v>
      </c>
      <c r="C1446" s="261" t="s">
        <v>48</v>
      </c>
      <c r="D1446" s="265" t="s">
        <v>70</v>
      </c>
      <c r="E1446" s="261" t="str">
        <f t="shared" si="22"/>
        <v>SCFemale5-9</v>
      </c>
      <c r="F1446" s="261">
        <v>20</v>
      </c>
      <c r="G1446" s="261">
        <v>0</v>
      </c>
    </row>
    <row r="1447" spans="2:7" x14ac:dyDescent="0.2">
      <c r="B1447" s="261" t="s">
        <v>64</v>
      </c>
      <c r="C1447" s="261" t="s">
        <v>48</v>
      </c>
      <c r="D1447" s="265" t="s">
        <v>71</v>
      </c>
      <c r="E1447" s="261" t="str">
        <f t="shared" si="22"/>
        <v>SCFemale10-14</v>
      </c>
      <c r="F1447" s="261">
        <v>42</v>
      </c>
      <c r="G1447" s="261">
        <v>1</v>
      </c>
    </row>
    <row r="1448" spans="2:7" x14ac:dyDescent="0.2">
      <c r="B1448" s="261" t="s">
        <v>64</v>
      </c>
      <c r="C1448" s="261" t="s">
        <v>48</v>
      </c>
      <c r="D1448" s="265" t="s">
        <v>72</v>
      </c>
      <c r="E1448" s="261" t="str">
        <f t="shared" si="22"/>
        <v>SCFemale15-19</v>
      </c>
      <c r="F1448" s="261">
        <v>73</v>
      </c>
      <c r="G1448" s="261">
        <v>4</v>
      </c>
    </row>
    <row r="1449" spans="2:7" x14ac:dyDescent="0.2">
      <c r="B1449" s="261" t="s">
        <v>64</v>
      </c>
      <c r="C1449" s="261" t="s">
        <v>48</v>
      </c>
      <c r="D1449" s="265" t="s">
        <v>73</v>
      </c>
      <c r="E1449" s="261" t="str">
        <f t="shared" si="22"/>
        <v>SCFemale20-24</v>
      </c>
      <c r="F1449" s="261">
        <v>147</v>
      </c>
      <c r="G1449" s="261">
        <v>9</v>
      </c>
    </row>
    <row r="1450" spans="2:7" x14ac:dyDescent="0.2">
      <c r="B1450" s="261" t="s">
        <v>64</v>
      </c>
      <c r="C1450" s="261" t="s">
        <v>48</v>
      </c>
      <c r="D1450" s="265" t="s">
        <v>74</v>
      </c>
      <c r="E1450" s="261" t="str">
        <f t="shared" si="22"/>
        <v>SCFemale25-29</v>
      </c>
      <c r="F1450" s="261">
        <v>168</v>
      </c>
      <c r="G1450" s="261">
        <v>13</v>
      </c>
    </row>
    <row r="1451" spans="2:7" x14ac:dyDescent="0.2">
      <c r="B1451" s="261" t="s">
        <v>64</v>
      </c>
      <c r="C1451" s="261" t="s">
        <v>48</v>
      </c>
      <c r="D1451" s="265" t="s">
        <v>75</v>
      </c>
      <c r="E1451" s="261" t="str">
        <f t="shared" si="22"/>
        <v>SCFemale30-34</v>
      </c>
      <c r="F1451" s="261">
        <v>223</v>
      </c>
      <c r="G1451" s="261">
        <v>10</v>
      </c>
    </row>
    <row r="1452" spans="2:7" x14ac:dyDescent="0.2">
      <c r="B1452" s="261" t="s">
        <v>64</v>
      </c>
      <c r="C1452" s="261" t="s">
        <v>48</v>
      </c>
      <c r="D1452" s="265" t="s">
        <v>76</v>
      </c>
      <c r="E1452" s="261" t="str">
        <f t="shared" si="22"/>
        <v>SCFemale35-39</v>
      </c>
      <c r="F1452" s="261">
        <v>339</v>
      </c>
      <c r="G1452" s="261">
        <v>19</v>
      </c>
    </row>
    <row r="1453" spans="2:7" x14ac:dyDescent="0.2">
      <c r="B1453" s="261" t="s">
        <v>64</v>
      </c>
      <c r="C1453" s="261" t="s">
        <v>48</v>
      </c>
      <c r="D1453" s="265" t="s">
        <v>77</v>
      </c>
      <c r="E1453" s="261" t="str">
        <f t="shared" si="22"/>
        <v>SCFemale40-44</v>
      </c>
      <c r="F1453" s="261">
        <v>417</v>
      </c>
      <c r="G1453" s="261">
        <v>34</v>
      </c>
    </row>
    <row r="1454" spans="2:7" x14ac:dyDescent="0.2">
      <c r="B1454" s="261" t="s">
        <v>64</v>
      </c>
      <c r="C1454" s="261" t="s">
        <v>48</v>
      </c>
      <c r="D1454" s="265" t="s">
        <v>78</v>
      </c>
      <c r="E1454" s="261" t="str">
        <f t="shared" si="22"/>
        <v>SCFemale45-49</v>
      </c>
      <c r="F1454" s="261">
        <v>588</v>
      </c>
      <c r="G1454" s="261">
        <v>48</v>
      </c>
    </row>
    <row r="1455" spans="2:7" x14ac:dyDescent="0.2">
      <c r="B1455" s="261" t="s">
        <v>64</v>
      </c>
      <c r="C1455" s="261" t="s">
        <v>48</v>
      </c>
      <c r="D1455" s="265" t="s">
        <v>79</v>
      </c>
      <c r="E1455" s="261" t="str">
        <f t="shared" si="22"/>
        <v>SCFemale50-54</v>
      </c>
      <c r="F1455" s="261">
        <v>838</v>
      </c>
      <c r="G1455" s="261">
        <v>94</v>
      </c>
    </row>
    <row r="1456" spans="2:7" x14ac:dyDescent="0.2">
      <c r="B1456" s="261" t="s">
        <v>64</v>
      </c>
      <c r="C1456" s="261" t="s">
        <v>48</v>
      </c>
      <c r="D1456" s="265" t="s">
        <v>80</v>
      </c>
      <c r="E1456" s="261" t="str">
        <f t="shared" si="22"/>
        <v>SCFemale55-59</v>
      </c>
      <c r="F1456" s="261">
        <v>1233</v>
      </c>
      <c r="G1456" s="261">
        <v>137</v>
      </c>
    </row>
    <row r="1457" spans="2:7" x14ac:dyDescent="0.2">
      <c r="B1457" s="261" t="s">
        <v>64</v>
      </c>
      <c r="C1457" s="261" t="s">
        <v>48</v>
      </c>
      <c r="D1457" s="265" t="s">
        <v>81</v>
      </c>
      <c r="E1457" s="261" t="str">
        <f t="shared" si="22"/>
        <v>SCFemale60-64</v>
      </c>
      <c r="F1457" s="261">
        <v>1514</v>
      </c>
      <c r="G1457" s="261">
        <v>200</v>
      </c>
    </row>
    <row r="1458" spans="2:7" x14ac:dyDescent="0.2">
      <c r="B1458" s="261" t="s">
        <v>64</v>
      </c>
      <c r="C1458" s="261" t="s">
        <v>48</v>
      </c>
      <c r="D1458" s="265" t="s">
        <v>82</v>
      </c>
      <c r="E1458" s="261" t="str">
        <f t="shared" si="22"/>
        <v>SCFemale65-69</v>
      </c>
      <c r="F1458" s="261">
        <v>1741</v>
      </c>
      <c r="G1458" s="261">
        <v>205</v>
      </c>
    </row>
    <row r="1459" spans="2:7" x14ac:dyDescent="0.2">
      <c r="B1459" s="261" t="s">
        <v>64</v>
      </c>
      <c r="C1459" s="261" t="s">
        <v>48</v>
      </c>
      <c r="D1459" s="265" t="s">
        <v>19</v>
      </c>
      <c r="E1459" s="261" t="str">
        <f t="shared" si="22"/>
        <v>SCFemale70-74</v>
      </c>
      <c r="F1459" s="261">
        <v>2075</v>
      </c>
      <c r="G1459" s="261">
        <v>270</v>
      </c>
    </row>
    <row r="1460" spans="2:7" x14ac:dyDescent="0.2">
      <c r="B1460" s="261" t="s">
        <v>64</v>
      </c>
      <c r="C1460" s="261" t="s">
        <v>48</v>
      </c>
      <c r="D1460" s="265" t="s">
        <v>20</v>
      </c>
      <c r="E1460" s="261" t="str">
        <f t="shared" si="22"/>
        <v>SCFemale75-79</v>
      </c>
      <c r="F1460" s="261">
        <v>2263</v>
      </c>
      <c r="G1460" s="261">
        <v>244</v>
      </c>
    </row>
    <row r="1461" spans="2:7" x14ac:dyDescent="0.2">
      <c r="B1461" s="261" t="s">
        <v>64</v>
      </c>
      <c r="C1461" s="261" t="s">
        <v>48</v>
      </c>
      <c r="D1461" s="265" t="s">
        <v>21</v>
      </c>
      <c r="E1461" s="261" t="str">
        <f t="shared" si="22"/>
        <v>SCFemale80-84</v>
      </c>
      <c r="F1461" s="261">
        <v>2537</v>
      </c>
      <c r="G1461" s="261">
        <v>278</v>
      </c>
    </row>
    <row r="1462" spans="2:7" x14ac:dyDescent="0.2">
      <c r="B1462" s="261" t="s">
        <v>64</v>
      </c>
      <c r="C1462" s="261" t="s">
        <v>48</v>
      </c>
      <c r="D1462" s="265" t="s">
        <v>22</v>
      </c>
      <c r="E1462" s="261" t="str">
        <f t="shared" si="22"/>
        <v>SCFemale85-89</v>
      </c>
      <c r="F1462" s="261">
        <v>2396</v>
      </c>
      <c r="G1462" s="261">
        <v>208</v>
      </c>
    </row>
    <row r="1463" spans="2:7" x14ac:dyDescent="0.2">
      <c r="B1463" s="261" t="s">
        <v>64</v>
      </c>
      <c r="C1463" s="261" t="s">
        <v>48</v>
      </c>
      <c r="D1463" s="265" t="s">
        <v>5</v>
      </c>
      <c r="E1463" s="261" t="str">
        <f t="shared" si="22"/>
        <v>SCFemale90+</v>
      </c>
      <c r="F1463" s="261">
        <v>2328</v>
      </c>
      <c r="G1463" s="261">
        <v>182</v>
      </c>
    </row>
    <row r="1464" spans="2:7" x14ac:dyDescent="0.2">
      <c r="B1464" s="261" t="s">
        <v>64</v>
      </c>
      <c r="C1464" s="261" t="s">
        <v>47</v>
      </c>
      <c r="D1464" s="265">
        <v>0</v>
      </c>
      <c r="E1464" s="261" t="str">
        <f t="shared" si="22"/>
        <v>SCMale0</v>
      </c>
      <c r="F1464" s="261">
        <v>519</v>
      </c>
      <c r="G1464" s="261">
        <v>0</v>
      </c>
    </row>
    <row r="1465" spans="2:7" x14ac:dyDescent="0.2">
      <c r="B1465" s="261" t="s">
        <v>64</v>
      </c>
      <c r="C1465" s="261" t="s">
        <v>47</v>
      </c>
      <c r="D1465" s="265" t="s">
        <v>18</v>
      </c>
      <c r="E1465" s="261" t="str">
        <f t="shared" si="22"/>
        <v>SCMale1-4</v>
      </c>
      <c r="F1465" s="261">
        <v>67</v>
      </c>
      <c r="G1465" s="261">
        <v>1</v>
      </c>
    </row>
    <row r="1466" spans="2:7" x14ac:dyDescent="0.2">
      <c r="B1466" s="261" t="s">
        <v>64</v>
      </c>
      <c r="C1466" s="261" t="s">
        <v>47</v>
      </c>
      <c r="D1466" s="265" t="s">
        <v>70</v>
      </c>
      <c r="E1466" s="261" t="str">
        <f t="shared" si="22"/>
        <v>SCMale5-9</v>
      </c>
      <c r="F1466" s="261">
        <v>33</v>
      </c>
      <c r="G1466" s="261">
        <v>1</v>
      </c>
    </row>
    <row r="1467" spans="2:7" x14ac:dyDescent="0.2">
      <c r="B1467" s="261" t="s">
        <v>64</v>
      </c>
      <c r="C1467" s="261" t="s">
        <v>47</v>
      </c>
      <c r="D1467" s="265" t="s">
        <v>71</v>
      </c>
      <c r="E1467" s="261" t="str">
        <f t="shared" si="22"/>
        <v>SCMale10-14</v>
      </c>
      <c r="F1467" s="261">
        <v>56</v>
      </c>
      <c r="G1467" s="261">
        <v>1</v>
      </c>
    </row>
    <row r="1468" spans="2:7" x14ac:dyDescent="0.2">
      <c r="B1468" s="261" t="s">
        <v>64</v>
      </c>
      <c r="C1468" s="261" t="s">
        <v>47</v>
      </c>
      <c r="D1468" s="265" t="s">
        <v>72</v>
      </c>
      <c r="E1468" s="261" t="str">
        <f t="shared" si="22"/>
        <v>SCMale15-19</v>
      </c>
      <c r="F1468" s="261">
        <v>255</v>
      </c>
      <c r="G1468" s="261">
        <v>2</v>
      </c>
    </row>
    <row r="1469" spans="2:7" x14ac:dyDescent="0.2">
      <c r="B1469" s="261" t="s">
        <v>64</v>
      </c>
      <c r="C1469" s="261" t="s">
        <v>47</v>
      </c>
      <c r="D1469" s="265" t="s">
        <v>73</v>
      </c>
      <c r="E1469" s="261" t="str">
        <f t="shared" si="22"/>
        <v>SCMale20-24</v>
      </c>
      <c r="F1469" s="261">
        <v>452</v>
      </c>
      <c r="G1469" s="261">
        <v>5</v>
      </c>
    </row>
    <row r="1470" spans="2:7" x14ac:dyDescent="0.2">
      <c r="B1470" s="261" t="s">
        <v>64</v>
      </c>
      <c r="C1470" s="261" t="s">
        <v>47</v>
      </c>
      <c r="D1470" s="265" t="s">
        <v>74</v>
      </c>
      <c r="E1470" s="261" t="str">
        <f t="shared" si="22"/>
        <v>SCMale25-29</v>
      </c>
      <c r="F1470" s="261">
        <v>459</v>
      </c>
      <c r="G1470" s="261">
        <v>9</v>
      </c>
    </row>
    <row r="1471" spans="2:7" x14ac:dyDescent="0.2">
      <c r="B1471" s="261" t="s">
        <v>64</v>
      </c>
      <c r="C1471" s="261" t="s">
        <v>47</v>
      </c>
      <c r="D1471" s="265" t="s">
        <v>75</v>
      </c>
      <c r="E1471" s="261" t="str">
        <f t="shared" si="22"/>
        <v>SCMale30-34</v>
      </c>
      <c r="F1471" s="261">
        <v>516</v>
      </c>
      <c r="G1471" s="261">
        <v>23</v>
      </c>
    </row>
    <row r="1472" spans="2:7" x14ac:dyDescent="0.2">
      <c r="B1472" s="261" t="s">
        <v>64</v>
      </c>
      <c r="C1472" s="261" t="s">
        <v>47</v>
      </c>
      <c r="D1472" s="265" t="s">
        <v>76</v>
      </c>
      <c r="E1472" s="261" t="str">
        <f t="shared" si="22"/>
        <v>SCMale35-39</v>
      </c>
      <c r="F1472" s="261">
        <v>600</v>
      </c>
      <c r="G1472" s="261">
        <v>35</v>
      </c>
    </row>
    <row r="1473" spans="2:7" x14ac:dyDescent="0.2">
      <c r="B1473" s="261" t="s">
        <v>64</v>
      </c>
      <c r="C1473" s="261" t="s">
        <v>47</v>
      </c>
      <c r="D1473" s="265" t="s">
        <v>77</v>
      </c>
      <c r="E1473" s="261" t="str">
        <f t="shared" si="22"/>
        <v>SCMale40-44</v>
      </c>
      <c r="F1473" s="261">
        <v>730</v>
      </c>
      <c r="G1473" s="261">
        <v>65</v>
      </c>
    </row>
    <row r="1474" spans="2:7" x14ac:dyDescent="0.2">
      <c r="B1474" s="261" t="s">
        <v>64</v>
      </c>
      <c r="C1474" s="261" t="s">
        <v>47</v>
      </c>
      <c r="D1474" s="265" t="s">
        <v>78</v>
      </c>
      <c r="E1474" s="261" t="str">
        <f t="shared" si="22"/>
        <v>SCMale45-49</v>
      </c>
      <c r="F1474" s="261">
        <v>1052</v>
      </c>
      <c r="G1474" s="261">
        <v>114</v>
      </c>
    </row>
    <row r="1475" spans="2:7" x14ac:dyDescent="0.2">
      <c r="B1475" s="261" t="s">
        <v>64</v>
      </c>
      <c r="C1475" s="261" t="s">
        <v>47</v>
      </c>
      <c r="D1475" s="265" t="s">
        <v>79</v>
      </c>
      <c r="E1475" s="261" t="str">
        <f t="shared" si="22"/>
        <v>SCMale50-54</v>
      </c>
      <c r="F1475" s="261">
        <v>1583</v>
      </c>
      <c r="G1475" s="261">
        <v>135</v>
      </c>
    </row>
    <row r="1476" spans="2:7" x14ac:dyDescent="0.2">
      <c r="B1476" s="261" t="s">
        <v>64</v>
      </c>
      <c r="C1476" s="261" t="s">
        <v>47</v>
      </c>
      <c r="D1476" s="265" t="s">
        <v>80</v>
      </c>
      <c r="E1476" s="261" t="str">
        <f t="shared" si="22"/>
        <v>SCMale55-59</v>
      </c>
      <c r="F1476" s="261">
        <v>2094</v>
      </c>
      <c r="G1476" s="261">
        <v>224</v>
      </c>
    </row>
    <row r="1477" spans="2:7" x14ac:dyDescent="0.2">
      <c r="B1477" s="261" t="s">
        <v>64</v>
      </c>
      <c r="C1477" s="261" t="s">
        <v>47</v>
      </c>
      <c r="D1477" s="265" t="s">
        <v>81</v>
      </c>
      <c r="E1477" s="261" t="str">
        <f t="shared" ref="E1477:E1540" si="23">_xlfn.CONCAT(B1477,C1477,D1477)</f>
        <v>SCMale60-64</v>
      </c>
      <c r="F1477" s="261">
        <v>2564</v>
      </c>
      <c r="G1477" s="261">
        <v>320</v>
      </c>
    </row>
    <row r="1478" spans="2:7" x14ac:dyDescent="0.2">
      <c r="B1478" s="261" t="s">
        <v>64</v>
      </c>
      <c r="C1478" s="261" t="s">
        <v>47</v>
      </c>
      <c r="D1478" s="265" t="s">
        <v>82</v>
      </c>
      <c r="E1478" s="261" t="str">
        <f t="shared" si="23"/>
        <v>SCMale65-69</v>
      </c>
      <c r="F1478" s="261">
        <v>2944</v>
      </c>
      <c r="G1478" s="261">
        <v>441</v>
      </c>
    </row>
    <row r="1479" spans="2:7" x14ac:dyDescent="0.2">
      <c r="B1479" s="261" t="s">
        <v>64</v>
      </c>
      <c r="C1479" s="261" t="s">
        <v>47</v>
      </c>
      <c r="D1479" s="265" t="s">
        <v>19</v>
      </c>
      <c r="E1479" s="261" t="str">
        <f t="shared" si="23"/>
        <v>SCMale70-74</v>
      </c>
      <c r="F1479" s="261">
        <v>3048</v>
      </c>
      <c r="G1479" s="261">
        <v>433</v>
      </c>
    </row>
    <row r="1480" spans="2:7" x14ac:dyDescent="0.2">
      <c r="B1480" s="261" t="s">
        <v>64</v>
      </c>
      <c r="C1480" s="261" t="s">
        <v>47</v>
      </c>
      <c r="D1480" s="265" t="s">
        <v>20</v>
      </c>
      <c r="E1480" s="261" t="str">
        <f t="shared" si="23"/>
        <v>SCMale75-79</v>
      </c>
      <c r="F1480" s="261">
        <v>2716</v>
      </c>
      <c r="G1480" s="261">
        <v>366</v>
      </c>
    </row>
    <row r="1481" spans="2:7" x14ac:dyDescent="0.2">
      <c r="B1481" s="261" t="s">
        <v>64</v>
      </c>
      <c r="C1481" s="261" t="s">
        <v>47</v>
      </c>
      <c r="D1481" s="265" t="s">
        <v>21</v>
      </c>
      <c r="E1481" s="261" t="str">
        <f t="shared" si="23"/>
        <v>SCMale80-84</v>
      </c>
      <c r="F1481" s="261">
        <v>2651</v>
      </c>
      <c r="G1481" s="261">
        <v>331</v>
      </c>
    </row>
    <row r="1482" spans="2:7" x14ac:dyDescent="0.2">
      <c r="B1482" s="261" t="s">
        <v>64</v>
      </c>
      <c r="C1482" s="261" t="s">
        <v>47</v>
      </c>
      <c r="D1482" s="265" t="s">
        <v>22</v>
      </c>
      <c r="E1482" s="261" t="str">
        <f t="shared" si="23"/>
        <v>SCMale85-89</v>
      </c>
      <c r="F1482" s="261">
        <v>1771</v>
      </c>
      <c r="G1482" s="261">
        <v>213</v>
      </c>
    </row>
    <row r="1483" spans="2:7" x14ac:dyDescent="0.2">
      <c r="B1483" s="261" t="s">
        <v>64</v>
      </c>
      <c r="C1483" s="261" t="s">
        <v>47</v>
      </c>
      <c r="D1483" s="265" t="s">
        <v>5</v>
      </c>
      <c r="E1483" s="261" t="str">
        <f t="shared" si="23"/>
        <v>SCMale90+</v>
      </c>
      <c r="F1483" s="261">
        <v>1273</v>
      </c>
      <c r="G1483" s="261">
        <v>112</v>
      </c>
    </row>
    <row r="1484" spans="2:7" x14ac:dyDescent="0.2">
      <c r="B1484" s="261" t="s">
        <v>64</v>
      </c>
      <c r="C1484" s="261" t="s">
        <v>3</v>
      </c>
      <c r="D1484" s="265">
        <v>0</v>
      </c>
      <c r="E1484" s="261" t="str">
        <f t="shared" si="23"/>
        <v>SCTotal0</v>
      </c>
      <c r="F1484" s="261">
        <v>900</v>
      </c>
      <c r="G1484" s="261">
        <v>2</v>
      </c>
    </row>
    <row r="1485" spans="2:7" x14ac:dyDescent="0.2">
      <c r="B1485" s="261" t="s">
        <v>64</v>
      </c>
      <c r="C1485" s="261" t="s">
        <v>3</v>
      </c>
      <c r="D1485" s="265" t="s">
        <v>18</v>
      </c>
      <c r="E1485" s="261" t="str">
        <f t="shared" si="23"/>
        <v>SCTotal1-4</v>
      </c>
      <c r="F1485" s="261">
        <v>117</v>
      </c>
      <c r="G1485" s="261">
        <v>4</v>
      </c>
    </row>
    <row r="1486" spans="2:7" x14ac:dyDescent="0.2">
      <c r="B1486" s="261" t="s">
        <v>64</v>
      </c>
      <c r="C1486" s="261" t="s">
        <v>3</v>
      </c>
      <c r="D1486" s="265" t="s">
        <v>70</v>
      </c>
      <c r="E1486" s="261" t="str">
        <f t="shared" si="23"/>
        <v>SCTotal5-9</v>
      </c>
      <c r="F1486" s="261">
        <v>53</v>
      </c>
      <c r="G1486" s="261">
        <v>1</v>
      </c>
    </row>
    <row r="1487" spans="2:7" x14ac:dyDescent="0.2">
      <c r="B1487" s="261" t="s">
        <v>64</v>
      </c>
      <c r="C1487" s="261" t="s">
        <v>3</v>
      </c>
      <c r="D1487" s="265" t="s">
        <v>71</v>
      </c>
      <c r="E1487" s="261" t="str">
        <f t="shared" si="23"/>
        <v>SCTotal10-14</v>
      </c>
      <c r="F1487" s="261">
        <v>98</v>
      </c>
      <c r="G1487" s="261">
        <v>2</v>
      </c>
    </row>
    <row r="1488" spans="2:7" x14ac:dyDescent="0.2">
      <c r="B1488" s="261" t="s">
        <v>64</v>
      </c>
      <c r="C1488" s="261" t="s">
        <v>3</v>
      </c>
      <c r="D1488" s="265" t="s">
        <v>72</v>
      </c>
      <c r="E1488" s="261" t="str">
        <f t="shared" si="23"/>
        <v>SCTotal15-19</v>
      </c>
      <c r="F1488" s="261">
        <v>328</v>
      </c>
      <c r="G1488" s="261">
        <v>6</v>
      </c>
    </row>
    <row r="1489" spans="2:7" x14ac:dyDescent="0.2">
      <c r="B1489" s="261" t="s">
        <v>64</v>
      </c>
      <c r="C1489" s="261" t="s">
        <v>3</v>
      </c>
      <c r="D1489" s="265" t="s">
        <v>73</v>
      </c>
      <c r="E1489" s="261" t="str">
        <f t="shared" si="23"/>
        <v>SCTotal20-24</v>
      </c>
      <c r="F1489" s="261">
        <v>599</v>
      </c>
      <c r="G1489" s="261">
        <v>14</v>
      </c>
    </row>
    <row r="1490" spans="2:7" x14ac:dyDescent="0.2">
      <c r="B1490" s="261" t="s">
        <v>64</v>
      </c>
      <c r="C1490" s="261" t="s">
        <v>3</v>
      </c>
      <c r="D1490" s="265" t="s">
        <v>74</v>
      </c>
      <c r="E1490" s="261" t="str">
        <f t="shared" si="23"/>
        <v>SCTotal25-29</v>
      </c>
      <c r="F1490" s="261">
        <v>627</v>
      </c>
      <c r="G1490" s="261">
        <v>22</v>
      </c>
    </row>
    <row r="1491" spans="2:7" x14ac:dyDescent="0.2">
      <c r="B1491" s="261" t="s">
        <v>64</v>
      </c>
      <c r="C1491" s="261" t="s">
        <v>3</v>
      </c>
      <c r="D1491" s="265" t="s">
        <v>75</v>
      </c>
      <c r="E1491" s="261" t="str">
        <f t="shared" si="23"/>
        <v>SCTotal30-34</v>
      </c>
      <c r="F1491" s="261">
        <v>739</v>
      </c>
      <c r="G1491" s="261">
        <v>33</v>
      </c>
    </row>
    <row r="1492" spans="2:7" x14ac:dyDescent="0.2">
      <c r="B1492" s="261" t="s">
        <v>64</v>
      </c>
      <c r="C1492" s="261" t="s">
        <v>3</v>
      </c>
      <c r="D1492" s="265" t="s">
        <v>76</v>
      </c>
      <c r="E1492" s="261" t="str">
        <f t="shared" si="23"/>
        <v>SCTotal35-39</v>
      </c>
      <c r="F1492" s="261">
        <v>939</v>
      </c>
      <c r="G1492" s="261">
        <v>54</v>
      </c>
    </row>
    <row r="1493" spans="2:7" x14ac:dyDescent="0.2">
      <c r="B1493" s="261" t="s">
        <v>64</v>
      </c>
      <c r="C1493" s="261" t="s">
        <v>3</v>
      </c>
      <c r="D1493" s="265" t="s">
        <v>77</v>
      </c>
      <c r="E1493" s="261" t="str">
        <f t="shared" si="23"/>
        <v>SCTotal40-44</v>
      </c>
      <c r="F1493" s="261">
        <v>1147</v>
      </c>
      <c r="G1493" s="261">
        <v>99</v>
      </c>
    </row>
    <row r="1494" spans="2:7" x14ac:dyDescent="0.2">
      <c r="B1494" s="261" t="s">
        <v>64</v>
      </c>
      <c r="C1494" s="261" t="s">
        <v>3</v>
      </c>
      <c r="D1494" s="265" t="s">
        <v>78</v>
      </c>
      <c r="E1494" s="261" t="str">
        <f t="shared" si="23"/>
        <v>SCTotal45-49</v>
      </c>
      <c r="F1494" s="261">
        <v>1640</v>
      </c>
      <c r="G1494" s="261">
        <v>162</v>
      </c>
    </row>
    <row r="1495" spans="2:7" x14ac:dyDescent="0.2">
      <c r="B1495" s="261" t="s">
        <v>64</v>
      </c>
      <c r="C1495" s="261" t="s">
        <v>3</v>
      </c>
      <c r="D1495" s="265" t="s">
        <v>79</v>
      </c>
      <c r="E1495" s="261" t="str">
        <f t="shared" si="23"/>
        <v>SCTotal50-54</v>
      </c>
      <c r="F1495" s="261">
        <v>2421</v>
      </c>
      <c r="G1495" s="261">
        <v>229</v>
      </c>
    </row>
    <row r="1496" spans="2:7" x14ac:dyDescent="0.2">
      <c r="B1496" s="261" t="s">
        <v>64</v>
      </c>
      <c r="C1496" s="261" t="s">
        <v>3</v>
      </c>
      <c r="D1496" s="265" t="s">
        <v>80</v>
      </c>
      <c r="E1496" s="261" t="str">
        <f t="shared" si="23"/>
        <v>SCTotal55-59</v>
      </c>
      <c r="F1496" s="261">
        <v>3327</v>
      </c>
      <c r="G1496" s="261">
        <v>361</v>
      </c>
    </row>
    <row r="1497" spans="2:7" x14ac:dyDescent="0.2">
      <c r="B1497" s="261" t="s">
        <v>64</v>
      </c>
      <c r="C1497" s="261" t="s">
        <v>3</v>
      </c>
      <c r="D1497" s="265" t="s">
        <v>81</v>
      </c>
      <c r="E1497" s="261" t="str">
        <f t="shared" si="23"/>
        <v>SCTotal60-64</v>
      </c>
      <c r="F1497" s="261">
        <v>4078</v>
      </c>
      <c r="G1497" s="261">
        <v>520</v>
      </c>
    </row>
    <row r="1498" spans="2:7" x14ac:dyDescent="0.2">
      <c r="B1498" s="261" t="s">
        <v>64</v>
      </c>
      <c r="C1498" s="261" t="s">
        <v>3</v>
      </c>
      <c r="D1498" s="265" t="s">
        <v>82</v>
      </c>
      <c r="E1498" s="261" t="str">
        <f t="shared" si="23"/>
        <v>SCTotal65-69</v>
      </c>
      <c r="F1498" s="261">
        <v>4685</v>
      </c>
      <c r="G1498" s="261">
        <v>646</v>
      </c>
    </row>
    <row r="1499" spans="2:7" x14ac:dyDescent="0.2">
      <c r="B1499" s="261" t="s">
        <v>64</v>
      </c>
      <c r="C1499" s="261" t="s">
        <v>3</v>
      </c>
      <c r="D1499" s="265" t="s">
        <v>19</v>
      </c>
      <c r="E1499" s="261" t="str">
        <f t="shared" si="23"/>
        <v>SCTotal70-74</v>
      </c>
      <c r="F1499" s="261">
        <v>5123</v>
      </c>
      <c r="G1499" s="261">
        <v>703</v>
      </c>
    </row>
    <row r="1500" spans="2:7" x14ac:dyDescent="0.2">
      <c r="B1500" s="261" t="s">
        <v>64</v>
      </c>
      <c r="C1500" s="261" t="s">
        <v>3</v>
      </c>
      <c r="D1500" s="265" t="s">
        <v>20</v>
      </c>
      <c r="E1500" s="261" t="str">
        <f t="shared" si="23"/>
        <v>SCTotal75-79</v>
      </c>
      <c r="F1500" s="261">
        <v>4979</v>
      </c>
      <c r="G1500" s="261">
        <v>610</v>
      </c>
    </row>
    <row r="1501" spans="2:7" x14ac:dyDescent="0.2">
      <c r="B1501" s="261" t="s">
        <v>64</v>
      </c>
      <c r="C1501" s="261" t="s">
        <v>3</v>
      </c>
      <c r="D1501" s="265" t="s">
        <v>21</v>
      </c>
      <c r="E1501" s="261" t="str">
        <f t="shared" si="23"/>
        <v>SCTotal80-84</v>
      </c>
      <c r="F1501" s="261">
        <v>5188</v>
      </c>
      <c r="G1501" s="261">
        <v>609</v>
      </c>
    </row>
    <row r="1502" spans="2:7" x14ac:dyDescent="0.2">
      <c r="B1502" s="261" t="s">
        <v>64</v>
      </c>
      <c r="C1502" s="261" t="s">
        <v>3</v>
      </c>
      <c r="D1502" s="265" t="s">
        <v>22</v>
      </c>
      <c r="E1502" s="261" t="str">
        <f t="shared" si="23"/>
        <v>SCTotal85-89</v>
      </c>
      <c r="F1502" s="261">
        <v>4167</v>
      </c>
      <c r="G1502" s="261">
        <v>421</v>
      </c>
    </row>
    <row r="1503" spans="2:7" x14ac:dyDescent="0.2">
      <c r="B1503" s="261" t="s">
        <v>64</v>
      </c>
      <c r="C1503" s="261" t="s">
        <v>3</v>
      </c>
      <c r="D1503" s="265" t="s">
        <v>5</v>
      </c>
      <c r="E1503" s="261" t="str">
        <f t="shared" si="23"/>
        <v>SCTotal90+</v>
      </c>
      <c r="F1503" s="261">
        <v>3601</v>
      </c>
      <c r="G1503" s="261">
        <v>294</v>
      </c>
    </row>
    <row r="1504" spans="2:7" x14ac:dyDescent="0.2">
      <c r="B1504" s="261" t="s">
        <v>52</v>
      </c>
      <c r="C1504" s="261" t="s">
        <v>48</v>
      </c>
      <c r="D1504" s="265">
        <v>0</v>
      </c>
      <c r="E1504" s="261" t="str">
        <f t="shared" si="23"/>
        <v>SEFemale0</v>
      </c>
      <c r="F1504" s="261">
        <v>209</v>
      </c>
      <c r="G1504" s="261">
        <v>8</v>
      </c>
    </row>
    <row r="1505" spans="2:7" x14ac:dyDescent="0.2">
      <c r="B1505" s="261" t="s">
        <v>52</v>
      </c>
      <c r="C1505" s="261" t="s">
        <v>48</v>
      </c>
      <c r="D1505" s="265" t="s">
        <v>18</v>
      </c>
      <c r="E1505" s="261" t="str">
        <f t="shared" si="23"/>
        <v>SEFemale1-4</v>
      </c>
      <c r="F1505" s="261">
        <v>35</v>
      </c>
      <c r="G1505" s="261">
        <v>1</v>
      </c>
    </row>
    <row r="1506" spans="2:7" x14ac:dyDescent="0.2">
      <c r="B1506" s="261" t="s">
        <v>52</v>
      </c>
      <c r="C1506" s="261" t="s">
        <v>48</v>
      </c>
      <c r="D1506" s="265" t="s">
        <v>70</v>
      </c>
      <c r="E1506" s="261" t="str">
        <f t="shared" si="23"/>
        <v>SEFemale5-9</v>
      </c>
      <c r="F1506" s="261">
        <v>15</v>
      </c>
      <c r="G1506" s="261">
        <v>1</v>
      </c>
    </row>
    <row r="1507" spans="2:7" x14ac:dyDescent="0.2">
      <c r="B1507" s="261" t="s">
        <v>52</v>
      </c>
      <c r="C1507" s="261" t="s">
        <v>48</v>
      </c>
      <c r="D1507" s="265" t="s">
        <v>71</v>
      </c>
      <c r="E1507" s="261" t="str">
        <f t="shared" si="23"/>
        <v>SEFemale10-14</v>
      </c>
      <c r="F1507" s="261">
        <v>13</v>
      </c>
      <c r="G1507" s="261">
        <v>1</v>
      </c>
    </row>
    <row r="1508" spans="2:7" x14ac:dyDescent="0.2">
      <c r="B1508" s="261" t="s">
        <v>52</v>
      </c>
      <c r="C1508" s="261" t="s">
        <v>48</v>
      </c>
      <c r="D1508" s="265" t="s">
        <v>72</v>
      </c>
      <c r="E1508" s="261" t="str">
        <f t="shared" si="23"/>
        <v>SEFemale15-19</v>
      </c>
      <c r="F1508" s="261">
        <v>32</v>
      </c>
      <c r="G1508" s="261">
        <v>2</v>
      </c>
    </row>
    <row r="1509" spans="2:7" x14ac:dyDescent="0.2">
      <c r="B1509" s="261" t="s">
        <v>52</v>
      </c>
      <c r="C1509" s="261" t="s">
        <v>48</v>
      </c>
      <c r="D1509" s="265" t="s">
        <v>73</v>
      </c>
      <c r="E1509" s="261" t="str">
        <f t="shared" si="23"/>
        <v>SEFemale20-24</v>
      </c>
      <c r="F1509" s="261">
        <v>53</v>
      </c>
      <c r="G1509" s="261">
        <v>9</v>
      </c>
    </row>
    <row r="1510" spans="2:7" x14ac:dyDescent="0.2">
      <c r="B1510" s="261" t="s">
        <v>52</v>
      </c>
      <c r="C1510" s="261" t="s">
        <v>48</v>
      </c>
      <c r="D1510" s="265" t="s">
        <v>74</v>
      </c>
      <c r="E1510" s="261" t="str">
        <f t="shared" si="23"/>
        <v>SEFemale25-29</v>
      </c>
      <c r="F1510" s="261">
        <v>63</v>
      </c>
      <c r="G1510" s="261">
        <v>6</v>
      </c>
    </row>
    <row r="1511" spans="2:7" x14ac:dyDescent="0.2">
      <c r="B1511" s="261" t="s">
        <v>52</v>
      </c>
      <c r="C1511" s="261" t="s">
        <v>48</v>
      </c>
      <c r="D1511" s="265" t="s">
        <v>75</v>
      </c>
      <c r="E1511" s="261" t="str">
        <f t="shared" si="23"/>
        <v>SEFemale30-34</v>
      </c>
      <c r="F1511" s="261">
        <v>80</v>
      </c>
      <c r="G1511" s="261">
        <v>14</v>
      </c>
    </row>
    <row r="1512" spans="2:7" x14ac:dyDescent="0.2">
      <c r="B1512" s="261" t="s">
        <v>52</v>
      </c>
      <c r="C1512" s="261" t="s">
        <v>48</v>
      </c>
      <c r="D1512" s="265" t="s">
        <v>76</v>
      </c>
      <c r="E1512" s="261" t="str">
        <f t="shared" si="23"/>
        <v>SEFemale35-39</v>
      </c>
      <c r="F1512" s="261">
        <v>143</v>
      </c>
      <c r="G1512" s="261">
        <v>16</v>
      </c>
    </row>
    <row r="1513" spans="2:7" x14ac:dyDescent="0.2">
      <c r="B1513" s="261" t="s">
        <v>52</v>
      </c>
      <c r="C1513" s="261" t="s">
        <v>48</v>
      </c>
      <c r="D1513" s="265" t="s">
        <v>77</v>
      </c>
      <c r="E1513" s="261" t="str">
        <f t="shared" si="23"/>
        <v>SEFemale40-44</v>
      </c>
      <c r="F1513" s="261">
        <v>163</v>
      </c>
      <c r="G1513" s="261">
        <v>20</v>
      </c>
    </row>
    <row r="1514" spans="2:7" x14ac:dyDescent="0.2">
      <c r="B1514" s="261" t="s">
        <v>52</v>
      </c>
      <c r="C1514" s="261" t="s">
        <v>48</v>
      </c>
      <c r="D1514" s="265" t="s">
        <v>78</v>
      </c>
      <c r="E1514" s="261" t="str">
        <f t="shared" si="23"/>
        <v>SEFemale45-49</v>
      </c>
      <c r="F1514" s="261">
        <v>219</v>
      </c>
      <c r="G1514" s="261">
        <v>32</v>
      </c>
    </row>
    <row r="1515" spans="2:7" x14ac:dyDescent="0.2">
      <c r="B1515" s="261" t="s">
        <v>52</v>
      </c>
      <c r="C1515" s="261" t="s">
        <v>48</v>
      </c>
      <c r="D1515" s="265" t="s">
        <v>79</v>
      </c>
      <c r="E1515" s="261" t="str">
        <f t="shared" si="23"/>
        <v>SEFemale50-54</v>
      </c>
      <c r="F1515" s="261">
        <v>347</v>
      </c>
      <c r="G1515" s="261">
        <v>60</v>
      </c>
    </row>
    <row r="1516" spans="2:7" x14ac:dyDescent="0.2">
      <c r="B1516" s="261" t="s">
        <v>52</v>
      </c>
      <c r="C1516" s="261" t="s">
        <v>48</v>
      </c>
      <c r="D1516" s="265" t="s">
        <v>80</v>
      </c>
      <c r="E1516" s="261" t="str">
        <f t="shared" si="23"/>
        <v>SEFemale55-59</v>
      </c>
      <c r="F1516" s="261">
        <v>408</v>
      </c>
      <c r="G1516" s="261">
        <v>61</v>
      </c>
    </row>
    <row r="1517" spans="2:7" x14ac:dyDescent="0.2">
      <c r="B1517" s="261" t="s">
        <v>52</v>
      </c>
      <c r="C1517" s="261" t="s">
        <v>48</v>
      </c>
      <c r="D1517" s="265" t="s">
        <v>81</v>
      </c>
      <c r="E1517" s="261" t="str">
        <f t="shared" si="23"/>
        <v>SEFemale60-64</v>
      </c>
      <c r="F1517" s="261">
        <v>511</v>
      </c>
      <c r="G1517" s="261">
        <v>76</v>
      </c>
    </row>
    <row r="1518" spans="2:7" x14ac:dyDescent="0.2">
      <c r="B1518" s="261" t="s">
        <v>52</v>
      </c>
      <c r="C1518" s="261" t="s">
        <v>48</v>
      </c>
      <c r="D1518" s="265" t="s">
        <v>82</v>
      </c>
      <c r="E1518" s="261" t="str">
        <f t="shared" si="23"/>
        <v>SEFemale65-69</v>
      </c>
      <c r="F1518" s="261">
        <v>584</v>
      </c>
      <c r="G1518" s="261">
        <v>106</v>
      </c>
    </row>
    <row r="1519" spans="2:7" x14ac:dyDescent="0.2">
      <c r="B1519" s="261" t="s">
        <v>52</v>
      </c>
      <c r="C1519" s="261" t="s">
        <v>48</v>
      </c>
      <c r="D1519" s="265" t="s">
        <v>19</v>
      </c>
      <c r="E1519" s="261" t="str">
        <f t="shared" si="23"/>
        <v>SEFemale70-74</v>
      </c>
      <c r="F1519" s="261">
        <v>638</v>
      </c>
      <c r="G1519" s="261">
        <v>110</v>
      </c>
    </row>
    <row r="1520" spans="2:7" x14ac:dyDescent="0.2">
      <c r="B1520" s="261" t="s">
        <v>52</v>
      </c>
      <c r="C1520" s="261" t="s">
        <v>48</v>
      </c>
      <c r="D1520" s="265" t="s">
        <v>20</v>
      </c>
      <c r="E1520" s="261" t="str">
        <f t="shared" si="23"/>
        <v>SEFemale75-79</v>
      </c>
      <c r="F1520" s="261">
        <v>717</v>
      </c>
      <c r="G1520" s="261">
        <v>109</v>
      </c>
    </row>
    <row r="1521" spans="2:7" x14ac:dyDescent="0.2">
      <c r="B1521" s="261" t="s">
        <v>52</v>
      </c>
      <c r="C1521" s="261" t="s">
        <v>48</v>
      </c>
      <c r="D1521" s="265" t="s">
        <v>21</v>
      </c>
      <c r="E1521" s="261" t="str">
        <f t="shared" si="23"/>
        <v>SEFemale80-84</v>
      </c>
      <c r="F1521" s="261">
        <v>782</v>
      </c>
      <c r="G1521" s="261">
        <v>116</v>
      </c>
    </row>
    <row r="1522" spans="2:7" x14ac:dyDescent="0.2">
      <c r="B1522" s="261" t="s">
        <v>52</v>
      </c>
      <c r="C1522" s="261" t="s">
        <v>48</v>
      </c>
      <c r="D1522" s="265" t="s">
        <v>22</v>
      </c>
      <c r="E1522" s="261" t="str">
        <f t="shared" si="23"/>
        <v>SEFemale85-89</v>
      </c>
      <c r="F1522" s="261">
        <v>734</v>
      </c>
      <c r="G1522" s="261">
        <v>95</v>
      </c>
    </row>
    <row r="1523" spans="2:7" x14ac:dyDescent="0.2">
      <c r="B1523" s="261" t="s">
        <v>52</v>
      </c>
      <c r="C1523" s="261" t="s">
        <v>48</v>
      </c>
      <c r="D1523" s="265" t="s">
        <v>5</v>
      </c>
      <c r="E1523" s="261" t="str">
        <f t="shared" si="23"/>
        <v>SEFemale90+</v>
      </c>
      <c r="F1523" s="261">
        <v>906</v>
      </c>
      <c r="G1523" s="261">
        <v>89</v>
      </c>
    </row>
    <row r="1524" spans="2:7" x14ac:dyDescent="0.2">
      <c r="B1524" s="261" t="s">
        <v>52</v>
      </c>
      <c r="C1524" s="261" t="s">
        <v>47</v>
      </c>
      <c r="D1524" s="265">
        <v>0</v>
      </c>
      <c r="E1524" s="261" t="str">
        <f t="shared" si="23"/>
        <v>SEMale0</v>
      </c>
      <c r="F1524" s="261">
        <v>287</v>
      </c>
      <c r="G1524" s="261">
        <v>6</v>
      </c>
    </row>
    <row r="1525" spans="2:7" x14ac:dyDescent="0.2">
      <c r="B1525" s="261" t="s">
        <v>52</v>
      </c>
      <c r="C1525" s="261" t="s">
        <v>47</v>
      </c>
      <c r="D1525" s="265" t="s">
        <v>18</v>
      </c>
      <c r="E1525" s="261" t="str">
        <f t="shared" si="23"/>
        <v>SEMale1-4</v>
      </c>
      <c r="F1525" s="261">
        <v>28</v>
      </c>
      <c r="G1525" s="261">
        <v>4</v>
      </c>
    </row>
    <row r="1526" spans="2:7" x14ac:dyDescent="0.2">
      <c r="B1526" s="261" t="s">
        <v>52</v>
      </c>
      <c r="C1526" s="261" t="s">
        <v>47</v>
      </c>
      <c r="D1526" s="265" t="s">
        <v>70</v>
      </c>
      <c r="E1526" s="261" t="str">
        <f t="shared" si="23"/>
        <v>SEMale5-9</v>
      </c>
      <c r="F1526" s="261">
        <v>14</v>
      </c>
      <c r="G1526" s="261">
        <v>3</v>
      </c>
    </row>
    <row r="1527" spans="2:7" x14ac:dyDescent="0.2">
      <c r="B1527" s="261" t="s">
        <v>52</v>
      </c>
      <c r="C1527" s="261" t="s">
        <v>47</v>
      </c>
      <c r="D1527" s="265" t="s">
        <v>71</v>
      </c>
      <c r="E1527" s="261" t="str">
        <f t="shared" si="23"/>
        <v>SEMale10-14</v>
      </c>
      <c r="F1527" s="261">
        <v>35</v>
      </c>
      <c r="G1527" s="261">
        <v>1</v>
      </c>
    </row>
    <row r="1528" spans="2:7" x14ac:dyDescent="0.2">
      <c r="B1528" s="261" t="s">
        <v>52</v>
      </c>
      <c r="C1528" s="261" t="s">
        <v>47</v>
      </c>
      <c r="D1528" s="265" t="s">
        <v>72</v>
      </c>
      <c r="E1528" s="261" t="str">
        <f t="shared" si="23"/>
        <v>SEMale15-19</v>
      </c>
      <c r="F1528" s="261">
        <v>213</v>
      </c>
      <c r="G1528" s="261">
        <v>6</v>
      </c>
    </row>
    <row r="1529" spans="2:7" x14ac:dyDescent="0.2">
      <c r="B1529" s="261" t="s">
        <v>52</v>
      </c>
      <c r="C1529" s="261" t="s">
        <v>47</v>
      </c>
      <c r="D1529" s="265" t="s">
        <v>73</v>
      </c>
      <c r="E1529" s="261" t="str">
        <f t="shared" si="23"/>
        <v>SEMale20-24</v>
      </c>
      <c r="F1529" s="261">
        <v>323</v>
      </c>
      <c r="G1529" s="261">
        <v>4</v>
      </c>
    </row>
    <row r="1530" spans="2:7" x14ac:dyDescent="0.2">
      <c r="B1530" s="261" t="s">
        <v>52</v>
      </c>
      <c r="C1530" s="261" t="s">
        <v>47</v>
      </c>
      <c r="D1530" s="265" t="s">
        <v>74</v>
      </c>
      <c r="E1530" s="261" t="str">
        <f t="shared" si="23"/>
        <v>SEMale25-29</v>
      </c>
      <c r="F1530" s="261">
        <v>305</v>
      </c>
      <c r="G1530" s="261">
        <v>10</v>
      </c>
    </row>
    <row r="1531" spans="2:7" x14ac:dyDescent="0.2">
      <c r="B1531" s="261" t="s">
        <v>52</v>
      </c>
      <c r="C1531" s="261" t="s">
        <v>47</v>
      </c>
      <c r="D1531" s="265" t="s">
        <v>75</v>
      </c>
      <c r="E1531" s="261" t="str">
        <f t="shared" si="23"/>
        <v>SEMale30-34</v>
      </c>
      <c r="F1531" s="261">
        <v>326</v>
      </c>
      <c r="G1531" s="261">
        <v>20</v>
      </c>
    </row>
    <row r="1532" spans="2:7" x14ac:dyDescent="0.2">
      <c r="B1532" s="261" t="s">
        <v>52</v>
      </c>
      <c r="C1532" s="261" t="s">
        <v>47</v>
      </c>
      <c r="D1532" s="265" t="s">
        <v>76</v>
      </c>
      <c r="E1532" s="261" t="str">
        <f t="shared" si="23"/>
        <v>SEMale35-39</v>
      </c>
      <c r="F1532" s="261">
        <v>323</v>
      </c>
      <c r="G1532" s="261">
        <v>42</v>
      </c>
    </row>
    <row r="1533" spans="2:7" x14ac:dyDescent="0.2">
      <c r="B1533" s="261" t="s">
        <v>52</v>
      </c>
      <c r="C1533" s="261" t="s">
        <v>47</v>
      </c>
      <c r="D1533" s="265" t="s">
        <v>77</v>
      </c>
      <c r="E1533" s="261" t="str">
        <f t="shared" si="23"/>
        <v>SEMale40-44</v>
      </c>
      <c r="F1533" s="261">
        <v>372</v>
      </c>
      <c r="G1533" s="261">
        <v>39</v>
      </c>
    </row>
    <row r="1534" spans="2:7" x14ac:dyDescent="0.2">
      <c r="B1534" s="261" t="s">
        <v>52</v>
      </c>
      <c r="C1534" s="261" t="s">
        <v>47</v>
      </c>
      <c r="D1534" s="265" t="s">
        <v>78</v>
      </c>
      <c r="E1534" s="261" t="str">
        <f t="shared" si="23"/>
        <v>SEMale45-49</v>
      </c>
      <c r="F1534" s="261">
        <v>429</v>
      </c>
      <c r="G1534" s="261">
        <v>56</v>
      </c>
    </row>
    <row r="1535" spans="2:7" x14ac:dyDescent="0.2">
      <c r="B1535" s="261" t="s">
        <v>52</v>
      </c>
      <c r="C1535" s="261" t="s">
        <v>47</v>
      </c>
      <c r="D1535" s="265" t="s">
        <v>79</v>
      </c>
      <c r="E1535" s="261" t="str">
        <f t="shared" si="23"/>
        <v>SEMale50-54</v>
      </c>
      <c r="F1535" s="261">
        <v>576</v>
      </c>
      <c r="G1535" s="261">
        <v>79</v>
      </c>
    </row>
    <row r="1536" spans="2:7" x14ac:dyDescent="0.2">
      <c r="B1536" s="261" t="s">
        <v>52</v>
      </c>
      <c r="C1536" s="261" t="s">
        <v>47</v>
      </c>
      <c r="D1536" s="265" t="s">
        <v>80</v>
      </c>
      <c r="E1536" s="261" t="str">
        <f t="shared" si="23"/>
        <v>SEMale55-59</v>
      </c>
      <c r="F1536" s="261">
        <v>649</v>
      </c>
      <c r="G1536" s="261">
        <v>76</v>
      </c>
    </row>
    <row r="1537" spans="2:7" x14ac:dyDescent="0.2">
      <c r="B1537" s="261" t="s">
        <v>52</v>
      </c>
      <c r="C1537" s="261" t="s">
        <v>47</v>
      </c>
      <c r="D1537" s="265" t="s">
        <v>81</v>
      </c>
      <c r="E1537" s="261" t="str">
        <f t="shared" si="23"/>
        <v>SEMale60-64</v>
      </c>
      <c r="F1537" s="261">
        <v>786</v>
      </c>
      <c r="G1537" s="261">
        <v>125</v>
      </c>
    </row>
    <row r="1538" spans="2:7" x14ac:dyDescent="0.2">
      <c r="B1538" s="261" t="s">
        <v>52</v>
      </c>
      <c r="C1538" s="261" t="s">
        <v>47</v>
      </c>
      <c r="D1538" s="265" t="s">
        <v>82</v>
      </c>
      <c r="E1538" s="261" t="str">
        <f t="shared" si="23"/>
        <v>SEMale65-69</v>
      </c>
      <c r="F1538" s="261">
        <v>827</v>
      </c>
      <c r="G1538" s="261">
        <v>143</v>
      </c>
    </row>
    <row r="1539" spans="2:7" x14ac:dyDescent="0.2">
      <c r="B1539" s="261" t="s">
        <v>52</v>
      </c>
      <c r="C1539" s="261" t="s">
        <v>47</v>
      </c>
      <c r="D1539" s="265" t="s">
        <v>19</v>
      </c>
      <c r="E1539" s="261" t="str">
        <f t="shared" si="23"/>
        <v>SEMale70-74</v>
      </c>
      <c r="F1539" s="261">
        <v>846</v>
      </c>
      <c r="G1539" s="261">
        <v>159</v>
      </c>
    </row>
    <row r="1540" spans="2:7" x14ac:dyDescent="0.2">
      <c r="B1540" s="261" t="s">
        <v>52</v>
      </c>
      <c r="C1540" s="261" t="s">
        <v>47</v>
      </c>
      <c r="D1540" s="265" t="s">
        <v>20</v>
      </c>
      <c r="E1540" s="261" t="str">
        <f t="shared" si="23"/>
        <v>SEMale75-79</v>
      </c>
      <c r="F1540" s="261">
        <v>827</v>
      </c>
      <c r="G1540" s="261">
        <v>167</v>
      </c>
    </row>
    <row r="1541" spans="2:7" x14ac:dyDescent="0.2">
      <c r="B1541" s="261" t="s">
        <v>52</v>
      </c>
      <c r="C1541" s="261" t="s">
        <v>47</v>
      </c>
      <c r="D1541" s="265" t="s">
        <v>21</v>
      </c>
      <c r="E1541" s="261" t="str">
        <f t="shared" ref="E1541:E1604" si="24">_xlfn.CONCAT(B1541,C1541,D1541)</f>
        <v>SEMale80-84</v>
      </c>
      <c r="F1541" s="261">
        <v>822</v>
      </c>
      <c r="G1541" s="261">
        <v>115</v>
      </c>
    </row>
    <row r="1542" spans="2:7" x14ac:dyDescent="0.2">
      <c r="B1542" s="261" t="s">
        <v>52</v>
      </c>
      <c r="C1542" s="261" t="s">
        <v>47</v>
      </c>
      <c r="D1542" s="265" t="s">
        <v>22</v>
      </c>
      <c r="E1542" s="261" t="str">
        <f t="shared" si="24"/>
        <v>SEMale85-89</v>
      </c>
      <c r="F1542" s="261">
        <v>560</v>
      </c>
      <c r="G1542" s="261">
        <v>89</v>
      </c>
    </row>
    <row r="1543" spans="2:7" x14ac:dyDescent="0.2">
      <c r="B1543" s="261" t="s">
        <v>52</v>
      </c>
      <c r="C1543" s="261" t="s">
        <v>47</v>
      </c>
      <c r="D1543" s="265" t="s">
        <v>5</v>
      </c>
      <c r="E1543" s="261" t="str">
        <f t="shared" si="24"/>
        <v>SEMale90+</v>
      </c>
      <c r="F1543" s="261">
        <v>559</v>
      </c>
      <c r="G1543" s="261">
        <v>76</v>
      </c>
    </row>
    <row r="1544" spans="2:7" x14ac:dyDescent="0.2">
      <c r="B1544" s="261" t="s">
        <v>52</v>
      </c>
      <c r="C1544" s="261" t="s">
        <v>3</v>
      </c>
      <c r="D1544" s="265">
        <v>0</v>
      </c>
      <c r="E1544" s="261" t="str">
        <f t="shared" si="24"/>
        <v>SETotal0</v>
      </c>
      <c r="F1544" s="261">
        <v>496</v>
      </c>
      <c r="G1544" s="261">
        <v>14</v>
      </c>
    </row>
    <row r="1545" spans="2:7" x14ac:dyDescent="0.2">
      <c r="B1545" s="261" t="s">
        <v>52</v>
      </c>
      <c r="C1545" s="261" t="s">
        <v>3</v>
      </c>
      <c r="D1545" s="265" t="s">
        <v>18</v>
      </c>
      <c r="E1545" s="261" t="str">
        <f t="shared" si="24"/>
        <v>SETotal1-4</v>
      </c>
      <c r="F1545" s="261">
        <v>63</v>
      </c>
      <c r="G1545" s="261">
        <v>5</v>
      </c>
    </row>
    <row r="1546" spans="2:7" x14ac:dyDescent="0.2">
      <c r="B1546" s="261" t="s">
        <v>52</v>
      </c>
      <c r="C1546" s="261" t="s">
        <v>3</v>
      </c>
      <c r="D1546" s="265" t="s">
        <v>70</v>
      </c>
      <c r="E1546" s="261" t="str">
        <f t="shared" si="24"/>
        <v>SETotal5-9</v>
      </c>
      <c r="F1546" s="261">
        <v>29</v>
      </c>
      <c r="G1546" s="261">
        <v>4</v>
      </c>
    </row>
    <row r="1547" spans="2:7" x14ac:dyDescent="0.2">
      <c r="B1547" s="261" t="s">
        <v>52</v>
      </c>
      <c r="C1547" s="261" t="s">
        <v>3</v>
      </c>
      <c r="D1547" s="265" t="s">
        <v>71</v>
      </c>
      <c r="E1547" s="261" t="str">
        <f t="shared" si="24"/>
        <v>SETotal10-14</v>
      </c>
      <c r="F1547" s="261">
        <v>48</v>
      </c>
      <c r="G1547" s="261">
        <v>2</v>
      </c>
    </row>
    <row r="1548" spans="2:7" x14ac:dyDescent="0.2">
      <c r="B1548" s="261" t="s">
        <v>52</v>
      </c>
      <c r="C1548" s="261" t="s">
        <v>3</v>
      </c>
      <c r="D1548" s="265" t="s">
        <v>72</v>
      </c>
      <c r="E1548" s="261" t="str">
        <f t="shared" si="24"/>
        <v>SETotal15-19</v>
      </c>
      <c r="F1548" s="261">
        <v>245</v>
      </c>
      <c r="G1548" s="261">
        <v>8</v>
      </c>
    </row>
    <row r="1549" spans="2:7" x14ac:dyDescent="0.2">
      <c r="B1549" s="261" t="s">
        <v>52</v>
      </c>
      <c r="C1549" s="261" t="s">
        <v>3</v>
      </c>
      <c r="D1549" s="265" t="s">
        <v>73</v>
      </c>
      <c r="E1549" s="261" t="str">
        <f t="shared" si="24"/>
        <v>SETotal20-24</v>
      </c>
      <c r="F1549" s="261">
        <v>376</v>
      </c>
      <c r="G1549" s="261">
        <v>13</v>
      </c>
    </row>
    <row r="1550" spans="2:7" x14ac:dyDescent="0.2">
      <c r="B1550" s="261" t="s">
        <v>52</v>
      </c>
      <c r="C1550" s="261" t="s">
        <v>3</v>
      </c>
      <c r="D1550" s="265" t="s">
        <v>74</v>
      </c>
      <c r="E1550" s="261" t="str">
        <f t="shared" si="24"/>
        <v>SETotal25-29</v>
      </c>
      <c r="F1550" s="261">
        <v>368</v>
      </c>
      <c r="G1550" s="261">
        <v>16</v>
      </c>
    </row>
    <row r="1551" spans="2:7" x14ac:dyDescent="0.2">
      <c r="B1551" s="261" t="s">
        <v>52</v>
      </c>
      <c r="C1551" s="261" t="s">
        <v>3</v>
      </c>
      <c r="D1551" s="265" t="s">
        <v>75</v>
      </c>
      <c r="E1551" s="261" t="str">
        <f t="shared" si="24"/>
        <v>SETotal30-34</v>
      </c>
      <c r="F1551" s="261">
        <v>406</v>
      </c>
      <c r="G1551" s="261">
        <v>34</v>
      </c>
    </row>
    <row r="1552" spans="2:7" x14ac:dyDescent="0.2">
      <c r="B1552" s="261" t="s">
        <v>52</v>
      </c>
      <c r="C1552" s="261" t="s">
        <v>3</v>
      </c>
      <c r="D1552" s="265" t="s">
        <v>76</v>
      </c>
      <c r="E1552" s="261" t="str">
        <f t="shared" si="24"/>
        <v>SETotal35-39</v>
      </c>
      <c r="F1552" s="261">
        <v>466</v>
      </c>
      <c r="G1552" s="261">
        <v>58</v>
      </c>
    </row>
    <row r="1553" spans="2:7" x14ac:dyDescent="0.2">
      <c r="B1553" s="261" t="s">
        <v>52</v>
      </c>
      <c r="C1553" s="261" t="s">
        <v>3</v>
      </c>
      <c r="D1553" s="265" t="s">
        <v>77</v>
      </c>
      <c r="E1553" s="261" t="str">
        <f t="shared" si="24"/>
        <v>SETotal40-44</v>
      </c>
      <c r="F1553" s="261">
        <v>535</v>
      </c>
      <c r="G1553" s="261">
        <v>59</v>
      </c>
    </row>
    <row r="1554" spans="2:7" x14ac:dyDescent="0.2">
      <c r="B1554" s="261" t="s">
        <v>52</v>
      </c>
      <c r="C1554" s="261" t="s">
        <v>3</v>
      </c>
      <c r="D1554" s="265" t="s">
        <v>78</v>
      </c>
      <c r="E1554" s="261" t="str">
        <f t="shared" si="24"/>
        <v>SETotal45-49</v>
      </c>
      <c r="F1554" s="261">
        <v>648</v>
      </c>
      <c r="G1554" s="261">
        <v>88</v>
      </c>
    </row>
    <row r="1555" spans="2:7" x14ac:dyDescent="0.2">
      <c r="B1555" s="261" t="s">
        <v>52</v>
      </c>
      <c r="C1555" s="261" t="s">
        <v>3</v>
      </c>
      <c r="D1555" s="265" t="s">
        <v>79</v>
      </c>
      <c r="E1555" s="261" t="str">
        <f t="shared" si="24"/>
        <v>SETotal50-54</v>
      </c>
      <c r="F1555" s="261">
        <v>923</v>
      </c>
      <c r="G1555" s="261">
        <v>139</v>
      </c>
    </row>
    <row r="1556" spans="2:7" x14ac:dyDescent="0.2">
      <c r="B1556" s="261" t="s">
        <v>52</v>
      </c>
      <c r="C1556" s="261" t="s">
        <v>3</v>
      </c>
      <c r="D1556" s="265" t="s">
        <v>80</v>
      </c>
      <c r="E1556" s="261" t="str">
        <f t="shared" si="24"/>
        <v>SETotal55-59</v>
      </c>
      <c r="F1556" s="261">
        <v>1057</v>
      </c>
      <c r="G1556" s="261">
        <v>137</v>
      </c>
    </row>
    <row r="1557" spans="2:7" x14ac:dyDescent="0.2">
      <c r="B1557" s="261" t="s">
        <v>52</v>
      </c>
      <c r="C1557" s="261" t="s">
        <v>3</v>
      </c>
      <c r="D1557" s="265" t="s">
        <v>81</v>
      </c>
      <c r="E1557" s="261" t="str">
        <f t="shared" si="24"/>
        <v>SETotal60-64</v>
      </c>
      <c r="F1557" s="261">
        <v>1297</v>
      </c>
      <c r="G1557" s="261">
        <v>201</v>
      </c>
    </row>
    <row r="1558" spans="2:7" x14ac:dyDescent="0.2">
      <c r="B1558" s="261" t="s">
        <v>52</v>
      </c>
      <c r="C1558" s="261" t="s">
        <v>3</v>
      </c>
      <c r="D1558" s="265" t="s">
        <v>82</v>
      </c>
      <c r="E1558" s="261" t="str">
        <f t="shared" si="24"/>
        <v>SETotal65-69</v>
      </c>
      <c r="F1558" s="261">
        <v>1411</v>
      </c>
      <c r="G1558" s="261">
        <v>249</v>
      </c>
    </row>
    <row r="1559" spans="2:7" x14ac:dyDescent="0.2">
      <c r="B1559" s="261" t="s">
        <v>52</v>
      </c>
      <c r="C1559" s="261" t="s">
        <v>3</v>
      </c>
      <c r="D1559" s="265" t="s">
        <v>19</v>
      </c>
      <c r="E1559" s="261" t="str">
        <f t="shared" si="24"/>
        <v>SETotal70-74</v>
      </c>
      <c r="F1559" s="261">
        <v>1484</v>
      </c>
      <c r="G1559" s="261">
        <v>269</v>
      </c>
    </row>
    <row r="1560" spans="2:7" x14ac:dyDescent="0.2">
      <c r="B1560" s="261" t="s">
        <v>52</v>
      </c>
      <c r="C1560" s="261" t="s">
        <v>3</v>
      </c>
      <c r="D1560" s="265" t="s">
        <v>20</v>
      </c>
      <c r="E1560" s="261" t="str">
        <f t="shared" si="24"/>
        <v>SETotal75-79</v>
      </c>
      <c r="F1560" s="261">
        <v>1544</v>
      </c>
      <c r="G1560" s="261">
        <v>276</v>
      </c>
    </row>
    <row r="1561" spans="2:7" x14ac:dyDescent="0.2">
      <c r="B1561" s="261" t="s">
        <v>52</v>
      </c>
      <c r="C1561" s="261" t="s">
        <v>3</v>
      </c>
      <c r="D1561" s="265" t="s">
        <v>21</v>
      </c>
      <c r="E1561" s="261" t="str">
        <f t="shared" si="24"/>
        <v>SETotal80-84</v>
      </c>
      <c r="F1561" s="261">
        <v>1604</v>
      </c>
      <c r="G1561" s="261">
        <v>231</v>
      </c>
    </row>
    <row r="1562" spans="2:7" x14ac:dyDescent="0.2">
      <c r="B1562" s="261" t="s">
        <v>52</v>
      </c>
      <c r="C1562" s="261" t="s">
        <v>3</v>
      </c>
      <c r="D1562" s="265" t="s">
        <v>22</v>
      </c>
      <c r="E1562" s="261" t="str">
        <f t="shared" si="24"/>
        <v>SETotal85-89</v>
      </c>
      <c r="F1562" s="261">
        <v>1294</v>
      </c>
      <c r="G1562" s="261">
        <v>184</v>
      </c>
    </row>
    <row r="1563" spans="2:7" x14ac:dyDescent="0.2">
      <c r="B1563" s="261" t="s">
        <v>52</v>
      </c>
      <c r="C1563" s="261" t="s">
        <v>3</v>
      </c>
      <c r="D1563" s="265" t="s">
        <v>5</v>
      </c>
      <c r="E1563" s="261" t="str">
        <f t="shared" si="24"/>
        <v>SETotal90+</v>
      </c>
      <c r="F1563" s="261">
        <v>1465</v>
      </c>
      <c r="G1563" s="261">
        <v>165</v>
      </c>
    </row>
    <row r="1564" spans="2:7" x14ac:dyDescent="0.2">
      <c r="B1564" s="261" t="s">
        <v>62</v>
      </c>
      <c r="C1564" s="261" t="s">
        <v>48</v>
      </c>
      <c r="D1564" s="265">
        <v>0</v>
      </c>
      <c r="E1564" s="261" t="str">
        <f t="shared" si="24"/>
        <v>SPFemale0</v>
      </c>
      <c r="F1564" s="261">
        <v>2459</v>
      </c>
      <c r="G1564" s="261">
        <v>12</v>
      </c>
    </row>
    <row r="1565" spans="2:7" x14ac:dyDescent="0.2">
      <c r="B1565" s="261" t="s">
        <v>62</v>
      </c>
      <c r="C1565" s="261" t="s">
        <v>48</v>
      </c>
      <c r="D1565" s="265" t="s">
        <v>18</v>
      </c>
      <c r="E1565" s="261" t="str">
        <f t="shared" si="24"/>
        <v>SPFemale1-4</v>
      </c>
      <c r="F1565" s="261">
        <v>310</v>
      </c>
      <c r="G1565" s="261">
        <v>9</v>
      </c>
    </row>
    <row r="1566" spans="2:7" x14ac:dyDescent="0.2">
      <c r="B1566" s="261" t="s">
        <v>62</v>
      </c>
      <c r="C1566" s="261" t="s">
        <v>48</v>
      </c>
      <c r="D1566" s="265" t="s">
        <v>70</v>
      </c>
      <c r="E1566" s="261" t="str">
        <f t="shared" si="24"/>
        <v>SPFemale5-9</v>
      </c>
      <c r="F1566" s="261">
        <v>144</v>
      </c>
      <c r="G1566" s="261">
        <v>4</v>
      </c>
    </row>
    <row r="1567" spans="2:7" x14ac:dyDescent="0.2">
      <c r="B1567" s="261" t="s">
        <v>62</v>
      </c>
      <c r="C1567" s="261" t="s">
        <v>48</v>
      </c>
      <c r="D1567" s="265" t="s">
        <v>71</v>
      </c>
      <c r="E1567" s="261" t="str">
        <f t="shared" si="24"/>
        <v>SPFemale10-14</v>
      </c>
      <c r="F1567" s="261">
        <v>237</v>
      </c>
      <c r="G1567" s="261">
        <v>9</v>
      </c>
    </row>
    <row r="1568" spans="2:7" x14ac:dyDescent="0.2">
      <c r="B1568" s="261" t="s">
        <v>62</v>
      </c>
      <c r="C1568" s="261" t="s">
        <v>48</v>
      </c>
      <c r="D1568" s="265" t="s">
        <v>72</v>
      </c>
      <c r="E1568" s="261" t="str">
        <f t="shared" si="24"/>
        <v>SPFemale15-19</v>
      </c>
      <c r="F1568" s="261">
        <v>584</v>
      </c>
      <c r="G1568" s="261">
        <v>28</v>
      </c>
    </row>
    <row r="1569" spans="2:7" x14ac:dyDescent="0.2">
      <c r="B1569" s="261" t="s">
        <v>62</v>
      </c>
      <c r="C1569" s="261" t="s">
        <v>48</v>
      </c>
      <c r="D1569" s="265" t="s">
        <v>73</v>
      </c>
      <c r="E1569" s="261" t="str">
        <f t="shared" si="24"/>
        <v>SPFemale20-24</v>
      </c>
      <c r="F1569" s="261">
        <v>968</v>
      </c>
      <c r="G1569" s="261">
        <v>56</v>
      </c>
    </row>
    <row r="1570" spans="2:7" x14ac:dyDescent="0.2">
      <c r="B1570" s="261" t="s">
        <v>62</v>
      </c>
      <c r="C1570" s="261" t="s">
        <v>48</v>
      </c>
      <c r="D1570" s="265" t="s">
        <v>74</v>
      </c>
      <c r="E1570" s="261" t="str">
        <f t="shared" si="24"/>
        <v>SPFemale25-29</v>
      </c>
      <c r="F1570" s="261">
        <v>1123</v>
      </c>
      <c r="G1570" s="261">
        <v>99</v>
      </c>
    </row>
    <row r="1571" spans="2:7" x14ac:dyDescent="0.2">
      <c r="B1571" s="261" t="s">
        <v>62</v>
      </c>
      <c r="C1571" s="261" t="s">
        <v>48</v>
      </c>
      <c r="D1571" s="265" t="s">
        <v>75</v>
      </c>
      <c r="E1571" s="261" t="str">
        <f t="shared" si="24"/>
        <v>SPFemale30-34</v>
      </c>
      <c r="F1571" s="261">
        <v>1597</v>
      </c>
      <c r="G1571" s="261">
        <v>174</v>
      </c>
    </row>
    <row r="1572" spans="2:7" x14ac:dyDescent="0.2">
      <c r="B1572" s="261" t="s">
        <v>62</v>
      </c>
      <c r="C1572" s="261" t="s">
        <v>48</v>
      </c>
      <c r="D1572" s="265" t="s">
        <v>76</v>
      </c>
      <c r="E1572" s="261" t="str">
        <f t="shared" si="24"/>
        <v>SPFemale35-39</v>
      </c>
      <c r="F1572" s="261">
        <v>2359</v>
      </c>
      <c r="G1572" s="261">
        <v>313</v>
      </c>
    </row>
    <row r="1573" spans="2:7" x14ac:dyDescent="0.2">
      <c r="B1573" s="261" t="s">
        <v>62</v>
      </c>
      <c r="C1573" s="261" t="s">
        <v>48</v>
      </c>
      <c r="D1573" s="265" t="s">
        <v>77</v>
      </c>
      <c r="E1573" s="261" t="str">
        <f t="shared" si="24"/>
        <v>SPFemale40-44</v>
      </c>
      <c r="F1573" s="261">
        <v>3464</v>
      </c>
      <c r="G1573" s="261">
        <v>465</v>
      </c>
    </row>
    <row r="1574" spans="2:7" x14ac:dyDescent="0.2">
      <c r="B1574" s="261" t="s">
        <v>62</v>
      </c>
      <c r="C1574" s="261" t="s">
        <v>48</v>
      </c>
      <c r="D1574" s="265" t="s">
        <v>78</v>
      </c>
      <c r="E1574" s="261" t="str">
        <f t="shared" si="24"/>
        <v>SPFemale45-49</v>
      </c>
      <c r="F1574" s="261">
        <v>4527</v>
      </c>
      <c r="G1574" s="261">
        <v>636</v>
      </c>
    </row>
    <row r="1575" spans="2:7" x14ac:dyDescent="0.2">
      <c r="B1575" s="261" t="s">
        <v>62</v>
      </c>
      <c r="C1575" s="261" t="s">
        <v>48</v>
      </c>
      <c r="D1575" s="265" t="s">
        <v>79</v>
      </c>
      <c r="E1575" s="261" t="str">
        <f t="shared" si="24"/>
        <v>SPFemale50-54</v>
      </c>
      <c r="F1575" s="261">
        <v>6157</v>
      </c>
      <c r="G1575" s="261">
        <v>867</v>
      </c>
    </row>
    <row r="1576" spans="2:7" x14ac:dyDescent="0.2">
      <c r="B1576" s="261" t="s">
        <v>62</v>
      </c>
      <c r="C1576" s="261" t="s">
        <v>48</v>
      </c>
      <c r="D1576" s="265" t="s">
        <v>80</v>
      </c>
      <c r="E1576" s="261" t="str">
        <f t="shared" si="24"/>
        <v>SPFemale55-59</v>
      </c>
      <c r="F1576" s="261">
        <v>8999</v>
      </c>
      <c r="G1576" s="261">
        <v>1323</v>
      </c>
    </row>
    <row r="1577" spans="2:7" x14ac:dyDescent="0.2">
      <c r="B1577" s="261" t="s">
        <v>62</v>
      </c>
      <c r="C1577" s="261" t="s">
        <v>48</v>
      </c>
      <c r="D1577" s="265" t="s">
        <v>81</v>
      </c>
      <c r="E1577" s="261" t="str">
        <f t="shared" si="24"/>
        <v>SPFemale60-64</v>
      </c>
      <c r="F1577" s="261">
        <v>12312</v>
      </c>
      <c r="G1577" s="261">
        <v>1909</v>
      </c>
    </row>
    <row r="1578" spans="2:7" x14ac:dyDescent="0.2">
      <c r="B1578" s="261" t="s">
        <v>62</v>
      </c>
      <c r="C1578" s="261" t="s">
        <v>48</v>
      </c>
      <c r="D1578" s="265" t="s">
        <v>82</v>
      </c>
      <c r="E1578" s="261" t="str">
        <f t="shared" si="24"/>
        <v>SPFemale65-69</v>
      </c>
      <c r="F1578" s="261">
        <v>14865</v>
      </c>
      <c r="G1578" s="261">
        <v>2379</v>
      </c>
    </row>
    <row r="1579" spans="2:7" x14ac:dyDescent="0.2">
      <c r="B1579" s="261" t="s">
        <v>62</v>
      </c>
      <c r="C1579" s="261" t="s">
        <v>48</v>
      </c>
      <c r="D1579" s="265" t="s">
        <v>19</v>
      </c>
      <c r="E1579" s="261" t="str">
        <f t="shared" si="24"/>
        <v>SPFemale70-74</v>
      </c>
      <c r="F1579" s="261">
        <v>16813</v>
      </c>
      <c r="G1579" s="261">
        <v>2528</v>
      </c>
    </row>
    <row r="1580" spans="2:7" x14ac:dyDescent="0.2">
      <c r="B1580" s="261" t="s">
        <v>62</v>
      </c>
      <c r="C1580" s="261" t="s">
        <v>48</v>
      </c>
      <c r="D1580" s="265" t="s">
        <v>20</v>
      </c>
      <c r="E1580" s="261" t="str">
        <f t="shared" si="24"/>
        <v>SPFemale75-79</v>
      </c>
      <c r="F1580" s="261">
        <v>18125</v>
      </c>
      <c r="G1580" s="261">
        <v>2619</v>
      </c>
    </row>
    <row r="1581" spans="2:7" x14ac:dyDescent="0.2">
      <c r="B1581" s="261" t="s">
        <v>62</v>
      </c>
      <c r="C1581" s="261" t="s">
        <v>48</v>
      </c>
      <c r="D1581" s="265" t="s">
        <v>21</v>
      </c>
      <c r="E1581" s="261" t="str">
        <f t="shared" si="24"/>
        <v>SPFemale80-84</v>
      </c>
      <c r="F1581" s="261">
        <v>20711</v>
      </c>
      <c r="G1581" s="261">
        <v>2622</v>
      </c>
    </row>
    <row r="1582" spans="2:7" x14ac:dyDescent="0.2">
      <c r="B1582" s="261" t="s">
        <v>62</v>
      </c>
      <c r="C1582" s="261" t="s">
        <v>48</v>
      </c>
      <c r="D1582" s="265" t="s">
        <v>22</v>
      </c>
      <c r="E1582" s="261" t="str">
        <f t="shared" si="24"/>
        <v>SPFemale85-89</v>
      </c>
      <c r="F1582" s="261">
        <v>19553</v>
      </c>
      <c r="G1582" s="261">
        <v>2132</v>
      </c>
    </row>
    <row r="1583" spans="2:7" x14ac:dyDescent="0.2">
      <c r="B1583" s="261" t="s">
        <v>62</v>
      </c>
      <c r="C1583" s="261" t="s">
        <v>48</v>
      </c>
      <c r="D1583" s="265" t="s">
        <v>5</v>
      </c>
      <c r="E1583" s="261" t="str">
        <f t="shared" si="24"/>
        <v>SPFemale90+</v>
      </c>
      <c r="F1583" s="261">
        <v>22306</v>
      </c>
      <c r="G1583" s="261">
        <v>1997</v>
      </c>
    </row>
    <row r="1584" spans="2:7" x14ac:dyDescent="0.2">
      <c r="B1584" s="261" t="s">
        <v>62</v>
      </c>
      <c r="C1584" s="261" t="s">
        <v>47</v>
      </c>
      <c r="D1584" s="265">
        <v>0</v>
      </c>
      <c r="E1584" s="261" t="str">
        <f t="shared" si="24"/>
        <v>SPMale0</v>
      </c>
      <c r="F1584" s="261">
        <v>2967</v>
      </c>
      <c r="G1584" s="261">
        <v>9</v>
      </c>
    </row>
    <row r="1585" spans="2:7" x14ac:dyDescent="0.2">
      <c r="B1585" s="261" t="s">
        <v>62</v>
      </c>
      <c r="C1585" s="261" t="s">
        <v>47</v>
      </c>
      <c r="D1585" s="265" t="s">
        <v>18</v>
      </c>
      <c r="E1585" s="261" t="str">
        <f t="shared" si="24"/>
        <v>SPMale1-4</v>
      </c>
      <c r="F1585" s="261">
        <v>372</v>
      </c>
      <c r="G1585" s="261">
        <v>10</v>
      </c>
    </row>
    <row r="1586" spans="2:7" x14ac:dyDescent="0.2">
      <c r="B1586" s="261" t="s">
        <v>62</v>
      </c>
      <c r="C1586" s="261" t="s">
        <v>47</v>
      </c>
      <c r="D1586" s="265" t="s">
        <v>70</v>
      </c>
      <c r="E1586" s="261" t="str">
        <f t="shared" si="24"/>
        <v>SPMale5-9</v>
      </c>
      <c r="F1586" s="261">
        <v>216</v>
      </c>
      <c r="G1586" s="261">
        <v>10</v>
      </c>
    </row>
    <row r="1587" spans="2:7" x14ac:dyDescent="0.2">
      <c r="B1587" s="261" t="s">
        <v>62</v>
      </c>
      <c r="C1587" s="261" t="s">
        <v>47</v>
      </c>
      <c r="D1587" s="265" t="s">
        <v>71</v>
      </c>
      <c r="E1587" s="261" t="str">
        <f t="shared" si="24"/>
        <v>SPMale10-14</v>
      </c>
      <c r="F1587" s="261">
        <v>303</v>
      </c>
      <c r="G1587" s="261">
        <v>14</v>
      </c>
    </row>
    <row r="1588" spans="2:7" x14ac:dyDescent="0.2">
      <c r="B1588" s="261" t="s">
        <v>62</v>
      </c>
      <c r="C1588" s="261" t="s">
        <v>47</v>
      </c>
      <c r="D1588" s="265" t="s">
        <v>72</v>
      </c>
      <c r="E1588" s="261" t="str">
        <f t="shared" si="24"/>
        <v>SPMale15-19</v>
      </c>
      <c r="F1588" s="261">
        <v>1594</v>
      </c>
      <c r="G1588" s="261">
        <v>18</v>
      </c>
    </row>
    <row r="1589" spans="2:7" x14ac:dyDescent="0.2">
      <c r="B1589" s="261" t="s">
        <v>62</v>
      </c>
      <c r="C1589" s="261" t="s">
        <v>47</v>
      </c>
      <c r="D1589" s="265" t="s">
        <v>73</v>
      </c>
      <c r="E1589" s="261" t="str">
        <f t="shared" si="24"/>
        <v>SPMale20-24</v>
      </c>
      <c r="F1589" s="261">
        <v>2866</v>
      </c>
      <c r="G1589" s="261">
        <v>54</v>
      </c>
    </row>
    <row r="1590" spans="2:7" x14ac:dyDescent="0.2">
      <c r="B1590" s="261" t="s">
        <v>62</v>
      </c>
      <c r="C1590" s="261" t="s">
        <v>47</v>
      </c>
      <c r="D1590" s="265" t="s">
        <v>74</v>
      </c>
      <c r="E1590" s="261" t="str">
        <f t="shared" si="24"/>
        <v>SPMale25-29</v>
      </c>
      <c r="F1590" s="261">
        <v>2917</v>
      </c>
      <c r="G1590" s="261">
        <v>119</v>
      </c>
    </row>
    <row r="1591" spans="2:7" x14ac:dyDescent="0.2">
      <c r="B1591" s="261" t="s">
        <v>62</v>
      </c>
      <c r="C1591" s="261" t="s">
        <v>47</v>
      </c>
      <c r="D1591" s="265" t="s">
        <v>75</v>
      </c>
      <c r="E1591" s="261" t="str">
        <f t="shared" si="24"/>
        <v>SPMale30-34</v>
      </c>
      <c r="F1591" s="261">
        <v>3805</v>
      </c>
      <c r="G1591" s="261">
        <v>288</v>
      </c>
    </row>
    <row r="1592" spans="2:7" x14ac:dyDescent="0.2">
      <c r="B1592" s="261" t="s">
        <v>62</v>
      </c>
      <c r="C1592" s="261" t="s">
        <v>47</v>
      </c>
      <c r="D1592" s="265" t="s">
        <v>76</v>
      </c>
      <c r="E1592" s="261" t="str">
        <f t="shared" si="24"/>
        <v>SPMale35-39</v>
      </c>
      <c r="F1592" s="261">
        <v>4949</v>
      </c>
      <c r="G1592" s="261">
        <v>496</v>
      </c>
    </row>
    <row r="1593" spans="2:7" x14ac:dyDescent="0.2">
      <c r="B1593" s="261" t="s">
        <v>62</v>
      </c>
      <c r="C1593" s="261" t="s">
        <v>47</v>
      </c>
      <c r="D1593" s="265" t="s">
        <v>77</v>
      </c>
      <c r="E1593" s="261" t="str">
        <f t="shared" si="24"/>
        <v>SPMale40-44</v>
      </c>
      <c r="F1593" s="261">
        <v>6308</v>
      </c>
      <c r="G1593" s="261">
        <v>789</v>
      </c>
    </row>
    <row r="1594" spans="2:7" x14ac:dyDescent="0.2">
      <c r="B1594" s="261" t="s">
        <v>62</v>
      </c>
      <c r="C1594" s="261" t="s">
        <v>47</v>
      </c>
      <c r="D1594" s="265" t="s">
        <v>78</v>
      </c>
      <c r="E1594" s="261" t="str">
        <f t="shared" si="24"/>
        <v>SPMale45-49</v>
      </c>
      <c r="F1594" s="261">
        <v>8228</v>
      </c>
      <c r="G1594" s="261">
        <v>1073</v>
      </c>
    </row>
    <row r="1595" spans="2:7" x14ac:dyDescent="0.2">
      <c r="B1595" s="261" t="s">
        <v>62</v>
      </c>
      <c r="C1595" s="261" t="s">
        <v>47</v>
      </c>
      <c r="D1595" s="265" t="s">
        <v>79</v>
      </c>
      <c r="E1595" s="261" t="str">
        <f t="shared" si="24"/>
        <v>SPMale50-54</v>
      </c>
      <c r="F1595" s="261">
        <v>11441</v>
      </c>
      <c r="G1595" s="261">
        <v>1560</v>
      </c>
    </row>
    <row r="1596" spans="2:7" x14ac:dyDescent="0.2">
      <c r="B1596" s="261" t="s">
        <v>62</v>
      </c>
      <c r="C1596" s="261" t="s">
        <v>47</v>
      </c>
      <c r="D1596" s="265" t="s">
        <v>80</v>
      </c>
      <c r="E1596" s="261" t="str">
        <f t="shared" si="24"/>
        <v>SPMale55-59</v>
      </c>
      <c r="F1596" s="261">
        <v>15234</v>
      </c>
      <c r="G1596" s="261">
        <v>2215</v>
      </c>
    </row>
    <row r="1597" spans="2:7" x14ac:dyDescent="0.2">
      <c r="B1597" s="261" t="s">
        <v>62</v>
      </c>
      <c r="C1597" s="261" t="s">
        <v>47</v>
      </c>
      <c r="D1597" s="265" t="s">
        <v>81</v>
      </c>
      <c r="E1597" s="261" t="str">
        <f t="shared" si="24"/>
        <v>SPMale60-64</v>
      </c>
      <c r="F1597" s="261">
        <v>19461</v>
      </c>
      <c r="G1597" s="261">
        <v>3165</v>
      </c>
    </row>
    <row r="1598" spans="2:7" x14ac:dyDescent="0.2">
      <c r="B1598" s="261" t="s">
        <v>62</v>
      </c>
      <c r="C1598" s="261" t="s">
        <v>47</v>
      </c>
      <c r="D1598" s="265" t="s">
        <v>82</v>
      </c>
      <c r="E1598" s="261" t="str">
        <f t="shared" si="24"/>
        <v>SPMale65-69</v>
      </c>
      <c r="F1598" s="261">
        <v>21861</v>
      </c>
      <c r="G1598" s="261">
        <v>3779</v>
      </c>
    </row>
    <row r="1599" spans="2:7" x14ac:dyDescent="0.2">
      <c r="B1599" s="261" t="s">
        <v>62</v>
      </c>
      <c r="C1599" s="261" t="s">
        <v>47</v>
      </c>
      <c r="D1599" s="265" t="s">
        <v>19</v>
      </c>
      <c r="E1599" s="261" t="str">
        <f t="shared" si="24"/>
        <v>SPMale70-74</v>
      </c>
      <c r="F1599" s="261">
        <v>21735</v>
      </c>
      <c r="G1599" s="261">
        <v>3819</v>
      </c>
    </row>
    <row r="1600" spans="2:7" x14ac:dyDescent="0.2">
      <c r="B1600" s="261" t="s">
        <v>62</v>
      </c>
      <c r="C1600" s="261" t="s">
        <v>47</v>
      </c>
      <c r="D1600" s="265" t="s">
        <v>20</v>
      </c>
      <c r="E1600" s="261" t="str">
        <f t="shared" si="24"/>
        <v>SPMale75-79</v>
      </c>
      <c r="F1600" s="261">
        <v>20587</v>
      </c>
      <c r="G1600" s="261">
        <v>3381</v>
      </c>
    </row>
    <row r="1601" spans="2:7" x14ac:dyDescent="0.2">
      <c r="B1601" s="261" t="s">
        <v>62</v>
      </c>
      <c r="C1601" s="261" t="s">
        <v>47</v>
      </c>
      <c r="D1601" s="265" t="s">
        <v>21</v>
      </c>
      <c r="E1601" s="261" t="str">
        <f t="shared" si="24"/>
        <v>SPMale80-84</v>
      </c>
      <c r="F1601" s="261">
        <v>19325</v>
      </c>
      <c r="G1601" s="261">
        <v>3013</v>
      </c>
    </row>
    <row r="1602" spans="2:7" x14ac:dyDescent="0.2">
      <c r="B1602" s="261" t="s">
        <v>62</v>
      </c>
      <c r="C1602" s="261" t="s">
        <v>47</v>
      </c>
      <c r="D1602" s="265" t="s">
        <v>22</v>
      </c>
      <c r="E1602" s="261" t="str">
        <f t="shared" si="24"/>
        <v>SPMale85-89</v>
      </c>
      <c r="F1602" s="261">
        <v>14706</v>
      </c>
      <c r="G1602" s="261">
        <v>2028</v>
      </c>
    </row>
    <row r="1603" spans="2:7" x14ac:dyDescent="0.2">
      <c r="B1603" s="261" t="s">
        <v>62</v>
      </c>
      <c r="C1603" s="261" t="s">
        <v>47</v>
      </c>
      <c r="D1603" s="265" t="s">
        <v>5</v>
      </c>
      <c r="E1603" s="261" t="str">
        <f t="shared" si="24"/>
        <v>SPMale90+</v>
      </c>
      <c r="F1603" s="261">
        <v>11317</v>
      </c>
      <c r="G1603" s="261">
        <v>1310</v>
      </c>
    </row>
    <row r="1604" spans="2:7" x14ac:dyDescent="0.2">
      <c r="B1604" s="261" t="s">
        <v>62</v>
      </c>
      <c r="C1604" s="261" t="s">
        <v>3</v>
      </c>
      <c r="D1604" s="265">
        <v>0</v>
      </c>
      <c r="E1604" s="261" t="str">
        <f t="shared" si="24"/>
        <v>SPTotal0</v>
      </c>
      <c r="F1604" s="261">
        <v>5426</v>
      </c>
      <c r="G1604" s="261">
        <v>21</v>
      </c>
    </row>
    <row r="1605" spans="2:7" x14ac:dyDescent="0.2">
      <c r="B1605" s="261" t="s">
        <v>62</v>
      </c>
      <c r="C1605" s="261" t="s">
        <v>3</v>
      </c>
      <c r="D1605" s="265" t="s">
        <v>18</v>
      </c>
      <c r="E1605" s="261" t="str">
        <f t="shared" ref="E1605:E1668" si="25">_xlfn.CONCAT(B1605,C1605,D1605)</f>
        <v>SPTotal1-4</v>
      </c>
      <c r="F1605" s="261">
        <v>682</v>
      </c>
      <c r="G1605" s="261">
        <v>19</v>
      </c>
    </row>
    <row r="1606" spans="2:7" x14ac:dyDescent="0.2">
      <c r="B1606" s="261" t="s">
        <v>62</v>
      </c>
      <c r="C1606" s="261" t="s">
        <v>3</v>
      </c>
      <c r="D1606" s="265" t="s">
        <v>70</v>
      </c>
      <c r="E1606" s="261" t="str">
        <f t="shared" si="25"/>
        <v>SPTotal5-9</v>
      </c>
      <c r="F1606" s="261">
        <v>360</v>
      </c>
      <c r="G1606" s="261">
        <v>14</v>
      </c>
    </row>
    <row r="1607" spans="2:7" x14ac:dyDescent="0.2">
      <c r="B1607" s="261" t="s">
        <v>62</v>
      </c>
      <c r="C1607" s="261" t="s">
        <v>3</v>
      </c>
      <c r="D1607" s="265" t="s">
        <v>71</v>
      </c>
      <c r="E1607" s="261" t="str">
        <f t="shared" si="25"/>
        <v>SPTotal10-14</v>
      </c>
      <c r="F1607" s="261">
        <v>540</v>
      </c>
      <c r="G1607" s="261">
        <v>23</v>
      </c>
    </row>
    <row r="1608" spans="2:7" x14ac:dyDescent="0.2">
      <c r="B1608" s="261" t="s">
        <v>62</v>
      </c>
      <c r="C1608" s="261" t="s">
        <v>3</v>
      </c>
      <c r="D1608" s="265" t="s">
        <v>72</v>
      </c>
      <c r="E1608" s="261" t="str">
        <f t="shared" si="25"/>
        <v>SPTotal15-19</v>
      </c>
      <c r="F1608" s="261">
        <v>2178</v>
      </c>
      <c r="G1608" s="261">
        <v>46</v>
      </c>
    </row>
    <row r="1609" spans="2:7" x14ac:dyDescent="0.2">
      <c r="B1609" s="261" t="s">
        <v>62</v>
      </c>
      <c r="C1609" s="261" t="s">
        <v>3</v>
      </c>
      <c r="D1609" s="265" t="s">
        <v>73</v>
      </c>
      <c r="E1609" s="261" t="str">
        <f t="shared" si="25"/>
        <v>SPTotal20-24</v>
      </c>
      <c r="F1609" s="261">
        <v>3834</v>
      </c>
      <c r="G1609" s="261">
        <v>110</v>
      </c>
    </row>
    <row r="1610" spans="2:7" x14ac:dyDescent="0.2">
      <c r="B1610" s="261" t="s">
        <v>62</v>
      </c>
      <c r="C1610" s="261" t="s">
        <v>3</v>
      </c>
      <c r="D1610" s="265" t="s">
        <v>74</v>
      </c>
      <c r="E1610" s="261" t="str">
        <f t="shared" si="25"/>
        <v>SPTotal25-29</v>
      </c>
      <c r="F1610" s="261">
        <v>4040</v>
      </c>
      <c r="G1610" s="261">
        <v>218</v>
      </c>
    </row>
    <row r="1611" spans="2:7" x14ac:dyDescent="0.2">
      <c r="B1611" s="261" t="s">
        <v>62</v>
      </c>
      <c r="C1611" s="261" t="s">
        <v>3</v>
      </c>
      <c r="D1611" s="265" t="s">
        <v>75</v>
      </c>
      <c r="E1611" s="261" t="str">
        <f t="shared" si="25"/>
        <v>SPTotal30-34</v>
      </c>
      <c r="F1611" s="261">
        <v>5402</v>
      </c>
      <c r="G1611" s="261">
        <v>462</v>
      </c>
    </row>
    <row r="1612" spans="2:7" x14ac:dyDescent="0.2">
      <c r="B1612" s="261" t="s">
        <v>62</v>
      </c>
      <c r="C1612" s="261" t="s">
        <v>3</v>
      </c>
      <c r="D1612" s="265" t="s">
        <v>76</v>
      </c>
      <c r="E1612" s="261" t="str">
        <f t="shared" si="25"/>
        <v>SPTotal35-39</v>
      </c>
      <c r="F1612" s="261">
        <v>7308</v>
      </c>
      <c r="G1612" s="261">
        <v>809</v>
      </c>
    </row>
    <row r="1613" spans="2:7" x14ac:dyDescent="0.2">
      <c r="B1613" s="261" t="s">
        <v>62</v>
      </c>
      <c r="C1613" s="261" t="s">
        <v>3</v>
      </c>
      <c r="D1613" s="265" t="s">
        <v>77</v>
      </c>
      <c r="E1613" s="261" t="str">
        <f t="shared" si="25"/>
        <v>SPTotal40-44</v>
      </c>
      <c r="F1613" s="261">
        <v>9772</v>
      </c>
      <c r="G1613" s="261">
        <v>1254</v>
      </c>
    </row>
    <row r="1614" spans="2:7" x14ac:dyDescent="0.2">
      <c r="B1614" s="261" t="s">
        <v>62</v>
      </c>
      <c r="C1614" s="261" t="s">
        <v>3</v>
      </c>
      <c r="D1614" s="265" t="s">
        <v>78</v>
      </c>
      <c r="E1614" s="261" t="str">
        <f t="shared" si="25"/>
        <v>SPTotal45-49</v>
      </c>
      <c r="F1614" s="261">
        <v>12755</v>
      </c>
      <c r="G1614" s="261">
        <v>1709</v>
      </c>
    </row>
    <row r="1615" spans="2:7" x14ac:dyDescent="0.2">
      <c r="B1615" s="261" t="s">
        <v>62</v>
      </c>
      <c r="C1615" s="261" t="s">
        <v>3</v>
      </c>
      <c r="D1615" s="265" t="s">
        <v>79</v>
      </c>
      <c r="E1615" s="261" t="str">
        <f t="shared" si="25"/>
        <v>SPTotal50-54</v>
      </c>
      <c r="F1615" s="261">
        <v>17598</v>
      </c>
      <c r="G1615" s="261">
        <v>2427</v>
      </c>
    </row>
    <row r="1616" spans="2:7" x14ac:dyDescent="0.2">
      <c r="B1616" s="261" t="s">
        <v>62</v>
      </c>
      <c r="C1616" s="261" t="s">
        <v>3</v>
      </c>
      <c r="D1616" s="265" t="s">
        <v>80</v>
      </c>
      <c r="E1616" s="261" t="str">
        <f t="shared" si="25"/>
        <v>SPTotal55-59</v>
      </c>
      <c r="F1616" s="261">
        <v>24233</v>
      </c>
      <c r="G1616" s="261">
        <v>3538</v>
      </c>
    </row>
    <row r="1617" spans="2:7" x14ac:dyDescent="0.2">
      <c r="B1617" s="261" t="s">
        <v>62</v>
      </c>
      <c r="C1617" s="261" t="s">
        <v>3</v>
      </c>
      <c r="D1617" s="265" t="s">
        <v>81</v>
      </c>
      <c r="E1617" s="261" t="str">
        <f t="shared" si="25"/>
        <v>SPTotal60-64</v>
      </c>
      <c r="F1617" s="261">
        <v>31773</v>
      </c>
      <c r="G1617" s="261">
        <v>5074</v>
      </c>
    </row>
    <row r="1618" spans="2:7" x14ac:dyDescent="0.2">
      <c r="B1618" s="261" t="s">
        <v>62</v>
      </c>
      <c r="C1618" s="261" t="s">
        <v>3</v>
      </c>
      <c r="D1618" s="265" t="s">
        <v>82</v>
      </c>
      <c r="E1618" s="261" t="str">
        <f t="shared" si="25"/>
        <v>SPTotal65-69</v>
      </c>
      <c r="F1618" s="261">
        <v>36726</v>
      </c>
      <c r="G1618" s="261">
        <v>6158</v>
      </c>
    </row>
    <row r="1619" spans="2:7" x14ac:dyDescent="0.2">
      <c r="B1619" s="261" t="s">
        <v>62</v>
      </c>
      <c r="C1619" s="261" t="s">
        <v>3</v>
      </c>
      <c r="D1619" s="265" t="s">
        <v>19</v>
      </c>
      <c r="E1619" s="261" t="str">
        <f t="shared" si="25"/>
        <v>SPTotal70-74</v>
      </c>
      <c r="F1619" s="261">
        <v>38548</v>
      </c>
      <c r="G1619" s="261">
        <v>6347</v>
      </c>
    </row>
    <row r="1620" spans="2:7" x14ac:dyDescent="0.2">
      <c r="B1620" s="261" t="s">
        <v>62</v>
      </c>
      <c r="C1620" s="261" t="s">
        <v>3</v>
      </c>
      <c r="D1620" s="265" t="s">
        <v>20</v>
      </c>
      <c r="E1620" s="261" t="str">
        <f t="shared" si="25"/>
        <v>SPTotal75-79</v>
      </c>
      <c r="F1620" s="261">
        <v>38712</v>
      </c>
      <c r="G1620" s="261">
        <v>6000</v>
      </c>
    </row>
    <row r="1621" spans="2:7" x14ac:dyDescent="0.2">
      <c r="B1621" s="261" t="s">
        <v>62</v>
      </c>
      <c r="C1621" s="261" t="s">
        <v>3</v>
      </c>
      <c r="D1621" s="265" t="s">
        <v>21</v>
      </c>
      <c r="E1621" s="261" t="str">
        <f t="shared" si="25"/>
        <v>SPTotal80-84</v>
      </c>
      <c r="F1621" s="261">
        <v>40036</v>
      </c>
      <c r="G1621" s="261">
        <v>5635</v>
      </c>
    </row>
    <row r="1622" spans="2:7" x14ac:dyDescent="0.2">
      <c r="B1622" s="261" t="s">
        <v>62</v>
      </c>
      <c r="C1622" s="261" t="s">
        <v>3</v>
      </c>
      <c r="D1622" s="265" t="s">
        <v>22</v>
      </c>
      <c r="E1622" s="261" t="str">
        <f t="shared" si="25"/>
        <v>SPTotal85-89</v>
      </c>
      <c r="F1622" s="261">
        <v>34259</v>
      </c>
      <c r="G1622" s="261">
        <v>4160</v>
      </c>
    </row>
    <row r="1623" spans="2:7" x14ac:dyDescent="0.2">
      <c r="B1623" s="261" t="s">
        <v>62</v>
      </c>
      <c r="C1623" s="261" t="s">
        <v>3</v>
      </c>
      <c r="D1623" s="265" t="s">
        <v>5</v>
      </c>
      <c r="E1623" s="261" t="str">
        <f t="shared" si="25"/>
        <v>SPTotal90+</v>
      </c>
      <c r="F1623" s="261">
        <v>33623</v>
      </c>
      <c r="G1623" s="261">
        <v>3307</v>
      </c>
    </row>
    <row r="1624" spans="2:7" x14ac:dyDescent="0.2">
      <c r="B1624" s="261" t="s">
        <v>46</v>
      </c>
      <c r="C1624" s="261" t="s">
        <v>48</v>
      </c>
      <c r="D1624" s="265">
        <v>0</v>
      </c>
      <c r="E1624" s="261" t="str">
        <f t="shared" si="25"/>
        <v>TOFemale0</v>
      </c>
      <c r="F1624" s="261">
        <v>119</v>
      </c>
      <c r="G1624" s="261">
        <v>1</v>
      </c>
    </row>
    <row r="1625" spans="2:7" x14ac:dyDescent="0.2">
      <c r="B1625" s="261" t="s">
        <v>46</v>
      </c>
      <c r="C1625" s="261" t="s">
        <v>48</v>
      </c>
      <c r="D1625" s="265" t="s">
        <v>18</v>
      </c>
      <c r="E1625" s="261" t="str">
        <f t="shared" si="25"/>
        <v>TOFemale1-4</v>
      </c>
      <c r="F1625" s="261">
        <v>30</v>
      </c>
      <c r="G1625" s="261">
        <v>1</v>
      </c>
    </row>
    <row r="1626" spans="2:7" x14ac:dyDescent="0.2">
      <c r="B1626" s="261" t="s">
        <v>46</v>
      </c>
      <c r="C1626" s="261" t="s">
        <v>48</v>
      </c>
      <c r="D1626" s="265" t="s">
        <v>70</v>
      </c>
      <c r="E1626" s="261" t="str">
        <f t="shared" si="25"/>
        <v>TOFemale5-9</v>
      </c>
      <c r="F1626" s="261">
        <v>8</v>
      </c>
      <c r="G1626" s="261">
        <v>0</v>
      </c>
    </row>
    <row r="1627" spans="2:7" x14ac:dyDescent="0.2">
      <c r="B1627" s="261" t="s">
        <v>46</v>
      </c>
      <c r="C1627" s="261" t="s">
        <v>48</v>
      </c>
      <c r="D1627" s="265" t="s">
        <v>71</v>
      </c>
      <c r="E1627" s="261" t="str">
        <f t="shared" si="25"/>
        <v>TOFemale10-14</v>
      </c>
      <c r="F1627" s="261">
        <v>12</v>
      </c>
      <c r="G1627" s="261">
        <v>0</v>
      </c>
    </row>
    <row r="1628" spans="2:7" x14ac:dyDescent="0.2">
      <c r="B1628" s="261" t="s">
        <v>46</v>
      </c>
      <c r="C1628" s="261" t="s">
        <v>48</v>
      </c>
      <c r="D1628" s="265" t="s">
        <v>72</v>
      </c>
      <c r="E1628" s="261" t="str">
        <f t="shared" si="25"/>
        <v>TOFemale15-19</v>
      </c>
      <c r="F1628" s="261">
        <v>24</v>
      </c>
      <c r="G1628" s="261">
        <v>0</v>
      </c>
    </row>
    <row r="1629" spans="2:7" x14ac:dyDescent="0.2">
      <c r="B1629" s="261" t="s">
        <v>46</v>
      </c>
      <c r="C1629" s="261" t="s">
        <v>48</v>
      </c>
      <c r="D1629" s="265" t="s">
        <v>73</v>
      </c>
      <c r="E1629" s="261" t="str">
        <f t="shared" si="25"/>
        <v>TOFemale20-24</v>
      </c>
      <c r="F1629" s="261">
        <v>53</v>
      </c>
      <c r="G1629" s="261">
        <v>7</v>
      </c>
    </row>
    <row r="1630" spans="2:7" x14ac:dyDescent="0.2">
      <c r="B1630" s="261" t="s">
        <v>46</v>
      </c>
      <c r="C1630" s="261" t="s">
        <v>48</v>
      </c>
      <c r="D1630" s="265" t="s">
        <v>74</v>
      </c>
      <c r="E1630" s="261" t="str">
        <f t="shared" si="25"/>
        <v>TOFemale25-29</v>
      </c>
      <c r="F1630" s="261">
        <v>45</v>
      </c>
      <c r="G1630" s="261">
        <v>1</v>
      </c>
    </row>
    <row r="1631" spans="2:7" x14ac:dyDescent="0.2">
      <c r="B1631" s="261" t="s">
        <v>46</v>
      </c>
      <c r="C1631" s="261" t="s">
        <v>48</v>
      </c>
      <c r="D1631" s="265" t="s">
        <v>75</v>
      </c>
      <c r="E1631" s="261" t="str">
        <f t="shared" si="25"/>
        <v>TOFemale30-34</v>
      </c>
      <c r="F1631" s="261">
        <v>52</v>
      </c>
      <c r="G1631" s="261">
        <v>8</v>
      </c>
    </row>
    <row r="1632" spans="2:7" x14ac:dyDescent="0.2">
      <c r="B1632" s="261" t="s">
        <v>46</v>
      </c>
      <c r="C1632" s="261" t="s">
        <v>48</v>
      </c>
      <c r="D1632" s="265" t="s">
        <v>76</v>
      </c>
      <c r="E1632" s="261" t="str">
        <f t="shared" si="25"/>
        <v>TOFemale35-39</v>
      </c>
      <c r="F1632" s="261">
        <v>102</v>
      </c>
      <c r="G1632" s="261">
        <v>9</v>
      </c>
    </row>
    <row r="1633" spans="2:7" x14ac:dyDescent="0.2">
      <c r="B1633" s="261" t="s">
        <v>46</v>
      </c>
      <c r="C1633" s="261" t="s">
        <v>48</v>
      </c>
      <c r="D1633" s="265" t="s">
        <v>77</v>
      </c>
      <c r="E1633" s="261" t="str">
        <f t="shared" si="25"/>
        <v>TOFemale40-44</v>
      </c>
      <c r="F1633" s="261">
        <v>110</v>
      </c>
      <c r="G1633" s="261">
        <v>22</v>
      </c>
    </row>
    <row r="1634" spans="2:7" x14ac:dyDescent="0.2">
      <c r="B1634" s="261" t="s">
        <v>46</v>
      </c>
      <c r="C1634" s="261" t="s">
        <v>48</v>
      </c>
      <c r="D1634" s="265" t="s">
        <v>78</v>
      </c>
      <c r="E1634" s="261" t="str">
        <f t="shared" si="25"/>
        <v>TOFemale45-49</v>
      </c>
      <c r="F1634" s="261">
        <v>121</v>
      </c>
      <c r="G1634" s="261">
        <v>15</v>
      </c>
    </row>
    <row r="1635" spans="2:7" x14ac:dyDescent="0.2">
      <c r="B1635" s="261" t="s">
        <v>46</v>
      </c>
      <c r="C1635" s="261" t="s">
        <v>48</v>
      </c>
      <c r="D1635" s="265" t="s">
        <v>79</v>
      </c>
      <c r="E1635" s="261" t="str">
        <f t="shared" si="25"/>
        <v>TOFemale50-54</v>
      </c>
      <c r="F1635" s="261">
        <v>149</v>
      </c>
      <c r="G1635" s="261">
        <v>9</v>
      </c>
    </row>
    <row r="1636" spans="2:7" x14ac:dyDescent="0.2">
      <c r="B1636" s="261" t="s">
        <v>46</v>
      </c>
      <c r="C1636" s="261" t="s">
        <v>48</v>
      </c>
      <c r="D1636" s="265" t="s">
        <v>80</v>
      </c>
      <c r="E1636" s="261" t="str">
        <f t="shared" si="25"/>
        <v>TOFemale55-59</v>
      </c>
      <c r="F1636" s="261">
        <v>188</v>
      </c>
      <c r="G1636" s="261">
        <v>25</v>
      </c>
    </row>
    <row r="1637" spans="2:7" x14ac:dyDescent="0.2">
      <c r="B1637" s="261" t="s">
        <v>46</v>
      </c>
      <c r="C1637" s="261" t="s">
        <v>48</v>
      </c>
      <c r="D1637" s="265" t="s">
        <v>81</v>
      </c>
      <c r="E1637" s="261" t="str">
        <f t="shared" si="25"/>
        <v>TOFemale60-64</v>
      </c>
      <c r="F1637" s="261">
        <v>255</v>
      </c>
      <c r="G1637" s="261">
        <v>45</v>
      </c>
    </row>
    <row r="1638" spans="2:7" x14ac:dyDescent="0.2">
      <c r="B1638" s="261" t="s">
        <v>46</v>
      </c>
      <c r="C1638" s="261" t="s">
        <v>48</v>
      </c>
      <c r="D1638" s="265" t="s">
        <v>82</v>
      </c>
      <c r="E1638" s="261" t="str">
        <f t="shared" si="25"/>
        <v>TOFemale65-69</v>
      </c>
      <c r="F1638" s="261">
        <v>283</v>
      </c>
      <c r="G1638" s="261">
        <v>51</v>
      </c>
    </row>
    <row r="1639" spans="2:7" x14ac:dyDescent="0.2">
      <c r="B1639" s="261" t="s">
        <v>46</v>
      </c>
      <c r="C1639" s="261" t="s">
        <v>48</v>
      </c>
      <c r="D1639" s="265" t="s">
        <v>19</v>
      </c>
      <c r="E1639" s="261" t="str">
        <f t="shared" si="25"/>
        <v>TOFemale70-74</v>
      </c>
      <c r="F1639" s="261">
        <v>348</v>
      </c>
      <c r="G1639" s="261">
        <v>59</v>
      </c>
    </row>
    <row r="1640" spans="2:7" x14ac:dyDescent="0.2">
      <c r="B1640" s="261" t="s">
        <v>46</v>
      </c>
      <c r="C1640" s="261" t="s">
        <v>48</v>
      </c>
      <c r="D1640" s="265" t="s">
        <v>20</v>
      </c>
      <c r="E1640" s="261" t="str">
        <f t="shared" si="25"/>
        <v>TOFemale75-79</v>
      </c>
      <c r="F1640" s="261">
        <v>359</v>
      </c>
      <c r="G1640" s="261">
        <v>54</v>
      </c>
    </row>
    <row r="1641" spans="2:7" x14ac:dyDescent="0.2">
      <c r="B1641" s="261" t="s">
        <v>46</v>
      </c>
      <c r="C1641" s="261" t="s">
        <v>48</v>
      </c>
      <c r="D1641" s="265" t="s">
        <v>21</v>
      </c>
      <c r="E1641" s="261" t="str">
        <f t="shared" si="25"/>
        <v>TOFemale80-84</v>
      </c>
      <c r="F1641" s="261">
        <v>408</v>
      </c>
      <c r="G1641" s="261">
        <v>58</v>
      </c>
    </row>
    <row r="1642" spans="2:7" x14ac:dyDescent="0.2">
      <c r="B1642" s="261" t="s">
        <v>46</v>
      </c>
      <c r="C1642" s="261" t="s">
        <v>48</v>
      </c>
      <c r="D1642" s="265" t="s">
        <v>22</v>
      </c>
      <c r="E1642" s="261" t="str">
        <f t="shared" si="25"/>
        <v>TOFemale85-89</v>
      </c>
      <c r="F1642" s="261">
        <v>363</v>
      </c>
      <c r="G1642" s="261">
        <v>35</v>
      </c>
    </row>
    <row r="1643" spans="2:7" x14ac:dyDescent="0.2">
      <c r="B1643" s="261" t="s">
        <v>46</v>
      </c>
      <c r="C1643" s="261" t="s">
        <v>48</v>
      </c>
      <c r="D1643" s="265" t="s">
        <v>5</v>
      </c>
      <c r="E1643" s="261" t="str">
        <f t="shared" si="25"/>
        <v>TOFemale90+</v>
      </c>
      <c r="F1643" s="261">
        <v>382</v>
      </c>
      <c r="G1643" s="261">
        <v>35</v>
      </c>
    </row>
    <row r="1644" spans="2:7" x14ac:dyDescent="0.2">
      <c r="B1644" s="261" t="s">
        <v>46</v>
      </c>
      <c r="C1644" s="261" t="s">
        <v>47</v>
      </c>
      <c r="D1644" s="265">
        <v>0</v>
      </c>
      <c r="E1644" s="261" t="str">
        <f t="shared" si="25"/>
        <v>TOMale0</v>
      </c>
      <c r="F1644" s="261">
        <v>123</v>
      </c>
      <c r="G1644" s="261">
        <v>0</v>
      </c>
    </row>
    <row r="1645" spans="2:7" x14ac:dyDescent="0.2">
      <c r="B1645" s="261" t="s">
        <v>46</v>
      </c>
      <c r="C1645" s="261" t="s">
        <v>47</v>
      </c>
      <c r="D1645" s="265" t="s">
        <v>18</v>
      </c>
      <c r="E1645" s="261" t="str">
        <f t="shared" si="25"/>
        <v>TOMale1-4</v>
      </c>
      <c r="F1645" s="261">
        <v>28</v>
      </c>
      <c r="G1645" s="261">
        <v>0</v>
      </c>
    </row>
    <row r="1646" spans="2:7" x14ac:dyDescent="0.2">
      <c r="B1646" s="261" t="s">
        <v>46</v>
      </c>
      <c r="C1646" s="261" t="s">
        <v>47</v>
      </c>
      <c r="D1646" s="265" t="s">
        <v>70</v>
      </c>
      <c r="E1646" s="261" t="str">
        <f t="shared" si="25"/>
        <v>TOMale5-9</v>
      </c>
      <c r="F1646" s="261">
        <v>22</v>
      </c>
      <c r="G1646" s="261">
        <v>0</v>
      </c>
    </row>
    <row r="1647" spans="2:7" x14ac:dyDescent="0.2">
      <c r="B1647" s="261" t="s">
        <v>46</v>
      </c>
      <c r="C1647" s="261" t="s">
        <v>47</v>
      </c>
      <c r="D1647" s="265" t="s">
        <v>71</v>
      </c>
      <c r="E1647" s="261" t="str">
        <f t="shared" si="25"/>
        <v>TOMale10-14</v>
      </c>
      <c r="F1647" s="261">
        <v>34</v>
      </c>
      <c r="G1647" s="261">
        <v>3</v>
      </c>
    </row>
    <row r="1648" spans="2:7" x14ac:dyDescent="0.2">
      <c r="B1648" s="261" t="s">
        <v>46</v>
      </c>
      <c r="C1648" s="261" t="s">
        <v>47</v>
      </c>
      <c r="D1648" s="265" t="s">
        <v>72</v>
      </c>
      <c r="E1648" s="261" t="str">
        <f t="shared" si="25"/>
        <v>TOMale15-19</v>
      </c>
      <c r="F1648" s="261">
        <v>125</v>
      </c>
      <c r="G1648" s="261">
        <v>2</v>
      </c>
    </row>
    <row r="1649" spans="2:7" x14ac:dyDescent="0.2">
      <c r="B1649" s="261" t="s">
        <v>46</v>
      </c>
      <c r="C1649" s="261" t="s">
        <v>47</v>
      </c>
      <c r="D1649" s="265" t="s">
        <v>73</v>
      </c>
      <c r="E1649" s="261" t="str">
        <f t="shared" si="25"/>
        <v>TOMale20-24</v>
      </c>
      <c r="F1649" s="261">
        <v>196</v>
      </c>
      <c r="G1649" s="261">
        <v>4</v>
      </c>
    </row>
    <row r="1650" spans="2:7" x14ac:dyDescent="0.2">
      <c r="B1650" s="261" t="s">
        <v>46</v>
      </c>
      <c r="C1650" s="261" t="s">
        <v>47</v>
      </c>
      <c r="D1650" s="265" t="s">
        <v>74</v>
      </c>
      <c r="E1650" s="261" t="str">
        <f t="shared" si="25"/>
        <v>TOMale25-29</v>
      </c>
      <c r="F1650" s="261">
        <v>168</v>
      </c>
      <c r="G1650" s="261">
        <v>2</v>
      </c>
    </row>
    <row r="1651" spans="2:7" x14ac:dyDescent="0.2">
      <c r="B1651" s="261" t="s">
        <v>46</v>
      </c>
      <c r="C1651" s="261" t="s">
        <v>47</v>
      </c>
      <c r="D1651" s="265" t="s">
        <v>75</v>
      </c>
      <c r="E1651" s="261" t="str">
        <f t="shared" si="25"/>
        <v>TOMale30-34</v>
      </c>
      <c r="F1651" s="261">
        <v>170</v>
      </c>
      <c r="G1651" s="261">
        <v>10</v>
      </c>
    </row>
    <row r="1652" spans="2:7" x14ac:dyDescent="0.2">
      <c r="B1652" s="261" t="s">
        <v>46</v>
      </c>
      <c r="C1652" s="261" t="s">
        <v>47</v>
      </c>
      <c r="D1652" s="265" t="s">
        <v>76</v>
      </c>
      <c r="E1652" s="261" t="str">
        <f t="shared" si="25"/>
        <v>TOMale35-39</v>
      </c>
      <c r="F1652" s="261">
        <v>224</v>
      </c>
      <c r="G1652" s="261">
        <v>16</v>
      </c>
    </row>
    <row r="1653" spans="2:7" x14ac:dyDescent="0.2">
      <c r="B1653" s="261" t="s">
        <v>46</v>
      </c>
      <c r="C1653" s="261" t="s">
        <v>47</v>
      </c>
      <c r="D1653" s="265" t="s">
        <v>77</v>
      </c>
      <c r="E1653" s="261" t="str">
        <f t="shared" si="25"/>
        <v>TOMale40-44</v>
      </c>
      <c r="F1653" s="261">
        <v>237</v>
      </c>
      <c r="G1653" s="261">
        <v>24</v>
      </c>
    </row>
    <row r="1654" spans="2:7" x14ac:dyDescent="0.2">
      <c r="B1654" s="261" t="s">
        <v>46</v>
      </c>
      <c r="C1654" s="261" t="s">
        <v>47</v>
      </c>
      <c r="D1654" s="265" t="s">
        <v>78</v>
      </c>
      <c r="E1654" s="261" t="str">
        <f t="shared" si="25"/>
        <v>TOMale45-49</v>
      </c>
      <c r="F1654" s="261">
        <v>259</v>
      </c>
      <c r="G1654" s="261">
        <v>33</v>
      </c>
    </row>
    <row r="1655" spans="2:7" x14ac:dyDescent="0.2">
      <c r="B1655" s="261" t="s">
        <v>46</v>
      </c>
      <c r="C1655" s="261" t="s">
        <v>47</v>
      </c>
      <c r="D1655" s="265" t="s">
        <v>79</v>
      </c>
      <c r="E1655" s="261" t="str">
        <f t="shared" si="25"/>
        <v>TOMale50-54</v>
      </c>
      <c r="F1655" s="261">
        <v>306</v>
      </c>
      <c r="G1655" s="261">
        <v>50</v>
      </c>
    </row>
    <row r="1656" spans="2:7" x14ac:dyDescent="0.2">
      <c r="B1656" s="261" t="s">
        <v>46</v>
      </c>
      <c r="C1656" s="261" t="s">
        <v>47</v>
      </c>
      <c r="D1656" s="265" t="s">
        <v>80</v>
      </c>
      <c r="E1656" s="261" t="str">
        <f t="shared" si="25"/>
        <v>TOMale55-59</v>
      </c>
      <c r="F1656" s="261">
        <v>374</v>
      </c>
      <c r="G1656" s="261">
        <v>61</v>
      </c>
    </row>
    <row r="1657" spans="2:7" x14ac:dyDescent="0.2">
      <c r="B1657" s="261" t="s">
        <v>46</v>
      </c>
      <c r="C1657" s="261" t="s">
        <v>47</v>
      </c>
      <c r="D1657" s="265" t="s">
        <v>81</v>
      </c>
      <c r="E1657" s="261" t="str">
        <f t="shared" si="25"/>
        <v>TOMale60-64</v>
      </c>
      <c r="F1657" s="261">
        <v>423</v>
      </c>
      <c r="G1657" s="261">
        <v>81</v>
      </c>
    </row>
    <row r="1658" spans="2:7" x14ac:dyDescent="0.2">
      <c r="B1658" s="261" t="s">
        <v>46</v>
      </c>
      <c r="C1658" s="261" t="s">
        <v>47</v>
      </c>
      <c r="D1658" s="265" t="s">
        <v>82</v>
      </c>
      <c r="E1658" s="261" t="str">
        <f t="shared" si="25"/>
        <v>TOMale65-69</v>
      </c>
      <c r="F1658" s="261">
        <v>520</v>
      </c>
      <c r="G1658" s="261">
        <v>91</v>
      </c>
    </row>
    <row r="1659" spans="2:7" x14ac:dyDescent="0.2">
      <c r="B1659" s="261" t="s">
        <v>46</v>
      </c>
      <c r="C1659" s="261" t="s">
        <v>47</v>
      </c>
      <c r="D1659" s="265" t="s">
        <v>19</v>
      </c>
      <c r="E1659" s="261" t="str">
        <f t="shared" si="25"/>
        <v>TOMale70-74</v>
      </c>
      <c r="F1659" s="261">
        <v>548</v>
      </c>
      <c r="G1659" s="261">
        <v>95</v>
      </c>
    </row>
    <row r="1660" spans="2:7" x14ac:dyDescent="0.2">
      <c r="B1660" s="261" t="s">
        <v>46</v>
      </c>
      <c r="C1660" s="261" t="s">
        <v>47</v>
      </c>
      <c r="D1660" s="265" t="s">
        <v>20</v>
      </c>
      <c r="E1660" s="261" t="str">
        <f t="shared" si="25"/>
        <v>TOMale75-79</v>
      </c>
      <c r="F1660" s="261">
        <v>542</v>
      </c>
      <c r="G1660" s="261">
        <v>106</v>
      </c>
    </row>
    <row r="1661" spans="2:7" x14ac:dyDescent="0.2">
      <c r="B1661" s="261" t="s">
        <v>46</v>
      </c>
      <c r="C1661" s="261" t="s">
        <v>47</v>
      </c>
      <c r="D1661" s="265" t="s">
        <v>21</v>
      </c>
      <c r="E1661" s="261" t="str">
        <f t="shared" si="25"/>
        <v>TOMale80-84</v>
      </c>
      <c r="F1661" s="261">
        <v>548</v>
      </c>
      <c r="G1661" s="261">
        <v>107</v>
      </c>
    </row>
    <row r="1662" spans="2:7" x14ac:dyDescent="0.2">
      <c r="B1662" s="261" t="s">
        <v>46</v>
      </c>
      <c r="C1662" s="261" t="s">
        <v>47</v>
      </c>
      <c r="D1662" s="265" t="s">
        <v>22</v>
      </c>
      <c r="E1662" s="261" t="str">
        <f t="shared" si="25"/>
        <v>TOMale85-89</v>
      </c>
      <c r="F1662" s="261">
        <v>411</v>
      </c>
      <c r="G1662" s="261">
        <v>58</v>
      </c>
    </row>
    <row r="1663" spans="2:7" x14ac:dyDescent="0.2">
      <c r="B1663" s="261" t="s">
        <v>46</v>
      </c>
      <c r="C1663" s="261" t="s">
        <v>47</v>
      </c>
      <c r="D1663" s="265" t="s">
        <v>5</v>
      </c>
      <c r="E1663" s="261" t="str">
        <f t="shared" si="25"/>
        <v>TOMale90+</v>
      </c>
      <c r="F1663" s="261">
        <v>404</v>
      </c>
      <c r="G1663" s="261">
        <v>46</v>
      </c>
    </row>
    <row r="1664" spans="2:7" x14ac:dyDescent="0.2">
      <c r="B1664" s="261" t="s">
        <v>46</v>
      </c>
      <c r="C1664" s="261" t="s">
        <v>3</v>
      </c>
      <c r="D1664" s="265">
        <v>0</v>
      </c>
      <c r="E1664" s="261" t="str">
        <f t="shared" si="25"/>
        <v>TOTotal0</v>
      </c>
      <c r="F1664" s="261">
        <v>242</v>
      </c>
      <c r="G1664" s="261">
        <v>1</v>
      </c>
    </row>
    <row r="1665" spans="2:7" x14ac:dyDescent="0.2">
      <c r="B1665" s="261" t="s">
        <v>46</v>
      </c>
      <c r="C1665" s="261" t="s">
        <v>3</v>
      </c>
      <c r="D1665" s="265" t="s">
        <v>18</v>
      </c>
      <c r="E1665" s="261" t="str">
        <f t="shared" si="25"/>
        <v>TOTotal1-4</v>
      </c>
      <c r="F1665" s="261">
        <v>58</v>
      </c>
      <c r="G1665" s="261">
        <v>1</v>
      </c>
    </row>
    <row r="1666" spans="2:7" x14ac:dyDescent="0.2">
      <c r="B1666" s="261" t="s">
        <v>46</v>
      </c>
      <c r="C1666" s="261" t="s">
        <v>3</v>
      </c>
      <c r="D1666" s="265" t="s">
        <v>70</v>
      </c>
      <c r="E1666" s="261" t="str">
        <f t="shared" si="25"/>
        <v>TOTotal5-9</v>
      </c>
      <c r="F1666" s="261">
        <v>30</v>
      </c>
      <c r="G1666" s="261">
        <v>0</v>
      </c>
    </row>
    <row r="1667" spans="2:7" x14ac:dyDescent="0.2">
      <c r="B1667" s="261" t="s">
        <v>46</v>
      </c>
      <c r="C1667" s="261" t="s">
        <v>3</v>
      </c>
      <c r="D1667" s="265" t="s">
        <v>71</v>
      </c>
      <c r="E1667" s="261" t="str">
        <f t="shared" si="25"/>
        <v>TOTotal10-14</v>
      </c>
      <c r="F1667" s="261">
        <v>46</v>
      </c>
      <c r="G1667" s="261">
        <v>3</v>
      </c>
    </row>
    <row r="1668" spans="2:7" x14ac:dyDescent="0.2">
      <c r="B1668" s="261" t="s">
        <v>46</v>
      </c>
      <c r="C1668" s="261" t="s">
        <v>3</v>
      </c>
      <c r="D1668" s="265" t="s">
        <v>72</v>
      </c>
      <c r="E1668" s="261" t="str">
        <f t="shared" si="25"/>
        <v>TOTotal15-19</v>
      </c>
      <c r="F1668" s="261">
        <v>149</v>
      </c>
      <c r="G1668" s="261">
        <v>2</v>
      </c>
    </row>
    <row r="1669" spans="2:7" x14ac:dyDescent="0.2">
      <c r="B1669" s="261" t="s">
        <v>46</v>
      </c>
      <c r="C1669" s="261" t="s">
        <v>3</v>
      </c>
      <c r="D1669" s="265" t="s">
        <v>73</v>
      </c>
      <c r="E1669" s="261" t="str">
        <f t="shared" ref="E1669:E1683" si="26">_xlfn.CONCAT(B1669,C1669,D1669)</f>
        <v>TOTotal20-24</v>
      </c>
      <c r="F1669" s="261">
        <v>249</v>
      </c>
      <c r="G1669" s="261">
        <v>11</v>
      </c>
    </row>
    <row r="1670" spans="2:7" x14ac:dyDescent="0.2">
      <c r="B1670" s="261" t="s">
        <v>46</v>
      </c>
      <c r="C1670" s="261" t="s">
        <v>3</v>
      </c>
      <c r="D1670" s="265" t="s">
        <v>74</v>
      </c>
      <c r="E1670" s="261" t="str">
        <f t="shared" si="26"/>
        <v>TOTotal25-29</v>
      </c>
      <c r="F1670" s="261">
        <v>213</v>
      </c>
      <c r="G1670" s="261">
        <v>3</v>
      </c>
    </row>
    <row r="1671" spans="2:7" x14ac:dyDescent="0.2">
      <c r="B1671" s="261" t="s">
        <v>46</v>
      </c>
      <c r="C1671" s="261" t="s">
        <v>3</v>
      </c>
      <c r="D1671" s="265" t="s">
        <v>75</v>
      </c>
      <c r="E1671" s="261" t="str">
        <f t="shared" si="26"/>
        <v>TOTotal30-34</v>
      </c>
      <c r="F1671" s="261">
        <v>222</v>
      </c>
      <c r="G1671" s="261">
        <v>18</v>
      </c>
    </row>
    <row r="1672" spans="2:7" x14ac:dyDescent="0.2">
      <c r="B1672" s="261" t="s">
        <v>46</v>
      </c>
      <c r="C1672" s="261" t="s">
        <v>3</v>
      </c>
      <c r="D1672" s="265" t="s">
        <v>76</v>
      </c>
      <c r="E1672" s="261" t="str">
        <f t="shared" si="26"/>
        <v>TOTotal35-39</v>
      </c>
      <c r="F1672" s="261">
        <v>326</v>
      </c>
      <c r="G1672" s="261">
        <v>25</v>
      </c>
    </row>
    <row r="1673" spans="2:7" x14ac:dyDescent="0.2">
      <c r="B1673" s="261" t="s">
        <v>46</v>
      </c>
      <c r="C1673" s="261" t="s">
        <v>3</v>
      </c>
      <c r="D1673" s="265" t="s">
        <v>77</v>
      </c>
      <c r="E1673" s="261" t="str">
        <f t="shared" si="26"/>
        <v>TOTotal40-44</v>
      </c>
      <c r="F1673" s="261">
        <v>347</v>
      </c>
      <c r="G1673" s="261">
        <v>46</v>
      </c>
    </row>
    <row r="1674" spans="2:7" x14ac:dyDescent="0.2">
      <c r="B1674" s="261" t="s">
        <v>46</v>
      </c>
      <c r="C1674" s="261" t="s">
        <v>3</v>
      </c>
      <c r="D1674" s="265" t="s">
        <v>78</v>
      </c>
      <c r="E1674" s="261" t="str">
        <f t="shared" si="26"/>
        <v>TOTotal45-49</v>
      </c>
      <c r="F1674" s="261">
        <v>380</v>
      </c>
      <c r="G1674" s="261">
        <v>48</v>
      </c>
    </row>
    <row r="1675" spans="2:7" x14ac:dyDescent="0.2">
      <c r="B1675" s="261" t="s">
        <v>46</v>
      </c>
      <c r="C1675" s="261" t="s">
        <v>3</v>
      </c>
      <c r="D1675" s="265" t="s">
        <v>79</v>
      </c>
      <c r="E1675" s="261" t="str">
        <f t="shared" si="26"/>
        <v>TOTotal50-54</v>
      </c>
      <c r="F1675" s="261">
        <v>455</v>
      </c>
      <c r="G1675" s="261">
        <v>59</v>
      </c>
    </row>
    <row r="1676" spans="2:7" x14ac:dyDescent="0.2">
      <c r="B1676" s="261" t="s">
        <v>46</v>
      </c>
      <c r="C1676" s="261" t="s">
        <v>3</v>
      </c>
      <c r="D1676" s="265" t="s">
        <v>80</v>
      </c>
      <c r="E1676" s="261" t="str">
        <f t="shared" si="26"/>
        <v>TOTotal55-59</v>
      </c>
      <c r="F1676" s="261">
        <v>562</v>
      </c>
      <c r="G1676" s="261">
        <v>86</v>
      </c>
    </row>
    <row r="1677" spans="2:7" x14ac:dyDescent="0.2">
      <c r="B1677" s="261" t="s">
        <v>46</v>
      </c>
      <c r="C1677" s="261" t="s">
        <v>3</v>
      </c>
      <c r="D1677" s="265" t="s">
        <v>81</v>
      </c>
      <c r="E1677" s="261" t="str">
        <f t="shared" si="26"/>
        <v>TOTotal60-64</v>
      </c>
      <c r="F1677" s="261">
        <v>678</v>
      </c>
      <c r="G1677" s="261">
        <v>126</v>
      </c>
    </row>
    <row r="1678" spans="2:7" x14ac:dyDescent="0.2">
      <c r="B1678" s="261" t="s">
        <v>46</v>
      </c>
      <c r="C1678" s="261" t="s">
        <v>3</v>
      </c>
      <c r="D1678" s="265" t="s">
        <v>82</v>
      </c>
      <c r="E1678" s="261" t="str">
        <f t="shared" si="26"/>
        <v>TOTotal65-69</v>
      </c>
      <c r="F1678" s="261">
        <v>803</v>
      </c>
      <c r="G1678" s="261">
        <v>142</v>
      </c>
    </row>
    <row r="1679" spans="2:7" x14ac:dyDescent="0.2">
      <c r="B1679" s="261" t="s">
        <v>46</v>
      </c>
      <c r="C1679" s="261" t="s">
        <v>3</v>
      </c>
      <c r="D1679" s="265" t="s">
        <v>19</v>
      </c>
      <c r="E1679" s="261" t="str">
        <f t="shared" si="26"/>
        <v>TOTotal70-74</v>
      </c>
      <c r="F1679" s="261">
        <v>896</v>
      </c>
      <c r="G1679" s="261">
        <v>154</v>
      </c>
    </row>
    <row r="1680" spans="2:7" x14ac:dyDescent="0.2">
      <c r="B1680" s="261" t="s">
        <v>46</v>
      </c>
      <c r="C1680" s="261" t="s">
        <v>3</v>
      </c>
      <c r="D1680" s="265" t="s">
        <v>20</v>
      </c>
      <c r="E1680" s="261" t="str">
        <f t="shared" si="26"/>
        <v>TOTotal75-79</v>
      </c>
      <c r="F1680" s="261">
        <v>901</v>
      </c>
      <c r="G1680" s="261">
        <v>160</v>
      </c>
    </row>
    <row r="1681" spans="2:7" x14ac:dyDescent="0.2">
      <c r="B1681" s="261" t="s">
        <v>46</v>
      </c>
      <c r="C1681" s="261" t="s">
        <v>3</v>
      </c>
      <c r="D1681" s="265" t="s">
        <v>21</v>
      </c>
      <c r="E1681" s="261" t="str">
        <f t="shared" si="26"/>
        <v>TOTotal80-84</v>
      </c>
      <c r="F1681" s="261">
        <v>956</v>
      </c>
      <c r="G1681" s="261">
        <v>165</v>
      </c>
    </row>
    <row r="1682" spans="2:7" x14ac:dyDescent="0.2">
      <c r="B1682" s="261" t="s">
        <v>46</v>
      </c>
      <c r="C1682" s="261" t="s">
        <v>3</v>
      </c>
      <c r="D1682" s="265" t="s">
        <v>22</v>
      </c>
      <c r="E1682" s="261" t="str">
        <f t="shared" si="26"/>
        <v>TOTotal85-89</v>
      </c>
      <c r="F1682" s="261">
        <v>774</v>
      </c>
      <c r="G1682" s="261">
        <v>93</v>
      </c>
    </row>
    <row r="1683" spans="2:7" x14ac:dyDescent="0.2">
      <c r="B1683" s="261" t="s">
        <v>46</v>
      </c>
      <c r="C1683" s="261" t="s">
        <v>3</v>
      </c>
      <c r="D1683" s="265" t="s">
        <v>5</v>
      </c>
      <c r="E1683" s="261" t="str">
        <f t="shared" si="26"/>
        <v>TOTotal90+</v>
      </c>
      <c r="F1683" s="261">
        <v>786</v>
      </c>
      <c r="G1683" s="261">
        <v>81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B68E8-67EC-B941-A580-AA17C1780C77}">
  <dimension ref="B2:F1683"/>
  <sheetViews>
    <sheetView workbookViewId="0">
      <pane ySplit="3" topLeftCell="A4" activePane="bottomLeft" state="frozen"/>
      <selection pane="bottomLeft" activeCell="L25" sqref="L25"/>
    </sheetView>
  </sheetViews>
  <sheetFormatPr baseColWidth="10" defaultRowHeight="16" x14ac:dyDescent="0.2"/>
  <cols>
    <col min="4" max="4" width="10.83203125" style="44"/>
    <col min="5" max="5" width="17" hidden="1" customWidth="1"/>
    <col min="6" max="6" width="15.83203125" customWidth="1"/>
  </cols>
  <sheetData>
    <row r="2" spans="2:6" x14ac:dyDescent="0.2">
      <c r="B2" s="260" t="s">
        <v>266</v>
      </c>
    </row>
    <row r="3" spans="2:6" ht="17" x14ac:dyDescent="0.2">
      <c r="B3" s="1" t="s">
        <v>1</v>
      </c>
      <c r="C3" s="1" t="s">
        <v>0</v>
      </c>
      <c r="D3" s="1" t="s">
        <v>264</v>
      </c>
      <c r="E3" s="1" t="s">
        <v>49</v>
      </c>
      <c r="F3" s="1" t="s">
        <v>265</v>
      </c>
    </row>
    <row r="4" spans="2:6" x14ac:dyDescent="0.2">
      <c r="B4" t="s">
        <v>4</v>
      </c>
      <c r="C4" t="s">
        <v>48</v>
      </c>
      <c r="D4" s="201">
        <v>0</v>
      </c>
      <c r="E4" t="str">
        <f t="shared" ref="E4:E67" si="0">_xlfn.CONCAT(B4,C4,D4)</f>
        <v>BrazilFemale0</v>
      </c>
      <c r="F4">
        <v>15624</v>
      </c>
    </row>
    <row r="5" spans="2:6" x14ac:dyDescent="0.2">
      <c r="B5" t="s">
        <v>4</v>
      </c>
      <c r="C5" t="s">
        <v>48</v>
      </c>
      <c r="D5" s="232" t="s">
        <v>107</v>
      </c>
      <c r="E5" t="str">
        <f t="shared" si="0"/>
        <v>BrazilFemale01-04</v>
      </c>
      <c r="F5">
        <v>2540</v>
      </c>
    </row>
    <row r="6" spans="2:6" x14ac:dyDescent="0.2">
      <c r="B6" t="s">
        <v>4</v>
      </c>
      <c r="C6" t="s">
        <v>48</v>
      </c>
      <c r="D6" s="232" t="s">
        <v>106</v>
      </c>
      <c r="E6" t="str">
        <f t="shared" si="0"/>
        <v>BrazilFemale05-09</v>
      </c>
      <c r="F6">
        <v>1385</v>
      </c>
    </row>
    <row r="7" spans="2:6" x14ac:dyDescent="0.2">
      <c r="B7" t="s">
        <v>4</v>
      </c>
      <c r="C7" t="s">
        <v>48</v>
      </c>
      <c r="D7" s="232" t="s">
        <v>71</v>
      </c>
      <c r="E7" t="str">
        <f t="shared" si="0"/>
        <v>BrazilFemale10-14</v>
      </c>
      <c r="F7">
        <v>1705</v>
      </c>
    </row>
    <row r="8" spans="2:6" x14ac:dyDescent="0.2">
      <c r="B8" t="s">
        <v>4</v>
      </c>
      <c r="C8" t="s">
        <v>48</v>
      </c>
      <c r="D8" s="201" t="s">
        <v>72</v>
      </c>
      <c r="E8" t="str">
        <f t="shared" si="0"/>
        <v>BrazilFemale15-19</v>
      </c>
      <c r="F8">
        <v>3371</v>
      </c>
    </row>
    <row r="9" spans="2:6" x14ac:dyDescent="0.2">
      <c r="B9" t="s">
        <v>4</v>
      </c>
      <c r="C9" t="s">
        <v>48</v>
      </c>
      <c r="D9" s="201" t="s">
        <v>73</v>
      </c>
      <c r="E9" t="str">
        <f t="shared" si="0"/>
        <v>BrazilFemale20-24</v>
      </c>
      <c r="F9">
        <v>4614</v>
      </c>
    </row>
    <row r="10" spans="2:6" x14ac:dyDescent="0.2">
      <c r="B10" t="s">
        <v>4</v>
      </c>
      <c r="C10" t="s">
        <v>48</v>
      </c>
      <c r="D10" s="201" t="s">
        <v>74</v>
      </c>
      <c r="E10" t="str">
        <f t="shared" si="0"/>
        <v>BrazilFemale25-29</v>
      </c>
      <c r="F10">
        <v>5279</v>
      </c>
    </row>
    <row r="11" spans="2:6" x14ac:dyDescent="0.2">
      <c r="B11" t="s">
        <v>4</v>
      </c>
      <c r="C11" t="s">
        <v>48</v>
      </c>
      <c r="D11" s="201" t="s">
        <v>75</v>
      </c>
      <c r="E11" t="str">
        <f t="shared" si="0"/>
        <v>BrazilFemale30-34</v>
      </c>
      <c r="F11">
        <v>7237</v>
      </c>
    </row>
    <row r="12" spans="2:6" x14ac:dyDescent="0.2">
      <c r="B12" t="s">
        <v>4</v>
      </c>
      <c r="C12" t="s">
        <v>48</v>
      </c>
      <c r="D12" s="201" t="s">
        <v>76</v>
      </c>
      <c r="E12" t="str">
        <f t="shared" si="0"/>
        <v>BrazilFemale35-39</v>
      </c>
      <c r="F12">
        <v>10367</v>
      </c>
    </row>
    <row r="13" spans="2:6" x14ac:dyDescent="0.2">
      <c r="B13" t="s">
        <v>4</v>
      </c>
      <c r="C13" t="s">
        <v>48</v>
      </c>
      <c r="D13" s="201" t="s">
        <v>77</v>
      </c>
      <c r="E13" t="str">
        <f t="shared" si="0"/>
        <v>BrazilFemale40-44</v>
      </c>
      <c r="F13">
        <v>13756</v>
      </c>
    </row>
    <row r="14" spans="2:6" x14ac:dyDescent="0.2">
      <c r="B14" t="s">
        <v>4</v>
      </c>
      <c r="C14" t="s">
        <v>48</v>
      </c>
      <c r="D14" s="201" t="s">
        <v>78</v>
      </c>
      <c r="E14" t="str">
        <f t="shared" si="0"/>
        <v>BrazilFemale45-49</v>
      </c>
      <c r="F14">
        <v>17872</v>
      </c>
    </row>
    <row r="15" spans="2:6" x14ac:dyDescent="0.2">
      <c r="B15" t="s">
        <v>4</v>
      </c>
      <c r="C15" t="s">
        <v>48</v>
      </c>
      <c r="D15" s="201" t="s">
        <v>79</v>
      </c>
      <c r="E15" t="str">
        <f t="shared" si="0"/>
        <v>BrazilFemale50-54</v>
      </c>
      <c r="F15">
        <v>24735</v>
      </c>
    </row>
    <row r="16" spans="2:6" x14ac:dyDescent="0.2">
      <c r="B16" t="s">
        <v>4</v>
      </c>
      <c r="C16" t="s">
        <v>48</v>
      </c>
      <c r="D16" s="201" t="s">
        <v>80</v>
      </c>
      <c r="E16" t="str">
        <f t="shared" si="0"/>
        <v>BrazilFemale55-59</v>
      </c>
      <c r="F16">
        <v>33465</v>
      </c>
    </row>
    <row r="17" spans="2:6" x14ac:dyDescent="0.2">
      <c r="B17" t="s">
        <v>4</v>
      </c>
      <c r="C17" t="s">
        <v>48</v>
      </c>
      <c r="D17" s="201" t="s">
        <v>81</v>
      </c>
      <c r="E17" t="str">
        <f t="shared" si="0"/>
        <v>BrazilFemale60-64</v>
      </c>
      <c r="F17">
        <v>43379</v>
      </c>
    </row>
    <row r="18" spans="2:6" x14ac:dyDescent="0.2">
      <c r="B18" t="s">
        <v>4</v>
      </c>
      <c r="C18" t="s">
        <v>48</v>
      </c>
      <c r="D18" s="201" t="s">
        <v>82</v>
      </c>
      <c r="E18" t="str">
        <f t="shared" si="0"/>
        <v>BrazilFemale65-69</v>
      </c>
      <c r="F18">
        <v>52796</v>
      </c>
    </row>
    <row r="19" spans="2:6" x14ac:dyDescent="0.2">
      <c r="B19" t="s">
        <v>4</v>
      </c>
      <c r="C19" t="s">
        <v>48</v>
      </c>
      <c r="D19" s="201" t="s">
        <v>19</v>
      </c>
      <c r="E19" t="str">
        <f t="shared" si="0"/>
        <v>BrazilFemale70-74</v>
      </c>
      <c r="F19">
        <v>59661</v>
      </c>
    </row>
    <row r="20" spans="2:6" x14ac:dyDescent="0.2">
      <c r="B20" t="s">
        <v>4</v>
      </c>
      <c r="C20" t="s">
        <v>48</v>
      </c>
      <c r="D20" s="201" t="s">
        <v>20</v>
      </c>
      <c r="E20" t="str">
        <f t="shared" si="0"/>
        <v>BrazilFemale75-79</v>
      </c>
      <c r="F20">
        <v>69071</v>
      </c>
    </row>
    <row r="21" spans="2:6" x14ac:dyDescent="0.2">
      <c r="B21" t="s">
        <v>4</v>
      </c>
      <c r="C21" t="s">
        <v>48</v>
      </c>
      <c r="D21" s="201" t="s">
        <v>21</v>
      </c>
      <c r="E21" t="str">
        <f t="shared" si="0"/>
        <v>BrazilFemale80-84</v>
      </c>
      <c r="F21">
        <v>78043</v>
      </c>
    </row>
    <row r="22" spans="2:6" x14ac:dyDescent="0.2">
      <c r="B22" t="s">
        <v>4</v>
      </c>
      <c r="C22" t="s">
        <v>48</v>
      </c>
      <c r="D22" s="201" t="s">
        <v>22</v>
      </c>
      <c r="E22" t="str">
        <f t="shared" si="0"/>
        <v>BrazilFemale85-89</v>
      </c>
      <c r="F22">
        <v>74140</v>
      </c>
    </row>
    <row r="23" spans="2:6" x14ac:dyDescent="0.2">
      <c r="B23" t="s">
        <v>4</v>
      </c>
      <c r="C23" t="s">
        <v>48</v>
      </c>
      <c r="D23" s="201" t="s">
        <v>5</v>
      </c>
      <c r="E23" t="str">
        <f t="shared" si="0"/>
        <v>BrazilFemale90+</v>
      </c>
      <c r="F23">
        <v>83783</v>
      </c>
    </row>
    <row r="24" spans="2:6" x14ac:dyDescent="0.2">
      <c r="B24" t="s">
        <v>4</v>
      </c>
      <c r="C24" t="s">
        <v>47</v>
      </c>
      <c r="D24" s="201">
        <v>0</v>
      </c>
      <c r="E24" t="str">
        <f t="shared" si="0"/>
        <v>BrazilMale0</v>
      </c>
      <c r="F24">
        <v>19401</v>
      </c>
    </row>
    <row r="25" spans="2:6" x14ac:dyDescent="0.2">
      <c r="B25" t="s">
        <v>4</v>
      </c>
      <c r="C25" t="s">
        <v>47</v>
      </c>
      <c r="D25" s="232" t="s">
        <v>107</v>
      </c>
      <c r="E25" t="str">
        <f t="shared" si="0"/>
        <v>BrazilMale01-04</v>
      </c>
      <c r="F25">
        <v>3267</v>
      </c>
    </row>
    <row r="26" spans="2:6" x14ac:dyDescent="0.2">
      <c r="B26" t="s">
        <v>4</v>
      </c>
      <c r="C26" t="s">
        <v>47</v>
      </c>
      <c r="D26" s="232" t="s">
        <v>106</v>
      </c>
      <c r="E26" t="str">
        <f t="shared" si="0"/>
        <v>BrazilMale05-09</v>
      </c>
      <c r="F26">
        <v>1774</v>
      </c>
    </row>
    <row r="27" spans="2:6" x14ac:dyDescent="0.2">
      <c r="B27" t="s">
        <v>4</v>
      </c>
      <c r="C27" t="s">
        <v>47</v>
      </c>
      <c r="D27" s="232" t="s">
        <v>71</v>
      </c>
      <c r="E27" t="str">
        <f t="shared" si="0"/>
        <v>BrazilMale10-14</v>
      </c>
      <c r="F27">
        <v>2517</v>
      </c>
    </row>
    <row r="28" spans="2:6" x14ac:dyDescent="0.2">
      <c r="B28" t="s">
        <v>4</v>
      </c>
      <c r="C28" t="s">
        <v>47</v>
      </c>
      <c r="D28" s="201" t="s">
        <v>72</v>
      </c>
      <c r="E28" t="str">
        <f t="shared" si="0"/>
        <v>BrazilMale15-19</v>
      </c>
      <c r="F28">
        <v>13269</v>
      </c>
    </row>
    <row r="29" spans="2:6" x14ac:dyDescent="0.2">
      <c r="B29" t="s">
        <v>4</v>
      </c>
      <c r="C29" t="s">
        <v>47</v>
      </c>
      <c r="D29" s="201" t="s">
        <v>73</v>
      </c>
      <c r="E29" t="str">
        <f t="shared" si="0"/>
        <v>BrazilMale20-24</v>
      </c>
      <c r="F29">
        <v>20285</v>
      </c>
    </row>
    <row r="30" spans="2:6" x14ac:dyDescent="0.2">
      <c r="B30" t="s">
        <v>4</v>
      </c>
      <c r="C30" t="s">
        <v>47</v>
      </c>
      <c r="D30" s="201" t="s">
        <v>74</v>
      </c>
      <c r="E30" t="str">
        <f t="shared" si="0"/>
        <v>BrazilMale25-29</v>
      </c>
      <c r="F30">
        <v>18583</v>
      </c>
    </row>
    <row r="31" spans="2:6" x14ac:dyDescent="0.2">
      <c r="B31" t="s">
        <v>4</v>
      </c>
      <c r="C31" t="s">
        <v>47</v>
      </c>
      <c r="D31" s="201" t="s">
        <v>75</v>
      </c>
      <c r="E31" t="str">
        <f t="shared" si="0"/>
        <v>BrazilMale30-34</v>
      </c>
      <c r="F31">
        <v>19643</v>
      </c>
    </row>
    <row r="32" spans="2:6" x14ac:dyDescent="0.2">
      <c r="B32" t="s">
        <v>4</v>
      </c>
      <c r="C32" t="s">
        <v>47</v>
      </c>
      <c r="D32" s="201" t="s">
        <v>76</v>
      </c>
      <c r="E32" t="str">
        <f t="shared" si="0"/>
        <v>BrazilMale35-39</v>
      </c>
      <c r="F32">
        <v>22598</v>
      </c>
    </row>
    <row r="33" spans="2:6" x14ac:dyDescent="0.2">
      <c r="B33" t="s">
        <v>4</v>
      </c>
      <c r="C33" t="s">
        <v>47</v>
      </c>
      <c r="D33" s="201" t="s">
        <v>77</v>
      </c>
      <c r="E33" t="str">
        <f t="shared" si="0"/>
        <v>BrazilMale40-44</v>
      </c>
      <c r="F33">
        <v>25872</v>
      </c>
    </row>
    <row r="34" spans="2:6" x14ac:dyDescent="0.2">
      <c r="B34" t="s">
        <v>4</v>
      </c>
      <c r="C34" t="s">
        <v>47</v>
      </c>
      <c r="D34" s="201" t="s">
        <v>78</v>
      </c>
      <c r="E34" t="str">
        <f t="shared" si="0"/>
        <v>BrazilMale45-49</v>
      </c>
      <c r="F34">
        <v>31323</v>
      </c>
    </row>
    <row r="35" spans="2:6" x14ac:dyDescent="0.2">
      <c r="B35" t="s">
        <v>4</v>
      </c>
      <c r="C35" t="s">
        <v>47</v>
      </c>
      <c r="D35" s="201" t="s">
        <v>79</v>
      </c>
      <c r="E35" t="str">
        <f t="shared" si="0"/>
        <v>BrazilMale50-54</v>
      </c>
      <c r="F35">
        <v>42605</v>
      </c>
    </row>
    <row r="36" spans="2:6" x14ac:dyDescent="0.2">
      <c r="B36" t="s">
        <v>4</v>
      </c>
      <c r="C36" t="s">
        <v>47</v>
      </c>
      <c r="D36" s="201" t="s">
        <v>80</v>
      </c>
      <c r="E36" t="str">
        <f t="shared" si="0"/>
        <v>BrazilMale55-59</v>
      </c>
      <c r="F36">
        <v>54450</v>
      </c>
    </row>
    <row r="37" spans="2:6" x14ac:dyDescent="0.2">
      <c r="B37" t="s">
        <v>4</v>
      </c>
      <c r="C37" t="s">
        <v>47</v>
      </c>
      <c r="D37" s="201" t="s">
        <v>81</v>
      </c>
      <c r="E37" t="str">
        <f t="shared" si="0"/>
        <v>BrazilMale60-64</v>
      </c>
      <c r="F37">
        <v>66351</v>
      </c>
    </row>
    <row r="38" spans="2:6" x14ac:dyDescent="0.2">
      <c r="B38" t="s">
        <v>4</v>
      </c>
      <c r="C38" t="s">
        <v>47</v>
      </c>
      <c r="D38" s="201" t="s">
        <v>82</v>
      </c>
      <c r="E38" t="str">
        <f t="shared" si="0"/>
        <v>BrazilMale65-69</v>
      </c>
      <c r="F38">
        <v>74058</v>
      </c>
    </row>
    <row r="39" spans="2:6" x14ac:dyDescent="0.2">
      <c r="B39" t="s">
        <v>4</v>
      </c>
      <c r="C39" t="s">
        <v>47</v>
      </c>
      <c r="D39" s="201" t="s">
        <v>19</v>
      </c>
      <c r="E39" t="str">
        <f t="shared" si="0"/>
        <v>BrazilMale70-74</v>
      </c>
      <c r="F39">
        <v>76102</v>
      </c>
    </row>
    <row r="40" spans="2:6" x14ac:dyDescent="0.2">
      <c r="B40" t="s">
        <v>4</v>
      </c>
      <c r="C40" t="s">
        <v>47</v>
      </c>
      <c r="D40" s="201" t="s">
        <v>20</v>
      </c>
      <c r="E40" t="str">
        <f t="shared" si="0"/>
        <v>BrazilMale75-79</v>
      </c>
      <c r="F40">
        <v>76903</v>
      </c>
    </row>
    <row r="41" spans="2:6" x14ac:dyDescent="0.2">
      <c r="B41" t="s">
        <v>4</v>
      </c>
      <c r="C41" t="s">
        <v>47</v>
      </c>
      <c r="D41" s="201" t="s">
        <v>21</v>
      </c>
      <c r="E41" t="str">
        <f t="shared" si="0"/>
        <v>BrazilMale80-84</v>
      </c>
      <c r="F41">
        <v>71641</v>
      </c>
    </row>
    <row r="42" spans="2:6" x14ac:dyDescent="0.2">
      <c r="B42" t="s">
        <v>4</v>
      </c>
      <c r="C42" t="s">
        <v>47</v>
      </c>
      <c r="D42" s="201" t="s">
        <v>22</v>
      </c>
      <c r="E42" t="str">
        <f t="shared" si="0"/>
        <v>BrazilMale85-89</v>
      </c>
      <c r="F42">
        <v>55407</v>
      </c>
    </row>
    <row r="43" spans="2:6" x14ac:dyDescent="0.2">
      <c r="B43" t="s">
        <v>4</v>
      </c>
      <c r="C43" t="s">
        <v>47</v>
      </c>
      <c r="D43" s="201" t="s">
        <v>5</v>
      </c>
      <c r="E43" t="str">
        <f t="shared" si="0"/>
        <v>BrazilMale90+</v>
      </c>
      <c r="F43">
        <v>46671</v>
      </c>
    </row>
    <row r="44" spans="2:6" x14ac:dyDescent="0.2">
      <c r="B44" t="s">
        <v>4</v>
      </c>
      <c r="C44" t="s">
        <v>3</v>
      </c>
      <c r="D44" s="201">
        <v>0</v>
      </c>
      <c r="E44" t="str">
        <f t="shared" si="0"/>
        <v>BrazilTotal0</v>
      </c>
      <c r="F44">
        <v>35025</v>
      </c>
    </row>
    <row r="45" spans="2:6" x14ac:dyDescent="0.2">
      <c r="B45" t="s">
        <v>4</v>
      </c>
      <c r="C45" t="s">
        <v>3</v>
      </c>
      <c r="D45" s="232" t="s">
        <v>107</v>
      </c>
      <c r="E45" t="str">
        <f t="shared" si="0"/>
        <v>BrazilTotal01-04</v>
      </c>
      <c r="F45">
        <v>5807</v>
      </c>
    </row>
    <row r="46" spans="2:6" x14ac:dyDescent="0.2">
      <c r="B46" t="s">
        <v>4</v>
      </c>
      <c r="C46" t="s">
        <v>3</v>
      </c>
      <c r="D46" s="232" t="s">
        <v>106</v>
      </c>
      <c r="E46" t="str">
        <f t="shared" si="0"/>
        <v>BrazilTotal05-09</v>
      </c>
      <c r="F46">
        <v>3159</v>
      </c>
    </row>
    <row r="47" spans="2:6" x14ac:dyDescent="0.2">
      <c r="B47" t="s">
        <v>4</v>
      </c>
      <c r="C47" t="s">
        <v>3</v>
      </c>
      <c r="D47" s="232" t="s">
        <v>71</v>
      </c>
      <c r="E47" t="str">
        <f t="shared" si="0"/>
        <v>BrazilTotal10-14</v>
      </c>
      <c r="F47">
        <v>4222</v>
      </c>
    </row>
    <row r="48" spans="2:6" x14ac:dyDescent="0.2">
      <c r="B48" t="s">
        <v>4</v>
      </c>
      <c r="C48" t="s">
        <v>3</v>
      </c>
      <c r="D48" s="201" t="s">
        <v>72</v>
      </c>
      <c r="E48" t="str">
        <f t="shared" si="0"/>
        <v>BrazilTotal15-19</v>
      </c>
      <c r="F48">
        <v>16640</v>
      </c>
    </row>
    <row r="49" spans="2:6" x14ac:dyDescent="0.2">
      <c r="B49" t="s">
        <v>4</v>
      </c>
      <c r="C49" t="s">
        <v>3</v>
      </c>
      <c r="D49" s="201" t="s">
        <v>73</v>
      </c>
      <c r="E49" t="str">
        <f t="shared" si="0"/>
        <v>BrazilTotal20-24</v>
      </c>
      <c r="F49">
        <v>24899</v>
      </c>
    </row>
    <row r="50" spans="2:6" x14ac:dyDescent="0.2">
      <c r="B50" t="s">
        <v>4</v>
      </c>
      <c r="C50" t="s">
        <v>3</v>
      </c>
      <c r="D50" s="201" t="s">
        <v>74</v>
      </c>
      <c r="E50" t="str">
        <f t="shared" si="0"/>
        <v>BrazilTotal25-29</v>
      </c>
      <c r="F50">
        <v>23862</v>
      </c>
    </row>
    <row r="51" spans="2:6" x14ac:dyDescent="0.2">
      <c r="B51" t="s">
        <v>4</v>
      </c>
      <c r="C51" t="s">
        <v>3</v>
      </c>
      <c r="D51" s="201" t="s">
        <v>75</v>
      </c>
      <c r="E51" t="str">
        <f t="shared" si="0"/>
        <v>BrazilTotal30-34</v>
      </c>
      <c r="F51">
        <v>26880</v>
      </c>
    </row>
    <row r="52" spans="2:6" x14ac:dyDescent="0.2">
      <c r="B52" t="s">
        <v>4</v>
      </c>
      <c r="C52" t="s">
        <v>3</v>
      </c>
      <c r="D52" s="201" t="s">
        <v>76</v>
      </c>
      <c r="E52" t="str">
        <f t="shared" si="0"/>
        <v>BrazilTotal35-39</v>
      </c>
      <c r="F52">
        <v>32965</v>
      </c>
    </row>
    <row r="53" spans="2:6" x14ac:dyDescent="0.2">
      <c r="B53" t="s">
        <v>4</v>
      </c>
      <c r="C53" t="s">
        <v>3</v>
      </c>
      <c r="D53" s="201" t="s">
        <v>77</v>
      </c>
      <c r="E53" t="str">
        <f t="shared" si="0"/>
        <v>BrazilTotal40-44</v>
      </c>
      <c r="F53">
        <v>39628</v>
      </c>
    </row>
    <row r="54" spans="2:6" x14ac:dyDescent="0.2">
      <c r="B54" t="s">
        <v>4</v>
      </c>
      <c r="C54" t="s">
        <v>3</v>
      </c>
      <c r="D54" s="201" t="s">
        <v>78</v>
      </c>
      <c r="E54" t="str">
        <f t="shared" si="0"/>
        <v>BrazilTotal45-49</v>
      </c>
      <c r="F54">
        <v>49195</v>
      </c>
    </row>
    <row r="55" spans="2:6" x14ac:dyDescent="0.2">
      <c r="B55" t="s">
        <v>4</v>
      </c>
      <c r="C55" t="s">
        <v>3</v>
      </c>
      <c r="D55" s="201" t="s">
        <v>79</v>
      </c>
      <c r="E55" t="str">
        <f t="shared" si="0"/>
        <v>BrazilTotal50-54</v>
      </c>
      <c r="F55">
        <v>67340</v>
      </c>
    </row>
    <row r="56" spans="2:6" x14ac:dyDescent="0.2">
      <c r="B56" t="s">
        <v>4</v>
      </c>
      <c r="C56" t="s">
        <v>3</v>
      </c>
      <c r="D56" s="201" t="s">
        <v>80</v>
      </c>
      <c r="E56" t="str">
        <f t="shared" si="0"/>
        <v>BrazilTotal55-59</v>
      </c>
      <c r="F56">
        <v>87915</v>
      </c>
    </row>
    <row r="57" spans="2:6" x14ac:dyDescent="0.2">
      <c r="B57" t="s">
        <v>4</v>
      </c>
      <c r="C57" t="s">
        <v>3</v>
      </c>
      <c r="D57" s="201" t="s">
        <v>81</v>
      </c>
      <c r="E57" t="str">
        <f t="shared" si="0"/>
        <v>BrazilTotal60-64</v>
      </c>
      <c r="F57">
        <v>109730</v>
      </c>
    </row>
    <row r="58" spans="2:6" x14ac:dyDescent="0.2">
      <c r="B58" t="s">
        <v>4</v>
      </c>
      <c r="C58" t="s">
        <v>3</v>
      </c>
      <c r="D58" s="201" t="s">
        <v>82</v>
      </c>
      <c r="E58" t="str">
        <f t="shared" si="0"/>
        <v>BrazilTotal65-69</v>
      </c>
      <c r="F58">
        <v>126854</v>
      </c>
    </row>
    <row r="59" spans="2:6" x14ac:dyDescent="0.2">
      <c r="B59" t="s">
        <v>4</v>
      </c>
      <c r="C59" t="s">
        <v>3</v>
      </c>
      <c r="D59" s="201" t="s">
        <v>19</v>
      </c>
      <c r="E59" t="str">
        <f t="shared" si="0"/>
        <v>BrazilTotal70-74</v>
      </c>
      <c r="F59">
        <v>135763</v>
      </c>
    </row>
    <row r="60" spans="2:6" x14ac:dyDescent="0.2">
      <c r="B60" t="s">
        <v>4</v>
      </c>
      <c r="C60" t="s">
        <v>3</v>
      </c>
      <c r="D60" s="201" t="s">
        <v>20</v>
      </c>
      <c r="E60" t="str">
        <f t="shared" si="0"/>
        <v>BrazilTotal75-79</v>
      </c>
      <c r="F60">
        <v>145974</v>
      </c>
    </row>
    <row r="61" spans="2:6" x14ac:dyDescent="0.2">
      <c r="B61" t="s">
        <v>4</v>
      </c>
      <c r="C61" t="s">
        <v>3</v>
      </c>
      <c r="D61" s="201" t="s">
        <v>21</v>
      </c>
      <c r="E61" t="str">
        <f t="shared" si="0"/>
        <v>BrazilTotal80-84</v>
      </c>
      <c r="F61">
        <v>149684</v>
      </c>
    </row>
    <row r="62" spans="2:6" x14ac:dyDescent="0.2">
      <c r="B62" t="s">
        <v>4</v>
      </c>
      <c r="C62" t="s">
        <v>3</v>
      </c>
      <c r="D62" s="201" t="s">
        <v>22</v>
      </c>
      <c r="E62" t="str">
        <f t="shared" si="0"/>
        <v>BrazilTotal85-89</v>
      </c>
      <c r="F62">
        <v>129547</v>
      </c>
    </row>
    <row r="63" spans="2:6" x14ac:dyDescent="0.2">
      <c r="B63" t="s">
        <v>4</v>
      </c>
      <c r="C63" t="s">
        <v>3</v>
      </c>
      <c r="D63" s="201" t="s">
        <v>5</v>
      </c>
      <c r="E63" t="str">
        <f t="shared" si="0"/>
        <v>BrazilTotal90+</v>
      </c>
      <c r="F63">
        <v>130454</v>
      </c>
    </row>
    <row r="64" spans="2:6" x14ac:dyDescent="0.2">
      <c r="B64" t="s">
        <v>41</v>
      </c>
      <c r="C64" t="s">
        <v>48</v>
      </c>
      <c r="D64" s="201">
        <v>0</v>
      </c>
      <c r="E64" t="str">
        <f t="shared" si="0"/>
        <v>ACFemale0</v>
      </c>
      <c r="F64">
        <v>101</v>
      </c>
    </row>
    <row r="65" spans="2:6" x14ac:dyDescent="0.2">
      <c r="B65" t="s">
        <v>41</v>
      </c>
      <c r="C65" t="s">
        <v>48</v>
      </c>
      <c r="D65" s="232" t="s">
        <v>107</v>
      </c>
      <c r="E65" t="str">
        <f t="shared" si="0"/>
        <v>ACFemale01-04</v>
      </c>
      <c r="F65">
        <v>24</v>
      </c>
    </row>
    <row r="66" spans="2:6" x14ac:dyDescent="0.2">
      <c r="B66" t="s">
        <v>41</v>
      </c>
      <c r="C66" t="s">
        <v>48</v>
      </c>
      <c r="D66" s="232" t="s">
        <v>106</v>
      </c>
      <c r="E66" t="str">
        <f t="shared" si="0"/>
        <v>ACFemale05-09</v>
      </c>
      <c r="F66">
        <v>19</v>
      </c>
    </row>
    <row r="67" spans="2:6" x14ac:dyDescent="0.2">
      <c r="B67" t="s">
        <v>41</v>
      </c>
      <c r="C67" t="s">
        <v>48</v>
      </c>
      <c r="D67" s="232" t="s">
        <v>71</v>
      </c>
      <c r="E67" t="str">
        <f t="shared" si="0"/>
        <v>ACFemale10-14</v>
      </c>
      <c r="F67">
        <v>15</v>
      </c>
    </row>
    <row r="68" spans="2:6" x14ac:dyDescent="0.2">
      <c r="B68" t="s">
        <v>41</v>
      </c>
      <c r="C68" t="s">
        <v>48</v>
      </c>
      <c r="D68" s="201" t="s">
        <v>72</v>
      </c>
      <c r="E68" t="str">
        <f t="shared" ref="E68:E131" si="1">_xlfn.CONCAT(B68,C68,D68)</f>
        <v>ACFemale15-19</v>
      </c>
      <c r="F68">
        <v>26</v>
      </c>
    </row>
    <row r="69" spans="2:6" x14ac:dyDescent="0.2">
      <c r="B69" t="s">
        <v>41</v>
      </c>
      <c r="C69" t="s">
        <v>48</v>
      </c>
      <c r="D69" s="201" t="s">
        <v>73</v>
      </c>
      <c r="E69" t="str">
        <f t="shared" si="1"/>
        <v>ACFemale20-24</v>
      </c>
      <c r="F69">
        <v>20</v>
      </c>
    </row>
    <row r="70" spans="2:6" x14ac:dyDescent="0.2">
      <c r="B70" t="s">
        <v>41</v>
      </c>
      <c r="C70" t="s">
        <v>48</v>
      </c>
      <c r="D70" s="201" t="s">
        <v>74</v>
      </c>
      <c r="E70" t="str">
        <f t="shared" si="1"/>
        <v>ACFemale25-29</v>
      </c>
      <c r="F70">
        <v>33</v>
      </c>
    </row>
    <row r="71" spans="2:6" x14ac:dyDescent="0.2">
      <c r="B71" t="s">
        <v>41</v>
      </c>
      <c r="C71" t="s">
        <v>48</v>
      </c>
      <c r="D71" s="201" t="s">
        <v>75</v>
      </c>
      <c r="E71" t="str">
        <f t="shared" si="1"/>
        <v>ACFemale30-34</v>
      </c>
      <c r="F71">
        <v>33</v>
      </c>
    </row>
    <row r="72" spans="2:6" x14ac:dyDescent="0.2">
      <c r="B72" t="s">
        <v>41</v>
      </c>
      <c r="C72" t="s">
        <v>48</v>
      </c>
      <c r="D72" s="201" t="s">
        <v>76</v>
      </c>
      <c r="E72" t="str">
        <f t="shared" si="1"/>
        <v>ACFemale35-39</v>
      </c>
      <c r="F72">
        <v>44</v>
      </c>
    </row>
    <row r="73" spans="2:6" x14ac:dyDescent="0.2">
      <c r="B73" t="s">
        <v>41</v>
      </c>
      <c r="C73" t="s">
        <v>48</v>
      </c>
      <c r="D73" s="201" t="s">
        <v>77</v>
      </c>
      <c r="E73" t="str">
        <f t="shared" si="1"/>
        <v>ACFemale40-44</v>
      </c>
      <c r="F73">
        <v>46</v>
      </c>
    </row>
    <row r="74" spans="2:6" x14ac:dyDescent="0.2">
      <c r="B74" t="s">
        <v>41</v>
      </c>
      <c r="C74" t="s">
        <v>48</v>
      </c>
      <c r="D74" s="201" t="s">
        <v>78</v>
      </c>
      <c r="E74" t="str">
        <f t="shared" si="1"/>
        <v>ACFemale45-49</v>
      </c>
      <c r="F74">
        <v>69</v>
      </c>
    </row>
    <row r="75" spans="2:6" x14ac:dyDescent="0.2">
      <c r="B75" t="s">
        <v>41</v>
      </c>
      <c r="C75" t="s">
        <v>48</v>
      </c>
      <c r="D75" s="201" t="s">
        <v>79</v>
      </c>
      <c r="E75" t="str">
        <f t="shared" si="1"/>
        <v>ACFemale50-54</v>
      </c>
      <c r="F75">
        <v>62</v>
      </c>
    </row>
    <row r="76" spans="2:6" x14ac:dyDescent="0.2">
      <c r="B76" t="s">
        <v>41</v>
      </c>
      <c r="C76" t="s">
        <v>48</v>
      </c>
      <c r="D76" s="201" t="s">
        <v>80</v>
      </c>
      <c r="E76" t="str">
        <f t="shared" si="1"/>
        <v>ACFemale55-59</v>
      </c>
      <c r="F76">
        <v>97</v>
      </c>
    </row>
    <row r="77" spans="2:6" x14ac:dyDescent="0.2">
      <c r="B77" t="s">
        <v>41</v>
      </c>
      <c r="C77" t="s">
        <v>48</v>
      </c>
      <c r="D77" s="201" t="s">
        <v>81</v>
      </c>
      <c r="E77" t="str">
        <f t="shared" si="1"/>
        <v>ACFemale60-64</v>
      </c>
      <c r="F77">
        <v>111</v>
      </c>
    </row>
    <row r="78" spans="2:6" x14ac:dyDescent="0.2">
      <c r="B78" t="s">
        <v>41</v>
      </c>
      <c r="C78" t="s">
        <v>48</v>
      </c>
      <c r="D78" s="201" t="s">
        <v>82</v>
      </c>
      <c r="E78" t="str">
        <f t="shared" si="1"/>
        <v>ACFemale65-69</v>
      </c>
      <c r="F78">
        <v>128</v>
      </c>
    </row>
    <row r="79" spans="2:6" x14ac:dyDescent="0.2">
      <c r="B79" t="s">
        <v>41</v>
      </c>
      <c r="C79" t="s">
        <v>48</v>
      </c>
      <c r="D79" s="201" t="s">
        <v>19</v>
      </c>
      <c r="E79" t="str">
        <f t="shared" si="1"/>
        <v>ACFemale70-74</v>
      </c>
      <c r="F79">
        <v>132</v>
      </c>
    </row>
    <row r="80" spans="2:6" x14ac:dyDescent="0.2">
      <c r="B80" t="s">
        <v>41</v>
      </c>
      <c r="C80" t="s">
        <v>48</v>
      </c>
      <c r="D80" s="201" t="s">
        <v>20</v>
      </c>
      <c r="E80" t="str">
        <f t="shared" si="1"/>
        <v>ACFemale75-79</v>
      </c>
      <c r="F80">
        <v>162</v>
      </c>
    </row>
    <row r="81" spans="2:6" x14ac:dyDescent="0.2">
      <c r="B81" t="s">
        <v>41</v>
      </c>
      <c r="C81" t="s">
        <v>48</v>
      </c>
      <c r="D81" s="201" t="s">
        <v>21</v>
      </c>
      <c r="E81" t="str">
        <f t="shared" si="1"/>
        <v>ACFemale80-84</v>
      </c>
      <c r="F81">
        <v>155</v>
      </c>
    </row>
    <row r="82" spans="2:6" x14ac:dyDescent="0.2">
      <c r="B82" t="s">
        <v>41</v>
      </c>
      <c r="C82" t="s">
        <v>48</v>
      </c>
      <c r="D82" s="201" t="s">
        <v>22</v>
      </c>
      <c r="E82" t="str">
        <f t="shared" si="1"/>
        <v>ACFemale85-89</v>
      </c>
      <c r="F82">
        <v>123</v>
      </c>
    </row>
    <row r="83" spans="2:6" x14ac:dyDescent="0.2">
      <c r="B83" t="s">
        <v>41</v>
      </c>
      <c r="C83" t="s">
        <v>48</v>
      </c>
      <c r="D83" s="201" t="s">
        <v>5</v>
      </c>
      <c r="E83" t="str">
        <f t="shared" si="1"/>
        <v>ACFemale90+</v>
      </c>
      <c r="F83">
        <v>151</v>
      </c>
    </row>
    <row r="84" spans="2:6" x14ac:dyDescent="0.2">
      <c r="B84" t="s">
        <v>41</v>
      </c>
      <c r="C84" t="s">
        <v>47</v>
      </c>
      <c r="D84" s="201">
        <v>0</v>
      </c>
      <c r="E84" t="str">
        <f t="shared" si="1"/>
        <v>ACMale0</v>
      </c>
      <c r="F84">
        <v>157</v>
      </c>
    </row>
    <row r="85" spans="2:6" x14ac:dyDescent="0.2">
      <c r="B85" t="s">
        <v>41</v>
      </c>
      <c r="C85" t="s">
        <v>47</v>
      </c>
      <c r="D85" s="232" t="s">
        <v>107</v>
      </c>
      <c r="E85" t="str">
        <f t="shared" si="1"/>
        <v>ACMale01-04</v>
      </c>
      <c r="F85">
        <v>33</v>
      </c>
    </row>
    <row r="86" spans="2:6" x14ac:dyDescent="0.2">
      <c r="B86" t="s">
        <v>41</v>
      </c>
      <c r="C86" t="s">
        <v>47</v>
      </c>
      <c r="D86" s="232" t="s">
        <v>106</v>
      </c>
      <c r="E86" t="str">
        <f t="shared" si="1"/>
        <v>ACMale05-09</v>
      </c>
      <c r="F86">
        <v>19</v>
      </c>
    </row>
    <row r="87" spans="2:6" x14ac:dyDescent="0.2">
      <c r="B87" t="s">
        <v>41</v>
      </c>
      <c r="C87" t="s">
        <v>47</v>
      </c>
      <c r="D87" s="232" t="s">
        <v>71</v>
      </c>
      <c r="E87" t="str">
        <f t="shared" si="1"/>
        <v>ACMale10-14</v>
      </c>
      <c r="F87">
        <v>12</v>
      </c>
    </row>
    <row r="88" spans="2:6" x14ac:dyDescent="0.2">
      <c r="B88" t="s">
        <v>41</v>
      </c>
      <c r="C88" t="s">
        <v>47</v>
      </c>
      <c r="D88" s="201" t="s">
        <v>72</v>
      </c>
      <c r="E88" t="str">
        <f t="shared" si="1"/>
        <v>ACMale15-19</v>
      </c>
      <c r="F88">
        <v>77</v>
      </c>
    </row>
    <row r="89" spans="2:6" x14ac:dyDescent="0.2">
      <c r="B89" t="s">
        <v>41</v>
      </c>
      <c r="C89" t="s">
        <v>47</v>
      </c>
      <c r="D89" s="201" t="s">
        <v>73</v>
      </c>
      <c r="E89" t="str">
        <f t="shared" si="1"/>
        <v>ACMale20-24</v>
      </c>
      <c r="F89">
        <v>109</v>
      </c>
    </row>
    <row r="90" spans="2:6" x14ac:dyDescent="0.2">
      <c r="B90" t="s">
        <v>41</v>
      </c>
      <c r="C90" t="s">
        <v>47</v>
      </c>
      <c r="D90" s="201" t="s">
        <v>74</v>
      </c>
      <c r="E90" t="str">
        <f t="shared" si="1"/>
        <v>ACMale25-29</v>
      </c>
      <c r="F90">
        <v>99</v>
      </c>
    </row>
    <row r="91" spans="2:6" x14ac:dyDescent="0.2">
      <c r="B91" t="s">
        <v>41</v>
      </c>
      <c r="C91" t="s">
        <v>47</v>
      </c>
      <c r="D91" s="201" t="s">
        <v>75</v>
      </c>
      <c r="E91" t="str">
        <f t="shared" si="1"/>
        <v>ACMale30-34</v>
      </c>
      <c r="F91">
        <v>98</v>
      </c>
    </row>
    <row r="92" spans="2:6" x14ac:dyDescent="0.2">
      <c r="B92" t="s">
        <v>41</v>
      </c>
      <c r="C92" t="s">
        <v>47</v>
      </c>
      <c r="D92" s="201" t="s">
        <v>76</v>
      </c>
      <c r="E92" t="str">
        <f t="shared" si="1"/>
        <v>ACMale35-39</v>
      </c>
      <c r="F92">
        <v>103</v>
      </c>
    </row>
    <row r="93" spans="2:6" x14ac:dyDescent="0.2">
      <c r="B93" t="s">
        <v>41</v>
      </c>
      <c r="C93" t="s">
        <v>47</v>
      </c>
      <c r="D93" s="201" t="s">
        <v>77</v>
      </c>
      <c r="E93" t="str">
        <f t="shared" si="1"/>
        <v>ACMale40-44</v>
      </c>
      <c r="F93">
        <v>86</v>
      </c>
    </row>
    <row r="94" spans="2:6" x14ac:dyDescent="0.2">
      <c r="B94" t="s">
        <v>41</v>
      </c>
      <c r="C94" t="s">
        <v>47</v>
      </c>
      <c r="D94" s="201" t="s">
        <v>78</v>
      </c>
      <c r="E94" t="str">
        <f t="shared" si="1"/>
        <v>ACMale45-49</v>
      </c>
      <c r="F94">
        <v>121</v>
      </c>
    </row>
    <row r="95" spans="2:6" x14ac:dyDescent="0.2">
      <c r="B95" t="s">
        <v>41</v>
      </c>
      <c r="C95" t="s">
        <v>47</v>
      </c>
      <c r="D95" s="201" t="s">
        <v>79</v>
      </c>
      <c r="E95" t="str">
        <f t="shared" si="1"/>
        <v>ACMale50-54</v>
      </c>
      <c r="F95">
        <v>151</v>
      </c>
    </row>
    <row r="96" spans="2:6" x14ac:dyDescent="0.2">
      <c r="B96" t="s">
        <v>41</v>
      </c>
      <c r="C96" t="s">
        <v>47</v>
      </c>
      <c r="D96" s="201" t="s">
        <v>80</v>
      </c>
      <c r="E96" t="str">
        <f t="shared" si="1"/>
        <v>ACMale55-59</v>
      </c>
      <c r="F96">
        <v>147</v>
      </c>
    </row>
    <row r="97" spans="2:6" x14ac:dyDescent="0.2">
      <c r="B97" t="s">
        <v>41</v>
      </c>
      <c r="C97" t="s">
        <v>47</v>
      </c>
      <c r="D97" s="201" t="s">
        <v>81</v>
      </c>
      <c r="E97" t="str">
        <f t="shared" si="1"/>
        <v>ACMale60-64</v>
      </c>
      <c r="F97">
        <v>194</v>
      </c>
    </row>
    <row r="98" spans="2:6" x14ac:dyDescent="0.2">
      <c r="B98" t="s">
        <v>41</v>
      </c>
      <c r="C98" t="s">
        <v>47</v>
      </c>
      <c r="D98" s="201" t="s">
        <v>82</v>
      </c>
      <c r="E98" t="str">
        <f t="shared" si="1"/>
        <v>ACMale65-69</v>
      </c>
      <c r="F98">
        <v>197</v>
      </c>
    </row>
    <row r="99" spans="2:6" x14ac:dyDescent="0.2">
      <c r="B99" t="s">
        <v>41</v>
      </c>
      <c r="C99" t="s">
        <v>47</v>
      </c>
      <c r="D99" s="201" t="s">
        <v>19</v>
      </c>
      <c r="E99" t="str">
        <f t="shared" si="1"/>
        <v>ACMale70-74</v>
      </c>
      <c r="F99">
        <v>206</v>
      </c>
    </row>
    <row r="100" spans="2:6" x14ac:dyDescent="0.2">
      <c r="B100" t="s">
        <v>41</v>
      </c>
      <c r="C100" t="s">
        <v>47</v>
      </c>
      <c r="D100" s="201" t="s">
        <v>20</v>
      </c>
      <c r="E100" t="str">
        <f t="shared" si="1"/>
        <v>ACMale75-79</v>
      </c>
      <c r="F100">
        <v>230</v>
      </c>
    </row>
    <row r="101" spans="2:6" x14ac:dyDescent="0.2">
      <c r="B101" t="s">
        <v>41</v>
      </c>
      <c r="C101" t="s">
        <v>47</v>
      </c>
      <c r="D101" s="201" t="s">
        <v>21</v>
      </c>
      <c r="E101" t="str">
        <f t="shared" si="1"/>
        <v>ACMale80-84</v>
      </c>
      <c r="F101">
        <v>179</v>
      </c>
    </row>
    <row r="102" spans="2:6" x14ac:dyDescent="0.2">
      <c r="B102" t="s">
        <v>41</v>
      </c>
      <c r="C102" t="s">
        <v>47</v>
      </c>
      <c r="D102" s="201" t="s">
        <v>22</v>
      </c>
      <c r="E102" t="str">
        <f t="shared" si="1"/>
        <v>ACMale85-89</v>
      </c>
      <c r="F102">
        <v>144</v>
      </c>
    </row>
    <row r="103" spans="2:6" x14ac:dyDescent="0.2">
      <c r="B103" t="s">
        <v>41</v>
      </c>
      <c r="C103" t="s">
        <v>47</v>
      </c>
      <c r="D103" s="201" t="s">
        <v>5</v>
      </c>
      <c r="E103" t="str">
        <f t="shared" si="1"/>
        <v>ACMale90+</v>
      </c>
      <c r="F103">
        <v>163</v>
      </c>
    </row>
    <row r="104" spans="2:6" x14ac:dyDescent="0.2">
      <c r="B104" t="s">
        <v>57</v>
      </c>
      <c r="C104" t="s">
        <v>48</v>
      </c>
      <c r="D104" s="201">
        <v>0</v>
      </c>
      <c r="E104" t="str">
        <f t="shared" si="1"/>
        <v>ALFemale0</v>
      </c>
      <c r="F104">
        <v>286</v>
      </c>
    </row>
    <row r="105" spans="2:6" x14ac:dyDescent="0.2">
      <c r="B105" t="s">
        <v>57</v>
      </c>
      <c r="C105" t="s">
        <v>48</v>
      </c>
      <c r="D105" s="232" t="s">
        <v>107</v>
      </c>
      <c r="E105" t="str">
        <f t="shared" si="1"/>
        <v>ALFemale01-04</v>
      </c>
      <c r="F105">
        <v>54</v>
      </c>
    </row>
    <row r="106" spans="2:6" x14ac:dyDescent="0.2">
      <c r="B106" t="s">
        <v>57</v>
      </c>
      <c r="C106" t="s">
        <v>48</v>
      </c>
      <c r="D106" s="232" t="s">
        <v>106</v>
      </c>
      <c r="E106" t="str">
        <f t="shared" si="1"/>
        <v>ALFemale05-09</v>
      </c>
      <c r="F106">
        <v>32</v>
      </c>
    </row>
    <row r="107" spans="2:6" x14ac:dyDescent="0.2">
      <c r="B107" t="s">
        <v>57</v>
      </c>
      <c r="C107" t="s">
        <v>48</v>
      </c>
      <c r="D107" s="232" t="s">
        <v>71</v>
      </c>
      <c r="E107" t="str">
        <f t="shared" si="1"/>
        <v>ALFemale10-14</v>
      </c>
      <c r="F107">
        <v>30</v>
      </c>
    </row>
    <row r="108" spans="2:6" x14ac:dyDescent="0.2">
      <c r="B108" t="s">
        <v>57</v>
      </c>
      <c r="C108" t="s">
        <v>48</v>
      </c>
      <c r="D108" s="201" t="s">
        <v>72</v>
      </c>
      <c r="E108" t="str">
        <f t="shared" si="1"/>
        <v>ALFemale15-19</v>
      </c>
      <c r="F108">
        <v>72</v>
      </c>
    </row>
    <row r="109" spans="2:6" x14ac:dyDescent="0.2">
      <c r="B109" t="s">
        <v>57</v>
      </c>
      <c r="C109" t="s">
        <v>48</v>
      </c>
      <c r="D109" s="201" t="s">
        <v>73</v>
      </c>
      <c r="E109" t="str">
        <f t="shared" si="1"/>
        <v>ALFemale20-24</v>
      </c>
      <c r="F109">
        <v>100</v>
      </c>
    </row>
    <row r="110" spans="2:6" x14ac:dyDescent="0.2">
      <c r="B110" t="s">
        <v>57</v>
      </c>
      <c r="C110" t="s">
        <v>48</v>
      </c>
      <c r="D110" s="201" t="s">
        <v>74</v>
      </c>
      <c r="E110" t="str">
        <f t="shared" si="1"/>
        <v>ALFemale25-29</v>
      </c>
      <c r="F110">
        <v>92</v>
      </c>
    </row>
    <row r="111" spans="2:6" x14ac:dyDescent="0.2">
      <c r="B111" t="s">
        <v>57</v>
      </c>
      <c r="C111" t="s">
        <v>48</v>
      </c>
      <c r="D111" s="201" t="s">
        <v>75</v>
      </c>
      <c r="E111" t="str">
        <f t="shared" si="1"/>
        <v>ALFemale30-34</v>
      </c>
      <c r="F111">
        <v>99</v>
      </c>
    </row>
    <row r="112" spans="2:6" x14ac:dyDescent="0.2">
      <c r="B112" t="s">
        <v>57</v>
      </c>
      <c r="C112" t="s">
        <v>48</v>
      </c>
      <c r="D112" s="201" t="s">
        <v>76</v>
      </c>
      <c r="E112" t="str">
        <f t="shared" si="1"/>
        <v>ALFemale35-39</v>
      </c>
      <c r="F112">
        <v>171</v>
      </c>
    </row>
    <row r="113" spans="2:6" x14ac:dyDescent="0.2">
      <c r="B113" t="s">
        <v>57</v>
      </c>
      <c r="C113" t="s">
        <v>48</v>
      </c>
      <c r="D113" s="201" t="s">
        <v>77</v>
      </c>
      <c r="E113" t="str">
        <f t="shared" si="1"/>
        <v>ALFemale40-44</v>
      </c>
      <c r="F113">
        <v>245</v>
      </c>
    </row>
    <row r="114" spans="2:6" x14ac:dyDescent="0.2">
      <c r="B114" t="s">
        <v>57</v>
      </c>
      <c r="C114" t="s">
        <v>48</v>
      </c>
      <c r="D114" s="201" t="s">
        <v>78</v>
      </c>
      <c r="E114" t="str">
        <f t="shared" si="1"/>
        <v>ALFemale45-49</v>
      </c>
      <c r="F114">
        <v>305</v>
      </c>
    </row>
    <row r="115" spans="2:6" x14ac:dyDescent="0.2">
      <c r="B115" t="s">
        <v>57</v>
      </c>
      <c r="C115" t="s">
        <v>48</v>
      </c>
      <c r="D115" s="201" t="s">
        <v>79</v>
      </c>
      <c r="E115" t="str">
        <f t="shared" si="1"/>
        <v>ALFemale50-54</v>
      </c>
      <c r="F115">
        <v>471</v>
      </c>
    </row>
    <row r="116" spans="2:6" x14ac:dyDescent="0.2">
      <c r="B116" t="s">
        <v>57</v>
      </c>
      <c r="C116" t="s">
        <v>48</v>
      </c>
      <c r="D116" s="201" t="s">
        <v>80</v>
      </c>
      <c r="E116" t="str">
        <f t="shared" si="1"/>
        <v>ALFemale55-59</v>
      </c>
      <c r="F116">
        <v>540</v>
      </c>
    </row>
    <row r="117" spans="2:6" x14ac:dyDescent="0.2">
      <c r="B117" t="s">
        <v>57</v>
      </c>
      <c r="C117" t="s">
        <v>48</v>
      </c>
      <c r="D117" s="201" t="s">
        <v>81</v>
      </c>
      <c r="E117" t="str">
        <f t="shared" si="1"/>
        <v>ALFemale60-64</v>
      </c>
      <c r="F117">
        <v>718</v>
      </c>
    </row>
    <row r="118" spans="2:6" x14ac:dyDescent="0.2">
      <c r="B118" t="s">
        <v>57</v>
      </c>
      <c r="C118" t="s">
        <v>48</v>
      </c>
      <c r="D118" s="201" t="s">
        <v>82</v>
      </c>
      <c r="E118" t="str">
        <f t="shared" si="1"/>
        <v>ALFemale65-69</v>
      </c>
      <c r="F118">
        <v>897</v>
      </c>
    </row>
    <row r="119" spans="2:6" x14ac:dyDescent="0.2">
      <c r="B119" t="s">
        <v>57</v>
      </c>
      <c r="C119" t="s">
        <v>48</v>
      </c>
      <c r="D119" s="201" t="s">
        <v>19</v>
      </c>
      <c r="E119" t="str">
        <f t="shared" si="1"/>
        <v>ALFemale70-74</v>
      </c>
      <c r="F119">
        <v>978</v>
      </c>
    </row>
    <row r="120" spans="2:6" x14ac:dyDescent="0.2">
      <c r="B120" t="s">
        <v>57</v>
      </c>
      <c r="C120" t="s">
        <v>48</v>
      </c>
      <c r="D120" s="201" t="s">
        <v>20</v>
      </c>
      <c r="E120" t="str">
        <f t="shared" si="1"/>
        <v>ALFemale75-79</v>
      </c>
      <c r="F120">
        <v>1065</v>
      </c>
    </row>
    <row r="121" spans="2:6" x14ac:dyDescent="0.2">
      <c r="B121" t="s">
        <v>57</v>
      </c>
      <c r="C121" t="s">
        <v>48</v>
      </c>
      <c r="D121" s="201" t="s">
        <v>21</v>
      </c>
      <c r="E121" t="str">
        <f t="shared" si="1"/>
        <v>ALFemale80-84</v>
      </c>
      <c r="F121">
        <v>1098</v>
      </c>
    </row>
    <row r="122" spans="2:6" x14ac:dyDescent="0.2">
      <c r="B122" t="s">
        <v>57</v>
      </c>
      <c r="C122" t="s">
        <v>48</v>
      </c>
      <c r="D122" s="201" t="s">
        <v>22</v>
      </c>
      <c r="E122" t="str">
        <f t="shared" si="1"/>
        <v>ALFemale85-89</v>
      </c>
      <c r="F122">
        <v>925</v>
      </c>
    </row>
    <row r="123" spans="2:6" x14ac:dyDescent="0.2">
      <c r="B123" t="s">
        <v>57</v>
      </c>
      <c r="C123" t="s">
        <v>48</v>
      </c>
      <c r="D123" s="201" t="s">
        <v>5</v>
      </c>
      <c r="E123" t="str">
        <f t="shared" si="1"/>
        <v>ALFemale90+</v>
      </c>
      <c r="F123">
        <v>1012</v>
      </c>
    </row>
    <row r="124" spans="2:6" x14ac:dyDescent="0.2">
      <c r="B124" t="s">
        <v>57</v>
      </c>
      <c r="C124" t="s">
        <v>47</v>
      </c>
      <c r="D124" s="201">
        <v>0</v>
      </c>
      <c r="E124" t="str">
        <f t="shared" si="1"/>
        <v>ALMale0</v>
      </c>
      <c r="F124">
        <v>367</v>
      </c>
    </row>
    <row r="125" spans="2:6" x14ac:dyDescent="0.2">
      <c r="B125" t="s">
        <v>57</v>
      </c>
      <c r="C125" t="s">
        <v>47</v>
      </c>
      <c r="D125" s="232" t="s">
        <v>107</v>
      </c>
      <c r="E125" t="str">
        <f t="shared" si="1"/>
        <v>ALMale01-04</v>
      </c>
      <c r="F125">
        <v>68</v>
      </c>
    </row>
    <row r="126" spans="2:6" x14ac:dyDescent="0.2">
      <c r="B126" t="s">
        <v>57</v>
      </c>
      <c r="C126" t="s">
        <v>47</v>
      </c>
      <c r="D126" s="232" t="s">
        <v>106</v>
      </c>
      <c r="E126" t="str">
        <f t="shared" si="1"/>
        <v>ALMale05-09</v>
      </c>
      <c r="F126">
        <v>41</v>
      </c>
    </row>
    <row r="127" spans="2:6" x14ac:dyDescent="0.2">
      <c r="B127" t="s">
        <v>57</v>
      </c>
      <c r="C127" t="s">
        <v>47</v>
      </c>
      <c r="D127" s="232" t="s">
        <v>71</v>
      </c>
      <c r="E127" t="str">
        <f t="shared" si="1"/>
        <v>ALMale10-14</v>
      </c>
      <c r="F127">
        <v>64</v>
      </c>
    </row>
    <row r="128" spans="2:6" x14ac:dyDescent="0.2">
      <c r="B128" t="s">
        <v>57</v>
      </c>
      <c r="C128" t="s">
        <v>47</v>
      </c>
      <c r="D128" s="201" t="s">
        <v>72</v>
      </c>
      <c r="E128" t="str">
        <f t="shared" si="1"/>
        <v>ALMale15-19</v>
      </c>
      <c r="F128">
        <v>309</v>
      </c>
    </row>
    <row r="129" spans="2:6" x14ac:dyDescent="0.2">
      <c r="B129" t="s">
        <v>57</v>
      </c>
      <c r="C129" t="s">
        <v>47</v>
      </c>
      <c r="D129" s="201" t="s">
        <v>73</v>
      </c>
      <c r="E129" t="str">
        <f t="shared" si="1"/>
        <v>ALMale20-24</v>
      </c>
      <c r="F129">
        <v>442</v>
      </c>
    </row>
    <row r="130" spans="2:6" x14ac:dyDescent="0.2">
      <c r="B130" t="s">
        <v>57</v>
      </c>
      <c r="C130" t="s">
        <v>47</v>
      </c>
      <c r="D130" s="201" t="s">
        <v>74</v>
      </c>
      <c r="E130" t="str">
        <f t="shared" si="1"/>
        <v>ALMale25-29</v>
      </c>
      <c r="F130">
        <v>348</v>
      </c>
    </row>
    <row r="131" spans="2:6" x14ac:dyDescent="0.2">
      <c r="B131" t="s">
        <v>57</v>
      </c>
      <c r="C131" t="s">
        <v>47</v>
      </c>
      <c r="D131" s="201" t="s">
        <v>75</v>
      </c>
      <c r="E131" t="str">
        <f t="shared" si="1"/>
        <v>ALMale30-34</v>
      </c>
      <c r="F131">
        <v>354</v>
      </c>
    </row>
    <row r="132" spans="2:6" x14ac:dyDescent="0.2">
      <c r="B132" t="s">
        <v>57</v>
      </c>
      <c r="C132" t="s">
        <v>47</v>
      </c>
      <c r="D132" s="201" t="s">
        <v>76</v>
      </c>
      <c r="E132" t="str">
        <f t="shared" ref="E132:E195" si="2">_xlfn.CONCAT(B132,C132,D132)</f>
        <v>ALMale35-39</v>
      </c>
      <c r="F132">
        <v>387</v>
      </c>
    </row>
    <row r="133" spans="2:6" x14ac:dyDescent="0.2">
      <c r="B133" t="s">
        <v>57</v>
      </c>
      <c r="C133" t="s">
        <v>47</v>
      </c>
      <c r="D133" s="201" t="s">
        <v>77</v>
      </c>
      <c r="E133" t="str">
        <f t="shared" si="2"/>
        <v>ALMale40-44</v>
      </c>
      <c r="F133">
        <v>432</v>
      </c>
    </row>
    <row r="134" spans="2:6" x14ac:dyDescent="0.2">
      <c r="B134" t="s">
        <v>57</v>
      </c>
      <c r="C134" t="s">
        <v>47</v>
      </c>
      <c r="D134" s="201" t="s">
        <v>78</v>
      </c>
      <c r="E134" t="str">
        <f t="shared" si="2"/>
        <v>ALMale45-49</v>
      </c>
      <c r="F134">
        <v>516</v>
      </c>
    </row>
    <row r="135" spans="2:6" x14ac:dyDescent="0.2">
      <c r="B135" t="s">
        <v>57</v>
      </c>
      <c r="C135" t="s">
        <v>47</v>
      </c>
      <c r="D135" s="201" t="s">
        <v>79</v>
      </c>
      <c r="E135" t="str">
        <f t="shared" si="2"/>
        <v>ALMale50-54</v>
      </c>
      <c r="F135">
        <v>649</v>
      </c>
    </row>
    <row r="136" spans="2:6" x14ac:dyDescent="0.2">
      <c r="B136" t="s">
        <v>57</v>
      </c>
      <c r="C136" t="s">
        <v>47</v>
      </c>
      <c r="D136" s="201" t="s">
        <v>80</v>
      </c>
      <c r="E136" t="str">
        <f t="shared" si="2"/>
        <v>ALMale55-59</v>
      </c>
      <c r="F136">
        <v>780</v>
      </c>
    </row>
    <row r="137" spans="2:6" x14ac:dyDescent="0.2">
      <c r="B137" t="s">
        <v>57</v>
      </c>
      <c r="C137" t="s">
        <v>47</v>
      </c>
      <c r="D137" s="201" t="s">
        <v>81</v>
      </c>
      <c r="E137" t="str">
        <f t="shared" si="2"/>
        <v>ALMale60-64</v>
      </c>
      <c r="F137">
        <v>861</v>
      </c>
    </row>
    <row r="138" spans="2:6" x14ac:dyDescent="0.2">
      <c r="B138" t="s">
        <v>57</v>
      </c>
      <c r="C138" t="s">
        <v>47</v>
      </c>
      <c r="D138" s="201" t="s">
        <v>82</v>
      </c>
      <c r="E138" t="str">
        <f t="shared" si="2"/>
        <v>ALMale65-69</v>
      </c>
      <c r="F138">
        <v>1019</v>
      </c>
    </row>
    <row r="139" spans="2:6" x14ac:dyDescent="0.2">
      <c r="B139" t="s">
        <v>57</v>
      </c>
      <c r="C139" t="s">
        <v>47</v>
      </c>
      <c r="D139" s="201" t="s">
        <v>19</v>
      </c>
      <c r="E139" t="str">
        <f t="shared" si="2"/>
        <v>ALMale70-74</v>
      </c>
      <c r="F139">
        <v>1107</v>
      </c>
    </row>
    <row r="140" spans="2:6" x14ac:dyDescent="0.2">
      <c r="B140" t="s">
        <v>57</v>
      </c>
      <c r="C140" t="s">
        <v>47</v>
      </c>
      <c r="D140" s="201" t="s">
        <v>20</v>
      </c>
      <c r="E140" t="str">
        <f t="shared" si="2"/>
        <v>ALMale75-79</v>
      </c>
      <c r="F140">
        <v>1055</v>
      </c>
    </row>
    <row r="141" spans="2:6" x14ac:dyDescent="0.2">
      <c r="B141" t="s">
        <v>57</v>
      </c>
      <c r="C141" t="s">
        <v>47</v>
      </c>
      <c r="D141" s="201" t="s">
        <v>21</v>
      </c>
      <c r="E141" t="str">
        <f t="shared" si="2"/>
        <v>ALMale80-84</v>
      </c>
      <c r="F141">
        <v>931</v>
      </c>
    </row>
    <row r="142" spans="2:6" x14ac:dyDescent="0.2">
      <c r="B142" t="s">
        <v>57</v>
      </c>
      <c r="C142" t="s">
        <v>47</v>
      </c>
      <c r="D142" s="201" t="s">
        <v>22</v>
      </c>
      <c r="E142" t="str">
        <f t="shared" si="2"/>
        <v>ALMale85-89</v>
      </c>
      <c r="F142">
        <v>715</v>
      </c>
    </row>
    <row r="143" spans="2:6" x14ac:dyDescent="0.2">
      <c r="B143" t="s">
        <v>57</v>
      </c>
      <c r="C143" t="s">
        <v>47</v>
      </c>
      <c r="D143" s="201" t="s">
        <v>5</v>
      </c>
      <c r="E143" t="str">
        <f t="shared" si="2"/>
        <v>ALMale90+</v>
      </c>
      <c r="F143">
        <v>617</v>
      </c>
    </row>
    <row r="144" spans="2:6" x14ac:dyDescent="0.2">
      <c r="B144" t="s">
        <v>42</v>
      </c>
      <c r="C144" t="s">
        <v>48</v>
      </c>
      <c r="D144" s="201">
        <v>0</v>
      </c>
      <c r="E144" t="str">
        <f t="shared" si="2"/>
        <v>AMFemale0</v>
      </c>
      <c r="F144">
        <v>515</v>
      </c>
    </row>
    <row r="145" spans="2:6" x14ac:dyDescent="0.2">
      <c r="B145" t="s">
        <v>42</v>
      </c>
      <c r="C145" t="s">
        <v>48</v>
      </c>
      <c r="D145" s="232" t="s">
        <v>107</v>
      </c>
      <c r="E145" t="str">
        <f t="shared" si="2"/>
        <v>AMFemale01-04</v>
      </c>
      <c r="F145">
        <v>111</v>
      </c>
    </row>
    <row r="146" spans="2:6" x14ac:dyDescent="0.2">
      <c r="B146" t="s">
        <v>42</v>
      </c>
      <c r="C146" t="s">
        <v>48</v>
      </c>
      <c r="D146" s="232" t="s">
        <v>106</v>
      </c>
      <c r="E146" t="str">
        <f t="shared" si="2"/>
        <v>AMFemale05-09</v>
      </c>
      <c r="F146">
        <v>49</v>
      </c>
    </row>
    <row r="147" spans="2:6" x14ac:dyDescent="0.2">
      <c r="B147" t="s">
        <v>42</v>
      </c>
      <c r="C147" t="s">
        <v>48</v>
      </c>
      <c r="D147" s="232" t="s">
        <v>71</v>
      </c>
      <c r="E147" t="str">
        <f t="shared" si="2"/>
        <v>AMFemale10-14</v>
      </c>
      <c r="F147">
        <v>51</v>
      </c>
    </row>
    <row r="148" spans="2:6" x14ac:dyDescent="0.2">
      <c r="B148" t="s">
        <v>42</v>
      </c>
      <c r="C148" t="s">
        <v>48</v>
      </c>
      <c r="D148" s="201" t="s">
        <v>72</v>
      </c>
      <c r="E148" t="str">
        <f t="shared" si="2"/>
        <v>AMFemale15-19</v>
      </c>
      <c r="F148">
        <v>119</v>
      </c>
    </row>
    <row r="149" spans="2:6" x14ac:dyDescent="0.2">
      <c r="B149" t="s">
        <v>42</v>
      </c>
      <c r="C149" t="s">
        <v>48</v>
      </c>
      <c r="D149" s="201" t="s">
        <v>73</v>
      </c>
      <c r="E149" t="str">
        <f t="shared" si="2"/>
        <v>AMFemale20-24</v>
      </c>
      <c r="F149">
        <v>121</v>
      </c>
    </row>
    <row r="150" spans="2:6" x14ac:dyDescent="0.2">
      <c r="B150" t="s">
        <v>42</v>
      </c>
      <c r="C150" t="s">
        <v>48</v>
      </c>
      <c r="D150" s="201" t="s">
        <v>74</v>
      </c>
      <c r="E150" t="str">
        <f t="shared" si="2"/>
        <v>AMFemale25-29</v>
      </c>
      <c r="F150">
        <v>138</v>
      </c>
    </row>
    <row r="151" spans="2:6" x14ac:dyDescent="0.2">
      <c r="B151" t="s">
        <v>42</v>
      </c>
      <c r="C151" t="s">
        <v>48</v>
      </c>
      <c r="D151" s="201" t="s">
        <v>75</v>
      </c>
      <c r="E151" t="str">
        <f t="shared" si="2"/>
        <v>AMFemale30-34</v>
      </c>
      <c r="F151">
        <v>154</v>
      </c>
    </row>
    <row r="152" spans="2:6" x14ac:dyDescent="0.2">
      <c r="B152" t="s">
        <v>42</v>
      </c>
      <c r="C152" t="s">
        <v>48</v>
      </c>
      <c r="D152" s="201" t="s">
        <v>76</v>
      </c>
      <c r="E152" t="str">
        <f t="shared" si="2"/>
        <v>AMFemale35-39</v>
      </c>
      <c r="F152">
        <v>186</v>
      </c>
    </row>
    <row r="153" spans="2:6" x14ac:dyDescent="0.2">
      <c r="B153" t="s">
        <v>42</v>
      </c>
      <c r="C153" t="s">
        <v>48</v>
      </c>
      <c r="D153" s="201" t="s">
        <v>77</v>
      </c>
      <c r="E153" t="str">
        <f t="shared" si="2"/>
        <v>AMFemale40-44</v>
      </c>
      <c r="F153">
        <v>270</v>
      </c>
    </row>
    <row r="154" spans="2:6" x14ac:dyDescent="0.2">
      <c r="B154" t="s">
        <v>42</v>
      </c>
      <c r="C154" t="s">
        <v>48</v>
      </c>
      <c r="D154" s="201" t="s">
        <v>78</v>
      </c>
      <c r="E154" t="str">
        <f t="shared" si="2"/>
        <v>AMFemale45-49</v>
      </c>
      <c r="F154">
        <v>282</v>
      </c>
    </row>
    <row r="155" spans="2:6" x14ac:dyDescent="0.2">
      <c r="B155" t="s">
        <v>42</v>
      </c>
      <c r="C155" t="s">
        <v>48</v>
      </c>
      <c r="D155" s="201" t="s">
        <v>79</v>
      </c>
      <c r="E155" t="str">
        <f t="shared" si="2"/>
        <v>AMFemale50-54</v>
      </c>
      <c r="F155">
        <v>325</v>
      </c>
    </row>
    <row r="156" spans="2:6" x14ac:dyDescent="0.2">
      <c r="B156" t="s">
        <v>42</v>
      </c>
      <c r="C156" t="s">
        <v>48</v>
      </c>
      <c r="D156" s="201" t="s">
        <v>80</v>
      </c>
      <c r="E156" t="str">
        <f t="shared" si="2"/>
        <v>AMFemale55-59</v>
      </c>
      <c r="F156">
        <v>418</v>
      </c>
    </row>
    <row r="157" spans="2:6" x14ac:dyDescent="0.2">
      <c r="B157" t="s">
        <v>42</v>
      </c>
      <c r="C157" t="s">
        <v>48</v>
      </c>
      <c r="D157" s="201" t="s">
        <v>81</v>
      </c>
      <c r="E157" t="str">
        <f t="shared" si="2"/>
        <v>AMFemale60-64</v>
      </c>
      <c r="F157">
        <v>470</v>
      </c>
    </row>
    <row r="158" spans="2:6" x14ac:dyDescent="0.2">
      <c r="B158" t="s">
        <v>42</v>
      </c>
      <c r="C158" t="s">
        <v>48</v>
      </c>
      <c r="D158" s="201" t="s">
        <v>82</v>
      </c>
      <c r="E158" t="str">
        <f t="shared" si="2"/>
        <v>AMFemale65-69</v>
      </c>
      <c r="F158">
        <v>603</v>
      </c>
    </row>
    <row r="159" spans="2:6" x14ac:dyDescent="0.2">
      <c r="B159" t="s">
        <v>42</v>
      </c>
      <c r="C159" t="s">
        <v>48</v>
      </c>
      <c r="D159" s="201" t="s">
        <v>19</v>
      </c>
      <c r="E159" t="str">
        <f t="shared" si="2"/>
        <v>AMFemale70-74</v>
      </c>
      <c r="F159">
        <v>622</v>
      </c>
    </row>
    <row r="160" spans="2:6" x14ac:dyDescent="0.2">
      <c r="B160" t="s">
        <v>42</v>
      </c>
      <c r="C160" t="s">
        <v>48</v>
      </c>
      <c r="D160" s="201" t="s">
        <v>20</v>
      </c>
      <c r="E160" t="str">
        <f t="shared" si="2"/>
        <v>AMFemale75-79</v>
      </c>
      <c r="F160">
        <v>677</v>
      </c>
    </row>
    <row r="161" spans="2:6" x14ac:dyDescent="0.2">
      <c r="B161" t="s">
        <v>42</v>
      </c>
      <c r="C161" t="s">
        <v>48</v>
      </c>
      <c r="D161" s="201" t="s">
        <v>21</v>
      </c>
      <c r="E161" t="str">
        <f t="shared" si="2"/>
        <v>AMFemale80-84</v>
      </c>
      <c r="F161">
        <v>725</v>
      </c>
    </row>
    <row r="162" spans="2:6" x14ac:dyDescent="0.2">
      <c r="B162" t="s">
        <v>42</v>
      </c>
      <c r="C162" t="s">
        <v>48</v>
      </c>
      <c r="D162" s="201" t="s">
        <v>22</v>
      </c>
      <c r="E162" t="str">
        <f t="shared" si="2"/>
        <v>AMFemale85-89</v>
      </c>
      <c r="F162">
        <v>586</v>
      </c>
    </row>
    <row r="163" spans="2:6" x14ac:dyDescent="0.2">
      <c r="B163" t="s">
        <v>42</v>
      </c>
      <c r="C163" t="s">
        <v>48</v>
      </c>
      <c r="D163" s="201" t="s">
        <v>5</v>
      </c>
      <c r="E163" t="str">
        <f t="shared" si="2"/>
        <v>AMFemale90+</v>
      </c>
      <c r="F163">
        <v>699</v>
      </c>
    </row>
    <row r="164" spans="2:6" x14ac:dyDescent="0.2">
      <c r="B164" t="s">
        <v>42</v>
      </c>
      <c r="C164" t="s">
        <v>47</v>
      </c>
      <c r="D164" s="201">
        <v>0</v>
      </c>
      <c r="E164" t="str">
        <f t="shared" si="2"/>
        <v>AMMale0</v>
      </c>
      <c r="F164">
        <v>717</v>
      </c>
    </row>
    <row r="165" spans="2:6" x14ac:dyDescent="0.2">
      <c r="B165" t="s">
        <v>42</v>
      </c>
      <c r="C165" t="s">
        <v>47</v>
      </c>
      <c r="D165" s="232" t="s">
        <v>107</v>
      </c>
      <c r="E165" t="str">
        <f t="shared" si="2"/>
        <v>AMMale01-04</v>
      </c>
      <c r="F165">
        <v>131</v>
      </c>
    </row>
    <row r="166" spans="2:6" x14ac:dyDescent="0.2">
      <c r="B166" t="s">
        <v>42</v>
      </c>
      <c r="C166" t="s">
        <v>47</v>
      </c>
      <c r="D166" s="232" t="s">
        <v>106</v>
      </c>
      <c r="E166" t="str">
        <f t="shared" si="2"/>
        <v>AMMale05-09</v>
      </c>
      <c r="F166">
        <v>61</v>
      </c>
    </row>
    <row r="167" spans="2:6" x14ac:dyDescent="0.2">
      <c r="B167" t="s">
        <v>42</v>
      </c>
      <c r="C167" t="s">
        <v>47</v>
      </c>
      <c r="D167" s="232" t="s">
        <v>71</v>
      </c>
      <c r="E167" t="str">
        <f t="shared" si="2"/>
        <v>AMMale10-14</v>
      </c>
      <c r="F167">
        <v>106</v>
      </c>
    </row>
    <row r="168" spans="2:6" x14ac:dyDescent="0.2">
      <c r="B168" t="s">
        <v>42</v>
      </c>
      <c r="C168" t="s">
        <v>47</v>
      </c>
      <c r="D168" s="201" t="s">
        <v>72</v>
      </c>
      <c r="E168" t="str">
        <f t="shared" si="2"/>
        <v>AMMale15-19</v>
      </c>
      <c r="F168">
        <v>388</v>
      </c>
    </row>
    <row r="169" spans="2:6" x14ac:dyDescent="0.2">
      <c r="B169" t="s">
        <v>42</v>
      </c>
      <c r="C169" t="s">
        <v>47</v>
      </c>
      <c r="D169" s="201" t="s">
        <v>73</v>
      </c>
      <c r="E169" t="str">
        <f t="shared" si="2"/>
        <v>AMMale20-24</v>
      </c>
      <c r="F169">
        <v>633</v>
      </c>
    </row>
    <row r="170" spans="2:6" x14ac:dyDescent="0.2">
      <c r="B170" t="s">
        <v>42</v>
      </c>
      <c r="C170" t="s">
        <v>47</v>
      </c>
      <c r="D170" s="201" t="s">
        <v>74</v>
      </c>
      <c r="E170" t="str">
        <f t="shared" si="2"/>
        <v>AMMale25-29</v>
      </c>
      <c r="F170">
        <v>577</v>
      </c>
    </row>
    <row r="171" spans="2:6" x14ac:dyDescent="0.2">
      <c r="B171" t="s">
        <v>42</v>
      </c>
      <c r="C171" t="s">
        <v>47</v>
      </c>
      <c r="D171" s="201" t="s">
        <v>75</v>
      </c>
      <c r="E171" t="str">
        <f t="shared" si="2"/>
        <v>AMMale30-34</v>
      </c>
      <c r="F171">
        <v>489</v>
      </c>
    </row>
    <row r="172" spans="2:6" x14ac:dyDescent="0.2">
      <c r="B172" t="s">
        <v>42</v>
      </c>
      <c r="C172" t="s">
        <v>47</v>
      </c>
      <c r="D172" s="201" t="s">
        <v>76</v>
      </c>
      <c r="E172" t="str">
        <f t="shared" si="2"/>
        <v>AMMale35-39</v>
      </c>
      <c r="F172">
        <v>462</v>
      </c>
    </row>
    <row r="173" spans="2:6" x14ac:dyDescent="0.2">
      <c r="B173" t="s">
        <v>42</v>
      </c>
      <c r="C173" t="s">
        <v>47</v>
      </c>
      <c r="D173" s="201" t="s">
        <v>77</v>
      </c>
      <c r="E173" t="str">
        <f t="shared" si="2"/>
        <v>AMMale40-44</v>
      </c>
      <c r="F173">
        <v>458</v>
      </c>
    </row>
    <row r="174" spans="2:6" x14ac:dyDescent="0.2">
      <c r="B174" t="s">
        <v>42</v>
      </c>
      <c r="C174" t="s">
        <v>47</v>
      </c>
      <c r="D174" s="201" t="s">
        <v>78</v>
      </c>
      <c r="E174" t="str">
        <f t="shared" si="2"/>
        <v>AMMale45-49</v>
      </c>
      <c r="F174">
        <v>463</v>
      </c>
    </row>
    <row r="175" spans="2:6" x14ac:dyDescent="0.2">
      <c r="B175" t="s">
        <v>42</v>
      </c>
      <c r="C175" t="s">
        <v>47</v>
      </c>
      <c r="D175" s="201" t="s">
        <v>79</v>
      </c>
      <c r="E175" t="str">
        <f t="shared" si="2"/>
        <v>AMMale50-54</v>
      </c>
      <c r="F175">
        <v>550</v>
      </c>
    </row>
    <row r="176" spans="2:6" x14ac:dyDescent="0.2">
      <c r="B176" t="s">
        <v>42</v>
      </c>
      <c r="C176" t="s">
        <v>47</v>
      </c>
      <c r="D176" s="201" t="s">
        <v>80</v>
      </c>
      <c r="E176" t="str">
        <f t="shared" si="2"/>
        <v>AMMale55-59</v>
      </c>
      <c r="F176">
        <v>687</v>
      </c>
    </row>
    <row r="177" spans="2:6" x14ac:dyDescent="0.2">
      <c r="B177" t="s">
        <v>42</v>
      </c>
      <c r="C177" t="s">
        <v>47</v>
      </c>
      <c r="D177" s="201" t="s">
        <v>81</v>
      </c>
      <c r="E177" t="str">
        <f t="shared" si="2"/>
        <v>AMMale60-64</v>
      </c>
      <c r="F177">
        <v>835</v>
      </c>
    </row>
    <row r="178" spans="2:6" x14ac:dyDescent="0.2">
      <c r="B178" t="s">
        <v>42</v>
      </c>
      <c r="C178" t="s">
        <v>47</v>
      </c>
      <c r="D178" s="201" t="s">
        <v>82</v>
      </c>
      <c r="E178" t="str">
        <f t="shared" si="2"/>
        <v>AMMale65-69</v>
      </c>
      <c r="F178">
        <v>904</v>
      </c>
    </row>
    <row r="179" spans="2:6" x14ac:dyDescent="0.2">
      <c r="B179" t="s">
        <v>42</v>
      </c>
      <c r="C179" t="s">
        <v>47</v>
      </c>
      <c r="D179" s="201" t="s">
        <v>19</v>
      </c>
      <c r="E179" t="str">
        <f t="shared" si="2"/>
        <v>AMMale70-74</v>
      </c>
      <c r="F179">
        <v>896</v>
      </c>
    </row>
    <row r="180" spans="2:6" x14ac:dyDescent="0.2">
      <c r="B180" t="s">
        <v>42</v>
      </c>
      <c r="C180" t="s">
        <v>47</v>
      </c>
      <c r="D180" s="201" t="s">
        <v>20</v>
      </c>
      <c r="E180" t="str">
        <f t="shared" si="2"/>
        <v>AMMale75-79</v>
      </c>
      <c r="F180">
        <v>896</v>
      </c>
    </row>
    <row r="181" spans="2:6" x14ac:dyDescent="0.2">
      <c r="B181" t="s">
        <v>42</v>
      </c>
      <c r="C181" t="s">
        <v>47</v>
      </c>
      <c r="D181" s="201" t="s">
        <v>21</v>
      </c>
      <c r="E181" t="str">
        <f t="shared" si="2"/>
        <v>AMMale80-84</v>
      </c>
      <c r="F181">
        <v>783</v>
      </c>
    </row>
    <row r="182" spans="2:6" x14ac:dyDescent="0.2">
      <c r="B182" t="s">
        <v>42</v>
      </c>
      <c r="C182" t="s">
        <v>47</v>
      </c>
      <c r="D182" s="201" t="s">
        <v>22</v>
      </c>
      <c r="E182" t="str">
        <f t="shared" si="2"/>
        <v>AMMale85-89</v>
      </c>
      <c r="F182">
        <v>575</v>
      </c>
    </row>
    <row r="183" spans="2:6" x14ac:dyDescent="0.2">
      <c r="B183" t="s">
        <v>42</v>
      </c>
      <c r="C183" t="s">
        <v>47</v>
      </c>
      <c r="D183" s="201" t="s">
        <v>5</v>
      </c>
      <c r="E183" t="str">
        <f t="shared" si="2"/>
        <v>AMMale90+</v>
      </c>
      <c r="F183">
        <v>523</v>
      </c>
    </row>
    <row r="184" spans="2:6" x14ac:dyDescent="0.2">
      <c r="B184" t="s">
        <v>45</v>
      </c>
      <c r="C184" t="s">
        <v>48</v>
      </c>
      <c r="D184" s="201">
        <v>0</v>
      </c>
      <c r="E184" t="str">
        <f t="shared" si="2"/>
        <v>APFemale0</v>
      </c>
      <c r="F184">
        <v>130</v>
      </c>
    </row>
    <row r="185" spans="2:6" x14ac:dyDescent="0.2">
      <c r="B185" t="s">
        <v>45</v>
      </c>
      <c r="C185" t="s">
        <v>48</v>
      </c>
      <c r="D185" s="232" t="s">
        <v>107</v>
      </c>
      <c r="E185" t="str">
        <f t="shared" si="2"/>
        <v>APFemale01-04</v>
      </c>
      <c r="F185">
        <v>28</v>
      </c>
    </row>
    <row r="186" spans="2:6" x14ac:dyDescent="0.2">
      <c r="B186" t="s">
        <v>45</v>
      </c>
      <c r="C186" t="s">
        <v>48</v>
      </c>
      <c r="D186" s="232" t="s">
        <v>106</v>
      </c>
      <c r="E186" t="str">
        <f t="shared" si="2"/>
        <v>APFemale05-09</v>
      </c>
      <c r="F186">
        <v>13</v>
      </c>
    </row>
    <row r="187" spans="2:6" x14ac:dyDescent="0.2">
      <c r="B187" t="s">
        <v>45</v>
      </c>
      <c r="C187" t="s">
        <v>48</v>
      </c>
      <c r="D187" s="232" t="s">
        <v>71</v>
      </c>
      <c r="E187" t="str">
        <f t="shared" si="2"/>
        <v>APFemale10-14</v>
      </c>
      <c r="F187">
        <v>14</v>
      </c>
    </row>
    <row r="188" spans="2:6" x14ac:dyDescent="0.2">
      <c r="B188" t="s">
        <v>45</v>
      </c>
      <c r="C188" t="s">
        <v>48</v>
      </c>
      <c r="D188" s="201" t="s">
        <v>72</v>
      </c>
      <c r="E188" t="str">
        <f t="shared" si="2"/>
        <v>APFemale15-19</v>
      </c>
      <c r="F188">
        <v>20</v>
      </c>
    </row>
    <row r="189" spans="2:6" x14ac:dyDescent="0.2">
      <c r="B189" t="s">
        <v>45</v>
      </c>
      <c r="C189" t="s">
        <v>48</v>
      </c>
      <c r="D189" s="201" t="s">
        <v>73</v>
      </c>
      <c r="E189" t="str">
        <f t="shared" si="2"/>
        <v>APFemale20-24</v>
      </c>
      <c r="F189">
        <v>28</v>
      </c>
    </row>
    <row r="190" spans="2:6" x14ac:dyDescent="0.2">
      <c r="B190" t="s">
        <v>45</v>
      </c>
      <c r="C190" t="s">
        <v>48</v>
      </c>
      <c r="D190" s="201" t="s">
        <v>74</v>
      </c>
      <c r="E190" t="str">
        <f t="shared" si="2"/>
        <v>APFemale25-29</v>
      </c>
      <c r="F190">
        <v>24</v>
      </c>
    </row>
    <row r="191" spans="2:6" x14ac:dyDescent="0.2">
      <c r="B191" t="s">
        <v>45</v>
      </c>
      <c r="C191" t="s">
        <v>48</v>
      </c>
      <c r="D191" s="201" t="s">
        <v>75</v>
      </c>
      <c r="E191" t="str">
        <f t="shared" si="2"/>
        <v>APFemale30-34</v>
      </c>
      <c r="F191">
        <v>26</v>
      </c>
    </row>
    <row r="192" spans="2:6" x14ac:dyDescent="0.2">
      <c r="B192" t="s">
        <v>45</v>
      </c>
      <c r="C192" t="s">
        <v>48</v>
      </c>
      <c r="D192" s="201" t="s">
        <v>76</v>
      </c>
      <c r="E192" t="str">
        <f t="shared" si="2"/>
        <v>APFemale35-39</v>
      </c>
      <c r="F192">
        <v>39</v>
      </c>
    </row>
    <row r="193" spans="2:6" x14ac:dyDescent="0.2">
      <c r="B193" t="s">
        <v>45</v>
      </c>
      <c r="C193" t="s">
        <v>48</v>
      </c>
      <c r="D193" s="201" t="s">
        <v>77</v>
      </c>
      <c r="E193" t="str">
        <f t="shared" si="2"/>
        <v>APFemale40-44</v>
      </c>
      <c r="F193">
        <v>54</v>
      </c>
    </row>
    <row r="194" spans="2:6" x14ac:dyDescent="0.2">
      <c r="B194" t="s">
        <v>45</v>
      </c>
      <c r="C194" t="s">
        <v>48</v>
      </c>
      <c r="D194" s="201" t="s">
        <v>78</v>
      </c>
      <c r="E194" t="str">
        <f t="shared" si="2"/>
        <v>APFemale45-49</v>
      </c>
      <c r="F194">
        <v>53</v>
      </c>
    </row>
    <row r="195" spans="2:6" x14ac:dyDescent="0.2">
      <c r="B195" t="s">
        <v>45</v>
      </c>
      <c r="C195" t="s">
        <v>48</v>
      </c>
      <c r="D195" s="201" t="s">
        <v>79</v>
      </c>
      <c r="E195" t="str">
        <f t="shared" si="2"/>
        <v>APFemale50-54</v>
      </c>
      <c r="F195">
        <v>73</v>
      </c>
    </row>
    <row r="196" spans="2:6" x14ac:dyDescent="0.2">
      <c r="B196" t="s">
        <v>45</v>
      </c>
      <c r="C196" t="s">
        <v>48</v>
      </c>
      <c r="D196" s="201" t="s">
        <v>80</v>
      </c>
      <c r="E196" t="str">
        <f t="shared" ref="E196:E259" si="3">_xlfn.CONCAT(B196,C196,D196)</f>
        <v>APFemale55-59</v>
      </c>
      <c r="F196">
        <v>80</v>
      </c>
    </row>
    <row r="197" spans="2:6" x14ac:dyDescent="0.2">
      <c r="B197" t="s">
        <v>45</v>
      </c>
      <c r="C197" t="s">
        <v>48</v>
      </c>
      <c r="D197" s="201" t="s">
        <v>81</v>
      </c>
      <c r="E197" t="str">
        <f t="shared" si="3"/>
        <v>APFemale60-64</v>
      </c>
      <c r="F197">
        <v>91</v>
      </c>
    </row>
    <row r="198" spans="2:6" x14ac:dyDescent="0.2">
      <c r="B198" t="s">
        <v>45</v>
      </c>
      <c r="C198" t="s">
        <v>48</v>
      </c>
      <c r="D198" s="201" t="s">
        <v>82</v>
      </c>
      <c r="E198" t="str">
        <f t="shared" si="3"/>
        <v>APFemale65-69</v>
      </c>
      <c r="F198">
        <v>106</v>
      </c>
    </row>
    <row r="199" spans="2:6" x14ac:dyDescent="0.2">
      <c r="B199" t="s">
        <v>45</v>
      </c>
      <c r="C199" t="s">
        <v>48</v>
      </c>
      <c r="D199" s="201" t="s">
        <v>19</v>
      </c>
      <c r="E199" t="str">
        <f t="shared" si="3"/>
        <v>APFemale70-74</v>
      </c>
      <c r="F199">
        <v>111</v>
      </c>
    </row>
    <row r="200" spans="2:6" x14ac:dyDescent="0.2">
      <c r="B200" t="s">
        <v>45</v>
      </c>
      <c r="C200" t="s">
        <v>48</v>
      </c>
      <c r="D200" s="201" t="s">
        <v>20</v>
      </c>
      <c r="E200" t="str">
        <f t="shared" si="3"/>
        <v>APFemale75-79</v>
      </c>
      <c r="F200">
        <v>118</v>
      </c>
    </row>
    <row r="201" spans="2:6" x14ac:dyDescent="0.2">
      <c r="B201" t="s">
        <v>45</v>
      </c>
      <c r="C201" t="s">
        <v>48</v>
      </c>
      <c r="D201" s="201" t="s">
        <v>21</v>
      </c>
      <c r="E201" t="str">
        <f t="shared" si="3"/>
        <v>APFemale80-84</v>
      </c>
      <c r="F201">
        <v>126</v>
      </c>
    </row>
    <row r="202" spans="2:6" x14ac:dyDescent="0.2">
      <c r="B202" t="s">
        <v>45</v>
      </c>
      <c r="C202" t="s">
        <v>48</v>
      </c>
      <c r="D202" s="201" t="s">
        <v>22</v>
      </c>
      <c r="E202" t="str">
        <f t="shared" si="3"/>
        <v>APFemale85-89</v>
      </c>
      <c r="F202">
        <v>115</v>
      </c>
    </row>
    <row r="203" spans="2:6" x14ac:dyDescent="0.2">
      <c r="B203" t="s">
        <v>45</v>
      </c>
      <c r="C203" t="s">
        <v>48</v>
      </c>
      <c r="D203" s="201" t="s">
        <v>5</v>
      </c>
      <c r="E203" t="str">
        <f t="shared" si="3"/>
        <v>APFemale90+</v>
      </c>
      <c r="F203">
        <v>140</v>
      </c>
    </row>
    <row r="204" spans="2:6" x14ac:dyDescent="0.2">
      <c r="B204" t="s">
        <v>45</v>
      </c>
      <c r="C204" t="s">
        <v>47</v>
      </c>
      <c r="D204" s="201">
        <v>0</v>
      </c>
      <c r="E204" t="str">
        <f t="shared" si="3"/>
        <v>APMale0</v>
      </c>
      <c r="F204">
        <v>158</v>
      </c>
    </row>
    <row r="205" spans="2:6" x14ac:dyDescent="0.2">
      <c r="B205" t="s">
        <v>45</v>
      </c>
      <c r="C205" t="s">
        <v>47</v>
      </c>
      <c r="D205" s="232" t="s">
        <v>107</v>
      </c>
      <c r="E205" t="str">
        <f t="shared" si="3"/>
        <v>APMale01-04</v>
      </c>
      <c r="F205">
        <v>30</v>
      </c>
    </row>
    <row r="206" spans="2:6" x14ac:dyDescent="0.2">
      <c r="B206" t="s">
        <v>45</v>
      </c>
      <c r="C206" t="s">
        <v>47</v>
      </c>
      <c r="D206" s="232" t="s">
        <v>106</v>
      </c>
      <c r="E206" t="str">
        <f t="shared" si="3"/>
        <v>APMale05-09</v>
      </c>
      <c r="F206">
        <v>16</v>
      </c>
    </row>
    <row r="207" spans="2:6" x14ac:dyDescent="0.2">
      <c r="B207" t="s">
        <v>45</v>
      </c>
      <c r="C207" t="s">
        <v>47</v>
      </c>
      <c r="D207" s="232" t="s">
        <v>71</v>
      </c>
      <c r="E207" t="str">
        <f t="shared" si="3"/>
        <v>APMale10-14</v>
      </c>
      <c r="F207">
        <v>17</v>
      </c>
    </row>
    <row r="208" spans="2:6" x14ac:dyDescent="0.2">
      <c r="B208" t="s">
        <v>45</v>
      </c>
      <c r="C208" t="s">
        <v>47</v>
      </c>
      <c r="D208" s="201" t="s">
        <v>72</v>
      </c>
      <c r="E208" t="str">
        <f t="shared" si="3"/>
        <v>APMale15-19</v>
      </c>
      <c r="F208">
        <v>136</v>
      </c>
    </row>
    <row r="209" spans="2:6" x14ac:dyDescent="0.2">
      <c r="B209" t="s">
        <v>45</v>
      </c>
      <c r="C209" t="s">
        <v>47</v>
      </c>
      <c r="D209" s="201" t="s">
        <v>73</v>
      </c>
      <c r="E209" t="str">
        <f t="shared" si="3"/>
        <v>APMale20-24</v>
      </c>
      <c r="F209">
        <v>155</v>
      </c>
    </row>
    <row r="210" spans="2:6" x14ac:dyDescent="0.2">
      <c r="B210" t="s">
        <v>45</v>
      </c>
      <c r="C210" t="s">
        <v>47</v>
      </c>
      <c r="D210" s="201" t="s">
        <v>74</v>
      </c>
      <c r="E210" t="str">
        <f t="shared" si="3"/>
        <v>APMale25-29</v>
      </c>
      <c r="F210">
        <v>96</v>
      </c>
    </row>
    <row r="211" spans="2:6" x14ac:dyDescent="0.2">
      <c r="B211" t="s">
        <v>45</v>
      </c>
      <c r="C211" t="s">
        <v>47</v>
      </c>
      <c r="D211" s="201" t="s">
        <v>75</v>
      </c>
      <c r="E211" t="str">
        <f t="shared" si="3"/>
        <v>APMale30-34</v>
      </c>
      <c r="F211">
        <v>89</v>
      </c>
    </row>
    <row r="212" spans="2:6" x14ac:dyDescent="0.2">
      <c r="B212" t="s">
        <v>45</v>
      </c>
      <c r="C212" t="s">
        <v>47</v>
      </c>
      <c r="D212" s="201" t="s">
        <v>76</v>
      </c>
      <c r="E212" t="str">
        <f t="shared" si="3"/>
        <v>APMale35-39</v>
      </c>
      <c r="F212">
        <v>72</v>
      </c>
    </row>
    <row r="213" spans="2:6" x14ac:dyDescent="0.2">
      <c r="B213" t="s">
        <v>45</v>
      </c>
      <c r="C213" t="s">
        <v>47</v>
      </c>
      <c r="D213" s="201" t="s">
        <v>77</v>
      </c>
      <c r="E213" t="str">
        <f t="shared" si="3"/>
        <v>APMale40-44</v>
      </c>
      <c r="F213">
        <v>78</v>
      </c>
    </row>
    <row r="214" spans="2:6" x14ac:dyDescent="0.2">
      <c r="B214" t="s">
        <v>45</v>
      </c>
      <c r="C214" t="s">
        <v>47</v>
      </c>
      <c r="D214" s="201" t="s">
        <v>78</v>
      </c>
      <c r="E214" t="str">
        <f t="shared" si="3"/>
        <v>APMale45-49</v>
      </c>
      <c r="F214">
        <v>91</v>
      </c>
    </row>
    <row r="215" spans="2:6" x14ac:dyDescent="0.2">
      <c r="B215" t="s">
        <v>45</v>
      </c>
      <c r="C215" t="s">
        <v>47</v>
      </c>
      <c r="D215" s="201" t="s">
        <v>79</v>
      </c>
      <c r="E215" t="str">
        <f t="shared" si="3"/>
        <v>APMale50-54</v>
      </c>
      <c r="F215">
        <v>108</v>
      </c>
    </row>
    <row r="216" spans="2:6" x14ac:dyDescent="0.2">
      <c r="B216" t="s">
        <v>45</v>
      </c>
      <c r="C216" t="s">
        <v>47</v>
      </c>
      <c r="D216" s="201" t="s">
        <v>80</v>
      </c>
      <c r="E216" t="str">
        <f t="shared" si="3"/>
        <v>APMale55-59</v>
      </c>
      <c r="F216">
        <v>141</v>
      </c>
    </row>
    <row r="217" spans="2:6" x14ac:dyDescent="0.2">
      <c r="B217" t="s">
        <v>45</v>
      </c>
      <c r="C217" t="s">
        <v>47</v>
      </c>
      <c r="D217" s="201" t="s">
        <v>81</v>
      </c>
      <c r="E217" t="str">
        <f t="shared" si="3"/>
        <v>APMale60-64</v>
      </c>
      <c r="F217">
        <v>164</v>
      </c>
    </row>
    <row r="218" spans="2:6" x14ac:dyDescent="0.2">
      <c r="B218" t="s">
        <v>45</v>
      </c>
      <c r="C218" t="s">
        <v>47</v>
      </c>
      <c r="D218" s="201" t="s">
        <v>82</v>
      </c>
      <c r="E218" t="str">
        <f t="shared" si="3"/>
        <v>APMale65-69</v>
      </c>
      <c r="F218">
        <v>160</v>
      </c>
    </row>
    <row r="219" spans="2:6" x14ac:dyDescent="0.2">
      <c r="B219" t="s">
        <v>45</v>
      </c>
      <c r="C219" t="s">
        <v>47</v>
      </c>
      <c r="D219" s="201" t="s">
        <v>19</v>
      </c>
      <c r="E219" t="str">
        <f t="shared" si="3"/>
        <v>APMale70-74</v>
      </c>
      <c r="F219">
        <v>162</v>
      </c>
    </row>
    <row r="220" spans="2:6" x14ac:dyDescent="0.2">
      <c r="B220" t="s">
        <v>45</v>
      </c>
      <c r="C220" t="s">
        <v>47</v>
      </c>
      <c r="D220" s="201" t="s">
        <v>20</v>
      </c>
      <c r="E220" t="str">
        <f t="shared" si="3"/>
        <v>APMale75-79</v>
      </c>
      <c r="F220">
        <v>151</v>
      </c>
    </row>
    <row r="221" spans="2:6" x14ac:dyDescent="0.2">
      <c r="B221" t="s">
        <v>45</v>
      </c>
      <c r="C221" t="s">
        <v>47</v>
      </c>
      <c r="D221" s="201" t="s">
        <v>21</v>
      </c>
      <c r="E221" t="str">
        <f t="shared" si="3"/>
        <v>APMale80-84</v>
      </c>
      <c r="F221">
        <v>122</v>
      </c>
    </row>
    <row r="222" spans="2:6" x14ac:dyDescent="0.2">
      <c r="B222" t="s">
        <v>45</v>
      </c>
      <c r="C222" t="s">
        <v>47</v>
      </c>
      <c r="D222" s="201" t="s">
        <v>22</v>
      </c>
      <c r="E222" t="str">
        <f t="shared" si="3"/>
        <v>APMale85-89</v>
      </c>
      <c r="F222">
        <v>98</v>
      </c>
    </row>
    <row r="223" spans="2:6" x14ac:dyDescent="0.2">
      <c r="B223" t="s">
        <v>45</v>
      </c>
      <c r="C223" t="s">
        <v>47</v>
      </c>
      <c r="D223" s="201" t="s">
        <v>5</v>
      </c>
      <c r="E223" t="str">
        <f t="shared" si="3"/>
        <v>APMale90+</v>
      </c>
      <c r="F223">
        <v>72</v>
      </c>
    </row>
    <row r="224" spans="2:6" x14ac:dyDescent="0.2">
      <c r="B224" t="s">
        <v>58</v>
      </c>
      <c r="C224" t="s">
        <v>48</v>
      </c>
      <c r="D224" s="201">
        <v>0</v>
      </c>
      <c r="E224" t="str">
        <f t="shared" si="3"/>
        <v>BAFemale0</v>
      </c>
      <c r="F224">
        <v>1269</v>
      </c>
    </row>
    <row r="225" spans="2:6" x14ac:dyDescent="0.2">
      <c r="B225" t="s">
        <v>58</v>
      </c>
      <c r="C225" t="s">
        <v>48</v>
      </c>
      <c r="D225" s="232" t="s">
        <v>107</v>
      </c>
      <c r="E225" t="str">
        <f t="shared" si="3"/>
        <v>BAFemale01-04</v>
      </c>
      <c r="F225">
        <v>184</v>
      </c>
    </row>
    <row r="226" spans="2:6" x14ac:dyDescent="0.2">
      <c r="B226" t="s">
        <v>58</v>
      </c>
      <c r="C226" t="s">
        <v>48</v>
      </c>
      <c r="D226" s="232" t="s">
        <v>106</v>
      </c>
      <c r="E226" t="str">
        <f t="shared" si="3"/>
        <v>BAFemale05-09</v>
      </c>
      <c r="F226">
        <v>107</v>
      </c>
    </row>
    <row r="227" spans="2:6" x14ac:dyDescent="0.2">
      <c r="B227" t="s">
        <v>58</v>
      </c>
      <c r="C227" t="s">
        <v>48</v>
      </c>
      <c r="D227" s="232" t="s">
        <v>71</v>
      </c>
      <c r="E227" t="str">
        <f t="shared" si="3"/>
        <v>BAFemale10-14</v>
      </c>
      <c r="F227">
        <v>141</v>
      </c>
    </row>
    <row r="228" spans="2:6" x14ac:dyDescent="0.2">
      <c r="B228" t="s">
        <v>58</v>
      </c>
      <c r="C228" t="s">
        <v>48</v>
      </c>
      <c r="D228" s="201" t="s">
        <v>72</v>
      </c>
      <c r="E228" t="str">
        <f t="shared" si="3"/>
        <v>BAFemale15-19</v>
      </c>
      <c r="F228">
        <v>276</v>
      </c>
    </row>
    <row r="229" spans="2:6" x14ac:dyDescent="0.2">
      <c r="B229" t="s">
        <v>58</v>
      </c>
      <c r="C229" t="s">
        <v>48</v>
      </c>
      <c r="D229" s="201" t="s">
        <v>73</v>
      </c>
      <c r="E229" t="str">
        <f t="shared" si="3"/>
        <v>BAFemale20-24</v>
      </c>
      <c r="F229">
        <v>339</v>
      </c>
    </row>
    <row r="230" spans="2:6" x14ac:dyDescent="0.2">
      <c r="B230" t="s">
        <v>58</v>
      </c>
      <c r="C230" t="s">
        <v>48</v>
      </c>
      <c r="D230" s="201" t="s">
        <v>74</v>
      </c>
      <c r="E230" t="str">
        <f t="shared" si="3"/>
        <v>BAFemale25-29</v>
      </c>
      <c r="F230">
        <v>418</v>
      </c>
    </row>
    <row r="231" spans="2:6" x14ac:dyDescent="0.2">
      <c r="B231" t="s">
        <v>58</v>
      </c>
      <c r="C231" t="s">
        <v>48</v>
      </c>
      <c r="D231" s="201" t="s">
        <v>75</v>
      </c>
      <c r="E231" t="str">
        <f t="shared" si="3"/>
        <v>BAFemale30-34</v>
      </c>
      <c r="F231">
        <v>572</v>
      </c>
    </row>
    <row r="232" spans="2:6" x14ac:dyDescent="0.2">
      <c r="B232" t="s">
        <v>58</v>
      </c>
      <c r="C232" t="s">
        <v>48</v>
      </c>
      <c r="D232" s="201" t="s">
        <v>76</v>
      </c>
      <c r="E232" t="str">
        <f t="shared" si="3"/>
        <v>BAFemale35-39</v>
      </c>
      <c r="F232">
        <v>821</v>
      </c>
    </row>
    <row r="233" spans="2:6" x14ac:dyDescent="0.2">
      <c r="B233" t="s">
        <v>58</v>
      </c>
      <c r="C233" t="s">
        <v>48</v>
      </c>
      <c r="D233" s="201" t="s">
        <v>77</v>
      </c>
      <c r="E233" t="str">
        <f t="shared" si="3"/>
        <v>BAFemale40-44</v>
      </c>
      <c r="F233">
        <v>1147</v>
      </c>
    </row>
    <row r="234" spans="2:6" x14ac:dyDescent="0.2">
      <c r="B234" t="s">
        <v>58</v>
      </c>
      <c r="C234" t="s">
        <v>48</v>
      </c>
      <c r="D234" s="201" t="s">
        <v>78</v>
      </c>
      <c r="E234" t="str">
        <f t="shared" si="3"/>
        <v>BAFemale45-49</v>
      </c>
      <c r="F234">
        <v>1214</v>
      </c>
    </row>
    <row r="235" spans="2:6" x14ac:dyDescent="0.2">
      <c r="B235" t="s">
        <v>58</v>
      </c>
      <c r="C235" t="s">
        <v>48</v>
      </c>
      <c r="D235" s="201" t="s">
        <v>79</v>
      </c>
      <c r="E235" t="str">
        <f t="shared" si="3"/>
        <v>BAFemale50-54</v>
      </c>
      <c r="F235">
        <v>1730</v>
      </c>
    </row>
    <row r="236" spans="2:6" x14ac:dyDescent="0.2">
      <c r="B236" t="s">
        <v>58</v>
      </c>
      <c r="C236" t="s">
        <v>48</v>
      </c>
      <c r="D236" s="201" t="s">
        <v>80</v>
      </c>
      <c r="E236" t="str">
        <f t="shared" si="3"/>
        <v>BAFemale55-59</v>
      </c>
      <c r="F236">
        <v>2129</v>
      </c>
    </row>
    <row r="237" spans="2:6" x14ac:dyDescent="0.2">
      <c r="B237" t="s">
        <v>58</v>
      </c>
      <c r="C237" t="s">
        <v>48</v>
      </c>
      <c r="D237" s="201" t="s">
        <v>81</v>
      </c>
      <c r="E237" t="str">
        <f t="shared" si="3"/>
        <v>BAFemale60-64</v>
      </c>
      <c r="F237">
        <v>2658</v>
      </c>
    </row>
    <row r="238" spans="2:6" x14ac:dyDescent="0.2">
      <c r="B238" t="s">
        <v>58</v>
      </c>
      <c r="C238" t="s">
        <v>48</v>
      </c>
      <c r="D238" s="201" t="s">
        <v>82</v>
      </c>
      <c r="E238" t="str">
        <f t="shared" si="3"/>
        <v>BAFemale65-69</v>
      </c>
      <c r="F238">
        <v>3182</v>
      </c>
    </row>
    <row r="239" spans="2:6" x14ac:dyDescent="0.2">
      <c r="B239" t="s">
        <v>58</v>
      </c>
      <c r="C239" t="s">
        <v>48</v>
      </c>
      <c r="D239" s="201" t="s">
        <v>19</v>
      </c>
      <c r="E239" t="str">
        <f t="shared" si="3"/>
        <v>BAFemale70-74</v>
      </c>
      <c r="F239">
        <v>3533</v>
      </c>
    </row>
    <row r="240" spans="2:6" x14ac:dyDescent="0.2">
      <c r="B240" t="s">
        <v>58</v>
      </c>
      <c r="C240" t="s">
        <v>48</v>
      </c>
      <c r="D240" s="201" t="s">
        <v>20</v>
      </c>
      <c r="E240" t="str">
        <f t="shared" si="3"/>
        <v>BAFemale75-79</v>
      </c>
      <c r="F240">
        <v>4354</v>
      </c>
    </row>
    <row r="241" spans="2:6" x14ac:dyDescent="0.2">
      <c r="B241" t="s">
        <v>58</v>
      </c>
      <c r="C241" t="s">
        <v>48</v>
      </c>
      <c r="D241" s="201" t="s">
        <v>21</v>
      </c>
      <c r="E241" t="str">
        <f t="shared" si="3"/>
        <v>BAFemale80-84</v>
      </c>
      <c r="F241">
        <v>4766</v>
      </c>
    </row>
    <row r="242" spans="2:6" x14ac:dyDescent="0.2">
      <c r="B242" t="s">
        <v>58</v>
      </c>
      <c r="C242" t="s">
        <v>48</v>
      </c>
      <c r="D242" s="201" t="s">
        <v>22</v>
      </c>
      <c r="E242" t="str">
        <f t="shared" si="3"/>
        <v>BAFemale85-89</v>
      </c>
      <c r="F242">
        <v>4516</v>
      </c>
    </row>
    <row r="243" spans="2:6" x14ac:dyDescent="0.2">
      <c r="B243" t="s">
        <v>58</v>
      </c>
      <c r="C243" t="s">
        <v>48</v>
      </c>
      <c r="D243" s="201" t="s">
        <v>5</v>
      </c>
      <c r="E243" t="str">
        <f t="shared" si="3"/>
        <v>BAFemale90+</v>
      </c>
      <c r="F243">
        <v>6255</v>
      </c>
    </row>
    <row r="244" spans="2:6" x14ac:dyDescent="0.2">
      <c r="B244" t="s">
        <v>58</v>
      </c>
      <c r="C244" t="s">
        <v>47</v>
      </c>
      <c r="D244" s="201">
        <v>0</v>
      </c>
      <c r="E244" t="str">
        <f t="shared" si="3"/>
        <v>BAMale0</v>
      </c>
      <c r="F244">
        <v>1666</v>
      </c>
    </row>
    <row r="245" spans="2:6" x14ac:dyDescent="0.2">
      <c r="B245" t="s">
        <v>58</v>
      </c>
      <c r="C245" t="s">
        <v>47</v>
      </c>
      <c r="D245" s="232" t="s">
        <v>107</v>
      </c>
      <c r="E245" t="str">
        <f t="shared" si="3"/>
        <v>BAMale01-04</v>
      </c>
      <c r="F245">
        <v>226</v>
      </c>
    </row>
    <row r="246" spans="2:6" x14ac:dyDescent="0.2">
      <c r="B246" t="s">
        <v>58</v>
      </c>
      <c r="C246" t="s">
        <v>47</v>
      </c>
      <c r="D246" s="232" t="s">
        <v>106</v>
      </c>
      <c r="E246" t="str">
        <f t="shared" si="3"/>
        <v>BAMale05-09</v>
      </c>
      <c r="F246">
        <v>144</v>
      </c>
    </row>
    <row r="247" spans="2:6" x14ac:dyDescent="0.2">
      <c r="B247" t="s">
        <v>58</v>
      </c>
      <c r="C247" t="s">
        <v>47</v>
      </c>
      <c r="D247" s="232" t="s">
        <v>71</v>
      </c>
      <c r="E247" t="str">
        <f t="shared" si="3"/>
        <v>BAMale10-14</v>
      </c>
      <c r="F247">
        <v>237</v>
      </c>
    </row>
    <row r="248" spans="2:6" x14ac:dyDescent="0.2">
      <c r="B248" t="s">
        <v>58</v>
      </c>
      <c r="C248" t="s">
        <v>47</v>
      </c>
      <c r="D248" s="201" t="s">
        <v>72</v>
      </c>
      <c r="E248" t="str">
        <f t="shared" si="3"/>
        <v>BAMale15-19</v>
      </c>
      <c r="F248">
        <v>1554</v>
      </c>
    </row>
    <row r="249" spans="2:6" x14ac:dyDescent="0.2">
      <c r="B249" t="s">
        <v>58</v>
      </c>
      <c r="C249" t="s">
        <v>47</v>
      </c>
      <c r="D249" s="201" t="s">
        <v>73</v>
      </c>
      <c r="E249" t="str">
        <f t="shared" si="3"/>
        <v>BAMale20-24</v>
      </c>
      <c r="F249">
        <v>2330</v>
      </c>
    </row>
    <row r="250" spans="2:6" x14ac:dyDescent="0.2">
      <c r="B250" t="s">
        <v>58</v>
      </c>
      <c r="C250" t="s">
        <v>47</v>
      </c>
      <c r="D250" s="201" t="s">
        <v>74</v>
      </c>
      <c r="E250" t="str">
        <f t="shared" si="3"/>
        <v>BAMale25-29</v>
      </c>
      <c r="F250">
        <v>1820</v>
      </c>
    </row>
    <row r="251" spans="2:6" x14ac:dyDescent="0.2">
      <c r="B251" t="s">
        <v>58</v>
      </c>
      <c r="C251" t="s">
        <v>47</v>
      </c>
      <c r="D251" s="201" t="s">
        <v>75</v>
      </c>
      <c r="E251" t="str">
        <f t="shared" si="3"/>
        <v>BAMale30-34</v>
      </c>
      <c r="F251">
        <v>1842</v>
      </c>
    </row>
    <row r="252" spans="2:6" x14ac:dyDescent="0.2">
      <c r="B252" t="s">
        <v>58</v>
      </c>
      <c r="C252" t="s">
        <v>47</v>
      </c>
      <c r="D252" s="201" t="s">
        <v>76</v>
      </c>
      <c r="E252" t="str">
        <f t="shared" si="3"/>
        <v>BAMale35-39</v>
      </c>
      <c r="F252">
        <v>2008</v>
      </c>
    </row>
    <row r="253" spans="2:6" x14ac:dyDescent="0.2">
      <c r="B253" t="s">
        <v>58</v>
      </c>
      <c r="C253" t="s">
        <v>47</v>
      </c>
      <c r="D253" s="201" t="s">
        <v>77</v>
      </c>
      <c r="E253" t="str">
        <f t="shared" si="3"/>
        <v>BAMale40-44</v>
      </c>
      <c r="F253">
        <v>2087</v>
      </c>
    </row>
    <row r="254" spans="2:6" x14ac:dyDescent="0.2">
      <c r="B254" t="s">
        <v>58</v>
      </c>
      <c r="C254" t="s">
        <v>47</v>
      </c>
      <c r="D254" s="201" t="s">
        <v>78</v>
      </c>
      <c r="E254" t="str">
        <f t="shared" si="3"/>
        <v>BAMale45-49</v>
      </c>
      <c r="F254">
        <v>2357</v>
      </c>
    </row>
    <row r="255" spans="2:6" x14ac:dyDescent="0.2">
      <c r="B255" t="s">
        <v>58</v>
      </c>
      <c r="C255" t="s">
        <v>47</v>
      </c>
      <c r="D255" s="201" t="s">
        <v>79</v>
      </c>
      <c r="E255" t="str">
        <f t="shared" si="3"/>
        <v>BAMale50-54</v>
      </c>
      <c r="F255">
        <v>3028</v>
      </c>
    </row>
    <row r="256" spans="2:6" x14ac:dyDescent="0.2">
      <c r="B256" t="s">
        <v>58</v>
      </c>
      <c r="C256" t="s">
        <v>47</v>
      </c>
      <c r="D256" s="201" t="s">
        <v>80</v>
      </c>
      <c r="E256" t="str">
        <f t="shared" si="3"/>
        <v>BAMale55-59</v>
      </c>
      <c r="F256">
        <v>3600</v>
      </c>
    </row>
    <row r="257" spans="2:6" x14ac:dyDescent="0.2">
      <c r="B257" t="s">
        <v>58</v>
      </c>
      <c r="C257" t="s">
        <v>47</v>
      </c>
      <c r="D257" s="201" t="s">
        <v>81</v>
      </c>
      <c r="E257" t="str">
        <f t="shared" si="3"/>
        <v>BAMale60-64</v>
      </c>
      <c r="F257">
        <v>4183</v>
      </c>
    </row>
    <row r="258" spans="2:6" x14ac:dyDescent="0.2">
      <c r="B258" t="s">
        <v>58</v>
      </c>
      <c r="C258" t="s">
        <v>47</v>
      </c>
      <c r="D258" s="201" t="s">
        <v>82</v>
      </c>
      <c r="E258" t="str">
        <f t="shared" si="3"/>
        <v>BAMale65-69</v>
      </c>
      <c r="F258">
        <v>4493</v>
      </c>
    </row>
    <row r="259" spans="2:6" x14ac:dyDescent="0.2">
      <c r="B259" t="s">
        <v>58</v>
      </c>
      <c r="C259" t="s">
        <v>47</v>
      </c>
      <c r="D259" s="201" t="s">
        <v>19</v>
      </c>
      <c r="E259" t="str">
        <f t="shared" si="3"/>
        <v>BAMale70-74</v>
      </c>
      <c r="F259">
        <v>4704</v>
      </c>
    </row>
    <row r="260" spans="2:6" x14ac:dyDescent="0.2">
      <c r="B260" t="s">
        <v>58</v>
      </c>
      <c r="C260" t="s">
        <v>47</v>
      </c>
      <c r="D260" s="201" t="s">
        <v>20</v>
      </c>
      <c r="E260" t="str">
        <f t="shared" ref="E260:E323" si="4">_xlfn.CONCAT(B260,C260,D260)</f>
        <v>BAMale75-79</v>
      </c>
      <c r="F260">
        <v>5008</v>
      </c>
    </row>
    <row r="261" spans="2:6" x14ac:dyDescent="0.2">
      <c r="B261" t="s">
        <v>58</v>
      </c>
      <c r="C261" t="s">
        <v>47</v>
      </c>
      <c r="D261" s="201" t="s">
        <v>21</v>
      </c>
      <c r="E261" t="str">
        <f t="shared" si="4"/>
        <v>BAMale80-84</v>
      </c>
      <c r="F261">
        <v>4375</v>
      </c>
    </row>
    <row r="262" spans="2:6" x14ac:dyDescent="0.2">
      <c r="B262" t="s">
        <v>58</v>
      </c>
      <c r="C262" t="s">
        <v>47</v>
      </c>
      <c r="D262" s="201" t="s">
        <v>22</v>
      </c>
      <c r="E262" t="str">
        <f t="shared" si="4"/>
        <v>BAMale85-89</v>
      </c>
      <c r="F262">
        <v>3726</v>
      </c>
    </row>
    <row r="263" spans="2:6" x14ac:dyDescent="0.2">
      <c r="B263" t="s">
        <v>58</v>
      </c>
      <c r="C263" t="s">
        <v>47</v>
      </c>
      <c r="D263" s="201" t="s">
        <v>5</v>
      </c>
      <c r="E263" t="str">
        <f t="shared" si="4"/>
        <v>BAMale90+</v>
      </c>
      <c r="F263">
        <v>4041</v>
      </c>
    </row>
    <row r="264" spans="2:6" x14ac:dyDescent="0.2">
      <c r="B264" t="s">
        <v>53</v>
      </c>
      <c r="C264" t="s">
        <v>48</v>
      </c>
      <c r="D264" s="201">
        <v>0</v>
      </c>
      <c r="E264" t="str">
        <f t="shared" si="4"/>
        <v>CEFemale0</v>
      </c>
      <c r="F264">
        <v>718</v>
      </c>
    </row>
    <row r="265" spans="2:6" x14ac:dyDescent="0.2">
      <c r="B265" t="s">
        <v>53</v>
      </c>
      <c r="C265" t="s">
        <v>48</v>
      </c>
      <c r="D265" s="232" t="s">
        <v>107</v>
      </c>
      <c r="E265" t="str">
        <f t="shared" si="4"/>
        <v>CEFemale01-04</v>
      </c>
      <c r="F265">
        <v>103</v>
      </c>
    </row>
    <row r="266" spans="2:6" x14ac:dyDescent="0.2">
      <c r="B266" t="s">
        <v>53</v>
      </c>
      <c r="C266" t="s">
        <v>48</v>
      </c>
      <c r="D266" s="232" t="s">
        <v>106</v>
      </c>
      <c r="E266" t="str">
        <f t="shared" si="4"/>
        <v>CEFemale05-09</v>
      </c>
      <c r="F266">
        <v>76</v>
      </c>
    </row>
    <row r="267" spans="2:6" x14ac:dyDescent="0.2">
      <c r="B267" t="s">
        <v>53</v>
      </c>
      <c r="C267" t="s">
        <v>48</v>
      </c>
      <c r="D267" s="232" t="s">
        <v>71</v>
      </c>
      <c r="E267" t="str">
        <f t="shared" si="4"/>
        <v>CEFemale10-14</v>
      </c>
      <c r="F267">
        <v>90</v>
      </c>
    </row>
    <row r="268" spans="2:6" x14ac:dyDescent="0.2">
      <c r="B268" t="s">
        <v>53</v>
      </c>
      <c r="C268" t="s">
        <v>48</v>
      </c>
      <c r="D268" s="201" t="s">
        <v>72</v>
      </c>
      <c r="E268" t="str">
        <f t="shared" si="4"/>
        <v>CEFemale15-19</v>
      </c>
      <c r="F268">
        <v>157</v>
      </c>
    </row>
    <row r="269" spans="2:6" x14ac:dyDescent="0.2">
      <c r="B269" t="s">
        <v>53</v>
      </c>
      <c r="C269" t="s">
        <v>48</v>
      </c>
      <c r="D269" s="201" t="s">
        <v>73</v>
      </c>
      <c r="E269" t="str">
        <f t="shared" si="4"/>
        <v>CEFemale20-24</v>
      </c>
      <c r="F269">
        <v>231</v>
      </c>
    </row>
    <row r="270" spans="2:6" x14ac:dyDescent="0.2">
      <c r="B270" t="s">
        <v>53</v>
      </c>
      <c r="C270" t="s">
        <v>48</v>
      </c>
      <c r="D270" s="201" t="s">
        <v>74</v>
      </c>
      <c r="E270" t="str">
        <f t="shared" si="4"/>
        <v>CEFemale25-29</v>
      </c>
      <c r="F270">
        <v>241</v>
      </c>
    </row>
    <row r="271" spans="2:6" x14ac:dyDescent="0.2">
      <c r="B271" t="s">
        <v>53</v>
      </c>
      <c r="C271" t="s">
        <v>48</v>
      </c>
      <c r="D271" s="201" t="s">
        <v>75</v>
      </c>
      <c r="E271" t="str">
        <f t="shared" si="4"/>
        <v>CEFemale30-34</v>
      </c>
      <c r="F271">
        <v>323</v>
      </c>
    </row>
    <row r="272" spans="2:6" x14ac:dyDescent="0.2">
      <c r="B272" t="s">
        <v>53</v>
      </c>
      <c r="C272" t="s">
        <v>48</v>
      </c>
      <c r="D272" s="201" t="s">
        <v>76</v>
      </c>
      <c r="E272" t="str">
        <f t="shared" si="4"/>
        <v>CEFemale35-39</v>
      </c>
      <c r="F272">
        <v>402</v>
      </c>
    </row>
    <row r="273" spans="2:6" x14ac:dyDescent="0.2">
      <c r="B273" t="s">
        <v>53</v>
      </c>
      <c r="C273" t="s">
        <v>48</v>
      </c>
      <c r="D273" s="201" t="s">
        <v>77</v>
      </c>
      <c r="E273" t="str">
        <f t="shared" si="4"/>
        <v>CEFemale40-44</v>
      </c>
      <c r="F273">
        <v>530</v>
      </c>
    </row>
    <row r="274" spans="2:6" x14ac:dyDescent="0.2">
      <c r="B274" t="s">
        <v>53</v>
      </c>
      <c r="C274" t="s">
        <v>48</v>
      </c>
      <c r="D274" s="201" t="s">
        <v>78</v>
      </c>
      <c r="E274" t="str">
        <f t="shared" si="4"/>
        <v>CEFemale45-49</v>
      </c>
      <c r="F274">
        <v>656</v>
      </c>
    </row>
    <row r="275" spans="2:6" x14ac:dyDescent="0.2">
      <c r="B275" t="s">
        <v>53</v>
      </c>
      <c r="C275" t="s">
        <v>48</v>
      </c>
      <c r="D275" s="201" t="s">
        <v>79</v>
      </c>
      <c r="E275" t="str">
        <f t="shared" si="4"/>
        <v>CEFemale50-54</v>
      </c>
      <c r="F275">
        <v>934</v>
      </c>
    </row>
    <row r="276" spans="2:6" x14ac:dyDescent="0.2">
      <c r="B276" t="s">
        <v>53</v>
      </c>
      <c r="C276" t="s">
        <v>48</v>
      </c>
      <c r="D276" s="201" t="s">
        <v>80</v>
      </c>
      <c r="E276" t="str">
        <f t="shared" si="4"/>
        <v>CEFemale55-59</v>
      </c>
      <c r="F276">
        <v>1239</v>
      </c>
    </row>
    <row r="277" spans="2:6" x14ac:dyDescent="0.2">
      <c r="B277" t="s">
        <v>53</v>
      </c>
      <c r="C277" t="s">
        <v>48</v>
      </c>
      <c r="D277" s="201" t="s">
        <v>81</v>
      </c>
      <c r="E277" t="str">
        <f t="shared" si="4"/>
        <v>CEFemale60-64</v>
      </c>
      <c r="F277">
        <v>1506</v>
      </c>
    </row>
    <row r="278" spans="2:6" x14ac:dyDescent="0.2">
      <c r="B278" t="s">
        <v>53</v>
      </c>
      <c r="C278" t="s">
        <v>48</v>
      </c>
      <c r="D278" s="201" t="s">
        <v>82</v>
      </c>
      <c r="E278" t="str">
        <f t="shared" si="4"/>
        <v>CEFemale65-69</v>
      </c>
      <c r="F278">
        <v>1964</v>
      </c>
    </row>
    <row r="279" spans="2:6" x14ac:dyDescent="0.2">
      <c r="B279" t="s">
        <v>53</v>
      </c>
      <c r="C279" t="s">
        <v>48</v>
      </c>
      <c r="D279" s="201" t="s">
        <v>19</v>
      </c>
      <c r="E279" t="str">
        <f t="shared" si="4"/>
        <v>CEFemale70-74</v>
      </c>
      <c r="F279">
        <v>2415</v>
      </c>
    </row>
    <row r="280" spans="2:6" x14ac:dyDescent="0.2">
      <c r="B280" t="s">
        <v>53</v>
      </c>
      <c r="C280" t="s">
        <v>48</v>
      </c>
      <c r="D280" s="201" t="s">
        <v>20</v>
      </c>
      <c r="E280" t="str">
        <f t="shared" si="4"/>
        <v>CEFemale75-79</v>
      </c>
      <c r="F280">
        <v>2960</v>
      </c>
    </row>
    <row r="281" spans="2:6" x14ac:dyDescent="0.2">
      <c r="B281" t="s">
        <v>53</v>
      </c>
      <c r="C281" t="s">
        <v>48</v>
      </c>
      <c r="D281" s="201" t="s">
        <v>21</v>
      </c>
      <c r="E281" t="str">
        <f t="shared" si="4"/>
        <v>CEFemale80-84</v>
      </c>
      <c r="F281">
        <v>3432</v>
      </c>
    </row>
    <row r="282" spans="2:6" x14ac:dyDescent="0.2">
      <c r="B282" t="s">
        <v>53</v>
      </c>
      <c r="C282" t="s">
        <v>48</v>
      </c>
      <c r="D282" s="201" t="s">
        <v>22</v>
      </c>
      <c r="E282" t="str">
        <f t="shared" si="4"/>
        <v>CEFemale85-89</v>
      </c>
      <c r="F282">
        <v>3001</v>
      </c>
    </row>
    <row r="283" spans="2:6" x14ac:dyDescent="0.2">
      <c r="B283" t="s">
        <v>53</v>
      </c>
      <c r="C283" t="s">
        <v>48</v>
      </c>
      <c r="D283" s="201" t="s">
        <v>5</v>
      </c>
      <c r="E283" t="str">
        <f t="shared" si="4"/>
        <v>CEFemale90+</v>
      </c>
      <c r="F283">
        <v>4432</v>
      </c>
    </row>
    <row r="284" spans="2:6" x14ac:dyDescent="0.2">
      <c r="B284" t="s">
        <v>53</v>
      </c>
      <c r="C284" t="s">
        <v>47</v>
      </c>
      <c r="D284" s="201">
        <v>0</v>
      </c>
      <c r="E284" t="str">
        <f t="shared" si="4"/>
        <v>CEMale0</v>
      </c>
      <c r="F284">
        <v>851</v>
      </c>
    </row>
    <row r="285" spans="2:6" x14ac:dyDescent="0.2">
      <c r="B285" t="s">
        <v>53</v>
      </c>
      <c r="C285" t="s">
        <v>47</v>
      </c>
      <c r="D285" s="232" t="s">
        <v>107</v>
      </c>
      <c r="E285" t="str">
        <f t="shared" si="4"/>
        <v>CEMale01-04</v>
      </c>
      <c r="F285">
        <v>152</v>
      </c>
    </row>
    <row r="286" spans="2:6" x14ac:dyDescent="0.2">
      <c r="B286" t="s">
        <v>53</v>
      </c>
      <c r="C286" t="s">
        <v>47</v>
      </c>
      <c r="D286" s="232" t="s">
        <v>106</v>
      </c>
      <c r="E286" t="str">
        <f t="shared" si="4"/>
        <v>CEMale05-09</v>
      </c>
      <c r="F286">
        <v>103</v>
      </c>
    </row>
    <row r="287" spans="2:6" x14ac:dyDescent="0.2">
      <c r="B287" t="s">
        <v>53</v>
      </c>
      <c r="C287" t="s">
        <v>47</v>
      </c>
      <c r="D287" s="232" t="s">
        <v>71</v>
      </c>
      <c r="E287" t="str">
        <f t="shared" si="4"/>
        <v>CEMale10-14</v>
      </c>
      <c r="F287">
        <v>129</v>
      </c>
    </row>
    <row r="288" spans="2:6" x14ac:dyDescent="0.2">
      <c r="B288" t="s">
        <v>53</v>
      </c>
      <c r="C288" t="s">
        <v>47</v>
      </c>
      <c r="D288" s="201" t="s">
        <v>72</v>
      </c>
      <c r="E288" t="str">
        <f t="shared" si="4"/>
        <v>CEMale15-19</v>
      </c>
      <c r="F288">
        <v>652</v>
      </c>
    </row>
    <row r="289" spans="2:6" x14ac:dyDescent="0.2">
      <c r="B289" t="s">
        <v>53</v>
      </c>
      <c r="C289" t="s">
        <v>47</v>
      </c>
      <c r="D289" s="201" t="s">
        <v>73</v>
      </c>
      <c r="E289" t="str">
        <f t="shared" si="4"/>
        <v>CEMale20-24</v>
      </c>
      <c r="F289">
        <v>976</v>
      </c>
    </row>
    <row r="290" spans="2:6" x14ac:dyDescent="0.2">
      <c r="B290" t="s">
        <v>53</v>
      </c>
      <c r="C290" t="s">
        <v>47</v>
      </c>
      <c r="D290" s="201" t="s">
        <v>74</v>
      </c>
      <c r="E290" t="str">
        <f t="shared" si="4"/>
        <v>CEMale25-29</v>
      </c>
      <c r="F290">
        <v>878</v>
      </c>
    </row>
    <row r="291" spans="2:6" x14ac:dyDescent="0.2">
      <c r="B291" t="s">
        <v>53</v>
      </c>
      <c r="C291" t="s">
        <v>47</v>
      </c>
      <c r="D291" s="201" t="s">
        <v>75</v>
      </c>
      <c r="E291" t="str">
        <f t="shared" si="4"/>
        <v>CEMale30-34</v>
      </c>
      <c r="F291">
        <v>991</v>
      </c>
    </row>
    <row r="292" spans="2:6" x14ac:dyDescent="0.2">
      <c r="B292" t="s">
        <v>53</v>
      </c>
      <c r="C292" t="s">
        <v>47</v>
      </c>
      <c r="D292" s="201" t="s">
        <v>76</v>
      </c>
      <c r="E292" t="str">
        <f t="shared" si="4"/>
        <v>CEMale35-39</v>
      </c>
      <c r="F292">
        <v>1050</v>
      </c>
    </row>
    <row r="293" spans="2:6" x14ac:dyDescent="0.2">
      <c r="B293" t="s">
        <v>53</v>
      </c>
      <c r="C293" t="s">
        <v>47</v>
      </c>
      <c r="D293" s="201" t="s">
        <v>77</v>
      </c>
      <c r="E293" t="str">
        <f t="shared" si="4"/>
        <v>CEMale40-44</v>
      </c>
      <c r="F293">
        <v>1149</v>
      </c>
    </row>
    <row r="294" spans="2:6" x14ac:dyDescent="0.2">
      <c r="B294" t="s">
        <v>53</v>
      </c>
      <c r="C294" t="s">
        <v>47</v>
      </c>
      <c r="D294" s="201" t="s">
        <v>78</v>
      </c>
      <c r="E294" t="str">
        <f t="shared" si="4"/>
        <v>CEMale45-49</v>
      </c>
      <c r="F294">
        <v>1392</v>
      </c>
    </row>
    <row r="295" spans="2:6" x14ac:dyDescent="0.2">
      <c r="B295" t="s">
        <v>53</v>
      </c>
      <c r="C295" t="s">
        <v>47</v>
      </c>
      <c r="D295" s="201" t="s">
        <v>79</v>
      </c>
      <c r="E295" t="str">
        <f t="shared" si="4"/>
        <v>CEMale50-54</v>
      </c>
      <c r="F295">
        <v>1748</v>
      </c>
    </row>
    <row r="296" spans="2:6" x14ac:dyDescent="0.2">
      <c r="B296" t="s">
        <v>53</v>
      </c>
      <c r="C296" t="s">
        <v>47</v>
      </c>
      <c r="D296" s="201" t="s">
        <v>80</v>
      </c>
      <c r="E296" t="str">
        <f t="shared" si="4"/>
        <v>CEMale55-59</v>
      </c>
      <c r="F296">
        <v>1975</v>
      </c>
    </row>
    <row r="297" spans="2:6" x14ac:dyDescent="0.2">
      <c r="B297" t="s">
        <v>53</v>
      </c>
      <c r="C297" t="s">
        <v>47</v>
      </c>
      <c r="D297" s="201" t="s">
        <v>81</v>
      </c>
      <c r="E297" t="str">
        <f t="shared" si="4"/>
        <v>CEMale60-64</v>
      </c>
      <c r="F297">
        <v>2228</v>
      </c>
    </row>
    <row r="298" spans="2:6" x14ac:dyDescent="0.2">
      <c r="B298" t="s">
        <v>53</v>
      </c>
      <c r="C298" t="s">
        <v>47</v>
      </c>
      <c r="D298" s="201" t="s">
        <v>82</v>
      </c>
      <c r="E298" t="str">
        <f t="shared" si="4"/>
        <v>CEMale65-69</v>
      </c>
      <c r="F298">
        <v>2548</v>
      </c>
    </row>
    <row r="299" spans="2:6" x14ac:dyDescent="0.2">
      <c r="B299" t="s">
        <v>53</v>
      </c>
      <c r="C299" t="s">
        <v>47</v>
      </c>
      <c r="D299" s="201" t="s">
        <v>19</v>
      </c>
      <c r="E299" t="str">
        <f t="shared" si="4"/>
        <v>CEMale70-74</v>
      </c>
      <c r="F299">
        <v>2761</v>
      </c>
    </row>
    <row r="300" spans="2:6" x14ac:dyDescent="0.2">
      <c r="B300" t="s">
        <v>53</v>
      </c>
      <c r="C300" t="s">
        <v>47</v>
      </c>
      <c r="D300" s="201" t="s">
        <v>20</v>
      </c>
      <c r="E300" t="str">
        <f t="shared" si="4"/>
        <v>CEMale75-79</v>
      </c>
      <c r="F300">
        <v>3058</v>
      </c>
    </row>
    <row r="301" spans="2:6" x14ac:dyDescent="0.2">
      <c r="B301" t="s">
        <v>53</v>
      </c>
      <c r="C301" t="s">
        <v>47</v>
      </c>
      <c r="D301" s="201" t="s">
        <v>21</v>
      </c>
      <c r="E301" t="str">
        <f t="shared" si="4"/>
        <v>CEMale80-84</v>
      </c>
      <c r="F301">
        <v>3081</v>
      </c>
    </row>
    <row r="302" spans="2:6" x14ac:dyDescent="0.2">
      <c r="B302" t="s">
        <v>53</v>
      </c>
      <c r="C302" t="s">
        <v>47</v>
      </c>
      <c r="D302" s="201" t="s">
        <v>22</v>
      </c>
      <c r="E302" t="str">
        <f t="shared" si="4"/>
        <v>CEMale85-89</v>
      </c>
      <c r="F302">
        <v>2424</v>
      </c>
    </row>
    <row r="303" spans="2:6" x14ac:dyDescent="0.2">
      <c r="B303" t="s">
        <v>53</v>
      </c>
      <c r="C303" t="s">
        <v>47</v>
      </c>
      <c r="D303" s="201" t="s">
        <v>5</v>
      </c>
      <c r="E303" t="str">
        <f t="shared" si="4"/>
        <v>CEMale90+</v>
      </c>
      <c r="F303">
        <v>2946</v>
      </c>
    </row>
    <row r="304" spans="2:6" x14ac:dyDescent="0.2">
      <c r="B304" t="s">
        <v>69</v>
      </c>
      <c r="C304" t="s">
        <v>48</v>
      </c>
      <c r="D304" s="201">
        <v>0</v>
      </c>
      <c r="E304" t="str">
        <f t="shared" si="4"/>
        <v>DFFemale0</v>
      </c>
      <c r="F304">
        <v>149</v>
      </c>
    </row>
    <row r="305" spans="2:6" x14ac:dyDescent="0.2">
      <c r="B305" t="s">
        <v>69</v>
      </c>
      <c r="C305" t="s">
        <v>48</v>
      </c>
      <c r="D305" s="232" t="s">
        <v>107</v>
      </c>
      <c r="E305" t="str">
        <f t="shared" si="4"/>
        <v>DFFemale01-04</v>
      </c>
      <c r="F305">
        <v>31</v>
      </c>
    </row>
    <row r="306" spans="2:6" x14ac:dyDescent="0.2">
      <c r="B306" t="s">
        <v>69</v>
      </c>
      <c r="C306" t="s">
        <v>48</v>
      </c>
      <c r="D306" s="232" t="s">
        <v>106</v>
      </c>
      <c r="E306" t="str">
        <f t="shared" si="4"/>
        <v>DFFemale05-09</v>
      </c>
      <c r="F306">
        <v>18</v>
      </c>
    </row>
    <row r="307" spans="2:6" x14ac:dyDescent="0.2">
      <c r="B307" t="s">
        <v>69</v>
      </c>
      <c r="C307" t="s">
        <v>48</v>
      </c>
      <c r="D307" s="232" t="s">
        <v>71</v>
      </c>
      <c r="E307" t="str">
        <f t="shared" si="4"/>
        <v>DFFemale10-14</v>
      </c>
      <c r="F307">
        <v>20</v>
      </c>
    </row>
    <row r="308" spans="2:6" x14ac:dyDescent="0.2">
      <c r="B308" t="s">
        <v>69</v>
      </c>
      <c r="C308" t="s">
        <v>48</v>
      </c>
      <c r="D308" s="201" t="s">
        <v>72</v>
      </c>
      <c r="E308" t="str">
        <f t="shared" si="4"/>
        <v>DFFemale15-19</v>
      </c>
      <c r="F308">
        <v>38</v>
      </c>
    </row>
    <row r="309" spans="2:6" x14ac:dyDescent="0.2">
      <c r="B309" t="s">
        <v>69</v>
      </c>
      <c r="C309" t="s">
        <v>48</v>
      </c>
      <c r="D309" s="201" t="s">
        <v>73</v>
      </c>
      <c r="E309" t="str">
        <f t="shared" si="4"/>
        <v>DFFemale20-24</v>
      </c>
      <c r="F309">
        <v>38</v>
      </c>
    </row>
    <row r="310" spans="2:6" x14ac:dyDescent="0.2">
      <c r="B310" t="s">
        <v>69</v>
      </c>
      <c r="C310" t="s">
        <v>48</v>
      </c>
      <c r="D310" s="201" t="s">
        <v>74</v>
      </c>
      <c r="E310" t="str">
        <f t="shared" si="4"/>
        <v>DFFemale25-29</v>
      </c>
      <c r="F310">
        <v>59</v>
      </c>
    </row>
    <row r="311" spans="2:6" x14ac:dyDescent="0.2">
      <c r="B311" t="s">
        <v>69</v>
      </c>
      <c r="C311" t="s">
        <v>48</v>
      </c>
      <c r="D311" s="201" t="s">
        <v>75</v>
      </c>
      <c r="E311" t="str">
        <f t="shared" si="4"/>
        <v>DFFemale30-34</v>
      </c>
      <c r="F311">
        <v>69</v>
      </c>
    </row>
    <row r="312" spans="2:6" x14ac:dyDescent="0.2">
      <c r="B312" t="s">
        <v>69</v>
      </c>
      <c r="C312" t="s">
        <v>48</v>
      </c>
      <c r="D312" s="201" t="s">
        <v>76</v>
      </c>
      <c r="E312" t="str">
        <f t="shared" si="4"/>
        <v>DFFemale35-39</v>
      </c>
      <c r="F312">
        <v>132</v>
      </c>
    </row>
    <row r="313" spans="2:6" x14ac:dyDescent="0.2">
      <c r="B313" t="s">
        <v>69</v>
      </c>
      <c r="C313" t="s">
        <v>48</v>
      </c>
      <c r="D313" s="201" t="s">
        <v>77</v>
      </c>
      <c r="E313" t="str">
        <f t="shared" si="4"/>
        <v>DFFemale40-44</v>
      </c>
      <c r="F313">
        <v>148</v>
      </c>
    </row>
    <row r="314" spans="2:6" x14ac:dyDescent="0.2">
      <c r="B314" t="s">
        <v>69</v>
      </c>
      <c r="C314" t="s">
        <v>48</v>
      </c>
      <c r="D314" s="201" t="s">
        <v>78</v>
      </c>
      <c r="E314" t="str">
        <f t="shared" si="4"/>
        <v>DFFemale45-49</v>
      </c>
      <c r="F314">
        <v>208</v>
      </c>
    </row>
    <row r="315" spans="2:6" x14ac:dyDescent="0.2">
      <c r="B315" t="s">
        <v>69</v>
      </c>
      <c r="C315" t="s">
        <v>48</v>
      </c>
      <c r="D315" s="201" t="s">
        <v>79</v>
      </c>
      <c r="E315" t="str">
        <f t="shared" si="4"/>
        <v>DFFemale50-54</v>
      </c>
      <c r="F315">
        <v>278</v>
      </c>
    </row>
    <row r="316" spans="2:6" x14ac:dyDescent="0.2">
      <c r="B316" t="s">
        <v>69</v>
      </c>
      <c r="C316" t="s">
        <v>48</v>
      </c>
      <c r="D316" s="201" t="s">
        <v>80</v>
      </c>
      <c r="E316" t="str">
        <f t="shared" si="4"/>
        <v>DFFemale55-59</v>
      </c>
      <c r="F316">
        <v>344</v>
      </c>
    </row>
    <row r="317" spans="2:6" x14ac:dyDescent="0.2">
      <c r="B317" t="s">
        <v>69</v>
      </c>
      <c r="C317" t="s">
        <v>48</v>
      </c>
      <c r="D317" s="201" t="s">
        <v>81</v>
      </c>
      <c r="E317" t="str">
        <f t="shared" si="4"/>
        <v>DFFemale60-64</v>
      </c>
      <c r="F317">
        <v>421</v>
      </c>
    </row>
    <row r="318" spans="2:6" x14ac:dyDescent="0.2">
      <c r="B318" t="s">
        <v>69</v>
      </c>
      <c r="C318" t="s">
        <v>48</v>
      </c>
      <c r="D318" s="201" t="s">
        <v>82</v>
      </c>
      <c r="E318" t="str">
        <f t="shared" si="4"/>
        <v>DFFemale65-69</v>
      </c>
      <c r="F318">
        <v>483</v>
      </c>
    </row>
    <row r="319" spans="2:6" x14ac:dyDescent="0.2">
      <c r="B319" t="s">
        <v>69</v>
      </c>
      <c r="C319" t="s">
        <v>48</v>
      </c>
      <c r="D319" s="201" t="s">
        <v>19</v>
      </c>
      <c r="E319" t="str">
        <f t="shared" si="4"/>
        <v>DFFemale70-74</v>
      </c>
      <c r="F319">
        <v>572</v>
      </c>
    </row>
    <row r="320" spans="2:6" x14ac:dyDescent="0.2">
      <c r="B320" t="s">
        <v>69</v>
      </c>
      <c r="C320" t="s">
        <v>48</v>
      </c>
      <c r="D320" s="201" t="s">
        <v>20</v>
      </c>
      <c r="E320" t="str">
        <f t="shared" si="4"/>
        <v>DFFemale75-79</v>
      </c>
      <c r="F320">
        <v>693</v>
      </c>
    </row>
    <row r="321" spans="2:6" x14ac:dyDescent="0.2">
      <c r="B321" t="s">
        <v>69</v>
      </c>
      <c r="C321" t="s">
        <v>48</v>
      </c>
      <c r="D321" s="201" t="s">
        <v>21</v>
      </c>
      <c r="E321" t="str">
        <f t="shared" si="4"/>
        <v>DFFemale80-84</v>
      </c>
      <c r="F321">
        <v>703</v>
      </c>
    </row>
    <row r="322" spans="2:6" x14ac:dyDescent="0.2">
      <c r="B322" t="s">
        <v>69</v>
      </c>
      <c r="C322" t="s">
        <v>48</v>
      </c>
      <c r="D322" s="201" t="s">
        <v>22</v>
      </c>
      <c r="E322" t="str">
        <f t="shared" si="4"/>
        <v>DFFemale85-89</v>
      </c>
      <c r="F322">
        <v>668</v>
      </c>
    </row>
    <row r="323" spans="2:6" x14ac:dyDescent="0.2">
      <c r="B323" t="s">
        <v>69</v>
      </c>
      <c r="C323" t="s">
        <v>48</v>
      </c>
      <c r="D323" s="201" t="s">
        <v>5</v>
      </c>
      <c r="E323" t="str">
        <f t="shared" si="4"/>
        <v>DFFemale90+</v>
      </c>
      <c r="F323">
        <v>698</v>
      </c>
    </row>
    <row r="324" spans="2:6" x14ac:dyDescent="0.2">
      <c r="B324" t="s">
        <v>69</v>
      </c>
      <c r="C324" t="s">
        <v>47</v>
      </c>
      <c r="D324" s="201">
        <v>0</v>
      </c>
      <c r="E324" t="str">
        <f t="shared" ref="E324:E387" si="5">_xlfn.CONCAT(B324,C324,D324)</f>
        <v>DFMale0</v>
      </c>
      <c r="F324">
        <v>212</v>
      </c>
    </row>
    <row r="325" spans="2:6" x14ac:dyDescent="0.2">
      <c r="B325" t="s">
        <v>69</v>
      </c>
      <c r="C325" t="s">
        <v>47</v>
      </c>
      <c r="D325" s="232" t="s">
        <v>107</v>
      </c>
      <c r="E325" t="str">
        <f t="shared" si="5"/>
        <v>DFMale01-04</v>
      </c>
      <c r="F325">
        <v>43</v>
      </c>
    </row>
    <row r="326" spans="2:6" x14ac:dyDescent="0.2">
      <c r="B326" t="s">
        <v>69</v>
      </c>
      <c r="C326" t="s">
        <v>47</v>
      </c>
      <c r="D326" s="232" t="s">
        <v>106</v>
      </c>
      <c r="E326" t="str">
        <f t="shared" si="5"/>
        <v>DFMale05-09</v>
      </c>
      <c r="F326">
        <v>17</v>
      </c>
    </row>
    <row r="327" spans="2:6" x14ac:dyDescent="0.2">
      <c r="B327" t="s">
        <v>69</v>
      </c>
      <c r="C327" t="s">
        <v>47</v>
      </c>
      <c r="D327" s="232" t="s">
        <v>71</v>
      </c>
      <c r="E327" t="str">
        <f t="shared" si="5"/>
        <v>DFMale10-14</v>
      </c>
      <c r="F327">
        <v>18</v>
      </c>
    </row>
    <row r="328" spans="2:6" x14ac:dyDescent="0.2">
      <c r="B328" t="s">
        <v>69</v>
      </c>
      <c r="C328" t="s">
        <v>47</v>
      </c>
      <c r="D328" s="201" t="s">
        <v>72</v>
      </c>
      <c r="E328" t="str">
        <f t="shared" si="5"/>
        <v>DFMale15-19</v>
      </c>
      <c r="F328">
        <v>126</v>
      </c>
    </row>
    <row r="329" spans="2:6" x14ac:dyDescent="0.2">
      <c r="B329" t="s">
        <v>69</v>
      </c>
      <c r="C329" t="s">
        <v>47</v>
      </c>
      <c r="D329" s="201" t="s">
        <v>73</v>
      </c>
      <c r="E329" t="str">
        <f t="shared" si="5"/>
        <v>DFMale20-24</v>
      </c>
      <c r="F329">
        <v>198</v>
      </c>
    </row>
    <row r="330" spans="2:6" x14ac:dyDescent="0.2">
      <c r="B330" t="s">
        <v>69</v>
      </c>
      <c r="C330" t="s">
        <v>47</v>
      </c>
      <c r="D330" s="201" t="s">
        <v>74</v>
      </c>
      <c r="E330" t="str">
        <f t="shared" si="5"/>
        <v>DFMale25-29</v>
      </c>
      <c r="F330">
        <v>193</v>
      </c>
    </row>
    <row r="331" spans="2:6" x14ac:dyDescent="0.2">
      <c r="B331" t="s">
        <v>69</v>
      </c>
      <c r="C331" t="s">
        <v>47</v>
      </c>
      <c r="D331" s="201" t="s">
        <v>75</v>
      </c>
      <c r="E331" t="str">
        <f t="shared" si="5"/>
        <v>DFMale30-34</v>
      </c>
      <c r="F331">
        <v>197</v>
      </c>
    </row>
    <row r="332" spans="2:6" x14ac:dyDescent="0.2">
      <c r="B332" t="s">
        <v>69</v>
      </c>
      <c r="C332" t="s">
        <v>47</v>
      </c>
      <c r="D332" s="201" t="s">
        <v>76</v>
      </c>
      <c r="E332" t="str">
        <f t="shared" si="5"/>
        <v>DFMale35-39</v>
      </c>
      <c r="F332">
        <v>285</v>
      </c>
    </row>
    <row r="333" spans="2:6" x14ac:dyDescent="0.2">
      <c r="B333" t="s">
        <v>69</v>
      </c>
      <c r="C333" t="s">
        <v>47</v>
      </c>
      <c r="D333" s="201" t="s">
        <v>77</v>
      </c>
      <c r="E333" t="str">
        <f t="shared" si="5"/>
        <v>DFMale40-44</v>
      </c>
      <c r="F333">
        <v>303</v>
      </c>
    </row>
    <row r="334" spans="2:6" x14ac:dyDescent="0.2">
      <c r="B334" t="s">
        <v>69</v>
      </c>
      <c r="C334" t="s">
        <v>47</v>
      </c>
      <c r="D334" s="201" t="s">
        <v>78</v>
      </c>
      <c r="E334" t="str">
        <f t="shared" si="5"/>
        <v>DFMale45-49</v>
      </c>
      <c r="F334">
        <v>348</v>
      </c>
    </row>
    <row r="335" spans="2:6" x14ac:dyDescent="0.2">
      <c r="B335" t="s">
        <v>69</v>
      </c>
      <c r="C335" t="s">
        <v>47</v>
      </c>
      <c r="D335" s="201" t="s">
        <v>79</v>
      </c>
      <c r="E335" t="str">
        <f t="shared" si="5"/>
        <v>DFMale50-54</v>
      </c>
      <c r="F335">
        <v>454</v>
      </c>
    </row>
    <row r="336" spans="2:6" x14ac:dyDescent="0.2">
      <c r="B336" t="s">
        <v>69</v>
      </c>
      <c r="C336" t="s">
        <v>47</v>
      </c>
      <c r="D336" s="201" t="s">
        <v>80</v>
      </c>
      <c r="E336" t="str">
        <f t="shared" si="5"/>
        <v>DFMale55-59</v>
      </c>
      <c r="F336">
        <v>521</v>
      </c>
    </row>
    <row r="337" spans="2:6" x14ac:dyDescent="0.2">
      <c r="B337" t="s">
        <v>69</v>
      </c>
      <c r="C337" t="s">
        <v>47</v>
      </c>
      <c r="D337" s="201" t="s">
        <v>81</v>
      </c>
      <c r="E337" t="str">
        <f t="shared" si="5"/>
        <v>DFMale60-64</v>
      </c>
      <c r="F337">
        <v>572</v>
      </c>
    </row>
    <row r="338" spans="2:6" x14ac:dyDescent="0.2">
      <c r="B338" t="s">
        <v>69</v>
      </c>
      <c r="C338" t="s">
        <v>47</v>
      </c>
      <c r="D338" s="201" t="s">
        <v>82</v>
      </c>
      <c r="E338" t="str">
        <f t="shared" si="5"/>
        <v>DFMale65-69</v>
      </c>
      <c r="F338">
        <v>649</v>
      </c>
    </row>
    <row r="339" spans="2:6" x14ac:dyDescent="0.2">
      <c r="B339" t="s">
        <v>69</v>
      </c>
      <c r="C339" t="s">
        <v>47</v>
      </c>
      <c r="D339" s="201" t="s">
        <v>19</v>
      </c>
      <c r="E339" t="str">
        <f t="shared" si="5"/>
        <v>DFMale70-74</v>
      </c>
      <c r="F339">
        <v>623</v>
      </c>
    </row>
    <row r="340" spans="2:6" x14ac:dyDescent="0.2">
      <c r="B340" t="s">
        <v>69</v>
      </c>
      <c r="C340" t="s">
        <v>47</v>
      </c>
      <c r="D340" s="201" t="s">
        <v>20</v>
      </c>
      <c r="E340" t="str">
        <f t="shared" si="5"/>
        <v>DFMale75-79</v>
      </c>
      <c r="F340">
        <v>663</v>
      </c>
    </row>
    <row r="341" spans="2:6" x14ac:dyDescent="0.2">
      <c r="B341" t="s">
        <v>69</v>
      </c>
      <c r="C341" t="s">
        <v>47</v>
      </c>
      <c r="D341" s="201" t="s">
        <v>21</v>
      </c>
      <c r="E341" t="str">
        <f t="shared" si="5"/>
        <v>DFMale80-84</v>
      </c>
      <c r="F341">
        <v>713</v>
      </c>
    </row>
    <row r="342" spans="2:6" x14ac:dyDescent="0.2">
      <c r="B342" t="s">
        <v>69</v>
      </c>
      <c r="C342" t="s">
        <v>47</v>
      </c>
      <c r="D342" s="201" t="s">
        <v>22</v>
      </c>
      <c r="E342" t="str">
        <f t="shared" si="5"/>
        <v>DFMale85-89</v>
      </c>
      <c r="F342">
        <v>443</v>
      </c>
    </row>
    <row r="343" spans="2:6" x14ac:dyDescent="0.2">
      <c r="B343" t="s">
        <v>69</v>
      </c>
      <c r="C343" t="s">
        <v>47</v>
      </c>
      <c r="D343" s="201" t="s">
        <v>5</v>
      </c>
      <c r="E343" t="str">
        <f t="shared" si="5"/>
        <v>DFMale90+</v>
      </c>
      <c r="F343">
        <v>446</v>
      </c>
    </row>
    <row r="344" spans="2:6" x14ac:dyDescent="0.2">
      <c r="B344" t="s">
        <v>60</v>
      </c>
      <c r="C344" t="s">
        <v>48</v>
      </c>
      <c r="D344" s="201">
        <v>0</v>
      </c>
      <c r="E344" t="str">
        <f t="shared" si="5"/>
        <v>ESFemale0</v>
      </c>
      <c r="F344">
        <v>258</v>
      </c>
    </row>
    <row r="345" spans="2:6" x14ac:dyDescent="0.2">
      <c r="B345" t="s">
        <v>60</v>
      </c>
      <c r="C345" t="s">
        <v>48</v>
      </c>
      <c r="D345" s="232" t="s">
        <v>107</v>
      </c>
      <c r="E345" t="str">
        <f t="shared" si="5"/>
        <v>ESFemale01-04</v>
      </c>
      <c r="F345">
        <v>53</v>
      </c>
    </row>
    <row r="346" spans="2:6" x14ac:dyDescent="0.2">
      <c r="B346" t="s">
        <v>60</v>
      </c>
      <c r="C346" t="s">
        <v>48</v>
      </c>
      <c r="D346" s="232" t="s">
        <v>106</v>
      </c>
      <c r="E346" t="str">
        <f t="shared" si="5"/>
        <v>ESFemale05-09</v>
      </c>
      <c r="F346">
        <v>18</v>
      </c>
    </row>
    <row r="347" spans="2:6" x14ac:dyDescent="0.2">
      <c r="B347" t="s">
        <v>60</v>
      </c>
      <c r="C347" t="s">
        <v>48</v>
      </c>
      <c r="D347" s="232" t="s">
        <v>71</v>
      </c>
      <c r="E347" t="str">
        <f t="shared" si="5"/>
        <v>ESFemale10-14</v>
      </c>
      <c r="F347">
        <v>36</v>
      </c>
    </row>
    <row r="348" spans="2:6" x14ac:dyDescent="0.2">
      <c r="B348" t="s">
        <v>60</v>
      </c>
      <c r="C348" t="s">
        <v>48</v>
      </c>
      <c r="D348" s="201" t="s">
        <v>72</v>
      </c>
      <c r="E348" t="str">
        <f t="shared" si="5"/>
        <v>ESFemale15-19</v>
      </c>
      <c r="F348">
        <v>61</v>
      </c>
    </row>
    <row r="349" spans="2:6" x14ac:dyDescent="0.2">
      <c r="B349" t="s">
        <v>60</v>
      </c>
      <c r="C349" t="s">
        <v>48</v>
      </c>
      <c r="D349" s="201" t="s">
        <v>73</v>
      </c>
      <c r="E349" t="str">
        <f t="shared" si="5"/>
        <v>ESFemale20-24</v>
      </c>
      <c r="F349">
        <v>79</v>
      </c>
    </row>
    <row r="350" spans="2:6" x14ac:dyDescent="0.2">
      <c r="B350" t="s">
        <v>60</v>
      </c>
      <c r="C350" t="s">
        <v>48</v>
      </c>
      <c r="D350" s="201" t="s">
        <v>74</v>
      </c>
      <c r="E350" t="str">
        <f t="shared" si="5"/>
        <v>ESFemale25-29</v>
      </c>
      <c r="F350">
        <v>96</v>
      </c>
    </row>
    <row r="351" spans="2:6" x14ac:dyDescent="0.2">
      <c r="B351" t="s">
        <v>60</v>
      </c>
      <c r="C351" t="s">
        <v>48</v>
      </c>
      <c r="D351" s="201" t="s">
        <v>75</v>
      </c>
      <c r="E351" t="str">
        <f t="shared" si="5"/>
        <v>ESFemale30-34</v>
      </c>
      <c r="F351">
        <v>120</v>
      </c>
    </row>
    <row r="352" spans="2:6" x14ac:dyDescent="0.2">
      <c r="B352" t="s">
        <v>60</v>
      </c>
      <c r="C352" t="s">
        <v>48</v>
      </c>
      <c r="D352" s="201" t="s">
        <v>76</v>
      </c>
      <c r="E352" t="str">
        <f t="shared" si="5"/>
        <v>ESFemale35-39</v>
      </c>
      <c r="F352">
        <v>200</v>
      </c>
    </row>
    <row r="353" spans="2:6" x14ac:dyDescent="0.2">
      <c r="B353" t="s">
        <v>60</v>
      </c>
      <c r="C353" t="s">
        <v>48</v>
      </c>
      <c r="D353" s="201" t="s">
        <v>77</v>
      </c>
      <c r="E353" t="str">
        <f t="shared" si="5"/>
        <v>ESFemale40-44</v>
      </c>
      <c r="F353">
        <v>258</v>
      </c>
    </row>
    <row r="354" spans="2:6" x14ac:dyDescent="0.2">
      <c r="B354" t="s">
        <v>60</v>
      </c>
      <c r="C354" t="s">
        <v>48</v>
      </c>
      <c r="D354" s="201" t="s">
        <v>78</v>
      </c>
      <c r="E354" t="str">
        <f t="shared" si="5"/>
        <v>ESFemale45-49</v>
      </c>
      <c r="F354">
        <v>327</v>
      </c>
    </row>
    <row r="355" spans="2:6" x14ac:dyDescent="0.2">
      <c r="B355" t="s">
        <v>60</v>
      </c>
      <c r="C355" t="s">
        <v>48</v>
      </c>
      <c r="D355" s="201" t="s">
        <v>79</v>
      </c>
      <c r="E355" t="str">
        <f t="shared" si="5"/>
        <v>ESFemale50-54</v>
      </c>
      <c r="F355">
        <v>468</v>
      </c>
    </row>
    <row r="356" spans="2:6" x14ac:dyDescent="0.2">
      <c r="B356" t="s">
        <v>60</v>
      </c>
      <c r="C356" t="s">
        <v>48</v>
      </c>
      <c r="D356" s="201" t="s">
        <v>80</v>
      </c>
      <c r="E356" t="str">
        <f t="shared" si="5"/>
        <v>ESFemale55-59</v>
      </c>
      <c r="F356">
        <v>612</v>
      </c>
    </row>
    <row r="357" spans="2:6" x14ac:dyDescent="0.2">
      <c r="B357" t="s">
        <v>60</v>
      </c>
      <c r="C357" t="s">
        <v>48</v>
      </c>
      <c r="D357" s="201" t="s">
        <v>81</v>
      </c>
      <c r="E357" t="str">
        <f t="shared" si="5"/>
        <v>ESFemale60-64</v>
      </c>
      <c r="F357">
        <v>753</v>
      </c>
    </row>
    <row r="358" spans="2:6" x14ac:dyDescent="0.2">
      <c r="B358" t="s">
        <v>60</v>
      </c>
      <c r="C358" t="s">
        <v>48</v>
      </c>
      <c r="D358" s="201" t="s">
        <v>82</v>
      </c>
      <c r="E358" t="str">
        <f t="shared" si="5"/>
        <v>ESFemale65-69</v>
      </c>
      <c r="F358">
        <v>913</v>
      </c>
    </row>
    <row r="359" spans="2:6" x14ac:dyDescent="0.2">
      <c r="B359" t="s">
        <v>60</v>
      </c>
      <c r="C359" t="s">
        <v>48</v>
      </c>
      <c r="D359" s="201" t="s">
        <v>19</v>
      </c>
      <c r="E359" t="str">
        <f t="shared" si="5"/>
        <v>ESFemale70-74</v>
      </c>
      <c r="F359">
        <v>941</v>
      </c>
    </row>
    <row r="360" spans="2:6" x14ac:dyDescent="0.2">
      <c r="B360" t="s">
        <v>60</v>
      </c>
      <c r="C360" t="s">
        <v>48</v>
      </c>
      <c r="D360" s="201" t="s">
        <v>20</v>
      </c>
      <c r="E360" t="str">
        <f t="shared" si="5"/>
        <v>ESFemale75-79</v>
      </c>
      <c r="F360">
        <v>1183</v>
      </c>
    </row>
    <row r="361" spans="2:6" x14ac:dyDescent="0.2">
      <c r="B361" t="s">
        <v>60</v>
      </c>
      <c r="C361" t="s">
        <v>48</v>
      </c>
      <c r="D361" s="201" t="s">
        <v>21</v>
      </c>
      <c r="E361" t="str">
        <f t="shared" si="5"/>
        <v>ESFemale80-84</v>
      </c>
      <c r="F361">
        <v>1329</v>
      </c>
    </row>
    <row r="362" spans="2:6" x14ac:dyDescent="0.2">
      <c r="B362" t="s">
        <v>60</v>
      </c>
      <c r="C362" t="s">
        <v>48</v>
      </c>
      <c r="D362" s="201" t="s">
        <v>22</v>
      </c>
      <c r="E362" t="str">
        <f t="shared" si="5"/>
        <v>ESFemale85-89</v>
      </c>
      <c r="F362">
        <v>1400</v>
      </c>
    </row>
    <row r="363" spans="2:6" x14ac:dyDescent="0.2">
      <c r="B363" t="s">
        <v>60</v>
      </c>
      <c r="C363" t="s">
        <v>48</v>
      </c>
      <c r="D363" s="201" t="s">
        <v>5</v>
      </c>
      <c r="E363" t="str">
        <f t="shared" si="5"/>
        <v>ESFemale90+</v>
      </c>
      <c r="F363">
        <v>1455</v>
      </c>
    </row>
    <row r="364" spans="2:6" x14ac:dyDescent="0.2">
      <c r="B364" t="s">
        <v>60</v>
      </c>
      <c r="C364" t="s">
        <v>47</v>
      </c>
      <c r="D364" s="201">
        <v>0</v>
      </c>
      <c r="E364" t="str">
        <f t="shared" si="5"/>
        <v>ESMale0</v>
      </c>
      <c r="F364">
        <v>320</v>
      </c>
    </row>
    <row r="365" spans="2:6" x14ac:dyDescent="0.2">
      <c r="B365" t="s">
        <v>60</v>
      </c>
      <c r="C365" t="s">
        <v>47</v>
      </c>
      <c r="D365" s="232" t="s">
        <v>107</v>
      </c>
      <c r="E365" t="str">
        <f t="shared" si="5"/>
        <v>ESMale01-04</v>
      </c>
      <c r="F365">
        <v>55</v>
      </c>
    </row>
    <row r="366" spans="2:6" x14ac:dyDescent="0.2">
      <c r="B366" t="s">
        <v>60</v>
      </c>
      <c r="C366" t="s">
        <v>47</v>
      </c>
      <c r="D366" s="232" t="s">
        <v>106</v>
      </c>
      <c r="E366" t="str">
        <f t="shared" si="5"/>
        <v>ESMale05-09</v>
      </c>
      <c r="F366">
        <v>22</v>
      </c>
    </row>
    <row r="367" spans="2:6" x14ac:dyDescent="0.2">
      <c r="B367" t="s">
        <v>60</v>
      </c>
      <c r="C367" t="s">
        <v>47</v>
      </c>
      <c r="D367" s="232" t="s">
        <v>71</v>
      </c>
      <c r="E367" t="str">
        <f t="shared" si="5"/>
        <v>ESMale10-14</v>
      </c>
      <c r="F367">
        <v>55</v>
      </c>
    </row>
    <row r="368" spans="2:6" x14ac:dyDescent="0.2">
      <c r="B368" t="s">
        <v>60</v>
      </c>
      <c r="C368" t="s">
        <v>47</v>
      </c>
      <c r="D368" s="201" t="s">
        <v>72</v>
      </c>
      <c r="E368" t="str">
        <f t="shared" si="5"/>
        <v>ESMale15-19</v>
      </c>
      <c r="F368">
        <v>326</v>
      </c>
    </row>
    <row r="369" spans="2:6" x14ac:dyDescent="0.2">
      <c r="B369" t="s">
        <v>60</v>
      </c>
      <c r="C369" t="s">
        <v>47</v>
      </c>
      <c r="D369" s="201" t="s">
        <v>73</v>
      </c>
      <c r="E369" t="str">
        <f t="shared" si="5"/>
        <v>ESMale20-24</v>
      </c>
      <c r="F369">
        <v>413</v>
      </c>
    </row>
    <row r="370" spans="2:6" x14ac:dyDescent="0.2">
      <c r="B370" t="s">
        <v>60</v>
      </c>
      <c r="C370" t="s">
        <v>47</v>
      </c>
      <c r="D370" s="201" t="s">
        <v>74</v>
      </c>
      <c r="E370" t="str">
        <f t="shared" si="5"/>
        <v>ESMale25-29</v>
      </c>
      <c r="F370">
        <v>353</v>
      </c>
    </row>
    <row r="371" spans="2:6" x14ac:dyDescent="0.2">
      <c r="B371" t="s">
        <v>60</v>
      </c>
      <c r="C371" t="s">
        <v>47</v>
      </c>
      <c r="D371" s="201" t="s">
        <v>75</v>
      </c>
      <c r="E371" t="str">
        <f t="shared" si="5"/>
        <v>ESMale30-34</v>
      </c>
      <c r="F371">
        <v>347</v>
      </c>
    </row>
    <row r="372" spans="2:6" x14ac:dyDescent="0.2">
      <c r="B372" t="s">
        <v>60</v>
      </c>
      <c r="C372" t="s">
        <v>47</v>
      </c>
      <c r="D372" s="201" t="s">
        <v>76</v>
      </c>
      <c r="E372" t="str">
        <f t="shared" si="5"/>
        <v>ESMale35-39</v>
      </c>
      <c r="F372">
        <v>409</v>
      </c>
    </row>
    <row r="373" spans="2:6" x14ac:dyDescent="0.2">
      <c r="B373" t="s">
        <v>60</v>
      </c>
      <c r="C373" t="s">
        <v>47</v>
      </c>
      <c r="D373" s="201" t="s">
        <v>77</v>
      </c>
      <c r="E373" t="str">
        <f t="shared" si="5"/>
        <v>ESMale40-44</v>
      </c>
      <c r="F373">
        <v>502</v>
      </c>
    </row>
    <row r="374" spans="2:6" x14ac:dyDescent="0.2">
      <c r="B374" t="s">
        <v>60</v>
      </c>
      <c r="C374" t="s">
        <v>47</v>
      </c>
      <c r="D374" s="201" t="s">
        <v>78</v>
      </c>
      <c r="E374" t="str">
        <f t="shared" si="5"/>
        <v>ESMale45-49</v>
      </c>
      <c r="F374">
        <v>585</v>
      </c>
    </row>
    <row r="375" spans="2:6" x14ac:dyDescent="0.2">
      <c r="B375" t="s">
        <v>60</v>
      </c>
      <c r="C375" t="s">
        <v>47</v>
      </c>
      <c r="D375" s="201" t="s">
        <v>79</v>
      </c>
      <c r="E375" t="str">
        <f t="shared" si="5"/>
        <v>ESMale50-54</v>
      </c>
      <c r="F375">
        <v>787</v>
      </c>
    </row>
    <row r="376" spans="2:6" x14ac:dyDescent="0.2">
      <c r="B376" t="s">
        <v>60</v>
      </c>
      <c r="C376" t="s">
        <v>47</v>
      </c>
      <c r="D376" s="201" t="s">
        <v>80</v>
      </c>
      <c r="E376" t="str">
        <f t="shared" si="5"/>
        <v>ESMale55-59</v>
      </c>
      <c r="F376">
        <v>1051</v>
      </c>
    </row>
    <row r="377" spans="2:6" x14ac:dyDescent="0.2">
      <c r="B377" t="s">
        <v>60</v>
      </c>
      <c r="C377" t="s">
        <v>47</v>
      </c>
      <c r="D377" s="201" t="s">
        <v>81</v>
      </c>
      <c r="E377" t="str">
        <f t="shared" si="5"/>
        <v>ESMale60-64</v>
      </c>
      <c r="F377">
        <v>1325</v>
      </c>
    </row>
    <row r="378" spans="2:6" x14ac:dyDescent="0.2">
      <c r="B378" t="s">
        <v>60</v>
      </c>
      <c r="C378" t="s">
        <v>47</v>
      </c>
      <c r="D378" s="201" t="s">
        <v>82</v>
      </c>
      <c r="E378" t="str">
        <f t="shared" si="5"/>
        <v>ESMale65-69</v>
      </c>
      <c r="F378">
        <v>1379</v>
      </c>
    </row>
    <row r="379" spans="2:6" x14ac:dyDescent="0.2">
      <c r="B379" t="s">
        <v>60</v>
      </c>
      <c r="C379" t="s">
        <v>47</v>
      </c>
      <c r="D379" s="201" t="s">
        <v>19</v>
      </c>
      <c r="E379" t="str">
        <f t="shared" si="5"/>
        <v>ESMale70-74</v>
      </c>
      <c r="F379">
        <v>1345</v>
      </c>
    </row>
    <row r="380" spans="2:6" x14ac:dyDescent="0.2">
      <c r="B380" t="s">
        <v>60</v>
      </c>
      <c r="C380" t="s">
        <v>47</v>
      </c>
      <c r="D380" s="201" t="s">
        <v>20</v>
      </c>
      <c r="E380" t="str">
        <f t="shared" si="5"/>
        <v>ESMale75-79</v>
      </c>
      <c r="F380">
        <v>1289</v>
      </c>
    </row>
    <row r="381" spans="2:6" x14ac:dyDescent="0.2">
      <c r="B381" t="s">
        <v>60</v>
      </c>
      <c r="C381" t="s">
        <v>47</v>
      </c>
      <c r="D381" s="201" t="s">
        <v>21</v>
      </c>
      <c r="E381" t="str">
        <f t="shared" si="5"/>
        <v>ESMale80-84</v>
      </c>
      <c r="F381">
        <v>1305</v>
      </c>
    </row>
    <row r="382" spans="2:6" x14ac:dyDescent="0.2">
      <c r="B382" t="s">
        <v>60</v>
      </c>
      <c r="C382" t="s">
        <v>47</v>
      </c>
      <c r="D382" s="201" t="s">
        <v>22</v>
      </c>
      <c r="E382" t="str">
        <f t="shared" si="5"/>
        <v>ESMale85-89</v>
      </c>
      <c r="F382">
        <v>1074</v>
      </c>
    </row>
    <row r="383" spans="2:6" x14ac:dyDescent="0.2">
      <c r="B383" t="s">
        <v>60</v>
      </c>
      <c r="C383" t="s">
        <v>47</v>
      </c>
      <c r="D383" s="201" t="s">
        <v>5</v>
      </c>
      <c r="E383" t="str">
        <f t="shared" si="5"/>
        <v>ESMale90+</v>
      </c>
      <c r="F383">
        <v>886</v>
      </c>
    </row>
    <row r="384" spans="2:6" x14ac:dyDescent="0.2">
      <c r="B384" t="s">
        <v>68</v>
      </c>
      <c r="C384" t="s">
        <v>48</v>
      </c>
      <c r="D384" s="201">
        <v>0</v>
      </c>
      <c r="E384" t="str">
        <f t="shared" si="5"/>
        <v>GOFemale0</v>
      </c>
      <c r="F384">
        <v>547</v>
      </c>
    </row>
    <row r="385" spans="2:6" x14ac:dyDescent="0.2">
      <c r="B385" t="s">
        <v>68</v>
      </c>
      <c r="C385" t="s">
        <v>48</v>
      </c>
      <c r="D385" s="232" t="s">
        <v>107</v>
      </c>
      <c r="E385" t="str">
        <f t="shared" si="5"/>
        <v>GOFemale01-04</v>
      </c>
      <c r="F385">
        <v>93</v>
      </c>
    </row>
    <row r="386" spans="2:6" x14ac:dyDescent="0.2">
      <c r="B386" t="s">
        <v>68</v>
      </c>
      <c r="C386" t="s">
        <v>48</v>
      </c>
      <c r="D386" s="232" t="s">
        <v>106</v>
      </c>
      <c r="E386" t="str">
        <f t="shared" si="5"/>
        <v>GOFemale05-09</v>
      </c>
      <c r="F386">
        <v>51</v>
      </c>
    </row>
    <row r="387" spans="2:6" x14ac:dyDescent="0.2">
      <c r="B387" t="s">
        <v>68</v>
      </c>
      <c r="C387" t="s">
        <v>48</v>
      </c>
      <c r="D387" s="232" t="s">
        <v>71</v>
      </c>
      <c r="E387" t="str">
        <f t="shared" si="5"/>
        <v>GOFemale10-14</v>
      </c>
      <c r="F387">
        <v>45</v>
      </c>
    </row>
    <row r="388" spans="2:6" x14ac:dyDescent="0.2">
      <c r="B388" t="s">
        <v>68</v>
      </c>
      <c r="C388" t="s">
        <v>48</v>
      </c>
      <c r="D388" s="201" t="s">
        <v>72</v>
      </c>
      <c r="E388" t="str">
        <f t="shared" ref="E388:E451" si="6">_xlfn.CONCAT(B388,C388,D388)</f>
        <v>GOFemale15-19</v>
      </c>
      <c r="F388">
        <v>110</v>
      </c>
    </row>
    <row r="389" spans="2:6" x14ac:dyDescent="0.2">
      <c r="B389" t="s">
        <v>68</v>
      </c>
      <c r="C389" t="s">
        <v>48</v>
      </c>
      <c r="D389" s="201" t="s">
        <v>73</v>
      </c>
      <c r="E389" t="str">
        <f t="shared" si="6"/>
        <v>GOFemale20-24</v>
      </c>
      <c r="F389">
        <v>176</v>
      </c>
    </row>
    <row r="390" spans="2:6" x14ac:dyDescent="0.2">
      <c r="B390" t="s">
        <v>68</v>
      </c>
      <c r="C390" t="s">
        <v>48</v>
      </c>
      <c r="D390" s="201" t="s">
        <v>74</v>
      </c>
      <c r="E390" t="str">
        <f t="shared" si="6"/>
        <v>GOFemale25-29</v>
      </c>
      <c r="F390">
        <v>161</v>
      </c>
    </row>
    <row r="391" spans="2:6" x14ac:dyDescent="0.2">
      <c r="B391" t="s">
        <v>68</v>
      </c>
      <c r="C391" t="s">
        <v>48</v>
      </c>
      <c r="D391" s="201" t="s">
        <v>75</v>
      </c>
      <c r="E391" t="str">
        <f t="shared" si="6"/>
        <v>GOFemale30-34</v>
      </c>
      <c r="F391">
        <v>265</v>
      </c>
    </row>
    <row r="392" spans="2:6" x14ac:dyDescent="0.2">
      <c r="B392" t="s">
        <v>68</v>
      </c>
      <c r="C392" t="s">
        <v>48</v>
      </c>
      <c r="D392" s="201" t="s">
        <v>76</v>
      </c>
      <c r="E392" t="str">
        <f t="shared" si="6"/>
        <v>GOFemale35-39</v>
      </c>
      <c r="F392">
        <v>351</v>
      </c>
    </row>
    <row r="393" spans="2:6" x14ac:dyDescent="0.2">
      <c r="B393" t="s">
        <v>68</v>
      </c>
      <c r="C393" t="s">
        <v>48</v>
      </c>
      <c r="D393" s="201" t="s">
        <v>77</v>
      </c>
      <c r="E393" t="str">
        <f t="shared" si="6"/>
        <v>GOFemale40-44</v>
      </c>
      <c r="F393">
        <v>443</v>
      </c>
    </row>
    <row r="394" spans="2:6" x14ac:dyDescent="0.2">
      <c r="B394" t="s">
        <v>68</v>
      </c>
      <c r="C394" t="s">
        <v>48</v>
      </c>
      <c r="D394" s="201" t="s">
        <v>78</v>
      </c>
      <c r="E394" t="str">
        <f t="shared" si="6"/>
        <v>GOFemale45-49</v>
      </c>
      <c r="F394">
        <v>626</v>
      </c>
    </row>
    <row r="395" spans="2:6" x14ac:dyDescent="0.2">
      <c r="B395" t="s">
        <v>68</v>
      </c>
      <c r="C395" t="s">
        <v>48</v>
      </c>
      <c r="D395" s="201" t="s">
        <v>79</v>
      </c>
      <c r="E395" t="str">
        <f t="shared" si="6"/>
        <v>GOFemale50-54</v>
      </c>
      <c r="F395">
        <v>797</v>
      </c>
    </row>
    <row r="396" spans="2:6" x14ac:dyDescent="0.2">
      <c r="B396" t="s">
        <v>68</v>
      </c>
      <c r="C396" t="s">
        <v>48</v>
      </c>
      <c r="D396" s="201" t="s">
        <v>80</v>
      </c>
      <c r="E396" t="str">
        <f t="shared" si="6"/>
        <v>GOFemale55-59</v>
      </c>
      <c r="F396">
        <v>1022</v>
      </c>
    </row>
    <row r="397" spans="2:6" x14ac:dyDescent="0.2">
      <c r="B397" t="s">
        <v>68</v>
      </c>
      <c r="C397" t="s">
        <v>48</v>
      </c>
      <c r="D397" s="201" t="s">
        <v>81</v>
      </c>
      <c r="E397" t="str">
        <f t="shared" si="6"/>
        <v>GOFemale60-64</v>
      </c>
      <c r="F397">
        <v>1338</v>
      </c>
    </row>
    <row r="398" spans="2:6" x14ac:dyDescent="0.2">
      <c r="B398" t="s">
        <v>68</v>
      </c>
      <c r="C398" t="s">
        <v>48</v>
      </c>
      <c r="D398" s="201" t="s">
        <v>82</v>
      </c>
      <c r="E398" t="str">
        <f t="shared" si="6"/>
        <v>GOFemale65-69</v>
      </c>
      <c r="F398">
        <v>1559</v>
      </c>
    </row>
    <row r="399" spans="2:6" x14ac:dyDescent="0.2">
      <c r="B399" t="s">
        <v>68</v>
      </c>
      <c r="C399" t="s">
        <v>48</v>
      </c>
      <c r="D399" s="201" t="s">
        <v>19</v>
      </c>
      <c r="E399" t="str">
        <f t="shared" si="6"/>
        <v>GOFemale70-74</v>
      </c>
      <c r="F399">
        <v>1786</v>
      </c>
    </row>
    <row r="400" spans="2:6" x14ac:dyDescent="0.2">
      <c r="B400" t="s">
        <v>68</v>
      </c>
      <c r="C400" t="s">
        <v>48</v>
      </c>
      <c r="D400" s="201" t="s">
        <v>20</v>
      </c>
      <c r="E400" t="str">
        <f t="shared" si="6"/>
        <v>GOFemale75-79</v>
      </c>
      <c r="F400">
        <v>2000</v>
      </c>
    </row>
    <row r="401" spans="2:6" x14ac:dyDescent="0.2">
      <c r="B401" t="s">
        <v>68</v>
      </c>
      <c r="C401" t="s">
        <v>48</v>
      </c>
      <c r="D401" s="201" t="s">
        <v>21</v>
      </c>
      <c r="E401" t="str">
        <f t="shared" si="6"/>
        <v>GOFemale80-84</v>
      </c>
      <c r="F401">
        <v>2101</v>
      </c>
    </row>
    <row r="402" spans="2:6" x14ac:dyDescent="0.2">
      <c r="B402" t="s">
        <v>68</v>
      </c>
      <c r="C402" t="s">
        <v>48</v>
      </c>
      <c r="D402" s="201" t="s">
        <v>22</v>
      </c>
      <c r="E402" t="str">
        <f t="shared" si="6"/>
        <v>GOFemale85-89</v>
      </c>
      <c r="F402">
        <v>1821</v>
      </c>
    </row>
    <row r="403" spans="2:6" x14ac:dyDescent="0.2">
      <c r="B403" t="s">
        <v>68</v>
      </c>
      <c r="C403" t="s">
        <v>48</v>
      </c>
      <c r="D403" s="201" t="s">
        <v>5</v>
      </c>
      <c r="E403" t="str">
        <f t="shared" si="6"/>
        <v>GOFemale90+</v>
      </c>
      <c r="F403">
        <v>1783</v>
      </c>
    </row>
    <row r="404" spans="2:6" x14ac:dyDescent="0.2">
      <c r="B404" t="s">
        <v>68</v>
      </c>
      <c r="C404" t="s">
        <v>47</v>
      </c>
      <c r="D404" s="201">
        <v>0</v>
      </c>
      <c r="E404" t="str">
        <f t="shared" si="6"/>
        <v>GOMale0</v>
      </c>
      <c r="F404">
        <v>705</v>
      </c>
    </row>
    <row r="405" spans="2:6" x14ac:dyDescent="0.2">
      <c r="B405" t="s">
        <v>68</v>
      </c>
      <c r="C405" t="s">
        <v>47</v>
      </c>
      <c r="D405" s="232" t="s">
        <v>107</v>
      </c>
      <c r="E405" t="str">
        <f t="shared" si="6"/>
        <v>GOMale01-04</v>
      </c>
      <c r="F405">
        <v>109</v>
      </c>
    </row>
    <row r="406" spans="2:6" x14ac:dyDescent="0.2">
      <c r="B406" t="s">
        <v>68</v>
      </c>
      <c r="C406" t="s">
        <v>47</v>
      </c>
      <c r="D406" s="232" t="s">
        <v>106</v>
      </c>
      <c r="E406" t="str">
        <f t="shared" si="6"/>
        <v>GOMale05-09</v>
      </c>
      <c r="F406">
        <v>64</v>
      </c>
    </row>
    <row r="407" spans="2:6" x14ac:dyDescent="0.2">
      <c r="B407" t="s">
        <v>68</v>
      </c>
      <c r="C407" t="s">
        <v>47</v>
      </c>
      <c r="D407" s="232" t="s">
        <v>71</v>
      </c>
      <c r="E407" t="str">
        <f t="shared" si="6"/>
        <v>GOMale10-14</v>
      </c>
      <c r="F407">
        <v>89</v>
      </c>
    </row>
    <row r="408" spans="2:6" x14ac:dyDescent="0.2">
      <c r="B408" t="s">
        <v>68</v>
      </c>
      <c r="C408" t="s">
        <v>47</v>
      </c>
      <c r="D408" s="201" t="s">
        <v>72</v>
      </c>
      <c r="E408" t="str">
        <f t="shared" si="6"/>
        <v>GOMale15-19</v>
      </c>
      <c r="F408">
        <v>496</v>
      </c>
    </row>
    <row r="409" spans="2:6" x14ac:dyDescent="0.2">
      <c r="B409" t="s">
        <v>68</v>
      </c>
      <c r="C409" t="s">
        <v>47</v>
      </c>
      <c r="D409" s="201" t="s">
        <v>73</v>
      </c>
      <c r="E409" t="str">
        <f t="shared" si="6"/>
        <v>GOMale20-24</v>
      </c>
      <c r="F409">
        <v>815</v>
      </c>
    </row>
    <row r="410" spans="2:6" x14ac:dyDescent="0.2">
      <c r="B410" t="s">
        <v>68</v>
      </c>
      <c r="C410" t="s">
        <v>47</v>
      </c>
      <c r="D410" s="201" t="s">
        <v>74</v>
      </c>
      <c r="E410" t="str">
        <f t="shared" si="6"/>
        <v>GOMale25-29</v>
      </c>
      <c r="F410">
        <v>727</v>
      </c>
    </row>
    <row r="411" spans="2:6" x14ac:dyDescent="0.2">
      <c r="B411" t="s">
        <v>68</v>
      </c>
      <c r="C411" t="s">
        <v>47</v>
      </c>
      <c r="D411" s="201" t="s">
        <v>75</v>
      </c>
      <c r="E411" t="str">
        <f t="shared" si="6"/>
        <v>GOMale30-34</v>
      </c>
      <c r="F411">
        <v>738</v>
      </c>
    </row>
    <row r="412" spans="2:6" x14ac:dyDescent="0.2">
      <c r="B412" t="s">
        <v>68</v>
      </c>
      <c r="C412" t="s">
        <v>47</v>
      </c>
      <c r="D412" s="201" t="s">
        <v>76</v>
      </c>
      <c r="E412" t="str">
        <f t="shared" si="6"/>
        <v>GOMale35-39</v>
      </c>
      <c r="F412">
        <v>851</v>
      </c>
    </row>
    <row r="413" spans="2:6" x14ac:dyDescent="0.2">
      <c r="B413" t="s">
        <v>68</v>
      </c>
      <c r="C413" t="s">
        <v>47</v>
      </c>
      <c r="D413" s="201" t="s">
        <v>77</v>
      </c>
      <c r="E413" t="str">
        <f t="shared" si="6"/>
        <v>GOMale40-44</v>
      </c>
      <c r="F413">
        <v>985</v>
      </c>
    </row>
    <row r="414" spans="2:6" x14ac:dyDescent="0.2">
      <c r="B414" t="s">
        <v>68</v>
      </c>
      <c r="C414" t="s">
        <v>47</v>
      </c>
      <c r="D414" s="201" t="s">
        <v>78</v>
      </c>
      <c r="E414" t="str">
        <f t="shared" si="6"/>
        <v>GOMale45-49</v>
      </c>
      <c r="F414">
        <v>1100</v>
      </c>
    </row>
    <row r="415" spans="2:6" x14ac:dyDescent="0.2">
      <c r="B415" t="s">
        <v>68</v>
      </c>
      <c r="C415" t="s">
        <v>47</v>
      </c>
      <c r="D415" s="201" t="s">
        <v>79</v>
      </c>
      <c r="E415" t="str">
        <f t="shared" si="6"/>
        <v>GOMale50-54</v>
      </c>
      <c r="F415">
        <v>1383</v>
      </c>
    </row>
    <row r="416" spans="2:6" x14ac:dyDescent="0.2">
      <c r="B416" t="s">
        <v>68</v>
      </c>
      <c r="C416" t="s">
        <v>47</v>
      </c>
      <c r="D416" s="201" t="s">
        <v>80</v>
      </c>
      <c r="E416" t="str">
        <f t="shared" si="6"/>
        <v>GOMale55-59</v>
      </c>
      <c r="F416">
        <v>1700</v>
      </c>
    </row>
    <row r="417" spans="2:6" x14ac:dyDescent="0.2">
      <c r="B417" t="s">
        <v>68</v>
      </c>
      <c r="C417" t="s">
        <v>47</v>
      </c>
      <c r="D417" s="201" t="s">
        <v>81</v>
      </c>
      <c r="E417" t="str">
        <f t="shared" si="6"/>
        <v>GOMale60-64</v>
      </c>
      <c r="F417">
        <v>2024</v>
      </c>
    </row>
    <row r="418" spans="2:6" x14ac:dyDescent="0.2">
      <c r="B418" t="s">
        <v>68</v>
      </c>
      <c r="C418" t="s">
        <v>47</v>
      </c>
      <c r="D418" s="201" t="s">
        <v>82</v>
      </c>
      <c r="E418" t="str">
        <f t="shared" si="6"/>
        <v>GOMale65-69</v>
      </c>
      <c r="F418">
        <v>2183</v>
      </c>
    </row>
    <row r="419" spans="2:6" x14ac:dyDescent="0.2">
      <c r="B419" t="s">
        <v>68</v>
      </c>
      <c r="C419" t="s">
        <v>47</v>
      </c>
      <c r="D419" s="201" t="s">
        <v>19</v>
      </c>
      <c r="E419" t="str">
        <f t="shared" si="6"/>
        <v>GOMale70-74</v>
      </c>
      <c r="F419">
        <v>2317</v>
      </c>
    </row>
    <row r="420" spans="2:6" x14ac:dyDescent="0.2">
      <c r="B420" t="s">
        <v>68</v>
      </c>
      <c r="C420" t="s">
        <v>47</v>
      </c>
      <c r="D420" s="201" t="s">
        <v>20</v>
      </c>
      <c r="E420" t="str">
        <f t="shared" si="6"/>
        <v>GOMale75-79</v>
      </c>
      <c r="F420">
        <v>2386</v>
      </c>
    </row>
    <row r="421" spans="2:6" x14ac:dyDescent="0.2">
      <c r="B421" t="s">
        <v>68</v>
      </c>
      <c r="C421" t="s">
        <v>47</v>
      </c>
      <c r="D421" s="201" t="s">
        <v>21</v>
      </c>
      <c r="E421" t="str">
        <f t="shared" si="6"/>
        <v>GOMale80-84</v>
      </c>
      <c r="F421">
        <v>2191</v>
      </c>
    </row>
    <row r="422" spans="2:6" x14ac:dyDescent="0.2">
      <c r="B422" t="s">
        <v>68</v>
      </c>
      <c r="C422" t="s">
        <v>47</v>
      </c>
      <c r="D422" s="201" t="s">
        <v>22</v>
      </c>
      <c r="E422" t="str">
        <f t="shared" si="6"/>
        <v>GOMale85-89</v>
      </c>
      <c r="F422">
        <v>1593</v>
      </c>
    </row>
    <row r="423" spans="2:6" x14ac:dyDescent="0.2">
      <c r="B423" t="s">
        <v>68</v>
      </c>
      <c r="C423" t="s">
        <v>47</v>
      </c>
      <c r="D423" s="201" t="s">
        <v>5</v>
      </c>
      <c r="E423" t="str">
        <f t="shared" si="6"/>
        <v>GOMale90+</v>
      </c>
      <c r="F423">
        <v>1369</v>
      </c>
    </row>
    <row r="424" spans="2:6" x14ac:dyDescent="0.2">
      <c r="B424" t="s">
        <v>50</v>
      </c>
      <c r="C424" t="s">
        <v>48</v>
      </c>
      <c r="D424" s="201">
        <v>0</v>
      </c>
      <c r="E424" t="str">
        <f t="shared" si="6"/>
        <v>MAFemale0</v>
      </c>
      <c r="F424">
        <v>686</v>
      </c>
    </row>
    <row r="425" spans="2:6" x14ac:dyDescent="0.2">
      <c r="B425" t="s">
        <v>50</v>
      </c>
      <c r="C425" t="s">
        <v>48</v>
      </c>
      <c r="D425" s="232" t="s">
        <v>107</v>
      </c>
      <c r="E425" t="str">
        <f t="shared" si="6"/>
        <v>MAFemale01-04</v>
      </c>
      <c r="F425">
        <v>118</v>
      </c>
    </row>
    <row r="426" spans="2:6" x14ac:dyDescent="0.2">
      <c r="B426" t="s">
        <v>50</v>
      </c>
      <c r="C426" t="s">
        <v>48</v>
      </c>
      <c r="D426" s="232" t="s">
        <v>106</v>
      </c>
      <c r="E426" t="str">
        <f t="shared" si="6"/>
        <v>MAFemale05-09</v>
      </c>
      <c r="F426">
        <v>55</v>
      </c>
    </row>
    <row r="427" spans="2:6" x14ac:dyDescent="0.2">
      <c r="B427" t="s">
        <v>50</v>
      </c>
      <c r="C427" t="s">
        <v>48</v>
      </c>
      <c r="D427" s="232" t="s">
        <v>71</v>
      </c>
      <c r="E427" t="str">
        <f t="shared" si="6"/>
        <v>MAFemale10-14</v>
      </c>
      <c r="F427">
        <v>92</v>
      </c>
    </row>
    <row r="428" spans="2:6" x14ac:dyDescent="0.2">
      <c r="B428" t="s">
        <v>50</v>
      </c>
      <c r="C428" t="s">
        <v>48</v>
      </c>
      <c r="D428" s="201" t="s">
        <v>72</v>
      </c>
      <c r="E428" t="str">
        <f t="shared" si="6"/>
        <v>MAFemale15-19</v>
      </c>
      <c r="F428">
        <v>143</v>
      </c>
    </row>
    <row r="429" spans="2:6" x14ac:dyDescent="0.2">
      <c r="B429" t="s">
        <v>50</v>
      </c>
      <c r="C429" t="s">
        <v>48</v>
      </c>
      <c r="D429" s="201" t="s">
        <v>73</v>
      </c>
      <c r="E429" t="str">
        <f t="shared" si="6"/>
        <v>MAFemale20-24</v>
      </c>
      <c r="F429">
        <v>187</v>
      </c>
    </row>
    <row r="430" spans="2:6" x14ac:dyDescent="0.2">
      <c r="B430" t="s">
        <v>50</v>
      </c>
      <c r="C430" t="s">
        <v>48</v>
      </c>
      <c r="D430" s="201" t="s">
        <v>74</v>
      </c>
      <c r="E430" t="str">
        <f t="shared" si="6"/>
        <v>MAFemale25-29</v>
      </c>
      <c r="F430">
        <v>201</v>
      </c>
    </row>
    <row r="431" spans="2:6" x14ac:dyDescent="0.2">
      <c r="B431" t="s">
        <v>50</v>
      </c>
      <c r="C431" t="s">
        <v>48</v>
      </c>
      <c r="D431" s="201" t="s">
        <v>75</v>
      </c>
      <c r="E431" t="str">
        <f t="shared" si="6"/>
        <v>MAFemale30-34</v>
      </c>
      <c r="F431">
        <v>287</v>
      </c>
    </row>
    <row r="432" spans="2:6" x14ac:dyDescent="0.2">
      <c r="B432" t="s">
        <v>50</v>
      </c>
      <c r="C432" t="s">
        <v>48</v>
      </c>
      <c r="D432" s="201" t="s">
        <v>76</v>
      </c>
      <c r="E432" t="str">
        <f t="shared" si="6"/>
        <v>MAFemale35-39</v>
      </c>
      <c r="F432">
        <v>355</v>
      </c>
    </row>
    <row r="433" spans="2:6" x14ac:dyDescent="0.2">
      <c r="B433" t="s">
        <v>50</v>
      </c>
      <c r="C433" t="s">
        <v>48</v>
      </c>
      <c r="D433" s="201" t="s">
        <v>77</v>
      </c>
      <c r="E433" t="str">
        <f t="shared" si="6"/>
        <v>MAFemale40-44</v>
      </c>
      <c r="F433">
        <v>405</v>
      </c>
    </row>
    <row r="434" spans="2:6" x14ac:dyDescent="0.2">
      <c r="B434" t="s">
        <v>50</v>
      </c>
      <c r="C434" t="s">
        <v>48</v>
      </c>
      <c r="D434" s="201" t="s">
        <v>78</v>
      </c>
      <c r="E434" t="str">
        <f t="shared" si="6"/>
        <v>MAFemale45-49</v>
      </c>
      <c r="F434">
        <v>486</v>
      </c>
    </row>
    <row r="435" spans="2:6" x14ac:dyDescent="0.2">
      <c r="B435" t="s">
        <v>50</v>
      </c>
      <c r="C435" t="s">
        <v>48</v>
      </c>
      <c r="D435" s="201" t="s">
        <v>79</v>
      </c>
      <c r="E435" t="str">
        <f t="shared" si="6"/>
        <v>MAFemale50-54</v>
      </c>
      <c r="F435">
        <v>629</v>
      </c>
    </row>
    <row r="436" spans="2:6" x14ac:dyDescent="0.2">
      <c r="B436" t="s">
        <v>50</v>
      </c>
      <c r="C436" t="s">
        <v>48</v>
      </c>
      <c r="D436" s="201" t="s">
        <v>80</v>
      </c>
      <c r="E436" t="str">
        <f t="shared" si="6"/>
        <v>MAFemale55-59</v>
      </c>
      <c r="F436">
        <v>817</v>
      </c>
    </row>
    <row r="437" spans="2:6" x14ac:dyDescent="0.2">
      <c r="B437" t="s">
        <v>50</v>
      </c>
      <c r="C437" t="s">
        <v>48</v>
      </c>
      <c r="D437" s="201" t="s">
        <v>81</v>
      </c>
      <c r="E437" t="str">
        <f t="shared" si="6"/>
        <v>MAFemale60-64</v>
      </c>
      <c r="F437">
        <v>1008</v>
      </c>
    </row>
    <row r="438" spans="2:6" x14ac:dyDescent="0.2">
      <c r="B438" t="s">
        <v>50</v>
      </c>
      <c r="C438" t="s">
        <v>48</v>
      </c>
      <c r="D438" s="201" t="s">
        <v>82</v>
      </c>
      <c r="E438" t="str">
        <f t="shared" si="6"/>
        <v>MAFemale65-69</v>
      </c>
      <c r="F438">
        <v>1283</v>
      </c>
    </row>
    <row r="439" spans="2:6" x14ac:dyDescent="0.2">
      <c r="B439" t="s">
        <v>50</v>
      </c>
      <c r="C439" t="s">
        <v>48</v>
      </c>
      <c r="D439" s="201" t="s">
        <v>19</v>
      </c>
      <c r="E439" t="str">
        <f t="shared" si="6"/>
        <v>MAFemale70-74</v>
      </c>
      <c r="F439">
        <v>1429</v>
      </c>
    </row>
    <row r="440" spans="2:6" x14ac:dyDescent="0.2">
      <c r="B440" t="s">
        <v>50</v>
      </c>
      <c r="C440" t="s">
        <v>48</v>
      </c>
      <c r="D440" s="201" t="s">
        <v>20</v>
      </c>
      <c r="E440" t="str">
        <f t="shared" si="6"/>
        <v>MAFemale75-79</v>
      </c>
      <c r="F440">
        <v>1629</v>
      </c>
    </row>
    <row r="441" spans="2:6" x14ac:dyDescent="0.2">
      <c r="B441" t="s">
        <v>50</v>
      </c>
      <c r="C441" t="s">
        <v>48</v>
      </c>
      <c r="D441" s="201" t="s">
        <v>21</v>
      </c>
      <c r="E441" t="str">
        <f t="shared" si="6"/>
        <v>MAFemale80-84</v>
      </c>
      <c r="F441">
        <v>1706</v>
      </c>
    </row>
    <row r="442" spans="2:6" x14ac:dyDescent="0.2">
      <c r="B442" t="s">
        <v>50</v>
      </c>
      <c r="C442" t="s">
        <v>48</v>
      </c>
      <c r="D442" s="201" t="s">
        <v>22</v>
      </c>
      <c r="E442" t="str">
        <f t="shared" si="6"/>
        <v>MAFemale85-89</v>
      </c>
      <c r="F442">
        <v>1484</v>
      </c>
    </row>
    <row r="443" spans="2:6" x14ac:dyDescent="0.2">
      <c r="B443" t="s">
        <v>50</v>
      </c>
      <c r="C443" t="s">
        <v>48</v>
      </c>
      <c r="D443" s="201" t="s">
        <v>5</v>
      </c>
      <c r="E443" t="str">
        <f t="shared" si="6"/>
        <v>MAFemale90+</v>
      </c>
      <c r="F443">
        <v>1632</v>
      </c>
    </row>
    <row r="444" spans="2:6" x14ac:dyDescent="0.2">
      <c r="B444" t="s">
        <v>50</v>
      </c>
      <c r="C444" t="s">
        <v>47</v>
      </c>
      <c r="D444" s="201">
        <v>0</v>
      </c>
      <c r="E444" t="str">
        <f t="shared" si="6"/>
        <v>MAMale0</v>
      </c>
      <c r="F444">
        <v>929</v>
      </c>
    </row>
    <row r="445" spans="2:6" x14ac:dyDescent="0.2">
      <c r="B445" t="s">
        <v>50</v>
      </c>
      <c r="C445" t="s">
        <v>47</v>
      </c>
      <c r="D445" s="232" t="s">
        <v>107</v>
      </c>
      <c r="E445" t="str">
        <f t="shared" si="6"/>
        <v>MAMale01-04</v>
      </c>
      <c r="F445">
        <v>174</v>
      </c>
    </row>
    <row r="446" spans="2:6" x14ac:dyDescent="0.2">
      <c r="B446" t="s">
        <v>50</v>
      </c>
      <c r="C446" t="s">
        <v>47</v>
      </c>
      <c r="D446" s="232" t="s">
        <v>106</v>
      </c>
      <c r="E446" t="str">
        <f t="shared" si="6"/>
        <v>MAMale05-09</v>
      </c>
      <c r="F446">
        <v>93</v>
      </c>
    </row>
    <row r="447" spans="2:6" x14ac:dyDescent="0.2">
      <c r="B447" t="s">
        <v>50</v>
      </c>
      <c r="C447" t="s">
        <v>47</v>
      </c>
      <c r="D447" s="232" t="s">
        <v>71</v>
      </c>
      <c r="E447" t="str">
        <f t="shared" si="6"/>
        <v>MAMale10-14</v>
      </c>
      <c r="F447">
        <v>131</v>
      </c>
    </row>
    <row r="448" spans="2:6" x14ac:dyDescent="0.2">
      <c r="B448" t="s">
        <v>50</v>
      </c>
      <c r="C448" t="s">
        <v>47</v>
      </c>
      <c r="D448" s="201" t="s">
        <v>72</v>
      </c>
      <c r="E448" t="str">
        <f t="shared" si="6"/>
        <v>MAMale15-19</v>
      </c>
      <c r="F448">
        <v>465</v>
      </c>
    </row>
    <row r="449" spans="2:6" x14ac:dyDescent="0.2">
      <c r="B449" t="s">
        <v>50</v>
      </c>
      <c r="C449" t="s">
        <v>47</v>
      </c>
      <c r="D449" s="201" t="s">
        <v>73</v>
      </c>
      <c r="E449" t="str">
        <f t="shared" si="6"/>
        <v>MAMale20-24</v>
      </c>
      <c r="F449">
        <v>680</v>
      </c>
    </row>
    <row r="450" spans="2:6" x14ac:dyDescent="0.2">
      <c r="B450" t="s">
        <v>50</v>
      </c>
      <c r="C450" t="s">
        <v>47</v>
      </c>
      <c r="D450" s="201" t="s">
        <v>74</v>
      </c>
      <c r="E450" t="str">
        <f t="shared" si="6"/>
        <v>MAMale25-29</v>
      </c>
      <c r="F450">
        <v>704</v>
      </c>
    </row>
    <row r="451" spans="2:6" x14ac:dyDescent="0.2">
      <c r="B451" t="s">
        <v>50</v>
      </c>
      <c r="C451" t="s">
        <v>47</v>
      </c>
      <c r="D451" s="201" t="s">
        <v>75</v>
      </c>
      <c r="E451" t="str">
        <f t="shared" si="6"/>
        <v>MAMale30-34</v>
      </c>
      <c r="F451">
        <v>775</v>
      </c>
    </row>
    <row r="452" spans="2:6" x14ac:dyDescent="0.2">
      <c r="B452" t="s">
        <v>50</v>
      </c>
      <c r="C452" t="s">
        <v>47</v>
      </c>
      <c r="D452" s="201" t="s">
        <v>76</v>
      </c>
      <c r="E452" t="str">
        <f t="shared" ref="E452:E515" si="7">_xlfn.CONCAT(B452,C452,D452)</f>
        <v>MAMale35-39</v>
      </c>
      <c r="F452">
        <v>875</v>
      </c>
    </row>
    <row r="453" spans="2:6" x14ac:dyDescent="0.2">
      <c r="B453" t="s">
        <v>50</v>
      </c>
      <c r="C453" t="s">
        <v>47</v>
      </c>
      <c r="D453" s="201" t="s">
        <v>77</v>
      </c>
      <c r="E453" t="str">
        <f t="shared" si="7"/>
        <v>MAMale40-44</v>
      </c>
      <c r="F453">
        <v>844</v>
      </c>
    </row>
    <row r="454" spans="2:6" x14ac:dyDescent="0.2">
      <c r="B454" t="s">
        <v>50</v>
      </c>
      <c r="C454" t="s">
        <v>47</v>
      </c>
      <c r="D454" s="201" t="s">
        <v>78</v>
      </c>
      <c r="E454" t="str">
        <f t="shared" si="7"/>
        <v>MAMale45-49</v>
      </c>
      <c r="F454">
        <v>895</v>
      </c>
    </row>
    <row r="455" spans="2:6" x14ac:dyDescent="0.2">
      <c r="B455" t="s">
        <v>50</v>
      </c>
      <c r="C455" t="s">
        <v>47</v>
      </c>
      <c r="D455" s="201" t="s">
        <v>79</v>
      </c>
      <c r="E455" t="str">
        <f t="shared" si="7"/>
        <v>MAMale50-54</v>
      </c>
      <c r="F455">
        <v>988</v>
      </c>
    </row>
    <row r="456" spans="2:6" x14ac:dyDescent="0.2">
      <c r="B456" t="s">
        <v>50</v>
      </c>
      <c r="C456" t="s">
        <v>47</v>
      </c>
      <c r="D456" s="201" t="s">
        <v>80</v>
      </c>
      <c r="E456" t="str">
        <f t="shared" si="7"/>
        <v>MAMale55-59</v>
      </c>
      <c r="F456">
        <v>1199</v>
      </c>
    </row>
    <row r="457" spans="2:6" x14ac:dyDescent="0.2">
      <c r="B457" t="s">
        <v>50</v>
      </c>
      <c r="C457" t="s">
        <v>47</v>
      </c>
      <c r="D457" s="201" t="s">
        <v>81</v>
      </c>
      <c r="E457" t="str">
        <f t="shared" si="7"/>
        <v>MAMale60-64</v>
      </c>
      <c r="F457">
        <v>1400</v>
      </c>
    </row>
    <row r="458" spans="2:6" x14ac:dyDescent="0.2">
      <c r="B458" t="s">
        <v>50</v>
      </c>
      <c r="C458" t="s">
        <v>47</v>
      </c>
      <c r="D458" s="201" t="s">
        <v>82</v>
      </c>
      <c r="E458" t="str">
        <f t="shared" si="7"/>
        <v>MAMale65-69</v>
      </c>
      <c r="F458">
        <v>1766</v>
      </c>
    </row>
    <row r="459" spans="2:6" x14ac:dyDescent="0.2">
      <c r="B459" t="s">
        <v>50</v>
      </c>
      <c r="C459" t="s">
        <v>47</v>
      </c>
      <c r="D459" s="201" t="s">
        <v>19</v>
      </c>
      <c r="E459" t="str">
        <f t="shared" si="7"/>
        <v>MAMale70-74</v>
      </c>
      <c r="F459">
        <v>1800</v>
      </c>
    </row>
    <row r="460" spans="2:6" x14ac:dyDescent="0.2">
      <c r="B460" t="s">
        <v>50</v>
      </c>
      <c r="C460" t="s">
        <v>47</v>
      </c>
      <c r="D460" s="201" t="s">
        <v>20</v>
      </c>
      <c r="E460" t="str">
        <f t="shared" si="7"/>
        <v>MAMale75-79</v>
      </c>
      <c r="F460">
        <v>2106</v>
      </c>
    </row>
    <row r="461" spans="2:6" x14ac:dyDescent="0.2">
      <c r="B461" t="s">
        <v>50</v>
      </c>
      <c r="C461" t="s">
        <v>47</v>
      </c>
      <c r="D461" s="201" t="s">
        <v>21</v>
      </c>
      <c r="E461" t="str">
        <f t="shared" si="7"/>
        <v>MAMale80-84</v>
      </c>
      <c r="F461">
        <v>1839</v>
      </c>
    </row>
    <row r="462" spans="2:6" x14ac:dyDescent="0.2">
      <c r="B462" t="s">
        <v>50</v>
      </c>
      <c r="C462" t="s">
        <v>47</v>
      </c>
      <c r="D462" s="201" t="s">
        <v>22</v>
      </c>
      <c r="E462" t="str">
        <f t="shared" si="7"/>
        <v>MAMale85-89</v>
      </c>
      <c r="F462">
        <v>1372</v>
      </c>
    </row>
    <row r="463" spans="2:6" x14ac:dyDescent="0.2">
      <c r="B463" t="s">
        <v>50</v>
      </c>
      <c r="C463" t="s">
        <v>47</v>
      </c>
      <c r="D463" s="201" t="s">
        <v>5</v>
      </c>
      <c r="E463" t="str">
        <f t="shared" si="7"/>
        <v>MAMale90+</v>
      </c>
      <c r="F463">
        <v>1312</v>
      </c>
    </row>
    <row r="464" spans="2:6" x14ac:dyDescent="0.2">
      <c r="B464" t="s">
        <v>59</v>
      </c>
      <c r="C464" t="s">
        <v>48</v>
      </c>
      <c r="D464" s="201">
        <v>0</v>
      </c>
      <c r="E464" t="str">
        <f t="shared" si="7"/>
        <v>MGFemale0</v>
      </c>
      <c r="F464">
        <v>1303</v>
      </c>
    </row>
    <row r="465" spans="2:6" x14ac:dyDescent="0.2">
      <c r="B465" t="s">
        <v>59</v>
      </c>
      <c r="C465" t="s">
        <v>48</v>
      </c>
      <c r="D465" s="232" t="s">
        <v>107</v>
      </c>
      <c r="E465" t="str">
        <f t="shared" si="7"/>
        <v>MGFemale01-04</v>
      </c>
      <c r="F465">
        <v>225</v>
      </c>
    </row>
    <row r="466" spans="2:6" x14ac:dyDescent="0.2">
      <c r="B466" t="s">
        <v>59</v>
      </c>
      <c r="C466" t="s">
        <v>48</v>
      </c>
      <c r="D466" s="232" t="s">
        <v>106</v>
      </c>
      <c r="E466" t="str">
        <f t="shared" si="7"/>
        <v>MGFemale05-09</v>
      </c>
      <c r="F466">
        <v>106</v>
      </c>
    </row>
    <row r="467" spans="2:6" x14ac:dyDescent="0.2">
      <c r="B467" t="s">
        <v>59</v>
      </c>
      <c r="C467" t="s">
        <v>48</v>
      </c>
      <c r="D467" s="232" t="s">
        <v>71</v>
      </c>
      <c r="E467" t="str">
        <f t="shared" si="7"/>
        <v>MGFemale10-14</v>
      </c>
      <c r="F467">
        <v>148</v>
      </c>
    </row>
    <row r="468" spans="2:6" x14ac:dyDescent="0.2">
      <c r="B468" t="s">
        <v>59</v>
      </c>
      <c r="C468" t="s">
        <v>48</v>
      </c>
      <c r="D468" s="201" t="s">
        <v>72</v>
      </c>
      <c r="E468" t="str">
        <f t="shared" si="7"/>
        <v>MGFemale15-19</v>
      </c>
      <c r="F468">
        <v>279</v>
      </c>
    </row>
    <row r="469" spans="2:6" x14ac:dyDescent="0.2">
      <c r="B469" t="s">
        <v>59</v>
      </c>
      <c r="C469" t="s">
        <v>48</v>
      </c>
      <c r="D469" s="201" t="s">
        <v>73</v>
      </c>
      <c r="E469" t="str">
        <f t="shared" si="7"/>
        <v>MGFemale20-24</v>
      </c>
      <c r="F469">
        <v>420</v>
      </c>
    </row>
    <row r="470" spans="2:6" x14ac:dyDescent="0.2">
      <c r="B470" t="s">
        <v>59</v>
      </c>
      <c r="C470" t="s">
        <v>48</v>
      </c>
      <c r="D470" s="201" t="s">
        <v>74</v>
      </c>
      <c r="E470" t="str">
        <f t="shared" si="7"/>
        <v>MGFemale25-29</v>
      </c>
      <c r="F470">
        <v>433</v>
      </c>
    </row>
    <row r="471" spans="2:6" x14ac:dyDescent="0.2">
      <c r="B471" t="s">
        <v>59</v>
      </c>
      <c r="C471" t="s">
        <v>48</v>
      </c>
      <c r="D471" s="201" t="s">
        <v>75</v>
      </c>
      <c r="E471" t="str">
        <f t="shared" si="7"/>
        <v>MGFemale30-34</v>
      </c>
      <c r="F471">
        <v>667</v>
      </c>
    </row>
    <row r="472" spans="2:6" x14ac:dyDescent="0.2">
      <c r="B472" t="s">
        <v>59</v>
      </c>
      <c r="C472" t="s">
        <v>48</v>
      </c>
      <c r="D472" s="201" t="s">
        <v>76</v>
      </c>
      <c r="E472" t="str">
        <f t="shared" si="7"/>
        <v>MGFemale35-39</v>
      </c>
      <c r="F472">
        <v>1090</v>
      </c>
    </row>
    <row r="473" spans="2:6" x14ac:dyDescent="0.2">
      <c r="B473" t="s">
        <v>59</v>
      </c>
      <c r="C473" t="s">
        <v>48</v>
      </c>
      <c r="D473" s="201" t="s">
        <v>77</v>
      </c>
      <c r="E473" t="str">
        <f t="shared" si="7"/>
        <v>MGFemale40-44</v>
      </c>
      <c r="F473">
        <v>1337</v>
      </c>
    </row>
    <row r="474" spans="2:6" x14ac:dyDescent="0.2">
      <c r="B474" t="s">
        <v>59</v>
      </c>
      <c r="C474" t="s">
        <v>48</v>
      </c>
      <c r="D474" s="201" t="s">
        <v>78</v>
      </c>
      <c r="E474" t="str">
        <f t="shared" si="7"/>
        <v>MGFemale45-49</v>
      </c>
      <c r="F474">
        <v>1921</v>
      </c>
    </row>
    <row r="475" spans="2:6" x14ac:dyDescent="0.2">
      <c r="B475" t="s">
        <v>59</v>
      </c>
      <c r="C475" t="s">
        <v>48</v>
      </c>
      <c r="D475" s="201" t="s">
        <v>79</v>
      </c>
      <c r="E475" t="str">
        <f t="shared" si="7"/>
        <v>MGFemale50-54</v>
      </c>
      <c r="F475">
        <v>2600</v>
      </c>
    </row>
    <row r="476" spans="2:6" x14ac:dyDescent="0.2">
      <c r="B476" t="s">
        <v>59</v>
      </c>
      <c r="C476" t="s">
        <v>48</v>
      </c>
      <c r="D476" s="201" t="s">
        <v>80</v>
      </c>
      <c r="E476" t="str">
        <f t="shared" si="7"/>
        <v>MGFemale55-59</v>
      </c>
      <c r="F476">
        <v>3521</v>
      </c>
    </row>
    <row r="477" spans="2:6" x14ac:dyDescent="0.2">
      <c r="B477" t="s">
        <v>59</v>
      </c>
      <c r="C477" t="s">
        <v>48</v>
      </c>
      <c r="D477" s="201" t="s">
        <v>81</v>
      </c>
      <c r="E477" t="str">
        <f t="shared" si="7"/>
        <v>MGFemale60-64</v>
      </c>
      <c r="F477">
        <v>4590</v>
      </c>
    </row>
    <row r="478" spans="2:6" x14ac:dyDescent="0.2">
      <c r="B478" t="s">
        <v>59</v>
      </c>
      <c r="C478" t="s">
        <v>48</v>
      </c>
      <c r="D478" s="201" t="s">
        <v>82</v>
      </c>
      <c r="E478" t="str">
        <f t="shared" si="7"/>
        <v>MGFemale65-69</v>
      </c>
      <c r="F478">
        <v>5276</v>
      </c>
    </row>
    <row r="479" spans="2:6" x14ac:dyDescent="0.2">
      <c r="B479" t="s">
        <v>59</v>
      </c>
      <c r="C479" t="s">
        <v>48</v>
      </c>
      <c r="D479" s="201" t="s">
        <v>19</v>
      </c>
      <c r="E479" t="str">
        <f t="shared" si="7"/>
        <v>MGFemale70-74</v>
      </c>
      <c r="F479">
        <v>6047</v>
      </c>
    </row>
    <row r="480" spans="2:6" x14ac:dyDescent="0.2">
      <c r="B480" t="s">
        <v>59</v>
      </c>
      <c r="C480" t="s">
        <v>48</v>
      </c>
      <c r="D480" s="201" t="s">
        <v>20</v>
      </c>
      <c r="E480" t="str">
        <f t="shared" si="7"/>
        <v>MGFemale75-79</v>
      </c>
      <c r="F480">
        <v>7404</v>
      </c>
    </row>
    <row r="481" spans="2:6" x14ac:dyDescent="0.2">
      <c r="B481" t="s">
        <v>59</v>
      </c>
      <c r="C481" t="s">
        <v>48</v>
      </c>
      <c r="D481" s="201" t="s">
        <v>21</v>
      </c>
      <c r="E481" t="str">
        <f t="shared" si="7"/>
        <v>MGFemale80-84</v>
      </c>
      <c r="F481">
        <v>8338</v>
      </c>
    </row>
    <row r="482" spans="2:6" x14ac:dyDescent="0.2">
      <c r="B482" t="s">
        <v>59</v>
      </c>
      <c r="C482" t="s">
        <v>48</v>
      </c>
      <c r="D482" s="201" t="s">
        <v>22</v>
      </c>
      <c r="E482" t="str">
        <f t="shared" si="7"/>
        <v>MGFemale85-89</v>
      </c>
      <c r="F482">
        <v>8351</v>
      </c>
    </row>
    <row r="483" spans="2:6" x14ac:dyDescent="0.2">
      <c r="B483" t="s">
        <v>59</v>
      </c>
      <c r="C483" t="s">
        <v>48</v>
      </c>
      <c r="D483" s="201" t="s">
        <v>5</v>
      </c>
      <c r="E483" t="str">
        <f t="shared" si="7"/>
        <v>MGFemale90+</v>
      </c>
      <c r="F483">
        <v>9269</v>
      </c>
    </row>
    <row r="484" spans="2:6" x14ac:dyDescent="0.2">
      <c r="B484" t="s">
        <v>59</v>
      </c>
      <c r="C484" t="s">
        <v>47</v>
      </c>
      <c r="D484" s="201">
        <v>0</v>
      </c>
      <c r="E484" t="str">
        <f t="shared" si="7"/>
        <v>MGMale0</v>
      </c>
      <c r="F484">
        <v>1627</v>
      </c>
    </row>
    <row r="485" spans="2:6" x14ac:dyDescent="0.2">
      <c r="B485" t="s">
        <v>59</v>
      </c>
      <c r="C485" t="s">
        <v>47</v>
      </c>
      <c r="D485" s="232" t="s">
        <v>107</v>
      </c>
      <c r="E485" t="str">
        <f t="shared" si="7"/>
        <v>MGMale01-04</v>
      </c>
      <c r="F485">
        <v>275</v>
      </c>
    </row>
    <row r="486" spans="2:6" x14ac:dyDescent="0.2">
      <c r="B486" t="s">
        <v>59</v>
      </c>
      <c r="C486" t="s">
        <v>47</v>
      </c>
      <c r="D486" s="232" t="s">
        <v>106</v>
      </c>
      <c r="E486" t="str">
        <f t="shared" si="7"/>
        <v>MGMale05-09</v>
      </c>
      <c r="F486">
        <v>163</v>
      </c>
    </row>
    <row r="487" spans="2:6" x14ac:dyDescent="0.2">
      <c r="B487" t="s">
        <v>59</v>
      </c>
      <c r="C487" t="s">
        <v>47</v>
      </c>
      <c r="D487" s="232" t="s">
        <v>71</v>
      </c>
      <c r="E487" t="str">
        <f t="shared" si="7"/>
        <v>MGMale10-14</v>
      </c>
      <c r="F487">
        <v>199</v>
      </c>
    </row>
    <row r="488" spans="2:6" x14ac:dyDescent="0.2">
      <c r="B488" t="s">
        <v>59</v>
      </c>
      <c r="C488" t="s">
        <v>47</v>
      </c>
      <c r="D488" s="201" t="s">
        <v>72</v>
      </c>
      <c r="E488" t="str">
        <f t="shared" si="7"/>
        <v>MGMale15-19</v>
      </c>
      <c r="F488">
        <v>949</v>
      </c>
    </row>
    <row r="489" spans="2:6" x14ac:dyDescent="0.2">
      <c r="B489" t="s">
        <v>59</v>
      </c>
      <c r="C489" t="s">
        <v>47</v>
      </c>
      <c r="D489" s="201" t="s">
        <v>73</v>
      </c>
      <c r="E489" t="str">
        <f t="shared" si="7"/>
        <v>MGMale20-24</v>
      </c>
      <c r="F489">
        <v>1478</v>
      </c>
    </row>
    <row r="490" spans="2:6" x14ac:dyDescent="0.2">
      <c r="B490" t="s">
        <v>59</v>
      </c>
      <c r="C490" t="s">
        <v>47</v>
      </c>
      <c r="D490" s="201" t="s">
        <v>74</v>
      </c>
      <c r="E490" t="str">
        <f t="shared" si="7"/>
        <v>MGMale25-29</v>
      </c>
      <c r="F490">
        <v>1436</v>
      </c>
    </row>
    <row r="491" spans="2:6" x14ac:dyDescent="0.2">
      <c r="B491" t="s">
        <v>59</v>
      </c>
      <c r="C491" t="s">
        <v>47</v>
      </c>
      <c r="D491" s="201" t="s">
        <v>75</v>
      </c>
      <c r="E491" t="str">
        <f t="shared" si="7"/>
        <v>MGMale30-34</v>
      </c>
      <c r="F491">
        <v>1797</v>
      </c>
    </row>
    <row r="492" spans="2:6" x14ac:dyDescent="0.2">
      <c r="B492" t="s">
        <v>59</v>
      </c>
      <c r="C492" t="s">
        <v>47</v>
      </c>
      <c r="D492" s="201" t="s">
        <v>76</v>
      </c>
      <c r="E492" t="str">
        <f t="shared" si="7"/>
        <v>MGMale35-39</v>
      </c>
      <c r="F492">
        <v>2275</v>
      </c>
    </row>
    <row r="493" spans="2:6" x14ac:dyDescent="0.2">
      <c r="B493" t="s">
        <v>59</v>
      </c>
      <c r="C493" t="s">
        <v>47</v>
      </c>
      <c r="D493" s="201" t="s">
        <v>77</v>
      </c>
      <c r="E493" t="str">
        <f t="shared" si="7"/>
        <v>MGMale40-44</v>
      </c>
      <c r="F493">
        <v>2698</v>
      </c>
    </row>
    <row r="494" spans="2:6" x14ac:dyDescent="0.2">
      <c r="B494" t="s">
        <v>59</v>
      </c>
      <c r="C494" t="s">
        <v>47</v>
      </c>
      <c r="D494" s="201" t="s">
        <v>78</v>
      </c>
      <c r="E494" t="str">
        <f t="shared" si="7"/>
        <v>MGMale45-49</v>
      </c>
      <c r="F494">
        <v>3402</v>
      </c>
    </row>
    <row r="495" spans="2:6" x14ac:dyDescent="0.2">
      <c r="B495" t="s">
        <v>59</v>
      </c>
      <c r="C495" t="s">
        <v>47</v>
      </c>
      <c r="D495" s="201" t="s">
        <v>79</v>
      </c>
      <c r="E495" t="str">
        <f t="shared" si="7"/>
        <v>MGMale50-54</v>
      </c>
      <c r="F495">
        <v>4703</v>
      </c>
    </row>
    <row r="496" spans="2:6" x14ac:dyDescent="0.2">
      <c r="B496" t="s">
        <v>59</v>
      </c>
      <c r="C496" t="s">
        <v>47</v>
      </c>
      <c r="D496" s="201" t="s">
        <v>80</v>
      </c>
      <c r="E496" t="str">
        <f t="shared" si="7"/>
        <v>MGMale55-59</v>
      </c>
      <c r="F496">
        <v>5844</v>
      </c>
    </row>
    <row r="497" spans="2:6" x14ac:dyDescent="0.2">
      <c r="B497" t="s">
        <v>59</v>
      </c>
      <c r="C497" t="s">
        <v>47</v>
      </c>
      <c r="D497" s="201" t="s">
        <v>81</v>
      </c>
      <c r="E497" t="str">
        <f t="shared" si="7"/>
        <v>MGMale60-64</v>
      </c>
      <c r="F497">
        <v>6899</v>
      </c>
    </row>
    <row r="498" spans="2:6" x14ac:dyDescent="0.2">
      <c r="B498" t="s">
        <v>59</v>
      </c>
      <c r="C498" t="s">
        <v>47</v>
      </c>
      <c r="D498" s="201" t="s">
        <v>82</v>
      </c>
      <c r="E498" t="str">
        <f t="shared" si="7"/>
        <v>MGMale65-69</v>
      </c>
      <c r="F498">
        <v>7882</v>
      </c>
    </row>
    <row r="499" spans="2:6" x14ac:dyDescent="0.2">
      <c r="B499" t="s">
        <v>59</v>
      </c>
      <c r="C499" t="s">
        <v>47</v>
      </c>
      <c r="D499" s="201" t="s">
        <v>19</v>
      </c>
      <c r="E499" t="str">
        <f t="shared" si="7"/>
        <v>MGMale70-74</v>
      </c>
      <c r="F499">
        <v>7758</v>
      </c>
    </row>
    <row r="500" spans="2:6" x14ac:dyDescent="0.2">
      <c r="B500" t="s">
        <v>59</v>
      </c>
      <c r="C500" t="s">
        <v>47</v>
      </c>
      <c r="D500" s="201" t="s">
        <v>20</v>
      </c>
      <c r="E500" t="str">
        <f t="shared" si="7"/>
        <v>MGMale75-79</v>
      </c>
      <c r="F500">
        <v>8308</v>
      </c>
    </row>
    <row r="501" spans="2:6" x14ac:dyDescent="0.2">
      <c r="B501" t="s">
        <v>59</v>
      </c>
      <c r="C501" t="s">
        <v>47</v>
      </c>
      <c r="D501" s="201" t="s">
        <v>21</v>
      </c>
      <c r="E501" t="str">
        <f t="shared" si="7"/>
        <v>MGMale80-84</v>
      </c>
      <c r="F501">
        <v>8018</v>
      </c>
    </row>
    <row r="502" spans="2:6" x14ac:dyDescent="0.2">
      <c r="B502" t="s">
        <v>59</v>
      </c>
      <c r="C502" t="s">
        <v>47</v>
      </c>
      <c r="D502" s="201" t="s">
        <v>22</v>
      </c>
      <c r="E502" t="str">
        <f t="shared" si="7"/>
        <v>MGMale85-89</v>
      </c>
      <c r="F502">
        <v>6370</v>
      </c>
    </row>
    <row r="503" spans="2:6" x14ac:dyDescent="0.2">
      <c r="B503" t="s">
        <v>59</v>
      </c>
      <c r="C503" t="s">
        <v>47</v>
      </c>
      <c r="D503" s="201" t="s">
        <v>5</v>
      </c>
      <c r="E503" t="str">
        <f t="shared" si="7"/>
        <v>MGMale90+</v>
      </c>
      <c r="F503">
        <v>5219</v>
      </c>
    </row>
    <row r="504" spans="2:6" x14ac:dyDescent="0.2">
      <c r="B504" t="s">
        <v>66</v>
      </c>
      <c r="C504" t="s">
        <v>48</v>
      </c>
      <c r="D504" s="201">
        <v>0</v>
      </c>
      <c r="E504" t="str">
        <f t="shared" si="7"/>
        <v>MSFemale0</v>
      </c>
      <c r="F504">
        <v>235</v>
      </c>
    </row>
    <row r="505" spans="2:6" x14ac:dyDescent="0.2">
      <c r="B505" t="s">
        <v>66</v>
      </c>
      <c r="C505" t="s">
        <v>48</v>
      </c>
      <c r="D505" s="232" t="s">
        <v>107</v>
      </c>
      <c r="E505" t="str">
        <f t="shared" si="7"/>
        <v>MSFemale01-04</v>
      </c>
      <c r="F505">
        <v>38</v>
      </c>
    </row>
    <row r="506" spans="2:6" x14ac:dyDescent="0.2">
      <c r="B506" t="s">
        <v>66</v>
      </c>
      <c r="C506" t="s">
        <v>48</v>
      </c>
      <c r="D506" s="232" t="s">
        <v>106</v>
      </c>
      <c r="E506" t="str">
        <f t="shared" si="7"/>
        <v>MSFemale05-09</v>
      </c>
      <c r="F506">
        <v>24</v>
      </c>
    </row>
    <row r="507" spans="2:6" x14ac:dyDescent="0.2">
      <c r="B507" t="s">
        <v>66</v>
      </c>
      <c r="C507" t="s">
        <v>48</v>
      </c>
      <c r="D507" s="232" t="s">
        <v>71</v>
      </c>
      <c r="E507" t="str">
        <f t="shared" si="7"/>
        <v>MSFemale10-14</v>
      </c>
      <c r="F507">
        <v>28</v>
      </c>
    </row>
    <row r="508" spans="2:6" x14ac:dyDescent="0.2">
      <c r="B508" t="s">
        <v>66</v>
      </c>
      <c r="C508" t="s">
        <v>48</v>
      </c>
      <c r="D508" s="201" t="s">
        <v>72</v>
      </c>
      <c r="E508" t="str">
        <f t="shared" si="7"/>
        <v>MSFemale15-19</v>
      </c>
      <c r="F508">
        <v>46</v>
      </c>
    </row>
    <row r="509" spans="2:6" x14ac:dyDescent="0.2">
      <c r="B509" t="s">
        <v>66</v>
      </c>
      <c r="C509" t="s">
        <v>48</v>
      </c>
      <c r="D509" s="201" t="s">
        <v>73</v>
      </c>
      <c r="E509" t="str">
        <f t="shared" si="7"/>
        <v>MSFemale20-24</v>
      </c>
      <c r="F509">
        <v>61</v>
      </c>
    </row>
    <row r="510" spans="2:6" x14ac:dyDescent="0.2">
      <c r="B510" t="s">
        <v>66</v>
      </c>
      <c r="C510" t="s">
        <v>48</v>
      </c>
      <c r="D510" s="201" t="s">
        <v>74</v>
      </c>
      <c r="E510" t="str">
        <f t="shared" si="7"/>
        <v>MSFemale25-29</v>
      </c>
      <c r="F510">
        <v>99</v>
      </c>
    </row>
    <row r="511" spans="2:6" x14ac:dyDescent="0.2">
      <c r="B511" t="s">
        <v>66</v>
      </c>
      <c r="C511" t="s">
        <v>48</v>
      </c>
      <c r="D511" s="201" t="s">
        <v>75</v>
      </c>
      <c r="E511" t="str">
        <f t="shared" si="7"/>
        <v>MSFemale30-34</v>
      </c>
      <c r="F511">
        <v>97</v>
      </c>
    </row>
    <row r="512" spans="2:6" x14ac:dyDescent="0.2">
      <c r="B512" t="s">
        <v>66</v>
      </c>
      <c r="C512" t="s">
        <v>48</v>
      </c>
      <c r="D512" s="201" t="s">
        <v>76</v>
      </c>
      <c r="E512" t="str">
        <f t="shared" si="7"/>
        <v>MSFemale35-39</v>
      </c>
      <c r="F512">
        <v>147</v>
      </c>
    </row>
    <row r="513" spans="2:6" x14ac:dyDescent="0.2">
      <c r="B513" t="s">
        <v>66</v>
      </c>
      <c r="C513" t="s">
        <v>48</v>
      </c>
      <c r="D513" s="201" t="s">
        <v>77</v>
      </c>
      <c r="E513" t="str">
        <f t="shared" si="7"/>
        <v>MSFemale40-44</v>
      </c>
      <c r="F513">
        <v>186</v>
      </c>
    </row>
    <row r="514" spans="2:6" x14ac:dyDescent="0.2">
      <c r="B514" t="s">
        <v>66</v>
      </c>
      <c r="C514" t="s">
        <v>48</v>
      </c>
      <c r="D514" s="201" t="s">
        <v>78</v>
      </c>
      <c r="E514" t="str">
        <f t="shared" si="7"/>
        <v>MSFemale45-49</v>
      </c>
      <c r="F514">
        <v>246</v>
      </c>
    </row>
    <row r="515" spans="2:6" x14ac:dyDescent="0.2">
      <c r="B515" t="s">
        <v>66</v>
      </c>
      <c r="C515" t="s">
        <v>48</v>
      </c>
      <c r="D515" s="201" t="s">
        <v>79</v>
      </c>
      <c r="E515" t="str">
        <f t="shared" si="7"/>
        <v>MSFemale50-54</v>
      </c>
      <c r="F515">
        <v>341</v>
      </c>
    </row>
    <row r="516" spans="2:6" x14ac:dyDescent="0.2">
      <c r="B516" t="s">
        <v>66</v>
      </c>
      <c r="C516" t="s">
        <v>48</v>
      </c>
      <c r="D516" s="201" t="s">
        <v>80</v>
      </c>
      <c r="E516" t="str">
        <f t="shared" ref="E516:E579" si="8">_xlfn.CONCAT(B516,C516,D516)</f>
        <v>MSFemale55-59</v>
      </c>
      <c r="F516">
        <v>442</v>
      </c>
    </row>
    <row r="517" spans="2:6" x14ac:dyDescent="0.2">
      <c r="B517" t="s">
        <v>66</v>
      </c>
      <c r="C517" t="s">
        <v>48</v>
      </c>
      <c r="D517" s="201" t="s">
        <v>81</v>
      </c>
      <c r="E517" t="str">
        <f t="shared" si="8"/>
        <v>MSFemale60-64</v>
      </c>
      <c r="F517">
        <v>501</v>
      </c>
    </row>
    <row r="518" spans="2:6" x14ac:dyDescent="0.2">
      <c r="B518" t="s">
        <v>66</v>
      </c>
      <c r="C518" t="s">
        <v>48</v>
      </c>
      <c r="D518" s="201" t="s">
        <v>82</v>
      </c>
      <c r="E518" t="str">
        <f t="shared" si="8"/>
        <v>MSFemale65-69</v>
      </c>
      <c r="F518">
        <v>640</v>
      </c>
    </row>
    <row r="519" spans="2:6" x14ac:dyDescent="0.2">
      <c r="B519" t="s">
        <v>66</v>
      </c>
      <c r="C519" t="s">
        <v>48</v>
      </c>
      <c r="D519" s="201" t="s">
        <v>19</v>
      </c>
      <c r="E519" t="str">
        <f t="shared" si="8"/>
        <v>MSFemale70-74</v>
      </c>
      <c r="F519">
        <v>774</v>
      </c>
    </row>
    <row r="520" spans="2:6" x14ac:dyDescent="0.2">
      <c r="B520" t="s">
        <v>66</v>
      </c>
      <c r="C520" t="s">
        <v>48</v>
      </c>
      <c r="D520" s="201" t="s">
        <v>20</v>
      </c>
      <c r="E520" t="str">
        <f t="shared" si="8"/>
        <v>MSFemale75-79</v>
      </c>
      <c r="F520">
        <v>812</v>
      </c>
    </row>
    <row r="521" spans="2:6" x14ac:dyDescent="0.2">
      <c r="B521" t="s">
        <v>66</v>
      </c>
      <c r="C521" t="s">
        <v>48</v>
      </c>
      <c r="D521" s="201" t="s">
        <v>21</v>
      </c>
      <c r="E521" t="str">
        <f t="shared" si="8"/>
        <v>MSFemale80-84</v>
      </c>
      <c r="F521">
        <v>857</v>
      </c>
    </row>
    <row r="522" spans="2:6" x14ac:dyDescent="0.2">
      <c r="B522" t="s">
        <v>66</v>
      </c>
      <c r="C522" t="s">
        <v>48</v>
      </c>
      <c r="D522" s="201" t="s">
        <v>22</v>
      </c>
      <c r="E522" t="str">
        <f t="shared" si="8"/>
        <v>MSFemale85-89</v>
      </c>
      <c r="F522">
        <v>761</v>
      </c>
    </row>
    <row r="523" spans="2:6" x14ac:dyDescent="0.2">
      <c r="B523" t="s">
        <v>66</v>
      </c>
      <c r="C523" t="s">
        <v>48</v>
      </c>
      <c r="D523" s="201" t="s">
        <v>5</v>
      </c>
      <c r="E523" t="str">
        <f t="shared" si="8"/>
        <v>MSFemale90+</v>
      </c>
      <c r="F523">
        <v>792</v>
      </c>
    </row>
    <row r="524" spans="2:6" x14ac:dyDescent="0.2">
      <c r="B524" t="s">
        <v>66</v>
      </c>
      <c r="C524" t="s">
        <v>47</v>
      </c>
      <c r="D524" s="201">
        <v>0</v>
      </c>
      <c r="E524" t="str">
        <f t="shared" si="8"/>
        <v>MSMale0</v>
      </c>
      <c r="F524">
        <v>249</v>
      </c>
    </row>
    <row r="525" spans="2:6" x14ac:dyDescent="0.2">
      <c r="B525" t="s">
        <v>66</v>
      </c>
      <c r="C525" t="s">
        <v>47</v>
      </c>
      <c r="D525" s="232" t="s">
        <v>107</v>
      </c>
      <c r="E525" t="str">
        <f t="shared" si="8"/>
        <v>MSMale01-04</v>
      </c>
      <c r="F525">
        <v>49</v>
      </c>
    </row>
    <row r="526" spans="2:6" x14ac:dyDescent="0.2">
      <c r="B526" t="s">
        <v>66</v>
      </c>
      <c r="C526" t="s">
        <v>47</v>
      </c>
      <c r="D526" s="232" t="s">
        <v>106</v>
      </c>
      <c r="E526" t="str">
        <f t="shared" si="8"/>
        <v>MSMale05-09</v>
      </c>
      <c r="F526">
        <v>29</v>
      </c>
    </row>
    <row r="527" spans="2:6" x14ac:dyDescent="0.2">
      <c r="B527" t="s">
        <v>66</v>
      </c>
      <c r="C527" t="s">
        <v>47</v>
      </c>
      <c r="D527" s="232" t="s">
        <v>71</v>
      </c>
      <c r="E527" t="str">
        <f t="shared" si="8"/>
        <v>MSMale10-14</v>
      </c>
      <c r="F527">
        <v>46</v>
      </c>
    </row>
    <row r="528" spans="2:6" x14ac:dyDescent="0.2">
      <c r="B528" t="s">
        <v>66</v>
      </c>
      <c r="C528" t="s">
        <v>47</v>
      </c>
      <c r="D528" s="201" t="s">
        <v>72</v>
      </c>
      <c r="E528" t="str">
        <f t="shared" si="8"/>
        <v>MSMale15-19</v>
      </c>
      <c r="F528">
        <v>163</v>
      </c>
    </row>
    <row r="529" spans="2:6" x14ac:dyDescent="0.2">
      <c r="B529" t="s">
        <v>66</v>
      </c>
      <c r="C529" t="s">
        <v>47</v>
      </c>
      <c r="D529" s="201" t="s">
        <v>73</v>
      </c>
      <c r="E529" t="str">
        <f t="shared" si="8"/>
        <v>MSMale20-24</v>
      </c>
      <c r="F529">
        <v>205</v>
      </c>
    </row>
    <row r="530" spans="2:6" x14ac:dyDescent="0.2">
      <c r="B530" t="s">
        <v>66</v>
      </c>
      <c r="C530" t="s">
        <v>47</v>
      </c>
      <c r="D530" s="201" t="s">
        <v>74</v>
      </c>
      <c r="E530" t="str">
        <f t="shared" si="8"/>
        <v>MSMale25-29</v>
      </c>
      <c r="F530">
        <v>235</v>
      </c>
    </row>
    <row r="531" spans="2:6" x14ac:dyDescent="0.2">
      <c r="B531" t="s">
        <v>66</v>
      </c>
      <c r="C531" t="s">
        <v>47</v>
      </c>
      <c r="D531" s="201" t="s">
        <v>75</v>
      </c>
      <c r="E531" t="str">
        <f t="shared" si="8"/>
        <v>MSMale30-34</v>
      </c>
      <c r="F531">
        <v>242</v>
      </c>
    </row>
    <row r="532" spans="2:6" x14ac:dyDescent="0.2">
      <c r="B532" t="s">
        <v>66</v>
      </c>
      <c r="C532" t="s">
        <v>47</v>
      </c>
      <c r="D532" s="201" t="s">
        <v>76</v>
      </c>
      <c r="E532" t="str">
        <f t="shared" si="8"/>
        <v>MSMale35-39</v>
      </c>
      <c r="F532">
        <v>308</v>
      </c>
    </row>
    <row r="533" spans="2:6" x14ac:dyDescent="0.2">
      <c r="B533" t="s">
        <v>66</v>
      </c>
      <c r="C533" t="s">
        <v>47</v>
      </c>
      <c r="D533" s="201" t="s">
        <v>77</v>
      </c>
      <c r="E533" t="str">
        <f t="shared" si="8"/>
        <v>MSMale40-44</v>
      </c>
      <c r="F533">
        <v>332</v>
      </c>
    </row>
    <row r="534" spans="2:6" x14ac:dyDescent="0.2">
      <c r="B534" t="s">
        <v>66</v>
      </c>
      <c r="C534" t="s">
        <v>47</v>
      </c>
      <c r="D534" s="201" t="s">
        <v>78</v>
      </c>
      <c r="E534" t="str">
        <f t="shared" si="8"/>
        <v>MSMale45-49</v>
      </c>
      <c r="F534">
        <v>425</v>
      </c>
    </row>
    <row r="535" spans="2:6" x14ac:dyDescent="0.2">
      <c r="B535" t="s">
        <v>66</v>
      </c>
      <c r="C535" t="s">
        <v>47</v>
      </c>
      <c r="D535" s="201" t="s">
        <v>79</v>
      </c>
      <c r="E535" t="str">
        <f t="shared" si="8"/>
        <v>MSMale50-54</v>
      </c>
      <c r="F535">
        <v>601</v>
      </c>
    </row>
    <row r="536" spans="2:6" x14ac:dyDescent="0.2">
      <c r="B536" t="s">
        <v>66</v>
      </c>
      <c r="C536" t="s">
        <v>47</v>
      </c>
      <c r="D536" s="201" t="s">
        <v>80</v>
      </c>
      <c r="E536" t="str">
        <f t="shared" si="8"/>
        <v>MSMale55-59</v>
      </c>
      <c r="F536">
        <v>709</v>
      </c>
    </row>
    <row r="537" spans="2:6" x14ac:dyDescent="0.2">
      <c r="B537" t="s">
        <v>66</v>
      </c>
      <c r="C537" t="s">
        <v>47</v>
      </c>
      <c r="D537" s="201" t="s">
        <v>81</v>
      </c>
      <c r="E537" t="str">
        <f t="shared" si="8"/>
        <v>MSMale60-64</v>
      </c>
      <c r="F537">
        <v>852</v>
      </c>
    </row>
    <row r="538" spans="2:6" x14ac:dyDescent="0.2">
      <c r="B538" t="s">
        <v>66</v>
      </c>
      <c r="C538" t="s">
        <v>47</v>
      </c>
      <c r="D538" s="201" t="s">
        <v>82</v>
      </c>
      <c r="E538" t="str">
        <f t="shared" si="8"/>
        <v>MSMale65-69</v>
      </c>
      <c r="F538">
        <v>969</v>
      </c>
    </row>
    <row r="539" spans="2:6" x14ac:dyDescent="0.2">
      <c r="B539" t="s">
        <v>66</v>
      </c>
      <c r="C539" t="s">
        <v>47</v>
      </c>
      <c r="D539" s="201" t="s">
        <v>19</v>
      </c>
      <c r="E539" t="str">
        <f t="shared" si="8"/>
        <v>MSMale70-74</v>
      </c>
      <c r="F539">
        <v>990</v>
      </c>
    </row>
    <row r="540" spans="2:6" x14ac:dyDescent="0.2">
      <c r="B540" t="s">
        <v>66</v>
      </c>
      <c r="C540" t="s">
        <v>47</v>
      </c>
      <c r="D540" s="201" t="s">
        <v>20</v>
      </c>
      <c r="E540" t="str">
        <f t="shared" si="8"/>
        <v>MSMale75-79</v>
      </c>
      <c r="F540">
        <v>959</v>
      </c>
    </row>
    <row r="541" spans="2:6" x14ac:dyDescent="0.2">
      <c r="B541" t="s">
        <v>66</v>
      </c>
      <c r="C541" t="s">
        <v>47</v>
      </c>
      <c r="D541" s="201" t="s">
        <v>21</v>
      </c>
      <c r="E541" t="str">
        <f t="shared" si="8"/>
        <v>MSMale80-84</v>
      </c>
      <c r="F541">
        <v>1009</v>
      </c>
    </row>
    <row r="542" spans="2:6" x14ac:dyDescent="0.2">
      <c r="B542" t="s">
        <v>66</v>
      </c>
      <c r="C542" t="s">
        <v>47</v>
      </c>
      <c r="D542" s="201" t="s">
        <v>22</v>
      </c>
      <c r="E542" t="str">
        <f t="shared" si="8"/>
        <v>MSMale85-89</v>
      </c>
      <c r="F542">
        <v>696</v>
      </c>
    </row>
    <row r="543" spans="2:6" x14ac:dyDescent="0.2">
      <c r="B543" t="s">
        <v>66</v>
      </c>
      <c r="C543" t="s">
        <v>47</v>
      </c>
      <c r="D543" s="201" t="s">
        <v>5</v>
      </c>
      <c r="E543" t="str">
        <f t="shared" si="8"/>
        <v>MSMale90+</v>
      </c>
      <c r="F543">
        <v>565</v>
      </c>
    </row>
    <row r="544" spans="2:6" x14ac:dyDescent="0.2">
      <c r="B544" t="s">
        <v>67</v>
      </c>
      <c r="C544" t="s">
        <v>48</v>
      </c>
      <c r="D544" s="201">
        <v>0</v>
      </c>
      <c r="E544" t="str">
        <f t="shared" si="8"/>
        <v>MTFemale0</v>
      </c>
      <c r="F544">
        <v>328</v>
      </c>
    </row>
    <row r="545" spans="2:6" x14ac:dyDescent="0.2">
      <c r="B545" t="s">
        <v>67</v>
      </c>
      <c r="C545" t="s">
        <v>48</v>
      </c>
      <c r="D545" s="232" t="s">
        <v>107</v>
      </c>
      <c r="E545" t="str">
        <f t="shared" si="8"/>
        <v>MTFemale01-04</v>
      </c>
      <c r="F545">
        <v>69</v>
      </c>
    </row>
    <row r="546" spans="2:6" x14ac:dyDescent="0.2">
      <c r="B546" t="s">
        <v>67</v>
      </c>
      <c r="C546" t="s">
        <v>48</v>
      </c>
      <c r="D546" s="232" t="s">
        <v>106</v>
      </c>
      <c r="E546" t="str">
        <f t="shared" si="8"/>
        <v>MTFemale05-09</v>
      </c>
      <c r="F546">
        <v>29</v>
      </c>
    </row>
    <row r="547" spans="2:6" x14ac:dyDescent="0.2">
      <c r="B547" t="s">
        <v>67</v>
      </c>
      <c r="C547" t="s">
        <v>48</v>
      </c>
      <c r="D547" s="232" t="s">
        <v>71</v>
      </c>
      <c r="E547" t="str">
        <f t="shared" si="8"/>
        <v>MTFemale10-14</v>
      </c>
      <c r="F547">
        <v>46</v>
      </c>
    </row>
    <row r="548" spans="2:6" x14ac:dyDescent="0.2">
      <c r="B548" t="s">
        <v>67</v>
      </c>
      <c r="C548" t="s">
        <v>48</v>
      </c>
      <c r="D548" s="201" t="s">
        <v>72</v>
      </c>
      <c r="E548" t="str">
        <f t="shared" si="8"/>
        <v>MTFemale15-19</v>
      </c>
      <c r="F548">
        <v>73</v>
      </c>
    </row>
    <row r="549" spans="2:6" x14ac:dyDescent="0.2">
      <c r="B549" t="s">
        <v>67</v>
      </c>
      <c r="C549" t="s">
        <v>48</v>
      </c>
      <c r="D549" s="201" t="s">
        <v>73</v>
      </c>
      <c r="E549" t="str">
        <f t="shared" si="8"/>
        <v>MTFemale20-24</v>
      </c>
      <c r="F549">
        <v>87</v>
      </c>
    </row>
    <row r="550" spans="2:6" x14ac:dyDescent="0.2">
      <c r="B550" t="s">
        <v>67</v>
      </c>
      <c r="C550" t="s">
        <v>48</v>
      </c>
      <c r="D550" s="201" t="s">
        <v>74</v>
      </c>
      <c r="E550" t="str">
        <f t="shared" si="8"/>
        <v>MTFemale25-29</v>
      </c>
      <c r="F550">
        <v>104</v>
      </c>
    </row>
    <row r="551" spans="2:6" x14ac:dyDescent="0.2">
      <c r="B551" t="s">
        <v>67</v>
      </c>
      <c r="C551" t="s">
        <v>48</v>
      </c>
      <c r="D551" s="201" t="s">
        <v>75</v>
      </c>
      <c r="E551" t="str">
        <f t="shared" si="8"/>
        <v>MTFemale30-34</v>
      </c>
      <c r="F551">
        <v>143</v>
      </c>
    </row>
    <row r="552" spans="2:6" x14ac:dyDescent="0.2">
      <c r="B552" t="s">
        <v>67</v>
      </c>
      <c r="C552" t="s">
        <v>48</v>
      </c>
      <c r="D552" s="201" t="s">
        <v>76</v>
      </c>
      <c r="E552" t="str">
        <f t="shared" si="8"/>
        <v>MTFemale35-39</v>
      </c>
      <c r="F552">
        <v>181</v>
      </c>
    </row>
    <row r="553" spans="2:6" x14ac:dyDescent="0.2">
      <c r="B553" t="s">
        <v>67</v>
      </c>
      <c r="C553" t="s">
        <v>48</v>
      </c>
      <c r="D553" s="201" t="s">
        <v>77</v>
      </c>
      <c r="E553" t="str">
        <f t="shared" si="8"/>
        <v>MTFemale40-44</v>
      </c>
      <c r="F553">
        <v>230</v>
      </c>
    </row>
    <row r="554" spans="2:6" x14ac:dyDescent="0.2">
      <c r="B554" t="s">
        <v>67</v>
      </c>
      <c r="C554" t="s">
        <v>48</v>
      </c>
      <c r="D554" s="201" t="s">
        <v>78</v>
      </c>
      <c r="E554" t="str">
        <f t="shared" si="8"/>
        <v>MTFemale45-49</v>
      </c>
      <c r="F554">
        <v>285</v>
      </c>
    </row>
    <row r="555" spans="2:6" x14ac:dyDescent="0.2">
      <c r="B555" t="s">
        <v>67</v>
      </c>
      <c r="C555" t="s">
        <v>48</v>
      </c>
      <c r="D555" s="201" t="s">
        <v>79</v>
      </c>
      <c r="E555" t="str">
        <f t="shared" si="8"/>
        <v>MTFemale50-54</v>
      </c>
      <c r="F555">
        <v>372</v>
      </c>
    </row>
    <row r="556" spans="2:6" x14ac:dyDescent="0.2">
      <c r="B556" t="s">
        <v>67</v>
      </c>
      <c r="C556" t="s">
        <v>48</v>
      </c>
      <c r="D556" s="201" t="s">
        <v>80</v>
      </c>
      <c r="E556" t="str">
        <f t="shared" si="8"/>
        <v>MTFemale55-59</v>
      </c>
      <c r="F556">
        <v>433</v>
      </c>
    </row>
    <row r="557" spans="2:6" x14ac:dyDescent="0.2">
      <c r="B557" t="s">
        <v>67</v>
      </c>
      <c r="C557" t="s">
        <v>48</v>
      </c>
      <c r="D557" s="201" t="s">
        <v>81</v>
      </c>
      <c r="E557" t="str">
        <f t="shared" si="8"/>
        <v>MTFemale60-64</v>
      </c>
      <c r="F557">
        <v>551</v>
      </c>
    </row>
    <row r="558" spans="2:6" x14ac:dyDescent="0.2">
      <c r="B558" t="s">
        <v>67</v>
      </c>
      <c r="C558" t="s">
        <v>48</v>
      </c>
      <c r="D558" s="201" t="s">
        <v>82</v>
      </c>
      <c r="E558" t="str">
        <f t="shared" si="8"/>
        <v>MTFemale65-69</v>
      </c>
      <c r="F558">
        <v>623</v>
      </c>
    </row>
    <row r="559" spans="2:6" x14ac:dyDescent="0.2">
      <c r="B559" t="s">
        <v>67</v>
      </c>
      <c r="C559" t="s">
        <v>48</v>
      </c>
      <c r="D559" s="201" t="s">
        <v>19</v>
      </c>
      <c r="E559" t="str">
        <f t="shared" si="8"/>
        <v>MTFemale70-74</v>
      </c>
      <c r="F559">
        <v>684</v>
      </c>
    </row>
    <row r="560" spans="2:6" x14ac:dyDescent="0.2">
      <c r="B560" t="s">
        <v>67</v>
      </c>
      <c r="C560" t="s">
        <v>48</v>
      </c>
      <c r="D560" s="201" t="s">
        <v>20</v>
      </c>
      <c r="E560" t="str">
        <f t="shared" si="8"/>
        <v>MTFemale75-79</v>
      </c>
      <c r="F560">
        <v>752</v>
      </c>
    </row>
    <row r="561" spans="2:6" x14ac:dyDescent="0.2">
      <c r="B561" t="s">
        <v>67</v>
      </c>
      <c r="C561" t="s">
        <v>48</v>
      </c>
      <c r="D561" s="201" t="s">
        <v>21</v>
      </c>
      <c r="E561" t="str">
        <f t="shared" si="8"/>
        <v>MTFemale80-84</v>
      </c>
      <c r="F561">
        <v>748</v>
      </c>
    </row>
    <row r="562" spans="2:6" x14ac:dyDescent="0.2">
      <c r="B562" t="s">
        <v>67</v>
      </c>
      <c r="C562" t="s">
        <v>48</v>
      </c>
      <c r="D562" s="201" t="s">
        <v>22</v>
      </c>
      <c r="E562" t="str">
        <f t="shared" si="8"/>
        <v>MTFemale85-89</v>
      </c>
      <c r="F562">
        <v>628</v>
      </c>
    </row>
    <row r="563" spans="2:6" x14ac:dyDescent="0.2">
      <c r="B563" t="s">
        <v>67</v>
      </c>
      <c r="C563" t="s">
        <v>48</v>
      </c>
      <c r="D563" s="201" t="s">
        <v>5</v>
      </c>
      <c r="E563" t="str">
        <f t="shared" si="8"/>
        <v>MTFemale90+</v>
      </c>
      <c r="F563">
        <v>629</v>
      </c>
    </row>
    <row r="564" spans="2:6" x14ac:dyDescent="0.2">
      <c r="B564" t="s">
        <v>67</v>
      </c>
      <c r="C564" t="s">
        <v>47</v>
      </c>
      <c r="D564" s="201">
        <v>0</v>
      </c>
      <c r="E564" t="str">
        <f t="shared" si="8"/>
        <v>MTMale0</v>
      </c>
      <c r="F564">
        <v>414</v>
      </c>
    </row>
    <row r="565" spans="2:6" x14ac:dyDescent="0.2">
      <c r="B565" t="s">
        <v>67</v>
      </c>
      <c r="C565" t="s">
        <v>47</v>
      </c>
      <c r="D565" s="232" t="s">
        <v>107</v>
      </c>
      <c r="E565" t="str">
        <f t="shared" si="8"/>
        <v>MTMale01-04</v>
      </c>
      <c r="F565">
        <v>73</v>
      </c>
    </row>
    <row r="566" spans="2:6" x14ac:dyDescent="0.2">
      <c r="B566" t="s">
        <v>67</v>
      </c>
      <c r="C566" t="s">
        <v>47</v>
      </c>
      <c r="D566" s="232" t="s">
        <v>106</v>
      </c>
      <c r="E566" t="str">
        <f t="shared" si="8"/>
        <v>MTMale05-09</v>
      </c>
      <c r="F566">
        <v>31</v>
      </c>
    </row>
    <row r="567" spans="2:6" x14ac:dyDescent="0.2">
      <c r="B567" t="s">
        <v>67</v>
      </c>
      <c r="C567" t="s">
        <v>47</v>
      </c>
      <c r="D567" s="232" t="s">
        <v>71</v>
      </c>
      <c r="E567" t="str">
        <f t="shared" si="8"/>
        <v>MTMale10-14</v>
      </c>
      <c r="F567">
        <v>56</v>
      </c>
    </row>
    <row r="568" spans="2:6" x14ac:dyDescent="0.2">
      <c r="B568" t="s">
        <v>67</v>
      </c>
      <c r="C568" t="s">
        <v>47</v>
      </c>
      <c r="D568" s="201" t="s">
        <v>72</v>
      </c>
      <c r="E568" t="str">
        <f t="shared" si="8"/>
        <v>MTMale15-19</v>
      </c>
      <c r="F568">
        <v>232</v>
      </c>
    </row>
    <row r="569" spans="2:6" x14ac:dyDescent="0.2">
      <c r="B569" t="s">
        <v>67</v>
      </c>
      <c r="C569" t="s">
        <v>47</v>
      </c>
      <c r="D569" s="201" t="s">
        <v>73</v>
      </c>
      <c r="E569" t="str">
        <f t="shared" si="8"/>
        <v>MTMale20-24</v>
      </c>
      <c r="F569">
        <v>337</v>
      </c>
    </row>
    <row r="570" spans="2:6" x14ac:dyDescent="0.2">
      <c r="B570" t="s">
        <v>67</v>
      </c>
      <c r="C570" t="s">
        <v>47</v>
      </c>
      <c r="D570" s="201" t="s">
        <v>74</v>
      </c>
      <c r="E570" t="str">
        <f t="shared" si="8"/>
        <v>MTMale25-29</v>
      </c>
      <c r="F570">
        <v>370</v>
      </c>
    </row>
    <row r="571" spans="2:6" x14ac:dyDescent="0.2">
      <c r="B571" t="s">
        <v>67</v>
      </c>
      <c r="C571" t="s">
        <v>47</v>
      </c>
      <c r="D571" s="201" t="s">
        <v>75</v>
      </c>
      <c r="E571" t="str">
        <f t="shared" si="8"/>
        <v>MTMale30-34</v>
      </c>
      <c r="F571">
        <v>354</v>
      </c>
    </row>
    <row r="572" spans="2:6" x14ac:dyDescent="0.2">
      <c r="B572" t="s">
        <v>67</v>
      </c>
      <c r="C572" t="s">
        <v>47</v>
      </c>
      <c r="D572" s="201" t="s">
        <v>76</v>
      </c>
      <c r="E572" t="str">
        <f t="shared" si="8"/>
        <v>MTMale35-39</v>
      </c>
      <c r="F572">
        <v>413</v>
      </c>
    </row>
    <row r="573" spans="2:6" x14ac:dyDescent="0.2">
      <c r="B573" t="s">
        <v>67</v>
      </c>
      <c r="C573" t="s">
        <v>47</v>
      </c>
      <c r="D573" s="201" t="s">
        <v>77</v>
      </c>
      <c r="E573" t="str">
        <f t="shared" si="8"/>
        <v>MTMale40-44</v>
      </c>
      <c r="F573">
        <v>516</v>
      </c>
    </row>
    <row r="574" spans="2:6" x14ac:dyDescent="0.2">
      <c r="B574" t="s">
        <v>67</v>
      </c>
      <c r="C574" t="s">
        <v>47</v>
      </c>
      <c r="D574" s="201" t="s">
        <v>78</v>
      </c>
      <c r="E574" t="str">
        <f t="shared" si="8"/>
        <v>MTMale45-49</v>
      </c>
      <c r="F574">
        <v>580</v>
      </c>
    </row>
    <row r="575" spans="2:6" x14ac:dyDescent="0.2">
      <c r="B575" t="s">
        <v>67</v>
      </c>
      <c r="C575" t="s">
        <v>47</v>
      </c>
      <c r="D575" s="201" t="s">
        <v>79</v>
      </c>
      <c r="E575" t="str">
        <f t="shared" si="8"/>
        <v>MTMale50-54</v>
      </c>
      <c r="F575">
        <v>714</v>
      </c>
    </row>
    <row r="576" spans="2:6" x14ac:dyDescent="0.2">
      <c r="B576" t="s">
        <v>67</v>
      </c>
      <c r="C576" t="s">
        <v>47</v>
      </c>
      <c r="D576" s="201" t="s">
        <v>80</v>
      </c>
      <c r="E576" t="str">
        <f t="shared" si="8"/>
        <v>MTMale55-59</v>
      </c>
      <c r="F576">
        <v>878</v>
      </c>
    </row>
    <row r="577" spans="2:6" x14ac:dyDescent="0.2">
      <c r="B577" t="s">
        <v>67</v>
      </c>
      <c r="C577" t="s">
        <v>47</v>
      </c>
      <c r="D577" s="201" t="s">
        <v>81</v>
      </c>
      <c r="E577" t="str">
        <f t="shared" si="8"/>
        <v>MTMale60-64</v>
      </c>
      <c r="F577">
        <v>1004</v>
      </c>
    </row>
    <row r="578" spans="2:6" x14ac:dyDescent="0.2">
      <c r="B578" t="s">
        <v>67</v>
      </c>
      <c r="C578" t="s">
        <v>47</v>
      </c>
      <c r="D578" s="201" t="s">
        <v>82</v>
      </c>
      <c r="E578" t="str">
        <f t="shared" si="8"/>
        <v>MTMale65-69</v>
      </c>
      <c r="F578">
        <v>1107</v>
      </c>
    </row>
    <row r="579" spans="2:6" x14ac:dyDescent="0.2">
      <c r="B579" t="s">
        <v>67</v>
      </c>
      <c r="C579" t="s">
        <v>47</v>
      </c>
      <c r="D579" s="201" t="s">
        <v>19</v>
      </c>
      <c r="E579" t="str">
        <f t="shared" si="8"/>
        <v>MTMale70-74</v>
      </c>
      <c r="F579">
        <v>1056</v>
      </c>
    </row>
    <row r="580" spans="2:6" x14ac:dyDescent="0.2">
      <c r="B580" t="s">
        <v>67</v>
      </c>
      <c r="C580" t="s">
        <v>47</v>
      </c>
      <c r="D580" s="201" t="s">
        <v>20</v>
      </c>
      <c r="E580" t="str">
        <f t="shared" ref="E580:E643" si="9">_xlfn.CONCAT(B580,C580,D580)</f>
        <v>MTMale75-79</v>
      </c>
      <c r="F580">
        <v>1075</v>
      </c>
    </row>
    <row r="581" spans="2:6" x14ac:dyDescent="0.2">
      <c r="B581" t="s">
        <v>67</v>
      </c>
      <c r="C581" t="s">
        <v>47</v>
      </c>
      <c r="D581" s="201" t="s">
        <v>21</v>
      </c>
      <c r="E581" t="str">
        <f t="shared" si="9"/>
        <v>MTMale80-84</v>
      </c>
      <c r="F581">
        <v>916</v>
      </c>
    </row>
    <row r="582" spans="2:6" x14ac:dyDescent="0.2">
      <c r="B582" t="s">
        <v>67</v>
      </c>
      <c r="C582" t="s">
        <v>47</v>
      </c>
      <c r="D582" s="201" t="s">
        <v>22</v>
      </c>
      <c r="E582" t="str">
        <f t="shared" si="9"/>
        <v>MTMale85-89</v>
      </c>
      <c r="F582">
        <v>689</v>
      </c>
    </row>
    <row r="583" spans="2:6" x14ac:dyDescent="0.2">
      <c r="B583" t="s">
        <v>67</v>
      </c>
      <c r="C583" t="s">
        <v>47</v>
      </c>
      <c r="D583" s="201" t="s">
        <v>5</v>
      </c>
      <c r="E583" t="str">
        <f t="shared" si="9"/>
        <v>MTMale90+</v>
      </c>
      <c r="F583">
        <v>453</v>
      </c>
    </row>
    <row r="584" spans="2:6" x14ac:dyDescent="0.2">
      <c r="B584" t="s">
        <v>44</v>
      </c>
      <c r="C584" t="s">
        <v>48</v>
      </c>
      <c r="D584" s="201">
        <v>0</v>
      </c>
      <c r="E584" t="str">
        <f t="shared" si="9"/>
        <v>PAFemale0</v>
      </c>
      <c r="F584">
        <v>902</v>
      </c>
    </row>
    <row r="585" spans="2:6" x14ac:dyDescent="0.2">
      <c r="B585" t="s">
        <v>44</v>
      </c>
      <c r="C585" t="s">
        <v>48</v>
      </c>
      <c r="D585" s="232" t="s">
        <v>107</v>
      </c>
      <c r="E585" t="str">
        <f t="shared" si="9"/>
        <v>PAFemale01-04</v>
      </c>
      <c r="F585">
        <v>181</v>
      </c>
    </row>
    <row r="586" spans="2:6" x14ac:dyDescent="0.2">
      <c r="B586" t="s">
        <v>44</v>
      </c>
      <c r="C586" t="s">
        <v>48</v>
      </c>
      <c r="D586" s="232" t="s">
        <v>106</v>
      </c>
      <c r="E586" t="str">
        <f t="shared" si="9"/>
        <v>PAFemale05-09</v>
      </c>
      <c r="F586">
        <v>84</v>
      </c>
    </row>
    <row r="587" spans="2:6" x14ac:dyDescent="0.2">
      <c r="B587" t="s">
        <v>44</v>
      </c>
      <c r="C587" t="s">
        <v>48</v>
      </c>
      <c r="D587" s="232" t="s">
        <v>71</v>
      </c>
      <c r="E587" t="str">
        <f t="shared" si="9"/>
        <v>PAFemale10-14</v>
      </c>
      <c r="F587">
        <v>108</v>
      </c>
    </row>
    <row r="588" spans="2:6" x14ac:dyDescent="0.2">
      <c r="B588" t="s">
        <v>44</v>
      </c>
      <c r="C588" t="s">
        <v>48</v>
      </c>
      <c r="D588" s="201" t="s">
        <v>72</v>
      </c>
      <c r="E588" t="str">
        <f t="shared" si="9"/>
        <v>PAFemale15-19</v>
      </c>
      <c r="F588">
        <v>195</v>
      </c>
    </row>
    <row r="589" spans="2:6" x14ac:dyDescent="0.2">
      <c r="B589" t="s">
        <v>44</v>
      </c>
      <c r="C589" t="s">
        <v>48</v>
      </c>
      <c r="D589" s="201" t="s">
        <v>73</v>
      </c>
      <c r="E589" t="str">
        <f t="shared" si="9"/>
        <v>PAFemale20-24</v>
      </c>
      <c r="F589">
        <v>250</v>
      </c>
    </row>
    <row r="590" spans="2:6" x14ac:dyDescent="0.2">
      <c r="B590" t="s">
        <v>44</v>
      </c>
      <c r="C590" t="s">
        <v>48</v>
      </c>
      <c r="D590" s="201" t="s">
        <v>74</v>
      </c>
      <c r="E590" t="str">
        <f t="shared" si="9"/>
        <v>PAFemale25-29</v>
      </c>
      <c r="F590">
        <v>291</v>
      </c>
    </row>
    <row r="591" spans="2:6" x14ac:dyDescent="0.2">
      <c r="B591" t="s">
        <v>44</v>
      </c>
      <c r="C591" t="s">
        <v>48</v>
      </c>
      <c r="D591" s="201" t="s">
        <v>75</v>
      </c>
      <c r="E591" t="str">
        <f t="shared" si="9"/>
        <v>PAFemale30-34</v>
      </c>
      <c r="F591">
        <v>307</v>
      </c>
    </row>
    <row r="592" spans="2:6" x14ac:dyDescent="0.2">
      <c r="B592" t="s">
        <v>44</v>
      </c>
      <c r="C592" t="s">
        <v>48</v>
      </c>
      <c r="D592" s="201" t="s">
        <v>76</v>
      </c>
      <c r="E592" t="str">
        <f t="shared" si="9"/>
        <v>PAFemale35-39</v>
      </c>
      <c r="F592">
        <v>458</v>
      </c>
    </row>
    <row r="593" spans="2:6" x14ac:dyDescent="0.2">
      <c r="B593" t="s">
        <v>44</v>
      </c>
      <c r="C593" t="s">
        <v>48</v>
      </c>
      <c r="D593" s="201" t="s">
        <v>77</v>
      </c>
      <c r="E593" t="str">
        <f t="shared" si="9"/>
        <v>PAFemale40-44</v>
      </c>
      <c r="F593">
        <v>497</v>
      </c>
    </row>
    <row r="594" spans="2:6" x14ac:dyDescent="0.2">
      <c r="B594" t="s">
        <v>44</v>
      </c>
      <c r="C594" t="s">
        <v>48</v>
      </c>
      <c r="D594" s="201" t="s">
        <v>78</v>
      </c>
      <c r="E594" t="str">
        <f t="shared" si="9"/>
        <v>PAFemale45-49</v>
      </c>
      <c r="F594">
        <v>549</v>
      </c>
    </row>
    <row r="595" spans="2:6" x14ac:dyDescent="0.2">
      <c r="B595" t="s">
        <v>44</v>
      </c>
      <c r="C595" t="s">
        <v>48</v>
      </c>
      <c r="D595" s="201" t="s">
        <v>79</v>
      </c>
      <c r="E595" t="str">
        <f t="shared" si="9"/>
        <v>PAFemale50-54</v>
      </c>
      <c r="F595">
        <v>703</v>
      </c>
    </row>
    <row r="596" spans="2:6" x14ac:dyDescent="0.2">
      <c r="B596" t="s">
        <v>44</v>
      </c>
      <c r="C596" t="s">
        <v>48</v>
      </c>
      <c r="D596" s="201" t="s">
        <v>80</v>
      </c>
      <c r="E596" t="str">
        <f t="shared" si="9"/>
        <v>PAFemale55-59</v>
      </c>
      <c r="F596">
        <v>910</v>
      </c>
    </row>
    <row r="597" spans="2:6" x14ac:dyDescent="0.2">
      <c r="B597" t="s">
        <v>44</v>
      </c>
      <c r="C597" t="s">
        <v>48</v>
      </c>
      <c r="D597" s="201" t="s">
        <v>81</v>
      </c>
      <c r="E597" t="str">
        <f t="shared" si="9"/>
        <v>PAFemale60-64</v>
      </c>
      <c r="F597">
        <v>1142</v>
      </c>
    </row>
    <row r="598" spans="2:6" x14ac:dyDescent="0.2">
      <c r="B598" t="s">
        <v>44</v>
      </c>
      <c r="C598" t="s">
        <v>48</v>
      </c>
      <c r="D598" s="201" t="s">
        <v>82</v>
      </c>
      <c r="E598" t="str">
        <f t="shared" si="9"/>
        <v>PAFemale65-69</v>
      </c>
      <c r="F598">
        <v>1318</v>
      </c>
    </row>
    <row r="599" spans="2:6" x14ac:dyDescent="0.2">
      <c r="B599" t="s">
        <v>44</v>
      </c>
      <c r="C599" t="s">
        <v>48</v>
      </c>
      <c r="D599" s="201" t="s">
        <v>19</v>
      </c>
      <c r="E599" t="str">
        <f t="shared" si="9"/>
        <v>PAFemale70-74</v>
      </c>
      <c r="F599">
        <v>1487</v>
      </c>
    </row>
    <row r="600" spans="2:6" x14ac:dyDescent="0.2">
      <c r="B600" t="s">
        <v>44</v>
      </c>
      <c r="C600" t="s">
        <v>48</v>
      </c>
      <c r="D600" s="201" t="s">
        <v>20</v>
      </c>
      <c r="E600" t="str">
        <f t="shared" si="9"/>
        <v>PAFemale75-79</v>
      </c>
      <c r="F600">
        <v>1671</v>
      </c>
    </row>
    <row r="601" spans="2:6" x14ac:dyDescent="0.2">
      <c r="B601" t="s">
        <v>44</v>
      </c>
      <c r="C601" t="s">
        <v>48</v>
      </c>
      <c r="D601" s="201" t="s">
        <v>21</v>
      </c>
      <c r="E601" t="str">
        <f t="shared" si="9"/>
        <v>PAFemale80-84</v>
      </c>
      <c r="F601">
        <v>1682</v>
      </c>
    </row>
    <row r="602" spans="2:6" x14ac:dyDescent="0.2">
      <c r="B602" t="s">
        <v>44</v>
      </c>
      <c r="C602" t="s">
        <v>48</v>
      </c>
      <c r="D602" s="201" t="s">
        <v>22</v>
      </c>
      <c r="E602" t="str">
        <f t="shared" si="9"/>
        <v>PAFemale85-89</v>
      </c>
      <c r="F602">
        <v>1464</v>
      </c>
    </row>
    <row r="603" spans="2:6" x14ac:dyDescent="0.2">
      <c r="B603" t="s">
        <v>44</v>
      </c>
      <c r="C603" t="s">
        <v>48</v>
      </c>
      <c r="D603" s="201" t="s">
        <v>5</v>
      </c>
      <c r="E603" t="str">
        <f t="shared" si="9"/>
        <v>PAFemale90+</v>
      </c>
      <c r="F603">
        <v>1670</v>
      </c>
    </row>
    <row r="604" spans="2:6" x14ac:dyDescent="0.2">
      <c r="B604" t="s">
        <v>44</v>
      </c>
      <c r="C604" t="s">
        <v>47</v>
      </c>
      <c r="D604" s="201">
        <v>0</v>
      </c>
      <c r="E604" t="str">
        <f t="shared" si="9"/>
        <v>PAMale0</v>
      </c>
      <c r="F604">
        <v>1167</v>
      </c>
    </row>
    <row r="605" spans="2:6" x14ac:dyDescent="0.2">
      <c r="B605" t="s">
        <v>44</v>
      </c>
      <c r="C605" t="s">
        <v>47</v>
      </c>
      <c r="D605" s="232" t="s">
        <v>107</v>
      </c>
      <c r="E605" t="str">
        <f t="shared" si="9"/>
        <v>PAMale01-04</v>
      </c>
      <c r="F605">
        <v>216</v>
      </c>
    </row>
    <row r="606" spans="2:6" x14ac:dyDescent="0.2">
      <c r="B606" t="s">
        <v>44</v>
      </c>
      <c r="C606" t="s">
        <v>47</v>
      </c>
      <c r="D606" s="232" t="s">
        <v>106</v>
      </c>
      <c r="E606" t="str">
        <f t="shared" si="9"/>
        <v>PAMale05-09</v>
      </c>
      <c r="F606">
        <v>118</v>
      </c>
    </row>
    <row r="607" spans="2:6" x14ac:dyDescent="0.2">
      <c r="B607" t="s">
        <v>44</v>
      </c>
      <c r="C607" t="s">
        <v>47</v>
      </c>
      <c r="D607" s="232" t="s">
        <v>71</v>
      </c>
      <c r="E607" t="str">
        <f t="shared" si="9"/>
        <v>PAMale10-14</v>
      </c>
      <c r="F607">
        <v>156</v>
      </c>
    </row>
    <row r="608" spans="2:6" x14ac:dyDescent="0.2">
      <c r="B608" t="s">
        <v>44</v>
      </c>
      <c r="C608" t="s">
        <v>47</v>
      </c>
      <c r="D608" s="201" t="s">
        <v>72</v>
      </c>
      <c r="E608" t="str">
        <f t="shared" si="9"/>
        <v>PAMale15-19</v>
      </c>
      <c r="F608">
        <v>823</v>
      </c>
    </row>
    <row r="609" spans="2:6" x14ac:dyDescent="0.2">
      <c r="B609" t="s">
        <v>44</v>
      </c>
      <c r="C609" t="s">
        <v>47</v>
      </c>
      <c r="D609" s="201" t="s">
        <v>73</v>
      </c>
      <c r="E609" t="str">
        <f t="shared" si="9"/>
        <v>PAMale20-24</v>
      </c>
      <c r="F609">
        <v>1224</v>
      </c>
    </row>
    <row r="610" spans="2:6" x14ac:dyDescent="0.2">
      <c r="B610" t="s">
        <v>44</v>
      </c>
      <c r="C610" t="s">
        <v>47</v>
      </c>
      <c r="D610" s="201" t="s">
        <v>74</v>
      </c>
      <c r="E610" t="str">
        <f t="shared" si="9"/>
        <v>PAMale25-29</v>
      </c>
      <c r="F610">
        <v>1095</v>
      </c>
    </row>
    <row r="611" spans="2:6" x14ac:dyDescent="0.2">
      <c r="B611" t="s">
        <v>44</v>
      </c>
      <c r="C611" t="s">
        <v>47</v>
      </c>
      <c r="D611" s="201" t="s">
        <v>75</v>
      </c>
      <c r="E611" t="str">
        <f t="shared" si="9"/>
        <v>PAMale30-34</v>
      </c>
      <c r="F611">
        <v>1045</v>
      </c>
    </row>
    <row r="612" spans="2:6" x14ac:dyDescent="0.2">
      <c r="B612" t="s">
        <v>44</v>
      </c>
      <c r="C612" t="s">
        <v>47</v>
      </c>
      <c r="D612" s="201" t="s">
        <v>76</v>
      </c>
      <c r="E612" t="str">
        <f t="shared" si="9"/>
        <v>PAMale35-39</v>
      </c>
      <c r="F612">
        <v>1039</v>
      </c>
    </row>
    <row r="613" spans="2:6" x14ac:dyDescent="0.2">
      <c r="B613" t="s">
        <v>44</v>
      </c>
      <c r="C613" t="s">
        <v>47</v>
      </c>
      <c r="D613" s="201" t="s">
        <v>77</v>
      </c>
      <c r="E613" t="str">
        <f t="shared" si="9"/>
        <v>PAMale40-44</v>
      </c>
      <c r="F613">
        <v>1010</v>
      </c>
    </row>
    <row r="614" spans="2:6" x14ac:dyDescent="0.2">
      <c r="B614" t="s">
        <v>44</v>
      </c>
      <c r="C614" t="s">
        <v>47</v>
      </c>
      <c r="D614" s="201" t="s">
        <v>78</v>
      </c>
      <c r="E614" t="str">
        <f t="shared" si="9"/>
        <v>PAMale45-49</v>
      </c>
      <c r="F614">
        <v>1003</v>
      </c>
    </row>
    <row r="615" spans="2:6" x14ac:dyDescent="0.2">
      <c r="B615" t="s">
        <v>44</v>
      </c>
      <c r="C615" t="s">
        <v>47</v>
      </c>
      <c r="D615" s="201" t="s">
        <v>79</v>
      </c>
      <c r="E615" t="str">
        <f t="shared" si="9"/>
        <v>PAMale50-54</v>
      </c>
      <c r="F615">
        <v>1250</v>
      </c>
    </row>
    <row r="616" spans="2:6" x14ac:dyDescent="0.2">
      <c r="B616" t="s">
        <v>44</v>
      </c>
      <c r="C616" t="s">
        <v>47</v>
      </c>
      <c r="D616" s="201" t="s">
        <v>80</v>
      </c>
      <c r="E616" t="str">
        <f t="shared" si="9"/>
        <v>PAMale55-59</v>
      </c>
      <c r="F616">
        <v>1526</v>
      </c>
    </row>
    <row r="617" spans="2:6" x14ac:dyDescent="0.2">
      <c r="B617" t="s">
        <v>44</v>
      </c>
      <c r="C617" t="s">
        <v>47</v>
      </c>
      <c r="D617" s="201" t="s">
        <v>81</v>
      </c>
      <c r="E617" t="str">
        <f t="shared" si="9"/>
        <v>PAMale60-64</v>
      </c>
      <c r="F617">
        <v>1824</v>
      </c>
    </row>
    <row r="618" spans="2:6" x14ac:dyDescent="0.2">
      <c r="B618" t="s">
        <v>44</v>
      </c>
      <c r="C618" t="s">
        <v>47</v>
      </c>
      <c r="D618" s="201" t="s">
        <v>82</v>
      </c>
      <c r="E618" t="str">
        <f t="shared" si="9"/>
        <v>PAMale65-69</v>
      </c>
      <c r="F618">
        <v>2101</v>
      </c>
    </row>
    <row r="619" spans="2:6" x14ac:dyDescent="0.2">
      <c r="B619" t="s">
        <v>44</v>
      </c>
      <c r="C619" t="s">
        <v>47</v>
      </c>
      <c r="D619" s="201" t="s">
        <v>19</v>
      </c>
      <c r="E619" t="str">
        <f t="shared" si="9"/>
        <v>PAMale70-74</v>
      </c>
      <c r="F619">
        <v>2135</v>
      </c>
    </row>
    <row r="620" spans="2:6" x14ac:dyDescent="0.2">
      <c r="B620" t="s">
        <v>44</v>
      </c>
      <c r="C620" t="s">
        <v>47</v>
      </c>
      <c r="D620" s="201" t="s">
        <v>20</v>
      </c>
      <c r="E620" t="str">
        <f t="shared" si="9"/>
        <v>PAMale75-79</v>
      </c>
      <c r="F620">
        <v>2266</v>
      </c>
    </row>
    <row r="621" spans="2:6" x14ac:dyDescent="0.2">
      <c r="B621" t="s">
        <v>44</v>
      </c>
      <c r="C621" t="s">
        <v>47</v>
      </c>
      <c r="D621" s="201" t="s">
        <v>21</v>
      </c>
      <c r="E621" t="str">
        <f t="shared" si="9"/>
        <v>PAMale80-84</v>
      </c>
      <c r="F621">
        <v>1851</v>
      </c>
    </row>
    <row r="622" spans="2:6" x14ac:dyDescent="0.2">
      <c r="B622" t="s">
        <v>44</v>
      </c>
      <c r="C622" t="s">
        <v>47</v>
      </c>
      <c r="D622" s="201" t="s">
        <v>22</v>
      </c>
      <c r="E622" t="str">
        <f t="shared" si="9"/>
        <v>PAMale85-89</v>
      </c>
      <c r="F622">
        <v>1419</v>
      </c>
    </row>
    <row r="623" spans="2:6" x14ac:dyDescent="0.2">
      <c r="B623" t="s">
        <v>44</v>
      </c>
      <c r="C623" t="s">
        <v>47</v>
      </c>
      <c r="D623" s="201" t="s">
        <v>5</v>
      </c>
      <c r="E623" t="str">
        <f t="shared" si="9"/>
        <v>PAMale90+</v>
      </c>
      <c r="F623">
        <v>1159</v>
      </c>
    </row>
    <row r="624" spans="2:6" x14ac:dyDescent="0.2">
      <c r="B624" t="s">
        <v>55</v>
      </c>
      <c r="C624" t="s">
        <v>48</v>
      </c>
      <c r="D624" s="201">
        <v>0</v>
      </c>
      <c r="E624" t="str">
        <f t="shared" si="9"/>
        <v>PBFemale0</v>
      </c>
      <c r="F624">
        <v>350</v>
      </c>
    </row>
    <row r="625" spans="2:6" x14ac:dyDescent="0.2">
      <c r="B625" t="s">
        <v>55</v>
      </c>
      <c r="C625" t="s">
        <v>48</v>
      </c>
      <c r="D625" s="232" t="s">
        <v>107</v>
      </c>
      <c r="E625" t="str">
        <f t="shared" si="9"/>
        <v>PBFemale01-04</v>
      </c>
      <c r="F625">
        <v>55</v>
      </c>
    </row>
    <row r="626" spans="2:6" x14ac:dyDescent="0.2">
      <c r="B626" t="s">
        <v>55</v>
      </c>
      <c r="C626" t="s">
        <v>48</v>
      </c>
      <c r="D626" s="232" t="s">
        <v>106</v>
      </c>
      <c r="E626" t="str">
        <f t="shared" si="9"/>
        <v>PBFemale05-09</v>
      </c>
      <c r="F626">
        <v>29</v>
      </c>
    </row>
    <row r="627" spans="2:6" x14ac:dyDescent="0.2">
      <c r="B627" t="s">
        <v>55</v>
      </c>
      <c r="C627" t="s">
        <v>48</v>
      </c>
      <c r="D627" s="232" t="s">
        <v>71</v>
      </c>
      <c r="E627" t="str">
        <f t="shared" si="9"/>
        <v>PBFemale10-14</v>
      </c>
      <c r="F627">
        <v>41</v>
      </c>
    </row>
    <row r="628" spans="2:6" x14ac:dyDescent="0.2">
      <c r="B628" t="s">
        <v>55</v>
      </c>
      <c r="C628" t="s">
        <v>48</v>
      </c>
      <c r="D628" s="201" t="s">
        <v>72</v>
      </c>
      <c r="E628" t="str">
        <f t="shared" si="9"/>
        <v>PBFemale15-19</v>
      </c>
      <c r="F628">
        <v>49</v>
      </c>
    </row>
    <row r="629" spans="2:6" x14ac:dyDescent="0.2">
      <c r="B629" t="s">
        <v>55</v>
      </c>
      <c r="C629" t="s">
        <v>48</v>
      </c>
      <c r="D629" s="201" t="s">
        <v>73</v>
      </c>
      <c r="E629" t="str">
        <f t="shared" si="9"/>
        <v>PBFemale20-24</v>
      </c>
      <c r="F629">
        <v>91</v>
      </c>
    </row>
    <row r="630" spans="2:6" x14ac:dyDescent="0.2">
      <c r="B630" t="s">
        <v>55</v>
      </c>
      <c r="C630" t="s">
        <v>48</v>
      </c>
      <c r="D630" s="201" t="s">
        <v>74</v>
      </c>
      <c r="E630" t="str">
        <f t="shared" si="9"/>
        <v>PBFemale25-29</v>
      </c>
      <c r="F630">
        <v>91</v>
      </c>
    </row>
    <row r="631" spans="2:6" x14ac:dyDescent="0.2">
      <c r="B631" t="s">
        <v>55</v>
      </c>
      <c r="C631" t="s">
        <v>48</v>
      </c>
      <c r="D631" s="201" t="s">
        <v>75</v>
      </c>
      <c r="E631" t="str">
        <f t="shared" si="9"/>
        <v>PBFemale30-34</v>
      </c>
      <c r="F631">
        <v>140</v>
      </c>
    </row>
    <row r="632" spans="2:6" x14ac:dyDescent="0.2">
      <c r="B632" t="s">
        <v>55</v>
      </c>
      <c r="C632" t="s">
        <v>48</v>
      </c>
      <c r="D632" s="201" t="s">
        <v>76</v>
      </c>
      <c r="E632" t="str">
        <f t="shared" si="9"/>
        <v>PBFemale35-39</v>
      </c>
      <c r="F632">
        <v>212</v>
      </c>
    </row>
    <row r="633" spans="2:6" x14ac:dyDescent="0.2">
      <c r="B633" t="s">
        <v>55</v>
      </c>
      <c r="C633" t="s">
        <v>48</v>
      </c>
      <c r="D633" s="201" t="s">
        <v>77</v>
      </c>
      <c r="E633" t="str">
        <f t="shared" si="9"/>
        <v>PBFemale40-44</v>
      </c>
      <c r="F633">
        <v>270</v>
      </c>
    </row>
    <row r="634" spans="2:6" x14ac:dyDescent="0.2">
      <c r="B634" t="s">
        <v>55</v>
      </c>
      <c r="C634" t="s">
        <v>48</v>
      </c>
      <c r="D634" s="201" t="s">
        <v>78</v>
      </c>
      <c r="E634" t="str">
        <f t="shared" si="9"/>
        <v>PBFemale45-49</v>
      </c>
      <c r="F634">
        <v>376</v>
      </c>
    </row>
    <row r="635" spans="2:6" x14ac:dyDescent="0.2">
      <c r="B635" t="s">
        <v>55</v>
      </c>
      <c r="C635" t="s">
        <v>48</v>
      </c>
      <c r="D635" s="201" t="s">
        <v>79</v>
      </c>
      <c r="E635" t="str">
        <f t="shared" si="9"/>
        <v>PBFemale50-54</v>
      </c>
      <c r="F635">
        <v>458</v>
      </c>
    </row>
    <row r="636" spans="2:6" x14ac:dyDescent="0.2">
      <c r="B636" t="s">
        <v>55</v>
      </c>
      <c r="C636" t="s">
        <v>48</v>
      </c>
      <c r="D636" s="201" t="s">
        <v>80</v>
      </c>
      <c r="E636" t="str">
        <f t="shared" si="9"/>
        <v>PBFemale55-59</v>
      </c>
      <c r="F636">
        <v>595</v>
      </c>
    </row>
    <row r="637" spans="2:6" x14ac:dyDescent="0.2">
      <c r="B637" t="s">
        <v>55</v>
      </c>
      <c r="C637" t="s">
        <v>48</v>
      </c>
      <c r="D637" s="201" t="s">
        <v>81</v>
      </c>
      <c r="E637" t="str">
        <f t="shared" si="9"/>
        <v>PBFemale60-64</v>
      </c>
      <c r="F637">
        <v>769</v>
      </c>
    </row>
    <row r="638" spans="2:6" x14ac:dyDescent="0.2">
      <c r="B638" t="s">
        <v>55</v>
      </c>
      <c r="C638" t="s">
        <v>48</v>
      </c>
      <c r="D638" s="201" t="s">
        <v>82</v>
      </c>
      <c r="E638" t="str">
        <f t="shared" si="9"/>
        <v>PBFemale65-69</v>
      </c>
      <c r="F638">
        <v>1038</v>
      </c>
    </row>
    <row r="639" spans="2:6" x14ac:dyDescent="0.2">
      <c r="B639" t="s">
        <v>55</v>
      </c>
      <c r="C639" t="s">
        <v>48</v>
      </c>
      <c r="D639" s="201" t="s">
        <v>19</v>
      </c>
      <c r="E639" t="str">
        <f t="shared" si="9"/>
        <v>PBFemale70-74</v>
      </c>
      <c r="F639">
        <v>1183</v>
      </c>
    </row>
    <row r="640" spans="2:6" x14ac:dyDescent="0.2">
      <c r="B640" t="s">
        <v>55</v>
      </c>
      <c r="C640" t="s">
        <v>48</v>
      </c>
      <c r="D640" s="201" t="s">
        <v>20</v>
      </c>
      <c r="E640" t="str">
        <f t="shared" si="9"/>
        <v>PBFemale75-79</v>
      </c>
      <c r="F640">
        <v>1460</v>
      </c>
    </row>
    <row r="641" spans="2:6" x14ac:dyDescent="0.2">
      <c r="B641" t="s">
        <v>55</v>
      </c>
      <c r="C641" t="s">
        <v>48</v>
      </c>
      <c r="D641" s="201" t="s">
        <v>21</v>
      </c>
      <c r="E641" t="str">
        <f t="shared" si="9"/>
        <v>PBFemale80-84</v>
      </c>
      <c r="F641">
        <v>1743</v>
      </c>
    </row>
    <row r="642" spans="2:6" x14ac:dyDescent="0.2">
      <c r="B642" t="s">
        <v>55</v>
      </c>
      <c r="C642" t="s">
        <v>48</v>
      </c>
      <c r="D642" s="201" t="s">
        <v>22</v>
      </c>
      <c r="E642" t="str">
        <f t="shared" si="9"/>
        <v>PBFemale85-89</v>
      </c>
      <c r="F642">
        <v>1546</v>
      </c>
    </row>
    <row r="643" spans="2:6" x14ac:dyDescent="0.2">
      <c r="B643" t="s">
        <v>55</v>
      </c>
      <c r="C643" t="s">
        <v>48</v>
      </c>
      <c r="D643" s="201" t="s">
        <v>5</v>
      </c>
      <c r="E643" t="str">
        <f t="shared" si="9"/>
        <v>PBFemale90+</v>
      </c>
      <c r="F643">
        <v>2075</v>
      </c>
    </row>
    <row r="644" spans="2:6" x14ac:dyDescent="0.2">
      <c r="B644" t="s">
        <v>55</v>
      </c>
      <c r="C644" t="s">
        <v>47</v>
      </c>
      <c r="D644" s="201">
        <v>0</v>
      </c>
      <c r="E644" t="str">
        <f t="shared" ref="E644:E707" si="10">_xlfn.CONCAT(B644,C644,D644)</f>
        <v>PBMale0</v>
      </c>
      <c r="F644">
        <v>396</v>
      </c>
    </row>
    <row r="645" spans="2:6" x14ac:dyDescent="0.2">
      <c r="B645" t="s">
        <v>55</v>
      </c>
      <c r="C645" t="s">
        <v>47</v>
      </c>
      <c r="D645" s="232" t="s">
        <v>107</v>
      </c>
      <c r="E645" t="str">
        <f t="shared" si="10"/>
        <v>PBMale01-04</v>
      </c>
      <c r="F645">
        <v>66</v>
      </c>
    </row>
    <row r="646" spans="2:6" x14ac:dyDescent="0.2">
      <c r="B646" t="s">
        <v>55</v>
      </c>
      <c r="C646" t="s">
        <v>47</v>
      </c>
      <c r="D646" s="232" t="s">
        <v>106</v>
      </c>
      <c r="E646" t="str">
        <f t="shared" si="10"/>
        <v>PBMale05-09</v>
      </c>
      <c r="F646">
        <v>39</v>
      </c>
    </row>
    <row r="647" spans="2:6" x14ac:dyDescent="0.2">
      <c r="B647" t="s">
        <v>55</v>
      </c>
      <c r="C647" t="s">
        <v>47</v>
      </c>
      <c r="D647" s="232" t="s">
        <v>71</v>
      </c>
      <c r="E647" t="str">
        <f t="shared" si="10"/>
        <v>PBMale10-14</v>
      </c>
      <c r="F647">
        <v>50</v>
      </c>
    </row>
    <row r="648" spans="2:6" x14ac:dyDescent="0.2">
      <c r="B648" t="s">
        <v>55</v>
      </c>
      <c r="C648" t="s">
        <v>47</v>
      </c>
      <c r="D648" s="201" t="s">
        <v>72</v>
      </c>
      <c r="E648" t="str">
        <f t="shared" si="10"/>
        <v>PBMale15-19</v>
      </c>
      <c r="F648">
        <v>246</v>
      </c>
    </row>
    <row r="649" spans="2:6" x14ac:dyDescent="0.2">
      <c r="B649" t="s">
        <v>55</v>
      </c>
      <c r="C649" t="s">
        <v>47</v>
      </c>
      <c r="D649" s="201" t="s">
        <v>73</v>
      </c>
      <c r="E649" t="str">
        <f t="shared" si="10"/>
        <v>PBMale20-24</v>
      </c>
      <c r="F649">
        <v>351</v>
      </c>
    </row>
    <row r="650" spans="2:6" x14ac:dyDescent="0.2">
      <c r="B650" t="s">
        <v>55</v>
      </c>
      <c r="C650" t="s">
        <v>47</v>
      </c>
      <c r="D650" s="201" t="s">
        <v>74</v>
      </c>
      <c r="E650" t="str">
        <f t="shared" si="10"/>
        <v>PBMale25-29</v>
      </c>
      <c r="F650">
        <v>373</v>
      </c>
    </row>
    <row r="651" spans="2:6" x14ac:dyDescent="0.2">
      <c r="B651" t="s">
        <v>55</v>
      </c>
      <c r="C651" t="s">
        <v>47</v>
      </c>
      <c r="D651" s="201" t="s">
        <v>75</v>
      </c>
      <c r="E651" t="str">
        <f t="shared" si="10"/>
        <v>PBMale30-34</v>
      </c>
      <c r="F651">
        <v>425</v>
      </c>
    </row>
    <row r="652" spans="2:6" x14ac:dyDescent="0.2">
      <c r="B652" t="s">
        <v>55</v>
      </c>
      <c r="C652" t="s">
        <v>47</v>
      </c>
      <c r="D652" s="201" t="s">
        <v>76</v>
      </c>
      <c r="E652" t="str">
        <f t="shared" si="10"/>
        <v>PBMale35-39</v>
      </c>
      <c r="F652">
        <v>463</v>
      </c>
    </row>
    <row r="653" spans="2:6" x14ac:dyDescent="0.2">
      <c r="B653" t="s">
        <v>55</v>
      </c>
      <c r="C653" t="s">
        <v>47</v>
      </c>
      <c r="D653" s="201" t="s">
        <v>77</v>
      </c>
      <c r="E653" t="str">
        <f t="shared" si="10"/>
        <v>PBMale40-44</v>
      </c>
      <c r="F653">
        <v>550</v>
      </c>
    </row>
    <row r="654" spans="2:6" x14ac:dyDescent="0.2">
      <c r="B654" t="s">
        <v>55</v>
      </c>
      <c r="C654" t="s">
        <v>47</v>
      </c>
      <c r="D654" s="201" t="s">
        <v>78</v>
      </c>
      <c r="E654" t="str">
        <f t="shared" si="10"/>
        <v>PBMale45-49</v>
      </c>
      <c r="F654">
        <v>668</v>
      </c>
    </row>
    <row r="655" spans="2:6" x14ac:dyDescent="0.2">
      <c r="B655" t="s">
        <v>55</v>
      </c>
      <c r="C655" t="s">
        <v>47</v>
      </c>
      <c r="D655" s="201" t="s">
        <v>79</v>
      </c>
      <c r="E655" t="str">
        <f t="shared" si="10"/>
        <v>PBMale50-54</v>
      </c>
      <c r="F655">
        <v>846</v>
      </c>
    </row>
    <row r="656" spans="2:6" x14ac:dyDescent="0.2">
      <c r="B656" t="s">
        <v>55</v>
      </c>
      <c r="C656" t="s">
        <v>47</v>
      </c>
      <c r="D656" s="201" t="s">
        <v>80</v>
      </c>
      <c r="E656" t="str">
        <f t="shared" si="10"/>
        <v>PBMale55-59</v>
      </c>
      <c r="F656">
        <v>973</v>
      </c>
    </row>
    <row r="657" spans="2:6" x14ac:dyDescent="0.2">
      <c r="B657" t="s">
        <v>55</v>
      </c>
      <c r="C657" t="s">
        <v>47</v>
      </c>
      <c r="D657" s="201" t="s">
        <v>81</v>
      </c>
      <c r="E657" t="str">
        <f t="shared" si="10"/>
        <v>PBMale60-64</v>
      </c>
      <c r="F657">
        <v>1092</v>
      </c>
    </row>
    <row r="658" spans="2:6" x14ac:dyDescent="0.2">
      <c r="B658" t="s">
        <v>55</v>
      </c>
      <c r="C658" t="s">
        <v>47</v>
      </c>
      <c r="D658" s="201" t="s">
        <v>82</v>
      </c>
      <c r="E658" t="str">
        <f t="shared" si="10"/>
        <v>PBMale65-69</v>
      </c>
      <c r="F658">
        <v>1273</v>
      </c>
    </row>
    <row r="659" spans="2:6" x14ac:dyDescent="0.2">
      <c r="B659" t="s">
        <v>55</v>
      </c>
      <c r="C659" t="s">
        <v>47</v>
      </c>
      <c r="D659" s="201" t="s">
        <v>19</v>
      </c>
      <c r="E659" t="str">
        <f t="shared" si="10"/>
        <v>PBMale70-74</v>
      </c>
      <c r="F659">
        <v>1468</v>
      </c>
    </row>
    <row r="660" spans="2:6" x14ac:dyDescent="0.2">
      <c r="B660" t="s">
        <v>55</v>
      </c>
      <c r="C660" t="s">
        <v>47</v>
      </c>
      <c r="D660" s="201" t="s">
        <v>20</v>
      </c>
      <c r="E660" t="str">
        <f t="shared" si="10"/>
        <v>PBMale75-79</v>
      </c>
      <c r="F660">
        <v>1517</v>
      </c>
    </row>
    <row r="661" spans="2:6" x14ac:dyDescent="0.2">
      <c r="B661" t="s">
        <v>55</v>
      </c>
      <c r="C661" t="s">
        <v>47</v>
      </c>
      <c r="D661" s="201" t="s">
        <v>21</v>
      </c>
      <c r="E661" t="str">
        <f t="shared" si="10"/>
        <v>PBMale80-84</v>
      </c>
      <c r="F661">
        <v>1444</v>
      </c>
    </row>
    <row r="662" spans="2:6" x14ac:dyDescent="0.2">
      <c r="B662" t="s">
        <v>55</v>
      </c>
      <c r="C662" t="s">
        <v>47</v>
      </c>
      <c r="D662" s="201" t="s">
        <v>22</v>
      </c>
      <c r="E662" t="str">
        <f t="shared" si="10"/>
        <v>PBMale85-89</v>
      </c>
      <c r="F662">
        <v>1126</v>
      </c>
    </row>
    <row r="663" spans="2:6" x14ac:dyDescent="0.2">
      <c r="B663" t="s">
        <v>55</v>
      </c>
      <c r="C663" t="s">
        <v>47</v>
      </c>
      <c r="D663" s="201" t="s">
        <v>5</v>
      </c>
      <c r="E663" t="str">
        <f t="shared" si="10"/>
        <v>PBMale90+</v>
      </c>
      <c r="F663">
        <v>1344</v>
      </c>
    </row>
    <row r="664" spans="2:6" x14ac:dyDescent="0.2">
      <c r="B664" t="s">
        <v>56</v>
      </c>
      <c r="C664" t="s">
        <v>48</v>
      </c>
      <c r="D664" s="201">
        <v>0</v>
      </c>
      <c r="E664" t="str">
        <f t="shared" si="10"/>
        <v>PEFemale0</v>
      </c>
      <c r="F664">
        <v>721</v>
      </c>
    </row>
    <row r="665" spans="2:6" x14ac:dyDescent="0.2">
      <c r="B665" t="s">
        <v>56</v>
      </c>
      <c r="C665" t="s">
        <v>48</v>
      </c>
      <c r="D665" s="232" t="s">
        <v>107</v>
      </c>
      <c r="E665" t="str">
        <f t="shared" si="10"/>
        <v>PEFemale01-04</v>
      </c>
      <c r="F665">
        <v>117</v>
      </c>
    </row>
    <row r="666" spans="2:6" x14ac:dyDescent="0.2">
      <c r="B666" t="s">
        <v>56</v>
      </c>
      <c r="C666" t="s">
        <v>48</v>
      </c>
      <c r="D666" s="232" t="s">
        <v>106</v>
      </c>
      <c r="E666" t="str">
        <f t="shared" si="10"/>
        <v>PEFemale05-09</v>
      </c>
      <c r="F666">
        <v>70</v>
      </c>
    </row>
    <row r="667" spans="2:6" x14ac:dyDescent="0.2">
      <c r="B667" t="s">
        <v>56</v>
      </c>
      <c r="C667" t="s">
        <v>48</v>
      </c>
      <c r="D667" s="232" t="s">
        <v>71</v>
      </c>
      <c r="E667" t="str">
        <f t="shared" si="10"/>
        <v>PEFemale10-14</v>
      </c>
      <c r="F667">
        <v>80</v>
      </c>
    </row>
    <row r="668" spans="2:6" x14ac:dyDescent="0.2">
      <c r="B668" t="s">
        <v>56</v>
      </c>
      <c r="C668" t="s">
        <v>48</v>
      </c>
      <c r="D668" s="201" t="s">
        <v>72</v>
      </c>
      <c r="E668" t="str">
        <f t="shared" si="10"/>
        <v>PEFemale15-19</v>
      </c>
      <c r="F668">
        <v>159</v>
      </c>
    </row>
    <row r="669" spans="2:6" x14ac:dyDescent="0.2">
      <c r="B669" t="s">
        <v>56</v>
      </c>
      <c r="C669" t="s">
        <v>48</v>
      </c>
      <c r="D669" s="201" t="s">
        <v>73</v>
      </c>
      <c r="E669" t="str">
        <f t="shared" si="10"/>
        <v>PEFemale20-24</v>
      </c>
      <c r="F669">
        <v>222</v>
      </c>
    </row>
    <row r="670" spans="2:6" x14ac:dyDescent="0.2">
      <c r="B670" t="s">
        <v>56</v>
      </c>
      <c r="C670" t="s">
        <v>48</v>
      </c>
      <c r="D670" s="201" t="s">
        <v>74</v>
      </c>
      <c r="E670" t="str">
        <f t="shared" si="10"/>
        <v>PEFemale25-29</v>
      </c>
      <c r="F670">
        <v>250</v>
      </c>
    </row>
    <row r="671" spans="2:6" x14ac:dyDescent="0.2">
      <c r="B671" t="s">
        <v>56</v>
      </c>
      <c r="C671" t="s">
        <v>48</v>
      </c>
      <c r="D671" s="201" t="s">
        <v>75</v>
      </c>
      <c r="E671" t="str">
        <f t="shared" si="10"/>
        <v>PEFemale30-34</v>
      </c>
      <c r="F671">
        <v>353</v>
      </c>
    </row>
    <row r="672" spans="2:6" x14ac:dyDescent="0.2">
      <c r="B672" t="s">
        <v>56</v>
      </c>
      <c r="C672" t="s">
        <v>48</v>
      </c>
      <c r="D672" s="201" t="s">
        <v>76</v>
      </c>
      <c r="E672" t="str">
        <f t="shared" si="10"/>
        <v>PEFemale35-39</v>
      </c>
      <c r="F672">
        <v>476</v>
      </c>
    </row>
    <row r="673" spans="2:6" x14ac:dyDescent="0.2">
      <c r="B673" t="s">
        <v>56</v>
      </c>
      <c r="C673" t="s">
        <v>48</v>
      </c>
      <c r="D673" s="201" t="s">
        <v>77</v>
      </c>
      <c r="E673" t="str">
        <f t="shared" si="10"/>
        <v>PEFemale40-44</v>
      </c>
      <c r="F673">
        <v>724</v>
      </c>
    </row>
    <row r="674" spans="2:6" x14ac:dyDescent="0.2">
      <c r="B674" t="s">
        <v>56</v>
      </c>
      <c r="C674" t="s">
        <v>48</v>
      </c>
      <c r="D674" s="201" t="s">
        <v>78</v>
      </c>
      <c r="E674" t="str">
        <f t="shared" si="10"/>
        <v>PEFemale45-49</v>
      </c>
      <c r="F674">
        <v>860</v>
      </c>
    </row>
    <row r="675" spans="2:6" x14ac:dyDescent="0.2">
      <c r="B675" t="s">
        <v>56</v>
      </c>
      <c r="C675" t="s">
        <v>48</v>
      </c>
      <c r="D675" s="201" t="s">
        <v>79</v>
      </c>
      <c r="E675" t="str">
        <f t="shared" si="10"/>
        <v>PEFemale50-54</v>
      </c>
      <c r="F675">
        <v>1255</v>
      </c>
    </row>
    <row r="676" spans="2:6" x14ac:dyDescent="0.2">
      <c r="B676" t="s">
        <v>56</v>
      </c>
      <c r="C676" t="s">
        <v>48</v>
      </c>
      <c r="D676" s="201" t="s">
        <v>80</v>
      </c>
      <c r="E676" t="str">
        <f t="shared" si="10"/>
        <v>PEFemale55-59</v>
      </c>
      <c r="F676">
        <v>1647</v>
      </c>
    </row>
    <row r="677" spans="2:6" x14ac:dyDescent="0.2">
      <c r="B677" t="s">
        <v>56</v>
      </c>
      <c r="C677" t="s">
        <v>48</v>
      </c>
      <c r="D677" s="201" t="s">
        <v>81</v>
      </c>
      <c r="E677" t="str">
        <f t="shared" si="10"/>
        <v>PEFemale60-64</v>
      </c>
      <c r="F677">
        <v>1947</v>
      </c>
    </row>
    <row r="678" spans="2:6" x14ac:dyDescent="0.2">
      <c r="B678" t="s">
        <v>56</v>
      </c>
      <c r="C678" t="s">
        <v>48</v>
      </c>
      <c r="D678" s="201" t="s">
        <v>82</v>
      </c>
      <c r="E678" t="str">
        <f t="shared" si="10"/>
        <v>PEFemale65-69</v>
      </c>
      <c r="F678">
        <v>2558</v>
      </c>
    </row>
    <row r="679" spans="2:6" x14ac:dyDescent="0.2">
      <c r="B679" t="s">
        <v>56</v>
      </c>
      <c r="C679" t="s">
        <v>48</v>
      </c>
      <c r="D679" s="201" t="s">
        <v>19</v>
      </c>
      <c r="E679" t="str">
        <f t="shared" si="10"/>
        <v>PEFemale70-74</v>
      </c>
      <c r="F679">
        <v>3016</v>
      </c>
    </row>
    <row r="680" spans="2:6" x14ac:dyDescent="0.2">
      <c r="B680" t="s">
        <v>56</v>
      </c>
      <c r="C680" t="s">
        <v>48</v>
      </c>
      <c r="D680" s="201" t="s">
        <v>20</v>
      </c>
      <c r="E680" t="str">
        <f t="shared" si="10"/>
        <v>PEFemale75-79</v>
      </c>
      <c r="F680">
        <v>3504</v>
      </c>
    </row>
    <row r="681" spans="2:6" x14ac:dyDescent="0.2">
      <c r="B681" t="s">
        <v>56</v>
      </c>
      <c r="C681" t="s">
        <v>48</v>
      </c>
      <c r="D681" s="201" t="s">
        <v>21</v>
      </c>
      <c r="E681" t="str">
        <f t="shared" si="10"/>
        <v>PEFemale80-84</v>
      </c>
      <c r="F681">
        <v>3874</v>
      </c>
    </row>
    <row r="682" spans="2:6" x14ac:dyDescent="0.2">
      <c r="B682" t="s">
        <v>56</v>
      </c>
      <c r="C682" t="s">
        <v>48</v>
      </c>
      <c r="D682" s="201" t="s">
        <v>22</v>
      </c>
      <c r="E682" t="str">
        <f t="shared" si="10"/>
        <v>PEFemale85-89</v>
      </c>
      <c r="F682">
        <v>3324</v>
      </c>
    </row>
    <row r="683" spans="2:6" x14ac:dyDescent="0.2">
      <c r="B683" t="s">
        <v>56</v>
      </c>
      <c r="C683" t="s">
        <v>48</v>
      </c>
      <c r="D683" s="201" t="s">
        <v>5</v>
      </c>
      <c r="E683" t="str">
        <f t="shared" si="10"/>
        <v>PEFemale90+</v>
      </c>
      <c r="F683">
        <v>4011</v>
      </c>
    </row>
    <row r="684" spans="2:6" x14ac:dyDescent="0.2">
      <c r="B684" t="s">
        <v>56</v>
      </c>
      <c r="C684" t="s">
        <v>47</v>
      </c>
      <c r="D684" s="201">
        <v>0</v>
      </c>
      <c r="E684" t="str">
        <f t="shared" si="10"/>
        <v>PEMale0</v>
      </c>
      <c r="F684">
        <v>888</v>
      </c>
    </row>
    <row r="685" spans="2:6" x14ac:dyDescent="0.2">
      <c r="B685" t="s">
        <v>56</v>
      </c>
      <c r="C685" t="s">
        <v>47</v>
      </c>
      <c r="D685" s="232" t="s">
        <v>107</v>
      </c>
      <c r="E685" t="str">
        <f t="shared" si="10"/>
        <v>PEMale01-04</v>
      </c>
      <c r="F685">
        <v>131</v>
      </c>
    </row>
    <row r="686" spans="2:6" x14ac:dyDescent="0.2">
      <c r="B686" t="s">
        <v>56</v>
      </c>
      <c r="C686" t="s">
        <v>47</v>
      </c>
      <c r="D686" s="232" t="s">
        <v>106</v>
      </c>
      <c r="E686" t="str">
        <f t="shared" si="10"/>
        <v>PEMale05-09</v>
      </c>
      <c r="F686">
        <v>68</v>
      </c>
    </row>
    <row r="687" spans="2:6" x14ac:dyDescent="0.2">
      <c r="B687" t="s">
        <v>56</v>
      </c>
      <c r="C687" t="s">
        <v>47</v>
      </c>
      <c r="D687" s="232" t="s">
        <v>71</v>
      </c>
      <c r="E687" t="str">
        <f t="shared" si="10"/>
        <v>PEMale10-14</v>
      </c>
      <c r="F687">
        <v>150</v>
      </c>
    </row>
    <row r="688" spans="2:6" x14ac:dyDescent="0.2">
      <c r="B688" t="s">
        <v>56</v>
      </c>
      <c r="C688" t="s">
        <v>47</v>
      </c>
      <c r="D688" s="201" t="s">
        <v>72</v>
      </c>
      <c r="E688" t="str">
        <f t="shared" si="10"/>
        <v>PEMale15-19</v>
      </c>
      <c r="F688">
        <v>803</v>
      </c>
    </row>
    <row r="689" spans="2:6" x14ac:dyDescent="0.2">
      <c r="B689" t="s">
        <v>56</v>
      </c>
      <c r="C689" t="s">
        <v>47</v>
      </c>
      <c r="D689" s="201" t="s">
        <v>73</v>
      </c>
      <c r="E689" t="str">
        <f t="shared" si="10"/>
        <v>PEMale20-24</v>
      </c>
      <c r="F689">
        <v>1175</v>
      </c>
    </row>
    <row r="690" spans="2:6" x14ac:dyDescent="0.2">
      <c r="B690" t="s">
        <v>56</v>
      </c>
      <c r="C690" t="s">
        <v>47</v>
      </c>
      <c r="D690" s="201" t="s">
        <v>74</v>
      </c>
      <c r="E690" t="str">
        <f t="shared" si="10"/>
        <v>PEMale25-29</v>
      </c>
      <c r="F690">
        <v>1072</v>
      </c>
    </row>
    <row r="691" spans="2:6" x14ac:dyDescent="0.2">
      <c r="B691" t="s">
        <v>56</v>
      </c>
      <c r="C691" t="s">
        <v>47</v>
      </c>
      <c r="D691" s="201" t="s">
        <v>75</v>
      </c>
      <c r="E691" t="str">
        <f t="shared" si="10"/>
        <v>PEMale30-34</v>
      </c>
      <c r="F691">
        <v>1120</v>
      </c>
    </row>
    <row r="692" spans="2:6" x14ac:dyDescent="0.2">
      <c r="B692" t="s">
        <v>56</v>
      </c>
      <c r="C692" t="s">
        <v>47</v>
      </c>
      <c r="D692" s="201" t="s">
        <v>76</v>
      </c>
      <c r="E692" t="str">
        <f t="shared" si="10"/>
        <v>PEMale35-39</v>
      </c>
      <c r="F692">
        <v>1174</v>
      </c>
    </row>
    <row r="693" spans="2:6" x14ac:dyDescent="0.2">
      <c r="B693" t="s">
        <v>56</v>
      </c>
      <c r="C693" t="s">
        <v>47</v>
      </c>
      <c r="D693" s="201" t="s">
        <v>77</v>
      </c>
      <c r="E693" t="str">
        <f t="shared" si="10"/>
        <v>PEMale40-44</v>
      </c>
      <c r="F693">
        <v>1376</v>
      </c>
    </row>
    <row r="694" spans="2:6" x14ac:dyDescent="0.2">
      <c r="B694" t="s">
        <v>56</v>
      </c>
      <c r="C694" t="s">
        <v>47</v>
      </c>
      <c r="D694" s="201" t="s">
        <v>78</v>
      </c>
      <c r="E694" t="str">
        <f t="shared" si="10"/>
        <v>PEMale45-49</v>
      </c>
      <c r="F694">
        <v>1545</v>
      </c>
    </row>
    <row r="695" spans="2:6" x14ac:dyDescent="0.2">
      <c r="B695" t="s">
        <v>56</v>
      </c>
      <c r="C695" t="s">
        <v>47</v>
      </c>
      <c r="D695" s="201" t="s">
        <v>79</v>
      </c>
      <c r="E695" t="str">
        <f t="shared" si="10"/>
        <v>PEMale50-54</v>
      </c>
      <c r="F695">
        <v>2079</v>
      </c>
    </row>
    <row r="696" spans="2:6" x14ac:dyDescent="0.2">
      <c r="B696" t="s">
        <v>56</v>
      </c>
      <c r="C696" t="s">
        <v>47</v>
      </c>
      <c r="D696" s="201" t="s">
        <v>80</v>
      </c>
      <c r="E696" t="str">
        <f t="shared" si="10"/>
        <v>PEMale55-59</v>
      </c>
      <c r="F696">
        <v>2444</v>
      </c>
    </row>
    <row r="697" spans="2:6" x14ac:dyDescent="0.2">
      <c r="B697" t="s">
        <v>56</v>
      </c>
      <c r="C697" t="s">
        <v>47</v>
      </c>
      <c r="D697" s="201" t="s">
        <v>81</v>
      </c>
      <c r="E697" t="str">
        <f t="shared" si="10"/>
        <v>PEMale60-64</v>
      </c>
      <c r="F697">
        <v>2750</v>
      </c>
    </row>
    <row r="698" spans="2:6" x14ac:dyDescent="0.2">
      <c r="B698" t="s">
        <v>56</v>
      </c>
      <c r="C698" t="s">
        <v>47</v>
      </c>
      <c r="D698" s="201" t="s">
        <v>82</v>
      </c>
      <c r="E698" t="str">
        <f t="shared" si="10"/>
        <v>PEMale65-69</v>
      </c>
      <c r="F698">
        <v>3147</v>
      </c>
    </row>
    <row r="699" spans="2:6" x14ac:dyDescent="0.2">
      <c r="B699" t="s">
        <v>56</v>
      </c>
      <c r="C699" t="s">
        <v>47</v>
      </c>
      <c r="D699" s="201" t="s">
        <v>19</v>
      </c>
      <c r="E699" t="str">
        <f t="shared" si="10"/>
        <v>PEMale70-74</v>
      </c>
      <c r="F699">
        <v>3401</v>
      </c>
    </row>
    <row r="700" spans="2:6" x14ac:dyDescent="0.2">
      <c r="B700" t="s">
        <v>56</v>
      </c>
      <c r="C700" t="s">
        <v>47</v>
      </c>
      <c r="D700" s="201" t="s">
        <v>20</v>
      </c>
      <c r="E700" t="str">
        <f t="shared" si="10"/>
        <v>PEMale75-79</v>
      </c>
      <c r="F700">
        <v>3538</v>
      </c>
    </row>
    <row r="701" spans="2:6" x14ac:dyDescent="0.2">
      <c r="B701" t="s">
        <v>56</v>
      </c>
      <c r="C701" t="s">
        <v>47</v>
      </c>
      <c r="D701" s="201" t="s">
        <v>21</v>
      </c>
      <c r="E701" t="str">
        <f t="shared" si="10"/>
        <v>PEMale80-84</v>
      </c>
      <c r="F701">
        <v>3168</v>
      </c>
    </row>
    <row r="702" spans="2:6" x14ac:dyDescent="0.2">
      <c r="B702" t="s">
        <v>56</v>
      </c>
      <c r="C702" t="s">
        <v>47</v>
      </c>
      <c r="D702" s="201" t="s">
        <v>22</v>
      </c>
      <c r="E702" t="str">
        <f t="shared" si="10"/>
        <v>PEMale85-89</v>
      </c>
      <c r="F702">
        <v>2333</v>
      </c>
    </row>
    <row r="703" spans="2:6" x14ac:dyDescent="0.2">
      <c r="B703" t="s">
        <v>56</v>
      </c>
      <c r="C703" t="s">
        <v>47</v>
      </c>
      <c r="D703" s="201" t="s">
        <v>5</v>
      </c>
      <c r="E703" t="str">
        <f t="shared" si="10"/>
        <v>PEMale90+</v>
      </c>
      <c r="F703">
        <v>2367</v>
      </c>
    </row>
    <row r="704" spans="2:6" x14ac:dyDescent="0.2">
      <c r="B704" t="s">
        <v>51</v>
      </c>
      <c r="C704" t="s">
        <v>48</v>
      </c>
      <c r="D704" s="201">
        <v>0</v>
      </c>
      <c r="E704" t="str">
        <f t="shared" si="10"/>
        <v>PIFemale0</v>
      </c>
      <c r="F704">
        <v>320</v>
      </c>
    </row>
    <row r="705" spans="2:6" x14ac:dyDescent="0.2">
      <c r="B705" t="s">
        <v>51</v>
      </c>
      <c r="C705" t="s">
        <v>48</v>
      </c>
      <c r="D705" s="232" t="s">
        <v>107</v>
      </c>
      <c r="E705" t="str">
        <f t="shared" si="10"/>
        <v>PIFemale01-04</v>
      </c>
      <c r="F705">
        <v>43</v>
      </c>
    </row>
    <row r="706" spans="2:6" x14ac:dyDescent="0.2">
      <c r="B706" t="s">
        <v>51</v>
      </c>
      <c r="C706" t="s">
        <v>48</v>
      </c>
      <c r="D706" s="232" t="s">
        <v>106</v>
      </c>
      <c r="E706" t="str">
        <f t="shared" si="10"/>
        <v>PIFemale05-09</v>
      </c>
      <c r="F706">
        <v>21</v>
      </c>
    </row>
    <row r="707" spans="2:6" x14ac:dyDescent="0.2">
      <c r="B707" t="s">
        <v>51</v>
      </c>
      <c r="C707" t="s">
        <v>48</v>
      </c>
      <c r="D707" s="232" t="s">
        <v>71</v>
      </c>
      <c r="E707" t="str">
        <f t="shared" si="10"/>
        <v>PIFemale10-14</v>
      </c>
      <c r="F707">
        <v>34</v>
      </c>
    </row>
    <row r="708" spans="2:6" x14ac:dyDescent="0.2">
      <c r="B708" t="s">
        <v>51</v>
      </c>
      <c r="C708" t="s">
        <v>48</v>
      </c>
      <c r="D708" s="201" t="s">
        <v>72</v>
      </c>
      <c r="E708" t="str">
        <f t="shared" ref="E708:E771" si="11">_xlfn.CONCAT(B708,C708,D708)</f>
        <v>PIFemale15-19</v>
      </c>
      <c r="F708">
        <v>71</v>
      </c>
    </row>
    <row r="709" spans="2:6" x14ac:dyDescent="0.2">
      <c r="B709" t="s">
        <v>51</v>
      </c>
      <c r="C709" t="s">
        <v>48</v>
      </c>
      <c r="D709" s="201" t="s">
        <v>73</v>
      </c>
      <c r="E709" t="str">
        <f t="shared" si="11"/>
        <v>PIFemale20-24</v>
      </c>
      <c r="F709">
        <v>81</v>
      </c>
    </row>
    <row r="710" spans="2:6" x14ac:dyDescent="0.2">
      <c r="B710" t="s">
        <v>51</v>
      </c>
      <c r="C710" t="s">
        <v>48</v>
      </c>
      <c r="D710" s="201" t="s">
        <v>74</v>
      </c>
      <c r="E710" t="str">
        <f t="shared" si="11"/>
        <v>PIFemale25-29</v>
      </c>
      <c r="F710">
        <v>96</v>
      </c>
    </row>
    <row r="711" spans="2:6" x14ac:dyDescent="0.2">
      <c r="B711" t="s">
        <v>51</v>
      </c>
      <c r="C711" t="s">
        <v>48</v>
      </c>
      <c r="D711" s="201" t="s">
        <v>75</v>
      </c>
      <c r="E711" t="str">
        <f t="shared" si="11"/>
        <v>PIFemale30-34</v>
      </c>
      <c r="F711">
        <v>117</v>
      </c>
    </row>
    <row r="712" spans="2:6" x14ac:dyDescent="0.2">
      <c r="B712" t="s">
        <v>51</v>
      </c>
      <c r="C712" t="s">
        <v>48</v>
      </c>
      <c r="D712" s="201" t="s">
        <v>76</v>
      </c>
      <c r="E712" t="str">
        <f t="shared" si="11"/>
        <v>PIFemale35-39</v>
      </c>
      <c r="F712">
        <v>170</v>
      </c>
    </row>
    <row r="713" spans="2:6" x14ac:dyDescent="0.2">
      <c r="B713" t="s">
        <v>51</v>
      </c>
      <c r="C713" t="s">
        <v>48</v>
      </c>
      <c r="D713" s="201" t="s">
        <v>77</v>
      </c>
      <c r="E713" t="str">
        <f t="shared" si="11"/>
        <v>PIFemale40-44</v>
      </c>
      <c r="F713">
        <v>211</v>
      </c>
    </row>
    <row r="714" spans="2:6" x14ac:dyDescent="0.2">
      <c r="B714" t="s">
        <v>51</v>
      </c>
      <c r="C714" t="s">
        <v>48</v>
      </c>
      <c r="D714" s="201" t="s">
        <v>78</v>
      </c>
      <c r="E714" t="str">
        <f t="shared" si="11"/>
        <v>PIFemale45-49</v>
      </c>
      <c r="F714">
        <v>264</v>
      </c>
    </row>
    <row r="715" spans="2:6" x14ac:dyDescent="0.2">
      <c r="B715" t="s">
        <v>51</v>
      </c>
      <c r="C715" t="s">
        <v>48</v>
      </c>
      <c r="D715" s="201" t="s">
        <v>79</v>
      </c>
      <c r="E715" t="str">
        <f t="shared" si="11"/>
        <v>PIFemale50-54</v>
      </c>
      <c r="F715">
        <v>360</v>
      </c>
    </row>
    <row r="716" spans="2:6" x14ac:dyDescent="0.2">
      <c r="B716" t="s">
        <v>51</v>
      </c>
      <c r="C716" t="s">
        <v>48</v>
      </c>
      <c r="D716" s="201" t="s">
        <v>80</v>
      </c>
      <c r="E716" t="str">
        <f t="shared" si="11"/>
        <v>PIFemale55-59</v>
      </c>
      <c r="F716">
        <v>432</v>
      </c>
    </row>
    <row r="717" spans="2:6" x14ac:dyDescent="0.2">
      <c r="B717" t="s">
        <v>51</v>
      </c>
      <c r="C717" t="s">
        <v>48</v>
      </c>
      <c r="D717" s="201" t="s">
        <v>81</v>
      </c>
      <c r="E717" t="str">
        <f t="shared" si="11"/>
        <v>PIFemale60-64</v>
      </c>
      <c r="F717">
        <v>541</v>
      </c>
    </row>
    <row r="718" spans="2:6" x14ac:dyDescent="0.2">
      <c r="B718" t="s">
        <v>51</v>
      </c>
      <c r="C718" t="s">
        <v>48</v>
      </c>
      <c r="D718" s="201" t="s">
        <v>82</v>
      </c>
      <c r="E718" t="str">
        <f t="shared" si="11"/>
        <v>PIFemale65-69</v>
      </c>
      <c r="F718">
        <v>765</v>
      </c>
    </row>
    <row r="719" spans="2:6" x14ac:dyDescent="0.2">
      <c r="B719" t="s">
        <v>51</v>
      </c>
      <c r="C719" t="s">
        <v>48</v>
      </c>
      <c r="D719" s="201" t="s">
        <v>19</v>
      </c>
      <c r="E719" t="str">
        <f t="shared" si="11"/>
        <v>PIFemale70-74</v>
      </c>
      <c r="F719">
        <v>803</v>
      </c>
    </row>
    <row r="720" spans="2:6" x14ac:dyDescent="0.2">
      <c r="B720" t="s">
        <v>51</v>
      </c>
      <c r="C720" t="s">
        <v>48</v>
      </c>
      <c r="D720" s="201" t="s">
        <v>20</v>
      </c>
      <c r="E720" t="str">
        <f t="shared" si="11"/>
        <v>PIFemale75-79</v>
      </c>
      <c r="F720">
        <v>1043</v>
      </c>
    </row>
    <row r="721" spans="2:6" x14ac:dyDescent="0.2">
      <c r="B721" t="s">
        <v>51</v>
      </c>
      <c r="C721" t="s">
        <v>48</v>
      </c>
      <c r="D721" s="201" t="s">
        <v>21</v>
      </c>
      <c r="E721" t="str">
        <f t="shared" si="11"/>
        <v>PIFemale80-84</v>
      </c>
      <c r="F721">
        <v>1177</v>
      </c>
    </row>
    <row r="722" spans="2:6" x14ac:dyDescent="0.2">
      <c r="B722" t="s">
        <v>51</v>
      </c>
      <c r="C722" t="s">
        <v>48</v>
      </c>
      <c r="D722" s="201" t="s">
        <v>22</v>
      </c>
      <c r="E722" t="str">
        <f t="shared" si="11"/>
        <v>PIFemale85-89</v>
      </c>
      <c r="F722">
        <v>1069</v>
      </c>
    </row>
    <row r="723" spans="2:6" x14ac:dyDescent="0.2">
      <c r="B723" t="s">
        <v>51</v>
      </c>
      <c r="C723" t="s">
        <v>48</v>
      </c>
      <c r="D723" s="201" t="s">
        <v>5</v>
      </c>
      <c r="E723" t="str">
        <f t="shared" si="11"/>
        <v>PIFemale90+</v>
      </c>
      <c r="F723">
        <v>1367</v>
      </c>
    </row>
    <row r="724" spans="2:6" x14ac:dyDescent="0.2">
      <c r="B724" t="s">
        <v>51</v>
      </c>
      <c r="C724" t="s">
        <v>47</v>
      </c>
      <c r="D724" s="201">
        <v>0</v>
      </c>
      <c r="E724" t="str">
        <f t="shared" si="11"/>
        <v>PIMale0</v>
      </c>
      <c r="F724">
        <v>374</v>
      </c>
    </row>
    <row r="725" spans="2:6" x14ac:dyDescent="0.2">
      <c r="B725" t="s">
        <v>51</v>
      </c>
      <c r="C725" t="s">
        <v>47</v>
      </c>
      <c r="D725" s="232" t="s">
        <v>107</v>
      </c>
      <c r="E725" t="str">
        <f t="shared" si="11"/>
        <v>PIMale01-04</v>
      </c>
      <c r="F725">
        <v>58</v>
      </c>
    </row>
    <row r="726" spans="2:6" x14ac:dyDescent="0.2">
      <c r="B726" t="s">
        <v>51</v>
      </c>
      <c r="C726" t="s">
        <v>47</v>
      </c>
      <c r="D726" s="232" t="s">
        <v>106</v>
      </c>
      <c r="E726" t="str">
        <f t="shared" si="11"/>
        <v>PIMale05-09</v>
      </c>
      <c r="F726">
        <v>31</v>
      </c>
    </row>
    <row r="727" spans="2:6" x14ac:dyDescent="0.2">
      <c r="B727" t="s">
        <v>51</v>
      </c>
      <c r="C727" t="s">
        <v>47</v>
      </c>
      <c r="D727" s="232" t="s">
        <v>71</v>
      </c>
      <c r="E727" t="str">
        <f t="shared" si="11"/>
        <v>PIMale10-14</v>
      </c>
      <c r="F727">
        <v>49</v>
      </c>
    </row>
    <row r="728" spans="2:6" x14ac:dyDescent="0.2">
      <c r="B728" t="s">
        <v>51</v>
      </c>
      <c r="C728" t="s">
        <v>47</v>
      </c>
      <c r="D728" s="201" t="s">
        <v>72</v>
      </c>
      <c r="E728" t="str">
        <f t="shared" si="11"/>
        <v>PIMale15-19</v>
      </c>
      <c r="F728">
        <v>194</v>
      </c>
    </row>
    <row r="729" spans="2:6" x14ac:dyDescent="0.2">
      <c r="B729" t="s">
        <v>51</v>
      </c>
      <c r="C729" t="s">
        <v>47</v>
      </c>
      <c r="D729" s="201" t="s">
        <v>73</v>
      </c>
      <c r="E729" t="str">
        <f t="shared" si="11"/>
        <v>PIMale20-24</v>
      </c>
      <c r="F729">
        <v>307</v>
      </c>
    </row>
    <row r="730" spans="2:6" x14ac:dyDescent="0.2">
      <c r="B730" t="s">
        <v>51</v>
      </c>
      <c r="C730" t="s">
        <v>47</v>
      </c>
      <c r="D730" s="201" t="s">
        <v>74</v>
      </c>
      <c r="E730" t="str">
        <f t="shared" si="11"/>
        <v>PIMale25-29</v>
      </c>
      <c r="F730">
        <v>317</v>
      </c>
    </row>
    <row r="731" spans="2:6" x14ac:dyDescent="0.2">
      <c r="B731" t="s">
        <v>51</v>
      </c>
      <c r="C731" t="s">
        <v>47</v>
      </c>
      <c r="D731" s="201" t="s">
        <v>75</v>
      </c>
      <c r="E731" t="str">
        <f t="shared" si="11"/>
        <v>PIMale30-34</v>
      </c>
      <c r="F731">
        <v>395</v>
      </c>
    </row>
    <row r="732" spans="2:6" x14ac:dyDescent="0.2">
      <c r="B732" t="s">
        <v>51</v>
      </c>
      <c r="C732" t="s">
        <v>47</v>
      </c>
      <c r="D732" s="201" t="s">
        <v>76</v>
      </c>
      <c r="E732" t="str">
        <f t="shared" si="11"/>
        <v>PIMale35-39</v>
      </c>
      <c r="F732">
        <v>412</v>
      </c>
    </row>
    <row r="733" spans="2:6" x14ac:dyDescent="0.2">
      <c r="B733" t="s">
        <v>51</v>
      </c>
      <c r="C733" t="s">
        <v>47</v>
      </c>
      <c r="D733" s="201" t="s">
        <v>77</v>
      </c>
      <c r="E733" t="str">
        <f t="shared" si="11"/>
        <v>PIMale40-44</v>
      </c>
      <c r="F733">
        <v>462</v>
      </c>
    </row>
    <row r="734" spans="2:6" x14ac:dyDescent="0.2">
      <c r="B734" t="s">
        <v>51</v>
      </c>
      <c r="C734" t="s">
        <v>47</v>
      </c>
      <c r="D734" s="201" t="s">
        <v>78</v>
      </c>
      <c r="E734" t="str">
        <f t="shared" si="11"/>
        <v>PIMale45-49</v>
      </c>
      <c r="F734">
        <v>457</v>
      </c>
    </row>
    <row r="735" spans="2:6" x14ac:dyDescent="0.2">
      <c r="B735" t="s">
        <v>51</v>
      </c>
      <c r="C735" t="s">
        <v>47</v>
      </c>
      <c r="D735" s="201" t="s">
        <v>79</v>
      </c>
      <c r="E735" t="str">
        <f t="shared" si="11"/>
        <v>PIMale50-54</v>
      </c>
      <c r="F735">
        <v>619</v>
      </c>
    </row>
    <row r="736" spans="2:6" x14ac:dyDescent="0.2">
      <c r="B736" t="s">
        <v>51</v>
      </c>
      <c r="C736" t="s">
        <v>47</v>
      </c>
      <c r="D736" s="201" t="s">
        <v>80</v>
      </c>
      <c r="E736" t="str">
        <f t="shared" si="11"/>
        <v>PIMale55-59</v>
      </c>
      <c r="F736">
        <v>689</v>
      </c>
    </row>
    <row r="737" spans="2:6" x14ac:dyDescent="0.2">
      <c r="B737" t="s">
        <v>51</v>
      </c>
      <c r="C737" t="s">
        <v>47</v>
      </c>
      <c r="D737" s="201" t="s">
        <v>81</v>
      </c>
      <c r="E737" t="str">
        <f t="shared" si="11"/>
        <v>PIMale60-64</v>
      </c>
      <c r="F737">
        <v>745</v>
      </c>
    </row>
    <row r="738" spans="2:6" x14ac:dyDescent="0.2">
      <c r="B738" t="s">
        <v>51</v>
      </c>
      <c r="C738" t="s">
        <v>47</v>
      </c>
      <c r="D738" s="201" t="s">
        <v>82</v>
      </c>
      <c r="E738" t="str">
        <f t="shared" si="11"/>
        <v>PIMale65-69</v>
      </c>
      <c r="F738">
        <v>968</v>
      </c>
    </row>
    <row r="739" spans="2:6" x14ac:dyDescent="0.2">
      <c r="B739" t="s">
        <v>51</v>
      </c>
      <c r="C739" t="s">
        <v>47</v>
      </c>
      <c r="D739" s="201" t="s">
        <v>19</v>
      </c>
      <c r="E739" t="str">
        <f t="shared" si="11"/>
        <v>PIMale70-74</v>
      </c>
      <c r="F739">
        <v>1048</v>
      </c>
    </row>
    <row r="740" spans="2:6" x14ac:dyDescent="0.2">
      <c r="B740" t="s">
        <v>51</v>
      </c>
      <c r="C740" t="s">
        <v>47</v>
      </c>
      <c r="D740" s="201" t="s">
        <v>20</v>
      </c>
      <c r="E740" t="str">
        <f t="shared" si="11"/>
        <v>PIMale75-79</v>
      </c>
      <c r="F740">
        <v>1147</v>
      </c>
    </row>
    <row r="741" spans="2:6" x14ac:dyDescent="0.2">
      <c r="B741" t="s">
        <v>51</v>
      </c>
      <c r="C741" t="s">
        <v>47</v>
      </c>
      <c r="D741" s="201" t="s">
        <v>21</v>
      </c>
      <c r="E741" t="str">
        <f t="shared" si="11"/>
        <v>PIMale80-84</v>
      </c>
      <c r="F741">
        <v>1164</v>
      </c>
    </row>
    <row r="742" spans="2:6" x14ac:dyDescent="0.2">
      <c r="B742" t="s">
        <v>51</v>
      </c>
      <c r="C742" t="s">
        <v>47</v>
      </c>
      <c r="D742" s="201" t="s">
        <v>22</v>
      </c>
      <c r="E742" t="str">
        <f t="shared" si="11"/>
        <v>PIMale85-89</v>
      </c>
      <c r="F742">
        <v>963</v>
      </c>
    </row>
    <row r="743" spans="2:6" x14ac:dyDescent="0.2">
      <c r="B743" t="s">
        <v>51</v>
      </c>
      <c r="C743" t="s">
        <v>47</v>
      </c>
      <c r="D743" s="201" t="s">
        <v>5</v>
      </c>
      <c r="E743" t="str">
        <f t="shared" si="11"/>
        <v>PIMale90+</v>
      </c>
      <c r="F743">
        <v>1006</v>
      </c>
    </row>
    <row r="744" spans="2:6" x14ac:dyDescent="0.2">
      <c r="B744" t="s">
        <v>63</v>
      </c>
      <c r="C744" t="s">
        <v>48</v>
      </c>
      <c r="D744" s="201">
        <v>0</v>
      </c>
      <c r="E744" t="str">
        <f t="shared" si="11"/>
        <v>PRFemale0</v>
      </c>
      <c r="F744">
        <v>709</v>
      </c>
    </row>
    <row r="745" spans="2:6" x14ac:dyDescent="0.2">
      <c r="B745" t="s">
        <v>63</v>
      </c>
      <c r="C745" t="s">
        <v>48</v>
      </c>
      <c r="D745" s="232" t="s">
        <v>107</v>
      </c>
      <c r="E745" t="str">
        <f t="shared" si="11"/>
        <v>PRFemale01-04</v>
      </c>
      <c r="F745">
        <v>128</v>
      </c>
    </row>
    <row r="746" spans="2:6" x14ac:dyDescent="0.2">
      <c r="B746" t="s">
        <v>63</v>
      </c>
      <c r="C746" t="s">
        <v>48</v>
      </c>
      <c r="D746" s="232" t="s">
        <v>106</v>
      </c>
      <c r="E746" t="str">
        <f t="shared" si="11"/>
        <v>PRFemale05-09</v>
      </c>
      <c r="F746">
        <v>67</v>
      </c>
    </row>
    <row r="747" spans="2:6" x14ac:dyDescent="0.2">
      <c r="B747" t="s">
        <v>63</v>
      </c>
      <c r="C747" t="s">
        <v>48</v>
      </c>
      <c r="D747" s="232" t="s">
        <v>71</v>
      </c>
      <c r="E747" t="str">
        <f t="shared" si="11"/>
        <v>PRFemale10-14</v>
      </c>
      <c r="F747">
        <v>85</v>
      </c>
    </row>
    <row r="748" spans="2:6" x14ac:dyDescent="0.2">
      <c r="B748" t="s">
        <v>63</v>
      </c>
      <c r="C748" t="s">
        <v>48</v>
      </c>
      <c r="D748" s="201" t="s">
        <v>72</v>
      </c>
      <c r="E748" t="str">
        <f t="shared" si="11"/>
        <v>PRFemale15-19</v>
      </c>
      <c r="F748">
        <v>176</v>
      </c>
    </row>
    <row r="749" spans="2:6" x14ac:dyDescent="0.2">
      <c r="B749" t="s">
        <v>63</v>
      </c>
      <c r="C749" t="s">
        <v>48</v>
      </c>
      <c r="D749" s="201" t="s">
        <v>73</v>
      </c>
      <c r="E749" t="str">
        <f t="shared" si="11"/>
        <v>PRFemale20-24</v>
      </c>
      <c r="F749">
        <v>222</v>
      </c>
    </row>
    <row r="750" spans="2:6" x14ac:dyDescent="0.2">
      <c r="B750" t="s">
        <v>63</v>
      </c>
      <c r="C750" t="s">
        <v>48</v>
      </c>
      <c r="D750" s="201" t="s">
        <v>74</v>
      </c>
      <c r="E750" t="str">
        <f t="shared" si="11"/>
        <v>PRFemale25-29</v>
      </c>
      <c r="F750">
        <v>257</v>
      </c>
    </row>
    <row r="751" spans="2:6" x14ac:dyDescent="0.2">
      <c r="B751" t="s">
        <v>63</v>
      </c>
      <c r="C751" t="s">
        <v>48</v>
      </c>
      <c r="D751" s="201" t="s">
        <v>75</v>
      </c>
      <c r="E751" t="str">
        <f t="shared" si="11"/>
        <v>PRFemale30-34</v>
      </c>
      <c r="F751">
        <v>364</v>
      </c>
    </row>
    <row r="752" spans="2:6" x14ac:dyDescent="0.2">
      <c r="B752" t="s">
        <v>63</v>
      </c>
      <c r="C752" t="s">
        <v>48</v>
      </c>
      <c r="D752" s="201" t="s">
        <v>76</v>
      </c>
      <c r="E752" t="str">
        <f t="shared" si="11"/>
        <v>PRFemale35-39</v>
      </c>
      <c r="F752">
        <v>506</v>
      </c>
    </row>
    <row r="753" spans="2:6" x14ac:dyDescent="0.2">
      <c r="B753" t="s">
        <v>63</v>
      </c>
      <c r="C753" t="s">
        <v>48</v>
      </c>
      <c r="D753" s="201" t="s">
        <v>77</v>
      </c>
      <c r="E753" t="str">
        <f t="shared" si="11"/>
        <v>PRFemale40-44</v>
      </c>
      <c r="F753">
        <v>668</v>
      </c>
    </row>
    <row r="754" spans="2:6" x14ac:dyDescent="0.2">
      <c r="B754" t="s">
        <v>63</v>
      </c>
      <c r="C754" t="s">
        <v>48</v>
      </c>
      <c r="D754" s="201" t="s">
        <v>78</v>
      </c>
      <c r="E754" t="str">
        <f t="shared" si="11"/>
        <v>PRFemale45-49</v>
      </c>
      <c r="F754">
        <v>1020</v>
      </c>
    </row>
    <row r="755" spans="2:6" x14ac:dyDescent="0.2">
      <c r="B755" t="s">
        <v>63</v>
      </c>
      <c r="C755" t="s">
        <v>48</v>
      </c>
      <c r="D755" s="201" t="s">
        <v>79</v>
      </c>
      <c r="E755" t="str">
        <f t="shared" si="11"/>
        <v>PRFemale50-54</v>
      </c>
      <c r="F755">
        <v>1334</v>
      </c>
    </row>
    <row r="756" spans="2:6" x14ac:dyDescent="0.2">
      <c r="B756" t="s">
        <v>63</v>
      </c>
      <c r="C756" t="s">
        <v>48</v>
      </c>
      <c r="D756" s="201" t="s">
        <v>80</v>
      </c>
      <c r="E756" t="str">
        <f t="shared" si="11"/>
        <v>PRFemale55-59</v>
      </c>
      <c r="F756">
        <v>1876</v>
      </c>
    </row>
    <row r="757" spans="2:6" x14ac:dyDescent="0.2">
      <c r="B757" t="s">
        <v>63</v>
      </c>
      <c r="C757" t="s">
        <v>48</v>
      </c>
      <c r="D757" s="201" t="s">
        <v>81</v>
      </c>
      <c r="E757" t="str">
        <f t="shared" si="11"/>
        <v>PRFemale60-64</v>
      </c>
      <c r="F757">
        <v>2387</v>
      </c>
    </row>
    <row r="758" spans="2:6" x14ac:dyDescent="0.2">
      <c r="B758" t="s">
        <v>63</v>
      </c>
      <c r="C758" t="s">
        <v>48</v>
      </c>
      <c r="D758" s="201" t="s">
        <v>82</v>
      </c>
      <c r="E758" t="str">
        <f t="shared" si="11"/>
        <v>PRFemale65-69</v>
      </c>
      <c r="F758">
        <v>2985</v>
      </c>
    </row>
    <row r="759" spans="2:6" x14ac:dyDescent="0.2">
      <c r="B759" t="s">
        <v>63</v>
      </c>
      <c r="C759" t="s">
        <v>48</v>
      </c>
      <c r="D759" s="201" t="s">
        <v>19</v>
      </c>
      <c r="E759" t="str">
        <f t="shared" si="11"/>
        <v>PRFemale70-74</v>
      </c>
      <c r="F759">
        <v>3455</v>
      </c>
    </row>
    <row r="760" spans="2:6" x14ac:dyDescent="0.2">
      <c r="B760" t="s">
        <v>63</v>
      </c>
      <c r="C760" t="s">
        <v>48</v>
      </c>
      <c r="D760" s="201" t="s">
        <v>20</v>
      </c>
      <c r="E760" t="str">
        <f t="shared" si="11"/>
        <v>PRFemale75-79</v>
      </c>
      <c r="F760">
        <v>3963</v>
      </c>
    </row>
    <row r="761" spans="2:6" x14ac:dyDescent="0.2">
      <c r="B761" t="s">
        <v>63</v>
      </c>
      <c r="C761" t="s">
        <v>48</v>
      </c>
      <c r="D761" s="201" t="s">
        <v>21</v>
      </c>
      <c r="E761" t="str">
        <f t="shared" si="11"/>
        <v>PRFemale80-84</v>
      </c>
      <c r="F761">
        <v>4358</v>
      </c>
    </row>
    <row r="762" spans="2:6" x14ac:dyDescent="0.2">
      <c r="B762" t="s">
        <v>63</v>
      </c>
      <c r="C762" t="s">
        <v>48</v>
      </c>
      <c r="D762" s="201" t="s">
        <v>22</v>
      </c>
      <c r="E762" t="str">
        <f t="shared" si="11"/>
        <v>PRFemale85-89</v>
      </c>
      <c r="F762">
        <v>4032</v>
      </c>
    </row>
    <row r="763" spans="2:6" x14ac:dyDescent="0.2">
      <c r="B763" t="s">
        <v>63</v>
      </c>
      <c r="C763" t="s">
        <v>48</v>
      </c>
      <c r="D763" s="201" t="s">
        <v>5</v>
      </c>
      <c r="E763" t="str">
        <f t="shared" si="11"/>
        <v>PRFemale90+</v>
      </c>
      <c r="F763">
        <v>3771</v>
      </c>
    </row>
    <row r="764" spans="2:6" x14ac:dyDescent="0.2">
      <c r="B764" t="s">
        <v>63</v>
      </c>
      <c r="C764" t="s">
        <v>47</v>
      </c>
      <c r="D764" s="201">
        <v>0</v>
      </c>
      <c r="E764" t="str">
        <f t="shared" si="11"/>
        <v>PRMale0</v>
      </c>
      <c r="F764">
        <v>866</v>
      </c>
    </row>
    <row r="765" spans="2:6" x14ac:dyDescent="0.2">
      <c r="B765" t="s">
        <v>63</v>
      </c>
      <c r="C765" t="s">
        <v>47</v>
      </c>
      <c r="D765" s="232" t="s">
        <v>107</v>
      </c>
      <c r="E765" t="str">
        <f t="shared" si="11"/>
        <v>PRMale01-04</v>
      </c>
      <c r="F765">
        <v>155</v>
      </c>
    </row>
    <row r="766" spans="2:6" x14ac:dyDescent="0.2">
      <c r="B766" t="s">
        <v>63</v>
      </c>
      <c r="C766" t="s">
        <v>47</v>
      </c>
      <c r="D766" s="232" t="s">
        <v>106</v>
      </c>
      <c r="E766" t="str">
        <f t="shared" si="11"/>
        <v>PRMale05-09</v>
      </c>
      <c r="F766">
        <v>79</v>
      </c>
    </row>
    <row r="767" spans="2:6" x14ac:dyDescent="0.2">
      <c r="B767" t="s">
        <v>63</v>
      </c>
      <c r="C767" t="s">
        <v>47</v>
      </c>
      <c r="D767" s="232" t="s">
        <v>71</v>
      </c>
      <c r="E767" t="str">
        <f t="shared" si="11"/>
        <v>PRMale10-14</v>
      </c>
      <c r="F767">
        <v>102</v>
      </c>
    </row>
    <row r="768" spans="2:6" x14ac:dyDescent="0.2">
      <c r="B768" t="s">
        <v>63</v>
      </c>
      <c r="C768" t="s">
        <v>47</v>
      </c>
      <c r="D768" s="201" t="s">
        <v>72</v>
      </c>
      <c r="E768" t="str">
        <f t="shared" si="11"/>
        <v>PRMale15-19</v>
      </c>
      <c r="F768">
        <v>574</v>
      </c>
    </row>
    <row r="769" spans="2:6" x14ac:dyDescent="0.2">
      <c r="B769" t="s">
        <v>63</v>
      </c>
      <c r="C769" t="s">
        <v>47</v>
      </c>
      <c r="D769" s="201" t="s">
        <v>73</v>
      </c>
      <c r="E769" t="str">
        <f t="shared" si="11"/>
        <v>PRMale20-24</v>
      </c>
      <c r="F769">
        <v>1022</v>
      </c>
    </row>
    <row r="770" spans="2:6" x14ac:dyDescent="0.2">
      <c r="B770" t="s">
        <v>63</v>
      </c>
      <c r="C770" t="s">
        <v>47</v>
      </c>
      <c r="D770" s="201" t="s">
        <v>74</v>
      </c>
      <c r="E770" t="str">
        <f t="shared" si="11"/>
        <v>PRMale25-29</v>
      </c>
      <c r="F770">
        <v>1008</v>
      </c>
    </row>
    <row r="771" spans="2:6" x14ac:dyDescent="0.2">
      <c r="B771" t="s">
        <v>63</v>
      </c>
      <c r="C771" t="s">
        <v>47</v>
      </c>
      <c r="D771" s="201" t="s">
        <v>75</v>
      </c>
      <c r="E771" t="str">
        <f t="shared" si="11"/>
        <v>PRMale30-34</v>
      </c>
      <c r="F771">
        <v>940</v>
      </c>
    </row>
    <row r="772" spans="2:6" x14ac:dyDescent="0.2">
      <c r="B772" t="s">
        <v>63</v>
      </c>
      <c r="C772" t="s">
        <v>47</v>
      </c>
      <c r="D772" s="201" t="s">
        <v>76</v>
      </c>
      <c r="E772" t="str">
        <f t="shared" ref="E772:E835" si="12">_xlfn.CONCAT(B772,C772,D772)</f>
        <v>PRMale35-39</v>
      </c>
      <c r="F772">
        <v>1163</v>
      </c>
    </row>
    <row r="773" spans="2:6" x14ac:dyDescent="0.2">
      <c r="B773" t="s">
        <v>63</v>
      </c>
      <c r="C773" t="s">
        <v>47</v>
      </c>
      <c r="D773" s="201" t="s">
        <v>77</v>
      </c>
      <c r="E773" t="str">
        <f t="shared" si="12"/>
        <v>PRMale40-44</v>
      </c>
      <c r="F773">
        <v>1328</v>
      </c>
    </row>
    <row r="774" spans="2:6" x14ac:dyDescent="0.2">
      <c r="B774" t="s">
        <v>63</v>
      </c>
      <c r="C774" t="s">
        <v>47</v>
      </c>
      <c r="D774" s="201" t="s">
        <v>78</v>
      </c>
      <c r="E774" t="str">
        <f t="shared" si="12"/>
        <v>PRMale45-49</v>
      </c>
      <c r="F774">
        <v>1762</v>
      </c>
    </row>
    <row r="775" spans="2:6" x14ac:dyDescent="0.2">
      <c r="B775" t="s">
        <v>63</v>
      </c>
      <c r="C775" t="s">
        <v>47</v>
      </c>
      <c r="D775" s="201" t="s">
        <v>79</v>
      </c>
      <c r="E775" t="str">
        <f t="shared" si="12"/>
        <v>PRMale50-54</v>
      </c>
      <c r="F775">
        <v>2404</v>
      </c>
    </row>
    <row r="776" spans="2:6" x14ac:dyDescent="0.2">
      <c r="B776" t="s">
        <v>63</v>
      </c>
      <c r="C776" t="s">
        <v>47</v>
      </c>
      <c r="D776" s="201" t="s">
        <v>80</v>
      </c>
      <c r="E776" t="str">
        <f t="shared" si="12"/>
        <v>PRMale55-59</v>
      </c>
      <c r="F776">
        <v>3138</v>
      </c>
    </row>
    <row r="777" spans="2:6" x14ac:dyDescent="0.2">
      <c r="B777" t="s">
        <v>63</v>
      </c>
      <c r="C777" t="s">
        <v>47</v>
      </c>
      <c r="D777" s="201" t="s">
        <v>81</v>
      </c>
      <c r="E777" t="str">
        <f t="shared" si="12"/>
        <v>PRMale60-64</v>
      </c>
      <c r="F777">
        <v>3925</v>
      </c>
    </row>
    <row r="778" spans="2:6" x14ac:dyDescent="0.2">
      <c r="B778" t="s">
        <v>63</v>
      </c>
      <c r="C778" t="s">
        <v>47</v>
      </c>
      <c r="D778" s="201" t="s">
        <v>82</v>
      </c>
      <c r="E778" t="str">
        <f t="shared" si="12"/>
        <v>PRMale65-69</v>
      </c>
      <c r="F778">
        <v>4278</v>
      </c>
    </row>
    <row r="779" spans="2:6" x14ac:dyDescent="0.2">
      <c r="B779" t="s">
        <v>63</v>
      </c>
      <c r="C779" t="s">
        <v>47</v>
      </c>
      <c r="D779" s="201" t="s">
        <v>19</v>
      </c>
      <c r="E779" t="str">
        <f t="shared" si="12"/>
        <v>PRMale70-74</v>
      </c>
      <c r="F779">
        <v>4699</v>
      </c>
    </row>
    <row r="780" spans="2:6" x14ac:dyDescent="0.2">
      <c r="B780" t="s">
        <v>63</v>
      </c>
      <c r="C780" t="s">
        <v>47</v>
      </c>
      <c r="D780" s="201" t="s">
        <v>20</v>
      </c>
      <c r="E780" t="str">
        <f t="shared" si="12"/>
        <v>PRMale75-79</v>
      </c>
      <c r="F780">
        <v>4699</v>
      </c>
    </row>
    <row r="781" spans="2:6" x14ac:dyDescent="0.2">
      <c r="B781" t="s">
        <v>63</v>
      </c>
      <c r="C781" t="s">
        <v>47</v>
      </c>
      <c r="D781" s="201" t="s">
        <v>21</v>
      </c>
      <c r="E781" t="str">
        <f t="shared" si="12"/>
        <v>PRMale80-84</v>
      </c>
      <c r="F781">
        <v>4401</v>
      </c>
    </row>
    <row r="782" spans="2:6" x14ac:dyDescent="0.2">
      <c r="B782" t="s">
        <v>63</v>
      </c>
      <c r="C782" t="s">
        <v>47</v>
      </c>
      <c r="D782" s="201" t="s">
        <v>22</v>
      </c>
      <c r="E782" t="str">
        <f t="shared" si="12"/>
        <v>PRMale85-89</v>
      </c>
      <c r="F782">
        <v>3264</v>
      </c>
    </row>
    <row r="783" spans="2:6" x14ac:dyDescent="0.2">
      <c r="B783" t="s">
        <v>63</v>
      </c>
      <c r="C783" t="s">
        <v>47</v>
      </c>
      <c r="D783" s="201" t="s">
        <v>5</v>
      </c>
      <c r="E783" t="str">
        <f t="shared" si="12"/>
        <v>PRMale90+</v>
      </c>
      <c r="F783">
        <v>2249</v>
      </c>
    </row>
    <row r="784" spans="2:6" x14ac:dyDescent="0.2">
      <c r="B784" t="s">
        <v>61</v>
      </c>
      <c r="C784" t="s">
        <v>48</v>
      </c>
      <c r="D784" s="201">
        <v>0</v>
      </c>
      <c r="E784" t="str">
        <f t="shared" si="12"/>
        <v>RJFemale0</v>
      </c>
      <c r="F784">
        <v>1243</v>
      </c>
    </row>
    <row r="785" spans="2:6" x14ac:dyDescent="0.2">
      <c r="B785" t="s">
        <v>61</v>
      </c>
      <c r="C785" t="s">
        <v>48</v>
      </c>
      <c r="D785" s="232" t="s">
        <v>107</v>
      </c>
      <c r="E785" t="str">
        <f t="shared" si="12"/>
        <v>RJFemale01-04</v>
      </c>
      <c r="F785">
        <v>192</v>
      </c>
    </row>
    <row r="786" spans="2:6" x14ac:dyDescent="0.2">
      <c r="B786" t="s">
        <v>61</v>
      </c>
      <c r="C786" t="s">
        <v>48</v>
      </c>
      <c r="D786" s="232" t="s">
        <v>106</v>
      </c>
      <c r="E786" t="str">
        <f t="shared" si="12"/>
        <v>RJFemale05-09</v>
      </c>
      <c r="F786">
        <v>110</v>
      </c>
    </row>
    <row r="787" spans="2:6" x14ac:dyDescent="0.2">
      <c r="B787" t="s">
        <v>61</v>
      </c>
      <c r="C787" t="s">
        <v>48</v>
      </c>
      <c r="D787" s="232" t="s">
        <v>71</v>
      </c>
      <c r="E787" t="str">
        <f t="shared" si="12"/>
        <v>RJFemale10-14</v>
      </c>
      <c r="F787">
        <v>114</v>
      </c>
    </row>
    <row r="788" spans="2:6" x14ac:dyDescent="0.2">
      <c r="B788" t="s">
        <v>61</v>
      </c>
      <c r="C788" t="s">
        <v>48</v>
      </c>
      <c r="D788" s="201" t="s">
        <v>72</v>
      </c>
      <c r="E788" t="str">
        <f t="shared" si="12"/>
        <v>RJFemale15-19</v>
      </c>
      <c r="F788">
        <v>288</v>
      </c>
    </row>
    <row r="789" spans="2:6" x14ac:dyDescent="0.2">
      <c r="B789" t="s">
        <v>61</v>
      </c>
      <c r="C789" t="s">
        <v>48</v>
      </c>
      <c r="D789" s="201" t="s">
        <v>73</v>
      </c>
      <c r="E789" t="str">
        <f t="shared" si="12"/>
        <v>RJFemale20-24</v>
      </c>
      <c r="F789">
        <v>426</v>
      </c>
    </row>
    <row r="790" spans="2:6" x14ac:dyDescent="0.2">
      <c r="B790" t="s">
        <v>61</v>
      </c>
      <c r="C790" t="s">
        <v>48</v>
      </c>
      <c r="D790" s="201" t="s">
        <v>74</v>
      </c>
      <c r="E790" t="str">
        <f t="shared" si="12"/>
        <v>RJFemale25-29</v>
      </c>
      <c r="F790">
        <v>529</v>
      </c>
    </row>
    <row r="791" spans="2:6" x14ac:dyDescent="0.2">
      <c r="B791" t="s">
        <v>61</v>
      </c>
      <c r="C791" t="s">
        <v>48</v>
      </c>
      <c r="D791" s="201" t="s">
        <v>75</v>
      </c>
      <c r="E791" t="str">
        <f t="shared" si="12"/>
        <v>RJFemale30-34</v>
      </c>
      <c r="F791">
        <v>722</v>
      </c>
    </row>
    <row r="792" spans="2:6" x14ac:dyDescent="0.2">
      <c r="B792" t="s">
        <v>61</v>
      </c>
      <c r="C792" t="s">
        <v>48</v>
      </c>
      <c r="D792" s="201" t="s">
        <v>76</v>
      </c>
      <c r="E792" t="str">
        <f t="shared" si="12"/>
        <v>RJFemale35-39</v>
      </c>
      <c r="F792">
        <v>1060</v>
      </c>
    </row>
    <row r="793" spans="2:6" x14ac:dyDescent="0.2">
      <c r="B793" t="s">
        <v>61</v>
      </c>
      <c r="C793" t="s">
        <v>48</v>
      </c>
      <c r="D793" s="201" t="s">
        <v>77</v>
      </c>
      <c r="E793" t="str">
        <f t="shared" si="12"/>
        <v>RJFemale40-44</v>
      </c>
      <c r="F793">
        <v>1445</v>
      </c>
    </row>
    <row r="794" spans="2:6" x14ac:dyDescent="0.2">
      <c r="B794" t="s">
        <v>61</v>
      </c>
      <c r="C794" t="s">
        <v>48</v>
      </c>
      <c r="D794" s="201" t="s">
        <v>78</v>
      </c>
      <c r="E794" t="str">
        <f t="shared" si="12"/>
        <v>RJFemale45-49</v>
      </c>
      <c r="F794">
        <v>1985</v>
      </c>
    </row>
    <row r="795" spans="2:6" x14ac:dyDescent="0.2">
      <c r="B795" t="s">
        <v>61</v>
      </c>
      <c r="C795" t="s">
        <v>48</v>
      </c>
      <c r="D795" s="201" t="s">
        <v>79</v>
      </c>
      <c r="E795" t="str">
        <f t="shared" si="12"/>
        <v>RJFemale50-54</v>
      </c>
      <c r="F795">
        <v>2793</v>
      </c>
    </row>
    <row r="796" spans="2:6" x14ac:dyDescent="0.2">
      <c r="B796" t="s">
        <v>61</v>
      </c>
      <c r="C796" t="s">
        <v>48</v>
      </c>
      <c r="D796" s="201" t="s">
        <v>80</v>
      </c>
      <c r="E796" t="str">
        <f t="shared" si="12"/>
        <v>RJFemale55-59</v>
      </c>
      <c r="F796">
        <v>4031</v>
      </c>
    </row>
    <row r="797" spans="2:6" x14ac:dyDescent="0.2">
      <c r="B797" t="s">
        <v>61</v>
      </c>
      <c r="C797" t="s">
        <v>48</v>
      </c>
      <c r="D797" s="201" t="s">
        <v>81</v>
      </c>
      <c r="E797" t="str">
        <f t="shared" si="12"/>
        <v>RJFemale60-64</v>
      </c>
      <c r="F797">
        <v>5486</v>
      </c>
    </row>
    <row r="798" spans="2:6" x14ac:dyDescent="0.2">
      <c r="B798" t="s">
        <v>61</v>
      </c>
      <c r="C798" t="s">
        <v>48</v>
      </c>
      <c r="D798" s="201" t="s">
        <v>82</v>
      </c>
      <c r="E798" t="str">
        <f t="shared" si="12"/>
        <v>RJFemale65-69</v>
      </c>
      <c r="F798">
        <v>6455</v>
      </c>
    </row>
    <row r="799" spans="2:6" x14ac:dyDescent="0.2">
      <c r="B799" t="s">
        <v>61</v>
      </c>
      <c r="C799" t="s">
        <v>48</v>
      </c>
      <c r="D799" s="201" t="s">
        <v>19</v>
      </c>
      <c r="E799" t="str">
        <f t="shared" si="12"/>
        <v>RJFemale70-74</v>
      </c>
      <c r="F799">
        <v>7228</v>
      </c>
    </row>
    <row r="800" spans="2:6" x14ac:dyDescent="0.2">
      <c r="B800" t="s">
        <v>61</v>
      </c>
      <c r="C800" t="s">
        <v>48</v>
      </c>
      <c r="D800" s="201" t="s">
        <v>20</v>
      </c>
      <c r="E800" t="str">
        <f t="shared" si="12"/>
        <v>RJFemale75-79</v>
      </c>
      <c r="F800">
        <v>7768</v>
      </c>
    </row>
    <row r="801" spans="2:6" x14ac:dyDescent="0.2">
      <c r="B801" t="s">
        <v>61</v>
      </c>
      <c r="C801" t="s">
        <v>48</v>
      </c>
      <c r="D801" s="201" t="s">
        <v>21</v>
      </c>
      <c r="E801" t="str">
        <f t="shared" si="12"/>
        <v>RJFemale80-84</v>
      </c>
      <c r="F801">
        <v>8867</v>
      </c>
    </row>
    <row r="802" spans="2:6" x14ac:dyDescent="0.2">
      <c r="B802" t="s">
        <v>61</v>
      </c>
      <c r="C802" t="s">
        <v>48</v>
      </c>
      <c r="D802" s="201" t="s">
        <v>22</v>
      </c>
      <c r="E802" t="str">
        <f t="shared" si="12"/>
        <v>RJFemale85-89</v>
      </c>
      <c r="F802">
        <v>8856</v>
      </c>
    </row>
    <row r="803" spans="2:6" x14ac:dyDescent="0.2">
      <c r="B803" t="s">
        <v>61</v>
      </c>
      <c r="C803" t="s">
        <v>48</v>
      </c>
      <c r="D803" s="201" t="s">
        <v>5</v>
      </c>
      <c r="E803" t="str">
        <f t="shared" si="12"/>
        <v>RJFemale90+</v>
      </c>
      <c r="F803">
        <v>9656</v>
      </c>
    </row>
    <row r="804" spans="2:6" x14ac:dyDescent="0.2">
      <c r="B804" t="s">
        <v>61</v>
      </c>
      <c r="C804" t="s">
        <v>47</v>
      </c>
      <c r="D804" s="201">
        <v>0</v>
      </c>
      <c r="E804" t="str">
        <f t="shared" si="12"/>
        <v>RJMale0</v>
      </c>
      <c r="F804">
        <v>1485</v>
      </c>
    </row>
    <row r="805" spans="2:6" x14ac:dyDescent="0.2">
      <c r="B805" t="s">
        <v>61</v>
      </c>
      <c r="C805" t="s">
        <v>47</v>
      </c>
      <c r="D805" s="232" t="s">
        <v>107</v>
      </c>
      <c r="E805" t="str">
        <f t="shared" si="12"/>
        <v>RJMale01-04</v>
      </c>
      <c r="F805">
        <v>252</v>
      </c>
    </row>
    <row r="806" spans="2:6" x14ac:dyDescent="0.2">
      <c r="B806" t="s">
        <v>61</v>
      </c>
      <c r="C806" t="s">
        <v>47</v>
      </c>
      <c r="D806" s="232" t="s">
        <v>106</v>
      </c>
      <c r="E806" t="str">
        <f t="shared" si="12"/>
        <v>RJMale05-09</v>
      </c>
      <c r="F806">
        <v>125</v>
      </c>
    </row>
    <row r="807" spans="2:6" x14ac:dyDescent="0.2">
      <c r="B807" t="s">
        <v>61</v>
      </c>
      <c r="C807" t="s">
        <v>47</v>
      </c>
      <c r="D807" s="232" t="s">
        <v>71</v>
      </c>
      <c r="E807" t="str">
        <f t="shared" si="12"/>
        <v>RJMale10-14</v>
      </c>
      <c r="F807">
        <v>178</v>
      </c>
    </row>
    <row r="808" spans="2:6" x14ac:dyDescent="0.2">
      <c r="B808" t="s">
        <v>61</v>
      </c>
      <c r="C808" t="s">
        <v>47</v>
      </c>
      <c r="D808" s="201" t="s">
        <v>72</v>
      </c>
      <c r="E808" t="str">
        <f t="shared" si="12"/>
        <v>RJMale15-19</v>
      </c>
      <c r="F808">
        <v>1549</v>
      </c>
    </row>
    <row r="809" spans="2:6" x14ac:dyDescent="0.2">
      <c r="B809" t="s">
        <v>61</v>
      </c>
      <c r="C809" t="s">
        <v>47</v>
      </c>
      <c r="D809" s="201" t="s">
        <v>73</v>
      </c>
      <c r="E809" t="str">
        <f t="shared" si="12"/>
        <v>RJMale20-24</v>
      </c>
      <c r="F809">
        <v>2232</v>
      </c>
    </row>
    <row r="810" spans="2:6" x14ac:dyDescent="0.2">
      <c r="B810" t="s">
        <v>61</v>
      </c>
      <c r="C810" t="s">
        <v>47</v>
      </c>
      <c r="D810" s="201" t="s">
        <v>74</v>
      </c>
      <c r="E810" t="str">
        <f t="shared" si="12"/>
        <v>RJMale25-29</v>
      </c>
      <c r="F810">
        <v>1904</v>
      </c>
    </row>
    <row r="811" spans="2:6" x14ac:dyDescent="0.2">
      <c r="B811" t="s">
        <v>61</v>
      </c>
      <c r="C811" t="s">
        <v>47</v>
      </c>
      <c r="D811" s="201" t="s">
        <v>75</v>
      </c>
      <c r="E811" t="str">
        <f t="shared" si="12"/>
        <v>RJMale30-34</v>
      </c>
      <c r="F811">
        <v>1723</v>
      </c>
    </row>
    <row r="812" spans="2:6" x14ac:dyDescent="0.2">
      <c r="B812" t="s">
        <v>61</v>
      </c>
      <c r="C812" t="s">
        <v>47</v>
      </c>
      <c r="D812" s="201" t="s">
        <v>76</v>
      </c>
      <c r="E812" t="str">
        <f t="shared" si="12"/>
        <v>RJMale35-39</v>
      </c>
      <c r="F812">
        <v>1919</v>
      </c>
    </row>
    <row r="813" spans="2:6" x14ac:dyDescent="0.2">
      <c r="B813" t="s">
        <v>61</v>
      </c>
      <c r="C813" t="s">
        <v>47</v>
      </c>
      <c r="D813" s="201" t="s">
        <v>77</v>
      </c>
      <c r="E813" t="str">
        <f t="shared" si="12"/>
        <v>RJMale40-44</v>
      </c>
      <c r="F813">
        <v>2188</v>
      </c>
    </row>
    <row r="814" spans="2:6" x14ac:dyDescent="0.2">
      <c r="B814" t="s">
        <v>61</v>
      </c>
      <c r="C814" t="s">
        <v>47</v>
      </c>
      <c r="D814" s="201" t="s">
        <v>78</v>
      </c>
      <c r="E814" t="str">
        <f t="shared" si="12"/>
        <v>RJMale45-49</v>
      </c>
      <c r="F814">
        <v>2848</v>
      </c>
    </row>
    <row r="815" spans="2:6" x14ac:dyDescent="0.2">
      <c r="B815" t="s">
        <v>61</v>
      </c>
      <c r="C815" t="s">
        <v>47</v>
      </c>
      <c r="D815" s="201" t="s">
        <v>79</v>
      </c>
      <c r="E815" t="str">
        <f t="shared" si="12"/>
        <v>RJMale50-54</v>
      </c>
      <c r="F815">
        <v>4084</v>
      </c>
    </row>
    <row r="816" spans="2:6" x14ac:dyDescent="0.2">
      <c r="B816" t="s">
        <v>61</v>
      </c>
      <c r="C816" t="s">
        <v>47</v>
      </c>
      <c r="D816" s="201" t="s">
        <v>80</v>
      </c>
      <c r="E816" t="str">
        <f t="shared" si="12"/>
        <v>RJMale55-59</v>
      </c>
      <c r="F816">
        <v>5636</v>
      </c>
    </row>
    <row r="817" spans="2:6" x14ac:dyDescent="0.2">
      <c r="B817" t="s">
        <v>61</v>
      </c>
      <c r="C817" t="s">
        <v>47</v>
      </c>
      <c r="D817" s="201" t="s">
        <v>81</v>
      </c>
      <c r="E817" t="str">
        <f t="shared" si="12"/>
        <v>RJMale60-64</v>
      </c>
      <c r="F817">
        <v>7518</v>
      </c>
    </row>
    <row r="818" spans="2:6" x14ac:dyDescent="0.2">
      <c r="B818" t="s">
        <v>61</v>
      </c>
      <c r="C818" t="s">
        <v>47</v>
      </c>
      <c r="D818" s="201" t="s">
        <v>82</v>
      </c>
      <c r="E818" t="str">
        <f t="shared" si="12"/>
        <v>RJMale65-69</v>
      </c>
      <c r="F818">
        <v>8436</v>
      </c>
    </row>
    <row r="819" spans="2:6" x14ac:dyDescent="0.2">
      <c r="B819" t="s">
        <v>61</v>
      </c>
      <c r="C819" t="s">
        <v>47</v>
      </c>
      <c r="D819" s="201" t="s">
        <v>19</v>
      </c>
      <c r="E819" t="str">
        <f t="shared" si="12"/>
        <v>RJMale70-74</v>
      </c>
      <c r="F819">
        <v>8287</v>
      </c>
    </row>
    <row r="820" spans="2:6" x14ac:dyDescent="0.2">
      <c r="B820" t="s">
        <v>61</v>
      </c>
      <c r="C820" t="s">
        <v>47</v>
      </c>
      <c r="D820" s="201" t="s">
        <v>20</v>
      </c>
      <c r="E820" t="str">
        <f t="shared" si="12"/>
        <v>RJMale75-79</v>
      </c>
      <c r="F820">
        <v>7578</v>
      </c>
    </row>
    <row r="821" spans="2:6" x14ac:dyDescent="0.2">
      <c r="B821" t="s">
        <v>61</v>
      </c>
      <c r="C821" t="s">
        <v>47</v>
      </c>
      <c r="D821" s="201" t="s">
        <v>21</v>
      </c>
      <c r="E821" t="str">
        <f t="shared" si="12"/>
        <v>RJMale80-84</v>
      </c>
      <c r="F821">
        <v>7101</v>
      </c>
    </row>
    <row r="822" spans="2:6" x14ac:dyDescent="0.2">
      <c r="B822" t="s">
        <v>61</v>
      </c>
      <c r="C822" t="s">
        <v>47</v>
      </c>
      <c r="D822" s="201" t="s">
        <v>22</v>
      </c>
      <c r="E822" t="str">
        <f t="shared" si="12"/>
        <v>RJMale85-89</v>
      </c>
      <c r="F822">
        <v>5438</v>
      </c>
    </row>
    <row r="823" spans="2:6" x14ac:dyDescent="0.2">
      <c r="B823" t="s">
        <v>61</v>
      </c>
      <c r="C823" t="s">
        <v>47</v>
      </c>
      <c r="D823" s="201" t="s">
        <v>5</v>
      </c>
      <c r="E823" t="str">
        <f t="shared" si="12"/>
        <v>RJMale90+</v>
      </c>
      <c r="F823">
        <v>4090</v>
      </c>
    </row>
    <row r="824" spans="2:6" x14ac:dyDescent="0.2">
      <c r="B824" t="s">
        <v>54</v>
      </c>
      <c r="C824" t="s">
        <v>48</v>
      </c>
      <c r="D824" s="201">
        <v>0</v>
      </c>
      <c r="E824" t="str">
        <f t="shared" si="12"/>
        <v>RNFemale0</v>
      </c>
      <c r="F824">
        <v>251</v>
      </c>
    </row>
    <row r="825" spans="2:6" x14ac:dyDescent="0.2">
      <c r="B825" t="s">
        <v>54</v>
      </c>
      <c r="C825" t="s">
        <v>48</v>
      </c>
      <c r="D825" s="232" t="s">
        <v>107</v>
      </c>
      <c r="E825" t="str">
        <f t="shared" si="12"/>
        <v>RNFemale01-04</v>
      </c>
      <c r="F825">
        <v>33</v>
      </c>
    </row>
    <row r="826" spans="2:6" x14ac:dyDescent="0.2">
      <c r="B826" t="s">
        <v>54</v>
      </c>
      <c r="C826" t="s">
        <v>48</v>
      </c>
      <c r="D826" s="232" t="s">
        <v>106</v>
      </c>
      <c r="E826" t="str">
        <f t="shared" si="12"/>
        <v>RNFemale05-09</v>
      </c>
      <c r="F826">
        <v>23</v>
      </c>
    </row>
    <row r="827" spans="2:6" x14ac:dyDescent="0.2">
      <c r="B827" t="s">
        <v>54</v>
      </c>
      <c r="C827" t="s">
        <v>48</v>
      </c>
      <c r="D827" s="232" t="s">
        <v>71</v>
      </c>
      <c r="E827" t="str">
        <f t="shared" si="12"/>
        <v>RNFemale10-14</v>
      </c>
      <c r="F827">
        <v>30</v>
      </c>
    </row>
    <row r="828" spans="2:6" x14ac:dyDescent="0.2">
      <c r="B828" t="s">
        <v>54</v>
      </c>
      <c r="C828" t="s">
        <v>48</v>
      </c>
      <c r="D828" s="201" t="s">
        <v>72</v>
      </c>
      <c r="E828" t="str">
        <f t="shared" si="12"/>
        <v>RNFemale15-19</v>
      </c>
      <c r="F828">
        <v>48</v>
      </c>
    </row>
    <row r="829" spans="2:6" x14ac:dyDescent="0.2">
      <c r="B829" t="s">
        <v>54</v>
      </c>
      <c r="C829" t="s">
        <v>48</v>
      </c>
      <c r="D829" s="201" t="s">
        <v>73</v>
      </c>
      <c r="E829" t="str">
        <f t="shared" si="12"/>
        <v>RNFemale20-24</v>
      </c>
      <c r="F829">
        <v>85</v>
      </c>
    </row>
    <row r="830" spans="2:6" x14ac:dyDescent="0.2">
      <c r="B830" t="s">
        <v>54</v>
      </c>
      <c r="C830" t="s">
        <v>48</v>
      </c>
      <c r="D830" s="201" t="s">
        <v>74</v>
      </c>
      <c r="E830" t="str">
        <f t="shared" si="12"/>
        <v>RNFemale25-29</v>
      </c>
      <c r="F830">
        <v>84</v>
      </c>
    </row>
    <row r="831" spans="2:6" x14ac:dyDescent="0.2">
      <c r="B831" t="s">
        <v>54</v>
      </c>
      <c r="C831" t="s">
        <v>48</v>
      </c>
      <c r="D831" s="201" t="s">
        <v>75</v>
      </c>
      <c r="E831" t="str">
        <f t="shared" si="12"/>
        <v>RNFemale30-34</v>
      </c>
      <c r="F831">
        <v>128</v>
      </c>
    </row>
    <row r="832" spans="2:6" x14ac:dyDescent="0.2">
      <c r="B832" t="s">
        <v>54</v>
      </c>
      <c r="C832" t="s">
        <v>48</v>
      </c>
      <c r="D832" s="201" t="s">
        <v>76</v>
      </c>
      <c r="E832" t="str">
        <f t="shared" si="12"/>
        <v>RNFemale35-39</v>
      </c>
      <c r="F832">
        <v>161</v>
      </c>
    </row>
    <row r="833" spans="2:6" x14ac:dyDescent="0.2">
      <c r="B833" t="s">
        <v>54</v>
      </c>
      <c r="C833" t="s">
        <v>48</v>
      </c>
      <c r="D833" s="201" t="s">
        <v>77</v>
      </c>
      <c r="E833" t="str">
        <f t="shared" si="12"/>
        <v>RNFemale40-44</v>
      </c>
      <c r="F833">
        <v>185</v>
      </c>
    </row>
    <row r="834" spans="2:6" x14ac:dyDescent="0.2">
      <c r="B834" t="s">
        <v>54</v>
      </c>
      <c r="C834" t="s">
        <v>48</v>
      </c>
      <c r="D834" s="201" t="s">
        <v>78</v>
      </c>
      <c r="E834" t="str">
        <f t="shared" si="12"/>
        <v>RNFemale45-49</v>
      </c>
      <c r="F834">
        <v>283</v>
      </c>
    </row>
    <row r="835" spans="2:6" x14ac:dyDescent="0.2">
      <c r="B835" t="s">
        <v>54</v>
      </c>
      <c r="C835" t="s">
        <v>48</v>
      </c>
      <c r="D835" s="201" t="s">
        <v>79</v>
      </c>
      <c r="E835" t="str">
        <f t="shared" si="12"/>
        <v>RNFemale50-54</v>
      </c>
      <c r="F835">
        <v>406</v>
      </c>
    </row>
    <row r="836" spans="2:6" x14ac:dyDescent="0.2">
      <c r="B836" t="s">
        <v>54</v>
      </c>
      <c r="C836" t="s">
        <v>48</v>
      </c>
      <c r="D836" s="201" t="s">
        <v>80</v>
      </c>
      <c r="E836" t="str">
        <f t="shared" ref="E836:E899" si="13">_xlfn.CONCAT(B836,C836,D836)</f>
        <v>RNFemale55-59</v>
      </c>
      <c r="F836">
        <v>514</v>
      </c>
    </row>
    <row r="837" spans="2:6" x14ac:dyDescent="0.2">
      <c r="B837" t="s">
        <v>54</v>
      </c>
      <c r="C837" t="s">
        <v>48</v>
      </c>
      <c r="D837" s="201" t="s">
        <v>81</v>
      </c>
      <c r="E837" t="str">
        <f t="shared" si="13"/>
        <v>RNFemale60-64</v>
      </c>
      <c r="F837">
        <v>576</v>
      </c>
    </row>
    <row r="838" spans="2:6" x14ac:dyDescent="0.2">
      <c r="B838" t="s">
        <v>54</v>
      </c>
      <c r="C838" t="s">
        <v>48</v>
      </c>
      <c r="D838" s="201" t="s">
        <v>82</v>
      </c>
      <c r="E838" t="str">
        <f t="shared" si="13"/>
        <v>RNFemale65-69</v>
      </c>
      <c r="F838">
        <v>745</v>
      </c>
    </row>
    <row r="839" spans="2:6" x14ac:dyDescent="0.2">
      <c r="B839" t="s">
        <v>54</v>
      </c>
      <c r="C839" t="s">
        <v>48</v>
      </c>
      <c r="D839" s="201" t="s">
        <v>19</v>
      </c>
      <c r="E839" t="str">
        <f t="shared" si="13"/>
        <v>RNFemale70-74</v>
      </c>
      <c r="F839">
        <v>903</v>
      </c>
    </row>
    <row r="840" spans="2:6" x14ac:dyDescent="0.2">
      <c r="B840" t="s">
        <v>54</v>
      </c>
      <c r="C840" t="s">
        <v>48</v>
      </c>
      <c r="D840" s="201" t="s">
        <v>20</v>
      </c>
      <c r="E840" t="str">
        <f t="shared" si="13"/>
        <v>RNFemale75-79</v>
      </c>
      <c r="F840">
        <v>1161</v>
      </c>
    </row>
    <row r="841" spans="2:6" x14ac:dyDescent="0.2">
      <c r="B841" t="s">
        <v>54</v>
      </c>
      <c r="C841" t="s">
        <v>48</v>
      </c>
      <c r="D841" s="201" t="s">
        <v>21</v>
      </c>
      <c r="E841" t="str">
        <f t="shared" si="13"/>
        <v>RNFemale80-84</v>
      </c>
      <c r="F841">
        <v>1230</v>
      </c>
    </row>
    <row r="842" spans="2:6" x14ac:dyDescent="0.2">
      <c r="B842" t="s">
        <v>54</v>
      </c>
      <c r="C842" t="s">
        <v>48</v>
      </c>
      <c r="D842" s="201" t="s">
        <v>22</v>
      </c>
      <c r="E842" t="str">
        <f t="shared" si="13"/>
        <v>RNFemale85-89</v>
      </c>
      <c r="F842">
        <v>1089</v>
      </c>
    </row>
    <row r="843" spans="2:6" x14ac:dyDescent="0.2">
      <c r="B843" t="s">
        <v>54</v>
      </c>
      <c r="C843" t="s">
        <v>48</v>
      </c>
      <c r="D843" s="201" t="s">
        <v>5</v>
      </c>
      <c r="E843" t="str">
        <f t="shared" si="13"/>
        <v>RNFemale90+</v>
      </c>
      <c r="F843">
        <v>1684</v>
      </c>
    </row>
    <row r="844" spans="2:6" x14ac:dyDescent="0.2">
      <c r="B844" t="s">
        <v>54</v>
      </c>
      <c r="C844" t="s">
        <v>47</v>
      </c>
      <c r="D844" s="201">
        <v>0</v>
      </c>
      <c r="E844" t="str">
        <f t="shared" si="13"/>
        <v>RNMale0</v>
      </c>
      <c r="F844">
        <v>284</v>
      </c>
    </row>
    <row r="845" spans="2:6" x14ac:dyDescent="0.2">
      <c r="B845" t="s">
        <v>54</v>
      </c>
      <c r="C845" t="s">
        <v>47</v>
      </c>
      <c r="D845" s="232" t="s">
        <v>107</v>
      </c>
      <c r="E845" t="str">
        <f t="shared" si="13"/>
        <v>RNMale01-04</v>
      </c>
      <c r="F845">
        <v>50</v>
      </c>
    </row>
    <row r="846" spans="2:6" x14ac:dyDescent="0.2">
      <c r="B846" t="s">
        <v>54</v>
      </c>
      <c r="C846" t="s">
        <v>47</v>
      </c>
      <c r="D846" s="232" t="s">
        <v>106</v>
      </c>
      <c r="E846" t="str">
        <f t="shared" si="13"/>
        <v>RNMale05-09</v>
      </c>
      <c r="F846">
        <v>32</v>
      </c>
    </row>
    <row r="847" spans="2:6" x14ac:dyDescent="0.2">
      <c r="B847" t="s">
        <v>54</v>
      </c>
      <c r="C847" t="s">
        <v>47</v>
      </c>
      <c r="D847" s="232" t="s">
        <v>71</v>
      </c>
      <c r="E847" t="str">
        <f t="shared" si="13"/>
        <v>RNMale10-14</v>
      </c>
      <c r="F847">
        <v>38</v>
      </c>
    </row>
    <row r="848" spans="2:6" x14ac:dyDescent="0.2">
      <c r="B848" t="s">
        <v>54</v>
      </c>
      <c r="C848" t="s">
        <v>47</v>
      </c>
      <c r="D848" s="201" t="s">
        <v>72</v>
      </c>
      <c r="E848" t="str">
        <f t="shared" si="13"/>
        <v>RNMale15-19</v>
      </c>
      <c r="F848">
        <v>333</v>
      </c>
    </row>
    <row r="849" spans="2:6" x14ac:dyDescent="0.2">
      <c r="B849" t="s">
        <v>54</v>
      </c>
      <c r="C849" t="s">
        <v>47</v>
      </c>
      <c r="D849" s="201" t="s">
        <v>73</v>
      </c>
      <c r="E849" t="str">
        <f t="shared" si="13"/>
        <v>RNMale20-24</v>
      </c>
      <c r="F849">
        <v>439</v>
      </c>
    </row>
    <row r="850" spans="2:6" x14ac:dyDescent="0.2">
      <c r="B850" t="s">
        <v>54</v>
      </c>
      <c r="C850" t="s">
        <v>47</v>
      </c>
      <c r="D850" s="201" t="s">
        <v>74</v>
      </c>
      <c r="E850" t="str">
        <f t="shared" si="13"/>
        <v>RNMale25-29</v>
      </c>
      <c r="F850">
        <v>406</v>
      </c>
    </row>
    <row r="851" spans="2:6" x14ac:dyDescent="0.2">
      <c r="B851" t="s">
        <v>54</v>
      </c>
      <c r="C851" t="s">
        <v>47</v>
      </c>
      <c r="D851" s="201" t="s">
        <v>75</v>
      </c>
      <c r="E851" t="str">
        <f t="shared" si="13"/>
        <v>RNMale30-34</v>
      </c>
      <c r="F851">
        <v>367</v>
      </c>
    </row>
    <row r="852" spans="2:6" x14ac:dyDescent="0.2">
      <c r="B852" t="s">
        <v>54</v>
      </c>
      <c r="C852" t="s">
        <v>47</v>
      </c>
      <c r="D852" s="201" t="s">
        <v>76</v>
      </c>
      <c r="E852" t="str">
        <f t="shared" si="13"/>
        <v>RNMale35-39</v>
      </c>
      <c r="F852">
        <v>407</v>
      </c>
    </row>
    <row r="853" spans="2:6" x14ac:dyDescent="0.2">
      <c r="B853" t="s">
        <v>54</v>
      </c>
      <c r="C853" t="s">
        <v>47</v>
      </c>
      <c r="D853" s="201" t="s">
        <v>77</v>
      </c>
      <c r="E853" t="str">
        <f t="shared" si="13"/>
        <v>RNMale40-44</v>
      </c>
      <c r="F853">
        <v>455</v>
      </c>
    </row>
    <row r="854" spans="2:6" x14ac:dyDescent="0.2">
      <c r="B854" t="s">
        <v>54</v>
      </c>
      <c r="C854" t="s">
        <v>47</v>
      </c>
      <c r="D854" s="201" t="s">
        <v>78</v>
      </c>
      <c r="E854" t="str">
        <f t="shared" si="13"/>
        <v>RNMale45-49</v>
      </c>
      <c r="F854">
        <v>524</v>
      </c>
    </row>
    <row r="855" spans="2:6" x14ac:dyDescent="0.2">
      <c r="B855" t="s">
        <v>54</v>
      </c>
      <c r="C855" t="s">
        <v>47</v>
      </c>
      <c r="D855" s="201" t="s">
        <v>79</v>
      </c>
      <c r="E855" t="str">
        <f t="shared" si="13"/>
        <v>RNMale50-54</v>
      </c>
      <c r="F855">
        <v>696</v>
      </c>
    </row>
    <row r="856" spans="2:6" x14ac:dyDescent="0.2">
      <c r="B856" t="s">
        <v>54</v>
      </c>
      <c r="C856" t="s">
        <v>47</v>
      </c>
      <c r="D856" s="201" t="s">
        <v>80</v>
      </c>
      <c r="E856" t="str">
        <f t="shared" si="13"/>
        <v>RNMale55-59</v>
      </c>
      <c r="F856">
        <v>828</v>
      </c>
    </row>
    <row r="857" spans="2:6" x14ac:dyDescent="0.2">
      <c r="B857" t="s">
        <v>54</v>
      </c>
      <c r="C857" t="s">
        <v>47</v>
      </c>
      <c r="D857" s="201" t="s">
        <v>81</v>
      </c>
      <c r="E857" t="str">
        <f t="shared" si="13"/>
        <v>RNMale60-64</v>
      </c>
      <c r="F857">
        <v>870</v>
      </c>
    </row>
    <row r="858" spans="2:6" x14ac:dyDescent="0.2">
      <c r="B858" t="s">
        <v>54</v>
      </c>
      <c r="C858" t="s">
        <v>47</v>
      </c>
      <c r="D858" s="201" t="s">
        <v>82</v>
      </c>
      <c r="E858" t="str">
        <f t="shared" si="13"/>
        <v>RNMale65-69</v>
      </c>
      <c r="F858">
        <v>1014</v>
      </c>
    </row>
    <row r="859" spans="2:6" x14ac:dyDescent="0.2">
      <c r="B859" t="s">
        <v>54</v>
      </c>
      <c r="C859" t="s">
        <v>47</v>
      </c>
      <c r="D859" s="201" t="s">
        <v>19</v>
      </c>
      <c r="E859" t="str">
        <f t="shared" si="13"/>
        <v>RNMale70-74</v>
      </c>
      <c r="F859">
        <v>1138</v>
      </c>
    </row>
    <row r="860" spans="2:6" x14ac:dyDescent="0.2">
      <c r="B860" t="s">
        <v>54</v>
      </c>
      <c r="C860" t="s">
        <v>47</v>
      </c>
      <c r="D860" s="201" t="s">
        <v>20</v>
      </c>
      <c r="E860" t="str">
        <f t="shared" si="13"/>
        <v>RNMale75-79</v>
      </c>
      <c r="F860">
        <v>1150</v>
      </c>
    </row>
    <row r="861" spans="2:6" x14ac:dyDescent="0.2">
      <c r="B861" t="s">
        <v>54</v>
      </c>
      <c r="C861" t="s">
        <v>47</v>
      </c>
      <c r="D861" s="201" t="s">
        <v>21</v>
      </c>
      <c r="E861" t="str">
        <f t="shared" si="13"/>
        <v>RNMale80-84</v>
      </c>
      <c r="F861">
        <v>1112</v>
      </c>
    </row>
    <row r="862" spans="2:6" x14ac:dyDescent="0.2">
      <c r="B862" t="s">
        <v>54</v>
      </c>
      <c r="C862" t="s">
        <v>47</v>
      </c>
      <c r="D862" s="201" t="s">
        <v>22</v>
      </c>
      <c r="E862" t="str">
        <f t="shared" si="13"/>
        <v>RNMale85-89</v>
      </c>
      <c r="F862">
        <v>914</v>
      </c>
    </row>
    <row r="863" spans="2:6" x14ac:dyDescent="0.2">
      <c r="B863" t="s">
        <v>54</v>
      </c>
      <c r="C863" t="s">
        <v>47</v>
      </c>
      <c r="D863" s="201" t="s">
        <v>5</v>
      </c>
      <c r="E863" t="str">
        <f t="shared" si="13"/>
        <v>RNMale90+</v>
      </c>
      <c r="F863">
        <v>1085</v>
      </c>
    </row>
    <row r="864" spans="2:6" x14ac:dyDescent="0.2">
      <c r="B864" t="s">
        <v>40</v>
      </c>
      <c r="C864" t="s">
        <v>48</v>
      </c>
      <c r="D864" s="201">
        <v>0</v>
      </c>
      <c r="E864" t="str">
        <f t="shared" si="13"/>
        <v>ROFemale0</v>
      </c>
      <c r="F864">
        <v>150</v>
      </c>
    </row>
    <row r="865" spans="2:6" x14ac:dyDescent="0.2">
      <c r="B865" t="s">
        <v>40</v>
      </c>
      <c r="C865" t="s">
        <v>48</v>
      </c>
      <c r="D865" s="232" t="s">
        <v>107</v>
      </c>
      <c r="E865" t="str">
        <f t="shared" si="13"/>
        <v>ROFemale01-04</v>
      </c>
      <c r="F865">
        <v>29</v>
      </c>
    </row>
    <row r="866" spans="2:6" x14ac:dyDescent="0.2">
      <c r="B866" t="s">
        <v>40</v>
      </c>
      <c r="C866" t="s">
        <v>48</v>
      </c>
      <c r="D866" s="232" t="s">
        <v>106</v>
      </c>
      <c r="E866" t="str">
        <f t="shared" si="13"/>
        <v>ROFemale05-09</v>
      </c>
      <c r="F866">
        <v>8</v>
      </c>
    </row>
    <row r="867" spans="2:6" x14ac:dyDescent="0.2">
      <c r="B867" t="s">
        <v>40</v>
      </c>
      <c r="C867" t="s">
        <v>48</v>
      </c>
      <c r="D867" s="232" t="s">
        <v>71</v>
      </c>
      <c r="E867" t="str">
        <f t="shared" si="13"/>
        <v>ROFemale10-14</v>
      </c>
      <c r="F867">
        <v>16</v>
      </c>
    </row>
    <row r="868" spans="2:6" x14ac:dyDescent="0.2">
      <c r="B868" t="s">
        <v>40</v>
      </c>
      <c r="C868" t="s">
        <v>48</v>
      </c>
      <c r="D868" s="201" t="s">
        <v>72</v>
      </c>
      <c r="E868" t="str">
        <f t="shared" si="13"/>
        <v>ROFemale15-19</v>
      </c>
      <c r="F868">
        <v>29</v>
      </c>
    </row>
    <row r="869" spans="2:6" x14ac:dyDescent="0.2">
      <c r="B869" t="s">
        <v>40</v>
      </c>
      <c r="C869" t="s">
        <v>48</v>
      </c>
      <c r="D869" s="201" t="s">
        <v>73</v>
      </c>
      <c r="E869" t="str">
        <f t="shared" si="13"/>
        <v>ROFemale20-24</v>
      </c>
      <c r="F869">
        <v>30</v>
      </c>
    </row>
    <row r="870" spans="2:6" x14ac:dyDescent="0.2">
      <c r="B870" t="s">
        <v>40</v>
      </c>
      <c r="C870" t="s">
        <v>48</v>
      </c>
      <c r="D870" s="201" t="s">
        <v>74</v>
      </c>
      <c r="E870" t="str">
        <f t="shared" si="13"/>
        <v>ROFemale25-29</v>
      </c>
      <c r="F870">
        <v>42</v>
      </c>
    </row>
    <row r="871" spans="2:6" x14ac:dyDescent="0.2">
      <c r="B871" t="s">
        <v>40</v>
      </c>
      <c r="C871" t="s">
        <v>48</v>
      </c>
      <c r="D871" s="201" t="s">
        <v>75</v>
      </c>
      <c r="E871" t="str">
        <f t="shared" si="13"/>
        <v>ROFemale30-34</v>
      </c>
      <c r="F871">
        <v>68</v>
      </c>
    </row>
    <row r="872" spans="2:6" x14ac:dyDescent="0.2">
      <c r="B872" t="s">
        <v>40</v>
      </c>
      <c r="C872" t="s">
        <v>48</v>
      </c>
      <c r="D872" s="201" t="s">
        <v>76</v>
      </c>
      <c r="E872" t="str">
        <f t="shared" si="13"/>
        <v>ROFemale35-39</v>
      </c>
      <c r="F872">
        <v>99</v>
      </c>
    </row>
    <row r="873" spans="2:6" x14ac:dyDescent="0.2">
      <c r="B873" t="s">
        <v>40</v>
      </c>
      <c r="C873" t="s">
        <v>48</v>
      </c>
      <c r="D873" s="201" t="s">
        <v>77</v>
      </c>
      <c r="E873" t="str">
        <f t="shared" si="13"/>
        <v>ROFemale40-44</v>
      </c>
      <c r="F873">
        <v>101</v>
      </c>
    </row>
    <row r="874" spans="2:6" x14ac:dyDescent="0.2">
      <c r="B874" t="s">
        <v>40</v>
      </c>
      <c r="C874" t="s">
        <v>48</v>
      </c>
      <c r="D874" s="201" t="s">
        <v>78</v>
      </c>
      <c r="E874" t="str">
        <f t="shared" si="13"/>
        <v>ROFemale45-49</v>
      </c>
      <c r="F874">
        <v>117</v>
      </c>
    </row>
    <row r="875" spans="2:6" x14ac:dyDescent="0.2">
      <c r="B875" t="s">
        <v>40</v>
      </c>
      <c r="C875" t="s">
        <v>48</v>
      </c>
      <c r="D875" s="201" t="s">
        <v>79</v>
      </c>
      <c r="E875" t="str">
        <f t="shared" si="13"/>
        <v>ROFemale50-54</v>
      </c>
      <c r="F875">
        <v>164</v>
      </c>
    </row>
    <row r="876" spans="2:6" x14ac:dyDescent="0.2">
      <c r="B876" t="s">
        <v>40</v>
      </c>
      <c r="C876" t="s">
        <v>48</v>
      </c>
      <c r="D876" s="201" t="s">
        <v>80</v>
      </c>
      <c r="E876" t="str">
        <f t="shared" si="13"/>
        <v>ROFemale55-59</v>
      </c>
      <c r="F876">
        <v>210</v>
      </c>
    </row>
    <row r="877" spans="2:6" x14ac:dyDescent="0.2">
      <c r="B877" t="s">
        <v>40</v>
      </c>
      <c r="C877" t="s">
        <v>48</v>
      </c>
      <c r="D877" s="201" t="s">
        <v>81</v>
      </c>
      <c r="E877" t="str">
        <f t="shared" si="13"/>
        <v>ROFemale60-64</v>
      </c>
      <c r="F877">
        <v>270</v>
      </c>
    </row>
    <row r="878" spans="2:6" x14ac:dyDescent="0.2">
      <c r="B878" t="s">
        <v>40</v>
      </c>
      <c r="C878" t="s">
        <v>48</v>
      </c>
      <c r="D878" s="201" t="s">
        <v>82</v>
      </c>
      <c r="E878" t="str">
        <f t="shared" si="13"/>
        <v>ROFemale65-69</v>
      </c>
      <c r="F878">
        <v>301</v>
      </c>
    </row>
    <row r="879" spans="2:6" x14ac:dyDescent="0.2">
      <c r="B879" t="s">
        <v>40</v>
      </c>
      <c r="C879" t="s">
        <v>48</v>
      </c>
      <c r="D879" s="201" t="s">
        <v>19</v>
      </c>
      <c r="E879" t="str">
        <f t="shared" si="13"/>
        <v>ROFemale70-74</v>
      </c>
      <c r="F879">
        <v>338</v>
      </c>
    </row>
    <row r="880" spans="2:6" x14ac:dyDescent="0.2">
      <c r="B880" t="s">
        <v>40</v>
      </c>
      <c r="C880" t="s">
        <v>48</v>
      </c>
      <c r="D880" s="201" t="s">
        <v>20</v>
      </c>
      <c r="E880" t="str">
        <f t="shared" si="13"/>
        <v>ROFemale75-79</v>
      </c>
      <c r="F880">
        <v>319</v>
      </c>
    </row>
    <row r="881" spans="2:6" x14ac:dyDescent="0.2">
      <c r="B881" t="s">
        <v>40</v>
      </c>
      <c r="C881" t="s">
        <v>48</v>
      </c>
      <c r="D881" s="201" t="s">
        <v>21</v>
      </c>
      <c r="E881" t="str">
        <f t="shared" si="13"/>
        <v>ROFemale80-84</v>
      </c>
      <c r="F881">
        <v>363</v>
      </c>
    </row>
    <row r="882" spans="2:6" x14ac:dyDescent="0.2">
      <c r="B882" t="s">
        <v>40</v>
      </c>
      <c r="C882" t="s">
        <v>48</v>
      </c>
      <c r="D882" s="201" t="s">
        <v>22</v>
      </c>
      <c r="E882" t="str">
        <f t="shared" si="13"/>
        <v>ROFemale85-89</v>
      </c>
      <c r="F882">
        <v>315</v>
      </c>
    </row>
    <row r="883" spans="2:6" x14ac:dyDescent="0.2">
      <c r="B883" t="s">
        <v>40</v>
      </c>
      <c r="C883" t="s">
        <v>48</v>
      </c>
      <c r="D883" s="201" t="s">
        <v>5</v>
      </c>
      <c r="E883" t="str">
        <f t="shared" si="13"/>
        <v>ROFemale90+</v>
      </c>
      <c r="F883">
        <v>236</v>
      </c>
    </row>
    <row r="884" spans="2:6" x14ac:dyDescent="0.2">
      <c r="B884" t="s">
        <v>40</v>
      </c>
      <c r="C884" t="s">
        <v>47</v>
      </c>
      <c r="D884" s="201">
        <v>0</v>
      </c>
      <c r="E884" t="str">
        <f t="shared" si="13"/>
        <v>ROMale0</v>
      </c>
      <c r="F884">
        <v>159</v>
      </c>
    </row>
    <row r="885" spans="2:6" x14ac:dyDescent="0.2">
      <c r="B885" t="s">
        <v>40</v>
      </c>
      <c r="C885" t="s">
        <v>47</v>
      </c>
      <c r="D885" s="232" t="s">
        <v>107</v>
      </c>
      <c r="E885" t="str">
        <f t="shared" si="13"/>
        <v>ROMale01-04</v>
      </c>
      <c r="F885">
        <v>27</v>
      </c>
    </row>
    <row r="886" spans="2:6" x14ac:dyDescent="0.2">
      <c r="B886" t="s">
        <v>40</v>
      </c>
      <c r="C886" t="s">
        <v>47</v>
      </c>
      <c r="D886" s="232" t="s">
        <v>106</v>
      </c>
      <c r="E886" t="str">
        <f t="shared" si="13"/>
        <v>ROMale05-09</v>
      </c>
      <c r="F886">
        <v>25</v>
      </c>
    </row>
    <row r="887" spans="2:6" x14ac:dyDescent="0.2">
      <c r="B887" t="s">
        <v>40</v>
      </c>
      <c r="C887" t="s">
        <v>47</v>
      </c>
      <c r="D887" s="232" t="s">
        <v>71</v>
      </c>
      <c r="E887" t="str">
        <f t="shared" si="13"/>
        <v>ROMale10-14</v>
      </c>
      <c r="F887">
        <v>21</v>
      </c>
    </row>
    <row r="888" spans="2:6" x14ac:dyDescent="0.2">
      <c r="B888" t="s">
        <v>40</v>
      </c>
      <c r="C888" t="s">
        <v>47</v>
      </c>
      <c r="D888" s="201" t="s">
        <v>72</v>
      </c>
      <c r="E888" t="str">
        <f t="shared" si="13"/>
        <v>ROMale15-19</v>
      </c>
      <c r="F888">
        <v>106</v>
      </c>
    </row>
    <row r="889" spans="2:6" x14ac:dyDescent="0.2">
      <c r="B889" t="s">
        <v>40</v>
      </c>
      <c r="C889" t="s">
        <v>47</v>
      </c>
      <c r="D889" s="201" t="s">
        <v>73</v>
      </c>
      <c r="E889" t="str">
        <f t="shared" si="13"/>
        <v>ROMale20-24</v>
      </c>
      <c r="F889">
        <v>159</v>
      </c>
    </row>
    <row r="890" spans="2:6" x14ac:dyDescent="0.2">
      <c r="B890" t="s">
        <v>40</v>
      </c>
      <c r="C890" t="s">
        <v>47</v>
      </c>
      <c r="D890" s="201" t="s">
        <v>74</v>
      </c>
      <c r="E890" t="str">
        <f t="shared" si="13"/>
        <v>ROMale25-29</v>
      </c>
      <c r="F890">
        <v>152</v>
      </c>
    </row>
    <row r="891" spans="2:6" x14ac:dyDescent="0.2">
      <c r="B891" t="s">
        <v>40</v>
      </c>
      <c r="C891" t="s">
        <v>47</v>
      </c>
      <c r="D891" s="201" t="s">
        <v>75</v>
      </c>
      <c r="E891" t="str">
        <f t="shared" si="13"/>
        <v>ROMale30-34</v>
      </c>
      <c r="F891">
        <v>172</v>
      </c>
    </row>
    <row r="892" spans="2:6" x14ac:dyDescent="0.2">
      <c r="B892" t="s">
        <v>40</v>
      </c>
      <c r="C892" t="s">
        <v>47</v>
      </c>
      <c r="D892" s="201" t="s">
        <v>76</v>
      </c>
      <c r="E892" t="str">
        <f t="shared" si="13"/>
        <v>ROMale35-39</v>
      </c>
      <c r="F892">
        <v>177</v>
      </c>
    </row>
    <row r="893" spans="2:6" x14ac:dyDescent="0.2">
      <c r="B893" t="s">
        <v>40</v>
      </c>
      <c r="C893" t="s">
        <v>47</v>
      </c>
      <c r="D893" s="201" t="s">
        <v>77</v>
      </c>
      <c r="E893" t="str">
        <f t="shared" si="13"/>
        <v>ROMale40-44</v>
      </c>
      <c r="F893">
        <v>229</v>
      </c>
    </row>
    <row r="894" spans="2:6" x14ac:dyDescent="0.2">
      <c r="B894" t="s">
        <v>40</v>
      </c>
      <c r="C894" t="s">
        <v>47</v>
      </c>
      <c r="D894" s="201" t="s">
        <v>78</v>
      </c>
      <c r="E894" t="str">
        <f t="shared" si="13"/>
        <v>ROMale45-49</v>
      </c>
      <c r="F894">
        <v>244</v>
      </c>
    </row>
    <row r="895" spans="2:6" x14ac:dyDescent="0.2">
      <c r="B895" t="s">
        <v>40</v>
      </c>
      <c r="C895" t="s">
        <v>47</v>
      </c>
      <c r="D895" s="201" t="s">
        <v>79</v>
      </c>
      <c r="E895" t="str">
        <f t="shared" si="13"/>
        <v>ROMale50-54</v>
      </c>
      <c r="F895">
        <v>323</v>
      </c>
    </row>
    <row r="896" spans="2:6" x14ac:dyDescent="0.2">
      <c r="B896" t="s">
        <v>40</v>
      </c>
      <c r="C896" t="s">
        <v>47</v>
      </c>
      <c r="D896" s="201" t="s">
        <v>80</v>
      </c>
      <c r="E896" t="str">
        <f t="shared" si="13"/>
        <v>ROMale55-59</v>
      </c>
      <c r="F896">
        <v>395</v>
      </c>
    </row>
    <row r="897" spans="2:6" x14ac:dyDescent="0.2">
      <c r="B897" t="s">
        <v>40</v>
      </c>
      <c r="C897" t="s">
        <v>47</v>
      </c>
      <c r="D897" s="201" t="s">
        <v>81</v>
      </c>
      <c r="E897" t="str">
        <f t="shared" si="13"/>
        <v>ROMale60-64</v>
      </c>
      <c r="F897">
        <v>422</v>
      </c>
    </row>
    <row r="898" spans="2:6" x14ac:dyDescent="0.2">
      <c r="B898" t="s">
        <v>40</v>
      </c>
      <c r="C898" t="s">
        <v>47</v>
      </c>
      <c r="D898" s="201" t="s">
        <v>82</v>
      </c>
      <c r="E898" t="str">
        <f t="shared" si="13"/>
        <v>ROMale65-69</v>
      </c>
      <c r="F898">
        <v>465</v>
      </c>
    </row>
    <row r="899" spans="2:6" x14ac:dyDescent="0.2">
      <c r="B899" t="s">
        <v>40</v>
      </c>
      <c r="C899" t="s">
        <v>47</v>
      </c>
      <c r="D899" s="201" t="s">
        <v>19</v>
      </c>
      <c r="E899" t="str">
        <f t="shared" si="13"/>
        <v>ROMale70-74</v>
      </c>
      <c r="F899">
        <v>468</v>
      </c>
    </row>
    <row r="900" spans="2:6" x14ac:dyDescent="0.2">
      <c r="B900" t="s">
        <v>40</v>
      </c>
      <c r="C900" t="s">
        <v>47</v>
      </c>
      <c r="D900" s="201" t="s">
        <v>20</v>
      </c>
      <c r="E900" t="str">
        <f t="shared" ref="E900:E963" si="14">_xlfn.CONCAT(B900,C900,D900)</f>
        <v>ROMale75-79</v>
      </c>
      <c r="F900">
        <v>521</v>
      </c>
    </row>
    <row r="901" spans="2:6" x14ac:dyDescent="0.2">
      <c r="B901" t="s">
        <v>40</v>
      </c>
      <c r="C901" t="s">
        <v>47</v>
      </c>
      <c r="D901" s="201" t="s">
        <v>21</v>
      </c>
      <c r="E901" t="str">
        <f t="shared" si="14"/>
        <v>ROMale80-84</v>
      </c>
      <c r="F901">
        <v>435</v>
      </c>
    </row>
    <row r="902" spans="2:6" x14ac:dyDescent="0.2">
      <c r="B902" t="s">
        <v>40</v>
      </c>
      <c r="C902" t="s">
        <v>47</v>
      </c>
      <c r="D902" s="201" t="s">
        <v>22</v>
      </c>
      <c r="E902" t="str">
        <f t="shared" si="14"/>
        <v>ROMale85-89</v>
      </c>
      <c r="F902">
        <v>348</v>
      </c>
    </row>
    <row r="903" spans="2:6" x14ac:dyDescent="0.2">
      <c r="B903" t="s">
        <v>40</v>
      </c>
      <c r="C903" t="s">
        <v>47</v>
      </c>
      <c r="D903" s="201" t="s">
        <v>5</v>
      </c>
      <c r="E903" t="str">
        <f t="shared" si="14"/>
        <v>ROMale90+</v>
      </c>
      <c r="F903">
        <v>251</v>
      </c>
    </row>
    <row r="904" spans="2:6" x14ac:dyDescent="0.2">
      <c r="B904" t="s">
        <v>43</v>
      </c>
      <c r="C904" t="s">
        <v>48</v>
      </c>
      <c r="D904" s="201">
        <v>0</v>
      </c>
      <c r="E904" t="str">
        <f t="shared" si="14"/>
        <v>RRFemale0</v>
      </c>
      <c r="F904">
        <v>118</v>
      </c>
    </row>
    <row r="905" spans="2:6" x14ac:dyDescent="0.2">
      <c r="B905" t="s">
        <v>43</v>
      </c>
      <c r="C905" t="s">
        <v>48</v>
      </c>
      <c r="D905" s="232" t="s">
        <v>107</v>
      </c>
      <c r="E905" t="str">
        <f t="shared" si="14"/>
        <v>RRFemale01-04</v>
      </c>
      <c r="F905">
        <v>21</v>
      </c>
    </row>
    <row r="906" spans="2:6" x14ac:dyDescent="0.2">
      <c r="B906" t="s">
        <v>43</v>
      </c>
      <c r="C906" t="s">
        <v>48</v>
      </c>
      <c r="D906" s="232" t="s">
        <v>106</v>
      </c>
      <c r="E906" t="str">
        <f t="shared" si="14"/>
        <v>RRFemale05-09</v>
      </c>
      <c r="F906">
        <v>17</v>
      </c>
    </row>
    <row r="907" spans="2:6" x14ac:dyDescent="0.2">
      <c r="B907" t="s">
        <v>43</v>
      </c>
      <c r="C907" t="s">
        <v>48</v>
      </c>
      <c r="D907" s="232" t="s">
        <v>71</v>
      </c>
      <c r="E907" t="str">
        <f t="shared" si="14"/>
        <v>RRFemale10-14</v>
      </c>
      <c r="F907">
        <v>11</v>
      </c>
    </row>
    <row r="908" spans="2:6" x14ac:dyDescent="0.2">
      <c r="B908" t="s">
        <v>43</v>
      </c>
      <c r="C908" t="s">
        <v>48</v>
      </c>
      <c r="D908" s="201" t="s">
        <v>72</v>
      </c>
      <c r="E908" t="str">
        <f t="shared" si="14"/>
        <v>RRFemale15-19</v>
      </c>
      <c r="F908">
        <v>30</v>
      </c>
    </row>
    <row r="909" spans="2:6" x14ac:dyDescent="0.2">
      <c r="B909" t="s">
        <v>43</v>
      </c>
      <c r="C909" t="s">
        <v>48</v>
      </c>
      <c r="D909" s="201" t="s">
        <v>73</v>
      </c>
      <c r="E909" t="str">
        <f t="shared" si="14"/>
        <v>RRFemale20-24</v>
      </c>
      <c r="F909">
        <v>30</v>
      </c>
    </row>
    <row r="910" spans="2:6" x14ac:dyDescent="0.2">
      <c r="B910" t="s">
        <v>43</v>
      </c>
      <c r="C910" t="s">
        <v>48</v>
      </c>
      <c r="D910" s="201" t="s">
        <v>74</v>
      </c>
      <c r="E910" t="str">
        <f t="shared" si="14"/>
        <v>RRFemale25-29</v>
      </c>
      <c r="F910">
        <v>23</v>
      </c>
    </row>
    <row r="911" spans="2:6" x14ac:dyDescent="0.2">
      <c r="B911" t="s">
        <v>43</v>
      </c>
      <c r="C911" t="s">
        <v>48</v>
      </c>
      <c r="D911" s="201" t="s">
        <v>75</v>
      </c>
      <c r="E911" t="str">
        <f t="shared" si="14"/>
        <v>RRFemale30-34</v>
      </c>
      <c r="F911">
        <v>23</v>
      </c>
    </row>
    <row r="912" spans="2:6" x14ac:dyDescent="0.2">
      <c r="B912" t="s">
        <v>43</v>
      </c>
      <c r="C912" t="s">
        <v>48</v>
      </c>
      <c r="D912" s="201" t="s">
        <v>76</v>
      </c>
      <c r="E912" t="str">
        <f t="shared" si="14"/>
        <v>RRFemale35-39</v>
      </c>
      <c r="F912">
        <v>37</v>
      </c>
    </row>
    <row r="913" spans="2:6" x14ac:dyDescent="0.2">
      <c r="B913" t="s">
        <v>43</v>
      </c>
      <c r="C913" t="s">
        <v>48</v>
      </c>
      <c r="D913" s="201" t="s">
        <v>77</v>
      </c>
      <c r="E913" t="str">
        <f t="shared" si="14"/>
        <v>RRFemale40-44</v>
      </c>
      <c r="F913">
        <v>50</v>
      </c>
    </row>
    <row r="914" spans="2:6" x14ac:dyDescent="0.2">
      <c r="B914" t="s">
        <v>43</v>
      </c>
      <c r="C914" t="s">
        <v>48</v>
      </c>
      <c r="D914" s="201" t="s">
        <v>78</v>
      </c>
      <c r="E914" t="str">
        <f t="shared" si="14"/>
        <v>RRFemale45-49</v>
      </c>
      <c r="F914">
        <v>37</v>
      </c>
    </row>
    <row r="915" spans="2:6" x14ac:dyDescent="0.2">
      <c r="B915" t="s">
        <v>43</v>
      </c>
      <c r="C915" t="s">
        <v>48</v>
      </c>
      <c r="D915" s="201" t="s">
        <v>79</v>
      </c>
      <c r="E915" t="str">
        <f t="shared" si="14"/>
        <v>RRFemale50-54</v>
      </c>
      <c r="F915">
        <v>51</v>
      </c>
    </row>
    <row r="916" spans="2:6" x14ac:dyDescent="0.2">
      <c r="B916" t="s">
        <v>43</v>
      </c>
      <c r="C916" t="s">
        <v>48</v>
      </c>
      <c r="D916" s="201" t="s">
        <v>80</v>
      </c>
      <c r="E916" t="str">
        <f t="shared" si="14"/>
        <v>RRFemale55-59</v>
      </c>
      <c r="F916">
        <v>67</v>
      </c>
    </row>
    <row r="917" spans="2:6" x14ac:dyDescent="0.2">
      <c r="B917" t="s">
        <v>43</v>
      </c>
      <c r="C917" t="s">
        <v>48</v>
      </c>
      <c r="D917" s="201" t="s">
        <v>81</v>
      </c>
      <c r="E917" t="str">
        <f t="shared" si="14"/>
        <v>RRFemale60-64</v>
      </c>
      <c r="F917">
        <v>51</v>
      </c>
    </row>
    <row r="918" spans="2:6" x14ac:dyDescent="0.2">
      <c r="B918" t="s">
        <v>43</v>
      </c>
      <c r="C918" t="s">
        <v>48</v>
      </c>
      <c r="D918" s="201" t="s">
        <v>82</v>
      </c>
      <c r="E918" t="str">
        <f t="shared" si="14"/>
        <v>RRFemale65-69</v>
      </c>
      <c r="F918">
        <v>74</v>
      </c>
    </row>
    <row r="919" spans="2:6" x14ac:dyDescent="0.2">
      <c r="B919" t="s">
        <v>43</v>
      </c>
      <c r="C919" t="s">
        <v>48</v>
      </c>
      <c r="D919" s="201" t="s">
        <v>19</v>
      </c>
      <c r="E919" t="str">
        <f t="shared" si="14"/>
        <v>RRFemale70-74</v>
      </c>
      <c r="F919">
        <v>85</v>
      </c>
    </row>
    <row r="920" spans="2:6" x14ac:dyDescent="0.2">
      <c r="B920" t="s">
        <v>43</v>
      </c>
      <c r="C920" t="s">
        <v>48</v>
      </c>
      <c r="D920" s="201" t="s">
        <v>20</v>
      </c>
      <c r="E920" t="str">
        <f t="shared" si="14"/>
        <v>RRFemale75-79</v>
      </c>
      <c r="F920">
        <v>77</v>
      </c>
    </row>
    <row r="921" spans="2:6" x14ac:dyDescent="0.2">
      <c r="B921" t="s">
        <v>43</v>
      </c>
      <c r="C921" t="s">
        <v>48</v>
      </c>
      <c r="D921" s="201" t="s">
        <v>21</v>
      </c>
      <c r="E921" t="str">
        <f t="shared" si="14"/>
        <v>RRFemale80-84</v>
      </c>
      <c r="F921">
        <v>63</v>
      </c>
    </row>
    <row r="922" spans="2:6" x14ac:dyDescent="0.2">
      <c r="B922" t="s">
        <v>43</v>
      </c>
      <c r="C922" t="s">
        <v>48</v>
      </c>
      <c r="D922" s="201" t="s">
        <v>22</v>
      </c>
      <c r="E922" t="str">
        <f t="shared" si="14"/>
        <v>RRFemale85-89</v>
      </c>
      <c r="F922">
        <v>68</v>
      </c>
    </row>
    <row r="923" spans="2:6" x14ac:dyDescent="0.2">
      <c r="B923" t="s">
        <v>43</v>
      </c>
      <c r="C923" t="s">
        <v>48</v>
      </c>
      <c r="D923" s="201" t="s">
        <v>5</v>
      </c>
      <c r="E923" t="str">
        <f t="shared" si="14"/>
        <v>RRFemale90+</v>
      </c>
      <c r="F923">
        <v>89</v>
      </c>
    </row>
    <row r="924" spans="2:6" x14ac:dyDescent="0.2">
      <c r="B924" t="s">
        <v>43</v>
      </c>
      <c r="C924" t="s">
        <v>47</v>
      </c>
      <c r="D924" s="201">
        <v>0</v>
      </c>
      <c r="E924" t="str">
        <f t="shared" si="14"/>
        <v>RRMale0</v>
      </c>
      <c r="F924">
        <v>122</v>
      </c>
    </row>
    <row r="925" spans="2:6" x14ac:dyDescent="0.2">
      <c r="B925" t="s">
        <v>43</v>
      </c>
      <c r="C925" t="s">
        <v>47</v>
      </c>
      <c r="D925" s="232" t="s">
        <v>107</v>
      </c>
      <c r="E925" t="str">
        <f t="shared" si="14"/>
        <v>RRMale01-04</v>
      </c>
      <c r="F925">
        <v>38</v>
      </c>
    </row>
    <row r="926" spans="2:6" x14ac:dyDescent="0.2">
      <c r="B926" t="s">
        <v>43</v>
      </c>
      <c r="C926" t="s">
        <v>47</v>
      </c>
      <c r="D926" s="232" t="s">
        <v>106</v>
      </c>
      <c r="E926" t="str">
        <f t="shared" si="14"/>
        <v>RRMale05-09</v>
      </c>
      <c r="F926">
        <v>16</v>
      </c>
    </row>
    <row r="927" spans="2:6" x14ac:dyDescent="0.2">
      <c r="B927" t="s">
        <v>43</v>
      </c>
      <c r="C927" t="s">
        <v>47</v>
      </c>
      <c r="D927" s="232" t="s">
        <v>71</v>
      </c>
      <c r="E927" t="str">
        <f t="shared" si="14"/>
        <v>RRMale10-14</v>
      </c>
      <c r="F927">
        <v>13</v>
      </c>
    </row>
    <row r="928" spans="2:6" x14ac:dyDescent="0.2">
      <c r="B928" t="s">
        <v>43</v>
      </c>
      <c r="C928" t="s">
        <v>47</v>
      </c>
      <c r="D928" s="201" t="s">
        <v>72</v>
      </c>
      <c r="E928" t="str">
        <f t="shared" si="14"/>
        <v>RRMale15-19</v>
      </c>
      <c r="F928">
        <v>58</v>
      </c>
    </row>
    <row r="929" spans="2:6" x14ac:dyDescent="0.2">
      <c r="B929" t="s">
        <v>43</v>
      </c>
      <c r="C929" t="s">
        <v>47</v>
      </c>
      <c r="D929" s="201" t="s">
        <v>73</v>
      </c>
      <c r="E929" t="str">
        <f t="shared" si="14"/>
        <v>RRMale20-24</v>
      </c>
      <c r="F929">
        <v>80</v>
      </c>
    </row>
    <row r="930" spans="2:6" x14ac:dyDescent="0.2">
      <c r="B930" t="s">
        <v>43</v>
      </c>
      <c r="C930" t="s">
        <v>47</v>
      </c>
      <c r="D930" s="201" t="s">
        <v>74</v>
      </c>
      <c r="E930" t="str">
        <f t="shared" si="14"/>
        <v>RRMale25-29</v>
      </c>
      <c r="F930">
        <v>74</v>
      </c>
    </row>
    <row r="931" spans="2:6" x14ac:dyDescent="0.2">
      <c r="B931" t="s">
        <v>43</v>
      </c>
      <c r="C931" t="s">
        <v>47</v>
      </c>
      <c r="D931" s="201" t="s">
        <v>75</v>
      </c>
      <c r="E931" t="str">
        <f t="shared" si="14"/>
        <v>RRMale30-34</v>
      </c>
      <c r="F931">
        <v>69</v>
      </c>
    </row>
    <row r="932" spans="2:6" x14ac:dyDescent="0.2">
      <c r="B932" t="s">
        <v>43</v>
      </c>
      <c r="C932" t="s">
        <v>47</v>
      </c>
      <c r="D932" s="201" t="s">
        <v>76</v>
      </c>
      <c r="E932" t="str">
        <f t="shared" si="14"/>
        <v>RRMale35-39</v>
      </c>
      <c r="F932">
        <v>81</v>
      </c>
    </row>
    <row r="933" spans="2:6" x14ac:dyDescent="0.2">
      <c r="B933" t="s">
        <v>43</v>
      </c>
      <c r="C933" t="s">
        <v>47</v>
      </c>
      <c r="D933" s="201" t="s">
        <v>77</v>
      </c>
      <c r="E933" t="str">
        <f t="shared" si="14"/>
        <v>RRMale40-44</v>
      </c>
      <c r="F933">
        <v>85</v>
      </c>
    </row>
    <row r="934" spans="2:6" x14ac:dyDescent="0.2">
      <c r="B934" t="s">
        <v>43</v>
      </c>
      <c r="C934" t="s">
        <v>47</v>
      </c>
      <c r="D934" s="201" t="s">
        <v>78</v>
      </c>
      <c r="E934" t="str">
        <f t="shared" si="14"/>
        <v>RRMale45-49</v>
      </c>
      <c r="F934">
        <v>74</v>
      </c>
    </row>
    <row r="935" spans="2:6" x14ac:dyDescent="0.2">
      <c r="B935" t="s">
        <v>43</v>
      </c>
      <c r="C935" t="s">
        <v>47</v>
      </c>
      <c r="D935" s="201" t="s">
        <v>79</v>
      </c>
      <c r="E935" t="str">
        <f t="shared" si="14"/>
        <v>RRMale50-54</v>
      </c>
      <c r="F935">
        <v>98</v>
      </c>
    </row>
    <row r="936" spans="2:6" x14ac:dyDescent="0.2">
      <c r="B936" t="s">
        <v>43</v>
      </c>
      <c r="C936" t="s">
        <v>47</v>
      </c>
      <c r="D936" s="201" t="s">
        <v>80</v>
      </c>
      <c r="E936" t="str">
        <f t="shared" si="14"/>
        <v>RRMale55-59</v>
      </c>
      <c r="F936">
        <v>119</v>
      </c>
    </row>
    <row r="937" spans="2:6" x14ac:dyDescent="0.2">
      <c r="B937" t="s">
        <v>43</v>
      </c>
      <c r="C937" t="s">
        <v>47</v>
      </c>
      <c r="D937" s="201" t="s">
        <v>81</v>
      </c>
      <c r="E937" t="str">
        <f t="shared" si="14"/>
        <v>RRMale60-64</v>
      </c>
      <c r="F937">
        <v>138</v>
      </c>
    </row>
    <row r="938" spans="2:6" x14ac:dyDescent="0.2">
      <c r="B938" t="s">
        <v>43</v>
      </c>
      <c r="C938" t="s">
        <v>47</v>
      </c>
      <c r="D938" s="201" t="s">
        <v>82</v>
      </c>
      <c r="E938" t="str">
        <f t="shared" si="14"/>
        <v>RRMale65-69</v>
      </c>
      <c r="F938">
        <v>139</v>
      </c>
    </row>
    <row r="939" spans="2:6" x14ac:dyDescent="0.2">
      <c r="B939" t="s">
        <v>43</v>
      </c>
      <c r="C939" t="s">
        <v>47</v>
      </c>
      <c r="D939" s="201" t="s">
        <v>19</v>
      </c>
      <c r="E939" t="str">
        <f t="shared" si="14"/>
        <v>RRMale70-74</v>
      </c>
      <c r="F939">
        <v>142</v>
      </c>
    </row>
    <row r="940" spans="2:6" x14ac:dyDescent="0.2">
      <c r="B940" t="s">
        <v>43</v>
      </c>
      <c r="C940" t="s">
        <v>47</v>
      </c>
      <c r="D940" s="201" t="s">
        <v>20</v>
      </c>
      <c r="E940" t="str">
        <f t="shared" si="14"/>
        <v>RRMale75-79</v>
      </c>
      <c r="F940">
        <v>127</v>
      </c>
    </row>
    <row r="941" spans="2:6" x14ac:dyDescent="0.2">
      <c r="B941" t="s">
        <v>43</v>
      </c>
      <c r="C941" t="s">
        <v>47</v>
      </c>
      <c r="D941" s="201" t="s">
        <v>21</v>
      </c>
      <c r="E941" t="str">
        <f t="shared" si="14"/>
        <v>RRMale80-84</v>
      </c>
      <c r="F941">
        <v>103</v>
      </c>
    </row>
    <row r="942" spans="2:6" x14ac:dyDescent="0.2">
      <c r="B942" t="s">
        <v>43</v>
      </c>
      <c r="C942" t="s">
        <v>47</v>
      </c>
      <c r="D942" s="201" t="s">
        <v>22</v>
      </c>
      <c r="E942" t="str">
        <f t="shared" si="14"/>
        <v>RRMale85-89</v>
      </c>
      <c r="F942">
        <v>68</v>
      </c>
    </row>
    <row r="943" spans="2:6" x14ac:dyDescent="0.2">
      <c r="B943" t="s">
        <v>43</v>
      </c>
      <c r="C943" t="s">
        <v>47</v>
      </c>
      <c r="D943" s="201" t="s">
        <v>5</v>
      </c>
      <c r="E943" t="str">
        <f t="shared" si="14"/>
        <v>RRMale90+</v>
      </c>
      <c r="F943">
        <v>52</v>
      </c>
    </row>
    <row r="944" spans="2:6" x14ac:dyDescent="0.2">
      <c r="B944" t="s">
        <v>65</v>
      </c>
      <c r="C944" t="s">
        <v>48</v>
      </c>
      <c r="D944" s="201">
        <v>0</v>
      </c>
      <c r="E944" t="str">
        <f t="shared" si="14"/>
        <v>RSFemale0</v>
      </c>
      <c r="F944">
        <v>635</v>
      </c>
    </row>
    <row r="945" spans="2:6" x14ac:dyDescent="0.2">
      <c r="B945" t="s">
        <v>65</v>
      </c>
      <c r="C945" t="s">
        <v>48</v>
      </c>
      <c r="D945" s="232" t="s">
        <v>107</v>
      </c>
      <c r="E945" t="str">
        <f t="shared" si="14"/>
        <v>RSFemale01-04</v>
      </c>
      <c r="F945">
        <v>83</v>
      </c>
    </row>
    <row r="946" spans="2:6" x14ac:dyDescent="0.2">
      <c r="B946" t="s">
        <v>65</v>
      </c>
      <c r="C946" t="s">
        <v>48</v>
      </c>
      <c r="D946" s="232" t="s">
        <v>106</v>
      </c>
      <c r="E946" t="str">
        <f t="shared" si="14"/>
        <v>RSFemale05-09</v>
      </c>
      <c r="F946">
        <v>53</v>
      </c>
    </row>
    <row r="947" spans="2:6" x14ac:dyDescent="0.2">
      <c r="B947" t="s">
        <v>65</v>
      </c>
      <c r="C947" t="s">
        <v>48</v>
      </c>
      <c r="D947" s="232" t="s">
        <v>71</v>
      </c>
      <c r="E947" t="str">
        <f t="shared" si="14"/>
        <v>RSFemale10-14</v>
      </c>
      <c r="F947">
        <v>81</v>
      </c>
    </row>
    <row r="948" spans="2:6" x14ac:dyDescent="0.2">
      <c r="B948" t="s">
        <v>65</v>
      </c>
      <c r="C948" t="s">
        <v>48</v>
      </c>
      <c r="D948" s="201" t="s">
        <v>72</v>
      </c>
      <c r="E948" t="str">
        <f t="shared" si="14"/>
        <v>RSFemale15-19</v>
      </c>
      <c r="F948">
        <v>149</v>
      </c>
    </row>
    <row r="949" spans="2:6" x14ac:dyDescent="0.2">
      <c r="B949" t="s">
        <v>65</v>
      </c>
      <c r="C949" t="s">
        <v>48</v>
      </c>
      <c r="D949" s="201" t="s">
        <v>73</v>
      </c>
      <c r="E949" t="str">
        <f t="shared" si="14"/>
        <v>RSFemale20-24</v>
      </c>
      <c r="F949">
        <v>195</v>
      </c>
    </row>
    <row r="950" spans="2:6" x14ac:dyDescent="0.2">
      <c r="B950" t="s">
        <v>65</v>
      </c>
      <c r="C950" t="s">
        <v>48</v>
      </c>
      <c r="D950" s="201" t="s">
        <v>74</v>
      </c>
      <c r="E950" t="str">
        <f t="shared" si="14"/>
        <v>RSFemale25-29</v>
      </c>
      <c r="F950">
        <v>252</v>
      </c>
    </row>
    <row r="951" spans="2:6" x14ac:dyDescent="0.2">
      <c r="B951" t="s">
        <v>65</v>
      </c>
      <c r="C951" t="s">
        <v>48</v>
      </c>
      <c r="D951" s="201" t="s">
        <v>75</v>
      </c>
      <c r="E951" t="str">
        <f t="shared" si="14"/>
        <v>RSFemale30-34</v>
      </c>
      <c r="F951">
        <v>349</v>
      </c>
    </row>
    <row r="952" spans="2:6" x14ac:dyDescent="0.2">
      <c r="B952" t="s">
        <v>65</v>
      </c>
      <c r="C952" t="s">
        <v>48</v>
      </c>
      <c r="D952" s="201" t="s">
        <v>76</v>
      </c>
      <c r="E952" t="str">
        <f t="shared" si="14"/>
        <v>RSFemale35-39</v>
      </c>
      <c r="F952">
        <v>557</v>
      </c>
    </row>
    <row r="953" spans="2:6" x14ac:dyDescent="0.2">
      <c r="B953" t="s">
        <v>65</v>
      </c>
      <c r="C953" t="s">
        <v>48</v>
      </c>
      <c r="D953" s="201" t="s">
        <v>77</v>
      </c>
      <c r="E953" t="str">
        <f t="shared" si="14"/>
        <v>RSFemale40-44</v>
      </c>
      <c r="F953">
        <v>752</v>
      </c>
    </row>
    <row r="954" spans="2:6" x14ac:dyDescent="0.2">
      <c r="B954" t="s">
        <v>65</v>
      </c>
      <c r="C954" t="s">
        <v>48</v>
      </c>
      <c r="D954" s="201" t="s">
        <v>78</v>
      </c>
      <c r="E954" t="str">
        <f t="shared" si="14"/>
        <v>RSFemale45-49</v>
      </c>
      <c r="F954">
        <v>1003</v>
      </c>
    </row>
    <row r="955" spans="2:6" x14ac:dyDescent="0.2">
      <c r="B955" t="s">
        <v>65</v>
      </c>
      <c r="C955" t="s">
        <v>48</v>
      </c>
      <c r="D955" s="201" t="s">
        <v>79</v>
      </c>
      <c r="E955" t="str">
        <f t="shared" si="14"/>
        <v>RSFemale50-54</v>
      </c>
      <c r="F955">
        <v>1492</v>
      </c>
    </row>
    <row r="956" spans="2:6" x14ac:dyDescent="0.2">
      <c r="B956" t="s">
        <v>65</v>
      </c>
      <c r="C956" t="s">
        <v>48</v>
      </c>
      <c r="D956" s="201" t="s">
        <v>80</v>
      </c>
      <c r="E956" t="str">
        <f t="shared" si="14"/>
        <v>RSFemale55-59</v>
      </c>
      <c r="F956">
        <v>2162</v>
      </c>
    </row>
    <row r="957" spans="2:6" x14ac:dyDescent="0.2">
      <c r="B957" t="s">
        <v>65</v>
      </c>
      <c r="C957" t="s">
        <v>48</v>
      </c>
      <c r="D957" s="201" t="s">
        <v>81</v>
      </c>
      <c r="E957" t="str">
        <f t="shared" si="14"/>
        <v>RSFemale60-64</v>
      </c>
      <c r="F957">
        <v>3018</v>
      </c>
    </row>
    <row r="958" spans="2:6" x14ac:dyDescent="0.2">
      <c r="B958" t="s">
        <v>65</v>
      </c>
      <c r="C958" t="s">
        <v>48</v>
      </c>
      <c r="D958" s="201" t="s">
        <v>82</v>
      </c>
      <c r="E958" t="str">
        <f t="shared" si="14"/>
        <v>RSFemale65-69</v>
      </c>
      <c r="F958">
        <v>3715</v>
      </c>
    </row>
    <row r="959" spans="2:6" x14ac:dyDescent="0.2">
      <c r="B959" t="s">
        <v>65</v>
      </c>
      <c r="C959" t="s">
        <v>48</v>
      </c>
      <c r="D959" s="201" t="s">
        <v>19</v>
      </c>
      <c r="E959" t="str">
        <f t="shared" si="14"/>
        <v>RSFemale70-74</v>
      </c>
      <c r="F959">
        <v>4305</v>
      </c>
    </row>
    <row r="960" spans="2:6" x14ac:dyDescent="0.2">
      <c r="B960" t="s">
        <v>65</v>
      </c>
      <c r="C960" t="s">
        <v>48</v>
      </c>
      <c r="D960" s="201" t="s">
        <v>20</v>
      </c>
      <c r="E960" t="str">
        <f t="shared" si="14"/>
        <v>RSFemale75-79</v>
      </c>
      <c r="F960">
        <v>5005</v>
      </c>
    </row>
    <row r="961" spans="2:6" x14ac:dyDescent="0.2">
      <c r="B961" t="s">
        <v>65</v>
      </c>
      <c r="C961" t="s">
        <v>48</v>
      </c>
      <c r="D961" s="201" t="s">
        <v>21</v>
      </c>
      <c r="E961" t="str">
        <f t="shared" si="14"/>
        <v>RSFemale80-84</v>
      </c>
      <c r="F961">
        <v>5983</v>
      </c>
    </row>
    <row r="962" spans="2:6" x14ac:dyDescent="0.2">
      <c r="B962" t="s">
        <v>65</v>
      </c>
      <c r="C962" t="s">
        <v>48</v>
      </c>
      <c r="D962" s="201" t="s">
        <v>22</v>
      </c>
      <c r="E962" t="str">
        <f t="shared" si="14"/>
        <v>RSFemale85-89</v>
      </c>
      <c r="F962">
        <v>5956</v>
      </c>
    </row>
    <row r="963" spans="2:6" x14ac:dyDescent="0.2">
      <c r="B963" t="s">
        <v>65</v>
      </c>
      <c r="C963" t="s">
        <v>48</v>
      </c>
      <c r="D963" s="201" t="s">
        <v>5</v>
      </c>
      <c r="E963" t="str">
        <f t="shared" si="14"/>
        <v>RSFemale90+</v>
      </c>
      <c r="F963">
        <v>6146</v>
      </c>
    </row>
    <row r="964" spans="2:6" x14ac:dyDescent="0.2">
      <c r="B964" t="s">
        <v>65</v>
      </c>
      <c r="C964" t="s">
        <v>47</v>
      </c>
      <c r="D964" s="201">
        <v>0</v>
      </c>
      <c r="E964" t="str">
        <f t="shared" ref="E964:E1027" si="15">_xlfn.CONCAT(B964,C964,D964)</f>
        <v>RSMale0</v>
      </c>
      <c r="F964">
        <v>786</v>
      </c>
    </row>
    <row r="965" spans="2:6" x14ac:dyDescent="0.2">
      <c r="B965" t="s">
        <v>65</v>
      </c>
      <c r="C965" t="s">
        <v>47</v>
      </c>
      <c r="D965" s="232" t="s">
        <v>107</v>
      </c>
      <c r="E965" t="str">
        <f t="shared" si="15"/>
        <v>RSMale01-04</v>
      </c>
      <c r="F965">
        <v>114</v>
      </c>
    </row>
    <row r="966" spans="2:6" x14ac:dyDescent="0.2">
      <c r="B966" t="s">
        <v>65</v>
      </c>
      <c r="C966" t="s">
        <v>47</v>
      </c>
      <c r="D966" s="232" t="s">
        <v>106</v>
      </c>
      <c r="E966" t="str">
        <f t="shared" si="15"/>
        <v>RSMale05-09</v>
      </c>
      <c r="F966">
        <v>88</v>
      </c>
    </row>
    <row r="967" spans="2:6" x14ac:dyDescent="0.2">
      <c r="B967" t="s">
        <v>65</v>
      </c>
      <c r="C967" t="s">
        <v>47</v>
      </c>
      <c r="D967" s="232" t="s">
        <v>71</v>
      </c>
      <c r="E967" t="str">
        <f t="shared" si="15"/>
        <v>RSMale10-14</v>
      </c>
      <c r="F967">
        <v>101</v>
      </c>
    </row>
    <row r="968" spans="2:6" x14ac:dyDescent="0.2">
      <c r="B968" t="s">
        <v>65</v>
      </c>
      <c r="C968" t="s">
        <v>47</v>
      </c>
      <c r="D968" s="201" t="s">
        <v>72</v>
      </c>
      <c r="E968" t="str">
        <f t="shared" si="15"/>
        <v>RSMale15-19</v>
      </c>
      <c r="F968">
        <v>539</v>
      </c>
    </row>
    <row r="969" spans="2:6" x14ac:dyDescent="0.2">
      <c r="B969" t="s">
        <v>65</v>
      </c>
      <c r="C969" t="s">
        <v>47</v>
      </c>
      <c r="D969" s="201" t="s">
        <v>73</v>
      </c>
      <c r="E969" t="str">
        <f t="shared" si="15"/>
        <v>RSMale20-24</v>
      </c>
      <c r="F969">
        <v>816</v>
      </c>
    </row>
    <row r="970" spans="2:6" x14ac:dyDescent="0.2">
      <c r="B970" t="s">
        <v>65</v>
      </c>
      <c r="C970" t="s">
        <v>47</v>
      </c>
      <c r="D970" s="201" t="s">
        <v>74</v>
      </c>
      <c r="E970" t="str">
        <f t="shared" si="15"/>
        <v>RSMale25-29</v>
      </c>
      <c r="F970">
        <v>804</v>
      </c>
    </row>
    <row r="971" spans="2:6" x14ac:dyDescent="0.2">
      <c r="B971" t="s">
        <v>65</v>
      </c>
      <c r="C971" t="s">
        <v>47</v>
      </c>
      <c r="D971" s="201" t="s">
        <v>75</v>
      </c>
      <c r="E971" t="str">
        <f t="shared" si="15"/>
        <v>RSMale30-34</v>
      </c>
      <c r="F971">
        <v>884</v>
      </c>
    </row>
    <row r="972" spans="2:6" x14ac:dyDescent="0.2">
      <c r="B972" t="s">
        <v>65</v>
      </c>
      <c r="C972" t="s">
        <v>47</v>
      </c>
      <c r="D972" s="201" t="s">
        <v>76</v>
      </c>
      <c r="E972" t="str">
        <f t="shared" si="15"/>
        <v>RSMale35-39</v>
      </c>
      <c r="F972">
        <v>1060</v>
      </c>
    </row>
    <row r="973" spans="2:6" x14ac:dyDescent="0.2">
      <c r="B973" t="s">
        <v>65</v>
      </c>
      <c r="C973" t="s">
        <v>47</v>
      </c>
      <c r="D973" s="201" t="s">
        <v>77</v>
      </c>
      <c r="E973" t="str">
        <f t="shared" si="15"/>
        <v>RSMale40-44</v>
      </c>
      <c r="F973">
        <v>1233</v>
      </c>
    </row>
    <row r="974" spans="2:6" x14ac:dyDescent="0.2">
      <c r="B974" t="s">
        <v>65</v>
      </c>
      <c r="C974" t="s">
        <v>47</v>
      </c>
      <c r="D974" s="201" t="s">
        <v>78</v>
      </c>
      <c r="E974" t="str">
        <f t="shared" si="15"/>
        <v>RSMale45-49</v>
      </c>
      <c r="F974">
        <v>1574</v>
      </c>
    </row>
    <row r="975" spans="2:6" x14ac:dyDescent="0.2">
      <c r="B975" t="s">
        <v>65</v>
      </c>
      <c r="C975" t="s">
        <v>47</v>
      </c>
      <c r="D975" s="201" t="s">
        <v>79</v>
      </c>
      <c r="E975" t="str">
        <f t="shared" si="15"/>
        <v>RSMale50-54</v>
      </c>
      <c r="F975">
        <v>2420</v>
      </c>
    </row>
    <row r="976" spans="2:6" x14ac:dyDescent="0.2">
      <c r="B976" t="s">
        <v>65</v>
      </c>
      <c r="C976" t="s">
        <v>47</v>
      </c>
      <c r="D976" s="201" t="s">
        <v>80</v>
      </c>
      <c r="E976" t="str">
        <f t="shared" si="15"/>
        <v>RSMale55-59</v>
      </c>
      <c r="F976">
        <v>3667</v>
      </c>
    </row>
    <row r="977" spans="2:6" x14ac:dyDescent="0.2">
      <c r="B977" t="s">
        <v>65</v>
      </c>
      <c r="C977" t="s">
        <v>47</v>
      </c>
      <c r="D977" s="201" t="s">
        <v>81</v>
      </c>
      <c r="E977" t="str">
        <f t="shared" si="15"/>
        <v>RSMale60-64</v>
      </c>
      <c r="F977">
        <v>4732</v>
      </c>
    </row>
    <row r="978" spans="2:6" x14ac:dyDescent="0.2">
      <c r="B978" t="s">
        <v>65</v>
      </c>
      <c r="C978" t="s">
        <v>47</v>
      </c>
      <c r="D978" s="201" t="s">
        <v>82</v>
      </c>
      <c r="E978" t="str">
        <f t="shared" si="15"/>
        <v>RSMale65-69</v>
      </c>
      <c r="F978">
        <v>5470</v>
      </c>
    </row>
    <row r="979" spans="2:6" x14ac:dyDescent="0.2">
      <c r="B979" t="s">
        <v>65</v>
      </c>
      <c r="C979" t="s">
        <v>47</v>
      </c>
      <c r="D979" s="201" t="s">
        <v>19</v>
      </c>
      <c r="E979" t="str">
        <f t="shared" si="15"/>
        <v>RSMale70-74</v>
      </c>
      <c r="F979">
        <v>5765</v>
      </c>
    </row>
    <row r="980" spans="2:6" x14ac:dyDescent="0.2">
      <c r="B980" t="s">
        <v>65</v>
      </c>
      <c r="C980" t="s">
        <v>47</v>
      </c>
      <c r="D980" s="201" t="s">
        <v>20</v>
      </c>
      <c r="E980" t="str">
        <f t="shared" si="15"/>
        <v>RSMale75-79</v>
      </c>
      <c r="F980">
        <v>5713</v>
      </c>
    </row>
    <row r="981" spans="2:6" x14ac:dyDescent="0.2">
      <c r="B981" t="s">
        <v>65</v>
      </c>
      <c r="C981" t="s">
        <v>47</v>
      </c>
      <c r="D981" s="201" t="s">
        <v>21</v>
      </c>
      <c r="E981" t="str">
        <f t="shared" si="15"/>
        <v>RSMale80-84</v>
      </c>
      <c r="F981">
        <v>4952</v>
      </c>
    </row>
    <row r="982" spans="2:6" x14ac:dyDescent="0.2">
      <c r="B982" t="s">
        <v>65</v>
      </c>
      <c r="C982" t="s">
        <v>47</v>
      </c>
      <c r="D982" s="201" t="s">
        <v>22</v>
      </c>
      <c r="E982" t="str">
        <f t="shared" si="15"/>
        <v>RSMale85-89</v>
      </c>
      <c r="F982">
        <v>3854</v>
      </c>
    </row>
    <row r="983" spans="2:6" x14ac:dyDescent="0.2">
      <c r="B983" t="s">
        <v>65</v>
      </c>
      <c r="C983" t="s">
        <v>47</v>
      </c>
      <c r="D983" s="201" t="s">
        <v>5</v>
      </c>
      <c r="E983" t="str">
        <f t="shared" si="15"/>
        <v>RSMale90+</v>
      </c>
      <c r="F983">
        <v>2559</v>
      </c>
    </row>
    <row r="984" spans="2:6" x14ac:dyDescent="0.2">
      <c r="B984" t="s">
        <v>64</v>
      </c>
      <c r="C984" t="s">
        <v>48</v>
      </c>
      <c r="D984" s="201">
        <v>0</v>
      </c>
      <c r="E984" t="str">
        <f t="shared" si="15"/>
        <v>SCFemale0</v>
      </c>
      <c r="F984">
        <v>427</v>
      </c>
    </row>
    <row r="985" spans="2:6" x14ac:dyDescent="0.2">
      <c r="B985" t="s">
        <v>64</v>
      </c>
      <c r="C985" t="s">
        <v>48</v>
      </c>
      <c r="D985" s="232" t="s">
        <v>107</v>
      </c>
      <c r="E985" t="str">
        <f t="shared" si="15"/>
        <v>SCFemale01-04</v>
      </c>
      <c r="F985">
        <v>43</v>
      </c>
    </row>
    <row r="986" spans="2:6" x14ac:dyDescent="0.2">
      <c r="B986" t="s">
        <v>64</v>
      </c>
      <c r="C986" t="s">
        <v>48</v>
      </c>
      <c r="D986" s="232" t="s">
        <v>106</v>
      </c>
      <c r="E986" t="str">
        <f t="shared" si="15"/>
        <v>SCFemale05-09</v>
      </c>
      <c r="F986">
        <v>54</v>
      </c>
    </row>
    <row r="987" spans="2:6" x14ac:dyDescent="0.2">
      <c r="B987" t="s">
        <v>64</v>
      </c>
      <c r="C987" t="s">
        <v>48</v>
      </c>
      <c r="D987" s="232" t="s">
        <v>71</v>
      </c>
      <c r="E987" t="str">
        <f t="shared" si="15"/>
        <v>SCFemale10-14</v>
      </c>
      <c r="F987">
        <v>46</v>
      </c>
    </row>
    <row r="988" spans="2:6" x14ac:dyDescent="0.2">
      <c r="B988" t="s">
        <v>64</v>
      </c>
      <c r="C988" t="s">
        <v>48</v>
      </c>
      <c r="D988" s="201" t="s">
        <v>72</v>
      </c>
      <c r="E988" t="str">
        <f t="shared" si="15"/>
        <v>SCFemale15-19</v>
      </c>
      <c r="F988">
        <v>96</v>
      </c>
    </row>
    <row r="989" spans="2:6" x14ac:dyDescent="0.2">
      <c r="B989" t="s">
        <v>64</v>
      </c>
      <c r="C989" t="s">
        <v>48</v>
      </c>
      <c r="D989" s="201" t="s">
        <v>73</v>
      </c>
      <c r="E989" t="str">
        <f t="shared" si="15"/>
        <v>SCFemale20-24</v>
      </c>
      <c r="F989">
        <v>121</v>
      </c>
    </row>
    <row r="990" spans="2:6" x14ac:dyDescent="0.2">
      <c r="B990" t="s">
        <v>64</v>
      </c>
      <c r="C990" t="s">
        <v>48</v>
      </c>
      <c r="D990" s="201" t="s">
        <v>74</v>
      </c>
      <c r="E990" t="str">
        <f t="shared" si="15"/>
        <v>SCFemale25-29</v>
      </c>
      <c r="F990">
        <v>153</v>
      </c>
    </row>
    <row r="991" spans="2:6" x14ac:dyDescent="0.2">
      <c r="B991" t="s">
        <v>64</v>
      </c>
      <c r="C991" t="s">
        <v>48</v>
      </c>
      <c r="D991" s="201" t="s">
        <v>75</v>
      </c>
      <c r="E991" t="str">
        <f t="shared" si="15"/>
        <v>SCFemale30-34</v>
      </c>
      <c r="F991">
        <v>204</v>
      </c>
    </row>
    <row r="992" spans="2:6" x14ac:dyDescent="0.2">
      <c r="B992" t="s">
        <v>64</v>
      </c>
      <c r="C992" t="s">
        <v>48</v>
      </c>
      <c r="D992" s="201" t="s">
        <v>76</v>
      </c>
      <c r="E992" t="str">
        <f t="shared" si="15"/>
        <v>SCFemale35-39</v>
      </c>
      <c r="F992">
        <v>304</v>
      </c>
    </row>
    <row r="993" spans="2:6" x14ac:dyDescent="0.2">
      <c r="B993" t="s">
        <v>64</v>
      </c>
      <c r="C993" t="s">
        <v>48</v>
      </c>
      <c r="D993" s="201" t="s">
        <v>77</v>
      </c>
      <c r="E993" t="str">
        <f t="shared" si="15"/>
        <v>SCFemale40-44</v>
      </c>
      <c r="F993">
        <v>396</v>
      </c>
    </row>
    <row r="994" spans="2:6" x14ac:dyDescent="0.2">
      <c r="B994" t="s">
        <v>64</v>
      </c>
      <c r="C994" t="s">
        <v>48</v>
      </c>
      <c r="D994" s="201" t="s">
        <v>78</v>
      </c>
      <c r="E994" t="str">
        <f t="shared" si="15"/>
        <v>SCFemale45-49</v>
      </c>
      <c r="F994">
        <v>558</v>
      </c>
    </row>
    <row r="995" spans="2:6" x14ac:dyDescent="0.2">
      <c r="B995" t="s">
        <v>64</v>
      </c>
      <c r="C995" t="s">
        <v>48</v>
      </c>
      <c r="D995" s="201" t="s">
        <v>79</v>
      </c>
      <c r="E995" t="str">
        <f t="shared" si="15"/>
        <v>SCFemale50-54</v>
      </c>
      <c r="F995">
        <v>857</v>
      </c>
    </row>
    <row r="996" spans="2:6" x14ac:dyDescent="0.2">
      <c r="B996" t="s">
        <v>64</v>
      </c>
      <c r="C996" t="s">
        <v>48</v>
      </c>
      <c r="D996" s="201" t="s">
        <v>80</v>
      </c>
      <c r="E996" t="str">
        <f t="shared" si="15"/>
        <v>SCFemale55-59</v>
      </c>
      <c r="F996">
        <v>1103</v>
      </c>
    </row>
    <row r="997" spans="2:6" x14ac:dyDescent="0.2">
      <c r="B997" t="s">
        <v>64</v>
      </c>
      <c r="C997" t="s">
        <v>48</v>
      </c>
      <c r="D997" s="201" t="s">
        <v>81</v>
      </c>
      <c r="E997" t="str">
        <f t="shared" si="15"/>
        <v>SCFemale60-64</v>
      </c>
      <c r="F997">
        <v>1413</v>
      </c>
    </row>
    <row r="998" spans="2:6" x14ac:dyDescent="0.2">
      <c r="B998" t="s">
        <v>64</v>
      </c>
      <c r="C998" t="s">
        <v>48</v>
      </c>
      <c r="D998" s="201" t="s">
        <v>82</v>
      </c>
      <c r="E998" t="str">
        <f t="shared" si="15"/>
        <v>SCFemale65-69</v>
      </c>
      <c r="F998">
        <v>1730</v>
      </c>
    </row>
    <row r="999" spans="2:6" x14ac:dyDescent="0.2">
      <c r="B999" t="s">
        <v>64</v>
      </c>
      <c r="C999" t="s">
        <v>48</v>
      </c>
      <c r="D999" s="201" t="s">
        <v>19</v>
      </c>
      <c r="E999" t="str">
        <f t="shared" si="15"/>
        <v>SCFemale70-74</v>
      </c>
      <c r="F999">
        <v>1924</v>
      </c>
    </row>
    <row r="1000" spans="2:6" x14ac:dyDescent="0.2">
      <c r="B1000" t="s">
        <v>64</v>
      </c>
      <c r="C1000" t="s">
        <v>48</v>
      </c>
      <c r="D1000" s="201" t="s">
        <v>20</v>
      </c>
      <c r="E1000" t="str">
        <f t="shared" si="15"/>
        <v>SCFemale75-79</v>
      </c>
      <c r="F1000">
        <v>2181</v>
      </c>
    </row>
    <row r="1001" spans="2:6" x14ac:dyDescent="0.2">
      <c r="B1001" t="s">
        <v>64</v>
      </c>
      <c r="C1001" t="s">
        <v>48</v>
      </c>
      <c r="D1001" s="201" t="s">
        <v>21</v>
      </c>
      <c r="E1001" t="str">
        <f t="shared" si="15"/>
        <v>SCFemale80-84</v>
      </c>
      <c r="F1001">
        <v>2532</v>
      </c>
    </row>
    <row r="1002" spans="2:6" x14ac:dyDescent="0.2">
      <c r="B1002" t="s">
        <v>64</v>
      </c>
      <c r="C1002" t="s">
        <v>48</v>
      </c>
      <c r="D1002" s="201" t="s">
        <v>22</v>
      </c>
      <c r="E1002" t="str">
        <f t="shared" si="15"/>
        <v>SCFemale85-89</v>
      </c>
      <c r="F1002">
        <v>2327</v>
      </c>
    </row>
    <row r="1003" spans="2:6" x14ac:dyDescent="0.2">
      <c r="B1003" t="s">
        <v>64</v>
      </c>
      <c r="C1003" t="s">
        <v>48</v>
      </c>
      <c r="D1003" s="201" t="s">
        <v>5</v>
      </c>
      <c r="E1003" t="str">
        <f t="shared" si="15"/>
        <v>SCFemale90+</v>
      </c>
      <c r="F1003">
        <v>2379</v>
      </c>
    </row>
    <row r="1004" spans="2:6" x14ac:dyDescent="0.2">
      <c r="B1004" t="s">
        <v>64</v>
      </c>
      <c r="C1004" t="s">
        <v>47</v>
      </c>
      <c r="D1004" s="201">
        <v>0</v>
      </c>
      <c r="E1004" t="str">
        <f t="shared" si="15"/>
        <v>SCMale0</v>
      </c>
      <c r="F1004">
        <v>512</v>
      </c>
    </row>
    <row r="1005" spans="2:6" x14ac:dyDescent="0.2">
      <c r="B1005" t="s">
        <v>64</v>
      </c>
      <c r="C1005" t="s">
        <v>47</v>
      </c>
      <c r="D1005" s="232" t="s">
        <v>107</v>
      </c>
      <c r="E1005" t="str">
        <f t="shared" si="15"/>
        <v>SCMale01-04</v>
      </c>
      <c r="F1005">
        <v>83</v>
      </c>
    </row>
    <row r="1006" spans="2:6" x14ac:dyDescent="0.2">
      <c r="B1006" t="s">
        <v>64</v>
      </c>
      <c r="C1006" t="s">
        <v>47</v>
      </c>
      <c r="D1006" s="232" t="s">
        <v>106</v>
      </c>
      <c r="E1006" t="str">
        <f t="shared" si="15"/>
        <v>SCMale05-09</v>
      </c>
      <c r="F1006">
        <v>35</v>
      </c>
    </row>
    <row r="1007" spans="2:6" x14ac:dyDescent="0.2">
      <c r="B1007" t="s">
        <v>64</v>
      </c>
      <c r="C1007" t="s">
        <v>47</v>
      </c>
      <c r="D1007" s="232" t="s">
        <v>71</v>
      </c>
      <c r="E1007" t="str">
        <f t="shared" si="15"/>
        <v>SCMale10-14</v>
      </c>
      <c r="F1007">
        <v>64</v>
      </c>
    </row>
    <row r="1008" spans="2:6" x14ac:dyDescent="0.2">
      <c r="B1008" t="s">
        <v>64</v>
      </c>
      <c r="C1008" t="s">
        <v>47</v>
      </c>
      <c r="D1008" s="201" t="s">
        <v>72</v>
      </c>
      <c r="E1008" t="str">
        <f t="shared" si="15"/>
        <v>SCMale15-19</v>
      </c>
      <c r="F1008">
        <v>281</v>
      </c>
    </row>
    <row r="1009" spans="2:6" x14ac:dyDescent="0.2">
      <c r="B1009" t="s">
        <v>64</v>
      </c>
      <c r="C1009" t="s">
        <v>47</v>
      </c>
      <c r="D1009" s="201" t="s">
        <v>73</v>
      </c>
      <c r="E1009" t="str">
        <f t="shared" si="15"/>
        <v>SCMale20-24</v>
      </c>
      <c r="F1009">
        <v>493</v>
      </c>
    </row>
    <row r="1010" spans="2:6" x14ac:dyDescent="0.2">
      <c r="B1010" t="s">
        <v>64</v>
      </c>
      <c r="C1010" t="s">
        <v>47</v>
      </c>
      <c r="D1010" s="201" t="s">
        <v>74</v>
      </c>
      <c r="E1010" t="str">
        <f t="shared" si="15"/>
        <v>SCMale25-29</v>
      </c>
      <c r="F1010">
        <v>447</v>
      </c>
    </row>
    <row r="1011" spans="2:6" x14ac:dyDescent="0.2">
      <c r="B1011" t="s">
        <v>64</v>
      </c>
      <c r="C1011" t="s">
        <v>47</v>
      </c>
      <c r="D1011" s="201" t="s">
        <v>75</v>
      </c>
      <c r="E1011" t="str">
        <f t="shared" si="15"/>
        <v>SCMale30-34</v>
      </c>
      <c r="F1011">
        <v>527</v>
      </c>
    </row>
    <row r="1012" spans="2:6" x14ac:dyDescent="0.2">
      <c r="B1012" t="s">
        <v>64</v>
      </c>
      <c r="C1012" t="s">
        <v>47</v>
      </c>
      <c r="D1012" s="201" t="s">
        <v>76</v>
      </c>
      <c r="E1012" t="str">
        <f t="shared" si="15"/>
        <v>SCMale35-39</v>
      </c>
      <c r="F1012">
        <v>543</v>
      </c>
    </row>
    <row r="1013" spans="2:6" x14ac:dyDescent="0.2">
      <c r="B1013" t="s">
        <v>64</v>
      </c>
      <c r="C1013" t="s">
        <v>47</v>
      </c>
      <c r="D1013" s="201" t="s">
        <v>77</v>
      </c>
      <c r="E1013" t="str">
        <f t="shared" si="15"/>
        <v>SCMale40-44</v>
      </c>
      <c r="F1013">
        <v>766</v>
      </c>
    </row>
    <row r="1014" spans="2:6" x14ac:dyDescent="0.2">
      <c r="B1014" t="s">
        <v>64</v>
      </c>
      <c r="C1014" t="s">
        <v>47</v>
      </c>
      <c r="D1014" s="201" t="s">
        <v>78</v>
      </c>
      <c r="E1014" t="str">
        <f t="shared" si="15"/>
        <v>SCMale45-49</v>
      </c>
      <c r="F1014">
        <v>960</v>
      </c>
    </row>
    <row r="1015" spans="2:6" x14ac:dyDescent="0.2">
      <c r="B1015" t="s">
        <v>64</v>
      </c>
      <c r="C1015" t="s">
        <v>47</v>
      </c>
      <c r="D1015" s="201" t="s">
        <v>79</v>
      </c>
      <c r="E1015" t="str">
        <f t="shared" si="15"/>
        <v>SCMale50-54</v>
      </c>
      <c r="F1015">
        <v>1436</v>
      </c>
    </row>
    <row r="1016" spans="2:6" x14ac:dyDescent="0.2">
      <c r="B1016" t="s">
        <v>64</v>
      </c>
      <c r="C1016" t="s">
        <v>47</v>
      </c>
      <c r="D1016" s="201" t="s">
        <v>80</v>
      </c>
      <c r="E1016" t="str">
        <f t="shared" si="15"/>
        <v>SCMale55-59</v>
      </c>
      <c r="F1016">
        <v>1895</v>
      </c>
    </row>
    <row r="1017" spans="2:6" x14ac:dyDescent="0.2">
      <c r="B1017" t="s">
        <v>64</v>
      </c>
      <c r="C1017" t="s">
        <v>47</v>
      </c>
      <c r="D1017" s="201" t="s">
        <v>81</v>
      </c>
      <c r="E1017" t="str">
        <f t="shared" si="15"/>
        <v>SCMale60-64</v>
      </c>
      <c r="F1017">
        <v>2294</v>
      </c>
    </row>
    <row r="1018" spans="2:6" x14ac:dyDescent="0.2">
      <c r="B1018" t="s">
        <v>64</v>
      </c>
      <c r="C1018" t="s">
        <v>47</v>
      </c>
      <c r="D1018" s="201" t="s">
        <v>82</v>
      </c>
      <c r="E1018" t="str">
        <f t="shared" si="15"/>
        <v>SCMale65-69</v>
      </c>
      <c r="F1018">
        <v>2624</v>
      </c>
    </row>
    <row r="1019" spans="2:6" x14ac:dyDescent="0.2">
      <c r="B1019" t="s">
        <v>64</v>
      </c>
      <c r="C1019" t="s">
        <v>47</v>
      </c>
      <c r="D1019" s="201" t="s">
        <v>19</v>
      </c>
      <c r="E1019" t="str">
        <f t="shared" si="15"/>
        <v>SCMale70-74</v>
      </c>
      <c r="F1019">
        <v>2683</v>
      </c>
    </row>
    <row r="1020" spans="2:6" x14ac:dyDescent="0.2">
      <c r="B1020" t="s">
        <v>64</v>
      </c>
      <c r="C1020" t="s">
        <v>47</v>
      </c>
      <c r="D1020" s="201" t="s">
        <v>20</v>
      </c>
      <c r="E1020" t="str">
        <f t="shared" si="15"/>
        <v>SCMale75-79</v>
      </c>
      <c r="F1020">
        <v>2536</v>
      </c>
    </row>
    <row r="1021" spans="2:6" x14ac:dyDescent="0.2">
      <c r="B1021" t="s">
        <v>64</v>
      </c>
      <c r="C1021" t="s">
        <v>47</v>
      </c>
      <c r="D1021" s="201" t="s">
        <v>21</v>
      </c>
      <c r="E1021" t="str">
        <f t="shared" si="15"/>
        <v>SCMale80-84</v>
      </c>
      <c r="F1021">
        <v>2318</v>
      </c>
    </row>
    <row r="1022" spans="2:6" x14ac:dyDescent="0.2">
      <c r="B1022" t="s">
        <v>64</v>
      </c>
      <c r="C1022" t="s">
        <v>47</v>
      </c>
      <c r="D1022" s="201" t="s">
        <v>22</v>
      </c>
      <c r="E1022" t="str">
        <f t="shared" si="15"/>
        <v>SCMale85-89</v>
      </c>
      <c r="F1022">
        <v>1714</v>
      </c>
    </row>
    <row r="1023" spans="2:6" x14ac:dyDescent="0.2">
      <c r="B1023" t="s">
        <v>64</v>
      </c>
      <c r="C1023" t="s">
        <v>47</v>
      </c>
      <c r="D1023" s="201" t="s">
        <v>5</v>
      </c>
      <c r="E1023" t="str">
        <f t="shared" si="15"/>
        <v>SCMale90+</v>
      </c>
      <c r="F1023">
        <v>1181</v>
      </c>
    </row>
    <row r="1024" spans="2:6" x14ac:dyDescent="0.2">
      <c r="B1024" t="s">
        <v>52</v>
      </c>
      <c r="C1024" t="s">
        <v>48</v>
      </c>
      <c r="D1024" s="201">
        <v>0</v>
      </c>
      <c r="E1024" t="str">
        <f t="shared" si="15"/>
        <v>SEFemale0</v>
      </c>
      <c r="F1024">
        <v>248</v>
      </c>
    </row>
    <row r="1025" spans="2:6" x14ac:dyDescent="0.2">
      <c r="B1025" t="s">
        <v>52</v>
      </c>
      <c r="C1025" t="s">
        <v>48</v>
      </c>
      <c r="D1025" s="232" t="s">
        <v>107</v>
      </c>
      <c r="E1025" t="str">
        <f t="shared" si="15"/>
        <v>SEFemale01-04</v>
      </c>
      <c r="F1025">
        <v>23</v>
      </c>
    </row>
    <row r="1026" spans="2:6" x14ac:dyDescent="0.2">
      <c r="B1026" t="s">
        <v>52</v>
      </c>
      <c r="C1026" t="s">
        <v>48</v>
      </c>
      <c r="D1026" s="232" t="s">
        <v>106</v>
      </c>
      <c r="E1026" t="str">
        <f t="shared" si="15"/>
        <v>SEFemale05-09</v>
      </c>
      <c r="F1026">
        <v>15</v>
      </c>
    </row>
    <row r="1027" spans="2:6" x14ac:dyDescent="0.2">
      <c r="B1027" t="s">
        <v>52</v>
      </c>
      <c r="C1027" t="s">
        <v>48</v>
      </c>
      <c r="D1027" s="232" t="s">
        <v>71</v>
      </c>
      <c r="E1027" t="str">
        <f t="shared" si="15"/>
        <v>SEFemale10-14</v>
      </c>
      <c r="F1027">
        <v>22</v>
      </c>
    </row>
    <row r="1028" spans="2:6" x14ac:dyDescent="0.2">
      <c r="B1028" t="s">
        <v>52</v>
      </c>
      <c r="C1028" t="s">
        <v>48</v>
      </c>
      <c r="D1028" s="201" t="s">
        <v>72</v>
      </c>
      <c r="E1028" t="str">
        <f t="shared" ref="E1028:E1091" si="16">_xlfn.CONCAT(B1028,C1028,D1028)</f>
        <v>SEFemale15-19</v>
      </c>
      <c r="F1028">
        <v>39</v>
      </c>
    </row>
    <row r="1029" spans="2:6" x14ac:dyDescent="0.2">
      <c r="B1029" t="s">
        <v>52</v>
      </c>
      <c r="C1029" t="s">
        <v>48</v>
      </c>
      <c r="D1029" s="201" t="s">
        <v>73</v>
      </c>
      <c r="E1029" t="str">
        <f t="shared" si="16"/>
        <v>SEFemale20-24</v>
      </c>
      <c r="F1029">
        <v>53</v>
      </c>
    </row>
    <row r="1030" spans="2:6" x14ac:dyDescent="0.2">
      <c r="B1030" t="s">
        <v>52</v>
      </c>
      <c r="C1030" t="s">
        <v>48</v>
      </c>
      <c r="D1030" s="201" t="s">
        <v>74</v>
      </c>
      <c r="E1030" t="str">
        <f t="shared" si="16"/>
        <v>SEFemale25-29</v>
      </c>
      <c r="F1030">
        <v>50</v>
      </c>
    </row>
    <row r="1031" spans="2:6" x14ac:dyDescent="0.2">
      <c r="B1031" t="s">
        <v>52</v>
      </c>
      <c r="C1031" t="s">
        <v>48</v>
      </c>
      <c r="D1031" s="201" t="s">
        <v>75</v>
      </c>
      <c r="E1031" t="str">
        <f t="shared" si="16"/>
        <v>SEFemale30-34</v>
      </c>
      <c r="F1031">
        <v>80</v>
      </c>
    </row>
    <row r="1032" spans="2:6" x14ac:dyDescent="0.2">
      <c r="B1032" t="s">
        <v>52</v>
      </c>
      <c r="C1032" t="s">
        <v>48</v>
      </c>
      <c r="D1032" s="201" t="s">
        <v>76</v>
      </c>
      <c r="E1032" t="str">
        <f t="shared" si="16"/>
        <v>SEFemale35-39</v>
      </c>
      <c r="F1032">
        <v>115</v>
      </c>
    </row>
    <row r="1033" spans="2:6" x14ac:dyDescent="0.2">
      <c r="B1033" t="s">
        <v>52</v>
      </c>
      <c r="C1033" t="s">
        <v>48</v>
      </c>
      <c r="D1033" s="201" t="s">
        <v>77</v>
      </c>
      <c r="E1033" t="str">
        <f t="shared" si="16"/>
        <v>SEFemale40-44</v>
      </c>
      <c r="F1033">
        <v>137</v>
      </c>
    </row>
    <row r="1034" spans="2:6" x14ac:dyDescent="0.2">
      <c r="B1034" t="s">
        <v>52</v>
      </c>
      <c r="C1034" t="s">
        <v>48</v>
      </c>
      <c r="D1034" s="201" t="s">
        <v>78</v>
      </c>
      <c r="E1034" t="str">
        <f t="shared" si="16"/>
        <v>SEFemale45-49</v>
      </c>
      <c r="F1034">
        <v>186</v>
      </c>
    </row>
    <row r="1035" spans="2:6" x14ac:dyDescent="0.2">
      <c r="B1035" t="s">
        <v>52</v>
      </c>
      <c r="C1035" t="s">
        <v>48</v>
      </c>
      <c r="D1035" s="201" t="s">
        <v>79</v>
      </c>
      <c r="E1035" t="str">
        <f t="shared" si="16"/>
        <v>SEFemale50-54</v>
      </c>
      <c r="F1035">
        <v>288</v>
      </c>
    </row>
    <row r="1036" spans="2:6" x14ac:dyDescent="0.2">
      <c r="B1036" t="s">
        <v>52</v>
      </c>
      <c r="C1036" t="s">
        <v>48</v>
      </c>
      <c r="D1036" s="201" t="s">
        <v>80</v>
      </c>
      <c r="E1036" t="str">
        <f t="shared" si="16"/>
        <v>SEFemale55-59</v>
      </c>
      <c r="F1036">
        <v>300</v>
      </c>
    </row>
    <row r="1037" spans="2:6" x14ac:dyDescent="0.2">
      <c r="B1037" t="s">
        <v>52</v>
      </c>
      <c r="C1037" t="s">
        <v>48</v>
      </c>
      <c r="D1037" s="201" t="s">
        <v>81</v>
      </c>
      <c r="E1037" t="str">
        <f t="shared" si="16"/>
        <v>SEFemale60-64</v>
      </c>
      <c r="F1037">
        <v>403</v>
      </c>
    </row>
    <row r="1038" spans="2:6" x14ac:dyDescent="0.2">
      <c r="B1038" t="s">
        <v>52</v>
      </c>
      <c r="C1038" t="s">
        <v>48</v>
      </c>
      <c r="D1038" s="201" t="s">
        <v>82</v>
      </c>
      <c r="E1038" t="str">
        <f t="shared" si="16"/>
        <v>SEFemale65-69</v>
      </c>
      <c r="F1038">
        <v>498</v>
      </c>
    </row>
    <row r="1039" spans="2:6" x14ac:dyDescent="0.2">
      <c r="B1039" t="s">
        <v>52</v>
      </c>
      <c r="C1039" t="s">
        <v>48</v>
      </c>
      <c r="D1039" s="201" t="s">
        <v>19</v>
      </c>
      <c r="E1039" t="str">
        <f t="shared" si="16"/>
        <v>SEFemale70-74</v>
      </c>
      <c r="F1039">
        <v>524</v>
      </c>
    </row>
    <row r="1040" spans="2:6" x14ac:dyDescent="0.2">
      <c r="B1040" t="s">
        <v>52</v>
      </c>
      <c r="C1040" t="s">
        <v>48</v>
      </c>
      <c r="D1040" s="201" t="s">
        <v>20</v>
      </c>
      <c r="E1040" t="str">
        <f t="shared" si="16"/>
        <v>SEFemale75-79</v>
      </c>
      <c r="F1040">
        <v>682</v>
      </c>
    </row>
    <row r="1041" spans="2:6" x14ac:dyDescent="0.2">
      <c r="B1041" t="s">
        <v>52</v>
      </c>
      <c r="C1041" t="s">
        <v>48</v>
      </c>
      <c r="D1041" s="201" t="s">
        <v>21</v>
      </c>
      <c r="E1041" t="str">
        <f t="shared" si="16"/>
        <v>SEFemale80-84</v>
      </c>
      <c r="F1041">
        <v>675</v>
      </c>
    </row>
    <row r="1042" spans="2:6" x14ac:dyDescent="0.2">
      <c r="B1042" t="s">
        <v>52</v>
      </c>
      <c r="C1042" t="s">
        <v>48</v>
      </c>
      <c r="D1042" s="201" t="s">
        <v>22</v>
      </c>
      <c r="E1042" t="str">
        <f t="shared" si="16"/>
        <v>SEFemale85-89</v>
      </c>
      <c r="F1042">
        <v>636</v>
      </c>
    </row>
    <row r="1043" spans="2:6" x14ac:dyDescent="0.2">
      <c r="B1043" t="s">
        <v>52</v>
      </c>
      <c r="C1043" t="s">
        <v>48</v>
      </c>
      <c r="D1043" s="201" t="s">
        <v>5</v>
      </c>
      <c r="E1043" t="str">
        <f t="shared" si="16"/>
        <v>SEFemale90+</v>
      </c>
      <c r="F1043">
        <v>843</v>
      </c>
    </row>
    <row r="1044" spans="2:6" x14ac:dyDescent="0.2">
      <c r="B1044" t="s">
        <v>52</v>
      </c>
      <c r="C1044" t="s">
        <v>47</v>
      </c>
      <c r="D1044" s="201">
        <v>0</v>
      </c>
      <c r="E1044" t="str">
        <f t="shared" si="16"/>
        <v>SEMale0</v>
      </c>
      <c r="F1044">
        <v>306</v>
      </c>
    </row>
    <row r="1045" spans="2:6" x14ac:dyDescent="0.2">
      <c r="B1045" t="s">
        <v>52</v>
      </c>
      <c r="C1045" t="s">
        <v>47</v>
      </c>
      <c r="D1045" s="232" t="s">
        <v>107</v>
      </c>
      <c r="E1045" t="str">
        <f t="shared" si="16"/>
        <v>SEMale01-04</v>
      </c>
      <c r="F1045">
        <v>40</v>
      </c>
    </row>
    <row r="1046" spans="2:6" x14ac:dyDescent="0.2">
      <c r="B1046" t="s">
        <v>52</v>
      </c>
      <c r="C1046" t="s">
        <v>47</v>
      </c>
      <c r="D1046" s="232" t="s">
        <v>106</v>
      </c>
      <c r="E1046" t="str">
        <f t="shared" si="16"/>
        <v>SEMale05-09</v>
      </c>
      <c r="F1046">
        <v>24</v>
      </c>
    </row>
    <row r="1047" spans="2:6" x14ac:dyDescent="0.2">
      <c r="B1047" t="s">
        <v>52</v>
      </c>
      <c r="C1047" t="s">
        <v>47</v>
      </c>
      <c r="D1047" s="232" t="s">
        <v>71</v>
      </c>
      <c r="E1047" t="str">
        <f t="shared" si="16"/>
        <v>SEMale10-14</v>
      </c>
      <c r="F1047">
        <v>35</v>
      </c>
    </row>
    <row r="1048" spans="2:6" x14ac:dyDescent="0.2">
      <c r="B1048" t="s">
        <v>52</v>
      </c>
      <c r="C1048" t="s">
        <v>47</v>
      </c>
      <c r="D1048" s="201" t="s">
        <v>72</v>
      </c>
      <c r="E1048" t="str">
        <f t="shared" si="16"/>
        <v>SEMale15-19</v>
      </c>
      <c r="F1048">
        <v>205</v>
      </c>
    </row>
    <row r="1049" spans="2:6" x14ac:dyDescent="0.2">
      <c r="B1049" t="s">
        <v>52</v>
      </c>
      <c r="C1049" t="s">
        <v>47</v>
      </c>
      <c r="D1049" s="201" t="s">
        <v>73</v>
      </c>
      <c r="E1049" t="str">
        <f t="shared" si="16"/>
        <v>SEMale20-24</v>
      </c>
      <c r="F1049">
        <v>347</v>
      </c>
    </row>
    <row r="1050" spans="2:6" x14ac:dyDescent="0.2">
      <c r="B1050" t="s">
        <v>52</v>
      </c>
      <c r="C1050" t="s">
        <v>47</v>
      </c>
      <c r="D1050" s="201" t="s">
        <v>74</v>
      </c>
      <c r="E1050" t="str">
        <f t="shared" si="16"/>
        <v>SEMale25-29</v>
      </c>
      <c r="F1050">
        <v>285</v>
      </c>
    </row>
    <row r="1051" spans="2:6" x14ac:dyDescent="0.2">
      <c r="B1051" t="s">
        <v>52</v>
      </c>
      <c r="C1051" t="s">
        <v>47</v>
      </c>
      <c r="D1051" s="201" t="s">
        <v>75</v>
      </c>
      <c r="E1051" t="str">
        <f t="shared" si="16"/>
        <v>SEMale30-34</v>
      </c>
      <c r="F1051">
        <v>258</v>
      </c>
    </row>
    <row r="1052" spans="2:6" x14ac:dyDescent="0.2">
      <c r="B1052" t="s">
        <v>52</v>
      </c>
      <c r="C1052" t="s">
        <v>47</v>
      </c>
      <c r="D1052" s="201" t="s">
        <v>76</v>
      </c>
      <c r="E1052" t="str">
        <f t="shared" si="16"/>
        <v>SEMale35-39</v>
      </c>
      <c r="F1052">
        <v>329</v>
      </c>
    </row>
    <row r="1053" spans="2:6" x14ac:dyDescent="0.2">
      <c r="B1053" t="s">
        <v>52</v>
      </c>
      <c r="C1053" t="s">
        <v>47</v>
      </c>
      <c r="D1053" s="201" t="s">
        <v>77</v>
      </c>
      <c r="E1053" t="str">
        <f t="shared" si="16"/>
        <v>SEMale40-44</v>
      </c>
      <c r="F1053">
        <v>329</v>
      </c>
    </row>
    <row r="1054" spans="2:6" x14ac:dyDescent="0.2">
      <c r="B1054" t="s">
        <v>52</v>
      </c>
      <c r="C1054" t="s">
        <v>47</v>
      </c>
      <c r="D1054" s="201" t="s">
        <v>78</v>
      </c>
      <c r="E1054" t="str">
        <f t="shared" si="16"/>
        <v>SEMale45-49</v>
      </c>
      <c r="F1054">
        <v>335</v>
      </c>
    </row>
    <row r="1055" spans="2:6" x14ac:dyDescent="0.2">
      <c r="B1055" t="s">
        <v>52</v>
      </c>
      <c r="C1055" t="s">
        <v>47</v>
      </c>
      <c r="D1055" s="201" t="s">
        <v>79</v>
      </c>
      <c r="E1055" t="str">
        <f t="shared" si="16"/>
        <v>SEMale50-54</v>
      </c>
      <c r="F1055">
        <v>427</v>
      </c>
    </row>
    <row r="1056" spans="2:6" x14ac:dyDescent="0.2">
      <c r="B1056" t="s">
        <v>52</v>
      </c>
      <c r="C1056" t="s">
        <v>47</v>
      </c>
      <c r="D1056" s="201" t="s">
        <v>80</v>
      </c>
      <c r="E1056" t="str">
        <f t="shared" si="16"/>
        <v>SEMale55-59</v>
      </c>
      <c r="F1056">
        <v>500</v>
      </c>
    </row>
    <row r="1057" spans="2:6" x14ac:dyDescent="0.2">
      <c r="B1057" t="s">
        <v>52</v>
      </c>
      <c r="C1057" t="s">
        <v>47</v>
      </c>
      <c r="D1057" s="201" t="s">
        <v>81</v>
      </c>
      <c r="E1057" t="str">
        <f t="shared" si="16"/>
        <v>SEMale60-64</v>
      </c>
      <c r="F1057">
        <v>573</v>
      </c>
    </row>
    <row r="1058" spans="2:6" x14ac:dyDescent="0.2">
      <c r="B1058" t="s">
        <v>52</v>
      </c>
      <c r="C1058" t="s">
        <v>47</v>
      </c>
      <c r="D1058" s="201" t="s">
        <v>82</v>
      </c>
      <c r="E1058" t="str">
        <f t="shared" si="16"/>
        <v>SEMale65-69</v>
      </c>
      <c r="F1058">
        <v>665</v>
      </c>
    </row>
    <row r="1059" spans="2:6" x14ac:dyDescent="0.2">
      <c r="B1059" t="s">
        <v>52</v>
      </c>
      <c r="C1059" t="s">
        <v>47</v>
      </c>
      <c r="D1059" s="201" t="s">
        <v>19</v>
      </c>
      <c r="E1059" t="str">
        <f t="shared" si="16"/>
        <v>SEMale70-74</v>
      </c>
      <c r="F1059">
        <v>660</v>
      </c>
    </row>
    <row r="1060" spans="2:6" x14ac:dyDescent="0.2">
      <c r="B1060" t="s">
        <v>52</v>
      </c>
      <c r="C1060" t="s">
        <v>47</v>
      </c>
      <c r="D1060" s="201" t="s">
        <v>20</v>
      </c>
      <c r="E1060" t="str">
        <f t="shared" si="16"/>
        <v>SEMale75-79</v>
      </c>
      <c r="F1060">
        <v>684</v>
      </c>
    </row>
    <row r="1061" spans="2:6" x14ac:dyDescent="0.2">
      <c r="B1061" t="s">
        <v>52</v>
      </c>
      <c r="C1061" t="s">
        <v>47</v>
      </c>
      <c r="D1061" s="201" t="s">
        <v>21</v>
      </c>
      <c r="E1061" t="str">
        <f t="shared" si="16"/>
        <v>SEMale80-84</v>
      </c>
      <c r="F1061">
        <v>618</v>
      </c>
    </row>
    <row r="1062" spans="2:6" x14ac:dyDescent="0.2">
      <c r="B1062" t="s">
        <v>52</v>
      </c>
      <c r="C1062" t="s">
        <v>47</v>
      </c>
      <c r="D1062" s="201" t="s">
        <v>22</v>
      </c>
      <c r="E1062" t="str">
        <f t="shared" si="16"/>
        <v>SEMale85-89</v>
      </c>
      <c r="F1062">
        <v>475</v>
      </c>
    </row>
    <row r="1063" spans="2:6" x14ac:dyDescent="0.2">
      <c r="B1063" t="s">
        <v>52</v>
      </c>
      <c r="C1063" t="s">
        <v>47</v>
      </c>
      <c r="D1063" s="201" t="s">
        <v>5</v>
      </c>
      <c r="E1063" t="str">
        <f t="shared" si="16"/>
        <v>SEMale90+</v>
      </c>
      <c r="F1063">
        <v>544</v>
      </c>
    </row>
    <row r="1064" spans="2:6" x14ac:dyDescent="0.2">
      <c r="B1064" t="s">
        <v>62</v>
      </c>
      <c r="C1064" t="s">
        <v>48</v>
      </c>
      <c r="D1064" s="201">
        <v>0</v>
      </c>
      <c r="E1064" t="str">
        <f t="shared" si="16"/>
        <v>SPFemale0</v>
      </c>
      <c r="F1064">
        <v>2888</v>
      </c>
    </row>
    <row r="1065" spans="2:6" x14ac:dyDescent="0.2">
      <c r="B1065" t="s">
        <v>62</v>
      </c>
      <c r="C1065" t="s">
        <v>48</v>
      </c>
      <c r="D1065" s="232" t="s">
        <v>107</v>
      </c>
      <c r="E1065" t="str">
        <f t="shared" si="16"/>
        <v>SPFemale01-04</v>
      </c>
      <c r="F1065">
        <v>440</v>
      </c>
    </row>
    <row r="1066" spans="2:6" x14ac:dyDescent="0.2">
      <c r="B1066" t="s">
        <v>62</v>
      </c>
      <c r="C1066" t="s">
        <v>48</v>
      </c>
      <c r="D1066" s="232" t="s">
        <v>106</v>
      </c>
      <c r="E1066" t="str">
        <f t="shared" si="16"/>
        <v>SPFemale05-09</v>
      </c>
      <c r="F1066">
        <v>224</v>
      </c>
    </row>
    <row r="1067" spans="2:6" x14ac:dyDescent="0.2">
      <c r="B1067" t="s">
        <v>62</v>
      </c>
      <c r="C1067" t="s">
        <v>48</v>
      </c>
      <c r="D1067" s="232" t="s">
        <v>71</v>
      </c>
      <c r="E1067" t="str">
        <f t="shared" si="16"/>
        <v>SPFemale10-14</v>
      </c>
      <c r="F1067">
        <v>259</v>
      </c>
    </row>
    <row r="1068" spans="2:6" x14ac:dyDescent="0.2">
      <c r="B1068" t="s">
        <v>62</v>
      </c>
      <c r="C1068" t="s">
        <v>48</v>
      </c>
      <c r="D1068" s="201" t="s">
        <v>72</v>
      </c>
      <c r="E1068" t="str">
        <f t="shared" si="16"/>
        <v>SPFemale15-19</v>
      </c>
      <c r="F1068">
        <v>597</v>
      </c>
    </row>
    <row r="1069" spans="2:6" x14ac:dyDescent="0.2">
      <c r="B1069" t="s">
        <v>62</v>
      </c>
      <c r="C1069" t="s">
        <v>48</v>
      </c>
      <c r="D1069" s="201" t="s">
        <v>73</v>
      </c>
      <c r="E1069" t="str">
        <f t="shared" si="16"/>
        <v>SPFemale20-24</v>
      </c>
      <c r="F1069">
        <v>898</v>
      </c>
    </row>
    <row r="1070" spans="2:6" x14ac:dyDescent="0.2">
      <c r="B1070" t="s">
        <v>62</v>
      </c>
      <c r="C1070" t="s">
        <v>48</v>
      </c>
      <c r="D1070" s="201" t="s">
        <v>74</v>
      </c>
      <c r="E1070" t="str">
        <f t="shared" si="16"/>
        <v>SPFemale25-29</v>
      </c>
      <c r="F1070">
        <v>1007</v>
      </c>
    </row>
    <row r="1071" spans="2:6" x14ac:dyDescent="0.2">
      <c r="B1071" t="s">
        <v>62</v>
      </c>
      <c r="C1071" t="s">
        <v>48</v>
      </c>
      <c r="D1071" s="201" t="s">
        <v>75</v>
      </c>
      <c r="E1071" t="str">
        <f t="shared" si="16"/>
        <v>SPFemale30-34</v>
      </c>
      <c r="F1071">
        <v>1456</v>
      </c>
    </row>
    <row r="1072" spans="2:6" x14ac:dyDescent="0.2">
      <c r="B1072" t="s">
        <v>62</v>
      </c>
      <c r="C1072" t="s">
        <v>48</v>
      </c>
      <c r="D1072" s="201" t="s">
        <v>76</v>
      </c>
      <c r="E1072" t="str">
        <f t="shared" si="16"/>
        <v>SPFemale35-39</v>
      </c>
      <c r="F1072">
        <v>2028</v>
      </c>
    </row>
    <row r="1073" spans="2:6" x14ac:dyDescent="0.2">
      <c r="B1073" t="s">
        <v>62</v>
      </c>
      <c r="C1073" t="s">
        <v>48</v>
      </c>
      <c r="D1073" s="201" t="s">
        <v>77</v>
      </c>
      <c r="E1073" t="str">
        <f t="shared" si="16"/>
        <v>SPFemale40-44</v>
      </c>
      <c r="F1073">
        <v>2929</v>
      </c>
    </row>
    <row r="1074" spans="2:6" x14ac:dyDescent="0.2">
      <c r="B1074" t="s">
        <v>62</v>
      </c>
      <c r="C1074" t="s">
        <v>48</v>
      </c>
      <c r="D1074" s="201" t="s">
        <v>78</v>
      </c>
      <c r="E1074" t="str">
        <f t="shared" si="16"/>
        <v>SPFemale45-49</v>
      </c>
      <c r="F1074">
        <v>3845</v>
      </c>
    </row>
    <row r="1075" spans="2:6" x14ac:dyDescent="0.2">
      <c r="B1075" t="s">
        <v>62</v>
      </c>
      <c r="C1075" t="s">
        <v>48</v>
      </c>
      <c r="D1075" s="201" t="s">
        <v>79</v>
      </c>
      <c r="E1075" t="str">
        <f t="shared" si="16"/>
        <v>SPFemale50-54</v>
      </c>
      <c r="F1075">
        <v>5371</v>
      </c>
    </row>
    <row r="1076" spans="2:6" x14ac:dyDescent="0.2">
      <c r="B1076" t="s">
        <v>62</v>
      </c>
      <c r="C1076" t="s">
        <v>48</v>
      </c>
      <c r="D1076" s="201" t="s">
        <v>80</v>
      </c>
      <c r="E1076" t="str">
        <f t="shared" si="16"/>
        <v>SPFemale55-59</v>
      </c>
      <c r="F1076">
        <v>7753</v>
      </c>
    </row>
    <row r="1077" spans="2:6" x14ac:dyDescent="0.2">
      <c r="B1077" t="s">
        <v>62</v>
      </c>
      <c r="C1077" t="s">
        <v>48</v>
      </c>
      <c r="D1077" s="201" t="s">
        <v>81</v>
      </c>
      <c r="E1077" t="str">
        <f t="shared" si="16"/>
        <v>SPFemale60-64</v>
      </c>
      <c r="F1077">
        <v>10435</v>
      </c>
    </row>
    <row r="1078" spans="2:6" x14ac:dyDescent="0.2">
      <c r="B1078" t="s">
        <v>62</v>
      </c>
      <c r="C1078" t="s">
        <v>48</v>
      </c>
      <c r="D1078" s="201" t="s">
        <v>82</v>
      </c>
      <c r="E1078" t="str">
        <f t="shared" si="16"/>
        <v>SPFemale65-69</v>
      </c>
      <c r="F1078">
        <v>12705</v>
      </c>
    </row>
    <row r="1079" spans="2:6" x14ac:dyDescent="0.2">
      <c r="B1079" t="s">
        <v>62</v>
      </c>
      <c r="C1079" t="s">
        <v>48</v>
      </c>
      <c r="D1079" s="201" t="s">
        <v>19</v>
      </c>
      <c r="E1079" t="str">
        <f t="shared" si="16"/>
        <v>SPFemale70-74</v>
      </c>
      <c r="F1079">
        <v>14133</v>
      </c>
    </row>
    <row r="1080" spans="2:6" x14ac:dyDescent="0.2">
      <c r="B1080" t="s">
        <v>62</v>
      </c>
      <c r="C1080" t="s">
        <v>48</v>
      </c>
      <c r="D1080" s="201" t="s">
        <v>20</v>
      </c>
      <c r="E1080" t="str">
        <f t="shared" si="16"/>
        <v>SPFemale75-79</v>
      </c>
      <c r="F1080">
        <v>16064</v>
      </c>
    </row>
    <row r="1081" spans="2:6" x14ac:dyDescent="0.2">
      <c r="B1081" t="s">
        <v>62</v>
      </c>
      <c r="C1081" t="s">
        <v>48</v>
      </c>
      <c r="D1081" s="201" t="s">
        <v>21</v>
      </c>
      <c r="E1081" t="str">
        <f t="shared" si="16"/>
        <v>SPFemale80-84</v>
      </c>
      <c r="F1081">
        <v>19033</v>
      </c>
    </row>
    <row r="1082" spans="2:6" x14ac:dyDescent="0.2">
      <c r="B1082" t="s">
        <v>62</v>
      </c>
      <c r="C1082" t="s">
        <v>48</v>
      </c>
      <c r="D1082" s="201" t="s">
        <v>22</v>
      </c>
      <c r="E1082" t="str">
        <f t="shared" si="16"/>
        <v>SPFemale85-89</v>
      </c>
      <c r="F1082">
        <v>18747</v>
      </c>
    </row>
    <row r="1083" spans="2:6" x14ac:dyDescent="0.2">
      <c r="B1083" t="s">
        <v>62</v>
      </c>
      <c r="C1083" t="s">
        <v>48</v>
      </c>
      <c r="D1083" s="201" t="s">
        <v>5</v>
      </c>
      <c r="E1083" t="str">
        <f t="shared" si="16"/>
        <v>SPFemale90+</v>
      </c>
      <c r="F1083">
        <v>20565</v>
      </c>
    </row>
    <row r="1084" spans="2:6" x14ac:dyDescent="0.2">
      <c r="B1084" t="s">
        <v>62</v>
      </c>
      <c r="C1084" t="s">
        <v>47</v>
      </c>
      <c r="D1084" s="201">
        <v>0</v>
      </c>
      <c r="E1084" t="str">
        <f t="shared" si="16"/>
        <v>SPMale0</v>
      </c>
      <c r="F1084">
        <v>3538</v>
      </c>
    </row>
    <row r="1085" spans="2:6" x14ac:dyDescent="0.2">
      <c r="B1085" t="s">
        <v>62</v>
      </c>
      <c r="C1085" t="s">
        <v>47</v>
      </c>
      <c r="D1085" s="232" t="s">
        <v>107</v>
      </c>
      <c r="E1085" t="str">
        <f t="shared" si="16"/>
        <v>SPMale01-04</v>
      </c>
      <c r="F1085">
        <v>581</v>
      </c>
    </row>
    <row r="1086" spans="2:6" x14ac:dyDescent="0.2">
      <c r="B1086" t="s">
        <v>62</v>
      </c>
      <c r="C1086" t="s">
        <v>47</v>
      </c>
      <c r="D1086" s="232" t="s">
        <v>106</v>
      </c>
      <c r="E1086" t="str">
        <f t="shared" si="16"/>
        <v>SPMale05-09</v>
      </c>
      <c r="F1086">
        <v>271</v>
      </c>
    </row>
    <row r="1087" spans="2:6" x14ac:dyDescent="0.2">
      <c r="B1087" t="s">
        <v>62</v>
      </c>
      <c r="C1087" t="s">
        <v>47</v>
      </c>
      <c r="D1087" s="232" t="s">
        <v>71</v>
      </c>
      <c r="E1087" t="str">
        <f t="shared" si="16"/>
        <v>SPMale10-14</v>
      </c>
      <c r="F1087">
        <v>364</v>
      </c>
    </row>
    <row r="1088" spans="2:6" x14ac:dyDescent="0.2">
      <c r="B1088" t="s">
        <v>62</v>
      </c>
      <c r="C1088" t="s">
        <v>47</v>
      </c>
      <c r="D1088" s="201" t="s">
        <v>72</v>
      </c>
      <c r="E1088" t="str">
        <f t="shared" si="16"/>
        <v>SPMale15-19</v>
      </c>
      <c r="F1088">
        <v>1544</v>
      </c>
    </row>
    <row r="1089" spans="2:6" x14ac:dyDescent="0.2">
      <c r="B1089" t="s">
        <v>62</v>
      </c>
      <c r="C1089" t="s">
        <v>47</v>
      </c>
      <c r="D1089" s="201" t="s">
        <v>73</v>
      </c>
      <c r="E1089" t="str">
        <f t="shared" si="16"/>
        <v>SPMale20-24</v>
      </c>
      <c r="F1089">
        <v>2701</v>
      </c>
    </row>
    <row r="1090" spans="2:6" x14ac:dyDescent="0.2">
      <c r="B1090" t="s">
        <v>62</v>
      </c>
      <c r="C1090" t="s">
        <v>47</v>
      </c>
      <c r="D1090" s="201" t="s">
        <v>74</v>
      </c>
      <c r="E1090" t="str">
        <f t="shared" si="16"/>
        <v>SPMale25-29</v>
      </c>
      <c r="F1090">
        <v>2651</v>
      </c>
    </row>
    <row r="1091" spans="2:6" x14ac:dyDescent="0.2">
      <c r="B1091" t="s">
        <v>62</v>
      </c>
      <c r="C1091" t="s">
        <v>47</v>
      </c>
      <c r="D1091" s="201" t="s">
        <v>75</v>
      </c>
      <c r="E1091" t="str">
        <f t="shared" si="16"/>
        <v>SPMale30-34</v>
      </c>
      <c r="F1091">
        <v>3231</v>
      </c>
    </row>
    <row r="1092" spans="2:6" x14ac:dyDescent="0.2">
      <c r="B1092" t="s">
        <v>62</v>
      </c>
      <c r="C1092" t="s">
        <v>47</v>
      </c>
      <c r="D1092" s="201" t="s">
        <v>76</v>
      </c>
      <c r="E1092" t="str">
        <f t="shared" ref="E1092:E1155" si="17">_xlfn.CONCAT(B1092,C1092,D1092)</f>
        <v>SPMale35-39</v>
      </c>
      <c r="F1092">
        <v>4137</v>
      </c>
    </row>
    <row r="1093" spans="2:6" x14ac:dyDescent="0.2">
      <c r="B1093" t="s">
        <v>62</v>
      </c>
      <c r="C1093" t="s">
        <v>47</v>
      </c>
      <c r="D1093" s="201" t="s">
        <v>77</v>
      </c>
      <c r="E1093" t="str">
        <f t="shared" si="17"/>
        <v>SPMale40-44</v>
      </c>
      <c r="F1093">
        <v>5197</v>
      </c>
    </row>
    <row r="1094" spans="2:6" x14ac:dyDescent="0.2">
      <c r="B1094" t="s">
        <v>62</v>
      </c>
      <c r="C1094" t="s">
        <v>47</v>
      </c>
      <c r="D1094" s="201" t="s">
        <v>78</v>
      </c>
      <c r="E1094" t="str">
        <f t="shared" si="17"/>
        <v>SPMale45-49</v>
      </c>
      <c r="F1094">
        <v>6836</v>
      </c>
    </row>
    <row r="1095" spans="2:6" x14ac:dyDescent="0.2">
      <c r="B1095" t="s">
        <v>62</v>
      </c>
      <c r="C1095" t="s">
        <v>47</v>
      </c>
      <c r="D1095" s="201" t="s">
        <v>79</v>
      </c>
      <c r="E1095" t="str">
        <f t="shared" si="17"/>
        <v>SPMale50-54</v>
      </c>
      <c r="F1095">
        <v>9784</v>
      </c>
    </row>
    <row r="1096" spans="2:6" x14ac:dyDescent="0.2">
      <c r="B1096" t="s">
        <v>62</v>
      </c>
      <c r="C1096" t="s">
        <v>47</v>
      </c>
      <c r="D1096" s="201" t="s">
        <v>80</v>
      </c>
      <c r="E1096" t="str">
        <f t="shared" si="17"/>
        <v>SPMale55-59</v>
      </c>
      <c r="F1096">
        <v>13114</v>
      </c>
    </row>
    <row r="1097" spans="2:6" x14ac:dyDescent="0.2">
      <c r="B1097" t="s">
        <v>62</v>
      </c>
      <c r="C1097" t="s">
        <v>47</v>
      </c>
      <c r="D1097" s="201" t="s">
        <v>81</v>
      </c>
      <c r="E1097" t="str">
        <f t="shared" si="17"/>
        <v>SPMale60-64</v>
      </c>
      <c r="F1097">
        <v>16555</v>
      </c>
    </row>
    <row r="1098" spans="2:6" x14ac:dyDescent="0.2">
      <c r="B1098" t="s">
        <v>62</v>
      </c>
      <c r="C1098" t="s">
        <v>47</v>
      </c>
      <c r="D1098" s="201" t="s">
        <v>82</v>
      </c>
      <c r="E1098" t="str">
        <f t="shared" si="17"/>
        <v>SPMale65-69</v>
      </c>
      <c r="F1098">
        <v>17832</v>
      </c>
    </row>
    <row r="1099" spans="2:6" x14ac:dyDescent="0.2">
      <c r="B1099" t="s">
        <v>62</v>
      </c>
      <c r="C1099" t="s">
        <v>47</v>
      </c>
      <c r="D1099" s="201" t="s">
        <v>19</v>
      </c>
      <c r="E1099" t="str">
        <f t="shared" si="17"/>
        <v>SPMale70-74</v>
      </c>
      <c r="F1099">
        <v>18074</v>
      </c>
    </row>
    <row r="1100" spans="2:6" x14ac:dyDescent="0.2">
      <c r="B1100" t="s">
        <v>62</v>
      </c>
      <c r="C1100" t="s">
        <v>47</v>
      </c>
      <c r="D1100" s="201" t="s">
        <v>20</v>
      </c>
      <c r="E1100" t="str">
        <f t="shared" si="17"/>
        <v>SPMale75-79</v>
      </c>
      <c r="F1100">
        <v>17781</v>
      </c>
    </row>
    <row r="1101" spans="2:6" x14ac:dyDescent="0.2">
      <c r="B1101" t="s">
        <v>62</v>
      </c>
      <c r="C1101" t="s">
        <v>47</v>
      </c>
      <c r="D1101" s="201" t="s">
        <v>21</v>
      </c>
      <c r="E1101" t="str">
        <f t="shared" si="17"/>
        <v>SPMale80-84</v>
      </c>
      <c r="F1101">
        <v>17015</v>
      </c>
    </row>
    <row r="1102" spans="2:6" x14ac:dyDescent="0.2">
      <c r="B1102" t="s">
        <v>62</v>
      </c>
      <c r="C1102" t="s">
        <v>47</v>
      </c>
      <c r="D1102" s="201" t="s">
        <v>22</v>
      </c>
      <c r="E1102" t="str">
        <f t="shared" si="17"/>
        <v>SPMale85-89</v>
      </c>
      <c r="F1102">
        <v>13192</v>
      </c>
    </row>
    <row r="1103" spans="2:6" x14ac:dyDescent="0.2">
      <c r="B1103" t="s">
        <v>62</v>
      </c>
      <c r="C1103" t="s">
        <v>47</v>
      </c>
      <c r="D1103" s="201" t="s">
        <v>5</v>
      </c>
      <c r="E1103" t="str">
        <f t="shared" si="17"/>
        <v>SPMale90+</v>
      </c>
      <c r="F1103">
        <v>9837</v>
      </c>
    </row>
    <row r="1104" spans="2:6" x14ac:dyDescent="0.2">
      <c r="B1104" t="s">
        <v>46</v>
      </c>
      <c r="C1104" t="s">
        <v>48</v>
      </c>
      <c r="D1104" s="201">
        <v>0</v>
      </c>
      <c r="E1104" t="str">
        <f t="shared" si="17"/>
        <v>TOFemale0</v>
      </c>
      <c r="F1104">
        <v>137</v>
      </c>
    </row>
    <row r="1105" spans="2:6" x14ac:dyDescent="0.2">
      <c r="B1105" t="s">
        <v>46</v>
      </c>
      <c r="C1105" t="s">
        <v>48</v>
      </c>
      <c r="D1105" s="232" t="s">
        <v>107</v>
      </c>
      <c r="E1105" t="str">
        <f t="shared" si="17"/>
        <v>TOFemale01-04</v>
      </c>
      <c r="F1105">
        <v>21</v>
      </c>
    </row>
    <row r="1106" spans="2:6" x14ac:dyDescent="0.2">
      <c r="B1106" t="s">
        <v>46</v>
      </c>
      <c r="C1106" t="s">
        <v>48</v>
      </c>
      <c r="D1106" s="232" t="s">
        <v>106</v>
      </c>
      <c r="E1106" t="str">
        <f t="shared" si="17"/>
        <v>TOFemale05-09</v>
      </c>
      <c r="F1106">
        <v>13</v>
      </c>
    </row>
    <row r="1107" spans="2:6" x14ac:dyDescent="0.2">
      <c r="B1107" t="s">
        <v>46</v>
      </c>
      <c r="C1107" t="s">
        <v>48</v>
      </c>
      <c r="D1107" s="232" t="s">
        <v>71</v>
      </c>
      <c r="E1107" t="str">
        <f t="shared" si="17"/>
        <v>TOFemale10-14</v>
      </c>
      <c r="F1107">
        <v>22</v>
      </c>
    </row>
    <row r="1108" spans="2:6" x14ac:dyDescent="0.2">
      <c r="B1108" t="s">
        <v>46</v>
      </c>
      <c r="C1108" t="s">
        <v>48</v>
      </c>
      <c r="D1108" s="201" t="s">
        <v>72</v>
      </c>
      <c r="E1108" t="str">
        <f t="shared" si="17"/>
        <v>TOFemale15-19</v>
      </c>
      <c r="F1108">
        <v>25</v>
      </c>
    </row>
    <row r="1109" spans="2:6" x14ac:dyDescent="0.2">
      <c r="B1109" t="s">
        <v>46</v>
      </c>
      <c r="C1109" t="s">
        <v>48</v>
      </c>
      <c r="D1109" s="201" t="s">
        <v>73</v>
      </c>
      <c r="E1109" t="str">
        <f t="shared" si="17"/>
        <v>TOFemale20-24</v>
      </c>
      <c r="F1109">
        <v>23</v>
      </c>
    </row>
    <row r="1110" spans="2:6" x14ac:dyDescent="0.2">
      <c r="B1110" t="s">
        <v>46</v>
      </c>
      <c r="C1110" t="s">
        <v>48</v>
      </c>
      <c r="D1110" s="201" t="s">
        <v>74</v>
      </c>
      <c r="E1110" t="str">
        <f t="shared" si="17"/>
        <v>TOFemale25-29</v>
      </c>
      <c r="F1110">
        <v>55</v>
      </c>
    </row>
    <row r="1111" spans="2:6" x14ac:dyDescent="0.2">
      <c r="B1111" t="s">
        <v>46</v>
      </c>
      <c r="C1111" t="s">
        <v>48</v>
      </c>
      <c r="D1111" s="201" t="s">
        <v>75</v>
      </c>
      <c r="E1111" t="str">
        <f t="shared" si="17"/>
        <v>TOFemale30-34</v>
      </c>
      <c r="F1111">
        <v>71</v>
      </c>
    </row>
    <row r="1112" spans="2:6" x14ac:dyDescent="0.2">
      <c r="B1112" t="s">
        <v>46</v>
      </c>
      <c r="C1112" t="s">
        <v>48</v>
      </c>
      <c r="D1112" s="201" t="s">
        <v>76</v>
      </c>
      <c r="E1112" t="str">
        <f t="shared" si="17"/>
        <v>TOFemale35-39</v>
      </c>
      <c r="F1112">
        <v>65</v>
      </c>
    </row>
    <row r="1113" spans="2:6" x14ac:dyDescent="0.2">
      <c r="B1113" t="s">
        <v>46</v>
      </c>
      <c r="C1113" t="s">
        <v>48</v>
      </c>
      <c r="D1113" s="201" t="s">
        <v>77</v>
      </c>
      <c r="E1113" t="str">
        <f t="shared" si="17"/>
        <v>TOFemale40-44</v>
      </c>
      <c r="F1113">
        <v>92</v>
      </c>
    </row>
    <row r="1114" spans="2:6" x14ac:dyDescent="0.2">
      <c r="B1114" t="s">
        <v>46</v>
      </c>
      <c r="C1114" t="s">
        <v>48</v>
      </c>
      <c r="D1114" s="201" t="s">
        <v>78</v>
      </c>
      <c r="E1114" t="str">
        <f t="shared" si="17"/>
        <v>TOFemale45-49</v>
      </c>
      <c r="F1114">
        <v>111</v>
      </c>
    </row>
    <row r="1115" spans="2:6" x14ac:dyDescent="0.2">
      <c r="B1115" t="s">
        <v>46</v>
      </c>
      <c r="C1115" t="s">
        <v>48</v>
      </c>
      <c r="D1115" s="201" t="s">
        <v>79</v>
      </c>
      <c r="E1115" t="str">
        <f t="shared" si="17"/>
        <v>TOFemale50-54</v>
      </c>
      <c r="F1115">
        <v>123</v>
      </c>
    </row>
    <row r="1116" spans="2:6" x14ac:dyDescent="0.2">
      <c r="B1116" t="s">
        <v>46</v>
      </c>
      <c r="C1116" t="s">
        <v>48</v>
      </c>
      <c r="D1116" s="201" t="s">
        <v>80</v>
      </c>
      <c r="E1116" t="str">
        <f t="shared" si="17"/>
        <v>TOFemale55-59</v>
      </c>
      <c r="F1116">
        <v>171</v>
      </c>
    </row>
    <row r="1117" spans="2:6" x14ac:dyDescent="0.2">
      <c r="B1117" t="s">
        <v>46</v>
      </c>
      <c r="C1117" t="s">
        <v>48</v>
      </c>
      <c r="D1117" s="201" t="s">
        <v>81</v>
      </c>
      <c r="E1117" t="str">
        <f t="shared" si="17"/>
        <v>TOFemale60-64</v>
      </c>
      <c r="F1117">
        <v>225</v>
      </c>
    </row>
    <row r="1118" spans="2:6" x14ac:dyDescent="0.2">
      <c r="B1118" t="s">
        <v>46</v>
      </c>
      <c r="C1118" t="s">
        <v>48</v>
      </c>
      <c r="D1118" s="201" t="s">
        <v>82</v>
      </c>
      <c r="E1118" t="str">
        <f t="shared" si="17"/>
        <v>TOFemale65-69</v>
      </c>
      <c r="F1118">
        <v>252</v>
      </c>
    </row>
    <row r="1119" spans="2:6" x14ac:dyDescent="0.2">
      <c r="B1119" t="s">
        <v>46</v>
      </c>
      <c r="C1119" t="s">
        <v>48</v>
      </c>
      <c r="D1119" s="201" t="s">
        <v>19</v>
      </c>
      <c r="E1119" t="str">
        <f t="shared" si="17"/>
        <v>TOFemale70-74</v>
      </c>
      <c r="F1119">
        <v>253</v>
      </c>
    </row>
    <row r="1120" spans="2:6" x14ac:dyDescent="0.2">
      <c r="B1120" t="s">
        <v>46</v>
      </c>
      <c r="C1120" t="s">
        <v>48</v>
      </c>
      <c r="D1120" s="201" t="s">
        <v>20</v>
      </c>
      <c r="E1120" t="str">
        <f t="shared" si="17"/>
        <v>TOFemale75-79</v>
      </c>
      <c r="F1120">
        <v>364</v>
      </c>
    </row>
    <row r="1121" spans="2:6" x14ac:dyDescent="0.2">
      <c r="B1121" t="s">
        <v>46</v>
      </c>
      <c r="C1121" t="s">
        <v>48</v>
      </c>
      <c r="D1121" s="201" t="s">
        <v>21</v>
      </c>
      <c r="E1121" t="str">
        <f t="shared" si="17"/>
        <v>TOFemale80-84</v>
      </c>
      <c r="F1121">
        <v>379</v>
      </c>
    </row>
    <row r="1122" spans="2:6" x14ac:dyDescent="0.2">
      <c r="B1122" t="s">
        <v>46</v>
      </c>
      <c r="C1122" t="s">
        <v>48</v>
      </c>
      <c r="D1122" s="201" t="s">
        <v>22</v>
      </c>
      <c r="E1122" t="str">
        <f t="shared" si="17"/>
        <v>TOFemale85-89</v>
      </c>
      <c r="F1122">
        <v>332</v>
      </c>
    </row>
    <row r="1123" spans="2:6" x14ac:dyDescent="0.2">
      <c r="B1123" t="s">
        <v>46</v>
      </c>
      <c r="C1123" t="s">
        <v>48</v>
      </c>
      <c r="D1123" s="201" t="s">
        <v>5</v>
      </c>
      <c r="E1123" t="str">
        <f t="shared" si="17"/>
        <v>TOFemale90+</v>
      </c>
      <c r="F1123">
        <v>344</v>
      </c>
    </row>
    <row r="1124" spans="2:6" x14ac:dyDescent="0.2">
      <c r="B1124" t="s">
        <v>46</v>
      </c>
      <c r="C1124" t="s">
        <v>47</v>
      </c>
      <c r="D1124" s="201">
        <v>0</v>
      </c>
      <c r="E1124" t="str">
        <f t="shared" si="17"/>
        <v>TOMale0</v>
      </c>
      <c r="F1124">
        <v>146</v>
      </c>
    </row>
    <row r="1125" spans="2:6" x14ac:dyDescent="0.2">
      <c r="B1125" t="s">
        <v>46</v>
      </c>
      <c r="C1125" t="s">
        <v>47</v>
      </c>
      <c r="D1125" s="232" t="s">
        <v>107</v>
      </c>
      <c r="E1125" t="str">
        <f t="shared" si="17"/>
        <v>TOMale01-04</v>
      </c>
      <c r="F1125">
        <v>38</v>
      </c>
    </row>
    <row r="1126" spans="2:6" x14ac:dyDescent="0.2">
      <c r="B1126" t="s">
        <v>46</v>
      </c>
      <c r="C1126" t="s">
        <v>47</v>
      </c>
      <c r="D1126" s="232" t="s">
        <v>106</v>
      </c>
      <c r="E1126" t="str">
        <f t="shared" si="17"/>
        <v>TOMale05-09</v>
      </c>
      <c r="F1126">
        <v>20</v>
      </c>
    </row>
    <row r="1127" spans="2:6" x14ac:dyDescent="0.2">
      <c r="B1127" t="s">
        <v>46</v>
      </c>
      <c r="C1127" t="s">
        <v>47</v>
      </c>
      <c r="D1127" s="232" t="s">
        <v>71</v>
      </c>
      <c r="E1127" t="str">
        <f t="shared" si="17"/>
        <v>TOMale10-14</v>
      </c>
      <c r="F1127">
        <v>37</v>
      </c>
    </row>
    <row r="1128" spans="2:6" x14ac:dyDescent="0.2">
      <c r="B1128" t="s">
        <v>46</v>
      </c>
      <c r="C1128" t="s">
        <v>47</v>
      </c>
      <c r="D1128" s="201" t="s">
        <v>72</v>
      </c>
      <c r="E1128" t="str">
        <f t="shared" si="17"/>
        <v>TOMale15-19</v>
      </c>
      <c r="F1128">
        <v>141</v>
      </c>
    </row>
    <row r="1129" spans="2:6" x14ac:dyDescent="0.2">
      <c r="B1129" t="s">
        <v>46</v>
      </c>
      <c r="C1129" t="s">
        <v>47</v>
      </c>
      <c r="D1129" s="201" t="s">
        <v>73</v>
      </c>
      <c r="E1129" t="str">
        <f t="shared" si="17"/>
        <v>TOMale20-24</v>
      </c>
      <c r="F1129">
        <v>168</v>
      </c>
    </row>
    <row r="1130" spans="2:6" x14ac:dyDescent="0.2">
      <c r="B1130" t="s">
        <v>46</v>
      </c>
      <c r="C1130" t="s">
        <v>47</v>
      </c>
      <c r="D1130" s="201" t="s">
        <v>74</v>
      </c>
      <c r="E1130" t="str">
        <f t="shared" si="17"/>
        <v>TOMale25-29</v>
      </c>
      <c r="F1130">
        <v>159</v>
      </c>
    </row>
    <row r="1131" spans="2:6" x14ac:dyDescent="0.2">
      <c r="B1131" t="s">
        <v>46</v>
      </c>
      <c r="C1131" t="s">
        <v>47</v>
      </c>
      <c r="D1131" s="201" t="s">
        <v>75</v>
      </c>
      <c r="E1131" t="str">
        <f t="shared" si="17"/>
        <v>TOMale30-34</v>
      </c>
      <c r="F1131">
        <v>174</v>
      </c>
    </row>
    <row r="1132" spans="2:6" x14ac:dyDescent="0.2">
      <c r="B1132" t="s">
        <v>46</v>
      </c>
      <c r="C1132" t="s">
        <v>47</v>
      </c>
      <c r="D1132" s="201" t="s">
        <v>76</v>
      </c>
      <c r="E1132" t="str">
        <f t="shared" si="17"/>
        <v>TOMale35-39</v>
      </c>
      <c r="F1132">
        <v>196</v>
      </c>
    </row>
    <row r="1133" spans="2:6" x14ac:dyDescent="0.2">
      <c r="B1133" t="s">
        <v>46</v>
      </c>
      <c r="C1133" t="s">
        <v>47</v>
      </c>
      <c r="D1133" s="201" t="s">
        <v>77</v>
      </c>
      <c r="E1133" t="str">
        <f t="shared" si="17"/>
        <v>TOMale40-44</v>
      </c>
      <c r="F1133">
        <v>194</v>
      </c>
    </row>
    <row r="1134" spans="2:6" x14ac:dyDescent="0.2">
      <c r="B1134" t="s">
        <v>46</v>
      </c>
      <c r="C1134" t="s">
        <v>47</v>
      </c>
      <c r="D1134" s="201" t="s">
        <v>78</v>
      </c>
      <c r="E1134" t="str">
        <f t="shared" si="17"/>
        <v>TOMale45-49</v>
      </c>
      <c r="F1134">
        <v>218</v>
      </c>
    </row>
    <row r="1135" spans="2:6" x14ac:dyDescent="0.2">
      <c r="B1135" t="s">
        <v>46</v>
      </c>
      <c r="C1135" t="s">
        <v>47</v>
      </c>
      <c r="D1135" s="201" t="s">
        <v>79</v>
      </c>
      <c r="E1135" t="str">
        <f t="shared" si="17"/>
        <v>TOMale50-54</v>
      </c>
      <c r="F1135">
        <v>275</v>
      </c>
    </row>
    <row r="1136" spans="2:6" x14ac:dyDescent="0.2">
      <c r="B1136" t="s">
        <v>46</v>
      </c>
      <c r="C1136" t="s">
        <v>47</v>
      </c>
      <c r="D1136" s="201" t="s">
        <v>80</v>
      </c>
      <c r="E1136" t="str">
        <f t="shared" si="17"/>
        <v>TOMale55-59</v>
      </c>
      <c r="F1136">
        <v>294</v>
      </c>
    </row>
    <row r="1137" spans="2:6" x14ac:dyDescent="0.2">
      <c r="B1137" t="s">
        <v>46</v>
      </c>
      <c r="C1137" t="s">
        <v>47</v>
      </c>
      <c r="D1137" s="201" t="s">
        <v>81</v>
      </c>
      <c r="E1137" t="str">
        <f t="shared" si="17"/>
        <v>TOMale60-64</v>
      </c>
      <c r="F1137">
        <v>372</v>
      </c>
    </row>
    <row r="1138" spans="2:6" x14ac:dyDescent="0.2">
      <c r="B1138" t="s">
        <v>46</v>
      </c>
      <c r="C1138" t="s">
        <v>47</v>
      </c>
      <c r="D1138" s="201" t="s">
        <v>82</v>
      </c>
      <c r="E1138" t="str">
        <f t="shared" si="17"/>
        <v>TOMale65-69</v>
      </c>
      <c r="F1138">
        <v>390</v>
      </c>
    </row>
    <row r="1139" spans="2:6" x14ac:dyDescent="0.2">
      <c r="B1139" t="s">
        <v>46</v>
      </c>
      <c r="C1139" t="s">
        <v>47</v>
      </c>
      <c r="D1139" s="201" t="s">
        <v>19</v>
      </c>
      <c r="E1139" t="str">
        <f t="shared" si="17"/>
        <v>TOMale70-74</v>
      </c>
      <c r="F1139">
        <v>409</v>
      </c>
    </row>
    <row r="1140" spans="2:6" x14ac:dyDescent="0.2">
      <c r="B1140" t="s">
        <v>46</v>
      </c>
      <c r="C1140" t="s">
        <v>47</v>
      </c>
      <c r="D1140" s="201" t="s">
        <v>20</v>
      </c>
      <c r="E1140" t="str">
        <f t="shared" si="17"/>
        <v>TOMale75-79</v>
      </c>
      <c r="F1140">
        <v>462</v>
      </c>
    </row>
    <row r="1141" spans="2:6" x14ac:dyDescent="0.2">
      <c r="B1141" t="s">
        <v>46</v>
      </c>
      <c r="C1141" t="s">
        <v>47</v>
      </c>
      <c r="D1141" s="201" t="s">
        <v>21</v>
      </c>
      <c r="E1141" t="str">
        <f t="shared" si="17"/>
        <v>TOMale80-84</v>
      </c>
      <c r="F1141">
        <v>497</v>
      </c>
    </row>
    <row r="1142" spans="2:6" x14ac:dyDescent="0.2">
      <c r="B1142" t="s">
        <v>46</v>
      </c>
      <c r="C1142" t="s">
        <v>47</v>
      </c>
      <c r="D1142" s="201" t="s">
        <v>22</v>
      </c>
      <c r="E1142" t="str">
        <f t="shared" si="17"/>
        <v>TOMale85-89</v>
      </c>
      <c r="F1142">
        <v>380</v>
      </c>
    </row>
    <row r="1143" spans="2:6" x14ac:dyDescent="0.2">
      <c r="B1143" t="s">
        <v>46</v>
      </c>
      <c r="C1143" t="s">
        <v>47</v>
      </c>
      <c r="D1143" s="201" t="s">
        <v>5</v>
      </c>
      <c r="E1143" t="str">
        <f t="shared" si="17"/>
        <v>TOMale90+</v>
      </c>
      <c r="F1143">
        <v>335</v>
      </c>
    </row>
    <row r="1144" spans="2:6" x14ac:dyDescent="0.2">
      <c r="B1144" t="s">
        <v>41</v>
      </c>
      <c r="C1144" t="s">
        <v>3</v>
      </c>
      <c r="D1144" s="201">
        <v>0</v>
      </c>
      <c r="E1144" t="str">
        <f t="shared" si="17"/>
        <v>ACTotal0</v>
      </c>
      <c r="F1144">
        <v>258</v>
      </c>
    </row>
    <row r="1145" spans="2:6" x14ac:dyDescent="0.2">
      <c r="B1145" t="s">
        <v>41</v>
      </c>
      <c r="C1145" t="s">
        <v>3</v>
      </c>
      <c r="D1145" s="232" t="s">
        <v>107</v>
      </c>
      <c r="E1145" t="str">
        <f t="shared" si="17"/>
        <v>ACTotal01-04</v>
      </c>
      <c r="F1145">
        <v>57</v>
      </c>
    </row>
    <row r="1146" spans="2:6" x14ac:dyDescent="0.2">
      <c r="B1146" t="s">
        <v>41</v>
      </c>
      <c r="C1146" t="s">
        <v>3</v>
      </c>
      <c r="D1146" s="232" t="s">
        <v>106</v>
      </c>
      <c r="E1146" t="str">
        <f t="shared" si="17"/>
        <v>ACTotal05-09</v>
      </c>
      <c r="F1146">
        <v>38</v>
      </c>
    </row>
    <row r="1147" spans="2:6" x14ac:dyDescent="0.2">
      <c r="B1147" t="s">
        <v>41</v>
      </c>
      <c r="C1147" t="s">
        <v>3</v>
      </c>
      <c r="D1147" s="232" t="s">
        <v>71</v>
      </c>
      <c r="E1147" t="str">
        <f t="shared" si="17"/>
        <v>ACTotal10-14</v>
      </c>
      <c r="F1147">
        <v>27</v>
      </c>
    </row>
    <row r="1148" spans="2:6" x14ac:dyDescent="0.2">
      <c r="B1148" t="s">
        <v>41</v>
      </c>
      <c r="C1148" t="s">
        <v>3</v>
      </c>
      <c r="D1148" s="201" t="s">
        <v>72</v>
      </c>
      <c r="E1148" t="str">
        <f t="shared" si="17"/>
        <v>ACTotal15-19</v>
      </c>
      <c r="F1148">
        <v>103</v>
      </c>
    </row>
    <row r="1149" spans="2:6" x14ac:dyDescent="0.2">
      <c r="B1149" t="s">
        <v>41</v>
      </c>
      <c r="C1149" t="s">
        <v>3</v>
      </c>
      <c r="D1149" s="201" t="s">
        <v>73</v>
      </c>
      <c r="E1149" t="str">
        <f t="shared" si="17"/>
        <v>ACTotal20-24</v>
      </c>
      <c r="F1149">
        <v>129</v>
      </c>
    </row>
    <row r="1150" spans="2:6" x14ac:dyDescent="0.2">
      <c r="B1150" t="s">
        <v>41</v>
      </c>
      <c r="C1150" t="s">
        <v>3</v>
      </c>
      <c r="D1150" s="201" t="s">
        <v>74</v>
      </c>
      <c r="E1150" t="str">
        <f t="shared" si="17"/>
        <v>ACTotal25-29</v>
      </c>
      <c r="F1150">
        <v>132</v>
      </c>
    </row>
    <row r="1151" spans="2:6" x14ac:dyDescent="0.2">
      <c r="B1151" t="s">
        <v>41</v>
      </c>
      <c r="C1151" t="s">
        <v>3</v>
      </c>
      <c r="D1151" s="201" t="s">
        <v>75</v>
      </c>
      <c r="E1151" t="str">
        <f t="shared" si="17"/>
        <v>ACTotal30-34</v>
      </c>
      <c r="F1151">
        <v>131</v>
      </c>
    </row>
    <row r="1152" spans="2:6" x14ac:dyDescent="0.2">
      <c r="B1152" t="s">
        <v>41</v>
      </c>
      <c r="C1152" t="s">
        <v>3</v>
      </c>
      <c r="D1152" s="201" t="s">
        <v>76</v>
      </c>
      <c r="E1152" t="str">
        <f t="shared" si="17"/>
        <v>ACTotal35-39</v>
      </c>
      <c r="F1152">
        <v>147</v>
      </c>
    </row>
    <row r="1153" spans="2:6" x14ac:dyDescent="0.2">
      <c r="B1153" t="s">
        <v>41</v>
      </c>
      <c r="C1153" t="s">
        <v>3</v>
      </c>
      <c r="D1153" s="201" t="s">
        <v>77</v>
      </c>
      <c r="E1153" t="str">
        <f t="shared" si="17"/>
        <v>ACTotal40-44</v>
      </c>
      <c r="F1153">
        <v>132</v>
      </c>
    </row>
    <row r="1154" spans="2:6" x14ac:dyDescent="0.2">
      <c r="B1154" t="s">
        <v>41</v>
      </c>
      <c r="C1154" t="s">
        <v>3</v>
      </c>
      <c r="D1154" s="201" t="s">
        <v>78</v>
      </c>
      <c r="E1154" t="str">
        <f t="shared" si="17"/>
        <v>ACTotal45-49</v>
      </c>
      <c r="F1154">
        <v>190</v>
      </c>
    </row>
    <row r="1155" spans="2:6" x14ac:dyDescent="0.2">
      <c r="B1155" t="s">
        <v>41</v>
      </c>
      <c r="C1155" t="s">
        <v>3</v>
      </c>
      <c r="D1155" s="201" t="s">
        <v>79</v>
      </c>
      <c r="E1155" t="str">
        <f t="shared" si="17"/>
        <v>ACTotal50-54</v>
      </c>
      <c r="F1155">
        <v>213</v>
      </c>
    </row>
    <row r="1156" spans="2:6" x14ac:dyDescent="0.2">
      <c r="B1156" t="s">
        <v>41</v>
      </c>
      <c r="C1156" t="s">
        <v>3</v>
      </c>
      <c r="D1156" s="201" t="s">
        <v>80</v>
      </c>
      <c r="E1156" t="str">
        <f t="shared" ref="E1156:E1219" si="18">_xlfn.CONCAT(B1156,C1156,D1156)</f>
        <v>ACTotal55-59</v>
      </c>
      <c r="F1156">
        <v>244</v>
      </c>
    </row>
    <row r="1157" spans="2:6" x14ac:dyDescent="0.2">
      <c r="B1157" t="s">
        <v>41</v>
      </c>
      <c r="C1157" t="s">
        <v>3</v>
      </c>
      <c r="D1157" s="201" t="s">
        <v>81</v>
      </c>
      <c r="E1157" t="str">
        <f t="shared" si="18"/>
        <v>ACTotal60-64</v>
      </c>
      <c r="F1157">
        <v>305</v>
      </c>
    </row>
    <row r="1158" spans="2:6" x14ac:dyDescent="0.2">
      <c r="B1158" t="s">
        <v>41</v>
      </c>
      <c r="C1158" t="s">
        <v>3</v>
      </c>
      <c r="D1158" s="201" t="s">
        <v>82</v>
      </c>
      <c r="E1158" t="str">
        <f t="shared" si="18"/>
        <v>ACTotal65-69</v>
      </c>
      <c r="F1158">
        <v>325</v>
      </c>
    </row>
    <row r="1159" spans="2:6" x14ac:dyDescent="0.2">
      <c r="B1159" t="s">
        <v>41</v>
      </c>
      <c r="C1159" t="s">
        <v>3</v>
      </c>
      <c r="D1159" s="201" t="s">
        <v>19</v>
      </c>
      <c r="E1159" t="str">
        <f t="shared" si="18"/>
        <v>ACTotal70-74</v>
      </c>
      <c r="F1159">
        <v>338</v>
      </c>
    </row>
    <row r="1160" spans="2:6" x14ac:dyDescent="0.2">
      <c r="B1160" t="s">
        <v>41</v>
      </c>
      <c r="C1160" t="s">
        <v>3</v>
      </c>
      <c r="D1160" s="201" t="s">
        <v>20</v>
      </c>
      <c r="E1160" t="str">
        <f t="shared" si="18"/>
        <v>ACTotal75-79</v>
      </c>
      <c r="F1160">
        <v>392</v>
      </c>
    </row>
    <row r="1161" spans="2:6" x14ac:dyDescent="0.2">
      <c r="B1161" t="s">
        <v>41</v>
      </c>
      <c r="C1161" t="s">
        <v>3</v>
      </c>
      <c r="D1161" s="201" t="s">
        <v>21</v>
      </c>
      <c r="E1161" t="str">
        <f t="shared" si="18"/>
        <v>ACTotal80-84</v>
      </c>
      <c r="F1161">
        <v>334</v>
      </c>
    </row>
    <row r="1162" spans="2:6" x14ac:dyDescent="0.2">
      <c r="B1162" t="s">
        <v>41</v>
      </c>
      <c r="C1162" t="s">
        <v>3</v>
      </c>
      <c r="D1162" s="201" t="s">
        <v>22</v>
      </c>
      <c r="E1162" t="str">
        <f t="shared" si="18"/>
        <v>ACTotal85-89</v>
      </c>
      <c r="F1162">
        <v>267</v>
      </c>
    </row>
    <row r="1163" spans="2:6" x14ac:dyDescent="0.2">
      <c r="B1163" t="s">
        <v>41</v>
      </c>
      <c r="C1163" t="s">
        <v>3</v>
      </c>
      <c r="D1163" s="201" t="s">
        <v>5</v>
      </c>
      <c r="E1163" t="str">
        <f t="shared" si="18"/>
        <v>ACTotal90+</v>
      </c>
      <c r="F1163">
        <v>314</v>
      </c>
    </row>
    <row r="1164" spans="2:6" x14ac:dyDescent="0.2">
      <c r="B1164" t="s">
        <v>57</v>
      </c>
      <c r="C1164" t="s">
        <v>3</v>
      </c>
      <c r="D1164" s="201">
        <v>0</v>
      </c>
      <c r="E1164" t="str">
        <f t="shared" si="18"/>
        <v>ALTotal0</v>
      </c>
      <c r="F1164">
        <v>653</v>
      </c>
    </row>
    <row r="1165" spans="2:6" x14ac:dyDescent="0.2">
      <c r="B1165" t="s">
        <v>57</v>
      </c>
      <c r="C1165" t="s">
        <v>3</v>
      </c>
      <c r="D1165" s="232" t="s">
        <v>107</v>
      </c>
      <c r="E1165" t="str">
        <f t="shared" si="18"/>
        <v>ALTotal01-04</v>
      </c>
      <c r="F1165">
        <v>122</v>
      </c>
    </row>
    <row r="1166" spans="2:6" x14ac:dyDescent="0.2">
      <c r="B1166" t="s">
        <v>57</v>
      </c>
      <c r="C1166" t="s">
        <v>3</v>
      </c>
      <c r="D1166" s="232" t="s">
        <v>106</v>
      </c>
      <c r="E1166" t="str">
        <f t="shared" si="18"/>
        <v>ALTotal05-09</v>
      </c>
      <c r="F1166">
        <v>73</v>
      </c>
    </row>
    <row r="1167" spans="2:6" x14ac:dyDescent="0.2">
      <c r="B1167" t="s">
        <v>57</v>
      </c>
      <c r="C1167" t="s">
        <v>3</v>
      </c>
      <c r="D1167" s="232" t="s">
        <v>71</v>
      </c>
      <c r="E1167" t="str">
        <f t="shared" si="18"/>
        <v>ALTotal10-14</v>
      </c>
      <c r="F1167">
        <v>94</v>
      </c>
    </row>
    <row r="1168" spans="2:6" x14ac:dyDescent="0.2">
      <c r="B1168" t="s">
        <v>57</v>
      </c>
      <c r="C1168" t="s">
        <v>3</v>
      </c>
      <c r="D1168" s="201" t="s">
        <v>72</v>
      </c>
      <c r="E1168" t="str">
        <f t="shared" si="18"/>
        <v>ALTotal15-19</v>
      </c>
      <c r="F1168">
        <v>381</v>
      </c>
    </row>
    <row r="1169" spans="2:6" x14ac:dyDescent="0.2">
      <c r="B1169" t="s">
        <v>57</v>
      </c>
      <c r="C1169" t="s">
        <v>3</v>
      </c>
      <c r="D1169" s="201" t="s">
        <v>73</v>
      </c>
      <c r="E1169" t="str">
        <f t="shared" si="18"/>
        <v>ALTotal20-24</v>
      </c>
      <c r="F1169">
        <v>542</v>
      </c>
    </row>
    <row r="1170" spans="2:6" x14ac:dyDescent="0.2">
      <c r="B1170" t="s">
        <v>57</v>
      </c>
      <c r="C1170" t="s">
        <v>3</v>
      </c>
      <c r="D1170" s="201" t="s">
        <v>74</v>
      </c>
      <c r="E1170" t="str">
        <f t="shared" si="18"/>
        <v>ALTotal25-29</v>
      </c>
      <c r="F1170">
        <v>440</v>
      </c>
    </row>
    <row r="1171" spans="2:6" x14ac:dyDescent="0.2">
      <c r="B1171" t="s">
        <v>57</v>
      </c>
      <c r="C1171" t="s">
        <v>3</v>
      </c>
      <c r="D1171" s="201" t="s">
        <v>75</v>
      </c>
      <c r="E1171" t="str">
        <f t="shared" si="18"/>
        <v>ALTotal30-34</v>
      </c>
      <c r="F1171">
        <v>453</v>
      </c>
    </row>
    <row r="1172" spans="2:6" x14ac:dyDescent="0.2">
      <c r="B1172" t="s">
        <v>57</v>
      </c>
      <c r="C1172" t="s">
        <v>3</v>
      </c>
      <c r="D1172" s="201" t="s">
        <v>76</v>
      </c>
      <c r="E1172" t="str">
        <f t="shared" si="18"/>
        <v>ALTotal35-39</v>
      </c>
      <c r="F1172">
        <v>558</v>
      </c>
    </row>
    <row r="1173" spans="2:6" x14ac:dyDescent="0.2">
      <c r="B1173" t="s">
        <v>57</v>
      </c>
      <c r="C1173" t="s">
        <v>3</v>
      </c>
      <c r="D1173" s="201" t="s">
        <v>77</v>
      </c>
      <c r="E1173" t="str">
        <f t="shared" si="18"/>
        <v>ALTotal40-44</v>
      </c>
      <c r="F1173">
        <v>677</v>
      </c>
    </row>
    <row r="1174" spans="2:6" x14ac:dyDescent="0.2">
      <c r="B1174" t="s">
        <v>57</v>
      </c>
      <c r="C1174" t="s">
        <v>3</v>
      </c>
      <c r="D1174" s="201" t="s">
        <v>78</v>
      </c>
      <c r="E1174" t="str">
        <f t="shared" si="18"/>
        <v>ALTotal45-49</v>
      </c>
      <c r="F1174">
        <v>821</v>
      </c>
    </row>
    <row r="1175" spans="2:6" x14ac:dyDescent="0.2">
      <c r="B1175" t="s">
        <v>57</v>
      </c>
      <c r="C1175" t="s">
        <v>3</v>
      </c>
      <c r="D1175" s="201" t="s">
        <v>79</v>
      </c>
      <c r="E1175" t="str">
        <f t="shared" si="18"/>
        <v>ALTotal50-54</v>
      </c>
      <c r="F1175">
        <v>1120</v>
      </c>
    </row>
    <row r="1176" spans="2:6" x14ac:dyDescent="0.2">
      <c r="B1176" t="s">
        <v>57</v>
      </c>
      <c r="C1176" t="s">
        <v>3</v>
      </c>
      <c r="D1176" s="201" t="s">
        <v>80</v>
      </c>
      <c r="E1176" t="str">
        <f t="shared" si="18"/>
        <v>ALTotal55-59</v>
      </c>
      <c r="F1176">
        <v>1320</v>
      </c>
    </row>
    <row r="1177" spans="2:6" x14ac:dyDescent="0.2">
      <c r="B1177" t="s">
        <v>57</v>
      </c>
      <c r="C1177" t="s">
        <v>3</v>
      </c>
      <c r="D1177" s="201" t="s">
        <v>81</v>
      </c>
      <c r="E1177" t="str">
        <f t="shared" si="18"/>
        <v>ALTotal60-64</v>
      </c>
      <c r="F1177">
        <v>1579</v>
      </c>
    </row>
    <row r="1178" spans="2:6" x14ac:dyDescent="0.2">
      <c r="B1178" t="s">
        <v>57</v>
      </c>
      <c r="C1178" t="s">
        <v>3</v>
      </c>
      <c r="D1178" s="201" t="s">
        <v>82</v>
      </c>
      <c r="E1178" t="str">
        <f t="shared" si="18"/>
        <v>ALTotal65-69</v>
      </c>
      <c r="F1178">
        <v>1916</v>
      </c>
    </row>
    <row r="1179" spans="2:6" x14ac:dyDescent="0.2">
      <c r="B1179" t="s">
        <v>57</v>
      </c>
      <c r="C1179" t="s">
        <v>3</v>
      </c>
      <c r="D1179" s="201" t="s">
        <v>19</v>
      </c>
      <c r="E1179" t="str">
        <f t="shared" si="18"/>
        <v>ALTotal70-74</v>
      </c>
      <c r="F1179">
        <v>2085</v>
      </c>
    </row>
    <row r="1180" spans="2:6" x14ac:dyDescent="0.2">
      <c r="B1180" t="s">
        <v>57</v>
      </c>
      <c r="C1180" t="s">
        <v>3</v>
      </c>
      <c r="D1180" s="201" t="s">
        <v>20</v>
      </c>
      <c r="E1180" t="str">
        <f t="shared" si="18"/>
        <v>ALTotal75-79</v>
      </c>
      <c r="F1180">
        <v>2120</v>
      </c>
    </row>
    <row r="1181" spans="2:6" x14ac:dyDescent="0.2">
      <c r="B1181" t="s">
        <v>57</v>
      </c>
      <c r="C1181" t="s">
        <v>3</v>
      </c>
      <c r="D1181" s="201" t="s">
        <v>21</v>
      </c>
      <c r="E1181" t="str">
        <f t="shared" si="18"/>
        <v>ALTotal80-84</v>
      </c>
      <c r="F1181">
        <v>2029</v>
      </c>
    </row>
    <row r="1182" spans="2:6" x14ac:dyDescent="0.2">
      <c r="B1182" t="s">
        <v>57</v>
      </c>
      <c r="C1182" t="s">
        <v>3</v>
      </c>
      <c r="D1182" s="201" t="s">
        <v>22</v>
      </c>
      <c r="E1182" t="str">
        <f t="shared" si="18"/>
        <v>ALTotal85-89</v>
      </c>
      <c r="F1182">
        <v>1640</v>
      </c>
    </row>
    <row r="1183" spans="2:6" x14ac:dyDescent="0.2">
      <c r="B1183" t="s">
        <v>57</v>
      </c>
      <c r="C1183" t="s">
        <v>3</v>
      </c>
      <c r="D1183" s="201" t="s">
        <v>5</v>
      </c>
      <c r="E1183" t="str">
        <f t="shared" si="18"/>
        <v>ALTotal90+</v>
      </c>
      <c r="F1183">
        <v>1629</v>
      </c>
    </row>
    <row r="1184" spans="2:6" x14ac:dyDescent="0.2">
      <c r="B1184" t="s">
        <v>42</v>
      </c>
      <c r="C1184" t="s">
        <v>3</v>
      </c>
      <c r="D1184" s="201">
        <v>0</v>
      </c>
      <c r="E1184" t="str">
        <f t="shared" si="18"/>
        <v>AMTotal0</v>
      </c>
      <c r="F1184">
        <v>1232</v>
      </c>
    </row>
    <row r="1185" spans="2:6" x14ac:dyDescent="0.2">
      <c r="B1185" t="s">
        <v>42</v>
      </c>
      <c r="C1185" t="s">
        <v>3</v>
      </c>
      <c r="D1185" s="232" t="s">
        <v>107</v>
      </c>
      <c r="E1185" t="str">
        <f t="shared" si="18"/>
        <v>AMTotal01-04</v>
      </c>
      <c r="F1185">
        <v>242</v>
      </c>
    </row>
    <row r="1186" spans="2:6" x14ac:dyDescent="0.2">
      <c r="B1186" t="s">
        <v>42</v>
      </c>
      <c r="C1186" t="s">
        <v>3</v>
      </c>
      <c r="D1186" s="232" t="s">
        <v>106</v>
      </c>
      <c r="E1186" t="str">
        <f t="shared" si="18"/>
        <v>AMTotal05-09</v>
      </c>
      <c r="F1186">
        <v>110</v>
      </c>
    </row>
    <row r="1187" spans="2:6" x14ac:dyDescent="0.2">
      <c r="B1187" t="s">
        <v>42</v>
      </c>
      <c r="C1187" t="s">
        <v>3</v>
      </c>
      <c r="D1187" s="232" t="s">
        <v>71</v>
      </c>
      <c r="E1187" t="str">
        <f t="shared" si="18"/>
        <v>AMTotal10-14</v>
      </c>
      <c r="F1187">
        <v>157</v>
      </c>
    </row>
    <row r="1188" spans="2:6" x14ac:dyDescent="0.2">
      <c r="B1188" t="s">
        <v>42</v>
      </c>
      <c r="C1188" t="s">
        <v>3</v>
      </c>
      <c r="D1188" s="201" t="s">
        <v>72</v>
      </c>
      <c r="E1188" t="str">
        <f t="shared" si="18"/>
        <v>AMTotal15-19</v>
      </c>
      <c r="F1188">
        <v>507</v>
      </c>
    </row>
    <row r="1189" spans="2:6" x14ac:dyDescent="0.2">
      <c r="B1189" t="s">
        <v>42</v>
      </c>
      <c r="C1189" t="s">
        <v>3</v>
      </c>
      <c r="D1189" s="201" t="s">
        <v>73</v>
      </c>
      <c r="E1189" t="str">
        <f t="shared" si="18"/>
        <v>AMTotal20-24</v>
      </c>
      <c r="F1189">
        <v>754</v>
      </c>
    </row>
    <row r="1190" spans="2:6" x14ac:dyDescent="0.2">
      <c r="B1190" t="s">
        <v>42</v>
      </c>
      <c r="C1190" t="s">
        <v>3</v>
      </c>
      <c r="D1190" s="201" t="s">
        <v>74</v>
      </c>
      <c r="E1190" t="str">
        <f t="shared" si="18"/>
        <v>AMTotal25-29</v>
      </c>
      <c r="F1190">
        <v>715</v>
      </c>
    </row>
    <row r="1191" spans="2:6" x14ac:dyDescent="0.2">
      <c r="B1191" t="s">
        <v>42</v>
      </c>
      <c r="C1191" t="s">
        <v>3</v>
      </c>
      <c r="D1191" s="201" t="s">
        <v>75</v>
      </c>
      <c r="E1191" t="str">
        <f t="shared" si="18"/>
        <v>AMTotal30-34</v>
      </c>
      <c r="F1191">
        <v>643</v>
      </c>
    </row>
    <row r="1192" spans="2:6" x14ac:dyDescent="0.2">
      <c r="B1192" t="s">
        <v>42</v>
      </c>
      <c r="C1192" t="s">
        <v>3</v>
      </c>
      <c r="D1192" s="201" t="s">
        <v>76</v>
      </c>
      <c r="E1192" t="str">
        <f t="shared" si="18"/>
        <v>AMTotal35-39</v>
      </c>
      <c r="F1192">
        <v>648</v>
      </c>
    </row>
    <row r="1193" spans="2:6" x14ac:dyDescent="0.2">
      <c r="B1193" t="s">
        <v>42</v>
      </c>
      <c r="C1193" t="s">
        <v>3</v>
      </c>
      <c r="D1193" s="201" t="s">
        <v>77</v>
      </c>
      <c r="E1193" t="str">
        <f t="shared" si="18"/>
        <v>AMTotal40-44</v>
      </c>
      <c r="F1193">
        <v>728</v>
      </c>
    </row>
    <row r="1194" spans="2:6" x14ac:dyDescent="0.2">
      <c r="B1194" t="s">
        <v>42</v>
      </c>
      <c r="C1194" t="s">
        <v>3</v>
      </c>
      <c r="D1194" s="201" t="s">
        <v>78</v>
      </c>
      <c r="E1194" t="str">
        <f t="shared" si="18"/>
        <v>AMTotal45-49</v>
      </c>
      <c r="F1194">
        <v>745</v>
      </c>
    </row>
    <row r="1195" spans="2:6" x14ac:dyDescent="0.2">
      <c r="B1195" t="s">
        <v>42</v>
      </c>
      <c r="C1195" t="s">
        <v>3</v>
      </c>
      <c r="D1195" s="201" t="s">
        <v>79</v>
      </c>
      <c r="E1195" t="str">
        <f t="shared" si="18"/>
        <v>AMTotal50-54</v>
      </c>
      <c r="F1195">
        <v>875</v>
      </c>
    </row>
    <row r="1196" spans="2:6" x14ac:dyDescent="0.2">
      <c r="B1196" t="s">
        <v>42</v>
      </c>
      <c r="C1196" t="s">
        <v>3</v>
      </c>
      <c r="D1196" s="201" t="s">
        <v>80</v>
      </c>
      <c r="E1196" t="str">
        <f t="shared" si="18"/>
        <v>AMTotal55-59</v>
      </c>
      <c r="F1196">
        <v>1105</v>
      </c>
    </row>
    <row r="1197" spans="2:6" x14ac:dyDescent="0.2">
      <c r="B1197" t="s">
        <v>42</v>
      </c>
      <c r="C1197" t="s">
        <v>3</v>
      </c>
      <c r="D1197" s="201" t="s">
        <v>81</v>
      </c>
      <c r="E1197" t="str">
        <f t="shared" si="18"/>
        <v>AMTotal60-64</v>
      </c>
      <c r="F1197">
        <v>1305</v>
      </c>
    </row>
    <row r="1198" spans="2:6" x14ac:dyDescent="0.2">
      <c r="B1198" t="s">
        <v>42</v>
      </c>
      <c r="C1198" t="s">
        <v>3</v>
      </c>
      <c r="D1198" s="201" t="s">
        <v>82</v>
      </c>
      <c r="E1198" t="str">
        <f t="shared" si="18"/>
        <v>AMTotal65-69</v>
      </c>
      <c r="F1198">
        <v>1507</v>
      </c>
    </row>
    <row r="1199" spans="2:6" x14ac:dyDescent="0.2">
      <c r="B1199" t="s">
        <v>42</v>
      </c>
      <c r="C1199" t="s">
        <v>3</v>
      </c>
      <c r="D1199" s="201" t="s">
        <v>19</v>
      </c>
      <c r="E1199" t="str">
        <f t="shared" si="18"/>
        <v>AMTotal70-74</v>
      </c>
      <c r="F1199">
        <v>1518</v>
      </c>
    </row>
    <row r="1200" spans="2:6" x14ac:dyDescent="0.2">
      <c r="B1200" t="s">
        <v>42</v>
      </c>
      <c r="C1200" t="s">
        <v>3</v>
      </c>
      <c r="D1200" s="201" t="s">
        <v>20</v>
      </c>
      <c r="E1200" t="str">
        <f t="shared" si="18"/>
        <v>AMTotal75-79</v>
      </c>
      <c r="F1200">
        <v>1573</v>
      </c>
    </row>
    <row r="1201" spans="2:6" x14ac:dyDescent="0.2">
      <c r="B1201" t="s">
        <v>42</v>
      </c>
      <c r="C1201" t="s">
        <v>3</v>
      </c>
      <c r="D1201" s="201" t="s">
        <v>21</v>
      </c>
      <c r="E1201" t="str">
        <f t="shared" si="18"/>
        <v>AMTotal80-84</v>
      </c>
      <c r="F1201">
        <v>1508</v>
      </c>
    </row>
    <row r="1202" spans="2:6" x14ac:dyDescent="0.2">
      <c r="B1202" t="s">
        <v>42</v>
      </c>
      <c r="C1202" t="s">
        <v>3</v>
      </c>
      <c r="D1202" s="201" t="s">
        <v>22</v>
      </c>
      <c r="E1202" t="str">
        <f t="shared" si="18"/>
        <v>AMTotal85-89</v>
      </c>
      <c r="F1202">
        <v>1161</v>
      </c>
    </row>
    <row r="1203" spans="2:6" x14ac:dyDescent="0.2">
      <c r="B1203" t="s">
        <v>42</v>
      </c>
      <c r="C1203" t="s">
        <v>3</v>
      </c>
      <c r="D1203" s="201" t="s">
        <v>5</v>
      </c>
      <c r="E1203" t="str">
        <f t="shared" si="18"/>
        <v>AMTotal90+</v>
      </c>
      <c r="F1203">
        <v>1222</v>
      </c>
    </row>
    <row r="1204" spans="2:6" x14ac:dyDescent="0.2">
      <c r="B1204" t="s">
        <v>45</v>
      </c>
      <c r="C1204" t="s">
        <v>3</v>
      </c>
      <c r="D1204" s="201">
        <v>0</v>
      </c>
      <c r="E1204" t="str">
        <f t="shared" si="18"/>
        <v>APTotal0</v>
      </c>
      <c r="F1204">
        <v>288</v>
      </c>
    </row>
    <row r="1205" spans="2:6" x14ac:dyDescent="0.2">
      <c r="B1205" t="s">
        <v>45</v>
      </c>
      <c r="C1205" t="s">
        <v>3</v>
      </c>
      <c r="D1205" s="232" t="s">
        <v>107</v>
      </c>
      <c r="E1205" t="str">
        <f t="shared" si="18"/>
        <v>APTotal01-04</v>
      </c>
      <c r="F1205">
        <v>58</v>
      </c>
    </row>
    <row r="1206" spans="2:6" x14ac:dyDescent="0.2">
      <c r="B1206" t="s">
        <v>45</v>
      </c>
      <c r="C1206" t="s">
        <v>3</v>
      </c>
      <c r="D1206" s="232" t="s">
        <v>106</v>
      </c>
      <c r="E1206" t="str">
        <f t="shared" si="18"/>
        <v>APTotal05-09</v>
      </c>
      <c r="F1206">
        <v>29</v>
      </c>
    </row>
    <row r="1207" spans="2:6" x14ac:dyDescent="0.2">
      <c r="B1207" t="s">
        <v>45</v>
      </c>
      <c r="C1207" t="s">
        <v>3</v>
      </c>
      <c r="D1207" s="232" t="s">
        <v>71</v>
      </c>
      <c r="E1207" t="str">
        <f t="shared" si="18"/>
        <v>APTotal10-14</v>
      </c>
      <c r="F1207">
        <v>31</v>
      </c>
    </row>
    <row r="1208" spans="2:6" x14ac:dyDescent="0.2">
      <c r="B1208" t="s">
        <v>45</v>
      </c>
      <c r="C1208" t="s">
        <v>3</v>
      </c>
      <c r="D1208" s="201" t="s">
        <v>72</v>
      </c>
      <c r="E1208" t="str">
        <f t="shared" si="18"/>
        <v>APTotal15-19</v>
      </c>
      <c r="F1208">
        <v>156</v>
      </c>
    </row>
    <row r="1209" spans="2:6" x14ac:dyDescent="0.2">
      <c r="B1209" t="s">
        <v>45</v>
      </c>
      <c r="C1209" t="s">
        <v>3</v>
      </c>
      <c r="D1209" s="201" t="s">
        <v>73</v>
      </c>
      <c r="E1209" t="str">
        <f t="shared" si="18"/>
        <v>APTotal20-24</v>
      </c>
      <c r="F1209">
        <v>183</v>
      </c>
    </row>
    <row r="1210" spans="2:6" x14ac:dyDescent="0.2">
      <c r="B1210" t="s">
        <v>45</v>
      </c>
      <c r="C1210" t="s">
        <v>3</v>
      </c>
      <c r="D1210" s="201" t="s">
        <v>74</v>
      </c>
      <c r="E1210" t="str">
        <f t="shared" si="18"/>
        <v>APTotal25-29</v>
      </c>
      <c r="F1210">
        <v>120</v>
      </c>
    </row>
    <row r="1211" spans="2:6" x14ac:dyDescent="0.2">
      <c r="B1211" t="s">
        <v>45</v>
      </c>
      <c r="C1211" t="s">
        <v>3</v>
      </c>
      <c r="D1211" s="201" t="s">
        <v>75</v>
      </c>
      <c r="E1211" t="str">
        <f t="shared" si="18"/>
        <v>APTotal30-34</v>
      </c>
      <c r="F1211">
        <v>115</v>
      </c>
    </row>
    <row r="1212" spans="2:6" x14ac:dyDescent="0.2">
      <c r="B1212" t="s">
        <v>45</v>
      </c>
      <c r="C1212" t="s">
        <v>3</v>
      </c>
      <c r="D1212" s="201" t="s">
        <v>76</v>
      </c>
      <c r="E1212" t="str">
        <f t="shared" si="18"/>
        <v>APTotal35-39</v>
      </c>
      <c r="F1212">
        <v>111</v>
      </c>
    </row>
    <row r="1213" spans="2:6" x14ac:dyDescent="0.2">
      <c r="B1213" t="s">
        <v>45</v>
      </c>
      <c r="C1213" t="s">
        <v>3</v>
      </c>
      <c r="D1213" s="201" t="s">
        <v>77</v>
      </c>
      <c r="E1213" t="str">
        <f t="shared" si="18"/>
        <v>APTotal40-44</v>
      </c>
      <c r="F1213">
        <v>132</v>
      </c>
    </row>
    <row r="1214" spans="2:6" x14ac:dyDescent="0.2">
      <c r="B1214" t="s">
        <v>45</v>
      </c>
      <c r="C1214" t="s">
        <v>3</v>
      </c>
      <c r="D1214" s="201" t="s">
        <v>78</v>
      </c>
      <c r="E1214" t="str">
        <f t="shared" si="18"/>
        <v>APTotal45-49</v>
      </c>
      <c r="F1214">
        <v>144</v>
      </c>
    </row>
    <row r="1215" spans="2:6" x14ac:dyDescent="0.2">
      <c r="B1215" t="s">
        <v>45</v>
      </c>
      <c r="C1215" t="s">
        <v>3</v>
      </c>
      <c r="D1215" s="201" t="s">
        <v>79</v>
      </c>
      <c r="E1215" t="str">
        <f t="shared" si="18"/>
        <v>APTotal50-54</v>
      </c>
      <c r="F1215">
        <v>181</v>
      </c>
    </row>
    <row r="1216" spans="2:6" x14ac:dyDescent="0.2">
      <c r="B1216" t="s">
        <v>45</v>
      </c>
      <c r="C1216" t="s">
        <v>3</v>
      </c>
      <c r="D1216" s="201" t="s">
        <v>80</v>
      </c>
      <c r="E1216" t="str">
        <f t="shared" si="18"/>
        <v>APTotal55-59</v>
      </c>
      <c r="F1216">
        <v>221</v>
      </c>
    </row>
    <row r="1217" spans="2:6" x14ac:dyDescent="0.2">
      <c r="B1217" t="s">
        <v>45</v>
      </c>
      <c r="C1217" t="s">
        <v>3</v>
      </c>
      <c r="D1217" s="201" t="s">
        <v>81</v>
      </c>
      <c r="E1217" t="str">
        <f t="shared" si="18"/>
        <v>APTotal60-64</v>
      </c>
      <c r="F1217">
        <v>255</v>
      </c>
    </row>
    <row r="1218" spans="2:6" x14ac:dyDescent="0.2">
      <c r="B1218" t="s">
        <v>45</v>
      </c>
      <c r="C1218" t="s">
        <v>3</v>
      </c>
      <c r="D1218" s="201" t="s">
        <v>82</v>
      </c>
      <c r="E1218" t="str">
        <f t="shared" si="18"/>
        <v>APTotal65-69</v>
      </c>
      <c r="F1218">
        <v>266</v>
      </c>
    </row>
    <row r="1219" spans="2:6" x14ac:dyDescent="0.2">
      <c r="B1219" t="s">
        <v>45</v>
      </c>
      <c r="C1219" t="s">
        <v>3</v>
      </c>
      <c r="D1219" s="201" t="s">
        <v>19</v>
      </c>
      <c r="E1219" t="str">
        <f t="shared" si="18"/>
        <v>APTotal70-74</v>
      </c>
      <c r="F1219">
        <v>273</v>
      </c>
    </row>
    <row r="1220" spans="2:6" x14ac:dyDescent="0.2">
      <c r="B1220" t="s">
        <v>45</v>
      </c>
      <c r="C1220" t="s">
        <v>3</v>
      </c>
      <c r="D1220" s="201" t="s">
        <v>20</v>
      </c>
      <c r="E1220" t="str">
        <f t="shared" ref="E1220:E1283" si="19">_xlfn.CONCAT(B1220,C1220,D1220)</f>
        <v>APTotal75-79</v>
      </c>
      <c r="F1220">
        <v>269</v>
      </c>
    </row>
    <row r="1221" spans="2:6" x14ac:dyDescent="0.2">
      <c r="B1221" t="s">
        <v>45</v>
      </c>
      <c r="C1221" t="s">
        <v>3</v>
      </c>
      <c r="D1221" s="201" t="s">
        <v>21</v>
      </c>
      <c r="E1221" t="str">
        <f t="shared" si="19"/>
        <v>APTotal80-84</v>
      </c>
      <c r="F1221">
        <v>248</v>
      </c>
    </row>
    <row r="1222" spans="2:6" x14ac:dyDescent="0.2">
      <c r="B1222" t="s">
        <v>45</v>
      </c>
      <c r="C1222" t="s">
        <v>3</v>
      </c>
      <c r="D1222" s="201" t="s">
        <v>22</v>
      </c>
      <c r="E1222" t="str">
        <f t="shared" si="19"/>
        <v>APTotal85-89</v>
      </c>
      <c r="F1222">
        <v>213</v>
      </c>
    </row>
    <row r="1223" spans="2:6" x14ac:dyDescent="0.2">
      <c r="B1223" t="s">
        <v>45</v>
      </c>
      <c r="C1223" t="s">
        <v>3</v>
      </c>
      <c r="D1223" s="201" t="s">
        <v>5</v>
      </c>
      <c r="E1223" t="str">
        <f t="shared" si="19"/>
        <v>APTotal90+</v>
      </c>
      <c r="F1223">
        <v>212</v>
      </c>
    </row>
    <row r="1224" spans="2:6" x14ac:dyDescent="0.2">
      <c r="B1224" t="s">
        <v>58</v>
      </c>
      <c r="C1224" t="s">
        <v>3</v>
      </c>
      <c r="D1224" s="201">
        <v>0</v>
      </c>
      <c r="E1224" t="str">
        <f t="shared" si="19"/>
        <v>BATotal0</v>
      </c>
      <c r="F1224">
        <v>2935</v>
      </c>
    </row>
    <row r="1225" spans="2:6" x14ac:dyDescent="0.2">
      <c r="B1225" t="s">
        <v>58</v>
      </c>
      <c r="C1225" t="s">
        <v>3</v>
      </c>
      <c r="D1225" s="232" t="s">
        <v>107</v>
      </c>
      <c r="E1225" t="str">
        <f t="shared" si="19"/>
        <v>BATotal01-04</v>
      </c>
      <c r="F1225">
        <v>410</v>
      </c>
    </row>
    <row r="1226" spans="2:6" x14ac:dyDescent="0.2">
      <c r="B1226" t="s">
        <v>58</v>
      </c>
      <c r="C1226" t="s">
        <v>3</v>
      </c>
      <c r="D1226" s="232" t="s">
        <v>106</v>
      </c>
      <c r="E1226" t="str">
        <f t="shared" si="19"/>
        <v>BATotal05-09</v>
      </c>
      <c r="F1226">
        <v>251</v>
      </c>
    </row>
    <row r="1227" spans="2:6" x14ac:dyDescent="0.2">
      <c r="B1227" t="s">
        <v>58</v>
      </c>
      <c r="C1227" t="s">
        <v>3</v>
      </c>
      <c r="D1227" s="232" t="s">
        <v>71</v>
      </c>
      <c r="E1227" t="str">
        <f t="shared" si="19"/>
        <v>BATotal10-14</v>
      </c>
      <c r="F1227">
        <v>378</v>
      </c>
    </row>
    <row r="1228" spans="2:6" x14ac:dyDescent="0.2">
      <c r="B1228" t="s">
        <v>58</v>
      </c>
      <c r="C1228" t="s">
        <v>3</v>
      </c>
      <c r="D1228" s="201" t="s">
        <v>72</v>
      </c>
      <c r="E1228" t="str">
        <f t="shared" si="19"/>
        <v>BATotal15-19</v>
      </c>
      <c r="F1228">
        <v>1830</v>
      </c>
    </row>
    <row r="1229" spans="2:6" x14ac:dyDescent="0.2">
      <c r="B1229" t="s">
        <v>58</v>
      </c>
      <c r="C1229" t="s">
        <v>3</v>
      </c>
      <c r="D1229" s="201" t="s">
        <v>73</v>
      </c>
      <c r="E1229" t="str">
        <f t="shared" si="19"/>
        <v>BATotal20-24</v>
      </c>
      <c r="F1229">
        <v>2669</v>
      </c>
    </row>
    <row r="1230" spans="2:6" x14ac:dyDescent="0.2">
      <c r="B1230" t="s">
        <v>58</v>
      </c>
      <c r="C1230" t="s">
        <v>3</v>
      </c>
      <c r="D1230" s="201" t="s">
        <v>74</v>
      </c>
      <c r="E1230" t="str">
        <f t="shared" si="19"/>
        <v>BATotal25-29</v>
      </c>
      <c r="F1230">
        <v>2238</v>
      </c>
    </row>
    <row r="1231" spans="2:6" x14ac:dyDescent="0.2">
      <c r="B1231" t="s">
        <v>58</v>
      </c>
      <c r="C1231" t="s">
        <v>3</v>
      </c>
      <c r="D1231" s="201" t="s">
        <v>75</v>
      </c>
      <c r="E1231" t="str">
        <f t="shared" si="19"/>
        <v>BATotal30-34</v>
      </c>
      <c r="F1231">
        <v>2414</v>
      </c>
    </row>
    <row r="1232" spans="2:6" x14ac:dyDescent="0.2">
      <c r="B1232" t="s">
        <v>58</v>
      </c>
      <c r="C1232" t="s">
        <v>3</v>
      </c>
      <c r="D1232" s="201" t="s">
        <v>76</v>
      </c>
      <c r="E1232" t="str">
        <f t="shared" si="19"/>
        <v>BATotal35-39</v>
      </c>
      <c r="F1232">
        <v>2829</v>
      </c>
    </row>
    <row r="1233" spans="2:6" x14ac:dyDescent="0.2">
      <c r="B1233" t="s">
        <v>58</v>
      </c>
      <c r="C1233" t="s">
        <v>3</v>
      </c>
      <c r="D1233" s="201" t="s">
        <v>77</v>
      </c>
      <c r="E1233" t="str">
        <f t="shared" si="19"/>
        <v>BATotal40-44</v>
      </c>
      <c r="F1233">
        <v>3234</v>
      </c>
    </row>
    <row r="1234" spans="2:6" x14ac:dyDescent="0.2">
      <c r="B1234" t="s">
        <v>58</v>
      </c>
      <c r="C1234" t="s">
        <v>3</v>
      </c>
      <c r="D1234" s="201" t="s">
        <v>78</v>
      </c>
      <c r="E1234" t="str">
        <f t="shared" si="19"/>
        <v>BATotal45-49</v>
      </c>
      <c r="F1234">
        <v>3571</v>
      </c>
    </row>
    <row r="1235" spans="2:6" x14ac:dyDescent="0.2">
      <c r="B1235" t="s">
        <v>58</v>
      </c>
      <c r="C1235" t="s">
        <v>3</v>
      </c>
      <c r="D1235" s="201" t="s">
        <v>79</v>
      </c>
      <c r="E1235" t="str">
        <f t="shared" si="19"/>
        <v>BATotal50-54</v>
      </c>
      <c r="F1235">
        <v>4758</v>
      </c>
    </row>
    <row r="1236" spans="2:6" x14ac:dyDescent="0.2">
      <c r="B1236" t="s">
        <v>58</v>
      </c>
      <c r="C1236" t="s">
        <v>3</v>
      </c>
      <c r="D1236" s="201" t="s">
        <v>80</v>
      </c>
      <c r="E1236" t="str">
        <f t="shared" si="19"/>
        <v>BATotal55-59</v>
      </c>
      <c r="F1236">
        <v>5729</v>
      </c>
    </row>
    <row r="1237" spans="2:6" x14ac:dyDescent="0.2">
      <c r="B1237" t="s">
        <v>58</v>
      </c>
      <c r="C1237" t="s">
        <v>3</v>
      </c>
      <c r="D1237" s="201" t="s">
        <v>81</v>
      </c>
      <c r="E1237" t="str">
        <f t="shared" si="19"/>
        <v>BATotal60-64</v>
      </c>
      <c r="F1237">
        <v>6841</v>
      </c>
    </row>
    <row r="1238" spans="2:6" x14ac:dyDescent="0.2">
      <c r="B1238" t="s">
        <v>58</v>
      </c>
      <c r="C1238" t="s">
        <v>3</v>
      </c>
      <c r="D1238" s="201" t="s">
        <v>82</v>
      </c>
      <c r="E1238" t="str">
        <f t="shared" si="19"/>
        <v>BATotal65-69</v>
      </c>
      <c r="F1238">
        <v>7675</v>
      </c>
    </row>
    <row r="1239" spans="2:6" x14ac:dyDescent="0.2">
      <c r="B1239" t="s">
        <v>58</v>
      </c>
      <c r="C1239" t="s">
        <v>3</v>
      </c>
      <c r="D1239" s="201" t="s">
        <v>19</v>
      </c>
      <c r="E1239" t="str">
        <f t="shared" si="19"/>
        <v>BATotal70-74</v>
      </c>
      <c r="F1239">
        <v>8237</v>
      </c>
    </row>
    <row r="1240" spans="2:6" x14ac:dyDescent="0.2">
      <c r="B1240" t="s">
        <v>58</v>
      </c>
      <c r="C1240" t="s">
        <v>3</v>
      </c>
      <c r="D1240" s="201" t="s">
        <v>20</v>
      </c>
      <c r="E1240" t="str">
        <f t="shared" si="19"/>
        <v>BATotal75-79</v>
      </c>
      <c r="F1240">
        <v>9362</v>
      </c>
    </row>
    <row r="1241" spans="2:6" x14ac:dyDescent="0.2">
      <c r="B1241" t="s">
        <v>58</v>
      </c>
      <c r="C1241" t="s">
        <v>3</v>
      </c>
      <c r="D1241" s="201" t="s">
        <v>21</v>
      </c>
      <c r="E1241" t="str">
        <f t="shared" si="19"/>
        <v>BATotal80-84</v>
      </c>
      <c r="F1241">
        <v>9141</v>
      </c>
    </row>
    <row r="1242" spans="2:6" x14ac:dyDescent="0.2">
      <c r="B1242" t="s">
        <v>58</v>
      </c>
      <c r="C1242" t="s">
        <v>3</v>
      </c>
      <c r="D1242" s="201" t="s">
        <v>22</v>
      </c>
      <c r="E1242" t="str">
        <f t="shared" si="19"/>
        <v>BATotal85-89</v>
      </c>
      <c r="F1242">
        <v>8242</v>
      </c>
    </row>
    <row r="1243" spans="2:6" x14ac:dyDescent="0.2">
      <c r="B1243" t="s">
        <v>58</v>
      </c>
      <c r="C1243" t="s">
        <v>3</v>
      </c>
      <c r="D1243" s="201" t="s">
        <v>5</v>
      </c>
      <c r="E1243" t="str">
        <f t="shared" si="19"/>
        <v>BATotal90+</v>
      </c>
      <c r="F1243">
        <v>10296</v>
      </c>
    </row>
    <row r="1244" spans="2:6" x14ac:dyDescent="0.2">
      <c r="B1244" t="s">
        <v>53</v>
      </c>
      <c r="C1244" t="s">
        <v>3</v>
      </c>
      <c r="D1244" s="201">
        <v>0</v>
      </c>
      <c r="E1244" t="str">
        <f t="shared" si="19"/>
        <v>CETotal0</v>
      </c>
      <c r="F1244">
        <v>1569</v>
      </c>
    </row>
    <row r="1245" spans="2:6" x14ac:dyDescent="0.2">
      <c r="B1245" t="s">
        <v>53</v>
      </c>
      <c r="C1245" t="s">
        <v>3</v>
      </c>
      <c r="D1245" s="232" t="s">
        <v>107</v>
      </c>
      <c r="E1245" t="str">
        <f t="shared" si="19"/>
        <v>CETotal01-04</v>
      </c>
      <c r="F1245">
        <v>255</v>
      </c>
    </row>
    <row r="1246" spans="2:6" x14ac:dyDescent="0.2">
      <c r="B1246" t="s">
        <v>53</v>
      </c>
      <c r="C1246" t="s">
        <v>3</v>
      </c>
      <c r="D1246" s="232" t="s">
        <v>106</v>
      </c>
      <c r="E1246" t="str">
        <f t="shared" si="19"/>
        <v>CETotal05-09</v>
      </c>
      <c r="F1246">
        <v>179</v>
      </c>
    </row>
    <row r="1247" spans="2:6" x14ac:dyDescent="0.2">
      <c r="B1247" t="s">
        <v>53</v>
      </c>
      <c r="C1247" t="s">
        <v>3</v>
      </c>
      <c r="D1247" s="232" t="s">
        <v>71</v>
      </c>
      <c r="E1247" t="str">
        <f t="shared" si="19"/>
        <v>CETotal10-14</v>
      </c>
      <c r="F1247">
        <v>219</v>
      </c>
    </row>
    <row r="1248" spans="2:6" x14ac:dyDescent="0.2">
      <c r="B1248" t="s">
        <v>53</v>
      </c>
      <c r="C1248" t="s">
        <v>3</v>
      </c>
      <c r="D1248" s="201" t="s">
        <v>72</v>
      </c>
      <c r="E1248" t="str">
        <f t="shared" si="19"/>
        <v>CETotal15-19</v>
      </c>
      <c r="F1248">
        <v>809</v>
      </c>
    </row>
    <row r="1249" spans="2:6" x14ac:dyDescent="0.2">
      <c r="B1249" t="s">
        <v>53</v>
      </c>
      <c r="C1249" t="s">
        <v>3</v>
      </c>
      <c r="D1249" s="201" t="s">
        <v>73</v>
      </c>
      <c r="E1249" t="str">
        <f t="shared" si="19"/>
        <v>CETotal20-24</v>
      </c>
      <c r="F1249">
        <v>1207</v>
      </c>
    </row>
    <row r="1250" spans="2:6" x14ac:dyDescent="0.2">
      <c r="B1250" t="s">
        <v>53</v>
      </c>
      <c r="C1250" t="s">
        <v>3</v>
      </c>
      <c r="D1250" s="201" t="s">
        <v>74</v>
      </c>
      <c r="E1250" t="str">
        <f t="shared" si="19"/>
        <v>CETotal25-29</v>
      </c>
      <c r="F1250">
        <v>1119</v>
      </c>
    </row>
    <row r="1251" spans="2:6" x14ac:dyDescent="0.2">
      <c r="B1251" t="s">
        <v>53</v>
      </c>
      <c r="C1251" t="s">
        <v>3</v>
      </c>
      <c r="D1251" s="201" t="s">
        <v>75</v>
      </c>
      <c r="E1251" t="str">
        <f t="shared" si="19"/>
        <v>CETotal30-34</v>
      </c>
      <c r="F1251">
        <v>1314</v>
      </c>
    </row>
    <row r="1252" spans="2:6" x14ac:dyDescent="0.2">
      <c r="B1252" t="s">
        <v>53</v>
      </c>
      <c r="C1252" t="s">
        <v>3</v>
      </c>
      <c r="D1252" s="201" t="s">
        <v>76</v>
      </c>
      <c r="E1252" t="str">
        <f t="shared" si="19"/>
        <v>CETotal35-39</v>
      </c>
      <c r="F1252">
        <v>1452</v>
      </c>
    </row>
    <row r="1253" spans="2:6" x14ac:dyDescent="0.2">
      <c r="B1253" t="s">
        <v>53</v>
      </c>
      <c r="C1253" t="s">
        <v>3</v>
      </c>
      <c r="D1253" s="201" t="s">
        <v>77</v>
      </c>
      <c r="E1253" t="str">
        <f t="shared" si="19"/>
        <v>CETotal40-44</v>
      </c>
      <c r="F1253">
        <v>1679</v>
      </c>
    </row>
    <row r="1254" spans="2:6" x14ac:dyDescent="0.2">
      <c r="B1254" t="s">
        <v>53</v>
      </c>
      <c r="C1254" t="s">
        <v>3</v>
      </c>
      <c r="D1254" s="201" t="s">
        <v>78</v>
      </c>
      <c r="E1254" t="str">
        <f t="shared" si="19"/>
        <v>CETotal45-49</v>
      </c>
      <c r="F1254">
        <v>2048</v>
      </c>
    </row>
    <row r="1255" spans="2:6" x14ac:dyDescent="0.2">
      <c r="B1255" t="s">
        <v>53</v>
      </c>
      <c r="C1255" t="s">
        <v>3</v>
      </c>
      <c r="D1255" s="201" t="s">
        <v>79</v>
      </c>
      <c r="E1255" t="str">
        <f t="shared" si="19"/>
        <v>CETotal50-54</v>
      </c>
      <c r="F1255">
        <v>2682</v>
      </c>
    </row>
    <row r="1256" spans="2:6" x14ac:dyDescent="0.2">
      <c r="B1256" t="s">
        <v>53</v>
      </c>
      <c r="C1256" t="s">
        <v>3</v>
      </c>
      <c r="D1256" s="201" t="s">
        <v>80</v>
      </c>
      <c r="E1256" t="str">
        <f t="shared" si="19"/>
        <v>CETotal55-59</v>
      </c>
      <c r="F1256">
        <v>3214</v>
      </c>
    </row>
    <row r="1257" spans="2:6" x14ac:dyDescent="0.2">
      <c r="B1257" t="s">
        <v>53</v>
      </c>
      <c r="C1257" t="s">
        <v>3</v>
      </c>
      <c r="D1257" s="201" t="s">
        <v>81</v>
      </c>
      <c r="E1257" t="str">
        <f t="shared" si="19"/>
        <v>CETotal60-64</v>
      </c>
      <c r="F1257">
        <v>3734</v>
      </c>
    </row>
    <row r="1258" spans="2:6" x14ac:dyDescent="0.2">
      <c r="B1258" t="s">
        <v>53</v>
      </c>
      <c r="C1258" t="s">
        <v>3</v>
      </c>
      <c r="D1258" s="201" t="s">
        <v>82</v>
      </c>
      <c r="E1258" t="str">
        <f t="shared" si="19"/>
        <v>CETotal65-69</v>
      </c>
      <c r="F1258">
        <v>4512</v>
      </c>
    </row>
    <row r="1259" spans="2:6" x14ac:dyDescent="0.2">
      <c r="B1259" t="s">
        <v>53</v>
      </c>
      <c r="C1259" t="s">
        <v>3</v>
      </c>
      <c r="D1259" s="201" t="s">
        <v>19</v>
      </c>
      <c r="E1259" t="str">
        <f t="shared" si="19"/>
        <v>CETotal70-74</v>
      </c>
      <c r="F1259">
        <v>5176</v>
      </c>
    </row>
    <row r="1260" spans="2:6" x14ac:dyDescent="0.2">
      <c r="B1260" t="s">
        <v>53</v>
      </c>
      <c r="C1260" t="s">
        <v>3</v>
      </c>
      <c r="D1260" s="201" t="s">
        <v>20</v>
      </c>
      <c r="E1260" t="str">
        <f t="shared" si="19"/>
        <v>CETotal75-79</v>
      </c>
      <c r="F1260">
        <v>6018</v>
      </c>
    </row>
    <row r="1261" spans="2:6" x14ac:dyDescent="0.2">
      <c r="B1261" t="s">
        <v>53</v>
      </c>
      <c r="C1261" t="s">
        <v>3</v>
      </c>
      <c r="D1261" s="201" t="s">
        <v>21</v>
      </c>
      <c r="E1261" t="str">
        <f t="shared" si="19"/>
        <v>CETotal80-84</v>
      </c>
      <c r="F1261">
        <v>6513</v>
      </c>
    </row>
    <row r="1262" spans="2:6" x14ac:dyDescent="0.2">
      <c r="B1262" t="s">
        <v>53</v>
      </c>
      <c r="C1262" t="s">
        <v>3</v>
      </c>
      <c r="D1262" s="201" t="s">
        <v>22</v>
      </c>
      <c r="E1262" t="str">
        <f t="shared" si="19"/>
        <v>CETotal85-89</v>
      </c>
      <c r="F1262">
        <v>5425</v>
      </c>
    </row>
    <row r="1263" spans="2:6" x14ac:dyDescent="0.2">
      <c r="B1263" t="s">
        <v>53</v>
      </c>
      <c r="C1263" t="s">
        <v>3</v>
      </c>
      <c r="D1263" s="201" t="s">
        <v>5</v>
      </c>
      <c r="E1263" t="str">
        <f t="shared" si="19"/>
        <v>CETotal90+</v>
      </c>
      <c r="F1263">
        <v>7378</v>
      </c>
    </row>
    <row r="1264" spans="2:6" x14ac:dyDescent="0.2">
      <c r="B1264" t="s">
        <v>69</v>
      </c>
      <c r="C1264" t="s">
        <v>3</v>
      </c>
      <c r="D1264" s="201">
        <v>0</v>
      </c>
      <c r="E1264" t="str">
        <f t="shared" si="19"/>
        <v>DFTotal0</v>
      </c>
      <c r="F1264">
        <v>361</v>
      </c>
    </row>
    <row r="1265" spans="2:6" x14ac:dyDescent="0.2">
      <c r="B1265" t="s">
        <v>69</v>
      </c>
      <c r="C1265" t="s">
        <v>3</v>
      </c>
      <c r="D1265" s="232" t="s">
        <v>107</v>
      </c>
      <c r="E1265" t="str">
        <f t="shared" si="19"/>
        <v>DFTotal01-04</v>
      </c>
      <c r="F1265">
        <v>74</v>
      </c>
    </row>
    <row r="1266" spans="2:6" x14ac:dyDescent="0.2">
      <c r="B1266" t="s">
        <v>69</v>
      </c>
      <c r="C1266" t="s">
        <v>3</v>
      </c>
      <c r="D1266" s="232" t="s">
        <v>106</v>
      </c>
      <c r="E1266" t="str">
        <f t="shared" si="19"/>
        <v>DFTotal05-09</v>
      </c>
      <c r="F1266">
        <v>35</v>
      </c>
    </row>
    <row r="1267" spans="2:6" x14ac:dyDescent="0.2">
      <c r="B1267" t="s">
        <v>69</v>
      </c>
      <c r="C1267" t="s">
        <v>3</v>
      </c>
      <c r="D1267" s="232" t="s">
        <v>71</v>
      </c>
      <c r="E1267" t="str">
        <f t="shared" si="19"/>
        <v>DFTotal10-14</v>
      </c>
      <c r="F1267">
        <v>38</v>
      </c>
    </row>
    <row r="1268" spans="2:6" x14ac:dyDescent="0.2">
      <c r="B1268" t="s">
        <v>69</v>
      </c>
      <c r="C1268" t="s">
        <v>3</v>
      </c>
      <c r="D1268" s="201" t="s">
        <v>72</v>
      </c>
      <c r="E1268" t="str">
        <f t="shared" si="19"/>
        <v>DFTotal15-19</v>
      </c>
      <c r="F1268">
        <v>164</v>
      </c>
    </row>
    <row r="1269" spans="2:6" x14ac:dyDescent="0.2">
      <c r="B1269" t="s">
        <v>69</v>
      </c>
      <c r="C1269" t="s">
        <v>3</v>
      </c>
      <c r="D1269" s="201" t="s">
        <v>73</v>
      </c>
      <c r="E1269" t="str">
        <f t="shared" si="19"/>
        <v>DFTotal20-24</v>
      </c>
      <c r="F1269">
        <v>236</v>
      </c>
    </row>
    <row r="1270" spans="2:6" x14ac:dyDescent="0.2">
      <c r="B1270" t="s">
        <v>69</v>
      </c>
      <c r="C1270" t="s">
        <v>3</v>
      </c>
      <c r="D1270" s="201" t="s">
        <v>74</v>
      </c>
      <c r="E1270" t="str">
        <f t="shared" si="19"/>
        <v>DFTotal25-29</v>
      </c>
      <c r="F1270">
        <v>252</v>
      </c>
    </row>
    <row r="1271" spans="2:6" x14ac:dyDescent="0.2">
      <c r="B1271" t="s">
        <v>69</v>
      </c>
      <c r="C1271" t="s">
        <v>3</v>
      </c>
      <c r="D1271" s="201" t="s">
        <v>75</v>
      </c>
      <c r="E1271" t="str">
        <f t="shared" si="19"/>
        <v>DFTotal30-34</v>
      </c>
      <c r="F1271">
        <v>266</v>
      </c>
    </row>
    <row r="1272" spans="2:6" x14ac:dyDescent="0.2">
      <c r="B1272" t="s">
        <v>69</v>
      </c>
      <c r="C1272" t="s">
        <v>3</v>
      </c>
      <c r="D1272" s="201" t="s">
        <v>76</v>
      </c>
      <c r="E1272" t="str">
        <f t="shared" si="19"/>
        <v>DFTotal35-39</v>
      </c>
      <c r="F1272">
        <v>417</v>
      </c>
    </row>
    <row r="1273" spans="2:6" x14ac:dyDescent="0.2">
      <c r="B1273" t="s">
        <v>69</v>
      </c>
      <c r="C1273" t="s">
        <v>3</v>
      </c>
      <c r="D1273" s="201" t="s">
        <v>77</v>
      </c>
      <c r="E1273" t="str">
        <f t="shared" si="19"/>
        <v>DFTotal40-44</v>
      </c>
      <c r="F1273">
        <v>451</v>
      </c>
    </row>
    <row r="1274" spans="2:6" x14ac:dyDescent="0.2">
      <c r="B1274" t="s">
        <v>69</v>
      </c>
      <c r="C1274" t="s">
        <v>3</v>
      </c>
      <c r="D1274" s="201" t="s">
        <v>78</v>
      </c>
      <c r="E1274" t="str">
        <f t="shared" si="19"/>
        <v>DFTotal45-49</v>
      </c>
      <c r="F1274">
        <v>556</v>
      </c>
    </row>
    <row r="1275" spans="2:6" x14ac:dyDescent="0.2">
      <c r="B1275" t="s">
        <v>69</v>
      </c>
      <c r="C1275" t="s">
        <v>3</v>
      </c>
      <c r="D1275" s="201" t="s">
        <v>79</v>
      </c>
      <c r="E1275" t="str">
        <f t="shared" si="19"/>
        <v>DFTotal50-54</v>
      </c>
      <c r="F1275">
        <v>732</v>
      </c>
    </row>
    <row r="1276" spans="2:6" x14ac:dyDescent="0.2">
      <c r="B1276" t="s">
        <v>69</v>
      </c>
      <c r="C1276" t="s">
        <v>3</v>
      </c>
      <c r="D1276" s="201" t="s">
        <v>80</v>
      </c>
      <c r="E1276" t="str">
        <f t="shared" si="19"/>
        <v>DFTotal55-59</v>
      </c>
      <c r="F1276">
        <v>865</v>
      </c>
    </row>
    <row r="1277" spans="2:6" x14ac:dyDescent="0.2">
      <c r="B1277" t="s">
        <v>69</v>
      </c>
      <c r="C1277" t="s">
        <v>3</v>
      </c>
      <c r="D1277" s="201" t="s">
        <v>81</v>
      </c>
      <c r="E1277" t="str">
        <f t="shared" si="19"/>
        <v>DFTotal60-64</v>
      </c>
      <c r="F1277">
        <v>993</v>
      </c>
    </row>
    <row r="1278" spans="2:6" x14ac:dyDescent="0.2">
      <c r="B1278" t="s">
        <v>69</v>
      </c>
      <c r="C1278" t="s">
        <v>3</v>
      </c>
      <c r="D1278" s="201" t="s">
        <v>82</v>
      </c>
      <c r="E1278" t="str">
        <f t="shared" si="19"/>
        <v>DFTotal65-69</v>
      </c>
      <c r="F1278">
        <v>1132</v>
      </c>
    </row>
    <row r="1279" spans="2:6" x14ac:dyDescent="0.2">
      <c r="B1279" t="s">
        <v>69</v>
      </c>
      <c r="C1279" t="s">
        <v>3</v>
      </c>
      <c r="D1279" s="201" t="s">
        <v>19</v>
      </c>
      <c r="E1279" t="str">
        <f t="shared" si="19"/>
        <v>DFTotal70-74</v>
      </c>
      <c r="F1279">
        <v>1195</v>
      </c>
    </row>
    <row r="1280" spans="2:6" x14ac:dyDescent="0.2">
      <c r="B1280" t="s">
        <v>69</v>
      </c>
      <c r="C1280" t="s">
        <v>3</v>
      </c>
      <c r="D1280" s="201" t="s">
        <v>20</v>
      </c>
      <c r="E1280" t="str">
        <f t="shared" si="19"/>
        <v>DFTotal75-79</v>
      </c>
      <c r="F1280">
        <v>1356</v>
      </c>
    </row>
    <row r="1281" spans="2:6" x14ac:dyDescent="0.2">
      <c r="B1281" t="s">
        <v>69</v>
      </c>
      <c r="C1281" t="s">
        <v>3</v>
      </c>
      <c r="D1281" s="201" t="s">
        <v>21</v>
      </c>
      <c r="E1281" t="str">
        <f t="shared" si="19"/>
        <v>DFTotal80-84</v>
      </c>
      <c r="F1281">
        <v>1416</v>
      </c>
    </row>
    <row r="1282" spans="2:6" x14ac:dyDescent="0.2">
      <c r="B1282" t="s">
        <v>69</v>
      </c>
      <c r="C1282" t="s">
        <v>3</v>
      </c>
      <c r="D1282" s="201" t="s">
        <v>22</v>
      </c>
      <c r="E1282" t="str">
        <f t="shared" si="19"/>
        <v>DFTotal85-89</v>
      </c>
      <c r="F1282">
        <v>1111</v>
      </c>
    </row>
    <row r="1283" spans="2:6" x14ac:dyDescent="0.2">
      <c r="B1283" t="s">
        <v>69</v>
      </c>
      <c r="C1283" t="s">
        <v>3</v>
      </c>
      <c r="D1283" s="201" t="s">
        <v>5</v>
      </c>
      <c r="E1283" t="str">
        <f t="shared" si="19"/>
        <v>DFTotal90+</v>
      </c>
      <c r="F1283">
        <v>1144</v>
      </c>
    </row>
    <row r="1284" spans="2:6" x14ac:dyDescent="0.2">
      <c r="B1284" t="s">
        <v>60</v>
      </c>
      <c r="C1284" t="s">
        <v>3</v>
      </c>
      <c r="D1284" s="201">
        <v>0</v>
      </c>
      <c r="E1284" t="str">
        <f t="shared" ref="E1284:E1347" si="20">_xlfn.CONCAT(B1284,C1284,D1284)</f>
        <v>ESTotal0</v>
      </c>
      <c r="F1284">
        <v>578</v>
      </c>
    </row>
    <row r="1285" spans="2:6" x14ac:dyDescent="0.2">
      <c r="B1285" t="s">
        <v>60</v>
      </c>
      <c r="C1285" t="s">
        <v>3</v>
      </c>
      <c r="D1285" s="232" t="s">
        <v>107</v>
      </c>
      <c r="E1285" t="str">
        <f t="shared" si="20"/>
        <v>ESTotal01-04</v>
      </c>
      <c r="F1285">
        <v>108</v>
      </c>
    </row>
    <row r="1286" spans="2:6" x14ac:dyDescent="0.2">
      <c r="B1286" t="s">
        <v>60</v>
      </c>
      <c r="C1286" t="s">
        <v>3</v>
      </c>
      <c r="D1286" s="232" t="s">
        <v>106</v>
      </c>
      <c r="E1286" t="str">
        <f t="shared" si="20"/>
        <v>ESTotal05-09</v>
      </c>
      <c r="F1286">
        <v>40</v>
      </c>
    </row>
    <row r="1287" spans="2:6" x14ac:dyDescent="0.2">
      <c r="B1287" t="s">
        <v>60</v>
      </c>
      <c r="C1287" t="s">
        <v>3</v>
      </c>
      <c r="D1287" s="232" t="s">
        <v>71</v>
      </c>
      <c r="E1287" t="str">
        <f t="shared" si="20"/>
        <v>ESTotal10-14</v>
      </c>
      <c r="F1287">
        <v>91</v>
      </c>
    </row>
    <row r="1288" spans="2:6" x14ac:dyDescent="0.2">
      <c r="B1288" t="s">
        <v>60</v>
      </c>
      <c r="C1288" t="s">
        <v>3</v>
      </c>
      <c r="D1288" s="201" t="s">
        <v>72</v>
      </c>
      <c r="E1288" t="str">
        <f t="shared" si="20"/>
        <v>ESTotal15-19</v>
      </c>
      <c r="F1288">
        <v>387</v>
      </c>
    </row>
    <row r="1289" spans="2:6" x14ac:dyDescent="0.2">
      <c r="B1289" t="s">
        <v>60</v>
      </c>
      <c r="C1289" t="s">
        <v>3</v>
      </c>
      <c r="D1289" s="201" t="s">
        <v>73</v>
      </c>
      <c r="E1289" t="str">
        <f t="shared" si="20"/>
        <v>ESTotal20-24</v>
      </c>
      <c r="F1289">
        <v>492</v>
      </c>
    </row>
    <row r="1290" spans="2:6" x14ac:dyDescent="0.2">
      <c r="B1290" t="s">
        <v>60</v>
      </c>
      <c r="C1290" t="s">
        <v>3</v>
      </c>
      <c r="D1290" s="201" t="s">
        <v>74</v>
      </c>
      <c r="E1290" t="str">
        <f t="shared" si="20"/>
        <v>ESTotal25-29</v>
      </c>
      <c r="F1290">
        <v>449</v>
      </c>
    </row>
    <row r="1291" spans="2:6" x14ac:dyDescent="0.2">
      <c r="B1291" t="s">
        <v>60</v>
      </c>
      <c r="C1291" t="s">
        <v>3</v>
      </c>
      <c r="D1291" s="201" t="s">
        <v>75</v>
      </c>
      <c r="E1291" t="str">
        <f t="shared" si="20"/>
        <v>ESTotal30-34</v>
      </c>
      <c r="F1291">
        <v>467</v>
      </c>
    </row>
    <row r="1292" spans="2:6" x14ac:dyDescent="0.2">
      <c r="B1292" t="s">
        <v>60</v>
      </c>
      <c r="C1292" t="s">
        <v>3</v>
      </c>
      <c r="D1292" s="201" t="s">
        <v>76</v>
      </c>
      <c r="E1292" t="str">
        <f t="shared" si="20"/>
        <v>ESTotal35-39</v>
      </c>
      <c r="F1292">
        <v>609</v>
      </c>
    </row>
    <row r="1293" spans="2:6" x14ac:dyDescent="0.2">
      <c r="B1293" t="s">
        <v>60</v>
      </c>
      <c r="C1293" t="s">
        <v>3</v>
      </c>
      <c r="D1293" s="201" t="s">
        <v>77</v>
      </c>
      <c r="E1293" t="str">
        <f t="shared" si="20"/>
        <v>ESTotal40-44</v>
      </c>
      <c r="F1293">
        <v>760</v>
      </c>
    </row>
    <row r="1294" spans="2:6" x14ac:dyDescent="0.2">
      <c r="B1294" t="s">
        <v>60</v>
      </c>
      <c r="C1294" t="s">
        <v>3</v>
      </c>
      <c r="D1294" s="201" t="s">
        <v>78</v>
      </c>
      <c r="E1294" t="str">
        <f t="shared" si="20"/>
        <v>ESTotal45-49</v>
      </c>
      <c r="F1294">
        <v>912</v>
      </c>
    </row>
    <row r="1295" spans="2:6" x14ac:dyDescent="0.2">
      <c r="B1295" t="s">
        <v>60</v>
      </c>
      <c r="C1295" t="s">
        <v>3</v>
      </c>
      <c r="D1295" s="201" t="s">
        <v>79</v>
      </c>
      <c r="E1295" t="str">
        <f t="shared" si="20"/>
        <v>ESTotal50-54</v>
      </c>
      <c r="F1295">
        <v>1255</v>
      </c>
    </row>
    <row r="1296" spans="2:6" x14ac:dyDescent="0.2">
      <c r="B1296" t="s">
        <v>60</v>
      </c>
      <c r="C1296" t="s">
        <v>3</v>
      </c>
      <c r="D1296" s="201" t="s">
        <v>80</v>
      </c>
      <c r="E1296" t="str">
        <f t="shared" si="20"/>
        <v>ESTotal55-59</v>
      </c>
      <c r="F1296">
        <v>1663</v>
      </c>
    </row>
    <row r="1297" spans="2:6" x14ac:dyDescent="0.2">
      <c r="B1297" t="s">
        <v>60</v>
      </c>
      <c r="C1297" t="s">
        <v>3</v>
      </c>
      <c r="D1297" s="201" t="s">
        <v>81</v>
      </c>
      <c r="E1297" t="str">
        <f t="shared" si="20"/>
        <v>ESTotal60-64</v>
      </c>
      <c r="F1297">
        <v>2078</v>
      </c>
    </row>
    <row r="1298" spans="2:6" x14ac:dyDescent="0.2">
      <c r="B1298" t="s">
        <v>60</v>
      </c>
      <c r="C1298" t="s">
        <v>3</v>
      </c>
      <c r="D1298" s="201" t="s">
        <v>82</v>
      </c>
      <c r="E1298" t="str">
        <f t="shared" si="20"/>
        <v>ESTotal65-69</v>
      </c>
      <c r="F1298">
        <v>2292</v>
      </c>
    </row>
    <row r="1299" spans="2:6" x14ac:dyDescent="0.2">
      <c r="B1299" t="s">
        <v>60</v>
      </c>
      <c r="C1299" t="s">
        <v>3</v>
      </c>
      <c r="D1299" s="201" t="s">
        <v>19</v>
      </c>
      <c r="E1299" t="str">
        <f t="shared" si="20"/>
        <v>ESTotal70-74</v>
      </c>
      <c r="F1299">
        <v>2286</v>
      </c>
    </row>
    <row r="1300" spans="2:6" x14ac:dyDescent="0.2">
      <c r="B1300" t="s">
        <v>60</v>
      </c>
      <c r="C1300" t="s">
        <v>3</v>
      </c>
      <c r="D1300" s="201" t="s">
        <v>20</v>
      </c>
      <c r="E1300" t="str">
        <f t="shared" si="20"/>
        <v>ESTotal75-79</v>
      </c>
      <c r="F1300">
        <v>2472</v>
      </c>
    </row>
    <row r="1301" spans="2:6" x14ac:dyDescent="0.2">
      <c r="B1301" t="s">
        <v>60</v>
      </c>
      <c r="C1301" t="s">
        <v>3</v>
      </c>
      <c r="D1301" s="201" t="s">
        <v>21</v>
      </c>
      <c r="E1301" t="str">
        <f t="shared" si="20"/>
        <v>ESTotal80-84</v>
      </c>
      <c r="F1301">
        <v>2634</v>
      </c>
    </row>
    <row r="1302" spans="2:6" x14ac:dyDescent="0.2">
      <c r="B1302" t="s">
        <v>60</v>
      </c>
      <c r="C1302" t="s">
        <v>3</v>
      </c>
      <c r="D1302" s="201" t="s">
        <v>22</v>
      </c>
      <c r="E1302" t="str">
        <f t="shared" si="20"/>
        <v>ESTotal85-89</v>
      </c>
      <c r="F1302">
        <v>2474</v>
      </c>
    </row>
    <row r="1303" spans="2:6" x14ac:dyDescent="0.2">
      <c r="B1303" t="s">
        <v>60</v>
      </c>
      <c r="C1303" t="s">
        <v>3</v>
      </c>
      <c r="D1303" s="201" t="s">
        <v>5</v>
      </c>
      <c r="E1303" t="str">
        <f t="shared" si="20"/>
        <v>ESTotal90+</v>
      </c>
      <c r="F1303">
        <v>2341</v>
      </c>
    </row>
    <row r="1304" spans="2:6" x14ac:dyDescent="0.2">
      <c r="B1304" t="s">
        <v>68</v>
      </c>
      <c r="C1304" t="s">
        <v>3</v>
      </c>
      <c r="D1304" s="201">
        <v>0</v>
      </c>
      <c r="E1304" t="str">
        <f t="shared" si="20"/>
        <v>GOTotal0</v>
      </c>
      <c r="F1304">
        <v>1252</v>
      </c>
    </row>
    <row r="1305" spans="2:6" x14ac:dyDescent="0.2">
      <c r="B1305" t="s">
        <v>68</v>
      </c>
      <c r="C1305" t="s">
        <v>3</v>
      </c>
      <c r="D1305" s="232" t="s">
        <v>107</v>
      </c>
      <c r="E1305" t="str">
        <f t="shared" si="20"/>
        <v>GOTotal01-04</v>
      </c>
      <c r="F1305">
        <v>202</v>
      </c>
    </row>
    <row r="1306" spans="2:6" x14ac:dyDescent="0.2">
      <c r="B1306" t="s">
        <v>68</v>
      </c>
      <c r="C1306" t="s">
        <v>3</v>
      </c>
      <c r="D1306" s="232" t="s">
        <v>106</v>
      </c>
      <c r="E1306" t="str">
        <f t="shared" si="20"/>
        <v>GOTotal05-09</v>
      </c>
      <c r="F1306">
        <v>115</v>
      </c>
    </row>
    <row r="1307" spans="2:6" x14ac:dyDescent="0.2">
      <c r="B1307" t="s">
        <v>68</v>
      </c>
      <c r="C1307" t="s">
        <v>3</v>
      </c>
      <c r="D1307" s="232" t="s">
        <v>71</v>
      </c>
      <c r="E1307" t="str">
        <f t="shared" si="20"/>
        <v>GOTotal10-14</v>
      </c>
      <c r="F1307">
        <v>134</v>
      </c>
    </row>
    <row r="1308" spans="2:6" x14ac:dyDescent="0.2">
      <c r="B1308" t="s">
        <v>68</v>
      </c>
      <c r="C1308" t="s">
        <v>3</v>
      </c>
      <c r="D1308" s="201" t="s">
        <v>72</v>
      </c>
      <c r="E1308" t="str">
        <f t="shared" si="20"/>
        <v>GOTotal15-19</v>
      </c>
      <c r="F1308">
        <v>606</v>
      </c>
    </row>
    <row r="1309" spans="2:6" x14ac:dyDescent="0.2">
      <c r="B1309" t="s">
        <v>68</v>
      </c>
      <c r="C1309" t="s">
        <v>3</v>
      </c>
      <c r="D1309" s="201" t="s">
        <v>73</v>
      </c>
      <c r="E1309" t="str">
        <f t="shared" si="20"/>
        <v>GOTotal20-24</v>
      </c>
      <c r="F1309">
        <v>991</v>
      </c>
    </row>
    <row r="1310" spans="2:6" x14ac:dyDescent="0.2">
      <c r="B1310" t="s">
        <v>68</v>
      </c>
      <c r="C1310" t="s">
        <v>3</v>
      </c>
      <c r="D1310" s="201" t="s">
        <v>74</v>
      </c>
      <c r="E1310" t="str">
        <f t="shared" si="20"/>
        <v>GOTotal25-29</v>
      </c>
      <c r="F1310">
        <v>888</v>
      </c>
    </row>
    <row r="1311" spans="2:6" x14ac:dyDescent="0.2">
      <c r="B1311" t="s">
        <v>68</v>
      </c>
      <c r="C1311" t="s">
        <v>3</v>
      </c>
      <c r="D1311" s="201" t="s">
        <v>75</v>
      </c>
      <c r="E1311" t="str">
        <f t="shared" si="20"/>
        <v>GOTotal30-34</v>
      </c>
      <c r="F1311">
        <v>1003</v>
      </c>
    </row>
    <row r="1312" spans="2:6" x14ac:dyDescent="0.2">
      <c r="B1312" t="s">
        <v>68</v>
      </c>
      <c r="C1312" t="s">
        <v>3</v>
      </c>
      <c r="D1312" s="201" t="s">
        <v>76</v>
      </c>
      <c r="E1312" t="str">
        <f t="shared" si="20"/>
        <v>GOTotal35-39</v>
      </c>
      <c r="F1312">
        <v>1202</v>
      </c>
    </row>
    <row r="1313" spans="2:6" x14ac:dyDescent="0.2">
      <c r="B1313" t="s">
        <v>68</v>
      </c>
      <c r="C1313" t="s">
        <v>3</v>
      </c>
      <c r="D1313" s="201" t="s">
        <v>77</v>
      </c>
      <c r="E1313" t="str">
        <f t="shared" si="20"/>
        <v>GOTotal40-44</v>
      </c>
      <c r="F1313">
        <v>1428</v>
      </c>
    </row>
    <row r="1314" spans="2:6" x14ac:dyDescent="0.2">
      <c r="B1314" t="s">
        <v>68</v>
      </c>
      <c r="C1314" t="s">
        <v>3</v>
      </c>
      <c r="D1314" s="201" t="s">
        <v>78</v>
      </c>
      <c r="E1314" t="str">
        <f t="shared" si="20"/>
        <v>GOTotal45-49</v>
      </c>
      <c r="F1314">
        <v>1726</v>
      </c>
    </row>
    <row r="1315" spans="2:6" x14ac:dyDescent="0.2">
      <c r="B1315" t="s">
        <v>68</v>
      </c>
      <c r="C1315" t="s">
        <v>3</v>
      </c>
      <c r="D1315" s="201" t="s">
        <v>79</v>
      </c>
      <c r="E1315" t="str">
        <f t="shared" si="20"/>
        <v>GOTotal50-54</v>
      </c>
      <c r="F1315">
        <v>2180</v>
      </c>
    </row>
    <row r="1316" spans="2:6" x14ac:dyDescent="0.2">
      <c r="B1316" t="s">
        <v>68</v>
      </c>
      <c r="C1316" t="s">
        <v>3</v>
      </c>
      <c r="D1316" s="201" t="s">
        <v>80</v>
      </c>
      <c r="E1316" t="str">
        <f t="shared" si="20"/>
        <v>GOTotal55-59</v>
      </c>
      <c r="F1316">
        <v>2722</v>
      </c>
    </row>
    <row r="1317" spans="2:6" x14ac:dyDescent="0.2">
      <c r="B1317" t="s">
        <v>68</v>
      </c>
      <c r="C1317" t="s">
        <v>3</v>
      </c>
      <c r="D1317" s="201" t="s">
        <v>81</v>
      </c>
      <c r="E1317" t="str">
        <f t="shared" si="20"/>
        <v>GOTotal60-64</v>
      </c>
      <c r="F1317">
        <v>3362</v>
      </c>
    </row>
    <row r="1318" spans="2:6" x14ac:dyDescent="0.2">
      <c r="B1318" t="s">
        <v>68</v>
      </c>
      <c r="C1318" t="s">
        <v>3</v>
      </c>
      <c r="D1318" s="201" t="s">
        <v>82</v>
      </c>
      <c r="E1318" t="str">
        <f t="shared" si="20"/>
        <v>GOTotal65-69</v>
      </c>
      <c r="F1318">
        <v>3742</v>
      </c>
    </row>
    <row r="1319" spans="2:6" x14ac:dyDescent="0.2">
      <c r="B1319" t="s">
        <v>68</v>
      </c>
      <c r="C1319" t="s">
        <v>3</v>
      </c>
      <c r="D1319" s="201" t="s">
        <v>19</v>
      </c>
      <c r="E1319" t="str">
        <f t="shared" si="20"/>
        <v>GOTotal70-74</v>
      </c>
      <c r="F1319">
        <v>4103</v>
      </c>
    </row>
    <row r="1320" spans="2:6" x14ac:dyDescent="0.2">
      <c r="B1320" t="s">
        <v>68</v>
      </c>
      <c r="C1320" t="s">
        <v>3</v>
      </c>
      <c r="D1320" s="201" t="s">
        <v>20</v>
      </c>
      <c r="E1320" t="str">
        <f t="shared" si="20"/>
        <v>GOTotal75-79</v>
      </c>
      <c r="F1320">
        <v>4386</v>
      </c>
    </row>
    <row r="1321" spans="2:6" x14ac:dyDescent="0.2">
      <c r="B1321" t="s">
        <v>68</v>
      </c>
      <c r="C1321" t="s">
        <v>3</v>
      </c>
      <c r="D1321" s="201" t="s">
        <v>21</v>
      </c>
      <c r="E1321" t="str">
        <f t="shared" si="20"/>
        <v>GOTotal80-84</v>
      </c>
      <c r="F1321">
        <v>4292</v>
      </c>
    </row>
    <row r="1322" spans="2:6" x14ac:dyDescent="0.2">
      <c r="B1322" t="s">
        <v>68</v>
      </c>
      <c r="C1322" t="s">
        <v>3</v>
      </c>
      <c r="D1322" s="201" t="s">
        <v>22</v>
      </c>
      <c r="E1322" t="str">
        <f t="shared" si="20"/>
        <v>GOTotal85-89</v>
      </c>
      <c r="F1322">
        <v>3414</v>
      </c>
    </row>
    <row r="1323" spans="2:6" x14ac:dyDescent="0.2">
      <c r="B1323" t="s">
        <v>68</v>
      </c>
      <c r="C1323" t="s">
        <v>3</v>
      </c>
      <c r="D1323" s="201" t="s">
        <v>5</v>
      </c>
      <c r="E1323" t="str">
        <f t="shared" si="20"/>
        <v>GOTotal90+</v>
      </c>
      <c r="F1323">
        <v>3152</v>
      </c>
    </row>
    <row r="1324" spans="2:6" x14ac:dyDescent="0.2">
      <c r="B1324" t="s">
        <v>50</v>
      </c>
      <c r="C1324" t="s">
        <v>3</v>
      </c>
      <c r="D1324" s="201">
        <v>0</v>
      </c>
      <c r="E1324" t="str">
        <f t="shared" si="20"/>
        <v>MATotal0</v>
      </c>
      <c r="F1324">
        <v>1615</v>
      </c>
    </row>
    <row r="1325" spans="2:6" x14ac:dyDescent="0.2">
      <c r="B1325" t="s">
        <v>50</v>
      </c>
      <c r="C1325" t="s">
        <v>3</v>
      </c>
      <c r="D1325" s="232" t="s">
        <v>107</v>
      </c>
      <c r="E1325" t="str">
        <f t="shared" si="20"/>
        <v>MATotal01-04</v>
      </c>
      <c r="F1325">
        <v>292</v>
      </c>
    </row>
    <row r="1326" spans="2:6" x14ac:dyDescent="0.2">
      <c r="B1326" t="s">
        <v>50</v>
      </c>
      <c r="C1326" t="s">
        <v>3</v>
      </c>
      <c r="D1326" s="232" t="s">
        <v>106</v>
      </c>
      <c r="E1326" t="str">
        <f t="shared" si="20"/>
        <v>MATotal05-09</v>
      </c>
      <c r="F1326">
        <v>148</v>
      </c>
    </row>
    <row r="1327" spans="2:6" x14ac:dyDescent="0.2">
      <c r="B1327" t="s">
        <v>50</v>
      </c>
      <c r="C1327" t="s">
        <v>3</v>
      </c>
      <c r="D1327" s="232" t="s">
        <v>71</v>
      </c>
      <c r="E1327" t="str">
        <f t="shared" si="20"/>
        <v>MATotal10-14</v>
      </c>
      <c r="F1327">
        <v>223</v>
      </c>
    </row>
    <row r="1328" spans="2:6" x14ac:dyDescent="0.2">
      <c r="B1328" t="s">
        <v>50</v>
      </c>
      <c r="C1328" t="s">
        <v>3</v>
      </c>
      <c r="D1328" s="201" t="s">
        <v>72</v>
      </c>
      <c r="E1328" t="str">
        <f t="shared" si="20"/>
        <v>MATotal15-19</v>
      </c>
      <c r="F1328">
        <v>608</v>
      </c>
    </row>
    <row r="1329" spans="2:6" x14ac:dyDescent="0.2">
      <c r="B1329" t="s">
        <v>50</v>
      </c>
      <c r="C1329" t="s">
        <v>3</v>
      </c>
      <c r="D1329" s="201" t="s">
        <v>73</v>
      </c>
      <c r="E1329" t="str">
        <f t="shared" si="20"/>
        <v>MATotal20-24</v>
      </c>
      <c r="F1329">
        <v>867</v>
      </c>
    </row>
    <row r="1330" spans="2:6" x14ac:dyDescent="0.2">
      <c r="B1330" t="s">
        <v>50</v>
      </c>
      <c r="C1330" t="s">
        <v>3</v>
      </c>
      <c r="D1330" s="201" t="s">
        <v>74</v>
      </c>
      <c r="E1330" t="str">
        <f t="shared" si="20"/>
        <v>MATotal25-29</v>
      </c>
      <c r="F1330">
        <v>905</v>
      </c>
    </row>
    <row r="1331" spans="2:6" x14ac:dyDescent="0.2">
      <c r="B1331" t="s">
        <v>50</v>
      </c>
      <c r="C1331" t="s">
        <v>3</v>
      </c>
      <c r="D1331" s="201" t="s">
        <v>75</v>
      </c>
      <c r="E1331" t="str">
        <f t="shared" si="20"/>
        <v>MATotal30-34</v>
      </c>
      <c r="F1331">
        <v>1062</v>
      </c>
    </row>
    <row r="1332" spans="2:6" x14ac:dyDescent="0.2">
      <c r="B1332" t="s">
        <v>50</v>
      </c>
      <c r="C1332" t="s">
        <v>3</v>
      </c>
      <c r="D1332" s="201" t="s">
        <v>76</v>
      </c>
      <c r="E1332" t="str">
        <f t="shared" si="20"/>
        <v>MATotal35-39</v>
      </c>
      <c r="F1332">
        <v>1230</v>
      </c>
    </row>
    <row r="1333" spans="2:6" x14ac:dyDescent="0.2">
      <c r="B1333" t="s">
        <v>50</v>
      </c>
      <c r="C1333" t="s">
        <v>3</v>
      </c>
      <c r="D1333" s="201" t="s">
        <v>77</v>
      </c>
      <c r="E1333" t="str">
        <f t="shared" si="20"/>
        <v>MATotal40-44</v>
      </c>
      <c r="F1333">
        <v>1249</v>
      </c>
    </row>
    <row r="1334" spans="2:6" x14ac:dyDescent="0.2">
      <c r="B1334" t="s">
        <v>50</v>
      </c>
      <c r="C1334" t="s">
        <v>3</v>
      </c>
      <c r="D1334" s="201" t="s">
        <v>78</v>
      </c>
      <c r="E1334" t="str">
        <f t="shared" si="20"/>
        <v>MATotal45-49</v>
      </c>
      <c r="F1334">
        <v>1381</v>
      </c>
    </row>
    <row r="1335" spans="2:6" x14ac:dyDescent="0.2">
      <c r="B1335" t="s">
        <v>50</v>
      </c>
      <c r="C1335" t="s">
        <v>3</v>
      </c>
      <c r="D1335" s="201" t="s">
        <v>79</v>
      </c>
      <c r="E1335" t="str">
        <f t="shared" si="20"/>
        <v>MATotal50-54</v>
      </c>
      <c r="F1335">
        <v>1617</v>
      </c>
    </row>
    <row r="1336" spans="2:6" x14ac:dyDescent="0.2">
      <c r="B1336" t="s">
        <v>50</v>
      </c>
      <c r="C1336" t="s">
        <v>3</v>
      </c>
      <c r="D1336" s="201" t="s">
        <v>80</v>
      </c>
      <c r="E1336" t="str">
        <f t="shared" si="20"/>
        <v>MATotal55-59</v>
      </c>
      <c r="F1336">
        <v>2016</v>
      </c>
    </row>
    <row r="1337" spans="2:6" x14ac:dyDescent="0.2">
      <c r="B1337" t="s">
        <v>50</v>
      </c>
      <c r="C1337" t="s">
        <v>3</v>
      </c>
      <c r="D1337" s="201" t="s">
        <v>81</v>
      </c>
      <c r="E1337" t="str">
        <f t="shared" si="20"/>
        <v>MATotal60-64</v>
      </c>
      <c r="F1337">
        <v>2408</v>
      </c>
    </row>
    <row r="1338" spans="2:6" x14ac:dyDescent="0.2">
      <c r="B1338" t="s">
        <v>50</v>
      </c>
      <c r="C1338" t="s">
        <v>3</v>
      </c>
      <c r="D1338" s="201" t="s">
        <v>82</v>
      </c>
      <c r="E1338" t="str">
        <f t="shared" si="20"/>
        <v>MATotal65-69</v>
      </c>
      <c r="F1338">
        <v>3049</v>
      </c>
    </row>
    <row r="1339" spans="2:6" x14ac:dyDescent="0.2">
      <c r="B1339" t="s">
        <v>50</v>
      </c>
      <c r="C1339" t="s">
        <v>3</v>
      </c>
      <c r="D1339" s="201" t="s">
        <v>19</v>
      </c>
      <c r="E1339" t="str">
        <f t="shared" si="20"/>
        <v>MATotal70-74</v>
      </c>
      <c r="F1339">
        <v>3229</v>
      </c>
    </row>
    <row r="1340" spans="2:6" x14ac:dyDescent="0.2">
      <c r="B1340" t="s">
        <v>50</v>
      </c>
      <c r="C1340" t="s">
        <v>3</v>
      </c>
      <c r="D1340" s="201" t="s">
        <v>20</v>
      </c>
      <c r="E1340" t="str">
        <f t="shared" si="20"/>
        <v>MATotal75-79</v>
      </c>
      <c r="F1340">
        <v>3735</v>
      </c>
    </row>
    <row r="1341" spans="2:6" x14ac:dyDescent="0.2">
      <c r="B1341" t="s">
        <v>50</v>
      </c>
      <c r="C1341" t="s">
        <v>3</v>
      </c>
      <c r="D1341" s="201" t="s">
        <v>21</v>
      </c>
      <c r="E1341" t="str">
        <f t="shared" si="20"/>
        <v>MATotal80-84</v>
      </c>
      <c r="F1341">
        <v>3545</v>
      </c>
    </row>
    <row r="1342" spans="2:6" x14ac:dyDescent="0.2">
      <c r="B1342" t="s">
        <v>50</v>
      </c>
      <c r="C1342" t="s">
        <v>3</v>
      </c>
      <c r="D1342" s="201" t="s">
        <v>22</v>
      </c>
      <c r="E1342" t="str">
        <f t="shared" si="20"/>
        <v>MATotal85-89</v>
      </c>
      <c r="F1342">
        <v>2856</v>
      </c>
    </row>
    <row r="1343" spans="2:6" x14ac:dyDescent="0.2">
      <c r="B1343" t="s">
        <v>50</v>
      </c>
      <c r="C1343" t="s">
        <v>3</v>
      </c>
      <c r="D1343" s="201" t="s">
        <v>5</v>
      </c>
      <c r="E1343" t="str">
        <f t="shared" si="20"/>
        <v>MATotal90+</v>
      </c>
      <c r="F1343">
        <v>2944</v>
      </c>
    </row>
    <row r="1344" spans="2:6" x14ac:dyDescent="0.2">
      <c r="B1344" t="s">
        <v>59</v>
      </c>
      <c r="C1344" t="s">
        <v>3</v>
      </c>
      <c r="D1344" s="201">
        <v>0</v>
      </c>
      <c r="E1344" t="str">
        <f t="shared" si="20"/>
        <v>MGTotal0</v>
      </c>
      <c r="F1344">
        <v>2930</v>
      </c>
    </row>
    <row r="1345" spans="2:6" x14ac:dyDescent="0.2">
      <c r="B1345" t="s">
        <v>59</v>
      </c>
      <c r="C1345" t="s">
        <v>3</v>
      </c>
      <c r="D1345" s="232" t="s">
        <v>107</v>
      </c>
      <c r="E1345" t="str">
        <f t="shared" si="20"/>
        <v>MGTotal01-04</v>
      </c>
      <c r="F1345">
        <v>500</v>
      </c>
    </row>
    <row r="1346" spans="2:6" x14ac:dyDescent="0.2">
      <c r="B1346" t="s">
        <v>59</v>
      </c>
      <c r="C1346" t="s">
        <v>3</v>
      </c>
      <c r="D1346" s="232" t="s">
        <v>106</v>
      </c>
      <c r="E1346" t="str">
        <f t="shared" si="20"/>
        <v>MGTotal05-09</v>
      </c>
      <c r="F1346">
        <v>269</v>
      </c>
    </row>
    <row r="1347" spans="2:6" x14ac:dyDescent="0.2">
      <c r="B1347" t="s">
        <v>59</v>
      </c>
      <c r="C1347" t="s">
        <v>3</v>
      </c>
      <c r="D1347" s="232" t="s">
        <v>71</v>
      </c>
      <c r="E1347" t="str">
        <f t="shared" si="20"/>
        <v>MGTotal10-14</v>
      </c>
      <c r="F1347">
        <v>347</v>
      </c>
    </row>
    <row r="1348" spans="2:6" x14ac:dyDescent="0.2">
      <c r="B1348" t="s">
        <v>59</v>
      </c>
      <c r="C1348" t="s">
        <v>3</v>
      </c>
      <c r="D1348" s="201" t="s">
        <v>72</v>
      </c>
      <c r="E1348" t="str">
        <f t="shared" ref="E1348:E1411" si="21">_xlfn.CONCAT(B1348,C1348,D1348)</f>
        <v>MGTotal15-19</v>
      </c>
      <c r="F1348">
        <v>1228</v>
      </c>
    </row>
    <row r="1349" spans="2:6" x14ac:dyDescent="0.2">
      <c r="B1349" t="s">
        <v>59</v>
      </c>
      <c r="C1349" t="s">
        <v>3</v>
      </c>
      <c r="D1349" s="201" t="s">
        <v>73</v>
      </c>
      <c r="E1349" t="str">
        <f t="shared" si="21"/>
        <v>MGTotal20-24</v>
      </c>
      <c r="F1349">
        <v>1898</v>
      </c>
    </row>
    <row r="1350" spans="2:6" x14ac:dyDescent="0.2">
      <c r="B1350" t="s">
        <v>59</v>
      </c>
      <c r="C1350" t="s">
        <v>3</v>
      </c>
      <c r="D1350" s="201" t="s">
        <v>74</v>
      </c>
      <c r="E1350" t="str">
        <f t="shared" si="21"/>
        <v>MGTotal25-29</v>
      </c>
      <c r="F1350">
        <v>1869</v>
      </c>
    </row>
    <row r="1351" spans="2:6" x14ac:dyDescent="0.2">
      <c r="B1351" t="s">
        <v>59</v>
      </c>
      <c r="C1351" t="s">
        <v>3</v>
      </c>
      <c r="D1351" s="201" t="s">
        <v>75</v>
      </c>
      <c r="E1351" t="str">
        <f t="shared" si="21"/>
        <v>MGTotal30-34</v>
      </c>
      <c r="F1351">
        <v>2464</v>
      </c>
    </row>
    <row r="1352" spans="2:6" x14ac:dyDescent="0.2">
      <c r="B1352" t="s">
        <v>59</v>
      </c>
      <c r="C1352" t="s">
        <v>3</v>
      </c>
      <c r="D1352" s="201" t="s">
        <v>76</v>
      </c>
      <c r="E1352" t="str">
        <f t="shared" si="21"/>
        <v>MGTotal35-39</v>
      </c>
      <c r="F1352">
        <v>3365</v>
      </c>
    </row>
    <row r="1353" spans="2:6" x14ac:dyDescent="0.2">
      <c r="B1353" t="s">
        <v>59</v>
      </c>
      <c r="C1353" t="s">
        <v>3</v>
      </c>
      <c r="D1353" s="201" t="s">
        <v>77</v>
      </c>
      <c r="E1353" t="str">
        <f t="shared" si="21"/>
        <v>MGTotal40-44</v>
      </c>
      <c r="F1353">
        <v>4035</v>
      </c>
    </row>
    <row r="1354" spans="2:6" x14ac:dyDescent="0.2">
      <c r="B1354" t="s">
        <v>59</v>
      </c>
      <c r="C1354" t="s">
        <v>3</v>
      </c>
      <c r="D1354" s="201" t="s">
        <v>78</v>
      </c>
      <c r="E1354" t="str">
        <f t="shared" si="21"/>
        <v>MGTotal45-49</v>
      </c>
      <c r="F1354">
        <v>5323</v>
      </c>
    </row>
    <row r="1355" spans="2:6" x14ac:dyDescent="0.2">
      <c r="B1355" t="s">
        <v>59</v>
      </c>
      <c r="C1355" t="s">
        <v>3</v>
      </c>
      <c r="D1355" s="201" t="s">
        <v>79</v>
      </c>
      <c r="E1355" t="str">
        <f t="shared" si="21"/>
        <v>MGTotal50-54</v>
      </c>
      <c r="F1355">
        <v>7303</v>
      </c>
    </row>
    <row r="1356" spans="2:6" x14ac:dyDescent="0.2">
      <c r="B1356" t="s">
        <v>59</v>
      </c>
      <c r="C1356" t="s">
        <v>3</v>
      </c>
      <c r="D1356" s="201" t="s">
        <v>80</v>
      </c>
      <c r="E1356" t="str">
        <f t="shared" si="21"/>
        <v>MGTotal55-59</v>
      </c>
      <c r="F1356">
        <v>9365</v>
      </c>
    </row>
    <row r="1357" spans="2:6" x14ac:dyDescent="0.2">
      <c r="B1357" t="s">
        <v>59</v>
      </c>
      <c r="C1357" t="s">
        <v>3</v>
      </c>
      <c r="D1357" s="201" t="s">
        <v>81</v>
      </c>
      <c r="E1357" t="str">
        <f t="shared" si="21"/>
        <v>MGTotal60-64</v>
      </c>
      <c r="F1357">
        <v>11489</v>
      </c>
    </row>
    <row r="1358" spans="2:6" x14ac:dyDescent="0.2">
      <c r="B1358" t="s">
        <v>59</v>
      </c>
      <c r="C1358" t="s">
        <v>3</v>
      </c>
      <c r="D1358" s="201" t="s">
        <v>82</v>
      </c>
      <c r="E1358" t="str">
        <f t="shared" si="21"/>
        <v>MGTotal65-69</v>
      </c>
      <c r="F1358">
        <v>13158</v>
      </c>
    </row>
    <row r="1359" spans="2:6" x14ac:dyDescent="0.2">
      <c r="B1359" t="s">
        <v>59</v>
      </c>
      <c r="C1359" t="s">
        <v>3</v>
      </c>
      <c r="D1359" s="201" t="s">
        <v>19</v>
      </c>
      <c r="E1359" t="str">
        <f t="shared" si="21"/>
        <v>MGTotal70-74</v>
      </c>
      <c r="F1359">
        <v>13805</v>
      </c>
    </row>
    <row r="1360" spans="2:6" x14ac:dyDescent="0.2">
      <c r="B1360" t="s">
        <v>59</v>
      </c>
      <c r="C1360" t="s">
        <v>3</v>
      </c>
      <c r="D1360" s="201" t="s">
        <v>20</v>
      </c>
      <c r="E1360" t="str">
        <f t="shared" si="21"/>
        <v>MGTotal75-79</v>
      </c>
      <c r="F1360">
        <v>15712</v>
      </c>
    </row>
    <row r="1361" spans="2:6" x14ac:dyDescent="0.2">
      <c r="B1361" t="s">
        <v>59</v>
      </c>
      <c r="C1361" t="s">
        <v>3</v>
      </c>
      <c r="D1361" s="201" t="s">
        <v>21</v>
      </c>
      <c r="E1361" t="str">
        <f t="shared" si="21"/>
        <v>MGTotal80-84</v>
      </c>
      <c r="F1361">
        <v>16356</v>
      </c>
    </row>
    <row r="1362" spans="2:6" x14ac:dyDescent="0.2">
      <c r="B1362" t="s">
        <v>59</v>
      </c>
      <c r="C1362" t="s">
        <v>3</v>
      </c>
      <c r="D1362" s="201" t="s">
        <v>22</v>
      </c>
      <c r="E1362" t="str">
        <f t="shared" si="21"/>
        <v>MGTotal85-89</v>
      </c>
      <c r="F1362">
        <v>14721</v>
      </c>
    </row>
    <row r="1363" spans="2:6" x14ac:dyDescent="0.2">
      <c r="B1363" t="s">
        <v>59</v>
      </c>
      <c r="C1363" t="s">
        <v>3</v>
      </c>
      <c r="D1363" s="201" t="s">
        <v>5</v>
      </c>
      <c r="E1363" t="str">
        <f t="shared" si="21"/>
        <v>MGTotal90+</v>
      </c>
      <c r="F1363">
        <v>14488</v>
      </c>
    </row>
    <row r="1364" spans="2:6" x14ac:dyDescent="0.2">
      <c r="B1364" t="s">
        <v>66</v>
      </c>
      <c r="C1364" t="s">
        <v>3</v>
      </c>
      <c r="D1364" s="201">
        <v>0</v>
      </c>
      <c r="E1364" t="str">
        <f t="shared" si="21"/>
        <v>MSTotal0</v>
      </c>
      <c r="F1364">
        <v>484</v>
      </c>
    </row>
    <row r="1365" spans="2:6" x14ac:dyDescent="0.2">
      <c r="B1365" t="s">
        <v>66</v>
      </c>
      <c r="C1365" t="s">
        <v>3</v>
      </c>
      <c r="D1365" s="232" t="s">
        <v>107</v>
      </c>
      <c r="E1365" t="str">
        <f t="shared" si="21"/>
        <v>MSTotal01-04</v>
      </c>
      <c r="F1365">
        <v>87</v>
      </c>
    </row>
    <row r="1366" spans="2:6" x14ac:dyDescent="0.2">
      <c r="B1366" t="s">
        <v>66</v>
      </c>
      <c r="C1366" t="s">
        <v>3</v>
      </c>
      <c r="D1366" s="232" t="s">
        <v>106</v>
      </c>
      <c r="E1366" t="str">
        <f t="shared" si="21"/>
        <v>MSTotal05-09</v>
      </c>
      <c r="F1366">
        <v>53</v>
      </c>
    </row>
    <row r="1367" spans="2:6" x14ac:dyDescent="0.2">
      <c r="B1367" t="s">
        <v>66</v>
      </c>
      <c r="C1367" t="s">
        <v>3</v>
      </c>
      <c r="D1367" s="232" t="s">
        <v>71</v>
      </c>
      <c r="E1367" t="str">
        <f t="shared" si="21"/>
        <v>MSTotal10-14</v>
      </c>
      <c r="F1367">
        <v>74</v>
      </c>
    </row>
    <row r="1368" spans="2:6" x14ac:dyDescent="0.2">
      <c r="B1368" t="s">
        <v>66</v>
      </c>
      <c r="C1368" t="s">
        <v>3</v>
      </c>
      <c r="D1368" s="201" t="s">
        <v>72</v>
      </c>
      <c r="E1368" t="str">
        <f t="shared" si="21"/>
        <v>MSTotal15-19</v>
      </c>
      <c r="F1368">
        <v>209</v>
      </c>
    </row>
    <row r="1369" spans="2:6" x14ac:dyDescent="0.2">
      <c r="B1369" t="s">
        <v>66</v>
      </c>
      <c r="C1369" t="s">
        <v>3</v>
      </c>
      <c r="D1369" s="201" t="s">
        <v>73</v>
      </c>
      <c r="E1369" t="str">
        <f t="shared" si="21"/>
        <v>MSTotal20-24</v>
      </c>
      <c r="F1369">
        <v>266</v>
      </c>
    </row>
    <row r="1370" spans="2:6" x14ac:dyDescent="0.2">
      <c r="B1370" t="s">
        <v>66</v>
      </c>
      <c r="C1370" t="s">
        <v>3</v>
      </c>
      <c r="D1370" s="201" t="s">
        <v>74</v>
      </c>
      <c r="E1370" t="str">
        <f t="shared" si="21"/>
        <v>MSTotal25-29</v>
      </c>
      <c r="F1370">
        <v>334</v>
      </c>
    </row>
    <row r="1371" spans="2:6" x14ac:dyDescent="0.2">
      <c r="B1371" t="s">
        <v>66</v>
      </c>
      <c r="C1371" t="s">
        <v>3</v>
      </c>
      <c r="D1371" s="201" t="s">
        <v>75</v>
      </c>
      <c r="E1371" t="str">
        <f t="shared" si="21"/>
        <v>MSTotal30-34</v>
      </c>
      <c r="F1371">
        <v>339</v>
      </c>
    </row>
    <row r="1372" spans="2:6" x14ac:dyDescent="0.2">
      <c r="B1372" t="s">
        <v>66</v>
      </c>
      <c r="C1372" t="s">
        <v>3</v>
      </c>
      <c r="D1372" s="201" t="s">
        <v>76</v>
      </c>
      <c r="E1372" t="str">
        <f t="shared" si="21"/>
        <v>MSTotal35-39</v>
      </c>
      <c r="F1372">
        <v>455</v>
      </c>
    </row>
    <row r="1373" spans="2:6" x14ac:dyDescent="0.2">
      <c r="B1373" t="s">
        <v>66</v>
      </c>
      <c r="C1373" t="s">
        <v>3</v>
      </c>
      <c r="D1373" s="201" t="s">
        <v>77</v>
      </c>
      <c r="E1373" t="str">
        <f t="shared" si="21"/>
        <v>MSTotal40-44</v>
      </c>
      <c r="F1373">
        <v>518</v>
      </c>
    </row>
    <row r="1374" spans="2:6" x14ac:dyDescent="0.2">
      <c r="B1374" t="s">
        <v>66</v>
      </c>
      <c r="C1374" t="s">
        <v>3</v>
      </c>
      <c r="D1374" s="201" t="s">
        <v>78</v>
      </c>
      <c r="E1374" t="str">
        <f t="shared" si="21"/>
        <v>MSTotal45-49</v>
      </c>
      <c r="F1374">
        <v>671</v>
      </c>
    </row>
    <row r="1375" spans="2:6" x14ac:dyDescent="0.2">
      <c r="B1375" t="s">
        <v>66</v>
      </c>
      <c r="C1375" t="s">
        <v>3</v>
      </c>
      <c r="D1375" s="201" t="s">
        <v>79</v>
      </c>
      <c r="E1375" t="str">
        <f t="shared" si="21"/>
        <v>MSTotal50-54</v>
      </c>
      <c r="F1375">
        <v>942</v>
      </c>
    </row>
    <row r="1376" spans="2:6" x14ac:dyDescent="0.2">
      <c r="B1376" t="s">
        <v>66</v>
      </c>
      <c r="C1376" t="s">
        <v>3</v>
      </c>
      <c r="D1376" s="201" t="s">
        <v>80</v>
      </c>
      <c r="E1376" t="str">
        <f t="shared" si="21"/>
        <v>MSTotal55-59</v>
      </c>
      <c r="F1376">
        <v>1151</v>
      </c>
    </row>
    <row r="1377" spans="2:6" x14ac:dyDescent="0.2">
      <c r="B1377" t="s">
        <v>66</v>
      </c>
      <c r="C1377" t="s">
        <v>3</v>
      </c>
      <c r="D1377" s="201" t="s">
        <v>81</v>
      </c>
      <c r="E1377" t="str">
        <f t="shared" si="21"/>
        <v>MSTotal60-64</v>
      </c>
      <c r="F1377">
        <v>1353</v>
      </c>
    </row>
    <row r="1378" spans="2:6" x14ac:dyDescent="0.2">
      <c r="B1378" t="s">
        <v>66</v>
      </c>
      <c r="C1378" t="s">
        <v>3</v>
      </c>
      <c r="D1378" s="201" t="s">
        <v>82</v>
      </c>
      <c r="E1378" t="str">
        <f t="shared" si="21"/>
        <v>MSTotal65-69</v>
      </c>
      <c r="F1378">
        <v>1609</v>
      </c>
    </row>
    <row r="1379" spans="2:6" x14ac:dyDescent="0.2">
      <c r="B1379" t="s">
        <v>66</v>
      </c>
      <c r="C1379" t="s">
        <v>3</v>
      </c>
      <c r="D1379" s="201" t="s">
        <v>19</v>
      </c>
      <c r="E1379" t="str">
        <f t="shared" si="21"/>
        <v>MSTotal70-74</v>
      </c>
      <c r="F1379">
        <v>1764</v>
      </c>
    </row>
    <row r="1380" spans="2:6" x14ac:dyDescent="0.2">
      <c r="B1380" t="s">
        <v>66</v>
      </c>
      <c r="C1380" t="s">
        <v>3</v>
      </c>
      <c r="D1380" s="201" t="s">
        <v>20</v>
      </c>
      <c r="E1380" t="str">
        <f t="shared" si="21"/>
        <v>MSTotal75-79</v>
      </c>
      <c r="F1380">
        <v>1771</v>
      </c>
    </row>
    <row r="1381" spans="2:6" x14ac:dyDescent="0.2">
      <c r="B1381" t="s">
        <v>66</v>
      </c>
      <c r="C1381" t="s">
        <v>3</v>
      </c>
      <c r="D1381" s="201" t="s">
        <v>21</v>
      </c>
      <c r="E1381" t="str">
        <f t="shared" si="21"/>
        <v>MSTotal80-84</v>
      </c>
      <c r="F1381">
        <v>1866</v>
      </c>
    </row>
    <row r="1382" spans="2:6" x14ac:dyDescent="0.2">
      <c r="B1382" t="s">
        <v>66</v>
      </c>
      <c r="C1382" t="s">
        <v>3</v>
      </c>
      <c r="D1382" s="201" t="s">
        <v>22</v>
      </c>
      <c r="E1382" t="str">
        <f t="shared" si="21"/>
        <v>MSTotal85-89</v>
      </c>
      <c r="F1382">
        <v>1457</v>
      </c>
    </row>
    <row r="1383" spans="2:6" x14ac:dyDescent="0.2">
      <c r="B1383" t="s">
        <v>66</v>
      </c>
      <c r="C1383" t="s">
        <v>3</v>
      </c>
      <c r="D1383" s="201" t="s">
        <v>5</v>
      </c>
      <c r="E1383" t="str">
        <f t="shared" si="21"/>
        <v>MSTotal90+</v>
      </c>
      <c r="F1383">
        <v>1357</v>
      </c>
    </row>
    <row r="1384" spans="2:6" x14ac:dyDescent="0.2">
      <c r="B1384" t="s">
        <v>67</v>
      </c>
      <c r="C1384" t="s">
        <v>3</v>
      </c>
      <c r="D1384" s="201">
        <v>0</v>
      </c>
      <c r="E1384" t="str">
        <f t="shared" si="21"/>
        <v>MTTotal0</v>
      </c>
      <c r="F1384">
        <v>742</v>
      </c>
    </row>
    <row r="1385" spans="2:6" x14ac:dyDescent="0.2">
      <c r="B1385" t="s">
        <v>67</v>
      </c>
      <c r="C1385" t="s">
        <v>3</v>
      </c>
      <c r="D1385" s="232" t="s">
        <v>107</v>
      </c>
      <c r="E1385" t="str">
        <f t="shared" si="21"/>
        <v>MTTotal01-04</v>
      </c>
      <c r="F1385">
        <v>142</v>
      </c>
    </row>
    <row r="1386" spans="2:6" x14ac:dyDescent="0.2">
      <c r="B1386" t="s">
        <v>67</v>
      </c>
      <c r="C1386" t="s">
        <v>3</v>
      </c>
      <c r="D1386" s="232" t="s">
        <v>106</v>
      </c>
      <c r="E1386" t="str">
        <f t="shared" si="21"/>
        <v>MTTotal05-09</v>
      </c>
      <c r="F1386">
        <v>60</v>
      </c>
    </row>
    <row r="1387" spans="2:6" x14ac:dyDescent="0.2">
      <c r="B1387" t="s">
        <v>67</v>
      </c>
      <c r="C1387" t="s">
        <v>3</v>
      </c>
      <c r="D1387" s="232" t="s">
        <v>71</v>
      </c>
      <c r="E1387" t="str">
        <f t="shared" si="21"/>
        <v>MTTotal10-14</v>
      </c>
      <c r="F1387">
        <v>102</v>
      </c>
    </row>
    <row r="1388" spans="2:6" x14ac:dyDescent="0.2">
      <c r="B1388" t="s">
        <v>67</v>
      </c>
      <c r="C1388" t="s">
        <v>3</v>
      </c>
      <c r="D1388" s="201" t="s">
        <v>72</v>
      </c>
      <c r="E1388" t="str">
        <f t="shared" si="21"/>
        <v>MTTotal15-19</v>
      </c>
      <c r="F1388">
        <v>305</v>
      </c>
    </row>
    <row r="1389" spans="2:6" x14ac:dyDescent="0.2">
      <c r="B1389" t="s">
        <v>67</v>
      </c>
      <c r="C1389" t="s">
        <v>3</v>
      </c>
      <c r="D1389" s="201" t="s">
        <v>73</v>
      </c>
      <c r="E1389" t="str">
        <f t="shared" si="21"/>
        <v>MTTotal20-24</v>
      </c>
      <c r="F1389">
        <v>424</v>
      </c>
    </row>
    <row r="1390" spans="2:6" x14ac:dyDescent="0.2">
      <c r="B1390" t="s">
        <v>67</v>
      </c>
      <c r="C1390" t="s">
        <v>3</v>
      </c>
      <c r="D1390" s="201" t="s">
        <v>74</v>
      </c>
      <c r="E1390" t="str">
        <f t="shared" si="21"/>
        <v>MTTotal25-29</v>
      </c>
      <c r="F1390">
        <v>474</v>
      </c>
    </row>
    <row r="1391" spans="2:6" x14ac:dyDescent="0.2">
      <c r="B1391" t="s">
        <v>67</v>
      </c>
      <c r="C1391" t="s">
        <v>3</v>
      </c>
      <c r="D1391" s="201" t="s">
        <v>75</v>
      </c>
      <c r="E1391" t="str">
        <f t="shared" si="21"/>
        <v>MTTotal30-34</v>
      </c>
      <c r="F1391">
        <v>497</v>
      </c>
    </row>
    <row r="1392" spans="2:6" x14ac:dyDescent="0.2">
      <c r="B1392" t="s">
        <v>67</v>
      </c>
      <c r="C1392" t="s">
        <v>3</v>
      </c>
      <c r="D1392" s="201" t="s">
        <v>76</v>
      </c>
      <c r="E1392" t="str">
        <f t="shared" si="21"/>
        <v>MTTotal35-39</v>
      </c>
      <c r="F1392">
        <v>594</v>
      </c>
    </row>
    <row r="1393" spans="2:6" x14ac:dyDescent="0.2">
      <c r="B1393" t="s">
        <v>67</v>
      </c>
      <c r="C1393" t="s">
        <v>3</v>
      </c>
      <c r="D1393" s="201" t="s">
        <v>77</v>
      </c>
      <c r="E1393" t="str">
        <f t="shared" si="21"/>
        <v>MTTotal40-44</v>
      </c>
      <c r="F1393">
        <v>746</v>
      </c>
    </row>
    <row r="1394" spans="2:6" x14ac:dyDescent="0.2">
      <c r="B1394" t="s">
        <v>67</v>
      </c>
      <c r="C1394" t="s">
        <v>3</v>
      </c>
      <c r="D1394" s="201" t="s">
        <v>78</v>
      </c>
      <c r="E1394" t="str">
        <f t="shared" si="21"/>
        <v>MTTotal45-49</v>
      </c>
      <c r="F1394">
        <v>865</v>
      </c>
    </row>
    <row r="1395" spans="2:6" x14ac:dyDescent="0.2">
      <c r="B1395" t="s">
        <v>67</v>
      </c>
      <c r="C1395" t="s">
        <v>3</v>
      </c>
      <c r="D1395" s="201" t="s">
        <v>79</v>
      </c>
      <c r="E1395" t="str">
        <f t="shared" si="21"/>
        <v>MTTotal50-54</v>
      </c>
      <c r="F1395">
        <v>1086</v>
      </c>
    </row>
    <row r="1396" spans="2:6" x14ac:dyDescent="0.2">
      <c r="B1396" t="s">
        <v>67</v>
      </c>
      <c r="C1396" t="s">
        <v>3</v>
      </c>
      <c r="D1396" s="201" t="s">
        <v>80</v>
      </c>
      <c r="E1396" t="str">
        <f t="shared" si="21"/>
        <v>MTTotal55-59</v>
      </c>
      <c r="F1396">
        <v>1311</v>
      </c>
    </row>
    <row r="1397" spans="2:6" x14ac:dyDescent="0.2">
      <c r="B1397" t="s">
        <v>67</v>
      </c>
      <c r="C1397" t="s">
        <v>3</v>
      </c>
      <c r="D1397" s="201" t="s">
        <v>81</v>
      </c>
      <c r="E1397" t="str">
        <f t="shared" si="21"/>
        <v>MTTotal60-64</v>
      </c>
      <c r="F1397">
        <v>1555</v>
      </c>
    </row>
    <row r="1398" spans="2:6" x14ac:dyDescent="0.2">
      <c r="B1398" t="s">
        <v>67</v>
      </c>
      <c r="C1398" t="s">
        <v>3</v>
      </c>
      <c r="D1398" s="201" t="s">
        <v>82</v>
      </c>
      <c r="E1398" t="str">
        <f t="shared" si="21"/>
        <v>MTTotal65-69</v>
      </c>
      <c r="F1398">
        <v>1730</v>
      </c>
    </row>
    <row r="1399" spans="2:6" x14ac:dyDescent="0.2">
      <c r="B1399" t="s">
        <v>67</v>
      </c>
      <c r="C1399" t="s">
        <v>3</v>
      </c>
      <c r="D1399" s="201" t="s">
        <v>19</v>
      </c>
      <c r="E1399" t="str">
        <f t="shared" si="21"/>
        <v>MTTotal70-74</v>
      </c>
      <c r="F1399">
        <v>1740</v>
      </c>
    </row>
    <row r="1400" spans="2:6" x14ac:dyDescent="0.2">
      <c r="B1400" t="s">
        <v>67</v>
      </c>
      <c r="C1400" t="s">
        <v>3</v>
      </c>
      <c r="D1400" s="201" t="s">
        <v>20</v>
      </c>
      <c r="E1400" t="str">
        <f t="shared" si="21"/>
        <v>MTTotal75-79</v>
      </c>
      <c r="F1400">
        <v>1827</v>
      </c>
    </row>
    <row r="1401" spans="2:6" x14ac:dyDescent="0.2">
      <c r="B1401" t="s">
        <v>67</v>
      </c>
      <c r="C1401" t="s">
        <v>3</v>
      </c>
      <c r="D1401" s="201" t="s">
        <v>21</v>
      </c>
      <c r="E1401" t="str">
        <f t="shared" si="21"/>
        <v>MTTotal80-84</v>
      </c>
      <c r="F1401">
        <v>1664</v>
      </c>
    </row>
    <row r="1402" spans="2:6" x14ac:dyDescent="0.2">
      <c r="B1402" t="s">
        <v>67</v>
      </c>
      <c r="C1402" t="s">
        <v>3</v>
      </c>
      <c r="D1402" s="201" t="s">
        <v>22</v>
      </c>
      <c r="E1402" t="str">
        <f t="shared" si="21"/>
        <v>MTTotal85-89</v>
      </c>
      <c r="F1402">
        <v>1317</v>
      </c>
    </row>
    <row r="1403" spans="2:6" x14ac:dyDescent="0.2">
      <c r="B1403" t="s">
        <v>67</v>
      </c>
      <c r="C1403" t="s">
        <v>3</v>
      </c>
      <c r="D1403" s="201" t="s">
        <v>5</v>
      </c>
      <c r="E1403" t="str">
        <f t="shared" si="21"/>
        <v>MTTotal90+</v>
      </c>
      <c r="F1403">
        <v>1082</v>
      </c>
    </row>
    <row r="1404" spans="2:6" x14ac:dyDescent="0.2">
      <c r="B1404" t="s">
        <v>44</v>
      </c>
      <c r="C1404" t="s">
        <v>3</v>
      </c>
      <c r="D1404" s="201">
        <v>0</v>
      </c>
      <c r="E1404" t="str">
        <f t="shared" si="21"/>
        <v>PATotal0</v>
      </c>
      <c r="F1404">
        <v>2069</v>
      </c>
    </row>
    <row r="1405" spans="2:6" x14ac:dyDescent="0.2">
      <c r="B1405" t="s">
        <v>44</v>
      </c>
      <c r="C1405" t="s">
        <v>3</v>
      </c>
      <c r="D1405" s="232" t="s">
        <v>107</v>
      </c>
      <c r="E1405" t="str">
        <f t="shared" si="21"/>
        <v>PATotal01-04</v>
      </c>
      <c r="F1405">
        <v>397</v>
      </c>
    </row>
    <row r="1406" spans="2:6" x14ac:dyDescent="0.2">
      <c r="B1406" t="s">
        <v>44</v>
      </c>
      <c r="C1406" t="s">
        <v>3</v>
      </c>
      <c r="D1406" s="232" t="s">
        <v>106</v>
      </c>
      <c r="E1406" t="str">
        <f t="shared" si="21"/>
        <v>PATotal05-09</v>
      </c>
      <c r="F1406">
        <v>202</v>
      </c>
    </row>
    <row r="1407" spans="2:6" x14ac:dyDescent="0.2">
      <c r="B1407" t="s">
        <v>44</v>
      </c>
      <c r="C1407" t="s">
        <v>3</v>
      </c>
      <c r="D1407" s="232" t="s">
        <v>71</v>
      </c>
      <c r="E1407" t="str">
        <f t="shared" si="21"/>
        <v>PATotal10-14</v>
      </c>
      <c r="F1407">
        <v>264</v>
      </c>
    </row>
    <row r="1408" spans="2:6" x14ac:dyDescent="0.2">
      <c r="B1408" t="s">
        <v>44</v>
      </c>
      <c r="C1408" t="s">
        <v>3</v>
      </c>
      <c r="D1408" s="201" t="s">
        <v>72</v>
      </c>
      <c r="E1408" t="str">
        <f t="shared" si="21"/>
        <v>PATotal15-19</v>
      </c>
      <c r="F1408">
        <v>1018</v>
      </c>
    </row>
    <row r="1409" spans="2:6" x14ac:dyDescent="0.2">
      <c r="B1409" t="s">
        <v>44</v>
      </c>
      <c r="C1409" t="s">
        <v>3</v>
      </c>
      <c r="D1409" s="201" t="s">
        <v>73</v>
      </c>
      <c r="E1409" t="str">
        <f t="shared" si="21"/>
        <v>PATotal20-24</v>
      </c>
      <c r="F1409">
        <v>1474</v>
      </c>
    </row>
    <row r="1410" spans="2:6" x14ac:dyDescent="0.2">
      <c r="B1410" t="s">
        <v>44</v>
      </c>
      <c r="C1410" t="s">
        <v>3</v>
      </c>
      <c r="D1410" s="201" t="s">
        <v>74</v>
      </c>
      <c r="E1410" t="str">
        <f t="shared" si="21"/>
        <v>PATotal25-29</v>
      </c>
      <c r="F1410">
        <v>1386</v>
      </c>
    </row>
    <row r="1411" spans="2:6" x14ac:dyDescent="0.2">
      <c r="B1411" t="s">
        <v>44</v>
      </c>
      <c r="C1411" t="s">
        <v>3</v>
      </c>
      <c r="D1411" s="201" t="s">
        <v>75</v>
      </c>
      <c r="E1411" t="str">
        <f t="shared" si="21"/>
        <v>PATotal30-34</v>
      </c>
      <c r="F1411">
        <v>1352</v>
      </c>
    </row>
    <row r="1412" spans="2:6" x14ac:dyDescent="0.2">
      <c r="B1412" t="s">
        <v>44</v>
      </c>
      <c r="C1412" t="s">
        <v>3</v>
      </c>
      <c r="D1412" s="201" t="s">
        <v>76</v>
      </c>
      <c r="E1412" t="str">
        <f t="shared" ref="E1412:E1475" si="22">_xlfn.CONCAT(B1412,C1412,D1412)</f>
        <v>PATotal35-39</v>
      </c>
      <c r="F1412">
        <v>1497</v>
      </c>
    </row>
    <row r="1413" spans="2:6" x14ac:dyDescent="0.2">
      <c r="B1413" t="s">
        <v>44</v>
      </c>
      <c r="C1413" t="s">
        <v>3</v>
      </c>
      <c r="D1413" s="201" t="s">
        <v>77</v>
      </c>
      <c r="E1413" t="str">
        <f t="shared" si="22"/>
        <v>PATotal40-44</v>
      </c>
      <c r="F1413">
        <v>1507</v>
      </c>
    </row>
    <row r="1414" spans="2:6" x14ac:dyDescent="0.2">
      <c r="B1414" t="s">
        <v>44</v>
      </c>
      <c r="C1414" t="s">
        <v>3</v>
      </c>
      <c r="D1414" s="201" t="s">
        <v>78</v>
      </c>
      <c r="E1414" t="str">
        <f t="shared" si="22"/>
        <v>PATotal45-49</v>
      </c>
      <c r="F1414">
        <v>1552</v>
      </c>
    </row>
    <row r="1415" spans="2:6" x14ac:dyDescent="0.2">
      <c r="B1415" t="s">
        <v>44</v>
      </c>
      <c r="C1415" t="s">
        <v>3</v>
      </c>
      <c r="D1415" s="201" t="s">
        <v>79</v>
      </c>
      <c r="E1415" t="str">
        <f t="shared" si="22"/>
        <v>PATotal50-54</v>
      </c>
      <c r="F1415">
        <v>1953</v>
      </c>
    </row>
    <row r="1416" spans="2:6" x14ac:dyDescent="0.2">
      <c r="B1416" t="s">
        <v>44</v>
      </c>
      <c r="C1416" t="s">
        <v>3</v>
      </c>
      <c r="D1416" s="201" t="s">
        <v>80</v>
      </c>
      <c r="E1416" t="str">
        <f t="shared" si="22"/>
        <v>PATotal55-59</v>
      </c>
      <c r="F1416">
        <v>2436</v>
      </c>
    </row>
    <row r="1417" spans="2:6" x14ac:dyDescent="0.2">
      <c r="B1417" t="s">
        <v>44</v>
      </c>
      <c r="C1417" t="s">
        <v>3</v>
      </c>
      <c r="D1417" s="201" t="s">
        <v>81</v>
      </c>
      <c r="E1417" t="str">
        <f t="shared" si="22"/>
        <v>PATotal60-64</v>
      </c>
      <c r="F1417">
        <v>2966</v>
      </c>
    </row>
    <row r="1418" spans="2:6" x14ac:dyDescent="0.2">
      <c r="B1418" t="s">
        <v>44</v>
      </c>
      <c r="C1418" t="s">
        <v>3</v>
      </c>
      <c r="D1418" s="201" t="s">
        <v>82</v>
      </c>
      <c r="E1418" t="str">
        <f t="shared" si="22"/>
        <v>PATotal65-69</v>
      </c>
      <c r="F1418">
        <v>3419</v>
      </c>
    </row>
    <row r="1419" spans="2:6" x14ac:dyDescent="0.2">
      <c r="B1419" t="s">
        <v>44</v>
      </c>
      <c r="C1419" t="s">
        <v>3</v>
      </c>
      <c r="D1419" s="201" t="s">
        <v>19</v>
      </c>
      <c r="E1419" t="str">
        <f t="shared" si="22"/>
        <v>PATotal70-74</v>
      </c>
      <c r="F1419">
        <v>3622</v>
      </c>
    </row>
    <row r="1420" spans="2:6" x14ac:dyDescent="0.2">
      <c r="B1420" t="s">
        <v>44</v>
      </c>
      <c r="C1420" t="s">
        <v>3</v>
      </c>
      <c r="D1420" s="201" t="s">
        <v>20</v>
      </c>
      <c r="E1420" t="str">
        <f t="shared" si="22"/>
        <v>PATotal75-79</v>
      </c>
      <c r="F1420">
        <v>3937</v>
      </c>
    </row>
    <row r="1421" spans="2:6" x14ac:dyDescent="0.2">
      <c r="B1421" t="s">
        <v>44</v>
      </c>
      <c r="C1421" t="s">
        <v>3</v>
      </c>
      <c r="D1421" s="201" t="s">
        <v>21</v>
      </c>
      <c r="E1421" t="str">
        <f t="shared" si="22"/>
        <v>PATotal80-84</v>
      </c>
      <c r="F1421">
        <v>3533</v>
      </c>
    </row>
    <row r="1422" spans="2:6" x14ac:dyDescent="0.2">
      <c r="B1422" t="s">
        <v>44</v>
      </c>
      <c r="C1422" t="s">
        <v>3</v>
      </c>
      <c r="D1422" s="201" t="s">
        <v>22</v>
      </c>
      <c r="E1422" t="str">
        <f t="shared" si="22"/>
        <v>PATotal85-89</v>
      </c>
      <c r="F1422">
        <v>2883</v>
      </c>
    </row>
    <row r="1423" spans="2:6" x14ac:dyDescent="0.2">
      <c r="B1423" t="s">
        <v>44</v>
      </c>
      <c r="C1423" t="s">
        <v>3</v>
      </c>
      <c r="D1423" s="201" t="s">
        <v>5</v>
      </c>
      <c r="E1423" t="str">
        <f t="shared" si="22"/>
        <v>PATotal90+</v>
      </c>
      <c r="F1423">
        <v>2829</v>
      </c>
    </row>
    <row r="1424" spans="2:6" x14ac:dyDescent="0.2">
      <c r="B1424" t="s">
        <v>55</v>
      </c>
      <c r="C1424" t="s">
        <v>3</v>
      </c>
      <c r="D1424" s="201">
        <v>0</v>
      </c>
      <c r="E1424" t="str">
        <f t="shared" si="22"/>
        <v>PBTotal0</v>
      </c>
      <c r="F1424">
        <v>746</v>
      </c>
    </row>
    <row r="1425" spans="2:6" x14ac:dyDescent="0.2">
      <c r="B1425" t="s">
        <v>55</v>
      </c>
      <c r="C1425" t="s">
        <v>3</v>
      </c>
      <c r="D1425" s="232" t="s">
        <v>107</v>
      </c>
      <c r="E1425" t="str">
        <f t="shared" si="22"/>
        <v>PBTotal01-04</v>
      </c>
      <c r="F1425">
        <v>121</v>
      </c>
    </row>
    <row r="1426" spans="2:6" x14ac:dyDescent="0.2">
      <c r="B1426" t="s">
        <v>55</v>
      </c>
      <c r="C1426" t="s">
        <v>3</v>
      </c>
      <c r="D1426" s="232" t="s">
        <v>106</v>
      </c>
      <c r="E1426" t="str">
        <f t="shared" si="22"/>
        <v>PBTotal05-09</v>
      </c>
      <c r="F1426">
        <v>68</v>
      </c>
    </row>
    <row r="1427" spans="2:6" x14ac:dyDescent="0.2">
      <c r="B1427" t="s">
        <v>55</v>
      </c>
      <c r="C1427" t="s">
        <v>3</v>
      </c>
      <c r="D1427" s="232" t="s">
        <v>71</v>
      </c>
      <c r="E1427" t="str">
        <f t="shared" si="22"/>
        <v>PBTotal10-14</v>
      </c>
      <c r="F1427">
        <v>91</v>
      </c>
    </row>
    <row r="1428" spans="2:6" x14ac:dyDescent="0.2">
      <c r="B1428" t="s">
        <v>55</v>
      </c>
      <c r="C1428" t="s">
        <v>3</v>
      </c>
      <c r="D1428" s="201" t="s">
        <v>72</v>
      </c>
      <c r="E1428" t="str">
        <f t="shared" si="22"/>
        <v>PBTotal15-19</v>
      </c>
      <c r="F1428">
        <v>295</v>
      </c>
    </row>
    <row r="1429" spans="2:6" x14ac:dyDescent="0.2">
      <c r="B1429" t="s">
        <v>55</v>
      </c>
      <c r="C1429" t="s">
        <v>3</v>
      </c>
      <c r="D1429" s="201" t="s">
        <v>73</v>
      </c>
      <c r="E1429" t="str">
        <f t="shared" si="22"/>
        <v>PBTotal20-24</v>
      </c>
      <c r="F1429">
        <v>442</v>
      </c>
    </row>
    <row r="1430" spans="2:6" x14ac:dyDescent="0.2">
      <c r="B1430" t="s">
        <v>55</v>
      </c>
      <c r="C1430" t="s">
        <v>3</v>
      </c>
      <c r="D1430" s="201" t="s">
        <v>74</v>
      </c>
      <c r="E1430" t="str">
        <f t="shared" si="22"/>
        <v>PBTotal25-29</v>
      </c>
      <c r="F1430">
        <v>464</v>
      </c>
    </row>
    <row r="1431" spans="2:6" x14ac:dyDescent="0.2">
      <c r="B1431" t="s">
        <v>55</v>
      </c>
      <c r="C1431" t="s">
        <v>3</v>
      </c>
      <c r="D1431" s="201" t="s">
        <v>75</v>
      </c>
      <c r="E1431" t="str">
        <f t="shared" si="22"/>
        <v>PBTotal30-34</v>
      </c>
      <c r="F1431">
        <v>565</v>
      </c>
    </row>
    <row r="1432" spans="2:6" x14ac:dyDescent="0.2">
      <c r="B1432" t="s">
        <v>55</v>
      </c>
      <c r="C1432" t="s">
        <v>3</v>
      </c>
      <c r="D1432" s="201" t="s">
        <v>76</v>
      </c>
      <c r="E1432" t="str">
        <f t="shared" si="22"/>
        <v>PBTotal35-39</v>
      </c>
      <c r="F1432">
        <v>675</v>
      </c>
    </row>
    <row r="1433" spans="2:6" x14ac:dyDescent="0.2">
      <c r="B1433" t="s">
        <v>55</v>
      </c>
      <c r="C1433" t="s">
        <v>3</v>
      </c>
      <c r="D1433" s="201" t="s">
        <v>77</v>
      </c>
      <c r="E1433" t="str">
        <f t="shared" si="22"/>
        <v>PBTotal40-44</v>
      </c>
      <c r="F1433">
        <v>820</v>
      </c>
    </row>
    <row r="1434" spans="2:6" x14ac:dyDescent="0.2">
      <c r="B1434" t="s">
        <v>55</v>
      </c>
      <c r="C1434" t="s">
        <v>3</v>
      </c>
      <c r="D1434" s="201" t="s">
        <v>78</v>
      </c>
      <c r="E1434" t="str">
        <f t="shared" si="22"/>
        <v>PBTotal45-49</v>
      </c>
      <c r="F1434">
        <v>1044</v>
      </c>
    </row>
    <row r="1435" spans="2:6" x14ac:dyDescent="0.2">
      <c r="B1435" t="s">
        <v>55</v>
      </c>
      <c r="C1435" t="s">
        <v>3</v>
      </c>
      <c r="D1435" s="201" t="s">
        <v>79</v>
      </c>
      <c r="E1435" t="str">
        <f t="shared" si="22"/>
        <v>PBTotal50-54</v>
      </c>
      <c r="F1435">
        <v>1304</v>
      </c>
    </row>
    <row r="1436" spans="2:6" x14ac:dyDescent="0.2">
      <c r="B1436" t="s">
        <v>55</v>
      </c>
      <c r="C1436" t="s">
        <v>3</v>
      </c>
      <c r="D1436" s="201" t="s">
        <v>80</v>
      </c>
      <c r="E1436" t="str">
        <f t="shared" si="22"/>
        <v>PBTotal55-59</v>
      </c>
      <c r="F1436">
        <v>1568</v>
      </c>
    </row>
    <row r="1437" spans="2:6" x14ac:dyDescent="0.2">
      <c r="B1437" t="s">
        <v>55</v>
      </c>
      <c r="C1437" t="s">
        <v>3</v>
      </c>
      <c r="D1437" s="201" t="s">
        <v>81</v>
      </c>
      <c r="E1437" t="str">
        <f t="shared" si="22"/>
        <v>PBTotal60-64</v>
      </c>
      <c r="F1437">
        <v>1861</v>
      </c>
    </row>
    <row r="1438" spans="2:6" x14ac:dyDescent="0.2">
      <c r="B1438" t="s">
        <v>55</v>
      </c>
      <c r="C1438" t="s">
        <v>3</v>
      </c>
      <c r="D1438" s="201" t="s">
        <v>82</v>
      </c>
      <c r="E1438" t="str">
        <f t="shared" si="22"/>
        <v>PBTotal65-69</v>
      </c>
      <c r="F1438">
        <v>2311</v>
      </c>
    </row>
    <row r="1439" spans="2:6" x14ac:dyDescent="0.2">
      <c r="B1439" t="s">
        <v>55</v>
      </c>
      <c r="C1439" t="s">
        <v>3</v>
      </c>
      <c r="D1439" s="201" t="s">
        <v>19</v>
      </c>
      <c r="E1439" t="str">
        <f t="shared" si="22"/>
        <v>PBTotal70-74</v>
      </c>
      <c r="F1439">
        <v>2651</v>
      </c>
    </row>
    <row r="1440" spans="2:6" x14ac:dyDescent="0.2">
      <c r="B1440" t="s">
        <v>55</v>
      </c>
      <c r="C1440" t="s">
        <v>3</v>
      </c>
      <c r="D1440" s="201" t="s">
        <v>20</v>
      </c>
      <c r="E1440" t="str">
        <f t="shared" si="22"/>
        <v>PBTotal75-79</v>
      </c>
      <c r="F1440">
        <v>2977</v>
      </c>
    </row>
    <row r="1441" spans="2:6" x14ac:dyDescent="0.2">
      <c r="B1441" t="s">
        <v>55</v>
      </c>
      <c r="C1441" t="s">
        <v>3</v>
      </c>
      <c r="D1441" s="201" t="s">
        <v>21</v>
      </c>
      <c r="E1441" t="str">
        <f t="shared" si="22"/>
        <v>PBTotal80-84</v>
      </c>
      <c r="F1441">
        <v>3187</v>
      </c>
    </row>
    <row r="1442" spans="2:6" x14ac:dyDescent="0.2">
      <c r="B1442" t="s">
        <v>55</v>
      </c>
      <c r="C1442" t="s">
        <v>3</v>
      </c>
      <c r="D1442" s="201" t="s">
        <v>22</v>
      </c>
      <c r="E1442" t="str">
        <f t="shared" si="22"/>
        <v>PBTotal85-89</v>
      </c>
      <c r="F1442">
        <v>2672</v>
      </c>
    </row>
    <row r="1443" spans="2:6" x14ac:dyDescent="0.2">
      <c r="B1443" t="s">
        <v>55</v>
      </c>
      <c r="C1443" t="s">
        <v>3</v>
      </c>
      <c r="D1443" s="201" t="s">
        <v>5</v>
      </c>
      <c r="E1443" t="str">
        <f t="shared" si="22"/>
        <v>PBTotal90+</v>
      </c>
      <c r="F1443">
        <v>3419</v>
      </c>
    </row>
    <row r="1444" spans="2:6" x14ac:dyDescent="0.2">
      <c r="B1444" t="s">
        <v>56</v>
      </c>
      <c r="C1444" t="s">
        <v>3</v>
      </c>
      <c r="D1444" s="201">
        <v>0</v>
      </c>
      <c r="E1444" t="str">
        <f t="shared" si="22"/>
        <v>PETotal0</v>
      </c>
      <c r="F1444">
        <v>1609</v>
      </c>
    </row>
    <row r="1445" spans="2:6" x14ac:dyDescent="0.2">
      <c r="B1445" t="s">
        <v>56</v>
      </c>
      <c r="C1445" t="s">
        <v>3</v>
      </c>
      <c r="D1445" s="232" t="s">
        <v>107</v>
      </c>
      <c r="E1445" t="str">
        <f t="shared" si="22"/>
        <v>PETotal01-04</v>
      </c>
      <c r="F1445">
        <v>248</v>
      </c>
    </row>
    <row r="1446" spans="2:6" x14ac:dyDescent="0.2">
      <c r="B1446" t="s">
        <v>56</v>
      </c>
      <c r="C1446" t="s">
        <v>3</v>
      </c>
      <c r="D1446" s="232" t="s">
        <v>106</v>
      </c>
      <c r="E1446" t="str">
        <f t="shared" si="22"/>
        <v>PETotal05-09</v>
      </c>
      <c r="F1446">
        <v>138</v>
      </c>
    </row>
    <row r="1447" spans="2:6" x14ac:dyDescent="0.2">
      <c r="B1447" t="s">
        <v>56</v>
      </c>
      <c r="C1447" t="s">
        <v>3</v>
      </c>
      <c r="D1447" s="232" t="s">
        <v>71</v>
      </c>
      <c r="E1447" t="str">
        <f t="shared" si="22"/>
        <v>PETotal10-14</v>
      </c>
      <c r="F1447">
        <v>230</v>
      </c>
    </row>
    <row r="1448" spans="2:6" x14ac:dyDescent="0.2">
      <c r="B1448" t="s">
        <v>56</v>
      </c>
      <c r="C1448" t="s">
        <v>3</v>
      </c>
      <c r="D1448" s="201" t="s">
        <v>72</v>
      </c>
      <c r="E1448" t="str">
        <f t="shared" si="22"/>
        <v>PETotal15-19</v>
      </c>
      <c r="F1448">
        <v>962</v>
      </c>
    </row>
    <row r="1449" spans="2:6" x14ac:dyDescent="0.2">
      <c r="B1449" t="s">
        <v>56</v>
      </c>
      <c r="C1449" t="s">
        <v>3</v>
      </c>
      <c r="D1449" s="201" t="s">
        <v>73</v>
      </c>
      <c r="E1449" t="str">
        <f t="shared" si="22"/>
        <v>PETotal20-24</v>
      </c>
      <c r="F1449">
        <v>1397</v>
      </c>
    </row>
    <row r="1450" spans="2:6" x14ac:dyDescent="0.2">
      <c r="B1450" t="s">
        <v>56</v>
      </c>
      <c r="C1450" t="s">
        <v>3</v>
      </c>
      <c r="D1450" s="201" t="s">
        <v>74</v>
      </c>
      <c r="E1450" t="str">
        <f t="shared" si="22"/>
        <v>PETotal25-29</v>
      </c>
      <c r="F1450">
        <v>1322</v>
      </c>
    </row>
    <row r="1451" spans="2:6" x14ac:dyDescent="0.2">
      <c r="B1451" t="s">
        <v>56</v>
      </c>
      <c r="C1451" t="s">
        <v>3</v>
      </c>
      <c r="D1451" s="201" t="s">
        <v>75</v>
      </c>
      <c r="E1451" t="str">
        <f t="shared" si="22"/>
        <v>PETotal30-34</v>
      </c>
      <c r="F1451">
        <v>1473</v>
      </c>
    </row>
    <row r="1452" spans="2:6" x14ac:dyDescent="0.2">
      <c r="B1452" t="s">
        <v>56</v>
      </c>
      <c r="C1452" t="s">
        <v>3</v>
      </c>
      <c r="D1452" s="201" t="s">
        <v>76</v>
      </c>
      <c r="E1452" t="str">
        <f t="shared" si="22"/>
        <v>PETotal35-39</v>
      </c>
      <c r="F1452">
        <v>1650</v>
      </c>
    </row>
    <row r="1453" spans="2:6" x14ac:dyDescent="0.2">
      <c r="B1453" t="s">
        <v>56</v>
      </c>
      <c r="C1453" t="s">
        <v>3</v>
      </c>
      <c r="D1453" s="201" t="s">
        <v>77</v>
      </c>
      <c r="E1453" t="str">
        <f t="shared" si="22"/>
        <v>PETotal40-44</v>
      </c>
      <c r="F1453">
        <v>2100</v>
      </c>
    </row>
    <row r="1454" spans="2:6" x14ac:dyDescent="0.2">
      <c r="B1454" t="s">
        <v>56</v>
      </c>
      <c r="C1454" t="s">
        <v>3</v>
      </c>
      <c r="D1454" s="201" t="s">
        <v>78</v>
      </c>
      <c r="E1454" t="str">
        <f t="shared" si="22"/>
        <v>PETotal45-49</v>
      </c>
      <c r="F1454">
        <v>2405</v>
      </c>
    </row>
    <row r="1455" spans="2:6" x14ac:dyDescent="0.2">
      <c r="B1455" t="s">
        <v>56</v>
      </c>
      <c r="C1455" t="s">
        <v>3</v>
      </c>
      <c r="D1455" s="201" t="s">
        <v>79</v>
      </c>
      <c r="E1455" t="str">
        <f t="shared" si="22"/>
        <v>PETotal50-54</v>
      </c>
      <c r="F1455">
        <v>3334</v>
      </c>
    </row>
    <row r="1456" spans="2:6" x14ac:dyDescent="0.2">
      <c r="B1456" t="s">
        <v>56</v>
      </c>
      <c r="C1456" t="s">
        <v>3</v>
      </c>
      <c r="D1456" s="201" t="s">
        <v>80</v>
      </c>
      <c r="E1456" t="str">
        <f t="shared" si="22"/>
        <v>PETotal55-59</v>
      </c>
      <c r="F1456">
        <v>4091</v>
      </c>
    </row>
    <row r="1457" spans="2:6" x14ac:dyDescent="0.2">
      <c r="B1457" t="s">
        <v>56</v>
      </c>
      <c r="C1457" t="s">
        <v>3</v>
      </c>
      <c r="D1457" s="201" t="s">
        <v>81</v>
      </c>
      <c r="E1457" t="str">
        <f t="shared" si="22"/>
        <v>PETotal60-64</v>
      </c>
      <c r="F1457">
        <v>4697</v>
      </c>
    </row>
    <row r="1458" spans="2:6" x14ac:dyDescent="0.2">
      <c r="B1458" t="s">
        <v>56</v>
      </c>
      <c r="C1458" t="s">
        <v>3</v>
      </c>
      <c r="D1458" s="201" t="s">
        <v>82</v>
      </c>
      <c r="E1458" t="str">
        <f t="shared" si="22"/>
        <v>PETotal65-69</v>
      </c>
      <c r="F1458">
        <v>5705</v>
      </c>
    </row>
    <row r="1459" spans="2:6" x14ac:dyDescent="0.2">
      <c r="B1459" t="s">
        <v>56</v>
      </c>
      <c r="C1459" t="s">
        <v>3</v>
      </c>
      <c r="D1459" s="201" t="s">
        <v>19</v>
      </c>
      <c r="E1459" t="str">
        <f t="shared" si="22"/>
        <v>PETotal70-74</v>
      </c>
      <c r="F1459">
        <v>6417</v>
      </c>
    </row>
    <row r="1460" spans="2:6" x14ac:dyDescent="0.2">
      <c r="B1460" t="s">
        <v>56</v>
      </c>
      <c r="C1460" t="s">
        <v>3</v>
      </c>
      <c r="D1460" s="201" t="s">
        <v>20</v>
      </c>
      <c r="E1460" t="str">
        <f t="shared" si="22"/>
        <v>PETotal75-79</v>
      </c>
      <c r="F1460">
        <v>7042</v>
      </c>
    </row>
    <row r="1461" spans="2:6" x14ac:dyDescent="0.2">
      <c r="B1461" t="s">
        <v>56</v>
      </c>
      <c r="C1461" t="s">
        <v>3</v>
      </c>
      <c r="D1461" s="201" t="s">
        <v>21</v>
      </c>
      <c r="E1461" t="str">
        <f t="shared" si="22"/>
        <v>PETotal80-84</v>
      </c>
      <c r="F1461">
        <v>7042</v>
      </c>
    </row>
    <row r="1462" spans="2:6" x14ac:dyDescent="0.2">
      <c r="B1462" t="s">
        <v>56</v>
      </c>
      <c r="C1462" t="s">
        <v>3</v>
      </c>
      <c r="D1462" s="201" t="s">
        <v>22</v>
      </c>
      <c r="E1462" t="str">
        <f t="shared" si="22"/>
        <v>PETotal85-89</v>
      </c>
      <c r="F1462">
        <v>5657</v>
      </c>
    </row>
    <row r="1463" spans="2:6" x14ac:dyDescent="0.2">
      <c r="B1463" t="s">
        <v>56</v>
      </c>
      <c r="C1463" t="s">
        <v>3</v>
      </c>
      <c r="D1463" s="201" t="s">
        <v>5</v>
      </c>
      <c r="E1463" t="str">
        <f t="shared" si="22"/>
        <v>PETotal90+</v>
      </c>
      <c r="F1463">
        <v>6378</v>
      </c>
    </row>
    <row r="1464" spans="2:6" x14ac:dyDescent="0.2">
      <c r="B1464" t="s">
        <v>51</v>
      </c>
      <c r="C1464" t="s">
        <v>3</v>
      </c>
      <c r="D1464" s="201">
        <v>0</v>
      </c>
      <c r="E1464" t="str">
        <f t="shared" si="22"/>
        <v>PITotal0</v>
      </c>
      <c r="F1464">
        <v>694</v>
      </c>
    </row>
    <row r="1465" spans="2:6" x14ac:dyDescent="0.2">
      <c r="B1465" t="s">
        <v>51</v>
      </c>
      <c r="C1465" t="s">
        <v>3</v>
      </c>
      <c r="D1465" s="232" t="s">
        <v>107</v>
      </c>
      <c r="E1465" t="str">
        <f t="shared" si="22"/>
        <v>PITotal01-04</v>
      </c>
      <c r="F1465">
        <v>101</v>
      </c>
    </row>
    <row r="1466" spans="2:6" x14ac:dyDescent="0.2">
      <c r="B1466" t="s">
        <v>51</v>
      </c>
      <c r="C1466" t="s">
        <v>3</v>
      </c>
      <c r="D1466" s="232" t="s">
        <v>106</v>
      </c>
      <c r="E1466" t="str">
        <f t="shared" si="22"/>
        <v>PITotal05-09</v>
      </c>
      <c r="F1466">
        <v>52</v>
      </c>
    </row>
    <row r="1467" spans="2:6" x14ac:dyDescent="0.2">
      <c r="B1467" t="s">
        <v>51</v>
      </c>
      <c r="C1467" t="s">
        <v>3</v>
      </c>
      <c r="D1467" s="232" t="s">
        <v>71</v>
      </c>
      <c r="E1467" t="str">
        <f t="shared" si="22"/>
        <v>PITotal10-14</v>
      </c>
      <c r="F1467">
        <v>83</v>
      </c>
    </row>
    <row r="1468" spans="2:6" x14ac:dyDescent="0.2">
      <c r="B1468" t="s">
        <v>51</v>
      </c>
      <c r="C1468" t="s">
        <v>3</v>
      </c>
      <c r="D1468" s="201" t="s">
        <v>72</v>
      </c>
      <c r="E1468" t="str">
        <f t="shared" si="22"/>
        <v>PITotal15-19</v>
      </c>
      <c r="F1468">
        <v>265</v>
      </c>
    </row>
    <row r="1469" spans="2:6" x14ac:dyDescent="0.2">
      <c r="B1469" t="s">
        <v>51</v>
      </c>
      <c r="C1469" t="s">
        <v>3</v>
      </c>
      <c r="D1469" s="201" t="s">
        <v>73</v>
      </c>
      <c r="E1469" t="str">
        <f t="shared" si="22"/>
        <v>PITotal20-24</v>
      </c>
      <c r="F1469">
        <v>388</v>
      </c>
    </row>
    <row r="1470" spans="2:6" x14ac:dyDescent="0.2">
      <c r="B1470" t="s">
        <v>51</v>
      </c>
      <c r="C1470" t="s">
        <v>3</v>
      </c>
      <c r="D1470" s="201" t="s">
        <v>74</v>
      </c>
      <c r="E1470" t="str">
        <f t="shared" si="22"/>
        <v>PITotal25-29</v>
      </c>
      <c r="F1470">
        <v>413</v>
      </c>
    </row>
    <row r="1471" spans="2:6" x14ac:dyDescent="0.2">
      <c r="B1471" t="s">
        <v>51</v>
      </c>
      <c r="C1471" t="s">
        <v>3</v>
      </c>
      <c r="D1471" s="201" t="s">
        <v>75</v>
      </c>
      <c r="E1471" t="str">
        <f t="shared" si="22"/>
        <v>PITotal30-34</v>
      </c>
      <c r="F1471">
        <v>512</v>
      </c>
    </row>
    <row r="1472" spans="2:6" x14ac:dyDescent="0.2">
      <c r="B1472" t="s">
        <v>51</v>
      </c>
      <c r="C1472" t="s">
        <v>3</v>
      </c>
      <c r="D1472" s="201" t="s">
        <v>76</v>
      </c>
      <c r="E1472" t="str">
        <f t="shared" si="22"/>
        <v>PITotal35-39</v>
      </c>
      <c r="F1472">
        <v>582</v>
      </c>
    </row>
    <row r="1473" spans="2:6" x14ac:dyDescent="0.2">
      <c r="B1473" t="s">
        <v>51</v>
      </c>
      <c r="C1473" t="s">
        <v>3</v>
      </c>
      <c r="D1473" s="201" t="s">
        <v>77</v>
      </c>
      <c r="E1473" t="str">
        <f t="shared" si="22"/>
        <v>PITotal40-44</v>
      </c>
      <c r="F1473">
        <v>673</v>
      </c>
    </row>
    <row r="1474" spans="2:6" x14ac:dyDescent="0.2">
      <c r="B1474" t="s">
        <v>51</v>
      </c>
      <c r="C1474" t="s">
        <v>3</v>
      </c>
      <c r="D1474" s="201" t="s">
        <v>78</v>
      </c>
      <c r="E1474" t="str">
        <f t="shared" si="22"/>
        <v>PITotal45-49</v>
      </c>
      <c r="F1474">
        <v>721</v>
      </c>
    </row>
    <row r="1475" spans="2:6" x14ac:dyDescent="0.2">
      <c r="B1475" t="s">
        <v>51</v>
      </c>
      <c r="C1475" t="s">
        <v>3</v>
      </c>
      <c r="D1475" s="201" t="s">
        <v>79</v>
      </c>
      <c r="E1475" t="str">
        <f t="shared" si="22"/>
        <v>PITotal50-54</v>
      </c>
      <c r="F1475">
        <v>979</v>
      </c>
    </row>
    <row r="1476" spans="2:6" x14ac:dyDescent="0.2">
      <c r="B1476" t="s">
        <v>51</v>
      </c>
      <c r="C1476" t="s">
        <v>3</v>
      </c>
      <c r="D1476" s="201" t="s">
        <v>80</v>
      </c>
      <c r="E1476" t="str">
        <f t="shared" ref="E1476:E1539" si="23">_xlfn.CONCAT(B1476,C1476,D1476)</f>
        <v>PITotal55-59</v>
      </c>
      <c r="F1476">
        <v>1121</v>
      </c>
    </row>
    <row r="1477" spans="2:6" x14ac:dyDescent="0.2">
      <c r="B1477" t="s">
        <v>51</v>
      </c>
      <c r="C1477" t="s">
        <v>3</v>
      </c>
      <c r="D1477" s="201" t="s">
        <v>81</v>
      </c>
      <c r="E1477" t="str">
        <f t="shared" si="23"/>
        <v>PITotal60-64</v>
      </c>
      <c r="F1477">
        <v>1286</v>
      </c>
    </row>
    <row r="1478" spans="2:6" x14ac:dyDescent="0.2">
      <c r="B1478" t="s">
        <v>51</v>
      </c>
      <c r="C1478" t="s">
        <v>3</v>
      </c>
      <c r="D1478" s="201" t="s">
        <v>82</v>
      </c>
      <c r="E1478" t="str">
        <f t="shared" si="23"/>
        <v>PITotal65-69</v>
      </c>
      <c r="F1478">
        <v>1733</v>
      </c>
    </row>
    <row r="1479" spans="2:6" x14ac:dyDescent="0.2">
      <c r="B1479" t="s">
        <v>51</v>
      </c>
      <c r="C1479" t="s">
        <v>3</v>
      </c>
      <c r="D1479" s="201" t="s">
        <v>19</v>
      </c>
      <c r="E1479" t="str">
        <f t="shared" si="23"/>
        <v>PITotal70-74</v>
      </c>
      <c r="F1479">
        <v>1851</v>
      </c>
    </row>
    <row r="1480" spans="2:6" x14ac:dyDescent="0.2">
      <c r="B1480" t="s">
        <v>51</v>
      </c>
      <c r="C1480" t="s">
        <v>3</v>
      </c>
      <c r="D1480" s="201" t="s">
        <v>20</v>
      </c>
      <c r="E1480" t="str">
        <f t="shared" si="23"/>
        <v>PITotal75-79</v>
      </c>
      <c r="F1480">
        <v>2190</v>
      </c>
    </row>
    <row r="1481" spans="2:6" x14ac:dyDescent="0.2">
      <c r="B1481" t="s">
        <v>51</v>
      </c>
      <c r="C1481" t="s">
        <v>3</v>
      </c>
      <c r="D1481" s="201" t="s">
        <v>21</v>
      </c>
      <c r="E1481" t="str">
        <f t="shared" si="23"/>
        <v>PITotal80-84</v>
      </c>
      <c r="F1481">
        <v>2341</v>
      </c>
    </row>
    <row r="1482" spans="2:6" x14ac:dyDescent="0.2">
      <c r="B1482" t="s">
        <v>51</v>
      </c>
      <c r="C1482" t="s">
        <v>3</v>
      </c>
      <c r="D1482" s="201" t="s">
        <v>22</v>
      </c>
      <c r="E1482" t="str">
        <f t="shared" si="23"/>
        <v>PITotal85-89</v>
      </c>
      <c r="F1482">
        <v>2032</v>
      </c>
    </row>
    <row r="1483" spans="2:6" x14ac:dyDescent="0.2">
      <c r="B1483" t="s">
        <v>51</v>
      </c>
      <c r="C1483" t="s">
        <v>3</v>
      </c>
      <c r="D1483" s="201" t="s">
        <v>5</v>
      </c>
      <c r="E1483" t="str">
        <f t="shared" si="23"/>
        <v>PITotal90+</v>
      </c>
      <c r="F1483">
        <v>2373</v>
      </c>
    </row>
    <row r="1484" spans="2:6" x14ac:dyDescent="0.2">
      <c r="B1484" t="s">
        <v>63</v>
      </c>
      <c r="C1484" t="s">
        <v>3</v>
      </c>
      <c r="D1484" s="201">
        <v>0</v>
      </c>
      <c r="E1484" t="str">
        <f t="shared" si="23"/>
        <v>PRTotal0</v>
      </c>
      <c r="F1484">
        <v>1575</v>
      </c>
    </row>
    <row r="1485" spans="2:6" x14ac:dyDescent="0.2">
      <c r="B1485" t="s">
        <v>63</v>
      </c>
      <c r="C1485" t="s">
        <v>3</v>
      </c>
      <c r="D1485" s="232" t="s">
        <v>107</v>
      </c>
      <c r="E1485" t="str">
        <f t="shared" si="23"/>
        <v>PRTotal01-04</v>
      </c>
      <c r="F1485">
        <v>283</v>
      </c>
    </row>
    <row r="1486" spans="2:6" x14ac:dyDescent="0.2">
      <c r="B1486" t="s">
        <v>63</v>
      </c>
      <c r="C1486" t="s">
        <v>3</v>
      </c>
      <c r="D1486" s="232" t="s">
        <v>106</v>
      </c>
      <c r="E1486" t="str">
        <f t="shared" si="23"/>
        <v>PRTotal05-09</v>
      </c>
      <c r="F1486">
        <v>146</v>
      </c>
    </row>
    <row r="1487" spans="2:6" x14ac:dyDescent="0.2">
      <c r="B1487" t="s">
        <v>63</v>
      </c>
      <c r="C1487" t="s">
        <v>3</v>
      </c>
      <c r="D1487" s="232" t="s">
        <v>71</v>
      </c>
      <c r="E1487" t="str">
        <f t="shared" si="23"/>
        <v>PRTotal10-14</v>
      </c>
      <c r="F1487">
        <v>187</v>
      </c>
    </row>
    <row r="1488" spans="2:6" x14ac:dyDescent="0.2">
      <c r="B1488" t="s">
        <v>63</v>
      </c>
      <c r="C1488" t="s">
        <v>3</v>
      </c>
      <c r="D1488" s="201" t="s">
        <v>72</v>
      </c>
      <c r="E1488" t="str">
        <f t="shared" si="23"/>
        <v>PRTotal15-19</v>
      </c>
      <c r="F1488">
        <v>750</v>
      </c>
    </row>
    <row r="1489" spans="2:6" x14ac:dyDescent="0.2">
      <c r="B1489" t="s">
        <v>63</v>
      </c>
      <c r="C1489" t="s">
        <v>3</v>
      </c>
      <c r="D1489" s="201" t="s">
        <v>73</v>
      </c>
      <c r="E1489" t="str">
        <f t="shared" si="23"/>
        <v>PRTotal20-24</v>
      </c>
      <c r="F1489">
        <v>1244</v>
      </c>
    </row>
    <row r="1490" spans="2:6" x14ac:dyDescent="0.2">
      <c r="B1490" t="s">
        <v>63</v>
      </c>
      <c r="C1490" t="s">
        <v>3</v>
      </c>
      <c r="D1490" s="201" t="s">
        <v>74</v>
      </c>
      <c r="E1490" t="str">
        <f t="shared" si="23"/>
        <v>PRTotal25-29</v>
      </c>
      <c r="F1490">
        <v>1265</v>
      </c>
    </row>
    <row r="1491" spans="2:6" x14ac:dyDescent="0.2">
      <c r="B1491" t="s">
        <v>63</v>
      </c>
      <c r="C1491" t="s">
        <v>3</v>
      </c>
      <c r="D1491" s="201" t="s">
        <v>75</v>
      </c>
      <c r="E1491" t="str">
        <f t="shared" si="23"/>
        <v>PRTotal30-34</v>
      </c>
      <c r="F1491">
        <v>1304</v>
      </c>
    </row>
    <row r="1492" spans="2:6" x14ac:dyDescent="0.2">
      <c r="B1492" t="s">
        <v>63</v>
      </c>
      <c r="C1492" t="s">
        <v>3</v>
      </c>
      <c r="D1492" s="201" t="s">
        <v>76</v>
      </c>
      <c r="E1492" t="str">
        <f t="shared" si="23"/>
        <v>PRTotal35-39</v>
      </c>
      <c r="F1492">
        <v>1669</v>
      </c>
    </row>
    <row r="1493" spans="2:6" x14ac:dyDescent="0.2">
      <c r="B1493" t="s">
        <v>63</v>
      </c>
      <c r="C1493" t="s">
        <v>3</v>
      </c>
      <c r="D1493" s="201" t="s">
        <v>77</v>
      </c>
      <c r="E1493" t="str">
        <f t="shared" si="23"/>
        <v>PRTotal40-44</v>
      </c>
      <c r="F1493">
        <v>1996</v>
      </c>
    </row>
    <row r="1494" spans="2:6" x14ac:dyDescent="0.2">
      <c r="B1494" t="s">
        <v>63</v>
      </c>
      <c r="C1494" t="s">
        <v>3</v>
      </c>
      <c r="D1494" s="201" t="s">
        <v>78</v>
      </c>
      <c r="E1494" t="str">
        <f t="shared" si="23"/>
        <v>PRTotal45-49</v>
      </c>
      <c r="F1494">
        <v>2782</v>
      </c>
    </row>
    <row r="1495" spans="2:6" x14ac:dyDescent="0.2">
      <c r="B1495" t="s">
        <v>63</v>
      </c>
      <c r="C1495" t="s">
        <v>3</v>
      </c>
      <c r="D1495" s="201" t="s">
        <v>79</v>
      </c>
      <c r="E1495" t="str">
        <f t="shared" si="23"/>
        <v>PRTotal50-54</v>
      </c>
      <c r="F1495">
        <v>3738</v>
      </c>
    </row>
    <row r="1496" spans="2:6" x14ac:dyDescent="0.2">
      <c r="B1496" t="s">
        <v>63</v>
      </c>
      <c r="C1496" t="s">
        <v>3</v>
      </c>
      <c r="D1496" s="201" t="s">
        <v>80</v>
      </c>
      <c r="E1496" t="str">
        <f t="shared" si="23"/>
        <v>PRTotal55-59</v>
      </c>
      <c r="F1496">
        <v>5014</v>
      </c>
    </row>
    <row r="1497" spans="2:6" x14ac:dyDescent="0.2">
      <c r="B1497" t="s">
        <v>63</v>
      </c>
      <c r="C1497" t="s">
        <v>3</v>
      </c>
      <c r="D1497" s="201" t="s">
        <v>81</v>
      </c>
      <c r="E1497" t="str">
        <f t="shared" si="23"/>
        <v>PRTotal60-64</v>
      </c>
      <c r="F1497">
        <v>6312</v>
      </c>
    </row>
    <row r="1498" spans="2:6" x14ac:dyDescent="0.2">
      <c r="B1498" t="s">
        <v>63</v>
      </c>
      <c r="C1498" t="s">
        <v>3</v>
      </c>
      <c r="D1498" s="201" t="s">
        <v>82</v>
      </c>
      <c r="E1498" t="str">
        <f t="shared" si="23"/>
        <v>PRTotal65-69</v>
      </c>
      <c r="F1498">
        <v>7263</v>
      </c>
    </row>
    <row r="1499" spans="2:6" x14ac:dyDescent="0.2">
      <c r="B1499" t="s">
        <v>63</v>
      </c>
      <c r="C1499" t="s">
        <v>3</v>
      </c>
      <c r="D1499" s="201" t="s">
        <v>19</v>
      </c>
      <c r="E1499" t="str">
        <f t="shared" si="23"/>
        <v>PRTotal70-74</v>
      </c>
      <c r="F1499">
        <v>8154</v>
      </c>
    </row>
    <row r="1500" spans="2:6" x14ac:dyDescent="0.2">
      <c r="B1500" t="s">
        <v>63</v>
      </c>
      <c r="C1500" t="s">
        <v>3</v>
      </c>
      <c r="D1500" s="201" t="s">
        <v>20</v>
      </c>
      <c r="E1500" t="str">
        <f t="shared" si="23"/>
        <v>PRTotal75-79</v>
      </c>
      <c r="F1500">
        <v>8662</v>
      </c>
    </row>
    <row r="1501" spans="2:6" x14ac:dyDescent="0.2">
      <c r="B1501" t="s">
        <v>63</v>
      </c>
      <c r="C1501" t="s">
        <v>3</v>
      </c>
      <c r="D1501" s="201" t="s">
        <v>21</v>
      </c>
      <c r="E1501" t="str">
        <f t="shared" si="23"/>
        <v>PRTotal80-84</v>
      </c>
      <c r="F1501">
        <v>8759</v>
      </c>
    </row>
    <row r="1502" spans="2:6" x14ac:dyDescent="0.2">
      <c r="B1502" t="s">
        <v>63</v>
      </c>
      <c r="C1502" t="s">
        <v>3</v>
      </c>
      <c r="D1502" s="201" t="s">
        <v>22</v>
      </c>
      <c r="E1502" t="str">
        <f t="shared" si="23"/>
        <v>PRTotal85-89</v>
      </c>
      <c r="F1502">
        <v>7296</v>
      </c>
    </row>
    <row r="1503" spans="2:6" x14ac:dyDescent="0.2">
      <c r="B1503" t="s">
        <v>63</v>
      </c>
      <c r="C1503" t="s">
        <v>3</v>
      </c>
      <c r="D1503" s="201" t="s">
        <v>5</v>
      </c>
      <c r="E1503" t="str">
        <f t="shared" si="23"/>
        <v>PRTotal90+</v>
      </c>
      <c r="F1503">
        <v>6020</v>
      </c>
    </row>
    <row r="1504" spans="2:6" x14ac:dyDescent="0.2">
      <c r="B1504" t="s">
        <v>61</v>
      </c>
      <c r="C1504" t="s">
        <v>3</v>
      </c>
      <c r="D1504" s="201">
        <v>0</v>
      </c>
      <c r="E1504" t="str">
        <f t="shared" si="23"/>
        <v>RJTotal0</v>
      </c>
      <c r="F1504">
        <v>2728</v>
      </c>
    </row>
    <row r="1505" spans="2:6" x14ac:dyDescent="0.2">
      <c r="B1505" t="s">
        <v>61</v>
      </c>
      <c r="C1505" t="s">
        <v>3</v>
      </c>
      <c r="D1505" s="232" t="s">
        <v>107</v>
      </c>
      <c r="E1505" t="str">
        <f t="shared" si="23"/>
        <v>RJTotal01-04</v>
      </c>
      <c r="F1505">
        <v>444</v>
      </c>
    </row>
    <row r="1506" spans="2:6" x14ac:dyDescent="0.2">
      <c r="B1506" t="s">
        <v>61</v>
      </c>
      <c r="C1506" t="s">
        <v>3</v>
      </c>
      <c r="D1506" s="232" t="s">
        <v>106</v>
      </c>
      <c r="E1506" t="str">
        <f t="shared" si="23"/>
        <v>RJTotal05-09</v>
      </c>
      <c r="F1506">
        <v>235</v>
      </c>
    </row>
    <row r="1507" spans="2:6" x14ac:dyDescent="0.2">
      <c r="B1507" t="s">
        <v>61</v>
      </c>
      <c r="C1507" t="s">
        <v>3</v>
      </c>
      <c r="D1507" s="232" t="s">
        <v>71</v>
      </c>
      <c r="E1507" t="str">
        <f t="shared" si="23"/>
        <v>RJTotal10-14</v>
      </c>
      <c r="F1507">
        <v>292</v>
      </c>
    </row>
    <row r="1508" spans="2:6" x14ac:dyDescent="0.2">
      <c r="B1508" t="s">
        <v>61</v>
      </c>
      <c r="C1508" t="s">
        <v>3</v>
      </c>
      <c r="D1508" s="201" t="s">
        <v>72</v>
      </c>
      <c r="E1508" t="str">
        <f t="shared" si="23"/>
        <v>RJTotal15-19</v>
      </c>
      <c r="F1508">
        <v>1837</v>
      </c>
    </row>
    <row r="1509" spans="2:6" x14ac:dyDescent="0.2">
      <c r="B1509" t="s">
        <v>61</v>
      </c>
      <c r="C1509" t="s">
        <v>3</v>
      </c>
      <c r="D1509" s="201" t="s">
        <v>73</v>
      </c>
      <c r="E1509" t="str">
        <f t="shared" si="23"/>
        <v>RJTotal20-24</v>
      </c>
      <c r="F1509">
        <v>2658</v>
      </c>
    </row>
    <row r="1510" spans="2:6" x14ac:dyDescent="0.2">
      <c r="B1510" t="s">
        <v>61</v>
      </c>
      <c r="C1510" t="s">
        <v>3</v>
      </c>
      <c r="D1510" s="201" t="s">
        <v>74</v>
      </c>
      <c r="E1510" t="str">
        <f t="shared" si="23"/>
        <v>RJTotal25-29</v>
      </c>
      <c r="F1510">
        <v>2433</v>
      </c>
    </row>
    <row r="1511" spans="2:6" x14ac:dyDescent="0.2">
      <c r="B1511" t="s">
        <v>61</v>
      </c>
      <c r="C1511" t="s">
        <v>3</v>
      </c>
      <c r="D1511" s="201" t="s">
        <v>75</v>
      </c>
      <c r="E1511" t="str">
        <f t="shared" si="23"/>
        <v>RJTotal30-34</v>
      </c>
      <c r="F1511">
        <v>2445</v>
      </c>
    </row>
    <row r="1512" spans="2:6" x14ac:dyDescent="0.2">
      <c r="B1512" t="s">
        <v>61</v>
      </c>
      <c r="C1512" t="s">
        <v>3</v>
      </c>
      <c r="D1512" s="201" t="s">
        <v>76</v>
      </c>
      <c r="E1512" t="str">
        <f t="shared" si="23"/>
        <v>RJTotal35-39</v>
      </c>
      <c r="F1512">
        <v>2979</v>
      </c>
    </row>
    <row r="1513" spans="2:6" x14ac:dyDescent="0.2">
      <c r="B1513" t="s">
        <v>61</v>
      </c>
      <c r="C1513" t="s">
        <v>3</v>
      </c>
      <c r="D1513" s="201" t="s">
        <v>77</v>
      </c>
      <c r="E1513" t="str">
        <f t="shared" si="23"/>
        <v>RJTotal40-44</v>
      </c>
      <c r="F1513">
        <v>3633</v>
      </c>
    </row>
    <row r="1514" spans="2:6" x14ac:dyDescent="0.2">
      <c r="B1514" t="s">
        <v>61</v>
      </c>
      <c r="C1514" t="s">
        <v>3</v>
      </c>
      <c r="D1514" s="201" t="s">
        <v>78</v>
      </c>
      <c r="E1514" t="str">
        <f t="shared" si="23"/>
        <v>RJTotal45-49</v>
      </c>
      <c r="F1514">
        <v>4833</v>
      </c>
    </row>
    <row r="1515" spans="2:6" x14ac:dyDescent="0.2">
      <c r="B1515" t="s">
        <v>61</v>
      </c>
      <c r="C1515" t="s">
        <v>3</v>
      </c>
      <c r="D1515" s="201" t="s">
        <v>79</v>
      </c>
      <c r="E1515" t="str">
        <f t="shared" si="23"/>
        <v>RJTotal50-54</v>
      </c>
      <c r="F1515">
        <v>6877</v>
      </c>
    </row>
    <row r="1516" spans="2:6" x14ac:dyDescent="0.2">
      <c r="B1516" t="s">
        <v>61</v>
      </c>
      <c r="C1516" t="s">
        <v>3</v>
      </c>
      <c r="D1516" s="201" t="s">
        <v>80</v>
      </c>
      <c r="E1516" t="str">
        <f t="shared" si="23"/>
        <v>RJTotal55-59</v>
      </c>
      <c r="F1516">
        <v>9667</v>
      </c>
    </row>
    <row r="1517" spans="2:6" x14ac:dyDescent="0.2">
      <c r="B1517" t="s">
        <v>61</v>
      </c>
      <c r="C1517" t="s">
        <v>3</v>
      </c>
      <c r="D1517" s="201" t="s">
        <v>81</v>
      </c>
      <c r="E1517" t="str">
        <f t="shared" si="23"/>
        <v>RJTotal60-64</v>
      </c>
      <c r="F1517">
        <v>13004</v>
      </c>
    </row>
    <row r="1518" spans="2:6" x14ac:dyDescent="0.2">
      <c r="B1518" t="s">
        <v>61</v>
      </c>
      <c r="C1518" t="s">
        <v>3</v>
      </c>
      <c r="D1518" s="201" t="s">
        <v>82</v>
      </c>
      <c r="E1518" t="str">
        <f t="shared" si="23"/>
        <v>RJTotal65-69</v>
      </c>
      <c r="F1518">
        <v>14891</v>
      </c>
    </row>
    <row r="1519" spans="2:6" x14ac:dyDescent="0.2">
      <c r="B1519" t="s">
        <v>61</v>
      </c>
      <c r="C1519" t="s">
        <v>3</v>
      </c>
      <c r="D1519" s="201" t="s">
        <v>19</v>
      </c>
      <c r="E1519" t="str">
        <f t="shared" si="23"/>
        <v>RJTotal70-74</v>
      </c>
      <c r="F1519">
        <v>15515</v>
      </c>
    </row>
    <row r="1520" spans="2:6" x14ac:dyDescent="0.2">
      <c r="B1520" t="s">
        <v>61</v>
      </c>
      <c r="C1520" t="s">
        <v>3</v>
      </c>
      <c r="D1520" s="201" t="s">
        <v>20</v>
      </c>
      <c r="E1520" t="str">
        <f t="shared" si="23"/>
        <v>RJTotal75-79</v>
      </c>
      <c r="F1520">
        <v>15346</v>
      </c>
    </row>
    <row r="1521" spans="2:6" x14ac:dyDescent="0.2">
      <c r="B1521" t="s">
        <v>61</v>
      </c>
      <c r="C1521" t="s">
        <v>3</v>
      </c>
      <c r="D1521" s="201" t="s">
        <v>21</v>
      </c>
      <c r="E1521" t="str">
        <f t="shared" si="23"/>
        <v>RJTotal80-84</v>
      </c>
      <c r="F1521">
        <v>15968</v>
      </c>
    </row>
    <row r="1522" spans="2:6" x14ac:dyDescent="0.2">
      <c r="B1522" t="s">
        <v>61</v>
      </c>
      <c r="C1522" t="s">
        <v>3</v>
      </c>
      <c r="D1522" s="201" t="s">
        <v>22</v>
      </c>
      <c r="E1522" t="str">
        <f t="shared" si="23"/>
        <v>RJTotal85-89</v>
      </c>
      <c r="F1522">
        <v>14294</v>
      </c>
    </row>
    <row r="1523" spans="2:6" x14ac:dyDescent="0.2">
      <c r="B1523" t="s">
        <v>61</v>
      </c>
      <c r="C1523" t="s">
        <v>3</v>
      </c>
      <c r="D1523" s="201" t="s">
        <v>5</v>
      </c>
      <c r="E1523" t="str">
        <f t="shared" si="23"/>
        <v>RJTotal90+</v>
      </c>
      <c r="F1523">
        <v>13746</v>
      </c>
    </row>
    <row r="1524" spans="2:6" x14ac:dyDescent="0.2">
      <c r="B1524" t="s">
        <v>54</v>
      </c>
      <c r="C1524" t="s">
        <v>3</v>
      </c>
      <c r="D1524" s="201">
        <v>0</v>
      </c>
      <c r="E1524" t="str">
        <f t="shared" si="23"/>
        <v>RNTotal0</v>
      </c>
      <c r="F1524">
        <v>535</v>
      </c>
    </row>
    <row r="1525" spans="2:6" x14ac:dyDescent="0.2">
      <c r="B1525" t="s">
        <v>54</v>
      </c>
      <c r="C1525" t="s">
        <v>3</v>
      </c>
      <c r="D1525" s="232" t="s">
        <v>107</v>
      </c>
      <c r="E1525" t="str">
        <f t="shared" si="23"/>
        <v>RNTotal01-04</v>
      </c>
      <c r="F1525">
        <v>83</v>
      </c>
    </row>
    <row r="1526" spans="2:6" x14ac:dyDescent="0.2">
      <c r="B1526" t="s">
        <v>54</v>
      </c>
      <c r="C1526" t="s">
        <v>3</v>
      </c>
      <c r="D1526" s="232" t="s">
        <v>106</v>
      </c>
      <c r="E1526" t="str">
        <f t="shared" si="23"/>
        <v>RNTotal05-09</v>
      </c>
      <c r="F1526">
        <v>55</v>
      </c>
    </row>
    <row r="1527" spans="2:6" x14ac:dyDescent="0.2">
      <c r="B1527" t="s">
        <v>54</v>
      </c>
      <c r="C1527" t="s">
        <v>3</v>
      </c>
      <c r="D1527" s="232" t="s">
        <v>71</v>
      </c>
      <c r="E1527" t="str">
        <f t="shared" si="23"/>
        <v>RNTotal10-14</v>
      </c>
      <c r="F1527">
        <v>68</v>
      </c>
    </row>
    <row r="1528" spans="2:6" x14ac:dyDescent="0.2">
      <c r="B1528" t="s">
        <v>54</v>
      </c>
      <c r="C1528" t="s">
        <v>3</v>
      </c>
      <c r="D1528" s="201" t="s">
        <v>72</v>
      </c>
      <c r="E1528" t="str">
        <f t="shared" si="23"/>
        <v>RNTotal15-19</v>
      </c>
      <c r="F1528">
        <v>381</v>
      </c>
    </row>
    <row r="1529" spans="2:6" x14ac:dyDescent="0.2">
      <c r="B1529" t="s">
        <v>54</v>
      </c>
      <c r="C1529" t="s">
        <v>3</v>
      </c>
      <c r="D1529" s="201" t="s">
        <v>73</v>
      </c>
      <c r="E1529" t="str">
        <f t="shared" si="23"/>
        <v>RNTotal20-24</v>
      </c>
      <c r="F1529">
        <v>524</v>
      </c>
    </row>
    <row r="1530" spans="2:6" x14ac:dyDescent="0.2">
      <c r="B1530" t="s">
        <v>54</v>
      </c>
      <c r="C1530" t="s">
        <v>3</v>
      </c>
      <c r="D1530" s="201" t="s">
        <v>74</v>
      </c>
      <c r="E1530" t="str">
        <f t="shared" si="23"/>
        <v>RNTotal25-29</v>
      </c>
      <c r="F1530">
        <v>490</v>
      </c>
    </row>
    <row r="1531" spans="2:6" x14ac:dyDescent="0.2">
      <c r="B1531" t="s">
        <v>54</v>
      </c>
      <c r="C1531" t="s">
        <v>3</v>
      </c>
      <c r="D1531" s="201" t="s">
        <v>75</v>
      </c>
      <c r="E1531" t="str">
        <f t="shared" si="23"/>
        <v>RNTotal30-34</v>
      </c>
      <c r="F1531">
        <v>495</v>
      </c>
    </row>
    <row r="1532" spans="2:6" x14ac:dyDescent="0.2">
      <c r="B1532" t="s">
        <v>54</v>
      </c>
      <c r="C1532" t="s">
        <v>3</v>
      </c>
      <c r="D1532" s="201" t="s">
        <v>76</v>
      </c>
      <c r="E1532" t="str">
        <f t="shared" si="23"/>
        <v>RNTotal35-39</v>
      </c>
      <c r="F1532">
        <v>568</v>
      </c>
    </row>
    <row r="1533" spans="2:6" x14ac:dyDescent="0.2">
      <c r="B1533" t="s">
        <v>54</v>
      </c>
      <c r="C1533" t="s">
        <v>3</v>
      </c>
      <c r="D1533" s="201" t="s">
        <v>77</v>
      </c>
      <c r="E1533" t="str">
        <f t="shared" si="23"/>
        <v>RNTotal40-44</v>
      </c>
      <c r="F1533">
        <v>640</v>
      </c>
    </row>
    <row r="1534" spans="2:6" x14ac:dyDescent="0.2">
      <c r="B1534" t="s">
        <v>54</v>
      </c>
      <c r="C1534" t="s">
        <v>3</v>
      </c>
      <c r="D1534" s="201" t="s">
        <v>78</v>
      </c>
      <c r="E1534" t="str">
        <f t="shared" si="23"/>
        <v>RNTotal45-49</v>
      </c>
      <c r="F1534">
        <v>807</v>
      </c>
    </row>
    <row r="1535" spans="2:6" x14ac:dyDescent="0.2">
      <c r="B1535" t="s">
        <v>54</v>
      </c>
      <c r="C1535" t="s">
        <v>3</v>
      </c>
      <c r="D1535" s="201" t="s">
        <v>79</v>
      </c>
      <c r="E1535" t="str">
        <f t="shared" si="23"/>
        <v>RNTotal50-54</v>
      </c>
      <c r="F1535">
        <v>1102</v>
      </c>
    </row>
    <row r="1536" spans="2:6" x14ac:dyDescent="0.2">
      <c r="B1536" t="s">
        <v>54</v>
      </c>
      <c r="C1536" t="s">
        <v>3</v>
      </c>
      <c r="D1536" s="201" t="s">
        <v>80</v>
      </c>
      <c r="E1536" t="str">
        <f t="shared" si="23"/>
        <v>RNTotal55-59</v>
      </c>
      <c r="F1536">
        <v>1342</v>
      </c>
    </row>
    <row r="1537" spans="2:6" x14ac:dyDescent="0.2">
      <c r="B1537" t="s">
        <v>54</v>
      </c>
      <c r="C1537" t="s">
        <v>3</v>
      </c>
      <c r="D1537" s="201" t="s">
        <v>81</v>
      </c>
      <c r="E1537" t="str">
        <f t="shared" si="23"/>
        <v>RNTotal60-64</v>
      </c>
      <c r="F1537">
        <v>1446</v>
      </c>
    </row>
    <row r="1538" spans="2:6" x14ac:dyDescent="0.2">
      <c r="B1538" t="s">
        <v>54</v>
      </c>
      <c r="C1538" t="s">
        <v>3</v>
      </c>
      <c r="D1538" s="201" t="s">
        <v>82</v>
      </c>
      <c r="E1538" t="str">
        <f t="shared" si="23"/>
        <v>RNTotal65-69</v>
      </c>
      <c r="F1538">
        <v>1759</v>
      </c>
    </row>
    <row r="1539" spans="2:6" x14ac:dyDescent="0.2">
      <c r="B1539" t="s">
        <v>54</v>
      </c>
      <c r="C1539" t="s">
        <v>3</v>
      </c>
      <c r="D1539" s="201" t="s">
        <v>19</v>
      </c>
      <c r="E1539" t="str">
        <f t="shared" si="23"/>
        <v>RNTotal70-74</v>
      </c>
      <c r="F1539">
        <v>2041</v>
      </c>
    </row>
    <row r="1540" spans="2:6" x14ac:dyDescent="0.2">
      <c r="B1540" t="s">
        <v>54</v>
      </c>
      <c r="C1540" t="s">
        <v>3</v>
      </c>
      <c r="D1540" s="201" t="s">
        <v>20</v>
      </c>
      <c r="E1540" t="str">
        <f t="shared" ref="E1540:E1603" si="24">_xlfn.CONCAT(B1540,C1540,D1540)</f>
        <v>RNTotal75-79</v>
      </c>
      <c r="F1540">
        <v>2311</v>
      </c>
    </row>
    <row r="1541" spans="2:6" x14ac:dyDescent="0.2">
      <c r="B1541" t="s">
        <v>54</v>
      </c>
      <c r="C1541" t="s">
        <v>3</v>
      </c>
      <c r="D1541" s="201" t="s">
        <v>21</v>
      </c>
      <c r="E1541" t="str">
        <f t="shared" si="24"/>
        <v>RNTotal80-84</v>
      </c>
      <c r="F1541">
        <v>2342</v>
      </c>
    </row>
    <row r="1542" spans="2:6" x14ac:dyDescent="0.2">
      <c r="B1542" t="s">
        <v>54</v>
      </c>
      <c r="C1542" t="s">
        <v>3</v>
      </c>
      <c r="D1542" s="201" t="s">
        <v>22</v>
      </c>
      <c r="E1542" t="str">
        <f t="shared" si="24"/>
        <v>RNTotal85-89</v>
      </c>
      <c r="F1542">
        <v>2003</v>
      </c>
    </row>
    <row r="1543" spans="2:6" x14ac:dyDescent="0.2">
      <c r="B1543" t="s">
        <v>54</v>
      </c>
      <c r="C1543" t="s">
        <v>3</v>
      </c>
      <c r="D1543" s="201" t="s">
        <v>5</v>
      </c>
      <c r="E1543" t="str">
        <f t="shared" si="24"/>
        <v>RNTotal90+</v>
      </c>
      <c r="F1543">
        <v>2769</v>
      </c>
    </row>
    <row r="1544" spans="2:6" x14ac:dyDescent="0.2">
      <c r="B1544" t="s">
        <v>40</v>
      </c>
      <c r="C1544" t="s">
        <v>3</v>
      </c>
      <c r="D1544" s="201">
        <v>0</v>
      </c>
      <c r="E1544" t="str">
        <f t="shared" si="24"/>
        <v>ROTotal0</v>
      </c>
      <c r="F1544">
        <v>309</v>
      </c>
    </row>
    <row r="1545" spans="2:6" x14ac:dyDescent="0.2">
      <c r="B1545" t="s">
        <v>40</v>
      </c>
      <c r="C1545" t="s">
        <v>3</v>
      </c>
      <c r="D1545" s="232" t="s">
        <v>107</v>
      </c>
      <c r="E1545" t="str">
        <f t="shared" si="24"/>
        <v>ROTotal01-04</v>
      </c>
      <c r="F1545">
        <v>56</v>
      </c>
    </row>
    <row r="1546" spans="2:6" x14ac:dyDescent="0.2">
      <c r="B1546" t="s">
        <v>40</v>
      </c>
      <c r="C1546" t="s">
        <v>3</v>
      </c>
      <c r="D1546" s="232" t="s">
        <v>106</v>
      </c>
      <c r="E1546" t="str">
        <f t="shared" si="24"/>
        <v>ROTotal05-09</v>
      </c>
      <c r="F1546">
        <v>33</v>
      </c>
    </row>
    <row r="1547" spans="2:6" x14ac:dyDescent="0.2">
      <c r="B1547" t="s">
        <v>40</v>
      </c>
      <c r="C1547" t="s">
        <v>3</v>
      </c>
      <c r="D1547" s="232" t="s">
        <v>71</v>
      </c>
      <c r="E1547" t="str">
        <f t="shared" si="24"/>
        <v>ROTotal10-14</v>
      </c>
      <c r="F1547">
        <v>37</v>
      </c>
    </row>
    <row r="1548" spans="2:6" x14ac:dyDescent="0.2">
      <c r="B1548" t="s">
        <v>40</v>
      </c>
      <c r="C1548" t="s">
        <v>3</v>
      </c>
      <c r="D1548" s="201" t="s">
        <v>72</v>
      </c>
      <c r="E1548" t="str">
        <f t="shared" si="24"/>
        <v>ROTotal15-19</v>
      </c>
      <c r="F1548">
        <v>135</v>
      </c>
    </row>
    <row r="1549" spans="2:6" x14ac:dyDescent="0.2">
      <c r="B1549" t="s">
        <v>40</v>
      </c>
      <c r="C1549" t="s">
        <v>3</v>
      </c>
      <c r="D1549" s="201" t="s">
        <v>73</v>
      </c>
      <c r="E1549" t="str">
        <f t="shared" si="24"/>
        <v>ROTotal20-24</v>
      </c>
      <c r="F1549">
        <v>189</v>
      </c>
    </row>
    <row r="1550" spans="2:6" x14ac:dyDescent="0.2">
      <c r="B1550" t="s">
        <v>40</v>
      </c>
      <c r="C1550" t="s">
        <v>3</v>
      </c>
      <c r="D1550" s="201" t="s">
        <v>74</v>
      </c>
      <c r="E1550" t="str">
        <f t="shared" si="24"/>
        <v>ROTotal25-29</v>
      </c>
      <c r="F1550">
        <v>194</v>
      </c>
    </row>
    <row r="1551" spans="2:6" x14ac:dyDescent="0.2">
      <c r="B1551" t="s">
        <v>40</v>
      </c>
      <c r="C1551" t="s">
        <v>3</v>
      </c>
      <c r="D1551" s="201" t="s">
        <v>75</v>
      </c>
      <c r="E1551" t="str">
        <f t="shared" si="24"/>
        <v>ROTotal30-34</v>
      </c>
      <c r="F1551">
        <v>240</v>
      </c>
    </row>
    <row r="1552" spans="2:6" x14ac:dyDescent="0.2">
      <c r="B1552" t="s">
        <v>40</v>
      </c>
      <c r="C1552" t="s">
        <v>3</v>
      </c>
      <c r="D1552" s="201" t="s">
        <v>76</v>
      </c>
      <c r="E1552" t="str">
        <f t="shared" si="24"/>
        <v>ROTotal35-39</v>
      </c>
      <c r="F1552">
        <v>276</v>
      </c>
    </row>
    <row r="1553" spans="2:6" x14ac:dyDescent="0.2">
      <c r="B1553" t="s">
        <v>40</v>
      </c>
      <c r="C1553" t="s">
        <v>3</v>
      </c>
      <c r="D1553" s="201" t="s">
        <v>77</v>
      </c>
      <c r="E1553" t="str">
        <f t="shared" si="24"/>
        <v>ROTotal40-44</v>
      </c>
      <c r="F1553">
        <v>330</v>
      </c>
    </row>
    <row r="1554" spans="2:6" x14ac:dyDescent="0.2">
      <c r="B1554" t="s">
        <v>40</v>
      </c>
      <c r="C1554" t="s">
        <v>3</v>
      </c>
      <c r="D1554" s="201" t="s">
        <v>78</v>
      </c>
      <c r="E1554" t="str">
        <f t="shared" si="24"/>
        <v>ROTotal45-49</v>
      </c>
      <c r="F1554">
        <v>361</v>
      </c>
    </row>
    <row r="1555" spans="2:6" x14ac:dyDescent="0.2">
      <c r="B1555" t="s">
        <v>40</v>
      </c>
      <c r="C1555" t="s">
        <v>3</v>
      </c>
      <c r="D1555" s="201" t="s">
        <v>79</v>
      </c>
      <c r="E1555" t="str">
        <f t="shared" si="24"/>
        <v>ROTotal50-54</v>
      </c>
      <c r="F1555">
        <v>487</v>
      </c>
    </row>
    <row r="1556" spans="2:6" x14ac:dyDescent="0.2">
      <c r="B1556" t="s">
        <v>40</v>
      </c>
      <c r="C1556" t="s">
        <v>3</v>
      </c>
      <c r="D1556" s="201" t="s">
        <v>80</v>
      </c>
      <c r="E1556" t="str">
        <f t="shared" si="24"/>
        <v>ROTotal55-59</v>
      </c>
      <c r="F1556">
        <v>605</v>
      </c>
    </row>
    <row r="1557" spans="2:6" x14ac:dyDescent="0.2">
      <c r="B1557" t="s">
        <v>40</v>
      </c>
      <c r="C1557" t="s">
        <v>3</v>
      </c>
      <c r="D1557" s="201" t="s">
        <v>81</v>
      </c>
      <c r="E1557" t="str">
        <f t="shared" si="24"/>
        <v>ROTotal60-64</v>
      </c>
      <c r="F1557">
        <v>692</v>
      </c>
    </row>
    <row r="1558" spans="2:6" x14ac:dyDescent="0.2">
      <c r="B1558" t="s">
        <v>40</v>
      </c>
      <c r="C1558" t="s">
        <v>3</v>
      </c>
      <c r="D1558" s="201" t="s">
        <v>82</v>
      </c>
      <c r="E1558" t="str">
        <f t="shared" si="24"/>
        <v>ROTotal65-69</v>
      </c>
      <c r="F1558">
        <v>766</v>
      </c>
    </row>
    <row r="1559" spans="2:6" x14ac:dyDescent="0.2">
      <c r="B1559" t="s">
        <v>40</v>
      </c>
      <c r="C1559" t="s">
        <v>3</v>
      </c>
      <c r="D1559" s="201" t="s">
        <v>19</v>
      </c>
      <c r="E1559" t="str">
        <f t="shared" si="24"/>
        <v>ROTotal70-74</v>
      </c>
      <c r="F1559">
        <v>806</v>
      </c>
    </row>
    <row r="1560" spans="2:6" x14ac:dyDescent="0.2">
      <c r="B1560" t="s">
        <v>40</v>
      </c>
      <c r="C1560" t="s">
        <v>3</v>
      </c>
      <c r="D1560" s="201" t="s">
        <v>20</v>
      </c>
      <c r="E1560" t="str">
        <f t="shared" si="24"/>
        <v>ROTotal75-79</v>
      </c>
      <c r="F1560">
        <v>840</v>
      </c>
    </row>
    <row r="1561" spans="2:6" x14ac:dyDescent="0.2">
      <c r="B1561" t="s">
        <v>40</v>
      </c>
      <c r="C1561" t="s">
        <v>3</v>
      </c>
      <c r="D1561" s="201" t="s">
        <v>21</v>
      </c>
      <c r="E1561" t="str">
        <f t="shared" si="24"/>
        <v>ROTotal80-84</v>
      </c>
      <c r="F1561">
        <v>798</v>
      </c>
    </row>
    <row r="1562" spans="2:6" x14ac:dyDescent="0.2">
      <c r="B1562" t="s">
        <v>40</v>
      </c>
      <c r="C1562" t="s">
        <v>3</v>
      </c>
      <c r="D1562" s="201" t="s">
        <v>22</v>
      </c>
      <c r="E1562" t="str">
        <f t="shared" si="24"/>
        <v>ROTotal85-89</v>
      </c>
      <c r="F1562">
        <v>663</v>
      </c>
    </row>
    <row r="1563" spans="2:6" x14ac:dyDescent="0.2">
      <c r="B1563" t="s">
        <v>40</v>
      </c>
      <c r="C1563" t="s">
        <v>3</v>
      </c>
      <c r="D1563" s="201" t="s">
        <v>5</v>
      </c>
      <c r="E1563" t="str">
        <f t="shared" si="24"/>
        <v>ROTotal90+</v>
      </c>
      <c r="F1563">
        <v>487</v>
      </c>
    </row>
    <row r="1564" spans="2:6" x14ac:dyDescent="0.2">
      <c r="B1564" t="s">
        <v>43</v>
      </c>
      <c r="C1564" t="s">
        <v>3</v>
      </c>
      <c r="D1564" s="201">
        <v>0</v>
      </c>
      <c r="E1564" t="str">
        <f t="shared" si="24"/>
        <v>RRTotal0</v>
      </c>
      <c r="F1564">
        <v>240</v>
      </c>
    </row>
    <row r="1565" spans="2:6" x14ac:dyDescent="0.2">
      <c r="B1565" t="s">
        <v>43</v>
      </c>
      <c r="C1565" t="s">
        <v>3</v>
      </c>
      <c r="D1565" s="232" t="s">
        <v>107</v>
      </c>
      <c r="E1565" t="str">
        <f t="shared" si="24"/>
        <v>RRTotal01-04</v>
      </c>
      <c r="F1565">
        <v>59</v>
      </c>
    </row>
    <row r="1566" spans="2:6" x14ac:dyDescent="0.2">
      <c r="B1566" t="s">
        <v>43</v>
      </c>
      <c r="C1566" t="s">
        <v>3</v>
      </c>
      <c r="D1566" s="232" t="s">
        <v>106</v>
      </c>
      <c r="E1566" t="str">
        <f t="shared" si="24"/>
        <v>RRTotal05-09</v>
      </c>
      <c r="F1566">
        <v>33</v>
      </c>
    </row>
    <row r="1567" spans="2:6" x14ac:dyDescent="0.2">
      <c r="B1567" t="s">
        <v>43</v>
      </c>
      <c r="C1567" t="s">
        <v>3</v>
      </c>
      <c r="D1567" s="232" t="s">
        <v>71</v>
      </c>
      <c r="E1567" t="str">
        <f t="shared" si="24"/>
        <v>RRTotal10-14</v>
      </c>
      <c r="F1567">
        <v>24</v>
      </c>
    </row>
    <row r="1568" spans="2:6" x14ac:dyDescent="0.2">
      <c r="B1568" t="s">
        <v>43</v>
      </c>
      <c r="C1568" t="s">
        <v>3</v>
      </c>
      <c r="D1568" s="201" t="s">
        <v>72</v>
      </c>
      <c r="E1568" t="str">
        <f t="shared" si="24"/>
        <v>RRTotal15-19</v>
      </c>
      <c r="F1568">
        <v>88</v>
      </c>
    </row>
    <row r="1569" spans="2:6" x14ac:dyDescent="0.2">
      <c r="B1569" t="s">
        <v>43</v>
      </c>
      <c r="C1569" t="s">
        <v>3</v>
      </c>
      <c r="D1569" s="201" t="s">
        <v>73</v>
      </c>
      <c r="E1569" t="str">
        <f t="shared" si="24"/>
        <v>RRTotal20-24</v>
      </c>
      <c r="F1569">
        <v>110</v>
      </c>
    </row>
    <row r="1570" spans="2:6" x14ac:dyDescent="0.2">
      <c r="B1570" t="s">
        <v>43</v>
      </c>
      <c r="C1570" t="s">
        <v>3</v>
      </c>
      <c r="D1570" s="201" t="s">
        <v>74</v>
      </c>
      <c r="E1570" t="str">
        <f t="shared" si="24"/>
        <v>RRTotal25-29</v>
      </c>
      <c r="F1570">
        <v>97</v>
      </c>
    </row>
    <row r="1571" spans="2:6" x14ac:dyDescent="0.2">
      <c r="B1571" t="s">
        <v>43</v>
      </c>
      <c r="C1571" t="s">
        <v>3</v>
      </c>
      <c r="D1571" s="201" t="s">
        <v>75</v>
      </c>
      <c r="E1571" t="str">
        <f t="shared" si="24"/>
        <v>RRTotal30-34</v>
      </c>
      <c r="F1571">
        <v>92</v>
      </c>
    </row>
    <row r="1572" spans="2:6" x14ac:dyDescent="0.2">
      <c r="B1572" t="s">
        <v>43</v>
      </c>
      <c r="C1572" t="s">
        <v>3</v>
      </c>
      <c r="D1572" s="201" t="s">
        <v>76</v>
      </c>
      <c r="E1572" t="str">
        <f t="shared" si="24"/>
        <v>RRTotal35-39</v>
      </c>
      <c r="F1572">
        <v>118</v>
      </c>
    </row>
    <row r="1573" spans="2:6" x14ac:dyDescent="0.2">
      <c r="B1573" t="s">
        <v>43</v>
      </c>
      <c r="C1573" t="s">
        <v>3</v>
      </c>
      <c r="D1573" s="201" t="s">
        <v>77</v>
      </c>
      <c r="E1573" t="str">
        <f t="shared" si="24"/>
        <v>RRTotal40-44</v>
      </c>
      <c r="F1573">
        <v>135</v>
      </c>
    </row>
    <row r="1574" spans="2:6" x14ac:dyDescent="0.2">
      <c r="B1574" t="s">
        <v>43</v>
      </c>
      <c r="C1574" t="s">
        <v>3</v>
      </c>
      <c r="D1574" s="201" t="s">
        <v>78</v>
      </c>
      <c r="E1574" t="str">
        <f t="shared" si="24"/>
        <v>RRTotal45-49</v>
      </c>
      <c r="F1574">
        <v>111</v>
      </c>
    </row>
    <row r="1575" spans="2:6" x14ac:dyDescent="0.2">
      <c r="B1575" t="s">
        <v>43</v>
      </c>
      <c r="C1575" t="s">
        <v>3</v>
      </c>
      <c r="D1575" s="201" t="s">
        <v>79</v>
      </c>
      <c r="E1575" t="str">
        <f t="shared" si="24"/>
        <v>RRTotal50-54</v>
      </c>
      <c r="F1575">
        <v>149</v>
      </c>
    </row>
    <row r="1576" spans="2:6" x14ac:dyDescent="0.2">
      <c r="B1576" t="s">
        <v>43</v>
      </c>
      <c r="C1576" t="s">
        <v>3</v>
      </c>
      <c r="D1576" s="201" t="s">
        <v>80</v>
      </c>
      <c r="E1576" t="str">
        <f t="shared" si="24"/>
        <v>RRTotal55-59</v>
      </c>
      <c r="F1576">
        <v>186</v>
      </c>
    </row>
    <row r="1577" spans="2:6" x14ac:dyDescent="0.2">
      <c r="B1577" t="s">
        <v>43</v>
      </c>
      <c r="C1577" t="s">
        <v>3</v>
      </c>
      <c r="D1577" s="201" t="s">
        <v>81</v>
      </c>
      <c r="E1577" t="str">
        <f t="shared" si="24"/>
        <v>RRTotal60-64</v>
      </c>
      <c r="F1577">
        <v>189</v>
      </c>
    </row>
    <row r="1578" spans="2:6" x14ac:dyDescent="0.2">
      <c r="B1578" t="s">
        <v>43</v>
      </c>
      <c r="C1578" t="s">
        <v>3</v>
      </c>
      <c r="D1578" s="201" t="s">
        <v>82</v>
      </c>
      <c r="E1578" t="str">
        <f t="shared" si="24"/>
        <v>RRTotal65-69</v>
      </c>
      <c r="F1578">
        <v>213</v>
      </c>
    </row>
    <row r="1579" spans="2:6" x14ac:dyDescent="0.2">
      <c r="B1579" t="s">
        <v>43</v>
      </c>
      <c r="C1579" t="s">
        <v>3</v>
      </c>
      <c r="D1579" s="201" t="s">
        <v>19</v>
      </c>
      <c r="E1579" t="str">
        <f t="shared" si="24"/>
        <v>RRTotal70-74</v>
      </c>
      <c r="F1579">
        <v>227</v>
      </c>
    </row>
    <row r="1580" spans="2:6" x14ac:dyDescent="0.2">
      <c r="B1580" t="s">
        <v>43</v>
      </c>
      <c r="C1580" t="s">
        <v>3</v>
      </c>
      <c r="D1580" s="201" t="s">
        <v>20</v>
      </c>
      <c r="E1580" t="str">
        <f t="shared" si="24"/>
        <v>RRTotal75-79</v>
      </c>
      <c r="F1580">
        <v>204</v>
      </c>
    </row>
    <row r="1581" spans="2:6" x14ac:dyDescent="0.2">
      <c r="B1581" t="s">
        <v>43</v>
      </c>
      <c r="C1581" t="s">
        <v>3</v>
      </c>
      <c r="D1581" s="201" t="s">
        <v>21</v>
      </c>
      <c r="E1581" t="str">
        <f t="shared" si="24"/>
        <v>RRTotal80-84</v>
      </c>
      <c r="F1581">
        <v>166</v>
      </c>
    </row>
    <row r="1582" spans="2:6" x14ac:dyDescent="0.2">
      <c r="B1582" t="s">
        <v>43</v>
      </c>
      <c r="C1582" t="s">
        <v>3</v>
      </c>
      <c r="D1582" s="201" t="s">
        <v>22</v>
      </c>
      <c r="E1582" t="str">
        <f t="shared" si="24"/>
        <v>RRTotal85-89</v>
      </c>
      <c r="F1582">
        <v>136</v>
      </c>
    </row>
    <row r="1583" spans="2:6" x14ac:dyDescent="0.2">
      <c r="B1583" t="s">
        <v>43</v>
      </c>
      <c r="C1583" t="s">
        <v>3</v>
      </c>
      <c r="D1583" s="201" t="s">
        <v>5</v>
      </c>
      <c r="E1583" t="str">
        <f t="shared" si="24"/>
        <v>RRTotal90+</v>
      </c>
      <c r="F1583">
        <v>141</v>
      </c>
    </row>
    <row r="1584" spans="2:6" x14ac:dyDescent="0.2">
      <c r="B1584" t="s">
        <v>65</v>
      </c>
      <c r="C1584" t="s">
        <v>3</v>
      </c>
      <c r="D1584" s="201">
        <v>0</v>
      </c>
      <c r="E1584" t="str">
        <f t="shared" si="24"/>
        <v>RSTotal0</v>
      </c>
      <c r="F1584">
        <v>1421</v>
      </c>
    </row>
    <row r="1585" spans="2:6" x14ac:dyDescent="0.2">
      <c r="B1585" t="s">
        <v>65</v>
      </c>
      <c r="C1585" t="s">
        <v>3</v>
      </c>
      <c r="D1585" s="232" t="s">
        <v>107</v>
      </c>
      <c r="E1585" t="str">
        <f t="shared" si="24"/>
        <v>RSTotal01-04</v>
      </c>
      <c r="F1585">
        <v>197</v>
      </c>
    </row>
    <row r="1586" spans="2:6" x14ac:dyDescent="0.2">
      <c r="B1586" t="s">
        <v>65</v>
      </c>
      <c r="C1586" t="s">
        <v>3</v>
      </c>
      <c r="D1586" s="232" t="s">
        <v>106</v>
      </c>
      <c r="E1586" t="str">
        <f t="shared" si="24"/>
        <v>RSTotal05-09</v>
      </c>
      <c r="F1586">
        <v>141</v>
      </c>
    </row>
    <row r="1587" spans="2:6" x14ac:dyDescent="0.2">
      <c r="B1587" t="s">
        <v>65</v>
      </c>
      <c r="C1587" t="s">
        <v>3</v>
      </c>
      <c r="D1587" s="232" t="s">
        <v>71</v>
      </c>
      <c r="E1587" t="str">
        <f t="shared" si="24"/>
        <v>RSTotal10-14</v>
      </c>
      <c r="F1587">
        <v>182</v>
      </c>
    </row>
    <row r="1588" spans="2:6" x14ac:dyDescent="0.2">
      <c r="B1588" t="s">
        <v>65</v>
      </c>
      <c r="C1588" t="s">
        <v>3</v>
      </c>
      <c r="D1588" s="201" t="s">
        <v>72</v>
      </c>
      <c r="E1588" t="str">
        <f t="shared" si="24"/>
        <v>RSTotal15-19</v>
      </c>
      <c r="F1588">
        <v>688</v>
      </c>
    </row>
    <row r="1589" spans="2:6" x14ac:dyDescent="0.2">
      <c r="B1589" t="s">
        <v>65</v>
      </c>
      <c r="C1589" t="s">
        <v>3</v>
      </c>
      <c r="D1589" s="201" t="s">
        <v>73</v>
      </c>
      <c r="E1589" t="str">
        <f t="shared" si="24"/>
        <v>RSTotal20-24</v>
      </c>
      <c r="F1589">
        <v>1011</v>
      </c>
    </row>
    <row r="1590" spans="2:6" x14ac:dyDescent="0.2">
      <c r="B1590" t="s">
        <v>65</v>
      </c>
      <c r="C1590" t="s">
        <v>3</v>
      </c>
      <c r="D1590" s="201" t="s">
        <v>74</v>
      </c>
      <c r="E1590" t="str">
        <f t="shared" si="24"/>
        <v>RSTotal25-29</v>
      </c>
      <c r="F1590">
        <v>1056</v>
      </c>
    </row>
    <row r="1591" spans="2:6" x14ac:dyDescent="0.2">
      <c r="B1591" t="s">
        <v>65</v>
      </c>
      <c r="C1591" t="s">
        <v>3</v>
      </c>
      <c r="D1591" s="201" t="s">
        <v>75</v>
      </c>
      <c r="E1591" t="str">
        <f t="shared" si="24"/>
        <v>RSTotal30-34</v>
      </c>
      <c r="F1591">
        <v>1233</v>
      </c>
    </row>
    <row r="1592" spans="2:6" x14ac:dyDescent="0.2">
      <c r="B1592" t="s">
        <v>65</v>
      </c>
      <c r="C1592" t="s">
        <v>3</v>
      </c>
      <c r="D1592" s="201" t="s">
        <v>76</v>
      </c>
      <c r="E1592" t="str">
        <f t="shared" si="24"/>
        <v>RSTotal35-39</v>
      </c>
      <c r="F1592">
        <v>1617</v>
      </c>
    </row>
    <row r="1593" spans="2:6" x14ac:dyDescent="0.2">
      <c r="B1593" t="s">
        <v>65</v>
      </c>
      <c r="C1593" t="s">
        <v>3</v>
      </c>
      <c r="D1593" s="201" t="s">
        <v>77</v>
      </c>
      <c r="E1593" t="str">
        <f t="shared" si="24"/>
        <v>RSTotal40-44</v>
      </c>
      <c r="F1593">
        <v>1985</v>
      </c>
    </row>
    <row r="1594" spans="2:6" x14ac:dyDescent="0.2">
      <c r="B1594" t="s">
        <v>65</v>
      </c>
      <c r="C1594" t="s">
        <v>3</v>
      </c>
      <c r="D1594" s="201" t="s">
        <v>78</v>
      </c>
      <c r="E1594" t="str">
        <f t="shared" si="24"/>
        <v>RSTotal45-49</v>
      </c>
      <c r="F1594">
        <v>2577</v>
      </c>
    </row>
    <row r="1595" spans="2:6" x14ac:dyDescent="0.2">
      <c r="B1595" t="s">
        <v>65</v>
      </c>
      <c r="C1595" t="s">
        <v>3</v>
      </c>
      <c r="D1595" s="201" t="s">
        <v>79</v>
      </c>
      <c r="E1595" t="str">
        <f t="shared" si="24"/>
        <v>RSTotal50-54</v>
      </c>
      <c r="F1595">
        <v>3912</v>
      </c>
    </row>
    <row r="1596" spans="2:6" x14ac:dyDescent="0.2">
      <c r="B1596" t="s">
        <v>65</v>
      </c>
      <c r="C1596" t="s">
        <v>3</v>
      </c>
      <c r="D1596" s="201" t="s">
        <v>80</v>
      </c>
      <c r="E1596" t="str">
        <f t="shared" si="24"/>
        <v>RSTotal55-59</v>
      </c>
      <c r="F1596">
        <v>5829</v>
      </c>
    </row>
    <row r="1597" spans="2:6" x14ac:dyDescent="0.2">
      <c r="B1597" t="s">
        <v>65</v>
      </c>
      <c r="C1597" t="s">
        <v>3</v>
      </c>
      <c r="D1597" s="201" t="s">
        <v>81</v>
      </c>
      <c r="E1597" t="str">
        <f t="shared" si="24"/>
        <v>RSTotal60-64</v>
      </c>
      <c r="F1597">
        <v>7750</v>
      </c>
    </row>
    <row r="1598" spans="2:6" x14ac:dyDescent="0.2">
      <c r="B1598" t="s">
        <v>65</v>
      </c>
      <c r="C1598" t="s">
        <v>3</v>
      </c>
      <c r="D1598" s="201" t="s">
        <v>82</v>
      </c>
      <c r="E1598" t="str">
        <f t="shared" si="24"/>
        <v>RSTotal65-69</v>
      </c>
      <c r="F1598">
        <v>9185</v>
      </c>
    </row>
    <row r="1599" spans="2:6" x14ac:dyDescent="0.2">
      <c r="B1599" t="s">
        <v>65</v>
      </c>
      <c r="C1599" t="s">
        <v>3</v>
      </c>
      <c r="D1599" s="201" t="s">
        <v>19</v>
      </c>
      <c r="E1599" t="str">
        <f t="shared" si="24"/>
        <v>RSTotal70-74</v>
      </c>
      <c r="F1599">
        <v>10070</v>
      </c>
    </row>
    <row r="1600" spans="2:6" x14ac:dyDescent="0.2">
      <c r="B1600" t="s">
        <v>65</v>
      </c>
      <c r="C1600" t="s">
        <v>3</v>
      </c>
      <c r="D1600" s="201" t="s">
        <v>20</v>
      </c>
      <c r="E1600" t="str">
        <f t="shared" si="24"/>
        <v>RSTotal75-79</v>
      </c>
      <c r="F1600">
        <v>10718</v>
      </c>
    </row>
    <row r="1601" spans="2:6" x14ac:dyDescent="0.2">
      <c r="B1601" t="s">
        <v>65</v>
      </c>
      <c r="C1601" t="s">
        <v>3</v>
      </c>
      <c r="D1601" s="201" t="s">
        <v>21</v>
      </c>
      <c r="E1601" t="str">
        <f t="shared" si="24"/>
        <v>RSTotal80-84</v>
      </c>
      <c r="F1601">
        <v>10935</v>
      </c>
    </row>
    <row r="1602" spans="2:6" x14ac:dyDescent="0.2">
      <c r="B1602" t="s">
        <v>65</v>
      </c>
      <c r="C1602" t="s">
        <v>3</v>
      </c>
      <c r="D1602" s="201" t="s">
        <v>22</v>
      </c>
      <c r="E1602" t="str">
        <f t="shared" si="24"/>
        <v>RSTotal85-89</v>
      </c>
      <c r="F1602">
        <v>9810</v>
      </c>
    </row>
    <row r="1603" spans="2:6" x14ac:dyDescent="0.2">
      <c r="B1603" t="s">
        <v>65</v>
      </c>
      <c r="C1603" t="s">
        <v>3</v>
      </c>
      <c r="D1603" s="201" t="s">
        <v>5</v>
      </c>
      <c r="E1603" t="str">
        <f t="shared" si="24"/>
        <v>RSTotal90+</v>
      </c>
      <c r="F1603">
        <v>8705</v>
      </c>
    </row>
    <row r="1604" spans="2:6" x14ac:dyDescent="0.2">
      <c r="B1604" t="s">
        <v>64</v>
      </c>
      <c r="C1604" t="s">
        <v>3</v>
      </c>
      <c r="D1604" s="201">
        <v>0</v>
      </c>
      <c r="E1604" t="str">
        <f t="shared" ref="E1604:E1667" si="25">_xlfn.CONCAT(B1604,C1604,D1604)</f>
        <v>SCTotal0</v>
      </c>
      <c r="F1604">
        <v>939</v>
      </c>
    </row>
    <row r="1605" spans="2:6" x14ac:dyDescent="0.2">
      <c r="B1605" t="s">
        <v>64</v>
      </c>
      <c r="C1605" t="s">
        <v>3</v>
      </c>
      <c r="D1605" s="232" t="s">
        <v>107</v>
      </c>
      <c r="E1605" t="str">
        <f t="shared" si="25"/>
        <v>SCTotal01-04</v>
      </c>
      <c r="F1605">
        <v>126</v>
      </c>
    </row>
    <row r="1606" spans="2:6" x14ac:dyDescent="0.2">
      <c r="B1606" t="s">
        <v>64</v>
      </c>
      <c r="C1606" t="s">
        <v>3</v>
      </c>
      <c r="D1606" s="232" t="s">
        <v>106</v>
      </c>
      <c r="E1606" t="str">
        <f t="shared" si="25"/>
        <v>SCTotal05-09</v>
      </c>
      <c r="F1606">
        <v>89</v>
      </c>
    </row>
    <row r="1607" spans="2:6" x14ac:dyDescent="0.2">
      <c r="B1607" t="s">
        <v>64</v>
      </c>
      <c r="C1607" t="s">
        <v>3</v>
      </c>
      <c r="D1607" s="232" t="s">
        <v>71</v>
      </c>
      <c r="E1607" t="str">
        <f t="shared" si="25"/>
        <v>SCTotal10-14</v>
      </c>
      <c r="F1607">
        <v>110</v>
      </c>
    </row>
    <row r="1608" spans="2:6" x14ac:dyDescent="0.2">
      <c r="B1608" t="s">
        <v>64</v>
      </c>
      <c r="C1608" t="s">
        <v>3</v>
      </c>
      <c r="D1608" s="201" t="s">
        <v>72</v>
      </c>
      <c r="E1608" t="str">
        <f t="shared" si="25"/>
        <v>SCTotal15-19</v>
      </c>
      <c r="F1608">
        <v>377</v>
      </c>
    </row>
    <row r="1609" spans="2:6" x14ac:dyDescent="0.2">
      <c r="B1609" t="s">
        <v>64</v>
      </c>
      <c r="C1609" t="s">
        <v>3</v>
      </c>
      <c r="D1609" s="201" t="s">
        <v>73</v>
      </c>
      <c r="E1609" t="str">
        <f t="shared" si="25"/>
        <v>SCTotal20-24</v>
      </c>
      <c r="F1609">
        <v>614</v>
      </c>
    </row>
    <row r="1610" spans="2:6" x14ac:dyDescent="0.2">
      <c r="B1610" t="s">
        <v>64</v>
      </c>
      <c r="C1610" t="s">
        <v>3</v>
      </c>
      <c r="D1610" s="201" t="s">
        <v>74</v>
      </c>
      <c r="E1610" t="str">
        <f t="shared" si="25"/>
        <v>SCTotal25-29</v>
      </c>
      <c r="F1610">
        <v>600</v>
      </c>
    </row>
    <row r="1611" spans="2:6" x14ac:dyDescent="0.2">
      <c r="B1611" t="s">
        <v>64</v>
      </c>
      <c r="C1611" t="s">
        <v>3</v>
      </c>
      <c r="D1611" s="201" t="s">
        <v>75</v>
      </c>
      <c r="E1611" t="str">
        <f t="shared" si="25"/>
        <v>SCTotal30-34</v>
      </c>
      <c r="F1611">
        <v>731</v>
      </c>
    </row>
    <row r="1612" spans="2:6" x14ac:dyDescent="0.2">
      <c r="B1612" t="s">
        <v>64</v>
      </c>
      <c r="C1612" t="s">
        <v>3</v>
      </c>
      <c r="D1612" s="201" t="s">
        <v>76</v>
      </c>
      <c r="E1612" t="str">
        <f t="shared" si="25"/>
        <v>SCTotal35-39</v>
      </c>
      <c r="F1612">
        <v>847</v>
      </c>
    </row>
    <row r="1613" spans="2:6" x14ac:dyDescent="0.2">
      <c r="B1613" t="s">
        <v>64</v>
      </c>
      <c r="C1613" t="s">
        <v>3</v>
      </c>
      <c r="D1613" s="201" t="s">
        <v>77</v>
      </c>
      <c r="E1613" t="str">
        <f t="shared" si="25"/>
        <v>SCTotal40-44</v>
      </c>
      <c r="F1613">
        <v>1162</v>
      </c>
    </row>
    <row r="1614" spans="2:6" x14ac:dyDescent="0.2">
      <c r="B1614" t="s">
        <v>64</v>
      </c>
      <c r="C1614" t="s">
        <v>3</v>
      </c>
      <c r="D1614" s="201" t="s">
        <v>78</v>
      </c>
      <c r="E1614" t="str">
        <f t="shared" si="25"/>
        <v>SCTotal45-49</v>
      </c>
      <c r="F1614">
        <v>1518</v>
      </c>
    </row>
    <row r="1615" spans="2:6" x14ac:dyDescent="0.2">
      <c r="B1615" t="s">
        <v>64</v>
      </c>
      <c r="C1615" t="s">
        <v>3</v>
      </c>
      <c r="D1615" s="201" t="s">
        <v>79</v>
      </c>
      <c r="E1615" t="str">
        <f t="shared" si="25"/>
        <v>SCTotal50-54</v>
      </c>
      <c r="F1615">
        <v>2293</v>
      </c>
    </row>
    <row r="1616" spans="2:6" x14ac:dyDescent="0.2">
      <c r="B1616" t="s">
        <v>64</v>
      </c>
      <c r="C1616" t="s">
        <v>3</v>
      </c>
      <c r="D1616" s="201" t="s">
        <v>80</v>
      </c>
      <c r="E1616" t="str">
        <f t="shared" si="25"/>
        <v>SCTotal55-59</v>
      </c>
      <c r="F1616">
        <v>2998</v>
      </c>
    </row>
    <row r="1617" spans="2:6" x14ac:dyDescent="0.2">
      <c r="B1617" t="s">
        <v>64</v>
      </c>
      <c r="C1617" t="s">
        <v>3</v>
      </c>
      <c r="D1617" s="201" t="s">
        <v>81</v>
      </c>
      <c r="E1617" t="str">
        <f t="shared" si="25"/>
        <v>SCTotal60-64</v>
      </c>
      <c r="F1617">
        <v>3707</v>
      </c>
    </row>
    <row r="1618" spans="2:6" x14ac:dyDescent="0.2">
      <c r="B1618" t="s">
        <v>64</v>
      </c>
      <c r="C1618" t="s">
        <v>3</v>
      </c>
      <c r="D1618" s="201" t="s">
        <v>82</v>
      </c>
      <c r="E1618" t="str">
        <f t="shared" si="25"/>
        <v>SCTotal65-69</v>
      </c>
      <c r="F1618">
        <v>4354</v>
      </c>
    </row>
    <row r="1619" spans="2:6" x14ac:dyDescent="0.2">
      <c r="B1619" t="s">
        <v>64</v>
      </c>
      <c r="C1619" t="s">
        <v>3</v>
      </c>
      <c r="D1619" s="201" t="s">
        <v>19</v>
      </c>
      <c r="E1619" t="str">
        <f t="shared" si="25"/>
        <v>SCTotal70-74</v>
      </c>
      <c r="F1619">
        <v>4607</v>
      </c>
    </row>
    <row r="1620" spans="2:6" x14ac:dyDescent="0.2">
      <c r="B1620" t="s">
        <v>64</v>
      </c>
      <c r="C1620" t="s">
        <v>3</v>
      </c>
      <c r="D1620" s="201" t="s">
        <v>20</v>
      </c>
      <c r="E1620" t="str">
        <f t="shared" si="25"/>
        <v>SCTotal75-79</v>
      </c>
      <c r="F1620">
        <v>4717</v>
      </c>
    </row>
    <row r="1621" spans="2:6" x14ac:dyDescent="0.2">
      <c r="B1621" t="s">
        <v>64</v>
      </c>
      <c r="C1621" t="s">
        <v>3</v>
      </c>
      <c r="D1621" s="201" t="s">
        <v>21</v>
      </c>
      <c r="E1621" t="str">
        <f t="shared" si="25"/>
        <v>SCTotal80-84</v>
      </c>
      <c r="F1621">
        <v>4850</v>
      </c>
    </row>
    <row r="1622" spans="2:6" x14ac:dyDescent="0.2">
      <c r="B1622" t="s">
        <v>64</v>
      </c>
      <c r="C1622" t="s">
        <v>3</v>
      </c>
      <c r="D1622" s="201" t="s">
        <v>22</v>
      </c>
      <c r="E1622" t="str">
        <f t="shared" si="25"/>
        <v>SCTotal85-89</v>
      </c>
      <c r="F1622">
        <v>4041</v>
      </c>
    </row>
    <row r="1623" spans="2:6" x14ac:dyDescent="0.2">
      <c r="B1623" t="s">
        <v>64</v>
      </c>
      <c r="C1623" t="s">
        <v>3</v>
      </c>
      <c r="D1623" s="201" t="s">
        <v>5</v>
      </c>
      <c r="E1623" t="str">
        <f t="shared" si="25"/>
        <v>SCTotal90+</v>
      </c>
      <c r="F1623">
        <v>3560</v>
      </c>
    </row>
    <row r="1624" spans="2:6" x14ac:dyDescent="0.2">
      <c r="B1624" t="s">
        <v>52</v>
      </c>
      <c r="C1624" t="s">
        <v>3</v>
      </c>
      <c r="D1624" s="201">
        <v>0</v>
      </c>
      <c r="E1624" t="str">
        <f t="shared" si="25"/>
        <v>SETotal0</v>
      </c>
      <c r="F1624">
        <v>554</v>
      </c>
    </row>
    <row r="1625" spans="2:6" x14ac:dyDescent="0.2">
      <c r="B1625" t="s">
        <v>52</v>
      </c>
      <c r="C1625" t="s">
        <v>3</v>
      </c>
      <c r="D1625" s="232" t="s">
        <v>107</v>
      </c>
      <c r="E1625" t="str">
        <f t="shared" si="25"/>
        <v>SETotal01-04</v>
      </c>
      <c r="F1625">
        <v>63</v>
      </c>
    </row>
    <row r="1626" spans="2:6" x14ac:dyDescent="0.2">
      <c r="B1626" t="s">
        <v>52</v>
      </c>
      <c r="C1626" t="s">
        <v>3</v>
      </c>
      <c r="D1626" s="232" t="s">
        <v>106</v>
      </c>
      <c r="E1626" t="str">
        <f t="shared" si="25"/>
        <v>SETotal05-09</v>
      </c>
      <c r="F1626">
        <v>39</v>
      </c>
    </row>
    <row r="1627" spans="2:6" x14ac:dyDescent="0.2">
      <c r="B1627" t="s">
        <v>52</v>
      </c>
      <c r="C1627" t="s">
        <v>3</v>
      </c>
      <c r="D1627" s="232" t="s">
        <v>71</v>
      </c>
      <c r="E1627" t="str">
        <f t="shared" si="25"/>
        <v>SETotal10-14</v>
      </c>
      <c r="F1627">
        <v>57</v>
      </c>
    </row>
    <row r="1628" spans="2:6" x14ac:dyDescent="0.2">
      <c r="B1628" t="s">
        <v>52</v>
      </c>
      <c r="C1628" t="s">
        <v>3</v>
      </c>
      <c r="D1628" s="201" t="s">
        <v>72</v>
      </c>
      <c r="E1628" t="str">
        <f t="shared" si="25"/>
        <v>SETotal15-19</v>
      </c>
      <c r="F1628">
        <v>244</v>
      </c>
    </row>
    <row r="1629" spans="2:6" x14ac:dyDescent="0.2">
      <c r="B1629" t="s">
        <v>52</v>
      </c>
      <c r="C1629" t="s">
        <v>3</v>
      </c>
      <c r="D1629" s="201" t="s">
        <v>73</v>
      </c>
      <c r="E1629" t="str">
        <f t="shared" si="25"/>
        <v>SETotal20-24</v>
      </c>
      <c r="F1629">
        <v>400</v>
      </c>
    </row>
    <row r="1630" spans="2:6" x14ac:dyDescent="0.2">
      <c r="B1630" t="s">
        <v>52</v>
      </c>
      <c r="C1630" t="s">
        <v>3</v>
      </c>
      <c r="D1630" s="201" t="s">
        <v>74</v>
      </c>
      <c r="E1630" t="str">
        <f t="shared" si="25"/>
        <v>SETotal25-29</v>
      </c>
      <c r="F1630">
        <v>335</v>
      </c>
    </row>
    <row r="1631" spans="2:6" x14ac:dyDescent="0.2">
      <c r="B1631" t="s">
        <v>52</v>
      </c>
      <c r="C1631" t="s">
        <v>3</v>
      </c>
      <c r="D1631" s="201" t="s">
        <v>75</v>
      </c>
      <c r="E1631" t="str">
        <f t="shared" si="25"/>
        <v>SETotal30-34</v>
      </c>
      <c r="F1631">
        <v>338</v>
      </c>
    </row>
    <row r="1632" spans="2:6" x14ac:dyDescent="0.2">
      <c r="B1632" t="s">
        <v>52</v>
      </c>
      <c r="C1632" t="s">
        <v>3</v>
      </c>
      <c r="D1632" s="201" t="s">
        <v>76</v>
      </c>
      <c r="E1632" t="str">
        <f t="shared" si="25"/>
        <v>SETotal35-39</v>
      </c>
      <c r="F1632">
        <v>444</v>
      </c>
    </row>
    <row r="1633" spans="2:6" x14ac:dyDescent="0.2">
      <c r="B1633" t="s">
        <v>52</v>
      </c>
      <c r="C1633" t="s">
        <v>3</v>
      </c>
      <c r="D1633" s="201" t="s">
        <v>77</v>
      </c>
      <c r="E1633" t="str">
        <f t="shared" si="25"/>
        <v>SETotal40-44</v>
      </c>
      <c r="F1633">
        <v>466</v>
      </c>
    </row>
    <row r="1634" spans="2:6" x14ac:dyDescent="0.2">
      <c r="B1634" t="s">
        <v>52</v>
      </c>
      <c r="C1634" t="s">
        <v>3</v>
      </c>
      <c r="D1634" s="201" t="s">
        <v>78</v>
      </c>
      <c r="E1634" t="str">
        <f t="shared" si="25"/>
        <v>SETotal45-49</v>
      </c>
      <c r="F1634">
        <v>521</v>
      </c>
    </row>
    <row r="1635" spans="2:6" x14ac:dyDescent="0.2">
      <c r="B1635" t="s">
        <v>52</v>
      </c>
      <c r="C1635" t="s">
        <v>3</v>
      </c>
      <c r="D1635" s="201" t="s">
        <v>79</v>
      </c>
      <c r="E1635" t="str">
        <f t="shared" si="25"/>
        <v>SETotal50-54</v>
      </c>
      <c r="F1635">
        <v>715</v>
      </c>
    </row>
    <row r="1636" spans="2:6" x14ac:dyDescent="0.2">
      <c r="B1636" t="s">
        <v>52</v>
      </c>
      <c r="C1636" t="s">
        <v>3</v>
      </c>
      <c r="D1636" s="201" t="s">
        <v>80</v>
      </c>
      <c r="E1636" t="str">
        <f t="shared" si="25"/>
        <v>SETotal55-59</v>
      </c>
      <c r="F1636">
        <v>800</v>
      </c>
    </row>
    <row r="1637" spans="2:6" x14ac:dyDescent="0.2">
      <c r="B1637" t="s">
        <v>52</v>
      </c>
      <c r="C1637" t="s">
        <v>3</v>
      </c>
      <c r="D1637" s="201" t="s">
        <v>81</v>
      </c>
      <c r="E1637" t="str">
        <f t="shared" si="25"/>
        <v>SETotal60-64</v>
      </c>
      <c r="F1637">
        <v>976</v>
      </c>
    </row>
    <row r="1638" spans="2:6" x14ac:dyDescent="0.2">
      <c r="B1638" t="s">
        <v>52</v>
      </c>
      <c r="C1638" t="s">
        <v>3</v>
      </c>
      <c r="D1638" s="201" t="s">
        <v>82</v>
      </c>
      <c r="E1638" t="str">
        <f t="shared" si="25"/>
        <v>SETotal65-69</v>
      </c>
      <c r="F1638">
        <v>1163</v>
      </c>
    </row>
    <row r="1639" spans="2:6" x14ac:dyDescent="0.2">
      <c r="B1639" t="s">
        <v>52</v>
      </c>
      <c r="C1639" t="s">
        <v>3</v>
      </c>
      <c r="D1639" s="201" t="s">
        <v>19</v>
      </c>
      <c r="E1639" t="str">
        <f t="shared" si="25"/>
        <v>SETotal70-74</v>
      </c>
      <c r="F1639">
        <v>1184</v>
      </c>
    </row>
    <row r="1640" spans="2:6" x14ac:dyDescent="0.2">
      <c r="B1640" t="s">
        <v>52</v>
      </c>
      <c r="C1640" t="s">
        <v>3</v>
      </c>
      <c r="D1640" s="201" t="s">
        <v>20</v>
      </c>
      <c r="E1640" t="str">
        <f t="shared" si="25"/>
        <v>SETotal75-79</v>
      </c>
      <c r="F1640">
        <v>1366</v>
      </c>
    </row>
    <row r="1641" spans="2:6" x14ac:dyDescent="0.2">
      <c r="B1641" t="s">
        <v>52</v>
      </c>
      <c r="C1641" t="s">
        <v>3</v>
      </c>
      <c r="D1641" s="201" t="s">
        <v>21</v>
      </c>
      <c r="E1641" t="str">
        <f t="shared" si="25"/>
        <v>SETotal80-84</v>
      </c>
      <c r="F1641">
        <v>1293</v>
      </c>
    </row>
    <row r="1642" spans="2:6" x14ac:dyDescent="0.2">
      <c r="B1642" t="s">
        <v>52</v>
      </c>
      <c r="C1642" t="s">
        <v>3</v>
      </c>
      <c r="D1642" s="201" t="s">
        <v>22</v>
      </c>
      <c r="E1642" t="str">
        <f t="shared" si="25"/>
        <v>SETotal85-89</v>
      </c>
      <c r="F1642">
        <v>1111</v>
      </c>
    </row>
    <row r="1643" spans="2:6" x14ac:dyDescent="0.2">
      <c r="B1643" t="s">
        <v>52</v>
      </c>
      <c r="C1643" t="s">
        <v>3</v>
      </c>
      <c r="D1643" s="201" t="s">
        <v>5</v>
      </c>
      <c r="E1643" t="str">
        <f t="shared" si="25"/>
        <v>SETotal90+</v>
      </c>
      <c r="F1643">
        <v>1387</v>
      </c>
    </row>
    <row r="1644" spans="2:6" x14ac:dyDescent="0.2">
      <c r="B1644" t="s">
        <v>62</v>
      </c>
      <c r="C1644" t="s">
        <v>3</v>
      </c>
      <c r="D1644" s="201">
        <v>0</v>
      </c>
      <c r="E1644" t="str">
        <f t="shared" si="25"/>
        <v>SPTotal0</v>
      </c>
      <c r="F1644">
        <v>6426</v>
      </c>
    </row>
    <row r="1645" spans="2:6" x14ac:dyDescent="0.2">
      <c r="B1645" t="s">
        <v>62</v>
      </c>
      <c r="C1645" t="s">
        <v>3</v>
      </c>
      <c r="D1645" s="232" t="s">
        <v>107</v>
      </c>
      <c r="E1645" t="str">
        <f t="shared" si="25"/>
        <v>SPTotal01-04</v>
      </c>
      <c r="F1645">
        <v>1021</v>
      </c>
    </row>
    <row r="1646" spans="2:6" x14ac:dyDescent="0.2">
      <c r="B1646" t="s">
        <v>62</v>
      </c>
      <c r="C1646" t="s">
        <v>3</v>
      </c>
      <c r="D1646" s="232" t="s">
        <v>106</v>
      </c>
      <c r="E1646" t="str">
        <f t="shared" si="25"/>
        <v>SPTotal05-09</v>
      </c>
      <c r="F1646">
        <v>495</v>
      </c>
    </row>
    <row r="1647" spans="2:6" x14ac:dyDescent="0.2">
      <c r="B1647" t="s">
        <v>62</v>
      </c>
      <c r="C1647" t="s">
        <v>3</v>
      </c>
      <c r="D1647" s="232" t="s">
        <v>71</v>
      </c>
      <c r="E1647" t="str">
        <f t="shared" si="25"/>
        <v>SPTotal10-14</v>
      </c>
      <c r="F1647">
        <v>623</v>
      </c>
    </row>
    <row r="1648" spans="2:6" x14ac:dyDescent="0.2">
      <c r="B1648" t="s">
        <v>62</v>
      </c>
      <c r="C1648" t="s">
        <v>3</v>
      </c>
      <c r="D1648" s="201" t="s">
        <v>72</v>
      </c>
      <c r="E1648" t="str">
        <f t="shared" si="25"/>
        <v>SPTotal15-19</v>
      </c>
      <c r="F1648">
        <v>2141</v>
      </c>
    </row>
    <row r="1649" spans="2:6" x14ac:dyDescent="0.2">
      <c r="B1649" t="s">
        <v>62</v>
      </c>
      <c r="C1649" t="s">
        <v>3</v>
      </c>
      <c r="D1649" s="201" t="s">
        <v>73</v>
      </c>
      <c r="E1649" t="str">
        <f t="shared" si="25"/>
        <v>SPTotal20-24</v>
      </c>
      <c r="F1649">
        <v>3599</v>
      </c>
    </row>
    <row r="1650" spans="2:6" x14ac:dyDescent="0.2">
      <c r="B1650" t="s">
        <v>62</v>
      </c>
      <c r="C1650" t="s">
        <v>3</v>
      </c>
      <c r="D1650" s="201" t="s">
        <v>74</v>
      </c>
      <c r="E1650" t="str">
        <f t="shared" si="25"/>
        <v>SPTotal25-29</v>
      </c>
      <c r="F1650">
        <v>3658</v>
      </c>
    </row>
    <row r="1651" spans="2:6" x14ac:dyDescent="0.2">
      <c r="B1651" t="s">
        <v>62</v>
      </c>
      <c r="C1651" t="s">
        <v>3</v>
      </c>
      <c r="D1651" s="201" t="s">
        <v>75</v>
      </c>
      <c r="E1651" t="str">
        <f t="shared" si="25"/>
        <v>SPTotal30-34</v>
      </c>
      <c r="F1651">
        <v>4687</v>
      </c>
    </row>
    <row r="1652" spans="2:6" x14ac:dyDescent="0.2">
      <c r="B1652" t="s">
        <v>62</v>
      </c>
      <c r="C1652" t="s">
        <v>3</v>
      </c>
      <c r="D1652" s="201" t="s">
        <v>76</v>
      </c>
      <c r="E1652" t="str">
        <f t="shared" si="25"/>
        <v>SPTotal35-39</v>
      </c>
      <c r="F1652">
        <v>6165</v>
      </c>
    </row>
    <row r="1653" spans="2:6" x14ac:dyDescent="0.2">
      <c r="B1653" t="s">
        <v>62</v>
      </c>
      <c r="C1653" t="s">
        <v>3</v>
      </c>
      <c r="D1653" s="201" t="s">
        <v>77</v>
      </c>
      <c r="E1653" t="str">
        <f t="shared" si="25"/>
        <v>SPTotal40-44</v>
      </c>
      <c r="F1653">
        <v>8126</v>
      </c>
    </row>
    <row r="1654" spans="2:6" x14ac:dyDescent="0.2">
      <c r="B1654" t="s">
        <v>62</v>
      </c>
      <c r="C1654" t="s">
        <v>3</v>
      </c>
      <c r="D1654" s="201" t="s">
        <v>78</v>
      </c>
      <c r="E1654" t="str">
        <f t="shared" si="25"/>
        <v>SPTotal45-49</v>
      </c>
      <c r="F1654">
        <v>10681</v>
      </c>
    </row>
    <row r="1655" spans="2:6" x14ac:dyDescent="0.2">
      <c r="B1655" t="s">
        <v>62</v>
      </c>
      <c r="C1655" t="s">
        <v>3</v>
      </c>
      <c r="D1655" s="201" t="s">
        <v>79</v>
      </c>
      <c r="E1655" t="str">
        <f t="shared" si="25"/>
        <v>SPTotal50-54</v>
      </c>
      <c r="F1655">
        <v>15155</v>
      </c>
    </row>
    <row r="1656" spans="2:6" x14ac:dyDescent="0.2">
      <c r="B1656" t="s">
        <v>62</v>
      </c>
      <c r="C1656" t="s">
        <v>3</v>
      </c>
      <c r="D1656" s="201" t="s">
        <v>80</v>
      </c>
      <c r="E1656" t="str">
        <f t="shared" si="25"/>
        <v>SPTotal55-59</v>
      </c>
      <c r="F1656">
        <v>20867</v>
      </c>
    </row>
    <row r="1657" spans="2:6" x14ac:dyDescent="0.2">
      <c r="B1657" t="s">
        <v>62</v>
      </c>
      <c r="C1657" t="s">
        <v>3</v>
      </c>
      <c r="D1657" s="201" t="s">
        <v>81</v>
      </c>
      <c r="E1657" t="str">
        <f t="shared" si="25"/>
        <v>SPTotal60-64</v>
      </c>
      <c r="F1657">
        <v>26990</v>
      </c>
    </row>
    <row r="1658" spans="2:6" x14ac:dyDescent="0.2">
      <c r="B1658" t="s">
        <v>62</v>
      </c>
      <c r="C1658" t="s">
        <v>3</v>
      </c>
      <c r="D1658" s="201" t="s">
        <v>82</v>
      </c>
      <c r="E1658" t="str">
        <f t="shared" si="25"/>
        <v>SPTotal65-69</v>
      </c>
      <c r="F1658">
        <v>30537</v>
      </c>
    </row>
    <row r="1659" spans="2:6" x14ac:dyDescent="0.2">
      <c r="B1659" t="s">
        <v>62</v>
      </c>
      <c r="C1659" t="s">
        <v>3</v>
      </c>
      <c r="D1659" s="201" t="s">
        <v>19</v>
      </c>
      <c r="E1659" t="str">
        <f t="shared" si="25"/>
        <v>SPTotal70-74</v>
      </c>
      <c r="F1659">
        <v>32207</v>
      </c>
    </row>
    <row r="1660" spans="2:6" x14ac:dyDescent="0.2">
      <c r="B1660" t="s">
        <v>62</v>
      </c>
      <c r="C1660" t="s">
        <v>3</v>
      </c>
      <c r="D1660" s="201" t="s">
        <v>20</v>
      </c>
      <c r="E1660" t="str">
        <f t="shared" si="25"/>
        <v>SPTotal75-79</v>
      </c>
      <c r="F1660">
        <v>33845</v>
      </c>
    </row>
    <row r="1661" spans="2:6" x14ac:dyDescent="0.2">
      <c r="B1661" t="s">
        <v>62</v>
      </c>
      <c r="C1661" t="s">
        <v>3</v>
      </c>
      <c r="D1661" s="201" t="s">
        <v>21</v>
      </c>
      <c r="E1661" t="str">
        <f t="shared" si="25"/>
        <v>SPTotal80-84</v>
      </c>
      <c r="F1661">
        <v>36048</v>
      </c>
    </row>
    <row r="1662" spans="2:6" x14ac:dyDescent="0.2">
      <c r="B1662" t="s">
        <v>62</v>
      </c>
      <c r="C1662" t="s">
        <v>3</v>
      </c>
      <c r="D1662" s="201" t="s">
        <v>22</v>
      </c>
      <c r="E1662" t="str">
        <f t="shared" si="25"/>
        <v>SPTotal85-89</v>
      </c>
      <c r="F1662">
        <v>31939</v>
      </c>
    </row>
    <row r="1663" spans="2:6" x14ac:dyDescent="0.2">
      <c r="B1663" t="s">
        <v>62</v>
      </c>
      <c r="C1663" t="s">
        <v>3</v>
      </c>
      <c r="D1663" s="201" t="s">
        <v>5</v>
      </c>
      <c r="E1663" t="str">
        <f t="shared" si="25"/>
        <v>SPTotal90+</v>
      </c>
      <c r="F1663">
        <v>30402</v>
      </c>
    </row>
    <row r="1664" spans="2:6" x14ac:dyDescent="0.2">
      <c r="B1664" t="s">
        <v>46</v>
      </c>
      <c r="C1664" t="s">
        <v>3</v>
      </c>
      <c r="D1664" s="201">
        <v>0</v>
      </c>
      <c r="E1664" t="str">
        <f t="shared" si="25"/>
        <v>TOTotal0</v>
      </c>
      <c r="F1664">
        <v>283</v>
      </c>
    </row>
    <row r="1665" spans="2:6" x14ac:dyDescent="0.2">
      <c r="B1665" t="s">
        <v>46</v>
      </c>
      <c r="C1665" t="s">
        <v>3</v>
      </c>
      <c r="D1665" s="232" t="s">
        <v>107</v>
      </c>
      <c r="E1665" t="str">
        <f t="shared" si="25"/>
        <v>TOTotal01-04</v>
      </c>
      <c r="F1665">
        <v>59</v>
      </c>
    </row>
    <row r="1666" spans="2:6" x14ac:dyDescent="0.2">
      <c r="B1666" t="s">
        <v>46</v>
      </c>
      <c r="C1666" t="s">
        <v>3</v>
      </c>
      <c r="D1666" s="232" t="s">
        <v>106</v>
      </c>
      <c r="E1666" t="str">
        <f t="shared" si="25"/>
        <v>TOTotal05-09</v>
      </c>
      <c r="F1666">
        <v>33</v>
      </c>
    </row>
    <row r="1667" spans="2:6" x14ac:dyDescent="0.2">
      <c r="B1667" t="s">
        <v>46</v>
      </c>
      <c r="C1667" t="s">
        <v>3</v>
      </c>
      <c r="D1667" s="232" t="s">
        <v>71</v>
      </c>
      <c r="E1667" t="str">
        <f t="shared" si="25"/>
        <v>TOTotal10-14</v>
      </c>
      <c r="F1667">
        <v>59</v>
      </c>
    </row>
    <row r="1668" spans="2:6" x14ac:dyDescent="0.2">
      <c r="B1668" t="s">
        <v>46</v>
      </c>
      <c r="C1668" t="s">
        <v>3</v>
      </c>
      <c r="D1668" s="201" t="s">
        <v>72</v>
      </c>
      <c r="E1668" t="str">
        <f t="shared" ref="E1668:E1683" si="26">_xlfn.CONCAT(B1668,C1668,D1668)</f>
        <v>TOTotal15-19</v>
      </c>
      <c r="F1668">
        <v>166</v>
      </c>
    </row>
    <row r="1669" spans="2:6" x14ac:dyDescent="0.2">
      <c r="B1669" t="s">
        <v>46</v>
      </c>
      <c r="C1669" t="s">
        <v>3</v>
      </c>
      <c r="D1669" s="201" t="s">
        <v>73</v>
      </c>
      <c r="E1669" t="str">
        <f t="shared" si="26"/>
        <v>TOTotal20-24</v>
      </c>
      <c r="F1669">
        <v>191</v>
      </c>
    </row>
    <row r="1670" spans="2:6" x14ac:dyDescent="0.2">
      <c r="B1670" t="s">
        <v>46</v>
      </c>
      <c r="C1670" t="s">
        <v>3</v>
      </c>
      <c r="D1670" s="201" t="s">
        <v>74</v>
      </c>
      <c r="E1670" t="str">
        <f t="shared" si="26"/>
        <v>TOTotal25-29</v>
      </c>
      <c r="F1670">
        <v>214</v>
      </c>
    </row>
    <row r="1671" spans="2:6" x14ac:dyDescent="0.2">
      <c r="B1671" t="s">
        <v>46</v>
      </c>
      <c r="C1671" t="s">
        <v>3</v>
      </c>
      <c r="D1671" s="201" t="s">
        <v>75</v>
      </c>
      <c r="E1671" t="str">
        <f t="shared" si="26"/>
        <v>TOTotal30-34</v>
      </c>
      <c r="F1671">
        <v>245</v>
      </c>
    </row>
    <row r="1672" spans="2:6" x14ac:dyDescent="0.2">
      <c r="B1672" t="s">
        <v>46</v>
      </c>
      <c r="C1672" t="s">
        <v>3</v>
      </c>
      <c r="D1672" s="201" t="s">
        <v>76</v>
      </c>
      <c r="E1672" t="str">
        <f t="shared" si="26"/>
        <v>TOTotal35-39</v>
      </c>
      <c r="F1672">
        <v>261</v>
      </c>
    </row>
    <row r="1673" spans="2:6" x14ac:dyDescent="0.2">
      <c r="B1673" t="s">
        <v>46</v>
      </c>
      <c r="C1673" t="s">
        <v>3</v>
      </c>
      <c r="D1673" s="201" t="s">
        <v>77</v>
      </c>
      <c r="E1673" t="str">
        <f t="shared" si="26"/>
        <v>TOTotal40-44</v>
      </c>
      <c r="F1673">
        <v>286</v>
      </c>
    </row>
    <row r="1674" spans="2:6" x14ac:dyDescent="0.2">
      <c r="B1674" t="s">
        <v>46</v>
      </c>
      <c r="C1674" t="s">
        <v>3</v>
      </c>
      <c r="D1674" s="201" t="s">
        <v>78</v>
      </c>
      <c r="E1674" t="str">
        <f t="shared" si="26"/>
        <v>TOTotal45-49</v>
      </c>
      <c r="F1674">
        <v>329</v>
      </c>
    </row>
    <row r="1675" spans="2:6" x14ac:dyDescent="0.2">
      <c r="B1675" t="s">
        <v>46</v>
      </c>
      <c r="C1675" t="s">
        <v>3</v>
      </c>
      <c r="D1675" s="201" t="s">
        <v>79</v>
      </c>
      <c r="E1675" t="str">
        <f t="shared" si="26"/>
        <v>TOTotal50-54</v>
      </c>
      <c r="F1675">
        <v>398</v>
      </c>
    </row>
    <row r="1676" spans="2:6" x14ac:dyDescent="0.2">
      <c r="B1676" t="s">
        <v>46</v>
      </c>
      <c r="C1676" t="s">
        <v>3</v>
      </c>
      <c r="D1676" s="201" t="s">
        <v>80</v>
      </c>
      <c r="E1676" t="str">
        <f t="shared" si="26"/>
        <v>TOTotal55-59</v>
      </c>
      <c r="F1676">
        <v>465</v>
      </c>
    </row>
    <row r="1677" spans="2:6" x14ac:dyDescent="0.2">
      <c r="B1677" t="s">
        <v>46</v>
      </c>
      <c r="C1677" t="s">
        <v>3</v>
      </c>
      <c r="D1677" s="201" t="s">
        <v>81</v>
      </c>
      <c r="E1677" t="str">
        <f t="shared" si="26"/>
        <v>TOTotal60-64</v>
      </c>
      <c r="F1677">
        <v>597</v>
      </c>
    </row>
    <row r="1678" spans="2:6" x14ac:dyDescent="0.2">
      <c r="B1678" t="s">
        <v>46</v>
      </c>
      <c r="C1678" t="s">
        <v>3</v>
      </c>
      <c r="D1678" s="201" t="s">
        <v>82</v>
      </c>
      <c r="E1678" t="str">
        <f t="shared" si="26"/>
        <v>TOTotal65-69</v>
      </c>
      <c r="F1678">
        <v>642</v>
      </c>
    </row>
    <row r="1679" spans="2:6" x14ac:dyDescent="0.2">
      <c r="B1679" t="s">
        <v>46</v>
      </c>
      <c r="C1679" t="s">
        <v>3</v>
      </c>
      <c r="D1679" s="201" t="s">
        <v>19</v>
      </c>
      <c r="E1679" t="str">
        <f t="shared" si="26"/>
        <v>TOTotal70-74</v>
      </c>
      <c r="F1679">
        <v>662</v>
      </c>
    </row>
    <row r="1680" spans="2:6" x14ac:dyDescent="0.2">
      <c r="B1680" t="s">
        <v>46</v>
      </c>
      <c r="C1680" t="s">
        <v>3</v>
      </c>
      <c r="D1680" s="201" t="s">
        <v>20</v>
      </c>
      <c r="E1680" t="str">
        <f t="shared" si="26"/>
        <v>TOTotal75-79</v>
      </c>
      <c r="F1680">
        <v>826</v>
      </c>
    </row>
    <row r="1681" spans="2:6" x14ac:dyDescent="0.2">
      <c r="B1681" t="s">
        <v>46</v>
      </c>
      <c r="C1681" t="s">
        <v>3</v>
      </c>
      <c r="D1681" s="201" t="s">
        <v>21</v>
      </c>
      <c r="E1681" t="str">
        <f t="shared" si="26"/>
        <v>TOTotal80-84</v>
      </c>
      <c r="F1681">
        <v>876</v>
      </c>
    </row>
    <row r="1682" spans="2:6" x14ac:dyDescent="0.2">
      <c r="B1682" t="s">
        <v>46</v>
      </c>
      <c r="C1682" t="s">
        <v>3</v>
      </c>
      <c r="D1682" s="201" t="s">
        <v>22</v>
      </c>
      <c r="E1682" t="str">
        <f t="shared" si="26"/>
        <v>TOTotal85-89</v>
      </c>
      <c r="F1682">
        <v>712</v>
      </c>
    </row>
    <row r="1683" spans="2:6" x14ac:dyDescent="0.2">
      <c r="B1683" t="s">
        <v>46</v>
      </c>
      <c r="C1683" t="s">
        <v>3</v>
      </c>
      <c r="D1683" s="201" t="s">
        <v>5</v>
      </c>
      <c r="E1683" t="str">
        <f t="shared" si="26"/>
        <v>TOTotal90+</v>
      </c>
      <c r="F1683">
        <v>679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5164-95A8-B346-B4E0-BBF64FD0FDB5}">
  <dimension ref="B2:O1935"/>
  <sheetViews>
    <sheetView workbookViewId="0">
      <selection activeCell="U27" sqref="U27"/>
    </sheetView>
  </sheetViews>
  <sheetFormatPr baseColWidth="10" defaultRowHeight="16" x14ac:dyDescent="0.2"/>
  <cols>
    <col min="5" max="5" width="0" hidden="1" customWidth="1"/>
  </cols>
  <sheetData>
    <row r="2" spans="2:15" x14ac:dyDescent="0.2"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</row>
    <row r="3" spans="2:15" x14ac:dyDescent="0.2">
      <c r="B3" s="46" t="s">
        <v>267</v>
      </c>
      <c r="D3" s="46"/>
      <c r="E3" s="46"/>
      <c r="F3" s="46"/>
      <c r="G3" s="46"/>
      <c r="H3" s="46"/>
      <c r="I3" s="45"/>
      <c r="J3" s="45"/>
      <c r="K3" s="45"/>
      <c r="L3" s="45"/>
      <c r="M3" s="45"/>
      <c r="N3" s="45"/>
      <c r="O3" s="45"/>
    </row>
    <row r="4" spans="2:15" x14ac:dyDescent="0.2"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</row>
    <row r="5" spans="2:15" ht="17" customHeight="1" x14ac:dyDescent="0.2">
      <c r="B5" s="344" t="s">
        <v>1</v>
      </c>
      <c r="C5" s="344" t="s">
        <v>0</v>
      </c>
      <c r="D5" s="344" t="s">
        <v>2</v>
      </c>
      <c r="E5" s="344" t="s">
        <v>49</v>
      </c>
      <c r="F5" s="346" t="s">
        <v>83</v>
      </c>
      <c r="G5" s="346" t="s">
        <v>84</v>
      </c>
      <c r="H5" s="346" t="s">
        <v>85</v>
      </c>
      <c r="I5" s="346" t="s">
        <v>86</v>
      </c>
      <c r="J5" s="344" t="s">
        <v>87</v>
      </c>
      <c r="K5" s="346" t="s">
        <v>88</v>
      </c>
      <c r="L5" s="344" t="s">
        <v>89</v>
      </c>
      <c r="M5" s="344" t="s">
        <v>90</v>
      </c>
      <c r="N5" s="344" t="s">
        <v>6</v>
      </c>
      <c r="O5" s="346" t="s">
        <v>91</v>
      </c>
    </row>
    <row r="6" spans="2:15" ht="16" customHeight="1" x14ac:dyDescent="0.2">
      <c r="B6" s="345"/>
      <c r="C6" s="345"/>
      <c r="D6" s="345"/>
      <c r="E6" s="345"/>
      <c r="F6" s="347"/>
      <c r="G6" s="347"/>
      <c r="H6" s="347"/>
      <c r="I6" s="347"/>
      <c r="J6" s="345"/>
      <c r="K6" s="347"/>
      <c r="L6" s="345"/>
      <c r="M6" s="345"/>
      <c r="N6" s="345"/>
      <c r="O6" s="347"/>
    </row>
    <row r="7" spans="2:15" x14ac:dyDescent="0.2">
      <c r="B7" s="310" t="s">
        <v>4</v>
      </c>
      <c r="C7" s="310" t="s">
        <v>3</v>
      </c>
      <c r="D7" s="311">
        <v>0</v>
      </c>
      <c r="E7" s="270" t="str">
        <f>_xlfn.CONCAT(B7,C7,D7)</f>
        <v>BrazilTotal0</v>
      </c>
      <c r="F7" s="271">
        <v>1.1679999999999999E-2</v>
      </c>
      <c r="G7" s="271">
        <v>1.1560000000000001E-2</v>
      </c>
      <c r="H7" s="272">
        <v>1156</v>
      </c>
      <c r="I7" s="271">
        <v>0.98843999999999999</v>
      </c>
      <c r="J7" s="272">
        <v>100000</v>
      </c>
      <c r="K7" s="272">
        <v>98942</v>
      </c>
      <c r="L7" s="272">
        <v>7674150</v>
      </c>
      <c r="M7" s="273">
        <v>76.739999999999995</v>
      </c>
      <c r="N7" s="272">
        <v>1</v>
      </c>
      <c r="O7" s="274">
        <v>0.08</v>
      </c>
    </row>
    <row r="8" spans="2:15" x14ac:dyDescent="0.2">
      <c r="B8" s="310" t="s">
        <v>4</v>
      </c>
      <c r="C8" s="310" t="s">
        <v>3</v>
      </c>
      <c r="D8" s="312" t="s">
        <v>18</v>
      </c>
      <c r="E8" s="270" t="str">
        <f t="shared" ref="E8:E26" si="0">_xlfn.CONCAT(B8,C8,D8)</f>
        <v>BrazilTotal1-4</v>
      </c>
      <c r="F8" s="271">
        <v>5.0000000000000001E-4</v>
      </c>
      <c r="G8" s="271">
        <v>2E-3</v>
      </c>
      <c r="H8" s="272">
        <v>197</v>
      </c>
      <c r="I8" s="271">
        <v>0.998</v>
      </c>
      <c r="J8" s="272">
        <v>98844</v>
      </c>
      <c r="K8" s="272">
        <v>394885</v>
      </c>
      <c r="L8" s="272">
        <v>7575208</v>
      </c>
      <c r="M8" s="273">
        <v>76.64</v>
      </c>
      <c r="N8" s="272">
        <v>4</v>
      </c>
      <c r="O8" s="274">
        <v>1.51</v>
      </c>
    </row>
    <row r="9" spans="2:15" x14ac:dyDescent="0.2">
      <c r="B9" s="310" t="s">
        <v>4</v>
      </c>
      <c r="C9" s="310" t="s">
        <v>3</v>
      </c>
      <c r="D9" s="312" t="s">
        <v>70</v>
      </c>
      <c r="E9" s="270" t="str">
        <f t="shared" si="0"/>
        <v>BrazilTotal5-9</v>
      </c>
      <c r="F9" s="271">
        <v>2.3000000000000001E-4</v>
      </c>
      <c r="G9" s="271">
        <v>1.16E-3</v>
      </c>
      <c r="H9" s="272">
        <v>114</v>
      </c>
      <c r="I9" s="271">
        <v>0.99883999999999995</v>
      </c>
      <c r="J9" s="272">
        <v>98647</v>
      </c>
      <c r="K9" s="272">
        <v>492949</v>
      </c>
      <c r="L9" s="272">
        <v>7180323</v>
      </c>
      <c r="M9" s="273">
        <v>72.790000000000006</v>
      </c>
      <c r="N9" s="272">
        <v>5</v>
      </c>
      <c r="O9" s="274">
        <v>2.5</v>
      </c>
    </row>
    <row r="10" spans="2:15" x14ac:dyDescent="0.2">
      <c r="B10" s="310" t="s">
        <v>4</v>
      </c>
      <c r="C10" s="310" t="s">
        <v>3</v>
      </c>
      <c r="D10" s="312" t="s">
        <v>71</v>
      </c>
      <c r="E10" s="270" t="str">
        <f t="shared" si="0"/>
        <v>BrazilTotal10-14</v>
      </c>
      <c r="F10" s="271">
        <v>2.7999999999999998E-4</v>
      </c>
      <c r="G10" s="271">
        <v>1.39E-3</v>
      </c>
      <c r="H10" s="272">
        <v>137</v>
      </c>
      <c r="I10" s="271">
        <v>0.99861</v>
      </c>
      <c r="J10" s="272">
        <v>98533</v>
      </c>
      <c r="K10" s="272">
        <v>492320</v>
      </c>
      <c r="L10" s="272">
        <v>6687374</v>
      </c>
      <c r="M10" s="273">
        <v>67.87</v>
      </c>
      <c r="N10" s="272">
        <v>5</v>
      </c>
      <c r="O10" s="274">
        <v>2.5</v>
      </c>
    </row>
    <row r="11" spans="2:15" x14ac:dyDescent="0.2">
      <c r="B11" s="310" t="s">
        <v>4</v>
      </c>
      <c r="C11" s="310" t="s">
        <v>3</v>
      </c>
      <c r="D11" s="311" t="s">
        <v>72</v>
      </c>
      <c r="E11" s="270" t="str">
        <f t="shared" si="0"/>
        <v>BrazilTotal15-19</v>
      </c>
      <c r="F11" s="271">
        <v>9.5E-4</v>
      </c>
      <c r="G11" s="271">
        <v>4.7200000000000002E-3</v>
      </c>
      <c r="H11" s="272">
        <v>464</v>
      </c>
      <c r="I11" s="271">
        <v>0.99528000000000005</v>
      </c>
      <c r="J11" s="272">
        <v>98395</v>
      </c>
      <c r="K11" s="272">
        <v>490816</v>
      </c>
      <c r="L11" s="272">
        <v>6195053</v>
      </c>
      <c r="M11" s="273">
        <v>62.96</v>
      </c>
      <c r="N11" s="272">
        <v>5</v>
      </c>
      <c r="O11" s="274">
        <v>2.5</v>
      </c>
    </row>
    <row r="12" spans="2:15" x14ac:dyDescent="0.2">
      <c r="B12" s="310" t="s">
        <v>4</v>
      </c>
      <c r="C12" s="310" t="s">
        <v>3</v>
      </c>
      <c r="D12" s="311" t="s">
        <v>73</v>
      </c>
      <c r="E12" s="270" t="str">
        <f t="shared" si="0"/>
        <v>BrazilTotal20-24</v>
      </c>
      <c r="F12" s="271">
        <v>1.3799999999999999E-3</v>
      </c>
      <c r="G12" s="271">
        <v>6.8599999999999998E-3</v>
      </c>
      <c r="H12" s="272">
        <v>672</v>
      </c>
      <c r="I12" s="271">
        <v>0.99314000000000002</v>
      </c>
      <c r="J12" s="272">
        <v>97931</v>
      </c>
      <c r="K12" s="272">
        <v>487975</v>
      </c>
      <c r="L12" s="272">
        <v>5704237</v>
      </c>
      <c r="M12" s="273">
        <v>58.25</v>
      </c>
      <c r="N12" s="272">
        <v>5</v>
      </c>
      <c r="O12" s="274">
        <v>2.5</v>
      </c>
    </row>
    <row r="13" spans="2:15" x14ac:dyDescent="0.2">
      <c r="B13" s="310" t="s">
        <v>4</v>
      </c>
      <c r="C13" s="310" t="s">
        <v>3</v>
      </c>
      <c r="D13" s="311" t="s">
        <v>74</v>
      </c>
      <c r="E13" s="270" t="str">
        <f t="shared" si="0"/>
        <v>BrazilTotal25-29</v>
      </c>
      <c r="F13" s="271">
        <v>1.4400000000000001E-3</v>
      </c>
      <c r="G13" s="271">
        <v>7.1500000000000001E-3</v>
      </c>
      <c r="H13" s="272">
        <v>695</v>
      </c>
      <c r="I13" s="271">
        <v>0.99285000000000001</v>
      </c>
      <c r="J13" s="272">
        <v>97259</v>
      </c>
      <c r="K13" s="272">
        <v>484557</v>
      </c>
      <c r="L13" s="272">
        <v>5216262</v>
      </c>
      <c r="M13" s="273">
        <v>53.63</v>
      </c>
      <c r="N13" s="272">
        <v>5</v>
      </c>
      <c r="O13" s="274">
        <v>2.5</v>
      </c>
    </row>
    <row r="14" spans="2:15" x14ac:dyDescent="0.2">
      <c r="B14" s="310" t="s">
        <v>4</v>
      </c>
      <c r="C14" s="310" t="s">
        <v>3</v>
      </c>
      <c r="D14" s="311" t="s">
        <v>75</v>
      </c>
      <c r="E14" s="270" t="str">
        <f t="shared" si="0"/>
        <v>BrazilTotal30-34</v>
      </c>
      <c r="F14" s="271">
        <v>1.6199999999999999E-3</v>
      </c>
      <c r="G14" s="271">
        <v>8.0700000000000008E-3</v>
      </c>
      <c r="H14" s="272">
        <v>779</v>
      </c>
      <c r="I14" s="271">
        <v>0.99192999999999998</v>
      </c>
      <c r="J14" s="272">
        <v>96564</v>
      </c>
      <c r="K14" s="272">
        <v>480870</v>
      </c>
      <c r="L14" s="272">
        <v>4731705</v>
      </c>
      <c r="M14" s="273">
        <v>49</v>
      </c>
      <c r="N14" s="272">
        <v>5</v>
      </c>
      <c r="O14" s="274">
        <v>2.5</v>
      </c>
    </row>
    <row r="15" spans="2:15" x14ac:dyDescent="0.2">
      <c r="B15" s="310" t="s">
        <v>4</v>
      </c>
      <c r="C15" s="310" t="s">
        <v>3</v>
      </c>
      <c r="D15" s="311" t="s">
        <v>76</v>
      </c>
      <c r="E15" s="270" t="str">
        <f t="shared" si="0"/>
        <v>BrazilTotal35-39</v>
      </c>
      <c r="F15" s="271">
        <v>1.99E-3</v>
      </c>
      <c r="G15" s="271">
        <v>9.9000000000000008E-3</v>
      </c>
      <c r="H15" s="272">
        <v>948</v>
      </c>
      <c r="I15" s="271">
        <v>0.99009999999999998</v>
      </c>
      <c r="J15" s="272">
        <v>95784</v>
      </c>
      <c r="K15" s="272">
        <v>476552</v>
      </c>
      <c r="L15" s="272">
        <v>4250835</v>
      </c>
      <c r="M15" s="273">
        <v>44.38</v>
      </c>
      <c r="N15" s="272">
        <v>5</v>
      </c>
      <c r="O15" s="274">
        <v>2.5</v>
      </c>
    </row>
    <row r="16" spans="2:15" x14ac:dyDescent="0.2">
      <c r="B16" s="310" t="s">
        <v>4</v>
      </c>
      <c r="C16" s="310" t="s">
        <v>3</v>
      </c>
      <c r="D16" s="311" t="s">
        <v>77</v>
      </c>
      <c r="E16" s="270" t="str">
        <f t="shared" si="0"/>
        <v>BrazilTotal40-44</v>
      </c>
      <c r="F16" s="271">
        <v>2.6900000000000001E-3</v>
      </c>
      <c r="G16" s="271">
        <v>1.337E-2</v>
      </c>
      <c r="H16" s="272">
        <v>1268</v>
      </c>
      <c r="I16" s="271">
        <v>0.98663000000000001</v>
      </c>
      <c r="J16" s="272">
        <v>94836</v>
      </c>
      <c r="K16" s="272">
        <v>471011</v>
      </c>
      <c r="L16" s="272">
        <v>3774283</v>
      </c>
      <c r="M16" s="273">
        <v>39.799999999999997</v>
      </c>
      <c r="N16" s="272">
        <v>5</v>
      </c>
      <c r="O16" s="274">
        <v>2.5</v>
      </c>
    </row>
    <row r="17" spans="2:15" x14ac:dyDescent="0.2">
      <c r="B17" s="310" t="s">
        <v>4</v>
      </c>
      <c r="C17" s="310" t="s">
        <v>3</v>
      </c>
      <c r="D17" s="311" t="s">
        <v>78</v>
      </c>
      <c r="E17" s="270" t="str">
        <f t="shared" si="0"/>
        <v>BrazilTotal45-49</v>
      </c>
      <c r="F17" s="271">
        <v>3.9100000000000003E-3</v>
      </c>
      <c r="G17" s="271">
        <v>1.9349999999999999E-2</v>
      </c>
      <c r="H17" s="272">
        <v>1810</v>
      </c>
      <c r="I17" s="271">
        <v>0.98065000000000002</v>
      </c>
      <c r="J17" s="272">
        <v>93568</v>
      </c>
      <c r="K17" s="272">
        <v>463315</v>
      </c>
      <c r="L17" s="272">
        <v>3303272</v>
      </c>
      <c r="M17" s="273">
        <v>35.299999999999997</v>
      </c>
      <c r="N17" s="272">
        <v>5</v>
      </c>
      <c r="O17" s="274">
        <v>2.5</v>
      </c>
    </row>
    <row r="18" spans="2:15" x14ac:dyDescent="0.2">
      <c r="B18" s="310" t="s">
        <v>4</v>
      </c>
      <c r="C18" s="310" t="s">
        <v>3</v>
      </c>
      <c r="D18" s="311" t="s">
        <v>79</v>
      </c>
      <c r="E18" s="270" t="str">
        <f t="shared" si="0"/>
        <v>BrazilTotal50-54</v>
      </c>
      <c r="F18" s="271">
        <v>5.6699999999999997E-3</v>
      </c>
      <c r="G18" s="271">
        <v>2.793E-2</v>
      </c>
      <c r="H18" s="272">
        <v>2563</v>
      </c>
      <c r="I18" s="271">
        <v>0.97206999999999999</v>
      </c>
      <c r="J18" s="272">
        <v>91758</v>
      </c>
      <c r="K18" s="272">
        <v>452382</v>
      </c>
      <c r="L18" s="272">
        <v>2839957</v>
      </c>
      <c r="M18" s="273">
        <v>30.95</v>
      </c>
      <c r="N18" s="272">
        <v>5</v>
      </c>
      <c r="O18" s="274">
        <v>2.5</v>
      </c>
    </row>
    <row r="19" spans="2:15" x14ac:dyDescent="0.2">
      <c r="B19" s="310" t="s">
        <v>4</v>
      </c>
      <c r="C19" s="310" t="s">
        <v>3</v>
      </c>
      <c r="D19" s="311" t="s">
        <v>80</v>
      </c>
      <c r="E19" s="270" t="str">
        <f t="shared" si="0"/>
        <v>BrazilTotal55-59</v>
      </c>
      <c r="F19" s="271">
        <v>8.1499999999999993E-3</v>
      </c>
      <c r="G19" s="271">
        <v>3.9949999999999999E-2</v>
      </c>
      <c r="H19" s="272">
        <v>3564</v>
      </c>
      <c r="I19" s="271">
        <v>0.96004999999999996</v>
      </c>
      <c r="J19" s="272">
        <v>89195</v>
      </c>
      <c r="K19" s="272">
        <v>437066</v>
      </c>
      <c r="L19" s="272">
        <v>2387575</v>
      </c>
      <c r="M19" s="273">
        <v>26.77</v>
      </c>
      <c r="N19" s="272">
        <v>5</v>
      </c>
      <c r="O19" s="274">
        <v>2.5</v>
      </c>
    </row>
    <row r="20" spans="2:15" x14ac:dyDescent="0.2">
      <c r="B20" s="310" t="s">
        <v>4</v>
      </c>
      <c r="C20" s="310" t="s">
        <v>3</v>
      </c>
      <c r="D20" s="311" t="s">
        <v>81</v>
      </c>
      <c r="E20" s="270" t="str">
        <f t="shared" si="0"/>
        <v>BrazilTotal60-64</v>
      </c>
      <c r="F20" s="271">
        <v>1.1769999999999999E-2</v>
      </c>
      <c r="G20" s="271">
        <v>5.7180000000000002E-2</v>
      </c>
      <c r="H20" s="272">
        <v>4896</v>
      </c>
      <c r="I20" s="271">
        <v>0.94281999999999999</v>
      </c>
      <c r="J20" s="272">
        <v>85631</v>
      </c>
      <c r="K20" s="272">
        <v>415916</v>
      </c>
      <c r="L20" s="272">
        <v>1950509</v>
      </c>
      <c r="M20" s="273">
        <v>22.78</v>
      </c>
      <c r="N20" s="272">
        <v>5</v>
      </c>
      <c r="O20" s="274">
        <v>2.5</v>
      </c>
    </row>
    <row r="21" spans="2:15" x14ac:dyDescent="0.2">
      <c r="B21" s="310" t="s">
        <v>4</v>
      </c>
      <c r="C21" s="310" t="s">
        <v>3</v>
      </c>
      <c r="D21" s="311" t="s">
        <v>82</v>
      </c>
      <c r="E21" s="270" t="str">
        <f t="shared" si="0"/>
        <v>BrazilTotal65-69</v>
      </c>
      <c r="F21" s="271">
        <v>1.763E-2</v>
      </c>
      <c r="G21" s="271">
        <v>8.4430000000000005E-2</v>
      </c>
      <c r="H21" s="272">
        <v>6817</v>
      </c>
      <c r="I21" s="271">
        <v>0.91556999999999999</v>
      </c>
      <c r="J21" s="272">
        <v>80735</v>
      </c>
      <c r="K21" s="272">
        <v>386634</v>
      </c>
      <c r="L21" s="272">
        <v>1534593</v>
      </c>
      <c r="M21" s="273">
        <v>19.010000000000002</v>
      </c>
      <c r="N21" s="272">
        <v>5</v>
      </c>
      <c r="O21" s="274">
        <v>2.5</v>
      </c>
    </row>
    <row r="22" spans="2:15" x14ac:dyDescent="0.2">
      <c r="B22" s="310" t="s">
        <v>4</v>
      </c>
      <c r="C22" s="310" t="s">
        <v>3</v>
      </c>
      <c r="D22" s="311" t="s">
        <v>19</v>
      </c>
      <c r="E22" s="270" t="str">
        <f t="shared" si="0"/>
        <v>BrazilTotal70-74</v>
      </c>
      <c r="F22" s="271">
        <v>2.7359999999999999E-2</v>
      </c>
      <c r="G22" s="271">
        <v>0.12801999999999999</v>
      </c>
      <c r="H22" s="272">
        <v>9463</v>
      </c>
      <c r="I22" s="271">
        <v>0.87197999999999998</v>
      </c>
      <c r="J22" s="272">
        <v>73918</v>
      </c>
      <c r="K22" s="272">
        <v>345934</v>
      </c>
      <c r="L22" s="272">
        <v>1147959</v>
      </c>
      <c r="M22" s="273">
        <v>15.53</v>
      </c>
      <c r="N22" s="272">
        <v>5</v>
      </c>
      <c r="O22" s="274">
        <v>2.5</v>
      </c>
    </row>
    <row r="23" spans="2:15" x14ac:dyDescent="0.2">
      <c r="B23" s="310" t="s">
        <v>4</v>
      </c>
      <c r="C23" s="310" t="s">
        <v>3</v>
      </c>
      <c r="D23" s="311" t="s">
        <v>20</v>
      </c>
      <c r="E23" s="270" t="str">
        <f t="shared" si="0"/>
        <v>BrazilTotal75-79</v>
      </c>
      <c r="F23" s="271">
        <v>4.2459999999999998E-2</v>
      </c>
      <c r="G23" s="271">
        <v>0.19194</v>
      </c>
      <c r="H23" s="272">
        <v>12372</v>
      </c>
      <c r="I23" s="271">
        <v>0.80806</v>
      </c>
      <c r="J23" s="272">
        <v>64455</v>
      </c>
      <c r="K23" s="272">
        <v>291347</v>
      </c>
      <c r="L23" s="272">
        <v>802024</v>
      </c>
      <c r="M23" s="273">
        <v>12.44</v>
      </c>
      <c r="N23" s="272">
        <v>5</v>
      </c>
      <c r="O23" s="274">
        <v>2.5</v>
      </c>
    </row>
    <row r="24" spans="2:15" x14ac:dyDescent="0.2">
      <c r="B24" s="310" t="s">
        <v>4</v>
      </c>
      <c r="C24" s="310" t="s">
        <v>3</v>
      </c>
      <c r="D24" s="311" t="s">
        <v>21</v>
      </c>
      <c r="E24" s="270" t="str">
        <f t="shared" si="0"/>
        <v>BrazilTotal80-84</v>
      </c>
      <c r="F24" s="271">
        <v>6.5949999999999995E-2</v>
      </c>
      <c r="G24" s="271">
        <v>0.28308</v>
      </c>
      <c r="H24" s="272">
        <v>14744</v>
      </c>
      <c r="I24" s="271">
        <v>0.71692</v>
      </c>
      <c r="J24" s="272">
        <v>52084</v>
      </c>
      <c r="K24" s="272">
        <v>223558</v>
      </c>
      <c r="L24" s="272">
        <v>510677</v>
      </c>
      <c r="M24" s="273">
        <v>9.8000000000000007</v>
      </c>
      <c r="N24" s="272">
        <v>5</v>
      </c>
      <c r="O24" s="274">
        <v>2.5</v>
      </c>
    </row>
    <row r="25" spans="2:15" x14ac:dyDescent="0.2">
      <c r="B25" s="310" t="s">
        <v>4</v>
      </c>
      <c r="C25" s="310" t="s">
        <v>3</v>
      </c>
      <c r="D25" s="311" t="s">
        <v>22</v>
      </c>
      <c r="E25" s="270" t="str">
        <f t="shared" si="0"/>
        <v>BrazilTotal85-89</v>
      </c>
      <c r="F25" s="271">
        <v>0.10199999999999999</v>
      </c>
      <c r="G25" s="271">
        <v>0.40638000000000002</v>
      </c>
      <c r="H25" s="272">
        <v>15174</v>
      </c>
      <c r="I25" s="271">
        <v>0.59362000000000004</v>
      </c>
      <c r="J25" s="272">
        <v>37340</v>
      </c>
      <c r="K25" s="272">
        <v>148763</v>
      </c>
      <c r="L25" s="272">
        <v>287120</v>
      </c>
      <c r="M25" s="273">
        <v>7.69</v>
      </c>
      <c r="N25" s="272">
        <v>5</v>
      </c>
      <c r="O25" s="274">
        <v>2.5</v>
      </c>
    </row>
    <row r="26" spans="2:15" x14ac:dyDescent="0.2">
      <c r="B26" s="310" t="s">
        <v>4</v>
      </c>
      <c r="C26" s="310" t="s">
        <v>3</v>
      </c>
      <c r="D26" s="311" t="s">
        <v>5</v>
      </c>
      <c r="E26" s="270" t="str">
        <f t="shared" si="0"/>
        <v>BrazilTotal90+</v>
      </c>
      <c r="F26" s="271">
        <v>0.16020999999999999</v>
      </c>
      <c r="G26" s="271">
        <v>1</v>
      </c>
      <c r="H26" s="272">
        <v>22166</v>
      </c>
      <c r="I26" s="271">
        <v>0</v>
      </c>
      <c r="J26" s="272">
        <v>22166</v>
      </c>
      <c r="K26" s="272">
        <v>138356</v>
      </c>
      <c r="L26" s="272">
        <v>138356</v>
      </c>
      <c r="M26" s="273">
        <v>6.24</v>
      </c>
      <c r="N26" s="273" t="s">
        <v>92</v>
      </c>
      <c r="O26" s="274">
        <v>6.24</v>
      </c>
    </row>
    <row r="27" spans="2:15" x14ac:dyDescent="0.2"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</row>
    <row r="28" spans="2:15" ht="16" customHeight="1" x14ac:dyDescent="0.2">
      <c r="B28" s="344" t="s">
        <v>1</v>
      </c>
      <c r="C28" s="344" t="s">
        <v>0</v>
      </c>
      <c r="D28" s="344" t="s">
        <v>2</v>
      </c>
      <c r="E28" s="344" t="s">
        <v>49</v>
      </c>
      <c r="F28" s="346" t="s">
        <v>83</v>
      </c>
      <c r="G28" s="346" t="s">
        <v>84</v>
      </c>
      <c r="H28" s="346" t="s">
        <v>85</v>
      </c>
      <c r="I28" s="346" t="s">
        <v>86</v>
      </c>
      <c r="J28" s="344" t="s">
        <v>87</v>
      </c>
      <c r="K28" s="346" t="s">
        <v>88</v>
      </c>
      <c r="L28" s="344" t="s">
        <v>89</v>
      </c>
      <c r="M28" s="344" t="s">
        <v>90</v>
      </c>
      <c r="N28" s="344" t="s">
        <v>6</v>
      </c>
      <c r="O28" s="346" t="s">
        <v>91</v>
      </c>
    </row>
    <row r="29" spans="2:15" ht="16" customHeight="1" x14ac:dyDescent="0.2">
      <c r="B29" s="345"/>
      <c r="C29" s="345"/>
      <c r="D29" s="345"/>
      <c r="E29" s="345"/>
      <c r="F29" s="347"/>
      <c r="G29" s="347"/>
      <c r="H29" s="347"/>
      <c r="I29" s="347"/>
      <c r="J29" s="345"/>
      <c r="K29" s="347"/>
      <c r="L29" s="345"/>
      <c r="M29" s="345"/>
      <c r="N29" s="345"/>
      <c r="O29" s="347"/>
    </row>
    <row r="30" spans="2:15" x14ac:dyDescent="0.2">
      <c r="B30" s="310" t="s">
        <v>40</v>
      </c>
      <c r="C30" s="310" t="s">
        <v>3</v>
      </c>
      <c r="D30" s="311">
        <v>0</v>
      </c>
      <c r="E30" s="270" t="str">
        <f>_xlfn.CONCAT(B30,C30,D30)</f>
        <v>ROTotal0</v>
      </c>
      <c r="F30" s="271">
        <v>1.874E-2</v>
      </c>
      <c r="G30" s="271">
        <v>1.8429999999999998E-2</v>
      </c>
      <c r="H30" s="272">
        <v>1843</v>
      </c>
      <c r="I30" s="271">
        <v>0.98157000000000005</v>
      </c>
      <c r="J30" s="272">
        <v>100000</v>
      </c>
      <c r="K30" s="272">
        <v>98351</v>
      </c>
      <c r="L30" s="272">
        <v>7208997</v>
      </c>
      <c r="M30" s="273">
        <v>72.09</v>
      </c>
      <c r="N30" s="272">
        <v>1</v>
      </c>
      <c r="O30" s="274">
        <v>0.11</v>
      </c>
    </row>
    <row r="31" spans="2:15" x14ac:dyDescent="0.2">
      <c r="B31" s="310" t="s">
        <v>40</v>
      </c>
      <c r="C31" s="310" t="s">
        <v>3</v>
      </c>
      <c r="D31" s="312" t="s">
        <v>18</v>
      </c>
      <c r="E31" s="270" t="str">
        <f t="shared" ref="E31:E49" si="1">_xlfn.CONCAT(B31,C31,D31)</f>
        <v>ROTotal1-4</v>
      </c>
      <c r="F31" s="271">
        <v>8.5999999999999998E-4</v>
      </c>
      <c r="G31" s="271">
        <v>3.4299999999999999E-3</v>
      </c>
      <c r="H31" s="272">
        <v>337</v>
      </c>
      <c r="I31" s="271">
        <v>0.99656999999999996</v>
      </c>
      <c r="J31" s="272">
        <v>98157</v>
      </c>
      <c r="K31" s="272">
        <v>391784</v>
      </c>
      <c r="L31" s="272">
        <v>7110646</v>
      </c>
      <c r="M31" s="273">
        <v>72.44</v>
      </c>
      <c r="N31" s="272">
        <v>4</v>
      </c>
      <c r="O31" s="274">
        <v>1.49</v>
      </c>
    </row>
    <row r="32" spans="2:15" x14ac:dyDescent="0.2">
      <c r="B32" s="310" t="s">
        <v>40</v>
      </c>
      <c r="C32" s="310" t="s">
        <v>3</v>
      </c>
      <c r="D32" s="312" t="s">
        <v>70</v>
      </c>
      <c r="E32" s="270" t="str">
        <f t="shared" si="1"/>
        <v>ROTotal5-9</v>
      </c>
      <c r="F32" s="271">
        <v>4.8999999999999998E-4</v>
      </c>
      <c r="G32" s="271">
        <v>2.4299999999999999E-3</v>
      </c>
      <c r="H32" s="272">
        <v>237</v>
      </c>
      <c r="I32" s="271">
        <v>0.99756999999999996</v>
      </c>
      <c r="J32" s="272">
        <v>97820</v>
      </c>
      <c r="K32" s="272">
        <v>488507</v>
      </c>
      <c r="L32" s="272">
        <v>6718862</v>
      </c>
      <c r="M32" s="273">
        <v>68.69</v>
      </c>
      <c r="N32" s="272">
        <v>5</v>
      </c>
      <c r="O32" s="274">
        <v>2.5</v>
      </c>
    </row>
    <row r="33" spans="2:15" x14ac:dyDescent="0.2">
      <c r="B33" s="310" t="s">
        <v>40</v>
      </c>
      <c r="C33" s="310" t="s">
        <v>3</v>
      </c>
      <c r="D33" s="312" t="s">
        <v>71</v>
      </c>
      <c r="E33" s="270" t="str">
        <f t="shared" si="1"/>
        <v>ROTotal10-14</v>
      </c>
      <c r="F33" s="271">
        <v>3.6000000000000002E-4</v>
      </c>
      <c r="G33" s="271">
        <v>1.81E-3</v>
      </c>
      <c r="H33" s="272">
        <v>177</v>
      </c>
      <c r="I33" s="271">
        <v>0.99819000000000002</v>
      </c>
      <c r="J33" s="272">
        <v>97583</v>
      </c>
      <c r="K33" s="272">
        <v>487472</v>
      </c>
      <c r="L33" s="272">
        <v>6230355</v>
      </c>
      <c r="M33" s="273">
        <v>63.85</v>
      </c>
      <c r="N33" s="272">
        <v>5</v>
      </c>
      <c r="O33" s="274">
        <v>2.5</v>
      </c>
    </row>
    <row r="34" spans="2:15" x14ac:dyDescent="0.2">
      <c r="B34" s="310" t="s">
        <v>40</v>
      </c>
      <c r="C34" s="310" t="s">
        <v>3</v>
      </c>
      <c r="D34" s="311" t="s">
        <v>72</v>
      </c>
      <c r="E34" s="270" t="str">
        <f t="shared" si="1"/>
        <v>ROTotal15-19</v>
      </c>
      <c r="F34" s="271">
        <v>1.2700000000000001E-3</v>
      </c>
      <c r="G34" s="271">
        <v>6.3200000000000001E-3</v>
      </c>
      <c r="H34" s="272">
        <v>616</v>
      </c>
      <c r="I34" s="271">
        <v>0.99368000000000001</v>
      </c>
      <c r="J34" s="272">
        <v>97406</v>
      </c>
      <c r="K34" s="272">
        <v>485492</v>
      </c>
      <c r="L34" s="272">
        <v>5742883</v>
      </c>
      <c r="M34" s="273">
        <v>58.96</v>
      </c>
      <c r="N34" s="272">
        <v>5</v>
      </c>
      <c r="O34" s="274">
        <v>2.5</v>
      </c>
    </row>
    <row r="35" spans="2:15" x14ac:dyDescent="0.2">
      <c r="B35" s="310" t="s">
        <v>40</v>
      </c>
      <c r="C35" s="310" t="s">
        <v>3</v>
      </c>
      <c r="D35" s="311" t="s">
        <v>73</v>
      </c>
      <c r="E35" s="270" t="str">
        <f t="shared" si="1"/>
        <v>ROTotal20-24</v>
      </c>
      <c r="F35" s="271">
        <v>2.1099999999999999E-3</v>
      </c>
      <c r="G35" s="271">
        <v>1.051E-2</v>
      </c>
      <c r="H35" s="272">
        <v>1017</v>
      </c>
      <c r="I35" s="271">
        <v>0.98948999999999998</v>
      </c>
      <c r="J35" s="272">
        <v>96791</v>
      </c>
      <c r="K35" s="272">
        <v>481409</v>
      </c>
      <c r="L35" s="272">
        <v>5257391</v>
      </c>
      <c r="M35" s="273">
        <v>54.32</v>
      </c>
      <c r="N35" s="272">
        <v>5</v>
      </c>
      <c r="O35" s="274">
        <v>2.5</v>
      </c>
    </row>
    <row r="36" spans="2:15" x14ac:dyDescent="0.2">
      <c r="B36" s="310" t="s">
        <v>40</v>
      </c>
      <c r="C36" s="310" t="s">
        <v>3</v>
      </c>
      <c r="D36" s="311" t="s">
        <v>74</v>
      </c>
      <c r="E36" s="270" t="str">
        <f t="shared" si="1"/>
        <v>ROTotal25-29</v>
      </c>
      <c r="F36" s="271">
        <v>2.1199999999999999E-3</v>
      </c>
      <c r="G36" s="271">
        <v>1.052E-2</v>
      </c>
      <c r="H36" s="272">
        <v>1008</v>
      </c>
      <c r="I36" s="271">
        <v>0.98948000000000003</v>
      </c>
      <c r="J36" s="272">
        <v>95773</v>
      </c>
      <c r="K36" s="272">
        <v>476347</v>
      </c>
      <c r="L36" s="272">
        <v>4775982</v>
      </c>
      <c r="M36" s="273">
        <v>49.87</v>
      </c>
      <c r="N36" s="272">
        <v>5</v>
      </c>
      <c r="O36" s="274">
        <v>2.5</v>
      </c>
    </row>
    <row r="37" spans="2:15" x14ac:dyDescent="0.2">
      <c r="B37" s="310" t="s">
        <v>40</v>
      </c>
      <c r="C37" s="310" t="s">
        <v>3</v>
      </c>
      <c r="D37" s="311" t="s">
        <v>75</v>
      </c>
      <c r="E37" s="270" t="str">
        <f t="shared" si="1"/>
        <v>ROTotal30-34</v>
      </c>
      <c r="F37" s="271">
        <v>2.5699999999999998E-3</v>
      </c>
      <c r="G37" s="271">
        <v>1.277E-2</v>
      </c>
      <c r="H37" s="272">
        <v>1210</v>
      </c>
      <c r="I37" s="271">
        <v>0.98723000000000005</v>
      </c>
      <c r="J37" s="272">
        <v>94766</v>
      </c>
      <c r="K37" s="272">
        <v>470803</v>
      </c>
      <c r="L37" s="272">
        <v>4299635</v>
      </c>
      <c r="M37" s="273">
        <v>45.37</v>
      </c>
      <c r="N37" s="272">
        <v>5</v>
      </c>
      <c r="O37" s="274">
        <v>2.5</v>
      </c>
    </row>
    <row r="38" spans="2:15" x14ac:dyDescent="0.2">
      <c r="B38" s="310" t="s">
        <v>40</v>
      </c>
      <c r="C38" s="310" t="s">
        <v>3</v>
      </c>
      <c r="D38" s="311" t="s">
        <v>76</v>
      </c>
      <c r="E38" s="270" t="str">
        <f t="shared" si="1"/>
        <v>ROTotal35-39</v>
      </c>
      <c r="F38" s="271">
        <v>2.5400000000000002E-3</v>
      </c>
      <c r="G38" s="271">
        <v>1.2619999999999999E-2</v>
      </c>
      <c r="H38" s="272">
        <v>1181</v>
      </c>
      <c r="I38" s="271">
        <v>0.98738000000000004</v>
      </c>
      <c r="J38" s="272">
        <v>93556</v>
      </c>
      <c r="K38" s="272">
        <v>464827</v>
      </c>
      <c r="L38" s="272">
        <v>3828832</v>
      </c>
      <c r="M38" s="273">
        <v>40.93</v>
      </c>
      <c r="N38" s="272">
        <v>5</v>
      </c>
      <c r="O38" s="274">
        <v>2.5</v>
      </c>
    </row>
    <row r="39" spans="2:15" x14ac:dyDescent="0.2">
      <c r="B39" s="310" t="s">
        <v>40</v>
      </c>
      <c r="C39" s="310" t="s">
        <v>3</v>
      </c>
      <c r="D39" s="311" t="s">
        <v>77</v>
      </c>
      <c r="E39" s="270" t="str">
        <f t="shared" si="1"/>
        <v>ROTotal40-44</v>
      </c>
      <c r="F39" s="271">
        <v>3.47E-3</v>
      </c>
      <c r="G39" s="271">
        <v>1.7180000000000001E-2</v>
      </c>
      <c r="H39" s="272">
        <v>1587</v>
      </c>
      <c r="I39" s="271">
        <v>0.98282000000000003</v>
      </c>
      <c r="J39" s="272">
        <v>92375</v>
      </c>
      <c r="K39" s="272">
        <v>457907</v>
      </c>
      <c r="L39" s="272">
        <v>3364005</v>
      </c>
      <c r="M39" s="273">
        <v>36.42</v>
      </c>
      <c r="N39" s="272">
        <v>5</v>
      </c>
      <c r="O39" s="274">
        <v>2.5</v>
      </c>
    </row>
    <row r="40" spans="2:15" x14ac:dyDescent="0.2">
      <c r="B40" s="310" t="s">
        <v>40</v>
      </c>
      <c r="C40" s="310" t="s">
        <v>3</v>
      </c>
      <c r="D40" s="311" t="s">
        <v>78</v>
      </c>
      <c r="E40" s="270" t="str">
        <f t="shared" si="1"/>
        <v>ROTotal45-49</v>
      </c>
      <c r="F40" s="271">
        <v>5.3099999999999996E-3</v>
      </c>
      <c r="G40" s="271">
        <v>2.6179999999999998E-2</v>
      </c>
      <c r="H40" s="272">
        <v>2377</v>
      </c>
      <c r="I40" s="271">
        <v>0.97382000000000002</v>
      </c>
      <c r="J40" s="272">
        <v>90788</v>
      </c>
      <c r="K40" s="272">
        <v>447997</v>
      </c>
      <c r="L40" s="272">
        <v>2906097</v>
      </c>
      <c r="M40" s="273">
        <v>32.01</v>
      </c>
      <c r="N40" s="272">
        <v>5</v>
      </c>
      <c r="O40" s="274">
        <v>2.5</v>
      </c>
    </row>
    <row r="41" spans="2:15" x14ac:dyDescent="0.2">
      <c r="B41" s="310" t="s">
        <v>40</v>
      </c>
      <c r="C41" s="310" t="s">
        <v>3</v>
      </c>
      <c r="D41" s="311" t="s">
        <v>79</v>
      </c>
      <c r="E41" s="270" t="str">
        <f t="shared" si="1"/>
        <v>ROTotal50-54</v>
      </c>
      <c r="F41" s="271">
        <v>7.2899999999999996E-3</v>
      </c>
      <c r="G41" s="271">
        <v>3.5810000000000002E-2</v>
      </c>
      <c r="H41" s="272">
        <v>3166</v>
      </c>
      <c r="I41" s="271">
        <v>0.96418999999999999</v>
      </c>
      <c r="J41" s="272">
        <v>88411</v>
      </c>
      <c r="K41" s="272">
        <v>434138</v>
      </c>
      <c r="L41" s="272">
        <v>2458101</v>
      </c>
      <c r="M41" s="273">
        <v>27.8</v>
      </c>
      <c r="N41" s="272">
        <v>5</v>
      </c>
      <c r="O41" s="274">
        <v>2.5</v>
      </c>
    </row>
    <row r="42" spans="2:15" x14ac:dyDescent="0.2">
      <c r="B42" s="310" t="s">
        <v>40</v>
      </c>
      <c r="C42" s="310" t="s">
        <v>3</v>
      </c>
      <c r="D42" s="311" t="s">
        <v>80</v>
      </c>
      <c r="E42" s="270" t="str">
        <f t="shared" si="1"/>
        <v>ROTotal55-59</v>
      </c>
      <c r="F42" s="271">
        <v>9.9399999999999992E-3</v>
      </c>
      <c r="G42" s="271">
        <v>4.8480000000000002E-2</v>
      </c>
      <c r="H42" s="272">
        <v>4133</v>
      </c>
      <c r="I42" s="271">
        <v>0.95152000000000003</v>
      </c>
      <c r="J42" s="272">
        <v>85245</v>
      </c>
      <c r="K42" s="272">
        <v>415891</v>
      </c>
      <c r="L42" s="272">
        <v>2023962</v>
      </c>
      <c r="M42" s="273">
        <v>23.74</v>
      </c>
      <c r="N42" s="272">
        <v>5</v>
      </c>
      <c r="O42" s="274">
        <v>2.5</v>
      </c>
    </row>
    <row r="43" spans="2:15" x14ac:dyDescent="0.2">
      <c r="B43" s="310" t="s">
        <v>40</v>
      </c>
      <c r="C43" s="310" t="s">
        <v>3</v>
      </c>
      <c r="D43" s="311" t="s">
        <v>81</v>
      </c>
      <c r="E43" s="270" t="str">
        <f t="shared" si="1"/>
        <v>ROTotal60-64</v>
      </c>
      <c r="F43" s="271">
        <v>1.5699999999999999E-2</v>
      </c>
      <c r="G43" s="271">
        <v>7.5520000000000004E-2</v>
      </c>
      <c r="H43" s="272">
        <v>6126</v>
      </c>
      <c r="I43" s="271">
        <v>0.92447999999999997</v>
      </c>
      <c r="J43" s="272">
        <v>81112</v>
      </c>
      <c r="K43" s="272">
        <v>390246</v>
      </c>
      <c r="L43" s="272">
        <v>1608071</v>
      </c>
      <c r="M43" s="273">
        <v>19.829999999999998</v>
      </c>
      <c r="N43" s="272">
        <v>5</v>
      </c>
      <c r="O43" s="274">
        <v>2.5</v>
      </c>
    </row>
    <row r="44" spans="2:15" x14ac:dyDescent="0.2">
      <c r="B44" s="310" t="s">
        <v>40</v>
      </c>
      <c r="C44" s="310" t="s">
        <v>3</v>
      </c>
      <c r="D44" s="311" t="s">
        <v>82</v>
      </c>
      <c r="E44" s="270" t="str">
        <f t="shared" si="1"/>
        <v>ROTotal65-69</v>
      </c>
      <c r="F44" s="271">
        <v>2.4500000000000001E-2</v>
      </c>
      <c r="G44" s="271">
        <v>0.11541999999999999</v>
      </c>
      <c r="H44" s="272">
        <v>8655</v>
      </c>
      <c r="I44" s="271">
        <v>0.88458000000000003</v>
      </c>
      <c r="J44" s="272">
        <v>74986</v>
      </c>
      <c r="K44" s="272">
        <v>353293</v>
      </c>
      <c r="L44" s="272">
        <v>1217825</v>
      </c>
      <c r="M44" s="273">
        <v>16.239999999999998</v>
      </c>
      <c r="N44" s="272">
        <v>5</v>
      </c>
      <c r="O44" s="274">
        <v>2.5</v>
      </c>
    </row>
    <row r="45" spans="2:15" x14ac:dyDescent="0.2">
      <c r="B45" s="310" t="s">
        <v>40</v>
      </c>
      <c r="C45" s="310" t="s">
        <v>3</v>
      </c>
      <c r="D45" s="311" t="s">
        <v>19</v>
      </c>
      <c r="E45" s="270" t="str">
        <f t="shared" si="1"/>
        <v>ROTotal70-74</v>
      </c>
      <c r="F45" s="271">
        <v>3.9899999999999998E-2</v>
      </c>
      <c r="G45" s="271">
        <v>0.18142</v>
      </c>
      <c r="H45" s="272">
        <v>12034</v>
      </c>
      <c r="I45" s="271">
        <v>0.81857999999999997</v>
      </c>
      <c r="J45" s="272">
        <v>66331</v>
      </c>
      <c r="K45" s="272">
        <v>301571</v>
      </c>
      <c r="L45" s="272">
        <v>864532</v>
      </c>
      <c r="M45" s="273">
        <v>13.03</v>
      </c>
      <c r="N45" s="272">
        <v>5</v>
      </c>
      <c r="O45" s="274">
        <v>2.5</v>
      </c>
    </row>
    <row r="46" spans="2:15" x14ac:dyDescent="0.2">
      <c r="B46" s="310" t="s">
        <v>40</v>
      </c>
      <c r="C46" s="310" t="s">
        <v>3</v>
      </c>
      <c r="D46" s="311" t="s">
        <v>20</v>
      </c>
      <c r="E46" s="270" t="str">
        <f t="shared" si="1"/>
        <v>ROTotal75-79</v>
      </c>
      <c r="F46" s="271">
        <v>5.8040000000000001E-2</v>
      </c>
      <c r="G46" s="271">
        <v>0.25341999999999998</v>
      </c>
      <c r="H46" s="272">
        <v>13760</v>
      </c>
      <c r="I46" s="271">
        <v>0.74658000000000002</v>
      </c>
      <c r="J46" s="272">
        <v>54297</v>
      </c>
      <c r="K46" s="272">
        <v>237086</v>
      </c>
      <c r="L46" s="272">
        <v>562961</v>
      </c>
      <c r="M46" s="273">
        <v>10.37</v>
      </c>
      <c r="N46" s="272">
        <v>5</v>
      </c>
      <c r="O46" s="274">
        <v>2.5</v>
      </c>
    </row>
    <row r="47" spans="2:15" x14ac:dyDescent="0.2">
      <c r="B47" s="310" t="s">
        <v>40</v>
      </c>
      <c r="C47" s="310" t="s">
        <v>3</v>
      </c>
      <c r="D47" s="311" t="s">
        <v>21</v>
      </c>
      <c r="E47" s="270" t="str">
        <f t="shared" si="1"/>
        <v>ROTotal80-84</v>
      </c>
      <c r="F47" s="271">
        <v>9.5649999999999999E-2</v>
      </c>
      <c r="G47" s="271">
        <v>0.38596999999999998</v>
      </c>
      <c r="H47" s="272">
        <v>15646</v>
      </c>
      <c r="I47" s="271">
        <v>0.61402999999999996</v>
      </c>
      <c r="J47" s="272">
        <v>40537</v>
      </c>
      <c r="K47" s="272">
        <v>163571</v>
      </c>
      <c r="L47" s="272">
        <v>325875</v>
      </c>
      <c r="M47" s="273">
        <v>8.0399999999999991</v>
      </c>
      <c r="N47" s="272">
        <v>5</v>
      </c>
      <c r="O47" s="274">
        <v>2.5</v>
      </c>
    </row>
    <row r="48" spans="2:15" x14ac:dyDescent="0.2">
      <c r="B48" s="310" t="s">
        <v>40</v>
      </c>
      <c r="C48" s="310" t="s">
        <v>3</v>
      </c>
      <c r="D48" s="311" t="s">
        <v>22</v>
      </c>
      <c r="E48" s="270" t="str">
        <f t="shared" si="1"/>
        <v>ROTotal85-89</v>
      </c>
      <c r="F48" s="271">
        <v>0.13599</v>
      </c>
      <c r="G48" s="271">
        <v>0.50741999999999998</v>
      </c>
      <c r="H48" s="272">
        <v>12630</v>
      </c>
      <c r="I48" s="271">
        <v>0.49258000000000002</v>
      </c>
      <c r="J48" s="272">
        <v>24891</v>
      </c>
      <c r="K48" s="272">
        <v>92880</v>
      </c>
      <c r="L48" s="272">
        <v>162304</v>
      </c>
      <c r="M48" s="273">
        <v>6.52</v>
      </c>
      <c r="N48" s="272">
        <v>5</v>
      </c>
      <c r="O48" s="274">
        <v>2.5</v>
      </c>
    </row>
    <row r="49" spans="2:15" x14ac:dyDescent="0.2">
      <c r="B49" s="310" t="s">
        <v>40</v>
      </c>
      <c r="C49" s="310" t="s">
        <v>3</v>
      </c>
      <c r="D49" s="311" t="s">
        <v>5</v>
      </c>
      <c r="E49" s="270" t="str">
        <f t="shared" si="1"/>
        <v>ROTotal90+</v>
      </c>
      <c r="F49" s="271">
        <v>0.17660999999999999</v>
      </c>
      <c r="G49" s="271">
        <v>1</v>
      </c>
      <c r="H49" s="272">
        <v>12261</v>
      </c>
      <c r="I49" s="271">
        <v>0</v>
      </c>
      <c r="J49" s="272">
        <v>12261</v>
      </c>
      <c r="K49" s="272">
        <v>69424</v>
      </c>
      <c r="L49" s="272">
        <v>69424</v>
      </c>
      <c r="M49" s="273">
        <v>5.66</v>
      </c>
      <c r="N49" s="273" t="s">
        <v>92</v>
      </c>
      <c r="O49" s="274">
        <v>5.66</v>
      </c>
    </row>
    <row r="50" spans="2:15" x14ac:dyDescent="0.2"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</row>
    <row r="51" spans="2:15" ht="16" customHeight="1" x14ac:dyDescent="0.2">
      <c r="B51" s="344" t="s">
        <v>1</v>
      </c>
      <c r="C51" s="344" t="s">
        <v>0</v>
      </c>
      <c r="D51" s="344" t="s">
        <v>2</v>
      </c>
      <c r="E51" s="344" t="s">
        <v>49</v>
      </c>
      <c r="F51" s="346" t="s">
        <v>83</v>
      </c>
      <c r="G51" s="346" t="s">
        <v>84</v>
      </c>
      <c r="H51" s="346" t="s">
        <v>85</v>
      </c>
      <c r="I51" s="346" t="s">
        <v>86</v>
      </c>
      <c r="J51" s="344" t="s">
        <v>87</v>
      </c>
      <c r="K51" s="346" t="s">
        <v>88</v>
      </c>
      <c r="L51" s="344" t="s">
        <v>89</v>
      </c>
      <c r="M51" s="344" t="s">
        <v>90</v>
      </c>
      <c r="N51" s="344" t="s">
        <v>6</v>
      </c>
      <c r="O51" s="346" t="s">
        <v>91</v>
      </c>
    </row>
    <row r="52" spans="2:15" ht="16" customHeight="1" x14ac:dyDescent="0.2">
      <c r="B52" s="345"/>
      <c r="C52" s="345"/>
      <c r="D52" s="345"/>
      <c r="E52" s="345"/>
      <c r="F52" s="347"/>
      <c r="G52" s="347"/>
      <c r="H52" s="347"/>
      <c r="I52" s="347"/>
      <c r="J52" s="345"/>
      <c r="K52" s="347"/>
      <c r="L52" s="345"/>
      <c r="M52" s="345"/>
      <c r="N52" s="345"/>
      <c r="O52" s="347"/>
    </row>
    <row r="53" spans="2:15" x14ac:dyDescent="0.2">
      <c r="B53" s="310" t="s">
        <v>41</v>
      </c>
      <c r="C53" s="310" t="s">
        <v>3</v>
      </c>
      <c r="D53" s="311">
        <v>0</v>
      </c>
      <c r="E53" s="270" t="str">
        <f>_xlfn.CONCAT(B53,C53,D53)</f>
        <v>ACTotal0</v>
      </c>
      <c r="F53" s="271">
        <v>1.502E-2</v>
      </c>
      <c r="G53" s="271">
        <v>1.481E-2</v>
      </c>
      <c r="H53" s="272">
        <v>1481</v>
      </c>
      <c r="I53" s="271">
        <v>0.98519000000000001</v>
      </c>
      <c r="J53" s="272">
        <v>100000</v>
      </c>
      <c r="K53" s="272">
        <v>98658</v>
      </c>
      <c r="L53" s="272">
        <v>7508807</v>
      </c>
      <c r="M53" s="273">
        <v>75.09</v>
      </c>
      <c r="N53" s="272">
        <v>1</v>
      </c>
      <c r="O53" s="274">
        <v>0.09</v>
      </c>
    </row>
    <row r="54" spans="2:15" x14ac:dyDescent="0.2">
      <c r="B54" s="310" t="s">
        <v>41</v>
      </c>
      <c r="C54" s="310" t="s">
        <v>3</v>
      </c>
      <c r="D54" s="312" t="s">
        <v>18</v>
      </c>
      <c r="E54" s="270" t="str">
        <f t="shared" ref="E54:E72" si="2">_xlfn.CONCAT(B54,C54,D54)</f>
        <v>ACTotal1-4</v>
      </c>
      <c r="F54" s="271">
        <v>5.6999999999999998E-4</v>
      </c>
      <c r="G54" s="271">
        <v>2.2799999999999999E-3</v>
      </c>
      <c r="H54" s="272">
        <v>225</v>
      </c>
      <c r="I54" s="271">
        <v>0.99772000000000005</v>
      </c>
      <c r="J54" s="272">
        <v>98519</v>
      </c>
      <c r="K54" s="272">
        <v>393513</v>
      </c>
      <c r="L54" s="272">
        <v>7410148</v>
      </c>
      <c r="M54" s="273">
        <v>75.22</v>
      </c>
      <c r="N54" s="272">
        <v>4</v>
      </c>
      <c r="O54" s="274">
        <v>1.5</v>
      </c>
    </row>
    <row r="55" spans="2:15" x14ac:dyDescent="0.2">
      <c r="B55" s="310" t="s">
        <v>41</v>
      </c>
      <c r="C55" s="310" t="s">
        <v>3</v>
      </c>
      <c r="D55" s="312" t="s">
        <v>70</v>
      </c>
      <c r="E55" s="270" t="str">
        <f t="shared" si="2"/>
        <v>ACTotal5-9</v>
      </c>
      <c r="F55" s="271">
        <v>2.1000000000000001E-4</v>
      </c>
      <c r="G55" s="271">
        <v>1.0300000000000001E-3</v>
      </c>
      <c r="H55" s="272">
        <v>101</v>
      </c>
      <c r="I55" s="271">
        <v>0.99897000000000002</v>
      </c>
      <c r="J55" s="272">
        <v>98294</v>
      </c>
      <c r="K55" s="272">
        <v>491218</v>
      </c>
      <c r="L55" s="272">
        <v>7016636</v>
      </c>
      <c r="M55" s="273">
        <v>71.38</v>
      </c>
      <c r="N55" s="272">
        <v>5</v>
      </c>
      <c r="O55" s="274">
        <v>2.5</v>
      </c>
    </row>
    <row r="56" spans="2:15" x14ac:dyDescent="0.2">
      <c r="B56" s="310" t="s">
        <v>41</v>
      </c>
      <c r="C56" s="310" t="s">
        <v>3</v>
      </c>
      <c r="D56" s="312" t="s">
        <v>71</v>
      </c>
      <c r="E56" s="270" t="str">
        <f t="shared" si="2"/>
        <v>ACTotal10-14</v>
      </c>
      <c r="F56" s="271">
        <v>3.8999999999999999E-4</v>
      </c>
      <c r="G56" s="271">
        <v>1.9300000000000001E-3</v>
      </c>
      <c r="H56" s="272">
        <v>189</v>
      </c>
      <c r="I56" s="271">
        <v>0.99807000000000001</v>
      </c>
      <c r="J56" s="272">
        <v>98193</v>
      </c>
      <c r="K56" s="272">
        <v>490493</v>
      </c>
      <c r="L56" s="272">
        <v>6525418</v>
      </c>
      <c r="M56" s="273">
        <v>66.45</v>
      </c>
      <c r="N56" s="272">
        <v>5</v>
      </c>
      <c r="O56" s="274">
        <v>2.5</v>
      </c>
    </row>
    <row r="57" spans="2:15" x14ac:dyDescent="0.2">
      <c r="B57" s="310" t="s">
        <v>41</v>
      </c>
      <c r="C57" s="310" t="s">
        <v>3</v>
      </c>
      <c r="D57" s="311" t="s">
        <v>72</v>
      </c>
      <c r="E57" s="270" t="str">
        <f t="shared" si="2"/>
        <v>ACTotal15-19</v>
      </c>
      <c r="F57" s="271">
        <v>1.14E-3</v>
      </c>
      <c r="G57" s="271">
        <v>5.7000000000000002E-3</v>
      </c>
      <c r="H57" s="272">
        <v>559</v>
      </c>
      <c r="I57" s="271">
        <v>0.99429999999999996</v>
      </c>
      <c r="J57" s="272">
        <v>98004</v>
      </c>
      <c r="K57" s="272">
        <v>488624</v>
      </c>
      <c r="L57" s="272">
        <v>6034924</v>
      </c>
      <c r="M57" s="273">
        <v>61.58</v>
      </c>
      <c r="N57" s="272">
        <v>5</v>
      </c>
      <c r="O57" s="274">
        <v>2.5</v>
      </c>
    </row>
    <row r="58" spans="2:15" x14ac:dyDescent="0.2">
      <c r="B58" s="310" t="s">
        <v>41</v>
      </c>
      <c r="C58" s="310" t="s">
        <v>3</v>
      </c>
      <c r="D58" s="311" t="s">
        <v>73</v>
      </c>
      <c r="E58" s="270" t="str">
        <f t="shared" si="2"/>
        <v>ACTotal20-24</v>
      </c>
      <c r="F58" s="271">
        <v>1.49E-3</v>
      </c>
      <c r="G58" s="271">
        <v>7.45E-3</v>
      </c>
      <c r="H58" s="272">
        <v>726</v>
      </c>
      <c r="I58" s="271">
        <v>0.99255000000000004</v>
      </c>
      <c r="J58" s="272">
        <v>97445</v>
      </c>
      <c r="K58" s="272">
        <v>485414</v>
      </c>
      <c r="L58" s="272">
        <v>5546300</v>
      </c>
      <c r="M58" s="273">
        <v>56.92</v>
      </c>
      <c r="N58" s="272">
        <v>5</v>
      </c>
      <c r="O58" s="274">
        <v>2.5</v>
      </c>
    </row>
    <row r="59" spans="2:15" x14ac:dyDescent="0.2">
      <c r="B59" s="310" t="s">
        <v>41</v>
      </c>
      <c r="C59" s="310" t="s">
        <v>3</v>
      </c>
      <c r="D59" s="311" t="s">
        <v>74</v>
      </c>
      <c r="E59" s="270" t="str">
        <f t="shared" si="2"/>
        <v>ACTotal25-29</v>
      </c>
      <c r="F59" s="271">
        <v>1.5200000000000001E-3</v>
      </c>
      <c r="G59" s="271">
        <v>7.5900000000000004E-3</v>
      </c>
      <c r="H59" s="272">
        <v>734</v>
      </c>
      <c r="I59" s="271">
        <v>0.99241000000000001</v>
      </c>
      <c r="J59" s="272">
        <v>96720</v>
      </c>
      <c r="K59" s="272">
        <v>481765</v>
      </c>
      <c r="L59" s="272">
        <v>5060887</v>
      </c>
      <c r="M59" s="273">
        <v>52.33</v>
      </c>
      <c r="N59" s="272">
        <v>5</v>
      </c>
      <c r="O59" s="274">
        <v>2.5</v>
      </c>
    </row>
    <row r="60" spans="2:15" x14ac:dyDescent="0.2">
      <c r="B60" s="310" t="s">
        <v>41</v>
      </c>
      <c r="C60" s="310" t="s">
        <v>3</v>
      </c>
      <c r="D60" s="311" t="s">
        <v>75</v>
      </c>
      <c r="E60" s="270" t="str">
        <f t="shared" si="2"/>
        <v>ACTotal30-34</v>
      </c>
      <c r="F60" s="271">
        <v>1.99E-3</v>
      </c>
      <c r="G60" s="271">
        <v>9.8899999999999995E-3</v>
      </c>
      <c r="H60" s="272">
        <v>949</v>
      </c>
      <c r="I60" s="271">
        <v>0.99011000000000005</v>
      </c>
      <c r="J60" s="272">
        <v>95986</v>
      </c>
      <c r="K60" s="272">
        <v>477558</v>
      </c>
      <c r="L60" s="272">
        <v>4579122</v>
      </c>
      <c r="M60" s="273">
        <v>47.71</v>
      </c>
      <c r="N60" s="272">
        <v>5</v>
      </c>
      <c r="O60" s="274">
        <v>2.5</v>
      </c>
    </row>
    <row r="61" spans="2:15" x14ac:dyDescent="0.2">
      <c r="B61" s="310" t="s">
        <v>41</v>
      </c>
      <c r="C61" s="310" t="s">
        <v>3</v>
      </c>
      <c r="D61" s="311" t="s">
        <v>76</v>
      </c>
      <c r="E61" s="270" t="str">
        <f t="shared" si="2"/>
        <v>ACTotal35-39</v>
      </c>
      <c r="F61" s="271">
        <v>2.2899999999999999E-3</v>
      </c>
      <c r="G61" s="271">
        <v>1.141E-2</v>
      </c>
      <c r="H61" s="272">
        <v>1084</v>
      </c>
      <c r="I61" s="271">
        <v>0.98858999999999997</v>
      </c>
      <c r="J61" s="272">
        <v>95037</v>
      </c>
      <c r="K61" s="272">
        <v>472476</v>
      </c>
      <c r="L61" s="272">
        <v>4101563</v>
      </c>
      <c r="M61" s="273">
        <v>43.16</v>
      </c>
      <c r="N61" s="272">
        <v>5</v>
      </c>
      <c r="O61" s="274">
        <v>2.5</v>
      </c>
    </row>
    <row r="62" spans="2:15" x14ac:dyDescent="0.2">
      <c r="B62" s="310" t="s">
        <v>41</v>
      </c>
      <c r="C62" s="310" t="s">
        <v>3</v>
      </c>
      <c r="D62" s="311" t="s">
        <v>77</v>
      </c>
      <c r="E62" s="270" t="str">
        <f t="shared" si="2"/>
        <v>ACTotal40-44</v>
      </c>
      <c r="F62" s="271">
        <v>3.13E-3</v>
      </c>
      <c r="G62" s="271">
        <v>1.554E-2</v>
      </c>
      <c r="H62" s="272">
        <v>1460</v>
      </c>
      <c r="I62" s="271">
        <v>0.98446</v>
      </c>
      <c r="J62" s="272">
        <v>93953</v>
      </c>
      <c r="K62" s="272">
        <v>466117</v>
      </c>
      <c r="L62" s="272">
        <v>3629087</v>
      </c>
      <c r="M62" s="273">
        <v>38.630000000000003</v>
      </c>
      <c r="N62" s="272">
        <v>5</v>
      </c>
      <c r="O62" s="274">
        <v>2.5</v>
      </c>
    </row>
    <row r="63" spans="2:15" x14ac:dyDescent="0.2">
      <c r="B63" s="310" t="s">
        <v>41</v>
      </c>
      <c r="C63" s="310" t="s">
        <v>3</v>
      </c>
      <c r="D63" s="311" t="s">
        <v>78</v>
      </c>
      <c r="E63" s="270" t="str">
        <f t="shared" si="2"/>
        <v>ACTotal45-49</v>
      </c>
      <c r="F63" s="271">
        <v>4.5399999999999998E-3</v>
      </c>
      <c r="G63" s="271">
        <v>2.2419999999999999E-2</v>
      </c>
      <c r="H63" s="272">
        <v>2074</v>
      </c>
      <c r="I63" s="271">
        <v>0.97758</v>
      </c>
      <c r="J63" s="272">
        <v>92494</v>
      </c>
      <c r="K63" s="272">
        <v>457283</v>
      </c>
      <c r="L63" s="272">
        <v>3162971</v>
      </c>
      <c r="M63" s="273">
        <v>34.200000000000003</v>
      </c>
      <c r="N63" s="272">
        <v>5</v>
      </c>
      <c r="O63" s="274">
        <v>2.5</v>
      </c>
    </row>
    <row r="64" spans="2:15" x14ac:dyDescent="0.2">
      <c r="B64" s="310" t="s">
        <v>41</v>
      </c>
      <c r="C64" s="310" t="s">
        <v>3</v>
      </c>
      <c r="D64" s="311" t="s">
        <v>79</v>
      </c>
      <c r="E64" s="270" t="str">
        <f t="shared" si="2"/>
        <v>ACTotal50-54</v>
      </c>
      <c r="F64" s="271">
        <v>6.3499999999999997E-3</v>
      </c>
      <c r="G64" s="271">
        <v>3.124E-2</v>
      </c>
      <c r="H64" s="272">
        <v>2824</v>
      </c>
      <c r="I64" s="271">
        <v>0.96875999999999995</v>
      </c>
      <c r="J64" s="272">
        <v>90420</v>
      </c>
      <c r="K64" s="272">
        <v>445038</v>
      </c>
      <c r="L64" s="272">
        <v>2705688</v>
      </c>
      <c r="M64" s="273">
        <v>29.92</v>
      </c>
      <c r="N64" s="272">
        <v>5</v>
      </c>
      <c r="O64" s="274">
        <v>2.5</v>
      </c>
    </row>
    <row r="65" spans="2:15" x14ac:dyDescent="0.2">
      <c r="B65" s="310" t="s">
        <v>41</v>
      </c>
      <c r="C65" s="310" t="s">
        <v>3</v>
      </c>
      <c r="D65" s="311" t="s">
        <v>80</v>
      </c>
      <c r="E65" s="270" t="str">
        <f t="shared" si="2"/>
        <v>ACTotal55-59</v>
      </c>
      <c r="F65" s="271">
        <v>1.0149999999999999E-2</v>
      </c>
      <c r="G65" s="271">
        <v>4.9520000000000002E-2</v>
      </c>
      <c r="H65" s="272">
        <v>4338</v>
      </c>
      <c r="I65" s="271">
        <v>0.95047999999999999</v>
      </c>
      <c r="J65" s="272">
        <v>87595</v>
      </c>
      <c r="K65" s="272">
        <v>427133</v>
      </c>
      <c r="L65" s="272">
        <v>2260650</v>
      </c>
      <c r="M65" s="273">
        <v>25.81</v>
      </c>
      <c r="N65" s="272">
        <v>5</v>
      </c>
      <c r="O65" s="274">
        <v>2.5</v>
      </c>
    </row>
    <row r="66" spans="2:15" x14ac:dyDescent="0.2">
      <c r="B66" s="310" t="s">
        <v>41</v>
      </c>
      <c r="C66" s="310" t="s">
        <v>3</v>
      </c>
      <c r="D66" s="311" t="s">
        <v>81</v>
      </c>
      <c r="E66" s="270" t="str">
        <f t="shared" si="2"/>
        <v>ACTotal60-64</v>
      </c>
      <c r="F66" s="271">
        <v>1.47E-2</v>
      </c>
      <c r="G66" s="271">
        <v>7.0879999999999999E-2</v>
      </c>
      <c r="H66" s="272">
        <v>5901</v>
      </c>
      <c r="I66" s="271">
        <v>0.92911999999999995</v>
      </c>
      <c r="J66" s="272">
        <v>83258</v>
      </c>
      <c r="K66" s="272">
        <v>401537</v>
      </c>
      <c r="L66" s="272">
        <v>1833516</v>
      </c>
      <c r="M66" s="273">
        <v>22.02</v>
      </c>
      <c r="N66" s="272">
        <v>5</v>
      </c>
      <c r="O66" s="274">
        <v>2.5</v>
      </c>
    </row>
    <row r="67" spans="2:15" x14ac:dyDescent="0.2">
      <c r="B67" s="310" t="s">
        <v>41</v>
      </c>
      <c r="C67" s="310" t="s">
        <v>3</v>
      </c>
      <c r="D67" s="311" t="s">
        <v>82</v>
      </c>
      <c r="E67" s="270" t="str">
        <f t="shared" si="2"/>
        <v>ACTotal65-69</v>
      </c>
      <c r="F67" s="271">
        <v>1.8180000000000002E-2</v>
      </c>
      <c r="G67" s="271">
        <v>8.6940000000000003E-2</v>
      </c>
      <c r="H67" s="272">
        <v>6725</v>
      </c>
      <c r="I67" s="271">
        <v>0.91305999999999998</v>
      </c>
      <c r="J67" s="272">
        <v>77357</v>
      </c>
      <c r="K67" s="272">
        <v>369972</v>
      </c>
      <c r="L67" s="272">
        <v>1431979</v>
      </c>
      <c r="M67" s="273">
        <v>18.510000000000002</v>
      </c>
      <c r="N67" s="272">
        <v>5</v>
      </c>
      <c r="O67" s="274">
        <v>2.5</v>
      </c>
    </row>
    <row r="68" spans="2:15" x14ac:dyDescent="0.2">
      <c r="B68" s="310" t="s">
        <v>41</v>
      </c>
      <c r="C68" s="310" t="s">
        <v>3</v>
      </c>
      <c r="D68" s="311" t="s">
        <v>19</v>
      </c>
      <c r="E68" s="270" t="str">
        <f t="shared" si="2"/>
        <v>ACTotal70-74</v>
      </c>
      <c r="F68" s="271">
        <v>2.8639999999999999E-2</v>
      </c>
      <c r="G68" s="271">
        <v>0.13364000000000001</v>
      </c>
      <c r="H68" s="272">
        <v>9439</v>
      </c>
      <c r="I68" s="271">
        <v>0.86636000000000002</v>
      </c>
      <c r="J68" s="272">
        <v>70632</v>
      </c>
      <c r="K68" s="272">
        <v>329561</v>
      </c>
      <c r="L68" s="272">
        <v>1062007</v>
      </c>
      <c r="M68" s="273">
        <v>15.04</v>
      </c>
      <c r="N68" s="272">
        <v>5</v>
      </c>
      <c r="O68" s="274">
        <v>2.5</v>
      </c>
    </row>
    <row r="69" spans="2:15" x14ac:dyDescent="0.2">
      <c r="B69" s="310" t="s">
        <v>41</v>
      </c>
      <c r="C69" s="310" t="s">
        <v>3</v>
      </c>
      <c r="D69" s="311" t="s">
        <v>20</v>
      </c>
      <c r="E69" s="270" t="str">
        <f t="shared" si="2"/>
        <v>ACTotal75-79</v>
      </c>
      <c r="F69" s="271">
        <v>4.5469999999999997E-2</v>
      </c>
      <c r="G69" s="271">
        <v>0.20413000000000001</v>
      </c>
      <c r="H69" s="272">
        <v>12491</v>
      </c>
      <c r="I69" s="271">
        <v>0.79586999999999997</v>
      </c>
      <c r="J69" s="272">
        <v>61193</v>
      </c>
      <c r="K69" s="272">
        <v>274734</v>
      </c>
      <c r="L69" s="272">
        <v>732447</v>
      </c>
      <c r="M69" s="273">
        <v>11.97</v>
      </c>
      <c r="N69" s="272">
        <v>5</v>
      </c>
      <c r="O69" s="274">
        <v>2.5</v>
      </c>
    </row>
    <row r="70" spans="2:15" x14ac:dyDescent="0.2">
      <c r="B70" s="310" t="s">
        <v>41</v>
      </c>
      <c r="C70" s="310" t="s">
        <v>3</v>
      </c>
      <c r="D70" s="311" t="s">
        <v>21</v>
      </c>
      <c r="E70" s="270" t="str">
        <f t="shared" si="2"/>
        <v>ACTotal80-84</v>
      </c>
      <c r="F70" s="271">
        <v>6.8559999999999996E-2</v>
      </c>
      <c r="G70" s="271">
        <v>0.29265000000000002</v>
      </c>
      <c r="H70" s="272">
        <v>14252</v>
      </c>
      <c r="I70" s="271">
        <v>0.70735000000000003</v>
      </c>
      <c r="J70" s="272">
        <v>48701</v>
      </c>
      <c r="K70" s="272">
        <v>207874</v>
      </c>
      <c r="L70" s="272">
        <v>457713</v>
      </c>
      <c r="M70" s="273">
        <v>9.4</v>
      </c>
      <c r="N70" s="272">
        <v>5</v>
      </c>
      <c r="O70" s="274">
        <v>2.5</v>
      </c>
    </row>
    <row r="71" spans="2:15" x14ac:dyDescent="0.2">
      <c r="B71" s="310" t="s">
        <v>41</v>
      </c>
      <c r="C71" s="310" t="s">
        <v>3</v>
      </c>
      <c r="D71" s="311" t="s">
        <v>22</v>
      </c>
      <c r="E71" s="270" t="str">
        <f t="shared" si="2"/>
        <v>ACTotal85-89</v>
      </c>
      <c r="F71" s="271">
        <v>0.11269</v>
      </c>
      <c r="G71" s="271">
        <v>0.43958999999999998</v>
      </c>
      <c r="H71" s="272">
        <v>15143</v>
      </c>
      <c r="I71" s="271">
        <v>0.56040999999999996</v>
      </c>
      <c r="J71" s="272">
        <v>34449</v>
      </c>
      <c r="K71" s="272">
        <v>134385</v>
      </c>
      <c r="L71" s="272">
        <v>249839</v>
      </c>
      <c r="M71" s="273">
        <v>7.25</v>
      </c>
      <c r="N71" s="272">
        <v>5</v>
      </c>
      <c r="O71" s="274">
        <v>2.5</v>
      </c>
    </row>
    <row r="72" spans="2:15" x14ac:dyDescent="0.2">
      <c r="B72" s="310" t="s">
        <v>41</v>
      </c>
      <c r="C72" s="310" t="s">
        <v>3</v>
      </c>
      <c r="D72" s="311" t="s">
        <v>5</v>
      </c>
      <c r="E72" s="270" t="str">
        <f t="shared" si="2"/>
        <v>ACTotal90+</v>
      </c>
      <c r="F72" s="271">
        <v>0.16721</v>
      </c>
      <c r="G72" s="271">
        <v>1</v>
      </c>
      <c r="H72" s="272">
        <v>19305</v>
      </c>
      <c r="I72" s="271">
        <v>0</v>
      </c>
      <c r="J72" s="272">
        <v>19305</v>
      </c>
      <c r="K72" s="272">
        <v>115454</v>
      </c>
      <c r="L72" s="272">
        <v>115454</v>
      </c>
      <c r="M72" s="273">
        <v>5.98</v>
      </c>
      <c r="N72" s="273" t="s">
        <v>92</v>
      </c>
      <c r="O72" s="274">
        <v>5.98</v>
      </c>
    </row>
    <row r="73" spans="2:15" x14ac:dyDescent="0.2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</row>
    <row r="74" spans="2:15" ht="16" customHeight="1" x14ac:dyDescent="0.2">
      <c r="B74" s="344" t="s">
        <v>1</v>
      </c>
      <c r="C74" s="344" t="s">
        <v>0</v>
      </c>
      <c r="D74" s="344" t="s">
        <v>2</v>
      </c>
      <c r="E74" s="344" t="s">
        <v>49</v>
      </c>
      <c r="F74" s="346" t="s">
        <v>83</v>
      </c>
      <c r="G74" s="346" t="s">
        <v>84</v>
      </c>
      <c r="H74" s="346" t="s">
        <v>85</v>
      </c>
      <c r="I74" s="346" t="s">
        <v>86</v>
      </c>
      <c r="J74" s="344" t="s">
        <v>87</v>
      </c>
      <c r="K74" s="346" t="s">
        <v>88</v>
      </c>
      <c r="L74" s="344" t="s">
        <v>89</v>
      </c>
      <c r="M74" s="344" t="s">
        <v>90</v>
      </c>
      <c r="N74" s="344" t="s">
        <v>6</v>
      </c>
      <c r="O74" s="346" t="s">
        <v>91</v>
      </c>
    </row>
    <row r="75" spans="2:15" ht="16" customHeight="1" x14ac:dyDescent="0.2">
      <c r="B75" s="345"/>
      <c r="C75" s="345"/>
      <c r="D75" s="345"/>
      <c r="E75" s="345"/>
      <c r="F75" s="347"/>
      <c r="G75" s="347"/>
      <c r="H75" s="347"/>
      <c r="I75" s="347"/>
      <c r="J75" s="345"/>
      <c r="K75" s="347"/>
      <c r="L75" s="345"/>
      <c r="M75" s="345"/>
      <c r="N75" s="345"/>
      <c r="O75" s="347"/>
    </row>
    <row r="76" spans="2:15" x14ac:dyDescent="0.2">
      <c r="B76" s="310" t="s">
        <v>42</v>
      </c>
      <c r="C76" s="310" t="s">
        <v>3</v>
      </c>
      <c r="D76" s="311">
        <v>0</v>
      </c>
      <c r="E76" s="270" t="str">
        <f>_xlfn.CONCAT(B76,C76,D76)</f>
        <v>AMTotal0</v>
      </c>
      <c r="F76" s="313">
        <v>1.6500000000000001E-2</v>
      </c>
      <c r="G76" s="313">
        <v>1.626E-2</v>
      </c>
      <c r="H76" s="314">
        <v>1626</v>
      </c>
      <c r="I76" s="313">
        <v>0.98373999999999995</v>
      </c>
      <c r="J76" s="314">
        <v>100000</v>
      </c>
      <c r="K76" s="314">
        <v>98535</v>
      </c>
      <c r="L76" s="314">
        <v>7280613</v>
      </c>
      <c r="M76" s="315">
        <v>72.81</v>
      </c>
      <c r="N76" s="272">
        <v>1</v>
      </c>
      <c r="O76" s="274">
        <v>0.1</v>
      </c>
    </row>
    <row r="77" spans="2:15" x14ac:dyDescent="0.2">
      <c r="B77" s="310" t="s">
        <v>42</v>
      </c>
      <c r="C77" s="310" t="s">
        <v>3</v>
      </c>
      <c r="D77" s="312" t="s">
        <v>18</v>
      </c>
      <c r="E77" s="270" t="str">
        <f t="shared" ref="E77:E95" si="3">_xlfn.CONCAT(B77,C77,D77)</f>
        <v>AMTotal1-4</v>
      </c>
      <c r="F77" s="313">
        <v>9.1E-4</v>
      </c>
      <c r="G77" s="313">
        <v>3.62E-3</v>
      </c>
      <c r="H77" s="314">
        <v>356</v>
      </c>
      <c r="I77" s="313">
        <v>0.99638000000000004</v>
      </c>
      <c r="J77" s="314">
        <v>98374</v>
      </c>
      <c r="K77" s="314">
        <v>392605</v>
      </c>
      <c r="L77" s="314">
        <v>7182079</v>
      </c>
      <c r="M77" s="315">
        <v>73.010000000000005</v>
      </c>
      <c r="N77" s="272">
        <v>4</v>
      </c>
      <c r="O77" s="274">
        <v>1.5</v>
      </c>
    </row>
    <row r="78" spans="2:15" x14ac:dyDescent="0.2">
      <c r="B78" s="310" t="s">
        <v>42</v>
      </c>
      <c r="C78" s="310" t="s">
        <v>3</v>
      </c>
      <c r="D78" s="312" t="s">
        <v>70</v>
      </c>
      <c r="E78" s="270" t="str">
        <f t="shared" si="3"/>
        <v>AMTotal5-9</v>
      </c>
      <c r="F78" s="313">
        <v>3.4000000000000002E-4</v>
      </c>
      <c r="G78" s="313">
        <v>1.6800000000000001E-3</v>
      </c>
      <c r="H78" s="314">
        <v>165</v>
      </c>
      <c r="I78" s="313">
        <v>0.99831999999999999</v>
      </c>
      <c r="J78" s="314">
        <v>98018</v>
      </c>
      <c r="K78" s="314">
        <v>489678</v>
      </c>
      <c r="L78" s="314">
        <v>6789474</v>
      </c>
      <c r="M78" s="315">
        <v>69.27</v>
      </c>
      <c r="N78" s="272">
        <v>5</v>
      </c>
      <c r="O78" s="274">
        <v>2.5</v>
      </c>
    </row>
    <row r="79" spans="2:15" x14ac:dyDescent="0.2">
      <c r="B79" s="310" t="s">
        <v>42</v>
      </c>
      <c r="C79" s="310" t="s">
        <v>3</v>
      </c>
      <c r="D79" s="312" t="s">
        <v>71</v>
      </c>
      <c r="E79" s="270" t="str">
        <f t="shared" si="3"/>
        <v>AMTotal10-14</v>
      </c>
      <c r="F79" s="313">
        <v>4.2999999999999999E-4</v>
      </c>
      <c r="G79" s="313">
        <v>2.1299999999999999E-3</v>
      </c>
      <c r="H79" s="314">
        <v>208</v>
      </c>
      <c r="I79" s="313">
        <v>0.99787000000000003</v>
      </c>
      <c r="J79" s="314">
        <v>97853</v>
      </c>
      <c r="K79" s="314">
        <v>488746</v>
      </c>
      <c r="L79" s="314">
        <v>6299796</v>
      </c>
      <c r="M79" s="315">
        <v>64.38</v>
      </c>
      <c r="N79" s="272">
        <v>5</v>
      </c>
      <c r="O79" s="274">
        <v>2.5</v>
      </c>
    </row>
    <row r="80" spans="2:15" x14ac:dyDescent="0.2">
      <c r="B80" s="310" t="s">
        <v>42</v>
      </c>
      <c r="C80" s="310" t="s">
        <v>3</v>
      </c>
      <c r="D80" s="311" t="s">
        <v>72</v>
      </c>
      <c r="E80" s="270" t="str">
        <f t="shared" si="3"/>
        <v>AMTotal15-19</v>
      </c>
      <c r="F80" s="313">
        <v>1.2700000000000001E-3</v>
      </c>
      <c r="G80" s="313">
        <v>6.3400000000000001E-3</v>
      </c>
      <c r="H80" s="314">
        <v>619</v>
      </c>
      <c r="I80" s="313">
        <v>0.99365999999999999</v>
      </c>
      <c r="J80" s="314">
        <v>97645</v>
      </c>
      <c r="K80" s="314">
        <v>486678</v>
      </c>
      <c r="L80" s="314">
        <v>5811050</v>
      </c>
      <c r="M80" s="315">
        <v>59.51</v>
      </c>
      <c r="N80" s="272">
        <v>5</v>
      </c>
      <c r="O80" s="274">
        <v>2.5</v>
      </c>
    </row>
    <row r="81" spans="2:15" x14ac:dyDescent="0.2">
      <c r="B81" s="310" t="s">
        <v>42</v>
      </c>
      <c r="C81" s="310" t="s">
        <v>3</v>
      </c>
      <c r="D81" s="311" t="s">
        <v>73</v>
      </c>
      <c r="E81" s="270" t="str">
        <f t="shared" si="3"/>
        <v>AMTotal20-24</v>
      </c>
      <c r="F81" s="313">
        <v>2.0100000000000001E-3</v>
      </c>
      <c r="G81" s="313">
        <v>0.01</v>
      </c>
      <c r="H81" s="314">
        <v>970</v>
      </c>
      <c r="I81" s="313">
        <v>0.99</v>
      </c>
      <c r="J81" s="314">
        <v>97026</v>
      </c>
      <c r="K81" s="314">
        <v>482705</v>
      </c>
      <c r="L81" s="314">
        <v>5324372</v>
      </c>
      <c r="M81" s="315">
        <v>54.88</v>
      </c>
      <c r="N81" s="272">
        <v>5</v>
      </c>
      <c r="O81" s="274">
        <v>2.5</v>
      </c>
    </row>
    <row r="82" spans="2:15" x14ac:dyDescent="0.2">
      <c r="B82" s="310" t="s">
        <v>42</v>
      </c>
      <c r="C82" s="310" t="s">
        <v>3</v>
      </c>
      <c r="D82" s="311" t="s">
        <v>74</v>
      </c>
      <c r="E82" s="270" t="str">
        <f t="shared" si="3"/>
        <v>AMTotal25-29</v>
      </c>
      <c r="F82" s="313">
        <v>2.7000000000000001E-3</v>
      </c>
      <c r="G82" s="313">
        <v>1.342E-2</v>
      </c>
      <c r="H82" s="314">
        <v>1289</v>
      </c>
      <c r="I82" s="313">
        <v>0.98658000000000001</v>
      </c>
      <c r="J82" s="314">
        <v>96056</v>
      </c>
      <c r="K82" s="314">
        <v>477058</v>
      </c>
      <c r="L82" s="314">
        <v>4841667</v>
      </c>
      <c r="M82" s="315">
        <v>50.4</v>
      </c>
      <c r="N82" s="272">
        <v>5</v>
      </c>
      <c r="O82" s="274">
        <v>2.5</v>
      </c>
    </row>
    <row r="83" spans="2:15" x14ac:dyDescent="0.2">
      <c r="B83" s="310" t="s">
        <v>42</v>
      </c>
      <c r="C83" s="310" t="s">
        <v>3</v>
      </c>
      <c r="D83" s="311" t="s">
        <v>75</v>
      </c>
      <c r="E83" s="270" t="str">
        <f t="shared" si="3"/>
        <v>AMTotal30-34</v>
      </c>
      <c r="F83" s="313">
        <v>2.47E-3</v>
      </c>
      <c r="G83" s="313">
        <v>1.225E-2</v>
      </c>
      <c r="H83" s="314">
        <v>1161</v>
      </c>
      <c r="I83" s="313">
        <v>0.98775000000000002</v>
      </c>
      <c r="J83" s="314">
        <v>94767</v>
      </c>
      <c r="K83" s="314">
        <v>470933</v>
      </c>
      <c r="L83" s="314">
        <v>4364609</v>
      </c>
      <c r="M83" s="315">
        <v>46.06</v>
      </c>
      <c r="N83" s="272">
        <v>5</v>
      </c>
      <c r="O83" s="274">
        <v>2.5</v>
      </c>
    </row>
    <row r="84" spans="2:15" x14ac:dyDescent="0.2">
      <c r="B84" s="310" t="s">
        <v>42</v>
      </c>
      <c r="C84" s="310" t="s">
        <v>3</v>
      </c>
      <c r="D84" s="311" t="s">
        <v>76</v>
      </c>
      <c r="E84" s="270" t="str">
        <f t="shared" si="3"/>
        <v>AMTotal35-39</v>
      </c>
      <c r="F84" s="313">
        <v>3.2699999999999999E-3</v>
      </c>
      <c r="G84" s="313">
        <v>1.6209999999999999E-2</v>
      </c>
      <c r="H84" s="314">
        <v>1517</v>
      </c>
      <c r="I84" s="313">
        <v>0.98379000000000005</v>
      </c>
      <c r="J84" s="314">
        <v>93606</v>
      </c>
      <c r="K84" s="314">
        <v>464237</v>
      </c>
      <c r="L84" s="314">
        <v>3893677</v>
      </c>
      <c r="M84" s="315">
        <v>41.6</v>
      </c>
      <c r="N84" s="272">
        <v>5</v>
      </c>
      <c r="O84" s="274">
        <v>2.5</v>
      </c>
    </row>
    <row r="85" spans="2:15" x14ac:dyDescent="0.2">
      <c r="B85" s="310" t="s">
        <v>42</v>
      </c>
      <c r="C85" s="310" t="s">
        <v>3</v>
      </c>
      <c r="D85" s="311" t="s">
        <v>77</v>
      </c>
      <c r="E85" s="270" t="str">
        <f t="shared" si="3"/>
        <v>AMTotal40-44</v>
      </c>
      <c r="F85" s="313">
        <v>3.2799999999999999E-3</v>
      </c>
      <c r="G85" s="313">
        <v>1.627E-2</v>
      </c>
      <c r="H85" s="314">
        <v>1498</v>
      </c>
      <c r="I85" s="313">
        <v>0.98372999999999999</v>
      </c>
      <c r="J85" s="314">
        <v>92089</v>
      </c>
      <c r="K85" s="314">
        <v>456698</v>
      </c>
      <c r="L85" s="314">
        <v>3429440</v>
      </c>
      <c r="M85" s="315">
        <v>37.24</v>
      </c>
      <c r="N85" s="272">
        <v>5</v>
      </c>
      <c r="O85" s="274">
        <v>2.5</v>
      </c>
    </row>
    <row r="86" spans="2:15" x14ac:dyDescent="0.2">
      <c r="B86" s="310" t="s">
        <v>42</v>
      </c>
      <c r="C86" s="310" t="s">
        <v>3</v>
      </c>
      <c r="D86" s="311" t="s">
        <v>78</v>
      </c>
      <c r="E86" s="270" t="str">
        <f t="shared" si="3"/>
        <v>AMTotal45-49</v>
      </c>
      <c r="F86" s="313">
        <v>4.8500000000000001E-3</v>
      </c>
      <c r="G86" s="313">
        <v>2.3939999999999999E-2</v>
      </c>
      <c r="H86" s="314">
        <v>2169</v>
      </c>
      <c r="I86" s="313">
        <v>0.97606000000000004</v>
      </c>
      <c r="J86" s="314">
        <v>90590</v>
      </c>
      <c r="K86" s="314">
        <v>447530</v>
      </c>
      <c r="L86" s="314">
        <v>2972741</v>
      </c>
      <c r="M86" s="315">
        <v>32.82</v>
      </c>
      <c r="N86" s="272">
        <v>5</v>
      </c>
      <c r="O86" s="274">
        <v>2.5</v>
      </c>
    </row>
    <row r="87" spans="2:15" x14ac:dyDescent="0.2">
      <c r="B87" s="310" t="s">
        <v>42</v>
      </c>
      <c r="C87" s="310" t="s">
        <v>3</v>
      </c>
      <c r="D87" s="311" t="s">
        <v>79</v>
      </c>
      <c r="E87" s="270" t="str">
        <f t="shared" si="3"/>
        <v>AMTotal50-54</v>
      </c>
      <c r="F87" s="313">
        <v>6.9100000000000003E-3</v>
      </c>
      <c r="G87" s="313">
        <v>3.3989999999999999E-2</v>
      </c>
      <c r="H87" s="314">
        <v>3005</v>
      </c>
      <c r="I87" s="313">
        <v>0.96601000000000004</v>
      </c>
      <c r="J87" s="314">
        <v>88421</v>
      </c>
      <c r="K87" s="314">
        <v>434595</v>
      </c>
      <c r="L87" s="314">
        <v>2525211</v>
      </c>
      <c r="M87" s="315">
        <v>28.56</v>
      </c>
      <c r="N87" s="272">
        <v>5</v>
      </c>
      <c r="O87" s="274">
        <v>2.5</v>
      </c>
    </row>
    <row r="88" spans="2:15" x14ac:dyDescent="0.2">
      <c r="B88" s="310" t="s">
        <v>42</v>
      </c>
      <c r="C88" s="310" t="s">
        <v>3</v>
      </c>
      <c r="D88" s="311" t="s">
        <v>80</v>
      </c>
      <c r="E88" s="270" t="str">
        <f t="shared" si="3"/>
        <v>AMTotal55-59</v>
      </c>
      <c r="F88" s="313">
        <v>1.1469999999999999E-2</v>
      </c>
      <c r="G88" s="313">
        <v>5.5759999999999997E-2</v>
      </c>
      <c r="H88" s="314">
        <v>4763</v>
      </c>
      <c r="I88" s="313">
        <v>0.94423999999999997</v>
      </c>
      <c r="J88" s="314">
        <v>85416</v>
      </c>
      <c r="K88" s="314">
        <v>415175</v>
      </c>
      <c r="L88" s="314">
        <v>2090617</v>
      </c>
      <c r="M88" s="315">
        <v>24.48</v>
      </c>
      <c r="N88" s="272">
        <v>5</v>
      </c>
      <c r="O88" s="274">
        <v>2.5</v>
      </c>
    </row>
    <row r="89" spans="2:15" x14ac:dyDescent="0.2">
      <c r="B89" s="310" t="s">
        <v>42</v>
      </c>
      <c r="C89" s="310" t="s">
        <v>3</v>
      </c>
      <c r="D89" s="311" t="s">
        <v>81</v>
      </c>
      <c r="E89" s="270" t="str">
        <f t="shared" si="3"/>
        <v>AMTotal60-64</v>
      </c>
      <c r="F89" s="313">
        <v>1.5299999999999999E-2</v>
      </c>
      <c r="G89" s="313">
        <v>7.3660000000000003E-2</v>
      </c>
      <c r="H89" s="314">
        <v>5941</v>
      </c>
      <c r="I89" s="313">
        <v>0.92634000000000005</v>
      </c>
      <c r="J89" s="314">
        <v>80654</v>
      </c>
      <c r="K89" s="314">
        <v>388416</v>
      </c>
      <c r="L89" s="314">
        <v>1675442</v>
      </c>
      <c r="M89" s="315">
        <v>20.77</v>
      </c>
      <c r="N89" s="272">
        <v>5</v>
      </c>
      <c r="O89" s="274">
        <v>2.5</v>
      </c>
    </row>
    <row r="90" spans="2:15" x14ac:dyDescent="0.2">
      <c r="B90" s="310" t="s">
        <v>42</v>
      </c>
      <c r="C90" s="310" t="s">
        <v>3</v>
      </c>
      <c r="D90" s="311" t="s">
        <v>82</v>
      </c>
      <c r="E90" s="270" t="str">
        <f t="shared" si="3"/>
        <v>AMTotal65-69</v>
      </c>
      <c r="F90" s="313">
        <v>2.3220000000000001E-2</v>
      </c>
      <c r="G90" s="313">
        <v>0.10972999999999999</v>
      </c>
      <c r="H90" s="314">
        <v>8198</v>
      </c>
      <c r="I90" s="313">
        <v>0.89027000000000001</v>
      </c>
      <c r="J90" s="314">
        <v>74713</v>
      </c>
      <c r="K90" s="314">
        <v>353068</v>
      </c>
      <c r="L90" s="314">
        <v>1287026</v>
      </c>
      <c r="M90" s="315">
        <v>17.23</v>
      </c>
      <c r="N90" s="272">
        <v>5</v>
      </c>
      <c r="O90" s="274">
        <v>2.5</v>
      </c>
    </row>
    <row r="91" spans="2:15" x14ac:dyDescent="0.2">
      <c r="B91" s="310" t="s">
        <v>42</v>
      </c>
      <c r="C91" s="310" t="s">
        <v>3</v>
      </c>
      <c r="D91" s="311" t="s">
        <v>19</v>
      </c>
      <c r="E91" s="270" t="str">
        <f t="shared" si="3"/>
        <v>AMTotal70-74</v>
      </c>
      <c r="F91" s="313">
        <v>3.4779999999999998E-2</v>
      </c>
      <c r="G91" s="313">
        <v>0.15998999999999999</v>
      </c>
      <c r="H91" s="314">
        <v>10642</v>
      </c>
      <c r="I91" s="313">
        <v>0.84001000000000003</v>
      </c>
      <c r="J91" s="314">
        <v>66514</v>
      </c>
      <c r="K91" s="314">
        <v>305967</v>
      </c>
      <c r="L91" s="314">
        <v>933958</v>
      </c>
      <c r="M91" s="315">
        <v>14.04</v>
      </c>
      <c r="N91" s="272">
        <v>5</v>
      </c>
      <c r="O91" s="274">
        <v>2.5</v>
      </c>
    </row>
    <row r="92" spans="2:15" x14ac:dyDescent="0.2">
      <c r="B92" s="310" t="s">
        <v>42</v>
      </c>
      <c r="C92" s="310" t="s">
        <v>3</v>
      </c>
      <c r="D92" s="311" t="s">
        <v>20</v>
      </c>
      <c r="E92" s="270" t="str">
        <f t="shared" si="3"/>
        <v>AMTotal75-79</v>
      </c>
      <c r="F92" s="313">
        <v>5.176E-2</v>
      </c>
      <c r="G92" s="313">
        <v>0.22914999999999999</v>
      </c>
      <c r="H92" s="314">
        <v>12803</v>
      </c>
      <c r="I92" s="313">
        <v>0.77085000000000004</v>
      </c>
      <c r="J92" s="314">
        <v>55873</v>
      </c>
      <c r="K92" s="314">
        <v>247354</v>
      </c>
      <c r="L92" s="314">
        <v>627991</v>
      </c>
      <c r="M92" s="315">
        <v>11.24</v>
      </c>
      <c r="N92" s="272">
        <v>5</v>
      </c>
      <c r="O92" s="274">
        <v>2.5</v>
      </c>
    </row>
    <row r="93" spans="2:15" x14ac:dyDescent="0.2">
      <c r="B93" s="310" t="s">
        <v>42</v>
      </c>
      <c r="C93" s="310" t="s">
        <v>3</v>
      </c>
      <c r="D93" s="311" t="s">
        <v>21</v>
      </c>
      <c r="E93" s="270" t="str">
        <f t="shared" si="3"/>
        <v>AMTotal80-84</v>
      </c>
      <c r="F93" s="313">
        <v>7.8109999999999999E-2</v>
      </c>
      <c r="G93" s="313">
        <v>0.32675999999999999</v>
      </c>
      <c r="H93" s="314">
        <v>14073</v>
      </c>
      <c r="I93" s="313">
        <v>0.67323999999999995</v>
      </c>
      <c r="J93" s="314">
        <v>43069</v>
      </c>
      <c r="K93" s="314">
        <v>180163</v>
      </c>
      <c r="L93" s="314">
        <v>380637</v>
      </c>
      <c r="M93" s="315">
        <v>8.84</v>
      </c>
      <c r="N93" s="272">
        <v>5</v>
      </c>
      <c r="O93" s="274">
        <v>2.5</v>
      </c>
    </row>
    <row r="94" spans="2:15" x14ac:dyDescent="0.2">
      <c r="B94" s="310" t="s">
        <v>42</v>
      </c>
      <c r="C94" s="310" t="s">
        <v>3</v>
      </c>
      <c r="D94" s="311" t="s">
        <v>22</v>
      </c>
      <c r="E94" s="270" t="str">
        <f t="shared" si="3"/>
        <v>AMTotal85-89</v>
      </c>
      <c r="F94" s="313">
        <v>0.11612</v>
      </c>
      <c r="G94" s="313">
        <v>0.44996000000000003</v>
      </c>
      <c r="H94" s="314">
        <v>13047</v>
      </c>
      <c r="I94" s="313">
        <v>0.55003999999999997</v>
      </c>
      <c r="J94" s="314">
        <v>28996</v>
      </c>
      <c r="K94" s="314">
        <v>112362</v>
      </c>
      <c r="L94" s="314">
        <v>200473</v>
      </c>
      <c r="M94" s="315">
        <v>6.91</v>
      </c>
      <c r="N94" s="272">
        <v>5</v>
      </c>
      <c r="O94" s="274">
        <v>2.5</v>
      </c>
    </row>
    <row r="95" spans="2:15" x14ac:dyDescent="0.2">
      <c r="B95" s="310" t="s">
        <v>42</v>
      </c>
      <c r="C95" s="310" t="s">
        <v>3</v>
      </c>
      <c r="D95" s="311" t="s">
        <v>5</v>
      </c>
      <c r="E95" s="270" t="str">
        <f t="shared" si="3"/>
        <v>AMTotal90+</v>
      </c>
      <c r="F95" s="313">
        <v>0.18101</v>
      </c>
      <c r="G95" s="313">
        <v>1</v>
      </c>
      <c r="H95" s="314">
        <v>15949</v>
      </c>
      <c r="I95" s="313">
        <v>0</v>
      </c>
      <c r="J95" s="314">
        <v>15949</v>
      </c>
      <c r="K95" s="314">
        <v>88111</v>
      </c>
      <c r="L95" s="314">
        <v>88111</v>
      </c>
      <c r="M95" s="315">
        <v>5.52</v>
      </c>
      <c r="N95" s="273" t="s">
        <v>92</v>
      </c>
      <c r="O95" s="274">
        <v>5.52</v>
      </c>
    </row>
    <row r="96" spans="2:15" x14ac:dyDescent="0.2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</row>
    <row r="97" spans="2:15" ht="16" customHeight="1" x14ac:dyDescent="0.2">
      <c r="B97" s="344" t="s">
        <v>1</v>
      </c>
      <c r="C97" s="344" t="s">
        <v>0</v>
      </c>
      <c r="D97" s="344" t="s">
        <v>2</v>
      </c>
      <c r="E97" s="344" t="s">
        <v>49</v>
      </c>
      <c r="F97" s="346" t="s">
        <v>83</v>
      </c>
      <c r="G97" s="346" t="s">
        <v>84</v>
      </c>
      <c r="H97" s="346" t="s">
        <v>85</v>
      </c>
      <c r="I97" s="346" t="s">
        <v>86</v>
      </c>
      <c r="J97" s="344" t="s">
        <v>87</v>
      </c>
      <c r="K97" s="346" t="s">
        <v>88</v>
      </c>
      <c r="L97" s="344" t="s">
        <v>89</v>
      </c>
      <c r="M97" s="344" t="s">
        <v>90</v>
      </c>
      <c r="N97" s="344" t="s">
        <v>6</v>
      </c>
      <c r="O97" s="346" t="s">
        <v>91</v>
      </c>
    </row>
    <row r="98" spans="2:15" ht="16" customHeight="1" x14ac:dyDescent="0.2">
      <c r="B98" s="345"/>
      <c r="C98" s="345"/>
      <c r="D98" s="345"/>
      <c r="E98" s="345"/>
      <c r="F98" s="347"/>
      <c r="G98" s="347"/>
      <c r="H98" s="347"/>
      <c r="I98" s="347"/>
      <c r="J98" s="345"/>
      <c r="K98" s="347"/>
      <c r="L98" s="345"/>
      <c r="M98" s="345"/>
      <c r="N98" s="345"/>
      <c r="O98" s="347"/>
    </row>
    <row r="99" spans="2:15" x14ac:dyDescent="0.2">
      <c r="B99" s="310" t="s">
        <v>43</v>
      </c>
      <c r="C99" s="310" t="s">
        <v>3</v>
      </c>
      <c r="D99" s="311">
        <v>0</v>
      </c>
      <c r="E99" s="270" t="str">
        <f>_xlfn.CONCAT(B99,C99,D99)</f>
        <v>RRTotal0</v>
      </c>
      <c r="F99" s="271">
        <v>1.6740000000000001E-2</v>
      </c>
      <c r="G99" s="271">
        <v>1.6490000000000001E-2</v>
      </c>
      <c r="H99" s="272">
        <v>1649</v>
      </c>
      <c r="I99" s="271">
        <v>0.98351</v>
      </c>
      <c r="J99" s="272">
        <v>100000</v>
      </c>
      <c r="K99" s="272">
        <v>98515</v>
      </c>
      <c r="L99" s="272">
        <v>7268893</v>
      </c>
      <c r="M99" s="273">
        <v>72.69</v>
      </c>
      <c r="N99" s="272">
        <v>1</v>
      </c>
      <c r="O99" s="274">
        <v>0.1</v>
      </c>
    </row>
    <row r="100" spans="2:15" x14ac:dyDescent="0.2">
      <c r="B100" s="310" t="s">
        <v>43</v>
      </c>
      <c r="C100" s="310" t="s">
        <v>3</v>
      </c>
      <c r="D100" s="312" t="s">
        <v>18</v>
      </c>
      <c r="E100" s="270" t="str">
        <f t="shared" ref="E100:E118" si="4">_xlfn.CONCAT(B100,C100,D100)</f>
        <v>RRTotal1-4</v>
      </c>
      <c r="F100" s="271">
        <v>5.5000000000000003E-4</v>
      </c>
      <c r="G100" s="271">
        <v>2.1900000000000001E-3</v>
      </c>
      <c r="H100" s="272">
        <v>215</v>
      </c>
      <c r="I100" s="271">
        <v>0.99780999999999997</v>
      </c>
      <c r="J100" s="272">
        <v>98351</v>
      </c>
      <c r="K100" s="272">
        <v>392865</v>
      </c>
      <c r="L100" s="272">
        <v>7170378</v>
      </c>
      <c r="M100" s="273">
        <v>72.91</v>
      </c>
      <c r="N100" s="272">
        <v>4</v>
      </c>
      <c r="O100" s="274">
        <v>1.5</v>
      </c>
    </row>
    <row r="101" spans="2:15" x14ac:dyDescent="0.2">
      <c r="B101" s="310" t="s">
        <v>43</v>
      </c>
      <c r="C101" s="310" t="s">
        <v>3</v>
      </c>
      <c r="D101" s="312" t="s">
        <v>70</v>
      </c>
      <c r="E101" s="270" t="str">
        <f t="shared" si="4"/>
        <v>RRTotal5-9</v>
      </c>
      <c r="F101" s="271">
        <v>2.4000000000000001E-4</v>
      </c>
      <c r="G101" s="271">
        <v>1.1999999999999999E-3</v>
      </c>
      <c r="H101" s="272">
        <v>118</v>
      </c>
      <c r="I101" s="271">
        <v>0.99880000000000002</v>
      </c>
      <c r="J101" s="272">
        <v>98136</v>
      </c>
      <c r="K101" s="272">
        <v>490383</v>
      </c>
      <c r="L101" s="272">
        <v>6777513</v>
      </c>
      <c r="M101" s="273">
        <v>69.06</v>
      </c>
      <c r="N101" s="272">
        <v>5</v>
      </c>
      <c r="O101" s="274">
        <v>2.5</v>
      </c>
    </row>
    <row r="102" spans="2:15" x14ac:dyDescent="0.2">
      <c r="B102" s="310" t="s">
        <v>43</v>
      </c>
      <c r="C102" s="310" t="s">
        <v>3</v>
      </c>
      <c r="D102" s="312" t="s">
        <v>71</v>
      </c>
      <c r="E102" s="270" t="str">
        <f t="shared" si="4"/>
        <v>RRTotal10-14</v>
      </c>
      <c r="F102" s="271">
        <v>2.9999999999999997E-4</v>
      </c>
      <c r="G102" s="271">
        <v>1.48E-3</v>
      </c>
      <c r="H102" s="272">
        <v>145</v>
      </c>
      <c r="I102" s="271">
        <v>0.99851999999999996</v>
      </c>
      <c r="J102" s="272">
        <v>98018</v>
      </c>
      <c r="K102" s="272">
        <v>489725</v>
      </c>
      <c r="L102" s="272">
        <v>6287130</v>
      </c>
      <c r="M102" s="273">
        <v>64.14</v>
      </c>
      <c r="N102" s="272">
        <v>5</v>
      </c>
      <c r="O102" s="274">
        <v>2.5</v>
      </c>
    </row>
    <row r="103" spans="2:15" x14ac:dyDescent="0.2">
      <c r="B103" s="310" t="s">
        <v>43</v>
      </c>
      <c r="C103" s="310" t="s">
        <v>3</v>
      </c>
      <c r="D103" s="311" t="s">
        <v>72</v>
      </c>
      <c r="E103" s="270" t="str">
        <f t="shared" si="4"/>
        <v>RRTotal15-19</v>
      </c>
      <c r="F103" s="271">
        <v>1.2800000000000001E-3</v>
      </c>
      <c r="G103" s="271">
        <v>6.3899999999999998E-3</v>
      </c>
      <c r="H103" s="272">
        <v>626</v>
      </c>
      <c r="I103" s="271">
        <v>0.99360999999999999</v>
      </c>
      <c r="J103" s="272">
        <v>97872</v>
      </c>
      <c r="K103" s="272">
        <v>487798</v>
      </c>
      <c r="L103" s="272">
        <v>5797405</v>
      </c>
      <c r="M103" s="273">
        <v>59.23</v>
      </c>
      <c r="N103" s="272">
        <v>5</v>
      </c>
      <c r="O103" s="274">
        <v>2.5</v>
      </c>
    </row>
    <row r="104" spans="2:15" x14ac:dyDescent="0.2">
      <c r="B104" s="310" t="s">
        <v>43</v>
      </c>
      <c r="C104" s="310" t="s">
        <v>3</v>
      </c>
      <c r="D104" s="311" t="s">
        <v>73</v>
      </c>
      <c r="E104" s="270" t="str">
        <f t="shared" si="4"/>
        <v>RRTotal20-24</v>
      </c>
      <c r="F104" s="271">
        <v>1.9300000000000001E-3</v>
      </c>
      <c r="G104" s="271">
        <v>9.5999999999999992E-3</v>
      </c>
      <c r="H104" s="272">
        <v>933</v>
      </c>
      <c r="I104" s="271">
        <v>0.99039999999999995</v>
      </c>
      <c r="J104" s="272">
        <v>97247</v>
      </c>
      <c r="K104" s="272">
        <v>483900</v>
      </c>
      <c r="L104" s="272">
        <v>5309607</v>
      </c>
      <c r="M104" s="273">
        <v>54.6</v>
      </c>
      <c r="N104" s="272">
        <v>5</v>
      </c>
      <c r="O104" s="274">
        <v>2.5</v>
      </c>
    </row>
    <row r="105" spans="2:15" x14ac:dyDescent="0.2">
      <c r="B105" s="310" t="s">
        <v>43</v>
      </c>
      <c r="C105" s="310" t="s">
        <v>3</v>
      </c>
      <c r="D105" s="311" t="s">
        <v>74</v>
      </c>
      <c r="E105" s="270" t="str">
        <f t="shared" si="4"/>
        <v>RRTotal25-29</v>
      </c>
      <c r="F105" s="271">
        <v>2.1299999999999999E-3</v>
      </c>
      <c r="G105" s="271">
        <v>1.061E-2</v>
      </c>
      <c r="H105" s="272">
        <v>1022</v>
      </c>
      <c r="I105" s="271">
        <v>0.98938999999999999</v>
      </c>
      <c r="J105" s="272">
        <v>96314</v>
      </c>
      <c r="K105" s="272">
        <v>479014</v>
      </c>
      <c r="L105" s="272">
        <v>4825707</v>
      </c>
      <c r="M105" s="273">
        <v>50.1</v>
      </c>
      <c r="N105" s="272">
        <v>5</v>
      </c>
      <c r="O105" s="274">
        <v>2.5</v>
      </c>
    </row>
    <row r="106" spans="2:15" x14ac:dyDescent="0.2">
      <c r="B106" s="310" t="s">
        <v>43</v>
      </c>
      <c r="C106" s="310" t="s">
        <v>3</v>
      </c>
      <c r="D106" s="311" t="s">
        <v>75</v>
      </c>
      <c r="E106" s="270" t="str">
        <f t="shared" si="4"/>
        <v>RRTotal30-34</v>
      </c>
      <c r="F106" s="271">
        <v>2.7899999999999999E-3</v>
      </c>
      <c r="G106" s="271">
        <v>1.383E-2</v>
      </c>
      <c r="H106" s="272">
        <v>1318</v>
      </c>
      <c r="I106" s="271">
        <v>0.98616999999999999</v>
      </c>
      <c r="J106" s="272">
        <v>95292</v>
      </c>
      <c r="K106" s="272">
        <v>473165</v>
      </c>
      <c r="L106" s="272">
        <v>4346693</v>
      </c>
      <c r="M106" s="273">
        <v>45.61</v>
      </c>
      <c r="N106" s="272">
        <v>5</v>
      </c>
      <c r="O106" s="274">
        <v>2.5</v>
      </c>
    </row>
    <row r="107" spans="2:15" x14ac:dyDescent="0.2">
      <c r="B107" s="310" t="s">
        <v>43</v>
      </c>
      <c r="C107" s="310" t="s">
        <v>3</v>
      </c>
      <c r="D107" s="311" t="s">
        <v>76</v>
      </c>
      <c r="E107" s="270" t="str">
        <f t="shared" si="4"/>
        <v>RRTotal35-39</v>
      </c>
      <c r="F107" s="271">
        <v>2.6199999999999999E-3</v>
      </c>
      <c r="G107" s="271">
        <v>1.302E-2</v>
      </c>
      <c r="H107" s="272">
        <v>1223</v>
      </c>
      <c r="I107" s="271">
        <v>0.98697999999999997</v>
      </c>
      <c r="J107" s="272">
        <v>93974</v>
      </c>
      <c r="K107" s="272">
        <v>466811</v>
      </c>
      <c r="L107" s="272">
        <v>3873529</v>
      </c>
      <c r="M107" s="273">
        <v>41.22</v>
      </c>
      <c r="N107" s="272">
        <v>5</v>
      </c>
      <c r="O107" s="274">
        <v>2.5</v>
      </c>
    </row>
    <row r="108" spans="2:15" x14ac:dyDescent="0.2">
      <c r="B108" s="310" t="s">
        <v>43</v>
      </c>
      <c r="C108" s="310" t="s">
        <v>3</v>
      </c>
      <c r="D108" s="311" t="s">
        <v>77</v>
      </c>
      <c r="E108" s="270" t="str">
        <f t="shared" si="4"/>
        <v>RRTotal40-44</v>
      </c>
      <c r="F108" s="271">
        <v>3.2200000000000002E-3</v>
      </c>
      <c r="G108" s="271">
        <v>1.5980000000000001E-2</v>
      </c>
      <c r="H108" s="272">
        <v>1482</v>
      </c>
      <c r="I108" s="271">
        <v>0.98402000000000001</v>
      </c>
      <c r="J108" s="272">
        <v>92750</v>
      </c>
      <c r="K108" s="272">
        <v>460046</v>
      </c>
      <c r="L108" s="272">
        <v>3406718</v>
      </c>
      <c r="M108" s="273">
        <v>36.729999999999997</v>
      </c>
      <c r="N108" s="272">
        <v>5</v>
      </c>
      <c r="O108" s="274">
        <v>2.5</v>
      </c>
    </row>
    <row r="109" spans="2:15" x14ac:dyDescent="0.2">
      <c r="B109" s="310" t="s">
        <v>43</v>
      </c>
      <c r="C109" s="310" t="s">
        <v>3</v>
      </c>
      <c r="D109" s="311" t="s">
        <v>78</v>
      </c>
      <c r="E109" s="270" t="str">
        <f t="shared" si="4"/>
        <v>RRTotal45-49</v>
      </c>
      <c r="F109" s="271">
        <v>4.9899999999999996E-3</v>
      </c>
      <c r="G109" s="271">
        <v>2.4660000000000001E-2</v>
      </c>
      <c r="H109" s="272">
        <v>2251</v>
      </c>
      <c r="I109" s="271">
        <v>0.97533999999999998</v>
      </c>
      <c r="J109" s="272">
        <v>91268</v>
      </c>
      <c r="K109" s="272">
        <v>450713</v>
      </c>
      <c r="L109" s="272">
        <v>2946672</v>
      </c>
      <c r="M109" s="273">
        <v>32.29</v>
      </c>
      <c r="N109" s="272">
        <v>5</v>
      </c>
      <c r="O109" s="274">
        <v>2.5</v>
      </c>
    </row>
    <row r="110" spans="2:15" x14ac:dyDescent="0.2">
      <c r="B110" s="310" t="s">
        <v>43</v>
      </c>
      <c r="C110" s="310" t="s">
        <v>3</v>
      </c>
      <c r="D110" s="311" t="s">
        <v>79</v>
      </c>
      <c r="E110" s="270" t="str">
        <f t="shared" si="4"/>
        <v>RRTotal50-54</v>
      </c>
      <c r="F110" s="271">
        <v>7.8300000000000002E-3</v>
      </c>
      <c r="G110" s="271">
        <v>3.8420000000000003E-2</v>
      </c>
      <c r="H110" s="272">
        <v>3420</v>
      </c>
      <c r="I110" s="271">
        <v>0.96157999999999999</v>
      </c>
      <c r="J110" s="272">
        <v>89017</v>
      </c>
      <c r="K110" s="272">
        <v>436535</v>
      </c>
      <c r="L110" s="272">
        <v>2495959</v>
      </c>
      <c r="M110" s="273">
        <v>28.04</v>
      </c>
      <c r="N110" s="272">
        <v>5</v>
      </c>
      <c r="O110" s="274">
        <v>2.5</v>
      </c>
    </row>
    <row r="111" spans="2:15" x14ac:dyDescent="0.2">
      <c r="B111" s="310" t="s">
        <v>43</v>
      </c>
      <c r="C111" s="310" t="s">
        <v>3</v>
      </c>
      <c r="D111" s="311" t="s">
        <v>80</v>
      </c>
      <c r="E111" s="270" t="str">
        <f t="shared" si="4"/>
        <v>RRTotal55-59</v>
      </c>
      <c r="F111" s="271">
        <v>1.133E-2</v>
      </c>
      <c r="G111" s="271">
        <v>5.5079999999999997E-2</v>
      </c>
      <c r="H111" s="272">
        <v>4715</v>
      </c>
      <c r="I111" s="271">
        <v>0.94491999999999998</v>
      </c>
      <c r="J111" s="272">
        <v>85597</v>
      </c>
      <c r="K111" s="272">
        <v>416198</v>
      </c>
      <c r="L111" s="272">
        <v>2059424</v>
      </c>
      <c r="M111" s="273">
        <v>24.06</v>
      </c>
      <c r="N111" s="272">
        <v>5</v>
      </c>
      <c r="O111" s="274">
        <v>2.5</v>
      </c>
    </row>
    <row r="112" spans="2:15" x14ac:dyDescent="0.2">
      <c r="B112" s="310" t="s">
        <v>43</v>
      </c>
      <c r="C112" s="310" t="s">
        <v>3</v>
      </c>
      <c r="D112" s="311" t="s">
        <v>81</v>
      </c>
      <c r="E112" s="270" t="str">
        <f t="shared" si="4"/>
        <v>RRTotal60-64</v>
      </c>
      <c r="F112" s="271">
        <v>1.5299999999999999E-2</v>
      </c>
      <c r="G112" s="271">
        <v>7.3690000000000005E-2</v>
      </c>
      <c r="H112" s="272">
        <v>5960</v>
      </c>
      <c r="I112" s="271">
        <v>0.92630999999999997</v>
      </c>
      <c r="J112" s="272">
        <v>80882</v>
      </c>
      <c r="K112" s="272">
        <v>389509</v>
      </c>
      <c r="L112" s="272">
        <v>1643226</v>
      </c>
      <c r="M112" s="273">
        <v>20.32</v>
      </c>
      <c r="N112" s="272">
        <v>5</v>
      </c>
      <c r="O112" s="274">
        <v>2.5</v>
      </c>
    </row>
    <row r="113" spans="2:15" x14ac:dyDescent="0.2">
      <c r="B113" s="310" t="s">
        <v>43</v>
      </c>
      <c r="C113" s="310" t="s">
        <v>3</v>
      </c>
      <c r="D113" s="311" t="s">
        <v>82</v>
      </c>
      <c r="E113" s="270" t="str">
        <f t="shared" si="4"/>
        <v>RRTotal65-69</v>
      </c>
      <c r="F113" s="271">
        <v>2.324E-2</v>
      </c>
      <c r="G113" s="271">
        <v>0.10982</v>
      </c>
      <c r="H113" s="272">
        <v>8228</v>
      </c>
      <c r="I113" s="271">
        <v>0.89017999999999997</v>
      </c>
      <c r="J113" s="272">
        <v>74922</v>
      </c>
      <c r="K113" s="272">
        <v>354038</v>
      </c>
      <c r="L113" s="272">
        <v>1253717</v>
      </c>
      <c r="M113" s="273">
        <v>16.73</v>
      </c>
      <c r="N113" s="272">
        <v>5</v>
      </c>
      <c r="O113" s="274">
        <v>2.5</v>
      </c>
    </row>
    <row r="114" spans="2:15" x14ac:dyDescent="0.2">
      <c r="B114" s="310" t="s">
        <v>43</v>
      </c>
      <c r="C114" s="310" t="s">
        <v>3</v>
      </c>
      <c r="D114" s="311" t="s">
        <v>19</v>
      </c>
      <c r="E114" s="270" t="str">
        <f t="shared" si="4"/>
        <v>RRTotal70-74</v>
      </c>
      <c r="F114" s="271">
        <v>3.6240000000000001E-2</v>
      </c>
      <c r="G114" s="271">
        <v>0.16616</v>
      </c>
      <c r="H114" s="272">
        <v>11082</v>
      </c>
      <c r="I114" s="271">
        <v>0.83384000000000003</v>
      </c>
      <c r="J114" s="272">
        <v>66694</v>
      </c>
      <c r="K114" s="272">
        <v>305764</v>
      </c>
      <c r="L114" s="272">
        <v>899679</v>
      </c>
      <c r="M114" s="273">
        <v>13.49</v>
      </c>
      <c r="N114" s="272">
        <v>5</v>
      </c>
      <c r="O114" s="274">
        <v>2.5</v>
      </c>
    </row>
    <row r="115" spans="2:15" x14ac:dyDescent="0.2">
      <c r="B115" s="310" t="s">
        <v>43</v>
      </c>
      <c r="C115" s="310" t="s">
        <v>3</v>
      </c>
      <c r="D115" s="311" t="s">
        <v>20</v>
      </c>
      <c r="E115" s="270" t="str">
        <f t="shared" si="4"/>
        <v>RRTotal75-79</v>
      </c>
      <c r="F115" s="271">
        <v>5.092E-2</v>
      </c>
      <c r="G115" s="271">
        <v>0.22584000000000001</v>
      </c>
      <c r="H115" s="272">
        <v>12559</v>
      </c>
      <c r="I115" s="271">
        <v>0.77415999999999996</v>
      </c>
      <c r="J115" s="272">
        <v>55612</v>
      </c>
      <c r="K115" s="272">
        <v>246662</v>
      </c>
      <c r="L115" s="272">
        <v>593915</v>
      </c>
      <c r="M115" s="273">
        <v>10.68</v>
      </c>
      <c r="N115" s="272">
        <v>5</v>
      </c>
      <c r="O115" s="274">
        <v>2.5</v>
      </c>
    </row>
    <row r="116" spans="2:15" x14ac:dyDescent="0.2">
      <c r="B116" s="310" t="s">
        <v>43</v>
      </c>
      <c r="C116" s="310" t="s">
        <v>3</v>
      </c>
      <c r="D116" s="311" t="s">
        <v>21</v>
      </c>
      <c r="E116" s="270" t="str">
        <f t="shared" si="4"/>
        <v>RRTotal80-84</v>
      </c>
      <c r="F116" s="271">
        <v>8.702E-2</v>
      </c>
      <c r="G116" s="271">
        <v>0.35735</v>
      </c>
      <c r="H116" s="272">
        <v>15385</v>
      </c>
      <c r="I116" s="271">
        <v>0.64265000000000005</v>
      </c>
      <c r="J116" s="272">
        <v>43053</v>
      </c>
      <c r="K116" s="272">
        <v>176802</v>
      </c>
      <c r="L116" s="272">
        <v>347253</v>
      </c>
      <c r="M116" s="273">
        <v>8.07</v>
      </c>
      <c r="N116" s="272">
        <v>5</v>
      </c>
      <c r="O116" s="274">
        <v>2.5</v>
      </c>
    </row>
    <row r="117" spans="2:15" x14ac:dyDescent="0.2">
      <c r="B117" s="310" t="s">
        <v>43</v>
      </c>
      <c r="C117" s="310" t="s">
        <v>3</v>
      </c>
      <c r="D117" s="311" t="s">
        <v>22</v>
      </c>
      <c r="E117" s="270" t="str">
        <f t="shared" si="4"/>
        <v>RRTotal85-89</v>
      </c>
      <c r="F117" s="271">
        <v>0.1222</v>
      </c>
      <c r="G117" s="271">
        <v>0.46800999999999998</v>
      </c>
      <c r="H117" s="272">
        <v>12949</v>
      </c>
      <c r="I117" s="271">
        <v>0.53198999999999996</v>
      </c>
      <c r="J117" s="272">
        <v>27668</v>
      </c>
      <c r="K117" s="272">
        <v>105967</v>
      </c>
      <c r="L117" s="272">
        <v>170452</v>
      </c>
      <c r="M117" s="273">
        <v>6.16</v>
      </c>
      <c r="N117" s="272">
        <v>5</v>
      </c>
      <c r="O117" s="274">
        <v>2.5</v>
      </c>
    </row>
    <row r="118" spans="2:15" x14ac:dyDescent="0.2">
      <c r="B118" s="310" t="s">
        <v>43</v>
      </c>
      <c r="C118" s="310" t="s">
        <v>3</v>
      </c>
      <c r="D118" s="311" t="s">
        <v>5</v>
      </c>
      <c r="E118" s="270" t="str">
        <f t="shared" si="4"/>
        <v>RRTotal90+</v>
      </c>
      <c r="F118" s="271">
        <v>0.22825999999999999</v>
      </c>
      <c r="G118" s="271">
        <v>1</v>
      </c>
      <c r="H118" s="272">
        <v>14719</v>
      </c>
      <c r="I118" s="271">
        <v>0</v>
      </c>
      <c r="J118" s="272">
        <v>14719</v>
      </c>
      <c r="K118" s="272">
        <v>64484</v>
      </c>
      <c r="L118" s="272">
        <v>64484</v>
      </c>
      <c r="M118" s="273">
        <v>4.38</v>
      </c>
      <c r="N118" s="273" t="s">
        <v>92</v>
      </c>
      <c r="O118" s="274">
        <v>4.38</v>
      </c>
    </row>
    <row r="119" spans="2:15" x14ac:dyDescent="0.2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</row>
    <row r="120" spans="2:15" ht="16" customHeight="1" x14ac:dyDescent="0.2">
      <c r="B120" s="344" t="s">
        <v>1</v>
      </c>
      <c r="C120" s="344" t="s">
        <v>0</v>
      </c>
      <c r="D120" s="344" t="s">
        <v>2</v>
      </c>
      <c r="E120" s="344" t="s">
        <v>49</v>
      </c>
      <c r="F120" s="346" t="s">
        <v>83</v>
      </c>
      <c r="G120" s="346" t="s">
        <v>84</v>
      </c>
      <c r="H120" s="346" t="s">
        <v>85</v>
      </c>
      <c r="I120" s="346" t="s">
        <v>86</v>
      </c>
      <c r="J120" s="344" t="s">
        <v>87</v>
      </c>
      <c r="K120" s="346" t="s">
        <v>88</v>
      </c>
      <c r="L120" s="344" t="s">
        <v>89</v>
      </c>
      <c r="M120" s="344" t="s">
        <v>90</v>
      </c>
      <c r="N120" s="344" t="s">
        <v>6</v>
      </c>
      <c r="O120" s="346" t="s">
        <v>91</v>
      </c>
    </row>
    <row r="121" spans="2:15" ht="16" customHeight="1" x14ac:dyDescent="0.2">
      <c r="B121" s="345"/>
      <c r="C121" s="345"/>
      <c r="D121" s="345"/>
      <c r="E121" s="345"/>
      <c r="F121" s="347"/>
      <c r="G121" s="347"/>
      <c r="H121" s="347"/>
      <c r="I121" s="347"/>
      <c r="J121" s="345"/>
      <c r="K121" s="347"/>
      <c r="L121" s="345"/>
      <c r="M121" s="345"/>
      <c r="N121" s="345"/>
      <c r="O121" s="347"/>
    </row>
    <row r="122" spans="2:15" x14ac:dyDescent="0.2">
      <c r="B122" s="310" t="s">
        <v>44</v>
      </c>
      <c r="C122" s="310" t="s">
        <v>3</v>
      </c>
      <c r="D122" s="311">
        <v>0</v>
      </c>
      <c r="E122" s="270" t="str">
        <f>_xlfn.CONCAT(B122,C122,D122)</f>
        <v>PATotal0</v>
      </c>
      <c r="F122" s="271">
        <v>1.4970000000000001E-2</v>
      </c>
      <c r="G122" s="271">
        <v>1.477E-2</v>
      </c>
      <c r="H122" s="272">
        <v>1477</v>
      </c>
      <c r="I122" s="271">
        <v>0.98523000000000005</v>
      </c>
      <c r="J122" s="272">
        <v>100000</v>
      </c>
      <c r="K122" s="272">
        <v>98662</v>
      </c>
      <c r="L122" s="272">
        <v>7283253</v>
      </c>
      <c r="M122" s="273">
        <v>72.83</v>
      </c>
      <c r="N122" s="272">
        <v>1</v>
      </c>
      <c r="O122" s="274">
        <v>0.09</v>
      </c>
    </row>
    <row r="123" spans="2:15" x14ac:dyDescent="0.2">
      <c r="B123" s="310" t="s">
        <v>44</v>
      </c>
      <c r="C123" s="310" t="s">
        <v>3</v>
      </c>
      <c r="D123" s="312" t="s">
        <v>18</v>
      </c>
      <c r="E123" s="270" t="str">
        <f t="shared" ref="E123:E141" si="5">_xlfn.CONCAT(B123,C123,D123)</f>
        <v>PATotal1-4</v>
      </c>
      <c r="F123" s="271">
        <v>6.8999999999999997E-4</v>
      </c>
      <c r="G123" s="271">
        <v>2.7499999999999998E-3</v>
      </c>
      <c r="H123" s="272">
        <v>271</v>
      </c>
      <c r="I123" s="271">
        <v>0.99724999999999997</v>
      </c>
      <c r="J123" s="272">
        <v>98523</v>
      </c>
      <c r="K123" s="272">
        <v>393416</v>
      </c>
      <c r="L123" s="272">
        <v>7184591</v>
      </c>
      <c r="M123" s="273">
        <v>72.92</v>
      </c>
      <c r="N123" s="272">
        <v>4</v>
      </c>
      <c r="O123" s="274">
        <v>1.5</v>
      </c>
    </row>
    <row r="124" spans="2:15" x14ac:dyDescent="0.2">
      <c r="B124" s="310" t="s">
        <v>44</v>
      </c>
      <c r="C124" s="310" t="s">
        <v>3</v>
      </c>
      <c r="D124" s="312" t="s">
        <v>70</v>
      </c>
      <c r="E124" s="270" t="str">
        <f t="shared" si="5"/>
        <v>PATotal5-9</v>
      </c>
      <c r="F124" s="271">
        <v>4.2000000000000002E-4</v>
      </c>
      <c r="G124" s="271">
        <v>2.1099999999999999E-3</v>
      </c>
      <c r="H124" s="272">
        <v>208</v>
      </c>
      <c r="I124" s="271">
        <v>0.99789000000000005</v>
      </c>
      <c r="J124" s="272">
        <v>98252</v>
      </c>
      <c r="K124" s="272">
        <v>490743</v>
      </c>
      <c r="L124" s="272">
        <v>6791175</v>
      </c>
      <c r="M124" s="273">
        <v>69.12</v>
      </c>
      <c r="N124" s="272">
        <v>5</v>
      </c>
      <c r="O124" s="274">
        <v>2.5</v>
      </c>
    </row>
    <row r="125" spans="2:15" x14ac:dyDescent="0.2">
      <c r="B125" s="310" t="s">
        <v>44</v>
      </c>
      <c r="C125" s="310" t="s">
        <v>3</v>
      </c>
      <c r="D125" s="312" t="s">
        <v>71</v>
      </c>
      <c r="E125" s="270" t="str">
        <f t="shared" si="5"/>
        <v>PATotal10-14</v>
      </c>
      <c r="F125" s="271">
        <v>4.0999999999999999E-4</v>
      </c>
      <c r="G125" s="271">
        <v>2.0300000000000001E-3</v>
      </c>
      <c r="H125" s="272">
        <v>199</v>
      </c>
      <c r="I125" s="271">
        <v>0.99797000000000002</v>
      </c>
      <c r="J125" s="272">
        <v>98045</v>
      </c>
      <c r="K125" s="272">
        <v>489726</v>
      </c>
      <c r="L125" s="272">
        <v>6300432</v>
      </c>
      <c r="M125" s="273">
        <v>64.260000000000005</v>
      </c>
      <c r="N125" s="272">
        <v>5</v>
      </c>
      <c r="O125" s="274">
        <v>2.5</v>
      </c>
    </row>
    <row r="126" spans="2:15" x14ac:dyDescent="0.2">
      <c r="B126" s="310" t="s">
        <v>44</v>
      </c>
      <c r="C126" s="310" t="s">
        <v>3</v>
      </c>
      <c r="D126" s="311" t="s">
        <v>72</v>
      </c>
      <c r="E126" s="270" t="str">
        <f t="shared" si="5"/>
        <v>PATotal15-19</v>
      </c>
      <c r="F126" s="271">
        <v>1.5399999999999999E-3</v>
      </c>
      <c r="G126" s="271">
        <v>7.6899999999999998E-3</v>
      </c>
      <c r="H126" s="272">
        <v>752</v>
      </c>
      <c r="I126" s="271">
        <v>0.99231000000000003</v>
      </c>
      <c r="J126" s="272">
        <v>97846</v>
      </c>
      <c r="K126" s="272">
        <v>487347</v>
      </c>
      <c r="L126" s="272">
        <v>5810706</v>
      </c>
      <c r="M126" s="273">
        <v>59.39</v>
      </c>
      <c r="N126" s="272">
        <v>5</v>
      </c>
      <c r="O126" s="274">
        <v>2.5</v>
      </c>
    </row>
    <row r="127" spans="2:15" x14ac:dyDescent="0.2">
      <c r="B127" s="310" t="s">
        <v>44</v>
      </c>
      <c r="C127" s="310" t="s">
        <v>3</v>
      </c>
      <c r="D127" s="311" t="s">
        <v>73</v>
      </c>
      <c r="E127" s="270" t="str">
        <f t="shared" si="5"/>
        <v>PATotal20-24</v>
      </c>
      <c r="F127" s="271">
        <v>2.3400000000000001E-3</v>
      </c>
      <c r="G127" s="271">
        <v>1.1639999999999999E-2</v>
      </c>
      <c r="H127" s="272">
        <v>1130</v>
      </c>
      <c r="I127" s="271">
        <v>0.98836000000000002</v>
      </c>
      <c r="J127" s="272">
        <v>97093</v>
      </c>
      <c r="K127" s="272">
        <v>482642</v>
      </c>
      <c r="L127" s="272">
        <v>5323359</v>
      </c>
      <c r="M127" s="273">
        <v>54.83</v>
      </c>
      <c r="N127" s="272">
        <v>5</v>
      </c>
      <c r="O127" s="274">
        <v>2.5</v>
      </c>
    </row>
    <row r="128" spans="2:15" x14ac:dyDescent="0.2">
      <c r="B128" s="310" t="s">
        <v>44</v>
      </c>
      <c r="C128" s="310" t="s">
        <v>3</v>
      </c>
      <c r="D128" s="311" t="s">
        <v>74</v>
      </c>
      <c r="E128" s="270" t="str">
        <f t="shared" si="5"/>
        <v>PATotal25-29</v>
      </c>
      <c r="F128" s="271">
        <v>2.4099999999999998E-3</v>
      </c>
      <c r="G128" s="271">
        <v>1.1990000000000001E-2</v>
      </c>
      <c r="H128" s="272">
        <v>1151</v>
      </c>
      <c r="I128" s="271">
        <v>0.98801000000000005</v>
      </c>
      <c r="J128" s="272">
        <v>95963</v>
      </c>
      <c r="K128" s="272">
        <v>476941</v>
      </c>
      <c r="L128" s="272">
        <v>4840717</v>
      </c>
      <c r="M128" s="273">
        <v>50.44</v>
      </c>
      <c r="N128" s="272">
        <v>5</v>
      </c>
      <c r="O128" s="274">
        <v>2.5</v>
      </c>
    </row>
    <row r="129" spans="2:15" x14ac:dyDescent="0.2">
      <c r="B129" s="310" t="s">
        <v>44</v>
      </c>
      <c r="C129" s="310" t="s">
        <v>3</v>
      </c>
      <c r="D129" s="311" t="s">
        <v>75</v>
      </c>
      <c r="E129" s="270" t="str">
        <f t="shared" si="5"/>
        <v>PATotal30-34</v>
      </c>
      <c r="F129" s="271">
        <v>2.63E-3</v>
      </c>
      <c r="G129" s="271">
        <v>1.306E-2</v>
      </c>
      <c r="H129" s="272">
        <v>1238</v>
      </c>
      <c r="I129" s="271">
        <v>0.98694000000000004</v>
      </c>
      <c r="J129" s="272">
        <v>94813</v>
      </c>
      <c r="K129" s="272">
        <v>470968</v>
      </c>
      <c r="L129" s="272">
        <v>4363777</v>
      </c>
      <c r="M129" s="273">
        <v>46.03</v>
      </c>
      <c r="N129" s="272">
        <v>5</v>
      </c>
      <c r="O129" s="274">
        <v>2.5</v>
      </c>
    </row>
    <row r="130" spans="2:15" x14ac:dyDescent="0.2">
      <c r="B130" s="310" t="s">
        <v>44</v>
      </c>
      <c r="C130" s="310" t="s">
        <v>3</v>
      </c>
      <c r="D130" s="311" t="s">
        <v>76</v>
      </c>
      <c r="E130" s="270" t="str">
        <f t="shared" si="5"/>
        <v>PATotal35-39</v>
      </c>
      <c r="F130" s="271">
        <v>2.8999999999999998E-3</v>
      </c>
      <c r="G130" s="271">
        <v>1.439E-2</v>
      </c>
      <c r="H130" s="272">
        <v>1347</v>
      </c>
      <c r="I130" s="271">
        <v>0.98560999999999999</v>
      </c>
      <c r="J130" s="272">
        <v>93574</v>
      </c>
      <c r="K130" s="272">
        <v>464504</v>
      </c>
      <c r="L130" s="272">
        <v>3892809</v>
      </c>
      <c r="M130" s="273">
        <v>41.6</v>
      </c>
      <c r="N130" s="272">
        <v>5</v>
      </c>
      <c r="O130" s="274">
        <v>2.5</v>
      </c>
    </row>
    <row r="131" spans="2:15" x14ac:dyDescent="0.2">
      <c r="B131" s="310" t="s">
        <v>44</v>
      </c>
      <c r="C131" s="310" t="s">
        <v>3</v>
      </c>
      <c r="D131" s="311" t="s">
        <v>77</v>
      </c>
      <c r="E131" s="270" t="str">
        <f t="shared" si="5"/>
        <v>PATotal40-44</v>
      </c>
      <c r="F131" s="271">
        <v>3.6099999999999999E-3</v>
      </c>
      <c r="G131" s="271">
        <v>1.7909999999999999E-2</v>
      </c>
      <c r="H131" s="272">
        <v>1652</v>
      </c>
      <c r="I131" s="271">
        <v>0.98209000000000002</v>
      </c>
      <c r="J131" s="272">
        <v>92227</v>
      </c>
      <c r="K131" s="272">
        <v>457008</v>
      </c>
      <c r="L131" s="272">
        <v>3428304</v>
      </c>
      <c r="M131" s="273">
        <v>37.17</v>
      </c>
      <c r="N131" s="272">
        <v>5</v>
      </c>
      <c r="O131" s="274">
        <v>2.5</v>
      </c>
    </row>
    <row r="132" spans="2:15" x14ac:dyDescent="0.2">
      <c r="B132" s="310" t="s">
        <v>44</v>
      </c>
      <c r="C132" s="310" t="s">
        <v>3</v>
      </c>
      <c r="D132" s="311" t="s">
        <v>78</v>
      </c>
      <c r="E132" s="270" t="str">
        <f t="shared" si="5"/>
        <v>PATotal45-49</v>
      </c>
      <c r="F132" s="271">
        <v>5.2700000000000004E-3</v>
      </c>
      <c r="G132" s="271">
        <v>2.598E-2</v>
      </c>
      <c r="H132" s="272">
        <v>2353</v>
      </c>
      <c r="I132" s="271">
        <v>0.97402</v>
      </c>
      <c r="J132" s="272">
        <v>90576</v>
      </c>
      <c r="K132" s="272">
        <v>446995</v>
      </c>
      <c r="L132" s="272">
        <v>2971297</v>
      </c>
      <c r="M132" s="273">
        <v>32.799999999999997</v>
      </c>
      <c r="N132" s="272">
        <v>5</v>
      </c>
      <c r="O132" s="274">
        <v>2.5</v>
      </c>
    </row>
    <row r="133" spans="2:15" x14ac:dyDescent="0.2">
      <c r="B133" s="310" t="s">
        <v>44</v>
      </c>
      <c r="C133" s="310" t="s">
        <v>3</v>
      </c>
      <c r="D133" s="311" t="s">
        <v>79</v>
      </c>
      <c r="E133" s="270" t="str">
        <f t="shared" si="5"/>
        <v>PATotal50-54</v>
      </c>
      <c r="F133" s="271">
        <v>7.4999999999999997E-3</v>
      </c>
      <c r="G133" s="271">
        <v>3.6819999999999999E-2</v>
      </c>
      <c r="H133" s="272">
        <v>3249</v>
      </c>
      <c r="I133" s="271">
        <v>0.96318000000000004</v>
      </c>
      <c r="J133" s="272">
        <v>88222</v>
      </c>
      <c r="K133" s="272">
        <v>432990</v>
      </c>
      <c r="L133" s="272">
        <v>2524301</v>
      </c>
      <c r="M133" s="273">
        <v>28.61</v>
      </c>
      <c r="N133" s="272">
        <v>5</v>
      </c>
      <c r="O133" s="274">
        <v>2.5</v>
      </c>
    </row>
    <row r="134" spans="2:15" x14ac:dyDescent="0.2">
      <c r="B134" s="310" t="s">
        <v>44</v>
      </c>
      <c r="C134" s="310" t="s">
        <v>3</v>
      </c>
      <c r="D134" s="311" t="s">
        <v>80</v>
      </c>
      <c r="E134" s="270" t="str">
        <f t="shared" si="5"/>
        <v>PATotal55-59</v>
      </c>
      <c r="F134" s="271">
        <v>1.0279999999999999E-2</v>
      </c>
      <c r="G134" s="271">
        <v>5.0130000000000001E-2</v>
      </c>
      <c r="H134" s="272">
        <v>4259</v>
      </c>
      <c r="I134" s="271">
        <v>0.94986999999999999</v>
      </c>
      <c r="J134" s="272">
        <v>84974</v>
      </c>
      <c r="K134" s="272">
        <v>414220</v>
      </c>
      <c r="L134" s="272">
        <v>2091311</v>
      </c>
      <c r="M134" s="273">
        <v>24.61</v>
      </c>
      <c r="N134" s="272">
        <v>5</v>
      </c>
      <c r="O134" s="274">
        <v>2.5</v>
      </c>
    </row>
    <row r="135" spans="2:15" x14ac:dyDescent="0.2">
      <c r="B135" s="310" t="s">
        <v>44</v>
      </c>
      <c r="C135" s="310" t="s">
        <v>3</v>
      </c>
      <c r="D135" s="311" t="s">
        <v>81</v>
      </c>
      <c r="E135" s="270" t="str">
        <f t="shared" si="5"/>
        <v>PATotal60-64</v>
      </c>
      <c r="F135" s="271">
        <v>1.528E-2</v>
      </c>
      <c r="G135" s="271">
        <v>7.3580000000000007E-2</v>
      </c>
      <c r="H135" s="272">
        <v>5939</v>
      </c>
      <c r="I135" s="271">
        <v>0.92642000000000002</v>
      </c>
      <c r="J135" s="272">
        <v>80714</v>
      </c>
      <c r="K135" s="272">
        <v>388724</v>
      </c>
      <c r="L135" s="272">
        <v>1677091</v>
      </c>
      <c r="M135" s="273">
        <v>20.78</v>
      </c>
      <c r="N135" s="272">
        <v>5</v>
      </c>
      <c r="O135" s="274">
        <v>2.5</v>
      </c>
    </row>
    <row r="136" spans="2:15" x14ac:dyDescent="0.2">
      <c r="B136" s="310" t="s">
        <v>44</v>
      </c>
      <c r="C136" s="310" t="s">
        <v>3</v>
      </c>
      <c r="D136" s="311" t="s">
        <v>82</v>
      </c>
      <c r="E136" s="270" t="str">
        <f t="shared" si="5"/>
        <v>PATotal65-69</v>
      </c>
      <c r="F136" s="271">
        <v>2.1579999999999998E-2</v>
      </c>
      <c r="G136" s="271">
        <v>0.10238</v>
      </c>
      <c r="H136" s="272">
        <v>7655</v>
      </c>
      <c r="I136" s="271">
        <v>0.89761999999999997</v>
      </c>
      <c r="J136" s="272">
        <v>74775</v>
      </c>
      <c r="K136" s="272">
        <v>354737</v>
      </c>
      <c r="L136" s="272">
        <v>1288367</v>
      </c>
      <c r="M136" s="273">
        <v>17.23</v>
      </c>
      <c r="N136" s="272">
        <v>5</v>
      </c>
      <c r="O136" s="274">
        <v>2.5</v>
      </c>
    </row>
    <row r="137" spans="2:15" x14ac:dyDescent="0.2">
      <c r="B137" s="310" t="s">
        <v>44</v>
      </c>
      <c r="C137" s="310" t="s">
        <v>3</v>
      </c>
      <c r="D137" s="311" t="s">
        <v>19</v>
      </c>
      <c r="E137" s="270" t="str">
        <f t="shared" si="5"/>
        <v>PATotal70-74</v>
      </c>
      <c r="F137" s="271">
        <v>3.5340000000000003E-2</v>
      </c>
      <c r="G137" s="271">
        <v>0.16236</v>
      </c>
      <c r="H137" s="272">
        <v>10898</v>
      </c>
      <c r="I137" s="271">
        <v>0.83764000000000005</v>
      </c>
      <c r="J137" s="272">
        <v>67120</v>
      </c>
      <c r="K137" s="272">
        <v>308354</v>
      </c>
      <c r="L137" s="272">
        <v>933630</v>
      </c>
      <c r="M137" s="273">
        <v>13.91</v>
      </c>
      <c r="N137" s="272">
        <v>5</v>
      </c>
      <c r="O137" s="274">
        <v>2.5</v>
      </c>
    </row>
    <row r="138" spans="2:15" x14ac:dyDescent="0.2">
      <c r="B138" s="310" t="s">
        <v>44</v>
      </c>
      <c r="C138" s="310" t="s">
        <v>3</v>
      </c>
      <c r="D138" s="311" t="s">
        <v>20</v>
      </c>
      <c r="E138" s="270" t="str">
        <f t="shared" si="5"/>
        <v>PATotal75-79</v>
      </c>
      <c r="F138" s="271">
        <v>5.2679999999999998E-2</v>
      </c>
      <c r="G138" s="271">
        <v>0.23274</v>
      </c>
      <c r="H138" s="272">
        <v>13085</v>
      </c>
      <c r="I138" s="271">
        <v>0.76726000000000005</v>
      </c>
      <c r="J138" s="272">
        <v>56222</v>
      </c>
      <c r="K138" s="272">
        <v>248397</v>
      </c>
      <c r="L138" s="272">
        <v>625276</v>
      </c>
      <c r="M138" s="273">
        <v>11.12</v>
      </c>
      <c r="N138" s="272">
        <v>5</v>
      </c>
      <c r="O138" s="274">
        <v>2.5</v>
      </c>
    </row>
    <row r="139" spans="2:15" x14ac:dyDescent="0.2">
      <c r="B139" s="310" t="s">
        <v>44</v>
      </c>
      <c r="C139" s="310" t="s">
        <v>3</v>
      </c>
      <c r="D139" s="311" t="s">
        <v>21</v>
      </c>
      <c r="E139" s="270" t="str">
        <f t="shared" si="5"/>
        <v>PATotal80-84</v>
      </c>
      <c r="F139" s="271">
        <v>8.0689999999999998E-2</v>
      </c>
      <c r="G139" s="271">
        <v>0.33571000000000001</v>
      </c>
      <c r="H139" s="272">
        <v>14482</v>
      </c>
      <c r="I139" s="271">
        <v>0.66429000000000005</v>
      </c>
      <c r="J139" s="272">
        <v>43137</v>
      </c>
      <c r="K139" s="272">
        <v>179481</v>
      </c>
      <c r="L139" s="272">
        <v>376879</v>
      </c>
      <c r="M139" s="273">
        <v>8.74</v>
      </c>
      <c r="N139" s="272">
        <v>5</v>
      </c>
      <c r="O139" s="274">
        <v>2.5</v>
      </c>
    </row>
    <row r="140" spans="2:15" x14ac:dyDescent="0.2">
      <c r="B140" s="310" t="s">
        <v>44</v>
      </c>
      <c r="C140" s="310" t="s">
        <v>3</v>
      </c>
      <c r="D140" s="311" t="s">
        <v>22</v>
      </c>
      <c r="E140" s="270" t="str">
        <f t="shared" si="5"/>
        <v>PATotal85-89</v>
      </c>
      <c r="F140" s="271">
        <v>0.11273</v>
      </c>
      <c r="G140" s="271">
        <v>0.43972</v>
      </c>
      <c r="H140" s="272">
        <v>12600</v>
      </c>
      <c r="I140" s="271">
        <v>0.56028</v>
      </c>
      <c r="J140" s="272">
        <v>28655</v>
      </c>
      <c r="K140" s="272">
        <v>111776</v>
      </c>
      <c r="L140" s="272">
        <v>197398</v>
      </c>
      <c r="M140" s="273">
        <v>6.89</v>
      </c>
      <c r="N140" s="272">
        <v>5</v>
      </c>
      <c r="O140" s="274">
        <v>2.5</v>
      </c>
    </row>
    <row r="141" spans="2:15" x14ac:dyDescent="0.2">
      <c r="B141" s="310" t="s">
        <v>44</v>
      </c>
      <c r="C141" s="310" t="s">
        <v>3</v>
      </c>
      <c r="D141" s="311" t="s">
        <v>5</v>
      </c>
      <c r="E141" s="270" t="str">
        <f t="shared" si="5"/>
        <v>PATotal90+</v>
      </c>
      <c r="F141" s="271">
        <v>0.18751000000000001</v>
      </c>
      <c r="G141" s="271">
        <v>1</v>
      </c>
      <c r="H141" s="272">
        <v>16055</v>
      </c>
      <c r="I141" s="271">
        <v>0</v>
      </c>
      <c r="J141" s="272">
        <v>16055</v>
      </c>
      <c r="K141" s="272">
        <v>85622</v>
      </c>
      <c r="L141" s="272">
        <v>85622</v>
      </c>
      <c r="M141" s="273">
        <v>5.33</v>
      </c>
      <c r="N141" s="273" t="s">
        <v>92</v>
      </c>
      <c r="O141" s="274">
        <v>5.33</v>
      </c>
    </row>
    <row r="142" spans="2:15" x14ac:dyDescent="0.2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</row>
    <row r="143" spans="2:15" ht="16" customHeight="1" x14ac:dyDescent="0.2">
      <c r="B143" s="344" t="s">
        <v>1</v>
      </c>
      <c r="C143" s="344" t="s">
        <v>0</v>
      </c>
      <c r="D143" s="344" t="s">
        <v>2</v>
      </c>
      <c r="E143" s="344" t="s">
        <v>49</v>
      </c>
      <c r="F143" s="346" t="s">
        <v>83</v>
      </c>
      <c r="G143" s="346" t="s">
        <v>84</v>
      </c>
      <c r="H143" s="346" t="s">
        <v>85</v>
      </c>
      <c r="I143" s="346" t="s">
        <v>86</v>
      </c>
      <c r="J143" s="344" t="s">
        <v>87</v>
      </c>
      <c r="K143" s="346" t="s">
        <v>88</v>
      </c>
      <c r="L143" s="344" t="s">
        <v>89</v>
      </c>
      <c r="M143" s="344" t="s">
        <v>90</v>
      </c>
      <c r="N143" s="344" t="s">
        <v>6</v>
      </c>
      <c r="O143" s="346" t="s">
        <v>91</v>
      </c>
    </row>
    <row r="144" spans="2:15" ht="16" customHeight="1" x14ac:dyDescent="0.2">
      <c r="B144" s="345"/>
      <c r="C144" s="345"/>
      <c r="D144" s="345"/>
      <c r="E144" s="345"/>
      <c r="F144" s="347"/>
      <c r="G144" s="347"/>
      <c r="H144" s="347"/>
      <c r="I144" s="347"/>
      <c r="J144" s="345"/>
      <c r="K144" s="347"/>
      <c r="L144" s="345"/>
      <c r="M144" s="345"/>
      <c r="N144" s="345"/>
      <c r="O144" s="347"/>
    </row>
    <row r="145" spans="2:15" x14ac:dyDescent="0.2">
      <c r="B145" s="310" t="s">
        <v>45</v>
      </c>
      <c r="C145" s="310" t="s">
        <v>3</v>
      </c>
      <c r="D145" s="311">
        <v>0</v>
      </c>
      <c r="E145" s="270" t="str">
        <f>_xlfn.CONCAT(B145,C145,D145)</f>
        <v>APTotal0</v>
      </c>
      <c r="F145" s="271">
        <v>2.2859999999999998E-2</v>
      </c>
      <c r="G145" s="271">
        <v>2.2409999999999999E-2</v>
      </c>
      <c r="H145" s="272">
        <v>2241</v>
      </c>
      <c r="I145" s="271">
        <v>0.97758999999999996</v>
      </c>
      <c r="J145" s="272">
        <v>100000</v>
      </c>
      <c r="K145" s="272">
        <v>98022</v>
      </c>
      <c r="L145" s="272">
        <v>7488043</v>
      </c>
      <c r="M145" s="273">
        <v>74.88</v>
      </c>
      <c r="N145" s="272">
        <v>1</v>
      </c>
      <c r="O145" s="274">
        <v>0.12</v>
      </c>
    </row>
    <row r="146" spans="2:15" x14ac:dyDescent="0.2">
      <c r="B146" s="310" t="s">
        <v>45</v>
      </c>
      <c r="C146" s="310" t="s">
        <v>3</v>
      </c>
      <c r="D146" s="312" t="s">
        <v>18</v>
      </c>
      <c r="E146" s="270" t="str">
        <f t="shared" ref="E146:E164" si="6">_xlfn.CONCAT(B146,C146,D146)</f>
        <v>APTotal1-4</v>
      </c>
      <c r="F146" s="271">
        <v>8.4000000000000003E-4</v>
      </c>
      <c r="G146" s="271">
        <v>3.3300000000000001E-3</v>
      </c>
      <c r="H146" s="272">
        <v>326</v>
      </c>
      <c r="I146" s="271">
        <v>0.99666999999999994</v>
      </c>
      <c r="J146" s="272">
        <v>97759</v>
      </c>
      <c r="K146" s="272">
        <v>390218</v>
      </c>
      <c r="L146" s="272">
        <v>7390021</v>
      </c>
      <c r="M146" s="273">
        <v>75.59</v>
      </c>
      <c r="N146" s="272">
        <v>4</v>
      </c>
      <c r="O146" s="274">
        <v>1.49</v>
      </c>
    </row>
    <row r="147" spans="2:15" x14ac:dyDescent="0.2">
      <c r="B147" s="310" t="s">
        <v>45</v>
      </c>
      <c r="C147" s="310" t="s">
        <v>3</v>
      </c>
      <c r="D147" s="312" t="s">
        <v>70</v>
      </c>
      <c r="E147" s="270" t="str">
        <f t="shared" si="6"/>
        <v>APTotal5-9</v>
      </c>
      <c r="F147" s="271">
        <v>4.0000000000000002E-4</v>
      </c>
      <c r="G147" s="271">
        <v>1.97E-3</v>
      </c>
      <c r="H147" s="272">
        <v>192</v>
      </c>
      <c r="I147" s="271">
        <v>0.99802999999999997</v>
      </c>
      <c r="J147" s="272">
        <v>97433</v>
      </c>
      <c r="K147" s="272">
        <v>486686</v>
      </c>
      <c r="L147" s="272">
        <v>6999803</v>
      </c>
      <c r="M147" s="273">
        <v>71.84</v>
      </c>
      <c r="N147" s="272">
        <v>5</v>
      </c>
      <c r="O147" s="274">
        <v>2.5</v>
      </c>
    </row>
    <row r="148" spans="2:15" x14ac:dyDescent="0.2">
      <c r="B148" s="310" t="s">
        <v>45</v>
      </c>
      <c r="C148" s="310" t="s">
        <v>3</v>
      </c>
      <c r="D148" s="312" t="s">
        <v>71</v>
      </c>
      <c r="E148" s="270" t="str">
        <f t="shared" si="6"/>
        <v>APTotal10-14</v>
      </c>
      <c r="F148" s="271">
        <v>4.4999999999999999E-4</v>
      </c>
      <c r="G148" s="271">
        <v>2.2699999999999999E-3</v>
      </c>
      <c r="H148" s="272">
        <v>221</v>
      </c>
      <c r="I148" s="271">
        <v>0.99773000000000001</v>
      </c>
      <c r="J148" s="272">
        <v>97241</v>
      </c>
      <c r="K148" s="272">
        <v>485653</v>
      </c>
      <c r="L148" s="272">
        <v>6513117</v>
      </c>
      <c r="M148" s="273">
        <v>66.98</v>
      </c>
      <c r="N148" s="272">
        <v>5</v>
      </c>
      <c r="O148" s="274">
        <v>2.5</v>
      </c>
    </row>
    <row r="149" spans="2:15" x14ac:dyDescent="0.2">
      <c r="B149" s="310" t="s">
        <v>45</v>
      </c>
      <c r="C149" s="310" t="s">
        <v>3</v>
      </c>
      <c r="D149" s="311" t="s">
        <v>72</v>
      </c>
      <c r="E149" s="270" t="str">
        <f t="shared" si="6"/>
        <v>APTotal15-19</v>
      </c>
      <c r="F149" s="271">
        <v>1.2700000000000001E-3</v>
      </c>
      <c r="G149" s="271">
        <v>6.3499999999999997E-3</v>
      </c>
      <c r="H149" s="272">
        <v>616</v>
      </c>
      <c r="I149" s="271">
        <v>0.99365000000000003</v>
      </c>
      <c r="J149" s="272">
        <v>97020</v>
      </c>
      <c r="K149" s="272">
        <v>483561</v>
      </c>
      <c r="L149" s="272">
        <v>6027464</v>
      </c>
      <c r="M149" s="273">
        <v>62.13</v>
      </c>
      <c r="N149" s="272">
        <v>5</v>
      </c>
      <c r="O149" s="274">
        <v>2.5</v>
      </c>
    </row>
    <row r="150" spans="2:15" x14ac:dyDescent="0.2">
      <c r="B150" s="310" t="s">
        <v>45</v>
      </c>
      <c r="C150" s="310" t="s">
        <v>3</v>
      </c>
      <c r="D150" s="311" t="s">
        <v>73</v>
      </c>
      <c r="E150" s="270" t="str">
        <f t="shared" si="6"/>
        <v>APTotal20-24</v>
      </c>
      <c r="F150" s="271">
        <v>1.72E-3</v>
      </c>
      <c r="G150" s="271">
        <v>8.5500000000000003E-3</v>
      </c>
      <c r="H150" s="272">
        <v>824</v>
      </c>
      <c r="I150" s="271">
        <v>0.99145000000000005</v>
      </c>
      <c r="J150" s="272">
        <v>96404</v>
      </c>
      <c r="K150" s="272">
        <v>479962</v>
      </c>
      <c r="L150" s="272">
        <v>5543903</v>
      </c>
      <c r="M150" s="273">
        <v>57.51</v>
      </c>
      <c r="N150" s="272">
        <v>5</v>
      </c>
      <c r="O150" s="274">
        <v>2.5</v>
      </c>
    </row>
    <row r="151" spans="2:15" x14ac:dyDescent="0.2">
      <c r="B151" s="310" t="s">
        <v>45</v>
      </c>
      <c r="C151" s="310" t="s">
        <v>3</v>
      </c>
      <c r="D151" s="311" t="s">
        <v>74</v>
      </c>
      <c r="E151" s="270" t="str">
        <f t="shared" si="6"/>
        <v>APTotal25-29</v>
      </c>
      <c r="F151" s="271">
        <v>1.65E-3</v>
      </c>
      <c r="G151" s="271">
        <v>8.2000000000000007E-3</v>
      </c>
      <c r="H151" s="272">
        <v>784</v>
      </c>
      <c r="I151" s="271">
        <v>0.99180000000000001</v>
      </c>
      <c r="J151" s="272">
        <v>95580</v>
      </c>
      <c r="K151" s="272">
        <v>475941</v>
      </c>
      <c r="L151" s="272">
        <v>5063941</v>
      </c>
      <c r="M151" s="273">
        <v>52.98</v>
      </c>
      <c r="N151" s="272">
        <v>5</v>
      </c>
      <c r="O151" s="274">
        <v>2.5</v>
      </c>
    </row>
    <row r="152" spans="2:15" x14ac:dyDescent="0.2">
      <c r="B152" s="310" t="s">
        <v>45</v>
      </c>
      <c r="C152" s="310" t="s">
        <v>3</v>
      </c>
      <c r="D152" s="311" t="s">
        <v>75</v>
      </c>
      <c r="E152" s="270" t="str">
        <f t="shared" si="6"/>
        <v>APTotal30-34</v>
      </c>
      <c r="F152" s="271">
        <v>1.7099999999999999E-3</v>
      </c>
      <c r="G152" s="271">
        <v>8.4899999999999993E-3</v>
      </c>
      <c r="H152" s="272">
        <v>805</v>
      </c>
      <c r="I152" s="271">
        <v>0.99151</v>
      </c>
      <c r="J152" s="272">
        <v>94796</v>
      </c>
      <c r="K152" s="272">
        <v>471968</v>
      </c>
      <c r="L152" s="272">
        <v>4588000</v>
      </c>
      <c r="M152" s="273">
        <v>48.4</v>
      </c>
      <c r="N152" s="272">
        <v>5</v>
      </c>
      <c r="O152" s="274">
        <v>2.5</v>
      </c>
    </row>
    <row r="153" spans="2:15" x14ac:dyDescent="0.2">
      <c r="B153" s="310" t="s">
        <v>45</v>
      </c>
      <c r="C153" s="310" t="s">
        <v>3</v>
      </c>
      <c r="D153" s="311" t="s">
        <v>76</v>
      </c>
      <c r="E153" s="270" t="str">
        <f t="shared" si="6"/>
        <v>APTotal35-39</v>
      </c>
      <c r="F153" s="271">
        <v>2.2100000000000002E-3</v>
      </c>
      <c r="G153" s="271">
        <v>1.1010000000000001E-2</v>
      </c>
      <c r="H153" s="272">
        <v>1035</v>
      </c>
      <c r="I153" s="271">
        <v>0.98899000000000004</v>
      </c>
      <c r="J153" s="272">
        <v>93991</v>
      </c>
      <c r="K153" s="272">
        <v>467369</v>
      </c>
      <c r="L153" s="272">
        <v>4116032</v>
      </c>
      <c r="M153" s="273">
        <v>43.79</v>
      </c>
      <c r="N153" s="272">
        <v>5</v>
      </c>
      <c r="O153" s="274">
        <v>2.5</v>
      </c>
    </row>
    <row r="154" spans="2:15" x14ac:dyDescent="0.2">
      <c r="B154" s="310" t="s">
        <v>45</v>
      </c>
      <c r="C154" s="310" t="s">
        <v>3</v>
      </c>
      <c r="D154" s="311" t="s">
        <v>77</v>
      </c>
      <c r="E154" s="270" t="str">
        <f t="shared" si="6"/>
        <v>APTotal40-44</v>
      </c>
      <c r="F154" s="271">
        <v>2.7200000000000002E-3</v>
      </c>
      <c r="G154" s="271">
        <v>1.3509999999999999E-2</v>
      </c>
      <c r="H154" s="272">
        <v>1256</v>
      </c>
      <c r="I154" s="271">
        <v>0.98648999999999998</v>
      </c>
      <c r="J154" s="272">
        <v>92956</v>
      </c>
      <c r="K154" s="272">
        <v>461642</v>
      </c>
      <c r="L154" s="272">
        <v>3648663</v>
      </c>
      <c r="M154" s="273">
        <v>39.25</v>
      </c>
      <c r="N154" s="272">
        <v>5</v>
      </c>
      <c r="O154" s="274">
        <v>2.5</v>
      </c>
    </row>
    <row r="155" spans="2:15" x14ac:dyDescent="0.2">
      <c r="B155" s="310" t="s">
        <v>45</v>
      </c>
      <c r="C155" s="310" t="s">
        <v>3</v>
      </c>
      <c r="D155" s="311" t="s">
        <v>78</v>
      </c>
      <c r="E155" s="270" t="str">
        <f t="shared" si="6"/>
        <v>APTotal45-49</v>
      </c>
      <c r="F155" s="271">
        <v>3.8300000000000001E-3</v>
      </c>
      <c r="G155" s="271">
        <v>1.8960000000000001E-2</v>
      </c>
      <c r="H155" s="272">
        <v>1739</v>
      </c>
      <c r="I155" s="271">
        <v>0.98104000000000002</v>
      </c>
      <c r="J155" s="272">
        <v>91700</v>
      </c>
      <c r="K155" s="272">
        <v>454155</v>
      </c>
      <c r="L155" s="272">
        <v>3187021</v>
      </c>
      <c r="M155" s="273">
        <v>34.75</v>
      </c>
      <c r="N155" s="272">
        <v>5</v>
      </c>
      <c r="O155" s="274">
        <v>2.5</v>
      </c>
    </row>
    <row r="156" spans="2:15" x14ac:dyDescent="0.2">
      <c r="B156" s="310" t="s">
        <v>45</v>
      </c>
      <c r="C156" s="310" t="s">
        <v>3</v>
      </c>
      <c r="D156" s="311" t="s">
        <v>79</v>
      </c>
      <c r="E156" s="270" t="str">
        <f t="shared" si="6"/>
        <v>APTotal50-54</v>
      </c>
      <c r="F156" s="271">
        <v>6.2199999999999998E-3</v>
      </c>
      <c r="G156" s="271">
        <v>3.0599999999999999E-2</v>
      </c>
      <c r="H156" s="272">
        <v>2753</v>
      </c>
      <c r="I156" s="271">
        <v>0.96940000000000004</v>
      </c>
      <c r="J156" s="272">
        <v>89962</v>
      </c>
      <c r="K156" s="272">
        <v>442925</v>
      </c>
      <c r="L156" s="272">
        <v>2732866</v>
      </c>
      <c r="M156" s="273">
        <v>30.38</v>
      </c>
      <c r="N156" s="272">
        <v>5</v>
      </c>
      <c r="O156" s="274">
        <v>2.5</v>
      </c>
    </row>
    <row r="157" spans="2:15" x14ac:dyDescent="0.2">
      <c r="B157" s="310" t="s">
        <v>45</v>
      </c>
      <c r="C157" s="310" t="s">
        <v>3</v>
      </c>
      <c r="D157" s="311" t="s">
        <v>80</v>
      </c>
      <c r="E157" s="270" t="str">
        <f t="shared" si="6"/>
        <v>APTotal55-59</v>
      </c>
      <c r="F157" s="271">
        <v>7.7099999999999998E-3</v>
      </c>
      <c r="G157" s="271">
        <v>3.7830000000000003E-2</v>
      </c>
      <c r="H157" s="272">
        <v>3299</v>
      </c>
      <c r="I157" s="271">
        <v>0.96216999999999997</v>
      </c>
      <c r="J157" s="272">
        <v>87208</v>
      </c>
      <c r="K157" s="272">
        <v>427795</v>
      </c>
      <c r="L157" s="272">
        <v>2289941</v>
      </c>
      <c r="M157" s="273">
        <v>26.26</v>
      </c>
      <c r="N157" s="272">
        <v>5</v>
      </c>
      <c r="O157" s="274">
        <v>2.5</v>
      </c>
    </row>
    <row r="158" spans="2:15" x14ac:dyDescent="0.2">
      <c r="B158" s="310" t="s">
        <v>45</v>
      </c>
      <c r="C158" s="310" t="s">
        <v>3</v>
      </c>
      <c r="D158" s="311" t="s">
        <v>81</v>
      </c>
      <c r="E158" s="270" t="str">
        <f t="shared" si="6"/>
        <v>APTotal60-64</v>
      </c>
      <c r="F158" s="271">
        <v>1.298E-2</v>
      </c>
      <c r="G158" s="271">
        <v>6.2850000000000003E-2</v>
      </c>
      <c r="H158" s="272">
        <v>5274</v>
      </c>
      <c r="I158" s="271">
        <v>0.93715000000000004</v>
      </c>
      <c r="J158" s="272">
        <v>83910</v>
      </c>
      <c r="K158" s="272">
        <v>406363</v>
      </c>
      <c r="L158" s="272">
        <v>1862146</v>
      </c>
      <c r="M158" s="273">
        <v>22.19</v>
      </c>
      <c r="N158" s="272">
        <v>5</v>
      </c>
      <c r="O158" s="274">
        <v>2.5</v>
      </c>
    </row>
    <row r="159" spans="2:15" x14ac:dyDescent="0.2">
      <c r="B159" s="310" t="s">
        <v>45</v>
      </c>
      <c r="C159" s="310" t="s">
        <v>3</v>
      </c>
      <c r="D159" s="311" t="s">
        <v>82</v>
      </c>
      <c r="E159" s="270" t="str">
        <f t="shared" si="6"/>
        <v>APTotal65-69</v>
      </c>
      <c r="F159" s="271">
        <v>2.0459999999999999E-2</v>
      </c>
      <c r="G159" s="271">
        <v>9.7339999999999996E-2</v>
      </c>
      <c r="H159" s="272">
        <v>7654</v>
      </c>
      <c r="I159" s="271">
        <v>0.90266000000000002</v>
      </c>
      <c r="J159" s="272">
        <v>78636</v>
      </c>
      <c r="K159" s="272">
        <v>374043</v>
      </c>
      <c r="L159" s="272">
        <v>1455783</v>
      </c>
      <c r="M159" s="273">
        <v>18.510000000000002</v>
      </c>
      <c r="N159" s="272">
        <v>5</v>
      </c>
      <c r="O159" s="274">
        <v>2.5</v>
      </c>
    </row>
    <row r="160" spans="2:15" x14ac:dyDescent="0.2">
      <c r="B160" s="310" t="s">
        <v>45</v>
      </c>
      <c r="C160" s="310" t="s">
        <v>3</v>
      </c>
      <c r="D160" s="311" t="s">
        <v>19</v>
      </c>
      <c r="E160" s="270" t="str">
        <f t="shared" si="6"/>
        <v>APTotal70-74</v>
      </c>
      <c r="F160" s="271">
        <v>3.3160000000000002E-2</v>
      </c>
      <c r="G160" s="271">
        <v>0.15310000000000001</v>
      </c>
      <c r="H160" s="272">
        <v>10867</v>
      </c>
      <c r="I160" s="271">
        <v>0.84689999999999999</v>
      </c>
      <c r="J160" s="272">
        <v>70981</v>
      </c>
      <c r="K160" s="272">
        <v>327739</v>
      </c>
      <c r="L160" s="272">
        <v>1081740</v>
      </c>
      <c r="M160" s="273">
        <v>15.24</v>
      </c>
      <c r="N160" s="272">
        <v>5</v>
      </c>
      <c r="O160" s="274">
        <v>2.5</v>
      </c>
    </row>
    <row r="161" spans="2:15" x14ac:dyDescent="0.2">
      <c r="B161" s="310" t="s">
        <v>45</v>
      </c>
      <c r="C161" s="310" t="s">
        <v>3</v>
      </c>
      <c r="D161" s="311" t="s">
        <v>20</v>
      </c>
      <c r="E161" s="270" t="str">
        <f t="shared" si="6"/>
        <v>APTotal75-79</v>
      </c>
      <c r="F161" s="271">
        <v>4.3990000000000001E-2</v>
      </c>
      <c r="G161" s="271">
        <v>0.19816</v>
      </c>
      <c r="H161" s="272">
        <v>11912</v>
      </c>
      <c r="I161" s="271">
        <v>0.80184</v>
      </c>
      <c r="J161" s="272">
        <v>60114</v>
      </c>
      <c r="K161" s="272">
        <v>270790</v>
      </c>
      <c r="L161" s="272">
        <v>754001</v>
      </c>
      <c r="M161" s="273">
        <v>12.54</v>
      </c>
      <c r="N161" s="272">
        <v>5</v>
      </c>
      <c r="O161" s="274">
        <v>2.5</v>
      </c>
    </row>
    <row r="162" spans="2:15" x14ac:dyDescent="0.2">
      <c r="B162" s="310" t="s">
        <v>45</v>
      </c>
      <c r="C162" s="310" t="s">
        <v>3</v>
      </c>
      <c r="D162" s="311" t="s">
        <v>21</v>
      </c>
      <c r="E162" s="270" t="str">
        <f t="shared" si="6"/>
        <v>APTotal80-84</v>
      </c>
      <c r="F162" s="271">
        <v>6.7930000000000004E-2</v>
      </c>
      <c r="G162" s="271">
        <v>0.29033999999999999</v>
      </c>
      <c r="H162" s="272">
        <v>13995</v>
      </c>
      <c r="I162" s="271">
        <v>0.70965999999999996</v>
      </c>
      <c r="J162" s="272">
        <v>48202</v>
      </c>
      <c r="K162" s="272">
        <v>206022</v>
      </c>
      <c r="L162" s="272">
        <v>483211</v>
      </c>
      <c r="M162" s="273">
        <v>10.02</v>
      </c>
      <c r="N162" s="272">
        <v>5</v>
      </c>
      <c r="O162" s="274">
        <v>2.5</v>
      </c>
    </row>
    <row r="163" spans="2:15" x14ac:dyDescent="0.2">
      <c r="B163" s="310" t="s">
        <v>45</v>
      </c>
      <c r="C163" s="310" t="s">
        <v>3</v>
      </c>
      <c r="D163" s="311" t="s">
        <v>22</v>
      </c>
      <c r="E163" s="270" t="str">
        <f t="shared" si="6"/>
        <v>APTotal85-89</v>
      </c>
      <c r="F163" s="271">
        <v>9.8919999999999994E-2</v>
      </c>
      <c r="G163" s="271">
        <v>0.39655000000000001</v>
      </c>
      <c r="H163" s="272">
        <v>13565</v>
      </c>
      <c r="I163" s="271">
        <v>0.60345000000000004</v>
      </c>
      <c r="J163" s="272">
        <v>34207</v>
      </c>
      <c r="K163" s="272">
        <v>137123</v>
      </c>
      <c r="L163" s="272">
        <v>277188</v>
      </c>
      <c r="M163" s="273">
        <v>8.1</v>
      </c>
      <c r="N163" s="272">
        <v>5</v>
      </c>
      <c r="O163" s="274">
        <v>2.5</v>
      </c>
    </row>
    <row r="164" spans="2:15" x14ac:dyDescent="0.2">
      <c r="B164" s="310" t="s">
        <v>45</v>
      </c>
      <c r="C164" s="310" t="s">
        <v>3</v>
      </c>
      <c r="D164" s="311" t="s">
        <v>5</v>
      </c>
      <c r="E164" s="270" t="str">
        <f t="shared" si="6"/>
        <v>APTotal90+</v>
      </c>
      <c r="F164" s="271">
        <v>0.14738000000000001</v>
      </c>
      <c r="G164" s="271">
        <v>1</v>
      </c>
      <c r="H164" s="272">
        <v>20642</v>
      </c>
      <c r="I164" s="271">
        <v>0</v>
      </c>
      <c r="J164" s="272">
        <v>20642</v>
      </c>
      <c r="K164" s="272">
        <v>140065</v>
      </c>
      <c r="L164" s="272">
        <v>140065</v>
      </c>
      <c r="M164" s="273">
        <v>6.79</v>
      </c>
      <c r="N164" s="273" t="s">
        <v>92</v>
      </c>
      <c r="O164" s="274">
        <v>6.79</v>
      </c>
    </row>
    <row r="165" spans="2:15" x14ac:dyDescent="0.2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</row>
    <row r="166" spans="2:15" ht="16" customHeight="1" x14ac:dyDescent="0.2">
      <c r="B166" s="344" t="s">
        <v>1</v>
      </c>
      <c r="C166" s="344" t="s">
        <v>0</v>
      </c>
      <c r="D166" s="344" t="s">
        <v>2</v>
      </c>
      <c r="E166" s="344" t="s">
        <v>49</v>
      </c>
      <c r="F166" s="346" t="s">
        <v>83</v>
      </c>
      <c r="G166" s="346" t="s">
        <v>84</v>
      </c>
      <c r="H166" s="346" t="s">
        <v>85</v>
      </c>
      <c r="I166" s="346" t="s">
        <v>86</v>
      </c>
      <c r="J166" s="344" t="s">
        <v>87</v>
      </c>
      <c r="K166" s="346" t="s">
        <v>88</v>
      </c>
      <c r="L166" s="344" t="s">
        <v>89</v>
      </c>
      <c r="M166" s="344" t="s">
        <v>90</v>
      </c>
      <c r="N166" s="344" t="s">
        <v>6</v>
      </c>
      <c r="O166" s="346" t="s">
        <v>91</v>
      </c>
    </row>
    <row r="167" spans="2:15" ht="16" customHeight="1" x14ac:dyDescent="0.2">
      <c r="B167" s="345"/>
      <c r="C167" s="345"/>
      <c r="D167" s="345"/>
      <c r="E167" s="345"/>
      <c r="F167" s="347"/>
      <c r="G167" s="347"/>
      <c r="H167" s="347"/>
      <c r="I167" s="347"/>
      <c r="J167" s="345"/>
      <c r="K167" s="347"/>
      <c r="L167" s="345"/>
      <c r="M167" s="345"/>
      <c r="N167" s="345"/>
      <c r="O167" s="347"/>
    </row>
    <row r="168" spans="2:15" x14ac:dyDescent="0.2">
      <c r="B168" s="310" t="s">
        <v>46</v>
      </c>
      <c r="C168" s="310" t="s">
        <v>3</v>
      </c>
      <c r="D168" s="311">
        <v>0</v>
      </c>
      <c r="E168" s="270" t="str">
        <f>_xlfn.CONCAT(B168,C168,D168)</f>
        <v>TOTotal0</v>
      </c>
      <c r="F168" s="271">
        <v>1.4290000000000001E-2</v>
      </c>
      <c r="G168" s="271">
        <v>1.4109999999999999E-2</v>
      </c>
      <c r="H168" s="272">
        <v>1411</v>
      </c>
      <c r="I168" s="271">
        <v>0.98589000000000004</v>
      </c>
      <c r="J168" s="272">
        <v>100000</v>
      </c>
      <c r="K168" s="272">
        <v>98720</v>
      </c>
      <c r="L168" s="272">
        <v>7439139</v>
      </c>
      <c r="M168" s="273">
        <v>74.39</v>
      </c>
      <c r="N168" s="272">
        <v>1</v>
      </c>
      <c r="O168" s="274">
        <v>0.09</v>
      </c>
    </row>
    <row r="169" spans="2:15" x14ac:dyDescent="0.2">
      <c r="B169" s="310" t="s">
        <v>46</v>
      </c>
      <c r="C169" s="310" t="s">
        <v>3</v>
      </c>
      <c r="D169" s="312" t="s">
        <v>18</v>
      </c>
      <c r="E169" s="270" t="str">
        <f t="shared" ref="E169:E187" si="7">_xlfn.CONCAT(B169,C169,D169)</f>
        <v>TOTotal1-4</v>
      </c>
      <c r="F169" s="271">
        <v>7.5000000000000002E-4</v>
      </c>
      <c r="G169" s="271">
        <v>3.0000000000000001E-3</v>
      </c>
      <c r="H169" s="272">
        <v>296</v>
      </c>
      <c r="I169" s="271">
        <v>0.997</v>
      </c>
      <c r="J169" s="272">
        <v>98589</v>
      </c>
      <c r="K169" s="272">
        <v>393618</v>
      </c>
      <c r="L169" s="272">
        <v>7340419</v>
      </c>
      <c r="M169" s="273">
        <v>74.45</v>
      </c>
      <c r="N169" s="272">
        <v>4</v>
      </c>
      <c r="O169" s="274">
        <v>1.5</v>
      </c>
    </row>
    <row r="170" spans="2:15" x14ac:dyDescent="0.2">
      <c r="B170" s="310" t="s">
        <v>46</v>
      </c>
      <c r="C170" s="310" t="s">
        <v>3</v>
      </c>
      <c r="D170" s="312" t="s">
        <v>70</v>
      </c>
      <c r="E170" s="270" t="str">
        <f t="shared" si="7"/>
        <v>TOTotal5-9</v>
      </c>
      <c r="F170" s="271">
        <v>4.8999999999999998E-4</v>
      </c>
      <c r="G170" s="271">
        <v>2.4499999999999999E-3</v>
      </c>
      <c r="H170" s="272">
        <v>241</v>
      </c>
      <c r="I170" s="271">
        <v>0.99755000000000005</v>
      </c>
      <c r="J170" s="272">
        <v>98293</v>
      </c>
      <c r="K170" s="272">
        <v>490864</v>
      </c>
      <c r="L170" s="272">
        <v>6946801</v>
      </c>
      <c r="M170" s="273">
        <v>70.67</v>
      </c>
      <c r="N170" s="272">
        <v>5</v>
      </c>
      <c r="O170" s="274">
        <v>2.5</v>
      </c>
    </row>
    <row r="171" spans="2:15" x14ac:dyDescent="0.2">
      <c r="B171" s="310" t="s">
        <v>46</v>
      </c>
      <c r="C171" s="310" t="s">
        <v>3</v>
      </c>
      <c r="D171" s="312" t="s">
        <v>71</v>
      </c>
      <c r="E171" s="270" t="str">
        <f t="shared" si="7"/>
        <v>TOTotal10-14</v>
      </c>
      <c r="F171" s="271">
        <v>4.0000000000000002E-4</v>
      </c>
      <c r="G171" s="271">
        <v>1.98E-3</v>
      </c>
      <c r="H171" s="272">
        <v>194</v>
      </c>
      <c r="I171" s="271">
        <v>0.99802000000000002</v>
      </c>
      <c r="J171" s="272">
        <v>98052</v>
      </c>
      <c r="K171" s="272">
        <v>489777</v>
      </c>
      <c r="L171" s="272">
        <v>6455937</v>
      </c>
      <c r="M171" s="273">
        <v>65.84</v>
      </c>
      <c r="N171" s="272">
        <v>5</v>
      </c>
      <c r="O171" s="274">
        <v>2.5</v>
      </c>
    </row>
    <row r="172" spans="2:15" x14ac:dyDescent="0.2">
      <c r="B172" s="310" t="s">
        <v>46</v>
      </c>
      <c r="C172" s="310" t="s">
        <v>3</v>
      </c>
      <c r="D172" s="311" t="s">
        <v>72</v>
      </c>
      <c r="E172" s="270" t="str">
        <f t="shared" si="7"/>
        <v>TOTotal15-19</v>
      </c>
      <c r="F172" s="271">
        <v>1.0499999999999999E-3</v>
      </c>
      <c r="G172" s="271">
        <v>5.2399999999999999E-3</v>
      </c>
      <c r="H172" s="272">
        <v>513</v>
      </c>
      <c r="I172" s="271">
        <v>0.99475999999999998</v>
      </c>
      <c r="J172" s="272">
        <v>97858</v>
      </c>
      <c r="K172" s="272">
        <v>488009</v>
      </c>
      <c r="L172" s="272">
        <v>5966160</v>
      </c>
      <c r="M172" s="273">
        <v>60.97</v>
      </c>
      <c r="N172" s="272">
        <v>5</v>
      </c>
      <c r="O172" s="274">
        <v>2.5</v>
      </c>
    </row>
    <row r="173" spans="2:15" x14ac:dyDescent="0.2">
      <c r="B173" s="310" t="s">
        <v>46</v>
      </c>
      <c r="C173" s="310" t="s">
        <v>3</v>
      </c>
      <c r="D173" s="311" t="s">
        <v>73</v>
      </c>
      <c r="E173" s="270" t="str">
        <f t="shared" si="7"/>
        <v>TOTotal20-24</v>
      </c>
      <c r="F173" s="271">
        <v>1.6199999999999999E-3</v>
      </c>
      <c r="G173" s="271">
        <v>8.0499999999999999E-3</v>
      </c>
      <c r="H173" s="272">
        <v>784</v>
      </c>
      <c r="I173" s="271">
        <v>0.99195</v>
      </c>
      <c r="J173" s="272">
        <v>97345</v>
      </c>
      <c r="K173" s="272">
        <v>484767</v>
      </c>
      <c r="L173" s="272">
        <v>5478151</v>
      </c>
      <c r="M173" s="273">
        <v>56.28</v>
      </c>
      <c r="N173" s="272">
        <v>5</v>
      </c>
      <c r="O173" s="274">
        <v>2.5</v>
      </c>
    </row>
    <row r="174" spans="2:15" x14ac:dyDescent="0.2">
      <c r="B174" s="310" t="s">
        <v>46</v>
      </c>
      <c r="C174" s="310" t="s">
        <v>3</v>
      </c>
      <c r="D174" s="311" t="s">
        <v>74</v>
      </c>
      <c r="E174" s="270" t="str">
        <f t="shared" si="7"/>
        <v>TOTotal25-29</v>
      </c>
      <c r="F174" s="271">
        <v>2.3900000000000002E-3</v>
      </c>
      <c r="G174" s="271">
        <v>1.1860000000000001E-2</v>
      </c>
      <c r="H174" s="272">
        <v>1145</v>
      </c>
      <c r="I174" s="271">
        <v>0.98814000000000002</v>
      </c>
      <c r="J174" s="272">
        <v>96562</v>
      </c>
      <c r="K174" s="272">
        <v>479945</v>
      </c>
      <c r="L174" s="272">
        <v>4993384</v>
      </c>
      <c r="M174" s="273">
        <v>51.71</v>
      </c>
      <c r="N174" s="272">
        <v>5</v>
      </c>
      <c r="O174" s="274">
        <v>2.5</v>
      </c>
    </row>
    <row r="175" spans="2:15" x14ac:dyDescent="0.2">
      <c r="B175" s="310" t="s">
        <v>46</v>
      </c>
      <c r="C175" s="310" t="s">
        <v>3</v>
      </c>
      <c r="D175" s="311" t="s">
        <v>75</v>
      </c>
      <c r="E175" s="270" t="str">
        <f t="shared" si="7"/>
        <v>TOTotal30-34</v>
      </c>
      <c r="F175" s="271">
        <v>2.0500000000000002E-3</v>
      </c>
      <c r="G175" s="271">
        <v>1.0189999999999999E-2</v>
      </c>
      <c r="H175" s="272">
        <v>973</v>
      </c>
      <c r="I175" s="271">
        <v>0.98980999999999997</v>
      </c>
      <c r="J175" s="272">
        <v>95416</v>
      </c>
      <c r="K175" s="272">
        <v>474651</v>
      </c>
      <c r="L175" s="272">
        <v>4513439</v>
      </c>
      <c r="M175" s="273">
        <v>47.3</v>
      </c>
      <c r="N175" s="272">
        <v>5</v>
      </c>
      <c r="O175" s="274">
        <v>2.5</v>
      </c>
    </row>
    <row r="176" spans="2:15" x14ac:dyDescent="0.2">
      <c r="B176" s="310" t="s">
        <v>46</v>
      </c>
      <c r="C176" s="310" t="s">
        <v>3</v>
      </c>
      <c r="D176" s="311" t="s">
        <v>76</v>
      </c>
      <c r="E176" s="270" t="str">
        <f t="shared" si="7"/>
        <v>TOTotal35-39</v>
      </c>
      <c r="F176" s="271">
        <v>2.7499999999999998E-3</v>
      </c>
      <c r="G176" s="271">
        <v>1.366E-2</v>
      </c>
      <c r="H176" s="272">
        <v>1291</v>
      </c>
      <c r="I176" s="271">
        <v>0.98633999999999999</v>
      </c>
      <c r="J176" s="272">
        <v>94444</v>
      </c>
      <c r="K176" s="272">
        <v>468993</v>
      </c>
      <c r="L176" s="272">
        <v>4038788</v>
      </c>
      <c r="M176" s="273">
        <v>42.76</v>
      </c>
      <c r="N176" s="272">
        <v>5</v>
      </c>
      <c r="O176" s="274">
        <v>2.5</v>
      </c>
    </row>
    <row r="177" spans="2:15" x14ac:dyDescent="0.2">
      <c r="B177" s="310" t="s">
        <v>46</v>
      </c>
      <c r="C177" s="310" t="s">
        <v>3</v>
      </c>
      <c r="D177" s="311" t="s">
        <v>77</v>
      </c>
      <c r="E177" s="270" t="str">
        <f t="shared" si="7"/>
        <v>TOTotal40-44</v>
      </c>
      <c r="F177" s="271">
        <v>3.63E-3</v>
      </c>
      <c r="G177" s="271">
        <v>1.797E-2</v>
      </c>
      <c r="H177" s="272">
        <v>1674</v>
      </c>
      <c r="I177" s="271">
        <v>0.98202999999999996</v>
      </c>
      <c r="J177" s="272">
        <v>93153</v>
      </c>
      <c r="K177" s="272">
        <v>461581</v>
      </c>
      <c r="L177" s="272">
        <v>3569795</v>
      </c>
      <c r="M177" s="273">
        <v>38.32</v>
      </c>
      <c r="N177" s="272">
        <v>5</v>
      </c>
      <c r="O177" s="274">
        <v>2.5</v>
      </c>
    </row>
    <row r="178" spans="2:15" x14ac:dyDescent="0.2">
      <c r="B178" s="310" t="s">
        <v>46</v>
      </c>
      <c r="C178" s="310" t="s">
        <v>3</v>
      </c>
      <c r="D178" s="311" t="s">
        <v>78</v>
      </c>
      <c r="E178" s="270" t="str">
        <f t="shared" si="7"/>
        <v>TOTotal45-49</v>
      </c>
      <c r="F178" s="271">
        <v>4.6299999999999996E-3</v>
      </c>
      <c r="G178" s="271">
        <v>2.29E-2</v>
      </c>
      <c r="H178" s="272">
        <v>2094</v>
      </c>
      <c r="I178" s="271">
        <v>0.97709999999999997</v>
      </c>
      <c r="J178" s="272">
        <v>91479</v>
      </c>
      <c r="K178" s="272">
        <v>452160</v>
      </c>
      <c r="L178" s="272">
        <v>3108213</v>
      </c>
      <c r="M178" s="273">
        <v>33.979999999999997</v>
      </c>
      <c r="N178" s="272">
        <v>5</v>
      </c>
      <c r="O178" s="274">
        <v>2.5</v>
      </c>
    </row>
    <row r="179" spans="2:15" x14ac:dyDescent="0.2">
      <c r="B179" s="310" t="s">
        <v>46</v>
      </c>
      <c r="C179" s="310" t="s">
        <v>3</v>
      </c>
      <c r="D179" s="311" t="s">
        <v>79</v>
      </c>
      <c r="E179" s="270" t="str">
        <f t="shared" si="7"/>
        <v>TOTotal50-54</v>
      </c>
      <c r="F179" s="271">
        <v>6.9499999999999996E-3</v>
      </c>
      <c r="G179" s="271">
        <v>3.4160000000000003E-2</v>
      </c>
      <c r="H179" s="272">
        <v>3054</v>
      </c>
      <c r="I179" s="271">
        <v>0.96584000000000003</v>
      </c>
      <c r="J179" s="272">
        <v>89385</v>
      </c>
      <c r="K179" s="272">
        <v>439290</v>
      </c>
      <c r="L179" s="272">
        <v>2656053</v>
      </c>
      <c r="M179" s="273">
        <v>29.71</v>
      </c>
      <c r="N179" s="272">
        <v>5</v>
      </c>
      <c r="O179" s="274">
        <v>2.5</v>
      </c>
    </row>
    <row r="180" spans="2:15" x14ac:dyDescent="0.2">
      <c r="B180" s="310" t="s">
        <v>46</v>
      </c>
      <c r="C180" s="310" t="s">
        <v>3</v>
      </c>
      <c r="D180" s="311" t="s">
        <v>80</v>
      </c>
      <c r="E180" s="270" t="str">
        <f t="shared" si="7"/>
        <v>TOTotal55-59</v>
      </c>
      <c r="F180" s="271">
        <v>8.5100000000000002E-3</v>
      </c>
      <c r="G180" s="271">
        <v>4.165E-2</v>
      </c>
      <c r="H180" s="272">
        <v>3595</v>
      </c>
      <c r="I180" s="271">
        <v>0.95835000000000004</v>
      </c>
      <c r="J180" s="272">
        <v>86331</v>
      </c>
      <c r="K180" s="272">
        <v>422667</v>
      </c>
      <c r="L180" s="272">
        <v>2216764</v>
      </c>
      <c r="M180" s="273">
        <v>25.68</v>
      </c>
      <c r="N180" s="272">
        <v>5</v>
      </c>
      <c r="O180" s="274">
        <v>2.5</v>
      </c>
    </row>
    <row r="181" spans="2:15" x14ac:dyDescent="0.2">
      <c r="B181" s="310" t="s">
        <v>46</v>
      </c>
      <c r="C181" s="310" t="s">
        <v>3</v>
      </c>
      <c r="D181" s="311" t="s">
        <v>81</v>
      </c>
      <c r="E181" s="270" t="str">
        <f t="shared" si="7"/>
        <v>TOTotal60-64</v>
      </c>
      <c r="F181" s="271">
        <v>1.3050000000000001E-2</v>
      </c>
      <c r="G181" s="271">
        <v>6.3210000000000002E-2</v>
      </c>
      <c r="H181" s="272">
        <v>5229</v>
      </c>
      <c r="I181" s="271">
        <v>0.93679000000000001</v>
      </c>
      <c r="J181" s="272">
        <v>82736</v>
      </c>
      <c r="K181" s="272">
        <v>400605</v>
      </c>
      <c r="L181" s="272">
        <v>1794096</v>
      </c>
      <c r="M181" s="273">
        <v>21.68</v>
      </c>
      <c r="N181" s="272">
        <v>5</v>
      </c>
      <c r="O181" s="274">
        <v>2.5</v>
      </c>
    </row>
    <row r="182" spans="2:15" x14ac:dyDescent="0.2">
      <c r="B182" s="310" t="s">
        <v>46</v>
      </c>
      <c r="C182" s="310" t="s">
        <v>3</v>
      </c>
      <c r="D182" s="311" t="s">
        <v>82</v>
      </c>
      <c r="E182" s="270" t="str">
        <f t="shared" si="7"/>
        <v>TOTotal65-69</v>
      </c>
      <c r="F182" s="271">
        <v>1.9E-2</v>
      </c>
      <c r="G182" s="271">
        <v>9.0690000000000007E-2</v>
      </c>
      <c r="H182" s="272">
        <v>7029</v>
      </c>
      <c r="I182" s="271">
        <v>0.90930999999999995</v>
      </c>
      <c r="J182" s="272">
        <v>77506</v>
      </c>
      <c r="K182" s="272">
        <v>369959</v>
      </c>
      <c r="L182" s="272">
        <v>1393491</v>
      </c>
      <c r="M182" s="273">
        <v>17.98</v>
      </c>
      <c r="N182" s="272">
        <v>5</v>
      </c>
      <c r="O182" s="274">
        <v>2.5</v>
      </c>
    </row>
    <row r="183" spans="2:15" x14ac:dyDescent="0.2">
      <c r="B183" s="310" t="s">
        <v>46</v>
      </c>
      <c r="C183" s="310" t="s">
        <v>3</v>
      </c>
      <c r="D183" s="311" t="s">
        <v>19</v>
      </c>
      <c r="E183" s="270" t="str">
        <f t="shared" si="7"/>
        <v>TOTotal70-74</v>
      </c>
      <c r="F183" s="271">
        <v>3.1210000000000002E-2</v>
      </c>
      <c r="G183" s="271">
        <v>0.14477000000000001</v>
      </c>
      <c r="H183" s="272">
        <v>10203</v>
      </c>
      <c r="I183" s="271">
        <v>0.85523000000000005</v>
      </c>
      <c r="J183" s="272">
        <v>70477</v>
      </c>
      <c r="K183" s="272">
        <v>326879</v>
      </c>
      <c r="L183" s="272">
        <v>1023532</v>
      </c>
      <c r="M183" s="273">
        <v>14.52</v>
      </c>
      <c r="N183" s="272">
        <v>5</v>
      </c>
      <c r="O183" s="274">
        <v>2.5</v>
      </c>
    </row>
    <row r="184" spans="2:15" x14ac:dyDescent="0.2">
      <c r="B184" s="310" t="s">
        <v>46</v>
      </c>
      <c r="C184" s="310" t="s">
        <v>3</v>
      </c>
      <c r="D184" s="311" t="s">
        <v>20</v>
      </c>
      <c r="E184" s="270" t="str">
        <f t="shared" si="7"/>
        <v>TOTotal75-79</v>
      </c>
      <c r="F184" s="271">
        <v>4.5379999999999997E-2</v>
      </c>
      <c r="G184" s="271">
        <v>0.20376</v>
      </c>
      <c r="H184" s="272">
        <v>12282</v>
      </c>
      <c r="I184" s="271">
        <v>0.79623999999999995</v>
      </c>
      <c r="J184" s="272">
        <v>60274</v>
      </c>
      <c r="K184" s="272">
        <v>270668</v>
      </c>
      <c r="L184" s="272">
        <v>696653</v>
      </c>
      <c r="M184" s="273">
        <v>11.56</v>
      </c>
      <c r="N184" s="272">
        <v>5</v>
      </c>
      <c r="O184" s="274">
        <v>2.5</v>
      </c>
    </row>
    <row r="185" spans="2:15" x14ac:dyDescent="0.2">
      <c r="B185" s="310" t="s">
        <v>46</v>
      </c>
      <c r="C185" s="310" t="s">
        <v>3</v>
      </c>
      <c r="D185" s="311" t="s">
        <v>21</v>
      </c>
      <c r="E185" s="270" t="str">
        <f t="shared" si="7"/>
        <v>TOTotal80-84</v>
      </c>
      <c r="F185" s="271">
        <v>6.9669999999999996E-2</v>
      </c>
      <c r="G185" s="271">
        <v>0.29666999999999999</v>
      </c>
      <c r="H185" s="272">
        <v>14238</v>
      </c>
      <c r="I185" s="271">
        <v>0.70333000000000001</v>
      </c>
      <c r="J185" s="272">
        <v>47993</v>
      </c>
      <c r="K185" s="272">
        <v>204369</v>
      </c>
      <c r="L185" s="272">
        <v>425985</v>
      </c>
      <c r="M185" s="273">
        <v>8.8800000000000008</v>
      </c>
      <c r="N185" s="272">
        <v>5</v>
      </c>
      <c r="O185" s="274">
        <v>2.5</v>
      </c>
    </row>
    <row r="186" spans="2:15" x14ac:dyDescent="0.2">
      <c r="B186" s="310" t="s">
        <v>46</v>
      </c>
      <c r="C186" s="310" t="s">
        <v>3</v>
      </c>
      <c r="D186" s="311" t="s">
        <v>22</v>
      </c>
      <c r="E186" s="270" t="str">
        <f t="shared" si="7"/>
        <v>TOTotal85-89</v>
      </c>
      <c r="F186" s="271">
        <v>0.11898</v>
      </c>
      <c r="G186" s="271">
        <v>0.45850000000000002</v>
      </c>
      <c r="H186" s="272">
        <v>15477</v>
      </c>
      <c r="I186" s="271">
        <v>0.54149999999999998</v>
      </c>
      <c r="J186" s="272">
        <v>33755</v>
      </c>
      <c r="K186" s="272">
        <v>130082</v>
      </c>
      <c r="L186" s="272">
        <v>221616</v>
      </c>
      <c r="M186" s="273">
        <v>6.57</v>
      </c>
      <c r="N186" s="272">
        <v>5</v>
      </c>
      <c r="O186" s="274">
        <v>2.5</v>
      </c>
    </row>
    <row r="187" spans="2:15" x14ac:dyDescent="0.2">
      <c r="B187" s="310" t="s">
        <v>46</v>
      </c>
      <c r="C187" s="310" t="s">
        <v>3</v>
      </c>
      <c r="D187" s="311" t="s">
        <v>5</v>
      </c>
      <c r="E187" s="270" t="str">
        <f t="shared" si="7"/>
        <v>TOTotal90+</v>
      </c>
      <c r="F187" s="271">
        <v>0.19969000000000001</v>
      </c>
      <c r="G187" s="271">
        <v>1</v>
      </c>
      <c r="H187" s="272">
        <v>18278</v>
      </c>
      <c r="I187" s="271">
        <v>0</v>
      </c>
      <c r="J187" s="272">
        <v>18278</v>
      </c>
      <c r="K187" s="272">
        <v>91534</v>
      </c>
      <c r="L187" s="272">
        <v>91534</v>
      </c>
      <c r="M187" s="273">
        <v>5.01</v>
      </c>
      <c r="N187" s="273" t="s">
        <v>92</v>
      </c>
      <c r="O187" s="274">
        <v>5.01</v>
      </c>
    </row>
    <row r="188" spans="2:15" x14ac:dyDescent="0.2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</row>
    <row r="189" spans="2:15" ht="16" customHeight="1" x14ac:dyDescent="0.2">
      <c r="B189" s="344" t="s">
        <v>1</v>
      </c>
      <c r="C189" s="344" t="s">
        <v>0</v>
      </c>
      <c r="D189" s="344" t="s">
        <v>2</v>
      </c>
      <c r="E189" s="344" t="s">
        <v>49</v>
      </c>
      <c r="F189" s="346" t="s">
        <v>83</v>
      </c>
      <c r="G189" s="346" t="s">
        <v>84</v>
      </c>
      <c r="H189" s="346" t="s">
        <v>85</v>
      </c>
      <c r="I189" s="346" t="s">
        <v>86</v>
      </c>
      <c r="J189" s="344" t="s">
        <v>87</v>
      </c>
      <c r="K189" s="346" t="s">
        <v>88</v>
      </c>
      <c r="L189" s="344" t="s">
        <v>89</v>
      </c>
      <c r="M189" s="344" t="s">
        <v>90</v>
      </c>
      <c r="N189" s="344" t="s">
        <v>6</v>
      </c>
      <c r="O189" s="346" t="s">
        <v>91</v>
      </c>
    </row>
    <row r="190" spans="2:15" ht="16" customHeight="1" x14ac:dyDescent="0.2">
      <c r="B190" s="345"/>
      <c r="C190" s="345"/>
      <c r="D190" s="345"/>
      <c r="E190" s="345"/>
      <c r="F190" s="347"/>
      <c r="G190" s="347"/>
      <c r="H190" s="347"/>
      <c r="I190" s="347"/>
      <c r="J190" s="345"/>
      <c r="K190" s="347"/>
      <c r="L190" s="345"/>
      <c r="M190" s="345"/>
      <c r="N190" s="345"/>
      <c r="O190" s="347"/>
    </row>
    <row r="191" spans="2:15" x14ac:dyDescent="0.2">
      <c r="B191" s="310" t="s">
        <v>50</v>
      </c>
      <c r="C191" s="310" t="s">
        <v>3</v>
      </c>
      <c r="D191" s="311">
        <v>0</v>
      </c>
      <c r="E191" s="270" t="str">
        <f>_xlfn.CONCAT(B191,C191,D191)</f>
        <v>MATotal0</v>
      </c>
      <c r="F191" s="271">
        <v>1.8100000000000002E-2</v>
      </c>
      <c r="G191" s="271">
        <v>1.7809999999999999E-2</v>
      </c>
      <c r="H191" s="272">
        <v>1781</v>
      </c>
      <c r="I191" s="271">
        <v>0.98219000000000001</v>
      </c>
      <c r="J191" s="272">
        <v>100000</v>
      </c>
      <c r="K191" s="272">
        <v>98403</v>
      </c>
      <c r="L191" s="272">
        <v>7167396</v>
      </c>
      <c r="M191" s="273">
        <v>71.67</v>
      </c>
      <c r="N191" s="272">
        <v>1</v>
      </c>
      <c r="O191" s="274">
        <v>0.1</v>
      </c>
    </row>
    <row r="192" spans="2:15" x14ac:dyDescent="0.2">
      <c r="B192" s="310" t="s">
        <v>50</v>
      </c>
      <c r="C192" s="310" t="s">
        <v>3</v>
      </c>
      <c r="D192" s="312" t="s">
        <v>18</v>
      </c>
      <c r="E192" s="270" t="str">
        <f t="shared" ref="E192:E210" si="8">_xlfn.CONCAT(B192,C192,D192)</f>
        <v>MATotal1-4</v>
      </c>
      <c r="F192" s="271">
        <v>7.9000000000000001E-4</v>
      </c>
      <c r="G192" s="271">
        <v>3.16E-3</v>
      </c>
      <c r="H192" s="272">
        <v>310</v>
      </c>
      <c r="I192" s="271">
        <v>0.99683999999999995</v>
      </c>
      <c r="J192" s="272">
        <v>98219</v>
      </c>
      <c r="K192" s="272">
        <v>392100</v>
      </c>
      <c r="L192" s="272">
        <v>7068993</v>
      </c>
      <c r="M192" s="273">
        <v>71.97</v>
      </c>
      <c r="N192" s="272">
        <v>4</v>
      </c>
      <c r="O192" s="274">
        <v>1.5</v>
      </c>
    </row>
    <row r="193" spans="2:15" x14ac:dyDescent="0.2">
      <c r="B193" s="310" t="s">
        <v>50</v>
      </c>
      <c r="C193" s="310" t="s">
        <v>3</v>
      </c>
      <c r="D193" s="312" t="s">
        <v>70</v>
      </c>
      <c r="E193" s="270" t="str">
        <f t="shared" si="8"/>
        <v>MATotal5-9</v>
      </c>
      <c r="F193" s="271">
        <v>3.6999999999999999E-4</v>
      </c>
      <c r="G193" s="271">
        <v>1.83E-3</v>
      </c>
      <c r="H193" s="272">
        <v>179</v>
      </c>
      <c r="I193" s="271">
        <v>0.99817</v>
      </c>
      <c r="J193" s="272">
        <v>97909</v>
      </c>
      <c r="K193" s="272">
        <v>489099</v>
      </c>
      <c r="L193" s="272">
        <v>6676892</v>
      </c>
      <c r="M193" s="273">
        <v>68.19</v>
      </c>
      <c r="N193" s="272">
        <v>5</v>
      </c>
      <c r="O193" s="274">
        <v>2.5</v>
      </c>
    </row>
    <row r="194" spans="2:15" x14ac:dyDescent="0.2">
      <c r="B194" s="310" t="s">
        <v>50</v>
      </c>
      <c r="C194" s="310" t="s">
        <v>3</v>
      </c>
      <c r="D194" s="312" t="s">
        <v>71</v>
      </c>
      <c r="E194" s="270" t="str">
        <f t="shared" si="8"/>
        <v>MATotal10-14</v>
      </c>
      <c r="F194" s="271">
        <v>4.4999999999999999E-4</v>
      </c>
      <c r="G194" s="271">
        <v>2.2300000000000002E-3</v>
      </c>
      <c r="H194" s="272">
        <v>218</v>
      </c>
      <c r="I194" s="271">
        <v>0.99777000000000005</v>
      </c>
      <c r="J194" s="272">
        <v>97730</v>
      </c>
      <c r="K194" s="272">
        <v>488108</v>
      </c>
      <c r="L194" s="272">
        <v>6187793</v>
      </c>
      <c r="M194" s="273">
        <v>63.31</v>
      </c>
      <c r="N194" s="272">
        <v>5</v>
      </c>
      <c r="O194" s="274">
        <v>2.5</v>
      </c>
    </row>
    <row r="195" spans="2:15" x14ac:dyDescent="0.2">
      <c r="B195" s="310" t="s">
        <v>50</v>
      </c>
      <c r="C195" s="310" t="s">
        <v>3</v>
      </c>
      <c r="D195" s="311" t="s">
        <v>72</v>
      </c>
      <c r="E195" s="270" t="str">
        <f t="shared" si="8"/>
        <v>MATotal15-19</v>
      </c>
      <c r="F195" s="271">
        <v>1.16E-3</v>
      </c>
      <c r="G195" s="271">
        <v>5.7600000000000004E-3</v>
      </c>
      <c r="H195" s="272">
        <v>562</v>
      </c>
      <c r="I195" s="271">
        <v>0.99424000000000001</v>
      </c>
      <c r="J195" s="272">
        <v>97513</v>
      </c>
      <c r="K195" s="272">
        <v>486158</v>
      </c>
      <c r="L195" s="272">
        <v>5699685</v>
      </c>
      <c r="M195" s="273">
        <v>58.45</v>
      </c>
      <c r="N195" s="272">
        <v>5</v>
      </c>
      <c r="O195" s="274">
        <v>2.5</v>
      </c>
    </row>
    <row r="196" spans="2:15" x14ac:dyDescent="0.2">
      <c r="B196" s="310" t="s">
        <v>50</v>
      </c>
      <c r="C196" s="310" t="s">
        <v>3</v>
      </c>
      <c r="D196" s="311" t="s">
        <v>73</v>
      </c>
      <c r="E196" s="270" t="str">
        <f t="shared" si="8"/>
        <v>MATotal20-24</v>
      </c>
      <c r="F196" s="271">
        <v>2.2000000000000001E-3</v>
      </c>
      <c r="G196" s="271">
        <v>1.094E-2</v>
      </c>
      <c r="H196" s="272">
        <v>1061</v>
      </c>
      <c r="I196" s="271">
        <v>0.98906000000000005</v>
      </c>
      <c r="J196" s="272">
        <v>96951</v>
      </c>
      <c r="K196" s="272">
        <v>482100</v>
      </c>
      <c r="L196" s="272">
        <v>5213527</v>
      </c>
      <c r="M196" s="273">
        <v>53.78</v>
      </c>
      <c r="N196" s="272">
        <v>5</v>
      </c>
      <c r="O196" s="274">
        <v>2.5</v>
      </c>
    </row>
    <row r="197" spans="2:15" x14ac:dyDescent="0.2">
      <c r="B197" s="310" t="s">
        <v>50</v>
      </c>
      <c r="C197" s="310" t="s">
        <v>3</v>
      </c>
      <c r="D197" s="311" t="s">
        <v>74</v>
      </c>
      <c r="E197" s="270" t="str">
        <f t="shared" si="8"/>
        <v>MATotal25-29</v>
      </c>
      <c r="F197" s="271">
        <v>2.8999999999999998E-3</v>
      </c>
      <c r="G197" s="271">
        <v>1.438E-2</v>
      </c>
      <c r="H197" s="272">
        <v>1379</v>
      </c>
      <c r="I197" s="271">
        <v>0.98562000000000005</v>
      </c>
      <c r="J197" s="272">
        <v>95890</v>
      </c>
      <c r="K197" s="272">
        <v>475999</v>
      </c>
      <c r="L197" s="272">
        <v>4731427</v>
      </c>
      <c r="M197" s="273">
        <v>49.34</v>
      </c>
      <c r="N197" s="272">
        <v>5</v>
      </c>
      <c r="O197" s="274">
        <v>2.5</v>
      </c>
    </row>
    <row r="198" spans="2:15" x14ac:dyDescent="0.2">
      <c r="B198" s="310" t="s">
        <v>50</v>
      </c>
      <c r="C198" s="310" t="s">
        <v>3</v>
      </c>
      <c r="D198" s="311" t="s">
        <v>75</v>
      </c>
      <c r="E198" s="270" t="str">
        <f t="shared" si="8"/>
        <v>MATotal30-34</v>
      </c>
      <c r="F198" s="271">
        <v>2.96E-3</v>
      </c>
      <c r="G198" s="271">
        <v>1.4670000000000001E-2</v>
      </c>
      <c r="H198" s="272">
        <v>1386</v>
      </c>
      <c r="I198" s="271">
        <v>0.98533000000000004</v>
      </c>
      <c r="J198" s="272">
        <v>94510</v>
      </c>
      <c r="K198" s="272">
        <v>469085</v>
      </c>
      <c r="L198" s="272">
        <v>4255428</v>
      </c>
      <c r="M198" s="273">
        <v>45.03</v>
      </c>
      <c r="N198" s="272">
        <v>5</v>
      </c>
      <c r="O198" s="274">
        <v>2.5</v>
      </c>
    </row>
    <row r="199" spans="2:15" x14ac:dyDescent="0.2">
      <c r="B199" s="310" t="s">
        <v>50</v>
      </c>
      <c r="C199" s="310" t="s">
        <v>3</v>
      </c>
      <c r="D199" s="311" t="s">
        <v>76</v>
      </c>
      <c r="E199" s="270" t="str">
        <f t="shared" si="8"/>
        <v>MATotal35-39</v>
      </c>
      <c r="F199" s="271">
        <v>3.4499999999999999E-3</v>
      </c>
      <c r="G199" s="271">
        <v>1.712E-2</v>
      </c>
      <c r="H199" s="272">
        <v>1594</v>
      </c>
      <c r="I199" s="271">
        <v>0.98287999999999998</v>
      </c>
      <c r="J199" s="272">
        <v>93124</v>
      </c>
      <c r="K199" s="272">
        <v>461634</v>
      </c>
      <c r="L199" s="272">
        <v>3786343</v>
      </c>
      <c r="M199" s="273">
        <v>40.659999999999997</v>
      </c>
      <c r="N199" s="272">
        <v>5</v>
      </c>
      <c r="O199" s="274">
        <v>2.5</v>
      </c>
    </row>
    <row r="200" spans="2:15" x14ac:dyDescent="0.2">
      <c r="B200" s="310" t="s">
        <v>50</v>
      </c>
      <c r="C200" s="310" t="s">
        <v>3</v>
      </c>
      <c r="D200" s="311" t="s">
        <v>77</v>
      </c>
      <c r="E200" s="270" t="str">
        <f t="shared" si="8"/>
        <v>MATotal40-44</v>
      </c>
      <c r="F200" s="271">
        <v>4.5900000000000003E-3</v>
      </c>
      <c r="G200" s="271">
        <v>2.2700000000000001E-2</v>
      </c>
      <c r="H200" s="272">
        <v>2078</v>
      </c>
      <c r="I200" s="271">
        <v>0.97729999999999995</v>
      </c>
      <c r="J200" s="272">
        <v>91530</v>
      </c>
      <c r="K200" s="272">
        <v>452454</v>
      </c>
      <c r="L200" s="272">
        <v>3324709</v>
      </c>
      <c r="M200" s="273">
        <v>36.32</v>
      </c>
      <c r="N200" s="272">
        <v>5</v>
      </c>
      <c r="O200" s="274">
        <v>2.5</v>
      </c>
    </row>
    <row r="201" spans="2:15" x14ac:dyDescent="0.2">
      <c r="B201" s="310" t="s">
        <v>50</v>
      </c>
      <c r="C201" s="310" t="s">
        <v>3</v>
      </c>
      <c r="D201" s="311" t="s">
        <v>78</v>
      </c>
      <c r="E201" s="270" t="str">
        <f t="shared" si="8"/>
        <v>MATotal45-49</v>
      </c>
      <c r="F201" s="271">
        <v>6.3699999999999998E-3</v>
      </c>
      <c r="G201" s="271">
        <v>3.134E-2</v>
      </c>
      <c r="H201" s="272">
        <v>2804</v>
      </c>
      <c r="I201" s="271">
        <v>0.96865999999999997</v>
      </c>
      <c r="J201" s="272">
        <v>89452</v>
      </c>
      <c r="K201" s="272">
        <v>440249</v>
      </c>
      <c r="L201" s="272">
        <v>2872254</v>
      </c>
      <c r="M201" s="273">
        <v>32.11</v>
      </c>
      <c r="N201" s="272">
        <v>5</v>
      </c>
      <c r="O201" s="274">
        <v>2.5</v>
      </c>
    </row>
    <row r="202" spans="2:15" x14ac:dyDescent="0.2">
      <c r="B202" s="310" t="s">
        <v>50</v>
      </c>
      <c r="C202" s="310" t="s">
        <v>3</v>
      </c>
      <c r="D202" s="311" t="s">
        <v>79</v>
      </c>
      <c r="E202" s="270" t="str">
        <f t="shared" si="8"/>
        <v>MATotal50-54</v>
      </c>
      <c r="F202" s="271">
        <v>9.0699999999999999E-3</v>
      </c>
      <c r="G202" s="271">
        <v>4.4339999999999997E-2</v>
      </c>
      <c r="H202" s="272">
        <v>3842</v>
      </c>
      <c r="I202" s="271">
        <v>0.95565999999999995</v>
      </c>
      <c r="J202" s="272">
        <v>86648</v>
      </c>
      <c r="K202" s="272">
        <v>423635</v>
      </c>
      <c r="L202" s="272">
        <v>2432005</v>
      </c>
      <c r="M202" s="273">
        <v>28.07</v>
      </c>
      <c r="N202" s="272">
        <v>5</v>
      </c>
      <c r="O202" s="274">
        <v>2.5</v>
      </c>
    </row>
    <row r="203" spans="2:15" x14ac:dyDescent="0.2">
      <c r="B203" s="310" t="s">
        <v>50</v>
      </c>
      <c r="C203" s="310" t="s">
        <v>3</v>
      </c>
      <c r="D203" s="311" t="s">
        <v>80</v>
      </c>
      <c r="E203" s="270" t="str">
        <f t="shared" si="8"/>
        <v>MATotal55-59</v>
      </c>
      <c r="F203" s="271">
        <v>1.312E-2</v>
      </c>
      <c r="G203" s="271">
        <v>6.3509999999999997E-2</v>
      </c>
      <c r="H203" s="272">
        <v>5259</v>
      </c>
      <c r="I203" s="271">
        <v>0.93649000000000004</v>
      </c>
      <c r="J203" s="272">
        <v>82806</v>
      </c>
      <c r="K203" s="272">
        <v>400882</v>
      </c>
      <c r="L203" s="272">
        <v>2008370</v>
      </c>
      <c r="M203" s="273">
        <v>24.25</v>
      </c>
      <c r="N203" s="272">
        <v>5</v>
      </c>
      <c r="O203" s="274">
        <v>2.5</v>
      </c>
    </row>
    <row r="204" spans="2:15" x14ac:dyDescent="0.2">
      <c r="B204" s="310" t="s">
        <v>50</v>
      </c>
      <c r="C204" s="310" t="s">
        <v>3</v>
      </c>
      <c r="D204" s="311" t="s">
        <v>81</v>
      </c>
      <c r="E204" s="270" t="str">
        <f t="shared" si="8"/>
        <v>MATotal60-64</v>
      </c>
      <c r="F204" s="271">
        <v>1.6959999999999999E-2</v>
      </c>
      <c r="G204" s="271">
        <v>8.1339999999999996E-2</v>
      </c>
      <c r="H204" s="272">
        <v>6307</v>
      </c>
      <c r="I204" s="271">
        <v>0.91866000000000003</v>
      </c>
      <c r="J204" s="272">
        <v>77547</v>
      </c>
      <c r="K204" s="272">
        <v>371965</v>
      </c>
      <c r="L204" s="272">
        <v>1607489</v>
      </c>
      <c r="M204" s="273">
        <v>20.73</v>
      </c>
      <c r="N204" s="272">
        <v>5</v>
      </c>
      <c r="O204" s="274">
        <v>2.5</v>
      </c>
    </row>
    <row r="205" spans="2:15" x14ac:dyDescent="0.2">
      <c r="B205" s="310" t="s">
        <v>50</v>
      </c>
      <c r="C205" s="310" t="s">
        <v>3</v>
      </c>
      <c r="D205" s="311" t="s">
        <v>82</v>
      </c>
      <c r="E205" s="270" t="str">
        <f t="shared" si="8"/>
        <v>MATotal65-69</v>
      </c>
      <c r="F205" s="271">
        <v>2.495E-2</v>
      </c>
      <c r="G205" s="271">
        <v>0.11741</v>
      </c>
      <c r="H205" s="272">
        <v>8364</v>
      </c>
      <c r="I205" s="271">
        <v>0.88258999999999999</v>
      </c>
      <c r="J205" s="272">
        <v>71239</v>
      </c>
      <c r="K205" s="272">
        <v>335287</v>
      </c>
      <c r="L205" s="272">
        <v>1235523</v>
      </c>
      <c r="M205" s="273">
        <v>17.34</v>
      </c>
      <c r="N205" s="272">
        <v>5</v>
      </c>
      <c r="O205" s="274">
        <v>2.5</v>
      </c>
    </row>
    <row r="206" spans="2:15" x14ac:dyDescent="0.2">
      <c r="B206" s="310" t="s">
        <v>50</v>
      </c>
      <c r="C206" s="310" t="s">
        <v>3</v>
      </c>
      <c r="D206" s="311" t="s">
        <v>19</v>
      </c>
      <c r="E206" s="270" t="str">
        <f t="shared" si="8"/>
        <v>MATotal70-74</v>
      </c>
      <c r="F206" s="271">
        <v>3.6749999999999998E-2</v>
      </c>
      <c r="G206" s="271">
        <v>0.16830000000000001</v>
      </c>
      <c r="H206" s="272">
        <v>10582</v>
      </c>
      <c r="I206" s="271">
        <v>0.83169999999999999</v>
      </c>
      <c r="J206" s="272">
        <v>62875</v>
      </c>
      <c r="K206" s="272">
        <v>287922</v>
      </c>
      <c r="L206" s="272">
        <v>900236</v>
      </c>
      <c r="M206" s="273">
        <v>14.32</v>
      </c>
      <c r="N206" s="272">
        <v>5</v>
      </c>
      <c r="O206" s="274">
        <v>2.5</v>
      </c>
    </row>
    <row r="207" spans="2:15" x14ac:dyDescent="0.2">
      <c r="B207" s="310" t="s">
        <v>50</v>
      </c>
      <c r="C207" s="310" t="s">
        <v>3</v>
      </c>
      <c r="D207" s="311" t="s">
        <v>20</v>
      </c>
      <c r="E207" s="270" t="str">
        <f t="shared" si="8"/>
        <v>MATotal75-79</v>
      </c>
      <c r="F207" s="271">
        <v>5.1880000000000003E-2</v>
      </c>
      <c r="G207" s="271">
        <v>0.22961999999999999</v>
      </c>
      <c r="H207" s="272">
        <v>12008</v>
      </c>
      <c r="I207" s="271">
        <v>0.77037999999999995</v>
      </c>
      <c r="J207" s="272">
        <v>52294</v>
      </c>
      <c r="K207" s="272">
        <v>231449</v>
      </c>
      <c r="L207" s="272">
        <v>612314</v>
      </c>
      <c r="M207" s="273">
        <v>11.71</v>
      </c>
      <c r="N207" s="272">
        <v>5</v>
      </c>
      <c r="O207" s="274">
        <v>2.5</v>
      </c>
    </row>
    <row r="208" spans="2:15" x14ac:dyDescent="0.2">
      <c r="B208" s="310" t="s">
        <v>50</v>
      </c>
      <c r="C208" s="310" t="s">
        <v>3</v>
      </c>
      <c r="D208" s="311" t="s">
        <v>21</v>
      </c>
      <c r="E208" s="270" t="str">
        <f t="shared" si="8"/>
        <v>MATotal80-84</v>
      </c>
      <c r="F208" s="271">
        <v>7.6579999999999995E-2</v>
      </c>
      <c r="G208" s="271">
        <v>0.32135999999999998</v>
      </c>
      <c r="H208" s="272">
        <v>12946</v>
      </c>
      <c r="I208" s="271">
        <v>0.67864000000000002</v>
      </c>
      <c r="J208" s="272">
        <v>40286</v>
      </c>
      <c r="K208" s="272">
        <v>169064</v>
      </c>
      <c r="L208" s="272">
        <v>380865</v>
      </c>
      <c r="M208" s="273">
        <v>9.4499999999999993</v>
      </c>
      <c r="N208" s="272">
        <v>5</v>
      </c>
      <c r="O208" s="274">
        <v>2.5</v>
      </c>
    </row>
    <row r="209" spans="2:15" x14ac:dyDescent="0.2">
      <c r="B209" s="310" t="s">
        <v>50</v>
      </c>
      <c r="C209" s="310" t="s">
        <v>3</v>
      </c>
      <c r="D209" s="311" t="s">
        <v>22</v>
      </c>
      <c r="E209" s="270" t="str">
        <f t="shared" si="8"/>
        <v>MATotal85-89</v>
      </c>
      <c r="F209" s="271">
        <v>9.9709999999999993E-2</v>
      </c>
      <c r="G209" s="271">
        <v>0.39907999999999999</v>
      </c>
      <c r="H209" s="272">
        <v>10911</v>
      </c>
      <c r="I209" s="271">
        <v>0.60092000000000001</v>
      </c>
      <c r="J209" s="272">
        <v>27340</v>
      </c>
      <c r="K209" s="272">
        <v>109421</v>
      </c>
      <c r="L209" s="272">
        <v>211801</v>
      </c>
      <c r="M209" s="273">
        <v>7.75</v>
      </c>
      <c r="N209" s="272">
        <v>5</v>
      </c>
      <c r="O209" s="274">
        <v>2.5</v>
      </c>
    </row>
    <row r="210" spans="2:15" x14ac:dyDescent="0.2">
      <c r="B210" s="310" t="s">
        <v>50</v>
      </c>
      <c r="C210" s="310" t="s">
        <v>3</v>
      </c>
      <c r="D210" s="311" t="s">
        <v>5</v>
      </c>
      <c r="E210" s="270" t="str">
        <f t="shared" si="8"/>
        <v>MATotal90+</v>
      </c>
      <c r="F210" s="271">
        <v>0.16047</v>
      </c>
      <c r="G210" s="271">
        <v>1</v>
      </c>
      <c r="H210" s="272">
        <v>16429</v>
      </c>
      <c r="I210" s="271">
        <v>0</v>
      </c>
      <c r="J210" s="272">
        <v>16429</v>
      </c>
      <c r="K210" s="272">
        <v>102380</v>
      </c>
      <c r="L210" s="272">
        <v>102380</v>
      </c>
      <c r="M210" s="273">
        <v>6.23</v>
      </c>
      <c r="N210" s="273" t="s">
        <v>92</v>
      </c>
      <c r="O210" s="274">
        <v>6.23</v>
      </c>
    </row>
    <row r="211" spans="2:15" x14ac:dyDescent="0.2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</row>
    <row r="212" spans="2:15" ht="16" customHeight="1" x14ac:dyDescent="0.2">
      <c r="B212" s="344" t="s">
        <v>1</v>
      </c>
      <c r="C212" s="344" t="s">
        <v>0</v>
      </c>
      <c r="D212" s="344" t="s">
        <v>2</v>
      </c>
      <c r="E212" s="344" t="s">
        <v>49</v>
      </c>
      <c r="F212" s="346" t="s">
        <v>83</v>
      </c>
      <c r="G212" s="346" t="s">
        <v>84</v>
      </c>
      <c r="H212" s="346" t="s">
        <v>85</v>
      </c>
      <c r="I212" s="346" t="s">
        <v>86</v>
      </c>
      <c r="J212" s="344" t="s">
        <v>87</v>
      </c>
      <c r="K212" s="346" t="s">
        <v>88</v>
      </c>
      <c r="L212" s="344" t="s">
        <v>89</v>
      </c>
      <c r="M212" s="344" t="s">
        <v>90</v>
      </c>
      <c r="N212" s="344" t="s">
        <v>6</v>
      </c>
      <c r="O212" s="346" t="s">
        <v>91</v>
      </c>
    </row>
    <row r="213" spans="2:15" ht="16" customHeight="1" x14ac:dyDescent="0.2">
      <c r="B213" s="345"/>
      <c r="C213" s="345"/>
      <c r="D213" s="345"/>
      <c r="E213" s="345"/>
      <c r="F213" s="347"/>
      <c r="G213" s="347"/>
      <c r="H213" s="347"/>
      <c r="I213" s="347"/>
      <c r="J213" s="345"/>
      <c r="K213" s="347"/>
      <c r="L213" s="345"/>
      <c r="M213" s="345"/>
      <c r="N213" s="345"/>
      <c r="O213" s="347"/>
    </row>
    <row r="214" spans="2:15" x14ac:dyDescent="0.2">
      <c r="B214" s="310" t="s">
        <v>51</v>
      </c>
      <c r="C214" s="310" t="s">
        <v>3</v>
      </c>
      <c r="D214" s="311">
        <v>0</v>
      </c>
      <c r="E214" s="270" t="str">
        <f>_xlfn.CONCAT(B214,C214,D214)</f>
        <v>PITotal0</v>
      </c>
      <c r="F214" s="271">
        <v>1.7239999999999998E-2</v>
      </c>
      <c r="G214" s="271">
        <v>1.6979999999999999E-2</v>
      </c>
      <c r="H214" s="272">
        <v>1698</v>
      </c>
      <c r="I214" s="271">
        <v>0.98302</v>
      </c>
      <c r="J214" s="272">
        <v>100000</v>
      </c>
      <c r="K214" s="272">
        <v>98474</v>
      </c>
      <c r="L214" s="272">
        <v>7176219</v>
      </c>
      <c r="M214" s="273">
        <v>71.760000000000005</v>
      </c>
      <c r="N214" s="272">
        <v>1</v>
      </c>
      <c r="O214" s="274">
        <v>0.1</v>
      </c>
    </row>
    <row r="215" spans="2:15" x14ac:dyDescent="0.2">
      <c r="B215" s="310" t="s">
        <v>51</v>
      </c>
      <c r="C215" s="310" t="s">
        <v>3</v>
      </c>
      <c r="D215" s="312" t="s">
        <v>18</v>
      </c>
      <c r="E215" s="270" t="str">
        <f t="shared" ref="E215:E233" si="9">_xlfn.CONCAT(B215,C215,D215)</f>
        <v>PITotal1-4</v>
      </c>
      <c r="F215" s="271">
        <v>4.6000000000000001E-4</v>
      </c>
      <c r="G215" s="271">
        <v>1.83E-3</v>
      </c>
      <c r="H215" s="272">
        <v>180</v>
      </c>
      <c r="I215" s="271">
        <v>0.99817</v>
      </c>
      <c r="J215" s="272">
        <v>98302</v>
      </c>
      <c r="K215" s="272">
        <v>392758</v>
      </c>
      <c r="L215" s="272">
        <v>7077746</v>
      </c>
      <c r="M215" s="273">
        <v>72</v>
      </c>
      <c r="N215" s="272">
        <v>4</v>
      </c>
      <c r="O215" s="274">
        <v>1.5</v>
      </c>
    </row>
    <row r="216" spans="2:15" x14ac:dyDescent="0.2">
      <c r="B216" s="310" t="s">
        <v>51</v>
      </c>
      <c r="C216" s="310" t="s">
        <v>3</v>
      </c>
      <c r="D216" s="312" t="s">
        <v>70</v>
      </c>
      <c r="E216" s="270" t="str">
        <f t="shared" si="9"/>
        <v>PITotal5-9</v>
      </c>
      <c r="F216" s="271">
        <v>4.2999999999999999E-4</v>
      </c>
      <c r="G216" s="271">
        <v>2.1299999999999999E-3</v>
      </c>
      <c r="H216" s="272">
        <v>209</v>
      </c>
      <c r="I216" s="271">
        <v>0.99787000000000003</v>
      </c>
      <c r="J216" s="272">
        <v>98122</v>
      </c>
      <c r="K216" s="272">
        <v>490090</v>
      </c>
      <c r="L216" s="272">
        <v>6684987</v>
      </c>
      <c r="M216" s="273">
        <v>68.13</v>
      </c>
      <c r="N216" s="272">
        <v>5</v>
      </c>
      <c r="O216" s="274">
        <v>2.5</v>
      </c>
    </row>
    <row r="217" spans="2:15" x14ac:dyDescent="0.2">
      <c r="B217" s="310" t="s">
        <v>51</v>
      </c>
      <c r="C217" s="310" t="s">
        <v>3</v>
      </c>
      <c r="D217" s="312" t="s">
        <v>71</v>
      </c>
      <c r="E217" s="270" t="str">
        <f t="shared" si="9"/>
        <v>PITotal10-14</v>
      </c>
      <c r="F217" s="271">
        <v>5.2999999999999998E-4</v>
      </c>
      <c r="G217" s="271">
        <v>2.66E-3</v>
      </c>
      <c r="H217" s="272">
        <v>261</v>
      </c>
      <c r="I217" s="271">
        <v>0.99734</v>
      </c>
      <c r="J217" s="272">
        <v>97914</v>
      </c>
      <c r="K217" s="272">
        <v>488916</v>
      </c>
      <c r="L217" s="272">
        <v>6194897</v>
      </c>
      <c r="M217" s="273">
        <v>63.27</v>
      </c>
      <c r="N217" s="272">
        <v>5</v>
      </c>
      <c r="O217" s="274">
        <v>2.5</v>
      </c>
    </row>
    <row r="218" spans="2:15" x14ac:dyDescent="0.2">
      <c r="B218" s="310" t="s">
        <v>51</v>
      </c>
      <c r="C218" s="310" t="s">
        <v>3</v>
      </c>
      <c r="D218" s="311" t="s">
        <v>72</v>
      </c>
      <c r="E218" s="270" t="str">
        <f t="shared" si="9"/>
        <v>PITotal15-19</v>
      </c>
      <c r="F218" s="271">
        <v>1.2199999999999999E-3</v>
      </c>
      <c r="G218" s="271">
        <v>6.0699999999999999E-3</v>
      </c>
      <c r="H218" s="272">
        <v>593</v>
      </c>
      <c r="I218" s="271">
        <v>0.99392999999999998</v>
      </c>
      <c r="J218" s="272">
        <v>97653</v>
      </c>
      <c r="K218" s="272">
        <v>486783</v>
      </c>
      <c r="L218" s="272">
        <v>5705981</v>
      </c>
      <c r="M218" s="273">
        <v>58.43</v>
      </c>
      <c r="N218" s="272">
        <v>5</v>
      </c>
      <c r="O218" s="274">
        <v>2.5</v>
      </c>
    </row>
    <row r="219" spans="2:15" x14ac:dyDescent="0.2">
      <c r="B219" s="310" t="s">
        <v>51</v>
      </c>
      <c r="C219" s="310" t="s">
        <v>3</v>
      </c>
      <c r="D219" s="311" t="s">
        <v>73</v>
      </c>
      <c r="E219" s="270" t="str">
        <f t="shared" si="9"/>
        <v>PITotal20-24</v>
      </c>
      <c r="F219" s="271">
        <v>2.1800000000000001E-3</v>
      </c>
      <c r="G219" s="271">
        <v>1.0840000000000001E-2</v>
      </c>
      <c r="H219" s="272">
        <v>1052</v>
      </c>
      <c r="I219" s="271">
        <v>0.98916000000000004</v>
      </c>
      <c r="J219" s="272">
        <v>97060</v>
      </c>
      <c r="K219" s="272">
        <v>482672</v>
      </c>
      <c r="L219" s="272">
        <v>5219198</v>
      </c>
      <c r="M219" s="273">
        <v>53.77</v>
      </c>
      <c r="N219" s="272">
        <v>5</v>
      </c>
      <c r="O219" s="274">
        <v>2.5</v>
      </c>
    </row>
    <row r="220" spans="2:15" x14ac:dyDescent="0.2">
      <c r="B220" s="310" t="s">
        <v>51</v>
      </c>
      <c r="C220" s="310" t="s">
        <v>3</v>
      </c>
      <c r="D220" s="311" t="s">
        <v>74</v>
      </c>
      <c r="E220" s="270" t="str">
        <f t="shared" si="9"/>
        <v>PITotal25-29</v>
      </c>
      <c r="F220" s="271">
        <v>3.2699999999999999E-3</v>
      </c>
      <c r="G220" s="271">
        <v>1.6240000000000001E-2</v>
      </c>
      <c r="H220" s="272">
        <v>1559</v>
      </c>
      <c r="I220" s="271">
        <v>0.98375999999999997</v>
      </c>
      <c r="J220" s="272">
        <v>96008</v>
      </c>
      <c r="K220" s="272">
        <v>476144</v>
      </c>
      <c r="L220" s="272">
        <v>4736526</v>
      </c>
      <c r="M220" s="273">
        <v>49.33</v>
      </c>
      <c r="N220" s="272">
        <v>5</v>
      </c>
      <c r="O220" s="274">
        <v>2.5</v>
      </c>
    </row>
    <row r="221" spans="2:15" x14ac:dyDescent="0.2">
      <c r="B221" s="310" t="s">
        <v>51</v>
      </c>
      <c r="C221" s="310" t="s">
        <v>3</v>
      </c>
      <c r="D221" s="311" t="s">
        <v>75</v>
      </c>
      <c r="E221" s="270" t="str">
        <f t="shared" si="9"/>
        <v>PITotal30-34</v>
      </c>
      <c r="F221" s="271">
        <v>2.64E-3</v>
      </c>
      <c r="G221" s="271">
        <v>1.311E-2</v>
      </c>
      <c r="H221" s="272">
        <v>1239</v>
      </c>
      <c r="I221" s="271">
        <v>0.98689000000000004</v>
      </c>
      <c r="J221" s="272">
        <v>94449</v>
      </c>
      <c r="K221" s="272">
        <v>469151</v>
      </c>
      <c r="L221" s="272">
        <v>4260382</v>
      </c>
      <c r="M221" s="273">
        <v>45.11</v>
      </c>
      <c r="N221" s="272">
        <v>5</v>
      </c>
      <c r="O221" s="274">
        <v>2.5</v>
      </c>
    </row>
    <row r="222" spans="2:15" x14ac:dyDescent="0.2">
      <c r="B222" s="310" t="s">
        <v>51</v>
      </c>
      <c r="C222" s="310" t="s">
        <v>3</v>
      </c>
      <c r="D222" s="311" t="s">
        <v>76</v>
      </c>
      <c r="E222" s="270" t="str">
        <f t="shared" si="9"/>
        <v>PITotal35-39</v>
      </c>
      <c r="F222" s="271">
        <v>3.2799999999999999E-3</v>
      </c>
      <c r="G222" s="271">
        <v>1.6240000000000001E-2</v>
      </c>
      <c r="H222" s="272">
        <v>1514</v>
      </c>
      <c r="I222" s="271">
        <v>0.98375999999999997</v>
      </c>
      <c r="J222" s="272">
        <v>93211</v>
      </c>
      <c r="K222" s="272">
        <v>462269</v>
      </c>
      <c r="L222" s="272">
        <v>3791231</v>
      </c>
      <c r="M222" s="273">
        <v>40.67</v>
      </c>
      <c r="N222" s="272">
        <v>5</v>
      </c>
      <c r="O222" s="274">
        <v>2.5</v>
      </c>
    </row>
    <row r="223" spans="2:15" x14ac:dyDescent="0.2">
      <c r="B223" s="310" t="s">
        <v>51</v>
      </c>
      <c r="C223" s="310" t="s">
        <v>3</v>
      </c>
      <c r="D223" s="311" t="s">
        <v>77</v>
      </c>
      <c r="E223" s="270" t="str">
        <f t="shared" si="9"/>
        <v>PITotal40-44</v>
      </c>
      <c r="F223" s="271">
        <v>4.1099999999999999E-3</v>
      </c>
      <c r="G223" s="271">
        <v>2.034E-2</v>
      </c>
      <c r="H223" s="272">
        <v>1865</v>
      </c>
      <c r="I223" s="271">
        <v>0.97965999999999998</v>
      </c>
      <c r="J223" s="272">
        <v>91697</v>
      </c>
      <c r="K223" s="272">
        <v>453821</v>
      </c>
      <c r="L223" s="272">
        <v>3328962</v>
      </c>
      <c r="M223" s="273">
        <v>36.299999999999997</v>
      </c>
      <c r="N223" s="272">
        <v>5</v>
      </c>
      <c r="O223" s="274">
        <v>2.5</v>
      </c>
    </row>
    <row r="224" spans="2:15" x14ac:dyDescent="0.2">
      <c r="B224" s="310" t="s">
        <v>51</v>
      </c>
      <c r="C224" s="310" t="s">
        <v>3</v>
      </c>
      <c r="D224" s="311" t="s">
        <v>78</v>
      </c>
      <c r="E224" s="270" t="str">
        <f t="shared" si="9"/>
        <v>PITotal45-49</v>
      </c>
      <c r="F224" s="271">
        <v>5.3800000000000002E-3</v>
      </c>
      <c r="G224" s="271">
        <v>2.656E-2</v>
      </c>
      <c r="H224" s="272">
        <v>2386</v>
      </c>
      <c r="I224" s="271">
        <v>0.97343999999999997</v>
      </c>
      <c r="J224" s="272">
        <v>89832</v>
      </c>
      <c r="K224" s="272">
        <v>443193</v>
      </c>
      <c r="L224" s="272">
        <v>2875140</v>
      </c>
      <c r="M224" s="273">
        <v>32.01</v>
      </c>
      <c r="N224" s="272">
        <v>5</v>
      </c>
      <c r="O224" s="274">
        <v>2.5</v>
      </c>
    </row>
    <row r="225" spans="2:15" x14ac:dyDescent="0.2">
      <c r="B225" s="310" t="s">
        <v>51</v>
      </c>
      <c r="C225" s="310" t="s">
        <v>3</v>
      </c>
      <c r="D225" s="311" t="s">
        <v>79</v>
      </c>
      <c r="E225" s="270" t="str">
        <f t="shared" si="9"/>
        <v>PITotal50-54</v>
      </c>
      <c r="F225" s="271">
        <v>7.5300000000000002E-3</v>
      </c>
      <c r="G225" s="271">
        <v>3.6949999999999997E-2</v>
      </c>
      <c r="H225" s="272">
        <v>3231</v>
      </c>
      <c r="I225" s="271">
        <v>0.96304999999999996</v>
      </c>
      <c r="J225" s="272">
        <v>87445</v>
      </c>
      <c r="K225" s="272">
        <v>429151</v>
      </c>
      <c r="L225" s="272">
        <v>2431947</v>
      </c>
      <c r="M225" s="273">
        <v>27.81</v>
      </c>
      <c r="N225" s="272">
        <v>5</v>
      </c>
      <c r="O225" s="274">
        <v>2.5</v>
      </c>
    </row>
    <row r="226" spans="2:15" x14ac:dyDescent="0.2">
      <c r="B226" s="310" t="s">
        <v>51</v>
      </c>
      <c r="C226" s="310" t="s">
        <v>3</v>
      </c>
      <c r="D226" s="311" t="s">
        <v>80</v>
      </c>
      <c r="E226" s="270" t="str">
        <f t="shared" si="9"/>
        <v>PITotal55-59</v>
      </c>
      <c r="F226" s="271">
        <v>1.1650000000000001E-2</v>
      </c>
      <c r="G226" s="271">
        <v>5.6599999999999998E-2</v>
      </c>
      <c r="H226" s="272">
        <v>4767</v>
      </c>
      <c r="I226" s="271">
        <v>0.94340000000000002</v>
      </c>
      <c r="J226" s="272">
        <v>84215</v>
      </c>
      <c r="K226" s="272">
        <v>409157</v>
      </c>
      <c r="L226" s="272">
        <v>2002797</v>
      </c>
      <c r="M226" s="273">
        <v>23.78</v>
      </c>
      <c r="N226" s="272">
        <v>5</v>
      </c>
      <c r="O226" s="274">
        <v>2.5</v>
      </c>
    </row>
    <row r="227" spans="2:15" x14ac:dyDescent="0.2">
      <c r="B227" s="310" t="s">
        <v>51</v>
      </c>
      <c r="C227" s="310" t="s">
        <v>3</v>
      </c>
      <c r="D227" s="311" t="s">
        <v>81</v>
      </c>
      <c r="E227" s="270" t="str">
        <f t="shared" si="9"/>
        <v>PITotal60-64</v>
      </c>
      <c r="F227" s="271">
        <v>1.6230000000000001E-2</v>
      </c>
      <c r="G227" s="271">
        <v>7.8E-2</v>
      </c>
      <c r="H227" s="272">
        <v>6197</v>
      </c>
      <c r="I227" s="271">
        <v>0.92200000000000004</v>
      </c>
      <c r="J227" s="272">
        <v>79448</v>
      </c>
      <c r="K227" s="272">
        <v>381748</v>
      </c>
      <c r="L227" s="272">
        <v>1593640</v>
      </c>
      <c r="M227" s="273">
        <v>20.059999999999999</v>
      </c>
      <c r="N227" s="272">
        <v>5</v>
      </c>
      <c r="O227" s="274">
        <v>2.5</v>
      </c>
    </row>
    <row r="228" spans="2:15" x14ac:dyDescent="0.2">
      <c r="B228" s="310" t="s">
        <v>51</v>
      </c>
      <c r="C228" s="310" t="s">
        <v>3</v>
      </c>
      <c r="D228" s="311" t="s">
        <v>82</v>
      </c>
      <c r="E228" s="270" t="str">
        <f t="shared" si="9"/>
        <v>PITotal65-69</v>
      </c>
      <c r="F228" s="271">
        <v>2.2290000000000001E-2</v>
      </c>
      <c r="G228" s="271">
        <v>0.10556</v>
      </c>
      <c r="H228" s="272">
        <v>7732</v>
      </c>
      <c r="I228" s="271">
        <v>0.89444000000000001</v>
      </c>
      <c r="J228" s="272">
        <v>73251</v>
      </c>
      <c r="K228" s="272">
        <v>346926</v>
      </c>
      <c r="L228" s="272">
        <v>1211892</v>
      </c>
      <c r="M228" s="273">
        <v>16.54</v>
      </c>
      <c r="N228" s="272">
        <v>5</v>
      </c>
      <c r="O228" s="274">
        <v>2.5</v>
      </c>
    </row>
    <row r="229" spans="2:15" x14ac:dyDescent="0.2">
      <c r="B229" s="310" t="s">
        <v>51</v>
      </c>
      <c r="C229" s="310" t="s">
        <v>3</v>
      </c>
      <c r="D229" s="311" t="s">
        <v>19</v>
      </c>
      <c r="E229" s="270" t="str">
        <f t="shared" si="9"/>
        <v>PITotal70-74</v>
      </c>
      <c r="F229" s="271">
        <v>3.6269999999999997E-2</v>
      </c>
      <c r="G229" s="271">
        <v>0.16628999999999999</v>
      </c>
      <c r="H229" s="272">
        <v>10895</v>
      </c>
      <c r="I229" s="271">
        <v>0.83370999999999995</v>
      </c>
      <c r="J229" s="272">
        <v>65519</v>
      </c>
      <c r="K229" s="272">
        <v>300357</v>
      </c>
      <c r="L229" s="272">
        <v>864966</v>
      </c>
      <c r="M229" s="273">
        <v>13.2</v>
      </c>
      <c r="N229" s="272">
        <v>5</v>
      </c>
      <c r="O229" s="274">
        <v>2.5</v>
      </c>
    </row>
    <row r="230" spans="2:15" x14ac:dyDescent="0.2">
      <c r="B230" s="310" t="s">
        <v>51</v>
      </c>
      <c r="C230" s="310" t="s">
        <v>3</v>
      </c>
      <c r="D230" s="311" t="s">
        <v>20</v>
      </c>
      <c r="E230" s="270" t="str">
        <f t="shared" si="9"/>
        <v>PITotal75-79</v>
      </c>
      <c r="F230" s="271">
        <v>5.6660000000000002E-2</v>
      </c>
      <c r="G230" s="271">
        <v>0.24817</v>
      </c>
      <c r="H230" s="272">
        <v>13556</v>
      </c>
      <c r="I230" s="271">
        <v>0.75183</v>
      </c>
      <c r="J230" s="272">
        <v>54624</v>
      </c>
      <c r="K230" s="272">
        <v>239230</v>
      </c>
      <c r="L230" s="272">
        <v>564609</v>
      </c>
      <c r="M230" s="273">
        <v>10.34</v>
      </c>
      <c r="N230" s="272">
        <v>5</v>
      </c>
      <c r="O230" s="274">
        <v>2.5</v>
      </c>
    </row>
    <row r="231" spans="2:15" x14ac:dyDescent="0.2">
      <c r="B231" s="310" t="s">
        <v>51</v>
      </c>
      <c r="C231" s="310" t="s">
        <v>3</v>
      </c>
      <c r="D231" s="311" t="s">
        <v>21</v>
      </c>
      <c r="E231" s="270" t="str">
        <f t="shared" si="9"/>
        <v>PITotal80-84</v>
      </c>
      <c r="F231" s="271">
        <v>8.5989999999999997E-2</v>
      </c>
      <c r="G231" s="271">
        <v>0.35387000000000002</v>
      </c>
      <c r="H231" s="272">
        <v>14533</v>
      </c>
      <c r="I231" s="271">
        <v>0.64612999999999998</v>
      </c>
      <c r="J231" s="272">
        <v>41068</v>
      </c>
      <c r="K231" s="272">
        <v>169009</v>
      </c>
      <c r="L231" s="272">
        <v>325379</v>
      </c>
      <c r="M231" s="273">
        <v>7.92</v>
      </c>
      <c r="N231" s="272">
        <v>5</v>
      </c>
      <c r="O231" s="274">
        <v>2.5</v>
      </c>
    </row>
    <row r="232" spans="2:15" x14ac:dyDescent="0.2">
      <c r="B232" s="310" t="s">
        <v>51</v>
      </c>
      <c r="C232" s="310" t="s">
        <v>3</v>
      </c>
      <c r="D232" s="311" t="s">
        <v>22</v>
      </c>
      <c r="E232" s="270" t="str">
        <f t="shared" si="9"/>
        <v>PITotal85-89</v>
      </c>
      <c r="F232" s="271">
        <v>0.13414000000000001</v>
      </c>
      <c r="G232" s="271">
        <v>0.50226000000000004</v>
      </c>
      <c r="H232" s="272">
        <v>13328</v>
      </c>
      <c r="I232" s="271">
        <v>0.49774000000000002</v>
      </c>
      <c r="J232" s="272">
        <v>26535</v>
      </c>
      <c r="K232" s="272">
        <v>99358</v>
      </c>
      <c r="L232" s="272">
        <v>156370</v>
      </c>
      <c r="M232" s="273">
        <v>5.89</v>
      </c>
      <c r="N232" s="272">
        <v>5</v>
      </c>
      <c r="O232" s="274">
        <v>2.5</v>
      </c>
    </row>
    <row r="233" spans="2:15" x14ac:dyDescent="0.2">
      <c r="B233" s="310" t="s">
        <v>51</v>
      </c>
      <c r="C233" s="310" t="s">
        <v>3</v>
      </c>
      <c r="D233" s="311" t="s">
        <v>5</v>
      </c>
      <c r="E233" s="270" t="str">
        <f t="shared" si="9"/>
        <v>PITotal90+</v>
      </c>
      <c r="F233" s="271">
        <v>0.23166999999999999</v>
      </c>
      <c r="G233" s="271">
        <v>1</v>
      </c>
      <c r="H233" s="272">
        <v>13208</v>
      </c>
      <c r="I233" s="271">
        <v>0</v>
      </c>
      <c r="J233" s="272">
        <v>13208</v>
      </c>
      <c r="K233" s="272">
        <v>57012</v>
      </c>
      <c r="L233" s="272">
        <v>57012</v>
      </c>
      <c r="M233" s="273">
        <v>4.32</v>
      </c>
      <c r="N233" s="273" t="s">
        <v>92</v>
      </c>
      <c r="O233" s="274">
        <v>4.32</v>
      </c>
    </row>
    <row r="234" spans="2:15" x14ac:dyDescent="0.2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</row>
    <row r="235" spans="2:15" ht="16" customHeight="1" x14ac:dyDescent="0.2">
      <c r="B235" s="344" t="s">
        <v>1</v>
      </c>
      <c r="C235" s="344" t="s">
        <v>0</v>
      </c>
      <c r="D235" s="344" t="s">
        <v>2</v>
      </c>
      <c r="E235" s="344" t="s">
        <v>49</v>
      </c>
      <c r="F235" s="346" t="s">
        <v>83</v>
      </c>
      <c r="G235" s="346" t="s">
        <v>84</v>
      </c>
      <c r="H235" s="346" t="s">
        <v>85</v>
      </c>
      <c r="I235" s="346" t="s">
        <v>86</v>
      </c>
      <c r="J235" s="344" t="s">
        <v>87</v>
      </c>
      <c r="K235" s="346" t="s">
        <v>88</v>
      </c>
      <c r="L235" s="344" t="s">
        <v>89</v>
      </c>
      <c r="M235" s="344" t="s">
        <v>90</v>
      </c>
      <c r="N235" s="344" t="s">
        <v>6</v>
      </c>
      <c r="O235" s="346" t="s">
        <v>91</v>
      </c>
    </row>
    <row r="236" spans="2:15" ht="16" customHeight="1" x14ac:dyDescent="0.2">
      <c r="B236" s="345"/>
      <c r="C236" s="345"/>
      <c r="D236" s="345"/>
      <c r="E236" s="345"/>
      <c r="F236" s="347"/>
      <c r="G236" s="347"/>
      <c r="H236" s="347"/>
      <c r="I236" s="347"/>
      <c r="J236" s="345"/>
      <c r="K236" s="347"/>
      <c r="L236" s="345"/>
      <c r="M236" s="345"/>
      <c r="N236" s="345"/>
      <c r="O236" s="347"/>
    </row>
    <row r="237" spans="2:15" x14ac:dyDescent="0.2">
      <c r="B237" s="310" t="s">
        <v>53</v>
      </c>
      <c r="C237" s="310" t="s">
        <v>3</v>
      </c>
      <c r="D237" s="311">
        <v>0</v>
      </c>
      <c r="E237" s="270" t="str">
        <f>_xlfn.CONCAT(B237,C237,D237)</f>
        <v>CETotal0</v>
      </c>
      <c r="F237" s="271">
        <v>1.2449999999999999E-2</v>
      </c>
      <c r="G237" s="271">
        <v>1.231E-2</v>
      </c>
      <c r="H237" s="272">
        <v>1231</v>
      </c>
      <c r="I237" s="271">
        <v>0.98768999999999996</v>
      </c>
      <c r="J237" s="272">
        <v>100000</v>
      </c>
      <c r="K237" s="272">
        <v>98876</v>
      </c>
      <c r="L237" s="272">
        <v>7468115</v>
      </c>
      <c r="M237" s="273">
        <v>74.680000000000007</v>
      </c>
      <c r="N237" s="272">
        <v>1</v>
      </c>
      <c r="O237" s="274">
        <v>0.09</v>
      </c>
    </row>
    <row r="238" spans="2:15" x14ac:dyDescent="0.2">
      <c r="B238" s="310" t="s">
        <v>53</v>
      </c>
      <c r="C238" s="310" t="s">
        <v>3</v>
      </c>
      <c r="D238" s="312" t="s">
        <v>18</v>
      </c>
      <c r="E238" s="270" t="str">
        <f t="shared" ref="E238:E256" si="10">_xlfn.CONCAT(B238,C238,D238)</f>
        <v>CETotal1-4</v>
      </c>
      <c r="F238" s="271">
        <v>6.3000000000000003E-4</v>
      </c>
      <c r="G238" s="271">
        <v>2.5000000000000001E-3</v>
      </c>
      <c r="H238" s="272">
        <v>247</v>
      </c>
      <c r="I238" s="271">
        <v>0.99750000000000005</v>
      </c>
      <c r="J238" s="272">
        <v>98769</v>
      </c>
      <c r="K238" s="272">
        <v>394461</v>
      </c>
      <c r="L238" s="272">
        <v>7369239</v>
      </c>
      <c r="M238" s="273">
        <v>74.61</v>
      </c>
      <c r="N238" s="272">
        <v>4</v>
      </c>
      <c r="O238" s="274">
        <v>1.5</v>
      </c>
    </row>
    <row r="239" spans="2:15" x14ac:dyDescent="0.2">
      <c r="B239" s="310" t="s">
        <v>53</v>
      </c>
      <c r="C239" s="310" t="s">
        <v>3</v>
      </c>
      <c r="D239" s="312" t="s">
        <v>70</v>
      </c>
      <c r="E239" s="270" t="str">
        <f t="shared" si="10"/>
        <v>CETotal5-9</v>
      </c>
      <c r="F239" s="271">
        <v>2.9999999999999997E-4</v>
      </c>
      <c r="G239" s="271">
        <v>1.5100000000000001E-3</v>
      </c>
      <c r="H239" s="272">
        <v>149</v>
      </c>
      <c r="I239" s="271">
        <v>0.99848999999999999</v>
      </c>
      <c r="J239" s="272">
        <v>98522</v>
      </c>
      <c r="K239" s="272">
        <v>492241</v>
      </c>
      <c r="L239" s="272">
        <v>6974778</v>
      </c>
      <c r="M239" s="273">
        <v>70.790000000000006</v>
      </c>
      <c r="N239" s="272">
        <v>5</v>
      </c>
      <c r="O239" s="274">
        <v>2.5</v>
      </c>
    </row>
    <row r="240" spans="2:15" x14ac:dyDescent="0.2">
      <c r="B240" s="310" t="s">
        <v>53</v>
      </c>
      <c r="C240" s="310" t="s">
        <v>3</v>
      </c>
      <c r="D240" s="312" t="s">
        <v>71</v>
      </c>
      <c r="E240" s="270" t="str">
        <f t="shared" si="10"/>
        <v>CETotal10-14</v>
      </c>
      <c r="F240" s="271">
        <v>3.3E-4</v>
      </c>
      <c r="G240" s="271">
        <v>1.66E-3</v>
      </c>
      <c r="H240" s="272">
        <v>163</v>
      </c>
      <c r="I240" s="271">
        <v>0.99834000000000001</v>
      </c>
      <c r="J240" s="272">
        <v>98374</v>
      </c>
      <c r="K240" s="272">
        <v>491462</v>
      </c>
      <c r="L240" s="272">
        <v>6482537</v>
      </c>
      <c r="M240" s="273">
        <v>65.900000000000006</v>
      </c>
      <c r="N240" s="272">
        <v>5</v>
      </c>
      <c r="O240" s="274">
        <v>2.5</v>
      </c>
    </row>
    <row r="241" spans="2:15" x14ac:dyDescent="0.2">
      <c r="B241" s="310" t="s">
        <v>53</v>
      </c>
      <c r="C241" s="310" t="s">
        <v>3</v>
      </c>
      <c r="D241" s="311" t="s">
        <v>72</v>
      </c>
      <c r="E241" s="270" t="str">
        <f t="shared" si="10"/>
        <v>CETotal15-19</v>
      </c>
      <c r="F241" s="271">
        <v>1.25E-3</v>
      </c>
      <c r="G241" s="271">
        <v>6.2599999999999999E-3</v>
      </c>
      <c r="H241" s="272">
        <v>614</v>
      </c>
      <c r="I241" s="271">
        <v>0.99373999999999996</v>
      </c>
      <c r="J241" s="272">
        <v>98211</v>
      </c>
      <c r="K241" s="272">
        <v>489519</v>
      </c>
      <c r="L241" s="272">
        <v>5991075</v>
      </c>
      <c r="M241" s="273">
        <v>61</v>
      </c>
      <c r="N241" s="272">
        <v>5</v>
      </c>
      <c r="O241" s="274">
        <v>2.5</v>
      </c>
    </row>
    <row r="242" spans="2:15" x14ac:dyDescent="0.2">
      <c r="B242" s="310" t="s">
        <v>53</v>
      </c>
      <c r="C242" s="310" t="s">
        <v>3</v>
      </c>
      <c r="D242" s="311" t="s">
        <v>73</v>
      </c>
      <c r="E242" s="270" t="str">
        <f t="shared" si="10"/>
        <v>CETotal20-24</v>
      </c>
      <c r="F242" s="271">
        <v>1.89E-3</v>
      </c>
      <c r="G242" s="271">
        <v>9.41E-3</v>
      </c>
      <c r="H242" s="272">
        <v>918</v>
      </c>
      <c r="I242" s="271">
        <v>0.99058999999999997</v>
      </c>
      <c r="J242" s="272">
        <v>97597</v>
      </c>
      <c r="K242" s="272">
        <v>485687</v>
      </c>
      <c r="L242" s="272">
        <v>5501556</v>
      </c>
      <c r="M242" s="273">
        <v>56.37</v>
      </c>
      <c r="N242" s="272">
        <v>5</v>
      </c>
      <c r="O242" s="274">
        <v>2.5</v>
      </c>
    </row>
    <row r="243" spans="2:15" x14ac:dyDescent="0.2">
      <c r="B243" s="310" t="s">
        <v>53</v>
      </c>
      <c r="C243" s="310" t="s">
        <v>3</v>
      </c>
      <c r="D243" s="311" t="s">
        <v>74</v>
      </c>
      <c r="E243" s="270" t="str">
        <f t="shared" si="10"/>
        <v>CETotal25-29</v>
      </c>
      <c r="F243" s="271">
        <v>2E-3</v>
      </c>
      <c r="G243" s="271">
        <v>9.9699999999999997E-3</v>
      </c>
      <c r="H243" s="272">
        <v>964</v>
      </c>
      <c r="I243" s="271">
        <v>0.99002999999999997</v>
      </c>
      <c r="J243" s="272">
        <v>96678</v>
      </c>
      <c r="K243" s="272">
        <v>480982</v>
      </c>
      <c r="L243" s="272">
        <v>5015870</v>
      </c>
      <c r="M243" s="273">
        <v>51.88</v>
      </c>
      <c r="N243" s="272">
        <v>5</v>
      </c>
      <c r="O243" s="274">
        <v>2.5</v>
      </c>
    </row>
    <row r="244" spans="2:15" x14ac:dyDescent="0.2">
      <c r="B244" s="310" t="s">
        <v>53</v>
      </c>
      <c r="C244" s="310" t="s">
        <v>3</v>
      </c>
      <c r="D244" s="311" t="s">
        <v>75</v>
      </c>
      <c r="E244" s="270" t="str">
        <f t="shared" si="10"/>
        <v>CETotal30-34</v>
      </c>
      <c r="F244" s="271">
        <v>2.1800000000000001E-3</v>
      </c>
      <c r="G244" s="271">
        <v>1.0840000000000001E-2</v>
      </c>
      <c r="H244" s="272">
        <v>1038</v>
      </c>
      <c r="I244" s="271">
        <v>0.98916000000000004</v>
      </c>
      <c r="J244" s="272">
        <v>95715</v>
      </c>
      <c r="K244" s="272">
        <v>475979</v>
      </c>
      <c r="L244" s="272">
        <v>4534888</v>
      </c>
      <c r="M244" s="273">
        <v>47.38</v>
      </c>
      <c r="N244" s="272">
        <v>5</v>
      </c>
      <c r="O244" s="274">
        <v>2.5</v>
      </c>
    </row>
    <row r="245" spans="2:15" x14ac:dyDescent="0.2">
      <c r="B245" s="310" t="s">
        <v>53</v>
      </c>
      <c r="C245" s="310" t="s">
        <v>3</v>
      </c>
      <c r="D245" s="311" t="s">
        <v>76</v>
      </c>
      <c r="E245" s="270" t="str">
        <f t="shared" si="10"/>
        <v>CETotal35-39</v>
      </c>
      <c r="F245" s="271">
        <v>2.6700000000000001E-3</v>
      </c>
      <c r="G245" s="271">
        <v>1.324E-2</v>
      </c>
      <c r="H245" s="272">
        <v>1253</v>
      </c>
      <c r="I245" s="271">
        <v>0.98675999999999997</v>
      </c>
      <c r="J245" s="272">
        <v>94677</v>
      </c>
      <c r="K245" s="272">
        <v>470251</v>
      </c>
      <c r="L245" s="272">
        <v>4058909</v>
      </c>
      <c r="M245" s="273">
        <v>42.87</v>
      </c>
      <c r="N245" s="272">
        <v>5</v>
      </c>
      <c r="O245" s="274">
        <v>2.5</v>
      </c>
    </row>
    <row r="246" spans="2:15" x14ac:dyDescent="0.2">
      <c r="B246" s="310" t="s">
        <v>53</v>
      </c>
      <c r="C246" s="310" t="s">
        <v>3</v>
      </c>
      <c r="D246" s="311" t="s">
        <v>77</v>
      </c>
      <c r="E246" s="270" t="str">
        <f t="shared" si="10"/>
        <v>CETotal40-44</v>
      </c>
      <c r="F246" s="271">
        <v>3.5200000000000001E-3</v>
      </c>
      <c r="G246" s="271">
        <v>1.7440000000000001E-2</v>
      </c>
      <c r="H246" s="272">
        <v>1629</v>
      </c>
      <c r="I246" s="271">
        <v>0.98255999999999999</v>
      </c>
      <c r="J246" s="272">
        <v>93424</v>
      </c>
      <c r="K246" s="272">
        <v>463046</v>
      </c>
      <c r="L246" s="272">
        <v>3588658</v>
      </c>
      <c r="M246" s="273">
        <v>38.409999999999997</v>
      </c>
      <c r="N246" s="272">
        <v>5</v>
      </c>
      <c r="O246" s="274">
        <v>2.5</v>
      </c>
    </row>
    <row r="247" spans="2:15" x14ac:dyDescent="0.2">
      <c r="B247" s="310" t="s">
        <v>53</v>
      </c>
      <c r="C247" s="310" t="s">
        <v>3</v>
      </c>
      <c r="D247" s="311" t="s">
        <v>78</v>
      </c>
      <c r="E247" s="270" t="str">
        <f t="shared" si="10"/>
        <v>CETotal45-49</v>
      </c>
      <c r="F247" s="271">
        <v>4.8599999999999997E-3</v>
      </c>
      <c r="G247" s="271">
        <v>2.4029999999999999E-2</v>
      </c>
      <c r="H247" s="272">
        <v>2206</v>
      </c>
      <c r="I247" s="271">
        <v>0.97597</v>
      </c>
      <c r="J247" s="272">
        <v>91795</v>
      </c>
      <c r="K247" s="272">
        <v>453459</v>
      </c>
      <c r="L247" s="272">
        <v>3125612</v>
      </c>
      <c r="M247" s="273">
        <v>34.049999999999997</v>
      </c>
      <c r="N247" s="272">
        <v>5</v>
      </c>
      <c r="O247" s="274">
        <v>2.5</v>
      </c>
    </row>
    <row r="248" spans="2:15" x14ac:dyDescent="0.2">
      <c r="B248" s="310" t="s">
        <v>53</v>
      </c>
      <c r="C248" s="310" t="s">
        <v>3</v>
      </c>
      <c r="D248" s="311" t="s">
        <v>79</v>
      </c>
      <c r="E248" s="270" t="str">
        <f t="shared" si="10"/>
        <v>CETotal50-54</v>
      </c>
      <c r="F248" s="271">
        <v>6.4000000000000003E-3</v>
      </c>
      <c r="G248" s="271">
        <v>3.1519999999999999E-2</v>
      </c>
      <c r="H248" s="272">
        <v>2824</v>
      </c>
      <c r="I248" s="271">
        <v>0.96848000000000001</v>
      </c>
      <c r="J248" s="272">
        <v>89589</v>
      </c>
      <c r="K248" s="272">
        <v>440885</v>
      </c>
      <c r="L248" s="272">
        <v>2672154</v>
      </c>
      <c r="M248" s="273">
        <v>29.83</v>
      </c>
      <c r="N248" s="272">
        <v>5</v>
      </c>
      <c r="O248" s="274">
        <v>2.5</v>
      </c>
    </row>
    <row r="249" spans="2:15" x14ac:dyDescent="0.2">
      <c r="B249" s="310" t="s">
        <v>53</v>
      </c>
      <c r="C249" s="310" t="s">
        <v>3</v>
      </c>
      <c r="D249" s="311" t="s">
        <v>80</v>
      </c>
      <c r="E249" s="270" t="str">
        <f t="shared" si="10"/>
        <v>CETotal55-59</v>
      </c>
      <c r="F249" s="271">
        <v>8.9499999999999996E-3</v>
      </c>
      <c r="G249" s="271">
        <v>4.376E-2</v>
      </c>
      <c r="H249" s="272">
        <v>3797</v>
      </c>
      <c r="I249" s="271">
        <v>0.95623999999999998</v>
      </c>
      <c r="J249" s="272">
        <v>86765</v>
      </c>
      <c r="K249" s="272">
        <v>424335</v>
      </c>
      <c r="L249" s="272">
        <v>2231268</v>
      </c>
      <c r="M249" s="273">
        <v>25.72</v>
      </c>
      <c r="N249" s="272">
        <v>5</v>
      </c>
      <c r="O249" s="274">
        <v>2.5</v>
      </c>
    </row>
    <row r="250" spans="2:15" x14ac:dyDescent="0.2">
      <c r="B250" s="310" t="s">
        <v>53</v>
      </c>
      <c r="C250" s="310" t="s">
        <v>3</v>
      </c>
      <c r="D250" s="311" t="s">
        <v>81</v>
      </c>
      <c r="E250" s="270" t="str">
        <f t="shared" si="10"/>
        <v>CETotal60-64</v>
      </c>
      <c r="F250" s="271">
        <v>1.329E-2</v>
      </c>
      <c r="G250" s="271">
        <v>6.4329999999999998E-2</v>
      </c>
      <c r="H250" s="272">
        <v>5337</v>
      </c>
      <c r="I250" s="271">
        <v>0.93567</v>
      </c>
      <c r="J250" s="272">
        <v>82969</v>
      </c>
      <c r="K250" s="272">
        <v>401501</v>
      </c>
      <c r="L250" s="272">
        <v>1806933</v>
      </c>
      <c r="M250" s="273">
        <v>21.78</v>
      </c>
      <c r="N250" s="272">
        <v>5</v>
      </c>
      <c r="O250" s="274">
        <v>2.5</v>
      </c>
    </row>
    <row r="251" spans="2:15" x14ac:dyDescent="0.2">
      <c r="B251" s="310" t="s">
        <v>53</v>
      </c>
      <c r="C251" s="310" t="s">
        <v>3</v>
      </c>
      <c r="D251" s="311" t="s">
        <v>82</v>
      </c>
      <c r="E251" s="270" t="str">
        <f t="shared" si="10"/>
        <v>CETotal65-69</v>
      </c>
      <c r="F251" s="271">
        <v>1.864E-2</v>
      </c>
      <c r="G251" s="271">
        <v>8.906E-2</v>
      </c>
      <c r="H251" s="272">
        <v>6914</v>
      </c>
      <c r="I251" s="271">
        <v>0.91093999999999997</v>
      </c>
      <c r="J251" s="272">
        <v>77632</v>
      </c>
      <c r="K251" s="272">
        <v>370873</v>
      </c>
      <c r="L251" s="272">
        <v>1405432</v>
      </c>
      <c r="M251" s="273">
        <v>18.100000000000001</v>
      </c>
      <c r="N251" s="272">
        <v>5</v>
      </c>
      <c r="O251" s="274">
        <v>2.5</v>
      </c>
    </row>
    <row r="252" spans="2:15" x14ac:dyDescent="0.2">
      <c r="B252" s="310" t="s">
        <v>53</v>
      </c>
      <c r="C252" s="310" t="s">
        <v>3</v>
      </c>
      <c r="D252" s="311" t="s">
        <v>19</v>
      </c>
      <c r="E252" s="270" t="str">
        <f t="shared" si="10"/>
        <v>CETotal70-74</v>
      </c>
      <c r="F252" s="271">
        <v>2.8899999999999999E-2</v>
      </c>
      <c r="G252" s="271">
        <v>0.13477</v>
      </c>
      <c r="H252" s="272">
        <v>9530</v>
      </c>
      <c r="I252" s="271">
        <v>0.86523000000000005</v>
      </c>
      <c r="J252" s="272">
        <v>70718</v>
      </c>
      <c r="K252" s="272">
        <v>329762</v>
      </c>
      <c r="L252" s="272">
        <v>1034559</v>
      </c>
      <c r="M252" s="273">
        <v>14.63</v>
      </c>
      <c r="N252" s="272">
        <v>5</v>
      </c>
      <c r="O252" s="274">
        <v>2.5</v>
      </c>
    </row>
    <row r="253" spans="2:15" x14ac:dyDescent="0.2">
      <c r="B253" s="310" t="s">
        <v>53</v>
      </c>
      <c r="C253" s="310" t="s">
        <v>3</v>
      </c>
      <c r="D253" s="311" t="s">
        <v>20</v>
      </c>
      <c r="E253" s="270" t="str">
        <f t="shared" si="10"/>
        <v>CETotal75-79</v>
      </c>
      <c r="F253" s="271">
        <v>4.5330000000000002E-2</v>
      </c>
      <c r="G253" s="271">
        <v>0.2036</v>
      </c>
      <c r="H253" s="272">
        <v>12458</v>
      </c>
      <c r="I253" s="271">
        <v>0.7964</v>
      </c>
      <c r="J253" s="272">
        <v>61187</v>
      </c>
      <c r="K253" s="272">
        <v>274793</v>
      </c>
      <c r="L253" s="272">
        <v>704796</v>
      </c>
      <c r="M253" s="273">
        <v>11.52</v>
      </c>
      <c r="N253" s="272">
        <v>5</v>
      </c>
      <c r="O253" s="274">
        <v>2.5</v>
      </c>
    </row>
    <row r="254" spans="2:15" x14ac:dyDescent="0.2">
      <c r="B254" s="310" t="s">
        <v>53</v>
      </c>
      <c r="C254" s="310" t="s">
        <v>3</v>
      </c>
      <c r="D254" s="311" t="s">
        <v>21</v>
      </c>
      <c r="E254" s="270" t="str">
        <f t="shared" si="10"/>
        <v>CETotal80-84</v>
      </c>
      <c r="F254" s="271">
        <v>7.2340000000000002E-2</v>
      </c>
      <c r="G254" s="271">
        <v>0.30631000000000003</v>
      </c>
      <c r="H254" s="272">
        <v>14926</v>
      </c>
      <c r="I254" s="271">
        <v>0.69369000000000003</v>
      </c>
      <c r="J254" s="272">
        <v>48730</v>
      </c>
      <c r="K254" s="272">
        <v>206333</v>
      </c>
      <c r="L254" s="272">
        <v>430004</v>
      </c>
      <c r="M254" s="273">
        <v>8.82</v>
      </c>
      <c r="N254" s="272">
        <v>5</v>
      </c>
      <c r="O254" s="274">
        <v>2.5</v>
      </c>
    </row>
    <row r="255" spans="2:15" x14ac:dyDescent="0.2">
      <c r="B255" s="310" t="s">
        <v>53</v>
      </c>
      <c r="C255" s="310" t="s">
        <v>3</v>
      </c>
      <c r="D255" s="311" t="s">
        <v>22</v>
      </c>
      <c r="E255" s="270" t="str">
        <f t="shared" si="10"/>
        <v>CETotal85-89</v>
      </c>
      <c r="F255" s="271">
        <v>0.11237</v>
      </c>
      <c r="G255" s="271">
        <v>0.43863000000000002</v>
      </c>
      <c r="H255" s="272">
        <v>14827</v>
      </c>
      <c r="I255" s="271">
        <v>0.56137000000000004</v>
      </c>
      <c r="J255" s="272">
        <v>33803</v>
      </c>
      <c r="K255" s="272">
        <v>131949</v>
      </c>
      <c r="L255" s="272">
        <v>223671</v>
      </c>
      <c r="M255" s="273">
        <v>6.62</v>
      </c>
      <c r="N255" s="272">
        <v>5</v>
      </c>
      <c r="O255" s="274">
        <v>2.5</v>
      </c>
    </row>
    <row r="256" spans="2:15" x14ac:dyDescent="0.2">
      <c r="B256" s="310" t="s">
        <v>53</v>
      </c>
      <c r="C256" s="310" t="s">
        <v>3</v>
      </c>
      <c r="D256" s="311" t="s">
        <v>5</v>
      </c>
      <c r="E256" s="270" t="str">
        <f t="shared" si="10"/>
        <v>CETotal90+</v>
      </c>
      <c r="F256" s="271">
        <v>0.20688999999999999</v>
      </c>
      <c r="G256" s="271">
        <v>1</v>
      </c>
      <c r="H256" s="272">
        <v>18976</v>
      </c>
      <c r="I256" s="271">
        <v>0</v>
      </c>
      <c r="J256" s="272">
        <v>18976</v>
      </c>
      <c r="K256" s="272">
        <v>91722</v>
      </c>
      <c r="L256" s="272">
        <v>91722</v>
      </c>
      <c r="M256" s="273">
        <v>4.83</v>
      </c>
      <c r="N256" s="273" t="s">
        <v>92</v>
      </c>
      <c r="O256" s="274">
        <v>4.83</v>
      </c>
    </row>
    <row r="257" spans="2:15" x14ac:dyDescent="0.2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</row>
    <row r="258" spans="2:15" ht="16" customHeight="1" x14ac:dyDescent="0.2">
      <c r="B258" s="344" t="s">
        <v>1</v>
      </c>
      <c r="C258" s="344" t="s">
        <v>0</v>
      </c>
      <c r="D258" s="344" t="s">
        <v>2</v>
      </c>
      <c r="E258" s="344" t="s">
        <v>49</v>
      </c>
      <c r="F258" s="346" t="s">
        <v>83</v>
      </c>
      <c r="G258" s="346" t="s">
        <v>84</v>
      </c>
      <c r="H258" s="346" t="s">
        <v>85</v>
      </c>
      <c r="I258" s="346" t="s">
        <v>86</v>
      </c>
      <c r="J258" s="344" t="s">
        <v>87</v>
      </c>
      <c r="K258" s="346" t="s">
        <v>88</v>
      </c>
      <c r="L258" s="344" t="s">
        <v>89</v>
      </c>
      <c r="M258" s="344" t="s">
        <v>90</v>
      </c>
      <c r="N258" s="344" t="s">
        <v>6</v>
      </c>
      <c r="O258" s="346" t="s">
        <v>91</v>
      </c>
    </row>
    <row r="259" spans="2:15" ht="16" customHeight="1" x14ac:dyDescent="0.2">
      <c r="B259" s="345"/>
      <c r="C259" s="345"/>
      <c r="D259" s="345"/>
      <c r="E259" s="345"/>
      <c r="F259" s="347"/>
      <c r="G259" s="347"/>
      <c r="H259" s="347"/>
      <c r="I259" s="347"/>
      <c r="J259" s="345"/>
      <c r="K259" s="347"/>
      <c r="L259" s="345"/>
      <c r="M259" s="345"/>
      <c r="N259" s="345"/>
      <c r="O259" s="347"/>
    </row>
    <row r="260" spans="2:15" x14ac:dyDescent="0.2">
      <c r="B260" s="310" t="s">
        <v>54</v>
      </c>
      <c r="C260" s="310" t="s">
        <v>3</v>
      </c>
      <c r="D260" s="311">
        <v>0</v>
      </c>
      <c r="E260" s="270" t="str">
        <f>_xlfn.CONCAT(B260,C260,D260)</f>
        <v>RNTotal0</v>
      </c>
      <c r="F260" s="271">
        <v>1.2829999999999999E-2</v>
      </c>
      <c r="G260" s="271">
        <v>1.268E-2</v>
      </c>
      <c r="H260" s="272">
        <v>1268</v>
      </c>
      <c r="I260" s="271">
        <v>0.98731999999999998</v>
      </c>
      <c r="J260" s="272">
        <v>100000</v>
      </c>
      <c r="K260" s="272">
        <v>98843</v>
      </c>
      <c r="L260" s="272">
        <v>7657039</v>
      </c>
      <c r="M260" s="273">
        <v>76.569999999999993</v>
      </c>
      <c r="N260" s="272">
        <v>1</v>
      </c>
      <c r="O260" s="274">
        <v>0.09</v>
      </c>
    </row>
    <row r="261" spans="2:15" x14ac:dyDescent="0.2">
      <c r="B261" s="310" t="s">
        <v>54</v>
      </c>
      <c r="C261" s="310" t="s">
        <v>3</v>
      </c>
      <c r="D261" s="312" t="s">
        <v>18</v>
      </c>
      <c r="E261" s="270" t="str">
        <f t="shared" ref="E261:E279" si="11">_xlfn.CONCAT(B261,C261,D261)</f>
        <v>RNTotal1-4</v>
      </c>
      <c r="F261" s="271">
        <v>3.6999999999999999E-4</v>
      </c>
      <c r="G261" s="271">
        <v>1.47E-3</v>
      </c>
      <c r="H261" s="272">
        <v>145</v>
      </c>
      <c r="I261" s="271">
        <v>0.99853000000000003</v>
      </c>
      <c r="J261" s="272">
        <v>98732</v>
      </c>
      <c r="K261" s="272">
        <v>394564</v>
      </c>
      <c r="L261" s="272">
        <v>7558196</v>
      </c>
      <c r="M261" s="273">
        <v>76.55</v>
      </c>
      <c r="N261" s="272">
        <v>4</v>
      </c>
      <c r="O261" s="274">
        <v>1.5</v>
      </c>
    </row>
    <row r="262" spans="2:15" x14ac:dyDescent="0.2">
      <c r="B262" s="310" t="s">
        <v>54</v>
      </c>
      <c r="C262" s="310" t="s">
        <v>3</v>
      </c>
      <c r="D262" s="312" t="s">
        <v>70</v>
      </c>
      <c r="E262" s="270" t="str">
        <f t="shared" si="11"/>
        <v>RNTotal5-9</v>
      </c>
      <c r="F262" s="271">
        <v>2.9E-4</v>
      </c>
      <c r="G262" s="271">
        <v>1.4499999999999999E-3</v>
      </c>
      <c r="H262" s="272">
        <v>143</v>
      </c>
      <c r="I262" s="271">
        <v>0.99855000000000005</v>
      </c>
      <c r="J262" s="272">
        <v>98586</v>
      </c>
      <c r="K262" s="272">
        <v>492574</v>
      </c>
      <c r="L262" s="272">
        <v>7163632</v>
      </c>
      <c r="M262" s="273">
        <v>72.66</v>
      </c>
      <c r="N262" s="272">
        <v>5</v>
      </c>
      <c r="O262" s="274">
        <v>2.5</v>
      </c>
    </row>
    <row r="263" spans="2:15" x14ac:dyDescent="0.2">
      <c r="B263" s="310" t="s">
        <v>54</v>
      </c>
      <c r="C263" s="310" t="s">
        <v>3</v>
      </c>
      <c r="D263" s="312" t="s">
        <v>71</v>
      </c>
      <c r="E263" s="270" t="str">
        <f t="shared" si="11"/>
        <v>RNTotal10-14</v>
      </c>
      <c r="F263" s="271">
        <v>3.1E-4</v>
      </c>
      <c r="G263" s="271">
        <v>1.56E-3</v>
      </c>
      <c r="H263" s="272">
        <v>154</v>
      </c>
      <c r="I263" s="271">
        <v>0.99843999999999999</v>
      </c>
      <c r="J263" s="272">
        <v>98443</v>
      </c>
      <c r="K263" s="272">
        <v>491832</v>
      </c>
      <c r="L263" s="272">
        <v>6671058</v>
      </c>
      <c r="M263" s="273">
        <v>67.77</v>
      </c>
      <c r="N263" s="272">
        <v>5</v>
      </c>
      <c r="O263" s="274">
        <v>2.5</v>
      </c>
    </row>
    <row r="264" spans="2:15" x14ac:dyDescent="0.2">
      <c r="B264" s="310" t="s">
        <v>54</v>
      </c>
      <c r="C264" s="310" t="s">
        <v>3</v>
      </c>
      <c r="D264" s="311" t="s">
        <v>72</v>
      </c>
      <c r="E264" s="270" t="str">
        <f t="shared" si="11"/>
        <v>RNTotal15-19</v>
      </c>
      <c r="F264" s="271">
        <v>8.8999999999999995E-4</v>
      </c>
      <c r="G264" s="271">
        <v>4.4299999999999999E-3</v>
      </c>
      <c r="H264" s="272">
        <v>436</v>
      </c>
      <c r="I264" s="271">
        <v>0.99556999999999995</v>
      </c>
      <c r="J264" s="272">
        <v>98290</v>
      </c>
      <c r="K264" s="272">
        <v>490359</v>
      </c>
      <c r="L264" s="272">
        <v>6179226</v>
      </c>
      <c r="M264" s="273">
        <v>62.87</v>
      </c>
      <c r="N264" s="272">
        <v>5</v>
      </c>
      <c r="O264" s="274">
        <v>2.5</v>
      </c>
    </row>
    <row r="265" spans="2:15" x14ac:dyDescent="0.2">
      <c r="B265" s="310" t="s">
        <v>54</v>
      </c>
      <c r="C265" s="310" t="s">
        <v>3</v>
      </c>
      <c r="D265" s="311" t="s">
        <v>73</v>
      </c>
      <c r="E265" s="270" t="str">
        <f t="shared" si="11"/>
        <v>RNTotal20-24</v>
      </c>
      <c r="F265" s="271">
        <v>1.32E-3</v>
      </c>
      <c r="G265" s="271">
        <v>6.5599999999999999E-3</v>
      </c>
      <c r="H265" s="272">
        <v>642</v>
      </c>
      <c r="I265" s="271">
        <v>0.99343999999999999</v>
      </c>
      <c r="J265" s="272">
        <v>97854</v>
      </c>
      <c r="K265" s="272">
        <v>487664</v>
      </c>
      <c r="L265" s="272">
        <v>5688867</v>
      </c>
      <c r="M265" s="273">
        <v>58.14</v>
      </c>
      <c r="N265" s="272">
        <v>5</v>
      </c>
      <c r="O265" s="274">
        <v>2.5</v>
      </c>
    </row>
    <row r="266" spans="2:15" x14ac:dyDescent="0.2">
      <c r="B266" s="310" t="s">
        <v>54</v>
      </c>
      <c r="C266" s="310" t="s">
        <v>3</v>
      </c>
      <c r="D266" s="311" t="s">
        <v>74</v>
      </c>
      <c r="E266" s="270" t="str">
        <f t="shared" si="11"/>
        <v>RNTotal25-29</v>
      </c>
      <c r="F266" s="271">
        <v>1.5E-3</v>
      </c>
      <c r="G266" s="271">
        <v>7.4599999999999996E-3</v>
      </c>
      <c r="H266" s="272">
        <v>725</v>
      </c>
      <c r="I266" s="271">
        <v>0.99253999999999998</v>
      </c>
      <c r="J266" s="272">
        <v>97212</v>
      </c>
      <c r="K266" s="272">
        <v>484246</v>
      </c>
      <c r="L266" s="272">
        <v>5201203</v>
      </c>
      <c r="M266" s="273">
        <v>53.5</v>
      </c>
      <c r="N266" s="272">
        <v>5</v>
      </c>
      <c r="O266" s="274">
        <v>2.5</v>
      </c>
    </row>
    <row r="267" spans="2:15" x14ac:dyDescent="0.2">
      <c r="B267" s="310" t="s">
        <v>54</v>
      </c>
      <c r="C267" s="310" t="s">
        <v>3</v>
      </c>
      <c r="D267" s="311" t="s">
        <v>75</v>
      </c>
      <c r="E267" s="270" t="str">
        <f t="shared" si="11"/>
        <v>RNTotal30-34</v>
      </c>
      <c r="F267" s="271">
        <v>1.56E-3</v>
      </c>
      <c r="G267" s="271">
        <v>7.7799999999999996E-3</v>
      </c>
      <c r="H267" s="272">
        <v>750</v>
      </c>
      <c r="I267" s="271">
        <v>0.99221999999999999</v>
      </c>
      <c r="J267" s="272">
        <v>96487</v>
      </c>
      <c r="K267" s="272">
        <v>480559</v>
      </c>
      <c r="L267" s="272">
        <v>4716957</v>
      </c>
      <c r="M267" s="273">
        <v>48.89</v>
      </c>
      <c r="N267" s="272">
        <v>5</v>
      </c>
      <c r="O267" s="274">
        <v>2.5</v>
      </c>
    </row>
    <row r="268" spans="2:15" x14ac:dyDescent="0.2">
      <c r="B268" s="310" t="s">
        <v>54</v>
      </c>
      <c r="C268" s="310" t="s">
        <v>3</v>
      </c>
      <c r="D268" s="311" t="s">
        <v>76</v>
      </c>
      <c r="E268" s="270" t="str">
        <f t="shared" si="11"/>
        <v>RNTotal35-39</v>
      </c>
      <c r="F268" s="271">
        <v>2.2200000000000002E-3</v>
      </c>
      <c r="G268" s="271">
        <v>1.1050000000000001E-2</v>
      </c>
      <c r="H268" s="272">
        <v>1058</v>
      </c>
      <c r="I268" s="271">
        <v>0.98895</v>
      </c>
      <c r="J268" s="272">
        <v>95737</v>
      </c>
      <c r="K268" s="272">
        <v>476037</v>
      </c>
      <c r="L268" s="272">
        <v>4236399</v>
      </c>
      <c r="M268" s="273">
        <v>44.25</v>
      </c>
      <c r="N268" s="272">
        <v>5</v>
      </c>
      <c r="O268" s="274">
        <v>2.5</v>
      </c>
    </row>
    <row r="269" spans="2:15" x14ac:dyDescent="0.2">
      <c r="B269" s="310" t="s">
        <v>54</v>
      </c>
      <c r="C269" s="310" t="s">
        <v>3</v>
      </c>
      <c r="D269" s="311" t="s">
        <v>77</v>
      </c>
      <c r="E269" s="270" t="str">
        <f t="shared" si="11"/>
        <v>RNTotal40-44</v>
      </c>
      <c r="F269" s="271">
        <v>2.7899999999999999E-3</v>
      </c>
      <c r="G269" s="271">
        <v>1.3860000000000001E-2</v>
      </c>
      <c r="H269" s="272">
        <v>1313</v>
      </c>
      <c r="I269" s="271">
        <v>0.98614000000000002</v>
      </c>
      <c r="J269" s="272">
        <v>94678</v>
      </c>
      <c r="K269" s="272">
        <v>470110</v>
      </c>
      <c r="L269" s="272">
        <v>3760361</v>
      </c>
      <c r="M269" s="273">
        <v>39.72</v>
      </c>
      <c r="N269" s="272">
        <v>5</v>
      </c>
      <c r="O269" s="274">
        <v>2.5</v>
      </c>
    </row>
    <row r="270" spans="2:15" x14ac:dyDescent="0.2">
      <c r="B270" s="310" t="s">
        <v>54</v>
      </c>
      <c r="C270" s="310" t="s">
        <v>3</v>
      </c>
      <c r="D270" s="311" t="s">
        <v>78</v>
      </c>
      <c r="E270" s="270" t="str">
        <f t="shared" si="11"/>
        <v>RNTotal45-49</v>
      </c>
      <c r="F270" s="271">
        <v>3.9399999999999999E-3</v>
      </c>
      <c r="G270" s="271">
        <v>1.951E-2</v>
      </c>
      <c r="H270" s="272">
        <v>1821</v>
      </c>
      <c r="I270" s="271">
        <v>0.98048999999999997</v>
      </c>
      <c r="J270" s="272">
        <v>93366</v>
      </c>
      <c r="K270" s="272">
        <v>462276</v>
      </c>
      <c r="L270" s="272">
        <v>3290251</v>
      </c>
      <c r="M270" s="273">
        <v>35.24</v>
      </c>
      <c r="N270" s="272">
        <v>5</v>
      </c>
      <c r="O270" s="274">
        <v>2.5</v>
      </c>
    </row>
    <row r="271" spans="2:15" x14ac:dyDescent="0.2">
      <c r="B271" s="310" t="s">
        <v>54</v>
      </c>
      <c r="C271" s="310" t="s">
        <v>3</v>
      </c>
      <c r="D271" s="311" t="s">
        <v>79</v>
      </c>
      <c r="E271" s="270" t="str">
        <f t="shared" si="11"/>
        <v>RNTotal50-54</v>
      </c>
      <c r="F271" s="271">
        <v>5.8300000000000001E-3</v>
      </c>
      <c r="G271" s="271">
        <v>2.8750000000000001E-2</v>
      </c>
      <c r="H271" s="272">
        <v>2632</v>
      </c>
      <c r="I271" s="271">
        <v>0.97124999999999995</v>
      </c>
      <c r="J271" s="272">
        <v>91544</v>
      </c>
      <c r="K271" s="272">
        <v>451142</v>
      </c>
      <c r="L271" s="272">
        <v>2827976</v>
      </c>
      <c r="M271" s="273">
        <v>30.89</v>
      </c>
      <c r="N271" s="272">
        <v>5</v>
      </c>
      <c r="O271" s="274">
        <v>2.5</v>
      </c>
    </row>
    <row r="272" spans="2:15" x14ac:dyDescent="0.2">
      <c r="B272" s="310" t="s">
        <v>54</v>
      </c>
      <c r="C272" s="310" t="s">
        <v>3</v>
      </c>
      <c r="D272" s="311" t="s">
        <v>80</v>
      </c>
      <c r="E272" s="270" t="str">
        <f t="shared" si="11"/>
        <v>RNTotal55-59</v>
      </c>
      <c r="F272" s="271">
        <v>8.0999999999999996E-3</v>
      </c>
      <c r="G272" s="271">
        <v>3.9699999999999999E-2</v>
      </c>
      <c r="H272" s="272">
        <v>3530</v>
      </c>
      <c r="I272" s="271">
        <v>0.96030000000000004</v>
      </c>
      <c r="J272" s="272">
        <v>88912</v>
      </c>
      <c r="K272" s="272">
        <v>435736</v>
      </c>
      <c r="L272" s="272">
        <v>2376834</v>
      </c>
      <c r="M272" s="273">
        <v>26.73</v>
      </c>
      <c r="N272" s="272">
        <v>5</v>
      </c>
      <c r="O272" s="274">
        <v>2.5</v>
      </c>
    </row>
    <row r="273" spans="2:15" x14ac:dyDescent="0.2">
      <c r="B273" s="310" t="s">
        <v>54</v>
      </c>
      <c r="C273" s="310" t="s">
        <v>3</v>
      </c>
      <c r="D273" s="311" t="s">
        <v>81</v>
      </c>
      <c r="E273" s="270" t="str">
        <f t="shared" si="11"/>
        <v>RNTotal60-64</v>
      </c>
      <c r="F273" s="271">
        <v>1.153E-2</v>
      </c>
      <c r="G273" s="271">
        <v>5.604E-2</v>
      </c>
      <c r="H273" s="272">
        <v>4785</v>
      </c>
      <c r="I273" s="271">
        <v>0.94396000000000002</v>
      </c>
      <c r="J273" s="272">
        <v>85382</v>
      </c>
      <c r="K273" s="272">
        <v>414950</v>
      </c>
      <c r="L273" s="272">
        <v>1941098</v>
      </c>
      <c r="M273" s="273">
        <v>22.73</v>
      </c>
      <c r="N273" s="272">
        <v>5</v>
      </c>
      <c r="O273" s="274">
        <v>2.5</v>
      </c>
    </row>
    <row r="274" spans="2:15" x14ac:dyDescent="0.2">
      <c r="B274" s="310" t="s">
        <v>54</v>
      </c>
      <c r="C274" s="310" t="s">
        <v>3</v>
      </c>
      <c r="D274" s="311" t="s">
        <v>82</v>
      </c>
      <c r="E274" s="270" t="str">
        <f t="shared" si="11"/>
        <v>RNTotal65-69</v>
      </c>
      <c r="F274" s="271">
        <v>1.7129999999999999E-2</v>
      </c>
      <c r="G274" s="271">
        <v>8.2150000000000001E-2</v>
      </c>
      <c r="H274" s="272">
        <v>6621</v>
      </c>
      <c r="I274" s="271">
        <v>0.91785000000000005</v>
      </c>
      <c r="J274" s="272">
        <v>80598</v>
      </c>
      <c r="K274" s="272">
        <v>386436</v>
      </c>
      <c r="L274" s="272">
        <v>1526148</v>
      </c>
      <c r="M274" s="273">
        <v>18.940000000000001</v>
      </c>
      <c r="N274" s="272">
        <v>5</v>
      </c>
      <c r="O274" s="274">
        <v>2.5</v>
      </c>
    </row>
    <row r="275" spans="2:15" x14ac:dyDescent="0.2">
      <c r="B275" s="310" t="s">
        <v>54</v>
      </c>
      <c r="C275" s="310" t="s">
        <v>3</v>
      </c>
      <c r="D275" s="311" t="s">
        <v>19</v>
      </c>
      <c r="E275" s="270" t="str">
        <f t="shared" si="11"/>
        <v>RNTotal70-74</v>
      </c>
      <c r="F275" s="271">
        <v>2.494E-2</v>
      </c>
      <c r="G275" s="271">
        <v>0.1174</v>
      </c>
      <c r="H275" s="272">
        <v>8685</v>
      </c>
      <c r="I275" s="271">
        <v>0.88260000000000005</v>
      </c>
      <c r="J275" s="272">
        <v>73977</v>
      </c>
      <c r="K275" s="272">
        <v>348172</v>
      </c>
      <c r="L275" s="272">
        <v>1139712</v>
      </c>
      <c r="M275" s="273">
        <v>15.41</v>
      </c>
      <c r="N275" s="272">
        <v>5</v>
      </c>
      <c r="O275" s="274">
        <v>2.5</v>
      </c>
    </row>
    <row r="276" spans="2:15" x14ac:dyDescent="0.2">
      <c r="B276" s="310" t="s">
        <v>54</v>
      </c>
      <c r="C276" s="310" t="s">
        <v>3</v>
      </c>
      <c r="D276" s="311" t="s">
        <v>20</v>
      </c>
      <c r="E276" s="270" t="str">
        <f t="shared" si="11"/>
        <v>RNTotal75-79</v>
      </c>
      <c r="F276" s="271">
        <v>4.1050000000000003E-2</v>
      </c>
      <c r="G276" s="271">
        <v>0.18615999999999999</v>
      </c>
      <c r="H276" s="272">
        <v>12154</v>
      </c>
      <c r="I276" s="271">
        <v>0.81384000000000001</v>
      </c>
      <c r="J276" s="272">
        <v>65292</v>
      </c>
      <c r="K276" s="272">
        <v>296073</v>
      </c>
      <c r="L276" s="272">
        <v>791540</v>
      </c>
      <c r="M276" s="273">
        <v>12.12</v>
      </c>
      <c r="N276" s="272">
        <v>5</v>
      </c>
      <c r="O276" s="274">
        <v>2.5</v>
      </c>
    </row>
    <row r="277" spans="2:15" x14ac:dyDescent="0.2">
      <c r="B277" s="310" t="s">
        <v>54</v>
      </c>
      <c r="C277" s="310" t="s">
        <v>3</v>
      </c>
      <c r="D277" s="311" t="s">
        <v>21</v>
      </c>
      <c r="E277" s="270" t="str">
        <f t="shared" si="11"/>
        <v>RNTotal80-84</v>
      </c>
      <c r="F277" s="271">
        <v>6.7129999999999995E-2</v>
      </c>
      <c r="G277" s="271">
        <v>0.28739999999999999</v>
      </c>
      <c r="H277" s="272">
        <v>15272</v>
      </c>
      <c r="I277" s="271">
        <v>0.71260000000000001</v>
      </c>
      <c r="J277" s="272">
        <v>53137</v>
      </c>
      <c r="K277" s="272">
        <v>227508</v>
      </c>
      <c r="L277" s="272">
        <v>495467</v>
      </c>
      <c r="M277" s="273">
        <v>9.32</v>
      </c>
      <c r="N277" s="272">
        <v>5</v>
      </c>
      <c r="O277" s="274">
        <v>2.5</v>
      </c>
    </row>
    <row r="278" spans="2:15" x14ac:dyDescent="0.2">
      <c r="B278" s="310" t="s">
        <v>54</v>
      </c>
      <c r="C278" s="310" t="s">
        <v>3</v>
      </c>
      <c r="D278" s="311" t="s">
        <v>22</v>
      </c>
      <c r="E278" s="270" t="str">
        <f t="shared" si="11"/>
        <v>RNTotal85-89</v>
      </c>
      <c r="F278" s="271">
        <v>0.10600999999999999</v>
      </c>
      <c r="G278" s="271">
        <v>0.41899999999999998</v>
      </c>
      <c r="H278" s="272">
        <v>15866</v>
      </c>
      <c r="I278" s="271">
        <v>0.58099999999999996</v>
      </c>
      <c r="J278" s="272">
        <v>37866</v>
      </c>
      <c r="K278" s="272">
        <v>149664</v>
      </c>
      <c r="L278" s="272">
        <v>267959</v>
      </c>
      <c r="M278" s="273">
        <v>7.08</v>
      </c>
      <c r="N278" s="272">
        <v>5</v>
      </c>
      <c r="O278" s="274">
        <v>2.5</v>
      </c>
    </row>
    <row r="279" spans="2:15" x14ac:dyDescent="0.2">
      <c r="B279" s="310" t="s">
        <v>54</v>
      </c>
      <c r="C279" s="310" t="s">
        <v>3</v>
      </c>
      <c r="D279" s="311" t="s">
        <v>5</v>
      </c>
      <c r="E279" s="270" t="str">
        <f t="shared" si="11"/>
        <v>RNTotal90+</v>
      </c>
      <c r="F279" s="271">
        <v>0.18597</v>
      </c>
      <c r="G279" s="271">
        <v>1</v>
      </c>
      <c r="H279" s="272">
        <v>22000</v>
      </c>
      <c r="I279" s="271">
        <v>0</v>
      </c>
      <c r="J279" s="272">
        <v>22000</v>
      </c>
      <c r="K279" s="272">
        <v>118296</v>
      </c>
      <c r="L279" s="272">
        <v>118296</v>
      </c>
      <c r="M279" s="273">
        <v>5.38</v>
      </c>
      <c r="N279" s="273" t="s">
        <v>92</v>
      </c>
      <c r="O279" s="274">
        <v>5.38</v>
      </c>
    </row>
    <row r="280" spans="2:15" x14ac:dyDescent="0.2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</row>
    <row r="281" spans="2:15" ht="16" customHeight="1" x14ac:dyDescent="0.2">
      <c r="B281" s="344" t="s">
        <v>1</v>
      </c>
      <c r="C281" s="344" t="s">
        <v>0</v>
      </c>
      <c r="D281" s="344" t="s">
        <v>2</v>
      </c>
      <c r="E281" s="344" t="s">
        <v>49</v>
      </c>
      <c r="F281" s="346" t="s">
        <v>83</v>
      </c>
      <c r="G281" s="346" t="s">
        <v>84</v>
      </c>
      <c r="H281" s="346" t="s">
        <v>85</v>
      </c>
      <c r="I281" s="346" t="s">
        <v>86</v>
      </c>
      <c r="J281" s="344" t="s">
        <v>87</v>
      </c>
      <c r="K281" s="346" t="s">
        <v>88</v>
      </c>
      <c r="L281" s="344" t="s">
        <v>89</v>
      </c>
      <c r="M281" s="344" t="s">
        <v>90</v>
      </c>
      <c r="N281" s="344" t="s">
        <v>6</v>
      </c>
      <c r="O281" s="346" t="s">
        <v>91</v>
      </c>
    </row>
    <row r="282" spans="2:15" ht="16" customHeight="1" x14ac:dyDescent="0.2">
      <c r="B282" s="345"/>
      <c r="C282" s="345"/>
      <c r="D282" s="345"/>
      <c r="E282" s="345"/>
      <c r="F282" s="347"/>
      <c r="G282" s="347"/>
      <c r="H282" s="347"/>
      <c r="I282" s="347"/>
      <c r="J282" s="345"/>
      <c r="K282" s="347"/>
      <c r="L282" s="345"/>
      <c r="M282" s="345"/>
      <c r="N282" s="345"/>
      <c r="O282" s="347"/>
    </row>
    <row r="283" spans="2:15" x14ac:dyDescent="0.2">
      <c r="B283" s="310" t="s">
        <v>55</v>
      </c>
      <c r="C283" s="310" t="s">
        <v>3</v>
      </c>
      <c r="D283" s="311">
        <v>0</v>
      </c>
      <c r="E283" s="270" t="str">
        <f>_xlfn.CONCAT(B283,C283,D283)</f>
        <v>PBTotal0</v>
      </c>
      <c r="F283" s="271">
        <v>1.363E-2</v>
      </c>
      <c r="G283" s="271">
        <v>1.3469999999999999E-2</v>
      </c>
      <c r="H283" s="272">
        <v>1347</v>
      </c>
      <c r="I283" s="271">
        <v>0.98653000000000002</v>
      </c>
      <c r="J283" s="272">
        <v>100000</v>
      </c>
      <c r="K283" s="272">
        <v>98775</v>
      </c>
      <c r="L283" s="272">
        <v>7435701</v>
      </c>
      <c r="M283" s="273">
        <v>74.36</v>
      </c>
      <c r="N283" s="272">
        <v>1</v>
      </c>
      <c r="O283" s="274">
        <v>0.09</v>
      </c>
    </row>
    <row r="284" spans="2:15" x14ac:dyDescent="0.2">
      <c r="B284" s="310" t="s">
        <v>55</v>
      </c>
      <c r="C284" s="310" t="s">
        <v>3</v>
      </c>
      <c r="D284" s="312" t="s">
        <v>18</v>
      </c>
      <c r="E284" s="270" t="str">
        <f t="shared" ref="E284:E302" si="12">_xlfn.CONCAT(B284,C284,D284)</f>
        <v>PBTotal1-4</v>
      </c>
      <c r="F284" s="271">
        <v>5.0000000000000001E-4</v>
      </c>
      <c r="G284" s="271">
        <v>2.0100000000000001E-3</v>
      </c>
      <c r="H284" s="272">
        <v>199</v>
      </c>
      <c r="I284" s="271">
        <v>0.99799000000000004</v>
      </c>
      <c r="J284" s="272">
        <v>98653</v>
      </c>
      <c r="K284" s="272">
        <v>394117</v>
      </c>
      <c r="L284" s="272">
        <v>7336926</v>
      </c>
      <c r="M284" s="273">
        <v>74.37</v>
      </c>
      <c r="N284" s="272">
        <v>4</v>
      </c>
      <c r="O284" s="274">
        <v>1.5</v>
      </c>
    </row>
    <row r="285" spans="2:15" x14ac:dyDescent="0.2">
      <c r="B285" s="310" t="s">
        <v>55</v>
      </c>
      <c r="C285" s="310" t="s">
        <v>3</v>
      </c>
      <c r="D285" s="312" t="s">
        <v>70</v>
      </c>
      <c r="E285" s="270" t="str">
        <f t="shared" si="12"/>
        <v>PBTotal5-9</v>
      </c>
      <c r="F285" s="271">
        <v>3.6000000000000002E-4</v>
      </c>
      <c r="G285" s="271">
        <v>1.8E-3</v>
      </c>
      <c r="H285" s="272">
        <v>178</v>
      </c>
      <c r="I285" s="271">
        <v>0.99819999999999998</v>
      </c>
      <c r="J285" s="272">
        <v>98455</v>
      </c>
      <c r="K285" s="272">
        <v>491829</v>
      </c>
      <c r="L285" s="272">
        <v>6942809</v>
      </c>
      <c r="M285" s="273">
        <v>70.52</v>
      </c>
      <c r="N285" s="272">
        <v>5</v>
      </c>
      <c r="O285" s="274">
        <v>2.5</v>
      </c>
    </row>
    <row r="286" spans="2:15" x14ac:dyDescent="0.2">
      <c r="B286" s="310" t="s">
        <v>55</v>
      </c>
      <c r="C286" s="310" t="s">
        <v>3</v>
      </c>
      <c r="D286" s="312" t="s">
        <v>71</v>
      </c>
      <c r="E286" s="270" t="str">
        <f t="shared" si="12"/>
        <v>PBTotal10-14</v>
      </c>
      <c r="F286" s="271">
        <v>3.3E-4</v>
      </c>
      <c r="G286" s="271">
        <v>1.6299999999999999E-3</v>
      </c>
      <c r="H286" s="272">
        <v>161</v>
      </c>
      <c r="I286" s="271">
        <v>0.99836999999999998</v>
      </c>
      <c r="J286" s="272">
        <v>98277</v>
      </c>
      <c r="K286" s="272">
        <v>490984</v>
      </c>
      <c r="L286" s="272">
        <v>6450980</v>
      </c>
      <c r="M286" s="273">
        <v>65.64</v>
      </c>
      <c r="N286" s="272">
        <v>5</v>
      </c>
      <c r="O286" s="274">
        <v>2.5</v>
      </c>
    </row>
    <row r="287" spans="2:15" x14ac:dyDescent="0.2">
      <c r="B287" s="310" t="s">
        <v>55</v>
      </c>
      <c r="C287" s="310" t="s">
        <v>3</v>
      </c>
      <c r="D287" s="311" t="s">
        <v>72</v>
      </c>
      <c r="E287" s="270" t="str">
        <f t="shared" si="12"/>
        <v>PBTotal15-19</v>
      </c>
      <c r="F287" s="271">
        <v>1.32E-3</v>
      </c>
      <c r="G287" s="271">
        <v>6.5799999999999999E-3</v>
      </c>
      <c r="H287" s="272">
        <v>645</v>
      </c>
      <c r="I287" s="271">
        <v>0.99341999999999997</v>
      </c>
      <c r="J287" s="272">
        <v>98116</v>
      </c>
      <c r="K287" s="272">
        <v>488969</v>
      </c>
      <c r="L287" s="272">
        <v>5959996</v>
      </c>
      <c r="M287" s="273">
        <v>60.74</v>
      </c>
      <c r="N287" s="272">
        <v>5</v>
      </c>
      <c r="O287" s="274">
        <v>2.5</v>
      </c>
    </row>
    <row r="288" spans="2:15" x14ac:dyDescent="0.2">
      <c r="B288" s="310" t="s">
        <v>55</v>
      </c>
      <c r="C288" s="310" t="s">
        <v>3</v>
      </c>
      <c r="D288" s="311" t="s">
        <v>73</v>
      </c>
      <c r="E288" s="270" t="str">
        <f t="shared" si="12"/>
        <v>PBTotal20-24</v>
      </c>
      <c r="F288" s="271">
        <v>1.9300000000000001E-3</v>
      </c>
      <c r="G288" s="271">
        <v>9.5999999999999992E-3</v>
      </c>
      <c r="H288" s="272">
        <v>936</v>
      </c>
      <c r="I288" s="271">
        <v>0.99039999999999995</v>
      </c>
      <c r="J288" s="272">
        <v>97471</v>
      </c>
      <c r="K288" s="272">
        <v>485015</v>
      </c>
      <c r="L288" s="272">
        <v>5471027</v>
      </c>
      <c r="M288" s="273">
        <v>56.13</v>
      </c>
      <c r="N288" s="272">
        <v>5</v>
      </c>
      <c r="O288" s="274">
        <v>2.5</v>
      </c>
    </row>
    <row r="289" spans="2:15" x14ac:dyDescent="0.2">
      <c r="B289" s="310" t="s">
        <v>55</v>
      </c>
      <c r="C289" s="310" t="s">
        <v>3</v>
      </c>
      <c r="D289" s="311" t="s">
        <v>74</v>
      </c>
      <c r="E289" s="270" t="str">
        <f t="shared" si="12"/>
        <v>PBTotal25-29</v>
      </c>
      <c r="F289" s="271">
        <v>2.0699999999999998E-3</v>
      </c>
      <c r="G289" s="271">
        <v>1.0319999999999999E-2</v>
      </c>
      <c r="H289" s="272">
        <v>996</v>
      </c>
      <c r="I289" s="271">
        <v>0.98968</v>
      </c>
      <c r="J289" s="272">
        <v>96535</v>
      </c>
      <c r="K289" s="272">
        <v>480184</v>
      </c>
      <c r="L289" s="272">
        <v>4986012</v>
      </c>
      <c r="M289" s="273">
        <v>51.65</v>
      </c>
      <c r="N289" s="272">
        <v>5</v>
      </c>
      <c r="O289" s="274">
        <v>2.5</v>
      </c>
    </row>
    <row r="290" spans="2:15" x14ac:dyDescent="0.2">
      <c r="B290" s="310" t="s">
        <v>55</v>
      </c>
      <c r="C290" s="310" t="s">
        <v>3</v>
      </c>
      <c r="D290" s="311" t="s">
        <v>75</v>
      </c>
      <c r="E290" s="270" t="str">
        <f t="shared" si="12"/>
        <v>PBTotal30-34</v>
      </c>
      <c r="F290" s="271">
        <v>2.2899999999999999E-3</v>
      </c>
      <c r="G290" s="271">
        <v>1.1390000000000001E-2</v>
      </c>
      <c r="H290" s="272">
        <v>1088</v>
      </c>
      <c r="I290" s="271">
        <v>0.98860999999999999</v>
      </c>
      <c r="J290" s="272">
        <v>95539</v>
      </c>
      <c r="K290" s="272">
        <v>474974</v>
      </c>
      <c r="L290" s="272">
        <v>4505828</v>
      </c>
      <c r="M290" s="273">
        <v>47.16</v>
      </c>
      <c r="N290" s="272">
        <v>5</v>
      </c>
      <c r="O290" s="274">
        <v>2.5</v>
      </c>
    </row>
    <row r="291" spans="2:15" x14ac:dyDescent="0.2">
      <c r="B291" s="310" t="s">
        <v>55</v>
      </c>
      <c r="C291" s="310" t="s">
        <v>3</v>
      </c>
      <c r="D291" s="311" t="s">
        <v>76</v>
      </c>
      <c r="E291" s="270" t="str">
        <f t="shared" si="12"/>
        <v>PBTotal35-39</v>
      </c>
      <c r="F291" s="271">
        <v>2.5699999999999998E-3</v>
      </c>
      <c r="G291" s="271">
        <v>1.2760000000000001E-2</v>
      </c>
      <c r="H291" s="272">
        <v>1205</v>
      </c>
      <c r="I291" s="271">
        <v>0.98724000000000001</v>
      </c>
      <c r="J291" s="272">
        <v>94451</v>
      </c>
      <c r="K291" s="272">
        <v>469240</v>
      </c>
      <c r="L291" s="272">
        <v>4030854</v>
      </c>
      <c r="M291" s="273">
        <v>42.68</v>
      </c>
      <c r="N291" s="272">
        <v>5</v>
      </c>
      <c r="O291" s="274">
        <v>2.5</v>
      </c>
    </row>
    <row r="292" spans="2:15" x14ac:dyDescent="0.2">
      <c r="B292" s="310" t="s">
        <v>55</v>
      </c>
      <c r="C292" s="310" t="s">
        <v>3</v>
      </c>
      <c r="D292" s="311" t="s">
        <v>77</v>
      </c>
      <c r="E292" s="270" t="str">
        <f t="shared" si="12"/>
        <v>PBTotal40-44</v>
      </c>
      <c r="F292" s="271">
        <v>3.3999999999999998E-3</v>
      </c>
      <c r="G292" s="271">
        <v>1.6879999999999999E-2</v>
      </c>
      <c r="H292" s="272">
        <v>1574</v>
      </c>
      <c r="I292" s="271">
        <v>0.98311999999999999</v>
      </c>
      <c r="J292" s="272">
        <v>93245</v>
      </c>
      <c r="K292" s="272">
        <v>462291</v>
      </c>
      <c r="L292" s="272">
        <v>3561615</v>
      </c>
      <c r="M292" s="273">
        <v>38.200000000000003</v>
      </c>
      <c r="N292" s="272">
        <v>5</v>
      </c>
      <c r="O292" s="274">
        <v>2.5</v>
      </c>
    </row>
    <row r="293" spans="2:15" x14ac:dyDescent="0.2">
      <c r="B293" s="310" t="s">
        <v>55</v>
      </c>
      <c r="C293" s="310" t="s">
        <v>3</v>
      </c>
      <c r="D293" s="311" t="s">
        <v>78</v>
      </c>
      <c r="E293" s="270" t="str">
        <f t="shared" si="12"/>
        <v>PBTotal45-49</v>
      </c>
      <c r="F293" s="271">
        <v>4.6899999999999997E-3</v>
      </c>
      <c r="G293" s="271">
        <v>2.3179999999999999E-2</v>
      </c>
      <c r="H293" s="272">
        <v>2125</v>
      </c>
      <c r="I293" s="271">
        <v>0.97682000000000002</v>
      </c>
      <c r="J293" s="272">
        <v>91671</v>
      </c>
      <c r="K293" s="272">
        <v>453042</v>
      </c>
      <c r="L293" s="272">
        <v>3099324</v>
      </c>
      <c r="M293" s="273">
        <v>33.81</v>
      </c>
      <c r="N293" s="272">
        <v>5</v>
      </c>
      <c r="O293" s="274">
        <v>2.5</v>
      </c>
    </row>
    <row r="294" spans="2:15" x14ac:dyDescent="0.2">
      <c r="B294" s="310" t="s">
        <v>55</v>
      </c>
      <c r="C294" s="310" t="s">
        <v>3</v>
      </c>
      <c r="D294" s="311" t="s">
        <v>79</v>
      </c>
      <c r="E294" s="270" t="str">
        <f t="shared" si="12"/>
        <v>PBTotal50-54</v>
      </c>
      <c r="F294" s="271">
        <v>6.8900000000000003E-3</v>
      </c>
      <c r="G294" s="271">
        <v>3.388E-2</v>
      </c>
      <c r="H294" s="272">
        <v>3033</v>
      </c>
      <c r="I294" s="271">
        <v>0.96611999999999998</v>
      </c>
      <c r="J294" s="272">
        <v>89546</v>
      </c>
      <c r="K294" s="272">
        <v>440145</v>
      </c>
      <c r="L294" s="272">
        <v>2646281</v>
      </c>
      <c r="M294" s="273">
        <v>29.55</v>
      </c>
      <c r="N294" s="272">
        <v>5</v>
      </c>
      <c r="O294" s="274">
        <v>2.5</v>
      </c>
    </row>
    <row r="295" spans="2:15" x14ac:dyDescent="0.2">
      <c r="B295" s="310" t="s">
        <v>55</v>
      </c>
      <c r="C295" s="310" t="s">
        <v>3</v>
      </c>
      <c r="D295" s="311" t="s">
        <v>80</v>
      </c>
      <c r="E295" s="270" t="str">
        <f t="shared" si="12"/>
        <v>PBTotal55-59</v>
      </c>
      <c r="F295" s="271">
        <v>9.5700000000000004E-3</v>
      </c>
      <c r="G295" s="271">
        <v>4.6730000000000001E-2</v>
      </c>
      <c r="H295" s="272">
        <v>4043</v>
      </c>
      <c r="I295" s="271">
        <v>0.95326999999999995</v>
      </c>
      <c r="J295" s="272">
        <v>86512</v>
      </c>
      <c r="K295" s="272">
        <v>422455</v>
      </c>
      <c r="L295" s="272">
        <v>2206136</v>
      </c>
      <c r="M295" s="273">
        <v>25.5</v>
      </c>
      <c r="N295" s="272">
        <v>5</v>
      </c>
      <c r="O295" s="274">
        <v>2.5</v>
      </c>
    </row>
    <row r="296" spans="2:15" x14ac:dyDescent="0.2">
      <c r="B296" s="310" t="s">
        <v>55</v>
      </c>
      <c r="C296" s="310" t="s">
        <v>3</v>
      </c>
      <c r="D296" s="311" t="s">
        <v>81</v>
      </c>
      <c r="E296" s="270" t="str">
        <f t="shared" si="12"/>
        <v>PBTotal60-64</v>
      </c>
      <c r="F296" s="271">
        <v>1.291E-2</v>
      </c>
      <c r="G296" s="271">
        <v>6.2549999999999994E-2</v>
      </c>
      <c r="H296" s="272">
        <v>5158</v>
      </c>
      <c r="I296" s="271">
        <v>0.93745000000000001</v>
      </c>
      <c r="J296" s="272">
        <v>82469</v>
      </c>
      <c r="K296" s="272">
        <v>399451</v>
      </c>
      <c r="L296" s="272">
        <v>1783681</v>
      </c>
      <c r="M296" s="273">
        <v>21.63</v>
      </c>
      <c r="N296" s="272">
        <v>5</v>
      </c>
      <c r="O296" s="274">
        <v>2.5</v>
      </c>
    </row>
    <row r="297" spans="2:15" x14ac:dyDescent="0.2">
      <c r="B297" s="310" t="s">
        <v>55</v>
      </c>
      <c r="C297" s="310" t="s">
        <v>3</v>
      </c>
      <c r="D297" s="311" t="s">
        <v>82</v>
      </c>
      <c r="E297" s="270" t="str">
        <f t="shared" si="12"/>
        <v>PBTotal65-69</v>
      </c>
      <c r="F297" s="271">
        <v>1.9400000000000001E-2</v>
      </c>
      <c r="G297" s="271">
        <v>9.2509999999999995E-2</v>
      </c>
      <c r="H297" s="272">
        <v>7152</v>
      </c>
      <c r="I297" s="271">
        <v>0.90749000000000002</v>
      </c>
      <c r="J297" s="272">
        <v>77311</v>
      </c>
      <c r="K297" s="272">
        <v>368676</v>
      </c>
      <c r="L297" s="272">
        <v>1384230</v>
      </c>
      <c r="M297" s="273">
        <v>17.899999999999999</v>
      </c>
      <c r="N297" s="272">
        <v>5</v>
      </c>
      <c r="O297" s="274">
        <v>2.5</v>
      </c>
    </row>
    <row r="298" spans="2:15" x14ac:dyDescent="0.2">
      <c r="B298" s="310" t="s">
        <v>55</v>
      </c>
      <c r="C298" s="310" t="s">
        <v>3</v>
      </c>
      <c r="D298" s="311" t="s">
        <v>19</v>
      </c>
      <c r="E298" s="270" t="str">
        <f t="shared" si="12"/>
        <v>PBTotal70-74</v>
      </c>
      <c r="F298" s="271">
        <v>2.9420000000000002E-2</v>
      </c>
      <c r="G298" s="271">
        <v>0.13703000000000001</v>
      </c>
      <c r="H298" s="272">
        <v>9614</v>
      </c>
      <c r="I298" s="271">
        <v>0.86297000000000001</v>
      </c>
      <c r="J298" s="272">
        <v>70159</v>
      </c>
      <c r="K298" s="272">
        <v>326762</v>
      </c>
      <c r="L298" s="272">
        <v>1015554</v>
      </c>
      <c r="M298" s="273">
        <v>14.47</v>
      </c>
      <c r="N298" s="272">
        <v>5</v>
      </c>
      <c r="O298" s="274">
        <v>2.5</v>
      </c>
    </row>
    <row r="299" spans="2:15" x14ac:dyDescent="0.2">
      <c r="B299" s="310" t="s">
        <v>55</v>
      </c>
      <c r="C299" s="310" t="s">
        <v>3</v>
      </c>
      <c r="D299" s="311" t="s">
        <v>20</v>
      </c>
      <c r="E299" s="270" t="str">
        <f t="shared" si="12"/>
        <v>PBTotal75-79</v>
      </c>
      <c r="F299" s="271">
        <v>4.6039999999999998E-2</v>
      </c>
      <c r="G299" s="271">
        <v>0.20646</v>
      </c>
      <c r="H299" s="272">
        <v>12500</v>
      </c>
      <c r="I299" s="271">
        <v>0.79354000000000002</v>
      </c>
      <c r="J299" s="272">
        <v>60546</v>
      </c>
      <c r="K299" s="272">
        <v>271477</v>
      </c>
      <c r="L299" s="272">
        <v>688792</v>
      </c>
      <c r="M299" s="273">
        <v>11.38</v>
      </c>
      <c r="N299" s="272">
        <v>5</v>
      </c>
      <c r="O299" s="274">
        <v>2.5</v>
      </c>
    </row>
    <row r="300" spans="2:15" x14ac:dyDescent="0.2">
      <c r="B300" s="310" t="s">
        <v>55</v>
      </c>
      <c r="C300" s="310" t="s">
        <v>3</v>
      </c>
      <c r="D300" s="311" t="s">
        <v>21</v>
      </c>
      <c r="E300" s="270" t="str">
        <f t="shared" si="12"/>
        <v>PBTotal80-84</v>
      </c>
      <c r="F300" s="271">
        <v>7.4749999999999997E-2</v>
      </c>
      <c r="G300" s="271">
        <v>0.31491000000000002</v>
      </c>
      <c r="H300" s="272">
        <v>15130</v>
      </c>
      <c r="I300" s="271">
        <v>0.68508999999999998</v>
      </c>
      <c r="J300" s="272">
        <v>48045</v>
      </c>
      <c r="K300" s="272">
        <v>202402</v>
      </c>
      <c r="L300" s="272">
        <v>417315</v>
      </c>
      <c r="M300" s="273">
        <v>8.69</v>
      </c>
      <c r="N300" s="272">
        <v>5</v>
      </c>
      <c r="O300" s="274">
        <v>2.5</v>
      </c>
    </row>
    <row r="301" spans="2:15" x14ac:dyDescent="0.2">
      <c r="B301" s="310" t="s">
        <v>55</v>
      </c>
      <c r="C301" s="310" t="s">
        <v>3</v>
      </c>
      <c r="D301" s="311" t="s">
        <v>22</v>
      </c>
      <c r="E301" s="270" t="str">
        <f t="shared" si="12"/>
        <v>PBTotal85-89</v>
      </c>
      <c r="F301" s="271">
        <v>0.11284</v>
      </c>
      <c r="G301" s="271">
        <v>0.44007000000000002</v>
      </c>
      <c r="H301" s="272">
        <v>14485</v>
      </c>
      <c r="I301" s="271">
        <v>0.55993000000000004</v>
      </c>
      <c r="J301" s="272">
        <v>32915</v>
      </c>
      <c r="K301" s="272">
        <v>128364</v>
      </c>
      <c r="L301" s="272">
        <v>214913</v>
      </c>
      <c r="M301" s="273">
        <v>6.53</v>
      </c>
      <c r="N301" s="272">
        <v>5</v>
      </c>
      <c r="O301" s="274">
        <v>2.5</v>
      </c>
    </row>
    <row r="302" spans="2:15" x14ac:dyDescent="0.2">
      <c r="B302" s="310" t="s">
        <v>55</v>
      </c>
      <c r="C302" s="310" t="s">
        <v>3</v>
      </c>
      <c r="D302" s="311" t="s">
        <v>5</v>
      </c>
      <c r="E302" s="270" t="str">
        <f t="shared" si="12"/>
        <v>PBTotal90+</v>
      </c>
      <c r="F302" s="271">
        <v>0.21295</v>
      </c>
      <c r="G302" s="271">
        <v>1</v>
      </c>
      <c r="H302" s="272">
        <v>18430</v>
      </c>
      <c r="I302" s="271">
        <v>0</v>
      </c>
      <c r="J302" s="272">
        <v>18430</v>
      </c>
      <c r="K302" s="272">
        <v>86549</v>
      </c>
      <c r="L302" s="272">
        <v>86549</v>
      </c>
      <c r="M302" s="273">
        <v>4.7</v>
      </c>
      <c r="N302" s="273" t="s">
        <v>92</v>
      </c>
      <c r="O302" s="274">
        <v>4.7</v>
      </c>
    </row>
    <row r="303" spans="2:15" x14ac:dyDescent="0.2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</row>
    <row r="304" spans="2:15" ht="16" customHeight="1" x14ac:dyDescent="0.2">
      <c r="B304" s="344" t="s">
        <v>1</v>
      </c>
      <c r="C304" s="344" t="s">
        <v>0</v>
      </c>
      <c r="D304" s="344" t="s">
        <v>2</v>
      </c>
      <c r="E304" s="344" t="s">
        <v>49</v>
      </c>
      <c r="F304" s="346" t="s">
        <v>83</v>
      </c>
      <c r="G304" s="346" t="s">
        <v>84</v>
      </c>
      <c r="H304" s="346" t="s">
        <v>85</v>
      </c>
      <c r="I304" s="346" t="s">
        <v>86</v>
      </c>
      <c r="J304" s="344" t="s">
        <v>87</v>
      </c>
      <c r="K304" s="346" t="s">
        <v>88</v>
      </c>
      <c r="L304" s="344" t="s">
        <v>89</v>
      </c>
      <c r="M304" s="344" t="s">
        <v>90</v>
      </c>
      <c r="N304" s="344" t="s">
        <v>6</v>
      </c>
      <c r="O304" s="346" t="s">
        <v>91</v>
      </c>
    </row>
    <row r="305" spans="2:15" ht="16" customHeight="1" x14ac:dyDescent="0.2">
      <c r="B305" s="345"/>
      <c r="C305" s="345"/>
      <c r="D305" s="345"/>
      <c r="E305" s="345"/>
      <c r="F305" s="347"/>
      <c r="G305" s="347"/>
      <c r="H305" s="347"/>
      <c r="I305" s="347"/>
      <c r="J305" s="345"/>
      <c r="K305" s="347"/>
      <c r="L305" s="345"/>
      <c r="M305" s="345"/>
      <c r="N305" s="345"/>
      <c r="O305" s="347"/>
    </row>
    <row r="306" spans="2:15" x14ac:dyDescent="0.2">
      <c r="B306" s="310" t="s">
        <v>56</v>
      </c>
      <c r="C306" s="310" t="s">
        <v>3</v>
      </c>
      <c r="D306" s="311">
        <v>0</v>
      </c>
      <c r="E306" s="270" t="str">
        <f>_xlfn.CONCAT(B306,C306,D306)</f>
        <v>PETotal0</v>
      </c>
      <c r="F306" s="271">
        <v>1.1180000000000001E-2</v>
      </c>
      <c r="G306" s="271">
        <v>1.107E-2</v>
      </c>
      <c r="H306" s="272">
        <v>1107</v>
      </c>
      <c r="I306" s="271">
        <v>0.98892999999999998</v>
      </c>
      <c r="J306" s="272">
        <v>100000</v>
      </c>
      <c r="K306" s="272">
        <v>98985</v>
      </c>
      <c r="L306" s="272">
        <v>7531324</v>
      </c>
      <c r="M306" s="273">
        <v>75.31</v>
      </c>
      <c r="N306" s="272">
        <v>1</v>
      </c>
      <c r="O306" s="274">
        <v>0.08</v>
      </c>
    </row>
    <row r="307" spans="2:15" x14ac:dyDescent="0.2">
      <c r="B307" s="310" t="s">
        <v>56</v>
      </c>
      <c r="C307" s="310" t="s">
        <v>3</v>
      </c>
      <c r="D307" s="312" t="s">
        <v>18</v>
      </c>
      <c r="E307" s="270" t="str">
        <f t="shared" ref="E307:E325" si="13">_xlfn.CONCAT(B307,C307,D307)</f>
        <v>PETotal1-4</v>
      </c>
      <c r="F307" s="271">
        <v>5.2999999999999998E-4</v>
      </c>
      <c r="G307" s="271">
        <v>2.0999999999999999E-3</v>
      </c>
      <c r="H307" s="272">
        <v>208</v>
      </c>
      <c r="I307" s="271">
        <v>0.99790000000000001</v>
      </c>
      <c r="J307" s="272">
        <v>98893</v>
      </c>
      <c r="K307" s="272">
        <v>395054</v>
      </c>
      <c r="L307" s="272">
        <v>7432339</v>
      </c>
      <c r="M307" s="273">
        <v>75.16</v>
      </c>
      <c r="N307" s="272">
        <v>4</v>
      </c>
      <c r="O307" s="274">
        <v>1.51</v>
      </c>
    </row>
    <row r="308" spans="2:15" x14ac:dyDescent="0.2">
      <c r="B308" s="310" t="s">
        <v>56</v>
      </c>
      <c r="C308" s="310" t="s">
        <v>3</v>
      </c>
      <c r="D308" s="312" t="s">
        <v>70</v>
      </c>
      <c r="E308" s="270" t="str">
        <f t="shared" si="13"/>
        <v>PETotal5-9</v>
      </c>
      <c r="F308" s="271">
        <v>2.1000000000000001E-4</v>
      </c>
      <c r="G308" s="271">
        <v>1.0300000000000001E-3</v>
      </c>
      <c r="H308" s="272">
        <v>101</v>
      </c>
      <c r="I308" s="271">
        <v>0.99897000000000002</v>
      </c>
      <c r="J308" s="272">
        <v>98685</v>
      </c>
      <c r="K308" s="272">
        <v>493173</v>
      </c>
      <c r="L308" s="272">
        <v>7037285</v>
      </c>
      <c r="M308" s="273">
        <v>71.31</v>
      </c>
      <c r="N308" s="272">
        <v>5</v>
      </c>
      <c r="O308" s="274">
        <v>2.5</v>
      </c>
    </row>
    <row r="309" spans="2:15" x14ac:dyDescent="0.2">
      <c r="B309" s="310" t="s">
        <v>56</v>
      </c>
      <c r="C309" s="310" t="s">
        <v>3</v>
      </c>
      <c r="D309" s="312" t="s">
        <v>71</v>
      </c>
      <c r="E309" s="270" t="str">
        <f t="shared" si="13"/>
        <v>PETotal10-14</v>
      </c>
      <c r="F309" s="271">
        <v>3.1E-4</v>
      </c>
      <c r="G309" s="271">
        <v>1.5299999999999999E-3</v>
      </c>
      <c r="H309" s="272">
        <v>151</v>
      </c>
      <c r="I309" s="271">
        <v>0.99846999999999997</v>
      </c>
      <c r="J309" s="272">
        <v>98584</v>
      </c>
      <c r="K309" s="272">
        <v>492542</v>
      </c>
      <c r="L309" s="272">
        <v>6544112</v>
      </c>
      <c r="M309" s="273">
        <v>66.38</v>
      </c>
      <c r="N309" s="272">
        <v>5</v>
      </c>
      <c r="O309" s="274">
        <v>2.5</v>
      </c>
    </row>
    <row r="310" spans="2:15" x14ac:dyDescent="0.2">
      <c r="B310" s="310" t="s">
        <v>56</v>
      </c>
      <c r="C310" s="310" t="s">
        <v>3</v>
      </c>
      <c r="D310" s="311" t="s">
        <v>72</v>
      </c>
      <c r="E310" s="270" t="str">
        <f t="shared" si="13"/>
        <v>PETotal15-19</v>
      </c>
      <c r="F310" s="271">
        <v>1.08E-3</v>
      </c>
      <c r="G310" s="271">
        <v>5.3899999999999998E-3</v>
      </c>
      <c r="H310" s="272">
        <v>531</v>
      </c>
      <c r="I310" s="271">
        <v>0.99460999999999999</v>
      </c>
      <c r="J310" s="272">
        <v>98433</v>
      </c>
      <c r="K310" s="272">
        <v>490837</v>
      </c>
      <c r="L310" s="272">
        <v>6051570</v>
      </c>
      <c r="M310" s="273">
        <v>61.48</v>
      </c>
      <c r="N310" s="272">
        <v>5</v>
      </c>
      <c r="O310" s="274">
        <v>2.5</v>
      </c>
    </row>
    <row r="311" spans="2:15" x14ac:dyDescent="0.2">
      <c r="B311" s="310" t="s">
        <v>56</v>
      </c>
      <c r="C311" s="310" t="s">
        <v>3</v>
      </c>
      <c r="D311" s="311" t="s">
        <v>73</v>
      </c>
      <c r="E311" s="270" t="str">
        <f t="shared" si="13"/>
        <v>PETotal20-24</v>
      </c>
      <c r="F311" s="271">
        <v>1.6900000000000001E-3</v>
      </c>
      <c r="G311" s="271">
        <v>8.4100000000000008E-3</v>
      </c>
      <c r="H311" s="272">
        <v>824</v>
      </c>
      <c r="I311" s="271">
        <v>0.99158999999999997</v>
      </c>
      <c r="J311" s="272">
        <v>97902</v>
      </c>
      <c r="K311" s="272">
        <v>487450</v>
      </c>
      <c r="L311" s="272">
        <v>5560733</v>
      </c>
      <c r="M311" s="273">
        <v>56.8</v>
      </c>
      <c r="N311" s="272">
        <v>5</v>
      </c>
      <c r="O311" s="274">
        <v>2.5</v>
      </c>
    </row>
    <row r="312" spans="2:15" x14ac:dyDescent="0.2">
      <c r="B312" s="310" t="s">
        <v>56</v>
      </c>
      <c r="C312" s="310" t="s">
        <v>3</v>
      </c>
      <c r="D312" s="311" t="s">
        <v>74</v>
      </c>
      <c r="E312" s="270" t="str">
        <f t="shared" si="13"/>
        <v>PETotal25-29</v>
      </c>
      <c r="F312" s="271">
        <v>1.67E-3</v>
      </c>
      <c r="G312" s="271">
        <v>8.3400000000000002E-3</v>
      </c>
      <c r="H312" s="272">
        <v>809</v>
      </c>
      <c r="I312" s="271">
        <v>0.99165999999999999</v>
      </c>
      <c r="J312" s="272">
        <v>97078</v>
      </c>
      <c r="K312" s="272">
        <v>483368</v>
      </c>
      <c r="L312" s="272">
        <v>5073283</v>
      </c>
      <c r="M312" s="273">
        <v>52.26</v>
      </c>
      <c r="N312" s="272">
        <v>5</v>
      </c>
      <c r="O312" s="274">
        <v>2.5</v>
      </c>
    </row>
    <row r="313" spans="2:15" x14ac:dyDescent="0.2">
      <c r="B313" s="310" t="s">
        <v>56</v>
      </c>
      <c r="C313" s="310" t="s">
        <v>3</v>
      </c>
      <c r="D313" s="311" t="s">
        <v>75</v>
      </c>
      <c r="E313" s="270" t="str">
        <f t="shared" si="13"/>
        <v>PETotal30-34</v>
      </c>
      <c r="F313" s="271">
        <v>1.9E-3</v>
      </c>
      <c r="G313" s="271">
        <v>9.4800000000000006E-3</v>
      </c>
      <c r="H313" s="272">
        <v>913</v>
      </c>
      <c r="I313" s="271">
        <v>0.99051999999999996</v>
      </c>
      <c r="J313" s="272">
        <v>96269</v>
      </c>
      <c r="K313" s="272">
        <v>479064</v>
      </c>
      <c r="L313" s="272">
        <v>4589915</v>
      </c>
      <c r="M313" s="273">
        <v>47.68</v>
      </c>
      <c r="N313" s="272">
        <v>5</v>
      </c>
      <c r="O313" s="274">
        <v>2.5</v>
      </c>
    </row>
    <row r="314" spans="2:15" x14ac:dyDescent="0.2">
      <c r="B314" s="310" t="s">
        <v>56</v>
      </c>
      <c r="C314" s="310" t="s">
        <v>3</v>
      </c>
      <c r="D314" s="311" t="s">
        <v>76</v>
      </c>
      <c r="E314" s="270" t="str">
        <f t="shared" si="13"/>
        <v>PETotal35-39</v>
      </c>
      <c r="F314" s="271">
        <v>2.2599999999999999E-3</v>
      </c>
      <c r="G314" s="271">
        <v>1.123E-2</v>
      </c>
      <c r="H314" s="272">
        <v>1071</v>
      </c>
      <c r="I314" s="271">
        <v>0.98877000000000004</v>
      </c>
      <c r="J314" s="272">
        <v>95356</v>
      </c>
      <c r="K314" s="272">
        <v>474105</v>
      </c>
      <c r="L314" s="272">
        <v>4110851</v>
      </c>
      <c r="M314" s="273">
        <v>43.11</v>
      </c>
      <c r="N314" s="272">
        <v>5</v>
      </c>
      <c r="O314" s="274">
        <v>2.5</v>
      </c>
    </row>
    <row r="315" spans="2:15" x14ac:dyDescent="0.2">
      <c r="B315" s="310" t="s">
        <v>56</v>
      </c>
      <c r="C315" s="310" t="s">
        <v>3</v>
      </c>
      <c r="D315" s="311" t="s">
        <v>77</v>
      </c>
      <c r="E315" s="270" t="str">
        <f t="shared" si="13"/>
        <v>PETotal40-44</v>
      </c>
      <c r="F315" s="271">
        <v>3.0599999999999998E-3</v>
      </c>
      <c r="G315" s="271">
        <v>1.519E-2</v>
      </c>
      <c r="H315" s="272">
        <v>1432</v>
      </c>
      <c r="I315" s="271">
        <v>0.98480999999999996</v>
      </c>
      <c r="J315" s="272">
        <v>94286</v>
      </c>
      <c r="K315" s="272">
        <v>467849</v>
      </c>
      <c r="L315" s="272">
        <v>3636746</v>
      </c>
      <c r="M315" s="273">
        <v>38.57</v>
      </c>
      <c r="N315" s="272">
        <v>5</v>
      </c>
      <c r="O315" s="274">
        <v>2.5</v>
      </c>
    </row>
    <row r="316" spans="2:15" x14ac:dyDescent="0.2">
      <c r="B316" s="310" t="s">
        <v>56</v>
      </c>
      <c r="C316" s="310" t="s">
        <v>3</v>
      </c>
      <c r="D316" s="311" t="s">
        <v>78</v>
      </c>
      <c r="E316" s="270" t="str">
        <f t="shared" si="13"/>
        <v>PETotal45-49</v>
      </c>
      <c r="F316" s="271">
        <v>4.4000000000000003E-3</v>
      </c>
      <c r="G316" s="271">
        <v>2.1770000000000001E-2</v>
      </c>
      <c r="H316" s="272">
        <v>2022</v>
      </c>
      <c r="I316" s="271">
        <v>0.97823000000000004</v>
      </c>
      <c r="J316" s="272">
        <v>92854</v>
      </c>
      <c r="K316" s="272">
        <v>459215</v>
      </c>
      <c r="L316" s="272">
        <v>3168897</v>
      </c>
      <c r="M316" s="273">
        <v>34.130000000000003</v>
      </c>
      <c r="N316" s="272">
        <v>5</v>
      </c>
      <c r="O316" s="274">
        <v>2.5</v>
      </c>
    </row>
    <row r="317" spans="2:15" x14ac:dyDescent="0.2">
      <c r="B317" s="310" t="s">
        <v>56</v>
      </c>
      <c r="C317" s="310" t="s">
        <v>3</v>
      </c>
      <c r="D317" s="311" t="s">
        <v>79</v>
      </c>
      <c r="E317" s="270" t="str">
        <f t="shared" si="13"/>
        <v>PETotal50-54</v>
      </c>
      <c r="F317" s="271">
        <v>6.0800000000000003E-3</v>
      </c>
      <c r="G317" s="271">
        <v>2.997E-2</v>
      </c>
      <c r="H317" s="272">
        <v>2722</v>
      </c>
      <c r="I317" s="271">
        <v>0.97002999999999995</v>
      </c>
      <c r="J317" s="272">
        <v>90832</v>
      </c>
      <c r="K317" s="272">
        <v>447356</v>
      </c>
      <c r="L317" s="272">
        <v>2709681</v>
      </c>
      <c r="M317" s="273">
        <v>29.83</v>
      </c>
      <c r="N317" s="272">
        <v>5</v>
      </c>
      <c r="O317" s="274">
        <v>2.5</v>
      </c>
    </row>
    <row r="318" spans="2:15" x14ac:dyDescent="0.2">
      <c r="B318" s="310" t="s">
        <v>56</v>
      </c>
      <c r="C318" s="310" t="s">
        <v>3</v>
      </c>
      <c r="D318" s="311" t="s">
        <v>80</v>
      </c>
      <c r="E318" s="270" t="str">
        <f t="shared" si="13"/>
        <v>PETotal55-59</v>
      </c>
      <c r="F318" s="271">
        <v>8.8299999999999993E-3</v>
      </c>
      <c r="G318" s="271">
        <v>4.317E-2</v>
      </c>
      <c r="H318" s="272">
        <v>3804</v>
      </c>
      <c r="I318" s="271">
        <v>0.95682999999999996</v>
      </c>
      <c r="J318" s="272">
        <v>88110</v>
      </c>
      <c r="K318" s="272">
        <v>431041</v>
      </c>
      <c r="L318" s="272">
        <v>2262325</v>
      </c>
      <c r="M318" s="273">
        <v>25.68</v>
      </c>
      <c r="N318" s="272">
        <v>5</v>
      </c>
      <c r="O318" s="274">
        <v>2.5</v>
      </c>
    </row>
    <row r="319" spans="2:15" x14ac:dyDescent="0.2">
      <c r="B319" s="310" t="s">
        <v>56</v>
      </c>
      <c r="C319" s="310" t="s">
        <v>3</v>
      </c>
      <c r="D319" s="311" t="s">
        <v>81</v>
      </c>
      <c r="E319" s="270" t="str">
        <f t="shared" si="13"/>
        <v>PETotal60-64</v>
      </c>
      <c r="F319" s="271">
        <v>1.311E-2</v>
      </c>
      <c r="G319" s="271">
        <v>6.3469999999999999E-2</v>
      </c>
      <c r="H319" s="272">
        <v>5351</v>
      </c>
      <c r="I319" s="271">
        <v>0.93652999999999997</v>
      </c>
      <c r="J319" s="272">
        <v>84306</v>
      </c>
      <c r="K319" s="272">
        <v>408154</v>
      </c>
      <c r="L319" s="272">
        <v>1831285</v>
      </c>
      <c r="M319" s="273">
        <v>21.72</v>
      </c>
      <c r="N319" s="272">
        <v>5</v>
      </c>
      <c r="O319" s="274">
        <v>2.5</v>
      </c>
    </row>
    <row r="320" spans="2:15" x14ac:dyDescent="0.2">
      <c r="B320" s="310" t="s">
        <v>56</v>
      </c>
      <c r="C320" s="310" t="s">
        <v>3</v>
      </c>
      <c r="D320" s="311" t="s">
        <v>82</v>
      </c>
      <c r="E320" s="270" t="str">
        <f t="shared" si="13"/>
        <v>PETotal65-69</v>
      </c>
      <c r="F320" s="271">
        <v>1.975E-2</v>
      </c>
      <c r="G320" s="271">
        <v>9.4089999999999993E-2</v>
      </c>
      <c r="H320" s="272">
        <v>7429</v>
      </c>
      <c r="I320" s="271">
        <v>0.90590999999999999</v>
      </c>
      <c r="J320" s="272">
        <v>78955</v>
      </c>
      <c r="K320" s="272">
        <v>376205</v>
      </c>
      <c r="L320" s="272">
        <v>1423130</v>
      </c>
      <c r="M320" s="273">
        <v>18.02</v>
      </c>
      <c r="N320" s="272">
        <v>5</v>
      </c>
      <c r="O320" s="274">
        <v>2.5</v>
      </c>
    </row>
    <row r="321" spans="2:15" x14ac:dyDescent="0.2">
      <c r="B321" s="310" t="s">
        <v>56</v>
      </c>
      <c r="C321" s="310" t="s">
        <v>3</v>
      </c>
      <c r="D321" s="311" t="s">
        <v>19</v>
      </c>
      <c r="E321" s="270" t="str">
        <f t="shared" si="13"/>
        <v>PETotal70-74</v>
      </c>
      <c r="F321" s="271">
        <v>3.073E-2</v>
      </c>
      <c r="G321" s="271">
        <v>0.14268</v>
      </c>
      <c r="H321" s="272">
        <v>10206</v>
      </c>
      <c r="I321" s="271">
        <v>0.85731999999999997</v>
      </c>
      <c r="J321" s="272">
        <v>71527</v>
      </c>
      <c r="K321" s="272">
        <v>332119</v>
      </c>
      <c r="L321" s="272">
        <v>1046925</v>
      </c>
      <c r="M321" s="273">
        <v>14.64</v>
      </c>
      <c r="N321" s="272">
        <v>5</v>
      </c>
      <c r="O321" s="274">
        <v>2.5</v>
      </c>
    </row>
    <row r="322" spans="2:15" x14ac:dyDescent="0.2">
      <c r="B322" s="310" t="s">
        <v>56</v>
      </c>
      <c r="C322" s="310" t="s">
        <v>3</v>
      </c>
      <c r="D322" s="311" t="s">
        <v>20</v>
      </c>
      <c r="E322" s="270" t="str">
        <f t="shared" si="13"/>
        <v>PETotal75-79</v>
      </c>
      <c r="F322" s="271">
        <v>4.5659999999999999E-2</v>
      </c>
      <c r="G322" s="271">
        <v>0.2049</v>
      </c>
      <c r="H322" s="272">
        <v>12565</v>
      </c>
      <c r="I322" s="271">
        <v>0.79510000000000003</v>
      </c>
      <c r="J322" s="272">
        <v>61321</v>
      </c>
      <c r="K322" s="272">
        <v>275192</v>
      </c>
      <c r="L322" s="272">
        <v>714807</v>
      </c>
      <c r="M322" s="273">
        <v>11.66</v>
      </c>
      <c r="N322" s="272">
        <v>5</v>
      </c>
      <c r="O322" s="274">
        <v>2.5</v>
      </c>
    </row>
    <row r="323" spans="2:15" x14ac:dyDescent="0.2">
      <c r="B323" s="310" t="s">
        <v>56</v>
      </c>
      <c r="C323" s="310" t="s">
        <v>3</v>
      </c>
      <c r="D323" s="311" t="s">
        <v>21</v>
      </c>
      <c r="E323" s="270" t="str">
        <f t="shared" si="13"/>
        <v>PETotal80-84</v>
      </c>
      <c r="F323" s="271">
        <v>7.1139999999999995E-2</v>
      </c>
      <c r="G323" s="271">
        <v>0.30199999999999999</v>
      </c>
      <c r="H323" s="272">
        <v>14724</v>
      </c>
      <c r="I323" s="271">
        <v>0.69799999999999995</v>
      </c>
      <c r="J323" s="272">
        <v>48756</v>
      </c>
      <c r="K323" s="272">
        <v>206969</v>
      </c>
      <c r="L323" s="272">
        <v>439615</v>
      </c>
      <c r="M323" s="273">
        <v>9.02</v>
      </c>
      <c r="N323" s="272">
        <v>5</v>
      </c>
      <c r="O323" s="274">
        <v>2.5</v>
      </c>
    </row>
    <row r="324" spans="2:15" x14ac:dyDescent="0.2">
      <c r="B324" s="310" t="s">
        <v>56</v>
      </c>
      <c r="C324" s="310" t="s">
        <v>3</v>
      </c>
      <c r="D324" s="311" t="s">
        <v>22</v>
      </c>
      <c r="E324" s="270" t="str">
        <f t="shared" si="13"/>
        <v>PETotal85-89</v>
      </c>
      <c r="F324" s="271">
        <v>0.10954</v>
      </c>
      <c r="G324" s="271">
        <v>0.42997000000000002</v>
      </c>
      <c r="H324" s="272">
        <v>14633</v>
      </c>
      <c r="I324" s="271">
        <v>0.57003000000000004</v>
      </c>
      <c r="J324" s="272">
        <v>34032</v>
      </c>
      <c r="K324" s="272">
        <v>133577</v>
      </c>
      <c r="L324" s="272">
        <v>232645</v>
      </c>
      <c r="M324" s="273">
        <v>6.84</v>
      </c>
      <c r="N324" s="272">
        <v>5</v>
      </c>
      <c r="O324" s="274">
        <v>2.5</v>
      </c>
    </row>
    <row r="325" spans="2:15" x14ac:dyDescent="0.2">
      <c r="B325" s="310" t="s">
        <v>56</v>
      </c>
      <c r="C325" s="310" t="s">
        <v>3</v>
      </c>
      <c r="D325" s="311" t="s">
        <v>5</v>
      </c>
      <c r="E325" s="270" t="str">
        <f t="shared" si="13"/>
        <v>PETotal90+</v>
      </c>
      <c r="F325" s="271">
        <v>0.19581000000000001</v>
      </c>
      <c r="G325" s="271">
        <v>1</v>
      </c>
      <c r="H325" s="272">
        <v>19399</v>
      </c>
      <c r="I325" s="271">
        <v>0</v>
      </c>
      <c r="J325" s="272">
        <v>19399</v>
      </c>
      <c r="K325" s="272">
        <v>99068</v>
      </c>
      <c r="L325" s="272">
        <v>99068</v>
      </c>
      <c r="M325" s="273">
        <v>5.1100000000000003</v>
      </c>
      <c r="N325" s="273" t="s">
        <v>92</v>
      </c>
      <c r="O325" s="274">
        <v>5.1100000000000003</v>
      </c>
    </row>
    <row r="326" spans="2:15" x14ac:dyDescent="0.2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</row>
    <row r="327" spans="2:15" ht="16" customHeight="1" x14ac:dyDescent="0.2">
      <c r="B327" s="344" t="s">
        <v>1</v>
      </c>
      <c r="C327" s="344" t="s">
        <v>0</v>
      </c>
      <c r="D327" s="344" t="s">
        <v>2</v>
      </c>
      <c r="E327" s="344" t="s">
        <v>49</v>
      </c>
      <c r="F327" s="346" t="s">
        <v>83</v>
      </c>
      <c r="G327" s="346" t="s">
        <v>84</v>
      </c>
      <c r="H327" s="346" t="s">
        <v>85</v>
      </c>
      <c r="I327" s="346" t="s">
        <v>86</v>
      </c>
      <c r="J327" s="344" t="s">
        <v>87</v>
      </c>
      <c r="K327" s="346" t="s">
        <v>88</v>
      </c>
      <c r="L327" s="344" t="s">
        <v>89</v>
      </c>
      <c r="M327" s="344" t="s">
        <v>90</v>
      </c>
      <c r="N327" s="344" t="s">
        <v>6</v>
      </c>
      <c r="O327" s="346" t="s">
        <v>91</v>
      </c>
    </row>
    <row r="328" spans="2:15" ht="16" customHeight="1" x14ac:dyDescent="0.2">
      <c r="B328" s="345"/>
      <c r="C328" s="345"/>
      <c r="D328" s="345"/>
      <c r="E328" s="345"/>
      <c r="F328" s="347"/>
      <c r="G328" s="347"/>
      <c r="H328" s="347"/>
      <c r="I328" s="347"/>
      <c r="J328" s="345"/>
      <c r="K328" s="347"/>
      <c r="L328" s="345"/>
      <c r="M328" s="345"/>
      <c r="N328" s="345"/>
      <c r="O328" s="347"/>
    </row>
    <row r="329" spans="2:15" x14ac:dyDescent="0.2">
      <c r="B329" s="310" t="s">
        <v>57</v>
      </c>
      <c r="C329" s="310" t="s">
        <v>3</v>
      </c>
      <c r="D329" s="311">
        <v>0</v>
      </c>
      <c r="E329" s="270" t="str">
        <f>_xlfn.CONCAT(B329,C329,D329)</f>
        <v>ALTotal0</v>
      </c>
      <c r="F329" s="271">
        <v>1.5779999999999999E-2</v>
      </c>
      <c r="G329" s="271">
        <v>1.5559999999999999E-2</v>
      </c>
      <c r="H329" s="272">
        <v>1556</v>
      </c>
      <c r="I329" s="271">
        <v>0.98443999999999998</v>
      </c>
      <c r="J329" s="272">
        <v>100000</v>
      </c>
      <c r="K329" s="272">
        <v>98595</v>
      </c>
      <c r="L329" s="272">
        <v>7298288</v>
      </c>
      <c r="M329" s="273">
        <v>72.98</v>
      </c>
      <c r="N329" s="272">
        <v>1</v>
      </c>
      <c r="O329" s="274">
        <v>0.1</v>
      </c>
    </row>
    <row r="330" spans="2:15" x14ac:dyDescent="0.2">
      <c r="B330" s="310" t="s">
        <v>57</v>
      </c>
      <c r="C330" s="310" t="s">
        <v>3</v>
      </c>
      <c r="D330" s="312" t="s">
        <v>18</v>
      </c>
      <c r="E330" s="270" t="str">
        <f t="shared" ref="E330:E348" si="14">_xlfn.CONCAT(B330,C330,D330)</f>
        <v>ALTotal1-4</v>
      </c>
      <c r="F330" s="271">
        <v>5.9999999999999995E-4</v>
      </c>
      <c r="G330" s="271">
        <v>2.4099999999999998E-3</v>
      </c>
      <c r="H330" s="272">
        <v>237</v>
      </c>
      <c r="I330" s="271">
        <v>0.99758999999999998</v>
      </c>
      <c r="J330" s="272">
        <v>98444</v>
      </c>
      <c r="K330" s="272">
        <v>393185</v>
      </c>
      <c r="L330" s="272">
        <v>7199694</v>
      </c>
      <c r="M330" s="273">
        <v>73.13</v>
      </c>
      <c r="N330" s="272">
        <v>4</v>
      </c>
      <c r="O330" s="274">
        <v>1.5</v>
      </c>
    </row>
    <row r="331" spans="2:15" x14ac:dyDescent="0.2">
      <c r="B331" s="310" t="s">
        <v>57</v>
      </c>
      <c r="C331" s="310" t="s">
        <v>3</v>
      </c>
      <c r="D331" s="312" t="s">
        <v>70</v>
      </c>
      <c r="E331" s="270" t="str">
        <f t="shared" si="14"/>
        <v>ALTotal5-9</v>
      </c>
      <c r="F331" s="271">
        <v>3.1E-4</v>
      </c>
      <c r="G331" s="271">
        <v>1.5299999999999999E-3</v>
      </c>
      <c r="H331" s="272">
        <v>151</v>
      </c>
      <c r="I331" s="271">
        <v>0.99846999999999997</v>
      </c>
      <c r="J331" s="272">
        <v>98207</v>
      </c>
      <c r="K331" s="272">
        <v>490660</v>
      </c>
      <c r="L331" s="272">
        <v>6806509</v>
      </c>
      <c r="M331" s="273">
        <v>69.31</v>
      </c>
      <c r="N331" s="272">
        <v>5</v>
      </c>
      <c r="O331" s="274">
        <v>2.5</v>
      </c>
    </row>
    <row r="332" spans="2:15" x14ac:dyDescent="0.2">
      <c r="B332" s="310" t="s">
        <v>57</v>
      </c>
      <c r="C332" s="310" t="s">
        <v>3</v>
      </c>
      <c r="D332" s="312" t="s">
        <v>71</v>
      </c>
      <c r="E332" s="270" t="str">
        <f t="shared" si="14"/>
        <v>ALTotal10-14</v>
      </c>
      <c r="F332" s="271">
        <v>3.3E-4</v>
      </c>
      <c r="G332" s="271">
        <v>1.65E-3</v>
      </c>
      <c r="H332" s="272">
        <v>162</v>
      </c>
      <c r="I332" s="271">
        <v>0.99834999999999996</v>
      </c>
      <c r="J332" s="272">
        <v>98057</v>
      </c>
      <c r="K332" s="272">
        <v>489879</v>
      </c>
      <c r="L332" s="272">
        <v>6315849</v>
      </c>
      <c r="M332" s="273">
        <v>64.41</v>
      </c>
      <c r="N332" s="272">
        <v>5</v>
      </c>
      <c r="O332" s="274">
        <v>2.5</v>
      </c>
    </row>
    <row r="333" spans="2:15" x14ac:dyDescent="0.2">
      <c r="B333" s="310" t="s">
        <v>57</v>
      </c>
      <c r="C333" s="310" t="s">
        <v>3</v>
      </c>
      <c r="D333" s="311" t="s">
        <v>72</v>
      </c>
      <c r="E333" s="270" t="str">
        <f t="shared" si="14"/>
        <v>ALTotal15-19</v>
      </c>
      <c r="F333" s="271">
        <v>1.6199999999999999E-3</v>
      </c>
      <c r="G333" s="271">
        <v>8.0700000000000008E-3</v>
      </c>
      <c r="H333" s="272">
        <v>790</v>
      </c>
      <c r="I333" s="271">
        <v>0.99192999999999998</v>
      </c>
      <c r="J333" s="272">
        <v>97895</v>
      </c>
      <c r="K333" s="272">
        <v>487498</v>
      </c>
      <c r="L333" s="272">
        <v>5825971</v>
      </c>
      <c r="M333" s="273">
        <v>59.51</v>
      </c>
      <c r="N333" s="272">
        <v>5</v>
      </c>
      <c r="O333" s="274">
        <v>2.5</v>
      </c>
    </row>
    <row r="334" spans="2:15" x14ac:dyDescent="0.2">
      <c r="B334" s="310" t="s">
        <v>57</v>
      </c>
      <c r="C334" s="310" t="s">
        <v>3</v>
      </c>
      <c r="D334" s="311" t="s">
        <v>73</v>
      </c>
      <c r="E334" s="270" t="str">
        <f t="shared" si="14"/>
        <v>ALTotal20-24</v>
      </c>
      <c r="F334" s="271">
        <v>2.5400000000000002E-3</v>
      </c>
      <c r="G334" s="271">
        <v>1.26E-2</v>
      </c>
      <c r="H334" s="272">
        <v>1223</v>
      </c>
      <c r="I334" s="271">
        <v>0.98740000000000006</v>
      </c>
      <c r="J334" s="272">
        <v>97105</v>
      </c>
      <c r="K334" s="272">
        <v>482465</v>
      </c>
      <c r="L334" s="272">
        <v>5338472</v>
      </c>
      <c r="M334" s="273">
        <v>54.98</v>
      </c>
      <c r="N334" s="272">
        <v>5</v>
      </c>
      <c r="O334" s="274">
        <v>2.5</v>
      </c>
    </row>
    <row r="335" spans="2:15" x14ac:dyDescent="0.2">
      <c r="B335" s="310" t="s">
        <v>57</v>
      </c>
      <c r="C335" s="310" t="s">
        <v>3</v>
      </c>
      <c r="D335" s="311" t="s">
        <v>74</v>
      </c>
      <c r="E335" s="270" t="str">
        <f t="shared" si="14"/>
        <v>ALTotal25-29</v>
      </c>
      <c r="F335" s="271">
        <v>2.4199999999999998E-3</v>
      </c>
      <c r="G335" s="271">
        <v>1.201E-2</v>
      </c>
      <c r="H335" s="272">
        <v>1152</v>
      </c>
      <c r="I335" s="271">
        <v>0.98799000000000003</v>
      </c>
      <c r="J335" s="272">
        <v>95881</v>
      </c>
      <c r="K335" s="272">
        <v>476528</v>
      </c>
      <c r="L335" s="272">
        <v>4856008</v>
      </c>
      <c r="M335" s="273">
        <v>50.65</v>
      </c>
      <c r="N335" s="272">
        <v>5</v>
      </c>
      <c r="O335" s="274">
        <v>2.5</v>
      </c>
    </row>
    <row r="336" spans="2:15" x14ac:dyDescent="0.2">
      <c r="B336" s="310" t="s">
        <v>57</v>
      </c>
      <c r="C336" s="310" t="s">
        <v>3</v>
      </c>
      <c r="D336" s="311" t="s">
        <v>75</v>
      </c>
      <c r="E336" s="270" t="str">
        <f t="shared" si="14"/>
        <v>ALTotal30-34</v>
      </c>
      <c r="F336" s="271">
        <v>2.5300000000000001E-3</v>
      </c>
      <c r="G336" s="271">
        <v>1.259E-2</v>
      </c>
      <c r="H336" s="272">
        <v>1192</v>
      </c>
      <c r="I336" s="271">
        <v>0.98741000000000001</v>
      </c>
      <c r="J336" s="272">
        <v>94730</v>
      </c>
      <c r="K336" s="272">
        <v>470668</v>
      </c>
      <c r="L336" s="272">
        <v>4379480</v>
      </c>
      <c r="M336" s="273">
        <v>46.23</v>
      </c>
      <c r="N336" s="272">
        <v>5</v>
      </c>
      <c r="O336" s="274">
        <v>2.5</v>
      </c>
    </row>
    <row r="337" spans="2:15" x14ac:dyDescent="0.2">
      <c r="B337" s="310" t="s">
        <v>57</v>
      </c>
      <c r="C337" s="310" t="s">
        <v>3</v>
      </c>
      <c r="D337" s="311" t="s">
        <v>76</v>
      </c>
      <c r="E337" s="270" t="str">
        <f t="shared" si="14"/>
        <v>ALTotal35-39</v>
      </c>
      <c r="F337" s="271">
        <v>2.9199999999999999E-3</v>
      </c>
      <c r="G337" s="271">
        <v>1.448E-2</v>
      </c>
      <c r="H337" s="272">
        <v>1354</v>
      </c>
      <c r="I337" s="271">
        <v>0.98551999999999995</v>
      </c>
      <c r="J337" s="272">
        <v>93537</v>
      </c>
      <c r="K337" s="272">
        <v>464301</v>
      </c>
      <c r="L337" s="272">
        <v>3908811</v>
      </c>
      <c r="M337" s="273">
        <v>41.79</v>
      </c>
      <c r="N337" s="272">
        <v>5</v>
      </c>
      <c r="O337" s="274">
        <v>2.5</v>
      </c>
    </row>
    <row r="338" spans="2:15" x14ac:dyDescent="0.2">
      <c r="B338" s="310" t="s">
        <v>57</v>
      </c>
      <c r="C338" s="310" t="s">
        <v>3</v>
      </c>
      <c r="D338" s="311" t="s">
        <v>77</v>
      </c>
      <c r="E338" s="270" t="str">
        <f t="shared" si="14"/>
        <v>ALTotal40-44</v>
      </c>
      <c r="F338" s="271">
        <v>3.96E-3</v>
      </c>
      <c r="G338" s="271">
        <v>1.958E-2</v>
      </c>
      <c r="H338" s="272">
        <v>1805</v>
      </c>
      <c r="I338" s="271">
        <v>0.98041999999999996</v>
      </c>
      <c r="J338" s="272">
        <v>92183</v>
      </c>
      <c r="K338" s="272">
        <v>456402</v>
      </c>
      <c r="L338" s="272">
        <v>3444510</v>
      </c>
      <c r="M338" s="273">
        <v>37.369999999999997</v>
      </c>
      <c r="N338" s="272">
        <v>5</v>
      </c>
      <c r="O338" s="274">
        <v>2.5</v>
      </c>
    </row>
    <row r="339" spans="2:15" x14ac:dyDescent="0.2">
      <c r="B339" s="310" t="s">
        <v>57</v>
      </c>
      <c r="C339" s="310" t="s">
        <v>3</v>
      </c>
      <c r="D339" s="311" t="s">
        <v>78</v>
      </c>
      <c r="E339" s="270" t="str">
        <f t="shared" si="14"/>
        <v>ALTotal45-49</v>
      </c>
      <c r="F339" s="271">
        <v>5.2100000000000002E-3</v>
      </c>
      <c r="G339" s="271">
        <v>2.571E-2</v>
      </c>
      <c r="H339" s="272">
        <v>2324</v>
      </c>
      <c r="I339" s="271">
        <v>0.97428999999999999</v>
      </c>
      <c r="J339" s="272">
        <v>90378</v>
      </c>
      <c r="K339" s="272">
        <v>446079</v>
      </c>
      <c r="L339" s="272">
        <v>2988108</v>
      </c>
      <c r="M339" s="273">
        <v>33.06</v>
      </c>
      <c r="N339" s="272">
        <v>5</v>
      </c>
      <c r="O339" s="274">
        <v>2.5</v>
      </c>
    </row>
    <row r="340" spans="2:15" x14ac:dyDescent="0.2">
      <c r="B340" s="310" t="s">
        <v>57</v>
      </c>
      <c r="C340" s="310" t="s">
        <v>3</v>
      </c>
      <c r="D340" s="311" t="s">
        <v>79</v>
      </c>
      <c r="E340" s="270" t="str">
        <f t="shared" si="14"/>
        <v>ALTotal50-54</v>
      </c>
      <c r="F340" s="271">
        <v>7.3099999999999997E-3</v>
      </c>
      <c r="G340" s="271">
        <v>3.5909999999999997E-2</v>
      </c>
      <c r="H340" s="272">
        <v>3162</v>
      </c>
      <c r="I340" s="271">
        <v>0.96409</v>
      </c>
      <c r="J340" s="272">
        <v>88054</v>
      </c>
      <c r="K340" s="272">
        <v>432365</v>
      </c>
      <c r="L340" s="272">
        <v>2542030</v>
      </c>
      <c r="M340" s="273">
        <v>28.87</v>
      </c>
      <c r="N340" s="272">
        <v>5</v>
      </c>
      <c r="O340" s="274">
        <v>2.5</v>
      </c>
    </row>
    <row r="341" spans="2:15" x14ac:dyDescent="0.2">
      <c r="B341" s="310" t="s">
        <v>57</v>
      </c>
      <c r="C341" s="310" t="s">
        <v>3</v>
      </c>
      <c r="D341" s="311" t="s">
        <v>80</v>
      </c>
      <c r="E341" s="270" t="str">
        <f t="shared" si="14"/>
        <v>ALTotal55-59</v>
      </c>
      <c r="F341" s="271">
        <v>1.0789999999999999E-2</v>
      </c>
      <c r="G341" s="271">
        <v>5.2549999999999999E-2</v>
      </c>
      <c r="H341" s="272">
        <v>4461</v>
      </c>
      <c r="I341" s="271">
        <v>0.94745000000000001</v>
      </c>
      <c r="J341" s="272">
        <v>84892</v>
      </c>
      <c r="K341" s="272">
        <v>413307</v>
      </c>
      <c r="L341" s="272">
        <v>2109665</v>
      </c>
      <c r="M341" s="273">
        <v>24.85</v>
      </c>
      <c r="N341" s="272">
        <v>5</v>
      </c>
      <c r="O341" s="274">
        <v>2.5</v>
      </c>
    </row>
    <row r="342" spans="2:15" x14ac:dyDescent="0.2">
      <c r="B342" s="310" t="s">
        <v>57</v>
      </c>
      <c r="C342" s="310" t="s">
        <v>3</v>
      </c>
      <c r="D342" s="311" t="s">
        <v>81</v>
      </c>
      <c r="E342" s="270" t="str">
        <f t="shared" si="14"/>
        <v>ALTotal60-64</v>
      </c>
      <c r="F342" s="271">
        <v>1.529E-2</v>
      </c>
      <c r="G342" s="271">
        <v>7.3630000000000001E-2</v>
      </c>
      <c r="H342" s="272">
        <v>5922</v>
      </c>
      <c r="I342" s="271">
        <v>0.92637000000000003</v>
      </c>
      <c r="J342" s="272">
        <v>80431</v>
      </c>
      <c r="K342" s="272">
        <v>387350</v>
      </c>
      <c r="L342" s="272">
        <v>1696358</v>
      </c>
      <c r="M342" s="273">
        <v>21.09</v>
      </c>
      <c r="N342" s="272">
        <v>5</v>
      </c>
      <c r="O342" s="274">
        <v>2.5</v>
      </c>
    </row>
    <row r="343" spans="2:15" x14ac:dyDescent="0.2">
      <c r="B343" s="310" t="s">
        <v>57</v>
      </c>
      <c r="C343" s="310" t="s">
        <v>3</v>
      </c>
      <c r="D343" s="311" t="s">
        <v>82</v>
      </c>
      <c r="E343" s="270" t="str">
        <f t="shared" si="14"/>
        <v>ALTotal65-69</v>
      </c>
      <c r="F343" s="271">
        <v>2.154E-2</v>
      </c>
      <c r="G343" s="271">
        <v>0.10221</v>
      </c>
      <c r="H343" s="272">
        <v>7616</v>
      </c>
      <c r="I343" s="271">
        <v>0.89778999999999998</v>
      </c>
      <c r="J343" s="272">
        <v>74509</v>
      </c>
      <c r="K343" s="272">
        <v>353506</v>
      </c>
      <c r="L343" s="272">
        <v>1309008</v>
      </c>
      <c r="M343" s="273">
        <v>17.57</v>
      </c>
      <c r="N343" s="272">
        <v>5</v>
      </c>
      <c r="O343" s="274">
        <v>2.5</v>
      </c>
    </row>
    <row r="344" spans="2:15" x14ac:dyDescent="0.2">
      <c r="B344" s="310" t="s">
        <v>57</v>
      </c>
      <c r="C344" s="310" t="s">
        <v>3</v>
      </c>
      <c r="D344" s="311" t="s">
        <v>19</v>
      </c>
      <c r="E344" s="270" t="str">
        <f t="shared" si="14"/>
        <v>ALTotal70-74</v>
      </c>
      <c r="F344" s="271">
        <v>3.422E-2</v>
      </c>
      <c r="G344" s="271">
        <v>0.15761</v>
      </c>
      <c r="H344" s="272">
        <v>10543</v>
      </c>
      <c r="I344" s="271">
        <v>0.84238999999999997</v>
      </c>
      <c r="J344" s="272">
        <v>66893</v>
      </c>
      <c r="K344" s="272">
        <v>308108</v>
      </c>
      <c r="L344" s="272">
        <v>955502</v>
      </c>
      <c r="M344" s="273">
        <v>14.28</v>
      </c>
      <c r="N344" s="272">
        <v>5</v>
      </c>
      <c r="O344" s="274">
        <v>2.5</v>
      </c>
    </row>
    <row r="345" spans="2:15" x14ac:dyDescent="0.2">
      <c r="B345" s="310" t="s">
        <v>57</v>
      </c>
      <c r="C345" s="310" t="s">
        <v>3</v>
      </c>
      <c r="D345" s="311" t="s">
        <v>20</v>
      </c>
      <c r="E345" s="270" t="str">
        <f t="shared" si="14"/>
        <v>ALTotal75-79</v>
      </c>
      <c r="F345" s="271">
        <v>4.8329999999999998E-2</v>
      </c>
      <c r="G345" s="271">
        <v>0.21561</v>
      </c>
      <c r="H345" s="272">
        <v>12150</v>
      </c>
      <c r="I345" s="271">
        <v>0.78439000000000003</v>
      </c>
      <c r="J345" s="272">
        <v>56350</v>
      </c>
      <c r="K345" s="272">
        <v>251375</v>
      </c>
      <c r="L345" s="272">
        <v>647394</v>
      </c>
      <c r="M345" s="273">
        <v>11.49</v>
      </c>
      <c r="N345" s="272">
        <v>5</v>
      </c>
      <c r="O345" s="274">
        <v>2.5</v>
      </c>
    </row>
    <row r="346" spans="2:15" x14ac:dyDescent="0.2">
      <c r="B346" s="310" t="s">
        <v>57</v>
      </c>
      <c r="C346" s="310" t="s">
        <v>3</v>
      </c>
      <c r="D346" s="311" t="s">
        <v>21</v>
      </c>
      <c r="E346" s="270" t="str">
        <f t="shared" si="14"/>
        <v>ALTotal80-84</v>
      </c>
      <c r="F346" s="271">
        <v>7.6139999999999999E-2</v>
      </c>
      <c r="G346" s="271">
        <v>0.31980999999999998</v>
      </c>
      <c r="H346" s="272">
        <v>14136</v>
      </c>
      <c r="I346" s="271">
        <v>0.68018999999999996</v>
      </c>
      <c r="J346" s="272">
        <v>44200</v>
      </c>
      <c r="K346" s="272">
        <v>185661</v>
      </c>
      <c r="L346" s="272">
        <v>396019</v>
      </c>
      <c r="M346" s="273">
        <v>8.9600000000000009</v>
      </c>
      <c r="N346" s="272">
        <v>5</v>
      </c>
      <c r="O346" s="274">
        <v>2.5</v>
      </c>
    </row>
    <row r="347" spans="2:15" x14ac:dyDescent="0.2">
      <c r="B347" s="310" t="s">
        <v>57</v>
      </c>
      <c r="C347" s="310" t="s">
        <v>3</v>
      </c>
      <c r="D347" s="311" t="s">
        <v>22</v>
      </c>
      <c r="E347" s="270" t="str">
        <f t="shared" si="14"/>
        <v>ALTotal85-89</v>
      </c>
      <c r="F347" s="271">
        <v>0.1124</v>
      </c>
      <c r="G347" s="271">
        <v>0.43872</v>
      </c>
      <c r="H347" s="272">
        <v>13190</v>
      </c>
      <c r="I347" s="271">
        <v>0.56128</v>
      </c>
      <c r="J347" s="272">
        <v>30064</v>
      </c>
      <c r="K347" s="272">
        <v>117347</v>
      </c>
      <c r="L347" s="272">
        <v>210358</v>
      </c>
      <c r="M347" s="273">
        <v>7</v>
      </c>
      <c r="N347" s="272">
        <v>5</v>
      </c>
      <c r="O347" s="274">
        <v>2.5</v>
      </c>
    </row>
    <row r="348" spans="2:15" x14ac:dyDescent="0.2">
      <c r="B348" s="310" t="s">
        <v>57</v>
      </c>
      <c r="C348" s="310" t="s">
        <v>3</v>
      </c>
      <c r="D348" s="311" t="s">
        <v>5</v>
      </c>
      <c r="E348" s="270" t="str">
        <f t="shared" si="14"/>
        <v>ALTotal90+</v>
      </c>
      <c r="F348" s="271">
        <v>0.18143000000000001</v>
      </c>
      <c r="G348" s="271">
        <v>1</v>
      </c>
      <c r="H348" s="272">
        <v>16875</v>
      </c>
      <c r="I348" s="271">
        <v>0</v>
      </c>
      <c r="J348" s="272">
        <v>16875</v>
      </c>
      <c r="K348" s="272">
        <v>93011</v>
      </c>
      <c r="L348" s="272">
        <v>93011</v>
      </c>
      <c r="M348" s="273">
        <v>5.51</v>
      </c>
      <c r="N348" s="273" t="s">
        <v>92</v>
      </c>
      <c r="O348" s="274">
        <v>5.51</v>
      </c>
    </row>
    <row r="349" spans="2:15" x14ac:dyDescent="0.2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</row>
    <row r="350" spans="2:15" ht="16" customHeight="1" x14ac:dyDescent="0.2">
      <c r="B350" s="344" t="s">
        <v>1</v>
      </c>
      <c r="C350" s="344" t="s">
        <v>0</v>
      </c>
      <c r="D350" s="344" t="s">
        <v>2</v>
      </c>
      <c r="E350" s="344" t="s">
        <v>49</v>
      </c>
      <c r="F350" s="346" t="s">
        <v>83</v>
      </c>
      <c r="G350" s="346" t="s">
        <v>84</v>
      </c>
      <c r="H350" s="346" t="s">
        <v>85</v>
      </c>
      <c r="I350" s="346" t="s">
        <v>86</v>
      </c>
      <c r="J350" s="344" t="s">
        <v>87</v>
      </c>
      <c r="K350" s="346" t="s">
        <v>88</v>
      </c>
      <c r="L350" s="344" t="s">
        <v>89</v>
      </c>
      <c r="M350" s="344" t="s">
        <v>90</v>
      </c>
      <c r="N350" s="344" t="s">
        <v>6</v>
      </c>
      <c r="O350" s="346" t="s">
        <v>91</v>
      </c>
    </row>
    <row r="351" spans="2:15" ht="16" customHeight="1" x14ac:dyDescent="0.2">
      <c r="B351" s="345"/>
      <c r="C351" s="345"/>
      <c r="D351" s="345"/>
      <c r="E351" s="345"/>
      <c r="F351" s="347"/>
      <c r="G351" s="347"/>
      <c r="H351" s="347"/>
      <c r="I351" s="347"/>
      <c r="J351" s="345"/>
      <c r="K351" s="347"/>
      <c r="L351" s="345"/>
      <c r="M351" s="345"/>
      <c r="N351" s="345"/>
      <c r="O351" s="347"/>
    </row>
    <row r="352" spans="2:15" x14ac:dyDescent="0.2">
      <c r="B352" s="310" t="s">
        <v>52</v>
      </c>
      <c r="C352" s="310" t="s">
        <v>3</v>
      </c>
      <c r="D352" s="311">
        <v>0</v>
      </c>
      <c r="E352" s="270" t="str">
        <f>_xlfn.CONCAT(B352,C352,D352)</f>
        <v>SETotal0</v>
      </c>
      <c r="F352" s="271">
        <v>1.375E-2</v>
      </c>
      <c r="G352" s="271">
        <v>1.358E-2</v>
      </c>
      <c r="H352" s="272">
        <v>1358</v>
      </c>
      <c r="I352" s="271">
        <v>0.98641999999999996</v>
      </c>
      <c r="J352" s="272">
        <v>100000</v>
      </c>
      <c r="K352" s="272">
        <v>98765</v>
      </c>
      <c r="L352" s="272">
        <v>7363665</v>
      </c>
      <c r="M352" s="273">
        <v>73.64</v>
      </c>
      <c r="N352" s="272">
        <v>1</v>
      </c>
      <c r="O352" s="274">
        <v>0.09</v>
      </c>
    </row>
    <row r="353" spans="2:15" x14ac:dyDescent="0.2">
      <c r="B353" s="310" t="s">
        <v>52</v>
      </c>
      <c r="C353" s="310" t="s">
        <v>3</v>
      </c>
      <c r="D353" s="312" t="s">
        <v>18</v>
      </c>
      <c r="E353" s="270" t="str">
        <f t="shared" ref="E353:E371" si="15">_xlfn.CONCAT(B353,C353,D353)</f>
        <v>SETotal1-4</v>
      </c>
      <c r="F353" s="271">
        <v>6.8999999999999997E-4</v>
      </c>
      <c r="G353" s="271">
        <v>2.7399999999999998E-3</v>
      </c>
      <c r="H353" s="272">
        <v>271</v>
      </c>
      <c r="I353" s="271">
        <v>0.99726000000000004</v>
      </c>
      <c r="J353" s="272">
        <v>98642</v>
      </c>
      <c r="K353" s="272">
        <v>393892</v>
      </c>
      <c r="L353" s="272">
        <v>7264900</v>
      </c>
      <c r="M353" s="273">
        <v>73.650000000000006</v>
      </c>
      <c r="N353" s="272">
        <v>4</v>
      </c>
      <c r="O353" s="274">
        <v>1.5</v>
      </c>
    </row>
    <row r="354" spans="2:15" x14ac:dyDescent="0.2">
      <c r="B354" s="310" t="s">
        <v>52</v>
      </c>
      <c r="C354" s="310" t="s">
        <v>3</v>
      </c>
      <c r="D354" s="312" t="s">
        <v>70</v>
      </c>
      <c r="E354" s="270" t="str">
        <f t="shared" si="15"/>
        <v>SETotal5-9</v>
      </c>
      <c r="F354" s="271">
        <v>3.6000000000000002E-4</v>
      </c>
      <c r="G354" s="271">
        <v>1.7799999999999999E-3</v>
      </c>
      <c r="H354" s="272">
        <v>175</v>
      </c>
      <c r="I354" s="271">
        <v>0.99822</v>
      </c>
      <c r="J354" s="272">
        <v>98371</v>
      </c>
      <c r="K354" s="272">
        <v>491420</v>
      </c>
      <c r="L354" s="272">
        <v>6871008</v>
      </c>
      <c r="M354" s="273">
        <v>69.849999999999994</v>
      </c>
      <c r="N354" s="272">
        <v>5</v>
      </c>
      <c r="O354" s="274">
        <v>2.5</v>
      </c>
    </row>
    <row r="355" spans="2:15" x14ac:dyDescent="0.2">
      <c r="B355" s="310" t="s">
        <v>52</v>
      </c>
      <c r="C355" s="310" t="s">
        <v>3</v>
      </c>
      <c r="D355" s="312" t="s">
        <v>71</v>
      </c>
      <c r="E355" s="270" t="str">
        <f t="shared" si="15"/>
        <v>SETotal10-14</v>
      </c>
      <c r="F355" s="271">
        <v>3.5E-4</v>
      </c>
      <c r="G355" s="271">
        <v>1.73E-3</v>
      </c>
      <c r="H355" s="272">
        <v>170</v>
      </c>
      <c r="I355" s="271">
        <v>0.99826999999999999</v>
      </c>
      <c r="J355" s="272">
        <v>98197</v>
      </c>
      <c r="K355" s="272">
        <v>490559</v>
      </c>
      <c r="L355" s="272">
        <v>6379588</v>
      </c>
      <c r="M355" s="273">
        <v>64.97</v>
      </c>
      <c r="N355" s="272">
        <v>5</v>
      </c>
      <c r="O355" s="274">
        <v>2.5</v>
      </c>
    </row>
    <row r="356" spans="2:15" x14ac:dyDescent="0.2">
      <c r="B356" s="310" t="s">
        <v>52</v>
      </c>
      <c r="C356" s="310" t="s">
        <v>3</v>
      </c>
      <c r="D356" s="311" t="s">
        <v>72</v>
      </c>
      <c r="E356" s="270" t="str">
        <f t="shared" si="15"/>
        <v>SETotal15-19</v>
      </c>
      <c r="F356" s="271">
        <v>1.0300000000000001E-3</v>
      </c>
      <c r="G356" s="271">
        <v>5.1500000000000001E-3</v>
      </c>
      <c r="H356" s="272">
        <v>505</v>
      </c>
      <c r="I356" s="271">
        <v>0.99485000000000001</v>
      </c>
      <c r="J356" s="272">
        <v>98027</v>
      </c>
      <c r="K356" s="272">
        <v>488872</v>
      </c>
      <c r="L356" s="272">
        <v>5889030</v>
      </c>
      <c r="M356" s="273">
        <v>60.08</v>
      </c>
      <c r="N356" s="272">
        <v>5</v>
      </c>
      <c r="O356" s="274">
        <v>2.5</v>
      </c>
    </row>
    <row r="357" spans="2:15" x14ac:dyDescent="0.2">
      <c r="B357" s="310" t="s">
        <v>52</v>
      </c>
      <c r="C357" s="310" t="s">
        <v>3</v>
      </c>
      <c r="D357" s="311" t="s">
        <v>73</v>
      </c>
      <c r="E357" s="270" t="str">
        <f t="shared" si="15"/>
        <v>SETotal20-24</v>
      </c>
      <c r="F357" s="271">
        <v>1.75E-3</v>
      </c>
      <c r="G357" s="271">
        <v>8.7200000000000003E-3</v>
      </c>
      <c r="H357" s="272">
        <v>850</v>
      </c>
      <c r="I357" s="271">
        <v>0.99128000000000005</v>
      </c>
      <c r="J357" s="272">
        <v>97522</v>
      </c>
      <c r="K357" s="272">
        <v>485483</v>
      </c>
      <c r="L357" s="272">
        <v>5400158</v>
      </c>
      <c r="M357" s="273">
        <v>55.37</v>
      </c>
      <c r="N357" s="272">
        <v>5</v>
      </c>
      <c r="O357" s="274">
        <v>2.5</v>
      </c>
    </row>
    <row r="358" spans="2:15" x14ac:dyDescent="0.2">
      <c r="B358" s="310" t="s">
        <v>52</v>
      </c>
      <c r="C358" s="310" t="s">
        <v>3</v>
      </c>
      <c r="D358" s="311" t="s">
        <v>74</v>
      </c>
      <c r="E358" s="270" t="str">
        <f t="shared" si="15"/>
        <v>SETotal25-29</v>
      </c>
      <c r="F358" s="271">
        <v>2.0799999999999998E-3</v>
      </c>
      <c r="G358" s="271">
        <v>1.0330000000000001E-2</v>
      </c>
      <c r="H358" s="272">
        <v>999</v>
      </c>
      <c r="I358" s="271">
        <v>0.98967000000000005</v>
      </c>
      <c r="J358" s="272">
        <v>96672</v>
      </c>
      <c r="K358" s="272">
        <v>480861</v>
      </c>
      <c r="L358" s="272">
        <v>4914675</v>
      </c>
      <c r="M358" s="273">
        <v>50.84</v>
      </c>
      <c r="N358" s="272">
        <v>5</v>
      </c>
      <c r="O358" s="274">
        <v>2.5</v>
      </c>
    </row>
    <row r="359" spans="2:15" x14ac:dyDescent="0.2">
      <c r="B359" s="310" t="s">
        <v>52</v>
      </c>
      <c r="C359" s="310" t="s">
        <v>3</v>
      </c>
      <c r="D359" s="311" t="s">
        <v>75</v>
      </c>
      <c r="E359" s="270" t="str">
        <f t="shared" si="15"/>
        <v>SETotal30-34</v>
      </c>
      <c r="F359" s="271">
        <v>2.2599999999999999E-3</v>
      </c>
      <c r="G359" s="271">
        <v>1.123E-2</v>
      </c>
      <c r="H359" s="272">
        <v>1074</v>
      </c>
      <c r="I359" s="271">
        <v>0.98877000000000004</v>
      </c>
      <c r="J359" s="272">
        <v>95673</v>
      </c>
      <c r="K359" s="272">
        <v>475678</v>
      </c>
      <c r="L359" s="272">
        <v>4433814</v>
      </c>
      <c r="M359" s="273">
        <v>46.34</v>
      </c>
      <c r="N359" s="272">
        <v>5</v>
      </c>
      <c r="O359" s="274">
        <v>2.5</v>
      </c>
    </row>
    <row r="360" spans="2:15" x14ac:dyDescent="0.2">
      <c r="B360" s="310" t="s">
        <v>52</v>
      </c>
      <c r="C360" s="310" t="s">
        <v>3</v>
      </c>
      <c r="D360" s="311" t="s">
        <v>76</v>
      </c>
      <c r="E360" s="270" t="str">
        <f t="shared" si="15"/>
        <v>SETotal35-39</v>
      </c>
      <c r="F360" s="271">
        <v>3.0100000000000001E-3</v>
      </c>
      <c r="G360" s="271">
        <v>1.494E-2</v>
      </c>
      <c r="H360" s="272">
        <v>1413</v>
      </c>
      <c r="I360" s="271">
        <v>0.98506000000000005</v>
      </c>
      <c r="J360" s="272">
        <v>94599</v>
      </c>
      <c r="K360" s="272">
        <v>469461</v>
      </c>
      <c r="L360" s="272">
        <v>3958135</v>
      </c>
      <c r="M360" s="273">
        <v>41.84</v>
      </c>
      <c r="N360" s="272">
        <v>5</v>
      </c>
      <c r="O360" s="274">
        <v>2.5</v>
      </c>
    </row>
    <row r="361" spans="2:15" x14ac:dyDescent="0.2">
      <c r="B361" s="310" t="s">
        <v>52</v>
      </c>
      <c r="C361" s="310" t="s">
        <v>3</v>
      </c>
      <c r="D361" s="311" t="s">
        <v>77</v>
      </c>
      <c r="E361" s="270" t="str">
        <f t="shared" si="15"/>
        <v>SETotal40-44</v>
      </c>
      <c r="F361" s="271">
        <v>3.5300000000000002E-3</v>
      </c>
      <c r="G361" s="271">
        <v>1.7510000000000001E-2</v>
      </c>
      <c r="H361" s="272">
        <v>1631</v>
      </c>
      <c r="I361" s="271">
        <v>0.98248999999999997</v>
      </c>
      <c r="J361" s="272">
        <v>93186</v>
      </c>
      <c r="K361" s="272">
        <v>461850</v>
      </c>
      <c r="L361" s="272">
        <v>3488675</v>
      </c>
      <c r="M361" s="273">
        <v>37.44</v>
      </c>
      <c r="N361" s="272">
        <v>5</v>
      </c>
      <c r="O361" s="274">
        <v>2.5</v>
      </c>
    </row>
    <row r="362" spans="2:15" x14ac:dyDescent="0.2">
      <c r="B362" s="310" t="s">
        <v>52</v>
      </c>
      <c r="C362" s="310" t="s">
        <v>3</v>
      </c>
      <c r="D362" s="311" t="s">
        <v>78</v>
      </c>
      <c r="E362" s="270" t="str">
        <f t="shared" si="15"/>
        <v>SETotal45-49</v>
      </c>
      <c r="F362" s="271">
        <v>5.3E-3</v>
      </c>
      <c r="G362" s="271">
        <v>2.6159999999999999E-2</v>
      </c>
      <c r="H362" s="272">
        <v>2395</v>
      </c>
      <c r="I362" s="271">
        <v>0.97384000000000004</v>
      </c>
      <c r="J362" s="272">
        <v>91554</v>
      </c>
      <c r="K362" s="272">
        <v>451785</v>
      </c>
      <c r="L362" s="272">
        <v>3026824</v>
      </c>
      <c r="M362" s="273">
        <v>33.06</v>
      </c>
      <c r="N362" s="272">
        <v>5</v>
      </c>
      <c r="O362" s="274">
        <v>2.5</v>
      </c>
    </row>
    <row r="363" spans="2:15" x14ac:dyDescent="0.2">
      <c r="B363" s="310" t="s">
        <v>52</v>
      </c>
      <c r="C363" s="310" t="s">
        <v>3</v>
      </c>
      <c r="D363" s="311" t="s">
        <v>79</v>
      </c>
      <c r="E363" s="270" t="str">
        <f t="shared" si="15"/>
        <v>SETotal50-54</v>
      </c>
      <c r="F363" s="271">
        <v>7.4700000000000001E-3</v>
      </c>
      <c r="G363" s="271">
        <v>3.6679999999999997E-2</v>
      </c>
      <c r="H363" s="272">
        <v>3270</v>
      </c>
      <c r="I363" s="271">
        <v>0.96331999999999995</v>
      </c>
      <c r="J363" s="272">
        <v>89160</v>
      </c>
      <c r="K363" s="272">
        <v>437624</v>
      </c>
      <c r="L363" s="272">
        <v>2575039</v>
      </c>
      <c r="M363" s="273">
        <v>28.88</v>
      </c>
      <c r="N363" s="272">
        <v>5</v>
      </c>
      <c r="O363" s="274">
        <v>2.5</v>
      </c>
    </row>
    <row r="364" spans="2:15" x14ac:dyDescent="0.2">
      <c r="B364" s="310" t="s">
        <v>52</v>
      </c>
      <c r="C364" s="310" t="s">
        <v>3</v>
      </c>
      <c r="D364" s="311" t="s">
        <v>80</v>
      </c>
      <c r="E364" s="270" t="str">
        <f t="shared" si="15"/>
        <v>SETotal55-59</v>
      </c>
      <c r="F364" s="271">
        <v>9.4900000000000002E-3</v>
      </c>
      <c r="G364" s="271">
        <v>4.6330000000000003E-2</v>
      </c>
      <c r="H364" s="272">
        <v>3980</v>
      </c>
      <c r="I364" s="271">
        <v>0.95367000000000002</v>
      </c>
      <c r="J364" s="272">
        <v>85890</v>
      </c>
      <c r="K364" s="272">
        <v>419499</v>
      </c>
      <c r="L364" s="272">
        <v>2137416</v>
      </c>
      <c r="M364" s="273">
        <v>24.89</v>
      </c>
      <c r="N364" s="272">
        <v>5</v>
      </c>
      <c r="O364" s="274">
        <v>2.5</v>
      </c>
    </row>
    <row r="365" spans="2:15" x14ac:dyDescent="0.2">
      <c r="B365" s="310" t="s">
        <v>52</v>
      </c>
      <c r="C365" s="310" t="s">
        <v>3</v>
      </c>
      <c r="D365" s="311" t="s">
        <v>81</v>
      </c>
      <c r="E365" s="270" t="str">
        <f t="shared" si="15"/>
        <v>SETotal60-64</v>
      </c>
      <c r="F365" s="271">
        <v>1.46E-2</v>
      </c>
      <c r="G365" s="271">
        <v>7.0440000000000003E-2</v>
      </c>
      <c r="H365" s="272">
        <v>5769</v>
      </c>
      <c r="I365" s="271">
        <v>0.92956000000000005</v>
      </c>
      <c r="J365" s="272">
        <v>81910</v>
      </c>
      <c r="K365" s="272">
        <v>395127</v>
      </c>
      <c r="L365" s="272">
        <v>1717916</v>
      </c>
      <c r="M365" s="273">
        <v>20.97</v>
      </c>
      <c r="N365" s="272">
        <v>5</v>
      </c>
      <c r="O365" s="274">
        <v>2.5</v>
      </c>
    </row>
    <row r="366" spans="2:15" x14ac:dyDescent="0.2">
      <c r="B366" s="310" t="s">
        <v>52</v>
      </c>
      <c r="C366" s="310" t="s">
        <v>3</v>
      </c>
      <c r="D366" s="311" t="s">
        <v>82</v>
      </c>
      <c r="E366" s="270" t="str">
        <f t="shared" si="15"/>
        <v>SETotal65-69</v>
      </c>
      <c r="F366" s="271">
        <v>2.1219999999999999E-2</v>
      </c>
      <c r="G366" s="271">
        <v>0.10075000000000001</v>
      </c>
      <c r="H366" s="272">
        <v>7671</v>
      </c>
      <c r="I366" s="271">
        <v>0.89924999999999999</v>
      </c>
      <c r="J366" s="272">
        <v>76141</v>
      </c>
      <c r="K366" s="272">
        <v>361525</v>
      </c>
      <c r="L366" s="272">
        <v>1322790</v>
      </c>
      <c r="M366" s="273">
        <v>17.37</v>
      </c>
      <c r="N366" s="272">
        <v>5</v>
      </c>
      <c r="O366" s="274">
        <v>2.5</v>
      </c>
    </row>
    <row r="367" spans="2:15" x14ac:dyDescent="0.2">
      <c r="B367" s="310" t="s">
        <v>52</v>
      </c>
      <c r="C367" s="310" t="s">
        <v>3</v>
      </c>
      <c r="D367" s="311" t="s">
        <v>19</v>
      </c>
      <c r="E367" s="270" t="str">
        <f t="shared" si="15"/>
        <v>SETotal70-74</v>
      </c>
      <c r="F367" s="271">
        <v>3.356E-2</v>
      </c>
      <c r="G367" s="271">
        <v>0.15482000000000001</v>
      </c>
      <c r="H367" s="272">
        <v>10600</v>
      </c>
      <c r="I367" s="271">
        <v>0.84518000000000004</v>
      </c>
      <c r="J367" s="272">
        <v>68469</v>
      </c>
      <c r="K367" s="272">
        <v>315845</v>
      </c>
      <c r="L367" s="272">
        <v>961265</v>
      </c>
      <c r="M367" s="273">
        <v>14.04</v>
      </c>
      <c r="N367" s="272">
        <v>5</v>
      </c>
      <c r="O367" s="274">
        <v>2.5</v>
      </c>
    </row>
    <row r="368" spans="2:15" x14ac:dyDescent="0.2">
      <c r="B368" s="310" t="s">
        <v>52</v>
      </c>
      <c r="C368" s="310" t="s">
        <v>3</v>
      </c>
      <c r="D368" s="311" t="s">
        <v>20</v>
      </c>
      <c r="E368" s="270" t="str">
        <f t="shared" si="15"/>
        <v>SETotal75-79</v>
      </c>
      <c r="F368" s="271">
        <v>4.9079999999999999E-2</v>
      </c>
      <c r="G368" s="271">
        <v>0.21859000000000001</v>
      </c>
      <c r="H368" s="272">
        <v>12650</v>
      </c>
      <c r="I368" s="271">
        <v>0.78141000000000005</v>
      </c>
      <c r="J368" s="272">
        <v>57869</v>
      </c>
      <c r="K368" s="272">
        <v>257721</v>
      </c>
      <c r="L368" s="272">
        <v>645420</v>
      </c>
      <c r="M368" s="273">
        <v>11.15</v>
      </c>
      <c r="N368" s="272">
        <v>5</v>
      </c>
      <c r="O368" s="274">
        <v>2.5</v>
      </c>
    </row>
    <row r="369" spans="2:15" x14ac:dyDescent="0.2">
      <c r="B369" s="310" t="s">
        <v>52</v>
      </c>
      <c r="C369" s="310" t="s">
        <v>3</v>
      </c>
      <c r="D369" s="311" t="s">
        <v>21</v>
      </c>
      <c r="E369" s="270" t="str">
        <f t="shared" si="15"/>
        <v>SETotal80-84</v>
      </c>
      <c r="F369" s="271">
        <v>7.2620000000000004E-2</v>
      </c>
      <c r="G369" s="271">
        <v>0.30731999999999998</v>
      </c>
      <c r="H369" s="272">
        <v>13897</v>
      </c>
      <c r="I369" s="271">
        <v>0.69267999999999996</v>
      </c>
      <c r="J369" s="272">
        <v>45219</v>
      </c>
      <c r="K369" s="272">
        <v>191355</v>
      </c>
      <c r="L369" s="272">
        <v>387699</v>
      </c>
      <c r="M369" s="273">
        <v>8.57</v>
      </c>
      <c r="N369" s="272">
        <v>5</v>
      </c>
      <c r="O369" s="274">
        <v>2.5</v>
      </c>
    </row>
    <row r="370" spans="2:15" x14ac:dyDescent="0.2">
      <c r="B370" s="310" t="s">
        <v>52</v>
      </c>
      <c r="C370" s="310" t="s">
        <v>3</v>
      </c>
      <c r="D370" s="311" t="s">
        <v>22</v>
      </c>
      <c r="E370" s="270" t="str">
        <f t="shared" si="15"/>
        <v>SETotal85-89</v>
      </c>
      <c r="F370" s="271">
        <v>0.12496</v>
      </c>
      <c r="G370" s="271">
        <v>0.47606999999999999</v>
      </c>
      <c r="H370" s="272">
        <v>14912</v>
      </c>
      <c r="I370" s="271">
        <v>0.52393000000000001</v>
      </c>
      <c r="J370" s="272">
        <v>31323</v>
      </c>
      <c r="K370" s="272">
        <v>119334</v>
      </c>
      <c r="L370" s="272">
        <v>196344</v>
      </c>
      <c r="M370" s="273">
        <v>6.27</v>
      </c>
      <c r="N370" s="272">
        <v>5</v>
      </c>
      <c r="O370" s="274">
        <v>2.5</v>
      </c>
    </row>
    <row r="371" spans="2:15" x14ac:dyDescent="0.2">
      <c r="B371" s="310" t="s">
        <v>52</v>
      </c>
      <c r="C371" s="310" t="s">
        <v>3</v>
      </c>
      <c r="D371" s="311" t="s">
        <v>5</v>
      </c>
      <c r="E371" s="270" t="str">
        <f t="shared" si="15"/>
        <v>SETotal90+</v>
      </c>
      <c r="F371" s="271">
        <v>0.21310000000000001</v>
      </c>
      <c r="G371" s="271">
        <v>1</v>
      </c>
      <c r="H371" s="272">
        <v>16411</v>
      </c>
      <c r="I371" s="271">
        <v>0</v>
      </c>
      <c r="J371" s="272">
        <v>16411</v>
      </c>
      <c r="K371" s="272">
        <v>77011</v>
      </c>
      <c r="L371" s="272">
        <v>77011</v>
      </c>
      <c r="M371" s="273">
        <v>4.6900000000000004</v>
      </c>
      <c r="N371" s="273" t="s">
        <v>92</v>
      </c>
      <c r="O371" s="274">
        <v>4.6900000000000004</v>
      </c>
    </row>
    <row r="372" spans="2:15" x14ac:dyDescent="0.2"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</row>
    <row r="373" spans="2:15" ht="16" customHeight="1" x14ac:dyDescent="0.2">
      <c r="B373" s="344" t="s">
        <v>1</v>
      </c>
      <c r="C373" s="344" t="s">
        <v>0</v>
      </c>
      <c r="D373" s="344" t="s">
        <v>2</v>
      </c>
      <c r="E373" s="344" t="s">
        <v>49</v>
      </c>
      <c r="F373" s="346" t="s">
        <v>83</v>
      </c>
      <c r="G373" s="346" t="s">
        <v>84</v>
      </c>
      <c r="H373" s="346" t="s">
        <v>85</v>
      </c>
      <c r="I373" s="346" t="s">
        <v>86</v>
      </c>
      <c r="J373" s="344" t="s">
        <v>87</v>
      </c>
      <c r="K373" s="346" t="s">
        <v>88</v>
      </c>
      <c r="L373" s="344" t="s">
        <v>89</v>
      </c>
      <c r="M373" s="344" t="s">
        <v>90</v>
      </c>
      <c r="N373" s="344" t="s">
        <v>6</v>
      </c>
      <c r="O373" s="346" t="s">
        <v>91</v>
      </c>
    </row>
    <row r="374" spans="2:15" ht="16" customHeight="1" x14ac:dyDescent="0.2">
      <c r="B374" s="345"/>
      <c r="C374" s="345"/>
      <c r="D374" s="345"/>
      <c r="E374" s="345"/>
      <c r="F374" s="347"/>
      <c r="G374" s="347"/>
      <c r="H374" s="347"/>
      <c r="I374" s="347"/>
      <c r="J374" s="345"/>
      <c r="K374" s="347"/>
      <c r="L374" s="345"/>
      <c r="M374" s="345"/>
      <c r="N374" s="345"/>
      <c r="O374" s="347"/>
    </row>
    <row r="375" spans="2:15" x14ac:dyDescent="0.2">
      <c r="B375" s="310" t="s">
        <v>58</v>
      </c>
      <c r="C375" s="310" t="s">
        <v>3</v>
      </c>
      <c r="D375" s="311">
        <v>0</v>
      </c>
      <c r="E375" s="270" t="str">
        <f>_xlfn.CONCAT(B375,C375,D375)</f>
        <v>BATotal0</v>
      </c>
      <c r="F375" s="271">
        <v>1.5100000000000001E-2</v>
      </c>
      <c r="G375" s="271">
        <v>1.489E-2</v>
      </c>
      <c r="H375" s="272">
        <v>1489</v>
      </c>
      <c r="I375" s="271">
        <v>0.98511000000000004</v>
      </c>
      <c r="J375" s="272">
        <v>100000</v>
      </c>
      <c r="K375" s="272">
        <v>98652</v>
      </c>
      <c r="L375" s="272">
        <v>7436172</v>
      </c>
      <c r="M375" s="273">
        <v>74.36</v>
      </c>
      <c r="N375" s="272">
        <v>1</v>
      </c>
      <c r="O375" s="274">
        <v>0.09</v>
      </c>
    </row>
    <row r="376" spans="2:15" x14ac:dyDescent="0.2">
      <c r="B376" s="310" t="s">
        <v>58</v>
      </c>
      <c r="C376" s="310" t="s">
        <v>3</v>
      </c>
      <c r="D376" s="312" t="s">
        <v>18</v>
      </c>
      <c r="E376" s="270" t="str">
        <f t="shared" ref="E376:E394" si="16">_xlfn.CONCAT(B376,C376,D376)</f>
        <v>BATotal1-4</v>
      </c>
      <c r="F376" s="271">
        <v>5.6999999999999998E-4</v>
      </c>
      <c r="G376" s="271">
        <v>2.2599999999999999E-3</v>
      </c>
      <c r="H376" s="272">
        <v>223</v>
      </c>
      <c r="I376" s="271">
        <v>0.99773999999999996</v>
      </c>
      <c r="J376" s="272">
        <v>98511</v>
      </c>
      <c r="K376" s="272">
        <v>393485</v>
      </c>
      <c r="L376" s="272">
        <v>7337521</v>
      </c>
      <c r="M376" s="273">
        <v>74.48</v>
      </c>
      <c r="N376" s="272">
        <v>4</v>
      </c>
      <c r="O376" s="274">
        <v>1.5</v>
      </c>
    </row>
    <row r="377" spans="2:15" x14ac:dyDescent="0.2">
      <c r="B377" s="310" t="s">
        <v>58</v>
      </c>
      <c r="C377" s="310" t="s">
        <v>3</v>
      </c>
      <c r="D377" s="312" t="s">
        <v>70</v>
      </c>
      <c r="E377" s="270" t="str">
        <f t="shared" si="16"/>
        <v>BATotal5-9</v>
      </c>
      <c r="F377" s="271">
        <v>2.9E-4</v>
      </c>
      <c r="G377" s="271">
        <v>1.4599999999999999E-3</v>
      </c>
      <c r="H377" s="272">
        <v>143</v>
      </c>
      <c r="I377" s="271">
        <v>0.99853999999999998</v>
      </c>
      <c r="J377" s="272">
        <v>98288</v>
      </c>
      <c r="K377" s="272">
        <v>491079</v>
      </c>
      <c r="L377" s="272">
        <v>6944036</v>
      </c>
      <c r="M377" s="273">
        <v>70.650000000000006</v>
      </c>
      <c r="N377" s="272">
        <v>5</v>
      </c>
      <c r="O377" s="274">
        <v>2.5</v>
      </c>
    </row>
    <row r="378" spans="2:15" x14ac:dyDescent="0.2">
      <c r="B378" s="310" t="s">
        <v>58</v>
      </c>
      <c r="C378" s="310" t="s">
        <v>3</v>
      </c>
      <c r="D378" s="312" t="s">
        <v>71</v>
      </c>
      <c r="E378" s="270" t="str">
        <f t="shared" si="16"/>
        <v>BATotal10-14</v>
      </c>
      <c r="F378" s="271">
        <v>3.8000000000000002E-4</v>
      </c>
      <c r="G378" s="271">
        <v>1.91E-3</v>
      </c>
      <c r="H378" s="272">
        <v>188</v>
      </c>
      <c r="I378" s="271">
        <v>0.99809000000000003</v>
      </c>
      <c r="J378" s="272">
        <v>98144</v>
      </c>
      <c r="K378" s="272">
        <v>490251</v>
      </c>
      <c r="L378" s="272">
        <v>6452956</v>
      </c>
      <c r="M378" s="273">
        <v>65.75</v>
      </c>
      <c r="N378" s="272">
        <v>5</v>
      </c>
      <c r="O378" s="274">
        <v>2.5</v>
      </c>
    </row>
    <row r="379" spans="2:15" x14ac:dyDescent="0.2">
      <c r="B379" s="310" t="s">
        <v>58</v>
      </c>
      <c r="C379" s="310" t="s">
        <v>3</v>
      </c>
      <c r="D379" s="311" t="s">
        <v>72</v>
      </c>
      <c r="E379" s="270" t="str">
        <f t="shared" si="16"/>
        <v>BATotal15-19</v>
      </c>
      <c r="F379" s="271">
        <v>1.5100000000000001E-3</v>
      </c>
      <c r="G379" s="271">
        <v>7.5399999999999998E-3</v>
      </c>
      <c r="H379" s="272">
        <v>739</v>
      </c>
      <c r="I379" s="271">
        <v>0.99246000000000001</v>
      </c>
      <c r="J379" s="272">
        <v>97956</v>
      </c>
      <c r="K379" s="272">
        <v>487935</v>
      </c>
      <c r="L379" s="272">
        <v>5962705</v>
      </c>
      <c r="M379" s="273">
        <v>60.87</v>
      </c>
      <c r="N379" s="272">
        <v>5</v>
      </c>
      <c r="O379" s="274">
        <v>2.5</v>
      </c>
    </row>
    <row r="380" spans="2:15" x14ac:dyDescent="0.2">
      <c r="B380" s="310" t="s">
        <v>58</v>
      </c>
      <c r="C380" s="310" t="s">
        <v>3</v>
      </c>
      <c r="D380" s="311" t="s">
        <v>73</v>
      </c>
      <c r="E380" s="270" t="str">
        <f t="shared" si="16"/>
        <v>BATotal20-24</v>
      </c>
      <c r="F380" s="271">
        <v>2.0799999999999998E-3</v>
      </c>
      <c r="G380" s="271">
        <v>1.0330000000000001E-2</v>
      </c>
      <c r="H380" s="272">
        <v>1004</v>
      </c>
      <c r="I380" s="271">
        <v>0.98967000000000005</v>
      </c>
      <c r="J380" s="272">
        <v>97218</v>
      </c>
      <c r="K380" s="272">
        <v>483577</v>
      </c>
      <c r="L380" s="272">
        <v>5474771</v>
      </c>
      <c r="M380" s="273">
        <v>56.31</v>
      </c>
      <c r="N380" s="272">
        <v>5</v>
      </c>
      <c r="O380" s="274">
        <v>2.5</v>
      </c>
    </row>
    <row r="381" spans="2:15" x14ac:dyDescent="0.2">
      <c r="B381" s="310" t="s">
        <v>58</v>
      </c>
      <c r="C381" s="310" t="s">
        <v>3</v>
      </c>
      <c r="D381" s="311" t="s">
        <v>74</v>
      </c>
      <c r="E381" s="270" t="str">
        <f t="shared" si="16"/>
        <v>BATotal25-29</v>
      </c>
      <c r="F381" s="271">
        <v>2.0899999999999998E-3</v>
      </c>
      <c r="G381" s="271">
        <v>1.0410000000000001E-2</v>
      </c>
      <c r="H381" s="272">
        <v>1001</v>
      </c>
      <c r="I381" s="271">
        <v>0.98958999999999997</v>
      </c>
      <c r="J381" s="272">
        <v>96213</v>
      </c>
      <c r="K381" s="272">
        <v>478564</v>
      </c>
      <c r="L381" s="272">
        <v>4991193</v>
      </c>
      <c r="M381" s="273">
        <v>51.88</v>
      </c>
      <c r="N381" s="272">
        <v>5</v>
      </c>
      <c r="O381" s="274">
        <v>2.5</v>
      </c>
    </row>
    <row r="382" spans="2:15" x14ac:dyDescent="0.2">
      <c r="B382" s="310" t="s">
        <v>58</v>
      </c>
      <c r="C382" s="310" t="s">
        <v>3</v>
      </c>
      <c r="D382" s="311" t="s">
        <v>75</v>
      </c>
      <c r="E382" s="270" t="str">
        <f t="shared" si="16"/>
        <v>BATotal30-34</v>
      </c>
      <c r="F382" s="271">
        <v>2.3500000000000001E-3</v>
      </c>
      <c r="G382" s="271">
        <v>1.166E-2</v>
      </c>
      <c r="H382" s="272">
        <v>1110</v>
      </c>
      <c r="I382" s="271">
        <v>0.98834</v>
      </c>
      <c r="J382" s="272">
        <v>95212</v>
      </c>
      <c r="K382" s="272">
        <v>473286</v>
      </c>
      <c r="L382" s="272">
        <v>4512630</v>
      </c>
      <c r="M382" s="273">
        <v>47.4</v>
      </c>
      <c r="N382" s="272">
        <v>5</v>
      </c>
      <c r="O382" s="274">
        <v>2.5</v>
      </c>
    </row>
    <row r="383" spans="2:15" x14ac:dyDescent="0.2">
      <c r="B383" s="310" t="s">
        <v>58</v>
      </c>
      <c r="C383" s="310" t="s">
        <v>3</v>
      </c>
      <c r="D383" s="311" t="s">
        <v>76</v>
      </c>
      <c r="E383" s="270" t="str">
        <f t="shared" si="16"/>
        <v>BATotal35-39</v>
      </c>
      <c r="F383" s="271">
        <v>2.6800000000000001E-3</v>
      </c>
      <c r="G383" s="271">
        <v>1.329E-2</v>
      </c>
      <c r="H383" s="272">
        <v>1250</v>
      </c>
      <c r="I383" s="271">
        <v>0.98670999999999998</v>
      </c>
      <c r="J383" s="272">
        <v>94102</v>
      </c>
      <c r="K383" s="272">
        <v>467385</v>
      </c>
      <c r="L383" s="272">
        <v>4039344</v>
      </c>
      <c r="M383" s="273">
        <v>42.93</v>
      </c>
      <c r="N383" s="272">
        <v>5</v>
      </c>
      <c r="O383" s="274">
        <v>2.5</v>
      </c>
    </row>
    <row r="384" spans="2:15" x14ac:dyDescent="0.2">
      <c r="B384" s="310" t="s">
        <v>58</v>
      </c>
      <c r="C384" s="310" t="s">
        <v>3</v>
      </c>
      <c r="D384" s="311" t="s">
        <v>77</v>
      </c>
      <c r="E384" s="270" t="str">
        <f t="shared" si="16"/>
        <v>BATotal40-44</v>
      </c>
      <c r="F384" s="271">
        <v>3.3899999999999998E-3</v>
      </c>
      <c r="G384" s="271">
        <v>1.6820000000000002E-2</v>
      </c>
      <c r="H384" s="272">
        <v>1562</v>
      </c>
      <c r="I384" s="271">
        <v>0.98318000000000005</v>
      </c>
      <c r="J384" s="272">
        <v>92852</v>
      </c>
      <c r="K384" s="272">
        <v>460354</v>
      </c>
      <c r="L384" s="272">
        <v>3571959</v>
      </c>
      <c r="M384" s="273">
        <v>38.47</v>
      </c>
      <c r="N384" s="272">
        <v>5</v>
      </c>
      <c r="O384" s="274">
        <v>2.5</v>
      </c>
    </row>
    <row r="385" spans="2:15" x14ac:dyDescent="0.2">
      <c r="B385" s="310" t="s">
        <v>58</v>
      </c>
      <c r="C385" s="310" t="s">
        <v>3</v>
      </c>
      <c r="D385" s="311" t="s">
        <v>78</v>
      </c>
      <c r="E385" s="270" t="str">
        <f t="shared" si="16"/>
        <v>BATotal45-49</v>
      </c>
      <c r="F385" s="271">
        <v>4.9300000000000004E-3</v>
      </c>
      <c r="G385" s="271">
        <v>2.436E-2</v>
      </c>
      <c r="H385" s="272">
        <v>2223</v>
      </c>
      <c r="I385" s="271">
        <v>0.97563999999999995</v>
      </c>
      <c r="J385" s="272">
        <v>91290</v>
      </c>
      <c r="K385" s="272">
        <v>450892</v>
      </c>
      <c r="L385" s="272">
        <v>3111604</v>
      </c>
      <c r="M385" s="273">
        <v>34.08</v>
      </c>
      <c r="N385" s="272">
        <v>5</v>
      </c>
      <c r="O385" s="274">
        <v>2.5</v>
      </c>
    </row>
    <row r="386" spans="2:15" x14ac:dyDescent="0.2">
      <c r="B386" s="310" t="s">
        <v>58</v>
      </c>
      <c r="C386" s="310" t="s">
        <v>3</v>
      </c>
      <c r="D386" s="311" t="s">
        <v>79</v>
      </c>
      <c r="E386" s="270" t="str">
        <f t="shared" si="16"/>
        <v>BATotal50-54</v>
      </c>
      <c r="F386" s="271">
        <v>6.9499999999999996E-3</v>
      </c>
      <c r="G386" s="271">
        <v>3.415E-2</v>
      </c>
      <c r="H386" s="272">
        <v>3042</v>
      </c>
      <c r="I386" s="271">
        <v>0.96584999999999999</v>
      </c>
      <c r="J386" s="272">
        <v>89067</v>
      </c>
      <c r="K386" s="272">
        <v>437728</v>
      </c>
      <c r="L386" s="272">
        <v>2660713</v>
      </c>
      <c r="M386" s="273">
        <v>29.87</v>
      </c>
      <c r="N386" s="272">
        <v>5</v>
      </c>
      <c r="O386" s="274">
        <v>2.5</v>
      </c>
    </row>
    <row r="387" spans="2:15" x14ac:dyDescent="0.2">
      <c r="B387" s="310" t="s">
        <v>58</v>
      </c>
      <c r="C387" s="310" t="s">
        <v>3</v>
      </c>
      <c r="D387" s="311" t="s">
        <v>80</v>
      </c>
      <c r="E387" s="270" t="str">
        <f t="shared" si="16"/>
        <v>BATotal55-59</v>
      </c>
      <c r="F387" s="271">
        <v>9.6900000000000007E-3</v>
      </c>
      <c r="G387" s="271">
        <v>4.7329999999999997E-2</v>
      </c>
      <c r="H387" s="272">
        <v>4071</v>
      </c>
      <c r="I387" s="271">
        <v>0.95267000000000002</v>
      </c>
      <c r="J387" s="272">
        <v>86025</v>
      </c>
      <c r="K387" s="272">
        <v>419946</v>
      </c>
      <c r="L387" s="272">
        <v>2222984</v>
      </c>
      <c r="M387" s="273">
        <v>25.84</v>
      </c>
      <c r="N387" s="272">
        <v>5</v>
      </c>
      <c r="O387" s="274">
        <v>2.5</v>
      </c>
    </row>
    <row r="388" spans="2:15" x14ac:dyDescent="0.2">
      <c r="B388" s="310" t="s">
        <v>58</v>
      </c>
      <c r="C388" s="310" t="s">
        <v>3</v>
      </c>
      <c r="D388" s="311" t="s">
        <v>81</v>
      </c>
      <c r="E388" s="270" t="str">
        <f t="shared" si="16"/>
        <v>BATotal60-64</v>
      </c>
      <c r="F388" s="271">
        <v>1.367E-2</v>
      </c>
      <c r="G388" s="271">
        <v>6.6100000000000006E-2</v>
      </c>
      <c r="H388" s="272">
        <v>5417</v>
      </c>
      <c r="I388" s="271">
        <v>0.93389999999999995</v>
      </c>
      <c r="J388" s="272">
        <v>81954</v>
      </c>
      <c r="K388" s="272">
        <v>396225</v>
      </c>
      <c r="L388" s="272">
        <v>1803039</v>
      </c>
      <c r="M388" s="273">
        <v>22</v>
      </c>
      <c r="N388" s="272">
        <v>5</v>
      </c>
      <c r="O388" s="274">
        <v>2.5</v>
      </c>
    </row>
    <row r="389" spans="2:15" x14ac:dyDescent="0.2">
      <c r="B389" s="310" t="s">
        <v>58</v>
      </c>
      <c r="C389" s="310" t="s">
        <v>3</v>
      </c>
      <c r="D389" s="311" t="s">
        <v>82</v>
      </c>
      <c r="E389" s="270" t="str">
        <f t="shared" si="16"/>
        <v>BATotal65-69</v>
      </c>
      <c r="F389" s="271">
        <v>1.9269999999999999E-2</v>
      </c>
      <c r="G389" s="271">
        <v>9.1899999999999996E-2</v>
      </c>
      <c r="H389" s="272">
        <v>7034</v>
      </c>
      <c r="I389" s="271">
        <v>0.90810000000000002</v>
      </c>
      <c r="J389" s="272">
        <v>76537</v>
      </c>
      <c r="K389" s="272">
        <v>365099</v>
      </c>
      <c r="L389" s="272">
        <v>1406813</v>
      </c>
      <c r="M389" s="273">
        <v>18.38</v>
      </c>
      <c r="N389" s="272">
        <v>5</v>
      </c>
      <c r="O389" s="274">
        <v>2.5</v>
      </c>
    </row>
    <row r="390" spans="2:15" x14ac:dyDescent="0.2">
      <c r="B390" s="310" t="s">
        <v>58</v>
      </c>
      <c r="C390" s="310" t="s">
        <v>3</v>
      </c>
      <c r="D390" s="311" t="s">
        <v>19</v>
      </c>
      <c r="E390" s="270" t="str">
        <f t="shared" si="16"/>
        <v>BATotal70-74</v>
      </c>
      <c r="F390" s="271">
        <v>2.963E-2</v>
      </c>
      <c r="G390" s="271">
        <v>0.13791999999999999</v>
      </c>
      <c r="H390" s="272">
        <v>9586</v>
      </c>
      <c r="I390" s="271">
        <v>0.86207999999999996</v>
      </c>
      <c r="J390" s="272">
        <v>69503</v>
      </c>
      <c r="K390" s="272">
        <v>323550</v>
      </c>
      <c r="L390" s="272">
        <v>1041715</v>
      </c>
      <c r="M390" s="273">
        <v>14.99</v>
      </c>
      <c r="N390" s="272">
        <v>5</v>
      </c>
      <c r="O390" s="274">
        <v>2.5</v>
      </c>
    </row>
    <row r="391" spans="2:15" x14ac:dyDescent="0.2">
      <c r="B391" s="310" t="s">
        <v>58</v>
      </c>
      <c r="C391" s="310" t="s">
        <v>3</v>
      </c>
      <c r="D391" s="311" t="s">
        <v>20</v>
      </c>
      <c r="E391" s="270" t="str">
        <f t="shared" si="16"/>
        <v>BATotal75-79</v>
      </c>
      <c r="F391" s="271">
        <v>4.5089999999999998E-2</v>
      </c>
      <c r="G391" s="271">
        <v>0.2026</v>
      </c>
      <c r="H391" s="272">
        <v>12139</v>
      </c>
      <c r="I391" s="271">
        <v>0.7974</v>
      </c>
      <c r="J391" s="272">
        <v>59917</v>
      </c>
      <c r="K391" s="272">
        <v>269238</v>
      </c>
      <c r="L391" s="272">
        <v>718165</v>
      </c>
      <c r="M391" s="273">
        <v>11.99</v>
      </c>
      <c r="N391" s="272">
        <v>5</v>
      </c>
      <c r="O391" s="274">
        <v>2.5</v>
      </c>
    </row>
    <row r="392" spans="2:15" x14ac:dyDescent="0.2">
      <c r="B392" s="310" t="s">
        <v>58</v>
      </c>
      <c r="C392" s="310" t="s">
        <v>3</v>
      </c>
      <c r="D392" s="311" t="s">
        <v>21</v>
      </c>
      <c r="E392" s="270" t="str">
        <f t="shared" si="16"/>
        <v>BATotal80-84</v>
      </c>
      <c r="F392" s="271">
        <v>6.9510000000000002E-2</v>
      </c>
      <c r="G392" s="271">
        <v>0.29609000000000002</v>
      </c>
      <c r="H392" s="272">
        <v>14146</v>
      </c>
      <c r="I392" s="271">
        <v>0.70391000000000004</v>
      </c>
      <c r="J392" s="272">
        <v>47778</v>
      </c>
      <c r="K392" s="272">
        <v>203524</v>
      </c>
      <c r="L392" s="272">
        <v>448927</v>
      </c>
      <c r="M392" s="273">
        <v>9.4</v>
      </c>
      <c r="N392" s="272">
        <v>5</v>
      </c>
      <c r="O392" s="274">
        <v>2.5</v>
      </c>
    </row>
    <row r="393" spans="2:15" x14ac:dyDescent="0.2">
      <c r="B393" s="310" t="s">
        <v>58</v>
      </c>
      <c r="C393" s="310" t="s">
        <v>3</v>
      </c>
      <c r="D393" s="311" t="s">
        <v>22</v>
      </c>
      <c r="E393" s="270" t="str">
        <f t="shared" si="16"/>
        <v>BATotal85-89</v>
      </c>
      <c r="F393" s="271">
        <v>0.10224999999999999</v>
      </c>
      <c r="G393" s="271">
        <v>0.40717999999999999</v>
      </c>
      <c r="H393" s="272">
        <v>13694</v>
      </c>
      <c r="I393" s="271">
        <v>0.59282000000000001</v>
      </c>
      <c r="J393" s="272">
        <v>33632</v>
      </c>
      <c r="K393" s="272">
        <v>133923</v>
      </c>
      <c r="L393" s="272">
        <v>245403</v>
      </c>
      <c r="M393" s="273">
        <v>7.3</v>
      </c>
      <c r="N393" s="272">
        <v>5</v>
      </c>
      <c r="O393" s="274">
        <v>2.5</v>
      </c>
    </row>
    <row r="394" spans="2:15" x14ac:dyDescent="0.2">
      <c r="B394" s="310" t="s">
        <v>58</v>
      </c>
      <c r="C394" s="310" t="s">
        <v>3</v>
      </c>
      <c r="D394" s="311" t="s">
        <v>5</v>
      </c>
      <c r="E394" s="270" t="str">
        <f t="shared" si="16"/>
        <v>BATotal90+</v>
      </c>
      <c r="F394" s="271">
        <v>0.17884</v>
      </c>
      <c r="G394" s="271">
        <v>1</v>
      </c>
      <c r="H394" s="272">
        <v>19938</v>
      </c>
      <c r="I394" s="271">
        <v>0</v>
      </c>
      <c r="J394" s="272">
        <v>19938</v>
      </c>
      <c r="K394" s="272">
        <v>111480</v>
      </c>
      <c r="L394" s="272">
        <v>111480</v>
      </c>
      <c r="M394" s="273">
        <v>5.59</v>
      </c>
      <c r="N394" s="273" t="s">
        <v>92</v>
      </c>
      <c r="O394" s="274">
        <v>5.59</v>
      </c>
    </row>
    <row r="395" spans="2:15" x14ac:dyDescent="0.2"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</row>
    <row r="396" spans="2:15" ht="16" customHeight="1" x14ac:dyDescent="0.2">
      <c r="B396" s="344" t="s">
        <v>1</v>
      </c>
      <c r="C396" s="344" t="s">
        <v>0</v>
      </c>
      <c r="D396" s="344" t="s">
        <v>2</v>
      </c>
      <c r="E396" s="344" t="s">
        <v>49</v>
      </c>
      <c r="F396" s="346" t="s">
        <v>83</v>
      </c>
      <c r="G396" s="346" t="s">
        <v>84</v>
      </c>
      <c r="H396" s="346" t="s">
        <v>85</v>
      </c>
      <c r="I396" s="346" t="s">
        <v>86</v>
      </c>
      <c r="J396" s="344" t="s">
        <v>87</v>
      </c>
      <c r="K396" s="346" t="s">
        <v>88</v>
      </c>
      <c r="L396" s="344" t="s">
        <v>89</v>
      </c>
      <c r="M396" s="344" t="s">
        <v>90</v>
      </c>
      <c r="N396" s="344" t="s">
        <v>6</v>
      </c>
      <c r="O396" s="346" t="s">
        <v>91</v>
      </c>
    </row>
    <row r="397" spans="2:15" ht="16" customHeight="1" x14ac:dyDescent="0.2">
      <c r="B397" s="345"/>
      <c r="C397" s="345"/>
      <c r="D397" s="345"/>
      <c r="E397" s="345"/>
      <c r="F397" s="347"/>
      <c r="G397" s="347"/>
      <c r="H397" s="347"/>
      <c r="I397" s="347"/>
      <c r="J397" s="345"/>
      <c r="K397" s="347"/>
      <c r="L397" s="345"/>
      <c r="M397" s="345"/>
      <c r="N397" s="345"/>
      <c r="O397" s="347"/>
    </row>
    <row r="398" spans="2:15" x14ac:dyDescent="0.2">
      <c r="B398" s="310" t="s">
        <v>59</v>
      </c>
      <c r="C398" s="310" t="s">
        <v>3</v>
      </c>
      <c r="D398" s="311">
        <v>0</v>
      </c>
      <c r="E398" s="270" t="str">
        <f>_xlfn.CONCAT(B398,C398,D398)</f>
        <v>MGTotal0</v>
      </c>
      <c r="F398" s="271">
        <v>9.2599999999999991E-3</v>
      </c>
      <c r="G398" s="271">
        <v>9.1800000000000007E-3</v>
      </c>
      <c r="H398" s="272">
        <v>918</v>
      </c>
      <c r="I398" s="271">
        <v>0.99082000000000003</v>
      </c>
      <c r="J398" s="272">
        <v>100000</v>
      </c>
      <c r="K398" s="272">
        <v>99153</v>
      </c>
      <c r="L398" s="272">
        <v>7818954</v>
      </c>
      <c r="M398" s="273">
        <v>78.19</v>
      </c>
      <c r="N398" s="272">
        <v>1</v>
      </c>
      <c r="O398" s="274">
        <v>0.08</v>
      </c>
    </row>
    <row r="399" spans="2:15" x14ac:dyDescent="0.2">
      <c r="B399" s="310" t="s">
        <v>59</v>
      </c>
      <c r="C399" s="310" t="s">
        <v>3</v>
      </c>
      <c r="D399" s="312" t="s">
        <v>18</v>
      </c>
      <c r="E399" s="270" t="str">
        <f t="shared" ref="E399:E417" si="17">_xlfn.CONCAT(B399,C399,D399)</f>
        <v>MGTotal1-4</v>
      </c>
      <c r="F399" s="271">
        <v>4.2999999999999999E-4</v>
      </c>
      <c r="G399" s="271">
        <v>1.72E-3</v>
      </c>
      <c r="H399" s="272">
        <v>171</v>
      </c>
      <c r="I399" s="271">
        <v>0.99827999999999995</v>
      </c>
      <c r="J399" s="272">
        <v>99082</v>
      </c>
      <c r="K399" s="272">
        <v>395903</v>
      </c>
      <c r="L399" s="272">
        <v>7719801</v>
      </c>
      <c r="M399" s="273">
        <v>77.91</v>
      </c>
      <c r="N399" s="272">
        <v>4</v>
      </c>
      <c r="O399" s="274">
        <v>1.51</v>
      </c>
    </row>
    <row r="400" spans="2:15" x14ac:dyDescent="0.2">
      <c r="B400" s="310" t="s">
        <v>59</v>
      </c>
      <c r="C400" s="310" t="s">
        <v>3</v>
      </c>
      <c r="D400" s="312" t="s">
        <v>70</v>
      </c>
      <c r="E400" s="270" t="str">
        <f t="shared" si="17"/>
        <v>MGTotal5-9</v>
      </c>
      <c r="F400" s="271">
        <v>1.7000000000000001E-4</v>
      </c>
      <c r="G400" s="271">
        <v>8.3000000000000001E-4</v>
      </c>
      <c r="H400" s="272">
        <v>82</v>
      </c>
      <c r="I400" s="271">
        <v>0.99917</v>
      </c>
      <c r="J400" s="272">
        <v>98911</v>
      </c>
      <c r="K400" s="272">
        <v>494353</v>
      </c>
      <c r="L400" s="272">
        <v>7323898</v>
      </c>
      <c r="M400" s="273">
        <v>74.05</v>
      </c>
      <c r="N400" s="272">
        <v>5</v>
      </c>
      <c r="O400" s="274">
        <v>2.5</v>
      </c>
    </row>
    <row r="401" spans="2:15" x14ac:dyDescent="0.2">
      <c r="B401" s="310" t="s">
        <v>59</v>
      </c>
      <c r="C401" s="310" t="s">
        <v>3</v>
      </c>
      <c r="D401" s="312" t="s">
        <v>71</v>
      </c>
      <c r="E401" s="270" t="str">
        <f t="shared" si="17"/>
        <v>MGTotal10-14</v>
      </c>
      <c r="F401" s="271">
        <v>2.3000000000000001E-4</v>
      </c>
      <c r="G401" s="271">
        <v>1.1299999999999999E-3</v>
      </c>
      <c r="H401" s="272">
        <v>112</v>
      </c>
      <c r="I401" s="271">
        <v>0.99887000000000004</v>
      </c>
      <c r="J401" s="272">
        <v>98830</v>
      </c>
      <c r="K401" s="272">
        <v>493868</v>
      </c>
      <c r="L401" s="272">
        <v>6829545</v>
      </c>
      <c r="M401" s="273">
        <v>69.099999999999994</v>
      </c>
      <c r="N401" s="272">
        <v>5</v>
      </c>
      <c r="O401" s="274">
        <v>2.5</v>
      </c>
    </row>
    <row r="402" spans="2:15" x14ac:dyDescent="0.2">
      <c r="B402" s="310" t="s">
        <v>59</v>
      </c>
      <c r="C402" s="310" t="s">
        <v>3</v>
      </c>
      <c r="D402" s="311" t="s">
        <v>72</v>
      </c>
      <c r="E402" s="270" t="str">
        <f t="shared" si="17"/>
        <v>MGTotal15-19</v>
      </c>
      <c r="F402" s="271">
        <v>6.8000000000000005E-4</v>
      </c>
      <c r="G402" s="271">
        <v>3.4099999999999998E-3</v>
      </c>
      <c r="H402" s="272">
        <v>337</v>
      </c>
      <c r="I402" s="271">
        <v>0.99658999999999998</v>
      </c>
      <c r="J402" s="272">
        <v>98718</v>
      </c>
      <c r="K402" s="272">
        <v>492747</v>
      </c>
      <c r="L402" s="272">
        <v>6335677</v>
      </c>
      <c r="M402" s="273">
        <v>64.180000000000007</v>
      </c>
      <c r="N402" s="272">
        <v>5</v>
      </c>
      <c r="O402" s="274">
        <v>2.5</v>
      </c>
    </row>
    <row r="403" spans="2:15" x14ac:dyDescent="0.2">
      <c r="B403" s="310" t="s">
        <v>59</v>
      </c>
      <c r="C403" s="310" t="s">
        <v>3</v>
      </c>
      <c r="D403" s="311" t="s">
        <v>73</v>
      </c>
      <c r="E403" s="270" t="str">
        <f t="shared" si="17"/>
        <v>MGTotal20-24</v>
      </c>
      <c r="F403" s="271">
        <v>1E-3</v>
      </c>
      <c r="G403" s="271">
        <v>4.9699999999999996E-3</v>
      </c>
      <c r="H403" s="272">
        <v>489</v>
      </c>
      <c r="I403" s="271">
        <v>0.99502999999999997</v>
      </c>
      <c r="J403" s="272">
        <v>98381</v>
      </c>
      <c r="K403" s="272">
        <v>490683</v>
      </c>
      <c r="L403" s="272">
        <v>5842930</v>
      </c>
      <c r="M403" s="273">
        <v>59.39</v>
      </c>
      <c r="N403" s="272">
        <v>5</v>
      </c>
      <c r="O403" s="274">
        <v>2.5</v>
      </c>
    </row>
    <row r="404" spans="2:15" x14ac:dyDescent="0.2">
      <c r="B404" s="310" t="s">
        <v>59</v>
      </c>
      <c r="C404" s="310" t="s">
        <v>3</v>
      </c>
      <c r="D404" s="311" t="s">
        <v>74</v>
      </c>
      <c r="E404" s="270" t="str">
        <f t="shared" si="17"/>
        <v>MGTotal25-29</v>
      </c>
      <c r="F404" s="271">
        <v>9.8999999999999999E-4</v>
      </c>
      <c r="G404" s="271">
        <v>4.9300000000000004E-3</v>
      </c>
      <c r="H404" s="272">
        <v>483</v>
      </c>
      <c r="I404" s="271">
        <v>0.99507000000000001</v>
      </c>
      <c r="J404" s="272">
        <v>97892</v>
      </c>
      <c r="K404" s="272">
        <v>488254</v>
      </c>
      <c r="L404" s="272">
        <v>5352247</v>
      </c>
      <c r="M404" s="273">
        <v>54.67</v>
      </c>
      <c r="N404" s="272">
        <v>5</v>
      </c>
      <c r="O404" s="274">
        <v>2.5</v>
      </c>
    </row>
    <row r="405" spans="2:15" x14ac:dyDescent="0.2">
      <c r="B405" s="310" t="s">
        <v>59</v>
      </c>
      <c r="C405" s="310" t="s">
        <v>3</v>
      </c>
      <c r="D405" s="311" t="s">
        <v>75</v>
      </c>
      <c r="E405" s="270" t="str">
        <f t="shared" si="17"/>
        <v>MGTotal30-34</v>
      </c>
      <c r="F405" s="271">
        <v>1.33E-3</v>
      </c>
      <c r="G405" s="271">
        <v>6.62E-3</v>
      </c>
      <c r="H405" s="272">
        <v>644</v>
      </c>
      <c r="I405" s="271">
        <v>0.99338000000000004</v>
      </c>
      <c r="J405" s="272">
        <v>97409</v>
      </c>
      <c r="K405" s="272">
        <v>485436</v>
      </c>
      <c r="L405" s="272">
        <v>4863993</v>
      </c>
      <c r="M405" s="273">
        <v>49.93</v>
      </c>
      <c r="N405" s="272">
        <v>5</v>
      </c>
      <c r="O405" s="274">
        <v>2.5</v>
      </c>
    </row>
    <row r="406" spans="2:15" x14ac:dyDescent="0.2">
      <c r="B406" s="310" t="s">
        <v>59</v>
      </c>
      <c r="C406" s="310" t="s">
        <v>3</v>
      </c>
      <c r="D406" s="311" t="s">
        <v>76</v>
      </c>
      <c r="E406" s="270" t="str">
        <f t="shared" si="17"/>
        <v>MGTotal35-39</v>
      </c>
      <c r="F406" s="271">
        <v>1.74E-3</v>
      </c>
      <c r="G406" s="271">
        <v>8.6400000000000001E-3</v>
      </c>
      <c r="H406" s="272">
        <v>836</v>
      </c>
      <c r="I406" s="271">
        <v>0.99136000000000002</v>
      </c>
      <c r="J406" s="272">
        <v>96765</v>
      </c>
      <c r="K406" s="272">
        <v>481734</v>
      </c>
      <c r="L406" s="272">
        <v>4378556</v>
      </c>
      <c r="M406" s="273">
        <v>45.25</v>
      </c>
      <c r="N406" s="272">
        <v>5</v>
      </c>
      <c r="O406" s="274">
        <v>2.5</v>
      </c>
    </row>
    <row r="407" spans="2:15" x14ac:dyDescent="0.2">
      <c r="B407" s="310" t="s">
        <v>59</v>
      </c>
      <c r="C407" s="310" t="s">
        <v>3</v>
      </c>
      <c r="D407" s="311" t="s">
        <v>77</v>
      </c>
      <c r="E407" s="270" t="str">
        <f t="shared" si="17"/>
        <v>MGTotal40-44</v>
      </c>
      <c r="F407" s="271">
        <v>2.5500000000000002E-3</v>
      </c>
      <c r="G407" s="271">
        <v>1.269E-2</v>
      </c>
      <c r="H407" s="272">
        <v>1217</v>
      </c>
      <c r="I407" s="271">
        <v>0.98731000000000002</v>
      </c>
      <c r="J407" s="272">
        <v>95929</v>
      </c>
      <c r="K407" s="272">
        <v>476600</v>
      </c>
      <c r="L407" s="272">
        <v>3896822</v>
      </c>
      <c r="M407" s="273">
        <v>40.619999999999997</v>
      </c>
      <c r="N407" s="272">
        <v>5</v>
      </c>
      <c r="O407" s="274">
        <v>2.5</v>
      </c>
    </row>
    <row r="408" spans="2:15" x14ac:dyDescent="0.2">
      <c r="B408" s="310" t="s">
        <v>59</v>
      </c>
      <c r="C408" s="310" t="s">
        <v>3</v>
      </c>
      <c r="D408" s="311" t="s">
        <v>78</v>
      </c>
      <c r="E408" s="270" t="str">
        <f t="shared" si="17"/>
        <v>MGTotal45-49</v>
      </c>
      <c r="F408" s="271">
        <v>3.6800000000000001E-3</v>
      </c>
      <c r="G408" s="271">
        <v>1.823E-2</v>
      </c>
      <c r="H408" s="272">
        <v>1726</v>
      </c>
      <c r="I408" s="271">
        <v>0.98177000000000003</v>
      </c>
      <c r="J408" s="272">
        <v>94711</v>
      </c>
      <c r="K408" s="272">
        <v>469241</v>
      </c>
      <c r="L408" s="272">
        <v>3420221</v>
      </c>
      <c r="M408" s="273">
        <v>36.11</v>
      </c>
      <c r="N408" s="272">
        <v>5</v>
      </c>
      <c r="O408" s="274">
        <v>2.5</v>
      </c>
    </row>
    <row r="409" spans="2:15" x14ac:dyDescent="0.2">
      <c r="B409" s="310" t="s">
        <v>59</v>
      </c>
      <c r="C409" s="310" t="s">
        <v>3</v>
      </c>
      <c r="D409" s="311" t="s">
        <v>79</v>
      </c>
      <c r="E409" s="270" t="str">
        <f t="shared" si="17"/>
        <v>MGTotal50-54</v>
      </c>
      <c r="F409" s="271">
        <v>5.3200000000000001E-3</v>
      </c>
      <c r="G409" s="271">
        <v>2.623E-2</v>
      </c>
      <c r="H409" s="272">
        <v>2439</v>
      </c>
      <c r="I409" s="271">
        <v>0.97377000000000002</v>
      </c>
      <c r="J409" s="272">
        <v>92985</v>
      </c>
      <c r="K409" s="272">
        <v>458828</v>
      </c>
      <c r="L409" s="272">
        <v>2950980</v>
      </c>
      <c r="M409" s="273">
        <v>31.74</v>
      </c>
      <c r="N409" s="272">
        <v>5</v>
      </c>
      <c r="O409" s="274">
        <v>2.5</v>
      </c>
    </row>
    <row r="410" spans="2:15" x14ac:dyDescent="0.2">
      <c r="B410" s="310" t="s">
        <v>59</v>
      </c>
      <c r="C410" s="310" t="s">
        <v>3</v>
      </c>
      <c r="D410" s="311" t="s">
        <v>80</v>
      </c>
      <c r="E410" s="270" t="str">
        <f t="shared" si="17"/>
        <v>MGTotal55-59</v>
      </c>
      <c r="F410" s="271">
        <v>7.5500000000000003E-3</v>
      </c>
      <c r="G410" s="271">
        <v>3.7069999999999999E-2</v>
      </c>
      <c r="H410" s="272">
        <v>3356</v>
      </c>
      <c r="I410" s="271">
        <v>0.96292999999999995</v>
      </c>
      <c r="J410" s="272">
        <v>90546</v>
      </c>
      <c r="K410" s="272">
        <v>444341</v>
      </c>
      <c r="L410" s="272">
        <v>2492152</v>
      </c>
      <c r="M410" s="273">
        <v>27.52</v>
      </c>
      <c r="N410" s="272">
        <v>5</v>
      </c>
      <c r="O410" s="274">
        <v>2.5</v>
      </c>
    </row>
    <row r="411" spans="2:15" x14ac:dyDescent="0.2">
      <c r="B411" s="310" t="s">
        <v>59</v>
      </c>
      <c r="C411" s="310" t="s">
        <v>3</v>
      </c>
      <c r="D411" s="311" t="s">
        <v>81</v>
      </c>
      <c r="E411" s="270" t="str">
        <f t="shared" si="17"/>
        <v>MGTotal60-64</v>
      </c>
      <c r="F411" s="271">
        <v>1.076E-2</v>
      </c>
      <c r="G411" s="271">
        <v>5.237E-2</v>
      </c>
      <c r="H411" s="272">
        <v>4566</v>
      </c>
      <c r="I411" s="271">
        <v>0.94762999999999997</v>
      </c>
      <c r="J411" s="272">
        <v>87190</v>
      </c>
      <c r="K411" s="272">
        <v>424535</v>
      </c>
      <c r="L411" s="272">
        <v>2047811</v>
      </c>
      <c r="M411" s="273">
        <v>23.49</v>
      </c>
      <c r="N411" s="272">
        <v>5</v>
      </c>
      <c r="O411" s="274">
        <v>2.5</v>
      </c>
    </row>
    <row r="412" spans="2:15" x14ac:dyDescent="0.2">
      <c r="B412" s="310" t="s">
        <v>59</v>
      </c>
      <c r="C412" s="310" t="s">
        <v>3</v>
      </c>
      <c r="D412" s="311" t="s">
        <v>82</v>
      </c>
      <c r="E412" s="270" t="str">
        <f t="shared" si="17"/>
        <v>MGTotal65-69</v>
      </c>
      <c r="F412" s="271">
        <v>1.61E-2</v>
      </c>
      <c r="G412" s="271">
        <v>7.7410000000000007E-2</v>
      </c>
      <c r="H412" s="272">
        <v>6396</v>
      </c>
      <c r="I412" s="271">
        <v>0.92259000000000002</v>
      </c>
      <c r="J412" s="272">
        <v>82624</v>
      </c>
      <c r="K412" s="272">
        <v>397131</v>
      </c>
      <c r="L412" s="272">
        <v>1623277</v>
      </c>
      <c r="M412" s="273">
        <v>19.649999999999999</v>
      </c>
      <c r="N412" s="272">
        <v>5</v>
      </c>
      <c r="O412" s="274">
        <v>2.5</v>
      </c>
    </row>
    <row r="413" spans="2:15" x14ac:dyDescent="0.2">
      <c r="B413" s="310" t="s">
        <v>59</v>
      </c>
      <c r="C413" s="310" t="s">
        <v>3</v>
      </c>
      <c r="D413" s="311" t="s">
        <v>19</v>
      </c>
      <c r="E413" s="270" t="str">
        <f t="shared" si="17"/>
        <v>MGTotal70-74</v>
      </c>
      <c r="F413" s="271">
        <v>2.5329999999999998E-2</v>
      </c>
      <c r="G413" s="271">
        <v>0.11912</v>
      </c>
      <c r="H413" s="272">
        <v>9080</v>
      </c>
      <c r="I413" s="271">
        <v>0.88088</v>
      </c>
      <c r="J413" s="272">
        <v>76228</v>
      </c>
      <c r="K413" s="272">
        <v>358440</v>
      </c>
      <c r="L413" s="272">
        <v>1226146</v>
      </c>
      <c r="M413" s="273">
        <v>16.09</v>
      </c>
      <c r="N413" s="272">
        <v>5</v>
      </c>
      <c r="O413" s="274">
        <v>2.5</v>
      </c>
    </row>
    <row r="414" spans="2:15" x14ac:dyDescent="0.2">
      <c r="B414" s="310" t="s">
        <v>59</v>
      </c>
      <c r="C414" s="310" t="s">
        <v>3</v>
      </c>
      <c r="D414" s="311" t="s">
        <v>20</v>
      </c>
      <c r="E414" s="270" t="str">
        <f t="shared" si="17"/>
        <v>MGTotal75-79</v>
      </c>
      <c r="F414" s="271">
        <v>3.9690000000000003E-2</v>
      </c>
      <c r="G414" s="271">
        <v>0.18052000000000001</v>
      </c>
      <c r="H414" s="272">
        <v>12121</v>
      </c>
      <c r="I414" s="271">
        <v>0.81947999999999999</v>
      </c>
      <c r="J414" s="272">
        <v>67148</v>
      </c>
      <c r="K414" s="272">
        <v>305436</v>
      </c>
      <c r="L414" s="272">
        <v>867706</v>
      </c>
      <c r="M414" s="273">
        <v>12.92</v>
      </c>
      <c r="N414" s="272">
        <v>5</v>
      </c>
      <c r="O414" s="274">
        <v>2.5</v>
      </c>
    </row>
    <row r="415" spans="2:15" x14ac:dyDescent="0.2">
      <c r="B415" s="310" t="s">
        <v>59</v>
      </c>
      <c r="C415" s="310" t="s">
        <v>3</v>
      </c>
      <c r="D415" s="311" t="s">
        <v>21</v>
      </c>
      <c r="E415" s="270" t="str">
        <f t="shared" si="17"/>
        <v>MGTotal80-84</v>
      </c>
      <c r="F415" s="271">
        <v>6.2649999999999997E-2</v>
      </c>
      <c r="G415" s="271">
        <v>0.27081</v>
      </c>
      <c r="H415" s="272">
        <v>14902</v>
      </c>
      <c r="I415" s="271">
        <v>0.72919</v>
      </c>
      <c r="J415" s="272">
        <v>55026</v>
      </c>
      <c r="K415" s="272">
        <v>237878</v>
      </c>
      <c r="L415" s="272">
        <v>562270</v>
      </c>
      <c r="M415" s="273">
        <v>10.220000000000001</v>
      </c>
      <c r="N415" s="272">
        <v>5</v>
      </c>
      <c r="O415" s="274">
        <v>2.5</v>
      </c>
    </row>
    <row r="416" spans="2:15" x14ac:dyDescent="0.2">
      <c r="B416" s="310" t="s">
        <v>59</v>
      </c>
      <c r="C416" s="310" t="s">
        <v>3</v>
      </c>
      <c r="D416" s="311" t="s">
        <v>22</v>
      </c>
      <c r="E416" s="270" t="str">
        <f t="shared" si="17"/>
        <v>MGTotal85-89</v>
      </c>
      <c r="F416" s="271">
        <v>9.8470000000000002E-2</v>
      </c>
      <c r="G416" s="271">
        <v>0.39507999999999999</v>
      </c>
      <c r="H416" s="272">
        <v>15852</v>
      </c>
      <c r="I416" s="271">
        <v>0.60492000000000001</v>
      </c>
      <c r="J416" s="272">
        <v>40125</v>
      </c>
      <c r="K416" s="272">
        <v>160992</v>
      </c>
      <c r="L416" s="272">
        <v>324392</v>
      </c>
      <c r="M416" s="273">
        <v>8.08</v>
      </c>
      <c r="N416" s="272">
        <v>5</v>
      </c>
      <c r="O416" s="274">
        <v>2.5</v>
      </c>
    </row>
    <row r="417" spans="2:15" x14ac:dyDescent="0.2">
      <c r="B417" s="310" t="s">
        <v>59</v>
      </c>
      <c r="C417" s="310" t="s">
        <v>3</v>
      </c>
      <c r="D417" s="311" t="s">
        <v>5</v>
      </c>
      <c r="E417" s="270" t="str">
        <f t="shared" si="17"/>
        <v>MGTotal90+</v>
      </c>
      <c r="F417" s="271">
        <v>0.14854999999999999</v>
      </c>
      <c r="G417" s="271">
        <v>1</v>
      </c>
      <c r="H417" s="272">
        <v>24272</v>
      </c>
      <c r="I417" s="271">
        <v>0</v>
      </c>
      <c r="J417" s="272">
        <v>24272</v>
      </c>
      <c r="K417" s="272">
        <v>163400</v>
      </c>
      <c r="L417" s="272">
        <v>163400</v>
      </c>
      <c r="M417" s="273">
        <v>6.73</v>
      </c>
      <c r="N417" s="273" t="s">
        <v>92</v>
      </c>
      <c r="O417" s="274">
        <v>6.73</v>
      </c>
    </row>
    <row r="418" spans="2:15" x14ac:dyDescent="0.2"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</row>
    <row r="419" spans="2:15" ht="16" customHeight="1" x14ac:dyDescent="0.2">
      <c r="B419" s="344" t="s">
        <v>1</v>
      </c>
      <c r="C419" s="344" t="s">
        <v>0</v>
      </c>
      <c r="D419" s="344" t="s">
        <v>2</v>
      </c>
      <c r="E419" s="344" t="s">
        <v>49</v>
      </c>
      <c r="F419" s="346" t="s">
        <v>83</v>
      </c>
      <c r="G419" s="346" t="s">
        <v>84</v>
      </c>
      <c r="H419" s="346" t="s">
        <v>85</v>
      </c>
      <c r="I419" s="346" t="s">
        <v>86</v>
      </c>
      <c r="J419" s="344" t="s">
        <v>87</v>
      </c>
      <c r="K419" s="346" t="s">
        <v>88</v>
      </c>
      <c r="L419" s="344" t="s">
        <v>89</v>
      </c>
      <c r="M419" s="344" t="s">
        <v>90</v>
      </c>
      <c r="N419" s="344" t="s">
        <v>6</v>
      </c>
      <c r="O419" s="346" t="s">
        <v>91</v>
      </c>
    </row>
    <row r="420" spans="2:15" ht="16" customHeight="1" x14ac:dyDescent="0.2">
      <c r="B420" s="345"/>
      <c r="C420" s="345"/>
      <c r="D420" s="345"/>
      <c r="E420" s="345"/>
      <c r="F420" s="347"/>
      <c r="G420" s="347"/>
      <c r="H420" s="347"/>
      <c r="I420" s="347"/>
      <c r="J420" s="345"/>
      <c r="K420" s="347"/>
      <c r="L420" s="345"/>
      <c r="M420" s="345"/>
      <c r="N420" s="345"/>
      <c r="O420" s="347"/>
    </row>
    <row r="421" spans="2:15" x14ac:dyDescent="0.2">
      <c r="B421" s="310" t="s">
        <v>60</v>
      </c>
      <c r="C421" s="310" t="s">
        <v>3</v>
      </c>
      <c r="D421" s="311">
        <v>0</v>
      </c>
      <c r="E421" s="270" t="str">
        <f>_xlfn.CONCAT(B421,C421,D421)</f>
        <v>ESTotal0</v>
      </c>
      <c r="F421" s="271">
        <v>7.5700000000000003E-3</v>
      </c>
      <c r="G421" s="271">
        <v>7.5199999999999998E-3</v>
      </c>
      <c r="H421" s="272">
        <v>752</v>
      </c>
      <c r="I421" s="271">
        <v>0.99248000000000003</v>
      </c>
      <c r="J421" s="272">
        <v>100000</v>
      </c>
      <c r="K421" s="272">
        <v>99303</v>
      </c>
      <c r="L421" s="272">
        <v>7931500</v>
      </c>
      <c r="M421" s="273">
        <v>79.319999999999993</v>
      </c>
      <c r="N421" s="272">
        <v>1</v>
      </c>
      <c r="O421" s="274">
        <v>7.0000000000000007E-2</v>
      </c>
    </row>
    <row r="422" spans="2:15" x14ac:dyDescent="0.2">
      <c r="B422" s="310" t="s">
        <v>60</v>
      </c>
      <c r="C422" s="310" t="s">
        <v>3</v>
      </c>
      <c r="D422" s="312" t="s">
        <v>18</v>
      </c>
      <c r="E422" s="270" t="str">
        <f t="shared" ref="E422:E440" si="18">_xlfn.CONCAT(B422,C422,D422)</f>
        <v>ESTotal1-4</v>
      </c>
      <c r="F422" s="271">
        <v>4.0000000000000002E-4</v>
      </c>
      <c r="G422" s="271">
        <v>1.5900000000000001E-3</v>
      </c>
      <c r="H422" s="272">
        <v>157</v>
      </c>
      <c r="I422" s="271">
        <v>0.99841000000000002</v>
      </c>
      <c r="J422" s="272">
        <v>99248</v>
      </c>
      <c r="K422" s="272">
        <v>396600</v>
      </c>
      <c r="L422" s="272">
        <v>7832198</v>
      </c>
      <c r="M422" s="273">
        <v>78.92</v>
      </c>
      <c r="N422" s="272">
        <v>4</v>
      </c>
      <c r="O422" s="274">
        <v>1.51</v>
      </c>
    </row>
    <row r="423" spans="2:15" x14ac:dyDescent="0.2">
      <c r="B423" s="310" t="s">
        <v>60</v>
      </c>
      <c r="C423" s="310" t="s">
        <v>3</v>
      </c>
      <c r="D423" s="312" t="s">
        <v>70</v>
      </c>
      <c r="E423" s="270" t="str">
        <f t="shared" si="18"/>
        <v>ESTotal5-9</v>
      </c>
      <c r="F423" s="271">
        <v>1.8000000000000001E-4</v>
      </c>
      <c r="G423" s="271">
        <v>8.9999999999999998E-4</v>
      </c>
      <c r="H423" s="272">
        <v>89</v>
      </c>
      <c r="I423" s="271">
        <v>0.99909999999999999</v>
      </c>
      <c r="J423" s="272">
        <v>99091</v>
      </c>
      <c r="K423" s="272">
        <v>495229</v>
      </c>
      <c r="L423" s="272">
        <v>7435598</v>
      </c>
      <c r="M423" s="273">
        <v>75.040000000000006</v>
      </c>
      <c r="N423" s="272">
        <v>5</v>
      </c>
      <c r="O423" s="274">
        <v>2.5</v>
      </c>
    </row>
    <row r="424" spans="2:15" x14ac:dyDescent="0.2">
      <c r="B424" s="310" t="s">
        <v>60</v>
      </c>
      <c r="C424" s="310" t="s">
        <v>3</v>
      </c>
      <c r="D424" s="312" t="s">
        <v>71</v>
      </c>
      <c r="E424" s="270" t="str">
        <f t="shared" si="18"/>
        <v>ESTotal10-14</v>
      </c>
      <c r="F424" s="271">
        <v>2.2000000000000001E-4</v>
      </c>
      <c r="G424" s="271">
        <v>1.1000000000000001E-3</v>
      </c>
      <c r="H424" s="272">
        <v>109</v>
      </c>
      <c r="I424" s="271">
        <v>0.99890000000000001</v>
      </c>
      <c r="J424" s="272">
        <v>99001</v>
      </c>
      <c r="K424" s="272">
        <v>494733</v>
      </c>
      <c r="L424" s="272">
        <v>6940369</v>
      </c>
      <c r="M424" s="273">
        <v>70.099999999999994</v>
      </c>
      <c r="N424" s="272">
        <v>5</v>
      </c>
      <c r="O424" s="274">
        <v>2.5</v>
      </c>
    </row>
    <row r="425" spans="2:15" x14ac:dyDescent="0.2">
      <c r="B425" s="310" t="s">
        <v>60</v>
      </c>
      <c r="C425" s="310" t="s">
        <v>3</v>
      </c>
      <c r="D425" s="311" t="s">
        <v>72</v>
      </c>
      <c r="E425" s="270" t="str">
        <f t="shared" si="18"/>
        <v>ESTotal15-19</v>
      </c>
      <c r="F425" s="271">
        <v>1.0499999999999999E-3</v>
      </c>
      <c r="G425" s="271">
        <v>5.2199999999999998E-3</v>
      </c>
      <c r="H425" s="272">
        <v>517</v>
      </c>
      <c r="I425" s="271">
        <v>0.99478</v>
      </c>
      <c r="J425" s="272">
        <v>98892</v>
      </c>
      <c r="K425" s="272">
        <v>493168</v>
      </c>
      <c r="L425" s="272">
        <v>6445636</v>
      </c>
      <c r="M425" s="273">
        <v>65.180000000000007</v>
      </c>
      <c r="N425" s="272">
        <v>5</v>
      </c>
      <c r="O425" s="274">
        <v>2.5</v>
      </c>
    </row>
    <row r="426" spans="2:15" x14ac:dyDescent="0.2">
      <c r="B426" s="310" t="s">
        <v>60</v>
      </c>
      <c r="C426" s="310" t="s">
        <v>3</v>
      </c>
      <c r="D426" s="311" t="s">
        <v>73</v>
      </c>
      <c r="E426" s="270" t="str">
        <f t="shared" si="18"/>
        <v>ESTotal20-24</v>
      </c>
      <c r="F426" s="271">
        <v>1.32E-3</v>
      </c>
      <c r="G426" s="271">
        <v>6.6E-3</v>
      </c>
      <c r="H426" s="272">
        <v>649</v>
      </c>
      <c r="I426" s="271">
        <v>0.99339999999999995</v>
      </c>
      <c r="J426" s="272">
        <v>98375</v>
      </c>
      <c r="K426" s="272">
        <v>490254</v>
      </c>
      <c r="L426" s="272">
        <v>5952468</v>
      </c>
      <c r="M426" s="273">
        <v>60.51</v>
      </c>
      <c r="N426" s="272">
        <v>5</v>
      </c>
      <c r="O426" s="274">
        <v>2.5</v>
      </c>
    </row>
    <row r="427" spans="2:15" x14ac:dyDescent="0.2">
      <c r="B427" s="310" t="s">
        <v>60</v>
      </c>
      <c r="C427" s="310" t="s">
        <v>3</v>
      </c>
      <c r="D427" s="311" t="s">
        <v>74</v>
      </c>
      <c r="E427" s="270" t="str">
        <f t="shared" si="18"/>
        <v>ESTotal25-29</v>
      </c>
      <c r="F427" s="271">
        <v>1.1900000000000001E-3</v>
      </c>
      <c r="G427" s="271">
        <v>5.9300000000000004E-3</v>
      </c>
      <c r="H427" s="272">
        <v>579</v>
      </c>
      <c r="I427" s="271">
        <v>0.99407000000000001</v>
      </c>
      <c r="J427" s="272">
        <v>97726</v>
      </c>
      <c r="K427" s="272">
        <v>487183</v>
      </c>
      <c r="L427" s="272">
        <v>5462214</v>
      </c>
      <c r="M427" s="273">
        <v>55.89</v>
      </c>
      <c r="N427" s="272">
        <v>5</v>
      </c>
      <c r="O427" s="274">
        <v>2.5</v>
      </c>
    </row>
    <row r="428" spans="2:15" x14ac:dyDescent="0.2">
      <c r="B428" s="310" t="s">
        <v>60</v>
      </c>
      <c r="C428" s="310" t="s">
        <v>3</v>
      </c>
      <c r="D428" s="311" t="s">
        <v>75</v>
      </c>
      <c r="E428" s="270" t="str">
        <f t="shared" si="18"/>
        <v>ESTotal30-34</v>
      </c>
      <c r="F428" s="271">
        <v>1.3500000000000001E-3</v>
      </c>
      <c r="G428" s="271">
        <v>6.7200000000000003E-3</v>
      </c>
      <c r="H428" s="272">
        <v>652</v>
      </c>
      <c r="I428" s="271">
        <v>0.99328000000000005</v>
      </c>
      <c r="J428" s="272">
        <v>97147</v>
      </c>
      <c r="K428" s="272">
        <v>484103</v>
      </c>
      <c r="L428" s="272">
        <v>4975031</v>
      </c>
      <c r="M428" s="273">
        <v>51.21</v>
      </c>
      <c r="N428" s="272">
        <v>5</v>
      </c>
      <c r="O428" s="274">
        <v>2.5</v>
      </c>
    </row>
    <row r="429" spans="2:15" x14ac:dyDescent="0.2">
      <c r="B429" s="310" t="s">
        <v>60</v>
      </c>
      <c r="C429" s="310" t="s">
        <v>3</v>
      </c>
      <c r="D429" s="311" t="s">
        <v>76</v>
      </c>
      <c r="E429" s="270" t="str">
        <f t="shared" si="18"/>
        <v>ESTotal35-39</v>
      </c>
      <c r="F429" s="271">
        <v>1.65E-3</v>
      </c>
      <c r="G429" s="271">
        <v>8.1899999999999994E-3</v>
      </c>
      <c r="H429" s="272">
        <v>790</v>
      </c>
      <c r="I429" s="271">
        <v>0.99180999999999997</v>
      </c>
      <c r="J429" s="272">
        <v>96494</v>
      </c>
      <c r="K429" s="272">
        <v>480496</v>
      </c>
      <c r="L429" s="272">
        <v>4490928</v>
      </c>
      <c r="M429" s="273">
        <v>46.54</v>
      </c>
      <c r="N429" s="272">
        <v>5</v>
      </c>
      <c r="O429" s="274">
        <v>2.5</v>
      </c>
    </row>
    <row r="430" spans="2:15" x14ac:dyDescent="0.2">
      <c r="B430" s="310" t="s">
        <v>60</v>
      </c>
      <c r="C430" s="310" t="s">
        <v>3</v>
      </c>
      <c r="D430" s="311" t="s">
        <v>77</v>
      </c>
      <c r="E430" s="270" t="str">
        <f t="shared" si="18"/>
        <v>ESTotal40-44</v>
      </c>
      <c r="F430" s="271">
        <v>2.31E-3</v>
      </c>
      <c r="G430" s="271">
        <v>1.149E-2</v>
      </c>
      <c r="H430" s="272">
        <v>1099</v>
      </c>
      <c r="I430" s="271">
        <v>0.98851</v>
      </c>
      <c r="J430" s="272">
        <v>95704</v>
      </c>
      <c r="K430" s="272">
        <v>475771</v>
      </c>
      <c r="L430" s="272">
        <v>4010432</v>
      </c>
      <c r="M430" s="273">
        <v>41.9</v>
      </c>
      <c r="N430" s="272">
        <v>5</v>
      </c>
      <c r="O430" s="274">
        <v>2.5</v>
      </c>
    </row>
    <row r="431" spans="2:15" x14ac:dyDescent="0.2">
      <c r="B431" s="310" t="s">
        <v>60</v>
      </c>
      <c r="C431" s="310" t="s">
        <v>3</v>
      </c>
      <c r="D431" s="311" t="s">
        <v>78</v>
      </c>
      <c r="E431" s="270" t="str">
        <f t="shared" si="18"/>
        <v>ESTotal45-49</v>
      </c>
      <c r="F431" s="271">
        <v>3.2799999999999999E-3</v>
      </c>
      <c r="G431" s="271">
        <v>1.627E-2</v>
      </c>
      <c r="H431" s="272">
        <v>1539</v>
      </c>
      <c r="I431" s="271">
        <v>0.98372999999999999</v>
      </c>
      <c r="J431" s="272">
        <v>94605</v>
      </c>
      <c r="K431" s="272">
        <v>469176</v>
      </c>
      <c r="L431" s="272">
        <v>3534660</v>
      </c>
      <c r="M431" s="273">
        <v>37.36</v>
      </c>
      <c r="N431" s="272">
        <v>5</v>
      </c>
      <c r="O431" s="274">
        <v>2.5</v>
      </c>
    </row>
    <row r="432" spans="2:15" x14ac:dyDescent="0.2">
      <c r="B432" s="310" t="s">
        <v>60</v>
      </c>
      <c r="C432" s="310" t="s">
        <v>3</v>
      </c>
      <c r="D432" s="311" t="s">
        <v>79</v>
      </c>
      <c r="E432" s="270" t="str">
        <f t="shared" si="18"/>
        <v>ESTotal50-54</v>
      </c>
      <c r="F432" s="271">
        <v>4.6600000000000001E-3</v>
      </c>
      <c r="G432" s="271">
        <v>2.3029999999999998E-2</v>
      </c>
      <c r="H432" s="272">
        <v>2143</v>
      </c>
      <c r="I432" s="271">
        <v>0.97697000000000001</v>
      </c>
      <c r="J432" s="272">
        <v>93066</v>
      </c>
      <c r="K432" s="272">
        <v>459971</v>
      </c>
      <c r="L432" s="272">
        <v>3065485</v>
      </c>
      <c r="M432" s="273">
        <v>32.94</v>
      </c>
      <c r="N432" s="272">
        <v>5</v>
      </c>
      <c r="O432" s="274">
        <v>2.5</v>
      </c>
    </row>
    <row r="433" spans="2:15" x14ac:dyDescent="0.2">
      <c r="B433" s="310" t="s">
        <v>60</v>
      </c>
      <c r="C433" s="310" t="s">
        <v>3</v>
      </c>
      <c r="D433" s="311" t="s">
        <v>80</v>
      </c>
      <c r="E433" s="270" t="str">
        <f t="shared" si="18"/>
        <v>ESTotal55-59</v>
      </c>
      <c r="F433" s="271">
        <v>6.6E-3</v>
      </c>
      <c r="G433" s="271">
        <v>3.2489999999999998E-2</v>
      </c>
      <c r="H433" s="272">
        <v>2954</v>
      </c>
      <c r="I433" s="271">
        <v>0.96750999999999998</v>
      </c>
      <c r="J433" s="272">
        <v>90922</v>
      </c>
      <c r="K433" s="272">
        <v>447227</v>
      </c>
      <c r="L433" s="272">
        <v>2605514</v>
      </c>
      <c r="M433" s="273">
        <v>28.66</v>
      </c>
      <c r="N433" s="272">
        <v>5</v>
      </c>
      <c r="O433" s="274">
        <v>2.5</v>
      </c>
    </row>
    <row r="434" spans="2:15" x14ac:dyDescent="0.2">
      <c r="B434" s="310" t="s">
        <v>60</v>
      </c>
      <c r="C434" s="310" t="s">
        <v>3</v>
      </c>
      <c r="D434" s="311" t="s">
        <v>81</v>
      </c>
      <c r="E434" s="270" t="str">
        <f t="shared" si="18"/>
        <v>ESTotal60-64</v>
      </c>
      <c r="F434" s="271">
        <v>9.6500000000000006E-3</v>
      </c>
      <c r="G434" s="271">
        <v>4.7129999999999998E-2</v>
      </c>
      <c r="H434" s="272">
        <v>4146</v>
      </c>
      <c r="I434" s="271">
        <v>0.95286999999999999</v>
      </c>
      <c r="J434" s="272">
        <v>87969</v>
      </c>
      <c r="K434" s="272">
        <v>429479</v>
      </c>
      <c r="L434" s="272">
        <v>2158287</v>
      </c>
      <c r="M434" s="273">
        <v>24.53</v>
      </c>
      <c r="N434" s="272">
        <v>5</v>
      </c>
      <c r="O434" s="274">
        <v>2.5</v>
      </c>
    </row>
    <row r="435" spans="2:15" x14ac:dyDescent="0.2">
      <c r="B435" s="310" t="s">
        <v>60</v>
      </c>
      <c r="C435" s="310" t="s">
        <v>3</v>
      </c>
      <c r="D435" s="311" t="s">
        <v>82</v>
      </c>
      <c r="E435" s="270" t="str">
        <f t="shared" si="18"/>
        <v>ESTotal65-69</v>
      </c>
      <c r="F435" s="271">
        <v>1.487E-2</v>
      </c>
      <c r="G435" s="271">
        <v>7.17E-2</v>
      </c>
      <c r="H435" s="272">
        <v>6010</v>
      </c>
      <c r="I435" s="271">
        <v>0.92830000000000001</v>
      </c>
      <c r="J435" s="272">
        <v>83823</v>
      </c>
      <c r="K435" s="272">
        <v>404089</v>
      </c>
      <c r="L435" s="272">
        <v>1728808</v>
      </c>
      <c r="M435" s="273">
        <v>20.62</v>
      </c>
      <c r="N435" s="272">
        <v>5</v>
      </c>
      <c r="O435" s="274">
        <v>2.5</v>
      </c>
    </row>
    <row r="436" spans="2:15" x14ac:dyDescent="0.2">
      <c r="B436" s="310" t="s">
        <v>60</v>
      </c>
      <c r="C436" s="310" t="s">
        <v>3</v>
      </c>
      <c r="D436" s="311" t="s">
        <v>19</v>
      </c>
      <c r="E436" s="270" t="str">
        <f t="shared" si="18"/>
        <v>ESTotal70-74</v>
      </c>
      <c r="F436" s="271">
        <v>2.3019999999999999E-2</v>
      </c>
      <c r="G436" s="271">
        <v>0.10884000000000001</v>
      </c>
      <c r="H436" s="272">
        <v>8469</v>
      </c>
      <c r="I436" s="271">
        <v>0.89115999999999995</v>
      </c>
      <c r="J436" s="272">
        <v>77813</v>
      </c>
      <c r="K436" s="272">
        <v>367890</v>
      </c>
      <c r="L436" s="272">
        <v>1324719</v>
      </c>
      <c r="M436" s="273">
        <v>17.02</v>
      </c>
      <c r="N436" s="272">
        <v>5</v>
      </c>
      <c r="O436" s="274">
        <v>2.5</v>
      </c>
    </row>
    <row r="437" spans="2:15" x14ac:dyDescent="0.2">
      <c r="B437" s="310" t="s">
        <v>60</v>
      </c>
      <c r="C437" s="310" t="s">
        <v>3</v>
      </c>
      <c r="D437" s="311" t="s">
        <v>20</v>
      </c>
      <c r="E437" s="270" t="str">
        <f t="shared" si="18"/>
        <v>ESTotal75-79</v>
      </c>
      <c r="F437" s="271">
        <v>3.5659999999999997E-2</v>
      </c>
      <c r="G437" s="271">
        <v>0.16370000000000001</v>
      </c>
      <c r="H437" s="272">
        <v>11352</v>
      </c>
      <c r="I437" s="271">
        <v>0.83630000000000004</v>
      </c>
      <c r="J437" s="272">
        <v>69344</v>
      </c>
      <c r="K437" s="272">
        <v>318339</v>
      </c>
      <c r="L437" s="272">
        <v>956829</v>
      </c>
      <c r="M437" s="273">
        <v>13.8</v>
      </c>
      <c r="N437" s="272">
        <v>5</v>
      </c>
      <c r="O437" s="274">
        <v>2.5</v>
      </c>
    </row>
    <row r="438" spans="2:15" x14ac:dyDescent="0.2">
      <c r="B438" s="310" t="s">
        <v>60</v>
      </c>
      <c r="C438" s="310" t="s">
        <v>3</v>
      </c>
      <c r="D438" s="311" t="s">
        <v>21</v>
      </c>
      <c r="E438" s="270" t="str">
        <f t="shared" si="18"/>
        <v>ESTotal80-84</v>
      </c>
      <c r="F438" s="271">
        <v>5.706E-2</v>
      </c>
      <c r="G438" s="271">
        <v>0.24967</v>
      </c>
      <c r="H438" s="272">
        <v>14479</v>
      </c>
      <c r="I438" s="271">
        <v>0.75033000000000005</v>
      </c>
      <c r="J438" s="272">
        <v>57992</v>
      </c>
      <c r="K438" s="272">
        <v>253763</v>
      </c>
      <c r="L438" s="272">
        <v>638490</v>
      </c>
      <c r="M438" s="273">
        <v>11.01</v>
      </c>
      <c r="N438" s="272">
        <v>5</v>
      </c>
      <c r="O438" s="274">
        <v>2.5</v>
      </c>
    </row>
    <row r="439" spans="2:15" x14ac:dyDescent="0.2">
      <c r="B439" s="310" t="s">
        <v>60</v>
      </c>
      <c r="C439" s="310" t="s">
        <v>3</v>
      </c>
      <c r="D439" s="311" t="s">
        <v>22</v>
      </c>
      <c r="E439" s="270" t="str">
        <f t="shared" si="18"/>
        <v>ESTotal85-89</v>
      </c>
      <c r="F439" s="271">
        <v>9.0459999999999999E-2</v>
      </c>
      <c r="G439" s="271">
        <v>0.36889</v>
      </c>
      <c r="H439" s="272">
        <v>16052</v>
      </c>
      <c r="I439" s="271">
        <v>0.63110999999999995</v>
      </c>
      <c r="J439" s="272">
        <v>43513</v>
      </c>
      <c r="K439" s="272">
        <v>177436</v>
      </c>
      <c r="L439" s="272">
        <v>384727</v>
      </c>
      <c r="M439" s="273">
        <v>8.84</v>
      </c>
      <c r="N439" s="272">
        <v>5</v>
      </c>
      <c r="O439" s="274">
        <v>2.5</v>
      </c>
    </row>
    <row r="440" spans="2:15" x14ac:dyDescent="0.2">
      <c r="B440" s="310" t="s">
        <v>60</v>
      </c>
      <c r="C440" s="310" t="s">
        <v>3</v>
      </c>
      <c r="D440" s="311" t="s">
        <v>5</v>
      </c>
      <c r="E440" s="270" t="str">
        <f t="shared" si="18"/>
        <v>ESTotal90+</v>
      </c>
      <c r="F440" s="271">
        <v>0.13247999999999999</v>
      </c>
      <c r="G440" s="271">
        <v>1</v>
      </c>
      <c r="H440" s="272">
        <v>27461</v>
      </c>
      <c r="I440" s="271">
        <v>0</v>
      </c>
      <c r="J440" s="272">
        <v>27461</v>
      </c>
      <c r="K440" s="272">
        <v>207290</v>
      </c>
      <c r="L440" s="272">
        <v>207290</v>
      </c>
      <c r="M440" s="273">
        <v>7.55</v>
      </c>
      <c r="N440" s="273" t="s">
        <v>92</v>
      </c>
      <c r="O440" s="274">
        <v>7.55</v>
      </c>
    </row>
    <row r="441" spans="2:15" x14ac:dyDescent="0.2"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</row>
    <row r="442" spans="2:15" ht="16" customHeight="1" x14ac:dyDescent="0.2">
      <c r="B442" s="344" t="s">
        <v>1</v>
      </c>
      <c r="C442" s="344" t="s">
        <v>0</v>
      </c>
      <c r="D442" s="344" t="s">
        <v>2</v>
      </c>
      <c r="E442" s="344" t="s">
        <v>49</v>
      </c>
      <c r="F442" s="346" t="s">
        <v>83</v>
      </c>
      <c r="G442" s="346" t="s">
        <v>84</v>
      </c>
      <c r="H442" s="346" t="s">
        <v>85</v>
      </c>
      <c r="I442" s="346" t="s">
        <v>86</v>
      </c>
      <c r="J442" s="344" t="s">
        <v>87</v>
      </c>
      <c r="K442" s="346" t="s">
        <v>88</v>
      </c>
      <c r="L442" s="344" t="s">
        <v>89</v>
      </c>
      <c r="M442" s="344" t="s">
        <v>90</v>
      </c>
      <c r="N442" s="344" t="s">
        <v>6</v>
      </c>
      <c r="O442" s="346" t="s">
        <v>91</v>
      </c>
    </row>
    <row r="443" spans="2:15" ht="16" customHeight="1" x14ac:dyDescent="0.2">
      <c r="B443" s="345"/>
      <c r="C443" s="345"/>
      <c r="D443" s="345"/>
      <c r="E443" s="345"/>
      <c r="F443" s="347"/>
      <c r="G443" s="347"/>
      <c r="H443" s="347"/>
      <c r="I443" s="347"/>
      <c r="J443" s="345"/>
      <c r="K443" s="347"/>
      <c r="L443" s="345"/>
      <c r="M443" s="345"/>
      <c r="N443" s="345"/>
      <c r="O443" s="347"/>
    </row>
    <row r="444" spans="2:15" x14ac:dyDescent="0.2">
      <c r="B444" s="310" t="s">
        <v>61</v>
      </c>
      <c r="C444" s="310" t="s">
        <v>3</v>
      </c>
      <c r="D444" s="311">
        <v>0</v>
      </c>
      <c r="E444" s="270" t="str">
        <f>_xlfn.CONCAT(B444,C444,D444)</f>
        <v>RJTotal0</v>
      </c>
      <c r="F444" s="271">
        <v>1.0189999999999999E-2</v>
      </c>
      <c r="G444" s="271">
        <v>1.009E-2</v>
      </c>
      <c r="H444" s="272">
        <v>1009</v>
      </c>
      <c r="I444" s="271">
        <v>0.98990999999999996</v>
      </c>
      <c r="J444" s="272">
        <v>100000</v>
      </c>
      <c r="K444" s="272">
        <v>99072</v>
      </c>
      <c r="L444" s="272">
        <v>7729573</v>
      </c>
      <c r="M444" s="273">
        <v>77.3</v>
      </c>
      <c r="N444" s="272">
        <v>1</v>
      </c>
      <c r="O444" s="274">
        <v>0.08</v>
      </c>
    </row>
    <row r="445" spans="2:15" x14ac:dyDescent="0.2">
      <c r="B445" s="310" t="s">
        <v>61</v>
      </c>
      <c r="C445" s="310" t="s">
        <v>3</v>
      </c>
      <c r="D445" s="312" t="s">
        <v>18</v>
      </c>
      <c r="E445" s="270" t="str">
        <f t="shared" ref="E445:E463" si="19">_xlfn.CONCAT(B445,C445,D445)</f>
        <v>RJTotal1-4</v>
      </c>
      <c r="F445" s="271">
        <v>4.8000000000000001E-4</v>
      </c>
      <c r="G445" s="271">
        <v>1.9E-3</v>
      </c>
      <c r="H445" s="272">
        <v>188</v>
      </c>
      <c r="I445" s="271">
        <v>0.99809999999999999</v>
      </c>
      <c r="J445" s="272">
        <v>98991</v>
      </c>
      <c r="K445" s="272">
        <v>395494</v>
      </c>
      <c r="L445" s="272">
        <v>7630501</v>
      </c>
      <c r="M445" s="273">
        <v>77.08</v>
      </c>
      <c r="N445" s="272">
        <v>4</v>
      </c>
      <c r="O445" s="274">
        <v>1.51</v>
      </c>
    </row>
    <row r="446" spans="2:15" x14ac:dyDescent="0.2">
      <c r="B446" s="310" t="s">
        <v>61</v>
      </c>
      <c r="C446" s="310" t="s">
        <v>3</v>
      </c>
      <c r="D446" s="312" t="s">
        <v>70</v>
      </c>
      <c r="E446" s="270" t="str">
        <f t="shared" si="19"/>
        <v>RJTotal5-9</v>
      </c>
      <c r="F446" s="271">
        <v>1.9000000000000001E-4</v>
      </c>
      <c r="G446" s="271">
        <v>9.3000000000000005E-4</v>
      </c>
      <c r="H446" s="272">
        <v>91</v>
      </c>
      <c r="I446" s="271">
        <v>0.99907000000000001</v>
      </c>
      <c r="J446" s="272">
        <v>98802</v>
      </c>
      <c r="K446" s="272">
        <v>493783</v>
      </c>
      <c r="L446" s="272">
        <v>7235008</v>
      </c>
      <c r="M446" s="273">
        <v>73.23</v>
      </c>
      <c r="N446" s="272">
        <v>5</v>
      </c>
      <c r="O446" s="274">
        <v>2.5</v>
      </c>
    </row>
    <row r="447" spans="2:15" x14ac:dyDescent="0.2">
      <c r="B447" s="310" t="s">
        <v>61</v>
      </c>
      <c r="C447" s="310" t="s">
        <v>3</v>
      </c>
      <c r="D447" s="312" t="s">
        <v>71</v>
      </c>
      <c r="E447" s="270" t="str">
        <f t="shared" si="19"/>
        <v>RJTotal10-14</v>
      </c>
      <c r="F447" s="271">
        <v>2.3000000000000001E-4</v>
      </c>
      <c r="G447" s="271">
        <v>1.1299999999999999E-3</v>
      </c>
      <c r="H447" s="272">
        <v>111</v>
      </c>
      <c r="I447" s="271">
        <v>0.99887000000000004</v>
      </c>
      <c r="J447" s="272">
        <v>98711</v>
      </c>
      <c r="K447" s="272">
        <v>493277</v>
      </c>
      <c r="L447" s="272">
        <v>6741224</v>
      </c>
      <c r="M447" s="273">
        <v>68.290000000000006</v>
      </c>
      <c r="N447" s="272">
        <v>5</v>
      </c>
      <c r="O447" s="274">
        <v>2.5</v>
      </c>
    </row>
    <row r="448" spans="2:15" x14ac:dyDescent="0.2">
      <c r="B448" s="310" t="s">
        <v>61</v>
      </c>
      <c r="C448" s="310" t="s">
        <v>3</v>
      </c>
      <c r="D448" s="311" t="s">
        <v>72</v>
      </c>
      <c r="E448" s="270" t="str">
        <f t="shared" si="19"/>
        <v>RJTotal15-19</v>
      </c>
      <c r="F448" s="271">
        <v>8.3000000000000001E-4</v>
      </c>
      <c r="G448" s="271">
        <v>4.1599999999999996E-3</v>
      </c>
      <c r="H448" s="272">
        <v>411</v>
      </c>
      <c r="I448" s="271">
        <v>0.99583999999999995</v>
      </c>
      <c r="J448" s="272">
        <v>98600</v>
      </c>
      <c r="K448" s="272">
        <v>491972</v>
      </c>
      <c r="L448" s="272">
        <v>6247947</v>
      </c>
      <c r="M448" s="273">
        <v>63.37</v>
      </c>
      <c r="N448" s="272">
        <v>5</v>
      </c>
      <c r="O448" s="274">
        <v>2.5</v>
      </c>
    </row>
    <row r="449" spans="2:15" x14ac:dyDescent="0.2">
      <c r="B449" s="310" t="s">
        <v>61</v>
      </c>
      <c r="C449" s="310" t="s">
        <v>3</v>
      </c>
      <c r="D449" s="311" t="s">
        <v>73</v>
      </c>
      <c r="E449" s="270" t="str">
        <f t="shared" si="19"/>
        <v>RJTotal20-24</v>
      </c>
      <c r="F449" s="271">
        <v>1.14E-3</v>
      </c>
      <c r="G449" s="271">
        <v>5.7099999999999998E-3</v>
      </c>
      <c r="H449" s="272">
        <v>561</v>
      </c>
      <c r="I449" s="271">
        <v>0.99429000000000001</v>
      </c>
      <c r="J449" s="272">
        <v>98189</v>
      </c>
      <c r="K449" s="272">
        <v>489545</v>
      </c>
      <c r="L449" s="272">
        <v>5755975</v>
      </c>
      <c r="M449" s="273">
        <v>58.62</v>
      </c>
      <c r="N449" s="272">
        <v>5</v>
      </c>
      <c r="O449" s="274">
        <v>2.5</v>
      </c>
    </row>
    <row r="450" spans="2:15" x14ac:dyDescent="0.2">
      <c r="B450" s="310" t="s">
        <v>61</v>
      </c>
      <c r="C450" s="310" t="s">
        <v>3</v>
      </c>
      <c r="D450" s="311" t="s">
        <v>74</v>
      </c>
      <c r="E450" s="270" t="str">
        <f t="shared" si="19"/>
        <v>RJTotal25-29</v>
      </c>
      <c r="F450" s="271">
        <v>1.1299999999999999E-3</v>
      </c>
      <c r="G450" s="271">
        <v>5.6499999999999996E-3</v>
      </c>
      <c r="H450" s="272">
        <v>551</v>
      </c>
      <c r="I450" s="271">
        <v>0.99434999999999996</v>
      </c>
      <c r="J450" s="272">
        <v>97629</v>
      </c>
      <c r="K450" s="272">
        <v>486765</v>
      </c>
      <c r="L450" s="272">
        <v>5266431</v>
      </c>
      <c r="M450" s="273">
        <v>53.94</v>
      </c>
      <c r="N450" s="272">
        <v>5</v>
      </c>
      <c r="O450" s="274">
        <v>2.5</v>
      </c>
    </row>
    <row r="451" spans="2:15" x14ac:dyDescent="0.2">
      <c r="B451" s="310" t="s">
        <v>61</v>
      </c>
      <c r="C451" s="310" t="s">
        <v>3</v>
      </c>
      <c r="D451" s="311" t="s">
        <v>75</v>
      </c>
      <c r="E451" s="270" t="str">
        <f t="shared" si="19"/>
        <v>RJTotal30-34</v>
      </c>
      <c r="F451" s="271">
        <v>1.2800000000000001E-3</v>
      </c>
      <c r="G451" s="271">
        <v>6.3800000000000003E-3</v>
      </c>
      <c r="H451" s="272">
        <v>619</v>
      </c>
      <c r="I451" s="271">
        <v>0.99361999999999995</v>
      </c>
      <c r="J451" s="272">
        <v>97077</v>
      </c>
      <c r="K451" s="272">
        <v>483839</v>
      </c>
      <c r="L451" s="272">
        <v>4779666</v>
      </c>
      <c r="M451" s="273">
        <v>49.24</v>
      </c>
      <c r="N451" s="272">
        <v>5</v>
      </c>
      <c r="O451" s="274">
        <v>2.5</v>
      </c>
    </row>
    <row r="452" spans="2:15" x14ac:dyDescent="0.2">
      <c r="B452" s="310" t="s">
        <v>61</v>
      </c>
      <c r="C452" s="310" t="s">
        <v>3</v>
      </c>
      <c r="D452" s="311" t="s">
        <v>76</v>
      </c>
      <c r="E452" s="270" t="str">
        <f t="shared" si="19"/>
        <v>RJTotal35-39</v>
      </c>
      <c r="F452" s="271">
        <v>1.6299999999999999E-3</v>
      </c>
      <c r="G452" s="271">
        <v>8.1099999999999992E-3</v>
      </c>
      <c r="H452" s="272">
        <v>782</v>
      </c>
      <c r="I452" s="271">
        <v>0.99189000000000005</v>
      </c>
      <c r="J452" s="272">
        <v>96458</v>
      </c>
      <c r="K452" s="272">
        <v>480337</v>
      </c>
      <c r="L452" s="272">
        <v>4295826</v>
      </c>
      <c r="M452" s="273">
        <v>44.54</v>
      </c>
      <c r="N452" s="272">
        <v>5</v>
      </c>
      <c r="O452" s="274">
        <v>2.5</v>
      </c>
    </row>
    <row r="453" spans="2:15" x14ac:dyDescent="0.2">
      <c r="B453" s="310" t="s">
        <v>61</v>
      </c>
      <c r="C453" s="310" t="s">
        <v>3</v>
      </c>
      <c r="D453" s="311" t="s">
        <v>77</v>
      </c>
      <c r="E453" s="270" t="str">
        <f t="shared" si="19"/>
        <v>RJTotal40-44</v>
      </c>
      <c r="F453" s="271">
        <v>2.3900000000000002E-3</v>
      </c>
      <c r="G453" s="271">
        <v>1.189E-2</v>
      </c>
      <c r="H453" s="272">
        <v>1137</v>
      </c>
      <c r="I453" s="271">
        <v>0.98811000000000004</v>
      </c>
      <c r="J453" s="272">
        <v>95677</v>
      </c>
      <c r="K453" s="272">
        <v>475539</v>
      </c>
      <c r="L453" s="272">
        <v>3815489</v>
      </c>
      <c r="M453" s="273">
        <v>39.880000000000003</v>
      </c>
      <c r="N453" s="272">
        <v>5</v>
      </c>
      <c r="O453" s="274">
        <v>2.5</v>
      </c>
    </row>
    <row r="454" spans="2:15" x14ac:dyDescent="0.2">
      <c r="B454" s="310" t="s">
        <v>61</v>
      </c>
      <c r="C454" s="310" t="s">
        <v>3</v>
      </c>
      <c r="D454" s="311" t="s">
        <v>78</v>
      </c>
      <c r="E454" s="270" t="str">
        <f t="shared" si="19"/>
        <v>RJTotal45-49</v>
      </c>
      <c r="F454" s="271">
        <v>3.6800000000000001E-3</v>
      </c>
      <c r="G454" s="271">
        <v>1.8249999999999999E-2</v>
      </c>
      <c r="H454" s="272">
        <v>1725</v>
      </c>
      <c r="I454" s="271">
        <v>0.98175000000000001</v>
      </c>
      <c r="J454" s="272">
        <v>94539</v>
      </c>
      <c r="K454" s="272">
        <v>468382</v>
      </c>
      <c r="L454" s="272">
        <v>3339950</v>
      </c>
      <c r="M454" s="273">
        <v>35.33</v>
      </c>
      <c r="N454" s="272">
        <v>5</v>
      </c>
      <c r="O454" s="274">
        <v>2.5</v>
      </c>
    </row>
    <row r="455" spans="2:15" x14ac:dyDescent="0.2">
      <c r="B455" s="310" t="s">
        <v>61</v>
      </c>
      <c r="C455" s="310" t="s">
        <v>3</v>
      </c>
      <c r="D455" s="311" t="s">
        <v>79</v>
      </c>
      <c r="E455" s="270" t="str">
        <f t="shared" si="19"/>
        <v>RJTotal50-54</v>
      </c>
      <c r="F455" s="271">
        <v>5.8199999999999997E-3</v>
      </c>
      <c r="G455" s="271">
        <v>2.869E-2</v>
      </c>
      <c r="H455" s="272">
        <v>2662</v>
      </c>
      <c r="I455" s="271">
        <v>0.97131000000000001</v>
      </c>
      <c r="J455" s="272">
        <v>92814</v>
      </c>
      <c r="K455" s="272">
        <v>457413</v>
      </c>
      <c r="L455" s="272">
        <v>2871567</v>
      </c>
      <c r="M455" s="273">
        <v>30.94</v>
      </c>
      <c r="N455" s="272">
        <v>5</v>
      </c>
      <c r="O455" s="274">
        <v>2.5</v>
      </c>
    </row>
    <row r="456" spans="2:15" x14ac:dyDescent="0.2">
      <c r="B456" s="310" t="s">
        <v>61</v>
      </c>
      <c r="C456" s="310" t="s">
        <v>3</v>
      </c>
      <c r="D456" s="311" t="s">
        <v>80</v>
      </c>
      <c r="E456" s="270" t="str">
        <f t="shared" si="19"/>
        <v>RJTotal55-59</v>
      </c>
      <c r="F456" s="271">
        <v>8.4399999999999996E-3</v>
      </c>
      <c r="G456" s="271">
        <v>4.1349999999999998E-2</v>
      </c>
      <c r="H456" s="272">
        <v>3728</v>
      </c>
      <c r="I456" s="271">
        <v>0.95865</v>
      </c>
      <c r="J456" s="272">
        <v>90151</v>
      </c>
      <c r="K456" s="272">
        <v>441438</v>
      </c>
      <c r="L456" s="272">
        <v>2414154</v>
      </c>
      <c r="M456" s="273">
        <v>26.78</v>
      </c>
      <c r="N456" s="272">
        <v>5</v>
      </c>
      <c r="O456" s="274">
        <v>2.5</v>
      </c>
    </row>
    <row r="457" spans="2:15" x14ac:dyDescent="0.2">
      <c r="B457" s="310" t="s">
        <v>61</v>
      </c>
      <c r="C457" s="310" t="s">
        <v>3</v>
      </c>
      <c r="D457" s="311" t="s">
        <v>81</v>
      </c>
      <c r="E457" s="270" t="str">
        <f t="shared" si="19"/>
        <v>RJTotal60-64</v>
      </c>
      <c r="F457" s="271">
        <v>1.204E-2</v>
      </c>
      <c r="G457" s="271">
        <v>5.8439999999999999E-2</v>
      </c>
      <c r="H457" s="272">
        <v>5050</v>
      </c>
      <c r="I457" s="271">
        <v>0.94155999999999995</v>
      </c>
      <c r="J457" s="272">
        <v>86424</v>
      </c>
      <c r="K457" s="272">
        <v>419493</v>
      </c>
      <c r="L457" s="272">
        <v>1972716</v>
      </c>
      <c r="M457" s="273">
        <v>22.83</v>
      </c>
      <c r="N457" s="272">
        <v>5</v>
      </c>
      <c r="O457" s="274">
        <v>2.5</v>
      </c>
    </row>
    <row r="458" spans="2:15" x14ac:dyDescent="0.2">
      <c r="B458" s="310" t="s">
        <v>61</v>
      </c>
      <c r="C458" s="310" t="s">
        <v>3</v>
      </c>
      <c r="D458" s="311" t="s">
        <v>82</v>
      </c>
      <c r="E458" s="270" t="str">
        <f t="shared" si="19"/>
        <v>RJTotal65-69</v>
      </c>
      <c r="F458" s="271">
        <v>1.8249999999999999E-2</v>
      </c>
      <c r="G458" s="271">
        <v>8.7260000000000004E-2</v>
      </c>
      <c r="H458" s="272">
        <v>7101</v>
      </c>
      <c r="I458" s="271">
        <v>0.91274</v>
      </c>
      <c r="J458" s="272">
        <v>81373</v>
      </c>
      <c r="K458" s="272">
        <v>389115</v>
      </c>
      <c r="L458" s="272">
        <v>1553223</v>
      </c>
      <c r="M458" s="273">
        <v>19.09</v>
      </c>
      <c r="N458" s="272">
        <v>5</v>
      </c>
      <c r="O458" s="274">
        <v>2.5</v>
      </c>
    </row>
    <row r="459" spans="2:15" x14ac:dyDescent="0.2">
      <c r="B459" s="310" t="s">
        <v>61</v>
      </c>
      <c r="C459" s="310" t="s">
        <v>3</v>
      </c>
      <c r="D459" s="311" t="s">
        <v>19</v>
      </c>
      <c r="E459" s="270" t="str">
        <f t="shared" si="19"/>
        <v>RJTotal70-74</v>
      </c>
      <c r="F459" s="271">
        <v>2.768E-2</v>
      </c>
      <c r="G459" s="271">
        <v>0.12944</v>
      </c>
      <c r="H459" s="272">
        <v>9614</v>
      </c>
      <c r="I459" s="271">
        <v>0.87056</v>
      </c>
      <c r="J459" s="272">
        <v>74273</v>
      </c>
      <c r="K459" s="272">
        <v>347329</v>
      </c>
      <c r="L459" s="272">
        <v>1164107</v>
      </c>
      <c r="M459" s="273">
        <v>15.67</v>
      </c>
      <c r="N459" s="272">
        <v>5</v>
      </c>
      <c r="O459" s="274">
        <v>2.5</v>
      </c>
    </row>
    <row r="460" spans="2:15" x14ac:dyDescent="0.2">
      <c r="B460" s="310" t="s">
        <v>61</v>
      </c>
      <c r="C460" s="310" t="s">
        <v>3</v>
      </c>
      <c r="D460" s="311" t="s">
        <v>20</v>
      </c>
      <c r="E460" s="270" t="str">
        <f t="shared" si="19"/>
        <v>RJTotal75-79</v>
      </c>
      <c r="F460" s="271">
        <v>4.2999999999999997E-2</v>
      </c>
      <c r="G460" s="271">
        <v>0.19413</v>
      </c>
      <c r="H460" s="272">
        <v>12553</v>
      </c>
      <c r="I460" s="271">
        <v>0.80586999999999998</v>
      </c>
      <c r="J460" s="272">
        <v>64659</v>
      </c>
      <c r="K460" s="272">
        <v>291913</v>
      </c>
      <c r="L460" s="272">
        <v>816778</v>
      </c>
      <c r="M460" s="273">
        <v>12.63</v>
      </c>
      <c r="N460" s="272">
        <v>5</v>
      </c>
      <c r="O460" s="274">
        <v>2.5</v>
      </c>
    </row>
    <row r="461" spans="2:15" x14ac:dyDescent="0.2">
      <c r="B461" s="310" t="s">
        <v>61</v>
      </c>
      <c r="C461" s="310" t="s">
        <v>3</v>
      </c>
      <c r="D461" s="311" t="s">
        <v>21</v>
      </c>
      <c r="E461" s="270" t="str">
        <f t="shared" si="19"/>
        <v>RJTotal80-84</v>
      </c>
      <c r="F461" s="271">
        <v>6.4939999999999998E-2</v>
      </c>
      <c r="G461" s="271">
        <v>0.27933000000000002</v>
      </c>
      <c r="H461" s="272">
        <v>14555</v>
      </c>
      <c r="I461" s="271">
        <v>0.72067000000000003</v>
      </c>
      <c r="J461" s="272">
        <v>52106</v>
      </c>
      <c r="K461" s="272">
        <v>224145</v>
      </c>
      <c r="L461" s="272">
        <v>524865</v>
      </c>
      <c r="M461" s="273">
        <v>10.07</v>
      </c>
      <c r="N461" s="272">
        <v>5</v>
      </c>
      <c r="O461" s="274">
        <v>2.5</v>
      </c>
    </row>
    <row r="462" spans="2:15" x14ac:dyDescent="0.2">
      <c r="B462" s="310" t="s">
        <v>61</v>
      </c>
      <c r="C462" s="310" t="s">
        <v>3</v>
      </c>
      <c r="D462" s="311" t="s">
        <v>22</v>
      </c>
      <c r="E462" s="270" t="str">
        <f t="shared" si="19"/>
        <v>RJTotal85-89</v>
      </c>
      <c r="F462" s="271">
        <v>0.10199999999999999</v>
      </c>
      <c r="G462" s="271">
        <v>0.40638000000000002</v>
      </c>
      <c r="H462" s="272">
        <v>15260</v>
      </c>
      <c r="I462" s="271">
        <v>0.59362000000000004</v>
      </c>
      <c r="J462" s="272">
        <v>37551</v>
      </c>
      <c r="K462" s="272">
        <v>149607</v>
      </c>
      <c r="L462" s="272">
        <v>300720</v>
      </c>
      <c r="M462" s="273">
        <v>8.01</v>
      </c>
      <c r="N462" s="272">
        <v>5</v>
      </c>
      <c r="O462" s="274">
        <v>2.5</v>
      </c>
    </row>
    <row r="463" spans="2:15" x14ac:dyDescent="0.2">
      <c r="B463" s="310" t="s">
        <v>61</v>
      </c>
      <c r="C463" s="310" t="s">
        <v>3</v>
      </c>
      <c r="D463" s="311" t="s">
        <v>5</v>
      </c>
      <c r="E463" s="270" t="str">
        <f t="shared" si="19"/>
        <v>RJTotal90+</v>
      </c>
      <c r="F463" s="271">
        <v>0.14751</v>
      </c>
      <c r="G463" s="271">
        <v>1</v>
      </c>
      <c r="H463" s="272">
        <v>22291</v>
      </c>
      <c r="I463" s="271">
        <v>0</v>
      </c>
      <c r="J463" s="272">
        <v>22291</v>
      </c>
      <c r="K463" s="272">
        <v>151113</v>
      </c>
      <c r="L463" s="272">
        <v>151113</v>
      </c>
      <c r="M463" s="273">
        <v>6.78</v>
      </c>
      <c r="N463" s="273" t="s">
        <v>92</v>
      </c>
      <c r="O463" s="274">
        <v>6.78</v>
      </c>
    </row>
    <row r="464" spans="2:15" x14ac:dyDescent="0.2"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</row>
    <row r="465" spans="2:15" ht="16" customHeight="1" x14ac:dyDescent="0.2">
      <c r="B465" s="344" t="s">
        <v>1</v>
      </c>
      <c r="C465" s="344" t="s">
        <v>0</v>
      </c>
      <c r="D465" s="344" t="s">
        <v>2</v>
      </c>
      <c r="E465" s="344" t="s">
        <v>49</v>
      </c>
      <c r="F465" s="346" t="s">
        <v>83</v>
      </c>
      <c r="G465" s="346" t="s">
        <v>84</v>
      </c>
      <c r="H465" s="346" t="s">
        <v>85</v>
      </c>
      <c r="I465" s="346" t="s">
        <v>86</v>
      </c>
      <c r="J465" s="344" t="s">
        <v>87</v>
      </c>
      <c r="K465" s="346" t="s">
        <v>88</v>
      </c>
      <c r="L465" s="344" t="s">
        <v>89</v>
      </c>
      <c r="M465" s="344" t="s">
        <v>90</v>
      </c>
      <c r="N465" s="344" t="s">
        <v>6</v>
      </c>
      <c r="O465" s="346" t="s">
        <v>91</v>
      </c>
    </row>
    <row r="466" spans="2:15" ht="16" customHeight="1" x14ac:dyDescent="0.2">
      <c r="B466" s="345"/>
      <c r="C466" s="345"/>
      <c r="D466" s="345"/>
      <c r="E466" s="345"/>
      <c r="F466" s="347"/>
      <c r="G466" s="347"/>
      <c r="H466" s="347"/>
      <c r="I466" s="347"/>
      <c r="J466" s="345"/>
      <c r="K466" s="347"/>
      <c r="L466" s="345"/>
      <c r="M466" s="345"/>
      <c r="N466" s="345"/>
      <c r="O466" s="347"/>
    </row>
    <row r="467" spans="2:15" x14ac:dyDescent="0.2">
      <c r="B467" s="310" t="s">
        <v>62</v>
      </c>
      <c r="C467" s="310" t="s">
        <v>3</v>
      </c>
      <c r="D467" s="311">
        <v>0</v>
      </c>
      <c r="E467" s="270" t="str">
        <f>_xlfn.CONCAT(B467,C467,D467)</f>
        <v>SPTotal0</v>
      </c>
      <c r="F467" s="271">
        <v>8.8400000000000006E-3</v>
      </c>
      <c r="G467" s="271">
        <v>8.77E-3</v>
      </c>
      <c r="H467" s="272">
        <v>877</v>
      </c>
      <c r="I467" s="271">
        <v>0.99123000000000006</v>
      </c>
      <c r="J467" s="272">
        <v>100000</v>
      </c>
      <c r="K467" s="272">
        <v>99190</v>
      </c>
      <c r="L467" s="272">
        <v>7910794</v>
      </c>
      <c r="M467" s="273">
        <v>79.11</v>
      </c>
      <c r="N467" s="272">
        <v>1</v>
      </c>
      <c r="O467" s="274">
        <v>0.08</v>
      </c>
    </row>
    <row r="468" spans="2:15" x14ac:dyDescent="0.2">
      <c r="B468" s="310" t="s">
        <v>62</v>
      </c>
      <c r="C468" s="310" t="s">
        <v>3</v>
      </c>
      <c r="D468" s="312" t="s">
        <v>18</v>
      </c>
      <c r="E468" s="270" t="str">
        <f t="shared" ref="E468:E486" si="20">_xlfn.CONCAT(B468,C468,D468)</f>
        <v>SPTotal1-4</v>
      </c>
      <c r="F468" s="271">
        <v>3.5E-4</v>
      </c>
      <c r="G468" s="271">
        <v>1.4E-3</v>
      </c>
      <c r="H468" s="272">
        <v>139</v>
      </c>
      <c r="I468" s="271">
        <v>0.99860000000000004</v>
      </c>
      <c r="J468" s="272">
        <v>99123</v>
      </c>
      <c r="K468" s="272">
        <v>396147</v>
      </c>
      <c r="L468" s="272">
        <v>7811604</v>
      </c>
      <c r="M468" s="273">
        <v>78.81</v>
      </c>
      <c r="N468" s="272">
        <v>4</v>
      </c>
      <c r="O468" s="274">
        <v>1.51</v>
      </c>
    </row>
    <row r="469" spans="2:15" x14ac:dyDescent="0.2">
      <c r="B469" s="310" t="s">
        <v>62</v>
      </c>
      <c r="C469" s="310" t="s">
        <v>3</v>
      </c>
      <c r="D469" s="312" t="s">
        <v>70</v>
      </c>
      <c r="E469" s="270" t="str">
        <f t="shared" si="20"/>
        <v>SPTotal5-9</v>
      </c>
      <c r="F469" s="271">
        <v>1.2999999999999999E-4</v>
      </c>
      <c r="G469" s="271">
        <v>6.4999999999999997E-4</v>
      </c>
      <c r="H469" s="272">
        <v>64</v>
      </c>
      <c r="I469" s="271">
        <v>0.99934999999999996</v>
      </c>
      <c r="J469" s="272">
        <v>98985</v>
      </c>
      <c r="K469" s="272">
        <v>494761</v>
      </c>
      <c r="L469" s="272">
        <v>7415456</v>
      </c>
      <c r="M469" s="273">
        <v>74.92</v>
      </c>
      <c r="N469" s="272">
        <v>5</v>
      </c>
      <c r="O469" s="274">
        <v>2.5</v>
      </c>
    </row>
    <row r="470" spans="2:15" x14ac:dyDescent="0.2">
      <c r="B470" s="310" t="s">
        <v>62</v>
      </c>
      <c r="C470" s="310" t="s">
        <v>3</v>
      </c>
      <c r="D470" s="312" t="s">
        <v>71</v>
      </c>
      <c r="E470" s="270" t="str">
        <f t="shared" si="20"/>
        <v>SPTotal10-14</v>
      </c>
      <c r="F470" s="271">
        <v>1.7000000000000001E-4</v>
      </c>
      <c r="G470" s="271">
        <v>8.4999999999999995E-4</v>
      </c>
      <c r="H470" s="272">
        <v>84</v>
      </c>
      <c r="I470" s="271">
        <v>0.99914999999999998</v>
      </c>
      <c r="J470" s="272">
        <v>98920</v>
      </c>
      <c r="K470" s="272">
        <v>494390</v>
      </c>
      <c r="L470" s="272">
        <v>6920695</v>
      </c>
      <c r="M470" s="273">
        <v>69.959999999999994</v>
      </c>
      <c r="N470" s="272">
        <v>5</v>
      </c>
      <c r="O470" s="274">
        <v>2.5</v>
      </c>
    </row>
    <row r="471" spans="2:15" x14ac:dyDescent="0.2">
      <c r="B471" s="310" t="s">
        <v>62</v>
      </c>
      <c r="C471" s="310" t="s">
        <v>3</v>
      </c>
      <c r="D471" s="311" t="s">
        <v>72</v>
      </c>
      <c r="E471" s="270" t="str">
        <f t="shared" si="20"/>
        <v>SPTotal15-19</v>
      </c>
      <c r="F471" s="271">
        <v>5.1000000000000004E-4</v>
      </c>
      <c r="G471" s="271">
        <v>2.5200000000000001E-3</v>
      </c>
      <c r="H471" s="272">
        <v>249</v>
      </c>
      <c r="I471" s="271">
        <v>0.99748000000000003</v>
      </c>
      <c r="J471" s="272">
        <v>98836</v>
      </c>
      <c r="K471" s="272">
        <v>493556</v>
      </c>
      <c r="L471" s="272">
        <v>6426305</v>
      </c>
      <c r="M471" s="273">
        <v>65.02</v>
      </c>
      <c r="N471" s="272">
        <v>5</v>
      </c>
      <c r="O471" s="274">
        <v>2.5</v>
      </c>
    </row>
    <row r="472" spans="2:15" x14ac:dyDescent="0.2">
      <c r="B472" s="310" t="s">
        <v>62</v>
      </c>
      <c r="C472" s="310" t="s">
        <v>3</v>
      </c>
      <c r="D472" s="311" t="s">
        <v>73</v>
      </c>
      <c r="E472" s="270" t="str">
        <f t="shared" si="20"/>
        <v>SPTotal20-24</v>
      </c>
      <c r="F472" s="271">
        <v>7.2000000000000005E-4</v>
      </c>
      <c r="G472" s="271">
        <v>3.5899999999999999E-3</v>
      </c>
      <c r="H472" s="272">
        <v>354</v>
      </c>
      <c r="I472" s="271">
        <v>0.99641000000000002</v>
      </c>
      <c r="J472" s="272">
        <v>98587</v>
      </c>
      <c r="K472" s="272">
        <v>492049</v>
      </c>
      <c r="L472" s="272">
        <v>5932749</v>
      </c>
      <c r="M472" s="273">
        <v>60.18</v>
      </c>
      <c r="N472" s="272">
        <v>5</v>
      </c>
      <c r="O472" s="274">
        <v>2.5</v>
      </c>
    </row>
    <row r="473" spans="2:15" x14ac:dyDescent="0.2">
      <c r="B473" s="310" t="s">
        <v>62</v>
      </c>
      <c r="C473" s="310" t="s">
        <v>3</v>
      </c>
      <c r="D473" s="311" t="s">
        <v>74</v>
      </c>
      <c r="E473" s="270" t="str">
        <f t="shared" si="20"/>
        <v>SPTotal25-29</v>
      </c>
      <c r="F473" s="271">
        <v>7.3999999999999999E-4</v>
      </c>
      <c r="G473" s="271">
        <v>3.6800000000000001E-3</v>
      </c>
      <c r="H473" s="272">
        <v>361</v>
      </c>
      <c r="I473" s="271">
        <v>0.99631999999999998</v>
      </c>
      <c r="J473" s="272">
        <v>98233</v>
      </c>
      <c r="K473" s="272">
        <v>490261</v>
      </c>
      <c r="L473" s="272">
        <v>5440700</v>
      </c>
      <c r="M473" s="273">
        <v>55.39</v>
      </c>
      <c r="N473" s="272">
        <v>5</v>
      </c>
      <c r="O473" s="274">
        <v>2.5</v>
      </c>
    </row>
    <row r="474" spans="2:15" x14ac:dyDescent="0.2">
      <c r="B474" s="310" t="s">
        <v>62</v>
      </c>
      <c r="C474" s="310" t="s">
        <v>3</v>
      </c>
      <c r="D474" s="311" t="s">
        <v>75</v>
      </c>
      <c r="E474" s="270" t="str">
        <f t="shared" si="20"/>
        <v>SPTotal30-34</v>
      </c>
      <c r="F474" s="271">
        <v>9.5E-4</v>
      </c>
      <c r="G474" s="271">
        <v>4.7400000000000003E-3</v>
      </c>
      <c r="H474" s="272">
        <v>464</v>
      </c>
      <c r="I474" s="271">
        <v>0.99526000000000003</v>
      </c>
      <c r="J474" s="272">
        <v>97872</v>
      </c>
      <c r="K474" s="272">
        <v>488198</v>
      </c>
      <c r="L474" s="272">
        <v>4950439</v>
      </c>
      <c r="M474" s="273">
        <v>50.58</v>
      </c>
      <c r="N474" s="272">
        <v>5</v>
      </c>
      <c r="O474" s="274">
        <v>2.5</v>
      </c>
    </row>
    <row r="475" spans="2:15" x14ac:dyDescent="0.2">
      <c r="B475" s="310" t="s">
        <v>62</v>
      </c>
      <c r="C475" s="310" t="s">
        <v>3</v>
      </c>
      <c r="D475" s="311" t="s">
        <v>76</v>
      </c>
      <c r="E475" s="270" t="str">
        <f t="shared" si="20"/>
        <v>SPTotal35-39</v>
      </c>
      <c r="F475" s="271">
        <v>1.32E-3</v>
      </c>
      <c r="G475" s="271">
        <v>6.5700000000000003E-3</v>
      </c>
      <c r="H475" s="272">
        <v>640</v>
      </c>
      <c r="I475" s="271">
        <v>0.99343000000000004</v>
      </c>
      <c r="J475" s="272">
        <v>97408</v>
      </c>
      <c r="K475" s="272">
        <v>485437</v>
      </c>
      <c r="L475" s="272">
        <v>4462241</v>
      </c>
      <c r="M475" s="273">
        <v>45.81</v>
      </c>
      <c r="N475" s="272">
        <v>5</v>
      </c>
      <c r="O475" s="274">
        <v>2.5</v>
      </c>
    </row>
    <row r="476" spans="2:15" x14ac:dyDescent="0.2">
      <c r="B476" s="310" t="s">
        <v>62</v>
      </c>
      <c r="C476" s="310" t="s">
        <v>3</v>
      </c>
      <c r="D476" s="311" t="s">
        <v>77</v>
      </c>
      <c r="E476" s="270" t="str">
        <f t="shared" si="20"/>
        <v>SPTotal40-44</v>
      </c>
      <c r="F476" s="271">
        <v>1.99E-3</v>
      </c>
      <c r="G476" s="271">
        <v>9.92E-3</v>
      </c>
      <c r="H476" s="272">
        <v>960</v>
      </c>
      <c r="I476" s="271">
        <v>0.99007999999999996</v>
      </c>
      <c r="J476" s="272">
        <v>96767</v>
      </c>
      <c r="K476" s="272">
        <v>481436</v>
      </c>
      <c r="L476" s="272">
        <v>3976804</v>
      </c>
      <c r="M476" s="273">
        <v>41.1</v>
      </c>
      <c r="N476" s="272">
        <v>5</v>
      </c>
      <c r="O476" s="274">
        <v>2.5</v>
      </c>
    </row>
    <row r="477" spans="2:15" x14ac:dyDescent="0.2">
      <c r="B477" s="310" t="s">
        <v>62</v>
      </c>
      <c r="C477" s="310" t="s">
        <v>3</v>
      </c>
      <c r="D477" s="311" t="s">
        <v>78</v>
      </c>
      <c r="E477" s="270" t="str">
        <f t="shared" si="20"/>
        <v>SPTotal45-49</v>
      </c>
      <c r="F477" s="271">
        <v>3.16E-3</v>
      </c>
      <c r="G477" s="271">
        <v>1.567E-2</v>
      </c>
      <c r="H477" s="272">
        <v>1502</v>
      </c>
      <c r="I477" s="271">
        <v>0.98433000000000004</v>
      </c>
      <c r="J477" s="272">
        <v>95807</v>
      </c>
      <c r="K477" s="272">
        <v>475281</v>
      </c>
      <c r="L477" s="272">
        <v>3495369</v>
      </c>
      <c r="M477" s="273">
        <v>36.479999999999997</v>
      </c>
      <c r="N477" s="272">
        <v>5</v>
      </c>
      <c r="O477" s="274">
        <v>2.5</v>
      </c>
    </row>
    <row r="478" spans="2:15" x14ac:dyDescent="0.2">
      <c r="B478" s="310" t="s">
        <v>62</v>
      </c>
      <c r="C478" s="310" t="s">
        <v>3</v>
      </c>
      <c r="D478" s="311" t="s">
        <v>79</v>
      </c>
      <c r="E478" s="270" t="str">
        <f t="shared" si="20"/>
        <v>SPTotal50-54</v>
      </c>
      <c r="F478" s="271">
        <v>4.7600000000000003E-3</v>
      </c>
      <c r="G478" s="271">
        <v>2.3519999999999999E-2</v>
      </c>
      <c r="H478" s="272">
        <v>2218</v>
      </c>
      <c r="I478" s="271">
        <v>0.97648000000000001</v>
      </c>
      <c r="J478" s="272">
        <v>94305</v>
      </c>
      <c r="K478" s="272">
        <v>465982</v>
      </c>
      <c r="L478" s="272">
        <v>3020088</v>
      </c>
      <c r="M478" s="273">
        <v>32.020000000000003</v>
      </c>
      <c r="N478" s="272">
        <v>5</v>
      </c>
      <c r="O478" s="274">
        <v>2.5</v>
      </c>
    </row>
    <row r="479" spans="2:15" x14ac:dyDescent="0.2">
      <c r="B479" s="310" t="s">
        <v>62</v>
      </c>
      <c r="C479" s="310" t="s">
        <v>3</v>
      </c>
      <c r="D479" s="311" t="s">
        <v>80</v>
      </c>
      <c r="E479" s="270" t="str">
        <f t="shared" si="20"/>
        <v>SPTotal55-59</v>
      </c>
      <c r="F479" s="271">
        <v>7.0400000000000003E-3</v>
      </c>
      <c r="G479" s="271">
        <v>3.4590000000000003E-2</v>
      </c>
      <c r="H479" s="272">
        <v>3185</v>
      </c>
      <c r="I479" s="271">
        <v>0.96540999999999999</v>
      </c>
      <c r="J479" s="272">
        <v>92087</v>
      </c>
      <c r="K479" s="272">
        <v>452474</v>
      </c>
      <c r="L479" s="272">
        <v>2554106</v>
      </c>
      <c r="M479" s="273">
        <v>27.74</v>
      </c>
      <c r="N479" s="272">
        <v>5</v>
      </c>
      <c r="O479" s="274">
        <v>2.5</v>
      </c>
    </row>
    <row r="480" spans="2:15" x14ac:dyDescent="0.2">
      <c r="B480" s="310" t="s">
        <v>62</v>
      </c>
      <c r="C480" s="310" t="s">
        <v>3</v>
      </c>
      <c r="D480" s="311" t="s">
        <v>81</v>
      </c>
      <c r="E480" s="270" t="str">
        <f t="shared" si="20"/>
        <v>SPTotal60-64</v>
      </c>
      <c r="F480" s="271">
        <v>1.0460000000000001E-2</v>
      </c>
      <c r="G480" s="271">
        <v>5.0959999999999998E-2</v>
      </c>
      <c r="H480" s="272">
        <v>4531</v>
      </c>
      <c r="I480" s="271">
        <v>0.94903999999999999</v>
      </c>
      <c r="J480" s="272">
        <v>88902</v>
      </c>
      <c r="K480" s="272">
        <v>433184</v>
      </c>
      <c r="L480" s="272">
        <v>2101632</v>
      </c>
      <c r="M480" s="273">
        <v>23.64</v>
      </c>
      <c r="N480" s="272">
        <v>5</v>
      </c>
      <c r="O480" s="274">
        <v>2.5</v>
      </c>
    </row>
    <row r="481" spans="2:15" x14ac:dyDescent="0.2">
      <c r="B481" s="310" t="s">
        <v>62</v>
      </c>
      <c r="C481" s="310" t="s">
        <v>3</v>
      </c>
      <c r="D481" s="311" t="s">
        <v>82</v>
      </c>
      <c r="E481" s="270" t="str">
        <f t="shared" si="20"/>
        <v>SPTotal65-69</v>
      </c>
      <c r="F481" s="271">
        <v>1.5879999999999998E-2</v>
      </c>
      <c r="G481" s="271">
        <v>7.6380000000000003E-2</v>
      </c>
      <c r="H481" s="272">
        <v>6444</v>
      </c>
      <c r="I481" s="271">
        <v>0.92362</v>
      </c>
      <c r="J481" s="272">
        <v>84372</v>
      </c>
      <c r="K481" s="272">
        <v>405747</v>
      </c>
      <c r="L481" s="272">
        <v>1668447</v>
      </c>
      <c r="M481" s="273">
        <v>19.78</v>
      </c>
      <c r="N481" s="272">
        <v>5</v>
      </c>
      <c r="O481" s="274">
        <v>2.5</v>
      </c>
    </row>
    <row r="482" spans="2:15" x14ac:dyDescent="0.2">
      <c r="B482" s="310" t="s">
        <v>62</v>
      </c>
      <c r="C482" s="310" t="s">
        <v>3</v>
      </c>
      <c r="D482" s="311" t="s">
        <v>19</v>
      </c>
      <c r="E482" s="270" t="str">
        <f t="shared" si="20"/>
        <v>SPTotal70-74</v>
      </c>
      <c r="F482" s="271">
        <v>2.4709999999999999E-2</v>
      </c>
      <c r="G482" s="271">
        <v>0.11637</v>
      </c>
      <c r="H482" s="272">
        <v>9069</v>
      </c>
      <c r="I482" s="271">
        <v>0.88363000000000003</v>
      </c>
      <c r="J482" s="272">
        <v>77927</v>
      </c>
      <c r="K482" s="272">
        <v>366965</v>
      </c>
      <c r="L482" s="272">
        <v>1262700</v>
      </c>
      <c r="M482" s="273">
        <v>16.2</v>
      </c>
      <c r="N482" s="272">
        <v>5</v>
      </c>
      <c r="O482" s="274">
        <v>2.5</v>
      </c>
    </row>
    <row r="483" spans="2:15" x14ac:dyDescent="0.2">
      <c r="B483" s="310" t="s">
        <v>62</v>
      </c>
      <c r="C483" s="310" t="s">
        <v>3</v>
      </c>
      <c r="D483" s="311" t="s">
        <v>20</v>
      </c>
      <c r="E483" s="270" t="str">
        <f t="shared" si="20"/>
        <v>SPTotal75-79</v>
      </c>
      <c r="F483" s="271">
        <v>3.9100000000000003E-2</v>
      </c>
      <c r="G483" s="271">
        <v>0.17809</v>
      </c>
      <c r="H483" s="272">
        <v>12263</v>
      </c>
      <c r="I483" s="271">
        <v>0.82191000000000003</v>
      </c>
      <c r="J483" s="272">
        <v>68859</v>
      </c>
      <c r="K483" s="272">
        <v>313637</v>
      </c>
      <c r="L483" s="272">
        <v>895735</v>
      </c>
      <c r="M483" s="273">
        <v>13.01</v>
      </c>
      <c r="N483" s="272">
        <v>5</v>
      </c>
      <c r="O483" s="274">
        <v>2.5</v>
      </c>
    </row>
    <row r="484" spans="2:15" x14ac:dyDescent="0.2">
      <c r="B484" s="310" t="s">
        <v>62</v>
      </c>
      <c r="C484" s="310" t="s">
        <v>3</v>
      </c>
      <c r="D484" s="311" t="s">
        <v>21</v>
      </c>
      <c r="E484" s="270" t="str">
        <f t="shared" si="20"/>
        <v>SPTotal80-84</v>
      </c>
      <c r="F484" s="271">
        <v>6.1199999999999997E-2</v>
      </c>
      <c r="G484" s="271">
        <v>0.26540999999999998</v>
      </c>
      <c r="H484" s="272">
        <v>15021</v>
      </c>
      <c r="I484" s="271">
        <v>0.73458999999999997</v>
      </c>
      <c r="J484" s="272">
        <v>56596</v>
      </c>
      <c r="K484" s="272">
        <v>245427</v>
      </c>
      <c r="L484" s="272">
        <v>582099</v>
      </c>
      <c r="M484" s="273">
        <v>10.29</v>
      </c>
      <c r="N484" s="272">
        <v>5</v>
      </c>
      <c r="O484" s="274">
        <v>2.5</v>
      </c>
    </row>
    <row r="485" spans="2:15" x14ac:dyDescent="0.2">
      <c r="B485" s="310" t="s">
        <v>62</v>
      </c>
      <c r="C485" s="310" t="s">
        <v>3</v>
      </c>
      <c r="D485" s="311" t="s">
        <v>22</v>
      </c>
      <c r="E485" s="270" t="str">
        <f t="shared" si="20"/>
        <v>SPTotal85-89</v>
      </c>
      <c r="F485" s="271">
        <v>9.7930000000000003E-2</v>
      </c>
      <c r="G485" s="271">
        <v>0.39334999999999998</v>
      </c>
      <c r="H485" s="272">
        <v>16353</v>
      </c>
      <c r="I485" s="271">
        <v>0.60665000000000002</v>
      </c>
      <c r="J485" s="272">
        <v>41575</v>
      </c>
      <c r="K485" s="272">
        <v>166991</v>
      </c>
      <c r="L485" s="272">
        <v>336672</v>
      </c>
      <c r="M485" s="273">
        <v>8.1</v>
      </c>
      <c r="N485" s="272">
        <v>5</v>
      </c>
      <c r="O485" s="274">
        <v>2.5</v>
      </c>
    </row>
    <row r="486" spans="2:15" x14ac:dyDescent="0.2">
      <c r="B486" s="310" t="s">
        <v>62</v>
      </c>
      <c r="C486" s="310" t="s">
        <v>3</v>
      </c>
      <c r="D486" s="311" t="s">
        <v>5</v>
      </c>
      <c r="E486" s="270" t="str">
        <f t="shared" si="20"/>
        <v>SPTotal90+</v>
      </c>
      <c r="F486" s="271">
        <v>0.14863999999999999</v>
      </c>
      <c r="G486" s="271">
        <v>1</v>
      </c>
      <c r="H486" s="272">
        <v>25221</v>
      </c>
      <c r="I486" s="271">
        <v>0</v>
      </c>
      <c r="J486" s="272">
        <v>25221</v>
      </c>
      <c r="K486" s="272">
        <v>169681</v>
      </c>
      <c r="L486" s="272">
        <v>169681</v>
      </c>
      <c r="M486" s="273">
        <v>6.73</v>
      </c>
      <c r="N486" s="273" t="s">
        <v>92</v>
      </c>
      <c r="O486" s="274">
        <v>6.73</v>
      </c>
    </row>
    <row r="487" spans="2:15" x14ac:dyDescent="0.2"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</row>
    <row r="488" spans="2:15" ht="16" customHeight="1" x14ac:dyDescent="0.2">
      <c r="B488" s="344" t="s">
        <v>1</v>
      </c>
      <c r="C488" s="344" t="s">
        <v>0</v>
      </c>
      <c r="D488" s="344" t="s">
        <v>2</v>
      </c>
      <c r="E488" s="344" t="s">
        <v>49</v>
      </c>
      <c r="F488" s="346" t="s">
        <v>83</v>
      </c>
      <c r="G488" s="346" t="s">
        <v>84</v>
      </c>
      <c r="H488" s="346" t="s">
        <v>85</v>
      </c>
      <c r="I488" s="346" t="s">
        <v>86</v>
      </c>
      <c r="J488" s="344" t="s">
        <v>87</v>
      </c>
      <c r="K488" s="346" t="s">
        <v>88</v>
      </c>
      <c r="L488" s="344" t="s">
        <v>89</v>
      </c>
      <c r="M488" s="344" t="s">
        <v>90</v>
      </c>
      <c r="N488" s="344" t="s">
        <v>6</v>
      </c>
      <c r="O488" s="346" t="s">
        <v>91</v>
      </c>
    </row>
    <row r="489" spans="2:15" ht="16" customHeight="1" x14ac:dyDescent="0.2">
      <c r="B489" s="345"/>
      <c r="C489" s="345"/>
      <c r="D489" s="345"/>
      <c r="E489" s="345"/>
      <c r="F489" s="347"/>
      <c r="G489" s="347"/>
      <c r="H489" s="347"/>
      <c r="I489" s="347"/>
      <c r="J489" s="345"/>
      <c r="K489" s="347"/>
      <c r="L489" s="345"/>
      <c r="M489" s="345"/>
      <c r="N489" s="345"/>
      <c r="O489" s="347"/>
    </row>
    <row r="490" spans="2:15" x14ac:dyDescent="0.2">
      <c r="B490" s="310" t="s">
        <v>63</v>
      </c>
      <c r="C490" s="310" t="s">
        <v>3</v>
      </c>
      <c r="D490" s="311">
        <v>0</v>
      </c>
      <c r="E490" s="270" t="str">
        <f>_xlfn.CONCAT(B490,C490,D490)</f>
        <v>PRTotal0</v>
      </c>
      <c r="F490" s="271">
        <v>7.9900000000000006E-3</v>
      </c>
      <c r="G490" s="271">
        <v>7.9299999999999995E-3</v>
      </c>
      <c r="H490" s="272">
        <v>793</v>
      </c>
      <c r="I490" s="271">
        <v>0.99207000000000001</v>
      </c>
      <c r="J490" s="272">
        <v>100000</v>
      </c>
      <c r="K490" s="272">
        <v>99265</v>
      </c>
      <c r="L490" s="272">
        <v>7820536</v>
      </c>
      <c r="M490" s="273">
        <v>78.209999999999994</v>
      </c>
      <c r="N490" s="272">
        <v>1</v>
      </c>
      <c r="O490" s="274">
        <v>7.0000000000000007E-2</v>
      </c>
    </row>
    <row r="491" spans="2:15" x14ac:dyDescent="0.2">
      <c r="B491" s="310" t="s">
        <v>63</v>
      </c>
      <c r="C491" s="310" t="s">
        <v>3</v>
      </c>
      <c r="D491" s="312" t="s">
        <v>18</v>
      </c>
      <c r="E491" s="270" t="str">
        <f t="shared" ref="E491:E509" si="21">_xlfn.CONCAT(B491,C491,D491)</f>
        <v>PRTotal1-4</v>
      </c>
      <c r="F491" s="271">
        <v>3.5E-4</v>
      </c>
      <c r="G491" s="271">
        <v>1.3799999999999999E-3</v>
      </c>
      <c r="H491" s="272">
        <v>137</v>
      </c>
      <c r="I491" s="271">
        <v>0.99861999999999995</v>
      </c>
      <c r="J491" s="272">
        <v>99207</v>
      </c>
      <c r="K491" s="272">
        <v>396486</v>
      </c>
      <c r="L491" s="272">
        <v>7721271</v>
      </c>
      <c r="M491" s="273">
        <v>77.83</v>
      </c>
      <c r="N491" s="272">
        <v>4</v>
      </c>
      <c r="O491" s="274">
        <v>1.51</v>
      </c>
    </row>
    <row r="492" spans="2:15" x14ac:dyDescent="0.2">
      <c r="B492" s="310" t="s">
        <v>63</v>
      </c>
      <c r="C492" s="310" t="s">
        <v>3</v>
      </c>
      <c r="D492" s="312" t="s">
        <v>70</v>
      </c>
      <c r="E492" s="270" t="str">
        <f t="shared" si="21"/>
        <v>PRTotal5-9</v>
      </c>
      <c r="F492" s="271">
        <v>1.6000000000000001E-4</v>
      </c>
      <c r="G492" s="271">
        <v>7.7999999999999999E-4</v>
      </c>
      <c r="H492" s="272">
        <v>77</v>
      </c>
      <c r="I492" s="271">
        <v>0.99922</v>
      </c>
      <c r="J492" s="272">
        <v>99070</v>
      </c>
      <c r="K492" s="272">
        <v>495155</v>
      </c>
      <c r="L492" s="272">
        <v>7324785</v>
      </c>
      <c r="M492" s="273">
        <v>73.94</v>
      </c>
      <c r="N492" s="272">
        <v>5</v>
      </c>
      <c r="O492" s="274">
        <v>2.5</v>
      </c>
    </row>
    <row r="493" spans="2:15" x14ac:dyDescent="0.2">
      <c r="B493" s="310" t="s">
        <v>63</v>
      </c>
      <c r="C493" s="310" t="s">
        <v>3</v>
      </c>
      <c r="D493" s="312" t="s">
        <v>71</v>
      </c>
      <c r="E493" s="270" t="str">
        <f t="shared" si="21"/>
        <v>PRTotal10-14</v>
      </c>
      <c r="F493" s="271">
        <v>2.1000000000000001E-4</v>
      </c>
      <c r="G493" s="271">
        <v>1.0300000000000001E-3</v>
      </c>
      <c r="H493" s="272">
        <v>102</v>
      </c>
      <c r="I493" s="271">
        <v>0.99897000000000002</v>
      </c>
      <c r="J493" s="272">
        <v>98992</v>
      </c>
      <c r="K493" s="272">
        <v>494707</v>
      </c>
      <c r="L493" s="272">
        <v>6829630</v>
      </c>
      <c r="M493" s="273">
        <v>68.989999999999995</v>
      </c>
      <c r="N493" s="272">
        <v>5</v>
      </c>
      <c r="O493" s="274">
        <v>2.5</v>
      </c>
    </row>
    <row r="494" spans="2:15" x14ac:dyDescent="0.2">
      <c r="B494" s="310" t="s">
        <v>63</v>
      </c>
      <c r="C494" s="310" t="s">
        <v>3</v>
      </c>
      <c r="D494" s="311" t="s">
        <v>72</v>
      </c>
      <c r="E494" s="270" t="str">
        <f t="shared" si="21"/>
        <v>PRTotal15-19</v>
      </c>
      <c r="F494" s="271">
        <v>8.8999999999999995E-4</v>
      </c>
      <c r="G494" s="271">
        <v>4.4600000000000004E-3</v>
      </c>
      <c r="H494" s="272">
        <v>441</v>
      </c>
      <c r="I494" s="271">
        <v>0.99553999999999998</v>
      </c>
      <c r="J494" s="272">
        <v>98891</v>
      </c>
      <c r="K494" s="272">
        <v>493349</v>
      </c>
      <c r="L494" s="272">
        <v>6334922</v>
      </c>
      <c r="M494" s="273">
        <v>64.06</v>
      </c>
      <c r="N494" s="272">
        <v>5</v>
      </c>
      <c r="O494" s="274">
        <v>2.5</v>
      </c>
    </row>
    <row r="495" spans="2:15" x14ac:dyDescent="0.2">
      <c r="B495" s="310" t="s">
        <v>63</v>
      </c>
      <c r="C495" s="310" t="s">
        <v>3</v>
      </c>
      <c r="D495" s="311" t="s">
        <v>73</v>
      </c>
      <c r="E495" s="270" t="str">
        <f t="shared" si="21"/>
        <v>PRTotal20-24</v>
      </c>
      <c r="F495" s="271">
        <v>1.2099999999999999E-3</v>
      </c>
      <c r="G495" s="271">
        <v>6.0099999999999997E-3</v>
      </c>
      <c r="H495" s="272">
        <v>592</v>
      </c>
      <c r="I495" s="271">
        <v>0.99399000000000004</v>
      </c>
      <c r="J495" s="272">
        <v>98449</v>
      </c>
      <c r="K495" s="272">
        <v>490765</v>
      </c>
      <c r="L495" s="272">
        <v>5841574</v>
      </c>
      <c r="M495" s="273">
        <v>59.34</v>
      </c>
      <c r="N495" s="272">
        <v>5</v>
      </c>
      <c r="O495" s="274">
        <v>2.5</v>
      </c>
    </row>
    <row r="496" spans="2:15" x14ac:dyDescent="0.2">
      <c r="B496" s="310" t="s">
        <v>63</v>
      </c>
      <c r="C496" s="310" t="s">
        <v>3</v>
      </c>
      <c r="D496" s="311" t="s">
        <v>74</v>
      </c>
      <c r="E496" s="270" t="str">
        <f t="shared" si="21"/>
        <v>PRTotal25-29</v>
      </c>
      <c r="F496" s="271">
        <v>1.1299999999999999E-3</v>
      </c>
      <c r="G496" s="271">
        <v>5.64E-3</v>
      </c>
      <c r="H496" s="272">
        <v>552</v>
      </c>
      <c r="I496" s="271">
        <v>0.99436000000000002</v>
      </c>
      <c r="J496" s="272">
        <v>97857</v>
      </c>
      <c r="K496" s="272">
        <v>487905</v>
      </c>
      <c r="L496" s="272">
        <v>5350809</v>
      </c>
      <c r="M496" s="273">
        <v>54.68</v>
      </c>
      <c r="N496" s="272">
        <v>5</v>
      </c>
      <c r="O496" s="274">
        <v>2.5</v>
      </c>
    </row>
    <row r="497" spans="2:15" x14ac:dyDescent="0.2">
      <c r="B497" s="310" t="s">
        <v>63</v>
      </c>
      <c r="C497" s="310" t="s">
        <v>3</v>
      </c>
      <c r="D497" s="311" t="s">
        <v>75</v>
      </c>
      <c r="E497" s="270" t="str">
        <f t="shared" si="21"/>
        <v>PRTotal30-34</v>
      </c>
      <c r="F497" s="271">
        <v>1.25E-3</v>
      </c>
      <c r="G497" s="271">
        <v>6.2100000000000002E-3</v>
      </c>
      <c r="H497" s="272">
        <v>605</v>
      </c>
      <c r="I497" s="271">
        <v>0.99378999999999995</v>
      </c>
      <c r="J497" s="272">
        <v>97305</v>
      </c>
      <c r="K497" s="272">
        <v>485014</v>
      </c>
      <c r="L497" s="272">
        <v>4862904</v>
      </c>
      <c r="M497" s="273">
        <v>49.98</v>
      </c>
      <c r="N497" s="272">
        <v>5</v>
      </c>
      <c r="O497" s="274">
        <v>2.5</v>
      </c>
    </row>
    <row r="498" spans="2:15" x14ac:dyDescent="0.2">
      <c r="B498" s="310" t="s">
        <v>63</v>
      </c>
      <c r="C498" s="310" t="s">
        <v>3</v>
      </c>
      <c r="D498" s="311" t="s">
        <v>76</v>
      </c>
      <c r="E498" s="270" t="str">
        <f t="shared" si="21"/>
        <v>PRTotal35-39</v>
      </c>
      <c r="F498" s="271">
        <v>1.58E-3</v>
      </c>
      <c r="G498" s="271">
        <v>7.8899999999999994E-3</v>
      </c>
      <c r="H498" s="272">
        <v>763</v>
      </c>
      <c r="I498" s="271">
        <v>0.99211000000000005</v>
      </c>
      <c r="J498" s="272">
        <v>96700</v>
      </c>
      <c r="K498" s="272">
        <v>481595</v>
      </c>
      <c r="L498" s="272">
        <v>4377890</v>
      </c>
      <c r="M498" s="273">
        <v>45.27</v>
      </c>
      <c r="N498" s="272">
        <v>5</v>
      </c>
      <c r="O498" s="274">
        <v>2.5</v>
      </c>
    </row>
    <row r="499" spans="2:15" x14ac:dyDescent="0.2">
      <c r="B499" s="310" t="s">
        <v>63</v>
      </c>
      <c r="C499" s="310" t="s">
        <v>3</v>
      </c>
      <c r="D499" s="311" t="s">
        <v>77</v>
      </c>
      <c r="E499" s="270" t="str">
        <f t="shared" si="21"/>
        <v>PRTotal40-44</v>
      </c>
      <c r="F499" s="271">
        <v>2.16E-3</v>
      </c>
      <c r="G499" s="271">
        <v>1.0749999999999999E-2</v>
      </c>
      <c r="H499" s="272">
        <v>1031</v>
      </c>
      <c r="I499" s="271">
        <v>0.98924999999999996</v>
      </c>
      <c r="J499" s="272">
        <v>95937</v>
      </c>
      <c r="K499" s="272">
        <v>477110</v>
      </c>
      <c r="L499" s="272">
        <v>3896295</v>
      </c>
      <c r="M499" s="273">
        <v>40.61</v>
      </c>
      <c r="N499" s="272">
        <v>5</v>
      </c>
      <c r="O499" s="274">
        <v>2.5</v>
      </c>
    </row>
    <row r="500" spans="2:15" x14ac:dyDescent="0.2">
      <c r="B500" s="310" t="s">
        <v>63</v>
      </c>
      <c r="C500" s="310" t="s">
        <v>3</v>
      </c>
      <c r="D500" s="311" t="s">
        <v>78</v>
      </c>
      <c r="E500" s="270" t="str">
        <f t="shared" si="21"/>
        <v>PRTotal45-49</v>
      </c>
      <c r="F500" s="271">
        <v>3.2100000000000002E-3</v>
      </c>
      <c r="G500" s="271">
        <v>1.593E-2</v>
      </c>
      <c r="H500" s="272">
        <v>1512</v>
      </c>
      <c r="I500" s="271">
        <v>0.98407</v>
      </c>
      <c r="J500" s="272">
        <v>94906</v>
      </c>
      <c r="K500" s="272">
        <v>470752</v>
      </c>
      <c r="L500" s="272">
        <v>3419186</v>
      </c>
      <c r="M500" s="273">
        <v>36.03</v>
      </c>
      <c r="N500" s="272">
        <v>5</v>
      </c>
      <c r="O500" s="274">
        <v>2.5</v>
      </c>
    </row>
    <row r="501" spans="2:15" x14ac:dyDescent="0.2">
      <c r="B501" s="310" t="s">
        <v>63</v>
      </c>
      <c r="C501" s="310" t="s">
        <v>3</v>
      </c>
      <c r="D501" s="311" t="s">
        <v>79</v>
      </c>
      <c r="E501" s="270" t="str">
        <f t="shared" si="21"/>
        <v>PRTotal50-54</v>
      </c>
      <c r="F501" s="271">
        <v>4.8399999999999997E-3</v>
      </c>
      <c r="G501" s="271">
        <v>2.393E-2</v>
      </c>
      <c r="H501" s="272">
        <v>2235</v>
      </c>
      <c r="I501" s="271">
        <v>0.97606999999999999</v>
      </c>
      <c r="J501" s="272">
        <v>93394</v>
      </c>
      <c r="K501" s="272">
        <v>461384</v>
      </c>
      <c r="L501" s="272">
        <v>2948434</v>
      </c>
      <c r="M501" s="273">
        <v>31.57</v>
      </c>
      <c r="N501" s="272">
        <v>5</v>
      </c>
      <c r="O501" s="274">
        <v>2.5</v>
      </c>
    </row>
    <row r="502" spans="2:15" x14ac:dyDescent="0.2">
      <c r="B502" s="310" t="s">
        <v>63</v>
      </c>
      <c r="C502" s="310" t="s">
        <v>3</v>
      </c>
      <c r="D502" s="311" t="s">
        <v>80</v>
      </c>
      <c r="E502" s="270" t="str">
        <f t="shared" si="21"/>
        <v>PRTotal55-59</v>
      </c>
      <c r="F502" s="271">
        <v>7.0499999999999998E-3</v>
      </c>
      <c r="G502" s="271">
        <v>3.4639999999999997E-2</v>
      </c>
      <c r="H502" s="272">
        <v>3157</v>
      </c>
      <c r="I502" s="271">
        <v>0.96536</v>
      </c>
      <c r="J502" s="272">
        <v>91159</v>
      </c>
      <c r="K502" s="272">
        <v>447903</v>
      </c>
      <c r="L502" s="272">
        <v>2487050</v>
      </c>
      <c r="M502" s="273">
        <v>27.28</v>
      </c>
      <c r="N502" s="272">
        <v>5</v>
      </c>
      <c r="O502" s="274">
        <v>2.5</v>
      </c>
    </row>
    <row r="503" spans="2:15" x14ac:dyDescent="0.2">
      <c r="B503" s="310" t="s">
        <v>63</v>
      </c>
      <c r="C503" s="310" t="s">
        <v>3</v>
      </c>
      <c r="D503" s="311" t="s">
        <v>81</v>
      </c>
      <c r="E503" s="270" t="str">
        <f t="shared" si="21"/>
        <v>PRTotal60-64</v>
      </c>
      <c r="F503" s="271">
        <v>1.0489999999999999E-2</v>
      </c>
      <c r="G503" s="271">
        <v>5.1090000000000003E-2</v>
      </c>
      <c r="H503" s="272">
        <v>4496</v>
      </c>
      <c r="I503" s="271">
        <v>0.94891000000000003</v>
      </c>
      <c r="J503" s="272">
        <v>88002</v>
      </c>
      <c r="K503" s="272">
        <v>428769</v>
      </c>
      <c r="L503" s="272">
        <v>2039147</v>
      </c>
      <c r="M503" s="273">
        <v>23.17</v>
      </c>
      <c r="N503" s="272">
        <v>5</v>
      </c>
      <c r="O503" s="274">
        <v>2.5</v>
      </c>
    </row>
    <row r="504" spans="2:15" x14ac:dyDescent="0.2">
      <c r="B504" s="310" t="s">
        <v>63</v>
      </c>
      <c r="C504" s="310" t="s">
        <v>3</v>
      </c>
      <c r="D504" s="311" t="s">
        <v>82</v>
      </c>
      <c r="E504" s="270" t="str">
        <f t="shared" si="21"/>
        <v>PRTotal65-69</v>
      </c>
      <c r="F504" s="271">
        <v>1.6590000000000001E-2</v>
      </c>
      <c r="G504" s="271">
        <v>7.9630000000000006E-2</v>
      </c>
      <c r="H504" s="272">
        <v>6650</v>
      </c>
      <c r="I504" s="271">
        <v>0.92037000000000002</v>
      </c>
      <c r="J504" s="272">
        <v>83506</v>
      </c>
      <c r="K504" s="272">
        <v>400904</v>
      </c>
      <c r="L504" s="272">
        <v>1610378</v>
      </c>
      <c r="M504" s="273">
        <v>19.28</v>
      </c>
      <c r="N504" s="272">
        <v>5</v>
      </c>
      <c r="O504" s="274">
        <v>2.5</v>
      </c>
    </row>
    <row r="505" spans="2:15" x14ac:dyDescent="0.2">
      <c r="B505" s="310" t="s">
        <v>63</v>
      </c>
      <c r="C505" s="310" t="s">
        <v>3</v>
      </c>
      <c r="D505" s="311" t="s">
        <v>19</v>
      </c>
      <c r="E505" s="270" t="str">
        <f t="shared" si="21"/>
        <v>PRTotal70-74</v>
      </c>
      <c r="F505" s="271">
        <v>2.5669999999999998E-2</v>
      </c>
      <c r="G505" s="271">
        <v>0.1206</v>
      </c>
      <c r="H505" s="272">
        <v>9269</v>
      </c>
      <c r="I505" s="271">
        <v>0.87939999999999996</v>
      </c>
      <c r="J505" s="272">
        <v>76856</v>
      </c>
      <c r="K505" s="272">
        <v>361108</v>
      </c>
      <c r="L505" s="272">
        <v>1209475</v>
      </c>
      <c r="M505" s="273">
        <v>15.74</v>
      </c>
      <c r="N505" s="272">
        <v>5</v>
      </c>
      <c r="O505" s="274">
        <v>2.5</v>
      </c>
    </row>
    <row r="506" spans="2:15" x14ac:dyDescent="0.2">
      <c r="B506" s="310" t="s">
        <v>63</v>
      </c>
      <c r="C506" s="310" t="s">
        <v>3</v>
      </c>
      <c r="D506" s="311" t="s">
        <v>20</v>
      </c>
      <c r="E506" s="270" t="str">
        <f t="shared" si="21"/>
        <v>PRTotal75-79</v>
      </c>
      <c r="F506" s="271">
        <v>4.1209999999999997E-2</v>
      </c>
      <c r="G506" s="271">
        <v>0.18678</v>
      </c>
      <c r="H506" s="272">
        <v>12624</v>
      </c>
      <c r="I506" s="271">
        <v>0.81322000000000005</v>
      </c>
      <c r="J506" s="272">
        <v>67587</v>
      </c>
      <c r="K506" s="272">
        <v>306375</v>
      </c>
      <c r="L506" s="272">
        <v>848367</v>
      </c>
      <c r="M506" s="273">
        <v>12.55</v>
      </c>
      <c r="N506" s="272">
        <v>5</v>
      </c>
      <c r="O506" s="274">
        <v>2.5</v>
      </c>
    </row>
    <row r="507" spans="2:15" x14ac:dyDescent="0.2">
      <c r="B507" s="310" t="s">
        <v>63</v>
      </c>
      <c r="C507" s="310" t="s">
        <v>3</v>
      </c>
      <c r="D507" s="311" t="s">
        <v>21</v>
      </c>
      <c r="E507" s="270" t="str">
        <f t="shared" si="21"/>
        <v>PRTotal80-84</v>
      </c>
      <c r="F507" s="271">
        <v>6.3439999999999996E-2</v>
      </c>
      <c r="G507" s="271">
        <v>0.27377000000000001</v>
      </c>
      <c r="H507" s="272">
        <v>15047</v>
      </c>
      <c r="I507" s="271">
        <v>0.72623000000000004</v>
      </c>
      <c r="J507" s="272">
        <v>54963</v>
      </c>
      <c r="K507" s="272">
        <v>237197</v>
      </c>
      <c r="L507" s="272">
        <v>541992</v>
      </c>
      <c r="M507" s="273">
        <v>9.86</v>
      </c>
      <c r="N507" s="272">
        <v>5</v>
      </c>
      <c r="O507" s="274">
        <v>2.5</v>
      </c>
    </row>
    <row r="508" spans="2:15" x14ac:dyDescent="0.2">
      <c r="B508" s="310" t="s">
        <v>63</v>
      </c>
      <c r="C508" s="310" t="s">
        <v>3</v>
      </c>
      <c r="D508" s="311" t="s">
        <v>22</v>
      </c>
      <c r="E508" s="270" t="str">
        <f t="shared" si="21"/>
        <v>PRTotal85-89</v>
      </c>
      <c r="F508" s="271">
        <v>9.8519999999999996E-2</v>
      </c>
      <c r="G508" s="271">
        <v>0.39526</v>
      </c>
      <c r="H508" s="272">
        <v>15777</v>
      </c>
      <c r="I508" s="271">
        <v>0.60474000000000006</v>
      </c>
      <c r="J508" s="272">
        <v>39916</v>
      </c>
      <c r="K508" s="272">
        <v>160136</v>
      </c>
      <c r="L508" s="272">
        <v>304795</v>
      </c>
      <c r="M508" s="273">
        <v>7.64</v>
      </c>
      <c r="N508" s="272">
        <v>5</v>
      </c>
      <c r="O508" s="274">
        <v>2.5</v>
      </c>
    </row>
    <row r="509" spans="2:15" x14ac:dyDescent="0.2">
      <c r="B509" s="310" t="s">
        <v>63</v>
      </c>
      <c r="C509" s="310" t="s">
        <v>3</v>
      </c>
      <c r="D509" s="311" t="s">
        <v>5</v>
      </c>
      <c r="E509" s="270" t="str">
        <f t="shared" si="21"/>
        <v>PRTotal90+</v>
      </c>
      <c r="F509" s="271">
        <v>0.16686999999999999</v>
      </c>
      <c r="G509" s="271">
        <v>1</v>
      </c>
      <c r="H509" s="272">
        <v>24139</v>
      </c>
      <c r="I509" s="271">
        <v>0</v>
      </c>
      <c r="J509" s="272">
        <v>24139</v>
      </c>
      <c r="K509" s="272">
        <v>144659</v>
      </c>
      <c r="L509" s="272">
        <v>144659</v>
      </c>
      <c r="M509" s="273">
        <v>5.99</v>
      </c>
      <c r="N509" s="273" t="s">
        <v>92</v>
      </c>
      <c r="O509" s="274">
        <v>5.99</v>
      </c>
    </row>
    <row r="510" spans="2:15" x14ac:dyDescent="0.2"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</row>
    <row r="511" spans="2:15" ht="16" customHeight="1" x14ac:dyDescent="0.2">
      <c r="B511" s="344" t="s">
        <v>1</v>
      </c>
      <c r="C511" s="344" t="s">
        <v>0</v>
      </c>
      <c r="D511" s="344" t="s">
        <v>2</v>
      </c>
      <c r="E511" s="344" t="s">
        <v>49</v>
      </c>
      <c r="F511" s="346" t="s">
        <v>83</v>
      </c>
      <c r="G511" s="346" t="s">
        <v>84</v>
      </c>
      <c r="H511" s="346" t="s">
        <v>85</v>
      </c>
      <c r="I511" s="346" t="s">
        <v>86</v>
      </c>
      <c r="J511" s="344" t="s">
        <v>87</v>
      </c>
      <c r="K511" s="346" t="s">
        <v>88</v>
      </c>
      <c r="L511" s="344" t="s">
        <v>89</v>
      </c>
      <c r="M511" s="344" t="s">
        <v>90</v>
      </c>
      <c r="N511" s="344" t="s">
        <v>6</v>
      </c>
      <c r="O511" s="346" t="s">
        <v>91</v>
      </c>
    </row>
    <row r="512" spans="2:15" ht="16" customHeight="1" x14ac:dyDescent="0.2">
      <c r="B512" s="345"/>
      <c r="C512" s="345"/>
      <c r="D512" s="345"/>
      <c r="E512" s="345"/>
      <c r="F512" s="347"/>
      <c r="G512" s="347"/>
      <c r="H512" s="347"/>
      <c r="I512" s="347"/>
      <c r="J512" s="345"/>
      <c r="K512" s="347"/>
      <c r="L512" s="345"/>
      <c r="M512" s="345"/>
      <c r="N512" s="345"/>
      <c r="O512" s="347"/>
    </row>
    <row r="513" spans="2:15" x14ac:dyDescent="0.2">
      <c r="B513" s="310" t="s">
        <v>64</v>
      </c>
      <c r="C513" s="310" t="s">
        <v>3</v>
      </c>
      <c r="D513" s="311">
        <v>0</v>
      </c>
      <c r="E513" s="270" t="str">
        <f>_xlfn.CONCAT(B513,C513,D513)</f>
        <v>SCTotal0</v>
      </c>
      <c r="F513" s="271">
        <v>8.1700000000000002E-3</v>
      </c>
      <c r="G513" s="271">
        <v>8.1099999999999992E-3</v>
      </c>
      <c r="H513" s="272">
        <v>811</v>
      </c>
      <c r="I513" s="271">
        <v>0.99189000000000005</v>
      </c>
      <c r="J513" s="272">
        <v>100000</v>
      </c>
      <c r="K513" s="272">
        <v>99249</v>
      </c>
      <c r="L513" s="272">
        <v>8021008</v>
      </c>
      <c r="M513" s="273">
        <v>80.209999999999994</v>
      </c>
      <c r="N513" s="272">
        <v>1</v>
      </c>
      <c r="O513" s="274">
        <v>7.0000000000000007E-2</v>
      </c>
    </row>
    <row r="514" spans="2:15" x14ac:dyDescent="0.2">
      <c r="B514" s="310" t="s">
        <v>64</v>
      </c>
      <c r="C514" s="310" t="s">
        <v>3</v>
      </c>
      <c r="D514" s="312" t="s">
        <v>18</v>
      </c>
      <c r="E514" s="270" t="str">
        <f t="shared" ref="E514:E532" si="22">_xlfn.CONCAT(B514,C514,D514)</f>
        <v>SCTotal1-4</v>
      </c>
      <c r="F514" s="271">
        <v>3.2000000000000003E-4</v>
      </c>
      <c r="G514" s="271">
        <v>1.2600000000000001E-3</v>
      </c>
      <c r="H514" s="272">
        <v>125</v>
      </c>
      <c r="I514" s="271">
        <v>0.99873999999999996</v>
      </c>
      <c r="J514" s="272">
        <v>99189</v>
      </c>
      <c r="K514" s="272">
        <v>396443</v>
      </c>
      <c r="L514" s="272">
        <v>7921759</v>
      </c>
      <c r="M514" s="273">
        <v>79.87</v>
      </c>
      <c r="N514" s="272">
        <v>4</v>
      </c>
      <c r="O514" s="274">
        <v>1.51</v>
      </c>
    </row>
    <row r="515" spans="2:15" x14ac:dyDescent="0.2">
      <c r="B515" s="310" t="s">
        <v>64</v>
      </c>
      <c r="C515" s="310" t="s">
        <v>3</v>
      </c>
      <c r="D515" s="312" t="s">
        <v>70</v>
      </c>
      <c r="E515" s="270" t="str">
        <f t="shared" si="22"/>
        <v>SCTotal5-9</v>
      </c>
      <c r="F515" s="271">
        <v>1.1E-4</v>
      </c>
      <c r="G515" s="271">
        <v>5.5000000000000003E-4</v>
      </c>
      <c r="H515" s="272">
        <v>55</v>
      </c>
      <c r="I515" s="271">
        <v>0.99944999999999995</v>
      </c>
      <c r="J515" s="272">
        <v>99063</v>
      </c>
      <c r="K515" s="272">
        <v>495180</v>
      </c>
      <c r="L515" s="272">
        <v>7525316</v>
      </c>
      <c r="M515" s="273">
        <v>75.959999999999994</v>
      </c>
      <c r="N515" s="272">
        <v>5</v>
      </c>
      <c r="O515" s="274">
        <v>2.5</v>
      </c>
    </row>
    <row r="516" spans="2:15" x14ac:dyDescent="0.2">
      <c r="B516" s="310" t="s">
        <v>64</v>
      </c>
      <c r="C516" s="310" t="s">
        <v>3</v>
      </c>
      <c r="D516" s="312" t="s">
        <v>71</v>
      </c>
      <c r="E516" s="270" t="str">
        <f t="shared" si="22"/>
        <v>SCTotal10-14</v>
      </c>
      <c r="F516" s="271">
        <v>1.4999999999999999E-4</v>
      </c>
      <c r="G516" s="271">
        <v>7.5000000000000002E-4</v>
      </c>
      <c r="H516" s="272">
        <v>75</v>
      </c>
      <c r="I516" s="271">
        <v>0.99924999999999997</v>
      </c>
      <c r="J516" s="272">
        <v>99009</v>
      </c>
      <c r="K516" s="272">
        <v>494856</v>
      </c>
      <c r="L516" s="272">
        <v>7030136</v>
      </c>
      <c r="M516" s="273">
        <v>71.010000000000005</v>
      </c>
      <c r="N516" s="272">
        <v>5</v>
      </c>
      <c r="O516" s="274">
        <v>2.5</v>
      </c>
    </row>
    <row r="517" spans="2:15" x14ac:dyDescent="0.2">
      <c r="B517" s="310" t="s">
        <v>64</v>
      </c>
      <c r="C517" s="310" t="s">
        <v>3</v>
      </c>
      <c r="D517" s="311" t="s">
        <v>72</v>
      </c>
      <c r="E517" s="270" t="str">
        <f t="shared" si="22"/>
        <v>SCTotal15-19</v>
      </c>
      <c r="F517" s="271">
        <v>5.1000000000000004E-4</v>
      </c>
      <c r="G517" s="271">
        <v>2.5500000000000002E-3</v>
      </c>
      <c r="H517" s="272">
        <v>253</v>
      </c>
      <c r="I517" s="271">
        <v>0.99744999999999995</v>
      </c>
      <c r="J517" s="272">
        <v>98934</v>
      </c>
      <c r="K517" s="272">
        <v>494038</v>
      </c>
      <c r="L517" s="272">
        <v>6535279</v>
      </c>
      <c r="M517" s="273">
        <v>66.06</v>
      </c>
      <c r="N517" s="272">
        <v>5</v>
      </c>
      <c r="O517" s="274">
        <v>2.5</v>
      </c>
    </row>
    <row r="518" spans="2:15" x14ac:dyDescent="0.2">
      <c r="B518" s="310" t="s">
        <v>64</v>
      </c>
      <c r="C518" s="310" t="s">
        <v>3</v>
      </c>
      <c r="D518" s="311" t="s">
        <v>73</v>
      </c>
      <c r="E518" s="270" t="str">
        <f t="shared" si="22"/>
        <v>SCTotal20-24</v>
      </c>
      <c r="F518" s="271">
        <v>7.5000000000000002E-4</v>
      </c>
      <c r="G518" s="271">
        <v>3.7599999999999999E-3</v>
      </c>
      <c r="H518" s="272">
        <v>371</v>
      </c>
      <c r="I518" s="271">
        <v>0.99624000000000001</v>
      </c>
      <c r="J518" s="272">
        <v>98681</v>
      </c>
      <c r="K518" s="272">
        <v>492480</v>
      </c>
      <c r="L518" s="272">
        <v>6041241</v>
      </c>
      <c r="M518" s="273">
        <v>61.22</v>
      </c>
      <c r="N518" s="272">
        <v>5</v>
      </c>
      <c r="O518" s="274">
        <v>2.5</v>
      </c>
    </row>
    <row r="519" spans="2:15" x14ac:dyDescent="0.2">
      <c r="B519" s="310" t="s">
        <v>64</v>
      </c>
      <c r="C519" s="310" t="s">
        <v>3</v>
      </c>
      <c r="D519" s="311" t="s">
        <v>74</v>
      </c>
      <c r="E519" s="270" t="str">
        <f t="shared" si="22"/>
        <v>SCTotal25-29</v>
      </c>
      <c r="F519" s="271">
        <v>6.8999999999999997E-4</v>
      </c>
      <c r="G519" s="271">
        <v>3.47E-3</v>
      </c>
      <c r="H519" s="272">
        <v>341</v>
      </c>
      <c r="I519" s="271">
        <v>0.99653000000000003</v>
      </c>
      <c r="J519" s="272">
        <v>98311</v>
      </c>
      <c r="K519" s="272">
        <v>490701</v>
      </c>
      <c r="L519" s="272">
        <v>5548761</v>
      </c>
      <c r="M519" s="273">
        <v>56.44</v>
      </c>
      <c r="N519" s="272">
        <v>5</v>
      </c>
      <c r="O519" s="274">
        <v>2.5</v>
      </c>
    </row>
    <row r="520" spans="2:15" x14ac:dyDescent="0.2">
      <c r="B520" s="310" t="s">
        <v>64</v>
      </c>
      <c r="C520" s="310" t="s">
        <v>3</v>
      </c>
      <c r="D520" s="311" t="s">
        <v>75</v>
      </c>
      <c r="E520" s="270" t="str">
        <f t="shared" si="22"/>
        <v>SCTotal30-34</v>
      </c>
      <c r="F520" s="271">
        <v>8.8999999999999995E-4</v>
      </c>
      <c r="G520" s="271">
        <v>4.4200000000000003E-3</v>
      </c>
      <c r="H520" s="272">
        <v>433</v>
      </c>
      <c r="I520" s="271">
        <v>0.99558000000000002</v>
      </c>
      <c r="J520" s="272">
        <v>97970</v>
      </c>
      <c r="K520" s="272">
        <v>488766</v>
      </c>
      <c r="L520" s="272">
        <v>5058060</v>
      </c>
      <c r="M520" s="273">
        <v>51.63</v>
      </c>
      <c r="N520" s="272">
        <v>5</v>
      </c>
      <c r="O520" s="274">
        <v>2.5</v>
      </c>
    </row>
    <row r="521" spans="2:15" x14ac:dyDescent="0.2">
      <c r="B521" s="310" t="s">
        <v>64</v>
      </c>
      <c r="C521" s="310" t="s">
        <v>3</v>
      </c>
      <c r="D521" s="311" t="s">
        <v>76</v>
      </c>
      <c r="E521" s="270" t="str">
        <f t="shared" si="22"/>
        <v>SCTotal35-39</v>
      </c>
      <c r="F521" s="271">
        <v>1.24E-3</v>
      </c>
      <c r="G521" s="271">
        <v>6.1700000000000001E-3</v>
      </c>
      <c r="H521" s="272">
        <v>601</v>
      </c>
      <c r="I521" s="271">
        <v>0.99382999999999999</v>
      </c>
      <c r="J521" s="272">
        <v>97537</v>
      </c>
      <c r="K521" s="272">
        <v>486180</v>
      </c>
      <c r="L521" s="272">
        <v>4569294</v>
      </c>
      <c r="M521" s="273">
        <v>46.85</v>
      </c>
      <c r="N521" s="272">
        <v>5</v>
      </c>
      <c r="O521" s="274">
        <v>2.5</v>
      </c>
    </row>
    <row r="522" spans="2:15" x14ac:dyDescent="0.2">
      <c r="B522" s="310" t="s">
        <v>64</v>
      </c>
      <c r="C522" s="310" t="s">
        <v>3</v>
      </c>
      <c r="D522" s="311" t="s">
        <v>77</v>
      </c>
      <c r="E522" s="270" t="str">
        <f t="shared" si="22"/>
        <v>SCTotal40-44</v>
      </c>
      <c r="F522" s="271">
        <v>1.7799999999999999E-3</v>
      </c>
      <c r="G522" s="271">
        <v>8.8500000000000002E-3</v>
      </c>
      <c r="H522" s="272">
        <v>858</v>
      </c>
      <c r="I522" s="271">
        <v>0.99114999999999998</v>
      </c>
      <c r="J522" s="272">
        <v>96935</v>
      </c>
      <c r="K522" s="272">
        <v>482530</v>
      </c>
      <c r="L522" s="272">
        <v>4083114</v>
      </c>
      <c r="M522" s="273">
        <v>42.12</v>
      </c>
      <c r="N522" s="272">
        <v>5</v>
      </c>
      <c r="O522" s="274">
        <v>2.5</v>
      </c>
    </row>
    <row r="523" spans="2:15" x14ac:dyDescent="0.2">
      <c r="B523" s="310" t="s">
        <v>64</v>
      </c>
      <c r="C523" s="310" t="s">
        <v>3</v>
      </c>
      <c r="D523" s="311" t="s">
        <v>78</v>
      </c>
      <c r="E523" s="270" t="str">
        <f t="shared" si="22"/>
        <v>SCTotal45-49</v>
      </c>
      <c r="F523" s="271">
        <v>2.6800000000000001E-3</v>
      </c>
      <c r="G523" s="271">
        <v>1.3310000000000001E-2</v>
      </c>
      <c r="H523" s="272">
        <v>1279</v>
      </c>
      <c r="I523" s="271">
        <v>0.98668999999999996</v>
      </c>
      <c r="J523" s="272">
        <v>96077</v>
      </c>
      <c r="K523" s="272">
        <v>477188</v>
      </c>
      <c r="L523" s="272">
        <v>3600583</v>
      </c>
      <c r="M523" s="273">
        <v>37.479999999999997</v>
      </c>
      <c r="N523" s="272">
        <v>5</v>
      </c>
      <c r="O523" s="274">
        <v>2.5</v>
      </c>
    </row>
    <row r="524" spans="2:15" x14ac:dyDescent="0.2">
      <c r="B524" s="310" t="s">
        <v>64</v>
      </c>
      <c r="C524" s="310" t="s">
        <v>3</v>
      </c>
      <c r="D524" s="311" t="s">
        <v>79</v>
      </c>
      <c r="E524" s="270" t="str">
        <f t="shared" si="22"/>
        <v>SCTotal50-54</v>
      </c>
      <c r="F524" s="271">
        <v>4.1000000000000003E-3</v>
      </c>
      <c r="G524" s="271">
        <v>2.0299999999999999E-2</v>
      </c>
      <c r="H524" s="272">
        <v>1925</v>
      </c>
      <c r="I524" s="271">
        <v>0.97970000000000002</v>
      </c>
      <c r="J524" s="272">
        <v>94798</v>
      </c>
      <c r="K524" s="272">
        <v>469180</v>
      </c>
      <c r="L524" s="272">
        <v>3123395</v>
      </c>
      <c r="M524" s="273">
        <v>32.950000000000003</v>
      </c>
      <c r="N524" s="272">
        <v>5</v>
      </c>
      <c r="O524" s="274">
        <v>2.5</v>
      </c>
    </row>
    <row r="525" spans="2:15" x14ac:dyDescent="0.2">
      <c r="B525" s="310" t="s">
        <v>64</v>
      </c>
      <c r="C525" s="310" t="s">
        <v>3</v>
      </c>
      <c r="D525" s="311" t="s">
        <v>80</v>
      </c>
      <c r="E525" s="270" t="str">
        <f t="shared" si="22"/>
        <v>SCTotal55-59</v>
      </c>
      <c r="F525" s="271">
        <v>6.1500000000000001E-3</v>
      </c>
      <c r="G525" s="271">
        <v>3.0300000000000001E-2</v>
      </c>
      <c r="H525" s="272">
        <v>2814</v>
      </c>
      <c r="I525" s="271">
        <v>0.96970000000000001</v>
      </c>
      <c r="J525" s="272">
        <v>92874</v>
      </c>
      <c r="K525" s="272">
        <v>457333</v>
      </c>
      <c r="L525" s="272">
        <v>2654216</v>
      </c>
      <c r="M525" s="273">
        <v>28.58</v>
      </c>
      <c r="N525" s="272">
        <v>5</v>
      </c>
      <c r="O525" s="274">
        <v>2.5</v>
      </c>
    </row>
    <row r="526" spans="2:15" x14ac:dyDescent="0.2">
      <c r="B526" s="310" t="s">
        <v>64</v>
      </c>
      <c r="C526" s="310" t="s">
        <v>3</v>
      </c>
      <c r="D526" s="311" t="s">
        <v>81</v>
      </c>
      <c r="E526" s="270" t="str">
        <f t="shared" si="22"/>
        <v>SCTotal60-64</v>
      </c>
      <c r="F526" s="271">
        <v>9.3100000000000006E-3</v>
      </c>
      <c r="G526" s="271">
        <v>4.5469999999999997E-2</v>
      </c>
      <c r="H526" s="272">
        <v>4095</v>
      </c>
      <c r="I526" s="271">
        <v>0.95452999999999999</v>
      </c>
      <c r="J526" s="272">
        <v>90060</v>
      </c>
      <c r="K526" s="272">
        <v>440060</v>
      </c>
      <c r="L526" s="272">
        <v>2196883</v>
      </c>
      <c r="M526" s="273">
        <v>24.39</v>
      </c>
      <c r="N526" s="272">
        <v>5</v>
      </c>
      <c r="O526" s="274">
        <v>2.5</v>
      </c>
    </row>
    <row r="527" spans="2:15" x14ac:dyDescent="0.2">
      <c r="B527" s="310" t="s">
        <v>64</v>
      </c>
      <c r="C527" s="310" t="s">
        <v>3</v>
      </c>
      <c r="D527" s="311" t="s">
        <v>82</v>
      </c>
      <c r="E527" s="270" t="str">
        <f t="shared" si="22"/>
        <v>SCTotal65-69</v>
      </c>
      <c r="F527" s="271">
        <v>1.456E-2</v>
      </c>
      <c r="G527" s="271">
        <v>7.0250000000000007E-2</v>
      </c>
      <c r="H527" s="272">
        <v>6039</v>
      </c>
      <c r="I527" s="271">
        <v>0.92974999999999997</v>
      </c>
      <c r="J527" s="272">
        <v>85964</v>
      </c>
      <c r="K527" s="272">
        <v>414725</v>
      </c>
      <c r="L527" s="272">
        <v>1756822</v>
      </c>
      <c r="M527" s="273">
        <v>20.440000000000001</v>
      </c>
      <c r="N527" s="272">
        <v>5</v>
      </c>
      <c r="O527" s="274">
        <v>2.5</v>
      </c>
    </row>
    <row r="528" spans="2:15" x14ac:dyDescent="0.2">
      <c r="B528" s="310" t="s">
        <v>64</v>
      </c>
      <c r="C528" s="310" t="s">
        <v>3</v>
      </c>
      <c r="D528" s="311" t="s">
        <v>19</v>
      </c>
      <c r="E528" s="270" t="str">
        <f t="shared" si="22"/>
        <v>SCTotal70-74</v>
      </c>
      <c r="F528" s="271">
        <v>2.3369999999999998E-2</v>
      </c>
      <c r="G528" s="271">
        <v>0.11038000000000001</v>
      </c>
      <c r="H528" s="272">
        <v>8822</v>
      </c>
      <c r="I528" s="271">
        <v>0.88961999999999997</v>
      </c>
      <c r="J528" s="272">
        <v>79925</v>
      </c>
      <c r="K528" s="272">
        <v>377571</v>
      </c>
      <c r="L528" s="272">
        <v>1342098</v>
      </c>
      <c r="M528" s="273">
        <v>16.79</v>
      </c>
      <c r="N528" s="272">
        <v>5</v>
      </c>
      <c r="O528" s="274">
        <v>2.5</v>
      </c>
    </row>
    <row r="529" spans="2:15" x14ac:dyDescent="0.2">
      <c r="B529" s="310" t="s">
        <v>64</v>
      </c>
      <c r="C529" s="310" t="s">
        <v>3</v>
      </c>
      <c r="D529" s="311" t="s">
        <v>20</v>
      </c>
      <c r="E529" s="270" t="str">
        <f t="shared" si="22"/>
        <v>SCTotal75-79</v>
      </c>
      <c r="F529" s="271">
        <v>3.6790000000000003E-2</v>
      </c>
      <c r="G529" s="271">
        <v>0.16844000000000001</v>
      </c>
      <c r="H529" s="272">
        <v>11976</v>
      </c>
      <c r="I529" s="271">
        <v>0.83155999999999997</v>
      </c>
      <c r="J529" s="272">
        <v>71103</v>
      </c>
      <c r="K529" s="272">
        <v>325575</v>
      </c>
      <c r="L529" s="272">
        <v>964526</v>
      </c>
      <c r="M529" s="273">
        <v>13.57</v>
      </c>
      <c r="N529" s="272">
        <v>5</v>
      </c>
      <c r="O529" s="274">
        <v>2.5</v>
      </c>
    </row>
    <row r="530" spans="2:15" x14ac:dyDescent="0.2">
      <c r="B530" s="310" t="s">
        <v>64</v>
      </c>
      <c r="C530" s="310" t="s">
        <v>3</v>
      </c>
      <c r="D530" s="311" t="s">
        <v>21</v>
      </c>
      <c r="E530" s="270" t="str">
        <f t="shared" si="22"/>
        <v>SCTotal80-84</v>
      </c>
      <c r="F530" s="271">
        <v>5.9040000000000002E-2</v>
      </c>
      <c r="G530" s="271">
        <v>0.25724000000000002</v>
      </c>
      <c r="H530" s="272">
        <v>15210</v>
      </c>
      <c r="I530" s="271">
        <v>0.74275999999999998</v>
      </c>
      <c r="J530" s="272">
        <v>59127</v>
      </c>
      <c r="K530" s="272">
        <v>257609</v>
      </c>
      <c r="L530" s="272">
        <v>638951</v>
      </c>
      <c r="M530" s="273">
        <v>10.81</v>
      </c>
      <c r="N530" s="272">
        <v>5</v>
      </c>
      <c r="O530" s="274">
        <v>2.5</v>
      </c>
    </row>
    <row r="531" spans="2:15" x14ac:dyDescent="0.2">
      <c r="B531" s="310" t="s">
        <v>64</v>
      </c>
      <c r="C531" s="310" t="s">
        <v>3</v>
      </c>
      <c r="D531" s="311" t="s">
        <v>22</v>
      </c>
      <c r="E531" s="270" t="str">
        <f t="shared" si="22"/>
        <v>SCTotal85-89</v>
      </c>
      <c r="F531" s="271">
        <v>9.1939999999999994E-2</v>
      </c>
      <c r="G531" s="271">
        <v>0.37379000000000001</v>
      </c>
      <c r="H531" s="272">
        <v>16416</v>
      </c>
      <c r="I531" s="271">
        <v>0.62621000000000004</v>
      </c>
      <c r="J531" s="272">
        <v>43917</v>
      </c>
      <c r="K531" s="272">
        <v>178545</v>
      </c>
      <c r="L531" s="272">
        <v>381343</v>
      </c>
      <c r="M531" s="273">
        <v>8.68</v>
      </c>
      <c r="N531" s="272">
        <v>5</v>
      </c>
      <c r="O531" s="274">
        <v>2.5</v>
      </c>
    </row>
    <row r="532" spans="2:15" x14ac:dyDescent="0.2">
      <c r="B532" s="310" t="s">
        <v>64</v>
      </c>
      <c r="C532" s="310" t="s">
        <v>3</v>
      </c>
      <c r="D532" s="311" t="s">
        <v>5</v>
      </c>
      <c r="E532" s="270" t="str">
        <f t="shared" si="22"/>
        <v>SCTotal90+</v>
      </c>
      <c r="F532" s="271">
        <v>0.13561000000000001</v>
      </c>
      <c r="G532" s="271">
        <v>1</v>
      </c>
      <c r="H532" s="272">
        <v>27501</v>
      </c>
      <c r="I532" s="271">
        <v>0</v>
      </c>
      <c r="J532" s="272">
        <v>27501</v>
      </c>
      <c r="K532" s="272">
        <v>202798</v>
      </c>
      <c r="L532" s="272">
        <v>202798</v>
      </c>
      <c r="M532" s="273">
        <v>7.37</v>
      </c>
      <c r="N532" s="273" t="s">
        <v>92</v>
      </c>
      <c r="O532" s="274">
        <v>7.37</v>
      </c>
    </row>
    <row r="533" spans="2:15" x14ac:dyDescent="0.2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</row>
    <row r="534" spans="2:15" ht="16" customHeight="1" x14ac:dyDescent="0.2">
      <c r="B534" s="344" t="s">
        <v>1</v>
      </c>
      <c r="C534" s="344" t="s">
        <v>0</v>
      </c>
      <c r="D534" s="344" t="s">
        <v>2</v>
      </c>
      <c r="E534" s="344" t="s">
        <v>49</v>
      </c>
      <c r="F534" s="346" t="s">
        <v>83</v>
      </c>
      <c r="G534" s="346" t="s">
        <v>84</v>
      </c>
      <c r="H534" s="346" t="s">
        <v>85</v>
      </c>
      <c r="I534" s="346" t="s">
        <v>86</v>
      </c>
      <c r="J534" s="344" t="s">
        <v>87</v>
      </c>
      <c r="K534" s="346" t="s">
        <v>88</v>
      </c>
      <c r="L534" s="344" t="s">
        <v>89</v>
      </c>
      <c r="M534" s="344" t="s">
        <v>90</v>
      </c>
      <c r="N534" s="344" t="s">
        <v>6</v>
      </c>
      <c r="O534" s="346" t="s">
        <v>91</v>
      </c>
    </row>
    <row r="535" spans="2:15" ht="16" customHeight="1" x14ac:dyDescent="0.2">
      <c r="B535" s="345"/>
      <c r="C535" s="345"/>
      <c r="D535" s="345"/>
      <c r="E535" s="345"/>
      <c r="F535" s="347"/>
      <c r="G535" s="347"/>
      <c r="H535" s="347"/>
      <c r="I535" s="347"/>
      <c r="J535" s="345"/>
      <c r="K535" s="347"/>
      <c r="L535" s="345"/>
      <c r="M535" s="345"/>
      <c r="N535" s="345"/>
      <c r="O535" s="347"/>
    </row>
    <row r="536" spans="2:15" x14ac:dyDescent="0.2">
      <c r="B536" s="310" t="s">
        <v>65</v>
      </c>
      <c r="C536" s="310" t="s">
        <v>3</v>
      </c>
      <c r="D536" s="311">
        <v>0</v>
      </c>
      <c r="E536" s="270" t="str">
        <f>_xlfn.CONCAT(B536,C536,D536)</f>
        <v>RSTotal0</v>
      </c>
      <c r="F536" s="271">
        <v>8.6800000000000002E-3</v>
      </c>
      <c r="G536" s="271">
        <v>8.6199999999999992E-3</v>
      </c>
      <c r="H536" s="272">
        <v>862</v>
      </c>
      <c r="I536" s="271">
        <v>0.99138000000000004</v>
      </c>
      <c r="J536" s="272">
        <v>100000</v>
      </c>
      <c r="K536" s="272">
        <v>99204</v>
      </c>
      <c r="L536" s="272">
        <v>7879270</v>
      </c>
      <c r="M536" s="273">
        <v>78.790000000000006</v>
      </c>
      <c r="N536" s="272">
        <v>1</v>
      </c>
      <c r="O536" s="274">
        <v>0.08</v>
      </c>
    </row>
    <row r="537" spans="2:15" x14ac:dyDescent="0.2">
      <c r="B537" s="310" t="s">
        <v>65</v>
      </c>
      <c r="C537" s="310" t="s">
        <v>3</v>
      </c>
      <c r="D537" s="312" t="s">
        <v>18</v>
      </c>
      <c r="E537" s="270" t="str">
        <f t="shared" ref="E537:E555" si="23">_xlfn.CONCAT(B537,C537,D537)</f>
        <v>RSTotal1-4</v>
      </c>
      <c r="F537" s="271">
        <v>3.5E-4</v>
      </c>
      <c r="G537" s="271">
        <v>1.3799999999999999E-3</v>
      </c>
      <c r="H537" s="272">
        <v>137</v>
      </c>
      <c r="I537" s="271">
        <v>0.99861999999999995</v>
      </c>
      <c r="J537" s="272">
        <v>99138</v>
      </c>
      <c r="K537" s="272">
        <v>396213</v>
      </c>
      <c r="L537" s="272">
        <v>7780067</v>
      </c>
      <c r="M537" s="273">
        <v>78.48</v>
      </c>
      <c r="N537" s="272">
        <v>4</v>
      </c>
      <c r="O537" s="274">
        <v>1.51</v>
      </c>
    </row>
    <row r="538" spans="2:15" x14ac:dyDescent="0.2">
      <c r="B538" s="310" t="s">
        <v>65</v>
      </c>
      <c r="C538" s="310" t="s">
        <v>3</v>
      </c>
      <c r="D538" s="312" t="s">
        <v>70</v>
      </c>
      <c r="E538" s="270" t="str">
        <f t="shared" si="23"/>
        <v>RSTotal5-9</v>
      </c>
      <c r="F538" s="271">
        <v>1.3999999999999999E-4</v>
      </c>
      <c r="G538" s="271">
        <v>6.8000000000000005E-4</v>
      </c>
      <c r="H538" s="272">
        <v>67</v>
      </c>
      <c r="I538" s="271">
        <v>0.99931999999999999</v>
      </c>
      <c r="J538" s="272">
        <v>99001</v>
      </c>
      <c r="K538" s="272">
        <v>494839</v>
      </c>
      <c r="L538" s="272">
        <v>7383854</v>
      </c>
      <c r="M538" s="273">
        <v>74.58</v>
      </c>
      <c r="N538" s="272">
        <v>5</v>
      </c>
      <c r="O538" s="274">
        <v>2.5</v>
      </c>
    </row>
    <row r="539" spans="2:15" x14ac:dyDescent="0.2">
      <c r="B539" s="310" t="s">
        <v>65</v>
      </c>
      <c r="C539" s="310" t="s">
        <v>3</v>
      </c>
      <c r="D539" s="312" t="s">
        <v>71</v>
      </c>
      <c r="E539" s="270" t="str">
        <f t="shared" si="23"/>
        <v>RSTotal10-14</v>
      </c>
      <c r="F539" s="271">
        <v>1.8000000000000001E-4</v>
      </c>
      <c r="G539" s="271">
        <v>8.9999999999999998E-4</v>
      </c>
      <c r="H539" s="272">
        <v>89</v>
      </c>
      <c r="I539" s="271">
        <v>0.99909999999999999</v>
      </c>
      <c r="J539" s="272">
        <v>98934</v>
      </c>
      <c r="K539" s="272">
        <v>494448</v>
      </c>
      <c r="L539" s="272">
        <v>6889015</v>
      </c>
      <c r="M539" s="273">
        <v>69.63</v>
      </c>
      <c r="N539" s="272">
        <v>5</v>
      </c>
      <c r="O539" s="274">
        <v>2.5</v>
      </c>
    </row>
    <row r="540" spans="2:15" x14ac:dyDescent="0.2">
      <c r="B540" s="310" t="s">
        <v>65</v>
      </c>
      <c r="C540" s="310" t="s">
        <v>3</v>
      </c>
      <c r="D540" s="311" t="s">
        <v>72</v>
      </c>
      <c r="E540" s="270" t="str">
        <f t="shared" si="23"/>
        <v>RSTotal15-19</v>
      </c>
      <c r="F540" s="271">
        <v>6.2E-4</v>
      </c>
      <c r="G540" s="271">
        <v>3.0799999999999998E-3</v>
      </c>
      <c r="H540" s="272">
        <v>305</v>
      </c>
      <c r="I540" s="271">
        <v>0.99692000000000003</v>
      </c>
      <c r="J540" s="272">
        <v>98845</v>
      </c>
      <c r="K540" s="272">
        <v>493462</v>
      </c>
      <c r="L540" s="272">
        <v>6394567</v>
      </c>
      <c r="M540" s="273">
        <v>64.69</v>
      </c>
      <c r="N540" s="272">
        <v>5</v>
      </c>
      <c r="O540" s="274">
        <v>2.5</v>
      </c>
    </row>
    <row r="541" spans="2:15" x14ac:dyDescent="0.2">
      <c r="B541" s="310" t="s">
        <v>65</v>
      </c>
      <c r="C541" s="310" t="s">
        <v>3</v>
      </c>
      <c r="D541" s="311" t="s">
        <v>73</v>
      </c>
      <c r="E541" s="270" t="str">
        <f t="shared" si="23"/>
        <v>RSTotal20-24</v>
      </c>
      <c r="F541" s="271">
        <v>8.8000000000000003E-4</v>
      </c>
      <c r="G541" s="271">
        <v>4.3899999999999998E-3</v>
      </c>
      <c r="H541" s="272">
        <v>432</v>
      </c>
      <c r="I541" s="271">
        <v>0.99560999999999999</v>
      </c>
      <c r="J541" s="272">
        <v>98540</v>
      </c>
      <c r="K541" s="272">
        <v>491619</v>
      </c>
      <c r="L541" s="272">
        <v>5901105</v>
      </c>
      <c r="M541" s="273">
        <v>59.89</v>
      </c>
      <c r="N541" s="272">
        <v>5</v>
      </c>
      <c r="O541" s="274">
        <v>2.5</v>
      </c>
    </row>
    <row r="542" spans="2:15" x14ac:dyDescent="0.2">
      <c r="B542" s="310" t="s">
        <v>65</v>
      </c>
      <c r="C542" s="310" t="s">
        <v>3</v>
      </c>
      <c r="D542" s="311" t="s">
        <v>74</v>
      </c>
      <c r="E542" s="270" t="str">
        <f t="shared" si="23"/>
        <v>RSTotal25-29</v>
      </c>
      <c r="F542" s="271">
        <v>9.1E-4</v>
      </c>
      <c r="G542" s="271">
        <v>4.5199999999999997E-3</v>
      </c>
      <c r="H542" s="272">
        <v>444</v>
      </c>
      <c r="I542" s="271">
        <v>0.99548000000000003</v>
      </c>
      <c r="J542" s="272">
        <v>98108</v>
      </c>
      <c r="K542" s="272">
        <v>489429</v>
      </c>
      <c r="L542" s="272">
        <v>5409486</v>
      </c>
      <c r="M542" s="273">
        <v>55.14</v>
      </c>
      <c r="N542" s="272">
        <v>5</v>
      </c>
      <c r="O542" s="274">
        <v>2.5</v>
      </c>
    </row>
    <row r="543" spans="2:15" x14ac:dyDescent="0.2">
      <c r="B543" s="310" t="s">
        <v>65</v>
      </c>
      <c r="C543" s="310" t="s">
        <v>3</v>
      </c>
      <c r="D543" s="311" t="s">
        <v>75</v>
      </c>
      <c r="E543" s="270" t="str">
        <f t="shared" si="23"/>
        <v>RSTotal30-34</v>
      </c>
      <c r="F543" s="271">
        <v>1.14E-3</v>
      </c>
      <c r="G543" s="271">
        <v>5.6800000000000002E-3</v>
      </c>
      <c r="H543" s="272">
        <v>555</v>
      </c>
      <c r="I543" s="271">
        <v>0.99431999999999998</v>
      </c>
      <c r="J543" s="272">
        <v>97664</v>
      </c>
      <c r="K543" s="272">
        <v>486932</v>
      </c>
      <c r="L543" s="272">
        <v>4920057</v>
      </c>
      <c r="M543" s="273">
        <v>50.38</v>
      </c>
      <c r="N543" s="272">
        <v>5</v>
      </c>
      <c r="O543" s="274">
        <v>2.5</v>
      </c>
    </row>
    <row r="544" spans="2:15" x14ac:dyDescent="0.2">
      <c r="B544" s="310" t="s">
        <v>65</v>
      </c>
      <c r="C544" s="310" t="s">
        <v>3</v>
      </c>
      <c r="D544" s="311" t="s">
        <v>76</v>
      </c>
      <c r="E544" s="270" t="str">
        <f t="shared" si="23"/>
        <v>RSTotal35-39</v>
      </c>
      <c r="F544" s="271">
        <v>1.39E-3</v>
      </c>
      <c r="G544" s="271">
        <v>6.9100000000000003E-3</v>
      </c>
      <c r="H544" s="272">
        <v>671</v>
      </c>
      <c r="I544" s="271">
        <v>0.99309000000000003</v>
      </c>
      <c r="J544" s="272">
        <v>97109</v>
      </c>
      <c r="K544" s="272">
        <v>483866</v>
      </c>
      <c r="L544" s="272">
        <v>4433126</v>
      </c>
      <c r="M544" s="273">
        <v>45.65</v>
      </c>
      <c r="N544" s="272">
        <v>5</v>
      </c>
      <c r="O544" s="274">
        <v>2.5</v>
      </c>
    </row>
    <row r="545" spans="2:15" x14ac:dyDescent="0.2">
      <c r="B545" s="310" t="s">
        <v>65</v>
      </c>
      <c r="C545" s="310" t="s">
        <v>3</v>
      </c>
      <c r="D545" s="311" t="s">
        <v>77</v>
      </c>
      <c r="E545" s="270" t="str">
        <f t="shared" si="23"/>
        <v>RSTotal40-44</v>
      </c>
      <c r="F545" s="271">
        <v>2.1199999999999999E-3</v>
      </c>
      <c r="G545" s="271">
        <v>1.0540000000000001E-2</v>
      </c>
      <c r="H545" s="272">
        <v>1017</v>
      </c>
      <c r="I545" s="271">
        <v>0.98946000000000001</v>
      </c>
      <c r="J545" s="272">
        <v>96438</v>
      </c>
      <c r="K545" s="272">
        <v>479646</v>
      </c>
      <c r="L545" s="272">
        <v>3949260</v>
      </c>
      <c r="M545" s="273">
        <v>40.950000000000003</v>
      </c>
      <c r="N545" s="272">
        <v>5</v>
      </c>
      <c r="O545" s="274">
        <v>2.5</v>
      </c>
    </row>
    <row r="546" spans="2:15" x14ac:dyDescent="0.2">
      <c r="B546" s="310" t="s">
        <v>65</v>
      </c>
      <c r="C546" s="310" t="s">
        <v>3</v>
      </c>
      <c r="D546" s="311" t="s">
        <v>78</v>
      </c>
      <c r="E546" s="270" t="str">
        <f t="shared" si="23"/>
        <v>RSTotal45-49</v>
      </c>
      <c r="F546" s="271">
        <v>3.1800000000000001E-3</v>
      </c>
      <c r="G546" s="271">
        <v>1.5769999999999999E-2</v>
      </c>
      <c r="H546" s="272">
        <v>1505</v>
      </c>
      <c r="I546" s="271">
        <v>0.98423000000000005</v>
      </c>
      <c r="J546" s="272">
        <v>95421</v>
      </c>
      <c r="K546" s="272">
        <v>473342</v>
      </c>
      <c r="L546" s="272">
        <v>3469614</v>
      </c>
      <c r="M546" s="273">
        <v>36.36</v>
      </c>
      <c r="N546" s="272">
        <v>5</v>
      </c>
      <c r="O546" s="274">
        <v>2.5</v>
      </c>
    </row>
    <row r="547" spans="2:15" x14ac:dyDescent="0.2">
      <c r="B547" s="310" t="s">
        <v>65</v>
      </c>
      <c r="C547" s="310" t="s">
        <v>3</v>
      </c>
      <c r="D547" s="311" t="s">
        <v>79</v>
      </c>
      <c r="E547" s="270" t="str">
        <f t="shared" si="23"/>
        <v>RSTotal50-54</v>
      </c>
      <c r="F547" s="271">
        <v>4.6899999999999997E-3</v>
      </c>
      <c r="G547" s="271">
        <v>2.3189999999999999E-2</v>
      </c>
      <c r="H547" s="272">
        <v>2178</v>
      </c>
      <c r="I547" s="271">
        <v>0.97680999999999996</v>
      </c>
      <c r="J547" s="272">
        <v>93916</v>
      </c>
      <c r="K547" s="272">
        <v>464135</v>
      </c>
      <c r="L547" s="272">
        <v>2996271</v>
      </c>
      <c r="M547" s="273">
        <v>31.9</v>
      </c>
      <c r="N547" s="272">
        <v>5</v>
      </c>
      <c r="O547" s="274">
        <v>2.5</v>
      </c>
    </row>
    <row r="548" spans="2:15" x14ac:dyDescent="0.2">
      <c r="B548" s="310" t="s">
        <v>65</v>
      </c>
      <c r="C548" s="310" t="s">
        <v>3</v>
      </c>
      <c r="D548" s="311" t="s">
        <v>80</v>
      </c>
      <c r="E548" s="270" t="str">
        <f t="shared" si="23"/>
        <v>RSTotal55-59</v>
      </c>
      <c r="F548" s="271">
        <v>7.1500000000000001E-3</v>
      </c>
      <c r="G548" s="271">
        <v>3.5130000000000002E-2</v>
      </c>
      <c r="H548" s="272">
        <v>3223</v>
      </c>
      <c r="I548" s="271">
        <v>0.96487000000000001</v>
      </c>
      <c r="J548" s="272">
        <v>91738</v>
      </c>
      <c r="K548" s="272">
        <v>450632</v>
      </c>
      <c r="L548" s="272">
        <v>2532136</v>
      </c>
      <c r="M548" s="273">
        <v>27.6</v>
      </c>
      <c r="N548" s="272">
        <v>5</v>
      </c>
      <c r="O548" s="274">
        <v>2.5</v>
      </c>
    </row>
    <row r="549" spans="2:15" x14ac:dyDescent="0.2">
      <c r="B549" s="310" t="s">
        <v>65</v>
      </c>
      <c r="C549" s="310" t="s">
        <v>3</v>
      </c>
      <c r="D549" s="311" t="s">
        <v>81</v>
      </c>
      <c r="E549" s="270" t="str">
        <f t="shared" si="23"/>
        <v>RSTotal60-64</v>
      </c>
      <c r="F549" s="271">
        <v>1.047E-2</v>
      </c>
      <c r="G549" s="271">
        <v>5.1020000000000003E-2</v>
      </c>
      <c r="H549" s="272">
        <v>4516</v>
      </c>
      <c r="I549" s="271">
        <v>0.94898000000000005</v>
      </c>
      <c r="J549" s="272">
        <v>88515</v>
      </c>
      <c r="K549" s="272">
        <v>431286</v>
      </c>
      <c r="L549" s="272">
        <v>2081504</v>
      </c>
      <c r="M549" s="273">
        <v>23.52</v>
      </c>
      <c r="N549" s="272">
        <v>5</v>
      </c>
      <c r="O549" s="274">
        <v>2.5</v>
      </c>
    </row>
    <row r="550" spans="2:15" x14ac:dyDescent="0.2">
      <c r="B550" s="310" t="s">
        <v>65</v>
      </c>
      <c r="C550" s="310" t="s">
        <v>3</v>
      </c>
      <c r="D550" s="311" t="s">
        <v>82</v>
      </c>
      <c r="E550" s="270" t="str">
        <f t="shared" si="23"/>
        <v>RSTotal65-69</v>
      </c>
      <c r="F550" s="271">
        <v>1.6420000000000001E-2</v>
      </c>
      <c r="G550" s="271">
        <v>7.8880000000000006E-2</v>
      </c>
      <c r="H550" s="272">
        <v>6626</v>
      </c>
      <c r="I550" s="271">
        <v>0.92112000000000005</v>
      </c>
      <c r="J550" s="272">
        <v>83999</v>
      </c>
      <c r="K550" s="272">
        <v>403432</v>
      </c>
      <c r="L550" s="272">
        <v>1650218</v>
      </c>
      <c r="M550" s="273">
        <v>19.649999999999999</v>
      </c>
      <c r="N550" s="272">
        <v>5</v>
      </c>
      <c r="O550" s="274">
        <v>2.5</v>
      </c>
    </row>
    <row r="551" spans="2:15" x14ac:dyDescent="0.2">
      <c r="B551" s="310" t="s">
        <v>65</v>
      </c>
      <c r="C551" s="310" t="s">
        <v>3</v>
      </c>
      <c r="D551" s="311" t="s">
        <v>19</v>
      </c>
      <c r="E551" s="270" t="str">
        <f t="shared" si="23"/>
        <v>RSTotal70-74</v>
      </c>
      <c r="F551" s="271">
        <v>2.5399999999999999E-2</v>
      </c>
      <c r="G551" s="271">
        <v>0.11941</v>
      </c>
      <c r="H551" s="272">
        <v>9239</v>
      </c>
      <c r="I551" s="271">
        <v>0.88058999999999998</v>
      </c>
      <c r="J551" s="272">
        <v>77374</v>
      </c>
      <c r="K551" s="272">
        <v>363769</v>
      </c>
      <c r="L551" s="272">
        <v>1246785</v>
      </c>
      <c r="M551" s="273">
        <v>16.11</v>
      </c>
      <c r="N551" s="272">
        <v>5</v>
      </c>
      <c r="O551" s="274">
        <v>2.5</v>
      </c>
    </row>
    <row r="552" spans="2:15" x14ac:dyDescent="0.2">
      <c r="B552" s="310" t="s">
        <v>65</v>
      </c>
      <c r="C552" s="310" t="s">
        <v>3</v>
      </c>
      <c r="D552" s="311" t="s">
        <v>20</v>
      </c>
      <c r="E552" s="270" t="str">
        <f t="shared" si="23"/>
        <v>RSTotal75-79</v>
      </c>
      <c r="F552" s="271">
        <v>3.9949999999999999E-2</v>
      </c>
      <c r="G552" s="271">
        <v>0.18162</v>
      </c>
      <c r="H552" s="272">
        <v>12375</v>
      </c>
      <c r="I552" s="271">
        <v>0.81838</v>
      </c>
      <c r="J552" s="272">
        <v>68134</v>
      </c>
      <c r="K552" s="272">
        <v>309734</v>
      </c>
      <c r="L552" s="272">
        <v>883016</v>
      </c>
      <c r="M552" s="273">
        <v>12.96</v>
      </c>
      <c r="N552" s="272">
        <v>5</v>
      </c>
      <c r="O552" s="274">
        <v>2.5</v>
      </c>
    </row>
    <row r="553" spans="2:15" x14ac:dyDescent="0.2">
      <c r="B553" s="310" t="s">
        <v>65</v>
      </c>
      <c r="C553" s="310" t="s">
        <v>3</v>
      </c>
      <c r="D553" s="311" t="s">
        <v>21</v>
      </c>
      <c r="E553" s="270" t="str">
        <f t="shared" si="23"/>
        <v>RSTotal80-84</v>
      </c>
      <c r="F553" s="271">
        <v>6.2399999999999997E-2</v>
      </c>
      <c r="G553" s="271">
        <v>0.26989000000000002</v>
      </c>
      <c r="H553" s="272">
        <v>15049</v>
      </c>
      <c r="I553" s="271">
        <v>0.73011000000000004</v>
      </c>
      <c r="J553" s="272">
        <v>55760</v>
      </c>
      <c r="K553" s="272">
        <v>241176</v>
      </c>
      <c r="L553" s="272">
        <v>573282</v>
      </c>
      <c r="M553" s="273">
        <v>10.28</v>
      </c>
      <c r="N553" s="272">
        <v>5</v>
      </c>
      <c r="O553" s="274">
        <v>2.5</v>
      </c>
    </row>
    <row r="554" spans="2:15" x14ac:dyDescent="0.2">
      <c r="B554" s="310" t="s">
        <v>65</v>
      </c>
      <c r="C554" s="310" t="s">
        <v>3</v>
      </c>
      <c r="D554" s="311" t="s">
        <v>22</v>
      </c>
      <c r="E554" s="270" t="str">
        <f t="shared" si="23"/>
        <v>RSTotal85-89</v>
      </c>
      <c r="F554" s="271">
        <v>9.8809999999999995E-2</v>
      </c>
      <c r="G554" s="271">
        <v>0.39617000000000002</v>
      </c>
      <c r="H554" s="272">
        <v>16129</v>
      </c>
      <c r="I554" s="271">
        <v>0.60382999999999998</v>
      </c>
      <c r="J554" s="272">
        <v>40711</v>
      </c>
      <c r="K554" s="272">
        <v>163233</v>
      </c>
      <c r="L554" s="272">
        <v>332105</v>
      </c>
      <c r="M554" s="273">
        <v>8.16</v>
      </c>
      <c r="N554" s="272">
        <v>5</v>
      </c>
      <c r="O554" s="274">
        <v>2.5</v>
      </c>
    </row>
    <row r="555" spans="2:15" x14ac:dyDescent="0.2">
      <c r="B555" s="310" t="s">
        <v>65</v>
      </c>
      <c r="C555" s="310" t="s">
        <v>3</v>
      </c>
      <c r="D555" s="311" t="s">
        <v>5</v>
      </c>
      <c r="E555" s="270" t="str">
        <f t="shared" si="23"/>
        <v>RSTotal90+</v>
      </c>
      <c r="F555" s="271">
        <v>0.14557</v>
      </c>
      <c r="G555" s="271">
        <v>1</v>
      </c>
      <c r="H555" s="272">
        <v>24582</v>
      </c>
      <c r="I555" s="271">
        <v>0</v>
      </c>
      <c r="J555" s="272">
        <v>24582</v>
      </c>
      <c r="K555" s="272">
        <v>168872</v>
      </c>
      <c r="L555" s="272">
        <v>168872</v>
      </c>
      <c r="M555" s="273">
        <v>6.87</v>
      </c>
      <c r="N555" s="273" t="s">
        <v>92</v>
      </c>
      <c r="O555" s="274">
        <v>6.87</v>
      </c>
    </row>
    <row r="556" spans="2:15" x14ac:dyDescent="0.2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</row>
    <row r="557" spans="2:15" ht="16" customHeight="1" x14ac:dyDescent="0.2">
      <c r="B557" s="344" t="s">
        <v>1</v>
      </c>
      <c r="C557" s="344" t="s">
        <v>0</v>
      </c>
      <c r="D557" s="344" t="s">
        <v>2</v>
      </c>
      <c r="E557" s="344" t="s">
        <v>49</v>
      </c>
      <c r="F557" s="346" t="s">
        <v>83</v>
      </c>
      <c r="G557" s="346" t="s">
        <v>84</v>
      </c>
      <c r="H557" s="346" t="s">
        <v>85</v>
      </c>
      <c r="I557" s="346" t="s">
        <v>86</v>
      </c>
      <c r="J557" s="344" t="s">
        <v>87</v>
      </c>
      <c r="K557" s="346" t="s">
        <v>88</v>
      </c>
      <c r="L557" s="344" t="s">
        <v>89</v>
      </c>
      <c r="M557" s="344" t="s">
        <v>90</v>
      </c>
      <c r="N557" s="344" t="s">
        <v>6</v>
      </c>
      <c r="O557" s="346" t="s">
        <v>91</v>
      </c>
    </row>
    <row r="558" spans="2:15" ht="16" customHeight="1" x14ac:dyDescent="0.2">
      <c r="B558" s="345"/>
      <c r="C558" s="345"/>
      <c r="D558" s="345"/>
      <c r="E558" s="345"/>
      <c r="F558" s="347"/>
      <c r="G558" s="347"/>
      <c r="H558" s="347"/>
      <c r="I558" s="347"/>
      <c r="J558" s="345"/>
      <c r="K558" s="347"/>
      <c r="L558" s="345"/>
      <c r="M558" s="345"/>
      <c r="N558" s="345"/>
      <c r="O558" s="347"/>
    </row>
    <row r="559" spans="2:15" x14ac:dyDescent="0.2">
      <c r="B559" s="310" t="s">
        <v>66</v>
      </c>
      <c r="C559" s="310" t="s">
        <v>3</v>
      </c>
      <c r="D559" s="311">
        <v>0</v>
      </c>
      <c r="E559" s="270" t="str">
        <f>_xlfn.CONCAT(B559,C559,D559)</f>
        <v>MSTotal0</v>
      </c>
      <c r="F559" s="271">
        <v>1.265E-2</v>
      </c>
      <c r="G559" s="271">
        <v>1.2500000000000001E-2</v>
      </c>
      <c r="H559" s="272">
        <v>1250</v>
      </c>
      <c r="I559" s="271">
        <v>0.98750000000000004</v>
      </c>
      <c r="J559" s="272">
        <v>100000</v>
      </c>
      <c r="K559" s="272">
        <v>98859</v>
      </c>
      <c r="L559" s="272">
        <v>7652691</v>
      </c>
      <c r="M559" s="273">
        <v>76.53</v>
      </c>
      <c r="N559" s="272">
        <v>1</v>
      </c>
      <c r="O559" s="274">
        <v>0.09</v>
      </c>
    </row>
    <row r="560" spans="2:15" x14ac:dyDescent="0.2">
      <c r="B560" s="310" t="s">
        <v>66</v>
      </c>
      <c r="C560" s="310" t="s">
        <v>3</v>
      </c>
      <c r="D560" s="312" t="s">
        <v>18</v>
      </c>
      <c r="E560" s="270" t="str">
        <f t="shared" ref="E560:E578" si="24">_xlfn.CONCAT(B560,C560,D560)</f>
        <v>MSTotal1-4</v>
      </c>
      <c r="F560" s="271">
        <v>6.4000000000000005E-4</v>
      </c>
      <c r="G560" s="271">
        <v>2.5699999999999998E-3</v>
      </c>
      <c r="H560" s="272">
        <v>254</v>
      </c>
      <c r="I560" s="271">
        <v>0.99743000000000004</v>
      </c>
      <c r="J560" s="272">
        <v>98750</v>
      </c>
      <c r="K560" s="272">
        <v>394365</v>
      </c>
      <c r="L560" s="272">
        <v>7553833</v>
      </c>
      <c r="M560" s="273">
        <v>76.489999999999995</v>
      </c>
      <c r="N560" s="272">
        <v>4</v>
      </c>
      <c r="O560" s="274">
        <v>1.5</v>
      </c>
    </row>
    <row r="561" spans="2:15" x14ac:dyDescent="0.2">
      <c r="B561" s="310" t="s">
        <v>66</v>
      </c>
      <c r="C561" s="310" t="s">
        <v>3</v>
      </c>
      <c r="D561" s="312" t="s">
        <v>70</v>
      </c>
      <c r="E561" s="270" t="str">
        <f t="shared" si="24"/>
        <v>MSTotal5-9</v>
      </c>
      <c r="F561" s="271">
        <v>2.4000000000000001E-4</v>
      </c>
      <c r="G561" s="271">
        <v>1.1999999999999999E-3</v>
      </c>
      <c r="H561" s="272">
        <v>118</v>
      </c>
      <c r="I561" s="271">
        <v>0.99880000000000002</v>
      </c>
      <c r="J561" s="272">
        <v>98496</v>
      </c>
      <c r="K561" s="272">
        <v>492184</v>
      </c>
      <c r="L561" s="272">
        <v>7159467</v>
      </c>
      <c r="M561" s="273">
        <v>72.69</v>
      </c>
      <c r="N561" s="272">
        <v>5</v>
      </c>
      <c r="O561" s="274">
        <v>2.5</v>
      </c>
    </row>
    <row r="562" spans="2:15" x14ac:dyDescent="0.2">
      <c r="B562" s="310" t="s">
        <v>66</v>
      </c>
      <c r="C562" s="310" t="s">
        <v>3</v>
      </c>
      <c r="D562" s="312" t="s">
        <v>71</v>
      </c>
      <c r="E562" s="270" t="str">
        <f t="shared" si="24"/>
        <v>MSTotal10-14</v>
      </c>
      <c r="F562" s="271">
        <v>2.7E-4</v>
      </c>
      <c r="G562" s="271">
        <v>1.33E-3</v>
      </c>
      <c r="H562" s="272">
        <v>131</v>
      </c>
      <c r="I562" s="271">
        <v>0.99866999999999995</v>
      </c>
      <c r="J562" s="272">
        <v>98378</v>
      </c>
      <c r="K562" s="272">
        <v>491560</v>
      </c>
      <c r="L562" s="272">
        <v>6667284</v>
      </c>
      <c r="M562" s="273">
        <v>67.77</v>
      </c>
      <c r="N562" s="272">
        <v>5</v>
      </c>
      <c r="O562" s="274">
        <v>2.5</v>
      </c>
    </row>
    <row r="563" spans="2:15" x14ac:dyDescent="0.2">
      <c r="B563" s="310" t="s">
        <v>66</v>
      </c>
      <c r="C563" s="310" t="s">
        <v>3</v>
      </c>
      <c r="D563" s="311" t="s">
        <v>72</v>
      </c>
      <c r="E563" s="270" t="str">
        <f t="shared" si="24"/>
        <v>MSTotal15-19</v>
      </c>
      <c r="F563" s="271">
        <v>9.8999999999999999E-4</v>
      </c>
      <c r="G563" s="271">
        <v>4.96E-3</v>
      </c>
      <c r="H563" s="272">
        <v>488</v>
      </c>
      <c r="I563" s="271">
        <v>0.99504000000000004</v>
      </c>
      <c r="J563" s="272">
        <v>98247</v>
      </c>
      <c r="K563" s="272">
        <v>490014</v>
      </c>
      <c r="L563" s="272">
        <v>6175723</v>
      </c>
      <c r="M563" s="273">
        <v>62.86</v>
      </c>
      <c r="N563" s="272">
        <v>5</v>
      </c>
      <c r="O563" s="274">
        <v>2.5</v>
      </c>
    </row>
    <row r="564" spans="2:15" x14ac:dyDescent="0.2">
      <c r="B564" s="310" t="s">
        <v>66</v>
      </c>
      <c r="C564" s="310" t="s">
        <v>3</v>
      </c>
      <c r="D564" s="311" t="s">
        <v>73</v>
      </c>
      <c r="E564" s="270" t="str">
        <f t="shared" si="24"/>
        <v>MSTotal20-24</v>
      </c>
      <c r="F564" s="271">
        <v>1.3500000000000001E-3</v>
      </c>
      <c r="G564" s="271">
        <v>6.7299999999999999E-3</v>
      </c>
      <c r="H564" s="272">
        <v>658</v>
      </c>
      <c r="I564" s="271">
        <v>0.99326999999999999</v>
      </c>
      <c r="J564" s="272">
        <v>97759</v>
      </c>
      <c r="K564" s="272">
        <v>487151</v>
      </c>
      <c r="L564" s="272">
        <v>5685710</v>
      </c>
      <c r="M564" s="273">
        <v>58.16</v>
      </c>
      <c r="N564" s="272">
        <v>5</v>
      </c>
      <c r="O564" s="274">
        <v>2.5</v>
      </c>
    </row>
    <row r="565" spans="2:15" x14ac:dyDescent="0.2">
      <c r="B565" s="310" t="s">
        <v>66</v>
      </c>
      <c r="C565" s="310" t="s">
        <v>3</v>
      </c>
      <c r="D565" s="311" t="s">
        <v>74</v>
      </c>
      <c r="E565" s="270" t="str">
        <f t="shared" si="24"/>
        <v>MSTotal25-29</v>
      </c>
      <c r="F565" s="271">
        <v>1.32E-3</v>
      </c>
      <c r="G565" s="271">
        <v>6.5900000000000004E-3</v>
      </c>
      <c r="H565" s="272">
        <v>640</v>
      </c>
      <c r="I565" s="271">
        <v>0.99341000000000002</v>
      </c>
      <c r="J565" s="272">
        <v>97101</v>
      </c>
      <c r="K565" s="272">
        <v>483908</v>
      </c>
      <c r="L565" s="272">
        <v>5198558</v>
      </c>
      <c r="M565" s="273">
        <v>53.54</v>
      </c>
      <c r="N565" s="272">
        <v>5</v>
      </c>
      <c r="O565" s="274">
        <v>2.5</v>
      </c>
    </row>
    <row r="566" spans="2:15" x14ac:dyDescent="0.2">
      <c r="B566" s="310" t="s">
        <v>66</v>
      </c>
      <c r="C566" s="310" t="s">
        <v>3</v>
      </c>
      <c r="D566" s="311" t="s">
        <v>75</v>
      </c>
      <c r="E566" s="270" t="str">
        <f t="shared" si="24"/>
        <v>MSTotal30-34</v>
      </c>
      <c r="F566" s="271">
        <v>1.6000000000000001E-3</v>
      </c>
      <c r="G566" s="271">
        <v>7.9500000000000005E-3</v>
      </c>
      <c r="H566" s="272">
        <v>766</v>
      </c>
      <c r="I566" s="271">
        <v>0.99204999999999999</v>
      </c>
      <c r="J566" s="272">
        <v>96462</v>
      </c>
      <c r="K566" s="272">
        <v>480394</v>
      </c>
      <c r="L566" s="272">
        <v>4714650</v>
      </c>
      <c r="M566" s="273">
        <v>48.88</v>
      </c>
      <c r="N566" s="272">
        <v>5</v>
      </c>
      <c r="O566" s="274">
        <v>2.5</v>
      </c>
    </row>
    <row r="567" spans="2:15" x14ac:dyDescent="0.2">
      <c r="B567" s="310" t="s">
        <v>66</v>
      </c>
      <c r="C567" s="310" t="s">
        <v>3</v>
      </c>
      <c r="D567" s="311" t="s">
        <v>76</v>
      </c>
      <c r="E567" s="270" t="str">
        <f t="shared" si="24"/>
        <v>MSTotal35-39</v>
      </c>
      <c r="F567" s="271">
        <v>1.8500000000000001E-3</v>
      </c>
      <c r="G567" s="271">
        <v>9.1900000000000003E-3</v>
      </c>
      <c r="H567" s="272">
        <v>879</v>
      </c>
      <c r="I567" s="271">
        <v>0.99080999999999997</v>
      </c>
      <c r="J567" s="272">
        <v>95695</v>
      </c>
      <c r="K567" s="272">
        <v>476279</v>
      </c>
      <c r="L567" s="272">
        <v>4234256</v>
      </c>
      <c r="M567" s="273">
        <v>44.25</v>
      </c>
      <c r="N567" s="272">
        <v>5</v>
      </c>
      <c r="O567" s="274">
        <v>2.5</v>
      </c>
    </row>
    <row r="568" spans="2:15" x14ac:dyDescent="0.2">
      <c r="B568" s="310" t="s">
        <v>66</v>
      </c>
      <c r="C568" s="310" t="s">
        <v>3</v>
      </c>
      <c r="D568" s="311" t="s">
        <v>77</v>
      </c>
      <c r="E568" s="270" t="str">
        <f t="shared" si="24"/>
        <v>MSTotal40-44</v>
      </c>
      <c r="F568" s="271">
        <v>2.7899999999999999E-3</v>
      </c>
      <c r="G568" s="271">
        <v>1.3849999999999999E-2</v>
      </c>
      <c r="H568" s="272">
        <v>1313</v>
      </c>
      <c r="I568" s="271">
        <v>0.98614999999999997</v>
      </c>
      <c r="J568" s="272">
        <v>94816</v>
      </c>
      <c r="K568" s="272">
        <v>470797</v>
      </c>
      <c r="L568" s="272">
        <v>3757978</v>
      </c>
      <c r="M568" s="273">
        <v>39.630000000000003</v>
      </c>
      <c r="N568" s="272">
        <v>5</v>
      </c>
      <c r="O568" s="274">
        <v>2.5</v>
      </c>
    </row>
    <row r="569" spans="2:15" x14ac:dyDescent="0.2">
      <c r="B569" s="310" t="s">
        <v>66</v>
      </c>
      <c r="C569" s="310" t="s">
        <v>3</v>
      </c>
      <c r="D569" s="311" t="s">
        <v>78</v>
      </c>
      <c r="E569" s="270" t="str">
        <f t="shared" si="24"/>
        <v>MSTotal45-49</v>
      </c>
      <c r="F569" s="271">
        <v>3.8500000000000001E-3</v>
      </c>
      <c r="G569" s="271">
        <v>1.908E-2</v>
      </c>
      <c r="H569" s="272">
        <v>1784</v>
      </c>
      <c r="I569" s="271">
        <v>0.98092000000000001</v>
      </c>
      <c r="J569" s="272">
        <v>93503</v>
      </c>
      <c r="K569" s="272">
        <v>463055</v>
      </c>
      <c r="L569" s="272">
        <v>3287180</v>
      </c>
      <c r="M569" s="273">
        <v>35.159999999999997</v>
      </c>
      <c r="N569" s="272">
        <v>5</v>
      </c>
      <c r="O569" s="274">
        <v>2.5</v>
      </c>
    </row>
    <row r="570" spans="2:15" x14ac:dyDescent="0.2">
      <c r="B570" s="310" t="s">
        <v>66</v>
      </c>
      <c r="C570" s="310" t="s">
        <v>3</v>
      </c>
      <c r="D570" s="311" t="s">
        <v>79</v>
      </c>
      <c r="E570" s="270" t="str">
        <f t="shared" si="24"/>
        <v>MSTotal50-54</v>
      </c>
      <c r="F570" s="271">
        <v>5.5700000000000003E-3</v>
      </c>
      <c r="G570" s="271">
        <v>2.7459999999999998E-2</v>
      </c>
      <c r="H570" s="272">
        <v>2519</v>
      </c>
      <c r="I570" s="271">
        <v>0.97253999999999996</v>
      </c>
      <c r="J570" s="272">
        <v>91719</v>
      </c>
      <c r="K570" s="272">
        <v>452299</v>
      </c>
      <c r="L570" s="272">
        <v>2824125</v>
      </c>
      <c r="M570" s="273">
        <v>30.79</v>
      </c>
      <c r="N570" s="272">
        <v>5</v>
      </c>
      <c r="O570" s="274">
        <v>2.5</v>
      </c>
    </row>
    <row r="571" spans="2:15" x14ac:dyDescent="0.2">
      <c r="B571" s="310" t="s">
        <v>66</v>
      </c>
      <c r="C571" s="310" t="s">
        <v>3</v>
      </c>
      <c r="D571" s="311" t="s">
        <v>80</v>
      </c>
      <c r="E571" s="270" t="str">
        <f t="shared" si="24"/>
        <v>MSTotal55-59</v>
      </c>
      <c r="F571" s="271">
        <v>7.92E-3</v>
      </c>
      <c r="G571" s="271">
        <v>3.884E-2</v>
      </c>
      <c r="H571" s="272">
        <v>3465</v>
      </c>
      <c r="I571" s="271">
        <v>0.96116000000000001</v>
      </c>
      <c r="J571" s="272">
        <v>89200</v>
      </c>
      <c r="K571" s="272">
        <v>437341</v>
      </c>
      <c r="L571" s="272">
        <v>2371826</v>
      </c>
      <c r="M571" s="273">
        <v>26.59</v>
      </c>
      <c r="N571" s="272">
        <v>5</v>
      </c>
      <c r="O571" s="274">
        <v>2.5</v>
      </c>
    </row>
    <row r="572" spans="2:15" x14ac:dyDescent="0.2">
      <c r="B572" s="310" t="s">
        <v>66</v>
      </c>
      <c r="C572" s="310" t="s">
        <v>3</v>
      </c>
      <c r="D572" s="311" t="s">
        <v>81</v>
      </c>
      <c r="E572" s="270" t="str">
        <f t="shared" si="24"/>
        <v>MSTotal60-64</v>
      </c>
      <c r="F572" s="271">
        <v>1.222E-2</v>
      </c>
      <c r="G572" s="271">
        <v>5.9290000000000002E-2</v>
      </c>
      <c r="H572" s="272">
        <v>5083</v>
      </c>
      <c r="I572" s="271">
        <v>0.94071000000000005</v>
      </c>
      <c r="J572" s="272">
        <v>85736</v>
      </c>
      <c r="K572" s="272">
        <v>415972</v>
      </c>
      <c r="L572" s="272">
        <v>1934485</v>
      </c>
      <c r="M572" s="273">
        <v>22.56</v>
      </c>
      <c r="N572" s="272">
        <v>5</v>
      </c>
      <c r="O572" s="274">
        <v>2.5</v>
      </c>
    </row>
    <row r="573" spans="2:15" x14ac:dyDescent="0.2">
      <c r="B573" s="310" t="s">
        <v>66</v>
      </c>
      <c r="C573" s="310" t="s">
        <v>3</v>
      </c>
      <c r="D573" s="311" t="s">
        <v>82</v>
      </c>
      <c r="E573" s="270" t="str">
        <f t="shared" si="24"/>
        <v>MSTotal65-69</v>
      </c>
      <c r="F573" s="271">
        <v>1.804E-2</v>
      </c>
      <c r="G573" s="271">
        <v>8.6290000000000006E-2</v>
      </c>
      <c r="H573" s="272">
        <v>6960</v>
      </c>
      <c r="I573" s="271">
        <v>0.91371000000000002</v>
      </c>
      <c r="J573" s="272">
        <v>80653</v>
      </c>
      <c r="K573" s="272">
        <v>385865</v>
      </c>
      <c r="L573" s="272">
        <v>1518513</v>
      </c>
      <c r="M573" s="273">
        <v>18.829999999999998</v>
      </c>
      <c r="N573" s="272">
        <v>5</v>
      </c>
      <c r="O573" s="274">
        <v>2.5</v>
      </c>
    </row>
    <row r="574" spans="2:15" x14ac:dyDescent="0.2">
      <c r="B574" s="310" t="s">
        <v>66</v>
      </c>
      <c r="C574" s="310" t="s">
        <v>3</v>
      </c>
      <c r="D574" s="311" t="s">
        <v>19</v>
      </c>
      <c r="E574" s="270" t="str">
        <f t="shared" si="24"/>
        <v>MSTotal70-74</v>
      </c>
      <c r="F574" s="271">
        <v>2.835E-2</v>
      </c>
      <c r="G574" s="271">
        <v>0.13235</v>
      </c>
      <c r="H574" s="272">
        <v>9753</v>
      </c>
      <c r="I574" s="271">
        <v>0.86765000000000003</v>
      </c>
      <c r="J574" s="272">
        <v>73693</v>
      </c>
      <c r="K574" s="272">
        <v>344083</v>
      </c>
      <c r="L574" s="272">
        <v>1132648</v>
      </c>
      <c r="M574" s="273">
        <v>15.37</v>
      </c>
      <c r="N574" s="272">
        <v>5</v>
      </c>
      <c r="O574" s="274">
        <v>2.5</v>
      </c>
    </row>
    <row r="575" spans="2:15" x14ac:dyDescent="0.2">
      <c r="B575" s="310" t="s">
        <v>66</v>
      </c>
      <c r="C575" s="310" t="s">
        <v>3</v>
      </c>
      <c r="D575" s="311" t="s">
        <v>20</v>
      </c>
      <c r="E575" s="270" t="str">
        <f t="shared" si="24"/>
        <v>MSTotal75-79</v>
      </c>
      <c r="F575" s="271">
        <v>4.2380000000000001E-2</v>
      </c>
      <c r="G575" s="271">
        <v>0.19162000000000001</v>
      </c>
      <c r="H575" s="272">
        <v>12252</v>
      </c>
      <c r="I575" s="271">
        <v>0.80837999999999999</v>
      </c>
      <c r="J575" s="272">
        <v>63940</v>
      </c>
      <c r="K575" s="272">
        <v>289070</v>
      </c>
      <c r="L575" s="272">
        <v>788565</v>
      </c>
      <c r="M575" s="273">
        <v>12.33</v>
      </c>
      <c r="N575" s="272">
        <v>5</v>
      </c>
      <c r="O575" s="274">
        <v>2.5</v>
      </c>
    </row>
    <row r="576" spans="2:15" x14ac:dyDescent="0.2">
      <c r="B576" s="310" t="s">
        <v>66</v>
      </c>
      <c r="C576" s="310" t="s">
        <v>3</v>
      </c>
      <c r="D576" s="311" t="s">
        <v>21</v>
      </c>
      <c r="E576" s="270" t="str">
        <f t="shared" si="24"/>
        <v>MSTotal80-84</v>
      </c>
      <c r="F576" s="271">
        <v>6.5329999999999999E-2</v>
      </c>
      <c r="G576" s="271">
        <v>0.28077999999999997</v>
      </c>
      <c r="H576" s="272">
        <v>14513</v>
      </c>
      <c r="I576" s="271">
        <v>0.71921999999999997</v>
      </c>
      <c r="J576" s="272">
        <v>51688</v>
      </c>
      <c r="K576" s="272">
        <v>222157</v>
      </c>
      <c r="L576" s="272">
        <v>499495</v>
      </c>
      <c r="M576" s="273">
        <v>9.66</v>
      </c>
      <c r="N576" s="272">
        <v>5</v>
      </c>
      <c r="O576" s="274">
        <v>2.5</v>
      </c>
    </row>
    <row r="577" spans="2:15" x14ac:dyDescent="0.2">
      <c r="B577" s="310" t="s">
        <v>66</v>
      </c>
      <c r="C577" s="310" t="s">
        <v>3</v>
      </c>
      <c r="D577" s="311" t="s">
        <v>22</v>
      </c>
      <c r="E577" s="270" t="str">
        <f t="shared" si="24"/>
        <v>MSTotal85-89</v>
      </c>
      <c r="F577" s="271">
        <v>0.10106999999999999</v>
      </c>
      <c r="G577" s="271">
        <v>0.40343000000000001</v>
      </c>
      <c r="H577" s="272">
        <v>14997</v>
      </c>
      <c r="I577" s="271">
        <v>0.59657000000000004</v>
      </c>
      <c r="J577" s="272">
        <v>37175</v>
      </c>
      <c r="K577" s="272">
        <v>148381</v>
      </c>
      <c r="L577" s="272">
        <v>277338</v>
      </c>
      <c r="M577" s="273">
        <v>7.46</v>
      </c>
      <c r="N577" s="272">
        <v>5</v>
      </c>
      <c r="O577" s="274">
        <v>2.5</v>
      </c>
    </row>
    <row r="578" spans="2:15" x14ac:dyDescent="0.2">
      <c r="B578" s="310" t="s">
        <v>66</v>
      </c>
      <c r="C578" s="310" t="s">
        <v>3</v>
      </c>
      <c r="D578" s="311" t="s">
        <v>5</v>
      </c>
      <c r="E578" s="270" t="str">
        <f t="shared" si="24"/>
        <v>MSTotal90+</v>
      </c>
      <c r="F578" s="271">
        <v>0.17197999999999999</v>
      </c>
      <c r="G578" s="271">
        <v>1</v>
      </c>
      <c r="H578" s="272">
        <v>22177</v>
      </c>
      <c r="I578" s="271">
        <v>0</v>
      </c>
      <c r="J578" s="272">
        <v>22177</v>
      </c>
      <c r="K578" s="272">
        <v>128957</v>
      </c>
      <c r="L578" s="272">
        <v>128957</v>
      </c>
      <c r="M578" s="273">
        <v>5.81</v>
      </c>
      <c r="N578" s="273" t="s">
        <v>92</v>
      </c>
      <c r="O578" s="274">
        <v>5.81</v>
      </c>
    </row>
    <row r="579" spans="2:15" x14ac:dyDescent="0.2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</row>
    <row r="580" spans="2:15" ht="16" customHeight="1" x14ac:dyDescent="0.2">
      <c r="B580" s="344" t="s">
        <v>1</v>
      </c>
      <c r="C580" s="344" t="s">
        <v>0</v>
      </c>
      <c r="D580" s="344" t="s">
        <v>2</v>
      </c>
      <c r="E580" s="344" t="s">
        <v>49</v>
      </c>
      <c r="F580" s="346" t="s">
        <v>83</v>
      </c>
      <c r="G580" s="346" t="s">
        <v>84</v>
      </c>
      <c r="H580" s="346" t="s">
        <v>85</v>
      </c>
      <c r="I580" s="346" t="s">
        <v>86</v>
      </c>
      <c r="J580" s="344" t="s">
        <v>87</v>
      </c>
      <c r="K580" s="346" t="s">
        <v>88</v>
      </c>
      <c r="L580" s="344" t="s">
        <v>89</v>
      </c>
      <c r="M580" s="344" t="s">
        <v>90</v>
      </c>
      <c r="N580" s="344" t="s">
        <v>6</v>
      </c>
      <c r="O580" s="346" t="s">
        <v>91</v>
      </c>
    </row>
    <row r="581" spans="2:15" ht="16" customHeight="1" x14ac:dyDescent="0.2">
      <c r="B581" s="345"/>
      <c r="C581" s="345"/>
      <c r="D581" s="345"/>
      <c r="E581" s="345"/>
      <c r="F581" s="347"/>
      <c r="G581" s="347"/>
      <c r="H581" s="347"/>
      <c r="I581" s="347"/>
      <c r="J581" s="345"/>
      <c r="K581" s="347"/>
      <c r="L581" s="345"/>
      <c r="M581" s="345"/>
      <c r="N581" s="345"/>
      <c r="O581" s="347"/>
    </row>
    <row r="582" spans="2:15" x14ac:dyDescent="0.2">
      <c r="B582" s="310" t="s">
        <v>67</v>
      </c>
      <c r="C582" s="310" t="s">
        <v>3</v>
      </c>
      <c r="D582" s="311">
        <v>0</v>
      </c>
      <c r="E582" s="270" t="str">
        <f>_xlfn.CONCAT(B582,C582,D582)</f>
        <v>MTTotal0</v>
      </c>
      <c r="F582" s="271">
        <v>1.562E-2</v>
      </c>
      <c r="G582" s="271">
        <v>1.54E-2</v>
      </c>
      <c r="H582" s="272">
        <v>1540</v>
      </c>
      <c r="I582" s="271">
        <v>0.98460000000000003</v>
      </c>
      <c r="J582" s="272">
        <v>100000</v>
      </c>
      <c r="K582" s="272">
        <v>98608</v>
      </c>
      <c r="L582" s="272">
        <v>7516703</v>
      </c>
      <c r="M582" s="273">
        <v>75.17</v>
      </c>
      <c r="N582" s="272">
        <v>1</v>
      </c>
      <c r="O582" s="274">
        <v>0.1</v>
      </c>
    </row>
    <row r="583" spans="2:15" x14ac:dyDescent="0.2">
      <c r="B583" s="310" t="s">
        <v>67</v>
      </c>
      <c r="C583" s="310" t="s">
        <v>3</v>
      </c>
      <c r="D583" s="312" t="s">
        <v>18</v>
      </c>
      <c r="E583" s="270" t="str">
        <f t="shared" ref="E583:E601" si="25">_xlfn.CONCAT(B583,C583,D583)</f>
        <v>MTTotal1-4</v>
      </c>
      <c r="F583" s="271">
        <v>6.2E-4</v>
      </c>
      <c r="G583" s="271">
        <v>2.47E-3</v>
      </c>
      <c r="H583" s="272">
        <v>243</v>
      </c>
      <c r="I583" s="271">
        <v>0.99753000000000003</v>
      </c>
      <c r="J583" s="272">
        <v>98460</v>
      </c>
      <c r="K583" s="272">
        <v>393233</v>
      </c>
      <c r="L583" s="272">
        <v>7418095</v>
      </c>
      <c r="M583" s="273">
        <v>75.34</v>
      </c>
      <c r="N583" s="272">
        <v>4</v>
      </c>
      <c r="O583" s="274">
        <v>1.5</v>
      </c>
    </row>
    <row r="584" spans="2:15" x14ac:dyDescent="0.2">
      <c r="B584" s="310" t="s">
        <v>67</v>
      </c>
      <c r="C584" s="310" t="s">
        <v>3</v>
      </c>
      <c r="D584" s="312" t="s">
        <v>70</v>
      </c>
      <c r="E584" s="270" t="str">
        <f t="shared" si="25"/>
        <v>MTTotal5-9</v>
      </c>
      <c r="F584" s="271">
        <v>2.3000000000000001E-4</v>
      </c>
      <c r="G584" s="271">
        <v>1.15E-3</v>
      </c>
      <c r="H584" s="272">
        <v>113</v>
      </c>
      <c r="I584" s="271">
        <v>0.99885000000000002</v>
      </c>
      <c r="J584" s="272">
        <v>98217</v>
      </c>
      <c r="K584" s="272">
        <v>490803</v>
      </c>
      <c r="L584" s="272">
        <v>7024862</v>
      </c>
      <c r="M584" s="273">
        <v>71.52</v>
      </c>
      <c r="N584" s="272">
        <v>5</v>
      </c>
      <c r="O584" s="274">
        <v>2.5</v>
      </c>
    </row>
    <row r="585" spans="2:15" x14ac:dyDescent="0.2">
      <c r="B585" s="310" t="s">
        <v>67</v>
      </c>
      <c r="C585" s="310" t="s">
        <v>3</v>
      </c>
      <c r="D585" s="312" t="s">
        <v>71</v>
      </c>
      <c r="E585" s="270" t="str">
        <f t="shared" si="25"/>
        <v>MTTotal10-14</v>
      </c>
      <c r="F585" s="271">
        <v>3.1E-4</v>
      </c>
      <c r="G585" s="271">
        <v>1.5499999999999999E-3</v>
      </c>
      <c r="H585" s="272">
        <v>153</v>
      </c>
      <c r="I585" s="271">
        <v>0.99844999999999995</v>
      </c>
      <c r="J585" s="272">
        <v>98104</v>
      </c>
      <c r="K585" s="272">
        <v>490139</v>
      </c>
      <c r="L585" s="272">
        <v>6534059</v>
      </c>
      <c r="M585" s="273">
        <v>66.599999999999994</v>
      </c>
      <c r="N585" s="272">
        <v>5</v>
      </c>
      <c r="O585" s="274">
        <v>2.5</v>
      </c>
    </row>
    <row r="586" spans="2:15" x14ac:dyDescent="0.2">
      <c r="B586" s="310" t="s">
        <v>67</v>
      </c>
      <c r="C586" s="310" t="s">
        <v>3</v>
      </c>
      <c r="D586" s="311" t="s">
        <v>72</v>
      </c>
      <c r="E586" s="270" t="str">
        <f t="shared" si="25"/>
        <v>MTTotal15-19</v>
      </c>
      <c r="F586" s="271">
        <v>1.0499999999999999E-3</v>
      </c>
      <c r="G586" s="271">
        <v>5.2300000000000003E-3</v>
      </c>
      <c r="H586" s="272">
        <v>513</v>
      </c>
      <c r="I586" s="271">
        <v>0.99477000000000004</v>
      </c>
      <c r="J586" s="272">
        <v>97951</v>
      </c>
      <c r="K586" s="272">
        <v>488475</v>
      </c>
      <c r="L586" s="272">
        <v>6043920</v>
      </c>
      <c r="M586" s="273">
        <v>61.7</v>
      </c>
      <c r="N586" s="272">
        <v>5</v>
      </c>
      <c r="O586" s="274">
        <v>2.5</v>
      </c>
    </row>
    <row r="587" spans="2:15" x14ac:dyDescent="0.2">
      <c r="B587" s="310" t="s">
        <v>67</v>
      </c>
      <c r="C587" s="310" t="s">
        <v>3</v>
      </c>
      <c r="D587" s="311" t="s">
        <v>73</v>
      </c>
      <c r="E587" s="270" t="str">
        <f t="shared" si="25"/>
        <v>MTTotal20-24</v>
      </c>
      <c r="F587" s="271">
        <v>1.6100000000000001E-3</v>
      </c>
      <c r="G587" s="271">
        <v>8.0099999999999998E-3</v>
      </c>
      <c r="H587" s="272">
        <v>781</v>
      </c>
      <c r="I587" s="271">
        <v>0.99199000000000004</v>
      </c>
      <c r="J587" s="272">
        <v>97439</v>
      </c>
      <c r="K587" s="272">
        <v>485242</v>
      </c>
      <c r="L587" s="272">
        <v>5555445</v>
      </c>
      <c r="M587" s="273">
        <v>57.01</v>
      </c>
      <c r="N587" s="272">
        <v>5</v>
      </c>
      <c r="O587" s="274">
        <v>2.5</v>
      </c>
    </row>
    <row r="588" spans="2:15" x14ac:dyDescent="0.2">
      <c r="B588" s="310" t="s">
        <v>67</v>
      </c>
      <c r="C588" s="310" t="s">
        <v>3</v>
      </c>
      <c r="D588" s="311" t="s">
        <v>74</v>
      </c>
      <c r="E588" s="270" t="str">
        <f t="shared" si="25"/>
        <v>MTTotal25-29</v>
      </c>
      <c r="F588" s="271">
        <v>1.56E-3</v>
      </c>
      <c r="G588" s="271">
        <v>7.7600000000000004E-3</v>
      </c>
      <c r="H588" s="272">
        <v>750</v>
      </c>
      <c r="I588" s="271">
        <v>0.99224000000000001</v>
      </c>
      <c r="J588" s="272">
        <v>96658</v>
      </c>
      <c r="K588" s="272">
        <v>481416</v>
      </c>
      <c r="L588" s="272">
        <v>5070203</v>
      </c>
      <c r="M588" s="273">
        <v>52.46</v>
      </c>
      <c r="N588" s="272">
        <v>5</v>
      </c>
      <c r="O588" s="274">
        <v>2.5</v>
      </c>
    </row>
    <row r="589" spans="2:15" x14ac:dyDescent="0.2">
      <c r="B589" s="310" t="s">
        <v>67</v>
      </c>
      <c r="C589" s="310" t="s">
        <v>3</v>
      </c>
      <c r="D589" s="311" t="s">
        <v>75</v>
      </c>
      <c r="E589" s="270" t="str">
        <f t="shared" si="25"/>
        <v>MTTotal30-34</v>
      </c>
      <c r="F589" s="271">
        <v>1.91E-3</v>
      </c>
      <c r="G589" s="271">
        <v>9.5099999999999994E-3</v>
      </c>
      <c r="H589" s="272">
        <v>912</v>
      </c>
      <c r="I589" s="271">
        <v>0.99048999999999998</v>
      </c>
      <c r="J589" s="272">
        <v>95908</v>
      </c>
      <c r="K589" s="272">
        <v>477263</v>
      </c>
      <c r="L589" s="272">
        <v>4588787</v>
      </c>
      <c r="M589" s="273">
        <v>47.85</v>
      </c>
      <c r="N589" s="272">
        <v>5</v>
      </c>
      <c r="O589" s="274">
        <v>2.5</v>
      </c>
    </row>
    <row r="590" spans="2:15" x14ac:dyDescent="0.2">
      <c r="B590" s="310" t="s">
        <v>67</v>
      </c>
      <c r="C590" s="310" t="s">
        <v>3</v>
      </c>
      <c r="D590" s="311" t="s">
        <v>76</v>
      </c>
      <c r="E590" s="270" t="str">
        <f t="shared" si="25"/>
        <v>MTTotal35-39</v>
      </c>
      <c r="F590" s="271">
        <v>2.1099999999999999E-3</v>
      </c>
      <c r="G590" s="271">
        <v>1.0489999999999999E-2</v>
      </c>
      <c r="H590" s="272">
        <v>997</v>
      </c>
      <c r="I590" s="271">
        <v>0.98951</v>
      </c>
      <c r="J590" s="272">
        <v>94997</v>
      </c>
      <c r="K590" s="272">
        <v>472491</v>
      </c>
      <c r="L590" s="272">
        <v>4111525</v>
      </c>
      <c r="M590" s="273">
        <v>43.28</v>
      </c>
      <c r="N590" s="272">
        <v>5</v>
      </c>
      <c r="O590" s="274">
        <v>2.5</v>
      </c>
    </row>
    <row r="591" spans="2:15" x14ac:dyDescent="0.2">
      <c r="B591" s="310" t="s">
        <v>67</v>
      </c>
      <c r="C591" s="310" t="s">
        <v>3</v>
      </c>
      <c r="D591" s="311" t="s">
        <v>77</v>
      </c>
      <c r="E591" s="270" t="str">
        <f t="shared" si="25"/>
        <v>MTTotal40-44</v>
      </c>
      <c r="F591" s="271">
        <v>3.0000000000000001E-3</v>
      </c>
      <c r="G591" s="271">
        <v>1.491E-2</v>
      </c>
      <c r="H591" s="272">
        <v>1401</v>
      </c>
      <c r="I591" s="271">
        <v>0.98509000000000002</v>
      </c>
      <c r="J591" s="272">
        <v>94000</v>
      </c>
      <c r="K591" s="272">
        <v>466496</v>
      </c>
      <c r="L591" s="272">
        <v>3639034</v>
      </c>
      <c r="M591" s="273">
        <v>38.71</v>
      </c>
      <c r="N591" s="272">
        <v>5</v>
      </c>
      <c r="O591" s="274">
        <v>2.5</v>
      </c>
    </row>
    <row r="592" spans="2:15" x14ac:dyDescent="0.2">
      <c r="B592" s="310" t="s">
        <v>67</v>
      </c>
      <c r="C592" s="310" t="s">
        <v>3</v>
      </c>
      <c r="D592" s="311" t="s">
        <v>78</v>
      </c>
      <c r="E592" s="270" t="str">
        <f t="shared" si="25"/>
        <v>MTTotal45-49</v>
      </c>
      <c r="F592" s="271">
        <v>4.2199999999999998E-3</v>
      </c>
      <c r="G592" s="271">
        <v>2.086E-2</v>
      </c>
      <c r="H592" s="272">
        <v>1931</v>
      </c>
      <c r="I592" s="271">
        <v>0.97914000000000001</v>
      </c>
      <c r="J592" s="272">
        <v>92598</v>
      </c>
      <c r="K592" s="272">
        <v>458164</v>
      </c>
      <c r="L592" s="272">
        <v>3172538</v>
      </c>
      <c r="M592" s="273">
        <v>34.26</v>
      </c>
      <c r="N592" s="272">
        <v>5</v>
      </c>
      <c r="O592" s="274">
        <v>2.5</v>
      </c>
    </row>
    <row r="593" spans="2:15" x14ac:dyDescent="0.2">
      <c r="B593" s="310" t="s">
        <v>67</v>
      </c>
      <c r="C593" s="310" t="s">
        <v>3</v>
      </c>
      <c r="D593" s="311" t="s">
        <v>79</v>
      </c>
      <c r="E593" s="270" t="str">
        <f t="shared" si="25"/>
        <v>MTTotal50-54</v>
      </c>
      <c r="F593" s="271">
        <v>6.0200000000000002E-3</v>
      </c>
      <c r="G593" s="271">
        <v>2.964E-2</v>
      </c>
      <c r="H593" s="272">
        <v>2687</v>
      </c>
      <c r="I593" s="271">
        <v>0.97036</v>
      </c>
      <c r="J593" s="272">
        <v>90667</v>
      </c>
      <c r="K593" s="272">
        <v>446618</v>
      </c>
      <c r="L593" s="272">
        <v>2714374</v>
      </c>
      <c r="M593" s="273">
        <v>29.94</v>
      </c>
      <c r="N593" s="272">
        <v>5</v>
      </c>
      <c r="O593" s="274">
        <v>2.5</v>
      </c>
    </row>
    <row r="594" spans="2:15" x14ac:dyDescent="0.2">
      <c r="B594" s="310" t="s">
        <v>67</v>
      </c>
      <c r="C594" s="310" t="s">
        <v>3</v>
      </c>
      <c r="D594" s="311" t="s">
        <v>80</v>
      </c>
      <c r="E594" s="270" t="str">
        <f t="shared" si="25"/>
        <v>MTTotal55-59</v>
      </c>
      <c r="F594" s="271">
        <v>8.7100000000000007E-3</v>
      </c>
      <c r="G594" s="271">
        <v>4.2599999999999999E-2</v>
      </c>
      <c r="H594" s="272">
        <v>3748</v>
      </c>
      <c r="I594" s="271">
        <v>0.95740000000000003</v>
      </c>
      <c r="J594" s="272">
        <v>87980</v>
      </c>
      <c r="K594" s="272">
        <v>430529</v>
      </c>
      <c r="L594" s="272">
        <v>2267756</v>
      </c>
      <c r="M594" s="273">
        <v>25.78</v>
      </c>
      <c r="N594" s="272">
        <v>5</v>
      </c>
      <c r="O594" s="274">
        <v>2.5</v>
      </c>
    </row>
    <row r="595" spans="2:15" x14ac:dyDescent="0.2">
      <c r="B595" s="310" t="s">
        <v>67</v>
      </c>
      <c r="C595" s="310" t="s">
        <v>3</v>
      </c>
      <c r="D595" s="311" t="s">
        <v>81</v>
      </c>
      <c r="E595" s="270" t="str">
        <f t="shared" si="25"/>
        <v>MTTotal60-64</v>
      </c>
      <c r="F595" s="271">
        <v>1.3140000000000001E-2</v>
      </c>
      <c r="G595" s="271">
        <v>6.3600000000000004E-2</v>
      </c>
      <c r="H595" s="272">
        <v>5357</v>
      </c>
      <c r="I595" s="271">
        <v>0.93640000000000001</v>
      </c>
      <c r="J595" s="272">
        <v>84232</v>
      </c>
      <c r="K595" s="272">
        <v>407767</v>
      </c>
      <c r="L595" s="272">
        <v>1837226</v>
      </c>
      <c r="M595" s="273">
        <v>21.81</v>
      </c>
      <c r="N595" s="272">
        <v>5</v>
      </c>
      <c r="O595" s="274">
        <v>2.5</v>
      </c>
    </row>
    <row r="596" spans="2:15" x14ac:dyDescent="0.2">
      <c r="B596" s="310" t="s">
        <v>67</v>
      </c>
      <c r="C596" s="310" t="s">
        <v>3</v>
      </c>
      <c r="D596" s="311" t="s">
        <v>82</v>
      </c>
      <c r="E596" s="270" t="str">
        <f t="shared" si="25"/>
        <v>MTTotal65-69</v>
      </c>
      <c r="F596" s="271">
        <v>1.95E-2</v>
      </c>
      <c r="G596" s="271">
        <v>9.2969999999999997E-2</v>
      </c>
      <c r="H596" s="272">
        <v>7333</v>
      </c>
      <c r="I596" s="271">
        <v>0.90703</v>
      </c>
      <c r="J596" s="272">
        <v>78875</v>
      </c>
      <c r="K596" s="272">
        <v>376041</v>
      </c>
      <c r="L596" s="272">
        <v>1429460</v>
      </c>
      <c r="M596" s="273">
        <v>18.12</v>
      </c>
      <c r="N596" s="272">
        <v>5</v>
      </c>
      <c r="O596" s="274">
        <v>2.5</v>
      </c>
    </row>
    <row r="597" spans="2:15" x14ac:dyDescent="0.2">
      <c r="B597" s="310" t="s">
        <v>67</v>
      </c>
      <c r="C597" s="310" t="s">
        <v>3</v>
      </c>
      <c r="D597" s="311" t="s">
        <v>19</v>
      </c>
      <c r="E597" s="270" t="str">
        <f t="shared" si="25"/>
        <v>MTTotal70-74</v>
      </c>
      <c r="F597" s="271">
        <v>3.082E-2</v>
      </c>
      <c r="G597" s="271">
        <v>0.14308999999999999</v>
      </c>
      <c r="H597" s="272">
        <v>10237</v>
      </c>
      <c r="I597" s="271">
        <v>0.85690999999999995</v>
      </c>
      <c r="J597" s="272">
        <v>71542</v>
      </c>
      <c r="K597" s="272">
        <v>332117</v>
      </c>
      <c r="L597" s="272">
        <v>1053418</v>
      </c>
      <c r="M597" s="273">
        <v>14.72</v>
      </c>
      <c r="N597" s="272">
        <v>5</v>
      </c>
      <c r="O597" s="274">
        <v>2.5</v>
      </c>
    </row>
    <row r="598" spans="2:15" x14ac:dyDescent="0.2">
      <c r="B598" s="310" t="s">
        <v>67</v>
      </c>
      <c r="C598" s="310" t="s">
        <v>3</v>
      </c>
      <c r="D598" s="311" t="s">
        <v>20</v>
      </c>
      <c r="E598" s="270" t="str">
        <f t="shared" si="25"/>
        <v>MTTotal75-79</v>
      </c>
      <c r="F598" s="271">
        <v>4.845E-2</v>
      </c>
      <c r="G598" s="271">
        <v>0.21606</v>
      </c>
      <c r="H598" s="272">
        <v>13246</v>
      </c>
      <c r="I598" s="271">
        <v>0.78393999999999997</v>
      </c>
      <c r="J598" s="272">
        <v>61305</v>
      </c>
      <c r="K598" s="272">
        <v>273410</v>
      </c>
      <c r="L598" s="272">
        <v>721302</v>
      </c>
      <c r="M598" s="273">
        <v>11.77</v>
      </c>
      <c r="N598" s="272">
        <v>5</v>
      </c>
      <c r="O598" s="274">
        <v>2.5</v>
      </c>
    </row>
    <row r="599" spans="2:15" x14ac:dyDescent="0.2">
      <c r="B599" s="310" t="s">
        <v>67</v>
      </c>
      <c r="C599" s="310" t="s">
        <v>3</v>
      </c>
      <c r="D599" s="311" t="s">
        <v>21</v>
      </c>
      <c r="E599" s="270" t="str">
        <f t="shared" si="25"/>
        <v>MTTotal80-84</v>
      </c>
      <c r="F599" s="271">
        <v>7.1139999999999995E-2</v>
      </c>
      <c r="G599" s="271">
        <v>0.30199999999999999</v>
      </c>
      <c r="H599" s="272">
        <v>14514</v>
      </c>
      <c r="I599" s="271">
        <v>0.69799999999999995</v>
      </c>
      <c r="J599" s="272">
        <v>48059</v>
      </c>
      <c r="K599" s="272">
        <v>204011</v>
      </c>
      <c r="L599" s="272">
        <v>447892</v>
      </c>
      <c r="M599" s="273">
        <v>9.32</v>
      </c>
      <c r="N599" s="272">
        <v>5</v>
      </c>
      <c r="O599" s="274">
        <v>2.5</v>
      </c>
    </row>
    <row r="600" spans="2:15" x14ac:dyDescent="0.2">
      <c r="B600" s="310" t="s">
        <v>67</v>
      </c>
      <c r="C600" s="310" t="s">
        <v>3</v>
      </c>
      <c r="D600" s="311" t="s">
        <v>22</v>
      </c>
      <c r="E600" s="270" t="str">
        <f t="shared" si="25"/>
        <v>MTTotal85-89</v>
      </c>
      <c r="F600" s="271">
        <v>0.11812</v>
      </c>
      <c r="G600" s="271">
        <v>0.45595999999999998</v>
      </c>
      <c r="H600" s="272">
        <v>15296</v>
      </c>
      <c r="I600" s="271">
        <v>0.54403999999999997</v>
      </c>
      <c r="J600" s="272">
        <v>33545</v>
      </c>
      <c r="K600" s="272">
        <v>129488</v>
      </c>
      <c r="L600" s="272">
        <v>243880</v>
      </c>
      <c r="M600" s="273">
        <v>7.27</v>
      </c>
      <c r="N600" s="272">
        <v>5</v>
      </c>
      <c r="O600" s="274">
        <v>2.5</v>
      </c>
    </row>
    <row r="601" spans="2:15" x14ac:dyDescent="0.2">
      <c r="B601" s="310" t="s">
        <v>67</v>
      </c>
      <c r="C601" s="310" t="s">
        <v>3</v>
      </c>
      <c r="D601" s="311" t="s">
        <v>5</v>
      </c>
      <c r="E601" s="270" t="str">
        <f t="shared" si="25"/>
        <v>MTTotal90+</v>
      </c>
      <c r="F601" s="271">
        <v>0.15953999999999999</v>
      </c>
      <c r="G601" s="271">
        <v>1</v>
      </c>
      <c r="H601" s="272">
        <v>18250</v>
      </c>
      <c r="I601" s="271">
        <v>0</v>
      </c>
      <c r="J601" s="272">
        <v>18250</v>
      </c>
      <c r="K601" s="272">
        <v>114392</v>
      </c>
      <c r="L601" s="272">
        <v>114392</v>
      </c>
      <c r="M601" s="273">
        <v>6.27</v>
      </c>
      <c r="N601" s="273" t="s">
        <v>92</v>
      </c>
      <c r="O601" s="274">
        <v>6.27</v>
      </c>
    </row>
    <row r="602" spans="2:15" x14ac:dyDescent="0.2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</row>
    <row r="603" spans="2:15" ht="16" customHeight="1" x14ac:dyDescent="0.2">
      <c r="B603" s="344" t="s">
        <v>1</v>
      </c>
      <c r="C603" s="344" t="s">
        <v>0</v>
      </c>
      <c r="D603" s="344" t="s">
        <v>2</v>
      </c>
      <c r="E603" s="344" t="s">
        <v>49</v>
      </c>
      <c r="F603" s="346" t="s">
        <v>83</v>
      </c>
      <c r="G603" s="346" t="s">
        <v>84</v>
      </c>
      <c r="H603" s="346" t="s">
        <v>85</v>
      </c>
      <c r="I603" s="346" t="s">
        <v>86</v>
      </c>
      <c r="J603" s="344" t="s">
        <v>87</v>
      </c>
      <c r="K603" s="346" t="s">
        <v>88</v>
      </c>
      <c r="L603" s="344" t="s">
        <v>89</v>
      </c>
      <c r="M603" s="344" t="s">
        <v>90</v>
      </c>
      <c r="N603" s="344" t="s">
        <v>6</v>
      </c>
      <c r="O603" s="346" t="s">
        <v>91</v>
      </c>
    </row>
    <row r="604" spans="2:15" ht="16" customHeight="1" x14ac:dyDescent="0.2">
      <c r="B604" s="345"/>
      <c r="C604" s="345"/>
      <c r="D604" s="345"/>
      <c r="E604" s="345"/>
      <c r="F604" s="347"/>
      <c r="G604" s="347"/>
      <c r="H604" s="347"/>
      <c r="I604" s="347"/>
      <c r="J604" s="345"/>
      <c r="K604" s="347"/>
      <c r="L604" s="345"/>
      <c r="M604" s="345"/>
      <c r="N604" s="345"/>
      <c r="O604" s="347"/>
    </row>
    <row r="605" spans="2:15" x14ac:dyDescent="0.2">
      <c r="B605" s="310" t="s">
        <v>68</v>
      </c>
      <c r="C605" s="310" t="s">
        <v>3</v>
      </c>
      <c r="D605" s="311">
        <v>0</v>
      </c>
      <c r="E605" s="270" t="str">
        <f>_xlfn.CONCAT(B605,C605,D605)</f>
        <v>GOTotal0</v>
      </c>
      <c r="F605" s="271">
        <v>1.357E-2</v>
      </c>
      <c r="G605" s="271">
        <v>1.341E-2</v>
      </c>
      <c r="H605" s="272">
        <v>1341</v>
      </c>
      <c r="I605" s="271">
        <v>0.98658999999999997</v>
      </c>
      <c r="J605" s="272">
        <v>100000</v>
      </c>
      <c r="K605" s="272">
        <v>98780</v>
      </c>
      <c r="L605" s="272">
        <v>7482581</v>
      </c>
      <c r="M605" s="273">
        <v>74.83</v>
      </c>
      <c r="N605" s="272">
        <v>1</v>
      </c>
      <c r="O605" s="274">
        <v>0.09</v>
      </c>
    </row>
    <row r="606" spans="2:15" x14ac:dyDescent="0.2">
      <c r="B606" s="310" t="s">
        <v>68</v>
      </c>
      <c r="C606" s="310" t="s">
        <v>3</v>
      </c>
      <c r="D606" s="312" t="s">
        <v>18</v>
      </c>
      <c r="E606" s="270" t="str">
        <f t="shared" ref="E606:E624" si="26">_xlfn.CONCAT(B606,C606,D606)</f>
        <v>GOTotal1-4</v>
      </c>
      <c r="F606" s="271">
        <v>5.9999999999999995E-4</v>
      </c>
      <c r="G606" s="271">
        <v>2.3800000000000002E-3</v>
      </c>
      <c r="H606" s="272">
        <v>235</v>
      </c>
      <c r="I606" s="271">
        <v>0.99761999999999995</v>
      </c>
      <c r="J606" s="272">
        <v>98659</v>
      </c>
      <c r="K606" s="272">
        <v>394049</v>
      </c>
      <c r="L606" s="272">
        <v>7383801</v>
      </c>
      <c r="M606" s="273">
        <v>74.84</v>
      </c>
      <c r="N606" s="272">
        <v>4</v>
      </c>
      <c r="O606" s="274">
        <v>1.5</v>
      </c>
    </row>
    <row r="607" spans="2:15" x14ac:dyDescent="0.2">
      <c r="B607" s="310" t="s">
        <v>68</v>
      </c>
      <c r="C607" s="310" t="s">
        <v>3</v>
      </c>
      <c r="D607" s="312" t="s">
        <v>70</v>
      </c>
      <c r="E607" s="270" t="str">
        <f t="shared" si="26"/>
        <v>GOTotal5-9</v>
      </c>
      <c r="F607" s="271">
        <v>2.9999999999999997E-4</v>
      </c>
      <c r="G607" s="271">
        <v>1.48E-3</v>
      </c>
      <c r="H607" s="272">
        <v>146</v>
      </c>
      <c r="I607" s="271">
        <v>0.99851999999999996</v>
      </c>
      <c r="J607" s="272">
        <v>98424</v>
      </c>
      <c r="K607" s="272">
        <v>491755</v>
      </c>
      <c r="L607" s="272">
        <v>6989752</v>
      </c>
      <c r="M607" s="273">
        <v>71.02</v>
      </c>
      <c r="N607" s="272">
        <v>5</v>
      </c>
      <c r="O607" s="274">
        <v>2.5</v>
      </c>
    </row>
    <row r="608" spans="2:15" x14ac:dyDescent="0.2">
      <c r="B608" s="310" t="s">
        <v>68</v>
      </c>
      <c r="C608" s="310" t="s">
        <v>3</v>
      </c>
      <c r="D608" s="312" t="s">
        <v>71</v>
      </c>
      <c r="E608" s="270" t="str">
        <f t="shared" si="26"/>
        <v>GOTotal10-14</v>
      </c>
      <c r="F608" s="271">
        <v>3.4000000000000002E-4</v>
      </c>
      <c r="G608" s="271">
        <v>1.6900000000000001E-3</v>
      </c>
      <c r="H608" s="272">
        <v>166</v>
      </c>
      <c r="I608" s="271">
        <v>0.99831000000000003</v>
      </c>
      <c r="J608" s="272">
        <v>98278</v>
      </c>
      <c r="K608" s="272">
        <v>490977</v>
      </c>
      <c r="L608" s="272">
        <v>6497996</v>
      </c>
      <c r="M608" s="273">
        <v>66.12</v>
      </c>
      <c r="N608" s="272">
        <v>5</v>
      </c>
      <c r="O608" s="274">
        <v>2.5</v>
      </c>
    </row>
    <row r="609" spans="2:15" x14ac:dyDescent="0.2">
      <c r="B609" s="310" t="s">
        <v>68</v>
      </c>
      <c r="C609" s="310" t="s">
        <v>3</v>
      </c>
      <c r="D609" s="311" t="s">
        <v>72</v>
      </c>
      <c r="E609" s="270" t="str">
        <f t="shared" si="26"/>
        <v>GOTotal15-19</v>
      </c>
      <c r="F609" s="271">
        <v>1.1999999999999999E-3</v>
      </c>
      <c r="G609" s="271">
        <v>5.96E-3</v>
      </c>
      <c r="H609" s="272">
        <v>585</v>
      </c>
      <c r="I609" s="271">
        <v>0.99404000000000003</v>
      </c>
      <c r="J609" s="272">
        <v>98113</v>
      </c>
      <c r="K609" s="272">
        <v>489101</v>
      </c>
      <c r="L609" s="272">
        <v>6007019</v>
      </c>
      <c r="M609" s="273">
        <v>61.23</v>
      </c>
      <c r="N609" s="272">
        <v>5</v>
      </c>
      <c r="O609" s="274">
        <v>2.5</v>
      </c>
    </row>
    <row r="610" spans="2:15" x14ac:dyDescent="0.2">
      <c r="B610" s="310" t="s">
        <v>68</v>
      </c>
      <c r="C610" s="310" t="s">
        <v>3</v>
      </c>
      <c r="D610" s="311" t="s">
        <v>73</v>
      </c>
      <c r="E610" s="270" t="str">
        <f t="shared" si="26"/>
        <v>GOTotal20-24</v>
      </c>
      <c r="F610" s="271">
        <v>1.8E-3</v>
      </c>
      <c r="G610" s="271">
        <v>8.9700000000000005E-3</v>
      </c>
      <c r="H610" s="272">
        <v>875</v>
      </c>
      <c r="I610" s="271">
        <v>0.99102999999999997</v>
      </c>
      <c r="J610" s="272">
        <v>97528</v>
      </c>
      <c r="K610" s="272">
        <v>485451</v>
      </c>
      <c r="L610" s="272">
        <v>5517919</v>
      </c>
      <c r="M610" s="273">
        <v>56.58</v>
      </c>
      <c r="N610" s="272">
        <v>5</v>
      </c>
      <c r="O610" s="274">
        <v>2.5</v>
      </c>
    </row>
    <row r="611" spans="2:15" x14ac:dyDescent="0.2">
      <c r="B611" s="310" t="s">
        <v>68</v>
      </c>
      <c r="C611" s="310" t="s">
        <v>3</v>
      </c>
      <c r="D611" s="311" t="s">
        <v>74</v>
      </c>
      <c r="E611" s="270" t="str">
        <f t="shared" si="26"/>
        <v>GOTotal25-29</v>
      </c>
      <c r="F611" s="271">
        <v>1.7600000000000001E-3</v>
      </c>
      <c r="G611" s="271">
        <v>8.77E-3</v>
      </c>
      <c r="H611" s="272">
        <v>847</v>
      </c>
      <c r="I611" s="271">
        <v>0.99123000000000006</v>
      </c>
      <c r="J611" s="272">
        <v>96653</v>
      </c>
      <c r="K611" s="272">
        <v>481144</v>
      </c>
      <c r="L611" s="272">
        <v>5032468</v>
      </c>
      <c r="M611" s="273">
        <v>52.07</v>
      </c>
      <c r="N611" s="272">
        <v>5</v>
      </c>
      <c r="O611" s="274">
        <v>2.5</v>
      </c>
    </row>
    <row r="612" spans="2:15" x14ac:dyDescent="0.2">
      <c r="B612" s="310" t="s">
        <v>68</v>
      </c>
      <c r="C612" s="310" t="s">
        <v>3</v>
      </c>
      <c r="D612" s="311" t="s">
        <v>75</v>
      </c>
      <c r="E612" s="270" t="str">
        <f t="shared" si="26"/>
        <v>GOTotal30-34</v>
      </c>
      <c r="F612" s="271">
        <v>1.9599999999999999E-3</v>
      </c>
      <c r="G612" s="271">
        <v>9.7400000000000004E-3</v>
      </c>
      <c r="H612" s="272">
        <v>933</v>
      </c>
      <c r="I612" s="271">
        <v>0.99026000000000003</v>
      </c>
      <c r="J612" s="272">
        <v>95805</v>
      </c>
      <c r="K612" s="272">
        <v>476693</v>
      </c>
      <c r="L612" s="272">
        <v>4551324</v>
      </c>
      <c r="M612" s="273">
        <v>47.51</v>
      </c>
      <c r="N612" s="272">
        <v>5</v>
      </c>
      <c r="O612" s="274">
        <v>2.5</v>
      </c>
    </row>
    <row r="613" spans="2:15" x14ac:dyDescent="0.2">
      <c r="B613" s="310" t="s">
        <v>68</v>
      </c>
      <c r="C613" s="310" t="s">
        <v>3</v>
      </c>
      <c r="D613" s="311" t="s">
        <v>76</v>
      </c>
      <c r="E613" s="270" t="str">
        <f t="shared" si="26"/>
        <v>GOTotal35-39</v>
      </c>
      <c r="F613" s="271">
        <v>2.2899999999999999E-3</v>
      </c>
      <c r="G613" s="271">
        <v>1.141E-2</v>
      </c>
      <c r="H613" s="272">
        <v>1082</v>
      </c>
      <c r="I613" s="271">
        <v>0.98858999999999997</v>
      </c>
      <c r="J613" s="272">
        <v>94872</v>
      </c>
      <c r="K613" s="272">
        <v>471655</v>
      </c>
      <c r="L613" s="272">
        <v>4074631</v>
      </c>
      <c r="M613" s="273">
        <v>42.95</v>
      </c>
      <c r="N613" s="272">
        <v>5</v>
      </c>
      <c r="O613" s="274">
        <v>2.5</v>
      </c>
    </row>
    <row r="614" spans="2:15" x14ac:dyDescent="0.2">
      <c r="B614" s="310" t="s">
        <v>68</v>
      </c>
      <c r="C614" s="310" t="s">
        <v>3</v>
      </c>
      <c r="D614" s="311" t="s">
        <v>77</v>
      </c>
      <c r="E614" s="270" t="str">
        <f t="shared" si="26"/>
        <v>GOTotal40-44</v>
      </c>
      <c r="F614" s="271">
        <v>2.9199999999999999E-3</v>
      </c>
      <c r="G614" s="271">
        <v>1.4500000000000001E-2</v>
      </c>
      <c r="H614" s="272">
        <v>1360</v>
      </c>
      <c r="I614" s="271">
        <v>0.98550000000000004</v>
      </c>
      <c r="J614" s="272">
        <v>93790</v>
      </c>
      <c r="K614" s="272">
        <v>465550</v>
      </c>
      <c r="L614" s="272">
        <v>3602976</v>
      </c>
      <c r="M614" s="273">
        <v>38.42</v>
      </c>
      <c r="N614" s="272">
        <v>5</v>
      </c>
      <c r="O614" s="274">
        <v>2.5</v>
      </c>
    </row>
    <row r="615" spans="2:15" x14ac:dyDescent="0.2">
      <c r="B615" s="310" t="s">
        <v>68</v>
      </c>
      <c r="C615" s="310" t="s">
        <v>3</v>
      </c>
      <c r="D615" s="311" t="s">
        <v>78</v>
      </c>
      <c r="E615" s="270" t="str">
        <f t="shared" si="26"/>
        <v>GOTotal45-49</v>
      </c>
      <c r="F615" s="271">
        <v>4.0899999999999999E-3</v>
      </c>
      <c r="G615" s="271">
        <v>2.026E-2</v>
      </c>
      <c r="H615" s="272">
        <v>1872</v>
      </c>
      <c r="I615" s="271">
        <v>0.97974000000000006</v>
      </c>
      <c r="J615" s="272">
        <v>92430</v>
      </c>
      <c r="K615" s="272">
        <v>457470</v>
      </c>
      <c r="L615" s="272">
        <v>3137426</v>
      </c>
      <c r="M615" s="273">
        <v>33.94</v>
      </c>
      <c r="N615" s="272">
        <v>5</v>
      </c>
      <c r="O615" s="274">
        <v>2.5</v>
      </c>
    </row>
    <row r="616" spans="2:15" x14ac:dyDescent="0.2">
      <c r="B616" s="310" t="s">
        <v>68</v>
      </c>
      <c r="C616" s="310" t="s">
        <v>3</v>
      </c>
      <c r="D616" s="311" t="s">
        <v>79</v>
      </c>
      <c r="E616" s="270" t="str">
        <f t="shared" si="26"/>
        <v>GOTotal50-54</v>
      </c>
      <c r="F616" s="271">
        <v>6.1599999999999997E-3</v>
      </c>
      <c r="G616" s="271">
        <v>3.0329999999999999E-2</v>
      </c>
      <c r="H616" s="272">
        <v>2746</v>
      </c>
      <c r="I616" s="271">
        <v>0.96967000000000003</v>
      </c>
      <c r="J616" s="272">
        <v>90558</v>
      </c>
      <c r="K616" s="272">
        <v>445923</v>
      </c>
      <c r="L616" s="272">
        <v>2679957</v>
      </c>
      <c r="M616" s="273">
        <v>29.59</v>
      </c>
      <c r="N616" s="272">
        <v>5</v>
      </c>
      <c r="O616" s="274">
        <v>2.5</v>
      </c>
    </row>
    <row r="617" spans="2:15" x14ac:dyDescent="0.2">
      <c r="B617" s="310" t="s">
        <v>68</v>
      </c>
      <c r="C617" s="310" t="s">
        <v>3</v>
      </c>
      <c r="D617" s="311" t="s">
        <v>80</v>
      </c>
      <c r="E617" s="270" t="str">
        <f t="shared" si="26"/>
        <v>GOTotal55-59</v>
      </c>
      <c r="F617" s="271">
        <v>9.3100000000000006E-3</v>
      </c>
      <c r="G617" s="271">
        <v>4.5469999999999997E-2</v>
      </c>
      <c r="H617" s="272">
        <v>3993</v>
      </c>
      <c r="I617" s="271">
        <v>0.95452999999999999</v>
      </c>
      <c r="J617" s="272">
        <v>87811</v>
      </c>
      <c r="K617" s="272">
        <v>429075</v>
      </c>
      <c r="L617" s="272">
        <v>2234033</v>
      </c>
      <c r="M617" s="273">
        <v>25.44</v>
      </c>
      <c r="N617" s="272">
        <v>5</v>
      </c>
      <c r="O617" s="274">
        <v>2.5</v>
      </c>
    </row>
    <row r="618" spans="2:15" x14ac:dyDescent="0.2">
      <c r="B618" s="310" t="s">
        <v>68</v>
      </c>
      <c r="C618" s="310" t="s">
        <v>3</v>
      </c>
      <c r="D618" s="311" t="s">
        <v>81</v>
      </c>
      <c r="E618" s="270" t="str">
        <f t="shared" si="26"/>
        <v>GOTotal60-64</v>
      </c>
      <c r="F618" s="271">
        <v>1.286E-2</v>
      </c>
      <c r="G618" s="271">
        <v>6.2300000000000001E-2</v>
      </c>
      <c r="H618" s="272">
        <v>5222</v>
      </c>
      <c r="I618" s="271">
        <v>0.93769999999999998</v>
      </c>
      <c r="J618" s="272">
        <v>83819</v>
      </c>
      <c r="K618" s="272">
        <v>406038</v>
      </c>
      <c r="L618" s="272">
        <v>1804958</v>
      </c>
      <c r="M618" s="273">
        <v>21.53</v>
      </c>
      <c r="N618" s="272">
        <v>5</v>
      </c>
      <c r="O618" s="274">
        <v>2.5</v>
      </c>
    </row>
    <row r="619" spans="2:15" x14ac:dyDescent="0.2">
      <c r="B619" s="310" t="s">
        <v>68</v>
      </c>
      <c r="C619" s="310" t="s">
        <v>3</v>
      </c>
      <c r="D619" s="311" t="s">
        <v>82</v>
      </c>
      <c r="E619" s="270" t="str">
        <f t="shared" si="26"/>
        <v>GOTotal65-69</v>
      </c>
      <c r="F619" s="271">
        <v>2.0150000000000001E-2</v>
      </c>
      <c r="G619" s="271">
        <v>9.5939999999999998E-2</v>
      </c>
      <c r="H619" s="272">
        <v>7540</v>
      </c>
      <c r="I619" s="271">
        <v>0.90405999999999997</v>
      </c>
      <c r="J619" s="272">
        <v>78597</v>
      </c>
      <c r="K619" s="272">
        <v>374132</v>
      </c>
      <c r="L619" s="272">
        <v>1398920</v>
      </c>
      <c r="M619" s="273">
        <v>17.8</v>
      </c>
      <c r="N619" s="272">
        <v>5</v>
      </c>
      <c r="O619" s="274">
        <v>2.5</v>
      </c>
    </row>
    <row r="620" spans="2:15" x14ac:dyDescent="0.2">
      <c r="B620" s="310" t="s">
        <v>68</v>
      </c>
      <c r="C620" s="310" t="s">
        <v>3</v>
      </c>
      <c r="D620" s="311" t="s">
        <v>19</v>
      </c>
      <c r="E620" s="270" t="str">
        <f t="shared" si="26"/>
        <v>GOTotal70-74</v>
      </c>
      <c r="F620" s="271">
        <v>3.1519999999999999E-2</v>
      </c>
      <c r="G620" s="271">
        <v>0.14609</v>
      </c>
      <c r="H620" s="272">
        <v>10381</v>
      </c>
      <c r="I620" s="271">
        <v>0.85390999999999995</v>
      </c>
      <c r="J620" s="272">
        <v>71056</v>
      </c>
      <c r="K620" s="272">
        <v>329329</v>
      </c>
      <c r="L620" s="272">
        <v>1024788</v>
      </c>
      <c r="M620" s="273">
        <v>14.42</v>
      </c>
      <c r="N620" s="272">
        <v>5</v>
      </c>
      <c r="O620" s="274">
        <v>2.5</v>
      </c>
    </row>
    <row r="621" spans="2:15" x14ac:dyDescent="0.2">
      <c r="B621" s="310" t="s">
        <v>68</v>
      </c>
      <c r="C621" s="310" t="s">
        <v>3</v>
      </c>
      <c r="D621" s="311" t="s">
        <v>20</v>
      </c>
      <c r="E621" s="270" t="str">
        <f t="shared" si="26"/>
        <v>GOTotal75-79</v>
      </c>
      <c r="F621" s="271">
        <v>4.8820000000000002E-2</v>
      </c>
      <c r="G621" s="271">
        <v>0.21754999999999999</v>
      </c>
      <c r="H621" s="272">
        <v>13200</v>
      </c>
      <c r="I621" s="271">
        <v>0.78244999999999998</v>
      </c>
      <c r="J621" s="272">
        <v>60675</v>
      </c>
      <c r="K621" s="272">
        <v>270376</v>
      </c>
      <c r="L621" s="272">
        <v>695459</v>
      </c>
      <c r="M621" s="273">
        <v>11.46</v>
      </c>
      <c r="N621" s="272">
        <v>5</v>
      </c>
      <c r="O621" s="274">
        <v>2.5</v>
      </c>
    </row>
    <row r="622" spans="2:15" x14ac:dyDescent="0.2">
      <c r="B622" s="310" t="s">
        <v>68</v>
      </c>
      <c r="C622" s="310" t="s">
        <v>3</v>
      </c>
      <c r="D622" s="311" t="s">
        <v>21</v>
      </c>
      <c r="E622" s="270" t="str">
        <f t="shared" si="26"/>
        <v>GOTotal80-84</v>
      </c>
      <c r="F622" s="271">
        <v>7.535E-2</v>
      </c>
      <c r="G622" s="271">
        <v>0.31702999999999998</v>
      </c>
      <c r="H622" s="272">
        <v>15051</v>
      </c>
      <c r="I622" s="271">
        <v>0.68296999999999997</v>
      </c>
      <c r="J622" s="272">
        <v>47475</v>
      </c>
      <c r="K622" s="272">
        <v>199748</v>
      </c>
      <c r="L622" s="272">
        <v>425083</v>
      </c>
      <c r="M622" s="273">
        <v>8.9499999999999993</v>
      </c>
      <c r="N622" s="272">
        <v>5</v>
      </c>
      <c r="O622" s="274">
        <v>2.5</v>
      </c>
    </row>
    <row r="623" spans="2:15" x14ac:dyDescent="0.2">
      <c r="B623" s="310" t="s">
        <v>68</v>
      </c>
      <c r="C623" s="310" t="s">
        <v>3</v>
      </c>
      <c r="D623" s="311" t="s">
        <v>22</v>
      </c>
      <c r="E623" s="270" t="str">
        <f t="shared" si="26"/>
        <v>GOTotal85-89</v>
      </c>
      <c r="F623" s="271">
        <v>0.11063000000000001</v>
      </c>
      <c r="G623" s="271">
        <v>0.43330999999999997</v>
      </c>
      <c r="H623" s="272">
        <v>14050</v>
      </c>
      <c r="I623" s="271">
        <v>0.56669000000000003</v>
      </c>
      <c r="J623" s="272">
        <v>32424</v>
      </c>
      <c r="K623" s="272">
        <v>126996</v>
      </c>
      <c r="L623" s="272">
        <v>225335</v>
      </c>
      <c r="M623" s="273">
        <v>6.95</v>
      </c>
      <c r="N623" s="272">
        <v>5</v>
      </c>
      <c r="O623" s="274">
        <v>2.5</v>
      </c>
    </row>
    <row r="624" spans="2:15" x14ac:dyDescent="0.2">
      <c r="B624" s="310" t="s">
        <v>68</v>
      </c>
      <c r="C624" s="310" t="s">
        <v>3</v>
      </c>
      <c r="D624" s="311" t="s">
        <v>5</v>
      </c>
      <c r="E624" s="270" t="str">
        <f t="shared" si="26"/>
        <v>GOTotal90+</v>
      </c>
      <c r="F624" s="271">
        <v>0.18684999999999999</v>
      </c>
      <c r="G624" s="271">
        <v>1</v>
      </c>
      <c r="H624" s="272">
        <v>18374</v>
      </c>
      <c r="I624" s="271">
        <v>0</v>
      </c>
      <c r="J624" s="272">
        <v>18374</v>
      </c>
      <c r="K624" s="272">
        <v>98339</v>
      </c>
      <c r="L624" s="272">
        <v>98339</v>
      </c>
      <c r="M624" s="273">
        <v>5.35</v>
      </c>
      <c r="N624" s="273" t="s">
        <v>92</v>
      </c>
      <c r="O624" s="274">
        <v>5.35</v>
      </c>
    </row>
    <row r="625" spans="2:15" x14ac:dyDescent="0.2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</row>
    <row r="626" spans="2:15" ht="16" customHeight="1" x14ac:dyDescent="0.2">
      <c r="B626" s="344" t="s">
        <v>1</v>
      </c>
      <c r="C626" s="344" t="s">
        <v>0</v>
      </c>
      <c r="D626" s="344" t="s">
        <v>2</v>
      </c>
      <c r="E626" s="344" t="s">
        <v>49</v>
      </c>
      <c r="F626" s="346" t="s">
        <v>83</v>
      </c>
      <c r="G626" s="346" t="s">
        <v>84</v>
      </c>
      <c r="H626" s="346" t="s">
        <v>85</v>
      </c>
      <c r="I626" s="346" t="s">
        <v>86</v>
      </c>
      <c r="J626" s="344" t="s">
        <v>87</v>
      </c>
      <c r="K626" s="346" t="s">
        <v>88</v>
      </c>
      <c r="L626" s="344" t="s">
        <v>89</v>
      </c>
      <c r="M626" s="344" t="s">
        <v>90</v>
      </c>
      <c r="N626" s="344" t="s">
        <v>6</v>
      </c>
      <c r="O626" s="346" t="s">
        <v>91</v>
      </c>
    </row>
    <row r="627" spans="2:15" ht="16" customHeight="1" x14ac:dyDescent="0.2">
      <c r="B627" s="345"/>
      <c r="C627" s="345"/>
      <c r="D627" s="345"/>
      <c r="E627" s="345"/>
      <c r="F627" s="347"/>
      <c r="G627" s="347"/>
      <c r="H627" s="347"/>
      <c r="I627" s="347"/>
      <c r="J627" s="345"/>
      <c r="K627" s="347"/>
      <c r="L627" s="345"/>
      <c r="M627" s="345"/>
      <c r="N627" s="345"/>
      <c r="O627" s="347"/>
    </row>
    <row r="628" spans="2:15" x14ac:dyDescent="0.2">
      <c r="B628" s="310" t="s">
        <v>69</v>
      </c>
      <c r="C628" s="310" t="s">
        <v>3</v>
      </c>
      <c r="D628" s="311">
        <v>0</v>
      </c>
      <c r="E628" s="270" t="str">
        <f>_xlfn.CONCAT(B628,C628,D628)</f>
        <v>DFTotal0</v>
      </c>
      <c r="F628" s="271">
        <v>9.7999999999999997E-3</v>
      </c>
      <c r="G628" s="271">
        <v>9.7099999999999999E-3</v>
      </c>
      <c r="H628" s="272">
        <v>971</v>
      </c>
      <c r="I628" s="271">
        <v>0.99029</v>
      </c>
      <c r="J628" s="272">
        <v>100000</v>
      </c>
      <c r="K628" s="272">
        <v>99105</v>
      </c>
      <c r="L628" s="272">
        <v>7907901</v>
      </c>
      <c r="M628" s="273">
        <v>79.08</v>
      </c>
      <c r="N628" s="272">
        <v>1</v>
      </c>
      <c r="O628" s="274">
        <v>0.08</v>
      </c>
    </row>
    <row r="629" spans="2:15" x14ac:dyDescent="0.2">
      <c r="B629" s="310" t="s">
        <v>69</v>
      </c>
      <c r="C629" s="310" t="s">
        <v>3</v>
      </c>
      <c r="D629" s="312" t="s">
        <v>18</v>
      </c>
      <c r="E629" s="270" t="str">
        <f t="shared" ref="E629:E647" si="27">_xlfn.CONCAT(B629,C629,D629)</f>
        <v>DFTotal1-4</v>
      </c>
      <c r="F629" s="271">
        <v>3.3E-4</v>
      </c>
      <c r="G629" s="271">
        <v>1.32E-3</v>
      </c>
      <c r="H629" s="272">
        <v>131</v>
      </c>
      <c r="I629" s="271">
        <v>0.99868000000000001</v>
      </c>
      <c r="J629" s="272">
        <v>99029</v>
      </c>
      <c r="K629" s="272">
        <v>395788</v>
      </c>
      <c r="L629" s="272">
        <v>7808796</v>
      </c>
      <c r="M629" s="273">
        <v>78.849999999999994</v>
      </c>
      <c r="N629" s="272">
        <v>4</v>
      </c>
      <c r="O629" s="274">
        <v>1.51</v>
      </c>
    </row>
    <row r="630" spans="2:15" x14ac:dyDescent="0.2">
      <c r="B630" s="310" t="s">
        <v>69</v>
      </c>
      <c r="C630" s="310" t="s">
        <v>3</v>
      </c>
      <c r="D630" s="312" t="s">
        <v>70</v>
      </c>
      <c r="E630" s="270" t="str">
        <f t="shared" si="27"/>
        <v>DFTotal5-9</v>
      </c>
      <c r="F630" s="271">
        <v>1.4999999999999999E-4</v>
      </c>
      <c r="G630" s="271">
        <v>7.5000000000000002E-4</v>
      </c>
      <c r="H630" s="272">
        <v>74</v>
      </c>
      <c r="I630" s="271">
        <v>0.99924999999999997</v>
      </c>
      <c r="J630" s="272">
        <v>98898</v>
      </c>
      <c r="K630" s="272">
        <v>494302</v>
      </c>
      <c r="L630" s="272">
        <v>7413008</v>
      </c>
      <c r="M630" s="273">
        <v>74.959999999999994</v>
      </c>
      <c r="N630" s="272">
        <v>5</v>
      </c>
      <c r="O630" s="274">
        <v>2.5</v>
      </c>
    </row>
    <row r="631" spans="2:15" x14ac:dyDescent="0.2">
      <c r="B631" s="310" t="s">
        <v>69</v>
      </c>
      <c r="C631" s="310" t="s">
        <v>3</v>
      </c>
      <c r="D631" s="312" t="s">
        <v>71</v>
      </c>
      <c r="E631" s="270" t="str">
        <f t="shared" si="27"/>
        <v>DFTotal10-14</v>
      </c>
      <c r="F631" s="271">
        <v>2.1000000000000001E-4</v>
      </c>
      <c r="G631" s="271">
        <v>1.0499999999999999E-3</v>
      </c>
      <c r="H631" s="272">
        <v>104</v>
      </c>
      <c r="I631" s="271">
        <v>0.99895</v>
      </c>
      <c r="J631" s="272">
        <v>98823</v>
      </c>
      <c r="K631" s="272">
        <v>493856</v>
      </c>
      <c r="L631" s="272">
        <v>6918706</v>
      </c>
      <c r="M631" s="273">
        <v>70.010000000000005</v>
      </c>
      <c r="N631" s="272">
        <v>5</v>
      </c>
      <c r="O631" s="274">
        <v>2.5</v>
      </c>
    </row>
    <row r="632" spans="2:15" x14ac:dyDescent="0.2">
      <c r="B632" s="310" t="s">
        <v>69</v>
      </c>
      <c r="C632" s="310" t="s">
        <v>3</v>
      </c>
      <c r="D632" s="311" t="s">
        <v>72</v>
      </c>
      <c r="E632" s="270" t="str">
        <f t="shared" si="27"/>
        <v>DFTotal15-19</v>
      </c>
      <c r="F632" s="271">
        <v>8.3000000000000001E-4</v>
      </c>
      <c r="G632" s="271">
        <v>4.1200000000000004E-3</v>
      </c>
      <c r="H632" s="272">
        <v>407</v>
      </c>
      <c r="I632" s="271">
        <v>0.99587999999999999</v>
      </c>
      <c r="J632" s="272">
        <v>98719</v>
      </c>
      <c r="K632" s="272">
        <v>492579</v>
      </c>
      <c r="L632" s="272">
        <v>6424850</v>
      </c>
      <c r="M632" s="273">
        <v>65.08</v>
      </c>
      <c r="N632" s="272">
        <v>5</v>
      </c>
      <c r="O632" s="274">
        <v>2.5</v>
      </c>
    </row>
    <row r="633" spans="2:15" x14ac:dyDescent="0.2">
      <c r="B633" s="310" t="s">
        <v>69</v>
      </c>
      <c r="C633" s="310" t="s">
        <v>3</v>
      </c>
      <c r="D633" s="311" t="s">
        <v>73</v>
      </c>
      <c r="E633" s="270" t="str">
        <f t="shared" si="27"/>
        <v>DFTotal20-24</v>
      </c>
      <c r="F633" s="271">
        <v>1.0200000000000001E-3</v>
      </c>
      <c r="G633" s="271">
        <v>5.0699999999999999E-3</v>
      </c>
      <c r="H633" s="272">
        <v>498</v>
      </c>
      <c r="I633" s="271">
        <v>0.99492999999999998</v>
      </c>
      <c r="J633" s="272">
        <v>98312</v>
      </c>
      <c r="K633" s="272">
        <v>490316</v>
      </c>
      <c r="L633" s="272">
        <v>5932272</v>
      </c>
      <c r="M633" s="273">
        <v>60.34</v>
      </c>
      <c r="N633" s="272">
        <v>5</v>
      </c>
      <c r="O633" s="274">
        <v>2.5</v>
      </c>
    </row>
    <row r="634" spans="2:15" x14ac:dyDescent="0.2">
      <c r="B634" s="310" t="s">
        <v>69</v>
      </c>
      <c r="C634" s="310" t="s">
        <v>3</v>
      </c>
      <c r="D634" s="311" t="s">
        <v>74</v>
      </c>
      <c r="E634" s="270" t="str">
        <f t="shared" si="27"/>
        <v>DFTotal25-29</v>
      </c>
      <c r="F634" s="271">
        <v>9.5E-4</v>
      </c>
      <c r="G634" s="271">
        <v>4.7499999999999999E-3</v>
      </c>
      <c r="H634" s="272">
        <v>465</v>
      </c>
      <c r="I634" s="271">
        <v>0.99524999999999997</v>
      </c>
      <c r="J634" s="272">
        <v>97814</v>
      </c>
      <c r="K634" s="272">
        <v>487909</v>
      </c>
      <c r="L634" s="272">
        <v>5441956</v>
      </c>
      <c r="M634" s="273">
        <v>55.64</v>
      </c>
      <c r="N634" s="272">
        <v>5</v>
      </c>
      <c r="O634" s="274">
        <v>2.5</v>
      </c>
    </row>
    <row r="635" spans="2:15" x14ac:dyDescent="0.2">
      <c r="B635" s="310" t="s">
        <v>69</v>
      </c>
      <c r="C635" s="310" t="s">
        <v>3</v>
      </c>
      <c r="D635" s="311" t="s">
        <v>75</v>
      </c>
      <c r="E635" s="270" t="str">
        <f t="shared" si="27"/>
        <v>DFTotal30-34</v>
      </c>
      <c r="F635" s="271">
        <v>1.1100000000000001E-3</v>
      </c>
      <c r="G635" s="271">
        <v>5.5399999999999998E-3</v>
      </c>
      <c r="H635" s="272">
        <v>539</v>
      </c>
      <c r="I635" s="271">
        <v>0.99446000000000001</v>
      </c>
      <c r="J635" s="272">
        <v>97349</v>
      </c>
      <c r="K635" s="272">
        <v>485398</v>
      </c>
      <c r="L635" s="272">
        <v>4954047</v>
      </c>
      <c r="M635" s="273">
        <v>50.89</v>
      </c>
      <c r="N635" s="272">
        <v>5</v>
      </c>
      <c r="O635" s="274">
        <v>2.5</v>
      </c>
    </row>
    <row r="636" spans="2:15" x14ac:dyDescent="0.2">
      <c r="B636" s="310" t="s">
        <v>69</v>
      </c>
      <c r="C636" s="310" t="s">
        <v>3</v>
      </c>
      <c r="D636" s="311" t="s">
        <v>76</v>
      </c>
      <c r="E636" s="270" t="str">
        <f t="shared" si="27"/>
        <v>DFTotal35-39</v>
      </c>
      <c r="F636" s="271">
        <v>1.3500000000000001E-3</v>
      </c>
      <c r="G636" s="271">
        <v>6.7400000000000003E-3</v>
      </c>
      <c r="H636" s="272">
        <v>652</v>
      </c>
      <c r="I636" s="271">
        <v>0.99326000000000003</v>
      </c>
      <c r="J636" s="272">
        <v>96810</v>
      </c>
      <c r="K636" s="272">
        <v>482419</v>
      </c>
      <c r="L636" s="272">
        <v>4468649</v>
      </c>
      <c r="M636" s="273">
        <v>46.16</v>
      </c>
      <c r="N636" s="272">
        <v>5</v>
      </c>
      <c r="O636" s="274">
        <v>2.5</v>
      </c>
    </row>
    <row r="637" spans="2:15" x14ac:dyDescent="0.2">
      <c r="B637" s="310" t="s">
        <v>69</v>
      </c>
      <c r="C637" s="310" t="s">
        <v>3</v>
      </c>
      <c r="D637" s="311" t="s">
        <v>77</v>
      </c>
      <c r="E637" s="270" t="str">
        <f t="shared" si="27"/>
        <v>DFTotal40-44</v>
      </c>
      <c r="F637" s="271">
        <v>1.91E-3</v>
      </c>
      <c r="G637" s="271">
        <v>9.5099999999999994E-3</v>
      </c>
      <c r="H637" s="272">
        <v>915</v>
      </c>
      <c r="I637" s="271">
        <v>0.99048999999999998</v>
      </c>
      <c r="J637" s="272">
        <v>96158</v>
      </c>
      <c r="K637" s="272">
        <v>478502</v>
      </c>
      <c r="L637" s="272">
        <v>3986229</v>
      </c>
      <c r="M637" s="273">
        <v>41.46</v>
      </c>
      <c r="N637" s="272">
        <v>5</v>
      </c>
      <c r="O637" s="274">
        <v>2.5</v>
      </c>
    </row>
    <row r="638" spans="2:15" x14ac:dyDescent="0.2">
      <c r="B638" s="310" t="s">
        <v>69</v>
      </c>
      <c r="C638" s="310" t="s">
        <v>3</v>
      </c>
      <c r="D638" s="311" t="s">
        <v>78</v>
      </c>
      <c r="E638" s="270" t="str">
        <f t="shared" si="27"/>
        <v>DFTotal45-49</v>
      </c>
      <c r="F638" s="271">
        <v>2.9199999999999999E-3</v>
      </c>
      <c r="G638" s="271">
        <v>1.448E-2</v>
      </c>
      <c r="H638" s="272">
        <v>1379</v>
      </c>
      <c r="I638" s="271">
        <v>0.98551999999999995</v>
      </c>
      <c r="J638" s="272">
        <v>95243</v>
      </c>
      <c r="K638" s="272">
        <v>472767</v>
      </c>
      <c r="L638" s="272">
        <v>3507728</v>
      </c>
      <c r="M638" s="273">
        <v>36.83</v>
      </c>
      <c r="N638" s="272">
        <v>5</v>
      </c>
      <c r="O638" s="274">
        <v>2.5</v>
      </c>
    </row>
    <row r="639" spans="2:15" x14ac:dyDescent="0.2">
      <c r="B639" s="310" t="s">
        <v>69</v>
      </c>
      <c r="C639" s="310" t="s">
        <v>3</v>
      </c>
      <c r="D639" s="311" t="s">
        <v>79</v>
      </c>
      <c r="E639" s="270" t="str">
        <f t="shared" si="27"/>
        <v>DFTotal50-54</v>
      </c>
      <c r="F639" s="271">
        <v>4.1000000000000003E-3</v>
      </c>
      <c r="G639" s="271">
        <v>2.027E-2</v>
      </c>
      <c r="H639" s="272">
        <v>1903</v>
      </c>
      <c r="I639" s="271">
        <v>0.97972999999999999</v>
      </c>
      <c r="J639" s="272">
        <v>93864</v>
      </c>
      <c r="K639" s="272">
        <v>464562</v>
      </c>
      <c r="L639" s="272">
        <v>3034960</v>
      </c>
      <c r="M639" s="273">
        <v>32.33</v>
      </c>
      <c r="N639" s="272">
        <v>5</v>
      </c>
      <c r="O639" s="274">
        <v>2.5</v>
      </c>
    </row>
    <row r="640" spans="2:15" x14ac:dyDescent="0.2">
      <c r="B640" s="310" t="s">
        <v>69</v>
      </c>
      <c r="C640" s="310" t="s">
        <v>3</v>
      </c>
      <c r="D640" s="311" t="s">
        <v>80</v>
      </c>
      <c r="E640" s="270" t="str">
        <f t="shared" si="27"/>
        <v>DFTotal55-59</v>
      </c>
      <c r="F640" s="271">
        <v>6.0200000000000002E-3</v>
      </c>
      <c r="G640" s="271">
        <v>2.9649999999999999E-2</v>
      </c>
      <c r="H640" s="272">
        <v>2726</v>
      </c>
      <c r="I640" s="271">
        <v>0.97035000000000005</v>
      </c>
      <c r="J640" s="272">
        <v>91961</v>
      </c>
      <c r="K640" s="272">
        <v>452989</v>
      </c>
      <c r="L640" s="272">
        <v>2570398</v>
      </c>
      <c r="M640" s="273">
        <v>27.95</v>
      </c>
      <c r="N640" s="272">
        <v>5</v>
      </c>
      <c r="O640" s="274">
        <v>2.5</v>
      </c>
    </row>
    <row r="641" spans="2:15" x14ac:dyDescent="0.2">
      <c r="B641" s="310" t="s">
        <v>69</v>
      </c>
      <c r="C641" s="310" t="s">
        <v>3</v>
      </c>
      <c r="D641" s="311" t="s">
        <v>81</v>
      </c>
      <c r="E641" s="270" t="str">
        <f t="shared" si="27"/>
        <v>DFTotal60-64</v>
      </c>
      <c r="F641" s="271">
        <v>9.11E-3</v>
      </c>
      <c r="G641" s="271">
        <v>4.4510000000000001E-2</v>
      </c>
      <c r="H641" s="272">
        <v>3972</v>
      </c>
      <c r="I641" s="271">
        <v>0.95548999999999995</v>
      </c>
      <c r="J641" s="272">
        <v>89235</v>
      </c>
      <c r="K641" s="272">
        <v>436243</v>
      </c>
      <c r="L641" s="272">
        <v>2117409</v>
      </c>
      <c r="M641" s="273">
        <v>23.73</v>
      </c>
      <c r="N641" s="272">
        <v>5</v>
      </c>
      <c r="O641" s="274">
        <v>2.5</v>
      </c>
    </row>
    <row r="642" spans="2:15" x14ac:dyDescent="0.2">
      <c r="B642" s="310" t="s">
        <v>69</v>
      </c>
      <c r="C642" s="310" t="s">
        <v>3</v>
      </c>
      <c r="D642" s="311" t="s">
        <v>82</v>
      </c>
      <c r="E642" s="270" t="str">
        <f t="shared" si="27"/>
        <v>DFTotal65-69</v>
      </c>
      <c r="F642" s="271">
        <v>1.486E-2</v>
      </c>
      <c r="G642" s="271">
        <v>7.1639999999999995E-2</v>
      </c>
      <c r="H642" s="272">
        <v>6108</v>
      </c>
      <c r="I642" s="271">
        <v>0.92835999999999996</v>
      </c>
      <c r="J642" s="272">
        <v>85262</v>
      </c>
      <c r="K642" s="272">
        <v>411042</v>
      </c>
      <c r="L642" s="272">
        <v>1681167</v>
      </c>
      <c r="M642" s="273">
        <v>19.72</v>
      </c>
      <c r="N642" s="272">
        <v>5</v>
      </c>
      <c r="O642" s="274">
        <v>2.5</v>
      </c>
    </row>
    <row r="643" spans="2:15" x14ac:dyDescent="0.2">
      <c r="B643" s="310" t="s">
        <v>69</v>
      </c>
      <c r="C643" s="310" t="s">
        <v>3</v>
      </c>
      <c r="D643" s="311" t="s">
        <v>19</v>
      </c>
      <c r="E643" s="270" t="str">
        <f t="shared" si="27"/>
        <v>DFTotal70-74</v>
      </c>
      <c r="F643" s="271">
        <v>2.2669999999999999E-2</v>
      </c>
      <c r="G643" s="271">
        <v>0.10725999999999999</v>
      </c>
      <c r="H643" s="272">
        <v>8490</v>
      </c>
      <c r="I643" s="271">
        <v>0.89273999999999998</v>
      </c>
      <c r="J643" s="272">
        <v>79154</v>
      </c>
      <c r="K643" s="272">
        <v>374546</v>
      </c>
      <c r="L643" s="272">
        <v>1270125</v>
      </c>
      <c r="M643" s="273">
        <v>16.05</v>
      </c>
      <c r="N643" s="272">
        <v>5</v>
      </c>
      <c r="O643" s="274">
        <v>2.5</v>
      </c>
    </row>
    <row r="644" spans="2:15" x14ac:dyDescent="0.2">
      <c r="B644" s="310" t="s">
        <v>69</v>
      </c>
      <c r="C644" s="310" t="s">
        <v>3</v>
      </c>
      <c r="D644" s="311" t="s">
        <v>20</v>
      </c>
      <c r="E644" s="270" t="str">
        <f t="shared" si="27"/>
        <v>DFTotal75-79</v>
      </c>
      <c r="F644" s="271">
        <v>3.7909999999999999E-2</v>
      </c>
      <c r="G644" s="271">
        <v>0.17313999999999999</v>
      </c>
      <c r="H644" s="272">
        <v>12235</v>
      </c>
      <c r="I644" s="271">
        <v>0.82686000000000004</v>
      </c>
      <c r="J644" s="272">
        <v>70664</v>
      </c>
      <c r="K644" s="272">
        <v>322734</v>
      </c>
      <c r="L644" s="272">
        <v>895579</v>
      </c>
      <c r="M644" s="273">
        <v>12.67</v>
      </c>
      <c r="N644" s="272">
        <v>5</v>
      </c>
      <c r="O644" s="274">
        <v>2.5</v>
      </c>
    </row>
    <row r="645" spans="2:15" x14ac:dyDescent="0.2">
      <c r="B645" s="310" t="s">
        <v>69</v>
      </c>
      <c r="C645" s="310" t="s">
        <v>3</v>
      </c>
      <c r="D645" s="311" t="s">
        <v>21</v>
      </c>
      <c r="E645" s="270" t="str">
        <f t="shared" si="27"/>
        <v>DFTotal80-84</v>
      </c>
      <c r="F645" s="271">
        <v>5.9639999999999999E-2</v>
      </c>
      <c r="G645" s="271">
        <v>0.25951999999999997</v>
      </c>
      <c r="H645" s="272">
        <v>15164</v>
      </c>
      <c r="I645" s="271">
        <v>0.74048000000000003</v>
      </c>
      <c r="J645" s="272">
        <v>58429</v>
      </c>
      <c r="K645" s="272">
        <v>254237</v>
      </c>
      <c r="L645" s="272">
        <v>572845</v>
      </c>
      <c r="M645" s="273">
        <v>9.8000000000000007</v>
      </c>
      <c r="N645" s="272">
        <v>5</v>
      </c>
      <c r="O645" s="274">
        <v>2.5</v>
      </c>
    </row>
    <row r="646" spans="2:15" x14ac:dyDescent="0.2">
      <c r="B646" s="310" t="s">
        <v>69</v>
      </c>
      <c r="C646" s="310" t="s">
        <v>3</v>
      </c>
      <c r="D646" s="311" t="s">
        <v>22</v>
      </c>
      <c r="E646" s="270" t="str">
        <f t="shared" si="27"/>
        <v>DFTotal85-89</v>
      </c>
      <c r="F646" s="271">
        <v>9.9210000000000007E-2</v>
      </c>
      <c r="G646" s="271">
        <v>0.39745999999999998</v>
      </c>
      <c r="H646" s="272">
        <v>17196</v>
      </c>
      <c r="I646" s="271">
        <v>0.60253999999999996</v>
      </c>
      <c r="J646" s="272">
        <v>43266</v>
      </c>
      <c r="K646" s="272">
        <v>173337</v>
      </c>
      <c r="L646" s="272">
        <v>318608</v>
      </c>
      <c r="M646" s="273">
        <v>7.36</v>
      </c>
      <c r="N646" s="272">
        <v>5</v>
      </c>
      <c r="O646" s="274">
        <v>2.5</v>
      </c>
    </row>
    <row r="647" spans="2:15" x14ac:dyDescent="0.2">
      <c r="B647" s="310" t="s">
        <v>69</v>
      </c>
      <c r="C647" s="310" t="s">
        <v>3</v>
      </c>
      <c r="D647" s="311" t="s">
        <v>5</v>
      </c>
      <c r="E647" s="270" t="str">
        <f t="shared" si="27"/>
        <v>DFTotal90+</v>
      </c>
      <c r="F647" s="271">
        <v>0.17945</v>
      </c>
      <c r="G647" s="271">
        <v>1</v>
      </c>
      <c r="H647" s="272">
        <v>26069</v>
      </c>
      <c r="I647" s="271">
        <v>0</v>
      </c>
      <c r="J647" s="272">
        <v>26069</v>
      </c>
      <c r="K647" s="272">
        <v>145271</v>
      </c>
      <c r="L647" s="272">
        <v>145271</v>
      </c>
      <c r="M647" s="273">
        <v>5.57</v>
      </c>
      <c r="N647" s="273" t="s">
        <v>92</v>
      </c>
      <c r="O647" s="274">
        <v>5.57</v>
      </c>
    </row>
    <row r="648" spans="2:15" x14ac:dyDescent="0.2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</row>
    <row r="649" spans="2:15" ht="16" customHeight="1" x14ac:dyDescent="0.2">
      <c r="B649" s="344" t="s">
        <v>1</v>
      </c>
      <c r="C649" s="344" t="s">
        <v>0</v>
      </c>
      <c r="D649" s="344" t="s">
        <v>2</v>
      </c>
      <c r="E649" s="344" t="s">
        <v>49</v>
      </c>
      <c r="F649" s="346" t="s">
        <v>83</v>
      </c>
      <c r="G649" s="346" t="s">
        <v>84</v>
      </c>
      <c r="H649" s="346" t="s">
        <v>85</v>
      </c>
      <c r="I649" s="346" t="s">
        <v>86</v>
      </c>
      <c r="J649" s="344" t="s">
        <v>87</v>
      </c>
      <c r="K649" s="346" t="s">
        <v>88</v>
      </c>
      <c r="L649" s="344" t="s">
        <v>89</v>
      </c>
      <c r="M649" s="344" t="s">
        <v>90</v>
      </c>
      <c r="N649" s="344" t="s">
        <v>6</v>
      </c>
      <c r="O649" s="346" t="s">
        <v>91</v>
      </c>
    </row>
    <row r="650" spans="2:15" ht="16" customHeight="1" x14ac:dyDescent="0.2">
      <c r="B650" s="345"/>
      <c r="C650" s="345"/>
      <c r="D650" s="345"/>
      <c r="E650" s="345"/>
      <c r="F650" s="347"/>
      <c r="G650" s="347"/>
      <c r="H650" s="347"/>
      <c r="I650" s="347"/>
      <c r="J650" s="345"/>
      <c r="K650" s="347"/>
      <c r="L650" s="345"/>
      <c r="M650" s="345"/>
      <c r="N650" s="345"/>
      <c r="O650" s="347"/>
    </row>
    <row r="651" spans="2:15" x14ac:dyDescent="0.2">
      <c r="B651" s="310" t="s">
        <v>4</v>
      </c>
      <c r="C651" s="310" t="s">
        <v>48</v>
      </c>
      <c r="D651" s="311">
        <v>0</v>
      </c>
      <c r="E651" s="270" t="str">
        <f>_xlfn.CONCAT(B651,C651,D651)</f>
        <v>BrazilFemale0</v>
      </c>
      <c r="F651" s="271">
        <v>1.074E-2</v>
      </c>
      <c r="G651" s="271">
        <v>1.064E-2</v>
      </c>
      <c r="H651" s="272">
        <v>1064</v>
      </c>
      <c r="I651" s="271">
        <v>0.98936000000000002</v>
      </c>
      <c r="J651" s="272">
        <v>100000</v>
      </c>
      <c r="K651" s="272">
        <v>99023</v>
      </c>
      <c r="L651" s="272">
        <v>8025066</v>
      </c>
      <c r="M651" s="273">
        <v>80.25</v>
      </c>
      <c r="N651" s="272">
        <v>1</v>
      </c>
      <c r="O651" s="274">
        <v>0.08</v>
      </c>
    </row>
    <row r="652" spans="2:15" x14ac:dyDescent="0.2">
      <c r="B652" s="310" t="s">
        <v>4</v>
      </c>
      <c r="C652" s="310" t="s">
        <v>48</v>
      </c>
      <c r="D652" s="312" t="s">
        <v>18</v>
      </c>
      <c r="E652" s="270" t="str">
        <f t="shared" ref="E652:E670" si="28">_xlfn.CONCAT(B652,C652,D652)</f>
        <v>BrazilFemale1-4</v>
      </c>
      <c r="F652" s="271">
        <v>4.4000000000000002E-4</v>
      </c>
      <c r="G652" s="271">
        <v>1.7600000000000001E-3</v>
      </c>
      <c r="H652" s="272">
        <v>175</v>
      </c>
      <c r="I652" s="271">
        <v>0.99824000000000002</v>
      </c>
      <c r="J652" s="272">
        <v>98936</v>
      </c>
      <c r="K652" s="272">
        <v>395309</v>
      </c>
      <c r="L652" s="272">
        <v>7926043</v>
      </c>
      <c r="M652" s="273">
        <v>80.11</v>
      </c>
      <c r="N652" s="272">
        <v>4</v>
      </c>
      <c r="O652" s="274">
        <v>1.51</v>
      </c>
    </row>
    <row r="653" spans="2:15" x14ac:dyDescent="0.2">
      <c r="B653" s="310" t="s">
        <v>4</v>
      </c>
      <c r="C653" s="310" t="s">
        <v>48</v>
      </c>
      <c r="D653" s="312" t="s">
        <v>70</v>
      </c>
      <c r="E653" s="270" t="str">
        <f t="shared" si="28"/>
        <v>BrazilFemale5-9</v>
      </c>
      <c r="F653" s="271">
        <v>1.9000000000000001E-4</v>
      </c>
      <c r="G653" s="271">
        <v>9.6000000000000002E-4</v>
      </c>
      <c r="H653" s="272">
        <v>95</v>
      </c>
      <c r="I653" s="271">
        <v>0.99904000000000004</v>
      </c>
      <c r="J653" s="272">
        <v>98762</v>
      </c>
      <c r="K653" s="272">
        <v>493570</v>
      </c>
      <c r="L653" s="272">
        <v>7530734</v>
      </c>
      <c r="M653" s="273">
        <v>76.25</v>
      </c>
      <c r="N653" s="272">
        <v>5</v>
      </c>
      <c r="O653" s="274">
        <v>2.5</v>
      </c>
    </row>
    <row r="654" spans="2:15" x14ac:dyDescent="0.2">
      <c r="B654" s="310" t="s">
        <v>4</v>
      </c>
      <c r="C654" s="310" t="s">
        <v>48</v>
      </c>
      <c r="D654" s="312" t="s">
        <v>71</v>
      </c>
      <c r="E654" s="270" t="str">
        <f t="shared" si="28"/>
        <v>BrazilFemale10-14</v>
      </c>
      <c r="F654" s="271">
        <v>2.2000000000000001E-4</v>
      </c>
      <c r="G654" s="271">
        <v>1.09E-3</v>
      </c>
      <c r="H654" s="272">
        <v>108</v>
      </c>
      <c r="I654" s="271">
        <v>0.99890999999999996</v>
      </c>
      <c r="J654" s="272">
        <v>98666</v>
      </c>
      <c r="K654" s="272">
        <v>493063</v>
      </c>
      <c r="L654" s="272">
        <v>7037164</v>
      </c>
      <c r="M654" s="273">
        <v>71.319999999999993</v>
      </c>
      <c r="N654" s="272">
        <v>5</v>
      </c>
      <c r="O654" s="274">
        <v>2.5</v>
      </c>
    </row>
    <row r="655" spans="2:15" x14ac:dyDescent="0.2">
      <c r="B655" s="310" t="s">
        <v>4</v>
      </c>
      <c r="C655" s="310" t="s">
        <v>48</v>
      </c>
      <c r="D655" s="311" t="s">
        <v>72</v>
      </c>
      <c r="E655" s="270" t="str">
        <f t="shared" si="28"/>
        <v>BrazilFemale15-19</v>
      </c>
      <c r="F655" s="271">
        <v>4.0000000000000002E-4</v>
      </c>
      <c r="G655" s="271">
        <v>2E-3</v>
      </c>
      <c r="H655" s="272">
        <v>197</v>
      </c>
      <c r="I655" s="271">
        <v>0.998</v>
      </c>
      <c r="J655" s="272">
        <v>98559</v>
      </c>
      <c r="K655" s="272">
        <v>492300</v>
      </c>
      <c r="L655" s="272">
        <v>6544101</v>
      </c>
      <c r="M655" s="273">
        <v>66.400000000000006</v>
      </c>
      <c r="N655" s="272">
        <v>5</v>
      </c>
      <c r="O655" s="274">
        <v>2.5</v>
      </c>
    </row>
    <row r="656" spans="2:15" x14ac:dyDescent="0.2">
      <c r="B656" s="310" t="s">
        <v>4</v>
      </c>
      <c r="C656" s="310" t="s">
        <v>48</v>
      </c>
      <c r="D656" s="311" t="s">
        <v>73</v>
      </c>
      <c r="E656" s="270" t="str">
        <f t="shared" si="28"/>
        <v>BrazilFemale20-24</v>
      </c>
      <c r="F656" s="271">
        <v>4.8999999999999998E-4</v>
      </c>
      <c r="G656" s="271">
        <v>2.4599999999999999E-3</v>
      </c>
      <c r="H656" s="272">
        <v>242</v>
      </c>
      <c r="I656" s="271">
        <v>0.99753999999999998</v>
      </c>
      <c r="J656" s="272">
        <v>98361</v>
      </c>
      <c r="K656" s="272">
        <v>491202</v>
      </c>
      <c r="L656" s="272">
        <v>6051801</v>
      </c>
      <c r="M656" s="273">
        <v>61.53</v>
      </c>
      <c r="N656" s="272">
        <v>5</v>
      </c>
      <c r="O656" s="274">
        <v>2.5</v>
      </c>
    </row>
    <row r="657" spans="2:15" x14ac:dyDescent="0.2">
      <c r="B657" s="310" t="s">
        <v>4</v>
      </c>
      <c r="C657" s="310" t="s">
        <v>48</v>
      </c>
      <c r="D657" s="311" t="s">
        <v>74</v>
      </c>
      <c r="E657" s="270" t="str">
        <f t="shared" si="28"/>
        <v>BrazilFemale25-29</v>
      </c>
      <c r="F657" s="271">
        <v>6.0999999999999997E-4</v>
      </c>
      <c r="G657" s="271">
        <v>3.0400000000000002E-3</v>
      </c>
      <c r="H657" s="272">
        <v>299</v>
      </c>
      <c r="I657" s="271">
        <v>0.99695999999999996</v>
      </c>
      <c r="J657" s="272">
        <v>98120</v>
      </c>
      <c r="K657" s="272">
        <v>489851</v>
      </c>
      <c r="L657" s="272">
        <v>5560599</v>
      </c>
      <c r="M657" s="273">
        <v>56.67</v>
      </c>
      <c r="N657" s="272">
        <v>5</v>
      </c>
      <c r="O657" s="274">
        <v>2.5</v>
      </c>
    </row>
    <row r="658" spans="2:15" x14ac:dyDescent="0.2">
      <c r="B658" s="310" t="s">
        <v>4</v>
      </c>
      <c r="C658" s="310" t="s">
        <v>48</v>
      </c>
      <c r="D658" s="311" t="s">
        <v>75</v>
      </c>
      <c r="E658" s="270" t="str">
        <f t="shared" si="28"/>
        <v>BrazilFemale30-34</v>
      </c>
      <c r="F658" s="271">
        <v>8.3000000000000001E-4</v>
      </c>
      <c r="G658" s="271">
        <v>4.1599999999999996E-3</v>
      </c>
      <c r="H658" s="272">
        <v>407</v>
      </c>
      <c r="I658" s="271">
        <v>0.99583999999999995</v>
      </c>
      <c r="J658" s="272">
        <v>97821</v>
      </c>
      <c r="K658" s="272">
        <v>488088</v>
      </c>
      <c r="L658" s="272">
        <v>5070747</v>
      </c>
      <c r="M658" s="273">
        <v>51.84</v>
      </c>
      <c r="N658" s="272">
        <v>5</v>
      </c>
      <c r="O658" s="274">
        <v>2.5</v>
      </c>
    </row>
    <row r="659" spans="2:15" x14ac:dyDescent="0.2">
      <c r="B659" s="310" t="s">
        <v>4</v>
      </c>
      <c r="C659" s="310" t="s">
        <v>48</v>
      </c>
      <c r="D659" s="311" t="s">
        <v>76</v>
      </c>
      <c r="E659" s="270" t="str">
        <f t="shared" si="28"/>
        <v>BrazilFemale35-39</v>
      </c>
      <c r="F659" s="271">
        <v>1.15E-3</v>
      </c>
      <c r="G659" s="271">
        <v>5.7400000000000003E-3</v>
      </c>
      <c r="H659" s="272">
        <v>559</v>
      </c>
      <c r="I659" s="271">
        <v>0.99426000000000003</v>
      </c>
      <c r="J659" s="272">
        <v>97414</v>
      </c>
      <c r="K659" s="272">
        <v>485673</v>
      </c>
      <c r="L659" s="272">
        <v>4582659</v>
      </c>
      <c r="M659" s="273">
        <v>47.04</v>
      </c>
      <c r="N659" s="272">
        <v>5</v>
      </c>
      <c r="O659" s="274">
        <v>2.5</v>
      </c>
    </row>
    <row r="660" spans="2:15" x14ac:dyDescent="0.2">
      <c r="B660" s="310" t="s">
        <v>4</v>
      </c>
      <c r="C660" s="310" t="s">
        <v>48</v>
      </c>
      <c r="D660" s="311" t="s">
        <v>77</v>
      </c>
      <c r="E660" s="270" t="str">
        <f t="shared" si="28"/>
        <v>BrazilFemale40-44</v>
      </c>
      <c r="F660" s="271">
        <v>1.74E-3</v>
      </c>
      <c r="G660" s="271">
        <v>8.6499999999999997E-3</v>
      </c>
      <c r="H660" s="272">
        <v>837</v>
      </c>
      <c r="I660" s="271">
        <v>0.99134999999999995</v>
      </c>
      <c r="J660" s="272">
        <v>96855</v>
      </c>
      <c r="K660" s="272">
        <v>482181</v>
      </c>
      <c r="L660" s="272">
        <v>4096986</v>
      </c>
      <c r="M660" s="273">
        <v>42.3</v>
      </c>
      <c r="N660" s="272">
        <v>5</v>
      </c>
      <c r="O660" s="274">
        <v>2.5</v>
      </c>
    </row>
    <row r="661" spans="2:15" x14ac:dyDescent="0.2">
      <c r="B661" s="310" t="s">
        <v>4</v>
      </c>
      <c r="C661" s="310" t="s">
        <v>48</v>
      </c>
      <c r="D661" s="311" t="s">
        <v>78</v>
      </c>
      <c r="E661" s="270" t="str">
        <f t="shared" si="28"/>
        <v>BrazilFemale45-49</v>
      </c>
      <c r="F661" s="271">
        <v>2.7100000000000002E-3</v>
      </c>
      <c r="G661" s="271">
        <v>1.346E-2</v>
      </c>
      <c r="H661" s="272">
        <v>1292</v>
      </c>
      <c r="I661" s="271">
        <v>0.98653999999999997</v>
      </c>
      <c r="J661" s="272">
        <v>96017</v>
      </c>
      <c r="K661" s="272">
        <v>476856</v>
      </c>
      <c r="L661" s="272">
        <v>3614805</v>
      </c>
      <c r="M661" s="273">
        <v>37.65</v>
      </c>
      <c r="N661" s="272">
        <v>5</v>
      </c>
      <c r="O661" s="274">
        <v>2.5</v>
      </c>
    </row>
    <row r="662" spans="2:15" x14ac:dyDescent="0.2">
      <c r="B662" s="310" t="s">
        <v>4</v>
      </c>
      <c r="C662" s="310" t="s">
        <v>48</v>
      </c>
      <c r="D662" s="311" t="s">
        <v>79</v>
      </c>
      <c r="E662" s="270" t="str">
        <f t="shared" si="28"/>
        <v>BrazilFemale50-54</v>
      </c>
      <c r="F662" s="271">
        <v>4.0000000000000001E-3</v>
      </c>
      <c r="G662" s="271">
        <v>1.983E-2</v>
      </c>
      <c r="H662" s="272">
        <v>1878</v>
      </c>
      <c r="I662" s="271">
        <v>0.98016999999999999</v>
      </c>
      <c r="J662" s="272">
        <v>94725</v>
      </c>
      <c r="K662" s="272">
        <v>468930</v>
      </c>
      <c r="L662" s="272">
        <v>3137949</v>
      </c>
      <c r="M662" s="273">
        <v>33.130000000000003</v>
      </c>
      <c r="N662" s="272">
        <v>5</v>
      </c>
      <c r="O662" s="274">
        <v>2.5</v>
      </c>
    </row>
    <row r="663" spans="2:15" x14ac:dyDescent="0.2">
      <c r="B663" s="310" t="s">
        <v>4</v>
      </c>
      <c r="C663" s="310" t="s">
        <v>48</v>
      </c>
      <c r="D663" s="311" t="s">
        <v>80</v>
      </c>
      <c r="E663" s="270" t="str">
        <f t="shared" si="28"/>
        <v>BrazilFemale55-59</v>
      </c>
      <c r="F663" s="271">
        <v>5.8599999999999998E-3</v>
      </c>
      <c r="G663" s="271">
        <v>2.8889999999999999E-2</v>
      </c>
      <c r="H663" s="272">
        <v>2682</v>
      </c>
      <c r="I663" s="271">
        <v>0.97111000000000003</v>
      </c>
      <c r="J663" s="272">
        <v>92847</v>
      </c>
      <c r="K663" s="272">
        <v>457530</v>
      </c>
      <c r="L663" s="272">
        <v>2669018</v>
      </c>
      <c r="M663" s="273">
        <v>28.75</v>
      </c>
      <c r="N663" s="272">
        <v>5</v>
      </c>
      <c r="O663" s="274">
        <v>2.5</v>
      </c>
    </row>
    <row r="664" spans="2:15" x14ac:dyDescent="0.2">
      <c r="B664" s="310" t="s">
        <v>4</v>
      </c>
      <c r="C664" s="310" t="s">
        <v>48</v>
      </c>
      <c r="D664" s="311" t="s">
        <v>81</v>
      </c>
      <c r="E664" s="270" t="str">
        <f t="shared" si="28"/>
        <v>BrazilFemale60-64</v>
      </c>
      <c r="F664" s="271">
        <v>8.77E-3</v>
      </c>
      <c r="G664" s="271">
        <v>4.2909999999999997E-2</v>
      </c>
      <c r="H664" s="272">
        <v>3869</v>
      </c>
      <c r="I664" s="271">
        <v>0.95709</v>
      </c>
      <c r="J664" s="272">
        <v>90165</v>
      </c>
      <c r="K664" s="272">
        <v>441154</v>
      </c>
      <c r="L664" s="272">
        <v>2211488</v>
      </c>
      <c r="M664" s="273">
        <v>24.53</v>
      </c>
      <c r="N664" s="272">
        <v>5</v>
      </c>
      <c r="O664" s="274">
        <v>2.5</v>
      </c>
    </row>
    <row r="665" spans="2:15" x14ac:dyDescent="0.2">
      <c r="B665" s="310" t="s">
        <v>4</v>
      </c>
      <c r="C665" s="310" t="s">
        <v>48</v>
      </c>
      <c r="D665" s="311" t="s">
        <v>82</v>
      </c>
      <c r="E665" s="270" t="str">
        <f t="shared" si="28"/>
        <v>BrazilFemale65-69</v>
      </c>
      <c r="F665" s="271">
        <v>1.3690000000000001E-2</v>
      </c>
      <c r="G665" s="271">
        <v>6.6170000000000007E-2</v>
      </c>
      <c r="H665" s="272">
        <v>5710</v>
      </c>
      <c r="I665" s="271">
        <v>0.93383000000000005</v>
      </c>
      <c r="J665" s="272">
        <v>86296</v>
      </c>
      <c r="K665" s="272">
        <v>417207</v>
      </c>
      <c r="L665" s="272">
        <v>1770334</v>
      </c>
      <c r="M665" s="273">
        <v>20.51</v>
      </c>
      <c r="N665" s="272">
        <v>5</v>
      </c>
      <c r="O665" s="274">
        <v>2.5</v>
      </c>
    </row>
    <row r="666" spans="2:15" x14ac:dyDescent="0.2">
      <c r="B666" s="310" t="s">
        <v>4</v>
      </c>
      <c r="C666" s="310" t="s">
        <v>48</v>
      </c>
      <c r="D666" s="311" t="s">
        <v>19</v>
      </c>
      <c r="E666" s="270" t="str">
        <f t="shared" si="28"/>
        <v>BrazilFemale70-74</v>
      </c>
      <c r="F666" s="271">
        <v>2.1870000000000001E-2</v>
      </c>
      <c r="G666" s="271">
        <v>0.10369</v>
      </c>
      <c r="H666" s="272">
        <v>8356</v>
      </c>
      <c r="I666" s="271">
        <v>0.89631000000000005</v>
      </c>
      <c r="J666" s="272">
        <v>80586</v>
      </c>
      <c r="K666" s="272">
        <v>382041</v>
      </c>
      <c r="L666" s="272">
        <v>1353127</v>
      </c>
      <c r="M666" s="273">
        <v>16.79</v>
      </c>
      <c r="N666" s="272">
        <v>5</v>
      </c>
      <c r="O666" s="274">
        <v>2.5</v>
      </c>
    </row>
    <row r="667" spans="2:15" x14ac:dyDescent="0.2">
      <c r="B667" s="310" t="s">
        <v>4</v>
      </c>
      <c r="C667" s="310" t="s">
        <v>48</v>
      </c>
      <c r="D667" s="311" t="s">
        <v>20</v>
      </c>
      <c r="E667" s="270" t="str">
        <f t="shared" si="28"/>
        <v>BrazilFemale75-79</v>
      </c>
      <c r="F667" s="271">
        <v>3.5119999999999998E-2</v>
      </c>
      <c r="G667" s="271">
        <v>0.16142999999999999</v>
      </c>
      <c r="H667" s="272">
        <v>11660</v>
      </c>
      <c r="I667" s="271">
        <v>0.83857000000000004</v>
      </c>
      <c r="J667" s="272">
        <v>72230</v>
      </c>
      <c r="K667" s="272">
        <v>332000</v>
      </c>
      <c r="L667" s="272">
        <v>971085</v>
      </c>
      <c r="M667" s="273">
        <v>13.44</v>
      </c>
      <c r="N667" s="272">
        <v>5</v>
      </c>
      <c r="O667" s="274">
        <v>2.5</v>
      </c>
    </row>
    <row r="668" spans="2:15" x14ac:dyDescent="0.2">
      <c r="B668" s="310" t="s">
        <v>4</v>
      </c>
      <c r="C668" s="310" t="s">
        <v>48</v>
      </c>
      <c r="D668" s="311" t="s">
        <v>21</v>
      </c>
      <c r="E668" s="270" t="str">
        <f t="shared" si="28"/>
        <v>BrazilFemale80-84</v>
      </c>
      <c r="F668" s="271">
        <v>5.7509999999999999E-2</v>
      </c>
      <c r="G668" s="271">
        <v>0.25141999999999998</v>
      </c>
      <c r="H668" s="272">
        <v>15229</v>
      </c>
      <c r="I668" s="271">
        <v>0.74858000000000002</v>
      </c>
      <c r="J668" s="272">
        <v>60570</v>
      </c>
      <c r="K668" s="272">
        <v>264779</v>
      </c>
      <c r="L668" s="272">
        <v>639085</v>
      </c>
      <c r="M668" s="273">
        <v>10.55</v>
      </c>
      <c r="N668" s="272">
        <v>5</v>
      </c>
      <c r="O668" s="274">
        <v>2.5</v>
      </c>
    </row>
    <row r="669" spans="2:15" x14ac:dyDescent="0.2">
      <c r="B669" s="310" t="s">
        <v>4</v>
      </c>
      <c r="C669" s="310" t="s">
        <v>48</v>
      </c>
      <c r="D669" s="311" t="s">
        <v>22</v>
      </c>
      <c r="E669" s="270" t="str">
        <f t="shared" si="28"/>
        <v>BrazilFemale85-89</v>
      </c>
      <c r="F669" s="271">
        <v>9.2719999999999997E-2</v>
      </c>
      <c r="G669" s="271">
        <v>0.37635999999999997</v>
      </c>
      <c r="H669" s="272">
        <v>17064</v>
      </c>
      <c r="I669" s="271">
        <v>0.62363999999999997</v>
      </c>
      <c r="J669" s="272">
        <v>45341</v>
      </c>
      <c r="K669" s="272">
        <v>184046</v>
      </c>
      <c r="L669" s="272">
        <v>374306</v>
      </c>
      <c r="M669" s="273">
        <v>8.26</v>
      </c>
      <c r="N669" s="272">
        <v>5</v>
      </c>
      <c r="O669" s="274">
        <v>2.5</v>
      </c>
    </row>
    <row r="670" spans="2:15" x14ac:dyDescent="0.2">
      <c r="B670" s="310" t="s">
        <v>4</v>
      </c>
      <c r="C670" s="310" t="s">
        <v>48</v>
      </c>
      <c r="D670" s="311" t="s">
        <v>5</v>
      </c>
      <c r="E670" s="270" t="str">
        <f t="shared" si="28"/>
        <v>BrazilFemale90+</v>
      </c>
      <c r="F670" s="271">
        <v>0.14862</v>
      </c>
      <c r="G670" s="271">
        <v>1</v>
      </c>
      <c r="H670" s="272">
        <v>28277</v>
      </c>
      <c r="I670" s="271">
        <v>0</v>
      </c>
      <c r="J670" s="272">
        <v>28277</v>
      </c>
      <c r="K670" s="272">
        <v>190260</v>
      </c>
      <c r="L670" s="272">
        <v>190260</v>
      </c>
      <c r="M670" s="273">
        <v>6.73</v>
      </c>
      <c r="N670" s="273" t="s">
        <v>92</v>
      </c>
      <c r="O670" s="274">
        <v>6.73</v>
      </c>
    </row>
    <row r="671" spans="2:15" x14ac:dyDescent="0.2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</row>
    <row r="672" spans="2:15" ht="16" customHeight="1" x14ac:dyDescent="0.2">
      <c r="B672" s="344" t="s">
        <v>1</v>
      </c>
      <c r="C672" s="344" t="s">
        <v>0</v>
      </c>
      <c r="D672" s="344" t="s">
        <v>2</v>
      </c>
      <c r="E672" s="344" t="s">
        <v>49</v>
      </c>
      <c r="F672" s="346" t="s">
        <v>83</v>
      </c>
      <c r="G672" s="346" t="s">
        <v>84</v>
      </c>
      <c r="H672" s="346" t="s">
        <v>85</v>
      </c>
      <c r="I672" s="346" t="s">
        <v>86</v>
      </c>
      <c r="J672" s="344" t="s">
        <v>87</v>
      </c>
      <c r="K672" s="346" t="s">
        <v>88</v>
      </c>
      <c r="L672" s="344" t="s">
        <v>89</v>
      </c>
      <c r="M672" s="344" t="s">
        <v>90</v>
      </c>
      <c r="N672" s="344" t="s">
        <v>6</v>
      </c>
      <c r="O672" s="346" t="s">
        <v>91</v>
      </c>
    </row>
    <row r="673" spans="2:15" ht="16" customHeight="1" x14ac:dyDescent="0.2">
      <c r="B673" s="345"/>
      <c r="C673" s="345"/>
      <c r="D673" s="345"/>
      <c r="E673" s="345"/>
      <c r="F673" s="347"/>
      <c r="G673" s="347"/>
      <c r="H673" s="347"/>
      <c r="I673" s="347"/>
      <c r="J673" s="345"/>
      <c r="K673" s="347"/>
      <c r="L673" s="345"/>
      <c r="M673" s="345"/>
      <c r="N673" s="345"/>
      <c r="O673" s="347"/>
    </row>
    <row r="674" spans="2:15" x14ac:dyDescent="0.2">
      <c r="B674" s="310" t="s">
        <v>40</v>
      </c>
      <c r="C674" s="310" t="s">
        <v>48</v>
      </c>
      <c r="D674" s="311">
        <v>0</v>
      </c>
      <c r="E674" s="270" t="str">
        <f>_xlfn.CONCAT(B674,C674,D674)</f>
        <v>ROFemale0</v>
      </c>
      <c r="F674" s="271">
        <v>1.7559999999999999E-2</v>
      </c>
      <c r="G674" s="271">
        <v>1.728E-2</v>
      </c>
      <c r="H674" s="272">
        <v>1728</v>
      </c>
      <c r="I674" s="271">
        <v>0.98272000000000004</v>
      </c>
      <c r="J674" s="272">
        <v>100000</v>
      </c>
      <c r="K674" s="272">
        <v>98448</v>
      </c>
      <c r="L674" s="272">
        <v>7567409</v>
      </c>
      <c r="M674" s="273">
        <v>75.67</v>
      </c>
      <c r="N674" s="272">
        <v>1</v>
      </c>
      <c r="O674" s="274">
        <v>0.1</v>
      </c>
    </row>
    <row r="675" spans="2:15" x14ac:dyDescent="0.2">
      <c r="B675" s="310" t="s">
        <v>40</v>
      </c>
      <c r="C675" s="310" t="s">
        <v>48</v>
      </c>
      <c r="D675" s="312" t="s">
        <v>18</v>
      </c>
      <c r="E675" s="270" t="str">
        <f t="shared" ref="E675:E693" si="29">_xlfn.CONCAT(B675,C675,D675)</f>
        <v>ROFemale1-4</v>
      </c>
      <c r="F675" s="271">
        <v>8.4000000000000003E-4</v>
      </c>
      <c r="G675" s="271">
        <v>3.3700000000000002E-3</v>
      </c>
      <c r="H675" s="272">
        <v>331</v>
      </c>
      <c r="I675" s="271">
        <v>0.99663000000000002</v>
      </c>
      <c r="J675" s="272">
        <v>98272</v>
      </c>
      <c r="K675" s="272">
        <v>392258</v>
      </c>
      <c r="L675" s="272">
        <v>7468962</v>
      </c>
      <c r="M675" s="273">
        <v>76</v>
      </c>
      <c r="N675" s="272">
        <v>4</v>
      </c>
      <c r="O675" s="274">
        <v>1.5</v>
      </c>
    </row>
    <row r="676" spans="2:15" x14ac:dyDescent="0.2">
      <c r="B676" s="310" t="s">
        <v>40</v>
      </c>
      <c r="C676" s="310" t="s">
        <v>48</v>
      </c>
      <c r="D676" s="312" t="s">
        <v>70</v>
      </c>
      <c r="E676" s="270" t="str">
        <f t="shared" si="29"/>
        <v>ROFemale5-9</v>
      </c>
      <c r="F676" s="271">
        <v>4.6000000000000001E-4</v>
      </c>
      <c r="G676" s="271">
        <v>2.2799999999999999E-3</v>
      </c>
      <c r="H676" s="272">
        <v>223</v>
      </c>
      <c r="I676" s="271">
        <v>0.99772000000000005</v>
      </c>
      <c r="J676" s="272">
        <v>97941</v>
      </c>
      <c r="K676" s="272">
        <v>489146</v>
      </c>
      <c r="L676" s="272">
        <v>7076704</v>
      </c>
      <c r="M676" s="273">
        <v>72.25</v>
      </c>
      <c r="N676" s="272">
        <v>5</v>
      </c>
      <c r="O676" s="274">
        <v>2.5</v>
      </c>
    </row>
    <row r="677" spans="2:15" x14ac:dyDescent="0.2">
      <c r="B677" s="310" t="s">
        <v>40</v>
      </c>
      <c r="C677" s="310" t="s">
        <v>48</v>
      </c>
      <c r="D677" s="312" t="s">
        <v>71</v>
      </c>
      <c r="E677" s="270" t="str">
        <f t="shared" si="29"/>
        <v>ROFemale10-14</v>
      </c>
      <c r="F677" s="271">
        <v>2.5999999999999998E-4</v>
      </c>
      <c r="G677" s="271">
        <v>1.2899999999999999E-3</v>
      </c>
      <c r="H677" s="272">
        <v>126</v>
      </c>
      <c r="I677" s="271">
        <v>0.99870999999999999</v>
      </c>
      <c r="J677" s="272">
        <v>97718</v>
      </c>
      <c r="K677" s="272">
        <v>488273</v>
      </c>
      <c r="L677" s="272">
        <v>6587558</v>
      </c>
      <c r="M677" s="273">
        <v>67.41</v>
      </c>
      <c r="N677" s="272">
        <v>5</v>
      </c>
      <c r="O677" s="274">
        <v>2.5</v>
      </c>
    </row>
    <row r="678" spans="2:15" x14ac:dyDescent="0.2">
      <c r="B678" s="310" t="s">
        <v>40</v>
      </c>
      <c r="C678" s="310" t="s">
        <v>48</v>
      </c>
      <c r="D678" s="311" t="s">
        <v>72</v>
      </c>
      <c r="E678" s="270" t="str">
        <f t="shared" si="29"/>
        <v>ROFemale15-19</v>
      </c>
      <c r="F678" s="271">
        <v>6.4999999999999997E-4</v>
      </c>
      <c r="G678" s="271">
        <v>3.2399999999999998E-3</v>
      </c>
      <c r="H678" s="272">
        <v>317</v>
      </c>
      <c r="I678" s="271">
        <v>0.99675999999999998</v>
      </c>
      <c r="J678" s="272">
        <v>97592</v>
      </c>
      <c r="K678" s="272">
        <v>487166</v>
      </c>
      <c r="L678" s="272">
        <v>6099285</v>
      </c>
      <c r="M678" s="273">
        <v>62.5</v>
      </c>
      <c r="N678" s="272">
        <v>5</v>
      </c>
      <c r="O678" s="274">
        <v>2.5</v>
      </c>
    </row>
    <row r="679" spans="2:15" x14ac:dyDescent="0.2">
      <c r="B679" s="310" t="s">
        <v>40</v>
      </c>
      <c r="C679" s="310" t="s">
        <v>48</v>
      </c>
      <c r="D679" s="311" t="s">
        <v>73</v>
      </c>
      <c r="E679" s="270" t="str">
        <f t="shared" si="29"/>
        <v>ROFemale20-24</v>
      </c>
      <c r="F679" s="271">
        <v>7.5000000000000002E-4</v>
      </c>
      <c r="G679" s="271">
        <v>3.7499999999999999E-3</v>
      </c>
      <c r="H679" s="272">
        <v>365</v>
      </c>
      <c r="I679" s="271">
        <v>0.99624999999999997</v>
      </c>
      <c r="J679" s="272">
        <v>97275</v>
      </c>
      <c r="K679" s="272">
        <v>485461</v>
      </c>
      <c r="L679" s="272">
        <v>5612119</v>
      </c>
      <c r="M679" s="273">
        <v>57.69</v>
      </c>
      <c r="N679" s="272">
        <v>5</v>
      </c>
      <c r="O679" s="274">
        <v>2.5</v>
      </c>
    </row>
    <row r="680" spans="2:15" x14ac:dyDescent="0.2">
      <c r="B680" s="310" t="s">
        <v>40</v>
      </c>
      <c r="C680" s="310" t="s">
        <v>48</v>
      </c>
      <c r="D680" s="311" t="s">
        <v>74</v>
      </c>
      <c r="E680" s="270" t="str">
        <f t="shared" si="29"/>
        <v>ROFemale25-29</v>
      </c>
      <c r="F680" s="271">
        <v>8.9999999999999998E-4</v>
      </c>
      <c r="G680" s="271">
        <v>4.47E-3</v>
      </c>
      <c r="H680" s="272">
        <v>433</v>
      </c>
      <c r="I680" s="271">
        <v>0.99553000000000003</v>
      </c>
      <c r="J680" s="272">
        <v>96910</v>
      </c>
      <c r="K680" s="272">
        <v>483466</v>
      </c>
      <c r="L680" s="272">
        <v>5126658</v>
      </c>
      <c r="M680" s="273">
        <v>52.9</v>
      </c>
      <c r="N680" s="272">
        <v>5</v>
      </c>
      <c r="O680" s="274">
        <v>2.5</v>
      </c>
    </row>
    <row r="681" spans="2:15" x14ac:dyDescent="0.2">
      <c r="B681" s="310" t="s">
        <v>40</v>
      </c>
      <c r="C681" s="310" t="s">
        <v>48</v>
      </c>
      <c r="D681" s="311" t="s">
        <v>75</v>
      </c>
      <c r="E681" s="270" t="str">
        <f t="shared" si="29"/>
        <v>ROFemale30-34</v>
      </c>
      <c r="F681" s="271">
        <v>1.49E-3</v>
      </c>
      <c r="G681" s="271">
        <v>7.4000000000000003E-3</v>
      </c>
      <c r="H681" s="272">
        <v>714</v>
      </c>
      <c r="I681" s="271">
        <v>0.99260000000000004</v>
      </c>
      <c r="J681" s="272">
        <v>96477</v>
      </c>
      <c r="K681" s="272">
        <v>480597</v>
      </c>
      <c r="L681" s="272">
        <v>4643192</v>
      </c>
      <c r="M681" s="273">
        <v>48.13</v>
      </c>
      <c r="N681" s="272">
        <v>5</v>
      </c>
      <c r="O681" s="274">
        <v>2.5</v>
      </c>
    </row>
    <row r="682" spans="2:15" x14ac:dyDescent="0.2">
      <c r="B682" s="310" t="s">
        <v>40</v>
      </c>
      <c r="C682" s="310" t="s">
        <v>48</v>
      </c>
      <c r="D682" s="311" t="s">
        <v>76</v>
      </c>
      <c r="E682" s="270" t="str">
        <f t="shared" si="29"/>
        <v>ROFemale35-39</v>
      </c>
      <c r="F682" s="271">
        <v>1.57E-3</v>
      </c>
      <c r="G682" s="271">
        <v>7.8200000000000006E-3</v>
      </c>
      <c r="H682" s="272">
        <v>748</v>
      </c>
      <c r="I682" s="271">
        <v>0.99217999999999995</v>
      </c>
      <c r="J682" s="272">
        <v>95762</v>
      </c>
      <c r="K682" s="272">
        <v>476940</v>
      </c>
      <c r="L682" s="272">
        <v>4162595</v>
      </c>
      <c r="M682" s="273">
        <v>43.47</v>
      </c>
      <c r="N682" s="272">
        <v>5</v>
      </c>
      <c r="O682" s="274">
        <v>2.5</v>
      </c>
    </row>
    <row r="683" spans="2:15" x14ac:dyDescent="0.2">
      <c r="B683" s="310" t="s">
        <v>40</v>
      </c>
      <c r="C683" s="310" t="s">
        <v>48</v>
      </c>
      <c r="D683" s="311" t="s">
        <v>77</v>
      </c>
      <c r="E683" s="270" t="str">
        <f t="shared" si="29"/>
        <v>ROFemale40-44</v>
      </c>
      <c r="F683" s="271">
        <v>2.0100000000000001E-3</v>
      </c>
      <c r="G683" s="271">
        <v>1.001E-2</v>
      </c>
      <c r="H683" s="272">
        <v>952</v>
      </c>
      <c r="I683" s="271">
        <v>0.98999000000000004</v>
      </c>
      <c r="J683" s="272">
        <v>95014</v>
      </c>
      <c r="K683" s="272">
        <v>472690</v>
      </c>
      <c r="L683" s="272">
        <v>3685655</v>
      </c>
      <c r="M683" s="273">
        <v>38.79</v>
      </c>
      <c r="N683" s="272">
        <v>5</v>
      </c>
      <c r="O683" s="274">
        <v>2.5</v>
      </c>
    </row>
    <row r="684" spans="2:15" x14ac:dyDescent="0.2">
      <c r="B684" s="310" t="s">
        <v>40</v>
      </c>
      <c r="C684" s="310" t="s">
        <v>48</v>
      </c>
      <c r="D684" s="311" t="s">
        <v>78</v>
      </c>
      <c r="E684" s="270" t="str">
        <f t="shared" si="29"/>
        <v>ROFemale45-49</v>
      </c>
      <c r="F684" s="271">
        <v>3.62E-3</v>
      </c>
      <c r="G684" s="271">
        <v>1.796E-2</v>
      </c>
      <c r="H684" s="272">
        <v>1689</v>
      </c>
      <c r="I684" s="271">
        <v>0.98204000000000002</v>
      </c>
      <c r="J684" s="272">
        <v>94062</v>
      </c>
      <c r="K684" s="272">
        <v>466089</v>
      </c>
      <c r="L684" s="272">
        <v>3212965</v>
      </c>
      <c r="M684" s="273">
        <v>34.159999999999997</v>
      </c>
      <c r="N684" s="272">
        <v>5</v>
      </c>
      <c r="O684" s="274">
        <v>2.5</v>
      </c>
    </row>
    <row r="685" spans="2:15" x14ac:dyDescent="0.2">
      <c r="B685" s="310" t="s">
        <v>40</v>
      </c>
      <c r="C685" s="310" t="s">
        <v>48</v>
      </c>
      <c r="D685" s="311" t="s">
        <v>79</v>
      </c>
      <c r="E685" s="270" t="str">
        <f t="shared" si="29"/>
        <v>ROFemale50-54</v>
      </c>
      <c r="F685" s="271">
        <v>5.4200000000000003E-3</v>
      </c>
      <c r="G685" s="271">
        <v>2.6759999999999999E-2</v>
      </c>
      <c r="H685" s="272">
        <v>2472</v>
      </c>
      <c r="I685" s="271">
        <v>0.97323999999999999</v>
      </c>
      <c r="J685" s="272">
        <v>92373</v>
      </c>
      <c r="K685" s="272">
        <v>455686</v>
      </c>
      <c r="L685" s="272">
        <v>2746876</v>
      </c>
      <c r="M685" s="273">
        <v>29.74</v>
      </c>
      <c r="N685" s="272">
        <v>5</v>
      </c>
      <c r="O685" s="274">
        <v>2.5</v>
      </c>
    </row>
    <row r="686" spans="2:15" x14ac:dyDescent="0.2">
      <c r="B686" s="310" t="s">
        <v>40</v>
      </c>
      <c r="C686" s="310" t="s">
        <v>48</v>
      </c>
      <c r="D686" s="311" t="s">
        <v>80</v>
      </c>
      <c r="E686" s="270" t="str">
        <f t="shared" si="29"/>
        <v>ROFemale55-59</v>
      </c>
      <c r="F686" s="271">
        <v>7.3600000000000002E-3</v>
      </c>
      <c r="G686" s="271">
        <v>3.6119999999999999E-2</v>
      </c>
      <c r="H686" s="272">
        <v>3247</v>
      </c>
      <c r="I686" s="271">
        <v>0.96387999999999996</v>
      </c>
      <c r="J686" s="272">
        <v>89901</v>
      </c>
      <c r="K686" s="272">
        <v>441387</v>
      </c>
      <c r="L686" s="272">
        <v>2291190</v>
      </c>
      <c r="M686" s="273">
        <v>25.49</v>
      </c>
      <c r="N686" s="272">
        <v>5</v>
      </c>
      <c r="O686" s="274">
        <v>2.5</v>
      </c>
    </row>
    <row r="687" spans="2:15" x14ac:dyDescent="0.2">
      <c r="B687" s="310" t="s">
        <v>40</v>
      </c>
      <c r="C687" s="310" t="s">
        <v>48</v>
      </c>
      <c r="D687" s="311" t="s">
        <v>81</v>
      </c>
      <c r="E687" s="270" t="str">
        <f t="shared" si="29"/>
        <v>ROFemale60-64</v>
      </c>
      <c r="F687" s="271">
        <v>1.193E-2</v>
      </c>
      <c r="G687" s="271">
        <v>5.7919999999999999E-2</v>
      </c>
      <c r="H687" s="272">
        <v>5019</v>
      </c>
      <c r="I687" s="271">
        <v>0.94208000000000003</v>
      </c>
      <c r="J687" s="272">
        <v>86654</v>
      </c>
      <c r="K687" s="272">
        <v>420722</v>
      </c>
      <c r="L687" s="272">
        <v>1849803</v>
      </c>
      <c r="M687" s="273">
        <v>21.35</v>
      </c>
      <c r="N687" s="272">
        <v>5</v>
      </c>
      <c r="O687" s="274">
        <v>2.5</v>
      </c>
    </row>
    <row r="688" spans="2:15" x14ac:dyDescent="0.2">
      <c r="B688" s="310" t="s">
        <v>40</v>
      </c>
      <c r="C688" s="310" t="s">
        <v>48</v>
      </c>
      <c r="D688" s="311" t="s">
        <v>82</v>
      </c>
      <c r="E688" s="270" t="str">
        <f t="shared" si="29"/>
        <v>ROFemale65-69</v>
      </c>
      <c r="F688" s="271">
        <v>1.9900000000000001E-2</v>
      </c>
      <c r="G688" s="271">
        <v>9.4780000000000003E-2</v>
      </c>
      <c r="H688" s="272">
        <v>7737</v>
      </c>
      <c r="I688" s="271">
        <v>0.90522000000000002</v>
      </c>
      <c r="J688" s="272">
        <v>81635</v>
      </c>
      <c r="K688" s="272">
        <v>388832</v>
      </c>
      <c r="L688" s="272">
        <v>1429082</v>
      </c>
      <c r="M688" s="273">
        <v>17.510000000000002</v>
      </c>
      <c r="N688" s="272">
        <v>5</v>
      </c>
      <c r="O688" s="274">
        <v>2.5</v>
      </c>
    </row>
    <row r="689" spans="2:15" x14ac:dyDescent="0.2">
      <c r="B689" s="310" t="s">
        <v>40</v>
      </c>
      <c r="C689" s="310" t="s">
        <v>48</v>
      </c>
      <c r="D689" s="311" t="s">
        <v>19</v>
      </c>
      <c r="E689" s="270" t="str">
        <f t="shared" si="29"/>
        <v>ROFemale70-74</v>
      </c>
      <c r="F689" s="271">
        <v>3.2710000000000003E-2</v>
      </c>
      <c r="G689" s="271">
        <v>0.1512</v>
      </c>
      <c r="H689" s="272">
        <v>11173</v>
      </c>
      <c r="I689" s="271">
        <v>0.8488</v>
      </c>
      <c r="J689" s="272">
        <v>73898</v>
      </c>
      <c r="K689" s="272">
        <v>341556</v>
      </c>
      <c r="L689" s="272">
        <v>1040250</v>
      </c>
      <c r="M689" s="273">
        <v>14.08</v>
      </c>
      <c r="N689" s="272">
        <v>5</v>
      </c>
      <c r="O689" s="274">
        <v>2.5</v>
      </c>
    </row>
    <row r="690" spans="2:15" x14ac:dyDescent="0.2">
      <c r="B690" s="310" t="s">
        <v>40</v>
      </c>
      <c r="C690" s="310" t="s">
        <v>48</v>
      </c>
      <c r="D690" s="311" t="s">
        <v>20</v>
      </c>
      <c r="E690" s="270" t="str">
        <f t="shared" si="29"/>
        <v>ROFemale75-79</v>
      </c>
      <c r="F690" s="271">
        <v>5.0860000000000002E-2</v>
      </c>
      <c r="G690" s="271">
        <v>0.22561</v>
      </c>
      <c r="H690" s="272">
        <v>14151</v>
      </c>
      <c r="I690" s="271">
        <v>0.77439000000000002</v>
      </c>
      <c r="J690" s="272">
        <v>62724</v>
      </c>
      <c r="K690" s="272">
        <v>278244</v>
      </c>
      <c r="L690" s="272">
        <v>698694</v>
      </c>
      <c r="M690" s="273">
        <v>11.14</v>
      </c>
      <c r="N690" s="272">
        <v>5</v>
      </c>
      <c r="O690" s="274">
        <v>2.5</v>
      </c>
    </row>
    <row r="691" spans="2:15" x14ac:dyDescent="0.2">
      <c r="B691" s="310" t="s">
        <v>40</v>
      </c>
      <c r="C691" s="310" t="s">
        <v>48</v>
      </c>
      <c r="D691" s="311" t="s">
        <v>21</v>
      </c>
      <c r="E691" s="270" t="str">
        <f t="shared" si="29"/>
        <v>ROFemale80-84</v>
      </c>
      <c r="F691" s="271">
        <v>8.9849999999999999E-2</v>
      </c>
      <c r="G691" s="271">
        <v>0.36686000000000002</v>
      </c>
      <c r="H691" s="272">
        <v>17820</v>
      </c>
      <c r="I691" s="271">
        <v>0.63314000000000004</v>
      </c>
      <c r="J691" s="272">
        <v>48573</v>
      </c>
      <c r="K691" s="272">
        <v>198317</v>
      </c>
      <c r="L691" s="272">
        <v>420450</v>
      </c>
      <c r="M691" s="273">
        <v>8.66</v>
      </c>
      <c r="N691" s="272">
        <v>5</v>
      </c>
      <c r="O691" s="274">
        <v>2.5</v>
      </c>
    </row>
    <row r="692" spans="2:15" x14ac:dyDescent="0.2">
      <c r="B692" s="310" t="s">
        <v>40</v>
      </c>
      <c r="C692" s="310" t="s">
        <v>48</v>
      </c>
      <c r="D692" s="311" t="s">
        <v>22</v>
      </c>
      <c r="E692" s="270" t="str">
        <f t="shared" si="29"/>
        <v>ROFemale85-89</v>
      </c>
      <c r="F692" s="271">
        <v>0.11311</v>
      </c>
      <c r="G692" s="271">
        <v>0.44086999999999998</v>
      </c>
      <c r="H692" s="272">
        <v>13558</v>
      </c>
      <c r="I692" s="271">
        <v>0.55913000000000002</v>
      </c>
      <c r="J692" s="272">
        <v>30754</v>
      </c>
      <c r="K692" s="272">
        <v>119872</v>
      </c>
      <c r="L692" s="272">
        <v>222133</v>
      </c>
      <c r="M692" s="273">
        <v>7.22</v>
      </c>
      <c r="N692" s="272">
        <v>5</v>
      </c>
      <c r="O692" s="274">
        <v>2.5</v>
      </c>
    </row>
    <row r="693" spans="2:15" x14ac:dyDescent="0.2">
      <c r="B693" s="310" t="s">
        <v>40</v>
      </c>
      <c r="C693" s="310" t="s">
        <v>48</v>
      </c>
      <c r="D693" s="311" t="s">
        <v>5</v>
      </c>
      <c r="E693" s="270" t="str">
        <f t="shared" si="29"/>
        <v>ROFemale90+</v>
      </c>
      <c r="F693" s="271">
        <v>0.16814999999999999</v>
      </c>
      <c r="G693" s="271">
        <v>1</v>
      </c>
      <c r="H693" s="272">
        <v>17195</v>
      </c>
      <c r="I693" s="271">
        <v>0</v>
      </c>
      <c r="J693" s="272">
        <v>17195</v>
      </c>
      <c r="K693" s="272">
        <v>102262</v>
      </c>
      <c r="L693" s="272">
        <v>102262</v>
      </c>
      <c r="M693" s="273">
        <v>5.95</v>
      </c>
      <c r="N693" s="273" t="s">
        <v>92</v>
      </c>
      <c r="O693" s="274">
        <v>5.95</v>
      </c>
    </row>
    <row r="694" spans="2:15" x14ac:dyDescent="0.2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</row>
    <row r="695" spans="2:15" ht="16" customHeight="1" x14ac:dyDescent="0.2">
      <c r="B695" s="344" t="s">
        <v>1</v>
      </c>
      <c r="C695" s="344" t="s">
        <v>0</v>
      </c>
      <c r="D695" s="344" t="s">
        <v>2</v>
      </c>
      <c r="E695" s="344" t="s">
        <v>49</v>
      </c>
      <c r="F695" s="346" t="s">
        <v>83</v>
      </c>
      <c r="G695" s="346" t="s">
        <v>84</v>
      </c>
      <c r="H695" s="346" t="s">
        <v>85</v>
      </c>
      <c r="I695" s="346" t="s">
        <v>86</v>
      </c>
      <c r="J695" s="344" t="s">
        <v>87</v>
      </c>
      <c r="K695" s="346" t="s">
        <v>88</v>
      </c>
      <c r="L695" s="344" t="s">
        <v>89</v>
      </c>
      <c r="M695" s="344" t="s">
        <v>90</v>
      </c>
      <c r="N695" s="344" t="s">
        <v>6</v>
      </c>
      <c r="O695" s="346" t="s">
        <v>91</v>
      </c>
    </row>
    <row r="696" spans="2:15" ht="16" customHeight="1" x14ac:dyDescent="0.2">
      <c r="B696" s="345"/>
      <c r="C696" s="345"/>
      <c r="D696" s="345"/>
      <c r="E696" s="345"/>
      <c r="F696" s="347"/>
      <c r="G696" s="347"/>
      <c r="H696" s="347"/>
      <c r="I696" s="347"/>
      <c r="J696" s="345"/>
      <c r="K696" s="347"/>
      <c r="L696" s="345"/>
      <c r="M696" s="345"/>
      <c r="N696" s="345"/>
      <c r="O696" s="347"/>
    </row>
    <row r="697" spans="2:15" x14ac:dyDescent="0.2">
      <c r="B697" s="310" t="s">
        <v>41</v>
      </c>
      <c r="C697" s="310" t="s">
        <v>48</v>
      </c>
      <c r="D697" s="311">
        <v>0</v>
      </c>
      <c r="E697" s="270" t="str">
        <f>_xlfn.CONCAT(B697,C697,D697)</f>
        <v>ACFemale0</v>
      </c>
      <c r="F697" s="271">
        <v>1.3639999999999999E-2</v>
      </c>
      <c r="G697" s="271">
        <v>1.3480000000000001E-2</v>
      </c>
      <c r="H697" s="272">
        <v>1348</v>
      </c>
      <c r="I697" s="271">
        <v>0.98651999999999995</v>
      </c>
      <c r="J697" s="272">
        <v>100000</v>
      </c>
      <c r="K697" s="272">
        <v>98774</v>
      </c>
      <c r="L697" s="272">
        <v>7860363</v>
      </c>
      <c r="M697" s="273">
        <v>78.599999999999994</v>
      </c>
      <c r="N697" s="272">
        <v>1</v>
      </c>
      <c r="O697" s="274">
        <v>0.09</v>
      </c>
    </row>
    <row r="698" spans="2:15" x14ac:dyDescent="0.2">
      <c r="B698" s="310" t="s">
        <v>41</v>
      </c>
      <c r="C698" s="310" t="s">
        <v>48</v>
      </c>
      <c r="D698" s="312" t="s">
        <v>18</v>
      </c>
      <c r="E698" s="270" t="str">
        <f t="shared" ref="E698:E716" si="30">_xlfn.CONCAT(B698,C698,D698)</f>
        <v>ACFemale1-4</v>
      </c>
      <c r="F698" s="271">
        <v>5.4000000000000001E-4</v>
      </c>
      <c r="G698" s="271">
        <v>2.15E-3</v>
      </c>
      <c r="H698" s="272">
        <v>212</v>
      </c>
      <c r="I698" s="271">
        <v>0.99785000000000001</v>
      </c>
      <c r="J698" s="272">
        <v>98652</v>
      </c>
      <c r="K698" s="272">
        <v>394080</v>
      </c>
      <c r="L698" s="272">
        <v>7761588</v>
      </c>
      <c r="M698" s="273">
        <v>78.680000000000007</v>
      </c>
      <c r="N698" s="272">
        <v>4</v>
      </c>
      <c r="O698" s="274">
        <v>1.5</v>
      </c>
    </row>
    <row r="699" spans="2:15" x14ac:dyDescent="0.2">
      <c r="B699" s="310" t="s">
        <v>41</v>
      </c>
      <c r="C699" s="310" t="s">
        <v>48</v>
      </c>
      <c r="D699" s="312" t="s">
        <v>70</v>
      </c>
      <c r="E699" s="270" t="str">
        <f t="shared" si="30"/>
        <v>ACFemale5-9</v>
      </c>
      <c r="F699" s="271">
        <v>1.9000000000000001E-4</v>
      </c>
      <c r="G699" s="271">
        <v>9.7000000000000005E-4</v>
      </c>
      <c r="H699" s="272">
        <v>96</v>
      </c>
      <c r="I699" s="271">
        <v>0.99902999999999997</v>
      </c>
      <c r="J699" s="272">
        <v>98440</v>
      </c>
      <c r="K699" s="272">
        <v>491962</v>
      </c>
      <c r="L699" s="272">
        <v>7367509</v>
      </c>
      <c r="M699" s="273">
        <v>74.84</v>
      </c>
      <c r="N699" s="272">
        <v>5</v>
      </c>
      <c r="O699" s="274">
        <v>2.5</v>
      </c>
    </row>
    <row r="700" spans="2:15" x14ac:dyDescent="0.2">
      <c r="B700" s="310" t="s">
        <v>41</v>
      </c>
      <c r="C700" s="310" t="s">
        <v>48</v>
      </c>
      <c r="D700" s="312" t="s">
        <v>71</v>
      </c>
      <c r="E700" s="270" t="str">
        <f t="shared" si="30"/>
        <v>ACFemale10-14</v>
      </c>
      <c r="F700" s="271">
        <v>3.6000000000000002E-4</v>
      </c>
      <c r="G700" s="271">
        <v>1.82E-3</v>
      </c>
      <c r="H700" s="272">
        <v>179</v>
      </c>
      <c r="I700" s="271">
        <v>0.99817999999999996</v>
      </c>
      <c r="J700" s="272">
        <v>98345</v>
      </c>
      <c r="K700" s="272">
        <v>491276</v>
      </c>
      <c r="L700" s="272">
        <v>6875547</v>
      </c>
      <c r="M700" s="273">
        <v>69.91</v>
      </c>
      <c r="N700" s="272">
        <v>5</v>
      </c>
      <c r="O700" s="274">
        <v>2.5</v>
      </c>
    </row>
    <row r="701" spans="2:15" x14ac:dyDescent="0.2">
      <c r="B701" s="310" t="s">
        <v>41</v>
      </c>
      <c r="C701" s="310" t="s">
        <v>48</v>
      </c>
      <c r="D701" s="311" t="s">
        <v>72</v>
      </c>
      <c r="E701" s="270" t="str">
        <f t="shared" si="30"/>
        <v>ACFemale15-19</v>
      </c>
      <c r="F701" s="271">
        <v>5.9000000000000003E-4</v>
      </c>
      <c r="G701" s="271">
        <v>2.9399999999999999E-3</v>
      </c>
      <c r="H701" s="272">
        <v>289</v>
      </c>
      <c r="I701" s="271">
        <v>0.99705999999999995</v>
      </c>
      <c r="J701" s="272">
        <v>98166</v>
      </c>
      <c r="K701" s="272">
        <v>490108</v>
      </c>
      <c r="L701" s="272">
        <v>6384271</v>
      </c>
      <c r="M701" s="273">
        <v>65.040000000000006</v>
      </c>
      <c r="N701" s="272">
        <v>5</v>
      </c>
      <c r="O701" s="274">
        <v>2.5</v>
      </c>
    </row>
    <row r="702" spans="2:15" x14ac:dyDescent="0.2">
      <c r="B702" s="310" t="s">
        <v>41</v>
      </c>
      <c r="C702" s="310" t="s">
        <v>48</v>
      </c>
      <c r="D702" s="311" t="s">
        <v>73</v>
      </c>
      <c r="E702" s="270" t="str">
        <f t="shared" si="30"/>
        <v>ACFemale20-24</v>
      </c>
      <c r="F702" s="271">
        <v>8.0000000000000004E-4</v>
      </c>
      <c r="G702" s="271">
        <v>4.0099999999999997E-3</v>
      </c>
      <c r="H702" s="272">
        <v>393</v>
      </c>
      <c r="I702" s="271">
        <v>0.99599000000000004</v>
      </c>
      <c r="J702" s="272">
        <v>97877</v>
      </c>
      <c r="K702" s="272">
        <v>488405</v>
      </c>
      <c r="L702" s="272">
        <v>5894163</v>
      </c>
      <c r="M702" s="273">
        <v>60.22</v>
      </c>
      <c r="N702" s="272">
        <v>5</v>
      </c>
      <c r="O702" s="274">
        <v>2.5</v>
      </c>
    </row>
    <row r="703" spans="2:15" x14ac:dyDescent="0.2">
      <c r="B703" s="310" t="s">
        <v>41</v>
      </c>
      <c r="C703" s="310" t="s">
        <v>48</v>
      </c>
      <c r="D703" s="311" t="s">
        <v>74</v>
      </c>
      <c r="E703" s="270" t="str">
        <f t="shared" si="30"/>
        <v>ACFemale25-29</v>
      </c>
      <c r="F703" s="271">
        <v>8.0000000000000004E-4</v>
      </c>
      <c r="G703" s="271">
        <v>4.0099999999999997E-3</v>
      </c>
      <c r="H703" s="272">
        <v>391</v>
      </c>
      <c r="I703" s="271">
        <v>0.99599000000000004</v>
      </c>
      <c r="J703" s="272">
        <v>97485</v>
      </c>
      <c r="K703" s="272">
        <v>486447</v>
      </c>
      <c r="L703" s="272">
        <v>5405758</v>
      </c>
      <c r="M703" s="273">
        <v>55.45</v>
      </c>
      <c r="N703" s="272">
        <v>5</v>
      </c>
      <c r="O703" s="274">
        <v>2.5</v>
      </c>
    </row>
    <row r="704" spans="2:15" x14ac:dyDescent="0.2">
      <c r="B704" s="310" t="s">
        <v>41</v>
      </c>
      <c r="C704" s="310" t="s">
        <v>48</v>
      </c>
      <c r="D704" s="311" t="s">
        <v>75</v>
      </c>
      <c r="E704" s="270" t="str">
        <f t="shared" si="30"/>
        <v>ACFemale30-34</v>
      </c>
      <c r="F704" s="271">
        <v>1.08E-3</v>
      </c>
      <c r="G704" s="271">
        <v>5.3699999999999998E-3</v>
      </c>
      <c r="H704" s="272">
        <v>521</v>
      </c>
      <c r="I704" s="271">
        <v>0.99463000000000001</v>
      </c>
      <c r="J704" s="272">
        <v>97094</v>
      </c>
      <c r="K704" s="272">
        <v>484167</v>
      </c>
      <c r="L704" s="272">
        <v>4919311</v>
      </c>
      <c r="M704" s="273">
        <v>50.67</v>
      </c>
      <c r="N704" s="272">
        <v>5</v>
      </c>
      <c r="O704" s="274">
        <v>2.5</v>
      </c>
    </row>
    <row r="705" spans="2:15" x14ac:dyDescent="0.2">
      <c r="B705" s="310" t="s">
        <v>41</v>
      </c>
      <c r="C705" s="310" t="s">
        <v>48</v>
      </c>
      <c r="D705" s="311" t="s">
        <v>76</v>
      </c>
      <c r="E705" s="270" t="str">
        <f t="shared" si="30"/>
        <v>ACFemale35-39</v>
      </c>
      <c r="F705" s="271">
        <v>1.2600000000000001E-3</v>
      </c>
      <c r="G705" s="271">
        <v>6.2899999999999996E-3</v>
      </c>
      <c r="H705" s="272">
        <v>607</v>
      </c>
      <c r="I705" s="271">
        <v>0.99370999999999998</v>
      </c>
      <c r="J705" s="272">
        <v>96573</v>
      </c>
      <c r="K705" s="272">
        <v>481347</v>
      </c>
      <c r="L705" s="272">
        <v>4435144</v>
      </c>
      <c r="M705" s="273">
        <v>45.93</v>
      </c>
      <c r="N705" s="272">
        <v>5</v>
      </c>
      <c r="O705" s="274">
        <v>2.5</v>
      </c>
    </row>
    <row r="706" spans="2:15" x14ac:dyDescent="0.2">
      <c r="B706" s="310" t="s">
        <v>41</v>
      </c>
      <c r="C706" s="310" t="s">
        <v>48</v>
      </c>
      <c r="D706" s="311" t="s">
        <v>77</v>
      </c>
      <c r="E706" s="270" t="str">
        <f t="shared" si="30"/>
        <v>ACFemale40-44</v>
      </c>
      <c r="F706" s="271">
        <v>1.7600000000000001E-3</v>
      </c>
      <c r="G706" s="271">
        <v>8.7500000000000008E-3</v>
      </c>
      <c r="H706" s="272">
        <v>840</v>
      </c>
      <c r="I706" s="271">
        <v>0.99124999999999996</v>
      </c>
      <c r="J706" s="272">
        <v>95966</v>
      </c>
      <c r="K706" s="272">
        <v>477729</v>
      </c>
      <c r="L706" s="272">
        <v>3953797</v>
      </c>
      <c r="M706" s="273">
        <v>41.2</v>
      </c>
      <c r="N706" s="272">
        <v>5</v>
      </c>
      <c r="O706" s="274">
        <v>2.5</v>
      </c>
    </row>
    <row r="707" spans="2:15" x14ac:dyDescent="0.2">
      <c r="B707" s="310" t="s">
        <v>41</v>
      </c>
      <c r="C707" s="310" t="s">
        <v>48</v>
      </c>
      <c r="D707" s="311" t="s">
        <v>78</v>
      </c>
      <c r="E707" s="270" t="str">
        <f t="shared" si="30"/>
        <v>ACFemale45-49</v>
      </c>
      <c r="F707" s="271">
        <v>2.8500000000000001E-3</v>
      </c>
      <c r="G707" s="271">
        <v>1.4160000000000001E-2</v>
      </c>
      <c r="H707" s="272">
        <v>1347</v>
      </c>
      <c r="I707" s="271">
        <v>0.98584000000000005</v>
      </c>
      <c r="J707" s="272">
        <v>95126</v>
      </c>
      <c r="K707" s="272">
        <v>472263</v>
      </c>
      <c r="L707" s="272">
        <v>3476068</v>
      </c>
      <c r="M707" s="273">
        <v>36.54</v>
      </c>
      <c r="N707" s="272">
        <v>5</v>
      </c>
      <c r="O707" s="274">
        <v>2.5</v>
      </c>
    </row>
    <row r="708" spans="2:15" x14ac:dyDescent="0.2">
      <c r="B708" s="310" t="s">
        <v>41</v>
      </c>
      <c r="C708" s="310" t="s">
        <v>48</v>
      </c>
      <c r="D708" s="311" t="s">
        <v>79</v>
      </c>
      <c r="E708" s="270" t="str">
        <f t="shared" si="30"/>
        <v>ACFemale50-54</v>
      </c>
      <c r="F708" s="271">
        <v>4.8399999999999997E-3</v>
      </c>
      <c r="G708" s="271">
        <v>2.3890000000000002E-2</v>
      </c>
      <c r="H708" s="272">
        <v>2240</v>
      </c>
      <c r="I708" s="271">
        <v>0.97611000000000003</v>
      </c>
      <c r="J708" s="272">
        <v>93779</v>
      </c>
      <c r="K708" s="272">
        <v>463295</v>
      </c>
      <c r="L708" s="272">
        <v>3003805</v>
      </c>
      <c r="M708" s="273">
        <v>32.03</v>
      </c>
      <c r="N708" s="272">
        <v>5</v>
      </c>
      <c r="O708" s="274">
        <v>2.5</v>
      </c>
    </row>
    <row r="709" spans="2:15" x14ac:dyDescent="0.2">
      <c r="B709" s="310" t="s">
        <v>41</v>
      </c>
      <c r="C709" s="310" t="s">
        <v>48</v>
      </c>
      <c r="D709" s="311" t="s">
        <v>80</v>
      </c>
      <c r="E709" s="270" t="str">
        <f t="shared" si="30"/>
        <v>ACFemale55-59</v>
      </c>
      <c r="F709" s="271">
        <v>8.1300000000000001E-3</v>
      </c>
      <c r="G709" s="271">
        <v>3.984E-2</v>
      </c>
      <c r="H709" s="272">
        <v>3647</v>
      </c>
      <c r="I709" s="271">
        <v>0.96016000000000001</v>
      </c>
      <c r="J709" s="272">
        <v>91539</v>
      </c>
      <c r="K709" s="272">
        <v>448576</v>
      </c>
      <c r="L709" s="272">
        <v>2540510</v>
      </c>
      <c r="M709" s="273">
        <v>27.75</v>
      </c>
      <c r="N709" s="272">
        <v>5</v>
      </c>
      <c r="O709" s="274">
        <v>2.5</v>
      </c>
    </row>
    <row r="710" spans="2:15" x14ac:dyDescent="0.2">
      <c r="B710" s="310" t="s">
        <v>41</v>
      </c>
      <c r="C710" s="310" t="s">
        <v>48</v>
      </c>
      <c r="D710" s="311" t="s">
        <v>81</v>
      </c>
      <c r="E710" s="270" t="str">
        <f t="shared" si="30"/>
        <v>ACFemale60-64</v>
      </c>
      <c r="F710" s="271">
        <v>1.26E-2</v>
      </c>
      <c r="G710" s="271">
        <v>6.1060000000000003E-2</v>
      </c>
      <c r="H710" s="272">
        <v>5367</v>
      </c>
      <c r="I710" s="271">
        <v>0.93894</v>
      </c>
      <c r="J710" s="272">
        <v>87892</v>
      </c>
      <c r="K710" s="272">
        <v>426041</v>
      </c>
      <c r="L710" s="272">
        <v>2091934</v>
      </c>
      <c r="M710" s="273">
        <v>23.8</v>
      </c>
      <c r="N710" s="272">
        <v>5</v>
      </c>
      <c r="O710" s="274">
        <v>2.5</v>
      </c>
    </row>
    <row r="711" spans="2:15" x14ac:dyDescent="0.2">
      <c r="B711" s="310" t="s">
        <v>41</v>
      </c>
      <c r="C711" s="310" t="s">
        <v>48</v>
      </c>
      <c r="D711" s="311" t="s">
        <v>82</v>
      </c>
      <c r="E711" s="270" t="str">
        <f t="shared" si="30"/>
        <v>ACFemale65-69</v>
      </c>
      <c r="F711" s="271">
        <v>1.443E-2</v>
      </c>
      <c r="G711" s="271">
        <v>6.9650000000000004E-2</v>
      </c>
      <c r="H711" s="272">
        <v>5748</v>
      </c>
      <c r="I711" s="271">
        <v>0.93035000000000001</v>
      </c>
      <c r="J711" s="272">
        <v>82525</v>
      </c>
      <c r="K711" s="272">
        <v>398255</v>
      </c>
      <c r="L711" s="272">
        <v>1665892</v>
      </c>
      <c r="M711" s="273">
        <v>20.190000000000001</v>
      </c>
      <c r="N711" s="272">
        <v>5</v>
      </c>
      <c r="O711" s="274">
        <v>2.5</v>
      </c>
    </row>
    <row r="712" spans="2:15" x14ac:dyDescent="0.2">
      <c r="B712" s="310" t="s">
        <v>41</v>
      </c>
      <c r="C712" s="310" t="s">
        <v>48</v>
      </c>
      <c r="D712" s="311" t="s">
        <v>19</v>
      </c>
      <c r="E712" s="270" t="str">
        <f t="shared" si="30"/>
        <v>ACFemale70-74</v>
      </c>
      <c r="F712" s="271">
        <v>2.1590000000000002E-2</v>
      </c>
      <c r="G712" s="271">
        <v>0.10241</v>
      </c>
      <c r="H712" s="272">
        <v>7863</v>
      </c>
      <c r="I712" s="271">
        <v>0.89759</v>
      </c>
      <c r="J712" s="272">
        <v>76777</v>
      </c>
      <c r="K712" s="272">
        <v>364229</v>
      </c>
      <c r="L712" s="272">
        <v>1267637</v>
      </c>
      <c r="M712" s="273">
        <v>16.510000000000002</v>
      </c>
      <c r="N712" s="272">
        <v>5</v>
      </c>
      <c r="O712" s="274">
        <v>2.5</v>
      </c>
    </row>
    <row r="713" spans="2:15" x14ac:dyDescent="0.2">
      <c r="B713" s="310" t="s">
        <v>41</v>
      </c>
      <c r="C713" s="310" t="s">
        <v>48</v>
      </c>
      <c r="D713" s="311" t="s">
        <v>20</v>
      </c>
      <c r="E713" s="270" t="str">
        <f t="shared" si="30"/>
        <v>ACFemale75-79</v>
      </c>
      <c r="F713" s="271">
        <v>3.4860000000000002E-2</v>
      </c>
      <c r="G713" s="271">
        <v>0.16034000000000001</v>
      </c>
      <c r="H713" s="272">
        <v>11050</v>
      </c>
      <c r="I713" s="271">
        <v>0.83965999999999996</v>
      </c>
      <c r="J713" s="272">
        <v>68915</v>
      </c>
      <c r="K713" s="272">
        <v>316948</v>
      </c>
      <c r="L713" s="272">
        <v>903408</v>
      </c>
      <c r="M713" s="273">
        <v>13.11</v>
      </c>
      <c r="N713" s="272">
        <v>5</v>
      </c>
      <c r="O713" s="274">
        <v>2.5</v>
      </c>
    </row>
    <row r="714" spans="2:15" x14ac:dyDescent="0.2">
      <c r="B714" s="310" t="s">
        <v>41</v>
      </c>
      <c r="C714" s="310" t="s">
        <v>48</v>
      </c>
      <c r="D714" s="311" t="s">
        <v>21</v>
      </c>
      <c r="E714" s="270" t="str">
        <f t="shared" si="30"/>
        <v>ACFemale80-84</v>
      </c>
      <c r="F714" s="271">
        <v>5.9380000000000002E-2</v>
      </c>
      <c r="G714" s="271">
        <v>0.25853999999999999</v>
      </c>
      <c r="H714" s="272">
        <v>14960</v>
      </c>
      <c r="I714" s="271">
        <v>0.74146000000000001</v>
      </c>
      <c r="J714" s="272">
        <v>57865</v>
      </c>
      <c r="K714" s="272">
        <v>251923</v>
      </c>
      <c r="L714" s="272">
        <v>586460</v>
      </c>
      <c r="M714" s="273">
        <v>10.14</v>
      </c>
      <c r="N714" s="272">
        <v>5</v>
      </c>
      <c r="O714" s="274">
        <v>2.5</v>
      </c>
    </row>
    <row r="715" spans="2:15" x14ac:dyDescent="0.2">
      <c r="B715" s="310" t="s">
        <v>41</v>
      </c>
      <c r="C715" s="310" t="s">
        <v>48</v>
      </c>
      <c r="D715" s="311" t="s">
        <v>22</v>
      </c>
      <c r="E715" s="270" t="str">
        <f t="shared" si="30"/>
        <v>ACFemale85-89</v>
      </c>
      <c r="F715" s="271">
        <v>0.10038</v>
      </c>
      <c r="G715" s="271">
        <v>0.40121000000000001</v>
      </c>
      <c r="H715" s="272">
        <v>17214</v>
      </c>
      <c r="I715" s="271">
        <v>0.59879000000000004</v>
      </c>
      <c r="J715" s="272">
        <v>42905</v>
      </c>
      <c r="K715" s="272">
        <v>171488</v>
      </c>
      <c r="L715" s="272">
        <v>334537</v>
      </c>
      <c r="M715" s="273">
        <v>7.8</v>
      </c>
      <c r="N715" s="272">
        <v>5</v>
      </c>
      <c r="O715" s="274">
        <v>2.5</v>
      </c>
    </row>
    <row r="716" spans="2:15" x14ac:dyDescent="0.2">
      <c r="B716" s="310" t="s">
        <v>41</v>
      </c>
      <c r="C716" s="310" t="s">
        <v>48</v>
      </c>
      <c r="D716" s="311" t="s">
        <v>5</v>
      </c>
      <c r="E716" s="270" t="str">
        <f t="shared" si="30"/>
        <v>ACFemale90+</v>
      </c>
      <c r="F716" s="271">
        <v>0.15756999999999999</v>
      </c>
      <c r="G716" s="271">
        <v>1</v>
      </c>
      <c r="H716" s="272">
        <v>25691</v>
      </c>
      <c r="I716" s="271">
        <v>0</v>
      </c>
      <c r="J716" s="272">
        <v>25691</v>
      </c>
      <c r="K716" s="272">
        <v>163048</v>
      </c>
      <c r="L716" s="272">
        <v>163048</v>
      </c>
      <c r="M716" s="273">
        <v>6.35</v>
      </c>
      <c r="N716" s="273" t="s">
        <v>92</v>
      </c>
      <c r="O716" s="274">
        <v>6.35</v>
      </c>
    </row>
    <row r="717" spans="2:15" x14ac:dyDescent="0.2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</row>
    <row r="718" spans="2:15" ht="16" customHeight="1" x14ac:dyDescent="0.2">
      <c r="B718" s="344" t="s">
        <v>1</v>
      </c>
      <c r="C718" s="344" t="s">
        <v>0</v>
      </c>
      <c r="D718" s="344" t="s">
        <v>2</v>
      </c>
      <c r="E718" s="344" t="s">
        <v>49</v>
      </c>
      <c r="F718" s="346" t="s">
        <v>83</v>
      </c>
      <c r="G718" s="346" t="s">
        <v>84</v>
      </c>
      <c r="H718" s="346" t="s">
        <v>85</v>
      </c>
      <c r="I718" s="346" t="s">
        <v>86</v>
      </c>
      <c r="J718" s="344" t="s">
        <v>87</v>
      </c>
      <c r="K718" s="346" t="s">
        <v>88</v>
      </c>
      <c r="L718" s="344" t="s">
        <v>89</v>
      </c>
      <c r="M718" s="344" t="s">
        <v>90</v>
      </c>
      <c r="N718" s="344" t="s">
        <v>6</v>
      </c>
      <c r="O718" s="346" t="s">
        <v>91</v>
      </c>
    </row>
    <row r="719" spans="2:15" ht="16" customHeight="1" x14ac:dyDescent="0.2">
      <c r="B719" s="345"/>
      <c r="C719" s="345"/>
      <c r="D719" s="345"/>
      <c r="E719" s="345"/>
      <c r="F719" s="347"/>
      <c r="G719" s="347"/>
      <c r="H719" s="347"/>
      <c r="I719" s="347"/>
      <c r="J719" s="345"/>
      <c r="K719" s="347"/>
      <c r="L719" s="345"/>
      <c r="M719" s="345"/>
      <c r="N719" s="345"/>
      <c r="O719" s="347"/>
    </row>
    <row r="720" spans="2:15" x14ac:dyDescent="0.2">
      <c r="B720" s="310" t="s">
        <v>42</v>
      </c>
      <c r="C720" s="310" t="s">
        <v>48</v>
      </c>
      <c r="D720" s="311">
        <v>0</v>
      </c>
      <c r="E720" s="270" t="str">
        <f>_xlfn.CONCAT(B720,C720,D720)</f>
        <v>AMFemale0</v>
      </c>
      <c r="F720" s="271">
        <v>1.444E-2</v>
      </c>
      <c r="G720" s="271">
        <v>1.4250000000000001E-2</v>
      </c>
      <c r="H720" s="272">
        <v>1425</v>
      </c>
      <c r="I720" s="271">
        <v>0.98575000000000002</v>
      </c>
      <c r="J720" s="272">
        <v>100000</v>
      </c>
      <c r="K720" s="272">
        <v>98707</v>
      </c>
      <c r="L720" s="272">
        <v>7648377</v>
      </c>
      <c r="M720" s="273">
        <v>76.48</v>
      </c>
      <c r="N720" s="272">
        <v>1</v>
      </c>
      <c r="O720" s="274">
        <v>0.09</v>
      </c>
    </row>
    <row r="721" spans="2:15" x14ac:dyDescent="0.2">
      <c r="B721" s="310" t="s">
        <v>42</v>
      </c>
      <c r="C721" s="310" t="s">
        <v>48</v>
      </c>
      <c r="D721" s="312" t="s">
        <v>18</v>
      </c>
      <c r="E721" s="270" t="str">
        <f t="shared" ref="E721:E739" si="31">_xlfn.CONCAT(B721,C721,D721)</f>
        <v>AMFemale1-4</v>
      </c>
      <c r="F721" s="271">
        <v>8.0999999999999996E-4</v>
      </c>
      <c r="G721" s="271">
        <v>3.2399999999999998E-3</v>
      </c>
      <c r="H721" s="272">
        <v>319</v>
      </c>
      <c r="I721" s="271">
        <v>0.99675999999999998</v>
      </c>
      <c r="J721" s="272">
        <v>98575</v>
      </c>
      <c r="K721" s="272">
        <v>393502</v>
      </c>
      <c r="L721" s="272">
        <v>7549670</v>
      </c>
      <c r="M721" s="273">
        <v>76.59</v>
      </c>
      <c r="N721" s="272">
        <v>4</v>
      </c>
      <c r="O721" s="274">
        <v>1.5</v>
      </c>
    </row>
    <row r="722" spans="2:15" x14ac:dyDescent="0.2">
      <c r="B722" s="310" t="s">
        <v>42</v>
      </c>
      <c r="C722" s="310" t="s">
        <v>48</v>
      </c>
      <c r="D722" s="312" t="s">
        <v>70</v>
      </c>
      <c r="E722" s="270" t="str">
        <f t="shared" si="31"/>
        <v>AMFemale5-9</v>
      </c>
      <c r="F722" s="271">
        <v>2.7999999999999998E-4</v>
      </c>
      <c r="G722" s="271">
        <v>1.39E-3</v>
      </c>
      <c r="H722" s="272">
        <v>137</v>
      </c>
      <c r="I722" s="271">
        <v>0.99861</v>
      </c>
      <c r="J722" s="272">
        <v>98256</v>
      </c>
      <c r="K722" s="272">
        <v>490937</v>
      </c>
      <c r="L722" s="272">
        <v>7156167</v>
      </c>
      <c r="M722" s="273">
        <v>72.83</v>
      </c>
      <c r="N722" s="272">
        <v>5</v>
      </c>
      <c r="O722" s="274">
        <v>2.5</v>
      </c>
    </row>
    <row r="723" spans="2:15" x14ac:dyDescent="0.2">
      <c r="B723" s="310" t="s">
        <v>42</v>
      </c>
      <c r="C723" s="310" t="s">
        <v>48</v>
      </c>
      <c r="D723" s="312" t="s">
        <v>71</v>
      </c>
      <c r="E723" s="270" t="str">
        <f t="shared" si="31"/>
        <v>AMFemale10-14</v>
      </c>
      <c r="F723" s="271">
        <v>3.8999999999999999E-4</v>
      </c>
      <c r="G723" s="271">
        <v>1.9400000000000001E-3</v>
      </c>
      <c r="H723" s="272">
        <v>190</v>
      </c>
      <c r="I723" s="271">
        <v>0.99805999999999995</v>
      </c>
      <c r="J723" s="272">
        <v>98119</v>
      </c>
      <c r="K723" s="272">
        <v>490120</v>
      </c>
      <c r="L723" s="272">
        <v>6665230</v>
      </c>
      <c r="M723" s="273">
        <v>67.930000000000007</v>
      </c>
      <c r="N723" s="272">
        <v>5</v>
      </c>
      <c r="O723" s="274">
        <v>2.5</v>
      </c>
    </row>
    <row r="724" spans="2:15" x14ac:dyDescent="0.2">
      <c r="B724" s="310" t="s">
        <v>42</v>
      </c>
      <c r="C724" s="310" t="s">
        <v>48</v>
      </c>
      <c r="D724" s="311" t="s">
        <v>72</v>
      </c>
      <c r="E724" s="270" t="str">
        <f t="shared" si="31"/>
        <v>AMFemale15-19</v>
      </c>
      <c r="F724" s="271">
        <v>6.7000000000000002E-4</v>
      </c>
      <c r="G724" s="271">
        <v>3.3600000000000001E-3</v>
      </c>
      <c r="H724" s="272">
        <v>329</v>
      </c>
      <c r="I724" s="271">
        <v>0.99663999999999997</v>
      </c>
      <c r="J724" s="272">
        <v>97929</v>
      </c>
      <c r="K724" s="272">
        <v>488822</v>
      </c>
      <c r="L724" s="272">
        <v>6175110</v>
      </c>
      <c r="M724" s="273">
        <v>63.06</v>
      </c>
      <c r="N724" s="272">
        <v>5</v>
      </c>
      <c r="O724" s="274">
        <v>2.5</v>
      </c>
    </row>
    <row r="725" spans="2:15" x14ac:dyDescent="0.2">
      <c r="B725" s="310" t="s">
        <v>42</v>
      </c>
      <c r="C725" s="310" t="s">
        <v>48</v>
      </c>
      <c r="D725" s="311" t="s">
        <v>73</v>
      </c>
      <c r="E725" s="270" t="str">
        <f t="shared" si="31"/>
        <v>AMFemale20-24</v>
      </c>
      <c r="F725" s="271">
        <v>7.6000000000000004E-4</v>
      </c>
      <c r="G725" s="271">
        <v>3.7699999999999999E-3</v>
      </c>
      <c r="H725" s="272">
        <v>368</v>
      </c>
      <c r="I725" s="271">
        <v>0.99622999999999995</v>
      </c>
      <c r="J725" s="272">
        <v>97600</v>
      </c>
      <c r="K725" s="272">
        <v>487080</v>
      </c>
      <c r="L725" s="272">
        <v>5686288</v>
      </c>
      <c r="M725" s="273">
        <v>58.26</v>
      </c>
      <c r="N725" s="272">
        <v>5</v>
      </c>
      <c r="O725" s="274">
        <v>2.5</v>
      </c>
    </row>
    <row r="726" spans="2:15" x14ac:dyDescent="0.2">
      <c r="B726" s="310" t="s">
        <v>42</v>
      </c>
      <c r="C726" s="310" t="s">
        <v>48</v>
      </c>
      <c r="D726" s="311" t="s">
        <v>74</v>
      </c>
      <c r="E726" s="270" t="str">
        <f t="shared" si="31"/>
        <v>AMFemale25-29</v>
      </c>
      <c r="F726" s="271">
        <v>1.34E-3</v>
      </c>
      <c r="G726" s="271">
        <v>6.6600000000000001E-3</v>
      </c>
      <c r="H726" s="272">
        <v>647</v>
      </c>
      <c r="I726" s="271">
        <v>0.99334</v>
      </c>
      <c r="J726" s="272">
        <v>97232</v>
      </c>
      <c r="K726" s="272">
        <v>484542</v>
      </c>
      <c r="L726" s="272">
        <v>5199208</v>
      </c>
      <c r="M726" s="273">
        <v>53.47</v>
      </c>
      <c r="N726" s="272">
        <v>5</v>
      </c>
      <c r="O726" s="274">
        <v>2.5</v>
      </c>
    </row>
    <row r="727" spans="2:15" x14ac:dyDescent="0.2">
      <c r="B727" s="310" t="s">
        <v>42</v>
      </c>
      <c r="C727" s="310" t="s">
        <v>48</v>
      </c>
      <c r="D727" s="311" t="s">
        <v>75</v>
      </c>
      <c r="E727" s="270" t="str">
        <f t="shared" si="31"/>
        <v>AMFemale30-34</v>
      </c>
      <c r="F727" s="271">
        <v>1.5299999999999999E-3</v>
      </c>
      <c r="G727" s="271">
        <v>7.6400000000000001E-3</v>
      </c>
      <c r="H727" s="272">
        <v>738</v>
      </c>
      <c r="I727" s="271">
        <v>0.99236000000000002</v>
      </c>
      <c r="J727" s="272">
        <v>96585</v>
      </c>
      <c r="K727" s="272">
        <v>481080</v>
      </c>
      <c r="L727" s="272">
        <v>4714666</v>
      </c>
      <c r="M727" s="273">
        <v>48.81</v>
      </c>
      <c r="N727" s="272">
        <v>5</v>
      </c>
      <c r="O727" s="274">
        <v>2.5</v>
      </c>
    </row>
    <row r="728" spans="2:15" x14ac:dyDescent="0.2">
      <c r="B728" s="310" t="s">
        <v>42</v>
      </c>
      <c r="C728" s="310" t="s">
        <v>48</v>
      </c>
      <c r="D728" s="311" t="s">
        <v>76</v>
      </c>
      <c r="E728" s="270" t="str">
        <f t="shared" si="31"/>
        <v>AMFemale35-39</v>
      </c>
      <c r="F728" s="271">
        <v>2.2200000000000002E-3</v>
      </c>
      <c r="G728" s="271">
        <v>1.1050000000000001E-2</v>
      </c>
      <c r="H728" s="272">
        <v>1059</v>
      </c>
      <c r="I728" s="271">
        <v>0.98895</v>
      </c>
      <c r="J728" s="272">
        <v>95847</v>
      </c>
      <c r="K728" s="272">
        <v>476588</v>
      </c>
      <c r="L728" s="272">
        <v>4233586</v>
      </c>
      <c r="M728" s="273">
        <v>44.17</v>
      </c>
      <c r="N728" s="272">
        <v>5</v>
      </c>
      <c r="O728" s="274">
        <v>2.5</v>
      </c>
    </row>
    <row r="729" spans="2:15" x14ac:dyDescent="0.2">
      <c r="B729" s="310" t="s">
        <v>42</v>
      </c>
      <c r="C729" s="310" t="s">
        <v>48</v>
      </c>
      <c r="D729" s="311" t="s">
        <v>77</v>
      </c>
      <c r="E729" s="270" t="str">
        <f t="shared" si="31"/>
        <v>AMFemale40-44</v>
      </c>
      <c r="F729" s="271">
        <v>2.16E-3</v>
      </c>
      <c r="G729" s="271">
        <v>1.0749999999999999E-2</v>
      </c>
      <c r="H729" s="272">
        <v>1019</v>
      </c>
      <c r="I729" s="271">
        <v>0.98924999999999996</v>
      </c>
      <c r="J729" s="272">
        <v>94788</v>
      </c>
      <c r="K729" s="272">
        <v>471392</v>
      </c>
      <c r="L729" s="272">
        <v>3756998</v>
      </c>
      <c r="M729" s="273">
        <v>39.64</v>
      </c>
      <c r="N729" s="272">
        <v>5</v>
      </c>
      <c r="O729" s="274">
        <v>2.5</v>
      </c>
    </row>
    <row r="730" spans="2:15" x14ac:dyDescent="0.2">
      <c r="B730" s="310" t="s">
        <v>42</v>
      </c>
      <c r="C730" s="310" t="s">
        <v>48</v>
      </c>
      <c r="D730" s="311" t="s">
        <v>78</v>
      </c>
      <c r="E730" s="270" t="str">
        <f t="shared" si="31"/>
        <v>AMFemale45-49</v>
      </c>
      <c r="F730" s="271">
        <v>4.0000000000000001E-3</v>
      </c>
      <c r="G730" s="271">
        <v>1.9789999999999999E-2</v>
      </c>
      <c r="H730" s="272">
        <v>1856</v>
      </c>
      <c r="I730" s="271">
        <v>0.98021000000000003</v>
      </c>
      <c r="J730" s="272">
        <v>93769</v>
      </c>
      <c r="K730" s="272">
        <v>464205</v>
      </c>
      <c r="L730" s="272">
        <v>3285606</v>
      </c>
      <c r="M730" s="273">
        <v>35.04</v>
      </c>
      <c r="N730" s="272">
        <v>5</v>
      </c>
      <c r="O730" s="274">
        <v>2.5</v>
      </c>
    </row>
    <row r="731" spans="2:15" x14ac:dyDescent="0.2">
      <c r="B731" s="310" t="s">
        <v>42</v>
      </c>
      <c r="C731" s="310" t="s">
        <v>48</v>
      </c>
      <c r="D731" s="311" t="s">
        <v>79</v>
      </c>
      <c r="E731" s="270" t="str">
        <f t="shared" si="31"/>
        <v>AMFemale50-54</v>
      </c>
      <c r="F731" s="271">
        <v>5.1700000000000001E-3</v>
      </c>
      <c r="G731" s="271">
        <v>2.5530000000000001E-2</v>
      </c>
      <c r="H731" s="272">
        <v>2346</v>
      </c>
      <c r="I731" s="271">
        <v>0.97446999999999995</v>
      </c>
      <c r="J731" s="272">
        <v>91913</v>
      </c>
      <c r="K731" s="272">
        <v>453700</v>
      </c>
      <c r="L731" s="272">
        <v>2821400</v>
      </c>
      <c r="M731" s="273">
        <v>30.7</v>
      </c>
      <c r="N731" s="272">
        <v>5</v>
      </c>
      <c r="O731" s="274">
        <v>2.5</v>
      </c>
    </row>
    <row r="732" spans="2:15" x14ac:dyDescent="0.2">
      <c r="B732" s="310" t="s">
        <v>42</v>
      </c>
      <c r="C732" s="310" t="s">
        <v>48</v>
      </c>
      <c r="D732" s="311" t="s">
        <v>80</v>
      </c>
      <c r="E732" s="270" t="str">
        <f t="shared" si="31"/>
        <v>AMFemale55-59</v>
      </c>
      <c r="F732" s="271">
        <v>8.8500000000000002E-3</v>
      </c>
      <c r="G732" s="271">
        <v>4.3290000000000002E-2</v>
      </c>
      <c r="H732" s="272">
        <v>3878</v>
      </c>
      <c r="I732" s="271">
        <v>0.95670999999999995</v>
      </c>
      <c r="J732" s="272">
        <v>89567</v>
      </c>
      <c r="K732" s="272">
        <v>438140</v>
      </c>
      <c r="L732" s="272">
        <v>2367700</v>
      </c>
      <c r="M732" s="273">
        <v>26.44</v>
      </c>
      <c r="N732" s="272">
        <v>5</v>
      </c>
      <c r="O732" s="274">
        <v>2.5</v>
      </c>
    </row>
    <row r="733" spans="2:15" x14ac:dyDescent="0.2">
      <c r="B733" s="310" t="s">
        <v>42</v>
      </c>
      <c r="C733" s="310" t="s">
        <v>48</v>
      </c>
      <c r="D733" s="311" t="s">
        <v>81</v>
      </c>
      <c r="E733" s="270" t="str">
        <f t="shared" si="31"/>
        <v>AMFemale60-64</v>
      </c>
      <c r="F733" s="271">
        <v>1.1639999999999999E-2</v>
      </c>
      <c r="G733" s="271">
        <v>5.6550000000000003E-2</v>
      </c>
      <c r="H733" s="272">
        <v>4846</v>
      </c>
      <c r="I733" s="271">
        <v>0.94345000000000001</v>
      </c>
      <c r="J733" s="272">
        <v>85689</v>
      </c>
      <c r="K733" s="272">
        <v>416331</v>
      </c>
      <c r="L733" s="272">
        <v>1929560</v>
      </c>
      <c r="M733" s="273">
        <v>22.52</v>
      </c>
      <c r="N733" s="272">
        <v>5</v>
      </c>
      <c r="O733" s="274">
        <v>2.5</v>
      </c>
    </row>
    <row r="734" spans="2:15" x14ac:dyDescent="0.2">
      <c r="B734" s="310" t="s">
        <v>42</v>
      </c>
      <c r="C734" s="310" t="s">
        <v>48</v>
      </c>
      <c r="D734" s="311" t="s">
        <v>82</v>
      </c>
      <c r="E734" s="270" t="str">
        <f t="shared" si="31"/>
        <v>AMFemale65-69</v>
      </c>
      <c r="F734" s="271">
        <v>1.8960000000000001E-2</v>
      </c>
      <c r="G734" s="271">
        <v>9.0490000000000001E-2</v>
      </c>
      <c r="H734" s="272">
        <v>7316</v>
      </c>
      <c r="I734" s="271">
        <v>0.90951000000000004</v>
      </c>
      <c r="J734" s="272">
        <v>80843</v>
      </c>
      <c r="K734" s="272">
        <v>385928</v>
      </c>
      <c r="L734" s="272">
        <v>1513229</v>
      </c>
      <c r="M734" s="273">
        <v>18.72</v>
      </c>
      <c r="N734" s="272">
        <v>5</v>
      </c>
      <c r="O734" s="274">
        <v>2.5</v>
      </c>
    </row>
    <row r="735" spans="2:15" x14ac:dyDescent="0.2">
      <c r="B735" s="310" t="s">
        <v>42</v>
      </c>
      <c r="C735" s="310" t="s">
        <v>48</v>
      </c>
      <c r="D735" s="311" t="s">
        <v>19</v>
      </c>
      <c r="E735" s="270" t="str">
        <f t="shared" si="31"/>
        <v>AMFemale70-74</v>
      </c>
      <c r="F735" s="271">
        <v>2.8330000000000001E-2</v>
      </c>
      <c r="G735" s="271">
        <v>0.13227</v>
      </c>
      <c r="H735" s="272">
        <v>9725</v>
      </c>
      <c r="I735" s="271">
        <v>0.86773</v>
      </c>
      <c r="J735" s="272">
        <v>73528</v>
      </c>
      <c r="K735" s="272">
        <v>343325</v>
      </c>
      <c r="L735" s="272">
        <v>1127301</v>
      </c>
      <c r="M735" s="273">
        <v>15.33</v>
      </c>
      <c r="N735" s="272">
        <v>5</v>
      </c>
      <c r="O735" s="274">
        <v>2.5</v>
      </c>
    </row>
    <row r="736" spans="2:15" x14ac:dyDescent="0.2">
      <c r="B736" s="310" t="s">
        <v>42</v>
      </c>
      <c r="C736" s="310" t="s">
        <v>48</v>
      </c>
      <c r="D736" s="311" t="s">
        <v>20</v>
      </c>
      <c r="E736" s="270" t="str">
        <f t="shared" si="31"/>
        <v>AMFemale75-79</v>
      </c>
      <c r="F736" s="271">
        <v>4.2509999999999999E-2</v>
      </c>
      <c r="G736" s="271">
        <v>0.19214000000000001</v>
      </c>
      <c r="H736" s="272">
        <v>12259</v>
      </c>
      <c r="I736" s="271">
        <v>0.80786000000000002</v>
      </c>
      <c r="J736" s="272">
        <v>63802</v>
      </c>
      <c r="K736" s="272">
        <v>288364</v>
      </c>
      <c r="L736" s="272">
        <v>783976</v>
      </c>
      <c r="M736" s="273">
        <v>12.29</v>
      </c>
      <c r="N736" s="272">
        <v>5</v>
      </c>
      <c r="O736" s="274">
        <v>2.5</v>
      </c>
    </row>
    <row r="737" spans="2:15" x14ac:dyDescent="0.2">
      <c r="B737" s="310" t="s">
        <v>42</v>
      </c>
      <c r="C737" s="310" t="s">
        <v>48</v>
      </c>
      <c r="D737" s="311" t="s">
        <v>21</v>
      </c>
      <c r="E737" s="270" t="str">
        <f t="shared" si="31"/>
        <v>AMFemale80-84</v>
      </c>
      <c r="F737" s="271">
        <v>6.794E-2</v>
      </c>
      <c r="G737" s="271">
        <v>0.29038000000000003</v>
      </c>
      <c r="H737" s="272">
        <v>14967</v>
      </c>
      <c r="I737" s="271">
        <v>0.70962000000000003</v>
      </c>
      <c r="J737" s="272">
        <v>51543</v>
      </c>
      <c r="K737" s="272">
        <v>220299</v>
      </c>
      <c r="L737" s="272">
        <v>495611</v>
      </c>
      <c r="M737" s="273">
        <v>9.6199999999999992</v>
      </c>
      <c r="N737" s="272">
        <v>5</v>
      </c>
      <c r="O737" s="274">
        <v>2.5</v>
      </c>
    </row>
    <row r="738" spans="2:15" x14ac:dyDescent="0.2">
      <c r="B738" s="310" t="s">
        <v>42</v>
      </c>
      <c r="C738" s="310" t="s">
        <v>48</v>
      </c>
      <c r="D738" s="311" t="s">
        <v>22</v>
      </c>
      <c r="E738" s="270" t="str">
        <f t="shared" si="31"/>
        <v>AMFemale85-89</v>
      </c>
      <c r="F738" s="271">
        <v>0.1021</v>
      </c>
      <c r="G738" s="271">
        <v>0.40667999999999999</v>
      </c>
      <c r="H738" s="272">
        <v>14875</v>
      </c>
      <c r="I738" s="271">
        <v>0.59331999999999996</v>
      </c>
      <c r="J738" s="272">
        <v>36576</v>
      </c>
      <c r="K738" s="272">
        <v>145694</v>
      </c>
      <c r="L738" s="272">
        <v>275312</v>
      </c>
      <c r="M738" s="273">
        <v>7.53</v>
      </c>
      <c r="N738" s="272">
        <v>5</v>
      </c>
      <c r="O738" s="274">
        <v>2.5</v>
      </c>
    </row>
    <row r="739" spans="2:15" x14ac:dyDescent="0.2">
      <c r="B739" s="310" t="s">
        <v>42</v>
      </c>
      <c r="C739" s="310" t="s">
        <v>48</v>
      </c>
      <c r="D739" s="311" t="s">
        <v>5</v>
      </c>
      <c r="E739" s="270" t="str">
        <f t="shared" si="31"/>
        <v>AMFemale90+</v>
      </c>
      <c r="F739" s="271">
        <v>0.16743</v>
      </c>
      <c r="G739" s="271">
        <v>1</v>
      </c>
      <c r="H739" s="272">
        <v>21701</v>
      </c>
      <c r="I739" s="271">
        <v>0</v>
      </c>
      <c r="J739" s="272">
        <v>21701</v>
      </c>
      <c r="K739" s="272">
        <v>129618</v>
      </c>
      <c r="L739" s="272">
        <v>129618</v>
      </c>
      <c r="M739" s="273">
        <v>5.97</v>
      </c>
      <c r="N739" s="273" t="s">
        <v>92</v>
      </c>
      <c r="O739" s="274">
        <v>5.97</v>
      </c>
    </row>
    <row r="740" spans="2:15" x14ac:dyDescent="0.2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</row>
    <row r="741" spans="2:15" ht="16" customHeight="1" x14ac:dyDescent="0.2">
      <c r="B741" s="344" t="s">
        <v>1</v>
      </c>
      <c r="C741" s="344" t="s">
        <v>0</v>
      </c>
      <c r="D741" s="344" t="s">
        <v>2</v>
      </c>
      <c r="E741" s="344" t="s">
        <v>49</v>
      </c>
      <c r="F741" s="346" t="s">
        <v>83</v>
      </c>
      <c r="G741" s="346" t="s">
        <v>84</v>
      </c>
      <c r="H741" s="346" t="s">
        <v>85</v>
      </c>
      <c r="I741" s="346" t="s">
        <v>86</v>
      </c>
      <c r="J741" s="344" t="s">
        <v>87</v>
      </c>
      <c r="K741" s="346" t="s">
        <v>88</v>
      </c>
      <c r="L741" s="344" t="s">
        <v>89</v>
      </c>
      <c r="M741" s="344" t="s">
        <v>90</v>
      </c>
      <c r="N741" s="344" t="s">
        <v>6</v>
      </c>
      <c r="O741" s="346" t="s">
        <v>91</v>
      </c>
    </row>
    <row r="742" spans="2:15" ht="16" customHeight="1" x14ac:dyDescent="0.2">
      <c r="B742" s="345"/>
      <c r="C742" s="345"/>
      <c r="D742" s="345"/>
      <c r="E742" s="345"/>
      <c r="F742" s="347"/>
      <c r="G742" s="347"/>
      <c r="H742" s="347"/>
      <c r="I742" s="347"/>
      <c r="J742" s="345"/>
      <c r="K742" s="347"/>
      <c r="L742" s="345"/>
      <c r="M742" s="345"/>
      <c r="N742" s="345"/>
      <c r="O742" s="347"/>
    </row>
    <row r="743" spans="2:15" x14ac:dyDescent="0.2">
      <c r="B743" s="310" t="s">
        <v>43</v>
      </c>
      <c r="C743" s="310" t="s">
        <v>48</v>
      </c>
      <c r="D743" s="311">
        <v>0</v>
      </c>
      <c r="E743" s="270" t="str">
        <f>_xlfn.CONCAT(B743,C743,D743)</f>
        <v>RRFemale0</v>
      </c>
      <c r="F743" s="271">
        <v>1.7000000000000001E-2</v>
      </c>
      <c r="G743" s="271">
        <v>1.6740000000000001E-2</v>
      </c>
      <c r="H743" s="272">
        <v>1674</v>
      </c>
      <c r="I743" s="271">
        <v>0.98326000000000002</v>
      </c>
      <c r="J743" s="272">
        <v>100000</v>
      </c>
      <c r="K743" s="272">
        <v>98493</v>
      </c>
      <c r="L743" s="272">
        <v>7533684</v>
      </c>
      <c r="M743" s="273">
        <v>75.34</v>
      </c>
      <c r="N743" s="272">
        <v>1</v>
      </c>
      <c r="O743" s="274">
        <v>0.1</v>
      </c>
    </row>
    <row r="744" spans="2:15" x14ac:dyDescent="0.2">
      <c r="B744" s="310" t="s">
        <v>43</v>
      </c>
      <c r="C744" s="310" t="s">
        <v>48</v>
      </c>
      <c r="D744" s="312" t="s">
        <v>18</v>
      </c>
      <c r="E744" s="270" t="str">
        <f t="shared" ref="E744:E762" si="32">_xlfn.CONCAT(B744,C744,D744)</f>
        <v>RRFemale1-4</v>
      </c>
      <c r="F744" s="271">
        <v>4.2000000000000002E-4</v>
      </c>
      <c r="G744" s="271">
        <v>1.66E-3</v>
      </c>
      <c r="H744" s="272">
        <v>163</v>
      </c>
      <c r="I744" s="271">
        <v>0.99834000000000001</v>
      </c>
      <c r="J744" s="272">
        <v>98326</v>
      </c>
      <c r="K744" s="272">
        <v>392894</v>
      </c>
      <c r="L744" s="272">
        <v>7435190</v>
      </c>
      <c r="M744" s="273">
        <v>75.62</v>
      </c>
      <c r="N744" s="272">
        <v>4</v>
      </c>
      <c r="O744" s="274">
        <v>1.5</v>
      </c>
    </row>
    <row r="745" spans="2:15" x14ac:dyDescent="0.2">
      <c r="B745" s="310" t="s">
        <v>43</v>
      </c>
      <c r="C745" s="310" t="s">
        <v>48</v>
      </c>
      <c r="D745" s="312" t="s">
        <v>70</v>
      </c>
      <c r="E745" s="270" t="str">
        <f t="shared" si="32"/>
        <v>RRFemale5-9</v>
      </c>
      <c r="F745" s="271">
        <v>2.1000000000000001E-4</v>
      </c>
      <c r="G745" s="271">
        <v>1.06E-3</v>
      </c>
      <c r="H745" s="272">
        <v>104</v>
      </c>
      <c r="I745" s="271">
        <v>0.99894000000000005</v>
      </c>
      <c r="J745" s="272">
        <v>98162</v>
      </c>
      <c r="K745" s="272">
        <v>490552</v>
      </c>
      <c r="L745" s="272">
        <v>7042297</v>
      </c>
      <c r="M745" s="273">
        <v>71.739999999999995</v>
      </c>
      <c r="N745" s="272">
        <v>5</v>
      </c>
      <c r="O745" s="274">
        <v>2.5</v>
      </c>
    </row>
    <row r="746" spans="2:15" x14ac:dyDescent="0.2">
      <c r="B746" s="310" t="s">
        <v>43</v>
      </c>
      <c r="C746" s="310" t="s">
        <v>48</v>
      </c>
      <c r="D746" s="312" t="s">
        <v>71</v>
      </c>
      <c r="E746" s="270" t="str">
        <f t="shared" si="32"/>
        <v>RRFemale10-14</v>
      </c>
      <c r="F746" s="271">
        <v>2.5000000000000001E-4</v>
      </c>
      <c r="G746" s="271">
        <v>1.24E-3</v>
      </c>
      <c r="H746" s="272">
        <v>122</v>
      </c>
      <c r="I746" s="271">
        <v>0.99875999999999998</v>
      </c>
      <c r="J746" s="272">
        <v>98058</v>
      </c>
      <c r="K746" s="272">
        <v>489987</v>
      </c>
      <c r="L746" s="272">
        <v>6551745</v>
      </c>
      <c r="M746" s="273">
        <v>66.81</v>
      </c>
      <c r="N746" s="272">
        <v>5</v>
      </c>
      <c r="O746" s="274">
        <v>2.5</v>
      </c>
    </row>
    <row r="747" spans="2:15" x14ac:dyDescent="0.2">
      <c r="B747" s="310" t="s">
        <v>43</v>
      </c>
      <c r="C747" s="310" t="s">
        <v>48</v>
      </c>
      <c r="D747" s="311" t="s">
        <v>72</v>
      </c>
      <c r="E747" s="270" t="str">
        <f t="shared" si="32"/>
        <v>RRFemale15-19</v>
      </c>
      <c r="F747" s="271">
        <v>7.1000000000000002E-4</v>
      </c>
      <c r="G747" s="271">
        <v>3.5500000000000002E-3</v>
      </c>
      <c r="H747" s="272">
        <v>348</v>
      </c>
      <c r="I747" s="271">
        <v>0.99644999999999995</v>
      </c>
      <c r="J747" s="272">
        <v>97937</v>
      </c>
      <c r="K747" s="272">
        <v>488813</v>
      </c>
      <c r="L747" s="272">
        <v>6061758</v>
      </c>
      <c r="M747" s="273">
        <v>61.89</v>
      </c>
      <c r="N747" s="272">
        <v>5</v>
      </c>
      <c r="O747" s="274">
        <v>2.5</v>
      </c>
    </row>
    <row r="748" spans="2:15" x14ac:dyDescent="0.2">
      <c r="B748" s="310" t="s">
        <v>43</v>
      </c>
      <c r="C748" s="310" t="s">
        <v>48</v>
      </c>
      <c r="D748" s="311" t="s">
        <v>73</v>
      </c>
      <c r="E748" s="270" t="str">
        <f t="shared" si="32"/>
        <v>RRFemale20-24</v>
      </c>
      <c r="F748" s="271">
        <v>9.8999999999999999E-4</v>
      </c>
      <c r="G748" s="271">
        <v>4.9399999999999999E-3</v>
      </c>
      <c r="H748" s="272">
        <v>482</v>
      </c>
      <c r="I748" s="271">
        <v>0.99505999999999994</v>
      </c>
      <c r="J748" s="272">
        <v>97589</v>
      </c>
      <c r="K748" s="272">
        <v>486738</v>
      </c>
      <c r="L748" s="272">
        <v>5572945</v>
      </c>
      <c r="M748" s="273">
        <v>57.11</v>
      </c>
      <c r="N748" s="272">
        <v>5</v>
      </c>
      <c r="O748" s="274">
        <v>2.5</v>
      </c>
    </row>
    <row r="749" spans="2:15" x14ac:dyDescent="0.2">
      <c r="B749" s="310" t="s">
        <v>43</v>
      </c>
      <c r="C749" s="310" t="s">
        <v>48</v>
      </c>
      <c r="D749" s="311" t="s">
        <v>74</v>
      </c>
      <c r="E749" s="270" t="str">
        <f t="shared" si="32"/>
        <v>RRFemale25-29</v>
      </c>
      <c r="F749" s="271">
        <v>1.6100000000000001E-3</v>
      </c>
      <c r="G749" s="271">
        <v>8.0400000000000003E-3</v>
      </c>
      <c r="H749" s="272">
        <v>780</v>
      </c>
      <c r="I749" s="271">
        <v>0.99195999999999995</v>
      </c>
      <c r="J749" s="272">
        <v>97107</v>
      </c>
      <c r="K749" s="272">
        <v>483582</v>
      </c>
      <c r="L749" s="272">
        <v>5086207</v>
      </c>
      <c r="M749" s="273">
        <v>52.38</v>
      </c>
      <c r="N749" s="272">
        <v>5</v>
      </c>
      <c r="O749" s="274">
        <v>2.5</v>
      </c>
    </row>
    <row r="750" spans="2:15" x14ac:dyDescent="0.2">
      <c r="B750" s="310" t="s">
        <v>43</v>
      </c>
      <c r="C750" s="310" t="s">
        <v>48</v>
      </c>
      <c r="D750" s="311" t="s">
        <v>75</v>
      </c>
      <c r="E750" s="270" t="str">
        <f t="shared" si="32"/>
        <v>RRFemale30-34</v>
      </c>
      <c r="F750" s="271">
        <v>1.2999999999999999E-3</v>
      </c>
      <c r="G750" s="271">
        <v>6.4799999999999996E-3</v>
      </c>
      <c r="H750" s="272">
        <v>624</v>
      </c>
      <c r="I750" s="271">
        <v>0.99351999999999996</v>
      </c>
      <c r="J750" s="272">
        <v>96326</v>
      </c>
      <c r="K750" s="272">
        <v>480070</v>
      </c>
      <c r="L750" s="272">
        <v>4602625</v>
      </c>
      <c r="M750" s="273">
        <v>47.78</v>
      </c>
      <c r="N750" s="272">
        <v>5</v>
      </c>
      <c r="O750" s="274">
        <v>2.5</v>
      </c>
    </row>
    <row r="751" spans="2:15" x14ac:dyDescent="0.2">
      <c r="B751" s="310" t="s">
        <v>43</v>
      </c>
      <c r="C751" s="310" t="s">
        <v>48</v>
      </c>
      <c r="D751" s="311" t="s">
        <v>76</v>
      </c>
      <c r="E751" s="270" t="str">
        <f t="shared" si="32"/>
        <v>RRFemale35-39</v>
      </c>
      <c r="F751" s="271">
        <v>1.49E-3</v>
      </c>
      <c r="G751" s="271">
        <v>7.43E-3</v>
      </c>
      <c r="H751" s="272">
        <v>711</v>
      </c>
      <c r="I751" s="271">
        <v>0.99256999999999995</v>
      </c>
      <c r="J751" s="272">
        <v>95702</v>
      </c>
      <c r="K751" s="272">
        <v>476731</v>
      </c>
      <c r="L751" s="272">
        <v>4122555</v>
      </c>
      <c r="M751" s="273">
        <v>43.08</v>
      </c>
      <c r="N751" s="272">
        <v>5</v>
      </c>
      <c r="O751" s="274">
        <v>2.5</v>
      </c>
    </row>
    <row r="752" spans="2:15" x14ac:dyDescent="0.2">
      <c r="B752" s="310" t="s">
        <v>43</v>
      </c>
      <c r="C752" s="310" t="s">
        <v>48</v>
      </c>
      <c r="D752" s="311" t="s">
        <v>77</v>
      </c>
      <c r="E752" s="270" t="str">
        <f t="shared" si="32"/>
        <v>RRFemale40-44</v>
      </c>
      <c r="F752" s="271">
        <v>2.3600000000000001E-3</v>
      </c>
      <c r="G752" s="271">
        <v>1.174E-2</v>
      </c>
      <c r="H752" s="272">
        <v>1116</v>
      </c>
      <c r="I752" s="271">
        <v>0.98826000000000003</v>
      </c>
      <c r="J752" s="272">
        <v>94991</v>
      </c>
      <c r="K752" s="272">
        <v>472164</v>
      </c>
      <c r="L752" s="272">
        <v>3645824</v>
      </c>
      <c r="M752" s="273">
        <v>38.380000000000003</v>
      </c>
      <c r="N752" s="272">
        <v>5</v>
      </c>
      <c r="O752" s="274">
        <v>2.5</v>
      </c>
    </row>
    <row r="753" spans="2:15" x14ac:dyDescent="0.2">
      <c r="B753" s="310" t="s">
        <v>43</v>
      </c>
      <c r="C753" s="310" t="s">
        <v>48</v>
      </c>
      <c r="D753" s="311" t="s">
        <v>78</v>
      </c>
      <c r="E753" s="270" t="str">
        <f t="shared" si="32"/>
        <v>RRFemale45-49</v>
      </c>
      <c r="F753" s="271">
        <v>3.7299999999999998E-3</v>
      </c>
      <c r="G753" s="271">
        <v>1.8460000000000001E-2</v>
      </c>
      <c r="H753" s="272">
        <v>1733</v>
      </c>
      <c r="I753" s="271">
        <v>0.98153999999999997</v>
      </c>
      <c r="J753" s="272">
        <v>93875</v>
      </c>
      <c r="K753" s="272">
        <v>465043</v>
      </c>
      <c r="L753" s="272">
        <v>3173660</v>
      </c>
      <c r="M753" s="273">
        <v>33.81</v>
      </c>
      <c r="N753" s="272">
        <v>5</v>
      </c>
      <c r="O753" s="274">
        <v>2.5</v>
      </c>
    </row>
    <row r="754" spans="2:15" x14ac:dyDescent="0.2">
      <c r="B754" s="310" t="s">
        <v>43</v>
      </c>
      <c r="C754" s="310" t="s">
        <v>48</v>
      </c>
      <c r="D754" s="311" t="s">
        <v>79</v>
      </c>
      <c r="E754" s="270" t="str">
        <f t="shared" si="32"/>
        <v>RRFemale50-54</v>
      </c>
      <c r="F754" s="271">
        <v>5.9699999999999996E-3</v>
      </c>
      <c r="G754" s="271">
        <v>2.9389999999999999E-2</v>
      </c>
      <c r="H754" s="272">
        <v>2708</v>
      </c>
      <c r="I754" s="271">
        <v>0.97060999999999997</v>
      </c>
      <c r="J754" s="272">
        <v>92142</v>
      </c>
      <c r="K754" s="272">
        <v>453940</v>
      </c>
      <c r="L754" s="272">
        <v>2708616</v>
      </c>
      <c r="M754" s="273">
        <v>29.4</v>
      </c>
      <c r="N754" s="272">
        <v>5</v>
      </c>
      <c r="O754" s="274">
        <v>2.5</v>
      </c>
    </row>
    <row r="755" spans="2:15" x14ac:dyDescent="0.2">
      <c r="B755" s="310" t="s">
        <v>43</v>
      </c>
      <c r="C755" s="310" t="s">
        <v>48</v>
      </c>
      <c r="D755" s="311" t="s">
        <v>80</v>
      </c>
      <c r="E755" s="270" t="str">
        <f t="shared" si="32"/>
        <v>RRFemale55-59</v>
      </c>
      <c r="F755" s="271">
        <v>9.4400000000000005E-3</v>
      </c>
      <c r="G755" s="271">
        <v>4.6120000000000001E-2</v>
      </c>
      <c r="H755" s="272">
        <v>4125</v>
      </c>
      <c r="I755" s="271">
        <v>0.95387999999999995</v>
      </c>
      <c r="J755" s="272">
        <v>89434</v>
      </c>
      <c r="K755" s="272">
        <v>436856</v>
      </c>
      <c r="L755" s="272">
        <v>2254676</v>
      </c>
      <c r="M755" s="273">
        <v>25.21</v>
      </c>
      <c r="N755" s="272">
        <v>5</v>
      </c>
      <c r="O755" s="274">
        <v>2.5</v>
      </c>
    </row>
    <row r="756" spans="2:15" x14ac:dyDescent="0.2">
      <c r="B756" s="310" t="s">
        <v>43</v>
      </c>
      <c r="C756" s="310" t="s">
        <v>48</v>
      </c>
      <c r="D756" s="311" t="s">
        <v>81</v>
      </c>
      <c r="E756" s="270" t="str">
        <f t="shared" si="32"/>
        <v>RRFemale60-64</v>
      </c>
      <c r="F756" s="271">
        <v>1.485E-2</v>
      </c>
      <c r="G756" s="271">
        <v>7.1590000000000001E-2</v>
      </c>
      <c r="H756" s="272">
        <v>6108</v>
      </c>
      <c r="I756" s="271">
        <v>0.92840999999999996</v>
      </c>
      <c r="J756" s="272">
        <v>85309</v>
      </c>
      <c r="K756" s="272">
        <v>411275</v>
      </c>
      <c r="L756" s="272">
        <v>1817820</v>
      </c>
      <c r="M756" s="273">
        <v>21.31</v>
      </c>
      <c r="N756" s="272">
        <v>5</v>
      </c>
      <c r="O756" s="274">
        <v>2.5</v>
      </c>
    </row>
    <row r="757" spans="2:15" x14ac:dyDescent="0.2">
      <c r="B757" s="310" t="s">
        <v>43</v>
      </c>
      <c r="C757" s="310" t="s">
        <v>48</v>
      </c>
      <c r="D757" s="311" t="s">
        <v>82</v>
      </c>
      <c r="E757" s="270" t="str">
        <f t="shared" si="32"/>
        <v>RRFemale65-69</v>
      </c>
      <c r="F757" s="271">
        <v>2.2589999999999999E-2</v>
      </c>
      <c r="G757" s="271">
        <v>0.10692</v>
      </c>
      <c r="H757" s="272">
        <v>8469</v>
      </c>
      <c r="I757" s="271">
        <v>0.89307999999999998</v>
      </c>
      <c r="J757" s="272">
        <v>79201</v>
      </c>
      <c r="K757" s="272">
        <v>374834</v>
      </c>
      <c r="L757" s="272">
        <v>1406545</v>
      </c>
      <c r="M757" s="273">
        <v>17.760000000000002</v>
      </c>
      <c r="N757" s="272">
        <v>5</v>
      </c>
      <c r="O757" s="274">
        <v>2.5</v>
      </c>
    </row>
    <row r="758" spans="2:15" x14ac:dyDescent="0.2">
      <c r="B758" s="310" t="s">
        <v>43</v>
      </c>
      <c r="C758" s="310" t="s">
        <v>48</v>
      </c>
      <c r="D758" s="311" t="s">
        <v>19</v>
      </c>
      <c r="E758" s="270" t="str">
        <f t="shared" si="32"/>
        <v>RRFemale70-74</v>
      </c>
      <c r="F758" s="271">
        <v>3.0120000000000001E-2</v>
      </c>
      <c r="G758" s="271">
        <v>0.14007</v>
      </c>
      <c r="H758" s="272">
        <v>9907</v>
      </c>
      <c r="I758" s="271">
        <v>0.85992999999999997</v>
      </c>
      <c r="J758" s="272">
        <v>70733</v>
      </c>
      <c r="K758" s="272">
        <v>328895</v>
      </c>
      <c r="L758" s="272">
        <v>1031711</v>
      </c>
      <c r="M758" s="273">
        <v>14.59</v>
      </c>
      <c r="N758" s="272">
        <v>5</v>
      </c>
      <c r="O758" s="274">
        <v>2.5</v>
      </c>
    </row>
    <row r="759" spans="2:15" x14ac:dyDescent="0.2">
      <c r="B759" s="310" t="s">
        <v>43</v>
      </c>
      <c r="C759" s="310" t="s">
        <v>48</v>
      </c>
      <c r="D759" s="311" t="s">
        <v>20</v>
      </c>
      <c r="E759" s="270" t="str">
        <f t="shared" si="32"/>
        <v>RRFemale75-79</v>
      </c>
      <c r="F759" s="271">
        <v>4.6649999999999997E-2</v>
      </c>
      <c r="G759" s="271">
        <v>0.2089</v>
      </c>
      <c r="H759" s="272">
        <v>12706</v>
      </c>
      <c r="I759" s="271">
        <v>0.79110000000000003</v>
      </c>
      <c r="J759" s="272">
        <v>60825</v>
      </c>
      <c r="K759" s="272">
        <v>272361</v>
      </c>
      <c r="L759" s="272">
        <v>702817</v>
      </c>
      <c r="M759" s="273">
        <v>11.55</v>
      </c>
      <c r="N759" s="272">
        <v>5</v>
      </c>
      <c r="O759" s="274">
        <v>2.5</v>
      </c>
    </row>
    <row r="760" spans="2:15" x14ac:dyDescent="0.2">
      <c r="B760" s="310" t="s">
        <v>43</v>
      </c>
      <c r="C760" s="310" t="s">
        <v>48</v>
      </c>
      <c r="D760" s="311" t="s">
        <v>21</v>
      </c>
      <c r="E760" s="270" t="str">
        <f t="shared" si="32"/>
        <v>RRFemale80-84</v>
      </c>
      <c r="F760" s="271">
        <v>6.6540000000000002E-2</v>
      </c>
      <c r="G760" s="271">
        <v>0.28523999999999999</v>
      </c>
      <c r="H760" s="272">
        <v>13726</v>
      </c>
      <c r="I760" s="271">
        <v>0.71475999999999995</v>
      </c>
      <c r="J760" s="272">
        <v>48119</v>
      </c>
      <c r="K760" s="272">
        <v>206282</v>
      </c>
      <c r="L760" s="272">
        <v>430456</v>
      </c>
      <c r="M760" s="273">
        <v>8.9499999999999993</v>
      </c>
      <c r="N760" s="272">
        <v>5</v>
      </c>
      <c r="O760" s="274">
        <v>2.5</v>
      </c>
    </row>
    <row r="761" spans="2:15" x14ac:dyDescent="0.2">
      <c r="B761" s="310" t="s">
        <v>43</v>
      </c>
      <c r="C761" s="310" t="s">
        <v>48</v>
      </c>
      <c r="D761" s="311" t="s">
        <v>22</v>
      </c>
      <c r="E761" s="270" t="str">
        <f t="shared" si="32"/>
        <v>RRFemale85-89</v>
      </c>
      <c r="F761" s="271">
        <v>0.11042</v>
      </c>
      <c r="G761" s="271">
        <v>0.43268000000000001</v>
      </c>
      <c r="H761" s="272">
        <v>14881</v>
      </c>
      <c r="I761" s="271">
        <v>0.56732000000000005</v>
      </c>
      <c r="J761" s="272">
        <v>34393</v>
      </c>
      <c r="K761" s="272">
        <v>134764</v>
      </c>
      <c r="L761" s="272">
        <v>224174</v>
      </c>
      <c r="M761" s="273">
        <v>6.52</v>
      </c>
      <c r="N761" s="272">
        <v>5</v>
      </c>
      <c r="O761" s="274">
        <v>2.5</v>
      </c>
    </row>
    <row r="762" spans="2:15" x14ac:dyDescent="0.2">
      <c r="B762" s="310" t="s">
        <v>43</v>
      </c>
      <c r="C762" s="310" t="s">
        <v>48</v>
      </c>
      <c r="D762" s="311" t="s">
        <v>5</v>
      </c>
      <c r="E762" s="270" t="str">
        <f t="shared" si="32"/>
        <v>RRFemale90+</v>
      </c>
      <c r="F762" s="271">
        <v>0.21823000000000001</v>
      </c>
      <c r="G762" s="271">
        <v>1</v>
      </c>
      <c r="H762" s="272">
        <v>19512</v>
      </c>
      <c r="I762" s="271">
        <v>0</v>
      </c>
      <c r="J762" s="272">
        <v>19512</v>
      </c>
      <c r="K762" s="272">
        <v>89410</v>
      </c>
      <c r="L762" s="272">
        <v>89410</v>
      </c>
      <c r="M762" s="273">
        <v>4.58</v>
      </c>
      <c r="N762" s="273" t="s">
        <v>92</v>
      </c>
      <c r="O762" s="274">
        <v>4.58</v>
      </c>
    </row>
    <row r="763" spans="2:15" x14ac:dyDescent="0.2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</row>
    <row r="764" spans="2:15" ht="16" customHeight="1" x14ac:dyDescent="0.2">
      <c r="B764" s="344" t="s">
        <v>1</v>
      </c>
      <c r="C764" s="344" t="s">
        <v>0</v>
      </c>
      <c r="D764" s="344" t="s">
        <v>2</v>
      </c>
      <c r="E764" s="344" t="s">
        <v>49</v>
      </c>
      <c r="F764" s="346" t="s">
        <v>83</v>
      </c>
      <c r="G764" s="346" t="s">
        <v>84</v>
      </c>
      <c r="H764" s="346" t="s">
        <v>85</v>
      </c>
      <c r="I764" s="346" t="s">
        <v>86</v>
      </c>
      <c r="J764" s="344" t="s">
        <v>87</v>
      </c>
      <c r="K764" s="346" t="s">
        <v>88</v>
      </c>
      <c r="L764" s="344" t="s">
        <v>89</v>
      </c>
      <c r="M764" s="344" t="s">
        <v>90</v>
      </c>
      <c r="N764" s="344" t="s">
        <v>6</v>
      </c>
      <c r="O764" s="346" t="s">
        <v>91</v>
      </c>
    </row>
    <row r="765" spans="2:15" ht="16" customHeight="1" x14ac:dyDescent="0.2">
      <c r="B765" s="345"/>
      <c r="C765" s="345"/>
      <c r="D765" s="345"/>
      <c r="E765" s="345"/>
      <c r="F765" s="347"/>
      <c r="G765" s="347"/>
      <c r="H765" s="347"/>
      <c r="I765" s="347"/>
      <c r="J765" s="345"/>
      <c r="K765" s="347"/>
      <c r="L765" s="345"/>
      <c r="M765" s="345"/>
      <c r="N765" s="345"/>
      <c r="O765" s="347"/>
    </row>
    <row r="766" spans="2:15" x14ac:dyDescent="0.2">
      <c r="B766" s="310" t="s">
        <v>44</v>
      </c>
      <c r="C766" s="310" t="s">
        <v>48</v>
      </c>
      <c r="D766" s="311">
        <v>0</v>
      </c>
      <c r="E766" s="270" t="str">
        <f>_xlfn.CONCAT(B766,C766,D766)</f>
        <v>PAFemale0</v>
      </c>
      <c r="F766" s="271">
        <v>1.277E-2</v>
      </c>
      <c r="G766" s="271">
        <v>1.2619999999999999E-2</v>
      </c>
      <c r="H766" s="272">
        <v>1262</v>
      </c>
      <c r="I766" s="271">
        <v>0.98738000000000004</v>
      </c>
      <c r="J766" s="272">
        <v>100000</v>
      </c>
      <c r="K766" s="272">
        <v>98849</v>
      </c>
      <c r="L766" s="272">
        <v>7716259</v>
      </c>
      <c r="M766" s="273">
        <v>77.16</v>
      </c>
      <c r="N766" s="272">
        <v>1</v>
      </c>
      <c r="O766" s="274">
        <v>0.09</v>
      </c>
    </row>
    <row r="767" spans="2:15" x14ac:dyDescent="0.2">
      <c r="B767" s="310" t="s">
        <v>44</v>
      </c>
      <c r="C767" s="310" t="s">
        <v>48</v>
      </c>
      <c r="D767" s="312" t="s">
        <v>18</v>
      </c>
      <c r="E767" s="270" t="str">
        <f t="shared" ref="E767:E785" si="33">_xlfn.CONCAT(B767,C767,D767)</f>
        <v>PAFemale1-4</v>
      </c>
      <c r="F767" s="271">
        <v>5.5999999999999995E-4</v>
      </c>
      <c r="G767" s="271">
        <v>2.2200000000000002E-3</v>
      </c>
      <c r="H767" s="272">
        <v>219</v>
      </c>
      <c r="I767" s="271">
        <v>0.99778</v>
      </c>
      <c r="J767" s="272">
        <v>98738</v>
      </c>
      <c r="K767" s="272">
        <v>394404</v>
      </c>
      <c r="L767" s="272">
        <v>7617410</v>
      </c>
      <c r="M767" s="273">
        <v>77.150000000000006</v>
      </c>
      <c r="N767" s="272">
        <v>4</v>
      </c>
      <c r="O767" s="274">
        <v>1.5</v>
      </c>
    </row>
    <row r="768" spans="2:15" x14ac:dyDescent="0.2">
      <c r="B768" s="310" t="s">
        <v>44</v>
      </c>
      <c r="C768" s="310" t="s">
        <v>48</v>
      </c>
      <c r="D768" s="312" t="s">
        <v>70</v>
      </c>
      <c r="E768" s="270" t="str">
        <f t="shared" si="33"/>
        <v>PAFemale5-9</v>
      </c>
      <c r="F768" s="271">
        <v>3.1E-4</v>
      </c>
      <c r="G768" s="271">
        <v>1.5499999999999999E-3</v>
      </c>
      <c r="H768" s="272">
        <v>153</v>
      </c>
      <c r="I768" s="271">
        <v>0.99844999999999995</v>
      </c>
      <c r="J768" s="272">
        <v>98519</v>
      </c>
      <c r="K768" s="272">
        <v>492211</v>
      </c>
      <c r="L768" s="272">
        <v>7223006</v>
      </c>
      <c r="M768" s="273">
        <v>73.319999999999993</v>
      </c>
      <c r="N768" s="272">
        <v>5</v>
      </c>
      <c r="O768" s="274">
        <v>2.5</v>
      </c>
    </row>
    <row r="769" spans="2:15" x14ac:dyDescent="0.2">
      <c r="B769" s="310" t="s">
        <v>44</v>
      </c>
      <c r="C769" s="310" t="s">
        <v>48</v>
      </c>
      <c r="D769" s="312" t="s">
        <v>71</v>
      </c>
      <c r="E769" s="270" t="str">
        <f t="shared" si="33"/>
        <v>PAFemale10-14</v>
      </c>
      <c r="F769" s="271">
        <v>3.3E-4</v>
      </c>
      <c r="G769" s="271">
        <v>1.6299999999999999E-3</v>
      </c>
      <c r="H769" s="272">
        <v>160</v>
      </c>
      <c r="I769" s="271">
        <v>0.99836999999999998</v>
      </c>
      <c r="J769" s="272">
        <v>98366</v>
      </c>
      <c r="K769" s="272">
        <v>491428</v>
      </c>
      <c r="L769" s="272">
        <v>6730795</v>
      </c>
      <c r="M769" s="273">
        <v>68.430000000000007</v>
      </c>
      <c r="N769" s="272">
        <v>5</v>
      </c>
      <c r="O769" s="274">
        <v>2.5</v>
      </c>
    </row>
    <row r="770" spans="2:15" x14ac:dyDescent="0.2">
      <c r="B770" s="310" t="s">
        <v>44</v>
      </c>
      <c r="C770" s="310" t="s">
        <v>48</v>
      </c>
      <c r="D770" s="311" t="s">
        <v>72</v>
      </c>
      <c r="E770" s="270" t="str">
        <f t="shared" si="33"/>
        <v>PAFemale15-19</v>
      </c>
      <c r="F770" s="271">
        <v>5.9999999999999995E-4</v>
      </c>
      <c r="G770" s="271">
        <v>3.0000000000000001E-3</v>
      </c>
      <c r="H770" s="272">
        <v>295</v>
      </c>
      <c r="I770" s="271">
        <v>0.997</v>
      </c>
      <c r="J770" s="272">
        <v>98205</v>
      </c>
      <c r="K770" s="272">
        <v>490291</v>
      </c>
      <c r="L770" s="272">
        <v>6239367</v>
      </c>
      <c r="M770" s="273">
        <v>63.53</v>
      </c>
      <c r="N770" s="272">
        <v>5</v>
      </c>
      <c r="O770" s="274">
        <v>2.5</v>
      </c>
    </row>
    <row r="771" spans="2:15" x14ac:dyDescent="0.2">
      <c r="B771" s="310" t="s">
        <v>44</v>
      </c>
      <c r="C771" s="310" t="s">
        <v>48</v>
      </c>
      <c r="D771" s="311" t="s">
        <v>73</v>
      </c>
      <c r="E771" s="270" t="str">
        <f t="shared" si="33"/>
        <v>PAFemale20-24</v>
      </c>
      <c r="F771" s="271">
        <v>8.0000000000000004E-4</v>
      </c>
      <c r="G771" s="271">
        <v>4.0099999999999997E-3</v>
      </c>
      <c r="H771" s="272">
        <v>393</v>
      </c>
      <c r="I771" s="271">
        <v>0.99599000000000004</v>
      </c>
      <c r="J771" s="272">
        <v>97911</v>
      </c>
      <c r="K771" s="272">
        <v>488572</v>
      </c>
      <c r="L771" s="272">
        <v>5749077</v>
      </c>
      <c r="M771" s="273">
        <v>58.72</v>
      </c>
      <c r="N771" s="272">
        <v>5</v>
      </c>
      <c r="O771" s="274">
        <v>2.5</v>
      </c>
    </row>
    <row r="772" spans="2:15" x14ac:dyDescent="0.2">
      <c r="B772" s="310" t="s">
        <v>44</v>
      </c>
      <c r="C772" s="310" t="s">
        <v>48</v>
      </c>
      <c r="D772" s="311" t="s">
        <v>74</v>
      </c>
      <c r="E772" s="270" t="str">
        <f t="shared" si="33"/>
        <v>PAFemale25-29</v>
      </c>
      <c r="F772" s="271">
        <v>8.9999999999999998E-4</v>
      </c>
      <c r="G772" s="271">
        <v>4.4900000000000001E-3</v>
      </c>
      <c r="H772" s="272">
        <v>438</v>
      </c>
      <c r="I772" s="271">
        <v>0.99551000000000001</v>
      </c>
      <c r="J772" s="272">
        <v>97518</v>
      </c>
      <c r="K772" s="272">
        <v>486496</v>
      </c>
      <c r="L772" s="272">
        <v>5260504</v>
      </c>
      <c r="M772" s="273">
        <v>53.94</v>
      </c>
      <c r="N772" s="272">
        <v>5</v>
      </c>
      <c r="O772" s="274">
        <v>2.5</v>
      </c>
    </row>
    <row r="773" spans="2:15" x14ac:dyDescent="0.2">
      <c r="B773" s="310" t="s">
        <v>44</v>
      </c>
      <c r="C773" s="310" t="s">
        <v>48</v>
      </c>
      <c r="D773" s="311" t="s">
        <v>75</v>
      </c>
      <c r="E773" s="270" t="str">
        <f t="shared" si="33"/>
        <v>PAFemale30-34</v>
      </c>
      <c r="F773" s="271">
        <v>1.2600000000000001E-3</v>
      </c>
      <c r="G773" s="271">
        <v>6.2700000000000004E-3</v>
      </c>
      <c r="H773" s="272">
        <v>609</v>
      </c>
      <c r="I773" s="271">
        <v>0.99373</v>
      </c>
      <c r="J773" s="272">
        <v>97080</v>
      </c>
      <c r="K773" s="272">
        <v>483879</v>
      </c>
      <c r="L773" s="272">
        <v>4774008</v>
      </c>
      <c r="M773" s="273">
        <v>49.18</v>
      </c>
      <c r="N773" s="272">
        <v>5</v>
      </c>
      <c r="O773" s="274">
        <v>2.5</v>
      </c>
    </row>
    <row r="774" spans="2:15" x14ac:dyDescent="0.2">
      <c r="B774" s="310" t="s">
        <v>44</v>
      </c>
      <c r="C774" s="310" t="s">
        <v>48</v>
      </c>
      <c r="D774" s="311" t="s">
        <v>76</v>
      </c>
      <c r="E774" s="270" t="str">
        <f t="shared" si="33"/>
        <v>PAFemale35-39</v>
      </c>
      <c r="F774" s="271">
        <v>1.73E-3</v>
      </c>
      <c r="G774" s="271">
        <v>8.6099999999999996E-3</v>
      </c>
      <c r="H774" s="272">
        <v>830</v>
      </c>
      <c r="I774" s="271">
        <v>0.99138999999999999</v>
      </c>
      <c r="J774" s="272">
        <v>96471</v>
      </c>
      <c r="K774" s="272">
        <v>480281</v>
      </c>
      <c r="L774" s="272">
        <v>4290129</v>
      </c>
      <c r="M774" s="273">
        <v>44.47</v>
      </c>
      <c r="N774" s="272">
        <v>5</v>
      </c>
      <c r="O774" s="274">
        <v>2.5</v>
      </c>
    </row>
    <row r="775" spans="2:15" x14ac:dyDescent="0.2">
      <c r="B775" s="310" t="s">
        <v>44</v>
      </c>
      <c r="C775" s="310" t="s">
        <v>48</v>
      </c>
      <c r="D775" s="311" t="s">
        <v>77</v>
      </c>
      <c r="E775" s="270" t="str">
        <f t="shared" si="33"/>
        <v>PAFemale40-44</v>
      </c>
      <c r="F775" s="271">
        <v>2.3700000000000001E-3</v>
      </c>
      <c r="G775" s="271">
        <v>1.1769999999999999E-2</v>
      </c>
      <c r="H775" s="272">
        <v>1125</v>
      </c>
      <c r="I775" s="271">
        <v>0.98823000000000005</v>
      </c>
      <c r="J775" s="272">
        <v>95641</v>
      </c>
      <c r="K775" s="272">
        <v>475392</v>
      </c>
      <c r="L775" s="272">
        <v>3809847</v>
      </c>
      <c r="M775" s="273">
        <v>39.83</v>
      </c>
      <c r="N775" s="272">
        <v>5</v>
      </c>
      <c r="O775" s="274">
        <v>2.5</v>
      </c>
    </row>
    <row r="776" spans="2:15" x14ac:dyDescent="0.2">
      <c r="B776" s="310" t="s">
        <v>44</v>
      </c>
      <c r="C776" s="310" t="s">
        <v>48</v>
      </c>
      <c r="D776" s="311" t="s">
        <v>78</v>
      </c>
      <c r="E776" s="270" t="str">
        <f t="shared" si="33"/>
        <v>PAFemale45-49</v>
      </c>
      <c r="F776" s="271">
        <v>3.65E-3</v>
      </c>
      <c r="G776" s="271">
        <v>1.806E-2</v>
      </c>
      <c r="H776" s="272">
        <v>1707</v>
      </c>
      <c r="I776" s="271">
        <v>0.98194000000000004</v>
      </c>
      <c r="J776" s="272">
        <v>94516</v>
      </c>
      <c r="K776" s="272">
        <v>468310</v>
      </c>
      <c r="L776" s="272">
        <v>3334456</v>
      </c>
      <c r="M776" s="273">
        <v>35.28</v>
      </c>
      <c r="N776" s="272">
        <v>5</v>
      </c>
      <c r="O776" s="274">
        <v>2.5</v>
      </c>
    </row>
    <row r="777" spans="2:15" x14ac:dyDescent="0.2">
      <c r="B777" s="310" t="s">
        <v>44</v>
      </c>
      <c r="C777" s="310" t="s">
        <v>48</v>
      </c>
      <c r="D777" s="311" t="s">
        <v>79</v>
      </c>
      <c r="E777" s="270" t="str">
        <f t="shared" si="33"/>
        <v>PAFemale50-54</v>
      </c>
      <c r="F777" s="271">
        <v>5.1900000000000002E-3</v>
      </c>
      <c r="G777" s="271">
        <v>2.562E-2</v>
      </c>
      <c r="H777" s="272">
        <v>2377</v>
      </c>
      <c r="I777" s="271">
        <v>0.97438000000000002</v>
      </c>
      <c r="J777" s="272">
        <v>92808</v>
      </c>
      <c r="K777" s="272">
        <v>458099</v>
      </c>
      <c r="L777" s="272">
        <v>2866145</v>
      </c>
      <c r="M777" s="273">
        <v>30.88</v>
      </c>
      <c r="N777" s="272">
        <v>5</v>
      </c>
      <c r="O777" s="274">
        <v>2.5</v>
      </c>
    </row>
    <row r="778" spans="2:15" x14ac:dyDescent="0.2">
      <c r="B778" s="310" t="s">
        <v>44</v>
      </c>
      <c r="C778" s="310" t="s">
        <v>48</v>
      </c>
      <c r="D778" s="311" t="s">
        <v>80</v>
      </c>
      <c r="E778" s="270" t="str">
        <f t="shared" si="33"/>
        <v>PAFemale55-59</v>
      </c>
      <c r="F778" s="271">
        <v>7.7099999999999998E-3</v>
      </c>
      <c r="G778" s="271">
        <v>3.7830000000000003E-2</v>
      </c>
      <c r="H778" s="272">
        <v>3421</v>
      </c>
      <c r="I778" s="271">
        <v>0.96216999999999997</v>
      </c>
      <c r="J778" s="272">
        <v>90431</v>
      </c>
      <c r="K778" s="272">
        <v>443604</v>
      </c>
      <c r="L778" s="272">
        <v>2408046</v>
      </c>
      <c r="M778" s="273">
        <v>26.63</v>
      </c>
      <c r="N778" s="272">
        <v>5</v>
      </c>
      <c r="O778" s="274">
        <v>2.5</v>
      </c>
    </row>
    <row r="779" spans="2:15" x14ac:dyDescent="0.2">
      <c r="B779" s="310" t="s">
        <v>44</v>
      </c>
      <c r="C779" s="310" t="s">
        <v>48</v>
      </c>
      <c r="D779" s="311" t="s">
        <v>81</v>
      </c>
      <c r="E779" s="270" t="str">
        <f t="shared" si="33"/>
        <v>PAFemale60-64</v>
      </c>
      <c r="F779" s="271">
        <v>1.18E-2</v>
      </c>
      <c r="G779" s="271">
        <v>5.7290000000000001E-2</v>
      </c>
      <c r="H779" s="272">
        <v>4985</v>
      </c>
      <c r="I779" s="271">
        <v>0.94271000000000005</v>
      </c>
      <c r="J779" s="272">
        <v>87011</v>
      </c>
      <c r="K779" s="272">
        <v>422590</v>
      </c>
      <c r="L779" s="272">
        <v>1964442</v>
      </c>
      <c r="M779" s="273">
        <v>22.58</v>
      </c>
      <c r="N779" s="272">
        <v>5</v>
      </c>
      <c r="O779" s="274">
        <v>2.5</v>
      </c>
    </row>
    <row r="780" spans="2:15" x14ac:dyDescent="0.2">
      <c r="B780" s="310" t="s">
        <v>44</v>
      </c>
      <c r="C780" s="310" t="s">
        <v>48</v>
      </c>
      <c r="D780" s="311" t="s">
        <v>82</v>
      </c>
      <c r="E780" s="270" t="str">
        <f t="shared" si="33"/>
        <v>PAFemale65-69</v>
      </c>
      <c r="F780" s="271">
        <v>1.6760000000000001E-2</v>
      </c>
      <c r="G780" s="271">
        <v>8.0409999999999995E-2</v>
      </c>
      <c r="H780" s="272">
        <v>6596</v>
      </c>
      <c r="I780" s="271">
        <v>0.91959000000000002</v>
      </c>
      <c r="J780" s="272">
        <v>82025</v>
      </c>
      <c r="K780" s="272">
        <v>393637</v>
      </c>
      <c r="L780" s="272">
        <v>1541852</v>
      </c>
      <c r="M780" s="273">
        <v>18.8</v>
      </c>
      <c r="N780" s="272">
        <v>5</v>
      </c>
      <c r="O780" s="274">
        <v>2.5</v>
      </c>
    </row>
    <row r="781" spans="2:15" x14ac:dyDescent="0.2">
      <c r="B781" s="310" t="s">
        <v>44</v>
      </c>
      <c r="C781" s="310" t="s">
        <v>48</v>
      </c>
      <c r="D781" s="311" t="s">
        <v>19</v>
      </c>
      <c r="E781" s="270" t="str">
        <f t="shared" si="33"/>
        <v>PAFemale70-74</v>
      </c>
      <c r="F781" s="271">
        <v>2.7550000000000002E-2</v>
      </c>
      <c r="G781" s="271">
        <v>0.12889</v>
      </c>
      <c r="H781" s="272">
        <v>9722</v>
      </c>
      <c r="I781" s="271">
        <v>0.87111000000000005</v>
      </c>
      <c r="J781" s="272">
        <v>75429</v>
      </c>
      <c r="K781" s="272">
        <v>352841</v>
      </c>
      <c r="L781" s="272">
        <v>1148216</v>
      </c>
      <c r="M781" s="273">
        <v>15.22</v>
      </c>
      <c r="N781" s="272">
        <v>5</v>
      </c>
      <c r="O781" s="274">
        <v>2.5</v>
      </c>
    </row>
    <row r="782" spans="2:15" x14ac:dyDescent="0.2">
      <c r="B782" s="310" t="s">
        <v>44</v>
      </c>
      <c r="C782" s="310" t="s">
        <v>48</v>
      </c>
      <c r="D782" s="311" t="s">
        <v>20</v>
      </c>
      <c r="E782" s="270" t="str">
        <f t="shared" si="33"/>
        <v>PAFemale75-79</v>
      </c>
      <c r="F782" s="271">
        <v>4.3630000000000002E-2</v>
      </c>
      <c r="G782" s="271">
        <v>0.19667999999999999</v>
      </c>
      <c r="H782" s="272">
        <v>12924</v>
      </c>
      <c r="I782" s="271">
        <v>0.80332000000000003</v>
      </c>
      <c r="J782" s="272">
        <v>65707</v>
      </c>
      <c r="K782" s="272">
        <v>296226</v>
      </c>
      <c r="L782" s="272">
        <v>795375</v>
      </c>
      <c r="M782" s="273">
        <v>12.1</v>
      </c>
      <c r="N782" s="272">
        <v>5</v>
      </c>
      <c r="O782" s="274">
        <v>2.5</v>
      </c>
    </row>
    <row r="783" spans="2:15" x14ac:dyDescent="0.2">
      <c r="B783" s="310" t="s">
        <v>44</v>
      </c>
      <c r="C783" s="310" t="s">
        <v>48</v>
      </c>
      <c r="D783" s="311" t="s">
        <v>21</v>
      </c>
      <c r="E783" s="270" t="str">
        <f t="shared" si="33"/>
        <v>PAFemale80-84</v>
      </c>
      <c r="F783" s="271">
        <v>6.8959999999999994E-2</v>
      </c>
      <c r="G783" s="271">
        <v>0.29408000000000001</v>
      </c>
      <c r="H783" s="272">
        <v>15523</v>
      </c>
      <c r="I783" s="271">
        <v>0.70591999999999999</v>
      </c>
      <c r="J783" s="272">
        <v>52783</v>
      </c>
      <c r="K783" s="272">
        <v>225111</v>
      </c>
      <c r="L783" s="272">
        <v>499148</v>
      </c>
      <c r="M783" s="273">
        <v>9.4600000000000009</v>
      </c>
      <c r="N783" s="272">
        <v>5</v>
      </c>
      <c r="O783" s="274">
        <v>2.5</v>
      </c>
    </row>
    <row r="784" spans="2:15" x14ac:dyDescent="0.2">
      <c r="B784" s="310" t="s">
        <v>44</v>
      </c>
      <c r="C784" s="310" t="s">
        <v>48</v>
      </c>
      <c r="D784" s="311" t="s">
        <v>22</v>
      </c>
      <c r="E784" s="270" t="str">
        <f t="shared" si="33"/>
        <v>PAFemale85-89</v>
      </c>
      <c r="F784" s="271">
        <v>9.7650000000000001E-2</v>
      </c>
      <c r="G784" s="271">
        <v>0.39245999999999998</v>
      </c>
      <c r="H784" s="272">
        <v>14623</v>
      </c>
      <c r="I784" s="271">
        <v>0.60753999999999997</v>
      </c>
      <c r="J784" s="272">
        <v>37261</v>
      </c>
      <c r="K784" s="272">
        <v>149746</v>
      </c>
      <c r="L784" s="272">
        <v>274037</v>
      </c>
      <c r="M784" s="273">
        <v>7.35</v>
      </c>
      <c r="N784" s="272">
        <v>5</v>
      </c>
      <c r="O784" s="274">
        <v>2.5</v>
      </c>
    </row>
    <row r="785" spans="2:15" x14ac:dyDescent="0.2">
      <c r="B785" s="310" t="s">
        <v>44</v>
      </c>
      <c r="C785" s="310" t="s">
        <v>48</v>
      </c>
      <c r="D785" s="311" t="s">
        <v>5</v>
      </c>
      <c r="E785" s="270" t="str">
        <f t="shared" si="33"/>
        <v>PAFemale90+</v>
      </c>
      <c r="F785" s="271">
        <v>0.18212999999999999</v>
      </c>
      <c r="G785" s="271">
        <v>1</v>
      </c>
      <c r="H785" s="272">
        <v>22638</v>
      </c>
      <c r="I785" s="271">
        <v>0</v>
      </c>
      <c r="J785" s="272">
        <v>22638</v>
      </c>
      <c r="K785" s="272">
        <v>124291</v>
      </c>
      <c r="L785" s="272">
        <v>124291</v>
      </c>
      <c r="M785" s="273">
        <v>5.49</v>
      </c>
      <c r="N785" s="273" t="s">
        <v>92</v>
      </c>
      <c r="O785" s="274">
        <v>5.49</v>
      </c>
    </row>
    <row r="786" spans="2:15" x14ac:dyDescent="0.2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</row>
    <row r="787" spans="2:15" ht="16" customHeight="1" x14ac:dyDescent="0.2">
      <c r="B787" s="344" t="s">
        <v>1</v>
      </c>
      <c r="C787" s="344" t="s">
        <v>0</v>
      </c>
      <c r="D787" s="344" t="s">
        <v>2</v>
      </c>
      <c r="E787" s="344" t="s">
        <v>49</v>
      </c>
      <c r="F787" s="346" t="s">
        <v>83</v>
      </c>
      <c r="G787" s="346" t="s">
        <v>84</v>
      </c>
      <c r="H787" s="346" t="s">
        <v>85</v>
      </c>
      <c r="I787" s="346" t="s">
        <v>86</v>
      </c>
      <c r="J787" s="344" t="s">
        <v>87</v>
      </c>
      <c r="K787" s="346" t="s">
        <v>88</v>
      </c>
      <c r="L787" s="344" t="s">
        <v>89</v>
      </c>
      <c r="M787" s="344" t="s">
        <v>90</v>
      </c>
      <c r="N787" s="344" t="s">
        <v>6</v>
      </c>
      <c r="O787" s="346" t="s">
        <v>91</v>
      </c>
    </row>
    <row r="788" spans="2:15" ht="16" customHeight="1" x14ac:dyDescent="0.2">
      <c r="B788" s="345"/>
      <c r="C788" s="345"/>
      <c r="D788" s="345"/>
      <c r="E788" s="345"/>
      <c r="F788" s="347"/>
      <c r="G788" s="347"/>
      <c r="H788" s="347"/>
      <c r="I788" s="347"/>
      <c r="J788" s="345"/>
      <c r="K788" s="347"/>
      <c r="L788" s="345"/>
      <c r="M788" s="345"/>
      <c r="N788" s="345"/>
      <c r="O788" s="347"/>
    </row>
    <row r="789" spans="2:15" x14ac:dyDescent="0.2">
      <c r="B789" s="310" t="s">
        <v>45</v>
      </c>
      <c r="C789" s="310" t="s">
        <v>48</v>
      </c>
      <c r="D789" s="311">
        <v>0</v>
      </c>
      <c r="E789" s="270" t="str">
        <f>_xlfn.CONCAT(B789,C789,D789)</f>
        <v>APFemale0</v>
      </c>
      <c r="F789" s="271">
        <v>2.2440000000000002E-2</v>
      </c>
      <c r="G789" s="271">
        <v>2.1999999999999999E-2</v>
      </c>
      <c r="H789" s="272">
        <v>2200</v>
      </c>
      <c r="I789" s="271">
        <v>0.97799999999999998</v>
      </c>
      <c r="J789" s="272">
        <v>100000</v>
      </c>
      <c r="K789" s="272">
        <v>98055</v>
      </c>
      <c r="L789" s="272">
        <v>7751829</v>
      </c>
      <c r="M789" s="273">
        <v>77.52</v>
      </c>
      <c r="N789" s="272">
        <v>1</v>
      </c>
      <c r="O789" s="274">
        <v>0.12</v>
      </c>
    </row>
    <row r="790" spans="2:15" x14ac:dyDescent="0.2">
      <c r="B790" s="310" t="s">
        <v>45</v>
      </c>
      <c r="C790" s="310" t="s">
        <v>48</v>
      </c>
      <c r="D790" s="312" t="s">
        <v>18</v>
      </c>
      <c r="E790" s="270" t="str">
        <f t="shared" ref="E790:E808" si="34">_xlfn.CONCAT(B790,C790,D790)</f>
        <v>APFemale1-4</v>
      </c>
      <c r="F790" s="271">
        <v>8.1999999999999998E-4</v>
      </c>
      <c r="G790" s="271">
        <v>3.2799999999999999E-3</v>
      </c>
      <c r="H790" s="272">
        <v>321</v>
      </c>
      <c r="I790" s="271">
        <v>0.99672000000000005</v>
      </c>
      <c r="J790" s="272">
        <v>97800</v>
      </c>
      <c r="K790" s="272">
        <v>390392</v>
      </c>
      <c r="L790" s="272">
        <v>7653774</v>
      </c>
      <c r="M790" s="273">
        <v>78.260000000000005</v>
      </c>
      <c r="N790" s="272">
        <v>4</v>
      </c>
      <c r="O790" s="274">
        <v>1.49</v>
      </c>
    </row>
    <row r="791" spans="2:15" x14ac:dyDescent="0.2">
      <c r="B791" s="310" t="s">
        <v>45</v>
      </c>
      <c r="C791" s="310" t="s">
        <v>48</v>
      </c>
      <c r="D791" s="312" t="s">
        <v>70</v>
      </c>
      <c r="E791" s="270" t="str">
        <f t="shared" si="34"/>
        <v>APFemale5-9</v>
      </c>
      <c r="F791" s="271">
        <v>3.5E-4</v>
      </c>
      <c r="G791" s="271">
        <v>1.74E-3</v>
      </c>
      <c r="H791" s="272">
        <v>169</v>
      </c>
      <c r="I791" s="271">
        <v>0.99826000000000004</v>
      </c>
      <c r="J791" s="272">
        <v>97479</v>
      </c>
      <c r="K791" s="272">
        <v>486970</v>
      </c>
      <c r="L791" s="272">
        <v>7263382</v>
      </c>
      <c r="M791" s="273">
        <v>74.510000000000005</v>
      </c>
      <c r="N791" s="272">
        <v>5</v>
      </c>
      <c r="O791" s="274">
        <v>2.5</v>
      </c>
    </row>
    <row r="792" spans="2:15" x14ac:dyDescent="0.2">
      <c r="B792" s="310" t="s">
        <v>45</v>
      </c>
      <c r="C792" s="310" t="s">
        <v>48</v>
      </c>
      <c r="D792" s="312" t="s">
        <v>71</v>
      </c>
      <c r="E792" s="270" t="str">
        <f t="shared" si="34"/>
        <v>APFemale10-14</v>
      </c>
      <c r="F792" s="271">
        <v>4.2999999999999999E-4</v>
      </c>
      <c r="G792" s="271">
        <v>2.1299999999999999E-3</v>
      </c>
      <c r="H792" s="272">
        <v>207</v>
      </c>
      <c r="I792" s="271">
        <v>0.99787000000000003</v>
      </c>
      <c r="J792" s="272">
        <v>97309</v>
      </c>
      <c r="K792" s="272">
        <v>486029</v>
      </c>
      <c r="L792" s="272">
        <v>6776411</v>
      </c>
      <c r="M792" s="273">
        <v>69.64</v>
      </c>
      <c r="N792" s="272">
        <v>5</v>
      </c>
      <c r="O792" s="274">
        <v>2.5</v>
      </c>
    </row>
    <row r="793" spans="2:15" x14ac:dyDescent="0.2">
      <c r="B793" s="310" t="s">
        <v>45</v>
      </c>
      <c r="C793" s="310" t="s">
        <v>48</v>
      </c>
      <c r="D793" s="311" t="s">
        <v>72</v>
      </c>
      <c r="E793" s="270" t="str">
        <f t="shared" si="34"/>
        <v>APFemale15-19</v>
      </c>
      <c r="F793" s="271">
        <v>4.4000000000000002E-4</v>
      </c>
      <c r="G793" s="271">
        <v>2.1900000000000001E-3</v>
      </c>
      <c r="H793" s="272">
        <v>213</v>
      </c>
      <c r="I793" s="271">
        <v>0.99780999999999997</v>
      </c>
      <c r="J793" s="272">
        <v>97102</v>
      </c>
      <c r="K793" s="272">
        <v>484979</v>
      </c>
      <c r="L793" s="272">
        <v>6290382</v>
      </c>
      <c r="M793" s="273">
        <v>64.78</v>
      </c>
      <c r="N793" s="272">
        <v>5</v>
      </c>
      <c r="O793" s="274">
        <v>2.5</v>
      </c>
    </row>
    <row r="794" spans="2:15" x14ac:dyDescent="0.2">
      <c r="B794" s="310" t="s">
        <v>45</v>
      </c>
      <c r="C794" s="310" t="s">
        <v>48</v>
      </c>
      <c r="D794" s="311" t="s">
        <v>73</v>
      </c>
      <c r="E794" s="270" t="str">
        <f t="shared" si="34"/>
        <v>APFemale20-24</v>
      </c>
      <c r="F794" s="271">
        <v>1.0399999999999999E-3</v>
      </c>
      <c r="G794" s="271">
        <v>5.1999999999999998E-3</v>
      </c>
      <c r="H794" s="272">
        <v>504</v>
      </c>
      <c r="I794" s="271">
        <v>0.99480000000000002</v>
      </c>
      <c r="J794" s="272">
        <v>96890</v>
      </c>
      <c r="K794" s="272">
        <v>483188</v>
      </c>
      <c r="L794" s="272">
        <v>5805403</v>
      </c>
      <c r="M794" s="273">
        <v>59.92</v>
      </c>
      <c r="N794" s="272">
        <v>5</v>
      </c>
      <c r="O794" s="274">
        <v>2.5</v>
      </c>
    </row>
    <row r="795" spans="2:15" x14ac:dyDescent="0.2">
      <c r="B795" s="310" t="s">
        <v>45</v>
      </c>
      <c r="C795" s="310" t="s">
        <v>48</v>
      </c>
      <c r="D795" s="311" t="s">
        <v>74</v>
      </c>
      <c r="E795" s="270" t="str">
        <f t="shared" si="34"/>
        <v>APFemale25-29</v>
      </c>
      <c r="F795" s="271">
        <v>8.3000000000000001E-4</v>
      </c>
      <c r="G795" s="271">
        <v>4.1599999999999996E-3</v>
      </c>
      <c r="H795" s="272">
        <v>401</v>
      </c>
      <c r="I795" s="271">
        <v>0.99583999999999995</v>
      </c>
      <c r="J795" s="272">
        <v>96386</v>
      </c>
      <c r="K795" s="272">
        <v>480926</v>
      </c>
      <c r="L795" s="272">
        <v>5322215</v>
      </c>
      <c r="M795" s="273">
        <v>55.22</v>
      </c>
      <c r="N795" s="272">
        <v>5</v>
      </c>
      <c r="O795" s="274">
        <v>2.5</v>
      </c>
    </row>
    <row r="796" spans="2:15" x14ac:dyDescent="0.2">
      <c r="B796" s="310" t="s">
        <v>45</v>
      </c>
      <c r="C796" s="310" t="s">
        <v>48</v>
      </c>
      <c r="D796" s="311" t="s">
        <v>75</v>
      </c>
      <c r="E796" s="270" t="str">
        <f t="shared" si="34"/>
        <v>APFemale30-34</v>
      </c>
      <c r="F796" s="271">
        <v>1.01E-3</v>
      </c>
      <c r="G796" s="271">
        <v>5.0499999999999998E-3</v>
      </c>
      <c r="H796" s="272">
        <v>484</v>
      </c>
      <c r="I796" s="271">
        <v>0.99495</v>
      </c>
      <c r="J796" s="272">
        <v>95985</v>
      </c>
      <c r="K796" s="272">
        <v>478712</v>
      </c>
      <c r="L796" s="272">
        <v>4841290</v>
      </c>
      <c r="M796" s="273">
        <v>50.44</v>
      </c>
      <c r="N796" s="272">
        <v>5</v>
      </c>
      <c r="O796" s="274">
        <v>2.5</v>
      </c>
    </row>
    <row r="797" spans="2:15" x14ac:dyDescent="0.2">
      <c r="B797" s="310" t="s">
        <v>45</v>
      </c>
      <c r="C797" s="310" t="s">
        <v>48</v>
      </c>
      <c r="D797" s="311" t="s">
        <v>76</v>
      </c>
      <c r="E797" s="270" t="str">
        <f t="shared" si="34"/>
        <v>APFemale35-39</v>
      </c>
      <c r="F797" s="271">
        <v>1.5100000000000001E-3</v>
      </c>
      <c r="G797" s="271">
        <v>7.5399999999999998E-3</v>
      </c>
      <c r="H797" s="272">
        <v>720</v>
      </c>
      <c r="I797" s="271">
        <v>0.99246000000000001</v>
      </c>
      <c r="J797" s="272">
        <v>95500</v>
      </c>
      <c r="K797" s="272">
        <v>475700</v>
      </c>
      <c r="L797" s="272">
        <v>4362577</v>
      </c>
      <c r="M797" s="273">
        <v>45.68</v>
      </c>
      <c r="N797" s="272">
        <v>5</v>
      </c>
      <c r="O797" s="274">
        <v>2.5</v>
      </c>
    </row>
    <row r="798" spans="2:15" x14ac:dyDescent="0.2">
      <c r="B798" s="310" t="s">
        <v>45</v>
      </c>
      <c r="C798" s="310" t="s">
        <v>48</v>
      </c>
      <c r="D798" s="311" t="s">
        <v>77</v>
      </c>
      <c r="E798" s="270" t="str">
        <f t="shared" si="34"/>
        <v>APFemale40-44</v>
      </c>
      <c r="F798" s="271">
        <v>2.15E-3</v>
      </c>
      <c r="G798" s="271">
        <v>1.0710000000000001E-2</v>
      </c>
      <c r="H798" s="272">
        <v>1016</v>
      </c>
      <c r="I798" s="271">
        <v>0.98929</v>
      </c>
      <c r="J798" s="272">
        <v>94780</v>
      </c>
      <c r="K798" s="272">
        <v>471360</v>
      </c>
      <c r="L798" s="272">
        <v>3886878</v>
      </c>
      <c r="M798" s="273">
        <v>41.01</v>
      </c>
      <c r="N798" s="272">
        <v>5</v>
      </c>
      <c r="O798" s="274">
        <v>2.5</v>
      </c>
    </row>
    <row r="799" spans="2:15" x14ac:dyDescent="0.2">
      <c r="B799" s="310" t="s">
        <v>45</v>
      </c>
      <c r="C799" s="310" t="s">
        <v>48</v>
      </c>
      <c r="D799" s="311" t="s">
        <v>78</v>
      </c>
      <c r="E799" s="270" t="str">
        <f t="shared" si="34"/>
        <v>APFemale45-49</v>
      </c>
      <c r="F799" s="271">
        <v>2.9499999999999999E-3</v>
      </c>
      <c r="G799" s="271">
        <v>1.464E-2</v>
      </c>
      <c r="H799" s="272">
        <v>1373</v>
      </c>
      <c r="I799" s="271">
        <v>0.98536000000000001</v>
      </c>
      <c r="J799" s="272">
        <v>93764</v>
      </c>
      <c r="K799" s="272">
        <v>465389</v>
      </c>
      <c r="L799" s="272">
        <v>3415518</v>
      </c>
      <c r="M799" s="273">
        <v>36.43</v>
      </c>
      <c r="N799" s="272">
        <v>5</v>
      </c>
      <c r="O799" s="274">
        <v>2.5</v>
      </c>
    </row>
    <row r="800" spans="2:15" x14ac:dyDescent="0.2">
      <c r="B800" s="310" t="s">
        <v>45</v>
      </c>
      <c r="C800" s="310" t="s">
        <v>48</v>
      </c>
      <c r="D800" s="311" t="s">
        <v>79</v>
      </c>
      <c r="E800" s="270" t="str">
        <f t="shared" si="34"/>
        <v>APFemale50-54</v>
      </c>
      <c r="F800" s="271">
        <v>5.4299999999999999E-3</v>
      </c>
      <c r="G800" s="271">
        <v>2.681E-2</v>
      </c>
      <c r="H800" s="272">
        <v>2477</v>
      </c>
      <c r="I800" s="271">
        <v>0.97319</v>
      </c>
      <c r="J800" s="272">
        <v>92391</v>
      </c>
      <c r="K800" s="272">
        <v>455764</v>
      </c>
      <c r="L800" s="272">
        <v>2950129</v>
      </c>
      <c r="M800" s="273">
        <v>31.93</v>
      </c>
      <c r="N800" s="272">
        <v>5</v>
      </c>
      <c r="O800" s="274">
        <v>2.5</v>
      </c>
    </row>
    <row r="801" spans="2:15" x14ac:dyDescent="0.2">
      <c r="B801" s="310" t="s">
        <v>45</v>
      </c>
      <c r="C801" s="310" t="s">
        <v>48</v>
      </c>
      <c r="D801" s="311" t="s">
        <v>80</v>
      </c>
      <c r="E801" s="270" t="str">
        <f t="shared" si="34"/>
        <v>APFemale55-59</v>
      </c>
      <c r="F801" s="271">
        <v>6.11E-3</v>
      </c>
      <c r="G801" s="271">
        <v>3.0110000000000001E-2</v>
      </c>
      <c r="H801" s="272">
        <v>2707</v>
      </c>
      <c r="I801" s="271">
        <v>0.96989000000000003</v>
      </c>
      <c r="J801" s="272">
        <v>89914</v>
      </c>
      <c r="K801" s="272">
        <v>442804</v>
      </c>
      <c r="L801" s="272">
        <v>2494365</v>
      </c>
      <c r="M801" s="273">
        <v>27.74</v>
      </c>
      <c r="N801" s="272">
        <v>5</v>
      </c>
      <c r="O801" s="274">
        <v>2.5</v>
      </c>
    </row>
    <row r="802" spans="2:15" x14ac:dyDescent="0.2">
      <c r="B802" s="310" t="s">
        <v>45</v>
      </c>
      <c r="C802" s="310" t="s">
        <v>48</v>
      </c>
      <c r="D802" s="311" t="s">
        <v>81</v>
      </c>
      <c r="E802" s="270" t="str">
        <f t="shared" si="34"/>
        <v>APFemale60-64</v>
      </c>
      <c r="F802" s="271">
        <v>1.1350000000000001E-2</v>
      </c>
      <c r="G802" s="271">
        <v>5.518E-2</v>
      </c>
      <c r="H802" s="272">
        <v>4812</v>
      </c>
      <c r="I802" s="271">
        <v>0.94481999999999999</v>
      </c>
      <c r="J802" s="272">
        <v>87207</v>
      </c>
      <c r="K802" s="272">
        <v>424005</v>
      </c>
      <c r="L802" s="272">
        <v>2051561</v>
      </c>
      <c r="M802" s="273">
        <v>23.53</v>
      </c>
      <c r="N802" s="272">
        <v>5</v>
      </c>
      <c r="O802" s="274">
        <v>2.5</v>
      </c>
    </row>
    <row r="803" spans="2:15" x14ac:dyDescent="0.2">
      <c r="B803" s="310" t="s">
        <v>45</v>
      </c>
      <c r="C803" s="310" t="s">
        <v>48</v>
      </c>
      <c r="D803" s="311" t="s">
        <v>82</v>
      </c>
      <c r="E803" s="270" t="str">
        <f t="shared" si="34"/>
        <v>APFemale65-69</v>
      </c>
      <c r="F803" s="271">
        <v>1.8110000000000001E-2</v>
      </c>
      <c r="G803" s="271">
        <v>8.6620000000000003E-2</v>
      </c>
      <c r="H803" s="272">
        <v>7137</v>
      </c>
      <c r="I803" s="271">
        <v>0.91337999999999997</v>
      </c>
      <c r="J803" s="272">
        <v>82395</v>
      </c>
      <c r="K803" s="272">
        <v>394132</v>
      </c>
      <c r="L803" s="272">
        <v>1627556</v>
      </c>
      <c r="M803" s="273">
        <v>19.75</v>
      </c>
      <c r="N803" s="272">
        <v>5</v>
      </c>
      <c r="O803" s="274">
        <v>2.5</v>
      </c>
    </row>
    <row r="804" spans="2:15" x14ac:dyDescent="0.2">
      <c r="B804" s="310" t="s">
        <v>45</v>
      </c>
      <c r="C804" s="310" t="s">
        <v>48</v>
      </c>
      <c r="D804" s="311" t="s">
        <v>19</v>
      </c>
      <c r="E804" s="270" t="str">
        <f t="shared" si="34"/>
        <v>APFemale70-74</v>
      </c>
      <c r="F804" s="271">
        <v>2.9190000000000001E-2</v>
      </c>
      <c r="G804" s="271">
        <v>0.13603000000000001</v>
      </c>
      <c r="H804" s="272">
        <v>10238</v>
      </c>
      <c r="I804" s="271">
        <v>0.86397000000000002</v>
      </c>
      <c r="J804" s="272">
        <v>75258</v>
      </c>
      <c r="K804" s="272">
        <v>350696</v>
      </c>
      <c r="L804" s="272">
        <v>1233425</v>
      </c>
      <c r="M804" s="273">
        <v>16.39</v>
      </c>
      <c r="N804" s="272">
        <v>5</v>
      </c>
      <c r="O804" s="274">
        <v>2.5</v>
      </c>
    </row>
    <row r="805" spans="2:15" x14ac:dyDescent="0.2">
      <c r="B805" s="310" t="s">
        <v>45</v>
      </c>
      <c r="C805" s="310" t="s">
        <v>48</v>
      </c>
      <c r="D805" s="311" t="s">
        <v>20</v>
      </c>
      <c r="E805" s="270" t="str">
        <f t="shared" si="34"/>
        <v>APFemale75-79</v>
      </c>
      <c r="F805" s="271">
        <v>3.5360000000000003E-2</v>
      </c>
      <c r="G805" s="271">
        <v>0.16244</v>
      </c>
      <c r="H805" s="272">
        <v>10562</v>
      </c>
      <c r="I805" s="271">
        <v>0.83755999999999997</v>
      </c>
      <c r="J805" s="272">
        <v>65020</v>
      </c>
      <c r="K805" s="272">
        <v>298696</v>
      </c>
      <c r="L805" s="272">
        <v>882729</v>
      </c>
      <c r="M805" s="273">
        <v>13.58</v>
      </c>
      <c r="N805" s="272">
        <v>5</v>
      </c>
      <c r="O805" s="274">
        <v>2.5</v>
      </c>
    </row>
    <row r="806" spans="2:15" x14ac:dyDescent="0.2">
      <c r="B806" s="310" t="s">
        <v>45</v>
      </c>
      <c r="C806" s="310" t="s">
        <v>48</v>
      </c>
      <c r="D806" s="311" t="s">
        <v>21</v>
      </c>
      <c r="E806" s="270" t="str">
        <f t="shared" si="34"/>
        <v>APFemale80-84</v>
      </c>
      <c r="F806" s="271">
        <v>6.2939999999999996E-2</v>
      </c>
      <c r="G806" s="271">
        <v>0.27189999999999998</v>
      </c>
      <c r="H806" s="272">
        <v>14807</v>
      </c>
      <c r="I806" s="271">
        <v>0.72809999999999997</v>
      </c>
      <c r="J806" s="272">
        <v>54458</v>
      </c>
      <c r="K806" s="272">
        <v>235274</v>
      </c>
      <c r="L806" s="272">
        <v>584033</v>
      </c>
      <c r="M806" s="273">
        <v>10.72</v>
      </c>
      <c r="N806" s="272">
        <v>5</v>
      </c>
      <c r="O806" s="274">
        <v>2.5</v>
      </c>
    </row>
    <row r="807" spans="2:15" x14ac:dyDescent="0.2">
      <c r="B807" s="310" t="s">
        <v>45</v>
      </c>
      <c r="C807" s="310" t="s">
        <v>48</v>
      </c>
      <c r="D807" s="311" t="s">
        <v>22</v>
      </c>
      <c r="E807" s="270" t="str">
        <f t="shared" si="34"/>
        <v>APFemale85-89</v>
      </c>
      <c r="F807" s="271">
        <v>8.9859999999999995E-2</v>
      </c>
      <c r="G807" s="271">
        <v>0.36686999999999997</v>
      </c>
      <c r="H807" s="272">
        <v>14547</v>
      </c>
      <c r="I807" s="271">
        <v>0.63312999999999997</v>
      </c>
      <c r="J807" s="272">
        <v>39651</v>
      </c>
      <c r="K807" s="272">
        <v>161889</v>
      </c>
      <c r="L807" s="272">
        <v>348760</v>
      </c>
      <c r="M807" s="273">
        <v>8.8000000000000007</v>
      </c>
      <c r="N807" s="272">
        <v>5</v>
      </c>
      <c r="O807" s="274">
        <v>2.5</v>
      </c>
    </row>
    <row r="808" spans="2:15" x14ac:dyDescent="0.2">
      <c r="B808" s="310" t="s">
        <v>45</v>
      </c>
      <c r="C808" s="310" t="s">
        <v>48</v>
      </c>
      <c r="D808" s="311" t="s">
        <v>5</v>
      </c>
      <c r="E808" s="270" t="str">
        <f t="shared" si="34"/>
        <v>APFemale90+</v>
      </c>
      <c r="F808" s="271">
        <v>0.13433999999999999</v>
      </c>
      <c r="G808" s="271">
        <v>1</v>
      </c>
      <c r="H808" s="272">
        <v>25104</v>
      </c>
      <c r="I808" s="271">
        <v>0</v>
      </c>
      <c r="J808" s="272">
        <v>25104</v>
      </c>
      <c r="K808" s="272">
        <v>186871</v>
      </c>
      <c r="L808" s="272">
        <v>186871</v>
      </c>
      <c r="M808" s="273">
        <v>7.44</v>
      </c>
      <c r="N808" s="273" t="s">
        <v>92</v>
      </c>
      <c r="O808" s="274">
        <v>7.44</v>
      </c>
    </row>
    <row r="809" spans="2:15" x14ac:dyDescent="0.2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</row>
    <row r="810" spans="2:15" ht="16" customHeight="1" x14ac:dyDescent="0.2">
      <c r="B810" s="344" t="s">
        <v>1</v>
      </c>
      <c r="C810" s="344" t="s">
        <v>0</v>
      </c>
      <c r="D810" s="344" t="s">
        <v>2</v>
      </c>
      <c r="E810" s="344" t="s">
        <v>49</v>
      </c>
      <c r="F810" s="346" t="s">
        <v>83</v>
      </c>
      <c r="G810" s="346" t="s">
        <v>84</v>
      </c>
      <c r="H810" s="346" t="s">
        <v>85</v>
      </c>
      <c r="I810" s="346" t="s">
        <v>86</v>
      </c>
      <c r="J810" s="344" t="s">
        <v>87</v>
      </c>
      <c r="K810" s="346" t="s">
        <v>88</v>
      </c>
      <c r="L810" s="344" t="s">
        <v>89</v>
      </c>
      <c r="M810" s="344" t="s">
        <v>90</v>
      </c>
      <c r="N810" s="344" t="s">
        <v>6</v>
      </c>
      <c r="O810" s="346" t="s">
        <v>91</v>
      </c>
    </row>
    <row r="811" spans="2:15" ht="16" customHeight="1" x14ac:dyDescent="0.2">
      <c r="B811" s="345"/>
      <c r="C811" s="345"/>
      <c r="D811" s="345"/>
      <c r="E811" s="345"/>
      <c r="F811" s="347"/>
      <c r="G811" s="347"/>
      <c r="H811" s="347"/>
      <c r="I811" s="347"/>
      <c r="J811" s="345"/>
      <c r="K811" s="347"/>
      <c r="L811" s="345"/>
      <c r="M811" s="345"/>
      <c r="N811" s="345"/>
      <c r="O811" s="347"/>
    </row>
    <row r="812" spans="2:15" x14ac:dyDescent="0.2">
      <c r="B812" s="310" t="s">
        <v>46</v>
      </c>
      <c r="C812" s="310" t="s">
        <v>48</v>
      </c>
      <c r="D812" s="311">
        <v>0</v>
      </c>
      <c r="E812" s="270" t="str">
        <f>_xlfn.CONCAT(B812,C812,D812)</f>
        <v>TOFemale0</v>
      </c>
      <c r="F812" s="271">
        <v>1.4080000000000001E-2</v>
      </c>
      <c r="G812" s="271">
        <v>1.3899999999999999E-2</v>
      </c>
      <c r="H812" s="272">
        <v>1390</v>
      </c>
      <c r="I812" s="271">
        <v>0.98609999999999998</v>
      </c>
      <c r="J812" s="272">
        <v>100000</v>
      </c>
      <c r="K812" s="272">
        <v>98737</v>
      </c>
      <c r="L812" s="272">
        <v>7770113</v>
      </c>
      <c r="M812" s="273">
        <v>77.7</v>
      </c>
      <c r="N812" s="272">
        <v>1</v>
      </c>
      <c r="O812" s="274">
        <v>0.09</v>
      </c>
    </row>
    <row r="813" spans="2:15" x14ac:dyDescent="0.2">
      <c r="B813" s="310" t="s">
        <v>46</v>
      </c>
      <c r="C813" s="310" t="s">
        <v>48</v>
      </c>
      <c r="D813" s="312" t="s">
        <v>18</v>
      </c>
      <c r="E813" s="270" t="str">
        <f t="shared" ref="E813:E831" si="35">_xlfn.CONCAT(B813,C813,D813)</f>
        <v>TOFemale1-4</v>
      </c>
      <c r="F813" s="271">
        <v>6.7000000000000002E-4</v>
      </c>
      <c r="G813" s="271">
        <v>2.6900000000000001E-3</v>
      </c>
      <c r="H813" s="272">
        <v>265</v>
      </c>
      <c r="I813" s="271">
        <v>0.99731000000000003</v>
      </c>
      <c r="J813" s="272">
        <v>98610</v>
      </c>
      <c r="K813" s="272">
        <v>393778</v>
      </c>
      <c r="L813" s="272">
        <v>7671375</v>
      </c>
      <c r="M813" s="273">
        <v>77.8</v>
      </c>
      <c r="N813" s="272">
        <v>4</v>
      </c>
      <c r="O813" s="274">
        <v>1.5</v>
      </c>
    </row>
    <row r="814" spans="2:15" x14ac:dyDescent="0.2">
      <c r="B814" s="310" t="s">
        <v>46</v>
      </c>
      <c r="C814" s="310" t="s">
        <v>48</v>
      </c>
      <c r="D814" s="312" t="s">
        <v>70</v>
      </c>
      <c r="E814" s="270" t="str">
        <f t="shared" si="35"/>
        <v>TOFemale5-9</v>
      </c>
      <c r="F814" s="271">
        <v>3.8000000000000002E-4</v>
      </c>
      <c r="G814" s="271">
        <v>1.8799999999999999E-3</v>
      </c>
      <c r="H814" s="272">
        <v>185</v>
      </c>
      <c r="I814" s="271">
        <v>0.99812000000000001</v>
      </c>
      <c r="J814" s="272">
        <v>98345</v>
      </c>
      <c r="K814" s="272">
        <v>491264</v>
      </c>
      <c r="L814" s="272">
        <v>7277597</v>
      </c>
      <c r="M814" s="273">
        <v>74</v>
      </c>
      <c r="N814" s="272">
        <v>5</v>
      </c>
      <c r="O814" s="274">
        <v>2.5</v>
      </c>
    </row>
    <row r="815" spans="2:15" x14ac:dyDescent="0.2">
      <c r="B815" s="310" t="s">
        <v>46</v>
      </c>
      <c r="C815" s="310" t="s">
        <v>48</v>
      </c>
      <c r="D815" s="312" t="s">
        <v>71</v>
      </c>
      <c r="E815" s="270" t="str">
        <f t="shared" si="35"/>
        <v>TOFemale10-14</v>
      </c>
      <c r="F815" s="271">
        <v>3.1E-4</v>
      </c>
      <c r="G815" s="271">
        <v>1.5499999999999999E-3</v>
      </c>
      <c r="H815" s="272">
        <v>152</v>
      </c>
      <c r="I815" s="271">
        <v>0.99844999999999995</v>
      </c>
      <c r="J815" s="272">
        <v>98161</v>
      </c>
      <c r="K815" s="272">
        <v>490423</v>
      </c>
      <c r="L815" s="272">
        <v>6786333</v>
      </c>
      <c r="M815" s="273">
        <v>69.14</v>
      </c>
      <c r="N815" s="272">
        <v>5</v>
      </c>
      <c r="O815" s="274">
        <v>2.5</v>
      </c>
    </row>
    <row r="816" spans="2:15" x14ac:dyDescent="0.2">
      <c r="B816" s="310" t="s">
        <v>46</v>
      </c>
      <c r="C816" s="310" t="s">
        <v>48</v>
      </c>
      <c r="D816" s="311" t="s">
        <v>72</v>
      </c>
      <c r="E816" s="270" t="str">
        <f t="shared" si="35"/>
        <v>TOFemale15-19</v>
      </c>
      <c r="F816" s="271">
        <v>5.6999999999999998E-4</v>
      </c>
      <c r="G816" s="271">
        <v>2.8300000000000001E-3</v>
      </c>
      <c r="H816" s="272">
        <v>277</v>
      </c>
      <c r="I816" s="271">
        <v>0.99717</v>
      </c>
      <c r="J816" s="272">
        <v>98008</v>
      </c>
      <c r="K816" s="272">
        <v>489349</v>
      </c>
      <c r="L816" s="272">
        <v>6295910</v>
      </c>
      <c r="M816" s="273">
        <v>64.239999999999995</v>
      </c>
      <c r="N816" s="272">
        <v>5</v>
      </c>
      <c r="O816" s="274">
        <v>2.5</v>
      </c>
    </row>
    <row r="817" spans="2:15" x14ac:dyDescent="0.2">
      <c r="B817" s="310" t="s">
        <v>46</v>
      </c>
      <c r="C817" s="310" t="s">
        <v>48</v>
      </c>
      <c r="D817" s="311" t="s">
        <v>73</v>
      </c>
      <c r="E817" s="270" t="str">
        <f t="shared" si="35"/>
        <v>TOFemale20-24</v>
      </c>
      <c r="F817" s="271">
        <v>6.6E-4</v>
      </c>
      <c r="G817" s="271">
        <v>3.31E-3</v>
      </c>
      <c r="H817" s="272">
        <v>324</v>
      </c>
      <c r="I817" s="271">
        <v>0.99668999999999996</v>
      </c>
      <c r="J817" s="272">
        <v>97731</v>
      </c>
      <c r="K817" s="272">
        <v>487846</v>
      </c>
      <c r="L817" s="272">
        <v>5806561</v>
      </c>
      <c r="M817" s="273">
        <v>59.41</v>
      </c>
      <c r="N817" s="272">
        <v>5</v>
      </c>
      <c r="O817" s="274">
        <v>2.5</v>
      </c>
    </row>
    <row r="818" spans="2:15" x14ac:dyDescent="0.2">
      <c r="B818" s="310" t="s">
        <v>46</v>
      </c>
      <c r="C818" s="310" t="s">
        <v>48</v>
      </c>
      <c r="D818" s="311" t="s">
        <v>74</v>
      </c>
      <c r="E818" s="270" t="str">
        <f t="shared" si="35"/>
        <v>TOFemale25-29</v>
      </c>
      <c r="F818" s="271">
        <v>9.7999999999999997E-4</v>
      </c>
      <c r="G818" s="271">
        <v>4.8900000000000002E-3</v>
      </c>
      <c r="H818" s="272">
        <v>477</v>
      </c>
      <c r="I818" s="271">
        <v>0.99511000000000005</v>
      </c>
      <c r="J818" s="272">
        <v>97407</v>
      </c>
      <c r="K818" s="272">
        <v>485846</v>
      </c>
      <c r="L818" s="272">
        <v>5318715</v>
      </c>
      <c r="M818" s="273">
        <v>54.6</v>
      </c>
      <c r="N818" s="272">
        <v>5</v>
      </c>
      <c r="O818" s="274">
        <v>2.5</v>
      </c>
    </row>
    <row r="819" spans="2:15" x14ac:dyDescent="0.2">
      <c r="B819" s="310" t="s">
        <v>46</v>
      </c>
      <c r="C819" s="310" t="s">
        <v>48</v>
      </c>
      <c r="D819" s="311" t="s">
        <v>75</v>
      </c>
      <c r="E819" s="270" t="str">
        <f t="shared" si="35"/>
        <v>TOFemale30-34</v>
      </c>
      <c r="F819" s="271">
        <v>1.0399999999999999E-3</v>
      </c>
      <c r="G819" s="271">
        <v>5.1999999999999998E-3</v>
      </c>
      <c r="H819" s="272">
        <v>504</v>
      </c>
      <c r="I819" s="271">
        <v>0.99480000000000002</v>
      </c>
      <c r="J819" s="272">
        <v>96931</v>
      </c>
      <c r="K819" s="272">
        <v>483394</v>
      </c>
      <c r="L819" s="272">
        <v>4832869</v>
      </c>
      <c r="M819" s="273">
        <v>49.86</v>
      </c>
      <c r="N819" s="272">
        <v>5</v>
      </c>
      <c r="O819" s="274">
        <v>2.5</v>
      </c>
    </row>
    <row r="820" spans="2:15" x14ac:dyDescent="0.2">
      <c r="B820" s="310" t="s">
        <v>46</v>
      </c>
      <c r="C820" s="310" t="s">
        <v>48</v>
      </c>
      <c r="D820" s="311" t="s">
        <v>76</v>
      </c>
      <c r="E820" s="270" t="str">
        <f t="shared" si="35"/>
        <v>TOFemale35-39</v>
      </c>
      <c r="F820" s="271">
        <v>1.7799999999999999E-3</v>
      </c>
      <c r="G820" s="271">
        <v>8.8500000000000002E-3</v>
      </c>
      <c r="H820" s="272">
        <v>854</v>
      </c>
      <c r="I820" s="271">
        <v>0.99114999999999998</v>
      </c>
      <c r="J820" s="272">
        <v>96427</v>
      </c>
      <c r="K820" s="272">
        <v>479999</v>
      </c>
      <c r="L820" s="272">
        <v>4349475</v>
      </c>
      <c r="M820" s="273">
        <v>45.11</v>
      </c>
      <c r="N820" s="272">
        <v>5</v>
      </c>
      <c r="O820" s="274">
        <v>2.5</v>
      </c>
    </row>
    <row r="821" spans="2:15" x14ac:dyDescent="0.2">
      <c r="B821" s="310" t="s">
        <v>46</v>
      </c>
      <c r="C821" s="310" t="s">
        <v>48</v>
      </c>
      <c r="D821" s="311" t="s">
        <v>77</v>
      </c>
      <c r="E821" s="270" t="str">
        <f t="shared" si="35"/>
        <v>TOFemale40-44</v>
      </c>
      <c r="F821" s="271">
        <v>2.31E-3</v>
      </c>
      <c r="G821" s="271">
        <v>1.1480000000000001E-2</v>
      </c>
      <c r="H821" s="272">
        <v>1097</v>
      </c>
      <c r="I821" s="271">
        <v>0.98851999999999995</v>
      </c>
      <c r="J821" s="272">
        <v>95573</v>
      </c>
      <c r="K821" s="272">
        <v>475123</v>
      </c>
      <c r="L821" s="272">
        <v>3869476</v>
      </c>
      <c r="M821" s="273">
        <v>40.49</v>
      </c>
      <c r="N821" s="272">
        <v>5</v>
      </c>
      <c r="O821" s="274">
        <v>2.5</v>
      </c>
    </row>
    <row r="822" spans="2:15" x14ac:dyDescent="0.2">
      <c r="B822" s="310" t="s">
        <v>46</v>
      </c>
      <c r="C822" s="310" t="s">
        <v>48</v>
      </c>
      <c r="D822" s="311" t="s">
        <v>78</v>
      </c>
      <c r="E822" s="270" t="str">
        <f t="shared" si="35"/>
        <v>TOFemale45-49</v>
      </c>
      <c r="F822" s="271">
        <v>3.0999999999999999E-3</v>
      </c>
      <c r="G822" s="271">
        <v>1.538E-2</v>
      </c>
      <c r="H822" s="272">
        <v>1453</v>
      </c>
      <c r="I822" s="271">
        <v>0.98462000000000005</v>
      </c>
      <c r="J822" s="272">
        <v>94476</v>
      </c>
      <c r="K822" s="272">
        <v>468748</v>
      </c>
      <c r="L822" s="272">
        <v>3394353</v>
      </c>
      <c r="M822" s="273">
        <v>35.93</v>
      </c>
      <c r="N822" s="272">
        <v>5</v>
      </c>
      <c r="O822" s="274">
        <v>2.5</v>
      </c>
    </row>
    <row r="823" spans="2:15" x14ac:dyDescent="0.2">
      <c r="B823" s="310" t="s">
        <v>46</v>
      </c>
      <c r="C823" s="310" t="s">
        <v>48</v>
      </c>
      <c r="D823" s="311" t="s">
        <v>79</v>
      </c>
      <c r="E823" s="270" t="str">
        <f t="shared" si="35"/>
        <v>TOFemale50-54</v>
      </c>
      <c r="F823" s="271">
        <v>5.4200000000000003E-3</v>
      </c>
      <c r="G823" s="271">
        <v>2.6710000000000001E-2</v>
      </c>
      <c r="H823" s="272">
        <v>2485</v>
      </c>
      <c r="I823" s="271">
        <v>0.97328999999999999</v>
      </c>
      <c r="J823" s="272">
        <v>93023</v>
      </c>
      <c r="K823" s="272">
        <v>458902</v>
      </c>
      <c r="L823" s="272">
        <v>2925605</v>
      </c>
      <c r="M823" s="273">
        <v>31.45</v>
      </c>
      <c r="N823" s="272">
        <v>5</v>
      </c>
      <c r="O823" s="274">
        <v>2.5</v>
      </c>
    </row>
    <row r="824" spans="2:15" x14ac:dyDescent="0.2">
      <c r="B824" s="310" t="s">
        <v>46</v>
      </c>
      <c r="C824" s="310" t="s">
        <v>48</v>
      </c>
      <c r="D824" s="311" t="s">
        <v>80</v>
      </c>
      <c r="E824" s="270" t="str">
        <f t="shared" si="35"/>
        <v>TOFemale55-59</v>
      </c>
      <c r="F824" s="271">
        <v>7.1999999999999998E-3</v>
      </c>
      <c r="G824" s="271">
        <v>3.5360000000000003E-2</v>
      </c>
      <c r="H824" s="272">
        <v>3201</v>
      </c>
      <c r="I824" s="271">
        <v>0.96464000000000005</v>
      </c>
      <c r="J824" s="272">
        <v>90538</v>
      </c>
      <c r="K824" s="272">
        <v>444686</v>
      </c>
      <c r="L824" s="272">
        <v>2466703</v>
      </c>
      <c r="M824" s="273">
        <v>27.24</v>
      </c>
      <c r="N824" s="272">
        <v>5</v>
      </c>
      <c r="O824" s="274">
        <v>2.5</v>
      </c>
    </row>
    <row r="825" spans="2:15" x14ac:dyDescent="0.2">
      <c r="B825" s="310" t="s">
        <v>46</v>
      </c>
      <c r="C825" s="310" t="s">
        <v>48</v>
      </c>
      <c r="D825" s="311" t="s">
        <v>81</v>
      </c>
      <c r="E825" s="270" t="str">
        <f t="shared" si="35"/>
        <v>TOFemale60-64</v>
      </c>
      <c r="F825" s="271">
        <v>9.9100000000000004E-3</v>
      </c>
      <c r="G825" s="271">
        <v>4.836E-2</v>
      </c>
      <c r="H825" s="272">
        <v>4224</v>
      </c>
      <c r="I825" s="271">
        <v>0.95164000000000004</v>
      </c>
      <c r="J825" s="272">
        <v>87337</v>
      </c>
      <c r="K825" s="272">
        <v>426123</v>
      </c>
      <c r="L825" s="272">
        <v>2022017</v>
      </c>
      <c r="M825" s="273">
        <v>23.15</v>
      </c>
      <c r="N825" s="272">
        <v>5</v>
      </c>
      <c r="O825" s="274">
        <v>2.5</v>
      </c>
    </row>
    <row r="826" spans="2:15" x14ac:dyDescent="0.2">
      <c r="B826" s="310" t="s">
        <v>46</v>
      </c>
      <c r="C826" s="310" t="s">
        <v>48</v>
      </c>
      <c r="D826" s="311" t="s">
        <v>82</v>
      </c>
      <c r="E826" s="270" t="str">
        <f t="shared" si="35"/>
        <v>TOFemale65-69</v>
      </c>
      <c r="F826" s="271">
        <v>1.485E-2</v>
      </c>
      <c r="G826" s="271">
        <v>7.1580000000000005E-2</v>
      </c>
      <c r="H826" s="272">
        <v>5949</v>
      </c>
      <c r="I826" s="271">
        <v>0.92842000000000002</v>
      </c>
      <c r="J826" s="272">
        <v>83113</v>
      </c>
      <c r="K826" s="272">
        <v>400691</v>
      </c>
      <c r="L826" s="272">
        <v>1595893</v>
      </c>
      <c r="M826" s="273">
        <v>19.2</v>
      </c>
      <c r="N826" s="272">
        <v>5</v>
      </c>
      <c r="O826" s="274">
        <v>2.5</v>
      </c>
    </row>
    <row r="827" spans="2:15" x14ac:dyDescent="0.2">
      <c r="B827" s="310" t="s">
        <v>46</v>
      </c>
      <c r="C827" s="310" t="s">
        <v>48</v>
      </c>
      <c r="D827" s="311" t="s">
        <v>19</v>
      </c>
      <c r="E827" s="270" t="str">
        <f t="shared" si="35"/>
        <v>TOFemale70-74</v>
      </c>
      <c r="F827" s="271">
        <v>2.511E-2</v>
      </c>
      <c r="G827" s="271">
        <v>0.11812</v>
      </c>
      <c r="H827" s="272">
        <v>9114</v>
      </c>
      <c r="I827" s="271">
        <v>0.88188</v>
      </c>
      <c r="J827" s="272">
        <v>77164</v>
      </c>
      <c r="K827" s="272">
        <v>363033</v>
      </c>
      <c r="L827" s="272">
        <v>1195202</v>
      </c>
      <c r="M827" s="273">
        <v>15.49</v>
      </c>
      <c r="N827" s="272">
        <v>5</v>
      </c>
      <c r="O827" s="274">
        <v>2.5</v>
      </c>
    </row>
    <row r="828" spans="2:15" x14ac:dyDescent="0.2">
      <c r="B828" s="310" t="s">
        <v>46</v>
      </c>
      <c r="C828" s="310" t="s">
        <v>48</v>
      </c>
      <c r="D828" s="311" t="s">
        <v>20</v>
      </c>
      <c r="E828" s="270" t="str">
        <f t="shared" si="35"/>
        <v>TOFemale75-79</v>
      </c>
      <c r="F828" s="271">
        <v>4.0250000000000001E-2</v>
      </c>
      <c r="G828" s="271">
        <v>0.18287</v>
      </c>
      <c r="H828" s="272">
        <v>12444</v>
      </c>
      <c r="I828" s="271">
        <v>0.81713000000000002</v>
      </c>
      <c r="J828" s="272">
        <v>68049</v>
      </c>
      <c r="K828" s="272">
        <v>309136</v>
      </c>
      <c r="L828" s="272">
        <v>832169</v>
      </c>
      <c r="M828" s="273">
        <v>12.23</v>
      </c>
      <c r="N828" s="272">
        <v>5</v>
      </c>
      <c r="O828" s="274">
        <v>2.5</v>
      </c>
    </row>
    <row r="829" spans="2:15" x14ac:dyDescent="0.2">
      <c r="B829" s="310" t="s">
        <v>46</v>
      </c>
      <c r="C829" s="310" t="s">
        <v>48</v>
      </c>
      <c r="D829" s="311" t="s">
        <v>21</v>
      </c>
      <c r="E829" s="270" t="str">
        <f t="shared" si="35"/>
        <v>TOFemale80-84</v>
      </c>
      <c r="F829" s="271">
        <v>6.003E-2</v>
      </c>
      <c r="G829" s="271">
        <v>0.26097999999999999</v>
      </c>
      <c r="H829" s="272">
        <v>14512</v>
      </c>
      <c r="I829" s="271">
        <v>0.73902000000000001</v>
      </c>
      <c r="J829" s="272">
        <v>55605</v>
      </c>
      <c r="K829" s="272">
        <v>241747</v>
      </c>
      <c r="L829" s="272">
        <v>523033</v>
      </c>
      <c r="M829" s="273">
        <v>9.41</v>
      </c>
      <c r="N829" s="272">
        <v>5</v>
      </c>
      <c r="O829" s="274">
        <v>2.5</v>
      </c>
    </row>
    <row r="830" spans="2:15" x14ac:dyDescent="0.2">
      <c r="B830" s="310" t="s">
        <v>46</v>
      </c>
      <c r="C830" s="310" t="s">
        <v>48</v>
      </c>
      <c r="D830" s="311" t="s">
        <v>22</v>
      </c>
      <c r="E830" s="270" t="str">
        <f t="shared" si="35"/>
        <v>TOFemale85-89</v>
      </c>
      <c r="F830" s="271">
        <v>0.1138</v>
      </c>
      <c r="G830" s="271">
        <v>0.44298999999999999</v>
      </c>
      <c r="H830" s="272">
        <v>18204</v>
      </c>
      <c r="I830" s="271">
        <v>0.55701000000000001</v>
      </c>
      <c r="J830" s="272">
        <v>41094</v>
      </c>
      <c r="K830" s="272">
        <v>159958</v>
      </c>
      <c r="L830" s="272">
        <v>281286</v>
      </c>
      <c r="M830" s="273">
        <v>6.85</v>
      </c>
      <c r="N830" s="272">
        <v>5</v>
      </c>
      <c r="O830" s="274">
        <v>2.5</v>
      </c>
    </row>
    <row r="831" spans="2:15" x14ac:dyDescent="0.2">
      <c r="B831" s="310" t="s">
        <v>46</v>
      </c>
      <c r="C831" s="310" t="s">
        <v>48</v>
      </c>
      <c r="D831" s="311" t="s">
        <v>5</v>
      </c>
      <c r="E831" s="270" t="str">
        <f t="shared" si="35"/>
        <v>TOFemale90+</v>
      </c>
      <c r="F831" s="271">
        <v>0.18865999999999999</v>
      </c>
      <c r="G831" s="271">
        <v>1</v>
      </c>
      <c r="H831" s="272">
        <v>22890</v>
      </c>
      <c r="I831" s="271">
        <v>0</v>
      </c>
      <c r="J831" s="272">
        <v>22890</v>
      </c>
      <c r="K831" s="272">
        <v>121328</v>
      </c>
      <c r="L831" s="272">
        <v>121328</v>
      </c>
      <c r="M831" s="273">
        <v>5.3</v>
      </c>
      <c r="N831" s="273" t="s">
        <v>92</v>
      </c>
      <c r="O831" s="274">
        <v>5.3</v>
      </c>
    </row>
    <row r="832" spans="2:15" x14ac:dyDescent="0.2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</row>
    <row r="833" spans="2:15" ht="16" customHeight="1" x14ac:dyDescent="0.2">
      <c r="B833" s="344" t="s">
        <v>1</v>
      </c>
      <c r="C833" s="344" t="s">
        <v>0</v>
      </c>
      <c r="D833" s="344" t="s">
        <v>2</v>
      </c>
      <c r="E833" s="344" t="s">
        <v>49</v>
      </c>
      <c r="F833" s="346" t="s">
        <v>83</v>
      </c>
      <c r="G833" s="346" t="s">
        <v>84</v>
      </c>
      <c r="H833" s="346" t="s">
        <v>85</v>
      </c>
      <c r="I833" s="346" t="s">
        <v>86</v>
      </c>
      <c r="J833" s="344" t="s">
        <v>87</v>
      </c>
      <c r="K833" s="346" t="s">
        <v>88</v>
      </c>
      <c r="L833" s="344" t="s">
        <v>89</v>
      </c>
      <c r="M833" s="344" t="s">
        <v>90</v>
      </c>
      <c r="N833" s="344" t="s">
        <v>6</v>
      </c>
      <c r="O833" s="346" t="s">
        <v>91</v>
      </c>
    </row>
    <row r="834" spans="2:15" ht="16" customHeight="1" x14ac:dyDescent="0.2">
      <c r="B834" s="345"/>
      <c r="C834" s="345"/>
      <c r="D834" s="345"/>
      <c r="E834" s="345"/>
      <c r="F834" s="347"/>
      <c r="G834" s="347"/>
      <c r="H834" s="347"/>
      <c r="I834" s="347"/>
      <c r="J834" s="345"/>
      <c r="K834" s="347"/>
      <c r="L834" s="345"/>
      <c r="M834" s="345"/>
      <c r="N834" s="345"/>
      <c r="O834" s="347"/>
    </row>
    <row r="835" spans="2:15" x14ac:dyDescent="0.2">
      <c r="B835" s="310" t="s">
        <v>50</v>
      </c>
      <c r="C835" s="310" t="s">
        <v>48</v>
      </c>
      <c r="D835" s="311">
        <v>0</v>
      </c>
      <c r="E835" s="270" t="str">
        <f>_xlfn.CONCAT(B835,C835,D835)</f>
        <v>MAFemale0</v>
      </c>
      <c r="F835" s="271">
        <v>1.651E-2</v>
      </c>
      <c r="G835" s="271">
        <v>1.627E-2</v>
      </c>
      <c r="H835" s="272">
        <v>1627</v>
      </c>
      <c r="I835" s="271">
        <v>0.98372999999999999</v>
      </c>
      <c r="J835" s="272">
        <v>100000</v>
      </c>
      <c r="K835" s="272">
        <v>98534</v>
      </c>
      <c r="L835" s="272">
        <v>7557004</v>
      </c>
      <c r="M835" s="273">
        <v>75.569999999999993</v>
      </c>
      <c r="N835" s="272">
        <v>1</v>
      </c>
      <c r="O835" s="274">
        <v>0.1</v>
      </c>
    </row>
    <row r="836" spans="2:15" x14ac:dyDescent="0.2">
      <c r="B836" s="310" t="s">
        <v>50</v>
      </c>
      <c r="C836" s="310" t="s">
        <v>48</v>
      </c>
      <c r="D836" s="312" t="s">
        <v>18</v>
      </c>
      <c r="E836" s="270" t="str">
        <f t="shared" ref="E836:E854" si="36">_xlfn.CONCAT(B836,C836,D836)</f>
        <v>MAFemale1-4</v>
      </c>
      <c r="F836" s="271">
        <v>7.6000000000000004E-4</v>
      </c>
      <c r="G836" s="271">
        <v>3.0300000000000001E-3</v>
      </c>
      <c r="H836" s="272">
        <v>298</v>
      </c>
      <c r="I836" s="271">
        <v>0.99697000000000002</v>
      </c>
      <c r="J836" s="272">
        <v>98373</v>
      </c>
      <c r="K836" s="272">
        <v>392746</v>
      </c>
      <c r="L836" s="272">
        <v>7458470</v>
      </c>
      <c r="M836" s="273">
        <v>75.819999999999993</v>
      </c>
      <c r="N836" s="272">
        <v>4</v>
      </c>
      <c r="O836" s="274">
        <v>1.5</v>
      </c>
    </row>
    <row r="837" spans="2:15" x14ac:dyDescent="0.2">
      <c r="B837" s="310" t="s">
        <v>50</v>
      </c>
      <c r="C837" s="310" t="s">
        <v>48</v>
      </c>
      <c r="D837" s="312" t="s">
        <v>70</v>
      </c>
      <c r="E837" s="270" t="str">
        <f t="shared" si="36"/>
        <v>MAFemale5-9</v>
      </c>
      <c r="F837" s="271">
        <v>3.5E-4</v>
      </c>
      <c r="G837" s="271">
        <v>1.7700000000000001E-3</v>
      </c>
      <c r="H837" s="272">
        <v>173</v>
      </c>
      <c r="I837" s="271">
        <v>0.99822999999999995</v>
      </c>
      <c r="J837" s="272">
        <v>98075</v>
      </c>
      <c r="K837" s="272">
        <v>489942</v>
      </c>
      <c r="L837" s="272">
        <v>7065724</v>
      </c>
      <c r="M837" s="273">
        <v>72.040000000000006</v>
      </c>
      <c r="N837" s="272">
        <v>5</v>
      </c>
      <c r="O837" s="274">
        <v>2.5</v>
      </c>
    </row>
    <row r="838" spans="2:15" x14ac:dyDescent="0.2">
      <c r="B838" s="310" t="s">
        <v>50</v>
      </c>
      <c r="C838" s="310" t="s">
        <v>48</v>
      </c>
      <c r="D838" s="312" t="s">
        <v>71</v>
      </c>
      <c r="E838" s="270" t="str">
        <f t="shared" si="36"/>
        <v>MAFemale10-14</v>
      </c>
      <c r="F838" s="271">
        <v>3.8999999999999999E-4</v>
      </c>
      <c r="G838" s="271">
        <v>1.92E-3</v>
      </c>
      <c r="H838" s="272">
        <v>188</v>
      </c>
      <c r="I838" s="271">
        <v>0.99807999999999997</v>
      </c>
      <c r="J838" s="272">
        <v>97902</v>
      </c>
      <c r="K838" s="272">
        <v>489038</v>
      </c>
      <c r="L838" s="272">
        <v>6575782</v>
      </c>
      <c r="M838" s="273">
        <v>67.17</v>
      </c>
      <c r="N838" s="272">
        <v>5</v>
      </c>
      <c r="O838" s="274">
        <v>2.5</v>
      </c>
    </row>
    <row r="839" spans="2:15" x14ac:dyDescent="0.2">
      <c r="B839" s="310" t="s">
        <v>50</v>
      </c>
      <c r="C839" s="310" t="s">
        <v>48</v>
      </c>
      <c r="D839" s="311" t="s">
        <v>72</v>
      </c>
      <c r="E839" s="270" t="str">
        <f t="shared" si="36"/>
        <v>MAFemale15-19</v>
      </c>
      <c r="F839" s="271">
        <v>7.2000000000000005E-4</v>
      </c>
      <c r="G839" s="271">
        <v>3.5799999999999998E-3</v>
      </c>
      <c r="H839" s="272">
        <v>350</v>
      </c>
      <c r="I839" s="271">
        <v>0.99641999999999997</v>
      </c>
      <c r="J839" s="272">
        <v>97713</v>
      </c>
      <c r="K839" s="272">
        <v>487693</v>
      </c>
      <c r="L839" s="272">
        <v>6086743</v>
      </c>
      <c r="M839" s="273">
        <v>62.29</v>
      </c>
      <c r="N839" s="272">
        <v>5</v>
      </c>
      <c r="O839" s="274">
        <v>2.5</v>
      </c>
    </row>
    <row r="840" spans="2:15" x14ac:dyDescent="0.2">
      <c r="B840" s="310" t="s">
        <v>50</v>
      </c>
      <c r="C840" s="310" t="s">
        <v>48</v>
      </c>
      <c r="D840" s="311" t="s">
        <v>73</v>
      </c>
      <c r="E840" s="270" t="str">
        <f t="shared" si="36"/>
        <v>MAFemale20-24</v>
      </c>
      <c r="F840" s="271">
        <v>1.0399999999999999E-3</v>
      </c>
      <c r="G840" s="271">
        <v>5.1799999999999997E-3</v>
      </c>
      <c r="H840" s="272">
        <v>505</v>
      </c>
      <c r="I840" s="271">
        <v>0.99482000000000004</v>
      </c>
      <c r="J840" s="272">
        <v>97364</v>
      </c>
      <c r="K840" s="272">
        <v>485557</v>
      </c>
      <c r="L840" s="272">
        <v>5599050</v>
      </c>
      <c r="M840" s="273">
        <v>57.51</v>
      </c>
      <c r="N840" s="272">
        <v>5</v>
      </c>
      <c r="O840" s="274">
        <v>2.5</v>
      </c>
    </row>
    <row r="841" spans="2:15" x14ac:dyDescent="0.2">
      <c r="B841" s="310" t="s">
        <v>50</v>
      </c>
      <c r="C841" s="310" t="s">
        <v>48</v>
      </c>
      <c r="D841" s="311" t="s">
        <v>74</v>
      </c>
      <c r="E841" s="270" t="str">
        <f t="shared" si="36"/>
        <v>MAFemale25-29</v>
      </c>
      <c r="F841" s="271">
        <v>1.5499999999999999E-3</v>
      </c>
      <c r="G841" s="271">
        <v>7.7000000000000002E-3</v>
      </c>
      <c r="H841" s="272">
        <v>746</v>
      </c>
      <c r="I841" s="271">
        <v>0.99229999999999996</v>
      </c>
      <c r="J841" s="272">
        <v>96859</v>
      </c>
      <c r="K841" s="272">
        <v>482431</v>
      </c>
      <c r="L841" s="272">
        <v>5113493</v>
      </c>
      <c r="M841" s="273">
        <v>52.79</v>
      </c>
      <c r="N841" s="272">
        <v>5</v>
      </c>
      <c r="O841" s="274">
        <v>2.5</v>
      </c>
    </row>
    <row r="842" spans="2:15" x14ac:dyDescent="0.2">
      <c r="B842" s="310" t="s">
        <v>50</v>
      </c>
      <c r="C842" s="310" t="s">
        <v>48</v>
      </c>
      <c r="D842" s="311" t="s">
        <v>75</v>
      </c>
      <c r="E842" s="270" t="str">
        <f t="shared" si="36"/>
        <v>MAFemale30-34</v>
      </c>
      <c r="F842" s="271">
        <v>1.7600000000000001E-3</v>
      </c>
      <c r="G842" s="271">
        <v>8.7600000000000004E-3</v>
      </c>
      <c r="H842" s="272">
        <v>842</v>
      </c>
      <c r="I842" s="271">
        <v>0.99124000000000001</v>
      </c>
      <c r="J842" s="272">
        <v>96113</v>
      </c>
      <c r="K842" s="272">
        <v>478462</v>
      </c>
      <c r="L842" s="272">
        <v>4631062</v>
      </c>
      <c r="M842" s="273">
        <v>48.18</v>
      </c>
      <c r="N842" s="272">
        <v>5</v>
      </c>
      <c r="O842" s="274">
        <v>2.5</v>
      </c>
    </row>
    <row r="843" spans="2:15" x14ac:dyDescent="0.2">
      <c r="B843" s="310" t="s">
        <v>50</v>
      </c>
      <c r="C843" s="310" t="s">
        <v>48</v>
      </c>
      <c r="D843" s="311" t="s">
        <v>76</v>
      </c>
      <c r="E843" s="270" t="str">
        <f t="shared" si="36"/>
        <v>MAFemale35-39</v>
      </c>
      <c r="F843" s="271">
        <v>2.1900000000000001E-3</v>
      </c>
      <c r="G843" s="271">
        <v>1.0869999999999999E-2</v>
      </c>
      <c r="H843" s="272">
        <v>1036</v>
      </c>
      <c r="I843" s="271">
        <v>0.98912999999999995</v>
      </c>
      <c r="J843" s="272">
        <v>95272</v>
      </c>
      <c r="K843" s="272">
        <v>473768</v>
      </c>
      <c r="L843" s="272">
        <v>4152600</v>
      </c>
      <c r="M843" s="273">
        <v>43.59</v>
      </c>
      <c r="N843" s="272">
        <v>5</v>
      </c>
      <c r="O843" s="274">
        <v>2.5</v>
      </c>
    </row>
    <row r="844" spans="2:15" x14ac:dyDescent="0.2">
      <c r="B844" s="310" t="s">
        <v>50</v>
      </c>
      <c r="C844" s="310" t="s">
        <v>48</v>
      </c>
      <c r="D844" s="311" t="s">
        <v>77</v>
      </c>
      <c r="E844" s="270" t="str">
        <f t="shared" si="36"/>
        <v>MAFemale40-44</v>
      </c>
      <c r="F844" s="271">
        <v>3.4299999999999999E-3</v>
      </c>
      <c r="G844" s="271">
        <v>1.703E-2</v>
      </c>
      <c r="H844" s="272">
        <v>1604</v>
      </c>
      <c r="I844" s="271">
        <v>0.98297000000000001</v>
      </c>
      <c r="J844" s="272">
        <v>94236</v>
      </c>
      <c r="K844" s="272">
        <v>467168</v>
      </c>
      <c r="L844" s="272">
        <v>3678832</v>
      </c>
      <c r="M844" s="273">
        <v>39.04</v>
      </c>
      <c r="N844" s="272">
        <v>5</v>
      </c>
      <c r="O844" s="274">
        <v>2.5</v>
      </c>
    </row>
    <row r="845" spans="2:15" x14ac:dyDescent="0.2">
      <c r="B845" s="310" t="s">
        <v>50</v>
      </c>
      <c r="C845" s="310" t="s">
        <v>48</v>
      </c>
      <c r="D845" s="311" t="s">
        <v>78</v>
      </c>
      <c r="E845" s="270" t="str">
        <f t="shared" si="36"/>
        <v>MAFemale45-49</v>
      </c>
      <c r="F845" s="271">
        <v>4.7800000000000004E-3</v>
      </c>
      <c r="G845" s="271">
        <v>2.3619999999999999E-2</v>
      </c>
      <c r="H845" s="272">
        <v>2188</v>
      </c>
      <c r="I845" s="271">
        <v>0.97638000000000003</v>
      </c>
      <c r="J845" s="272">
        <v>92631</v>
      </c>
      <c r="K845" s="272">
        <v>457686</v>
      </c>
      <c r="L845" s="272">
        <v>3211664</v>
      </c>
      <c r="M845" s="273">
        <v>34.67</v>
      </c>
      <c r="N845" s="272">
        <v>5</v>
      </c>
      <c r="O845" s="274">
        <v>2.5</v>
      </c>
    </row>
    <row r="846" spans="2:15" x14ac:dyDescent="0.2">
      <c r="B846" s="310" t="s">
        <v>50</v>
      </c>
      <c r="C846" s="310" t="s">
        <v>48</v>
      </c>
      <c r="D846" s="311" t="s">
        <v>79</v>
      </c>
      <c r="E846" s="270" t="str">
        <f t="shared" si="36"/>
        <v>MAFemale50-54</v>
      </c>
      <c r="F846" s="271">
        <v>7.1999999999999998E-3</v>
      </c>
      <c r="G846" s="271">
        <v>3.5349999999999999E-2</v>
      </c>
      <c r="H846" s="272">
        <v>3197</v>
      </c>
      <c r="I846" s="271">
        <v>0.96465000000000001</v>
      </c>
      <c r="J846" s="272">
        <v>90443</v>
      </c>
      <c r="K846" s="272">
        <v>444224</v>
      </c>
      <c r="L846" s="272">
        <v>2753977</v>
      </c>
      <c r="M846" s="273">
        <v>30.45</v>
      </c>
      <c r="N846" s="272">
        <v>5</v>
      </c>
      <c r="O846" s="274">
        <v>2.5</v>
      </c>
    </row>
    <row r="847" spans="2:15" x14ac:dyDescent="0.2">
      <c r="B847" s="310" t="s">
        <v>50</v>
      </c>
      <c r="C847" s="310" t="s">
        <v>48</v>
      </c>
      <c r="D847" s="311" t="s">
        <v>80</v>
      </c>
      <c r="E847" s="270" t="str">
        <f t="shared" si="36"/>
        <v>MAFemale55-59</v>
      </c>
      <c r="F847" s="271">
        <v>1.0200000000000001E-2</v>
      </c>
      <c r="G847" s="271">
        <v>4.972E-2</v>
      </c>
      <c r="H847" s="272">
        <v>4338</v>
      </c>
      <c r="I847" s="271">
        <v>0.95028000000000001</v>
      </c>
      <c r="J847" s="272">
        <v>87246</v>
      </c>
      <c r="K847" s="272">
        <v>425387</v>
      </c>
      <c r="L847" s="272">
        <v>2309754</v>
      </c>
      <c r="M847" s="273">
        <v>26.47</v>
      </c>
      <c r="N847" s="272">
        <v>5</v>
      </c>
      <c r="O847" s="274">
        <v>2.5</v>
      </c>
    </row>
    <row r="848" spans="2:15" x14ac:dyDescent="0.2">
      <c r="B848" s="310" t="s">
        <v>50</v>
      </c>
      <c r="C848" s="310" t="s">
        <v>48</v>
      </c>
      <c r="D848" s="311" t="s">
        <v>81</v>
      </c>
      <c r="E848" s="270" t="str">
        <f t="shared" si="36"/>
        <v>MAFemale60-64</v>
      </c>
      <c r="F848" s="271">
        <v>1.357E-2</v>
      </c>
      <c r="G848" s="271">
        <v>6.5629999999999994E-2</v>
      </c>
      <c r="H848" s="272">
        <v>5442</v>
      </c>
      <c r="I848" s="271">
        <v>0.93437000000000003</v>
      </c>
      <c r="J848" s="272">
        <v>82909</v>
      </c>
      <c r="K848" s="272">
        <v>400939</v>
      </c>
      <c r="L848" s="272">
        <v>1884366</v>
      </c>
      <c r="M848" s="273">
        <v>22.73</v>
      </c>
      <c r="N848" s="272">
        <v>5</v>
      </c>
      <c r="O848" s="274">
        <v>2.5</v>
      </c>
    </row>
    <row r="849" spans="2:15" x14ac:dyDescent="0.2">
      <c r="B849" s="310" t="s">
        <v>50</v>
      </c>
      <c r="C849" s="310" t="s">
        <v>48</v>
      </c>
      <c r="D849" s="311" t="s">
        <v>82</v>
      </c>
      <c r="E849" s="270" t="str">
        <f t="shared" si="36"/>
        <v>MAFemale65-69</v>
      </c>
      <c r="F849" s="271">
        <v>1.9390000000000001E-2</v>
      </c>
      <c r="G849" s="271">
        <v>9.2469999999999997E-2</v>
      </c>
      <c r="H849" s="272">
        <v>7163</v>
      </c>
      <c r="I849" s="271">
        <v>0.90752999999999995</v>
      </c>
      <c r="J849" s="272">
        <v>77467</v>
      </c>
      <c r="K849" s="272">
        <v>369427</v>
      </c>
      <c r="L849" s="272">
        <v>1483427</v>
      </c>
      <c r="M849" s="273">
        <v>19.149999999999999</v>
      </c>
      <c r="N849" s="272">
        <v>5</v>
      </c>
      <c r="O849" s="274">
        <v>2.5</v>
      </c>
    </row>
    <row r="850" spans="2:15" x14ac:dyDescent="0.2">
      <c r="B850" s="310" t="s">
        <v>50</v>
      </c>
      <c r="C850" s="310" t="s">
        <v>48</v>
      </c>
      <c r="D850" s="311" t="s">
        <v>19</v>
      </c>
      <c r="E850" s="270" t="str">
        <f t="shared" si="36"/>
        <v>MAFemale70-74</v>
      </c>
      <c r="F850" s="271">
        <v>2.9739999999999999E-2</v>
      </c>
      <c r="G850" s="271">
        <v>0.13843</v>
      </c>
      <c r="H850" s="272">
        <v>9732</v>
      </c>
      <c r="I850" s="271">
        <v>0.86156999999999995</v>
      </c>
      <c r="J850" s="272">
        <v>70304</v>
      </c>
      <c r="K850" s="272">
        <v>327188</v>
      </c>
      <c r="L850" s="272">
        <v>1114000</v>
      </c>
      <c r="M850" s="273">
        <v>15.85</v>
      </c>
      <c r="N850" s="272">
        <v>5</v>
      </c>
      <c r="O850" s="274">
        <v>2.5</v>
      </c>
    </row>
    <row r="851" spans="2:15" x14ac:dyDescent="0.2">
      <c r="B851" s="310" t="s">
        <v>50</v>
      </c>
      <c r="C851" s="310" t="s">
        <v>48</v>
      </c>
      <c r="D851" s="311" t="s">
        <v>20</v>
      </c>
      <c r="E851" s="270" t="str">
        <f t="shared" si="36"/>
        <v>MAFemale75-79</v>
      </c>
      <c r="F851" s="271">
        <v>4.2560000000000001E-2</v>
      </c>
      <c r="G851" s="271">
        <v>0.19233</v>
      </c>
      <c r="H851" s="272">
        <v>11650</v>
      </c>
      <c r="I851" s="271">
        <v>0.80767</v>
      </c>
      <c r="J851" s="272">
        <v>60572</v>
      </c>
      <c r="K851" s="272">
        <v>273734</v>
      </c>
      <c r="L851" s="272">
        <v>786812</v>
      </c>
      <c r="M851" s="273">
        <v>12.99</v>
      </c>
      <c r="N851" s="272">
        <v>5</v>
      </c>
      <c r="O851" s="274">
        <v>2.5</v>
      </c>
    </row>
    <row r="852" spans="2:15" x14ac:dyDescent="0.2">
      <c r="B852" s="310" t="s">
        <v>50</v>
      </c>
      <c r="C852" s="310" t="s">
        <v>48</v>
      </c>
      <c r="D852" s="311" t="s">
        <v>21</v>
      </c>
      <c r="E852" s="270" t="str">
        <f t="shared" si="36"/>
        <v>MAFemale80-84</v>
      </c>
      <c r="F852" s="271">
        <v>6.3820000000000002E-2</v>
      </c>
      <c r="G852" s="271">
        <v>0.27517999999999998</v>
      </c>
      <c r="H852" s="272">
        <v>13462</v>
      </c>
      <c r="I852" s="271">
        <v>0.72482000000000002</v>
      </c>
      <c r="J852" s="272">
        <v>48922</v>
      </c>
      <c r="K852" s="272">
        <v>210954</v>
      </c>
      <c r="L852" s="272">
        <v>513078</v>
      </c>
      <c r="M852" s="273">
        <v>10.49</v>
      </c>
      <c r="N852" s="272">
        <v>5</v>
      </c>
      <c r="O852" s="274">
        <v>2.5</v>
      </c>
    </row>
    <row r="853" spans="2:15" x14ac:dyDescent="0.2">
      <c r="B853" s="310" t="s">
        <v>50</v>
      </c>
      <c r="C853" s="310" t="s">
        <v>48</v>
      </c>
      <c r="D853" s="311" t="s">
        <v>22</v>
      </c>
      <c r="E853" s="270" t="str">
        <f t="shared" si="36"/>
        <v>MAFemale85-89</v>
      </c>
      <c r="F853" s="271">
        <v>8.6529999999999996E-2</v>
      </c>
      <c r="G853" s="271">
        <v>0.35571000000000003</v>
      </c>
      <c r="H853" s="272">
        <v>12613</v>
      </c>
      <c r="I853" s="271">
        <v>0.64429000000000003</v>
      </c>
      <c r="J853" s="272">
        <v>35460</v>
      </c>
      <c r="K853" s="272">
        <v>145765</v>
      </c>
      <c r="L853" s="272">
        <v>302124</v>
      </c>
      <c r="M853" s="273">
        <v>8.52</v>
      </c>
      <c r="N853" s="272">
        <v>5</v>
      </c>
      <c r="O853" s="274">
        <v>2.5</v>
      </c>
    </row>
    <row r="854" spans="2:15" x14ac:dyDescent="0.2">
      <c r="B854" s="310" t="s">
        <v>50</v>
      </c>
      <c r="C854" s="310" t="s">
        <v>48</v>
      </c>
      <c r="D854" s="311" t="s">
        <v>5</v>
      </c>
      <c r="E854" s="270" t="str">
        <f t="shared" si="36"/>
        <v>MAFemale90+</v>
      </c>
      <c r="F854" s="271">
        <v>0.14610999999999999</v>
      </c>
      <c r="G854" s="271">
        <v>1</v>
      </c>
      <c r="H854" s="272">
        <v>22846</v>
      </c>
      <c r="I854" s="271">
        <v>0</v>
      </c>
      <c r="J854" s="272">
        <v>22846</v>
      </c>
      <c r="K854" s="272">
        <v>156359</v>
      </c>
      <c r="L854" s="272">
        <v>156359</v>
      </c>
      <c r="M854" s="273">
        <v>6.84</v>
      </c>
      <c r="N854" s="273" t="s">
        <v>92</v>
      </c>
      <c r="O854" s="274">
        <v>6.84</v>
      </c>
    </row>
    <row r="855" spans="2:15" x14ac:dyDescent="0.2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</row>
    <row r="856" spans="2:15" ht="16" customHeight="1" x14ac:dyDescent="0.2">
      <c r="B856" s="344" t="s">
        <v>1</v>
      </c>
      <c r="C856" s="344" t="s">
        <v>0</v>
      </c>
      <c r="D856" s="344" t="s">
        <v>2</v>
      </c>
      <c r="E856" s="344" t="s">
        <v>49</v>
      </c>
      <c r="F856" s="346" t="s">
        <v>83</v>
      </c>
      <c r="G856" s="346" t="s">
        <v>84</v>
      </c>
      <c r="H856" s="346" t="s">
        <v>85</v>
      </c>
      <c r="I856" s="346" t="s">
        <v>86</v>
      </c>
      <c r="J856" s="344" t="s">
        <v>87</v>
      </c>
      <c r="K856" s="346" t="s">
        <v>88</v>
      </c>
      <c r="L856" s="344" t="s">
        <v>89</v>
      </c>
      <c r="M856" s="344" t="s">
        <v>90</v>
      </c>
      <c r="N856" s="344" t="s">
        <v>6</v>
      </c>
      <c r="O856" s="346" t="s">
        <v>91</v>
      </c>
    </row>
    <row r="857" spans="2:15" ht="16" customHeight="1" x14ac:dyDescent="0.2">
      <c r="B857" s="345"/>
      <c r="C857" s="345"/>
      <c r="D857" s="345"/>
      <c r="E857" s="345"/>
      <c r="F857" s="347"/>
      <c r="G857" s="347"/>
      <c r="H857" s="347"/>
      <c r="I857" s="347"/>
      <c r="J857" s="345"/>
      <c r="K857" s="347"/>
      <c r="L857" s="345"/>
      <c r="M857" s="345"/>
      <c r="N857" s="345"/>
      <c r="O857" s="347"/>
    </row>
    <row r="858" spans="2:15" x14ac:dyDescent="0.2">
      <c r="B858" s="310" t="s">
        <v>51</v>
      </c>
      <c r="C858" s="310" t="s">
        <v>48</v>
      </c>
      <c r="D858" s="311">
        <v>0</v>
      </c>
      <c r="E858" s="270" t="str">
        <f>_xlfn.CONCAT(B858,C858,D858)</f>
        <v>PIFemale0</v>
      </c>
      <c r="F858" s="271">
        <v>1.653E-2</v>
      </c>
      <c r="G858" s="271">
        <v>1.6279999999999999E-2</v>
      </c>
      <c r="H858" s="272">
        <v>1628</v>
      </c>
      <c r="I858" s="271">
        <v>0.98372000000000004</v>
      </c>
      <c r="J858" s="272">
        <v>100000</v>
      </c>
      <c r="K858" s="272">
        <v>98533</v>
      </c>
      <c r="L858" s="272">
        <v>7617203</v>
      </c>
      <c r="M858" s="273">
        <v>76.17</v>
      </c>
      <c r="N858" s="272">
        <v>1</v>
      </c>
      <c r="O858" s="274">
        <v>0.1</v>
      </c>
    </row>
    <row r="859" spans="2:15" x14ac:dyDescent="0.2">
      <c r="B859" s="310" t="s">
        <v>51</v>
      </c>
      <c r="C859" s="310" t="s">
        <v>48</v>
      </c>
      <c r="D859" s="312" t="s">
        <v>18</v>
      </c>
      <c r="E859" s="270" t="str">
        <f t="shared" ref="E859:E877" si="37">_xlfn.CONCAT(B859,C859,D859)</f>
        <v>PIFemale1-4</v>
      </c>
      <c r="F859" s="271">
        <v>3.4000000000000002E-4</v>
      </c>
      <c r="G859" s="271">
        <v>1.3600000000000001E-3</v>
      </c>
      <c r="H859" s="272">
        <v>134</v>
      </c>
      <c r="I859" s="271">
        <v>0.99863999999999997</v>
      </c>
      <c r="J859" s="272">
        <v>98372</v>
      </c>
      <c r="K859" s="272">
        <v>393152</v>
      </c>
      <c r="L859" s="272">
        <v>7518671</v>
      </c>
      <c r="M859" s="273">
        <v>76.430000000000007</v>
      </c>
      <c r="N859" s="272">
        <v>4</v>
      </c>
      <c r="O859" s="274">
        <v>1.5</v>
      </c>
    </row>
    <row r="860" spans="2:15" x14ac:dyDescent="0.2">
      <c r="B860" s="310" t="s">
        <v>51</v>
      </c>
      <c r="C860" s="310" t="s">
        <v>48</v>
      </c>
      <c r="D860" s="312" t="s">
        <v>70</v>
      </c>
      <c r="E860" s="270" t="str">
        <f t="shared" si="37"/>
        <v>PIFemale5-9</v>
      </c>
      <c r="F860" s="271">
        <v>3.8999999999999999E-4</v>
      </c>
      <c r="G860" s="271">
        <v>1.97E-3</v>
      </c>
      <c r="H860" s="272">
        <v>194</v>
      </c>
      <c r="I860" s="271">
        <v>0.99802999999999997</v>
      </c>
      <c r="J860" s="272">
        <v>98238</v>
      </c>
      <c r="K860" s="272">
        <v>490705</v>
      </c>
      <c r="L860" s="272">
        <v>7125519</v>
      </c>
      <c r="M860" s="273">
        <v>72.53</v>
      </c>
      <c r="N860" s="272">
        <v>5</v>
      </c>
      <c r="O860" s="274">
        <v>2.5</v>
      </c>
    </row>
    <row r="861" spans="2:15" x14ac:dyDescent="0.2">
      <c r="B861" s="310" t="s">
        <v>51</v>
      </c>
      <c r="C861" s="310" t="s">
        <v>48</v>
      </c>
      <c r="D861" s="312" t="s">
        <v>71</v>
      </c>
      <c r="E861" s="270" t="str">
        <f t="shared" si="37"/>
        <v>PIFemale10-14</v>
      </c>
      <c r="F861" s="271">
        <v>3.8999999999999999E-4</v>
      </c>
      <c r="G861" s="271">
        <v>1.9400000000000001E-3</v>
      </c>
      <c r="H861" s="272">
        <v>191</v>
      </c>
      <c r="I861" s="271">
        <v>0.99805999999999995</v>
      </c>
      <c r="J861" s="272">
        <v>98044</v>
      </c>
      <c r="K861" s="272">
        <v>489745</v>
      </c>
      <c r="L861" s="272">
        <v>6634814</v>
      </c>
      <c r="M861" s="273">
        <v>67.67</v>
      </c>
      <c r="N861" s="272">
        <v>5</v>
      </c>
      <c r="O861" s="274">
        <v>2.5</v>
      </c>
    </row>
    <row r="862" spans="2:15" x14ac:dyDescent="0.2">
      <c r="B862" s="310" t="s">
        <v>51</v>
      </c>
      <c r="C862" s="310" t="s">
        <v>48</v>
      </c>
      <c r="D862" s="311" t="s">
        <v>72</v>
      </c>
      <c r="E862" s="270" t="str">
        <f t="shared" si="37"/>
        <v>PIFemale15-19</v>
      </c>
      <c r="F862" s="271">
        <v>5.8E-4</v>
      </c>
      <c r="G862" s="271">
        <v>2.8900000000000002E-3</v>
      </c>
      <c r="H862" s="272">
        <v>283</v>
      </c>
      <c r="I862" s="271">
        <v>0.99711000000000005</v>
      </c>
      <c r="J862" s="272">
        <v>97854</v>
      </c>
      <c r="K862" s="272">
        <v>488562</v>
      </c>
      <c r="L862" s="272">
        <v>6145069</v>
      </c>
      <c r="M862" s="273">
        <v>62.8</v>
      </c>
      <c r="N862" s="272">
        <v>5</v>
      </c>
      <c r="O862" s="274">
        <v>2.5</v>
      </c>
    </row>
    <row r="863" spans="2:15" x14ac:dyDescent="0.2">
      <c r="B863" s="310" t="s">
        <v>51</v>
      </c>
      <c r="C863" s="310" t="s">
        <v>48</v>
      </c>
      <c r="D863" s="311" t="s">
        <v>73</v>
      </c>
      <c r="E863" s="270" t="str">
        <f t="shared" si="37"/>
        <v>PIFemale20-24</v>
      </c>
      <c r="F863" s="271">
        <v>9.7000000000000005E-4</v>
      </c>
      <c r="G863" s="271">
        <v>4.8500000000000001E-3</v>
      </c>
      <c r="H863" s="272">
        <v>473</v>
      </c>
      <c r="I863" s="271">
        <v>0.99514999999999998</v>
      </c>
      <c r="J863" s="272">
        <v>97571</v>
      </c>
      <c r="K863" s="272">
        <v>486672</v>
      </c>
      <c r="L863" s="272">
        <v>5656507</v>
      </c>
      <c r="M863" s="273">
        <v>57.97</v>
      </c>
      <c r="N863" s="272">
        <v>5</v>
      </c>
      <c r="O863" s="274">
        <v>2.5</v>
      </c>
    </row>
    <row r="864" spans="2:15" x14ac:dyDescent="0.2">
      <c r="B864" s="310" t="s">
        <v>51</v>
      </c>
      <c r="C864" s="310" t="s">
        <v>48</v>
      </c>
      <c r="D864" s="311" t="s">
        <v>74</v>
      </c>
      <c r="E864" s="270" t="str">
        <f t="shared" si="37"/>
        <v>PIFemale25-29</v>
      </c>
      <c r="F864" s="271">
        <v>1.34E-3</v>
      </c>
      <c r="G864" s="271">
        <v>6.6600000000000001E-3</v>
      </c>
      <c r="H864" s="272">
        <v>647</v>
      </c>
      <c r="I864" s="271">
        <v>0.99334</v>
      </c>
      <c r="J864" s="272">
        <v>97098</v>
      </c>
      <c r="K864" s="272">
        <v>483873</v>
      </c>
      <c r="L864" s="272">
        <v>5169835</v>
      </c>
      <c r="M864" s="273">
        <v>53.24</v>
      </c>
      <c r="N864" s="272">
        <v>5</v>
      </c>
      <c r="O864" s="274">
        <v>2.5</v>
      </c>
    </row>
    <row r="865" spans="2:15" x14ac:dyDescent="0.2">
      <c r="B865" s="310" t="s">
        <v>51</v>
      </c>
      <c r="C865" s="310" t="s">
        <v>48</v>
      </c>
      <c r="D865" s="311" t="s">
        <v>75</v>
      </c>
      <c r="E865" s="270" t="str">
        <f t="shared" si="37"/>
        <v>PIFemale30-34</v>
      </c>
      <c r="F865" s="271">
        <v>1.24E-3</v>
      </c>
      <c r="G865" s="271">
        <v>6.1799999999999997E-3</v>
      </c>
      <c r="H865" s="272">
        <v>596</v>
      </c>
      <c r="I865" s="271">
        <v>0.99382000000000004</v>
      </c>
      <c r="J865" s="272">
        <v>96451</v>
      </c>
      <c r="K865" s="272">
        <v>480767</v>
      </c>
      <c r="L865" s="272">
        <v>4685962</v>
      </c>
      <c r="M865" s="273">
        <v>48.58</v>
      </c>
      <c r="N865" s="272">
        <v>5</v>
      </c>
      <c r="O865" s="274">
        <v>2.5</v>
      </c>
    </row>
    <row r="866" spans="2:15" x14ac:dyDescent="0.2">
      <c r="B866" s="310" t="s">
        <v>51</v>
      </c>
      <c r="C866" s="310" t="s">
        <v>48</v>
      </c>
      <c r="D866" s="311" t="s">
        <v>76</v>
      </c>
      <c r="E866" s="270" t="str">
        <f t="shared" si="37"/>
        <v>PIFemale35-39</v>
      </c>
      <c r="F866" s="271">
        <v>1.8E-3</v>
      </c>
      <c r="G866" s="271">
        <v>8.9599999999999992E-3</v>
      </c>
      <c r="H866" s="272">
        <v>859</v>
      </c>
      <c r="I866" s="271">
        <v>0.99104000000000003</v>
      </c>
      <c r="J866" s="272">
        <v>95856</v>
      </c>
      <c r="K866" s="272">
        <v>477130</v>
      </c>
      <c r="L866" s="272">
        <v>4205195</v>
      </c>
      <c r="M866" s="273">
        <v>43.87</v>
      </c>
      <c r="N866" s="272">
        <v>5</v>
      </c>
      <c r="O866" s="274">
        <v>2.5</v>
      </c>
    </row>
    <row r="867" spans="2:15" x14ac:dyDescent="0.2">
      <c r="B867" s="310" t="s">
        <v>51</v>
      </c>
      <c r="C867" s="310" t="s">
        <v>48</v>
      </c>
      <c r="D867" s="311" t="s">
        <v>77</v>
      </c>
      <c r="E867" s="270" t="str">
        <f t="shared" si="37"/>
        <v>PIFemale40-44</v>
      </c>
      <c r="F867" s="271">
        <v>2.5600000000000002E-3</v>
      </c>
      <c r="G867" s="271">
        <v>1.272E-2</v>
      </c>
      <c r="H867" s="272">
        <v>1208</v>
      </c>
      <c r="I867" s="271">
        <v>0.98728000000000005</v>
      </c>
      <c r="J867" s="272">
        <v>94996</v>
      </c>
      <c r="K867" s="272">
        <v>471962</v>
      </c>
      <c r="L867" s="272">
        <v>3728065</v>
      </c>
      <c r="M867" s="273">
        <v>39.24</v>
      </c>
      <c r="N867" s="272">
        <v>5</v>
      </c>
      <c r="O867" s="274">
        <v>2.5</v>
      </c>
    </row>
    <row r="868" spans="2:15" x14ac:dyDescent="0.2">
      <c r="B868" s="310" t="s">
        <v>51</v>
      </c>
      <c r="C868" s="310" t="s">
        <v>48</v>
      </c>
      <c r="D868" s="311" t="s">
        <v>78</v>
      </c>
      <c r="E868" s="270" t="str">
        <f t="shared" si="37"/>
        <v>PIFemale45-49</v>
      </c>
      <c r="F868" s="271">
        <v>3.7100000000000002E-3</v>
      </c>
      <c r="G868" s="271">
        <v>1.8380000000000001E-2</v>
      </c>
      <c r="H868" s="272">
        <v>1724</v>
      </c>
      <c r="I868" s="271">
        <v>0.98162000000000005</v>
      </c>
      <c r="J868" s="272">
        <v>93788</v>
      </c>
      <c r="K868" s="272">
        <v>464633</v>
      </c>
      <c r="L868" s="272">
        <v>3256104</v>
      </c>
      <c r="M868" s="273">
        <v>34.72</v>
      </c>
      <c r="N868" s="272">
        <v>5</v>
      </c>
      <c r="O868" s="274">
        <v>2.5</v>
      </c>
    </row>
    <row r="869" spans="2:15" x14ac:dyDescent="0.2">
      <c r="B869" s="310" t="s">
        <v>51</v>
      </c>
      <c r="C869" s="310" t="s">
        <v>48</v>
      </c>
      <c r="D869" s="311" t="s">
        <v>79</v>
      </c>
      <c r="E869" s="270" t="str">
        <f t="shared" si="37"/>
        <v>PIFemale50-54</v>
      </c>
      <c r="F869" s="271">
        <v>5.0600000000000003E-3</v>
      </c>
      <c r="G869" s="271">
        <v>2.4989999999999998E-2</v>
      </c>
      <c r="H869" s="272">
        <v>2301</v>
      </c>
      <c r="I869" s="271">
        <v>0.97501000000000004</v>
      </c>
      <c r="J869" s="272">
        <v>92065</v>
      </c>
      <c r="K869" s="272">
        <v>454571</v>
      </c>
      <c r="L869" s="272">
        <v>2791471</v>
      </c>
      <c r="M869" s="273">
        <v>30.32</v>
      </c>
      <c r="N869" s="272">
        <v>5</v>
      </c>
      <c r="O869" s="274">
        <v>2.5</v>
      </c>
    </row>
    <row r="870" spans="2:15" x14ac:dyDescent="0.2">
      <c r="B870" s="310" t="s">
        <v>51</v>
      </c>
      <c r="C870" s="310" t="s">
        <v>48</v>
      </c>
      <c r="D870" s="311" t="s">
        <v>80</v>
      </c>
      <c r="E870" s="270" t="str">
        <f t="shared" si="37"/>
        <v>PIFemale55-59</v>
      </c>
      <c r="F870" s="271">
        <v>7.5199999999999998E-3</v>
      </c>
      <c r="G870" s="271">
        <v>3.6889999999999999E-2</v>
      </c>
      <c r="H870" s="272">
        <v>3311</v>
      </c>
      <c r="I870" s="271">
        <v>0.96311000000000002</v>
      </c>
      <c r="J870" s="272">
        <v>89764</v>
      </c>
      <c r="K870" s="272">
        <v>440540</v>
      </c>
      <c r="L870" s="272">
        <v>2336901</v>
      </c>
      <c r="M870" s="273">
        <v>26.03</v>
      </c>
      <c r="N870" s="272">
        <v>5</v>
      </c>
      <c r="O870" s="274">
        <v>2.5</v>
      </c>
    </row>
    <row r="871" spans="2:15" x14ac:dyDescent="0.2">
      <c r="B871" s="310" t="s">
        <v>51</v>
      </c>
      <c r="C871" s="310" t="s">
        <v>48</v>
      </c>
      <c r="D871" s="311" t="s">
        <v>81</v>
      </c>
      <c r="E871" s="270" t="str">
        <f t="shared" si="37"/>
        <v>PIFemale60-64</v>
      </c>
      <c r="F871" s="271">
        <v>1.163E-2</v>
      </c>
      <c r="G871" s="271">
        <v>5.6489999999999999E-2</v>
      </c>
      <c r="H871" s="272">
        <v>4883</v>
      </c>
      <c r="I871" s="271">
        <v>0.94350999999999996</v>
      </c>
      <c r="J871" s="272">
        <v>86452</v>
      </c>
      <c r="K871" s="272">
        <v>420053</v>
      </c>
      <c r="L871" s="272">
        <v>1896361</v>
      </c>
      <c r="M871" s="273">
        <v>21.94</v>
      </c>
      <c r="N871" s="272">
        <v>5</v>
      </c>
      <c r="O871" s="274">
        <v>2.5</v>
      </c>
    </row>
    <row r="872" spans="2:15" x14ac:dyDescent="0.2">
      <c r="B872" s="310" t="s">
        <v>51</v>
      </c>
      <c r="C872" s="310" t="s">
        <v>48</v>
      </c>
      <c r="D872" s="311" t="s">
        <v>82</v>
      </c>
      <c r="E872" s="270" t="str">
        <f t="shared" si="37"/>
        <v>PIFemale65-69</v>
      </c>
      <c r="F872" s="271">
        <v>1.695E-2</v>
      </c>
      <c r="G872" s="271">
        <v>8.1320000000000003E-2</v>
      </c>
      <c r="H872" s="272">
        <v>6633</v>
      </c>
      <c r="I872" s="271">
        <v>0.91868000000000005</v>
      </c>
      <c r="J872" s="272">
        <v>81569</v>
      </c>
      <c r="K872" s="272">
        <v>391261</v>
      </c>
      <c r="L872" s="272">
        <v>1476308</v>
      </c>
      <c r="M872" s="273">
        <v>18.100000000000001</v>
      </c>
      <c r="N872" s="272">
        <v>5</v>
      </c>
      <c r="O872" s="274">
        <v>2.5</v>
      </c>
    </row>
    <row r="873" spans="2:15" x14ac:dyDescent="0.2">
      <c r="B873" s="310" t="s">
        <v>51</v>
      </c>
      <c r="C873" s="310" t="s">
        <v>48</v>
      </c>
      <c r="D873" s="311" t="s">
        <v>19</v>
      </c>
      <c r="E873" s="270" t="str">
        <f t="shared" si="37"/>
        <v>PIFemale70-74</v>
      </c>
      <c r="F873" s="271">
        <v>2.9090000000000001E-2</v>
      </c>
      <c r="G873" s="271">
        <v>0.1356</v>
      </c>
      <c r="H873" s="272">
        <v>10162</v>
      </c>
      <c r="I873" s="271">
        <v>0.86439999999999995</v>
      </c>
      <c r="J873" s="272">
        <v>74935</v>
      </c>
      <c r="K873" s="272">
        <v>349274</v>
      </c>
      <c r="L873" s="272">
        <v>1085047</v>
      </c>
      <c r="M873" s="273">
        <v>14.48</v>
      </c>
      <c r="N873" s="272">
        <v>5</v>
      </c>
      <c r="O873" s="274">
        <v>2.5</v>
      </c>
    </row>
    <row r="874" spans="2:15" x14ac:dyDescent="0.2">
      <c r="B874" s="310" t="s">
        <v>51</v>
      </c>
      <c r="C874" s="310" t="s">
        <v>48</v>
      </c>
      <c r="D874" s="311" t="s">
        <v>20</v>
      </c>
      <c r="E874" s="270" t="str">
        <f t="shared" si="37"/>
        <v>PIFemale75-79</v>
      </c>
      <c r="F874" s="271">
        <v>4.5740000000000003E-2</v>
      </c>
      <c r="G874" s="271">
        <v>0.20522000000000001</v>
      </c>
      <c r="H874" s="272">
        <v>13293</v>
      </c>
      <c r="I874" s="271">
        <v>0.79478000000000004</v>
      </c>
      <c r="J874" s="272">
        <v>64774</v>
      </c>
      <c r="K874" s="272">
        <v>290637</v>
      </c>
      <c r="L874" s="272">
        <v>735773</v>
      </c>
      <c r="M874" s="273">
        <v>11.36</v>
      </c>
      <c r="N874" s="272">
        <v>5</v>
      </c>
      <c r="O874" s="274">
        <v>2.5</v>
      </c>
    </row>
    <row r="875" spans="2:15" x14ac:dyDescent="0.2">
      <c r="B875" s="310" t="s">
        <v>51</v>
      </c>
      <c r="C875" s="310" t="s">
        <v>48</v>
      </c>
      <c r="D875" s="311" t="s">
        <v>21</v>
      </c>
      <c r="E875" s="270" t="str">
        <f t="shared" si="37"/>
        <v>PIFemale80-84</v>
      </c>
      <c r="F875" s="271">
        <v>7.0639999999999994E-2</v>
      </c>
      <c r="G875" s="271">
        <v>0.30016999999999999</v>
      </c>
      <c r="H875" s="272">
        <v>15453</v>
      </c>
      <c r="I875" s="271">
        <v>0.69982999999999995</v>
      </c>
      <c r="J875" s="272">
        <v>51481</v>
      </c>
      <c r="K875" s="272">
        <v>218771</v>
      </c>
      <c r="L875" s="272">
        <v>445136</v>
      </c>
      <c r="M875" s="273">
        <v>8.65</v>
      </c>
      <c r="N875" s="272">
        <v>5</v>
      </c>
      <c r="O875" s="274">
        <v>2.5</v>
      </c>
    </row>
    <row r="876" spans="2:15" x14ac:dyDescent="0.2">
      <c r="B876" s="310" t="s">
        <v>51</v>
      </c>
      <c r="C876" s="310" t="s">
        <v>48</v>
      </c>
      <c r="D876" s="311" t="s">
        <v>22</v>
      </c>
      <c r="E876" s="270" t="str">
        <f t="shared" si="37"/>
        <v>PIFemale85-89</v>
      </c>
      <c r="F876" s="271">
        <v>0.12166</v>
      </c>
      <c r="G876" s="271">
        <v>0.46643000000000001</v>
      </c>
      <c r="H876" s="272">
        <v>16804</v>
      </c>
      <c r="I876" s="271">
        <v>0.53356999999999999</v>
      </c>
      <c r="J876" s="272">
        <v>36028</v>
      </c>
      <c r="K876" s="272">
        <v>138127</v>
      </c>
      <c r="L876" s="272">
        <v>226366</v>
      </c>
      <c r="M876" s="273">
        <v>6.28</v>
      </c>
      <c r="N876" s="272">
        <v>5</v>
      </c>
      <c r="O876" s="274">
        <v>2.5</v>
      </c>
    </row>
    <row r="877" spans="2:15" x14ac:dyDescent="0.2">
      <c r="B877" s="310" t="s">
        <v>51</v>
      </c>
      <c r="C877" s="310" t="s">
        <v>48</v>
      </c>
      <c r="D877" s="311" t="s">
        <v>5</v>
      </c>
      <c r="E877" s="270" t="str">
        <f t="shared" si="37"/>
        <v>PIFemale90+</v>
      </c>
      <c r="F877" s="271">
        <v>0.21784999999999999</v>
      </c>
      <c r="G877" s="271">
        <v>1</v>
      </c>
      <c r="H877" s="272">
        <v>19223</v>
      </c>
      <c r="I877" s="271">
        <v>0</v>
      </c>
      <c r="J877" s="272">
        <v>19223</v>
      </c>
      <c r="K877" s="272">
        <v>88239</v>
      </c>
      <c r="L877" s="272">
        <v>88239</v>
      </c>
      <c r="M877" s="273">
        <v>4.59</v>
      </c>
      <c r="N877" s="273" t="s">
        <v>92</v>
      </c>
      <c r="O877" s="274">
        <v>4.59</v>
      </c>
    </row>
    <row r="878" spans="2:15" x14ac:dyDescent="0.2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</row>
    <row r="879" spans="2:15" ht="16" customHeight="1" x14ac:dyDescent="0.2">
      <c r="B879" s="344" t="s">
        <v>1</v>
      </c>
      <c r="C879" s="344" t="s">
        <v>0</v>
      </c>
      <c r="D879" s="344" t="s">
        <v>2</v>
      </c>
      <c r="E879" s="344" t="s">
        <v>49</v>
      </c>
      <c r="F879" s="346" t="s">
        <v>83</v>
      </c>
      <c r="G879" s="346" t="s">
        <v>84</v>
      </c>
      <c r="H879" s="346" t="s">
        <v>85</v>
      </c>
      <c r="I879" s="346" t="s">
        <v>86</v>
      </c>
      <c r="J879" s="344" t="s">
        <v>87</v>
      </c>
      <c r="K879" s="346" t="s">
        <v>88</v>
      </c>
      <c r="L879" s="344" t="s">
        <v>89</v>
      </c>
      <c r="M879" s="344" t="s">
        <v>90</v>
      </c>
      <c r="N879" s="344" t="s">
        <v>6</v>
      </c>
      <c r="O879" s="346" t="s">
        <v>91</v>
      </c>
    </row>
    <row r="880" spans="2:15" ht="16" customHeight="1" x14ac:dyDescent="0.2">
      <c r="B880" s="345"/>
      <c r="C880" s="345"/>
      <c r="D880" s="345"/>
      <c r="E880" s="345"/>
      <c r="F880" s="347"/>
      <c r="G880" s="347"/>
      <c r="H880" s="347"/>
      <c r="I880" s="347"/>
      <c r="J880" s="345"/>
      <c r="K880" s="347"/>
      <c r="L880" s="345"/>
      <c r="M880" s="345"/>
      <c r="N880" s="345"/>
      <c r="O880" s="347"/>
    </row>
    <row r="881" spans="2:15" x14ac:dyDescent="0.2">
      <c r="B881" s="310" t="s">
        <v>53</v>
      </c>
      <c r="C881" s="310" t="s">
        <v>48</v>
      </c>
      <c r="D881" s="311">
        <v>0</v>
      </c>
      <c r="E881" s="270" t="str">
        <f>_xlfn.CONCAT(B881,C881,D881)</f>
        <v>CEFemale0</v>
      </c>
      <c r="F881" s="271">
        <v>1.15E-2</v>
      </c>
      <c r="G881" s="271">
        <v>1.1379999999999999E-2</v>
      </c>
      <c r="H881" s="272">
        <v>1138</v>
      </c>
      <c r="I881" s="271">
        <v>0.98862000000000005</v>
      </c>
      <c r="J881" s="272">
        <v>100000</v>
      </c>
      <c r="K881" s="272">
        <v>98958</v>
      </c>
      <c r="L881" s="272">
        <v>7865456</v>
      </c>
      <c r="M881" s="273">
        <v>78.650000000000006</v>
      </c>
      <c r="N881" s="272">
        <v>1</v>
      </c>
      <c r="O881" s="274">
        <v>0.08</v>
      </c>
    </row>
    <row r="882" spans="2:15" x14ac:dyDescent="0.2">
      <c r="B882" s="310" t="s">
        <v>53</v>
      </c>
      <c r="C882" s="310" t="s">
        <v>48</v>
      </c>
      <c r="D882" s="312" t="s">
        <v>18</v>
      </c>
      <c r="E882" s="270" t="str">
        <f t="shared" ref="E882:E900" si="38">_xlfn.CONCAT(B882,C882,D882)</f>
        <v>CEFemale1-4</v>
      </c>
      <c r="F882" s="271">
        <v>5.9000000000000003E-4</v>
      </c>
      <c r="G882" s="271">
        <v>2.3400000000000001E-3</v>
      </c>
      <c r="H882" s="272">
        <v>231</v>
      </c>
      <c r="I882" s="271">
        <v>0.99765999999999999</v>
      </c>
      <c r="J882" s="272">
        <v>98862</v>
      </c>
      <c r="K882" s="272">
        <v>394870</v>
      </c>
      <c r="L882" s="272">
        <v>7766498</v>
      </c>
      <c r="M882" s="273">
        <v>78.56</v>
      </c>
      <c r="N882" s="272">
        <v>4</v>
      </c>
      <c r="O882" s="274">
        <v>1.51</v>
      </c>
    </row>
    <row r="883" spans="2:15" x14ac:dyDescent="0.2">
      <c r="B883" s="310" t="s">
        <v>53</v>
      </c>
      <c r="C883" s="310" t="s">
        <v>48</v>
      </c>
      <c r="D883" s="312" t="s">
        <v>70</v>
      </c>
      <c r="E883" s="270" t="str">
        <f t="shared" si="38"/>
        <v>CEFemale5-9</v>
      </c>
      <c r="F883" s="271">
        <v>2.2000000000000001E-4</v>
      </c>
      <c r="G883" s="271">
        <v>1.08E-3</v>
      </c>
      <c r="H883" s="272">
        <v>106</v>
      </c>
      <c r="I883" s="271">
        <v>0.99892000000000003</v>
      </c>
      <c r="J883" s="272">
        <v>98630</v>
      </c>
      <c r="K883" s="272">
        <v>492886</v>
      </c>
      <c r="L883" s="272">
        <v>7371628</v>
      </c>
      <c r="M883" s="273">
        <v>74.739999999999995</v>
      </c>
      <c r="N883" s="272">
        <v>5</v>
      </c>
      <c r="O883" s="274">
        <v>2.5</v>
      </c>
    </row>
    <row r="884" spans="2:15" x14ac:dyDescent="0.2">
      <c r="B884" s="310" t="s">
        <v>53</v>
      </c>
      <c r="C884" s="310" t="s">
        <v>48</v>
      </c>
      <c r="D884" s="312" t="s">
        <v>71</v>
      </c>
      <c r="E884" s="270" t="str">
        <f t="shared" si="38"/>
        <v>CEFemale10-14</v>
      </c>
      <c r="F884" s="271">
        <v>2.5999999999999998E-4</v>
      </c>
      <c r="G884" s="271">
        <v>1.32E-3</v>
      </c>
      <c r="H884" s="272">
        <v>130</v>
      </c>
      <c r="I884" s="271">
        <v>0.99868000000000001</v>
      </c>
      <c r="J884" s="272">
        <v>98524</v>
      </c>
      <c r="K884" s="272">
        <v>492294</v>
      </c>
      <c r="L884" s="272">
        <v>6878742</v>
      </c>
      <c r="M884" s="273">
        <v>69.819999999999993</v>
      </c>
      <c r="N884" s="272">
        <v>5</v>
      </c>
      <c r="O884" s="274">
        <v>2.5</v>
      </c>
    </row>
    <row r="885" spans="2:15" x14ac:dyDescent="0.2">
      <c r="B885" s="310" t="s">
        <v>53</v>
      </c>
      <c r="C885" s="310" t="s">
        <v>48</v>
      </c>
      <c r="D885" s="311" t="s">
        <v>72</v>
      </c>
      <c r="E885" s="270" t="str">
        <f t="shared" si="38"/>
        <v>CEFemale15-19</v>
      </c>
      <c r="F885" s="271">
        <v>5.0000000000000001E-4</v>
      </c>
      <c r="G885" s="271">
        <v>2.5000000000000001E-3</v>
      </c>
      <c r="H885" s="272">
        <v>246</v>
      </c>
      <c r="I885" s="271">
        <v>0.99750000000000005</v>
      </c>
      <c r="J885" s="272">
        <v>98394</v>
      </c>
      <c r="K885" s="272">
        <v>491354</v>
      </c>
      <c r="L885" s="272">
        <v>6386448</v>
      </c>
      <c r="M885" s="273">
        <v>64.91</v>
      </c>
      <c r="N885" s="272">
        <v>5</v>
      </c>
      <c r="O885" s="274">
        <v>2.5</v>
      </c>
    </row>
    <row r="886" spans="2:15" x14ac:dyDescent="0.2">
      <c r="B886" s="310" t="s">
        <v>53</v>
      </c>
      <c r="C886" s="310" t="s">
        <v>48</v>
      </c>
      <c r="D886" s="311" t="s">
        <v>73</v>
      </c>
      <c r="E886" s="270" t="str">
        <f t="shared" si="38"/>
        <v>CEFemale20-24</v>
      </c>
      <c r="F886" s="271">
        <v>5.5999999999999995E-4</v>
      </c>
      <c r="G886" s="271">
        <v>2.7799999999999999E-3</v>
      </c>
      <c r="H886" s="272">
        <v>273</v>
      </c>
      <c r="I886" s="271">
        <v>0.99722</v>
      </c>
      <c r="J886" s="272">
        <v>98148</v>
      </c>
      <c r="K886" s="272">
        <v>490057</v>
      </c>
      <c r="L886" s="272">
        <v>5895095</v>
      </c>
      <c r="M886" s="273">
        <v>60.06</v>
      </c>
      <c r="N886" s="272">
        <v>5</v>
      </c>
      <c r="O886" s="274">
        <v>2.5</v>
      </c>
    </row>
    <row r="887" spans="2:15" x14ac:dyDescent="0.2">
      <c r="B887" s="310" t="s">
        <v>53</v>
      </c>
      <c r="C887" s="310" t="s">
        <v>48</v>
      </c>
      <c r="D887" s="311" t="s">
        <v>74</v>
      </c>
      <c r="E887" s="270" t="str">
        <f t="shared" si="38"/>
        <v>CEFemale25-29</v>
      </c>
      <c r="F887" s="271">
        <v>6.9999999999999999E-4</v>
      </c>
      <c r="G887" s="271">
        <v>3.49E-3</v>
      </c>
      <c r="H887" s="272">
        <v>342</v>
      </c>
      <c r="I887" s="271">
        <v>0.99651000000000001</v>
      </c>
      <c r="J887" s="272">
        <v>97875</v>
      </c>
      <c r="K887" s="272">
        <v>488521</v>
      </c>
      <c r="L887" s="272">
        <v>5405038</v>
      </c>
      <c r="M887" s="273">
        <v>55.22</v>
      </c>
      <c r="N887" s="272">
        <v>5</v>
      </c>
      <c r="O887" s="274">
        <v>2.5</v>
      </c>
    </row>
    <row r="888" spans="2:15" x14ac:dyDescent="0.2">
      <c r="B888" s="310" t="s">
        <v>53</v>
      </c>
      <c r="C888" s="310" t="s">
        <v>48</v>
      </c>
      <c r="D888" s="311" t="s">
        <v>75</v>
      </c>
      <c r="E888" s="270" t="str">
        <f t="shared" si="38"/>
        <v>CEFemale30-34</v>
      </c>
      <c r="F888" s="271">
        <v>9.1E-4</v>
      </c>
      <c r="G888" s="271">
        <v>4.5199999999999997E-3</v>
      </c>
      <c r="H888" s="272">
        <v>441</v>
      </c>
      <c r="I888" s="271">
        <v>0.99548000000000003</v>
      </c>
      <c r="J888" s="272">
        <v>97533</v>
      </c>
      <c r="K888" s="272">
        <v>486566</v>
      </c>
      <c r="L888" s="272">
        <v>4916517</v>
      </c>
      <c r="M888" s="273">
        <v>50.41</v>
      </c>
      <c r="N888" s="272">
        <v>5</v>
      </c>
      <c r="O888" s="274">
        <v>2.5</v>
      </c>
    </row>
    <row r="889" spans="2:15" x14ac:dyDescent="0.2">
      <c r="B889" s="310" t="s">
        <v>53</v>
      </c>
      <c r="C889" s="310" t="s">
        <v>48</v>
      </c>
      <c r="D889" s="311" t="s">
        <v>76</v>
      </c>
      <c r="E889" s="270" t="str">
        <f t="shared" si="38"/>
        <v>CEFemale35-39</v>
      </c>
      <c r="F889" s="271">
        <v>1.2600000000000001E-3</v>
      </c>
      <c r="G889" s="271">
        <v>6.28E-3</v>
      </c>
      <c r="H889" s="272">
        <v>610</v>
      </c>
      <c r="I889" s="271">
        <v>0.99372000000000005</v>
      </c>
      <c r="J889" s="272">
        <v>97093</v>
      </c>
      <c r="K889" s="272">
        <v>483941</v>
      </c>
      <c r="L889" s="272">
        <v>4429951</v>
      </c>
      <c r="M889" s="273">
        <v>45.63</v>
      </c>
      <c r="N889" s="272">
        <v>5</v>
      </c>
      <c r="O889" s="274">
        <v>2.5</v>
      </c>
    </row>
    <row r="890" spans="2:15" x14ac:dyDescent="0.2">
      <c r="B890" s="310" t="s">
        <v>53</v>
      </c>
      <c r="C890" s="310" t="s">
        <v>48</v>
      </c>
      <c r="D890" s="311" t="s">
        <v>77</v>
      </c>
      <c r="E890" s="270" t="str">
        <f t="shared" si="38"/>
        <v>CEFemale40-44</v>
      </c>
      <c r="F890" s="271">
        <v>1.92E-3</v>
      </c>
      <c r="G890" s="271">
        <v>9.5700000000000004E-3</v>
      </c>
      <c r="H890" s="272">
        <v>923</v>
      </c>
      <c r="I890" s="271">
        <v>0.99043000000000003</v>
      </c>
      <c r="J890" s="272">
        <v>96483</v>
      </c>
      <c r="K890" s="272">
        <v>480110</v>
      </c>
      <c r="L890" s="272">
        <v>3946010</v>
      </c>
      <c r="M890" s="273">
        <v>40.9</v>
      </c>
      <c r="N890" s="272">
        <v>5</v>
      </c>
      <c r="O890" s="274">
        <v>2.5</v>
      </c>
    </row>
    <row r="891" spans="2:15" x14ac:dyDescent="0.2">
      <c r="B891" s="310" t="s">
        <v>53</v>
      </c>
      <c r="C891" s="310" t="s">
        <v>48</v>
      </c>
      <c r="D891" s="311" t="s">
        <v>78</v>
      </c>
      <c r="E891" s="270" t="str">
        <f t="shared" si="38"/>
        <v>CEFemale45-49</v>
      </c>
      <c r="F891" s="271">
        <v>3.29E-3</v>
      </c>
      <c r="G891" s="271">
        <v>1.6310000000000002E-2</v>
      </c>
      <c r="H891" s="272">
        <v>1559</v>
      </c>
      <c r="I891" s="271">
        <v>0.98368999999999995</v>
      </c>
      <c r="J891" s="272">
        <v>95561</v>
      </c>
      <c r="K891" s="272">
        <v>473907</v>
      </c>
      <c r="L891" s="272">
        <v>3465900</v>
      </c>
      <c r="M891" s="273">
        <v>36.270000000000003</v>
      </c>
      <c r="N891" s="272">
        <v>5</v>
      </c>
      <c r="O891" s="274">
        <v>2.5</v>
      </c>
    </row>
    <row r="892" spans="2:15" x14ac:dyDescent="0.2">
      <c r="B892" s="310" t="s">
        <v>53</v>
      </c>
      <c r="C892" s="310" t="s">
        <v>48</v>
      </c>
      <c r="D892" s="311" t="s">
        <v>79</v>
      </c>
      <c r="E892" s="270" t="str">
        <f t="shared" si="38"/>
        <v>CEFemale50-54</v>
      </c>
      <c r="F892" s="271">
        <v>4.3E-3</v>
      </c>
      <c r="G892" s="271">
        <v>2.128E-2</v>
      </c>
      <c r="H892" s="272">
        <v>2000</v>
      </c>
      <c r="I892" s="271">
        <v>0.97872000000000003</v>
      </c>
      <c r="J892" s="272">
        <v>94002</v>
      </c>
      <c r="K892" s="272">
        <v>465009</v>
      </c>
      <c r="L892" s="272">
        <v>2991993</v>
      </c>
      <c r="M892" s="273">
        <v>31.83</v>
      </c>
      <c r="N892" s="272">
        <v>5</v>
      </c>
      <c r="O892" s="274">
        <v>2.5</v>
      </c>
    </row>
    <row r="893" spans="2:15" x14ac:dyDescent="0.2">
      <c r="B893" s="310" t="s">
        <v>53</v>
      </c>
      <c r="C893" s="310" t="s">
        <v>48</v>
      </c>
      <c r="D893" s="311" t="s">
        <v>80</v>
      </c>
      <c r="E893" s="270" t="str">
        <f t="shared" si="38"/>
        <v>CEFemale55-59</v>
      </c>
      <c r="F893" s="271">
        <v>6.4799999999999996E-3</v>
      </c>
      <c r="G893" s="271">
        <v>3.1870000000000002E-2</v>
      </c>
      <c r="H893" s="272">
        <v>2932</v>
      </c>
      <c r="I893" s="271">
        <v>0.96813000000000005</v>
      </c>
      <c r="J893" s="272">
        <v>92002</v>
      </c>
      <c r="K893" s="272">
        <v>452679</v>
      </c>
      <c r="L893" s="272">
        <v>2526984</v>
      </c>
      <c r="M893" s="273">
        <v>27.47</v>
      </c>
      <c r="N893" s="272">
        <v>5</v>
      </c>
      <c r="O893" s="274">
        <v>2.5</v>
      </c>
    </row>
    <row r="894" spans="2:15" x14ac:dyDescent="0.2">
      <c r="B894" s="310" t="s">
        <v>53</v>
      </c>
      <c r="C894" s="310" t="s">
        <v>48</v>
      </c>
      <c r="D894" s="311" t="s">
        <v>81</v>
      </c>
      <c r="E894" s="270" t="str">
        <f t="shared" si="38"/>
        <v>CEFemale60-64</v>
      </c>
      <c r="F894" s="271">
        <v>1.0160000000000001E-2</v>
      </c>
      <c r="G894" s="271">
        <v>4.9529999999999998E-2</v>
      </c>
      <c r="H894" s="272">
        <v>4412</v>
      </c>
      <c r="I894" s="271">
        <v>0.95047000000000004</v>
      </c>
      <c r="J894" s="272">
        <v>89070</v>
      </c>
      <c r="K894" s="272">
        <v>434320</v>
      </c>
      <c r="L894" s="272">
        <v>2074305</v>
      </c>
      <c r="M894" s="273">
        <v>23.29</v>
      </c>
      <c r="N894" s="272">
        <v>5</v>
      </c>
      <c r="O894" s="274">
        <v>2.5</v>
      </c>
    </row>
    <row r="895" spans="2:15" x14ac:dyDescent="0.2">
      <c r="B895" s="310" t="s">
        <v>53</v>
      </c>
      <c r="C895" s="310" t="s">
        <v>48</v>
      </c>
      <c r="D895" s="311" t="s">
        <v>82</v>
      </c>
      <c r="E895" s="270" t="str">
        <f t="shared" si="38"/>
        <v>CEFemale65-69</v>
      </c>
      <c r="F895" s="271">
        <v>1.486E-2</v>
      </c>
      <c r="G895" s="271">
        <v>7.1639999999999995E-2</v>
      </c>
      <c r="H895" s="272">
        <v>6065</v>
      </c>
      <c r="I895" s="271">
        <v>0.92835999999999996</v>
      </c>
      <c r="J895" s="272">
        <v>84658</v>
      </c>
      <c r="K895" s="272">
        <v>408130</v>
      </c>
      <c r="L895" s="272">
        <v>1639985</v>
      </c>
      <c r="M895" s="273">
        <v>19.37</v>
      </c>
      <c r="N895" s="272">
        <v>5</v>
      </c>
      <c r="O895" s="274">
        <v>2.5</v>
      </c>
    </row>
    <row r="896" spans="2:15" x14ac:dyDescent="0.2">
      <c r="B896" s="310" t="s">
        <v>53</v>
      </c>
      <c r="C896" s="310" t="s">
        <v>48</v>
      </c>
      <c r="D896" s="311" t="s">
        <v>19</v>
      </c>
      <c r="E896" s="270" t="str">
        <f t="shared" si="38"/>
        <v>CEFemale70-74</v>
      </c>
      <c r="F896" s="271">
        <v>2.3890000000000002E-2</v>
      </c>
      <c r="G896" s="271">
        <v>0.11274000000000001</v>
      </c>
      <c r="H896" s="272">
        <v>8860</v>
      </c>
      <c r="I896" s="271">
        <v>0.88726000000000005</v>
      </c>
      <c r="J896" s="272">
        <v>78594</v>
      </c>
      <c r="K896" s="272">
        <v>370817</v>
      </c>
      <c r="L896" s="272">
        <v>1231856</v>
      </c>
      <c r="M896" s="273">
        <v>15.67</v>
      </c>
      <c r="N896" s="272">
        <v>5</v>
      </c>
      <c r="O896" s="274">
        <v>2.5</v>
      </c>
    </row>
    <row r="897" spans="2:15" x14ac:dyDescent="0.2">
      <c r="B897" s="310" t="s">
        <v>53</v>
      </c>
      <c r="C897" s="310" t="s">
        <v>48</v>
      </c>
      <c r="D897" s="311" t="s">
        <v>20</v>
      </c>
      <c r="E897" s="270" t="str">
        <f t="shared" si="38"/>
        <v>CEFemale75-79</v>
      </c>
      <c r="F897" s="271">
        <v>3.8399999999999997E-2</v>
      </c>
      <c r="G897" s="271">
        <v>0.17516999999999999</v>
      </c>
      <c r="H897" s="272">
        <v>12215</v>
      </c>
      <c r="I897" s="271">
        <v>0.82482999999999995</v>
      </c>
      <c r="J897" s="272">
        <v>69733</v>
      </c>
      <c r="K897" s="272">
        <v>318128</v>
      </c>
      <c r="L897" s="272">
        <v>861039</v>
      </c>
      <c r="M897" s="273">
        <v>12.35</v>
      </c>
      <c r="N897" s="272">
        <v>5</v>
      </c>
      <c r="O897" s="274">
        <v>2.5</v>
      </c>
    </row>
    <row r="898" spans="2:15" x14ac:dyDescent="0.2">
      <c r="B898" s="310" t="s">
        <v>53</v>
      </c>
      <c r="C898" s="310" t="s">
        <v>48</v>
      </c>
      <c r="D898" s="311" t="s">
        <v>21</v>
      </c>
      <c r="E898" s="270" t="str">
        <f t="shared" si="38"/>
        <v>CEFemale80-84</v>
      </c>
      <c r="F898" s="271">
        <v>6.3079999999999997E-2</v>
      </c>
      <c r="G898" s="271">
        <v>0.27245000000000003</v>
      </c>
      <c r="H898" s="272">
        <v>15671</v>
      </c>
      <c r="I898" s="271">
        <v>0.72755000000000003</v>
      </c>
      <c r="J898" s="272">
        <v>57518</v>
      </c>
      <c r="K898" s="272">
        <v>248414</v>
      </c>
      <c r="L898" s="272">
        <v>542911</v>
      </c>
      <c r="M898" s="273">
        <v>9.44</v>
      </c>
      <c r="N898" s="272">
        <v>5</v>
      </c>
      <c r="O898" s="274">
        <v>2.5</v>
      </c>
    </row>
    <row r="899" spans="2:15" x14ac:dyDescent="0.2">
      <c r="B899" s="310" t="s">
        <v>53</v>
      </c>
      <c r="C899" s="310" t="s">
        <v>48</v>
      </c>
      <c r="D899" s="311" t="s">
        <v>22</v>
      </c>
      <c r="E899" s="270" t="str">
        <f t="shared" si="38"/>
        <v>CEFemale85-89</v>
      </c>
      <c r="F899" s="271">
        <v>0.10002</v>
      </c>
      <c r="G899" s="271">
        <v>0.40006999999999998</v>
      </c>
      <c r="H899" s="272">
        <v>16742</v>
      </c>
      <c r="I899" s="271">
        <v>0.59992999999999996</v>
      </c>
      <c r="J899" s="272">
        <v>41847</v>
      </c>
      <c r="K899" s="272">
        <v>167383</v>
      </c>
      <c r="L899" s="272">
        <v>294497</v>
      </c>
      <c r="M899" s="273">
        <v>7.04</v>
      </c>
      <c r="N899" s="272">
        <v>5</v>
      </c>
      <c r="O899" s="274">
        <v>2.5</v>
      </c>
    </row>
    <row r="900" spans="2:15" x14ac:dyDescent="0.2">
      <c r="B900" s="310" t="s">
        <v>53</v>
      </c>
      <c r="C900" s="310" t="s">
        <v>48</v>
      </c>
      <c r="D900" s="311" t="s">
        <v>5</v>
      </c>
      <c r="E900" s="270" t="str">
        <f t="shared" si="38"/>
        <v>CEFemale90+</v>
      </c>
      <c r="F900" s="271">
        <v>0.19750000000000001</v>
      </c>
      <c r="G900" s="271">
        <v>1</v>
      </c>
      <c r="H900" s="272">
        <v>25106</v>
      </c>
      <c r="I900" s="271">
        <v>0</v>
      </c>
      <c r="J900" s="272">
        <v>25106</v>
      </c>
      <c r="K900" s="272">
        <v>127114</v>
      </c>
      <c r="L900" s="272">
        <v>127114</v>
      </c>
      <c r="M900" s="273">
        <v>5.0599999999999996</v>
      </c>
      <c r="N900" s="273" t="s">
        <v>92</v>
      </c>
      <c r="O900" s="274">
        <v>5.0599999999999996</v>
      </c>
    </row>
    <row r="901" spans="2:15" x14ac:dyDescent="0.2"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</row>
    <row r="902" spans="2:15" ht="16" customHeight="1" x14ac:dyDescent="0.2">
      <c r="B902" s="344" t="s">
        <v>1</v>
      </c>
      <c r="C902" s="344" t="s">
        <v>0</v>
      </c>
      <c r="D902" s="344" t="s">
        <v>2</v>
      </c>
      <c r="E902" s="344" t="s">
        <v>49</v>
      </c>
      <c r="F902" s="346" t="s">
        <v>83</v>
      </c>
      <c r="G902" s="346" t="s">
        <v>84</v>
      </c>
      <c r="H902" s="346" t="s">
        <v>85</v>
      </c>
      <c r="I902" s="346" t="s">
        <v>86</v>
      </c>
      <c r="J902" s="344" t="s">
        <v>87</v>
      </c>
      <c r="K902" s="346" t="s">
        <v>88</v>
      </c>
      <c r="L902" s="344" t="s">
        <v>89</v>
      </c>
      <c r="M902" s="344" t="s">
        <v>90</v>
      </c>
      <c r="N902" s="344" t="s">
        <v>6</v>
      </c>
      <c r="O902" s="346" t="s">
        <v>91</v>
      </c>
    </row>
    <row r="903" spans="2:15" ht="16" customHeight="1" x14ac:dyDescent="0.2">
      <c r="B903" s="345"/>
      <c r="C903" s="345"/>
      <c r="D903" s="345"/>
      <c r="E903" s="345"/>
      <c r="F903" s="347"/>
      <c r="G903" s="347"/>
      <c r="H903" s="347"/>
      <c r="I903" s="347"/>
      <c r="J903" s="345"/>
      <c r="K903" s="347"/>
      <c r="L903" s="345"/>
      <c r="M903" s="345"/>
      <c r="N903" s="345"/>
      <c r="O903" s="347"/>
    </row>
    <row r="904" spans="2:15" x14ac:dyDescent="0.2">
      <c r="B904" s="310" t="s">
        <v>54</v>
      </c>
      <c r="C904" s="310" t="s">
        <v>48</v>
      </c>
      <c r="D904" s="311">
        <v>0</v>
      </c>
      <c r="E904" s="270" t="str">
        <f>_xlfn.CONCAT(B904,C904,D904)</f>
        <v>RNFemale0</v>
      </c>
      <c r="F904" s="271">
        <v>1.09E-2</v>
      </c>
      <c r="G904" s="271">
        <v>1.0789999999999999E-2</v>
      </c>
      <c r="H904" s="272">
        <v>1079</v>
      </c>
      <c r="I904" s="271">
        <v>0.98921000000000003</v>
      </c>
      <c r="J904" s="272">
        <v>100000</v>
      </c>
      <c r="K904" s="272">
        <v>99010</v>
      </c>
      <c r="L904" s="272">
        <v>8055977</v>
      </c>
      <c r="M904" s="273">
        <v>80.56</v>
      </c>
      <c r="N904" s="272">
        <v>1</v>
      </c>
      <c r="O904" s="274">
        <v>0.08</v>
      </c>
    </row>
    <row r="905" spans="2:15" x14ac:dyDescent="0.2">
      <c r="B905" s="310" t="s">
        <v>54</v>
      </c>
      <c r="C905" s="310" t="s">
        <v>48</v>
      </c>
      <c r="D905" s="312" t="s">
        <v>18</v>
      </c>
      <c r="E905" s="270" t="str">
        <f t="shared" ref="E905:E923" si="39">_xlfn.CONCAT(B905,C905,D905)</f>
        <v>RNFemale1-4</v>
      </c>
      <c r="F905" s="271">
        <v>2.3000000000000001E-4</v>
      </c>
      <c r="G905" s="271">
        <v>9.2000000000000003E-4</v>
      </c>
      <c r="H905" s="272">
        <v>91</v>
      </c>
      <c r="I905" s="271">
        <v>0.99907999999999997</v>
      </c>
      <c r="J905" s="272">
        <v>98921</v>
      </c>
      <c r="K905" s="272">
        <v>395458</v>
      </c>
      <c r="L905" s="272">
        <v>7956967</v>
      </c>
      <c r="M905" s="273">
        <v>80.44</v>
      </c>
      <c r="N905" s="272">
        <v>4</v>
      </c>
      <c r="O905" s="274">
        <v>1.51</v>
      </c>
    </row>
    <row r="906" spans="2:15" x14ac:dyDescent="0.2">
      <c r="B906" s="310" t="s">
        <v>54</v>
      </c>
      <c r="C906" s="310" t="s">
        <v>48</v>
      </c>
      <c r="D906" s="312" t="s">
        <v>70</v>
      </c>
      <c r="E906" s="270" t="str">
        <f t="shared" si="39"/>
        <v>RNFemale5-9</v>
      </c>
      <c r="F906" s="271">
        <v>2.5999999999999998E-4</v>
      </c>
      <c r="G906" s="271">
        <v>1.2899999999999999E-3</v>
      </c>
      <c r="H906" s="272">
        <v>128</v>
      </c>
      <c r="I906" s="271">
        <v>0.99870999999999999</v>
      </c>
      <c r="J906" s="272">
        <v>98830</v>
      </c>
      <c r="K906" s="272">
        <v>493832</v>
      </c>
      <c r="L906" s="272">
        <v>7561509</v>
      </c>
      <c r="M906" s="273">
        <v>76.510000000000005</v>
      </c>
      <c r="N906" s="272">
        <v>5</v>
      </c>
      <c r="O906" s="274">
        <v>2.5</v>
      </c>
    </row>
    <row r="907" spans="2:15" x14ac:dyDescent="0.2">
      <c r="B907" s="310" t="s">
        <v>54</v>
      </c>
      <c r="C907" s="310" t="s">
        <v>48</v>
      </c>
      <c r="D907" s="312" t="s">
        <v>71</v>
      </c>
      <c r="E907" s="270" t="str">
        <f t="shared" si="39"/>
        <v>RNFemale10-14</v>
      </c>
      <c r="F907" s="271">
        <v>1.9000000000000001E-4</v>
      </c>
      <c r="G907" s="271">
        <v>9.5E-4</v>
      </c>
      <c r="H907" s="272">
        <v>93</v>
      </c>
      <c r="I907" s="271">
        <v>0.99904999999999999</v>
      </c>
      <c r="J907" s="272">
        <v>98702</v>
      </c>
      <c r="K907" s="272">
        <v>493279</v>
      </c>
      <c r="L907" s="272">
        <v>7067677</v>
      </c>
      <c r="M907" s="273">
        <v>71.61</v>
      </c>
      <c r="N907" s="272">
        <v>5</v>
      </c>
      <c r="O907" s="274">
        <v>2.5</v>
      </c>
    </row>
    <row r="908" spans="2:15" x14ac:dyDescent="0.2">
      <c r="B908" s="310" t="s">
        <v>54</v>
      </c>
      <c r="C908" s="310" t="s">
        <v>48</v>
      </c>
      <c r="D908" s="311" t="s">
        <v>72</v>
      </c>
      <c r="E908" s="270" t="str">
        <f t="shared" si="39"/>
        <v>RNFemale15-19</v>
      </c>
      <c r="F908" s="271">
        <v>3.2000000000000003E-4</v>
      </c>
      <c r="G908" s="271">
        <v>1.6000000000000001E-3</v>
      </c>
      <c r="H908" s="272">
        <v>158</v>
      </c>
      <c r="I908" s="271">
        <v>0.99839999999999995</v>
      </c>
      <c r="J908" s="272">
        <v>98609</v>
      </c>
      <c r="K908" s="272">
        <v>492650</v>
      </c>
      <c r="L908" s="272">
        <v>6574399</v>
      </c>
      <c r="M908" s="273">
        <v>66.67</v>
      </c>
      <c r="N908" s="272">
        <v>5</v>
      </c>
      <c r="O908" s="274">
        <v>2.5</v>
      </c>
    </row>
    <row r="909" spans="2:15" x14ac:dyDescent="0.2">
      <c r="B909" s="310" t="s">
        <v>54</v>
      </c>
      <c r="C909" s="310" t="s">
        <v>48</v>
      </c>
      <c r="D909" s="311" t="s">
        <v>73</v>
      </c>
      <c r="E909" s="270" t="str">
        <f t="shared" si="39"/>
        <v>RNFemale20-24</v>
      </c>
      <c r="F909" s="271">
        <v>4.2999999999999999E-4</v>
      </c>
      <c r="G909" s="271">
        <v>2.1700000000000001E-3</v>
      </c>
      <c r="H909" s="272">
        <v>213</v>
      </c>
      <c r="I909" s="271">
        <v>0.99782999999999999</v>
      </c>
      <c r="J909" s="272">
        <v>98451</v>
      </c>
      <c r="K909" s="272">
        <v>491721</v>
      </c>
      <c r="L909" s="272">
        <v>6081749</v>
      </c>
      <c r="M909" s="273">
        <v>61.77</v>
      </c>
      <c r="N909" s="272">
        <v>5</v>
      </c>
      <c r="O909" s="274">
        <v>2.5</v>
      </c>
    </row>
    <row r="910" spans="2:15" x14ac:dyDescent="0.2">
      <c r="B910" s="310" t="s">
        <v>54</v>
      </c>
      <c r="C910" s="310" t="s">
        <v>48</v>
      </c>
      <c r="D910" s="311" t="s">
        <v>74</v>
      </c>
      <c r="E910" s="270" t="str">
        <f t="shared" si="39"/>
        <v>RNFemale25-29</v>
      </c>
      <c r="F910" s="271">
        <v>6.3000000000000003E-4</v>
      </c>
      <c r="G910" s="271">
        <v>3.1700000000000001E-3</v>
      </c>
      <c r="H910" s="272">
        <v>311</v>
      </c>
      <c r="I910" s="271">
        <v>0.99682999999999999</v>
      </c>
      <c r="J910" s="272">
        <v>98237</v>
      </c>
      <c r="K910" s="272">
        <v>490409</v>
      </c>
      <c r="L910" s="272">
        <v>5590028</v>
      </c>
      <c r="M910" s="273">
        <v>56.9</v>
      </c>
      <c r="N910" s="272">
        <v>5</v>
      </c>
      <c r="O910" s="274">
        <v>2.5</v>
      </c>
    </row>
    <row r="911" spans="2:15" x14ac:dyDescent="0.2">
      <c r="B911" s="310" t="s">
        <v>54</v>
      </c>
      <c r="C911" s="310" t="s">
        <v>48</v>
      </c>
      <c r="D911" s="311" t="s">
        <v>75</v>
      </c>
      <c r="E911" s="270" t="str">
        <f t="shared" si="39"/>
        <v>RNFemale30-34</v>
      </c>
      <c r="F911" s="271">
        <v>7.1000000000000002E-4</v>
      </c>
      <c r="G911" s="271">
        <v>3.5200000000000001E-3</v>
      </c>
      <c r="H911" s="272">
        <v>345</v>
      </c>
      <c r="I911" s="271">
        <v>0.99648000000000003</v>
      </c>
      <c r="J911" s="272">
        <v>97926</v>
      </c>
      <c r="K911" s="272">
        <v>488769</v>
      </c>
      <c r="L911" s="272">
        <v>5099619</v>
      </c>
      <c r="M911" s="273">
        <v>52.08</v>
      </c>
      <c r="N911" s="272">
        <v>5</v>
      </c>
      <c r="O911" s="274">
        <v>2.5</v>
      </c>
    </row>
    <row r="912" spans="2:15" x14ac:dyDescent="0.2">
      <c r="B912" s="310" t="s">
        <v>54</v>
      </c>
      <c r="C912" s="310" t="s">
        <v>48</v>
      </c>
      <c r="D912" s="311" t="s">
        <v>76</v>
      </c>
      <c r="E912" s="270" t="str">
        <f t="shared" si="39"/>
        <v>RNFemale35-39</v>
      </c>
      <c r="F912" s="271">
        <v>1.09E-3</v>
      </c>
      <c r="G912" s="271">
        <v>5.4299999999999999E-3</v>
      </c>
      <c r="H912" s="272">
        <v>530</v>
      </c>
      <c r="I912" s="271">
        <v>0.99456999999999995</v>
      </c>
      <c r="J912" s="272">
        <v>97582</v>
      </c>
      <c r="K912" s="272">
        <v>486583</v>
      </c>
      <c r="L912" s="272">
        <v>4610849</v>
      </c>
      <c r="M912" s="273">
        <v>47.25</v>
      </c>
      <c r="N912" s="272">
        <v>5</v>
      </c>
      <c r="O912" s="274">
        <v>2.5</v>
      </c>
    </row>
    <row r="913" spans="2:15" x14ac:dyDescent="0.2">
      <c r="B913" s="310" t="s">
        <v>54</v>
      </c>
      <c r="C913" s="310" t="s">
        <v>48</v>
      </c>
      <c r="D913" s="311" t="s">
        <v>77</v>
      </c>
      <c r="E913" s="270" t="str">
        <f t="shared" si="39"/>
        <v>RNFemale40-44</v>
      </c>
      <c r="F913" s="271">
        <v>1.5499999999999999E-3</v>
      </c>
      <c r="G913" s="271">
        <v>7.7099999999999998E-3</v>
      </c>
      <c r="H913" s="272">
        <v>748</v>
      </c>
      <c r="I913" s="271">
        <v>0.99229000000000001</v>
      </c>
      <c r="J913" s="272">
        <v>97052</v>
      </c>
      <c r="K913" s="272">
        <v>483387</v>
      </c>
      <c r="L913" s="272">
        <v>4124267</v>
      </c>
      <c r="M913" s="273">
        <v>42.5</v>
      </c>
      <c r="N913" s="272">
        <v>5</v>
      </c>
      <c r="O913" s="274">
        <v>2.5</v>
      </c>
    </row>
    <row r="914" spans="2:15" x14ac:dyDescent="0.2">
      <c r="B914" s="310" t="s">
        <v>54</v>
      </c>
      <c r="C914" s="310" t="s">
        <v>48</v>
      </c>
      <c r="D914" s="311" t="s">
        <v>78</v>
      </c>
      <c r="E914" s="270" t="str">
        <f t="shared" si="39"/>
        <v>RNFemale45-49</v>
      </c>
      <c r="F914" s="271">
        <v>2.5699999999999998E-3</v>
      </c>
      <c r="G914" s="271">
        <v>1.277E-2</v>
      </c>
      <c r="H914" s="272">
        <v>1230</v>
      </c>
      <c r="I914" s="271">
        <v>0.98723000000000005</v>
      </c>
      <c r="J914" s="272">
        <v>96303</v>
      </c>
      <c r="K914" s="272">
        <v>478440</v>
      </c>
      <c r="L914" s="272">
        <v>3640879</v>
      </c>
      <c r="M914" s="273">
        <v>37.81</v>
      </c>
      <c r="N914" s="272">
        <v>5</v>
      </c>
      <c r="O914" s="274">
        <v>2.5</v>
      </c>
    </row>
    <row r="915" spans="2:15" x14ac:dyDescent="0.2">
      <c r="B915" s="310" t="s">
        <v>54</v>
      </c>
      <c r="C915" s="310" t="s">
        <v>48</v>
      </c>
      <c r="D915" s="311" t="s">
        <v>79</v>
      </c>
      <c r="E915" s="270" t="str">
        <f t="shared" si="39"/>
        <v>RNFemale50-54</v>
      </c>
      <c r="F915" s="271">
        <v>4.0099999999999997E-3</v>
      </c>
      <c r="G915" s="271">
        <v>1.984E-2</v>
      </c>
      <c r="H915" s="272">
        <v>1886</v>
      </c>
      <c r="I915" s="271">
        <v>0.98016000000000003</v>
      </c>
      <c r="J915" s="272">
        <v>95073</v>
      </c>
      <c r="K915" s="272">
        <v>470649</v>
      </c>
      <c r="L915" s="272">
        <v>3162439</v>
      </c>
      <c r="M915" s="273">
        <v>33.26</v>
      </c>
      <c r="N915" s="272">
        <v>5</v>
      </c>
      <c r="O915" s="274">
        <v>2.5</v>
      </c>
    </row>
    <row r="916" spans="2:15" x14ac:dyDescent="0.2">
      <c r="B916" s="310" t="s">
        <v>54</v>
      </c>
      <c r="C916" s="310" t="s">
        <v>48</v>
      </c>
      <c r="D916" s="311" t="s">
        <v>80</v>
      </c>
      <c r="E916" s="270" t="str">
        <f t="shared" si="39"/>
        <v>RNFemale55-59</v>
      </c>
      <c r="F916" s="271">
        <v>5.7600000000000004E-3</v>
      </c>
      <c r="G916" s="271">
        <v>2.8410000000000001E-2</v>
      </c>
      <c r="H916" s="272">
        <v>2647</v>
      </c>
      <c r="I916" s="271">
        <v>0.97158999999999995</v>
      </c>
      <c r="J916" s="272">
        <v>93187</v>
      </c>
      <c r="K916" s="272">
        <v>459316</v>
      </c>
      <c r="L916" s="272">
        <v>2691790</v>
      </c>
      <c r="M916" s="273">
        <v>28.89</v>
      </c>
      <c r="N916" s="272">
        <v>5</v>
      </c>
      <c r="O916" s="274">
        <v>2.5</v>
      </c>
    </row>
    <row r="917" spans="2:15" x14ac:dyDescent="0.2">
      <c r="B917" s="310" t="s">
        <v>54</v>
      </c>
      <c r="C917" s="310" t="s">
        <v>48</v>
      </c>
      <c r="D917" s="311" t="s">
        <v>81</v>
      </c>
      <c r="E917" s="270" t="str">
        <f t="shared" si="39"/>
        <v>RNFemale60-64</v>
      </c>
      <c r="F917" s="271">
        <v>8.0400000000000003E-3</v>
      </c>
      <c r="G917" s="271">
        <v>3.9410000000000001E-2</v>
      </c>
      <c r="H917" s="272">
        <v>3568</v>
      </c>
      <c r="I917" s="271">
        <v>0.96059000000000005</v>
      </c>
      <c r="J917" s="272">
        <v>90540</v>
      </c>
      <c r="K917" s="272">
        <v>443778</v>
      </c>
      <c r="L917" s="272">
        <v>2232474</v>
      </c>
      <c r="M917" s="273">
        <v>24.66</v>
      </c>
      <c r="N917" s="272">
        <v>5</v>
      </c>
      <c r="O917" s="274">
        <v>2.5</v>
      </c>
    </row>
    <row r="918" spans="2:15" x14ac:dyDescent="0.2">
      <c r="B918" s="310" t="s">
        <v>54</v>
      </c>
      <c r="C918" s="310" t="s">
        <v>48</v>
      </c>
      <c r="D918" s="311" t="s">
        <v>82</v>
      </c>
      <c r="E918" s="270" t="str">
        <f t="shared" si="39"/>
        <v>RNFemale65-69</v>
      </c>
      <c r="F918" s="271">
        <v>1.2460000000000001E-2</v>
      </c>
      <c r="G918" s="271">
        <v>6.0400000000000002E-2</v>
      </c>
      <c r="H918" s="272">
        <v>5253</v>
      </c>
      <c r="I918" s="271">
        <v>0.93959999999999999</v>
      </c>
      <c r="J918" s="272">
        <v>86972</v>
      </c>
      <c r="K918" s="272">
        <v>421725</v>
      </c>
      <c r="L918" s="272">
        <v>1788696</v>
      </c>
      <c r="M918" s="273">
        <v>20.57</v>
      </c>
      <c r="N918" s="272">
        <v>5</v>
      </c>
      <c r="O918" s="274">
        <v>2.5</v>
      </c>
    </row>
    <row r="919" spans="2:15" x14ac:dyDescent="0.2">
      <c r="B919" s="310" t="s">
        <v>54</v>
      </c>
      <c r="C919" s="310" t="s">
        <v>48</v>
      </c>
      <c r="D919" s="311" t="s">
        <v>19</v>
      </c>
      <c r="E919" s="270" t="str">
        <f t="shared" si="39"/>
        <v>RNFemale70-74</v>
      </c>
      <c r="F919" s="271">
        <v>1.9290000000000002E-2</v>
      </c>
      <c r="G919" s="271">
        <v>9.2020000000000005E-2</v>
      </c>
      <c r="H919" s="272">
        <v>7520</v>
      </c>
      <c r="I919" s="271">
        <v>0.90798000000000001</v>
      </c>
      <c r="J919" s="272">
        <v>81718</v>
      </c>
      <c r="K919" s="272">
        <v>389792</v>
      </c>
      <c r="L919" s="272">
        <v>1366971</v>
      </c>
      <c r="M919" s="273">
        <v>16.73</v>
      </c>
      <c r="N919" s="272">
        <v>5</v>
      </c>
      <c r="O919" s="274">
        <v>2.5</v>
      </c>
    </row>
    <row r="920" spans="2:15" x14ac:dyDescent="0.2">
      <c r="B920" s="310" t="s">
        <v>54</v>
      </c>
      <c r="C920" s="310" t="s">
        <v>48</v>
      </c>
      <c r="D920" s="311" t="s">
        <v>20</v>
      </c>
      <c r="E920" s="270" t="str">
        <f t="shared" si="39"/>
        <v>RNFemale75-79</v>
      </c>
      <c r="F920" s="271">
        <v>3.3270000000000001E-2</v>
      </c>
      <c r="G920" s="271">
        <v>0.15357999999999999</v>
      </c>
      <c r="H920" s="272">
        <v>11395</v>
      </c>
      <c r="I920" s="271">
        <v>0.84641999999999995</v>
      </c>
      <c r="J920" s="272">
        <v>74199</v>
      </c>
      <c r="K920" s="272">
        <v>342504</v>
      </c>
      <c r="L920" s="272">
        <v>977179</v>
      </c>
      <c r="M920" s="273">
        <v>13.17</v>
      </c>
      <c r="N920" s="272">
        <v>5</v>
      </c>
      <c r="O920" s="274">
        <v>2.5</v>
      </c>
    </row>
    <row r="921" spans="2:15" x14ac:dyDescent="0.2">
      <c r="B921" s="310" t="s">
        <v>54</v>
      </c>
      <c r="C921" s="310" t="s">
        <v>48</v>
      </c>
      <c r="D921" s="311" t="s">
        <v>21</v>
      </c>
      <c r="E921" s="270" t="str">
        <f t="shared" si="39"/>
        <v>RNFemale80-84</v>
      </c>
      <c r="F921" s="271">
        <v>5.713E-2</v>
      </c>
      <c r="G921" s="271">
        <v>0.24995000000000001</v>
      </c>
      <c r="H921" s="272">
        <v>15698</v>
      </c>
      <c r="I921" s="271">
        <v>0.75004999999999999</v>
      </c>
      <c r="J921" s="272">
        <v>62803</v>
      </c>
      <c r="K921" s="272">
        <v>274771</v>
      </c>
      <c r="L921" s="272">
        <v>634675</v>
      </c>
      <c r="M921" s="273">
        <v>10.11</v>
      </c>
      <c r="N921" s="272">
        <v>5</v>
      </c>
      <c r="O921" s="274">
        <v>2.5</v>
      </c>
    </row>
    <row r="922" spans="2:15" x14ac:dyDescent="0.2">
      <c r="B922" s="310" t="s">
        <v>54</v>
      </c>
      <c r="C922" s="310" t="s">
        <v>48</v>
      </c>
      <c r="D922" s="311" t="s">
        <v>22</v>
      </c>
      <c r="E922" s="270" t="str">
        <f t="shared" si="39"/>
        <v>RNFemale85-89</v>
      </c>
      <c r="F922" s="271">
        <v>9.2530000000000001E-2</v>
      </c>
      <c r="G922" s="271">
        <v>0.37573000000000001</v>
      </c>
      <c r="H922" s="272">
        <v>17699</v>
      </c>
      <c r="I922" s="271">
        <v>0.62426999999999999</v>
      </c>
      <c r="J922" s="272">
        <v>47105</v>
      </c>
      <c r="K922" s="272">
        <v>191279</v>
      </c>
      <c r="L922" s="272">
        <v>359904</v>
      </c>
      <c r="M922" s="273">
        <v>7.64</v>
      </c>
      <c r="N922" s="272">
        <v>5</v>
      </c>
      <c r="O922" s="274">
        <v>2.5</v>
      </c>
    </row>
    <row r="923" spans="2:15" x14ac:dyDescent="0.2">
      <c r="B923" s="310" t="s">
        <v>54</v>
      </c>
      <c r="C923" s="310" t="s">
        <v>48</v>
      </c>
      <c r="D923" s="311" t="s">
        <v>5</v>
      </c>
      <c r="E923" s="270" t="str">
        <f t="shared" si="39"/>
        <v>RNFemale90+</v>
      </c>
      <c r="F923" s="271">
        <v>0.17438999999999999</v>
      </c>
      <c r="G923" s="271">
        <v>1</v>
      </c>
      <c r="H923" s="272">
        <v>29406</v>
      </c>
      <c r="I923" s="271">
        <v>0</v>
      </c>
      <c r="J923" s="272">
        <v>29406</v>
      </c>
      <c r="K923" s="272">
        <v>168625</v>
      </c>
      <c r="L923" s="272">
        <v>168625</v>
      </c>
      <c r="M923" s="273">
        <v>5.73</v>
      </c>
      <c r="N923" s="273" t="s">
        <v>92</v>
      </c>
      <c r="O923" s="274">
        <v>5.73</v>
      </c>
    </row>
    <row r="924" spans="2:15" x14ac:dyDescent="0.2"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</row>
    <row r="925" spans="2:15" ht="16" customHeight="1" x14ac:dyDescent="0.2">
      <c r="B925" s="344" t="s">
        <v>1</v>
      </c>
      <c r="C925" s="344" t="s">
        <v>0</v>
      </c>
      <c r="D925" s="344" t="s">
        <v>2</v>
      </c>
      <c r="E925" s="344" t="s">
        <v>49</v>
      </c>
      <c r="F925" s="346" t="s">
        <v>83</v>
      </c>
      <c r="G925" s="346" t="s">
        <v>84</v>
      </c>
      <c r="H925" s="346" t="s">
        <v>85</v>
      </c>
      <c r="I925" s="346" t="s">
        <v>86</v>
      </c>
      <c r="J925" s="344" t="s">
        <v>87</v>
      </c>
      <c r="K925" s="346" t="s">
        <v>88</v>
      </c>
      <c r="L925" s="344" t="s">
        <v>89</v>
      </c>
      <c r="M925" s="344" t="s">
        <v>90</v>
      </c>
      <c r="N925" s="344" t="s">
        <v>6</v>
      </c>
      <c r="O925" s="346" t="s">
        <v>91</v>
      </c>
    </row>
    <row r="926" spans="2:15" ht="16" customHeight="1" x14ac:dyDescent="0.2">
      <c r="B926" s="345"/>
      <c r="C926" s="345"/>
      <c r="D926" s="345"/>
      <c r="E926" s="345"/>
      <c r="F926" s="347"/>
      <c r="G926" s="347"/>
      <c r="H926" s="347"/>
      <c r="I926" s="347"/>
      <c r="J926" s="345"/>
      <c r="K926" s="347"/>
      <c r="L926" s="345"/>
      <c r="M926" s="345"/>
      <c r="N926" s="345"/>
      <c r="O926" s="347"/>
    </row>
    <row r="927" spans="2:15" x14ac:dyDescent="0.2">
      <c r="B927" s="310" t="s">
        <v>55</v>
      </c>
      <c r="C927" s="310" t="s">
        <v>48</v>
      </c>
      <c r="D927" s="311">
        <v>0</v>
      </c>
      <c r="E927" s="270" t="str">
        <f>_xlfn.CONCAT(B927,C927,D927)</f>
        <v>PBFemale0</v>
      </c>
      <c r="F927" s="271">
        <v>1.3440000000000001E-2</v>
      </c>
      <c r="G927" s="271">
        <v>1.328E-2</v>
      </c>
      <c r="H927" s="272">
        <v>1328</v>
      </c>
      <c r="I927" s="271">
        <v>0.98672000000000004</v>
      </c>
      <c r="J927" s="272">
        <v>100000</v>
      </c>
      <c r="K927" s="272">
        <v>98791</v>
      </c>
      <c r="L927" s="272">
        <v>7819389</v>
      </c>
      <c r="M927" s="273">
        <v>78.19</v>
      </c>
      <c r="N927" s="272">
        <v>1</v>
      </c>
      <c r="O927" s="274">
        <v>0.09</v>
      </c>
    </row>
    <row r="928" spans="2:15" x14ac:dyDescent="0.2">
      <c r="B928" s="310" t="s">
        <v>55</v>
      </c>
      <c r="C928" s="310" t="s">
        <v>48</v>
      </c>
      <c r="D928" s="312" t="s">
        <v>18</v>
      </c>
      <c r="E928" s="270" t="str">
        <f t="shared" ref="E928:E946" si="40">_xlfn.CONCAT(B928,C928,D928)</f>
        <v>PBFemale1-4</v>
      </c>
      <c r="F928" s="271">
        <v>3.3E-4</v>
      </c>
      <c r="G928" s="271">
        <v>1.31E-3</v>
      </c>
      <c r="H928" s="272">
        <v>129</v>
      </c>
      <c r="I928" s="271">
        <v>0.99868999999999997</v>
      </c>
      <c r="J928" s="272">
        <v>98672</v>
      </c>
      <c r="K928" s="272">
        <v>394364</v>
      </c>
      <c r="L928" s="272">
        <v>7720598</v>
      </c>
      <c r="M928" s="273">
        <v>78.25</v>
      </c>
      <c r="N928" s="272">
        <v>4</v>
      </c>
      <c r="O928" s="274">
        <v>1.5</v>
      </c>
    </row>
    <row r="929" spans="2:15" x14ac:dyDescent="0.2">
      <c r="B929" s="310" t="s">
        <v>55</v>
      </c>
      <c r="C929" s="310" t="s">
        <v>48</v>
      </c>
      <c r="D929" s="312" t="s">
        <v>70</v>
      </c>
      <c r="E929" s="270" t="str">
        <f t="shared" si="40"/>
        <v>PBFemale5-9</v>
      </c>
      <c r="F929" s="271">
        <v>3.1E-4</v>
      </c>
      <c r="G929" s="271">
        <v>1.5499999999999999E-3</v>
      </c>
      <c r="H929" s="272">
        <v>153</v>
      </c>
      <c r="I929" s="271">
        <v>0.99844999999999995</v>
      </c>
      <c r="J929" s="272">
        <v>98543</v>
      </c>
      <c r="K929" s="272">
        <v>492331</v>
      </c>
      <c r="L929" s="272">
        <v>7326234</v>
      </c>
      <c r="M929" s="273">
        <v>74.349999999999994</v>
      </c>
      <c r="N929" s="272">
        <v>5</v>
      </c>
      <c r="O929" s="274">
        <v>2.5</v>
      </c>
    </row>
    <row r="930" spans="2:15" x14ac:dyDescent="0.2">
      <c r="B930" s="310" t="s">
        <v>55</v>
      </c>
      <c r="C930" s="310" t="s">
        <v>48</v>
      </c>
      <c r="D930" s="312" t="s">
        <v>71</v>
      </c>
      <c r="E930" s="270" t="str">
        <f t="shared" si="40"/>
        <v>PBFemale10-14</v>
      </c>
      <c r="F930" s="271">
        <v>2.1000000000000001E-4</v>
      </c>
      <c r="G930" s="271">
        <v>1.06E-3</v>
      </c>
      <c r="H930" s="272">
        <v>104</v>
      </c>
      <c r="I930" s="271">
        <v>0.99894000000000005</v>
      </c>
      <c r="J930" s="272">
        <v>98390</v>
      </c>
      <c r="K930" s="272">
        <v>491690</v>
      </c>
      <c r="L930" s="272">
        <v>6833903</v>
      </c>
      <c r="M930" s="273">
        <v>69.459999999999994</v>
      </c>
      <c r="N930" s="272">
        <v>5</v>
      </c>
      <c r="O930" s="274">
        <v>2.5</v>
      </c>
    </row>
    <row r="931" spans="2:15" x14ac:dyDescent="0.2">
      <c r="B931" s="310" t="s">
        <v>55</v>
      </c>
      <c r="C931" s="310" t="s">
        <v>48</v>
      </c>
      <c r="D931" s="311" t="s">
        <v>72</v>
      </c>
      <c r="E931" s="270" t="str">
        <f t="shared" si="40"/>
        <v>PBFemale15-19</v>
      </c>
      <c r="F931" s="271">
        <v>5.2999999999999998E-4</v>
      </c>
      <c r="G931" s="271">
        <v>2.63E-3</v>
      </c>
      <c r="H931" s="272">
        <v>259</v>
      </c>
      <c r="I931" s="271">
        <v>0.99736999999999998</v>
      </c>
      <c r="J931" s="272">
        <v>98286</v>
      </c>
      <c r="K931" s="272">
        <v>490783</v>
      </c>
      <c r="L931" s="272">
        <v>6342213</v>
      </c>
      <c r="M931" s="273">
        <v>64.53</v>
      </c>
      <c r="N931" s="272">
        <v>5</v>
      </c>
      <c r="O931" s="274">
        <v>2.5</v>
      </c>
    </row>
    <row r="932" spans="2:15" x14ac:dyDescent="0.2">
      <c r="B932" s="310" t="s">
        <v>55</v>
      </c>
      <c r="C932" s="310" t="s">
        <v>48</v>
      </c>
      <c r="D932" s="311" t="s">
        <v>73</v>
      </c>
      <c r="E932" s="270" t="str">
        <f t="shared" si="40"/>
        <v>PBFemale20-24</v>
      </c>
      <c r="F932" s="271">
        <v>5.5000000000000003E-4</v>
      </c>
      <c r="G932" s="271">
        <v>2.7699999999999999E-3</v>
      </c>
      <c r="H932" s="272">
        <v>271</v>
      </c>
      <c r="I932" s="271">
        <v>0.99722999999999995</v>
      </c>
      <c r="J932" s="272">
        <v>98027</v>
      </c>
      <c r="K932" s="272">
        <v>489458</v>
      </c>
      <c r="L932" s="272">
        <v>5851430</v>
      </c>
      <c r="M932" s="273">
        <v>59.69</v>
      </c>
      <c r="N932" s="272">
        <v>5</v>
      </c>
      <c r="O932" s="274">
        <v>2.5</v>
      </c>
    </row>
    <row r="933" spans="2:15" x14ac:dyDescent="0.2">
      <c r="B933" s="310" t="s">
        <v>55</v>
      </c>
      <c r="C933" s="310" t="s">
        <v>48</v>
      </c>
      <c r="D933" s="311" t="s">
        <v>74</v>
      </c>
      <c r="E933" s="270" t="str">
        <f t="shared" si="40"/>
        <v>PBFemale25-29</v>
      </c>
      <c r="F933" s="271">
        <v>7.6000000000000004E-4</v>
      </c>
      <c r="G933" s="271">
        <v>3.79E-3</v>
      </c>
      <c r="H933" s="272">
        <v>370</v>
      </c>
      <c r="I933" s="271">
        <v>0.99621000000000004</v>
      </c>
      <c r="J933" s="272">
        <v>97756</v>
      </c>
      <c r="K933" s="272">
        <v>487854</v>
      </c>
      <c r="L933" s="272">
        <v>5361972</v>
      </c>
      <c r="M933" s="273">
        <v>54.85</v>
      </c>
      <c r="N933" s="272">
        <v>5</v>
      </c>
      <c r="O933" s="274">
        <v>2.5</v>
      </c>
    </row>
    <row r="934" spans="2:15" x14ac:dyDescent="0.2">
      <c r="B934" s="310" t="s">
        <v>55</v>
      </c>
      <c r="C934" s="310" t="s">
        <v>48</v>
      </c>
      <c r="D934" s="311" t="s">
        <v>75</v>
      </c>
      <c r="E934" s="270" t="str">
        <f t="shared" si="40"/>
        <v>PBFemale30-34</v>
      </c>
      <c r="F934" s="271">
        <v>9.7999999999999997E-4</v>
      </c>
      <c r="G934" s="271">
        <v>4.8799999999999998E-3</v>
      </c>
      <c r="H934" s="272">
        <v>475</v>
      </c>
      <c r="I934" s="271">
        <v>0.99512</v>
      </c>
      <c r="J934" s="272">
        <v>97385</v>
      </c>
      <c r="K934" s="272">
        <v>485740</v>
      </c>
      <c r="L934" s="272">
        <v>4874119</v>
      </c>
      <c r="M934" s="273">
        <v>50.05</v>
      </c>
      <c r="N934" s="272">
        <v>5</v>
      </c>
      <c r="O934" s="274">
        <v>2.5</v>
      </c>
    </row>
    <row r="935" spans="2:15" x14ac:dyDescent="0.2">
      <c r="B935" s="310" t="s">
        <v>55</v>
      </c>
      <c r="C935" s="310" t="s">
        <v>48</v>
      </c>
      <c r="D935" s="311" t="s">
        <v>76</v>
      </c>
      <c r="E935" s="270" t="str">
        <f t="shared" si="40"/>
        <v>PBFemale35-39</v>
      </c>
      <c r="F935" s="271">
        <v>1.25E-3</v>
      </c>
      <c r="G935" s="271">
        <v>6.2100000000000002E-3</v>
      </c>
      <c r="H935" s="272">
        <v>602</v>
      </c>
      <c r="I935" s="271">
        <v>0.99378999999999995</v>
      </c>
      <c r="J935" s="272">
        <v>96910</v>
      </c>
      <c r="K935" s="272">
        <v>483046</v>
      </c>
      <c r="L935" s="272">
        <v>4388379</v>
      </c>
      <c r="M935" s="273">
        <v>45.28</v>
      </c>
      <c r="N935" s="272">
        <v>5</v>
      </c>
      <c r="O935" s="274">
        <v>2.5</v>
      </c>
    </row>
    <row r="936" spans="2:15" x14ac:dyDescent="0.2">
      <c r="B936" s="310" t="s">
        <v>55</v>
      </c>
      <c r="C936" s="310" t="s">
        <v>48</v>
      </c>
      <c r="D936" s="311" t="s">
        <v>77</v>
      </c>
      <c r="E936" s="270" t="str">
        <f t="shared" si="40"/>
        <v>PBFemale40-44</v>
      </c>
      <c r="F936" s="271">
        <v>2.15E-3</v>
      </c>
      <c r="G936" s="271">
        <v>1.0699999999999999E-2</v>
      </c>
      <c r="H936" s="272">
        <v>1030</v>
      </c>
      <c r="I936" s="271">
        <v>0.98929999999999996</v>
      </c>
      <c r="J936" s="272">
        <v>96308</v>
      </c>
      <c r="K936" s="272">
        <v>478965</v>
      </c>
      <c r="L936" s="272">
        <v>3905333</v>
      </c>
      <c r="M936" s="273">
        <v>40.549999999999997</v>
      </c>
      <c r="N936" s="272">
        <v>5</v>
      </c>
      <c r="O936" s="274">
        <v>2.5</v>
      </c>
    </row>
    <row r="937" spans="2:15" x14ac:dyDescent="0.2">
      <c r="B937" s="310" t="s">
        <v>55</v>
      </c>
      <c r="C937" s="310" t="s">
        <v>48</v>
      </c>
      <c r="D937" s="311" t="s">
        <v>78</v>
      </c>
      <c r="E937" s="270" t="str">
        <f t="shared" si="40"/>
        <v>PBFemale45-49</v>
      </c>
      <c r="F937" s="271">
        <v>3.3E-3</v>
      </c>
      <c r="G937" s="271">
        <v>1.636E-2</v>
      </c>
      <c r="H937" s="272">
        <v>1559</v>
      </c>
      <c r="I937" s="271">
        <v>0.98363999999999996</v>
      </c>
      <c r="J937" s="272">
        <v>95278</v>
      </c>
      <c r="K937" s="272">
        <v>472492</v>
      </c>
      <c r="L937" s="272">
        <v>3426368</v>
      </c>
      <c r="M937" s="273">
        <v>35.96</v>
      </c>
      <c r="N937" s="272">
        <v>5</v>
      </c>
      <c r="O937" s="274">
        <v>2.5</v>
      </c>
    </row>
    <row r="938" spans="2:15" x14ac:dyDescent="0.2">
      <c r="B938" s="310" t="s">
        <v>55</v>
      </c>
      <c r="C938" s="310" t="s">
        <v>48</v>
      </c>
      <c r="D938" s="311" t="s">
        <v>79</v>
      </c>
      <c r="E938" s="270" t="str">
        <f t="shared" si="40"/>
        <v>PBFemale50-54</v>
      </c>
      <c r="F938" s="271">
        <v>4.4900000000000001E-3</v>
      </c>
      <c r="G938" s="271">
        <v>2.2210000000000001E-2</v>
      </c>
      <c r="H938" s="272">
        <v>2081</v>
      </c>
      <c r="I938" s="271">
        <v>0.97779000000000005</v>
      </c>
      <c r="J938" s="272">
        <v>93719</v>
      </c>
      <c r="K938" s="272">
        <v>463391</v>
      </c>
      <c r="L938" s="272">
        <v>2953875</v>
      </c>
      <c r="M938" s="273">
        <v>31.52</v>
      </c>
      <c r="N938" s="272">
        <v>5</v>
      </c>
      <c r="O938" s="274">
        <v>2.5</v>
      </c>
    </row>
    <row r="939" spans="2:15" x14ac:dyDescent="0.2">
      <c r="B939" s="310" t="s">
        <v>55</v>
      </c>
      <c r="C939" s="310" t="s">
        <v>48</v>
      </c>
      <c r="D939" s="311" t="s">
        <v>80</v>
      </c>
      <c r="E939" s="270" t="str">
        <f t="shared" si="40"/>
        <v>PBFemale55-59</v>
      </c>
      <c r="F939" s="271">
        <v>6.62E-3</v>
      </c>
      <c r="G939" s="271">
        <v>3.2559999999999999E-2</v>
      </c>
      <c r="H939" s="272">
        <v>2984</v>
      </c>
      <c r="I939" s="271">
        <v>0.96743999999999997</v>
      </c>
      <c r="J939" s="272">
        <v>91638</v>
      </c>
      <c r="K939" s="272">
        <v>450728</v>
      </c>
      <c r="L939" s="272">
        <v>2490484</v>
      </c>
      <c r="M939" s="273">
        <v>27.18</v>
      </c>
      <c r="N939" s="272">
        <v>5</v>
      </c>
      <c r="O939" s="274">
        <v>2.5</v>
      </c>
    </row>
    <row r="940" spans="2:15" x14ac:dyDescent="0.2">
      <c r="B940" s="310" t="s">
        <v>55</v>
      </c>
      <c r="C940" s="310" t="s">
        <v>48</v>
      </c>
      <c r="D940" s="311" t="s">
        <v>81</v>
      </c>
      <c r="E940" s="270" t="str">
        <f t="shared" si="40"/>
        <v>PBFemale60-64</v>
      </c>
      <c r="F940" s="271">
        <v>9.6500000000000006E-3</v>
      </c>
      <c r="G940" s="271">
        <v>4.7120000000000002E-2</v>
      </c>
      <c r="H940" s="272">
        <v>4177</v>
      </c>
      <c r="I940" s="271">
        <v>0.95287999999999995</v>
      </c>
      <c r="J940" s="272">
        <v>88654</v>
      </c>
      <c r="K940" s="272">
        <v>432825</v>
      </c>
      <c r="L940" s="272">
        <v>2039756</v>
      </c>
      <c r="M940" s="273">
        <v>23.01</v>
      </c>
      <c r="N940" s="272">
        <v>5</v>
      </c>
      <c r="O940" s="274">
        <v>2.5</v>
      </c>
    </row>
    <row r="941" spans="2:15" x14ac:dyDescent="0.2">
      <c r="B941" s="310" t="s">
        <v>55</v>
      </c>
      <c r="C941" s="310" t="s">
        <v>48</v>
      </c>
      <c r="D941" s="311" t="s">
        <v>82</v>
      </c>
      <c r="E941" s="270" t="str">
        <f t="shared" si="40"/>
        <v>PBFemale65-69</v>
      </c>
      <c r="F941" s="271">
        <v>1.5689999999999999E-2</v>
      </c>
      <c r="G941" s="271">
        <v>7.5499999999999998E-2</v>
      </c>
      <c r="H941" s="272">
        <v>6378</v>
      </c>
      <c r="I941" s="271">
        <v>0.92449999999999999</v>
      </c>
      <c r="J941" s="272">
        <v>84476</v>
      </c>
      <c r="K941" s="272">
        <v>406436</v>
      </c>
      <c r="L941" s="272">
        <v>1606931</v>
      </c>
      <c r="M941" s="273">
        <v>19.02</v>
      </c>
      <c r="N941" s="272">
        <v>5</v>
      </c>
      <c r="O941" s="274">
        <v>2.5</v>
      </c>
    </row>
    <row r="942" spans="2:15" x14ac:dyDescent="0.2">
      <c r="B942" s="310" t="s">
        <v>55</v>
      </c>
      <c r="C942" s="310" t="s">
        <v>48</v>
      </c>
      <c r="D942" s="311" t="s">
        <v>19</v>
      </c>
      <c r="E942" s="270" t="str">
        <f t="shared" si="40"/>
        <v>PBFemale70-74</v>
      </c>
      <c r="F942" s="271">
        <v>2.4209999999999999E-2</v>
      </c>
      <c r="G942" s="271">
        <v>0.11415</v>
      </c>
      <c r="H942" s="272">
        <v>8915</v>
      </c>
      <c r="I942" s="271">
        <v>0.88585000000000003</v>
      </c>
      <c r="J942" s="272">
        <v>78098</v>
      </c>
      <c r="K942" s="272">
        <v>368203</v>
      </c>
      <c r="L942" s="272">
        <v>1200495</v>
      </c>
      <c r="M942" s="273">
        <v>15.37</v>
      </c>
      <c r="N942" s="272">
        <v>5</v>
      </c>
      <c r="O942" s="274">
        <v>2.5</v>
      </c>
    </row>
    <row r="943" spans="2:15" x14ac:dyDescent="0.2">
      <c r="B943" s="310" t="s">
        <v>55</v>
      </c>
      <c r="C943" s="310" t="s">
        <v>48</v>
      </c>
      <c r="D943" s="311" t="s">
        <v>20</v>
      </c>
      <c r="E943" s="270" t="str">
        <f t="shared" si="40"/>
        <v>PBFemale75-79</v>
      </c>
      <c r="F943" s="271">
        <v>3.9789999999999999E-2</v>
      </c>
      <c r="G943" s="271">
        <v>0.18095</v>
      </c>
      <c r="H943" s="272">
        <v>12519</v>
      </c>
      <c r="I943" s="271">
        <v>0.81904999999999994</v>
      </c>
      <c r="J943" s="272">
        <v>69183</v>
      </c>
      <c r="K943" s="272">
        <v>314619</v>
      </c>
      <c r="L943" s="272">
        <v>832292</v>
      </c>
      <c r="M943" s="273">
        <v>12.03</v>
      </c>
      <c r="N943" s="272">
        <v>5</v>
      </c>
      <c r="O943" s="274">
        <v>2.5</v>
      </c>
    </row>
    <row r="944" spans="2:15" x14ac:dyDescent="0.2">
      <c r="B944" s="310" t="s">
        <v>55</v>
      </c>
      <c r="C944" s="310" t="s">
        <v>48</v>
      </c>
      <c r="D944" s="311" t="s">
        <v>21</v>
      </c>
      <c r="E944" s="270" t="str">
        <f t="shared" si="40"/>
        <v>PBFemale80-84</v>
      </c>
      <c r="F944" s="271">
        <v>6.7320000000000005E-2</v>
      </c>
      <c r="G944" s="271">
        <v>0.28810999999999998</v>
      </c>
      <c r="H944" s="272">
        <v>16325</v>
      </c>
      <c r="I944" s="271">
        <v>0.71189000000000002</v>
      </c>
      <c r="J944" s="272">
        <v>56665</v>
      </c>
      <c r="K944" s="272">
        <v>242509</v>
      </c>
      <c r="L944" s="272">
        <v>517673</v>
      </c>
      <c r="M944" s="273">
        <v>9.14</v>
      </c>
      <c r="N944" s="272">
        <v>5</v>
      </c>
      <c r="O944" s="274">
        <v>2.5</v>
      </c>
    </row>
    <row r="945" spans="2:15" x14ac:dyDescent="0.2">
      <c r="B945" s="310" t="s">
        <v>55</v>
      </c>
      <c r="C945" s="310" t="s">
        <v>48</v>
      </c>
      <c r="D945" s="311" t="s">
        <v>22</v>
      </c>
      <c r="E945" s="270" t="str">
        <f t="shared" si="40"/>
        <v>PBFemale85-89</v>
      </c>
      <c r="F945" s="271">
        <v>0.10528999999999999</v>
      </c>
      <c r="G945" s="271">
        <v>0.41675000000000001</v>
      </c>
      <c r="H945" s="272">
        <v>16811</v>
      </c>
      <c r="I945" s="271">
        <v>0.58325000000000005</v>
      </c>
      <c r="J945" s="272">
        <v>40339</v>
      </c>
      <c r="K945" s="272">
        <v>159668</v>
      </c>
      <c r="L945" s="272">
        <v>275163</v>
      </c>
      <c r="M945" s="273">
        <v>6.82</v>
      </c>
      <c r="N945" s="272">
        <v>5</v>
      </c>
      <c r="O945" s="274">
        <v>2.5</v>
      </c>
    </row>
    <row r="946" spans="2:15" x14ac:dyDescent="0.2">
      <c r="B946" s="310" t="s">
        <v>55</v>
      </c>
      <c r="C946" s="310" t="s">
        <v>48</v>
      </c>
      <c r="D946" s="311" t="s">
        <v>5</v>
      </c>
      <c r="E946" s="270" t="str">
        <f t="shared" si="40"/>
        <v>PBFemale90+</v>
      </c>
      <c r="F946" s="271">
        <v>0.20371</v>
      </c>
      <c r="G946" s="271">
        <v>1</v>
      </c>
      <c r="H946" s="272">
        <v>23528</v>
      </c>
      <c r="I946" s="271">
        <v>0</v>
      </c>
      <c r="J946" s="272">
        <v>23528</v>
      </c>
      <c r="K946" s="272">
        <v>115495</v>
      </c>
      <c r="L946" s="272">
        <v>115495</v>
      </c>
      <c r="M946" s="273">
        <v>4.91</v>
      </c>
      <c r="N946" s="273" t="s">
        <v>92</v>
      </c>
      <c r="O946" s="274">
        <v>4.91</v>
      </c>
    </row>
    <row r="947" spans="2:15" x14ac:dyDescent="0.2"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</row>
    <row r="948" spans="2:15" ht="16" customHeight="1" x14ac:dyDescent="0.2">
      <c r="B948" s="344" t="s">
        <v>1</v>
      </c>
      <c r="C948" s="344" t="s">
        <v>0</v>
      </c>
      <c r="D948" s="344" t="s">
        <v>2</v>
      </c>
      <c r="E948" s="344" t="s">
        <v>49</v>
      </c>
      <c r="F948" s="346" t="s">
        <v>83</v>
      </c>
      <c r="G948" s="346" t="s">
        <v>84</v>
      </c>
      <c r="H948" s="346" t="s">
        <v>85</v>
      </c>
      <c r="I948" s="346" t="s">
        <v>86</v>
      </c>
      <c r="J948" s="344" t="s">
        <v>87</v>
      </c>
      <c r="K948" s="346" t="s">
        <v>88</v>
      </c>
      <c r="L948" s="344" t="s">
        <v>89</v>
      </c>
      <c r="M948" s="344" t="s">
        <v>90</v>
      </c>
      <c r="N948" s="344" t="s">
        <v>6</v>
      </c>
      <c r="O948" s="346" t="s">
        <v>91</v>
      </c>
    </row>
    <row r="949" spans="2:15" ht="16" customHeight="1" x14ac:dyDescent="0.2">
      <c r="B949" s="345"/>
      <c r="C949" s="345"/>
      <c r="D949" s="345"/>
      <c r="E949" s="345"/>
      <c r="F949" s="347"/>
      <c r="G949" s="347"/>
      <c r="H949" s="347"/>
      <c r="I949" s="347"/>
      <c r="J949" s="345"/>
      <c r="K949" s="347"/>
      <c r="L949" s="345"/>
      <c r="M949" s="345"/>
      <c r="N949" s="345"/>
      <c r="O949" s="347"/>
    </row>
    <row r="950" spans="2:15" x14ac:dyDescent="0.2">
      <c r="B950" s="310" t="s">
        <v>56</v>
      </c>
      <c r="C950" s="310" t="s">
        <v>48</v>
      </c>
      <c r="D950" s="311">
        <v>0</v>
      </c>
      <c r="E950" s="270" t="str">
        <f>_xlfn.CONCAT(B950,C950,D950)</f>
        <v>PEFemale0</v>
      </c>
      <c r="F950" s="271">
        <v>1.0109999999999999E-2</v>
      </c>
      <c r="G950" s="271">
        <v>1.0019999999999999E-2</v>
      </c>
      <c r="H950" s="272">
        <v>1002</v>
      </c>
      <c r="I950" s="271">
        <v>0.98997999999999997</v>
      </c>
      <c r="J950" s="272">
        <v>100000</v>
      </c>
      <c r="K950" s="272">
        <v>99079</v>
      </c>
      <c r="L950" s="272">
        <v>7891601</v>
      </c>
      <c r="M950" s="273">
        <v>78.92</v>
      </c>
      <c r="N950" s="272">
        <v>1</v>
      </c>
      <c r="O950" s="274">
        <v>0.08</v>
      </c>
    </row>
    <row r="951" spans="2:15" x14ac:dyDescent="0.2">
      <c r="B951" s="310" t="s">
        <v>56</v>
      </c>
      <c r="C951" s="310" t="s">
        <v>48</v>
      </c>
      <c r="D951" s="312" t="s">
        <v>18</v>
      </c>
      <c r="E951" s="270" t="str">
        <f t="shared" ref="E951:E969" si="41">_xlfn.CONCAT(B951,C951,D951)</f>
        <v>PEFemale1-4</v>
      </c>
      <c r="F951" s="271">
        <v>5.0000000000000001E-4</v>
      </c>
      <c r="G951" s="271">
        <v>2E-3</v>
      </c>
      <c r="H951" s="272">
        <v>198</v>
      </c>
      <c r="I951" s="271">
        <v>0.998</v>
      </c>
      <c r="J951" s="272">
        <v>98998</v>
      </c>
      <c r="K951" s="272">
        <v>395499</v>
      </c>
      <c r="L951" s="272">
        <v>7792522</v>
      </c>
      <c r="M951" s="273">
        <v>78.709999999999994</v>
      </c>
      <c r="N951" s="272">
        <v>4</v>
      </c>
      <c r="O951" s="274">
        <v>1.51</v>
      </c>
    </row>
    <row r="952" spans="2:15" x14ac:dyDescent="0.2">
      <c r="B952" s="310" t="s">
        <v>56</v>
      </c>
      <c r="C952" s="310" t="s">
        <v>48</v>
      </c>
      <c r="D952" s="312" t="s">
        <v>70</v>
      </c>
      <c r="E952" s="270" t="str">
        <f t="shared" si="41"/>
        <v>PEFemale5-9</v>
      </c>
      <c r="F952" s="271">
        <v>1.8000000000000001E-4</v>
      </c>
      <c r="G952" s="271">
        <v>9.1E-4</v>
      </c>
      <c r="H952" s="272">
        <v>90</v>
      </c>
      <c r="I952" s="271">
        <v>0.99909000000000003</v>
      </c>
      <c r="J952" s="272">
        <v>98800</v>
      </c>
      <c r="K952" s="272">
        <v>493775</v>
      </c>
      <c r="L952" s="272">
        <v>7397023</v>
      </c>
      <c r="M952" s="273">
        <v>74.87</v>
      </c>
      <c r="N952" s="272">
        <v>5</v>
      </c>
      <c r="O952" s="274">
        <v>2.5</v>
      </c>
    </row>
    <row r="953" spans="2:15" x14ac:dyDescent="0.2">
      <c r="B953" s="310" t="s">
        <v>56</v>
      </c>
      <c r="C953" s="310" t="s">
        <v>48</v>
      </c>
      <c r="D953" s="312" t="s">
        <v>71</v>
      </c>
      <c r="E953" s="270" t="str">
        <f t="shared" si="41"/>
        <v>PEFemale10-14</v>
      </c>
      <c r="F953" s="271">
        <v>2.3000000000000001E-4</v>
      </c>
      <c r="G953" s="271">
        <v>1.17E-3</v>
      </c>
      <c r="H953" s="272">
        <v>115</v>
      </c>
      <c r="I953" s="271">
        <v>0.99883</v>
      </c>
      <c r="J953" s="272">
        <v>98710</v>
      </c>
      <c r="K953" s="272">
        <v>493262</v>
      </c>
      <c r="L953" s="272">
        <v>6903248</v>
      </c>
      <c r="M953" s="273">
        <v>69.930000000000007</v>
      </c>
      <c r="N953" s="272">
        <v>5</v>
      </c>
      <c r="O953" s="274">
        <v>2.5</v>
      </c>
    </row>
    <row r="954" spans="2:15" x14ac:dyDescent="0.2">
      <c r="B954" s="310" t="s">
        <v>56</v>
      </c>
      <c r="C954" s="310" t="s">
        <v>48</v>
      </c>
      <c r="D954" s="311" t="s">
        <v>72</v>
      </c>
      <c r="E954" s="270" t="str">
        <f t="shared" si="41"/>
        <v>PEFemale15-19</v>
      </c>
      <c r="F954" s="271">
        <v>4.0000000000000002E-4</v>
      </c>
      <c r="G954" s="271">
        <v>2.0100000000000001E-3</v>
      </c>
      <c r="H954" s="272">
        <v>198</v>
      </c>
      <c r="I954" s="271">
        <v>0.99799000000000004</v>
      </c>
      <c r="J954" s="272">
        <v>98595</v>
      </c>
      <c r="K954" s="272">
        <v>492478</v>
      </c>
      <c r="L954" s="272">
        <v>6409986</v>
      </c>
      <c r="M954" s="273">
        <v>65.010000000000005</v>
      </c>
      <c r="N954" s="272">
        <v>5</v>
      </c>
      <c r="O954" s="274">
        <v>2.5</v>
      </c>
    </row>
    <row r="955" spans="2:15" x14ac:dyDescent="0.2">
      <c r="B955" s="310" t="s">
        <v>56</v>
      </c>
      <c r="C955" s="310" t="s">
        <v>48</v>
      </c>
      <c r="D955" s="311" t="s">
        <v>73</v>
      </c>
      <c r="E955" s="270" t="str">
        <f t="shared" si="41"/>
        <v>PEFemale20-24</v>
      </c>
      <c r="F955" s="271">
        <v>5.1999999999999995E-4</v>
      </c>
      <c r="G955" s="271">
        <v>2.6199999999999999E-3</v>
      </c>
      <c r="H955" s="272">
        <v>258</v>
      </c>
      <c r="I955" s="271">
        <v>0.99738000000000004</v>
      </c>
      <c r="J955" s="272">
        <v>98397</v>
      </c>
      <c r="K955" s="272">
        <v>491338</v>
      </c>
      <c r="L955" s="272">
        <v>5917508</v>
      </c>
      <c r="M955" s="273">
        <v>60.14</v>
      </c>
      <c r="N955" s="272">
        <v>5</v>
      </c>
      <c r="O955" s="274">
        <v>2.5</v>
      </c>
    </row>
    <row r="956" spans="2:15" x14ac:dyDescent="0.2">
      <c r="B956" s="310" t="s">
        <v>56</v>
      </c>
      <c r="C956" s="310" t="s">
        <v>48</v>
      </c>
      <c r="D956" s="311" t="s">
        <v>74</v>
      </c>
      <c r="E956" s="270" t="str">
        <f t="shared" si="41"/>
        <v>PEFemale25-29</v>
      </c>
      <c r="F956" s="271">
        <v>6.4000000000000005E-4</v>
      </c>
      <c r="G956" s="271">
        <v>3.2200000000000002E-3</v>
      </c>
      <c r="H956" s="272">
        <v>316</v>
      </c>
      <c r="I956" s="271">
        <v>0.99678</v>
      </c>
      <c r="J956" s="272">
        <v>98139</v>
      </c>
      <c r="K956" s="272">
        <v>489904</v>
      </c>
      <c r="L956" s="272">
        <v>5426170</v>
      </c>
      <c r="M956" s="273">
        <v>55.29</v>
      </c>
      <c r="N956" s="272">
        <v>5</v>
      </c>
      <c r="O956" s="274">
        <v>2.5</v>
      </c>
    </row>
    <row r="957" spans="2:15" x14ac:dyDescent="0.2">
      <c r="B957" s="310" t="s">
        <v>56</v>
      </c>
      <c r="C957" s="310" t="s">
        <v>48</v>
      </c>
      <c r="D957" s="311" t="s">
        <v>75</v>
      </c>
      <c r="E957" s="270" t="str">
        <f t="shared" si="41"/>
        <v>PEFemale30-34</v>
      </c>
      <c r="F957" s="271">
        <v>8.4999999999999995E-4</v>
      </c>
      <c r="G957" s="271">
        <v>4.2300000000000003E-3</v>
      </c>
      <c r="H957" s="272">
        <v>413</v>
      </c>
      <c r="I957" s="271">
        <v>0.99577000000000004</v>
      </c>
      <c r="J957" s="272">
        <v>97823</v>
      </c>
      <c r="K957" s="272">
        <v>488082</v>
      </c>
      <c r="L957" s="272">
        <v>4936266</v>
      </c>
      <c r="M957" s="273">
        <v>50.46</v>
      </c>
      <c r="N957" s="272">
        <v>5</v>
      </c>
      <c r="O957" s="274">
        <v>2.5</v>
      </c>
    </row>
    <row r="958" spans="2:15" x14ac:dyDescent="0.2">
      <c r="B958" s="310" t="s">
        <v>56</v>
      </c>
      <c r="C958" s="310" t="s">
        <v>48</v>
      </c>
      <c r="D958" s="311" t="s">
        <v>76</v>
      </c>
      <c r="E958" s="270" t="str">
        <f t="shared" si="41"/>
        <v>PEFemale35-39</v>
      </c>
      <c r="F958" s="271">
        <v>1.2199999999999999E-3</v>
      </c>
      <c r="G958" s="271">
        <v>6.0899999999999999E-3</v>
      </c>
      <c r="H958" s="272">
        <v>593</v>
      </c>
      <c r="I958" s="271">
        <v>0.99390999999999996</v>
      </c>
      <c r="J958" s="272">
        <v>97410</v>
      </c>
      <c r="K958" s="272">
        <v>485566</v>
      </c>
      <c r="L958" s="272">
        <v>4448184</v>
      </c>
      <c r="M958" s="273">
        <v>45.66</v>
      </c>
      <c r="N958" s="272">
        <v>5</v>
      </c>
      <c r="O958" s="274">
        <v>2.5</v>
      </c>
    </row>
    <row r="959" spans="2:15" x14ac:dyDescent="0.2">
      <c r="B959" s="310" t="s">
        <v>56</v>
      </c>
      <c r="C959" s="310" t="s">
        <v>48</v>
      </c>
      <c r="D959" s="311" t="s">
        <v>77</v>
      </c>
      <c r="E959" s="270" t="str">
        <f t="shared" si="41"/>
        <v>PEFemale40-44</v>
      </c>
      <c r="F959" s="271">
        <v>1.8699999999999999E-3</v>
      </c>
      <c r="G959" s="271">
        <v>9.3299999999999998E-3</v>
      </c>
      <c r="H959" s="272">
        <v>903</v>
      </c>
      <c r="I959" s="271">
        <v>0.99067000000000005</v>
      </c>
      <c r="J959" s="272">
        <v>96817</v>
      </c>
      <c r="K959" s="272">
        <v>481826</v>
      </c>
      <c r="L959" s="272">
        <v>3962618</v>
      </c>
      <c r="M959" s="273">
        <v>40.93</v>
      </c>
      <c r="N959" s="272">
        <v>5</v>
      </c>
      <c r="O959" s="274">
        <v>2.5</v>
      </c>
    </row>
    <row r="960" spans="2:15" x14ac:dyDescent="0.2">
      <c r="B960" s="310" t="s">
        <v>56</v>
      </c>
      <c r="C960" s="310" t="s">
        <v>48</v>
      </c>
      <c r="D960" s="311" t="s">
        <v>78</v>
      </c>
      <c r="E960" s="270" t="str">
        <f t="shared" si="41"/>
        <v>PEFemale45-49</v>
      </c>
      <c r="F960" s="271">
        <v>2.8700000000000002E-3</v>
      </c>
      <c r="G960" s="271">
        <v>1.4239999999999999E-2</v>
      </c>
      <c r="H960" s="272">
        <v>1366</v>
      </c>
      <c r="I960" s="271">
        <v>0.98575999999999997</v>
      </c>
      <c r="J960" s="272">
        <v>95914</v>
      </c>
      <c r="K960" s="272">
        <v>476154</v>
      </c>
      <c r="L960" s="272">
        <v>3480791</v>
      </c>
      <c r="M960" s="273">
        <v>36.29</v>
      </c>
      <c r="N960" s="272">
        <v>5</v>
      </c>
      <c r="O960" s="274">
        <v>2.5</v>
      </c>
    </row>
    <row r="961" spans="2:15" x14ac:dyDescent="0.2">
      <c r="B961" s="310" t="s">
        <v>56</v>
      </c>
      <c r="C961" s="310" t="s">
        <v>48</v>
      </c>
      <c r="D961" s="311" t="s">
        <v>79</v>
      </c>
      <c r="E961" s="270" t="str">
        <f t="shared" si="41"/>
        <v>PEFemale50-54</v>
      </c>
      <c r="F961" s="271">
        <v>4.4400000000000004E-3</v>
      </c>
      <c r="G961" s="271">
        <v>2.197E-2</v>
      </c>
      <c r="H961" s="272">
        <v>2078</v>
      </c>
      <c r="I961" s="271">
        <v>0.97802999999999995</v>
      </c>
      <c r="J961" s="272">
        <v>94548</v>
      </c>
      <c r="K961" s="272">
        <v>467546</v>
      </c>
      <c r="L961" s="272">
        <v>3004637</v>
      </c>
      <c r="M961" s="273">
        <v>31.78</v>
      </c>
      <c r="N961" s="272">
        <v>5</v>
      </c>
      <c r="O961" s="274">
        <v>2.5</v>
      </c>
    </row>
    <row r="962" spans="2:15" x14ac:dyDescent="0.2">
      <c r="B962" s="310" t="s">
        <v>56</v>
      </c>
      <c r="C962" s="310" t="s">
        <v>48</v>
      </c>
      <c r="D962" s="311" t="s">
        <v>80</v>
      </c>
      <c r="E962" s="270" t="str">
        <f t="shared" si="41"/>
        <v>PEFemale55-59</v>
      </c>
      <c r="F962" s="271">
        <v>6.43E-3</v>
      </c>
      <c r="G962" s="271">
        <v>3.1640000000000001E-2</v>
      </c>
      <c r="H962" s="272">
        <v>2926</v>
      </c>
      <c r="I962" s="271">
        <v>0.96836</v>
      </c>
      <c r="J962" s="272">
        <v>92471</v>
      </c>
      <c r="K962" s="272">
        <v>455038</v>
      </c>
      <c r="L962" s="272">
        <v>2537091</v>
      </c>
      <c r="M962" s="273">
        <v>27.44</v>
      </c>
      <c r="N962" s="272">
        <v>5</v>
      </c>
      <c r="O962" s="274">
        <v>2.5</v>
      </c>
    </row>
    <row r="963" spans="2:15" x14ac:dyDescent="0.2">
      <c r="B963" s="310" t="s">
        <v>56</v>
      </c>
      <c r="C963" s="310" t="s">
        <v>48</v>
      </c>
      <c r="D963" s="311" t="s">
        <v>81</v>
      </c>
      <c r="E963" s="270" t="str">
        <f t="shared" si="41"/>
        <v>PEFemale60-64</v>
      </c>
      <c r="F963" s="271">
        <v>1.008E-2</v>
      </c>
      <c r="G963" s="271">
        <v>4.9160000000000002E-2</v>
      </c>
      <c r="H963" s="272">
        <v>4402</v>
      </c>
      <c r="I963" s="271">
        <v>0.95084000000000002</v>
      </c>
      <c r="J963" s="272">
        <v>89545</v>
      </c>
      <c r="K963" s="272">
        <v>436718</v>
      </c>
      <c r="L963" s="272">
        <v>2082053</v>
      </c>
      <c r="M963" s="273">
        <v>23.25</v>
      </c>
      <c r="N963" s="272">
        <v>5</v>
      </c>
      <c r="O963" s="274">
        <v>2.5</v>
      </c>
    </row>
    <row r="964" spans="2:15" x14ac:dyDescent="0.2">
      <c r="B964" s="310" t="s">
        <v>56</v>
      </c>
      <c r="C964" s="310" t="s">
        <v>48</v>
      </c>
      <c r="D964" s="311" t="s">
        <v>82</v>
      </c>
      <c r="E964" s="270" t="str">
        <f t="shared" si="41"/>
        <v>PEFemale65-69</v>
      </c>
      <c r="F964" s="271">
        <v>1.558E-2</v>
      </c>
      <c r="G964" s="271">
        <v>7.4959999999999999E-2</v>
      </c>
      <c r="H964" s="272">
        <v>6382</v>
      </c>
      <c r="I964" s="271">
        <v>0.92503999999999997</v>
      </c>
      <c r="J964" s="272">
        <v>85143</v>
      </c>
      <c r="K964" s="272">
        <v>409759</v>
      </c>
      <c r="L964" s="272">
        <v>1645335</v>
      </c>
      <c r="M964" s="273">
        <v>19.32</v>
      </c>
      <c r="N964" s="272">
        <v>5</v>
      </c>
      <c r="O964" s="274">
        <v>2.5</v>
      </c>
    </row>
    <row r="965" spans="2:15" x14ac:dyDescent="0.2">
      <c r="B965" s="310" t="s">
        <v>56</v>
      </c>
      <c r="C965" s="310" t="s">
        <v>48</v>
      </c>
      <c r="D965" s="311" t="s">
        <v>19</v>
      </c>
      <c r="E965" s="270" t="str">
        <f t="shared" si="41"/>
        <v>PEFemale70-74</v>
      </c>
      <c r="F965" s="271">
        <v>2.5170000000000001E-2</v>
      </c>
      <c r="G965" s="271">
        <v>0.11839</v>
      </c>
      <c r="H965" s="272">
        <v>9325</v>
      </c>
      <c r="I965" s="271">
        <v>0.88161</v>
      </c>
      <c r="J965" s="272">
        <v>78761</v>
      </c>
      <c r="K965" s="272">
        <v>370492</v>
      </c>
      <c r="L965" s="272">
        <v>1235576</v>
      </c>
      <c r="M965" s="273">
        <v>15.69</v>
      </c>
      <c r="N965" s="272">
        <v>5</v>
      </c>
      <c r="O965" s="274">
        <v>2.5</v>
      </c>
    </row>
    <row r="966" spans="2:15" x14ac:dyDescent="0.2">
      <c r="B966" s="310" t="s">
        <v>56</v>
      </c>
      <c r="C966" s="310" t="s">
        <v>48</v>
      </c>
      <c r="D966" s="311" t="s">
        <v>20</v>
      </c>
      <c r="E966" s="270" t="str">
        <f t="shared" si="41"/>
        <v>PEFemale75-79</v>
      </c>
      <c r="F966" s="271">
        <v>3.8609999999999998E-2</v>
      </c>
      <c r="G966" s="271">
        <v>0.17605999999999999</v>
      </c>
      <c r="H966" s="272">
        <v>12225</v>
      </c>
      <c r="I966" s="271">
        <v>0.82394000000000001</v>
      </c>
      <c r="J966" s="272">
        <v>69436</v>
      </c>
      <c r="K966" s="272">
        <v>316618</v>
      </c>
      <c r="L966" s="272">
        <v>865084</v>
      </c>
      <c r="M966" s="273">
        <v>12.46</v>
      </c>
      <c r="N966" s="272">
        <v>5</v>
      </c>
      <c r="O966" s="274">
        <v>2.5</v>
      </c>
    </row>
    <row r="967" spans="2:15" x14ac:dyDescent="0.2">
      <c r="B967" s="310" t="s">
        <v>56</v>
      </c>
      <c r="C967" s="310" t="s">
        <v>48</v>
      </c>
      <c r="D967" s="311" t="s">
        <v>21</v>
      </c>
      <c r="E967" s="270" t="str">
        <f t="shared" si="41"/>
        <v>PEFemale80-84</v>
      </c>
      <c r="F967" s="271">
        <v>6.3259999999999997E-2</v>
      </c>
      <c r="G967" s="271">
        <v>0.27311000000000002</v>
      </c>
      <c r="H967" s="272">
        <v>15625</v>
      </c>
      <c r="I967" s="271">
        <v>0.72689000000000004</v>
      </c>
      <c r="J967" s="272">
        <v>57211</v>
      </c>
      <c r="K967" s="272">
        <v>246994</v>
      </c>
      <c r="L967" s="272">
        <v>548466</v>
      </c>
      <c r="M967" s="273">
        <v>9.59</v>
      </c>
      <c r="N967" s="272">
        <v>5</v>
      </c>
      <c r="O967" s="274">
        <v>2.5</v>
      </c>
    </row>
    <row r="968" spans="2:15" x14ac:dyDescent="0.2">
      <c r="B968" s="310" t="s">
        <v>56</v>
      </c>
      <c r="C968" s="310" t="s">
        <v>48</v>
      </c>
      <c r="D968" s="311" t="s">
        <v>22</v>
      </c>
      <c r="E968" s="270" t="str">
        <f t="shared" si="41"/>
        <v>PEFemale85-89</v>
      </c>
      <c r="F968" s="271">
        <v>9.8930000000000004E-2</v>
      </c>
      <c r="G968" s="271">
        <v>0.39656000000000002</v>
      </c>
      <c r="H968" s="272">
        <v>16491</v>
      </c>
      <c r="I968" s="271">
        <v>0.60343999999999998</v>
      </c>
      <c r="J968" s="272">
        <v>41586</v>
      </c>
      <c r="K968" s="272">
        <v>166703</v>
      </c>
      <c r="L968" s="272">
        <v>301472</v>
      </c>
      <c r="M968" s="273">
        <v>7.25</v>
      </c>
      <c r="N968" s="272">
        <v>5</v>
      </c>
      <c r="O968" s="274">
        <v>2.5</v>
      </c>
    </row>
    <row r="969" spans="2:15" x14ac:dyDescent="0.2">
      <c r="B969" s="310" t="s">
        <v>56</v>
      </c>
      <c r="C969" s="310" t="s">
        <v>48</v>
      </c>
      <c r="D969" s="311" t="s">
        <v>5</v>
      </c>
      <c r="E969" s="270" t="str">
        <f t="shared" si="41"/>
        <v>PEFemale90+</v>
      </c>
      <c r="F969" s="271">
        <v>0.18620999999999999</v>
      </c>
      <c r="G969" s="271">
        <v>1</v>
      </c>
      <c r="H969" s="272">
        <v>25095</v>
      </c>
      <c r="I969" s="271">
        <v>0</v>
      </c>
      <c r="J969" s="272">
        <v>25095</v>
      </c>
      <c r="K969" s="272">
        <v>134769</v>
      </c>
      <c r="L969" s="272">
        <v>134769</v>
      </c>
      <c r="M969" s="273">
        <v>5.37</v>
      </c>
      <c r="N969" s="273" t="s">
        <v>92</v>
      </c>
      <c r="O969" s="274">
        <v>5.37</v>
      </c>
    </row>
    <row r="970" spans="2:15" x14ac:dyDescent="0.2"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</row>
    <row r="971" spans="2:15" ht="16" customHeight="1" x14ac:dyDescent="0.2">
      <c r="B971" s="344" t="s">
        <v>1</v>
      </c>
      <c r="C971" s="344" t="s">
        <v>0</v>
      </c>
      <c r="D971" s="344" t="s">
        <v>2</v>
      </c>
      <c r="E971" s="344" t="s">
        <v>49</v>
      </c>
      <c r="F971" s="346" t="s">
        <v>83</v>
      </c>
      <c r="G971" s="346" t="s">
        <v>84</v>
      </c>
      <c r="H971" s="346" t="s">
        <v>85</v>
      </c>
      <c r="I971" s="346" t="s">
        <v>86</v>
      </c>
      <c r="J971" s="344" t="s">
        <v>87</v>
      </c>
      <c r="K971" s="346" t="s">
        <v>88</v>
      </c>
      <c r="L971" s="344" t="s">
        <v>89</v>
      </c>
      <c r="M971" s="344" t="s">
        <v>90</v>
      </c>
      <c r="N971" s="344" t="s">
        <v>6</v>
      </c>
      <c r="O971" s="346" t="s">
        <v>91</v>
      </c>
    </row>
    <row r="972" spans="2:15" ht="16" customHeight="1" x14ac:dyDescent="0.2">
      <c r="B972" s="345"/>
      <c r="C972" s="345"/>
      <c r="D972" s="345"/>
      <c r="E972" s="345"/>
      <c r="F972" s="347"/>
      <c r="G972" s="347"/>
      <c r="H972" s="347"/>
      <c r="I972" s="347"/>
      <c r="J972" s="345"/>
      <c r="K972" s="347"/>
      <c r="L972" s="345"/>
      <c r="M972" s="345"/>
      <c r="N972" s="345"/>
      <c r="O972" s="347"/>
    </row>
    <row r="973" spans="2:15" x14ac:dyDescent="0.2">
      <c r="B973" s="310" t="s">
        <v>57</v>
      </c>
      <c r="C973" s="310" t="s">
        <v>48</v>
      </c>
      <c r="D973" s="311">
        <v>0</v>
      </c>
      <c r="E973" s="270" t="str">
        <f>_xlfn.CONCAT(B973,C973,D973)</f>
        <v>ALFemale0</v>
      </c>
      <c r="F973" s="271">
        <v>1.525E-2</v>
      </c>
      <c r="G973" s="271">
        <v>1.504E-2</v>
      </c>
      <c r="H973" s="272">
        <v>1504</v>
      </c>
      <c r="I973" s="271">
        <v>0.98495999999999995</v>
      </c>
      <c r="J973" s="272">
        <v>100000</v>
      </c>
      <c r="K973" s="272">
        <v>98639</v>
      </c>
      <c r="L973" s="272">
        <v>7776375</v>
      </c>
      <c r="M973" s="273">
        <v>77.760000000000005</v>
      </c>
      <c r="N973" s="272">
        <v>1</v>
      </c>
      <c r="O973" s="274">
        <v>0.1</v>
      </c>
    </row>
    <row r="974" spans="2:15" x14ac:dyDescent="0.2">
      <c r="B974" s="310" t="s">
        <v>57</v>
      </c>
      <c r="C974" s="310" t="s">
        <v>48</v>
      </c>
      <c r="D974" s="312" t="s">
        <v>18</v>
      </c>
      <c r="E974" s="270" t="str">
        <f t="shared" ref="E974:E992" si="42">_xlfn.CONCAT(B974,C974,D974)</f>
        <v>ALFemale1-4</v>
      </c>
      <c r="F974" s="271">
        <v>4.8000000000000001E-4</v>
      </c>
      <c r="G974" s="271">
        <v>1.9300000000000001E-3</v>
      </c>
      <c r="H974" s="272">
        <v>190</v>
      </c>
      <c r="I974" s="271">
        <v>0.99807000000000001</v>
      </c>
      <c r="J974" s="272">
        <v>98496</v>
      </c>
      <c r="K974" s="272">
        <v>393509</v>
      </c>
      <c r="L974" s="272">
        <v>7677736</v>
      </c>
      <c r="M974" s="273">
        <v>77.95</v>
      </c>
      <c r="N974" s="272">
        <v>4</v>
      </c>
      <c r="O974" s="274">
        <v>1.5</v>
      </c>
    </row>
    <row r="975" spans="2:15" x14ac:dyDescent="0.2">
      <c r="B975" s="310" t="s">
        <v>57</v>
      </c>
      <c r="C975" s="310" t="s">
        <v>48</v>
      </c>
      <c r="D975" s="312" t="s">
        <v>70</v>
      </c>
      <c r="E975" s="270" t="str">
        <f t="shared" si="42"/>
        <v>ALFemale5-9</v>
      </c>
      <c r="F975" s="271">
        <v>2.4000000000000001E-4</v>
      </c>
      <c r="G975" s="271">
        <v>1.1800000000000001E-3</v>
      </c>
      <c r="H975" s="272">
        <v>116</v>
      </c>
      <c r="I975" s="271">
        <v>0.99882000000000004</v>
      </c>
      <c r="J975" s="272">
        <v>98306</v>
      </c>
      <c r="K975" s="272">
        <v>491240</v>
      </c>
      <c r="L975" s="272">
        <v>7284227</v>
      </c>
      <c r="M975" s="273">
        <v>74.099999999999994</v>
      </c>
      <c r="N975" s="272">
        <v>5</v>
      </c>
      <c r="O975" s="274">
        <v>2.5</v>
      </c>
    </row>
    <row r="976" spans="2:15" x14ac:dyDescent="0.2">
      <c r="B976" s="310" t="s">
        <v>57</v>
      </c>
      <c r="C976" s="310" t="s">
        <v>48</v>
      </c>
      <c r="D976" s="312" t="s">
        <v>71</v>
      </c>
      <c r="E976" s="270" t="str">
        <f t="shared" si="42"/>
        <v>ALFemale10-14</v>
      </c>
      <c r="F976" s="271">
        <v>2.9E-4</v>
      </c>
      <c r="G976" s="271">
        <v>1.4599999999999999E-3</v>
      </c>
      <c r="H976" s="272">
        <v>144</v>
      </c>
      <c r="I976" s="271">
        <v>0.99853999999999998</v>
      </c>
      <c r="J976" s="272">
        <v>98190</v>
      </c>
      <c r="K976" s="272">
        <v>490590</v>
      </c>
      <c r="L976" s="272">
        <v>6792987</v>
      </c>
      <c r="M976" s="273">
        <v>69.180000000000007</v>
      </c>
      <c r="N976" s="272">
        <v>5</v>
      </c>
      <c r="O976" s="274">
        <v>2.5</v>
      </c>
    </row>
    <row r="977" spans="2:15" x14ac:dyDescent="0.2">
      <c r="B977" s="310" t="s">
        <v>57</v>
      </c>
      <c r="C977" s="310" t="s">
        <v>48</v>
      </c>
      <c r="D977" s="311" t="s">
        <v>72</v>
      </c>
      <c r="E977" s="270" t="str">
        <f t="shared" si="42"/>
        <v>ALFemale15-19</v>
      </c>
      <c r="F977" s="271">
        <v>5.4000000000000001E-4</v>
      </c>
      <c r="G977" s="271">
        <v>2.6900000000000001E-3</v>
      </c>
      <c r="H977" s="272">
        <v>264</v>
      </c>
      <c r="I977" s="271">
        <v>0.99731000000000003</v>
      </c>
      <c r="J977" s="272">
        <v>98046</v>
      </c>
      <c r="K977" s="272">
        <v>489570</v>
      </c>
      <c r="L977" s="272">
        <v>6302398</v>
      </c>
      <c r="M977" s="273">
        <v>64.28</v>
      </c>
      <c r="N977" s="272">
        <v>5</v>
      </c>
      <c r="O977" s="274">
        <v>2.5</v>
      </c>
    </row>
    <row r="978" spans="2:15" x14ac:dyDescent="0.2">
      <c r="B978" s="310" t="s">
        <v>57</v>
      </c>
      <c r="C978" s="310" t="s">
        <v>48</v>
      </c>
      <c r="D978" s="311" t="s">
        <v>73</v>
      </c>
      <c r="E978" s="270" t="str">
        <f t="shared" si="42"/>
        <v>ALFemale20-24</v>
      </c>
      <c r="F978" s="271">
        <v>5.5999999999999995E-4</v>
      </c>
      <c r="G978" s="271">
        <v>2.81E-3</v>
      </c>
      <c r="H978" s="272">
        <v>275</v>
      </c>
      <c r="I978" s="271">
        <v>0.99719000000000002</v>
      </c>
      <c r="J978" s="272">
        <v>97782</v>
      </c>
      <c r="K978" s="272">
        <v>488223</v>
      </c>
      <c r="L978" s="272">
        <v>5812827</v>
      </c>
      <c r="M978" s="273">
        <v>59.45</v>
      </c>
      <c r="N978" s="272">
        <v>5</v>
      </c>
      <c r="O978" s="274">
        <v>2.5</v>
      </c>
    </row>
    <row r="979" spans="2:15" x14ac:dyDescent="0.2">
      <c r="B979" s="310" t="s">
        <v>57</v>
      </c>
      <c r="C979" s="310" t="s">
        <v>48</v>
      </c>
      <c r="D979" s="311" t="s">
        <v>74</v>
      </c>
      <c r="E979" s="270" t="str">
        <f t="shared" si="42"/>
        <v>ALFemale25-29</v>
      </c>
      <c r="F979" s="271">
        <v>6.8999999999999997E-4</v>
      </c>
      <c r="G979" s="271">
        <v>3.4399999999999999E-3</v>
      </c>
      <c r="H979" s="272">
        <v>336</v>
      </c>
      <c r="I979" s="271">
        <v>0.99656</v>
      </c>
      <c r="J979" s="272">
        <v>97507</v>
      </c>
      <c r="K979" s="272">
        <v>486695</v>
      </c>
      <c r="L979" s="272">
        <v>5324605</v>
      </c>
      <c r="M979" s="273">
        <v>54.61</v>
      </c>
      <c r="N979" s="272">
        <v>5</v>
      </c>
      <c r="O979" s="274">
        <v>2.5</v>
      </c>
    </row>
    <row r="980" spans="2:15" x14ac:dyDescent="0.2">
      <c r="B980" s="310" t="s">
        <v>57</v>
      </c>
      <c r="C980" s="310" t="s">
        <v>48</v>
      </c>
      <c r="D980" s="311" t="s">
        <v>75</v>
      </c>
      <c r="E980" s="270" t="str">
        <f t="shared" si="42"/>
        <v>ALFemale30-34</v>
      </c>
      <c r="F980" s="271">
        <v>1.09E-3</v>
      </c>
      <c r="G980" s="271">
        <v>5.45E-3</v>
      </c>
      <c r="H980" s="272">
        <v>529</v>
      </c>
      <c r="I980" s="271">
        <v>0.99455000000000005</v>
      </c>
      <c r="J980" s="272">
        <v>97171</v>
      </c>
      <c r="K980" s="272">
        <v>484533</v>
      </c>
      <c r="L980" s="272">
        <v>4837909</v>
      </c>
      <c r="M980" s="273">
        <v>49.79</v>
      </c>
      <c r="N980" s="272">
        <v>5</v>
      </c>
      <c r="O980" s="274">
        <v>2.5</v>
      </c>
    </row>
    <row r="981" spans="2:15" x14ac:dyDescent="0.2">
      <c r="B981" s="310" t="s">
        <v>57</v>
      </c>
      <c r="C981" s="310" t="s">
        <v>48</v>
      </c>
      <c r="D981" s="311" t="s">
        <v>76</v>
      </c>
      <c r="E981" s="270" t="str">
        <f t="shared" si="42"/>
        <v>ALFemale35-39</v>
      </c>
      <c r="F981" s="271">
        <v>1.48E-3</v>
      </c>
      <c r="G981" s="271">
        <v>7.3800000000000003E-3</v>
      </c>
      <c r="H981" s="272">
        <v>714</v>
      </c>
      <c r="I981" s="271">
        <v>0.99261999999999995</v>
      </c>
      <c r="J981" s="272">
        <v>96642</v>
      </c>
      <c r="K981" s="272">
        <v>481427</v>
      </c>
      <c r="L981" s="272">
        <v>4353376</v>
      </c>
      <c r="M981" s="273">
        <v>45.05</v>
      </c>
      <c r="N981" s="272">
        <v>5</v>
      </c>
      <c r="O981" s="274">
        <v>2.5</v>
      </c>
    </row>
    <row r="982" spans="2:15" x14ac:dyDescent="0.2">
      <c r="B982" s="310" t="s">
        <v>57</v>
      </c>
      <c r="C982" s="310" t="s">
        <v>48</v>
      </c>
      <c r="D982" s="311" t="s">
        <v>77</v>
      </c>
      <c r="E982" s="270" t="str">
        <f t="shared" si="42"/>
        <v>ALFemale40-44</v>
      </c>
      <c r="F982" s="271">
        <v>2.2000000000000001E-3</v>
      </c>
      <c r="G982" s="271">
        <v>1.094E-2</v>
      </c>
      <c r="H982" s="272">
        <v>1049</v>
      </c>
      <c r="I982" s="271">
        <v>0.98906000000000005</v>
      </c>
      <c r="J982" s="272">
        <v>95929</v>
      </c>
      <c r="K982" s="272">
        <v>477019</v>
      </c>
      <c r="L982" s="272">
        <v>3871949</v>
      </c>
      <c r="M982" s="273">
        <v>40.36</v>
      </c>
      <c r="N982" s="272">
        <v>5</v>
      </c>
      <c r="O982" s="274">
        <v>2.5</v>
      </c>
    </row>
    <row r="983" spans="2:15" x14ac:dyDescent="0.2">
      <c r="B983" s="310" t="s">
        <v>57</v>
      </c>
      <c r="C983" s="310" t="s">
        <v>48</v>
      </c>
      <c r="D983" s="311" t="s">
        <v>78</v>
      </c>
      <c r="E983" s="270" t="str">
        <f t="shared" si="42"/>
        <v>ALFemale45-49</v>
      </c>
      <c r="F983" s="271">
        <v>3.0100000000000001E-3</v>
      </c>
      <c r="G983" s="271">
        <v>1.494E-2</v>
      </c>
      <c r="H983" s="272">
        <v>1417</v>
      </c>
      <c r="I983" s="271">
        <v>0.98506000000000005</v>
      </c>
      <c r="J983" s="272">
        <v>94879</v>
      </c>
      <c r="K983" s="272">
        <v>470853</v>
      </c>
      <c r="L983" s="272">
        <v>3394930</v>
      </c>
      <c r="M983" s="273">
        <v>35.78</v>
      </c>
      <c r="N983" s="272">
        <v>5</v>
      </c>
      <c r="O983" s="274">
        <v>2.5</v>
      </c>
    </row>
    <row r="984" spans="2:15" x14ac:dyDescent="0.2">
      <c r="B984" s="310" t="s">
        <v>57</v>
      </c>
      <c r="C984" s="310" t="s">
        <v>48</v>
      </c>
      <c r="D984" s="311" t="s">
        <v>79</v>
      </c>
      <c r="E984" s="270" t="str">
        <f t="shared" si="42"/>
        <v>ALFemale50-54</v>
      </c>
      <c r="F984" s="271">
        <v>5.1399999999999996E-3</v>
      </c>
      <c r="G984" s="271">
        <v>2.537E-2</v>
      </c>
      <c r="H984" s="272">
        <v>2371</v>
      </c>
      <c r="I984" s="271">
        <v>0.97463</v>
      </c>
      <c r="J984" s="272">
        <v>93462</v>
      </c>
      <c r="K984" s="272">
        <v>461381</v>
      </c>
      <c r="L984" s="272">
        <v>2924077</v>
      </c>
      <c r="M984" s="273">
        <v>31.29</v>
      </c>
      <c r="N984" s="272">
        <v>5</v>
      </c>
      <c r="O984" s="274">
        <v>2.5</v>
      </c>
    </row>
    <row r="985" spans="2:15" x14ac:dyDescent="0.2">
      <c r="B985" s="310" t="s">
        <v>57</v>
      </c>
      <c r="C985" s="310" t="s">
        <v>48</v>
      </c>
      <c r="D985" s="311" t="s">
        <v>80</v>
      </c>
      <c r="E985" s="270" t="str">
        <f t="shared" si="42"/>
        <v>ALFemale55-59</v>
      </c>
      <c r="F985" s="271">
        <v>7.5799999999999999E-3</v>
      </c>
      <c r="G985" s="271">
        <v>3.7199999999999997E-2</v>
      </c>
      <c r="H985" s="272">
        <v>3388</v>
      </c>
      <c r="I985" s="271">
        <v>0.96279999999999999</v>
      </c>
      <c r="J985" s="272">
        <v>91091</v>
      </c>
      <c r="K985" s="272">
        <v>446983</v>
      </c>
      <c r="L985" s="272">
        <v>2462696</v>
      </c>
      <c r="M985" s="273">
        <v>27.04</v>
      </c>
      <c r="N985" s="272">
        <v>5</v>
      </c>
      <c r="O985" s="274">
        <v>2.5</v>
      </c>
    </row>
    <row r="986" spans="2:15" x14ac:dyDescent="0.2">
      <c r="B986" s="310" t="s">
        <v>57</v>
      </c>
      <c r="C986" s="310" t="s">
        <v>48</v>
      </c>
      <c r="D986" s="311" t="s">
        <v>81</v>
      </c>
      <c r="E986" s="270" t="str">
        <f t="shared" si="42"/>
        <v>ALFemale60-64</v>
      </c>
      <c r="F986" s="271">
        <v>1.1270000000000001E-2</v>
      </c>
      <c r="G986" s="271">
        <v>5.4789999999999998E-2</v>
      </c>
      <c r="H986" s="272">
        <v>4805</v>
      </c>
      <c r="I986" s="271">
        <v>0.94520999999999999</v>
      </c>
      <c r="J986" s="272">
        <v>87702</v>
      </c>
      <c r="K986" s="272">
        <v>426499</v>
      </c>
      <c r="L986" s="272">
        <v>2015713</v>
      </c>
      <c r="M986" s="273">
        <v>22.98</v>
      </c>
      <c r="N986" s="272">
        <v>5</v>
      </c>
      <c r="O986" s="274">
        <v>2.5</v>
      </c>
    </row>
    <row r="987" spans="2:15" x14ac:dyDescent="0.2">
      <c r="B987" s="310" t="s">
        <v>57</v>
      </c>
      <c r="C987" s="310" t="s">
        <v>48</v>
      </c>
      <c r="D987" s="311" t="s">
        <v>82</v>
      </c>
      <c r="E987" s="270" t="str">
        <f t="shared" si="42"/>
        <v>ALFemale65-69</v>
      </c>
      <c r="F987" s="271">
        <v>1.6879999999999999E-2</v>
      </c>
      <c r="G987" s="271">
        <v>8.1000000000000003E-2</v>
      </c>
      <c r="H987" s="272">
        <v>6715</v>
      </c>
      <c r="I987" s="271">
        <v>0.91900000000000004</v>
      </c>
      <c r="J987" s="272">
        <v>82897</v>
      </c>
      <c r="K987" s="272">
        <v>397700</v>
      </c>
      <c r="L987" s="272">
        <v>1589214</v>
      </c>
      <c r="M987" s="273">
        <v>19.170000000000002</v>
      </c>
      <c r="N987" s="272">
        <v>5</v>
      </c>
      <c r="O987" s="274">
        <v>2.5</v>
      </c>
    </row>
    <row r="988" spans="2:15" x14ac:dyDescent="0.2">
      <c r="B988" s="310" t="s">
        <v>57</v>
      </c>
      <c r="C988" s="310" t="s">
        <v>48</v>
      </c>
      <c r="D988" s="311" t="s">
        <v>19</v>
      </c>
      <c r="E988" s="270" t="str">
        <f t="shared" si="42"/>
        <v>ALFemale70-74</v>
      </c>
      <c r="F988" s="271">
        <v>2.7380000000000002E-2</v>
      </c>
      <c r="G988" s="271">
        <v>0.12811</v>
      </c>
      <c r="H988" s="272">
        <v>9760</v>
      </c>
      <c r="I988" s="271">
        <v>0.87189000000000005</v>
      </c>
      <c r="J988" s="272">
        <v>76183</v>
      </c>
      <c r="K988" s="272">
        <v>356513</v>
      </c>
      <c r="L988" s="272">
        <v>1191515</v>
      </c>
      <c r="M988" s="273">
        <v>15.64</v>
      </c>
      <c r="N988" s="272">
        <v>5</v>
      </c>
      <c r="O988" s="274">
        <v>2.5</v>
      </c>
    </row>
    <row r="989" spans="2:15" x14ac:dyDescent="0.2">
      <c r="B989" s="310" t="s">
        <v>57</v>
      </c>
      <c r="C989" s="310" t="s">
        <v>48</v>
      </c>
      <c r="D989" s="311" t="s">
        <v>20</v>
      </c>
      <c r="E989" s="270" t="str">
        <f t="shared" si="42"/>
        <v>ALFemale75-79</v>
      </c>
      <c r="F989" s="271">
        <v>3.8309999999999997E-2</v>
      </c>
      <c r="G989" s="271">
        <v>0.17483000000000001</v>
      </c>
      <c r="H989" s="272">
        <v>11612</v>
      </c>
      <c r="I989" s="271">
        <v>0.82516999999999996</v>
      </c>
      <c r="J989" s="272">
        <v>66423</v>
      </c>
      <c r="K989" s="272">
        <v>303082</v>
      </c>
      <c r="L989" s="272">
        <v>835001</v>
      </c>
      <c r="M989" s="273">
        <v>12.57</v>
      </c>
      <c r="N989" s="272">
        <v>5</v>
      </c>
      <c r="O989" s="274">
        <v>2.5</v>
      </c>
    </row>
    <row r="990" spans="2:15" x14ac:dyDescent="0.2">
      <c r="B990" s="310" t="s">
        <v>57</v>
      </c>
      <c r="C990" s="310" t="s">
        <v>48</v>
      </c>
      <c r="D990" s="311" t="s">
        <v>21</v>
      </c>
      <c r="E990" s="270" t="str">
        <f t="shared" si="42"/>
        <v>ALFemale80-84</v>
      </c>
      <c r="F990" s="271">
        <v>6.515E-2</v>
      </c>
      <c r="G990" s="271">
        <v>0.28012999999999999</v>
      </c>
      <c r="H990" s="272">
        <v>15354</v>
      </c>
      <c r="I990" s="271">
        <v>0.71987000000000001</v>
      </c>
      <c r="J990" s="272">
        <v>54810</v>
      </c>
      <c r="K990" s="272">
        <v>235666</v>
      </c>
      <c r="L990" s="272">
        <v>531919</v>
      </c>
      <c r="M990" s="273">
        <v>9.6999999999999993</v>
      </c>
      <c r="N990" s="272">
        <v>5</v>
      </c>
      <c r="O990" s="274">
        <v>2.5</v>
      </c>
    </row>
    <row r="991" spans="2:15" x14ac:dyDescent="0.2">
      <c r="B991" s="310" t="s">
        <v>57</v>
      </c>
      <c r="C991" s="310" t="s">
        <v>48</v>
      </c>
      <c r="D991" s="311" t="s">
        <v>22</v>
      </c>
      <c r="E991" s="270" t="str">
        <f t="shared" si="42"/>
        <v>ALFemale85-89</v>
      </c>
      <c r="F991" s="271">
        <v>9.9820000000000006E-2</v>
      </c>
      <c r="G991" s="271">
        <v>0.39940999999999999</v>
      </c>
      <c r="H991" s="272">
        <v>15759</v>
      </c>
      <c r="I991" s="271">
        <v>0.60058999999999996</v>
      </c>
      <c r="J991" s="272">
        <v>39456</v>
      </c>
      <c r="K991" s="272">
        <v>157884</v>
      </c>
      <c r="L991" s="272">
        <v>296253</v>
      </c>
      <c r="M991" s="273">
        <v>7.51</v>
      </c>
      <c r="N991" s="272">
        <v>5</v>
      </c>
      <c r="O991" s="274">
        <v>2.5</v>
      </c>
    </row>
    <row r="992" spans="2:15" x14ac:dyDescent="0.2">
      <c r="B992" s="310" t="s">
        <v>57</v>
      </c>
      <c r="C992" s="310" t="s">
        <v>48</v>
      </c>
      <c r="D992" s="311" t="s">
        <v>5</v>
      </c>
      <c r="E992" s="270" t="str">
        <f t="shared" si="42"/>
        <v>ALFemale90+</v>
      </c>
      <c r="F992" s="271">
        <v>0.17126</v>
      </c>
      <c r="G992" s="271">
        <v>1</v>
      </c>
      <c r="H992" s="272">
        <v>23697</v>
      </c>
      <c r="I992" s="271">
        <v>0</v>
      </c>
      <c r="J992" s="272">
        <v>23697</v>
      </c>
      <c r="K992" s="272">
        <v>138369</v>
      </c>
      <c r="L992" s="272">
        <v>138369</v>
      </c>
      <c r="M992" s="273">
        <v>5.84</v>
      </c>
      <c r="N992" s="273" t="s">
        <v>92</v>
      </c>
      <c r="O992" s="274">
        <v>5.84</v>
      </c>
    </row>
    <row r="993" spans="2:15" x14ac:dyDescent="0.2"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</row>
    <row r="994" spans="2:15" ht="16" customHeight="1" x14ac:dyDescent="0.2">
      <c r="B994" s="344" t="s">
        <v>1</v>
      </c>
      <c r="C994" s="344" t="s">
        <v>0</v>
      </c>
      <c r="D994" s="344" t="s">
        <v>2</v>
      </c>
      <c r="E994" s="344" t="s">
        <v>49</v>
      </c>
      <c r="F994" s="346" t="s">
        <v>83</v>
      </c>
      <c r="G994" s="346" t="s">
        <v>84</v>
      </c>
      <c r="H994" s="346" t="s">
        <v>85</v>
      </c>
      <c r="I994" s="346" t="s">
        <v>86</v>
      </c>
      <c r="J994" s="344" t="s">
        <v>87</v>
      </c>
      <c r="K994" s="346" t="s">
        <v>88</v>
      </c>
      <c r="L994" s="344" t="s">
        <v>89</v>
      </c>
      <c r="M994" s="344" t="s">
        <v>90</v>
      </c>
      <c r="N994" s="344" t="s">
        <v>6</v>
      </c>
      <c r="O994" s="346" t="s">
        <v>91</v>
      </c>
    </row>
    <row r="995" spans="2:15" ht="16" customHeight="1" x14ac:dyDescent="0.2">
      <c r="B995" s="345"/>
      <c r="C995" s="345"/>
      <c r="D995" s="345"/>
      <c r="E995" s="345"/>
      <c r="F995" s="347"/>
      <c r="G995" s="347"/>
      <c r="H995" s="347"/>
      <c r="I995" s="347"/>
      <c r="J995" s="345"/>
      <c r="K995" s="347"/>
      <c r="L995" s="345"/>
      <c r="M995" s="345"/>
      <c r="N995" s="345"/>
      <c r="O995" s="347"/>
    </row>
    <row r="996" spans="2:15" x14ac:dyDescent="0.2">
      <c r="B996" s="310" t="s">
        <v>52</v>
      </c>
      <c r="C996" s="310" t="s">
        <v>48</v>
      </c>
      <c r="D996" s="311">
        <v>0</v>
      </c>
      <c r="E996" s="270" t="str">
        <f>_xlfn.CONCAT(B996,C996,D996)</f>
        <v>SEFemale0</v>
      </c>
      <c r="F996" s="271">
        <v>1.269E-2</v>
      </c>
      <c r="G996" s="271">
        <v>1.2540000000000001E-2</v>
      </c>
      <c r="H996" s="272">
        <v>1254</v>
      </c>
      <c r="I996" s="271">
        <v>0.98746</v>
      </c>
      <c r="J996" s="272">
        <v>100000</v>
      </c>
      <c r="K996" s="272">
        <v>98856</v>
      </c>
      <c r="L996" s="272">
        <v>7790879</v>
      </c>
      <c r="M996" s="273">
        <v>77.91</v>
      </c>
      <c r="N996" s="272">
        <v>1</v>
      </c>
      <c r="O996" s="274">
        <v>0.09</v>
      </c>
    </row>
    <row r="997" spans="2:15" x14ac:dyDescent="0.2">
      <c r="B997" s="310" t="s">
        <v>52</v>
      </c>
      <c r="C997" s="310" t="s">
        <v>48</v>
      </c>
      <c r="D997" s="312" t="s">
        <v>18</v>
      </c>
      <c r="E997" s="270" t="str">
        <f t="shared" ref="E997:E1015" si="43">_xlfn.CONCAT(B997,C997,D997)</f>
        <v>SEFemale1-4</v>
      </c>
      <c r="F997" s="271">
        <v>5.8E-4</v>
      </c>
      <c r="G997" s="271">
        <v>2.32E-3</v>
      </c>
      <c r="H997" s="272">
        <v>229</v>
      </c>
      <c r="I997" s="271">
        <v>0.99768000000000001</v>
      </c>
      <c r="J997" s="272">
        <v>98746</v>
      </c>
      <c r="K997" s="272">
        <v>394412</v>
      </c>
      <c r="L997" s="272">
        <v>7692023</v>
      </c>
      <c r="M997" s="273">
        <v>77.900000000000006</v>
      </c>
      <c r="N997" s="272">
        <v>4</v>
      </c>
      <c r="O997" s="274">
        <v>1.5</v>
      </c>
    </row>
    <row r="998" spans="2:15" x14ac:dyDescent="0.2">
      <c r="B998" s="310" t="s">
        <v>52</v>
      </c>
      <c r="C998" s="310" t="s">
        <v>48</v>
      </c>
      <c r="D998" s="312" t="s">
        <v>70</v>
      </c>
      <c r="E998" s="270" t="str">
        <f t="shared" si="43"/>
        <v>SEFemale5-9</v>
      </c>
      <c r="F998" s="271">
        <v>3.1E-4</v>
      </c>
      <c r="G998" s="271">
        <v>1.5399999999999999E-3</v>
      </c>
      <c r="H998" s="272">
        <v>151</v>
      </c>
      <c r="I998" s="271">
        <v>0.99846000000000001</v>
      </c>
      <c r="J998" s="272">
        <v>98517</v>
      </c>
      <c r="K998" s="272">
        <v>492207</v>
      </c>
      <c r="L998" s="272">
        <v>7297611</v>
      </c>
      <c r="M998" s="273">
        <v>74.069999999999993</v>
      </c>
      <c r="N998" s="272">
        <v>5</v>
      </c>
      <c r="O998" s="274">
        <v>2.5</v>
      </c>
    </row>
    <row r="999" spans="2:15" x14ac:dyDescent="0.2">
      <c r="B999" s="310" t="s">
        <v>52</v>
      </c>
      <c r="C999" s="310" t="s">
        <v>48</v>
      </c>
      <c r="D999" s="312" t="s">
        <v>71</v>
      </c>
      <c r="E999" s="270" t="str">
        <f t="shared" si="43"/>
        <v>SEFemale10-14</v>
      </c>
      <c r="F999" s="271">
        <v>2.5999999999999998E-4</v>
      </c>
      <c r="G999" s="271">
        <v>1.2899999999999999E-3</v>
      </c>
      <c r="H999" s="272">
        <v>127</v>
      </c>
      <c r="I999" s="271">
        <v>0.99870999999999999</v>
      </c>
      <c r="J999" s="272">
        <v>98366</v>
      </c>
      <c r="K999" s="272">
        <v>491510</v>
      </c>
      <c r="L999" s="272">
        <v>6805404</v>
      </c>
      <c r="M999" s="273">
        <v>69.180000000000007</v>
      </c>
      <c r="N999" s="272">
        <v>5</v>
      </c>
      <c r="O999" s="274">
        <v>2.5</v>
      </c>
    </row>
    <row r="1000" spans="2:15" x14ac:dyDescent="0.2">
      <c r="B1000" s="310" t="s">
        <v>52</v>
      </c>
      <c r="C1000" s="310" t="s">
        <v>48</v>
      </c>
      <c r="D1000" s="311" t="s">
        <v>72</v>
      </c>
      <c r="E1000" s="270" t="str">
        <f t="shared" si="43"/>
        <v>SEFemale15-19</v>
      </c>
      <c r="F1000" s="271">
        <v>3.6999999999999999E-4</v>
      </c>
      <c r="G1000" s="271">
        <v>1.8699999999999999E-3</v>
      </c>
      <c r="H1000" s="272">
        <v>184</v>
      </c>
      <c r="I1000" s="271">
        <v>0.99812999999999996</v>
      </c>
      <c r="J1000" s="272">
        <v>98238</v>
      </c>
      <c r="K1000" s="272">
        <v>490734</v>
      </c>
      <c r="L1000" s="272">
        <v>6313894</v>
      </c>
      <c r="M1000" s="273">
        <v>64.27</v>
      </c>
      <c r="N1000" s="272">
        <v>5</v>
      </c>
      <c r="O1000" s="274">
        <v>2.5</v>
      </c>
    </row>
    <row r="1001" spans="2:15" x14ac:dyDescent="0.2">
      <c r="B1001" s="310" t="s">
        <v>52</v>
      </c>
      <c r="C1001" s="310" t="s">
        <v>48</v>
      </c>
      <c r="D1001" s="311" t="s">
        <v>73</v>
      </c>
      <c r="E1001" s="270" t="str">
        <f t="shared" si="43"/>
        <v>SEFemale20-24</v>
      </c>
      <c r="F1001" s="271">
        <v>6.4999999999999997E-4</v>
      </c>
      <c r="G1001" s="271">
        <v>3.2599999999999999E-3</v>
      </c>
      <c r="H1001" s="272">
        <v>320</v>
      </c>
      <c r="I1001" s="271">
        <v>0.99673999999999996</v>
      </c>
      <c r="J1001" s="272">
        <v>98055</v>
      </c>
      <c r="K1001" s="272">
        <v>489475</v>
      </c>
      <c r="L1001" s="272">
        <v>5823160</v>
      </c>
      <c r="M1001" s="273">
        <v>59.39</v>
      </c>
      <c r="N1001" s="272">
        <v>5</v>
      </c>
      <c r="O1001" s="274">
        <v>2.5</v>
      </c>
    </row>
    <row r="1002" spans="2:15" x14ac:dyDescent="0.2">
      <c r="B1002" s="310" t="s">
        <v>52</v>
      </c>
      <c r="C1002" s="310" t="s">
        <v>48</v>
      </c>
      <c r="D1002" s="311" t="s">
        <v>74</v>
      </c>
      <c r="E1002" s="270" t="str">
        <f t="shared" si="43"/>
        <v>SEFemale25-29</v>
      </c>
      <c r="F1002" s="271">
        <v>7.3999999999999999E-4</v>
      </c>
      <c r="G1002" s="271">
        <v>3.7000000000000002E-3</v>
      </c>
      <c r="H1002" s="272">
        <v>362</v>
      </c>
      <c r="I1002" s="271">
        <v>0.99629999999999996</v>
      </c>
      <c r="J1002" s="272">
        <v>97735</v>
      </c>
      <c r="K1002" s="272">
        <v>487771</v>
      </c>
      <c r="L1002" s="272">
        <v>5333685</v>
      </c>
      <c r="M1002" s="273">
        <v>54.57</v>
      </c>
      <c r="N1002" s="272">
        <v>5</v>
      </c>
      <c r="O1002" s="274">
        <v>2.5</v>
      </c>
    </row>
    <row r="1003" spans="2:15" x14ac:dyDescent="0.2">
      <c r="B1003" s="310" t="s">
        <v>52</v>
      </c>
      <c r="C1003" s="310" t="s">
        <v>48</v>
      </c>
      <c r="D1003" s="311" t="s">
        <v>75</v>
      </c>
      <c r="E1003" s="270" t="str">
        <f t="shared" si="43"/>
        <v>SEFemale30-34</v>
      </c>
      <c r="F1003" s="271">
        <v>1.0300000000000001E-3</v>
      </c>
      <c r="G1003" s="271">
        <v>5.13E-3</v>
      </c>
      <c r="H1003" s="272">
        <v>500</v>
      </c>
      <c r="I1003" s="271">
        <v>0.99487000000000003</v>
      </c>
      <c r="J1003" s="272">
        <v>97373</v>
      </c>
      <c r="K1003" s="272">
        <v>485618</v>
      </c>
      <c r="L1003" s="272">
        <v>4845914</v>
      </c>
      <c r="M1003" s="273">
        <v>49.77</v>
      </c>
      <c r="N1003" s="272">
        <v>5</v>
      </c>
      <c r="O1003" s="274">
        <v>2.5</v>
      </c>
    </row>
    <row r="1004" spans="2:15" x14ac:dyDescent="0.2">
      <c r="B1004" s="310" t="s">
        <v>52</v>
      </c>
      <c r="C1004" s="310" t="s">
        <v>48</v>
      </c>
      <c r="D1004" s="311" t="s">
        <v>76</v>
      </c>
      <c r="E1004" s="270" t="str">
        <f t="shared" si="43"/>
        <v>SEFemale35-39</v>
      </c>
      <c r="F1004" s="271">
        <v>1.4400000000000001E-3</v>
      </c>
      <c r="G1004" s="271">
        <v>7.1700000000000002E-3</v>
      </c>
      <c r="H1004" s="272">
        <v>694</v>
      </c>
      <c r="I1004" s="271">
        <v>0.99282999999999999</v>
      </c>
      <c r="J1004" s="272">
        <v>96874</v>
      </c>
      <c r="K1004" s="272">
        <v>482633</v>
      </c>
      <c r="L1004" s="272">
        <v>4360296</v>
      </c>
      <c r="M1004" s="273">
        <v>45.01</v>
      </c>
      <c r="N1004" s="272">
        <v>5</v>
      </c>
      <c r="O1004" s="274">
        <v>2.5</v>
      </c>
    </row>
    <row r="1005" spans="2:15" x14ac:dyDescent="0.2">
      <c r="B1005" s="310" t="s">
        <v>52</v>
      </c>
      <c r="C1005" s="310" t="s">
        <v>48</v>
      </c>
      <c r="D1005" s="311" t="s">
        <v>77</v>
      </c>
      <c r="E1005" s="270" t="str">
        <f t="shared" si="43"/>
        <v>SEFemale40-44</v>
      </c>
      <c r="F1005" s="271">
        <v>2.0600000000000002E-3</v>
      </c>
      <c r="G1005" s="271">
        <v>1.0240000000000001E-2</v>
      </c>
      <c r="H1005" s="272">
        <v>985</v>
      </c>
      <c r="I1005" s="271">
        <v>0.98975999999999997</v>
      </c>
      <c r="J1005" s="272">
        <v>96179</v>
      </c>
      <c r="K1005" s="272">
        <v>478436</v>
      </c>
      <c r="L1005" s="272">
        <v>3877663</v>
      </c>
      <c r="M1005" s="273">
        <v>40.32</v>
      </c>
      <c r="N1005" s="272">
        <v>5</v>
      </c>
      <c r="O1005" s="274">
        <v>2.5</v>
      </c>
    </row>
    <row r="1006" spans="2:15" x14ac:dyDescent="0.2">
      <c r="B1006" s="310" t="s">
        <v>52</v>
      </c>
      <c r="C1006" s="310" t="s">
        <v>48</v>
      </c>
      <c r="D1006" s="311" t="s">
        <v>78</v>
      </c>
      <c r="E1006" s="270" t="str">
        <f t="shared" si="43"/>
        <v>SEFemale45-49</v>
      </c>
      <c r="F1006" s="271">
        <v>3.5100000000000001E-3</v>
      </c>
      <c r="G1006" s="271">
        <v>1.738E-2</v>
      </c>
      <c r="H1006" s="272">
        <v>1655</v>
      </c>
      <c r="I1006" s="271">
        <v>0.98262000000000005</v>
      </c>
      <c r="J1006" s="272">
        <v>95195</v>
      </c>
      <c r="K1006" s="272">
        <v>471838</v>
      </c>
      <c r="L1006" s="272">
        <v>3399227</v>
      </c>
      <c r="M1006" s="273">
        <v>35.71</v>
      </c>
      <c r="N1006" s="272">
        <v>5</v>
      </c>
      <c r="O1006" s="274">
        <v>2.5</v>
      </c>
    </row>
    <row r="1007" spans="2:15" x14ac:dyDescent="0.2">
      <c r="B1007" s="310" t="s">
        <v>52</v>
      </c>
      <c r="C1007" s="310" t="s">
        <v>48</v>
      </c>
      <c r="D1007" s="311" t="s">
        <v>79</v>
      </c>
      <c r="E1007" s="270" t="str">
        <f t="shared" si="43"/>
        <v>SEFemale50-54</v>
      </c>
      <c r="F1007" s="271">
        <v>4.7600000000000003E-3</v>
      </c>
      <c r="G1007" s="271">
        <v>2.3529999999999999E-2</v>
      </c>
      <c r="H1007" s="272">
        <v>2201</v>
      </c>
      <c r="I1007" s="271">
        <v>0.97646999999999995</v>
      </c>
      <c r="J1007" s="272">
        <v>93540</v>
      </c>
      <c r="K1007" s="272">
        <v>462199</v>
      </c>
      <c r="L1007" s="272">
        <v>2927389</v>
      </c>
      <c r="M1007" s="273">
        <v>31.3</v>
      </c>
      <c r="N1007" s="272">
        <v>5</v>
      </c>
      <c r="O1007" s="274">
        <v>2.5</v>
      </c>
    </row>
    <row r="1008" spans="2:15" x14ac:dyDescent="0.2">
      <c r="B1008" s="310" t="s">
        <v>52</v>
      </c>
      <c r="C1008" s="310" t="s">
        <v>48</v>
      </c>
      <c r="D1008" s="311" t="s">
        <v>80</v>
      </c>
      <c r="E1008" s="270" t="str">
        <f t="shared" si="43"/>
        <v>SEFemale55-59</v>
      </c>
      <c r="F1008" s="271">
        <v>6.5599999999999999E-3</v>
      </c>
      <c r="G1008" s="271">
        <v>3.227E-2</v>
      </c>
      <c r="H1008" s="272">
        <v>2948</v>
      </c>
      <c r="I1008" s="271">
        <v>0.96772999999999998</v>
      </c>
      <c r="J1008" s="272">
        <v>91339</v>
      </c>
      <c r="K1008" s="272">
        <v>449326</v>
      </c>
      <c r="L1008" s="272">
        <v>2465190</v>
      </c>
      <c r="M1008" s="273">
        <v>26.99</v>
      </c>
      <c r="N1008" s="272">
        <v>5</v>
      </c>
      <c r="O1008" s="274">
        <v>2.5</v>
      </c>
    </row>
    <row r="1009" spans="2:15" x14ac:dyDescent="0.2">
      <c r="B1009" s="310" t="s">
        <v>52</v>
      </c>
      <c r="C1009" s="310" t="s">
        <v>48</v>
      </c>
      <c r="D1009" s="311" t="s">
        <v>81</v>
      </c>
      <c r="E1009" s="270" t="str">
        <f t="shared" si="43"/>
        <v>SEFemale60-64</v>
      </c>
      <c r="F1009" s="271">
        <v>1.0970000000000001E-2</v>
      </c>
      <c r="G1009" s="271">
        <v>5.339E-2</v>
      </c>
      <c r="H1009" s="272">
        <v>4720</v>
      </c>
      <c r="I1009" s="271">
        <v>0.94660999999999995</v>
      </c>
      <c r="J1009" s="272">
        <v>88391</v>
      </c>
      <c r="K1009" s="272">
        <v>430158</v>
      </c>
      <c r="L1009" s="272">
        <v>2015864</v>
      </c>
      <c r="M1009" s="273">
        <v>22.81</v>
      </c>
      <c r="N1009" s="272">
        <v>5</v>
      </c>
      <c r="O1009" s="274">
        <v>2.5</v>
      </c>
    </row>
    <row r="1010" spans="2:15" x14ac:dyDescent="0.2">
      <c r="B1010" s="310" t="s">
        <v>52</v>
      </c>
      <c r="C1010" s="310" t="s">
        <v>48</v>
      </c>
      <c r="D1010" s="311" t="s">
        <v>82</v>
      </c>
      <c r="E1010" s="270" t="str">
        <f t="shared" si="43"/>
        <v>SEFemale65-69</v>
      </c>
      <c r="F1010" s="271">
        <v>1.6240000000000001E-2</v>
      </c>
      <c r="G1010" s="271">
        <v>7.8009999999999996E-2</v>
      </c>
      <c r="H1010" s="272">
        <v>6528</v>
      </c>
      <c r="I1010" s="271">
        <v>0.92198999999999998</v>
      </c>
      <c r="J1010" s="272">
        <v>83672</v>
      </c>
      <c r="K1010" s="272">
        <v>402040</v>
      </c>
      <c r="L1010" s="272">
        <v>1585706</v>
      </c>
      <c r="M1010" s="273">
        <v>18.95</v>
      </c>
      <c r="N1010" s="272">
        <v>5</v>
      </c>
      <c r="O1010" s="274">
        <v>2.5</v>
      </c>
    </row>
    <row r="1011" spans="2:15" x14ac:dyDescent="0.2">
      <c r="B1011" s="310" t="s">
        <v>52</v>
      </c>
      <c r="C1011" s="310" t="s">
        <v>48</v>
      </c>
      <c r="D1011" s="311" t="s">
        <v>19</v>
      </c>
      <c r="E1011" s="270" t="str">
        <f t="shared" si="43"/>
        <v>SEFemale70-74</v>
      </c>
      <c r="F1011" s="271">
        <v>2.5860000000000001E-2</v>
      </c>
      <c r="G1011" s="271">
        <v>0.12143</v>
      </c>
      <c r="H1011" s="272">
        <v>9367</v>
      </c>
      <c r="I1011" s="271">
        <v>0.87856999999999996</v>
      </c>
      <c r="J1011" s="272">
        <v>77144</v>
      </c>
      <c r="K1011" s="272">
        <v>362303</v>
      </c>
      <c r="L1011" s="272">
        <v>1183665</v>
      </c>
      <c r="M1011" s="273">
        <v>15.34</v>
      </c>
      <c r="N1011" s="272">
        <v>5</v>
      </c>
      <c r="O1011" s="274">
        <v>2.5</v>
      </c>
    </row>
    <row r="1012" spans="2:15" x14ac:dyDescent="0.2">
      <c r="B1012" s="310" t="s">
        <v>52</v>
      </c>
      <c r="C1012" s="310" t="s">
        <v>48</v>
      </c>
      <c r="D1012" s="311" t="s">
        <v>20</v>
      </c>
      <c r="E1012" s="270" t="str">
        <f t="shared" si="43"/>
        <v>SEFemale75-79</v>
      </c>
      <c r="F1012" s="271">
        <v>4.0430000000000001E-2</v>
      </c>
      <c r="G1012" s="271">
        <v>0.18360000000000001</v>
      </c>
      <c r="H1012" s="272">
        <v>12444</v>
      </c>
      <c r="I1012" s="271">
        <v>0.81640000000000001</v>
      </c>
      <c r="J1012" s="272">
        <v>67777</v>
      </c>
      <c r="K1012" s="272">
        <v>307775</v>
      </c>
      <c r="L1012" s="272">
        <v>821363</v>
      </c>
      <c r="M1012" s="273">
        <v>12.12</v>
      </c>
      <c r="N1012" s="272">
        <v>5</v>
      </c>
      <c r="O1012" s="274">
        <v>2.5</v>
      </c>
    </row>
    <row r="1013" spans="2:15" x14ac:dyDescent="0.2">
      <c r="B1013" s="310" t="s">
        <v>52</v>
      </c>
      <c r="C1013" s="310" t="s">
        <v>48</v>
      </c>
      <c r="D1013" s="311" t="s">
        <v>21</v>
      </c>
      <c r="E1013" s="270" t="str">
        <f t="shared" si="43"/>
        <v>SEFemale80-84</v>
      </c>
      <c r="F1013" s="271">
        <v>6.0740000000000002E-2</v>
      </c>
      <c r="G1013" s="271">
        <v>0.26368000000000003</v>
      </c>
      <c r="H1013" s="272">
        <v>14590</v>
      </c>
      <c r="I1013" s="271">
        <v>0.73631999999999997</v>
      </c>
      <c r="J1013" s="272">
        <v>55333</v>
      </c>
      <c r="K1013" s="272">
        <v>240191</v>
      </c>
      <c r="L1013" s="272">
        <v>513587</v>
      </c>
      <c r="M1013" s="273">
        <v>9.2799999999999994</v>
      </c>
      <c r="N1013" s="272">
        <v>5</v>
      </c>
      <c r="O1013" s="274">
        <v>2.5</v>
      </c>
    </row>
    <row r="1014" spans="2:15" x14ac:dyDescent="0.2">
      <c r="B1014" s="310" t="s">
        <v>52</v>
      </c>
      <c r="C1014" s="310" t="s">
        <v>48</v>
      </c>
      <c r="D1014" s="311" t="s">
        <v>22</v>
      </c>
      <c r="E1014" s="270" t="str">
        <f t="shared" si="43"/>
        <v>SEFemale85-89</v>
      </c>
      <c r="F1014" s="271">
        <v>0.11473999999999999</v>
      </c>
      <c r="G1014" s="271">
        <v>0.44581999999999999</v>
      </c>
      <c r="H1014" s="272">
        <v>18164</v>
      </c>
      <c r="I1014" s="271">
        <v>0.55418000000000001</v>
      </c>
      <c r="J1014" s="272">
        <v>40743</v>
      </c>
      <c r="K1014" s="272">
        <v>158306</v>
      </c>
      <c r="L1014" s="272">
        <v>273397</v>
      </c>
      <c r="M1014" s="273">
        <v>6.71</v>
      </c>
      <c r="N1014" s="272">
        <v>5</v>
      </c>
      <c r="O1014" s="274">
        <v>2.5</v>
      </c>
    </row>
    <row r="1015" spans="2:15" x14ac:dyDescent="0.2">
      <c r="B1015" s="310" t="s">
        <v>52</v>
      </c>
      <c r="C1015" s="310" t="s">
        <v>48</v>
      </c>
      <c r="D1015" s="311" t="s">
        <v>5</v>
      </c>
      <c r="E1015" s="270" t="str">
        <f t="shared" si="43"/>
        <v>SEFemale90+</v>
      </c>
      <c r="F1015" s="271">
        <v>0.19619</v>
      </c>
      <c r="G1015" s="271">
        <v>1</v>
      </c>
      <c r="H1015" s="272">
        <v>22579</v>
      </c>
      <c r="I1015" s="271">
        <v>0</v>
      </c>
      <c r="J1015" s="272">
        <v>22579</v>
      </c>
      <c r="K1015" s="272">
        <v>115090</v>
      </c>
      <c r="L1015" s="272">
        <v>115090</v>
      </c>
      <c r="M1015" s="273">
        <v>5.0999999999999996</v>
      </c>
      <c r="N1015" s="273" t="s">
        <v>92</v>
      </c>
      <c r="O1015" s="274">
        <v>5.0999999999999996</v>
      </c>
    </row>
    <row r="1016" spans="2:15" x14ac:dyDescent="0.2">
      <c r="B1016" s="49"/>
      <c r="C1016" s="49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</row>
    <row r="1017" spans="2:15" ht="16" customHeight="1" x14ac:dyDescent="0.2">
      <c r="B1017" s="344" t="s">
        <v>1</v>
      </c>
      <c r="C1017" s="344" t="s">
        <v>0</v>
      </c>
      <c r="D1017" s="344" t="s">
        <v>2</v>
      </c>
      <c r="E1017" s="344" t="s">
        <v>49</v>
      </c>
      <c r="F1017" s="346" t="s">
        <v>83</v>
      </c>
      <c r="G1017" s="346" t="s">
        <v>84</v>
      </c>
      <c r="H1017" s="346" t="s">
        <v>85</v>
      </c>
      <c r="I1017" s="346" t="s">
        <v>86</v>
      </c>
      <c r="J1017" s="344" t="s">
        <v>87</v>
      </c>
      <c r="K1017" s="346" t="s">
        <v>88</v>
      </c>
      <c r="L1017" s="344" t="s">
        <v>89</v>
      </c>
      <c r="M1017" s="344" t="s">
        <v>90</v>
      </c>
      <c r="N1017" s="344" t="s">
        <v>6</v>
      </c>
      <c r="O1017" s="346" t="s">
        <v>91</v>
      </c>
    </row>
    <row r="1018" spans="2:15" ht="16" customHeight="1" x14ac:dyDescent="0.2">
      <c r="B1018" s="345"/>
      <c r="C1018" s="345"/>
      <c r="D1018" s="345"/>
      <c r="E1018" s="345"/>
      <c r="F1018" s="347"/>
      <c r="G1018" s="347"/>
      <c r="H1018" s="347"/>
      <c r="I1018" s="347"/>
      <c r="J1018" s="345"/>
      <c r="K1018" s="347"/>
      <c r="L1018" s="345"/>
      <c r="M1018" s="345"/>
      <c r="N1018" s="345"/>
      <c r="O1018" s="347"/>
    </row>
    <row r="1019" spans="2:15" x14ac:dyDescent="0.2">
      <c r="B1019" s="310" t="s">
        <v>58</v>
      </c>
      <c r="C1019" s="310" t="s">
        <v>48</v>
      </c>
      <c r="D1019" s="311">
        <v>0</v>
      </c>
      <c r="E1019" s="270" t="str">
        <f>_xlfn.CONCAT(B1019,C1019,D1019)</f>
        <v>BAFemale0</v>
      </c>
      <c r="F1019" s="271">
        <v>1.457E-2</v>
      </c>
      <c r="G1019" s="271">
        <v>1.438E-2</v>
      </c>
      <c r="H1019" s="272">
        <v>1438</v>
      </c>
      <c r="I1019" s="271">
        <v>0.98562000000000005</v>
      </c>
      <c r="J1019" s="272">
        <v>100000</v>
      </c>
      <c r="K1019" s="272">
        <v>98696</v>
      </c>
      <c r="L1019" s="272">
        <v>7911395</v>
      </c>
      <c r="M1019" s="273">
        <v>79.11</v>
      </c>
      <c r="N1019" s="272">
        <v>1</v>
      </c>
      <c r="O1019" s="274">
        <v>0.09</v>
      </c>
    </row>
    <row r="1020" spans="2:15" x14ac:dyDescent="0.2">
      <c r="B1020" s="310" t="s">
        <v>58</v>
      </c>
      <c r="C1020" s="310" t="s">
        <v>48</v>
      </c>
      <c r="D1020" s="312" t="s">
        <v>18</v>
      </c>
      <c r="E1020" s="270" t="str">
        <f t="shared" ref="E1020:E1038" si="44">_xlfn.CONCAT(B1020,C1020,D1020)</f>
        <v>BAFemale1-4</v>
      </c>
      <c r="F1020" s="271">
        <v>4.8999999999999998E-4</v>
      </c>
      <c r="G1020" s="271">
        <v>1.97E-3</v>
      </c>
      <c r="H1020" s="272">
        <v>194</v>
      </c>
      <c r="I1020" s="271">
        <v>0.99802999999999997</v>
      </c>
      <c r="J1020" s="272">
        <v>98562</v>
      </c>
      <c r="K1020" s="272">
        <v>393762</v>
      </c>
      <c r="L1020" s="272">
        <v>7812699</v>
      </c>
      <c r="M1020" s="273">
        <v>79.27</v>
      </c>
      <c r="N1020" s="272">
        <v>4</v>
      </c>
      <c r="O1020" s="274">
        <v>1.5</v>
      </c>
    </row>
    <row r="1021" spans="2:15" x14ac:dyDescent="0.2">
      <c r="B1021" s="310" t="s">
        <v>58</v>
      </c>
      <c r="C1021" s="310" t="s">
        <v>48</v>
      </c>
      <c r="D1021" s="312" t="s">
        <v>70</v>
      </c>
      <c r="E1021" s="270" t="str">
        <f t="shared" si="44"/>
        <v>BAFemale5-9</v>
      </c>
      <c r="F1021" s="271">
        <v>2.0000000000000001E-4</v>
      </c>
      <c r="G1021" s="271">
        <v>1E-3</v>
      </c>
      <c r="H1021" s="272">
        <v>99</v>
      </c>
      <c r="I1021" s="271">
        <v>0.999</v>
      </c>
      <c r="J1021" s="272">
        <v>98368</v>
      </c>
      <c r="K1021" s="272">
        <v>491592</v>
      </c>
      <c r="L1021" s="272">
        <v>7418937</v>
      </c>
      <c r="M1021" s="273">
        <v>75.42</v>
      </c>
      <c r="N1021" s="272">
        <v>5</v>
      </c>
      <c r="O1021" s="274">
        <v>2.5</v>
      </c>
    </row>
    <row r="1022" spans="2:15" x14ac:dyDescent="0.2">
      <c r="B1022" s="310" t="s">
        <v>58</v>
      </c>
      <c r="C1022" s="310" t="s">
        <v>48</v>
      </c>
      <c r="D1022" s="312" t="s">
        <v>71</v>
      </c>
      <c r="E1022" s="270" t="str">
        <f t="shared" si="44"/>
        <v>BAFemale10-14</v>
      </c>
      <c r="F1022" s="271">
        <v>2.5000000000000001E-4</v>
      </c>
      <c r="G1022" s="271">
        <v>1.2600000000000001E-3</v>
      </c>
      <c r="H1022" s="272">
        <v>123</v>
      </c>
      <c r="I1022" s="271">
        <v>0.99873999999999996</v>
      </c>
      <c r="J1022" s="272">
        <v>98269</v>
      </c>
      <c r="K1022" s="272">
        <v>491036</v>
      </c>
      <c r="L1022" s="272">
        <v>6927345</v>
      </c>
      <c r="M1022" s="273">
        <v>70.489999999999995</v>
      </c>
      <c r="N1022" s="272">
        <v>5</v>
      </c>
      <c r="O1022" s="274">
        <v>2.5</v>
      </c>
    </row>
    <row r="1023" spans="2:15" x14ac:dyDescent="0.2">
      <c r="B1023" s="310" t="s">
        <v>58</v>
      </c>
      <c r="C1023" s="310" t="s">
        <v>48</v>
      </c>
      <c r="D1023" s="311" t="s">
        <v>72</v>
      </c>
      <c r="E1023" s="270" t="str">
        <f t="shared" si="44"/>
        <v>BAFemale15-19</v>
      </c>
      <c r="F1023" s="271">
        <v>4.4999999999999999E-4</v>
      </c>
      <c r="G1023" s="271">
        <v>2.2499999999999998E-3</v>
      </c>
      <c r="H1023" s="272">
        <v>221</v>
      </c>
      <c r="I1023" s="271">
        <v>0.99775000000000003</v>
      </c>
      <c r="J1023" s="272">
        <v>98146</v>
      </c>
      <c r="K1023" s="272">
        <v>490175</v>
      </c>
      <c r="L1023" s="272">
        <v>6436309</v>
      </c>
      <c r="M1023" s="273">
        <v>65.58</v>
      </c>
      <c r="N1023" s="272">
        <v>5</v>
      </c>
      <c r="O1023" s="274">
        <v>2.5</v>
      </c>
    </row>
    <row r="1024" spans="2:15" x14ac:dyDescent="0.2">
      <c r="B1024" s="310" t="s">
        <v>58</v>
      </c>
      <c r="C1024" s="310" t="s">
        <v>48</v>
      </c>
      <c r="D1024" s="311" t="s">
        <v>73</v>
      </c>
      <c r="E1024" s="270" t="str">
        <f t="shared" si="44"/>
        <v>BAFemale20-24</v>
      </c>
      <c r="F1024" s="271">
        <v>5.5999999999999995E-4</v>
      </c>
      <c r="G1024" s="271">
        <v>2.8E-3</v>
      </c>
      <c r="H1024" s="272">
        <v>275</v>
      </c>
      <c r="I1024" s="271">
        <v>0.99719999999999998</v>
      </c>
      <c r="J1024" s="272">
        <v>97924</v>
      </c>
      <c r="K1024" s="272">
        <v>488935</v>
      </c>
      <c r="L1024" s="272">
        <v>5946134</v>
      </c>
      <c r="M1024" s="273">
        <v>60.72</v>
      </c>
      <c r="N1024" s="272">
        <v>5</v>
      </c>
      <c r="O1024" s="274">
        <v>2.5</v>
      </c>
    </row>
    <row r="1025" spans="2:15" x14ac:dyDescent="0.2">
      <c r="B1025" s="310" t="s">
        <v>58</v>
      </c>
      <c r="C1025" s="310" t="s">
        <v>48</v>
      </c>
      <c r="D1025" s="311" t="s">
        <v>74</v>
      </c>
      <c r="E1025" s="270" t="str">
        <f t="shared" si="44"/>
        <v>BAFemale25-29</v>
      </c>
      <c r="F1025" s="271">
        <v>7.3999999999999999E-4</v>
      </c>
      <c r="G1025" s="271">
        <v>3.6900000000000001E-3</v>
      </c>
      <c r="H1025" s="272">
        <v>361</v>
      </c>
      <c r="I1025" s="271">
        <v>0.99631000000000003</v>
      </c>
      <c r="J1025" s="272">
        <v>97650</v>
      </c>
      <c r="K1025" s="272">
        <v>487347</v>
      </c>
      <c r="L1025" s="272">
        <v>5457199</v>
      </c>
      <c r="M1025" s="273">
        <v>55.89</v>
      </c>
      <c r="N1025" s="272">
        <v>5</v>
      </c>
      <c r="O1025" s="274">
        <v>2.5</v>
      </c>
    </row>
    <row r="1026" spans="2:15" x14ac:dyDescent="0.2">
      <c r="B1026" s="310" t="s">
        <v>58</v>
      </c>
      <c r="C1026" s="310" t="s">
        <v>48</v>
      </c>
      <c r="D1026" s="311" t="s">
        <v>75</v>
      </c>
      <c r="E1026" s="270" t="str">
        <f t="shared" si="44"/>
        <v>BAFemale30-34</v>
      </c>
      <c r="F1026" s="271">
        <v>1.0399999999999999E-3</v>
      </c>
      <c r="G1026" s="271">
        <v>5.1900000000000002E-3</v>
      </c>
      <c r="H1026" s="272">
        <v>505</v>
      </c>
      <c r="I1026" s="271">
        <v>0.99480999999999997</v>
      </c>
      <c r="J1026" s="272">
        <v>97289</v>
      </c>
      <c r="K1026" s="272">
        <v>485183</v>
      </c>
      <c r="L1026" s="272">
        <v>4969852</v>
      </c>
      <c r="M1026" s="273">
        <v>51.08</v>
      </c>
      <c r="N1026" s="272">
        <v>5</v>
      </c>
      <c r="O1026" s="274">
        <v>2.5</v>
      </c>
    </row>
    <row r="1027" spans="2:15" x14ac:dyDescent="0.2">
      <c r="B1027" s="310" t="s">
        <v>58</v>
      </c>
      <c r="C1027" s="310" t="s">
        <v>48</v>
      </c>
      <c r="D1027" s="311" t="s">
        <v>76</v>
      </c>
      <c r="E1027" s="270" t="str">
        <f t="shared" si="44"/>
        <v>BAFemale35-39</v>
      </c>
      <c r="F1027" s="271">
        <v>1.39E-3</v>
      </c>
      <c r="G1027" s="271">
        <v>6.9199999999999999E-3</v>
      </c>
      <c r="H1027" s="272">
        <v>670</v>
      </c>
      <c r="I1027" s="271">
        <v>0.99307999999999996</v>
      </c>
      <c r="J1027" s="272">
        <v>96784</v>
      </c>
      <c r="K1027" s="272">
        <v>482245</v>
      </c>
      <c r="L1027" s="272">
        <v>4484669</v>
      </c>
      <c r="M1027" s="273">
        <v>46.34</v>
      </c>
      <c r="N1027" s="272">
        <v>5</v>
      </c>
      <c r="O1027" s="274">
        <v>2.5</v>
      </c>
    </row>
    <row r="1028" spans="2:15" x14ac:dyDescent="0.2">
      <c r="B1028" s="310" t="s">
        <v>58</v>
      </c>
      <c r="C1028" s="310" t="s">
        <v>48</v>
      </c>
      <c r="D1028" s="311" t="s">
        <v>77</v>
      </c>
      <c r="E1028" s="270" t="str">
        <f t="shared" si="44"/>
        <v>BAFemale40-44</v>
      </c>
      <c r="F1028" s="271">
        <v>1.97E-3</v>
      </c>
      <c r="G1028" s="271">
        <v>9.7999999999999997E-3</v>
      </c>
      <c r="H1028" s="272">
        <v>942</v>
      </c>
      <c r="I1028" s="271">
        <v>0.99019999999999997</v>
      </c>
      <c r="J1028" s="272">
        <v>96114</v>
      </c>
      <c r="K1028" s="272">
        <v>478214</v>
      </c>
      <c r="L1028" s="272">
        <v>4002424</v>
      </c>
      <c r="M1028" s="273">
        <v>41.64</v>
      </c>
      <c r="N1028" s="272">
        <v>5</v>
      </c>
      <c r="O1028" s="274">
        <v>2.5</v>
      </c>
    </row>
    <row r="1029" spans="2:15" x14ac:dyDescent="0.2">
      <c r="B1029" s="310" t="s">
        <v>58</v>
      </c>
      <c r="C1029" s="310" t="s">
        <v>48</v>
      </c>
      <c r="D1029" s="311" t="s">
        <v>78</v>
      </c>
      <c r="E1029" s="270" t="str">
        <f t="shared" si="44"/>
        <v>BAFemale45-49</v>
      </c>
      <c r="F1029" s="271">
        <v>3.13E-3</v>
      </c>
      <c r="G1029" s="271">
        <v>1.553E-2</v>
      </c>
      <c r="H1029" s="272">
        <v>1478</v>
      </c>
      <c r="I1029" s="271">
        <v>0.98446999999999996</v>
      </c>
      <c r="J1029" s="272">
        <v>95172</v>
      </c>
      <c r="K1029" s="272">
        <v>472164</v>
      </c>
      <c r="L1029" s="272">
        <v>3524210</v>
      </c>
      <c r="M1029" s="273">
        <v>37.03</v>
      </c>
      <c r="N1029" s="272">
        <v>5</v>
      </c>
      <c r="O1029" s="274">
        <v>2.5</v>
      </c>
    </row>
    <row r="1030" spans="2:15" x14ac:dyDescent="0.2">
      <c r="B1030" s="310" t="s">
        <v>58</v>
      </c>
      <c r="C1030" s="310" t="s">
        <v>48</v>
      </c>
      <c r="D1030" s="311" t="s">
        <v>79</v>
      </c>
      <c r="E1030" s="270" t="str">
        <f t="shared" si="44"/>
        <v>BAFemale50-54</v>
      </c>
      <c r="F1030" s="271">
        <v>4.5900000000000003E-3</v>
      </c>
      <c r="G1030" s="271">
        <v>2.2679999999999999E-2</v>
      </c>
      <c r="H1030" s="272">
        <v>2125</v>
      </c>
      <c r="I1030" s="271">
        <v>0.97731999999999997</v>
      </c>
      <c r="J1030" s="272">
        <v>93694</v>
      </c>
      <c r="K1030" s="272">
        <v>463158</v>
      </c>
      <c r="L1030" s="272">
        <v>3052046</v>
      </c>
      <c r="M1030" s="273">
        <v>32.57</v>
      </c>
      <c r="N1030" s="272">
        <v>5</v>
      </c>
      <c r="O1030" s="274">
        <v>2.5</v>
      </c>
    </row>
    <row r="1031" spans="2:15" x14ac:dyDescent="0.2">
      <c r="B1031" s="310" t="s">
        <v>58</v>
      </c>
      <c r="C1031" s="310" t="s">
        <v>48</v>
      </c>
      <c r="D1031" s="311" t="s">
        <v>80</v>
      </c>
      <c r="E1031" s="270" t="str">
        <f t="shared" si="44"/>
        <v>BAFemale55-59</v>
      </c>
      <c r="F1031" s="271">
        <v>6.5900000000000004E-3</v>
      </c>
      <c r="G1031" s="271">
        <v>3.243E-2</v>
      </c>
      <c r="H1031" s="272">
        <v>2969</v>
      </c>
      <c r="I1031" s="271">
        <v>0.96757000000000004</v>
      </c>
      <c r="J1031" s="272">
        <v>91569</v>
      </c>
      <c r="K1031" s="272">
        <v>450423</v>
      </c>
      <c r="L1031" s="272">
        <v>2588888</v>
      </c>
      <c r="M1031" s="273">
        <v>28.27</v>
      </c>
      <c r="N1031" s="272">
        <v>5</v>
      </c>
      <c r="O1031" s="274">
        <v>2.5</v>
      </c>
    </row>
    <row r="1032" spans="2:15" x14ac:dyDescent="0.2">
      <c r="B1032" s="310" t="s">
        <v>58</v>
      </c>
      <c r="C1032" s="310" t="s">
        <v>48</v>
      </c>
      <c r="D1032" s="311" t="s">
        <v>81</v>
      </c>
      <c r="E1032" s="270" t="str">
        <f t="shared" si="44"/>
        <v>BAFemale60-64</v>
      </c>
      <c r="F1032" s="271">
        <v>9.7000000000000003E-3</v>
      </c>
      <c r="G1032" s="271">
        <v>4.7370000000000002E-2</v>
      </c>
      <c r="H1032" s="272">
        <v>4197</v>
      </c>
      <c r="I1032" s="271">
        <v>0.95262999999999998</v>
      </c>
      <c r="J1032" s="272">
        <v>88600</v>
      </c>
      <c r="K1032" s="272">
        <v>432508</v>
      </c>
      <c r="L1032" s="272">
        <v>2138465</v>
      </c>
      <c r="M1032" s="273">
        <v>24.14</v>
      </c>
      <c r="N1032" s="272">
        <v>5</v>
      </c>
      <c r="O1032" s="274">
        <v>2.5</v>
      </c>
    </row>
    <row r="1033" spans="2:15" x14ac:dyDescent="0.2">
      <c r="B1033" s="310" t="s">
        <v>58</v>
      </c>
      <c r="C1033" s="310" t="s">
        <v>48</v>
      </c>
      <c r="D1033" s="311" t="s">
        <v>82</v>
      </c>
      <c r="E1033" s="270" t="str">
        <f t="shared" si="44"/>
        <v>BAFemale65-69</v>
      </c>
      <c r="F1033" s="271">
        <v>1.423E-2</v>
      </c>
      <c r="G1033" s="271">
        <v>6.8709999999999993E-2</v>
      </c>
      <c r="H1033" s="272">
        <v>5799</v>
      </c>
      <c r="I1033" s="271">
        <v>0.93128999999999995</v>
      </c>
      <c r="J1033" s="272">
        <v>84403</v>
      </c>
      <c r="K1033" s="272">
        <v>407517</v>
      </c>
      <c r="L1033" s="272">
        <v>1705957</v>
      </c>
      <c r="M1033" s="273">
        <v>20.21</v>
      </c>
      <c r="N1033" s="272">
        <v>5</v>
      </c>
      <c r="O1033" s="274">
        <v>2.5</v>
      </c>
    </row>
    <row r="1034" spans="2:15" x14ac:dyDescent="0.2">
      <c r="B1034" s="310" t="s">
        <v>58</v>
      </c>
      <c r="C1034" s="310" t="s">
        <v>48</v>
      </c>
      <c r="D1034" s="311" t="s">
        <v>19</v>
      </c>
      <c r="E1034" s="270" t="str">
        <f t="shared" si="44"/>
        <v>BAFemale70-74</v>
      </c>
      <c r="F1034" s="271">
        <v>2.2499999999999999E-2</v>
      </c>
      <c r="G1034" s="271">
        <v>0.10649</v>
      </c>
      <c r="H1034" s="272">
        <v>8371</v>
      </c>
      <c r="I1034" s="271">
        <v>0.89351000000000003</v>
      </c>
      <c r="J1034" s="272">
        <v>78604</v>
      </c>
      <c r="K1034" s="272">
        <v>372091</v>
      </c>
      <c r="L1034" s="272">
        <v>1298441</v>
      </c>
      <c r="M1034" s="273">
        <v>16.52</v>
      </c>
      <c r="N1034" s="272">
        <v>5</v>
      </c>
      <c r="O1034" s="274">
        <v>2.5</v>
      </c>
    </row>
    <row r="1035" spans="2:15" x14ac:dyDescent="0.2">
      <c r="B1035" s="310" t="s">
        <v>58</v>
      </c>
      <c r="C1035" s="310" t="s">
        <v>48</v>
      </c>
      <c r="D1035" s="311" t="s">
        <v>20</v>
      </c>
      <c r="E1035" s="270" t="str">
        <f t="shared" si="44"/>
        <v>BAFemale75-79</v>
      </c>
      <c r="F1035" s="271">
        <v>3.5520000000000003E-2</v>
      </c>
      <c r="G1035" s="271">
        <v>0.16311999999999999</v>
      </c>
      <c r="H1035" s="272">
        <v>11456</v>
      </c>
      <c r="I1035" s="271">
        <v>0.83687999999999996</v>
      </c>
      <c r="J1035" s="272">
        <v>70233</v>
      </c>
      <c r="K1035" s="272">
        <v>322523</v>
      </c>
      <c r="L1035" s="272">
        <v>926349</v>
      </c>
      <c r="M1035" s="273">
        <v>13.19</v>
      </c>
      <c r="N1035" s="272">
        <v>5</v>
      </c>
      <c r="O1035" s="274">
        <v>2.5</v>
      </c>
    </row>
    <row r="1036" spans="2:15" x14ac:dyDescent="0.2">
      <c r="B1036" s="310" t="s">
        <v>58</v>
      </c>
      <c r="C1036" s="310" t="s">
        <v>48</v>
      </c>
      <c r="D1036" s="311" t="s">
        <v>21</v>
      </c>
      <c r="E1036" s="270" t="str">
        <f t="shared" si="44"/>
        <v>BAFemale80-84</v>
      </c>
      <c r="F1036" s="271">
        <v>5.8130000000000001E-2</v>
      </c>
      <c r="G1036" s="271">
        <v>0.25375999999999999</v>
      </c>
      <c r="H1036" s="272">
        <v>14915</v>
      </c>
      <c r="I1036" s="271">
        <v>0.74624000000000001</v>
      </c>
      <c r="J1036" s="272">
        <v>58776</v>
      </c>
      <c r="K1036" s="272">
        <v>256594</v>
      </c>
      <c r="L1036" s="272">
        <v>603826</v>
      </c>
      <c r="M1036" s="273">
        <v>10.27</v>
      </c>
      <c r="N1036" s="272">
        <v>5</v>
      </c>
      <c r="O1036" s="274">
        <v>2.5</v>
      </c>
    </row>
    <row r="1037" spans="2:15" x14ac:dyDescent="0.2">
      <c r="B1037" s="310" t="s">
        <v>58</v>
      </c>
      <c r="C1037" s="310" t="s">
        <v>48</v>
      </c>
      <c r="D1037" s="311" t="s">
        <v>22</v>
      </c>
      <c r="E1037" s="270" t="str">
        <f t="shared" si="44"/>
        <v>BAFemale85-89</v>
      </c>
      <c r="F1037" s="271">
        <v>8.8029999999999997E-2</v>
      </c>
      <c r="G1037" s="271">
        <v>0.36075000000000002</v>
      </c>
      <c r="H1037" s="272">
        <v>15823</v>
      </c>
      <c r="I1037" s="271">
        <v>0.63924999999999998</v>
      </c>
      <c r="J1037" s="272">
        <v>43861</v>
      </c>
      <c r="K1037" s="272">
        <v>179750</v>
      </c>
      <c r="L1037" s="272">
        <v>347231</v>
      </c>
      <c r="M1037" s="273">
        <v>7.92</v>
      </c>
      <c r="N1037" s="272">
        <v>5</v>
      </c>
      <c r="O1037" s="274">
        <v>2.5</v>
      </c>
    </row>
    <row r="1038" spans="2:15" x14ac:dyDescent="0.2">
      <c r="B1038" s="310" t="s">
        <v>58</v>
      </c>
      <c r="C1038" s="310" t="s">
        <v>48</v>
      </c>
      <c r="D1038" s="311" t="s">
        <v>5</v>
      </c>
      <c r="E1038" s="270" t="str">
        <f t="shared" si="44"/>
        <v>BAFemale90+</v>
      </c>
      <c r="F1038" s="271">
        <v>0.16741</v>
      </c>
      <c r="G1038" s="271">
        <v>1</v>
      </c>
      <c r="H1038" s="272">
        <v>28039</v>
      </c>
      <c r="I1038" s="271">
        <v>0</v>
      </c>
      <c r="J1038" s="272">
        <v>28039</v>
      </c>
      <c r="K1038" s="272">
        <v>167482</v>
      </c>
      <c r="L1038" s="272">
        <v>167482</v>
      </c>
      <c r="M1038" s="273">
        <v>5.97</v>
      </c>
      <c r="N1038" s="273" t="s">
        <v>92</v>
      </c>
      <c r="O1038" s="274">
        <v>5.97</v>
      </c>
    </row>
    <row r="1039" spans="2:15" x14ac:dyDescent="0.2">
      <c r="B1039" s="49"/>
      <c r="C1039" s="49"/>
      <c r="D1039" s="49"/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</row>
    <row r="1040" spans="2:15" ht="16" customHeight="1" x14ac:dyDescent="0.2">
      <c r="B1040" s="344" t="s">
        <v>1</v>
      </c>
      <c r="C1040" s="344" t="s">
        <v>0</v>
      </c>
      <c r="D1040" s="344" t="s">
        <v>2</v>
      </c>
      <c r="E1040" s="344" t="s">
        <v>49</v>
      </c>
      <c r="F1040" s="346" t="s">
        <v>83</v>
      </c>
      <c r="G1040" s="346" t="s">
        <v>84</v>
      </c>
      <c r="H1040" s="346" t="s">
        <v>85</v>
      </c>
      <c r="I1040" s="346" t="s">
        <v>86</v>
      </c>
      <c r="J1040" s="344" t="s">
        <v>87</v>
      </c>
      <c r="K1040" s="346" t="s">
        <v>88</v>
      </c>
      <c r="L1040" s="344" t="s">
        <v>89</v>
      </c>
      <c r="M1040" s="344" t="s">
        <v>90</v>
      </c>
      <c r="N1040" s="344" t="s">
        <v>6</v>
      </c>
      <c r="O1040" s="346" t="s">
        <v>91</v>
      </c>
    </row>
    <row r="1041" spans="2:15" ht="16" customHeight="1" x14ac:dyDescent="0.2">
      <c r="B1041" s="345"/>
      <c r="C1041" s="345"/>
      <c r="D1041" s="345"/>
      <c r="E1041" s="345"/>
      <c r="F1041" s="347"/>
      <c r="G1041" s="347"/>
      <c r="H1041" s="347"/>
      <c r="I1041" s="347"/>
      <c r="J1041" s="345"/>
      <c r="K1041" s="347"/>
      <c r="L1041" s="345"/>
      <c r="M1041" s="345"/>
      <c r="N1041" s="345"/>
      <c r="O1041" s="347"/>
    </row>
    <row r="1042" spans="2:15" x14ac:dyDescent="0.2">
      <c r="B1042" s="310" t="s">
        <v>59</v>
      </c>
      <c r="C1042" s="310" t="s">
        <v>48</v>
      </c>
      <c r="D1042" s="311">
        <v>0</v>
      </c>
      <c r="E1042" s="270" t="str">
        <f>_xlfn.CONCAT(B1042,C1042,D1042)</f>
        <v>MGFemale0</v>
      </c>
      <c r="F1042" s="271">
        <v>8.6999999999999994E-3</v>
      </c>
      <c r="G1042" s="271">
        <v>8.6300000000000005E-3</v>
      </c>
      <c r="H1042" s="272">
        <v>863</v>
      </c>
      <c r="I1042" s="271">
        <v>0.99136999999999997</v>
      </c>
      <c r="J1042" s="272">
        <v>100000</v>
      </c>
      <c r="K1042" s="272">
        <v>99202</v>
      </c>
      <c r="L1042" s="272">
        <v>8104397</v>
      </c>
      <c r="M1042" s="273">
        <v>81.040000000000006</v>
      </c>
      <c r="N1042" s="272">
        <v>1</v>
      </c>
      <c r="O1042" s="274">
        <v>0.08</v>
      </c>
    </row>
    <row r="1043" spans="2:15" x14ac:dyDescent="0.2">
      <c r="B1043" s="310" t="s">
        <v>59</v>
      </c>
      <c r="C1043" s="310" t="s">
        <v>48</v>
      </c>
      <c r="D1043" s="312" t="s">
        <v>18</v>
      </c>
      <c r="E1043" s="270" t="str">
        <f t="shared" ref="E1043:E1061" si="45">_xlfn.CONCAT(B1043,C1043,D1043)</f>
        <v>MGFemale1-4</v>
      </c>
      <c r="F1043" s="271">
        <v>3.8999999999999999E-4</v>
      </c>
      <c r="G1043" s="271">
        <v>1.56E-3</v>
      </c>
      <c r="H1043" s="272">
        <v>154</v>
      </c>
      <c r="I1043" s="271">
        <v>0.99843999999999999</v>
      </c>
      <c r="J1043" s="272">
        <v>99137</v>
      </c>
      <c r="K1043" s="272">
        <v>396162</v>
      </c>
      <c r="L1043" s="272">
        <v>8005195</v>
      </c>
      <c r="M1043" s="273">
        <v>80.75</v>
      </c>
      <c r="N1043" s="272">
        <v>4</v>
      </c>
      <c r="O1043" s="274">
        <v>1.51</v>
      </c>
    </row>
    <row r="1044" spans="2:15" x14ac:dyDescent="0.2">
      <c r="B1044" s="310" t="s">
        <v>59</v>
      </c>
      <c r="C1044" s="310" t="s">
        <v>48</v>
      </c>
      <c r="D1044" s="312" t="s">
        <v>70</v>
      </c>
      <c r="E1044" s="270" t="str">
        <f t="shared" si="45"/>
        <v>MGFemale5-9</v>
      </c>
      <c r="F1044" s="271">
        <v>1.3999999999999999E-4</v>
      </c>
      <c r="G1044" s="271">
        <v>7.2000000000000005E-4</v>
      </c>
      <c r="H1044" s="272">
        <v>71</v>
      </c>
      <c r="I1044" s="271">
        <v>0.99927999999999995</v>
      </c>
      <c r="J1044" s="272">
        <v>98982</v>
      </c>
      <c r="K1044" s="272">
        <v>494733</v>
      </c>
      <c r="L1044" s="272">
        <v>7609033</v>
      </c>
      <c r="M1044" s="273">
        <v>76.87</v>
      </c>
      <c r="N1044" s="272">
        <v>5</v>
      </c>
      <c r="O1044" s="274">
        <v>2.5</v>
      </c>
    </row>
    <row r="1045" spans="2:15" x14ac:dyDescent="0.2">
      <c r="B1045" s="310" t="s">
        <v>59</v>
      </c>
      <c r="C1045" s="310" t="s">
        <v>48</v>
      </c>
      <c r="D1045" s="312" t="s">
        <v>71</v>
      </c>
      <c r="E1045" s="270" t="str">
        <f t="shared" si="45"/>
        <v>MGFemale10-14</v>
      </c>
      <c r="F1045" s="271">
        <v>1.7000000000000001E-4</v>
      </c>
      <c r="G1045" s="271">
        <v>8.4999999999999995E-4</v>
      </c>
      <c r="H1045" s="272">
        <v>84</v>
      </c>
      <c r="I1045" s="271">
        <v>0.99914999999999998</v>
      </c>
      <c r="J1045" s="272">
        <v>98911</v>
      </c>
      <c r="K1045" s="272">
        <v>494345</v>
      </c>
      <c r="L1045" s="272">
        <v>7114299</v>
      </c>
      <c r="M1045" s="273">
        <v>71.930000000000007</v>
      </c>
      <c r="N1045" s="272">
        <v>5</v>
      </c>
      <c r="O1045" s="274">
        <v>2.5</v>
      </c>
    </row>
    <row r="1046" spans="2:15" x14ac:dyDescent="0.2">
      <c r="B1046" s="310" t="s">
        <v>59</v>
      </c>
      <c r="C1046" s="310" t="s">
        <v>48</v>
      </c>
      <c r="D1046" s="311" t="s">
        <v>72</v>
      </c>
      <c r="E1046" s="270" t="str">
        <f t="shared" si="45"/>
        <v>MGFemale15-19</v>
      </c>
      <c r="F1046" s="271">
        <v>3.1E-4</v>
      </c>
      <c r="G1046" s="271">
        <v>1.5399999999999999E-3</v>
      </c>
      <c r="H1046" s="272">
        <v>153</v>
      </c>
      <c r="I1046" s="271">
        <v>0.99846000000000001</v>
      </c>
      <c r="J1046" s="272">
        <v>98827</v>
      </c>
      <c r="K1046" s="272">
        <v>493754</v>
      </c>
      <c r="L1046" s="272">
        <v>6619954</v>
      </c>
      <c r="M1046" s="273">
        <v>66.989999999999995</v>
      </c>
      <c r="N1046" s="272">
        <v>5</v>
      </c>
      <c r="O1046" s="274">
        <v>2.5</v>
      </c>
    </row>
    <row r="1047" spans="2:15" x14ac:dyDescent="0.2">
      <c r="B1047" s="310" t="s">
        <v>59</v>
      </c>
      <c r="C1047" s="310" t="s">
        <v>48</v>
      </c>
      <c r="D1047" s="311" t="s">
        <v>73</v>
      </c>
      <c r="E1047" s="270" t="str">
        <f t="shared" si="45"/>
        <v>MGFemale20-24</v>
      </c>
      <c r="F1047" s="271">
        <v>4.0999999999999999E-4</v>
      </c>
      <c r="G1047" s="271">
        <v>2.0300000000000001E-3</v>
      </c>
      <c r="H1047" s="272">
        <v>200</v>
      </c>
      <c r="I1047" s="271">
        <v>0.99797000000000002</v>
      </c>
      <c r="J1047" s="272">
        <v>98674</v>
      </c>
      <c r="K1047" s="272">
        <v>492873</v>
      </c>
      <c r="L1047" s="272">
        <v>6126200</v>
      </c>
      <c r="M1047" s="273">
        <v>62.08</v>
      </c>
      <c r="N1047" s="272">
        <v>5</v>
      </c>
      <c r="O1047" s="274">
        <v>2.5</v>
      </c>
    </row>
    <row r="1048" spans="2:15" x14ac:dyDescent="0.2">
      <c r="B1048" s="310" t="s">
        <v>59</v>
      </c>
      <c r="C1048" s="310" t="s">
        <v>48</v>
      </c>
      <c r="D1048" s="311" t="s">
        <v>74</v>
      </c>
      <c r="E1048" s="270" t="str">
        <f t="shared" si="45"/>
        <v>MGFemale25-29</v>
      </c>
      <c r="F1048" s="271">
        <v>4.4999999999999999E-4</v>
      </c>
      <c r="G1048" s="271">
        <v>2.2699999999999999E-3</v>
      </c>
      <c r="H1048" s="272">
        <v>223</v>
      </c>
      <c r="I1048" s="271">
        <v>0.99773000000000001</v>
      </c>
      <c r="J1048" s="272">
        <v>98475</v>
      </c>
      <c r="K1048" s="272">
        <v>491815</v>
      </c>
      <c r="L1048" s="272">
        <v>5633327</v>
      </c>
      <c r="M1048" s="273">
        <v>57.21</v>
      </c>
      <c r="N1048" s="272">
        <v>5</v>
      </c>
      <c r="O1048" s="274">
        <v>2.5</v>
      </c>
    </row>
    <row r="1049" spans="2:15" x14ac:dyDescent="0.2">
      <c r="B1049" s="310" t="s">
        <v>59</v>
      </c>
      <c r="C1049" s="310" t="s">
        <v>48</v>
      </c>
      <c r="D1049" s="311" t="s">
        <v>75</v>
      </c>
      <c r="E1049" s="270" t="str">
        <f t="shared" si="45"/>
        <v>MGFemale30-34</v>
      </c>
      <c r="F1049" s="271">
        <v>7.6999999999999996E-4</v>
      </c>
      <c r="G1049" s="271">
        <v>3.82E-3</v>
      </c>
      <c r="H1049" s="272">
        <v>376</v>
      </c>
      <c r="I1049" s="271">
        <v>0.99617999999999995</v>
      </c>
      <c r="J1049" s="272">
        <v>98251</v>
      </c>
      <c r="K1049" s="272">
        <v>490318</v>
      </c>
      <c r="L1049" s="272">
        <v>5141512</v>
      </c>
      <c r="M1049" s="273">
        <v>52.33</v>
      </c>
      <c r="N1049" s="272">
        <v>5</v>
      </c>
      <c r="O1049" s="274">
        <v>2.5</v>
      </c>
    </row>
    <row r="1050" spans="2:15" x14ac:dyDescent="0.2">
      <c r="B1050" s="310" t="s">
        <v>59</v>
      </c>
      <c r="C1050" s="310" t="s">
        <v>48</v>
      </c>
      <c r="D1050" s="311" t="s">
        <v>76</v>
      </c>
      <c r="E1050" s="270" t="str">
        <f t="shared" si="45"/>
        <v>MGFemale35-39</v>
      </c>
      <c r="F1050" s="271">
        <v>1.07E-3</v>
      </c>
      <c r="G1050" s="271">
        <v>5.3499999999999997E-3</v>
      </c>
      <c r="H1050" s="272">
        <v>524</v>
      </c>
      <c r="I1050" s="271">
        <v>0.99465000000000003</v>
      </c>
      <c r="J1050" s="272">
        <v>97876</v>
      </c>
      <c r="K1050" s="272">
        <v>488070</v>
      </c>
      <c r="L1050" s="272">
        <v>4651194</v>
      </c>
      <c r="M1050" s="273">
        <v>47.52</v>
      </c>
      <c r="N1050" s="272">
        <v>5</v>
      </c>
      <c r="O1050" s="274">
        <v>2.5</v>
      </c>
    </row>
    <row r="1051" spans="2:15" x14ac:dyDescent="0.2">
      <c r="B1051" s="310" t="s">
        <v>59</v>
      </c>
      <c r="C1051" s="310" t="s">
        <v>48</v>
      </c>
      <c r="D1051" s="311" t="s">
        <v>77</v>
      </c>
      <c r="E1051" s="270" t="str">
        <f t="shared" si="45"/>
        <v>MGFemale40-44</v>
      </c>
      <c r="F1051" s="271">
        <v>1.72E-3</v>
      </c>
      <c r="G1051" s="271">
        <v>8.5599999999999999E-3</v>
      </c>
      <c r="H1051" s="272">
        <v>833</v>
      </c>
      <c r="I1051" s="271">
        <v>0.99143999999999999</v>
      </c>
      <c r="J1051" s="272">
        <v>97352</v>
      </c>
      <c r="K1051" s="272">
        <v>484679</v>
      </c>
      <c r="L1051" s="272">
        <v>4163124</v>
      </c>
      <c r="M1051" s="273">
        <v>42.76</v>
      </c>
      <c r="N1051" s="272">
        <v>5</v>
      </c>
      <c r="O1051" s="274">
        <v>2.5</v>
      </c>
    </row>
    <row r="1052" spans="2:15" x14ac:dyDescent="0.2">
      <c r="B1052" s="310" t="s">
        <v>59</v>
      </c>
      <c r="C1052" s="310" t="s">
        <v>48</v>
      </c>
      <c r="D1052" s="311" t="s">
        <v>78</v>
      </c>
      <c r="E1052" s="270" t="str">
        <f t="shared" si="45"/>
        <v>MGFemale45-49</v>
      </c>
      <c r="F1052" s="271">
        <v>2.63E-3</v>
      </c>
      <c r="G1052" s="271">
        <v>1.306E-2</v>
      </c>
      <c r="H1052" s="272">
        <v>1261</v>
      </c>
      <c r="I1052" s="271">
        <v>0.98694000000000004</v>
      </c>
      <c r="J1052" s="272">
        <v>96519</v>
      </c>
      <c r="K1052" s="272">
        <v>479444</v>
      </c>
      <c r="L1052" s="272">
        <v>3678446</v>
      </c>
      <c r="M1052" s="273">
        <v>38.11</v>
      </c>
      <c r="N1052" s="272">
        <v>5</v>
      </c>
      <c r="O1052" s="274">
        <v>2.5</v>
      </c>
    </row>
    <row r="1053" spans="2:15" x14ac:dyDescent="0.2">
      <c r="B1053" s="310" t="s">
        <v>59</v>
      </c>
      <c r="C1053" s="310" t="s">
        <v>48</v>
      </c>
      <c r="D1053" s="311" t="s">
        <v>79</v>
      </c>
      <c r="E1053" s="270" t="str">
        <f t="shared" si="45"/>
        <v>MGFemale50-54</v>
      </c>
      <c r="F1053" s="271">
        <v>3.8500000000000001E-3</v>
      </c>
      <c r="G1053" s="271">
        <v>1.9060000000000001E-2</v>
      </c>
      <c r="H1053" s="272">
        <v>1815</v>
      </c>
      <c r="I1053" s="271">
        <v>0.98094000000000003</v>
      </c>
      <c r="J1053" s="272">
        <v>95258</v>
      </c>
      <c r="K1053" s="272">
        <v>471754</v>
      </c>
      <c r="L1053" s="272">
        <v>3199002</v>
      </c>
      <c r="M1053" s="273">
        <v>33.58</v>
      </c>
      <c r="N1053" s="272">
        <v>5</v>
      </c>
      <c r="O1053" s="274">
        <v>2.5</v>
      </c>
    </row>
    <row r="1054" spans="2:15" x14ac:dyDescent="0.2">
      <c r="B1054" s="310" t="s">
        <v>59</v>
      </c>
      <c r="C1054" s="310" t="s">
        <v>48</v>
      </c>
      <c r="D1054" s="311" t="s">
        <v>80</v>
      </c>
      <c r="E1054" s="270" t="str">
        <f t="shared" si="45"/>
        <v>MGFemale55-59</v>
      </c>
      <c r="F1054" s="271">
        <v>5.5300000000000002E-3</v>
      </c>
      <c r="G1054" s="271">
        <v>2.7279999999999999E-2</v>
      </c>
      <c r="H1054" s="272">
        <v>2549</v>
      </c>
      <c r="I1054" s="271">
        <v>0.97272000000000003</v>
      </c>
      <c r="J1054" s="272">
        <v>93443</v>
      </c>
      <c r="K1054" s="272">
        <v>460843</v>
      </c>
      <c r="L1054" s="272">
        <v>2727248</v>
      </c>
      <c r="M1054" s="273">
        <v>29.19</v>
      </c>
      <c r="N1054" s="272">
        <v>5</v>
      </c>
      <c r="O1054" s="274">
        <v>2.5</v>
      </c>
    </row>
    <row r="1055" spans="2:15" x14ac:dyDescent="0.2">
      <c r="B1055" s="310" t="s">
        <v>59</v>
      </c>
      <c r="C1055" s="310" t="s">
        <v>48</v>
      </c>
      <c r="D1055" s="311" t="s">
        <v>81</v>
      </c>
      <c r="E1055" s="270" t="str">
        <f t="shared" si="45"/>
        <v>MGFemale60-64</v>
      </c>
      <c r="F1055" s="271">
        <v>8.1799999999999998E-3</v>
      </c>
      <c r="G1055" s="271">
        <v>4.0090000000000001E-2</v>
      </c>
      <c r="H1055" s="272">
        <v>3644</v>
      </c>
      <c r="I1055" s="271">
        <v>0.95991000000000004</v>
      </c>
      <c r="J1055" s="272">
        <v>90894</v>
      </c>
      <c r="K1055" s="272">
        <v>445361</v>
      </c>
      <c r="L1055" s="272">
        <v>2266404</v>
      </c>
      <c r="M1055" s="273">
        <v>24.93</v>
      </c>
      <c r="N1055" s="272">
        <v>5</v>
      </c>
      <c r="O1055" s="274">
        <v>2.5</v>
      </c>
    </row>
    <row r="1056" spans="2:15" x14ac:dyDescent="0.2">
      <c r="B1056" s="310" t="s">
        <v>59</v>
      </c>
      <c r="C1056" s="310" t="s">
        <v>48</v>
      </c>
      <c r="D1056" s="311" t="s">
        <v>82</v>
      </c>
      <c r="E1056" s="270" t="str">
        <f t="shared" si="45"/>
        <v>MGFemale65-69</v>
      </c>
      <c r="F1056" s="271">
        <v>1.2880000000000001E-2</v>
      </c>
      <c r="G1056" s="271">
        <v>6.2370000000000002E-2</v>
      </c>
      <c r="H1056" s="272">
        <v>5442</v>
      </c>
      <c r="I1056" s="271">
        <v>0.93762999999999996</v>
      </c>
      <c r="J1056" s="272">
        <v>87250</v>
      </c>
      <c r="K1056" s="272">
        <v>422645</v>
      </c>
      <c r="L1056" s="272">
        <v>1821043</v>
      </c>
      <c r="M1056" s="273">
        <v>20.87</v>
      </c>
      <c r="N1056" s="272">
        <v>5</v>
      </c>
      <c r="O1056" s="274">
        <v>2.5</v>
      </c>
    </row>
    <row r="1057" spans="2:15" x14ac:dyDescent="0.2">
      <c r="B1057" s="310" t="s">
        <v>59</v>
      </c>
      <c r="C1057" s="310" t="s">
        <v>48</v>
      </c>
      <c r="D1057" s="311" t="s">
        <v>19</v>
      </c>
      <c r="E1057" s="270" t="str">
        <f t="shared" si="45"/>
        <v>MGFemale70-74</v>
      </c>
      <c r="F1057" s="271">
        <v>2.104E-2</v>
      </c>
      <c r="G1057" s="271">
        <v>9.9940000000000001E-2</v>
      </c>
      <c r="H1057" s="272">
        <v>8176</v>
      </c>
      <c r="I1057" s="271">
        <v>0.90005999999999997</v>
      </c>
      <c r="J1057" s="272">
        <v>81808</v>
      </c>
      <c r="K1057" s="272">
        <v>388600</v>
      </c>
      <c r="L1057" s="272">
        <v>1398398</v>
      </c>
      <c r="M1057" s="273">
        <v>17.09</v>
      </c>
      <c r="N1057" s="272">
        <v>5</v>
      </c>
      <c r="O1057" s="274">
        <v>2.5</v>
      </c>
    </row>
    <row r="1058" spans="2:15" x14ac:dyDescent="0.2">
      <c r="B1058" s="310" t="s">
        <v>59</v>
      </c>
      <c r="C1058" s="310" t="s">
        <v>48</v>
      </c>
      <c r="D1058" s="311" t="s">
        <v>20</v>
      </c>
      <c r="E1058" s="270" t="str">
        <f t="shared" si="45"/>
        <v>MGFemale75-79</v>
      </c>
      <c r="F1058" s="271">
        <v>3.4279999999999998E-2</v>
      </c>
      <c r="G1058" s="271">
        <v>0.15789</v>
      </c>
      <c r="H1058" s="272">
        <v>11626</v>
      </c>
      <c r="I1058" s="271">
        <v>0.84211000000000003</v>
      </c>
      <c r="J1058" s="272">
        <v>73632</v>
      </c>
      <c r="K1058" s="272">
        <v>339096</v>
      </c>
      <c r="L1058" s="272">
        <v>1009797</v>
      </c>
      <c r="M1058" s="273">
        <v>13.71</v>
      </c>
      <c r="N1058" s="272">
        <v>5</v>
      </c>
      <c r="O1058" s="274">
        <v>2.5</v>
      </c>
    </row>
    <row r="1059" spans="2:15" x14ac:dyDescent="0.2">
      <c r="B1059" s="310" t="s">
        <v>59</v>
      </c>
      <c r="C1059" s="310" t="s">
        <v>48</v>
      </c>
      <c r="D1059" s="311" t="s">
        <v>21</v>
      </c>
      <c r="E1059" s="270" t="str">
        <f t="shared" si="45"/>
        <v>MGFemale80-84</v>
      </c>
      <c r="F1059" s="271">
        <v>5.6820000000000002E-2</v>
      </c>
      <c r="G1059" s="271">
        <v>0.24876000000000001</v>
      </c>
      <c r="H1059" s="272">
        <v>15424</v>
      </c>
      <c r="I1059" s="271">
        <v>0.75124000000000002</v>
      </c>
      <c r="J1059" s="272">
        <v>62006</v>
      </c>
      <c r="K1059" s="272">
        <v>271471</v>
      </c>
      <c r="L1059" s="272">
        <v>670701</v>
      </c>
      <c r="M1059" s="273">
        <v>10.82</v>
      </c>
      <c r="N1059" s="272">
        <v>5</v>
      </c>
      <c r="O1059" s="274">
        <v>2.5</v>
      </c>
    </row>
    <row r="1060" spans="2:15" x14ac:dyDescent="0.2">
      <c r="B1060" s="310" t="s">
        <v>59</v>
      </c>
      <c r="C1060" s="310" t="s">
        <v>48</v>
      </c>
      <c r="D1060" s="311" t="s">
        <v>22</v>
      </c>
      <c r="E1060" s="270" t="str">
        <f t="shared" si="45"/>
        <v>MGFemale85-89</v>
      </c>
      <c r="F1060" s="271">
        <v>9.2369999999999994E-2</v>
      </c>
      <c r="G1060" s="271">
        <v>0.37522</v>
      </c>
      <c r="H1060" s="272">
        <v>17479</v>
      </c>
      <c r="I1060" s="271">
        <v>0.62478</v>
      </c>
      <c r="J1060" s="272">
        <v>46582</v>
      </c>
      <c r="K1060" s="272">
        <v>189214</v>
      </c>
      <c r="L1060" s="272">
        <v>399230</v>
      </c>
      <c r="M1060" s="273">
        <v>8.57</v>
      </c>
      <c r="N1060" s="272">
        <v>5</v>
      </c>
      <c r="O1060" s="274">
        <v>2.5</v>
      </c>
    </row>
    <row r="1061" spans="2:15" x14ac:dyDescent="0.2">
      <c r="B1061" s="310" t="s">
        <v>59</v>
      </c>
      <c r="C1061" s="310" t="s">
        <v>48</v>
      </c>
      <c r="D1061" s="311" t="s">
        <v>5</v>
      </c>
      <c r="E1061" s="270" t="str">
        <f t="shared" si="45"/>
        <v>MGFemale90+</v>
      </c>
      <c r="F1061" s="271">
        <v>0.13858000000000001</v>
      </c>
      <c r="G1061" s="271">
        <v>1</v>
      </c>
      <c r="H1061" s="272">
        <v>29103</v>
      </c>
      <c r="I1061" s="271">
        <v>0</v>
      </c>
      <c r="J1061" s="272">
        <v>29103</v>
      </c>
      <c r="K1061" s="272">
        <v>210016</v>
      </c>
      <c r="L1061" s="272">
        <v>210016</v>
      </c>
      <c r="M1061" s="273">
        <v>7.22</v>
      </c>
      <c r="N1061" s="273" t="s">
        <v>92</v>
      </c>
      <c r="O1061" s="274">
        <v>7.22</v>
      </c>
    </row>
    <row r="1062" spans="2:15" x14ac:dyDescent="0.2">
      <c r="B1062" s="49"/>
      <c r="C1062" s="49"/>
      <c r="D1062" s="49"/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</row>
    <row r="1063" spans="2:15" ht="16" customHeight="1" x14ac:dyDescent="0.2">
      <c r="B1063" s="344" t="s">
        <v>1</v>
      </c>
      <c r="C1063" s="344" t="s">
        <v>0</v>
      </c>
      <c r="D1063" s="344" t="s">
        <v>2</v>
      </c>
      <c r="E1063" s="344" t="s">
        <v>49</v>
      </c>
      <c r="F1063" s="346" t="s">
        <v>83</v>
      </c>
      <c r="G1063" s="346" t="s">
        <v>84</v>
      </c>
      <c r="H1063" s="346" t="s">
        <v>85</v>
      </c>
      <c r="I1063" s="346" t="s">
        <v>86</v>
      </c>
      <c r="J1063" s="344" t="s">
        <v>87</v>
      </c>
      <c r="K1063" s="346" t="s">
        <v>88</v>
      </c>
      <c r="L1063" s="344" t="s">
        <v>89</v>
      </c>
      <c r="M1063" s="344" t="s">
        <v>90</v>
      </c>
      <c r="N1063" s="344" t="s">
        <v>6</v>
      </c>
      <c r="O1063" s="346" t="s">
        <v>91</v>
      </c>
    </row>
    <row r="1064" spans="2:15" ht="16" customHeight="1" x14ac:dyDescent="0.2">
      <c r="B1064" s="345"/>
      <c r="C1064" s="345"/>
      <c r="D1064" s="345"/>
      <c r="E1064" s="345"/>
      <c r="F1064" s="347"/>
      <c r="G1064" s="347"/>
      <c r="H1064" s="347"/>
      <c r="I1064" s="347"/>
      <c r="J1064" s="345"/>
      <c r="K1064" s="347"/>
      <c r="L1064" s="345"/>
      <c r="M1064" s="345"/>
      <c r="N1064" s="345"/>
      <c r="O1064" s="347"/>
    </row>
    <row r="1065" spans="2:15" x14ac:dyDescent="0.2">
      <c r="B1065" s="310" t="s">
        <v>60</v>
      </c>
      <c r="C1065" s="310" t="s">
        <v>48</v>
      </c>
      <c r="D1065" s="311">
        <v>0</v>
      </c>
      <c r="E1065" s="270" t="str">
        <f>_xlfn.CONCAT(B1065,C1065,D1065)</f>
        <v>ESFemale0</v>
      </c>
      <c r="F1065" s="271">
        <v>6.3200000000000001E-3</v>
      </c>
      <c r="G1065" s="271">
        <v>6.2899999999999996E-3</v>
      </c>
      <c r="H1065" s="272">
        <v>629</v>
      </c>
      <c r="I1065" s="271">
        <v>0.99370999999999998</v>
      </c>
      <c r="J1065" s="272">
        <v>100000</v>
      </c>
      <c r="K1065" s="272">
        <v>99415</v>
      </c>
      <c r="L1065" s="272">
        <v>8321017</v>
      </c>
      <c r="M1065" s="273">
        <v>83.21</v>
      </c>
      <c r="N1065" s="272">
        <v>1</v>
      </c>
      <c r="O1065" s="274">
        <v>7.0000000000000007E-2</v>
      </c>
    </row>
    <row r="1066" spans="2:15" x14ac:dyDescent="0.2">
      <c r="B1066" s="310" t="s">
        <v>60</v>
      </c>
      <c r="C1066" s="310" t="s">
        <v>48</v>
      </c>
      <c r="D1066" s="312" t="s">
        <v>18</v>
      </c>
      <c r="E1066" s="270" t="str">
        <f t="shared" ref="E1066:E1084" si="46">_xlfn.CONCAT(B1066,C1066,D1066)</f>
        <v>ESFemale1-4</v>
      </c>
      <c r="F1066" s="271">
        <v>2.9999999999999997E-4</v>
      </c>
      <c r="G1066" s="271">
        <v>1.1999999999999999E-3</v>
      </c>
      <c r="H1066" s="272">
        <v>119</v>
      </c>
      <c r="I1066" s="271">
        <v>0.99880000000000002</v>
      </c>
      <c r="J1066" s="272">
        <v>99371</v>
      </c>
      <c r="K1066" s="272">
        <v>397188</v>
      </c>
      <c r="L1066" s="272">
        <v>8221603</v>
      </c>
      <c r="M1066" s="273">
        <v>82.74</v>
      </c>
      <c r="N1066" s="272">
        <v>4</v>
      </c>
      <c r="O1066" s="274">
        <v>1.51</v>
      </c>
    </row>
    <row r="1067" spans="2:15" x14ac:dyDescent="0.2">
      <c r="B1067" s="310" t="s">
        <v>60</v>
      </c>
      <c r="C1067" s="310" t="s">
        <v>48</v>
      </c>
      <c r="D1067" s="312" t="s">
        <v>70</v>
      </c>
      <c r="E1067" s="270" t="str">
        <f t="shared" si="46"/>
        <v>ESFemale5-9</v>
      </c>
      <c r="F1067" s="271">
        <v>1.4999999999999999E-4</v>
      </c>
      <c r="G1067" s="271">
        <v>7.5000000000000002E-4</v>
      </c>
      <c r="H1067" s="272">
        <v>74</v>
      </c>
      <c r="I1067" s="271">
        <v>0.99924999999999997</v>
      </c>
      <c r="J1067" s="272">
        <v>99252</v>
      </c>
      <c r="K1067" s="272">
        <v>496073</v>
      </c>
      <c r="L1067" s="272">
        <v>7824415</v>
      </c>
      <c r="M1067" s="273">
        <v>78.83</v>
      </c>
      <c r="N1067" s="272">
        <v>5</v>
      </c>
      <c r="O1067" s="274">
        <v>2.5</v>
      </c>
    </row>
    <row r="1068" spans="2:15" x14ac:dyDescent="0.2">
      <c r="B1068" s="310" t="s">
        <v>60</v>
      </c>
      <c r="C1068" s="310" t="s">
        <v>48</v>
      </c>
      <c r="D1068" s="312" t="s">
        <v>71</v>
      </c>
      <c r="E1068" s="270" t="str">
        <f t="shared" si="46"/>
        <v>ESFemale10-14</v>
      </c>
      <c r="F1068" s="271">
        <v>1.6000000000000001E-4</v>
      </c>
      <c r="G1068" s="271">
        <v>8.1999999999999998E-4</v>
      </c>
      <c r="H1068" s="272">
        <v>81</v>
      </c>
      <c r="I1068" s="271">
        <v>0.99917999999999996</v>
      </c>
      <c r="J1068" s="272">
        <v>99177</v>
      </c>
      <c r="K1068" s="272">
        <v>495684</v>
      </c>
      <c r="L1068" s="272">
        <v>7328342</v>
      </c>
      <c r="M1068" s="273">
        <v>73.89</v>
      </c>
      <c r="N1068" s="272">
        <v>5</v>
      </c>
      <c r="O1068" s="274">
        <v>2.5</v>
      </c>
    </row>
    <row r="1069" spans="2:15" x14ac:dyDescent="0.2">
      <c r="B1069" s="310" t="s">
        <v>60</v>
      </c>
      <c r="C1069" s="310" t="s">
        <v>48</v>
      </c>
      <c r="D1069" s="311" t="s">
        <v>72</v>
      </c>
      <c r="E1069" s="270" t="str">
        <f t="shared" si="46"/>
        <v>ESFemale15-19</v>
      </c>
      <c r="F1069" s="271">
        <v>3.1E-4</v>
      </c>
      <c r="G1069" s="271">
        <v>1.5399999999999999E-3</v>
      </c>
      <c r="H1069" s="272">
        <v>153</v>
      </c>
      <c r="I1069" s="271">
        <v>0.99846000000000001</v>
      </c>
      <c r="J1069" s="272">
        <v>99096</v>
      </c>
      <c r="K1069" s="272">
        <v>495100</v>
      </c>
      <c r="L1069" s="272">
        <v>6832659</v>
      </c>
      <c r="M1069" s="273">
        <v>68.95</v>
      </c>
      <c r="N1069" s="272">
        <v>5</v>
      </c>
      <c r="O1069" s="274">
        <v>2.5</v>
      </c>
    </row>
    <row r="1070" spans="2:15" x14ac:dyDescent="0.2">
      <c r="B1070" s="310" t="s">
        <v>60</v>
      </c>
      <c r="C1070" s="310" t="s">
        <v>48</v>
      </c>
      <c r="D1070" s="311" t="s">
        <v>73</v>
      </c>
      <c r="E1070" s="270" t="str">
        <f t="shared" si="46"/>
        <v>ESFemale20-24</v>
      </c>
      <c r="F1070" s="271">
        <v>4.4999999999999999E-4</v>
      </c>
      <c r="G1070" s="271">
        <v>2.2399999999999998E-3</v>
      </c>
      <c r="H1070" s="272">
        <v>221</v>
      </c>
      <c r="I1070" s="271">
        <v>0.99775999999999998</v>
      </c>
      <c r="J1070" s="272">
        <v>98944</v>
      </c>
      <c r="K1070" s="272">
        <v>494166</v>
      </c>
      <c r="L1070" s="272">
        <v>6337559</v>
      </c>
      <c r="M1070" s="273">
        <v>64.05</v>
      </c>
      <c r="N1070" s="272">
        <v>5</v>
      </c>
      <c r="O1070" s="274">
        <v>2.5</v>
      </c>
    </row>
    <row r="1071" spans="2:15" x14ac:dyDescent="0.2">
      <c r="B1071" s="310" t="s">
        <v>60</v>
      </c>
      <c r="C1071" s="310" t="s">
        <v>48</v>
      </c>
      <c r="D1071" s="311" t="s">
        <v>74</v>
      </c>
      <c r="E1071" s="270" t="str">
        <f t="shared" si="46"/>
        <v>ESFemale25-29</v>
      </c>
      <c r="F1071" s="271">
        <v>4.0000000000000002E-4</v>
      </c>
      <c r="G1071" s="271">
        <v>1.99E-3</v>
      </c>
      <c r="H1071" s="272">
        <v>196</v>
      </c>
      <c r="I1071" s="271">
        <v>0.99800999999999995</v>
      </c>
      <c r="J1071" s="272">
        <v>98723</v>
      </c>
      <c r="K1071" s="272">
        <v>493122</v>
      </c>
      <c r="L1071" s="272">
        <v>5843393</v>
      </c>
      <c r="M1071" s="273">
        <v>59.19</v>
      </c>
      <c r="N1071" s="272">
        <v>5</v>
      </c>
      <c r="O1071" s="274">
        <v>2.5</v>
      </c>
    </row>
    <row r="1072" spans="2:15" x14ac:dyDescent="0.2">
      <c r="B1072" s="310" t="s">
        <v>60</v>
      </c>
      <c r="C1072" s="310" t="s">
        <v>48</v>
      </c>
      <c r="D1072" s="311" t="s">
        <v>75</v>
      </c>
      <c r="E1072" s="270" t="str">
        <f t="shared" si="46"/>
        <v>ESFemale30-34</v>
      </c>
      <c r="F1072" s="271">
        <v>6.8000000000000005E-4</v>
      </c>
      <c r="G1072" s="271">
        <v>3.3899999999999998E-3</v>
      </c>
      <c r="H1072" s="272">
        <v>334</v>
      </c>
      <c r="I1072" s="271">
        <v>0.99661</v>
      </c>
      <c r="J1072" s="272">
        <v>98526</v>
      </c>
      <c r="K1072" s="272">
        <v>491795</v>
      </c>
      <c r="L1072" s="272">
        <v>5350271</v>
      </c>
      <c r="M1072" s="273">
        <v>54.3</v>
      </c>
      <c r="N1072" s="272">
        <v>5</v>
      </c>
      <c r="O1072" s="274">
        <v>2.5</v>
      </c>
    </row>
    <row r="1073" spans="2:15" x14ac:dyDescent="0.2">
      <c r="B1073" s="310" t="s">
        <v>60</v>
      </c>
      <c r="C1073" s="310" t="s">
        <v>48</v>
      </c>
      <c r="D1073" s="311" t="s">
        <v>76</v>
      </c>
      <c r="E1073" s="270" t="str">
        <f t="shared" si="46"/>
        <v>ESFemale35-39</v>
      </c>
      <c r="F1073" s="271">
        <v>9.3999999999999997E-4</v>
      </c>
      <c r="G1073" s="271">
        <v>4.6600000000000001E-3</v>
      </c>
      <c r="H1073" s="272">
        <v>458</v>
      </c>
      <c r="I1073" s="271">
        <v>0.99534</v>
      </c>
      <c r="J1073" s="272">
        <v>98192</v>
      </c>
      <c r="K1073" s="272">
        <v>489814</v>
      </c>
      <c r="L1073" s="272">
        <v>4858476</v>
      </c>
      <c r="M1073" s="273">
        <v>49.48</v>
      </c>
      <c r="N1073" s="272">
        <v>5</v>
      </c>
      <c r="O1073" s="274">
        <v>2.5</v>
      </c>
    </row>
    <row r="1074" spans="2:15" x14ac:dyDescent="0.2">
      <c r="B1074" s="310" t="s">
        <v>60</v>
      </c>
      <c r="C1074" s="310" t="s">
        <v>48</v>
      </c>
      <c r="D1074" s="311" t="s">
        <v>77</v>
      </c>
      <c r="E1074" s="270" t="str">
        <f t="shared" si="46"/>
        <v>ESFemale40-44</v>
      </c>
      <c r="F1074" s="271">
        <v>1.33E-3</v>
      </c>
      <c r="G1074" s="271">
        <v>6.6299999999999996E-3</v>
      </c>
      <c r="H1074" s="272">
        <v>648</v>
      </c>
      <c r="I1074" s="271">
        <v>0.99336999999999998</v>
      </c>
      <c r="J1074" s="272">
        <v>97734</v>
      </c>
      <c r="K1074" s="272">
        <v>487049</v>
      </c>
      <c r="L1074" s="272">
        <v>4368663</v>
      </c>
      <c r="M1074" s="273">
        <v>44.7</v>
      </c>
      <c r="N1074" s="272">
        <v>5</v>
      </c>
      <c r="O1074" s="274">
        <v>2.5</v>
      </c>
    </row>
    <row r="1075" spans="2:15" x14ac:dyDescent="0.2">
      <c r="B1075" s="310" t="s">
        <v>60</v>
      </c>
      <c r="C1075" s="310" t="s">
        <v>48</v>
      </c>
      <c r="D1075" s="311" t="s">
        <v>78</v>
      </c>
      <c r="E1075" s="270" t="str">
        <f t="shared" si="46"/>
        <v>ESFemale45-49</v>
      </c>
      <c r="F1075" s="271">
        <v>2.1700000000000001E-3</v>
      </c>
      <c r="G1075" s="271">
        <v>1.0789999999999999E-2</v>
      </c>
      <c r="H1075" s="272">
        <v>1047</v>
      </c>
      <c r="I1075" s="271">
        <v>0.98921000000000003</v>
      </c>
      <c r="J1075" s="272">
        <v>97086</v>
      </c>
      <c r="K1075" s="272">
        <v>482811</v>
      </c>
      <c r="L1075" s="272">
        <v>3881614</v>
      </c>
      <c r="M1075" s="273">
        <v>39.979999999999997</v>
      </c>
      <c r="N1075" s="272">
        <v>5</v>
      </c>
      <c r="O1075" s="274">
        <v>2.5</v>
      </c>
    </row>
    <row r="1076" spans="2:15" x14ac:dyDescent="0.2">
      <c r="B1076" s="310" t="s">
        <v>60</v>
      </c>
      <c r="C1076" s="310" t="s">
        <v>48</v>
      </c>
      <c r="D1076" s="311" t="s">
        <v>79</v>
      </c>
      <c r="E1076" s="270" t="str">
        <f t="shared" si="46"/>
        <v>ESFemale50-54</v>
      </c>
      <c r="F1076" s="271">
        <v>3.2599999999999999E-3</v>
      </c>
      <c r="G1076" s="271">
        <v>1.6150000000000001E-2</v>
      </c>
      <c r="H1076" s="272">
        <v>1551</v>
      </c>
      <c r="I1076" s="271">
        <v>0.98385</v>
      </c>
      <c r="J1076" s="272">
        <v>96038</v>
      </c>
      <c r="K1076" s="272">
        <v>476315</v>
      </c>
      <c r="L1076" s="272">
        <v>3398803</v>
      </c>
      <c r="M1076" s="273">
        <v>35.39</v>
      </c>
      <c r="N1076" s="272">
        <v>5</v>
      </c>
      <c r="O1076" s="274">
        <v>2.5</v>
      </c>
    </row>
    <row r="1077" spans="2:15" x14ac:dyDescent="0.2">
      <c r="B1077" s="310" t="s">
        <v>60</v>
      </c>
      <c r="C1077" s="310" t="s">
        <v>48</v>
      </c>
      <c r="D1077" s="311" t="s">
        <v>80</v>
      </c>
      <c r="E1077" s="270" t="str">
        <f t="shared" si="46"/>
        <v>ESFemale55-59</v>
      </c>
      <c r="F1077" s="271">
        <v>4.5599999999999998E-3</v>
      </c>
      <c r="G1077" s="271">
        <v>2.256E-2</v>
      </c>
      <c r="H1077" s="272">
        <v>2132</v>
      </c>
      <c r="I1077" s="271">
        <v>0.97743999999999998</v>
      </c>
      <c r="J1077" s="272">
        <v>94488</v>
      </c>
      <c r="K1077" s="272">
        <v>467109</v>
      </c>
      <c r="L1077" s="272">
        <v>2922488</v>
      </c>
      <c r="M1077" s="273">
        <v>30.93</v>
      </c>
      <c r="N1077" s="272">
        <v>5</v>
      </c>
      <c r="O1077" s="274">
        <v>2.5</v>
      </c>
    </row>
    <row r="1078" spans="2:15" x14ac:dyDescent="0.2">
      <c r="B1078" s="310" t="s">
        <v>60</v>
      </c>
      <c r="C1078" s="310" t="s">
        <v>48</v>
      </c>
      <c r="D1078" s="311" t="s">
        <v>81</v>
      </c>
      <c r="E1078" s="270" t="str">
        <f t="shared" si="46"/>
        <v>ESFemale60-64</v>
      </c>
      <c r="F1078" s="271">
        <v>6.79E-3</v>
      </c>
      <c r="G1078" s="271">
        <v>3.3390000000000003E-2</v>
      </c>
      <c r="H1078" s="272">
        <v>3084</v>
      </c>
      <c r="I1078" s="271">
        <v>0.96660999999999997</v>
      </c>
      <c r="J1078" s="272">
        <v>92356</v>
      </c>
      <c r="K1078" s="272">
        <v>454070</v>
      </c>
      <c r="L1078" s="272">
        <v>2455379</v>
      </c>
      <c r="M1078" s="273">
        <v>26.59</v>
      </c>
      <c r="N1078" s="272">
        <v>5</v>
      </c>
      <c r="O1078" s="274">
        <v>2.5</v>
      </c>
    </row>
    <row r="1079" spans="2:15" x14ac:dyDescent="0.2">
      <c r="B1079" s="310" t="s">
        <v>60</v>
      </c>
      <c r="C1079" s="310" t="s">
        <v>48</v>
      </c>
      <c r="D1079" s="311" t="s">
        <v>82</v>
      </c>
      <c r="E1079" s="270" t="str">
        <f t="shared" si="46"/>
        <v>ESFemale65-69</v>
      </c>
      <c r="F1079" s="271">
        <v>1.116E-2</v>
      </c>
      <c r="G1079" s="271">
        <v>5.4269999999999999E-2</v>
      </c>
      <c r="H1079" s="272">
        <v>4845</v>
      </c>
      <c r="I1079" s="271">
        <v>0.94572999999999996</v>
      </c>
      <c r="J1079" s="272">
        <v>89272</v>
      </c>
      <c r="K1079" s="272">
        <v>434246</v>
      </c>
      <c r="L1079" s="272">
        <v>2001310</v>
      </c>
      <c r="M1079" s="273">
        <v>22.42</v>
      </c>
      <c r="N1079" s="272">
        <v>5</v>
      </c>
      <c r="O1079" s="274">
        <v>2.5</v>
      </c>
    </row>
    <row r="1080" spans="2:15" x14ac:dyDescent="0.2">
      <c r="B1080" s="310" t="s">
        <v>60</v>
      </c>
      <c r="C1080" s="310" t="s">
        <v>48</v>
      </c>
      <c r="D1080" s="311" t="s">
        <v>19</v>
      </c>
      <c r="E1080" s="270" t="str">
        <f t="shared" si="46"/>
        <v>ESFemale70-74</v>
      </c>
      <c r="F1080" s="271">
        <v>1.7639999999999999E-2</v>
      </c>
      <c r="G1080" s="271">
        <v>8.4459999999999993E-2</v>
      </c>
      <c r="H1080" s="272">
        <v>7131</v>
      </c>
      <c r="I1080" s="271">
        <v>0.91554000000000002</v>
      </c>
      <c r="J1080" s="272">
        <v>84427</v>
      </c>
      <c r="K1080" s="272">
        <v>404306</v>
      </c>
      <c r="L1080" s="272">
        <v>1567063</v>
      </c>
      <c r="M1080" s="273">
        <v>18.559999999999999</v>
      </c>
      <c r="N1080" s="272">
        <v>5</v>
      </c>
      <c r="O1080" s="274">
        <v>2.5</v>
      </c>
    </row>
    <row r="1081" spans="2:15" x14ac:dyDescent="0.2">
      <c r="B1081" s="310" t="s">
        <v>60</v>
      </c>
      <c r="C1081" s="310" t="s">
        <v>48</v>
      </c>
      <c r="D1081" s="311" t="s">
        <v>20</v>
      </c>
      <c r="E1081" s="270" t="str">
        <f t="shared" si="46"/>
        <v>ESFemale75-79</v>
      </c>
      <c r="F1081" s="271">
        <v>2.8150000000000001E-2</v>
      </c>
      <c r="G1081" s="271">
        <v>0.13149</v>
      </c>
      <c r="H1081" s="272">
        <v>10164</v>
      </c>
      <c r="I1081" s="271">
        <v>0.86851</v>
      </c>
      <c r="J1081" s="272">
        <v>77296</v>
      </c>
      <c r="K1081" s="272">
        <v>361069</v>
      </c>
      <c r="L1081" s="272">
        <v>1162757</v>
      </c>
      <c r="M1081" s="273">
        <v>15.04</v>
      </c>
      <c r="N1081" s="272">
        <v>5</v>
      </c>
      <c r="O1081" s="274">
        <v>2.5</v>
      </c>
    </row>
    <row r="1082" spans="2:15" x14ac:dyDescent="0.2">
      <c r="B1082" s="310" t="s">
        <v>60</v>
      </c>
      <c r="C1082" s="310" t="s">
        <v>48</v>
      </c>
      <c r="D1082" s="311" t="s">
        <v>21</v>
      </c>
      <c r="E1082" s="270" t="str">
        <f t="shared" si="46"/>
        <v>ESFemale80-84</v>
      </c>
      <c r="F1082" s="271">
        <v>4.9709999999999997E-2</v>
      </c>
      <c r="G1082" s="271">
        <v>0.22106000000000001</v>
      </c>
      <c r="H1082" s="272">
        <v>14840</v>
      </c>
      <c r="I1082" s="271">
        <v>0.77893999999999997</v>
      </c>
      <c r="J1082" s="272">
        <v>67132</v>
      </c>
      <c r="K1082" s="272">
        <v>298559</v>
      </c>
      <c r="L1082" s="272">
        <v>801688</v>
      </c>
      <c r="M1082" s="273">
        <v>11.94</v>
      </c>
      <c r="N1082" s="272">
        <v>5</v>
      </c>
      <c r="O1082" s="274">
        <v>2.5</v>
      </c>
    </row>
    <row r="1083" spans="2:15" x14ac:dyDescent="0.2">
      <c r="B1083" s="310" t="s">
        <v>60</v>
      </c>
      <c r="C1083" s="310" t="s">
        <v>48</v>
      </c>
      <c r="D1083" s="311" t="s">
        <v>22</v>
      </c>
      <c r="E1083" s="270" t="str">
        <f t="shared" si="46"/>
        <v>ESFemale85-89</v>
      </c>
      <c r="F1083" s="271">
        <v>8.1210000000000004E-2</v>
      </c>
      <c r="G1083" s="271">
        <v>0.33751999999999999</v>
      </c>
      <c r="H1083" s="272">
        <v>17649</v>
      </c>
      <c r="I1083" s="271">
        <v>0.66247999999999996</v>
      </c>
      <c r="J1083" s="272">
        <v>52292</v>
      </c>
      <c r="K1083" s="272">
        <v>217335</v>
      </c>
      <c r="L1083" s="272">
        <v>503130</v>
      </c>
      <c r="M1083" s="273">
        <v>9.6199999999999992</v>
      </c>
      <c r="N1083" s="272">
        <v>5</v>
      </c>
      <c r="O1083" s="274">
        <v>2.5</v>
      </c>
    </row>
    <row r="1084" spans="2:15" x14ac:dyDescent="0.2">
      <c r="B1084" s="310" t="s">
        <v>60</v>
      </c>
      <c r="C1084" s="310" t="s">
        <v>48</v>
      </c>
      <c r="D1084" s="311" t="s">
        <v>5</v>
      </c>
      <c r="E1084" s="270" t="str">
        <f t="shared" si="46"/>
        <v>ESFemale90+</v>
      </c>
      <c r="F1084" s="271">
        <v>0.12121</v>
      </c>
      <c r="G1084" s="271">
        <v>1</v>
      </c>
      <c r="H1084" s="272">
        <v>34642</v>
      </c>
      <c r="I1084" s="271">
        <v>0</v>
      </c>
      <c r="J1084" s="272">
        <v>34642</v>
      </c>
      <c r="K1084" s="272">
        <v>285795</v>
      </c>
      <c r="L1084" s="272">
        <v>285795</v>
      </c>
      <c r="M1084" s="273">
        <v>8.25</v>
      </c>
      <c r="N1084" s="273" t="s">
        <v>92</v>
      </c>
      <c r="O1084" s="274">
        <v>8.25</v>
      </c>
    </row>
    <row r="1085" spans="2:15" x14ac:dyDescent="0.2">
      <c r="B1085" s="49"/>
      <c r="C1085" s="49"/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</row>
    <row r="1086" spans="2:15" ht="16" customHeight="1" x14ac:dyDescent="0.2">
      <c r="B1086" s="344" t="s">
        <v>1</v>
      </c>
      <c r="C1086" s="344" t="s">
        <v>0</v>
      </c>
      <c r="D1086" s="344" t="s">
        <v>2</v>
      </c>
      <c r="E1086" s="344" t="s">
        <v>49</v>
      </c>
      <c r="F1086" s="346" t="s">
        <v>83</v>
      </c>
      <c r="G1086" s="346" t="s">
        <v>84</v>
      </c>
      <c r="H1086" s="346" t="s">
        <v>85</v>
      </c>
      <c r="I1086" s="346" t="s">
        <v>86</v>
      </c>
      <c r="J1086" s="344" t="s">
        <v>87</v>
      </c>
      <c r="K1086" s="346" t="s">
        <v>88</v>
      </c>
      <c r="L1086" s="344" t="s">
        <v>89</v>
      </c>
      <c r="M1086" s="344" t="s">
        <v>90</v>
      </c>
      <c r="N1086" s="344" t="s">
        <v>6</v>
      </c>
      <c r="O1086" s="346" t="s">
        <v>91</v>
      </c>
    </row>
    <row r="1087" spans="2:15" ht="16" customHeight="1" x14ac:dyDescent="0.2">
      <c r="B1087" s="345"/>
      <c r="C1087" s="345"/>
      <c r="D1087" s="345"/>
      <c r="E1087" s="345"/>
      <c r="F1087" s="347"/>
      <c r="G1087" s="347"/>
      <c r="H1087" s="347"/>
      <c r="I1087" s="347"/>
      <c r="J1087" s="345"/>
      <c r="K1087" s="347"/>
      <c r="L1087" s="345"/>
      <c r="M1087" s="345"/>
      <c r="N1087" s="345"/>
      <c r="O1087" s="347"/>
    </row>
    <row r="1088" spans="2:15" x14ac:dyDescent="0.2">
      <c r="B1088" s="310" t="s">
        <v>61</v>
      </c>
      <c r="C1088" s="310" t="s">
        <v>48</v>
      </c>
      <c r="D1088" s="311">
        <v>0</v>
      </c>
      <c r="E1088" s="270" t="str">
        <f>_xlfn.CONCAT(B1088,C1088,D1088)</f>
        <v>RJFemale0</v>
      </c>
      <c r="F1088" s="271">
        <v>9.4599999999999997E-3</v>
      </c>
      <c r="G1088" s="271">
        <v>9.3799999999999994E-3</v>
      </c>
      <c r="H1088" s="272">
        <v>938</v>
      </c>
      <c r="I1088" s="271">
        <v>0.99061999999999995</v>
      </c>
      <c r="J1088" s="272">
        <v>100000</v>
      </c>
      <c r="K1088" s="272">
        <v>99136</v>
      </c>
      <c r="L1088" s="272">
        <v>8038741</v>
      </c>
      <c r="M1088" s="273">
        <v>80.39</v>
      </c>
      <c r="N1088" s="272">
        <v>1</v>
      </c>
      <c r="O1088" s="274">
        <v>0.08</v>
      </c>
    </row>
    <row r="1089" spans="2:15" x14ac:dyDescent="0.2">
      <c r="B1089" s="310" t="s">
        <v>61</v>
      </c>
      <c r="C1089" s="310" t="s">
        <v>48</v>
      </c>
      <c r="D1089" s="312" t="s">
        <v>18</v>
      </c>
      <c r="E1089" s="270" t="str">
        <f t="shared" ref="E1089:E1107" si="47">_xlfn.CONCAT(B1089,C1089,D1089)</f>
        <v>RJFemale1-4</v>
      </c>
      <c r="F1089" s="271">
        <v>4.2000000000000002E-4</v>
      </c>
      <c r="G1089" s="271">
        <v>1.66E-3</v>
      </c>
      <c r="H1089" s="272">
        <v>164</v>
      </c>
      <c r="I1089" s="271">
        <v>0.99834000000000001</v>
      </c>
      <c r="J1089" s="272">
        <v>99062</v>
      </c>
      <c r="K1089" s="272">
        <v>395841</v>
      </c>
      <c r="L1089" s="272">
        <v>7939605</v>
      </c>
      <c r="M1089" s="273">
        <v>80.150000000000006</v>
      </c>
      <c r="N1089" s="272">
        <v>4</v>
      </c>
      <c r="O1089" s="274">
        <v>1.51</v>
      </c>
    </row>
    <row r="1090" spans="2:15" x14ac:dyDescent="0.2">
      <c r="B1090" s="310" t="s">
        <v>61</v>
      </c>
      <c r="C1090" s="310" t="s">
        <v>48</v>
      </c>
      <c r="D1090" s="312" t="s">
        <v>70</v>
      </c>
      <c r="E1090" s="270" t="str">
        <f t="shared" si="47"/>
        <v>RJFemale5-9</v>
      </c>
      <c r="F1090" s="271">
        <v>1.8000000000000001E-4</v>
      </c>
      <c r="G1090" s="271">
        <v>9.1E-4</v>
      </c>
      <c r="H1090" s="272">
        <v>90</v>
      </c>
      <c r="I1090" s="271">
        <v>0.99909000000000003</v>
      </c>
      <c r="J1090" s="272">
        <v>98898</v>
      </c>
      <c r="K1090" s="272">
        <v>494267</v>
      </c>
      <c r="L1090" s="272">
        <v>7543765</v>
      </c>
      <c r="M1090" s="273">
        <v>76.28</v>
      </c>
      <c r="N1090" s="272">
        <v>5</v>
      </c>
      <c r="O1090" s="274">
        <v>2.5</v>
      </c>
    </row>
    <row r="1091" spans="2:15" x14ac:dyDescent="0.2">
      <c r="B1091" s="310" t="s">
        <v>61</v>
      </c>
      <c r="C1091" s="310" t="s">
        <v>48</v>
      </c>
      <c r="D1091" s="312" t="s">
        <v>71</v>
      </c>
      <c r="E1091" s="270" t="str">
        <f t="shared" si="47"/>
        <v>RJFemale10-14</v>
      </c>
      <c r="F1091" s="271">
        <v>2.0000000000000001E-4</v>
      </c>
      <c r="G1091" s="271">
        <v>1E-3</v>
      </c>
      <c r="H1091" s="272">
        <v>99</v>
      </c>
      <c r="I1091" s="271">
        <v>0.999</v>
      </c>
      <c r="J1091" s="272">
        <v>98808</v>
      </c>
      <c r="K1091" s="272">
        <v>493796</v>
      </c>
      <c r="L1091" s="272">
        <v>7049498</v>
      </c>
      <c r="M1091" s="273">
        <v>71.349999999999994</v>
      </c>
      <c r="N1091" s="272">
        <v>5</v>
      </c>
      <c r="O1091" s="274">
        <v>2.5</v>
      </c>
    </row>
    <row r="1092" spans="2:15" x14ac:dyDescent="0.2">
      <c r="B1092" s="310" t="s">
        <v>61</v>
      </c>
      <c r="C1092" s="310" t="s">
        <v>48</v>
      </c>
      <c r="D1092" s="311" t="s">
        <v>72</v>
      </c>
      <c r="E1092" s="270" t="str">
        <f t="shared" si="47"/>
        <v>RJFemale15-19</v>
      </c>
      <c r="F1092" s="271">
        <v>3.4000000000000002E-4</v>
      </c>
      <c r="G1092" s="271">
        <v>1.6800000000000001E-3</v>
      </c>
      <c r="H1092" s="272">
        <v>166</v>
      </c>
      <c r="I1092" s="271">
        <v>0.99831999999999999</v>
      </c>
      <c r="J1092" s="272">
        <v>98710</v>
      </c>
      <c r="K1092" s="272">
        <v>493134</v>
      </c>
      <c r="L1092" s="272">
        <v>6555702</v>
      </c>
      <c r="M1092" s="273">
        <v>66.41</v>
      </c>
      <c r="N1092" s="272">
        <v>5</v>
      </c>
      <c r="O1092" s="274">
        <v>2.5</v>
      </c>
    </row>
    <row r="1093" spans="2:15" x14ac:dyDescent="0.2">
      <c r="B1093" s="310" t="s">
        <v>61</v>
      </c>
      <c r="C1093" s="310" t="s">
        <v>48</v>
      </c>
      <c r="D1093" s="311" t="s">
        <v>73</v>
      </c>
      <c r="E1093" s="270" t="str">
        <f t="shared" si="47"/>
        <v>RJFemale20-24</v>
      </c>
      <c r="F1093" s="271">
        <v>4.0999999999999999E-4</v>
      </c>
      <c r="G1093" s="271">
        <v>2.0600000000000002E-3</v>
      </c>
      <c r="H1093" s="272">
        <v>203</v>
      </c>
      <c r="I1093" s="271">
        <v>0.99794000000000005</v>
      </c>
      <c r="J1093" s="272">
        <v>98544</v>
      </c>
      <c r="K1093" s="272">
        <v>492212</v>
      </c>
      <c r="L1093" s="272">
        <v>6062569</v>
      </c>
      <c r="M1093" s="273">
        <v>61.52</v>
      </c>
      <c r="N1093" s="272">
        <v>5</v>
      </c>
      <c r="O1093" s="274">
        <v>2.5</v>
      </c>
    </row>
    <row r="1094" spans="2:15" x14ac:dyDescent="0.2">
      <c r="B1094" s="310" t="s">
        <v>61</v>
      </c>
      <c r="C1094" s="310" t="s">
        <v>48</v>
      </c>
      <c r="D1094" s="311" t="s">
        <v>74</v>
      </c>
      <c r="E1094" s="270" t="str">
        <f t="shared" si="47"/>
        <v>RJFemale25-29</v>
      </c>
      <c r="F1094" s="271">
        <v>5.1999999999999995E-4</v>
      </c>
      <c r="G1094" s="271">
        <v>2.5799999999999998E-3</v>
      </c>
      <c r="H1094" s="272">
        <v>254</v>
      </c>
      <c r="I1094" s="271">
        <v>0.99741999999999997</v>
      </c>
      <c r="J1094" s="272">
        <v>98341</v>
      </c>
      <c r="K1094" s="272">
        <v>491070</v>
      </c>
      <c r="L1094" s="272">
        <v>5570357</v>
      </c>
      <c r="M1094" s="273">
        <v>56.64</v>
      </c>
      <c r="N1094" s="272">
        <v>5</v>
      </c>
      <c r="O1094" s="274">
        <v>2.5</v>
      </c>
    </row>
    <row r="1095" spans="2:15" x14ac:dyDescent="0.2">
      <c r="B1095" s="310" t="s">
        <v>61</v>
      </c>
      <c r="C1095" s="310" t="s">
        <v>48</v>
      </c>
      <c r="D1095" s="311" t="s">
        <v>75</v>
      </c>
      <c r="E1095" s="270" t="str">
        <f t="shared" si="47"/>
        <v>RJFemale30-34</v>
      </c>
      <c r="F1095" s="271">
        <v>7.2000000000000005E-4</v>
      </c>
      <c r="G1095" s="271">
        <v>3.5899999999999999E-3</v>
      </c>
      <c r="H1095" s="272">
        <v>352</v>
      </c>
      <c r="I1095" s="271">
        <v>0.99641000000000002</v>
      </c>
      <c r="J1095" s="272">
        <v>98087</v>
      </c>
      <c r="K1095" s="272">
        <v>489554</v>
      </c>
      <c r="L1095" s="272">
        <v>5079286</v>
      </c>
      <c r="M1095" s="273">
        <v>51.78</v>
      </c>
      <c r="N1095" s="272">
        <v>5</v>
      </c>
      <c r="O1095" s="274">
        <v>2.5</v>
      </c>
    </row>
    <row r="1096" spans="2:15" x14ac:dyDescent="0.2">
      <c r="B1096" s="310" t="s">
        <v>61</v>
      </c>
      <c r="C1096" s="310" t="s">
        <v>48</v>
      </c>
      <c r="D1096" s="311" t="s">
        <v>76</v>
      </c>
      <c r="E1096" s="270" t="str">
        <f t="shared" si="47"/>
        <v>RJFemale35-39</v>
      </c>
      <c r="F1096" s="271">
        <v>1.1000000000000001E-3</v>
      </c>
      <c r="G1096" s="271">
        <v>5.47E-3</v>
      </c>
      <c r="H1096" s="272">
        <v>535</v>
      </c>
      <c r="I1096" s="271">
        <v>0.99453000000000003</v>
      </c>
      <c r="J1096" s="272">
        <v>97735</v>
      </c>
      <c r="K1096" s="272">
        <v>487336</v>
      </c>
      <c r="L1096" s="272">
        <v>4589732</v>
      </c>
      <c r="M1096" s="273">
        <v>46.96</v>
      </c>
      <c r="N1096" s="272">
        <v>5</v>
      </c>
      <c r="O1096" s="274">
        <v>2.5</v>
      </c>
    </row>
    <row r="1097" spans="2:15" x14ac:dyDescent="0.2">
      <c r="B1097" s="310" t="s">
        <v>61</v>
      </c>
      <c r="C1097" s="310" t="s">
        <v>48</v>
      </c>
      <c r="D1097" s="311" t="s">
        <v>77</v>
      </c>
      <c r="E1097" s="270" t="str">
        <f t="shared" si="47"/>
        <v>RJFemale40-44</v>
      </c>
      <c r="F1097" s="271">
        <v>1.75E-3</v>
      </c>
      <c r="G1097" s="271">
        <v>8.6899999999999998E-3</v>
      </c>
      <c r="H1097" s="272">
        <v>845</v>
      </c>
      <c r="I1097" s="271">
        <v>0.99131000000000002</v>
      </c>
      <c r="J1097" s="272">
        <v>97200</v>
      </c>
      <c r="K1097" s="272">
        <v>483887</v>
      </c>
      <c r="L1097" s="272">
        <v>4102396</v>
      </c>
      <c r="M1097" s="273">
        <v>42.21</v>
      </c>
      <c r="N1097" s="272">
        <v>5</v>
      </c>
      <c r="O1097" s="274">
        <v>2.5</v>
      </c>
    </row>
    <row r="1098" spans="2:15" x14ac:dyDescent="0.2">
      <c r="B1098" s="310" t="s">
        <v>61</v>
      </c>
      <c r="C1098" s="310" t="s">
        <v>48</v>
      </c>
      <c r="D1098" s="311" t="s">
        <v>78</v>
      </c>
      <c r="E1098" s="270" t="str">
        <f t="shared" si="47"/>
        <v>RJFemale45-49</v>
      </c>
      <c r="F1098" s="271">
        <v>2.8400000000000001E-3</v>
      </c>
      <c r="G1098" s="271">
        <v>1.4080000000000001E-2</v>
      </c>
      <c r="H1098" s="272">
        <v>1357</v>
      </c>
      <c r="I1098" s="271">
        <v>0.98592000000000002</v>
      </c>
      <c r="J1098" s="272">
        <v>96355</v>
      </c>
      <c r="K1098" s="272">
        <v>478383</v>
      </c>
      <c r="L1098" s="272">
        <v>3618508</v>
      </c>
      <c r="M1098" s="273">
        <v>37.549999999999997</v>
      </c>
      <c r="N1098" s="272">
        <v>5</v>
      </c>
      <c r="O1098" s="274">
        <v>2.5</v>
      </c>
    </row>
    <row r="1099" spans="2:15" x14ac:dyDescent="0.2">
      <c r="B1099" s="310" t="s">
        <v>61</v>
      </c>
      <c r="C1099" s="310" t="s">
        <v>48</v>
      </c>
      <c r="D1099" s="311" t="s">
        <v>79</v>
      </c>
      <c r="E1099" s="270" t="str">
        <f t="shared" si="47"/>
        <v>RJFemale50-54</v>
      </c>
      <c r="F1099" s="271">
        <v>4.3800000000000002E-3</v>
      </c>
      <c r="G1099" s="271">
        <v>2.1659999999999999E-2</v>
      </c>
      <c r="H1099" s="272">
        <v>2057</v>
      </c>
      <c r="I1099" s="271">
        <v>0.97833999999999999</v>
      </c>
      <c r="J1099" s="272">
        <v>94998</v>
      </c>
      <c r="K1099" s="272">
        <v>469848</v>
      </c>
      <c r="L1099" s="272">
        <v>3140125</v>
      </c>
      <c r="M1099" s="273">
        <v>33.049999999999997</v>
      </c>
      <c r="N1099" s="272">
        <v>5</v>
      </c>
      <c r="O1099" s="274">
        <v>2.5</v>
      </c>
    </row>
    <row r="1100" spans="2:15" x14ac:dyDescent="0.2">
      <c r="B1100" s="310" t="s">
        <v>61</v>
      </c>
      <c r="C1100" s="310" t="s">
        <v>48</v>
      </c>
      <c r="D1100" s="311" t="s">
        <v>80</v>
      </c>
      <c r="E1100" s="270" t="str">
        <f t="shared" si="47"/>
        <v>RJFemale55-59</v>
      </c>
      <c r="F1100" s="271">
        <v>6.1399999999999996E-3</v>
      </c>
      <c r="G1100" s="271">
        <v>3.0249999999999999E-2</v>
      </c>
      <c r="H1100" s="272">
        <v>2811</v>
      </c>
      <c r="I1100" s="271">
        <v>0.96975</v>
      </c>
      <c r="J1100" s="272">
        <v>92941</v>
      </c>
      <c r="K1100" s="272">
        <v>457677</v>
      </c>
      <c r="L1100" s="272">
        <v>2670277</v>
      </c>
      <c r="M1100" s="273">
        <v>28.73</v>
      </c>
      <c r="N1100" s="272">
        <v>5</v>
      </c>
      <c r="O1100" s="274">
        <v>2.5</v>
      </c>
    </row>
    <row r="1101" spans="2:15" x14ac:dyDescent="0.2">
      <c r="B1101" s="310" t="s">
        <v>61</v>
      </c>
      <c r="C1101" s="310" t="s">
        <v>48</v>
      </c>
      <c r="D1101" s="311" t="s">
        <v>81</v>
      </c>
      <c r="E1101" s="270" t="str">
        <f t="shared" si="47"/>
        <v>RJFemale60-64</v>
      </c>
      <c r="F1101" s="271">
        <v>9.0500000000000008E-3</v>
      </c>
      <c r="G1101" s="271">
        <v>4.4260000000000001E-2</v>
      </c>
      <c r="H1101" s="272">
        <v>3989</v>
      </c>
      <c r="I1101" s="271">
        <v>0.95574000000000003</v>
      </c>
      <c r="J1101" s="272">
        <v>90130</v>
      </c>
      <c r="K1101" s="272">
        <v>440677</v>
      </c>
      <c r="L1101" s="272">
        <v>2212600</v>
      </c>
      <c r="M1101" s="273">
        <v>24.55</v>
      </c>
      <c r="N1101" s="272">
        <v>5</v>
      </c>
      <c r="O1101" s="274">
        <v>2.5</v>
      </c>
    </row>
    <row r="1102" spans="2:15" x14ac:dyDescent="0.2">
      <c r="B1102" s="310" t="s">
        <v>61</v>
      </c>
      <c r="C1102" s="310" t="s">
        <v>48</v>
      </c>
      <c r="D1102" s="311" t="s">
        <v>82</v>
      </c>
      <c r="E1102" s="270" t="str">
        <f t="shared" si="47"/>
        <v>RJFemale65-69</v>
      </c>
      <c r="F1102" s="271">
        <v>1.421E-2</v>
      </c>
      <c r="G1102" s="271">
        <v>6.8599999999999994E-2</v>
      </c>
      <c r="H1102" s="272">
        <v>5910</v>
      </c>
      <c r="I1102" s="271">
        <v>0.93140000000000001</v>
      </c>
      <c r="J1102" s="272">
        <v>86141</v>
      </c>
      <c r="K1102" s="272">
        <v>415930</v>
      </c>
      <c r="L1102" s="272">
        <v>1771923</v>
      </c>
      <c r="M1102" s="273">
        <v>20.57</v>
      </c>
      <c r="N1102" s="272">
        <v>5</v>
      </c>
      <c r="O1102" s="274">
        <v>2.5</v>
      </c>
    </row>
    <row r="1103" spans="2:15" x14ac:dyDescent="0.2">
      <c r="B1103" s="310" t="s">
        <v>61</v>
      </c>
      <c r="C1103" s="310" t="s">
        <v>48</v>
      </c>
      <c r="D1103" s="311" t="s">
        <v>19</v>
      </c>
      <c r="E1103" s="270" t="str">
        <f t="shared" si="47"/>
        <v>RJFemale70-74</v>
      </c>
      <c r="F1103" s="271">
        <v>2.2519999999999998E-2</v>
      </c>
      <c r="G1103" s="271">
        <v>0.10661</v>
      </c>
      <c r="H1103" s="272">
        <v>8554</v>
      </c>
      <c r="I1103" s="271">
        <v>0.89339000000000002</v>
      </c>
      <c r="J1103" s="272">
        <v>80231</v>
      </c>
      <c r="K1103" s="272">
        <v>379772</v>
      </c>
      <c r="L1103" s="272">
        <v>1355993</v>
      </c>
      <c r="M1103" s="273">
        <v>16.899999999999999</v>
      </c>
      <c r="N1103" s="272">
        <v>5</v>
      </c>
      <c r="O1103" s="274">
        <v>2.5</v>
      </c>
    </row>
    <row r="1104" spans="2:15" x14ac:dyDescent="0.2">
      <c r="B1104" s="310" t="s">
        <v>61</v>
      </c>
      <c r="C1104" s="310" t="s">
        <v>48</v>
      </c>
      <c r="D1104" s="311" t="s">
        <v>20</v>
      </c>
      <c r="E1104" s="270" t="str">
        <f t="shared" si="47"/>
        <v>RJFemale75-79</v>
      </c>
      <c r="F1104" s="271">
        <v>3.5869999999999999E-2</v>
      </c>
      <c r="G1104" s="271">
        <v>0.1646</v>
      </c>
      <c r="H1104" s="272">
        <v>11798</v>
      </c>
      <c r="I1104" s="271">
        <v>0.83540000000000003</v>
      </c>
      <c r="J1104" s="272">
        <v>71677</v>
      </c>
      <c r="K1104" s="272">
        <v>328893</v>
      </c>
      <c r="L1104" s="272">
        <v>976221</v>
      </c>
      <c r="M1104" s="273">
        <v>13.62</v>
      </c>
      <c r="N1104" s="272">
        <v>5</v>
      </c>
      <c r="O1104" s="274">
        <v>2.5</v>
      </c>
    </row>
    <row r="1105" spans="2:15" x14ac:dyDescent="0.2">
      <c r="B1105" s="310" t="s">
        <v>61</v>
      </c>
      <c r="C1105" s="310" t="s">
        <v>48</v>
      </c>
      <c r="D1105" s="311" t="s">
        <v>21</v>
      </c>
      <c r="E1105" s="270" t="str">
        <f t="shared" si="47"/>
        <v>RJFemale80-84</v>
      </c>
      <c r="F1105" s="271">
        <v>5.7270000000000001E-2</v>
      </c>
      <c r="G1105" s="271">
        <v>0.25051000000000001</v>
      </c>
      <c r="H1105" s="272">
        <v>15000</v>
      </c>
      <c r="I1105" s="271">
        <v>0.74948999999999999</v>
      </c>
      <c r="J1105" s="272">
        <v>59880</v>
      </c>
      <c r="K1105" s="272">
        <v>261898</v>
      </c>
      <c r="L1105" s="272">
        <v>647328</v>
      </c>
      <c r="M1105" s="273">
        <v>10.81</v>
      </c>
      <c r="N1105" s="272">
        <v>5</v>
      </c>
      <c r="O1105" s="274">
        <v>2.5</v>
      </c>
    </row>
    <row r="1106" spans="2:15" x14ac:dyDescent="0.2">
      <c r="B1106" s="310" t="s">
        <v>61</v>
      </c>
      <c r="C1106" s="310" t="s">
        <v>48</v>
      </c>
      <c r="D1106" s="311" t="s">
        <v>22</v>
      </c>
      <c r="E1106" s="270" t="str">
        <f t="shared" si="47"/>
        <v>RJFemale85-89</v>
      </c>
      <c r="F1106" s="271">
        <v>9.4490000000000005E-2</v>
      </c>
      <c r="G1106" s="271">
        <v>0.38217000000000001</v>
      </c>
      <c r="H1106" s="272">
        <v>17151</v>
      </c>
      <c r="I1106" s="271">
        <v>0.61782999999999999</v>
      </c>
      <c r="J1106" s="272">
        <v>44879</v>
      </c>
      <c r="K1106" s="272">
        <v>181519</v>
      </c>
      <c r="L1106" s="272">
        <v>385430</v>
      </c>
      <c r="M1106" s="273">
        <v>8.59</v>
      </c>
      <c r="N1106" s="272">
        <v>5</v>
      </c>
      <c r="O1106" s="274">
        <v>2.5</v>
      </c>
    </row>
    <row r="1107" spans="2:15" x14ac:dyDescent="0.2">
      <c r="B1107" s="310" t="s">
        <v>61</v>
      </c>
      <c r="C1107" s="310" t="s">
        <v>48</v>
      </c>
      <c r="D1107" s="311" t="s">
        <v>5</v>
      </c>
      <c r="E1107" s="270" t="str">
        <f t="shared" si="47"/>
        <v>RJFemale90+</v>
      </c>
      <c r="F1107" s="271">
        <v>0.13597999999999999</v>
      </c>
      <c r="G1107" s="271">
        <v>1</v>
      </c>
      <c r="H1107" s="272">
        <v>27728</v>
      </c>
      <c r="I1107" s="271">
        <v>0</v>
      </c>
      <c r="J1107" s="272">
        <v>27728</v>
      </c>
      <c r="K1107" s="272">
        <v>203912</v>
      </c>
      <c r="L1107" s="272">
        <v>203912</v>
      </c>
      <c r="M1107" s="273">
        <v>7.35</v>
      </c>
      <c r="N1107" s="273" t="s">
        <v>92</v>
      </c>
      <c r="O1107" s="274">
        <v>7.35</v>
      </c>
    </row>
    <row r="1108" spans="2:15" x14ac:dyDescent="0.2">
      <c r="B1108" s="49"/>
      <c r="C1108" s="49"/>
      <c r="D1108" s="49"/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</row>
    <row r="1109" spans="2:15" ht="16" customHeight="1" x14ac:dyDescent="0.2">
      <c r="B1109" s="344" t="s">
        <v>1</v>
      </c>
      <c r="C1109" s="344" t="s">
        <v>0</v>
      </c>
      <c r="D1109" s="344" t="s">
        <v>2</v>
      </c>
      <c r="E1109" s="344" t="s">
        <v>49</v>
      </c>
      <c r="F1109" s="346" t="s">
        <v>83</v>
      </c>
      <c r="G1109" s="346" t="s">
        <v>84</v>
      </c>
      <c r="H1109" s="346" t="s">
        <v>85</v>
      </c>
      <c r="I1109" s="346" t="s">
        <v>86</v>
      </c>
      <c r="J1109" s="344" t="s">
        <v>87</v>
      </c>
      <c r="K1109" s="346" t="s">
        <v>88</v>
      </c>
      <c r="L1109" s="344" t="s">
        <v>89</v>
      </c>
      <c r="M1109" s="344" t="s">
        <v>90</v>
      </c>
      <c r="N1109" s="344" t="s">
        <v>6</v>
      </c>
      <c r="O1109" s="346" t="s">
        <v>91</v>
      </c>
    </row>
    <row r="1110" spans="2:15" ht="16" customHeight="1" x14ac:dyDescent="0.2">
      <c r="B1110" s="345"/>
      <c r="C1110" s="345"/>
      <c r="D1110" s="345"/>
      <c r="E1110" s="345"/>
      <c r="F1110" s="347"/>
      <c r="G1110" s="347"/>
      <c r="H1110" s="347"/>
      <c r="I1110" s="347"/>
      <c r="J1110" s="345"/>
      <c r="K1110" s="347"/>
      <c r="L1110" s="345"/>
      <c r="M1110" s="345"/>
      <c r="N1110" s="345"/>
      <c r="O1110" s="347"/>
    </row>
    <row r="1111" spans="2:15" x14ac:dyDescent="0.2">
      <c r="B1111" s="310" t="s">
        <v>62</v>
      </c>
      <c r="C1111" s="310" t="s">
        <v>48</v>
      </c>
      <c r="D1111" s="311">
        <v>0</v>
      </c>
      <c r="E1111" s="270" t="str">
        <f>_xlfn.CONCAT(B1111,C1111,D1111)</f>
        <v>SPFemale0</v>
      </c>
      <c r="F1111" s="271">
        <v>8.0099999999999998E-3</v>
      </c>
      <c r="G1111" s="271">
        <v>7.9500000000000005E-3</v>
      </c>
      <c r="H1111" s="272">
        <v>795</v>
      </c>
      <c r="I1111" s="271">
        <v>0.99204999999999999</v>
      </c>
      <c r="J1111" s="272">
        <v>100000</v>
      </c>
      <c r="K1111" s="272">
        <v>99264</v>
      </c>
      <c r="L1111" s="272">
        <v>8196314</v>
      </c>
      <c r="M1111" s="273">
        <v>81.96</v>
      </c>
      <c r="N1111" s="272">
        <v>1</v>
      </c>
      <c r="O1111" s="274">
        <v>7.0000000000000007E-2</v>
      </c>
    </row>
    <row r="1112" spans="2:15" x14ac:dyDescent="0.2">
      <c r="B1112" s="310" t="s">
        <v>62</v>
      </c>
      <c r="C1112" s="310" t="s">
        <v>48</v>
      </c>
      <c r="D1112" s="312" t="s">
        <v>18</v>
      </c>
      <c r="E1112" s="270" t="str">
        <f t="shared" ref="E1112:E1130" si="48">_xlfn.CONCAT(B1112,C1112,D1112)</f>
        <v>SPFemale1-4</v>
      </c>
      <c r="F1112" s="271">
        <v>3.4000000000000002E-4</v>
      </c>
      <c r="G1112" s="271">
        <v>1.3600000000000001E-3</v>
      </c>
      <c r="H1112" s="272">
        <v>135</v>
      </c>
      <c r="I1112" s="271">
        <v>0.99863999999999997</v>
      </c>
      <c r="J1112" s="272">
        <v>99205</v>
      </c>
      <c r="K1112" s="272">
        <v>396484</v>
      </c>
      <c r="L1112" s="272">
        <v>8097050</v>
      </c>
      <c r="M1112" s="273">
        <v>81.62</v>
      </c>
      <c r="N1112" s="272">
        <v>4</v>
      </c>
      <c r="O1112" s="274">
        <v>1.51</v>
      </c>
    </row>
    <row r="1113" spans="2:15" x14ac:dyDescent="0.2">
      <c r="B1113" s="310" t="s">
        <v>62</v>
      </c>
      <c r="C1113" s="310" t="s">
        <v>48</v>
      </c>
      <c r="D1113" s="312" t="s">
        <v>70</v>
      </c>
      <c r="E1113" s="270" t="str">
        <f t="shared" si="48"/>
        <v>SPFemale5-9</v>
      </c>
      <c r="F1113" s="271">
        <v>1.2E-4</v>
      </c>
      <c r="G1113" s="271">
        <v>5.8E-4</v>
      </c>
      <c r="H1113" s="272">
        <v>58</v>
      </c>
      <c r="I1113" s="271">
        <v>0.99941999999999998</v>
      </c>
      <c r="J1113" s="272">
        <v>99070</v>
      </c>
      <c r="K1113" s="272">
        <v>495205</v>
      </c>
      <c r="L1113" s="272">
        <v>7700567</v>
      </c>
      <c r="M1113" s="273">
        <v>77.73</v>
      </c>
      <c r="N1113" s="272">
        <v>5</v>
      </c>
      <c r="O1113" s="274">
        <v>2.5</v>
      </c>
    </row>
    <row r="1114" spans="2:15" x14ac:dyDescent="0.2">
      <c r="B1114" s="310" t="s">
        <v>62</v>
      </c>
      <c r="C1114" s="310" t="s">
        <v>48</v>
      </c>
      <c r="D1114" s="312" t="s">
        <v>71</v>
      </c>
      <c r="E1114" s="270" t="str">
        <f t="shared" si="48"/>
        <v>SPFemale10-14</v>
      </c>
      <c r="F1114" s="271">
        <v>1.4999999999999999E-4</v>
      </c>
      <c r="G1114" s="271">
        <v>7.2999999999999996E-4</v>
      </c>
      <c r="H1114" s="272">
        <v>72</v>
      </c>
      <c r="I1114" s="271">
        <v>0.99926999999999999</v>
      </c>
      <c r="J1114" s="272">
        <v>99012</v>
      </c>
      <c r="K1114" s="272">
        <v>494880</v>
      </c>
      <c r="L1114" s="272">
        <v>7205361</v>
      </c>
      <c r="M1114" s="273">
        <v>72.77</v>
      </c>
      <c r="N1114" s="272">
        <v>5</v>
      </c>
      <c r="O1114" s="274">
        <v>2.5</v>
      </c>
    </row>
    <row r="1115" spans="2:15" x14ac:dyDescent="0.2">
      <c r="B1115" s="310" t="s">
        <v>62</v>
      </c>
      <c r="C1115" s="310" t="s">
        <v>48</v>
      </c>
      <c r="D1115" s="311" t="s">
        <v>72</v>
      </c>
      <c r="E1115" s="270" t="str">
        <f t="shared" si="48"/>
        <v>SPFemale15-19</v>
      </c>
      <c r="F1115" s="271">
        <v>2.7999999999999998E-4</v>
      </c>
      <c r="G1115" s="271">
        <v>1.42E-3</v>
      </c>
      <c r="H1115" s="272">
        <v>140</v>
      </c>
      <c r="I1115" s="271">
        <v>0.99858000000000002</v>
      </c>
      <c r="J1115" s="272">
        <v>98940</v>
      </c>
      <c r="K1115" s="272">
        <v>494349</v>
      </c>
      <c r="L1115" s="272">
        <v>6710481</v>
      </c>
      <c r="M1115" s="273">
        <v>67.819999999999993</v>
      </c>
      <c r="N1115" s="272">
        <v>5</v>
      </c>
      <c r="O1115" s="274">
        <v>2.5</v>
      </c>
    </row>
    <row r="1116" spans="2:15" x14ac:dyDescent="0.2">
      <c r="B1116" s="310" t="s">
        <v>62</v>
      </c>
      <c r="C1116" s="310" t="s">
        <v>48</v>
      </c>
      <c r="D1116" s="311" t="s">
        <v>73</v>
      </c>
      <c r="E1116" s="270" t="str">
        <f t="shared" si="48"/>
        <v>SPFemale20-24</v>
      </c>
      <c r="F1116" s="271">
        <v>3.1E-4</v>
      </c>
      <c r="G1116" s="271">
        <v>1.57E-3</v>
      </c>
      <c r="H1116" s="272">
        <v>155</v>
      </c>
      <c r="I1116" s="271">
        <v>0.99843000000000004</v>
      </c>
      <c r="J1116" s="272">
        <v>98800</v>
      </c>
      <c r="K1116" s="272">
        <v>493611</v>
      </c>
      <c r="L1116" s="272">
        <v>6216132</v>
      </c>
      <c r="M1116" s="273">
        <v>62.92</v>
      </c>
      <c r="N1116" s="272">
        <v>5</v>
      </c>
      <c r="O1116" s="274">
        <v>2.5</v>
      </c>
    </row>
    <row r="1117" spans="2:15" x14ac:dyDescent="0.2">
      <c r="B1117" s="310" t="s">
        <v>62</v>
      </c>
      <c r="C1117" s="310" t="s">
        <v>48</v>
      </c>
      <c r="D1117" s="311" t="s">
        <v>74</v>
      </c>
      <c r="E1117" s="270" t="str">
        <f t="shared" si="48"/>
        <v>SPFemale25-29</v>
      </c>
      <c r="F1117" s="271">
        <v>3.6999999999999999E-4</v>
      </c>
      <c r="G1117" s="271">
        <v>1.8699999999999999E-3</v>
      </c>
      <c r="H1117" s="272">
        <v>184</v>
      </c>
      <c r="I1117" s="271">
        <v>0.99812999999999996</v>
      </c>
      <c r="J1117" s="272">
        <v>98645</v>
      </c>
      <c r="K1117" s="272">
        <v>492764</v>
      </c>
      <c r="L1117" s="272">
        <v>5722521</v>
      </c>
      <c r="M1117" s="273">
        <v>58.01</v>
      </c>
      <c r="N1117" s="272">
        <v>5</v>
      </c>
      <c r="O1117" s="274">
        <v>2.5</v>
      </c>
    </row>
    <row r="1118" spans="2:15" x14ac:dyDescent="0.2">
      <c r="B1118" s="310" t="s">
        <v>62</v>
      </c>
      <c r="C1118" s="310" t="s">
        <v>48</v>
      </c>
      <c r="D1118" s="311" t="s">
        <v>75</v>
      </c>
      <c r="E1118" s="270" t="str">
        <f t="shared" si="48"/>
        <v>SPFemale30-34</v>
      </c>
      <c r="F1118" s="271">
        <v>5.4000000000000001E-4</v>
      </c>
      <c r="G1118" s="271">
        <v>2.6800000000000001E-3</v>
      </c>
      <c r="H1118" s="272">
        <v>264</v>
      </c>
      <c r="I1118" s="271">
        <v>0.99731999999999998</v>
      </c>
      <c r="J1118" s="272">
        <v>98461</v>
      </c>
      <c r="K1118" s="272">
        <v>491645</v>
      </c>
      <c r="L1118" s="272">
        <v>5229756</v>
      </c>
      <c r="M1118" s="273">
        <v>53.12</v>
      </c>
      <c r="N1118" s="272">
        <v>5</v>
      </c>
      <c r="O1118" s="274">
        <v>2.5</v>
      </c>
    </row>
    <row r="1119" spans="2:15" x14ac:dyDescent="0.2">
      <c r="B1119" s="310" t="s">
        <v>62</v>
      </c>
      <c r="C1119" s="310" t="s">
        <v>48</v>
      </c>
      <c r="D1119" s="311" t="s">
        <v>76</v>
      </c>
      <c r="E1119" s="270" t="str">
        <f t="shared" si="48"/>
        <v>SPFemale35-39</v>
      </c>
      <c r="F1119" s="271">
        <v>8.0999999999999996E-4</v>
      </c>
      <c r="G1119" s="271">
        <v>4.0499999999999998E-3</v>
      </c>
      <c r="H1119" s="272">
        <v>398</v>
      </c>
      <c r="I1119" s="271">
        <v>0.99595</v>
      </c>
      <c r="J1119" s="272">
        <v>98197</v>
      </c>
      <c r="K1119" s="272">
        <v>489990</v>
      </c>
      <c r="L1119" s="272">
        <v>4738112</v>
      </c>
      <c r="M1119" s="273">
        <v>48.25</v>
      </c>
      <c r="N1119" s="272">
        <v>5</v>
      </c>
      <c r="O1119" s="274">
        <v>2.5</v>
      </c>
    </row>
    <row r="1120" spans="2:15" x14ac:dyDescent="0.2">
      <c r="B1120" s="310" t="s">
        <v>62</v>
      </c>
      <c r="C1120" s="310" t="s">
        <v>48</v>
      </c>
      <c r="D1120" s="311" t="s">
        <v>77</v>
      </c>
      <c r="E1120" s="270" t="str">
        <f t="shared" si="48"/>
        <v>SPFemale40-44</v>
      </c>
      <c r="F1120" s="271">
        <v>1.3500000000000001E-3</v>
      </c>
      <c r="G1120" s="271">
        <v>6.7299999999999999E-3</v>
      </c>
      <c r="H1120" s="272">
        <v>658</v>
      </c>
      <c r="I1120" s="271">
        <v>0.99326999999999999</v>
      </c>
      <c r="J1120" s="272">
        <v>97799</v>
      </c>
      <c r="K1120" s="272">
        <v>487350</v>
      </c>
      <c r="L1120" s="272">
        <v>4248121</v>
      </c>
      <c r="M1120" s="273">
        <v>43.44</v>
      </c>
      <c r="N1120" s="272">
        <v>5</v>
      </c>
      <c r="O1120" s="274">
        <v>2.5</v>
      </c>
    </row>
    <row r="1121" spans="2:15" x14ac:dyDescent="0.2">
      <c r="B1121" s="310" t="s">
        <v>62</v>
      </c>
      <c r="C1121" s="310" t="s">
        <v>48</v>
      </c>
      <c r="D1121" s="311" t="s">
        <v>78</v>
      </c>
      <c r="E1121" s="270" t="str">
        <f t="shared" si="48"/>
        <v>SPFemale45-49</v>
      </c>
      <c r="F1121" s="271">
        <v>2.2399999999999998E-3</v>
      </c>
      <c r="G1121" s="271">
        <v>1.1129999999999999E-2</v>
      </c>
      <c r="H1121" s="272">
        <v>1081</v>
      </c>
      <c r="I1121" s="271">
        <v>0.98887000000000003</v>
      </c>
      <c r="J1121" s="272">
        <v>97141</v>
      </c>
      <c r="K1121" s="272">
        <v>483002</v>
      </c>
      <c r="L1121" s="272">
        <v>3760772</v>
      </c>
      <c r="M1121" s="273">
        <v>38.71</v>
      </c>
      <c r="N1121" s="272">
        <v>5</v>
      </c>
      <c r="O1121" s="274">
        <v>2.5</v>
      </c>
    </row>
    <row r="1122" spans="2:15" x14ac:dyDescent="0.2">
      <c r="B1122" s="310" t="s">
        <v>62</v>
      </c>
      <c r="C1122" s="310" t="s">
        <v>48</v>
      </c>
      <c r="D1122" s="311" t="s">
        <v>79</v>
      </c>
      <c r="E1122" s="270" t="str">
        <f t="shared" si="48"/>
        <v>SPFemale50-54</v>
      </c>
      <c r="F1122" s="271">
        <v>3.32E-3</v>
      </c>
      <c r="G1122" s="271">
        <v>1.6449999999999999E-2</v>
      </c>
      <c r="H1122" s="272">
        <v>1580</v>
      </c>
      <c r="I1122" s="271">
        <v>0.98355000000000004</v>
      </c>
      <c r="J1122" s="272">
        <v>96060</v>
      </c>
      <c r="K1122" s="272">
        <v>476349</v>
      </c>
      <c r="L1122" s="272">
        <v>3277769</v>
      </c>
      <c r="M1122" s="273">
        <v>34.119999999999997</v>
      </c>
      <c r="N1122" s="272">
        <v>5</v>
      </c>
      <c r="O1122" s="274">
        <v>2.5</v>
      </c>
    </row>
    <row r="1123" spans="2:15" x14ac:dyDescent="0.2">
      <c r="B1123" s="310" t="s">
        <v>62</v>
      </c>
      <c r="C1123" s="310" t="s">
        <v>48</v>
      </c>
      <c r="D1123" s="311" t="s">
        <v>80</v>
      </c>
      <c r="E1123" s="270" t="str">
        <f t="shared" si="48"/>
        <v>SPFemale55-59</v>
      </c>
      <c r="F1123" s="271">
        <v>5.0400000000000002E-3</v>
      </c>
      <c r="G1123" s="271">
        <v>2.4910000000000002E-2</v>
      </c>
      <c r="H1123" s="272">
        <v>2353</v>
      </c>
      <c r="I1123" s="271">
        <v>0.97509000000000001</v>
      </c>
      <c r="J1123" s="272">
        <v>94480</v>
      </c>
      <c r="K1123" s="272">
        <v>466516</v>
      </c>
      <c r="L1123" s="272">
        <v>2801420</v>
      </c>
      <c r="M1123" s="273">
        <v>29.65</v>
      </c>
      <c r="N1123" s="272">
        <v>5</v>
      </c>
      <c r="O1123" s="274">
        <v>2.5</v>
      </c>
    </row>
    <row r="1124" spans="2:15" x14ac:dyDescent="0.2">
      <c r="B1124" s="310" t="s">
        <v>62</v>
      </c>
      <c r="C1124" s="310" t="s">
        <v>48</v>
      </c>
      <c r="D1124" s="311" t="s">
        <v>81</v>
      </c>
      <c r="E1124" s="270" t="str">
        <f t="shared" si="48"/>
        <v>SPFemale60-64</v>
      </c>
      <c r="F1124" s="271">
        <v>7.8300000000000002E-3</v>
      </c>
      <c r="G1124" s="271">
        <v>3.8390000000000001E-2</v>
      </c>
      <c r="H1124" s="272">
        <v>3536</v>
      </c>
      <c r="I1124" s="271">
        <v>0.96160999999999996</v>
      </c>
      <c r="J1124" s="272">
        <v>92126</v>
      </c>
      <c r="K1124" s="272">
        <v>451791</v>
      </c>
      <c r="L1124" s="272">
        <v>2334904</v>
      </c>
      <c r="M1124" s="273">
        <v>25.34</v>
      </c>
      <c r="N1124" s="272">
        <v>5</v>
      </c>
      <c r="O1124" s="274">
        <v>2.5</v>
      </c>
    </row>
    <row r="1125" spans="2:15" x14ac:dyDescent="0.2">
      <c r="B1125" s="310" t="s">
        <v>62</v>
      </c>
      <c r="C1125" s="310" t="s">
        <v>48</v>
      </c>
      <c r="D1125" s="311" t="s">
        <v>82</v>
      </c>
      <c r="E1125" s="270" t="str">
        <f t="shared" si="48"/>
        <v>SPFemale65-69</v>
      </c>
      <c r="F1125" s="271">
        <v>1.235E-2</v>
      </c>
      <c r="G1125" s="271">
        <v>5.9909999999999998E-2</v>
      </c>
      <c r="H1125" s="272">
        <v>5307</v>
      </c>
      <c r="I1125" s="271">
        <v>0.94008999999999998</v>
      </c>
      <c r="J1125" s="272">
        <v>88590</v>
      </c>
      <c r="K1125" s="272">
        <v>429682</v>
      </c>
      <c r="L1125" s="272">
        <v>1883113</v>
      </c>
      <c r="M1125" s="273">
        <v>21.26</v>
      </c>
      <c r="N1125" s="272">
        <v>5</v>
      </c>
      <c r="O1125" s="274">
        <v>2.5</v>
      </c>
    </row>
    <row r="1126" spans="2:15" x14ac:dyDescent="0.2">
      <c r="B1126" s="310" t="s">
        <v>62</v>
      </c>
      <c r="C1126" s="310" t="s">
        <v>48</v>
      </c>
      <c r="D1126" s="311" t="s">
        <v>19</v>
      </c>
      <c r="E1126" s="270" t="str">
        <f t="shared" si="48"/>
        <v>SPFemale70-74</v>
      </c>
      <c r="F1126" s="271">
        <v>1.992E-2</v>
      </c>
      <c r="G1126" s="271">
        <v>9.486E-2</v>
      </c>
      <c r="H1126" s="272">
        <v>7900</v>
      </c>
      <c r="I1126" s="271">
        <v>0.90513999999999994</v>
      </c>
      <c r="J1126" s="272">
        <v>83283</v>
      </c>
      <c r="K1126" s="272">
        <v>396663</v>
      </c>
      <c r="L1126" s="272">
        <v>1453431</v>
      </c>
      <c r="M1126" s="273">
        <v>17.45</v>
      </c>
      <c r="N1126" s="272">
        <v>5</v>
      </c>
      <c r="O1126" s="274">
        <v>2.5</v>
      </c>
    </row>
    <row r="1127" spans="2:15" x14ac:dyDescent="0.2">
      <c r="B1127" s="310" t="s">
        <v>62</v>
      </c>
      <c r="C1127" s="310" t="s">
        <v>48</v>
      </c>
      <c r="D1127" s="311" t="s">
        <v>20</v>
      </c>
      <c r="E1127" s="270" t="str">
        <f t="shared" si="48"/>
        <v>SPFemale75-79</v>
      </c>
      <c r="F1127" s="271">
        <v>3.2399999999999998E-2</v>
      </c>
      <c r="G1127" s="271">
        <v>0.14987</v>
      </c>
      <c r="H1127" s="272">
        <v>11298</v>
      </c>
      <c r="I1127" s="271">
        <v>0.85013000000000005</v>
      </c>
      <c r="J1127" s="272">
        <v>75383</v>
      </c>
      <c r="K1127" s="272">
        <v>348668</v>
      </c>
      <c r="L1127" s="272">
        <v>1056768</v>
      </c>
      <c r="M1127" s="273">
        <v>14.02</v>
      </c>
      <c r="N1127" s="272">
        <v>5</v>
      </c>
      <c r="O1127" s="274">
        <v>2.5</v>
      </c>
    </row>
    <row r="1128" spans="2:15" x14ac:dyDescent="0.2">
      <c r="B1128" s="310" t="s">
        <v>62</v>
      </c>
      <c r="C1128" s="310" t="s">
        <v>48</v>
      </c>
      <c r="D1128" s="311" t="s">
        <v>21</v>
      </c>
      <c r="E1128" s="270" t="str">
        <f t="shared" si="48"/>
        <v>SPFemale80-84</v>
      </c>
      <c r="F1128" s="271">
        <v>5.3859999999999998E-2</v>
      </c>
      <c r="G1128" s="271">
        <v>0.23734</v>
      </c>
      <c r="H1128" s="272">
        <v>15210</v>
      </c>
      <c r="I1128" s="271">
        <v>0.76266</v>
      </c>
      <c r="J1128" s="272">
        <v>64085</v>
      </c>
      <c r="K1128" s="272">
        <v>282398</v>
      </c>
      <c r="L1128" s="272">
        <v>708100</v>
      </c>
      <c r="M1128" s="273">
        <v>11.05</v>
      </c>
      <c r="N1128" s="272">
        <v>5</v>
      </c>
      <c r="O1128" s="274">
        <v>2.5</v>
      </c>
    </row>
    <row r="1129" spans="2:15" x14ac:dyDescent="0.2">
      <c r="B1129" s="310" t="s">
        <v>62</v>
      </c>
      <c r="C1129" s="310" t="s">
        <v>48</v>
      </c>
      <c r="D1129" s="311" t="s">
        <v>22</v>
      </c>
      <c r="E1129" s="270" t="str">
        <f t="shared" si="48"/>
        <v>SPFemale85-89</v>
      </c>
      <c r="F1129" s="271">
        <v>9.0079999999999993E-2</v>
      </c>
      <c r="G1129" s="271">
        <v>0.36760999999999999</v>
      </c>
      <c r="H1129" s="272">
        <v>17967</v>
      </c>
      <c r="I1129" s="271">
        <v>0.63239000000000001</v>
      </c>
      <c r="J1129" s="272">
        <v>48875</v>
      </c>
      <c r="K1129" s="272">
        <v>199457</v>
      </c>
      <c r="L1129" s="272">
        <v>425702</v>
      </c>
      <c r="M1129" s="273">
        <v>8.7100000000000009</v>
      </c>
      <c r="N1129" s="272">
        <v>5</v>
      </c>
      <c r="O1129" s="274">
        <v>2.5</v>
      </c>
    </row>
    <row r="1130" spans="2:15" x14ac:dyDescent="0.2">
      <c r="B1130" s="310" t="s">
        <v>62</v>
      </c>
      <c r="C1130" s="310" t="s">
        <v>48</v>
      </c>
      <c r="D1130" s="311" t="s">
        <v>5</v>
      </c>
      <c r="E1130" s="270" t="str">
        <f t="shared" si="48"/>
        <v>SPFemale90+</v>
      </c>
      <c r="F1130" s="271">
        <v>0.13661000000000001</v>
      </c>
      <c r="G1130" s="271">
        <v>1</v>
      </c>
      <c r="H1130" s="272">
        <v>30908</v>
      </c>
      <c r="I1130" s="271">
        <v>0</v>
      </c>
      <c r="J1130" s="272">
        <v>30908</v>
      </c>
      <c r="K1130" s="272">
        <v>226245</v>
      </c>
      <c r="L1130" s="272">
        <v>226245</v>
      </c>
      <c r="M1130" s="273">
        <v>7.32</v>
      </c>
      <c r="N1130" s="273" t="s">
        <v>92</v>
      </c>
      <c r="O1130" s="274">
        <v>7.32</v>
      </c>
    </row>
    <row r="1131" spans="2:15" x14ac:dyDescent="0.2">
      <c r="B1131" s="49"/>
      <c r="C1131" s="49"/>
      <c r="D1131" s="49"/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</row>
    <row r="1132" spans="2:15" ht="16" customHeight="1" x14ac:dyDescent="0.2">
      <c r="B1132" s="344" t="s">
        <v>1</v>
      </c>
      <c r="C1132" s="344" t="s">
        <v>0</v>
      </c>
      <c r="D1132" s="344" t="s">
        <v>2</v>
      </c>
      <c r="E1132" s="344" t="s">
        <v>49</v>
      </c>
      <c r="F1132" s="346" t="s">
        <v>83</v>
      </c>
      <c r="G1132" s="346" t="s">
        <v>84</v>
      </c>
      <c r="H1132" s="346" t="s">
        <v>85</v>
      </c>
      <c r="I1132" s="346" t="s">
        <v>86</v>
      </c>
      <c r="J1132" s="344" t="s">
        <v>87</v>
      </c>
      <c r="K1132" s="346" t="s">
        <v>88</v>
      </c>
      <c r="L1132" s="344" t="s">
        <v>89</v>
      </c>
      <c r="M1132" s="344" t="s">
        <v>90</v>
      </c>
      <c r="N1132" s="344" t="s">
        <v>6</v>
      </c>
      <c r="O1132" s="346" t="s">
        <v>91</v>
      </c>
    </row>
    <row r="1133" spans="2:15" ht="16" customHeight="1" x14ac:dyDescent="0.2">
      <c r="B1133" s="345"/>
      <c r="C1133" s="345"/>
      <c r="D1133" s="345"/>
      <c r="E1133" s="345"/>
      <c r="F1133" s="347"/>
      <c r="G1133" s="347"/>
      <c r="H1133" s="347"/>
      <c r="I1133" s="347"/>
      <c r="J1133" s="345"/>
      <c r="K1133" s="347"/>
      <c r="L1133" s="345"/>
      <c r="M1133" s="345"/>
      <c r="N1133" s="345"/>
      <c r="O1133" s="347"/>
    </row>
    <row r="1134" spans="2:15" x14ac:dyDescent="0.2">
      <c r="B1134" s="310" t="s">
        <v>63</v>
      </c>
      <c r="C1134" s="310" t="s">
        <v>48</v>
      </c>
      <c r="D1134" s="311">
        <v>0</v>
      </c>
      <c r="E1134" s="270" t="str">
        <f>_xlfn.CONCAT(B1134,C1134,D1134)</f>
        <v>PRFemale0</v>
      </c>
      <c r="F1134" s="271">
        <v>7.1500000000000001E-3</v>
      </c>
      <c r="G1134" s="271">
        <v>7.1000000000000004E-3</v>
      </c>
      <c r="H1134" s="272">
        <v>710</v>
      </c>
      <c r="I1134" s="271">
        <v>0.9929</v>
      </c>
      <c r="J1134" s="272">
        <v>100000</v>
      </c>
      <c r="K1134" s="272">
        <v>99340</v>
      </c>
      <c r="L1134" s="272">
        <v>8165441</v>
      </c>
      <c r="M1134" s="273">
        <v>81.650000000000006</v>
      </c>
      <c r="N1134" s="272">
        <v>1</v>
      </c>
      <c r="O1134" s="274">
        <v>7.0000000000000007E-2</v>
      </c>
    </row>
    <row r="1135" spans="2:15" x14ac:dyDescent="0.2">
      <c r="B1135" s="310" t="s">
        <v>63</v>
      </c>
      <c r="C1135" s="310" t="s">
        <v>48</v>
      </c>
      <c r="D1135" s="312" t="s">
        <v>18</v>
      </c>
      <c r="E1135" s="270" t="str">
        <f t="shared" ref="E1135:E1153" si="49">_xlfn.CONCAT(B1135,C1135,D1135)</f>
        <v>PRFemale1-4</v>
      </c>
      <c r="F1135" s="271">
        <v>2.7999999999999998E-4</v>
      </c>
      <c r="G1135" s="271">
        <v>1.1199999999999999E-3</v>
      </c>
      <c r="H1135" s="272">
        <v>111</v>
      </c>
      <c r="I1135" s="271">
        <v>0.99887999999999999</v>
      </c>
      <c r="J1135" s="272">
        <v>99290</v>
      </c>
      <c r="K1135" s="272">
        <v>396884</v>
      </c>
      <c r="L1135" s="272">
        <v>8066100</v>
      </c>
      <c r="M1135" s="273">
        <v>81.239999999999995</v>
      </c>
      <c r="N1135" s="272">
        <v>4</v>
      </c>
      <c r="O1135" s="274">
        <v>1.51</v>
      </c>
    </row>
    <row r="1136" spans="2:15" x14ac:dyDescent="0.2">
      <c r="B1136" s="310" t="s">
        <v>63</v>
      </c>
      <c r="C1136" s="310" t="s">
        <v>48</v>
      </c>
      <c r="D1136" s="312" t="s">
        <v>70</v>
      </c>
      <c r="E1136" s="270" t="str">
        <f t="shared" si="49"/>
        <v>PRFemale5-9</v>
      </c>
      <c r="F1136" s="271">
        <v>1.2999999999999999E-4</v>
      </c>
      <c r="G1136" s="271">
        <v>6.4999999999999997E-4</v>
      </c>
      <c r="H1136" s="272">
        <v>65</v>
      </c>
      <c r="I1136" s="271">
        <v>0.99934999999999996</v>
      </c>
      <c r="J1136" s="272">
        <v>99179</v>
      </c>
      <c r="K1136" s="272">
        <v>495733</v>
      </c>
      <c r="L1136" s="272">
        <v>7669217</v>
      </c>
      <c r="M1136" s="273">
        <v>77.33</v>
      </c>
      <c r="N1136" s="272">
        <v>5</v>
      </c>
      <c r="O1136" s="274">
        <v>2.5</v>
      </c>
    </row>
    <row r="1137" spans="2:15" x14ac:dyDescent="0.2">
      <c r="B1137" s="310" t="s">
        <v>63</v>
      </c>
      <c r="C1137" s="310" t="s">
        <v>48</v>
      </c>
      <c r="D1137" s="312" t="s">
        <v>71</v>
      </c>
      <c r="E1137" s="270" t="str">
        <f t="shared" si="49"/>
        <v>PRFemale10-14</v>
      </c>
      <c r="F1137" s="271">
        <v>1.4999999999999999E-4</v>
      </c>
      <c r="G1137" s="271">
        <v>7.6999999999999996E-4</v>
      </c>
      <c r="H1137" s="272">
        <v>76</v>
      </c>
      <c r="I1137" s="271">
        <v>0.99922999999999995</v>
      </c>
      <c r="J1137" s="272">
        <v>99114</v>
      </c>
      <c r="K1137" s="272">
        <v>495380</v>
      </c>
      <c r="L1137" s="272">
        <v>7173483</v>
      </c>
      <c r="M1137" s="273">
        <v>72.38</v>
      </c>
      <c r="N1137" s="272">
        <v>5</v>
      </c>
      <c r="O1137" s="274">
        <v>2.5</v>
      </c>
    </row>
    <row r="1138" spans="2:15" x14ac:dyDescent="0.2">
      <c r="B1138" s="310" t="s">
        <v>63</v>
      </c>
      <c r="C1138" s="310" t="s">
        <v>48</v>
      </c>
      <c r="D1138" s="311" t="s">
        <v>72</v>
      </c>
      <c r="E1138" s="270" t="str">
        <f t="shared" si="49"/>
        <v>PRFemale15-19</v>
      </c>
      <c r="F1138" s="271">
        <v>3.5E-4</v>
      </c>
      <c r="G1138" s="271">
        <v>1.7700000000000001E-3</v>
      </c>
      <c r="H1138" s="272">
        <v>175</v>
      </c>
      <c r="I1138" s="271">
        <v>0.99822999999999995</v>
      </c>
      <c r="J1138" s="272">
        <v>99038</v>
      </c>
      <c r="K1138" s="272">
        <v>494751</v>
      </c>
      <c r="L1138" s="272">
        <v>6678103</v>
      </c>
      <c r="M1138" s="273">
        <v>67.430000000000007</v>
      </c>
      <c r="N1138" s="272">
        <v>5</v>
      </c>
      <c r="O1138" s="274">
        <v>2.5</v>
      </c>
    </row>
    <row r="1139" spans="2:15" x14ac:dyDescent="0.2">
      <c r="B1139" s="310" t="s">
        <v>63</v>
      </c>
      <c r="C1139" s="310" t="s">
        <v>48</v>
      </c>
      <c r="D1139" s="311" t="s">
        <v>73</v>
      </c>
      <c r="E1139" s="270" t="str">
        <f t="shared" si="49"/>
        <v>PRFemale20-24</v>
      </c>
      <c r="F1139" s="271">
        <v>3.6000000000000002E-4</v>
      </c>
      <c r="G1139" s="271">
        <v>1.7899999999999999E-3</v>
      </c>
      <c r="H1139" s="272">
        <v>177</v>
      </c>
      <c r="I1139" s="271">
        <v>0.99821000000000004</v>
      </c>
      <c r="J1139" s="272">
        <v>98862</v>
      </c>
      <c r="K1139" s="272">
        <v>493870</v>
      </c>
      <c r="L1139" s="272">
        <v>6183353</v>
      </c>
      <c r="M1139" s="273">
        <v>62.55</v>
      </c>
      <c r="N1139" s="272">
        <v>5</v>
      </c>
      <c r="O1139" s="274">
        <v>2.5</v>
      </c>
    </row>
    <row r="1140" spans="2:15" x14ac:dyDescent="0.2">
      <c r="B1140" s="310" t="s">
        <v>63</v>
      </c>
      <c r="C1140" s="310" t="s">
        <v>48</v>
      </c>
      <c r="D1140" s="311" t="s">
        <v>74</v>
      </c>
      <c r="E1140" s="270" t="str">
        <f t="shared" si="49"/>
        <v>PRFemale25-29</v>
      </c>
      <c r="F1140" s="271">
        <v>4.2999999999999999E-4</v>
      </c>
      <c r="G1140" s="271">
        <v>2.14E-3</v>
      </c>
      <c r="H1140" s="272">
        <v>211</v>
      </c>
      <c r="I1140" s="271">
        <v>0.99785999999999997</v>
      </c>
      <c r="J1140" s="272">
        <v>98686</v>
      </c>
      <c r="K1140" s="272">
        <v>492900</v>
      </c>
      <c r="L1140" s="272">
        <v>5689483</v>
      </c>
      <c r="M1140" s="273">
        <v>57.65</v>
      </c>
      <c r="N1140" s="272">
        <v>5</v>
      </c>
      <c r="O1140" s="274">
        <v>2.5</v>
      </c>
    </row>
    <row r="1141" spans="2:15" x14ac:dyDescent="0.2">
      <c r="B1141" s="310" t="s">
        <v>63</v>
      </c>
      <c r="C1141" s="310" t="s">
        <v>48</v>
      </c>
      <c r="D1141" s="311" t="s">
        <v>75</v>
      </c>
      <c r="E1141" s="270" t="str">
        <f t="shared" si="49"/>
        <v>PRFemale30-34</v>
      </c>
      <c r="F1141" s="271">
        <v>5.5000000000000003E-4</v>
      </c>
      <c r="G1141" s="271">
        <v>2.7599999999999999E-3</v>
      </c>
      <c r="H1141" s="272">
        <v>272</v>
      </c>
      <c r="I1141" s="271">
        <v>0.99724000000000002</v>
      </c>
      <c r="J1141" s="272">
        <v>98475</v>
      </c>
      <c r="K1141" s="272">
        <v>491692</v>
      </c>
      <c r="L1141" s="272">
        <v>5196582</v>
      </c>
      <c r="M1141" s="273">
        <v>52.77</v>
      </c>
      <c r="N1141" s="272">
        <v>5</v>
      </c>
      <c r="O1141" s="274">
        <v>2.5</v>
      </c>
    </row>
    <row r="1142" spans="2:15" x14ac:dyDescent="0.2">
      <c r="B1142" s="310" t="s">
        <v>63</v>
      </c>
      <c r="C1142" s="310" t="s">
        <v>48</v>
      </c>
      <c r="D1142" s="311" t="s">
        <v>76</v>
      </c>
      <c r="E1142" s="270" t="str">
        <f t="shared" si="49"/>
        <v>PRFemale35-39</v>
      </c>
      <c r="F1142" s="271">
        <v>8.0999999999999996E-4</v>
      </c>
      <c r="G1142" s="271">
        <v>4.0499999999999998E-3</v>
      </c>
      <c r="H1142" s="272">
        <v>398</v>
      </c>
      <c r="I1142" s="271">
        <v>0.99595</v>
      </c>
      <c r="J1142" s="272">
        <v>98202</v>
      </c>
      <c r="K1142" s="272">
        <v>490016</v>
      </c>
      <c r="L1142" s="272">
        <v>4704890</v>
      </c>
      <c r="M1142" s="273">
        <v>47.91</v>
      </c>
      <c r="N1142" s="272">
        <v>5</v>
      </c>
      <c r="O1142" s="274">
        <v>2.5</v>
      </c>
    </row>
    <row r="1143" spans="2:15" x14ac:dyDescent="0.2">
      <c r="B1143" s="310" t="s">
        <v>63</v>
      </c>
      <c r="C1143" s="310" t="s">
        <v>48</v>
      </c>
      <c r="D1143" s="311" t="s">
        <v>77</v>
      </c>
      <c r="E1143" s="270" t="str">
        <f t="shared" si="49"/>
        <v>PRFemale40-44</v>
      </c>
      <c r="F1143" s="271">
        <v>1.2700000000000001E-3</v>
      </c>
      <c r="G1143" s="271">
        <v>6.3200000000000001E-3</v>
      </c>
      <c r="H1143" s="272">
        <v>618</v>
      </c>
      <c r="I1143" s="271">
        <v>0.99368000000000001</v>
      </c>
      <c r="J1143" s="272">
        <v>97804</v>
      </c>
      <c r="K1143" s="272">
        <v>487477</v>
      </c>
      <c r="L1143" s="272">
        <v>4214874</v>
      </c>
      <c r="M1143" s="273">
        <v>43.1</v>
      </c>
      <c r="N1143" s="272">
        <v>5</v>
      </c>
      <c r="O1143" s="274">
        <v>2.5</v>
      </c>
    </row>
    <row r="1144" spans="2:15" x14ac:dyDescent="0.2">
      <c r="B1144" s="310" t="s">
        <v>63</v>
      </c>
      <c r="C1144" s="310" t="s">
        <v>48</v>
      </c>
      <c r="D1144" s="311" t="s">
        <v>78</v>
      </c>
      <c r="E1144" s="270" t="str">
        <f t="shared" si="49"/>
        <v>PRFemale45-49</v>
      </c>
      <c r="F1144" s="271">
        <v>2.0799999999999998E-3</v>
      </c>
      <c r="G1144" s="271">
        <v>1.035E-2</v>
      </c>
      <c r="H1144" s="272">
        <v>1006</v>
      </c>
      <c r="I1144" s="271">
        <v>0.98965000000000003</v>
      </c>
      <c r="J1144" s="272">
        <v>97186</v>
      </c>
      <c r="K1144" s="272">
        <v>483418</v>
      </c>
      <c r="L1144" s="272">
        <v>3727398</v>
      </c>
      <c r="M1144" s="273">
        <v>38.35</v>
      </c>
      <c r="N1144" s="272">
        <v>5</v>
      </c>
      <c r="O1144" s="274">
        <v>2.5</v>
      </c>
    </row>
    <row r="1145" spans="2:15" x14ac:dyDescent="0.2">
      <c r="B1145" s="310" t="s">
        <v>63</v>
      </c>
      <c r="C1145" s="310" t="s">
        <v>48</v>
      </c>
      <c r="D1145" s="311" t="s">
        <v>79</v>
      </c>
      <c r="E1145" s="270" t="str">
        <f t="shared" si="49"/>
        <v>PRFemale50-54</v>
      </c>
      <c r="F1145" s="271">
        <v>3.2699999999999999E-3</v>
      </c>
      <c r="G1145" s="271">
        <v>1.6240000000000001E-2</v>
      </c>
      <c r="H1145" s="272">
        <v>1562</v>
      </c>
      <c r="I1145" s="271">
        <v>0.98375999999999997</v>
      </c>
      <c r="J1145" s="272">
        <v>96181</v>
      </c>
      <c r="K1145" s="272">
        <v>477000</v>
      </c>
      <c r="L1145" s="272">
        <v>3243980</v>
      </c>
      <c r="M1145" s="273">
        <v>33.729999999999997</v>
      </c>
      <c r="N1145" s="272">
        <v>5</v>
      </c>
      <c r="O1145" s="274">
        <v>2.5</v>
      </c>
    </row>
    <row r="1146" spans="2:15" x14ac:dyDescent="0.2">
      <c r="B1146" s="310" t="s">
        <v>63</v>
      </c>
      <c r="C1146" s="310" t="s">
        <v>48</v>
      </c>
      <c r="D1146" s="311" t="s">
        <v>80</v>
      </c>
      <c r="E1146" s="270" t="str">
        <f t="shared" si="49"/>
        <v>PRFemale55-59</v>
      </c>
      <c r="F1146" s="271">
        <v>4.8799999999999998E-3</v>
      </c>
      <c r="G1146" s="271">
        <v>2.4119999999999999E-2</v>
      </c>
      <c r="H1146" s="272">
        <v>2282</v>
      </c>
      <c r="I1146" s="271">
        <v>0.97587999999999997</v>
      </c>
      <c r="J1146" s="272">
        <v>94619</v>
      </c>
      <c r="K1146" s="272">
        <v>467391</v>
      </c>
      <c r="L1146" s="272">
        <v>2766980</v>
      </c>
      <c r="M1146" s="273">
        <v>29.24</v>
      </c>
      <c r="N1146" s="272">
        <v>5</v>
      </c>
      <c r="O1146" s="274">
        <v>2.5</v>
      </c>
    </row>
    <row r="1147" spans="2:15" x14ac:dyDescent="0.2">
      <c r="B1147" s="310" t="s">
        <v>63</v>
      </c>
      <c r="C1147" s="310" t="s">
        <v>48</v>
      </c>
      <c r="D1147" s="311" t="s">
        <v>81</v>
      </c>
      <c r="E1147" s="270" t="str">
        <f t="shared" si="49"/>
        <v>PRFemale60-64</v>
      </c>
      <c r="F1147" s="271">
        <v>7.7200000000000003E-3</v>
      </c>
      <c r="G1147" s="271">
        <v>3.7870000000000001E-2</v>
      </c>
      <c r="H1147" s="272">
        <v>3496</v>
      </c>
      <c r="I1147" s="271">
        <v>0.96213000000000004</v>
      </c>
      <c r="J1147" s="272">
        <v>92337</v>
      </c>
      <c r="K1147" s="272">
        <v>452945</v>
      </c>
      <c r="L1147" s="272">
        <v>2299589</v>
      </c>
      <c r="M1147" s="273">
        <v>24.9</v>
      </c>
      <c r="N1147" s="272">
        <v>5</v>
      </c>
      <c r="O1147" s="274">
        <v>2.5</v>
      </c>
    </row>
    <row r="1148" spans="2:15" x14ac:dyDescent="0.2">
      <c r="B1148" s="310" t="s">
        <v>63</v>
      </c>
      <c r="C1148" s="310" t="s">
        <v>48</v>
      </c>
      <c r="D1148" s="311" t="s">
        <v>82</v>
      </c>
      <c r="E1148" s="270" t="str">
        <f t="shared" si="49"/>
        <v>PRFemale65-69</v>
      </c>
      <c r="F1148" s="271">
        <v>1.274E-2</v>
      </c>
      <c r="G1148" s="271">
        <v>6.1749999999999999E-2</v>
      </c>
      <c r="H1148" s="272">
        <v>5486</v>
      </c>
      <c r="I1148" s="271">
        <v>0.93825000000000003</v>
      </c>
      <c r="J1148" s="272">
        <v>88841</v>
      </c>
      <c r="K1148" s="272">
        <v>430488</v>
      </c>
      <c r="L1148" s="272">
        <v>1846644</v>
      </c>
      <c r="M1148" s="273">
        <v>20.79</v>
      </c>
      <c r="N1148" s="272">
        <v>5</v>
      </c>
      <c r="O1148" s="274">
        <v>2.5</v>
      </c>
    </row>
    <row r="1149" spans="2:15" x14ac:dyDescent="0.2">
      <c r="B1149" s="310" t="s">
        <v>63</v>
      </c>
      <c r="C1149" s="310" t="s">
        <v>48</v>
      </c>
      <c r="D1149" s="311" t="s">
        <v>19</v>
      </c>
      <c r="E1149" s="270" t="str">
        <f t="shared" si="49"/>
        <v>PRFemale70-74</v>
      </c>
      <c r="F1149" s="271">
        <v>1.9970000000000002E-2</v>
      </c>
      <c r="G1149" s="271">
        <v>9.5079999999999998E-2</v>
      </c>
      <c r="H1149" s="272">
        <v>7925</v>
      </c>
      <c r="I1149" s="271">
        <v>0.90491999999999995</v>
      </c>
      <c r="J1149" s="272">
        <v>83354</v>
      </c>
      <c r="K1149" s="272">
        <v>396959</v>
      </c>
      <c r="L1149" s="272">
        <v>1416156</v>
      </c>
      <c r="M1149" s="273">
        <v>16.989999999999998</v>
      </c>
      <c r="N1149" s="272">
        <v>5</v>
      </c>
      <c r="O1149" s="274">
        <v>2.5</v>
      </c>
    </row>
    <row r="1150" spans="2:15" x14ac:dyDescent="0.2">
      <c r="B1150" s="310" t="s">
        <v>63</v>
      </c>
      <c r="C1150" s="310" t="s">
        <v>48</v>
      </c>
      <c r="D1150" s="311" t="s">
        <v>20</v>
      </c>
      <c r="E1150" s="270" t="str">
        <f t="shared" si="49"/>
        <v>PRFemale75-79</v>
      </c>
      <c r="F1150" s="271">
        <v>3.3669999999999999E-2</v>
      </c>
      <c r="G1150" s="271">
        <v>0.15529999999999999</v>
      </c>
      <c r="H1150" s="272">
        <v>11714</v>
      </c>
      <c r="I1150" s="271">
        <v>0.84470000000000001</v>
      </c>
      <c r="J1150" s="272">
        <v>75429</v>
      </c>
      <c r="K1150" s="272">
        <v>347861</v>
      </c>
      <c r="L1150" s="272">
        <v>1019197</v>
      </c>
      <c r="M1150" s="273">
        <v>13.51</v>
      </c>
      <c r="N1150" s="272">
        <v>5</v>
      </c>
      <c r="O1150" s="274">
        <v>2.5</v>
      </c>
    </row>
    <row r="1151" spans="2:15" x14ac:dyDescent="0.2">
      <c r="B1151" s="310" t="s">
        <v>63</v>
      </c>
      <c r="C1151" s="310" t="s">
        <v>48</v>
      </c>
      <c r="D1151" s="311" t="s">
        <v>21</v>
      </c>
      <c r="E1151" s="270" t="str">
        <f t="shared" si="49"/>
        <v>PRFemale80-84</v>
      </c>
      <c r="F1151" s="271">
        <v>5.441E-2</v>
      </c>
      <c r="G1151" s="271">
        <v>0.23946999999999999</v>
      </c>
      <c r="H1151" s="272">
        <v>15258</v>
      </c>
      <c r="I1151" s="271">
        <v>0.76053000000000004</v>
      </c>
      <c r="J1151" s="272">
        <v>63715</v>
      </c>
      <c r="K1151" s="272">
        <v>280431</v>
      </c>
      <c r="L1151" s="272">
        <v>671336</v>
      </c>
      <c r="M1151" s="273">
        <v>10.54</v>
      </c>
      <c r="N1151" s="272">
        <v>5</v>
      </c>
      <c r="O1151" s="274">
        <v>2.5</v>
      </c>
    </row>
    <row r="1152" spans="2:15" x14ac:dyDescent="0.2">
      <c r="B1152" s="310" t="s">
        <v>63</v>
      </c>
      <c r="C1152" s="310" t="s">
        <v>48</v>
      </c>
      <c r="D1152" s="311" t="s">
        <v>22</v>
      </c>
      <c r="E1152" s="270" t="str">
        <f t="shared" si="49"/>
        <v>PRFemale85-89</v>
      </c>
      <c r="F1152" s="271">
        <v>8.9380000000000001E-2</v>
      </c>
      <c r="G1152" s="271">
        <v>0.36525999999999997</v>
      </c>
      <c r="H1152" s="272">
        <v>17700</v>
      </c>
      <c r="I1152" s="271">
        <v>0.63473999999999997</v>
      </c>
      <c r="J1152" s="272">
        <v>48457</v>
      </c>
      <c r="K1152" s="272">
        <v>198037</v>
      </c>
      <c r="L1152" s="272">
        <v>390905</v>
      </c>
      <c r="M1152" s="273">
        <v>8.07</v>
      </c>
      <c r="N1152" s="272">
        <v>5</v>
      </c>
      <c r="O1152" s="274">
        <v>2.5</v>
      </c>
    </row>
    <row r="1153" spans="2:15" x14ac:dyDescent="0.2">
      <c r="B1153" s="310" t="s">
        <v>63</v>
      </c>
      <c r="C1153" s="310" t="s">
        <v>48</v>
      </c>
      <c r="D1153" s="311" t="s">
        <v>5</v>
      </c>
      <c r="E1153" s="270" t="str">
        <f t="shared" si="49"/>
        <v>PRFemale90+</v>
      </c>
      <c r="F1153" s="271">
        <v>0.15947</v>
      </c>
      <c r="G1153" s="271">
        <v>1</v>
      </c>
      <c r="H1153" s="272">
        <v>30758</v>
      </c>
      <c r="I1153" s="271">
        <v>0</v>
      </c>
      <c r="J1153" s="272">
        <v>30758</v>
      </c>
      <c r="K1153" s="272">
        <v>192868</v>
      </c>
      <c r="L1153" s="272">
        <v>192868</v>
      </c>
      <c r="M1153" s="273">
        <v>6.27</v>
      </c>
      <c r="N1153" s="273" t="s">
        <v>92</v>
      </c>
      <c r="O1153" s="274">
        <v>6.27</v>
      </c>
    </row>
    <row r="1154" spans="2:15" x14ac:dyDescent="0.2">
      <c r="B1154" s="49"/>
      <c r="C1154" s="49"/>
      <c r="D1154" s="49"/>
      <c r="E1154" s="49"/>
      <c r="F1154" s="49"/>
      <c r="G1154" s="49"/>
      <c r="H1154" s="49"/>
      <c r="I1154" s="49"/>
      <c r="J1154" s="49"/>
      <c r="K1154" s="49"/>
      <c r="L1154" s="49"/>
      <c r="M1154" s="49"/>
      <c r="N1154" s="49"/>
      <c r="O1154" s="49"/>
    </row>
    <row r="1155" spans="2:15" ht="16" customHeight="1" x14ac:dyDescent="0.2">
      <c r="B1155" s="344" t="s">
        <v>1</v>
      </c>
      <c r="C1155" s="344" t="s">
        <v>0</v>
      </c>
      <c r="D1155" s="344" t="s">
        <v>2</v>
      </c>
      <c r="E1155" s="344" t="s">
        <v>49</v>
      </c>
      <c r="F1155" s="346" t="s">
        <v>83</v>
      </c>
      <c r="G1155" s="346" t="s">
        <v>84</v>
      </c>
      <c r="H1155" s="346" t="s">
        <v>85</v>
      </c>
      <c r="I1155" s="346" t="s">
        <v>86</v>
      </c>
      <c r="J1155" s="344" t="s">
        <v>87</v>
      </c>
      <c r="K1155" s="346" t="s">
        <v>88</v>
      </c>
      <c r="L1155" s="344" t="s">
        <v>89</v>
      </c>
      <c r="M1155" s="344" t="s">
        <v>90</v>
      </c>
      <c r="N1155" s="344" t="s">
        <v>6</v>
      </c>
      <c r="O1155" s="346" t="s">
        <v>91</v>
      </c>
    </row>
    <row r="1156" spans="2:15" ht="16" customHeight="1" x14ac:dyDescent="0.2">
      <c r="B1156" s="345"/>
      <c r="C1156" s="345"/>
      <c r="D1156" s="345"/>
      <c r="E1156" s="345"/>
      <c r="F1156" s="347"/>
      <c r="G1156" s="347"/>
      <c r="H1156" s="347"/>
      <c r="I1156" s="347"/>
      <c r="J1156" s="345"/>
      <c r="K1156" s="347"/>
      <c r="L1156" s="345"/>
      <c r="M1156" s="345"/>
      <c r="N1156" s="345"/>
      <c r="O1156" s="347"/>
    </row>
    <row r="1157" spans="2:15" x14ac:dyDescent="0.2">
      <c r="B1157" s="310" t="s">
        <v>64</v>
      </c>
      <c r="C1157" s="310" t="s">
        <v>48</v>
      </c>
      <c r="D1157" s="311">
        <v>0</v>
      </c>
      <c r="E1157" s="270" t="str">
        <f>_xlfn.CONCAT(B1157,C1157,D1157)</f>
        <v>SCFemale0</v>
      </c>
      <c r="F1157" s="271">
        <v>7.6E-3</v>
      </c>
      <c r="G1157" s="271">
        <v>7.5399999999999998E-3</v>
      </c>
      <c r="H1157" s="272">
        <v>754</v>
      </c>
      <c r="I1157" s="271">
        <v>0.99246000000000001</v>
      </c>
      <c r="J1157" s="272">
        <v>100000</v>
      </c>
      <c r="K1157" s="272">
        <v>99301</v>
      </c>
      <c r="L1157" s="272">
        <v>8349046</v>
      </c>
      <c r="M1157" s="273">
        <v>83.49</v>
      </c>
      <c r="N1157" s="272">
        <v>1</v>
      </c>
      <c r="O1157" s="274">
        <v>7.0000000000000007E-2</v>
      </c>
    </row>
    <row r="1158" spans="2:15" x14ac:dyDescent="0.2">
      <c r="B1158" s="310" t="s">
        <v>64</v>
      </c>
      <c r="C1158" s="310" t="s">
        <v>48</v>
      </c>
      <c r="D1158" s="312" t="s">
        <v>18</v>
      </c>
      <c r="E1158" s="270" t="str">
        <f t="shared" ref="E1158:E1176" si="50">_xlfn.CONCAT(B1158,C1158,D1158)</f>
        <v>SCFemale1-4</v>
      </c>
      <c r="F1158" s="271">
        <v>2.5999999999999998E-4</v>
      </c>
      <c r="G1158" s="271">
        <v>1.0200000000000001E-3</v>
      </c>
      <c r="H1158" s="272">
        <v>101</v>
      </c>
      <c r="I1158" s="271">
        <v>0.99897999999999998</v>
      </c>
      <c r="J1158" s="272">
        <v>99246</v>
      </c>
      <c r="K1158" s="272">
        <v>396731</v>
      </c>
      <c r="L1158" s="272">
        <v>8249746</v>
      </c>
      <c r="M1158" s="273">
        <v>83.12</v>
      </c>
      <c r="N1158" s="272">
        <v>4</v>
      </c>
      <c r="O1158" s="274">
        <v>1.51</v>
      </c>
    </row>
    <row r="1159" spans="2:15" x14ac:dyDescent="0.2">
      <c r="B1159" s="310" t="s">
        <v>64</v>
      </c>
      <c r="C1159" s="310" t="s">
        <v>48</v>
      </c>
      <c r="D1159" s="312" t="s">
        <v>70</v>
      </c>
      <c r="E1159" s="270" t="str">
        <f t="shared" si="50"/>
        <v>SCFemale5-9</v>
      </c>
      <c r="F1159" s="271">
        <v>8.0000000000000007E-5</v>
      </c>
      <c r="G1159" s="271">
        <v>3.8999999999999999E-4</v>
      </c>
      <c r="H1159" s="272">
        <v>39</v>
      </c>
      <c r="I1159" s="271">
        <v>0.99961</v>
      </c>
      <c r="J1159" s="272">
        <v>99145</v>
      </c>
      <c r="K1159" s="272">
        <v>495626</v>
      </c>
      <c r="L1159" s="272">
        <v>7853015</v>
      </c>
      <c r="M1159" s="273">
        <v>79.209999999999994</v>
      </c>
      <c r="N1159" s="272">
        <v>5</v>
      </c>
      <c r="O1159" s="274">
        <v>2.5</v>
      </c>
    </row>
    <row r="1160" spans="2:15" x14ac:dyDescent="0.2">
      <c r="B1160" s="310" t="s">
        <v>64</v>
      </c>
      <c r="C1160" s="310" t="s">
        <v>48</v>
      </c>
      <c r="D1160" s="312" t="s">
        <v>71</v>
      </c>
      <c r="E1160" s="270" t="str">
        <f t="shared" si="50"/>
        <v>SCFemale10-14</v>
      </c>
      <c r="F1160" s="271">
        <v>1.1E-4</v>
      </c>
      <c r="G1160" s="271">
        <v>5.5999999999999995E-4</v>
      </c>
      <c r="H1160" s="272">
        <v>56</v>
      </c>
      <c r="I1160" s="271">
        <v>0.99944</v>
      </c>
      <c r="J1160" s="272">
        <v>99106</v>
      </c>
      <c r="K1160" s="272">
        <v>495390</v>
      </c>
      <c r="L1160" s="272">
        <v>7357389</v>
      </c>
      <c r="M1160" s="273">
        <v>74.239999999999995</v>
      </c>
      <c r="N1160" s="272">
        <v>5</v>
      </c>
      <c r="O1160" s="274">
        <v>2.5</v>
      </c>
    </row>
    <row r="1161" spans="2:15" x14ac:dyDescent="0.2">
      <c r="B1161" s="310" t="s">
        <v>64</v>
      </c>
      <c r="C1161" s="310" t="s">
        <v>48</v>
      </c>
      <c r="D1161" s="311" t="s">
        <v>72</v>
      </c>
      <c r="E1161" s="270" t="str">
        <f t="shared" si="50"/>
        <v>SCFemale15-19</v>
      </c>
      <c r="F1161" s="271">
        <v>2.5000000000000001E-4</v>
      </c>
      <c r="G1161" s="271">
        <v>1.24E-3</v>
      </c>
      <c r="H1161" s="272">
        <v>123</v>
      </c>
      <c r="I1161" s="271">
        <v>0.99875999999999998</v>
      </c>
      <c r="J1161" s="272">
        <v>99050</v>
      </c>
      <c r="K1161" s="272">
        <v>494943</v>
      </c>
      <c r="L1161" s="272">
        <v>6861999</v>
      </c>
      <c r="M1161" s="273">
        <v>69.28</v>
      </c>
      <c r="N1161" s="272">
        <v>5</v>
      </c>
      <c r="O1161" s="274">
        <v>2.5</v>
      </c>
    </row>
    <row r="1162" spans="2:15" x14ac:dyDescent="0.2">
      <c r="B1162" s="310" t="s">
        <v>64</v>
      </c>
      <c r="C1162" s="310" t="s">
        <v>48</v>
      </c>
      <c r="D1162" s="311" t="s">
        <v>73</v>
      </c>
      <c r="E1162" s="270" t="str">
        <f t="shared" si="50"/>
        <v>SCFemale20-24</v>
      </c>
      <c r="F1162" s="271">
        <v>2.9999999999999997E-4</v>
      </c>
      <c r="G1162" s="271">
        <v>1.5E-3</v>
      </c>
      <c r="H1162" s="272">
        <v>148</v>
      </c>
      <c r="I1162" s="271">
        <v>0.99850000000000005</v>
      </c>
      <c r="J1162" s="272">
        <v>98927</v>
      </c>
      <c r="K1162" s="272">
        <v>494264</v>
      </c>
      <c r="L1162" s="272">
        <v>6367056</v>
      </c>
      <c r="M1162" s="273">
        <v>64.36</v>
      </c>
      <c r="N1162" s="272">
        <v>5</v>
      </c>
      <c r="O1162" s="274">
        <v>2.5</v>
      </c>
    </row>
    <row r="1163" spans="2:15" x14ac:dyDescent="0.2">
      <c r="B1163" s="310" t="s">
        <v>64</v>
      </c>
      <c r="C1163" s="310" t="s">
        <v>48</v>
      </c>
      <c r="D1163" s="311" t="s">
        <v>74</v>
      </c>
      <c r="E1163" s="270" t="str">
        <f t="shared" si="50"/>
        <v>SCFemale25-29</v>
      </c>
      <c r="F1163" s="271">
        <v>3.6000000000000002E-4</v>
      </c>
      <c r="G1163" s="271">
        <v>1.7899999999999999E-3</v>
      </c>
      <c r="H1163" s="272">
        <v>177</v>
      </c>
      <c r="I1163" s="271">
        <v>0.99821000000000004</v>
      </c>
      <c r="J1163" s="272">
        <v>98779</v>
      </c>
      <c r="K1163" s="272">
        <v>493451</v>
      </c>
      <c r="L1163" s="272">
        <v>5872792</v>
      </c>
      <c r="M1163" s="273">
        <v>59.45</v>
      </c>
      <c r="N1163" s="272">
        <v>5</v>
      </c>
      <c r="O1163" s="274">
        <v>2.5</v>
      </c>
    </row>
    <row r="1164" spans="2:15" x14ac:dyDescent="0.2">
      <c r="B1164" s="310" t="s">
        <v>64</v>
      </c>
      <c r="C1164" s="310" t="s">
        <v>48</v>
      </c>
      <c r="D1164" s="311" t="s">
        <v>75</v>
      </c>
      <c r="E1164" s="270" t="str">
        <f t="shared" si="50"/>
        <v>SCFemale30-34</v>
      </c>
      <c r="F1164" s="271">
        <v>5.0000000000000001E-4</v>
      </c>
      <c r="G1164" s="271">
        <v>2.5000000000000001E-3</v>
      </c>
      <c r="H1164" s="272">
        <v>246</v>
      </c>
      <c r="I1164" s="271">
        <v>0.99750000000000005</v>
      </c>
      <c r="J1164" s="272">
        <v>98602</v>
      </c>
      <c r="K1164" s="272">
        <v>492393</v>
      </c>
      <c r="L1164" s="272">
        <v>5379340</v>
      </c>
      <c r="M1164" s="273">
        <v>54.56</v>
      </c>
      <c r="N1164" s="272">
        <v>5</v>
      </c>
      <c r="O1164" s="274">
        <v>2.5</v>
      </c>
    </row>
    <row r="1165" spans="2:15" x14ac:dyDescent="0.2">
      <c r="B1165" s="310" t="s">
        <v>64</v>
      </c>
      <c r="C1165" s="310" t="s">
        <v>48</v>
      </c>
      <c r="D1165" s="311" t="s">
        <v>76</v>
      </c>
      <c r="E1165" s="270" t="str">
        <f t="shared" si="50"/>
        <v>SCFemale35-39</v>
      </c>
      <c r="F1165" s="271">
        <v>7.2999999999999996E-4</v>
      </c>
      <c r="G1165" s="271">
        <v>3.6600000000000001E-3</v>
      </c>
      <c r="H1165" s="272">
        <v>360</v>
      </c>
      <c r="I1165" s="271">
        <v>0.99634</v>
      </c>
      <c r="J1165" s="272">
        <v>98356</v>
      </c>
      <c r="K1165" s="272">
        <v>490879</v>
      </c>
      <c r="L1165" s="272">
        <v>4886947</v>
      </c>
      <c r="M1165" s="273">
        <v>49.69</v>
      </c>
      <c r="N1165" s="272">
        <v>5</v>
      </c>
      <c r="O1165" s="274">
        <v>2.5</v>
      </c>
    </row>
    <row r="1166" spans="2:15" x14ac:dyDescent="0.2">
      <c r="B1166" s="310" t="s">
        <v>64</v>
      </c>
      <c r="C1166" s="310" t="s">
        <v>48</v>
      </c>
      <c r="D1166" s="311" t="s">
        <v>77</v>
      </c>
      <c r="E1166" s="270" t="str">
        <f t="shared" si="50"/>
        <v>SCFemale40-44</v>
      </c>
      <c r="F1166" s="271">
        <v>1.14E-3</v>
      </c>
      <c r="G1166" s="271">
        <v>5.6699999999999997E-3</v>
      </c>
      <c r="H1166" s="272">
        <v>556</v>
      </c>
      <c r="I1166" s="271">
        <v>0.99433000000000005</v>
      </c>
      <c r="J1166" s="272">
        <v>97996</v>
      </c>
      <c r="K1166" s="272">
        <v>488590</v>
      </c>
      <c r="L1166" s="272">
        <v>4396068</v>
      </c>
      <c r="M1166" s="273">
        <v>44.86</v>
      </c>
      <c r="N1166" s="272">
        <v>5</v>
      </c>
      <c r="O1166" s="274">
        <v>2.5</v>
      </c>
    </row>
    <row r="1167" spans="2:15" x14ac:dyDescent="0.2">
      <c r="B1167" s="310" t="s">
        <v>64</v>
      </c>
      <c r="C1167" s="310" t="s">
        <v>48</v>
      </c>
      <c r="D1167" s="311" t="s">
        <v>78</v>
      </c>
      <c r="E1167" s="270" t="str">
        <f t="shared" si="50"/>
        <v>SCFemale45-49</v>
      </c>
      <c r="F1167" s="271">
        <v>1.8500000000000001E-3</v>
      </c>
      <c r="G1167" s="271">
        <v>9.1900000000000003E-3</v>
      </c>
      <c r="H1167" s="272">
        <v>895</v>
      </c>
      <c r="I1167" s="271">
        <v>0.99080999999999997</v>
      </c>
      <c r="J1167" s="272">
        <v>97440</v>
      </c>
      <c r="K1167" s="272">
        <v>484961</v>
      </c>
      <c r="L1167" s="272">
        <v>3907479</v>
      </c>
      <c r="M1167" s="273">
        <v>40.1</v>
      </c>
      <c r="N1167" s="272">
        <v>5</v>
      </c>
      <c r="O1167" s="274">
        <v>2.5</v>
      </c>
    </row>
    <row r="1168" spans="2:15" x14ac:dyDescent="0.2">
      <c r="B1168" s="310" t="s">
        <v>64</v>
      </c>
      <c r="C1168" s="310" t="s">
        <v>48</v>
      </c>
      <c r="D1168" s="311" t="s">
        <v>79</v>
      </c>
      <c r="E1168" s="270" t="str">
        <f t="shared" si="50"/>
        <v>SCFemale50-54</v>
      </c>
      <c r="F1168" s="271">
        <v>2.8700000000000002E-3</v>
      </c>
      <c r="G1168" s="271">
        <v>1.427E-2</v>
      </c>
      <c r="H1168" s="272">
        <v>1378</v>
      </c>
      <c r="I1168" s="271">
        <v>0.98573</v>
      </c>
      <c r="J1168" s="272">
        <v>96545</v>
      </c>
      <c r="K1168" s="272">
        <v>479279</v>
      </c>
      <c r="L1168" s="272">
        <v>3422517</v>
      </c>
      <c r="M1168" s="273">
        <v>35.450000000000003</v>
      </c>
      <c r="N1168" s="272">
        <v>5</v>
      </c>
      <c r="O1168" s="274">
        <v>2.5</v>
      </c>
    </row>
    <row r="1169" spans="2:15" x14ac:dyDescent="0.2">
      <c r="B1169" s="310" t="s">
        <v>64</v>
      </c>
      <c r="C1169" s="310" t="s">
        <v>48</v>
      </c>
      <c r="D1169" s="311" t="s">
        <v>80</v>
      </c>
      <c r="E1169" s="270" t="str">
        <f t="shared" si="50"/>
        <v>SCFemale55-59</v>
      </c>
      <c r="F1169" s="271">
        <v>4.3600000000000002E-3</v>
      </c>
      <c r="G1169" s="271">
        <v>2.1579999999999998E-2</v>
      </c>
      <c r="H1169" s="272">
        <v>2053</v>
      </c>
      <c r="I1169" s="271">
        <v>0.97841999999999996</v>
      </c>
      <c r="J1169" s="272">
        <v>95167</v>
      </c>
      <c r="K1169" s="272">
        <v>470702</v>
      </c>
      <c r="L1169" s="272">
        <v>2943238</v>
      </c>
      <c r="M1169" s="273">
        <v>30.93</v>
      </c>
      <c r="N1169" s="272">
        <v>5</v>
      </c>
      <c r="O1169" s="274">
        <v>2.5</v>
      </c>
    </row>
    <row r="1170" spans="2:15" x14ac:dyDescent="0.2">
      <c r="B1170" s="310" t="s">
        <v>64</v>
      </c>
      <c r="C1170" s="310" t="s">
        <v>48</v>
      </c>
      <c r="D1170" s="311" t="s">
        <v>81</v>
      </c>
      <c r="E1170" s="270" t="str">
        <f t="shared" si="50"/>
        <v>SCFemale60-64</v>
      </c>
      <c r="F1170" s="271">
        <v>6.5500000000000003E-3</v>
      </c>
      <c r="G1170" s="271">
        <v>3.2219999999999999E-2</v>
      </c>
      <c r="H1170" s="272">
        <v>3000</v>
      </c>
      <c r="I1170" s="271">
        <v>0.96777999999999997</v>
      </c>
      <c r="J1170" s="272">
        <v>93114</v>
      </c>
      <c r="K1170" s="272">
        <v>458068</v>
      </c>
      <c r="L1170" s="272">
        <v>2472536</v>
      </c>
      <c r="M1170" s="273">
        <v>26.55</v>
      </c>
      <c r="N1170" s="272">
        <v>5</v>
      </c>
      <c r="O1170" s="274">
        <v>2.5</v>
      </c>
    </row>
    <row r="1171" spans="2:15" x14ac:dyDescent="0.2">
      <c r="B1171" s="310" t="s">
        <v>64</v>
      </c>
      <c r="C1171" s="310" t="s">
        <v>48</v>
      </c>
      <c r="D1171" s="311" t="s">
        <v>82</v>
      </c>
      <c r="E1171" s="270" t="str">
        <f t="shared" si="50"/>
        <v>SCFemale65-69</v>
      </c>
      <c r="F1171" s="271">
        <v>1.065E-2</v>
      </c>
      <c r="G1171" s="271">
        <v>5.1860000000000003E-2</v>
      </c>
      <c r="H1171" s="272">
        <v>4674</v>
      </c>
      <c r="I1171" s="271">
        <v>0.94813999999999998</v>
      </c>
      <c r="J1171" s="272">
        <v>90114</v>
      </c>
      <c r="K1171" s="272">
        <v>438885</v>
      </c>
      <c r="L1171" s="272">
        <v>2014468</v>
      </c>
      <c r="M1171" s="273">
        <v>22.35</v>
      </c>
      <c r="N1171" s="272">
        <v>5</v>
      </c>
      <c r="O1171" s="274">
        <v>2.5</v>
      </c>
    </row>
    <row r="1172" spans="2:15" x14ac:dyDescent="0.2">
      <c r="B1172" s="310" t="s">
        <v>64</v>
      </c>
      <c r="C1172" s="310" t="s">
        <v>48</v>
      </c>
      <c r="D1172" s="311" t="s">
        <v>19</v>
      </c>
      <c r="E1172" s="270" t="str">
        <f t="shared" si="50"/>
        <v>SCFemale70-74</v>
      </c>
      <c r="F1172" s="271">
        <v>1.7610000000000001E-2</v>
      </c>
      <c r="G1172" s="271">
        <v>8.4339999999999998E-2</v>
      </c>
      <c r="H1172" s="272">
        <v>7206</v>
      </c>
      <c r="I1172" s="271">
        <v>0.91566000000000003</v>
      </c>
      <c r="J1172" s="272">
        <v>85440</v>
      </c>
      <c r="K1172" s="272">
        <v>409185</v>
      </c>
      <c r="L1172" s="272">
        <v>1575583</v>
      </c>
      <c r="M1172" s="273">
        <v>18.440000000000001</v>
      </c>
      <c r="N1172" s="272">
        <v>5</v>
      </c>
      <c r="O1172" s="274">
        <v>2.5</v>
      </c>
    </row>
    <row r="1173" spans="2:15" x14ac:dyDescent="0.2">
      <c r="B1173" s="310" t="s">
        <v>64</v>
      </c>
      <c r="C1173" s="310" t="s">
        <v>48</v>
      </c>
      <c r="D1173" s="311" t="s">
        <v>20</v>
      </c>
      <c r="E1173" s="270" t="str">
        <f t="shared" si="50"/>
        <v>SCFemale75-79</v>
      </c>
      <c r="F1173" s="271">
        <v>2.87E-2</v>
      </c>
      <c r="G1173" s="271">
        <v>0.13391</v>
      </c>
      <c r="H1173" s="272">
        <v>10476</v>
      </c>
      <c r="I1173" s="271">
        <v>0.86609000000000003</v>
      </c>
      <c r="J1173" s="272">
        <v>78234</v>
      </c>
      <c r="K1173" s="272">
        <v>364980</v>
      </c>
      <c r="L1173" s="272">
        <v>1166398</v>
      </c>
      <c r="M1173" s="273">
        <v>14.91</v>
      </c>
      <c r="N1173" s="272">
        <v>5</v>
      </c>
      <c r="O1173" s="274">
        <v>2.5</v>
      </c>
    </row>
    <row r="1174" spans="2:15" x14ac:dyDescent="0.2">
      <c r="B1174" s="310" t="s">
        <v>64</v>
      </c>
      <c r="C1174" s="310" t="s">
        <v>48</v>
      </c>
      <c r="D1174" s="311" t="s">
        <v>21</v>
      </c>
      <c r="E1174" s="270" t="str">
        <f t="shared" si="50"/>
        <v>SCFemale80-84</v>
      </c>
      <c r="F1174" s="271">
        <v>5.0090000000000003E-2</v>
      </c>
      <c r="G1174" s="271">
        <v>0.22256999999999999</v>
      </c>
      <c r="H1174" s="272">
        <v>15081</v>
      </c>
      <c r="I1174" s="271">
        <v>0.77742999999999995</v>
      </c>
      <c r="J1174" s="272">
        <v>67758</v>
      </c>
      <c r="K1174" s="272">
        <v>301088</v>
      </c>
      <c r="L1174" s="272">
        <v>801418</v>
      </c>
      <c r="M1174" s="273">
        <v>11.83</v>
      </c>
      <c r="N1174" s="272">
        <v>5</v>
      </c>
      <c r="O1174" s="274">
        <v>2.5</v>
      </c>
    </row>
    <row r="1175" spans="2:15" x14ac:dyDescent="0.2">
      <c r="B1175" s="310" t="s">
        <v>64</v>
      </c>
      <c r="C1175" s="310" t="s">
        <v>48</v>
      </c>
      <c r="D1175" s="311" t="s">
        <v>22</v>
      </c>
      <c r="E1175" s="270" t="str">
        <f t="shared" si="50"/>
        <v>SCFemale85-89</v>
      </c>
      <c r="F1175" s="271">
        <v>8.2100000000000006E-2</v>
      </c>
      <c r="G1175" s="271">
        <v>0.34057999999999999</v>
      </c>
      <c r="H1175" s="272">
        <v>17941</v>
      </c>
      <c r="I1175" s="271">
        <v>0.65942000000000001</v>
      </c>
      <c r="J1175" s="272">
        <v>52677</v>
      </c>
      <c r="K1175" s="272">
        <v>218533</v>
      </c>
      <c r="L1175" s="272">
        <v>500330</v>
      </c>
      <c r="M1175" s="273">
        <v>9.5</v>
      </c>
      <c r="N1175" s="272">
        <v>5</v>
      </c>
      <c r="O1175" s="274">
        <v>2.5</v>
      </c>
    </row>
    <row r="1176" spans="2:15" x14ac:dyDescent="0.2">
      <c r="B1176" s="310" t="s">
        <v>64</v>
      </c>
      <c r="C1176" s="310" t="s">
        <v>48</v>
      </c>
      <c r="D1176" s="311" t="s">
        <v>5</v>
      </c>
      <c r="E1176" s="270" t="str">
        <f t="shared" si="50"/>
        <v>SCFemale90+</v>
      </c>
      <c r="F1176" s="271">
        <v>0.12327</v>
      </c>
      <c r="G1176" s="271">
        <v>1</v>
      </c>
      <c r="H1176" s="272">
        <v>34736</v>
      </c>
      <c r="I1176" s="271">
        <v>0</v>
      </c>
      <c r="J1176" s="272">
        <v>34736</v>
      </c>
      <c r="K1176" s="272">
        <v>281797</v>
      </c>
      <c r="L1176" s="272">
        <v>281797</v>
      </c>
      <c r="M1176" s="273">
        <v>8.11</v>
      </c>
      <c r="N1176" s="273" t="s">
        <v>92</v>
      </c>
      <c r="O1176" s="274">
        <v>8.11</v>
      </c>
    </row>
    <row r="1177" spans="2:15" x14ac:dyDescent="0.2">
      <c r="B1177" s="49"/>
      <c r="C1177" s="49"/>
      <c r="D1177" s="49"/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</row>
    <row r="1178" spans="2:15" ht="16" customHeight="1" x14ac:dyDescent="0.2">
      <c r="B1178" s="344" t="s">
        <v>1</v>
      </c>
      <c r="C1178" s="344" t="s">
        <v>0</v>
      </c>
      <c r="D1178" s="344" t="s">
        <v>2</v>
      </c>
      <c r="E1178" s="344" t="s">
        <v>49</v>
      </c>
      <c r="F1178" s="346" t="s">
        <v>83</v>
      </c>
      <c r="G1178" s="346" t="s">
        <v>84</v>
      </c>
      <c r="H1178" s="346" t="s">
        <v>85</v>
      </c>
      <c r="I1178" s="346" t="s">
        <v>86</v>
      </c>
      <c r="J1178" s="344" t="s">
        <v>87</v>
      </c>
      <c r="K1178" s="346" t="s">
        <v>88</v>
      </c>
      <c r="L1178" s="344" t="s">
        <v>89</v>
      </c>
      <c r="M1178" s="344" t="s">
        <v>90</v>
      </c>
      <c r="N1178" s="344" t="s">
        <v>6</v>
      </c>
      <c r="O1178" s="346" t="s">
        <v>91</v>
      </c>
    </row>
    <row r="1179" spans="2:15" ht="16" customHeight="1" x14ac:dyDescent="0.2">
      <c r="B1179" s="345"/>
      <c r="C1179" s="345"/>
      <c r="D1179" s="345"/>
      <c r="E1179" s="345"/>
      <c r="F1179" s="347"/>
      <c r="G1179" s="347"/>
      <c r="H1179" s="347"/>
      <c r="I1179" s="347"/>
      <c r="J1179" s="345"/>
      <c r="K1179" s="347"/>
      <c r="L1179" s="345"/>
      <c r="M1179" s="345"/>
      <c r="N1179" s="345"/>
      <c r="O1179" s="347"/>
    </row>
    <row r="1180" spans="2:15" x14ac:dyDescent="0.2">
      <c r="B1180" s="310" t="s">
        <v>65</v>
      </c>
      <c r="C1180" s="310" t="s">
        <v>48</v>
      </c>
      <c r="D1180" s="311">
        <v>0</v>
      </c>
      <c r="E1180" s="270" t="str">
        <f>_xlfn.CONCAT(B1180,C1180,D1180)</f>
        <v>RSFemale0</v>
      </c>
      <c r="F1180" s="271">
        <v>8.0800000000000004E-3</v>
      </c>
      <c r="G1180" s="271">
        <v>8.0199999999999994E-3</v>
      </c>
      <c r="H1180" s="272">
        <v>802</v>
      </c>
      <c r="I1180" s="271">
        <v>0.99197999999999997</v>
      </c>
      <c r="J1180" s="272">
        <v>100000</v>
      </c>
      <c r="K1180" s="272">
        <v>99258</v>
      </c>
      <c r="L1180" s="272">
        <v>8203652</v>
      </c>
      <c r="M1180" s="273">
        <v>82.04</v>
      </c>
      <c r="N1180" s="272">
        <v>1</v>
      </c>
      <c r="O1180" s="274">
        <v>7.0000000000000007E-2</v>
      </c>
    </row>
    <row r="1181" spans="2:15" x14ac:dyDescent="0.2">
      <c r="B1181" s="310" t="s">
        <v>65</v>
      </c>
      <c r="C1181" s="310" t="s">
        <v>48</v>
      </c>
      <c r="D1181" s="312" t="s">
        <v>18</v>
      </c>
      <c r="E1181" s="270" t="str">
        <f t="shared" ref="E1181:E1199" si="51">_xlfn.CONCAT(B1181,C1181,D1181)</f>
        <v>RSFemale1-4</v>
      </c>
      <c r="F1181" s="271">
        <v>3.1E-4</v>
      </c>
      <c r="G1181" s="271">
        <v>1.25E-3</v>
      </c>
      <c r="H1181" s="272">
        <v>124</v>
      </c>
      <c r="I1181" s="271">
        <v>0.99875000000000003</v>
      </c>
      <c r="J1181" s="272">
        <v>99198</v>
      </c>
      <c r="K1181" s="272">
        <v>396485</v>
      </c>
      <c r="L1181" s="272">
        <v>8104395</v>
      </c>
      <c r="M1181" s="273">
        <v>81.7</v>
      </c>
      <c r="N1181" s="272">
        <v>4</v>
      </c>
      <c r="O1181" s="274">
        <v>1.51</v>
      </c>
    </row>
    <row r="1182" spans="2:15" x14ac:dyDescent="0.2">
      <c r="B1182" s="310" t="s">
        <v>65</v>
      </c>
      <c r="C1182" s="310" t="s">
        <v>48</v>
      </c>
      <c r="D1182" s="312" t="s">
        <v>70</v>
      </c>
      <c r="E1182" s="270" t="str">
        <f t="shared" si="51"/>
        <v>RSFemale5-9</v>
      </c>
      <c r="F1182" s="271">
        <v>1E-4</v>
      </c>
      <c r="G1182" s="271">
        <v>5.1000000000000004E-4</v>
      </c>
      <c r="H1182" s="272">
        <v>51</v>
      </c>
      <c r="I1182" s="271">
        <v>0.99948999999999999</v>
      </c>
      <c r="J1182" s="272">
        <v>99074</v>
      </c>
      <c r="K1182" s="272">
        <v>495244</v>
      </c>
      <c r="L1182" s="272">
        <v>7707910</v>
      </c>
      <c r="M1182" s="273">
        <v>77.8</v>
      </c>
      <c r="N1182" s="272">
        <v>5</v>
      </c>
      <c r="O1182" s="274">
        <v>2.5</v>
      </c>
    </row>
    <row r="1183" spans="2:15" x14ac:dyDescent="0.2">
      <c r="B1183" s="310" t="s">
        <v>65</v>
      </c>
      <c r="C1183" s="310" t="s">
        <v>48</v>
      </c>
      <c r="D1183" s="312" t="s">
        <v>71</v>
      </c>
      <c r="E1183" s="270" t="str">
        <f t="shared" si="51"/>
        <v>RSFemale10-14</v>
      </c>
      <c r="F1183" s="271">
        <v>1.4999999999999999E-4</v>
      </c>
      <c r="G1183" s="271">
        <v>7.6999999999999996E-4</v>
      </c>
      <c r="H1183" s="272">
        <v>76</v>
      </c>
      <c r="I1183" s="271">
        <v>0.99922999999999995</v>
      </c>
      <c r="J1183" s="272">
        <v>99023</v>
      </c>
      <c r="K1183" s="272">
        <v>494926</v>
      </c>
      <c r="L1183" s="272">
        <v>7212666</v>
      </c>
      <c r="M1183" s="273">
        <v>72.84</v>
      </c>
      <c r="N1183" s="272">
        <v>5</v>
      </c>
      <c r="O1183" s="274">
        <v>2.5</v>
      </c>
    </row>
    <row r="1184" spans="2:15" x14ac:dyDescent="0.2">
      <c r="B1184" s="310" t="s">
        <v>65</v>
      </c>
      <c r="C1184" s="310" t="s">
        <v>48</v>
      </c>
      <c r="D1184" s="311" t="s">
        <v>72</v>
      </c>
      <c r="E1184" s="270" t="str">
        <f t="shared" si="51"/>
        <v>RSFemale15-19</v>
      </c>
      <c r="F1184" s="271">
        <v>2.7999999999999998E-4</v>
      </c>
      <c r="G1184" s="271">
        <v>1.42E-3</v>
      </c>
      <c r="H1184" s="272">
        <v>140</v>
      </c>
      <c r="I1184" s="271">
        <v>0.99858000000000002</v>
      </c>
      <c r="J1184" s="272">
        <v>98947</v>
      </c>
      <c r="K1184" s="272">
        <v>494384</v>
      </c>
      <c r="L1184" s="272">
        <v>6717740</v>
      </c>
      <c r="M1184" s="273">
        <v>67.89</v>
      </c>
      <c r="N1184" s="272">
        <v>5</v>
      </c>
      <c r="O1184" s="274">
        <v>2.5</v>
      </c>
    </row>
    <row r="1185" spans="2:15" x14ac:dyDescent="0.2">
      <c r="B1185" s="310" t="s">
        <v>65</v>
      </c>
      <c r="C1185" s="310" t="s">
        <v>48</v>
      </c>
      <c r="D1185" s="311" t="s">
        <v>73</v>
      </c>
      <c r="E1185" s="270" t="str">
        <f t="shared" si="51"/>
        <v>RSFemale20-24</v>
      </c>
      <c r="F1185" s="271">
        <v>3.4000000000000002E-4</v>
      </c>
      <c r="G1185" s="271">
        <v>1.6800000000000001E-3</v>
      </c>
      <c r="H1185" s="272">
        <v>166</v>
      </c>
      <c r="I1185" s="271">
        <v>0.99831999999999999</v>
      </c>
      <c r="J1185" s="272">
        <v>98807</v>
      </c>
      <c r="K1185" s="272">
        <v>493617</v>
      </c>
      <c r="L1185" s="272">
        <v>6223356</v>
      </c>
      <c r="M1185" s="273">
        <v>62.99</v>
      </c>
      <c r="N1185" s="272">
        <v>5</v>
      </c>
      <c r="O1185" s="274">
        <v>2.5</v>
      </c>
    </row>
    <row r="1186" spans="2:15" x14ac:dyDescent="0.2">
      <c r="B1186" s="310" t="s">
        <v>65</v>
      </c>
      <c r="C1186" s="310" t="s">
        <v>48</v>
      </c>
      <c r="D1186" s="311" t="s">
        <v>74</v>
      </c>
      <c r="E1186" s="270" t="str">
        <f t="shared" si="51"/>
        <v>RSFemale25-29</v>
      </c>
      <c r="F1186" s="271">
        <v>4.0999999999999999E-4</v>
      </c>
      <c r="G1186" s="271">
        <v>2.0600000000000002E-3</v>
      </c>
      <c r="H1186" s="272">
        <v>203</v>
      </c>
      <c r="I1186" s="271">
        <v>0.99794000000000005</v>
      </c>
      <c r="J1186" s="272">
        <v>98640</v>
      </c>
      <c r="K1186" s="272">
        <v>492694</v>
      </c>
      <c r="L1186" s="272">
        <v>5729739</v>
      </c>
      <c r="M1186" s="273">
        <v>58.09</v>
      </c>
      <c r="N1186" s="272">
        <v>5</v>
      </c>
      <c r="O1186" s="274">
        <v>2.5</v>
      </c>
    </row>
    <row r="1187" spans="2:15" x14ac:dyDescent="0.2">
      <c r="B1187" s="310" t="s">
        <v>65</v>
      </c>
      <c r="C1187" s="310" t="s">
        <v>48</v>
      </c>
      <c r="D1187" s="311" t="s">
        <v>75</v>
      </c>
      <c r="E1187" s="270" t="str">
        <f t="shared" si="51"/>
        <v>RSFemale30-34</v>
      </c>
      <c r="F1187" s="271">
        <v>6.4999999999999997E-4</v>
      </c>
      <c r="G1187" s="271">
        <v>3.2299999999999998E-3</v>
      </c>
      <c r="H1187" s="272">
        <v>318</v>
      </c>
      <c r="I1187" s="271">
        <v>0.99677000000000004</v>
      </c>
      <c r="J1187" s="272">
        <v>98437</v>
      </c>
      <c r="K1187" s="272">
        <v>491393</v>
      </c>
      <c r="L1187" s="272">
        <v>5237045</v>
      </c>
      <c r="M1187" s="273">
        <v>53.2</v>
      </c>
      <c r="N1187" s="272">
        <v>5</v>
      </c>
      <c r="O1187" s="274">
        <v>2.5</v>
      </c>
    </row>
    <row r="1188" spans="2:15" x14ac:dyDescent="0.2">
      <c r="B1188" s="310" t="s">
        <v>65</v>
      </c>
      <c r="C1188" s="310" t="s">
        <v>48</v>
      </c>
      <c r="D1188" s="311" t="s">
        <v>76</v>
      </c>
      <c r="E1188" s="270" t="str">
        <f t="shared" si="51"/>
        <v>RSFemale35-39</v>
      </c>
      <c r="F1188" s="271">
        <v>8.9999999999999998E-4</v>
      </c>
      <c r="G1188" s="271">
        <v>4.4900000000000001E-3</v>
      </c>
      <c r="H1188" s="272">
        <v>441</v>
      </c>
      <c r="I1188" s="271">
        <v>0.99551000000000001</v>
      </c>
      <c r="J1188" s="272">
        <v>98120</v>
      </c>
      <c r="K1188" s="272">
        <v>489496</v>
      </c>
      <c r="L1188" s="272">
        <v>4745653</v>
      </c>
      <c r="M1188" s="273">
        <v>48.37</v>
      </c>
      <c r="N1188" s="272">
        <v>5</v>
      </c>
      <c r="O1188" s="274">
        <v>2.5</v>
      </c>
    </row>
    <row r="1189" spans="2:15" x14ac:dyDescent="0.2">
      <c r="B1189" s="310" t="s">
        <v>65</v>
      </c>
      <c r="C1189" s="310" t="s">
        <v>48</v>
      </c>
      <c r="D1189" s="311" t="s">
        <v>77</v>
      </c>
      <c r="E1189" s="270" t="str">
        <f t="shared" si="51"/>
        <v>RSFemale40-44</v>
      </c>
      <c r="F1189" s="271">
        <v>1.4300000000000001E-3</v>
      </c>
      <c r="G1189" s="271">
        <v>7.1199999999999996E-3</v>
      </c>
      <c r="H1189" s="272">
        <v>696</v>
      </c>
      <c r="I1189" s="271">
        <v>0.99287999999999998</v>
      </c>
      <c r="J1189" s="272">
        <v>97679</v>
      </c>
      <c r="K1189" s="272">
        <v>486655</v>
      </c>
      <c r="L1189" s="272">
        <v>4256156</v>
      </c>
      <c r="M1189" s="273">
        <v>43.57</v>
      </c>
      <c r="N1189" s="272">
        <v>5</v>
      </c>
      <c r="O1189" s="274">
        <v>2.5</v>
      </c>
    </row>
    <row r="1190" spans="2:15" x14ac:dyDescent="0.2">
      <c r="B1190" s="310" t="s">
        <v>65</v>
      </c>
      <c r="C1190" s="310" t="s">
        <v>48</v>
      </c>
      <c r="D1190" s="311" t="s">
        <v>78</v>
      </c>
      <c r="E1190" s="270" t="str">
        <f t="shared" si="51"/>
        <v>RSFemale45-49</v>
      </c>
      <c r="F1190" s="271">
        <v>2.1900000000000001E-3</v>
      </c>
      <c r="G1190" s="271">
        <v>1.091E-2</v>
      </c>
      <c r="H1190" s="272">
        <v>1058</v>
      </c>
      <c r="I1190" s="271">
        <v>0.98909000000000002</v>
      </c>
      <c r="J1190" s="272">
        <v>96983</v>
      </c>
      <c r="K1190" s="272">
        <v>482271</v>
      </c>
      <c r="L1190" s="272">
        <v>3769501</v>
      </c>
      <c r="M1190" s="273">
        <v>38.869999999999997</v>
      </c>
      <c r="N1190" s="272">
        <v>5</v>
      </c>
      <c r="O1190" s="274">
        <v>2.5</v>
      </c>
    </row>
    <row r="1191" spans="2:15" x14ac:dyDescent="0.2">
      <c r="B1191" s="310" t="s">
        <v>65</v>
      </c>
      <c r="C1191" s="310" t="s">
        <v>48</v>
      </c>
      <c r="D1191" s="311" t="s">
        <v>79</v>
      </c>
      <c r="E1191" s="270" t="str">
        <f t="shared" si="51"/>
        <v>RSFemale50-54</v>
      </c>
      <c r="F1191" s="271">
        <v>3.2799999999999999E-3</v>
      </c>
      <c r="G1191" s="271">
        <v>1.627E-2</v>
      </c>
      <c r="H1191" s="272">
        <v>1561</v>
      </c>
      <c r="I1191" s="271">
        <v>0.98372999999999999</v>
      </c>
      <c r="J1191" s="272">
        <v>95925</v>
      </c>
      <c r="K1191" s="272">
        <v>475724</v>
      </c>
      <c r="L1191" s="272">
        <v>3287230</v>
      </c>
      <c r="M1191" s="273">
        <v>34.270000000000003</v>
      </c>
      <c r="N1191" s="272">
        <v>5</v>
      </c>
      <c r="O1191" s="274">
        <v>2.5</v>
      </c>
    </row>
    <row r="1192" spans="2:15" x14ac:dyDescent="0.2">
      <c r="B1192" s="310" t="s">
        <v>65</v>
      </c>
      <c r="C1192" s="310" t="s">
        <v>48</v>
      </c>
      <c r="D1192" s="311" t="s">
        <v>80</v>
      </c>
      <c r="E1192" s="270" t="str">
        <f t="shared" si="51"/>
        <v>RSFemale55-59</v>
      </c>
      <c r="F1192" s="271">
        <v>5.0400000000000002E-3</v>
      </c>
      <c r="G1192" s="271">
        <v>2.487E-2</v>
      </c>
      <c r="H1192" s="272">
        <v>2346</v>
      </c>
      <c r="I1192" s="271">
        <v>0.97513000000000005</v>
      </c>
      <c r="J1192" s="272">
        <v>94365</v>
      </c>
      <c r="K1192" s="272">
        <v>465957</v>
      </c>
      <c r="L1192" s="272">
        <v>2811506</v>
      </c>
      <c r="M1192" s="273">
        <v>29.79</v>
      </c>
      <c r="N1192" s="272">
        <v>5</v>
      </c>
      <c r="O1192" s="274">
        <v>2.5</v>
      </c>
    </row>
    <row r="1193" spans="2:15" x14ac:dyDescent="0.2">
      <c r="B1193" s="310" t="s">
        <v>65</v>
      </c>
      <c r="C1193" s="310" t="s">
        <v>48</v>
      </c>
      <c r="D1193" s="311" t="s">
        <v>81</v>
      </c>
      <c r="E1193" s="270" t="str">
        <f t="shared" si="51"/>
        <v>RSFemale60-64</v>
      </c>
      <c r="F1193" s="271">
        <v>7.4099999999999999E-3</v>
      </c>
      <c r="G1193" s="271">
        <v>3.6360000000000003E-2</v>
      </c>
      <c r="H1193" s="272">
        <v>3346</v>
      </c>
      <c r="I1193" s="271">
        <v>0.96364000000000005</v>
      </c>
      <c r="J1193" s="272">
        <v>92018</v>
      </c>
      <c r="K1193" s="272">
        <v>451726</v>
      </c>
      <c r="L1193" s="272">
        <v>2345549</v>
      </c>
      <c r="M1193" s="273">
        <v>25.49</v>
      </c>
      <c r="N1193" s="272">
        <v>5</v>
      </c>
      <c r="O1193" s="274">
        <v>2.5</v>
      </c>
    </row>
    <row r="1194" spans="2:15" x14ac:dyDescent="0.2">
      <c r="B1194" s="310" t="s">
        <v>65</v>
      </c>
      <c r="C1194" s="310" t="s">
        <v>48</v>
      </c>
      <c r="D1194" s="311" t="s">
        <v>82</v>
      </c>
      <c r="E1194" s="270" t="str">
        <f t="shared" si="51"/>
        <v>RSFemale65-69</v>
      </c>
      <c r="F1194" s="271">
        <v>1.2239999999999999E-2</v>
      </c>
      <c r="G1194" s="271">
        <v>5.9380000000000002E-2</v>
      </c>
      <c r="H1194" s="272">
        <v>5266</v>
      </c>
      <c r="I1194" s="271">
        <v>0.94062000000000001</v>
      </c>
      <c r="J1194" s="272">
        <v>88672</v>
      </c>
      <c r="K1194" s="272">
        <v>430197</v>
      </c>
      <c r="L1194" s="272">
        <v>1893823</v>
      </c>
      <c r="M1194" s="273">
        <v>21.36</v>
      </c>
      <c r="N1194" s="272">
        <v>5</v>
      </c>
      <c r="O1194" s="274">
        <v>2.5</v>
      </c>
    </row>
    <row r="1195" spans="2:15" x14ac:dyDescent="0.2">
      <c r="B1195" s="310" t="s">
        <v>65</v>
      </c>
      <c r="C1195" s="310" t="s">
        <v>48</v>
      </c>
      <c r="D1195" s="311" t="s">
        <v>19</v>
      </c>
      <c r="E1195" s="270" t="str">
        <f t="shared" si="51"/>
        <v>RSFemale70-74</v>
      </c>
      <c r="F1195" s="271">
        <v>1.9449999999999999E-2</v>
      </c>
      <c r="G1195" s="271">
        <v>9.2740000000000003E-2</v>
      </c>
      <c r="H1195" s="272">
        <v>7735</v>
      </c>
      <c r="I1195" s="271">
        <v>0.90725999999999996</v>
      </c>
      <c r="J1195" s="272">
        <v>83407</v>
      </c>
      <c r="K1195" s="272">
        <v>397695</v>
      </c>
      <c r="L1195" s="272">
        <v>1463626</v>
      </c>
      <c r="M1195" s="273">
        <v>17.55</v>
      </c>
      <c r="N1195" s="272">
        <v>5</v>
      </c>
      <c r="O1195" s="274">
        <v>2.5</v>
      </c>
    </row>
    <row r="1196" spans="2:15" x14ac:dyDescent="0.2">
      <c r="B1196" s="310" t="s">
        <v>65</v>
      </c>
      <c r="C1196" s="310" t="s">
        <v>48</v>
      </c>
      <c r="D1196" s="311" t="s">
        <v>20</v>
      </c>
      <c r="E1196" s="270" t="str">
        <f t="shared" si="51"/>
        <v>RSFemale75-79</v>
      </c>
      <c r="F1196" s="271">
        <v>3.2410000000000001E-2</v>
      </c>
      <c r="G1196" s="271">
        <v>0.14992</v>
      </c>
      <c r="H1196" s="272">
        <v>11345</v>
      </c>
      <c r="I1196" s="271">
        <v>0.85007999999999995</v>
      </c>
      <c r="J1196" s="272">
        <v>75672</v>
      </c>
      <c r="K1196" s="272">
        <v>349996</v>
      </c>
      <c r="L1196" s="272">
        <v>1065931</v>
      </c>
      <c r="M1196" s="273">
        <v>14.09</v>
      </c>
      <c r="N1196" s="272">
        <v>5</v>
      </c>
      <c r="O1196" s="274">
        <v>2.5</v>
      </c>
    </row>
    <row r="1197" spans="2:15" x14ac:dyDescent="0.2">
      <c r="B1197" s="310" t="s">
        <v>65</v>
      </c>
      <c r="C1197" s="310" t="s">
        <v>48</v>
      </c>
      <c r="D1197" s="311" t="s">
        <v>21</v>
      </c>
      <c r="E1197" s="270" t="str">
        <f t="shared" si="51"/>
        <v>RSFemale80-84</v>
      </c>
      <c r="F1197" s="271">
        <v>5.3809999999999997E-2</v>
      </c>
      <c r="G1197" s="271">
        <v>0.23713000000000001</v>
      </c>
      <c r="H1197" s="272">
        <v>15254</v>
      </c>
      <c r="I1197" s="271">
        <v>0.76287000000000005</v>
      </c>
      <c r="J1197" s="272">
        <v>64327</v>
      </c>
      <c r="K1197" s="272">
        <v>283499</v>
      </c>
      <c r="L1197" s="272">
        <v>715935</v>
      </c>
      <c r="M1197" s="273">
        <v>11.13</v>
      </c>
      <c r="N1197" s="272">
        <v>5</v>
      </c>
      <c r="O1197" s="274">
        <v>2.5</v>
      </c>
    </row>
    <row r="1198" spans="2:15" x14ac:dyDescent="0.2">
      <c r="B1198" s="310" t="s">
        <v>65</v>
      </c>
      <c r="C1198" s="310" t="s">
        <v>48</v>
      </c>
      <c r="D1198" s="311" t="s">
        <v>22</v>
      </c>
      <c r="E1198" s="270" t="str">
        <f t="shared" si="51"/>
        <v>RSFemale85-89</v>
      </c>
      <c r="F1198" s="271">
        <v>9.0120000000000006E-2</v>
      </c>
      <c r="G1198" s="271">
        <v>0.36775000000000002</v>
      </c>
      <c r="H1198" s="272">
        <v>18046</v>
      </c>
      <c r="I1198" s="271">
        <v>0.63224999999999998</v>
      </c>
      <c r="J1198" s="272">
        <v>49073</v>
      </c>
      <c r="K1198" s="272">
        <v>200248</v>
      </c>
      <c r="L1198" s="272">
        <v>432436</v>
      </c>
      <c r="M1198" s="273">
        <v>8.81</v>
      </c>
      <c r="N1198" s="272">
        <v>5</v>
      </c>
      <c r="O1198" s="274">
        <v>2.5</v>
      </c>
    </row>
    <row r="1199" spans="2:15" x14ac:dyDescent="0.2">
      <c r="B1199" s="310" t="s">
        <v>65</v>
      </c>
      <c r="C1199" s="310" t="s">
        <v>48</v>
      </c>
      <c r="D1199" s="311" t="s">
        <v>5</v>
      </c>
      <c r="E1199" s="270" t="str">
        <f t="shared" si="51"/>
        <v>RSFemale90+</v>
      </c>
      <c r="F1199" s="271">
        <v>0.13363</v>
      </c>
      <c r="G1199" s="271">
        <v>1</v>
      </c>
      <c r="H1199" s="272">
        <v>31026</v>
      </c>
      <c r="I1199" s="271">
        <v>0</v>
      </c>
      <c r="J1199" s="272">
        <v>31026</v>
      </c>
      <c r="K1199" s="272">
        <v>232189</v>
      </c>
      <c r="L1199" s="272">
        <v>232189</v>
      </c>
      <c r="M1199" s="273">
        <v>7.48</v>
      </c>
      <c r="N1199" s="273" t="s">
        <v>92</v>
      </c>
      <c r="O1199" s="274">
        <v>7.48</v>
      </c>
    </row>
    <row r="1200" spans="2:15" x14ac:dyDescent="0.2">
      <c r="B1200" s="49"/>
      <c r="C1200" s="49"/>
      <c r="D1200" s="49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</row>
    <row r="1201" spans="2:15" ht="16" customHeight="1" x14ac:dyDescent="0.2">
      <c r="B1201" s="344" t="s">
        <v>1</v>
      </c>
      <c r="C1201" s="344" t="s">
        <v>0</v>
      </c>
      <c r="D1201" s="344" t="s">
        <v>2</v>
      </c>
      <c r="E1201" s="344" t="s">
        <v>49</v>
      </c>
      <c r="F1201" s="346" t="s">
        <v>83</v>
      </c>
      <c r="G1201" s="346" t="s">
        <v>84</v>
      </c>
      <c r="H1201" s="346" t="s">
        <v>85</v>
      </c>
      <c r="I1201" s="346" t="s">
        <v>86</v>
      </c>
      <c r="J1201" s="344" t="s">
        <v>87</v>
      </c>
      <c r="K1201" s="346" t="s">
        <v>88</v>
      </c>
      <c r="L1201" s="344" t="s">
        <v>89</v>
      </c>
      <c r="M1201" s="344" t="s">
        <v>90</v>
      </c>
      <c r="N1201" s="344" t="s">
        <v>6</v>
      </c>
      <c r="O1201" s="346" t="s">
        <v>91</v>
      </c>
    </row>
    <row r="1202" spans="2:15" ht="16" customHeight="1" x14ac:dyDescent="0.2">
      <c r="B1202" s="345"/>
      <c r="C1202" s="345"/>
      <c r="D1202" s="345"/>
      <c r="E1202" s="345"/>
      <c r="F1202" s="347"/>
      <c r="G1202" s="347"/>
      <c r="H1202" s="347"/>
      <c r="I1202" s="347"/>
      <c r="J1202" s="345"/>
      <c r="K1202" s="347"/>
      <c r="L1202" s="345"/>
      <c r="M1202" s="345"/>
      <c r="N1202" s="345"/>
      <c r="O1202" s="347"/>
    </row>
    <row r="1203" spans="2:15" x14ac:dyDescent="0.2">
      <c r="B1203" s="310" t="s">
        <v>66</v>
      </c>
      <c r="C1203" s="310" t="s">
        <v>48</v>
      </c>
      <c r="D1203" s="311">
        <v>0</v>
      </c>
      <c r="E1203" s="270" t="str">
        <f>_xlfn.CONCAT(B1203,C1203,D1203)</f>
        <v>MSFemale0</v>
      </c>
      <c r="F1203" s="271">
        <v>1.14E-2</v>
      </c>
      <c r="G1203" s="271">
        <v>1.128E-2</v>
      </c>
      <c r="H1203" s="272">
        <v>1128</v>
      </c>
      <c r="I1203" s="271">
        <v>0.98872000000000004</v>
      </c>
      <c r="J1203" s="272">
        <v>100000</v>
      </c>
      <c r="K1203" s="272">
        <v>98967</v>
      </c>
      <c r="L1203" s="272">
        <v>8015976</v>
      </c>
      <c r="M1203" s="273">
        <v>80.16</v>
      </c>
      <c r="N1203" s="272">
        <v>1</v>
      </c>
      <c r="O1203" s="274">
        <v>0.08</v>
      </c>
    </row>
    <row r="1204" spans="2:15" x14ac:dyDescent="0.2">
      <c r="B1204" s="310" t="s">
        <v>66</v>
      </c>
      <c r="C1204" s="310" t="s">
        <v>48</v>
      </c>
      <c r="D1204" s="312" t="s">
        <v>18</v>
      </c>
      <c r="E1204" s="270" t="str">
        <f t="shared" ref="E1204:E1222" si="52">_xlfn.CONCAT(B1204,C1204,D1204)</f>
        <v>MSFemale1-4</v>
      </c>
      <c r="F1204" s="271">
        <v>5.1999999999999995E-4</v>
      </c>
      <c r="G1204" s="271">
        <v>2.0799999999999998E-3</v>
      </c>
      <c r="H1204" s="272">
        <v>206</v>
      </c>
      <c r="I1204" s="271">
        <v>0.99792000000000003</v>
      </c>
      <c r="J1204" s="272">
        <v>98872</v>
      </c>
      <c r="K1204" s="272">
        <v>394975</v>
      </c>
      <c r="L1204" s="272">
        <v>7917009</v>
      </c>
      <c r="M1204" s="273">
        <v>80.069999999999993</v>
      </c>
      <c r="N1204" s="272">
        <v>4</v>
      </c>
      <c r="O1204" s="274">
        <v>1.51</v>
      </c>
    </row>
    <row r="1205" spans="2:15" x14ac:dyDescent="0.2">
      <c r="B1205" s="310" t="s">
        <v>66</v>
      </c>
      <c r="C1205" s="310" t="s">
        <v>48</v>
      </c>
      <c r="D1205" s="312" t="s">
        <v>70</v>
      </c>
      <c r="E1205" s="270" t="str">
        <f t="shared" si="52"/>
        <v>MSFemale5-9</v>
      </c>
      <c r="F1205" s="271">
        <v>2.2000000000000001E-4</v>
      </c>
      <c r="G1205" s="271">
        <v>1.09E-3</v>
      </c>
      <c r="H1205" s="272">
        <v>108</v>
      </c>
      <c r="I1205" s="271">
        <v>0.99890999999999996</v>
      </c>
      <c r="J1205" s="272">
        <v>98666</v>
      </c>
      <c r="K1205" s="272">
        <v>493062</v>
      </c>
      <c r="L1205" s="272">
        <v>7522035</v>
      </c>
      <c r="M1205" s="273">
        <v>76.239999999999995</v>
      </c>
      <c r="N1205" s="272">
        <v>5</v>
      </c>
      <c r="O1205" s="274">
        <v>2.5</v>
      </c>
    </row>
    <row r="1206" spans="2:15" x14ac:dyDescent="0.2">
      <c r="B1206" s="310" t="s">
        <v>66</v>
      </c>
      <c r="C1206" s="310" t="s">
        <v>48</v>
      </c>
      <c r="D1206" s="312" t="s">
        <v>71</v>
      </c>
      <c r="E1206" s="270" t="str">
        <f t="shared" si="52"/>
        <v>MSFemale10-14</v>
      </c>
      <c r="F1206" s="271">
        <v>2.1000000000000001E-4</v>
      </c>
      <c r="G1206" s="271">
        <v>1.0399999999999999E-3</v>
      </c>
      <c r="H1206" s="272">
        <v>103</v>
      </c>
      <c r="I1206" s="271">
        <v>0.99895999999999996</v>
      </c>
      <c r="J1206" s="272">
        <v>98559</v>
      </c>
      <c r="K1206" s="272">
        <v>492536</v>
      </c>
      <c r="L1206" s="272">
        <v>7028972</v>
      </c>
      <c r="M1206" s="273">
        <v>71.319999999999993</v>
      </c>
      <c r="N1206" s="272">
        <v>5</v>
      </c>
      <c r="O1206" s="274">
        <v>2.5</v>
      </c>
    </row>
    <row r="1207" spans="2:15" x14ac:dyDescent="0.2">
      <c r="B1207" s="310" t="s">
        <v>66</v>
      </c>
      <c r="C1207" s="310" t="s">
        <v>48</v>
      </c>
      <c r="D1207" s="311" t="s">
        <v>72</v>
      </c>
      <c r="E1207" s="270" t="str">
        <f t="shared" si="52"/>
        <v>MSFemale15-19</v>
      </c>
      <c r="F1207" s="271">
        <v>4.8999999999999998E-4</v>
      </c>
      <c r="G1207" s="271">
        <v>2.4299999999999999E-3</v>
      </c>
      <c r="H1207" s="272">
        <v>239</v>
      </c>
      <c r="I1207" s="271">
        <v>0.99756999999999996</v>
      </c>
      <c r="J1207" s="272">
        <v>98456</v>
      </c>
      <c r="K1207" s="272">
        <v>491681</v>
      </c>
      <c r="L1207" s="272">
        <v>6536436</v>
      </c>
      <c r="M1207" s="273">
        <v>66.39</v>
      </c>
      <c r="N1207" s="272">
        <v>5</v>
      </c>
      <c r="O1207" s="274">
        <v>2.5</v>
      </c>
    </row>
    <row r="1208" spans="2:15" x14ac:dyDescent="0.2">
      <c r="B1208" s="310" t="s">
        <v>66</v>
      </c>
      <c r="C1208" s="310" t="s">
        <v>48</v>
      </c>
      <c r="D1208" s="311" t="s">
        <v>73</v>
      </c>
      <c r="E1208" s="270" t="str">
        <f t="shared" si="52"/>
        <v>MSFemale20-24</v>
      </c>
      <c r="F1208" s="271">
        <v>4.4000000000000002E-4</v>
      </c>
      <c r="G1208" s="271">
        <v>2.1800000000000001E-3</v>
      </c>
      <c r="H1208" s="272">
        <v>214</v>
      </c>
      <c r="I1208" s="271">
        <v>0.99782000000000004</v>
      </c>
      <c r="J1208" s="272">
        <v>98217</v>
      </c>
      <c r="K1208" s="272">
        <v>490548</v>
      </c>
      <c r="L1208" s="272">
        <v>6044755</v>
      </c>
      <c r="M1208" s="273">
        <v>61.55</v>
      </c>
      <c r="N1208" s="272">
        <v>5</v>
      </c>
      <c r="O1208" s="274">
        <v>2.5</v>
      </c>
    </row>
    <row r="1209" spans="2:15" x14ac:dyDescent="0.2">
      <c r="B1209" s="310" t="s">
        <v>66</v>
      </c>
      <c r="C1209" s="310" t="s">
        <v>48</v>
      </c>
      <c r="D1209" s="311" t="s">
        <v>74</v>
      </c>
      <c r="E1209" s="270" t="str">
        <f t="shared" si="52"/>
        <v>MSFemale25-29</v>
      </c>
      <c r="F1209" s="271">
        <v>6.0999999999999997E-4</v>
      </c>
      <c r="G1209" s="271">
        <v>3.0400000000000002E-3</v>
      </c>
      <c r="H1209" s="272">
        <v>298</v>
      </c>
      <c r="I1209" s="271">
        <v>0.99695999999999996</v>
      </c>
      <c r="J1209" s="272">
        <v>98003</v>
      </c>
      <c r="K1209" s="272">
        <v>489270</v>
      </c>
      <c r="L1209" s="272">
        <v>5554207</v>
      </c>
      <c r="M1209" s="273">
        <v>56.67</v>
      </c>
      <c r="N1209" s="272">
        <v>5</v>
      </c>
      <c r="O1209" s="274">
        <v>2.5</v>
      </c>
    </row>
    <row r="1210" spans="2:15" x14ac:dyDescent="0.2">
      <c r="B1210" s="310" t="s">
        <v>66</v>
      </c>
      <c r="C1210" s="310" t="s">
        <v>48</v>
      </c>
      <c r="D1210" s="311" t="s">
        <v>75</v>
      </c>
      <c r="E1210" s="270" t="str">
        <f t="shared" si="52"/>
        <v>MSFemale30-34</v>
      </c>
      <c r="F1210" s="271">
        <v>8.7000000000000001E-4</v>
      </c>
      <c r="G1210" s="271">
        <v>4.3499999999999997E-3</v>
      </c>
      <c r="H1210" s="272">
        <v>425</v>
      </c>
      <c r="I1210" s="271">
        <v>0.99565000000000003</v>
      </c>
      <c r="J1210" s="272">
        <v>97705</v>
      </c>
      <c r="K1210" s="272">
        <v>487464</v>
      </c>
      <c r="L1210" s="272">
        <v>5064937</v>
      </c>
      <c r="M1210" s="273">
        <v>51.84</v>
      </c>
      <c r="N1210" s="272">
        <v>5</v>
      </c>
      <c r="O1210" s="274">
        <v>2.5</v>
      </c>
    </row>
    <row r="1211" spans="2:15" x14ac:dyDescent="0.2">
      <c r="B1211" s="310" t="s">
        <v>66</v>
      </c>
      <c r="C1211" s="310" t="s">
        <v>48</v>
      </c>
      <c r="D1211" s="311" t="s">
        <v>76</v>
      </c>
      <c r="E1211" s="270" t="str">
        <f t="shared" si="52"/>
        <v>MSFemale35-39</v>
      </c>
      <c r="F1211" s="271">
        <v>1.1299999999999999E-3</v>
      </c>
      <c r="G1211" s="271">
        <v>5.6499999999999996E-3</v>
      </c>
      <c r="H1211" s="272">
        <v>550</v>
      </c>
      <c r="I1211" s="271">
        <v>0.99434999999999996</v>
      </c>
      <c r="J1211" s="272">
        <v>97280</v>
      </c>
      <c r="K1211" s="272">
        <v>485027</v>
      </c>
      <c r="L1211" s="272">
        <v>4577473</v>
      </c>
      <c r="M1211" s="273">
        <v>47.05</v>
      </c>
      <c r="N1211" s="272">
        <v>5</v>
      </c>
      <c r="O1211" s="274">
        <v>2.5</v>
      </c>
    </row>
    <row r="1212" spans="2:15" x14ac:dyDescent="0.2">
      <c r="B1212" s="310" t="s">
        <v>66</v>
      </c>
      <c r="C1212" s="310" t="s">
        <v>48</v>
      </c>
      <c r="D1212" s="311" t="s">
        <v>77</v>
      </c>
      <c r="E1212" s="270" t="str">
        <f t="shared" si="52"/>
        <v>MSFemale40-44</v>
      </c>
      <c r="F1212" s="271">
        <v>1.6900000000000001E-3</v>
      </c>
      <c r="G1212" s="271">
        <v>8.3999999999999995E-3</v>
      </c>
      <c r="H1212" s="272">
        <v>812</v>
      </c>
      <c r="I1212" s="271">
        <v>0.99160000000000004</v>
      </c>
      <c r="J1212" s="272">
        <v>96731</v>
      </c>
      <c r="K1212" s="272">
        <v>481621</v>
      </c>
      <c r="L1212" s="272">
        <v>4092446</v>
      </c>
      <c r="M1212" s="273">
        <v>42.31</v>
      </c>
      <c r="N1212" s="272">
        <v>5</v>
      </c>
      <c r="O1212" s="274">
        <v>2.5</v>
      </c>
    </row>
    <row r="1213" spans="2:15" x14ac:dyDescent="0.2">
      <c r="B1213" s="310" t="s">
        <v>66</v>
      </c>
      <c r="C1213" s="310" t="s">
        <v>48</v>
      </c>
      <c r="D1213" s="311" t="s">
        <v>78</v>
      </c>
      <c r="E1213" s="270" t="str">
        <f t="shared" si="52"/>
        <v>MSFemale45-49</v>
      </c>
      <c r="F1213" s="271">
        <v>2.4399999999999999E-3</v>
      </c>
      <c r="G1213" s="271">
        <v>1.214E-2</v>
      </c>
      <c r="H1213" s="272">
        <v>1164</v>
      </c>
      <c r="I1213" s="271">
        <v>0.98785999999999996</v>
      </c>
      <c r="J1213" s="272">
        <v>95918</v>
      </c>
      <c r="K1213" s="272">
        <v>476679</v>
      </c>
      <c r="L1213" s="272">
        <v>3610825</v>
      </c>
      <c r="M1213" s="273">
        <v>37.64</v>
      </c>
      <c r="N1213" s="272">
        <v>5</v>
      </c>
      <c r="O1213" s="274">
        <v>2.5</v>
      </c>
    </row>
    <row r="1214" spans="2:15" x14ac:dyDescent="0.2">
      <c r="B1214" s="310" t="s">
        <v>66</v>
      </c>
      <c r="C1214" s="310" t="s">
        <v>48</v>
      </c>
      <c r="D1214" s="311" t="s">
        <v>79</v>
      </c>
      <c r="E1214" s="270" t="str">
        <f t="shared" si="52"/>
        <v>MSFemale50-54</v>
      </c>
      <c r="F1214" s="271">
        <v>4.0499999999999998E-3</v>
      </c>
      <c r="G1214" s="271">
        <v>2.0039999999999999E-2</v>
      </c>
      <c r="H1214" s="272">
        <v>1899</v>
      </c>
      <c r="I1214" s="271">
        <v>0.97996000000000005</v>
      </c>
      <c r="J1214" s="272">
        <v>94754</v>
      </c>
      <c r="K1214" s="272">
        <v>469021</v>
      </c>
      <c r="L1214" s="272">
        <v>3134145</v>
      </c>
      <c r="M1214" s="273">
        <v>33.08</v>
      </c>
      <c r="N1214" s="272">
        <v>5</v>
      </c>
      <c r="O1214" s="274">
        <v>2.5</v>
      </c>
    </row>
    <row r="1215" spans="2:15" x14ac:dyDescent="0.2">
      <c r="B1215" s="310" t="s">
        <v>66</v>
      </c>
      <c r="C1215" s="310" t="s">
        <v>48</v>
      </c>
      <c r="D1215" s="311" t="s">
        <v>80</v>
      </c>
      <c r="E1215" s="270" t="str">
        <f t="shared" si="52"/>
        <v>MSFemale55-59</v>
      </c>
      <c r="F1215" s="271">
        <v>5.62E-3</v>
      </c>
      <c r="G1215" s="271">
        <v>2.7689999999999999E-2</v>
      </c>
      <c r="H1215" s="272">
        <v>2572</v>
      </c>
      <c r="I1215" s="271">
        <v>0.97231000000000001</v>
      </c>
      <c r="J1215" s="272">
        <v>92855</v>
      </c>
      <c r="K1215" s="272">
        <v>457844</v>
      </c>
      <c r="L1215" s="272">
        <v>2665125</v>
      </c>
      <c r="M1215" s="273">
        <v>28.7</v>
      </c>
      <c r="N1215" s="272">
        <v>5</v>
      </c>
      <c r="O1215" s="274">
        <v>2.5</v>
      </c>
    </row>
    <row r="1216" spans="2:15" x14ac:dyDescent="0.2">
      <c r="B1216" s="310" t="s">
        <v>66</v>
      </c>
      <c r="C1216" s="310" t="s">
        <v>48</v>
      </c>
      <c r="D1216" s="311" t="s">
        <v>81</v>
      </c>
      <c r="E1216" s="270" t="str">
        <f t="shared" si="52"/>
        <v>MSFemale60-64</v>
      </c>
      <c r="F1216" s="271">
        <v>9.2200000000000008E-3</v>
      </c>
      <c r="G1216" s="271">
        <v>4.5069999999999999E-2</v>
      </c>
      <c r="H1216" s="272">
        <v>4069</v>
      </c>
      <c r="I1216" s="271">
        <v>0.95492999999999995</v>
      </c>
      <c r="J1216" s="272">
        <v>90283</v>
      </c>
      <c r="K1216" s="272">
        <v>441243</v>
      </c>
      <c r="L1216" s="272">
        <v>2207281</v>
      </c>
      <c r="M1216" s="273">
        <v>24.45</v>
      </c>
      <c r="N1216" s="272">
        <v>5</v>
      </c>
      <c r="O1216" s="274">
        <v>2.5</v>
      </c>
    </row>
    <row r="1217" spans="2:15" x14ac:dyDescent="0.2">
      <c r="B1217" s="310" t="s">
        <v>66</v>
      </c>
      <c r="C1217" s="310" t="s">
        <v>48</v>
      </c>
      <c r="D1217" s="311" t="s">
        <v>82</v>
      </c>
      <c r="E1217" s="270" t="str">
        <f t="shared" si="52"/>
        <v>MSFemale65-69</v>
      </c>
      <c r="F1217" s="271">
        <v>1.384E-2</v>
      </c>
      <c r="G1217" s="271">
        <v>6.6879999999999995E-2</v>
      </c>
      <c r="H1217" s="272">
        <v>5766</v>
      </c>
      <c r="I1217" s="271">
        <v>0.93311999999999995</v>
      </c>
      <c r="J1217" s="272">
        <v>86214</v>
      </c>
      <c r="K1217" s="272">
        <v>416656</v>
      </c>
      <c r="L1217" s="272">
        <v>1766037</v>
      </c>
      <c r="M1217" s="273">
        <v>20.48</v>
      </c>
      <c r="N1217" s="272">
        <v>5</v>
      </c>
      <c r="O1217" s="274">
        <v>2.5</v>
      </c>
    </row>
    <row r="1218" spans="2:15" x14ac:dyDescent="0.2">
      <c r="B1218" s="310" t="s">
        <v>66</v>
      </c>
      <c r="C1218" s="310" t="s">
        <v>48</v>
      </c>
      <c r="D1218" s="311" t="s">
        <v>19</v>
      </c>
      <c r="E1218" s="270" t="str">
        <f t="shared" si="52"/>
        <v>MSFemale70-74</v>
      </c>
      <c r="F1218" s="271">
        <v>2.1080000000000002E-2</v>
      </c>
      <c r="G1218" s="271">
        <v>0.10011</v>
      </c>
      <c r="H1218" s="272">
        <v>8053</v>
      </c>
      <c r="I1218" s="271">
        <v>0.89988999999999997</v>
      </c>
      <c r="J1218" s="272">
        <v>80448</v>
      </c>
      <c r="K1218" s="272">
        <v>382107</v>
      </c>
      <c r="L1218" s="272">
        <v>1349381</v>
      </c>
      <c r="M1218" s="273">
        <v>16.77</v>
      </c>
      <c r="N1218" s="272">
        <v>5</v>
      </c>
      <c r="O1218" s="274">
        <v>2.5</v>
      </c>
    </row>
    <row r="1219" spans="2:15" x14ac:dyDescent="0.2">
      <c r="B1219" s="310" t="s">
        <v>66</v>
      </c>
      <c r="C1219" s="310" t="s">
        <v>48</v>
      </c>
      <c r="D1219" s="311" t="s">
        <v>20</v>
      </c>
      <c r="E1219" s="270" t="str">
        <f t="shared" si="52"/>
        <v>MSFemale75-79</v>
      </c>
      <c r="F1219" s="271">
        <v>3.3570000000000003E-2</v>
      </c>
      <c r="G1219" s="271">
        <v>0.15486</v>
      </c>
      <c r="H1219" s="272">
        <v>11211</v>
      </c>
      <c r="I1219" s="271">
        <v>0.84514</v>
      </c>
      <c r="J1219" s="272">
        <v>72395</v>
      </c>
      <c r="K1219" s="272">
        <v>333947</v>
      </c>
      <c r="L1219" s="272">
        <v>967274</v>
      </c>
      <c r="M1219" s="273">
        <v>13.36</v>
      </c>
      <c r="N1219" s="272">
        <v>5</v>
      </c>
      <c r="O1219" s="274">
        <v>2.5</v>
      </c>
    </row>
    <row r="1220" spans="2:15" x14ac:dyDescent="0.2">
      <c r="B1220" s="310" t="s">
        <v>66</v>
      </c>
      <c r="C1220" s="310" t="s">
        <v>48</v>
      </c>
      <c r="D1220" s="311" t="s">
        <v>21</v>
      </c>
      <c r="E1220" s="270" t="str">
        <f t="shared" si="52"/>
        <v>MSFemale80-84</v>
      </c>
      <c r="F1220" s="271">
        <v>5.6849999999999998E-2</v>
      </c>
      <c r="G1220" s="271">
        <v>0.24887999999999999</v>
      </c>
      <c r="H1220" s="272">
        <v>15227</v>
      </c>
      <c r="I1220" s="271">
        <v>0.75112000000000001</v>
      </c>
      <c r="J1220" s="272">
        <v>61184</v>
      </c>
      <c r="K1220" s="272">
        <v>267853</v>
      </c>
      <c r="L1220" s="272">
        <v>633326</v>
      </c>
      <c r="M1220" s="273">
        <v>10.35</v>
      </c>
      <c r="N1220" s="272">
        <v>5</v>
      </c>
      <c r="O1220" s="274">
        <v>2.5</v>
      </c>
    </row>
    <row r="1221" spans="2:15" x14ac:dyDescent="0.2">
      <c r="B1221" s="310" t="s">
        <v>66</v>
      </c>
      <c r="C1221" s="310" t="s">
        <v>48</v>
      </c>
      <c r="D1221" s="311" t="s">
        <v>22</v>
      </c>
      <c r="E1221" s="270" t="str">
        <f t="shared" si="52"/>
        <v>MSFemale85-89</v>
      </c>
      <c r="F1221" s="271">
        <v>9.1700000000000004E-2</v>
      </c>
      <c r="G1221" s="271">
        <v>0.37301000000000001</v>
      </c>
      <c r="H1221" s="272">
        <v>17142</v>
      </c>
      <c r="I1221" s="271">
        <v>0.62699000000000005</v>
      </c>
      <c r="J1221" s="272">
        <v>45957</v>
      </c>
      <c r="K1221" s="272">
        <v>186929</v>
      </c>
      <c r="L1221" s="272">
        <v>365474</v>
      </c>
      <c r="M1221" s="273">
        <v>7.95</v>
      </c>
      <c r="N1221" s="272">
        <v>5</v>
      </c>
      <c r="O1221" s="274">
        <v>2.5</v>
      </c>
    </row>
    <row r="1222" spans="2:15" x14ac:dyDescent="0.2">
      <c r="B1222" s="310" t="s">
        <v>66</v>
      </c>
      <c r="C1222" s="310" t="s">
        <v>48</v>
      </c>
      <c r="D1222" s="311" t="s">
        <v>5</v>
      </c>
      <c r="E1222" s="270" t="str">
        <f t="shared" si="52"/>
        <v>MSFemale90+</v>
      </c>
      <c r="F1222" s="271">
        <v>0.16139000000000001</v>
      </c>
      <c r="G1222" s="271">
        <v>1</v>
      </c>
      <c r="H1222" s="272">
        <v>28815</v>
      </c>
      <c r="I1222" s="271">
        <v>0</v>
      </c>
      <c r="J1222" s="272">
        <v>28815</v>
      </c>
      <c r="K1222" s="272">
        <v>178545</v>
      </c>
      <c r="L1222" s="272">
        <v>178545</v>
      </c>
      <c r="M1222" s="273">
        <v>6.2</v>
      </c>
      <c r="N1222" s="273" t="s">
        <v>92</v>
      </c>
      <c r="O1222" s="274">
        <v>6.2</v>
      </c>
    </row>
    <row r="1223" spans="2:15" x14ac:dyDescent="0.2">
      <c r="B1223" s="49"/>
      <c r="C1223" s="49"/>
      <c r="D1223" s="49"/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</row>
    <row r="1224" spans="2:15" ht="16" customHeight="1" x14ac:dyDescent="0.2">
      <c r="B1224" s="344" t="s">
        <v>1</v>
      </c>
      <c r="C1224" s="344" t="s">
        <v>0</v>
      </c>
      <c r="D1224" s="344" t="s">
        <v>2</v>
      </c>
      <c r="E1224" s="344" t="s">
        <v>49</v>
      </c>
      <c r="F1224" s="346" t="s">
        <v>83</v>
      </c>
      <c r="G1224" s="346" t="s">
        <v>84</v>
      </c>
      <c r="H1224" s="346" t="s">
        <v>85</v>
      </c>
      <c r="I1224" s="346" t="s">
        <v>86</v>
      </c>
      <c r="J1224" s="344" t="s">
        <v>87</v>
      </c>
      <c r="K1224" s="346" t="s">
        <v>88</v>
      </c>
      <c r="L1224" s="344" t="s">
        <v>89</v>
      </c>
      <c r="M1224" s="344" t="s">
        <v>90</v>
      </c>
      <c r="N1224" s="344" t="s">
        <v>6</v>
      </c>
      <c r="O1224" s="346" t="s">
        <v>91</v>
      </c>
    </row>
    <row r="1225" spans="2:15" ht="16" customHeight="1" x14ac:dyDescent="0.2">
      <c r="B1225" s="345"/>
      <c r="C1225" s="345"/>
      <c r="D1225" s="345"/>
      <c r="E1225" s="345"/>
      <c r="F1225" s="347"/>
      <c r="G1225" s="347"/>
      <c r="H1225" s="347"/>
      <c r="I1225" s="347"/>
      <c r="J1225" s="345"/>
      <c r="K1225" s="347"/>
      <c r="L1225" s="345"/>
      <c r="M1225" s="345"/>
      <c r="N1225" s="345"/>
      <c r="O1225" s="347"/>
    </row>
    <row r="1226" spans="2:15" x14ac:dyDescent="0.2">
      <c r="B1226" s="310" t="s">
        <v>67</v>
      </c>
      <c r="C1226" s="310" t="s">
        <v>48</v>
      </c>
      <c r="D1226" s="311">
        <v>0</v>
      </c>
      <c r="E1226" s="270" t="str">
        <f>_xlfn.CONCAT(B1226,C1226,D1226)</f>
        <v>MTFemale0</v>
      </c>
      <c r="F1226" s="271">
        <v>1.4200000000000001E-2</v>
      </c>
      <c r="G1226" s="271">
        <v>1.4019999999999999E-2</v>
      </c>
      <c r="H1226" s="272">
        <v>1402</v>
      </c>
      <c r="I1226" s="271">
        <v>0.98597999999999997</v>
      </c>
      <c r="J1226" s="272">
        <v>100000</v>
      </c>
      <c r="K1226" s="272">
        <v>98727</v>
      </c>
      <c r="L1226" s="272">
        <v>7873728</v>
      </c>
      <c r="M1226" s="273">
        <v>78.739999999999995</v>
      </c>
      <c r="N1226" s="272">
        <v>1</v>
      </c>
      <c r="O1226" s="274">
        <v>0.09</v>
      </c>
    </row>
    <row r="1227" spans="2:15" x14ac:dyDescent="0.2">
      <c r="B1227" s="310" t="s">
        <v>67</v>
      </c>
      <c r="C1227" s="310" t="s">
        <v>48</v>
      </c>
      <c r="D1227" s="312" t="s">
        <v>18</v>
      </c>
      <c r="E1227" s="270" t="str">
        <f t="shared" ref="E1227:E1245" si="53">_xlfn.CONCAT(B1227,C1227,D1227)</f>
        <v>MTFemale1-4</v>
      </c>
      <c r="F1227" s="271">
        <v>5.1000000000000004E-4</v>
      </c>
      <c r="G1227" s="271">
        <v>2.0600000000000002E-3</v>
      </c>
      <c r="H1227" s="272">
        <v>203</v>
      </c>
      <c r="I1227" s="271">
        <v>0.99794000000000005</v>
      </c>
      <c r="J1227" s="272">
        <v>98598</v>
      </c>
      <c r="K1227" s="272">
        <v>393886</v>
      </c>
      <c r="L1227" s="272">
        <v>7775001</v>
      </c>
      <c r="M1227" s="273">
        <v>78.86</v>
      </c>
      <c r="N1227" s="272">
        <v>4</v>
      </c>
      <c r="O1227" s="274">
        <v>1.5</v>
      </c>
    </row>
    <row r="1228" spans="2:15" x14ac:dyDescent="0.2">
      <c r="B1228" s="310" t="s">
        <v>67</v>
      </c>
      <c r="C1228" s="310" t="s">
        <v>48</v>
      </c>
      <c r="D1228" s="312" t="s">
        <v>70</v>
      </c>
      <c r="E1228" s="270" t="str">
        <f t="shared" si="53"/>
        <v>MTFemale5-9</v>
      </c>
      <c r="F1228" s="271">
        <v>1.9000000000000001E-4</v>
      </c>
      <c r="G1228" s="271">
        <v>9.6000000000000002E-4</v>
      </c>
      <c r="H1228" s="272">
        <v>94</v>
      </c>
      <c r="I1228" s="271">
        <v>0.99904000000000004</v>
      </c>
      <c r="J1228" s="272">
        <v>98395</v>
      </c>
      <c r="K1228" s="272">
        <v>491742</v>
      </c>
      <c r="L1228" s="272">
        <v>7381115</v>
      </c>
      <c r="M1228" s="273">
        <v>75.010000000000005</v>
      </c>
      <c r="N1228" s="272">
        <v>5</v>
      </c>
      <c r="O1228" s="274">
        <v>2.5</v>
      </c>
    </row>
    <row r="1229" spans="2:15" x14ac:dyDescent="0.2">
      <c r="B1229" s="310" t="s">
        <v>67</v>
      </c>
      <c r="C1229" s="310" t="s">
        <v>48</v>
      </c>
      <c r="D1229" s="312" t="s">
        <v>71</v>
      </c>
      <c r="E1229" s="270" t="str">
        <f t="shared" si="53"/>
        <v>MTFemale10-14</v>
      </c>
      <c r="F1229" s="271">
        <v>2.5999999999999998E-4</v>
      </c>
      <c r="G1229" s="271">
        <v>1.2800000000000001E-3</v>
      </c>
      <c r="H1229" s="272">
        <v>126</v>
      </c>
      <c r="I1229" s="271">
        <v>0.99872000000000005</v>
      </c>
      <c r="J1229" s="272">
        <v>98301</v>
      </c>
      <c r="K1229" s="272">
        <v>491192</v>
      </c>
      <c r="L1229" s="272">
        <v>6889373</v>
      </c>
      <c r="M1229" s="273">
        <v>70.08</v>
      </c>
      <c r="N1229" s="272">
        <v>5</v>
      </c>
      <c r="O1229" s="274">
        <v>2.5</v>
      </c>
    </row>
    <row r="1230" spans="2:15" x14ac:dyDescent="0.2">
      <c r="B1230" s="310" t="s">
        <v>67</v>
      </c>
      <c r="C1230" s="310" t="s">
        <v>48</v>
      </c>
      <c r="D1230" s="311" t="s">
        <v>72</v>
      </c>
      <c r="E1230" s="270" t="str">
        <f t="shared" si="53"/>
        <v>MTFemale15-19</v>
      </c>
      <c r="F1230" s="271">
        <v>4.0999999999999999E-4</v>
      </c>
      <c r="G1230" s="271">
        <v>2.0300000000000001E-3</v>
      </c>
      <c r="H1230" s="272">
        <v>200</v>
      </c>
      <c r="I1230" s="271">
        <v>0.99797000000000002</v>
      </c>
      <c r="J1230" s="272">
        <v>98175</v>
      </c>
      <c r="K1230" s="272">
        <v>490378</v>
      </c>
      <c r="L1230" s="272">
        <v>6398181</v>
      </c>
      <c r="M1230" s="273">
        <v>65.17</v>
      </c>
      <c r="N1230" s="272">
        <v>5</v>
      </c>
      <c r="O1230" s="274">
        <v>2.5</v>
      </c>
    </row>
    <row r="1231" spans="2:15" x14ac:dyDescent="0.2">
      <c r="B1231" s="310" t="s">
        <v>67</v>
      </c>
      <c r="C1231" s="310" t="s">
        <v>48</v>
      </c>
      <c r="D1231" s="311" t="s">
        <v>73</v>
      </c>
      <c r="E1231" s="270" t="str">
        <f t="shared" si="53"/>
        <v>MTFemale20-24</v>
      </c>
      <c r="F1231" s="271">
        <v>5.8E-4</v>
      </c>
      <c r="G1231" s="271">
        <v>2.9099999999999998E-3</v>
      </c>
      <c r="H1231" s="272">
        <v>285</v>
      </c>
      <c r="I1231" s="271">
        <v>0.99709000000000003</v>
      </c>
      <c r="J1231" s="272">
        <v>97976</v>
      </c>
      <c r="K1231" s="272">
        <v>489166</v>
      </c>
      <c r="L1231" s="272">
        <v>5907803</v>
      </c>
      <c r="M1231" s="273">
        <v>60.3</v>
      </c>
      <c r="N1231" s="272">
        <v>5</v>
      </c>
      <c r="O1231" s="274">
        <v>2.5</v>
      </c>
    </row>
    <row r="1232" spans="2:15" x14ac:dyDescent="0.2">
      <c r="B1232" s="310" t="s">
        <v>67</v>
      </c>
      <c r="C1232" s="310" t="s">
        <v>48</v>
      </c>
      <c r="D1232" s="311" t="s">
        <v>74</v>
      </c>
      <c r="E1232" s="270" t="str">
        <f t="shared" si="53"/>
        <v>MTFemale25-29</v>
      </c>
      <c r="F1232" s="271">
        <v>6.6E-4</v>
      </c>
      <c r="G1232" s="271">
        <v>3.2799999999999999E-3</v>
      </c>
      <c r="H1232" s="272">
        <v>321</v>
      </c>
      <c r="I1232" s="271">
        <v>0.99672000000000005</v>
      </c>
      <c r="J1232" s="272">
        <v>97691</v>
      </c>
      <c r="K1232" s="272">
        <v>487651</v>
      </c>
      <c r="L1232" s="272">
        <v>5418637</v>
      </c>
      <c r="M1232" s="273">
        <v>55.47</v>
      </c>
      <c r="N1232" s="272">
        <v>5</v>
      </c>
      <c r="O1232" s="274">
        <v>2.5</v>
      </c>
    </row>
    <row r="1233" spans="2:15" x14ac:dyDescent="0.2">
      <c r="B1233" s="310" t="s">
        <v>67</v>
      </c>
      <c r="C1233" s="310" t="s">
        <v>48</v>
      </c>
      <c r="D1233" s="311" t="s">
        <v>75</v>
      </c>
      <c r="E1233" s="270" t="str">
        <f t="shared" si="53"/>
        <v>MTFemale30-34</v>
      </c>
      <c r="F1233" s="271">
        <v>1.0200000000000001E-3</v>
      </c>
      <c r="G1233" s="271">
        <v>5.1000000000000004E-3</v>
      </c>
      <c r="H1233" s="272">
        <v>497</v>
      </c>
      <c r="I1233" s="271">
        <v>0.99490000000000001</v>
      </c>
      <c r="J1233" s="272">
        <v>97370</v>
      </c>
      <c r="K1233" s="272">
        <v>485606</v>
      </c>
      <c r="L1233" s="272">
        <v>4930986</v>
      </c>
      <c r="M1233" s="273">
        <v>50.64</v>
      </c>
      <c r="N1233" s="272">
        <v>5</v>
      </c>
      <c r="O1233" s="274">
        <v>2.5</v>
      </c>
    </row>
    <row r="1234" spans="2:15" x14ac:dyDescent="0.2">
      <c r="B1234" s="310" t="s">
        <v>67</v>
      </c>
      <c r="C1234" s="310" t="s">
        <v>48</v>
      </c>
      <c r="D1234" s="311" t="s">
        <v>76</v>
      </c>
      <c r="E1234" s="270" t="str">
        <f t="shared" si="53"/>
        <v>MTFemale35-39</v>
      </c>
      <c r="F1234" s="271">
        <v>1.2800000000000001E-3</v>
      </c>
      <c r="G1234" s="271">
        <v>6.3699999999999998E-3</v>
      </c>
      <c r="H1234" s="272">
        <v>617</v>
      </c>
      <c r="I1234" s="271">
        <v>0.99363000000000001</v>
      </c>
      <c r="J1234" s="272">
        <v>96873</v>
      </c>
      <c r="K1234" s="272">
        <v>482822</v>
      </c>
      <c r="L1234" s="272">
        <v>4445380</v>
      </c>
      <c r="M1234" s="273">
        <v>45.89</v>
      </c>
      <c r="N1234" s="272">
        <v>5</v>
      </c>
      <c r="O1234" s="274">
        <v>2.5</v>
      </c>
    </row>
    <row r="1235" spans="2:15" x14ac:dyDescent="0.2">
      <c r="B1235" s="310" t="s">
        <v>67</v>
      </c>
      <c r="C1235" s="310" t="s">
        <v>48</v>
      </c>
      <c r="D1235" s="311" t="s">
        <v>77</v>
      </c>
      <c r="E1235" s="270" t="str">
        <f t="shared" si="53"/>
        <v>MTFemale40-44</v>
      </c>
      <c r="F1235" s="271">
        <v>1.98E-3</v>
      </c>
      <c r="G1235" s="271">
        <v>9.8399999999999998E-3</v>
      </c>
      <c r="H1235" s="272">
        <v>947</v>
      </c>
      <c r="I1235" s="271">
        <v>0.99016000000000004</v>
      </c>
      <c r="J1235" s="272">
        <v>96256</v>
      </c>
      <c r="K1235" s="272">
        <v>478914</v>
      </c>
      <c r="L1235" s="272">
        <v>3962558</v>
      </c>
      <c r="M1235" s="273">
        <v>41.17</v>
      </c>
      <c r="N1235" s="272">
        <v>5</v>
      </c>
      <c r="O1235" s="274">
        <v>2.5</v>
      </c>
    </row>
    <row r="1236" spans="2:15" x14ac:dyDescent="0.2">
      <c r="B1236" s="310" t="s">
        <v>67</v>
      </c>
      <c r="C1236" s="310" t="s">
        <v>48</v>
      </c>
      <c r="D1236" s="311" t="s">
        <v>78</v>
      </c>
      <c r="E1236" s="270" t="str">
        <f t="shared" si="53"/>
        <v>MTFemale45-49</v>
      </c>
      <c r="F1236" s="271">
        <v>2.81E-3</v>
      </c>
      <c r="G1236" s="271">
        <v>1.397E-2</v>
      </c>
      <c r="H1236" s="272">
        <v>1332</v>
      </c>
      <c r="I1236" s="271">
        <v>0.98602999999999996</v>
      </c>
      <c r="J1236" s="272">
        <v>95309</v>
      </c>
      <c r="K1236" s="272">
        <v>473218</v>
      </c>
      <c r="L1236" s="272">
        <v>3483645</v>
      </c>
      <c r="M1236" s="273">
        <v>36.549999999999997</v>
      </c>
      <c r="N1236" s="272">
        <v>5</v>
      </c>
      <c r="O1236" s="274">
        <v>2.5</v>
      </c>
    </row>
    <row r="1237" spans="2:15" x14ac:dyDescent="0.2">
      <c r="B1237" s="310" t="s">
        <v>67</v>
      </c>
      <c r="C1237" s="310" t="s">
        <v>48</v>
      </c>
      <c r="D1237" s="311" t="s">
        <v>79</v>
      </c>
      <c r="E1237" s="270" t="str">
        <f t="shared" si="53"/>
        <v>MTFemale50-54</v>
      </c>
      <c r="F1237" s="271">
        <v>4.1999999999999997E-3</v>
      </c>
      <c r="G1237" s="271">
        <v>2.077E-2</v>
      </c>
      <c r="H1237" s="272">
        <v>1952</v>
      </c>
      <c r="I1237" s="271">
        <v>0.97923000000000004</v>
      </c>
      <c r="J1237" s="272">
        <v>93978</v>
      </c>
      <c r="K1237" s="272">
        <v>465009</v>
      </c>
      <c r="L1237" s="272">
        <v>3010427</v>
      </c>
      <c r="M1237" s="273">
        <v>32.03</v>
      </c>
      <c r="N1237" s="272">
        <v>5</v>
      </c>
      <c r="O1237" s="274">
        <v>2.5</v>
      </c>
    </row>
    <row r="1238" spans="2:15" x14ac:dyDescent="0.2">
      <c r="B1238" s="310" t="s">
        <v>67</v>
      </c>
      <c r="C1238" s="310" t="s">
        <v>48</v>
      </c>
      <c r="D1238" s="311" t="s">
        <v>80</v>
      </c>
      <c r="E1238" s="270" t="str">
        <f t="shared" si="53"/>
        <v>MTFemale55-59</v>
      </c>
      <c r="F1238" s="271">
        <v>6.2199999999999998E-3</v>
      </c>
      <c r="G1238" s="271">
        <v>3.0599999999999999E-2</v>
      </c>
      <c r="H1238" s="272">
        <v>2816</v>
      </c>
      <c r="I1238" s="271">
        <v>0.96940000000000004</v>
      </c>
      <c r="J1238" s="272">
        <v>92026</v>
      </c>
      <c r="K1238" s="272">
        <v>453089</v>
      </c>
      <c r="L1238" s="272">
        <v>2545417</v>
      </c>
      <c r="M1238" s="273">
        <v>27.66</v>
      </c>
      <c r="N1238" s="272">
        <v>5</v>
      </c>
      <c r="O1238" s="274">
        <v>2.5</v>
      </c>
    </row>
    <row r="1239" spans="2:15" x14ac:dyDescent="0.2">
      <c r="B1239" s="310" t="s">
        <v>67</v>
      </c>
      <c r="C1239" s="310" t="s">
        <v>48</v>
      </c>
      <c r="D1239" s="311" t="s">
        <v>81</v>
      </c>
      <c r="E1239" s="270" t="str">
        <f t="shared" si="53"/>
        <v>MTFemale60-64</v>
      </c>
      <c r="F1239" s="271">
        <v>9.5099999999999994E-3</v>
      </c>
      <c r="G1239" s="271">
        <v>4.6440000000000002E-2</v>
      </c>
      <c r="H1239" s="272">
        <v>4143</v>
      </c>
      <c r="I1239" s="271">
        <v>0.95355999999999996</v>
      </c>
      <c r="J1239" s="272">
        <v>89210</v>
      </c>
      <c r="K1239" s="272">
        <v>435691</v>
      </c>
      <c r="L1239" s="272">
        <v>2092328</v>
      </c>
      <c r="M1239" s="273">
        <v>23.45</v>
      </c>
      <c r="N1239" s="272">
        <v>5</v>
      </c>
      <c r="O1239" s="274">
        <v>2.5</v>
      </c>
    </row>
    <row r="1240" spans="2:15" x14ac:dyDescent="0.2">
      <c r="B1240" s="310" t="s">
        <v>67</v>
      </c>
      <c r="C1240" s="310" t="s">
        <v>48</v>
      </c>
      <c r="D1240" s="311" t="s">
        <v>82</v>
      </c>
      <c r="E1240" s="270" t="str">
        <f t="shared" si="53"/>
        <v>MTFemale65-69</v>
      </c>
      <c r="F1240" s="271">
        <v>1.5699999999999999E-2</v>
      </c>
      <c r="G1240" s="271">
        <v>7.5539999999999996E-2</v>
      </c>
      <c r="H1240" s="272">
        <v>6426</v>
      </c>
      <c r="I1240" s="271">
        <v>0.92445999999999995</v>
      </c>
      <c r="J1240" s="272">
        <v>85067</v>
      </c>
      <c r="K1240" s="272">
        <v>409267</v>
      </c>
      <c r="L1240" s="272">
        <v>1656637</v>
      </c>
      <c r="M1240" s="273">
        <v>19.47</v>
      </c>
      <c r="N1240" s="272">
        <v>5</v>
      </c>
      <c r="O1240" s="274">
        <v>2.5</v>
      </c>
    </row>
    <row r="1241" spans="2:15" x14ac:dyDescent="0.2">
      <c r="B1241" s="310" t="s">
        <v>67</v>
      </c>
      <c r="C1241" s="310" t="s">
        <v>48</v>
      </c>
      <c r="D1241" s="311" t="s">
        <v>19</v>
      </c>
      <c r="E1241" s="270" t="str">
        <f t="shared" si="53"/>
        <v>MTFemale70-74</v>
      </c>
      <c r="F1241" s="271">
        <v>2.5080000000000002E-2</v>
      </c>
      <c r="G1241" s="271">
        <v>0.11802</v>
      </c>
      <c r="H1241" s="272">
        <v>9281</v>
      </c>
      <c r="I1241" s="271">
        <v>0.88197999999999999</v>
      </c>
      <c r="J1241" s="272">
        <v>78640</v>
      </c>
      <c r="K1241" s="272">
        <v>369998</v>
      </c>
      <c r="L1241" s="272">
        <v>1247370</v>
      </c>
      <c r="M1241" s="273">
        <v>15.86</v>
      </c>
      <c r="N1241" s="272">
        <v>5</v>
      </c>
      <c r="O1241" s="274">
        <v>2.5</v>
      </c>
    </row>
    <row r="1242" spans="2:15" x14ac:dyDescent="0.2">
      <c r="B1242" s="310" t="s">
        <v>67</v>
      </c>
      <c r="C1242" s="310" t="s">
        <v>48</v>
      </c>
      <c r="D1242" s="311" t="s">
        <v>20</v>
      </c>
      <c r="E1242" s="270" t="str">
        <f t="shared" si="53"/>
        <v>MTFemale75-79</v>
      </c>
      <c r="F1242" s="271">
        <v>4.1279999999999997E-2</v>
      </c>
      <c r="G1242" s="271">
        <v>0.18708</v>
      </c>
      <c r="H1242" s="272">
        <v>12976</v>
      </c>
      <c r="I1242" s="271">
        <v>0.81291999999999998</v>
      </c>
      <c r="J1242" s="272">
        <v>69359</v>
      </c>
      <c r="K1242" s="272">
        <v>314356</v>
      </c>
      <c r="L1242" s="272">
        <v>877372</v>
      </c>
      <c r="M1242" s="273">
        <v>12.65</v>
      </c>
      <c r="N1242" s="272">
        <v>5</v>
      </c>
      <c r="O1242" s="274">
        <v>2.5</v>
      </c>
    </row>
    <row r="1243" spans="2:15" x14ac:dyDescent="0.2">
      <c r="B1243" s="310" t="s">
        <v>67</v>
      </c>
      <c r="C1243" s="310" t="s">
        <v>48</v>
      </c>
      <c r="D1243" s="311" t="s">
        <v>21</v>
      </c>
      <c r="E1243" s="270" t="str">
        <f t="shared" si="53"/>
        <v>MTFemale80-84</v>
      </c>
      <c r="F1243" s="271">
        <v>6.3210000000000002E-2</v>
      </c>
      <c r="G1243" s="271">
        <v>0.27293000000000001</v>
      </c>
      <c r="H1243" s="272">
        <v>15389</v>
      </c>
      <c r="I1243" s="271">
        <v>0.72706999999999999</v>
      </c>
      <c r="J1243" s="272">
        <v>56383</v>
      </c>
      <c r="K1243" s="272">
        <v>243445</v>
      </c>
      <c r="L1243" s="272">
        <v>563016</v>
      </c>
      <c r="M1243" s="273">
        <v>9.99</v>
      </c>
      <c r="N1243" s="272">
        <v>5</v>
      </c>
      <c r="O1243" s="274">
        <v>2.5</v>
      </c>
    </row>
    <row r="1244" spans="2:15" x14ac:dyDescent="0.2">
      <c r="B1244" s="310" t="s">
        <v>67</v>
      </c>
      <c r="C1244" s="310" t="s">
        <v>48</v>
      </c>
      <c r="D1244" s="311" t="s">
        <v>22</v>
      </c>
      <c r="E1244" s="270" t="str">
        <f t="shared" si="53"/>
        <v>MTFemale85-89</v>
      </c>
      <c r="F1244" s="271">
        <v>0.11096</v>
      </c>
      <c r="G1244" s="271">
        <v>0.43430999999999997</v>
      </c>
      <c r="H1244" s="272">
        <v>17804</v>
      </c>
      <c r="I1244" s="271">
        <v>0.56569000000000003</v>
      </c>
      <c r="J1244" s="272">
        <v>40995</v>
      </c>
      <c r="K1244" s="272">
        <v>160463</v>
      </c>
      <c r="L1244" s="272">
        <v>319571</v>
      </c>
      <c r="M1244" s="273">
        <v>7.8</v>
      </c>
      <c r="N1244" s="272">
        <v>5</v>
      </c>
      <c r="O1244" s="274">
        <v>2.5</v>
      </c>
    </row>
    <row r="1245" spans="2:15" x14ac:dyDescent="0.2">
      <c r="B1245" s="310" t="s">
        <v>67</v>
      </c>
      <c r="C1245" s="310" t="s">
        <v>48</v>
      </c>
      <c r="D1245" s="311" t="s">
        <v>5</v>
      </c>
      <c r="E1245" s="270" t="str">
        <f t="shared" si="53"/>
        <v>MTFemale90+</v>
      </c>
      <c r="F1245" s="271">
        <v>0.14574999999999999</v>
      </c>
      <c r="G1245" s="271">
        <v>1</v>
      </c>
      <c r="H1245" s="272">
        <v>23190</v>
      </c>
      <c r="I1245" s="271">
        <v>0</v>
      </c>
      <c r="J1245" s="272">
        <v>23190</v>
      </c>
      <c r="K1245" s="272">
        <v>159108</v>
      </c>
      <c r="L1245" s="272">
        <v>159108</v>
      </c>
      <c r="M1245" s="273">
        <v>6.86</v>
      </c>
      <c r="N1245" s="273" t="s">
        <v>92</v>
      </c>
      <c r="O1245" s="274">
        <v>6.86</v>
      </c>
    </row>
    <row r="1246" spans="2:15" x14ac:dyDescent="0.2">
      <c r="B1246" s="49"/>
      <c r="C1246" s="49"/>
      <c r="D1246" s="49"/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</row>
    <row r="1247" spans="2:15" ht="16" customHeight="1" x14ac:dyDescent="0.2">
      <c r="B1247" s="344" t="s">
        <v>1</v>
      </c>
      <c r="C1247" s="344" t="s">
        <v>0</v>
      </c>
      <c r="D1247" s="344" t="s">
        <v>2</v>
      </c>
      <c r="E1247" s="344" t="s">
        <v>49</v>
      </c>
      <c r="F1247" s="346" t="s">
        <v>83</v>
      </c>
      <c r="G1247" s="346" t="s">
        <v>84</v>
      </c>
      <c r="H1247" s="346" t="s">
        <v>85</v>
      </c>
      <c r="I1247" s="346" t="s">
        <v>86</v>
      </c>
      <c r="J1247" s="344" t="s">
        <v>87</v>
      </c>
      <c r="K1247" s="346" t="s">
        <v>88</v>
      </c>
      <c r="L1247" s="344" t="s">
        <v>89</v>
      </c>
      <c r="M1247" s="344" t="s">
        <v>90</v>
      </c>
      <c r="N1247" s="344" t="s">
        <v>6</v>
      </c>
      <c r="O1247" s="346" t="s">
        <v>91</v>
      </c>
    </row>
    <row r="1248" spans="2:15" ht="16" customHeight="1" x14ac:dyDescent="0.2">
      <c r="B1248" s="345"/>
      <c r="C1248" s="345"/>
      <c r="D1248" s="345"/>
      <c r="E1248" s="345"/>
      <c r="F1248" s="347"/>
      <c r="G1248" s="347"/>
      <c r="H1248" s="347"/>
      <c r="I1248" s="347"/>
      <c r="J1248" s="345"/>
      <c r="K1248" s="347"/>
      <c r="L1248" s="345"/>
      <c r="M1248" s="345"/>
      <c r="N1248" s="345"/>
      <c r="O1248" s="347"/>
    </row>
    <row r="1249" spans="2:15" x14ac:dyDescent="0.2">
      <c r="B1249" s="310" t="s">
        <v>68</v>
      </c>
      <c r="C1249" s="310" t="s">
        <v>48</v>
      </c>
      <c r="D1249" s="311">
        <v>0</v>
      </c>
      <c r="E1249" s="270" t="str">
        <f>_xlfn.CONCAT(B1249,C1249,D1249)</f>
        <v>GOFemale0</v>
      </c>
      <c r="F1249" s="271">
        <v>1.2540000000000001E-2</v>
      </c>
      <c r="G1249" s="271">
        <v>1.24E-2</v>
      </c>
      <c r="H1249" s="272">
        <v>1240</v>
      </c>
      <c r="I1249" s="271">
        <v>0.98760000000000003</v>
      </c>
      <c r="J1249" s="272">
        <v>100000</v>
      </c>
      <c r="K1249" s="272">
        <v>98868</v>
      </c>
      <c r="L1249" s="272">
        <v>7820287</v>
      </c>
      <c r="M1249" s="273">
        <v>78.2</v>
      </c>
      <c r="N1249" s="272">
        <v>1</v>
      </c>
      <c r="O1249" s="274">
        <v>0.09</v>
      </c>
    </row>
    <row r="1250" spans="2:15" x14ac:dyDescent="0.2">
      <c r="B1250" s="310" t="s">
        <v>68</v>
      </c>
      <c r="C1250" s="310" t="s">
        <v>48</v>
      </c>
      <c r="D1250" s="312" t="s">
        <v>18</v>
      </c>
      <c r="E1250" s="270" t="str">
        <f t="shared" ref="E1250:E1268" si="54">_xlfn.CONCAT(B1250,C1250,D1250)</f>
        <v>GOFemale1-4</v>
      </c>
      <c r="F1250" s="271">
        <v>5.1000000000000004E-4</v>
      </c>
      <c r="G1250" s="271">
        <v>2.0300000000000001E-3</v>
      </c>
      <c r="H1250" s="272">
        <v>200</v>
      </c>
      <c r="I1250" s="271">
        <v>0.99797000000000002</v>
      </c>
      <c r="J1250" s="272">
        <v>98760</v>
      </c>
      <c r="K1250" s="272">
        <v>394539</v>
      </c>
      <c r="L1250" s="272">
        <v>7721419</v>
      </c>
      <c r="M1250" s="273">
        <v>78.180000000000007</v>
      </c>
      <c r="N1250" s="272">
        <v>4</v>
      </c>
      <c r="O1250" s="274">
        <v>1.5</v>
      </c>
    </row>
    <row r="1251" spans="2:15" x14ac:dyDescent="0.2">
      <c r="B1251" s="310" t="s">
        <v>68</v>
      </c>
      <c r="C1251" s="310" t="s">
        <v>48</v>
      </c>
      <c r="D1251" s="312" t="s">
        <v>70</v>
      </c>
      <c r="E1251" s="270" t="str">
        <f t="shared" si="54"/>
        <v>GOFemale5-9</v>
      </c>
      <c r="F1251" s="271">
        <v>2.3000000000000001E-4</v>
      </c>
      <c r="G1251" s="271">
        <v>1.17E-3</v>
      </c>
      <c r="H1251" s="272">
        <v>115</v>
      </c>
      <c r="I1251" s="271">
        <v>0.99883</v>
      </c>
      <c r="J1251" s="272">
        <v>98559</v>
      </c>
      <c r="K1251" s="272">
        <v>492509</v>
      </c>
      <c r="L1251" s="272">
        <v>7326881</v>
      </c>
      <c r="M1251" s="273">
        <v>74.34</v>
      </c>
      <c r="N1251" s="272">
        <v>5</v>
      </c>
      <c r="O1251" s="274">
        <v>2.5</v>
      </c>
    </row>
    <row r="1252" spans="2:15" x14ac:dyDescent="0.2">
      <c r="B1252" s="310" t="s">
        <v>68</v>
      </c>
      <c r="C1252" s="310" t="s">
        <v>48</v>
      </c>
      <c r="D1252" s="312" t="s">
        <v>71</v>
      </c>
      <c r="E1252" s="270" t="str">
        <f t="shared" si="54"/>
        <v>GOFemale10-14</v>
      </c>
      <c r="F1252" s="271">
        <v>2.2000000000000001E-4</v>
      </c>
      <c r="G1252" s="271">
        <v>1.09E-3</v>
      </c>
      <c r="H1252" s="272">
        <v>107</v>
      </c>
      <c r="I1252" s="271">
        <v>0.99890999999999996</v>
      </c>
      <c r="J1252" s="272">
        <v>98444</v>
      </c>
      <c r="K1252" s="272">
        <v>491953</v>
      </c>
      <c r="L1252" s="272">
        <v>6834371</v>
      </c>
      <c r="M1252" s="273">
        <v>69.42</v>
      </c>
      <c r="N1252" s="272">
        <v>5</v>
      </c>
      <c r="O1252" s="274">
        <v>2.5</v>
      </c>
    </row>
    <row r="1253" spans="2:15" x14ac:dyDescent="0.2">
      <c r="B1253" s="310" t="s">
        <v>68</v>
      </c>
      <c r="C1253" s="310" t="s">
        <v>48</v>
      </c>
      <c r="D1253" s="311" t="s">
        <v>72</v>
      </c>
      <c r="E1253" s="270" t="str">
        <f t="shared" si="54"/>
        <v>GOFemale15-19</v>
      </c>
      <c r="F1253" s="271">
        <v>4.6999999999999999E-4</v>
      </c>
      <c r="G1253" s="271">
        <v>2.3500000000000001E-3</v>
      </c>
      <c r="H1253" s="272">
        <v>231</v>
      </c>
      <c r="I1253" s="271">
        <v>0.99765000000000004</v>
      </c>
      <c r="J1253" s="272">
        <v>98337</v>
      </c>
      <c r="K1253" s="272">
        <v>491106</v>
      </c>
      <c r="L1253" s="272">
        <v>6342419</v>
      </c>
      <c r="M1253" s="273">
        <v>64.5</v>
      </c>
      <c r="N1253" s="272">
        <v>5</v>
      </c>
      <c r="O1253" s="274">
        <v>2.5</v>
      </c>
    </row>
    <row r="1254" spans="2:15" x14ac:dyDescent="0.2">
      <c r="B1254" s="310" t="s">
        <v>68</v>
      </c>
      <c r="C1254" s="310" t="s">
        <v>48</v>
      </c>
      <c r="D1254" s="311" t="s">
        <v>73</v>
      </c>
      <c r="E1254" s="270" t="str">
        <f t="shared" si="54"/>
        <v>GOFemale20-24</v>
      </c>
      <c r="F1254" s="271">
        <v>6.6E-4</v>
      </c>
      <c r="G1254" s="271">
        <v>3.29E-3</v>
      </c>
      <c r="H1254" s="272">
        <v>322</v>
      </c>
      <c r="I1254" s="271">
        <v>0.99670999999999998</v>
      </c>
      <c r="J1254" s="272">
        <v>98106</v>
      </c>
      <c r="K1254" s="272">
        <v>489722</v>
      </c>
      <c r="L1254" s="272">
        <v>5851312</v>
      </c>
      <c r="M1254" s="273">
        <v>59.64</v>
      </c>
      <c r="N1254" s="272">
        <v>5</v>
      </c>
      <c r="O1254" s="274">
        <v>2.5</v>
      </c>
    </row>
    <row r="1255" spans="2:15" x14ac:dyDescent="0.2">
      <c r="B1255" s="310" t="s">
        <v>68</v>
      </c>
      <c r="C1255" s="310" t="s">
        <v>48</v>
      </c>
      <c r="D1255" s="311" t="s">
        <v>74</v>
      </c>
      <c r="E1255" s="270" t="str">
        <f t="shared" si="54"/>
        <v>GOFemale25-29</v>
      </c>
      <c r="F1255" s="271">
        <v>7.2000000000000005E-4</v>
      </c>
      <c r="G1255" s="271">
        <v>3.5899999999999999E-3</v>
      </c>
      <c r="H1255" s="272">
        <v>351</v>
      </c>
      <c r="I1255" s="271">
        <v>0.99641000000000002</v>
      </c>
      <c r="J1255" s="272">
        <v>97783</v>
      </c>
      <c r="K1255" s="272">
        <v>488039</v>
      </c>
      <c r="L1255" s="272">
        <v>5361590</v>
      </c>
      <c r="M1255" s="273">
        <v>54.83</v>
      </c>
      <c r="N1255" s="272">
        <v>5</v>
      </c>
      <c r="O1255" s="274">
        <v>2.5</v>
      </c>
    </row>
    <row r="1256" spans="2:15" x14ac:dyDescent="0.2">
      <c r="B1256" s="310" t="s">
        <v>68</v>
      </c>
      <c r="C1256" s="310" t="s">
        <v>48</v>
      </c>
      <c r="D1256" s="311" t="s">
        <v>75</v>
      </c>
      <c r="E1256" s="270" t="str">
        <f t="shared" si="54"/>
        <v>GOFemale30-34</v>
      </c>
      <c r="F1256" s="271">
        <v>1.0399999999999999E-3</v>
      </c>
      <c r="G1256" s="271">
        <v>5.1700000000000001E-3</v>
      </c>
      <c r="H1256" s="272">
        <v>504</v>
      </c>
      <c r="I1256" s="271">
        <v>0.99482999999999999</v>
      </c>
      <c r="J1256" s="272">
        <v>97432</v>
      </c>
      <c r="K1256" s="272">
        <v>485902</v>
      </c>
      <c r="L1256" s="272">
        <v>4873551</v>
      </c>
      <c r="M1256" s="273">
        <v>50.02</v>
      </c>
      <c r="N1256" s="272">
        <v>5</v>
      </c>
      <c r="O1256" s="274">
        <v>2.5</v>
      </c>
    </row>
    <row r="1257" spans="2:15" x14ac:dyDescent="0.2">
      <c r="B1257" s="310" t="s">
        <v>68</v>
      </c>
      <c r="C1257" s="310" t="s">
        <v>48</v>
      </c>
      <c r="D1257" s="311" t="s">
        <v>76</v>
      </c>
      <c r="E1257" s="270" t="str">
        <f t="shared" si="54"/>
        <v>GOFemale35-39</v>
      </c>
      <c r="F1257" s="271">
        <v>1.23E-3</v>
      </c>
      <c r="G1257" s="271">
        <v>6.13E-3</v>
      </c>
      <c r="H1257" s="272">
        <v>594</v>
      </c>
      <c r="I1257" s="271">
        <v>0.99387000000000003</v>
      </c>
      <c r="J1257" s="272">
        <v>96928</v>
      </c>
      <c r="K1257" s="272">
        <v>483157</v>
      </c>
      <c r="L1257" s="272">
        <v>4387649</v>
      </c>
      <c r="M1257" s="273">
        <v>45.27</v>
      </c>
      <c r="N1257" s="272">
        <v>5</v>
      </c>
      <c r="O1257" s="274">
        <v>2.5</v>
      </c>
    </row>
    <row r="1258" spans="2:15" x14ac:dyDescent="0.2">
      <c r="B1258" s="310" t="s">
        <v>68</v>
      </c>
      <c r="C1258" s="310" t="s">
        <v>48</v>
      </c>
      <c r="D1258" s="311" t="s">
        <v>77</v>
      </c>
      <c r="E1258" s="270" t="str">
        <f t="shared" si="54"/>
        <v>GOFemale40-44</v>
      </c>
      <c r="F1258" s="271">
        <v>1.9400000000000001E-3</v>
      </c>
      <c r="G1258" s="271">
        <v>9.6600000000000002E-3</v>
      </c>
      <c r="H1258" s="272">
        <v>930</v>
      </c>
      <c r="I1258" s="271">
        <v>0.99034</v>
      </c>
      <c r="J1258" s="272">
        <v>96334</v>
      </c>
      <c r="K1258" s="272">
        <v>479346</v>
      </c>
      <c r="L1258" s="272">
        <v>3904492</v>
      </c>
      <c r="M1258" s="273">
        <v>40.53</v>
      </c>
      <c r="N1258" s="272">
        <v>5</v>
      </c>
      <c r="O1258" s="274">
        <v>2.5</v>
      </c>
    </row>
    <row r="1259" spans="2:15" x14ac:dyDescent="0.2">
      <c r="B1259" s="310" t="s">
        <v>68</v>
      </c>
      <c r="C1259" s="310" t="s">
        <v>48</v>
      </c>
      <c r="D1259" s="311" t="s">
        <v>78</v>
      </c>
      <c r="E1259" s="270" t="str">
        <f t="shared" si="54"/>
        <v>GOFemale45-49</v>
      </c>
      <c r="F1259" s="271">
        <v>2.8300000000000001E-3</v>
      </c>
      <c r="G1259" s="271">
        <v>1.4030000000000001E-2</v>
      </c>
      <c r="H1259" s="272">
        <v>1338</v>
      </c>
      <c r="I1259" s="271">
        <v>0.98597000000000001</v>
      </c>
      <c r="J1259" s="272">
        <v>95404</v>
      </c>
      <c r="K1259" s="272">
        <v>473674</v>
      </c>
      <c r="L1259" s="272">
        <v>3425146</v>
      </c>
      <c r="M1259" s="273">
        <v>35.9</v>
      </c>
      <c r="N1259" s="272">
        <v>5</v>
      </c>
      <c r="O1259" s="274">
        <v>2.5</v>
      </c>
    </row>
    <row r="1260" spans="2:15" x14ac:dyDescent="0.2">
      <c r="B1260" s="310" t="s">
        <v>68</v>
      </c>
      <c r="C1260" s="310" t="s">
        <v>48</v>
      </c>
      <c r="D1260" s="311" t="s">
        <v>79</v>
      </c>
      <c r="E1260" s="270" t="str">
        <f t="shared" si="54"/>
        <v>GOFemale50-54</v>
      </c>
      <c r="F1260" s="271">
        <v>4.4000000000000003E-3</v>
      </c>
      <c r="G1260" s="271">
        <v>2.1739999999999999E-2</v>
      </c>
      <c r="H1260" s="272">
        <v>2045</v>
      </c>
      <c r="I1260" s="271">
        <v>0.97826000000000002</v>
      </c>
      <c r="J1260" s="272">
        <v>94066</v>
      </c>
      <c r="K1260" s="272">
        <v>465214</v>
      </c>
      <c r="L1260" s="272">
        <v>2951473</v>
      </c>
      <c r="M1260" s="273">
        <v>31.38</v>
      </c>
      <c r="N1260" s="272">
        <v>5</v>
      </c>
      <c r="O1260" s="274">
        <v>2.5</v>
      </c>
    </row>
    <row r="1261" spans="2:15" x14ac:dyDescent="0.2">
      <c r="B1261" s="310" t="s">
        <v>68</v>
      </c>
      <c r="C1261" s="310" t="s">
        <v>48</v>
      </c>
      <c r="D1261" s="311" t="s">
        <v>80</v>
      </c>
      <c r="E1261" s="270" t="str">
        <f t="shared" si="54"/>
        <v>GOFemale55-59</v>
      </c>
      <c r="F1261" s="271">
        <v>7.0099999999999997E-3</v>
      </c>
      <c r="G1261" s="271">
        <v>3.4459999999999998E-2</v>
      </c>
      <c r="H1261" s="272">
        <v>3171</v>
      </c>
      <c r="I1261" s="271">
        <v>0.96553999999999995</v>
      </c>
      <c r="J1261" s="272">
        <v>92020</v>
      </c>
      <c r="K1261" s="272">
        <v>452173</v>
      </c>
      <c r="L1261" s="272">
        <v>2486259</v>
      </c>
      <c r="M1261" s="273">
        <v>27.02</v>
      </c>
      <c r="N1261" s="272">
        <v>5</v>
      </c>
      <c r="O1261" s="274">
        <v>2.5</v>
      </c>
    </row>
    <row r="1262" spans="2:15" x14ac:dyDescent="0.2">
      <c r="B1262" s="310" t="s">
        <v>68</v>
      </c>
      <c r="C1262" s="310" t="s">
        <v>48</v>
      </c>
      <c r="D1262" s="311" t="s">
        <v>81</v>
      </c>
      <c r="E1262" s="270" t="str">
        <f t="shared" si="54"/>
        <v>GOFemale60-64</v>
      </c>
      <c r="F1262" s="271">
        <v>9.6900000000000007E-3</v>
      </c>
      <c r="G1262" s="271">
        <v>4.7289999999999999E-2</v>
      </c>
      <c r="H1262" s="272">
        <v>4202</v>
      </c>
      <c r="I1262" s="271">
        <v>0.95270999999999995</v>
      </c>
      <c r="J1262" s="272">
        <v>88849</v>
      </c>
      <c r="K1262" s="272">
        <v>433742</v>
      </c>
      <c r="L1262" s="272">
        <v>2034085</v>
      </c>
      <c r="M1262" s="273">
        <v>22.89</v>
      </c>
      <c r="N1262" s="272">
        <v>5</v>
      </c>
      <c r="O1262" s="274">
        <v>2.5</v>
      </c>
    </row>
    <row r="1263" spans="2:15" x14ac:dyDescent="0.2">
      <c r="B1263" s="310" t="s">
        <v>68</v>
      </c>
      <c r="C1263" s="310" t="s">
        <v>48</v>
      </c>
      <c r="D1263" s="311" t="s">
        <v>82</v>
      </c>
      <c r="E1263" s="270" t="str">
        <f t="shared" si="54"/>
        <v>GOFemale65-69</v>
      </c>
      <c r="F1263" s="271">
        <v>1.6449999999999999E-2</v>
      </c>
      <c r="G1263" s="271">
        <v>7.8979999999999995E-2</v>
      </c>
      <c r="H1263" s="272">
        <v>6686</v>
      </c>
      <c r="I1263" s="271">
        <v>0.92101999999999995</v>
      </c>
      <c r="J1263" s="272">
        <v>84648</v>
      </c>
      <c r="K1263" s="272">
        <v>406524</v>
      </c>
      <c r="L1263" s="272">
        <v>1600344</v>
      </c>
      <c r="M1263" s="273">
        <v>18.91</v>
      </c>
      <c r="N1263" s="272">
        <v>5</v>
      </c>
      <c r="O1263" s="274">
        <v>2.5</v>
      </c>
    </row>
    <row r="1264" spans="2:15" x14ac:dyDescent="0.2">
      <c r="B1264" s="310" t="s">
        <v>68</v>
      </c>
      <c r="C1264" s="310" t="s">
        <v>48</v>
      </c>
      <c r="D1264" s="311" t="s">
        <v>19</v>
      </c>
      <c r="E1264" s="270" t="str">
        <f t="shared" si="54"/>
        <v>GOFemale70-74</v>
      </c>
      <c r="F1264" s="271">
        <v>2.707E-2</v>
      </c>
      <c r="G1264" s="271">
        <v>0.12676000000000001</v>
      </c>
      <c r="H1264" s="272">
        <v>9883</v>
      </c>
      <c r="I1264" s="271">
        <v>0.87324000000000002</v>
      </c>
      <c r="J1264" s="272">
        <v>77962</v>
      </c>
      <c r="K1264" s="272">
        <v>365103</v>
      </c>
      <c r="L1264" s="272">
        <v>1193820</v>
      </c>
      <c r="M1264" s="273">
        <v>15.31</v>
      </c>
      <c r="N1264" s="272">
        <v>5</v>
      </c>
      <c r="O1264" s="274">
        <v>2.5</v>
      </c>
    </row>
    <row r="1265" spans="2:15" x14ac:dyDescent="0.2">
      <c r="B1265" s="310" t="s">
        <v>68</v>
      </c>
      <c r="C1265" s="310" t="s">
        <v>48</v>
      </c>
      <c r="D1265" s="311" t="s">
        <v>20</v>
      </c>
      <c r="E1265" s="270" t="str">
        <f t="shared" si="54"/>
        <v>GOFemale75-79</v>
      </c>
      <c r="F1265" s="271">
        <v>4.1599999999999998E-2</v>
      </c>
      <c r="G1265" s="271">
        <v>0.18839</v>
      </c>
      <c r="H1265" s="272">
        <v>12826</v>
      </c>
      <c r="I1265" s="271">
        <v>0.81161000000000005</v>
      </c>
      <c r="J1265" s="272">
        <v>68079</v>
      </c>
      <c r="K1265" s="272">
        <v>308332</v>
      </c>
      <c r="L1265" s="272">
        <v>828717</v>
      </c>
      <c r="M1265" s="273">
        <v>12.17</v>
      </c>
      <c r="N1265" s="272">
        <v>5</v>
      </c>
      <c r="O1265" s="274">
        <v>2.5</v>
      </c>
    </row>
    <row r="1266" spans="2:15" x14ac:dyDescent="0.2">
      <c r="B1266" s="310" t="s">
        <v>68</v>
      </c>
      <c r="C1266" s="310" t="s">
        <v>48</v>
      </c>
      <c r="D1266" s="311" t="s">
        <v>21</v>
      </c>
      <c r="E1266" s="270" t="str">
        <f t="shared" si="54"/>
        <v>GOFemale80-84</v>
      </c>
      <c r="F1266" s="271">
        <v>6.7739999999999995E-2</v>
      </c>
      <c r="G1266" s="271">
        <v>0.28964000000000001</v>
      </c>
      <c r="H1266" s="272">
        <v>16004</v>
      </c>
      <c r="I1266" s="271">
        <v>0.71035999999999999</v>
      </c>
      <c r="J1266" s="272">
        <v>55254</v>
      </c>
      <c r="K1266" s="272">
        <v>236258</v>
      </c>
      <c r="L1266" s="272">
        <v>520385</v>
      </c>
      <c r="M1266" s="273">
        <v>9.42</v>
      </c>
      <c r="N1266" s="272">
        <v>5</v>
      </c>
      <c r="O1266" s="274">
        <v>2.5</v>
      </c>
    </row>
    <row r="1267" spans="2:15" x14ac:dyDescent="0.2">
      <c r="B1267" s="310" t="s">
        <v>68</v>
      </c>
      <c r="C1267" s="310" t="s">
        <v>48</v>
      </c>
      <c r="D1267" s="311" t="s">
        <v>22</v>
      </c>
      <c r="E1267" s="270" t="str">
        <f t="shared" si="54"/>
        <v>GOFemale85-89</v>
      </c>
      <c r="F1267" s="271">
        <v>0.10245</v>
      </c>
      <c r="G1267" s="271">
        <v>0.40778999999999999</v>
      </c>
      <c r="H1267" s="272">
        <v>16006</v>
      </c>
      <c r="I1267" s="271">
        <v>0.59221000000000001</v>
      </c>
      <c r="J1267" s="272">
        <v>39250</v>
      </c>
      <c r="K1267" s="272">
        <v>156234</v>
      </c>
      <c r="L1267" s="272">
        <v>284127</v>
      </c>
      <c r="M1267" s="273">
        <v>7.24</v>
      </c>
      <c r="N1267" s="272">
        <v>5</v>
      </c>
      <c r="O1267" s="274">
        <v>2.5</v>
      </c>
    </row>
    <row r="1268" spans="2:15" x14ac:dyDescent="0.2">
      <c r="B1268" s="310" t="s">
        <v>68</v>
      </c>
      <c r="C1268" s="310" t="s">
        <v>48</v>
      </c>
      <c r="D1268" s="311" t="s">
        <v>5</v>
      </c>
      <c r="E1268" s="270" t="str">
        <f t="shared" si="54"/>
        <v>GOFemale90+</v>
      </c>
      <c r="F1268" s="271">
        <v>0.18174999999999999</v>
      </c>
      <c r="G1268" s="271">
        <v>1</v>
      </c>
      <c r="H1268" s="272">
        <v>23244</v>
      </c>
      <c r="I1268" s="271">
        <v>0</v>
      </c>
      <c r="J1268" s="272">
        <v>23244</v>
      </c>
      <c r="K1268" s="272">
        <v>127892</v>
      </c>
      <c r="L1268" s="272">
        <v>127892</v>
      </c>
      <c r="M1268" s="273">
        <v>5.5</v>
      </c>
      <c r="N1268" s="273" t="s">
        <v>92</v>
      </c>
      <c r="O1268" s="274">
        <v>5.5</v>
      </c>
    </row>
    <row r="1269" spans="2:15" x14ac:dyDescent="0.2">
      <c r="B1269" s="49"/>
      <c r="C1269" s="49"/>
      <c r="D1269" s="49"/>
      <c r="E1269" s="49"/>
      <c r="F1269" s="49"/>
      <c r="G1269" s="49"/>
      <c r="H1269" s="49"/>
      <c r="I1269" s="49"/>
      <c r="J1269" s="49"/>
      <c r="K1269" s="49"/>
      <c r="L1269" s="49"/>
      <c r="M1269" s="49"/>
      <c r="N1269" s="49"/>
      <c r="O1269" s="49"/>
    </row>
    <row r="1270" spans="2:15" ht="16" customHeight="1" x14ac:dyDescent="0.2">
      <c r="B1270" s="344" t="s">
        <v>1</v>
      </c>
      <c r="C1270" s="344" t="s">
        <v>0</v>
      </c>
      <c r="D1270" s="344" t="s">
        <v>2</v>
      </c>
      <c r="E1270" s="344" t="s">
        <v>49</v>
      </c>
      <c r="F1270" s="346" t="s">
        <v>83</v>
      </c>
      <c r="G1270" s="346" t="s">
        <v>84</v>
      </c>
      <c r="H1270" s="346" t="s">
        <v>85</v>
      </c>
      <c r="I1270" s="346" t="s">
        <v>86</v>
      </c>
      <c r="J1270" s="344" t="s">
        <v>87</v>
      </c>
      <c r="K1270" s="346" t="s">
        <v>88</v>
      </c>
      <c r="L1270" s="344" t="s">
        <v>89</v>
      </c>
      <c r="M1270" s="344" t="s">
        <v>90</v>
      </c>
      <c r="N1270" s="344" t="s">
        <v>6</v>
      </c>
      <c r="O1270" s="346" t="s">
        <v>91</v>
      </c>
    </row>
    <row r="1271" spans="2:15" ht="16" customHeight="1" x14ac:dyDescent="0.2">
      <c r="B1271" s="345"/>
      <c r="C1271" s="345"/>
      <c r="D1271" s="345"/>
      <c r="E1271" s="345"/>
      <c r="F1271" s="347"/>
      <c r="G1271" s="347"/>
      <c r="H1271" s="347"/>
      <c r="I1271" s="347"/>
      <c r="J1271" s="345"/>
      <c r="K1271" s="347"/>
      <c r="L1271" s="345"/>
      <c r="M1271" s="345"/>
      <c r="N1271" s="345"/>
      <c r="O1271" s="347"/>
    </row>
    <row r="1272" spans="2:15" x14ac:dyDescent="0.2">
      <c r="B1272" s="310" t="s">
        <v>69</v>
      </c>
      <c r="C1272" s="310" t="s">
        <v>48</v>
      </c>
      <c r="D1272" s="311">
        <v>0</v>
      </c>
      <c r="E1272" s="270" t="str">
        <f>_xlfn.CONCAT(B1272,C1272,D1272)</f>
        <v>DFFemale0</v>
      </c>
      <c r="F1272" s="271">
        <v>9.0500000000000008E-3</v>
      </c>
      <c r="G1272" s="271">
        <v>8.9800000000000001E-3</v>
      </c>
      <c r="H1272" s="272">
        <v>898</v>
      </c>
      <c r="I1272" s="271">
        <v>0.99102000000000001</v>
      </c>
      <c r="J1272" s="272">
        <v>100000</v>
      </c>
      <c r="K1272" s="272">
        <v>99171</v>
      </c>
      <c r="L1272" s="272">
        <v>8237633</v>
      </c>
      <c r="M1272" s="273">
        <v>82.38</v>
      </c>
      <c r="N1272" s="272">
        <v>1</v>
      </c>
      <c r="O1272" s="274">
        <v>0.08</v>
      </c>
    </row>
    <row r="1273" spans="2:15" x14ac:dyDescent="0.2">
      <c r="B1273" s="310" t="s">
        <v>69</v>
      </c>
      <c r="C1273" s="310" t="s">
        <v>48</v>
      </c>
      <c r="D1273" s="312" t="s">
        <v>18</v>
      </c>
      <c r="E1273" s="270" t="str">
        <f t="shared" ref="E1273:E1291" si="55">_xlfn.CONCAT(B1273,C1273,D1273)</f>
        <v>DFFemale1-4</v>
      </c>
      <c r="F1273" s="271">
        <v>2.9E-4</v>
      </c>
      <c r="G1273" s="271">
        <v>1.15E-3</v>
      </c>
      <c r="H1273" s="272">
        <v>114</v>
      </c>
      <c r="I1273" s="271">
        <v>0.99885000000000002</v>
      </c>
      <c r="J1273" s="272">
        <v>99102</v>
      </c>
      <c r="K1273" s="272">
        <v>396126</v>
      </c>
      <c r="L1273" s="272">
        <v>8138462</v>
      </c>
      <c r="M1273" s="273">
        <v>82.12</v>
      </c>
      <c r="N1273" s="272">
        <v>4</v>
      </c>
      <c r="O1273" s="274">
        <v>1.51</v>
      </c>
    </row>
    <row r="1274" spans="2:15" x14ac:dyDescent="0.2">
      <c r="B1274" s="310" t="s">
        <v>69</v>
      </c>
      <c r="C1274" s="310" t="s">
        <v>48</v>
      </c>
      <c r="D1274" s="312" t="s">
        <v>70</v>
      </c>
      <c r="E1274" s="270" t="str">
        <f t="shared" si="55"/>
        <v>DFFemale5-9</v>
      </c>
      <c r="F1274" s="271">
        <v>1.1E-4</v>
      </c>
      <c r="G1274" s="271">
        <v>5.2999999999999998E-4</v>
      </c>
      <c r="H1274" s="272">
        <v>52</v>
      </c>
      <c r="I1274" s="271">
        <v>0.99946999999999997</v>
      </c>
      <c r="J1274" s="272">
        <v>98988</v>
      </c>
      <c r="K1274" s="272">
        <v>494812</v>
      </c>
      <c r="L1274" s="272">
        <v>7742336</v>
      </c>
      <c r="M1274" s="273">
        <v>78.209999999999994</v>
      </c>
      <c r="N1274" s="272">
        <v>5</v>
      </c>
      <c r="O1274" s="274">
        <v>2.5</v>
      </c>
    </row>
    <row r="1275" spans="2:15" x14ac:dyDescent="0.2">
      <c r="B1275" s="310" t="s">
        <v>69</v>
      </c>
      <c r="C1275" s="310" t="s">
        <v>48</v>
      </c>
      <c r="D1275" s="312" t="s">
        <v>71</v>
      </c>
      <c r="E1275" s="270" t="str">
        <f t="shared" si="55"/>
        <v>DFFemale10-14</v>
      </c>
      <c r="F1275" s="271">
        <v>1.4999999999999999E-4</v>
      </c>
      <c r="G1275" s="271">
        <v>7.3999999999999999E-4</v>
      </c>
      <c r="H1275" s="272">
        <v>74</v>
      </c>
      <c r="I1275" s="271">
        <v>0.99926000000000004</v>
      </c>
      <c r="J1275" s="272">
        <v>98936</v>
      </c>
      <c r="K1275" s="272">
        <v>494497</v>
      </c>
      <c r="L1275" s="272">
        <v>7247524</v>
      </c>
      <c r="M1275" s="273">
        <v>73.25</v>
      </c>
      <c r="N1275" s="272">
        <v>5</v>
      </c>
      <c r="O1275" s="274">
        <v>2.5</v>
      </c>
    </row>
    <row r="1276" spans="2:15" x14ac:dyDescent="0.2">
      <c r="B1276" s="310" t="s">
        <v>69</v>
      </c>
      <c r="C1276" s="310" t="s">
        <v>48</v>
      </c>
      <c r="D1276" s="311" t="s">
        <v>72</v>
      </c>
      <c r="E1276" s="270" t="str">
        <f t="shared" si="55"/>
        <v>DFFemale15-19</v>
      </c>
      <c r="F1276" s="271">
        <v>2.3000000000000001E-4</v>
      </c>
      <c r="G1276" s="271">
        <v>1.14E-3</v>
      </c>
      <c r="H1276" s="272">
        <v>113</v>
      </c>
      <c r="I1276" s="271">
        <v>0.99885999999999997</v>
      </c>
      <c r="J1276" s="272">
        <v>98863</v>
      </c>
      <c r="K1276" s="272">
        <v>494031</v>
      </c>
      <c r="L1276" s="272">
        <v>6753027</v>
      </c>
      <c r="M1276" s="273">
        <v>68.31</v>
      </c>
      <c r="N1276" s="272">
        <v>5</v>
      </c>
      <c r="O1276" s="274">
        <v>2.5</v>
      </c>
    </row>
    <row r="1277" spans="2:15" x14ac:dyDescent="0.2">
      <c r="B1277" s="310" t="s">
        <v>69</v>
      </c>
      <c r="C1277" s="310" t="s">
        <v>48</v>
      </c>
      <c r="D1277" s="311" t="s">
        <v>73</v>
      </c>
      <c r="E1277" s="270" t="str">
        <f t="shared" si="55"/>
        <v>DFFemale20-24</v>
      </c>
      <c r="F1277" s="271">
        <v>3.4000000000000002E-4</v>
      </c>
      <c r="G1277" s="271">
        <v>1.6800000000000001E-3</v>
      </c>
      <c r="H1277" s="272">
        <v>166</v>
      </c>
      <c r="I1277" s="271">
        <v>0.99831999999999999</v>
      </c>
      <c r="J1277" s="272">
        <v>98750</v>
      </c>
      <c r="K1277" s="272">
        <v>493335</v>
      </c>
      <c r="L1277" s="272">
        <v>6258996</v>
      </c>
      <c r="M1277" s="273">
        <v>63.38</v>
      </c>
      <c r="N1277" s="272">
        <v>5</v>
      </c>
      <c r="O1277" s="274">
        <v>2.5</v>
      </c>
    </row>
    <row r="1278" spans="2:15" x14ac:dyDescent="0.2">
      <c r="B1278" s="310" t="s">
        <v>69</v>
      </c>
      <c r="C1278" s="310" t="s">
        <v>48</v>
      </c>
      <c r="D1278" s="311" t="s">
        <v>74</v>
      </c>
      <c r="E1278" s="270" t="str">
        <f t="shared" si="55"/>
        <v>DFFemale25-29</v>
      </c>
      <c r="F1278" s="271">
        <v>3.6999999999999999E-4</v>
      </c>
      <c r="G1278" s="271">
        <v>1.8699999999999999E-3</v>
      </c>
      <c r="H1278" s="272">
        <v>184</v>
      </c>
      <c r="I1278" s="271">
        <v>0.99812999999999996</v>
      </c>
      <c r="J1278" s="272">
        <v>98584</v>
      </c>
      <c r="K1278" s="272">
        <v>492460</v>
      </c>
      <c r="L1278" s="272">
        <v>5765661</v>
      </c>
      <c r="M1278" s="273">
        <v>58.48</v>
      </c>
      <c r="N1278" s="272">
        <v>5</v>
      </c>
      <c r="O1278" s="274">
        <v>2.5</v>
      </c>
    </row>
    <row r="1279" spans="2:15" x14ac:dyDescent="0.2">
      <c r="B1279" s="310" t="s">
        <v>69</v>
      </c>
      <c r="C1279" s="310" t="s">
        <v>48</v>
      </c>
      <c r="D1279" s="311" t="s">
        <v>75</v>
      </c>
      <c r="E1279" s="270" t="str">
        <f t="shared" si="55"/>
        <v>DFFemale30-34</v>
      </c>
      <c r="F1279" s="271">
        <v>5.2999999999999998E-4</v>
      </c>
      <c r="G1279" s="271">
        <v>2.66E-3</v>
      </c>
      <c r="H1279" s="272">
        <v>262</v>
      </c>
      <c r="I1279" s="271">
        <v>0.99734</v>
      </c>
      <c r="J1279" s="272">
        <v>98400</v>
      </c>
      <c r="K1279" s="272">
        <v>491344</v>
      </c>
      <c r="L1279" s="272">
        <v>5273201</v>
      </c>
      <c r="M1279" s="273">
        <v>53.59</v>
      </c>
      <c r="N1279" s="272">
        <v>5</v>
      </c>
      <c r="O1279" s="274">
        <v>2.5</v>
      </c>
    </row>
    <row r="1280" spans="2:15" x14ac:dyDescent="0.2">
      <c r="B1280" s="310" t="s">
        <v>69</v>
      </c>
      <c r="C1280" s="310" t="s">
        <v>48</v>
      </c>
      <c r="D1280" s="311" t="s">
        <v>76</v>
      </c>
      <c r="E1280" s="270" t="str">
        <f t="shared" si="55"/>
        <v>DFFemale35-39</v>
      </c>
      <c r="F1280" s="271">
        <v>7.6000000000000004E-4</v>
      </c>
      <c r="G1280" s="271">
        <v>3.79E-3</v>
      </c>
      <c r="H1280" s="272">
        <v>372</v>
      </c>
      <c r="I1280" s="271">
        <v>0.99621000000000004</v>
      </c>
      <c r="J1280" s="272">
        <v>98138</v>
      </c>
      <c r="K1280" s="272">
        <v>489759</v>
      </c>
      <c r="L1280" s="272">
        <v>4781856</v>
      </c>
      <c r="M1280" s="273">
        <v>48.73</v>
      </c>
      <c r="N1280" s="272">
        <v>5</v>
      </c>
      <c r="O1280" s="274">
        <v>2.5</v>
      </c>
    </row>
    <row r="1281" spans="2:15" x14ac:dyDescent="0.2">
      <c r="B1281" s="310" t="s">
        <v>69</v>
      </c>
      <c r="C1281" s="310" t="s">
        <v>48</v>
      </c>
      <c r="D1281" s="311" t="s">
        <v>77</v>
      </c>
      <c r="E1281" s="270" t="str">
        <f t="shared" si="55"/>
        <v>DFFemale40-44</v>
      </c>
      <c r="F1281" s="271">
        <v>1.2999999999999999E-3</v>
      </c>
      <c r="G1281" s="271">
        <v>6.4900000000000001E-3</v>
      </c>
      <c r="H1281" s="272">
        <v>635</v>
      </c>
      <c r="I1281" s="271">
        <v>0.99351</v>
      </c>
      <c r="J1281" s="272">
        <v>97766</v>
      </c>
      <c r="K1281" s="272">
        <v>487241</v>
      </c>
      <c r="L1281" s="272">
        <v>4292098</v>
      </c>
      <c r="M1281" s="273">
        <v>43.9</v>
      </c>
      <c r="N1281" s="272">
        <v>5</v>
      </c>
      <c r="O1281" s="274">
        <v>2.5</v>
      </c>
    </row>
    <row r="1282" spans="2:15" x14ac:dyDescent="0.2">
      <c r="B1282" s="310" t="s">
        <v>69</v>
      </c>
      <c r="C1282" s="310" t="s">
        <v>48</v>
      </c>
      <c r="D1282" s="311" t="s">
        <v>78</v>
      </c>
      <c r="E1282" s="270" t="str">
        <f t="shared" si="55"/>
        <v>DFFemale45-49</v>
      </c>
      <c r="F1282" s="271">
        <v>1.89E-3</v>
      </c>
      <c r="G1282" s="271">
        <v>9.4299999999999991E-3</v>
      </c>
      <c r="H1282" s="272">
        <v>916</v>
      </c>
      <c r="I1282" s="271">
        <v>0.99056999999999995</v>
      </c>
      <c r="J1282" s="272">
        <v>97131</v>
      </c>
      <c r="K1282" s="272">
        <v>483364</v>
      </c>
      <c r="L1282" s="272">
        <v>3804857</v>
      </c>
      <c r="M1282" s="273">
        <v>39.17</v>
      </c>
      <c r="N1282" s="272">
        <v>5</v>
      </c>
      <c r="O1282" s="274">
        <v>2.5</v>
      </c>
    </row>
    <row r="1283" spans="2:15" x14ac:dyDescent="0.2">
      <c r="B1283" s="310" t="s">
        <v>69</v>
      </c>
      <c r="C1283" s="310" t="s">
        <v>48</v>
      </c>
      <c r="D1283" s="311" t="s">
        <v>79</v>
      </c>
      <c r="E1283" s="270" t="str">
        <f t="shared" si="55"/>
        <v>DFFemale50-54</v>
      </c>
      <c r="F1283" s="271">
        <v>3.0400000000000002E-3</v>
      </c>
      <c r="G1283" s="271">
        <v>1.511E-2</v>
      </c>
      <c r="H1283" s="272">
        <v>1454</v>
      </c>
      <c r="I1283" s="271">
        <v>0.98489000000000004</v>
      </c>
      <c r="J1283" s="272">
        <v>96215</v>
      </c>
      <c r="K1283" s="272">
        <v>477441</v>
      </c>
      <c r="L1283" s="272">
        <v>3321493</v>
      </c>
      <c r="M1283" s="273">
        <v>34.520000000000003</v>
      </c>
      <c r="N1283" s="272">
        <v>5</v>
      </c>
      <c r="O1283" s="274">
        <v>2.5</v>
      </c>
    </row>
    <row r="1284" spans="2:15" x14ac:dyDescent="0.2">
      <c r="B1284" s="310" t="s">
        <v>69</v>
      </c>
      <c r="C1284" s="310" t="s">
        <v>48</v>
      </c>
      <c r="D1284" s="311" t="s">
        <v>80</v>
      </c>
      <c r="E1284" s="270" t="str">
        <f t="shared" si="55"/>
        <v>DFFemale55-59</v>
      </c>
      <c r="F1284" s="271">
        <v>4.4000000000000003E-3</v>
      </c>
      <c r="G1284" s="271">
        <v>2.1739999999999999E-2</v>
      </c>
      <c r="H1284" s="272">
        <v>2060</v>
      </c>
      <c r="I1284" s="271">
        <v>0.97826000000000002</v>
      </c>
      <c r="J1284" s="272">
        <v>94761</v>
      </c>
      <c r="K1284" s="272">
        <v>468656</v>
      </c>
      <c r="L1284" s="272">
        <v>2844052</v>
      </c>
      <c r="M1284" s="273">
        <v>30.01</v>
      </c>
      <c r="N1284" s="272">
        <v>5</v>
      </c>
      <c r="O1284" s="274">
        <v>2.5</v>
      </c>
    </row>
    <row r="1285" spans="2:15" x14ac:dyDescent="0.2">
      <c r="B1285" s="310" t="s">
        <v>69</v>
      </c>
      <c r="C1285" s="310" t="s">
        <v>48</v>
      </c>
      <c r="D1285" s="311" t="s">
        <v>81</v>
      </c>
      <c r="E1285" s="270" t="str">
        <f t="shared" si="55"/>
        <v>DFFemale60-64</v>
      </c>
      <c r="F1285" s="271">
        <v>6.4000000000000003E-3</v>
      </c>
      <c r="G1285" s="271">
        <v>3.1489999999999997E-2</v>
      </c>
      <c r="H1285" s="272">
        <v>2919</v>
      </c>
      <c r="I1285" s="271">
        <v>0.96850999999999998</v>
      </c>
      <c r="J1285" s="272">
        <v>92701</v>
      </c>
      <c r="K1285" s="272">
        <v>456208</v>
      </c>
      <c r="L1285" s="272">
        <v>2375396</v>
      </c>
      <c r="M1285" s="273">
        <v>25.62</v>
      </c>
      <c r="N1285" s="272">
        <v>5</v>
      </c>
      <c r="O1285" s="274">
        <v>2.5</v>
      </c>
    </row>
    <row r="1286" spans="2:15" x14ac:dyDescent="0.2">
      <c r="B1286" s="310" t="s">
        <v>69</v>
      </c>
      <c r="C1286" s="310" t="s">
        <v>48</v>
      </c>
      <c r="D1286" s="311" t="s">
        <v>82</v>
      </c>
      <c r="E1286" s="270" t="str">
        <f t="shared" si="55"/>
        <v>DFFemale65-69</v>
      </c>
      <c r="F1286" s="271">
        <v>1.172E-2</v>
      </c>
      <c r="G1286" s="271">
        <v>5.6939999999999998E-2</v>
      </c>
      <c r="H1286" s="272">
        <v>5112</v>
      </c>
      <c r="I1286" s="271">
        <v>0.94306000000000001</v>
      </c>
      <c r="J1286" s="272">
        <v>89782</v>
      </c>
      <c r="K1286" s="272">
        <v>436130</v>
      </c>
      <c r="L1286" s="272">
        <v>1919188</v>
      </c>
      <c r="M1286" s="273">
        <v>21.38</v>
      </c>
      <c r="N1286" s="272">
        <v>5</v>
      </c>
      <c r="O1286" s="274">
        <v>2.5</v>
      </c>
    </row>
    <row r="1287" spans="2:15" x14ac:dyDescent="0.2">
      <c r="B1287" s="310" t="s">
        <v>69</v>
      </c>
      <c r="C1287" s="310" t="s">
        <v>48</v>
      </c>
      <c r="D1287" s="311" t="s">
        <v>19</v>
      </c>
      <c r="E1287" s="270" t="str">
        <f t="shared" si="55"/>
        <v>DFFemale70-74</v>
      </c>
      <c r="F1287" s="271">
        <v>1.7319999999999999E-2</v>
      </c>
      <c r="G1287" s="271">
        <v>8.301E-2</v>
      </c>
      <c r="H1287" s="272">
        <v>7029</v>
      </c>
      <c r="I1287" s="271">
        <v>0.91698999999999997</v>
      </c>
      <c r="J1287" s="272">
        <v>84670</v>
      </c>
      <c r="K1287" s="272">
        <v>405777</v>
      </c>
      <c r="L1287" s="272">
        <v>1483058</v>
      </c>
      <c r="M1287" s="273">
        <v>17.52</v>
      </c>
      <c r="N1287" s="272">
        <v>5</v>
      </c>
      <c r="O1287" s="274">
        <v>2.5</v>
      </c>
    </row>
    <row r="1288" spans="2:15" x14ac:dyDescent="0.2">
      <c r="B1288" s="310" t="s">
        <v>69</v>
      </c>
      <c r="C1288" s="310" t="s">
        <v>48</v>
      </c>
      <c r="D1288" s="311" t="s">
        <v>20</v>
      </c>
      <c r="E1288" s="270" t="str">
        <f t="shared" si="55"/>
        <v>DFFemale75-79</v>
      </c>
      <c r="F1288" s="271">
        <v>3.039E-2</v>
      </c>
      <c r="G1288" s="271">
        <v>0.14122999999999999</v>
      </c>
      <c r="H1288" s="272">
        <v>10965</v>
      </c>
      <c r="I1288" s="271">
        <v>0.85877000000000003</v>
      </c>
      <c r="J1288" s="272">
        <v>77641</v>
      </c>
      <c r="K1288" s="272">
        <v>360792</v>
      </c>
      <c r="L1288" s="272">
        <v>1077282</v>
      </c>
      <c r="M1288" s="273">
        <v>13.88</v>
      </c>
      <c r="N1288" s="272">
        <v>5</v>
      </c>
      <c r="O1288" s="274">
        <v>2.5</v>
      </c>
    </row>
    <row r="1289" spans="2:15" x14ac:dyDescent="0.2">
      <c r="B1289" s="310" t="s">
        <v>69</v>
      </c>
      <c r="C1289" s="310" t="s">
        <v>48</v>
      </c>
      <c r="D1289" s="311" t="s">
        <v>21</v>
      </c>
      <c r="E1289" s="270" t="str">
        <f t="shared" si="55"/>
        <v>DFFemale80-84</v>
      </c>
      <c r="F1289" s="271">
        <v>4.929E-2</v>
      </c>
      <c r="G1289" s="271">
        <v>0.21939</v>
      </c>
      <c r="H1289" s="272">
        <v>14628</v>
      </c>
      <c r="I1289" s="271">
        <v>0.78061000000000003</v>
      </c>
      <c r="J1289" s="272">
        <v>66676</v>
      </c>
      <c r="K1289" s="272">
        <v>296808</v>
      </c>
      <c r="L1289" s="272">
        <v>716490</v>
      </c>
      <c r="M1289" s="273">
        <v>10.75</v>
      </c>
      <c r="N1289" s="272">
        <v>5</v>
      </c>
      <c r="O1289" s="274">
        <v>2.5</v>
      </c>
    </row>
    <row r="1290" spans="2:15" x14ac:dyDescent="0.2">
      <c r="B1290" s="310" t="s">
        <v>69</v>
      </c>
      <c r="C1290" s="310" t="s">
        <v>48</v>
      </c>
      <c r="D1290" s="311" t="s">
        <v>22</v>
      </c>
      <c r="E1290" s="270" t="str">
        <f t="shared" si="55"/>
        <v>DFFemale85-89</v>
      </c>
      <c r="F1290" s="271">
        <v>8.4779999999999994E-2</v>
      </c>
      <c r="G1290" s="271">
        <v>0.34976000000000002</v>
      </c>
      <c r="H1290" s="272">
        <v>18204</v>
      </c>
      <c r="I1290" s="271">
        <v>0.65024000000000004</v>
      </c>
      <c r="J1290" s="272">
        <v>52047</v>
      </c>
      <c r="K1290" s="272">
        <v>214727</v>
      </c>
      <c r="L1290" s="272">
        <v>419682</v>
      </c>
      <c r="M1290" s="273">
        <v>8.06</v>
      </c>
      <c r="N1290" s="272">
        <v>5</v>
      </c>
      <c r="O1290" s="274">
        <v>2.5</v>
      </c>
    </row>
    <row r="1291" spans="2:15" x14ac:dyDescent="0.2">
      <c r="B1291" s="310" t="s">
        <v>69</v>
      </c>
      <c r="C1291" s="310" t="s">
        <v>48</v>
      </c>
      <c r="D1291" s="311" t="s">
        <v>5</v>
      </c>
      <c r="E1291" s="270" t="str">
        <f t="shared" si="55"/>
        <v>DFFemale90+</v>
      </c>
      <c r="F1291" s="271">
        <v>0.16513</v>
      </c>
      <c r="G1291" s="271">
        <v>1</v>
      </c>
      <c r="H1291" s="272">
        <v>33843</v>
      </c>
      <c r="I1291" s="271">
        <v>0</v>
      </c>
      <c r="J1291" s="272">
        <v>33843</v>
      </c>
      <c r="K1291" s="272">
        <v>204955</v>
      </c>
      <c r="L1291" s="272">
        <v>204955</v>
      </c>
      <c r="M1291" s="273">
        <v>6.06</v>
      </c>
      <c r="N1291" s="273" t="s">
        <v>92</v>
      </c>
      <c r="O1291" s="274">
        <v>6.06</v>
      </c>
    </row>
    <row r="1292" spans="2:15" x14ac:dyDescent="0.2">
      <c r="B1292" s="49"/>
      <c r="C1292" s="49"/>
      <c r="D1292" s="49"/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</row>
    <row r="1293" spans="2:15" ht="16" customHeight="1" x14ac:dyDescent="0.2">
      <c r="B1293" s="344" t="s">
        <v>1</v>
      </c>
      <c r="C1293" s="344" t="s">
        <v>0</v>
      </c>
      <c r="D1293" s="344" t="s">
        <v>2</v>
      </c>
      <c r="E1293" s="344" t="s">
        <v>49</v>
      </c>
      <c r="F1293" s="346" t="s">
        <v>83</v>
      </c>
      <c r="G1293" s="346" t="s">
        <v>84</v>
      </c>
      <c r="H1293" s="346" t="s">
        <v>85</v>
      </c>
      <c r="I1293" s="346" t="s">
        <v>86</v>
      </c>
      <c r="J1293" s="344" t="s">
        <v>87</v>
      </c>
      <c r="K1293" s="346" t="s">
        <v>88</v>
      </c>
      <c r="L1293" s="344" t="s">
        <v>89</v>
      </c>
      <c r="M1293" s="344" t="s">
        <v>90</v>
      </c>
      <c r="N1293" s="344" t="s">
        <v>6</v>
      </c>
      <c r="O1293" s="346" t="s">
        <v>91</v>
      </c>
    </row>
    <row r="1294" spans="2:15" ht="16" customHeight="1" x14ac:dyDescent="0.2">
      <c r="B1294" s="345"/>
      <c r="C1294" s="345"/>
      <c r="D1294" s="345"/>
      <c r="E1294" s="345"/>
      <c r="F1294" s="347"/>
      <c r="G1294" s="347"/>
      <c r="H1294" s="347"/>
      <c r="I1294" s="347"/>
      <c r="J1294" s="345"/>
      <c r="K1294" s="347"/>
      <c r="L1294" s="345"/>
      <c r="M1294" s="345"/>
      <c r="N1294" s="345"/>
      <c r="O1294" s="347"/>
    </row>
    <row r="1295" spans="2:15" x14ac:dyDescent="0.2">
      <c r="B1295" s="310" t="s">
        <v>4</v>
      </c>
      <c r="C1295" s="310" t="s">
        <v>47</v>
      </c>
      <c r="D1295" s="311">
        <v>0</v>
      </c>
      <c r="E1295" s="270" t="str">
        <f>_xlfn.CONCAT(B1295,C1295,D1295)</f>
        <v>BrazilMale0</v>
      </c>
      <c r="F1295" s="271">
        <v>1.257E-2</v>
      </c>
      <c r="G1295" s="271">
        <v>1.243E-2</v>
      </c>
      <c r="H1295" s="272">
        <v>1243</v>
      </c>
      <c r="I1295" s="271">
        <v>0.98756999999999995</v>
      </c>
      <c r="J1295" s="272">
        <v>100000</v>
      </c>
      <c r="K1295" s="272">
        <v>98854</v>
      </c>
      <c r="L1295" s="272">
        <v>7325915</v>
      </c>
      <c r="M1295" s="273">
        <v>73.260000000000005</v>
      </c>
      <c r="N1295" s="272">
        <v>1</v>
      </c>
      <c r="O1295" s="274">
        <v>0.08</v>
      </c>
    </row>
    <row r="1296" spans="2:15" x14ac:dyDescent="0.2">
      <c r="B1296" s="310" t="s">
        <v>4</v>
      </c>
      <c r="C1296" s="310" t="s">
        <v>47</v>
      </c>
      <c r="D1296" s="312" t="s">
        <v>18</v>
      </c>
      <c r="E1296" s="270" t="str">
        <f t="shared" ref="E1296:E1314" si="56">_xlfn.CONCAT(B1296,C1296,D1296)</f>
        <v>BrazilMale1-4</v>
      </c>
      <c r="F1296" s="271">
        <v>5.5999999999999995E-4</v>
      </c>
      <c r="G1296" s="271">
        <v>2.2200000000000002E-3</v>
      </c>
      <c r="H1296" s="272">
        <v>219</v>
      </c>
      <c r="I1296" s="271">
        <v>0.99778</v>
      </c>
      <c r="J1296" s="272">
        <v>98757</v>
      </c>
      <c r="K1296" s="272">
        <v>394506</v>
      </c>
      <c r="L1296" s="272">
        <v>7227060</v>
      </c>
      <c r="M1296" s="273">
        <v>73.180000000000007</v>
      </c>
      <c r="N1296" s="272">
        <v>4</v>
      </c>
      <c r="O1296" s="274">
        <v>1.62</v>
      </c>
    </row>
    <row r="1297" spans="2:15" x14ac:dyDescent="0.2">
      <c r="B1297" s="310" t="s">
        <v>4</v>
      </c>
      <c r="C1297" s="310" t="s">
        <v>47</v>
      </c>
      <c r="D1297" s="312" t="s">
        <v>70</v>
      </c>
      <c r="E1297" s="270" t="str">
        <f t="shared" si="56"/>
        <v>BrazilMale5-9</v>
      </c>
      <c r="F1297" s="271">
        <v>2.7E-4</v>
      </c>
      <c r="G1297" s="271">
        <v>1.34E-3</v>
      </c>
      <c r="H1297" s="272">
        <v>132</v>
      </c>
      <c r="I1297" s="271">
        <v>0.99865999999999999</v>
      </c>
      <c r="J1297" s="272">
        <v>98538</v>
      </c>
      <c r="K1297" s="272">
        <v>492359</v>
      </c>
      <c r="L1297" s="272">
        <v>6832555</v>
      </c>
      <c r="M1297" s="273">
        <v>69.34</v>
      </c>
      <c r="N1297" s="272">
        <v>5</v>
      </c>
      <c r="O1297" s="274">
        <v>2.5</v>
      </c>
    </row>
    <row r="1298" spans="2:15" x14ac:dyDescent="0.2">
      <c r="B1298" s="310" t="s">
        <v>4</v>
      </c>
      <c r="C1298" s="310" t="s">
        <v>47</v>
      </c>
      <c r="D1298" s="312" t="s">
        <v>71</v>
      </c>
      <c r="E1298" s="270" t="str">
        <f t="shared" si="56"/>
        <v>BrazilMale10-14</v>
      </c>
      <c r="F1298" s="271">
        <v>3.4000000000000002E-4</v>
      </c>
      <c r="G1298" s="271">
        <v>1.6800000000000001E-3</v>
      </c>
      <c r="H1298" s="272">
        <v>165</v>
      </c>
      <c r="I1298" s="271">
        <v>0.99831999999999999</v>
      </c>
      <c r="J1298" s="272">
        <v>98405</v>
      </c>
      <c r="K1298" s="272">
        <v>491614</v>
      </c>
      <c r="L1298" s="272">
        <v>6340196</v>
      </c>
      <c r="M1298" s="273">
        <v>64.430000000000007</v>
      </c>
      <c r="N1298" s="272">
        <v>5</v>
      </c>
      <c r="O1298" s="274">
        <v>2.5</v>
      </c>
    </row>
    <row r="1299" spans="2:15" x14ac:dyDescent="0.2">
      <c r="B1299" s="310" t="s">
        <v>4</v>
      </c>
      <c r="C1299" s="310" t="s">
        <v>47</v>
      </c>
      <c r="D1299" s="311" t="s">
        <v>72</v>
      </c>
      <c r="E1299" s="270" t="str">
        <f t="shared" si="56"/>
        <v>BrazilMale15-19</v>
      </c>
      <c r="F1299" s="271">
        <v>1.47E-3</v>
      </c>
      <c r="G1299" s="271">
        <v>7.3299999999999997E-3</v>
      </c>
      <c r="H1299" s="272">
        <v>720</v>
      </c>
      <c r="I1299" s="271">
        <v>0.99267000000000005</v>
      </c>
      <c r="J1299" s="272">
        <v>98240</v>
      </c>
      <c r="K1299" s="272">
        <v>489399</v>
      </c>
      <c r="L1299" s="272">
        <v>5848582</v>
      </c>
      <c r="M1299" s="273">
        <v>59.53</v>
      </c>
      <c r="N1299" s="272">
        <v>5</v>
      </c>
      <c r="O1299" s="274">
        <v>2.5</v>
      </c>
    </row>
    <row r="1300" spans="2:15" x14ac:dyDescent="0.2">
      <c r="B1300" s="310" t="s">
        <v>4</v>
      </c>
      <c r="C1300" s="310" t="s">
        <v>47</v>
      </c>
      <c r="D1300" s="311" t="s">
        <v>73</v>
      </c>
      <c r="E1300" s="270" t="str">
        <f t="shared" si="56"/>
        <v>BrazilMale20-24</v>
      </c>
      <c r="F1300" s="271">
        <v>2.2399999999999998E-3</v>
      </c>
      <c r="G1300" s="271">
        <v>1.1129999999999999E-2</v>
      </c>
      <c r="H1300" s="272">
        <v>1086</v>
      </c>
      <c r="I1300" s="271">
        <v>0.98887000000000003</v>
      </c>
      <c r="J1300" s="272">
        <v>97520</v>
      </c>
      <c r="K1300" s="272">
        <v>484884</v>
      </c>
      <c r="L1300" s="272">
        <v>5359183</v>
      </c>
      <c r="M1300" s="273">
        <v>54.95</v>
      </c>
      <c r="N1300" s="272">
        <v>5</v>
      </c>
      <c r="O1300" s="274">
        <v>2.5</v>
      </c>
    </row>
    <row r="1301" spans="2:15" x14ac:dyDescent="0.2">
      <c r="B1301" s="310" t="s">
        <v>4</v>
      </c>
      <c r="C1301" s="310" t="s">
        <v>47</v>
      </c>
      <c r="D1301" s="311" t="s">
        <v>74</v>
      </c>
      <c r="E1301" s="270" t="str">
        <f t="shared" si="56"/>
        <v>BrazilMale25-29</v>
      </c>
      <c r="F1301" s="271">
        <v>2.2499999999999998E-3</v>
      </c>
      <c r="G1301" s="271">
        <v>1.119E-2</v>
      </c>
      <c r="H1301" s="272">
        <v>1079</v>
      </c>
      <c r="I1301" s="271">
        <v>0.98880999999999997</v>
      </c>
      <c r="J1301" s="272">
        <v>96434</v>
      </c>
      <c r="K1301" s="272">
        <v>479472</v>
      </c>
      <c r="L1301" s="272">
        <v>4874299</v>
      </c>
      <c r="M1301" s="273">
        <v>50.55</v>
      </c>
      <c r="N1301" s="272">
        <v>5</v>
      </c>
      <c r="O1301" s="274">
        <v>2.5</v>
      </c>
    </row>
    <row r="1302" spans="2:15" x14ac:dyDescent="0.2">
      <c r="B1302" s="310" t="s">
        <v>4</v>
      </c>
      <c r="C1302" s="310" t="s">
        <v>47</v>
      </c>
      <c r="D1302" s="311" t="s">
        <v>75</v>
      </c>
      <c r="E1302" s="270" t="str">
        <f t="shared" si="56"/>
        <v>BrazilMale30-34</v>
      </c>
      <c r="F1302" s="271">
        <v>2.4099999999999998E-3</v>
      </c>
      <c r="G1302" s="271">
        <v>1.196E-2</v>
      </c>
      <c r="H1302" s="272">
        <v>1140</v>
      </c>
      <c r="I1302" s="271">
        <v>0.98804000000000003</v>
      </c>
      <c r="J1302" s="272">
        <v>95355</v>
      </c>
      <c r="K1302" s="272">
        <v>473924</v>
      </c>
      <c r="L1302" s="272">
        <v>4394827</v>
      </c>
      <c r="M1302" s="273">
        <v>46.09</v>
      </c>
      <c r="N1302" s="272">
        <v>5</v>
      </c>
      <c r="O1302" s="274">
        <v>2.5</v>
      </c>
    </row>
    <row r="1303" spans="2:15" x14ac:dyDescent="0.2">
      <c r="B1303" s="310" t="s">
        <v>4</v>
      </c>
      <c r="C1303" s="310" t="s">
        <v>47</v>
      </c>
      <c r="D1303" s="311" t="s">
        <v>76</v>
      </c>
      <c r="E1303" s="270" t="str">
        <f t="shared" si="56"/>
        <v>BrazilMale35-39</v>
      </c>
      <c r="F1303" s="271">
        <v>2.8400000000000001E-3</v>
      </c>
      <c r="G1303" s="271">
        <v>1.4080000000000001E-2</v>
      </c>
      <c r="H1303" s="272">
        <v>1326</v>
      </c>
      <c r="I1303" s="271">
        <v>0.98592000000000002</v>
      </c>
      <c r="J1303" s="272">
        <v>94215</v>
      </c>
      <c r="K1303" s="272">
        <v>467757</v>
      </c>
      <c r="L1303" s="272">
        <v>3920904</v>
      </c>
      <c r="M1303" s="273">
        <v>41.62</v>
      </c>
      <c r="N1303" s="272">
        <v>5</v>
      </c>
      <c r="O1303" s="274">
        <v>2.5</v>
      </c>
    </row>
    <row r="1304" spans="2:15" x14ac:dyDescent="0.2">
      <c r="B1304" s="310" t="s">
        <v>4</v>
      </c>
      <c r="C1304" s="310" t="s">
        <v>47</v>
      </c>
      <c r="D1304" s="311" t="s">
        <v>77</v>
      </c>
      <c r="E1304" s="270" t="str">
        <f t="shared" si="56"/>
        <v>BrazilMale40-44</v>
      </c>
      <c r="F1304" s="271">
        <v>3.6700000000000001E-3</v>
      </c>
      <c r="G1304" s="271">
        <v>1.8169999999999999E-2</v>
      </c>
      <c r="H1304" s="272">
        <v>1688</v>
      </c>
      <c r="I1304" s="271">
        <v>0.98182999999999998</v>
      </c>
      <c r="J1304" s="272">
        <v>92888</v>
      </c>
      <c r="K1304" s="272">
        <v>460221</v>
      </c>
      <c r="L1304" s="272">
        <v>3453146</v>
      </c>
      <c r="M1304" s="273">
        <v>37.18</v>
      </c>
      <c r="N1304" s="272">
        <v>5</v>
      </c>
      <c r="O1304" s="274">
        <v>2.5</v>
      </c>
    </row>
    <row r="1305" spans="2:15" x14ac:dyDescent="0.2">
      <c r="B1305" s="310" t="s">
        <v>4</v>
      </c>
      <c r="C1305" s="310" t="s">
        <v>47</v>
      </c>
      <c r="D1305" s="311" t="s">
        <v>78</v>
      </c>
      <c r="E1305" s="270" t="str">
        <f t="shared" si="56"/>
        <v>BrazilMale45-49</v>
      </c>
      <c r="F1305" s="271">
        <v>5.1500000000000001E-3</v>
      </c>
      <c r="G1305" s="271">
        <v>2.5420000000000002E-2</v>
      </c>
      <c r="H1305" s="272">
        <v>2319</v>
      </c>
      <c r="I1305" s="271">
        <v>0.97458</v>
      </c>
      <c r="J1305" s="272">
        <v>91200</v>
      </c>
      <c r="K1305" s="272">
        <v>450204</v>
      </c>
      <c r="L1305" s="272">
        <v>2992925</v>
      </c>
      <c r="M1305" s="273">
        <v>32.82</v>
      </c>
      <c r="N1305" s="272">
        <v>5</v>
      </c>
      <c r="O1305" s="274">
        <v>2.5</v>
      </c>
    </row>
    <row r="1306" spans="2:15" x14ac:dyDescent="0.2">
      <c r="B1306" s="310" t="s">
        <v>4</v>
      </c>
      <c r="C1306" s="310" t="s">
        <v>47</v>
      </c>
      <c r="D1306" s="311" t="s">
        <v>79</v>
      </c>
      <c r="E1306" s="270" t="str">
        <f t="shared" si="56"/>
        <v>BrazilMale50-54</v>
      </c>
      <c r="F1306" s="271">
        <v>7.4200000000000004E-3</v>
      </c>
      <c r="G1306" s="271">
        <v>3.6450000000000003E-2</v>
      </c>
      <c r="H1306" s="272">
        <v>3240</v>
      </c>
      <c r="I1306" s="271">
        <v>0.96355000000000002</v>
      </c>
      <c r="J1306" s="272">
        <v>88882</v>
      </c>
      <c r="K1306" s="272">
        <v>436309</v>
      </c>
      <c r="L1306" s="272">
        <v>2542721</v>
      </c>
      <c r="M1306" s="273">
        <v>28.61</v>
      </c>
      <c r="N1306" s="272">
        <v>5</v>
      </c>
      <c r="O1306" s="274">
        <v>2.5</v>
      </c>
    </row>
    <row r="1307" spans="2:15" x14ac:dyDescent="0.2">
      <c r="B1307" s="310" t="s">
        <v>4</v>
      </c>
      <c r="C1307" s="310" t="s">
        <v>47</v>
      </c>
      <c r="D1307" s="311" t="s">
        <v>80</v>
      </c>
      <c r="E1307" s="270" t="str">
        <f t="shared" si="56"/>
        <v>BrazilMale55-59</v>
      </c>
      <c r="F1307" s="271">
        <v>1.065E-2</v>
      </c>
      <c r="G1307" s="271">
        <v>5.185E-2</v>
      </c>
      <c r="H1307" s="272">
        <v>4441</v>
      </c>
      <c r="I1307" s="271">
        <v>0.94815000000000005</v>
      </c>
      <c r="J1307" s="272">
        <v>85642</v>
      </c>
      <c r="K1307" s="272">
        <v>417108</v>
      </c>
      <c r="L1307" s="272">
        <v>2106412</v>
      </c>
      <c r="M1307" s="273">
        <v>24.6</v>
      </c>
      <c r="N1307" s="272">
        <v>5</v>
      </c>
      <c r="O1307" s="274">
        <v>2.5</v>
      </c>
    </row>
    <row r="1308" spans="2:15" x14ac:dyDescent="0.2">
      <c r="B1308" s="310" t="s">
        <v>4</v>
      </c>
      <c r="C1308" s="310" t="s">
        <v>47</v>
      </c>
      <c r="D1308" s="311" t="s">
        <v>81</v>
      </c>
      <c r="E1308" s="270" t="str">
        <f t="shared" si="56"/>
        <v>BrazilMale60-64</v>
      </c>
      <c r="F1308" s="271">
        <v>1.515E-2</v>
      </c>
      <c r="G1308" s="271">
        <v>7.3010000000000005E-2</v>
      </c>
      <c r="H1308" s="272">
        <v>5928</v>
      </c>
      <c r="I1308" s="271">
        <v>0.92698999999999998</v>
      </c>
      <c r="J1308" s="272">
        <v>81201</v>
      </c>
      <c r="K1308" s="272">
        <v>391185</v>
      </c>
      <c r="L1308" s="272">
        <v>1689304</v>
      </c>
      <c r="M1308" s="273">
        <v>20.8</v>
      </c>
      <c r="N1308" s="272">
        <v>5</v>
      </c>
      <c r="O1308" s="274">
        <v>2.5</v>
      </c>
    </row>
    <row r="1309" spans="2:15" x14ac:dyDescent="0.2">
      <c r="B1309" s="310" t="s">
        <v>4</v>
      </c>
      <c r="C1309" s="310" t="s">
        <v>47</v>
      </c>
      <c r="D1309" s="311" t="s">
        <v>82</v>
      </c>
      <c r="E1309" s="270" t="str">
        <f t="shared" si="56"/>
        <v>BrazilMale65-69</v>
      </c>
      <c r="F1309" s="271">
        <v>2.2280000000000001E-2</v>
      </c>
      <c r="G1309" s="271">
        <v>0.10551000000000001</v>
      </c>
      <c r="H1309" s="272">
        <v>7942</v>
      </c>
      <c r="I1309" s="271">
        <v>0.89449000000000001</v>
      </c>
      <c r="J1309" s="272">
        <v>75273</v>
      </c>
      <c r="K1309" s="272">
        <v>356509</v>
      </c>
      <c r="L1309" s="272">
        <v>1298119</v>
      </c>
      <c r="M1309" s="273">
        <v>17.25</v>
      </c>
      <c r="N1309" s="272">
        <v>5</v>
      </c>
      <c r="O1309" s="274">
        <v>2.5</v>
      </c>
    </row>
    <row r="1310" spans="2:15" x14ac:dyDescent="0.2">
      <c r="B1310" s="310" t="s">
        <v>4</v>
      </c>
      <c r="C1310" s="310" t="s">
        <v>47</v>
      </c>
      <c r="D1310" s="311" t="s">
        <v>19</v>
      </c>
      <c r="E1310" s="270" t="str">
        <f t="shared" si="56"/>
        <v>BrazilMale70-74</v>
      </c>
      <c r="F1310" s="271">
        <v>3.422E-2</v>
      </c>
      <c r="G1310" s="271">
        <v>0.15762000000000001</v>
      </c>
      <c r="H1310" s="272">
        <v>10613</v>
      </c>
      <c r="I1310" s="271">
        <v>0.84238000000000002</v>
      </c>
      <c r="J1310" s="272">
        <v>67331</v>
      </c>
      <c r="K1310" s="272">
        <v>310123</v>
      </c>
      <c r="L1310" s="272">
        <v>941609</v>
      </c>
      <c r="M1310" s="273">
        <v>13.98</v>
      </c>
      <c r="N1310" s="272">
        <v>5</v>
      </c>
      <c r="O1310" s="274">
        <v>2.5</v>
      </c>
    </row>
    <row r="1311" spans="2:15" x14ac:dyDescent="0.2">
      <c r="B1311" s="310" t="s">
        <v>4</v>
      </c>
      <c r="C1311" s="310" t="s">
        <v>47</v>
      </c>
      <c r="D1311" s="311" t="s">
        <v>20</v>
      </c>
      <c r="E1311" s="270" t="str">
        <f t="shared" si="56"/>
        <v>BrazilMale75-79</v>
      </c>
      <c r="F1311" s="271">
        <v>5.2540000000000003E-2</v>
      </c>
      <c r="G1311" s="271">
        <v>0.23219000000000001</v>
      </c>
      <c r="H1311" s="272">
        <v>13169</v>
      </c>
      <c r="I1311" s="271">
        <v>0.76780999999999999</v>
      </c>
      <c r="J1311" s="272">
        <v>56718</v>
      </c>
      <c r="K1311" s="272">
        <v>250669</v>
      </c>
      <c r="L1311" s="272">
        <v>631486</v>
      </c>
      <c r="M1311" s="273">
        <v>11.13</v>
      </c>
      <c r="N1311" s="272">
        <v>5</v>
      </c>
      <c r="O1311" s="274">
        <v>2.5</v>
      </c>
    </row>
    <row r="1312" spans="2:15" x14ac:dyDescent="0.2">
      <c r="B1312" s="310" t="s">
        <v>4</v>
      </c>
      <c r="C1312" s="310" t="s">
        <v>47</v>
      </c>
      <c r="D1312" s="311" t="s">
        <v>21</v>
      </c>
      <c r="E1312" s="270" t="str">
        <f t="shared" si="56"/>
        <v>BrazilMale80-84</v>
      </c>
      <c r="F1312" s="271">
        <v>7.8810000000000005E-2</v>
      </c>
      <c r="G1312" s="271">
        <v>0.32917999999999997</v>
      </c>
      <c r="H1312" s="272">
        <v>14335</v>
      </c>
      <c r="I1312" s="271">
        <v>0.67081999999999997</v>
      </c>
      <c r="J1312" s="272">
        <v>43549</v>
      </c>
      <c r="K1312" s="272">
        <v>181907</v>
      </c>
      <c r="L1312" s="272">
        <v>380817</v>
      </c>
      <c r="M1312" s="273">
        <v>8.74</v>
      </c>
      <c r="N1312" s="272">
        <v>5</v>
      </c>
      <c r="O1312" s="274">
        <v>2.5</v>
      </c>
    </row>
    <row r="1313" spans="2:15" x14ac:dyDescent="0.2">
      <c r="B1313" s="310" t="s">
        <v>4</v>
      </c>
      <c r="C1313" s="310" t="s">
        <v>47</v>
      </c>
      <c r="D1313" s="311" t="s">
        <v>22</v>
      </c>
      <c r="E1313" s="270" t="str">
        <f t="shared" si="56"/>
        <v>BrazilMale85-89</v>
      </c>
      <c r="F1313" s="271">
        <v>0.11786000000000001</v>
      </c>
      <c r="G1313" s="271">
        <v>0.45517999999999997</v>
      </c>
      <c r="H1313" s="272">
        <v>13298</v>
      </c>
      <c r="I1313" s="271">
        <v>0.54481999999999997</v>
      </c>
      <c r="J1313" s="272">
        <v>29214</v>
      </c>
      <c r="K1313" s="272">
        <v>112824</v>
      </c>
      <c r="L1313" s="272">
        <v>198911</v>
      </c>
      <c r="M1313" s="273">
        <v>6.81</v>
      </c>
      <c r="N1313" s="272">
        <v>5</v>
      </c>
      <c r="O1313" s="274">
        <v>2.5</v>
      </c>
    </row>
    <row r="1314" spans="2:15" x14ac:dyDescent="0.2">
      <c r="B1314" s="310" t="s">
        <v>4</v>
      </c>
      <c r="C1314" s="310" t="s">
        <v>47</v>
      </c>
      <c r="D1314" s="311" t="s">
        <v>5</v>
      </c>
      <c r="E1314" s="270" t="str">
        <f t="shared" si="56"/>
        <v>BrazilMale90+</v>
      </c>
      <c r="F1314" s="271">
        <v>0.18489</v>
      </c>
      <c r="G1314" s="271">
        <v>1</v>
      </c>
      <c r="H1314" s="272">
        <v>15916</v>
      </c>
      <c r="I1314" s="271">
        <v>0</v>
      </c>
      <c r="J1314" s="272">
        <v>15916</v>
      </c>
      <c r="K1314" s="272">
        <v>86086</v>
      </c>
      <c r="L1314" s="272">
        <v>86086</v>
      </c>
      <c r="M1314" s="273">
        <v>5.41</v>
      </c>
      <c r="N1314" s="273" t="s">
        <v>92</v>
      </c>
      <c r="O1314" s="274">
        <v>5.41</v>
      </c>
    </row>
    <row r="1315" spans="2:15" x14ac:dyDescent="0.2">
      <c r="B1315" s="49"/>
      <c r="C1315" s="49"/>
      <c r="D1315" s="49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</row>
    <row r="1316" spans="2:15" ht="16" customHeight="1" x14ac:dyDescent="0.2">
      <c r="B1316" s="344" t="s">
        <v>1</v>
      </c>
      <c r="C1316" s="344" t="s">
        <v>0</v>
      </c>
      <c r="D1316" s="344" t="s">
        <v>2</v>
      </c>
      <c r="E1316" s="344" t="s">
        <v>49</v>
      </c>
      <c r="F1316" s="346" t="s">
        <v>83</v>
      </c>
      <c r="G1316" s="346" t="s">
        <v>84</v>
      </c>
      <c r="H1316" s="346" t="s">
        <v>85</v>
      </c>
      <c r="I1316" s="346" t="s">
        <v>86</v>
      </c>
      <c r="J1316" s="344" t="s">
        <v>87</v>
      </c>
      <c r="K1316" s="346" t="s">
        <v>88</v>
      </c>
      <c r="L1316" s="344" t="s">
        <v>89</v>
      </c>
      <c r="M1316" s="344" t="s">
        <v>90</v>
      </c>
      <c r="N1316" s="344" t="s">
        <v>6</v>
      </c>
      <c r="O1316" s="346" t="s">
        <v>91</v>
      </c>
    </row>
    <row r="1317" spans="2:15" ht="16" customHeight="1" x14ac:dyDescent="0.2">
      <c r="B1317" s="345"/>
      <c r="C1317" s="345"/>
      <c r="D1317" s="345"/>
      <c r="E1317" s="345"/>
      <c r="F1317" s="347"/>
      <c r="G1317" s="347"/>
      <c r="H1317" s="347"/>
      <c r="I1317" s="347"/>
      <c r="J1317" s="345"/>
      <c r="K1317" s="347"/>
      <c r="L1317" s="345"/>
      <c r="M1317" s="345"/>
      <c r="N1317" s="345"/>
      <c r="O1317" s="347"/>
    </row>
    <row r="1318" spans="2:15" x14ac:dyDescent="0.2">
      <c r="B1318" s="310" t="s">
        <v>40</v>
      </c>
      <c r="C1318" s="310" t="s">
        <v>47</v>
      </c>
      <c r="D1318" s="311">
        <v>0</v>
      </c>
      <c r="E1318" s="270" t="str">
        <f>_xlfn.CONCAT(B1318,C1318,D1318)</f>
        <v>ROMale0</v>
      </c>
      <c r="F1318" s="271">
        <v>1.9859999999999999E-2</v>
      </c>
      <c r="G1318" s="271">
        <v>1.951E-2</v>
      </c>
      <c r="H1318" s="272">
        <v>1951</v>
      </c>
      <c r="I1318" s="271">
        <v>0.98048999999999997</v>
      </c>
      <c r="J1318" s="272">
        <v>100000</v>
      </c>
      <c r="K1318" s="272">
        <v>98241</v>
      </c>
      <c r="L1318" s="272">
        <v>6899759</v>
      </c>
      <c r="M1318" s="273">
        <v>69</v>
      </c>
      <c r="N1318" s="272">
        <v>1</v>
      </c>
      <c r="O1318" s="274">
        <v>0.1</v>
      </c>
    </row>
    <row r="1319" spans="2:15" x14ac:dyDescent="0.2">
      <c r="B1319" s="310" t="s">
        <v>40</v>
      </c>
      <c r="C1319" s="310" t="s">
        <v>47</v>
      </c>
      <c r="D1319" s="312" t="s">
        <v>18</v>
      </c>
      <c r="E1319" s="270" t="str">
        <f t="shared" ref="E1319:E1337" si="57">_xlfn.CONCAT(B1319,C1319,D1319)</f>
        <v>ROMale1-4</v>
      </c>
      <c r="F1319" s="271">
        <v>8.8000000000000003E-4</v>
      </c>
      <c r="G1319" s="271">
        <v>3.5300000000000002E-3</v>
      </c>
      <c r="H1319" s="272">
        <v>346</v>
      </c>
      <c r="I1319" s="271">
        <v>0.99646999999999997</v>
      </c>
      <c r="J1319" s="272">
        <v>98049</v>
      </c>
      <c r="K1319" s="272">
        <v>391364</v>
      </c>
      <c r="L1319" s="272">
        <v>6801518</v>
      </c>
      <c r="M1319" s="273">
        <v>69.37</v>
      </c>
      <c r="N1319" s="272">
        <v>4</v>
      </c>
      <c r="O1319" s="274">
        <v>1.59</v>
      </c>
    </row>
    <row r="1320" spans="2:15" x14ac:dyDescent="0.2">
      <c r="B1320" s="310" t="s">
        <v>40</v>
      </c>
      <c r="C1320" s="310" t="s">
        <v>47</v>
      </c>
      <c r="D1320" s="312" t="s">
        <v>70</v>
      </c>
      <c r="E1320" s="270" t="str">
        <f t="shared" si="57"/>
        <v>ROMale5-9</v>
      </c>
      <c r="F1320" s="271">
        <v>5.1000000000000004E-4</v>
      </c>
      <c r="G1320" s="271">
        <v>2.5500000000000002E-3</v>
      </c>
      <c r="H1320" s="272">
        <v>249</v>
      </c>
      <c r="I1320" s="271">
        <v>0.99744999999999995</v>
      </c>
      <c r="J1320" s="272">
        <v>97703</v>
      </c>
      <c r="K1320" s="272">
        <v>487893</v>
      </c>
      <c r="L1320" s="272">
        <v>6410154</v>
      </c>
      <c r="M1320" s="273">
        <v>65.61</v>
      </c>
      <c r="N1320" s="272">
        <v>5</v>
      </c>
      <c r="O1320" s="274">
        <v>2.5</v>
      </c>
    </row>
    <row r="1321" spans="2:15" x14ac:dyDescent="0.2">
      <c r="B1321" s="310" t="s">
        <v>40</v>
      </c>
      <c r="C1321" s="310" t="s">
        <v>47</v>
      </c>
      <c r="D1321" s="312" t="s">
        <v>71</v>
      </c>
      <c r="E1321" s="270" t="str">
        <f t="shared" si="57"/>
        <v>ROMale10-14</v>
      </c>
      <c r="F1321" s="271">
        <v>4.6000000000000001E-4</v>
      </c>
      <c r="G1321" s="271">
        <v>2.2899999999999999E-3</v>
      </c>
      <c r="H1321" s="272">
        <v>223</v>
      </c>
      <c r="I1321" s="271">
        <v>0.99770999999999999</v>
      </c>
      <c r="J1321" s="272">
        <v>97454</v>
      </c>
      <c r="K1321" s="272">
        <v>486712</v>
      </c>
      <c r="L1321" s="272">
        <v>5922260</v>
      </c>
      <c r="M1321" s="273">
        <v>60.77</v>
      </c>
      <c r="N1321" s="272">
        <v>5</v>
      </c>
      <c r="O1321" s="274">
        <v>2.5</v>
      </c>
    </row>
    <row r="1322" spans="2:15" x14ac:dyDescent="0.2">
      <c r="B1322" s="310" t="s">
        <v>40</v>
      </c>
      <c r="C1322" s="310" t="s">
        <v>47</v>
      </c>
      <c r="D1322" s="311" t="s">
        <v>72</v>
      </c>
      <c r="E1322" s="270" t="str">
        <f t="shared" si="57"/>
        <v>ROMale15-19</v>
      </c>
      <c r="F1322" s="271">
        <v>1.8600000000000001E-3</v>
      </c>
      <c r="G1322" s="271">
        <v>9.2499999999999995E-3</v>
      </c>
      <c r="H1322" s="272">
        <v>899</v>
      </c>
      <c r="I1322" s="271">
        <v>0.99075000000000002</v>
      </c>
      <c r="J1322" s="272">
        <v>97231</v>
      </c>
      <c r="K1322" s="272">
        <v>483905</v>
      </c>
      <c r="L1322" s="272">
        <v>5435548</v>
      </c>
      <c r="M1322" s="273">
        <v>55.9</v>
      </c>
      <c r="N1322" s="272">
        <v>5</v>
      </c>
      <c r="O1322" s="274">
        <v>2.5</v>
      </c>
    </row>
    <row r="1323" spans="2:15" x14ac:dyDescent="0.2">
      <c r="B1323" s="310" t="s">
        <v>40</v>
      </c>
      <c r="C1323" s="310" t="s">
        <v>47</v>
      </c>
      <c r="D1323" s="311" t="s">
        <v>73</v>
      </c>
      <c r="E1323" s="270" t="str">
        <f t="shared" si="57"/>
        <v>ROMale20-24</v>
      </c>
      <c r="F1323" s="271">
        <v>3.4099999999999998E-3</v>
      </c>
      <c r="G1323" s="271">
        <v>1.6899999999999998E-2</v>
      </c>
      <c r="H1323" s="272">
        <v>1628</v>
      </c>
      <c r="I1323" s="271">
        <v>0.98309999999999997</v>
      </c>
      <c r="J1323" s="272">
        <v>96331</v>
      </c>
      <c r="K1323" s="272">
        <v>477588</v>
      </c>
      <c r="L1323" s="272">
        <v>4951643</v>
      </c>
      <c r="M1323" s="273">
        <v>51.4</v>
      </c>
      <c r="N1323" s="272">
        <v>5</v>
      </c>
      <c r="O1323" s="274">
        <v>2.5</v>
      </c>
    </row>
    <row r="1324" spans="2:15" x14ac:dyDescent="0.2">
      <c r="B1324" s="310" t="s">
        <v>40</v>
      </c>
      <c r="C1324" s="310" t="s">
        <v>47</v>
      </c>
      <c r="D1324" s="311" t="s">
        <v>74</v>
      </c>
      <c r="E1324" s="270" t="str">
        <f t="shared" si="57"/>
        <v>ROMale25-29</v>
      </c>
      <c r="F1324" s="271">
        <v>3.29E-3</v>
      </c>
      <c r="G1324" s="271">
        <v>1.6299999999999999E-2</v>
      </c>
      <c r="H1324" s="272">
        <v>1544</v>
      </c>
      <c r="I1324" s="271">
        <v>0.98370000000000002</v>
      </c>
      <c r="J1324" s="272">
        <v>94704</v>
      </c>
      <c r="K1324" s="272">
        <v>469660</v>
      </c>
      <c r="L1324" s="272">
        <v>4474055</v>
      </c>
      <c r="M1324" s="273">
        <v>47.24</v>
      </c>
      <c r="N1324" s="272">
        <v>5</v>
      </c>
      <c r="O1324" s="274">
        <v>2.5</v>
      </c>
    </row>
    <row r="1325" spans="2:15" x14ac:dyDescent="0.2">
      <c r="B1325" s="310" t="s">
        <v>40</v>
      </c>
      <c r="C1325" s="310" t="s">
        <v>47</v>
      </c>
      <c r="D1325" s="311" t="s">
        <v>75</v>
      </c>
      <c r="E1325" s="270" t="str">
        <f t="shared" si="57"/>
        <v>ROMale30-34</v>
      </c>
      <c r="F1325" s="271">
        <v>3.6099999999999999E-3</v>
      </c>
      <c r="G1325" s="271">
        <v>1.7860000000000001E-2</v>
      </c>
      <c r="H1325" s="272">
        <v>1664</v>
      </c>
      <c r="I1325" s="271">
        <v>0.98214000000000001</v>
      </c>
      <c r="J1325" s="272">
        <v>93160</v>
      </c>
      <c r="K1325" s="272">
        <v>461641</v>
      </c>
      <c r="L1325" s="272">
        <v>4004394</v>
      </c>
      <c r="M1325" s="273">
        <v>42.98</v>
      </c>
      <c r="N1325" s="272">
        <v>5</v>
      </c>
      <c r="O1325" s="274">
        <v>2.5</v>
      </c>
    </row>
    <row r="1326" spans="2:15" x14ac:dyDescent="0.2">
      <c r="B1326" s="310" t="s">
        <v>40</v>
      </c>
      <c r="C1326" s="310" t="s">
        <v>47</v>
      </c>
      <c r="D1326" s="311" t="s">
        <v>76</v>
      </c>
      <c r="E1326" s="270" t="str">
        <f t="shared" si="57"/>
        <v>ROMale35-39</v>
      </c>
      <c r="F1326" s="271">
        <v>3.48E-3</v>
      </c>
      <c r="G1326" s="271">
        <v>1.7260000000000001E-2</v>
      </c>
      <c r="H1326" s="272">
        <v>1580</v>
      </c>
      <c r="I1326" s="271">
        <v>0.98273999999999995</v>
      </c>
      <c r="J1326" s="272">
        <v>91496</v>
      </c>
      <c r="K1326" s="272">
        <v>453531</v>
      </c>
      <c r="L1326" s="272">
        <v>3542753</v>
      </c>
      <c r="M1326" s="273">
        <v>38.72</v>
      </c>
      <c r="N1326" s="272">
        <v>5</v>
      </c>
      <c r="O1326" s="274">
        <v>2.5</v>
      </c>
    </row>
    <row r="1327" spans="2:15" x14ac:dyDescent="0.2">
      <c r="B1327" s="310" t="s">
        <v>40</v>
      </c>
      <c r="C1327" s="310" t="s">
        <v>47</v>
      </c>
      <c r="D1327" s="311" t="s">
        <v>77</v>
      </c>
      <c r="E1327" s="270" t="str">
        <f t="shared" si="57"/>
        <v>ROMale40-44</v>
      </c>
      <c r="F1327" s="271">
        <v>4.8999999999999998E-3</v>
      </c>
      <c r="G1327" s="271">
        <v>2.4209999999999999E-2</v>
      </c>
      <c r="H1327" s="272">
        <v>2177</v>
      </c>
      <c r="I1327" s="271">
        <v>0.97579000000000005</v>
      </c>
      <c r="J1327" s="272">
        <v>89917</v>
      </c>
      <c r="K1327" s="272">
        <v>444141</v>
      </c>
      <c r="L1327" s="272">
        <v>3089222</v>
      </c>
      <c r="M1327" s="273">
        <v>34.36</v>
      </c>
      <c r="N1327" s="272">
        <v>5</v>
      </c>
      <c r="O1327" s="274">
        <v>2.5</v>
      </c>
    </row>
    <row r="1328" spans="2:15" x14ac:dyDescent="0.2">
      <c r="B1328" s="310" t="s">
        <v>40</v>
      </c>
      <c r="C1328" s="310" t="s">
        <v>47</v>
      </c>
      <c r="D1328" s="311" t="s">
        <v>78</v>
      </c>
      <c r="E1328" s="270" t="str">
        <f t="shared" si="57"/>
        <v>ROMale45-49</v>
      </c>
      <c r="F1328" s="271">
        <v>7.0299999999999998E-3</v>
      </c>
      <c r="G1328" s="271">
        <v>3.4529999999999998E-2</v>
      </c>
      <c r="H1328" s="272">
        <v>3030</v>
      </c>
      <c r="I1328" s="271">
        <v>0.96547000000000005</v>
      </c>
      <c r="J1328" s="272">
        <v>87740</v>
      </c>
      <c r="K1328" s="272">
        <v>431125</v>
      </c>
      <c r="L1328" s="272">
        <v>2645081</v>
      </c>
      <c r="M1328" s="273">
        <v>30.15</v>
      </c>
      <c r="N1328" s="272">
        <v>5</v>
      </c>
      <c r="O1328" s="274">
        <v>2.5</v>
      </c>
    </row>
    <row r="1329" spans="2:15" x14ac:dyDescent="0.2">
      <c r="B1329" s="310" t="s">
        <v>40</v>
      </c>
      <c r="C1329" s="310" t="s">
        <v>47</v>
      </c>
      <c r="D1329" s="311" t="s">
        <v>79</v>
      </c>
      <c r="E1329" s="270" t="str">
        <f t="shared" si="57"/>
        <v>ROMale50-54</v>
      </c>
      <c r="F1329" s="271">
        <v>9.1000000000000004E-3</v>
      </c>
      <c r="G1329" s="271">
        <v>4.4470000000000003E-2</v>
      </c>
      <c r="H1329" s="272">
        <v>3767</v>
      </c>
      <c r="I1329" s="271">
        <v>0.95552999999999999</v>
      </c>
      <c r="J1329" s="272">
        <v>84710</v>
      </c>
      <c r="K1329" s="272">
        <v>414132</v>
      </c>
      <c r="L1329" s="272">
        <v>2213957</v>
      </c>
      <c r="M1329" s="273">
        <v>26.14</v>
      </c>
      <c r="N1329" s="272">
        <v>5</v>
      </c>
      <c r="O1329" s="274">
        <v>2.5</v>
      </c>
    </row>
    <row r="1330" spans="2:15" x14ac:dyDescent="0.2">
      <c r="B1330" s="310" t="s">
        <v>40</v>
      </c>
      <c r="C1330" s="310" t="s">
        <v>47</v>
      </c>
      <c r="D1330" s="311" t="s">
        <v>80</v>
      </c>
      <c r="E1330" s="270" t="str">
        <f t="shared" si="57"/>
        <v>ROMale55-59</v>
      </c>
      <c r="F1330" s="271">
        <v>1.234E-2</v>
      </c>
      <c r="G1330" s="271">
        <v>5.985E-2</v>
      </c>
      <c r="H1330" s="272">
        <v>4845</v>
      </c>
      <c r="I1330" s="271">
        <v>0.94015000000000004</v>
      </c>
      <c r="J1330" s="272">
        <v>80943</v>
      </c>
      <c r="K1330" s="272">
        <v>392602</v>
      </c>
      <c r="L1330" s="272">
        <v>1799825</v>
      </c>
      <c r="M1330" s="273">
        <v>22.24</v>
      </c>
      <c r="N1330" s="272">
        <v>5</v>
      </c>
      <c r="O1330" s="274">
        <v>2.5</v>
      </c>
    </row>
    <row r="1331" spans="2:15" x14ac:dyDescent="0.2">
      <c r="B1331" s="310" t="s">
        <v>40</v>
      </c>
      <c r="C1331" s="310" t="s">
        <v>47</v>
      </c>
      <c r="D1331" s="311" t="s">
        <v>81</v>
      </c>
      <c r="E1331" s="270" t="str">
        <f t="shared" si="57"/>
        <v>ROMale60-64</v>
      </c>
      <c r="F1331" s="271">
        <v>1.9310000000000001E-2</v>
      </c>
      <c r="G1331" s="271">
        <v>9.2119999999999994E-2</v>
      </c>
      <c r="H1331" s="272">
        <v>7010</v>
      </c>
      <c r="I1331" s="271">
        <v>0.90788000000000002</v>
      </c>
      <c r="J1331" s="272">
        <v>76098</v>
      </c>
      <c r="K1331" s="272">
        <v>362964</v>
      </c>
      <c r="L1331" s="272">
        <v>1407223</v>
      </c>
      <c r="M1331" s="273">
        <v>18.489999999999998</v>
      </c>
      <c r="N1331" s="272">
        <v>5</v>
      </c>
      <c r="O1331" s="274">
        <v>2.5</v>
      </c>
    </row>
    <row r="1332" spans="2:15" x14ac:dyDescent="0.2">
      <c r="B1332" s="310" t="s">
        <v>40</v>
      </c>
      <c r="C1332" s="310" t="s">
        <v>47</v>
      </c>
      <c r="D1332" s="311" t="s">
        <v>82</v>
      </c>
      <c r="E1332" s="270" t="str">
        <f t="shared" si="57"/>
        <v>ROMale65-69</v>
      </c>
      <c r="F1332" s="271">
        <v>2.9059999999999999E-2</v>
      </c>
      <c r="G1332" s="271">
        <v>0.13546</v>
      </c>
      <c r="H1332" s="272">
        <v>9359</v>
      </c>
      <c r="I1332" s="271">
        <v>0.86453999999999998</v>
      </c>
      <c r="J1332" s="272">
        <v>69088</v>
      </c>
      <c r="K1332" s="272">
        <v>322042</v>
      </c>
      <c r="L1332" s="272">
        <v>1044259</v>
      </c>
      <c r="M1332" s="273">
        <v>15.11</v>
      </c>
      <c r="N1332" s="272">
        <v>5</v>
      </c>
      <c r="O1332" s="274">
        <v>2.5</v>
      </c>
    </row>
    <row r="1333" spans="2:15" x14ac:dyDescent="0.2">
      <c r="B1333" s="310" t="s">
        <v>40</v>
      </c>
      <c r="C1333" s="310" t="s">
        <v>47</v>
      </c>
      <c r="D1333" s="311" t="s">
        <v>19</v>
      </c>
      <c r="E1333" s="270" t="str">
        <f t="shared" si="57"/>
        <v>ROMale70-74</v>
      </c>
      <c r="F1333" s="271">
        <v>4.6989999999999997E-2</v>
      </c>
      <c r="G1333" s="271">
        <v>0.21023</v>
      </c>
      <c r="H1333" s="272">
        <v>12557</v>
      </c>
      <c r="I1333" s="271">
        <v>0.78976999999999997</v>
      </c>
      <c r="J1333" s="272">
        <v>59729</v>
      </c>
      <c r="K1333" s="272">
        <v>267253</v>
      </c>
      <c r="L1333" s="272">
        <v>722217</v>
      </c>
      <c r="M1333" s="273">
        <v>12.09</v>
      </c>
      <c r="N1333" s="272">
        <v>5</v>
      </c>
      <c r="O1333" s="274">
        <v>2.5</v>
      </c>
    </row>
    <row r="1334" spans="2:15" x14ac:dyDescent="0.2">
      <c r="B1334" s="310" t="s">
        <v>40</v>
      </c>
      <c r="C1334" s="310" t="s">
        <v>47</v>
      </c>
      <c r="D1334" s="311" t="s">
        <v>20</v>
      </c>
      <c r="E1334" s="270" t="str">
        <f t="shared" si="57"/>
        <v>ROMale75-79</v>
      </c>
      <c r="F1334" s="271">
        <v>6.5759999999999999E-2</v>
      </c>
      <c r="G1334" s="271">
        <v>0.28237000000000001</v>
      </c>
      <c r="H1334" s="272">
        <v>13320</v>
      </c>
      <c r="I1334" s="271">
        <v>0.71762999999999999</v>
      </c>
      <c r="J1334" s="272">
        <v>47172</v>
      </c>
      <c r="K1334" s="272">
        <v>202560</v>
      </c>
      <c r="L1334" s="272">
        <v>454964</v>
      </c>
      <c r="M1334" s="273">
        <v>9.64</v>
      </c>
      <c r="N1334" s="272">
        <v>5</v>
      </c>
      <c r="O1334" s="274">
        <v>2.5</v>
      </c>
    </row>
    <row r="1335" spans="2:15" x14ac:dyDescent="0.2">
      <c r="B1335" s="310" t="s">
        <v>40</v>
      </c>
      <c r="C1335" s="310" t="s">
        <v>47</v>
      </c>
      <c r="D1335" s="311" t="s">
        <v>21</v>
      </c>
      <c r="E1335" s="270" t="str">
        <f t="shared" si="57"/>
        <v>ROMale80-84</v>
      </c>
      <c r="F1335" s="271">
        <v>0.10168000000000001</v>
      </c>
      <c r="G1335" s="271">
        <v>0.40537000000000001</v>
      </c>
      <c r="H1335" s="272">
        <v>13722</v>
      </c>
      <c r="I1335" s="271">
        <v>0.59462999999999999</v>
      </c>
      <c r="J1335" s="272">
        <v>33852</v>
      </c>
      <c r="K1335" s="272">
        <v>134953</v>
      </c>
      <c r="L1335" s="272">
        <v>252405</v>
      </c>
      <c r="M1335" s="273">
        <v>7.46</v>
      </c>
      <c r="N1335" s="272">
        <v>5</v>
      </c>
      <c r="O1335" s="274">
        <v>2.5</v>
      </c>
    </row>
    <row r="1336" spans="2:15" x14ac:dyDescent="0.2">
      <c r="B1336" s="310" t="s">
        <v>40</v>
      </c>
      <c r="C1336" s="310" t="s">
        <v>47</v>
      </c>
      <c r="D1336" s="311" t="s">
        <v>22</v>
      </c>
      <c r="E1336" s="270" t="str">
        <f t="shared" si="57"/>
        <v>ROMale85-89</v>
      </c>
      <c r="F1336" s="271">
        <v>0.16148000000000001</v>
      </c>
      <c r="G1336" s="271">
        <v>0.57520000000000004</v>
      </c>
      <c r="H1336" s="272">
        <v>11578</v>
      </c>
      <c r="I1336" s="271">
        <v>0.42480000000000001</v>
      </c>
      <c r="J1336" s="272">
        <v>20129</v>
      </c>
      <c r="K1336" s="272">
        <v>71701</v>
      </c>
      <c r="L1336" s="272">
        <v>117452</v>
      </c>
      <c r="M1336" s="273">
        <v>5.83</v>
      </c>
      <c r="N1336" s="272">
        <v>5</v>
      </c>
      <c r="O1336" s="274">
        <v>2.5</v>
      </c>
    </row>
    <row r="1337" spans="2:15" x14ac:dyDescent="0.2">
      <c r="B1337" s="310" t="s">
        <v>40</v>
      </c>
      <c r="C1337" s="310" t="s">
        <v>47</v>
      </c>
      <c r="D1337" s="311" t="s">
        <v>5</v>
      </c>
      <c r="E1337" s="270" t="str">
        <f t="shared" si="57"/>
        <v>ROMale90+</v>
      </c>
      <c r="F1337" s="271">
        <v>0.18690999999999999</v>
      </c>
      <c r="G1337" s="271">
        <v>1</v>
      </c>
      <c r="H1337" s="272">
        <v>8551</v>
      </c>
      <c r="I1337" s="271">
        <v>0</v>
      </c>
      <c r="J1337" s="272">
        <v>8551</v>
      </c>
      <c r="K1337" s="272">
        <v>45750</v>
      </c>
      <c r="L1337" s="272">
        <v>45750</v>
      </c>
      <c r="M1337" s="273">
        <v>5.35</v>
      </c>
      <c r="N1337" s="273" t="s">
        <v>92</v>
      </c>
      <c r="O1337" s="274">
        <v>5.35</v>
      </c>
    </row>
    <row r="1338" spans="2:15" x14ac:dyDescent="0.2">
      <c r="B1338" s="49"/>
      <c r="C1338" s="49"/>
      <c r="D1338" s="49"/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</row>
    <row r="1339" spans="2:15" ht="16" customHeight="1" x14ac:dyDescent="0.2">
      <c r="B1339" s="344" t="s">
        <v>1</v>
      </c>
      <c r="C1339" s="344" t="s">
        <v>0</v>
      </c>
      <c r="D1339" s="344" t="s">
        <v>2</v>
      </c>
      <c r="E1339" s="344" t="s">
        <v>49</v>
      </c>
      <c r="F1339" s="346" t="s">
        <v>83</v>
      </c>
      <c r="G1339" s="346" t="s">
        <v>84</v>
      </c>
      <c r="H1339" s="346" t="s">
        <v>85</v>
      </c>
      <c r="I1339" s="346" t="s">
        <v>86</v>
      </c>
      <c r="J1339" s="344" t="s">
        <v>87</v>
      </c>
      <c r="K1339" s="346" t="s">
        <v>88</v>
      </c>
      <c r="L1339" s="344" t="s">
        <v>89</v>
      </c>
      <c r="M1339" s="344" t="s">
        <v>90</v>
      </c>
      <c r="N1339" s="344" t="s">
        <v>6</v>
      </c>
      <c r="O1339" s="346" t="s">
        <v>91</v>
      </c>
    </row>
    <row r="1340" spans="2:15" ht="16" customHeight="1" x14ac:dyDescent="0.2">
      <c r="B1340" s="345"/>
      <c r="C1340" s="345"/>
      <c r="D1340" s="345"/>
      <c r="E1340" s="345"/>
      <c r="F1340" s="347"/>
      <c r="G1340" s="347"/>
      <c r="H1340" s="347"/>
      <c r="I1340" s="347"/>
      <c r="J1340" s="345"/>
      <c r="K1340" s="347"/>
      <c r="L1340" s="345"/>
      <c r="M1340" s="345"/>
      <c r="N1340" s="345"/>
      <c r="O1340" s="347"/>
    </row>
    <row r="1341" spans="2:15" x14ac:dyDescent="0.2">
      <c r="B1341" s="310" t="s">
        <v>41</v>
      </c>
      <c r="C1341" s="310" t="s">
        <v>47</v>
      </c>
      <c r="D1341" s="311">
        <v>0</v>
      </c>
      <c r="E1341" s="270" t="str">
        <f>_xlfn.CONCAT(B1341,C1341,D1341)</f>
        <v>ACMale0</v>
      </c>
      <c r="F1341" s="271">
        <v>1.6330000000000001E-2</v>
      </c>
      <c r="G1341" s="271">
        <v>1.609E-2</v>
      </c>
      <c r="H1341" s="272">
        <v>1609</v>
      </c>
      <c r="I1341" s="271">
        <v>0.98390999999999995</v>
      </c>
      <c r="J1341" s="272">
        <v>100000</v>
      </c>
      <c r="K1341" s="272">
        <v>98534</v>
      </c>
      <c r="L1341" s="272">
        <v>7186648</v>
      </c>
      <c r="M1341" s="273">
        <v>71.87</v>
      </c>
      <c r="N1341" s="272">
        <v>1</v>
      </c>
      <c r="O1341" s="274">
        <v>0.09</v>
      </c>
    </row>
    <row r="1342" spans="2:15" x14ac:dyDescent="0.2">
      <c r="B1342" s="310" t="s">
        <v>41</v>
      </c>
      <c r="C1342" s="310" t="s">
        <v>47</v>
      </c>
      <c r="D1342" s="312" t="s">
        <v>18</v>
      </c>
      <c r="E1342" s="270" t="str">
        <f t="shared" ref="E1342:E1360" si="58">_xlfn.CONCAT(B1342,C1342,D1342)</f>
        <v>ACMale1-4</v>
      </c>
      <c r="F1342" s="271">
        <v>5.9999999999999995E-4</v>
      </c>
      <c r="G1342" s="271">
        <v>2.3999999999999998E-3</v>
      </c>
      <c r="H1342" s="272">
        <v>236</v>
      </c>
      <c r="I1342" s="271">
        <v>0.99760000000000004</v>
      </c>
      <c r="J1342" s="272">
        <v>98391</v>
      </c>
      <c r="K1342" s="272">
        <v>392998</v>
      </c>
      <c r="L1342" s="272">
        <v>7088115</v>
      </c>
      <c r="M1342" s="273">
        <v>72.040000000000006</v>
      </c>
      <c r="N1342" s="272">
        <v>4</v>
      </c>
      <c r="O1342" s="274">
        <v>1.6</v>
      </c>
    </row>
    <row r="1343" spans="2:15" x14ac:dyDescent="0.2">
      <c r="B1343" s="310" t="s">
        <v>41</v>
      </c>
      <c r="C1343" s="310" t="s">
        <v>47</v>
      </c>
      <c r="D1343" s="312" t="s">
        <v>70</v>
      </c>
      <c r="E1343" s="270" t="str">
        <f t="shared" si="58"/>
        <v>ACMale5-9</v>
      </c>
      <c r="F1343" s="271">
        <v>2.2000000000000001E-4</v>
      </c>
      <c r="G1343" s="271">
        <v>1.1100000000000001E-3</v>
      </c>
      <c r="H1343" s="272">
        <v>109</v>
      </c>
      <c r="I1343" s="271">
        <v>0.99888999999999994</v>
      </c>
      <c r="J1343" s="272">
        <v>98155</v>
      </c>
      <c r="K1343" s="272">
        <v>490502</v>
      </c>
      <c r="L1343" s="272">
        <v>6695117</v>
      </c>
      <c r="M1343" s="273">
        <v>68.209999999999994</v>
      </c>
      <c r="N1343" s="272">
        <v>5</v>
      </c>
      <c r="O1343" s="274">
        <v>2.5</v>
      </c>
    </row>
    <row r="1344" spans="2:15" x14ac:dyDescent="0.2">
      <c r="B1344" s="310" t="s">
        <v>41</v>
      </c>
      <c r="C1344" s="310" t="s">
        <v>47</v>
      </c>
      <c r="D1344" s="312" t="s">
        <v>71</v>
      </c>
      <c r="E1344" s="270" t="str">
        <f t="shared" si="58"/>
        <v>ACMale10-14</v>
      </c>
      <c r="F1344" s="271">
        <v>4.0999999999999999E-4</v>
      </c>
      <c r="G1344" s="271">
        <v>2.0600000000000002E-3</v>
      </c>
      <c r="H1344" s="272">
        <v>202</v>
      </c>
      <c r="I1344" s="271">
        <v>0.99794000000000005</v>
      </c>
      <c r="J1344" s="272">
        <v>98046</v>
      </c>
      <c r="K1344" s="272">
        <v>489723</v>
      </c>
      <c r="L1344" s="272">
        <v>6204615</v>
      </c>
      <c r="M1344" s="273">
        <v>63.28</v>
      </c>
      <c r="N1344" s="272">
        <v>5</v>
      </c>
      <c r="O1344" s="274">
        <v>2.5</v>
      </c>
    </row>
    <row r="1345" spans="2:15" x14ac:dyDescent="0.2">
      <c r="B1345" s="310" t="s">
        <v>41</v>
      </c>
      <c r="C1345" s="310" t="s">
        <v>47</v>
      </c>
      <c r="D1345" s="311" t="s">
        <v>72</v>
      </c>
      <c r="E1345" s="270" t="str">
        <f t="shared" si="58"/>
        <v>ACMale15-19</v>
      </c>
      <c r="F1345" s="271">
        <v>1.6800000000000001E-3</v>
      </c>
      <c r="G1345" s="271">
        <v>8.3499999999999998E-3</v>
      </c>
      <c r="H1345" s="272">
        <v>817</v>
      </c>
      <c r="I1345" s="271">
        <v>0.99165000000000003</v>
      </c>
      <c r="J1345" s="272">
        <v>97844</v>
      </c>
      <c r="K1345" s="272">
        <v>487176</v>
      </c>
      <c r="L1345" s="272">
        <v>5714891</v>
      </c>
      <c r="M1345" s="273">
        <v>58.41</v>
      </c>
      <c r="N1345" s="272">
        <v>5</v>
      </c>
      <c r="O1345" s="274">
        <v>2.5</v>
      </c>
    </row>
    <row r="1346" spans="2:15" x14ac:dyDescent="0.2">
      <c r="B1346" s="310" t="s">
        <v>41</v>
      </c>
      <c r="C1346" s="310" t="s">
        <v>47</v>
      </c>
      <c r="D1346" s="311" t="s">
        <v>73</v>
      </c>
      <c r="E1346" s="270" t="str">
        <f t="shared" si="58"/>
        <v>ACMale20-24</v>
      </c>
      <c r="F1346" s="271">
        <v>2.1700000000000001E-3</v>
      </c>
      <c r="G1346" s="271">
        <v>1.081E-2</v>
      </c>
      <c r="H1346" s="272">
        <v>1049</v>
      </c>
      <c r="I1346" s="271">
        <v>0.98919000000000001</v>
      </c>
      <c r="J1346" s="272">
        <v>97027</v>
      </c>
      <c r="K1346" s="272">
        <v>482512</v>
      </c>
      <c r="L1346" s="272">
        <v>5227716</v>
      </c>
      <c r="M1346" s="273">
        <v>53.88</v>
      </c>
      <c r="N1346" s="272">
        <v>5</v>
      </c>
      <c r="O1346" s="274">
        <v>2.5</v>
      </c>
    </row>
    <row r="1347" spans="2:15" x14ac:dyDescent="0.2">
      <c r="B1347" s="310" t="s">
        <v>41</v>
      </c>
      <c r="C1347" s="310" t="s">
        <v>47</v>
      </c>
      <c r="D1347" s="311" t="s">
        <v>74</v>
      </c>
      <c r="E1347" s="270" t="str">
        <f t="shared" si="58"/>
        <v>ACMale25-29</v>
      </c>
      <c r="F1347" s="271">
        <v>2.2399999999999998E-3</v>
      </c>
      <c r="G1347" s="271">
        <v>1.115E-2</v>
      </c>
      <c r="H1347" s="272">
        <v>1070</v>
      </c>
      <c r="I1347" s="271">
        <v>0.98885000000000001</v>
      </c>
      <c r="J1347" s="272">
        <v>95978</v>
      </c>
      <c r="K1347" s="272">
        <v>477213</v>
      </c>
      <c r="L1347" s="272">
        <v>4745204</v>
      </c>
      <c r="M1347" s="273">
        <v>49.44</v>
      </c>
      <c r="N1347" s="272">
        <v>5</v>
      </c>
      <c r="O1347" s="274">
        <v>2.5</v>
      </c>
    </row>
    <row r="1348" spans="2:15" x14ac:dyDescent="0.2">
      <c r="B1348" s="310" t="s">
        <v>41</v>
      </c>
      <c r="C1348" s="310" t="s">
        <v>47</v>
      </c>
      <c r="D1348" s="311" t="s">
        <v>75</v>
      </c>
      <c r="E1348" s="270" t="str">
        <f t="shared" si="58"/>
        <v>ACMale30-34</v>
      </c>
      <c r="F1348" s="271">
        <v>2.8700000000000002E-3</v>
      </c>
      <c r="G1348" s="271">
        <v>1.4239999999999999E-2</v>
      </c>
      <c r="H1348" s="272">
        <v>1352</v>
      </c>
      <c r="I1348" s="271">
        <v>0.98575999999999997</v>
      </c>
      <c r="J1348" s="272">
        <v>94907</v>
      </c>
      <c r="K1348" s="272">
        <v>471158</v>
      </c>
      <c r="L1348" s="272">
        <v>4267990</v>
      </c>
      <c r="M1348" s="273">
        <v>44.97</v>
      </c>
      <c r="N1348" s="272">
        <v>5</v>
      </c>
      <c r="O1348" s="274">
        <v>2.5</v>
      </c>
    </row>
    <row r="1349" spans="2:15" x14ac:dyDescent="0.2">
      <c r="B1349" s="310" t="s">
        <v>41</v>
      </c>
      <c r="C1349" s="310" t="s">
        <v>47</v>
      </c>
      <c r="D1349" s="311" t="s">
        <v>76</v>
      </c>
      <c r="E1349" s="270" t="str">
        <f t="shared" si="58"/>
        <v>ACMale35-39</v>
      </c>
      <c r="F1349" s="271">
        <v>3.31E-3</v>
      </c>
      <c r="G1349" s="271">
        <v>1.6410000000000001E-2</v>
      </c>
      <c r="H1349" s="272">
        <v>1535</v>
      </c>
      <c r="I1349" s="271">
        <v>0.98358999999999996</v>
      </c>
      <c r="J1349" s="272">
        <v>93556</v>
      </c>
      <c r="K1349" s="272">
        <v>463940</v>
      </c>
      <c r="L1349" s="272">
        <v>3796832</v>
      </c>
      <c r="M1349" s="273">
        <v>40.58</v>
      </c>
      <c r="N1349" s="272">
        <v>5</v>
      </c>
      <c r="O1349" s="274">
        <v>2.5</v>
      </c>
    </row>
    <row r="1350" spans="2:15" x14ac:dyDescent="0.2">
      <c r="B1350" s="310" t="s">
        <v>41</v>
      </c>
      <c r="C1350" s="310" t="s">
        <v>47</v>
      </c>
      <c r="D1350" s="311" t="s">
        <v>77</v>
      </c>
      <c r="E1350" s="270" t="str">
        <f t="shared" si="58"/>
        <v>ACMale40-44</v>
      </c>
      <c r="F1350" s="271">
        <v>4.4999999999999997E-3</v>
      </c>
      <c r="G1350" s="271">
        <v>2.2249999999999999E-2</v>
      </c>
      <c r="H1350" s="272">
        <v>2048</v>
      </c>
      <c r="I1350" s="271">
        <v>0.97775000000000001</v>
      </c>
      <c r="J1350" s="272">
        <v>92020</v>
      </c>
      <c r="K1350" s="272">
        <v>454982</v>
      </c>
      <c r="L1350" s="272">
        <v>3332892</v>
      </c>
      <c r="M1350" s="273">
        <v>36.22</v>
      </c>
      <c r="N1350" s="272">
        <v>5</v>
      </c>
      <c r="O1350" s="274">
        <v>2.5</v>
      </c>
    </row>
    <row r="1351" spans="2:15" x14ac:dyDescent="0.2">
      <c r="B1351" s="310" t="s">
        <v>41</v>
      </c>
      <c r="C1351" s="310" t="s">
        <v>47</v>
      </c>
      <c r="D1351" s="311" t="s">
        <v>78</v>
      </c>
      <c r="E1351" s="270" t="str">
        <f t="shared" si="58"/>
        <v>ACMale45-49</v>
      </c>
      <c r="F1351" s="271">
        <v>6.2300000000000003E-3</v>
      </c>
      <c r="G1351" s="271">
        <v>3.0679999999999999E-2</v>
      </c>
      <c r="H1351" s="272">
        <v>2761</v>
      </c>
      <c r="I1351" s="271">
        <v>0.96931999999999996</v>
      </c>
      <c r="J1351" s="272">
        <v>89972</v>
      </c>
      <c r="K1351" s="272">
        <v>442961</v>
      </c>
      <c r="L1351" s="272">
        <v>2877910</v>
      </c>
      <c r="M1351" s="273">
        <v>31.99</v>
      </c>
      <c r="N1351" s="272">
        <v>5</v>
      </c>
      <c r="O1351" s="274">
        <v>2.5</v>
      </c>
    </row>
    <row r="1352" spans="2:15" x14ac:dyDescent="0.2">
      <c r="B1352" s="310" t="s">
        <v>41</v>
      </c>
      <c r="C1352" s="310" t="s">
        <v>47</v>
      </c>
      <c r="D1352" s="311" t="s">
        <v>79</v>
      </c>
      <c r="E1352" s="270" t="str">
        <f t="shared" si="58"/>
        <v>ACMale50-54</v>
      </c>
      <c r="F1352" s="271">
        <v>7.8499999999999993E-3</v>
      </c>
      <c r="G1352" s="271">
        <v>3.8469999999999997E-2</v>
      </c>
      <c r="H1352" s="272">
        <v>3355</v>
      </c>
      <c r="I1352" s="271">
        <v>0.96153</v>
      </c>
      <c r="J1352" s="272">
        <v>87212</v>
      </c>
      <c r="K1352" s="272">
        <v>427670</v>
      </c>
      <c r="L1352" s="272">
        <v>2434950</v>
      </c>
      <c r="M1352" s="273">
        <v>27.92</v>
      </c>
      <c r="N1352" s="272">
        <v>5</v>
      </c>
      <c r="O1352" s="274">
        <v>2.5</v>
      </c>
    </row>
    <row r="1353" spans="2:15" x14ac:dyDescent="0.2">
      <c r="B1353" s="310" t="s">
        <v>41</v>
      </c>
      <c r="C1353" s="310" t="s">
        <v>47</v>
      </c>
      <c r="D1353" s="311" t="s">
        <v>80</v>
      </c>
      <c r="E1353" s="270" t="str">
        <f t="shared" si="58"/>
        <v>ACMale55-59</v>
      </c>
      <c r="F1353" s="271">
        <v>1.221E-2</v>
      </c>
      <c r="G1353" s="271">
        <v>5.9240000000000001E-2</v>
      </c>
      <c r="H1353" s="272">
        <v>4967</v>
      </c>
      <c r="I1353" s="271">
        <v>0.94076000000000004</v>
      </c>
      <c r="J1353" s="272">
        <v>83856</v>
      </c>
      <c r="K1353" s="272">
        <v>406863</v>
      </c>
      <c r="L1353" s="272">
        <v>2007279</v>
      </c>
      <c r="M1353" s="273">
        <v>23.94</v>
      </c>
      <c r="N1353" s="272">
        <v>5</v>
      </c>
      <c r="O1353" s="274">
        <v>2.5</v>
      </c>
    </row>
    <row r="1354" spans="2:15" x14ac:dyDescent="0.2">
      <c r="B1354" s="310" t="s">
        <v>41</v>
      </c>
      <c r="C1354" s="310" t="s">
        <v>47</v>
      </c>
      <c r="D1354" s="311" t="s">
        <v>81</v>
      </c>
      <c r="E1354" s="270" t="str">
        <f t="shared" si="58"/>
        <v>ACMale60-64</v>
      </c>
      <c r="F1354" s="271">
        <v>1.6799999999999999E-2</v>
      </c>
      <c r="G1354" s="271">
        <v>8.0619999999999997E-2</v>
      </c>
      <c r="H1354" s="272">
        <v>6360</v>
      </c>
      <c r="I1354" s="271">
        <v>0.91937999999999998</v>
      </c>
      <c r="J1354" s="272">
        <v>78889</v>
      </c>
      <c r="K1354" s="272">
        <v>378545</v>
      </c>
      <c r="L1354" s="272">
        <v>1600416</v>
      </c>
      <c r="M1354" s="273">
        <v>20.29</v>
      </c>
      <c r="N1354" s="272">
        <v>5</v>
      </c>
      <c r="O1354" s="274">
        <v>2.5</v>
      </c>
    </row>
    <row r="1355" spans="2:15" x14ac:dyDescent="0.2">
      <c r="B1355" s="310" t="s">
        <v>41</v>
      </c>
      <c r="C1355" s="310" t="s">
        <v>47</v>
      </c>
      <c r="D1355" s="311" t="s">
        <v>82</v>
      </c>
      <c r="E1355" s="270" t="str">
        <f t="shared" si="58"/>
        <v>ACMale65-69</v>
      </c>
      <c r="F1355" s="271">
        <v>2.1989999999999999E-2</v>
      </c>
      <c r="G1355" s="271">
        <v>0.10423</v>
      </c>
      <c r="H1355" s="272">
        <v>7560</v>
      </c>
      <c r="I1355" s="271">
        <v>0.89576999999999996</v>
      </c>
      <c r="J1355" s="272">
        <v>72529</v>
      </c>
      <c r="K1355" s="272">
        <v>343746</v>
      </c>
      <c r="L1355" s="272">
        <v>1221871</v>
      </c>
      <c r="M1355" s="273">
        <v>16.850000000000001</v>
      </c>
      <c r="N1355" s="272">
        <v>5</v>
      </c>
      <c r="O1355" s="274">
        <v>2.5</v>
      </c>
    </row>
    <row r="1356" spans="2:15" x14ac:dyDescent="0.2">
      <c r="B1356" s="310" t="s">
        <v>41</v>
      </c>
      <c r="C1356" s="310" t="s">
        <v>47</v>
      </c>
      <c r="D1356" s="311" t="s">
        <v>19</v>
      </c>
      <c r="E1356" s="270" t="str">
        <f t="shared" si="58"/>
        <v>ACMale70-74</v>
      </c>
      <c r="F1356" s="271">
        <v>3.6269999999999997E-2</v>
      </c>
      <c r="G1356" s="271">
        <v>0.16625999999999999</v>
      </c>
      <c r="H1356" s="272">
        <v>10802</v>
      </c>
      <c r="I1356" s="271">
        <v>0.83374000000000004</v>
      </c>
      <c r="J1356" s="272">
        <v>64969</v>
      </c>
      <c r="K1356" s="272">
        <v>297843</v>
      </c>
      <c r="L1356" s="272">
        <v>878125</v>
      </c>
      <c r="M1356" s="273">
        <v>13.52</v>
      </c>
      <c r="N1356" s="272">
        <v>5</v>
      </c>
      <c r="O1356" s="274">
        <v>2.5</v>
      </c>
    </row>
    <row r="1357" spans="2:15" x14ac:dyDescent="0.2">
      <c r="B1357" s="310" t="s">
        <v>41</v>
      </c>
      <c r="C1357" s="310" t="s">
        <v>47</v>
      </c>
      <c r="D1357" s="311" t="s">
        <v>20</v>
      </c>
      <c r="E1357" s="270" t="str">
        <f t="shared" si="58"/>
        <v>ACMale75-79</v>
      </c>
      <c r="F1357" s="271">
        <v>5.9089999999999997E-2</v>
      </c>
      <c r="G1357" s="271">
        <v>0.25742999999999999</v>
      </c>
      <c r="H1357" s="272">
        <v>13944</v>
      </c>
      <c r="I1357" s="271">
        <v>0.74256999999999995</v>
      </c>
      <c r="J1357" s="272">
        <v>54168</v>
      </c>
      <c r="K1357" s="272">
        <v>235978</v>
      </c>
      <c r="L1357" s="272">
        <v>580282</v>
      </c>
      <c r="M1357" s="273">
        <v>10.71</v>
      </c>
      <c r="N1357" s="272">
        <v>5</v>
      </c>
      <c r="O1357" s="274">
        <v>2.5</v>
      </c>
    </row>
    <row r="1358" spans="2:15" x14ac:dyDescent="0.2">
      <c r="B1358" s="310" t="s">
        <v>41</v>
      </c>
      <c r="C1358" s="310" t="s">
        <v>47</v>
      </c>
      <c r="D1358" s="311" t="s">
        <v>21</v>
      </c>
      <c r="E1358" s="270" t="str">
        <f t="shared" si="58"/>
        <v>ACMale80-84</v>
      </c>
      <c r="F1358" s="271">
        <v>8.0530000000000004E-2</v>
      </c>
      <c r="G1358" s="271">
        <v>0.33517999999999998</v>
      </c>
      <c r="H1358" s="272">
        <v>13482</v>
      </c>
      <c r="I1358" s="271">
        <v>0.66481999999999997</v>
      </c>
      <c r="J1358" s="272">
        <v>40223</v>
      </c>
      <c r="K1358" s="272">
        <v>167412</v>
      </c>
      <c r="L1358" s="272">
        <v>344304</v>
      </c>
      <c r="M1358" s="273">
        <v>8.56</v>
      </c>
      <c r="N1358" s="272">
        <v>5</v>
      </c>
      <c r="O1358" s="274">
        <v>2.5</v>
      </c>
    </row>
    <row r="1359" spans="2:15" x14ac:dyDescent="0.2">
      <c r="B1359" s="310" t="s">
        <v>41</v>
      </c>
      <c r="C1359" s="310" t="s">
        <v>47</v>
      </c>
      <c r="D1359" s="311" t="s">
        <v>22</v>
      </c>
      <c r="E1359" s="270" t="str">
        <f t="shared" si="58"/>
        <v>ACMale85-89</v>
      </c>
      <c r="F1359" s="271">
        <v>0.12908</v>
      </c>
      <c r="G1359" s="271">
        <v>0.48792999999999997</v>
      </c>
      <c r="H1359" s="272">
        <v>13048</v>
      </c>
      <c r="I1359" s="271">
        <v>0.51207000000000003</v>
      </c>
      <c r="J1359" s="272">
        <v>26741</v>
      </c>
      <c r="K1359" s="272">
        <v>101086</v>
      </c>
      <c r="L1359" s="272">
        <v>176893</v>
      </c>
      <c r="M1359" s="273">
        <v>6.61</v>
      </c>
      <c r="N1359" s="272">
        <v>5</v>
      </c>
      <c r="O1359" s="274">
        <v>2.5</v>
      </c>
    </row>
    <row r="1360" spans="2:15" x14ac:dyDescent="0.2">
      <c r="B1360" s="310" t="s">
        <v>41</v>
      </c>
      <c r="C1360" s="310" t="s">
        <v>47</v>
      </c>
      <c r="D1360" s="311" t="s">
        <v>5</v>
      </c>
      <c r="E1360" s="270" t="str">
        <f t="shared" si="58"/>
        <v>ACMale90+</v>
      </c>
      <c r="F1360" s="271">
        <v>0.18064</v>
      </c>
      <c r="G1360" s="271">
        <v>1</v>
      </c>
      <c r="H1360" s="272">
        <v>13693</v>
      </c>
      <c r="I1360" s="271">
        <v>0</v>
      </c>
      <c r="J1360" s="272">
        <v>13693</v>
      </c>
      <c r="K1360" s="272">
        <v>75806</v>
      </c>
      <c r="L1360" s="272">
        <v>75806</v>
      </c>
      <c r="M1360" s="273">
        <v>5.54</v>
      </c>
      <c r="N1360" s="273" t="s">
        <v>92</v>
      </c>
      <c r="O1360" s="274">
        <v>5.54</v>
      </c>
    </row>
    <row r="1361" spans="2:15" x14ac:dyDescent="0.2">
      <c r="B1361" s="49"/>
      <c r="C1361" s="49"/>
      <c r="D1361" s="49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</row>
    <row r="1362" spans="2:15" ht="16" customHeight="1" x14ac:dyDescent="0.2">
      <c r="B1362" s="344" t="s">
        <v>1</v>
      </c>
      <c r="C1362" s="344" t="s">
        <v>0</v>
      </c>
      <c r="D1362" s="344" t="s">
        <v>2</v>
      </c>
      <c r="E1362" s="344" t="s">
        <v>49</v>
      </c>
      <c r="F1362" s="346" t="s">
        <v>83</v>
      </c>
      <c r="G1362" s="346" t="s">
        <v>84</v>
      </c>
      <c r="H1362" s="346" t="s">
        <v>85</v>
      </c>
      <c r="I1362" s="346" t="s">
        <v>86</v>
      </c>
      <c r="J1362" s="344" t="s">
        <v>87</v>
      </c>
      <c r="K1362" s="346" t="s">
        <v>88</v>
      </c>
      <c r="L1362" s="344" t="s">
        <v>89</v>
      </c>
      <c r="M1362" s="344" t="s">
        <v>90</v>
      </c>
      <c r="N1362" s="344" t="s">
        <v>6</v>
      </c>
      <c r="O1362" s="346" t="s">
        <v>91</v>
      </c>
    </row>
    <row r="1363" spans="2:15" ht="16" customHeight="1" x14ac:dyDescent="0.2">
      <c r="B1363" s="345"/>
      <c r="C1363" s="345"/>
      <c r="D1363" s="345"/>
      <c r="E1363" s="345"/>
      <c r="F1363" s="347"/>
      <c r="G1363" s="347"/>
      <c r="H1363" s="347"/>
      <c r="I1363" s="347"/>
      <c r="J1363" s="345"/>
      <c r="K1363" s="347"/>
      <c r="L1363" s="345"/>
      <c r="M1363" s="345"/>
      <c r="N1363" s="345"/>
      <c r="O1363" s="347"/>
    </row>
    <row r="1364" spans="2:15" x14ac:dyDescent="0.2">
      <c r="B1364" s="310" t="s">
        <v>42</v>
      </c>
      <c r="C1364" s="310" t="s">
        <v>47</v>
      </c>
      <c r="D1364" s="311">
        <v>0</v>
      </c>
      <c r="E1364" s="270" t="str">
        <f>_xlfn.CONCAT(B1364,C1364,D1364)</f>
        <v>AMMale0</v>
      </c>
      <c r="F1364" s="271">
        <v>1.847E-2</v>
      </c>
      <c r="G1364" s="271">
        <v>1.8169999999999999E-2</v>
      </c>
      <c r="H1364" s="272">
        <v>1817</v>
      </c>
      <c r="I1364" s="271">
        <v>0.98182999999999998</v>
      </c>
      <c r="J1364" s="272">
        <v>100000</v>
      </c>
      <c r="K1364" s="272">
        <v>98355</v>
      </c>
      <c r="L1364" s="272">
        <v>6947229</v>
      </c>
      <c r="M1364" s="273">
        <v>69.47</v>
      </c>
      <c r="N1364" s="272">
        <v>1</v>
      </c>
      <c r="O1364" s="274">
        <v>0.09</v>
      </c>
    </row>
    <row r="1365" spans="2:15" x14ac:dyDescent="0.2">
      <c r="B1365" s="310" t="s">
        <v>42</v>
      </c>
      <c r="C1365" s="310" t="s">
        <v>47</v>
      </c>
      <c r="D1365" s="312" t="s">
        <v>18</v>
      </c>
      <c r="E1365" s="270" t="str">
        <f t="shared" ref="E1365:E1383" si="59">_xlfn.CONCAT(B1365,C1365,D1365)</f>
        <v>AMMale1-4</v>
      </c>
      <c r="F1365" s="271">
        <v>1E-3</v>
      </c>
      <c r="G1365" s="271">
        <v>3.98E-3</v>
      </c>
      <c r="H1365" s="272">
        <v>390</v>
      </c>
      <c r="I1365" s="271">
        <v>0.99602000000000002</v>
      </c>
      <c r="J1365" s="272">
        <v>98183</v>
      </c>
      <c r="K1365" s="272">
        <v>391796</v>
      </c>
      <c r="L1365" s="272">
        <v>6848874</v>
      </c>
      <c r="M1365" s="273">
        <v>69.760000000000005</v>
      </c>
      <c r="N1365" s="272">
        <v>4</v>
      </c>
      <c r="O1365" s="274">
        <v>1.6</v>
      </c>
    </row>
    <row r="1366" spans="2:15" x14ac:dyDescent="0.2">
      <c r="B1366" s="310" t="s">
        <v>42</v>
      </c>
      <c r="C1366" s="310" t="s">
        <v>47</v>
      </c>
      <c r="D1366" s="312" t="s">
        <v>70</v>
      </c>
      <c r="E1366" s="270" t="str">
        <f t="shared" si="59"/>
        <v>AMMale5-9</v>
      </c>
      <c r="F1366" s="271">
        <v>3.8999999999999999E-4</v>
      </c>
      <c r="G1366" s="271">
        <v>1.9300000000000001E-3</v>
      </c>
      <c r="H1366" s="272">
        <v>189</v>
      </c>
      <c r="I1366" s="271">
        <v>0.99807000000000001</v>
      </c>
      <c r="J1366" s="272">
        <v>97793</v>
      </c>
      <c r="K1366" s="272">
        <v>488492</v>
      </c>
      <c r="L1366" s="272">
        <v>6457078</v>
      </c>
      <c r="M1366" s="273">
        <v>66.03</v>
      </c>
      <c r="N1366" s="272">
        <v>5</v>
      </c>
      <c r="O1366" s="274">
        <v>2.5</v>
      </c>
    </row>
    <row r="1367" spans="2:15" x14ac:dyDescent="0.2">
      <c r="B1367" s="310" t="s">
        <v>42</v>
      </c>
      <c r="C1367" s="310" t="s">
        <v>47</v>
      </c>
      <c r="D1367" s="312" t="s">
        <v>71</v>
      </c>
      <c r="E1367" s="270" t="str">
        <f t="shared" si="59"/>
        <v>AMMale10-14</v>
      </c>
      <c r="F1367" s="271">
        <v>4.6000000000000001E-4</v>
      </c>
      <c r="G1367" s="271">
        <v>2.31E-3</v>
      </c>
      <c r="H1367" s="272">
        <v>225</v>
      </c>
      <c r="I1367" s="271">
        <v>0.99768999999999997</v>
      </c>
      <c r="J1367" s="272">
        <v>97604</v>
      </c>
      <c r="K1367" s="272">
        <v>487457</v>
      </c>
      <c r="L1367" s="272">
        <v>5968586</v>
      </c>
      <c r="M1367" s="273">
        <v>61.15</v>
      </c>
      <c r="N1367" s="272">
        <v>5</v>
      </c>
      <c r="O1367" s="274">
        <v>2.5</v>
      </c>
    </row>
    <row r="1368" spans="2:15" x14ac:dyDescent="0.2">
      <c r="B1368" s="310" t="s">
        <v>42</v>
      </c>
      <c r="C1368" s="310" t="s">
        <v>47</v>
      </c>
      <c r="D1368" s="311" t="s">
        <v>72</v>
      </c>
      <c r="E1368" s="270" t="str">
        <f t="shared" si="59"/>
        <v>AMMale15-19</v>
      </c>
      <c r="F1368" s="271">
        <v>1.8500000000000001E-3</v>
      </c>
      <c r="G1368" s="271">
        <v>9.2099999999999994E-3</v>
      </c>
      <c r="H1368" s="272">
        <v>897</v>
      </c>
      <c r="I1368" s="271">
        <v>0.99078999999999995</v>
      </c>
      <c r="J1368" s="272">
        <v>97379</v>
      </c>
      <c r="K1368" s="272">
        <v>484653</v>
      </c>
      <c r="L1368" s="272">
        <v>5481129</v>
      </c>
      <c r="M1368" s="273">
        <v>56.29</v>
      </c>
      <c r="N1368" s="272">
        <v>5</v>
      </c>
      <c r="O1368" s="274">
        <v>2.5</v>
      </c>
    </row>
    <row r="1369" spans="2:15" x14ac:dyDescent="0.2">
      <c r="B1369" s="310" t="s">
        <v>42</v>
      </c>
      <c r="C1369" s="310" t="s">
        <v>47</v>
      </c>
      <c r="D1369" s="311" t="s">
        <v>73</v>
      </c>
      <c r="E1369" s="270" t="str">
        <f t="shared" si="59"/>
        <v>AMMale20-24</v>
      </c>
      <c r="F1369" s="271">
        <v>3.2399999999999998E-3</v>
      </c>
      <c r="G1369" s="271">
        <v>1.6049999999999998E-2</v>
      </c>
      <c r="H1369" s="272">
        <v>1548</v>
      </c>
      <c r="I1369" s="271">
        <v>0.98394999999999999</v>
      </c>
      <c r="J1369" s="272">
        <v>96482</v>
      </c>
      <c r="K1369" s="272">
        <v>478540</v>
      </c>
      <c r="L1369" s="272">
        <v>4996477</v>
      </c>
      <c r="M1369" s="273">
        <v>51.79</v>
      </c>
      <c r="N1369" s="272">
        <v>5</v>
      </c>
      <c r="O1369" s="274">
        <v>2.5</v>
      </c>
    </row>
    <row r="1370" spans="2:15" x14ac:dyDescent="0.2">
      <c r="B1370" s="310" t="s">
        <v>42</v>
      </c>
      <c r="C1370" s="310" t="s">
        <v>47</v>
      </c>
      <c r="D1370" s="311" t="s">
        <v>74</v>
      </c>
      <c r="E1370" s="270" t="str">
        <f t="shared" si="59"/>
        <v>AMMale25-29</v>
      </c>
      <c r="F1370" s="271">
        <v>4.0400000000000002E-3</v>
      </c>
      <c r="G1370" s="271">
        <v>1.9990000000000001E-2</v>
      </c>
      <c r="H1370" s="272">
        <v>1898</v>
      </c>
      <c r="I1370" s="271">
        <v>0.98001000000000005</v>
      </c>
      <c r="J1370" s="272">
        <v>94934</v>
      </c>
      <c r="K1370" s="272">
        <v>469925</v>
      </c>
      <c r="L1370" s="272">
        <v>4517936</v>
      </c>
      <c r="M1370" s="273">
        <v>47.59</v>
      </c>
      <c r="N1370" s="272">
        <v>5</v>
      </c>
      <c r="O1370" s="274">
        <v>2.5</v>
      </c>
    </row>
    <row r="1371" spans="2:15" x14ac:dyDescent="0.2">
      <c r="B1371" s="310" t="s">
        <v>42</v>
      </c>
      <c r="C1371" s="310" t="s">
        <v>47</v>
      </c>
      <c r="D1371" s="311" t="s">
        <v>75</v>
      </c>
      <c r="E1371" s="270" t="str">
        <f t="shared" si="59"/>
        <v>AMMale30-34</v>
      </c>
      <c r="F1371" s="271">
        <v>3.3899999999999998E-3</v>
      </c>
      <c r="G1371" s="271">
        <v>1.6789999999999999E-2</v>
      </c>
      <c r="H1371" s="272">
        <v>1562</v>
      </c>
      <c r="I1371" s="271">
        <v>0.98321000000000003</v>
      </c>
      <c r="J1371" s="272">
        <v>93036</v>
      </c>
      <c r="K1371" s="272">
        <v>461274</v>
      </c>
      <c r="L1371" s="272">
        <v>4048012</v>
      </c>
      <c r="M1371" s="273">
        <v>43.51</v>
      </c>
      <c r="N1371" s="272">
        <v>5</v>
      </c>
      <c r="O1371" s="274">
        <v>2.5</v>
      </c>
    </row>
    <row r="1372" spans="2:15" x14ac:dyDescent="0.2">
      <c r="B1372" s="310" t="s">
        <v>42</v>
      </c>
      <c r="C1372" s="310" t="s">
        <v>47</v>
      </c>
      <c r="D1372" s="311" t="s">
        <v>76</v>
      </c>
      <c r="E1372" s="270" t="str">
        <f t="shared" si="59"/>
        <v>AMMale35-39</v>
      </c>
      <c r="F1372" s="271">
        <v>4.3200000000000001E-3</v>
      </c>
      <c r="G1372" s="271">
        <v>2.138E-2</v>
      </c>
      <c r="H1372" s="272">
        <v>1955</v>
      </c>
      <c r="I1372" s="271">
        <v>0.97862000000000005</v>
      </c>
      <c r="J1372" s="272">
        <v>91474</v>
      </c>
      <c r="K1372" s="272">
        <v>452480</v>
      </c>
      <c r="L1372" s="272">
        <v>3586737</v>
      </c>
      <c r="M1372" s="273">
        <v>39.21</v>
      </c>
      <c r="N1372" s="272">
        <v>5</v>
      </c>
      <c r="O1372" s="274">
        <v>2.5</v>
      </c>
    </row>
    <row r="1373" spans="2:15" x14ac:dyDescent="0.2">
      <c r="B1373" s="310" t="s">
        <v>42</v>
      </c>
      <c r="C1373" s="310" t="s">
        <v>47</v>
      </c>
      <c r="D1373" s="311" t="s">
        <v>77</v>
      </c>
      <c r="E1373" s="270" t="str">
        <f t="shared" si="59"/>
        <v>AMMale40-44</v>
      </c>
      <c r="F1373" s="271">
        <v>4.4099999999999999E-3</v>
      </c>
      <c r="G1373" s="271">
        <v>2.179E-2</v>
      </c>
      <c r="H1373" s="272">
        <v>1951</v>
      </c>
      <c r="I1373" s="271">
        <v>0.97821000000000002</v>
      </c>
      <c r="J1373" s="272">
        <v>89518</v>
      </c>
      <c r="K1373" s="272">
        <v>442715</v>
      </c>
      <c r="L1373" s="272">
        <v>3134258</v>
      </c>
      <c r="M1373" s="273">
        <v>35.01</v>
      </c>
      <c r="N1373" s="272">
        <v>5</v>
      </c>
      <c r="O1373" s="274">
        <v>2.5</v>
      </c>
    </row>
    <row r="1374" spans="2:15" x14ac:dyDescent="0.2">
      <c r="B1374" s="310" t="s">
        <v>42</v>
      </c>
      <c r="C1374" s="310" t="s">
        <v>47</v>
      </c>
      <c r="D1374" s="311" t="s">
        <v>78</v>
      </c>
      <c r="E1374" s="270" t="str">
        <f t="shared" si="59"/>
        <v>AMMale45-49</v>
      </c>
      <c r="F1374" s="271">
        <v>5.6899999999999997E-3</v>
      </c>
      <c r="G1374" s="271">
        <v>2.8029999999999999E-2</v>
      </c>
      <c r="H1374" s="272">
        <v>2455</v>
      </c>
      <c r="I1374" s="271">
        <v>0.97197</v>
      </c>
      <c r="J1374" s="272">
        <v>87568</v>
      </c>
      <c r="K1374" s="272">
        <v>431702</v>
      </c>
      <c r="L1374" s="272">
        <v>2691543</v>
      </c>
      <c r="M1374" s="273">
        <v>30.74</v>
      </c>
      <c r="N1374" s="272">
        <v>5</v>
      </c>
      <c r="O1374" s="274">
        <v>2.5</v>
      </c>
    </row>
    <row r="1375" spans="2:15" x14ac:dyDescent="0.2">
      <c r="B1375" s="310" t="s">
        <v>42</v>
      </c>
      <c r="C1375" s="310" t="s">
        <v>47</v>
      </c>
      <c r="D1375" s="311" t="s">
        <v>79</v>
      </c>
      <c r="E1375" s="270" t="str">
        <f t="shared" si="59"/>
        <v>AMMale50-54</v>
      </c>
      <c r="F1375" s="271">
        <v>8.6E-3</v>
      </c>
      <c r="G1375" s="271">
        <v>4.2099999999999999E-2</v>
      </c>
      <c r="H1375" s="272">
        <v>3583</v>
      </c>
      <c r="I1375" s="271">
        <v>0.95789999999999997</v>
      </c>
      <c r="J1375" s="272">
        <v>85113</v>
      </c>
      <c r="K1375" s="272">
        <v>416608</v>
      </c>
      <c r="L1375" s="272">
        <v>2259841</v>
      </c>
      <c r="M1375" s="273">
        <v>26.55</v>
      </c>
      <c r="N1375" s="272">
        <v>5</v>
      </c>
      <c r="O1375" s="274">
        <v>2.5</v>
      </c>
    </row>
    <row r="1376" spans="2:15" x14ac:dyDescent="0.2">
      <c r="B1376" s="310" t="s">
        <v>42</v>
      </c>
      <c r="C1376" s="310" t="s">
        <v>47</v>
      </c>
      <c r="D1376" s="311" t="s">
        <v>80</v>
      </c>
      <c r="E1376" s="270" t="str">
        <f t="shared" si="59"/>
        <v>AMMale55-59</v>
      </c>
      <c r="F1376" s="271">
        <v>1.4030000000000001E-2</v>
      </c>
      <c r="G1376" s="271">
        <v>6.7780000000000007E-2</v>
      </c>
      <c r="H1376" s="272">
        <v>5526</v>
      </c>
      <c r="I1376" s="271">
        <v>0.93222000000000005</v>
      </c>
      <c r="J1376" s="272">
        <v>81530</v>
      </c>
      <c r="K1376" s="272">
        <v>393836</v>
      </c>
      <c r="L1376" s="272">
        <v>1843233</v>
      </c>
      <c r="M1376" s="273">
        <v>22.61</v>
      </c>
      <c r="N1376" s="272">
        <v>5</v>
      </c>
      <c r="O1376" s="274">
        <v>2.5</v>
      </c>
    </row>
    <row r="1377" spans="2:15" x14ac:dyDescent="0.2">
      <c r="B1377" s="310" t="s">
        <v>42</v>
      </c>
      <c r="C1377" s="310" t="s">
        <v>47</v>
      </c>
      <c r="D1377" s="311" t="s">
        <v>81</v>
      </c>
      <c r="E1377" s="270" t="str">
        <f t="shared" si="59"/>
        <v>AMMale60-64</v>
      </c>
      <c r="F1377" s="271">
        <v>1.8970000000000001E-2</v>
      </c>
      <c r="G1377" s="271">
        <v>9.0539999999999995E-2</v>
      </c>
      <c r="H1377" s="272">
        <v>6882</v>
      </c>
      <c r="I1377" s="271">
        <v>0.90946000000000005</v>
      </c>
      <c r="J1377" s="272">
        <v>76004</v>
      </c>
      <c r="K1377" s="272">
        <v>362816</v>
      </c>
      <c r="L1377" s="272">
        <v>1449398</v>
      </c>
      <c r="M1377" s="273">
        <v>19.07</v>
      </c>
      <c r="N1377" s="272">
        <v>5</v>
      </c>
      <c r="O1377" s="274">
        <v>2.5</v>
      </c>
    </row>
    <row r="1378" spans="2:15" x14ac:dyDescent="0.2">
      <c r="B1378" s="310" t="s">
        <v>42</v>
      </c>
      <c r="C1378" s="310" t="s">
        <v>47</v>
      </c>
      <c r="D1378" s="311" t="s">
        <v>82</v>
      </c>
      <c r="E1378" s="270" t="str">
        <f t="shared" si="59"/>
        <v>AMMale65-69</v>
      </c>
      <c r="F1378" s="271">
        <v>2.7629999999999998E-2</v>
      </c>
      <c r="G1378" s="271">
        <v>0.12920000000000001</v>
      </c>
      <c r="H1378" s="272">
        <v>8931</v>
      </c>
      <c r="I1378" s="271">
        <v>0.87080000000000002</v>
      </c>
      <c r="J1378" s="272">
        <v>69122</v>
      </c>
      <c r="K1378" s="272">
        <v>323285</v>
      </c>
      <c r="L1378" s="272">
        <v>1086581</v>
      </c>
      <c r="M1378" s="273">
        <v>15.72</v>
      </c>
      <c r="N1378" s="272">
        <v>5</v>
      </c>
      <c r="O1378" s="274">
        <v>2.5</v>
      </c>
    </row>
    <row r="1379" spans="2:15" x14ac:dyDescent="0.2">
      <c r="B1379" s="310" t="s">
        <v>42</v>
      </c>
      <c r="C1379" s="310" t="s">
        <v>47</v>
      </c>
      <c r="D1379" s="311" t="s">
        <v>19</v>
      </c>
      <c r="E1379" s="270" t="str">
        <f t="shared" si="59"/>
        <v>AMMale70-74</v>
      </c>
      <c r="F1379" s="271">
        <v>4.1849999999999998E-2</v>
      </c>
      <c r="G1379" s="271">
        <v>0.18944</v>
      </c>
      <c r="H1379" s="272">
        <v>11403</v>
      </c>
      <c r="I1379" s="271">
        <v>0.81055999999999995</v>
      </c>
      <c r="J1379" s="272">
        <v>60192</v>
      </c>
      <c r="K1379" s="272">
        <v>272451</v>
      </c>
      <c r="L1379" s="272">
        <v>763296</v>
      </c>
      <c r="M1379" s="273">
        <v>12.68</v>
      </c>
      <c r="N1379" s="272">
        <v>5</v>
      </c>
      <c r="O1379" s="274">
        <v>2.5</v>
      </c>
    </row>
    <row r="1380" spans="2:15" x14ac:dyDescent="0.2">
      <c r="B1380" s="310" t="s">
        <v>42</v>
      </c>
      <c r="C1380" s="310" t="s">
        <v>47</v>
      </c>
      <c r="D1380" s="311" t="s">
        <v>20</v>
      </c>
      <c r="E1380" s="270" t="str">
        <f t="shared" si="59"/>
        <v>AMMale75-79</v>
      </c>
      <c r="F1380" s="271">
        <v>6.3020000000000007E-2</v>
      </c>
      <c r="G1380" s="271">
        <v>0.27221000000000001</v>
      </c>
      <c r="H1380" s="272">
        <v>13281</v>
      </c>
      <c r="I1380" s="271">
        <v>0.72779000000000005</v>
      </c>
      <c r="J1380" s="272">
        <v>48789</v>
      </c>
      <c r="K1380" s="272">
        <v>210741</v>
      </c>
      <c r="L1380" s="272">
        <v>490845</v>
      </c>
      <c r="M1380" s="273">
        <v>10.06</v>
      </c>
      <c r="N1380" s="272">
        <v>5</v>
      </c>
      <c r="O1380" s="274">
        <v>2.5</v>
      </c>
    </row>
    <row r="1381" spans="2:15" x14ac:dyDescent="0.2">
      <c r="B1381" s="310" t="s">
        <v>42</v>
      </c>
      <c r="C1381" s="310" t="s">
        <v>47</v>
      </c>
      <c r="D1381" s="311" t="s">
        <v>21</v>
      </c>
      <c r="E1381" s="270" t="str">
        <f t="shared" si="59"/>
        <v>AMMale80-84</v>
      </c>
      <c r="F1381" s="271">
        <v>9.1880000000000003E-2</v>
      </c>
      <c r="G1381" s="271">
        <v>0.37358999999999998</v>
      </c>
      <c r="H1381" s="272">
        <v>13265</v>
      </c>
      <c r="I1381" s="271">
        <v>0.62641000000000002</v>
      </c>
      <c r="J1381" s="272">
        <v>35508</v>
      </c>
      <c r="K1381" s="272">
        <v>144376</v>
      </c>
      <c r="L1381" s="272">
        <v>280104</v>
      </c>
      <c r="M1381" s="273">
        <v>7.89</v>
      </c>
      <c r="N1381" s="272">
        <v>5</v>
      </c>
      <c r="O1381" s="274">
        <v>2.5</v>
      </c>
    </row>
    <row r="1382" spans="2:15" x14ac:dyDescent="0.2">
      <c r="B1382" s="310" t="s">
        <v>42</v>
      </c>
      <c r="C1382" s="310" t="s">
        <v>47</v>
      </c>
      <c r="D1382" s="311" t="s">
        <v>22</v>
      </c>
      <c r="E1382" s="270" t="str">
        <f t="shared" si="59"/>
        <v>AMMale85-89</v>
      </c>
      <c r="F1382" s="271">
        <v>0.13704</v>
      </c>
      <c r="G1382" s="271">
        <v>0.51034999999999997</v>
      </c>
      <c r="H1382" s="272">
        <v>11351</v>
      </c>
      <c r="I1382" s="271">
        <v>0.48964999999999997</v>
      </c>
      <c r="J1382" s="272">
        <v>22242</v>
      </c>
      <c r="K1382" s="272">
        <v>82834</v>
      </c>
      <c r="L1382" s="272">
        <v>135728</v>
      </c>
      <c r="M1382" s="273">
        <v>6.1</v>
      </c>
      <c r="N1382" s="272">
        <v>5</v>
      </c>
      <c r="O1382" s="274">
        <v>2.5</v>
      </c>
    </row>
    <row r="1383" spans="2:15" x14ac:dyDescent="0.2">
      <c r="B1383" s="310" t="s">
        <v>42</v>
      </c>
      <c r="C1383" s="310" t="s">
        <v>47</v>
      </c>
      <c r="D1383" s="311" t="s">
        <v>5</v>
      </c>
      <c r="E1383" s="270" t="str">
        <f t="shared" si="59"/>
        <v>AMMale90+</v>
      </c>
      <c r="F1383" s="271">
        <v>0.2059</v>
      </c>
      <c r="G1383" s="271">
        <v>1</v>
      </c>
      <c r="H1383" s="272">
        <v>10891</v>
      </c>
      <c r="I1383" s="271">
        <v>0</v>
      </c>
      <c r="J1383" s="272">
        <v>10891</v>
      </c>
      <c r="K1383" s="272">
        <v>52895</v>
      </c>
      <c r="L1383" s="272">
        <v>52895</v>
      </c>
      <c r="M1383" s="273">
        <v>4.8600000000000003</v>
      </c>
      <c r="N1383" s="273" t="s">
        <v>92</v>
      </c>
      <c r="O1383" s="274">
        <v>4.8600000000000003</v>
      </c>
    </row>
    <row r="1384" spans="2:15" x14ac:dyDescent="0.2">
      <c r="B1384" s="49"/>
      <c r="C1384" s="49"/>
      <c r="D1384" s="49"/>
      <c r="E1384" s="49"/>
      <c r="F1384" s="49"/>
      <c r="G1384" s="49"/>
      <c r="H1384" s="49"/>
      <c r="I1384" s="49"/>
      <c r="J1384" s="49"/>
      <c r="K1384" s="49"/>
      <c r="L1384" s="49"/>
      <c r="M1384" s="49"/>
      <c r="N1384" s="49"/>
      <c r="O1384" s="49"/>
    </row>
    <row r="1385" spans="2:15" ht="16" customHeight="1" x14ac:dyDescent="0.2">
      <c r="B1385" s="344" t="s">
        <v>1</v>
      </c>
      <c r="C1385" s="344" t="s">
        <v>0</v>
      </c>
      <c r="D1385" s="344" t="s">
        <v>2</v>
      </c>
      <c r="E1385" s="344" t="s">
        <v>49</v>
      </c>
      <c r="F1385" s="346" t="s">
        <v>83</v>
      </c>
      <c r="G1385" s="346" t="s">
        <v>84</v>
      </c>
      <c r="H1385" s="346" t="s">
        <v>85</v>
      </c>
      <c r="I1385" s="346" t="s">
        <v>86</v>
      </c>
      <c r="J1385" s="344" t="s">
        <v>87</v>
      </c>
      <c r="K1385" s="346" t="s">
        <v>88</v>
      </c>
      <c r="L1385" s="344" t="s">
        <v>89</v>
      </c>
      <c r="M1385" s="344" t="s">
        <v>90</v>
      </c>
      <c r="N1385" s="344" t="s">
        <v>6</v>
      </c>
      <c r="O1385" s="346" t="s">
        <v>91</v>
      </c>
    </row>
    <row r="1386" spans="2:15" ht="16" customHeight="1" x14ac:dyDescent="0.2">
      <c r="B1386" s="345"/>
      <c r="C1386" s="345"/>
      <c r="D1386" s="345"/>
      <c r="E1386" s="345"/>
      <c r="F1386" s="347"/>
      <c r="G1386" s="347"/>
      <c r="H1386" s="347"/>
      <c r="I1386" s="347"/>
      <c r="J1386" s="345"/>
      <c r="K1386" s="347"/>
      <c r="L1386" s="345"/>
      <c r="M1386" s="345"/>
      <c r="N1386" s="345"/>
      <c r="O1386" s="347"/>
    </row>
    <row r="1387" spans="2:15" x14ac:dyDescent="0.2">
      <c r="B1387" s="310" t="s">
        <v>43</v>
      </c>
      <c r="C1387" s="310" t="s">
        <v>47</v>
      </c>
      <c r="D1387" s="311">
        <v>0</v>
      </c>
      <c r="E1387" s="270" t="str">
        <f>_xlfn.CONCAT(B1387,C1387,D1387)</f>
        <v>RRMale0</v>
      </c>
      <c r="F1387" s="271">
        <v>1.6490000000000001E-2</v>
      </c>
      <c r="G1387" s="271">
        <v>1.6250000000000001E-2</v>
      </c>
      <c r="H1387" s="272">
        <v>1625</v>
      </c>
      <c r="I1387" s="271">
        <v>0.98375000000000001</v>
      </c>
      <c r="J1387" s="272">
        <v>100000</v>
      </c>
      <c r="K1387" s="272">
        <v>98520</v>
      </c>
      <c r="L1387" s="272">
        <v>7035565</v>
      </c>
      <c r="M1387" s="273">
        <v>70.36</v>
      </c>
      <c r="N1387" s="272">
        <v>1</v>
      </c>
      <c r="O1387" s="274">
        <v>0.09</v>
      </c>
    </row>
    <row r="1388" spans="2:15" x14ac:dyDescent="0.2">
      <c r="B1388" s="310" t="s">
        <v>43</v>
      </c>
      <c r="C1388" s="310" t="s">
        <v>47</v>
      </c>
      <c r="D1388" s="312" t="s">
        <v>18</v>
      </c>
      <c r="E1388" s="270" t="str">
        <f t="shared" ref="E1388:E1406" si="60">_xlfn.CONCAT(B1388,C1388,D1388)</f>
        <v>RRMale1-4</v>
      </c>
      <c r="F1388" s="271">
        <v>6.7000000000000002E-4</v>
      </c>
      <c r="G1388" s="271">
        <v>2.6900000000000001E-3</v>
      </c>
      <c r="H1388" s="272">
        <v>265</v>
      </c>
      <c r="I1388" s="271">
        <v>0.99731000000000003</v>
      </c>
      <c r="J1388" s="272">
        <v>98375</v>
      </c>
      <c r="K1388" s="272">
        <v>392865</v>
      </c>
      <c r="L1388" s="272">
        <v>6937045</v>
      </c>
      <c r="M1388" s="273">
        <v>70.52</v>
      </c>
      <c r="N1388" s="272">
        <v>4</v>
      </c>
      <c r="O1388" s="274">
        <v>1.6</v>
      </c>
    </row>
    <row r="1389" spans="2:15" x14ac:dyDescent="0.2">
      <c r="B1389" s="310" t="s">
        <v>43</v>
      </c>
      <c r="C1389" s="310" t="s">
        <v>47</v>
      </c>
      <c r="D1389" s="312" t="s">
        <v>70</v>
      </c>
      <c r="E1389" s="270" t="str">
        <f t="shared" si="60"/>
        <v>RRMale5-9</v>
      </c>
      <c r="F1389" s="271">
        <v>2.7E-4</v>
      </c>
      <c r="G1389" s="271">
        <v>1.33E-3</v>
      </c>
      <c r="H1389" s="272">
        <v>130</v>
      </c>
      <c r="I1389" s="271">
        <v>0.99866999999999995</v>
      </c>
      <c r="J1389" s="272">
        <v>98110</v>
      </c>
      <c r="K1389" s="272">
        <v>490225</v>
      </c>
      <c r="L1389" s="272">
        <v>6544179</v>
      </c>
      <c r="M1389" s="273">
        <v>66.7</v>
      </c>
      <c r="N1389" s="272">
        <v>5</v>
      </c>
      <c r="O1389" s="274">
        <v>2.5</v>
      </c>
    </row>
    <row r="1390" spans="2:15" x14ac:dyDescent="0.2">
      <c r="B1390" s="310" t="s">
        <v>43</v>
      </c>
      <c r="C1390" s="310" t="s">
        <v>47</v>
      </c>
      <c r="D1390" s="312" t="s">
        <v>71</v>
      </c>
      <c r="E1390" s="270" t="str">
        <f t="shared" si="60"/>
        <v>RRMale10-14</v>
      </c>
      <c r="F1390" s="271">
        <v>3.4000000000000002E-4</v>
      </c>
      <c r="G1390" s="271">
        <v>1.6999999999999999E-3</v>
      </c>
      <c r="H1390" s="272">
        <v>166</v>
      </c>
      <c r="I1390" s="271">
        <v>0.99829999999999997</v>
      </c>
      <c r="J1390" s="272">
        <v>97980</v>
      </c>
      <c r="K1390" s="272">
        <v>489484</v>
      </c>
      <c r="L1390" s="272">
        <v>6053955</v>
      </c>
      <c r="M1390" s="273">
        <v>61.79</v>
      </c>
      <c r="N1390" s="272">
        <v>5</v>
      </c>
      <c r="O1390" s="274">
        <v>2.5</v>
      </c>
    </row>
    <row r="1391" spans="2:15" x14ac:dyDescent="0.2">
      <c r="B1391" s="310" t="s">
        <v>43</v>
      </c>
      <c r="C1391" s="310" t="s">
        <v>47</v>
      </c>
      <c r="D1391" s="311" t="s">
        <v>72</v>
      </c>
      <c r="E1391" s="270" t="str">
        <f t="shared" si="60"/>
        <v>RRMale15-19</v>
      </c>
      <c r="F1391" s="271">
        <v>1.82E-3</v>
      </c>
      <c r="G1391" s="271">
        <v>9.0500000000000008E-3</v>
      </c>
      <c r="H1391" s="272">
        <v>885</v>
      </c>
      <c r="I1391" s="271">
        <v>0.99095</v>
      </c>
      <c r="J1391" s="272">
        <v>97814</v>
      </c>
      <c r="K1391" s="272">
        <v>486856</v>
      </c>
      <c r="L1391" s="272">
        <v>5564471</v>
      </c>
      <c r="M1391" s="273">
        <v>56.89</v>
      </c>
      <c r="N1391" s="272">
        <v>5</v>
      </c>
      <c r="O1391" s="274">
        <v>2.5</v>
      </c>
    </row>
    <row r="1392" spans="2:15" x14ac:dyDescent="0.2">
      <c r="B1392" s="310" t="s">
        <v>43</v>
      </c>
      <c r="C1392" s="310" t="s">
        <v>47</v>
      </c>
      <c r="D1392" s="311" t="s">
        <v>73</v>
      </c>
      <c r="E1392" s="270" t="str">
        <f t="shared" si="60"/>
        <v>RRMale20-24</v>
      </c>
      <c r="F1392" s="271">
        <v>2.8400000000000001E-3</v>
      </c>
      <c r="G1392" s="271">
        <v>1.4120000000000001E-2</v>
      </c>
      <c r="H1392" s="272">
        <v>1369</v>
      </c>
      <c r="I1392" s="271">
        <v>0.98587999999999998</v>
      </c>
      <c r="J1392" s="272">
        <v>96929</v>
      </c>
      <c r="K1392" s="272">
        <v>481221</v>
      </c>
      <c r="L1392" s="272">
        <v>5077615</v>
      </c>
      <c r="M1392" s="273">
        <v>52.39</v>
      </c>
      <c r="N1392" s="272">
        <v>5</v>
      </c>
      <c r="O1392" s="274">
        <v>2.5</v>
      </c>
    </row>
    <row r="1393" spans="2:15" x14ac:dyDescent="0.2">
      <c r="B1393" s="310" t="s">
        <v>43</v>
      </c>
      <c r="C1393" s="310" t="s">
        <v>47</v>
      </c>
      <c r="D1393" s="311" t="s">
        <v>74</v>
      </c>
      <c r="E1393" s="270" t="str">
        <f t="shared" si="60"/>
        <v>RRMale25-29</v>
      </c>
      <c r="F1393" s="271">
        <v>2.64E-3</v>
      </c>
      <c r="G1393" s="271">
        <v>1.3100000000000001E-2</v>
      </c>
      <c r="H1393" s="272">
        <v>1251</v>
      </c>
      <c r="I1393" s="271">
        <v>0.9869</v>
      </c>
      <c r="J1393" s="272">
        <v>95560</v>
      </c>
      <c r="K1393" s="272">
        <v>474670</v>
      </c>
      <c r="L1393" s="272">
        <v>4596394</v>
      </c>
      <c r="M1393" s="273">
        <v>48.1</v>
      </c>
      <c r="N1393" s="272">
        <v>5</v>
      </c>
      <c r="O1393" s="274">
        <v>2.5</v>
      </c>
    </row>
    <row r="1394" spans="2:15" x14ac:dyDescent="0.2">
      <c r="B1394" s="310" t="s">
        <v>43</v>
      </c>
      <c r="C1394" s="310" t="s">
        <v>47</v>
      </c>
      <c r="D1394" s="311" t="s">
        <v>75</v>
      </c>
      <c r="E1394" s="270" t="str">
        <f t="shared" si="60"/>
        <v>RRMale30-34</v>
      </c>
      <c r="F1394" s="271">
        <v>4.2300000000000003E-3</v>
      </c>
      <c r="G1394" s="271">
        <v>2.0910000000000002E-2</v>
      </c>
      <c r="H1394" s="272">
        <v>1972</v>
      </c>
      <c r="I1394" s="271">
        <v>0.97909000000000002</v>
      </c>
      <c r="J1394" s="272">
        <v>94308</v>
      </c>
      <c r="K1394" s="272">
        <v>466611</v>
      </c>
      <c r="L1394" s="272">
        <v>4121724</v>
      </c>
      <c r="M1394" s="273">
        <v>43.7</v>
      </c>
      <c r="N1394" s="272">
        <v>5</v>
      </c>
      <c r="O1394" s="274">
        <v>2.5</v>
      </c>
    </row>
    <row r="1395" spans="2:15" x14ac:dyDescent="0.2">
      <c r="B1395" s="310" t="s">
        <v>43</v>
      </c>
      <c r="C1395" s="310" t="s">
        <v>47</v>
      </c>
      <c r="D1395" s="311" t="s">
        <v>76</v>
      </c>
      <c r="E1395" s="270" t="str">
        <f t="shared" si="60"/>
        <v>RRMale35-39</v>
      </c>
      <c r="F1395" s="271">
        <v>3.7299999999999998E-3</v>
      </c>
      <c r="G1395" s="271">
        <v>1.8489999999999999E-2</v>
      </c>
      <c r="H1395" s="272">
        <v>1708</v>
      </c>
      <c r="I1395" s="271">
        <v>0.98150999999999999</v>
      </c>
      <c r="J1395" s="272">
        <v>92336</v>
      </c>
      <c r="K1395" s="272">
        <v>457412</v>
      </c>
      <c r="L1395" s="272">
        <v>3655114</v>
      </c>
      <c r="M1395" s="273">
        <v>39.58</v>
      </c>
      <c r="N1395" s="272">
        <v>5</v>
      </c>
      <c r="O1395" s="274">
        <v>2.5</v>
      </c>
    </row>
    <row r="1396" spans="2:15" x14ac:dyDescent="0.2">
      <c r="B1396" s="310" t="s">
        <v>43</v>
      </c>
      <c r="C1396" s="310" t="s">
        <v>47</v>
      </c>
      <c r="D1396" s="311" t="s">
        <v>77</v>
      </c>
      <c r="E1396" s="270" t="str">
        <f t="shared" si="60"/>
        <v>RRMale40-44</v>
      </c>
      <c r="F1396" s="271">
        <v>4.0600000000000002E-3</v>
      </c>
      <c r="G1396" s="271">
        <v>2.009E-2</v>
      </c>
      <c r="H1396" s="272">
        <v>1821</v>
      </c>
      <c r="I1396" s="271">
        <v>0.97990999999999995</v>
      </c>
      <c r="J1396" s="272">
        <v>90629</v>
      </c>
      <c r="K1396" s="272">
        <v>448591</v>
      </c>
      <c r="L1396" s="272">
        <v>3197702</v>
      </c>
      <c r="M1396" s="273">
        <v>35.28</v>
      </c>
      <c r="N1396" s="272">
        <v>5</v>
      </c>
      <c r="O1396" s="274">
        <v>2.5</v>
      </c>
    </row>
    <row r="1397" spans="2:15" x14ac:dyDescent="0.2">
      <c r="B1397" s="310" t="s">
        <v>43</v>
      </c>
      <c r="C1397" s="310" t="s">
        <v>47</v>
      </c>
      <c r="D1397" s="311" t="s">
        <v>78</v>
      </c>
      <c r="E1397" s="270" t="str">
        <f t="shared" si="60"/>
        <v>RRMale45-49</v>
      </c>
      <c r="F1397" s="271">
        <v>6.1799999999999997E-3</v>
      </c>
      <c r="G1397" s="271">
        <v>3.041E-2</v>
      </c>
      <c r="H1397" s="272">
        <v>2701</v>
      </c>
      <c r="I1397" s="271">
        <v>0.96958999999999995</v>
      </c>
      <c r="J1397" s="272">
        <v>88808</v>
      </c>
      <c r="K1397" s="272">
        <v>437288</v>
      </c>
      <c r="L1397" s="272">
        <v>2749111</v>
      </c>
      <c r="M1397" s="273">
        <v>30.96</v>
      </c>
      <c r="N1397" s="272">
        <v>5</v>
      </c>
      <c r="O1397" s="274">
        <v>2.5</v>
      </c>
    </row>
    <row r="1398" spans="2:15" x14ac:dyDescent="0.2">
      <c r="B1398" s="310" t="s">
        <v>43</v>
      </c>
      <c r="C1398" s="310" t="s">
        <v>47</v>
      </c>
      <c r="D1398" s="311" t="s">
        <v>79</v>
      </c>
      <c r="E1398" s="270" t="str">
        <f t="shared" si="60"/>
        <v>RRMale50-54</v>
      </c>
      <c r="F1398" s="271">
        <v>9.4999999999999998E-3</v>
      </c>
      <c r="G1398" s="271">
        <v>4.6390000000000001E-2</v>
      </c>
      <c r="H1398" s="272">
        <v>3995</v>
      </c>
      <c r="I1398" s="271">
        <v>0.95360999999999996</v>
      </c>
      <c r="J1398" s="272">
        <v>86107</v>
      </c>
      <c r="K1398" s="272">
        <v>420549</v>
      </c>
      <c r="L1398" s="272">
        <v>2311823</v>
      </c>
      <c r="M1398" s="273">
        <v>26.85</v>
      </c>
      <c r="N1398" s="272">
        <v>5</v>
      </c>
      <c r="O1398" s="274">
        <v>2.5</v>
      </c>
    </row>
    <row r="1399" spans="2:15" x14ac:dyDescent="0.2">
      <c r="B1399" s="310" t="s">
        <v>43</v>
      </c>
      <c r="C1399" s="310" t="s">
        <v>47</v>
      </c>
      <c r="D1399" s="311" t="s">
        <v>80</v>
      </c>
      <c r="E1399" s="270" t="str">
        <f t="shared" si="60"/>
        <v>RRMale55-59</v>
      </c>
      <c r="F1399" s="271">
        <v>1.311E-2</v>
      </c>
      <c r="G1399" s="271">
        <v>6.3460000000000003E-2</v>
      </c>
      <c r="H1399" s="272">
        <v>5211</v>
      </c>
      <c r="I1399" s="271">
        <v>0.93654000000000004</v>
      </c>
      <c r="J1399" s="272">
        <v>82112</v>
      </c>
      <c r="K1399" s="272">
        <v>397535</v>
      </c>
      <c r="L1399" s="272">
        <v>1891274</v>
      </c>
      <c r="M1399" s="273">
        <v>23.03</v>
      </c>
      <c r="N1399" s="272">
        <v>5</v>
      </c>
      <c r="O1399" s="274">
        <v>2.5</v>
      </c>
    </row>
    <row r="1400" spans="2:15" x14ac:dyDescent="0.2">
      <c r="B1400" s="310" t="s">
        <v>43</v>
      </c>
      <c r="C1400" s="310" t="s">
        <v>47</v>
      </c>
      <c r="D1400" s="311" t="s">
        <v>81</v>
      </c>
      <c r="E1400" s="270" t="str">
        <f t="shared" si="60"/>
        <v>RRMale60-64</v>
      </c>
      <c r="F1400" s="271">
        <v>1.5740000000000001E-2</v>
      </c>
      <c r="G1400" s="271">
        <v>7.571E-2</v>
      </c>
      <c r="H1400" s="272">
        <v>5822</v>
      </c>
      <c r="I1400" s="271">
        <v>0.92428999999999994</v>
      </c>
      <c r="J1400" s="272">
        <v>76902</v>
      </c>
      <c r="K1400" s="272">
        <v>369953</v>
      </c>
      <c r="L1400" s="272">
        <v>1493739</v>
      </c>
      <c r="M1400" s="273">
        <v>19.420000000000002</v>
      </c>
      <c r="N1400" s="272">
        <v>5</v>
      </c>
      <c r="O1400" s="274">
        <v>2.5</v>
      </c>
    </row>
    <row r="1401" spans="2:15" x14ac:dyDescent="0.2">
      <c r="B1401" s="310" t="s">
        <v>43</v>
      </c>
      <c r="C1401" s="310" t="s">
        <v>47</v>
      </c>
      <c r="D1401" s="311" t="s">
        <v>82</v>
      </c>
      <c r="E1401" s="270" t="str">
        <f t="shared" si="60"/>
        <v>RRMale65-69</v>
      </c>
      <c r="F1401" s="271">
        <v>2.383E-2</v>
      </c>
      <c r="G1401" s="271">
        <v>0.11244999999999999</v>
      </c>
      <c r="H1401" s="272">
        <v>7993</v>
      </c>
      <c r="I1401" s="271">
        <v>0.88754999999999995</v>
      </c>
      <c r="J1401" s="272">
        <v>71080</v>
      </c>
      <c r="K1401" s="272">
        <v>335415</v>
      </c>
      <c r="L1401" s="272">
        <v>1123786</v>
      </c>
      <c r="M1401" s="273">
        <v>15.81</v>
      </c>
      <c r="N1401" s="272">
        <v>5</v>
      </c>
      <c r="O1401" s="274">
        <v>2.5</v>
      </c>
    </row>
    <row r="1402" spans="2:15" x14ac:dyDescent="0.2">
      <c r="B1402" s="310" t="s">
        <v>43</v>
      </c>
      <c r="C1402" s="310" t="s">
        <v>47</v>
      </c>
      <c r="D1402" s="311" t="s">
        <v>19</v>
      </c>
      <c r="E1402" s="270" t="str">
        <f t="shared" si="60"/>
        <v>RRMale70-74</v>
      </c>
      <c r="F1402" s="271">
        <v>4.1910000000000003E-2</v>
      </c>
      <c r="G1402" s="271">
        <v>0.18969</v>
      </c>
      <c r="H1402" s="272">
        <v>11967</v>
      </c>
      <c r="I1402" s="271">
        <v>0.81030999999999997</v>
      </c>
      <c r="J1402" s="272">
        <v>63087</v>
      </c>
      <c r="K1402" s="272">
        <v>285516</v>
      </c>
      <c r="L1402" s="272">
        <v>788371</v>
      </c>
      <c r="M1402" s="273">
        <v>12.5</v>
      </c>
      <c r="N1402" s="272">
        <v>5</v>
      </c>
      <c r="O1402" s="274">
        <v>2.5</v>
      </c>
    </row>
    <row r="1403" spans="2:15" x14ac:dyDescent="0.2">
      <c r="B1403" s="310" t="s">
        <v>43</v>
      </c>
      <c r="C1403" s="310" t="s">
        <v>47</v>
      </c>
      <c r="D1403" s="311" t="s">
        <v>20</v>
      </c>
      <c r="E1403" s="270" t="str">
        <f t="shared" si="60"/>
        <v>RRMale75-79</v>
      </c>
      <c r="F1403" s="271">
        <v>5.5230000000000001E-2</v>
      </c>
      <c r="G1403" s="271">
        <v>0.24263999999999999</v>
      </c>
      <c r="H1403" s="272">
        <v>12404</v>
      </c>
      <c r="I1403" s="271">
        <v>0.75736000000000003</v>
      </c>
      <c r="J1403" s="272">
        <v>51120</v>
      </c>
      <c r="K1403" s="272">
        <v>224590</v>
      </c>
      <c r="L1403" s="272">
        <v>502855</v>
      </c>
      <c r="M1403" s="273">
        <v>9.84</v>
      </c>
      <c r="N1403" s="272">
        <v>5</v>
      </c>
      <c r="O1403" s="274">
        <v>2.5</v>
      </c>
    </row>
    <row r="1404" spans="2:15" x14ac:dyDescent="0.2">
      <c r="B1404" s="310" t="s">
        <v>43</v>
      </c>
      <c r="C1404" s="310" t="s">
        <v>47</v>
      </c>
      <c r="D1404" s="311" t="s">
        <v>21</v>
      </c>
      <c r="E1404" s="270" t="str">
        <f t="shared" si="60"/>
        <v>RRMale80-84</v>
      </c>
      <c r="F1404" s="271">
        <v>0.10906</v>
      </c>
      <c r="G1404" s="271">
        <v>0.42848000000000003</v>
      </c>
      <c r="H1404" s="272">
        <v>16589</v>
      </c>
      <c r="I1404" s="271">
        <v>0.57152000000000003</v>
      </c>
      <c r="J1404" s="272">
        <v>38716</v>
      </c>
      <c r="K1404" s="272">
        <v>152108</v>
      </c>
      <c r="L1404" s="272">
        <v>278265</v>
      </c>
      <c r="M1404" s="273">
        <v>7.19</v>
      </c>
      <c r="N1404" s="272">
        <v>5</v>
      </c>
      <c r="O1404" s="274">
        <v>2.5</v>
      </c>
    </row>
    <row r="1405" spans="2:15" x14ac:dyDescent="0.2">
      <c r="B1405" s="310" t="s">
        <v>43</v>
      </c>
      <c r="C1405" s="310" t="s">
        <v>47</v>
      </c>
      <c r="D1405" s="311" t="s">
        <v>22</v>
      </c>
      <c r="E1405" s="270" t="str">
        <f t="shared" si="60"/>
        <v>RRMale85-89</v>
      </c>
      <c r="F1405" s="271">
        <v>0.13752</v>
      </c>
      <c r="G1405" s="271">
        <v>0.51170000000000004</v>
      </c>
      <c r="H1405" s="272">
        <v>11322</v>
      </c>
      <c r="I1405" s="271">
        <v>0.48830000000000001</v>
      </c>
      <c r="J1405" s="272">
        <v>22127</v>
      </c>
      <c r="K1405" s="272">
        <v>82330</v>
      </c>
      <c r="L1405" s="272">
        <v>126156</v>
      </c>
      <c r="M1405" s="273">
        <v>5.7</v>
      </c>
      <c r="N1405" s="272">
        <v>5</v>
      </c>
      <c r="O1405" s="274">
        <v>2.5</v>
      </c>
    </row>
    <row r="1406" spans="2:15" x14ac:dyDescent="0.2">
      <c r="B1406" s="310" t="s">
        <v>43</v>
      </c>
      <c r="C1406" s="310" t="s">
        <v>47</v>
      </c>
      <c r="D1406" s="311" t="s">
        <v>5</v>
      </c>
      <c r="E1406" s="270" t="str">
        <f t="shared" si="60"/>
        <v>RRMale90+</v>
      </c>
      <c r="F1406" s="271">
        <v>0.24653</v>
      </c>
      <c r="G1406" s="271">
        <v>1</v>
      </c>
      <c r="H1406" s="272">
        <v>10805</v>
      </c>
      <c r="I1406" s="271">
        <v>0</v>
      </c>
      <c r="J1406" s="272">
        <v>10805</v>
      </c>
      <c r="K1406" s="272">
        <v>43827</v>
      </c>
      <c r="L1406" s="272">
        <v>43827</v>
      </c>
      <c r="M1406" s="273">
        <v>4.0599999999999996</v>
      </c>
      <c r="N1406" s="273" t="s">
        <v>92</v>
      </c>
      <c r="O1406" s="274">
        <v>4.0599999999999996</v>
      </c>
    </row>
    <row r="1407" spans="2:15" x14ac:dyDescent="0.2">
      <c r="B1407" s="49"/>
      <c r="C1407" s="49"/>
      <c r="D1407" s="49"/>
      <c r="E1407" s="49"/>
      <c r="F1407" s="49"/>
      <c r="G1407" s="49"/>
      <c r="H1407" s="49"/>
      <c r="I1407" s="49"/>
      <c r="J1407" s="49"/>
      <c r="K1407" s="49"/>
      <c r="L1407" s="49"/>
      <c r="M1407" s="49"/>
      <c r="N1407" s="49"/>
      <c r="O1407" s="49"/>
    </row>
    <row r="1408" spans="2:15" ht="16" customHeight="1" x14ac:dyDescent="0.2">
      <c r="B1408" s="344" t="s">
        <v>1</v>
      </c>
      <c r="C1408" s="344" t="s">
        <v>0</v>
      </c>
      <c r="D1408" s="344" t="s">
        <v>2</v>
      </c>
      <c r="E1408" s="344" t="s">
        <v>49</v>
      </c>
      <c r="F1408" s="346" t="s">
        <v>83</v>
      </c>
      <c r="G1408" s="346" t="s">
        <v>84</v>
      </c>
      <c r="H1408" s="346" t="s">
        <v>85</v>
      </c>
      <c r="I1408" s="346" t="s">
        <v>86</v>
      </c>
      <c r="J1408" s="344" t="s">
        <v>87</v>
      </c>
      <c r="K1408" s="346" t="s">
        <v>88</v>
      </c>
      <c r="L1408" s="344" t="s">
        <v>89</v>
      </c>
      <c r="M1408" s="344" t="s">
        <v>90</v>
      </c>
      <c r="N1408" s="344" t="s">
        <v>6</v>
      </c>
      <c r="O1408" s="346" t="s">
        <v>91</v>
      </c>
    </row>
    <row r="1409" spans="2:15" ht="16" customHeight="1" x14ac:dyDescent="0.2">
      <c r="B1409" s="345"/>
      <c r="C1409" s="345"/>
      <c r="D1409" s="345"/>
      <c r="E1409" s="345"/>
      <c r="F1409" s="347"/>
      <c r="G1409" s="347"/>
      <c r="H1409" s="347"/>
      <c r="I1409" s="347"/>
      <c r="J1409" s="345"/>
      <c r="K1409" s="347"/>
      <c r="L1409" s="345"/>
      <c r="M1409" s="345"/>
      <c r="N1409" s="345"/>
      <c r="O1409" s="347"/>
    </row>
    <row r="1410" spans="2:15" x14ac:dyDescent="0.2">
      <c r="B1410" s="310" t="s">
        <v>44</v>
      </c>
      <c r="C1410" s="310" t="s">
        <v>47</v>
      </c>
      <c r="D1410" s="311">
        <v>0</v>
      </c>
      <c r="E1410" s="270" t="str">
        <f>_xlfn.CONCAT(B1410,C1410,D1410)</f>
        <v>PAMale0</v>
      </c>
      <c r="F1410" s="271">
        <v>1.7069999999999998E-2</v>
      </c>
      <c r="G1410" s="271">
        <v>1.6809999999999999E-2</v>
      </c>
      <c r="H1410" s="272">
        <v>1681</v>
      </c>
      <c r="I1410" s="271">
        <v>0.98319000000000001</v>
      </c>
      <c r="J1410" s="272">
        <v>100000</v>
      </c>
      <c r="K1410" s="272">
        <v>98472</v>
      </c>
      <c r="L1410" s="272">
        <v>6899802</v>
      </c>
      <c r="M1410" s="273">
        <v>69</v>
      </c>
      <c r="N1410" s="272">
        <v>1</v>
      </c>
      <c r="O1410" s="274">
        <v>0.09</v>
      </c>
    </row>
    <row r="1411" spans="2:15" x14ac:dyDescent="0.2">
      <c r="B1411" s="310" t="s">
        <v>44</v>
      </c>
      <c r="C1411" s="310" t="s">
        <v>47</v>
      </c>
      <c r="D1411" s="312" t="s">
        <v>18</v>
      </c>
      <c r="E1411" s="270" t="str">
        <f t="shared" ref="E1411:E1429" si="61">_xlfn.CONCAT(B1411,C1411,D1411)</f>
        <v>PAMale1-4</v>
      </c>
      <c r="F1411" s="271">
        <v>8.0999999999999996E-4</v>
      </c>
      <c r="G1411" s="271">
        <v>3.2299999999999998E-3</v>
      </c>
      <c r="H1411" s="272">
        <v>318</v>
      </c>
      <c r="I1411" s="271">
        <v>0.99677000000000004</v>
      </c>
      <c r="J1411" s="272">
        <v>98319</v>
      </c>
      <c r="K1411" s="272">
        <v>392514</v>
      </c>
      <c r="L1411" s="272">
        <v>6801330</v>
      </c>
      <c r="M1411" s="273">
        <v>69.180000000000007</v>
      </c>
      <c r="N1411" s="272">
        <v>4</v>
      </c>
      <c r="O1411" s="274">
        <v>1.6</v>
      </c>
    </row>
    <row r="1412" spans="2:15" x14ac:dyDescent="0.2">
      <c r="B1412" s="310" t="s">
        <v>44</v>
      </c>
      <c r="C1412" s="310" t="s">
        <v>47</v>
      </c>
      <c r="D1412" s="312" t="s">
        <v>70</v>
      </c>
      <c r="E1412" s="270" t="str">
        <f t="shared" si="61"/>
        <v>PAMale5-9</v>
      </c>
      <c r="F1412" s="271">
        <v>5.2999999999999998E-4</v>
      </c>
      <c r="G1412" s="271">
        <v>2.6199999999999999E-3</v>
      </c>
      <c r="H1412" s="272">
        <v>257</v>
      </c>
      <c r="I1412" s="271">
        <v>0.99738000000000004</v>
      </c>
      <c r="J1412" s="272">
        <v>98001</v>
      </c>
      <c r="K1412" s="272">
        <v>489364</v>
      </c>
      <c r="L1412" s="272">
        <v>6408816</v>
      </c>
      <c r="M1412" s="273">
        <v>65.400000000000006</v>
      </c>
      <c r="N1412" s="272">
        <v>5</v>
      </c>
      <c r="O1412" s="274">
        <v>2.5</v>
      </c>
    </row>
    <row r="1413" spans="2:15" x14ac:dyDescent="0.2">
      <c r="B1413" s="310" t="s">
        <v>44</v>
      </c>
      <c r="C1413" s="310" t="s">
        <v>47</v>
      </c>
      <c r="D1413" s="312" t="s">
        <v>71</v>
      </c>
      <c r="E1413" s="270" t="str">
        <f t="shared" si="61"/>
        <v>PAMale10-14</v>
      </c>
      <c r="F1413" s="271">
        <v>4.8000000000000001E-4</v>
      </c>
      <c r="G1413" s="271">
        <v>2.3999999999999998E-3</v>
      </c>
      <c r="H1413" s="272">
        <v>235</v>
      </c>
      <c r="I1413" s="271">
        <v>0.99760000000000004</v>
      </c>
      <c r="J1413" s="272">
        <v>97744</v>
      </c>
      <c r="K1413" s="272">
        <v>488134</v>
      </c>
      <c r="L1413" s="272">
        <v>5919451</v>
      </c>
      <c r="M1413" s="273">
        <v>60.56</v>
      </c>
      <c r="N1413" s="272">
        <v>5</v>
      </c>
      <c r="O1413" s="274">
        <v>2.5</v>
      </c>
    </row>
    <row r="1414" spans="2:15" x14ac:dyDescent="0.2">
      <c r="B1414" s="310" t="s">
        <v>44</v>
      </c>
      <c r="C1414" s="310" t="s">
        <v>47</v>
      </c>
      <c r="D1414" s="311" t="s">
        <v>72</v>
      </c>
      <c r="E1414" s="270" t="str">
        <f t="shared" si="61"/>
        <v>PAMale15-19</v>
      </c>
      <c r="F1414" s="271">
        <v>2.4399999999999999E-3</v>
      </c>
      <c r="G1414" s="271">
        <v>1.213E-2</v>
      </c>
      <c r="H1414" s="272">
        <v>1183</v>
      </c>
      <c r="I1414" s="271">
        <v>0.98787000000000003</v>
      </c>
      <c r="J1414" s="272">
        <v>97509</v>
      </c>
      <c r="K1414" s="272">
        <v>484589</v>
      </c>
      <c r="L1414" s="272">
        <v>5431317</v>
      </c>
      <c r="M1414" s="273">
        <v>55.7</v>
      </c>
      <c r="N1414" s="272">
        <v>5</v>
      </c>
      <c r="O1414" s="274">
        <v>2.5</v>
      </c>
    </row>
    <row r="1415" spans="2:15" x14ac:dyDescent="0.2">
      <c r="B1415" s="310" t="s">
        <v>44</v>
      </c>
      <c r="C1415" s="310" t="s">
        <v>47</v>
      </c>
      <c r="D1415" s="311" t="s">
        <v>73</v>
      </c>
      <c r="E1415" s="270" t="str">
        <f t="shared" si="61"/>
        <v>PAMale20-24</v>
      </c>
      <c r="F1415" s="271">
        <v>3.82E-3</v>
      </c>
      <c r="G1415" s="271">
        <v>1.8939999999999999E-2</v>
      </c>
      <c r="H1415" s="272">
        <v>1824</v>
      </c>
      <c r="I1415" s="271">
        <v>0.98106000000000004</v>
      </c>
      <c r="J1415" s="272">
        <v>96326</v>
      </c>
      <c r="K1415" s="272">
        <v>477071</v>
      </c>
      <c r="L1415" s="272">
        <v>4946728</v>
      </c>
      <c r="M1415" s="273">
        <v>51.35</v>
      </c>
      <c r="N1415" s="272">
        <v>5</v>
      </c>
      <c r="O1415" s="274">
        <v>2.5</v>
      </c>
    </row>
    <row r="1416" spans="2:15" x14ac:dyDescent="0.2">
      <c r="B1416" s="310" t="s">
        <v>44</v>
      </c>
      <c r="C1416" s="310" t="s">
        <v>47</v>
      </c>
      <c r="D1416" s="311" t="s">
        <v>74</v>
      </c>
      <c r="E1416" s="270" t="str">
        <f t="shared" si="61"/>
        <v>PAMale25-29</v>
      </c>
      <c r="F1416" s="271">
        <v>3.8800000000000002E-3</v>
      </c>
      <c r="G1416" s="271">
        <v>1.9210000000000001E-2</v>
      </c>
      <c r="H1416" s="272">
        <v>1816</v>
      </c>
      <c r="I1416" s="271">
        <v>0.98079000000000005</v>
      </c>
      <c r="J1416" s="272">
        <v>94502</v>
      </c>
      <c r="K1416" s="272">
        <v>467972</v>
      </c>
      <c r="L1416" s="272">
        <v>4469656</v>
      </c>
      <c r="M1416" s="273">
        <v>47.3</v>
      </c>
      <c r="N1416" s="272">
        <v>5</v>
      </c>
      <c r="O1416" s="274">
        <v>2.5</v>
      </c>
    </row>
    <row r="1417" spans="2:15" x14ac:dyDescent="0.2">
      <c r="B1417" s="310" t="s">
        <v>44</v>
      </c>
      <c r="C1417" s="310" t="s">
        <v>47</v>
      </c>
      <c r="D1417" s="311" t="s">
        <v>75</v>
      </c>
      <c r="E1417" s="270" t="str">
        <f t="shared" si="61"/>
        <v>PAMale30-34</v>
      </c>
      <c r="F1417" s="271">
        <v>3.98E-3</v>
      </c>
      <c r="G1417" s="271">
        <v>1.9720000000000001E-2</v>
      </c>
      <c r="H1417" s="272">
        <v>1828</v>
      </c>
      <c r="I1417" s="271">
        <v>0.98028000000000004</v>
      </c>
      <c r="J1417" s="272">
        <v>92687</v>
      </c>
      <c r="K1417" s="272">
        <v>458864</v>
      </c>
      <c r="L1417" s="272">
        <v>4001684</v>
      </c>
      <c r="M1417" s="273">
        <v>43.17</v>
      </c>
      <c r="N1417" s="272">
        <v>5</v>
      </c>
      <c r="O1417" s="274">
        <v>2.5</v>
      </c>
    </row>
    <row r="1418" spans="2:15" x14ac:dyDescent="0.2">
      <c r="B1418" s="310" t="s">
        <v>44</v>
      </c>
      <c r="C1418" s="310" t="s">
        <v>47</v>
      </c>
      <c r="D1418" s="311" t="s">
        <v>76</v>
      </c>
      <c r="E1418" s="270" t="str">
        <f t="shared" si="61"/>
        <v>PAMale35-39</v>
      </c>
      <c r="F1418" s="271">
        <v>4.0600000000000002E-3</v>
      </c>
      <c r="G1418" s="271">
        <v>2.0080000000000001E-2</v>
      </c>
      <c r="H1418" s="272">
        <v>1825</v>
      </c>
      <c r="I1418" s="271">
        <v>0.97992000000000001</v>
      </c>
      <c r="J1418" s="272">
        <v>90859</v>
      </c>
      <c r="K1418" s="272">
        <v>449733</v>
      </c>
      <c r="L1418" s="272">
        <v>3542821</v>
      </c>
      <c r="M1418" s="273">
        <v>38.99</v>
      </c>
      <c r="N1418" s="272">
        <v>5</v>
      </c>
      <c r="O1418" s="274">
        <v>2.5</v>
      </c>
    </row>
    <row r="1419" spans="2:15" x14ac:dyDescent="0.2">
      <c r="B1419" s="310" t="s">
        <v>44</v>
      </c>
      <c r="C1419" s="310" t="s">
        <v>47</v>
      </c>
      <c r="D1419" s="311" t="s">
        <v>77</v>
      </c>
      <c r="E1419" s="270" t="str">
        <f t="shared" si="61"/>
        <v>PAMale40-44</v>
      </c>
      <c r="F1419" s="271">
        <v>4.8399999999999997E-3</v>
      </c>
      <c r="G1419" s="271">
        <v>2.392E-2</v>
      </c>
      <c r="H1419" s="272">
        <v>2130</v>
      </c>
      <c r="I1419" s="271">
        <v>0.97607999999999995</v>
      </c>
      <c r="J1419" s="272">
        <v>89034</v>
      </c>
      <c r="K1419" s="272">
        <v>439847</v>
      </c>
      <c r="L1419" s="272">
        <v>3093087</v>
      </c>
      <c r="M1419" s="273">
        <v>34.74</v>
      </c>
      <c r="N1419" s="272">
        <v>5</v>
      </c>
      <c r="O1419" s="274">
        <v>2.5</v>
      </c>
    </row>
    <row r="1420" spans="2:15" x14ac:dyDescent="0.2">
      <c r="B1420" s="310" t="s">
        <v>44</v>
      </c>
      <c r="C1420" s="310" t="s">
        <v>47</v>
      </c>
      <c r="D1420" s="311" t="s">
        <v>78</v>
      </c>
      <c r="E1420" s="270" t="str">
        <f t="shared" si="61"/>
        <v>PAMale45-49</v>
      </c>
      <c r="F1420" s="271">
        <v>6.8399999999999997E-3</v>
      </c>
      <c r="G1420" s="271">
        <v>3.3610000000000001E-2</v>
      </c>
      <c r="H1420" s="272">
        <v>2921</v>
      </c>
      <c r="I1420" s="271">
        <v>0.96638999999999997</v>
      </c>
      <c r="J1420" s="272">
        <v>86904</v>
      </c>
      <c r="K1420" s="272">
        <v>427219</v>
      </c>
      <c r="L1420" s="272">
        <v>2653240</v>
      </c>
      <c r="M1420" s="273">
        <v>30.53</v>
      </c>
      <c r="N1420" s="272">
        <v>5</v>
      </c>
      <c r="O1420" s="274">
        <v>2.5</v>
      </c>
    </row>
    <row r="1421" spans="2:15" x14ac:dyDescent="0.2">
      <c r="B1421" s="310" t="s">
        <v>44</v>
      </c>
      <c r="C1421" s="310" t="s">
        <v>47</v>
      </c>
      <c r="D1421" s="311" t="s">
        <v>79</v>
      </c>
      <c r="E1421" s="270" t="str">
        <f t="shared" si="61"/>
        <v>PAMale50-54</v>
      </c>
      <c r="F1421" s="271">
        <v>9.7699999999999992E-3</v>
      </c>
      <c r="G1421" s="271">
        <v>4.7699999999999999E-2</v>
      </c>
      <c r="H1421" s="272">
        <v>4006</v>
      </c>
      <c r="I1421" s="271">
        <v>0.95230000000000004</v>
      </c>
      <c r="J1421" s="272">
        <v>83983</v>
      </c>
      <c r="K1421" s="272">
        <v>409902</v>
      </c>
      <c r="L1421" s="272">
        <v>2226021</v>
      </c>
      <c r="M1421" s="273">
        <v>26.51</v>
      </c>
      <c r="N1421" s="272">
        <v>5</v>
      </c>
      <c r="O1421" s="274">
        <v>2.5</v>
      </c>
    </row>
    <row r="1422" spans="2:15" x14ac:dyDescent="0.2">
      <c r="B1422" s="310" t="s">
        <v>44</v>
      </c>
      <c r="C1422" s="310" t="s">
        <v>47</v>
      </c>
      <c r="D1422" s="311" t="s">
        <v>80</v>
      </c>
      <c r="E1422" s="270" t="str">
        <f t="shared" si="61"/>
        <v>PAMale55-59</v>
      </c>
      <c r="F1422" s="271">
        <v>1.2800000000000001E-2</v>
      </c>
      <c r="G1422" s="271">
        <v>6.2E-2</v>
      </c>
      <c r="H1422" s="272">
        <v>4959</v>
      </c>
      <c r="I1422" s="271">
        <v>0.93799999999999994</v>
      </c>
      <c r="J1422" s="272">
        <v>79977</v>
      </c>
      <c r="K1422" s="272">
        <v>387490</v>
      </c>
      <c r="L1422" s="272">
        <v>1816119</v>
      </c>
      <c r="M1422" s="273">
        <v>22.71</v>
      </c>
      <c r="N1422" s="272">
        <v>5</v>
      </c>
      <c r="O1422" s="274">
        <v>2.5</v>
      </c>
    </row>
    <row r="1423" spans="2:15" x14ac:dyDescent="0.2">
      <c r="B1423" s="310" t="s">
        <v>44</v>
      </c>
      <c r="C1423" s="310" t="s">
        <v>47</v>
      </c>
      <c r="D1423" s="311" t="s">
        <v>81</v>
      </c>
      <c r="E1423" s="270" t="str">
        <f t="shared" si="61"/>
        <v>PAMale60-64</v>
      </c>
      <c r="F1423" s="271">
        <v>1.8759999999999999E-2</v>
      </c>
      <c r="G1423" s="271">
        <v>8.9599999999999999E-2</v>
      </c>
      <c r="H1423" s="272">
        <v>6722</v>
      </c>
      <c r="I1423" s="271">
        <v>0.91039999999999999</v>
      </c>
      <c r="J1423" s="272">
        <v>75018</v>
      </c>
      <c r="K1423" s="272">
        <v>358287</v>
      </c>
      <c r="L1423" s="272">
        <v>1428629</v>
      </c>
      <c r="M1423" s="273">
        <v>19.04</v>
      </c>
      <c r="N1423" s="272">
        <v>5</v>
      </c>
      <c r="O1423" s="274">
        <v>2.5</v>
      </c>
    </row>
    <row r="1424" spans="2:15" x14ac:dyDescent="0.2">
      <c r="B1424" s="310" t="s">
        <v>44</v>
      </c>
      <c r="C1424" s="310" t="s">
        <v>47</v>
      </c>
      <c r="D1424" s="311" t="s">
        <v>82</v>
      </c>
      <c r="E1424" s="270" t="str">
        <f t="shared" si="61"/>
        <v>PAMale65-69</v>
      </c>
      <c r="F1424" s="271">
        <v>2.6499999999999999E-2</v>
      </c>
      <c r="G1424" s="271">
        <v>0.12427000000000001</v>
      </c>
      <c r="H1424" s="272">
        <v>8487</v>
      </c>
      <c r="I1424" s="271">
        <v>0.87573000000000001</v>
      </c>
      <c r="J1424" s="272">
        <v>68297</v>
      </c>
      <c r="K1424" s="272">
        <v>320264</v>
      </c>
      <c r="L1424" s="272">
        <v>1070342</v>
      </c>
      <c r="M1424" s="273">
        <v>15.67</v>
      </c>
      <c r="N1424" s="272">
        <v>5</v>
      </c>
      <c r="O1424" s="274">
        <v>2.5</v>
      </c>
    </row>
    <row r="1425" spans="2:15" x14ac:dyDescent="0.2">
      <c r="B1425" s="310" t="s">
        <v>44</v>
      </c>
      <c r="C1425" s="310" t="s">
        <v>47</v>
      </c>
      <c r="D1425" s="311" t="s">
        <v>19</v>
      </c>
      <c r="E1425" s="270" t="str">
        <f t="shared" si="61"/>
        <v>PAMale70-74</v>
      </c>
      <c r="F1425" s="271">
        <v>4.3839999999999997E-2</v>
      </c>
      <c r="G1425" s="271">
        <v>0.19755</v>
      </c>
      <c r="H1425" s="272">
        <v>11815</v>
      </c>
      <c r="I1425" s="271">
        <v>0.80245</v>
      </c>
      <c r="J1425" s="272">
        <v>59809</v>
      </c>
      <c r="K1425" s="272">
        <v>269509</v>
      </c>
      <c r="L1425" s="272">
        <v>750077</v>
      </c>
      <c r="M1425" s="273">
        <v>12.54</v>
      </c>
      <c r="N1425" s="272">
        <v>5</v>
      </c>
      <c r="O1425" s="274">
        <v>2.5</v>
      </c>
    </row>
    <row r="1426" spans="2:15" x14ac:dyDescent="0.2">
      <c r="B1426" s="310" t="s">
        <v>44</v>
      </c>
      <c r="C1426" s="310" t="s">
        <v>47</v>
      </c>
      <c r="D1426" s="311" t="s">
        <v>20</v>
      </c>
      <c r="E1426" s="270" t="str">
        <f t="shared" si="61"/>
        <v>PAMale75-79</v>
      </c>
      <c r="F1426" s="271">
        <v>6.3700000000000007E-2</v>
      </c>
      <c r="G1426" s="271">
        <v>0.27472999999999997</v>
      </c>
      <c r="H1426" s="272">
        <v>13186</v>
      </c>
      <c r="I1426" s="271">
        <v>0.72526999999999997</v>
      </c>
      <c r="J1426" s="272">
        <v>47994</v>
      </c>
      <c r="K1426" s="272">
        <v>207007</v>
      </c>
      <c r="L1426" s="272">
        <v>480569</v>
      </c>
      <c r="M1426" s="273">
        <v>10.01</v>
      </c>
      <c r="N1426" s="272">
        <v>5</v>
      </c>
      <c r="O1426" s="274">
        <v>2.5</v>
      </c>
    </row>
    <row r="1427" spans="2:15" x14ac:dyDescent="0.2">
      <c r="B1427" s="310" t="s">
        <v>44</v>
      </c>
      <c r="C1427" s="310" t="s">
        <v>47</v>
      </c>
      <c r="D1427" s="311" t="s">
        <v>21</v>
      </c>
      <c r="E1427" s="270" t="str">
        <f t="shared" si="61"/>
        <v>PAMale80-84</v>
      </c>
      <c r="F1427" s="271">
        <v>9.6189999999999998E-2</v>
      </c>
      <c r="G1427" s="271">
        <v>0.38772000000000001</v>
      </c>
      <c r="H1427" s="272">
        <v>13496</v>
      </c>
      <c r="I1427" s="271">
        <v>0.61228000000000005</v>
      </c>
      <c r="J1427" s="272">
        <v>34809</v>
      </c>
      <c r="K1427" s="272">
        <v>140303</v>
      </c>
      <c r="L1427" s="272">
        <v>273562</v>
      </c>
      <c r="M1427" s="273">
        <v>7.86</v>
      </c>
      <c r="N1427" s="272">
        <v>5</v>
      </c>
      <c r="O1427" s="274">
        <v>2.5</v>
      </c>
    </row>
    <row r="1428" spans="2:15" x14ac:dyDescent="0.2">
      <c r="B1428" s="310" t="s">
        <v>44</v>
      </c>
      <c r="C1428" s="310" t="s">
        <v>47</v>
      </c>
      <c r="D1428" s="311" t="s">
        <v>22</v>
      </c>
      <c r="E1428" s="270" t="str">
        <f t="shared" si="61"/>
        <v>PAMale85-89</v>
      </c>
      <c r="F1428" s="271">
        <v>0.13528999999999999</v>
      </c>
      <c r="G1428" s="271">
        <v>0.50548000000000004</v>
      </c>
      <c r="H1428" s="272">
        <v>10773</v>
      </c>
      <c r="I1428" s="271">
        <v>0.49452000000000002</v>
      </c>
      <c r="J1428" s="272">
        <v>21313</v>
      </c>
      <c r="K1428" s="272">
        <v>79631</v>
      </c>
      <c r="L1428" s="272">
        <v>133258</v>
      </c>
      <c r="M1428" s="273">
        <v>6.25</v>
      </c>
      <c r="N1428" s="272">
        <v>5</v>
      </c>
      <c r="O1428" s="274">
        <v>2.5</v>
      </c>
    </row>
    <row r="1429" spans="2:15" x14ac:dyDescent="0.2">
      <c r="B1429" s="310" t="s">
        <v>44</v>
      </c>
      <c r="C1429" s="310" t="s">
        <v>47</v>
      </c>
      <c r="D1429" s="311" t="s">
        <v>5</v>
      </c>
      <c r="E1429" s="270" t="str">
        <f t="shared" si="61"/>
        <v>PAMale90+</v>
      </c>
      <c r="F1429" s="271">
        <v>0.19653000000000001</v>
      </c>
      <c r="G1429" s="271">
        <v>1</v>
      </c>
      <c r="H1429" s="272">
        <v>10540</v>
      </c>
      <c r="I1429" s="271">
        <v>0</v>
      </c>
      <c r="J1429" s="272">
        <v>10540</v>
      </c>
      <c r="K1429" s="272">
        <v>53628</v>
      </c>
      <c r="L1429" s="272">
        <v>53628</v>
      </c>
      <c r="M1429" s="273">
        <v>5.09</v>
      </c>
      <c r="N1429" s="273" t="s">
        <v>92</v>
      </c>
      <c r="O1429" s="274">
        <v>5.09</v>
      </c>
    </row>
    <row r="1430" spans="2:15" x14ac:dyDescent="0.2">
      <c r="B1430" s="49"/>
      <c r="C1430" s="49"/>
      <c r="D1430" s="49"/>
      <c r="E1430" s="49"/>
      <c r="F1430" s="49"/>
      <c r="G1430" s="49"/>
      <c r="H1430" s="49"/>
      <c r="I1430" s="49"/>
      <c r="J1430" s="49"/>
      <c r="K1430" s="49"/>
      <c r="L1430" s="49"/>
      <c r="M1430" s="49"/>
      <c r="N1430" s="49"/>
      <c r="O1430" s="49"/>
    </row>
    <row r="1431" spans="2:15" ht="16" customHeight="1" x14ac:dyDescent="0.2">
      <c r="B1431" s="344" t="s">
        <v>1</v>
      </c>
      <c r="C1431" s="344" t="s">
        <v>0</v>
      </c>
      <c r="D1431" s="344" t="s">
        <v>2</v>
      </c>
      <c r="E1431" s="344" t="s">
        <v>49</v>
      </c>
      <c r="F1431" s="346" t="s">
        <v>83</v>
      </c>
      <c r="G1431" s="346" t="s">
        <v>84</v>
      </c>
      <c r="H1431" s="346" t="s">
        <v>85</v>
      </c>
      <c r="I1431" s="346" t="s">
        <v>86</v>
      </c>
      <c r="J1431" s="344" t="s">
        <v>87</v>
      </c>
      <c r="K1431" s="346" t="s">
        <v>88</v>
      </c>
      <c r="L1431" s="344" t="s">
        <v>89</v>
      </c>
      <c r="M1431" s="344" t="s">
        <v>90</v>
      </c>
      <c r="N1431" s="344" t="s">
        <v>6</v>
      </c>
      <c r="O1431" s="346" t="s">
        <v>91</v>
      </c>
    </row>
    <row r="1432" spans="2:15" ht="16" customHeight="1" x14ac:dyDescent="0.2">
      <c r="B1432" s="345"/>
      <c r="C1432" s="345"/>
      <c r="D1432" s="345"/>
      <c r="E1432" s="345"/>
      <c r="F1432" s="347"/>
      <c r="G1432" s="347"/>
      <c r="H1432" s="347"/>
      <c r="I1432" s="347"/>
      <c r="J1432" s="345"/>
      <c r="K1432" s="347"/>
      <c r="L1432" s="345"/>
      <c r="M1432" s="345"/>
      <c r="N1432" s="345"/>
      <c r="O1432" s="347"/>
    </row>
    <row r="1433" spans="2:15" x14ac:dyDescent="0.2">
      <c r="B1433" s="310" t="s">
        <v>45</v>
      </c>
      <c r="C1433" s="310" t="s">
        <v>47</v>
      </c>
      <c r="D1433" s="311">
        <v>0</v>
      </c>
      <c r="E1433" s="270" t="str">
        <f>_xlfn.CONCAT(B1433,C1433,D1433)</f>
        <v>APMale0</v>
      </c>
      <c r="F1433" s="271">
        <v>2.3259999999999999E-2</v>
      </c>
      <c r="G1433" s="271">
        <v>2.2790000000000001E-2</v>
      </c>
      <c r="H1433" s="272">
        <v>2279</v>
      </c>
      <c r="I1433" s="271">
        <v>0.97721000000000002</v>
      </c>
      <c r="J1433" s="272">
        <v>100000</v>
      </c>
      <c r="K1433" s="272">
        <v>97967</v>
      </c>
      <c r="L1433" s="272">
        <v>7241494</v>
      </c>
      <c r="M1433" s="273">
        <v>72.41</v>
      </c>
      <c r="N1433" s="272">
        <v>1</v>
      </c>
      <c r="O1433" s="274">
        <v>0.11</v>
      </c>
    </row>
    <row r="1434" spans="2:15" x14ac:dyDescent="0.2">
      <c r="B1434" s="310" t="s">
        <v>45</v>
      </c>
      <c r="C1434" s="310" t="s">
        <v>47</v>
      </c>
      <c r="D1434" s="312" t="s">
        <v>18</v>
      </c>
      <c r="E1434" s="270" t="str">
        <f t="shared" ref="E1434:E1452" si="62">_xlfn.CONCAT(B1434,C1434,D1434)</f>
        <v>APMale1-4</v>
      </c>
      <c r="F1434" s="271">
        <v>8.4999999999999995E-4</v>
      </c>
      <c r="G1434" s="271">
        <v>3.3999999999999998E-3</v>
      </c>
      <c r="H1434" s="272">
        <v>332</v>
      </c>
      <c r="I1434" s="271">
        <v>0.99660000000000004</v>
      </c>
      <c r="J1434" s="272">
        <v>97721</v>
      </c>
      <c r="K1434" s="272">
        <v>390082</v>
      </c>
      <c r="L1434" s="272">
        <v>7143527</v>
      </c>
      <c r="M1434" s="273">
        <v>73.099999999999994</v>
      </c>
      <c r="N1434" s="272">
        <v>4</v>
      </c>
      <c r="O1434" s="274">
        <v>1.58</v>
      </c>
    </row>
    <row r="1435" spans="2:15" x14ac:dyDescent="0.2">
      <c r="B1435" s="310" t="s">
        <v>45</v>
      </c>
      <c r="C1435" s="310" t="s">
        <v>47</v>
      </c>
      <c r="D1435" s="312" t="s">
        <v>70</v>
      </c>
      <c r="E1435" s="270" t="str">
        <f t="shared" si="62"/>
        <v>APMale5-9</v>
      </c>
      <c r="F1435" s="271">
        <v>4.4000000000000002E-4</v>
      </c>
      <c r="G1435" s="271">
        <v>2.1900000000000001E-3</v>
      </c>
      <c r="H1435" s="272">
        <v>213</v>
      </c>
      <c r="I1435" s="271">
        <v>0.99780999999999997</v>
      </c>
      <c r="J1435" s="272">
        <v>97389</v>
      </c>
      <c r="K1435" s="272">
        <v>486413</v>
      </c>
      <c r="L1435" s="272">
        <v>6753445</v>
      </c>
      <c r="M1435" s="273">
        <v>69.349999999999994</v>
      </c>
      <c r="N1435" s="272">
        <v>5</v>
      </c>
      <c r="O1435" s="274">
        <v>2.5</v>
      </c>
    </row>
    <row r="1436" spans="2:15" x14ac:dyDescent="0.2">
      <c r="B1436" s="310" t="s">
        <v>45</v>
      </c>
      <c r="C1436" s="310" t="s">
        <v>47</v>
      </c>
      <c r="D1436" s="312" t="s">
        <v>71</v>
      </c>
      <c r="E1436" s="270" t="str">
        <f t="shared" si="62"/>
        <v>APMale10-14</v>
      </c>
      <c r="F1436" s="271">
        <v>4.8000000000000001E-4</v>
      </c>
      <c r="G1436" s="271">
        <v>2.3900000000000002E-3</v>
      </c>
      <c r="H1436" s="272">
        <v>232</v>
      </c>
      <c r="I1436" s="271">
        <v>0.99761</v>
      </c>
      <c r="J1436" s="272">
        <v>97176</v>
      </c>
      <c r="K1436" s="272">
        <v>485300</v>
      </c>
      <c r="L1436" s="272">
        <v>6267033</v>
      </c>
      <c r="M1436" s="273">
        <v>64.489999999999995</v>
      </c>
      <c r="N1436" s="272">
        <v>5</v>
      </c>
      <c r="O1436" s="274">
        <v>2.5</v>
      </c>
    </row>
    <row r="1437" spans="2:15" x14ac:dyDescent="0.2">
      <c r="B1437" s="310" t="s">
        <v>45</v>
      </c>
      <c r="C1437" s="310" t="s">
        <v>47</v>
      </c>
      <c r="D1437" s="311" t="s">
        <v>72</v>
      </c>
      <c r="E1437" s="270" t="str">
        <f t="shared" si="62"/>
        <v>APMale15-19</v>
      </c>
      <c r="F1437" s="271">
        <v>2.1099999999999999E-3</v>
      </c>
      <c r="G1437" s="271">
        <v>1.0500000000000001E-2</v>
      </c>
      <c r="H1437" s="272">
        <v>1018</v>
      </c>
      <c r="I1437" s="271">
        <v>0.98950000000000005</v>
      </c>
      <c r="J1437" s="272">
        <v>96944</v>
      </c>
      <c r="K1437" s="272">
        <v>482175</v>
      </c>
      <c r="L1437" s="272">
        <v>5781733</v>
      </c>
      <c r="M1437" s="273">
        <v>59.64</v>
      </c>
      <c r="N1437" s="272">
        <v>5</v>
      </c>
      <c r="O1437" s="274">
        <v>2.5</v>
      </c>
    </row>
    <row r="1438" spans="2:15" x14ac:dyDescent="0.2">
      <c r="B1438" s="310" t="s">
        <v>45</v>
      </c>
      <c r="C1438" s="310" t="s">
        <v>47</v>
      </c>
      <c r="D1438" s="311" t="s">
        <v>73</v>
      </c>
      <c r="E1438" s="270" t="str">
        <f t="shared" si="62"/>
        <v>APMale20-24</v>
      </c>
      <c r="F1438" s="271">
        <v>2.3900000000000002E-3</v>
      </c>
      <c r="G1438" s="271">
        <v>1.189E-2</v>
      </c>
      <c r="H1438" s="272">
        <v>1141</v>
      </c>
      <c r="I1438" s="271">
        <v>0.98811000000000004</v>
      </c>
      <c r="J1438" s="272">
        <v>95926</v>
      </c>
      <c r="K1438" s="272">
        <v>476780</v>
      </c>
      <c r="L1438" s="272">
        <v>5299557</v>
      </c>
      <c r="M1438" s="273">
        <v>55.25</v>
      </c>
      <c r="N1438" s="272">
        <v>5</v>
      </c>
      <c r="O1438" s="274">
        <v>2.5</v>
      </c>
    </row>
    <row r="1439" spans="2:15" x14ac:dyDescent="0.2">
      <c r="B1439" s="310" t="s">
        <v>45</v>
      </c>
      <c r="C1439" s="310" t="s">
        <v>47</v>
      </c>
      <c r="D1439" s="311" t="s">
        <v>74</v>
      </c>
      <c r="E1439" s="270" t="str">
        <f t="shared" si="62"/>
        <v>APMale25-29</v>
      </c>
      <c r="F1439" s="271">
        <v>2.4399999999999999E-3</v>
      </c>
      <c r="G1439" s="271">
        <v>1.214E-2</v>
      </c>
      <c r="H1439" s="272">
        <v>1151</v>
      </c>
      <c r="I1439" s="271">
        <v>0.98785999999999996</v>
      </c>
      <c r="J1439" s="272">
        <v>94786</v>
      </c>
      <c r="K1439" s="272">
        <v>471051</v>
      </c>
      <c r="L1439" s="272">
        <v>4822778</v>
      </c>
      <c r="M1439" s="273">
        <v>50.88</v>
      </c>
      <c r="N1439" s="272">
        <v>5</v>
      </c>
      <c r="O1439" s="274">
        <v>2.5</v>
      </c>
    </row>
    <row r="1440" spans="2:15" x14ac:dyDescent="0.2">
      <c r="B1440" s="310" t="s">
        <v>45</v>
      </c>
      <c r="C1440" s="310" t="s">
        <v>47</v>
      </c>
      <c r="D1440" s="311" t="s">
        <v>75</v>
      </c>
      <c r="E1440" s="270" t="str">
        <f t="shared" si="62"/>
        <v>APMale30-34</v>
      </c>
      <c r="F1440" s="271">
        <v>2.3900000000000002E-3</v>
      </c>
      <c r="G1440" s="271">
        <v>1.188E-2</v>
      </c>
      <c r="H1440" s="272">
        <v>1113</v>
      </c>
      <c r="I1440" s="271">
        <v>0.98812</v>
      </c>
      <c r="J1440" s="272">
        <v>93635</v>
      </c>
      <c r="K1440" s="272">
        <v>465393</v>
      </c>
      <c r="L1440" s="272">
        <v>4351726</v>
      </c>
      <c r="M1440" s="273">
        <v>46.48</v>
      </c>
      <c r="N1440" s="272">
        <v>5</v>
      </c>
      <c r="O1440" s="274">
        <v>2.5</v>
      </c>
    </row>
    <row r="1441" spans="2:15" x14ac:dyDescent="0.2">
      <c r="B1441" s="310" t="s">
        <v>45</v>
      </c>
      <c r="C1441" s="310" t="s">
        <v>47</v>
      </c>
      <c r="D1441" s="311" t="s">
        <v>76</v>
      </c>
      <c r="E1441" s="270" t="str">
        <f t="shared" si="62"/>
        <v>APMale35-39</v>
      </c>
      <c r="F1441" s="271">
        <v>2.9299999999999999E-3</v>
      </c>
      <c r="G1441" s="271">
        <v>1.457E-2</v>
      </c>
      <c r="H1441" s="272">
        <v>1348</v>
      </c>
      <c r="I1441" s="271">
        <v>0.98543000000000003</v>
      </c>
      <c r="J1441" s="272">
        <v>92522</v>
      </c>
      <c r="K1441" s="272">
        <v>459242</v>
      </c>
      <c r="L1441" s="272">
        <v>3886333</v>
      </c>
      <c r="M1441" s="273">
        <v>42</v>
      </c>
      <c r="N1441" s="272">
        <v>5</v>
      </c>
      <c r="O1441" s="274">
        <v>2.5</v>
      </c>
    </row>
    <row r="1442" spans="2:15" x14ac:dyDescent="0.2">
      <c r="B1442" s="310" t="s">
        <v>45</v>
      </c>
      <c r="C1442" s="310" t="s">
        <v>47</v>
      </c>
      <c r="D1442" s="311" t="s">
        <v>77</v>
      </c>
      <c r="E1442" s="270" t="str">
        <f t="shared" si="62"/>
        <v>APMale40-44</v>
      </c>
      <c r="F1442" s="271">
        <v>3.3E-3</v>
      </c>
      <c r="G1442" s="271">
        <v>1.634E-2</v>
      </c>
      <c r="H1442" s="272">
        <v>1490</v>
      </c>
      <c r="I1442" s="271">
        <v>0.98365999999999998</v>
      </c>
      <c r="J1442" s="272">
        <v>91175</v>
      </c>
      <c r="K1442" s="272">
        <v>452148</v>
      </c>
      <c r="L1442" s="272">
        <v>3427091</v>
      </c>
      <c r="M1442" s="273">
        <v>37.590000000000003</v>
      </c>
      <c r="N1442" s="272">
        <v>5</v>
      </c>
      <c r="O1442" s="274">
        <v>2.5</v>
      </c>
    </row>
    <row r="1443" spans="2:15" x14ac:dyDescent="0.2">
      <c r="B1443" s="310" t="s">
        <v>45</v>
      </c>
      <c r="C1443" s="310" t="s">
        <v>47</v>
      </c>
      <c r="D1443" s="311" t="s">
        <v>78</v>
      </c>
      <c r="E1443" s="270" t="str">
        <f t="shared" si="62"/>
        <v>APMale45-49</v>
      </c>
      <c r="F1443" s="271">
        <v>4.6600000000000001E-3</v>
      </c>
      <c r="G1443" s="271">
        <v>2.3019999999999999E-2</v>
      </c>
      <c r="H1443" s="272">
        <v>2064</v>
      </c>
      <c r="I1443" s="271">
        <v>0.97697999999999996</v>
      </c>
      <c r="J1443" s="272">
        <v>89685</v>
      </c>
      <c r="K1443" s="272">
        <v>443262</v>
      </c>
      <c r="L1443" s="272">
        <v>2974943</v>
      </c>
      <c r="M1443" s="273">
        <v>33.17</v>
      </c>
      <c r="N1443" s="272">
        <v>5</v>
      </c>
      <c r="O1443" s="274">
        <v>2.5</v>
      </c>
    </row>
    <row r="1444" spans="2:15" x14ac:dyDescent="0.2">
      <c r="B1444" s="310" t="s">
        <v>45</v>
      </c>
      <c r="C1444" s="310" t="s">
        <v>47</v>
      </c>
      <c r="D1444" s="311" t="s">
        <v>79</v>
      </c>
      <c r="E1444" s="270" t="str">
        <f t="shared" si="62"/>
        <v>APMale50-54</v>
      </c>
      <c r="F1444" s="271">
        <v>6.9300000000000004E-3</v>
      </c>
      <c r="G1444" s="271">
        <v>3.4079999999999999E-2</v>
      </c>
      <c r="H1444" s="272">
        <v>2986</v>
      </c>
      <c r="I1444" s="271">
        <v>0.96592</v>
      </c>
      <c r="J1444" s="272">
        <v>87620</v>
      </c>
      <c r="K1444" s="272">
        <v>430636</v>
      </c>
      <c r="L1444" s="272">
        <v>2531681</v>
      </c>
      <c r="M1444" s="273">
        <v>28.89</v>
      </c>
      <c r="N1444" s="272">
        <v>5</v>
      </c>
      <c r="O1444" s="274">
        <v>2.5</v>
      </c>
    </row>
    <row r="1445" spans="2:15" x14ac:dyDescent="0.2">
      <c r="B1445" s="310" t="s">
        <v>45</v>
      </c>
      <c r="C1445" s="310" t="s">
        <v>47</v>
      </c>
      <c r="D1445" s="311" t="s">
        <v>80</v>
      </c>
      <c r="E1445" s="270" t="str">
        <f t="shared" si="62"/>
        <v>APMale55-59</v>
      </c>
      <c r="F1445" s="271">
        <v>9.1400000000000006E-3</v>
      </c>
      <c r="G1445" s="271">
        <v>4.4659999999999998E-2</v>
      </c>
      <c r="H1445" s="272">
        <v>3780</v>
      </c>
      <c r="I1445" s="271">
        <v>0.95533999999999997</v>
      </c>
      <c r="J1445" s="272">
        <v>84634</v>
      </c>
      <c r="K1445" s="272">
        <v>413721</v>
      </c>
      <c r="L1445" s="272">
        <v>2101045</v>
      </c>
      <c r="M1445" s="273">
        <v>24.83</v>
      </c>
      <c r="N1445" s="272">
        <v>5</v>
      </c>
      <c r="O1445" s="274">
        <v>2.5</v>
      </c>
    </row>
    <row r="1446" spans="2:15" x14ac:dyDescent="0.2">
      <c r="B1446" s="310" t="s">
        <v>45</v>
      </c>
      <c r="C1446" s="310" t="s">
        <v>47</v>
      </c>
      <c r="D1446" s="311" t="s">
        <v>81</v>
      </c>
      <c r="E1446" s="270" t="str">
        <f t="shared" si="62"/>
        <v>APMale60-64</v>
      </c>
      <c r="F1446" s="271">
        <v>1.451E-2</v>
      </c>
      <c r="G1446" s="271">
        <v>7.0000000000000007E-2</v>
      </c>
      <c r="H1446" s="272">
        <v>5660</v>
      </c>
      <c r="I1446" s="271">
        <v>0.93</v>
      </c>
      <c r="J1446" s="272">
        <v>80854</v>
      </c>
      <c r="K1446" s="272">
        <v>390122</v>
      </c>
      <c r="L1446" s="272">
        <v>1687323</v>
      </c>
      <c r="M1446" s="273">
        <v>20.87</v>
      </c>
      <c r="N1446" s="272">
        <v>5</v>
      </c>
      <c r="O1446" s="274">
        <v>2.5</v>
      </c>
    </row>
    <row r="1447" spans="2:15" x14ac:dyDescent="0.2">
      <c r="B1447" s="310" t="s">
        <v>45</v>
      </c>
      <c r="C1447" s="310" t="s">
        <v>47</v>
      </c>
      <c r="D1447" s="311" t="s">
        <v>82</v>
      </c>
      <c r="E1447" s="270" t="str">
        <f t="shared" si="62"/>
        <v>APMale65-69</v>
      </c>
      <c r="F1447" s="271">
        <v>2.2800000000000001E-2</v>
      </c>
      <c r="G1447" s="271">
        <v>0.10786</v>
      </c>
      <c r="H1447" s="272">
        <v>8111</v>
      </c>
      <c r="I1447" s="271">
        <v>0.89214000000000004</v>
      </c>
      <c r="J1447" s="272">
        <v>75194</v>
      </c>
      <c r="K1447" s="272">
        <v>355695</v>
      </c>
      <c r="L1447" s="272">
        <v>1297201</v>
      </c>
      <c r="M1447" s="273">
        <v>17.25</v>
      </c>
      <c r="N1447" s="272">
        <v>5</v>
      </c>
      <c r="O1447" s="274">
        <v>2.5</v>
      </c>
    </row>
    <row r="1448" spans="2:15" x14ac:dyDescent="0.2">
      <c r="B1448" s="310" t="s">
        <v>45</v>
      </c>
      <c r="C1448" s="310" t="s">
        <v>47</v>
      </c>
      <c r="D1448" s="311" t="s">
        <v>19</v>
      </c>
      <c r="E1448" s="270" t="str">
        <f t="shared" si="62"/>
        <v>APMale70-74</v>
      </c>
      <c r="F1448" s="271">
        <v>3.7310000000000003E-2</v>
      </c>
      <c r="G1448" s="271">
        <v>0.17063999999999999</v>
      </c>
      <c r="H1448" s="272">
        <v>11447</v>
      </c>
      <c r="I1448" s="271">
        <v>0.82935999999999999</v>
      </c>
      <c r="J1448" s="272">
        <v>67084</v>
      </c>
      <c r="K1448" s="272">
        <v>306800</v>
      </c>
      <c r="L1448" s="272">
        <v>941506</v>
      </c>
      <c r="M1448" s="273">
        <v>14.03</v>
      </c>
      <c r="N1448" s="272">
        <v>5</v>
      </c>
      <c r="O1448" s="274">
        <v>2.5</v>
      </c>
    </row>
    <row r="1449" spans="2:15" x14ac:dyDescent="0.2">
      <c r="B1449" s="310" t="s">
        <v>45</v>
      </c>
      <c r="C1449" s="310" t="s">
        <v>47</v>
      </c>
      <c r="D1449" s="311" t="s">
        <v>20</v>
      </c>
      <c r="E1449" s="270" t="str">
        <f t="shared" si="62"/>
        <v>APMale75-79</v>
      </c>
      <c r="F1449" s="271">
        <v>5.3780000000000001E-2</v>
      </c>
      <c r="G1449" s="271">
        <v>0.23702999999999999</v>
      </c>
      <c r="H1449" s="272">
        <v>13187</v>
      </c>
      <c r="I1449" s="271">
        <v>0.76297000000000004</v>
      </c>
      <c r="J1449" s="272">
        <v>55636</v>
      </c>
      <c r="K1449" s="272">
        <v>245214</v>
      </c>
      <c r="L1449" s="272">
        <v>634706</v>
      </c>
      <c r="M1449" s="273">
        <v>11.41</v>
      </c>
      <c r="N1449" s="272">
        <v>5</v>
      </c>
      <c r="O1449" s="274">
        <v>2.5</v>
      </c>
    </row>
    <row r="1450" spans="2:15" x14ac:dyDescent="0.2">
      <c r="B1450" s="310" t="s">
        <v>45</v>
      </c>
      <c r="C1450" s="310" t="s">
        <v>47</v>
      </c>
      <c r="D1450" s="311" t="s">
        <v>21</v>
      </c>
      <c r="E1450" s="270" t="str">
        <f t="shared" si="62"/>
        <v>APMale80-84</v>
      </c>
      <c r="F1450" s="271">
        <v>7.4270000000000003E-2</v>
      </c>
      <c r="G1450" s="271">
        <v>0.31319000000000002</v>
      </c>
      <c r="H1450" s="272">
        <v>13295</v>
      </c>
      <c r="I1450" s="271">
        <v>0.68681000000000003</v>
      </c>
      <c r="J1450" s="272">
        <v>42449</v>
      </c>
      <c r="K1450" s="272">
        <v>179009</v>
      </c>
      <c r="L1450" s="272">
        <v>389492</v>
      </c>
      <c r="M1450" s="273">
        <v>9.18</v>
      </c>
      <c r="N1450" s="272">
        <v>5</v>
      </c>
      <c r="O1450" s="274">
        <v>2.5</v>
      </c>
    </row>
    <row r="1451" spans="2:15" x14ac:dyDescent="0.2">
      <c r="B1451" s="310" t="s">
        <v>45</v>
      </c>
      <c r="C1451" s="310" t="s">
        <v>47</v>
      </c>
      <c r="D1451" s="311" t="s">
        <v>22</v>
      </c>
      <c r="E1451" s="270" t="str">
        <f t="shared" si="62"/>
        <v>APMale85-89</v>
      </c>
      <c r="F1451" s="271">
        <v>0.112</v>
      </c>
      <c r="G1451" s="271">
        <v>0.43748999999999999</v>
      </c>
      <c r="H1451" s="272">
        <v>12755</v>
      </c>
      <c r="I1451" s="271">
        <v>0.56250999999999995</v>
      </c>
      <c r="J1451" s="272">
        <v>29154</v>
      </c>
      <c r="K1451" s="272">
        <v>113885</v>
      </c>
      <c r="L1451" s="272">
        <v>210483</v>
      </c>
      <c r="M1451" s="273">
        <v>7.22</v>
      </c>
      <c r="N1451" s="272">
        <v>5</v>
      </c>
      <c r="O1451" s="274">
        <v>2.5</v>
      </c>
    </row>
    <row r="1452" spans="2:15" x14ac:dyDescent="0.2">
      <c r="B1452" s="310" t="s">
        <v>45</v>
      </c>
      <c r="C1452" s="310" t="s">
        <v>47</v>
      </c>
      <c r="D1452" s="311" t="s">
        <v>5</v>
      </c>
      <c r="E1452" s="270" t="str">
        <f t="shared" si="62"/>
        <v>APMale90+</v>
      </c>
      <c r="F1452" s="271">
        <v>0.16977</v>
      </c>
      <c r="G1452" s="271">
        <v>1</v>
      </c>
      <c r="H1452" s="272">
        <v>16400</v>
      </c>
      <c r="I1452" s="271">
        <v>0</v>
      </c>
      <c r="J1452" s="272">
        <v>16400</v>
      </c>
      <c r="K1452" s="272">
        <v>96598</v>
      </c>
      <c r="L1452" s="272">
        <v>96598</v>
      </c>
      <c r="M1452" s="273">
        <v>5.89</v>
      </c>
      <c r="N1452" s="273" t="s">
        <v>92</v>
      </c>
      <c r="O1452" s="274">
        <v>5.89</v>
      </c>
    </row>
    <row r="1453" spans="2:15" x14ac:dyDescent="0.2">
      <c r="B1453" s="49"/>
      <c r="C1453" s="49"/>
      <c r="D1453" s="49"/>
      <c r="E1453" s="49"/>
      <c r="F1453" s="49"/>
      <c r="G1453" s="49"/>
      <c r="H1453" s="49"/>
      <c r="I1453" s="49"/>
      <c r="J1453" s="49"/>
      <c r="K1453" s="49"/>
      <c r="L1453" s="49"/>
      <c r="M1453" s="49"/>
      <c r="N1453" s="49"/>
      <c r="O1453" s="49"/>
    </row>
    <row r="1454" spans="2:15" ht="16" customHeight="1" x14ac:dyDescent="0.2">
      <c r="B1454" s="344" t="s">
        <v>1</v>
      </c>
      <c r="C1454" s="344" t="s">
        <v>0</v>
      </c>
      <c r="D1454" s="344" t="s">
        <v>2</v>
      </c>
      <c r="E1454" s="344" t="s">
        <v>49</v>
      </c>
      <c r="F1454" s="346" t="s">
        <v>83</v>
      </c>
      <c r="G1454" s="346" t="s">
        <v>84</v>
      </c>
      <c r="H1454" s="346" t="s">
        <v>85</v>
      </c>
      <c r="I1454" s="346" t="s">
        <v>86</v>
      </c>
      <c r="J1454" s="344" t="s">
        <v>87</v>
      </c>
      <c r="K1454" s="346" t="s">
        <v>88</v>
      </c>
      <c r="L1454" s="344" t="s">
        <v>89</v>
      </c>
      <c r="M1454" s="344" t="s">
        <v>90</v>
      </c>
      <c r="N1454" s="344" t="s">
        <v>6</v>
      </c>
      <c r="O1454" s="346" t="s">
        <v>91</v>
      </c>
    </row>
    <row r="1455" spans="2:15" ht="16" customHeight="1" x14ac:dyDescent="0.2">
      <c r="B1455" s="345"/>
      <c r="C1455" s="345"/>
      <c r="D1455" s="345"/>
      <c r="E1455" s="345"/>
      <c r="F1455" s="347"/>
      <c r="G1455" s="347"/>
      <c r="H1455" s="347"/>
      <c r="I1455" s="347"/>
      <c r="J1455" s="345"/>
      <c r="K1455" s="347"/>
      <c r="L1455" s="345"/>
      <c r="M1455" s="345"/>
      <c r="N1455" s="345"/>
      <c r="O1455" s="347"/>
    </row>
    <row r="1456" spans="2:15" x14ac:dyDescent="0.2">
      <c r="B1456" s="310" t="s">
        <v>46</v>
      </c>
      <c r="C1456" s="310" t="s">
        <v>47</v>
      </c>
      <c r="D1456" s="311">
        <v>0</v>
      </c>
      <c r="E1456" s="270" t="str">
        <f>_xlfn.CONCAT(B1456,C1456,D1456)</f>
        <v>TOMale0</v>
      </c>
      <c r="F1456" s="271">
        <v>1.4489999999999999E-2</v>
      </c>
      <c r="G1456" s="271">
        <v>1.43E-2</v>
      </c>
      <c r="H1456" s="272">
        <v>1430</v>
      </c>
      <c r="I1456" s="271">
        <v>0.98570000000000002</v>
      </c>
      <c r="J1456" s="272">
        <v>100000</v>
      </c>
      <c r="K1456" s="272">
        <v>98690</v>
      </c>
      <c r="L1456" s="272">
        <v>7144343</v>
      </c>
      <c r="M1456" s="273">
        <v>71.44</v>
      </c>
      <c r="N1456" s="272">
        <v>1</v>
      </c>
      <c r="O1456" s="274">
        <v>0.08</v>
      </c>
    </row>
    <row r="1457" spans="2:15" x14ac:dyDescent="0.2">
      <c r="B1457" s="310" t="s">
        <v>46</v>
      </c>
      <c r="C1457" s="310" t="s">
        <v>47</v>
      </c>
      <c r="D1457" s="312" t="s">
        <v>18</v>
      </c>
      <c r="E1457" s="270" t="str">
        <f t="shared" ref="E1457:E1475" si="63">_xlfn.CONCAT(B1457,C1457,D1457)</f>
        <v>TOMale1-4</v>
      </c>
      <c r="F1457" s="271">
        <v>8.3000000000000001E-4</v>
      </c>
      <c r="G1457" s="271">
        <v>3.3300000000000001E-3</v>
      </c>
      <c r="H1457" s="272">
        <v>328</v>
      </c>
      <c r="I1457" s="271">
        <v>0.99666999999999994</v>
      </c>
      <c r="J1457" s="272">
        <v>98570</v>
      </c>
      <c r="K1457" s="272">
        <v>393496</v>
      </c>
      <c r="L1457" s="272">
        <v>7045653</v>
      </c>
      <c r="M1457" s="273">
        <v>71.48</v>
      </c>
      <c r="N1457" s="272">
        <v>4</v>
      </c>
      <c r="O1457" s="274">
        <v>1.61</v>
      </c>
    </row>
    <row r="1458" spans="2:15" x14ac:dyDescent="0.2">
      <c r="B1458" s="310" t="s">
        <v>46</v>
      </c>
      <c r="C1458" s="310" t="s">
        <v>47</v>
      </c>
      <c r="D1458" s="312" t="s">
        <v>70</v>
      </c>
      <c r="E1458" s="270" t="str">
        <f t="shared" si="63"/>
        <v>TOMale5-9</v>
      </c>
      <c r="F1458" s="271">
        <v>5.9999999999999995E-4</v>
      </c>
      <c r="G1458" s="271">
        <v>3.0100000000000001E-3</v>
      </c>
      <c r="H1458" s="272">
        <v>296</v>
      </c>
      <c r="I1458" s="271">
        <v>0.99699000000000004</v>
      </c>
      <c r="J1458" s="272">
        <v>98242</v>
      </c>
      <c r="K1458" s="272">
        <v>490469</v>
      </c>
      <c r="L1458" s="272">
        <v>6652158</v>
      </c>
      <c r="M1458" s="273">
        <v>67.709999999999994</v>
      </c>
      <c r="N1458" s="272">
        <v>5</v>
      </c>
      <c r="O1458" s="274">
        <v>2.5</v>
      </c>
    </row>
    <row r="1459" spans="2:15" x14ac:dyDescent="0.2">
      <c r="B1459" s="310" t="s">
        <v>46</v>
      </c>
      <c r="C1459" s="310" t="s">
        <v>47</v>
      </c>
      <c r="D1459" s="312" t="s">
        <v>71</v>
      </c>
      <c r="E1459" s="270" t="str">
        <f t="shared" si="63"/>
        <v>TOMale10-14</v>
      </c>
      <c r="F1459" s="271">
        <v>4.8000000000000001E-4</v>
      </c>
      <c r="G1459" s="271">
        <v>2.4199999999999998E-3</v>
      </c>
      <c r="H1459" s="272">
        <v>237</v>
      </c>
      <c r="I1459" s="271">
        <v>0.99758000000000002</v>
      </c>
      <c r="J1459" s="272">
        <v>97946</v>
      </c>
      <c r="K1459" s="272">
        <v>489136</v>
      </c>
      <c r="L1459" s="272">
        <v>6161689</v>
      </c>
      <c r="M1459" s="273">
        <v>62.91</v>
      </c>
      <c r="N1459" s="272">
        <v>5</v>
      </c>
      <c r="O1459" s="274">
        <v>2.5</v>
      </c>
    </row>
    <row r="1460" spans="2:15" x14ac:dyDescent="0.2">
      <c r="B1460" s="310" t="s">
        <v>46</v>
      </c>
      <c r="C1460" s="310" t="s">
        <v>47</v>
      </c>
      <c r="D1460" s="311" t="s">
        <v>72</v>
      </c>
      <c r="E1460" s="270" t="str">
        <f t="shared" si="63"/>
        <v>TOMale15-19</v>
      </c>
      <c r="F1460" s="271">
        <v>1.5299999999999999E-3</v>
      </c>
      <c r="G1460" s="271">
        <v>7.6299999999999996E-3</v>
      </c>
      <c r="H1460" s="272">
        <v>745</v>
      </c>
      <c r="I1460" s="271">
        <v>0.99236999999999997</v>
      </c>
      <c r="J1460" s="272">
        <v>97709</v>
      </c>
      <c r="K1460" s="272">
        <v>486680</v>
      </c>
      <c r="L1460" s="272">
        <v>5672552</v>
      </c>
      <c r="M1460" s="273">
        <v>58.06</v>
      </c>
      <c r="N1460" s="272">
        <v>5</v>
      </c>
      <c r="O1460" s="274">
        <v>2.5</v>
      </c>
    </row>
    <row r="1461" spans="2:15" x14ac:dyDescent="0.2">
      <c r="B1461" s="310" t="s">
        <v>46</v>
      </c>
      <c r="C1461" s="310" t="s">
        <v>47</v>
      </c>
      <c r="D1461" s="311" t="s">
        <v>73</v>
      </c>
      <c r="E1461" s="270" t="str">
        <f t="shared" si="63"/>
        <v>TOMale20-24</v>
      </c>
      <c r="F1461" s="271">
        <v>2.5699999999999998E-3</v>
      </c>
      <c r="G1461" s="271">
        <v>1.277E-2</v>
      </c>
      <c r="H1461" s="272">
        <v>1238</v>
      </c>
      <c r="I1461" s="271">
        <v>0.98723000000000005</v>
      </c>
      <c r="J1461" s="272">
        <v>96963</v>
      </c>
      <c r="K1461" s="272">
        <v>481721</v>
      </c>
      <c r="L1461" s="272">
        <v>5185872</v>
      </c>
      <c r="M1461" s="273">
        <v>53.48</v>
      </c>
      <c r="N1461" s="272">
        <v>5</v>
      </c>
      <c r="O1461" s="274">
        <v>2.5</v>
      </c>
    </row>
    <row r="1462" spans="2:15" x14ac:dyDescent="0.2">
      <c r="B1462" s="310" t="s">
        <v>46</v>
      </c>
      <c r="C1462" s="310" t="s">
        <v>47</v>
      </c>
      <c r="D1462" s="311" t="s">
        <v>74</v>
      </c>
      <c r="E1462" s="270" t="str">
        <f t="shared" si="63"/>
        <v>TOMale25-29</v>
      </c>
      <c r="F1462" s="271">
        <v>3.7599999999999999E-3</v>
      </c>
      <c r="G1462" s="271">
        <v>1.8599999999999998E-2</v>
      </c>
      <c r="H1462" s="272">
        <v>1781</v>
      </c>
      <c r="I1462" s="271">
        <v>0.98140000000000005</v>
      </c>
      <c r="J1462" s="272">
        <v>95725</v>
      </c>
      <c r="K1462" s="272">
        <v>474172</v>
      </c>
      <c r="L1462" s="272">
        <v>4704151</v>
      </c>
      <c r="M1462" s="273">
        <v>49.14</v>
      </c>
      <c r="N1462" s="272">
        <v>5</v>
      </c>
      <c r="O1462" s="274">
        <v>2.5</v>
      </c>
    </row>
    <row r="1463" spans="2:15" x14ac:dyDescent="0.2">
      <c r="B1463" s="310" t="s">
        <v>46</v>
      </c>
      <c r="C1463" s="310" t="s">
        <v>47</v>
      </c>
      <c r="D1463" s="311" t="s">
        <v>75</v>
      </c>
      <c r="E1463" s="270" t="str">
        <f t="shared" si="63"/>
        <v>TOMale30-34</v>
      </c>
      <c r="F1463" s="271">
        <v>3.0400000000000002E-3</v>
      </c>
      <c r="G1463" s="271">
        <v>1.5100000000000001E-2</v>
      </c>
      <c r="H1463" s="272">
        <v>1419</v>
      </c>
      <c r="I1463" s="271">
        <v>0.9849</v>
      </c>
      <c r="J1463" s="272">
        <v>93944</v>
      </c>
      <c r="K1463" s="272">
        <v>466174</v>
      </c>
      <c r="L1463" s="272">
        <v>4229979</v>
      </c>
      <c r="M1463" s="273">
        <v>45.03</v>
      </c>
      <c r="N1463" s="272">
        <v>5</v>
      </c>
      <c r="O1463" s="274">
        <v>2.5</v>
      </c>
    </row>
    <row r="1464" spans="2:15" x14ac:dyDescent="0.2">
      <c r="B1464" s="310" t="s">
        <v>46</v>
      </c>
      <c r="C1464" s="310" t="s">
        <v>47</v>
      </c>
      <c r="D1464" s="311" t="s">
        <v>76</v>
      </c>
      <c r="E1464" s="270" t="str">
        <f t="shared" si="63"/>
        <v>TOMale35-39</v>
      </c>
      <c r="F1464" s="271">
        <v>3.6900000000000001E-3</v>
      </c>
      <c r="G1464" s="271">
        <v>1.8259999999999998E-2</v>
      </c>
      <c r="H1464" s="272">
        <v>1690</v>
      </c>
      <c r="I1464" s="271">
        <v>0.98173999999999995</v>
      </c>
      <c r="J1464" s="272">
        <v>92525</v>
      </c>
      <c r="K1464" s="272">
        <v>458403</v>
      </c>
      <c r="L1464" s="272">
        <v>3763806</v>
      </c>
      <c r="M1464" s="273">
        <v>40.68</v>
      </c>
      <c r="N1464" s="272">
        <v>5</v>
      </c>
      <c r="O1464" s="274">
        <v>2.5</v>
      </c>
    </row>
    <row r="1465" spans="2:15" x14ac:dyDescent="0.2">
      <c r="B1465" s="310" t="s">
        <v>46</v>
      </c>
      <c r="C1465" s="310" t="s">
        <v>47</v>
      </c>
      <c r="D1465" s="311" t="s">
        <v>77</v>
      </c>
      <c r="E1465" s="270" t="str">
        <f t="shared" si="63"/>
        <v>TOMale40-44</v>
      </c>
      <c r="F1465" s="271">
        <v>4.8999999999999998E-3</v>
      </c>
      <c r="G1465" s="271">
        <v>2.419E-2</v>
      </c>
      <c r="H1465" s="272">
        <v>2197</v>
      </c>
      <c r="I1465" s="271">
        <v>0.97580999999999996</v>
      </c>
      <c r="J1465" s="272">
        <v>90836</v>
      </c>
      <c r="K1465" s="272">
        <v>448685</v>
      </c>
      <c r="L1465" s="272">
        <v>3305403</v>
      </c>
      <c r="M1465" s="273">
        <v>36.39</v>
      </c>
      <c r="N1465" s="272">
        <v>5</v>
      </c>
      <c r="O1465" s="274">
        <v>2.5</v>
      </c>
    </row>
    <row r="1466" spans="2:15" x14ac:dyDescent="0.2">
      <c r="B1466" s="310" t="s">
        <v>46</v>
      </c>
      <c r="C1466" s="310" t="s">
        <v>47</v>
      </c>
      <c r="D1466" s="311" t="s">
        <v>78</v>
      </c>
      <c r="E1466" s="270" t="str">
        <f t="shared" si="63"/>
        <v>TOMale45-49</v>
      </c>
      <c r="F1466" s="271">
        <v>6.11E-3</v>
      </c>
      <c r="G1466" s="271">
        <v>3.007E-2</v>
      </c>
      <c r="H1466" s="272">
        <v>2666</v>
      </c>
      <c r="I1466" s="271">
        <v>0.96992999999999996</v>
      </c>
      <c r="J1466" s="272">
        <v>88638</v>
      </c>
      <c r="K1466" s="272">
        <v>436528</v>
      </c>
      <c r="L1466" s="272">
        <v>2856718</v>
      </c>
      <c r="M1466" s="273">
        <v>32.229999999999997</v>
      </c>
      <c r="N1466" s="272">
        <v>5</v>
      </c>
      <c r="O1466" s="274">
        <v>2.5</v>
      </c>
    </row>
    <row r="1467" spans="2:15" x14ac:dyDescent="0.2">
      <c r="B1467" s="310" t="s">
        <v>46</v>
      </c>
      <c r="C1467" s="310" t="s">
        <v>47</v>
      </c>
      <c r="D1467" s="311" t="s">
        <v>79</v>
      </c>
      <c r="E1467" s="270" t="str">
        <f t="shared" si="63"/>
        <v>TOMale50-54</v>
      </c>
      <c r="F1467" s="271">
        <v>8.4499999999999992E-3</v>
      </c>
      <c r="G1467" s="271">
        <v>4.1399999999999999E-2</v>
      </c>
      <c r="H1467" s="272">
        <v>3559</v>
      </c>
      <c r="I1467" s="271">
        <v>0.95860000000000001</v>
      </c>
      <c r="J1467" s="272">
        <v>85973</v>
      </c>
      <c r="K1467" s="272">
        <v>420966</v>
      </c>
      <c r="L1467" s="272">
        <v>2420190</v>
      </c>
      <c r="M1467" s="273">
        <v>28.15</v>
      </c>
      <c r="N1467" s="272">
        <v>5</v>
      </c>
      <c r="O1467" s="274">
        <v>2.5</v>
      </c>
    </row>
    <row r="1468" spans="2:15" x14ac:dyDescent="0.2">
      <c r="B1468" s="310" t="s">
        <v>46</v>
      </c>
      <c r="C1468" s="310" t="s">
        <v>47</v>
      </c>
      <c r="D1468" s="311" t="s">
        <v>80</v>
      </c>
      <c r="E1468" s="270" t="str">
        <f t="shared" si="63"/>
        <v>TOMale55-59</v>
      </c>
      <c r="F1468" s="271">
        <v>9.7699999999999992E-3</v>
      </c>
      <c r="G1468" s="271">
        <v>4.7690000000000003E-2</v>
      </c>
      <c r="H1468" s="272">
        <v>3930</v>
      </c>
      <c r="I1468" s="271">
        <v>0.95230999999999999</v>
      </c>
      <c r="J1468" s="272">
        <v>82414</v>
      </c>
      <c r="K1468" s="272">
        <v>402243</v>
      </c>
      <c r="L1468" s="272">
        <v>1999224</v>
      </c>
      <c r="M1468" s="273">
        <v>24.26</v>
      </c>
      <c r="N1468" s="272">
        <v>5</v>
      </c>
      <c r="O1468" s="274">
        <v>2.5</v>
      </c>
    </row>
    <row r="1469" spans="2:15" x14ac:dyDescent="0.2">
      <c r="B1469" s="310" t="s">
        <v>46</v>
      </c>
      <c r="C1469" s="310" t="s">
        <v>47</v>
      </c>
      <c r="D1469" s="311" t="s">
        <v>81</v>
      </c>
      <c r="E1469" s="270" t="str">
        <f t="shared" si="63"/>
        <v>TOMale60-64</v>
      </c>
      <c r="F1469" s="271">
        <v>1.6160000000000001E-2</v>
      </c>
      <c r="G1469" s="271">
        <v>7.7660000000000007E-2</v>
      </c>
      <c r="H1469" s="272">
        <v>6095</v>
      </c>
      <c r="I1469" s="271">
        <v>0.92234000000000005</v>
      </c>
      <c r="J1469" s="272">
        <v>78484</v>
      </c>
      <c r="K1469" s="272">
        <v>377180</v>
      </c>
      <c r="L1469" s="272">
        <v>1596981</v>
      </c>
      <c r="M1469" s="273">
        <v>20.350000000000001</v>
      </c>
      <c r="N1469" s="272">
        <v>5</v>
      </c>
      <c r="O1469" s="274">
        <v>2.5</v>
      </c>
    </row>
    <row r="1470" spans="2:15" x14ac:dyDescent="0.2">
      <c r="B1470" s="310" t="s">
        <v>46</v>
      </c>
      <c r="C1470" s="310" t="s">
        <v>47</v>
      </c>
      <c r="D1470" s="311" t="s">
        <v>82</v>
      </c>
      <c r="E1470" s="270" t="str">
        <f t="shared" si="63"/>
        <v>TOMale65-69</v>
      </c>
      <c r="F1470" s="271">
        <v>2.3040000000000001E-2</v>
      </c>
      <c r="G1470" s="271">
        <v>0.10892</v>
      </c>
      <c r="H1470" s="272">
        <v>7885</v>
      </c>
      <c r="I1470" s="271">
        <v>0.89107999999999998</v>
      </c>
      <c r="J1470" s="272">
        <v>72388</v>
      </c>
      <c r="K1470" s="272">
        <v>342230</v>
      </c>
      <c r="L1470" s="272">
        <v>1219800</v>
      </c>
      <c r="M1470" s="273">
        <v>16.850000000000001</v>
      </c>
      <c r="N1470" s="272">
        <v>5</v>
      </c>
      <c r="O1470" s="274">
        <v>2.5</v>
      </c>
    </row>
    <row r="1471" spans="2:15" x14ac:dyDescent="0.2">
      <c r="B1471" s="310" t="s">
        <v>46</v>
      </c>
      <c r="C1471" s="310" t="s">
        <v>47</v>
      </c>
      <c r="D1471" s="311" t="s">
        <v>19</v>
      </c>
      <c r="E1471" s="270" t="str">
        <f t="shared" si="63"/>
        <v>TOMale70-74</v>
      </c>
      <c r="F1471" s="271">
        <v>3.7339999999999998E-2</v>
      </c>
      <c r="G1471" s="271">
        <v>0.17077000000000001</v>
      </c>
      <c r="H1471" s="272">
        <v>11015</v>
      </c>
      <c r="I1471" s="271">
        <v>0.82923000000000002</v>
      </c>
      <c r="J1471" s="272">
        <v>64504</v>
      </c>
      <c r="K1471" s="272">
        <v>294979</v>
      </c>
      <c r="L1471" s="272">
        <v>877570</v>
      </c>
      <c r="M1471" s="273">
        <v>13.6</v>
      </c>
      <c r="N1471" s="272">
        <v>5</v>
      </c>
      <c r="O1471" s="274">
        <v>2.5</v>
      </c>
    </row>
    <row r="1472" spans="2:15" x14ac:dyDescent="0.2">
      <c r="B1472" s="310" t="s">
        <v>46</v>
      </c>
      <c r="C1472" s="310" t="s">
        <v>47</v>
      </c>
      <c r="D1472" s="311" t="s">
        <v>20</v>
      </c>
      <c r="E1472" s="270" t="str">
        <f t="shared" si="63"/>
        <v>TOMale75-79</v>
      </c>
      <c r="F1472" s="271">
        <v>5.083E-2</v>
      </c>
      <c r="G1472" s="271">
        <v>0.22550000000000001</v>
      </c>
      <c r="H1472" s="272">
        <v>12061</v>
      </c>
      <c r="I1472" s="271">
        <v>0.77449999999999997</v>
      </c>
      <c r="J1472" s="272">
        <v>53488</v>
      </c>
      <c r="K1472" s="272">
        <v>237287</v>
      </c>
      <c r="L1472" s="272">
        <v>582591</v>
      </c>
      <c r="M1472" s="273">
        <v>10.89</v>
      </c>
      <c r="N1472" s="272">
        <v>5</v>
      </c>
      <c r="O1472" s="274">
        <v>2.5</v>
      </c>
    </row>
    <row r="1473" spans="2:15" x14ac:dyDescent="0.2">
      <c r="B1473" s="310" t="s">
        <v>46</v>
      </c>
      <c r="C1473" s="310" t="s">
        <v>47</v>
      </c>
      <c r="D1473" s="311" t="s">
        <v>21</v>
      </c>
      <c r="E1473" s="270" t="str">
        <f t="shared" si="63"/>
        <v>TOMale80-84</v>
      </c>
      <c r="F1473" s="271">
        <v>8.0390000000000003E-2</v>
      </c>
      <c r="G1473" s="271">
        <v>0.33468999999999999</v>
      </c>
      <c r="H1473" s="272">
        <v>13865</v>
      </c>
      <c r="I1473" s="271">
        <v>0.66530999999999996</v>
      </c>
      <c r="J1473" s="272">
        <v>41427</v>
      </c>
      <c r="K1473" s="272">
        <v>172470</v>
      </c>
      <c r="L1473" s="272">
        <v>345304</v>
      </c>
      <c r="M1473" s="273">
        <v>8.34</v>
      </c>
      <c r="N1473" s="272">
        <v>5</v>
      </c>
      <c r="O1473" s="274">
        <v>2.5</v>
      </c>
    </row>
    <row r="1474" spans="2:15" x14ac:dyDescent="0.2">
      <c r="B1474" s="310" t="s">
        <v>46</v>
      </c>
      <c r="C1474" s="310" t="s">
        <v>47</v>
      </c>
      <c r="D1474" s="311" t="s">
        <v>22</v>
      </c>
      <c r="E1474" s="270" t="str">
        <f t="shared" si="63"/>
        <v>TOMale85-89</v>
      </c>
      <c r="F1474" s="271">
        <v>0.12482</v>
      </c>
      <c r="G1474" s="271">
        <v>0.47566000000000003</v>
      </c>
      <c r="H1474" s="272">
        <v>13110</v>
      </c>
      <c r="I1474" s="271">
        <v>0.52434000000000003</v>
      </c>
      <c r="J1474" s="272">
        <v>27562</v>
      </c>
      <c r="K1474" s="272">
        <v>105033</v>
      </c>
      <c r="L1474" s="272">
        <v>172834</v>
      </c>
      <c r="M1474" s="273">
        <v>6.27</v>
      </c>
      <c r="N1474" s="272">
        <v>5</v>
      </c>
      <c r="O1474" s="274">
        <v>2.5</v>
      </c>
    </row>
    <row r="1475" spans="2:15" x14ac:dyDescent="0.2">
      <c r="B1475" s="310" t="s">
        <v>46</v>
      </c>
      <c r="C1475" s="310" t="s">
        <v>47</v>
      </c>
      <c r="D1475" s="311" t="s">
        <v>5</v>
      </c>
      <c r="E1475" s="270" t="str">
        <f t="shared" si="63"/>
        <v>TOMale90+</v>
      </c>
      <c r="F1475" s="271">
        <v>0.21315000000000001</v>
      </c>
      <c r="G1475" s="271">
        <v>1</v>
      </c>
      <c r="H1475" s="272">
        <v>14452</v>
      </c>
      <c r="I1475" s="271">
        <v>0</v>
      </c>
      <c r="J1475" s="272">
        <v>14452</v>
      </c>
      <c r="K1475" s="272">
        <v>67801</v>
      </c>
      <c r="L1475" s="272">
        <v>67801</v>
      </c>
      <c r="M1475" s="273">
        <v>4.6900000000000004</v>
      </c>
      <c r="N1475" s="273" t="s">
        <v>92</v>
      </c>
      <c r="O1475" s="274">
        <v>4.6900000000000004</v>
      </c>
    </row>
    <row r="1476" spans="2:15" x14ac:dyDescent="0.2">
      <c r="B1476" s="49"/>
      <c r="C1476" s="49"/>
      <c r="D1476" s="49"/>
      <c r="E1476" s="49"/>
      <c r="F1476" s="49"/>
      <c r="G1476" s="49"/>
      <c r="H1476" s="49"/>
      <c r="I1476" s="49"/>
      <c r="J1476" s="49"/>
      <c r="K1476" s="49"/>
      <c r="L1476" s="49"/>
      <c r="M1476" s="49"/>
      <c r="N1476" s="49"/>
      <c r="O1476" s="49"/>
    </row>
    <row r="1477" spans="2:15" ht="16" customHeight="1" x14ac:dyDescent="0.2">
      <c r="B1477" s="344" t="s">
        <v>1</v>
      </c>
      <c r="C1477" s="344" t="s">
        <v>0</v>
      </c>
      <c r="D1477" s="344" t="s">
        <v>2</v>
      </c>
      <c r="E1477" s="344" t="s">
        <v>49</v>
      </c>
      <c r="F1477" s="346" t="s">
        <v>83</v>
      </c>
      <c r="G1477" s="346" t="s">
        <v>84</v>
      </c>
      <c r="H1477" s="346" t="s">
        <v>85</v>
      </c>
      <c r="I1477" s="346" t="s">
        <v>86</v>
      </c>
      <c r="J1477" s="344" t="s">
        <v>87</v>
      </c>
      <c r="K1477" s="346" t="s">
        <v>88</v>
      </c>
      <c r="L1477" s="344" t="s">
        <v>89</v>
      </c>
      <c r="M1477" s="344" t="s">
        <v>90</v>
      </c>
      <c r="N1477" s="344" t="s">
        <v>6</v>
      </c>
      <c r="O1477" s="346" t="s">
        <v>91</v>
      </c>
    </row>
    <row r="1478" spans="2:15" ht="16" customHeight="1" x14ac:dyDescent="0.2">
      <c r="B1478" s="345"/>
      <c r="C1478" s="345"/>
      <c r="D1478" s="345"/>
      <c r="E1478" s="345"/>
      <c r="F1478" s="347"/>
      <c r="G1478" s="347"/>
      <c r="H1478" s="347"/>
      <c r="I1478" s="347"/>
      <c r="J1478" s="345"/>
      <c r="K1478" s="347"/>
      <c r="L1478" s="345"/>
      <c r="M1478" s="345"/>
      <c r="N1478" s="345"/>
      <c r="O1478" s="347"/>
    </row>
    <row r="1479" spans="2:15" x14ac:dyDescent="0.2">
      <c r="B1479" s="310" t="s">
        <v>50</v>
      </c>
      <c r="C1479" s="310" t="s">
        <v>47</v>
      </c>
      <c r="D1479" s="311">
        <v>0</v>
      </c>
      <c r="E1479" s="270" t="str">
        <f>_xlfn.CONCAT(B1479,C1479,D1479)</f>
        <v>MAMale0</v>
      </c>
      <c r="F1479" s="271">
        <v>1.9609999999999999E-2</v>
      </c>
      <c r="G1479" s="271">
        <v>1.9259999999999999E-2</v>
      </c>
      <c r="H1479" s="272">
        <v>1926</v>
      </c>
      <c r="I1479" s="271">
        <v>0.98073999999999995</v>
      </c>
      <c r="J1479" s="272">
        <v>100000</v>
      </c>
      <c r="K1479" s="272">
        <v>98262</v>
      </c>
      <c r="L1479" s="272">
        <v>6795929</v>
      </c>
      <c r="M1479" s="273">
        <v>67.959999999999994</v>
      </c>
      <c r="N1479" s="272">
        <v>1</v>
      </c>
      <c r="O1479" s="274">
        <v>0.1</v>
      </c>
    </row>
    <row r="1480" spans="2:15" x14ac:dyDescent="0.2">
      <c r="B1480" s="310" t="s">
        <v>50</v>
      </c>
      <c r="C1480" s="310" t="s">
        <v>47</v>
      </c>
      <c r="D1480" s="312" t="s">
        <v>18</v>
      </c>
      <c r="E1480" s="270" t="str">
        <f t="shared" ref="E1480:E1498" si="64">_xlfn.CONCAT(B1480,C1480,D1480)</f>
        <v>MAMale1-4</v>
      </c>
      <c r="F1480" s="271">
        <v>8.1999999999999998E-4</v>
      </c>
      <c r="G1480" s="271">
        <v>3.2599999999999999E-3</v>
      </c>
      <c r="H1480" s="272">
        <v>319</v>
      </c>
      <c r="I1480" s="271">
        <v>0.99673999999999996</v>
      </c>
      <c r="J1480" s="272">
        <v>98074</v>
      </c>
      <c r="K1480" s="272">
        <v>391526</v>
      </c>
      <c r="L1480" s="272">
        <v>6697667</v>
      </c>
      <c r="M1480" s="273">
        <v>68.290000000000006</v>
      </c>
      <c r="N1480" s="272">
        <v>4</v>
      </c>
      <c r="O1480" s="274">
        <v>1.59</v>
      </c>
    </row>
    <row r="1481" spans="2:15" x14ac:dyDescent="0.2">
      <c r="B1481" s="310" t="s">
        <v>50</v>
      </c>
      <c r="C1481" s="310" t="s">
        <v>47</v>
      </c>
      <c r="D1481" s="312" t="s">
        <v>70</v>
      </c>
      <c r="E1481" s="270" t="str">
        <f t="shared" si="64"/>
        <v>MAMale5-9</v>
      </c>
      <c r="F1481" s="271">
        <v>3.8000000000000002E-4</v>
      </c>
      <c r="G1481" s="271">
        <v>1.89E-3</v>
      </c>
      <c r="H1481" s="272">
        <v>185</v>
      </c>
      <c r="I1481" s="271">
        <v>0.99811000000000005</v>
      </c>
      <c r="J1481" s="272">
        <v>97754</v>
      </c>
      <c r="K1481" s="272">
        <v>488308</v>
      </c>
      <c r="L1481" s="272">
        <v>6306141</v>
      </c>
      <c r="M1481" s="273">
        <v>64.510000000000005</v>
      </c>
      <c r="N1481" s="272">
        <v>5</v>
      </c>
      <c r="O1481" s="274">
        <v>2.5</v>
      </c>
    </row>
    <row r="1482" spans="2:15" x14ac:dyDescent="0.2">
      <c r="B1482" s="310" t="s">
        <v>50</v>
      </c>
      <c r="C1482" s="310" t="s">
        <v>47</v>
      </c>
      <c r="D1482" s="312" t="s">
        <v>71</v>
      </c>
      <c r="E1482" s="270" t="str">
        <f t="shared" si="64"/>
        <v>MAMale10-14</v>
      </c>
      <c r="F1482" s="271">
        <v>5.0000000000000001E-4</v>
      </c>
      <c r="G1482" s="271">
        <v>2.5200000000000001E-3</v>
      </c>
      <c r="H1482" s="272">
        <v>246</v>
      </c>
      <c r="I1482" s="271">
        <v>0.99748000000000003</v>
      </c>
      <c r="J1482" s="272">
        <v>97569</v>
      </c>
      <c r="K1482" s="272">
        <v>487232</v>
      </c>
      <c r="L1482" s="272">
        <v>5817833</v>
      </c>
      <c r="M1482" s="273">
        <v>59.63</v>
      </c>
      <c r="N1482" s="272">
        <v>5</v>
      </c>
      <c r="O1482" s="274">
        <v>2.5</v>
      </c>
    </row>
    <row r="1483" spans="2:15" x14ac:dyDescent="0.2">
      <c r="B1483" s="310" t="s">
        <v>50</v>
      </c>
      <c r="C1483" s="310" t="s">
        <v>47</v>
      </c>
      <c r="D1483" s="311" t="s">
        <v>72</v>
      </c>
      <c r="E1483" s="270" t="str">
        <f t="shared" si="64"/>
        <v>MAMale15-19</v>
      </c>
      <c r="F1483" s="271">
        <v>1.58E-3</v>
      </c>
      <c r="G1483" s="271">
        <v>7.8799999999999999E-3</v>
      </c>
      <c r="H1483" s="272">
        <v>767</v>
      </c>
      <c r="I1483" s="271">
        <v>0.99212</v>
      </c>
      <c r="J1483" s="272">
        <v>97323</v>
      </c>
      <c r="K1483" s="272">
        <v>484700</v>
      </c>
      <c r="L1483" s="272">
        <v>5330601</v>
      </c>
      <c r="M1483" s="273">
        <v>54.77</v>
      </c>
      <c r="N1483" s="272">
        <v>5</v>
      </c>
      <c r="O1483" s="274">
        <v>2.5</v>
      </c>
    </row>
    <row r="1484" spans="2:15" x14ac:dyDescent="0.2">
      <c r="B1484" s="310" t="s">
        <v>50</v>
      </c>
      <c r="C1484" s="310" t="s">
        <v>47</v>
      </c>
      <c r="D1484" s="311" t="s">
        <v>73</v>
      </c>
      <c r="E1484" s="270" t="str">
        <f t="shared" si="64"/>
        <v>MAMale20-24</v>
      </c>
      <c r="F1484" s="271">
        <v>3.3700000000000002E-3</v>
      </c>
      <c r="G1484" s="271">
        <v>1.6729999999999998E-2</v>
      </c>
      <c r="H1484" s="272">
        <v>1615</v>
      </c>
      <c r="I1484" s="271">
        <v>0.98326999999999998</v>
      </c>
      <c r="J1484" s="272">
        <v>96557</v>
      </c>
      <c r="K1484" s="272">
        <v>478745</v>
      </c>
      <c r="L1484" s="272">
        <v>4845901</v>
      </c>
      <c r="M1484" s="273">
        <v>50.19</v>
      </c>
      <c r="N1484" s="272">
        <v>5</v>
      </c>
      <c r="O1484" s="274">
        <v>2.5</v>
      </c>
    </row>
    <row r="1485" spans="2:15" x14ac:dyDescent="0.2">
      <c r="B1485" s="310" t="s">
        <v>50</v>
      </c>
      <c r="C1485" s="310" t="s">
        <v>47</v>
      </c>
      <c r="D1485" s="311" t="s">
        <v>74</v>
      </c>
      <c r="E1485" s="270" t="str">
        <f t="shared" si="64"/>
        <v>MAMale25-29</v>
      </c>
      <c r="F1485" s="271">
        <v>4.3099999999999996E-3</v>
      </c>
      <c r="G1485" s="271">
        <v>2.1329999999999998E-2</v>
      </c>
      <c r="H1485" s="272">
        <v>2025</v>
      </c>
      <c r="I1485" s="271">
        <v>0.97867000000000004</v>
      </c>
      <c r="J1485" s="272">
        <v>94941</v>
      </c>
      <c r="K1485" s="272">
        <v>469643</v>
      </c>
      <c r="L1485" s="272">
        <v>4367156</v>
      </c>
      <c r="M1485" s="273">
        <v>46</v>
      </c>
      <c r="N1485" s="272">
        <v>5</v>
      </c>
      <c r="O1485" s="274">
        <v>2.5</v>
      </c>
    </row>
    <row r="1486" spans="2:15" x14ac:dyDescent="0.2">
      <c r="B1486" s="310" t="s">
        <v>50</v>
      </c>
      <c r="C1486" s="310" t="s">
        <v>47</v>
      </c>
      <c r="D1486" s="311" t="s">
        <v>75</v>
      </c>
      <c r="E1486" s="270" t="str">
        <f t="shared" si="64"/>
        <v>MAMale30-34</v>
      </c>
      <c r="F1486" s="271">
        <v>4.2399999999999998E-3</v>
      </c>
      <c r="G1486" s="271">
        <v>2.1000000000000001E-2</v>
      </c>
      <c r="H1486" s="272">
        <v>1951</v>
      </c>
      <c r="I1486" s="271">
        <v>0.97899999999999998</v>
      </c>
      <c r="J1486" s="272">
        <v>92916</v>
      </c>
      <c r="K1486" s="272">
        <v>459702</v>
      </c>
      <c r="L1486" s="272">
        <v>3897513</v>
      </c>
      <c r="M1486" s="273">
        <v>41.95</v>
      </c>
      <c r="N1486" s="272">
        <v>5</v>
      </c>
      <c r="O1486" s="274">
        <v>2.5</v>
      </c>
    </row>
    <row r="1487" spans="2:15" x14ac:dyDescent="0.2">
      <c r="B1487" s="310" t="s">
        <v>50</v>
      </c>
      <c r="C1487" s="310" t="s">
        <v>47</v>
      </c>
      <c r="D1487" s="311" t="s">
        <v>76</v>
      </c>
      <c r="E1487" s="270" t="str">
        <f t="shared" si="64"/>
        <v>MAMale35-39</v>
      </c>
      <c r="F1487" s="271">
        <v>4.7800000000000004E-3</v>
      </c>
      <c r="G1487" s="271">
        <v>2.3599999999999999E-2</v>
      </c>
      <c r="H1487" s="272">
        <v>2146</v>
      </c>
      <c r="I1487" s="271">
        <v>0.97640000000000005</v>
      </c>
      <c r="J1487" s="272">
        <v>90965</v>
      </c>
      <c r="K1487" s="272">
        <v>449458</v>
      </c>
      <c r="L1487" s="272">
        <v>3437811</v>
      </c>
      <c r="M1487" s="273">
        <v>37.79</v>
      </c>
      <c r="N1487" s="272">
        <v>5</v>
      </c>
      <c r="O1487" s="274">
        <v>2.5</v>
      </c>
    </row>
    <row r="1488" spans="2:15" x14ac:dyDescent="0.2">
      <c r="B1488" s="310" t="s">
        <v>50</v>
      </c>
      <c r="C1488" s="310" t="s">
        <v>47</v>
      </c>
      <c r="D1488" s="311" t="s">
        <v>77</v>
      </c>
      <c r="E1488" s="270" t="str">
        <f t="shared" si="64"/>
        <v>MAMale40-44</v>
      </c>
      <c r="F1488" s="271">
        <v>5.7999999999999996E-3</v>
      </c>
      <c r="G1488" s="271">
        <v>2.8559999999999999E-2</v>
      </c>
      <c r="H1488" s="272">
        <v>2537</v>
      </c>
      <c r="I1488" s="271">
        <v>0.97143999999999997</v>
      </c>
      <c r="J1488" s="272">
        <v>88818</v>
      </c>
      <c r="K1488" s="272">
        <v>437749</v>
      </c>
      <c r="L1488" s="272">
        <v>2988353</v>
      </c>
      <c r="M1488" s="273">
        <v>33.65</v>
      </c>
      <c r="N1488" s="272">
        <v>5</v>
      </c>
      <c r="O1488" s="274">
        <v>2.5</v>
      </c>
    </row>
    <row r="1489" spans="2:15" x14ac:dyDescent="0.2">
      <c r="B1489" s="310" t="s">
        <v>50</v>
      </c>
      <c r="C1489" s="310" t="s">
        <v>47</v>
      </c>
      <c r="D1489" s="311" t="s">
        <v>78</v>
      </c>
      <c r="E1489" s="270" t="str">
        <f t="shared" si="64"/>
        <v>MAMale45-49</v>
      </c>
      <c r="F1489" s="271">
        <v>8.0400000000000003E-3</v>
      </c>
      <c r="G1489" s="271">
        <v>3.9410000000000001E-2</v>
      </c>
      <c r="H1489" s="272">
        <v>3401</v>
      </c>
      <c r="I1489" s="271">
        <v>0.96059000000000005</v>
      </c>
      <c r="J1489" s="272">
        <v>86281</v>
      </c>
      <c r="K1489" s="272">
        <v>422906</v>
      </c>
      <c r="L1489" s="272">
        <v>2550604</v>
      </c>
      <c r="M1489" s="273">
        <v>29.56</v>
      </c>
      <c r="N1489" s="272">
        <v>5</v>
      </c>
      <c r="O1489" s="274">
        <v>2.5</v>
      </c>
    </row>
    <row r="1490" spans="2:15" x14ac:dyDescent="0.2">
      <c r="B1490" s="310" t="s">
        <v>50</v>
      </c>
      <c r="C1490" s="310" t="s">
        <v>47</v>
      </c>
      <c r="D1490" s="311" t="s">
        <v>79</v>
      </c>
      <c r="E1490" s="270" t="str">
        <f t="shared" si="64"/>
        <v>MAMale50-54</v>
      </c>
      <c r="F1490" s="271">
        <v>1.107E-2</v>
      </c>
      <c r="G1490" s="271">
        <v>5.3859999999999998E-2</v>
      </c>
      <c r="H1490" s="272">
        <v>4464</v>
      </c>
      <c r="I1490" s="271">
        <v>0.94613999999999998</v>
      </c>
      <c r="J1490" s="272">
        <v>82881</v>
      </c>
      <c r="K1490" s="272">
        <v>403245</v>
      </c>
      <c r="L1490" s="272">
        <v>2127698</v>
      </c>
      <c r="M1490" s="273">
        <v>25.67</v>
      </c>
      <c r="N1490" s="272">
        <v>5</v>
      </c>
      <c r="O1490" s="274">
        <v>2.5</v>
      </c>
    </row>
    <row r="1491" spans="2:15" x14ac:dyDescent="0.2">
      <c r="B1491" s="310" t="s">
        <v>50</v>
      </c>
      <c r="C1491" s="310" t="s">
        <v>47</v>
      </c>
      <c r="D1491" s="311" t="s">
        <v>80</v>
      </c>
      <c r="E1491" s="270" t="str">
        <f t="shared" si="64"/>
        <v>MAMale55-59</v>
      </c>
      <c r="F1491" s="271">
        <v>1.6299999999999999E-2</v>
      </c>
      <c r="G1491" s="271">
        <v>7.8299999999999995E-2</v>
      </c>
      <c r="H1491" s="272">
        <v>6140</v>
      </c>
      <c r="I1491" s="271">
        <v>0.92169999999999996</v>
      </c>
      <c r="J1491" s="272">
        <v>78417</v>
      </c>
      <c r="K1491" s="272">
        <v>376736</v>
      </c>
      <c r="L1491" s="272">
        <v>1724453</v>
      </c>
      <c r="M1491" s="273">
        <v>21.99</v>
      </c>
      <c r="N1491" s="272">
        <v>5</v>
      </c>
      <c r="O1491" s="274">
        <v>2.5</v>
      </c>
    </row>
    <row r="1492" spans="2:15" x14ac:dyDescent="0.2">
      <c r="B1492" s="310" t="s">
        <v>50</v>
      </c>
      <c r="C1492" s="310" t="s">
        <v>47</v>
      </c>
      <c r="D1492" s="311" t="s">
        <v>81</v>
      </c>
      <c r="E1492" s="270" t="str">
        <f t="shared" si="64"/>
        <v>MAMale60-64</v>
      </c>
      <c r="F1492" s="271">
        <v>2.0729999999999998E-2</v>
      </c>
      <c r="G1492" s="271">
        <v>9.8530000000000006E-2</v>
      </c>
      <c r="H1492" s="272">
        <v>7121</v>
      </c>
      <c r="I1492" s="271">
        <v>0.90146999999999999</v>
      </c>
      <c r="J1492" s="272">
        <v>72277</v>
      </c>
      <c r="K1492" s="272">
        <v>343583</v>
      </c>
      <c r="L1492" s="272">
        <v>1347717</v>
      </c>
      <c r="M1492" s="273">
        <v>18.649999999999999</v>
      </c>
      <c r="N1492" s="272">
        <v>5</v>
      </c>
      <c r="O1492" s="274">
        <v>2.5</v>
      </c>
    </row>
    <row r="1493" spans="2:15" x14ac:dyDescent="0.2">
      <c r="B1493" s="310" t="s">
        <v>50</v>
      </c>
      <c r="C1493" s="310" t="s">
        <v>47</v>
      </c>
      <c r="D1493" s="311" t="s">
        <v>82</v>
      </c>
      <c r="E1493" s="270" t="str">
        <f t="shared" si="64"/>
        <v>MAMale65-69</v>
      </c>
      <c r="F1493" s="271">
        <v>3.1280000000000002E-2</v>
      </c>
      <c r="G1493" s="271">
        <v>0.14507999999999999</v>
      </c>
      <c r="H1493" s="272">
        <v>9453</v>
      </c>
      <c r="I1493" s="271">
        <v>0.85492000000000001</v>
      </c>
      <c r="J1493" s="272">
        <v>65156</v>
      </c>
      <c r="K1493" s="272">
        <v>302148</v>
      </c>
      <c r="L1493" s="272">
        <v>1004134</v>
      </c>
      <c r="M1493" s="273">
        <v>15.41</v>
      </c>
      <c r="N1493" s="272">
        <v>5</v>
      </c>
      <c r="O1493" s="274">
        <v>2.5</v>
      </c>
    </row>
    <row r="1494" spans="2:15" x14ac:dyDescent="0.2">
      <c r="B1494" s="310" t="s">
        <v>50</v>
      </c>
      <c r="C1494" s="310" t="s">
        <v>47</v>
      </c>
      <c r="D1494" s="311" t="s">
        <v>19</v>
      </c>
      <c r="E1494" s="270" t="str">
        <f t="shared" si="64"/>
        <v>MAMale70-74</v>
      </c>
      <c r="F1494" s="271">
        <v>4.5199999999999997E-2</v>
      </c>
      <c r="G1494" s="271">
        <v>0.20304</v>
      </c>
      <c r="H1494" s="272">
        <v>11310</v>
      </c>
      <c r="I1494" s="271">
        <v>0.79696</v>
      </c>
      <c r="J1494" s="272">
        <v>55703</v>
      </c>
      <c r="K1494" s="272">
        <v>250242</v>
      </c>
      <c r="L1494" s="272">
        <v>701986</v>
      </c>
      <c r="M1494" s="273">
        <v>12.6</v>
      </c>
      <c r="N1494" s="272">
        <v>5</v>
      </c>
      <c r="O1494" s="274">
        <v>2.5</v>
      </c>
    </row>
    <row r="1495" spans="2:15" x14ac:dyDescent="0.2">
      <c r="B1495" s="310" t="s">
        <v>50</v>
      </c>
      <c r="C1495" s="310" t="s">
        <v>47</v>
      </c>
      <c r="D1495" s="311" t="s">
        <v>20</v>
      </c>
      <c r="E1495" s="270" t="str">
        <f t="shared" si="64"/>
        <v>MAMale75-79</v>
      </c>
      <c r="F1495" s="271">
        <v>6.447E-2</v>
      </c>
      <c r="G1495" s="271">
        <v>0.27759</v>
      </c>
      <c r="H1495" s="272">
        <v>12323</v>
      </c>
      <c r="I1495" s="271">
        <v>0.72241</v>
      </c>
      <c r="J1495" s="272">
        <v>44393</v>
      </c>
      <c r="K1495" s="272">
        <v>191159</v>
      </c>
      <c r="L1495" s="272">
        <v>451744</v>
      </c>
      <c r="M1495" s="273">
        <v>10.18</v>
      </c>
      <c r="N1495" s="272">
        <v>5</v>
      </c>
      <c r="O1495" s="274">
        <v>2.5</v>
      </c>
    </row>
    <row r="1496" spans="2:15" x14ac:dyDescent="0.2">
      <c r="B1496" s="310" t="s">
        <v>50</v>
      </c>
      <c r="C1496" s="310" t="s">
        <v>47</v>
      </c>
      <c r="D1496" s="311" t="s">
        <v>21</v>
      </c>
      <c r="E1496" s="270" t="str">
        <f t="shared" si="64"/>
        <v>MAMale80-84</v>
      </c>
      <c r="F1496" s="271">
        <v>9.5589999999999994E-2</v>
      </c>
      <c r="G1496" s="271">
        <v>0.38574999999999998</v>
      </c>
      <c r="H1496" s="272">
        <v>12371</v>
      </c>
      <c r="I1496" s="271">
        <v>0.61424999999999996</v>
      </c>
      <c r="J1496" s="272">
        <v>32070</v>
      </c>
      <c r="K1496" s="272">
        <v>129423</v>
      </c>
      <c r="L1496" s="272">
        <v>260586</v>
      </c>
      <c r="M1496" s="273">
        <v>8.1300000000000008</v>
      </c>
      <c r="N1496" s="272">
        <v>5</v>
      </c>
      <c r="O1496" s="274">
        <v>2.5</v>
      </c>
    </row>
    <row r="1497" spans="2:15" x14ac:dyDescent="0.2">
      <c r="B1497" s="310" t="s">
        <v>50</v>
      </c>
      <c r="C1497" s="310" t="s">
        <v>47</v>
      </c>
      <c r="D1497" s="311" t="s">
        <v>22</v>
      </c>
      <c r="E1497" s="270" t="str">
        <f t="shared" si="64"/>
        <v>MAMale85-89</v>
      </c>
      <c r="F1497" s="271">
        <v>0.12074</v>
      </c>
      <c r="G1497" s="271">
        <v>0.46373999999999999</v>
      </c>
      <c r="H1497" s="272">
        <v>9135</v>
      </c>
      <c r="I1497" s="271">
        <v>0.53625999999999996</v>
      </c>
      <c r="J1497" s="272">
        <v>19699</v>
      </c>
      <c r="K1497" s="272">
        <v>75657</v>
      </c>
      <c r="L1497" s="272">
        <v>131163</v>
      </c>
      <c r="M1497" s="273">
        <v>6.66</v>
      </c>
      <c r="N1497" s="272">
        <v>5</v>
      </c>
      <c r="O1497" s="274">
        <v>2.5</v>
      </c>
    </row>
    <row r="1498" spans="2:15" x14ac:dyDescent="0.2">
      <c r="B1498" s="310" t="s">
        <v>50</v>
      </c>
      <c r="C1498" s="310" t="s">
        <v>47</v>
      </c>
      <c r="D1498" s="311" t="s">
        <v>5</v>
      </c>
      <c r="E1498" s="270" t="str">
        <f t="shared" si="64"/>
        <v>MAMale90+</v>
      </c>
      <c r="F1498" s="271">
        <v>0.19031999999999999</v>
      </c>
      <c r="G1498" s="271">
        <v>1</v>
      </c>
      <c r="H1498" s="272">
        <v>10564</v>
      </c>
      <c r="I1498" s="271">
        <v>0</v>
      </c>
      <c r="J1498" s="272">
        <v>10564</v>
      </c>
      <c r="K1498" s="272">
        <v>55506</v>
      </c>
      <c r="L1498" s="272">
        <v>55506</v>
      </c>
      <c r="M1498" s="273">
        <v>5.25</v>
      </c>
      <c r="N1498" s="273" t="s">
        <v>92</v>
      </c>
      <c r="O1498" s="274">
        <v>5.25</v>
      </c>
    </row>
    <row r="1499" spans="2:15" x14ac:dyDescent="0.2">
      <c r="B1499" s="49"/>
      <c r="C1499" s="49"/>
      <c r="D1499" s="49"/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</row>
    <row r="1500" spans="2:15" ht="16" customHeight="1" x14ac:dyDescent="0.2">
      <c r="B1500" s="344" t="s">
        <v>1</v>
      </c>
      <c r="C1500" s="344" t="s">
        <v>0</v>
      </c>
      <c r="D1500" s="344" t="s">
        <v>2</v>
      </c>
      <c r="E1500" s="344" t="s">
        <v>49</v>
      </c>
      <c r="F1500" s="346" t="s">
        <v>83</v>
      </c>
      <c r="G1500" s="346" t="s">
        <v>84</v>
      </c>
      <c r="H1500" s="346" t="s">
        <v>85</v>
      </c>
      <c r="I1500" s="346" t="s">
        <v>86</v>
      </c>
      <c r="J1500" s="344" t="s">
        <v>87</v>
      </c>
      <c r="K1500" s="346" t="s">
        <v>88</v>
      </c>
      <c r="L1500" s="344" t="s">
        <v>89</v>
      </c>
      <c r="M1500" s="344" t="s">
        <v>90</v>
      </c>
      <c r="N1500" s="344" t="s">
        <v>6</v>
      </c>
      <c r="O1500" s="346" t="s">
        <v>91</v>
      </c>
    </row>
    <row r="1501" spans="2:15" ht="16" customHeight="1" x14ac:dyDescent="0.2">
      <c r="B1501" s="345"/>
      <c r="C1501" s="345"/>
      <c r="D1501" s="345"/>
      <c r="E1501" s="345"/>
      <c r="F1501" s="347"/>
      <c r="G1501" s="347"/>
      <c r="H1501" s="347"/>
      <c r="I1501" s="347"/>
      <c r="J1501" s="345"/>
      <c r="K1501" s="347"/>
      <c r="L1501" s="345"/>
      <c r="M1501" s="345"/>
      <c r="N1501" s="345"/>
      <c r="O1501" s="347"/>
    </row>
    <row r="1502" spans="2:15" x14ac:dyDescent="0.2">
      <c r="B1502" s="310" t="s">
        <v>51</v>
      </c>
      <c r="C1502" s="310" t="s">
        <v>47</v>
      </c>
      <c r="D1502" s="311">
        <v>0</v>
      </c>
      <c r="E1502" s="270" t="str">
        <f>_xlfn.CONCAT(B1502,C1502,D1502)</f>
        <v>PIMale0</v>
      </c>
      <c r="F1502" s="271">
        <v>1.7919999999999998E-2</v>
      </c>
      <c r="G1502" s="271">
        <v>1.763E-2</v>
      </c>
      <c r="H1502" s="272">
        <v>1763</v>
      </c>
      <c r="I1502" s="271">
        <v>0.98236999999999997</v>
      </c>
      <c r="J1502" s="272">
        <v>100000</v>
      </c>
      <c r="K1502" s="272">
        <v>98401</v>
      </c>
      <c r="L1502" s="272">
        <v>6747364</v>
      </c>
      <c r="M1502" s="273">
        <v>67.47</v>
      </c>
      <c r="N1502" s="272">
        <v>1</v>
      </c>
      <c r="O1502" s="274">
        <v>0.09</v>
      </c>
    </row>
    <row r="1503" spans="2:15" x14ac:dyDescent="0.2">
      <c r="B1503" s="310" t="s">
        <v>51</v>
      </c>
      <c r="C1503" s="310" t="s">
        <v>47</v>
      </c>
      <c r="D1503" s="312" t="s">
        <v>18</v>
      </c>
      <c r="E1503" s="270" t="str">
        <f t="shared" ref="E1503:E1521" si="65">_xlfn.CONCAT(B1503,C1503,D1503)</f>
        <v>PIMale1-4</v>
      </c>
      <c r="F1503" s="271">
        <v>5.6999999999999998E-4</v>
      </c>
      <c r="G1503" s="271">
        <v>2.2699999999999999E-3</v>
      </c>
      <c r="H1503" s="272">
        <v>223</v>
      </c>
      <c r="I1503" s="271">
        <v>0.99773000000000001</v>
      </c>
      <c r="J1503" s="272">
        <v>98237</v>
      </c>
      <c r="K1503" s="272">
        <v>392413</v>
      </c>
      <c r="L1503" s="272">
        <v>6648963</v>
      </c>
      <c r="M1503" s="273">
        <v>67.680000000000007</v>
      </c>
      <c r="N1503" s="272">
        <v>4</v>
      </c>
      <c r="O1503" s="274">
        <v>1.6</v>
      </c>
    </row>
    <row r="1504" spans="2:15" x14ac:dyDescent="0.2">
      <c r="B1504" s="310" t="s">
        <v>51</v>
      </c>
      <c r="C1504" s="310" t="s">
        <v>47</v>
      </c>
      <c r="D1504" s="312" t="s">
        <v>70</v>
      </c>
      <c r="E1504" s="270" t="str">
        <f t="shared" si="65"/>
        <v>PIMale5-9</v>
      </c>
      <c r="F1504" s="271">
        <v>4.6000000000000001E-4</v>
      </c>
      <c r="G1504" s="271">
        <v>2.32E-3</v>
      </c>
      <c r="H1504" s="272">
        <v>227</v>
      </c>
      <c r="I1504" s="271">
        <v>0.99768000000000001</v>
      </c>
      <c r="J1504" s="272">
        <v>98014</v>
      </c>
      <c r="K1504" s="272">
        <v>489501</v>
      </c>
      <c r="L1504" s="272">
        <v>6256550</v>
      </c>
      <c r="M1504" s="273">
        <v>63.83</v>
      </c>
      <c r="N1504" s="272">
        <v>5</v>
      </c>
      <c r="O1504" s="274">
        <v>2.5</v>
      </c>
    </row>
    <row r="1505" spans="2:15" x14ac:dyDescent="0.2">
      <c r="B1505" s="310" t="s">
        <v>51</v>
      </c>
      <c r="C1505" s="310" t="s">
        <v>47</v>
      </c>
      <c r="D1505" s="312" t="s">
        <v>71</v>
      </c>
      <c r="E1505" s="270" t="str">
        <f t="shared" si="65"/>
        <v>PIMale10-14</v>
      </c>
      <c r="F1505" s="271">
        <v>6.7000000000000002E-4</v>
      </c>
      <c r="G1505" s="271">
        <v>3.32E-3</v>
      </c>
      <c r="H1505" s="272">
        <v>325</v>
      </c>
      <c r="I1505" s="271">
        <v>0.99668000000000001</v>
      </c>
      <c r="J1505" s="272">
        <v>97787</v>
      </c>
      <c r="K1505" s="272">
        <v>488121</v>
      </c>
      <c r="L1505" s="272">
        <v>5767049</v>
      </c>
      <c r="M1505" s="273">
        <v>58.98</v>
      </c>
      <c r="N1505" s="272">
        <v>5</v>
      </c>
      <c r="O1505" s="274">
        <v>2.5</v>
      </c>
    </row>
    <row r="1506" spans="2:15" x14ac:dyDescent="0.2">
      <c r="B1506" s="310" t="s">
        <v>51</v>
      </c>
      <c r="C1506" s="310" t="s">
        <v>47</v>
      </c>
      <c r="D1506" s="311" t="s">
        <v>72</v>
      </c>
      <c r="E1506" s="270" t="str">
        <f t="shared" si="65"/>
        <v>PIMale15-19</v>
      </c>
      <c r="F1506" s="271">
        <v>1.8400000000000001E-3</v>
      </c>
      <c r="G1506" s="271">
        <v>9.1800000000000007E-3</v>
      </c>
      <c r="H1506" s="272">
        <v>894</v>
      </c>
      <c r="I1506" s="271">
        <v>0.99082000000000003</v>
      </c>
      <c r="J1506" s="272">
        <v>97462</v>
      </c>
      <c r="K1506" s="272">
        <v>485073</v>
      </c>
      <c r="L1506" s="272">
        <v>5278928</v>
      </c>
      <c r="M1506" s="273">
        <v>54.16</v>
      </c>
      <c r="N1506" s="272">
        <v>5</v>
      </c>
      <c r="O1506" s="274">
        <v>2.5</v>
      </c>
    </row>
    <row r="1507" spans="2:15" x14ac:dyDescent="0.2">
      <c r="B1507" s="310" t="s">
        <v>51</v>
      </c>
      <c r="C1507" s="310" t="s">
        <v>47</v>
      </c>
      <c r="D1507" s="311" t="s">
        <v>73</v>
      </c>
      <c r="E1507" s="270" t="str">
        <f t="shared" si="65"/>
        <v>PIMale20-24</v>
      </c>
      <c r="F1507" s="271">
        <v>3.3999999999999998E-3</v>
      </c>
      <c r="G1507" s="271">
        <v>1.685E-2</v>
      </c>
      <c r="H1507" s="272">
        <v>1627</v>
      </c>
      <c r="I1507" s="271">
        <v>0.98314999999999997</v>
      </c>
      <c r="J1507" s="272">
        <v>96567</v>
      </c>
      <c r="K1507" s="272">
        <v>478769</v>
      </c>
      <c r="L1507" s="272">
        <v>4793855</v>
      </c>
      <c r="M1507" s="273">
        <v>49.64</v>
      </c>
      <c r="N1507" s="272">
        <v>5</v>
      </c>
      <c r="O1507" s="274">
        <v>2.5</v>
      </c>
    </row>
    <row r="1508" spans="2:15" x14ac:dyDescent="0.2">
      <c r="B1508" s="310" t="s">
        <v>51</v>
      </c>
      <c r="C1508" s="310" t="s">
        <v>47</v>
      </c>
      <c r="D1508" s="311" t="s">
        <v>74</v>
      </c>
      <c r="E1508" s="270" t="str">
        <f t="shared" si="65"/>
        <v>PIMale25-29</v>
      </c>
      <c r="F1508" s="271">
        <v>5.2900000000000004E-3</v>
      </c>
      <c r="G1508" s="271">
        <v>2.6110000000000001E-2</v>
      </c>
      <c r="H1508" s="272">
        <v>2479</v>
      </c>
      <c r="I1508" s="271">
        <v>0.97389000000000003</v>
      </c>
      <c r="J1508" s="272">
        <v>94940</v>
      </c>
      <c r="K1508" s="272">
        <v>468502</v>
      </c>
      <c r="L1508" s="272">
        <v>4315086</v>
      </c>
      <c r="M1508" s="273">
        <v>45.45</v>
      </c>
      <c r="N1508" s="272">
        <v>5</v>
      </c>
      <c r="O1508" s="274">
        <v>2.5</v>
      </c>
    </row>
    <row r="1509" spans="2:15" x14ac:dyDescent="0.2">
      <c r="B1509" s="310" t="s">
        <v>51</v>
      </c>
      <c r="C1509" s="310" t="s">
        <v>47</v>
      </c>
      <c r="D1509" s="311" t="s">
        <v>75</v>
      </c>
      <c r="E1509" s="270" t="str">
        <f t="shared" si="65"/>
        <v>PIMale30-34</v>
      </c>
      <c r="F1509" s="271">
        <v>4.1399999999999996E-3</v>
      </c>
      <c r="G1509" s="271">
        <v>2.0500000000000001E-2</v>
      </c>
      <c r="H1509" s="272">
        <v>1895</v>
      </c>
      <c r="I1509" s="271">
        <v>0.97950000000000004</v>
      </c>
      <c r="J1509" s="272">
        <v>92461</v>
      </c>
      <c r="K1509" s="272">
        <v>457566</v>
      </c>
      <c r="L1509" s="272">
        <v>3846584</v>
      </c>
      <c r="M1509" s="273">
        <v>41.6</v>
      </c>
      <c r="N1509" s="272">
        <v>5</v>
      </c>
      <c r="O1509" s="274">
        <v>2.5</v>
      </c>
    </row>
    <row r="1510" spans="2:15" x14ac:dyDescent="0.2">
      <c r="B1510" s="310" t="s">
        <v>51</v>
      </c>
      <c r="C1510" s="310" t="s">
        <v>47</v>
      </c>
      <c r="D1510" s="311" t="s">
        <v>76</v>
      </c>
      <c r="E1510" s="270" t="str">
        <f t="shared" si="65"/>
        <v>PIMale35-39</v>
      </c>
      <c r="F1510" s="271">
        <v>4.8199999999999996E-3</v>
      </c>
      <c r="G1510" s="271">
        <v>2.384E-2</v>
      </c>
      <c r="H1510" s="272">
        <v>2159</v>
      </c>
      <c r="I1510" s="271">
        <v>0.97616000000000003</v>
      </c>
      <c r="J1510" s="272">
        <v>90565</v>
      </c>
      <c r="K1510" s="272">
        <v>447431</v>
      </c>
      <c r="L1510" s="272">
        <v>3389018</v>
      </c>
      <c r="M1510" s="273">
        <v>37.42</v>
      </c>
      <c r="N1510" s="272">
        <v>5</v>
      </c>
      <c r="O1510" s="274">
        <v>2.5</v>
      </c>
    </row>
    <row r="1511" spans="2:15" x14ac:dyDescent="0.2">
      <c r="B1511" s="310" t="s">
        <v>51</v>
      </c>
      <c r="C1511" s="310" t="s">
        <v>47</v>
      </c>
      <c r="D1511" s="311" t="s">
        <v>77</v>
      </c>
      <c r="E1511" s="270" t="str">
        <f t="shared" si="65"/>
        <v>PIMale40-44</v>
      </c>
      <c r="F1511" s="271">
        <v>5.7600000000000004E-3</v>
      </c>
      <c r="G1511" s="271">
        <v>2.8369999999999999E-2</v>
      </c>
      <c r="H1511" s="272">
        <v>2509</v>
      </c>
      <c r="I1511" s="271">
        <v>0.97162999999999999</v>
      </c>
      <c r="J1511" s="272">
        <v>88407</v>
      </c>
      <c r="K1511" s="272">
        <v>435762</v>
      </c>
      <c r="L1511" s="272">
        <v>2941588</v>
      </c>
      <c r="M1511" s="273">
        <v>33.270000000000003</v>
      </c>
      <c r="N1511" s="272">
        <v>5</v>
      </c>
      <c r="O1511" s="274">
        <v>2.5</v>
      </c>
    </row>
    <row r="1512" spans="2:15" x14ac:dyDescent="0.2">
      <c r="B1512" s="310" t="s">
        <v>51</v>
      </c>
      <c r="C1512" s="310" t="s">
        <v>47</v>
      </c>
      <c r="D1512" s="311" t="s">
        <v>78</v>
      </c>
      <c r="E1512" s="270" t="str">
        <f t="shared" si="65"/>
        <v>PIMale45-49</v>
      </c>
      <c r="F1512" s="271">
        <v>7.2199999999999999E-3</v>
      </c>
      <c r="G1512" s="271">
        <v>3.5470000000000002E-2</v>
      </c>
      <c r="H1512" s="272">
        <v>3047</v>
      </c>
      <c r="I1512" s="271">
        <v>0.96453</v>
      </c>
      <c r="J1512" s="272">
        <v>85898</v>
      </c>
      <c r="K1512" s="272">
        <v>421874</v>
      </c>
      <c r="L1512" s="272">
        <v>2505825</v>
      </c>
      <c r="M1512" s="273">
        <v>29.17</v>
      </c>
      <c r="N1512" s="272">
        <v>5</v>
      </c>
      <c r="O1512" s="274">
        <v>2.5</v>
      </c>
    </row>
    <row r="1513" spans="2:15" x14ac:dyDescent="0.2">
      <c r="B1513" s="310" t="s">
        <v>51</v>
      </c>
      <c r="C1513" s="310" t="s">
        <v>47</v>
      </c>
      <c r="D1513" s="311" t="s">
        <v>79</v>
      </c>
      <c r="E1513" s="270" t="str">
        <f t="shared" si="65"/>
        <v>PIMale50-54</v>
      </c>
      <c r="F1513" s="271">
        <v>1.031E-2</v>
      </c>
      <c r="G1513" s="271">
        <v>5.0279999999999998E-2</v>
      </c>
      <c r="H1513" s="272">
        <v>4165</v>
      </c>
      <c r="I1513" s="271">
        <v>0.94972000000000001</v>
      </c>
      <c r="J1513" s="272">
        <v>82851</v>
      </c>
      <c r="K1513" s="272">
        <v>403844</v>
      </c>
      <c r="L1513" s="272">
        <v>2083951</v>
      </c>
      <c r="M1513" s="273">
        <v>25.15</v>
      </c>
      <c r="N1513" s="272">
        <v>5</v>
      </c>
      <c r="O1513" s="274">
        <v>2.5</v>
      </c>
    </row>
    <row r="1514" spans="2:15" x14ac:dyDescent="0.2">
      <c r="B1514" s="310" t="s">
        <v>51</v>
      </c>
      <c r="C1514" s="310" t="s">
        <v>47</v>
      </c>
      <c r="D1514" s="311" t="s">
        <v>80</v>
      </c>
      <c r="E1514" s="270" t="str">
        <f t="shared" si="65"/>
        <v>PIMale55-59</v>
      </c>
      <c r="F1514" s="271">
        <v>1.6420000000000001E-2</v>
      </c>
      <c r="G1514" s="271">
        <v>7.8850000000000003E-2</v>
      </c>
      <c r="H1514" s="272">
        <v>6205</v>
      </c>
      <c r="I1514" s="271">
        <v>0.92115000000000002</v>
      </c>
      <c r="J1514" s="272">
        <v>78686</v>
      </c>
      <c r="K1514" s="272">
        <v>377918</v>
      </c>
      <c r="L1514" s="272">
        <v>1680107</v>
      </c>
      <c r="M1514" s="273">
        <v>21.35</v>
      </c>
      <c r="N1514" s="272">
        <v>5</v>
      </c>
      <c r="O1514" s="274">
        <v>2.5</v>
      </c>
    </row>
    <row r="1515" spans="2:15" x14ac:dyDescent="0.2">
      <c r="B1515" s="310" t="s">
        <v>51</v>
      </c>
      <c r="C1515" s="310" t="s">
        <v>47</v>
      </c>
      <c r="D1515" s="311" t="s">
        <v>81</v>
      </c>
      <c r="E1515" s="270" t="str">
        <f t="shared" si="65"/>
        <v>PIMale60-64</v>
      </c>
      <c r="F1515" s="271">
        <v>2.179E-2</v>
      </c>
      <c r="G1515" s="271">
        <v>0.10333000000000001</v>
      </c>
      <c r="H1515" s="272">
        <v>7490</v>
      </c>
      <c r="I1515" s="271">
        <v>0.89666999999999997</v>
      </c>
      <c r="J1515" s="272">
        <v>72481</v>
      </c>
      <c r="K1515" s="272">
        <v>343682</v>
      </c>
      <c r="L1515" s="272">
        <v>1302189</v>
      </c>
      <c r="M1515" s="273">
        <v>17.97</v>
      </c>
      <c r="N1515" s="272">
        <v>5</v>
      </c>
      <c r="O1515" s="274">
        <v>2.5</v>
      </c>
    </row>
    <row r="1516" spans="2:15" x14ac:dyDescent="0.2">
      <c r="B1516" s="310" t="s">
        <v>51</v>
      </c>
      <c r="C1516" s="310" t="s">
        <v>47</v>
      </c>
      <c r="D1516" s="311" t="s">
        <v>82</v>
      </c>
      <c r="E1516" s="270" t="str">
        <f t="shared" si="65"/>
        <v>PIMale65-69</v>
      </c>
      <c r="F1516" s="271">
        <v>2.8979999999999999E-2</v>
      </c>
      <c r="G1516" s="271">
        <v>0.1351</v>
      </c>
      <c r="H1516" s="272">
        <v>8781</v>
      </c>
      <c r="I1516" s="271">
        <v>0.8649</v>
      </c>
      <c r="J1516" s="272">
        <v>64992</v>
      </c>
      <c r="K1516" s="272">
        <v>303007</v>
      </c>
      <c r="L1516" s="272">
        <v>958507</v>
      </c>
      <c r="M1516" s="273">
        <v>14.75</v>
      </c>
      <c r="N1516" s="272">
        <v>5</v>
      </c>
      <c r="O1516" s="274">
        <v>2.5</v>
      </c>
    </row>
    <row r="1517" spans="2:15" x14ac:dyDescent="0.2">
      <c r="B1517" s="310" t="s">
        <v>51</v>
      </c>
      <c r="C1517" s="310" t="s">
        <v>47</v>
      </c>
      <c r="D1517" s="311" t="s">
        <v>19</v>
      </c>
      <c r="E1517" s="270" t="str">
        <f t="shared" si="65"/>
        <v>PIMale70-74</v>
      </c>
      <c r="F1517" s="271">
        <v>4.5469999999999997E-2</v>
      </c>
      <c r="G1517" s="271">
        <v>0.20413999999999999</v>
      </c>
      <c r="H1517" s="272">
        <v>11475</v>
      </c>
      <c r="I1517" s="271">
        <v>0.79586000000000001</v>
      </c>
      <c r="J1517" s="272">
        <v>56211</v>
      </c>
      <c r="K1517" s="272">
        <v>252368</v>
      </c>
      <c r="L1517" s="272">
        <v>655500</v>
      </c>
      <c r="M1517" s="273">
        <v>11.66</v>
      </c>
      <c r="N1517" s="272">
        <v>5</v>
      </c>
      <c r="O1517" s="274">
        <v>2.5</v>
      </c>
    </row>
    <row r="1518" spans="2:15" x14ac:dyDescent="0.2">
      <c r="B1518" s="310" t="s">
        <v>51</v>
      </c>
      <c r="C1518" s="310" t="s">
        <v>47</v>
      </c>
      <c r="D1518" s="311" t="s">
        <v>20</v>
      </c>
      <c r="E1518" s="270" t="str">
        <f t="shared" si="65"/>
        <v>PIMale75-79</v>
      </c>
      <c r="F1518" s="271">
        <v>7.2020000000000001E-2</v>
      </c>
      <c r="G1518" s="271">
        <v>0.30515999999999999</v>
      </c>
      <c r="H1518" s="272">
        <v>13652</v>
      </c>
      <c r="I1518" s="271">
        <v>0.69484000000000001</v>
      </c>
      <c r="J1518" s="272">
        <v>44736</v>
      </c>
      <c r="K1518" s="272">
        <v>189551</v>
      </c>
      <c r="L1518" s="272">
        <v>403132</v>
      </c>
      <c r="M1518" s="273">
        <v>9.01</v>
      </c>
      <c r="N1518" s="272">
        <v>5</v>
      </c>
      <c r="O1518" s="274">
        <v>2.5</v>
      </c>
    </row>
    <row r="1519" spans="2:15" x14ac:dyDescent="0.2">
      <c r="B1519" s="310" t="s">
        <v>51</v>
      </c>
      <c r="C1519" s="310" t="s">
        <v>47</v>
      </c>
      <c r="D1519" s="311" t="s">
        <v>21</v>
      </c>
      <c r="E1519" s="270" t="str">
        <f t="shared" si="65"/>
        <v>PIMale80-84</v>
      </c>
      <c r="F1519" s="271">
        <v>0.11121</v>
      </c>
      <c r="G1519" s="271">
        <v>0.43508999999999998</v>
      </c>
      <c r="H1519" s="272">
        <v>13524</v>
      </c>
      <c r="I1519" s="271">
        <v>0.56491000000000002</v>
      </c>
      <c r="J1519" s="272">
        <v>31084</v>
      </c>
      <c r="K1519" s="272">
        <v>121611</v>
      </c>
      <c r="L1519" s="272">
        <v>213581</v>
      </c>
      <c r="M1519" s="273">
        <v>6.87</v>
      </c>
      <c r="N1519" s="272">
        <v>5</v>
      </c>
      <c r="O1519" s="274">
        <v>2.5</v>
      </c>
    </row>
    <row r="1520" spans="2:15" x14ac:dyDescent="0.2">
      <c r="B1520" s="310" t="s">
        <v>51</v>
      </c>
      <c r="C1520" s="310" t="s">
        <v>47</v>
      </c>
      <c r="D1520" s="311" t="s">
        <v>22</v>
      </c>
      <c r="E1520" s="270" t="str">
        <f t="shared" si="65"/>
        <v>PIMale85-89</v>
      </c>
      <c r="F1520" s="271">
        <v>0.15808</v>
      </c>
      <c r="G1520" s="271">
        <v>0.56650999999999996</v>
      </c>
      <c r="H1520" s="272">
        <v>9948</v>
      </c>
      <c r="I1520" s="271">
        <v>0.43348999999999999</v>
      </c>
      <c r="J1520" s="272">
        <v>17560</v>
      </c>
      <c r="K1520" s="272">
        <v>62930</v>
      </c>
      <c r="L1520" s="272">
        <v>91971</v>
      </c>
      <c r="M1520" s="273">
        <v>5.24</v>
      </c>
      <c r="N1520" s="272">
        <v>5</v>
      </c>
      <c r="O1520" s="274">
        <v>2.5</v>
      </c>
    </row>
    <row r="1521" spans="2:15" x14ac:dyDescent="0.2">
      <c r="B1521" s="310" t="s">
        <v>51</v>
      </c>
      <c r="C1521" s="310" t="s">
        <v>47</v>
      </c>
      <c r="D1521" s="311" t="s">
        <v>5</v>
      </c>
      <c r="E1521" s="270" t="str">
        <f t="shared" si="65"/>
        <v>PIMale90+</v>
      </c>
      <c r="F1521" s="271">
        <v>0.26212000000000002</v>
      </c>
      <c r="G1521" s="271">
        <v>1</v>
      </c>
      <c r="H1521" s="272">
        <v>7612</v>
      </c>
      <c r="I1521" s="271">
        <v>0</v>
      </c>
      <c r="J1521" s="272">
        <v>7612</v>
      </c>
      <c r="K1521" s="272">
        <v>29040</v>
      </c>
      <c r="L1521" s="272">
        <v>29040</v>
      </c>
      <c r="M1521" s="273">
        <v>3.81</v>
      </c>
      <c r="N1521" s="273" t="s">
        <v>92</v>
      </c>
      <c r="O1521" s="274">
        <v>3.81</v>
      </c>
    </row>
    <row r="1522" spans="2:15" x14ac:dyDescent="0.2">
      <c r="B1522" s="49"/>
      <c r="C1522" s="49"/>
      <c r="D1522" s="49"/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</row>
    <row r="1523" spans="2:15" ht="16" customHeight="1" x14ac:dyDescent="0.2">
      <c r="B1523" s="344" t="s">
        <v>1</v>
      </c>
      <c r="C1523" s="344" t="s">
        <v>0</v>
      </c>
      <c r="D1523" s="344" t="s">
        <v>2</v>
      </c>
      <c r="E1523" s="344" t="s">
        <v>49</v>
      </c>
      <c r="F1523" s="346" t="s">
        <v>83</v>
      </c>
      <c r="G1523" s="346" t="s">
        <v>84</v>
      </c>
      <c r="H1523" s="346" t="s">
        <v>85</v>
      </c>
      <c r="I1523" s="346" t="s">
        <v>86</v>
      </c>
      <c r="J1523" s="344" t="s">
        <v>87</v>
      </c>
      <c r="K1523" s="346" t="s">
        <v>88</v>
      </c>
      <c r="L1523" s="344" t="s">
        <v>89</v>
      </c>
      <c r="M1523" s="344" t="s">
        <v>90</v>
      </c>
      <c r="N1523" s="344" t="s">
        <v>6</v>
      </c>
      <c r="O1523" s="346" t="s">
        <v>91</v>
      </c>
    </row>
    <row r="1524" spans="2:15" ht="16" customHeight="1" x14ac:dyDescent="0.2">
      <c r="B1524" s="345"/>
      <c r="C1524" s="345"/>
      <c r="D1524" s="345"/>
      <c r="E1524" s="345"/>
      <c r="F1524" s="347"/>
      <c r="G1524" s="347"/>
      <c r="H1524" s="347"/>
      <c r="I1524" s="347"/>
      <c r="J1524" s="345"/>
      <c r="K1524" s="347"/>
      <c r="L1524" s="345"/>
      <c r="M1524" s="345"/>
      <c r="N1524" s="345"/>
      <c r="O1524" s="347"/>
    </row>
    <row r="1525" spans="2:15" x14ac:dyDescent="0.2">
      <c r="B1525" s="310" t="s">
        <v>53</v>
      </c>
      <c r="C1525" s="310" t="s">
        <v>47</v>
      </c>
      <c r="D1525" s="311">
        <v>0</v>
      </c>
      <c r="E1525" s="270" t="str">
        <f>_xlfn.CONCAT(B1525,C1525,D1525)</f>
        <v>CEMale0</v>
      </c>
      <c r="F1525" s="271">
        <v>1.3350000000000001E-2</v>
      </c>
      <c r="G1525" s="271">
        <v>1.319E-2</v>
      </c>
      <c r="H1525" s="272">
        <v>1319</v>
      </c>
      <c r="I1525" s="271">
        <v>0.98680999999999996</v>
      </c>
      <c r="J1525" s="272">
        <v>100000</v>
      </c>
      <c r="K1525" s="272">
        <v>98787</v>
      </c>
      <c r="L1525" s="272">
        <v>7075352</v>
      </c>
      <c r="M1525" s="273">
        <v>70.75</v>
      </c>
      <c r="N1525" s="272">
        <v>1</v>
      </c>
      <c r="O1525" s="274">
        <v>0.08</v>
      </c>
    </row>
    <row r="1526" spans="2:15" x14ac:dyDescent="0.2">
      <c r="B1526" s="310" t="s">
        <v>53</v>
      </c>
      <c r="C1526" s="310" t="s">
        <v>47</v>
      </c>
      <c r="D1526" s="312" t="s">
        <v>18</v>
      </c>
      <c r="E1526" s="270" t="str">
        <f t="shared" ref="E1526:E1544" si="66">_xlfn.CONCAT(B1526,C1526,D1526)</f>
        <v>CEMale1-4</v>
      </c>
      <c r="F1526" s="271">
        <v>6.6E-4</v>
      </c>
      <c r="G1526" s="271">
        <v>2.64E-3</v>
      </c>
      <c r="H1526" s="272">
        <v>261</v>
      </c>
      <c r="I1526" s="271">
        <v>0.99736000000000002</v>
      </c>
      <c r="J1526" s="272">
        <v>98681</v>
      </c>
      <c r="K1526" s="272">
        <v>394101</v>
      </c>
      <c r="L1526" s="272">
        <v>6976565</v>
      </c>
      <c r="M1526" s="273">
        <v>70.7</v>
      </c>
      <c r="N1526" s="272">
        <v>4</v>
      </c>
      <c r="O1526" s="274">
        <v>1.61</v>
      </c>
    </row>
    <row r="1527" spans="2:15" x14ac:dyDescent="0.2">
      <c r="B1527" s="310" t="s">
        <v>53</v>
      </c>
      <c r="C1527" s="310" t="s">
        <v>47</v>
      </c>
      <c r="D1527" s="312" t="s">
        <v>70</v>
      </c>
      <c r="E1527" s="270" t="str">
        <f t="shared" si="66"/>
        <v>CEMale5-9</v>
      </c>
      <c r="F1527" s="271">
        <v>3.8000000000000002E-4</v>
      </c>
      <c r="G1527" s="271">
        <v>1.8799999999999999E-3</v>
      </c>
      <c r="H1527" s="272">
        <v>185</v>
      </c>
      <c r="I1527" s="271">
        <v>0.99812000000000001</v>
      </c>
      <c r="J1527" s="272">
        <v>98420</v>
      </c>
      <c r="K1527" s="272">
        <v>491639</v>
      </c>
      <c r="L1527" s="272">
        <v>6582464</v>
      </c>
      <c r="M1527" s="273">
        <v>66.88</v>
      </c>
      <c r="N1527" s="272">
        <v>5</v>
      </c>
      <c r="O1527" s="274">
        <v>2.5</v>
      </c>
    </row>
    <row r="1528" spans="2:15" x14ac:dyDescent="0.2">
      <c r="B1528" s="310" t="s">
        <v>53</v>
      </c>
      <c r="C1528" s="310" t="s">
        <v>47</v>
      </c>
      <c r="D1528" s="312" t="s">
        <v>71</v>
      </c>
      <c r="E1528" s="270" t="str">
        <f t="shared" si="66"/>
        <v>CEMale10-14</v>
      </c>
      <c r="F1528" s="271">
        <v>4.0000000000000002E-4</v>
      </c>
      <c r="G1528" s="271">
        <v>1.99E-3</v>
      </c>
      <c r="H1528" s="272">
        <v>196</v>
      </c>
      <c r="I1528" s="271">
        <v>0.99800999999999995</v>
      </c>
      <c r="J1528" s="272">
        <v>98236</v>
      </c>
      <c r="K1528" s="272">
        <v>490689</v>
      </c>
      <c r="L1528" s="272">
        <v>6090825</v>
      </c>
      <c r="M1528" s="273">
        <v>62</v>
      </c>
      <c r="N1528" s="272">
        <v>5</v>
      </c>
      <c r="O1528" s="274">
        <v>2.5</v>
      </c>
    </row>
    <row r="1529" spans="2:15" x14ac:dyDescent="0.2">
      <c r="B1529" s="310" t="s">
        <v>53</v>
      </c>
      <c r="C1529" s="310" t="s">
        <v>47</v>
      </c>
      <c r="D1529" s="311" t="s">
        <v>72</v>
      </c>
      <c r="E1529" s="270" t="str">
        <f t="shared" si="66"/>
        <v>CEMale15-19</v>
      </c>
      <c r="F1529" s="271">
        <v>1.99E-3</v>
      </c>
      <c r="G1529" s="271">
        <v>9.8799999999999999E-3</v>
      </c>
      <c r="H1529" s="272">
        <v>969</v>
      </c>
      <c r="I1529" s="271">
        <v>0.99012</v>
      </c>
      <c r="J1529" s="272">
        <v>98040</v>
      </c>
      <c r="K1529" s="272">
        <v>487778</v>
      </c>
      <c r="L1529" s="272">
        <v>5600136</v>
      </c>
      <c r="M1529" s="273">
        <v>57.12</v>
      </c>
      <c r="N1529" s="272">
        <v>5</v>
      </c>
      <c r="O1529" s="274">
        <v>2.5</v>
      </c>
    </row>
    <row r="1530" spans="2:15" x14ac:dyDescent="0.2">
      <c r="B1530" s="310" t="s">
        <v>53</v>
      </c>
      <c r="C1530" s="310" t="s">
        <v>47</v>
      </c>
      <c r="D1530" s="311" t="s">
        <v>73</v>
      </c>
      <c r="E1530" s="270" t="str">
        <f t="shared" si="66"/>
        <v>CEMale20-24</v>
      </c>
      <c r="F1530" s="271">
        <v>3.2100000000000002E-3</v>
      </c>
      <c r="G1530" s="271">
        <v>1.592E-2</v>
      </c>
      <c r="H1530" s="272">
        <v>1545</v>
      </c>
      <c r="I1530" s="271">
        <v>0.98407999999999995</v>
      </c>
      <c r="J1530" s="272">
        <v>97071</v>
      </c>
      <c r="K1530" s="272">
        <v>481493</v>
      </c>
      <c r="L1530" s="272">
        <v>5112358</v>
      </c>
      <c r="M1530" s="273">
        <v>52.67</v>
      </c>
      <c r="N1530" s="272">
        <v>5</v>
      </c>
      <c r="O1530" s="274">
        <v>2.5</v>
      </c>
    </row>
    <row r="1531" spans="2:15" x14ac:dyDescent="0.2">
      <c r="B1531" s="310" t="s">
        <v>53</v>
      </c>
      <c r="C1531" s="310" t="s">
        <v>47</v>
      </c>
      <c r="D1531" s="311" t="s">
        <v>74</v>
      </c>
      <c r="E1531" s="270" t="str">
        <f t="shared" si="66"/>
        <v>CEMale25-29</v>
      </c>
      <c r="F1531" s="271">
        <v>3.32E-3</v>
      </c>
      <c r="G1531" s="271">
        <v>1.6469999999999999E-2</v>
      </c>
      <c r="H1531" s="272">
        <v>1573</v>
      </c>
      <c r="I1531" s="271">
        <v>0.98353000000000002</v>
      </c>
      <c r="J1531" s="272">
        <v>95526</v>
      </c>
      <c r="K1531" s="272">
        <v>473698</v>
      </c>
      <c r="L1531" s="272">
        <v>4630865</v>
      </c>
      <c r="M1531" s="273">
        <v>48.48</v>
      </c>
      <c r="N1531" s="272">
        <v>5</v>
      </c>
      <c r="O1531" s="274">
        <v>2.5</v>
      </c>
    </row>
    <row r="1532" spans="2:15" x14ac:dyDescent="0.2">
      <c r="B1532" s="310" t="s">
        <v>53</v>
      </c>
      <c r="C1532" s="310" t="s">
        <v>47</v>
      </c>
      <c r="D1532" s="311" t="s">
        <v>75</v>
      </c>
      <c r="E1532" s="270" t="str">
        <f t="shared" si="66"/>
        <v>CEMale30-34</v>
      </c>
      <c r="F1532" s="271">
        <v>3.49E-3</v>
      </c>
      <c r="G1532" s="271">
        <v>1.728E-2</v>
      </c>
      <c r="H1532" s="272">
        <v>1624</v>
      </c>
      <c r="I1532" s="271">
        <v>0.98272000000000004</v>
      </c>
      <c r="J1532" s="272">
        <v>93953</v>
      </c>
      <c r="K1532" s="272">
        <v>465706</v>
      </c>
      <c r="L1532" s="272">
        <v>4157167</v>
      </c>
      <c r="M1532" s="273">
        <v>44.25</v>
      </c>
      <c r="N1532" s="272">
        <v>5</v>
      </c>
      <c r="O1532" s="274">
        <v>2.5</v>
      </c>
    </row>
    <row r="1533" spans="2:15" x14ac:dyDescent="0.2">
      <c r="B1533" s="310" t="s">
        <v>53</v>
      </c>
      <c r="C1533" s="310" t="s">
        <v>47</v>
      </c>
      <c r="D1533" s="311" t="s">
        <v>76</v>
      </c>
      <c r="E1533" s="270" t="str">
        <f t="shared" si="66"/>
        <v>CEMale35-39</v>
      </c>
      <c r="F1533" s="271">
        <v>4.13E-3</v>
      </c>
      <c r="G1533" s="271">
        <v>2.044E-2</v>
      </c>
      <c r="H1533" s="272">
        <v>1888</v>
      </c>
      <c r="I1533" s="271">
        <v>0.97955999999999999</v>
      </c>
      <c r="J1533" s="272">
        <v>92329</v>
      </c>
      <c r="K1533" s="272">
        <v>456928</v>
      </c>
      <c r="L1533" s="272">
        <v>3691460</v>
      </c>
      <c r="M1533" s="273">
        <v>39.979999999999997</v>
      </c>
      <c r="N1533" s="272">
        <v>5</v>
      </c>
      <c r="O1533" s="274">
        <v>2.5</v>
      </c>
    </row>
    <row r="1534" spans="2:15" x14ac:dyDescent="0.2">
      <c r="B1534" s="310" t="s">
        <v>53</v>
      </c>
      <c r="C1534" s="310" t="s">
        <v>47</v>
      </c>
      <c r="D1534" s="311" t="s">
        <v>77</v>
      </c>
      <c r="E1534" s="270" t="str">
        <f t="shared" si="66"/>
        <v>CEMale40-44</v>
      </c>
      <c r="F1534" s="271">
        <v>5.2300000000000003E-3</v>
      </c>
      <c r="G1534" s="271">
        <v>2.58E-2</v>
      </c>
      <c r="H1534" s="272">
        <v>2333</v>
      </c>
      <c r="I1534" s="271">
        <v>0.97419999999999995</v>
      </c>
      <c r="J1534" s="272">
        <v>90442</v>
      </c>
      <c r="K1534" s="272">
        <v>446376</v>
      </c>
      <c r="L1534" s="272">
        <v>3234532</v>
      </c>
      <c r="M1534" s="273">
        <v>35.76</v>
      </c>
      <c r="N1534" s="272">
        <v>5</v>
      </c>
      <c r="O1534" s="274">
        <v>2.5</v>
      </c>
    </row>
    <row r="1535" spans="2:15" x14ac:dyDescent="0.2">
      <c r="B1535" s="310" t="s">
        <v>53</v>
      </c>
      <c r="C1535" s="310" t="s">
        <v>47</v>
      </c>
      <c r="D1535" s="311" t="s">
        <v>78</v>
      </c>
      <c r="E1535" s="270" t="str">
        <f t="shared" si="66"/>
        <v>CEMale45-49</v>
      </c>
      <c r="F1535" s="271">
        <v>6.5799999999999999E-3</v>
      </c>
      <c r="G1535" s="271">
        <v>3.2349999999999997E-2</v>
      </c>
      <c r="H1535" s="272">
        <v>2851</v>
      </c>
      <c r="I1535" s="271">
        <v>0.96765000000000001</v>
      </c>
      <c r="J1535" s="272">
        <v>88108</v>
      </c>
      <c r="K1535" s="272">
        <v>433416</v>
      </c>
      <c r="L1535" s="272">
        <v>2788157</v>
      </c>
      <c r="M1535" s="273">
        <v>31.64</v>
      </c>
      <c r="N1535" s="272">
        <v>5</v>
      </c>
      <c r="O1535" s="274">
        <v>2.5</v>
      </c>
    </row>
    <row r="1536" spans="2:15" x14ac:dyDescent="0.2">
      <c r="B1536" s="310" t="s">
        <v>53</v>
      </c>
      <c r="C1536" s="310" t="s">
        <v>47</v>
      </c>
      <c r="D1536" s="311" t="s">
        <v>79</v>
      </c>
      <c r="E1536" s="270" t="str">
        <f t="shared" si="66"/>
        <v>CEMale50-54</v>
      </c>
      <c r="F1536" s="271">
        <v>8.7399999999999995E-3</v>
      </c>
      <c r="G1536" s="271">
        <v>4.2779999999999999E-2</v>
      </c>
      <c r="H1536" s="272">
        <v>3648</v>
      </c>
      <c r="I1536" s="271">
        <v>0.95721999999999996</v>
      </c>
      <c r="J1536" s="272">
        <v>85258</v>
      </c>
      <c r="K1536" s="272">
        <v>417169</v>
      </c>
      <c r="L1536" s="272">
        <v>2354741</v>
      </c>
      <c r="M1536" s="273">
        <v>27.62</v>
      </c>
      <c r="N1536" s="272">
        <v>5</v>
      </c>
      <c r="O1536" s="274">
        <v>2.5</v>
      </c>
    </row>
    <row r="1537" spans="2:15" x14ac:dyDescent="0.2">
      <c r="B1537" s="310" t="s">
        <v>53</v>
      </c>
      <c r="C1537" s="310" t="s">
        <v>47</v>
      </c>
      <c r="D1537" s="311" t="s">
        <v>80</v>
      </c>
      <c r="E1537" s="270" t="str">
        <f t="shared" si="66"/>
        <v>CEMale55-59</v>
      </c>
      <c r="F1537" s="271">
        <v>1.17E-2</v>
      </c>
      <c r="G1537" s="271">
        <v>5.6829999999999999E-2</v>
      </c>
      <c r="H1537" s="272">
        <v>4638</v>
      </c>
      <c r="I1537" s="271">
        <v>0.94316999999999995</v>
      </c>
      <c r="J1537" s="272">
        <v>81610</v>
      </c>
      <c r="K1537" s="272">
        <v>396456</v>
      </c>
      <c r="L1537" s="272">
        <v>1937572</v>
      </c>
      <c r="M1537" s="273">
        <v>23.74</v>
      </c>
      <c r="N1537" s="272">
        <v>5</v>
      </c>
      <c r="O1537" s="274">
        <v>2.5</v>
      </c>
    </row>
    <row r="1538" spans="2:15" x14ac:dyDescent="0.2">
      <c r="B1538" s="310" t="s">
        <v>53</v>
      </c>
      <c r="C1538" s="310" t="s">
        <v>47</v>
      </c>
      <c r="D1538" s="311" t="s">
        <v>81</v>
      </c>
      <c r="E1538" s="270" t="str">
        <f t="shared" si="66"/>
        <v>CEMale60-64</v>
      </c>
      <c r="F1538" s="271">
        <v>1.703E-2</v>
      </c>
      <c r="G1538" s="271">
        <v>8.1689999999999999E-2</v>
      </c>
      <c r="H1538" s="272">
        <v>6288</v>
      </c>
      <c r="I1538" s="271">
        <v>0.91830999999999996</v>
      </c>
      <c r="J1538" s="272">
        <v>76972</v>
      </c>
      <c r="K1538" s="272">
        <v>369141</v>
      </c>
      <c r="L1538" s="272">
        <v>1541116</v>
      </c>
      <c r="M1538" s="273">
        <v>20.02</v>
      </c>
      <c r="N1538" s="272">
        <v>5</v>
      </c>
      <c r="O1538" s="274">
        <v>2.5</v>
      </c>
    </row>
    <row r="1539" spans="2:15" x14ac:dyDescent="0.2">
      <c r="B1539" s="310" t="s">
        <v>53</v>
      </c>
      <c r="C1539" s="310" t="s">
        <v>47</v>
      </c>
      <c r="D1539" s="311" t="s">
        <v>82</v>
      </c>
      <c r="E1539" s="270" t="str">
        <f t="shared" si="66"/>
        <v>CEMale65-69</v>
      </c>
      <c r="F1539" s="271">
        <v>2.332E-2</v>
      </c>
      <c r="G1539" s="271">
        <v>0.11018</v>
      </c>
      <c r="H1539" s="272">
        <v>7788</v>
      </c>
      <c r="I1539" s="271">
        <v>0.88982000000000006</v>
      </c>
      <c r="J1539" s="272">
        <v>70684</v>
      </c>
      <c r="K1539" s="272">
        <v>333951</v>
      </c>
      <c r="L1539" s="272">
        <v>1171975</v>
      </c>
      <c r="M1539" s="273">
        <v>16.579999999999998</v>
      </c>
      <c r="N1539" s="272">
        <v>5</v>
      </c>
      <c r="O1539" s="274">
        <v>2.5</v>
      </c>
    </row>
    <row r="1540" spans="2:15" x14ac:dyDescent="0.2">
      <c r="B1540" s="310" t="s">
        <v>53</v>
      </c>
      <c r="C1540" s="310" t="s">
        <v>47</v>
      </c>
      <c r="D1540" s="311" t="s">
        <v>19</v>
      </c>
      <c r="E1540" s="270" t="str">
        <f t="shared" si="66"/>
        <v>CEMale70-74</v>
      </c>
      <c r="F1540" s="271">
        <v>3.5360000000000003E-2</v>
      </c>
      <c r="G1540" s="271">
        <v>0.16245000000000001</v>
      </c>
      <c r="H1540" s="272">
        <v>10218</v>
      </c>
      <c r="I1540" s="271">
        <v>0.83755000000000002</v>
      </c>
      <c r="J1540" s="272">
        <v>62896</v>
      </c>
      <c r="K1540" s="272">
        <v>288937</v>
      </c>
      <c r="L1540" s="272">
        <v>838024</v>
      </c>
      <c r="M1540" s="273">
        <v>13.32</v>
      </c>
      <c r="N1540" s="272">
        <v>5</v>
      </c>
      <c r="O1540" s="274">
        <v>2.5</v>
      </c>
    </row>
    <row r="1541" spans="2:15" x14ac:dyDescent="0.2">
      <c r="B1541" s="310" t="s">
        <v>53</v>
      </c>
      <c r="C1541" s="310" t="s">
        <v>47</v>
      </c>
      <c r="D1541" s="311" t="s">
        <v>20</v>
      </c>
      <c r="E1541" s="270" t="str">
        <f t="shared" si="66"/>
        <v>CEMale75-79</v>
      </c>
      <c r="F1541" s="271">
        <v>5.4969999999999998E-2</v>
      </c>
      <c r="G1541" s="271">
        <v>0.24163000000000001</v>
      </c>
      <c r="H1541" s="272">
        <v>12729</v>
      </c>
      <c r="I1541" s="271">
        <v>0.75836999999999999</v>
      </c>
      <c r="J1541" s="272">
        <v>52679</v>
      </c>
      <c r="K1541" s="272">
        <v>231571</v>
      </c>
      <c r="L1541" s="272">
        <v>549087</v>
      </c>
      <c r="M1541" s="273">
        <v>10.42</v>
      </c>
      <c r="N1541" s="272">
        <v>5</v>
      </c>
      <c r="O1541" s="274">
        <v>2.5</v>
      </c>
    </row>
    <row r="1542" spans="2:15" x14ac:dyDescent="0.2">
      <c r="B1542" s="310" t="s">
        <v>53</v>
      </c>
      <c r="C1542" s="310" t="s">
        <v>47</v>
      </c>
      <c r="D1542" s="311" t="s">
        <v>21</v>
      </c>
      <c r="E1542" s="270" t="str">
        <f t="shared" si="66"/>
        <v>CEMale80-84</v>
      </c>
      <c r="F1542" s="271">
        <v>8.6629999999999999E-2</v>
      </c>
      <c r="G1542" s="271">
        <v>0.35604000000000002</v>
      </c>
      <c r="H1542" s="272">
        <v>14224</v>
      </c>
      <c r="I1542" s="271">
        <v>0.64395999999999998</v>
      </c>
      <c r="J1542" s="272">
        <v>39950</v>
      </c>
      <c r="K1542" s="272">
        <v>164190</v>
      </c>
      <c r="L1542" s="272">
        <v>317516</v>
      </c>
      <c r="M1542" s="273">
        <v>7.95</v>
      </c>
      <c r="N1542" s="272">
        <v>5</v>
      </c>
      <c r="O1542" s="274">
        <v>2.5</v>
      </c>
    </row>
    <row r="1543" spans="2:15" x14ac:dyDescent="0.2">
      <c r="B1543" s="310" t="s">
        <v>53</v>
      </c>
      <c r="C1543" s="310" t="s">
        <v>47</v>
      </c>
      <c r="D1543" s="311" t="s">
        <v>22</v>
      </c>
      <c r="E1543" s="270" t="str">
        <f t="shared" si="66"/>
        <v>CEMale85-89</v>
      </c>
      <c r="F1543" s="271">
        <v>0.13383</v>
      </c>
      <c r="G1543" s="271">
        <v>0.50141000000000002</v>
      </c>
      <c r="H1543" s="272">
        <v>12899</v>
      </c>
      <c r="I1543" s="271">
        <v>0.49858999999999998</v>
      </c>
      <c r="J1543" s="272">
        <v>25726</v>
      </c>
      <c r="K1543" s="272">
        <v>96382</v>
      </c>
      <c r="L1543" s="272">
        <v>153326</v>
      </c>
      <c r="M1543" s="273">
        <v>5.96</v>
      </c>
      <c r="N1543" s="272">
        <v>5</v>
      </c>
      <c r="O1543" s="274">
        <v>2.5</v>
      </c>
    </row>
    <row r="1544" spans="2:15" x14ac:dyDescent="0.2">
      <c r="B1544" s="310" t="s">
        <v>53</v>
      </c>
      <c r="C1544" s="310" t="s">
        <v>47</v>
      </c>
      <c r="D1544" s="311" t="s">
        <v>5</v>
      </c>
      <c r="E1544" s="270" t="str">
        <f t="shared" si="66"/>
        <v>CEMale90+</v>
      </c>
      <c r="F1544" s="271">
        <v>0.22525000000000001</v>
      </c>
      <c r="G1544" s="271">
        <v>1</v>
      </c>
      <c r="H1544" s="272">
        <v>12827</v>
      </c>
      <c r="I1544" s="271">
        <v>0</v>
      </c>
      <c r="J1544" s="272">
        <v>12827</v>
      </c>
      <c r="K1544" s="272">
        <v>56944</v>
      </c>
      <c r="L1544" s="272">
        <v>56944</v>
      </c>
      <c r="M1544" s="273">
        <v>4.4400000000000004</v>
      </c>
      <c r="N1544" s="273" t="s">
        <v>92</v>
      </c>
      <c r="O1544" s="274">
        <v>4.4400000000000004</v>
      </c>
    </row>
    <row r="1545" spans="2:15" x14ac:dyDescent="0.2">
      <c r="B1545" s="49"/>
      <c r="C1545" s="49"/>
      <c r="D1545" s="49"/>
      <c r="E1545" s="49"/>
      <c r="F1545" s="49"/>
      <c r="G1545" s="49"/>
      <c r="H1545" s="49"/>
      <c r="I1545" s="49"/>
      <c r="J1545" s="49"/>
      <c r="K1545" s="49"/>
      <c r="L1545" s="49"/>
      <c r="M1545" s="49"/>
      <c r="N1545" s="49"/>
      <c r="O1545" s="49"/>
    </row>
    <row r="1546" spans="2:15" ht="16" customHeight="1" x14ac:dyDescent="0.2">
      <c r="B1546" s="344" t="s">
        <v>1</v>
      </c>
      <c r="C1546" s="344" t="s">
        <v>0</v>
      </c>
      <c r="D1546" s="344" t="s">
        <v>2</v>
      </c>
      <c r="E1546" s="344" t="s">
        <v>49</v>
      </c>
      <c r="F1546" s="346" t="s">
        <v>83</v>
      </c>
      <c r="G1546" s="346" t="s">
        <v>84</v>
      </c>
      <c r="H1546" s="346" t="s">
        <v>85</v>
      </c>
      <c r="I1546" s="346" t="s">
        <v>86</v>
      </c>
      <c r="J1546" s="344" t="s">
        <v>87</v>
      </c>
      <c r="K1546" s="346" t="s">
        <v>88</v>
      </c>
      <c r="L1546" s="344" t="s">
        <v>89</v>
      </c>
      <c r="M1546" s="344" t="s">
        <v>90</v>
      </c>
      <c r="N1546" s="344" t="s">
        <v>6</v>
      </c>
      <c r="O1546" s="346" t="s">
        <v>91</v>
      </c>
    </row>
    <row r="1547" spans="2:15" ht="16" customHeight="1" x14ac:dyDescent="0.2">
      <c r="B1547" s="345"/>
      <c r="C1547" s="345"/>
      <c r="D1547" s="345"/>
      <c r="E1547" s="345"/>
      <c r="F1547" s="347"/>
      <c r="G1547" s="347"/>
      <c r="H1547" s="347"/>
      <c r="I1547" s="347"/>
      <c r="J1547" s="345"/>
      <c r="K1547" s="347"/>
      <c r="L1547" s="345"/>
      <c r="M1547" s="345"/>
      <c r="N1547" s="345"/>
      <c r="O1547" s="347"/>
    </row>
    <row r="1548" spans="2:15" x14ac:dyDescent="0.2">
      <c r="B1548" s="310" t="s">
        <v>54</v>
      </c>
      <c r="C1548" s="310" t="s">
        <v>47</v>
      </c>
      <c r="D1548" s="311">
        <v>0</v>
      </c>
      <c r="E1548" s="270" t="str">
        <f>_xlfn.CONCAT(B1548,C1548,D1548)</f>
        <v>RNMale0</v>
      </c>
      <c r="F1548" s="271">
        <v>1.468E-2</v>
      </c>
      <c r="G1548" s="271">
        <v>1.448E-2</v>
      </c>
      <c r="H1548" s="272">
        <v>1448</v>
      </c>
      <c r="I1548" s="271">
        <v>0.98551999999999995</v>
      </c>
      <c r="J1548" s="272">
        <v>100000</v>
      </c>
      <c r="K1548" s="272">
        <v>98674</v>
      </c>
      <c r="L1548" s="272">
        <v>7260146</v>
      </c>
      <c r="M1548" s="273">
        <v>72.599999999999994</v>
      </c>
      <c r="N1548" s="272">
        <v>1</v>
      </c>
      <c r="O1548" s="274">
        <v>0.08</v>
      </c>
    </row>
    <row r="1549" spans="2:15" x14ac:dyDescent="0.2">
      <c r="B1549" s="310" t="s">
        <v>54</v>
      </c>
      <c r="C1549" s="310" t="s">
        <v>47</v>
      </c>
      <c r="D1549" s="312" t="s">
        <v>18</v>
      </c>
      <c r="E1549" s="270" t="str">
        <f t="shared" ref="E1549:E1567" si="67">_xlfn.CONCAT(B1549,C1549,D1549)</f>
        <v>RNMale1-4</v>
      </c>
      <c r="F1549" s="271">
        <v>5.0000000000000001E-4</v>
      </c>
      <c r="G1549" s="271">
        <v>1.99E-3</v>
      </c>
      <c r="H1549" s="272">
        <v>196</v>
      </c>
      <c r="I1549" s="271">
        <v>0.99800999999999995</v>
      </c>
      <c r="J1549" s="272">
        <v>98552</v>
      </c>
      <c r="K1549" s="272">
        <v>393738</v>
      </c>
      <c r="L1549" s="272">
        <v>7161472</v>
      </c>
      <c r="M1549" s="273">
        <v>72.67</v>
      </c>
      <c r="N1549" s="272">
        <v>4</v>
      </c>
      <c r="O1549" s="274">
        <v>1.61</v>
      </c>
    </row>
    <row r="1550" spans="2:15" x14ac:dyDescent="0.2">
      <c r="B1550" s="310" t="s">
        <v>54</v>
      </c>
      <c r="C1550" s="310" t="s">
        <v>47</v>
      </c>
      <c r="D1550" s="312" t="s">
        <v>70</v>
      </c>
      <c r="E1550" s="270" t="str">
        <f t="shared" si="67"/>
        <v>RNMale5-9</v>
      </c>
      <c r="F1550" s="271">
        <v>3.2000000000000003E-4</v>
      </c>
      <c r="G1550" s="271">
        <v>1.6000000000000001E-3</v>
      </c>
      <c r="H1550" s="272">
        <v>158</v>
      </c>
      <c r="I1550" s="271">
        <v>0.99839999999999995</v>
      </c>
      <c r="J1550" s="272">
        <v>98355</v>
      </c>
      <c r="K1550" s="272">
        <v>491383</v>
      </c>
      <c r="L1550" s="272">
        <v>6767734</v>
      </c>
      <c r="M1550" s="273">
        <v>68.81</v>
      </c>
      <c r="N1550" s="272">
        <v>5</v>
      </c>
      <c r="O1550" s="274">
        <v>2.5</v>
      </c>
    </row>
    <row r="1551" spans="2:15" x14ac:dyDescent="0.2">
      <c r="B1551" s="310" t="s">
        <v>54</v>
      </c>
      <c r="C1551" s="310" t="s">
        <v>47</v>
      </c>
      <c r="D1551" s="312" t="s">
        <v>71</v>
      </c>
      <c r="E1551" s="270" t="str">
        <f t="shared" si="67"/>
        <v>RNMale10-14</v>
      </c>
      <c r="F1551" s="271">
        <v>4.2999999999999999E-4</v>
      </c>
      <c r="G1551" s="271">
        <v>2.15E-3</v>
      </c>
      <c r="H1551" s="272">
        <v>211</v>
      </c>
      <c r="I1551" s="271">
        <v>0.99785000000000001</v>
      </c>
      <c r="J1551" s="272">
        <v>98198</v>
      </c>
      <c r="K1551" s="272">
        <v>490462</v>
      </c>
      <c r="L1551" s="272">
        <v>6276351</v>
      </c>
      <c r="M1551" s="273">
        <v>63.92</v>
      </c>
      <c r="N1551" s="272">
        <v>5</v>
      </c>
      <c r="O1551" s="274">
        <v>2.5</v>
      </c>
    </row>
    <row r="1552" spans="2:15" x14ac:dyDescent="0.2">
      <c r="B1552" s="310" t="s">
        <v>54</v>
      </c>
      <c r="C1552" s="310" t="s">
        <v>47</v>
      </c>
      <c r="D1552" s="311" t="s">
        <v>72</v>
      </c>
      <c r="E1552" s="270" t="str">
        <f t="shared" si="67"/>
        <v>RNMale15-19</v>
      </c>
      <c r="F1552" s="271">
        <v>1.4400000000000001E-3</v>
      </c>
      <c r="G1552" s="271">
        <v>7.1999999999999998E-3</v>
      </c>
      <c r="H1552" s="272">
        <v>705</v>
      </c>
      <c r="I1552" s="271">
        <v>0.99280000000000002</v>
      </c>
      <c r="J1552" s="272">
        <v>97987</v>
      </c>
      <c r="K1552" s="272">
        <v>488171</v>
      </c>
      <c r="L1552" s="272">
        <v>5785889</v>
      </c>
      <c r="M1552" s="273">
        <v>59.05</v>
      </c>
      <c r="N1552" s="272">
        <v>5</v>
      </c>
      <c r="O1552" s="274">
        <v>2.5</v>
      </c>
    </row>
    <row r="1553" spans="2:15" x14ac:dyDescent="0.2">
      <c r="B1553" s="310" t="s">
        <v>54</v>
      </c>
      <c r="C1553" s="310" t="s">
        <v>47</v>
      </c>
      <c r="D1553" s="311" t="s">
        <v>73</v>
      </c>
      <c r="E1553" s="270" t="str">
        <f t="shared" si="67"/>
        <v>RNMale20-24</v>
      </c>
      <c r="F1553" s="271">
        <v>2.1800000000000001E-3</v>
      </c>
      <c r="G1553" s="271">
        <v>1.086E-2</v>
      </c>
      <c r="H1553" s="272">
        <v>1056</v>
      </c>
      <c r="I1553" s="271">
        <v>0.98914000000000002</v>
      </c>
      <c r="J1553" s="272">
        <v>97282</v>
      </c>
      <c r="K1553" s="272">
        <v>483768</v>
      </c>
      <c r="L1553" s="272">
        <v>5297717</v>
      </c>
      <c r="M1553" s="273">
        <v>54.46</v>
      </c>
      <c r="N1553" s="272">
        <v>5</v>
      </c>
      <c r="O1553" s="274">
        <v>2.5</v>
      </c>
    </row>
    <row r="1554" spans="2:15" x14ac:dyDescent="0.2">
      <c r="B1554" s="310" t="s">
        <v>54</v>
      </c>
      <c r="C1554" s="310" t="s">
        <v>47</v>
      </c>
      <c r="D1554" s="311" t="s">
        <v>74</v>
      </c>
      <c r="E1554" s="270" t="str">
        <f t="shared" si="67"/>
        <v>RNMale25-29</v>
      </c>
      <c r="F1554" s="271">
        <v>2.3500000000000001E-3</v>
      </c>
      <c r="G1554" s="271">
        <v>1.1690000000000001E-2</v>
      </c>
      <c r="H1554" s="272">
        <v>1125</v>
      </c>
      <c r="I1554" s="271">
        <v>0.98831000000000002</v>
      </c>
      <c r="J1554" s="272">
        <v>96225</v>
      </c>
      <c r="K1554" s="272">
        <v>478314</v>
      </c>
      <c r="L1554" s="272">
        <v>4813950</v>
      </c>
      <c r="M1554" s="273">
        <v>50.03</v>
      </c>
      <c r="N1554" s="272">
        <v>5</v>
      </c>
      <c r="O1554" s="274">
        <v>2.5</v>
      </c>
    </row>
    <row r="1555" spans="2:15" x14ac:dyDescent="0.2">
      <c r="B1555" s="310" t="s">
        <v>54</v>
      </c>
      <c r="C1555" s="310" t="s">
        <v>47</v>
      </c>
      <c r="D1555" s="311" t="s">
        <v>75</v>
      </c>
      <c r="E1555" s="270" t="str">
        <f t="shared" si="67"/>
        <v>RNMale30-34</v>
      </c>
      <c r="F1555" s="271">
        <v>2.4099999999999998E-3</v>
      </c>
      <c r="G1555" s="271">
        <v>1.197E-2</v>
      </c>
      <c r="H1555" s="272">
        <v>1139</v>
      </c>
      <c r="I1555" s="271">
        <v>0.98802999999999996</v>
      </c>
      <c r="J1555" s="272">
        <v>95100</v>
      </c>
      <c r="K1555" s="272">
        <v>472655</v>
      </c>
      <c r="L1555" s="272">
        <v>4335636</v>
      </c>
      <c r="M1555" s="273">
        <v>45.59</v>
      </c>
      <c r="N1555" s="272">
        <v>5</v>
      </c>
      <c r="O1555" s="274">
        <v>2.5</v>
      </c>
    </row>
    <row r="1556" spans="2:15" x14ac:dyDescent="0.2">
      <c r="B1556" s="310" t="s">
        <v>54</v>
      </c>
      <c r="C1556" s="310" t="s">
        <v>47</v>
      </c>
      <c r="D1556" s="311" t="s">
        <v>76</v>
      </c>
      <c r="E1556" s="270" t="str">
        <f t="shared" si="67"/>
        <v>RNMale35-39</v>
      </c>
      <c r="F1556" s="271">
        <v>3.3600000000000001E-3</v>
      </c>
      <c r="G1556" s="271">
        <v>1.6639999999999999E-2</v>
      </c>
      <c r="H1556" s="272">
        <v>1563</v>
      </c>
      <c r="I1556" s="271">
        <v>0.98336000000000001</v>
      </c>
      <c r="J1556" s="272">
        <v>93962</v>
      </c>
      <c r="K1556" s="272">
        <v>465900</v>
      </c>
      <c r="L1556" s="272">
        <v>3862981</v>
      </c>
      <c r="M1556" s="273">
        <v>41.11</v>
      </c>
      <c r="N1556" s="272">
        <v>5</v>
      </c>
      <c r="O1556" s="274">
        <v>2.5</v>
      </c>
    </row>
    <row r="1557" spans="2:15" x14ac:dyDescent="0.2">
      <c r="B1557" s="310" t="s">
        <v>54</v>
      </c>
      <c r="C1557" s="310" t="s">
        <v>47</v>
      </c>
      <c r="D1557" s="311" t="s">
        <v>77</v>
      </c>
      <c r="E1557" s="270" t="str">
        <f t="shared" si="67"/>
        <v>RNMale40-44</v>
      </c>
      <c r="F1557" s="271">
        <v>4.0600000000000002E-3</v>
      </c>
      <c r="G1557" s="271">
        <v>2.0109999999999999E-2</v>
      </c>
      <c r="H1557" s="272">
        <v>1858</v>
      </c>
      <c r="I1557" s="271">
        <v>0.97989000000000004</v>
      </c>
      <c r="J1557" s="272">
        <v>92398</v>
      </c>
      <c r="K1557" s="272">
        <v>457346</v>
      </c>
      <c r="L1557" s="272">
        <v>3397081</v>
      </c>
      <c r="M1557" s="273">
        <v>36.770000000000003</v>
      </c>
      <c r="N1557" s="272">
        <v>5</v>
      </c>
      <c r="O1557" s="274">
        <v>2.5</v>
      </c>
    </row>
    <row r="1558" spans="2:15" x14ac:dyDescent="0.2">
      <c r="B1558" s="310" t="s">
        <v>54</v>
      </c>
      <c r="C1558" s="310" t="s">
        <v>47</v>
      </c>
      <c r="D1558" s="311" t="s">
        <v>78</v>
      </c>
      <c r="E1558" s="270" t="str">
        <f t="shared" si="67"/>
        <v>RNMale45-49</v>
      </c>
      <c r="F1558" s="271">
        <v>5.3800000000000002E-3</v>
      </c>
      <c r="G1558" s="271">
        <v>2.6530000000000001E-2</v>
      </c>
      <c r="H1558" s="272">
        <v>2402</v>
      </c>
      <c r="I1558" s="271">
        <v>0.97346999999999995</v>
      </c>
      <c r="J1558" s="272">
        <v>90540</v>
      </c>
      <c r="K1558" s="272">
        <v>446695</v>
      </c>
      <c r="L1558" s="272">
        <v>2939735</v>
      </c>
      <c r="M1558" s="273">
        <v>32.47</v>
      </c>
      <c r="N1558" s="272">
        <v>5</v>
      </c>
      <c r="O1558" s="274">
        <v>2.5</v>
      </c>
    </row>
    <row r="1559" spans="2:15" x14ac:dyDescent="0.2">
      <c r="B1559" s="310" t="s">
        <v>54</v>
      </c>
      <c r="C1559" s="310" t="s">
        <v>47</v>
      </c>
      <c r="D1559" s="311" t="s">
        <v>79</v>
      </c>
      <c r="E1559" s="270" t="str">
        <f t="shared" si="67"/>
        <v>RNMale50-54</v>
      </c>
      <c r="F1559" s="271">
        <v>7.79E-3</v>
      </c>
      <c r="G1559" s="271">
        <v>3.8199999999999998E-2</v>
      </c>
      <c r="H1559" s="272">
        <v>3367</v>
      </c>
      <c r="I1559" s="271">
        <v>0.96179999999999999</v>
      </c>
      <c r="J1559" s="272">
        <v>88138</v>
      </c>
      <c r="K1559" s="272">
        <v>432273</v>
      </c>
      <c r="L1559" s="272">
        <v>2493040</v>
      </c>
      <c r="M1559" s="273">
        <v>28.29</v>
      </c>
      <c r="N1559" s="272">
        <v>5</v>
      </c>
      <c r="O1559" s="274">
        <v>2.5</v>
      </c>
    </row>
    <row r="1560" spans="2:15" x14ac:dyDescent="0.2">
      <c r="B1560" s="310" t="s">
        <v>54</v>
      </c>
      <c r="C1560" s="310" t="s">
        <v>47</v>
      </c>
      <c r="D1560" s="311" t="s">
        <v>80</v>
      </c>
      <c r="E1560" s="270" t="str">
        <f t="shared" si="67"/>
        <v>RNMale55-59</v>
      </c>
      <c r="F1560" s="271">
        <v>1.068E-2</v>
      </c>
      <c r="G1560" s="271">
        <v>5.1990000000000001E-2</v>
      </c>
      <c r="H1560" s="272">
        <v>4408</v>
      </c>
      <c r="I1560" s="271">
        <v>0.94801000000000002</v>
      </c>
      <c r="J1560" s="272">
        <v>84771</v>
      </c>
      <c r="K1560" s="272">
        <v>412837</v>
      </c>
      <c r="L1560" s="272">
        <v>2060767</v>
      </c>
      <c r="M1560" s="273">
        <v>24.31</v>
      </c>
      <c r="N1560" s="272">
        <v>5</v>
      </c>
      <c r="O1560" s="274">
        <v>2.5</v>
      </c>
    </row>
    <row r="1561" spans="2:15" x14ac:dyDescent="0.2">
      <c r="B1561" s="310" t="s">
        <v>54</v>
      </c>
      <c r="C1561" s="310" t="s">
        <v>47</v>
      </c>
      <c r="D1561" s="311" t="s">
        <v>81</v>
      </c>
      <c r="E1561" s="270" t="str">
        <f t="shared" si="67"/>
        <v>RNMale60-64</v>
      </c>
      <c r="F1561" s="271">
        <v>1.559E-2</v>
      </c>
      <c r="G1561" s="271">
        <v>7.5039999999999996E-2</v>
      </c>
      <c r="H1561" s="272">
        <v>6030</v>
      </c>
      <c r="I1561" s="271">
        <v>0.92496</v>
      </c>
      <c r="J1561" s="272">
        <v>80364</v>
      </c>
      <c r="K1561" s="272">
        <v>386743</v>
      </c>
      <c r="L1561" s="272">
        <v>1647929</v>
      </c>
      <c r="M1561" s="273">
        <v>20.51</v>
      </c>
      <c r="N1561" s="272">
        <v>5</v>
      </c>
      <c r="O1561" s="274">
        <v>2.5</v>
      </c>
    </row>
    <row r="1562" spans="2:15" x14ac:dyDescent="0.2">
      <c r="B1562" s="310" t="s">
        <v>54</v>
      </c>
      <c r="C1562" s="310" t="s">
        <v>47</v>
      </c>
      <c r="D1562" s="311" t="s">
        <v>82</v>
      </c>
      <c r="E1562" s="270" t="str">
        <f t="shared" si="67"/>
        <v>RNMale65-69</v>
      </c>
      <c r="F1562" s="271">
        <v>2.2950000000000002E-2</v>
      </c>
      <c r="G1562" s="271">
        <v>0.10851</v>
      </c>
      <c r="H1562" s="272">
        <v>8066</v>
      </c>
      <c r="I1562" s="271">
        <v>0.89149</v>
      </c>
      <c r="J1562" s="272">
        <v>74333</v>
      </c>
      <c r="K1562" s="272">
        <v>351503</v>
      </c>
      <c r="L1562" s="272">
        <v>1261186</v>
      </c>
      <c r="M1562" s="273">
        <v>16.97</v>
      </c>
      <c r="N1562" s="272">
        <v>5</v>
      </c>
      <c r="O1562" s="274">
        <v>2.5</v>
      </c>
    </row>
    <row r="1563" spans="2:15" x14ac:dyDescent="0.2">
      <c r="B1563" s="310" t="s">
        <v>54</v>
      </c>
      <c r="C1563" s="310" t="s">
        <v>47</v>
      </c>
      <c r="D1563" s="311" t="s">
        <v>19</v>
      </c>
      <c r="E1563" s="270" t="str">
        <f t="shared" si="67"/>
        <v>RNMale70-74</v>
      </c>
      <c r="F1563" s="271">
        <v>3.243E-2</v>
      </c>
      <c r="G1563" s="271">
        <v>0.15001</v>
      </c>
      <c r="H1563" s="272">
        <v>9941</v>
      </c>
      <c r="I1563" s="271">
        <v>0.84999000000000002</v>
      </c>
      <c r="J1563" s="272">
        <v>66268</v>
      </c>
      <c r="K1563" s="272">
        <v>306488</v>
      </c>
      <c r="L1563" s="272">
        <v>909683</v>
      </c>
      <c r="M1563" s="273">
        <v>13.73</v>
      </c>
      <c r="N1563" s="272">
        <v>5</v>
      </c>
      <c r="O1563" s="274">
        <v>2.5</v>
      </c>
    </row>
    <row r="1564" spans="2:15" x14ac:dyDescent="0.2">
      <c r="B1564" s="310" t="s">
        <v>54</v>
      </c>
      <c r="C1564" s="310" t="s">
        <v>47</v>
      </c>
      <c r="D1564" s="311" t="s">
        <v>20</v>
      </c>
      <c r="E1564" s="270" t="str">
        <f t="shared" si="67"/>
        <v>RNMale75-79</v>
      </c>
      <c r="F1564" s="271">
        <v>5.2440000000000001E-2</v>
      </c>
      <c r="G1564" s="271">
        <v>0.23180999999999999</v>
      </c>
      <c r="H1564" s="272">
        <v>13057</v>
      </c>
      <c r="I1564" s="271">
        <v>0.76819000000000004</v>
      </c>
      <c r="J1564" s="272">
        <v>56327</v>
      </c>
      <c r="K1564" s="272">
        <v>248993</v>
      </c>
      <c r="L1564" s="272">
        <v>603195</v>
      </c>
      <c r="M1564" s="273">
        <v>10.71</v>
      </c>
      <c r="N1564" s="272">
        <v>5</v>
      </c>
      <c r="O1564" s="274">
        <v>2.5</v>
      </c>
    </row>
    <row r="1565" spans="2:15" x14ac:dyDescent="0.2">
      <c r="B1565" s="310" t="s">
        <v>54</v>
      </c>
      <c r="C1565" s="310" t="s">
        <v>47</v>
      </c>
      <c r="D1565" s="311" t="s">
        <v>21</v>
      </c>
      <c r="E1565" s="270" t="str">
        <f t="shared" si="67"/>
        <v>RNMale80-84</v>
      </c>
      <c r="F1565" s="271">
        <v>8.3510000000000001E-2</v>
      </c>
      <c r="G1565" s="271">
        <v>0.34543000000000001</v>
      </c>
      <c r="H1565" s="272">
        <v>14947</v>
      </c>
      <c r="I1565" s="271">
        <v>0.65456999999999999</v>
      </c>
      <c r="J1565" s="272">
        <v>43270</v>
      </c>
      <c r="K1565" s="272">
        <v>178983</v>
      </c>
      <c r="L1565" s="272">
        <v>354203</v>
      </c>
      <c r="M1565" s="273">
        <v>8.19</v>
      </c>
      <c r="N1565" s="272">
        <v>5</v>
      </c>
      <c r="O1565" s="274">
        <v>2.5</v>
      </c>
    </row>
    <row r="1566" spans="2:15" x14ac:dyDescent="0.2">
      <c r="B1566" s="310" t="s">
        <v>54</v>
      </c>
      <c r="C1566" s="310" t="s">
        <v>47</v>
      </c>
      <c r="D1566" s="311" t="s">
        <v>22</v>
      </c>
      <c r="E1566" s="270" t="str">
        <f t="shared" si="67"/>
        <v>RNMale85-89</v>
      </c>
      <c r="F1566" s="271">
        <v>0.13067999999999999</v>
      </c>
      <c r="G1566" s="271">
        <v>0.49249999999999999</v>
      </c>
      <c r="H1566" s="272">
        <v>13949</v>
      </c>
      <c r="I1566" s="271">
        <v>0.50749999999999995</v>
      </c>
      <c r="J1566" s="272">
        <v>28323</v>
      </c>
      <c r="K1566" s="272">
        <v>106743</v>
      </c>
      <c r="L1566" s="272">
        <v>175220</v>
      </c>
      <c r="M1566" s="273">
        <v>6.19</v>
      </c>
      <c r="N1566" s="272">
        <v>5</v>
      </c>
      <c r="O1566" s="274">
        <v>2.5</v>
      </c>
    </row>
    <row r="1567" spans="2:15" x14ac:dyDescent="0.2">
      <c r="B1567" s="310" t="s">
        <v>54</v>
      </c>
      <c r="C1567" s="310" t="s">
        <v>47</v>
      </c>
      <c r="D1567" s="311" t="s">
        <v>5</v>
      </c>
      <c r="E1567" s="270" t="str">
        <f t="shared" si="67"/>
        <v>RNMale90+</v>
      </c>
      <c r="F1567" s="271">
        <v>0.20991000000000001</v>
      </c>
      <c r="G1567" s="271">
        <v>1</v>
      </c>
      <c r="H1567" s="272">
        <v>14374</v>
      </c>
      <c r="I1567" s="271">
        <v>0</v>
      </c>
      <c r="J1567" s="272">
        <v>14374</v>
      </c>
      <c r="K1567" s="272">
        <v>68477</v>
      </c>
      <c r="L1567" s="272">
        <v>68477</v>
      </c>
      <c r="M1567" s="273">
        <v>4.76</v>
      </c>
      <c r="N1567" s="273" t="s">
        <v>92</v>
      </c>
      <c r="O1567" s="274">
        <v>4.76</v>
      </c>
    </row>
    <row r="1568" spans="2:15" x14ac:dyDescent="0.2">
      <c r="B1568" s="49"/>
      <c r="C1568" s="49"/>
      <c r="D1568" s="49"/>
      <c r="E1568" s="49"/>
      <c r="F1568" s="49"/>
      <c r="G1568" s="49"/>
      <c r="H1568" s="49"/>
      <c r="I1568" s="49"/>
      <c r="J1568" s="49"/>
      <c r="K1568" s="49"/>
      <c r="L1568" s="49"/>
      <c r="M1568" s="49"/>
      <c r="N1568" s="49"/>
      <c r="O1568" s="49"/>
    </row>
    <row r="1569" spans="2:15" ht="16" customHeight="1" x14ac:dyDescent="0.2">
      <c r="B1569" s="344" t="s">
        <v>1</v>
      </c>
      <c r="C1569" s="344" t="s">
        <v>0</v>
      </c>
      <c r="D1569" s="344" t="s">
        <v>2</v>
      </c>
      <c r="E1569" s="344" t="s">
        <v>49</v>
      </c>
      <c r="F1569" s="346" t="s">
        <v>83</v>
      </c>
      <c r="G1569" s="346" t="s">
        <v>84</v>
      </c>
      <c r="H1569" s="346" t="s">
        <v>85</v>
      </c>
      <c r="I1569" s="346" t="s">
        <v>86</v>
      </c>
      <c r="J1569" s="344" t="s">
        <v>87</v>
      </c>
      <c r="K1569" s="346" t="s">
        <v>88</v>
      </c>
      <c r="L1569" s="344" t="s">
        <v>89</v>
      </c>
      <c r="M1569" s="344" t="s">
        <v>90</v>
      </c>
      <c r="N1569" s="344" t="s">
        <v>6</v>
      </c>
      <c r="O1569" s="346" t="s">
        <v>91</v>
      </c>
    </row>
    <row r="1570" spans="2:15" ht="16" customHeight="1" x14ac:dyDescent="0.2">
      <c r="B1570" s="345"/>
      <c r="C1570" s="345"/>
      <c r="D1570" s="345"/>
      <c r="E1570" s="345"/>
      <c r="F1570" s="347"/>
      <c r="G1570" s="347"/>
      <c r="H1570" s="347"/>
      <c r="I1570" s="347"/>
      <c r="J1570" s="345"/>
      <c r="K1570" s="347"/>
      <c r="L1570" s="345"/>
      <c r="M1570" s="345"/>
      <c r="N1570" s="345"/>
      <c r="O1570" s="347"/>
    </row>
    <row r="1571" spans="2:15" x14ac:dyDescent="0.2">
      <c r="B1571" s="310" t="s">
        <v>55</v>
      </c>
      <c r="C1571" s="310" t="s">
        <v>47</v>
      </c>
      <c r="D1571" s="311">
        <v>0</v>
      </c>
      <c r="E1571" s="270" t="str">
        <f>_xlfn.CONCAT(B1571,C1571,D1571)</f>
        <v>PBMale0</v>
      </c>
      <c r="F1571" s="271">
        <v>1.3820000000000001E-2</v>
      </c>
      <c r="G1571" s="271">
        <v>1.3639999999999999E-2</v>
      </c>
      <c r="H1571" s="272">
        <v>1364</v>
      </c>
      <c r="I1571" s="271">
        <v>0.98636000000000001</v>
      </c>
      <c r="J1571" s="272">
        <v>100000</v>
      </c>
      <c r="K1571" s="272">
        <v>98747</v>
      </c>
      <c r="L1571" s="272">
        <v>7047090</v>
      </c>
      <c r="M1571" s="273">
        <v>70.47</v>
      </c>
      <c r="N1571" s="272">
        <v>1</v>
      </c>
      <c r="O1571" s="274">
        <v>0.08</v>
      </c>
    </row>
    <row r="1572" spans="2:15" x14ac:dyDescent="0.2">
      <c r="B1572" s="310" t="s">
        <v>55</v>
      </c>
      <c r="C1572" s="310" t="s">
        <v>47</v>
      </c>
      <c r="D1572" s="312" t="s">
        <v>18</v>
      </c>
      <c r="E1572" s="270" t="str">
        <f t="shared" ref="E1572:E1590" si="68">_xlfn.CONCAT(B1572,C1572,D1572)</f>
        <v>PBMale1-4</v>
      </c>
      <c r="F1572" s="271">
        <v>6.7000000000000002E-4</v>
      </c>
      <c r="G1572" s="271">
        <v>2.6700000000000001E-3</v>
      </c>
      <c r="H1572" s="272">
        <v>263</v>
      </c>
      <c r="I1572" s="271">
        <v>0.99733000000000005</v>
      </c>
      <c r="J1572" s="272">
        <v>98636</v>
      </c>
      <c r="K1572" s="272">
        <v>393914</v>
      </c>
      <c r="L1572" s="272">
        <v>6948343</v>
      </c>
      <c r="M1572" s="273">
        <v>70.44</v>
      </c>
      <c r="N1572" s="272">
        <v>4</v>
      </c>
      <c r="O1572" s="274">
        <v>1.61</v>
      </c>
    </row>
    <row r="1573" spans="2:15" x14ac:dyDescent="0.2">
      <c r="B1573" s="310" t="s">
        <v>55</v>
      </c>
      <c r="C1573" s="310" t="s">
        <v>47</v>
      </c>
      <c r="D1573" s="312" t="s">
        <v>70</v>
      </c>
      <c r="E1573" s="270" t="str">
        <f t="shared" si="68"/>
        <v>PBMale5-9</v>
      </c>
      <c r="F1573" s="271">
        <v>4.0999999999999999E-4</v>
      </c>
      <c r="G1573" s="271">
        <v>2.0300000000000001E-3</v>
      </c>
      <c r="H1573" s="272">
        <v>200</v>
      </c>
      <c r="I1573" s="271">
        <v>0.99797000000000002</v>
      </c>
      <c r="J1573" s="272">
        <v>98372</v>
      </c>
      <c r="K1573" s="272">
        <v>491362</v>
      </c>
      <c r="L1573" s="272">
        <v>6554429</v>
      </c>
      <c r="M1573" s="273">
        <v>66.63</v>
      </c>
      <c r="N1573" s="272">
        <v>5</v>
      </c>
      <c r="O1573" s="274">
        <v>2.5</v>
      </c>
    </row>
    <row r="1574" spans="2:15" x14ac:dyDescent="0.2">
      <c r="B1574" s="310" t="s">
        <v>55</v>
      </c>
      <c r="C1574" s="310" t="s">
        <v>47</v>
      </c>
      <c r="D1574" s="312" t="s">
        <v>71</v>
      </c>
      <c r="E1574" s="270" t="str">
        <f t="shared" si="68"/>
        <v>PBMale10-14</v>
      </c>
      <c r="F1574" s="271">
        <v>4.4000000000000002E-4</v>
      </c>
      <c r="G1574" s="271">
        <v>2.2200000000000002E-3</v>
      </c>
      <c r="H1574" s="272">
        <v>218</v>
      </c>
      <c r="I1574" s="271">
        <v>0.99778</v>
      </c>
      <c r="J1574" s="272">
        <v>98172</v>
      </c>
      <c r="K1574" s="272">
        <v>490318</v>
      </c>
      <c r="L1574" s="272">
        <v>6063068</v>
      </c>
      <c r="M1574" s="273">
        <v>61.76</v>
      </c>
      <c r="N1574" s="272">
        <v>5</v>
      </c>
      <c r="O1574" s="274">
        <v>2.5</v>
      </c>
    </row>
    <row r="1575" spans="2:15" x14ac:dyDescent="0.2">
      <c r="B1575" s="310" t="s">
        <v>55</v>
      </c>
      <c r="C1575" s="310" t="s">
        <v>47</v>
      </c>
      <c r="D1575" s="311" t="s">
        <v>72</v>
      </c>
      <c r="E1575" s="270" t="str">
        <f t="shared" si="68"/>
        <v>PBMale15-19</v>
      </c>
      <c r="F1575" s="271">
        <v>2.0999999999999999E-3</v>
      </c>
      <c r="G1575" s="271">
        <v>1.044E-2</v>
      </c>
      <c r="H1575" s="272">
        <v>1023</v>
      </c>
      <c r="I1575" s="271">
        <v>0.98956</v>
      </c>
      <c r="J1575" s="272">
        <v>97955</v>
      </c>
      <c r="K1575" s="272">
        <v>487216</v>
      </c>
      <c r="L1575" s="272">
        <v>5572750</v>
      </c>
      <c r="M1575" s="273">
        <v>56.89</v>
      </c>
      <c r="N1575" s="272">
        <v>5</v>
      </c>
      <c r="O1575" s="274">
        <v>2.5</v>
      </c>
    </row>
    <row r="1576" spans="2:15" x14ac:dyDescent="0.2">
      <c r="B1576" s="310" t="s">
        <v>55</v>
      </c>
      <c r="C1576" s="310" t="s">
        <v>47</v>
      </c>
      <c r="D1576" s="311" t="s">
        <v>73</v>
      </c>
      <c r="E1576" s="270" t="str">
        <f t="shared" si="68"/>
        <v>PBMale20-24</v>
      </c>
      <c r="F1576" s="271">
        <v>3.3400000000000001E-3</v>
      </c>
      <c r="G1576" s="271">
        <v>1.6539999999999999E-2</v>
      </c>
      <c r="H1576" s="272">
        <v>1604</v>
      </c>
      <c r="I1576" s="271">
        <v>0.98346</v>
      </c>
      <c r="J1576" s="272">
        <v>96932</v>
      </c>
      <c r="K1576" s="272">
        <v>480651</v>
      </c>
      <c r="L1576" s="272">
        <v>5085533</v>
      </c>
      <c r="M1576" s="273">
        <v>52.47</v>
      </c>
      <c r="N1576" s="272">
        <v>5</v>
      </c>
      <c r="O1576" s="274">
        <v>2.5</v>
      </c>
    </row>
    <row r="1577" spans="2:15" x14ac:dyDescent="0.2">
      <c r="B1577" s="310" t="s">
        <v>55</v>
      </c>
      <c r="C1577" s="310" t="s">
        <v>47</v>
      </c>
      <c r="D1577" s="311" t="s">
        <v>74</v>
      </c>
      <c r="E1577" s="270" t="str">
        <f t="shared" si="68"/>
        <v>PBMale25-29</v>
      </c>
      <c r="F1577" s="271">
        <v>3.4499999999999999E-3</v>
      </c>
      <c r="G1577" s="271">
        <v>1.7090000000000001E-2</v>
      </c>
      <c r="H1577" s="272">
        <v>1629</v>
      </c>
      <c r="I1577" s="271">
        <v>0.98290999999999995</v>
      </c>
      <c r="J1577" s="272">
        <v>95328</v>
      </c>
      <c r="K1577" s="272">
        <v>472568</v>
      </c>
      <c r="L1577" s="272">
        <v>4604883</v>
      </c>
      <c r="M1577" s="273">
        <v>48.31</v>
      </c>
      <c r="N1577" s="272">
        <v>5</v>
      </c>
      <c r="O1577" s="274">
        <v>2.5</v>
      </c>
    </row>
    <row r="1578" spans="2:15" x14ac:dyDescent="0.2">
      <c r="B1578" s="310" t="s">
        <v>55</v>
      </c>
      <c r="C1578" s="310" t="s">
        <v>47</v>
      </c>
      <c r="D1578" s="311" t="s">
        <v>75</v>
      </c>
      <c r="E1578" s="270" t="str">
        <f t="shared" si="68"/>
        <v>PBMale30-34</v>
      </c>
      <c r="F1578" s="271">
        <v>3.6800000000000001E-3</v>
      </c>
      <c r="G1578" s="271">
        <v>1.823E-2</v>
      </c>
      <c r="H1578" s="272">
        <v>1708</v>
      </c>
      <c r="I1578" s="271">
        <v>0.98177000000000003</v>
      </c>
      <c r="J1578" s="272">
        <v>93699</v>
      </c>
      <c r="K1578" s="272">
        <v>464224</v>
      </c>
      <c r="L1578" s="272">
        <v>4132315</v>
      </c>
      <c r="M1578" s="273">
        <v>44.1</v>
      </c>
      <c r="N1578" s="272">
        <v>5</v>
      </c>
      <c r="O1578" s="274">
        <v>2.5</v>
      </c>
    </row>
    <row r="1579" spans="2:15" x14ac:dyDescent="0.2">
      <c r="B1579" s="310" t="s">
        <v>55</v>
      </c>
      <c r="C1579" s="310" t="s">
        <v>47</v>
      </c>
      <c r="D1579" s="311" t="s">
        <v>76</v>
      </c>
      <c r="E1579" s="270" t="str">
        <f t="shared" si="68"/>
        <v>PBMale35-39</v>
      </c>
      <c r="F1579" s="271">
        <v>3.9500000000000004E-3</v>
      </c>
      <c r="G1579" s="271">
        <v>1.9550000000000001E-2</v>
      </c>
      <c r="H1579" s="272">
        <v>1799</v>
      </c>
      <c r="I1579" s="271">
        <v>0.98045000000000004</v>
      </c>
      <c r="J1579" s="272">
        <v>91991</v>
      </c>
      <c r="K1579" s="272">
        <v>455457</v>
      </c>
      <c r="L1579" s="272">
        <v>3668090</v>
      </c>
      <c r="M1579" s="273">
        <v>39.869999999999997</v>
      </c>
      <c r="N1579" s="272">
        <v>5</v>
      </c>
      <c r="O1579" s="274">
        <v>2.5</v>
      </c>
    </row>
    <row r="1580" spans="2:15" x14ac:dyDescent="0.2">
      <c r="B1580" s="310" t="s">
        <v>55</v>
      </c>
      <c r="C1580" s="310" t="s">
        <v>47</v>
      </c>
      <c r="D1580" s="311" t="s">
        <v>77</v>
      </c>
      <c r="E1580" s="270" t="str">
        <f t="shared" si="68"/>
        <v>PBMale40-44</v>
      </c>
      <c r="F1580" s="271">
        <v>4.7600000000000003E-3</v>
      </c>
      <c r="G1580" s="271">
        <v>2.351E-2</v>
      </c>
      <c r="H1580" s="272">
        <v>2121</v>
      </c>
      <c r="I1580" s="271">
        <v>0.97648999999999997</v>
      </c>
      <c r="J1580" s="272">
        <v>90192</v>
      </c>
      <c r="K1580" s="272">
        <v>445659</v>
      </c>
      <c r="L1580" s="272">
        <v>3212633</v>
      </c>
      <c r="M1580" s="273">
        <v>35.619999999999997</v>
      </c>
      <c r="N1580" s="272">
        <v>5</v>
      </c>
      <c r="O1580" s="274">
        <v>2.5</v>
      </c>
    </row>
    <row r="1581" spans="2:15" x14ac:dyDescent="0.2">
      <c r="B1581" s="310" t="s">
        <v>55</v>
      </c>
      <c r="C1581" s="310" t="s">
        <v>47</v>
      </c>
      <c r="D1581" s="311" t="s">
        <v>78</v>
      </c>
      <c r="E1581" s="270" t="str">
        <f t="shared" si="68"/>
        <v>PBMale45-49</v>
      </c>
      <c r="F1581" s="271">
        <v>6.2399999999999999E-3</v>
      </c>
      <c r="G1581" s="271">
        <v>3.073E-2</v>
      </c>
      <c r="H1581" s="272">
        <v>2706</v>
      </c>
      <c r="I1581" s="271">
        <v>0.96926999999999996</v>
      </c>
      <c r="J1581" s="272">
        <v>88071</v>
      </c>
      <c r="K1581" s="272">
        <v>433591</v>
      </c>
      <c r="L1581" s="272">
        <v>2766975</v>
      </c>
      <c r="M1581" s="273">
        <v>31.42</v>
      </c>
      <c r="N1581" s="272">
        <v>5</v>
      </c>
      <c r="O1581" s="274">
        <v>2.5</v>
      </c>
    </row>
    <row r="1582" spans="2:15" x14ac:dyDescent="0.2">
      <c r="B1582" s="310" t="s">
        <v>55</v>
      </c>
      <c r="C1582" s="310" t="s">
        <v>47</v>
      </c>
      <c r="D1582" s="311" t="s">
        <v>79</v>
      </c>
      <c r="E1582" s="270" t="str">
        <f t="shared" si="68"/>
        <v>PBMale50-54</v>
      </c>
      <c r="F1582" s="271">
        <v>9.6399999999999993E-3</v>
      </c>
      <c r="G1582" s="271">
        <v>4.709E-2</v>
      </c>
      <c r="H1582" s="272">
        <v>4019</v>
      </c>
      <c r="I1582" s="271">
        <v>0.95291000000000003</v>
      </c>
      <c r="J1582" s="272">
        <v>85365</v>
      </c>
      <c r="K1582" s="272">
        <v>416777</v>
      </c>
      <c r="L1582" s="272">
        <v>2333383</v>
      </c>
      <c r="M1582" s="273">
        <v>27.33</v>
      </c>
      <c r="N1582" s="272">
        <v>5</v>
      </c>
      <c r="O1582" s="274">
        <v>2.5</v>
      </c>
    </row>
    <row r="1583" spans="2:15" x14ac:dyDescent="0.2">
      <c r="B1583" s="310" t="s">
        <v>55</v>
      </c>
      <c r="C1583" s="310" t="s">
        <v>47</v>
      </c>
      <c r="D1583" s="311" t="s">
        <v>80</v>
      </c>
      <c r="E1583" s="270" t="str">
        <f t="shared" si="68"/>
        <v>PBMale55-59</v>
      </c>
      <c r="F1583" s="271">
        <v>1.295E-2</v>
      </c>
      <c r="G1583" s="271">
        <v>6.2740000000000004E-2</v>
      </c>
      <c r="H1583" s="272">
        <v>5104</v>
      </c>
      <c r="I1583" s="271">
        <v>0.93725999999999998</v>
      </c>
      <c r="J1583" s="272">
        <v>81346</v>
      </c>
      <c r="K1583" s="272">
        <v>393970</v>
      </c>
      <c r="L1583" s="272">
        <v>1916606</v>
      </c>
      <c r="M1583" s="273">
        <v>23.56</v>
      </c>
      <c r="N1583" s="272">
        <v>5</v>
      </c>
      <c r="O1583" s="274">
        <v>2.5</v>
      </c>
    </row>
    <row r="1584" spans="2:15" x14ac:dyDescent="0.2">
      <c r="B1584" s="310" t="s">
        <v>55</v>
      </c>
      <c r="C1584" s="310" t="s">
        <v>47</v>
      </c>
      <c r="D1584" s="311" t="s">
        <v>81</v>
      </c>
      <c r="E1584" s="270" t="str">
        <f t="shared" si="68"/>
        <v>PBMale60-64</v>
      </c>
      <c r="F1584" s="271">
        <v>1.685E-2</v>
      </c>
      <c r="G1584" s="271">
        <v>8.0860000000000001E-2</v>
      </c>
      <c r="H1584" s="272">
        <v>6165</v>
      </c>
      <c r="I1584" s="271">
        <v>0.91913999999999996</v>
      </c>
      <c r="J1584" s="272">
        <v>76242</v>
      </c>
      <c r="K1584" s="272">
        <v>365798</v>
      </c>
      <c r="L1584" s="272">
        <v>1522636</v>
      </c>
      <c r="M1584" s="273">
        <v>19.97</v>
      </c>
      <c r="N1584" s="272">
        <v>5</v>
      </c>
      <c r="O1584" s="274">
        <v>2.5</v>
      </c>
    </row>
    <row r="1585" spans="2:15" x14ac:dyDescent="0.2">
      <c r="B1585" s="310" t="s">
        <v>55</v>
      </c>
      <c r="C1585" s="310" t="s">
        <v>47</v>
      </c>
      <c r="D1585" s="311" t="s">
        <v>82</v>
      </c>
      <c r="E1585" s="270" t="str">
        <f t="shared" si="68"/>
        <v>PBMale65-69</v>
      </c>
      <c r="F1585" s="271">
        <v>2.4160000000000001E-2</v>
      </c>
      <c r="G1585" s="271">
        <v>0.11391</v>
      </c>
      <c r="H1585" s="272">
        <v>7982</v>
      </c>
      <c r="I1585" s="271">
        <v>0.88609000000000004</v>
      </c>
      <c r="J1585" s="272">
        <v>70077</v>
      </c>
      <c r="K1585" s="272">
        <v>330430</v>
      </c>
      <c r="L1585" s="272">
        <v>1156838</v>
      </c>
      <c r="M1585" s="273">
        <v>16.510000000000002</v>
      </c>
      <c r="N1585" s="272">
        <v>5</v>
      </c>
      <c r="O1585" s="274">
        <v>2.5</v>
      </c>
    </row>
    <row r="1586" spans="2:15" x14ac:dyDescent="0.2">
      <c r="B1586" s="310" t="s">
        <v>55</v>
      </c>
      <c r="C1586" s="310" t="s">
        <v>47</v>
      </c>
      <c r="D1586" s="311" t="s">
        <v>19</v>
      </c>
      <c r="E1586" s="270" t="str">
        <f t="shared" si="68"/>
        <v>PBMale70-74</v>
      </c>
      <c r="F1586" s="271">
        <v>3.6389999999999999E-2</v>
      </c>
      <c r="G1586" s="271">
        <v>0.16678999999999999</v>
      </c>
      <c r="H1586" s="272">
        <v>10357</v>
      </c>
      <c r="I1586" s="271">
        <v>0.83321000000000001</v>
      </c>
      <c r="J1586" s="272">
        <v>62095</v>
      </c>
      <c r="K1586" s="272">
        <v>284581</v>
      </c>
      <c r="L1586" s="272">
        <v>826408</v>
      </c>
      <c r="M1586" s="273">
        <v>13.31</v>
      </c>
      <c r="N1586" s="272">
        <v>5</v>
      </c>
      <c r="O1586" s="274">
        <v>2.5</v>
      </c>
    </row>
    <row r="1587" spans="2:15" x14ac:dyDescent="0.2">
      <c r="B1587" s="310" t="s">
        <v>55</v>
      </c>
      <c r="C1587" s="310" t="s">
        <v>47</v>
      </c>
      <c r="D1587" s="311" t="s">
        <v>20</v>
      </c>
      <c r="E1587" s="270" t="str">
        <f t="shared" si="68"/>
        <v>PBMale75-79</v>
      </c>
      <c r="F1587" s="271">
        <v>5.5259999999999997E-2</v>
      </c>
      <c r="G1587" s="271">
        <v>0.24277000000000001</v>
      </c>
      <c r="H1587" s="272">
        <v>12561</v>
      </c>
      <c r="I1587" s="271">
        <v>0.75722999999999996</v>
      </c>
      <c r="J1587" s="272">
        <v>51738</v>
      </c>
      <c r="K1587" s="272">
        <v>227287</v>
      </c>
      <c r="L1587" s="272">
        <v>541827</v>
      </c>
      <c r="M1587" s="273">
        <v>10.47</v>
      </c>
      <c r="N1587" s="272">
        <v>5</v>
      </c>
      <c r="O1587" s="274">
        <v>2.5</v>
      </c>
    </row>
    <row r="1588" spans="2:15" x14ac:dyDescent="0.2">
      <c r="B1588" s="310" t="s">
        <v>55</v>
      </c>
      <c r="C1588" s="310" t="s">
        <v>47</v>
      </c>
      <c r="D1588" s="311" t="s">
        <v>21</v>
      </c>
      <c r="E1588" s="270" t="str">
        <f t="shared" si="68"/>
        <v>PBMale80-84</v>
      </c>
      <c r="F1588" s="271">
        <v>8.6669999999999997E-2</v>
      </c>
      <c r="G1588" s="271">
        <v>0.35619000000000001</v>
      </c>
      <c r="H1588" s="272">
        <v>13954</v>
      </c>
      <c r="I1588" s="271">
        <v>0.64380999999999999</v>
      </c>
      <c r="J1588" s="272">
        <v>39177</v>
      </c>
      <c r="K1588" s="272">
        <v>160999</v>
      </c>
      <c r="L1588" s="272">
        <v>314540</v>
      </c>
      <c r="M1588" s="273">
        <v>8.0299999999999994</v>
      </c>
      <c r="N1588" s="272">
        <v>5</v>
      </c>
      <c r="O1588" s="274">
        <v>2.5</v>
      </c>
    </row>
    <row r="1589" spans="2:15" x14ac:dyDescent="0.2">
      <c r="B1589" s="310" t="s">
        <v>55</v>
      </c>
      <c r="C1589" s="310" t="s">
        <v>47</v>
      </c>
      <c r="D1589" s="311" t="s">
        <v>22</v>
      </c>
      <c r="E1589" s="270" t="str">
        <f t="shared" si="68"/>
        <v>PBMale85-89</v>
      </c>
      <c r="F1589" s="271">
        <v>0.12551000000000001</v>
      </c>
      <c r="G1589" s="271">
        <v>0.47766999999999998</v>
      </c>
      <c r="H1589" s="272">
        <v>12048</v>
      </c>
      <c r="I1589" s="271">
        <v>0.52232999999999996</v>
      </c>
      <c r="J1589" s="272">
        <v>25223</v>
      </c>
      <c r="K1589" s="272">
        <v>95993</v>
      </c>
      <c r="L1589" s="272">
        <v>153541</v>
      </c>
      <c r="M1589" s="273">
        <v>6.09</v>
      </c>
      <c r="N1589" s="272">
        <v>5</v>
      </c>
      <c r="O1589" s="274">
        <v>2.5</v>
      </c>
    </row>
    <row r="1590" spans="2:15" x14ac:dyDescent="0.2">
      <c r="B1590" s="310" t="s">
        <v>55</v>
      </c>
      <c r="C1590" s="310" t="s">
        <v>47</v>
      </c>
      <c r="D1590" s="311" t="s">
        <v>5</v>
      </c>
      <c r="E1590" s="270" t="str">
        <f t="shared" si="68"/>
        <v>PBMale90+</v>
      </c>
      <c r="F1590" s="271">
        <v>0.22892999999999999</v>
      </c>
      <c r="G1590" s="271">
        <v>1</v>
      </c>
      <c r="H1590" s="272">
        <v>13175</v>
      </c>
      <c r="I1590" s="271">
        <v>0</v>
      </c>
      <c r="J1590" s="272">
        <v>13175</v>
      </c>
      <c r="K1590" s="272">
        <v>57548</v>
      </c>
      <c r="L1590" s="272">
        <v>57548</v>
      </c>
      <c r="M1590" s="273">
        <v>4.37</v>
      </c>
      <c r="N1590" s="273" t="s">
        <v>92</v>
      </c>
      <c r="O1590" s="274">
        <v>4.37</v>
      </c>
    </row>
    <row r="1591" spans="2:15" x14ac:dyDescent="0.2">
      <c r="B1591" s="49"/>
      <c r="C1591" s="49"/>
      <c r="D1591" s="49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</row>
    <row r="1592" spans="2:15" ht="16" customHeight="1" x14ac:dyDescent="0.2">
      <c r="B1592" s="344" t="s">
        <v>1</v>
      </c>
      <c r="C1592" s="344" t="s">
        <v>0</v>
      </c>
      <c r="D1592" s="344" t="s">
        <v>2</v>
      </c>
      <c r="E1592" s="344" t="s">
        <v>49</v>
      </c>
      <c r="F1592" s="346" t="s">
        <v>83</v>
      </c>
      <c r="G1592" s="346" t="s">
        <v>84</v>
      </c>
      <c r="H1592" s="346" t="s">
        <v>85</v>
      </c>
      <c r="I1592" s="346" t="s">
        <v>86</v>
      </c>
      <c r="J1592" s="344" t="s">
        <v>87</v>
      </c>
      <c r="K1592" s="346" t="s">
        <v>88</v>
      </c>
      <c r="L1592" s="344" t="s">
        <v>89</v>
      </c>
      <c r="M1592" s="344" t="s">
        <v>90</v>
      </c>
      <c r="N1592" s="344" t="s">
        <v>6</v>
      </c>
      <c r="O1592" s="346" t="s">
        <v>91</v>
      </c>
    </row>
    <row r="1593" spans="2:15" ht="16" customHeight="1" x14ac:dyDescent="0.2">
      <c r="B1593" s="345"/>
      <c r="C1593" s="345"/>
      <c r="D1593" s="345"/>
      <c r="E1593" s="345"/>
      <c r="F1593" s="347"/>
      <c r="G1593" s="347"/>
      <c r="H1593" s="347"/>
      <c r="I1593" s="347"/>
      <c r="J1593" s="345"/>
      <c r="K1593" s="347"/>
      <c r="L1593" s="345"/>
      <c r="M1593" s="345"/>
      <c r="N1593" s="345"/>
      <c r="O1593" s="347"/>
    </row>
    <row r="1594" spans="2:15" x14ac:dyDescent="0.2">
      <c r="B1594" s="310" t="s">
        <v>56</v>
      </c>
      <c r="C1594" s="310" t="s">
        <v>47</v>
      </c>
      <c r="D1594" s="311">
        <v>0</v>
      </c>
      <c r="E1594" s="270" t="str">
        <f>_xlfn.CONCAT(B1594,C1594,D1594)</f>
        <v>PEMale0</v>
      </c>
      <c r="F1594" s="271">
        <v>1.221E-2</v>
      </c>
      <c r="G1594" s="271">
        <v>1.2070000000000001E-2</v>
      </c>
      <c r="H1594" s="272">
        <v>1207</v>
      </c>
      <c r="I1594" s="271">
        <v>0.98792999999999997</v>
      </c>
      <c r="J1594" s="272">
        <v>100000</v>
      </c>
      <c r="K1594" s="272">
        <v>98886</v>
      </c>
      <c r="L1594" s="272">
        <v>7154783</v>
      </c>
      <c r="M1594" s="273">
        <v>71.55</v>
      </c>
      <c r="N1594" s="272">
        <v>1</v>
      </c>
      <c r="O1594" s="274">
        <v>0.08</v>
      </c>
    </row>
    <row r="1595" spans="2:15" x14ac:dyDescent="0.2">
      <c r="B1595" s="310" t="s">
        <v>56</v>
      </c>
      <c r="C1595" s="310" t="s">
        <v>47</v>
      </c>
      <c r="D1595" s="312" t="s">
        <v>18</v>
      </c>
      <c r="E1595" s="270" t="str">
        <f t="shared" ref="E1595:E1613" si="69">_xlfn.CONCAT(B1595,C1595,D1595)</f>
        <v>PEMale1-4</v>
      </c>
      <c r="F1595" s="271">
        <v>5.5000000000000003E-4</v>
      </c>
      <c r="G1595" s="271">
        <v>2.2200000000000002E-3</v>
      </c>
      <c r="H1595" s="272">
        <v>219</v>
      </c>
      <c r="I1595" s="271">
        <v>0.99778</v>
      </c>
      <c r="J1595" s="272">
        <v>98793</v>
      </c>
      <c r="K1595" s="272">
        <v>394650</v>
      </c>
      <c r="L1595" s="272">
        <v>7055897</v>
      </c>
      <c r="M1595" s="273">
        <v>71.42</v>
      </c>
      <c r="N1595" s="272">
        <v>4</v>
      </c>
      <c r="O1595" s="274">
        <v>1.62</v>
      </c>
    </row>
    <row r="1596" spans="2:15" x14ac:dyDescent="0.2">
      <c r="B1596" s="310" t="s">
        <v>56</v>
      </c>
      <c r="C1596" s="310" t="s">
        <v>47</v>
      </c>
      <c r="D1596" s="312" t="s">
        <v>70</v>
      </c>
      <c r="E1596" s="270" t="str">
        <f t="shared" si="69"/>
        <v>PEMale5-9</v>
      </c>
      <c r="F1596" s="271">
        <v>2.3000000000000001E-4</v>
      </c>
      <c r="G1596" s="271">
        <v>1.1299999999999999E-3</v>
      </c>
      <c r="H1596" s="272">
        <v>111</v>
      </c>
      <c r="I1596" s="271">
        <v>0.99887000000000004</v>
      </c>
      <c r="J1596" s="272">
        <v>98574</v>
      </c>
      <c r="K1596" s="272">
        <v>492592</v>
      </c>
      <c r="L1596" s="272">
        <v>6661247</v>
      </c>
      <c r="M1596" s="273">
        <v>67.58</v>
      </c>
      <c r="N1596" s="272">
        <v>5</v>
      </c>
      <c r="O1596" s="274">
        <v>2.5</v>
      </c>
    </row>
    <row r="1597" spans="2:15" x14ac:dyDescent="0.2">
      <c r="B1597" s="310" t="s">
        <v>56</v>
      </c>
      <c r="C1597" s="310" t="s">
        <v>47</v>
      </c>
      <c r="D1597" s="312" t="s">
        <v>71</v>
      </c>
      <c r="E1597" s="270" t="str">
        <f t="shared" si="69"/>
        <v>PEMale10-14</v>
      </c>
      <c r="F1597" s="271">
        <v>3.8000000000000002E-4</v>
      </c>
      <c r="G1597" s="271">
        <v>1.91E-3</v>
      </c>
      <c r="H1597" s="272">
        <v>188</v>
      </c>
      <c r="I1597" s="271">
        <v>0.99809000000000003</v>
      </c>
      <c r="J1597" s="272">
        <v>98463</v>
      </c>
      <c r="K1597" s="272">
        <v>491844</v>
      </c>
      <c r="L1597" s="272">
        <v>6168655</v>
      </c>
      <c r="M1597" s="273">
        <v>62.65</v>
      </c>
      <c r="N1597" s="272">
        <v>5</v>
      </c>
      <c r="O1597" s="274">
        <v>2.5</v>
      </c>
    </row>
    <row r="1598" spans="2:15" x14ac:dyDescent="0.2">
      <c r="B1598" s="310" t="s">
        <v>56</v>
      </c>
      <c r="C1598" s="310" t="s">
        <v>47</v>
      </c>
      <c r="D1598" s="311" t="s">
        <v>72</v>
      </c>
      <c r="E1598" s="270" t="str">
        <f t="shared" si="69"/>
        <v>PEMale15-19</v>
      </c>
      <c r="F1598" s="271">
        <v>1.75E-3</v>
      </c>
      <c r="G1598" s="271">
        <v>8.6999999999999994E-3</v>
      </c>
      <c r="H1598" s="272">
        <v>855</v>
      </c>
      <c r="I1598" s="271">
        <v>0.99129999999999996</v>
      </c>
      <c r="J1598" s="272">
        <v>98275</v>
      </c>
      <c r="K1598" s="272">
        <v>489237</v>
      </c>
      <c r="L1598" s="272">
        <v>5676811</v>
      </c>
      <c r="M1598" s="273">
        <v>57.76</v>
      </c>
      <c r="N1598" s="272">
        <v>5</v>
      </c>
      <c r="O1598" s="274">
        <v>2.5</v>
      </c>
    </row>
    <row r="1599" spans="2:15" x14ac:dyDescent="0.2">
      <c r="B1599" s="310" t="s">
        <v>56</v>
      </c>
      <c r="C1599" s="310" t="s">
        <v>47</v>
      </c>
      <c r="D1599" s="311" t="s">
        <v>73</v>
      </c>
      <c r="E1599" s="270" t="str">
        <f t="shared" si="69"/>
        <v>PEMale20-24</v>
      </c>
      <c r="F1599" s="271">
        <v>2.8700000000000002E-3</v>
      </c>
      <c r="G1599" s="271">
        <v>1.427E-2</v>
      </c>
      <c r="H1599" s="272">
        <v>1390</v>
      </c>
      <c r="I1599" s="271">
        <v>0.98573</v>
      </c>
      <c r="J1599" s="272">
        <v>97420</v>
      </c>
      <c r="K1599" s="272">
        <v>483624</v>
      </c>
      <c r="L1599" s="272">
        <v>5187574</v>
      </c>
      <c r="M1599" s="273">
        <v>53.25</v>
      </c>
      <c r="N1599" s="272">
        <v>5</v>
      </c>
      <c r="O1599" s="274">
        <v>2.5</v>
      </c>
    </row>
    <row r="1600" spans="2:15" x14ac:dyDescent="0.2">
      <c r="B1600" s="310" t="s">
        <v>56</v>
      </c>
      <c r="C1600" s="310" t="s">
        <v>47</v>
      </c>
      <c r="D1600" s="311" t="s">
        <v>74</v>
      </c>
      <c r="E1600" s="270" t="str">
        <f t="shared" si="69"/>
        <v>PEMale25-29</v>
      </c>
      <c r="F1600" s="271">
        <v>2.7399999999999998E-3</v>
      </c>
      <c r="G1600" s="271">
        <v>1.363E-2</v>
      </c>
      <c r="H1600" s="272">
        <v>1309</v>
      </c>
      <c r="I1600" s="271">
        <v>0.98636999999999997</v>
      </c>
      <c r="J1600" s="272">
        <v>96030</v>
      </c>
      <c r="K1600" s="272">
        <v>476876</v>
      </c>
      <c r="L1600" s="272">
        <v>4703950</v>
      </c>
      <c r="M1600" s="273">
        <v>48.98</v>
      </c>
      <c r="N1600" s="272">
        <v>5</v>
      </c>
      <c r="O1600" s="274">
        <v>2.5</v>
      </c>
    </row>
    <row r="1601" spans="2:15" x14ac:dyDescent="0.2">
      <c r="B1601" s="310" t="s">
        <v>56</v>
      </c>
      <c r="C1601" s="310" t="s">
        <v>47</v>
      </c>
      <c r="D1601" s="311" t="s">
        <v>75</v>
      </c>
      <c r="E1601" s="270" t="str">
        <f t="shared" si="69"/>
        <v>PEMale30-34</v>
      </c>
      <c r="F1601" s="271">
        <v>3.0100000000000001E-3</v>
      </c>
      <c r="G1601" s="271">
        <v>1.4930000000000001E-2</v>
      </c>
      <c r="H1601" s="272">
        <v>1414</v>
      </c>
      <c r="I1601" s="271">
        <v>0.98507</v>
      </c>
      <c r="J1601" s="272">
        <v>94721</v>
      </c>
      <c r="K1601" s="272">
        <v>470068</v>
      </c>
      <c r="L1601" s="272">
        <v>4227074</v>
      </c>
      <c r="M1601" s="273">
        <v>44.63</v>
      </c>
      <c r="N1601" s="272">
        <v>5</v>
      </c>
      <c r="O1601" s="274">
        <v>2.5</v>
      </c>
    </row>
    <row r="1602" spans="2:15" x14ac:dyDescent="0.2">
      <c r="B1602" s="310" t="s">
        <v>56</v>
      </c>
      <c r="C1602" s="310" t="s">
        <v>47</v>
      </c>
      <c r="D1602" s="311" t="s">
        <v>76</v>
      </c>
      <c r="E1602" s="270" t="str">
        <f t="shared" si="69"/>
        <v>PEMale35-39</v>
      </c>
      <c r="F1602" s="271">
        <v>3.3500000000000001E-3</v>
      </c>
      <c r="G1602" s="271">
        <v>1.6629999999999999E-2</v>
      </c>
      <c r="H1602" s="272">
        <v>1551</v>
      </c>
      <c r="I1602" s="271">
        <v>0.98336999999999997</v>
      </c>
      <c r="J1602" s="272">
        <v>93307</v>
      </c>
      <c r="K1602" s="272">
        <v>462655</v>
      </c>
      <c r="L1602" s="272">
        <v>3757006</v>
      </c>
      <c r="M1602" s="273">
        <v>40.270000000000003</v>
      </c>
      <c r="N1602" s="272">
        <v>5</v>
      </c>
      <c r="O1602" s="274">
        <v>2.5</v>
      </c>
    </row>
    <row r="1603" spans="2:15" x14ac:dyDescent="0.2">
      <c r="B1603" s="310" t="s">
        <v>56</v>
      </c>
      <c r="C1603" s="310" t="s">
        <v>47</v>
      </c>
      <c r="D1603" s="311" t="s">
        <v>77</v>
      </c>
      <c r="E1603" s="270" t="str">
        <f t="shared" si="69"/>
        <v>PEMale40-44</v>
      </c>
      <c r="F1603" s="271">
        <v>4.3299999999999996E-3</v>
      </c>
      <c r="G1603" s="271">
        <v>2.1420000000000002E-2</v>
      </c>
      <c r="H1603" s="272">
        <v>1966</v>
      </c>
      <c r="I1603" s="271">
        <v>0.97858000000000001</v>
      </c>
      <c r="J1603" s="272">
        <v>91755</v>
      </c>
      <c r="K1603" s="272">
        <v>453863</v>
      </c>
      <c r="L1603" s="272">
        <v>3294351</v>
      </c>
      <c r="M1603" s="273">
        <v>35.9</v>
      </c>
      <c r="N1603" s="272">
        <v>5</v>
      </c>
      <c r="O1603" s="274">
        <v>2.5</v>
      </c>
    </row>
    <row r="1604" spans="2:15" x14ac:dyDescent="0.2">
      <c r="B1604" s="310" t="s">
        <v>56</v>
      </c>
      <c r="C1604" s="310" t="s">
        <v>47</v>
      </c>
      <c r="D1604" s="311" t="s">
        <v>78</v>
      </c>
      <c r="E1604" s="270" t="str">
        <f t="shared" si="69"/>
        <v>PEMale45-49</v>
      </c>
      <c r="F1604" s="271">
        <v>6.1000000000000004E-3</v>
      </c>
      <c r="G1604" s="271">
        <v>3.0030000000000001E-2</v>
      </c>
      <c r="H1604" s="272">
        <v>2696</v>
      </c>
      <c r="I1604" s="271">
        <v>0.96997</v>
      </c>
      <c r="J1604" s="272">
        <v>89790</v>
      </c>
      <c r="K1604" s="272">
        <v>442208</v>
      </c>
      <c r="L1604" s="272">
        <v>2840488</v>
      </c>
      <c r="M1604" s="273">
        <v>31.63</v>
      </c>
      <c r="N1604" s="272">
        <v>5</v>
      </c>
      <c r="O1604" s="274">
        <v>2.5</v>
      </c>
    </row>
    <row r="1605" spans="2:15" x14ac:dyDescent="0.2">
      <c r="B1605" s="310" t="s">
        <v>56</v>
      </c>
      <c r="C1605" s="310" t="s">
        <v>47</v>
      </c>
      <c r="D1605" s="311" t="s">
        <v>79</v>
      </c>
      <c r="E1605" s="270" t="str">
        <f t="shared" si="69"/>
        <v>PEMale50-54</v>
      </c>
      <c r="F1605" s="271">
        <v>7.9699999999999997E-3</v>
      </c>
      <c r="G1605" s="271">
        <v>3.9079999999999997E-2</v>
      </c>
      <c r="H1605" s="272">
        <v>3404</v>
      </c>
      <c r="I1605" s="271">
        <v>0.96092</v>
      </c>
      <c r="J1605" s="272">
        <v>87093</v>
      </c>
      <c r="K1605" s="272">
        <v>426958</v>
      </c>
      <c r="L1605" s="272">
        <v>2398281</v>
      </c>
      <c r="M1605" s="273">
        <v>27.54</v>
      </c>
      <c r="N1605" s="272">
        <v>5</v>
      </c>
      <c r="O1605" s="274">
        <v>2.5</v>
      </c>
    </row>
    <row r="1606" spans="2:15" x14ac:dyDescent="0.2">
      <c r="B1606" s="310" t="s">
        <v>56</v>
      </c>
      <c r="C1606" s="310" t="s">
        <v>47</v>
      </c>
      <c r="D1606" s="311" t="s">
        <v>80</v>
      </c>
      <c r="E1606" s="270" t="str">
        <f t="shared" si="69"/>
        <v>PEMale55-59</v>
      </c>
      <c r="F1606" s="271">
        <v>1.162E-2</v>
      </c>
      <c r="G1606" s="271">
        <v>5.6460000000000003E-2</v>
      </c>
      <c r="H1606" s="272">
        <v>4725</v>
      </c>
      <c r="I1606" s="271">
        <v>0.94354000000000005</v>
      </c>
      <c r="J1606" s="272">
        <v>83690</v>
      </c>
      <c r="K1606" s="272">
        <v>406635</v>
      </c>
      <c r="L1606" s="272">
        <v>1971323</v>
      </c>
      <c r="M1606" s="273">
        <v>23.56</v>
      </c>
      <c r="N1606" s="272">
        <v>5</v>
      </c>
      <c r="O1606" s="274">
        <v>2.5</v>
      </c>
    </row>
    <row r="1607" spans="2:15" x14ac:dyDescent="0.2">
      <c r="B1607" s="310" t="s">
        <v>56</v>
      </c>
      <c r="C1607" s="310" t="s">
        <v>47</v>
      </c>
      <c r="D1607" s="311" t="s">
        <v>81</v>
      </c>
      <c r="E1607" s="270" t="str">
        <f t="shared" si="69"/>
        <v>PEMale60-64</v>
      </c>
      <c r="F1607" s="271">
        <v>1.6799999999999999E-2</v>
      </c>
      <c r="G1607" s="271">
        <v>8.0610000000000001E-2</v>
      </c>
      <c r="H1607" s="272">
        <v>6365</v>
      </c>
      <c r="I1607" s="271">
        <v>0.91939000000000004</v>
      </c>
      <c r="J1607" s="272">
        <v>78965</v>
      </c>
      <c r="K1607" s="272">
        <v>378910</v>
      </c>
      <c r="L1607" s="272">
        <v>1564688</v>
      </c>
      <c r="M1607" s="273">
        <v>19.82</v>
      </c>
      <c r="N1607" s="272">
        <v>5</v>
      </c>
      <c r="O1607" s="274">
        <v>2.5</v>
      </c>
    </row>
    <row r="1608" spans="2:15" x14ac:dyDescent="0.2">
      <c r="B1608" s="310" t="s">
        <v>56</v>
      </c>
      <c r="C1608" s="310" t="s">
        <v>47</v>
      </c>
      <c r="D1608" s="311" t="s">
        <v>82</v>
      </c>
      <c r="E1608" s="270" t="str">
        <f t="shared" si="69"/>
        <v>PEMale65-69</v>
      </c>
      <c r="F1608" s="271">
        <v>2.521E-2</v>
      </c>
      <c r="G1608" s="271">
        <v>0.11858</v>
      </c>
      <c r="H1608" s="272">
        <v>8609</v>
      </c>
      <c r="I1608" s="271">
        <v>0.88141999999999998</v>
      </c>
      <c r="J1608" s="272">
        <v>72599</v>
      </c>
      <c r="K1608" s="272">
        <v>341475</v>
      </c>
      <c r="L1608" s="272">
        <v>1185778</v>
      </c>
      <c r="M1608" s="273">
        <v>16.329999999999998</v>
      </c>
      <c r="N1608" s="272">
        <v>5</v>
      </c>
      <c r="O1608" s="274">
        <v>2.5</v>
      </c>
    </row>
    <row r="1609" spans="2:15" x14ac:dyDescent="0.2">
      <c r="B1609" s="310" t="s">
        <v>56</v>
      </c>
      <c r="C1609" s="310" t="s">
        <v>47</v>
      </c>
      <c r="D1609" s="311" t="s">
        <v>19</v>
      </c>
      <c r="E1609" s="270" t="str">
        <f t="shared" si="69"/>
        <v>PEMale70-74</v>
      </c>
      <c r="F1609" s="271">
        <v>3.85E-2</v>
      </c>
      <c r="G1609" s="271">
        <v>0.17562</v>
      </c>
      <c r="H1609" s="272">
        <v>11238</v>
      </c>
      <c r="I1609" s="271">
        <v>0.82438</v>
      </c>
      <c r="J1609" s="272">
        <v>63990</v>
      </c>
      <c r="K1609" s="272">
        <v>291858</v>
      </c>
      <c r="L1609" s="272">
        <v>844303</v>
      </c>
      <c r="M1609" s="273">
        <v>13.19</v>
      </c>
      <c r="N1609" s="272">
        <v>5</v>
      </c>
      <c r="O1609" s="274">
        <v>2.5</v>
      </c>
    </row>
    <row r="1610" spans="2:15" x14ac:dyDescent="0.2">
      <c r="B1610" s="310" t="s">
        <v>56</v>
      </c>
      <c r="C1610" s="310" t="s">
        <v>47</v>
      </c>
      <c r="D1610" s="311" t="s">
        <v>20</v>
      </c>
      <c r="E1610" s="270" t="str">
        <f t="shared" si="69"/>
        <v>PEMale75-79</v>
      </c>
      <c r="F1610" s="271">
        <v>5.6680000000000001E-2</v>
      </c>
      <c r="G1610" s="271">
        <v>0.24823999999999999</v>
      </c>
      <c r="H1610" s="272">
        <v>13095</v>
      </c>
      <c r="I1610" s="271">
        <v>0.75175999999999998</v>
      </c>
      <c r="J1610" s="272">
        <v>52753</v>
      </c>
      <c r="K1610" s="272">
        <v>231025</v>
      </c>
      <c r="L1610" s="272">
        <v>552445</v>
      </c>
      <c r="M1610" s="273">
        <v>10.47</v>
      </c>
      <c r="N1610" s="272">
        <v>5</v>
      </c>
      <c r="O1610" s="274">
        <v>2.5</v>
      </c>
    </row>
    <row r="1611" spans="2:15" x14ac:dyDescent="0.2">
      <c r="B1611" s="310" t="s">
        <v>56</v>
      </c>
      <c r="C1611" s="310" t="s">
        <v>47</v>
      </c>
      <c r="D1611" s="311" t="s">
        <v>21</v>
      </c>
      <c r="E1611" s="270" t="str">
        <f t="shared" si="69"/>
        <v>PEMale80-84</v>
      </c>
      <c r="F1611" s="271">
        <v>8.4820000000000007E-2</v>
      </c>
      <c r="G1611" s="271">
        <v>0.34992000000000001</v>
      </c>
      <c r="H1611" s="272">
        <v>13877</v>
      </c>
      <c r="I1611" s="271">
        <v>0.65007999999999999</v>
      </c>
      <c r="J1611" s="272">
        <v>39658</v>
      </c>
      <c r="K1611" s="272">
        <v>163595</v>
      </c>
      <c r="L1611" s="272">
        <v>321420</v>
      </c>
      <c r="M1611" s="273">
        <v>8.1</v>
      </c>
      <c r="N1611" s="272">
        <v>5</v>
      </c>
      <c r="O1611" s="274">
        <v>2.5</v>
      </c>
    </row>
    <row r="1612" spans="2:15" x14ac:dyDescent="0.2">
      <c r="B1612" s="310" t="s">
        <v>56</v>
      </c>
      <c r="C1612" s="310" t="s">
        <v>47</v>
      </c>
      <c r="D1612" s="311" t="s">
        <v>22</v>
      </c>
      <c r="E1612" s="270" t="str">
        <f t="shared" si="69"/>
        <v>PEMale85-89</v>
      </c>
      <c r="F1612" s="271">
        <v>0.13014999999999999</v>
      </c>
      <c r="G1612" s="271">
        <v>0.49098999999999998</v>
      </c>
      <c r="H1612" s="272">
        <v>12658</v>
      </c>
      <c r="I1612" s="271">
        <v>0.50900999999999996</v>
      </c>
      <c r="J1612" s="272">
        <v>25781</v>
      </c>
      <c r="K1612" s="272">
        <v>97258</v>
      </c>
      <c r="L1612" s="272">
        <v>157825</v>
      </c>
      <c r="M1612" s="273">
        <v>6.12</v>
      </c>
      <c r="N1612" s="272">
        <v>5</v>
      </c>
      <c r="O1612" s="274">
        <v>2.5</v>
      </c>
    </row>
    <row r="1613" spans="2:15" x14ac:dyDescent="0.2">
      <c r="B1613" s="310" t="s">
        <v>56</v>
      </c>
      <c r="C1613" s="310" t="s">
        <v>47</v>
      </c>
      <c r="D1613" s="311" t="s">
        <v>5</v>
      </c>
      <c r="E1613" s="270" t="str">
        <f t="shared" si="69"/>
        <v>PEMale90+</v>
      </c>
      <c r="F1613" s="271">
        <v>0.21665999999999999</v>
      </c>
      <c r="G1613" s="271">
        <v>1</v>
      </c>
      <c r="H1613" s="272">
        <v>13123</v>
      </c>
      <c r="I1613" s="271">
        <v>0</v>
      </c>
      <c r="J1613" s="272">
        <v>13123</v>
      </c>
      <c r="K1613" s="272">
        <v>60567</v>
      </c>
      <c r="L1613" s="272">
        <v>60567</v>
      </c>
      <c r="M1613" s="273">
        <v>4.62</v>
      </c>
      <c r="N1613" s="273" t="s">
        <v>92</v>
      </c>
      <c r="O1613" s="274">
        <v>4.62</v>
      </c>
    </row>
    <row r="1614" spans="2:15" x14ac:dyDescent="0.2">
      <c r="B1614" s="49"/>
      <c r="C1614" s="49"/>
      <c r="D1614" s="49"/>
      <c r="E1614" s="49"/>
      <c r="F1614" s="49"/>
      <c r="G1614" s="49"/>
      <c r="H1614" s="49"/>
      <c r="I1614" s="49"/>
      <c r="J1614" s="49"/>
      <c r="K1614" s="49"/>
      <c r="L1614" s="49"/>
      <c r="M1614" s="49"/>
      <c r="N1614" s="49"/>
      <c r="O1614" s="49"/>
    </row>
    <row r="1615" spans="2:15" ht="16" customHeight="1" x14ac:dyDescent="0.2">
      <c r="B1615" s="344" t="s">
        <v>1</v>
      </c>
      <c r="C1615" s="344" t="s">
        <v>0</v>
      </c>
      <c r="D1615" s="344" t="s">
        <v>2</v>
      </c>
      <c r="E1615" s="344" t="s">
        <v>49</v>
      </c>
      <c r="F1615" s="346" t="s">
        <v>83</v>
      </c>
      <c r="G1615" s="346" t="s">
        <v>84</v>
      </c>
      <c r="H1615" s="346" t="s">
        <v>85</v>
      </c>
      <c r="I1615" s="346" t="s">
        <v>86</v>
      </c>
      <c r="J1615" s="344" t="s">
        <v>87</v>
      </c>
      <c r="K1615" s="346" t="s">
        <v>88</v>
      </c>
      <c r="L1615" s="344" t="s">
        <v>89</v>
      </c>
      <c r="M1615" s="344" t="s">
        <v>90</v>
      </c>
      <c r="N1615" s="344" t="s">
        <v>6</v>
      </c>
      <c r="O1615" s="346" t="s">
        <v>91</v>
      </c>
    </row>
    <row r="1616" spans="2:15" ht="16" customHeight="1" x14ac:dyDescent="0.2">
      <c r="B1616" s="345"/>
      <c r="C1616" s="345"/>
      <c r="D1616" s="345"/>
      <c r="E1616" s="345"/>
      <c r="F1616" s="347"/>
      <c r="G1616" s="347"/>
      <c r="H1616" s="347"/>
      <c r="I1616" s="347"/>
      <c r="J1616" s="345"/>
      <c r="K1616" s="347"/>
      <c r="L1616" s="345"/>
      <c r="M1616" s="345"/>
      <c r="N1616" s="345"/>
      <c r="O1616" s="347"/>
    </row>
    <row r="1617" spans="2:15" x14ac:dyDescent="0.2">
      <c r="B1617" s="310" t="s">
        <v>57</v>
      </c>
      <c r="C1617" s="310" t="s">
        <v>47</v>
      </c>
      <c r="D1617" s="311">
        <v>0</v>
      </c>
      <c r="E1617" s="270" t="str">
        <f>_xlfn.CONCAT(B1617,C1617,D1617)</f>
        <v>ALMale0</v>
      </c>
      <c r="F1617" s="271">
        <v>1.6279999999999999E-2</v>
      </c>
      <c r="G1617" s="271">
        <v>1.6039999999999999E-2</v>
      </c>
      <c r="H1617" s="272">
        <v>1604</v>
      </c>
      <c r="I1617" s="271">
        <v>0.98395999999999995</v>
      </c>
      <c r="J1617" s="272">
        <v>100000</v>
      </c>
      <c r="K1617" s="272">
        <v>98538</v>
      </c>
      <c r="L1617" s="272">
        <v>6826062</v>
      </c>
      <c r="M1617" s="273">
        <v>68.260000000000005</v>
      </c>
      <c r="N1617" s="272">
        <v>1</v>
      </c>
      <c r="O1617" s="274">
        <v>0.09</v>
      </c>
    </row>
    <row r="1618" spans="2:15" x14ac:dyDescent="0.2">
      <c r="B1618" s="310" t="s">
        <v>57</v>
      </c>
      <c r="C1618" s="310" t="s">
        <v>47</v>
      </c>
      <c r="D1618" s="312" t="s">
        <v>18</v>
      </c>
      <c r="E1618" s="270" t="str">
        <f t="shared" ref="E1618:E1636" si="70">_xlfn.CONCAT(B1618,C1618,D1618)</f>
        <v>ALMale1-4</v>
      </c>
      <c r="F1618" s="271">
        <v>7.2000000000000005E-4</v>
      </c>
      <c r="G1618" s="271">
        <v>2.8900000000000002E-3</v>
      </c>
      <c r="H1618" s="272">
        <v>284</v>
      </c>
      <c r="I1618" s="271">
        <v>0.99711000000000005</v>
      </c>
      <c r="J1618" s="272">
        <v>98396</v>
      </c>
      <c r="K1618" s="272">
        <v>392903</v>
      </c>
      <c r="L1618" s="272">
        <v>6727524</v>
      </c>
      <c r="M1618" s="273">
        <v>68.37</v>
      </c>
      <c r="N1618" s="272">
        <v>4</v>
      </c>
      <c r="O1618" s="274">
        <v>1.6</v>
      </c>
    </row>
    <row r="1619" spans="2:15" x14ac:dyDescent="0.2">
      <c r="B1619" s="310" t="s">
        <v>57</v>
      </c>
      <c r="C1619" s="310" t="s">
        <v>47</v>
      </c>
      <c r="D1619" s="312" t="s">
        <v>70</v>
      </c>
      <c r="E1619" s="270" t="str">
        <f t="shared" si="70"/>
        <v>ALMale5-9</v>
      </c>
      <c r="F1619" s="271">
        <v>3.6999999999999999E-4</v>
      </c>
      <c r="G1619" s="271">
        <v>1.83E-3</v>
      </c>
      <c r="H1619" s="272">
        <v>180</v>
      </c>
      <c r="I1619" s="271">
        <v>0.99817</v>
      </c>
      <c r="J1619" s="272">
        <v>98112</v>
      </c>
      <c r="K1619" s="272">
        <v>490109</v>
      </c>
      <c r="L1619" s="272">
        <v>6334620</v>
      </c>
      <c r="M1619" s="273">
        <v>64.569999999999993</v>
      </c>
      <c r="N1619" s="272">
        <v>5</v>
      </c>
      <c r="O1619" s="274">
        <v>2.5</v>
      </c>
    </row>
    <row r="1620" spans="2:15" x14ac:dyDescent="0.2">
      <c r="B1620" s="310" t="s">
        <v>57</v>
      </c>
      <c r="C1620" s="310" t="s">
        <v>47</v>
      </c>
      <c r="D1620" s="312" t="s">
        <v>71</v>
      </c>
      <c r="E1620" s="270" t="str">
        <f t="shared" si="70"/>
        <v>ALMale10-14</v>
      </c>
      <c r="F1620" s="271">
        <v>3.6999999999999999E-4</v>
      </c>
      <c r="G1620" s="271">
        <v>1.8400000000000001E-3</v>
      </c>
      <c r="H1620" s="272">
        <v>180</v>
      </c>
      <c r="I1620" s="271">
        <v>0.99816000000000005</v>
      </c>
      <c r="J1620" s="272">
        <v>97932</v>
      </c>
      <c r="K1620" s="272">
        <v>489209</v>
      </c>
      <c r="L1620" s="272">
        <v>5844511</v>
      </c>
      <c r="M1620" s="273">
        <v>59.68</v>
      </c>
      <c r="N1620" s="272">
        <v>5</v>
      </c>
      <c r="O1620" s="274">
        <v>2.5</v>
      </c>
    </row>
    <row r="1621" spans="2:15" x14ac:dyDescent="0.2">
      <c r="B1621" s="310" t="s">
        <v>57</v>
      </c>
      <c r="C1621" s="310" t="s">
        <v>47</v>
      </c>
      <c r="D1621" s="311" t="s">
        <v>72</v>
      </c>
      <c r="E1621" s="270" t="str">
        <f t="shared" si="70"/>
        <v>ALMale15-19</v>
      </c>
      <c r="F1621" s="271">
        <v>2.6900000000000001E-3</v>
      </c>
      <c r="G1621" s="271">
        <v>1.337E-2</v>
      </c>
      <c r="H1621" s="272">
        <v>1307</v>
      </c>
      <c r="I1621" s="271">
        <v>0.98663000000000001</v>
      </c>
      <c r="J1621" s="272">
        <v>97752</v>
      </c>
      <c r="K1621" s="272">
        <v>485490</v>
      </c>
      <c r="L1621" s="272">
        <v>5355303</v>
      </c>
      <c r="M1621" s="273">
        <v>54.78</v>
      </c>
      <c r="N1621" s="272">
        <v>5</v>
      </c>
      <c r="O1621" s="274">
        <v>2.5</v>
      </c>
    </row>
    <row r="1622" spans="2:15" x14ac:dyDescent="0.2">
      <c r="B1622" s="310" t="s">
        <v>57</v>
      </c>
      <c r="C1622" s="310" t="s">
        <v>47</v>
      </c>
      <c r="D1622" s="311" t="s">
        <v>73</v>
      </c>
      <c r="E1622" s="270" t="str">
        <f t="shared" si="70"/>
        <v>ALMale20-24</v>
      </c>
      <c r="F1622" s="271">
        <v>4.5999999999999999E-3</v>
      </c>
      <c r="G1622" s="271">
        <v>2.2759999999999999E-2</v>
      </c>
      <c r="H1622" s="272">
        <v>2195</v>
      </c>
      <c r="I1622" s="271">
        <v>0.97724</v>
      </c>
      <c r="J1622" s="272">
        <v>96444</v>
      </c>
      <c r="K1622" s="272">
        <v>476734</v>
      </c>
      <c r="L1622" s="272">
        <v>4869813</v>
      </c>
      <c r="M1622" s="273">
        <v>50.49</v>
      </c>
      <c r="N1622" s="272">
        <v>5</v>
      </c>
      <c r="O1622" s="274">
        <v>2.5</v>
      </c>
    </row>
    <row r="1623" spans="2:15" x14ac:dyDescent="0.2">
      <c r="B1623" s="310" t="s">
        <v>57</v>
      </c>
      <c r="C1623" s="310" t="s">
        <v>47</v>
      </c>
      <c r="D1623" s="311" t="s">
        <v>74</v>
      </c>
      <c r="E1623" s="270" t="str">
        <f t="shared" si="70"/>
        <v>ALMale25-29</v>
      </c>
      <c r="F1623" s="271">
        <v>4.28E-3</v>
      </c>
      <c r="G1623" s="271">
        <v>2.1180000000000001E-2</v>
      </c>
      <c r="H1623" s="272">
        <v>1996</v>
      </c>
      <c r="I1623" s="271">
        <v>0.97882000000000002</v>
      </c>
      <c r="J1623" s="272">
        <v>94249</v>
      </c>
      <c r="K1623" s="272">
        <v>466255</v>
      </c>
      <c r="L1623" s="272">
        <v>4393079</v>
      </c>
      <c r="M1623" s="273">
        <v>46.61</v>
      </c>
      <c r="N1623" s="272">
        <v>5</v>
      </c>
      <c r="O1623" s="274">
        <v>2.5</v>
      </c>
    </row>
    <row r="1624" spans="2:15" x14ac:dyDescent="0.2">
      <c r="B1624" s="310" t="s">
        <v>57</v>
      </c>
      <c r="C1624" s="310" t="s">
        <v>47</v>
      </c>
      <c r="D1624" s="311" t="s">
        <v>75</v>
      </c>
      <c r="E1624" s="270" t="str">
        <f t="shared" si="70"/>
        <v>ALMale30-34</v>
      </c>
      <c r="F1624" s="271">
        <v>4.13E-3</v>
      </c>
      <c r="G1624" s="271">
        <v>2.044E-2</v>
      </c>
      <c r="H1624" s="272">
        <v>1886</v>
      </c>
      <c r="I1624" s="271">
        <v>0.97955999999999999</v>
      </c>
      <c r="J1624" s="272">
        <v>92253</v>
      </c>
      <c r="K1624" s="272">
        <v>456550</v>
      </c>
      <c r="L1624" s="272">
        <v>3926824</v>
      </c>
      <c r="M1624" s="273">
        <v>42.57</v>
      </c>
      <c r="N1624" s="272">
        <v>5</v>
      </c>
      <c r="O1624" s="274">
        <v>2.5</v>
      </c>
    </row>
    <row r="1625" spans="2:15" x14ac:dyDescent="0.2">
      <c r="B1625" s="310" t="s">
        <v>57</v>
      </c>
      <c r="C1625" s="310" t="s">
        <v>47</v>
      </c>
      <c r="D1625" s="311" t="s">
        <v>76</v>
      </c>
      <c r="E1625" s="270" t="str">
        <f t="shared" si="70"/>
        <v>ALMale35-39</v>
      </c>
      <c r="F1625" s="271">
        <v>4.47E-3</v>
      </c>
      <c r="G1625" s="271">
        <v>2.2110000000000001E-2</v>
      </c>
      <c r="H1625" s="272">
        <v>1998</v>
      </c>
      <c r="I1625" s="271">
        <v>0.97789000000000004</v>
      </c>
      <c r="J1625" s="272">
        <v>90367</v>
      </c>
      <c r="K1625" s="272">
        <v>446841</v>
      </c>
      <c r="L1625" s="272">
        <v>3470274</v>
      </c>
      <c r="M1625" s="273">
        <v>38.4</v>
      </c>
      <c r="N1625" s="272">
        <v>5</v>
      </c>
      <c r="O1625" s="274">
        <v>2.5</v>
      </c>
    </row>
    <row r="1626" spans="2:15" x14ac:dyDescent="0.2">
      <c r="B1626" s="310" t="s">
        <v>57</v>
      </c>
      <c r="C1626" s="310" t="s">
        <v>47</v>
      </c>
      <c r="D1626" s="311" t="s">
        <v>77</v>
      </c>
      <c r="E1626" s="270" t="str">
        <f t="shared" si="70"/>
        <v>ALMale40-44</v>
      </c>
      <c r="F1626" s="271">
        <v>5.8799999999999998E-3</v>
      </c>
      <c r="G1626" s="271">
        <v>2.8979999999999999E-2</v>
      </c>
      <c r="H1626" s="272">
        <v>2561</v>
      </c>
      <c r="I1626" s="271">
        <v>0.97101999999999999</v>
      </c>
      <c r="J1626" s="272">
        <v>88369</v>
      </c>
      <c r="K1626" s="272">
        <v>435445</v>
      </c>
      <c r="L1626" s="272">
        <v>3023433</v>
      </c>
      <c r="M1626" s="273">
        <v>34.21</v>
      </c>
      <c r="N1626" s="272">
        <v>5</v>
      </c>
      <c r="O1626" s="274">
        <v>2.5</v>
      </c>
    </row>
    <row r="1627" spans="2:15" x14ac:dyDescent="0.2">
      <c r="B1627" s="310" t="s">
        <v>57</v>
      </c>
      <c r="C1627" s="310" t="s">
        <v>47</v>
      </c>
      <c r="D1627" s="311" t="s">
        <v>78</v>
      </c>
      <c r="E1627" s="270" t="str">
        <f t="shared" si="70"/>
        <v>ALMale45-49</v>
      </c>
      <c r="F1627" s="271">
        <v>7.6899999999999998E-3</v>
      </c>
      <c r="G1627" s="271">
        <v>3.773E-2</v>
      </c>
      <c r="H1627" s="272">
        <v>3237</v>
      </c>
      <c r="I1627" s="271">
        <v>0.96226999999999996</v>
      </c>
      <c r="J1627" s="272">
        <v>85809</v>
      </c>
      <c r="K1627" s="272">
        <v>420950</v>
      </c>
      <c r="L1627" s="272">
        <v>2587988</v>
      </c>
      <c r="M1627" s="273">
        <v>30.16</v>
      </c>
      <c r="N1627" s="272">
        <v>5</v>
      </c>
      <c r="O1627" s="274">
        <v>2.5</v>
      </c>
    </row>
    <row r="1628" spans="2:15" x14ac:dyDescent="0.2">
      <c r="B1628" s="310" t="s">
        <v>57</v>
      </c>
      <c r="C1628" s="310" t="s">
        <v>47</v>
      </c>
      <c r="D1628" s="311" t="s">
        <v>79</v>
      </c>
      <c r="E1628" s="270" t="str">
        <f t="shared" si="70"/>
        <v>ALMale50-54</v>
      </c>
      <c r="F1628" s="271">
        <v>9.7999999999999997E-3</v>
      </c>
      <c r="G1628" s="271">
        <v>4.7849999999999997E-2</v>
      </c>
      <c r="H1628" s="272">
        <v>3951</v>
      </c>
      <c r="I1628" s="271">
        <v>0.95215000000000005</v>
      </c>
      <c r="J1628" s="272">
        <v>82571</v>
      </c>
      <c r="K1628" s="272">
        <v>402980</v>
      </c>
      <c r="L1628" s="272">
        <v>2167038</v>
      </c>
      <c r="M1628" s="273">
        <v>26.24</v>
      </c>
      <c r="N1628" s="272">
        <v>5</v>
      </c>
      <c r="O1628" s="274">
        <v>2.5</v>
      </c>
    </row>
    <row r="1629" spans="2:15" x14ac:dyDescent="0.2">
      <c r="B1629" s="310" t="s">
        <v>57</v>
      </c>
      <c r="C1629" s="310" t="s">
        <v>47</v>
      </c>
      <c r="D1629" s="311" t="s">
        <v>80</v>
      </c>
      <c r="E1629" s="270" t="str">
        <f t="shared" si="70"/>
        <v>ALMale55-59</v>
      </c>
      <c r="F1629" s="271">
        <v>1.448E-2</v>
      </c>
      <c r="G1629" s="271">
        <v>6.9870000000000002E-2</v>
      </c>
      <c r="H1629" s="272">
        <v>5493</v>
      </c>
      <c r="I1629" s="271">
        <v>0.93013000000000001</v>
      </c>
      <c r="J1629" s="272">
        <v>78621</v>
      </c>
      <c r="K1629" s="272">
        <v>379369</v>
      </c>
      <c r="L1629" s="272">
        <v>1764059</v>
      </c>
      <c r="M1629" s="273">
        <v>22.44</v>
      </c>
      <c r="N1629" s="272">
        <v>5</v>
      </c>
      <c r="O1629" s="274">
        <v>2.5</v>
      </c>
    </row>
    <row r="1630" spans="2:15" x14ac:dyDescent="0.2">
      <c r="B1630" s="310" t="s">
        <v>57</v>
      </c>
      <c r="C1630" s="310" t="s">
        <v>47</v>
      </c>
      <c r="D1630" s="311" t="s">
        <v>81</v>
      </c>
      <c r="E1630" s="270" t="str">
        <f t="shared" si="70"/>
        <v>ALMale60-64</v>
      </c>
      <c r="F1630" s="271">
        <v>2.0049999999999998E-2</v>
      </c>
      <c r="G1630" s="271">
        <v>9.5449999999999993E-2</v>
      </c>
      <c r="H1630" s="272">
        <v>6980</v>
      </c>
      <c r="I1630" s="271">
        <v>0.90454999999999997</v>
      </c>
      <c r="J1630" s="272">
        <v>73127</v>
      </c>
      <c r="K1630" s="272">
        <v>348185</v>
      </c>
      <c r="L1630" s="272">
        <v>1384690</v>
      </c>
      <c r="M1630" s="273">
        <v>18.940000000000001</v>
      </c>
      <c r="N1630" s="272">
        <v>5</v>
      </c>
      <c r="O1630" s="274">
        <v>2.5</v>
      </c>
    </row>
    <row r="1631" spans="2:15" x14ac:dyDescent="0.2">
      <c r="B1631" s="310" t="s">
        <v>57</v>
      </c>
      <c r="C1631" s="310" t="s">
        <v>47</v>
      </c>
      <c r="D1631" s="311" t="s">
        <v>82</v>
      </c>
      <c r="E1631" s="270" t="str">
        <f t="shared" si="70"/>
        <v>ALMale65-69</v>
      </c>
      <c r="F1631" s="271">
        <v>2.7230000000000001E-2</v>
      </c>
      <c r="G1631" s="271">
        <v>0.12748999999999999</v>
      </c>
      <c r="H1631" s="272">
        <v>8433</v>
      </c>
      <c r="I1631" s="271">
        <v>0.87251000000000001</v>
      </c>
      <c r="J1631" s="272">
        <v>66147</v>
      </c>
      <c r="K1631" s="272">
        <v>309651</v>
      </c>
      <c r="L1631" s="272">
        <v>1036505</v>
      </c>
      <c r="M1631" s="273">
        <v>15.67</v>
      </c>
      <c r="N1631" s="272">
        <v>5</v>
      </c>
      <c r="O1631" s="274">
        <v>2.5</v>
      </c>
    </row>
    <row r="1632" spans="2:15" x14ac:dyDescent="0.2">
      <c r="B1632" s="310" t="s">
        <v>57</v>
      </c>
      <c r="C1632" s="310" t="s">
        <v>47</v>
      </c>
      <c r="D1632" s="311" t="s">
        <v>19</v>
      </c>
      <c r="E1632" s="270" t="str">
        <f t="shared" si="70"/>
        <v>ALMale70-74</v>
      </c>
      <c r="F1632" s="271">
        <v>4.292E-2</v>
      </c>
      <c r="G1632" s="271">
        <v>0.19381000000000001</v>
      </c>
      <c r="H1632" s="272">
        <v>11185</v>
      </c>
      <c r="I1632" s="271">
        <v>0.80618999999999996</v>
      </c>
      <c r="J1632" s="272">
        <v>57714</v>
      </c>
      <c r="K1632" s="272">
        <v>260605</v>
      </c>
      <c r="L1632" s="272">
        <v>726854</v>
      </c>
      <c r="M1632" s="273">
        <v>12.59</v>
      </c>
      <c r="N1632" s="272">
        <v>5</v>
      </c>
      <c r="O1632" s="274">
        <v>2.5</v>
      </c>
    </row>
    <row r="1633" spans="2:15" x14ac:dyDescent="0.2">
      <c r="B1633" s="310" t="s">
        <v>57</v>
      </c>
      <c r="C1633" s="310" t="s">
        <v>47</v>
      </c>
      <c r="D1633" s="311" t="s">
        <v>20</v>
      </c>
      <c r="E1633" s="270" t="str">
        <f t="shared" si="70"/>
        <v>ALMale75-79</v>
      </c>
      <c r="F1633" s="271">
        <v>6.2939999999999996E-2</v>
      </c>
      <c r="G1633" s="271">
        <v>0.27190999999999999</v>
      </c>
      <c r="H1633" s="272">
        <v>12652</v>
      </c>
      <c r="I1633" s="271">
        <v>0.72809000000000001</v>
      </c>
      <c r="J1633" s="272">
        <v>46528</v>
      </c>
      <c r="K1633" s="272">
        <v>201012</v>
      </c>
      <c r="L1633" s="272">
        <v>466249</v>
      </c>
      <c r="M1633" s="273">
        <v>10.02</v>
      </c>
      <c r="N1633" s="272">
        <v>5</v>
      </c>
      <c r="O1633" s="274">
        <v>2.5</v>
      </c>
    </row>
    <row r="1634" spans="2:15" x14ac:dyDescent="0.2">
      <c r="B1634" s="310" t="s">
        <v>57</v>
      </c>
      <c r="C1634" s="310" t="s">
        <v>47</v>
      </c>
      <c r="D1634" s="311" t="s">
        <v>21</v>
      </c>
      <c r="E1634" s="270" t="str">
        <f t="shared" si="70"/>
        <v>ALMale80-84</v>
      </c>
      <c r="F1634" s="271">
        <v>9.4689999999999996E-2</v>
      </c>
      <c r="G1634" s="271">
        <v>0.38284000000000001</v>
      </c>
      <c r="H1634" s="272">
        <v>12969</v>
      </c>
      <c r="I1634" s="271">
        <v>0.61716000000000004</v>
      </c>
      <c r="J1634" s="272">
        <v>33877</v>
      </c>
      <c r="K1634" s="272">
        <v>136960</v>
      </c>
      <c r="L1634" s="272">
        <v>265237</v>
      </c>
      <c r="M1634" s="273">
        <v>7.83</v>
      </c>
      <c r="N1634" s="272">
        <v>5</v>
      </c>
      <c r="O1634" s="274">
        <v>2.5</v>
      </c>
    </row>
    <row r="1635" spans="2:15" x14ac:dyDescent="0.2">
      <c r="B1635" s="310" t="s">
        <v>57</v>
      </c>
      <c r="C1635" s="310" t="s">
        <v>47</v>
      </c>
      <c r="D1635" s="311" t="s">
        <v>22</v>
      </c>
      <c r="E1635" s="270" t="str">
        <f t="shared" si="70"/>
        <v>ALMale85-89</v>
      </c>
      <c r="F1635" s="271">
        <v>0.13683999999999999</v>
      </c>
      <c r="G1635" s="271">
        <v>0.50980999999999999</v>
      </c>
      <c r="H1635" s="272">
        <v>10659</v>
      </c>
      <c r="I1635" s="271">
        <v>0.49019000000000001</v>
      </c>
      <c r="J1635" s="272">
        <v>20907</v>
      </c>
      <c r="K1635" s="272">
        <v>77890</v>
      </c>
      <c r="L1635" s="272">
        <v>128277</v>
      </c>
      <c r="M1635" s="273">
        <v>6.14</v>
      </c>
      <c r="N1635" s="272">
        <v>5</v>
      </c>
      <c r="O1635" s="274">
        <v>2.5</v>
      </c>
    </row>
    <row r="1636" spans="2:15" x14ac:dyDescent="0.2">
      <c r="B1636" s="310" t="s">
        <v>57</v>
      </c>
      <c r="C1636" s="310" t="s">
        <v>47</v>
      </c>
      <c r="D1636" s="311" t="s">
        <v>5</v>
      </c>
      <c r="E1636" s="270" t="str">
        <f t="shared" si="70"/>
        <v>ALMale90+</v>
      </c>
      <c r="F1636" s="271">
        <v>0.2034</v>
      </c>
      <c r="G1636" s="271">
        <v>1</v>
      </c>
      <c r="H1636" s="272">
        <v>10249</v>
      </c>
      <c r="I1636" s="271">
        <v>0</v>
      </c>
      <c r="J1636" s="272">
        <v>10249</v>
      </c>
      <c r="K1636" s="272">
        <v>50387</v>
      </c>
      <c r="L1636" s="272">
        <v>50387</v>
      </c>
      <c r="M1636" s="273">
        <v>4.92</v>
      </c>
      <c r="N1636" s="273" t="s">
        <v>92</v>
      </c>
      <c r="O1636" s="274">
        <v>4.92</v>
      </c>
    </row>
    <row r="1637" spans="2:15" x14ac:dyDescent="0.2">
      <c r="B1637" s="49"/>
      <c r="C1637" s="49"/>
      <c r="D1637" s="49"/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</row>
    <row r="1638" spans="2:15" ht="16" customHeight="1" x14ac:dyDescent="0.2">
      <c r="B1638" s="344" t="s">
        <v>1</v>
      </c>
      <c r="C1638" s="344" t="s">
        <v>0</v>
      </c>
      <c r="D1638" s="344" t="s">
        <v>2</v>
      </c>
      <c r="E1638" s="344" t="s">
        <v>49</v>
      </c>
      <c r="F1638" s="346" t="s">
        <v>83</v>
      </c>
      <c r="G1638" s="346" t="s">
        <v>84</v>
      </c>
      <c r="H1638" s="346" t="s">
        <v>85</v>
      </c>
      <c r="I1638" s="346" t="s">
        <v>86</v>
      </c>
      <c r="J1638" s="344" t="s">
        <v>87</v>
      </c>
      <c r="K1638" s="346" t="s">
        <v>88</v>
      </c>
      <c r="L1638" s="344" t="s">
        <v>89</v>
      </c>
      <c r="M1638" s="344" t="s">
        <v>90</v>
      </c>
      <c r="N1638" s="344" t="s">
        <v>6</v>
      </c>
      <c r="O1638" s="346" t="s">
        <v>91</v>
      </c>
    </row>
    <row r="1639" spans="2:15" ht="16" customHeight="1" x14ac:dyDescent="0.2">
      <c r="B1639" s="345"/>
      <c r="C1639" s="345"/>
      <c r="D1639" s="345"/>
      <c r="E1639" s="345"/>
      <c r="F1639" s="347"/>
      <c r="G1639" s="347"/>
      <c r="H1639" s="347"/>
      <c r="I1639" s="347"/>
      <c r="J1639" s="345"/>
      <c r="K1639" s="347"/>
      <c r="L1639" s="345"/>
      <c r="M1639" s="345"/>
      <c r="N1639" s="345"/>
      <c r="O1639" s="347"/>
    </row>
    <row r="1640" spans="2:15" x14ac:dyDescent="0.2">
      <c r="B1640" s="310" t="s">
        <v>52</v>
      </c>
      <c r="C1640" s="310" t="s">
        <v>47</v>
      </c>
      <c r="D1640" s="311">
        <v>0</v>
      </c>
      <c r="E1640" s="270" t="str">
        <f>_xlfn.CONCAT(B1640,C1640,D1640)</f>
        <v>SEMale0</v>
      </c>
      <c r="F1640" s="271">
        <v>1.4760000000000001E-2</v>
      </c>
      <c r="G1640" s="271">
        <v>1.456E-2</v>
      </c>
      <c r="H1640" s="272">
        <v>1456</v>
      </c>
      <c r="I1640" s="271">
        <v>0.98543999999999998</v>
      </c>
      <c r="J1640" s="272">
        <v>100000</v>
      </c>
      <c r="K1640" s="272">
        <v>98667</v>
      </c>
      <c r="L1640" s="272">
        <v>6942471</v>
      </c>
      <c r="M1640" s="273">
        <v>69.42</v>
      </c>
      <c r="N1640" s="272">
        <v>1</v>
      </c>
      <c r="O1640" s="274">
        <v>0.08</v>
      </c>
    </row>
    <row r="1641" spans="2:15" x14ac:dyDescent="0.2">
      <c r="B1641" s="310" t="s">
        <v>52</v>
      </c>
      <c r="C1641" s="310" t="s">
        <v>47</v>
      </c>
      <c r="D1641" s="312" t="s">
        <v>18</v>
      </c>
      <c r="E1641" s="270" t="str">
        <f t="shared" ref="E1641:E1659" si="71">_xlfn.CONCAT(B1641,C1641,D1641)</f>
        <v>SEMale1-4</v>
      </c>
      <c r="F1641" s="271">
        <v>7.9000000000000001E-4</v>
      </c>
      <c r="G1641" s="271">
        <v>3.15E-3</v>
      </c>
      <c r="H1641" s="272">
        <v>310</v>
      </c>
      <c r="I1641" s="271">
        <v>0.99685000000000001</v>
      </c>
      <c r="J1641" s="272">
        <v>98544</v>
      </c>
      <c r="K1641" s="272">
        <v>393434</v>
      </c>
      <c r="L1641" s="272">
        <v>6843804</v>
      </c>
      <c r="M1641" s="273">
        <v>69.45</v>
      </c>
      <c r="N1641" s="272">
        <v>4</v>
      </c>
      <c r="O1641" s="274">
        <v>1.61</v>
      </c>
    </row>
    <row r="1642" spans="2:15" x14ac:dyDescent="0.2">
      <c r="B1642" s="310" t="s">
        <v>52</v>
      </c>
      <c r="C1642" s="310" t="s">
        <v>47</v>
      </c>
      <c r="D1642" s="312" t="s">
        <v>70</v>
      </c>
      <c r="E1642" s="270" t="str">
        <f t="shared" si="71"/>
        <v>SEMale5-9</v>
      </c>
      <c r="F1642" s="271">
        <v>4.0000000000000002E-4</v>
      </c>
      <c r="G1642" s="271">
        <v>2.0200000000000001E-3</v>
      </c>
      <c r="H1642" s="272">
        <v>198</v>
      </c>
      <c r="I1642" s="271">
        <v>0.99797999999999998</v>
      </c>
      <c r="J1642" s="272">
        <v>98234</v>
      </c>
      <c r="K1642" s="272">
        <v>490673</v>
      </c>
      <c r="L1642" s="272">
        <v>6450370</v>
      </c>
      <c r="M1642" s="273">
        <v>65.66</v>
      </c>
      <c r="N1642" s="272">
        <v>5</v>
      </c>
      <c r="O1642" s="274">
        <v>2.5</v>
      </c>
    </row>
    <row r="1643" spans="2:15" x14ac:dyDescent="0.2">
      <c r="B1643" s="310" t="s">
        <v>52</v>
      </c>
      <c r="C1643" s="310" t="s">
        <v>47</v>
      </c>
      <c r="D1643" s="312" t="s">
        <v>71</v>
      </c>
      <c r="E1643" s="270" t="str">
        <f t="shared" si="71"/>
        <v>SEMale10-14</v>
      </c>
      <c r="F1643" s="271">
        <v>4.2999999999999999E-4</v>
      </c>
      <c r="G1643" s="271">
        <v>2.1299999999999999E-3</v>
      </c>
      <c r="H1643" s="272">
        <v>209</v>
      </c>
      <c r="I1643" s="271">
        <v>0.99787000000000003</v>
      </c>
      <c r="J1643" s="272">
        <v>98035</v>
      </c>
      <c r="K1643" s="272">
        <v>489655</v>
      </c>
      <c r="L1643" s="272">
        <v>5959697</v>
      </c>
      <c r="M1643" s="273">
        <v>60.79</v>
      </c>
      <c r="N1643" s="272">
        <v>5</v>
      </c>
      <c r="O1643" s="274">
        <v>2.5</v>
      </c>
    </row>
    <row r="1644" spans="2:15" x14ac:dyDescent="0.2">
      <c r="B1644" s="310" t="s">
        <v>52</v>
      </c>
      <c r="C1644" s="310" t="s">
        <v>47</v>
      </c>
      <c r="D1644" s="311" t="s">
        <v>72</v>
      </c>
      <c r="E1644" s="270" t="str">
        <f t="shared" si="71"/>
        <v>SEMale15-19</v>
      </c>
      <c r="F1644" s="271">
        <v>1.6999999999999999E-3</v>
      </c>
      <c r="G1644" s="271">
        <v>8.4600000000000005E-3</v>
      </c>
      <c r="H1644" s="272">
        <v>827</v>
      </c>
      <c r="I1644" s="271">
        <v>0.99153999999999998</v>
      </c>
      <c r="J1644" s="272">
        <v>97827</v>
      </c>
      <c r="K1644" s="272">
        <v>487065</v>
      </c>
      <c r="L1644" s="272">
        <v>5470042</v>
      </c>
      <c r="M1644" s="273">
        <v>55.92</v>
      </c>
      <c r="N1644" s="272">
        <v>5</v>
      </c>
      <c r="O1644" s="274">
        <v>2.5</v>
      </c>
    </row>
    <row r="1645" spans="2:15" x14ac:dyDescent="0.2">
      <c r="B1645" s="310" t="s">
        <v>52</v>
      </c>
      <c r="C1645" s="310" t="s">
        <v>47</v>
      </c>
      <c r="D1645" s="311" t="s">
        <v>73</v>
      </c>
      <c r="E1645" s="270" t="str">
        <f t="shared" si="71"/>
        <v>SEMale20-24</v>
      </c>
      <c r="F1645" s="271">
        <v>2.8800000000000002E-3</v>
      </c>
      <c r="G1645" s="271">
        <v>1.43E-2</v>
      </c>
      <c r="H1645" s="272">
        <v>1387</v>
      </c>
      <c r="I1645" s="271">
        <v>0.98570000000000002</v>
      </c>
      <c r="J1645" s="272">
        <v>96999</v>
      </c>
      <c r="K1645" s="272">
        <v>481529</v>
      </c>
      <c r="L1645" s="272">
        <v>4982977</v>
      </c>
      <c r="M1645" s="273">
        <v>51.37</v>
      </c>
      <c r="N1645" s="272">
        <v>5</v>
      </c>
      <c r="O1645" s="274">
        <v>2.5</v>
      </c>
    </row>
    <row r="1646" spans="2:15" x14ac:dyDescent="0.2">
      <c r="B1646" s="310" t="s">
        <v>52</v>
      </c>
      <c r="C1646" s="310" t="s">
        <v>47</v>
      </c>
      <c r="D1646" s="311" t="s">
        <v>74</v>
      </c>
      <c r="E1646" s="270" t="str">
        <f t="shared" si="71"/>
        <v>SEMale25-29</v>
      </c>
      <c r="F1646" s="271">
        <v>3.47E-3</v>
      </c>
      <c r="G1646" s="271">
        <v>1.72E-2</v>
      </c>
      <c r="H1646" s="272">
        <v>1644</v>
      </c>
      <c r="I1646" s="271">
        <v>0.98280000000000001</v>
      </c>
      <c r="J1646" s="272">
        <v>95612</v>
      </c>
      <c r="K1646" s="272">
        <v>473951</v>
      </c>
      <c r="L1646" s="272">
        <v>4501447</v>
      </c>
      <c r="M1646" s="273">
        <v>47.08</v>
      </c>
      <c r="N1646" s="272">
        <v>5</v>
      </c>
      <c r="O1646" s="274">
        <v>2.5</v>
      </c>
    </row>
    <row r="1647" spans="2:15" x14ac:dyDescent="0.2">
      <c r="B1647" s="310" t="s">
        <v>52</v>
      </c>
      <c r="C1647" s="310" t="s">
        <v>47</v>
      </c>
      <c r="D1647" s="311" t="s">
        <v>75</v>
      </c>
      <c r="E1647" s="270" t="str">
        <f t="shared" si="71"/>
        <v>SEMale30-34</v>
      </c>
      <c r="F1647" s="271">
        <v>3.5400000000000002E-3</v>
      </c>
      <c r="G1647" s="271">
        <v>1.755E-2</v>
      </c>
      <c r="H1647" s="272">
        <v>1649</v>
      </c>
      <c r="I1647" s="271">
        <v>0.98245000000000005</v>
      </c>
      <c r="J1647" s="272">
        <v>93968</v>
      </c>
      <c r="K1647" s="272">
        <v>465717</v>
      </c>
      <c r="L1647" s="272">
        <v>4027496</v>
      </c>
      <c r="M1647" s="273">
        <v>42.86</v>
      </c>
      <c r="N1647" s="272">
        <v>5</v>
      </c>
      <c r="O1647" s="274">
        <v>2.5</v>
      </c>
    </row>
    <row r="1648" spans="2:15" x14ac:dyDescent="0.2">
      <c r="B1648" s="310" t="s">
        <v>52</v>
      </c>
      <c r="C1648" s="310" t="s">
        <v>47</v>
      </c>
      <c r="D1648" s="311" t="s">
        <v>76</v>
      </c>
      <c r="E1648" s="270" t="str">
        <f t="shared" si="71"/>
        <v>SEMale35-39</v>
      </c>
      <c r="F1648" s="271">
        <v>4.6499999999999996E-3</v>
      </c>
      <c r="G1648" s="271">
        <v>2.299E-2</v>
      </c>
      <c r="H1648" s="272">
        <v>2123</v>
      </c>
      <c r="I1648" s="271">
        <v>0.97701000000000005</v>
      </c>
      <c r="J1648" s="272">
        <v>92319</v>
      </c>
      <c r="K1648" s="272">
        <v>456288</v>
      </c>
      <c r="L1648" s="272">
        <v>3561779</v>
      </c>
      <c r="M1648" s="273">
        <v>38.58</v>
      </c>
      <c r="N1648" s="272">
        <v>5</v>
      </c>
      <c r="O1648" s="274">
        <v>2.5</v>
      </c>
    </row>
    <row r="1649" spans="2:15" x14ac:dyDescent="0.2">
      <c r="B1649" s="310" t="s">
        <v>52</v>
      </c>
      <c r="C1649" s="310" t="s">
        <v>47</v>
      </c>
      <c r="D1649" s="311" t="s">
        <v>77</v>
      </c>
      <c r="E1649" s="270" t="str">
        <f t="shared" si="71"/>
        <v>SEMale40-44</v>
      </c>
      <c r="F1649" s="271">
        <v>5.0899999999999999E-3</v>
      </c>
      <c r="G1649" s="271">
        <v>2.5149999999999999E-2</v>
      </c>
      <c r="H1649" s="272">
        <v>2269</v>
      </c>
      <c r="I1649" s="271">
        <v>0.97484999999999999</v>
      </c>
      <c r="J1649" s="272">
        <v>90196</v>
      </c>
      <c r="K1649" s="272">
        <v>445310</v>
      </c>
      <c r="L1649" s="272">
        <v>3105491</v>
      </c>
      <c r="M1649" s="273">
        <v>34.43</v>
      </c>
      <c r="N1649" s="272">
        <v>5</v>
      </c>
      <c r="O1649" s="274">
        <v>2.5</v>
      </c>
    </row>
    <row r="1650" spans="2:15" x14ac:dyDescent="0.2">
      <c r="B1650" s="310" t="s">
        <v>52</v>
      </c>
      <c r="C1650" s="310" t="s">
        <v>47</v>
      </c>
      <c r="D1650" s="311" t="s">
        <v>78</v>
      </c>
      <c r="E1650" s="270" t="str">
        <f t="shared" si="71"/>
        <v>SEMale45-49</v>
      </c>
      <c r="F1650" s="271">
        <v>7.2500000000000004E-3</v>
      </c>
      <c r="G1650" s="271">
        <v>3.5610000000000003E-2</v>
      </c>
      <c r="H1650" s="272">
        <v>3131</v>
      </c>
      <c r="I1650" s="271">
        <v>0.96438999999999997</v>
      </c>
      <c r="J1650" s="272">
        <v>87928</v>
      </c>
      <c r="K1650" s="272">
        <v>431810</v>
      </c>
      <c r="L1650" s="272">
        <v>2660181</v>
      </c>
      <c r="M1650" s="273">
        <v>30.25</v>
      </c>
      <c r="N1650" s="272">
        <v>5</v>
      </c>
      <c r="O1650" s="274">
        <v>2.5</v>
      </c>
    </row>
    <row r="1651" spans="2:15" x14ac:dyDescent="0.2">
      <c r="B1651" s="310" t="s">
        <v>52</v>
      </c>
      <c r="C1651" s="310" t="s">
        <v>47</v>
      </c>
      <c r="D1651" s="311" t="s">
        <v>79</v>
      </c>
      <c r="E1651" s="270" t="str">
        <f t="shared" si="71"/>
        <v>SEMale50-54</v>
      </c>
      <c r="F1651" s="271">
        <v>1.0449999999999999E-2</v>
      </c>
      <c r="G1651" s="271">
        <v>5.0909999999999997E-2</v>
      </c>
      <c r="H1651" s="272">
        <v>4317</v>
      </c>
      <c r="I1651" s="271">
        <v>0.94908999999999999</v>
      </c>
      <c r="J1651" s="272">
        <v>84797</v>
      </c>
      <c r="K1651" s="272">
        <v>413190</v>
      </c>
      <c r="L1651" s="272">
        <v>2228371</v>
      </c>
      <c r="M1651" s="273">
        <v>26.28</v>
      </c>
      <c r="N1651" s="272">
        <v>5</v>
      </c>
      <c r="O1651" s="274">
        <v>2.5</v>
      </c>
    </row>
    <row r="1652" spans="2:15" x14ac:dyDescent="0.2">
      <c r="B1652" s="310" t="s">
        <v>52</v>
      </c>
      <c r="C1652" s="310" t="s">
        <v>47</v>
      </c>
      <c r="D1652" s="311" t="s">
        <v>80</v>
      </c>
      <c r="E1652" s="270" t="str">
        <f t="shared" si="71"/>
        <v>SEMale55-59</v>
      </c>
      <c r="F1652" s="271">
        <v>1.2800000000000001E-2</v>
      </c>
      <c r="G1652" s="271">
        <v>6.2019999999999999E-2</v>
      </c>
      <c r="H1652" s="272">
        <v>4991</v>
      </c>
      <c r="I1652" s="271">
        <v>0.93798000000000004</v>
      </c>
      <c r="J1652" s="272">
        <v>80480</v>
      </c>
      <c r="K1652" s="272">
        <v>389920</v>
      </c>
      <c r="L1652" s="272">
        <v>1815180</v>
      </c>
      <c r="M1652" s="273">
        <v>22.55</v>
      </c>
      <c r="N1652" s="272">
        <v>5</v>
      </c>
      <c r="O1652" s="274">
        <v>2.5</v>
      </c>
    </row>
    <row r="1653" spans="2:15" x14ac:dyDescent="0.2">
      <c r="B1653" s="310" t="s">
        <v>52</v>
      </c>
      <c r="C1653" s="310" t="s">
        <v>47</v>
      </c>
      <c r="D1653" s="311" t="s">
        <v>81</v>
      </c>
      <c r="E1653" s="270" t="str">
        <f t="shared" si="71"/>
        <v>SEMale60-64</v>
      </c>
      <c r="F1653" s="271">
        <v>1.8749999999999999E-2</v>
      </c>
      <c r="G1653" s="271">
        <v>8.9560000000000001E-2</v>
      </c>
      <c r="H1653" s="272">
        <v>6761</v>
      </c>
      <c r="I1653" s="271">
        <v>0.91044000000000003</v>
      </c>
      <c r="J1653" s="272">
        <v>75488</v>
      </c>
      <c r="K1653" s="272">
        <v>360540</v>
      </c>
      <c r="L1653" s="272">
        <v>1425260</v>
      </c>
      <c r="M1653" s="273">
        <v>18.88</v>
      </c>
      <c r="N1653" s="272">
        <v>5</v>
      </c>
      <c r="O1653" s="274">
        <v>2.5</v>
      </c>
    </row>
    <row r="1654" spans="2:15" x14ac:dyDescent="0.2">
      <c r="B1654" s="310" t="s">
        <v>52</v>
      </c>
      <c r="C1654" s="310" t="s">
        <v>47</v>
      </c>
      <c r="D1654" s="311" t="s">
        <v>82</v>
      </c>
      <c r="E1654" s="270" t="str">
        <f t="shared" si="71"/>
        <v>SEMale65-69</v>
      </c>
      <c r="F1654" s="271">
        <v>2.725E-2</v>
      </c>
      <c r="G1654" s="271">
        <v>0.12755</v>
      </c>
      <c r="H1654" s="272">
        <v>8766</v>
      </c>
      <c r="I1654" s="271">
        <v>0.87244999999999995</v>
      </c>
      <c r="J1654" s="272">
        <v>68728</v>
      </c>
      <c r="K1654" s="272">
        <v>321723</v>
      </c>
      <c r="L1654" s="272">
        <v>1064720</v>
      </c>
      <c r="M1654" s="273">
        <v>15.49</v>
      </c>
      <c r="N1654" s="272">
        <v>5</v>
      </c>
      <c r="O1654" s="274">
        <v>2.5</v>
      </c>
    </row>
    <row r="1655" spans="2:15" x14ac:dyDescent="0.2">
      <c r="B1655" s="310" t="s">
        <v>52</v>
      </c>
      <c r="C1655" s="310" t="s">
        <v>47</v>
      </c>
      <c r="D1655" s="311" t="s">
        <v>19</v>
      </c>
      <c r="E1655" s="270" t="str">
        <f t="shared" si="71"/>
        <v>SEMale70-74</v>
      </c>
      <c r="F1655" s="271">
        <v>4.3360000000000003E-2</v>
      </c>
      <c r="G1655" s="271">
        <v>0.19561000000000001</v>
      </c>
      <c r="H1655" s="272">
        <v>11729</v>
      </c>
      <c r="I1655" s="271">
        <v>0.80439000000000005</v>
      </c>
      <c r="J1655" s="272">
        <v>59961</v>
      </c>
      <c r="K1655" s="272">
        <v>270484</v>
      </c>
      <c r="L1655" s="272">
        <v>742997</v>
      </c>
      <c r="M1655" s="273">
        <v>12.39</v>
      </c>
      <c r="N1655" s="272">
        <v>5</v>
      </c>
      <c r="O1655" s="274">
        <v>2.5</v>
      </c>
    </row>
    <row r="1656" spans="2:15" x14ac:dyDescent="0.2">
      <c r="B1656" s="310" t="s">
        <v>52</v>
      </c>
      <c r="C1656" s="310" t="s">
        <v>47</v>
      </c>
      <c r="D1656" s="311" t="s">
        <v>20</v>
      </c>
      <c r="E1656" s="270" t="str">
        <f t="shared" si="71"/>
        <v>SEMale75-79</v>
      </c>
      <c r="F1656" s="271">
        <v>6.1949999999999998E-2</v>
      </c>
      <c r="G1656" s="271">
        <v>0.26819999999999999</v>
      </c>
      <c r="H1656" s="272">
        <v>12936</v>
      </c>
      <c r="I1656" s="271">
        <v>0.73180000000000001</v>
      </c>
      <c r="J1656" s="272">
        <v>48232</v>
      </c>
      <c r="K1656" s="272">
        <v>208821</v>
      </c>
      <c r="L1656" s="272">
        <v>472513</v>
      </c>
      <c r="M1656" s="273">
        <v>9.8000000000000007</v>
      </c>
      <c r="N1656" s="272">
        <v>5</v>
      </c>
      <c r="O1656" s="274">
        <v>2.5</v>
      </c>
    </row>
    <row r="1657" spans="2:15" x14ac:dyDescent="0.2">
      <c r="B1657" s="310" t="s">
        <v>52</v>
      </c>
      <c r="C1657" s="310" t="s">
        <v>47</v>
      </c>
      <c r="D1657" s="311" t="s">
        <v>21</v>
      </c>
      <c r="E1657" s="270" t="str">
        <f t="shared" si="71"/>
        <v>SEMale80-84</v>
      </c>
      <c r="F1657" s="271">
        <v>9.3670000000000003E-2</v>
      </c>
      <c r="G1657" s="271">
        <v>0.37948999999999999</v>
      </c>
      <c r="H1657" s="272">
        <v>13395</v>
      </c>
      <c r="I1657" s="271">
        <v>0.62051000000000001</v>
      </c>
      <c r="J1657" s="272">
        <v>35296</v>
      </c>
      <c r="K1657" s="272">
        <v>142995</v>
      </c>
      <c r="L1657" s="272">
        <v>263691</v>
      </c>
      <c r="M1657" s="273">
        <v>7.47</v>
      </c>
      <c r="N1657" s="272">
        <v>5</v>
      </c>
      <c r="O1657" s="274">
        <v>2.5</v>
      </c>
    </row>
    <row r="1658" spans="2:15" x14ac:dyDescent="0.2">
      <c r="B1658" s="310" t="s">
        <v>52</v>
      </c>
      <c r="C1658" s="310" t="s">
        <v>47</v>
      </c>
      <c r="D1658" s="311" t="s">
        <v>22</v>
      </c>
      <c r="E1658" s="270" t="str">
        <f t="shared" si="71"/>
        <v>SEMale85-89</v>
      </c>
      <c r="F1658" s="271">
        <v>0.14526</v>
      </c>
      <c r="G1658" s="271">
        <v>0.53281000000000001</v>
      </c>
      <c r="H1658" s="272">
        <v>11669</v>
      </c>
      <c r="I1658" s="271">
        <v>0.46718999999999999</v>
      </c>
      <c r="J1658" s="272">
        <v>21902</v>
      </c>
      <c r="K1658" s="272">
        <v>80335</v>
      </c>
      <c r="L1658" s="272">
        <v>120696</v>
      </c>
      <c r="M1658" s="273">
        <v>5.51</v>
      </c>
      <c r="N1658" s="272">
        <v>5</v>
      </c>
      <c r="O1658" s="274">
        <v>2.5</v>
      </c>
    </row>
    <row r="1659" spans="2:15" x14ac:dyDescent="0.2">
      <c r="B1659" s="310" t="s">
        <v>52</v>
      </c>
      <c r="C1659" s="310" t="s">
        <v>47</v>
      </c>
      <c r="D1659" s="311" t="s">
        <v>5</v>
      </c>
      <c r="E1659" s="270" t="str">
        <f t="shared" si="71"/>
        <v>SEMale90+</v>
      </c>
      <c r="F1659" s="271">
        <v>0.25352000000000002</v>
      </c>
      <c r="G1659" s="271">
        <v>1</v>
      </c>
      <c r="H1659" s="272">
        <v>10232</v>
      </c>
      <c r="I1659" s="271">
        <v>0</v>
      </c>
      <c r="J1659" s="272">
        <v>10232</v>
      </c>
      <c r="K1659" s="272">
        <v>40361</v>
      </c>
      <c r="L1659" s="272">
        <v>40361</v>
      </c>
      <c r="M1659" s="273">
        <v>3.94</v>
      </c>
      <c r="N1659" s="273" t="s">
        <v>92</v>
      </c>
      <c r="O1659" s="274">
        <v>3.94</v>
      </c>
    </row>
    <row r="1660" spans="2:15" x14ac:dyDescent="0.2">
      <c r="B1660" s="49"/>
      <c r="C1660" s="49"/>
      <c r="D1660" s="49"/>
      <c r="E1660" s="49"/>
      <c r="F1660" s="49"/>
      <c r="G1660" s="49"/>
      <c r="H1660" s="49"/>
      <c r="I1660" s="49"/>
      <c r="J1660" s="49"/>
      <c r="K1660" s="49"/>
      <c r="L1660" s="49"/>
      <c r="M1660" s="49"/>
      <c r="N1660" s="49"/>
      <c r="O1660" s="49"/>
    </row>
    <row r="1661" spans="2:15" ht="16" customHeight="1" x14ac:dyDescent="0.2">
      <c r="B1661" s="344" t="s">
        <v>1</v>
      </c>
      <c r="C1661" s="344" t="s">
        <v>0</v>
      </c>
      <c r="D1661" s="344" t="s">
        <v>2</v>
      </c>
      <c r="E1661" s="344" t="s">
        <v>49</v>
      </c>
      <c r="F1661" s="346" t="s">
        <v>83</v>
      </c>
      <c r="G1661" s="346" t="s">
        <v>84</v>
      </c>
      <c r="H1661" s="346" t="s">
        <v>85</v>
      </c>
      <c r="I1661" s="346" t="s">
        <v>86</v>
      </c>
      <c r="J1661" s="344" t="s">
        <v>87</v>
      </c>
      <c r="K1661" s="346" t="s">
        <v>88</v>
      </c>
      <c r="L1661" s="344" t="s">
        <v>89</v>
      </c>
      <c r="M1661" s="344" t="s">
        <v>90</v>
      </c>
      <c r="N1661" s="344" t="s">
        <v>6</v>
      </c>
      <c r="O1661" s="346" t="s">
        <v>91</v>
      </c>
    </row>
    <row r="1662" spans="2:15" ht="16" customHeight="1" x14ac:dyDescent="0.2">
      <c r="B1662" s="345"/>
      <c r="C1662" s="345"/>
      <c r="D1662" s="345"/>
      <c r="E1662" s="345"/>
      <c r="F1662" s="347"/>
      <c r="G1662" s="347"/>
      <c r="H1662" s="347"/>
      <c r="I1662" s="347"/>
      <c r="J1662" s="345"/>
      <c r="K1662" s="347"/>
      <c r="L1662" s="345"/>
      <c r="M1662" s="345"/>
      <c r="N1662" s="345"/>
      <c r="O1662" s="347"/>
    </row>
    <row r="1663" spans="2:15" x14ac:dyDescent="0.2">
      <c r="B1663" s="310" t="s">
        <v>58</v>
      </c>
      <c r="C1663" s="310" t="s">
        <v>47</v>
      </c>
      <c r="D1663" s="311">
        <v>0</v>
      </c>
      <c r="E1663" s="270" t="str">
        <f>_xlfn.CONCAT(B1663,C1663,D1663)</f>
        <v>BAMale0</v>
      </c>
      <c r="F1663" s="271">
        <v>1.5599999999999999E-2</v>
      </c>
      <c r="G1663" s="271">
        <v>1.538E-2</v>
      </c>
      <c r="H1663" s="272">
        <v>1538</v>
      </c>
      <c r="I1663" s="271">
        <v>0.98462000000000005</v>
      </c>
      <c r="J1663" s="272">
        <v>100000</v>
      </c>
      <c r="K1663" s="272">
        <v>98595</v>
      </c>
      <c r="L1663" s="272">
        <v>6985621</v>
      </c>
      <c r="M1663" s="273">
        <v>69.86</v>
      </c>
      <c r="N1663" s="272">
        <v>1</v>
      </c>
      <c r="O1663" s="274">
        <v>0.09</v>
      </c>
    </row>
    <row r="1664" spans="2:15" x14ac:dyDescent="0.2">
      <c r="B1664" s="310" t="s">
        <v>58</v>
      </c>
      <c r="C1664" s="310" t="s">
        <v>47</v>
      </c>
      <c r="D1664" s="312" t="s">
        <v>18</v>
      </c>
      <c r="E1664" s="270" t="str">
        <f t="shared" ref="E1664:E1682" si="72">_xlfn.CONCAT(B1664,C1664,D1664)</f>
        <v>BAMale1-4</v>
      </c>
      <c r="F1664" s="271">
        <v>6.4000000000000005E-4</v>
      </c>
      <c r="G1664" s="271">
        <v>2.5500000000000002E-3</v>
      </c>
      <c r="H1664" s="272">
        <v>251</v>
      </c>
      <c r="I1664" s="271">
        <v>0.99744999999999995</v>
      </c>
      <c r="J1664" s="272">
        <v>98462</v>
      </c>
      <c r="K1664" s="272">
        <v>393247</v>
      </c>
      <c r="L1664" s="272">
        <v>6887026</v>
      </c>
      <c r="M1664" s="273">
        <v>69.95</v>
      </c>
      <c r="N1664" s="272">
        <v>4</v>
      </c>
      <c r="O1664" s="274">
        <v>1.61</v>
      </c>
    </row>
    <row r="1665" spans="2:15" x14ac:dyDescent="0.2">
      <c r="B1665" s="310" t="s">
        <v>58</v>
      </c>
      <c r="C1665" s="310" t="s">
        <v>47</v>
      </c>
      <c r="D1665" s="312" t="s">
        <v>70</v>
      </c>
      <c r="E1665" s="270" t="str">
        <f t="shared" si="72"/>
        <v>BAMale5-9</v>
      </c>
      <c r="F1665" s="271">
        <v>3.8000000000000002E-4</v>
      </c>
      <c r="G1665" s="271">
        <v>1.9E-3</v>
      </c>
      <c r="H1665" s="272">
        <v>187</v>
      </c>
      <c r="I1665" s="271">
        <v>0.99809999999999999</v>
      </c>
      <c r="J1665" s="272">
        <v>98211</v>
      </c>
      <c r="K1665" s="272">
        <v>490588</v>
      </c>
      <c r="L1665" s="272">
        <v>6493779</v>
      </c>
      <c r="M1665" s="273">
        <v>66.12</v>
      </c>
      <c r="N1665" s="272">
        <v>5</v>
      </c>
      <c r="O1665" s="274">
        <v>2.5</v>
      </c>
    </row>
    <row r="1666" spans="2:15" x14ac:dyDescent="0.2">
      <c r="B1666" s="310" t="s">
        <v>58</v>
      </c>
      <c r="C1666" s="310" t="s">
        <v>47</v>
      </c>
      <c r="D1666" s="312" t="s">
        <v>71</v>
      </c>
      <c r="E1666" s="270" t="str">
        <f t="shared" si="72"/>
        <v>BAMale10-14</v>
      </c>
      <c r="F1666" s="271">
        <v>5.1000000000000004E-4</v>
      </c>
      <c r="G1666" s="271">
        <v>2.5500000000000002E-3</v>
      </c>
      <c r="H1666" s="272">
        <v>250</v>
      </c>
      <c r="I1666" s="271">
        <v>0.99744999999999995</v>
      </c>
      <c r="J1666" s="272">
        <v>98024</v>
      </c>
      <c r="K1666" s="272">
        <v>489497</v>
      </c>
      <c r="L1666" s="272">
        <v>6003190</v>
      </c>
      <c r="M1666" s="273">
        <v>61.24</v>
      </c>
      <c r="N1666" s="272">
        <v>5</v>
      </c>
      <c r="O1666" s="274">
        <v>2.5</v>
      </c>
    </row>
    <row r="1667" spans="2:15" x14ac:dyDescent="0.2">
      <c r="B1667" s="310" t="s">
        <v>58</v>
      </c>
      <c r="C1667" s="310" t="s">
        <v>47</v>
      </c>
      <c r="D1667" s="311" t="s">
        <v>72</v>
      </c>
      <c r="E1667" s="270" t="str">
        <f t="shared" si="72"/>
        <v>BAMale15-19</v>
      </c>
      <c r="F1667" s="271">
        <v>2.5500000000000002E-3</v>
      </c>
      <c r="G1667" s="271">
        <v>1.265E-2</v>
      </c>
      <c r="H1667" s="272">
        <v>1237</v>
      </c>
      <c r="I1667" s="271">
        <v>0.98734999999999995</v>
      </c>
      <c r="J1667" s="272">
        <v>97774</v>
      </c>
      <c r="K1667" s="272">
        <v>485780</v>
      </c>
      <c r="L1667" s="272">
        <v>5513694</v>
      </c>
      <c r="M1667" s="273">
        <v>56.39</v>
      </c>
      <c r="N1667" s="272">
        <v>5</v>
      </c>
      <c r="O1667" s="274">
        <v>2.5</v>
      </c>
    </row>
    <row r="1668" spans="2:15" x14ac:dyDescent="0.2">
      <c r="B1668" s="310" t="s">
        <v>58</v>
      </c>
      <c r="C1668" s="310" t="s">
        <v>47</v>
      </c>
      <c r="D1668" s="311" t="s">
        <v>73</v>
      </c>
      <c r="E1668" s="270" t="str">
        <f t="shared" si="72"/>
        <v>BAMale20-24</v>
      </c>
      <c r="F1668" s="271">
        <v>3.5999999999999999E-3</v>
      </c>
      <c r="G1668" s="271">
        <v>1.7809999999999999E-2</v>
      </c>
      <c r="H1668" s="272">
        <v>1720</v>
      </c>
      <c r="I1668" s="271">
        <v>0.98219000000000001</v>
      </c>
      <c r="J1668" s="272">
        <v>96538</v>
      </c>
      <c r="K1668" s="272">
        <v>478388</v>
      </c>
      <c r="L1668" s="272">
        <v>5027914</v>
      </c>
      <c r="M1668" s="273">
        <v>52.08</v>
      </c>
      <c r="N1668" s="272">
        <v>5</v>
      </c>
      <c r="O1668" s="274">
        <v>2.5</v>
      </c>
    </row>
    <row r="1669" spans="2:15" x14ac:dyDescent="0.2">
      <c r="B1669" s="310" t="s">
        <v>58</v>
      </c>
      <c r="C1669" s="310" t="s">
        <v>47</v>
      </c>
      <c r="D1669" s="311" t="s">
        <v>74</v>
      </c>
      <c r="E1669" s="270" t="str">
        <f t="shared" si="72"/>
        <v>BAMale25-29</v>
      </c>
      <c r="F1669" s="271">
        <v>3.49E-3</v>
      </c>
      <c r="G1669" s="271">
        <v>1.729E-2</v>
      </c>
      <c r="H1669" s="272">
        <v>1640</v>
      </c>
      <c r="I1669" s="271">
        <v>0.98270999999999997</v>
      </c>
      <c r="J1669" s="272">
        <v>94818</v>
      </c>
      <c r="K1669" s="272">
        <v>469990</v>
      </c>
      <c r="L1669" s="272">
        <v>4549525</v>
      </c>
      <c r="M1669" s="273">
        <v>47.98</v>
      </c>
      <c r="N1669" s="272">
        <v>5</v>
      </c>
      <c r="O1669" s="274">
        <v>2.5</v>
      </c>
    </row>
    <row r="1670" spans="2:15" x14ac:dyDescent="0.2">
      <c r="B1670" s="310" t="s">
        <v>58</v>
      </c>
      <c r="C1670" s="310" t="s">
        <v>47</v>
      </c>
      <c r="D1670" s="311" t="s">
        <v>75</v>
      </c>
      <c r="E1670" s="270" t="str">
        <f t="shared" si="72"/>
        <v>BAMale30-34</v>
      </c>
      <c r="F1670" s="271">
        <v>3.7100000000000002E-3</v>
      </c>
      <c r="G1670" s="271">
        <v>1.8360000000000001E-2</v>
      </c>
      <c r="H1670" s="272">
        <v>1711</v>
      </c>
      <c r="I1670" s="271">
        <v>0.98163999999999996</v>
      </c>
      <c r="J1670" s="272">
        <v>93178</v>
      </c>
      <c r="K1670" s="272">
        <v>461613</v>
      </c>
      <c r="L1670" s="272">
        <v>4079535</v>
      </c>
      <c r="M1670" s="273">
        <v>43.78</v>
      </c>
      <c r="N1670" s="272">
        <v>5</v>
      </c>
      <c r="O1670" s="274">
        <v>2.5</v>
      </c>
    </row>
    <row r="1671" spans="2:15" x14ac:dyDescent="0.2">
      <c r="B1671" s="310" t="s">
        <v>58</v>
      </c>
      <c r="C1671" s="310" t="s">
        <v>47</v>
      </c>
      <c r="D1671" s="311" t="s">
        <v>76</v>
      </c>
      <c r="E1671" s="270" t="str">
        <f t="shared" si="72"/>
        <v>BAMale35-39</v>
      </c>
      <c r="F1671" s="271">
        <v>4.0000000000000001E-3</v>
      </c>
      <c r="G1671" s="271">
        <v>1.9779999999999999E-2</v>
      </c>
      <c r="H1671" s="272">
        <v>1809</v>
      </c>
      <c r="I1671" s="271">
        <v>0.98021999999999998</v>
      </c>
      <c r="J1671" s="272">
        <v>91467</v>
      </c>
      <c r="K1671" s="272">
        <v>452812</v>
      </c>
      <c r="L1671" s="272">
        <v>3617922</v>
      </c>
      <c r="M1671" s="273">
        <v>39.549999999999997</v>
      </c>
      <c r="N1671" s="272">
        <v>5</v>
      </c>
      <c r="O1671" s="274">
        <v>2.5</v>
      </c>
    </row>
    <row r="1672" spans="2:15" x14ac:dyDescent="0.2">
      <c r="B1672" s="310" t="s">
        <v>58</v>
      </c>
      <c r="C1672" s="310" t="s">
        <v>47</v>
      </c>
      <c r="D1672" s="311" t="s">
        <v>77</v>
      </c>
      <c r="E1672" s="270" t="str">
        <f t="shared" si="72"/>
        <v>BAMale40-44</v>
      </c>
      <c r="F1672" s="271">
        <v>4.8399999999999997E-3</v>
      </c>
      <c r="G1672" s="271">
        <v>2.3900000000000001E-2</v>
      </c>
      <c r="H1672" s="272">
        <v>2143</v>
      </c>
      <c r="I1672" s="271">
        <v>0.97609999999999997</v>
      </c>
      <c r="J1672" s="272">
        <v>89658</v>
      </c>
      <c r="K1672" s="272">
        <v>442931</v>
      </c>
      <c r="L1672" s="272">
        <v>3165110</v>
      </c>
      <c r="M1672" s="273">
        <v>35.299999999999997</v>
      </c>
      <c r="N1672" s="272">
        <v>5</v>
      </c>
      <c r="O1672" s="274">
        <v>2.5</v>
      </c>
    </row>
    <row r="1673" spans="2:15" x14ac:dyDescent="0.2">
      <c r="B1673" s="310" t="s">
        <v>58</v>
      </c>
      <c r="C1673" s="310" t="s">
        <v>47</v>
      </c>
      <c r="D1673" s="311" t="s">
        <v>78</v>
      </c>
      <c r="E1673" s="270" t="str">
        <f t="shared" si="72"/>
        <v>BAMale45-49</v>
      </c>
      <c r="F1673" s="271">
        <v>6.7999999999999996E-3</v>
      </c>
      <c r="G1673" s="271">
        <v>3.3419999999999998E-2</v>
      </c>
      <c r="H1673" s="272">
        <v>2925</v>
      </c>
      <c r="I1673" s="271">
        <v>0.96657999999999999</v>
      </c>
      <c r="J1673" s="272">
        <v>87515</v>
      </c>
      <c r="K1673" s="272">
        <v>430262</v>
      </c>
      <c r="L1673" s="272">
        <v>2722179</v>
      </c>
      <c r="M1673" s="273">
        <v>31.11</v>
      </c>
      <c r="N1673" s="272">
        <v>5</v>
      </c>
      <c r="O1673" s="274">
        <v>2.5</v>
      </c>
    </row>
    <row r="1674" spans="2:15" x14ac:dyDescent="0.2">
      <c r="B1674" s="310" t="s">
        <v>58</v>
      </c>
      <c r="C1674" s="310" t="s">
        <v>47</v>
      </c>
      <c r="D1674" s="311" t="s">
        <v>79</v>
      </c>
      <c r="E1674" s="270" t="str">
        <f t="shared" si="72"/>
        <v>BAMale50-54</v>
      </c>
      <c r="F1674" s="271">
        <v>9.4299999999999991E-3</v>
      </c>
      <c r="G1674" s="271">
        <v>4.607E-2</v>
      </c>
      <c r="H1674" s="272">
        <v>3897</v>
      </c>
      <c r="I1674" s="271">
        <v>0.95392999999999994</v>
      </c>
      <c r="J1674" s="272">
        <v>84590</v>
      </c>
      <c r="K1674" s="272">
        <v>413207</v>
      </c>
      <c r="L1674" s="272">
        <v>2291917</v>
      </c>
      <c r="M1674" s="273">
        <v>27.09</v>
      </c>
      <c r="N1674" s="272">
        <v>5</v>
      </c>
      <c r="O1674" s="274">
        <v>2.5</v>
      </c>
    </row>
    <row r="1675" spans="2:15" x14ac:dyDescent="0.2">
      <c r="B1675" s="310" t="s">
        <v>58</v>
      </c>
      <c r="C1675" s="310" t="s">
        <v>47</v>
      </c>
      <c r="D1675" s="311" t="s">
        <v>80</v>
      </c>
      <c r="E1675" s="270" t="str">
        <f t="shared" si="72"/>
        <v>BAMale55-59</v>
      </c>
      <c r="F1675" s="271">
        <v>1.3010000000000001E-2</v>
      </c>
      <c r="G1675" s="271">
        <v>6.2990000000000004E-2</v>
      </c>
      <c r="H1675" s="272">
        <v>5083</v>
      </c>
      <c r="I1675" s="271">
        <v>0.93701000000000001</v>
      </c>
      <c r="J1675" s="272">
        <v>80693</v>
      </c>
      <c r="K1675" s="272">
        <v>390756</v>
      </c>
      <c r="L1675" s="272">
        <v>1878710</v>
      </c>
      <c r="M1675" s="273">
        <v>23.28</v>
      </c>
      <c r="N1675" s="272">
        <v>5</v>
      </c>
      <c r="O1675" s="274">
        <v>2.5</v>
      </c>
    </row>
    <row r="1676" spans="2:15" x14ac:dyDescent="0.2">
      <c r="B1676" s="310" t="s">
        <v>58</v>
      </c>
      <c r="C1676" s="310" t="s">
        <v>47</v>
      </c>
      <c r="D1676" s="311" t="s">
        <v>81</v>
      </c>
      <c r="E1676" s="270" t="str">
        <f t="shared" si="72"/>
        <v>BAMale60-64</v>
      </c>
      <c r="F1676" s="271">
        <v>1.805E-2</v>
      </c>
      <c r="G1676" s="271">
        <v>8.6349999999999996E-2</v>
      </c>
      <c r="H1676" s="272">
        <v>6529</v>
      </c>
      <c r="I1676" s="271">
        <v>0.91364999999999996</v>
      </c>
      <c r="J1676" s="272">
        <v>75610</v>
      </c>
      <c r="K1676" s="272">
        <v>361726</v>
      </c>
      <c r="L1676" s="272">
        <v>1487953</v>
      </c>
      <c r="M1676" s="273">
        <v>19.68</v>
      </c>
      <c r="N1676" s="272">
        <v>5</v>
      </c>
      <c r="O1676" s="274">
        <v>2.5</v>
      </c>
    </row>
    <row r="1677" spans="2:15" x14ac:dyDescent="0.2">
      <c r="B1677" s="310" t="s">
        <v>58</v>
      </c>
      <c r="C1677" s="310" t="s">
        <v>47</v>
      </c>
      <c r="D1677" s="311" t="s">
        <v>82</v>
      </c>
      <c r="E1677" s="270" t="str">
        <f t="shared" si="72"/>
        <v>BAMale65-69</v>
      </c>
      <c r="F1677" s="271">
        <v>2.5090000000000001E-2</v>
      </c>
      <c r="G1677" s="271">
        <v>0.11803</v>
      </c>
      <c r="H1677" s="272">
        <v>8153</v>
      </c>
      <c r="I1677" s="271">
        <v>0.88197000000000003</v>
      </c>
      <c r="J1677" s="272">
        <v>69081</v>
      </c>
      <c r="K1677" s="272">
        <v>325020</v>
      </c>
      <c r="L1677" s="272">
        <v>1126228</v>
      </c>
      <c r="M1677" s="273">
        <v>16.3</v>
      </c>
      <c r="N1677" s="272">
        <v>5</v>
      </c>
      <c r="O1677" s="274">
        <v>2.5</v>
      </c>
    </row>
    <row r="1678" spans="2:15" x14ac:dyDescent="0.2">
      <c r="B1678" s="310" t="s">
        <v>58</v>
      </c>
      <c r="C1678" s="310" t="s">
        <v>47</v>
      </c>
      <c r="D1678" s="311" t="s">
        <v>19</v>
      </c>
      <c r="E1678" s="270" t="str">
        <f t="shared" si="72"/>
        <v>BAMale70-74</v>
      </c>
      <c r="F1678" s="271">
        <v>3.8519999999999999E-2</v>
      </c>
      <c r="G1678" s="271">
        <v>0.17568</v>
      </c>
      <c r="H1678" s="272">
        <v>10704</v>
      </c>
      <c r="I1678" s="271">
        <v>0.82432000000000005</v>
      </c>
      <c r="J1678" s="272">
        <v>60927</v>
      </c>
      <c r="K1678" s="272">
        <v>277878</v>
      </c>
      <c r="L1678" s="272">
        <v>801208</v>
      </c>
      <c r="M1678" s="273">
        <v>13.15</v>
      </c>
      <c r="N1678" s="272">
        <v>5</v>
      </c>
      <c r="O1678" s="274">
        <v>2.5</v>
      </c>
    </row>
    <row r="1679" spans="2:15" x14ac:dyDescent="0.2">
      <c r="B1679" s="310" t="s">
        <v>58</v>
      </c>
      <c r="C1679" s="310" t="s">
        <v>47</v>
      </c>
      <c r="D1679" s="311" t="s">
        <v>20</v>
      </c>
      <c r="E1679" s="270" t="str">
        <f t="shared" si="72"/>
        <v>BAMale75-79</v>
      </c>
      <c r="F1679" s="271">
        <v>5.8689999999999999E-2</v>
      </c>
      <c r="G1679" s="271">
        <v>0.25591999999999998</v>
      </c>
      <c r="H1679" s="272">
        <v>12853</v>
      </c>
      <c r="I1679" s="271">
        <v>0.74407999999999996</v>
      </c>
      <c r="J1679" s="272">
        <v>50224</v>
      </c>
      <c r="K1679" s="272">
        <v>218986</v>
      </c>
      <c r="L1679" s="272">
        <v>523331</v>
      </c>
      <c r="M1679" s="273">
        <v>10.42</v>
      </c>
      <c r="N1679" s="272">
        <v>5</v>
      </c>
      <c r="O1679" s="274">
        <v>2.5</v>
      </c>
    </row>
    <row r="1680" spans="2:15" x14ac:dyDescent="0.2">
      <c r="B1680" s="310" t="s">
        <v>58</v>
      </c>
      <c r="C1680" s="310" t="s">
        <v>47</v>
      </c>
      <c r="D1680" s="311" t="s">
        <v>21</v>
      </c>
      <c r="E1680" s="270" t="str">
        <f t="shared" si="72"/>
        <v>BAMale80-84</v>
      </c>
      <c r="F1680" s="271">
        <v>8.7650000000000006E-2</v>
      </c>
      <c r="G1680" s="271">
        <v>0.35948000000000002</v>
      </c>
      <c r="H1680" s="272">
        <v>13434</v>
      </c>
      <c r="I1680" s="271">
        <v>0.64051999999999998</v>
      </c>
      <c r="J1680" s="272">
        <v>37371</v>
      </c>
      <c r="K1680" s="272">
        <v>153268</v>
      </c>
      <c r="L1680" s="272">
        <v>304344</v>
      </c>
      <c r="M1680" s="273">
        <v>8.14</v>
      </c>
      <c r="N1680" s="272">
        <v>5</v>
      </c>
      <c r="O1680" s="274">
        <v>2.5</v>
      </c>
    </row>
    <row r="1681" spans="2:15" x14ac:dyDescent="0.2">
      <c r="B1681" s="310" t="s">
        <v>58</v>
      </c>
      <c r="C1681" s="310" t="s">
        <v>47</v>
      </c>
      <c r="D1681" s="311" t="s">
        <v>22</v>
      </c>
      <c r="E1681" s="270" t="str">
        <f t="shared" si="72"/>
        <v>BAMale85-89</v>
      </c>
      <c r="F1681" s="271">
        <v>0.12851000000000001</v>
      </c>
      <c r="G1681" s="271">
        <v>0.48631000000000002</v>
      </c>
      <c r="H1681" s="272">
        <v>11641</v>
      </c>
      <c r="I1681" s="271">
        <v>0.51368999999999998</v>
      </c>
      <c r="J1681" s="272">
        <v>23937</v>
      </c>
      <c r="K1681" s="272">
        <v>90582</v>
      </c>
      <c r="L1681" s="272">
        <v>151076</v>
      </c>
      <c r="M1681" s="273">
        <v>6.31</v>
      </c>
      <c r="N1681" s="272">
        <v>5</v>
      </c>
      <c r="O1681" s="274">
        <v>2.5</v>
      </c>
    </row>
    <row r="1682" spans="2:15" x14ac:dyDescent="0.2">
      <c r="B1682" s="310" t="s">
        <v>58</v>
      </c>
      <c r="C1682" s="310" t="s">
        <v>47</v>
      </c>
      <c r="D1682" s="311" t="s">
        <v>5</v>
      </c>
      <c r="E1682" s="270" t="str">
        <f t="shared" si="72"/>
        <v>BAMale90+</v>
      </c>
      <c r="F1682" s="271">
        <v>0.20326</v>
      </c>
      <c r="G1682" s="271">
        <v>1</v>
      </c>
      <c r="H1682" s="272">
        <v>12296</v>
      </c>
      <c r="I1682" s="271">
        <v>0</v>
      </c>
      <c r="J1682" s="272">
        <v>12296</v>
      </c>
      <c r="K1682" s="272">
        <v>60494</v>
      </c>
      <c r="L1682" s="272">
        <v>60494</v>
      </c>
      <c r="M1682" s="273">
        <v>4.92</v>
      </c>
      <c r="N1682" s="273" t="s">
        <v>92</v>
      </c>
      <c r="O1682" s="274">
        <v>4.92</v>
      </c>
    </row>
    <row r="1683" spans="2:15" x14ac:dyDescent="0.2">
      <c r="B1683" s="49"/>
      <c r="C1683" s="49"/>
      <c r="D1683" s="49"/>
      <c r="E1683" s="49"/>
      <c r="F1683" s="49"/>
      <c r="G1683" s="49"/>
      <c r="H1683" s="49"/>
      <c r="I1683" s="49"/>
      <c r="J1683" s="49"/>
      <c r="K1683" s="49"/>
      <c r="L1683" s="49"/>
      <c r="M1683" s="49"/>
      <c r="N1683" s="49"/>
      <c r="O1683" s="49"/>
    </row>
    <row r="1684" spans="2:15" ht="16" customHeight="1" x14ac:dyDescent="0.2">
      <c r="B1684" s="344" t="s">
        <v>1</v>
      </c>
      <c r="C1684" s="344" t="s">
        <v>0</v>
      </c>
      <c r="D1684" s="344" t="s">
        <v>2</v>
      </c>
      <c r="E1684" s="344" t="s">
        <v>49</v>
      </c>
      <c r="F1684" s="346" t="s">
        <v>83</v>
      </c>
      <c r="G1684" s="346" t="s">
        <v>84</v>
      </c>
      <c r="H1684" s="346" t="s">
        <v>85</v>
      </c>
      <c r="I1684" s="346" t="s">
        <v>86</v>
      </c>
      <c r="J1684" s="344" t="s">
        <v>87</v>
      </c>
      <c r="K1684" s="346" t="s">
        <v>88</v>
      </c>
      <c r="L1684" s="344" t="s">
        <v>89</v>
      </c>
      <c r="M1684" s="344" t="s">
        <v>90</v>
      </c>
      <c r="N1684" s="344" t="s">
        <v>6</v>
      </c>
      <c r="O1684" s="346" t="s">
        <v>91</v>
      </c>
    </row>
    <row r="1685" spans="2:15" ht="16" customHeight="1" x14ac:dyDescent="0.2">
      <c r="B1685" s="345"/>
      <c r="C1685" s="345"/>
      <c r="D1685" s="345"/>
      <c r="E1685" s="345"/>
      <c r="F1685" s="347"/>
      <c r="G1685" s="347"/>
      <c r="H1685" s="347"/>
      <c r="I1685" s="347"/>
      <c r="J1685" s="345"/>
      <c r="K1685" s="347"/>
      <c r="L1685" s="345"/>
      <c r="M1685" s="345"/>
      <c r="N1685" s="345"/>
      <c r="O1685" s="347"/>
    </row>
    <row r="1686" spans="2:15" x14ac:dyDescent="0.2">
      <c r="B1686" s="310" t="s">
        <v>59</v>
      </c>
      <c r="C1686" s="310" t="s">
        <v>47</v>
      </c>
      <c r="D1686" s="311">
        <v>0</v>
      </c>
      <c r="E1686" s="270" t="str">
        <f>_xlfn.CONCAT(B1686,C1686,D1686)</f>
        <v>MGMale0</v>
      </c>
      <c r="F1686" s="271">
        <v>9.7900000000000001E-3</v>
      </c>
      <c r="G1686" s="271">
        <v>9.7000000000000003E-3</v>
      </c>
      <c r="H1686" s="272">
        <v>970</v>
      </c>
      <c r="I1686" s="271">
        <v>0.99029999999999996</v>
      </c>
      <c r="J1686" s="272">
        <v>100000</v>
      </c>
      <c r="K1686" s="272">
        <v>99098</v>
      </c>
      <c r="L1686" s="272">
        <v>7537271</v>
      </c>
      <c r="M1686" s="273">
        <v>75.37</v>
      </c>
      <c r="N1686" s="272">
        <v>1</v>
      </c>
      <c r="O1686" s="274">
        <v>7.0000000000000007E-2</v>
      </c>
    </row>
    <row r="1687" spans="2:15" x14ac:dyDescent="0.2">
      <c r="B1687" s="310" t="s">
        <v>59</v>
      </c>
      <c r="C1687" s="310" t="s">
        <v>47</v>
      </c>
      <c r="D1687" s="312" t="s">
        <v>18</v>
      </c>
      <c r="E1687" s="270" t="str">
        <f t="shared" ref="E1687:E1705" si="73">_xlfn.CONCAT(B1687,C1687,D1687)</f>
        <v>MGMale1-4</v>
      </c>
      <c r="F1687" s="271">
        <v>4.6999999999999999E-4</v>
      </c>
      <c r="G1687" s="271">
        <v>1.9E-3</v>
      </c>
      <c r="H1687" s="272">
        <v>188</v>
      </c>
      <c r="I1687" s="271">
        <v>0.99809999999999999</v>
      </c>
      <c r="J1687" s="272">
        <v>99030</v>
      </c>
      <c r="K1687" s="272">
        <v>395672</v>
      </c>
      <c r="L1687" s="272">
        <v>7438173</v>
      </c>
      <c r="M1687" s="273">
        <v>75.11</v>
      </c>
      <c r="N1687" s="272">
        <v>4</v>
      </c>
      <c r="O1687" s="274">
        <v>1.62</v>
      </c>
    </row>
    <row r="1688" spans="2:15" x14ac:dyDescent="0.2">
      <c r="B1688" s="310" t="s">
        <v>59</v>
      </c>
      <c r="C1688" s="310" t="s">
        <v>47</v>
      </c>
      <c r="D1688" s="312" t="s">
        <v>70</v>
      </c>
      <c r="E1688" s="270" t="str">
        <f t="shared" si="73"/>
        <v>MGMale5-9</v>
      </c>
      <c r="F1688" s="271">
        <v>1.9000000000000001E-4</v>
      </c>
      <c r="G1688" s="271">
        <v>9.3999999999999997E-4</v>
      </c>
      <c r="H1688" s="272">
        <v>93</v>
      </c>
      <c r="I1688" s="271">
        <v>0.99905999999999995</v>
      </c>
      <c r="J1688" s="272">
        <v>98842</v>
      </c>
      <c r="K1688" s="272">
        <v>493977</v>
      </c>
      <c r="L1688" s="272">
        <v>7042501</v>
      </c>
      <c r="M1688" s="273">
        <v>71.25</v>
      </c>
      <c r="N1688" s="272">
        <v>5</v>
      </c>
      <c r="O1688" s="274">
        <v>2.5</v>
      </c>
    </row>
    <row r="1689" spans="2:15" x14ac:dyDescent="0.2">
      <c r="B1689" s="310" t="s">
        <v>59</v>
      </c>
      <c r="C1689" s="310" t="s">
        <v>47</v>
      </c>
      <c r="D1689" s="312" t="s">
        <v>71</v>
      </c>
      <c r="E1689" s="270" t="str">
        <f t="shared" si="73"/>
        <v>MGMale10-14</v>
      </c>
      <c r="F1689" s="271">
        <v>2.7999999999999998E-4</v>
      </c>
      <c r="G1689" s="271">
        <v>1.3699999999999999E-3</v>
      </c>
      <c r="H1689" s="272">
        <v>136</v>
      </c>
      <c r="I1689" s="271">
        <v>0.99863000000000002</v>
      </c>
      <c r="J1689" s="272">
        <v>98749</v>
      </c>
      <c r="K1689" s="272">
        <v>493406</v>
      </c>
      <c r="L1689" s="272">
        <v>6548524</v>
      </c>
      <c r="M1689" s="273">
        <v>66.31</v>
      </c>
      <c r="N1689" s="272">
        <v>5</v>
      </c>
      <c r="O1689" s="274">
        <v>2.5</v>
      </c>
    </row>
    <row r="1690" spans="2:15" x14ac:dyDescent="0.2">
      <c r="B1690" s="310" t="s">
        <v>59</v>
      </c>
      <c r="C1690" s="310" t="s">
        <v>47</v>
      </c>
      <c r="D1690" s="311" t="s">
        <v>72</v>
      </c>
      <c r="E1690" s="270" t="str">
        <f t="shared" si="73"/>
        <v>MGMale15-19</v>
      </c>
      <c r="F1690" s="271">
        <v>1.0399999999999999E-3</v>
      </c>
      <c r="G1690" s="271">
        <v>5.1700000000000001E-3</v>
      </c>
      <c r="H1690" s="272">
        <v>510</v>
      </c>
      <c r="I1690" s="271">
        <v>0.99482999999999999</v>
      </c>
      <c r="J1690" s="272">
        <v>98613</v>
      </c>
      <c r="K1690" s="272">
        <v>491792</v>
      </c>
      <c r="L1690" s="272">
        <v>6055117</v>
      </c>
      <c r="M1690" s="273">
        <v>61.4</v>
      </c>
      <c r="N1690" s="272">
        <v>5</v>
      </c>
      <c r="O1690" s="274">
        <v>2.5</v>
      </c>
    </row>
    <row r="1691" spans="2:15" x14ac:dyDescent="0.2">
      <c r="B1691" s="310" t="s">
        <v>59</v>
      </c>
      <c r="C1691" s="310" t="s">
        <v>47</v>
      </c>
      <c r="D1691" s="311" t="s">
        <v>73</v>
      </c>
      <c r="E1691" s="270" t="str">
        <f t="shared" si="73"/>
        <v>MGMale20-24</v>
      </c>
      <c r="F1691" s="271">
        <v>1.56E-3</v>
      </c>
      <c r="G1691" s="271">
        <v>7.7799999999999996E-3</v>
      </c>
      <c r="H1691" s="272">
        <v>764</v>
      </c>
      <c r="I1691" s="271">
        <v>0.99221999999999999</v>
      </c>
      <c r="J1691" s="272">
        <v>98104</v>
      </c>
      <c r="K1691" s="272">
        <v>488609</v>
      </c>
      <c r="L1691" s="272">
        <v>5563325</v>
      </c>
      <c r="M1691" s="273">
        <v>56.71</v>
      </c>
      <c r="N1691" s="272">
        <v>5</v>
      </c>
      <c r="O1691" s="274">
        <v>2.5</v>
      </c>
    </row>
    <row r="1692" spans="2:15" x14ac:dyDescent="0.2">
      <c r="B1692" s="310" t="s">
        <v>59</v>
      </c>
      <c r="C1692" s="310" t="s">
        <v>47</v>
      </c>
      <c r="D1692" s="311" t="s">
        <v>74</v>
      </c>
      <c r="E1692" s="270" t="str">
        <f t="shared" si="73"/>
        <v>MGMale25-29</v>
      </c>
      <c r="F1692" s="271">
        <v>1.5100000000000001E-3</v>
      </c>
      <c r="G1692" s="271">
        <v>7.5100000000000002E-3</v>
      </c>
      <c r="H1692" s="272">
        <v>731</v>
      </c>
      <c r="I1692" s="271">
        <v>0.99248999999999998</v>
      </c>
      <c r="J1692" s="272">
        <v>97340</v>
      </c>
      <c r="K1692" s="272">
        <v>484872</v>
      </c>
      <c r="L1692" s="272">
        <v>5074716</v>
      </c>
      <c r="M1692" s="273">
        <v>52.13</v>
      </c>
      <c r="N1692" s="272">
        <v>5</v>
      </c>
      <c r="O1692" s="274">
        <v>2.5</v>
      </c>
    </row>
    <row r="1693" spans="2:15" x14ac:dyDescent="0.2">
      <c r="B1693" s="310" t="s">
        <v>59</v>
      </c>
      <c r="C1693" s="310" t="s">
        <v>47</v>
      </c>
      <c r="D1693" s="311" t="s">
        <v>75</v>
      </c>
      <c r="E1693" s="270" t="str">
        <f t="shared" si="73"/>
        <v>MGMale30-34</v>
      </c>
      <c r="F1693" s="271">
        <v>1.8699999999999999E-3</v>
      </c>
      <c r="G1693" s="271">
        <v>9.3299999999999998E-3</v>
      </c>
      <c r="H1693" s="272">
        <v>901</v>
      </c>
      <c r="I1693" s="271">
        <v>0.99067000000000005</v>
      </c>
      <c r="J1693" s="272">
        <v>96609</v>
      </c>
      <c r="K1693" s="272">
        <v>480791</v>
      </c>
      <c r="L1693" s="272">
        <v>4589844</v>
      </c>
      <c r="M1693" s="273">
        <v>47.51</v>
      </c>
      <c r="N1693" s="272">
        <v>5</v>
      </c>
      <c r="O1693" s="274">
        <v>2.5</v>
      </c>
    </row>
    <row r="1694" spans="2:15" x14ac:dyDescent="0.2">
      <c r="B1694" s="310" t="s">
        <v>59</v>
      </c>
      <c r="C1694" s="310" t="s">
        <v>47</v>
      </c>
      <c r="D1694" s="311" t="s">
        <v>76</v>
      </c>
      <c r="E1694" s="270" t="str">
        <f t="shared" si="73"/>
        <v>MGMale35-39</v>
      </c>
      <c r="F1694" s="271">
        <v>2.3900000000000002E-3</v>
      </c>
      <c r="G1694" s="271">
        <v>1.187E-2</v>
      </c>
      <c r="H1694" s="272">
        <v>1136</v>
      </c>
      <c r="I1694" s="271">
        <v>0.98812999999999995</v>
      </c>
      <c r="J1694" s="272">
        <v>95708</v>
      </c>
      <c r="K1694" s="272">
        <v>475699</v>
      </c>
      <c r="L1694" s="272">
        <v>4109052</v>
      </c>
      <c r="M1694" s="273">
        <v>42.93</v>
      </c>
      <c r="N1694" s="272">
        <v>5</v>
      </c>
      <c r="O1694" s="274">
        <v>2.5</v>
      </c>
    </row>
    <row r="1695" spans="2:15" x14ac:dyDescent="0.2">
      <c r="B1695" s="310" t="s">
        <v>59</v>
      </c>
      <c r="C1695" s="310" t="s">
        <v>47</v>
      </c>
      <c r="D1695" s="311" t="s">
        <v>77</v>
      </c>
      <c r="E1695" s="270" t="str">
        <f t="shared" si="73"/>
        <v>MGMale40-44</v>
      </c>
      <c r="F1695" s="271">
        <v>3.3800000000000002E-3</v>
      </c>
      <c r="G1695" s="271">
        <v>1.677E-2</v>
      </c>
      <c r="H1695" s="272">
        <v>1586</v>
      </c>
      <c r="I1695" s="271">
        <v>0.98323000000000005</v>
      </c>
      <c r="J1695" s="272">
        <v>94572</v>
      </c>
      <c r="K1695" s="272">
        <v>468894</v>
      </c>
      <c r="L1695" s="272">
        <v>3633353</v>
      </c>
      <c r="M1695" s="273">
        <v>38.42</v>
      </c>
      <c r="N1695" s="272">
        <v>5</v>
      </c>
      <c r="O1695" s="274">
        <v>2.5</v>
      </c>
    </row>
    <row r="1696" spans="2:15" x14ac:dyDescent="0.2">
      <c r="B1696" s="310" t="s">
        <v>59</v>
      </c>
      <c r="C1696" s="310" t="s">
        <v>47</v>
      </c>
      <c r="D1696" s="311" t="s">
        <v>78</v>
      </c>
      <c r="E1696" s="270" t="str">
        <f t="shared" si="73"/>
        <v>MGMale45-49</v>
      </c>
      <c r="F1696" s="271">
        <v>4.7499999999999999E-3</v>
      </c>
      <c r="G1696" s="271">
        <v>2.3460000000000002E-2</v>
      </c>
      <c r="H1696" s="272">
        <v>2182</v>
      </c>
      <c r="I1696" s="271">
        <v>0.97653999999999996</v>
      </c>
      <c r="J1696" s="272">
        <v>92986</v>
      </c>
      <c r="K1696" s="272">
        <v>459475</v>
      </c>
      <c r="L1696" s="272">
        <v>3164459</v>
      </c>
      <c r="M1696" s="273">
        <v>34.03</v>
      </c>
      <c r="N1696" s="272">
        <v>5</v>
      </c>
      <c r="O1696" s="274">
        <v>2.5</v>
      </c>
    </row>
    <row r="1697" spans="2:15" x14ac:dyDescent="0.2">
      <c r="B1697" s="310" t="s">
        <v>59</v>
      </c>
      <c r="C1697" s="310" t="s">
        <v>47</v>
      </c>
      <c r="D1697" s="311" t="s">
        <v>79</v>
      </c>
      <c r="E1697" s="270" t="str">
        <f t="shared" si="73"/>
        <v>MGMale50-54</v>
      </c>
      <c r="F1697" s="271">
        <v>6.8500000000000002E-3</v>
      </c>
      <c r="G1697" s="271">
        <v>3.3680000000000002E-2</v>
      </c>
      <c r="H1697" s="272">
        <v>3058</v>
      </c>
      <c r="I1697" s="271">
        <v>0.96631999999999996</v>
      </c>
      <c r="J1697" s="272">
        <v>90804</v>
      </c>
      <c r="K1697" s="272">
        <v>446375</v>
      </c>
      <c r="L1697" s="272">
        <v>2704984</v>
      </c>
      <c r="M1697" s="273">
        <v>29.79</v>
      </c>
      <c r="N1697" s="272">
        <v>5</v>
      </c>
      <c r="O1697" s="274">
        <v>2.5</v>
      </c>
    </row>
    <row r="1698" spans="2:15" x14ac:dyDescent="0.2">
      <c r="B1698" s="310" t="s">
        <v>59</v>
      </c>
      <c r="C1698" s="310" t="s">
        <v>47</v>
      </c>
      <c r="D1698" s="311" t="s">
        <v>80</v>
      </c>
      <c r="E1698" s="270" t="str">
        <f t="shared" si="73"/>
        <v>MGMale55-59</v>
      </c>
      <c r="F1698" s="271">
        <v>9.7199999999999995E-3</v>
      </c>
      <c r="G1698" s="271">
        <v>4.7440000000000003E-2</v>
      </c>
      <c r="H1698" s="272">
        <v>4163</v>
      </c>
      <c r="I1698" s="271">
        <v>0.95255999999999996</v>
      </c>
      <c r="J1698" s="272">
        <v>87746</v>
      </c>
      <c r="K1698" s="272">
        <v>428323</v>
      </c>
      <c r="L1698" s="272">
        <v>2258609</v>
      </c>
      <c r="M1698" s="273">
        <v>25.74</v>
      </c>
      <c r="N1698" s="272">
        <v>5</v>
      </c>
      <c r="O1698" s="274">
        <v>2.5</v>
      </c>
    </row>
    <row r="1699" spans="2:15" x14ac:dyDescent="0.2">
      <c r="B1699" s="310" t="s">
        <v>59</v>
      </c>
      <c r="C1699" s="310" t="s">
        <v>47</v>
      </c>
      <c r="D1699" s="311" t="s">
        <v>81</v>
      </c>
      <c r="E1699" s="270" t="str">
        <f t="shared" si="73"/>
        <v>MGMale60-64</v>
      </c>
      <c r="F1699" s="271">
        <v>1.3559999999999999E-2</v>
      </c>
      <c r="G1699" s="271">
        <v>6.5559999999999993E-2</v>
      </c>
      <c r="H1699" s="272">
        <v>5480</v>
      </c>
      <c r="I1699" s="271">
        <v>0.93444000000000005</v>
      </c>
      <c r="J1699" s="272">
        <v>83583</v>
      </c>
      <c r="K1699" s="272">
        <v>404217</v>
      </c>
      <c r="L1699" s="272">
        <v>1830286</v>
      </c>
      <c r="M1699" s="273">
        <v>21.9</v>
      </c>
      <c r="N1699" s="272">
        <v>5</v>
      </c>
      <c r="O1699" s="274">
        <v>2.5</v>
      </c>
    </row>
    <row r="1700" spans="2:15" x14ac:dyDescent="0.2">
      <c r="B1700" s="310" t="s">
        <v>59</v>
      </c>
      <c r="C1700" s="310" t="s">
        <v>47</v>
      </c>
      <c r="D1700" s="311" t="s">
        <v>82</v>
      </c>
      <c r="E1700" s="270" t="str">
        <f t="shared" si="73"/>
        <v>MGMale65-69</v>
      </c>
      <c r="F1700" s="271">
        <v>1.976E-2</v>
      </c>
      <c r="G1700" s="271">
        <v>9.4149999999999998E-2</v>
      </c>
      <c r="H1700" s="272">
        <v>7353</v>
      </c>
      <c r="I1700" s="271">
        <v>0.90585000000000004</v>
      </c>
      <c r="J1700" s="272">
        <v>78104</v>
      </c>
      <c r="K1700" s="272">
        <v>372135</v>
      </c>
      <c r="L1700" s="272">
        <v>1426069</v>
      </c>
      <c r="M1700" s="273">
        <v>18.260000000000002</v>
      </c>
      <c r="N1700" s="272">
        <v>5</v>
      </c>
      <c r="O1700" s="274">
        <v>2.5</v>
      </c>
    </row>
    <row r="1701" spans="2:15" x14ac:dyDescent="0.2">
      <c r="B1701" s="310" t="s">
        <v>59</v>
      </c>
      <c r="C1701" s="310" t="s">
        <v>47</v>
      </c>
      <c r="D1701" s="311" t="s">
        <v>19</v>
      </c>
      <c r="E1701" s="270" t="str">
        <f t="shared" si="73"/>
        <v>MGMale70-74</v>
      </c>
      <c r="F1701" s="271">
        <v>3.0450000000000001E-2</v>
      </c>
      <c r="G1701" s="271">
        <v>0.14147000000000001</v>
      </c>
      <c r="H1701" s="272">
        <v>10009</v>
      </c>
      <c r="I1701" s="271">
        <v>0.85853000000000002</v>
      </c>
      <c r="J1701" s="272">
        <v>70750</v>
      </c>
      <c r="K1701" s="272">
        <v>328729</v>
      </c>
      <c r="L1701" s="272">
        <v>1053934</v>
      </c>
      <c r="M1701" s="273">
        <v>14.9</v>
      </c>
      <c r="N1701" s="272">
        <v>5</v>
      </c>
      <c r="O1701" s="274">
        <v>2.5</v>
      </c>
    </row>
    <row r="1702" spans="2:15" x14ac:dyDescent="0.2">
      <c r="B1702" s="310" t="s">
        <v>59</v>
      </c>
      <c r="C1702" s="310" t="s">
        <v>47</v>
      </c>
      <c r="D1702" s="311" t="s">
        <v>20</v>
      </c>
      <c r="E1702" s="270" t="str">
        <f t="shared" si="73"/>
        <v>MGMale75-79</v>
      </c>
      <c r="F1702" s="271">
        <v>4.6589999999999999E-2</v>
      </c>
      <c r="G1702" s="271">
        <v>0.20866999999999999</v>
      </c>
      <c r="H1702" s="272">
        <v>12675</v>
      </c>
      <c r="I1702" s="271">
        <v>0.79132999999999998</v>
      </c>
      <c r="J1702" s="272">
        <v>60741</v>
      </c>
      <c r="K1702" s="272">
        <v>272020</v>
      </c>
      <c r="L1702" s="272">
        <v>725205</v>
      </c>
      <c r="M1702" s="273">
        <v>11.94</v>
      </c>
      <c r="N1702" s="272">
        <v>5</v>
      </c>
      <c r="O1702" s="274">
        <v>2.5</v>
      </c>
    </row>
    <row r="1703" spans="2:15" x14ac:dyDescent="0.2">
      <c r="B1703" s="310" t="s">
        <v>59</v>
      </c>
      <c r="C1703" s="310" t="s">
        <v>47</v>
      </c>
      <c r="D1703" s="311" t="s">
        <v>21</v>
      </c>
      <c r="E1703" s="270" t="str">
        <f t="shared" si="73"/>
        <v>MGMale80-84</v>
      </c>
      <c r="F1703" s="271">
        <v>7.0639999999999994E-2</v>
      </c>
      <c r="G1703" s="271">
        <v>0.30020000000000002</v>
      </c>
      <c r="H1703" s="272">
        <v>14430</v>
      </c>
      <c r="I1703" s="271">
        <v>0.69979999999999998</v>
      </c>
      <c r="J1703" s="272">
        <v>48067</v>
      </c>
      <c r="K1703" s="272">
        <v>204259</v>
      </c>
      <c r="L1703" s="272">
        <v>453185</v>
      </c>
      <c r="M1703" s="273">
        <v>9.43</v>
      </c>
      <c r="N1703" s="272">
        <v>5</v>
      </c>
      <c r="O1703" s="274">
        <v>2.5</v>
      </c>
    </row>
    <row r="1704" spans="2:15" x14ac:dyDescent="0.2">
      <c r="B1704" s="310" t="s">
        <v>59</v>
      </c>
      <c r="C1704" s="310" t="s">
        <v>47</v>
      </c>
      <c r="D1704" s="311" t="s">
        <v>22</v>
      </c>
      <c r="E1704" s="270" t="str">
        <f t="shared" si="73"/>
        <v>MGMale85-89</v>
      </c>
      <c r="F1704" s="271">
        <v>0.10748000000000001</v>
      </c>
      <c r="G1704" s="271">
        <v>0.42358000000000001</v>
      </c>
      <c r="H1704" s="272">
        <v>14248</v>
      </c>
      <c r="I1704" s="271">
        <v>0.57642000000000004</v>
      </c>
      <c r="J1704" s="272">
        <v>33637</v>
      </c>
      <c r="K1704" s="272">
        <v>132565</v>
      </c>
      <c r="L1704" s="272">
        <v>248926</v>
      </c>
      <c r="M1704" s="273">
        <v>7.4</v>
      </c>
      <c r="N1704" s="272">
        <v>5</v>
      </c>
      <c r="O1704" s="274">
        <v>2.5</v>
      </c>
    </row>
    <row r="1705" spans="2:15" x14ac:dyDescent="0.2">
      <c r="B1705" s="310" t="s">
        <v>59</v>
      </c>
      <c r="C1705" s="310" t="s">
        <v>47</v>
      </c>
      <c r="D1705" s="311" t="s">
        <v>5</v>
      </c>
      <c r="E1705" s="270" t="str">
        <f t="shared" si="73"/>
        <v>MGMale90+</v>
      </c>
      <c r="F1705" s="271">
        <v>0.16663</v>
      </c>
      <c r="G1705" s="271">
        <v>1</v>
      </c>
      <c r="H1705" s="272">
        <v>19389</v>
      </c>
      <c r="I1705" s="271">
        <v>0</v>
      </c>
      <c r="J1705" s="272">
        <v>19389</v>
      </c>
      <c r="K1705" s="272">
        <v>116361</v>
      </c>
      <c r="L1705" s="272">
        <v>116361</v>
      </c>
      <c r="M1705" s="273">
        <v>6</v>
      </c>
      <c r="N1705" s="273" t="s">
        <v>92</v>
      </c>
      <c r="O1705" s="274">
        <v>6</v>
      </c>
    </row>
    <row r="1706" spans="2:15" x14ac:dyDescent="0.2">
      <c r="B1706" s="49"/>
      <c r="C1706" s="49"/>
      <c r="D1706" s="49"/>
      <c r="E1706" s="49"/>
      <c r="F1706" s="49"/>
      <c r="G1706" s="49"/>
      <c r="H1706" s="49"/>
      <c r="I1706" s="49"/>
      <c r="J1706" s="49"/>
      <c r="K1706" s="49"/>
      <c r="L1706" s="49"/>
      <c r="M1706" s="49"/>
      <c r="N1706" s="49"/>
      <c r="O1706" s="49"/>
    </row>
    <row r="1707" spans="2:15" ht="16" customHeight="1" x14ac:dyDescent="0.2">
      <c r="B1707" s="344" t="s">
        <v>1</v>
      </c>
      <c r="C1707" s="344" t="s">
        <v>0</v>
      </c>
      <c r="D1707" s="344" t="s">
        <v>2</v>
      </c>
      <c r="E1707" s="344" t="s">
        <v>49</v>
      </c>
      <c r="F1707" s="346" t="s">
        <v>83</v>
      </c>
      <c r="G1707" s="346" t="s">
        <v>84</v>
      </c>
      <c r="H1707" s="346" t="s">
        <v>85</v>
      </c>
      <c r="I1707" s="346" t="s">
        <v>86</v>
      </c>
      <c r="J1707" s="344" t="s">
        <v>87</v>
      </c>
      <c r="K1707" s="346" t="s">
        <v>88</v>
      </c>
      <c r="L1707" s="344" t="s">
        <v>89</v>
      </c>
      <c r="M1707" s="344" t="s">
        <v>90</v>
      </c>
      <c r="N1707" s="344" t="s">
        <v>6</v>
      </c>
      <c r="O1707" s="346" t="s">
        <v>91</v>
      </c>
    </row>
    <row r="1708" spans="2:15" ht="16" customHeight="1" x14ac:dyDescent="0.2">
      <c r="B1708" s="345"/>
      <c r="C1708" s="345"/>
      <c r="D1708" s="345"/>
      <c r="E1708" s="345"/>
      <c r="F1708" s="347"/>
      <c r="G1708" s="347"/>
      <c r="H1708" s="347"/>
      <c r="I1708" s="347"/>
      <c r="J1708" s="345"/>
      <c r="K1708" s="347"/>
      <c r="L1708" s="345"/>
      <c r="M1708" s="345"/>
      <c r="N1708" s="345"/>
      <c r="O1708" s="347"/>
    </row>
    <row r="1709" spans="2:15" x14ac:dyDescent="0.2">
      <c r="B1709" s="310" t="s">
        <v>60</v>
      </c>
      <c r="C1709" s="310" t="s">
        <v>47</v>
      </c>
      <c r="D1709" s="311">
        <v>0</v>
      </c>
      <c r="E1709" s="270" t="str">
        <f>_xlfn.CONCAT(B1709,C1709,D1709)</f>
        <v>ESMale0</v>
      </c>
      <c r="F1709" s="271">
        <v>8.77E-3</v>
      </c>
      <c r="G1709" s="271">
        <v>8.6999999999999994E-3</v>
      </c>
      <c r="H1709" s="272">
        <v>870</v>
      </c>
      <c r="I1709" s="271">
        <v>0.99129999999999996</v>
      </c>
      <c r="J1709" s="272">
        <v>100000</v>
      </c>
      <c r="K1709" s="272">
        <v>99189</v>
      </c>
      <c r="L1709" s="272">
        <v>7556147</v>
      </c>
      <c r="M1709" s="273">
        <v>75.56</v>
      </c>
      <c r="N1709" s="272">
        <v>1</v>
      </c>
      <c r="O1709" s="274">
        <v>7.0000000000000007E-2</v>
      </c>
    </row>
    <row r="1710" spans="2:15" x14ac:dyDescent="0.2">
      <c r="B1710" s="310" t="s">
        <v>60</v>
      </c>
      <c r="C1710" s="310" t="s">
        <v>47</v>
      </c>
      <c r="D1710" s="312" t="s">
        <v>18</v>
      </c>
      <c r="E1710" s="270" t="str">
        <f t="shared" ref="E1710:E1728" si="74">_xlfn.CONCAT(B1710,C1710,D1710)</f>
        <v>ESMale1-4</v>
      </c>
      <c r="F1710" s="271">
        <v>4.8999999999999998E-4</v>
      </c>
      <c r="G1710" s="271">
        <v>1.97E-3</v>
      </c>
      <c r="H1710" s="272">
        <v>195</v>
      </c>
      <c r="I1710" s="271">
        <v>0.99802999999999997</v>
      </c>
      <c r="J1710" s="272">
        <v>99130</v>
      </c>
      <c r="K1710" s="272">
        <v>396057</v>
      </c>
      <c r="L1710" s="272">
        <v>7456959</v>
      </c>
      <c r="M1710" s="273">
        <v>75.22</v>
      </c>
      <c r="N1710" s="272">
        <v>4</v>
      </c>
      <c r="O1710" s="274">
        <v>1.63</v>
      </c>
    </row>
    <row r="1711" spans="2:15" x14ac:dyDescent="0.2">
      <c r="B1711" s="310" t="s">
        <v>60</v>
      </c>
      <c r="C1711" s="310" t="s">
        <v>47</v>
      </c>
      <c r="D1711" s="312" t="s">
        <v>70</v>
      </c>
      <c r="E1711" s="270" t="str">
        <f t="shared" si="74"/>
        <v>ESMale5-9</v>
      </c>
      <c r="F1711" s="271">
        <v>2.1000000000000001E-4</v>
      </c>
      <c r="G1711" s="271">
        <v>1.07E-3</v>
      </c>
      <c r="H1711" s="272">
        <v>106</v>
      </c>
      <c r="I1711" s="271">
        <v>0.99892999999999998</v>
      </c>
      <c r="J1711" s="272">
        <v>98935</v>
      </c>
      <c r="K1711" s="272">
        <v>494410</v>
      </c>
      <c r="L1711" s="272">
        <v>7060901</v>
      </c>
      <c r="M1711" s="273">
        <v>71.37</v>
      </c>
      <c r="N1711" s="272">
        <v>5</v>
      </c>
      <c r="O1711" s="274">
        <v>2.5</v>
      </c>
    </row>
    <row r="1712" spans="2:15" x14ac:dyDescent="0.2">
      <c r="B1712" s="310" t="s">
        <v>60</v>
      </c>
      <c r="C1712" s="310" t="s">
        <v>47</v>
      </c>
      <c r="D1712" s="312" t="s">
        <v>71</v>
      </c>
      <c r="E1712" s="270" t="str">
        <f t="shared" si="74"/>
        <v>ESMale10-14</v>
      </c>
      <c r="F1712" s="271">
        <v>2.7999999999999998E-4</v>
      </c>
      <c r="G1712" s="271">
        <v>1.4E-3</v>
      </c>
      <c r="H1712" s="272">
        <v>139</v>
      </c>
      <c r="I1712" s="271">
        <v>0.99860000000000004</v>
      </c>
      <c r="J1712" s="272">
        <v>98829</v>
      </c>
      <c r="K1712" s="272">
        <v>493800</v>
      </c>
      <c r="L1712" s="272">
        <v>6566491</v>
      </c>
      <c r="M1712" s="273">
        <v>66.44</v>
      </c>
      <c r="N1712" s="272">
        <v>5</v>
      </c>
      <c r="O1712" s="274">
        <v>2.5</v>
      </c>
    </row>
    <row r="1713" spans="2:15" x14ac:dyDescent="0.2">
      <c r="B1713" s="310" t="s">
        <v>60</v>
      </c>
      <c r="C1713" s="310" t="s">
        <v>47</v>
      </c>
      <c r="D1713" s="311" t="s">
        <v>72</v>
      </c>
      <c r="E1713" s="270" t="str">
        <f t="shared" si="74"/>
        <v>ESMale15-19</v>
      </c>
      <c r="F1713" s="271">
        <v>1.7600000000000001E-3</v>
      </c>
      <c r="G1713" s="271">
        <v>8.7500000000000008E-3</v>
      </c>
      <c r="H1713" s="272">
        <v>863</v>
      </c>
      <c r="I1713" s="271">
        <v>0.99124999999999996</v>
      </c>
      <c r="J1713" s="272">
        <v>98691</v>
      </c>
      <c r="K1713" s="272">
        <v>491295</v>
      </c>
      <c r="L1713" s="272">
        <v>6072691</v>
      </c>
      <c r="M1713" s="273">
        <v>61.53</v>
      </c>
      <c r="N1713" s="272">
        <v>5</v>
      </c>
      <c r="O1713" s="274">
        <v>2.5</v>
      </c>
    </row>
    <row r="1714" spans="2:15" x14ac:dyDescent="0.2">
      <c r="B1714" s="310" t="s">
        <v>60</v>
      </c>
      <c r="C1714" s="310" t="s">
        <v>47</v>
      </c>
      <c r="D1714" s="311" t="s">
        <v>73</v>
      </c>
      <c r="E1714" s="270" t="str">
        <f t="shared" si="74"/>
        <v>ESMale20-24</v>
      </c>
      <c r="F1714" s="271">
        <v>2.16E-3</v>
      </c>
      <c r="G1714" s="271">
        <v>1.073E-2</v>
      </c>
      <c r="H1714" s="272">
        <v>1049</v>
      </c>
      <c r="I1714" s="271">
        <v>0.98926999999999998</v>
      </c>
      <c r="J1714" s="272">
        <v>97827</v>
      </c>
      <c r="K1714" s="272">
        <v>486513</v>
      </c>
      <c r="L1714" s="272">
        <v>5581396</v>
      </c>
      <c r="M1714" s="273">
        <v>57.05</v>
      </c>
      <c r="N1714" s="272">
        <v>5</v>
      </c>
      <c r="O1714" s="274">
        <v>2.5</v>
      </c>
    </row>
    <row r="1715" spans="2:15" x14ac:dyDescent="0.2">
      <c r="B1715" s="310" t="s">
        <v>60</v>
      </c>
      <c r="C1715" s="310" t="s">
        <v>47</v>
      </c>
      <c r="D1715" s="311" t="s">
        <v>74</v>
      </c>
      <c r="E1715" s="270" t="str">
        <f t="shared" si="74"/>
        <v>ESMale25-29</v>
      </c>
      <c r="F1715" s="271">
        <v>1.9499999999999999E-3</v>
      </c>
      <c r="G1715" s="271">
        <v>9.7000000000000003E-3</v>
      </c>
      <c r="H1715" s="272">
        <v>939</v>
      </c>
      <c r="I1715" s="271">
        <v>0.99029999999999996</v>
      </c>
      <c r="J1715" s="272">
        <v>96778</v>
      </c>
      <c r="K1715" s="272">
        <v>481542</v>
      </c>
      <c r="L1715" s="272">
        <v>5094883</v>
      </c>
      <c r="M1715" s="273">
        <v>52.65</v>
      </c>
      <c r="N1715" s="272">
        <v>5</v>
      </c>
      <c r="O1715" s="274">
        <v>2.5</v>
      </c>
    </row>
    <row r="1716" spans="2:15" x14ac:dyDescent="0.2">
      <c r="B1716" s="310" t="s">
        <v>60</v>
      </c>
      <c r="C1716" s="310" t="s">
        <v>47</v>
      </c>
      <c r="D1716" s="311" t="s">
        <v>75</v>
      </c>
      <c r="E1716" s="270" t="str">
        <f t="shared" si="74"/>
        <v>ESMale30-34</v>
      </c>
      <c r="F1716" s="271">
        <v>1.99E-3</v>
      </c>
      <c r="G1716" s="271">
        <v>9.8899999999999995E-3</v>
      </c>
      <c r="H1716" s="272">
        <v>948</v>
      </c>
      <c r="I1716" s="271">
        <v>0.99011000000000005</v>
      </c>
      <c r="J1716" s="272">
        <v>95839</v>
      </c>
      <c r="K1716" s="272">
        <v>476823</v>
      </c>
      <c r="L1716" s="272">
        <v>4613342</v>
      </c>
      <c r="M1716" s="273">
        <v>48.14</v>
      </c>
      <c r="N1716" s="272">
        <v>5</v>
      </c>
      <c r="O1716" s="274">
        <v>2.5</v>
      </c>
    </row>
    <row r="1717" spans="2:15" x14ac:dyDescent="0.2">
      <c r="B1717" s="310" t="s">
        <v>60</v>
      </c>
      <c r="C1717" s="310" t="s">
        <v>47</v>
      </c>
      <c r="D1717" s="311" t="s">
        <v>76</v>
      </c>
      <c r="E1717" s="270" t="str">
        <f t="shared" si="74"/>
        <v>ESMale35-39</v>
      </c>
      <c r="F1717" s="271">
        <v>2.33E-3</v>
      </c>
      <c r="G1717" s="271">
        <v>1.1560000000000001E-2</v>
      </c>
      <c r="H1717" s="272">
        <v>1097</v>
      </c>
      <c r="I1717" s="271">
        <v>0.98843999999999999</v>
      </c>
      <c r="J1717" s="272">
        <v>94890</v>
      </c>
      <c r="K1717" s="272">
        <v>471710</v>
      </c>
      <c r="L1717" s="272">
        <v>4136519</v>
      </c>
      <c r="M1717" s="273">
        <v>43.59</v>
      </c>
      <c r="N1717" s="272">
        <v>5</v>
      </c>
      <c r="O1717" s="274">
        <v>2.5</v>
      </c>
    </row>
    <row r="1718" spans="2:15" x14ac:dyDescent="0.2">
      <c r="B1718" s="310" t="s">
        <v>60</v>
      </c>
      <c r="C1718" s="310" t="s">
        <v>47</v>
      </c>
      <c r="D1718" s="311" t="s">
        <v>77</v>
      </c>
      <c r="E1718" s="270" t="str">
        <f t="shared" si="74"/>
        <v>ESMale40-44</v>
      </c>
      <c r="F1718" s="271">
        <v>3.2799999999999999E-3</v>
      </c>
      <c r="G1718" s="271">
        <v>1.626E-2</v>
      </c>
      <c r="H1718" s="272">
        <v>1525</v>
      </c>
      <c r="I1718" s="271">
        <v>0.98373999999999995</v>
      </c>
      <c r="J1718" s="272">
        <v>93794</v>
      </c>
      <c r="K1718" s="272">
        <v>465156</v>
      </c>
      <c r="L1718" s="272">
        <v>3664808</v>
      </c>
      <c r="M1718" s="273">
        <v>39.07</v>
      </c>
      <c r="N1718" s="272">
        <v>5</v>
      </c>
      <c r="O1718" s="274">
        <v>2.5</v>
      </c>
    </row>
    <row r="1719" spans="2:15" x14ac:dyDescent="0.2">
      <c r="B1719" s="310" t="s">
        <v>60</v>
      </c>
      <c r="C1719" s="310" t="s">
        <v>47</v>
      </c>
      <c r="D1719" s="311" t="s">
        <v>78</v>
      </c>
      <c r="E1719" s="270" t="str">
        <f t="shared" si="74"/>
        <v>ESMale45-49</v>
      </c>
      <c r="F1719" s="271">
        <v>4.4000000000000003E-3</v>
      </c>
      <c r="G1719" s="271">
        <v>2.1749999999999999E-2</v>
      </c>
      <c r="H1719" s="272">
        <v>2007</v>
      </c>
      <c r="I1719" s="271">
        <v>0.97824999999999995</v>
      </c>
      <c r="J1719" s="272">
        <v>92269</v>
      </c>
      <c r="K1719" s="272">
        <v>456327</v>
      </c>
      <c r="L1719" s="272">
        <v>3199652</v>
      </c>
      <c r="M1719" s="273">
        <v>34.68</v>
      </c>
      <c r="N1719" s="272">
        <v>5</v>
      </c>
      <c r="O1719" s="274">
        <v>2.5</v>
      </c>
    </row>
    <row r="1720" spans="2:15" x14ac:dyDescent="0.2">
      <c r="B1720" s="310" t="s">
        <v>60</v>
      </c>
      <c r="C1720" s="310" t="s">
        <v>47</v>
      </c>
      <c r="D1720" s="311" t="s">
        <v>79</v>
      </c>
      <c r="E1720" s="270" t="str">
        <f t="shared" si="74"/>
        <v>ESMale50-54</v>
      </c>
      <c r="F1720" s="271">
        <v>6.0899999999999999E-3</v>
      </c>
      <c r="G1720" s="271">
        <v>0.03</v>
      </c>
      <c r="H1720" s="272">
        <v>2708</v>
      </c>
      <c r="I1720" s="271">
        <v>0.97</v>
      </c>
      <c r="J1720" s="272">
        <v>90262</v>
      </c>
      <c r="K1720" s="272">
        <v>444540</v>
      </c>
      <c r="L1720" s="272">
        <v>2743326</v>
      </c>
      <c r="M1720" s="273">
        <v>30.39</v>
      </c>
      <c r="N1720" s="272">
        <v>5</v>
      </c>
      <c r="O1720" s="274">
        <v>2.5</v>
      </c>
    </row>
    <row r="1721" spans="2:15" x14ac:dyDescent="0.2">
      <c r="B1721" s="310" t="s">
        <v>60</v>
      </c>
      <c r="C1721" s="310" t="s">
        <v>47</v>
      </c>
      <c r="D1721" s="311" t="s">
        <v>80</v>
      </c>
      <c r="E1721" s="270" t="str">
        <f t="shared" si="74"/>
        <v>ESMale55-59</v>
      </c>
      <c r="F1721" s="271">
        <v>8.7299999999999999E-3</v>
      </c>
      <c r="G1721" s="271">
        <v>4.2729999999999997E-2</v>
      </c>
      <c r="H1721" s="272">
        <v>3741</v>
      </c>
      <c r="I1721" s="271">
        <v>0.95726999999999995</v>
      </c>
      <c r="J1721" s="272">
        <v>87554</v>
      </c>
      <c r="K1721" s="272">
        <v>428417</v>
      </c>
      <c r="L1721" s="272">
        <v>2298786</v>
      </c>
      <c r="M1721" s="273">
        <v>26.26</v>
      </c>
      <c r="N1721" s="272">
        <v>5</v>
      </c>
      <c r="O1721" s="274">
        <v>2.5</v>
      </c>
    </row>
    <row r="1722" spans="2:15" x14ac:dyDescent="0.2">
      <c r="B1722" s="310" t="s">
        <v>60</v>
      </c>
      <c r="C1722" s="310" t="s">
        <v>47</v>
      </c>
      <c r="D1722" s="311" t="s">
        <v>81</v>
      </c>
      <c r="E1722" s="270" t="str">
        <f t="shared" si="74"/>
        <v>ESMale60-64</v>
      </c>
      <c r="F1722" s="271">
        <v>1.2710000000000001E-2</v>
      </c>
      <c r="G1722" s="271">
        <v>6.1609999999999998E-2</v>
      </c>
      <c r="H1722" s="272">
        <v>5163</v>
      </c>
      <c r="I1722" s="271">
        <v>0.93838999999999995</v>
      </c>
      <c r="J1722" s="272">
        <v>83813</v>
      </c>
      <c r="K1722" s="272">
        <v>406154</v>
      </c>
      <c r="L1722" s="272">
        <v>1870369</v>
      </c>
      <c r="M1722" s="273">
        <v>22.32</v>
      </c>
      <c r="N1722" s="272">
        <v>5</v>
      </c>
      <c r="O1722" s="274">
        <v>2.5</v>
      </c>
    </row>
    <row r="1723" spans="2:15" x14ac:dyDescent="0.2">
      <c r="B1723" s="310" t="s">
        <v>60</v>
      </c>
      <c r="C1723" s="310" t="s">
        <v>47</v>
      </c>
      <c r="D1723" s="311" t="s">
        <v>82</v>
      </c>
      <c r="E1723" s="270" t="str">
        <f t="shared" si="74"/>
        <v>ESMale65-69</v>
      </c>
      <c r="F1723" s="271">
        <v>1.8950000000000002E-2</v>
      </c>
      <c r="G1723" s="271">
        <v>9.0459999999999999E-2</v>
      </c>
      <c r="H1723" s="272">
        <v>7115</v>
      </c>
      <c r="I1723" s="271">
        <v>0.90954000000000002</v>
      </c>
      <c r="J1723" s="272">
        <v>78649</v>
      </c>
      <c r="K1723" s="272">
        <v>375459</v>
      </c>
      <c r="L1723" s="272">
        <v>1464215</v>
      </c>
      <c r="M1723" s="273">
        <v>18.62</v>
      </c>
      <c r="N1723" s="272">
        <v>5</v>
      </c>
      <c r="O1723" s="274">
        <v>2.5</v>
      </c>
    </row>
    <row r="1724" spans="2:15" x14ac:dyDescent="0.2">
      <c r="B1724" s="310" t="s">
        <v>60</v>
      </c>
      <c r="C1724" s="310" t="s">
        <v>47</v>
      </c>
      <c r="D1724" s="311" t="s">
        <v>19</v>
      </c>
      <c r="E1724" s="270" t="str">
        <f t="shared" si="74"/>
        <v>ESMale70-74</v>
      </c>
      <c r="F1724" s="271">
        <v>2.9559999999999999E-2</v>
      </c>
      <c r="G1724" s="271">
        <v>0.13763</v>
      </c>
      <c r="H1724" s="272">
        <v>9846</v>
      </c>
      <c r="I1724" s="271">
        <v>0.86236999999999997</v>
      </c>
      <c r="J1724" s="272">
        <v>71535</v>
      </c>
      <c r="K1724" s="272">
        <v>333059</v>
      </c>
      <c r="L1724" s="272">
        <v>1088755</v>
      </c>
      <c r="M1724" s="273">
        <v>15.22</v>
      </c>
      <c r="N1724" s="272">
        <v>5</v>
      </c>
      <c r="O1724" s="274">
        <v>2.5</v>
      </c>
    </row>
    <row r="1725" spans="2:15" x14ac:dyDescent="0.2">
      <c r="B1725" s="310" t="s">
        <v>60</v>
      </c>
      <c r="C1725" s="310" t="s">
        <v>47</v>
      </c>
      <c r="D1725" s="311" t="s">
        <v>20</v>
      </c>
      <c r="E1725" s="270" t="str">
        <f t="shared" si="74"/>
        <v>ESMale75-79</v>
      </c>
      <c r="F1725" s="271">
        <v>4.5740000000000003E-2</v>
      </c>
      <c r="G1725" s="271">
        <v>0.20524000000000001</v>
      </c>
      <c r="H1725" s="272">
        <v>12661</v>
      </c>
      <c r="I1725" s="271">
        <v>0.79476000000000002</v>
      </c>
      <c r="J1725" s="272">
        <v>61689</v>
      </c>
      <c r="K1725" s="272">
        <v>276793</v>
      </c>
      <c r="L1725" s="272">
        <v>755696</v>
      </c>
      <c r="M1725" s="273">
        <v>12.25</v>
      </c>
      <c r="N1725" s="272">
        <v>5</v>
      </c>
      <c r="O1725" s="274">
        <v>2.5</v>
      </c>
    </row>
    <row r="1726" spans="2:15" x14ac:dyDescent="0.2">
      <c r="B1726" s="310" t="s">
        <v>60</v>
      </c>
      <c r="C1726" s="310" t="s">
        <v>47</v>
      </c>
      <c r="D1726" s="311" t="s">
        <v>21</v>
      </c>
      <c r="E1726" s="270" t="str">
        <f t="shared" si="74"/>
        <v>ESMale80-84</v>
      </c>
      <c r="F1726" s="271">
        <v>6.8010000000000001E-2</v>
      </c>
      <c r="G1726" s="271">
        <v>0.29063</v>
      </c>
      <c r="H1726" s="272">
        <v>14249</v>
      </c>
      <c r="I1726" s="271">
        <v>0.70936999999999995</v>
      </c>
      <c r="J1726" s="272">
        <v>49028</v>
      </c>
      <c r="K1726" s="272">
        <v>209518</v>
      </c>
      <c r="L1726" s="272">
        <v>478903</v>
      </c>
      <c r="M1726" s="273">
        <v>9.77</v>
      </c>
      <c r="N1726" s="272">
        <v>5</v>
      </c>
      <c r="O1726" s="274">
        <v>2.5</v>
      </c>
    </row>
    <row r="1727" spans="2:15" x14ac:dyDescent="0.2">
      <c r="B1727" s="310" t="s">
        <v>60</v>
      </c>
      <c r="C1727" s="310" t="s">
        <v>47</v>
      </c>
      <c r="D1727" s="311" t="s">
        <v>22</v>
      </c>
      <c r="E1727" s="270" t="str">
        <f t="shared" si="74"/>
        <v>ESMale85-89</v>
      </c>
      <c r="F1727" s="271">
        <v>0.10531</v>
      </c>
      <c r="G1727" s="271">
        <v>0.41681000000000001</v>
      </c>
      <c r="H1727" s="272">
        <v>14496</v>
      </c>
      <c r="I1727" s="271">
        <v>0.58318999999999999</v>
      </c>
      <c r="J1727" s="272">
        <v>34779</v>
      </c>
      <c r="K1727" s="272">
        <v>137655</v>
      </c>
      <c r="L1727" s="272">
        <v>269385</v>
      </c>
      <c r="M1727" s="273">
        <v>7.75</v>
      </c>
      <c r="N1727" s="272">
        <v>5</v>
      </c>
      <c r="O1727" s="274">
        <v>2.5</v>
      </c>
    </row>
    <row r="1728" spans="2:15" x14ac:dyDescent="0.2">
      <c r="B1728" s="310" t="s">
        <v>60</v>
      </c>
      <c r="C1728" s="310" t="s">
        <v>47</v>
      </c>
      <c r="D1728" s="311" t="s">
        <v>5</v>
      </c>
      <c r="E1728" s="270" t="str">
        <f t="shared" si="74"/>
        <v>ESMale90+</v>
      </c>
      <c r="F1728" s="271">
        <v>0.15397</v>
      </c>
      <c r="G1728" s="271">
        <v>1</v>
      </c>
      <c r="H1728" s="272">
        <v>20283</v>
      </c>
      <c r="I1728" s="271">
        <v>0</v>
      </c>
      <c r="J1728" s="272">
        <v>20283</v>
      </c>
      <c r="K1728" s="272">
        <v>131731</v>
      </c>
      <c r="L1728" s="272">
        <v>131731</v>
      </c>
      <c r="M1728" s="273">
        <v>6.49</v>
      </c>
      <c r="N1728" s="273" t="s">
        <v>92</v>
      </c>
      <c r="O1728" s="274">
        <v>6.49</v>
      </c>
    </row>
    <row r="1729" spans="2:15" x14ac:dyDescent="0.2">
      <c r="B1729" s="49"/>
      <c r="C1729" s="49"/>
      <c r="D1729" s="49"/>
      <c r="E1729" s="49"/>
      <c r="F1729" s="49"/>
      <c r="G1729" s="49"/>
      <c r="H1729" s="49"/>
      <c r="I1729" s="49"/>
      <c r="J1729" s="49"/>
      <c r="K1729" s="49"/>
      <c r="L1729" s="49"/>
      <c r="M1729" s="49"/>
      <c r="N1729" s="49"/>
      <c r="O1729" s="49"/>
    </row>
    <row r="1730" spans="2:15" ht="16" customHeight="1" x14ac:dyDescent="0.2">
      <c r="B1730" s="344" t="s">
        <v>1</v>
      </c>
      <c r="C1730" s="344" t="s">
        <v>0</v>
      </c>
      <c r="D1730" s="344" t="s">
        <v>2</v>
      </c>
      <c r="E1730" s="344" t="s">
        <v>49</v>
      </c>
      <c r="F1730" s="346" t="s">
        <v>83</v>
      </c>
      <c r="G1730" s="346" t="s">
        <v>84</v>
      </c>
      <c r="H1730" s="346" t="s">
        <v>85</v>
      </c>
      <c r="I1730" s="346" t="s">
        <v>86</v>
      </c>
      <c r="J1730" s="344" t="s">
        <v>87</v>
      </c>
      <c r="K1730" s="346" t="s">
        <v>88</v>
      </c>
      <c r="L1730" s="344" t="s">
        <v>89</v>
      </c>
      <c r="M1730" s="344" t="s">
        <v>90</v>
      </c>
      <c r="N1730" s="344" t="s">
        <v>6</v>
      </c>
      <c r="O1730" s="346" t="s">
        <v>91</v>
      </c>
    </row>
    <row r="1731" spans="2:15" ht="16" customHeight="1" x14ac:dyDescent="0.2">
      <c r="B1731" s="345"/>
      <c r="C1731" s="345"/>
      <c r="D1731" s="345"/>
      <c r="E1731" s="345"/>
      <c r="F1731" s="347"/>
      <c r="G1731" s="347"/>
      <c r="H1731" s="347"/>
      <c r="I1731" s="347"/>
      <c r="J1731" s="345"/>
      <c r="K1731" s="347"/>
      <c r="L1731" s="345"/>
      <c r="M1731" s="345"/>
      <c r="N1731" s="345"/>
      <c r="O1731" s="347"/>
    </row>
    <row r="1732" spans="2:15" x14ac:dyDescent="0.2">
      <c r="B1732" s="310" t="s">
        <v>61</v>
      </c>
      <c r="C1732" s="310" t="s">
        <v>47</v>
      </c>
      <c r="D1732" s="311">
        <v>0</v>
      </c>
      <c r="E1732" s="270" t="str">
        <f>_xlfn.CONCAT(B1732,C1732,D1732)</f>
        <v>RJMale0</v>
      </c>
      <c r="F1732" s="271">
        <v>1.0880000000000001E-2</v>
      </c>
      <c r="G1732" s="271">
        <v>1.078E-2</v>
      </c>
      <c r="H1732" s="272">
        <v>1078</v>
      </c>
      <c r="I1732" s="271">
        <v>0.98921999999999999</v>
      </c>
      <c r="J1732" s="272">
        <v>100000</v>
      </c>
      <c r="K1732" s="272">
        <v>99002</v>
      </c>
      <c r="L1732" s="272">
        <v>7397439</v>
      </c>
      <c r="M1732" s="273">
        <v>73.97</v>
      </c>
      <c r="N1732" s="272">
        <v>1</v>
      </c>
      <c r="O1732" s="274">
        <v>7.0000000000000007E-2</v>
      </c>
    </row>
    <row r="1733" spans="2:15" x14ac:dyDescent="0.2">
      <c r="B1733" s="310" t="s">
        <v>61</v>
      </c>
      <c r="C1733" s="310" t="s">
        <v>47</v>
      </c>
      <c r="D1733" s="312" t="s">
        <v>18</v>
      </c>
      <c r="E1733" s="270" t="str">
        <f t="shared" ref="E1733:E1751" si="75">_xlfn.CONCAT(B1733,C1733,D1733)</f>
        <v>RJMale1-4</v>
      </c>
      <c r="F1733" s="271">
        <v>5.2999999999999998E-4</v>
      </c>
      <c r="G1733" s="271">
        <v>2.14E-3</v>
      </c>
      <c r="H1733" s="272">
        <v>211</v>
      </c>
      <c r="I1733" s="271">
        <v>0.99785999999999997</v>
      </c>
      <c r="J1733" s="272">
        <v>98922</v>
      </c>
      <c r="K1733" s="272">
        <v>395187</v>
      </c>
      <c r="L1733" s="272">
        <v>7298437</v>
      </c>
      <c r="M1733" s="273">
        <v>73.78</v>
      </c>
      <c r="N1733" s="272">
        <v>4</v>
      </c>
      <c r="O1733" s="274">
        <v>1.62</v>
      </c>
    </row>
    <row r="1734" spans="2:15" x14ac:dyDescent="0.2">
      <c r="B1734" s="310" t="s">
        <v>61</v>
      </c>
      <c r="C1734" s="310" t="s">
        <v>47</v>
      </c>
      <c r="D1734" s="312" t="s">
        <v>70</v>
      </c>
      <c r="E1734" s="270" t="str">
        <f t="shared" si="75"/>
        <v>RJMale5-9</v>
      </c>
      <c r="F1734" s="271">
        <v>1.9000000000000001E-4</v>
      </c>
      <c r="G1734" s="271">
        <v>9.5E-4</v>
      </c>
      <c r="H1734" s="272">
        <v>94</v>
      </c>
      <c r="I1734" s="271">
        <v>0.99904999999999999</v>
      </c>
      <c r="J1734" s="272">
        <v>98711</v>
      </c>
      <c r="K1734" s="272">
        <v>493321</v>
      </c>
      <c r="L1734" s="272">
        <v>6903250</v>
      </c>
      <c r="M1734" s="273">
        <v>69.930000000000007</v>
      </c>
      <c r="N1734" s="272">
        <v>5</v>
      </c>
      <c r="O1734" s="274">
        <v>2.5</v>
      </c>
    </row>
    <row r="1735" spans="2:15" x14ac:dyDescent="0.2">
      <c r="B1735" s="310" t="s">
        <v>61</v>
      </c>
      <c r="C1735" s="310" t="s">
        <v>47</v>
      </c>
      <c r="D1735" s="312" t="s">
        <v>71</v>
      </c>
      <c r="E1735" s="270" t="str">
        <f t="shared" si="75"/>
        <v>RJMale10-14</v>
      </c>
      <c r="F1735" s="271">
        <v>2.5000000000000001E-4</v>
      </c>
      <c r="G1735" s="271">
        <v>1.2600000000000001E-3</v>
      </c>
      <c r="H1735" s="272">
        <v>124</v>
      </c>
      <c r="I1735" s="271">
        <v>0.99873999999999996</v>
      </c>
      <c r="J1735" s="272">
        <v>98617</v>
      </c>
      <c r="K1735" s="272">
        <v>492775</v>
      </c>
      <c r="L1735" s="272">
        <v>6409930</v>
      </c>
      <c r="M1735" s="273">
        <v>65</v>
      </c>
      <c r="N1735" s="272">
        <v>5</v>
      </c>
      <c r="O1735" s="274">
        <v>2.5</v>
      </c>
    </row>
    <row r="1736" spans="2:15" x14ac:dyDescent="0.2">
      <c r="B1736" s="310" t="s">
        <v>61</v>
      </c>
      <c r="C1736" s="310" t="s">
        <v>47</v>
      </c>
      <c r="D1736" s="311" t="s">
        <v>72</v>
      </c>
      <c r="E1736" s="270" t="str">
        <f t="shared" si="75"/>
        <v>RJMale15-19</v>
      </c>
      <c r="F1736" s="271">
        <v>1.31E-3</v>
      </c>
      <c r="G1736" s="271">
        <v>6.5399999999999998E-3</v>
      </c>
      <c r="H1736" s="272">
        <v>644</v>
      </c>
      <c r="I1736" s="271">
        <v>0.99346000000000001</v>
      </c>
      <c r="J1736" s="272">
        <v>98493</v>
      </c>
      <c r="K1736" s="272">
        <v>490855</v>
      </c>
      <c r="L1736" s="272">
        <v>5917155</v>
      </c>
      <c r="M1736" s="273">
        <v>60.08</v>
      </c>
      <c r="N1736" s="272">
        <v>5</v>
      </c>
      <c r="O1736" s="274">
        <v>2.5</v>
      </c>
    </row>
    <row r="1737" spans="2:15" x14ac:dyDescent="0.2">
      <c r="B1737" s="310" t="s">
        <v>61</v>
      </c>
      <c r="C1737" s="310" t="s">
        <v>47</v>
      </c>
      <c r="D1737" s="311" t="s">
        <v>73</v>
      </c>
      <c r="E1737" s="270" t="str">
        <f t="shared" si="75"/>
        <v>RJMale20-24</v>
      </c>
      <c r="F1737" s="271">
        <v>1.8600000000000001E-3</v>
      </c>
      <c r="G1737" s="271">
        <v>9.2399999999999999E-3</v>
      </c>
      <c r="H1737" s="272">
        <v>904</v>
      </c>
      <c r="I1737" s="271">
        <v>0.99075999999999997</v>
      </c>
      <c r="J1737" s="272">
        <v>97849</v>
      </c>
      <c r="K1737" s="272">
        <v>486987</v>
      </c>
      <c r="L1737" s="272">
        <v>5426299</v>
      </c>
      <c r="M1737" s="273">
        <v>55.46</v>
      </c>
      <c r="N1737" s="272">
        <v>5</v>
      </c>
      <c r="O1737" s="274">
        <v>2.5</v>
      </c>
    </row>
    <row r="1738" spans="2:15" x14ac:dyDescent="0.2">
      <c r="B1738" s="310" t="s">
        <v>61</v>
      </c>
      <c r="C1738" s="310" t="s">
        <v>47</v>
      </c>
      <c r="D1738" s="311" t="s">
        <v>74</v>
      </c>
      <c r="E1738" s="270" t="str">
        <f t="shared" si="75"/>
        <v>RJMale25-29</v>
      </c>
      <c r="F1738" s="271">
        <v>1.74E-3</v>
      </c>
      <c r="G1738" s="271">
        <v>8.6400000000000001E-3</v>
      </c>
      <c r="H1738" s="272">
        <v>838</v>
      </c>
      <c r="I1738" s="271">
        <v>0.99136000000000002</v>
      </c>
      <c r="J1738" s="272">
        <v>96945</v>
      </c>
      <c r="K1738" s="272">
        <v>482633</v>
      </c>
      <c r="L1738" s="272">
        <v>4939312</v>
      </c>
      <c r="M1738" s="273">
        <v>50.95</v>
      </c>
      <c r="N1738" s="272">
        <v>5</v>
      </c>
      <c r="O1738" s="274">
        <v>2.5</v>
      </c>
    </row>
    <row r="1739" spans="2:15" x14ac:dyDescent="0.2">
      <c r="B1739" s="310" t="s">
        <v>61</v>
      </c>
      <c r="C1739" s="310" t="s">
        <v>47</v>
      </c>
      <c r="D1739" s="311" t="s">
        <v>75</v>
      </c>
      <c r="E1739" s="270" t="str">
        <f t="shared" si="75"/>
        <v>RJMale30-34</v>
      </c>
      <c r="F1739" s="271">
        <v>1.8400000000000001E-3</v>
      </c>
      <c r="G1739" s="271">
        <v>9.1400000000000006E-3</v>
      </c>
      <c r="H1739" s="272">
        <v>878</v>
      </c>
      <c r="I1739" s="271">
        <v>0.99085999999999996</v>
      </c>
      <c r="J1739" s="272">
        <v>96108</v>
      </c>
      <c r="K1739" s="272">
        <v>478342</v>
      </c>
      <c r="L1739" s="272">
        <v>4456680</v>
      </c>
      <c r="M1739" s="273">
        <v>46.37</v>
      </c>
      <c r="N1739" s="272">
        <v>5</v>
      </c>
      <c r="O1739" s="274">
        <v>2.5</v>
      </c>
    </row>
    <row r="1740" spans="2:15" x14ac:dyDescent="0.2">
      <c r="B1740" s="310" t="s">
        <v>61</v>
      </c>
      <c r="C1740" s="310" t="s">
        <v>47</v>
      </c>
      <c r="D1740" s="311" t="s">
        <v>76</v>
      </c>
      <c r="E1740" s="270" t="str">
        <f t="shared" si="75"/>
        <v>RJMale35-39</v>
      </c>
      <c r="F1740" s="271">
        <v>2.1700000000000001E-3</v>
      </c>
      <c r="G1740" s="271">
        <v>1.078E-2</v>
      </c>
      <c r="H1740" s="272">
        <v>1027</v>
      </c>
      <c r="I1740" s="271">
        <v>0.98921999999999999</v>
      </c>
      <c r="J1740" s="272">
        <v>95229</v>
      </c>
      <c r="K1740" s="272">
        <v>473579</v>
      </c>
      <c r="L1740" s="272">
        <v>3978337</v>
      </c>
      <c r="M1740" s="273">
        <v>41.78</v>
      </c>
      <c r="N1740" s="272">
        <v>5</v>
      </c>
      <c r="O1740" s="274">
        <v>2.5</v>
      </c>
    </row>
    <row r="1741" spans="2:15" x14ac:dyDescent="0.2">
      <c r="B1741" s="310" t="s">
        <v>61</v>
      </c>
      <c r="C1741" s="310" t="s">
        <v>47</v>
      </c>
      <c r="D1741" s="311" t="s">
        <v>77</v>
      </c>
      <c r="E1741" s="270" t="str">
        <f t="shared" si="75"/>
        <v>RJMale40-44</v>
      </c>
      <c r="F1741" s="271">
        <v>3.0599999999999998E-3</v>
      </c>
      <c r="G1741" s="271">
        <v>1.52E-2</v>
      </c>
      <c r="H1741" s="272">
        <v>1432</v>
      </c>
      <c r="I1741" s="271">
        <v>0.98480000000000001</v>
      </c>
      <c r="J1741" s="272">
        <v>94202</v>
      </c>
      <c r="K1741" s="272">
        <v>467432</v>
      </c>
      <c r="L1741" s="272">
        <v>3504758</v>
      </c>
      <c r="M1741" s="273">
        <v>37.200000000000003</v>
      </c>
      <c r="N1741" s="272">
        <v>5</v>
      </c>
      <c r="O1741" s="274">
        <v>2.5</v>
      </c>
    </row>
    <row r="1742" spans="2:15" x14ac:dyDescent="0.2">
      <c r="B1742" s="310" t="s">
        <v>61</v>
      </c>
      <c r="C1742" s="310" t="s">
        <v>47</v>
      </c>
      <c r="D1742" s="311" t="s">
        <v>78</v>
      </c>
      <c r="E1742" s="270" t="str">
        <f t="shared" si="75"/>
        <v>RJMale45-49</v>
      </c>
      <c r="F1742" s="271">
        <v>4.5700000000000003E-3</v>
      </c>
      <c r="G1742" s="271">
        <v>2.2599999999999999E-2</v>
      </c>
      <c r="H1742" s="272">
        <v>2096</v>
      </c>
      <c r="I1742" s="271">
        <v>0.97740000000000005</v>
      </c>
      <c r="J1742" s="272">
        <v>92770</v>
      </c>
      <c r="K1742" s="272">
        <v>458610</v>
      </c>
      <c r="L1742" s="272">
        <v>3037326</v>
      </c>
      <c r="M1742" s="273">
        <v>32.74</v>
      </c>
      <c r="N1742" s="272">
        <v>5</v>
      </c>
      <c r="O1742" s="274">
        <v>2.5</v>
      </c>
    </row>
    <row r="1743" spans="2:15" x14ac:dyDescent="0.2">
      <c r="B1743" s="310" t="s">
        <v>61</v>
      </c>
      <c r="C1743" s="310" t="s">
        <v>47</v>
      </c>
      <c r="D1743" s="311" t="s">
        <v>79</v>
      </c>
      <c r="E1743" s="270" t="str">
        <f t="shared" si="75"/>
        <v>RJMale50-54</v>
      </c>
      <c r="F1743" s="271">
        <v>7.3800000000000003E-3</v>
      </c>
      <c r="G1743" s="271">
        <v>3.6240000000000001E-2</v>
      </c>
      <c r="H1743" s="272">
        <v>3286</v>
      </c>
      <c r="I1743" s="271">
        <v>0.96375999999999995</v>
      </c>
      <c r="J1743" s="272">
        <v>90674</v>
      </c>
      <c r="K1743" s="272">
        <v>445153</v>
      </c>
      <c r="L1743" s="272">
        <v>2578716</v>
      </c>
      <c r="M1743" s="273">
        <v>28.44</v>
      </c>
      <c r="N1743" s="272">
        <v>5</v>
      </c>
      <c r="O1743" s="274">
        <v>2.5</v>
      </c>
    </row>
    <row r="1744" spans="2:15" x14ac:dyDescent="0.2">
      <c r="B1744" s="310" t="s">
        <v>61</v>
      </c>
      <c r="C1744" s="310" t="s">
        <v>47</v>
      </c>
      <c r="D1744" s="311" t="s">
        <v>80</v>
      </c>
      <c r="E1744" s="270" t="str">
        <f t="shared" si="75"/>
        <v>RJMale55-59</v>
      </c>
      <c r="F1744" s="271">
        <v>1.1050000000000001E-2</v>
      </c>
      <c r="G1744" s="271">
        <v>5.3789999999999998E-2</v>
      </c>
      <c r="H1744" s="272">
        <v>4700</v>
      </c>
      <c r="I1744" s="271">
        <v>0.94621</v>
      </c>
      <c r="J1744" s="272">
        <v>87387</v>
      </c>
      <c r="K1744" s="272">
        <v>425187</v>
      </c>
      <c r="L1744" s="272">
        <v>2133562</v>
      </c>
      <c r="M1744" s="273">
        <v>24.41</v>
      </c>
      <c r="N1744" s="272">
        <v>5</v>
      </c>
      <c r="O1744" s="274">
        <v>2.5</v>
      </c>
    </row>
    <row r="1745" spans="2:15" x14ac:dyDescent="0.2">
      <c r="B1745" s="310" t="s">
        <v>61</v>
      </c>
      <c r="C1745" s="310" t="s">
        <v>47</v>
      </c>
      <c r="D1745" s="311" t="s">
        <v>81</v>
      </c>
      <c r="E1745" s="270" t="str">
        <f t="shared" si="75"/>
        <v>RJMale60-64</v>
      </c>
      <c r="F1745" s="271">
        <v>1.562E-2</v>
      </c>
      <c r="G1745" s="271">
        <v>7.5149999999999995E-2</v>
      </c>
      <c r="H1745" s="272">
        <v>6214</v>
      </c>
      <c r="I1745" s="271">
        <v>0.92484999999999995</v>
      </c>
      <c r="J1745" s="272">
        <v>82687</v>
      </c>
      <c r="K1745" s="272">
        <v>397901</v>
      </c>
      <c r="L1745" s="272">
        <v>1708376</v>
      </c>
      <c r="M1745" s="273">
        <v>20.66</v>
      </c>
      <c r="N1745" s="272">
        <v>5</v>
      </c>
      <c r="O1745" s="274">
        <v>2.5</v>
      </c>
    </row>
    <row r="1746" spans="2:15" x14ac:dyDescent="0.2">
      <c r="B1746" s="310" t="s">
        <v>61</v>
      </c>
      <c r="C1746" s="310" t="s">
        <v>47</v>
      </c>
      <c r="D1746" s="311" t="s">
        <v>82</v>
      </c>
      <c r="E1746" s="270" t="str">
        <f t="shared" si="75"/>
        <v>RJMale65-69</v>
      </c>
      <c r="F1746" s="271">
        <v>2.3439999999999999E-2</v>
      </c>
      <c r="G1746" s="271">
        <v>0.11071</v>
      </c>
      <c r="H1746" s="272">
        <v>8467</v>
      </c>
      <c r="I1746" s="271">
        <v>0.88929000000000002</v>
      </c>
      <c r="J1746" s="272">
        <v>76473</v>
      </c>
      <c r="K1746" s="272">
        <v>361200</v>
      </c>
      <c r="L1746" s="272">
        <v>1310474</v>
      </c>
      <c r="M1746" s="273">
        <v>17.14</v>
      </c>
      <c r="N1746" s="272">
        <v>5</v>
      </c>
      <c r="O1746" s="274">
        <v>2.5</v>
      </c>
    </row>
    <row r="1747" spans="2:15" x14ac:dyDescent="0.2">
      <c r="B1747" s="310" t="s">
        <v>61</v>
      </c>
      <c r="C1747" s="310" t="s">
        <v>47</v>
      </c>
      <c r="D1747" s="311" t="s">
        <v>19</v>
      </c>
      <c r="E1747" s="270" t="str">
        <f t="shared" si="75"/>
        <v>RJMale70-74</v>
      </c>
      <c r="F1747" s="271">
        <v>3.4810000000000001E-2</v>
      </c>
      <c r="G1747" s="271">
        <v>0.16011</v>
      </c>
      <c r="H1747" s="272">
        <v>10888</v>
      </c>
      <c r="I1747" s="271">
        <v>0.83989000000000003</v>
      </c>
      <c r="J1747" s="272">
        <v>68007</v>
      </c>
      <c r="K1747" s="272">
        <v>312812</v>
      </c>
      <c r="L1747" s="272">
        <v>949275</v>
      </c>
      <c r="M1747" s="273">
        <v>13.96</v>
      </c>
      <c r="N1747" s="272">
        <v>5</v>
      </c>
      <c r="O1747" s="274">
        <v>2.5</v>
      </c>
    </row>
    <row r="1748" spans="2:15" x14ac:dyDescent="0.2">
      <c r="B1748" s="310" t="s">
        <v>61</v>
      </c>
      <c r="C1748" s="310" t="s">
        <v>47</v>
      </c>
      <c r="D1748" s="311" t="s">
        <v>20</v>
      </c>
      <c r="E1748" s="270" t="str">
        <f t="shared" si="75"/>
        <v>RJMale75-79</v>
      </c>
      <c r="F1748" s="271">
        <v>5.3900000000000003E-2</v>
      </c>
      <c r="G1748" s="271">
        <v>0.23749999999999999</v>
      </c>
      <c r="H1748" s="272">
        <v>13565</v>
      </c>
      <c r="I1748" s="271">
        <v>0.76249999999999996</v>
      </c>
      <c r="J1748" s="272">
        <v>57118</v>
      </c>
      <c r="K1748" s="272">
        <v>251677</v>
      </c>
      <c r="L1748" s="272">
        <v>636463</v>
      </c>
      <c r="M1748" s="273">
        <v>11.14</v>
      </c>
      <c r="N1748" s="272">
        <v>5</v>
      </c>
      <c r="O1748" s="274">
        <v>2.5</v>
      </c>
    </row>
    <row r="1749" spans="2:15" x14ac:dyDescent="0.2">
      <c r="B1749" s="310" t="s">
        <v>61</v>
      </c>
      <c r="C1749" s="310" t="s">
        <v>47</v>
      </c>
      <c r="D1749" s="311" t="s">
        <v>21</v>
      </c>
      <c r="E1749" s="270" t="str">
        <f t="shared" si="75"/>
        <v>RJMale80-84</v>
      </c>
      <c r="F1749" s="271">
        <v>7.8289999999999998E-2</v>
      </c>
      <c r="G1749" s="271">
        <v>0.32736999999999999</v>
      </c>
      <c r="H1749" s="272">
        <v>14258</v>
      </c>
      <c r="I1749" s="271">
        <v>0.67262999999999995</v>
      </c>
      <c r="J1749" s="272">
        <v>43553</v>
      </c>
      <c r="K1749" s="272">
        <v>182120</v>
      </c>
      <c r="L1749" s="272">
        <v>384785</v>
      </c>
      <c r="M1749" s="273">
        <v>8.83</v>
      </c>
      <c r="N1749" s="272">
        <v>5</v>
      </c>
      <c r="O1749" s="274">
        <v>2.5</v>
      </c>
    </row>
    <row r="1750" spans="2:15" x14ac:dyDescent="0.2">
      <c r="B1750" s="310" t="s">
        <v>61</v>
      </c>
      <c r="C1750" s="310" t="s">
        <v>47</v>
      </c>
      <c r="D1750" s="311" t="s">
        <v>22</v>
      </c>
      <c r="E1750" s="270" t="str">
        <f t="shared" si="75"/>
        <v>RJMale85-89</v>
      </c>
      <c r="F1750" s="271">
        <v>0.11711000000000001</v>
      </c>
      <c r="G1750" s="271">
        <v>0.45294000000000001</v>
      </c>
      <c r="H1750" s="272">
        <v>13269</v>
      </c>
      <c r="I1750" s="271">
        <v>0.54705999999999999</v>
      </c>
      <c r="J1750" s="272">
        <v>29295</v>
      </c>
      <c r="K1750" s="272">
        <v>113303</v>
      </c>
      <c r="L1750" s="272">
        <v>202666</v>
      </c>
      <c r="M1750" s="273">
        <v>6.92</v>
      </c>
      <c r="N1750" s="272">
        <v>5</v>
      </c>
      <c r="O1750" s="274">
        <v>2.5</v>
      </c>
    </row>
    <row r="1751" spans="2:15" x14ac:dyDescent="0.2">
      <c r="B1751" s="310" t="s">
        <v>61</v>
      </c>
      <c r="C1751" s="310" t="s">
        <v>47</v>
      </c>
      <c r="D1751" s="311" t="s">
        <v>5</v>
      </c>
      <c r="E1751" s="270" t="str">
        <f t="shared" si="75"/>
        <v>RJMale90+</v>
      </c>
      <c r="F1751" s="271">
        <v>0.17934</v>
      </c>
      <c r="G1751" s="271">
        <v>1</v>
      </c>
      <c r="H1751" s="272">
        <v>16026</v>
      </c>
      <c r="I1751" s="271">
        <v>0</v>
      </c>
      <c r="J1751" s="272">
        <v>16026</v>
      </c>
      <c r="K1751" s="272">
        <v>89362</v>
      </c>
      <c r="L1751" s="272">
        <v>89362</v>
      </c>
      <c r="M1751" s="273">
        <v>5.58</v>
      </c>
      <c r="N1751" s="273" t="s">
        <v>92</v>
      </c>
      <c r="O1751" s="274">
        <v>5.58</v>
      </c>
    </row>
    <row r="1752" spans="2:15" x14ac:dyDescent="0.2">
      <c r="B1752" s="49"/>
      <c r="C1752" s="49"/>
      <c r="D1752" s="49"/>
      <c r="E1752" s="49"/>
      <c r="F1752" s="49"/>
      <c r="G1752" s="49"/>
      <c r="H1752" s="49"/>
      <c r="I1752" s="49"/>
      <c r="J1752" s="49"/>
      <c r="K1752" s="49"/>
      <c r="L1752" s="49"/>
      <c r="M1752" s="49"/>
      <c r="N1752" s="49"/>
      <c r="O1752" s="49"/>
    </row>
    <row r="1753" spans="2:15" ht="16" customHeight="1" x14ac:dyDescent="0.2">
      <c r="B1753" s="344" t="s">
        <v>1</v>
      </c>
      <c r="C1753" s="344" t="s">
        <v>0</v>
      </c>
      <c r="D1753" s="344" t="s">
        <v>2</v>
      </c>
      <c r="E1753" s="344" t="s">
        <v>49</v>
      </c>
      <c r="F1753" s="346" t="s">
        <v>83</v>
      </c>
      <c r="G1753" s="346" t="s">
        <v>84</v>
      </c>
      <c r="H1753" s="346" t="s">
        <v>85</v>
      </c>
      <c r="I1753" s="346" t="s">
        <v>86</v>
      </c>
      <c r="J1753" s="344" t="s">
        <v>87</v>
      </c>
      <c r="K1753" s="346" t="s">
        <v>88</v>
      </c>
      <c r="L1753" s="344" t="s">
        <v>89</v>
      </c>
      <c r="M1753" s="344" t="s">
        <v>90</v>
      </c>
      <c r="N1753" s="344" t="s">
        <v>6</v>
      </c>
      <c r="O1753" s="346" t="s">
        <v>91</v>
      </c>
    </row>
    <row r="1754" spans="2:15" ht="16" customHeight="1" x14ac:dyDescent="0.2">
      <c r="B1754" s="345"/>
      <c r="C1754" s="345"/>
      <c r="D1754" s="345"/>
      <c r="E1754" s="345"/>
      <c r="F1754" s="347"/>
      <c r="G1754" s="347"/>
      <c r="H1754" s="347"/>
      <c r="I1754" s="347"/>
      <c r="J1754" s="345"/>
      <c r="K1754" s="347"/>
      <c r="L1754" s="345"/>
      <c r="M1754" s="345"/>
      <c r="N1754" s="345"/>
      <c r="O1754" s="347"/>
    </row>
    <row r="1755" spans="2:15" x14ac:dyDescent="0.2">
      <c r="B1755" s="310" t="s">
        <v>62</v>
      </c>
      <c r="C1755" s="310" t="s">
        <v>47</v>
      </c>
      <c r="D1755" s="311">
        <v>0</v>
      </c>
      <c r="E1755" s="270" t="str">
        <f>_xlfn.CONCAT(B1755,C1755,D1755)</f>
        <v>SPMale0</v>
      </c>
      <c r="F1755" s="271">
        <v>9.6299999999999997E-3</v>
      </c>
      <c r="G1755" s="271">
        <v>9.5399999999999999E-3</v>
      </c>
      <c r="H1755" s="272">
        <v>954</v>
      </c>
      <c r="I1755" s="271">
        <v>0.99046000000000001</v>
      </c>
      <c r="J1755" s="272">
        <v>100000</v>
      </c>
      <c r="K1755" s="272">
        <v>99113</v>
      </c>
      <c r="L1755" s="272">
        <v>7612002</v>
      </c>
      <c r="M1755" s="273">
        <v>76.12</v>
      </c>
      <c r="N1755" s="272">
        <v>1</v>
      </c>
      <c r="O1755" s="274">
        <v>7.0000000000000007E-2</v>
      </c>
    </row>
    <row r="1756" spans="2:15" x14ac:dyDescent="0.2">
      <c r="B1756" s="310" t="s">
        <v>62</v>
      </c>
      <c r="C1756" s="310" t="s">
        <v>47</v>
      </c>
      <c r="D1756" s="312" t="s">
        <v>18</v>
      </c>
      <c r="E1756" s="270" t="str">
        <f t="shared" ref="E1756:E1774" si="76">_xlfn.CONCAT(B1756,C1756,D1756)</f>
        <v>SPMale1-4</v>
      </c>
      <c r="F1756" s="271">
        <v>3.6000000000000002E-4</v>
      </c>
      <c r="G1756" s="271">
        <v>1.4499999999999999E-3</v>
      </c>
      <c r="H1756" s="272">
        <v>143</v>
      </c>
      <c r="I1756" s="271">
        <v>0.99855000000000005</v>
      </c>
      <c r="J1756" s="272">
        <v>99046</v>
      </c>
      <c r="K1756" s="272">
        <v>395843</v>
      </c>
      <c r="L1756" s="272">
        <v>7512890</v>
      </c>
      <c r="M1756" s="273">
        <v>75.849999999999994</v>
      </c>
      <c r="N1756" s="272">
        <v>4</v>
      </c>
      <c r="O1756" s="274">
        <v>1.62</v>
      </c>
    </row>
    <row r="1757" spans="2:15" x14ac:dyDescent="0.2">
      <c r="B1757" s="310" t="s">
        <v>62</v>
      </c>
      <c r="C1757" s="310" t="s">
        <v>47</v>
      </c>
      <c r="D1757" s="312" t="s">
        <v>70</v>
      </c>
      <c r="E1757" s="270" t="str">
        <f t="shared" si="76"/>
        <v>SPMale5-9</v>
      </c>
      <c r="F1757" s="271">
        <v>1.3999999999999999E-4</v>
      </c>
      <c r="G1757" s="271">
        <v>6.8999999999999997E-4</v>
      </c>
      <c r="H1757" s="272">
        <v>68</v>
      </c>
      <c r="I1757" s="271">
        <v>0.99931000000000003</v>
      </c>
      <c r="J1757" s="272">
        <v>98902</v>
      </c>
      <c r="K1757" s="272">
        <v>494342</v>
      </c>
      <c r="L1757" s="272">
        <v>7117047</v>
      </c>
      <c r="M1757" s="273">
        <v>71.959999999999994</v>
      </c>
      <c r="N1757" s="272">
        <v>5</v>
      </c>
      <c r="O1757" s="274">
        <v>2.5</v>
      </c>
    </row>
    <row r="1758" spans="2:15" x14ac:dyDescent="0.2">
      <c r="B1758" s="310" t="s">
        <v>62</v>
      </c>
      <c r="C1758" s="310" t="s">
        <v>47</v>
      </c>
      <c r="D1758" s="312" t="s">
        <v>71</v>
      </c>
      <c r="E1758" s="270" t="str">
        <f t="shared" si="76"/>
        <v>SPMale10-14</v>
      </c>
      <c r="F1758" s="271">
        <v>1.9000000000000001E-4</v>
      </c>
      <c r="G1758" s="271">
        <v>9.5E-4</v>
      </c>
      <c r="H1758" s="272">
        <v>94</v>
      </c>
      <c r="I1758" s="271">
        <v>0.99904999999999999</v>
      </c>
      <c r="J1758" s="272">
        <v>98834</v>
      </c>
      <c r="K1758" s="272">
        <v>493937</v>
      </c>
      <c r="L1758" s="272">
        <v>6622705</v>
      </c>
      <c r="M1758" s="273">
        <v>67.010000000000005</v>
      </c>
      <c r="N1758" s="272">
        <v>5</v>
      </c>
      <c r="O1758" s="274">
        <v>2.5</v>
      </c>
    </row>
    <row r="1759" spans="2:15" x14ac:dyDescent="0.2">
      <c r="B1759" s="310" t="s">
        <v>62</v>
      </c>
      <c r="C1759" s="310" t="s">
        <v>47</v>
      </c>
      <c r="D1759" s="311" t="s">
        <v>72</v>
      </c>
      <c r="E1759" s="270" t="str">
        <f t="shared" si="76"/>
        <v>SPMale15-19</v>
      </c>
      <c r="F1759" s="271">
        <v>7.2000000000000005E-4</v>
      </c>
      <c r="G1759" s="271">
        <v>3.5799999999999998E-3</v>
      </c>
      <c r="H1759" s="272">
        <v>354</v>
      </c>
      <c r="I1759" s="271">
        <v>0.99641999999999997</v>
      </c>
      <c r="J1759" s="272">
        <v>98740</v>
      </c>
      <c r="K1759" s="272">
        <v>492817</v>
      </c>
      <c r="L1759" s="272">
        <v>6128768</v>
      </c>
      <c r="M1759" s="273">
        <v>62.07</v>
      </c>
      <c r="N1759" s="272">
        <v>5</v>
      </c>
      <c r="O1759" s="274">
        <v>2.5</v>
      </c>
    </row>
    <row r="1760" spans="2:15" x14ac:dyDescent="0.2">
      <c r="B1760" s="310" t="s">
        <v>62</v>
      </c>
      <c r="C1760" s="310" t="s">
        <v>47</v>
      </c>
      <c r="D1760" s="311" t="s">
        <v>73</v>
      </c>
      <c r="E1760" s="270" t="str">
        <f t="shared" si="76"/>
        <v>SPMale20-24</v>
      </c>
      <c r="F1760" s="271">
        <v>1.1100000000000001E-3</v>
      </c>
      <c r="G1760" s="271">
        <v>5.5399999999999998E-3</v>
      </c>
      <c r="H1760" s="272">
        <v>545</v>
      </c>
      <c r="I1760" s="271">
        <v>0.99446000000000001</v>
      </c>
      <c r="J1760" s="272">
        <v>98386</v>
      </c>
      <c r="K1760" s="272">
        <v>490570</v>
      </c>
      <c r="L1760" s="272">
        <v>5635950</v>
      </c>
      <c r="M1760" s="273">
        <v>57.28</v>
      </c>
      <c r="N1760" s="272">
        <v>5</v>
      </c>
      <c r="O1760" s="274">
        <v>2.5</v>
      </c>
    </row>
    <row r="1761" spans="2:15" x14ac:dyDescent="0.2">
      <c r="B1761" s="310" t="s">
        <v>62</v>
      </c>
      <c r="C1761" s="310" t="s">
        <v>47</v>
      </c>
      <c r="D1761" s="311" t="s">
        <v>74</v>
      </c>
      <c r="E1761" s="270" t="str">
        <f t="shared" si="76"/>
        <v>SPMale25-29</v>
      </c>
      <c r="F1761" s="271">
        <v>1.09E-3</v>
      </c>
      <c r="G1761" s="271">
        <v>5.45E-3</v>
      </c>
      <c r="H1761" s="272">
        <v>533</v>
      </c>
      <c r="I1761" s="271">
        <v>0.99455000000000005</v>
      </c>
      <c r="J1761" s="272">
        <v>97842</v>
      </c>
      <c r="K1761" s="272">
        <v>487875</v>
      </c>
      <c r="L1761" s="272">
        <v>5145380</v>
      </c>
      <c r="M1761" s="273">
        <v>52.59</v>
      </c>
      <c r="N1761" s="272">
        <v>5</v>
      </c>
      <c r="O1761" s="274">
        <v>2.5</v>
      </c>
    </row>
    <row r="1762" spans="2:15" x14ac:dyDescent="0.2">
      <c r="B1762" s="310" t="s">
        <v>62</v>
      </c>
      <c r="C1762" s="310" t="s">
        <v>47</v>
      </c>
      <c r="D1762" s="311" t="s">
        <v>75</v>
      </c>
      <c r="E1762" s="270" t="str">
        <f t="shared" si="76"/>
        <v>SPMale30-34</v>
      </c>
      <c r="F1762" s="271">
        <v>1.3500000000000001E-3</v>
      </c>
      <c r="G1762" s="271">
        <v>6.7400000000000003E-3</v>
      </c>
      <c r="H1762" s="272">
        <v>655</v>
      </c>
      <c r="I1762" s="271">
        <v>0.99326000000000003</v>
      </c>
      <c r="J1762" s="272">
        <v>97308</v>
      </c>
      <c r="K1762" s="272">
        <v>484903</v>
      </c>
      <c r="L1762" s="272">
        <v>4657506</v>
      </c>
      <c r="M1762" s="273">
        <v>47.86</v>
      </c>
      <c r="N1762" s="272">
        <v>5</v>
      </c>
      <c r="O1762" s="274">
        <v>2.5</v>
      </c>
    </row>
    <row r="1763" spans="2:15" x14ac:dyDescent="0.2">
      <c r="B1763" s="310" t="s">
        <v>62</v>
      </c>
      <c r="C1763" s="310" t="s">
        <v>47</v>
      </c>
      <c r="D1763" s="311" t="s">
        <v>76</v>
      </c>
      <c r="E1763" s="270" t="str">
        <f t="shared" si="76"/>
        <v>SPMale35-39</v>
      </c>
      <c r="F1763" s="271">
        <v>1.83E-3</v>
      </c>
      <c r="G1763" s="271">
        <v>9.1199999999999996E-3</v>
      </c>
      <c r="H1763" s="272">
        <v>882</v>
      </c>
      <c r="I1763" s="271">
        <v>0.99087999999999998</v>
      </c>
      <c r="J1763" s="272">
        <v>96653</v>
      </c>
      <c r="K1763" s="272">
        <v>481059</v>
      </c>
      <c r="L1763" s="272">
        <v>4172603</v>
      </c>
      <c r="M1763" s="273">
        <v>43.17</v>
      </c>
      <c r="N1763" s="272">
        <v>5</v>
      </c>
      <c r="O1763" s="274">
        <v>2.5</v>
      </c>
    </row>
    <row r="1764" spans="2:15" x14ac:dyDescent="0.2">
      <c r="B1764" s="310" t="s">
        <v>62</v>
      </c>
      <c r="C1764" s="310" t="s">
        <v>47</v>
      </c>
      <c r="D1764" s="311" t="s">
        <v>77</v>
      </c>
      <c r="E1764" s="270" t="str">
        <f t="shared" si="76"/>
        <v>SPMale40-44</v>
      </c>
      <c r="F1764" s="271">
        <v>2.65E-3</v>
      </c>
      <c r="G1764" s="271">
        <v>1.3140000000000001E-2</v>
      </c>
      <c r="H1764" s="272">
        <v>1259</v>
      </c>
      <c r="I1764" s="271">
        <v>0.98685999999999996</v>
      </c>
      <c r="J1764" s="272">
        <v>95771</v>
      </c>
      <c r="K1764" s="272">
        <v>475709</v>
      </c>
      <c r="L1764" s="272">
        <v>3691544</v>
      </c>
      <c r="M1764" s="273">
        <v>38.549999999999997</v>
      </c>
      <c r="N1764" s="272">
        <v>5</v>
      </c>
      <c r="O1764" s="274">
        <v>2.5</v>
      </c>
    </row>
    <row r="1765" spans="2:15" x14ac:dyDescent="0.2">
      <c r="B1765" s="310" t="s">
        <v>62</v>
      </c>
      <c r="C1765" s="310" t="s">
        <v>47</v>
      </c>
      <c r="D1765" s="311" t="s">
        <v>78</v>
      </c>
      <c r="E1765" s="270" t="str">
        <f t="shared" si="76"/>
        <v>SPMale45-49</v>
      </c>
      <c r="F1765" s="271">
        <v>4.1000000000000003E-3</v>
      </c>
      <c r="G1765" s="271">
        <v>2.0310000000000002E-2</v>
      </c>
      <c r="H1765" s="272">
        <v>1919</v>
      </c>
      <c r="I1765" s="271">
        <v>0.97968999999999995</v>
      </c>
      <c r="J1765" s="272">
        <v>94512</v>
      </c>
      <c r="K1765" s="272">
        <v>467764</v>
      </c>
      <c r="L1765" s="272">
        <v>3215835</v>
      </c>
      <c r="M1765" s="273">
        <v>34.03</v>
      </c>
      <c r="N1765" s="272">
        <v>5</v>
      </c>
      <c r="O1765" s="274">
        <v>2.5</v>
      </c>
    </row>
    <row r="1766" spans="2:15" x14ac:dyDescent="0.2">
      <c r="B1766" s="310" t="s">
        <v>62</v>
      </c>
      <c r="C1766" s="310" t="s">
        <v>47</v>
      </c>
      <c r="D1766" s="311" t="s">
        <v>79</v>
      </c>
      <c r="E1766" s="270" t="str">
        <f t="shared" si="76"/>
        <v>SPMale50-54</v>
      </c>
      <c r="F1766" s="271">
        <v>6.2700000000000004E-3</v>
      </c>
      <c r="G1766" s="271">
        <v>3.0880000000000001E-2</v>
      </c>
      <c r="H1766" s="272">
        <v>2859</v>
      </c>
      <c r="I1766" s="271">
        <v>0.96911999999999998</v>
      </c>
      <c r="J1766" s="272">
        <v>92593</v>
      </c>
      <c r="K1766" s="272">
        <v>455817</v>
      </c>
      <c r="L1766" s="272">
        <v>2748071</v>
      </c>
      <c r="M1766" s="273">
        <v>29.68</v>
      </c>
      <c r="N1766" s="272">
        <v>5</v>
      </c>
      <c r="O1766" s="274">
        <v>2.5</v>
      </c>
    </row>
    <row r="1767" spans="2:15" x14ac:dyDescent="0.2">
      <c r="B1767" s="310" t="s">
        <v>62</v>
      </c>
      <c r="C1767" s="310" t="s">
        <v>47</v>
      </c>
      <c r="D1767" s="311" t="s">
        <v>80</v>
      </c>
      <c r="E1767" s="270" t="str">
        <f t="shared" si="76"/>
        <v>SPMale55-59</v>
      </c>
      <c r="F1767" s="271">
        <v>9.2399999999999999E-3</v>
      </c>
      <c r="G1767" s="271">
        <v>4.5170000000000002E-2</v>
      </c>
      <c r="H1767" s="272">
        <v>4053</v>
      </c>
      <c r="I1767" s="271">
        <v>0.95482999999999996</v>
      </c>
      <c r="J1767" s="272">
        <v>89734</v>
      </c>
      <c r="K1767" s="272">
        <v>438537</v>
      </c>
      <c r="L1767" s="272">
        <v>2292254</v>
      </c>
      <c r="M1767" s="273">
        <v>25.55</v>
      </c>
      <c r="N1767" s="272">
        <v>5</v>
      </c>
      <c r="O1767" s="274">
        <v>2.5</v>
      </c>
    </row>
    <row r="1768" spans="2:15" x14ac:dyDescent="0.2">
      <c r="B1768" s="310" t="s">
        <v>62</v>
      </c>
      <c r="C1768" s="310" t="s">
        <v>47</v>
      </c>
      <c r="D1768" s="311" t="s">
        <v>81</v>
      </c>
      <c r="E1768" s="270" t="str">
        <f t="shared" si="76"/>
        <v>SPMale60-64</v>
      </c>
      <c r="F1768" s="271">
        <v>1.3469999999999999E-2</v>
      </c>
      <c r="G1768" s="271">
        <v>6.5159999999999996E-2</v>
      </c>
      <c r="H1768" s="272">
        <v>5583</v>
      </c>
      <c r="I1768" s="271">
        <v>0.93484</v>
      </c>
      <c r="J1768" s="272">
        <v>85681</v>
      </c>
      <c r="K1768" s="272">
        <v>414447</v>
      </c>
      <c r="L1768" s="272">
        <v>1853717</v>
      </c>
      <c r="M1768" s="273">
        <v>21.64</v>
      </c>
      <c r="N1768" s="272">
        <v>5</v>
      </c>
      <c r="O1768" s="274">
        <v>2.5</v>
      </c>
    </row>
    <row r="1769" spans="2:15" x14ac:dyDescent="0.2">
      <c r="B1769" s="310" t="s">
        <v>62</v>
      </c>
      <c r="C1769" s="310" t="s">
        <v>47</v>
      </c>
      <c r="D1769" s="311" t="s">
        <v>82</v>
      </c>
      <c r="E1769" s="270" t="str">
        <f t="shared" si="76"/>
        <v>SPMale65-69</v>
      </c>
      <c r="F1769" s="271">
        <v>2.01E-2</v>
      </c>
      <c r="G1769" s="271">
        <v>9.5699999999999993E-2</v>
      </c>
      <c r="H1769" s="272">
        <v>7665</v>
      </c>
      <c r="I1769" s="271">
        <v>0.90429999999999999</v>
      </c>
      <c r="J1769" s="272">
        <v>80098</v>
      </c>
      <c r="K1769" s="272">
        <v>381326</v>
      </c>
      <c r="L1769" s="272">
        <v>1439269</v>
      </c>
      <c r="M1769" s="273">
        <v>17.97</v>
      </c>
      <c r="N1769" s="272">
        <v>5</v>
      </c>
      <c r="O1769" s="274">
        <v>2.5</v>
      </c>
    </row>
    <row r="1770" spans="2:15" x14ac:dyDescent="0.2">
      <c r="B1770" s="310" t="s">
        <v>62</v>
      </c>
      <c r="C1770" s="310" t="s">
        <v>47</v>
      </c>
      <c r="D1770" s="311" t="s">
        <v>19</v>
      </c>
      <c r="E1770" s="270" t="str">
        <f t="shared" si="76"/>
        <v>SPMale70-74</v>
      </c>
      <c r="F1770" s="271">
        <v>3.0839999999999999E-2</v>
      </c>
      <c r="G1770" s="271">
        <v>0.14316999999999999</v>
      </c>
      <c r="H1770" s="272">
        <v>10370</v>
      </c>
      <c r="I1770" s="271">
        <v>0.85682999999999998</v>
      </c>
      <c r="J1770" s="272">
        <v>72432</v>
      </c>
      <c r="K1770" s="272">
        <v>336237</v>
      </c>
      <c r="L1770" s="272">
        <v>1057943</v>
      </c>
      <c r="M1770" s="273">
        <v>14.61</v>
      </c>
      <c r="N1770" s="272">
        <v>5</v>
      </c>
      <c r="O1770" s="274">
        <v>2.5</v>
      </c>
    </row>
    <row r="1771" spans="2:15" x14ac:dyDescent="0.2">
      <c r="B1771" s="310" t="s">
        <v>62</v>
      </c>
      <c r="C1771" s="310" t="s">
        <v>47</v>
      </c>
      <c r="D1771" s="311" t="s">
        <v>20</v>
      </c>
      <c r="E1771" s="270" t="str">
        <f t="shared" si="76"/>
        <v>SPMale75-79</v>
      </c>
      <c r="F1771" s="271">
        <v>4.8410000000000002E-2</v>
      </c>
      <c r="G1771" s="271">
        <v>0.21593000000000001</v>
      </c>
      <c r="H1771" s="272">
        <v>13401</v>
      </c>
      <c r="I1771" s="271">
        <v>0.78407000000000004</v>
      </c>
      <c r="J1771" s="272">
        <v>62062</v>
      </c>
      <c r="K1771" s="272">
        <v>276809</v>
      </c>
      <c r="L1771" s="272">
        <v>721707</v>
      </c>
      <c r="M1771" s="273">
        <v>11.63</v>
      </c>
      <c r="N1771" s="272">
        <v>5</v>
      </c>
      <c r="O1771" s="274">
        <v>2.5</v>
      </c>
    </row>
    <row r="1772" spans="2:15" x14ac:dyDescent="0.2">
      <c r="B1772" s="310" t="s">
        <v>62</v>
      </c>
      <c r="C1772" s="310" t="s">
        <v>47</v>
      </c>
      <c r="D1772" s="311" t="s">
        <v>21</v>
      </c>
      <c r="E1772" s="270" t="str">
        <f t="shared" si="76"/>
        <v>SPMale80-84</v>
      </c>
      <c r="F1772" s="271">
        <v>7.2679999999999995E-2</v>
      </c>
      <c r="G1772" s="271">
        <v>0.30751000000000001</v>
      </c>
      <c r="H1772" s="272">
        <v>14964</v>
      </c>
      <c r="I1772" s="271">
        <v>0.69249000000000005</v>
      </c>
      <c r="J1772" s="272">
        <v>48661</v>
      </c>
      <c r="K1772" s="272">
        <v>205897</v>
      </c>
      <c r="L1772" s="272">
        <v>444898</v>
      </c>
      <c r="M1772" s="273">
        <v>9.14</v>
      </c>
      <c r="N1772" s="272">
        <v>5</v>
      </c>
      <c r="O1772" s="274">
        <v>2.5</v>
      </c>
    </row>
    <row r="1773" spans="2:15" x14ac:dyDescent="0.2">
      <c r="B1773" s="310" t="s">
        <v>62</v>
      </c>
      <c r="C1773" s="310" t="s">
        <v>47</v>
      </c>
      <c r="D1773" s="311" t="s">
        <v>22</v>
      </c>
      <c r="E1773" s="270" t="str">
        <f t="shared" si="76"/>
        <v>SPMale85-89</v>
      </c>
      <c r="F1773" s="271">
        <v>0.11179</v>
      </c>
      <c r="G1773" s="271">
        <v>0.43686999999999998</v>
      </c>
      <c r="H1773" s="272">
        <v>14721</v>
      </c>
      <c r="I1773" s="271">
        <v>0.56313000000000002</v>
      </c>
      <c r="J1773" s="272">
        <v>33698</v>
      </c>
      <c r="K1773" s="272">
        <v>131685</v>
      </c>
      <c r="L1773" s="272">
        <v>239001</v>
      </c>
      <c r="M1773" s="273">
        <v>7.09</v>
      </c>
      <c r="N1773" s="272">
        <v>5</v>
      </c>
      <c r="O1773" s="274">
        <v>2.5</v>
      </c>
    </row>
    <row r="1774" spans="2:15" x14ac:dyDescent="0.2">
      <c r="B1774" s="310" t="s">
        <v>62</v>
      </c>
      <c r="C1774" s="310" t="s">
        <v>47</v>
      </c>
      <c r="D1774" s="311" t="s">
        <v>5</v>
      </c>
      <c r="E1774" s="270" t="str">
        <f t="shared" si="76"/>
        <v>SPMale90+</v>
      </c>
      <c r="F1774" s="271">
        <v>0.17682999999999999</v>
      </c>
      <c r="G1774" s="271">
        <v>1</v>
      </c>
      <c r="H1774" s="272">
        <v>18976</v>
      </c>
      <c r="I1774" s="271">
        <v>0</v>
      </c>
      <c r="J1774" s="272">
        <v>18976</v>
      </c>
      <c r="K1774" s="272">
        <v>107316</v>
      </c>
      <c r="L1774" s="272">
        <v>107316</v>
      </c>
      <c r="M1774" s="273">
        <v>5.66</v>
      </c>
      <c r="N1774" s="273" t="s">
        <v>92</v>
      </c>
      <c r="O1774" s="274">
        <v>5.66</v>
      </c>
    </row>
    <row r="1775" spans="2:15" x14ac:dyDescent="0.2">
      <c r="B1775" s="49"/>
      <c r="C1775" s="49"/>
      <c r="D1775" s="49"/>
      <c r="E1775" s="49"/>
      <c r="F1775" s="49"/>
      <c r="G1775" s="49"/>
      <c r="H1775" s="49"/>
      <c r="I1775" s="49"/>
      <c r="J1775" s="49"/>
      <c r="K1775" s="49"/>
      <c r="L1775" s="49"/>
      <c r="M1775" s="49"/>
      <c r="N1775" s="49"/>
      <c r="O1775" s="49"/>
    </row>
    <row r="1776" spans="2:15" ht="16" customHeight="1" x14ac:dyDescent="0.2">
      <c r="B1776" s="344" t="s">
        <v>1</v>
      </c>
      <c r="C1776" s="344" t="s">
        <v>0</v>
      </c>
      <c r="D1776" s="344" t="s">
        <v>2</v>
      </c>
      <c r="E1776" s="344" t="s">
        <v>49</v>
      </c>
      <c r="F1776" s="346" t="s">
        <v>83</v>
      </c>
      <c r="G1776" s="346" t="s">
        <v>84</v>
      </c>
      <c r="H1776" s="346" t="s">
        <v>85</v>
      </c>
      <c r="I1776" s="346" t="s">
        <v>86</v>
      </c>
      <c r="J1776" s="344" t="s">
        <v>87</v>
      </c>
      <c r="K1776" s="346" t="s">
        <v>88</v>
      </c>
      <c r="L1776" s="344" t="s">
        <v>89</v>
      </c>
      <c r="M1776" s="344" t="s">
        <v>90</v>
      </c>
      <c r="N1776" s="344" t="s">
        <v>6</v>
      </c>
      <c r="O1776" s="346" t="s">
        <v>91</v>
      </c>
    </row>
    <row r="1777" spans="2:15" ht="16" customHeight="1" x14ac:dyDescent="0.2">
      <c r="B1777" s="345"/>
      <c r="C1777" s="345"/>
      <c r="D1777" s="345"/>
      <c r="E1777" s="345"/>
      <c r="F1777" s="347"/>
      <c r="G1777" s="347"/>
      <c r="H1777" s="347"/>
      <c r="I1777" s="347"/>
      <c r="J1777" s="345"/>
      <c r="K1777" s="347"/>
      <c r="L1777" s="345"/>
      <c r="M1777" s="345"/>
      <c r="N1777" s="345"/>
      <c r="O1777" s="347"/>
    </row>
    <row r="1778" spans="2:15" x14ac:dyDescent="0.2">
      <c r="B1778" s="310" t="s">
        <v>63</v>
      </c>
      <c r="C1778" s="310" t="s">
        <v>47</v>
      </c>
      <c r="D1778" s="311">
        <v>0</v>
      </c>
      <c r="E1778" s="270" t="str">
        <f>_xlfn.CONCAT(B1778,C1778,D1778)</f>
        <v>PRMale0</v>
      </c>
      <c r="F1778" s="271">
        <v>8.7899999999999992E-3</v>
      </c>
      <c r="G1778" s="271">
        <v>8.7200000000000003E-3</v>
      </c>
      <c r="H1778" s="272">
        <v>872</v>
      </c>
      <c r="I1778" s="271">
        <v>0.99128000000000005</v>
      </c>
      <c r="J1778" s="272">
        <v>100000</v>
      </c>
      <c r="K1778" s="272">
        <v>99187</v>
      </c>
      <c r="L1778" s="272">
        <v>7482865</v>
      </c>
      <c r="M1778" s="273">
        <v>74.83</v>
      </c>
      <c r="N1778" s="272">
        <v>1</v>
      </c>
      <c r="O1778" s="274">
        <v>7.0000000000000007E-2</v>
      </c>
    </row>
    <row r="1779" spans="2:15" x14ac:dyDescent="0.2">
      <c r="B1779" s="310" t="s">
        <v>63</v>
      </c>
      <c r="C1779" s="310" t="s">
        <v>47</v>
      </c>
      <c r="D1779" s="312" t="s">
        <v>18</v>
      </c>
      <c r="E1779" s="270" t="str">
        <f t="shared" ref="E1779:E1797" si="77">_xlfn.CONCAT(B1779,C1779,D1779)</f>
        <v>PRMale1-4</v>
      </c>
      <c r="F1779" s="271">
        <v>4.0999999999999999E-4</v>
      </c>
      <c r="G1779" s="271">
        <v>1.65E-3</v>
      </c>
      <c r="H1779" s="272">
        <v>164</v>
      </c>
      <c r="I1779" s="271">
        <v>0.99834999999999996</v>
      </c>
      <c r="J1779" s="272">
        <v>99128</v>
      </c>
      <c r="K1779" s="272">
        <v>396124</v>
      </c>
      <c r="L1779" s="272">
        <v>7383678</v>
      </c>
      <c r="M1779" s="273">
        <v>74.489999999999995</v>
      </c>
      <c r="N1779" s="272">
        <v>4</v>
      </c>
      <c r="O1779" s="274">
        <v>1.63</v>
      </c>
    </row>
    <row r="1780" spans="2:15" x14ac:dyDescent="0.2">
      <c r="B1780" s="310" t="s">
        <v>63</v>
      </c>
      <c r="C1780" s="310" t="s">
        <v>47</v>
      </c>
      <c r="D1780" s="312" t="s">
        <v>70</v>
      </c>
      <c r="E1780" s="270" t="str">
        <f t="shared" si="77"/>
        <v>PRMale5-9</v>
      </c>
      <c r="F1780" s="271">
        <v>1.8000000000000001E-4</v>
      </c>
      <c r="G1780" s="271">
        <v>9.1E-4</v>
      </c>
      <c r="H1780" s="272">
        <v>90</v>
      </c>
      <c r="I1780" s="271">
        <v>0.99909000000000003</v>
      </c>
      <c r="J1780" s="272">
        <v>98964</v>
      </c>
      <c r="K1780" s="272">
        <v>494596</v>
      </c>
      <c r="L1780" s="272">
        <v>6987554</v>
      </c>
      <c r="M1780" s="273">
        <v>70.61</v>
      </c>
      <c r="N1780" s="272">
        <v>5</v>
      </c>
      <c r="O1780" s="274">
        <v>2.5</v>
      </c>
    </row>
    <row r="1781" spans="2:15" x14ac:dyDescent="0.2">
      <c r="B1781" s="310" t="s">
        <v>63</v>
      </c>
      <c r="C1781" s="310" t="s">
        <v>47</v>
      </c>
      <c r="D1781" s="312" t="s">
        <v>71</v>
      </c>
      <c r="E1781" s="270" t="str">
        <f t="shared" si="77"/>
        <v>PRMale10-14</v>
      </c>
      <c r="F1781" s="271">
        <v>2.5999999999999998E-4</v>
      </c>
      <c r="G1781" s="271">
        <v>1.2999999999999999E-3</v>
      </c>
      <c r="H1781" s="272">
        <v>128</v>
      </c>
      <c r="I1781" s="271">
        <v>0.99870000000000003</v>
      </c>
      <c r="J1781" s="272">
        <v>98874</v>
      </c>
      <c r="K1781" s="272">
        <v>494050</v>
      </c>
      <c r="L1781" s="272">
        <v>6492958</v>
      </c>
      <c r="M1781" s="273">
        <v>65.67</v>
      </c>
      <c r="N1781" s="272">
        <v>5</v>
      </c>
      <c r="O1781" s="274">
        <v>2.5</v>
      </c>
    </row>
    <row r="1782" spans="2:15" x14ac:dyDescent="0.2">
      <c r="B1782" s="310" t="s">
        <v>63</v>
      </c>
      <c r="C1782" s="310" t="s">
        <v>47</v>
      </c>
      <c r="D1782" s="311" t="s">
        <v>72</v>
      </c>
      <c r="E1782" s="270" t="str">
        <f t="shared" si="77"/>
        <v>PRMale15-19</v>
      </c>
      <c r="F1782" s="271">
        <v>1.42E-3</v>
      </c>
      <c r="G1782" s="271">
        <v>7.0600000000000003E-3</v>
      </c>
      <c r="H1782" s="272">
        <v>698</v>
      </c>
      <c r="I1782" s="271">
        <v>0.99294000000000004</v>
      </c>
      <c r="J1782" s="272">
        <v>98746</v>
      </c>
      <c r="K1782" s="272">
        <v>491986</v>
      </c>
      <c r="L1782" s="272">
        <v>5998908</v>
      </c>
      <c r="M1782" s="273">
        <v>60.75</v>
      </c>
      <c r="N1782" s="272">
        <v>5</v>
      </c>
      <c r="O1782" s="274">
        <v>2.5</v>
      </c>
    </row>
    <row r="1783" spans="2:15" x14ac:dyDescent="0.2">
      <c r="B1783" s="310" t="s">
        <v>63</v>
      </c>
      <c r="C1783" s="310" t="s">
        <v>47</v>
      </c>
      <c r="D1783" s="311" t="s">
        <v>73</v>
      </c>
      <c r="E1783" s="270" t="str">
        <f t="shared" si="77"/>
        <v>PRMale20-24</v>
      </c>
      <c r="F1783" s="271">
        <v>2.0300000000000001E-3</v>
      </c>
      <c r="G1783" s="271">
        <v>1.01E-2</v>
      </c>
      <c r="H1783" s="272">
        <v>990</v>
      </c>
      <c r="I1783" s="271">
        <v>0.9899</v>
      </c>
      <c r="J1783" s="272">
        <v>98048</v>
      </c>
      <c r="K1783" s="272">
        <v>487767</v>
      </c>
      <c r="L1783" s="272">
        <v>5506922</v>
      </c>
      <c r="M1783" s="273">
        <v>56.17</v>
      </c>
      <c r="N1783" s="272">
        <v>5</v>
      </c>
      <c r="O1783" s="274">
        <v>2.5</v>
      </c>
    </row>
    <row r="1784" spans="2:15" x14ac:dyDescent="0.2">
      <c r="B1784" s="310" t="s">
        <v>63</v>
      </c>
      <c r="C1784" s="310" t="s">
        <v>47</v>
      </c>
      <c r="D1784" s="311" t="s">
        <v>74</v>
      </c>
      <c r="E1784" s="270" t="str">
        <f t="shared" si="77"/>
        <v>PRMale25-29</v>
      </c>
      <c r="F1784" s="271">
        <v>1.82E-3</v>
      </c>
      <c r="G1784" s="271">
        <v>9.0500000000000008E-3</v>
      </c>
      <c r="H1784" s="272">
        <v>879</v>
      </c>
      <c r="I1784" s="271">
        <v>0.99095</v>
      </c>
      <c r="J1784" s="272">
        <v>97058</v>
      </c>
      <c r="K1784" s="272">
        <v>483095</v>
      </c>
      <c r="L1784" s="272">
        <v>5019155</v>
      </c>
      <c r="M1784" s="273">
        <v>51.71</v>
      </c>
      <c r="N1784" s="272">
        <v>5</v>
      </c>
      <c r="O1784" s="274">
        <v>2.5</v>
      </c>
    </row>
    <row r="1785" spans="2:15" x14ac:dyDescent="0.2">
      <c r="B1785" s="310" t="s">
        <v>63</v>
      </c>
      <c r="C1785" s="310" t="s">
        <v>47</v>
      </c>
      <c r="D1785" s="311" t="s">
        <v>75</v>
      </c>
      <c r="E1785" s="270" t="str">
        <f t="shared" si="77"/>
        <v>PRMale30-34</v>
      </c>
      <c r="F1785" s="271">
        <v>1.9400000000000001E-3</v>
      </c>
      <c r="G1785" s="271">
        <v>9.6500000000000006E-3</v>
      </c>
      <c r="H1785" s="272">
        <v>928</v>
      </c>
      <c r="I1785" s="271">
        <v>0.99034999999999995</v>
      </c>
      <c r="J1785" s="272">
        <v>96180</v>
      </c>
      <c r="K1785" s="272">
        <v>478578</v>
      </c>
      <c r="L1785" s="272">
        <v>4536061</v>
      </c>
      <c r="M1785" s="273">
        <v>47.16</v>
      </c>
      <c r="N1785" s="272">
        <v>5</v>
      </c>
      <c r="O1785" s="274">
        <v>2.5</v>
      </c>
    </row>
    <row r="1786" spans="2:15" x14ac:dyDescent="0.2">
      <c r="B1786" s="310" t="s">
        <v>63</v>
      </c>
      <c r="C1786" s="310" t="s">
        <v>47</v>
      </c>
      <c r="D1786" s="311" t="s">
        <v>76</v>
      </c>
      <c r="E1786" s="270" t="str">
        <f t="shared" si="77"/>
        <v>PRMale35-39</v>
      </c>
      <c r="F1786" s="271">
        <v>2.3600000000000001E-3</v>
      </c>
      <c r="G1786" s="271">
        <v>1.1730000000000001E-2</v>
      </c>
      <c r="H1786" s="272">
        <v>1117</v>
      </c>
      <c r="I1786" s="271">
        <v>0.98826999999999998</v>
      </c>
      <c r="J1786" s="272">
        <v>95252</v>
      </c>
      <c r="K1786" s="272">
        <v>473466</v>
      </c>
      <c r="L1786" s="272">
        <v>4057482</v>
      </c>
      <c r="M1786" s="273">
        <v>42.6</v>
      </c>
      <c r="N1786" s="272">
        <v>5</v>
      </c>
      <c r="O1786" s="274">
        <v>2.5</v>
      </c>
    </row>
    <row r="1787" spans="2:15" x14ac:dyDescent="0.2">
      <c r="B1787" s="310" t="s">
        <v>63</v>
      </c>
      <c r="C1787" s="310" t="s">
        <v>47</v>
      </c>
      <c r="D1787" s="311" t="s">
        <v>77</v>
      </c>
      <c r="E1787" s="270" t="str">
        <f t="shared" si="77"/>
        <v>PRMale40-44</v>
      </c>
      <c r="F1787" s="271">
        <v>3.0699999999999998E-3</v>
      </c>
      <c r="G1787" s="271">
        <v>1.525E-2</v>
      </c>
      <c r="H1787" s="272">
        <v>1435</v>
      </c>
      <c r="I1787" s="271">
        <v>0.98475000000000001</v>
      </c>
      <c r="J1787" s="272">
        <v>94134</v>
      </c>
      <c r="K1787" s="272">
        <v>467084</v>
      </c>
      <c r="L1787" s="272">
        <v>3584016</v>
      </c>
      <c r="M1787" s="273">
        <v>38.07</v>
      </c>
      <c r="N1787" s="272">
        <v>5</v>
      </c>
      <c r="O1787" s="274">
        <v>2.5</v>
      </c>
    </row>
    <row r="1788" spans="2:15" x14ac:dyDescent="0.2">
      <c r="B1788" s="310" t="s">
        <v>63</v>
      </c>
      <c r="C1788" s="310" t="s">
        <v>47</v>
      </c>
      <c r="D1788" s="311" t="s">
        <v>78</v>
      </c>
      <c r="E1788" s="270" t="str">
        <f t="shared" si="77"/>
        <v>PRMale45-49</v>
      </c>
      <c r="F1788" s="271">
        <v>4.4000000000000003E-3</v>
      </c>
      <c r="G1788" s="271">
        <v>2.1749999999999999E-2</v>
      </c>
      <c r="H1788" s="272">
        <v>2017</v>
      </c>
      <c r="I1788" s="271">
        <v>0.97824999999999995</v>
      </c>
      <c r="J1788" s="272">
        <v>92699</v>
      </c>
      <c r="K1788" s="272">
        <v>458455</v>
      </c>
      <c r="L1788" s="272">
        <v>3116932</v>
      </c>
      <c r="M1788" s="273">
        <v>33.619999999999997</v>
      </c>
      <c r="N1788" s="272">
        <v>5</v>
      </c>
      <c r="O1788" s="274">
        <v>2.5</v>
      </c>
    </row>
    <row r="1789" spans="2:15" x14ac:dyDescent="0.2">
      <c r="B1789" s="310" t="s">
        <v>63</v>
      </c>
      <c r="C1789" s="310" t="s">
        <v>47</v>
      </c>
      <c r="D1789" s="311" t="s">
        <v>79</v>
      </c>
      <c r="E1789" s="270" t="str">
        <f t="shared" si="77"/>
        <v>PRMale50-54</v>
      </c>
      <c r="F1789" s="271">
        <v>6.5300000000000002E-3</v>
      </c>
      <c r="G1789" s="271">
        <v>3.2140000000000002E-2</v>
      </c>
      <c r="H1789" s="272">
        <v>2915</v>
      </c>
      <c r="I1789" s="271">
        <v>0.96786000000000005</v>
      </c>
      <c r="J1789" s="272">
        <v>90683</v>
      </c>
      <c r="K1789" s="272">
        <v>446127</v>
      </c>
      <c r="L1789" s="272">
        <v>2658478</v>
      </c>
      <c r="M1789" s="273">
        <v>29.32</v>
      </c>
      <c r="N1789" s="272">
        <v>5</v>
      </c>
      <c r="O1789" s="274">
        <v>2.5</v>
      </c>
    </row>
    <row r="1790" spans="2:15" x14ac:dyDescent="0.2">
      <c r="B1790" s="310" t="s">
        <v>63</v>
      </c>
      <c r="C1790" s="310" t="s">
        <v>47</v>
      </c>
      <c r="D1790" s="311" t="s">
        <v>80</v>
      </c>
      <c r="E1790" s="270" t="str">
        <f t="shared" si="77"/>
        <v>PRMale55-59</v>
      </c>
      <c r="F1790" s="271">
        <v>9.4299999999999991E-3</v>
      </c>
      <c r="G1790" s="271">
        <v>4.6039999999999998E-2</v>
      </c>
      <c r="H1790" s="272">
        <v>4041</v>
      </c>
      <c r="I1790" s="271">
        <v>0.95396000000000003</v>
      </c>
      <c r="J1790" s="272">
        <v>87768</v>
      </c>
      <c r="K1790" s="272">
        <v>428738</v>
      </c>
      <c r="L1790" s="272">
        <v>2212351</v>
      </c>
      <c r="M1790" s="273">
        <v>25.21</v>
      </c>
      <c r="N1790" s="272">
        <v>5</v>
      </c>
      <c r="O1790" s="274">
        <v>2.5</v>
      </c>
    </row>
    <row r="1791" spans="2:15" x14ac:dyDescent="0.2">
      <c r="B1791" s="310" t="s">
        <v>63</v>
      </c>
      <c r="C1791" s="310" t="s">
        <v>47</v>
      </c>
      <c r="D1791" s="311" t="s">
        <v>81</v>
      </c>
      <c r="E1791" s="270" t="str">
        <f t="shared" si="77"/>
        <v>PRMale60-64</v>
      </c>
      <c r="F1791" s="271">
        <v>1.3599999999999999E-2</v>
      </c>
      <c r="G1791" s="271">
        <v>6.5759999999999999E-2</v>
      </c>
      <c r="H1791" s="272">
        <v>5506</v>
      </c>
      <c r="I1791" s="271">
        <v>0.93423999999999996</v>
      </c>
      <c r="J1791" s="272">
        <v>83727</v>
      </c>
      <c r="K1791" s="272">
        <v>404871</v>
      </c>
      <c r="L1791" s="272">
        <v>1783613</v>
      </c>
      <c r="M1791" s="273">
        <v>21.3</v>
      </c>
      <c r="N1791" s="272">
        <v>5</v>
      </c>
      <c r="O1791" s="274">
        <v>2.5</v>
      </c>
    </row>
    <row r="1792" spans="2:15" x14ac:dyDescent="0.2">
      <c r="B1792" s="310" t="s">
        <v>63</v>
      </c>
      <c r="C1792" s="310" t="s">
        <v>47</v>
      </c>
      <c r="D1792" s="311" t="s">
        <v>82</v>
      </c>
      <c r="E1792" s="270" t="str">
        <f t="shared" si="77"/>
        <v>PRMale65-69</v>
      </c>
      <c r="F1792" s="271">
        <v>2.1049999999999999E-2</v>
      </c>
      <c r="G1792" s="271">
        <v>9.9979999999999999E-2</v>
      </c>
      <c r="H1792" s="272">
        <v>7821</v>
      </c>
      <c r="I1792" s="271">
        <v>0.90002000000000004</v>
      </c>
      <c r="J1792" s="272">
        <v>78221</v>
      </c>
      <c r="K1792" s="272">
        <v>371555</v>
      </c>
      <c r="L1792" s="272">
        <v>1378743</v>
      </c>
      <c r="M1792" s="273">
        <v>17.63</v>
      </c>
      <c r="N1792" s="272">
        <v>5</v>
      </c>
      <c r="O1792" s="274">
        <v>2.5</v>
      </c>
    </row>
    <row r="1793" spans="2:15" x14ac:dyDescent="0.2">
      <c r="B1793" s="310" t="s">
        <v>63</v>
      </c>
      <c r="C1793" s="310" t="s">
        <v>47</v>
      </c>
      <c r="D1793" s="311" t="s">
        <v>19</v>
      </c>
      <c r="E1793" s="270" t="str">
        <f t="shared" si="77"/>
        <v>PRMale70-74</v>
      </c>
      <c r="F1793" s="271">
        <v>3.252E-2</v>
      </c>
      <c r="G1793" s="271">
        <v>0.15035999999999999</v>
      </c>
      <c r="H1793" s="272">
        <v>10585</v>
      </c>
      <c r="I1793" s="271">
        <v>0.84963999999999995</v>
      </c>
      <c r="J1793" s="272">
        <v>70401</v>
      </c>
      <c r="K1793" s="272">
        <v>325540</v>
      </c>
      <c r="L1793" s="272">
        <v>1007188</v>
      </c>
      <c r="M1793" s="273">
        <v>14.31</v>
      </c>
      <c r="N1793" s="272">
        <v>5</v>
      </c>
      <c r="O1793" s="274">
        <v>2.5</v>
      </c>
    </row>
    <row r="1794" spans="2:15" x14ac:dyDescent="0.2">
      <c r="B1794" s="310" t="s">
        <v>63</v>
      </c>
      <c r="C1794" s="310" t="s">
        <v>47</v>
      </c>
      <c r="D1794" s="311" t="s">
        <v>20</v>
      </c>
      <c r="E1794" s="270" t="str">
        <f t="shared" si="77"/>
        <v>PRMale75-79</v>
      </c>
      <c r="F1794" s="271">
        <v>5.0970000000000001E-2</v>
      </c>
      <c r="G1794" s="271">
        <v>0.22606000000000001</v>
      </c>
      <c r="H1794" s="272">
        <v>13522</v>
      </c>
      <c r="I1794" s="271">
        <v>0.77393999999999996</v>
      </c>
      <c r="J1794" s="272">
        <v>59815</v>
      </c>
      <c r="K1794" s="272">
        <v>265273</v>
      </c>
      <c r="L1794" s="272">
        <v>681648</v>
      </c>
      <c r="M1794" s="273">
        <v>11.4</v>
      </c>
      <c r="N1794" s="272">
        <v>5</v>
      </c>
      <c r="O1794" s="274">
        <v>2.5</v>
      </c>
    </row>
    <row r="1795" spans="2:15" x14ac:dyDescent="0.2">
      <c r="B1795" s="310" t="s">
        <v>63</v>
      </c>
      <c r="C1795" s="310" t="s">
        <v>47</v>
      </c>
      <c r="D1795" s="311" t="s">
        <v>21</v>
      </c>
      <c r="E1795" s="270" t="str">
        <f t="shared" si="77"/>
        <v>PRMale80-84</v>
      </c>
      <c r="F1795" s="271">
        <v>7.5929999999999997E-2</v>
      </c>
      <c r="G1795" s="271">
        <v>0.31906000000000001</v>
      </c>
      <c r="H1795" s="272">
        <v>14771</v>
      </c>
      <c r="I1795" s="271">
        <v>0.68093999999999999</v>
      </c>
      <c r="J1795" s="272">
        <v>46294</v>
      </c>
      <c r="K1795" s="272">
        <v>194542</v>
      </c>
      <c r="L1795" s="272">
        <v>416375</v>
      </c>
      <c r="M1795" s="273">
        <v>8.99</v>
      </c>
      <c r="N1795" s="272">
        <v>5</v>
      </c>
      <c r="O1795" s="274">
        <v>2.5</v>
      </c>
    </row>
    <row r="1796" spans="2:15" x14ac:dyDescent="0.2">
      <c r="B1796" s="310" t="s">
        <v>63</v>
      </c>
      <c r="C1796" s="310" t="s">
        <v>47</v>
      </c>
      <c r="D1796" s="311" t="s">
        <v>22</v>
      </c>
      <c r="E1796" s="270" t="str">
        <f t="shared" si="77"/>
        <v>PRMale85-89</v>
      </c>
      <c r="F1796" s="271">
        <v>0.11247</v>
      </c>
      <c r="G1796" s="271">
        <v>0.43894</v>
      </c>
      <c r="H1796" s="272">
        <v>13837</v>
      </c>
      <c r="I1796" s="271">
        <v>0.56106</v>
      </c>
      <c r="J1796" s="272">
        <v>31523</v>
      </c>
      <c r="K1796" s="272">
        <v>123023</v>
      </c>
      <c r="L1796" s="272">
        <v>221833</v>
      </c>
      <c r="M1796" s="273">
        <v>7.04</v>
      </c>
      <c r="N1796" s="272">
        <v>5</v>
      </c>
      <c r="O1796" s="274">
        <v>2.5</v>
      </c>
    </row>
    <row r="1797" spans="2:15" x14ac:dyDescent="0.2">
      <c r="B1797" s="310" t="s">
        <v>63</v>
      </c>
      <c r="C1797" s="310" t="s">
        <v>47</v>
      </c>
      <c r="D1797" s="311" t="s">
        <v>5</v>
      </c>
      <c r="E1797" s="270" t="str">
        <f t="shared" si="77"/>
        <v>PRMale90+</v>
      </c>
      <c r="F1797" s="271">
        <v>0.17899000000000001</v>
      </c>
      <c r="G1797" s="271">
        <v>1</v>
      </c>
      <c r="H1797" s="272">
        <v>17686</v>
      </c>
      <c r="I1797" s="271">
        <v>0</v>
      </c>
      <c r="J1797" s="272">
        <v>17686</v>
      </c>
      <c r="K1797" s="272">
        <v>98810</v>
      </c>
      <c r="L1797" s="272">
        <v>98810</v>
      </c>
      <c r="M1797" s="273">
        <v>5.59</v>
      </c>
      <c r="N1797" s="273" t="s">
        <v>92</v>
      </c>
      <c r="O1797" s="274">
        <v>5.59</v>
      </c>
    </row>
    <row r="1798" spans="2:15" x14ac:dyDescent="0.2">
      <c r="B1798" s="49"/>
      <c r="C1798" s="49"/>
      <c r="D1798" s="49"/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</row>
    <row r="1799" spans="2:15" ht="16" customHeight="1" x14ac:dyDescent="0.2">
      <c r="B1799" s="344" t="s">
        <v>1</v>
      </c>
      <c r="C1799" s="344" t="s">
        <v>0</v>
      </c>
      <c r="D1799" s="344" t="s">
        <v>2</v>
      </c>
      <c r="E1799" s="344" t="s">
        <v>49</v>
      </c>
      <c r="F1799" s="346" t="s">
        <v>83</v>
      </c>
      <c r="G1799" s="346" t="s">
        <v>84</v>
      </c>
      <c r="H1799" s="346" t="s">
        <v>85</v>
      </c>
      <c r="I1799" s="346" t="s">
        <v>86</v>
      </c>
      <c r="J1799" s="344" t="s">
        <v>87</v>
      </c>
      <c r="K1799" s="346" t="s">
        <v>88</v>
      </c>
      <c r="L1799" s="344" t="s">
        <v>89</v>
      </c>
      <c r="M1799" s="344" t="s">
        <v>90</v>
      </c>
      <c r="N1799" s="344" t="s">
        <v>6</v>
      </c>
      <c r="O1799" s="346" t="s">
        <v>91</v>
      </c>
    </row>
    <row r="1800" spans="2:15" ht="16" customHeight="1" x14ac:dyDescent="0.2">
      <c r="B1800" s="345"/>
      <c r="C1800" s="345"/>
      <c r="D1800" s="345"/>
      <c r="E1800" s="345"/>
      <c r="F1800" s="347"/>
      <c r="G1800" s="347"/>
      <c r="H1800" s="347"/>
      <c r="I1800" s="347"/>
      <c r="J1800" s="345"/>
      <c r="K1800" s="347"/>
      <c r="L1800" s="345"/>
      <c r="M1800" s="345"/>
      <c r="N1800" s="345"/>
      <c r="O1800" s="347"/>
    </row>
    <row r="1801" spans="2:15" x14ac:dyDescent="0.2">
      <c r="B1801" s="310" t="s">
        <v>64</v>
      </c>
      <c r="C1801" s="310" t="s">
        <v>47</v>
      </c>
      <c r="D1801" s="311">
        <v>0</v>
      </c>
      <c r="E1801" s="270" t="str">
        <f>_xlfn.CONCAT(B1801,C1801,D1801)</f>
        <v>SCMale0</v>
      </c>
      <c r="F1801" s="271">
        <v>8.7200000000000003E-3</v>
      </c>
      <c r="G1801" s="271">
        <v>8.6499999999999997E-3</v>
      </c>
      <c r="H1801" s="272">
        <v>865</v>
      </c>
      <c r="I1801" s="271">
        <v>0.99134999999999995</v>
      </c>
      <c r="J1801" s="272">
        <v>100000</v>
      </c>
      <c r="K1801" s="272">
        <v>99194</v>
      </c>
      <c r="L1801" s="272">
        <v>7695806</v>
      </c>
      <c r="M1801" s="273">
        <v>76.959999999999994</v>
      </c>
      <c r="N1801" s="272">
        <v>1</v>
      </c>
      <c r="O1801" s="274">
        <v>7.0000000000000007E-2</v>
      </c>
    </row>
    <row r="1802" spans="2:15" x14ac:dyDescent="0.2">
      <c r="B1802" s="310" t="s">
        <v>64</v>
      </c>
      <c r="C1802" s="310" t="s">
        <v>47</v>
      </c>
      <c r="D1802" s="312" t="s">
        <v>18</v>
      </c>
      <c r="E1802" s="270" t="str">
        <f t="shared" ref="E1802:E1820" si="78">_xlfn.CONCAT(B1802,C1802,D1802)</f>
        <v>SCMale1-4</v>
      </c>
      <c r="F1802" s="271">
        <v>3.6999999999999999E-4</v>
      </c>
      <c r="G1802" s="271">
        <v>1.48E-3</v>
      </c>
      <c r="H1802" s="272">
        <v>146</v>
      </c>
      <c r="I1802" s="271">
        <v>0.99851999999999996</v>
      </c>
      <c r="J1802" s="272">
        <v>99135</v>
      </c>
      <c r="K1802" s="272">
        <v>396195</v>
      </c>
      <c r="L1802" s="272">
        <v>7596613</v>
      </c>
      <c r="M1802" s="273">
        <v>76.63</v>
      </c>
      <c r="N1802" s="272">
        <v>4</v>
      </c>
      <c r="O1802" s="274">
        <v>1.63</v>
      </c>
    </row>
    <row r="1803" spans="2:15" x14ac:dyDescent="0.2">
      <c r="B1803" s="310" t="s">
        <v>64</v>
      </c>
      <c r="C1803" s="310" t="s">
        <v>47</v>
      </c>
      <c r="D1803" s="312" t="s">
        <v>70</v>
      </c>
      <c r="E1803" s="270" t="str">
        <f t="shared" si="78"/>
        <v>SCMale5-9</v>
      </c>
      <c r="F1803" s="271">
        <v>1.3999999999999999E-4</v>
      </c>
      <c r="G1803" s="271">
        <v>6.9999999999999999E-4</v>
      </c>
      <c r="H1803" s="272">
        <v>70</v>
      </c>
      <c r="I1803" s="271">
        <v>0.99929999999999997</v>
      </c>
      <c r="J1803" s="272">
        <v>98989</v>
      </c>
      <c r="K1803" s="272">
        <v>494771</v>
      </c>
      <c r="L1803" s="272">
        <v>7200418</v>
      </c>
      <c r="M1803" s="273">
        <v>72.739999999999995</v>
      </c>
      <c r="N1803" s="272">
        <v>5</v>
      </c>
      <c r="O1803" s="274">
        <v>2.5</v>
      </c>
    </row>
    <row r="1804" spans="2:15" x14ac:dyDescent="0.2">
      <c r="B1804" s="310" t="s">
        <v>64</v>
      </c>
      <c r="C1804" s="310" t="s">
        <v>47</v>
      </c>
      <c r="D1804" s="312" t="s">
        <v>71</v>
      </c>
      <c r="E1804" s="270" t="str">
        <f t="shared" si="78"/>
        <v>SCMale10-14</v>
      </c>
      <c r="F1804" s="271">
        <v>1.9000000000000001E-4</v>
      </c>
      <c r="G1804" s="271">
        <v>9.3000000000000005E-4</v>
      </c>
      <c r="H1804" s="272">
        <v>92</v>
      </c>
      <c r="I1804" s="271">
        <v>0.99907000000000001</v>
      </c>
      <c r="J1804" s="272">
        <v>98919</v>
      </c>
      <c r="K1804" s="272">
        <v>494367</v>
      </c>
      <c r="L1804" s="272">
        <v>6705647</v>
      </c>
      <c r="M1804" s="273">
        <v>67.790000000000006</v>
      </c>
      <c r="N1804" s="272">
        <v>5</v>
      </c>
      <c r="O1804" s="274">
        <v>2.5</v>
      </c>
    </row>
    <row r="1805" spans="2:15" x14ac:dyDescent="0.2">
      <c r="B1805" s="310" t="s">
        <v>64</v>
      </c>
      <c r="C1805" s="310" t="s">
        <v>47</v>
      </c>
      <c r="D1805" s="311" t="s">
        <v>72</v>
      </c>
      <c r="E1805" s="270" t="str">
        <f t="shared" si="78"/>
        <v>SCMale15-19</v>
      </c>
      <c r="F1805" s="271">
        <v>7.6000000000000004E-4</v>
      </c>
      <c r="G1805" s="271">
        <v>3.8E-3</v>
      </c>
      <c r="H1805" s="272">
        <v>375</v>
      </c>
      <c r="I1805" s="271">
        <v>0.99619999999999997</v>
      </c>
      <c r="J1805" s="272">
        <v>98827</v>
      </c>
      <c r="K1805" s="272">
        <v>493199</v>
      </c>
      <c r="L1805" s="272">
        <v>6211280</v>
      </c>
      <c r="M1805" s="273">
        <v>62.85</v>
      </c>
      <c r="N1805" s="272">
        <v>5</v>
      </c>
      <c r="O1805" s="274">
        <v>2.5</v>
      </c>
    </row>
    <row r="1806" spans="2:15" x14ac:dyDescent="0.2">
      <c r="B1806" s="310" t="s">
        <v>64</v>
      </c>
      <c r="C1806" s="310" t="s">
        <v>47</v>
      </c>
      <c r="D1806" s="311" t="s">
        <v>73</v>
      </c>
      <c r="E1806" s="270" t="str">
        <f t="shared" si="78"/>
        <v>SCMale20-24</v>
      </c>
      <c r="F1806" s="271">
        <v>1.1800000000000001E-3</v>
      </c>
      <c r="G1806" s="271">
        <v>5.8900000000000003E-3</v>
      </c>
      <c r="H1806" s="272">
        <v>580</v>
      </c>
      <c r="I1806" s="271">
        <v>0.99411000000000005</v>
      </c>
      <c r="J1806" s="272">
        <v>98452</v>
      </c>
      <c r="K1806" s="272">
        <v>490811</v>
      </c>
      <c r="L1806" s="272">
        <v>5718081</v>
      </c>
      <c r="M1806" s="273">
        <v>58.08</v>
      </c>
      <c r="N1806" s="272">
        <v>5</v>
      </c>
      <c r="O1806" s="274">
        <v>2.5</v>
      </c>
    </row>
    <row r="1807" spans="2:15" x14ac:dyDescent="0.2">
      <c r="B1807" s="310" t="s">
        <v>64</v>
      </c>
      <c r="C1807" s="310" t="s">
        <v>47</v>
      </c>
      <c r="D1807" s="311" t="s">
        <v>74</v>
      </c>
      <c r="E1807" s="270" t="str">
        <f t="shared" si="78"/>
        <v>SCMale25-29</v>
      </c>
      <c r="F1807" s="271">
        <v>1.01E-3</v>
      </c>
      <c r="G1807" s="271">
        <v>5.0200000000000002E-3</v>
      </c>
      <c r="H1807" s="272">
        <v>491</v>
      </c>
      <c r="I1807" s="271">
        <v>0.99497999999999998</v>
      </c>
      <c r="J1807" s="272">
        <v>97872</v>
      </c>
      <c r="K1807" s="272">
        <v>488133</v>
      </c>
      <c r="L1807" s="272">
        <v>5227270</v>
      </c>
      <c r="M1807" s="273">
        <v>53.41</v>
      </c>
      <c r="N1807" s="272">
        <v>5</v>
      </c>
      <c r="O1807" s="274">
        <v>2.5</v>
      </c>
    </row>
    <row r="1808" spans="2:15" x14ac:dyDescent="0.2">
      <c r="B1808" s="310" t="s">
        <v>64</v>
      </c>
      <c r="C1808" s="310" t="s">
        <v>47</v>
      </c>
      <c r="D1808" s="311" t="s">
        <v>75</v>
      </c>
      <c r="E1808" s="270" t="str">
        <f t="shared" si="78"/>
        <v>SCMale30-34</v>
      </c>
      <c r="F1808" s="271">
        <v>1.25E-3</v>
      </c>
      <c r="G1808" s="271">
        <v>6.2300000000000003E-3</v>
      </c>
      <c r="H1808" s="272">
        <v>607</v>
      </c>
      <c r="I1808" s="271">
        <v>0.99377000000000004</v>
      </c>
      <c r="J1808" s="272">
        <v>97381</v>
      </c>
      <c r="K1808" s="272">
        <v>485388</v>
      </c>
      <c r="L1808" s="272">
        <v>4739137</v>
      </c>
      <c r="M1808" s="273">
        <v>48.67</v>
      </c>
      <c r="N1808" s="272">
        <v>5</v>
      </c>
      <c r="O1808" s="274">
        <v>2.5</v>
      </c>
    </row>
    <row r="1809" spans="2:15" x14ac:dyDescent="0.2">
      <c r="B1809" s="310" t="s">
        <v>64</v>
      </c>
      <c r="C1809" s="310" t="s">
        <v>47</v>
      </c>
      <c r="D1809" s="311" t="s">
        <v>76</v>
      </c>
      <c r="E1809" s="270" t="str">
        <f t="shared" si="78"/>
        <v>SCMale35-39</v>
      </c>
      <c r="F1809" s="271">
        <v>1.72E-3</v>
      </c>
      <c r="G1809" s="271">
        <v>8.5400000000000007E-3</v>
      </c>
      <c r="H1809" s="272">
        <v>827</v>
      </c>
      <c r="I1809" s="271">
        <v>0.99146000000000001</v>
      </c>
      <c r="J1809" s="272">
        <v>96774</v>
      </c>
      <c r="K1809" s="272">
        <v>481804</v>
      </c>
      <c r="L1809" s="272">
        <v>4253749</v>
      </c>
      <c r="M1809" s="273">
        <v>43.96</v>
      </c>
      <c r="N1809" s="272">
        <v>5</v>
      </c>
      <c r="O1809" s="274">
        <v>2.5</v>
      </c>
    </row>
    <row r="1810" spans="2:15" x14ac:dyDescent="0.2">
      <c r="B1810" s="310" t="s">
        <v>64</v>
      </c>
      <c r="C1810" s="310" t="s">
        <v>47</v>
      </c>
      <c r="D1810" s="311" t="s">
        <v>77</v>
      </c>
      <c r="E1810" s="270" t="str">
        <f t="shared" si="78"/>
        <v>SCMale40-44</v>
      </c>
      <c r="F1810" s="271">
        <v>2.3999999999999998E-3</v>
      </c>
      <c r="G1810" s="271">
        <v>1.1939999999999999E-2</v>
      </c>
      <c r="H1810" s="272">
        <v>1145</v>
      </c>
      <c r="I1810" s="271">
        <v>0.98806000000000005</v>
      </c>
      <c r="J1810" s="272">
        <v>95947</v>
      </c>
      <c r="K1810" s="272">
        <v>476873</v>
      </c>
      <c r="L1810" s="272">
        <v>3771946</v>
      </c>
      <c r="M1810" s="273">
        <v>39.31</v>
      </c>
      <c r="N1810" s="272">
        <v>5</v>
      </c>
      <c r="O1810" s="274">
        <v>2.5</v>
      </c>
    </row>
    <row r="1811" spans="2:15" x14ac:dyDescent="0.2">
      <c r="B1811" s="310" t="s">
        <v>64</v>
      </c>
      <c r="C1811" s="310" t="s">
        <v>47</v>
      </c>
      <c r="D1811" s="311" t="s">
        <v>78</v>
      </c>
      <c r="E1811" s="270" t="str">
        <f t="shared" si="78"/>
        <v>SCMale45-49</v>
      </c>
      <c r="F1811" s="271">
        <v>3.5000000000000001E-3</v>
      </c>
      <c r="G1811" s="271">
        <v>1.7330000000000002E-2</v>
      </c>
      <c r="H1811" s="272">
        <v>1643</v>
      </c>
      <c r="I1811" s="271">
        <v>0.98267000000000004</v>
      </c>
      <c r="J1811" s="272">
        <v>94802</v>
      </c>
      <c r="K1811" s="272">
        <v>469901</v>
      </c>
      <c r="L1811" s="272">
        <v>3295072</v>
      </c>
      <c r="M1811" s="273">
        <v>34.76</v>
      </c>
      <c r="N1811" s="272">
        <v>5</v>
      </c>
      <c r="O1811" s="274">
        <v>2.5</v>
      </c>
    </row>
    <row r="1812" spans="2:15" x14ac:dyDescent="0.2">
      <c r="B1812" s="310" t="s">
        <v>64</v>
      </c>
      <c r="C1812" s="310" t="s">
        <v>47</v>
      </c>
      <c r="D1812" s="311" t="s">
        <v>79</v>
      </c>
      <c r="E1812" s="270" t="str">
        <f t="shared" si="78"/>
        <v>SCMale50-54</v>
      </c>
      <c r="F1812" s="271">
        <v>5.3400000000000001E-3</v>
      </c>
      <c r="G1812" s="271">
        <v>2.6329999999999999E-2</v>
      </c>
      <c r="H1812" s="272">
        <v>2453</v>
      </c>
      <c r="I1812" s="271">
        <v>0.97367000000000004</v>
      </c>
      <c r="J1812" s="272">
        <v>93159</v>
      </c>
      <c r="K1812" s="272">
        <v>459661</v>
      </c>
      <c r="L1812" s="272">
        <v>2825171</v>
      </c>
      <c r="M1812" s="273">
        <v>30.33</v>
      </c>
      <c r="N1812" s="272">
        <v>5</v>
      </c>
      <c r="O1812" s="274">
        <v>2.5</v>
      </c>
    </row>
    <row r="1813" spans="2:15" x14ac:dyDescent="0.2">
      <c r="B1813" s="310" t="s">
        <v>64</v>
      </c>
      <c r="C1813" s="310" t="s">
        <v>47</v>
      </c>
      <c r="D1813" s="311" t="s">
        <v>80</v>
      </c>
      <c r="E1813" s="270" t="str">
        <f t="shared" si="78"/>
        <v>SCMale55-59</v>
      </c>
      <c r="F1813" s="271">
        <v>8.0000000000000002E-3</v>
      </c>
      <c r="G1813" s="271">
        <v>3.9239999999999997E-2</v>
      </c>
      <c r="H1813" s="272">
        <v>3559</v>
      </c>
      <c r="I1813" s="271">
        <v>0.96075999999999995</v>
      </c>
      <c r="J1813" s="272">
        <v>90706</v>
      </c>
      <c r="K1813" s="272">
        <v>444631</v>
      </c>
      <c r="L1813" s="272">
        <v>2365510</v>
      </c>
      <c r="M1813" s="273">
        <v>26.08</v>
      </c>
      <c r="N1813" s="272">
        <v>5</v>
      </c>
      <c r="O1813" s="274">
        <v>2.5</v>
      </c>
    </row>
    <row r="1814" spans="2:15" x14ac:dyDescent="0.2">
      <c r="B1814" s="310" t="s">
        <v>64</v>
      </c>
      <c r="C1814" s="310" t="s">
        <v>47</v>
      </c>
      <c r="D1814" s="311" t="s">
        <v>81</v>
      </c>
      <c r="E1814" s="270" t="str">
        <f t="shared" si="78"/>
        <v>SCMale60-64</v>
      </c>
      <c r="F1814" s="271">
        <v>1.222E-2</v>
      </c>
      <c r="G1814" s="271">
        <v>5.9290000000000002E-2</v>
      </c>
      <c r="H1814" s="272">
        <v>5167</v>
      </c>
      <c r="I1814" s="271">
        <v>0.94071000000000005</v>
      </c>
      <c r="J1814" s="272">
        <v>87147</v>
      </c>
      <c r="K1814" s="272">
        <v>422816</v>
      </c>
      <c r="L1814" s="272">
        <v>1920879</v>
      </c>
      <c r="M1814" s="273">
        <v>22.04</v>
      </c>
      <c r="N1814" s="272">
        <v>5</v>
      </c>
      <c r="O1814" s="274">
        <v>2.5</v>
      </c>
    </row>
    <row r="1815" spans="2:15" x14ac:dyDescent="0.2">
      <c r="B1815" s="310" t="s">
        <v>64</v>
      </c>
      <c r="C1815" s="310" t="s">
        <v>47</v>
      </c>
      <c r="D1815" s="311" t="s">
        <v>82</v>
      </c>
      <c r="E1815" s="270" t="str">
        <f t="shared" si="78"/>
        <v>SCMale65-69</v>
      </c>
      <c r="F1815" s="271">
        <v>1.8880000000000001E-2</v>
      </c>
      <c r="G1815" s="271">
        <v>9.0149999999999994E-2</v>
      </c>
      <c r="H1815" s="272">
        <v>7390</v>
      </c>
      <c r="I1815" s="271">
        <v>0.90985000000000005</v>
      </c>
      <c r="J1815" s="272">
        <v>81980</v>
      </c>
      <c r="K1815" s="272">
        <v>391423</v>
      </c>
      <c r="L1815" s="272">
        <v>1498063</v>
      </c>
      <c r="M1815" s="273">
        <v>18.27</v>
      </c>
      <c r="N1815" s="272">
        <v>5</v>
      </c>
      <c r="O1815" s="274">
        <v>2.5</v>
      </c>
    </row>
    <row r="1816" spans="2:15" x14ac:dyDescent="0.2">
      <c r="B1816" s="310" t="s">
        <v>64</v>
      </c>
      <c r="C1816" s="310" t="s">
        <v>47</v>
      </c>
      <c r="D1816" s="311" t="s">
        <v>19</v>
      </c>
      <c r="E1816" s="270" t="str">
        <f t="shared" si="78"/>
        <v>SCMale70-74</v>
      </c>
      <c r="F1816" s="271">
        <v>3.023E-2</v>
      </c>
      <c r="G1816" s="271">
        <v>0.14052000000000001</v>
      </c>
      <c r="H1816" s="272">
        <v>10481</v>
      </c>
      <c r="I1816" s="271">
        <v>0.85948000000000002</v>
      </c>
      <c r="J1816" s="272">
        <v>74589</v>
      </c>
      <c r="K1816" s="272">
        <v>346744</v>
      </c>
      <c r="L1816" s="272">
        <v>1106641</v>
      </c>
      <c r="M1816" s="273">
        <v>14.84</v>
      </c>
      <c r="N1816" s="272">
        <v>5</v>
      </c>
      <c r="O1816" s="274">
        <v>2.5</v>
      </c>
    </row>
    <row r="1817" spans="2:15" x14ac:dyDescent="0.2">
      <c r="B1817" s="310" t="s">
        <v>64</v>
      </c>
      <c r="C1817" s="310" t="s">
        <v>47</v>
      </c>
      <c r="D1817" s="311" t="s">
        <v>20</v>
      </c>
      <c r="E1817" s="270" t="str">
        <f t="shared" si="78"/>
        <v>SCMale75-79</v>
      </c>
      <c r="F1817" s="271">
        <v>4.743E-2</v>
      </c>
      <c r="G1817" s="271">
        <v>0.21201</v>
      </c>
      <c r="H1817" s="272">
        <v>13592</v>
      </c>
      <c r="I1817" s="271">
        <v>0.78798999999999997</v>
      </c>
      <c r="J1817" s="272">
        <v>64108</v>
      </c>
      <c r="K1817" s="272">
        <v>286561</v>
      </c>
      <c r="L1817" s="272">
        <v>759897</v>
      </c>
      <c r="M1817" s="273">
        <v>11.85</v>
      </c>
      <c r="N1817" s="272">
        <v>5</v>
      </c>
      <c r="O1817" s="274">
        <v>2.5</v>
      </c>
    </row>
    <row r="1818" spans="2:15" x14ac:dyDescent="0.2">
      <c r="B1818" s="310" t="s">
        <v>64</v>
      </c>
      <c r="C1818" s="310" t="s">
        <v>47</v>
      </c>
      <c r="D1818" s="311" t="s">
        <v>21</v>
      </c>
      <c r="E1818" s="270" t="str">
        <f t="shared" si="78"/>
        <v>SCMale80-84</v>
      </c>
      <c r="F1818" s="271">
        <v>7.2639999999999996E-2</v>
      </c>
      <c r="G1818" s="271">
        <v>0.30737999999999999</v>
      </c>
      <c r="H1818" s="272">
        <v>15528</v>
      </c>
      <c r="I1818" s="271">
        <v>0.69262000000000001</v>
      </c>
      <c r="J1818" s="272">
        <v>50516</v>
      </c>
      <c r="K1818" s="272">
        <v>213763</v>
      </c>
      <c r="L1818" s="272">
        <v>473336</v>
      </c>
      <c r="M1818" s="273">
        <v>9.3699999999999992</v>
      </c>
      <c r="N1818" s="272">
        <v>5</v>
      </c>
      <c r="O1818" s="274">
        <v>2.5</v>
      </c>
    </row>
    <row r="1819" spans="2:15" x14ac:dyDescent="0.2">
      <c r="B1819" s="310" t="s">
        <v>64</v>
      </c>
      <c r="C1819" s="310" t="s">
        <v>47</v>
      </c>
      <c r="D1819" s="311" t="s">
        <v>22</v>
      </c>
      <c r="E1819" s="270" t="str">
        <f t="shared" si="78"/>
        <v>SCMale85-89</v>
      </c>
      <c r="F1819" s="271">
        <v>0.10918</v>
      </c>
      <c r="G1819" s="271">
        <v>0.42885000000000001</v>
      </c>
      <c r="H1819" s="272">
        <v>15005</v>
      </c>
      <c r="I1819" s="271">
        <v>0.57115000000000005</v>
      </c>
      <c r="J1819" s="272">
        <v>34989</v>
      </c>
      <c r="K1819" s="272">
        <v>137432</v>
      </c>
      <c r="L1819" s="272">
        <v>259572</v>
      </c>
      <c r="M1819" s="273">
        <v>7.42</v>
      </c>
      <c r="N1819" s="272">
        <v>5</v>
      </c>
      <c r="O1819" s="274">
        <v>2.5</v>
      </c>
    </row>
    <row r="1820" spans="2:15" x14ac:dyDescent="0.2">
      <c r="B1820" s="310" t="s">
        <v>64</v>
      </c>
      <c r="C1820" s="310" t="s">
        <v>47</v>
      </c>
      <c r="D1820" s="311" t="s">
        <v>5</v>
      </c>
      <c r="E1820" s="270" t="str">
        <f t="shared" si="78"/>
        <v>SCMale90+</v>
      </c>
      <c r="F1820" s="271">
        <v>0.16361000000000001</v>
      </c>
      <c r="G1820" s="271">
        <v>1</v>
      </c>
      <c r="H1820" s="272">
        <v>19984</v>
      </c>
      <c r="I1820" s="271">
        <v>0</v>
      </c>
      <c r="J1820" s="272">
        <v>19984</v>
      </c>
      <c r="K1820" s="272">
        <v>122141</v>
      </c>
      <c r="L1820" s="272">
        <v>122141</v>
      </c>
      <c r="M1820" s="273">
        <v>6.11</v>
      </c>
      <c r="N1820" s="273" t="s">
        <v>92</v>
      </c>
      <c r="O1820" s="274">
        <v>6.11</v>
      </c>
    </row>
    <row r="1821" spans="2:15" x14ac:dyDescent="0.2">
      <c r="B1821" s="49"/>
      <c r="C1821" s="49"/>
      <c r="D1821" s="49"/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</row>
    <row r="1822" spans="2:15" ht="16" customHeight="1" x14ac:dyDescent="0.2">
      <c r="B1822" s="344" t="s">
        <v>1</v>
      </c>
      <c r="C1822" s="344" t="s">
        <v>0</v>
      </c>
      <c r="D1822" s="344" t="s">
        <v>2</v>
      </c>
      <c r="E1822" s="344" t="s">
        <v>49</v>
      </c>
      <c r="F1822" s="346" t="s">
        <v>83</v>
      </c>
      <c r="G1822" s="346" t="s">
        <v>84</v>
      </c>
      <c r="H1822" s="346" t="s">
        <v>85</v>
      </c>
      <c r="I1822" s="346" t="s">
        <v>86</v>
      </c>
      <c r="J1822" s="344" t="s">
        <v>87</v>
      </c>
      <c r="K1822" s="346" t="s">
        <v>88</v>
      </c>
      <c r="L1822" s="344" t="s">
        <v>89</v>
      </c>
      <c r="M1822" s="344" t="s">
        <v>90</v>
      </c>
      <c r="N1822" s="344" t="s">
        <v>6</v>
      </c>
      <c r="O1822" s="346" t="s">
        <v>91</v>
      </c>
    </row>
    <row r="1823" spans="2:15" ht="16" customHeight="1" x14ac:dyDescent="0.2">
      <c r="B1823" s="345"/>
      <c r="C1823" s="345"/>
      <c r="D1823" s="345"/>
      <c r="E1823" s="345"/>
      <c r="F1823" s="347"/>
      <c r="G1823" s="347"/>
      <c r="H1823" s="347"/>
      <c r="I1823" s="347"/>
      <c r="J1823" s="345"/>
      <c r="K1823" s="347"/>
      <c r="L1823" s="345"/>
      <c r="M1823" s="345"/>
      <c r="N1823" s="345"/>
      <c r="O1823" s="347"/>
    </row>
    <row r="1824" spans="2:15" x14ac:dyDescent="0.2">
      <c r="B1824" s="310" t="s">
        <v>65</v>
      </c>
      <c r="C1824" s="310" t="s">
        <v>47</v>
      </c>
      <c r="D1824" s="311">
        <v>0</v>
      </c>
      <c r="E1824" s="270" t="str">
        <f>_xlfn.CONCAT(B1824,C1824,D1824)</f>
        <v>RSMale0</v>
      </c>
      <c r="F1824" s="271">
        <v>9.2599999999999991E-3</v>
      </c>
      <c r="G1824" s="271">
        <v>9.1800000000000007E-3</v>
      </c>
      <c r="H1824" s="272">
        <v>918</v>
      </c>
      <c r="I1824" s="271">
        <v>0.99082000000000003</v>
      </c>
      <c r="J1824" s="272">
        <v>100000</v>
      </c>
      <c r="K1824" s="272">
        <v>99145</v>
      </c>
      <c r="L1824" s="272">
        <v>7544298</v>
      </c>
      <c r="M1824" s="273">
        <v>75.44</v>
      </c>
      <c r="N1824" s="272">
        <v>1</v>
      </c>
      <c r="O1824" s="274">
        <v>7.0000000000000007E-2</v>
      </c>
    </row>
    <row r="1825" spans="2:15" x14ac:dyDescent="0.2">
      <c r="B1825" s="310" t="s">
        <v>65</v>
      </c>
      <c r="C1825" s="310" t="s">
        <v>47</v>
      </c>
      <c r="D1825" s="312" t="s">
        <v>18</v>
      </c>
      <c r="E1825" s="270" t="str">
        <f t="shared" ref="E1825:E1843" si="79">_xlfn.CONCAT(B1825,C1825,D1825)</f>
        <v>RSMale1-4</v>
      </c>
      <c r="F1825" s="271">
        <v>3.8000000000000002E-4</v>
      </c>
      <c r="G1825" s="271">
        <v>1.5E-3</v>
      </c>
      <c r="H1825" s="272">
        <v>149</v>
      </c>
      <c r="I1825" s="271">
        <v>0.99850000000000005</v>
      </c>
      <c r="J1825" s="272">
        <v>99082</v>
      </c>
      <c r="K1825" s="272">
        <v>395974</v>
      </c>
      <c r="L1825" s="272">
        <v>7445153</v>
      </c>
      <c r="M1825" s="273">
        <v>75.14</v>
      </c>
      <c r="N1825" s="272">
        <v>4</v>
      </c>
      <c r="O1825" s="274">
        <v>1.63</v>
      </c>
    </row>
    <row r="1826" spans="2:15" x14ac:dyDescent="0.2">
      <c r="B1826" s="310" t="s">
        <v>65</v>
      </c>
      <c r="C1826" s="310" t="s">
        <v>47</v>
      </c>
      <c r="D1826" s="312" t="s">
        <v>70</v>
      </c>
      <c r="E1826" s="270" t="str">
        <f t="shared" si="79"/>
        <v>RSMale5-9</v>
      </c>
      <c r="F1826" s="271">
        <v>1.7000000000000001E-4</v>
      </c>
      <c r="G1826" s="271">
        <v>8.3000000000000001E-4</v>
      </c>
      <c r="H1826" s="272">
        <v>82</v>
      </c>
      <c r="I1826" s="271">
        <v>0.99917</v>
      </c>
      <c r="J1826" s="272">
        <v>98933</v>
      </c>
      <c r="K1826" s="272">
        <v>494460</v>
      </c>
      <c r="L1826" s="272">
        <v>7049179</v>
      </c>
      <c r="M1826" s="273">
        <v>71.25</v>
      </c>
      <c r="N1826" s="272">
        <v>5</v>
      </c>
      <c r="O1826" s="274">
        <v>2.5</v>
      </c>
    </row>
    <row r="1827" spans="2:15" x14ac:dyDescent="0.2">
      <c r="B1827" s="310" t="s">
        <v>65</v>
      </c>
      <c r="C1827" s="310" t="s">
        <v>47</v>
      </c>
      <c r="D1827" s="312" t="s">
        <v>71</v>
      </c>
      <c r="E1827" s="270" t="str">
        <f t="shared" si="79"/>
        <v>RSMale10-14</v>
      </c>
      <c r="F1827" s="271">
        <v>2.1000000000000001E-4</v>
      </c>
      <c r="G1827" s="271">
        <v>1.07E-3</v>
      </c>
      <c r="H1827" s="272">
        <v>106</v>
      </c>
      <c r="I1827" s="271">
        <v>0.99892999999999998</v>
      </c>
      <c r="J1827" s="272">
        <v>98851</v>
      </c>
      <c r="K1827" s="272">
        <v>493990</v>
      </c>
      <c r="L1827" s="272">
        <v>6554720</v>
      </c>
      <c r="M1827" s="273">
        <v>66.31</v>
      </c>
      <c r="N1827" s="272">
        <v>5</v>
      </c>
      <c r="O1827" s="274">
        <v>2.5</v>
      </c>
    </row>
    <row r="1828" spans="2:15" x14ac:dyDescent="0.2">
      <c r="B1828" s="310" t="s">
        <v>65</v>
      </c>
      <c r="C1828" s="310" t="s">
        <v>47</v>
      </c>
      <c r="D1828" s="311" t="s">
        <v>72</v>
      </c>
      <c r="E1828" s="270" t="str">
        <f t="shared" si="79"/>
        <v>RSMale15-19</v>
      </c>
      <c r="F1828" s="271">
        <v>9.3999999999999997E-4</v>
      </c>
      <c r="G1828" s="271">
        <v>4.7000000000000002E-3</v>
      </c>
      <c r="H1828" s="272">
        <v>465</v>
      </c>
      <c r="I1828" s="271">
        <v>0.99529999999999996</v>
      </c>
      <c r="J1828" s="272">
        <v>98745</v>
      </c>
      <c r="K1828" s="272">
        <v>492564</v>
      </c>
      <c r="L1828" s="272">
        <v>6060730</v>
      </c>
      <c r="M1828" s="273">
        <v>61.38</v>
      </c>
      <c r="N1828" s="272">
        <v>5</v>
      </c>
      <c r="O1828" s="274">
        <v>2.5</v>
      </c>
    </row>
    <row r="1829" spans="2:15" x14ac:dyDescent="0.2">
      <c r="B1829" s="310" t="s">
        <v>65</v>
      </c>
      <c r="C1829" s="310" t="s">
        <v>47</v>
      </c>
      <c r="D1829" s="311" t="s">
        <v>73</v>
      </c>
      <c r="E1829" s="270" t="str">
        <f t="shared" si="79"/>
        <v>RSMale20-24</v>
      </c>
      <c r="F1829" s="271">
        <v>1.4E-3</v>
      </c>
      <c r="G1829" s="271">
        <v>6.96E-3</v>
      </c>
      <c r="H1829" s="272">
        <v>684</v>
      </c>
      <c r="I1829" s="271">
        <v>0.99304000000000003</v>
      </c>
      <c r="J1829" s="272">
        <v>98280</v>
      </c>
      <c r="K1829" s="272">
        <v>489693</v>
      </c>
      <c r="L1829" s="272">
        <v>5568166</v>
      </c>
      <c r="M1829" s="273">
        <v>56.66</v>
      </c>
      <c r="N1829" s="272">
        <v>5</v>
      </c>
      <c r="O1829" s="274">
        <v>2.5</v>
      </c>
    </row>
    <row r="1830" spans="2:15" x14ac:dyDescent="0.2">
      <c r="B1830" s="310" t="s">
        <v>65</v>
      </c>
      <c r="C1830" s="310" t="s">
        <v>47</v>
      </c>
      <c r="D1830" s="311" t="s">
        <v>74</v>
      </c>
      <c r="E1830" s="270" t="str">
        <f t="shared" si="79"/>
        <v>RSMale25-29</v>
      </c>
      <c r="F1830" s="271">
        <v>1.39E-3</v>
      </c>
      <c r="G1830" s="271">
        <v>6.94E-3</v>
      </c>
      <c r="H1830" s="272">
        <v>677</v>
      </c>
      <c r="I1830" s="271">
        <v>0.99306000000000005</v>
      </c>
      <c r="J1830" s="272">
        <v>97597</v>
      </c>
      <c r="K1830" s="272">
        <v>486290</v>
      </c>
      <c r="L1830" s="272">
        <v>5078473</v>
      </c>
      <c r="M1830" s="273">
        <v>52.04</v>
      </c>
      <c r="N1830" s="272">
        <v>5</v>
      </c>
      <c r="O1830" s="274">
        <v>2.5</v>
      </c>
    </row>
    <row r="1831" spans="2:15" x14ac:dyDescent="0.2">
      <c r="B1831" s="310" t="s">
        <v>65</v>
      </c>
      <c r="C1831" s="310" t="s">
        <v>47</v>
      </c>
      <c r="D1831" s="311" t="s">
        <v>75</v>
      </c>
      <c r="E1831" s="270" t="str">
        <f t="shared" si="79"/>
        <v>RSMale30-34</v>
      </c>
      <c r="F1831" s="271">
        <v>1.6199999999999999E-3</v>
      </c>
      <c r="G1831" s="271">
        <v>8.0499999999999999E-3</v>
      </c>
      <c r="H1831" s="272">
        <v>781</v>
      </c>
      <c r="I1831" s="271">
        <v>0.99195</v>
      </c>
      <c r="J1831" s="272">
        <v>96919</v>
      </c>
      <c r="K1831" s="272">
        <v>482645</v>
      </c>
      <c r="L1831" s="272">
        <v>4592183</v>
      </c>
      <c r="M1831" s="273">
        <v>47.38</v>
      </c>
      <c r="N1831" s="272">
        <v>5</v>
      </c>
      <c r="O1831" s="274">
        <v>2.5</v>
      </c>
    </row>
    <row r="1832" spans="2:15" x14ac:dyDescent="0.2">
      <c r="B1832" s="310" t="s">
        <v>65</v>
      </c>
      <c r="C1832" s="310" t="s">
        <v>47</v>
      </c>
      <c r="D1832" s="311" t="s">
        <v>76</v>
      </c>
      <c r="E1832" s="270" t="str">
        <f t="shared" si="79"/>
        <v>RSMale35-39</v>
      </c>
      <c r="F1832" s="271">
        <v>1.8699999999999999E-3</v>
      </c>
      <c r="G1832" s="271">
        <v>9.3200000000000002E-3</v>
      </c>
      <c r="H1832" s="272">
        <v>896</v>
      </c>
      <c r="I1832" s="271">
        <v>0.99068000000000001</v>
      </c>
      <c r="J1832" s="272">
        <v>96139</v>
      </c>
      <c r="K1832" s="272">
        <v>478453</v>
      </c>
      <c r="L1832" s="272">
        <v>4109538</v>
      </c>
      <c r="M1832" s="273">
        <v>42.75</v>
      </c>
      <c r="N1832" s="272">
        <v>5</v>
      </c>
      <c r="O1832" s="274">
        <v>2.5</v>
      </c>
    </row>
    <row r="1833" spans="2:15" x14ac:dyDescent="0.2">
      <c r="B1833" s="310" t="s">
        <v>65</v>
      </c>
      <c r="C1833" s="310" t="s">
        <v>47</v>
      </c>
      <c r="D1833" s="311" t="s">
        <v>77</v>
      </c>
      <c r="E1833" s="270" t="str">
        <f t="shared" si="79"/>
        <v>RSMale40-44</v>
      </c>
      <c r="F1833" s="271">
        <v>2.82E-3</v>
      </c>
      <c r="G1833" s="271">
        <v>1.4E-2</v>
      </c>
      <c r="H1833" s="272">
        <v>1333</v>
      </c>
      <c r="I1833" s="271">
        <v>0.98599999999999999</v>
      </c>
      <c r="J1833" s="272">
        <v>95243</v>
      </c>
      <c r="K1833" s="272">
        <v>472880</v>
      </c>
      <c r="L1833" s="272">
        <v>3631085</v>
      </c>
      <c r="M1833" s="273">
        <v>38.119999999999997</v>
      </c>
      <c r="N1833" s="272">
        <v>5</v>
      </c>
      <c r="O1833" s="274">
        <v>2.5</v>
      </c>
    </row>
    <row r="1834" spans="2:15" x14ac:dyDescent="0.2">
      <c r="B1834" s="310" t="s">
        <v>65</v>
      </c>
      <c r="C1834" s="310" t="s">
        <v>47</v>
      </c>
      <c r="D1834" s="311" t="s">
        <v>78</v>
      </c>
      <c r="E1834" s="270" t="str">
        <f t="shared" si="79"/>
        <v>RSMale45-49</v>
      </c>
      <c r="F1834" s="271">
        <v>4.1999999999999997E-3</v>
      </c>
      <c r="G1834" s="271">
        <v>2.0789999999999999E-2</v>
      </c>
      <c r="H1834" s="272">
        <v>1952</v>
      </c>
      <c r="I1834" s="271">
        <v>0.97921000000000002</v>
      </c>
      <c r="J1834" s="272">
        <v>93909</v>
      </c>
      <c r="K1834" s="272">
        <v>464667</v>
      </c>
      <c r="L1834" s="272">
        <v>3158205</v>
      </c>
      <c r="M1834" s="273">
        <v>33.630000000000003</v>
      </c>
      <c r="N1834" s="272">
        <v>5</v>
      </c>
      <c r="O1834" s="274">
        <v>2.5</v>
      </c>
    </row>
    <row r="1835" spans="2:15" x14ac:dyDescent="0.2">
      <c r="B1835" s="310" t="s">
        <v>65</v>
      </c>
      <c r="C1835" s="310" t="s">
        <v>47</v>
      </c>
      <c r="D1835" s="311" t="s">
        <v>79</v>
      </c>
      <c r="E1835" s="270" t="str">
        <f t="shared" si="79"/>
        <v>RSMale50-54</v>
      </c>
      <c r="F1835" s="271">
        <v>6.1999999999999998E-3</v>
      </c>
      <c r="G1835" s="271">
        <v>3.0509999999999999E-2</v>
      </c>
      <c r="H1835" s="272">
        <v>2805</v>
      </c>
      <c r="I1835" s="271">
        <v>0.96948999999999996</v>
      </c>
      <c r="J1835" s="272">
        <v>91957</v>
      </c>
      <c r="K1835" s="272">
        <v>452774</v>
      </c>
      <c r="L1835" s="272">
        <v>2693537</v>
      </c>
      <c r="M1835" s="273">
        <v>29.29</v>
      </c>
      <c r="N1835" s="272">
        <v>5</v>
      </c>
      <c r="O1835" s="274">
        <v>2.5</v>
      </c>
    </row>
    <row r="1836" spans="2:15" x14ac:dyDescent="0.2">
      <c r="B1836" s="310" t="s">
        <v>65</v>
      </c>
      <c r="C1836" s="310" t="s">
        <v>47</v>
      </c>
      <c r="D1836" s="311" t="s">
        <v>80</v>
      </c>
      <c r="E1836" s="270" t="str">
        <f t="shared" si="79"/>
        <v>RSMale55-59</v>
      </c>
      <c r="F1836" s="271">
        <v>9.4599999999999997E-3</v>
      </c>
      <c r="G1836" s="271">
        <v>4.6199999999999998E-2</v>
      </c>
      <c r="H1836" s="272">
        <v>4119</v>
      </c>
      <c r="I1836" s="271">
        <v>0.95379999999999998</v>
      </c>
      <c r="J1836" s="272">
        <v>89152</v>
      </c>
      <c r="K1836" s="272">
        <v>435463</v>
      </c>
      <c r="L1836" s="272">
        <v>2240764</v>
      </c>
      <c r="M1836" s="273">
        <v>25.13</v>
      </c>
      <c r="N1836" s="272">
        <v>5</v>
      </c>
      <c r="O1836" s="274">
        <v>2.5</v>
      </c>
    </row>
    <row r="1837" spans="2:15" x14ac:dyDescent="0.2">
      <c r="B1837" s="310" t="s">
        <v>65</v>
      </c>
      <c r="C1837" s="310" t="s">
        <v>47</v>
      </c>
      <c r="D1837" s="311" t="s">
        <v>81</v>
      </c>
      <c r="E1837" s="270" t="str">
        <f t="shared" si="79"/>
        <v>RSMale60-64</v>
      </c>
      <c r="F1837" s="271">
        <v>1.3899999999999999E-2</v>
      </c>
      <c r="G1837" s="271">
        <v>6.7159999999999997E-2</v>
      </c>
      <c r="H1837" s="272">
        <v>5711</v>
      </c>
      <c r="I1837" s="271">
        <v>0.93284</v>
      </c>
      <c r="J1837" s="272">
        <v>85033</v>
      </c>
      <c r="K1837" s="272">
        <v>410887</v>
      </c>
      <c r="L1837" s="272">
        <v>1805301</v>
      </c>
      <c r="M1837" s="273">
        <v>21.23</v>
      </c>
      <c r="N1837" s="272">
        <v>5</v>
      </c>
      <c r="O1837" s="274">
        <v>2.5</v>
      </c>
    </row>
    <row r="1838" spans="2:15" x14ac:dyDescent="0.2">
      <c r="B1838" s="310" t="s">
        <v>65</v>
      </c>
      <c r="C1838" s="310" t="s">
        <v>47</v>
      </c>
      <c r="D1838" s="311" t="s">
        <v>82</v>
      </c>
      <c r="E1838" s="270" t="str">
        <f t="shared" si="79"/>
        <v>RSMale65-69</v>
      </c>
      <c r="F1838" s="271">
        <v>2.1340000000000001E-2</v>
      </c>
      <c r="G1838" s="271">
        <v>0.10131</v>
      </c>
      <c r="H1838" s="272">
        <v>8036</v>
      </c>
      <c r="I1838" s="271">
        <v>0.89868999999999999</v>
      </c>
      <c r="J1838" s="272">
        <v>79322</v>
      </c>
      <c r="K1838" s="272">
        <v>376519</v>
      </c>
      <c r="L1838" s="272">
        <v>1394414</v>
      </c>
      <c r="M1838" s="273">
        <v>17.579999999999998</v>
      </c>
      <c r="N1838" s="272">
        <v>5</v>
      </c>
      <c r="O1838" s="274">
        <v>2.5</v>
      </c>
    </row>
    <row r="1839" spans="2:15" x14ac:dyDescent="0.2">
      <c r="B1839" s="310" t="s">
        <v>65</v>
      </c>
      <c r="C1839" s="310" t="s">
        <v>47</v>
      </c>
      <c r="D1839" s="311" t="s">
        <v>19</v>
      </c>
      <c r="E1839" s="270" t="str">
        <f t="shared" si="79"/>
        <v>RSMale70-74</v>
      </c>
      <c r="F1839" s="271">
        <v>3.288E-2</v>
      </c>
      <c r="G1839" s="271">
        <v>0.15192</v>
      </c>
      <c r="H1839" s="272">
        <v>10830</v>
      </c>
      <c r="I1839" s="271">
        <v>0.84807999999999995</v>
      </c>
      <c r="J1839" s="272">
        <v>71286</v>
      </c>
      <c r="K1839" s="272">
        <v>329355</v>
      </c>
      <c r="L1839" s="272">
        <v>1017895</v>
      </c>
      <c r="M1839" s="273">
        <v>14.28</v>
      </c>
      <c r="N1839" s="272">
        <v>5</v>
      </c>
      <c r="O1839" s="274">
        <v>2.5</v>
      </c>
    </row>
    <row r="1840" spans="2:15" x14ac:dyDescent="0.2">
      <c r="B1840" s="310" t="s">
        <v>65</v>
      </c>
      <c r="C1840" s="310" t="s">
        <v>47</v>
      </c>
      <c r="D1840" s="311" t="s">
        <v>20</v>
      </c>
      <c r="E1840" s="270" t="str">
        <f t="shared" si="79"/>
        <v>RSMale75-79</v>
      </c>
      <c r="F1840" s="271">
        <v>5.0540000000000002E-2</v>
      </c>
      <c r="G1840" s="271">
        <v>0.22434000000000001</v>
      </c>
      <c r="H1840" s="272">
        <v>13563</v>
      </c>
      <c r="I1840" s="271">
        <v>0.77566000000000002</v>
      </c>
      <c r="J1840" s="272">
        <v>60456</v>
      </c>
      <c r="K1840" s="272">
        <v>268374</v>
      </c>
      <c r="L1840" s="272">
        <v>688540</v>
      </c>
      <c r="M1840" s="273">
        <v>11.39</v>
      </c>
      <c r="N1840" s="272">
        <v>5</v>
      </c>
      <c r="O1840" s="274">
        <v>2.5</v>
      </c>
    </row>
    <row r="1841" spans="2:15" x14ac:dyDescent="0.2">
      <c r="B1841" s="310" t="s">
        <v>65</v>
      </c>
      <c r="C1841" s="310" t="s">
        <v>47</v>
      </c>
      <c r="D1841" s="311" t="s">
        <v>21</v>
      </c>
      <c r="E1841" s="270" t="str">
        <f t="shared" si="79"/>
        <v>RSMale80-84</v>
      </c>
      <c r="F1841" s="271">
        <v>7.6219999999999996E-2</v>
      </c>
      <c r="G1841" s="271">
        <v>0.3201</v>
      </c>
      <c r="H1841" s="272">
        <v>15011</v>
      </c>
      <c r="I1841" s="271">
        <v>0.67989999999999995</v>
      </c>
      <c r="J1841" s="272">
        <v>46893</v>
      </c>
      <c r="K1841" s="272">
        <v>196940</v>
      </c>
      <c r="L1841" s="272">
        <v>420166</v>
      </c>
      <c r="M1841" s="273">
        <v>8.9600000000000009</v>
      </c>
      <c r="N1841" s="272">
        <v>5</v>
      </c>
      <c r="O1841" s="274">
        <v>2.5</v>
      </c>
    </row>
    <row r="1842" spans="2:15" x14ac:dyDescent="0.2">
      <c r="B1842" s="310" t="s">
        <v>65</v>
      </c>
      <c r="C1842" s="310" t="s">
        <v>47</v>
      </c>
      <c r="D1842" s="311" t="s">
        <v>22</v>
      </c>
      <c r="E1842" s="270" t="str">
        <f t="shared" si="79"/>
        <v>RSMale85-89</v>
      </c>
      <c r="F1842" s="271">
        <v>0.11527999999999999</v>
      </c>
      <c r="G1842" s="271">
        <v>0.44745000000000001</v>
      </c>
      <c r="H1842" s="272">
        <v>14266</v>
      </c>
      <c r="I1842" s="271">
        <v>0.55254999999999999</v>
      </c>
      <c r="J1842" s="272">
        <v>31883</v>
      </c>
      <c r="K1842" s="272">
        <v>123748</v>
      </c>
      <c r="L1842" s="272">
        <v>223226</v>
      </c>
      <c r="M1842" s="273">
        <v>7</v>
      </c>
      <c r="N1842" s="272">
        <v>5</v>
      </c>
      <c r="O1842" s="274">
        <v>2.5</v>
      </c>
    </row>
    <row r="1843" spans="2:15" x14ac:dyDescent="0.2">
      <c r="B1843" s="310" t="s">
        <v>65</v>
      </c>
      <c r="C1843" s="310" t="s">
        <v>47</v>
      </c>
      <c r="D1843" s="311" t="s">
        <v>5</v>
      </c>
      <c r="E1843" s="270" t="str">
        <f t="shared" si="79"/>
        <v>RSMale90+</v>
      </c>
      <c r="F1843" s="271">
        <v>0.17709</v>
      </c>
      <c r="G1843" s="271">
        <v>1</v>
      </c>
      <c r="H1843" s="272">
        <v>17617</v>
      </c>
      <c r="I1843" s="271">
        <v>0</v>
      </c>
      <c r="J1843" s="272">
        <v>17617</v>
      </c>
      <c r="K1843" s="272">
        <v>99478</v>
      </c>
      <c r="L1843" s="272">
        <v>99478</v>
      </c>
      <c r="M1843" s="273">
        <v>5.65</v>
      </c>
      <c r="N1843" s="273" t="s">
        <v>92</v>
      </c>
      <c r="O1843" s="274">
        <v>5.65</v>
      </c>
    </row>
    <row r="1844" spans="2:15" x14ac:dyDescent="0.2">
      <c r="B1844" s="49"/>
      <c r="C1844" s="49"/>
      <c r="D1844" s="49"/>
      <c r="E1844" s="49"/>
      <c r="F1844" s="49"/>
      <c r="G1844" s="49"/>
      <c r="H1844" s="49"/>
      <c r="I1844" s="49"/>
      <c r="J1844" s="49"/>
      <c r="K1844" s="49"/>
      <c r="L1844" s="49"/>
      <c r="M1844" s="49"/>
      <c r="N1844" s="49"/>
      <c r="O1844" s="49"/>
    </row>
    <row r="1845" spans="2:15" ht="16" customHeight="1" x14ac:dyDescent="0.2">
      <c r="B1845" s="344" t="s">
        <v>1</v>
      </c>
      <c r="C1845" s="344" t="s">
        <v>0</v>
      </c>
      <c r="D1845" s="344" t="s">
        <v>2</v>
      </c>
      <c r="E1845" s="344" t="s">
        <v>49</v>
      </c>
      <c r="F1845" s="346" t="s">
        <v>83</v>
      </c>
      <c r="G1845" s="346" t="s">
        <v>84</v>
      </c>
      <c r="H1845" s="346" t="s">
        <v>85</v>
      </c>
      <c r="I1845" s="346" t="s">
        <v>86</v>
      </c>
      <c r="J1845" s="344" t="s">
        <v>87</v>
      </c>
      <c r="K1845" s="346" t="s">
        <v>88</v>
      </c>
      <c r="L1845" s="344" t="s">
        <v>89</v>
      </c>
      <c r="M1845" s="344" t="s">
        <v>90</v>
      </c>
      <c r="N1845" s="344" t="s">
        <v>6</v>
      </c>
      <c r="O1845" s="346" t="s">
        <v>91</v>
      </c>
    </row>
    <row r="1846" spans="2:15" ht="16" customHeight="1" x14ac:dyDescent="0.2">
      <c r="B1846" s="345"/>
      <c r="C1846" s="345"/>
      <c r="D1846" s="345"/>
      <c r="E1846" s="345"/>
      <c r="F1846" s="347"/>
      <c r="G1846" s="347"/>
      <c r="H1846" s="347"/>
      <c r="I1846" s="347"/>
      <c r="J1846" s="345"/>
      <c r="K1846" s="347"/>
      <c r="L1846" s="345"/>
      <c r="M1846" s="345"/>
      <c r="N1846" s="345"/>
      <c r="O1846" s="347"/>
    </row>
    <row r="1847" spans="2:15" x14ac:dyDescent="0.2">
      <c r="B1847" s="310" t="s">
        <v>66</v>
      </c>
      <c r="C1847" s="310" t="s">
        <v>47</v>
      </c>
      <c r="D1847" s="311">
        <v>0</v>
      </c>
      <c r="E1847" s="270" t="str">
        <f>_xlfn.CONCAT(B1847,C1847,D1847)</f>
        <v>MSMale0</v>
      </c>
      <c r="F1847" s="271">
        <v>1.384E-2</v>
      </c>
      <c r="G1847" s="271">
        <v>1.367E-2</v>
      </c>
      <c r="H1847" s="272">
        <v>1367</v>
      </c>
      <c r="I1847" s="271">
        <v>0.98633000000000004</v>
      </c>
      <c r="J1847" s="272">
        <v>100000</v>
      </c>
      <c r="K1847" s="272">
        <v>98745</v>
      </c>
      <c r="L1847" s="272">
        <v>7312120</v>
      </c>
      <c r="M1847" s="273">
        <v>73.12</v>
      </c>
      <c r="N1847" s="272">
        <v>1</v>
      </c>
      <c r="O1847" s="274">
        <v>0.08</v>
      </c>
    </row>
    <row r="1848" spans="2:15" x14ac:dyDescent="0.2">
      <c r="B1848" s="310" t="s">
        <v>66</v>
      </c>
      <c r="C1848" s="310" t="s">
        <v>47</v>
      </c>
      <c r="D1848" s="312" t="s">
        <v>18</v>
      </c>
      <c r="E1848" s="270" t="str">
        <f t="shared" ref="E1848:E1866" si="80">_xlfn.CONCAT(B1848,C1848,D1848)</f>
        <v>MSMale1-4</v>
      </c>
      <c r="F1848" s="271">
        <v>7.6000000000000004E-4</v>
      </c>
      <c r="G1848" s="271">
        <v>3.0500000000000002E-3</v>
      </c>
      <c r="H1848" s="272">
        <v>300</v>
      </c>
      <c r="I1848" s="271">
        <v>0.99695</v>
      </c>
      <c r="J1848" s="272">
        <v>98633</v>
      </c>
      <c r="K1848" s="272">
        <v>393816</v>
      </c>
      <c r="L1848" s="272">
        <v>7213375</v>
      </c>
      <c r="M1848" s="273">
        <v>73.13</v>
      </c>
      <c r="N1848" s="272">
        <v>4</v>
      </c>
      <c r="O1848" s="274">
        <v>1.61</v>
      </c>
    </row>
    <row r="1849" spans="2:15" x14ac:dyDescent="0.2">
      <c r="B1849" s="310" t="s">
        <v>66</v>
      </c>
      <c r="C1849" s="310" t="s">
        <v>47</v>
      </c>
      <c r="D1849" s="312" t="s">
        <v>70</v>
      </c>
      <c r="E1849" s="270" t="str">
        <f t="shared" si="80"/>
        <v>MSMale5-9</v>
      </c>
      <c r="F1849" s="271">
        <v>2.5999999999999998E-4</v>
      </c>
      <c r="G1849" s="271">
        <v>1.2999999999999999E-3</v>
      </c>
      <c r="H1849" s="272">
        <v>128</v>
      </c>
      <c r="I1849" s="271">
        <v>0.99870000000000003</v>
      </c>
      <c r="J1849" s="272">
        <v>98333</v>
      </c>
      <c r="K1849" s="272">
        <v>491344</v>
      </c>
      <c r="L1849" s="272">
        <v>6819560</v>
      </c>
      <c r="M1849" s="273">
        <v>69.349999999999994</v>
      </c>
      <c r="N1849" s="272">
        <v>5</v>
      </c>
      <c r="O1849" s="274">
        <v>2.5</v>
      </c>
    </row>
    <row r="1850" spans="2:15" x14ac:dyDescent="0.2">
      <c r="B1850" s="310" t="s">
        <v>66</v>
      </c>
      <c r="C1850" s="310" t="s">
        <v>47</v>
      </c>
      <c r="D1850" s="312" t="s">
        <v>71</v>
      </c>
      <c r="E1850" s="270" t="str">
        <f t="shared" si="80"/>
        <v>MSMale10-14</v>
      </c>
      <c r="F1850" s="271">
        <v>3.2000000000000003E-4</v>
      </c>
      <c r="G1850" s="271">
        <v>1.58E-3</v>
      </c>
      <c r="H1850" s="272">
        <v>155</v>
      </c>
      <c r="I1850" s="271">
        <v>0.99841999999999997</v>
      </c>
      <c r="J1850" s="272">
        <v>98205</v>
      </c>
      <c r="K1850" s="272">
        <v>490635</v>
      </c>
      <c r="L1850" s="272">
        <v>6328216</v>
      </c>
      <c r="M1850" s="273">
        <v>64.44</v>
      </c>
      <c r="N1850" s="272">
        <v>5</v>
      </c>
      <c r="O1850" s="274">
        <v>2.5</v>
      </c>
    </row>
    <row r="1851" spans="2:15" x14ac:dyDescent="0.2">
      <c r="B1851" s="310" t="s">
        <v>66</v>
      </c>
      <c r="C1851" s="310" t="s">
        <v>47</v>
      </c>
      <c r="D1851" s="311" t="s">
        <v>72</v>
      </c>
      <c r="E1851" s="270" t="str">
        <f t="shared" si="80"/>
        <v>MSMale15-19</v>
      </c>
      <c r="F1851" s="271">
        <v>1.47E-3</v>
      </c>
      <c r="G1851" s="271">
        <v>7.3299999999999997E-3</v>
      </c>
      <c r="H1851" s="272">
        <v>719</v>
      </c>
      <c r="I1851" s="271">
        <v>0.99267000000000005</v>
      </c>
      <c r="J1851" s="272">
        <v>98049</v>
      </c>
      <c r="K1851" s="272">
        <v>488449</v>
      </c>
      <c r="L1851" s="272">
        <v>5837582</v>
      </c>
      <c r="M1851" s="273">
        <v>59.54</v>
      </c>
      <c r="N1851" s="272">
        <v>5</v>
      </c>
      <c r="O1851" s="274">
        <v>2.5</v>
      </c>
    </row>
    <row r="1852" spans="2:15" x14ac:dyDescent="0.2">
      <c r="B1852" s="310" t="s">
        <v>66</v>
      </c>
      <c r="C1852" s="310" t="s">
        <v>47</v>
      </c>
      <c r="D1852" s="311" t="s">
        <v>73</v>
      </c>
      <c r="E1852" s="270" t="str">
        <f t="shared" si="80"/>
        <v>MSMale20-24</v>
      </c>
      <c r="F1852" s="271">
        <v>2.2200000000000002E-3</v>
      </c>
      <c r="G1852" s="271">
        <v>1.102E-2</v>
      </c>
      <c r="H1852" s="272">
        <v>1073</v>
      </c>
      <c r="I1852" s="271">
        <v>0.98897999999999997</v>
      </c>
      <c r="J1852" s="272">
        <v>97331</v>
      </c>
      <c r="K1852" s="272">
        <v>483970</v>
      </c>
      <c r="L1852" s="272">
        <v>5349132</v>
      </c>
      <c r="M1852" s="273">
        <v>54.96</v>
      </c>
      <c r="N1852" s="272">
        <v>5</v>
      </c>
      <c r="O1852" s="274">
        <v>2.5</v>
      </c>
    </row>
    <row r="1853" spans="2:15" x14ac:dyDescent="0.2">
      <c r="B1853" s="310" t="s">
        <v>66</v>
      </c>
      <c r="C1853" s="310" t="s">
        <v>47</v>
      </c>
      <c r="D1853" s="311" t="s">
        <v>74</v>
      </c>
      <c r="E1853" s="270" t="str">
        <f t="shared" si="80"/>
        <v>MSMale25-29</v>
      </c>
      <c r="F1853" s="271">
        <v>2.0100000000000001E-3</v>
      </c>
      <c r="G1853" s="271">
        <v>9.9900000000000006E-3</v>
      </c>
      <c r="H1853" s="272">
        <v>961</v>
      </c>
      <c r="I1853" s="271">
        <v>0.99000999999999995</v>
      </c>
      <c r="J1853" s="272">
        <v>96258</v>
      </c>
      <c r="K1853" s="272">
        <v>478885</v>
      </c>
      <c r="L1853" s="272">
        <v>4865162</v>
      </c>
      <c r="M1853" s="273">
        <v>50.54</v>
      </c>
      <c r="N1853" s="272">
        <v>5</v>
      </c>
      <c r="O1853" s="274">
        <v>2.5</v>
      </c>
    </row>
    <row r="1854" spans="2:15" x14ac:dyDescent="0.2">
      <c r="B1854" s="310" t="s">
        <v>66</v>
      </c>
      <c r="C1854" s="310" t="s">
        <v>47</v>
      </c>
      <c r="D1854" s="311" t="s">
        <v>75</v>
      </c>
      <c r="E1854" s="270" t="str">
        <f t="shared" si="80"/>
        <v>MSMale30-34</v>
      </c>
      <c r="F1854" s="271">
        <v>2.3E-3</v>
      </c>
      <c r="G1854" s="271">
        <v>1.1429999999999999E-2</v>
      </c>
      <c r="H1854" s="272">
        <v>1089</v>
      </c>
      <c r="I1854" s="271">
        <v>0.98856999999999995</v>
      </c>
      <c r="J1854" s="272">
        <v>95296</v>
      </c>
      <c r="K1854" s="272">
        <v>473759</v>
      </c>
      <c r="L1854" s="272">
        <v>4386277</v>
      </c>
      <c r="M1854" s="273">
        <v>46.03</v>
      </c>
      <c r="N1854" s="272">
        <v>5</v>
      </c>
      <c r="O1854" s="274">
        <v>2.5</v>
      </c>
    </row>
    <row r="1855" spans="2:15" x14ac:dyDescent="0.2">
      <c r="B1855" s="310" t="s">
        <v>66</v>
      </c>
      <c r="C1855" s="310" t="s">
        <v>47</v>
      </c>
      <c r="D1855" s="311" t="s">
        <v>76</v>
      </c>
      <c r="E1855" s="270" t="str">
        <f t="shared" si="80"/>
        <v>MSMale35-39</v>
      </c>
      <c r="F1855" s="271">
        <v>2.5500000000000002E-3</v>
      </c>
      <c r="G1855" s="271">
        <v>1.2659999999999999E-2</v>
      </c>
      <c r="H1855" s="272">
        <v>1193</v>
      </c>
      <c r="I1855" s="271">
        <v>0.98734</v>
      </c>
      <c r="J1855" s="272">
        <v>94207</v>
      </c>
      <c r="K1855" s="272">
        <v>468053</v>
      </c>
      <c r="L1855" s="272">
        <v>3912518</v>
      </c>
      <c r="M1855" s="273">
        <v>41.53</v>
      </c>
      <c r="N1855" s="272">
        <v>5</v>
      </c>
      <c r="O1855" s="274">
        <v>2.5</v>
      </c>
    </row>
    <row r="1856" spans="2:15" x14ac:dyDescent="0.2">
      <c r="B1856" s="310" t="s">
        <v>66</v>
      </c>
      <c r="C1856" s="310" t="s">
        <v>47</v>
      </c>
      <c r="D1856" s="311" t="s">
        <v>77</v>
      </c>
      <c r="E1856" s="270" t="str">
        <f t="shared" si="80"/>
        <v>MSMale40-44</v>
      </c>
      <c r="F1856" s="271">
        <v>3.8800000000000002E-3</v>
      </c>
      <c r="G1856" s="271">
        <v>1.9230000000000001E-2</v>
      </c>
      <c r="H1856" s="272">
        <v>1789</v>
      </c>
      <c r="I1856" s="271">
        <v>0.98077000000000003</v>
      </c>
      <c r="J1856" s="272">
        <v>93014</v>
      </c>
      <c r="K1856" s="272">
        <v>460598</v>
      </c>
      <c r="L1856" s="272">
        <v>3444465</v>
      </c>
      <c r="M1856" s="273">
        <v>37.03</v>
      </c>
      <c r="N1856" s="272">
        <v>5</v>
      </c>
      <c r="O1856" s="274">
        <v>2.5</v>
      </c>
    </row>
    <row r="1857" spans="2:15" x14ac:dyDescent="0.2">
      <c r="B1857" s="310" t="s">
        <v>66</v>
      </c>
      <c r="C1857" s="310" t="s">
        <v>47</v>
      </c>
      <c r="D1857" s="311" t="s">
        <v>78</v>
      </c>
      <c r="E1857" s="270" t="str">
        <f t="shared" si="80"/>
        <v>MSMale45-49</v>
      </c>
      <c r="F1857" s="271">
        <v>5.28E-3</v>
      </c>
      <c r="G1857" s="271">
        <v>2.6069999999999999E-2</v>
      </c>
      <c r="H1857" s="272">
        <v>2378</v>
      </c>
      <c r="I1857" s="271">
        <v>0.97392999999999996</v>
      </c>
      <c r="J1857" s="272">
        <v>91225</v>
      </c>
      <c r="K1857" s="272">
        <v>450181</v>
      </c>
      <c r="L1857" s="272">
        <v>2983867</v>
      </c>
      <c r="M1857" s="273">
        <v>32.71</v>
      </c>
      <c r="N1857" s="272">
        <v>5</v>
      </c>
      <c r="O1857" s="274">
        <v>2.5</v>
      </c>
    </row>
    <row r="1858" spans="2:15" x14ac:dyDescent="0.2">
      <c r="B1858" s="310" t="s">
        <v>66</v>
      </c>
      <c r="C1858" s="310" t="s">
        <v>47</v>
      </c>
      <c r="D1858" s="311" t="s">
        <v>79</v>
      </c>
      <c r="E1858" s="270" t="str">
        <f t="shared" si="80"/>
        <v>MSMale50-54</v>
      </c>
      <c r="F1858" s="271">
        <v>7.1300000000000001E-3</v>
      </c>
      <c r="G1858" s="271">
        <v>3.5029999999999999E-2</v>
      </c>
      <c r="H1858" s="272">
        <v>3112</v>
      </c>
      <c r="I1858" s="271">
        <v>0.96496999999999999</v>
      </c>
      <c r="J1858" s="272">
        <v>88847</v>
      </c>
      <c r="K1858" s="272">
        <v>436455</v>
      </c>
      <c r="L1858" s="272">
        <v>2533686</v>
      </c>
      <c r="M1858" s="273">
        <v>28.52</v>
      </c>
      <c r="N1858" s="272">
        <v>5</v>
      </c>
      <c r="O1858" s="274">
        <v>2.5</v>
      </c>
    </row>
    <row r="1859" spans="2:15" x14ac:dyDescent="0.2">
      <c r="B1859" s="310" t="s">
        <v>66</v>
      </c>
      <c r="C1859" s="310" t="s">
        <v>47</v>
      </c>
      <c r="D1859" s="311" t="s">
        <v>80</v>
      </c>
      <c r="E1859" s="270" t="str">
        <f t="shared" si="80"/>
        <v>MSMale55-59</v>
      </c>
      <c r="F1859" s="271">
        <v>1.0370000000000001E-2</v>
      </c>
      <c r="G1859" s="271">
        <v>5.0560000000000001E-2</v>
      </c>
      <c r="H1859" s="272">
        <v>4335</v>
      </c>
      <c r="I1859" s="271">
        <v>0.94943999999999995</v>
      </c>
      <c r="J1859" s="272">
        <v>85735</v>
      </c>
      <c r="K1859" s="272">
        <v>417837</v>
      </c>
      <c r="L1859" s="272">
        <v>2097231</v>
      </c>
      <c r="M1859" s="273">
        <v>24.46</v>
      </c>
      <c r="N1859" s="272">
        <v>5</v>
      </c>
      <c r="O1859" s="274">
        <v>2.5</v>
      </c>
    </row>
    <row r="1860" spans="2:15" x14ac:dyDescent="0.2">
      <c r="B1860" s="310" t="s">
        <v>66</v>
      </c>
      <c r="C1860" s="310" t="s">
        <v>47</v>
      </c>
      <c r="D1860" s="311" t="s">
        <v>81</v>
      </c>
      <c r="E1860" s="270" t="str">
        <f t="shared" si="80"/>
        <v>MSMale60-64</v>
      </c>
      <c r="F1860" s="271">
        <v>1.5520000000000001E-2</v>
      </c>
      <c r="G1860" s="271">
        <v>7.4700000000000003E-2</v>
      </c>
      <c r="H1860" s="272">
        <v>6081</v>
      </c>
      <c r="I1860" s="271">
        <v>0.92530000000000001</v>
      </c>
      <c r="J1860" s="272">
        <v>81400</v>
      </c>
      <c r="K1860" s="272">
        <v>391800</v>
      </c>
      <c r="L1860" s="272">
        <v>1679393</v>
      </c>
      <c r="M1860" s="273">
        <v>20.63</v>
      </c>
      <c r="N1860" s="272">
        <v>5</v>
      </c>
      <c r="O1860" s="274">
        <v>2.5</v>
      </c>
    </row>
    <row r="1861" spans="2:15" x14ac:dyDescent="0.2">
      <c r="B1861" s="310" t="s">
        <v>66</v>
      </c>
      <c r="C1861" s="310" t="s">
        <v>47</v>
      </c>
      <c r="D1861" s="311" t="s">
        <v>82</v>
      </c>
      <c r="E1861" s="270" t="str">
        <f t="shared" si="80"/>
        <v>MSMale65-69</v>
      </c>
      <c r="F1861" s="271">
        <v>2.2769999999999999E-2</v>
      </c>
      <c r="G1861" s="271">
        <v>0.10772</v>
      </c>
      <c r="H1861" s="272">
        <v>8113</v>
      </c>
      <c r="I1861" s="271">
        <v>0.89227999999999996</v>
      </c>
      <c r="J1861" s="272">
        <v>75320</v>
      </c>
      <c r="K1861" s="272">
        <v>356315</v>
      </c>
      <c r="L1861" s="272">
        <v>1287594</v>
      </c>
      <c r="M1861" s="273">
        <v>17.100000000000001</v>
      </c>
      <c r="N1861" s="272">
        <v>5</v>
      </c>
      <c r="O1861" s="274">
        <v>2.5</v>
      </c>
    </row>
    <row r="1862" spans="2:15" x14ac:dyDescent="0.2">
      <c r="B1862" s="310" t="s">
        <v>66</v>
      </c>
      <c r="C1862" s="310" t="s">
        <v>47</v>
      </c>
      <c r="D1862" s="311" t="s">
        <v>19</v>
      </c>
      <c r="E1862" s="270" t="str">
        <f t="shared" si="80"/>
        <v>MSMale70-74</v>
      </c>
      <c r="F1862" s="271">
        <v>3.6909999999999998E-2</v>
      </c>
      <c r="G1862" s="271">
        <v>0.16896</v>
      </c>
      <c r="H1862" s="272">
        <v>11355</v>
      </c>
      <c r="I1862" s="271">
        <v>0.83104</v>
      </c>
      <c r="J1862" s="272">
        <v>67206</v>
      </c>
      <c r="K1862" s="272">
        <v>307644</v>
      </c>
      <c r="L1862" s="272">
        <v>931279</v>
      </c>
      <c r="M1862" s="273">
        <v>13.86</v>
      </c>
      <c r="N1862" s="272">
        <v>5</v>
      </c>
      <c r="O1862" s="274">
        <v>2.5</v>
      </c>
    </row>
    <row r="1863" spans="2:15" x14ac:dyDescent="0.2">
      <c r="B1863" s="310" t="s">
        <v>66</v>
      </c>
      <c r="C1863" s="310" t="s">
        <v>47</v>
      </c>
      <c r="D1863" s="311" t="s">
        <v>20</v>
      </c>
      <c r="E1863" s="270" t="str">
        <f t="shared" si="80"/>
        <v>MSMale75-79</v>
      </c>
      <c r="F1863" s="271">
        <v>5.3760000000000002E-2</v>
      </c>
      <c r="G1863" s="271">
        <v>0.23696999999999999</v>
      </c>
      <c r="H1863" s="272">
        <v>13235</v>
      </c>
      <c r="I1863" s="271">
        <v>0.76302999999999999</v>
      </c>
      <c r="J1863" s="272">
        <v>55851</v>
      </c>
      <c r="K1863" s="272">
        <v>246168</v>
      </c>
      <c r="L1863" s="272">
        <v>623635</v>
      </c>
      <c r="M1863" s="273">
        <v>11.17</v>
      </c>
      <c r="N1863" s="272">
        <v>5</v>
      </c>
      <c r="O1863" s="274">
        <v>2.5</v>
      </c>
    </row>
    <row r="1864" spans="2:15" x14ac:dyDescent="0.2">
      <c r="B1864" s="310" t="s">
        <v>66</v>
      </c>
      <c r="C1864" s="310" t="s">
        <v>47</v>
      </c>
      <c r="D1864" s="311" t="s">
        <v>21</v>
      </c>
      <c r="E1864" s="270" t="str">
        <f t="shared" si="80"/>
        <v>MSMale80-84</v>
      </c>
      <c r="F1864" s="271">
        <v>7.6429999999999998E-2</v>
      </c>
      <c r="G1864" s="271">
        <v>0.32083</v>
      </c>
      <c r="H1864" s="272">
        <v>13672</v>
      </c>
      <c r="I1864" s="271">
        <v>0.67917000000000005</v>
      </c>
      <c r="J1864" s="272">
        <v>42616</v>
      </c>
      <c r="K1864" s="272">
        <v>178899</v>
      </c>
      <c r="L1864" s="272">
        <v>377467</v>
      </c>
      <c r="M1864" s="273">
        <v>8.86</v>
      </c>
      <c r="N1864" s="272">
        <v>5</v>
      </c>
      <c r="O1864" s="274">
        <v>2.5</v>
      </c>
    </row>
    <row r="1865" spans="2:15" x14ac:dyDescent="0.2">
      <c r="B1865" s="310" t="s">
        <v>66</v>
      </c>
      <c r="C1865" s="310" t="s">
        <v>47</v>
      </c>
      <c r="D1865" s="311" t="s">
        <v>22</v>
      </c>
      <c r="E1865" s="270" t="str">
        <f t="shared" si="80"/>
        <v>MSMale85-89</v>
      </c>
      <c r="F1865" s="271">
        <v>0.11391999999999999</v>
      </c>
      <c r="G1865" s="271">
        <v>0.44335000000000002</v>
      </c>
      <c r="H1865" s="272">
        <v>12832</v>
      </c>
      <c r="I1865" s="271">
        <v>0.55664999999999998</v>
      </c>
      <c r="J1865" s="272">
        <v>28944</v>
      </c>
      <c r="K1865" s="272">
        <v>112638</v>
      </c>
      <c r="L1865" s="272">
        <v>198568</v>
      </c>
      <c r="M1865" s="273">
        <v>6.86</v>
      </c>
      <c r="N1865" s="272">
        <v>5</v>
      </c>
      <c r="O1865" s="274">
        <v>2.5</v>
      </c>
    </row>
    <row r="1866" spans="2:15" x14ac:dyDescent="0.2">
      <c r="B1866" s="310" t="s">
        <v>66</v>
      </c>
      <c r="C1866" s="310" t="s">
        <v>47</v>
      </c>
      <c r="D1866" s="311" t="s">
        <v>5</v>
      </c>
      <c r="E1866" s="270" t="str">
        <f t="shared" si="80"/>
        <v>MSMale90+</v>
      </c>
      <c r="F1866" s="271">
        <v>0.1875</v>
      </c>
      <c r="G1866" s="271">
        <v>1</v>
      </c>
      <c r="H1866" s="272">
        <v>16112</v>
      </c>
      <c r="I1866" s="271">
        <v>0</v>
      </c>
      <c r="J1866" s="272">
        <v>16112</v>
      </c>
      <c r="K1866" s="272">
        <v>85930</v>
      </c>
      <c r="L1866" s="272">
        <v>85930</v>
      </c>
      <c r="M1866" s="273">
        <v>5.33</v>
      </c>
      <c r="N1866" s="273" t="s">
        <v>92</v>
      </c>
      <c r="O1866" s="274">
        <v>5.33</v>
      </c>
    </row>
    <row r="1867" spans="2:15" x14ac:dyDescent="0.2">
      <c r="B1867" s="49"/>
      <c r="C1867" s="49"/>
      <c r="D1867" s="49"/>
      <c r="E1867" s="49"/>
      <c r="F1867" s="49"/>
      <c r="G1867" s="49"/>
      <c r="H1867" s="49"/>
      <c r="I1867" s="49"/>
      <c r="J1867" s="49"/>
      <c r="K1867" s="49"/>
      <c r="L1867" s="49"/>
      <c r="M1867" s="49"/>
      <c r="N1867" s="49"/>
      <c r="O1867" s="49"/>
    </row>
    <row r="1868" spans="2:15" ht="16" customHeight="1" x14ac:dyDescent="0.2">
      <c r="B1868" s="344" t="s">
        <v>1</v>
      </c>
      <c r="C1868" s="344" t="s">
        <v>0</v>
      </c>
      <c r="D1868" s="344" t="s">
        <v>2</v>
      </c>
      <c r="E1868" s="344" t="s">
        <v>49</v>
      </c>
      <c r="F1868" s="346" t="s">
        <v>83</v>
      </c>
      <c r="G1868" s="346" t="s">
        <v>84</v>
      </c>
      <c r="H1868" s="346" t="s">
        <v>85</v>
      </c>
      <c r="I1868" s="346" t="s">
        <v>86</v>
      </c>
      <c r="J1868" s="344" t="s">
        <v>87</v>
      </c>
      <c r="K1868" s="346" t="s">
        <v>88</v>
      </c>
      <c r="L1868" s="344" t="s">
        <v>89</v>
      </c>
      <c r="M1868" s="344" t="s">
        <v>90</v>
      </c>
      <c r="N1868" s="344" t="s">
        <v>6</v>
      </c>
      <c r="O1868" s="346" t="s">
        <v>91</v>
      </c>
    </row>
    <row r="1869" spans="2:15" ht="16" customHeight="1" x14ac:dyDescent="0.2">
      <c r="B1869" s="345"/>
      <c r="C1869" s="345"/>
      <c r="D1869" s="345"/>
      <c r="E1869" s="345"/>
      <c r="F1869" s="347"/>
      <c r="G1869" s="347"/>
      <c r="H1869" s="347"/>
      <c r="I1869" s="347"/>
      <c r="J1869" s="345"/>
      <c r="K1869" s="347"/>
      <c r="L1869" s="345"/>
      <c r="M1869" s="345"/>
      <c r="N1869" s="345"/>
      <c r="O1869" s="347"/>
    </row>
    <row r="1870" spans="2:15" x14ac:dyDescent="0.2">
      <c r="B1870" s="310" t="s">
        <v>67</v>
      </c>
      <c r="C1870" s="310" t="s">
        <v>47</v>
      </c>
      <c r="D1870" s="311">
        <v>0</v>
      </c>
      <c r="E1870" s="270" t="str">
        <f>_xlfn.CONCAT(B1870,C1870,D1870)</f>
        <v>MTMale0</v>
      </c>
      <c r="F1870" s="271">
        <v>1.6969999999999999E-2</v>
      </c>
      <c r="G1870" s="271">
        <v>1.6709999999999999E-2</v>
      </c>
      <c r="H1870" s="272">
        <v>1671</v>
      </c>
      <c r="I1870" s="271">
        <v>0.98329</v>
      </c>
      <c r="J1870" s="272">
        <v>100000</v>
      </c>
      <c r="K1870" s="272">
        <v>98480</v>
      </c>
      <c r="L1870" s="272">
        <v>7207155</v>
      </c>
      <c r="M1870" s="273">
        <v>72.069999999999993</v>
      </c>
      <c r="N1870" s="272">
        <v>1</v>
      </c>
      <c r="O1870" s="274">
        <v>0.09</v>
      </c>
    </row>
    <row r="1871" spans="2:15" x14ac:dyDescent="0.2">
      <c r="B1871" s="310" t="s">
        <v>67</v>
      </c>
      <c r="C1871" s="310" t="s">
        <v>47</v>
      </c>
      <c r="D1871" s="312" t="s">
        <v>18</v>
      </c>
      <c r="E1871" s="270" t="str">
        <f t="shared" ref="E1871:E1889" si="81">_xlfn.CONCAT(B1871,C1871,D1871)</f>
        <v>MTMale1-4</v>
      </c>
      <c r="F1871" s="271">
        <v>7.2000000000000005E-4</v>
      </c>
      <c r="G1871" s="271">
        <v>2.8700000000000002E-3</v>
      </c>
      <c r="H1871" s="272">
        <v>283</v>
      </c>
      <c r="I1871" s="271">
        <v>0.99712999999999996</v>
      </c>
      <c r="J1871" s="272">
        <v>98329</v>
      </c>
      <c r="K1871" s="272">
        <v>392639</v>
      </c>
      <c r="L1871" s="272">
        <v>7108675</v>
      </c>
      <c r="M1871" s="273">
        <v>72.290000000000006</v>
      </c>
      <c r="N1871" s="272">
        <v>4</v>
      </c>
      <c r="O1871" s="274">
        <v>1.6</v>
      </c>
    </row>
    <row r="1872" spans="2:15" x14ac:dyDescent="0.2">
      <c r="B1872" s="310" t="s">
        <v>67</v>
      </c>
      <c r="C1872" s="310" t="s">
        <v>47</v>
      </c>
      <c r="D1872" s="312" t="s">
        <v>70</v>
      </c>
      <c r="E1872" s="270" t="str">
        <f t="shared" si="81"/>
        <v>MTMale5-9</v>
      </c>
      <c r="F1872" s="271">
        <v>2.7E-4</v>
      </c>
      <c r="G1872" s="271">
        <v>1.3600000000000001E-3</v>
      </c>
      <c r="H1872" s="272">
        <v>134</v>
      </c>
      <c r="I1872" s="271">
        <v>0.99863999999999997</v>
      </c>
      <c r="J1872" s="272">
        <v>98047</v>
      </c>
      <c r="K1872" s="272">
        <v>489898</v>
      </c>
      <c r="L1872" s="272">
        <v>6716036</v>
      </c>
      <c r="M1872" s="273">
        <v>68.5</v>
      </c>
      <c r="N1872" s="272">
        <v>5</v>
      </c>
      <c r="O1872" s="274">
        <v>2.5</v>
      </c>
    </row>
    <row r="1873" spans="2:15" x14ac:dyDescent="0.2">
      <c r="B1873" s="310" t="s">
        <v>67</v>
      </c>
      <c r="C1873" s="310" t="s">
        <v>47</v>
      </c>
      <c r="D1873" s="312" t="s">
        <v>71</v>
      </c>
      <c r="E1873" s="270" t="str">
        <f t="shared" si="81"/>
        <v>MTMale10-14</v>
      </c>
      <c r="F1873" s="271">
        <v>3.6000000000000002E-4</v>
      </c>
      <c r="G1873" s="271">
        <v>1.82E-3</v>
      </c>
      <c r="H1873" s="272">
        <v>178</v>
      </c>
      <c r="I1873" s="271">
        <v>0.99817999999999996</v>
      </c>
      <c r="J1873" s="272">
        <v>97913</v>
      </c>
      <c r="K1873" s="272">
        <v>489118</v>
      </c>
      <c r="L1873" s="272">
        <v>6226137</v>
      </c>
      <c r="M1873" s="273">
        <v>63.59</v>
      </c>
      <c r="N1873" s="272">
        <v>5</v>
      </c>
      <c r="O1873" s="274">
        <v>2.5</v>
      </c>
    </row>
    <row r="1874" spans="2:15" x14ac:dyDescent="0.2">
      <c r="B1874" s="310" t="s">
        <v>67</v>
      </c>
      <c r="C1874" s="310" t="s">
        <v>47</v>
      </c>
      <c r="D1874" s="311" t="s">
        <v>72</v>
      </c>
      <c r="E1874" s="270" t="str">
        <f t="shared" si="81"/>
        <v>MTMale15-19</v>
      </c>
      <c r="F1874" s="271">
        <v>1.66E-3</v>
      </c>
      <c r="G1874" s="271">
        <v>8.2799999999999992E-3</v>
      </c>
      <c r="H1874" s="272">
        <v>810</v>
      </c>
      <c r="I1874" s="271">
        <v>0.99172000000000005</v>
      </c>
      <c r="J1874" s="272">
        <v>97734</v>
      </c>
      <c r="K1874" s="272">
        <v>486648</v>
      </c>
      <c r="L1874" s="272">
        <v>5737020</v>
      </c>
      <c r="M1874" s="273">
        <v>58.7</v>
      </c>
      <c r="N1874" s="272">
        <v>5</v>
      </c>
      <c r="O1874" s="274">
        <v>2.5</v>
      </c>
    </row>
    <row r="1875" spans="2:15" x14ac:dyDescent="0.2">
      <c r="B1875" s="310" t="s">
        <v>67</v>
      </c>
      <c r="C1875" s="310" t="s">
        <v>47</v>
      </c>
      <c r="D1875" s="311" t="s">
        <v>73</v>
      </c>
      <c r="E1875" s="270" t="str">
        <f t="shared" si="81"/>
        <v>MTMale20-24</v>
      </c>
      <c r="F1875" s="271">
        <v>2.5899999999999999E-3</v>
      </c>
      <c r="G1875" s="271">
        <v>1.2869999999999999E-2</v>
      </c>
      <c r="H1875" s="272">
        <v>1247</v>
      </c>
      <c r="I1875" s="271">
        <v>0.98712999999999995</v>
      </c>
      <c r="J1875" s="272">
        <v>96925</v>
      </c>
      <c r="K1875" s="272">
        <v>481505</v>
      </c>
      <c r="L1875" s="272">
        <v>5250372</v>
      </c>
      <c r="M1875" s="273">
        <v>54.17</v>
      </c>
      <c r="N1875" s="272">
        <v>5</v>
      </c>
      <c r="O1875" s="274">
        <v>2.5</v>
      </c>
    </row>
    <row r="1876" spans="2:15" x14ac:dyDescent="0.2">
      <c r="B1876" s="310" t="s">
        <v>67</v>
      </c>
      <c r="C1876" s="310" t="s">
        <v>47</v>
      </c>
      <c r="D1876" s="311" t="s">
        <v>74</v>
      </c>
      <c r="E1876" s="270" t="str">
        <f t="shared" si="81"/>
        <v>MTMale25-29</v>
      </c>
      <c r="F1876" s="271">
        <v>2.4199999999999998E-3</v>
      </c>
      <c r="G1876" s="271">
        <v>1.2030000000000001E-2</v>
      </c>
      <c r="H1876" s="272">
        <v>1151</v>
      </c>
      <c r="I1876" s="271">
        <v>0.98797000000000001</v>
      </c>
      <c r="J1876" s="272">
        <v>95677</v>
      </c>
      <c r="K1876" s="272">
        <v>475509</v>
      </c>
      <c r="L1876" s="272">
        <v>4768867</v>
      </c>
      <c r="M1876" s="273">
        <v>49.84</v>
      </c>
      <c r="N1876" s="272">
        <v>5</v>
      </c>
      <c r="O1876" s="274">
        <v>2.5</v>
      </c>
    </row>
    <row r="1877" spans="2:15" x14ac:dyDescent="0.2">
      <c r="B1877" s="310" t="s">
        <v>67</v>
      </c>
      <c r="C1877" s="310" t="s">
        <v>47</v>
      </c>
      <c r="D1877" s="311" t="s">
        <v>75</v>
      </c>
      <c r="E1877" s="270" t="str">
        <f t="shared" si="81"/>
        <v>MTMale30-34</v>
      </c>
      <c r="F1877" s="271">
        <v>2.7599999999999999E-3</v>
      </c>
      <c r="G1877" s="271">
        <v>1.3690000000000001E-2</v>
      </c>
      <c r="H1877" s="272">
        <v>1294</v>
      </c>
      <c r="I1877" s="271">
        <v>0.98631000000000002</v>
      </c>
      <c r="J1877" s="272">
        <v>94526</v>
      </c>
      <c r="K1877" s="272">
        <v>469396</v>
      </c>
      <c r="L1877" s="272">
        <v>4293358</v>
      </c>
      <c r="M1877" s="273">
        <v>45.42</v>
      </c>
      <c r="N1877" s="272">
        <v>5</v>
      </c>
      <c r="O1877" s="274">
        <v>2.5</v>
      </c>
    </row>
    <row r="1878" spans="2:15" x14ac:dyDescent="0.2">
      <c r="B1878" s="310" t="s">
        <v>67</v>
      </c>
      <c r="C1878" s="310" t="s">
        <v>47</v>
      </c>
      <c r="D1878" s="311" t="s">
        <v>76</v>
      </c>
      <c r="E1878" s="270" t="str">
        <f t="shared" si="81"/>
        <v>MTMale35-39</v>
      </c>
      <c r="F1878" s="271">
        <v>2.8999999999999998E-3</v>
      </c>
      <c r="G1878" s="271">
        <v>1.438E-2</v>
      </c>
      <c r="H1878" s="272">
        <v>1340</v>
      </c>
      <c r="I1878" s="271">
        <v>0.98562000000000005</v>
      </c>
      <c r="J1878" s="272">
        <v>93232</v>
      </c>
      <c r="K1878" s="272">
        <v>462809</v>
      </c>
      <c r="L1878" s="272">
        <v>3823962</v>
      </c>
      <c r="M1878" s="273">
        <v>41.02</v>
      </c>
      <c r="N1878" s="272">
        <v>5</v>
      </c>
      <c r="O1878" s="274">
        <v>2.5</v>
      </c>
    </row>
    <row r="1879" spans="2:15" x14ac:dyDescent="0.2">
      <c r="B1879" s="310" t="s">
        <v>67</v>
      </c>
      <c r="C1879" s="310" t="s">
        <v>47</v>
      </c>
      <c r="D1879" s="311" t="s">
        <v>77</v>
      </c>
      <c r="E1879" s="270" t="str">
        <f t="shared" si="81"/>
        <v>MTMale40-44</v>
      </c>
      <c r="F1879" s="271">
        <v>3.9899999999999996E-3</v>
      </c>
      <c r="G1879" s="271">
        <v>1.9730000000000001E-2</v>
      </c>
      <c r="H1879" s="272">
        <v>1813</v>
      </c>
      <c r="I1879" s="271">
        <v>0.98026999999999997</v>
      </c>
      <c r="J1879" s="272">
        <v>91892</v>
      </c>
      <c r="K1879" s="272">
        <v>454924</v>
      </c>
      <c r="L1879" s="272">
        <v>3361153</v>
      </c>
      <c r="M1879" s="273">
        <v>36.58</v>
      </c>
      <c r="N1879" s="272">
        <v>5</v>
      </c>
      <c r="O1879" s="274">
        <v>2.5</v>
      </c>
    </row>
    <row r="1880" spans="2:15" x14ac:dyDescent="0.2">
      <c r="B1880" s="310" t="s">
        <v>67</v>
      </c>
      <c r="C1880" s="310" t="s">
        <v>47</v>
      </c>
      <c r="D1880" s="311" t="s">
        <v>78</v>
      </c>
      <c r="E1880" s="270" t="str">
        <f t="shared" si="81"/>
        <v>MTMale45-49</v>
      </c>
      <c r="F1880" s="271">
        <v>5.5700000000000003E-3</v>
      </c>
      <c r="G1880" s="271">
        <v>2.7459999999999998E-2</v>
      </c>
      <c r="H1880" s="272">
        <v>2474</v>
      </c>
      <c r="I1880" s="271">
        <v>0.97253999999999996</v>
      </c>
      <c r="J1880" s="272">
        <v>90078</v>
      </c>
      <c r="K1880" s="272">
        <v>444207</v>
      </c>
      <c r="L1880" s="272">
        <v>2906229</v>
      </c>
      <c r="M1880" s="273">
        <v>32.26</v>
      </c>
      <c r="N1880" s="272">
        <v>5</v>
      </c>
      <c r="O1880" s="274">
        <v>2.5</v>
      </c>
    </row>
    <row r="1881" spans="2:15" x14ac:dyDescent="0.2">
      <c r="B1881" s="310" t="s">
        <v>67</v>
      </c>
      <c r="C1881" s="310" t="s">
        <v>47</v>
      </c>
      <c r="D1881" s="311" t="s">
        <v>79</v>
      </c>
      <c r="E1881" s="270" t="str">
        <f t="shared" si="81"/>
        <v>MTMale50-54</v>
      </c>
      <c r="F1881" s="271">
        <v>7.7499999999999999E-3</v>
      </c>
      <c r="G1881" s="271">
        <v>3.8010000000000002E-2</v>
      </c>
      <c r="H1881" s="272">
        <v>3330</v>
      </c>
      <c r="I1881" s="271">
        <v>0.96199000000000001</v>
      </c>
      <c r="J1881" s="272">
        <v>87605</v>
      </c>
      <c r="K1881" s="272">
        <v>429699</v>
      </c>
      <c r="L1881" s="272">
        <v>2462022</v>
      </c>
      <c r="M1881" s="273">
        <v>28.1</v>
      </c>
      <c r="N1881" s="272">
        <v>5</v>
      </c>
      <c r="O1881" s="274">
        <v>2.5</v>
      </c>
    </row>
    <row r="1882" spans="2:15" x14ac:dyDescent="0.2">
      <c r="B1882" s="310" t="s">
        <v>67</v>
      </c>
      <c r="C1882" s="310" t="s">
        <v>47</v>
      </c>
      <c r="D1882" s="311" t="s">
        <v>80</v>
      </c>
      <c r="E1882" s="270" t="str">
        <f t="shared" si="81"/>
        <v>MTMale55-59</v>
      </c>
      <c r="F1882" s="271">
        <v>1.106E-2</v>
      </c>
      <c r="G1882" s="271">
        <v>5.3830000000000003E-2</v>
      </c>
      <c r="H1882" s="272">
        <v>4536</v>
      </c>
      <c r="I1882" s="271">
        <v>0.94616999999999996</v>
      </c>
      <c r="J1882" s="272">
        <v>84275</v>
      </c>
      <c r="K1882" s="272">
        <v>410034</v>
      </c>
      <c r="L1882" s="272">
        <v>2032323</v>
      </c>
      <c r="M1882" s="273">
        <v>24.12</v>
      </c>
      <c r="N1882" s="272">
        <v>5</v>
      </c>
      <c r="O1882" s="274">
        <v>2.5</v>
      </c>
    </row>
    <row r="1883" spans="2:15" x14ac:dyDescent="0.2">
      <c r="B1883" s="310" t="s">
        <v>67</v>
      </c>
      <c r="C1883" s="310" t="s">
        <v>47</v>
      </c>
      <c r="D1883" s="311" t="s">
        <v>81</v>
      </c>
      <c r="E1883" s="270" t="str">
        <f t="shared" si="81"/>
        <v>MTMale60-64</v>
      </c>
      <c r="F1883" s="271">
        <v>1.6619999999999999E-2</v>
      </c>
      <c r="G1883" s="271">
        <v>7.9769999999999994E-2</v>
      </c>
      <c r="H1883" s="272">
        <v>6360</v>
      </c>
      <c r="I1883" s="271">
        <v>0.92022999999999999</v>
      </c>
      <c r="J1883" s="272">
        <v>79738</v>
      </c>
      <c r="K1883" s="272">
        <v>382792</v>
      </c>
      <c r="L1883" s="272">
        <v>1622289</v>
      </c>
      <c r="M1883" s="273">
        <v>20.350000000000001</v>
      </c>
      <c r="N1883" s="272">
        <v>5</v>
      </c>
      <c r="O1883" s="274">
        <v>2.5</v>
      </c>
    </row>
    <row r="1884" spans="2:15" x14ac:dyDescent="0.2">
      <c r="B1884" s="310" t="s">
        <v>67</v>
      </c>
      <c r="C1884" s="310" t="s">
        <v>47</v>
      </c>
      <c r="D1884" s="311" t="s">
        <v>82</v>
      </c>
      <c r="E1884" s="270" t="str">
        <f t="shared" si="81"/>
        <v>MTMale65-69</v>
      </c>
      <c r="F1884" s="271">
        <v>2.3230000000000001E-2</v>
      </c>
      <c r="G1884" s="271">
        <v>0.10977000000000001</v>
      </c>
      <c r="H1884" s="272">
        <v>8054</v>
      </c>
      <c r="I1884" s="271">
        <v>0.89022999999999997</v>
      </c>
      <c r="J1884" s="272">
        <v>73378</v>
      </c>
      <c r="K1884" s="272">
        <v>346754</v>
      </c>
      <c r="L1884" s="272">
        <v>1239498</v>
      </c>
      <c r="M1884" s="273">
        <v>16.89</v>
      </c>
      <c r="N1884" s="272">
        <v>5</v>
      </c>
      <c r="O1884" s="274">
        <v>2.5</v>
      </c>
    </row>
    <row r="1885" spans="2:15" x14ac:dyDescent="0.2">
      <c r="B1885" s="310" t="s">
        <v>67</v>
      </c>
      <c r="C1885" s="310" t="s">
        <v>47</v>
      </c>
      <c r="D1885" s="311" t="s">
        <v>19</v>
      </c>
      <c r="E1885" s="270" t="str">
        <f t="shared" si="81"/>
        <v>MTMale70-74</v>
      </c>
      <c r="F1885" s="271">
        <v>3.6630000000000003E-2</v>
      </c>
      <c r="G1885" s="271">
        <v>0.16777</v>
      </c>
      <c r="H1885" s="272">
        <v>10959</v>
      </c>
      <c r="I1885" s="271">
        <v>0.83223000000000003</v>
      </c>
      <c r="J1885" s="272">
        <v>65324</v>
      </c>
      <c r="K1885" s="272">
        <v>299220</v>
      </c>
      <c r="L1885" s="272">
        <v>892743</v>
      </c>
      <c r="M1885" s="273">
        <v>13.67</v>
      </c>
      <c r="N1885" s="272">
        <v>5</v>
      </c>
      <c r="O1885" s="274">
        <v>2.5</v>
      </c>
    </row>
    <row r="1886" spans="2:15" x14ac:dyDescent="0.2">
      <c r="B1886" s="310" t="s">
        <v>67</v>
      </c>
      <c r="C1886" s="310" t="s">
        <v>47</v>
      </c>
      <c r="D1886" s="311" t="s">
        <v>20</v>
      </c>
      <c r="E1886" s="270" t="str">
        <f t="shared" si="81"/>
        <v>MTMale75-79</v>
      </c>
      <c r="F1886" s="271">
        <v>5.6099999999999997E-2</v>
      </c>
      <c r="G1886" s="271">
        <v>0.24598999999999999</v>
      </c>
      <c r="H1886" s="272">
        <v>13373</v>
      </c>
      <c r="I1886" s="271">
        <v>0.75400999999999996</v>
      </c>
      <c r="J1886" s="272">
        <v>54364</v>
      </c>
      <c r="K1886" s="272">
        <v>238389</v>
      </c>
      <c r="L1886" s="272">
        <v>593523</v>
      </c>
      <c r="M1886" s="273">
        <v>10.92</v>
      </c>
      <c r="N1886" s="272">
        <v>5</v>
      </c>
      <c r="O1886" s="274">
        <v>2.5</v>
      </c>
    </row>
    <row r="1887" spans="2:15" x14ac:dyDescent="0.2">
      <c r="B1887" s="310" t="s">
        <v>67</v>
      </c>
      <c r="C1887" s="310" t="s">
        <v>47</v>
      </c>
      <c r="D1887" s="311" t="s">
        <v>21</v>
      </c>
      <c r="E1887" s="270" t="str">
        <f t="shared" si="81"/>
        <v>MTMale80-84</v>
      </c>
      <c r="F1887" s="271">
        <v>8.0009999999999998E-2</v>
      </c>
      <c r="G1887" s="271">
        <v>0.33335999999999999</v>
      </c>
      <c r="H1887" s="272">
        <v>13665</v>
      </c>
      <c r="I1887" s="271">
        <v>0.66664000000000001</v>
      </c>
      <c r="J1887" s="272">
        <v>40991</v>
      </c>
      <c r="K1887" s="272">
        <v>170794</v>
      </c>
      <c r="L1887" s="272">
        <v>355134</v>
      </c>
      <c r="M1887" s="273">
        <v>8.66</v>
      </c>
      <c r="N1887" s="272">
        <v>5</v>
      </c>
      <c r="O1887" s="274">
        <v>2.5</v>
      </c>
    </row>
    <row r="1888" spans="2:15" x14ac:dyDescent="0.2">
      <c r="B1888" s="310" t="s">
        <v>67</v>
      </c>
      <c r="C1888" s="310" t="s">
        <v>47</v>
      </c>
      <c r="D1888" s="311" t="s">
        <v>22</v>
      </c>
      <c r="E1888" s="270" t="str">
        <f t="shared" si="81"/>
        <v>MTMale85-89</v>
      </c>
      <c r="F1888" s="271">
        <v>0.12623000000000001</v>
      </c>
      <c r="G1888" s="271">
        <v>0.47976000000000002</v>
      </c>
      <c r="H1888" s="272">
        <v>13110</v>
      </c>
      <c r="I1888" s="271">
        <v>0.52024000000000004</v>
      </c>
      <c r="J1888" s="272">
        <v>27326</v>
      </c>
      <c r="K1888" s="272">
        <v>103857</v>
      </c>
      <c r="L1888" s="272">
        <v>184340</v>
      </c>
      <c r="M1888" s="273">
        <v>6.75</v>
      </c>
      <c r="N1888" s="272">
        <v>5</v>
      </c>
      <c r="O1888" s="274">
        <v>2.5</v>
      </c>
    </row>
    <row r="1889" spans="2:15" x14ac:dyDescent="0.2">
      <c r="B1889" s="310" t="s">
        <v>67</v>
      </c>
      <c r="C1889" s="310" t="s">
        <v>47</v>
      </c>
      <c r="D1889" s="311" t="s">
        <v>5</v>
      </c>
      <c r="E1889" s="270" t="str">
        <f t="shared" si="81"/>
        <v>MTMale90+</v>
      </c>
      <c r="F1889" s="271">
        <v>0.17663999999999999</v>
      </c>
      <c r="G1889" s="271">
        <v>1</v>
      </c>
      <c r="H1889" s="272">
        <v>14216</v>
      </c>
      <c r="I1889" s="271">
        <v>0</v>
      </c>
      <c r="J1889" s="272">
        <v>14216</v>
      </c>
      <c r="K1889" s="272">
        <v>80482</v>
      </c>
      <c r="L1889" s="272">
        <v>80482</v>
      </c>
      <c r="M1889" s="273">
        <v>5.66</v>
      </c>
      <c r="N1889" s="273" t="s">
        <v>92</v>
      </c>
      <c r="O1889" s="274">
        <v>5.66</v>
      </c>
    </row>
    <row r="1890" spans="2:15" x14ac:dyDescent="0.2">
      <c r="B1890" s="49"/>
      <c r="C1890" s="49"/>
      <c r="D1890" s="49"/>
      <c r="E1890" s="49"/>
      <c r="F1890" s="49"/>
      <c r="G1890" s="49"/>
      <c r="H1890" s="49"/>
      <c r="I1890" s="49"/>
      <c r="J1890" s="49"/>
      <c r="K1890" s="49"/>
      <c r="L1890" s="49"/>
      <c r="M1890" s="49"/>
      <c r="N1890" s="49"/>
      <c r="O1890" s="49"/>
    </row>
    <row r="1891" spans="2:15" ht="16" customHeight="1" x14ac:dyDescent="0.2">
      <c r="B1891" s="344" t="s">
        <v>1</v>
      </c>
      <c r="C1891" s="344" t="s">
        <v>0</v>
      </c>
      <c r="D1891" s="344" t="s">
        <v>2</v>
      </c>
      <c r="E1891" s="344" t="s">
        <v>49</v>
      </c>
      <c r="F1891" s="346" t="s">
        <v>83</v>
      </c>
      <c r="G1891" s="346" t="s">
        <v>84</v>
      </c>
      <c r="H1891" s="346" t="s">
        <v>85</v>
      </c>
      <c r="I1891" s="346" t="s">
        <v>86</v>
      </c>
      <c r="J1891" s="344" t="s">
        <v>87</v>
      </c>
      <c r="K1891" s="346" t="s">
        <v>88</v>
      </c>
      <c r="L1891" s="344" t="s">
        <v>89</v>
      </c>
      <c r="M1891" s="344" t="s">
        <v>90</v>
      </c>
      <c r="N1891" s="344" t="s">
        <v>6</v>
      </c>
      <c r="O1891" s="346" t="s">
        <v>91</v>
      </c>
    </row>
    <row r="1892" spans="2:15" ht="16" customHeight="1" x14ac:dyDescent="0.2">
      <c r="B1892" s="345"/>
      <c r="C1892" s="345"/>
      <c r="D1892" s="345"/>
      <c r="E1892" s="345"/>
      <c r="F1892" s="347"/>
      <c r="G1892" s="347"/>
      <c r="H1892" s="347"/>
      <c r="I1892" s="347"/>
      <c r="J1892" s="345"/>
      <c r="K1892" s="347"/>
      <c r="L1892" s="345"/>
      <c r="M1892" s="345"/>
      <c r="N1892" s="345"/>
      <c r="O1892" s="347"/>
    </row>
    <row r="1893" spans="2:15" x14ac:dyDescent="0.2">
      <c r="B1893" s="310" t="s">
        <v>68</v>
      </c>
      <c r="C1893" s="310" t="s">
        <v>47</v>
      </c>
      <c r="D1893" s="311">
        <v>0</v>
      </c>
      <c r="E1893" s="270" t="str">
        <f>_xlfn.CONCAT(B1893,C1893,D1893)</f>
        <v>GOMale0</v>
      </c>
      <c r="F1893" s="271">
        <v>1.456E-2</v>
      </c>
      <c r="G1893" s="271">
        <v>1.436E-2</v>
      </c>
      <c r="H1893" s="272">
        <v>1436</v>
      </c>
      <c r="I1893" s="271">
        <v>0.98563999999999996</v>
      </c>
      <c r="J1893" s="272">
        <v>100000</v>
      </c>
      <c r="K1893" s="272">
        <v>98684</v>
      </c>
      <c r="L1893" s="272">
        <v>7166325</v>
      </c>
      <c r="M1893" s="273">
        <v>71.66</v>
      </c>
      <c r="N1893" s="272">
        <v>1</v>
      </c>
      <c r="O1893" s="274">
        <v>0.08</v>
      </c>
    </row>
    <row r="1894" spans="2:15" x14ac:dyDescent="0.2">
      <c r="B1894" s="310" t="s">
        <v>68</v>
      </c>
      <c r="C1894" s="310" t="s">
        <v>47</v>
      </c>
      <c r="D1894" s="312" t="s">
        <v>18</v>
      </c>
      <c r="E1894" s="270" t="str">
        <f t="shared" ref="E1894:E1912" si="82">_xlfn.CONCAT(B1894,C1894,D1894)</f>
        <v>GOMale1-4</v>
      </c>
      <c r="F1894" s="271">
        <v>6.8000000000000005E-4</v>
      </c>
      <c r="G1894" s="271">
        <v>2.7100000000000002E-3</v>
      </c>
      <c r="H1894" s="272">
        <v>267</v>
      </c>
      <c r="I1894" s="271">
        <v>0.99729000000000001</v>
      </c>
      <c r="J1894" s="272">
        <v>98564</v>
      </c>
      <c r="K1894" s="272">
        <v>393615</v>
      </c>
      <c r="L1894" s="272">
        <v>7067641</v>
      </c>
      <c r="M1894" s="273">
        <v>71.709999999999994</v>
      </c>
      <c r="N1894" s="272">
        <v>4</v>
      </c>
      <c r="O1894" s="274">
        <v>1.61</v>
      </c>
    </row>
    <row r="1895" spans="2:15" x14ac:dyDescent="0.2">
      <c r="B1895" s="310" t="s">
        <v>68</v>
      </c>
      <c r="C1895" s="310" t="s">
        <v>47</v>
      </c>
      <c r="D1895" s="312" t="s">
        <v>70</v>
      </c>
      <c r="E1895" s="270" t="str">
        <f t="shared" si="82"/>
        <v>GOMale5-9</v>
      </c>
      <c r="F1895" s="271">
        <v>3.6000000000000002E-4</v>
      </c>
      <c r="G1895" s="271">
        <v>1.7799999999999999E-3</v>
      </c>
      <c r="H1895" s="272">
        <v>175</v>
      </c>
      <c r="I1895" s="271">
        <v>0.99822</v>
      </c>
      <c r="J1895" s="272">
        <v>98296</v>
      </c>
      <c r="K1895" s="272">
        <v>491043</v>
      </c>
      <c r="L1895" s="272">
        <v>6674026</v>
      </c>
      <c r="M1895" s="273">
        <v>67.900000000000006</v>
      </c>
      <c r="N1895" s="272">
        <v>5</v>
      </c>
      <c r="O1895" s="274">
        <v>2.5</v>
      </c>
    </row>
    <row r="1896" spans="2:15" x14ac:dyDescent="0.2">
      <c r="B1896" s="310" t="s">
        <v>68</v>
      </c>
      <c r="C1896" s="310" t="s">
        <v>47</v>
      </c>
      <c r="D1896" s="312" t="s">
        <v>71</v>
      </c>
      <c r="E1896" s="270" t="str">
        <f t="shared" si="82"/>
        <v>GOMale10-14</v>
      </c>
      <c r="F1896" s="271">
        <v>4.4999999999999999E-4</v>
      </c>
      <c r="G1896" s="271">
        <v>2.2499999999999998E-3</v>
      </c>
      <c r="H1896" s="272">
        <v>221</v>
      </c>
      <c r="I1896" s="271">
        <v>0.99775000000000003</v>
      </c>
      <c r="J1896" s="272">
        <v>98121</v>
      </c>
      <c r="K1896" s="272">
        <v>490054</v>
      </c>
      <c r="L1896" s="272">
        <v>6182983</v>
      </c>
      <c r="M1896" s="273">
        <v>63.01</v>
      </c>
      <c r="N1896" s="272">
        <v>5</v>
      </c>
      <c r="O1896" s="274">
        <v>2.5</v>
      </c>
    </row>
    <row r="1897" spans="2:15" x14ac:dyDescent="0.2">
      <c r="B1897" s="310" t="s">
        <v>68</v>
      </c>
      <c r="C1897" s="310" t="s">
        <v>47</v>
      </c>
      <c r="D1897" s="311" t="s">
        <v>72</v>
      </c>
      <c r="E1897" s="270" t="str">
        <f t="shared" si="82"/>
        <v>GOMale15-19</v>
      </c>
      <c r="F1897" s="271">
        <v>1.89E-3</v>
      </c>
      <c r="G1897" s="271">
        <v>9.4000000000000004E-3</v>
      </c>
      <c r="H1897" s="272">
        <v>920</v>
      </c>
      <c r="I1897" s="271">
        <v>0.99060000000000004</v>
      </c>
      <c r="J1897" s="272">
        <v>97900</v>
      </c>
      <c r="K1897" s="272">
        <v>487202</v>
      </c>
      <c r="L1897" s="272">
        <v>5692929</v>
      </c>
      <c r="M1897" s="273">
        <v>58.15</v>
      </c>
      <c r="N1897" s="272">
        <v>5</v>
      </c>
      <c r="O1897" s="274">
        <v>2.5</v>
      </c>
    </row>
    <row r="1898" spans="2:15" x14ac:dyDescent="0.2">
      <c r="B1898" s="310" t="s">
        <v>68</v>
      </c>
      <c r="C1898" s="310" t="s">
        <v>47</v>
      </c>
      <c r="D1898" s="311" t="s">
        <v>73</v>
      </c>
      <c r="E1898" s="270" t="str">
        <f t="shared" si="82"/>
        <v>GOMale20-24</v>
      </c>
      <c r="F1898" s="271">
        <v>2.8900000000000002E-3</v>
      </c>
      <c r="G1898" s="271">
        <v>1.436E-2</v>
      </c>
      <c r="H1898" s="272">
        <v>1393</v>
      </c>
      <c r="I1898" s="271">
        <v>0.98563999999999996</v>
      </c>
      <c r="J1898" s="272">
        <v>96980</v>
      </c>
      <c r="K1898" s="272">
        <v>481419</v>
      </c>
      <c r="L1898" s="272">
        <v>5205727</v>
      </c>
      <c r="M1898" s="273">
        <v>53.68</v>
      </c>
      <c r="N1898" s="272">
        <v>5</v>
      </c>
      <c r="O1898" s="274">
        <v>2.5</v>
      </c>
    </row>
    <row r="1899" spans="2:15" x14ac:dyDescent="0.2">
      <c r="B1899" s="310" t="s">
        <v>68</v>
      </c>
      <c r="C1899" s="310" t="s">
        <v>47</v>
      </c>
      <c r="D1899" s="311" t="s">
        <v>74</v>
      </c>
      <c r="E1899" s="270" t="str">
        <f t="shared" si="82"/>
        <v>GOMale25-29</v>
      </c>
      <c r="F1899" s="271">
        <v>2.7499999999999998E-3</v>
      </c>
      <c r="G1899" s="271">
        <v>1.367E-2</v>
      </c>
      <c r="H1899" s="272">
        <v>1306</v>
      </c>
      <c r="I1899" s="271">
        <v>0.98633000000000004</v>
      </c>
      <c r="J1899" s="272">
        <v>95587</v>
      </c>
      <c r="K1899" s="272">
        <v>474671</v>
      </c>
      <c r="L1899" s="272">
        <v>4724308</v>
      </c>
      <c r="M1899" s="273">
        <v>49.42</v>
      </c>
      <c r="N1899" s="272">
        <v>5</v>
      </c>
      <c r="O1899" s="274">
        <v>2.5</v>
      </c>
    </row>
    <row r="1900" spans="2:15" x14ac:dyDescent="0.2">
      <c r="B1900" s="310" t="s">
        <v>68</v>
      </c>
      <c r="C1900" s="310" t="s">
        <v>47</v>
      </c>
      <c r="D1900" s="311" t="s">
        <v>75</v>
      </c>
      <c r="E1900" s="270" t="str">
        <f t="shared" si="82"/>
        <v>GOMale30-34</v>
      </c>
      <c r="F1900" s="271">
        <v>2.8300000000000001E-3</v>
      </c>
      <c r="G1900" s="271">
        <v>1.404E-2</v>
      </c>
      <c r="H1900" s="272">
        <v>1324</v>
      </c>
      <c r="I1900" s="271">
        <v>0.98595999999999995</v>
      </c>
      <c r="J1900" s="272">
        <v>94281</v>
      </c>
      <c r="K1900" s="272">
        <v>468096</v>
      </c>
      <c r="L1900" s="272">
        <v>4249638</v>
      </c>
      <c r="M1900" s="273">
        <v>45.07</v>
      </c>
      <c r="N1900" s="272">
        <v>5</v>
      </c>
      <c r="O1900" s="274">
        <v>2.5</v>
      </c>
    </row>
    <row r="1901" spans="2:15" x14ac:dyDescent="0.2">
      <c r="B1901" s="310" t="s">
        <v>68</v>
      </c>
      <c r="C1901" s="310" t="s">
        <v>47</v>
      </c>
      <c r="D1901" s="311" t="s">
        <v>76</v>
      </c>
      <c r="E1901" s="270" t="str">
        <f t="shared" si="82"/>
        <v>GOMale35-39</v>
      </c>
      <c r="F1901" s="271">
        <v>3.3400000000000001E-3</v>
      </c>
      <c r="G1901" s="271">
        <v>1.6539999999999999E-2</v>
      </c>
      <c r="H1901" s="272">
        <v>1538</v>
      </c>
      <c r="I1901" s="271">
        <v>0.98346</v>
      </c>
      <c r="J1901" s="272">
        <v>92957</v>
      </c>
      <c r="K1901" s="272">
        <v>460942</v>
      </c>
      <c r="L1901" s="272">
        <v>3781542</v>
      </c>
      <c r="M1901" s="273">
        <v>40.68</v>
      </c>
      <c r="N1901" s="272">
        <v>5</v>
      </c>
      <c r="O1901" s="274">
        <v>2.5</v>
      </c>
    </row>
    <row r="1902" spans="2:15" x14ac:dyDescent="0.2">
      <c r="B1902" s="310" t="s">
        <v>68</v>
      </c>
      <c r="C1902" s="310" t="s">
        <v>47</v>
      </c>
      <c r="D1902" s="311" t="s">
        <v>77</v>
      </c>
      <c r="E1902" s="270" t="str">
        <f t="shared" si="82"/>
        <v>GOMale40-44</v>
      </c>
      <c r="F1902" s="271">
        <v>3.9100000000000003E-3</v>
      </c>
      <c r="G1902" s="271">
        <v>1.934E-2</v>
      </c>
      <c r="H1902" s="272">
        <v>1768</v>
      </c>
      <c r="I1902" s="271">
        <v>0.98065999999999998</v>
      </c>
      <c r="J1902" s="272">
        <v>91419</v>
      </c>
      <c r="K1902" s="272">
        <v>452678</v>
      </c>
      <c r="L1902" s="272">
        <v>3320599</v>
      </c>
      <c r="M1902" s="273">
        <v>36.32</v>
      </c>
      <c r="N1902" s="272">
        <v>5</v>
      </c>
      <c r="O1902" s="274">
        <v>2.5</v>
      </c>
    </row>
    <row r="1903" spans="2:15" x14ac:dyDescent="0.2">
      <c r="B1903" s="310" t="s">
        <v>68</v>
      </c>
      <c r="C1903" s="310" t="s">
        <v>47</v>
      </c>
      <c r="D1903" s="311" t="s">
        <v>78</v>
      </c>
      <c r="E1903" s="270" t="str">
        <f t="shared" si="82"/>
        <v>GOMale45-49</v>
      </c>
      <c r="F1903" s="271">
        <v>5.3899999999999998E-3</v>
      </c>
      <c r="G1903" s="271">
        <v>2.6579999999999999E-2</v>
      </c>
      <c r="H1903" s="272">
        <v>2383</v>
      </c>
      <c r="I1903" s="271">
        <v>0.97341999999999995</v>
      </c>
      <c r="J1903" s="272">
        <v>89652</v>
      </c>
      <c r="K1903" s="272">
        <v>442301</v>
      </c>
      <c r="L1903" s="272">
        <v>2867921</v>
      </c>
      <c r="M1903" s="273">
        <v>31.99</v>
      </c>
      <c r="N1903" s="272">
        <v>5</v>
      </c>
      <c r="O1903" s="274">
        <v>2.5</v>
      </c>
    </row>
    <row r="1904" spans="2:15" x14ac:dyDescent="0.2">
      <c r="B1904" s="310" t="s">
        <v>68</v>
      </c>
      <c r="C1904" s="310" t="s">
        <v>47</v>
      </c>
      <c r="D1904" s="311" t="s">
        <v>79</v>
      </c>
      <c r="E1904" s="270" t="str">
        <f t="shared" si="82"/>
        <v>GOMale50-54</v>
      </c>
      <c r="F1904" s="271">
        <v>8.0000000000000002E-3</v>
      </c>
      <c r="G1904" s="271">
        <v>3.9210000000000002E-2</v>
      </c>
      <c r="H1904" s="272">
        <v>3422</v>
      </c>
      <c r="I1904" s="271">
        <v>0.96079000000000003</v>
      </c>
      <c r="J1904" s="272">
        <v>87269</v>
      </c>
      <c r="K1904" s="272">
        <v>427789</v>
      </c>
      <c r="L1904" s="272">
        <v>2425620</v>
      </c>
      <c r="M1904" s="273">
        <v>27.79</v>
      </c>
      <c r="N1904" s="272">
        <v>5</v>
      </c>
      <c r="O1904" s="274">
        <v>2.5</v>
      </c>
    </row>
    <row r="1905" spans="2:15" x14ac:dyDescent="0.2">
      <c r="B1905" s="310" t="s">
        <v>68</v>
      </c>
      <c r="C1905" s="310" t="s">
        <v>47</v>
      </c>
      <c r="D1905" s="311" t="s">
        <v>80</v>
      </c>
      <c r="E1905" s="270" t="str">
        <f t="shared" si="82"/>
        <v>GOMale55-59</v>
      </c>
      <c r="F1905" s="271">
        <v>1.176E-2</v>
      </c>
      <c r="G1905" s="271">
        <v>5.713E-2</v>
      </c>
      <c r="H1905" s="272">
        <v>4791</v>
      </c>
      <c r="I1905" s="271">
        <v>0.94286999999999999</v>
      </c>
      <c r="J1905" s="272">
        <v>83847</v>
      </c>
      <c r="K1905" s="272">
        <v>407258</v>
      </c>
      <c r="L1905" s="272">
        <v>1997832</v>
      </c>
      <c r="M1905" s="273">
        <v>23.83</v>
      </c>
      <c r="N1905" s="272">
        <v>5</v>
      </c>
      <c r="O1905" s="274">
        <v>2.5</v>
      </c>
    </row>
    <row r="1906" spans="2:15" x14ac:dyDescent="0.2">
      <c r="B1906" s="310" t="s">
        <v>68</v>
      </c>
      <c r="C1906" s="310" t="s">
        <v>47</v>
      </c>
      <c r="D1906" s="311" t="s">
        <v>81</v>
      </c>
      <c r="E1906" s="270" t="str">
        <f t="shared" si="82"/>
        <v>GOMale60-64</v>
      </c>
      <c r="F1906" s="271">
        <v>1.6369999999999999E-2</v>
      </c>
      <c r="G1906" s="271">
        <v>7.8640000000000002E-2</v>
      </c>
      <c r="H1906" s="272">
        <v>6217</v>
      </c>
      <c r="I1906" s="271">
        <v>0.92135999999999996</v>
      </c>
      <c r="J1906" s="272">
        <v>79056</v>
      </c>
      <c r="K1906" s="272">
        <v>379738</v>
      </c>
      <c r="L1906" s="272">
        <v>1590574</v>
      </c>
      <c r="M1906" s="273">
        <v>20.12</v>
      </c>
      <c r="N1906" s="272">
        <v>5</v>
      </c>
      <c r="O1906" s="274">
        <v>2.5</v>
      </c>
    </row>
    <row r="1907" spans="2:15" x14ac:dyDescent="0.2">
      <c r="B1907" s="310" t="s">
        <v>68</v>
      </c>
      <c r="C1907" s="310" t="s">
        <v>47</v>
      </c>
      <c r="D1907" s="311" t="s">
        <v>82</v>
      </c>
      <c r="E1907" s="270" t="str">
        <f t="shared" si="82"/>
        <v>GOMale65-69</v>
      </c>
      <c r="F1907" s="271">
        <v>2.4340000000000001E-2</v>
      </c>
      <c r="G1907" s="271">
        <v>0.11473</v>
      </c>
      <c r="H1907" s="272">
        <v>8357</v>
      </c>
      <c r="I1907" s="271">
        <v>0.88527</v>
      </c>
      <c r="J1907" s="272">
        <v>72839</v>
      </c>
      <c r="K1907" s="272">
        <v>343303</v>
      </c>
      <c r="L1907" s="272">
        <v>1210836</v>
      </c>
      <c r="M1907" s="273">
        <v>16.62</v>
      </c>
      <c r="N1907" s="272">
        <v>5</v>
      </c>
      <c r="O1907" s="274">
        <v>2.5</v>
      </c>
    </row>
    <row r="1908" spans="2:15" x14ac:dyDescent="0.2">
      <c r="B1908" s="310" t="s">
        <v>68</v>
      </c>
      <c r="C1908" s="310" t="s">
        <v>47</v>
      </c>
      <c r="D1908" s="311" t="s">
        <v>19</v>
      </c>
      <c r="E1908" s="270" t="str">
        <f t="shared" si="82"/>
        <v>GOMale70-74</v>
      </c>
      <c r="F1908" s="271">
        <v>3.6659999999999998E-2</v>
      </c>
      <c r="G1908" s="271">
        <v>0.16793</v>
      </c>
      <c r="H1908" s="272">
        <v>10828</v>
      </c>
      <c r="I1908" s="271">
        <v>0.83206999999999998</v>
      </c>
      <c r="J1908" s="272">
        <v>64482</v>
      </c>
      <c r="K1908" s="272">
        <v>295339</v>
      </c>
      <c r="L1908" s="272">
        <v>867533</v>
      </c>
      <c r="M1908" s="273">
        <v>13.45</v>
      </c>
      <c r="N1908" s="272">
        <v>5</v>
      </c>
      <c r="O1908" s="274">
        <v>2.5</v>
      </c>
    </row>
    <row r="1909" spans="2:15" x14ac:dyDescent="0.2">
      <c r="B1909" s="310" t="s">
        <v>68</v>
      </c>
      <c r="C1909" s="310" t="s">
        <v>47</v>
      </c>
      <c r="D1909" s="311" t="s">
        <v>20</v>
      </c>
      <c r="E1909" s="270" t="str">
        <f t="shared" si="82"/>
        <v>GOMale75-79</v>
      </c>
      <c r="F1909" s="271">
        <v>5.747E-2</v>
      </c>
      <c r="G1909" s="271">
        <v>0.25124999999999997</v>
      </c>
      <c r="H1909" s="272">
        <v>13481</v>
      </c>
      <c r="I1909" s="271">
        <v>0.74875000000000003</v>
      </c>
      <c r="J1909" s="272">
        <v>53654</v>
      </c>
      <c r="K1909" s="272">
        <v>234567</v>
      </c>
      <c r="L1909" s="272">
        <v>572194</v>
      </c>
      <c r="M1909" s="273">
        <v>10.66</v>
      </c>
      <c r="N1909" s="272">
        <v>5</v>
      </c>
      <c r="O1909" s="274">
        <v>2.5</v>
      </c>
    </row>
    <row r="1910" spans="2:15" x14ac:dyDescent="0.2">
      <c r="B1910" s="310" t="s">
        <v>68</v>
      </c>
      <c r="C1910" s="310" t="s">
        <v>47</v>
      </c>
      <c r="D1910" s="311" t="s">
        <v>21</v>
      </c>
      <c r="E1910" s="270" t="str">
        <f t="shared" si="82"/>
        <v>GOMale80-84</v>
      </c>
      <c r="F1910" s="271">
        <v>8.4989999999999996E-2</v>
      </c>
      <c r="G1910" s="271">
        <v>0.35047</v>
      </c>
      <c r="H1910" s="272">
        <v>14079</v>
      </c>
      <c r="I1910" s="271">
        <v>0.64953000000000005</v>
      </c>
      <c r="J1910" s="272">
        <v>40173</v>
      </c>
      <c r="K1910" s="272">
        <v>165667</v>
      </c>
      <c r="L1910" s="272">
        <v>337627</v>
      </c>
      <c r="M1910" s="273">
        <v>8.4</v>
      </c>
      <c r="N1910" s="272">
        <v>5</v>
      </c>
      <c r="O1910" s="274">
        <v>2.5</v>
      </c>
    </row>
    <row r="1911" spans="2:15" x14ac:dyDescent="0.2">
      <c r="B1911" s="310" t="s">
        <v>68</v>
      </c>
      <c r="C1911" s="310" t="s">
        <v>47</v>
      </c>
      <c r="D1911" s="311" t="s">
        <v>22</v>
      </c>
      <c r="E1911" s="270" t="str">
        <f t="shared" si="82"/>
        <v>GOMale85-89</v>
      </c>
      <c r="F1911" s="271">
        <v>0.12157</v>
      </c>
      <c r="G1911" s="271">
        <v>0.46617999999999998</v>
      </c>
      <c r="H1911" s="272">
        <v>12164</v>
      </c>
      <c r="I1911" s="271">
        <v>0.53381999999999996</v>
      </c>
      <c r="J1911" s="272">
        <v>26094</v>
      </c>
      <c r="K1911" s="272">
        <v>100057</v>
      </c>
      <c r="L1911" s="272">
        <v>171960</v>
      </c>
      <c r="M1911" s="273">
        <v>6.59</v>
      </c>
      <c r="N1911" s="272">
        <v>5</v>
      </c>
      <c r="O1911" s="274">
        <v>2.5</v>
      </c>
    </row>
    <row r="1912" spans="2:15" x14ac:dyDescent="0.2">
      <c r="B1912" s="310" t="s">
        <v>68</v>
      </c>
      <c r="C1912" s="310" t="s">
        <v>47</v>
      </c>
      <c r="D1912" s="311" t="s">
        <v>5</v>
      </c>
      <c r="E1912" s="270" t="str">
        <f t="shared" si="82"/>
        <v>GOMale90+</v>
      </c>
      <c r="F1912" s="271">
        <v>0.19372</v>
      </c>
      <c r="G1912" s="271">
        <v>1</v>
      </c>
      <c r="H1912" s="272">
        <v>13929</v>
      </c>
      <c r="I1912" s="271">
        <v>0</v>
      </c>
      <c r="J1912" s="272">
        <v>13929</v>
      </c>
      <c r="K1912" s="272">
        <v>71902</v>
      </c>
      <c r="L1912" s="272">
        <v>71902</v>
      </c>
      <c r="M1912" s="273">
        <v>5.16</v>
      </c>
      <c r="N1912" s="273" t="s">
        <v>92</v>
      </c>
      <c r="O1912" s="274">
        <v>5.16</v>
      </c>
    </row>
    <row r="1913" spans="2:15" x14ac:dyDescent="0.2">
      <c r="B1913" s="49"/>
      <c r="C1913" s="49"/>
      <c r="D1913" s="49"/>
      <c r="E1913" s="49"/>
      <c r="F1913" s="49"/>
      <c r="G1913" s="49"/>
      <c r="H1913" s="49"/>
      <c r="I1913" s="49"/>
      <c r="J1913" s="49"/>
      <c r="K1913" s="49"/>
      <c r="L1913" s="49"/>
      <c r="M1913" s="49"/>
      <c r="N1913" s="49"/>
      <c r="O1913" s="49"/>
    </row>
    <row r="1914" spans="2:15" ht="16" customHeight="1" x14ac:dyDescent="0.2">
      <c r="B1914" s="344" t="s">
        <v>1</v>
      </c>
      <c r="C1914" s="344" t="s">
        <v>0</v>
      </c>
      <c r="D1914" s="344" t="s">
        <v>2</v>
      </c>
      <c r="E1914" s="344" t="s">
        <v>49</v>
      </c>
      <c r="F1914" s="346" t="s">
        <v>83</v>
      </c>
      <c r="G1914" s="346" t="s">
        <v>84</v>
      </c>
      <c r="H1914" s="346" t="s">
        <v>85</v>
      </c>
      <c r="I1914" s="346" t="s">
        <v>86</v>
      </c>
      <c r="J1914" s="344" t="s">
        <v>87</v>
      </c>
      <c r="K1914" s="346" t="s">
        <v>88</v>
      </c>
      <c r="L1914" s="344" t="s">
        <v>89</v>
      </c>
      <c r="M1914" s="344" t="s">
        <v>90</v>
      </c>
      <c r="N1914" s="344" t="s">
        <v>6</v>
      </c>
      <c r="O1914" s="346" t="s">
        <v>91</v>
      </c>
    </row>
    <row r="1915" spans="2:15" ht="16" customHeight="1" x14ac:dyDescent="0.2">
      <c r="B1915" s="345"/>
      <c r="C1915" s="345"/>
      <c r="D1915" s="345"/>
      <c r="E1915" s="345"/>
      <c r="F1915" s="347"/>
      <c r="G1915" s="347"/>
      <c r="H1915" s="347"/>
      <c r="I1915" s="347"/>
      <c r="J1915" s="345"/>
      <c r="K1915" s="347"/>
      <c r="L1915" s="345"/>
      <c r="M1915" s="345"/>
      <c r="N1915" s="345"/>
      <c r="O1915" s="347"/>
    </row>
    <row r="1916" spans="2:15" x14ac:dyDescent="0.2">
      <c r="B1916" s="310" t="s">
        <v>69</v>
      </c>
      <c r="C1916" s="310" t="s">
        <v>47</v>
      </c>
      <c r="D1916" s="311">
        <v>0</v>
      </c>
      <c r="E1916" s="270" t="str">
        <f>_xlfn.CONCAT(B1916,C1916,D1916)</f>
        <v>DFMale0</v>
      </c>
      <c r="F1916" s="271">
        <v>1.052E-2</v>
      </c>
      <c r="G1916" s="271">
        <v>1.042E-2</v>
      </c>
      <c r="H1916" s="272">
        <v>1042</v>
      </c>
      <c r="I1916" s="271">
        <v>0.98958000000000002</v>
      </c>
      <c r="J1916" s="272">
        <v>100000</v>
      </c>
      <c r="K1916" s="272">
        <v>99034</v>
      </c>
      <c r="L1916" s="272">
        <v>7543113</v>
      </c>
      <c r="M1916" s="273">
        <v>75.430000000000007</v>
      </c>
      <c r="N1916" s="272">
        <v>1</v>
      </c>
      <c r="O1916" s="274">
        <v>7.0000000000000007E-2</v>
      </c>
    </row>
    <row r="1917" spans="2:15" x14ac:dyDescent="0.2">
      <c r="B1917" s="310" t="s">
        <v>69</v>
      </c>
      <c r="C1917" s="310" t="s">
        <v>47</v>
      </c>
      <c r="D1917" s="312" t="s">
        <v>18</v>
      </c>
      <c r="E1917" s="270" t="str">
        <f t="shared" ref="E1917:E1935" si="83">_xlfn.CONCAT(B1917,C1917,D1917)</f>
        <v>DFMale1-4</v>
      </c>
      <c r="F1917" s="271">
        <v>3.6999999999999999E-4</v>
      </c>
      <c r="G1917" s="271">
        <v>1.5E-3</v>
      </c>
      <c r="H1917" s="272">
        <v>148</v>
      </c>
      <c r="I1917" s="271">
        <v>0.99850000000000005</v>
      </c>
      <c r="J1917" s="272">
        <v>98958</v>
      </c>
      <c r="K1917" s="272">
        <v>395482</v>
      </c>
      <c r="L1917" s="272">
        <v>7444079</v>
      </c>
      <c r="M1917" s="273">
        <v>75.22</v>
      </c>
      <c r="N1917" s="272">
        <v>4</v>
      </c>
      <c r="O1917" s="274">
        <v>1.62</v>
      </c>
    </row>
    <row r="1918" spans="2:15" x14ac:dyDescent="0.2">
      <c r="B1918" s="310" t="s">
        <v>69</v>
      </c>
      <c r="C1918" s="310" t="s">
        <v>47</v>
      </c>
      <c r="D1918" s="312" t="s">
        <v>70</v>
      </c>
      <c r="E1918" s="270" t="str">
        <f t="shared" si="83"/>
        <v>DFMale5-9</v>
      </c>
      <c r="F1918" s="271">
        <v>1.9000000000000001E-4</v>
      </c>
      <c r="G1918" s="271">
        <v>9.6000000000000002E-4</v>
      </c>
      <c r="H1918" s="272">
        <v>95</v>
      </c>
      <c r="I1918" s="271">
        <v>0.99904000000000004</v>
      </c>
      <c r="J1918" s="272">
        <v>98811</v>
      </c>
      <c r="K1918" s="272">
        <v>493815</v>
      </c>
      <c r="L1918" s="272">
        <v>7048597</v>
      </c>
      <c r="M1918" s="273">
        <v>71.33</v>
      </c>
      <c r="N1918" s="272">
        <v>5</v>
      </c>
      <c r="O1918" s="274">
        <v>2.5</v>
      </c>
    </row>
    <row r="1919" spans="2:15" x14ac:dyDescent="0.2">
      <c r="B1919" s="310" t="s">
        <v>69</v>
      </c>
      <c r="C1919" s="310" t="s">
        <v>47</v>
      </c>
      <c r="D1919" s="312" t="s">
        <v>71</v>
      </c>
      <c r="E1919" s="270" t="str">
        <f t="shared" si="83"/>
        <v>DFMale10-14</v>
      </c>
      <c r="F1919" s="271">
        <v>2.7E-4</v>
      </c>
      <c r="G1919" s="271">
        <v>1.3600000000000001E-3</v>
      </c>
      <c r="H1919" s="272">
        <v>134</v>
      </c>
      <c r="I1919" s="271">
        <v>0.99863999999999997</v>
      </c>
      <c r="J1919" s="272">
        <v>98715</v>
      </c>
      <c r="K1919" s="272">
        <v>493241</v>
      </c>
      <c r="L1919" s="272">
        <v>6554782</v>
      </c>
      <c r="M1919" s="273">
        <v>66.400000000000006</v>
      </c>
      <c r="N1919" s="272">
        <v>5</v>
      </c>
      <c r="O1919" s="274">
        <v>2.5</v>
      </c>
    </row>
    <row r="1920" spans="2:15" x14ac:dyDescent="0.2">
      <c r="B1920" s="310" t="s">
        <v>69</v>
      </c>
      <c r="C1920" s="310" t="s">
        <v>47</v>
      </c>
      <c r="D1920" s="311" t="s">
        <v>72</v>
      </c>
      <c r="E1920" s="270" t="str">
        <f t="shared" si="83"/>
        <v>DFMale15-19</v>
      </c>
      <c r="F1920" s="271">
        <v>1.42E-3</v>
      </c>
      <c r="G1920" s="271">
        <v>7.0800000000000004E-3</v>
      </c>
      <c r="H1920" s="272">
        <v>698</v>
      </c>
      <c r="I1920" s="271">
        <v>0.99292000000000002</v>
      </c>
      <c r="J1920" s="272">
        <v>98581</v>
      </c>
      <c r="K1920" s="272">
        <v>491160</v>
      </c>
      <c r="L1920" s="272">
        <v>6061541</v>
      </c>
      <c r="M1920" s="273">
        <v>61.49</v>
      </c>
      <c r="N1920" s="272">
        <v>5</v>
      </c>
      <c r="O1920" s="274">
        <v>2.5</v>
      </c>
    </row>
    <row r="1921" spans="2:15" x14ac:dyDescent="0.2">
      <c r="B1921" s="310" t="s">
        <v>69</v>
      </c>
      <c r="C1921" s="310" t="s">
        <v>47</v>
      </c>
      <c r="D1921" s="311" t="s">
        <v>73</v>
      </c>
      <c r="E1921" s="270" t="str">
        <f t="shared" si="83"/>
        <v>DFMale20-24</v>
      </c>
      <c r="F1921" s="271">
        <v>1.6999999999999999E-3</v>
      </c>
      <c r="G1921" s="271">
        <v>8.4499999999999992E-3</v>
      </c>
      <c r="H1921" s="272">
        <v>828</v>
      </c>
      <c r="I1921" s="271">
        <v>0.99155000000000004</v>
      </c>
      <c r="J1921" s="272">
        <v>97883</v>
      </c>
      <c r="K1921" s="272">
        <v>487346</v>
      </c>
      <c r="L1921" s="272">
        <v>5570381</v>
      </c>
      <c r="M1921" s="273">
        <v>56.91</v>
      </c>
      <c r="N1921" s="272">
        <v>5</v>
      </c>
      <c r="O1921" s="274">
        <v>2.5</v>
      </c>
    </row>
    <row r="1922" spans="2:15" x14ac:dyDescent="0.2">
      <c r="B1922" s="310" t="s">
        <v>69</v>
      </c>
      <c r="C1922" s="310" t="s">
        <v>47</v>
      </c>
      <c r="D1922" s="311" t="s">
        <v>74</v>
      </c>
      <c r="E1922" s="270" t="str">
        <f t="shared" si="83"/>
        <v>DFMale25-29</v>
      </c>
      <c r="F1922" s="271">
        <v>1.57E-3</v>
      </c>
      <c r="G1922" s="271">
        <v>7.8100000000000001E-3</v>
      </c>
      <c r="H1922" s="272">
        <v>758</v>
      </c>
      <c r="I1922" s="271">
        <v>0.99219000000000002</v>
      </c>
      <c r="J1922" s="272">
        <v>97055</v>
      </c>
      <c r="K1922" s="272">
        <v>483382</v>
      </c>
      <c r="L1922" s="272">
        <v>5083034</v>
      </c>
      <c r="M1922" s="273">
        <v>52.37</v>
      </c>
      <c r="N1922" s="272">
        <v>5</v>
      </c>
      <c r="O1922" s="274">
        <v>2.5</v>
      </c>
    </row>
    <row r="1923" spans="2:15" x14ac:dyDescent="0.2">
      <c r="B1923" s="310" t="s">
        <v>69</v>
      </c>
      <c r="C1923" s="310" t="s">
        <v>47</v>
      </c>
      <c r="D1923" s="311" t="s">
        <v>75</v>
      </c>
      <c r="E1923" s="270" t="str">
        <f t="shared" si="83"/>
        <v>DFMale30-34</v>
      </c>
      <c r="F1923" s="271">
        <v>1.74E-3</v>
      </c>
      <c r="G1923" s="271">
        <v>8.6599999999999993E-3</v>
      </c>
      <c r="H1923" s="272">
        <v>834</v>
      </c>
      <c r="I1923" s="271">
        <v>0.99134</v>
      </c>
      <c r="J1923" s="272">
        <v>96297</v>
      </c>
      <c r="K1923" s="272">
        <v>479401</v>
      </c>
      <c r="L1923" s="272">
        <v>4599653</v>
      </c>
      <c r="M1923" s="273">
        <v>47.77</v>
      </c>
      <c r="N1923" s="272">
        <v>5</v>
      </c>
      <c r="O1923" s="274">
        <v>2.5</v>
      </c>
    </row>
    <row r="1924" spans="2:15" x14ac:dyDescent="0.2">
      <c r="B1924" s="310" t="s">
        <v>69</v>
      </c>
      <c r="C1924" s="310" t="s">
        <v>47</v>
      </c>
      <c r="D1924" s="311" t="s">
        <v>76</v>
      </c>
      <c r="E1924" s="270" t="str">
        <f t="shared" si="83"/>
        <v>DFMale35-39</v>
      </c>
      <c r="F1924" s="271">
        <v>2.0200000000000001E-3</v>
      </c>
      <c r="G1924" s="271">
        <v>1.0070000000000001E-2</v>
      </c>
      <c r="H1924" s="272">
        <v>961</v>
      </c>
      <c r="I1924" s="271">
        <v>0.98992999999999998</v>
      </c>
      <c r="J1924" s="272">
        <v>95463</v>
      </c>
      <c r="K1924" s="272">
        <v>474913</v>
      </c>
      <c r="L1924" s="272">
        <v>4120252</v>
      </c>
      <c r="M1924" s="273">
        <v>43.16</v>
      </c>
      <c r="N1924" s="272">
        <v>5</v>
      </c>
      <c r="O1924" s="274">
        <v>2.5</v>
      </c>
    </row>
    <row r="1925" spans="2:15" x14ac:dyDescent="0.2">
      <c r="B1925" s="310" t="s">
        <v>69</v>
      </c>
      <c r="C1925" s="310" t="s">
        <v>47</v>
      </c>
      <c r="D1925" s="311" t="s">
        <v>77</v>
      </c>
      <c r="E1925" s="270" t="str">
        <f t="shared" si="83"/>
        <v>DFMale40-44</v>
      </c>
      <c r="F1925" s="271">
        <v>2.64E-3</v>
      </c>
      <c r="G1925" s="271">
        <v>1.312E-2</v>
      </c>
      <c r="H1925" s="272">
        <v>1240</v>
      </c>
      <c r="I1925" s="271">
        <v>0.98687999999999998</v>
      </c>
      <c r="J1925" s="272">
        <v>94502</v>
      </c>
      <c r="K1925" s="272">
        <v>469410</v>
      </c>
      <c r="L1925" s="272">
        <v>3645339</v>
      </c>
      <c r="M1925" s="273">
        <v>38.57</v>
      </c>
      <c r="N1925" s="272">
        <v>5</v>
      </c>
      <c r="O1925" s="274">
        <v>2.5</v>
      </c>
    </row>
    <row r="1926" spans="2:15" x14ac:dyDescent="0.2">
      <c r="B1926" s="310" t="s">
        <v>69</v>
      </c>
      <c r="C1926" s="310" t="s">
        <v>47</v>
      </c>
      <c r="D1926" s="311" t="s">
        <v>78</v>
      </c>
      <c r="E1926" s="270" t="str">
        <f t="shared" si="83"/>
        <v>DFMale45-49</v>
      </c>
      <c r="F1926" s="271">
        <v>4.1999999999999997E-3</v>
      </c>
      <c r="G1926" s="271">
        <v>2.0760000000000001E-2</v>
      </c>
      <c r="H1926" s="272">
        <v>1937</v>
      </c>
      <c r="I1926" s="271">
        <v>0.97924</v>
      </c>
      <c r="J1926" s="272">
        <v>93262</v>
      </c>
      <c r="K1926" s="272">
        <v>461469</v>
      </c>
      <c r="L1926" s="272">
        <v>3175929</v>
      </c>
      <c r="M1926" s="273">
        <v>34.049999999999997</v>
      </c>
      <c r="N1926" s="272">
        <v>5</v>
      </c>
      <c r="O1926" s="274">
        <v>2.5</v>
      </c>
    </row>
    <row r="1927" spans="2:15" x14ac:dyDescent="0.2">
      <c r="B1927" s="310" t="s">
        <v>69</v>
      </c>
      <c r="C1927" s="310" t="s">
        <v>47</v>
      </c>
      <c r="D1927" s="311" t="s">
        <v>79</v>
      </c>
      <c r="E1927" s="270" t="str">
        <f t="shared" si="83"/>
        <v>DFMale50-54</v>
      </c>
      <c r="F1927" s="271">
        <v>5.47E-3</v>
      </c>
      <c r="G1927" s="271">
        <v>2.6970000000000001E-2</v>
      </c>
      <c r="H1927" s="272">
        <v>2463</v>
      </c>
      <c r="I1927" s="271">
        <v>0.97302999999999995</v>
      </c>
      <c r="J1927" s="272">
        <v>91326</v>
      </c>
      <c r="K1927" s="272">
        <v>450470</v>
      </c>
      <c r="L1927" s="272">
        <v>2714460</v>
      </c>
      <c r="M1927" s="273">
        <v>29.72</v>
      </c>
      <c r="N1927" s="272">
        <v>5</v>
      </c>
      <c r="O1927" s="274">
        <v>2.5</v>
      </c>
    </row>
    <row r="1928" spans="2:15" x14ac:dyDescent="0.2">
      <c r="B1928" s="310" t="s">
        <v>69</v>
      </c>
      <c r="C1928" s="310" t="s">
        <v>47</v>
      </c>
      <c r="D1928" s="311" t="s">
        <v>80</v>
      </c>
      <c r="E1928" s="270" t="str">
        <f t="shared" si="83"/>
        <v>DFMale55-59</v>
      </c>
      <c r="F1928" s="271">
        <v>8.1399999999999997E-3</v>
      </c>
      <c r="G1928" s="271">
        <v>3.9870000000000003E-2</v>
      </c>
      <c r="H1928" s="272">
        <v>3543</v>
      </c>
      <c r="I1928" s="271">
        <v>0.96013000000000004</v>
      </c>
      <c r="J1928" s="272">
        <v>88863</v>
      </c>
      <c r="K1928" s="272">
        <v>435456</v>
      </c>
      <c r="L1928" s="272">
        <v>2263990</v>
      </c>
      <c r="M1928" s="273">
        <v>25.48</v>
      </c>
      <c r="N1928" s="272">
        <v>5</v>
      </c>
      <c r="O1928" s="274">
        <v>2.5</v>
      </c>
    </row>
    <row r="1929" spans="2:15" x14ac:dyDescent="0.2">
      <c r="B1929" s="310" t="s">
        <v>69</v>
      </c>
      <c r="C1929" s="310" t="s">
        <v>47</v>
      </c>
      <c r="D1929" s="311" t="s">
        <v>81</v>
      </c>
      <c r="E1929" s="270" t="str">
        <f t="shared" si="83"/>
        <v>DFMale60-64</v>
      </c>
      <c r="F1929" s="271">
        <v>1.261E-2</v>
      </c>
      <c r="G1929" s="271">
        <v>6.1100000000000002E-2</v>
      </c>
      <c r="H1929" s="272">
        <v>5213</v>
      </c>
      <c r="I1929" s="271">
        <v>0.93889999999999996</v>
      </c>
      <c r="J1929" s="272">
        <v>85320</v>
      </c>
      <c r="K1929" s="272">
        <v>413566</v>
      </c>
      <c r="L1929" s="272">
        <v>1828534</v>
      </c>
      <c r="M1929" s="273">
        <v>21.43</v>
      </c>
      <c r="N1929" s="272">
        <v>5</v>
      </c>
      <c r="O1929" s="274">
        <v>2.5</v>
      </c>
    </row>
    <row r="1930" spans="2:15" x14ac:dyDescent="0.2">
      <c r="B1930" s="310" t="s">
        <v>69</v>
      </c>
      <c r="C1930" s="310" t="s">
        <v>47</v>
      </c>
      <c r="D1930" s="311" t="s">
        <v>82</v>
      </c>
      <c r="E1930" s="270" t="str">
        <f t="shared" si="83"/>
        <v>DFMale65-69</v>
      </c>
      <c r="F1930" s="271">
        <v>1.9140000000000001E-2</v>
      </c>
      <c r="G1930" s="271">
        <v>9.1310000000000002E-2</v>
      </c>
      <c r="H1930" s="272">
        <v>7315</v>
      </c>
      <c r="I1930" s="271">
        <v>0.90869</v>
      </c>
      <c r="J1930" s="272">
        <v>80107</v>
      </c>
      <c r="K1930" s="272">
        <v>382246</v>
      </c>
      <c r="L1930" s="272">
        <v>1414968</v>
      </c>
      <c r="M1930" s="273">
        <v>17.66</v>
      </c>
      <c r="N1930" s="272">
        <v>5</v>
      </c>
      <c r="O1930" s="274">
        <v>2.5</v>
      </c>
    </row>
    <row r="1931" spans="2:15" x14ac:dyDescent="0.2">
      <c r="B1931" s="310" t="s">
        <v>69</v>
      </c>
      <c r="C1931" s="310" t="s">
        <v>47</v>
      </c>
      <c r="D1931" s="311" t="s">
        <v>19</v>
      </c>
      <c r="E1931" s="270" t="str">
        <f t="shared" si="83"/>
        <v>DFMale70-74</v>
      </c>
      <c r="F1931" s="271">
        <v>3.031E-2</v>
      </c>
      <c r="G1931" s="271">
        <v>0.14087</v>
      </c>
      <c r="H1931" s="272">
        <v>10254</v>
      </c>
      <c r="I1931" s="271">
        <v>0.85912999999999995</v>
      </c>
      <c r="J1931" s="272">
        <v>72792</v>
      </c>
      <c r="K1931" s="272">
        <v>338324</v>
      </c>
      <c r="L1931" s="272">
        <v>1032722</v>
      </c>
      <c r="M1931" s="273">
        <v>14.19</v>
      </c>
      <c r="N1931" s="272">
        <v>5</v>
      </c>
      <c r="O1931" s="274">
        <v>2.5</v>
      </c>
    </row>
    <row r="1932" spans="2:15" x14ac:dyDescent="0.2">
      <c r="B1932" s="310" t="s">
        <v>69</v>
      </c>
      <c r="C1932" s="310" t="s">
        <v>47</v>
      </c>
      <c r="D1932" s="311" t="s">
        <v>20</v>
      </c>
      <c r="E1932" s="270" t="str">
        <f t="shared" si="83"/>
        <v>DFMale75-79</v>
      </c>
      <c r="F1932" s="271">
        <v>4.9140000000000003E-2</v>
      </c>
      <c r="G1932" s="271">
        <v>0.21883</v>
      </c>
      <c r="H1932" s="272">
        <v>13685</v>
      </c>
      <c r="I1932" s="271">
        <v>0.78117000000000003</v>
      </c>
      <c r="J1932" s="272">
        <v>62538</v>
      </c>
      <c r="K1932" s="272">
        <v>278476</v>
      </c>
      <c r="L1932" s="272">
        <v>694398</v>
      </c>
      <c r="M1932" s="273">
        <v>11.1</v>
      </c>
      <c r="N1932" s="272">
        <v>5</v>
      </c>
      <c r="O1932" s="274">
        <v>2.5</v>
      </c>
    </row>
    <row r="1933" spans="2:15" x14ac:dyDescent="0.2">
      <c r="B1933" s="310" t="s">
        <v>69</v>
      </c>
      <c r="C1933" s="310" t="s">
        <v>47</v>
      </c>
      <c r="D1933" s="311" t="s">
        <v>21</v>
      </c>
      <c r="E1933" s="270" t="str">
        <f t="shared" si="83"/>
        <v>DFMale80-84</v>
      </c>
      <c r="F1933" s="271">
        <v>7.5389999999999999E-2</v>
      </c>
      <c r="G1933" s="271">
        <v>0.31717000000000001</v>
      </c>
      <c r="H1933" s="272">
        <v>15495</v>
      </c>
      <c r="I1933" s="271">
        <v>0.68283000000000005</v>
      </c>
      <c r="J1933" s="272">
        <v>48853</v>
      </c>
      <c r="K1933" s="272">
        <v>205526</v>
      </c>
      <c r="L1933" s="272">
        <v>415922</v>
      </c>
      <c r="M1933" s="273">
        <v>8.51</v>
      </c>
      <c r="N1933" s="272">
        <v>5</v>
      </c>
      <c r="O1933" s="274">
        <v>2.5</v>
      </c>
    </row>
    <row r="1934" spans="2:15" x14ac:dyDescent="0.2">
      <c r="B1934" s="310" t="s">
        <v>69</v>
      </c>
      <c r="C1934" s="310" t="s">
        <v>47</v>
      </c>
      <c r="D1934" s="311" t="s">
        <v>22</v>
      </c>
      <c r="E1934" s="270" t="str">
        <f t="shared" si="83"/>
        <v>DFMale85-89</v>
      </c>
      <c r="F1934" s="271">
        <v>0.12396</v>
      </c>
      <c r="G1934" s="271">
        <v>0.47316000000000003</v>
      </c>
      <c r="H1934" s="272">
        <v>15784</v>
      </c>
      <c r="I1934" s="271">
        <v>0.52683999999999997</v>
      </c>
      <c r="J1934" s="272">
        <v>33358</v>
      </c>
      <c r="K1934" s="272">
        <v>127330</v>
      </c>
      <c r="L1934" s="272">
        <v>210396</v>
      </c>
      <c r="M1934" s="273">
        <v>6.31</v>
      </c>
      <c r="N1934" s="272">
        <v>5</v>
      </c>
      <c r="O1934" s="274">
        <v>2.5</v>
      </c>
    </row>
    <row r="1935" spans="2:15" x14ac:dyDescent="0.2">
      <c r="B1935" s="310" t="s">
        <v>69</v>
      </c>
      <c r="C1935" s="310" t="s">
        <v>47</v>
      </c>
      <c r="D1935" s="311" t="s">
        <v>5</v>
      </c>
      <c r="E1935" s="270" t="str">
        <f t="shared" si="83"/>
        <v>DFMale90+</v>
      </c>
      <c r="F1935" s="271">
        <v>0.21157000000000001</v>
      </c>
      <c r="G1935" s="271">
        <v>1</v>
      </c>
      <c r="H1935" s="272">
        <v>17574</v>
      </c>
      <c r="I1935" s="271">
        <v>0</v>
      </c>
      <c r="J1935" s="272">
        <v>17574</v>
      </c>
      <c r="K1935" s="272">
        <v>83066</v>
      </c>
      <c r="L1935" s="272">
        <v>83066</v>
      </c>
      <c r="M1935" s="273">
        <v>4.7300000000000004</v>
      </c>
      <c r="N1935" s="273" t="s">
        <v>92</v>
      </c>
      <c r="O1935" s="274">
        <v>4.7300000000000004</v>
      </c>
    </row>
  </sheetData>
  <mergeCells count="1176">
    <mergeCell ref="L28:L29"/>
    <mergeCell ref="M28:M29"/>
    <mergeCell ref="N28:N29"/>
    <mergeCell ref="O28:O29"/>
    <mergeCell ref="C51:C52"/>
    <mergeCell ref="B51:B52"/>
    <mergeCell ref="D51:D52"/>
    <mergeCell ref="F51:F52"/>
    <mergeCell ref="G51:G52"/>
    <mergeCell ref="H51:H52"/>
    <mergeCell ref="O5:O6"/>
    <mergeCell ref="C28:C29"/>
    <mergeCell ref="B28:B29"/>
    <mergeCell ref="D28:D29"/>
    <mergeCell ref="F28:F29"/>
    <mergeCell ref="G28:G29"/>
    <mergeCell ref="H28:H29"/>
    <mergeCell ref="I28:I29"/>
    <mergeCell ref="J28:J29"/>
    <mergeCell ref="K28:K29"/>
    <mergeCell ref="I5:I6"/>
    <mergeCell ref="J5:J6"/>
    <mergeCell ref="K5:K6"/>
    <mergeCell ref="L5:L6"/>
    <mergeCell ref="M5:M6"/>
    <mergeCell ref="N5:N6"/>
    <mergeCell ref="C5:C6"/>
    <mergeCell ref="B5:B6"/>
    <mergeCell ref="D5:D6"/>
    <mergeCell ref="F5:F6"/>
    <mergeCell ref="G5:G6"/>
    <mergeCell ref="H5:H6"/>
    <mergeCell ref="L74:L75"/>
    <mergeCell ref="M74:M75"/>
    <mergeCell ref="N74:N75"/>
    <mergeCell ref="O74:O75"/>
    <mergeCell ref="C97:C98"/>
    <mergeCell ref="B97:B98"/>
    <mergeCell ref="D97:D98"/>
    <mergeCell ref="F97:F98"/>
    <mergeCell ref="G97:G98"/>
    <mergeCell ref="H97:H98"/>
    <mergeCell ref="O51:O52"/>
    <mergeCell ref="C74:C75"/>
    <mergeCell ref="B74:B75"/>
    <mergeCell ref="D74:D75"/>
    <mergeCell ref="F74:F75"/>
    <mergeCell ref="G74:G75"/>
    <mergeCell ref="H74:H75"/>
    <mergeCell ref="I74:I75"/>
    <mergeCell ref="J74:J75"/>
    <mergeCell ref="K74:K75"/>
    <mergeCell ref="I51:I52"/>
    <mergeCell ref="J51:J52"/>
    <mergeCell ref="K51:K52"/>
    <mergeCell ref="L51:L52"/>
    <mergeCell ref="M51:M52"/>
    <mergeCell ref="N51:N52"/>
    <mergeCell ref="L120:L121"/>
    <mergeCell ref="M120:M121"/>
    <mergeCell ref="N120:N121"/>
    <mergeCell ref="O120:O121"/>
    <mergeCell ref="C143:C144"/>
    <mergeCell ref="B143:B144"/>
    <mergeCell ref="D143:D144"/>
    <mergeCell ref="F143:F144"/>
    <mergeCell ref="G143:G144"/>
    <mergeCell ref="H143:H144"/>
    <mergeCell ref="O97:O98"/>
    <mergeCell ref="C120:C121"/>
    <mergeCell ref="B120:B121"/>
    <mergeCell ref="D120:D121"/>
    <mergeCell ref="F120:F121"/>
    <mergeCell ref="G120:G121"/>
    <mergeCell ref="H120:H121"/>
    <mergeCell ref="I120:I121"/>
    <mergeCell ref="J120:J121"/>
    <mergeCell ref="K120:K121"/>
    <mergeCell ref="I97:I98"/>
    <mergeCell ref="J97:J98"/>
    <mergeCell ref="K97:K98"/>
    <mergeCell ref="L97:L98"/>
    <mergeCell ref="M97:M98"/>
    <mergeCell ref="N97:N98"/>
    <mergeCell ref="L166:L167"/>
    <mergeCell ref="M166:M167"/>
    <mergeCell ref="N166:N167"/>
    <mergeCell ref="O166:O167"/>
    <mergeCell ref="C189:C190"/>
    <mergeCell ref="B189:B190"/>
    <mergeCell ref="D189:D190"/>
    <mergeCell ref="F189:F190"/>
    <mergeCell ref="G189:G190"/>
    <mergeCell ref="H189:H190"/>
    <mergeCell ref="O143:O144"/>
    <mergeCell ref="C166:C167"/>
    <mergeCell ref="B166:B167"/>
    <mergeCell ref="D166:D167"/>
    <mergeCell ref="F166:F167"/>
    <mergeCell ref="G166:G167"/>
    <mergeCell ref="H166:H167"/>
    <mergeCell ref="I166:I167"/>
    <mergeCell ref="J166:J167"/>
    <mergeCell ref="K166:K167"/>
    <mergeCell ref="I143:I144"/>
    <mergeCell ref="J143:J144"/>
    <mergeCell ref="K143:K144"/>
    <mergeCell ref="L143:L144"/>
    <mergeCell ref="M143:M144"/>
    <mergeCell ref="N143:N144"/>
    <mergeCell ref="L212:L213"/>
    <mergeCell ref="M212:M213"/>
    <mergeCell ref="N212:N213"/>
    <mergeCell ref="O212:O213"/>
    <mergeCell ref="C235:C236"/>
    <mergeCell ref="B235:B236"/>
    <mergeCell ref="D235:D236"/>
    <mergeCell ref="F235:F236"/>
    <mergeCell ref="G235:G236"/>
    <mergeCell ref="H235:H236"/>
    <mergeCell ref="O189:O190"/>
    <mergeCell ref="C212:C213"/>
    <mergeCell ref="B212:B213"/>
    <mergeCell ref="D212:D213"/>
    <mergeCell ref="F212:F213"/>
    <mergeCell ref="G212:G213"/>
    <mergeCell ref="H212:H213"/>
    <mergeCell ref="I212:I213"/>
    <mergeCell ref="J212:J213"/>
    <mergeCell ref="K212:K213"/>
    <mergeCell ref="I189:I190"/>
    <mergeCell ref="J189:J190"/>
    <mergeCell ref="K189:K190"/>
    <mergeCell ref="L189:L190"/>
    <mergeCell ref="M189:M190"/>
    <mergeCell ref="N189:N190"/>
    <mergeCell ref="L258:L259"/>
    <mergeCell ref="M258:M259"/>
    <mergeCell ref="N258:N259"/>
    <mergeCell ref="O258:O259"/>
    <mergeCell ref="C281:C282"/>
    <mergeCell ref="B281:B282"/>
    <mergeCell ref="D281:D282"/>
    <mergeCell ref="F281:F282"/>
    <mergeCell ref="G281:G282"/>
    <mergeCell ref="H281:H282"/>
    <mergeCell ref="O235:O236"/>
    <mergeCell ref="C258:C259"/>
    <mergeCell ref="B258:B259"/>
    <mergeCell ref="D258:D259"/>
    <mergeCell ref="F258:F259"/>
    <mergeCell ref="G258:G259"/>
    <mergeCell ref="H258:H259"/>
    <mergeCell ref="I258:I259"/>
    <mergeCell ref="J258:J259"/>
    <mergeCell ref="K258:K259"/>
    <mergeCell ref="I235:I236"/>
    <mergeCell ref="J235:J236"/>
    <mergeCell ref="K235:K236"/>
    <mergeCell ref="L235:L236"/>
    <mergeCell ref="M235:M236"/>
    <mergeCell ref="N235:N236"/>
    <mergeCell ref="L304:L305"/>
    <mergeCell ref="M304:M305"/>
    <mergeCell ref="N304:N305"/>
    <mergeCell ref="O304:O305"/>
    <mergeCell ref="C327:C328"/>
    <mergeCell ref="B327:B328"/>
    <mergeCell ref="D327:D328"/>
    <mergeCell ref="F327:F328"/>
    <mergeCell ref="G327:G328"/>
    <mergeCell ref="H327:H328"/>
    <mergeCell ref="O281:O282"/>
    <mergeCell ref="C304:C305"/>
    <mergeCell ref="B304:B305"/>
    <mergeCell ref="D304:D305"/>
    <mergeCell ref="F304:F305"/>
    <mergeCell ref="G304:G305"/>
    <mergeCell ref="H304:H305"/>
    <mergeCell ref="I304:I305"/>
    <mergeCell ref="J304:J305"/>
    <mergeCell ref="K304:K305"/>
    <mergeCell ref="I281:I282"/>
    <mergeCell ref="J281:J282"/>
    <mergeCell ref="K281:K282"/>
    <mergeCell ref="L281:L282"/>
    <mergeCell ref="M281:M282"/>
    <mergeCell ref="N281:N282"/>
    <mergeCell ref="L350:L351"/>
    <mergeCell ref="M350:M351"/>
    <mergeCell ref="N350:N351"/>
    <mergeCell ref="O350:O351"/>
    <mergeCell ref="C373:C374"/>
    <mergeCell ref="B373:B374"/>
    <mergeCell ref="D373:D374"/>
    <mergeCell ref="F373:F374"/>
    <mergeCell ref="G373:G374"/>
    <mergeCell ref="H373:H374"/>
    <mergeCell ref="O327:O328"/>
    <mergeCell ref="C350:C351"/>
    <mergeCell ref="B350:B351"/>
    <mergeCell ref="D350:D351"/>
    <mergeCell ref="F350:F351"/>
    <mergeCell ref="G350:G351"/>
    <mergeCell ref="H350:H351"/>
    <mergeCell ref="I350:I351"/>
    <mergeCell ref="J350:J351"/>
    <mergeCell ref="K350:K351"/>
    <mergeCell ref="I327:I328"/>
    <mergeCell ref="J327:J328"/>
    <mergeCell ref="K327:K328"/>
    <mergeCell ref="L327:L328"/>
    <mergeCell ref="M327:M328"/>
    <mergeCell ref="N327:N328"/>
    <mergeCell ref="L396:L397"/>
    <mergeCell ref="M396:M397"/>
    <mergeCell ref="N396:N397"/>
    <mergeCell ref="O396:O397"/>
    <mergeCell ref="C419:C420"/>
    <mergeCell ref="B419:B420"/>
    <mergeCell ref="D419:D420"/>
    <mergeCell ref="F419:F420"/>
    <mergeCell ref="G419:G420"/>
    <mergeCell ref="H419:H420"/>
    <mergeCell ref="O373:O374"/>
    <mergeCell ref="C396:C397"/>
    <mergeCell ref="B396:B397"/>
    <mergeCell ref="D396:D397"/>
    <mergeCell ref="F396:F397"/>
    <mergeCell ref="G396:G397"/>
    <mergeCell ref="H396:H397"/>
    <mergeCell ref="I396:I397"/>
    <mergeCell ref="J396:J397"/>
    <mergeCell ref="K396:K397"/>
    <mergeCell ref="I373:I374"/>
    <mergeCell ref="J373:J374"/>
    <mergeCell ref="K373:K374"/>
    <mergeCell ref="L373:L374"/>
    <mergeCell ref="M373:M374"/>
    <mergeCell ref="N373:N374"/>
    <mergeCell ref="E396:E397"/>
    <mergeCell ref="L442:L443"/>
    <mergeCell ref="M442:M443"/>
    <mergeCell ref="N442:N443"/>
    <mergeCell ref="O442:O443"/>
    <mergeCell ref="C465:C466"/>
    <mergeCell ref="B465:B466"/>
    <mergeCell ref="D465:D466"/>
    <mergeCell ref="F465:F466"/>
    <mergeCell ref="G465:G466"/>
    <mergeCell ref="H465:H466"/>
    <mergeCell ref="O419:O420"/>
    <mergeCell ref="C442:C443"/>
    <mergeCell ref="B442:B443"/>
    <mergeCell ref="D442:D443"/>
    <mergeCell ref="F442:F443"/>
    <mergeCell ref="G442:G443"/>
    <mergeCell ref="H442:H443"/>
    <mergeCell ref="I442:I443"/>
    <mergeCell ref="J442:J443"/>
    <mergeCell ref="K442:K443"/>
    <mergeCell ref="I419:I420"/>
    <mergeCell ref="J419:J420"/>
    <mergeCell ref="K419:K420"/>
    <mergeCell ref="L419:L420"/>
    <mergeCell ref="M419:M420"/>
    <mergeCell ref="N419:N420"/>
    <mergeCell ref="E419:E420"/>
    <mergeCell ref="E442:E443"/>
    <mergeCell ref="L488:L489"/>
    <mergeCell ref="M488:M489"/>
    <mergeCell ref="N488:N489"/>
    <mergeCell ref="O488:O489"/>
    <mergeCell ref="C511:C512"/>
    <mergeCell ref="B511:B512"/>
    <mergeCell ref="D511:D512"/>
    <mergeCell ref="F511:F512"/>
    <mergeCell ref="G511:G512"/>
    <mergeCell ref="H511:H512"/>
    <mergeCell ref="O465:O466"/>
    <mergeCell ref="C488:C489"/>
    <mergeCell ref="B488:B489"/>
    <mergeCell ref="D488:D489"/>
    <mergeCell ref="F488:F489"/>
    <mergeCell ref="G488:G489"/>
    <mergeCell ref="H488:H489"/>
    <mergeCell ref="I488:I489"/>
    <mergeCell ref="J488:J489"/>
    <mergeCell ref="K488:K489"/>
    <mergeCell ref="I465:I466"/>
    <mergeCell ref="J465:J466"/>
    <mergeCell ref="K465:K466"/>
    <mergeCell ref="L465:L466"/>
    <mergeCell ref="M465:M466"/>
    <mergeCell ref="N465:N466"/>
    <mergeCell ref="E465:E466"/>
    <mergeCell ref="E488:E489"/>
    <mergeCell ref="L534:L535"/>
    <mergeCell ref="M534:M535"/>
    <mergeCell ref="N534:N535"/>
    <mergeCell ref="O534:O535"/>
    <mergeCell ref="C557:C558"/>
    <mergeCell ref="B557:B558"/>
    <mergeCell ref="D557:D558"/>
    <mergeCell ref="F557:F558"/>
    <mergeCell ref="G557:G558"/>
    <mergeCell ref="H557:H558"/>
    <mergeCell ref="O511:O512"/>
    <mergeCell ref="C534:C535"/>
    <mergeCell ref="B534:B535"/>
    <mergeCell ref="D534:D535"/>
    <mergeCell ref="F534:F535"/>
    <mergeCell ref="G534:G535"/>
    <mergeCell ref="H534:H535"/>
    <mergeCell ref="I534:I535"/>
    <mergeCell ref="J534:J535"/>
    <mergeCell ref="K534:K535"/>
    <mergeCell ref="I511:I512"/>
    <mergeCell ref="J511:J512"/>
    <mergeCell ref="K511:K512"/>
    <mergeCell ref="L511:L512"/>
    <mergeCell ref="M511:M512"/>
    <mergeCell ref="N511:N512"/>
    <mergeCell ref="E511:E512"/>
    <mergeCell ref="E534:E535"/>
    <mergeCell ref="L580:L581"/>
    <mergeCell ref="M580:M581"/>
    <mergeCell ref="N580:N581"/>
    <mergeCell ref="O580:O581"/>
    <mergeCell ref="C603:C604"/>
    <mergeCell ref="B603:B604"/>
    <mergeCell ref="D603:D604"/>
    <mergeCell ref="F603:F604"/>
    <mergeCell ref="G603:G604"/>
    <mergeCell ref="H603:H604"/>
    <mergeCell ref="O557:O558"/>
    <mergeCell ref="C580:C581"/>
    <mergeCell ref="B580:B581"/>
    <mergeCell ref="D580:D581"/>
    <mergeCell ref="F580:F581"/>
    <mergeCell ref="G580:G581"/>
    <mergeCell ref="H580:H581"/>
    <mergeCell ref="I580:I581"/>
    <mergeCell ref="J580:J581"/>
    <mergeCell ref="K580:K581"/>
    <mergeCell ref="I557:I558"/>
    <mergeCell ref="J557:J558"/>
    <mergeCell ref="K557:K558"/>
    <mergeCell ref="L557:L558"/>
    <mergeCell ref="M557:M558"/>
    <mergeCell ref="N557:N558"/>
    <mergeCell ref="E557:E558"/>
    <mergeCell ref="E580:E581"/>
    <mergeCell ref="L626:L627"/>
    <mergeCell ref="M626:M627"/>
    <mergeCell ref="N626:N627"/>
    <mergeCell ref="O626:O627"/>
    <mergeCell ref="C649:C650"/>
    <mergeCell ref="B649:B650"/>
    <mergeCell ref="D649:D650"/>
    <mergeCell ref="F649:F650"/>
    <mergeCell ref="G649:G650"/>
    <mergeCell ref="H649:H650"/>
    <mergeCell ref="O603:O604"/>
    <mergeCell ref="C626:C627"/>
    <mergeCell ref="B626:B627"/>
    <mergeCell ref="D626:D627"/>
    <mergeCell ref="F626:F627"/>
    <mergeCell ref="G626:G627"/>
    <mergeCell ref="H626:H627"/>
    <mergeCell ref="I626:I627"/>
    <mergeCell ref="J626:J627"/>
    <mergeCell ref="K626:K627"/>
    <mergeCell ref="I603:I604"/>
    <mergeCell ref="J603:J604"/>
    <mergeCell ref="K603:K604"/>
    <mergeCell ref="L603:L604"/>
    <mergeCell ref="M603:M604"/>
    <mergeCell ref="N603:N604"/>
    <mergeCell ref="E603:E604"/>
    <mergeCell ref="E626:E627"/>
    <mergeCell ref="L672:L673"/>
    <mergeCell ref="M672:M673"/>
    <mergeCell ref="N672:N673"/>
    <mergeCell ref="O672:O673"/>
    <mergeCell ref="C695:C696"/>
    <mergeCell ref="B695:B696"/>
    <mergeCell ref="D695:D696"/>
    <mergeCell ref="F695:F696"/>
    <mergeCell ref="G695:G696"/>
    <mergeCell ref="H695:H696"/>
    <mergeCell ref="O649:O650"/>
    <mergeCell ref="C672:C673"/>
    <mergeCell ref="B672:B673"/>
    <mergeCell ref="D672:D673"/>
    <mergeCell ref="F672:F673"/>
    <mergeCell ref="G672:G673"/>
    <mergeCell ref="H672:H673"/>
    <mergeCell ref="I672:I673"/>
    <mergeCell ref="J672:J673"/>
    <mergeCell ref="K672:K673"/>
    <mergeCell ref="I649:I650"/>
    <mergeCell ref="J649:J650"/>
    <mergeCell ref="K649:K650"/>
    <mergeCell ref="L649:L650"/>
    <mergeCell ref="M649:M650"/>
    <mergeCell ref="N649:N650"/>
    <mergeCell ref="E649:E650"/>
    <mergeCell ref="E672:E673"/>
    <mergeCell ref="L718:L719"/>
    <mergeCell ref="M718:M719"/>
    <mergeCell ref="N718:N719"/>
    <mergeCell ref="O718:O719"/>
    <mergeCell ref="C741:C742"/>
    <mergeCell ref="B741:B742"/>
    <mergeCell ref="D741:D742"/>
    <mergeCell ref="F741:F742"/>
    <mergeCell ref="G741:G742"/>
    <mergeCell ref="H741:H742"/>
    <mergeCell ref="O695:O696"/>
    <mergeCell ref="C718:C719"/>
    <mergeCell ref="B718:B719"/>
    <mergeCell ref="D718:D719"/>
    <mergeCell ref="F718:F719"/>
    <mergeCell ref="G718:G719"/>
    <mergeCell ref="H718:H719"/>
    <mergeCell ref="I718:I719"/>
    <mergeCell ref="J718:J719"/>
    <mergeCell ref="K718:K719"/>
    <mergeCell ref="I695:I696"/>
    <mergeCell ref="J695:J696"/>
    <mergeCell ref="K695:K696"/>
    <mergeCell ref="L695:L696"/>
    <mergeCell ref="M695:M696"/>
    <mergeCell ref="N695:N696"/>
    <mergeCell ref="E695:E696"/>
    <mergeCell ref="E718:E719"/>
    <mergeCell ref="L764:L765"/>
    <mergeCell ref="M764:M765"/>
    <mergeCell ref="N764:N765"/>
    <mergeCell ref="O764:O765"/>
    <mergeCell ref="C787:C788"/>
    <mergeCell ref="B787:B788"/>
    <mergeCell ref="D787:D788"/>
    <mergeCell ref="F787:F788"/>
    <mergeCell ref="G787:G788"/>
    <mergeCell ref="H787:H788"/>
    <mergeCell ref="O741:O742"/>
    <mergeCell ref="C764:C765"/>
    <mergeCell ref="B764:B765"/>
    <mergeCell ref="D764:D765"/>
    <mergeCell ref="F764:F765"/>
    <mergeCell ref="G764:G765"/>
    <mergeCell ref="H764:H765"/>
    <mergeCell ref="I764:I765"/>
    <mergeCell ref="J764:J765"/>
    <mergeCell ref="K764:K765"/>
    <mergeCell ref="I741:I742"/>
    <mergeCell ref="J741:J742"/>
    <mergeCell ref="K741:K742"/>
    <mergeCell ref="L741:L742"/>
    <mergeCell ref="M741:M742"/>
    <mergeCell ref="N741:N742"/>
    <mergeCell ref="E741:E742"/>
    <mergeCell ref="E764:E765"/>
    <mergeCell ref="L810:L811"/>
    <mergeCell ref="M810:M811"/>
    <mergeCell ref="N810:N811"/>
    <mergeCell ref="O810:O811"/>
    <mergeCell ref="C833:C834"/>
    <mergeCell ref="B833:B834"/>
    <mergeCell ref="D833:D834"/>
    <mergeCell ref="F833:F834"/>
    <mergeCell ref="G833:G834"/>
    <mergeCell ref="H833:H834"/>
    <mergeCell ref="O787:O788"/>
    <mergeCell ref="C810:C811"/>
    <mergeCell ref="B810:B811"/>
    <mergeCell ref="D810:D811"/>
    <mergeCell ref="F810:F811"/>
    <mergeCell ref="G810:G811"/>
    <mergeCell ref="H810:H811"/>
    <mergeCell ref="I810:I811"/>
    <mergeCell ref="J810:J811"/>
    <mergeCell ref="K810:K811"/>
    <mergeCell ref="I787:I788"/>
    <mergeCell ref="J787:J788"/>
    <mergeCell ref="K787:K788"/>
    <mergeCell ref="L787:L788"/>
    <mergeCell ref="M787:M788"/>
    <mergeCell ref="N787:N788"/>
    <mergeCell ref="E787:E788"/>
    <mergeCell ref="E810:E811"/>
    <mergeCell ref="L856:L857"/>
    <mergeCell ref="M856:M857"/>
    <mergeCell ref="N856:N857"/>
    <mergeCell ref="O856:O857"/>
    <mergeCell ref="C879:C880"/>
    <mergeCell ref="B879:B880"/>
    <mergeCell ref="D879:D880"/>
    <mergeCell ref="F879:F880"/>
    <mergeCell ref="G879:G880"/>
    <mergeCell ref="H879:H880"/>
    <mergeCell ref="O833:O834"/>
    <mergeCell ref="C856:C857"/>
    <mergeCell ref="B856:B857"/>
    <mergeCell ref="D856:D857"/>
    <mergeCell ref="F856:F857"/>
    <mergeCell ref="G856:G857"/>
    <mergeCell ref="H856:H857"/>
    <mergeCell ref="I856:I857"/>
    <mergeCell ref="J856:J857"/>
    <mergeCell ref="K856:K857"/>
    <mergeCell ref="I833:I834"/>
    <mergeCell ref="J833:J834"/>
    <mergeCell ref="K833:K834"/>
    <mergeCell ref="L833:L834"/>
    <mergeCell ref="M833:M834"/>
    <mergeCell ref="N833:N834"/>
    <mergeCell ref="E833:E834"/>
    <mergeCell ref="E856:E857"/>
    <mergeCell ref="L902:L903"/>
    <mergeCell ref="M902:M903"/>
    <mergeCell ref="N902:N903"/>
    <mergeCell ref="O902:O903"/>
    <mergeCell ref="C925:C926"/>
    <mergeCell ref="B925:B926"/>
    <mergeCell ref="D925:D926"/>
    <mergeCell ref="F925:F926"/>
    <mergeCell ref="G925:G926"/>
    <mergeCell ref="H925:H926"/>
    <mergeCell ref="O879:O880"/>
    <mergeCell ref="C902:C903"/>
    <mergeCell ref="B902:B903"/>
    <mergeCell ref="D902:D903"/>
    <mergeCell ref="F902:F903"/>
    <mergeCell ref="G902:G903"/>
    <mergeCell ref="H902:H903"/>
    <mergeCell ref="I902:I903"/>
    <mergeCell ref="J902:J903"/>
    <mergeCell ref="K902:K903"/>
    <mergeCell ref="I879:I880"/>
    <mergeCell ref="J879:J880"/>
    <mergeCell ref="K879:K880"/>
    <mergeCell ref="L879:L880"/>
    <mergeCell ref="M879:M880"/>
    <mergeCell ref="N879:N880"/>
    <mergeCell ref="E879:E880"/>
    <mergeCell ref="E902:E903"/>
    <mergeCell ref="L948:L949"/>
    <mergeCell ref="M948:M949"/>
    <mergeCell ref="N948:N949"/>
    <mergeCell ref="O948:O949"/>
    <mergeCell ref="C971:C972"/>
    <mergeCell ref="B971:B972"/>
    <mergeCell ref="D971:D972"/>
    <mergeCell ref="F971:F972"/>
    <mergeCell ref="G971:G972"/>
    <mergeCell ref="H971:H972"/>
    <mergeCell ref="O925:O926"/>
    <mergeCell ref="C948:C949"/>
    <mergeCell ref="B948:B949"/>
    <mergeCell ref="D948:D949"/>
    <mergeCell ref="F948:F949"/>
    <mergeCell ref="G948:G949"/>
    <mergeCell ref="H948:H949"/>
    <mergeCell ref="I948:I949"/>
    <mergeCell ref="J948:J949"/>
    <mergeCell ref="K948:K949"/>
    <mergeCell ref="I925:I926"/>
    <mergeCell ref="J925:J926"/>
    <mergeCell ref="K925:K926"/>
    <mergeCell ref="L925:L926"/>
    <mergeCell ref="M925:M926"/>
    <mergeCell ref="N925:N926"/>
    <mergeCell ref="E925:E926"/>
    <mergeCell ref="E948:E949"/>
    <mergeCell ref="L994:L995"/>
    <mergeCell ref="M994:M995"/>
    <mergeCell ref="N994:N995"/>
    <mergeCell ref="O994:O995"/>
    <mergeCell ref="C1017:C1018"/>
    <mergeCell ref="B1017:B1018"/>
    <mergeCell ref="D1017:D1018"/>
    <mergeCell ref="F1017:F1018"/>
    <mergeCell ref="G1017:G1018"/>
    <mergeCell ref="H1017:H1018"/>
    <mergeCell ref="O971:O972"/>
    <mergeCell ref="C994:C995"/>
    <mergeCell ref="B994:B995"/>
    <mergeCell ref="D994:D995"/>
    <mergeCell ref="F994:F995"/>
    <mergeCell ref="G994:G995"/>
    <mergeCell ref="H994:H995"/>
    <mergeCell ref="I994:I995"/>
    <mergeCell ref="J994:J995"/>
    <mergeCell ref="K994:K995"/>
    <mergeCell ref="I971:I972"/>
    <mergeCell ref="J971:J972"/>
    <mergeCell ref="K971:K972"/>
    <mergeCell ref="L971:L972"/>
    <mergeCell ref="M971:M972"/>
    <mergeCell ref="N971:N972"/>
    <mergeCell ref="E971:E972"/>
    <mergeCell ref="E994:E995"/>
    <mergeCell ref="L1040:L1041"/>
    <mergeCell ref="M1040:M1041"/>
    <mergeCell ref="N1040:N1041"/>
    <mergeCell ref="O1040:O1041"/>
    <mergeCell ref="C1063:C1064"/>
    <mergeCell ref="B1063:B1064"/>
    <mergeCell ref="D1063:D1064"/>
    <mergeCell ref="F1063:F1064"/>
    <mergeCell ref="G1063:G1064"/>
    <mergeCell ref="H1063:H1064"/>
    <mergeCell ref="O1017:O1018"/>
    <mergeCell ref="C1040:C1041"/>
    <mergeCell ref="B1040:B1041"/>
    <mergeCell ref="D1040:D1041"/>
    <mergeCell ref="F1040:F1041"/>
    <mergeCell ref="G1040:G1041"/>
    <mergeCell ref="H1040:H1041"/>
    <mergeCell ref="I1040:I1041"/>
    <mergeCell ref="J1040:J1041"/>
    <mergeCell ref="K1040:K1041"/>
    <mergeCell ref="I1017:I1018"/>
    <mergeCell ref="J1017:J1018"/>
    <mergeCell ref="K1017:K1018"/>
    <mergeCell ref="L1017:L1018"/>
    <mergeCell ref="M1017:M1018"/>
    <mergeCell ref="N1017:N1018"/>
    <mergeCell ref="E1017:E1018"/>
    <mergeCell ref="E1040:E1041"/>
    <mergeCell ref="L1086:L1087"/>
    <mergeCell ref="M1086:M1087"/>
    <mergeCell ref="N1086:N1087"/>
    <mergeCell ref="O1086:O1087"/>
    <mergeCell ref="C1109:C1110"/>
    <mergeCell ref="B1109:B1110"/>
    <mergeCell ref="D1109:D1110"/>
    <mergeCell ref="F1109:F1110"/>
    <mergeCell ref="G1109:G1110"/>
    <mergeCell ref="H1109:H1110"/>
    <mergeCell ref="O1063:O1064"/>
    <mergeCell ref="C1086:C1087"/>
    <mergeCell ref="B1086:B1087"/>
    <mergeCell ref="D1086:D1087"/>
    <mergeCell ref="F1086:F1087"/>
    <mergeCell ref="G1086:G1087"/>
    <mergeCell ref="H1086:H1087"/>
    <mergeCell ref="I1086:I1087"/>
    <mergeCell ref="J1086:J1087"/>
    <mergeCell ref="K1086:K1087"/>
    <mergeCell ref="I1063:I1064"/>
    <mergeCell ref="J1063:J1064"/>
    <mergeCell ref="K1063:K1064"/>
    <mergeCell ref="L1063:L1064"/>
    <mergeCell ref="M1063:M1064"/>
    <mergeCell ref="N1063:N1064"/>
    <mergeCell ref="E1063:E1064"/>
    <mergeCell ref="E1086:E1087"/>
    <mergeCell ref="L1132:L1133"/>
    <mergeCell ref="M1132:M1133"/>
    <mergeCell ref="N1132:N1133"/>
    <mergeCell ref="O1132:O1133"/>
    <mergeCell ref="C1155:C1156"/>
    <mergeCell ref="B1155:B1156"/>
    <mergeCell ref="D1155:D1156"/>
    <mergeCell ref="F1155:F1156"/>
    <mergeCell ref="G1155:G1156"/>
    <mergeCell ref="H1155:H1156"/>
    <mergeCell ref="O1109:O1110"/>
    <mergeCell ref="C1132:C1133"/>
    <mergeCell ref="B1132:B1133"/>
    <mergeCell ref="D1132:D1133"/>
    <mergeCell ref="F1132:F1133"/>
    <mergeCell ref="G1132:G1133"/>
    <mergeCell ref="H1132:H1133"/>
    <mergeCell ref="I1132:I1133"/>
    <mergeCell ref="J1132:J1133"/>
    <mergeCell ref="K1132:K1133"/>
    <mergeCell ref="I1109:I1110"/>
    <mergeCell ref="J1109:J1110"/>
    <mergeCell ref="K1109:K1110"/>
    <mergeCell ref="L1109:L1110"/>
    <mergeCell ref="M1109:M1110"/>
    <mergeCell ref="N1109:N1110"/>
    <mergeCell ref="E1109:E1110"/>
    <mergeCell ref="E1132:E1133"/>
    <mergeCell ref="L1178:L1179"/>
    <mergeCell ref="M1178:M1179"/>
    <mergeCell ref="N1178:N1179"/>
    <mergeCell ref="O1178:O1179"/>
    <mergeCell ref="C1201:C1202"/>
    <mergeCell ref="B1201:B1202"/>
    <mergeCell ref="D1201:D1202"/>
    <mergeCell ref="F1201:F1202"/>
    <mergeCell ref="G1201:G1202"/>
    <mergeCell ref="H1201:H1202"/>
    <mergeCell ref="O1155:O1156"/>
    <mergeCell ref="C1178:C1179"/>
    <mergeCell ref="B1178:B1179"/>
    <mergeCell ref="D1178:D1179"/>
    <mergeCell ref="F1178:F1179"/>
    <mergeCell ref="G1178:G1179"/>
    <mergeCell ref="H1178:H1179"/>
    <mergeCell ref="I1178:I1179"/>
    <mergeCell ref="J1178:J1179"/>
    <mergeCell ref="K1178:K1179"/>
    <mergeCell ref="I1155:I1156"/>
    <mergeCell ref="J1155:J1156"/>
    <mergeCell ref="K1155:K1156"/>
    <mergeCell ref="L1155:L1156"/>
    <mergeCell ref="M1155:M1156"/>
    <mergeCell ref="N1155:N1156"/>
    <mergeCell ref="E1155:E1156"/>
    <mergeCell ref="E1178:E1179"/>
    <mergeCell ref="L1224:L1225"/>
    <mergeCell ref="M1224:M1225"/>
    <mergeCell ref="N1224:N1225"/>
    <mergeCell ref="O1224:O1225"/>
    <mergeCell ref="C1247:C1248"/>
    <mergeCell ref="B1247:B1248"/>
    <mergeCell ref="D1247:D1248"/>
    <mergeCell ref="F1247:F1248"/>
    <mergeCell ref="G1247:G1248"/>
    <mergeCell ref="H1247:H1248"/>
    <mergeCell ref="O1201:O1202"/>
    <mergeCell ref="C1224:C1225"/>
    <mergeCell ref="B1224:B1225"/>
    <mergeCell ref="D1224:D1225"/>
    <mergeCell ref="F1224:F1225"/>
    <mergeCell ref="G1224:G1225"/>
    <mergeCell ref="H1224:H1225"/>
    <mergeCell ref="I1224:I1225"/>
    <mergeCell ref="J1224:J1225"/>
    <mergeCell ref="K1224:K1225"/>
    <mergeCell ref="I1201:I1202"/>
    <mergeCell ref="J1201:J1202"/>
    <mergeCell ref="K1201:K1202"/>
    <mergeCell ref="L1201:L1202"/>
    <mergeCell ref="M1201:M1202"/>
    <mergeCell ref="N1201:N1202"/>
    <mergeCell ref="E1201:E1202"/>
    <mergeCell ref="E1224:E1225"/>
    <mergeCell ref="L1270:L1271"/>
    <mergeCell ref="M1270:M1271"/>
    <mergeCell ref="N1270:N1271"/>
    <mergeCell ref="O1270:O1271"/>
    <mergeCell ref="C1293:C1294"/>
    <mergeCell ref="B1293:B1294"/>
    <mergeCell ref="D1293:D1294"/>
    <mergeCell ref="F1293:F1294"/>
    <mergeCell ref="G1293:G1294"/>
    <mergeCell ref="H1293:H1294"/>
    <mergeCell ref="O1247:O1248"/>
    <mergeCell ref="C1270:C1271"/>
    <mergeCell ref="B1270:B1271"/>
    <mergeCell ref="D1270:D1271"/>
    <mergeCell ref="F1270:F1271"/>
    <mergeCell ref="G1270:G1271"/>
    <mergeCell ref="H1270:H1271"/>
    <mergeCell ref="I1270:I1271"/>
    <mergeCell ref="J1270:J1271"/>
    <mergeCell ref="K1270:K1271"/>
    <mergeCell ref="I1247:I1248"/>
    <mergeCell ref="J1247:J1248"/>
    <mergeCell ref="K1247:K1248"/>
    <mergeCell ref="L1247:L1248"/>
    <mergeCell ref="M1247:M1248"/>
    <mergeCell ref="N1247:N1248"/>
    <mergeCell ref="E1247:E1248"/>
    <mergeCell ref="E1270:E1271"/>
    <mergeCell ref="L1316:L1317"/>
    <mergeCell ref="M1316:M1317"/>
    <mergeCell ref="N1316:N1317"/>
    <mergeCell ref="O1316:O1317"/>
    <mergeCell ref="C1339:C1340"/>
    <mergeCell ref="B1339:B1340"/>
    <mergeCell ref="D1339:D1340"/>
    <mergeCell ref="F1339:F1340"/>
    <mergeCell ref="G1339:G1340"/>
    <mergeCell ref="H1339:H1340"/>
    <mergeCell ref="O1293:O1294"/>
    <mergeCell ref="C1316:C1317"/>
    <mergeCell ref="B1316:B1317"/>
    <mergeCell ref="D1316:D1317"/>
    <mergeCell ref="F1316:F1317"/>
    <mergeCell ref="G1316:G1317"/>
    <mergeCell ref="H1316:H1317"/>
    <mergeCell ref="I1316:I1317"/>
    <mergeCell ref="J1316:J1317"/>
    <mergeCell ref="K1316:K1317"/>
    <mergeCell ref="I1293:I1294"/>
    <mergeCell ref="J1293:J1294"/>
    <mergeCell ref="K1293:K1294"/>
    <mergeCell ref="L1293:L1294"/>
    <mergeCell ref="M1293:M1294"/>
    <mergeCell ref="N1293:N1294"/>
    <mergeCell ref="E1293:E1294"/>
    <mergeCell ref="E1316:E1317"/>
    <mergeCell ref="L1362:L1363"/>
    <mergeCell ref="M1362:M1363"/>
    <mergeCell ref="N1362:N1363"/>
    <mergeCell ref="O1362:O1363"/>
    <mergeCell ref="C1385:C1386"/>
    <mergeCell ref="B1385:B1386"/>
    <mergeCell ref="D1385:D1386"/>
    <mergeCell ref="F1385:F1386"/>
    <mergeCell ref="G1385:G1386"/>
    <mergeCell ref="H1385:H1386"/>
    <mergeCell ref="O1339:O1340"/>
    <mergeCell ref="C1362:C1363"/>
    <mergeCell ref="B1362:B1363"/>
    <mergeCell ref="D1362:D1363"/>
    <mergeCell ref="F1362:F1363"/>
    <mergeCell ref="G1362:G1363"/>
    <mergeCell ref="H1362:H1363"/>
    <mergeCell ref="I1362:I1363"/>
    <mergeCell ref="J1362:J1363"/>
    <mergeCell ref="K1362:K1363"/>
    <mergeCell ref="I1339:I1340"/>
    <mergeCell ref="J1339:J1340"/>
    <mergeCell ref="K1339:K1340"/>
    <mergeCell ref="L1339:L1340"/>
    <mergeCell ref="M1339:M1340"/>
    <mergeCell ref="N1339:N1340"/>
    <mergeCell ref="E1339:E1340"/>
    <mergeCell ref="E1362:E1363"/>
    <mergeCell ref="L1408:L1409"/>
    <mergeCell ref="M1408:M1409"/>
    <mergeCell ref="N1408:N1409"/>
    <mergeCell ref="O1408:O1409"/>
    <mergeCell ref="C1431:C1432"/>
    <mergeCell ref="B1431:B1432"/>
    <mergeCell ref="D1431:D1432"/>
    <mergeCell ref="F1431:F1432"/>
    <mergeCell ref="G1431:G1432"/>
    <mergeCell ref="H1431:H1432"/>
    <mergeCell ref="O1385:O1386"/>
    <mergeCell ref="C1408:C1409"/>
    <mergeCell ref="B1408:B1409"/>
    <mergeCell ref="D1408:D1409"/>
    <mergeCell ref="F1408:F1409"/>
    <mergeCell ref="G1408:G1409"/>
    <mergeCell ref="H1408:H1409"/>
    <mergeCell ref="I1408:I1409"/>
    <mergeCell ref="J1408:J1409"/>
    <mergeCell ref="K1408:K1409"/>
    <mergeCell ref="I1385:I1386"/>
    <mergeCell ref="J1385:J1386"/>
    <mergeCell ref="K1385:K1386"/>
    <mergeCell ref="L1385:L1386"/>
    <mergeCell ref="M1385:M1386"/>
    <mergeCell ref="N1385:N1386"/>
    <mergeCell ref="E1385:E1386"/>
    <mergeCell ref="E1408:E1409"/>
    <mergeCell ref="L1454:L1455"/>
    <mergeCell ref="M1454:M1455"/>
    <mergeCell ref="N1454:N1455"/>
    <mergeCell ref="O1454:O1455"/>
    <mergeCell ref="C1477:C1478"/>
    <mergeCell ref="B1477:B1478"/>
    <mergeCell ref="D1477:D1478"/>
    <mergeCell ref="F1477:F1478"/>
    <mergeCell ref="G1477:G1478"/>
    <mergeCell ref="H1477:H1478"/>
    <mergeCell ref="O1431:O1432"/>
    <mergeCell ref="C1454:C1455"/>
    <mergeCell ref="B1454:B1455"/>
    <mergeCell ref="D1454:D1455"/>
    <mergeCell ref="F1454:F1455"/>
    <mergeCell ref="G1454:G1455"/>
    <mergeCell ref="H1454:H1455"/>
    <mergeCell ref="I1454:I1455"/>
    <mergeCell ref="J1454:J1455"/>
    <mergeCell ref="K1454:K1455"/>
    <mergeCell ref="I1431:I1432"/>
    <mergeCell ref="J1431:J1432"/>
    <mergeCell ref="K1431:K1432"/>
    <mergeCell ref="L1431:L1432"/>
    <mergeCell ref="M1431:M1432"/>
    <mergeCell ref="N1431:N1432"/>
    <mergeCell ref="E1431:E1432"/>
    <mergeCell ref="E1454:E1455"/>
    <mergeCell ref="L1500:L1501"/>
    <mergeCell ref="M1500:M1501"/>
    <mergeCell ref="N1500:N1501"/>
    <mergeCell ref="O1500:O1501"/>
    <mergeCell ref="C1523:C1524"/>
    <mergeCell ref="B1523:B1524"/>
    <mergeCell ref="D1523:D1524"/>
    <mergeCell ref="F1523:F1524"/>
    <mergeCell ref="G1523:G1524"/>
    <mergeCell ref="H1523:H1524"/>
    <mergeCell ref="O1477:O1478"/>
    <mergeCell ref="C1500:C1501"/>
    <mergeCell ref="B1500:B1501"/>
    <mergeCell ref="D1500:D1501"/>
    <mergeCell ref="F1500:F1501"/>
    <mergeCell ref="G1500:G1501"/>
    <mergeCell ref="H1500:H1501"/>
    <mergeCell ref="I1500:I1501"/>
    <mergeCell ref="J1500:J1501"/>
    <mergeCell ref="K1500:K1501"/>
    <mergeCell ref="I1477:I1478"/>
    <mergeCell ref="J1477:J1478"/>
    <mergeCell ref="K1477:K1478"/>
    <mergeCell ref="L1477:L1478"/>
    <mergeCell ref="M1477:M1478"/>
    <mergeCell ref="N1477:N1478"/>
    <mergeCell ref="E1477:E1478"/>
    <mergeCell ref="E1500:E1501"/>
    <mergeCell ref="L1546:L1547"/>
    <mergeCell ref="M1546:M1547"/>
    <mergeCell ref="N1546:N1547"/>
    <mergeCell ref="O1546:O1547"/>
    <mergeCell ref="C1569:C1570"/>
    <mergeCell ref="B1569:B1570"/>
    <mergeCell ref="D1569:D1570"/>
    <mergeCell ref="F1569:F1570"/>
    <mergeCell ref="G1569:G1570"/>
    <mergeCell ref="H1569:H1570"/>
    <mergeCell ref="O1523:O1524"/>
    <mergeCell ref="C1546:C1547"/>
    <mergeCell ref="B1546:B1547"/>
    <mergeCell ref="D1546:D1547"/>
    <mergeCell ref="F1546:F1547"/>
    <mergeCell ref="G1546:G1547"/>
    <mergeCell ref="H1546:H1547"/>
    <mergeCell ref="I1546:I1547"/>
    <mergeCell ref="J1546:J1547"/>
    <mergeCell ref="K1546:K1547"/>
    <mergeCell ref="I1523:I1524"/>
    <mergeCell ref="J1523:J1524"/>
    <mergeCell ref="K1523:K1524"/>
    <mergeCell ref="L1523:L1524"/>
    <mergeCell ref="M1523:M1524"/>
    <mergeCell ref="N1523:N1524"/>
    <mergeCell ref="E1523:E1524"/>
    <mergeCell ref="E1546:E1547"/>
    <mergeCell ref="L1592:L1593"/>
    <mergeCell ref="M1592:M1593"/>
    <mergeCell ref="N1592:N1593"/>
    <mergeCell ref="O1592:O1593"/>
    <mergeCell ref="C1615:C1616"/>
    <mergeCell ref="B1615:B1616"/>
    <mergeCell ref="D1615:D1616"/>
    <mergeCell ref="F1615:F1616"/>
    <mergeCell ref="G1615:G1616"/>
    <mergeCell ref="H1615:H1616"/>
    <mergeCell ref="O1569:O1570"/>
    <mergeCell ref="C1592:C1593"/>
    <mergeCell ref="B1592:B1593"/>
    <mergeCell ref="D1592:D1593"/>
    <mergeCell ref="F1592:F1593"/>
    <mergeCell ref="G1592:G1593"/>
    <mergeCell ref="H1592:H1593"/>
    <mergeCell ref="I1592:I1593"/>
    <mergeCell ref="J1592:J1593"/>
    <mergeCell ref="K1592:K1593"/>
    <mergeCell ref="I1569:I1570"/>
    <mergeCell ref="J1569:J1570"/>
    <mergeCell ref="K1569:K1570"/>
    <mergeCell ref="L1569:L1570"/>
    <mergeCell ref="M1569:M1570"/>
    <mergeCell ref="N1569:N1570"/>
    <mergeCell ref="E1569:E1570"/>
    <mergeCell ref="E1592:E1593"/>
    <mergeCell ref="L1638:L1639"/>
    <mergeCell ref="M1638:M1639"/>
    <mergeCell ref="N1638:N1639"/>
    <mergeCell ref="O1638:O1639"/>
    <mergeCell ref="C1661:C1662"/>
    <mergeCell ref="B1661:B1662"/>
    <mergeCell ref="D1661:D1662"/>
    <mergeCell ref="F1661:F1662"/>
    <mergeCell ref="G1661:G1662"/>
    <mergeCell ref="H1661:H1662"/>
    <mergeCell ref="O1615:O1616"/>
    <mergeCell ref="C1638:C1639"/>
    <mergeCell ref="B1638:B1639"/>
    <mergeCell ref="D1638:D1639"/>
    <mergeCell ref="F1638:F1639"/>
    <mergeCell ref="G1638:G1639"/>
    <mergeCell ref="H1638:H1639"/>
    <mergeCell ref="I1638:I1639"/>
    <mergeCell ref="J1638:J1639"/>
    <mergeCell ref="K1638:K1639"/>
    <mergeCell ref="I1615:I1616"/>
    <mergeCell ref="J1615:J1616"/>
    <mergeCell ref="K1615:K1616"/>
    <mergeCell ref="L1615:L1616"/>
    <mergeCell ref="M1615:M1616"/>
    <mergeCell ref="N1615:N1616"/>
    <mergeCell ref="E1615:E1616"/>
    <mergeCell ref="E1638:E1639"/>
    <mergeCell ref="L1684:L1685"/>
    <mergeCell ref="M1684:M1685"/>
    <mergeCell ref="N1684:N1685"/>
    <mergeCell ref="O1684:O1685"/>
    <mergeCell ref="C1707:C1708"/>
    <mergeCell ref="B1707:B1708"/>
    <mergeCell ref="D1707:D1708"/>
    <mergeCell ref="F1707:F1708"/>
    <mergeCell ref="G1707:G1708"/>
    <mergeCell ref="H1707:H1708"/>
    <mergeCell ref="O1661:O1662"/>
    <mergeCell ref="C1684:C1685"/>
    <mergeCell ref="B1684:B1685"/>
    <mergeCell ref="D1684:D1685"/>
    <mergeCell ref="F1684:F1685"/>
    <mergeCell ref="G1684:G1685"/>
    <mergeCell ref="H1684:H1685"/>
    <mergeCell ref="I1684:I1685"/>
    <mergeCell ref="J1684:J1685"/>
    <mergeCell ref="K1684:K1685"/>
    <mergeCell ref="I1661:I1662"/>
    <mergeCell ref="J1661:J1662"/>
    <mergeCell ref="K1661:K1662"/>
    <mergeCell ref="L1661:L1662"/>
    <mergeCell ref="M1661:M1662"/>
    <mergeCell ref="N1661:N1662"/>
    <mergeCell ref="E1661:E1662"/>
    <mergeCell ref="E1684:E1685"/>
    <mergeCell ref="L1730:L1731"/>
    <mergeCell ref="M1730:M1731"/>
    <mergeCell ref="N1730:N1731"/>
    <mergeCell ref="O1730:O1731"/>
    <mergeCell ref="C1753:C1754"/>
    <mergeCell ref="B1753:B1754"/>
    <mergeCell ref="D1753:D1754"/>
    <mergeCell ref="F1753:F1754"/>
    <mergeCell ref="G1753:G1754"/>
    <mergeCell ref="H1753:H1754"/>
    <mergeCell ref="O1707:O1708"/>
    <mergeCell ref="C1730:C1731"/>
    <mergeCell ref="B1730:B1731"/>
    <mergeCell ref="D1730:D1731"/>
    <mergeCell ref="F1730:F1731"/>
    <mergeCell ref="G1730:G1731"/>
    <mergeCell ref="H1730:H1731"/>
    <mergeCell ref="I1730:I1731"/>
    <mergeCell ref="J1730:J1731"/>
    <mergeCell ref="K1730:K1731"/>
    <mergeCell ref="I1707:I1708"/>
    <mergeCell ref="J1707:J1708"/>
    <mergeCell ref="K1707:K1708"/>
    <mergeCell ref="L1707:L1708"/>
    <mergeCell ref="M1707:M1708"/>
    <mergeCell ref="N1707:N1708"/>
    <mergeCell ref="E1707:E1708"/>
    <mergeCell ref="E1730:E1731"/>
    <mergeCell ref="L1776:L1777"/>
    <mergeCell ref="M1776:M1777"/>
    <mergeCell ref="N1776:N1777"/>
    <mergeCell ref="O1776:O1777"/>
    <mergeCell ref="C1799:C1800"/>
    <mergeCell ref="B1799:B1800"/>
    <mergeCell ref="D1799:D1800"/>
    <mergeCell ref="F1799:F1800"/>
    <mergeCell ref="G1799:G1800"/>
    <mergeCell ref="H1799:H1800"/>
    <mergeCell ref="O1753:O1754"/>
    <mergeCell ref="C1776:C1777"/>
    <mergeCell ref="B1776:B1777"/>
    <mergeCell ref="D1776:D1777"/>
    <mergeCell ref="F1776:F1777"/>
    <mergeCell ref="G1776:G1777"/>
    <mergeCell ref="H1776:H1777"/>
    <mergeCell ref="I1776:I1777"/>
    <mergeCell ref="J1776:J1777"/>
    <mergeCell ref="K1776:K1777"/>
    <mergeCell ref="I1753:I1754"/>
    <mergeCell ref="J1753:J1754"/>
    <mergeCell ref="K1753:K1754"/>
    <mergeCell ref="L1753:L1754"/>
    <mergeCell ref="M1753:M1754"/>
    <mergeCell ref="N1753:N1754"/>
    <mergeCell ref="E1753:E1754"/>
    <mergeCell ref="E1776:E1777"/>
    <mergeCell ref="L1822:L1823"/>
    <mergeCell ref="M1822:M1823"/>
    <mergeCell ref="N1822:N1823"/>
    <mergeCell ref="O1822:O1823"/>
    <mergeCell ref="C1845:C1846"/>
    <mergeCell ref="B1845:B1846"/>
    <mergeCell ref="D1845:D1846"/>
    <mergeCell ref="F1845:F1846"/>
    <mergeCell ref="G1845:G1846"/>
    <mergeCell ref="H1845:H1846"/>
    <mergeCell ref="O1799:O1800"/>
    <mergeCell ref="C1822:C1823"/>
    <mergeCell ref="B1822:B1823"/>
    <mergeCell ref="D1822:D1823"/>
    <mergeCell ref="F1822:F1823"/>
    <mergeCell ref="G1822:G1823"/>
    <mergeCell ref="H1822:H1823"/>
    <mergeCell ref="I1822:I1823"/>
    <mergeCell ref="J1822:J1823"/>
    <mergeCell ref="K1822:K1823"/>
    <mergeCell ref="I1799:I1800"/>
    <mergeCell ref="J1799:J1800"/>
    <mergeCell ref="K1799:K1800"/>
    <mergeCell ref="L1799:L1800"/>
    <mergeCell ref="M1799:M1800"/>
    <mergeCell ref="N1799:N1800"/>
    <mergeCell ref="E1799:E1800"/>
    <mergeCell ref="E1822:E1823"/>
    <mergeCell ref="L1868:L1869"/>
    <mergeCell ref="M1868:M1869"/>
    <mergeCell ref="N1868:N1869"/>
    <mergeCell ref="O1868:O1869"/>
    <mergeCell ref="C1891:C1892"/>
    <mergeCell ref="B1891:B1892"/>
    <mergeCell ref="D1891:D1892"/>
    <mergeCell ref="F1891:F1892"/>
    <mergeCell ref="G1891:G1892"/>
    <mergeCell ref="H1891:H1892"/>
    <mergeCell ref="O1845:O1846"/>
    <mergeCell ref="C1868:C1869"/>
    <mergeCell ref="B1868:B1869"/>
    <mergeCell ref="D1868:D1869"/>
    <mergeCell ref="F1868:F1869"/>
    <mergeCell ref="G1868:G1869"/>
    <mergeCell ref="H1868:H1869"/>
    <mergeCell ref="I1868:I1869"/>
    <mergeCell ref="J1868:J1869"/>
    <mergeCell ref="K1868:K1869"/>
    <mergeCell ref="I1845:I1846"/>
    <mergeCell ref="J1845:J1846"/>
    <mergeCell ref="K1845:K1846"/>
    <mergeCell ref="L1845:L1846"/>
    <mergeCell ref="M1845:M1846"/>
    <mergeCell ref="N1845:N1846"/>
    <mergeCell ref="E1845:E1846"/>
    <mergeCell ref="E1868:E1869"/>
    <mergeCell ref="L1914:L1915"/>
    <mergeCell ref="M1914:M1915"/>
    <mergeCell ref="N1914:N1915"/>
    <mergeCell ref="O1914:O1915"/>
    <mergeCell ref="O1891:O1892"/>
    <mergeCell ref="C1914:C1915"/>
    <mergeCell ref="B1914:B1915"/>
    <mergeCell ref="D1914:D1915"/>
    <mergeCell ref="F1914:F1915"/>
    <mergeCell ref="G1914:G1915"/>
    <mergeCell ref="H1914:H1915"/>
    <mergeCell ref="I1914:I1915"/>
    <mergeCell ref="J1914:J1915"/>
    <mergeCell ref="K1914:K1915"/>
    <mergeCell ref="I1891:I1892"/>
    <mergeCell ref="J1891:J1892"/>
    <mergeCell ref="K1891:K1892"/>
    <mergeCell ref="L1891:L1892"/>
    <mergeCell ref="M1891:M1892"/>
    <mergeCell ref="N1891:N1892"/>
    <mergeCell ref="E1891:E1892"/>
    <mergeCell ref="E1914:E1915"/>
    <mergeCell ref="E5:E6"/>
    <mergeCell ref="E28:E29"/>
    <mergeCell ref="E51:E52"/>
    <mergeCell ref="E74:E75"/>
    <mergeCell ref="E97:E98"/>
    <mergeCell ref="E120:E121"/>
    <mergeCell ref="E143:E144"/>
    <mergeCell ref="E166:E167"/>
    <mergeCell ref="E189:E190"/>
    <mergeCell ref="E212:E213"/>
    <mergeCell ref="E235:E236"/>
    <mergeCell ref="E258:E259"/>
    <mergeCell ref="E281:E282"/>
    <mergeCell ref="E304:E305"/>
    <mergeCell ref="E327:E328"/>
    <mergeCell ref="E350:E351"/>
    <mergeCell ref="E373:E37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38B-12E4-8843-818E-23E406EAD4E6}">
  <dimension ref="B2:O1850"/>
  <sheetViews>
    <sheetView zoomScaleNormal="100" workbookViewId="0">
      <selection activeCell="B3" sqref="B3:B4"/>
    </sheetView>
  </sheetViews>
  <sheetFormatPr baseColWidth="10" defaultRowHeight="16" x14ac:dyDescent="0.2"/>
  <cols>
    <col min="4" max="4" width="10.83203125" style="200"/>
    <col min="15" max="15" width="14.1640625" bestFit="1" customWidth="1"/>
  </cols>
  <sheetData>
    <row r="2" spans="2:15" x14ac:dyDescent="0.2">
      <c r="B2" s="46" t="s">
        <v>271</v>
      </c>
    </row>
    <row r="3" spans="2:15" x14ac:dyDescent="0.2">
      <c r="B3" s="348" t="s">
        <v>1</v>
      </c>
      <c r="C3" s="348" t="s">
        <v>0</v>
      </c>
      <c r="D3" s="348" t="s">
        <v>2</v>
      </c>
      <c r="E3" s="348" t="s">
        <v>49</v>
      </c>
      <c r="F3" s="349" t="s">
        <v>113</v>
      </c>
      <c r="G3" s="349" t="s">
        <v>112</v>
      </c>
      <c r="H3" s="349" t="s">
        <v>114</v>
      </c>
      <c r="I3" s="349" t="s">
        <v>116</v>
      </c>
      <c r="J3" s="349" t="s">
        <v>111</v>
      </c>
      <c r="K3" s="349" t="s">
        <v>110</v>
      </c>
      <c r="L3" s="349" t="s">
        <v>109</v>
      </c>
      <c r="M3" s="349" t="s">
        <v>108</v>
      </c>
      <c r="N3" s="350" t="s">
        <v>6</v>
      </c>
      <c r="O3" s="351" t="s">
        <v>91</v>
      </c>
    </row>
    <row r="4" spans="2:15" ht="17" customHeight="1" x14ac:dyDescent="0.2"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50"/>
      <c r="O4" s="351"/>
    </row>
    <row r="5" spans="2:15" x14ac:dyDescent="0.2">
      <c r="B5" s="268" t="s">
        <v>4</v>
      </c>
      <c r="C5" s="268" t="s">
        <v>47</v>
      </c>
      <c r="D5" s="269">
        <v>0</v>
      </c>
      <c r="E5" s="270" t="str">
        <f t="shared" ref="E5:E24" si="0">_xlfn.CONCAT(B5,C5,D5)</f>
        <v>BrazilMale0</v>
      </c>
      <c r="F5" s="271">
        <v>1.2999999999999999E-2</v>
      </c>
      <c r="G5" s="271">
        <v>1.2848533265253282E-2</v>
      </c>
      <c r="H5" s="272">
        <v>1284.8533265253282</v>
      </c>
      <c r="I5" s="271">
        <v>0.98715146673474674</v>
      </c>
      <c r="J5" s="272">
        <v>100000</v>
      </c>
      <c r="K5" s="272">
        <v>98817.214821884147</v>
      </c>
      <c r="L5" s="272">
        <v>7300376.5940033374</v>
      </c>
      <c r="M5" s="273">
        <v>73.003765940033375</v>
      </c>
      <c r="N5" s="272">
        <v>1</v>
      </c>
      <c r="O5" s="274">
        <f>(K5-J6*N5)/H5</f>
        <v>7.943953313760245E-2</v>
      </c>
    </row>
    <row r="6" spans="2:15" x14ac:dyDescent="0.2">
      <c r="B6" s="268" t="s">
        <v>4</v>
      </c>
      <c r="C6" s="268" t="s">
        <v>47</v>
      </c>
      <c r="D6" s="275" t="s">
        <v>107</v>
      </c>
      <c r="E6" s="270" t="str">
        <f t="shared" si="0"/>
        <v>BrazilMale01-04</v>
      </c>
      <c r="F6" s="271">
        <v>5.6999999999999998E-4</v>
      </c>
      <c r="G6" s="271">
        <v>2.2848810804810124E-3</v>
      </c>
      <c r="H6" s="272">
        <v>225.55237099113043</v>
      </c>
      <c r="I6" s="271">
        <v>0.99771511891951903</v>
      </c>
      <c r="J6" s="272">
        <v>98715.146673474679</v>
      </c>
      <c r="K6" s="272">
        <v>394322.48355353449</v>
      </c>
      <c r="L6" s="272">
        <v>7201559.379181453</v>
      </c>
      <c r="M6" s="273">
        <v>72.952931964964122</v>
      </c>
      <c r="N6" s="272">
        <v>4</v>
      </c>
      <c r="O6" s="274">
        <f t="shared" ref="O6:O23" si="1">(K6-J7*N6)/H6</f>
        <v>1.6142873692716657</v>
      </c>
    </row>
    <row r="7" spans="2:15" x14ac:dyDescent="0.2">
      <c r="B7" s="268" t="s">
        <v>4</v>
      </c>
      <c r="C7" s="268" t="s">
        <v>47</v>
      </c>
      <c r="D7" s="275" t="s">
        <v>106</v>
      </c>
      <c r="E7" s="270" t="str">
        <f t="shared" si="0"/>
        <v>BrazilMale05-09</v>
      </c>
      <c r="F7" s="271">
        <v>2.7E-4</v>
      </c>
      <c r="G7" s="271">
        <v>1.3690275440810297E-3</v>
      </c>
      <c r="H7" s="272">
        <v>134.83496740546605</v>
      </c>
      <c r="I7" s="271">
        <v>0.99863097245591892</v>
      </c>
      <c r="J7" s="272">
        <v>98489.594302483558</v>
      </c>
      <c r="K7" s="272">
        <v>492110.88409390411</v>
      </c>
      <c r="L7" s="272">
        <v>6807236.8956279187</v>
      </c>
      <c r="M7" s="273">
        <v>69.116305573575346</v>
      </c>
      <c r="N7" s="272">
        <v>5</v>
      </c>
      <c r="O7" s="274">
        <f t="shared" si="1"/>
        <v>2.5000000000004201</v>
      </c>
    </row>
    <row r="8" spans="2:15" x14ac:dyDescent="0.2">
      <c r="B8" s="268" t="s">
        <v>4</v>
      </c>
      <c r="C8" s="268" t="s">
        <v>47</v>
      </c>
      <c r="D8" s="275" t="s">
        <v>71</v>
      </c>
      <c r="E8" s="270" t="str">
        <f t="shared" si="0"/>
        <v>BrazilMale10-14</v>
      </c>
      <c r="F8" s="271">
        <v>3.5E-4</v>
      </c>
      <c r="G8" s="271">
        <v>1.7257012406803462E-3</v>
      </c>
      <c r="H8" s="272">
        <v>169.73093021136111</v>
      </c>
      <c r="I8" s="271">
        <v>0.99827429875931961</v>
      </c>
      <c r="J8" s="272">
        <v>98354.759335078081</v>
      </c>
      <c r="K8" s="272">
        <v>491349.46934986196</v>
      </c>
      <c r="L8" s="272">
        <v>6315126.0115340147</v>
      </c>
      <c r="M8" s="273">
        <v>64.207630156660187</v>
      </c>
      <c r="N8" s="272">
        <v>5</v>
      </c>
      <c r="O8" s="274">
        <f t="shared" si="1"/>
        <v>2.5000000000001568</v>
      </c>
    </row>
    <row r="9" spans="2:15" x14ac:dyDescent="0.2">
      <c r="B9" s="268" t="s">
        <v>4</v>
      </c>
      <c r="C9" s="268" t="s">
        <v>47</v>
      </c>
      <c r="D9" s="269" t="s">
        <v>72</v>
      </c>
      <c r="E9" s="270" t="str">
        <f t="shared" si="0"/>
        <v>BrazilMale15-19</v>
      </c>
      <c r="F9" s="271">
        <v>1.5E-3</v>
      </c>
      <c r="G9" s="271">
        <v>7.4793775854943376E-3</v>
      </c>
      <c r="H9" s="272">
        <v>734.36290068248491</v>
      </c>
      <c r="I9" s="271">
        <v>0.99252062241450567</v>
      </c>
      <c r="J9" s="272">
        <v>98185.028404866709</v>
      </c>
      <c r="K9" s="272">
        <v>489089.23477262736</v>
      </c>
      <c r="L9" s="272">
        <v>5823776.5421841526</v>
      </c>
      <c r="M9" s="273">
        <v>59.314303176343401</v>
      </c>
      <c r="N9" s="272">
        <v>5</v>
      </c>
      <c r="O9" s="274">
        <f t="shared" si="1"/>
        <v>2.5000000000000249</v>
      </c>
    </row>
    <row r="10" spans="2:15" x14ac:dyDescent="0.2">
      <c r="B10" s="268" t="s">
        <v>4</v>
      </c>
      <c r="C10" s="268" t="s">
        <v>47</v>
      </c>
      <c r="D10" s="269" t="s">
        <v>73</v>
      </c>
      <c r="E10" s="270" t="str">
        <f t="shared" si="0"/>
        <v>BrazilMale20-24</v>
      </c>
      <c r="F10" s="271">
        <v>2.2899999999999999E-3</v>
      </c>
      <c r="G10" s="271">
        <v>1.1373145856452469E-2</v>
      </c>
      <c r="H10" s="272">
        <v>1108.3206325874485</v>
      </c>
      <c r="I10" s="271">
        <v>0.98862685414354756</v>
      </c>
      <c r="J10" s="272">
        <v>97450.665504184231</v>
      </c>
      <c r="K10" s="272">
        <v>484482.52593945252</v>
      </c>
      <c r="L10" s="272">
        <v>5334687.3074115254</v>
      </c>
      <c r="M10" s="273">
        <v>54.742441006546748</v>
      </c>
      <c r="N10" s="272">
        <v>5</v>
      </c>
      <c r="O10" s="274">
        <f t="shared" si="1"/>
        <v>2.499999999999988</v>
      </c>
    </row>
    <row r="11" spans="2:15" x14ac:dyDescent="0.2">
      <c r="B11" s="268" t="s">
        <v>4</v>
      </c>
      <c r="C11" s="268" t="s">
        <v>47</v>
      </c>
      <c r="D11" s="269" t="s">
        <v>74</v>
      </c>
      <c r="E11" s="270" t="str">
        <f t="shared" si="0"/>
        <v>BrazilMale25-29</v>
      </c>
      <c r="F11" s="271">
        <v>2.3E-3</v>
      </c>
      <c r="G11" s="271">
        <v>1.1453556953178201E-2</v>
      </c>
      <c r="H11" s="272">
        <v>1103.4625339895695</v>
      </c>
      <c r="I11" s="271">
        <v>0.98854644304682182</v>
      </c>
      <c r="J11" s="272">
        <v>96342.344871596782</v>
      </c>
      <c r="K11" s="272">
        <v>478953.06802300998</v>
      </c>
      <c r="L11" s="272">
        <v>4850204.7814720729</v>
      </c>
      <c r="M11" s="273">
        <v>50.343437124520193</v>
      </c>
      <c r="N11" s="272">
        <v>5</v>
      </c>
      <c r="O11" s="274">
        <f t="shared" si="1"/>
        <v>2.5000000000000058</v>
      </c>
    </row>
    <row r="12" spans="2:15" x14ac:dyDescent="0.2">
      <c r="B12" s="268" t="s">
        <v>4</v>
      </c>
      <c r="C12" s="268" t="s">
        <v>47</v>
      </c>
      <c r="D12" s="269" t="s">
        <v>75</v>
      </c>
      <c r="E12" s="270" t="str">
        <f t="shared" si="0"/>
        <v>BrazilMale30-34</v>
      </c>
      <c r="F12" s="271">
        <v>2.47E-3</v>
      </c>
      <c r="G12" s="271">
        <v>1.2252166667717321E-2</v>
      </c>
      <c r="H12" s="272">
        <v>1166.882659647483</v>
      </c>
      <c r="I12" s="271">
        <v>0.98774783333228267</v>
      </c>
      <c r="J12" s="272">
        <v>95238.882337607211</v>
      </c>
      <c r="K12" s="272">
        <v>473277.20503891737</v>
      </c>
      <c r="L12" s="272">
        <v>4371251.7134490628</v>
      </c>
      <c r="M12" s="273">
        <v>45.897763667087638</v>
      </c>
      <c r="N12" s="272">
        <v>5</v>
      </c>
      <c r="O12" s="274">
        <f t="shared" si="1"/>
        <v>2.5000000000000306</v>
      </c>
    </row>
    <row r="13" spans="2:15" x14ac:dyDescent="0.2">
      <c r="B13" s="268" t="s">
        <v>4</v>
      </c>
      <c r="C13" s="268" t="s">
        <v>47</v>
      </c>
      <c r="D13" s="269" t="s">
        <v>76</v>
      </c>
      <c r="E13" s="270" t="str">
        <f t="shared" si="0"/>
        <v>BrazilMale35-39</v>
      </c>
      <c r="F13" s="271">
        <v>2.8999999999999998E-3</v>
      </c>
      <c r="G13" s="271">
        <v>1.4388966137408957E-2</v>
      </c>
      <c r="H13" s="272">
        <v>1353.5988178445089</v>
      </c>
      <c r="I13" s="271">
        <v>0.98561103386259108</v>
      </c>
      <c r="J13" s="272">
        <v>94071.999677959728</v>
      </c>
      <c r="K13" s="272">
        <v>466976.00134518737</v>
      </c>
      <c r="L13" s="272">
        <v>3897974.5084101451</v>
      </c>
      <c r="M13" s="273">
        <v>41.436075790397041</v>
      </c>
      <c r="N13" s="272">
        <v>5</v>
      </c>
      <c r="O13" s="274">
        <f t="shared" si="1"/>
        <v>2.5000000000000315</v>
      </c>
    </row>
    <row r="14" spans="2:15" x14ac:dyDescent="0.2">
      <c r="B14" s="268" t="s">
        <v>4</v>
      </c>
      <c r="C14" s="268" t="s">
        <v>47</v>
      </c>
      <c r="D14" s="269" t="s">
        <v>77</v>
      </c>
      <c r="E14" s="270" t="str">
        <f t="shared" si="0"/>
        <v>BrazilMale40-44</v>
      </c>
      <c r="F14" s="271">
        <v>3.7399999999999998E-3</v>
      </c>
      <c r="G14" s="271">
        <v>1.8537299578407367E-2</v>
      </c>
      <c r="H14" s="272">
        <v>1718.748773174819</v>
      </c>
      <c r="I14" s="271">
        <v>0.98146270042159267</v>
      </c>
      <c r="J14" s="272">
        <v>92718.400860115216</v>
      </c>
      <c r="K14" s="272">
        <v>459295.13236763905</v>
      </c>
      <c r="L14" s="272">
        <v>3430998.5070649576</v>
      </c>
      <c r="M14" s="273">
        <v>37.004504771834071</v>
      </c>
      <c r="N14" s="272">
        <v>5</v>
      </c>
      <c r="O14" s="274">
        <f t="shared" si="1"/>
        <v>2.4999999999999765</v>
      </c>
    </row>
    <row r="15" spans="2:15" x14ac:dyDescent="0.2">
      <c r="B15" s="268" t="s">
        <v>4</v>
      </c>
      <c r="C15" s="268" t="s">
        <v>47</v>
      </c>
      <c r="D15" s="269" t="s">
        <v>78</v>
      </c>
      <c r="E15" s="270" t="str">
        <f t="shared" si="0"/>
        <v>BrazilMale45-49</v>
      </c>
      <c r="F15" s="271">
        <v>5.2500000000000003E-3</v>
      </c>
      <c r="G15" s="271">
        <v>2.5913044257051262E-2</v>
      </c>
      <c r="H15" s="272">
        <v>2358.0780119051537</v>
      </c>
      <c r="I15" s="271">
        <v>0.97408695574294879</v>
      </c>
      <c r="J15" s="272">
        <v>90999.652086940405</v>
      </c>
      <c r="K15" s="272">
        <v>449103.06540493917</v>
      </c>
      <c r="L15" s="272">
        <v>2971703.3746973188</v>
      </c>
      <c r="M15" s="273">
        <v>32.656205892503579</v>
      </c>
      <c r="N15" s="272">
        <v>5</v>
      </c>
      <c r="O15" s="274">
        <f t="shared" si="1"/>
        <v>2.4999999999999916</v>
      </c>
    </row>
    <row r="16" spans="2:15" x14ac:dyDescent="0.2">
      <c r="B16" s="268" t="s">
        <v>4</v>
      </c>
      <c r="C16" s="268" t="s">
        <v>47</v>
      </c>
      <c r="D16" s="269" t="s">
        <v>79</v>
      </c>
      <c r="E16" s="270" t="str">
        <f t="shared" si="0"/>
        <v>BrazilMale50-54</v>
      </c>
      <c r="F16" s="271">
        <v>7.5700000000000003E-3</v>
      </c>
      <c r="G16" s="271">
        <v>3.7141875529932845E-2</v>
      </c>
      <c r="H16" s="272">
        <v>3292.3143110722817</v>
      </c>
      <c r="I16" s="271">
        <v>0.96285812447006713</v>
      </c>
      <c r="J16" s="272">
        <v>88641.574075035256</v>
      </c>
      <c r="K16" s="272">
        <v>434977.08459749556</v>
      </c>
      <c r="L16" s="272">
        <v>2522600.3092923798</v>
      </c>
      <c r="M16" s="273">
        <v>28.458433140605038</v>
      </c>
      <c r="N16" s="272">
        <v>5</v>
      </c>
      <c r="O16" s="274">
        <f t="shared" si="1"/>
        <v>2.5000000000000142</v>
      </c>
    </row>
    <row r="17" spans="2:15" x14ac:dyDescent="0.2">
      <c r="B17" s="268" t="s">
        <v>4</v>
      </c>
      <c r="C17" s="268" t="s">
        <v>47</v>
      </c>
      <c r="D17" s="269" t="s">
        <v>80</v>
      </c>
      <c r="E17" s="270" t="str">
        <f t="shared" si="0"/>
        <v>BrazilMale55-59</v>
      </c>
      <c r="F17" s="271">
        <v>1.0829999999999999E-2</v>
      </c>
      <c r="G17" s="271">
        <v>5.2740207602781169E-2</v>
      </c>
      <c r="H17" s="272">
        <v>4501.3376786951048</v>
      </c>
      <c r="I17" s="271">
        <v>0.9472597923972188</v>
      </c>
      <c r="J17" s="272">
        <v>85349.259763962968</v>
      </c>
      <c r="K17" s="272">
        <v>415492.95462307706</v>
      </c>
      <c r="L17" s="272">
        <v>2087623.2246948841</v>
      </c>
      <c r="M17" s="273">
        <v>24.459769545375035</v>
      </c>
      <c r="N17" s="272">
        <v>5</v>
      </c>
      <c r="O17" s="274">
        <f t="shared" si="1"/>
        <v>2.5000000000000089</v>
      </c>
    </row>
    <row r="18" spans="2:15" x14ac:dyDescent="0.2">
      <c r="B18" s="268" t="s">
        <v>4</v>
      </c>
      <c r="C18" s="268" t="s">
        <v>47</v>
      </c>
      <c r="D18" s="269" t="s">
        <v>81</v>
      </c>
      <c r="E18" s="270" t="str">
        <f t="shared" si="0"/>
        <v>BrazilMale60-64</v>
      </c>
      <c r="F18" s="271">
        <v>1.5389999999999999E-2</v>
      </c>
      <c r="G18" s="271">
        <v>7.4089111571396138E-2</v>
      </c>
      <c r="H18" s="272">
        <v>5989.9507196909517</v>
      </c>
      <c r="I18" s="271">
        <v>0.92591088842860381</v>
      </c>
      <c r="J18" s="272">
        <v>80847.922085267855</v>
      </c>
      <c r="K18" s="272">
        <v>389264.73362711188</v>
      </c>
      <c r="L18" s="272">
        <v>1672130.2700718071</v>
      </c>
      <c r="M18" s="273">
        <v>20.682414921044749</v>
      </c>
      <c r="N18" s="272">
        <v>5</v>
      </c>
      <c r="O18" s="274">
        <f t="shared" si="1"/>
        <v>2.5</v>
      </c>
    </row>
    <row r="19" spans="2:15" x14ac:dyDescent="0.2">
      <c r="B19" s="268" t="s">
        <v>4</v>
      </c>
      <c r="C19" s="268" t="s">
        <v>47</v>
      </c>
      <c r="D19" s="269" t="s">
        <v>82</v>
      </c>
      <c r="E19" s="270" t="str">
        <f t="shared" si="0"/>
        <v>BrazilMale65-69</v>
      </c>
      <c r="F19" s="271">
        <v>2.2630000000000001E-2</v>
      </c>
      <c r="G19" s="271">
        <v>0.10707762643749041</v>
      </c>
      <c r="H19" s="272">
        <v>8015.613893751598</v>
      </c>
      <c r="I19" s="271">
        <v>0.89292237356250959</v>
      </c>
      <c r="J19" s="272">
        <v>74857.971365576901</v>
      </c>
      <c r="K19" s="272">
        <v>354250.82209350553</v>
      </c>
      <c r="L19" s="272">
        <v>1282865.5364446952</v>
      </c>
      <c r="M19" s="273">
        <v>17.137327034681242</v>
      </c>
      <c r="N19" s="272">
        <v>5</v>
      </c>
      <c r="O19" s="274">
        <f t="shared" si="1"/>
        <v>2.4999999999999978</v>
      </c>
    </row>
    <row r="20" spans="2:15" x14ac:dyDescent="0.2">
      <c r="B20" s="268" t="s">
        <v>4</v>
      </c>
      <c r="C20" s="268" t="s">
        <v>47</v>
      </c>
      <c r="D20" s="269" t="s">
        <v>19</v>
      </c>
      <c r="E20" s="270" t="str">
        <f t="shared" si="0"/>
        <v>BrazilMale70-74</v>
      </c>
      <c r="F20" s="271">
        <v>3.4700000000000002E-2</v>
      </c>
      <c r="G20" s="271">
        <v>0.15965764560959861</v>
      </c>
      <c r="H20" s="272">
        <v>10671.89342094679</v>
      </c>
      <c r="I20" s="271">
        <v>0.84034235439040139</v>
      </c>
      <c r="J20" s="272">
        <v>66842.357471825308</v>
      </c>
      <c r="K20" s="272">
        <v>307532.05380675953</v>
      </c>
      <c r="L20" s="272">
        <v>928614.71435118979</v>
      </c>
      <c r="M20" s="273">
        <v>13.892608661246124</v>
      </c>
      <c r="N20" s="272">
        <v>5</v>
      </c>
      <c r="O20" s="274">
        <f t="shared" si="1"/>
        <v>2.4999999999999987</v>
      </c>
    </row>
    <row r="21" spans="2:15" x14ac:dyDescent="0.2">
      <c r="B21" s="268" t="s">
        <v>4</v>
      </c>
      <c r="C21" s="268" t="s">
        <v>47</v>
      </c>
      <c r="D21" s="269" t="s">
        <v>20</v>
      </c>
      <c r="E21" s="270" t="str">
        <f t="shared" si="0"/>
        <v>BrazilMale75-79</v>
      </c>
      <c r="F21" s="271">
        <v>5.323E-2</v>
      </c>
      <c r="G21" s="271">
        <v>0.23488931020989406</v>
      </c>
      <c r="H21" s="272">
        <v>13193.841555080506</v>
      </c>
      <c r="I21" s="271">
        <v>0.76511068979010588</v>
      </c>
      <c r="J21" s="272">
        <v>56170.464050878516</v>
      </c>
      <c r="K21" s="272">
        <v>247867.71636669131</v>
      </c>
      <c r="L21" s="272">
        <v>621082.66054443025</v>
      </c>
      <c r="M21" s="273">
        <v>11.057103960933297</v>
      </c>
      <c r="N21" s="272">
        <v>5</v>
      </c>
      <c r="O21" s="274">
        <f t="shared" si="1"/>
        <v>2.5</v>
      </c>
    </row>
    <row r="22" spans="2:15" x14ac:dyDescent="0.2">
      <c r="B22" s="268" t="s">
        <v>4</v>
      </c>
      <c r="C22" s="268" t="s">
        <v>47</v>
      </c>
      <c r="D22" s="269" t="s">
        <v>21</v>
      </c>
      <c r="E22" s="270" t="str">
        <f t="shared" si="0"/>
        <v>BrazilMale80-84</v>
      </c>
      <c r="F22" s="271">
        <v>7.9699999999999993E-2</v>
      </c>
      <c r="G22" s="271">
        <v>0.33229027811458939</v>
      </c>
      <c r="H22" s="272">
        <v>14280.71384155444</v>
      </c>
      <c r="I22" s="271">
        <v>0.66770972188541067</v>
      </c>
      <c r="J22" s="272">
        <v>42976.622495798008</v>
      </c>
      <c r="K22" s="272">
        <v>179181.32787510395</v>
      </c>
      <c r="L22" s="272">
        <v>373214.94417773897</v>
      </c>
      <c r="M22" s="273">
        <v>8.6841385503067308</v>
      </c>
      <c r="N22" s="272">
        <v>5</v>
      </c>
      <c r="O22" s="274">
        <f t="shared" si="1"/>
        <v>2.4999999999999982</v>
      </c>
    </row>
    <row r="23" spans="2:15" x14ac:dyDescent="0.2">
      <c r="B23" s="268" t="s">
        <v>4</v>
      </c>
      <c r="C23" s="268" t="s">
        <v>47</v>
      </c>
      <c r="D23" s="269" t="s">
        <v>22</v>
      </c>
      <c r="E23" s="270" t="str">
        <f t="shared" si="0"/>
        <v>BrazilMale85-89</v>
      </c>
      <c r="F23" s="271">
        <v>0.11910999999999999</v>
      </c>
      <c r="G23" s="271">
        <v>0.45890259368410169</v>
      </c>
      <c r="H23" s="272">
        <v>13168.626909554436</v>
      </c>
      <c r="I23" s="271">
        <v>0.54109740631589831</v>
      </c>
      <c r="J23" s="272">
        <v>28695.908654243573</v>
      </c>
      <c r="K23" s="272">
        <v>110557.97599733177</v>
      </c>
      <c r="L23" s="272">
        <v>194033.61630263506</v>
      </c>
      <c r="M23" s="273">
        <v>6.7617171019235602</v>
      </c>
      <c r="N23" s="272">
        <v>5</v>
      </c>
      <c r="O23" s="274">
        <f t="shared" si="1"/>
        <v>2.5</v>
      </c>
    </row>
    <row r="24" spans="2:15" x14ac:dyDescent="0.2">
      <c r="B24" s="268" t="s">
        <v>4</v>
      </c>
      <c r="C24" s="268" t="s">
        <v>47</v>
      </c>
      <c r="D24" s="269" t="s">
        <v>5</v>
      </c>
      <c r="E24" s="270" t="str">
        <f t="shared" si="0"/>
        <v>BrazilMale90+</v>
      </c>
      <c r="F24" s="271">
        <v>0.18601000000000001</v>
      </c>
      <c r="G24" s="271">
        <v>1</v>
      </c>
      <c r="H24" s="272">
        <v>15527.281744689137</v>
      </c>
      <c r="I24" s="271">
        <v>0</v>
      </c>
      <c r="J24" s="272">
        <v>15527.281744689137</v>
      </c>
      <c r="K24" s="272">
        <v>83475.64030530327</v>
      </c>
      <c r="L24" s="272">
        <v>83475.64030530327</v>
      </c>
      <c r="M24" s="273">
        <v>5.3760627054928536</v>
      </c>
      <c r="N24" s="273" t="s">
        <v>92</v>
      </c>
      <c r="O24" s="274"/>
    </row>
    <row r="25" spans="2:15" ht="16" customHeight="1" x14ac:dyDescent="0.2">
      <c r="B25" s="348" t="s">
        <v>1</v>
      </c>
      <c r="C25" s="348" t="s">
        <v>0</v>
      </c>
      <c r="D25" s="348" t="s">
        <v>2</v>
      </c>
      <c r="E25" s="348" t="s">
        <v>49</v>
      </c>
      <c r="F25" s="349" t="s">
        <v>113</v>
      </c>
      <c r="G25" s="349" t="s">
        <v>112</v>
      </c>
      <c r="H25" s="349" t="s">
        <v>114</v>
      </c>
      <c r="I25" s="349" t="s">
        <v>116</v>
      </c>
      <c r="J25" s="349" t="s">
        <v>111</v>
      </c>
      <c r="K25" s="349" t="s">
        <v>110</v>
      </c>
      <c r="L25" s="349" t="s">
        <v>109</v>
      </c>
      <c r="M25" s="349" t="s">
        <v>108</v>
      </c>
      <c r="N25" s="350" t="s">
        <v>6</v>
      </c>
      <c r="O25" s="351" t="s">
        <v>91</v>
      </c>
    </row>
    <row r="26" spans="2:15" ht="16" customHeight="1" x14ac:dyDescent="0.2">
      <c r="B26" s="348"/>
      <c r="C26" s="348"/>
      <c r="D26" s="348"/>
      <c r="E26" s="348"/>
      <c r="F26" s="348"/>
      <c r="G26" s="348"/>
      <c r="H26" s="348"/>
      <c r="I26" s="348"/>
      <c r="J26" s="348"/>
      <c r="K26" s="348"/>
      <c r="L26" s="348"/>
      <c r="M26" s="348"/>
      <c r="N26" s="350"/>
      <c r="O26" s="351"/>
    </row>
    <row r="27" spans="2:15" x14ac:dyDescent="0.2">
      <c r="B27" s="268" t="s">
        <v>40</v>
      </c>
      <c r="C27" s="268" t="str">
        <f t="shared" ref="C27:C46" si="2">C5</f>
        <v>Male</v>
      </c>
      <c r="D27" s="269">
        <v>0</v>
      </c>
      <c r="E27" s="270" t="str">
        <f t="shared" ref="E27:E46" si="3">_xlfn.CONCAT(B27,C27,D27)</f>
        <v>ROMale0</v>
      </c>
      <c r="F27" s="271">
        <v>2.027E-2</v>
      </c>
      <c r="G27" s="271">
        <v>1.9907167608795129E-2</v>
      </c>
      <c r="H27" s="272">
        <v>1990.7167608795128</v>
      </c>
      <c r="I27" s="271">
        <v>0.98009283239120482</v>
      </c>
      <c r="J27" s="272">
        <v>100000</v>
      </c>
      <c r="K27" s="272">
        <v>98207.823606591715</v>
      </c>
      <c r="L27" s="272">
        <v>6881526.6180560021</v>
      </c>
      <c r="M27" s="273">
        <v>68.815266180560016</v>
      </c>
      <c r="N27" s="272">
        <v>1</v>
      </c>
      <c r="O27" s="274">
        <f>(K27-J28*N27)/H27</f>
        <v>9.973310687529062E-2</v>
      </c>
    </row>
    <row r="28" spans="2:15" x14ac:dyDescent="0.2">
      <c r="B28" s="268" t="s">
        <v>40</v>
      </c>
      <c r="C28" s="268" t="str">
        <f t="shared" si="2"/>
        <v>Male</v>
      </c>
      <c r="D28" s="275" t="s">
        <v>107</v>
      </c>
      <c r="E28" s="270" t="str">
        <f t="shared" si="3"/>
        <v>ROMale01-04</v>
      </c>
      <c r="F28" s="271">
        <v>8.9999999999999998E-4</v>
      </c>
      <c r="G28" s="271">
        <v>3.5796533962384473E-3</v>
      </c>
      <c r="H28" s="272">
        <v>350.8392636098136</v>
      </c>
      <c r="I28" s="271">
        <v>0.99642034660376155</v>
      </c>
      <c r="J28" s="272">
        <v>98009.283239120487</v>
      </c>
      <c r="K28" s="272">
        <v>391192.66976190812</v>
      </c>
      <c r="L28" s="272">
        <v>6783318.7944494104</v>
      </c>
      <c r="M28" s="273">
        <v>69.210982574983703</v>
      </c>
      <c r="N28" s="272">
        <v>4</v>
      </c>
      <c r="O28" s="274">
        <f t="shared" ref="O28:O45" si="4">(K28-J29*N28)/H28</f>
        <v>1.5930197039947318</v>
      </c>
    </row>
    <row r="29" spans="2:15" x14ac:dyDescent="0.2">
      <c r="B29" s="268" t="s">
        <v>40</v>
      </c>
      <c r="C29" s="268" t="str">
        <f t="shared" si="2"/>
        <v>Male</v>
      </c>
      <c r="D29" s="275" t="s">
        <v>106</v>
      </c>
      <c r="E29" s="270" t="str">
        <f t="shared" si="3"/>
        <v>ROMale05-09</v>
      </c>
      <c r="F29" s="271">
        <v>5.1999999999999995E-4</v>
      </c>
      <c r="G29" s="271">
        <v>2.5890162436612786E-3</v>
      </c>
      <c r="H29" s="272">
        <v>252.83929778328206</v>
      </c>
      <c r="I29" s="271">
        <v>0.99741098375633874</v>
      </c>
      <c r="J29" s="272">
        <v>97658.443975510672</v>
      </c>
      <c r="K29" s="272">
        <v>487660.12163309514</v>
      </c>
      <c r="L29" s="272">
        <v>6392126.1246875022</v>
      </c>
      <c r="M29" s="273">
        <v>65.453901009219692</v>
      </c>
      <c r="N29" s="272">
        <v>5</v>
      </c>
      <c r="O29" s="274">
        <f t="shared" si="4"/>
        <v>2.499999999999996</v>
      </c>
    </row>
    <row r="30" spans="2:15" x14ac:dyDescent="0.2">
      <c r="B30" s="268" t="s">
        <v>40</v>
      </c>
      <c r="C30" s="268" t="str">
        <f t="shared" si="2"/>
        <v>Male</v>
      </c>
      <c r="D30" s="275" t="s">
        <v>71</v>
      </c>
      <c r="E30" s="270" t="str">
        <f t="shared" si="3"/>
        <v>ROMale10-14</v>
      </c>
      <c r="F30" s="271">
        <v>4.6999999999999999E-4</v>
      </c>
      <c r="G30" s="271">
        <v>2.3256378037715378E-3</v>
      </c>
      <c r="H30" s="272">
        <v>226.53015653774855</v>
      </c>
      <c r="I30" s="271">
        <v>0.99767436219622851</v>
      </c>
      <c r="J30" s="272">
        <v>97405.604677727388</v>
      </c>
      <c r="K30" s="272">
        <v>486461.69799729256</v>
      </c>
      <c r="L30" s="272">
        <v>5904466.0030544074</v>
      </c>
      <c r="M30" s="273">
        <v>60.617312757204346</v>
      </c>
      <c r="N30" s="272">
        <v>5</v>
      </c>
      <c r="O30" s="274">
        <f t="shared" si="4"/>
        <v>2.4999999999997673</v>
      </c>
    </row>
    <row r="31" spans="2:15" x14ac:dyDescent="0.2">
      <c r="B31" s="268" t="s">
        <v>40</v>
      </c>
      <c r="C31" s="268" t="str">
        <f t="shared" si="2"/>
        <v>Male</v>
      </c>
      <c r="D31" s="269" t="s">
        <v>72</v>
      </c>
      <c r="E31" s="270" t="str">
        <f t="shared" si="3"/>
        <v>ROMale15-19</v>
      </c>
      <c r="F31" s="271">
        <v>1.8799999999999999E-3</v>
      </c>
      <c r="G31" s="271">
        <v>9.3791747925128632E-3</v>
      </c>
      <c r="H31" s="272">
        <v>911.45952610887093</v>
      </c>
      <c r="I31" s="271">
        <v>0.99062082520748718</v>
      </c>
      <c r="J31" s="272">
        <v>97179.074521189643</v>
      </c>
      <c r="K31" s="272">
        <v>483616.72379067604</v>
      </c>
      <c r="L31" s="272">
        <v>5418004.3050571149</v>
      </c>
      <c r="M31" s="273">
        <v>55.752787642320399</v>
      </c>
      <c r="N31" s="272">
        <v>5</v>
      </c>
      <c r="O31" s="274">
        <f t="shared" si="4"/>
        <v>2.5000000000000262</v>
      </c>
    </row>
    <row r="32" spans="2:15" x14ac:dyDescent="0.2">
      <c r="B32" s="268" t="s">
        <v>40</v>
      </c>
      <c r="C32" s="268" t="str">
        <f t="shared" si="2"/>
        <v>Male</v>
      </c>
      <c r="D32" s="269" t="s">
        <v>73</v>
      </c>
      <c r="E32" s="270" t="str">
        <f t="shared" si="3"/>
        <v>ROMale20-24</v>
      </c>
      <c r="F32" s="271">
        <v>3.46E-3</v>
      </c>
      <c r="G32" s="271">
        <v>1.7137255308655185E-2</v>
      </c>
      <c r="H32" s="272">
        <v>1649.7626961260214</v>
      </c>
      <c r="I32" s="271">
        <v>0.98286274469134483</v>
      </c>
      <c r="J32" s="272">
        <v>96267.614995080774</v>
      </c>
      <c r="K32" s="272">
        <v>477213.66823508881</v>
      </c>
      <c r="L32" s="272">
        <v>4934387.5812664386</v>
      </c>
      <c r="M32" s="273">
        <v>51.256983789601342</v>
      </c>
      <c r="N32" s="272">
        <v>5</v>
      </c>
      <c r="O32" s="274">
        <f t="shared" si="4"/>
        <v>2.5000000000000182</v>
      </c>
    </row>
    <row r="33" spans="2:15" x14ac:dyDescent="0.2">
      <c r="B33" s="268" t="s">
        <v>40</v>
      </c>
      <c r="C33" s="268" t="str">
        <f t="shared" si="2"/>
        <v>Male</v>
      </c>
      <c r="D33" s="269" t="s">
        <v>74</v>
      </c>
      <c r="E33" s="270" t="str">
        <f t="shared" si="3"/>
        <v>ROMale25-29</v>
      </c>
      <c r="F33" s="271">
        <v>3.3300000000000001E-3</v>
      </c>
      <c r="G33" s="271">
        <v>1.6535356736821154E-2</v>
      </c>
      <c r="H33" s="272">
        <v>1564.5399414350702</v>
      </c>
      <c r="I33" s="271">
        <v>0.98346464326317884</v>
      </c>
      <c r="J33" s="272">
        <v>94617.852298954749</v>
      </c>
      <c r="K33" s="272">
        <v>469177.9116411861</v>
      </c>
      <c r="L33" s="272">
        <v>4457173.9130313499</v>
      </c>
      <c r="M33" s="273">
        <v>47.107113559801107</v>
      </c>
      <c r="N33" s="272">
        <v>5</v>
      </c>
      <c r="O33" s="274">
        <f t="shared" si="4"/>
        <v>2.5000000000000067</v>
      </c>
    </row>
    <row r="34" spans="2:15" x14ac:dyDescent="0.2">
      <c r="B34" s="268" t="s">
        <v>40</v>
      </c>
      <c r="C34" s="268" t="str">
        <f t="shared" si="2"/>
        <v>Male</v>
      </c>
      <c r="D34" s="269" t="s">
        <v>75</v>
      </c>
      <c r="E34" s="270" t="str">
        <f t="shared" si="3"/>
        <v>ROMale30-34</v>
      </c>
      <c r="F34" s="271">
        <v>3.6600000000000001E-3</v>
      </c>
      <c r="G34" s="271">
        <v>1.8124559221763047E-2</v>
      </c>
      <c r="H34" s="272">
        <v>1686.5502706050806</v>
      </c>
      <c r="I34" s="271">
        <v>0.98187544077823696</v>
      </c>
      <c r="J34" s="272">
        <v>93053.312357519681</v>
      </c>
      <c r="K34" s="272">
        <v>461050.1861110857</v>
      </c>
      <c r="L34" s="272">
        <v>3987996.0013901638</v>
      </c>
      <c r="M34" s="273">
        <v>42.857109546706987</v>
      </c>
      <c r="N34" s="272">
        <v>5</v>
      </c>
      <c r="O34" s="274">
        <f t="shared" si="4"/>
        <v>2.4999999999999751</v>
      </c>
    </row>
    <row r="35" spans="2:15" x14ac:dyDescent="0.2">
      <c r="B35" s="268" t="s">
        <v>40</v>
      </c>
      <c r="C35" s="268" t="str">
        <f t="shared" si="2"/>
        <v>Male</v>
      </c>
      <c r="D35" s="269" t="s">
        <v>76</v>
      </c>
      <c r="E35" s="270" t="str">
        <f t="shared" si="3"/>
        <v>ROMale35-39</v>
      </c>
      <c r="F35" s="271">
        <v>3.5300000000000002E-3</v>
      </c>
      <c r="G35" s="271">
        <v>1.7499186064174003E-2</v>
      </c>
      <c r="H35" s="272">
        <v>1598.8439698400377</v>
      </c>
      <c r="I35" s="271">
        <v>0.982500813935826</v>
      </c>
      <c r="J35" s="272">
        <v>91366.762086914605</v>
      </c>
      <c r="K35" s="272">
        <v>452836.70050997293</v>
      </c>
      <c r="L35" s="272">
        <v>3526945.8152790782</v>
      </c>
      <c r="M35" s="273">
        <v>38.602066383002551</v>
      </c>
      <c r="N35" s="272">
        <v>5</v>
      </c>
      <c r="O35" s="274">
        <f t="shared" si="4"/>
        <v>2.4999999999999738</v>
      </c>
    </row>
    <row r="36" spans="2:15" x14ac:dyDescent="0.2">
      <c r="B36" s="268" t="s">
        <v>40</v>
      </c>
      <c r="C36" s="268" t="str">
        <f t="shared" si="2"/>
        <v>Male</v>
      </c>
      <c r="D36" s="269" t="s">
        <v>77</v>
      </c>
      <c r="E36" s="270" t="str">
        <f t="shared" si="3"/>
        <v>ROMale40-44</v>
      </c>
      <c r="F36" s="271">
        <v>4.9699999999999996E-3</v>
      </c>
      <c r="G36" s="271">
        <v>2.4526944066064503E-2</v>
      </c>
      <c r="H36" s="272">
        <v>2201.7327065845466</v>
      </c>
      <c r="I36" s="271">
        <v>0.97547305593393552</v>
      </c>
      <c r="J36" s="272">
        <v>89767.918117074572</v>
      </c>
      <c r="K36" s="272">
        <v>443335.2588189115</v>
      </c>
      <c r="L36" s="272">
        <v>3074109.1147691053</v>
      </c>
      <c r="M36" s="273">
        <v>34.245075292487876</v>
      </c>
      <c r="N36" s="272">
        <v>5</v>
      </c>
      <c r="O36" s="274">
        <f t="shared" si="4"/>
        <v>2.5000000000000022</v>
      </c>
    </row>
    <row r="37" spans="2:15" x14ac:dyDescent="0.2">
      <c r="B37" s="268" t="s">
        <v>40</v>
      </c>
      <c r="C37" s="268" t="str">
        <f t="shared" si="2"/>
        <v>Male</v>
      </c>
      <c r="D37" s="269" t="s">
        <v>78</v>
      </c>
      <c r="E37" s="270" t="str">
        <f t="shared" si="3"/>
        <v>ROMale45-49</v>
      </c>
      <c r="F37" s="271">
        <v>7.1199999999999996E-3</v>
      </c>
      <c r="G37" s="271">
        <v>3.4955876383609356E-2</v>
      </c>
      <c r="H37" s="272">
        <v>3060.9527525933063</v>
      </c>
      <c r="I37" s="271">
        <v>0.96504412361639069</v>
      </c>
      <c r="J37" s="272">
        <v>87566.185410490027</v>
      </c>
      <c r="K37" s="272">
        <v>430178.54517096689</v>
      </c>
      <c r="L37" s="272">
        <v>2630773.8559501939</v>
      </c>
      <c r="M37" s="273">
        <v>30.043262060779906</v>
      </c>
      <c r="N37" s="272">
        <v>5</v>
      </c>
      <c r="O37" s="274">
        <f t="shared" si="4"/>
        <v>2.5000000000000133</v>
      </c>
    </row>
    <row r="38" spans="2:15" x14ac:dyDescent="0.2">
      <c r="B38" s="268" t="s">
        <v>40</v>
      </c>
      <c r="C38" s="268" t="str">
        <f t="shared" si="2"/>
        <v>Male</v>
      </c>
      <c r="D38" s="269" t="s">
        <v>79</v>
      </c>
      <c r="E38" s="270" t="str">
        <f t="shared" si="3"/>
        <v>ROMale50-54</v>
      </c>
      <c r="F38" s="271">
        <v>9.1999999999999998E-3</v>
      </c>
      <c r="G38" s="271">
        <v>4.4974901229575412E-2</v>
      </c>
      <c r="H38" s="272">
        <v>3800.6144921711953</v>
      </c>
      <c r="I38" s="271">
        <v>0.95502509877042463</v>
      </c>
      <c r="J38" s="272">
        <v>84505.232657896719</v>
      </c>
      <c r="K38" s="272">
        <v>413024.62705905561</v>
      </c>
      <c r="L38" s="272">
        <v>2200595.3107792269</v>
      </c>
      <c r="M38" s="273">
        <v>26.040935473048354</v>
      </c>
      <c r="N38" s="272">
        <v>5</v>
      </c>
      <c r="O38" s="274">
        <f t="shared" si="4"/>
        <v>2.5000000000000107</v>
      </c>
    </row>
    <row r="39" spans="2:15" x14ac:dyDescent="0.2">
      <c r="B39" s="268" t="s">
        <v>40</v>
      </c>
      <c r="C39" s="268" t="str">
        <f t="shared" si="2"/>
        <v>Male</v>
      </c>
      <c r="D39" s="269" t="s">
        <v>80</v>
      </c>
      <c r="E39" s="270" t="str">
        <f t="shared" si="3"/>
        <v>ROMale55-59</v>
      </c>
      <c r="F39" s="271">
        <v>1.247E-2</v>
      </c>
      <c r="G39" s="271">
        <v>6.0444093291199028E-2</v>
      </c>
      <c r="H39" s="272">
        <v>4878.1174694397096</v>
      </c>
      <c r="I39" s="271">
        <v>0.93955590670880096</v>
      </c>
      <c r="J39" s="272">
        <v>80704.618165725522</v>
      </c>
      <c r="K39" s="272">
        <v>391327.79715502833</v>
      </c>
      <c r="L39" s="272">
        <v>1787570.6837201715</v>
      </c>
      <c r="M39" s="273">
        <v>22.149546387164936</v>
      </c>
      <c r="N39" s="272">
        <v>5</v>
      </c>
      <c r="O39" s="274">
        <f t="shared" si="4"/>
        <v>2.499999999999996</v>
      </c>
    </row>
    <row r="40" spans="2:15" x14ac:dyDescent="0.2">
      <c r="B40" s="268" t="s">
        <v>40</v>
      </c>
      <c r="C40" s="268" t="str">
        <f t="shared" si="2"/>
        <v>Male</v>
      </c>
      <c r="D40" s="269" t="s">
        <v>81</v>
      </c>
      <c r="E40" s="270" t="str">
        <f t="shared" si="3"/>
        <v>ROMale60-64</v>
      </c>
      <c r="F40" s="271">
        <v>1.95E-2</v>
      </c>
      <c r="G40" s="271">
        <v>9.2979602107443743E-2</v>
      </c>
      <c r="H40" s="272">
        <v>7050.3178639404614</v>
      </c>
      <c r="I40" s="271">
        <v>0.90702039789255628</v>
      </c>
      <c r="J40" s="272">
        <v>75826.500696285817</v>
      </c>
      <c r="K40" s="272">
        <v>361506.70882157795</v>
      </c>
      <c r="L40" s="272">
        <v>1396242.886565143</v>
      </c>
      <c r="M40" s="273">
        <v>18.413653191746651</v>
      </c>
      <c r="N40" s="272">
        <v>5</v>
      </c>
      <c r="O40" s="274">
        <f t="shared" si="4"/>
        <v>2.5000000000000036</v>
      </c>
    </row>
    <row r="41" spans="2:15" x14ac:dyDescent="0.2">
      <c r="B41" s="268" t="s">
        <v>40</v>
      </c>
      <c r="C41" s="268" t="str">
        <f t="shared" si="2"/>
        <v>Male</v>
      </c>
      <c r="D41" s="269" t="s">
        <v>82</v>
      </c>
      <c r="E41" s="270" t="str">
        <f t="shared" si="3"/>
        <v>ROMale65-69</v>
      </c>
      <c r="F41" s="271">
        <v>2.9340000000000001E-2</v>
      </c>
      <c r="G41" s="271">
        <v>0.13667985113570122</v>
      </c>
      <c r="H41" s="272">
        <v>9400.3184312067333</v>
      </c>
      <c r="I41" s="271">
        <v>0.86332014886429875</v>
      </c>
      <c r="J41" s="272">
        <v>68776.182832345352</v>
      </c>
      <c r="K41" s="272">
        <v>320380.11808370991</v>
      </c>
      <c r="L41" s="272">
        <v>1034736.1777435651</v>
      </c>
      <c r="M41" s="273">
        <v>15.044978292353409</v>
      </c>
      <c r="N41" s="272">
        <v>5</v>
      </c>
      <c r="O41" s="274">
        <f t="shared" si="4"/>
        <v>2.4999999999999973</v>
      </c>
    </row>
    <row r="42" spans="2:15" x14ac:dyDescent="0.2">
      <c r="B42" s="268" t="s">
        <v>40</v>
      </c>
      <c r="C42" s="268" t="str">
        <f t="shared" si="2"/>
        <v>Male</v>
      </c>
      <c r="D42" s="269" t="s">
        <v>19</v>
      </c>
      <c r="E42" s="270" t="str">
        <f t="shared" si="3"/>
        <v>ROMale70-74</v>
      </c>
      <c r="F42" s="271">
        <v>4.743E-2</v>
      </c>
      <c r="G42" s="271">
        <v>0.21200596847871553</v>
      </c>
      <c r="H42" s="272">
        <v>12588.037636624282</v>
      </c>
      <c r="I42" s="271">
        <v>0.78799403152128444</v>
      </c>
      <c r="J42" s="272">
        <v>59375.86440113862</v>
      </c>
      <c r="K42" s="272">
        <v>265409.22791413241</v>
      </c>
      <c r="L42" s="272">
        <v>714356.05965985521</v>
      </c>
      <c r="M42" s="273">
        <v>12.031084799603462</v>
      </c>
      <c r="N42" s="272">
        <v>5</v>
      </c>
      <c r="O42" s="274">
        <f t="shared" si="4"/>
        <v>2.5000000000000036</v>
      </c>
    </row>
    <row r="43" spans="2:15" x14ac:dyDescent="0.2">
      <c r="B43" s="268" t="s">
        <v>40</v>
      </c>
      <c r="C43" s="268" t="str">
        <f t="shared" si="2"/>
        <v>Male</v>
      </c>
      <c r="D43" s="269" t="s">
        <v>20</v>
      </c>
      <c r="E43" s="270" t="str">
        <f t="shared" si="3"/>
        <v>ROMale75-79</v>
      </c>
      <c r="F43" s="271">
        <v>6.6309999999999994E-2</v>
      </c>
      <c r="G43" s="271">
        <v>0.28440335086527752</v>
      </c>
      <c r="H43" s="272">
        <v>13306.614711531993</v>
      </c>
      <c r="I43" s="271">
        <v>0.71559664913472254</v>
      </c>
      <c r="J43" s="272">
        <v>46787.826764514335</v>
      </c>
      <c r="K43" s="272">
        <v>200672.5970437417</v>
      </c>
      <c r="L43" s="272">
        <v>448946.8317457228</v>
      </c>
      <c r="M43" s="273">
        <v>9.5953768916281685</v>
      </c>
      <c r="N43" s="272">
        <v>5</v>
      </c>
      <c r="O43" s="274">
        <f t="shared" si="4"/>
        <v>2.4999999999999987</v>
      </c>
    </row>
    <row r="44" spans="2:15" x14ac:dyDescent="0.2">
      <c r="B44" s="268" t="s">
        <v>40</v>
      </c>
      <c r="C44" s="268" t="str">
        <f t="shared" si="2"/>
        <v>Male</v>
      </c>
      <c r="D44" s="269" t="s">
        <v>21</v>
      </c>
      <c r="E44" s="270" t="str">
        <f t="shared" si="3"/>
        <v>ROMale80-84</v>
      </c>
      <c r="F44" s="271">
        <v>0.10251</v>
      </c>
      <c r="G44" s="271">
        <v>0.40797883499880222</v>
      </c>
      <c r="H44" s="272">
        <v>13659.625887723592</v>
      </c>
      <c r="I44" s="271">
        <v>0.59202116500119772</v>
      </c>
      <c r="J44" s="272">
        <v>33481.212052982344</v>
      </c>
      <c r="K44" s="272">
        <v>133256.99554560275</v>
      </c>
      <c r="L44" s="272">
        <v>248274.23470198113</v>
      </c>
      <c r="M44" s="273">
        <v>7.4153299560690806</v>
      </c>
      <c r="N44" s="272">
        <v>5</v>
      </c>
      <c r="O44" s="274">
        <f t="shared" si="4"/>
        <v>2.5000000000000013</v>
      </c>
    </row>
    <row r="45" spans="2:15" x14ac:dyDescent="0.2">
      <c r="B45" s="268" t="s">
        <v>40</v>
      </c>
      <c r="C45" s="268" t="str">
        <f t="shared" si="2"/>
        <v>Male</v>
      </c>
      <c r="D45" s="269" t="s">
        <v>22</v>
      </c>
      <c r="E45" s="270" t="str">
        <f t="shared" si="3"/>
        <v>ROMale85-89</v>
      </c>
      <c r="F45" s="271">
        <v>0.16281000000000001</v>
      </c>
      <c r="G45" s="271">
        <v>0.57855186023014893</v>
      </c>
      <c r="H45" s="272">
        <v>11467.815548622635</v>
      </c>
      <c r="I45" s="271">
        <v>0.42144813976985107</v>
      </c>
      <c r="J45" s="272">
        <v>19821.586165258752</v>
      </c>
      <c r="K45" s="272">
        <v>70438.391954737177</v>
      </c>
      <c r="L45" s="272">
        <v>115017.23915637837</v>
      </c>
      <c r="M45" s="273">
        <v>5.8026253901904594</v>
      </c>
      <c r="N45" s="272">
        <v>5</v>
      </c>
      <c r="O45" s="274">
        <f t="shared" si="4"/>
        <v>2.5000000000000004</v>
      </c>
    </row>
    <row r="46" spans="2:15" x14ac:dyDescent="0.2">
      <c r="B46" s="268" t="s">
        <v>40</v>
      </c>
      <c r="C46" s="268" t="str">
        <f t="shared" si="2"/>
        <v>Male</v>
      </c>
      <c r="D46" s="269" t="s">
        <v>5</v>
      </c>
      <c r="E46" s="270" t="str">
        <f t="shared" si="3"/>
        <v>ROMale90+</v>
      </c>
      <c r="F46" s="271">
        <v>0.18739</v>
      </c>
      <c r="G46" s="271">
        <v>1</v>
      </c>
      <c r="H46" s="272">
        <v>8353.7706166361168</v>
      </c>
      <c r="I46" s="271">
        <v>0</v>
      </c>
      <c r="J46" s="272">
        <v>8353.7706166361168</v>
      </c>
      <c r="K46" s="272">
        <v>44578.847201641191</v>
      </c>
      <c r="L46" s="272">
        <v>44578.847201641191</v>
      </c>
      <c r="M46" s="273">
        <v>5.3363743448814169</v>
      </c>
      <c r="N46" s="273" t="s">
        <v>92</v>
      </c>
      <c r="O46" s="274"/>
    </row>
    <row r="47" spans="2:15" ht="16" customHeight="1" x14ac:dyDescent="0.2">
      <c r="B47" s="348" t="s">
        <v>1</v>
      </c>
      <c r="C47" s="348" t="s">
        <v>0</v>
      </c>
      <c r="D47" s="348" t="s">
        <v>2</v>
      </c>
      <c r="E47" s="348" t="s">
        <v>49</v>
      </c>
      <c r="F47" s="349" t="s">
        <v>113</v>
      </c>
      <c r="G47" s="349" t="s">
        <v>112</v>
      </c>
      <c r="H47" s="349" t="s">
        <v>114</v>
      </c>
      <c r="I47" s="349" t="s">
        <v>116</v>
      </c>
      <c r="J47" s="349" t="s">
        <v>111</v>
      </c>
      <c r="K47" s="349" t="s">
        <v>110</v>
      </c>
      <c r="L47" s="349" t="s">
        <v>109</v>
      </c>
      <c r="M47" s="349" t="s">
        <v>108</v>
      </c>
      <c r="N47" s="350" t="s">
        <v>6</v>
      </c>
      <c r="O47" s="351" t="s">
        <v>91</v>
      </c>
    </row>
    <row r="48" spans="2:15" ht="16" customHeight="1" x14ac:dyDescent="0.2">
      <c r="B48" s="348"/>
      <c r="C48" s="348"/>
      <c r="D48" s="348"/>
      <c r="E48" s="348"/>
      <c r="F48" s="348"/>
      <c r="G48" s="348"/>
      <c r="H48" s="348"/>
      <c r="I48" s="348"/>
      <c r="J48" s="348"/>
      <c r="K48" s="348"/>
      <c r="L48" s="348"/>
      <c r="M48" s="348"/>
      <c r="N48" s="350"/>
      <c r="O48" s="351"/>
    </row>
    <row r="49" spans="2:15" x14ac:dyDescent="0.2">
      <c r="B49" s="268" t="s">
        <v>41</v>
      </c>
      <c r="C49" s="268" t="s">
        <v>47</v>
      </c>
      <c r="D49" s="269">
        <v>0</v>
      </c>
      <c r="E49" s="270" t="str">
        <f t="shared" ref="E49:E68" si="5">_xlfn.CONCAT(B49,C49,D49)</f>
        <v>ACMale0</v>
      </c>
      <c r="F49" s="271">
        <v>1.685E-2</v>
      </c>
      <c r="G49" s="271">
        <v>1.6599688833920441E-2</v>
      </c>
      <c r="H49" s="272">
        <v>1659.9688833920441</v>
      </c>
      <c r="I49" s="271">
        <v>0.98340031116607951</v>
      </c>
      <c r="J49" s="272">
        <v>100000</v>
      </c>
      <c r="K49" s="272">
        <v>98489.80032409972</v>
      </c>
      <c r="L49" s="272">
        <v>7159746.9497917434</v>
      </c>
      <c r="M49" s="273">
        <v>71.59746949791743</v>
      </c>
      <c r="N49" s="272">
        <v>1</v>
      </c>
      <c r="O49" s="274">
        <f>(K49-J50*N49)/H49</f>
        <v>9.0224105397522944E-2</v>
      </c>
    </row>
    <row r="50" spans="2:15" x14ac:dyDescent="0.2">
      <c r="B50" s="268" t="s">
        <v>41</v>
      </c>
      <c r="C50" s="268" t="s">
        <v>47</v>
      </c>
      <c r="D50" s="275" t="s">
        <v>107</v>
      </c>
      <c r="E50" s="270" t="str">
        <f t="shared" si="5"/>
        <v>ACMale01-04</v>
      </c>
      <c r="F50" s="271">
        <v>6.2E-4</v>
      </c>
      <c r="G50" s="271">
        <v>2.4586607286683024E-3</v>
      </c>
      <c r="H50" s="272">
        <v>241.78477256242283</v>
      </c>
      <c r="I50" s="271">
        <v>0.99754133927133171</v>
      </c>
      <c r="J50" s="272">
        <v>98340.031116607948</v>
      </c>
      <c r="K50" s="272">
        <v>392780.56277308398</v>
      </c>
      <c r="L50" s="272">
        <v>7061257.1494676434</v>
      </c>
      <c r="M50" s="273">
        <v>71.804503916565452</v>
      </c>
      <c r="N50" s="272">
        <v>4</v>
      </c>
      <c r="O50" s="274">
        <f t="shared" ref="O50:O67" si="6">(K50-J51*N50)/H50</f>
        <v>1.6029851375432893</v>
      </c>
    </row>
    <row r="51" spans="2:15" x14ac:dyDescent="0.2">
      <c r="B51" s="268" t="s">
        <v>41</v>
      </c>
      <c r="C51" s="268" t="s">
        <v>47</v>
      </c>
      <c r="D51" s="275" t="s">
        <v>106</v>
      </c>
      <c r="E51" s="270" t="str">
        <f t="shared" si="5"/>
        <v>ACMale05-09</v>
      </c>
      <c r="F51" s="271">
        <v>2.3000000000000001E-4</v>
      </c>
      <c r="G51" s="271">
        <v>1.1373696631488972E-3</v>
      </c>
      <c r="H51" s="272">
        <v>111.57396939982461</v>
      </c>
      <c r="I51" s="271">
        <v>0.99886263033685108</v>
      </c>
      <c r="J51" s="272">
        <v>98098.246344045532</v>
      </c>
      <c r="K51" s="272">
        <v>490212.2967967281</v>
      </c>
      <c r="L51" s="272">
        <v>6668476.5866945591</v>
      </c>
      <c r="M51" s="273">
        <v>67.977531048895543</v>
      </c>
      <c r="N51" s="272">
        <v>5</v>
      </c>
      <c r="O51" s="274">
        <f t="shared" si="6"/>
        <v>2.5000000000002536</v>
      </c>
    </row>
    <row r="52" spans="2:15" x14ac:dyDescent="0.2">
      <c r="B52" s="268" t="s">
        <v>41</v>
      </c>
      <c r="C52" s="268" t="s">
        <v>47</v>
      </c>
      <c r="D52" s="275" t="s">
        <v>71</v>
      </c>
      <c r="E52" s="270" t="str">
        <f t="shared" si="5"/>
        <v>ACMale10-14</v>
      </c>
      <c r="F52" s="271">
        <v>4.2000000000000002E-4</v>
      </c>
      <c r="G52" s="271">
        <v>2.1166029994928682E-3</v>
      </c>
      <c r="H52" s="272">
        <v>207.39888465850007</v>
      </c>
      <c r="I52" s="271">
        <v>0.9978833970005071</v>
      </c>
      <c r="J52" s="272">
        <v>97986.672374645699</v>
      </c>
      <c r="K52" s="272">
        <v>489414.86466158228</v>
      </c>
      <c r="L52" s="272">
        <v>6178264.2898978312</v>
      </c>
      <c r="M52" s="273">
        <v>63.052088005148676</v>
      </c>
      <c r="N52" s="272">
        <v>5</v>
      </c>
      <c r="O52" s="274">
        <f t="shared" si="6"/>
        <v>2.5000000000001856</v>
      </c>
    </row>
    <row r="53" spans="2:15" x14ac:dyDescent="0.2">
      <c r="B53" s="268" t="s">
        <v>41</v>
      </c>
      <c r="C53" s="268" t="s">
        <v>47</v>
      </c>
      <c r="D53" s="269" t="s">
        <v>72</v>
      </c>
      <c r="E53" s="270" t="str">
        <f t="shared" si="5"/>
        <v>ACMale15-19</v>
      </c>
      <c r="F53" s="271">
        <v>1.72E-3</v>
      </c>
      <c r="G53" s="271">
        <v>8.5511106599043991E-3</v>
      </c>
      <c r="H53" s="272">
        <v>836.12138785793718</v>
      </c>
      <c r="I53" s="271">
        <v>0.99144888934009556</v>
      </c>
      <c r="J53" s="272">
        <v>97779.273489987201</v>
      </c>
      <c r="K53" s="272">
        <v>486806.06398029113</v>
      </c>
      <c r="L53" s="272">
        <v>5688849.4252362493</v>
      </c>
      <c r="M53" s="273">
        <v>58.180524585497146</v>
      </c>
      <c r="N53" s="272">
        <v>5</v>
      </c>
      <c r="O53" s="274">
        <f t="shared" si="6"/>
        <v>2.5000000000000195</v>
      </c>
    </row>
    <row r="54" spans="2:15" x14ac:dyDescent="0.2">
      <c r="B54" s="268" t="s">
        <v>41</v>
      </c>
      <c r="C54" s="268" t="s">
        <v>47</v>
      </c>
      <c r="D54" s="269" t="s">
        <v>73</v>
      </c>
      <c r="E54" s="270" t="str">
        <f t="shared" si="5"/>
        <v>ACMale20-24</v>
      </c>
      <c r="F54" s="271">
        <v>2.2200000000000002E-3</v>
      </c>
      <c r="G54" s="271">
        <v>1.1059603928077651E-2</v>
      </c>
      <c r="H54" s="272">
        <v>1072.1528657889378</v>
      </c>
      <c r="I54" s="271">
        <v>0.9889403960719223</v>
      </c>
      <c r="J54" s="272">
        <v>96943.152102129257</v>
      </c>
      <c r="K54" s="272">
        <v>482035.37834617391</v>
      </c>
      <c r="L54" s="272">
        <v>5202043.3612559587</v>
      </c>
      <c r="M54" s="273">
        <v>53.660761471585168</v>
      </c>
      <c r="N54" s="272">
        <v>5</v>
      </c>
      <c r="O54" s="274">
        <f t="shared" si="6"/>
        <v>2.5000000000000191</v>
      </c>
    </row>
    <row r="55" spans="2:15" x14ac:dyDescent="0.2">
      <c r="B55" s="268" t="s">
        <v>41</v>
      </c>
      <c r="C55" s="268" t="s">
        <v>47</v>
      </c>
      <c r="D55" s="269" t="s">
        <v>74</v>
      </c>
      <c r="E55" s="270" t="str">
        <f t="shared" si="5"/>
        <v>ACMale25-29</v>
      </c>
      <c r="F55" s="271">
        <v>2.3E-3</v>
      </c>
      <c r="G55" s="271">
        <v>1.1422118937084209E-2</v>
      </c>
      <c r="H55" s="272">
        <v>1095.0499558945885</v>
      </c>
      <c r="I55" s="271">
        <v>0.98857788106291578</v>
      </c>
      <c r="J55" s="272">
        <v>95870.999236340314</v>
      </c>
      <c r="K55" s="272">
        <v>476617.37129196513</v>
      </c>
      <c r="L55" s="272">
        <v>4720007.9829097847</v>
      </c>
      <c r="M55" s="273">
        <v>49.232906932304566</v>
      </c>
      <c r="N55" s="272">
        <v>5</v>
      </c>
      <c r="O55" s="274">
        <f t="shared" si="6"/>
        <v>2.5000000000000533</v>
      </c>
    </row>
    <row r="56" spans="2:15" x14ac:dyDescent="0.2">
      <c r="B56" s="268" t="s">
        <v>41</v>
      </c>
      <c r="C56" s="268" t="s">
        <v>47</v>
      </c>
      <c r="D56" s="269" t="s">
        <v>75</v>
      </c>
      <c r="E56" s="270" t="str">
        <f t="shared" si="5"/>
        <v>ACMale30-34</v>
      </c>
      <c r="F56" s="271">
        <v>2.9399999999999999E-3</v>
      </c>
      <c r="G56" s="271">
        <v>1.459578400940325E-2</v>
      </c>
      <c r="H56" s="272">
        <v>1383.3292849835432</v>
      </c>
      <c r="I56" s="271">
        <v>0.9854042159905968</v>
      </c>
      <c r="J56" s="272">
        <v>94775.949280445726</v>
      </c>
      <c r="K56" s="272">
        <v>470421.42318976979</v>
      </c>
      <c r="L56" s="272">
        <v>4243390.6116178194</v>
      </c>
      <c r="M56" s="273">
        <v>44.7728631982515</v>
      </c>
      <c r="N56" s="272">
        <v>5</v>
      </c>
      <c r="O56" s="274">
        <f t="shared" si="6"/>
        <v>2.5000000000000075</v>
      </c>
    </row>
    <row r="57" spans="2:15" x14ac:dyDescent="0.2">
      <c r="B57" s="268" t="s">
        <v>41</v>
      </c>
      <c r="C57" s="268" t="s">
        <v>47</v>
      </c>
      <c r="D57" s="269" t="s">
        <v>76</v>
      </c>
      <c r="E57" s="270" t="str">
        <f t="shared" si="5"/>
        <v>ACMale35-39</v>
      </c>
      <c r="F57" s="271">
        <v>3.3899999999999998E-3</v>
      </c>
      <c r="G57" s="271">
        <v>1.6804972193185285E-2</v>
      </c>
      <c r="H57" s="272">
        <v>1569.4603820724622</v>
      </c>
      <c r="I57" s="271">
        <v>0.98319502780681467</v>
      </c>
      <c r="J57" s="272">
        <v>93392.619995462184</v>
      </c>
      <c r="K57" s="272">
        <v>463039.44902212976</v>
      </c>
      <c r="L57" s="272">
        <v>3772969.1884280494</v>
      </c>
      <c r="M57" s="273">
        <v>40.399007851063317</v>
      </c>
      <c r="N57" s="272">
        <v>5</v>
      </c>
      <c r="O57" s="274">
        <f t="shared" si="6"/>
        <v>2.5000000000000409</v>
      </c>
    </row>
    <row r="58" spans="2:15" x14ac:dyDescent="0.2">
      <c r="B58" s="268" t="s">
        <v>41</v>
      </c>
      <c r="C58" s="268" t="s">
        <v>47</v>
      </c>
      <c r="D58" s="269" t="s">
        <v>77</v>
      </c>
      <c r="E58" s="270" t="str">
        <f t="shared" si="5"/>
        <v>ACMale40-44</v>
      </c>
      <c r="F58" s="271">
        <v>4.5999999999999999E-3</v>
      </c>
      <c r="G58" s="271">
        <v>2.2761946072879131E-2</v>
      </c>
      <c r="H58" s="272">
        <v>2090.0738073613497</v>
      </c>
      <c r="I58" s="271">
        <v>0.97723805392712082</v>
      </c>
      <c r="J58" s="272">
        <v>91823.159613389711</v>
      </c>
      <c r="K58" s="272">
        <v>453890.61354854517</v>
      </c>
      <c r="L58" s="272">
        <v>3309929.7394059198</v>
      </c>
      <c r="M58" s="273">
        <v>36.046785509690345</v>
      </c>
      <c r="N58" s="272">
        <v>5</v>
      </c>
      <c r="O58" s="274">
        <f t="shared" si="6"/>
        <v>2.5000000000000275</v>
      </c>
    </row>
    <row r="59" spans="2:15" x14ac:dyDescent="0.2">
      <c r="B59" s="268" t="s">
        <v>41</v>
      </c>
      <c r="C59" s="268" t="s">
        <v>47</v>
      </c>
      <c r="D59" s="269" t="s">
        <v>78</v>
      </c>
      <c r="E59" s="270" t="str">
        <f t="shared" si="5"/>
        <v>ACMale45-49</v>
      </c>
      <c r="F59" s="271">
        <v>6.3600000000000002E-3</v>
      </c>
      <c r="G59" s="271">
        <v>3.1324016157036526E-2</v>
      </c>
      <c r="H59" s="272">
        <v>2810.8006296087769</v>
      </c>
      <c r="I59" s="271">
        <v>0.9686759838429635</v>
      </c>
      <c r="J59" s="272">
        <v>89733.08580602835</v>
      </c>
      <c r="K59" s="272">
        <v>441638.4274561198</v>
      </c>
      <c r="L59" s="272">
        <v>2856039.1258573746</v>
      </c>
      <c r="M59" s="273">
        <v>31.828161265189692</v>
      </c>
      <c r="N59" s="272">
        <v>5</v>
      </c>
      <c r="O59" s="274">
        <f t="shared" si="6"/>
        <v>2.4999999999999778</v>
      </c>
    </row>
    <row r="60" spans="2:15" x14ac:dyDescent="0.2">
      <c r="B60" s="268" t="s">
        <v>41</v>
      </c>
      <c r="C60" s="268" t="s">
        <v>47</v>
      </c>
      <c r="D60" s="269" t="s">
        <v>79</v>
      </c>
      <c r="E60" s="270" t="str">
        <f t="shared" si="5"/>
        <v>ACMale50-54</v>
      </c>
      <c r="F60" s="271">
        <v>7.9900000000000006E-3</v>
      </c>
      <c r="G60" s="271">
        <v>3.9188879371066729E-2</v>
      </c>
      <c r="H60" s="272">
        <v>3406.3869484361685</v>
      </c>
      <c r="I60" s="271">
        <v>0.96081112062893326</v>
      </c>
      <c r="J60" s="272">
        <v>86922.28517641958</v>
      </c>
      <c r="K60" s="272">
        <v>426095.45851100748</v>
      </c>
      <c r="L60" s="272">
        <v>2414400.6984012551</v>
      </c>
      <c r="M60" s="273">
        <v>27.776544225694582</v>
      </c>
      <c r="N60" s="272">
        <v>5</v>
      </c>
      <c r="O60" s="274">
        <f t="shared" si="6"/>
        <v>2.5000000000000031</v>
      </c>
    </row>
    <row r="61" spans="2:15" x14ac:dyDescent="0.2">
      <c r="B61" s="268" t="s">
        <v>41</v>
      </c>
      <c r="C61" s="268" t="s">
        <v>47</v>
      </c>
      <c r="D61" s="269" t="s">
        <v>80</v>
      </c>
      <c r="E61" s="270" t="str">
        <f t="shared" si="5"/>
        <v>ACMale55-59</v>
      </c>
      <c r="F61" s="271">
        <v>1.243E-2</v>
      </c>
      <c r="G61" s="271">
        <v>6.0268800313212433E-2</v>
      </c>
      <c r="H61" s="272">
        <v>5033.4029932809044</v>
      </c>
      <c r="I61" s="271">
        <v>0.93973119968678753</v>
      </c>
      <c r="J61" s="272">
        <v>83515.898227983416</v>
      </c>
      <c r="K61" s="272">
        <v>404995.98365671479</v>
      </c>
      <c r="L61" s="272">
        <v>1988305.2398902476</v>
      </c>
      <c r="M61" s="273">
        <v>23.8075059010026</v>
      </c>
      <c r="N61" s="272">
        <v>5</v>
      </c>
      <c r="O61" s="274">
        <f t="shared" si="6"/>
        <v>2.5000000000000009</v>
      </c>
    </row>
    <row r="62" spans="2:15" x14ac:dyDescent="0.2">
      <c r="B62" s="268" t="s">
        <v>41</v>
      </c>
      <c r="C62" s="268" t="s">
        <v>47</v>
      </c>
      <c r="D62" s="269" t="s">
        <v>81</v>
      </c>
      <c r="E62" s="270" t="str">
        <f t="shared" si="5"/>
        <v>ACMale60-64</v>
      </c>
      <c r="F62" s="271">
        <v>1.7059999999999999E-2</v>
      </c>
      <c r="G62" s="271">
        <v>8.1807943325735308E-2</v>
      </c>
      <c r="H62" s="272">
        <v>6420.4915222228346</v>
      </c>
      <c r="I62" s="271">
        <v>0.91819205667426473</v>
      </c>
      <c r="J62" s="272">
        <v>78482.49523470251</v>
      </c>
      <c r="K62" s="272">
        <v>376361.24736795545</v>
      </c>
      <c r="L62" s="272">
        <v>1583309.2562335329</v>
      </c>
      <c r="M62" s="273">
        <v>20.17404328823433</v>
      </c>
      <c r="N62" s="272">
        <v>5</v>
      </c>
      <c r="O62" s="274">
        <f t="shared" si="6"/>
        <v>2.4999999999999969</v>
      </c>
    </row>
    <row r="63" spans="2:15" x14ac:dyDescent="0.2">
      <c r="B63" s="268" t="s">
        <v>41</v>
      </c>
      <c r="C63" s="268" t="s">
        <v>47</v>
      </c>
      <c r="D63" s="269" t="s">
        <v>82</v>
      </c>
      <c r="E63" s="270" t="str">
        <f t="shared" si="5"/>
        <v>ACMale65-69</v>
      </c>
      <c r="F63" s="271">
        <v>2.2280000000000001E-2</v>
      </c>
      <c r="G63" s="271">
        <v>0.10552143327797976</v>
      </c>
      <c r="H63" s="272">
        <v>7604.0859166239543</v>
      </c>
      <c r="I63" s="271">
        <v>0.8944785667220202</v>
      </c>
      <c r="J63" s="272">
        <v>72062.00371247968</v>
      </c>
      <c r="K63" s="272">
        <v>341299.80377083848</v>
      </c>
      <c r="L63" s="272">
        <v>1206948.0088655774</v>
      </c>
      <c r="M63" s="273">
        <v>16.748743397160887</v>
      </c>
      <c r="N63" s="272">
        <v>5</v>
      </c>
      <c r="O63" s="274">
        <f t="shared" si="6"/>
        <v>2.5000000000000027</v>
      </c>
    </row>
    <row r="64" spans="2:15" x14ac:dyDescent="0.2">
      <c r="B64" s="268" t="s">
        <v>41</v>
      </c>
      <c r="C64" s="268" t="s">
        <v>47</v>
      </c>
      <c r="D64" s="269" t="s">
        <v>19</v>
      </c>
      <c r="E64" s="270" t="str">
        <f t="shared" si="5"/>
        <v>ACMale70-74</v>
      </c>
      <c r="F64" s="271">
        <v>3.6729999999999999E-2</v>
      </c>
      <c r="G64" s="271">
        <v>0.16821780570195111</v>
      </c>
      <c r="H64" s="272">
        <v>10842.969491735594</v>
      </c>
      <c r="I64" s="271">
        <v>0.83178219429804889</v>
      </c>
      <c r="J64" s="272">
        <v>64457.917795855719</v>
      </c>
      <c r="K64" s="272">
        <v>295182.1652499396</v>
      </c>
      <c r="L64" s="272">
        <v>865648.20509473886</v>
      </c>
      <c r="M64" s="273">
        <v>13.429664418207365</v>
      </c>
      <c r="N64" s="272">
        <v>5</v>
      </c>
      <c r="O64" s="274">
        <f t="shared" si="6"/>
        <v>2.4999999999999991</v>
      </c>
    </row>
    <row r="65" spans="2:15" x14ac:dyDescent="0.2">
      <c r="B65" s="268" t="s">
        <v>41</v>
      </c>
      <c r="C65" s="268" t="s">
        <v>47</v>
      </c>
      <c r="D65" s="269" t="s">
        <v>20</v>
      </c>
      <c r="E65" s="270" t="str">
        <f t="shared" si="5"/>
        <v>ACMale75-79</v>
      </c>
      <c r="F65" s="271">
        <v>5.987E-2</v>
      </c>
      <c r="G65" s="271">
        <v>0.26037578003197009</v>
      </c>
      <c r="H65" s="272">
        <v>13960.03398605903</v>
      </c>
      <c r="I65" s="271">
        <v>0.73962421996802985</v>
      </c>
      <c r="J65" s="272">
        <v>53614.948304120124</v>
      </c>
      <c r="K65" s="272">
        <v>233174.65655545302</v>
      </c>
      <c r="L65" s="272">
        <v>570466.03984479932</v>
      </c>
      <c r="M65" s="273">
        <v>10.64005576595811</v>
      </c>
      <c r="N65" s="272">
        <v>5</v>
      </c>
      <c r="O65" s="274">
        <f t="shared" si="6"/>
        <v>2.5</v>
      </c>
    </row>
    <row r="66" spans="2:15" x14ac:dyDescent="0.2">
      <c r="B66" s="268" t="s">
        <v>41</v>
      </c>
      <c r="C66" s="268" t="s">
        <v>47</v>
      </c>
      <c r="D66" s="269" t="s">
        <v>21</v>
      </c>
      <c r="E66" s="270" t="str">
        <f t="shared" si="5"/>
        <v>ACMale80-84</v>
      </c>
      <c r="F66" s="271">
        <v>8.1360000000000002E-2</v>
      </c>
      <c r="G66" s="271">
        <v>0.33805592516303939</v>
      </c>
      <c r="H66" s="272">
        <v>13405.5787470532</v>
      </c>
      <c r="I66" s="271">
        <v>0.66194407483696061</v>
      </c>
      <c r="J66" s="272">
        <v>39654.914318061092</v>
      </c>
      <c r="K66" s="272">
        <v>164760.62472267245</v>
      </c>
      <c r="L66" s="272">
        <v>337291.38328934636</v>
      </c>
      <c r="M66" s="273">
        <v>8.5056641551164507</v>
      </c>
      <c r="N66" s="272">
        <v>5</v>
      </c>
      <c r="O66" s="274">
        <f t="shared" si="6"/>
        <v>2.5</v>
      </c>
    </row>
    <row r="67" spans="2:15" x14ac:dyDescent="0.2">
      <c r="B67" s="268" t="s">
        <v>41</v>
      </c>
      <c r="C67" s="268" t="s">
        <v>47</v>
      </c>
      <c r="D67" s="269" t="s">
        <v>22</v>
      </c>
      <c r="E67" s="270" t="str">
        <f t="shared" si="5"/>
        <v>ACMale85-89</v>
      </c>
      <c r="F67" s="271">
        <v>0.13045999999999999</v>
      </c>
      <c r="G67" s="271">
        <v>0.4918764806971041</v>
      </c>
      <c r="H67" s="272">
        <v>12911.43080130467</v>
      </c>
      <c r="I67" s="271">
        <v>0.5081235193028959</v>
      </c>
      <c r="J67" s="272">
        <v>26249.33557100789</v>
      </c>
      <c r="K67" s="272">
        <v>98968.100851777781</v>
      </c>
      <c r="L67" s="272">
        <v>172530.75856667393</v>
      </c>
      <c r="M67" s="273">
        <v>6.5727666934637501</v>
      </c>
      <c r="N67" s="272">
        <v>5</v>
      </c>
      <c r="O67" s="274">
        <f t="shared" si="6"/>
        <v>2.5000000000000009</v>
      </c>
    </row>
    <row r="68" spans="2:15" x14ac:dyDescent="0.2">
      <c r="B68" s="268" t="s">
        <v>41</v>
      </c>
      <c r="C68" s="268" t="s">
        <v>47</v>
      </c>
      <c r="D68" s="269" t="s">
        <v>5</v>
      </c>
      <c r="E68" s="270" t="str">
        <f t="shared" si="5"/>
        <v>ACMale90+</v>
      </c>
      <c r="F68" s="271">
        <v>0.18131</v>
      </c>
      <c r="G68" s="271">
        <v>1</v>
      </c>
      <c r="H68" s="272">
        <v>13337.90476970322</v>
      </c>
      <c r="I68" s="271">
        <v>0</v>
      </c>
      <c r="J68" s="272">
        <v>13337.90476970322</v>
      </c>
      <c r="K68" s="272">
        <v>73562.657714896151</v>
      </c>
      <c r="L68" s="272">
        <v>73562.657714896151</v>
      </c>
      <c r="M68" s="273">
        <v>5.5153083625242427</v>
      </c>
      <c r="N68" s="273" t="s">
        <v>92</v>
      </c>
      <c r="O68" s="274"/>
    </row>
    <row r="69" spans="2:15" ht="16" customHeight="1" x14ac:dyDescent="0.2">
      <c r="B69" s="348" t="s">
        <v>1</v>
      </c>
      <c r="C69" s="348" t="s">
        <v>0</v>
      </c>
      <c r="D69" s="348" t="s">
        <v>2</v>
      </c>
      <c r="E69" s="348" t="s">
        <v>49</v>
      </c>
      <c r="F69" s="349" t="s">
        <v>113</v>
      </c>
      <c r="G69" s="349" t="s">
        <v>112</v>
      </c>
      <c r="H69" s="349" t="s">
        <v>114</v>
      </c>
      <c r="I69" s="349" t="s">
        <v>116</v>
      </c>
      <c r="J69" s="349" t="s">
        <v>111</v>
      </c>
      <c r="K69" s="349" t="s">
        <v>110</v>
      </c>
      <c r="L69" s="349" t="s">
        <v>109</v>
      </c>
      <c r="M69" s="349" t="s">
        <v>108</v>
      </c>
      <c r="N69" s="350" t="s">
        <v>6</v>
      </c>
      <c r="O69" s="351" t="s">
        <v>91</v>
      </c>
    </row>
    <row r="70" spans="2:15" ht="16" customHeight="1" x14ac:dyDescent="0.2"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/>
      <c r="M70" s="348"/>
      <c r="N70" s="350"/>
      <c r="O70" s="351"/>
    </row>
    <row r="71" spans="2:15" x14ac:dyDescent="0.2">
      <c r="B71" s="268" t="s">
        <v>42</v>
      </c>
      <c r="C71" s="268" t="s">
        <v>47</v>
      </c>
      <c r="D71" s="269">
        <v>0</v>
      </c>
      <c r="E71" s="270" t="str">
        <f t="shared" ref="E71:E90" si="7">_xlfn.CONCAT(B71,C71,D71)</f>
        <v>AMMale0</v>
      </c>
      <c r="F71" s="271">
        <v>1.8939999999999999E-2</v>
      </c>
      <c r="G71" s="271">
        <v>1.8621596693665355E-2</v>
      </c>
      <c r="H71" s="272">
        <v>1862.1596693665356</v>
      </c>
      <c r="I71" s="271">
        <v>0.98137840330633463</v>
      </c>
      <c r="J71" s="272">
        <v>100000</v>
      </c>
      <c r="K71" s="272">
        <v>98316.676727315236</v>
      </c>
      <c r="L71" s="272">
        <v>6927126.4925519964</v>
      </c>
      <c r="M71" s="273">
        <v>69.271264925519958</v>
      </c>
      <c r="N71" s="272">
        <v>1</v>
      </c>
      <c r="O71" s="274">
        <f>(K71-J72*N71)/H71</f>
        <v>9.6037090494289698E-2</v>
      </c>
    </row>
    <row r="72" spans="2:15" x14ac:dyDescent="0.2">
      <c r="B72" s="268" t="s">
        <v>42</v>
      </c>
      <c r="C72" s="268" t="s">
        <v>47</v>
      </c>
      <c r="D72" s="275" t="s">
        <v>107</v>
      </c>
      <c r="E72" s="270" t="str">
        <f t="shared" si="7"/>
        <v>AMMale01-04</v>
      </c>
      <c r="F72" s="271">
        <v>1.01E-3</v>
      </c>
      <c r="G72" s="271">
        <v>4.0429889052882697E-3</v>
      </c>
      <c r="H72" s="272">
        <v>396.7701996457028</v>
      </c>
      <c r="I72" s="271">
        <v>0.99595701109471169</v>
      </c>
      <c r="J72" s="272">
        <v>98137.840330633466</v>
      </c>
      <c r="K72" s="272">
        <v>391597.88012962148</v>
      </c>
      <c r="L72" s="272">
        <v>6828809.815824681</v>
      </c>
      <c r="M72" s="273">
        <v>69.583860749512397</v>
      </c>
      <c r="N72" s="272">
        <v>4</v>
      </c>
      <c r="O72" s="274">
        <f t="shared" ref="O72:O89" si="8">(K72-J73*N72)/H72</f>
        <v>1.5968931291619339</v>
      </c>
    </row>
    <row r="73" spans="2:15" x14ac:dyDescent="0.2">
      <c r="B73" s="268" t="s">
        <v>42</v>
      </c>
      <c r="C73" s="268" t="s">
        <v>47</v>
      </c>
      <c r="D73" s="275" t="s">
        <v>106</v>
      </c>
      <c r="E73" s="270" t="str">
        <f t="shared" si="7"/>
        <v>AMMale05-09</v>
      </c>
      <c r="F73" s="271">
        <v>3.8999999999999999E-4</v>
      </c>
      <c r="G73" s="271">
        <v>1.9635655339070063E-3</v>
      </c>
      <c r="H73" s="272">
        <v>191.92099655639512</v>
      </c>
      <c r="I73" s="271">
        <v>0.99803643446609303</v>
      </c>
      <c r="J73" s="272">
        <v>97741.070130987762</v>
      </c>
      <c r="K73" s="272">
        <v>488225.54816354782</v>
      </c>
      <c r="L73" s="272">
        <v>6437211.9356950596</v>
      </c>
      <c r="M73" s="273">
        <v>65.859847115119834</v>
      </c>
      <c r="N73" s="272">
        <v>5</v>
      </c>
      <c r="O73" s="274">
        <f t="shared" si="8"/>
        <v>2.4999999999998614</v>
      </c>
    </row>
    <row r="74" spans="2:15" x14ac:dyDescent="0.2">
      <c r="B74" s="268" t="s">
        <v>42</v>
      </c>
      <c r="C74" s="268" t="s">
        <v>47</v>
      </c>
      <c r="D74" s="275" t="s">
        <v>71</v>
      </c>
      <c r="E74" s="270" t="str">
        <f t="shared" si="7"/>
        <v>AMMale10-14</v>
      </c>
      <c r="F74" s="271">
        <v>4.6999999999999999E-4</v>
      </c>
      <c r="G74" s="271">
        <v>2.3443681279507076E-3</v>
      </c>
      <c r="H74" s="272">
        <v>228.69111613947126</v>
      </c>
      <c r="I74" s="271">
        <v>0.99765563187204931</v>
      </c>
      <c r="J74" s="272">
        <v>97549.149134431369</v>
      </c>
      <c r="K74" s="272">
        <v>487174.01788180816</v>
      </c>
      <c r="L74" s="272">
        <v>5948986.3875315115</v>
      </c>
      <c r="M74" s="273">
        <v>60.984503097338973</v>
      </c>
      <c r="N74" s="272">
        <v>5</v>
      </c>
      <c r="O74" s="274">
        <f t="shared" si="8"/>
        <v>2.4999999999998299</v>
      </c>
    </row>
    <row r="75" spans="2:15" x14ac:dyDescent="0.2">
      <c r="B75" s="268" t="s">
        <v>42</v>
      </c>
      <c r="C75" s="268" t="s">
        <v>47</v>
      </c>
      <c r="D75" s="269" t="s">
        <v>72</v>
      </c>
      <c r="E75" s="270" t="str">
        <f t="shared" si="7"/>
        <v>AMMale15-19</v>
      </c>
      <c r="F75" s="271">
        <v>1.8799999999999999E-3</v>
      </c>
      <c r="G75" s="271">
        <v>9.3492575407025484E-3</v>
      </c>
      <c r="H75" s="272">
        <v>909.87402599214136</v>
      </c>
      <c r="I75" s="271">
        <v>0.99065074245929741</v>
      </c>
      <c r="J75" s="272">
        <v>97320.458018291902</v>
      </c>
      <c r="K75" s="272">
        <v>484327.60502647911</v>
      </c>
      <c r="L75" s="272">
        <v>5461812.3696497036</v>
      </c>
      <c r="M75" s="273">
        <v>56.121934492161216</v>
      </c>
      <c r="N75" s="272">
        <v>5</v>
      </c>
      <c r="O75" s="274">
        <f t="shared" si="8"/>
        <v>2.4999999999999991</v>
      </c>
    </row>
    <row r="76" spans="2:15" x14ac:dyDescent="0.2">
      <c r="B76" s="268" t="s">
        <v>42</v>
      </c>
      <c r="C76" s="268" t="s">
        <v>47</v>
      </c>
      <c r="D76" s="269" t="s">
        <v>73</v>
      </c>
      <c r="E76" s="270" t="str">
        <f t="shared" si="7"/>
        <v>AMMale20-24</v>
      </c>
      <c r="F76" s="271">
        <v>3.29E-3</v>
      </c>
      <c r="G76" s="271">
        <v>1.6298926140878269E-2</v>
      </c>
      <c r="H76" s="272">
        <v>1571.3889876894345</v>
      </c>
      <c r="I76" s="271">
        <v>0.98370107385912176</v>
      </c>
      <c r="J76" s="272">
        <v>96410.583992299755</v>
      </c>
      <c r="K76" s="272">
        <v>478124.44749227515</v>
      </c>
      <c r="L76" s="272">
        <v>4977484.7646232247</v>
      </c>
      <c r="M76" s="273">
        <v>51.62799102037151</v>
      </c>
      <c r="N76" s="272">
        <v>5</v>
      </c>
      <c r="O76" s="274">
        <f t="shared" si="8"/>
        <v>2.4999999999999747</v>
      </c>
    </row>
    <row r="77" spans="2:15" x14ac:dyDescent="0.2">
      <c r="B77" s="268" t="s">
        <v>42</v>
      </c>
      <c r="C77" s="268" t="s">
        <v>47</v>
      </c>
      <c r="D77" s="269" t="s">
        <v>74</v>
      </c>
      <c r="E77" s="270" t="str">
        <f t="shared" si="7"/>
        <v>AMMale25-29</v>
      </c>
      <c r="F77" s="271">
        <v>4.1099999999999999E-3</v>
      </c>
      <c r="G77" s="271">
        <v>2.0318154013035508E-2</v>
      </c>
      <c r="H77" s="272">
        <v>1926.9573705759801</v>
      </c>
      <c r="I77" s="271">
        <v>0.97968184598696451</v>
      </c>
      <c r="J77" s="272">
        <v>94839.195004610316</v>
      </c>
      <c r="K77" s="272">
        <v>469378.58159661165</v>
      </c>
      <c r="L77" s="272">
        <v>4499360.3171309493</v>
      </c>
      <c r="M77" s="273">
        <v>47.441991856976713</v>
      </c>
      <c r="N77" s="272">
        <v>5</v>
      </c>
      <c r="O77" s="274">
        <f t="shared" si="8"/>
        <v>2.500000000000004</v>
      </c>
    </row>
    <row r="78" spans="2:15" x14ac:dyDescent="0.2">
      <c r="B78" s="268" t="s">
        <v>42</v>
      </c>
      <c r="C78" s="268" t="s">
        <v>47</v>
      </c>
      <c r="D78" s="269" t="s">
        <v>75</v>
      </c>
      <c r="E78" s="270" t="str">
        <f t="shared" si="7"/>
        <v>AMMale30-34</v>
      </c>
      <c r="F78" s="271">
        <v>3.4399999999999999E-3</v>
      </c>
      <c r="G78" s="271">
        <v>1.7059775330475157E-2</v>
      </c>
      <c r="H78" s="272">
        <v>1585.0618994883444</v>
      </c>
      <c r="I78" s="271">
        <v>0.9829402246695248</v>
      </c>
      <c r="J78" s="272">
        <v>92912.237634034333</v>
      </c>
      <c r="K78" s="272">
        <v>460598.53342145076</v>
      </c>
      <c r="L78" s="272">
        <v>4029981.7355343378</v>
      </c>
      <c r="M78" s="273">
        <v>43.374068240695671</v>
      </c>
      <c r="N78" s="272">
        <v>5</v>
      </c>
      <c r="O78" s="274">
        <f t="shared" si="8"/>
        <v>2.500000000000008</v>
      </c>
    </row>
    <row r="79" spans="2:15" x14ac:dyDescent="0.2">
      <c r="B79" s="268" t="s">
        <v>42</v>
      </c>
      <c r="C79" s="268" t="s">
        <v>47</v>
      </c>
      <c r="D79" s="269" t="s">
        <v>76</v>
      </c>
      <c r="E79" s="270" t="str">
        <f t="shared" si="7"/>
        <v>AMMale35-39</v>
      </c>
      <c r="F79" s="271">
        <v>4.3899999999999998E-3</v>
      </c>
      <c r="G79" s="271">
        <v>2.1710594813144038E-2</v>
      </c>
      <c r="H79" s="272">
        <v>1982.767307801528</v>
      </c>
      <c r="I79" s="271">
        <v>0.97828940518685592</v>
      </c>
      <c r="J79" s="272">
        <v>91327.175734545977</v>
      </c>
      <c r="K79" s="272">
        <v>451678.96040322602</v>
      </c>
      <c r="L79" s="272">
        <v>3569383.2021128871</v>
      </c>
      <c r="M79" s="273">
        <v>39.08347294662601</v>
      </c>
      <c r="N79" s="272">
        <v>5</v>
      </c>
      <c r="O79" s="274">
        <f t="shared" si="8"/>
        <v>2.4999999999999916</v>
      </c>
    </row>
    <row r="80" spans="2:15" x14ac:dyDescent="0.2">
      <c r="B80" s="268" t="s">
        <v>42</v>
      </c>
      <c r="C80" s="268" t="s">
        <v>47</v>
      </c>
      <c r="D80" s="269" t="s">
        <v>77</v>
      </c>
      <c r="E80" s="270" t="str">
        <f t="shared" si="7"/>
        <v>AMMale40-44</v>
      </c>
      <c r="F80" s="271">
        <v>4.47E-3</v>
      </c>
      <c r="G80" s="271">
        <v>2.2096563288923034E-2</v>
      </c>
      <c r="H80" s="272">
        <v>1974.2043753129469</v>
      </c>
      <c r="I80" s="271">
        <v>0.97790343671107693</v>
      </c>
      <c r="J80" s="272">
        <v>89344.408426744441</v>
      </c>
      <c r="K80" s="272">
        <v>441786.53119543981</v>
      </c>
      <c r="L80" s="272">
        <v>3117704.2417096612</v>
      </c>
      <c r="M80" s="273">
        <v>34.895348199276953</v>
      </c>
      <c r="N80" s="272">
        <v>5</v>
      </c>
      <c r="O80" s="274">
        <f t="shared" si="8"/>
        <v>2.4999999999999951</v>
      </c>
    </row>
    <row r="81" spans="2:15" x14ac:dyDescent="0.2">
      <c r="B81" s="268" t="s">
        <v>42</v>
      </c>
      <c r="C81" s="268" t="s">
        <v>47</v>
      </c>
      <c r="D81" s="269" t="s">
        <v>78</v>
      </c>
      <c r="E81" s="270" t="str">
        <f t="shared" si="7"/>
        <v>AMMale45-49</v>
      </c>
      <c r="F81" s="271">
        <v>5.7600000000000004E-3</v>
      </c>
      <c r="G81" s="271">
        <v>2.838188070148235E-2</v>
      </c>
      <c r="H81" s="272">
        <v>2479.7307082518982</v>
      </c>
      <c r="I81" s="271">
        <v>0.9716181192985176</v>
      </c>
      <c r="J81" s="272">
        <v>87370.204051431487</v>
      </c>
      <c r="K81" s="272">
        <v>430651.69348652771</v>
      </c>
      <c r="L81" s="272">
        <v>2675917.7105142213</v>
      </c>
      <c r="M81" s="273">
        <v>30.6273487576956</v>
      </c>
      <c r="N81" s="272">
        <v>5</v>
      </c>
      <c r="O81" s="274">
        <f t="shared" si="8"/>
        <v>2.5000000000000187</v>
      </c>
    </row>
    <row r="82" spans="2:15" x14ac:dyDescent="0.2">
      <c r="B82" s="268" t="s">
        <v>42</v>
      </c>
      <c r="C82" s="268" t="s">
        <v>47</v>
      </c>
      <c r="D82" s="269" t="s">
        <v>79</v>
      </c>
      <c r="E82" s="270" t="str">
        <f t="shared" si="7"/>
        <v>AMMale50-54</v>
      </c>
      <c r="F82" s="271">
        <v>8.7100000000000007E-3</v>
      </c>
      <c r="G82" s="271">
        <v>4.260513450496585E-2</v>
      </c>
      <c r="H82" s="272">
        <v>3616.7700349763845</v>
      </c>
      <c r="I82" s="271">
        <v>0.95739486549503416</v>
      </c>
      <c r="J82" s="272">
        <v>84890.47334317959</v>
      </c>
      <c r="K82" s="272">
        <v>415410.44162845699</v>
      </c>
      <c r="L82" s="272">
        <v>2245266.0170276938</v>
      </c>
      <c r="M82" s="273">
        <v>26.448975115864243</v>
      </c>
      <c r="N82" s="272">
        <v>5</v>
      </c>
      <c r="O82" s="274">
        <f t="shared" si="8"/>
        <v>2.4999999999999925</v>
      </c>
    </row>
    <row r="83" spans="2:15" x14ac:dyDescent="0.2">
      <c r="B83" s="268" t="s">
        <v>42</v>
      </c>
      <c r="C83" s="268" t="s">
        <v>47</v>
      </c>
      <c r="D83" s="269" t="s">
        <v>80</v>
      </c>
      <c r="E83" s="270" t="str">
        <f t="shared" si="7"/>
        <v>AMMale55-59</v>
      </c>
      <c r="F83" s="271">
        <v>1.4200000000000001E-2</v>
      </c>
      <c r="G83" s="271">
        <v>6.8569711821672763E-2</v>
      </c>
      <c r="H83" s="272">
        <v>5572.9144145236269</v>
      </c>
      <c r="I83" s="271">
        <v>0.93143028817832718</v>
      </c>
      <c r="J83" s="272">
        <v>81273.703308203214</v>
      </c>
      <c r="K83" s="272">
        <v>392436.23050470697</v>
      </c>
      <c r="L83" s="272">
        <v>1829855.5753992368</v>
      </c>
      <c r="M83" s="273">
        <v>22.514731098940135</v>
      </c>
      <c r="N83" s="272">
        <v>5</v>
      </c>
      <c r="O83" s="274">
        <f t="shared" si="8"/>
        <v>2.5000000000000036</v>
      </c>
    </row>
    <row r="84" spans="2:15" x14ac:dyDescent="0.2">
      <c r="B84" s="268" t="s">
        <v>42</v>
      </c>
      <c r="C84" s="268" t="s">
        <v>47</v>
      </c>
      <c r="D84" s="269" t="s">
        <v>81</v>
      </c>
      <c r="E84" s="270" t="str">
        <f t="shared" si="7"/>
        <v>AMMale60-64</v>
      </c>
      <c r="F84" s="271">
        <v>1.917E-2</v>
      </c>
      <c r="G84" s="271">
        <v>9.14581035696896E-2</v>
      </c>
      <c r="H84" s="272">
        <v>6923.4505909453555</v>
      </c>
      <c r="I84" s="271">
        <v>0.90854189643031036</v>
      </c>
      <c r="J84" s="272">
        <v>75700.788893679579</v>
      </c>
      <c r="K84" s="272">
        <v>361195.31799103448</v>
      </c>
      <c r="L84" s="272">
        <v>1437419.3448945298</v>
      </c>
      <c r="M84" s="273">
        <v>18.988168629436078</v>
      </c>
      <c r="N84" s="272">
        <v>5</v>
      </c>
      <c r="O84" s="274">
        <f t="shared" si="8"/>
        <v>2.5000000000000022</v>
      </c>
    </row>
    <row r="85" spans="2:15" x14ac:dyDescent="0.2">
      <c r="B85" s="268" t="s">
        <v>42</v>
      </c>
      <c r="C85" s="268" t="s">
        <v>47</v>
      </c>
      <c r="D85" s="269" t="s">
        <v>82</v>
      </c>
      <c r="E85" s="270" t="str">
        <f t="shared" si="7"/>
        <v>AMMale65-69</v>
      </c>
      <c r="F85" s="271">
        <v>2.7910000000000001E-2</v>
      </c>
      <c r="G85" s="271">
        <v>0.13043784920453905</v>
      </c>
      <c r="H85" s="272">
        <v>8971.1680822216131</v>
      </c>
      <c r="I85" s="271">
        <v>0.86956215079546095</v>
      </c>
      <c r="J85" s="272">
        <v>68777.338302734221</v>
      </c>
      <c r="K85" s="272">
        <v>321458.77130811708</v>
      </c>
      <c r="L85" s="272">
        <v>1076224.0269034952</v>
      </c>
      <c r="M85" s="273">
        <v>15.647945289280122</v>
      </c>
      <c r="N85" s="272">
        <v>5</v>
      </c>
      <c r="O85" s="274">
        <f t="shared" si="8"/>
        <v>2.5000000000000022</v>
      </c>
    </row>
    <row r="86" spans="2:15" x14ac:dyDescent="0.2">
      <c r="B86" s="268" t="s">
        <v>42</v>
      </c>
      <c r="C86" s="268" t="s">
        <v>47</v>
      </c>
      <c r="D86" s="269" t="s">
        <v>19</v>
      </c>
      <c r="E86" s="270" t="str">
        <f t="shared" si="7"/>
        <v>AMMale70-74</v>
      </c>
      <c r="F86" s="271">
        <v>4.2250000000000003E-2</v>
      </c>
      <c r="G86" s="271">
        <v>0.19105070870652036</v>
      </c>
      <c r="H86" s="272">
        <v>11426.011205651726</v>
      </c>
      <c r="I86" s="271">
        <v>0.8089492912934797</v>
      </c>
      <c r="J86" s="272">
        <v>59806.170220512606</v>
      </c>
      <c r="K86" s="272">
        <v>270465.82308843371</v>
      </c>
      <c r="L86" s="272">
        <v>754765.25559537811</v>
      </c>
      <c r="M86" s="273">
        <v>12.620190405312146</v>
      </c>
      <c r="N86" s="272">
        <v>5</v>
      </c>
      <c r="O86" s="274">
        <f t="shared" si="8"/>
        <v>2.5000000000000004</v>
      </c>
    </row>
    <row r="87" spans="2:15" x14ac:dyDescent="0.2">
      <c r="B87" s="268" t="s">
        <v>42</v>
      </c>
      <c r="C87" s="268" t="s">
        <v>47</v>
      </c>
      <c r="D87" s="269" t="s">
        <v>20</v>
      </c>
      <c r="E87" s="270" t="str">
        <f t="shared" si="7"/>
        <v>AMMale75-79</v>
      </c>
      <c r="F87" s="271">
        <v>6.3579999999999998E-2</v>
      </c>
      <c r="G87" s="271">
        <v>0.27428401948216152</v>
      </c>
      <c r="H87" s="272">
        <v>13269.904477782175</v>
      </c>
      <c r="I87" s="271">
        <v>0.72571598051783848</v>
      </c>
      <c r="J87" s="272">
        <v>48380.159014860881</v>
      </c>
      <c r="K87" s="272">
        <v>208726.03387984895</v>
      </c>
      <c r="L87" s="272">
        <v>484299.43250694446</v>
      </c>
      <c r="M87" s="273">
        <v>10.010290217487354</v>
      </c>
      <c r="N87" s="272">
        <v>5</v>
      </c>
      <c r="O87" s="274">
        <f t="shared" si="8"/>
        <v>2.5</v>
      </c>
    </row>
    <row r="88" spans="2:15" x14ac:dyDescent="0.2">
      <c r="B88" s="268" t="s">
        <v>42</v>
      </c>
      <c r="C88" s="268" t="s">
        <v>47</v>
      </c>
      <c r="D88" s="269" t="s">
        <v>21</v>
      </c>
      <c r="E88" s="270" t="str">
        <f t="shared" si="7"/>
        <v>AMMale80-84</v>
      </c>
      <c r="F88" s="271">
        <v>9.2609999999999998E-2</v>
      </c>
      <c r="G88" s="271">
        <v>0.37598588476065736</v>
      </c>
      <c r="H88" s="272">
        <v>13200.96011629542</v>
      </c>
      <c r="I88" s="271">
        <v>0.62401411523934258</v>
      </c>
      <c r="J88" s="272">
        <v>35110.254537078705</v>
      </c>
      <c r="K88" s="272">
        <v>142548.87239465496</v>
      </c>
      <c r="L88" s="272">
        <v>275573.39862709551</v>
      </c>
      <c r="M88" s="273">
        <v>7.8488009346691614</v>
      </c>
      <c r="N88" s="272">
        <v>5</v>
      </c>
      <c r="O88" s="274">
        <f t="shared" si="8"/>
        <v>2.5000000000000004</v>
      </c>
    </row>
    <row r="89" spans="2:15" x14ac:dyDescent="0.2">
      <c r="B89" s="268" t="s">
        <v>42</v>
      </c>
      <c r="C89" s="268" t="s">
        <v>47</v>
      </c>
      <c r="D89" s="269" t="s">
        <v>22</v>
      </c>
      <c r="E89" s="270" t="str">
        <f t="shared" si="7"/>
        <v>AMMale85-89</v>
      </c>
      <c r="F89" s="271">
        <v>0.13804</v>
      </c>
      <c r="G89" s="271">
        <v>0.51313181646659312</v>
      </c>
      <c r="H89" s="272">
        <v>11242.356043637919</v>
      </c>
      <c r="I89" s="271">
        <v>0.48686818353340688</v>
      </c>
      <c r="J89" s="272">
        <v>21909.294420783281</v>
      </c>
      <c r="K89" s="272">
        <v>81440.581994821609</v>
      </c>
      <c r="L89" s="272">
        <v>133024.52623244055</v>
      </c>
      <c r="M89" s="273">
        <v>6.0716024750780075</v>
      </c>
      <c r="N89" s="272">
        <v>5</v>
      </c>
      <c r="O89" s="274">
        <f t="shared" si="8"/>
        <v>2.5000000000000004</v>
      </c>
    </row>
    <row r="90" spans="2:15" x14ac:dyDescent="0.2">
      <c r="B90" s="268" t="s">
        <v>42</v>
      </c>
      <c r="C90" s="268" t="s">
        <v>47</v>
      </c>
      <c r="D90" s="269" t="s">
        <v>5</v>
      </c>
      <c r="E90" s="270" t="str">
        <f t="shared" si="7"/>
        <v>AMMale90+</v>
      </c>
      <c r="F90" s="271">
        <v>0.20679</v>
      </c>
      <c r="G90" s="271">
        <v>1</v>
      </c>
      <c r="H90" s="272">
        <v>10666.938377145361</v>
      </c>
      <c r="I90" s="271">
        <v>0</v>
      </c>
      <c r="J90" s="272">
        <v>10666.938377145361</v>
      </c>
      <c r="K90" s="272">
        <v>51583.944237618933</v>
      </c>
      <c r="L90" s="272">
        <v>51583.944237618933</v>
      </c>
      <c r="M90" s="273">
        <v>4.8358715888094963</v>
      </c>
      <c r="N90" s="273" t="s">
        <v>92</v>
      </c>
      <c r="O90" s="274"/>
    </row>
    <row r="91" spans="2:15" ht="16" customHeight="1" x14ac:dyDescent="0.2">
      <c r="B91" s="348" t="s">
        <v>1</v>
      </c>
      <c r="C91" s="348" t="s">
        <v>0</v>
      </c>
      <c r="D91" s="348" t="s">
        <v>2</v>
      </c>
      <c r="E91" s="348" t="s">
        <v>49</v>
      </c>
      <c r="F91" s="349" t="s">
        <v>113</v>
      </c>
      <c r="G91" s="349" t="s">
        <v>112</v>
      </c>
      <c r="H91" s="349" t="s">
        <v>114</v>
      </c>
      <c r="I91" s="349" t="s">
        <v>116</v>
      </c>
      <c r="J91" s="349" t="s">
        <v>111</v>
      </c>
      <c r="K91" s="349" t="s">
        <v>110</v>
      </c>
      <c r="L91" s="349" t="s">
        <v>109</v>
      </c>
      <c r="M91" s="349" t="s">
        <v>108</v>
      </c>
      <c r="N91" s="350" t="s">
        <v>6</v>
      </c>
      <c r="O91" s="351" t="s">
        <v>91</v>
      </c>
    </row>
    <row r="92" spans="2:15" ht="16" customHeight="1" x14ac:dyDescent="0.2"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50"/>
      <c r="O92" s="351"/>
    </row>
    <row r="93" spans="2:15" x14ac:dyDescent="0.2">
      <c r="B93" s="268" t="s">
        <v>43</v>
      </c>
      <c r="C93" s="268" t="s">
        <v>47</v>
      </c>
      <c r="D93" s="269">
        <v>0</v>
      </c>
      <c r="E93" s="270" t="str">
        <f t="shared" ref="E93:E112" si="9">_xlfn.CONCAT(B93,C93,D93)</f>
        <v>RRMale0</v>
      </c>
      <c r="F93" s="271">
        <v>1.6670000000000001E-2</v>
      </c>
      <c r="G93" s="271">
        <v>1.6424933911260049E-2</v>
      </c>
      <c r="H93" s="272">
        <v>1642.493391126005</v>
      </c>
      <c r="I93" s="271">
        <v>0.9835750660887399</v>
      </c>
      <c r="J93" s="272">
        <v>100000</v>
      </c>
      <c r="K93" s="272">
        <v>98504.873883518754</v>
      </c>
      <c r="L93" s="272">
        <v>7006421.8428038359</v>
      </c>
      <c r="M93" s="273">
        <v>70.064218428038359</v>
      </c>
      <c r="N93" s="272">
        <v>1</v>
      </c>
      <c r="O93" s="274">
        <f>(K93-J94*N93)/H93</f>
        <v>8.9721684994874165E-2</v>
      </c>
    </row>
    <row r="94" spans="2:15" x14ac:dyDescent="0.2">
      <c r="B94" s="268" t="s">
        <v>43</v>
      </c>
      <c r="C94" s="268" t="s">
        <v>47</v>
      </c>
      <c r="D94" s="275" t="s">
        <v>107</v>
      </c>
      <c r="E94" s="270" t="str">
        <f t="shared" si="9"/>
        <v>RRMale01-04</v>
      </c>
      <c r="F94" s="271">
        <v>6.8999999999999997E-4</v>
      </c>
      <c r="G94" s="271">
        <v>2.7727068936041054E-3</v>
      </c>
      <c r="H94" s="272">
        <v>272.71653661213628</v>
      </c>
      <c r="I94" s="271">
        <v>0.99722729310639591</v>
      </c>
      <c r="J94" s="272">
        <v>98357.506608873984</v>
      </c>
      <c r="K94" s="272">
        <v>392776.46443923202</v>
      </c>
      <c r="L94" s="272">
        <v>6907916.9689203175</v>
      </c>
      <c r="M94" s="273">
        <v>70.232737765406853</v>
      </c>
      <c r="N94" s="272">
        <v>4</v>
      </c>
      <c r="O94" s="274">
        <f t="shared" ref="O94:O111" si="10">(K94-J95*N94)/H94</f>
        <v>1.6035116741254325</v>
      </c>
    </row>
    <row r="95" spans="2:15" x14ac:dyDescent="0.2">
      <c r="B95" s="268" t="s">
        <v>43</v>
      </c>
      <c r="C95" s="268" t="s">
        <v>47</v>
      </c>
      <c r="D95" s="275" t="s">
        <v>106</v>
      </c>
      <c r="E95" s="270" t="str">
        <f t="shared" si="9"/>
        <v>RRMale05-09</v>
      </c>
      <c r="F95" s="271">
        <v>2.7E-4</v>
      </c>
      <c r="G95" s="271">
        <v>1.3614403080219797E-3</v>
      </c>
      <c r="H95" s="272">
        <v>133.5365868082514</v>
      </c>
      <c r="I95" s="271">
        <v>0.99863855969197801</v>
      </c>
      <c r="J95" s="272">
        <v>98084.790072261851</v>
      </c>
      <c r="K95" s="272">
        <v>490090.1088942886</v>
      </c>
      <c r="L95" s="272">
        <v>6515140.5044810856</v>
      </c>
      <c r="M95" s="273">
        <v>66.423555575550466</v>
      </c>
      <c r="N95" s="272">
        <v>5</v>
      </c>
      <c r="O95" s="274">
        <f t="shared" si="10"/>
        <v>2.4999999999999791</v>
      </c>
    </row>
    <row r="96" spans="2:15" x14ac:dyDescent="0.2">
      <c r="B96" s="268" t="s">
        <v>43</v>
      </c>
      <c r="C96" s="268" t="s">
        <v>47</v>
      </c>
      <c r="D96" s="275" t="s">
        <v>71</v>
      </c>
      <c r="E96" s="270" t="str">
        <f t="shared" si="9"/>
        <v>RRMale10-14</v>
      </c>
      <c r="F96" s="271">
        <v>3.5E-4</v>
      </c>
      <c r="G96" s="271">
        <v>1.7435338109233519E-3</v>
      </c>
      <c r="H96" s="272">
        <v>170.78132227421216</v>
      </c>
      <c r="I96" s="271">
        <v>0.9982564661890766</v>
      </c>
      <c r="J96" s="272">
        <v>97951.253485453592</v>
      </c>
      <c r="K96" s="272">
        <v>489329.31412158243</v>
      </c>
      <c r="L96" s="272">
        <v>6025050.395586797</v>
      </c>
      <c r="M96" s="273">
        <v>61.51070232584167</v>
      </c>
      <c r="N96" s="272">
        <v>5</v>
      </c>
      <c r="O96" s="274">
        <f t="shared" si="10"/>
        <v>2.5000000000000764</v>
      </c>
    </row>
    <row r="97" spans="2:15" x14ac:dyDescent="0.2">
      <c r="B97" s="268" t="s">
        <v>43</v>
      </c>
      <c r="C97" s="268" t="s">
        <v>47</v>
      </c>
      <c r="D97" s="269" t="s">
        <v>72</v>
      </c>
      <c r="E97" s="270" t="str">
        <f t="shared" si="9"/>
        <v>RRMale15-19</v>
      </c>
      <c r="F97" s="271">
        <v>1.8699999999999999E-3</v>
      </c>
      <c r="G97" s="271">
        <v>9.2979451176022666E-3</v>
      </c>
      <c r="H97" s="272">
        <v>909.15746374647802</v>
      </c>
      <c r="I97" s="271">
        <v>0.99070205488239771</v>
      </c>
      <c r="J97" s="272">
        <v>97780.47216317938</v>
      </c>
      <c r="K97" s="272">
        <v>486629.46715653071</v>
      </c>
      <c r="L97" s="272">
        <v>5535721.0814652145</v>
      </c>
      <c r="M97" s="273">
        <v>56.613769181100032</v>
      </c>
      <c r="N97" s="272">
        <v>5</v>
      </c>
      <c r="O97" s="274">
        <f t="shared" si="10"/>
        <v>2.4999999999999818</v>
      </c>
    </row>
    <row r="98" spans="2:15" x14ac:dyDescent="0.2">
      <c r="B98" s="268" t="s">
        <v>43</v>
      </c>
      <c r="C98" s="268" t="s">
        <v>47</v>
      </c>
      <c r="D98" s="269" t="s">
        <v>73</v>
      </c>
      <c r="E98" s="270" t="str">
        <f t="shared" si="9"/>
        <v>RRMale20-24</v>
      </c>
      <c r="F98" s="271">
        <v>2.9199999999999999E-3</v>
      </c>
      <c r="G98" s="271">
        <v>1.4506640634934077E-2</v>
      </c>
      <c r="H98" s="272">
        <v>1405.2773501782801</v>
      </c>
      <c r="I98" s="271">
        <v>0.98549335936506588</v>
      </c>
      <c r="J98" s="272">
        <v>96871.3146994329</v>
      </c>
      <c r="K98" s="272">
        <v>480843.3801217188</v>
      </c>
      <c r="L98" s="272">
        <v>5049091.6143086841</v>
      </c>
      <c r="M98" s="273">
        <v>52.121638175085515</v>
      </c>
      <c r="N98" s="272">
        <v>5</v>
      </c>
      <c r="O98" s="274">
        <f t="shared" si="10"/>
        <v>2.5000000000000195</v>
      </c>
    </row>
    <row r="99" spans="2:15" x14ac:dyDescent="0.2">
      <c r="B99" s="268" t="s">
        <v>43</v>
      </c>
      <c r="C99" s="268" t="s">
        <v>47</v>
      </c>
      <c r="D99" s="269" t="s">
        <v>74</v>
      </c>
      <c r="E99" s="270" t="str">
        <f t="shared" si="9"/>
        <v>RRMale25-29</v>
      </c>
      <c r="F99" s="271">
        <v>2.7100000000000002E-3</v>
      </c>
      <c r="G99" s="271">
        <v>1.3456637913708923E-2</v>
      </c>
      <c r="H99" s="272">
        <v>1284.6518976655318</v>
      </c>
      <c r="I99" s="271">
        <v>0.98654336208629112</v>
      </c>
      <c r="J99" s="272">
        <v>95466.03734925462</v>
      </c>
      <c r="K99" s="272">
        <v>474118.5570021093</v>
      </c>
      <c r="L99" s="272">
        <v>4568248.234186965</v>
      </c>
      <c r="M99" s="273">
        <v>47.852077671082185</v>
      </c>
      <c r="N99" s="272">
        <v>5</v>
      </c>
      <c r="O99" s="274">
        <f t="shared" si="10"/>
        <v>2.4999999999999556</v>
      </c>
    </row>
    <row r="100" spans="2:15" x14ac:dyDescent="0.2">
      <c r="B100" s="268" t="s">
        <v>43</v>
      </c>
      <c r="C100" s="268" t="s">
        <v>47</v>
      </c>
      <c r="D100" s="269" t="s">
        <v>75</v>
      </c>
      <c r="E100" s="270" t="str">
        <f t="shared" si="9"/>
        <v>RRMale30-34</v>
      </c>
      <c r="F100" s="271">
        <v>4.3499999999999997E-3</v>
      </c>
      <c r="G100" s="271">
        <v>2.1519897717288721E-2</v>
      </c>
      <c r="H100" s="272">
        <v>2026.7737817907414</v>
      </c>
      <c r="I100" s="271">
        <v>0.97848010228271132</v>
      </c>
      <c r="J100" s="272">
        <v>94181.3854515891</v>
      </c>
      <c r="K100" s="272">
        <v>465839.99280346866</v>
      </c>
      <c r="L100" s="272">
        <v>4094129.677184856</v>
      </c>
      <c r="M100" s="273">
        <v>43.470688581973675</v>
      </c>
      <c r="N100" s="272">
        <v>5</v>
      </c>
      <c r="O100" s="274">
        <f t="shared" si="10"/>
        <v>2.4999999999999787</v>
      </c>
    </row>
    <row r="101" spans="2:15" x14ac:dyDescent="0.2">
      <c r="B101" s="268" t="s">
        <v>43</v>
      </c>
      <c r="C101" s="268" t="s">
        <v>47</v>
      </c>
      <c r="D101" s="269" t="s">
        <v>76</v>
      </c>
      <c r="E101" s="270" t="str">
        <f t="shared" si="9"/>
        <v>RRMale35-39</v>
      </c>
      <c r="F101" s="271">
        <v>3.8400000000000001E-3</v>
      </c>
      <c r="G101" s="271">
        <v>1.8995605995414375E-2</v>
      </c>
      <c r="H101" s="272">
        <v>1750.5326939399054</v>
      </c>
      <c r="I101" s="271">
        <v>0.98100439400458561</v>
      </c>
      <c r="J101" s="272">
        <v>92154.611669798367</v>
      </c>
      <c r="K101" s="272">
        <v>456396.72661414207</v>
      </c>
      <c r="L101" s="272">
        <v>3628289.6843813872</v>
      </c>
      <c r="M101" s="273">
        <v>39.37176467502254</v>
      </c>
      <c r="N101" s="272">
        <v>5</v>
      </c>
      <c r="O101" s="274">
        <f t="shared" si="10"/>
        <v>2.5000000000000098</v>
      </c>
    </row>
    <row r="102" spans="2:15" x14ac:dyDescent="0.2">
      <c r="B102" s="268" t="s">
        <v>43</v>
      </c>
      <c r="C102" s="268" t="s">
        <v>47</v>
      </c>
      <c r="D102" s="269" t="s">
        <v>77</v>
      </c>
      <c r="E102" s="270" t="str">
        <f t="shared" si="9"/>
        <v>RRMale40-44</v>
      </c>
      <c r="F102" s="271">
        <v>4.1599999999999996E-3</v>
      </c>
      <c r="G102" s="271">
        <v>2.0580317384376157E-2</v>
      </c>
      <c r="H102" s="272">
        <v>1860.5446381653749</v>
      </c>
      <c r="I102" s="271">
        <v>0.97941968261562384</v>
      </c>
      <c r="J102" s="272">
        <v>90404.078975858458</v>
      </c>
      <c r="K102" s="272">
        <v>447369.03328387887</v>
      </c>
      <c r="L102" s="272">
        <v>3171892.9577672449</v>
      </c>
      <c r="M102" s="273">
        <v>35.085728362038495</v>
      </c>
      <c r="N102" s="272">
        <v>5</v>
      </c>
      <c r="O102" s="274">
        <f t="shared" si="10"/>
        <v>2.5000000000000191</v>
      </c>
    </row>
    <row r="103" spans="2:15" x14ac:dyDescent="0.2">
      <c r="B103" s="268" t="s">
        <v>43</v>
      </c>
      <c r="C103" s="268" t="s">
        <v>47</v>
      </c>
      <c r="D103" s="269" t="s">
        <v>78</v>
      </c>
      <c r="E103" s="270" t="str">
        <f t="shared" si="9"/>
        <v>RRMale45-49</v>
      </c>
      <c r="F103" s="271">
        <v>6.3200000000000001E-3</v>
      </c>
      <c r="G103" s="271">
        <v>3.1115068917342548E-2</v>
      </c>
      <c r="H103" s="272">
        <v>2755.0381731024067</v>
      </c>
      <c r="I103" s="271">
        <v>0.9688849310826575</v>
      </c>
      <c r="J103" s="272">
        <v>88543.534337693083</v>
      </c>
      <c r="K103" s="272">
        <v>435830.0762557094</v>
      </c>
      <c r="L103" s="272">
        <v>2724523.9244833658</v>
      </c>
      <c r="M103" s="273">
        <v>30.770444672926647</v>
      </c>
      <c r="N103" s="272">
        <v>5</v>
      </c>
      <c r="O103" s="274">
        <f t="shared" si="10"/>
        <v>2.4999999999999951</v>
      </c>
    </row>
    <row r="104" spans="2:15" x14ac:dyDescent="0.2">
      <c r="B104" s="268" t="s">
        <v>43</v>
      </c>
      <c r="C104" s="268" t="s">
        <v>47</v>
      </c>
      <c r="D104" s="269" t="s">
        <v>79</v>
      </c>
      <c r="E104" s="270" t="str">
        <f t="shared" si="9"/>
        <v>RRMale50-54</v>
      </c>
      <c r="F104" s="271">
        <v>9.7199999999999995E-3</v>
      </c>
      <c r="G104" s="271">
        <v>4.7435430144956832E-2</v>
      </c>
      <c r="H104" s="272">
        <v>4069.4142170563382</v>
      </c>
      <c r="I104" s="271">
        <v>0.95256456985504312</v>
      </c>
      <c r="J104" s="272">
        <v>85788.496164590673</v>
      </c>
      <c r="K104" s="272">
        <v>418768.9452803125</v>
      </c>
      <c r="L104" s="272">
        <v>2288693.8482276564</v>
      </c>
      <c r="M104" s="273">
        <v>26.67833043531445</v>
      </c>
      <c r="N104" s="272">
        <v>5</v>
      </c>
      <c r="O104" s="274">
        <f t="shared" si="10"/>
        <v>2.4999999999999973</v>
      </c>
    </row>
    <row r="105" spans="2:15" x14ac:dyDescent="0.2">
      <c r="B105" s="268" t="s">
        <v>43</v>
      </c>
      <c r="C105" s="268" t="s">
        <v>47</v>
      </c>
      <c r="D105" s="269" t="s">
        <v>80</v>
      </c>
      <c r="E105" s="270" t="str">
        <f t="shared" si="9"/>
        <v>RRMale55-59</v>
      </c>
      <c r="F105" s="271">
        <v>1.338E-2</v>
      </c>
      <c r="G105" s="271">
        <v>6.4735099008755528E-2</v>
      </c>
      <c r="H105" s="272">
        <v>5290.0928607782416</v>
      </c>
      <c r="I105" s="271">
        <v>0.93526490099124449</v>
      </c>
      <c r="J105" s="272">
        <v>81719.081947534331</v>
      </c>
      <c r="K105" s="272">
        <v>395370.17758572602</v>
      </c>
      <c r="L105" s="272">
        <v>1869924.9029473439</v>
      </c>
      <c r="M105" s="273">
        <v>22.882353281304383</v>
      </c>
      <c r="N105" s="272">
        <v>5</v>
      </c>
      <c r="O105" s="274">
        <f t="shared" si="10"/>
        <v>2.4999999999999969</v>
      </c>
    </row>
    <row r="106" spans="2:15" x14ac:dyDescent="0.2">
      <c r="B106" s="268" t="s">
        <v>43</v>
      </c>
      <c r="C106" s="268" t="s">
        <v>47</v>
      </c>
      <c r="D106" s="269" t="s">
        <v>81</v>
      </c>
      <c r="E106" s="270" t="str">
        <f t="shared" si="9"/>
        <v>RRMale60-64</v>
      </c>
      <c r="F106" s="271">
        <v>1.5990000000000001E-2</v>
      </c>
      <c r="G106" s="271">
        <v>7.6873397231930013E-2</v>
      </c>
      <c r="H106" s="272">
        <v>5875.3560381010448</v>
      </c>
      <c r="I106" s="271">
        <v>0.92312660276807001</v>
      </c>
      <c r="J106" s="272">
        <v>76428.98908675609</v>
      </c>
      <c r="K106" s="272">
        <v>367456.55533852783</v>
      </c>
      <c r="L106" s="272">
        <v>1474554.725361618</v>
      </c>
      <c r="M106" s="273">
        <v>19.293133966325541</v>
      </c>
      <c r="N106" s="272">
        <v>5</v>
      </c>
      <c r="O106" s="274">
        <f t="shared" si="10"/>
        <v>2.4999999999999982</v>
      </c>
    </row>
    <row r="107" spans="2:15" x14ac:dyDescent="0.2">
      <c r="B107" s="268" t="s">
        <v>43</v>
      </c>
      <c r="C107" s="268" t="s">
        <v>47</v>
      </c>
      <c r="D107" s="269" t="s">
        <v>82</v>
      </c>
      <c r="E107" s="270" t="str">
        <f t="shared" si="9"/>
        <v>RRMale65-69</v>
      </c>
      <c r="F107" s="271">
        <v>2.4209999999999999E-2</v>
      </c>
      <c r="G107" s="271">
        <v>0.11413952041818345</v>
      </c>
      <c r="H107" s="272">
        <v>8052.9578399339853</v>
      </c>
      <c r="I107" s="271">
        <v>0.88586047958181657</v>
      </c>
      <c r="J107" s="272">
        <v>70553.633048655043</v>
      </c>
      <c r="K107" s="272">
        <v>332635.77064344025</v>
      </c>
      <c r="L107" s="272">
        <v>1107098.1700230902</v>
      </c>
      <c r="M107" s="273">
        <v>15.691582731956773</v>
      </c>
      <c r="N107" s="272">
        <v>5</v>
      </c>
      <c r="O107" s="274">
        <f t="shared" si="10"/>
        <v>2.4999999999999951</v>
      </c>
    </row>
    <row r="108" spans="2:15" x14ac:dyDescent="0.2">
      <c r="B108" s="268" t="s">
        <v>43</v>
      </c>
      <c r="C108" s="268" t="s">
        <v>47</v>
      </c>
      <c r="D108" s="269" t="s">
        <v>19</v>
      </c>
      <c r="E108" s="270" t="str">
        <f t="shared" si="9"/>
        <v>RRMale70-74</v>
      </c>
      <c r="F108" s="271">
        <v>4.2619999999999998E-2</v>
      </c>
      <c r="G108" s="271">
        <v>0.19256099215741979</v>
      </c>
      <c r="H108" s="272">
        <v>12035.192028699978</v>
      </c>
      <c r="I108" s="271">
        <v>0.80743900784258016</v>
      </c>
      <c r="J108" s="272">
        <v>62500.675208721063</v>
      </c>
      <c r="K108" s="272">
        <v>282415.39597185538</v>
      </c>
      <c r="L108" s="272">
        <v>774462.3993796499</v>
      </c>
      <c r="M108" s="273">
        <v>12.391264523036464</v>
      </c>
      <c r="N108" s="272">
        <v>5</v>
      </c>
      <c r="O108" s="274">
        <f t="shared" si="10"/>
        <v>2.5000000000000027</v>
      </c>
    </row>
    <row r="109" spans="2:15" x14ac:dyDescent="0.2">
      <c r="B109" s="268" t="s">
        <v>43</v>
      </c>
      <c r="C109" s="268" t="s">
        <v>47</v>
      </c>
      <c r="D109" s="269" t="s">
        <v>20</v>
      </c>
      <c r="E109" s="270" t="str">
        <f t="shared" si="9"/>
        <v>RRMale75-79</v>
      </c>
      <c r="F109" s="271">
        <v>5.5960000000000003E-2</v>
      </c>
      <c r="G109" s="271">
        <v>0.24547213150955322</v>
      </c>
      <c r="H109" s="272">
        <v>12387.869723859281</v>
      </c>
      <c r="I109" s="271">
        <v>0.75452786849044684</v>
      </c>
      <c r="J109" s="272">
        <v>50465.483180021081</v>
      </c>
      <c r="K109" s="272">
        <v>221357.74159045721</v>
      </c>
      <c r="L109" s="272">
        <v>492047.00340779457</v>
      </c>
      <c r="M109" s="273">
        <v>9.7501692721846851</v>
      </c>
      <c r="N109" s="272">
        <v>5</v>
      </c>
      <c r="O109" s="274">
        <f t="shared" si="10"/>
        <v>2.4999999999999996</v>
      </c>
    </row>
    <row r="110" spans="2:15" x14ac:dyDescent="0.2">
      <c r="B110" s="268" t="s">
        <v>43</v>
      </c>
      <c r="C110" s="268" t="s">
        <v>47</v>
      </c>
      <c r="D110" s="269" t="s">
        <v>21</v>
      </c>
      <c r="E110" s="270" t="str">
        <f t="shared" si="9"/>
        <v>RRMale80-84</v>
      </c>
      <c r="F110" s="271">
        <v>0.11092</v>
      </c>
      <c r="G110" s="271">
        <v>0.43419777927268027</v>
      </c>
      <c r="H110" s="272">
        <v>16533.215202668984</v>
      </c>
      <c r="I110" s="271">
        <v>0.56580222072731967</v>
      </c>
      <c r="J110" s="272">
        <v>38077.613456161802</v>
      </c>
      <c r="K110" s="272">
        <v>149055.02927413656</v>
      </c>
      <c r="L110" s="272">
        <v>270689.26181733736</v>
      </c>
      <c r="M110" s="273">
        <v>7.1088820240527397</v>
      </c>
      <c r="N110" s="272">
        <v>5</v>
      </c>
      <c r="O110" s="274">
        <f t="shared" si="10"/>
        <v>2.5</v>
      </c>
    </row>
    <row r="111" spans="2:15" x14ac:dyDescent="0.2">
      <c r="B111" s="268" t="s">
        <v>43</v>
      </c>
      <c r="C111" s="268" t="s">
        <v>47</v>
      </c>
      <c r="D111" s="269" t="s">
        <v>22</v>
      </c>
      <c r="E111" s="270" t="str">
        <f t="shared" si="9"/>
        <v>RRMale85-89</v>
      </c>
      <c r="F111" s="271">
        <v>0.13933999999999999</v>
      </c>
      <c r="G111" s="271">
        <v>0.51669449239821474</v>
      </c>
      <c r="H111" s="272">
        <v>11131.871919613455</v>
      </c>
      <c r="I111" s="271">
        <v>0.48330550760178526</v>
      </c>
      <c r="J111" s="272">
        <v>21544.398253492818</v>
      </c>
      <c r="K111" s="272">
        <v>79892.311468430446</v>
      </c>
      <c r="L111" s="272">
        <v>121634.23254320084</v>
      </c>
      <c r="M111" s="273">
        <v>5.6457474983540683</v>
      </c>
      <c r="N111" s="272">
        <v>5</v>
      </c>
      <c r="O111" s="274">
        <f t="shared" si="10"/>
        <v>2.4999999999999996</v>
      </c>
    </row>
    <row r="112" spans="2:15" x14ac:dyDescent="0.2">
      <c r="B112" s="268" t="s">
        <v>43</v>
      </c>
      <c r="C112" s="268" t="s">
        <v>47</v>
      </c>
      <c r="D112" s="269" t="s">
        <v>5</v>
      </c>
      <c r="E112" s="270" t="str">
        <f t="shared" si="9"/>
        <v>RRMale90+</v>
      </c>
      <c r="F112" s="271">
        <v>0.24945000000000001</v>
      </c>
      <c r="G112" s="271">
        <v>1</v>
      </c>
      <c r="H112" s="272">
        <v>10412.526333879363</v>
      </c>
      <c r="I112" s="271">
        <v>0</v>
      </c>
      <c r="J112" s="272">
        <v>10412.526333879363</v>
      </c>
      <c r="K112" s="272">
        <v>41741.921074770384</v>
      </c>
      <c r="L112" s="272">
        <v>41741.921074770384</v>
      </c>
      <c r="M112" s="273">
        <v>4.0088178158027024</v>
      </c>
      <c r="N112" s="273" t="s">
        <v>92</v>
      </c>
      <c r="O112" s="274"/>
    </row>
    <row r="113" spans="2:15" ht="16" customHeight="1" x14ac:dyDescent="0.2">
      <c r="B113" s="348" t="s">
        <v>1</v>
      </c>
      <c r="C113" s="348" t="s">
        <v>0</v>
      </c>
      <c r="D113" s="348" t="s">
        <v>2</v>
      </c>
      <c r="E113" s="348" t="s">
        <v>49</v>
      </c>
      <c r="F113" s="349" t="s">
        <v>113</v>
      </c>
      <c r="G113" s="349" t="s">
        <v>112</v>
      </c>
      <c r="H113" s="349" t="s">
        <v>114</v>
      </c>
      <c r="I113" s="349" t="s">
        <v>116</v>
      </c>
      <c r="J113" s="349" t="s">
        <v>111</v>
      </c>
      <c r="K113" s="349" t="s">
        <v>110</v>
      </c>
      <c r="L113" s="349" t="s">
        <v>109</v>
      </c>
      <c r="M113" s="349" t="s">
        <v>108</v>
      </c>
      <c r="N113" s="350" t="s">
        <v>6</v>
      </c>
      <c r="O113" s="351" t="s">
        <v>91</v>
      </c>
    </row>
    <row r="114" spans="2:15" ht="16" customHeight="1" x14ac:dyDescent="0.2"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50"/>
      <c r="O114" s="351"/>
    </row>
    <row r="115" spans="2:15" x14ac:dyDescent="0.2">
      <c r="B115" s="268" t="s">
        <v>44</v>
      </c>
      <c r="C115" s="268" t="s">
        <v>47</v>
      </c>
      <c r="D115" s="269">
        <v>0</v>
      </c>
      <c r="E115" s="270" t="str">
        <f t="shared" ref="E115:E134" si="11">_xlfn.CONCAT(B115,C115,D115)</f>
        <v>PAMale0</v>
      </c>
      <c r="F115" s="271">
        <v>1.754E-2</v>
      </c>
      <c r="G115" s="271">
        <v>1.7264844792319364E-2</v>
      </c>
      <c r="H115" s="272">
        <v>1726.4844792319363</v>
      </c>
      <c r="I115" s="271">
        <v>0.98273515520768062</v>
      </c>
      <c r="J115" s="272">
        <v>100000</v>
      </c>
      <c r="K115" s="272">
        <v>98432.587635025004</v>
      </c>
      <c r="L115" s="272">
        <v>6885164.6032484248</v>
      </c>
      <c r="M115" s="273">
        <v>68.851646032484254</v>
      </c>
      <c r="N115" s="272">
        <v>1</v>
      </c>
      <c r="O115" s="274">
        <f>(K115-J116*N115)/H115</f>
        <v>9.2136428777920359E-2</v>
      </c>
    </row>
    <row r="116" spans="2:15" x14ac:dyDescent="0.2">
      <c r="B116" s="268" t="s">
        <v>44</v>
      </c>
      <c r="C116" s="268" t="s">
        <v>47</v>
      </c>
      <c r="D116" s="275" t="s">
        <v>107</v>
      </c>
      <c r="E116" s="270" t="str">
        <f t="shared" si="11"/>
        <v>PAMale01-04</v>
      </c>
      <c r="F116" s="271">
        <v>8.1999999999999998E-4</v>
      </c>
      <c r="G116" s="271">
        <v>3.2666987863161304E-3</v>
      </c>
      <c r="H116" s="272">
        <v>321.02997387871244</v>
      </c>
      <c r="I116" s="271">
        <v>0.99673330121368386</v>
      </c>
      <c r="J116" s="272">
        <v>98273.515520768065</v>
      </c>
      <c r="K116" s="272">
        <v>392323.90508343605</v>
      </c>
      <c r="L116" s="272">
        <v>6786732.0156133994</v>
      </c>
      <c r="M116" s="273">
        <v>69.059623843202843</v>
      </c>
      <c r="N116" s="272">
        <v>4</v>
      </c>
      <c r="O116" s="274">
        <f t="shared" ref="O116:O133" si="12">(K116-J117*N116)/H116</f>
        <v>1.6009810226406707</v>
      </c>
    </row>
    <row r="117" spans="2:15" x14ac:dyDescent="0.2">
      <c r="B117" s="268" t="s">
        <v>44</v>
      </c>
      <c r="C117" s="268" t="s">
        <v>47</v>
      </c>
      <c r="D117" s="275" t="s">
        <v>106</v>
      </c>
      <c r="E117" s="270" t="str">
        <f t="shared" si="11"/>
        <v>PAMale05-09</v>
      </c>
      <c r="F117" s="271">
        <v>5.2999999999999998E-4</v>
      </c>
      <c r="G117" s="271">
        <v>2.6508815947907183E-3</v>
      </c>
      <c r="H117" s="272">
        <v>259.66044110025285</v>
      </c>
      <c r="I117" s="271">
        <v>0.99734911840520923</v>
      </c>
      <c r="J117" s="272">
        <v>97952.485546889351</v>
      </c>
      <c r="K117" s="272">
        <v>489113.27663169609</v>
      </c>
      <c r="L117" s="272">
        <v>6394408.1105299629</v>
      </c>
      <c r="M117" s="273">
        <v>65.280713141975269</v>
      </c>
      <c r="N117" s="272">
        <v>5</v>
      </c>
      <c r="O117" s="274">
        <f t="shared" si="12"/>
        <v>2.4999999999999547</v>
      </c>
    </row>
    <row r="118" spans="2:15" x14ac:dyDescent="0.2">
      <c r="B118" s="268" t="s">
        <v>44</v>
      </c>
      <c r="C118" s="268" t="s">
        <v>47</v>
      </c>
      <c r="D118" s="275" t="s">
        <v>71</v>
      </c>
      <c r="E118" s="270" t="str">
        <f t="shared" si="11"/>
        <v>PAMale10-14</v>
      </c>
      <c r="F118" s="271">
        <v>4.8999999999999998E-4</v>
      </c>
      <c r="G118" s="271">
        <v>2.4284495515380362E-3</v>
      </c>
      <c r="H118" s="272">
        <v>237.24209731663731</v>
      </c>
      <c r="I118" s="271">
        <v>0.99757155044846202</v>
      </c>
      <c r="J118" s="272">
        <v>97692.825105789088</v>
      </c>
      <c r="K118" s="272">
        <v>487871.02028565388</v>
      </c>
      <c r="L118" s="272">
        <v>5905294.8338982668</v>
      </c>
      <c r="M118" s="273">
        <v>60.447579722498276</v>
      </c>
      <c r="N118" s="272">
        <v>5</v>
      </c>
      <c r="O118" s="274">
        <f t="shared" si="12"/>
        <v>2.4999999999999836</v>
      </c>
    </row>
    <row r="119" spans="2:15" x14ac:dyDescent="0.2">
      <c r="B119" s="268" t="s">
        <v>44</v>
      </c>
      <c r="C119" s="268" t="s">
        <v>47</v>
      </c>
      <c r="D119" s="269" t="s">
        <v>72</v>
      </c>
      <c r="E119" s="270" t="str">
        <f t="shared" si="11"/>
        <v>PAMale15-19</v>
      </c>
      <c r="F119" s="271">
        <v>2.47E-3</v>
      </c>
      <c r="G119" s="271">
        <v>1.2259382109088121E-2</v>
      </c>
      <c r="H119" s="272">
        <v>1194.7452307648196</v>
      </c>
      <c r="I119" s="271">
        <v>0.98774061789091183</v>
      </c>
      <c r="J119" s="272">
        <v>97455.583008472458</v>
      </c>
      <c r="K119" s="272">
        <v>484291.05196545023</v>
      </c>
      <c r="L119" s="272">
        <v>5417423.8136126129</v>
      </c>
      <c r="M119" s="273">
        <v>55.588645066559607</v>
      </c>
      <c r="N119" s="272">
        <v>5</v>
      </c>
      <c r="O119" s="274">
        <f t="shared" si="12"/>
        <v>2.5000000000000133</v>
      </c>
    </row>
    <row r="120" spans="2:15" x14ac:dyDescent="0.2">
      <c r="B120" s="268" t="s">
        <v>44</v>
      </c>
      <c r="C120" s="268" t="s">
        <v>47</v>
      </c>
      <c r="D120" s="269" t="s">
        <v>73</v>
      </c>
      <c r="E120" s="270" t="str">
        <f t="shared" si="11"/>
        <v>PAMale20-24</v>
      </c>
      <c r="F120" s="271">
        <v>3.8600000000000001E-3</v>
      </c>
      <c r="G120" s="271">
        <v>1.9132472317664635E-2</v>
      </c>
      <c r="H120" s="272">
        <v>1841.7078140571975</v>
      </c>
      <c r="I120" s="271">
        <v>0.98086752768233532</v>
      </c>
      <c r="J120" s="272">
        <v>96260.837777707638</v>
      </c>
      <c r="K120" s="272">
        <v>476699.91935339518</v>
      </c>
      <c r="L120" s="272">
        <v>4933132.761647163</v>
      </c>
      <c r="M120" s="273">
        <v>51.247556904076646</v>
      </c>
      <c r="N120" s="272">
        <v>5</v>
      </c>
      <c r="O120" s="274">
        <f t="shared" si="12"/>
        <v>2.499999999999996</v>
      </c>
    </row>
    <row r="121" spans="2:15" x14ac:dyDescent="0.2">
      <c r="B121" s="268" t="s">
        <v>44</v>
      </c>
      <c r="C121" s="268" t="s">
        <v>47</v>
      </c>
      <c r="D121" s="269" t="s">
        <v>74</v>
      </c>
      <c r="E121" s="270" t="str">
        <f t="shared" si="11"/>
        <v>PAMale25-29</v>
      </c>
      <c r="F121" s="271">
        <v>3.9199999999999999E-3</v>
      </c>
      <c r="G121" s="271">
        <v>1.941486425597326E-2</v>
      </c>
      <c r="H121" s="272">
        <v>1833.1345914113708</v>
      </c>
      <c r="I121" s="271">
        <v>0.98058513574402673</v>
      </c>
      <c r="J121" s="272">
        <v>94419.129963650441</v>
      </c>
      <c r="K121" s="272">
        <v>467512.81333972374</v>
      </c>
      <c r="L121" s="272">
        <v>4456432.8422937682</v>
      </c>
      <c r="M121" s="273">
        <v>47.198410364609479</v>
      </c>
      <c r="N121" s="272">
        <v>5</v>
      </c>
      <c r="O121" s="274">
        <f t="shared" si="12"/>
        <v>2.5000000000000124</v>
      </c>
    </row>
    <row r="122" spans="2:15" x14ac:dyDescent="0.2">
      <c r="B122" s="268" t="s">
        <v>44</v>
      </c>
      <c r="C122" s="268" t="s">
        <v>47</v>
      </c>
      <c r="D122" s="269" t="s">
        <v>75</v>
      </c>
      <c r="E122" s="270" t="str">
        <f t="shared" si="11"/>
        <v>PAMale30-34</v>
      </c>
      <c r="F122" s="271">
        <v>4.0200000000000001E-3</v>
      </c>
      <c r="G122" s="271">
        <v>1.9924039212416051E-2</v>
      </c>
      <c r="H122" s="272">
        <v>1844.6870023170623</v>
      </c>
      <c r="I122" s="271">
        <v>0.98007596078758397</v>
      </c>
      <c r="J122" s="272">
        <v>92585.995372239064</v>
      </c>
      <c r="K122" s="272">
        <v>458318.25935540267</v>
      </c>
      <c r="L122" s="272">
        <v>3988920.0289540445</v>
      </c>
      <c r="M122" s="273">
        <v>43.083406004512</v>
      </c>
      <c r="N122" s="272">
        <v>5</v>
      </c>
      <c r="O122" s="274">
        <f t="shared" si="12"/>
        <v>2.5000000000000129</v>
      </c>
    </row>
    <row r="123" spans="2:15" x14ac:dyDescent="0.2">
      <c r="B123" s="268" t="s">
        <v>44</v>
      </c>
      <c r="C123" s="268" t="s">
        <v>47</v>
      </c>
      <c r="D123" s="269" t="s">
        <v>76</v>
      </c>
      <c r="E123" s="270" t="str">
        <f t="shared" si="11"/>
        <v>PAMale35-39</v>
      </c>
      <c r="F123" s="271">
        <v>4.1000000000000003E-3</v>
      </c>
      <c r="G123" s="271">
        <v>2.0281820839595583E-2</v>
      </c>
      <c r="H123" s="272">
        <v>1840.3989591092532</v>
      </c>
      <c r="I123" s="271">
        <v>0.97971817916040438</v>
      </c>
      <c r="J123" s="272">
        <v>90741.308369922001</v>
      </c>
      <c r="K123" s="272">
        <v>449105.54445183685</v>
      </c>
      <c r="L123" s="272">
        <v>3530601.7695986419</v>
      </c>
      <c r="M123" s="273">
        <v>38.90842917104036</v>
      </c>
      <c r="N123" s="272">
        <v>5</v>
      </c>
      <c r="O123" s="274">
        <f t="shared" si="12"/>
        <v>2.4999999999999734</v>
      </c>
    </row>
    <row r="124" spans="2:15" x14ac:dyDescent="0.2">
      <c r="B124" s="268" t="s">
        <v>44</v>
      </c>
      <c r="C124" s="268" t="s">
        <v>47</v>
      </c>
      <c r="D124" s="269" t="s">
        <v>77</v>
      </c>
      <c r="E124" s="270" t="str">
        <f t="shared" si="11"/>
        <v>PAMale40-44</v>
      </c>
      <c r="F124" s="271">
        <v>4.8900000000000002E-3</v>
      </c>
      <c r="G124" s="271">
        <v>2.4146558752179203E-2</v>
      </c>
      <c r="H124" s="272">
        <v>2146.6510322103509</v>
      </c>
      <c r="I124" s="271">
        <v>0.97585344124782081</v>
      </c>
      <c r="J124" s="272">
        <v>88900.909410812747</v>
      </c>
      <c r="K124" s="272">
        <v>439137.91947353783</v>
      </c>
      <c r="L124" s="272">
        <v>3081496.2251468049</v>
      </c>
      <c r="M124" s="273">
        <v>34.662145140801137</v>
      </c>
      <c r="N124" s="272">
        <v>5</v>
      </c>
      <c r="O124" s="274">
        <f t="shared" si="12"/>
        <v>2.5</v>
      </c>
    </row>
    <row r="125" spans="2:15" x14ac:dyDescent="0.2">
      <c r="B125" s="268" t="s">
        <v>44</v>
      </c>
      <c r="C125" s="268" t="s">
        <v>47</v>
      </c>
      <c r="D125" s="269" t="s">
        <v>78</v>
      </c>
      <c r="E125" s="270" t="str">
        <f t="shared" si="11"/>
        <v>PAMale45-49</v>
      </c>
      <c r="F125" s="271">
        <v>6.8999999999999999E-3</v>
      </c>
      <c r="G125" s="271">
        <v>3.3902587801314672E-2</v>
      </c>
      <c r="H125" s="272">
        <v>2941.1938618185068</v>
      </c>
      <c r="I125" s="271">
        <v>0.96609741219868528</v>
      </c>
      <c r="J125" s="272">
        <v>86754.25837860239</v>
      </c>
      <c r="K125" s="272">
        <v>426418.3072384657</v>
      </c>
      <c r="L125" s="272">
        <v>2642358.3056732672</v>
      </c>
      <c r="M125" s="273">
        <v>30.457966618097387</v>
      </c>
      <c r="N125" s="272">
        <v>5</v>
      </c>
      <c r="O125" s="274">
        <f t="shared" si="12"/>
        <v>2.5000000000000138</v>
      </c>
    </row>
    <row r="126" spans="2:15" x14ac:dyDescent="0.2">
      <c r="B126" s="268" t="s">
        <v>44</v>
      </c>
      <c r="C126" s="268" t="s">
        <v>47</v>
      </c>
      <c r="D126" s="269" t="s">
        <v>79</v>
      </c>
      <c r="E126" s="270" t="str">
        <f t="shared" si="11"/>
        <v>PAMale50-54</v>
      </c>
      <c r="F126" s="271">
        <v>9.8600000000000007E-3</v>
      </c>
      <c r="G126" s="271">
        <v>4.8091277901823097E-2</v>
      </c>
      <c r="H126" s="272">
        <v>4030.6773774800822</v>
      </c>
      <c r="I126" s="271">
        <v>0.9519087220981769</v>
      </c>
      <c r="J126" s="272">
        <v>83813.064516783881</v>
      </c>
      <c r="K126" s="272">
        <v>408988.62914021919</v>
      </c>
      <c r="L126" s="272">
        <v>2215939.9984348016</v>
      </c>
      <c r="M126" s="273">
        <v>26.439076189500877</v>
      </c>
      <c r="N126" s="272">
        <v>5</v>
      </c>
      <c r="O126" s="274">
        <f t="shared" si="12"/>
        <v>2.5</v>
      </c>
    </row>
    <row r="127" spans="2:15" x14ac:dyDescent="0.2">
      <c r="B127" s="268" t="s">
        <v>44</v>
      </c>
      <c r="C127" s="268" t="s">
        <v>47</v>
      </c>
      <c r="D127" s="269" t="s">
        <v>80</v>
      </c>
      <c r="E127" s="270" t="str">
        <f t="shared" si="11"/>
        <v>PAMale55-59</v>
      </c>
      <c r="F127" s="271">
        <v>1.289E-2</v>
      </c>
      <c r="G127" s="271">
        <v>6.2450067538321642E-2</v>
      </c>
      <c r="H127" s="272">
        <v>4982.4154652180459</v>
      </c>
      <c r="I127" s="271">
        <v>0.93754993246167839</v>
      </c>
      <c r="J127" s="272">
        <v>79782.387139303799</v>
      </c>
      <c r="K127" s="272">
        <v>386455.89703347388</v>
      </c>
      <c r="L127" s="272">
        <v>1806951.3692945824</v>
      </c>
      <c r="M127" s="273">
        <v>22.648499676245088</v>
      </c>
      <c r="N127" s="272">
        <v>5</v>
      </c>
      <c r="O127" s="274">
        <f t="shared" si="12"/>
        <v>2.499999999999996</v>
      </c>
    </row>
    <row r="128" spans="2:15" x14ac:dyDescent="0.2">
      <c r="B128" s="268" t="s">
        <v>44</v>
      </c>
      <c r="C128" s="268" t="s">
        <v>47</v>
      </c>
      <c r="D128" s="269" t="s">
        <v>81</v>
      </c>
      <c r="E128" s="270" t="str">
        <f t="shared" si="11"/>
        <v>PAMale60-64</v>
      </c>
      <c r="F128" s="271">
        <v>1.8890000000000001E-2</v>
      </c>
      <c r="G128" s="271">
        <v>9.0183396206112237E-2</v>
      </c>
      <c r="H128" s="272">
        <v>6745.7154816900484</v>
      </c>
      <c r="I128" s="271">
        <v>0.90981660379388773</v>
      </c>
      <c r="J128" s="272">
        <v>74799.971674085755</v>
      </c>
      <c r="K128" s="272">
        <v>357135.56966620369</v>
      </c>
      <c r="L128" s="272">
        <v>1420495.4722611085</v>
      </c>
      <c r="M128" s="273">
        <v>18.990588371482435</v>
      </c>
      <c r="N128" s="272">
        <v>5</v>
      </c>
      <c r="O128" s="274">
        <f t="shared" si="12"/>
        <v>2.5000000000000049</v>
      </c>
    </row>
    <row r="129" spans="2:15" x14ac:dyDescent="0.2">
      <c r="B129" s="268" t="s">
        <v>44</v>
      </c>
      <c r="C129" s="268" t="s">
        <v>47</v>
      </c>
      <c r="D129" s="269" t="s">
        <v>82</v>
      </c>
      <c r="E129" s="270" t="str">
        <f t="shared" si="11"/>
        <v>PAMale65-69</v>
      </c>
      <c r="F129" s="271">
        <v>2.6669999999999999E-2</v>
      </c>
      <c r="G129" s="271">
        <v>0.12501330450648798</v>
      </c>
      <c r="H129" s="272">
        <v>8507.6874523425104</v>
      </c>
      <c r="I129" s="271">
        <v>0.87498669549351205</v>
      </c>
      <c r="J129" s="272">
        <v>68054.256192395711</v>
      </c>
      <c r="K129" s="272">
        <v>319002.06233112229</v>
      </c>
      <c r="L129" s="272">
        <v>1063359.9025949049</v>
      </c>
      <c r="M129" s="273">
        <v>15.625178527977553</v>
      </c>
      <c r="N129" s="272">
        <v>5</v>
      </c>
      <c r="O129" s="274">
        <f t="shared" si="12"/>
        <v>2.4999999999999973</v>
      </c>
    </row>
    <row r="130" spans="2:15" x14ac:dyDescent="0.2">
      <c r="B130" s="268" t="s">
        <v>44</v>
      </c>
      <c r="C130" s="268" t="s">
        <v>47</v>
      </c>
      <c r="D130" s="269" t="s">
        <v>19</v>
      </c>
      <c r="E130" s="270" t="str">
        <f t="shared" si="11"/>
        <v>PAMale70-74</v>
      </c>
      <c r="F130" s="271">
        <v>4.4119999999999999E-2</v>
      </c>
      <c r="G130" s="271">
        <v>0.19867068592937087</v>
      </c>
      <c r="H130" s="272">
        <v>11830.157656326803</v>
      </c>
      <c r="I130" s="271">
        <v>0.80132931407062913</v>
      </c>
      <c r="J130" s="272">
        <v>59546.568740053204</v>
      </c>
      <c r="K130" s="272">
        <v>268157.44955944899</v>
      </c>
      <c r="L130" s="272">
        <v>744357.84026378265</v>
      </c>
      <c r="M130" s="273">
        <v>12.500432115798812</v>
      </c>
      <c r="N130" s="272">
        <v>5</v>
      </c>
      <c r="O130" s="274">
        <f t="shared" si="12"/>
        <v>2.4999999999999987</v>
      </c>
    </row>
    <row r="131" spans="2:15" x14ac:dyDescent="0.2">
      <c r="B131" s="268" t="s">
        <v>44</v>
      </c>
      <c r="C131" s="268" t="s">
        <v>47</v>
      </c>
      <c r="D131" s="269" t="s">
        <v>20</v>
      </c>
      <c r="E131" s="270" t="str">
        <f t="shared" si="11"/>
        <v>PAMale75-79</v>
      </c>
      <c r="F131" s="271">
        <v>6.4060000000000006E-2</v>
      </c>
      <c r="G131" s="271">
        <v>0.27609516855024457</v>
      </c>
      <c r="H131" s="272">
        <v>13174.270560774199</v>
      </c>
      <c r="I131" s="271">
        <v>0.72390483144975537</v>
      </c>
      <c r="J131" s="272">
        <v>47716.411083726402</v>
      </c>
      <c r="K131" s="272">
        <v>205646.3790166965</v>
      </c>
      <c r="L131" s="272">
        <v>476200.39070433367</v>
      </c>
      <c r="M131" s="273">
        <v>9.9798031723039831</v>
      </c>
      <c r="N131" s="272">
        <v>5</v>
      </c>
      <c r="O131" s="274">
        <f t="shared" si="12"/>
        <v>2.5000000000000013</v>
      </c>
    </row>
    <row r="132" spans="2:15" x14ac:dyDescent="0.2">
      <c r="B132" s="268" t="s">
        <v>44</v>
      </c>
      <c r="C132" s="268" t="s">
        <v>47</v>
      </c>
      <c r="D132" s="269" t="s">
        <v>21</v>
      </c>
      <c r="E132" s="270" t="str">
        <f t="shared" si="11"/>
        <v>PAMale80-84</v>
      </c>
      <c r="F132" s="271">
        <v>9.6710000000000004E-2</v>
      </c>
      <c r="G132" s="271">
        <v>0.3894014571793295</v>
      </c>
      <c r="H132" s="272">
        <v>13450.759853730753</v>
      </c>
      <c r="I132" s="271">
        <v>0.6105985428206705</v>
      </c>
      <c r="J132" s="272">
        <v>34542.140522952199</v>
      </c>
      <c r="K132" s="272">
        <v>139083.80298043412</v>
      </c>
      <c r="L132" s="272">
        <v>270554.01168763719</v>
      </c>
      <c r="M132" s="273">
        <v>7.8325780507974692</v>
      </c>
      <c r="N132" s="272">
        <v>5</v>
      </c>
      <c r="O132" s="274">
        <f t="shared" si="12"/>
        <v>2.5000000000000009</v>
      </c>
    </row>
    <row r="133" spans="2:15" x14ac:dyDescent="0.2">
      <c r="B133" s="268" t="s">
        <v>44</v>
      </c>
      <c r="C133" s="268" t="s">
        <v>47</v>
      </c>
      <c r="D133" s="269" t="s">
        <v>22</v>
      </c>
      <c r="E133" s="270" t="str">
        <f t="shared" si="11"/>
        <v>PAMale85-89</v>
      </c>
      <c r="F133" s="271">
        <v>0.13592000000000001</v>
      </c>
      <c r="G133" s="271">
        <v>0.50723620585734008</v>
      </c>
      <c r="H133" s="272">
        <v>10698.311906948733</v>
      </c>
      <c r="I133" s="271">
        <v>0.49276379414265992</v>
      </c>
      <c r="J133" s="272">
        <v>21091.380669221446</v>
      </c>
      <c r="K133" s="272">
        <v>78711.123578735394</v>
      </c>
      <c r="L133" s="272">
        <v>131470.20870720307</v>
      </c>
      <c r="M133" s="273">
        <v>6.2333619011986698</v>
      </c>
      <c r="N133" s="272">
        <v>5</v>
      </c>
      <c r="O133" s="274">
        <f t="shared" si="12"/>
        <v>2.5</v>
      </c>
    </row>
    <row r="134" spans="2:15" x14ac:dyDescent="0.2">
      <c r="B134" s="268" t="s">
        <v>44</v>
      </c>
      <c r="C134" s="268" t="s">
        <v>47</v>
      </c>
      <c r="D134" s="269" t="s">
        <v>5</v>
      </c>
      <c r="E134" s="270" t="str">
        <f t="shared" si="11"/>
        <v>PAMale90+</v>
      </c>
      <c r="F134" s="271">
        <v>0.19699</v>
      </c>
      <c r="G134" s="271">
        <v>1</v>
      </c>
      <c r="H134" s="272">
        <v>10393.068762272713</v>
      </c>
      <c r="I134" s="271">
        <v>0</v>
      </c>
      <c r="J134" s="272">
        <v>10393.068762272713</v>
      </c>
      <c r="K134" s="272">
        <v>52759.085128467668</v>
      </c>
      <c r="L134" s="272">
        <v>52759.085128467668</v>
      </c>
      <c r="M134" s="273">
        <v>5.0763721798883328</v>
      </c>
      <c r="N134" s="273" t="s">
        <v>92</v>
      </c>
      <c r="O134" s="274"/>
    </row>
    <row r="135" spans="2:15" ht="16" customHeight="1" x14ac:dyDescent="0.2">
      <c r="B135" s="348" t="s">
        <v>1</v>
      </c>
      <c r="C135" s="348" t="s">
        <v>0</v>
      </c>
      <c r="D135" s="348" t="s">
        <v>2</v>
      </c>
      <c r="E135" s="348" t="s">
        <v>49</v>
      </c>
      <c r="F135" s="349" t="s">
        <v>113</v>
      </c>
      <c r="G135" s="349" t="s">
        <v>112</v>
      </c>
      <c r="H135" s="349" t="s">
        <v>114</v>
      </c>
      <c r="I135" s="349" t="s">
        <v>116</v>
      </c>
      <c r="J135" s="349" t="s">
        <v>111</v>
      </c>
      <c r="K135" s="349" t="s">
        <v>110</v>
      </c>
      <c r="L135" s="349" t="s">
        <v>109</v>
      </c>
      <c r="M135" s="349" t="s">
        <v>108</v>
      </c>
      <c r="N135" s="350" t="s">
        <v>6</v>
      </c>
      <c r="O135" s="351" t="s">
        <v>91</v>
      </c>
    </row>
    <row r="136" spans="2:15" ht="16" customHeight="1" x14ac:dyDescent="0.2"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50"/>
      <c r="O136" s="351"/>
    </row>
    <row r="137" spans="2:15" x14ac:dyDescent="0.2">
      <c r="B137" s="268" t="s">
        <v>45</v>
      </c>
      <c r="C137" s="268" t="s">
        <v>47</v>
      </c>
      <c r="D137" s="269">
        <v>0</v>
      </c>
      <c r="E137" s="270" t="str">
        <f t="shared" ref="E137:E156" si="13">_xlfn.CONCAT(B137,C137,D137)</f>
        <v>APMale0</v>
      </c>
      <c r="F137" s="271">
        <v>2.3480000000000001E-2</v>
      </c>
      <c r="G137" s="271">
        <v>2.2993908544164433E-2</v>
      </c>
      <c r="H137" s="272">
        <v>2299.3908544164433</v>
      </c>
      <c r="I137" s="271">
        <v>0.97700609145583561</v>
      </c>
      <c r="J137" s="272">
        <v>100000</v>
      </c>
      <c r="K137" s="272">
        <v>97950.340208060763</v>
      </c>
      <c r="L137" s="272">
        <v>7216697.4033620823</v>
      </c>
      <c r="M137" s="273">
        <v>72.166974033620818</v>
      </c>
      <c r="N137" s="272">
        <v>1</v>
      </c>
      <c r="O137" s="274">
        <f>(K137-J138*N137)/H137</f>
        <v>0.10860748706447551</v>
      </c>
    </row>
    <row r="138" spans="2:15" x14ac:dyDescent="0.2">
      <c r="B138" s="268" t="s">
        <v>45</v>
      </c>
      <c r="C138" s="268" t="s">
        <v>47</v>
      </c>
      <c r="D138" s="275" t="s">
        <v>107</v>
      </c>
      <c r="E138" s="270" t="str">
        <f t="shared" si="13"/>
        <v>APMale01-04</v>
      </c>
      <c r="F138" s="271">
        <v>8.8000000000000003E-4</v>
      </c>
      <c r="G138" s="271">
        <v>3.4954542096574778E-3</v>
      </c>
      <c r="H138" s="272">
        <v>341.5080055240299</v>
      </c>
      <c r="I138" s="271">
        <v>0.99650454579034253</v>
      </c>
      <c r="J138" s="272">
        <v>97700.609145583556</v>
      </c>
      <c r="K138" s="272">
        <v>389977.25739798095</v>
      </c>
      <c r="L138" s="272">
        <v>7118747.0631540213</v>
      </c>
      <c r="M138" s="273">
        <v>72.86287286649754</v>
      </c>
      <c r="N138" s="272">
        <v>4</v>
      </c>
      <c r="O138" s="274">
        <f t="shared" ref="O138:O155" si="14">(K138-J139*N138)/H138</f>
        <v>1.5837193535563356</v>
      </c>
    </row>
    <row r="139" spans="2:15" x14ac:dyDescent="0.2">
      <c r="B139" s="268" t="s">
        <v>45</v>
      </c>
      <c r="C139" s="268" t="s">
        <v>47</v>
      </c>
      <c r="D139" s="275" t="s">
        <v>106</v>
      </c>
      <c r="E139" s="270" t="str">
        <f t="shared" si="13"/>
        <v>APMale05-09</v>
      </c>
      <c r="F139" s="271">
        <v>4.4999999999999999E-4</v>
      </c>
      <c r="G139" s="271">
        <v>2.2512309228840724E-3</v>
      </c>
      <c r="H139" s="272">
        <v>219.17781911069997</v>
      </c>
      <c r="I139" s="271">
        <v>0.99774876907711596</v>
      </c>
      <c r="J139" s="272">
        <v>97359.101140059531</v>
      </c>
      <c r="K139" s="272">
        <v>486247.56115252088</v>
      </c>
      <c r="L139" s="272">
        <v>6728769.8057560399</v>
      </c>
      <c r="M139" s="273">
        <v>69.11289984154763</v>
      </c>
      <c r="N139" s="272">
        <v>5</v>
      </c>
      <c r="O139" s="274">
        <f t="shared" si="14"/>
        <v>2.4999999999998401</v>
      </c>
    </row>
    <row r="140" spans="2:15" x14ac:dyDescent="0.2">
      <c r="B140" s="268" t="s">
        <v>45</v>
      </c>
      <c r="C140" s="268" t="s">
        <v>47</v>
      </c>
      <c r="D140" s="275" t="s">
        <v>71</v>
      </c>
      <c r="E140" s="270" t="str">
        <f t="shared" si="13"/>
        <v>APMale10-14</v>
      </c>
      <c r="F140" s="271">
        <v>4.8999999999999998E-4</v>
      </c>
      <c r="G140" s="271">
        <v>2.4554475679773595E-3</v>
      </c>
      <c r="H140" s="272">
        <v>238.521988471931</v>
      </c>
      <c r="I140" s="271">
        <v>0.99754455243202267</v>
      </c>
      <c r="J140" s="272">
        <v>97139.92332094883</v>
      </c>
      <c r="K140" s="272">
        <v>485103.31163356436</v>
      </c>
      <c r="L140" s="272">
        <v>6242522.2446035193</v>
      </c>
      <c r="M140" s="273">
        <v>64.263199220142681</v>
      </c>
      <c r="N140" s="272">
        <v>5</v>
      </c>
      <c r="O140" s="274">
        <f t="shared" si="14"/>
        <v>2.5000000000001643</v>
      </c>
    </row>
    <row r="141" spans="2:15" x14ac:dyDescent="0.2">
      <c r="B141" s="268" t="s">
        <v>45</v>
      </c>
      <c r="C141" s="268" t="s">
        <v>47</v>
      </c>
      <c r="D141" s="269" t="s">
        <v>72</v>
      </c>
      <c r="E141" s="270" t="str">
        <f t="shared" si="13"/>
        <v>APMale15-19</v>
      </c>
      <c r="F141" s="271">
        <v>2.1700000000000001E-3</v>
      </c>
      <c r="G141" s="271">
        <v>1.0789501473634926E-2</v>
      </c>
      <c r="H141" s="272">
        <v>1045.5178124740489</v>
      </c>
      <c r="I141" s="271">
        <v>0.98921049852636511</v>
      </c>
      <c r="J141" s="272">
        <v>96901.401332476904</v>
      </c>
      <c r="K141" s="272">
        <v>481893.21213119943</v>
      </c>
      <c r="L141" s="272">
        <v>5757418.9329699548</v>
      </c>
      <c r="M141" s="273">
        <v>59.415228818165005</v>
      </c>
      <c r="N141" s="272">
        <v>5</v>
      </c>
      <c r="O141" s="274">
        <f t="shared" si="14"/>
        <v>2.5000000000000551</v>
      </c>
    </row>
    <row r="142" spans="2:15" x14ac:dyDescent="0.2">
      <c r="B142" s="268" t="s">
        <v>45</v>
      </c>
      <c r="C142" s="268" t="s">
        <v>47</v>
      </c>
      <c r="D142" s="269" t="s">
        <v>73</v>
      </c>
      <c r="E142" s="270" t="str">
        <f t="shared" si="13"/>
        <v>APMale20-24</v>
      </c>
      <c r="F142" s="271">
        <v>2.4499999999999999E-3</v>
      </c>
      <c r="G142" s="271">
        <v>1.2196502434332922E-2</v>
      </c>
      <c r="H142" s="272">
        <v>1169.1065166968478</v>
      </c>
      <c r="I142" s="271">
        <v>0.9878034975656671</v>
      </c>
      <c r="J142" s="272">
        <v>95855.883520002855</v>
      </c>
      <c r="K142" s="272">
        <v>476356.65130827215</v>
      </c>
      <c r="L142" s="272">
        <v>5275525.7208387554</v>
      </c>
      <c r="M142" s="273">
        <v>55.036013723016573</v>
      </c>
      <c r="N142" s="272">
        <v>5</v>
      </c>
      <c r="O142" s="274">
        <f t="shared" si="14"/>
        <v>2.4999999999999805</v>
      </c>
    </row>
    <row r="143" spans="2:15" x14ac:dyDescent="0.2">
      <c r="B143" s="268" t="s">
        <v>45</v>
      </c>
      <c r="C143" s="268" t="s">
        <v>47</v>
      </c>
      <c r="D143" s="269" t="s">
        <v>74</v>
      </c>
      <c r="E143" s="270" t="str">
        <f t="shared" si="13"/>
        <v>APMale25-29</v>
      </c>
      <c r="F143" s="271">
        <v>2.5100000000000001E-3</v>
      </c>
      <c r="G143" s="271">
        <v>1.2462747495918886E-2</v>
      </c>
      <c r="H143" s="272">
        <v>1180.057392994582</v>
      </c>
      <c r="I143" s="271">
        <v>0.98753725250408109</v>
      </c>
      <c r="J143" s="272">
        <v>94686.777003306008</v>
      </c>
      <c r="K143" s="272">
        <v>470483.74153404357</v>
      </c>
      <c r="L143" s="272">
        <v>4799169.0695304833</v>
      </c>
      <c r="M143" s="273">
        <v>50.684680812009468</v>
      </c>
      <c r="N143" s="272">
        <v>5</v>
      </c>
      <c r="O143" s="274">
        <f t="shared" si="14"/>
        <v>2.499999999999976</v>
      </c>
    </row>
    <row r="144" spans="2:15" x14ac:dyDescent="0.2">
      <c r="B144" s="268" t="s">
        <v>45</v>
      </c>
      <c r="C144" s="268" t="s">
        <v>47</v>
      </c>
      <c r="D144" s="269" t="s">
        <v>75</v>
      </c>
      <c r="E144" s="270" t="str">
        <f t="shared" si="13"/>
        <v>APMale30-34</v>
      </c>
      <c r="F144" s="271">
        <v>2.4499999999999999E-3</v>
      </c>
      <c r="G144" s="271">
        <v>1.2193535595895564E-2</v>
      </c>
      <c r="H144" s="272">
        <v>1140.1775140237582</v>
      </c>
      <c r="I144" s="271">
        <v>0.98780646440410447</v>
      </c>
      <c r="J144" s="272">
        <v>93506.719610311426</v>
      </c>
      <c r="K144" s="272">
        <v>464683.1542664977</v>
      </c>
      <c r="L144" s="272">
        <v>4328685.3279964393</v>
      </c>
      <c r="M144" s="273">
        <v>46.292772819281907</v>
      </c>
      <c r="N144" s="272">
        <v>5</v>
      </c>
      <c r="O144" s="274">
        <f t="shared" si="14"/>
        <v>2.4999999999999885</v>
      </c>
    </row>
    <row r="145" spans="2:15" x14ac:dyDescent="0.2">
      <c r="B145" s="268" t="s">
        <v>45</v>
      </c>
      <c r="C145" s="268" t="s">
        <v>47</v>
      </c>
      <c r="D145" s="269" t="s">
        <v>76</v>
      </c>
      <c r="E145" s="270" t="str">
        <f t="shared" si="13"/>
        <v>APMale35-39</v>
      </c>
      <c r="F145" s="271">
        <v>3.0100000000000001E-3</v>
      </c>
      <c r="G145" s="271">
        <v>1.4934822344625991E-2</v>
      </c>
      <c r="H145" s="272">
        <v>1379.4778967954744</v>
      </c>
      <c r="I145" s="271">
        <v>0.98506517765537405</v>
      </c>
      <c r="J145" s="272">
        <v>92366.542096287667</v>
      </c>
      <c r="K145" s="272">
        <v>458384.01573944965</v>
      </c>
      <c r="L145" s="272">
        <v>3864002.1737299412</v>
      </c>
      <c r="M145" s="273">
        <v>41.833353138866073</v>
      </c>
      <c r="N145" s="272">
        <v>5</v>
      </c>
      <c r="O145" s="274">
        <f t="shared" si="14"/>
        <v>2.4999999999999893</v>
      </c>
    </row>
    <row r="146" spans="2:15" x14ac:dyDescent="0.2">
      <c r="B146" s="268" t="s">
        <v>45</v>
      </c>
      <c r="C146" s="268" t="s">
        <v>47</v>
      </c>
      <c r="D146" s="269" t="s">
        <v>77</v>
      </c>
      <c r="E146" s="270" t="str">
        <f t="shared" si="13"/>
        <v>APMale40-44</v>
      </c>
      <c r="F146" s="271">
        <v>3.3700000000000002E-3</v>
      </c>
      <c r="G146" s="271">
        <v>1.6706068918367449E-2</v>
      </c>
      <c r="H146" s="272">
        <v>1520.0361651966402</v>
      </c>
      <c r="I146" s="271">
        <v>0.98329393108163254</v>
      </c>
      <c r="J146" s="272">
        <v>90987.06419949219</v>
      </c>
      <c r="K146" s="272">
        <v>451135.23058446933</v>
      </c>
      <c r="L146" s="272">
        <v>3405618.1579904915</v>
      </c>
      <c r="M146" s="273">
        <v>37.429696055733366</v>
      </c>
      <c r="N146" s="272">
        <v>5</v>
      </c>
      <c r="O146" s="274">
        <f t="shared" si="14"/>
        <v>2.4999999999999911</v>
      </c>
    </row>
    <row r="147" spans="2:15" x14ac:dyDescent="0.2">
      <c r="B147" s="268" t="s">
        <v>45</v>
      </c>
      <c r="C147" s="268" t="s">
        <v>47</v>
      </c>
      <c r="D147" s="269" t="s">
        <v>78</v>
      </c>
      <c r="E147" s="270" t="str">
        <f t="shared" si="13"/>
        <v>APMale45-49</v>
      </c>
      <c r="F147" s="271">
        <v>4.7499999999999999E-3</v>
      </c>
      <c r="G147" s="271">
        <v>2.3473344246686775E-2</v>
      </c>
      <c r="H147" s="272">
        <v>2100.0903477769957</v>
      </c>
      <c r="I147" s="271">
        <v>0.97652665575331321</v>
      </c>
      <c r="J147" s="272">
        <v>89467.028034295552</v>
      </c>
      <c r="K147" s="272">
        <v>442084.91430203523</v>
      </c>
      <c r="L147" s="272">
        <v>2954482.9274060223</v>
      </c>
      <c r="M147" s="273">
        <v>33.023148218061692</v>
      </c>
      <c r="N147" s="272">
        <v>5</v>
      </c>
      <c r="O147" s="274">
        <f t="shared" si="14"/>
        <v>2.5000000000000102</v>
      </c>
    </row>
    <row r="148" spans="2:15" x14ac:dyDescent="0.2">
      <c r="B148" s="268" t="s">
        <v>45</v>
      </c>
      <c r="C148" s="268" t="s">
        <v>47</v>
      </c>
      <c r="D148" s="269" t="s">
        <v>79</v>
      </c>
      <c r="E148" s="270" t="str">
        <f t="shared" si="13"/>
        <v>APMale50-54</v>
      </c>
      <c r="F148" s="271">
        <v>7.0699999999999999E-3</v>
      </c>
      <c r="G148" s="271">
        <v>3.4719733845675178E-2</v>
      </c>
      <c r="H148" s="272">
        <v>3033.3568233876122</v>
      </c>
      <c r="I148" s="271">
        <v>0.96528026615432483</v>
      </c>
      <c r="J148" s="272">
        <v>87366.937686518548</v>
      </c>
      <c r="K148" s="272">
        <v>429251.29637412372</v>
      </c>
      <c r="L148" s="272">
        <v>2512398.0131039871</v>
      </c>
      <c r="M148" s="273">
        <v>28.756851042653302</v>
      </c>
      <c r="N148" s="272">
        <v>5</v>
      </c>
      <c r="O148" s="274">
        <f t="shared" si="14"/>
        <v>2.5000000000000111</v>
      </c>
    </row>
    <row r="149" spans="2:15" x14ac:dyDescent="0.2">
      <c r="B149" s="268" t="s">
        <v>45</v>
      </c>
      <c r="C149" s="268" t="s">
        <v>47</v>
      </c>
      <c r="D149" s="269" t="s">
        <v>80</v>
      </c>
      <c r="E149" s="270" t="str">
        <f t="shared" si="13"/>
        <v>APMale55-59</v>
      </c>
      <c r="F149" s="271">
        <v>9.2800000000000001E-3</v>
      </c>
      <c r="G149" s="271">
        <v>4.5324316978937011E-2</v>
      </c>
      <c r="H149" s="272">
        <v>3822.3619510093627</v>
      </c>
      <c r="I149" s="271">
        <v>0.95467568302106298</v>
      </c>
      <c r="J149" s="272">
        <v>84333.580863130934</v>
      </c>
      <c r="K149" s="272">
        <v>412111.99943813123</v>
      </c>
      <c r="L149" s="272">
        <v>2083146.7167298635</v>
      </c>
      <c r="M149" s="273">
        <v>24.701271965561425</v>
      </c>
      <c r="N149" s="272">
        <v>5</v>
      </c>
      <c r="O149" s="274">
        <f t="shared" si="14"/>
        <v>2.5000000000000049</v>
      </c>
    </row>
    <row r="150" spans="2:15" x14ac:dyDescent="0.2">
      <c r="B150" s="268" t="s">
        <v>45</v>
      </c>
      <c r="C150" s="268" t="s">
        <v>47</v>
      </c>
      <c r="D150" s="269" t="s">
        <v>81</v>
      </c>
      <c r="E150" s="270" t="str">
        <f t="shared" si="13"/>
        <v>APMale60-64</v>
      </c>
      <c r="F150" s="271">
        <v>1.472E-2</v>
      </c>
      <c r="G150" s="271">
        <v>7.0969270899446352E-2</v>
      </c>
      <c r="H150" s="272">
        <v>5713.8225054189834</v>
      </c>
      <c r="I150" s="271">
        <v>0.92903072910055362</v>
      </c>
      <c r="J150" s="272">
        <v>80511.218912121563</v>
      </c>
      <c r="K150" s="272">
        <v>388271.53829706035</v>
      </c>
      <c r="L150" s="272">
        <v>1671034.7172917323</v>
      </c>
      <c r="M150" s="273">
        <v>20.755302675465341</v>
      </c>
      <c r="N150" s="272">
        <v>5</v>
      </c>
      <c r="O150" s="274">
        <f t="shared" si="14"/>
        <v>2.4999999999999982</v>
      </c>
    </row>
    <row r="151" spans="2:15" x14ac:dyDescent="0.2">
      <c r="B151" s="268" t="s">
        <v>45</v>
      </c>
      <c r="C151" s="268" t="s">
        <v>47</v>
      </c>
      <c r="D151" s="269" t="s">
        <v>82</v>
      </c>
      <c r="E151" s="270" t="str">
        <f t="shared" si="13"/>
        <v>APMale65-69</v>
      </c>
      <c r="F151" s="271">
        <v>2.3140000000000001E-2</v>
      </c>
      <c r="G151" s="271">
        <v>0.10938207453389949</v>
      </c>
      <c r="H151" s="272">
        <v>8181.4943886995679</v>
      </c>
      <c r="I151" s="271">
        <v>0.89061792546610052</v>
      </c>
      <c r="J151" s="272">
        <v>74797.396406702581</v>
      </c>
      <c r="K151" s="272">
        <v>353533.24606176402</v>
      </c>
      <c r="L151" s="272">
        <v>1282763.1789946719</v>
      </c>
      <c r="M151" s="273">
        <v>17.14983730208721</v>
      </c>
      <c r="N151" s="272">
        <v>5</v>
      </c>
      <c r="O151" s="274">
        <f t="shared" si="14"/>
        <v>2.499999999999996</v>
      </c>
    </row>
    <row r="152" spans="2:15" x14ac:dyDescent="0.2">
      <c r="B152" s="268" t="s">
        <v>45</v>
      </c>
      <c r="C152" s="268" t="s">
        <v>47</v>
      </c>
      <c r="D152" s="269" t="s">
        <v>19</v>
      </c>
      <c r="E152" s="270" t="str">
        <f t="shared" si="13"/>
        <v>APMale70-74</v>
      </c>
      <c r="F152" s="271">
        <v>3.7850000000000002E-2</v>
      </c>
      <c r="G152" s="271">
        <v>0.17290237622086976</v>
      </c>
      <c r="H152" s="272">
        <v>11518.047753009356</v>
      </c>
      <c r="I152" s="271">
        <v>0.82709762377913021</v>
      </c>
      <c r="J152" s="272">
        <v>66615.90201800302</v>
      </c>
      <c r="K152" s="272">
        <v>304284.39070749172</v>
      </c>
      <c r="L152" s="272">
        <v>929229.93293290795</v>
      </c>
      <c r="M152" s="273">
        <v>13.94907078916056</v>
      </c>
      <c r="N152" s="272">
        <v>5</v>
      </c>
      <c r="O152" s="274">
        <f t="shared" si="14"/>
        <v>2.5000000000000018</v>
      </c>
    </row>
    <row r="153" spans="2:15" x14ac:dyDescent="0.2">
      <c r="B153" s="268" t="s">
        <v>45</v>
      </c>
      <c r="C153" s="268" t="s">
        <v>47</v>
      </c>
      <c r="D153" s="269" t="s">
        <v>20</v>
      </c>
      <c r="E153" s="270" t="str">
        <f t="shared" si="13"/>
        <v>APMale75-79</v>
      </c>
      <c r="F153" s="271">
        <v>5.4449999999999998E-2</v>
      </c>
      <c r="G153" s="271">
        <v>0.23964742331019637</v>
      </c>
      <c r="H153" s="272">
        <v>13204.058804526445</v>
      </c>
      <c r="I153" s="271">
        <v>0.76035257668980361</v>
      </c>
      <c r="J153" s="272">
        <v>55097.854264993664</v>
      </c>
      <c r="K153" s="272">
        <v>242479.12431365222</v>
      </c>
      <c r="L153" s="272">
        <v>624945.54222541628</v>
      </c>
      <c r="M153" s="273">
        <v>11.342466064462958</v>
      </c>
      <c r="N153" s="272">
        <v>5</v>
      </c>
      <c r="O153" s="274">
        <f t="shared" si="14"/>
        <v>2.5000000000000004</v>
      </c>
    </row>
    <row r="154" spans="2:15" x14ac:dyDescent="0.2">
      <c r="B154" s="268" t="s">
        <v>45</v>
      </c>
      <c r="C154" s="268" t="s">
        <v>47</v>
      </c>
      <c r="D154" s="269" t="s">
        <v>21</v>
      </c>
      <c r="E154" s="270" t="str">
        <f t="shared" si="13"/>
        <v>APMale80-84</v>
      </c>
      <c r="F154" s="271">
        <v>7.4969999999999995E-2</v>
      </c>
      <c r="G154" s="271">
        <v>0.31568796334470423</v>
      </c>
      <c r="H154" s="272">
        <v>13225.366965694511</v>
      </c>
      <c r="I154" s="271">
        <v>0.68431203665529572</v>
      </c>
      <c r="J154" s="272">
        <v>41893.79546046722</v>
      </c>
      <c r="K154" s="272">
        <v>176405.55988809981</v>
      </c>
      <c r="L154" s="272">
        <v>382466.41791176412</v>
      </c>
      <c r="M154" s="273">
        <v>9.1294286828863669</v>
      </c>
      <c r="N154" s="272">
        <v>5</v>
      </c>
      <c r="O154" s="274">
        <f t="shared" si="14"/>
        <v>2.5000000000000009</v>
      </c>
    </row>
    <row r="155" spans="2:15" x14ac:dyDescent="0.2">
      <c r="B155" s="268" t="s">
        <v>45</v>
      </c>
      <c r="C155" s="268" t="s">
        <v>47</v>
      </c>
      <c r="D155" s="269" t="s">
        <v>22</v>
      </c>
      <c r="E155" s="270" t="str">
        <f t="shared" si="13"/>
        <v>APMale85-89</v>
      </c>
      <c r="F155" s="271">
        <v>0.11294999999999999</v>
      </c>
      <c r="G155" s="271">
        <v>0.44039754897112959</v>
      </c>
      <c r="H155" s="272">
        <v>12625.50564195199</v>
      </c>
      <c r="I155" s="271">
        <v>0.55960245102887041</v>
      </c>
      <c r="J155" s="272">
        <v>28668.428494772706</v>
      </c>
      <c r="K155" s="272">
        <v>111778.37836898355</v>
      </c>
      <c r="L155" s="272">
        <v>206060.85802366427</v>
      </c>
      <c r="M155" s="273">
        <v>7.1877277145217997</v>
      </c>
      <c r="N155" s="272">
        <v>5</v>
      </c>
      <c r="O155" s="274">
        <f t="shared" si="14"/>
        <v>2.4999999999999996</v>
      </c>
    </row>
    <row r="156" spans="2:15" x14ac:dyDescent="0.2">
      <c r="B156" s="268" t="s">
        <v>45</v>
      </c>
      <c r="C156" s="268" t="s">
        <v>47</v>
      </c>
      <c r="D156" s="269" t="s">
        <v>5</v>
      </c>
      <c r="E156" s="270" t="str">
        <f t="shared" si="13"/>
        <v>APMale90+</v>
      </c>
      <c r="F156" s="271">
        <v>0.17016000000000001</v>
      </c>
      <c r="G156" s="271">
        <v>1</v>
      </c>
      <c r="H156" s="272">
        <v>16042.922852820717</v>
      </c>
      <c r="I156" s="271">
        <v>0</v>
      </c>
      <c r="J156" s="272">
        <v>16042.922852820717</v>
      </c>
      <c r="K156" s="272">
        <v>94282.479654680719</v>
      </c>
      <c r="L156" s="272">
        <v>94282.479654680719</v>
      </c>
      <c r="M156" s="273">
        <v>5.876889175347725</v>
      </c>
      <c r="N156" s="273" t="s">
        <v>92</v>
      </c>
      <c r="O156" s="274"/>
    </row>
    <row r="157" spans="2:15" ht="16" customHeight="1" x14ac:dyDescent="0.2">
      <c r="B157" s="348" t="s">
        <v>1</v>
      </c>
      <c r="C157" s="348" t="s">
        <v>0</v>
      </c>
      <c r="D157" s="348" t="s">
        <v>2</v>
      </c>
      <c r="E157" s="348" t="s">
        <v>49</v>
      </c>
      <c r="F157" s="349" t="s">
        <v>113</v>
      </c>
      <c r="G157" s="349" t="s">
        <v>112</v>
      </c>
      <c r="H157" s="349" t="s">
        <v>114</v>
      </c>
      <c r="I157" s="349" t="s">
        <v>116</v>
      </c>
      <c r="J157" s="349" t="s">
        <v>111</v>
      </c>
      <c r="K157" s="349" t="s">
        <v>110</v>
      </c>
      <c r="L157" s="349" t="s">
        <v>109</v>
      </c>
      <c r="M157" s="349" t="s">
        <v>108</v>
      </c>
      <c r="N157" s="350" t="s">
        <v>6</v>
      </c>
      <c r="O157" s="351" t="s">
        <v>91</v>
      </c>
    </row>
    <row r="158" spans="2:15" ht="16" customHeight="1" x14ac:dyDescent="0.2"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50"/>
      <c r="O158" s="351"/>
    </row>
    <row r="159" spans="2:15" x14ac:dyDescent="0.2">
      <c r="B159" s="268" t="s">
        <v>46</v>
      </c>
      <c r="C159" s="268" t="s">
        <v>47</v>
      </c>
      <c r="D159" s="269">
        <v>0</v>
      </c>
      <c r="E159" s="270" t="str">
        <f t="shared" ref="E159:E178" si="15">_xlfn.CONCAT(B159,C159,D159)</f>
        <v>TOMale0</v>
      </c>
      <c r="F159" s="271">
        <v>1.489E-2</v>
      </c>
      <c r="G159" s="271">
        <v>1.4686113136903841E-2</v>
      </c>
      <c r="H159" s="272">
        <v>1468.6113136903841</v>
      </c>
      <c r="I159" s="271">
        <v>0.98531388686309618</v>
      </c>
      <c r="J159" s="272">
        <v>100000</v>
      </c>
      <c r="K159" s="272">
        <v>98655.813218874056</v>
      </c>
      <c r="L159" s="272">
        <v>7121325.7752359174</v>
      </c>
      <c r="M159" s="273">
        <v>71.213257752359169</v>
      </c>
      <c r="N159" s="272">
        <v>1</v>
      </c>
      <c r="O159" s="274">
        <f>(K159-J160*N159)/H159</f>
        <v>8.4722575268595335E-2</v>
      </c>
    </row>
    <row r="160" spans="2:15" x14ac:dyDescent="0.2">
      <c r="B160" s="268" t="s">
        <v>46</v>
      </c>
      <c r="C160" s="268" t="s">
        <v>47</v>
      </c>
      <c r="D160" s="275" t="s">
        <v>107</v>
      </c>
      <c r="E160" s="270" t="str">
        <f t="shared" si="15"/>
        <v>TOMale01-04</v>
      </c>
      <c r="F160" s="271">
        <v>8.4999999999999995E-4</v>
      </c>
      <c r="G160" s="271">
        <v>3.4017548976874386E-3</v>
      </c>
      <c r="H160" s="272">
        <v>335.1796340395984</v>
      </c>
      <c r="I160" s="271">
        <v>0.99659824510231254</v>
      </c>
      <c r="J160" s="272">
        <v>98531.388686309612</v>
      </c>
      <c r="K160" s="272">
        <v>393324.05669374909</v>
      </c>
      <c r="L160" s="272">
        <v>7022669.9620170435</v>
      </c>
      <c r="M160" s="273">
        <v>71.273429266026412</v>
      </c>
      <c r="N160" s="272">
        <v>4</v>
      </c>
      <c r="O160" s="274">
        <f t="shared" ref="O160:O177" si="16">(K160-J161*N160)/H160</f>
        <v>1.6087507411184931</v>
      </c>
    </row>
    <row r="161" spans="2:15" x14ac:dyDescent="0.2">
      <c r="B161" s="268" t="s">
        <v>46</v>
      </c>
      <c r="C161" s="268" t="s">
        <v>47</v>
      </c>
      <c r="D161" s="275" t="s">
        <v>106</v>
      </c>
      <c r="E161" s="270" t="str">
        <f t="shared" si="15"/>
        <v>TOMale05-09</v>
      </c>
      <c r="F161" s="271">
        <v>6.2E-4</v>
      </c>
      <c r="G161" s="271">
        <v>3.0820653584414954E-3</v>
      </c>
      <c r="H161" s="272">
        <v>302.6471342502806</v>
      </c>
      <c r="I161" s="271">
        <v>0.99691793464155853</v>
      </c>
      <c r="J161" s="272">
        <v>98196.209052270016</v>
      </c>
      <c r="K161" s="272">
        <v>490224.4274257244</v>
      </c>
      <c r="L161" s="272">
        <v>6629345.905323294</v>
      </c>
      <c r="M161" s="273">
        <v>67.511220334325543</v>
      </c>
      <c r="N161" s="272">
        <v>5</v>
      </c>
      <c r="O161" s="274">
        <f t="shared" si="16"/>
        <v>2.5000000000000449</v>
      </c>
    </row>
    <row r="162" spans="2:15" x14ac:dyDescent="0.2">
      <c r="B162" s="268" t="s">
        <v>46</v>
      </c>
      <c r="C162" s="268" t="s">
        <v>47</v>
      </c>
      <c r="D162" s="275" t="s">
        <v>71</v>
      </c>
      <c r="E162" s="270" t="str">
        <f t="shared" si="15"/>
        <v>TOMale10-14</v>
      </c>
      <c r="F162" s="271">
        <v>5.0000000000000001E-4</v>
      </c>
      <c r="G162" s="271">
        <v>2.4727353611710217E-3</v>
      </c>
      <c r="H162" s="272">
        <v>242.0648721856723</v>
      </c>
      <c r="I162" s="271">
        <v>0.99752726463882901</v>
      </c>
      <c r="J162" s="272">
        <v>97893.561918019739</v>
      </c>
      <c r="K162" s="272">
        <v>488862.64740963455</v>
      </c>
      <c r="L162" s="272">
        <v>6139121.4778975695</v>
      </c>
      <c r="M162" s="273">
        <v>62.712208623471405</v>
      </c>
      <c r="N162" s="272">
        <v>5</v>
      </c>
      <c r="O162" s="274">
        <f t="shared" si="16"/>
        <v>2.5000000000000417</v>
      </c>
    </row>
    <row r="163" spans="2:15" x14ac:dyDescent="0.2">
      <c r="B163" s="268" t="s">
        <v>46</v>
      </c>
      <c r="C163" s="268" t="s">
        <v>47</v>
      </c>
      <c r="D163" s="269" t="s">
        <v>72</v>
      </c>
      <c r="E163" s="270" t="str">
        <f t="shared" si="15"/>
        <v>TOMale15-19</v>
      </c>
      <c r="F163" s="271">
        <v>1.56E-3</v>
      </c>
      <c r="G163" s="271">
        <v>7.7784376770963426E-3</v>
      </c>
      <c r="H163" s="272">
        <v>759.57608384617788</v>
      </c>
      <c r="I163" s="271">
        <v>0.99222156232290371</v>
      </c>
      <c r="J163" s="272">
        <v>97651.497045834069</v>
      </c>
      <c r="K163" s="272">
        <v>486358.54501955491</v>
      </c>
      <c r="L163" s="272">
        <v>5650258.8304879349</v>
      </c>
      <c r="M163" s="273">
        <v>57.86146655627725</v>
      </c>
      <c r="N163" s="272">
        <v>5</v>
      </c>
      <c r="O163" s="274">
        <f t="shared" si="16"/>
        <v>2.4999999999999325</v>
      </c>
    </row>
    <row r="164" spans="2:15" x14ac:dyDescent="0.2">
      <c r="B164" s="268" t="s">
        <v>46</v>
      </c>
      <c r="C164" s="268" t="s">
        <v>47</v>
      </c>
      <c r="D164" s="269" t="s">
        <v>73</v>
      </c>
      <c r="E164" s="270" t="str">
        <f t="shared" si="15"/>
        <v>TOMale20-24</v>
      </c>
      <c r="F164" s="271">
        <v>2.6199999999999999E-3</v>
      </c>
      <c r="G164" s="271">
        <v>1.3024806249382636E-2</v>
      </c>
      <c r="H164" s="272">
        <v>1261.9984976603885</v>
      </c>
      <c r="I164" s="271">
        <v>0.98697519375061737</v>
      </c>
      <c r="J164" s="272">
        <v>96891.920961987897</v>
      </c>
      <c r="K164" s="272">
        <v>481304.60856578848</v>
      </c>
      <c r="L164" s="272">
        <v>5163900.28546838</v>
      </c>
      <c r="M164" s="273">
        <v>53.295468127773553</v>
      </c>
      <c r="N164" s="272">
        <v>5</v>
      </c>
      <c r="O164" s="274">
        <f t="shared" si="16"/>
        <v>2.4999999999999534</v>
      </c>
    </row>
    <row r="165" spans="2:15" x14ac:dyDescent="0.2">
      <c r="B165" s="268" t="s">
        <v>46</v>
      </c>
      <c r="C165" s="268" t="s">
        <v>47</v>
      </c>
      <c r="D165" s="269" t="s">
        <v>74</v>
      </c>
      <c r="E165" s="270" t="str">
        <f t="shared" si="15"/>
        <v>TOMale25-29</v>
      </c>
      <c r="F165" s="271">
        <v>3.8400000000000001E-3</v>
      </c>
      <c r="G165" s="271">
        <v>1.9005245420522485E-2</v>
      </c>
      <c r="H165" s="272">
        <v>1817.4701459800808</v>
      </c>
      <c r="I165" s="271">
        <v>0.98099475457947749</v>
      </c>
      <c r="J165" s="272">
        <v>95629.922464327508</v>
      </c>
      <c r="K165" s="272">
        <v>473605.93695668731</v>
      </c>
      <c r="L165" s="272">
        <v>4682595.6769025913</v>
      </c>
      <c r="M165" s="273">
        <v>48.965800203898766</v>
      </c>
      <c r="N165" s="272">
        <v>5</v>
      </c>
      <c r="O165" s="274">
        <f t="shared" si="16"/>
        <v>2.5000000000000022</v>
      </c>
    </row>
    <row r="166" spans="2:15" x14ac:dyDescent="0.2">
      <c r="B166" s="268" t="s">
        <v>46</v>
      </c>
      <c r="C166" s="268" t="s">
        <v>47</v>
      </c>
      <c r="D166" s="269" t="s">
        <v>75</v>
      </c>
      <c r="E166" s="270" t="str">
        <f t="shared" si="15"/>
        <v>TOMale30-34</v>
      </c>
      <c r="F166" s="271">
        <v>3.1099999999999999E-3</v>
      </c>
      <c r="G166" s="271">
        <v>1.5411485252924894E-2</v>
      </c>
      <c r="H166" s="272">
        <v>1445.7892254449312</v>
      </c>
      <c r="I166" s="271">
        <v>0.98458851474707509</v>
      </c>
      <c r="J166" s="272">
        <v>93812.452318347423</v>
      </c>
      <c r="K166" s="272">
        <v>465447.7885281248</v>
      </c>
      <c r="L166" s="272">
        <v>4208989.7399459044</v>
      </c>
      <c r="M166" s="273">
        <v>44.866002709991292</v>
      </c>
      <c r="N166" s="272">
        <v>5</v>
      </c>
      <c r="O166" s="274">
        <f t="shared" si="16"/>
        <v>2.4999999999999796</v>
      </c>
    </row>
    <row r="167" spans="2:15" x14ac:dyDescent="0.2">
      <c r="B167" s="268" t="s">
        <v>46</v>
      </c>
      <c r="C167" s="268" t="s">
        <v>47</v>
      </c>
      <c r="D167" s="269" t="s">
        <v>76</v>
      </c>
      <c r="E167" s="270" t="str">
        <f t="shared" si="15"/>
        <v>TOMale35-39</v>
      </c>
      <c r="F167" s="271">
        <v>3.7599999999999999E-3</v>
      </c>
      <c r="G167" s="271">
        <v>1.863144892854551E-2</v>
      </c>
      <c r="H167" s="272">
        <v>1720.9247661155823</v>
      </c>
      <c r="I167" s="271">
        <v>0.98136855107145449</v>
      </c>
      <c r="J167" s="272">
        <v>92366.663092902498</v>
      </c>
      <c r="K167" s="272">
        <v>457531.00354922353</v>
      </c>
      <c r="L167" s="272">
        <v>3743541.9514177795</v>
      </c>
      <c r="M167" s="273">
        <v>40.529145755244194</v>
      </c>
      <c r="N167" s="272">
        <v>5</v>
      </c>
      <c r="O167" s="274">
        <f t="shared" si="16"/>
        <v>2.5000000000000084</v>
      </c>
    </row>
    <row r="168" spans="2:15" x14ac:dyDescent="0.2">
      <c r="B168" s="268" t="s">
        <v>46</v>
      </c>
      <c r="C168" s="268" t="s">
        <v>47</v>
      </c>
      <c r="D168" s="269" t="s">
        <v>77</v>
      </c>
      <c r="E168" s="270" t="str">
        <f t="shared" si="15"/>
        <v>TOMale40-44</v>
      </c>
      <c r="F168" s="271">
        <v>4.9899999999999996E-3</v>
      </c>
      <c r="G168" s="271">
        <v>2.4653050961646765E-2</v>
      </c>
      <c r="H168" s="272">
        <v>2234.6940064263754</v>
      </c>
      <c r="I168" s="271">
        <v>0.97534694903835328</v>
      </c>
      <c r="J168" s="272">
        <v>90645.738326786915</v>
      </c>
      <c r="K168" s="272">
        <v>447641.95661786862</v>
      </c>
      <c r="L168" s="272">
        <v>3286010.9478685562</v>
      </c>
      <c r="M168" s="273">
        <v>36.251135558322218</v>
      </c>
      <c r="N168" s="272">
        <v>5</v>
      </c>
      <c r="O168" s="274">
        <f t="shared" si="16"/>
        <v>2.5000000000000009</v>
      </c>
    </row>
    <row r="169" spans="2:15" x14ac:dyDescent="0.2">
      <c r="B169" s="268" t="s">
        <v>46</v>
      </c>
      <c r="C169" s="268" t="s">
        <v>47</v>
      </c>
      <c r="D169" s="269" t="s">
        <v>78</v>
      </c>
      <c r="E169" s="270" t="str">
        <f t="shared" si="15"/>
        <v>TOMale45-49</v>
      </c>
      <c r="F169" s="271">
        <v>6.2100000000000002E-3</v>
      </c>
      <c r="G169" s="271">
        <v>3.0584589877619861E-2</v>
      </c>
      <c r="H169" s="272">
        <v>2704.0155311903</v>
      </c>
      <c r="I169" s="271">
        <v>0.96941541012238019</v>
      </c>
      <c r="J169" s="272">
        <v>88411.044320360539</v>
      </c>
      <c r="K169" s="272">
        <v>435295.18277382699</v>
      </c>
      <c r="L169" s="272">
        <v>2838368.9912506877</v>
      </c>
      <c r="M169" s="273">
        <v>32.104235540593294</v>
      </c>
      <c r="N169" s="272">
        <v>5</v>
      </c>
      <c r="O169" s="274">
        <f t="shared" si="16"/>
        <v>2.4999999999999987</v>
      </c>
    </row>
    <row r="170" spans="2:15" x14ac:dyDescent="0.2">
      <c r="B170" s="268" t="s">
        <v>46</v>
      </c>
      <c r="C170" s="268" t="s">
        <v>47</v>
      </c>
      <c r="D170" s="269" t="s">
        <v>79</v>
      </c>
      <c r="E170" s="270" t="str">
        <f t="shared" si="15"/>
        <v>TOMale50-54</v>
      </c>
      <c r="F170" s="271">
        <v>8.5900000000000004E-3</v>
      </c>
      <c r="G170" s="271">
        <v>4.2055886679945094E-2</v>
      </c>
      <c r="H170" s="272">
        <v>3604.4850904321356</v>
      </c>
      <c r="I170" s="271">
        <v>0.95794411332005491</v>
      </c>
      <c r="J170" s="272">
        <v>85707.028789170246</v>
      </c>
      <c r="K170" s="272">
        <v>419523.93121977092</v>
      </c>
      <c r="L170" s="272">
        <v>2403073.8084768606</v>
      </c>
      <c r="M170" s="273">
        <v>28.038234931561504</v>
      </c>
      <c r="N170" s="272">
        <v>5</v>
      </c>
      <c r="O170" s="274">
        <f t="shared" si="16"/>
        <v>2.500000000000012</v>
      </c>
    </row>
    <row r="171" spans="2:15" x14ac:dyDescent="0.2">
      <c r="B171" s="268" t="s">
        <v>46</v>
      </c>
      <c r="C171" s="268" t="s">
        <v>47</v>
      </c>
      <c r="D171" s="269" t="s">
        <v>80</v>
      </c>
      <c r="E171" s="270" t="str">
        <f t="shared" si="15"/>
        <v>TOMale55-59</v>
      </c>
      <c r="F171" s="271">
        <v>9.8899999999999995E-3</v>
      </c>
      <c r="G171" s="271">
        <v>4.8263203109231156E-2</v>
      </c>
      <c r="H171" s="272">
        <v>3962.5317423167239</v>
      </c>
      <c r="I171" s="271">
        <v>0.95173679689076884</v>
      </c>
      <c r="J171" s="272">
        <v>82102.543698738111</v>
      </c>
      <c r="K171" s="272">
        <v>400606.38913789875</v>
      </c>
      <c r="L171" s="272">
        <v>1983549.8772570896</v>
      </c>
      <c r="M171" s="273">
        <v>24.159420499021348</v>
      </c>
      <c r="N171" s="272">
        <v>5</v>
      </c>
      <c r="O171" s="274">
        <f t="shared" si="16"/>
        <v>2.5000000000000107</v>
      </c>
    </row>
    <row r="172" spans="2:15" x14ac:dyDescent="0.2">
      <c r="B172" s="268" t="s">
        <v>46</v>
      </c>
      <c r="C172" s="268" t="s">
        <v>47</v>
      </c>
      <c r="D172" s="269" t="s">
        <v>81</v>
      </c>
      <c r="E172" s="270" t="str">
        <f t="shared" si="15"/>
        <v>TOMale60-64</v>
      </c>
      <c r="F172" s="271">
        <v>1.636E-2</v>
      </c>
      <c r="G172" s="271">
        <v>7.8570697128241912E-2</v>
      </c>
      <c r="H172" s="272">
        <v>6139.5152130251863</v>
      </c>
      <c r="I172" s="271">
        <v>0.92142930287175806</v>
      </c>
      <c r="J172" s="272">
        <v>78140.011956421382</v>
      </c>
      <c r="K172" s="272">
        <v>375351.2717495439</v>
      </c>
      <c r="L172" s="272">
        <v>1582943.4881191908</v>
      </c>
      <c r="M172" s="273">
        <v>20.257784053091736</v>
      </c>
      <c r="N172" s="272">
        <v>5</v>
      </c>
      <c r="O172" s="274">
        <f t="shared" si="16"/>
        <v>2.5000000000000049</v>
      </c>
    </row>
    <row r="173" spans="2:15" x14ac:dyDescent="0.2">
      <c r="B173" s="268" t="s">
        <v>46</v>
      </c>
      <c r="C173" s="268" t="s">
        <v>47</v>
      </c>
      <c r="D173" s="269" t="s">
        <v>82</v>
      </c>
      <c r="E173" s="270" t="str">
        <f t="shared" si="15"/>
        <v>TOMale65-69</v>
      </c>
      <c r="F173" s="271">
        <v>2.3300000000000001E-2</v>
      </c>
      <c r="G173" s="271">
        <v>0.11009720368698749</v>
      </c>
      <c r="H173" s="272">
        <v>7927.053355521969</v>
      </c>
      <c r="I173" s="271">
        <v>0.8899027963130125</v>
      </c>
      <c r="J173" s="272">
        <v>72000.496743396187</v>
      </c>
      <c r="K173" s="272">
        <v>340184.85032817599</v>
      </c>
      <c r="L173" s="272">
        <v>1207592.2163696468</v>
      </c>
      <c r="M173" s="273">
        <v>16.77199840264166</v>
      </c>
      <c r="N173" s="272">
        <v>5</v>
      </c>
      <c r="O173" s="274">
        <f t="shared" si="16"/>
        <v>2.4999999999999987</v>
      </c>
    </row>
    <row r="174" spans="2:15" x14ac:dyDescent="0.2">
      <c r="B174" s="268" t="s">
        <v>46</v>
      </c>
      <c r="C174" s="268" t="s">
        <v>47</v>
      </c>
      <c r="D174" s="269" t="s">
        <v>19</v>
      </c>
      <c r="E174" s="270" t="str">
        <f t="shared" si="15"/>
        <v>TOMale70-74</v>
      </c>
      <c r="F174" s="271">
        <v>3.7749999999999999E-2</v>
      </c>
      <c r="G174" s="271">
        <v>0.17248611399431615</v>
      </c>
      <c r="H174" s="272">
        <v>11051.779260209234</v>
      </c>
      <c r="I174" s="271">
        <v>0.82751388600568387</v>
      </c>
      <c r="J174" s="272">
        <v>64073.443387874213</v>
      </c>
      <c r="K174" s="272">
        <v>292737.76878884801</v>
      </c>
      <c r="L174" s="272">
        <v>867407.36604147078</v>
      </c>
      <c r="M174" s="273">
        <v>13.53770486144383</v>
      </c>
      <c r="N174" s="272">
        <v>5</v>
      </c>
      <c r="O174" s="274">
        <f t="shared" si="16"/>
        <v>2.5000000000000036</v>
      </c>
    </row>
    <row r="175" spans="2:15" x14ac:dyDescent="0.2">
      <c r="B175" s="268" t="s">
        <v>46</v>
      </c>
      <c r="C175" s="268" t="s">
        <v>47</v>
      </c>
      <c r="D175" s="269" t="s">
        <v>20</v>
      </c>
      <c r="E175" s="270" t="str">
        <f t="shared" si="15"/>
        <v>TOMale75-79</v>
      </c>
      <c r="F175" s="271">
        <v>5.1270000000000003E-2</v>
      </c>
      <c r="G175" s="271">
        <v>0.22722271294535462</v>
      </c>
      <c r="H175" s="272">
        <v>12047.726367965426</v>
      </c>
      <c r="I175" s="271">
        <v>0.77277728705464543</v>
      </c>
      <c r="J175" s="272">
        <v>53021.664127664983</v>
      </c>
      <c r="K175" s="272">
        <v>234989.00471841136</v>
      </c>
      <c r="L175" s="272">
        <v>574669.59725262283</v>
      </c>
      <c r="M175" s="273">
        <v>10.838392319579778</v>
      </c>
      <c r="N175" s="272">
        <v>5</v>
      </c>
      <c r="O175" s="274">
        <f t="shared" si="16"/>
        <v>2.4999999999999991</v>
      </c>
    </row>
    <row r="176" spans="2:15" x14ac:dyDescent="0.2">
      <c r="B176" s="268" t="s">
        <v>46</v>
      </c>
      <c r="C176" s="268" t="s">
        <v>47</v>
      </c>
      <c r="D176" s="269" t="s">
        <v>21</v>
      </c>
      <c r="E176" s="270" t="str">
        <f t="shared" si="15"/>
        <v>TOMale80-84</v>
      </c>
      <c r="F176" s="271">
        <v>8.1070000000000003E-2</v>
      </c>
      <c r="G176" s="271">
        <v>0.33704523867512842</v>
      </c>
      <c r="H176" s="272">
        <v>13810.070631677796</v>
      </c>
      <c r="I176" s="271">
        <v>0.66295476132487163</v>
      </c>
      <c r="J176" s="272">
        <v>40973.937759699562</v>
      </c>
      <c r="K176" s="272">
        <v>170344.51221930332</v>
      </c>
      <c r="L176" s="272">
        <v>339680.59253421146</v>
      </c>
      <c r="M176" s="273">
        <v>8.2901622618343662</v>
      </c>
      <c r="N176" s="272">
        <v>5</v>
      </c>
      <c r="O176" s="274">
        <f t="shared" si="16"/>
        <v>2.4999999999999982</v>
      </c>
    </row>
    <row r="177" spans="2:15" x14ac:dyDescent="0.2">
      <c r="B177" s="268" t="s">
        <v>46</v>
      </c>
      <c r="C177" s="268" t="s">
        <v>47</v>
      </c>
      <c r="D177" s="269" t="s">
        <v>22</v>
      </c>
      <c r="E177" s="270" t="str">
        <f t="shared" si="15"/>
        <v>TOMale85-89</v>
      </c>
      <c r="F177" s="271">
        <v>0.12584999999999999</v>
      </c>
      <c r="G177" s="271">
        <v>0.47865895246854756</v>
      </c>
      <c r="H177" s="272">
        <v>13002.228184493713</v>
      </c>
      <c r="I177" s="271">
        <v>0.52134104753145238</v>
      </c>
      <c r="J177" s="272">
        <v>27163.867128021768</v>
      </c>
      <c r="K177" s="272">
        <v>103313.76517887456</v>
      </c>
      <c r="L177" s="272">
        <v>169336.08031490812</v>
      </c>
      <c r="M177" s="273">
        <v>6.2338723539191516</v>
      </c>
      <c r="N177" s="272">
        <v>5</v>
      </c>
      <c r="O177" s="274">
        <f t="shared" si="16"/>
        <v>2.5000000000000009</v>
      </c>
    </row>
    <row r="178" spans="2:15" x14ac:dyDescent="0.2">
      <c r="B178" s="268" t="s">
        <v>46</v>
      </c>
      <c r="C178" s="268" t="s">
        <v>47</v>
      </c>
      <c r="D178" s="269" t="s">
        <v>5</v>
      </c>
      <c r="E178" s="270" t="str">
        <f t="shared" si="15"/>
        <v>TOMale90+</v>
      </c>
      <c r="F178" s="271">
        <v>0.2145</v>
      </c>
      <c r="G178" s="271">
        <v>1</v>
      </c>
      <c r="H178" s="272">
        <v>14161.638943528053</v>
      </c>
      <c r="I178" s="271">
        <v>0</v>
      </c>
      <c r="J178" s="272">
        <v>14161.638943528053</v>
      </c>
      <c r="K178" s="272">
        <v>66022.315136033547</v>
      </c>
      <c r="L178" s="272">
        <v>66022.315136033547</v>
      </c>
      <c r="M178" s="273">
        <v>4.6620532693503041</v>
      </c>
      <c r="N178" s="273" t="s">
        <v>92</v>
      </c>
      <c r="O178" s="274"/>
    </row>
    <row r="179" spans="2:15" ht="16" customHeight="1" x14ac:dyDescent="0.2">
      <c r="B179" s="348" t="s">
        <v>1</v>
      </c>
      <c r="C179" s="348" t="s">
        <v>0</v>
      </c>
      <c r="D179" s="348" t="s">
        <v>2</v>
      </c>
      <c r="E179" s="348" t="s">
        <v>49</v>
      </c>
      <c r="F179" s="349" t="s">
        <v>113</v>
      </c>
      <c r="G179" s="349" t="s">
        <v>112</v>
      </c>
      <c r="H179" s="349" t="s">
        <v>114</v>
      </c>
      <c r="I179" s="349" t="s">
        <v>116</v>
      </c>
      <c r="J179" s="349" t="s">
        <v>111</v>
      </c>
      <c r="K179" s="349" t="s">
        <v>110</v>
      </c>
      <c r="L179" s="349" t="s">
        <v>109</v>
      </c>
      <c r="M179" s="349" t="s">
        <v>108</v>
      </c>
      <c r="N179" s="350" t="s">
        <v>6</v>
      </c>
      <c r="O179" s="351" t="s">
        <v>91</v>
      </c>
    </row>
    <row r="180" spans="2:15" ht="16" customHeight="1" x14ac:dyDescent="0.2"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50"/>
      <c r="O180" s="351"/>
    </row>
    <row r="181" spans="2:15" x14ac:dyDescent="0.2">
      <c r="B181" s="268" t="s">
        <v>50</v>
      </c>
      <c r="C181" s="268" t="s">
        <v>47</v>
      </c>
      <c r="D181" s="269">
        <v>0</v>
      </c>
      <c r="E181" s="270" t="str">
        <f t="shared" ref="E181:E200" si="17">_xlfn.CONCAT(B181,C181,D181)</f>
        <v>MAMale0</v>
      </c>
      <c r="F181" s="271">
        <v>2.051E-2</v>
      </c>
      <c r="G181" s="271">
        <v>2.014009242989856E-2</v>
      </c>
      <c r="H181" s="272">
        <v>2014.0092429898559</v>
      </c>
      <c r="I181" s="271">
        <v>0.97985990757010144</v>
      </c>
      <c r="J181" s="272">
        <v>100000</v>
      </c>
      <c r="K181" s="272">
        <v>98188.202855224125</v>
      </c>
      <c r="L181" s="272">
        <v>6768958.2850733027</v>
      </c>
      <c r="M181" s="273">
        <v>67.689582850733032</v>
      </c>
      <c r="N181" s="272">
        <v>1</v>
      </c>
      <c r="O181" s="274">
        <f>(K181-J182*N181)/H181</f>
        <v>0.10040276573596314</v>
      </c>
    </row>
    <row r="182" spans="2:15" x14ac:dyDescent="0.2">
      <c r="B182" s="268" t="s">
        <v>50</v>
      </c>
      <c r="C182" s="268" t="s">
        <v>47</v>
      </c>
      <c r="D182" s="275" t="s">
        <v>107</v>
      </c>
      <c r="E182" s="270" t="str">
        <f t="shared" si="17"/>
        <v>MAMale01-04</v>
      </c>
      <c r="F182" s="271">
        <v>8.3000000000000001E-4</v>
      </c>
      <c r="G182" s="271">
        <v>3.3180922497600975E-3</v>
      </c>
      <c r="H182" s="272">
        <v>325.12655651589995</v>
      </c>
      <c r="I182" s="271">
        <v>0.9966819077502399</v>
      </c>
      <c r="J182" s="272">
        <v>97985.99075701015</v>
      </c>
      <c r="K182" s="272">
        <v>391161.16163817316</v>
      </c>
      <c r="L182" s="272">
        <v>6670770.0822180789</v>
      </c>
      <c r="M182" s="273">
        <v>68.078814437469333</v>
      </c>
      <c r="N182" s="272">
        <v>4</v>
      </c>
      <c r="O182" s="274">
        <f t="shared" ref="O182:O199" si="18">(K182-J183*N182)/H182</f>
        <v>1.5923179015087066</v>
      </c>
    </row>
    <row r="183" spans="2:15" x14ac:dyDescent="0.2">
      <c r="B183" s="268" t="s">
        <v>50</v>
      </c>
      <c r="C183" s="268" t="s">
        <v>47</v>
      </c>
      <c r="D183" s="275" t="s">
        <v>106</v>
      </c>
      <c r="E183" s="270" t="str">
        <f t="shared" si="17"/>
        <v>MAMale05-09</v>
      </c>
      <c r="F183" s="271">
        <v>3.8999999999999999E-4</v>
      </c>
      <c r="G183" s="271">
        <v>1.9254286771389166E-3</v>
      </c>
      <c r="H183" s="272">
        <v>188.03902856580103</v>
      </c>
      <c r="I183" s="271">
        <v>0.99807457132286104</v>
      </c>
      <c r="J183" s="272">
        <v>97660.864200494252</v>
      </c>
      <c r="K183" s="272">
        <v>487834.22343105671</v>
      </c>
      <c r="L183" s="272">
        <v>6279608.9205799056</v>
      </c>
      <c r="M183" s="273">
        <v>64.300157202050698</v>
      </c>
      <c r="N183" s="272">
        <v>5</v>
      </c>
      <c r="O183" s="274">
        <f t="shared" si="18"/>
        <v>2.4999999999999218</v>
      </c>
    </row>
    <row r="184" spans="2:15" x14ac:dyDescent="0.2">
      <c r="B184" s="268" t="s">
        <v>50</v>
      </c>
      <c r="C184" s="268" t="s">
        <v>47</v>
      </c>
      <c r="D184" s="275" t="s">
        <v>71</v>
      </c>
      <c r="E184" s="270" t="str">
        <f t="shared" si="17"/>
        <v>MAMale10-14</v>
      </c>
      <c r="F184" s="271">
        <v>5.1000000000000004E-4</v>
      </c>
      <c r="G184" s="271">
        <v>2.5659181948055245E-3</v>
      </c>
      <c r="H184" s="272">
        <v>250.10729560774914</v>
      </c>
      <c r="I184" s="271">
        <v>0.99743408180519444</v>
      </c>
      <c r="J184" s="272">
        <v>97472.825171928445</v>
      </c>
      <c r="K184" s="272">
        <v>486738.85762062285</v>
      </c>
      <c r="L184" s="272">
        <v>5791774.6971488493</v>
      </c>
      <c r="M184" s="273">
        <v>59.419378549179918</v>
      </c>
      <c r="N184" s="272">
        <v>5</v>
      </c>
      <c r="O184" s="274">
        <f t="shared" si="18"/>
        <v>2.5000000000000302</v>
      </c>
    </row>
    <row r="185" spans="2:15" x14ac:dyDescent="0.2">
      <c r="B185" s="268" t="s">
        <v>50</v>
      </c>
      <c r="C185" s="268" t="s">
        <v>47</v>
      </c>
      <c r="D185" s="269" t="s">
        <v>72</v>
      </c>
      <c r="E185" s="270" t="str">
        <f t="shared" si="17"/>
        <v>MAMale15-19</v>
      </c>
      <c r="F185" s="271">
        <v>1.6100000000000001E-3</v>
      </c>
      <c r="G185" s="271">
        <v>8.0110810025140582E-3</v>
      </c>
      <c r="H185" s="272">
        <v>778.8590681917766</v>
      </c>
      <c r="I185" s="271">
        <v>0.99198891899748598</v>
      </c>
      <c r="J185" s="272">
        <v>97222.71787632069</v>
      </c>
      <c r="K185" s="272">
        <v>484166.44171112403</v>
      </c>
      <c r="L185" s="272">
        <v>5305035.8395282263</v>
      </c>
      <c r="M185" s="273">
        <v>54.565804735852865</v>
      </c>
      <c r="N185" s="272">
        <v>5</v>
      </c>
      <c r="O185" s="274">
        <f t="shared" si="18"/>
        <v>2.4999999999999893</v>
      </c>
    </row>
    <row r="186" spans="2:15" x14ac:dyDescent="0.2">
      <c r="B186" s="268" t="s">
        <v>50</v>
      </c>
      <c r="C186" s="268" t="s">
        <v>47</v>
      </c>
      <c r="D186" s="269" t="s">
        <v>73</v>
      </c>
      <c r="E186" s="270" t="str">
        <f t="shared" si="17"/>
        <v>MAMale20-24</v>
      </c>
      <c r="F186" s="271">
        <v>3.4299999999999999E-3</v>
      </c>
      <c r="G186" s="271">
        <v>1.7025975861992927E-2</v>
      </c>
      <c r="H186" s="272">
        <v>1642.0508121046569</v>
      </c>
      <c r="I186" s="271">
        <v>0.98297402413800705</v>
      </c>
      <c r="J186" s="272">
        <v>96443.85880812892</v>
      </c>
      <c r="K186" s="272">
        <v>478114.16701038298</v>
      </c>
      <c r="L186" s="272">
        <v>4820869.3978171023</v>
      </c>
      <c r="M186" s="273">
        <v>49.986276548805698</v>
      </c>
      <c r="N186" s="272">
        <v>5</v>
      </c>
      <c r="O186" s="274">
        <f t="shared" si="18"/>
        <v>2.5000000000000204</v>
      </c>
    </row>
    <row r="187" spans="2:15" x14ac:dyDescent="0.2">
      <c r="B187" s="268" t="s">
        <v>50</v>
      </c>
      <c r="C187" s="268" t="s">
        <v>47</v>
      </c>
      <c r="D187" s="269" t="s">
        <v>74</v>
      </c>
      <c r="E187" s="270" t="str">
        <f t="shared" si="17"/>
        <v>MAMale25-29</v>
      </c>
      <c r="F187" s="271">
        <v>4.3899999999999998E-3</v>
      </c>
      <c r="G187" s="271">
        <v>2.1728839120490485E-2</v>
      </c>
      <c r="H187" s="272">
        <v>2059.9332342772395</v>
      </c>
      <c r="I187" s="271">
        <v>0.97827116087950949</v>
      </c>
      <c r="J187" s="272">
        <v>94801.807996024261</v>
      </c>
      <c r="K187" s="272">
        <v>468859.20689442824</v>
      </c>
      <c r="L187" s="272">
        <v>4342755.2308067195</v>
      </c>
      <c r="M187" s="273">
        <v>45.808780682630477</v>
      </c>
      <c r="N187" s="272">
        <v>5</v>
      </c>
      <c r="O187" s="274">
        <f t="shared" si="18"/>
        <v>2.5000000000000142</v>
      </c>
    </row>
    <row r="188" spans="2:15" x14ac:dyDescent="0.2">
      <c r="B188" s="268" t="s">
        <v>50</v>
      </c>
      <c r="C188" s="268" t="s">
        <v>47</v>
      </c>
      <c r="D188" s="269" t="s">
        <v>75</v>
      </c>
      <c r="E188" s="270" t="str">
        <f t="shared" si="17"/>
        <v>MAMale30-34</v>
      </c>
      <c r="F188" s="271">
        <v>4.3200000000000001E-3</v>
      </c>
      <c r="G188" s="271">
        <v>2.1386008362137925E-2</v>
      </c>
      <c r="H188" s="272">
        <v>1983.3785091750701</v>
      </c>
      <c r="I188" s="271">
        <v>0.97861399163786211</v>
      </c>
      <c r="J188" s="272">
        <v>92741.874761747022</v>
      </c>
      <c r="K188" s="272">
        <v>458750.92753579747</v>
      </c>
      <c r="L188" s="272">
        <v>3873896.023912291</v>
      </c>
      <c r="M188" s="273">
        <v>41.770732302579525</v>
      </c>
      <c r="N188" s="272">
        <v>5</v>
      </c>
      <c r="O188" s="274">
        <f t="shared" si="18"/>
        <v>2.5000000000000111</v>
      </c>
    </row>
    <row r="189" spans="2:15" x14ac:dyDescent="0.2">
      <c r="B189" s="268" t="s">
        <v>50</v>
      </c>
      <c r="C189" s="268" t="s">
        <v>47</v>
      </c>
      <c r="D189" s="269" t="s">
        <v>76</v>
      </c>
      <c r="E189" s="270" t="str">
        <f t="shared" si="17"/>
        <v>MAMale35-39</v>
      </c>
      <c r="F189" s="271">
        <v>4.8599999999999997E-3</v>
      </c>
      <c r="G189" s="271">
        <v>2.4018309421917083E-2</v>
      </c>
      <c r="H189" s="272">
        <v>2179.8656456621752</v>
      </c>
      <c r="I189" s="271">
        <v>0.97598169057808293</v>
      </c>
      <c r="J189" s="272">
        <v>90758.49625257196</v>
      </c>
      <c r="K189" s="272">
        <v>448342.81714870437</v>
      </c>
      <c r="L189" s="272">
        <v>3415145.0963764936</v>
      </c>
      <c r="M189" s="273">
        <v>37.628929933705393</v>
      </c>
      <c r="N189" s="272">
        <v>5</v>
      </c>
      <c r="O189" s="274">
        <f t="shared" si="18"/>
        <v>2.4999999999999822</v>
      </c>
    </row>
    <row r="190" spans="2:15" x14ac:dyDescent="0.2">
      <c r="B190" s="268" t="s">
        <v>50</v>
      </c>
      <c r="C190" s="268" t="s">
        <v>47</v>
      </c>
      <c r="D190" s="269" t="s">
        <v>77</v>
      </c>
      <c r="E190" s="270" t="str">
        <f t="shared" si="17"/>
        <v>MAMale40-44</v>
      </c>
      <c r="F190" s="271">
        <v>5.8900000000000003E-3</v>
      </c>
      <c r="G190" s="271">
        <v>2.9046200159626754E-2</v>
      </c>
      <c r="H190" s="272">
        <v>2572.8726344739425</v>
      </c>
      <c r="I190" s="271">
        <v>0.97095379984037322</v>
      </c>
      <c r="J190" s="272">
        <v>88578.630606909792</v>
      </c>
      <c r="K190" s="272">
        <v>436460.97144836409</v>
      </c>
      <c r="L190" s="272">
        <v>2966802.279227789</v>
      </c>
      <c r="M190" s="273">
        <v>33.493431303919436</v>
      </c>
      <c r="N190" s="272">
        <v>5</v>
      </c>
      <c r="O190" s="274">
        <f t="shared" si="18"/>
        <v>2.4999999999999898</v>
      </c>
    </row>
    <row r="191" spans="2:15" x14ac:dyDescent="0.2">
      <c r="B191" s="268" t="s">
        <v>50</v>
      </c>
      <c r="C191" s="268" t="s">
        <v>47</v>
      </c>
      <c r="D191" s="269" t="s">
        <v>78</v>
      </c>
      <c r="E191" s="270" t="str">
        <f t="shared" si="17"/>
        <v>MAMale45-49</v>
      </c>
      <c r="F191" s="271">
        <v>8.1700000000000002E-3</v>
      </c>
      <c r="G191" s="271">
        <v>4.0038610481117919E-2</v>
      </c>
      <c r="H191" s="272">
        <v>3443.5510425916609</v>
      </c>
      <c r="I191" s="271">
        <v>0.9599613895188821</v>
      </c>
      <c r="J191" s="272">
        <v>86005.757972435851</v>
      </c>
      <c r="K191" s="272">
        <v>421419.9122557001</v>
      </c>
      <c r="L191" s="272">
        <v>2530341.3077794248</v>
      </c>
      <c r="M191" s="273">
        <v>29.420603543664818</v>
      </c>
      <c r="N191" s="272">
        <v>5</v>
      </c>
      <c r="O191" s="274">
        <f t="shared" si="18"/>
        <v>2.4999999999999853</v>
      </c>
    </row>
    <row r="192" spans="2:15" x14ac:dyDescent="0.2">
      <c r="B192" s="268" t="s">
        <v>50</v>
      </c>
      <c r="C192" s="268" t="s">
        <v>47</v>
      </c>
      <c r="D192" s="269" t="s">
        <v>79</v>
      </c>
      <c r="E192" s="270" t="str">
        <f t="shared" si="17"/>
        <v>MAMale50-54</v>
      </c>
      <c r="F192" s="271">
        <v>1.124E-2</v>
      </c>
      <c r="G192" s="271">
        <v>5.4666573710478748E-2</v>
      </c>
      <c r="H192" s="272">
        <v>4513.3929708301266</v>
      </c>
      <c r="I192" s="271">
        <v>0.94533342628952122</v>
      </c>
      <c r="J192" s="272">
        <v>82562.206929844193</v>
      </c>
      <c r="K192" s="272">
        <v>401527.55222214566</v>
      </c>
      <c r="L192" s="272">
        <v>2108921.3955237246</v>
      </c>
      <c r="M192" s="273">
        <v>25.543423243467124</v>
      </c>
      <c r="N192" s="272">
        <v>5</v>
      </c>
      <c r="O192" s="274">
        <f t="shared" si="18"/>
        <v>2.5000000000000031</v>
      </c>
    </row>
    <row r="193" spans="2:15" x14ac:dyDescent="0.2">
      <c r="B193" s="268" t="s">
        <v>50</v>
      </c>
      <c r="C193" s="268" t="s">
        <v>47</v>
      </c>
      <c r="D193" s="269" t="s">
        <v>80</v>
      </c>
      <c r="E193" s="270" t="str">
        <f t="shared" si="17"/>
        <v>MAMale55-59</v>
      </c>
      <c r="F193" s="271">
        <v>1.6539999999999999E-2</v>
      </c>
      <c r="G193" s="271">
        <v>7.9396077550249244E-2</v>
      </c>
      <c r="H193" s="272">
        <v>6196.7696857948567</v>
      </c>
      <c r="I193" s="271">
        <v>0.92060392244975076</v>
      </c>
      <c r="J193" s="272">
        <v>78048.813959014064</v>
      </c>
      <c r="K193" s="272">
        <v>374752.14558058314</v>
      </c>
      <c r="L193" s="272">
        <v>1707393.8433015789</v>
      </c>
      <c r="M193" s="273">
        <v>21.875974235792825</v>
      </c>
      <c r="N193" s="272">
        <v>5</v>
      </c>
      <c r="O193" s="274">
        <f t="shared" si="18"/>
        <v>2.4999999999999996</v>
      </c>
    </row>
    <row r="194" spans="2:15" x14ac:dyDescent="0.2">
      <c r="B194" s="268" t="s">
        <v>50</v>
      </c>
      <c r="C194" s="268" t="s">
        <v>47</v>
      </c>
      <c r="D194" s="269" t="s">
        <v>81</v>
      </c>
      <c r="E194" s="270" t="str">
        <f t="shared" si="17"/>
        <v>MAMale60-64</v>
      </c>
      <c r="F194" s="271">
        <v>2.0990000000000002E-2</v>
      </c>
      <c r="G194" s="271">
        <v>9.9716231740121508E-2</v>
      </c>
      <c r="H194" s="272">
        <v>7164.8150977497962</v>
      </c>
      <c r="I194" s="271">
        <v>0.90028376825987855</v>
      </c>
      <c r="J194" s="272">
        <v>71852.044273219202</v>
      </c>
      <c r="K194" s="272">
        <v>341348.18362172152</v>
      </c>
      <c r="L194" s="272">
        <v>1332641.6977209959</v>
      </c>
      <c r="M194" s="273">
        <v>18.547025504989008</v>
      </c>
      <c r="N194" s="272">
        <v>5</v>
      </c>
      <c r="O194" s="274">
        <f t="shared" si="18"/>
        <v>2.4999999999999987</v>
      </c>
    </row>
    <row r="195" spans="2:15" x14ac:dyDescent="0.2">
      <c r="B195" s="268" t="s">
        <v>50</v>
      </c>
      <c r="C195" s="268" t="s">
        <v>47</v>
      </c>
      <c r="D195" s="269" t="s">
        <v>82</v>
      </c>
      <c r="E195" s="270" t="str">
        <f t="shared" si="17"/>
        <v>MAMale65-69</v>
      </c>
      <c r="F195" s="271">
        <v>3.168E-2</v>
      </c>
      <c r="G195" s="271">
        <v>0.14677141574854605</v>
      </c>
      <c r="H195" s="272">
        <v>9494.236206934298</v>
      </c>
      <c r="I195" s="271">
        <v>0.85322858425145398</v>
      </c>
      <c r="J195" s="272">
        <v>64687.229175469409</v>
      </c>
      <c r="K195" s="272">
        <v>299700.55536001129</v>
      </c>
      <c r="L195" s="272">
        <v>991293.51409927441</v>
      </c>
      <c r="M195" s="273">
        <v>15.324408337390825</v>
      </c>
      <c r="N195" s="272">
        <v>5</v>
      </c>
      <c r="O195" s="274">
        <f t="shared" si="18"/>
        <v>2.5</v>
      </c>
    </row>
    <row r="196" spans="2:15" x14ac:dyDescent="0.2">
      <c r="B196" s="268" t="s">
        <v>50</v>
      </c>
      <c r="C196" s="268" t="s">
        <v>47</v>
      </c>
      <c r="D196" s="269" t="s">
        <v>19</v>
      </c>
      <c r="E196" s="270" t="str">
        <f t="shared" si="17"/>
        <v>MAMale70-74</v>
      </c>
      <c r="F196" s="271">
        <v>4.5710000000000001E-2</v>
      </c>
      <c r="G196" s="271">
        <v>0.20510250098599209</v>
      </c>
      <c r="H196" s="272">
        <v>11320.220894748827</v>
      </c>
      <c r="I196" s="271">
        <v>0.79489749901400786</v>
      </c>
      <c r="J196" s="272">
        <v>55192.992968535109</v>
      </c>
      <c r="K196" s="272">
        <v>247664.41260580346</v>
      </c>
      <c r="L196" s="272">
        <v>691592.95873926312</v>
      </c>
      <c r="M196" s="273">
        <v>12.530448550480536</v>
      </c>
      <c r="N196" s="272">
        <v>5</v>
      </c>
      <c r="O196" s="274">
        <f t="shared" si="18"/>
        <v>2.5000000000000013</v>
      </c>
    </row>
    <row r="197" spans="2:15" x14ac:dyDescent="0.2">
      <c r="B197" s="268" t="s">
        <v>50</v>
      </c>
      <c r="C197" s="268" t="s">
        <v>47</v>
      </c>
      <c r="D197" s="269" t="s">
        <v>20</v>
      </c>
      <c r="E197" s="270" t="str">
        <f t="shared" si="17"/>
        <v>MAMale75-79</v>
      </c>
      <c r="F197" s="271">
        <v>6.5119999999999997E-2</v>
      </c>
      <c r="G197" s="271">
        <v>0.28002551759920496</v>
      </c>
      <c r="H197" s="272">
        <v>12285.495708473947</v>
      </c>
      <c r="I197" s="271">
        <v>0.71997448240079498</v>
      </c>
      <c r="J197" s="272">
        <v>43872.772073786276</v>
      </c>
      <c r="K197" s="272">
        <v>188650.12109774651</v>
      </c>
      <c r="L197" s="272">
        <v>443928.54613345966</v>
      </c>
      <c r="M197" s="273">
        <v>10.118543350460053</v>
      </c>
      <c r="N197" s="272">
        <v>5</v>
      </c>
      <c r="O197" s="274">
        <f t="shared" si="18"/>
        <v>2.5</v>
      </c>
    </row>
    <row r="198" spans="2:15" x14ac:dyDescent="0.2">
      <c r="B198" s="268" t="s">
        <v>50</v>
      </c>
      <c r="C198" s="268" t="s">
        <v>47</v>
      </c>
      <c r="D198" s="269" t="s">
        <v>21</v>
      </c>
      <c r="E198" s="270" t="str">
        <f t="shared" si="17"/>
        <v>MAMale80-84</v>
      </c>
      <c r="F198" s="271">
        <v>9.6479999999999996E-2</v>
      </c>
      <c r="G198" s="271">
        <v>0.3886602029007587</v>
      </c>
      <c r="H198" s="272">
        <v>12276.717241224629</v>
      </c>
      <c r="I198" s="271">
        <v>0.61133979709924136</v>
      </c>
      <c r="J198" s="272">
        <v>31587.276365312326</v>
      </c>
      <c r="K198" s="272">
        <v>127244.58872350007</v>
      </c>
      <c r="L198" s="272">
        <v>255278.42503571312</v>
      </c>
      <c r="M198" s="273">
        <v>8.0816852356427908</v>
      </c>
      <c r="N198" s="272">
        <v>5</v>
      </c>
      <c r="O198" s="274">
        <f t="shared" si="18"/>
        <v>2.5</v>
      </c>
    </row>
    <row r="199" spans="2:15" x14ac:dyDescent="0.2">
      <c r="B199" s="268" t="s">
        <v>50</v>
      </c>
      <c r="C199" s="268" t="s">
        <v>47</v>
      </c>
      <c r="D199" s="269" t="s">
        <v>22</v>
      </c>
      <c r="E199" s="270" t="str">
        <f t="shared" si="17"/>
        <v>MAMale85-89</v>
      </c>
      <c r="F199" s="271">
        <v>0.12154</v>
      </c>
      <c r="G199" s="271">
        <v>0.46607967550383311</v>
      </c>
      <c r="H199" s="272">
        <v>9000.2591303523786</v>
      </c>
      <c r="I199" s="271">
        <v>0.53392032449616689</v>
      </c>
      <c r="J199" s="272">
        <v>19310.5591240877</v>
      </c>
      <c r="K199" s="272">
        <v>74052.147794557561</v>
      </c>
      <c r="L199" s="272">
        <v>128033.83631221304</v>
      </c>
      <c r="M199" s="273">
        <v>6.6302500869850816</v>
      </c>
      <c r="N199" s="272">
        <v>5</v>
      </c>
      <c r="O199" s="274">
        <f t="shared" si="18"/>
        <v>2.5000000000000004</v>
      </c>
    </row>
    <row r="200" spans="2:15" x14ac:dyDescent="0.2">
      <c r="B200" s="268" t="s">
        <v>50</v>
      </c>
      <c r="C200" s="268" t="s">
        <v>47</v>
      </c>
      <c r="D200" s="269" t="s">
        <v>5</v>
      </c>
      <c r="E200" s="270" t="str">
        <f t="shared" si="17"/>
        <v>MAMale90+</v>
      </c>
      <c r="F200" s="271">
        <v>0.191</v>
      </c>
      <c r="G200" s="271">
        <v>1</v>
      </c>
      <c r="H200" s="272">
        <v>10310.299993735322</v>
      </c>
      <c r="I200" s="271">
        <v>0</v>
      </c>
      <c r="J200" s="272">
        <v>10310.299993735322</v>
      </c>
      <c r="K200" s="272">
        <v>53981.688517655472</v>
      </c>
      <c r="L200" s="272">
        <v>53981.688517655472</v>
      </c>
      <c r="M200" s="273">
        <v>5.2357049310355155</v>
      </c>
      <c r="N200" s="273" t="s">
        <v>92</v>
      </c>
      <c r="O200" s="274"/>
    </row>
    <row r="201" spans="2:15" ht="16" customHeight="1" x14ac:dyDescent="0.2">
      <c r="B201" s="348" t="s">
        <v>1</v>
      </c>
      <c r="C201" s="348" t="s">
        <v>0</v>
      </c>
      <c r="D201" s="348" t="s">
        <v>2</v>
      </c>
      <c r="E201" s="348" t="s">
        <v>49</v>
      </c>
      <c r="F201" s="349" t="s">
        <v>113</v>
      </c>
      <c r="G201" s="349" t="s">
        <v>112</v>
      </c>
      <c r="H201" s="349" t="s">
        <v>114</v>
      </c>
      <c r="I201" s="349" t="s">
        <v>116</v>
      </c>
      <c r="J201" s="349" t="s">
        <v>111</v>
      </c>
      <c r="K201" s="349" t="s">
        <v>110</v>
      </c>
      <c r="L201" s="349" t="s">
        <v>109</v>
      </c>
      <c r="M201" s="349" t="s">
        <v>108</v>
      </c>
      <c r="N201" s="350" t="s">
        <v>6</v>
      </c>
      <c r="O201" s="351" t="s">
        <v>91</v>
      </c>
    </row>
    <row r="202" spans="2:15" ht="16" customHeight="1" x14ac:dyDescent="0.2"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50"/>
      <c r="O202" s="351"/>
    </row>
    <row r="203" spans="2:15" x14ac:dyDescent="0.2">
      <c r="B203" s="268" t="s">
        <v>51</v>
      </c>
      <c r="C203" s="268" t="s">
        <v>47</v>
      </c>
      <c r="D203" s="269">
        <v>0</v>
      </c>
      <c r="E203" s="270" t="str">
        <f t="shared" ref="E203:E222" si="19">_xlfn.CONCAT(B203,C203,D203)</f>
        <v>PIMale0</v>
      </c>
      <c r="F203" s="271">
        <v>1.8460000000000001E-2</v>
      </c>
      <c r="G203" s="271">
        <v>1.8160372026734387E-2</v>
      </c>
      <c r="H203" s="272">
        <v>1816.0372026734387</v>
      </c>
      <c r="I203" s="271">
        <v>0.98183962797326563</v>
      </c>
      <c r="J203" s="272">
        <v>100000</v>
      </c>
      <c r="K203" s="272">
        <v>98355.961623183146</v>
      </c>
      <c r="L203" s="272">
        <v>6733703.3727570074</v>
      </c>
      <c r="M203" s="273">
        <v>67.337033727570073</v>
      </c>
      <c r="N203" s="272">
        <v>1</v>
      </c>
      <c r="O203" s="274">
        <f>(K203-J204*N203)/H203</f>
        <v>9.4711069576868853E-2</v>
      </c>
    </row>
    <row r="204" spans="2:15" x14ac:dyDescent="0.2">
      <c r="B204" s="268" t="s">
        <v>51</v>
      </c>
      <c r="C204" s="268" t="s">
        <v>47</v>
      </c>
      <c r="D204" s="275" t="s">
        <v>107</v>
      </c>
      <c r="E204" s="270" t="str">
        <f t="shared" si="19"/>
        <v>PIMale01-04</v>
      </c>
      <c r="F204" s="271">
        <v>5.6999999999999998E-4</v>
      </c>
      <c r="G204" s="271">
        <v>2.2897067548218607E-3</v>
      </c>
      <c r="H204" s="272">
        <v>224.81248283221689</v>
      </c>
      <c r="I204" s="271">
        <v>0.99771029324517813</v>
      </c>
      <c r="J204" s="272">
        <v>98183.96279732656</v>
      </c>
      <c r="K204" s="272">
        <v>392195.91518230736</v>
      </c>
      <c r="L204" s="272">
        <v>6635347.4111338239</v>
      </c>
      <c r="M204" s="273">
        <v>67.580765963079429</v>
      </c>
      <c r="N204" s="272">
        <v>4</v>
      </c>
      <c r="O204" s="274">
        <f t="shared" ref="O204:O221" si="20">(K204-J205*N204)/H204</f>
        <v>1.5982827990835389</v>
      </c>
    </row>
    <row r="205" spans="2:15" x14ac:dyDescent="0.2">
      <c r="B205" s="268" t="s">
        <v>51</v>
      </c>
      <c r="C205" s="268" t="s">
        <v>47</v>
      </c>
      <c r="D205" s="275" t="s">
        <v>106</v>
      </c>
      <c r="E205" s="270" t="str">
        <f t="shared" si="19"/>
        <v>PIMale05-09</v>
      </c>
      <c r="F205" s="271">
        <v>4.6999999999999999E-4</v>
      </c>
      <c r="G205" s="271">
        <v>2.3405877681377707E-3</v>
      </c>
      <c r="H205" s="272">
        <v>229.2819890032747</v>
      </c>
      <c r="I205" s="271">
        <v>0.99765941223186227</v>
      </c>
      <c r="J205" s="272">
        <v>97959.150314494342</v>
      </c>
      <c r="K205" s="272">
        <v>489222.54659996356</v>
      </c>
      <c r="L205" s="272">
        <v>6243151.4959515166</v>
      </c>
      <c r="M205" s="273">
        <v>63.732193224503298</v>
      </c>
      <c r="N205" s="272">
        <v>5</v>
      </c>
      <c r="O205" s="274">
        <f t="shared" si="20"/>
        <v>2.5000000000000089</v>
      </c>
    </row>
    <row r="206" spans="2:15" x14ac:dyDescent="0.2">
      <c r="B206" s="268" t="s">
        <v>51</v>
      </c>
      <c r="C206" s="268" t="s">
        <v>47</v>
      </c>
      <c r="D206" s="275" t="s">
        <v>71</v>
      </c>
      <c r="E206" s="270" t="str">
        <f t="shared" si="19"/>
        <v>PIMale10-14</v>
      </c>
      <c r="F206" s="271">
        <v>6.7000000000000002E-4</v>
      </c>
      <c r="G206" s="271">
        <v>3.3516838031769761E-3</v>
      </c>
      <c r="H206" s="272">
        <v>327.55961675316701</v>
      </c>
      <c r="I206" s="271">
        <v>0.99664831619682304</v>
      </c>
      <c r="J206" s="272">
        <v>97729.868325491072</v>
      </c>
      <c r="K206" s="272">
        <v>487830.44258557248</v>
      </c>
      <c r="L206" s="272">
        <v>5753928.9493515529</v>
      </c>
      <c r="M206" s="273">
        <v>58.875848785429547</v>
      </c>
      <c r="N206" s="272">
        <v>5</v>
      </c>
      <c r="O206" s="274">
        <f t="shared" si="20"/>
        <v>2.5000000000000959</v>
      </c>
    </row>
    <row r="207" spans="2:15" x14ac:dyDescent="0.2">
      <c r="B207" s="268" t="s">
        <v>51</v>
      </c>
      <c r="C207" s="268" t="s">
        <v>47</v>
      </c>
      <c r="D207" s="269" t="s">
        <v>72</v>
      </c>
      <c r="E207" s="270" t="str">
        <f t="shared" si="19"/>
        <v>PIMale15-19</v>
      </c>
      <c r="F207" s="271">
        <v>1.8600000000000001E-3</v>
      </c>
      <c r="G207" s="271">
        <v>9.2529251425157288E-3</v>
      </c>
      <c r="H207" s="272">
        <v>901.25627119015974</v>
      </c>
      <c r="I207" s="271">
        <v>0.99074707485748426</v>
      </c>
      <c r="J207" s="272">
        <v>97402.30870873791</v>
      </c>
      <c r="K207" s="272">
        <v>484758.40286571416</v>
      </c>
      <c r="L207" s="272">
        <v>5266098.5067659803</v>
      </c>
      <c r="M207" s="273">
        <v>54.065438248627068</v>
      </c>
      <c r="N207" s="272">
        <v>5</v>
      </c>
      <c r="O207" s="274">
        <f t="shared" si="20"/>
        <v>2.499999999999972</v>
      </c>
    </row>
    <row r="208" spans="2:15" x14ac:dyDescent="0.2">
      <c r="B208" s="268" t="s">
        <v>51</v>
      </c>
      <c r="C208" s="268" t="s">
        <v>47</v>
      </c>
      <c r="D208" s="269" t="s">
        <v>73</v>
      </c>
      <c r="E208" s="270" t="str">
        <f t="shared" si="19"/>
        <v>PIMale20-24</v>
      </c>
      <c r="F208" s="271">
        <v>3.4299999999999999E-3</v>
      </c>
      <c r="G208" s="271">
        <v>1.6995656229390189E-2</v>
      </c>
      <c r="H208" s="272">
        <v>1640.0987130029177</v>
      </c>
      <c r="I208" s="271">
        <v>0.98300434377060986</v>
      </c>
      <c r="J208" s="272">
        <v>96501.052437547754</v>
      </c>
      <c r="K208" s="272">
        <v>478405.0154052315</v>
      </c>
      <c r="L208" s="272">
        <v>4781340.1039002659</v>
      </c>
      <c r="M208" s="273">
        <v>49.54702547927743</v>
      </c>
      <c r="N208" s="272">
        <v>5</v>
      </c>
      <c r="O208" s="274">
        <f t="shared" si="20"/>
        <v>2.4999999999999925</v>
      </c>
    </row>
    <row r="209" spans="2:15" x14ac:dyDescent="0.2">
      <c r="B209" s="268" t="s">
        <v>51</v>
      </c>
      <c r="C209" s="268" t="s">
        <v>47</v>
      </c>
      <c r="D209" s="269" t="s">
        <v>74</v>
      </c>
      <c r="E209" s="270" t="str">
        <f t="shared" si="19"/>
        <v>PIMale25-29</v>
      </c>
      <c r="F209" s="271">
        <v>5.3400000000000001E-3</v>
      </c>
      <c r="G209" s="271">
        <v>2.6351174585243709E-2</v>
      </c>
      <c r="H209" s="272">
        <v>2499.6975529182055</v>
      </c>
      <c r="I209" s="271">
        <v>0.97364882541475628</v>
      </c>
      <c r="J209" s="272">
        <v>94860.953724544845</v>
      </c>
      <c r="K209" s="272">
        <v>468055.52474042872</v>
      </c>
      <c r="L209" s="272">
        <v>4302935.0884950347</v>
      </c>
      <c r="M209" s="273">
        <v>45.360445152067555</v>
      </c>
      <c r="N209" s="272">
        <v>5</v>
      </c>
      <c r="O209" s="274">
        <f t="shared" si="20"/>
        <v>2.5000000000000182</v>
      </c>
    </row>
    <row r="210" spans="2:15" x14ac:dyDescent="0.2">
      <c r="B210" s="268" t="s">
        <v>51</v>
      </c>
      <c r="C210" s="268" t="s">
        <v>47</v>
      </c>
      <c r="D210" s="269" t="s">
        <v>75</v>
      </c>
      <c r="E210" s="270" t="str">
        <f t="shared" si="19"/>
        <v>PIMale30-34</v>
      </c>
      <c r="F210" s="271">
        <v>4.1799999999999997E-3</v>
      </c>
      <c r="G210" s="271">
        <v>2.0679230681548078E-2</v>
      </c>
      <c r="H210" s="272">
        <v>1909.9597224106233</v>
      </c>
      <c r="I210" s="271">
        <v>0.97932076931845191</v>
      </c>
      <c r="J210" s="272">
        <v>92361.256171626635</v>
      </c>
      <c r="K210" s="272">
        <v>457031.38155210658</v>
      </c>
      <c r="L210" s="272">
        <v>3834879.5637546061</v>
      </c>
      <c r="M210" s="273">
        <v>41.520435328733441</v>
      </c>
      <c r="N210" s="272">
        <v>5</v>
      </c>
      <c r="O210" s="274">
        <f t="shared" si="20"/>
        <v>2.49999999999998</v>
      </c>
    </row>
    <row r="211" spans="2:15" x14ac:dyDescent="0.2">
      <c r="B211" s="268" t="s">
        <v>51</v>
      </c>
      <c r="C211" s="268" t="s">
        <v>47</v>
      </c>
      <c r="D211" s="269" t="s">
        <v>76</v>
      </c>
      <c r="E211" s="270" t="str">
        <f t="shared" si="19"/>
        <v>PIMale35-39</v>
      </c>
      <c r="F211" s="271">
        <v>4.8700000000000002E-3</v>
      </c>
      <c r="G211" s="271">
        <v>2.40412652697512E-2</v>
      </c>
      <c r="H211" s="272">
        <v>2174.5636119285068</v>
      </c>
      <c r="I211" s="271">
        <v>0.97595873473024874</v>
      </c>
      <c r="J211" s="272">
        <v>90451.29644921601</v>
      </c>
      <c r="K211" s="272">
        <v>446820.07321625878</v>
      </c>
      <c r="L211" s="272">
        <v>3377848.1822024994</v>
      </c>
      <c r="M211" s="273">
        <v>37.344386590401129</v>
      </c>
      <c r="N211" s="272">
        <v>5</v>
      </c>
      <c r="O211" s="274">
        <f t="shared" si="20"/>
        <v>2.5000000000000342</v>
      </c>
    </row>
    <row r="212" spans="2:15" x14ac:dyDescent="0.2">
      <c r="B212" s="268" t="s">
        <v>51</v>
      </c>
      <c r="C212" s="268" t="s">
        <v>47</v>
      </c>
      <c r="D212" s="269" t="s">
        <v>77</v>
      </c>
      <c r="E212" s="270" t="str">
        <f t="shared" si="19"/>
        <v>PIMale40-44</v>
      </c>
      <c r="F212" s="271">
        <v>5.7999999999999996E-3</v>
      </c>
      <c r="G212" s="271">
        <v>2.8605156190401028E-2</v>
      </c>
      <c r="H212" s="272">
        <v>2525.1697307889121</v>
      </c>
      <c r="I212" s="271">
        <v>0.97139484380959895</v>
      </c>
      <c r="J212" s="272">
        <v>88276.732837287491</v>
      </c>
      <c r="K212" s="272">
        <v>435070.73985946516</v>
      </c>
      <c r="L212" s="272">
        <v>2931028.1089862403</v>
      </c>
      <c r="M212" s="273">
        <v>33.202725279703536</v>
      </c>
      <c r="N212" s="272">
        <v>5</v>
      </c>
      <c r="O212" s="274">
        <f t="shared" si="20"/>
        <v>2.4999999999999996</v>
      </c>
    </row>
    <row r="213" spans="2:15" x14ac:dyDescent="0.2">
      <c r="B213" s="268" t="s">
        <v>51</v>
      </c>
      <c r="C213" s="268" t="s">
        <v>47</v>
      </c>
      <c r="D213" s="269" t="s">
        <v>78</v>
      </c>
      <c r="E213" s="270" t="str">
        <f t="shared" si="19"/>
        <v>PIMale45-49</v>
      </c>
      <c r="F213" s="271">
        <v>7.28E-3</v>
      </c>
      <c r="G213" s="271">
        <v>3.5731049566633782E-2</v>
      </c>
      <c r="H213" s="272">
        <v>3063.9933517746254</v>
      </c>
      <c r="I213" s="271">
        <v>0.96426895043336625</v>
      </c>
      <c r="J213" s="272">
        <v>85751.563106498579</v>
      </c>
      <c r="K213" s="272">
        <v>421097.83215305634</v>
      </c>
      <c r="L213" s="272">
        <v>2495957.3691267753</v>
      </c>
      <c r="M213" s="273">
        <v>29.106843988685522</v>
      </c>
      <c r="N213" s="272">
        <v>5</v>
      </c>
      <c r="O213" s="274">
        <f t="shared" si="20"/>
        <v>2.5000000000000115</v>
      </c>
    </row>
    <row r="214" spans="2:15" x14ac:dyDescent="0.2">
      <c r="B214" s="268" t="s">
        <v>51</v>
      </c>
      <c r="C214" s="268" t="s">
        <v>47</v>
      </c>
      <c r="D214" s="269" t="s">
        <v>79</v>
      </c>
      <c r="E214" s="270" t="str">
        <f t="shared" si="19"/>
        <v>PIMale50-54</v>
      </c>
      <c r="F214" s="271">
        <v>1.039E-2</v>
      </c>
      <c r="G214" s="271">
        <v>5.063108786028056E-2</v>
      </c>
      <c r="H214" s="272">
        <v>4186.5616092045057</v>
      </c>
      <c r="I214" s="271">
        <v>0.94936891213971941</v>
      </c>
      <c r="J214" s="272">
        <v>82687.569754723954</v>
      </c>
      <c r="K214" s="272">
        <v>402971.44475060853</v>
      </c>
      <c r="L214" s="272">
        <v>2074859.536973719</v>
      </c>
      <c r="M214" s="273">
        <v>25.092762347815668</v>
      </c>
      <c r="N214" s="272">
        <v>5</v>
      </c>
      <c r="O214" s="274">
        <f t="shared" si="20"/>
        <v>2.500000000000016</v>
      </c>
    </row>
    <row r="215" spans="2:15" x14ac:dyDescent="0.2">
      <c r="B215" s="268" t="s">
        <v>51</v>
      </c>
      <c r="C215" s="268" t="s">
        <v>47</v>
      </c>
      <c r="D215" s="269" t="s">
        <v>80</v>
      </c>
      <c r="E215" s="270" t="str">
        <f t="shared" si="19"/>
        <v>PIMale55-59</v>
      </c>
      <c r="F215" s="271">
        <v>1.653E-2</v>
      </c>
      <c r="G215" s="271">
        <v>7.9388048963229332E-2</v>
      </c>
      <c r="H215" s="272">
        <v>6232.0418783193627</v>
      </c>
      <c r="I215" s="271">
        <v>0.92061195103677063</v>
      </c>
      <c r="J215" s="272">
        <v>78501.008145519445</v>
      </c>
      <c r="K215" s="272">
        <v>376924.93603179883</v>
      </c>
      <c r="L215" s="272">
        <v>1671888.0922231104</v>
      </c>
      <c r="M215" s="273">
        <v>21.297663962784863</v>
      </c>
      <c r="N215" s="272">
        <v>5</v>
      </c>
      <c r="O215" s="274">
        <f t="shared" si="20"/>
        <v>2.5000000000000022</v>
      </c>
    </row>
    <row r="216" spans="2:15" x14ac:dyDescent="0.2">
      <c r="B216" s="268" t="s">
        <v>51</v>
      </c>
      <c r="C216" s="268" t="s">
        <v>47</v>
      </c>
      <c r="D216" s="269" t="s">
        <v>81</v>
      </c>
      <c r="E216" s="270" t="str">
        <f t="shared" si="19"/>
        <v>PIMale60-64</v>
      </c>
      <c r="F216" s="271">
        <v>2.1930000000000002E-2</v>
      </c>
      <c r="G216" s="271">
        <v>0.10394530856692968</v>
      </c>
      <c r="H216" s="272">
        <v>7512.0199984571454</v>
      </c>
      <c r="I216" s="271">
        <v>0.89605469143307026</v>
      </c>
      <c r="J216" s="272">
        <v>72268.966267200085</v>
      </c>
      <c r="K216" s="272">
        <v>342564.78133985755</v>
      </c>
      <c r="L216" s="272">
        <v>1294963.1561913115</v>
      </c>
      <c r="M216" s="273">
        <v>17.918661675655407</v>
      </c>
      <c r="N216" s="272">
        <v>5</v>
      </c>
      <c r="O216" s="274">
        <f t="shared" si="20"/>
        <v>2.5000000000000071</v>
      </c>
    </row>
    <row r="217" spans="2:15" x14ac:dyDescent="0.2">
      <c r="B217" s="268" t="s">
        <v>51</v>
      </c>
      <c r="C217" s="268" t="s">
        <v>47</v>
      </c>
      <c r="D217" s="269" t="s">
        <v>82</v>
      </c>
      <c r="E217" s="270" t="str">
        <f t="shared" si="19"/>
        <v>PIMale65-69</v>
      </c>
      <c r="F217" s="271">
        <v>2.9149999999999999E-2</v>
      </c>
      <c r="G217" s="271">
        <v>0.13582848610082016</v>
      </c>
      <c r="H217" s="272">
        <v>8795.8379761955075</v>
      </c>
      <c r="I217" s="271">
        <v>0.8641715138991799</v>
      </c>
      <c r="J217" s="272">
        <v>64756.946268742933</v>
      </c>
      <c r="K217" s="272">
        <v>301795.13640322594</v>
      </c>
      <c r="L217" s="272">
        <v>952398.37485145405</v>
      </c>
      <c r="M217" s="273">
        <v>14.707277438608319</v>
      </c>
      <c r="N217" s="272">
        <v>5</v>
      </c>
      <c r="O217" s="274">
        <f t="shared" si="20"/>
        <v>2.5000000000000044</v>
      </c>
    </row>
    <row r="218" spans="2:15" x14ac:dyDescent="0.2">
      <c r="B218" s="268" t="s">
        <v>51</v>
      </c>
      <c r="C218" s="268" t="s">
        <v>47</v>
      </c>
      <c r="D218" s="269" t="s">
        <v>19</v>
      </c>
      <c r="E218" s="270" t="str">
        <f t="shared" si="19"/>
        <v>PIMale70-74</v>
      </c>
      <c r="F218" s="271">
        <v>4.5719999999999997E-2</v>
      </c>
      <c r="G218" s="271">
        <v>0.2051432983480892</v>
      </c>
      <c r="H218" s="272">
        <v>11480.046334347786</v>
      </c>
      <c r="I218" s="271">
        <v>0.7948567016519108</v>
      </c>
      <c r="J218" s="272">
        <v>55961.108292547433</v>
      </c>
      <c r="K218" s="272">
        <v>251105.42562686768</v>
      </c>
      <c r="L218" s="272">
        <v>650603.2384482281</v>
      </c>
      <c r="M218" s="273">
        <v>11.62598916102724</v>
      </c>
      <c r="N218" s="272">
        <v>5</v>
      </c>
      <c r="O218" s="274">
        <f t="shared" si="20"/>
        <v>2.4999999999999991</v>
      </c>
    </row>
    <row r="219" spans="2:15" x14ac:dyDescent="0.2">
      <c r="B219" s="268" t="s">
        <v>51</v>
      </c>
      <c r="C219" s="268" t="s">
        <v>47</v>
      </c>
      <c r="D219" s="269" t="s">
        <v>20</v>
      </c>
      <c r="E219" s="270" t="str">
        <f t="shared" si="19"/>
        <v>PIMale75-79</v>
      </c>
      <c r="F219" s="271">
        <v>7.2410000000000002E-2</v>
      </c>
      <c r="G219" s="271">
        <v>0.30656271349400299</v>
      </c>
      <c r="H219" s="272">
        <v>13636.235053000553</v>
      </c>
      <c r="I219" s="271">
        <v>0.69343728650599701</v>
      </c>
      <c r="J219" s="272">
        <v>44481.061958199643</v>
      </c>
      <c r="K219" s="272">
        <v>188314.72215849682</v>
      </c>
      <c r="L219" s="272">
        <v>399497.81282136042</v>
      </c>
      <c r="M219" s="273">
        <v>8.9813011478184137</v>
      </c>
      <c r="N219" s="272">
        <v>5</v>
      </c>
      <c r="O219" s="274">
        <f t="shared" si="20"/>
        <v>2.5</v>
      </c>
    </row>
    <row r="220" spans="2:15" x14ac:dyDescent="0.2">
      <c r="B220" s="268" t="s">
        <v>51</v>
      </c>
      <c r="C220" s="268" t="s">
        <v>47</v>
      </c>
      <c r="D220" s="269" t="s">
        <v>21</v>
      </c>
      <c r="E220" s="270" t="str">
        <f t="shared" si="19"/>
        <v>PIMale80-84</v>
      </c>
      <c r="F220" s="271">
        <v>0.1118</v>
      </c>
      <c r="G220" s="271">
        <v>0.43687593204394276</v>
      </c>
      <c r="H220" s="272">
        <v>13475.362502942935</v>
      </c>
      <c r="I220" s="271">
        <v>0.56312406795605718</v>
      </c>
      <c r="J220" s="272">
        <v>30844.82690519909</v>
      </c>
      <c r="K220" s="272">
        <v>120535.72826863811</v>
      </c>
      <c r="L220" s="272">
        <v>211183.0906628636</v>
      </c>
      <c r="M220" s="273">
        <v>6.84662913855637</v>
      </c>
      <c r="N220" s="272">
        <v>5</v>
      </c>
      <c r="O220" s="274">
        <f t="shared" si="20"/>
        <v>2.4999999999999996</v>
      </c>
    </row>
    <row r="221" spans="2:15" x14ac:dyDescent="0.2">
      <c r="B221" s="268" t="s">
        <v>51</v>
      </c>
      <c r="C221" s="268" t="s">
        <v>47</v>
      </c>
      <c r="D221" s="269" t="s">
        <v>22</v>
      </c>
      <c r="E221" s="270" t="str">
        <f t="shared" si="19"/>
        <v>PIMale85-89</v>
      </c>
      <c r="F221" s="271">
        <v>0.15883</v>
      </c>
      <c r="G221" s="271">
        <v>0.56844160239277619</v>
      </c>
      <c r="H221" s="272">
        <v>9873.5261775227737</v>
      </c>
      <c r="I221" s="271">
        <v>0.43155839760722381</v>
      </c>
      <c r="J221" s="272">
        <v>17369.464402256155</v>
      </c>
      <c r="K221" s="272">
        <v>62163.506567473843</v>
      </c>
      <c r="L221" s="272">
        <v>90647.362394225493</v>
      </c>
      <c r="M221" s="273">
        <v>5.2187770615685265</v>
      </c>
      <c r="N221" s="272">
        <v>5</v>
      </c>
      <c r="O221" s="274">
        <f t="shared" si="20"/>
        <v>2.5</v>
      </c>
    </row>
    <row r="222" spans="2:15" x14ac:dyDescent="0.2">
      <c r="B222" s="268" t="s">
        <v>51</v>
      </c>
      <c r="C222" s="268" t="s">
        <v>47</v>
      </c>
      <c r="D222" s="269" t="s">
        <v>5</v>
      </c>
      <c r="E222" s="270" t="str">
        <f t="shared" si="19"/>
        <v>PIMale90+</v>
      </c>
      <c r="F222" s="271">
        <v>0.26316000000000001</v>
      </c>
      <c r="G222" s="271">
        <v>1</v>
      </c>
      <c r="H222" s="272">
        <v>7495.9382247333815</v>
      </c>
      <c r="I222" s="271">
        <v>0</v>
      </c>
      <c r="J222" s="272">
        <v>7495.9382247333815</v>
      </c>
      <c r="K222" s="272">
        <v>28483.855826751642</v>
      </c>
      <c r="L222" s="272">
        <v>28483.855826751642</v>
      </c>
      <c r="M222" s="273">
        <v>3.7999053584469431</v>
      </c>
      <c r="N222" s="273" t="s">
        <v>92</v>
      </c>
      <c r="O222" s="274"/>
    </row>
    <row r="223" spans="2:15" ht="16" customHeight="1" x14ac:dyDescent="0.2">
      <c r="B223" s="348" t="s">
        <v>1</v>
      </c>
      <c r="C223" s="348" t="s">
        <v>0</v>
      </c>
      <c r="D223" s="348" t="s">
        <v>2</v>
      </c>
      <c r="E223" s="348" t="s">
        <v>49</v>
      </c>
      <c r="F223" s="349" t="s">
        <v>113</v>
      </c>
      <c r="G223" s="349" t="s">
        <v>112</v>
      </c>
      <c r="H223" s="349" t="s">
        <v>114</v>
      </c>
      <c r="I223" s="349" t="s">
        <v>116</v>
      </c>
      <c r="J223" s="349" t="s">
        <v>111</v>
      </c>
      <c r="K223" s="349" t="s">
        <v>110</v>
      </c>
      <c r="L223" s="349" t="s">
        <v>109</v>
      </c>
      <c r="M223" s="349" t="s">
        <v>108</v>
      </c>
      <c r="N223" s="350" t="s">
        <v>6</v>
      </c>
      <c r="O223" s="351" t="s">
        <v>91</v>
      </c>
    </row>
    <row r="224" spans="2:15" ht="16" customHeight="1" x14ac:dyDescent="0.2"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50"/>
      <c r="O224" s="351"/>
    </row>
    <row r="225" spans="2:15" x14ac:dyDescent="0.2">
      <c r="B225" s="268" t="s">
        <v>53</v>
      </c>
      <c r="C225" s="268" t="s">
        <v>47</v>
      </c>
      <c r="D225" s="269">
        <v>0</v>
      </c>
      <c r="E225" s="270" t="str">
        <f t="shared" ref="E225:E244" si="21">_xlfn.CONCAT(B225,C225,D225)</f>
        <v>CEMale0</v>
      </c>
      <c r="F225" s="271">
        <v>1.3860000000000001E-2</v>
      </c>
      <c r="G225" s="271">
        <v>1.3682258869879393E-2</v>
      </c>
      <c r="H225" s="272">
        <v>1368.2258869879392</v>
      </c>
      <c r="I225" s="271">
        <v>0.98631774113012061</v>
      </c>
      <c r="J225" s="272">
        <v>100000</v>
      </c>
      <c r="K225" s="272">
        <v>98743.744922946484</v>
      </c>
      <c r="L225" s="272">
        <v>7054808.4471323658</v>
      </c>
      <c r="M225" s="273">
        <v>70.548084471323662</v>
      </c>
      <c r="N225" s="272">
        <v>1</v>
      </c>
      <c r="O225" s="274">
        <f>(K225-J226*N225)/H225</f>
        <v>8.1836494250905056E-2</v>
      </c>
    </row>
    <row r="226" spans="2:15" x14ac:dyDescent="0.2">
      <c r="B226" s="268" t="s">
        <v>53</v>
      </c>
      <c r="C226" s="268" t="s">
        <v>47</v>
      </c>
      <c r="D226" s="275" t="s">
        <v>107</v>
      </c>
      <c r="E226" s="270" t="str">
        <f t="shared" si="21"/>
        <v>CEMale01-04</v>
      </c>
      <c r="F226" s="271">
        <v>6.7000000000000002E-4</v>
      </c>
      <c r="G226" s="271">
        <v>2.6880965974304823E-3</v>
      </c>
      <c r="H226" s="272">
        <v>265.13173639171964</v>
      </c>
      <c r="I226" s="271">
        <v>0.99731190340256948</v>
      </c>
      <c r="J226" s="272">
        <v>98631.774113012056</v>
      </c>
      <c r="K226" s="272">
        <v>393893.9023047674</v>
      </c>
      <c r="L226" s="272">
        <v>6956064.7022094196</v>
      </c>
      <c r="M226" s="273">
        <v>70.525596490226135</v>
      </c>
      <c r="N226" s="272">
        <v>4</v>
      </c>
      <c r="O226" s="274">
        <f t="shared" ref="O226:O243" si="22">(K226-J227*N226)/H226</f>
        <v>1.6117753540250874</v>
      </c>
    </row>
    <row r="227" spans="2:15" x14ac:dyDescent="0.2">
      <c r="B227" s="268" t="s">
        <v>53</v>
      </c>
      <c r="C227" s="268" t="s">
        <v>47</v>
      </c>
      <c r="D227" s="275" t="s">
        <v>106</v>
      </c>
      <c r="E227" s="270" t="str">
        <f t="shared" si="21"/>
        <v>CEMale05-09</v>
      </c>
      <c r="F227" s="271">
        <v>3.8000000000000002E-4</v>
      </c>
      <c r="G227" s="271">
        <v>1.9077656792855554E-3</v>
      </c>
      <c r="H227" s="272">
        <v>187.6605043126724</v>
      </c>
      <c r="I227" s="271">
        <v>0.99809223432071448</v>
      </c>
      <c r="J227" s="272">
        <v>98366.642376620337</v>
      </c>
      <c r="K227" s="272">
        <v>491364.06062232004</v>
      </c>
      <c r="L227" s="272">
        <v>6562170.7999046519</v>
      </c>
      <c r="M227" s="273">
        <v>66.711342802367938</v>
      </c>
      <c r="N227" s="272">
        <v>5</v>
      </c>
      <c r="O227" s="274">
        <f t="shared" si="22"/>
        <v>2.5000000000000155</v>
      </c>
    </row>
    <row r="228" spans="2:15" x14ac:dyDescent="0.2">
      <c r="B228" s="268" t="s">
        <v>53</v>
      </c>
      <c r="C228" s="268" t="s">
        <v>47</v>
      </c>
      <c r="D228" s="275" t="s">
        <v>71</v>
      </c>
      <c r="E228" s="270" t="str">
        <f t="shared" si="21"/>
        <v>CEMale10-14</v>
      </c>
      <c r="F228" s="271">
        <v>4.0999999999999999E-4</v>
      </c>
      <c r="G228" s="271">
        <v>2.0247231941790127E-3</v>
      </c>
      <c r="H228" s="272">
        <v>198.78526177774219</v>
      </c>
      <c r="I228" s="271">
        <v>0.99797527680582099</v>
      </c>
      <c r="J228" s="272">
        <v>98178.981872307675</v>
      </c>
      <c r="K228" s="272">
        <v>490397.94620709401</v>
      </c>
      <c r="L228" s="272">
        <v>6070806.7392823314</v>
      </c>
      <c r="M228" s="273">
        <v>61.834077146757018</v>
      </c>
      <c r="N228" s="272">
        <v>5</v>
      </c>
      <c r="O228" s="274">
        <f t="shared" si="22"/>
        <v>2.4999999999999956</v>
      </c>
    </row>
    <row r="229" spans="2:15" x14ac:dyDescent="0.2">
      <c r="B229" s="268" t="s">
        <v>53</v>
      </c>
      <c r="C229" s="268" t="s">
        <v>47</v>
      </c>
      <c r="D229" s="269" t="s">
        <v>72</v>
      </c>
      <c r="E229" s="270" t="str">
        <f t="shared" si="21"/>
        <v>CEMale15-19</v>
      </c>
      <c r="F229" s="271">
        <v>2.0200000000000001E-3</v>
      </c>
      <c r="G229" s="271">
        <v>1.004583164459927E-2</v>
      </c>
      <c r="H229" s="272">
        <v>984.29255965411971</v>
      </c>
      <c r="I229" s="271">
        <v>0.98995416835540073</v>
      </c>
      <c r="J229" s="272">
        <v>97980.196610529936</v>
      </c>
      <c r="K229" s="272">
        <v>487440.2516535144</v>
      </c>
      <c r="L229" s="272">
        <v>5580408.7930752374</v>
      </c>
      <c r="M229" s="273">
        <v>56.954455962742074</v>
      </c>
      <c r="N229" s="272">
        <v>5</v>
      </c>
      <c r="O229" s="274">
        <f t="shared" si="22"/>
        <v>2.500000000000016</v>
      </c>
    </row>
    <row r="230" spans="2:15" x14ac:dyDescent="0.2">
      <c r="B230" s="268" t="s">
        <v>53</v>
      </c>
      <c r="C230" s="268" t="s">
        <v>47</v>
      </c>
      <c r="D230" s="269" t="s">
        <v>73</v>
      </c>
      <c r="E230" s="270" t="str">
        <f t="shared" si="21"/>
        <v>CEMale20-24</v>
      </c>
      <c r="F230" s="271">
        <v>3.2599999999999999E-3</v>
      </c>
      <c r="G230" s="271">
        <v>1.6178929202995816E-2</v>
      </c>
      <c r="H230" s="272">
        <v>1569.289864619695</v>
      </c>
      <c r="I230" s="271">
        <v>0.9838210707970042</v>
      </c>
      <c r="J230" s="272">
        <v>96995.904050875819</v>
      </c>
      <c r="K230" s="272">
        <v>481056.29559282982</v>
      </c>
      <c r="L230" s="272">
        <v>5092968.5414217226</v>
      </c>
      <c r="M230" s="273">
        <v>52.507047501205655</v>
      </c>
      <c r="N230" s="272">
        <v>5</v>
      </c>
      <c r="O230" s="274">
        <f t="shared" si="22"/>
        <v>2.4999999999999787</v>
      </c>
    </row>
    <row r="231" spans="2:15" x14ac:dyDescent="0.2">
      <c r="B231" s="268" t="s">
        <v>53</v>
      </c>
      <c r="C231" s="268" t="s">
        <v>47</v>
      </c>
      <c r="D231" s="269" t="s">
        <v>74</v>
      </c>
      <c r="E231" s="270" t="str">
        <f t="shared" si="21"/>
        <v>CEMale25-29</v>
      </c>
      <c r="F231" s="271">
        <v>3.3800000000000002E-3</v>
      </c>
      <c r="G231" s="271">
        <v>1.6744999833277222E-2</v>
      </c>
      <c r="H231" s="272">
        <v>1597.9186386390684</v>
      </c>
      <c r="I231" s="271">
        <v>0.98325500016672274</v>
      </c>
      <c r="J231" s="272">
        <v>95426.61418625612</v>
      </c>
      <c r="K231" s="272">
        <v>473138.27433468291</v>
      </c>
      <c r="L231" s="272">
        <v>4611912.245828893</v>
      </c>
      <c r="M231" s="273">
        <v>48.329412975160622</v>
      </c>
      <c r="N231" s="272">
        <v>5</v>
      </c>
      <c r="O231" s="274">
        <f t="shared" si="22"/>
        <v>2.5000000000000218</v>
      </c>
    </row>
    <row r="232" spans="2:15" x14ac:dyDescent="0.2">
      <c r="B232" s="268" t="s">
        <v>53</v>
      </c>
      <c r="C232" s="268" t="s">
        <v>47</v>
      </c>
      <c r="D232" s="269" t="s">
        <v>75</v>
      </c>
      <c r="E232" s="270" t="str">
        <f t="shared" si="21"/>
        <v>CEMale30-34</v>
      </c>
      <c r="F232" s="271">
        <v>3.5500000000000002E-3</v>
      </c>
      <c r="G232" s="271">
        <v>1.7574388698023694E-2</v>
      </c>
      <c r="H232" s="272">
        <v>1648.981966582347</v>
      </c>
      <c r="I232" s="271">
        <v>0.98242561130197625</v>
      </c>
      <c r="J232" s="272">
        <v>93828.695547617041</v>
      </c>
      <c r="K232" s="272">
        <v>465021.02282162936</v>
      </c>
      <c r="L232" s="272">
        <v>4138773.97149421</v>
      </c>
      <c r="M232" s="273">
        <v>44.10989567039038</v>
      </c>
      <c r="N232" s="272">
        <v>5</v>
      </c>
      <c r="O232" s="274">
        <f t="shared" si="22"/>
        <v>2.5000000000000191</v>
      </c>
    </row>
    <row r="233" spans="2:15" x14ac:dyDescent="0.2">
      <c r="B233" s="268" t="s">
        <v>53</v>
      </c>
      <c r="C233" s="268" t="s">
        <v>47</v>
      </c>
      <c r="D233" s="269" t="s">
        <v>76</v>
      </c>
      <c r="E233" s="270" t="str">
        <f t="shared" si="21"/>
        <v>CEMale35-39</v>
      </c>
      <c r="F233" s="271">
        <v>4.1999999999999997E-3</v>
      </c>
      <c r="G233" s="271">
        <v>2.0780570847741521E-2</v>
      </c>
      <c r="H233" s="272">
        <v>1915.5470687952127</v>
      </c>
      <c r="I233" s="271">
        <v>0.97921942915225846</v>
      </c>
      <c r="J233" s="272">
        <v>92179.713581034695</v>
      </c>
      <c r="K233" s="272">
        <v>456109.70023318543</v>
      </c>
      <c r="L233" s="272">
        <v>3673752.9486725805</v>
      </c>
      <c r="M233" s="273">
        <v>39.854245646391639</v>
      </c>
      <c r="N233" s="272">
        <v>5</v>
      </c>
      <c r="O233" s="274">
        <f t="shared" si="22"/>
        <v>2.5</v>
      </c>
    </row>
    <row r="234" spans="2:15" x14ac:dyDescent="0.2">
      <c r="B234" s="268" t="s">
        <v>53</v>
      </c>
      <c r="C234" s="268" t="s">
        <v>47</v>
      </c>
      <c r="D234" s="269" t="s">
        <v>77</v>
      </c>
      <c r="E234" s="270" t="str">
        <f t="shared" si="21"/>
        <v>CEMale40-44</v>
      </c>
      <c r="F234" s="271">
        <v>5.3099999999999996E-3</v>
      </c>
      <c r="G234" s="271">
        <v>2.6200374932499809E-2</v>
      </c>
      <c r="H234" s="272">
        <v>2364.9550055902678</v>
      </c>
      <c r="I234" s="271">
        <v>0.97379962506750017</v>
      </c>
      <c r="J234" s="272">
        <v>90264.166512239477</v>
      </c>
      <c r="K234" s="272">
        <v>445408.44504722173</v>
      </c>
      <c r="L234" s="272">
        <v>3217643.2484393953</v>
      </c>
      <c r="M234" s="273">
        <v>35.646961277852107</v>
      </c>
      <c r="N234" s="272">
        <v>5</v>
      </c>
      <c r="O234" s="274">
        <f t="shared" si="22"/>
        <v>2.5000000000000009</v>
      </c>
    </row>
    <row r="235" spans="2:15" x14ac:dyDescent="0.2">
      <c r="B235" s="268" t="s">
        <v>53</v>
      </c>
      <c r="C235" s="268" t="s">
        <v>47</v>
      </c>
      <c r="D235" s="269" t="s">
        <v>78</v>
      </c>
      <c r="E235" s="270" t="str">
        <f t="shared" si="21"/>
        <v>CEMale45-49</v>
      </c>
      <c r="F235" s="271">
        <v>6.6699999999999997E-3</v>
      </c>
      <c r="G235" s="271">
        <v>3.2807522753583507E-2</v>
      </c>
      <c r="H235" s="272">
        <v>2883.7553815264432</v>
      </c>
      <c r="I235" s="271">
        <v>0.96719247724641644</v>
      </c>
      <c r="J235" s="272">
        <v>87899.211506649212</v>
      </c>
      <c r="K235" s="272">
        <v>432286.66907942994</v>
      </c>
      <c r="L235" s="272">
        <v>2772234.8033921737</v>
      </c>
      <c r="M235" s="273">
        <v>31.538790347197434</v>
      </c>
      <c r="N235" s="272">
        <v>5</v>
      </c>
      <c r="O235" s="274">
        <f t="shared" si="22"/>
        <v>2.5000000000000249</v>
      </c>
    </row>
    <row r="236" spans="2:15" x14ac:dyDescent="0.2">
      <c r="B236" s="268" t="s">
        <v>53</v>
      </c>
      <c r="C236" s="268" t="s">
        <v>47</v>
      </c>
      <c r="D236" s="269" t="s">
        <v>79</v>
      </c>
      <c r="E236" s="270" t="str">
        <f t="shared" si="21"/>
        <v>CEMale50-54</v>
      </c>
      <c r="F236" s="271">
        <v>8.8599999999999998E-3</v>
      </c>
      <c r="G236" s="271">
        <v>4.3336833071687321E-2</v>
      </c>
      <c r="H236" s="272">
        <v>3684.3006306078023</v>
      </c>
      <c r="I236" s="271">
        <v>0.95666316692831266</v>
      </c>
      <c r="J236" s="272">
        <v>85015.456125122757</v>
      </c>
      <c r="K236" s="272">
        <v>415866.5290490943</v>
      </c>
      <c r="L236" s="272">
        <v>2339948.1343127438</v>
      </c>
      <c r="M236" s="273">
        <v>27.523796741958197</v>
      </c>
      <c r="N236" s="272">
        <v>5</v>
      </c>
      <c r="O236" s="274">
        <f t="shared" si="22"/>
        <v>2.5000000000000018</v>
      </c>
    </row>
    <row r="237" spans="2:15" x14ac:dyDescent="0.2">
      <c r="B237" s="268" t="s">
        <v>53</v>
      </c>
      <c r="C237" s="268" t="s">
        <v>47</v>
      </c>
      <c r="D237" s="269" t="s">
        <v>80</v>
      </c>
      <c r="E237" s="270" t="str">
        <f t="shared" si="21"/>
        <v>CEMale55-59</v>
      </c>
      <c r="F237" s="271">
        <v>1.183E-2</v>
      </c>
      <c r="G237" s="271">
        <v>5.746203430527063E-2</v>
      </c>
      <c r="H237" s="272">
        <v>4673.4536471131187</v>
      </c>
      <c r="I237" s="271">
        <v>0.94253796569472936</v>
      </c>
      <c r="J237" s="272">
        <v>81331.155494514955</v>
      </c>
      <c r="K237" s="272">
        <v>394972.14335479197</v>
      </c>
      <c r="L237" s="272">
        <v>1924081.6052636495</v>
      </c>
      <c r="M237" s="273">
        <v>23.657374514904209</v>
      </c>
      <c r="N237" s="272">
        <v>5</v>
      </c>
      <c r="O237" s="274">
        <f t="shared" si="22"/>
        <v>2.4999999999999911</v>
      </c>
    </row>
    <row r="238" spans="2:15" x14ac:dyDescent="0.2">
      <c r="B238" s="268" t="s">
        <v>53</v>
      </c>
      <c r="C238" s="268" t="s">
        <v>47</v>
      </c>
      <c r="D238" s="269" t="s">
        <v>81</v>
      </c>
      <c r="E238" s="270" t="str">
        <f t="shared" si="21"/>
        <v>CEMale60-64</v>
      </c>
      <c r="F238" s="271">
        <v>1.721E-2</v>
      </c>
      <c r="G238" s="271">
        <v>8.2493382749107044E-2</v>
      </c>
      <c r="H238" s="272">
        <v>6323.7531391646498</v>
      </c>
      <c r="I238" s="271">
        <v>0.917506617250893</v>
      </c>
      <c r="J238" s="272">
        <v>76657.70184740184</v>
      </c>
      <c r="K238" s="272">
        <v>367479.1263890976</v>
      </c>
      <c r="L238" s="272">
        <v>1529109.4619088576</v>
      </c>
      <c r="M238" s="273">
        <v>19.94723850387231</v>
      </c>
      <c r="N238" s="272">
        <v>5</v>
      </c>
      <c r="O238" s="274">
        <f t="shared" si="22"/>
        <v>2.4999999999999991</v>
      </c>
    </row>
    <row r="239" spans="2:15" x14ac:dyDescent="0.2">
      <c r="B239" s="268" t="s">
        <v>53</v>
      </c>
      <c r="C239" s="268" t="s">
        <v>47</v>
      </c>
      <c r="D239" s="269" t="s">
        <v>82</v>
      </c>
      <c r="E239" s="270" t="str">
        <f t="shared" si="21"/>
        <v>CEMale65-69</v>
      </c>
      <c r="F239" s="271">
        <v>2.3539999999999998E-2</v>
      </c>
      <c r="G239" s="271">
        <v>0.11114437402652004</v>
      </c>
      <c r="H239" s="272">
        <v>7817.2227019903903</v>
      </c>
      <c r="I239" s="271">
        <v>0.88885562597348</v>
      </c>
      <c r="J239" s="272">
        <v>70333.948708237192</v>
      </c>
      <c r="K239" s="272">
        <v>332126.68678620999</v>
      </c>
      <c r="L239" s="272">
        <v>1161630.3355197599</v>
      </c>
      <c r="M239" s="273">
        <v>16.515926616583027</v>
      </c>
      <c r="N239" s="272">
        <v>5</v>
      </c>
      <c r="O239" s="274">
        <f t="shared" si="22"/>
        <v>2.5000000000000013</v>
      </c>
    </row>
    <row r="240" spans="2:15" x14ac:dyDescent="0.2">
      <c r="B240" s="268" t="s">
        <v>53</v>
      </c>
      <c r="C240" s="268" t="s">
        <v>47</v>
      </c>
      <c r="D240" s="269" t="s">
        <v>19</v>
      </c>
      <c r="E240" s="270" t="str">
        <f t="shared" si="21"/>
        <v>CEMale70-74</v>
      </c>
      <c r="F240" s="271">
        <v>3.5650000000000001E-2</v>
      </c>
      <c r="G240" s="271">
        <v>0.16366957353262745</v>
      </c>
      <c r="H240" s="272">
        <v>10232.085884098535</v>
      </c>
      <c r="I240" s="271">
        <v>0.83633042646737255</v>
      </c>
      <c r="J240" s="272">
        <v>62516.726006246805</v>
      </c>
      <c r="K240" s="272">
        <v>287003.4153209877</v>
      </c>
      <c r="L240" s="272">
        <v>829503.64873354998</v>
      </c>
      <c r="M240" s="273">
        <v>13.268507513503893</v>
      </c>
      <c r="N240" s="272">
        <v>5</v>
      </c>
      <c r="O240" s="274">
        <f t="shared" si="22"/>
        <v>2.5</v>
      </c>
    </row>
    <row r="241" spans="2:15" x14ac:dyDescent="0.2">
      <c r="B241" s="268" t="s">
        <v>53</v>
      </c>
      <c r="C241" s="268" t="s">
        <v>47</v>
      </c>
      <c r="D241" s="269" t="s">
        <v>20</v>
      </c>
      <c r="E241" s="270" t="str">
        <f t="shared" si="21"/>
        <v>CEMale75-79</v>
      </c>
      <c r="F241" s="271">
        <v>5.5399999999999998E-2</v>
      </c>
      <c r="G241" s="271">
        <v>0.24329279719023239</v>
      </c>
      <c r="H241" s="272">
        <v>12720.476345402107</v>
      </c>
      <c r="I241" s="271">
        <v>0.75670720280976767</v>
      </c>
      <c r="J241" s="272">
        <v>52284.640122148274</v>
      </c>
      <c r="K241" s="272">
        <v>229622.00974723612</v>
      </c>
      <c r="L241" s="272">
        <v>542500.23341256229</v>
      </c>
      <c r="M241" s="273">
        <v>10.375900687948965</v>
      </c>
      <c r="N241" s="272">
        <v>5</v>
      </c>
      <c r="O241" s="274">
        <f t="shared" si="22"/>
        <v>2.5</v>
      </c>
    </row>
    <row r="242" spans="2:15" x14ac:dyDescent="0.2">
      <c r="B242" s="268" t="s">
        <v>53</v>
      </c>
      <c r="C242" s="268" t="s">
        <v>47</v>
      </c>
      <c r="D242" s="269" t="s">
        <v>21</v>
      </c>
      <c r="E242" s="270" t="str">
        <f t="shared" si="21"/>
        <v>CEMale80-84</v>
      </c>
      <c r="F242" s="271">
        <v>8.7300000000000003E-2</v>
      </c>
      <c r="G242" s="271">
        <v>0.35829014144798327</v>
      </c>
      <c r="H242" s="272">
        <v>14175.449835841562</v>
      </c>
      <c r="I242" s="271">
        <v>0.64170985855201668</v>
      </c>
      <c r="J242" s="272">
        <v>39564.163776746173</v>
      </c>
      <c r="K242" s="272">
        <v>162382.19429412694</v>
      </c>
      <c r="L242" s="272">
        <v>312878.22366532614</v>
      </c>
      <c r="M242" s="273">
        <v>7.9081217394317891</v>
      </c>
      <c r="N242" s="272">
        <v>5</v>
      </c>
      <c r="O242" s="274">
        <f t="shared" si="22"/>
        <v>2.5</v>
      </c>
    </row>
    <row r="243" spans="2:15" x14ac:dyDescent="0.2">
      <c r="B243" s="268" t="s">
        <v>53</v>
      </c>
      <c r="C243" s="268" t="s">
        <v>47</v>
      </c>
      <c r="D243" s="269" t="s">
        <v>22</v>
      </c>
      <c r="E243" s="270" t="str">
        <f t="shared" si="21"/>
        <v>CEMale85-89</v>
      </c>
      <c r="F243" s="271">
        <v>0.13483999999999999</v>
      </c>
      <c r="G243" s="271">
        <v>0.50421876102603813</v>
      </c>
      <c r="H243" s="272">
        <v>12801.465887327422</v>
      </c>
      <c r="I243" s="271">
        <v>0.49578123897396187</v>
      </c>
      <c r="J243" s="272">
        <v>25388.713940904607</v>
      </c>
      <c r="K243" s="272">
        <v>94939.904986204478</v>
      </c>
      <c r="L243" s="272">
        <v>150496.0293711992</v>
      </c>
      <c r="M243" s="273">
        <v>5.9276743879779596</v>
      </c>
      <c r="N243" s="272">
        <v>5</v>
      </c>
      <c r="O243" s="274">
        <f t="shared" si="22"/>
        <v>2.5</v>
      </c>
    </row>
    <row r="244" spans="2:15" x14ac:dyDescent="0.2">
      <c r="B244" s="268" t="s">
        <v>53</v>
      </c>
      <c r="C244" s="268" t="s">
        <v>47</v>
      </c>
      <c r="D244" s="269" t="s">
        <v>5</v>
      </c>
      <c r="E244" s="270" t="str">
        <f t="shared" si="21"/>
        <v>CEMale90+</v>
      </c>
      <c r="F244" s="271">
        <v>0.22656999999999999</v>
      </c>
      <c r="G244" s="271">
        <v>1</v>
      </c>
      <c r="H244" s="272">
        <v>12587.248053577185</v>
      </c>
      <c r="I244" s="271">
        <v>0</v>
      </c>
      <c r="J244" s="272">
        <v>12587.248053577185</v>
      </c>
      <c r="K244" s="272">
        <v>55556.12438499472</v>
      </c>
      <c r="L244" s="272">
        <v>55556.12438499472</v>
      </c>
      <c r="M244" s="273">
        <v>4.4136831298248831</v>
      </c>
      <c r="N244" s="273" t="s">
        <v>92</v>
      </c>
      <c r="O244" s="274"/>
    </row>
    <row r="245" spans="2:15" ht="16" customHeight="1" x14ac:dyDescent="0.2">
      <c r="B245" s="348" t="s">
        <v>1</v>
      </c>
      <c r="C245" s="348" t="s">
        <v>0</v>
      </c>
      <c r="D245" s="348" t="s">
        <v>2</v>
      </c>
      <c r="E245" s="348" t="s">
        <v>49</v>
      </c>
      <c r="F245" s="349" t="s">
        <v>113</v>
      </c>
      <c r="G245" s="349" t="s">
        <v>112</v>
      </c>
      <c r="H245" s="349" t="s">
        <v>114</v>
      </c>
      <c r="I245" s="349" t="s">
        <v>116</v>
      </c>
      <c r="J245" s="349" t="s">
        <v>111</v>
      </c>
      <c r="K245" s="349" t="s">
        <v>110</v>
      </c>
      <c r="L245" s="349" t="s">
        <v>109</v>
      </c>
      <c r="M245" s="349" t="s">
        <v>108</v>
      </c>
      <c r="N245" s="350" t="s">
        <v>6</v>
      </c>
      <c r="O245" s="351" t="s">
        <v>91</v>
      </c>
    </row>
    <row r="246" spans="2:15" ht="16" customHeight="1" x14ac:dyDescent="0.2"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50"/>
      <c r="O246" s="351"/>
    </row>
    <row r="247" spans="2:15" x14ac:dyDescent="0.2">
      <c r="B247" s="268" t="s">
        <v>54</v>
      </c>
      <c r="C247" s="268" t="s">
        <v>47</v>
      </c>
      <c r="D247" s="269">
        <v>0</v>
      </c>
      <c r="E247" s="270" t="str">
        <f t="shared" ref="E247:E266" si="23">_xlfn.CONCAT(B247,C247,D247)</f>
        <v>RNMale0</v>
      </c>
      <c r="F247" s="271">
        <v>1.5169999999999999E-2</v>
      </c>
      <c r="G247" s="271">
        <v>1.4963740693491391E-2</v>
      </c>
      <c r="H247" s="272">
        <v>1496.3740693491391</v>
      </c>
      <c r="I247" s="271">
        <v>0.98503625930650862</v>
      </c>
      <c r="J247" s="272">
        <v>100000</v>
      </c>
      <c r="K247" s="272">
        <v>98631.59697006653</v>
      </c>
      <c r="L247" s="272">
        <v>7239639.6136074318</v>
      </c>
      <c r="M247" s="273">
        <v>72.396396136074316</v>
      </c>
      <c r="N247" s="272">
        <v>1</v>
      </c>
      <c r="O247" s="274">
        <f>(K247-J248*N247)/H247</f>
        <v>8.5520754493783741E-2</v>
      </c>
    </row>
    <row r="248" spans="2:15" x14ac:dyDescent="0.2">
      <c r="B248" s="268" t="s">
        <v>54</v>
      </c>
      <c r="C248" s="268" t="s">
        <v>47</v>
      </c>
      <c r="D248" s="275" t="s">
        <v>107</v>
      </c>
      <c r="E248" s="270" t="str">
        <f t="shared" si="23"/>
        <v>RNMale01-04</v>
      </c>
      <c r="F248" s="271">
        <v>5.1000000000000004E-4</v>
      </c>
      <c r="G248" s="271">
        <v>2.0322601658512409E-3</v>
      </c>
      <c r="H248" s="272">
        <v>200.18499517077311</v>
      </c>
      <c r="I248" s="271">
        <v>0.99796773983414877</v>
      </c>
      <c r="J248" s="272">
        <v>98503.625930650858</v>
      </c>
      <c r="K248" s="272">
        <v>393535.64404814958</v>
      </c>
      <c r="L248" s="272">
        <v>7141008.0166373653</v>
      </c>
      <c r="M248" s="273">
        <v>72.494874672581318</v>
      </c>
      <c r="N248" s="272">
        <v>4</v>
      </c>
      <c r="O248" s="274">
        <f t="shared" ref="O248:O265" si="24">(K248-J249*N248)/H248</f>
        <v>1.6079142492904608</v>
      </c>
    </row>
    <row r="249" spans="2:15" x14ac:dyDescent="0.2">
      <c r="B249" s="268" t="s">
        <v>54</v>
      </c>
      <c r="C249" s="268" t="s">
        <v>47</v>
      </c>
      <c r="D249" s="275" t="s">
        <v>106</v>
      </c>
      <c r="E249" s="270" t="str">
        <f t="shared" si="23"/>
        <v>RNMale05-09</v>
      </c>
      <c r="F249" s="271">
        <v>3.3E-4</v>
      </c>
      <c r="G249" s="271">
        <v>1.6332060410826426E-3</v>
      </c>
      <c r="H249" s="272">
        <v>160.54977359503681</v>
      </c>
      <c r="I249" s="271">
        <v>0.99836679395891736</v>
      </c>
      <c r="J249" s="272">
        <v>98303.440935480088</v>
      </c>
      <c r="K249" s="272">
        <v>491115.83024341287</v>
      </c>
      <c r="L249" s="272">
        <v>6747472.3725892156</v>
      </c>
      <c r="M249" s="273">
        <v>68.63922878363752</v>
      </c>
      <c r="N249" s="272">
        <v>5</v>
      </c>
      <c r="O249" s="274">
        <f t="shared" si="24"/>
        <v>2.5000000000000453</v>
      </c>
    </row>
    <row r="250" spans="2:15" x14ac:dyDescent="0.2">
      <c r="B250" s="268" t="s">
        <v>54</v>
      </c>
      <c r="C250" s="268" t="s">
        <v>47</v>
      </c>
      <c r="D250" s="275" t="s">
        <v>71</v>
      </c>
      <c r="E250" s="270" t="str">
        <f t="shared" si="23"/>
        <v>RNMale10-14</v>
      </c>
      <c r="F250" s="271">
        <v>4.4000000000000002E-4</v>
      </c>
      <c r="G250" s="271">
        <v>2.1923210886906647E-3</v>
      </c>
      <c r="H250" s="272">
        <v>215.16072999927326</v>
      </c>
      <c r="I250" s="271">
        <v>0.99780767891130928</v>
      </c>
      <c r="J250" s="272">
        <v>98142.891161885054</v>
      </c>
      <c r="K250" s="272">
        <v>490176.55398442707</v>
      </c>
      <c r="L250" s="272">
        <v>6256356.5423458023</v>
      </c>
      <c r="M250" s="273">
        <v>63.747424477500331</v>
      </c>
      <c r="N250" s="272">
        <v>5</v>
      </c>
      <c r="O250" s="274">
        <f t="shared" si="24"/>
        <v>2.499999999999825</v>
      </c>
    </row>
    <row r="251" spans="2:15" x14ac:dyDescent="0.2">
      <c r="B251" s="268" t="s">
        <v>54</v>
      </c>
      <c r="C251" s="268" t="s">
        <v>47</v>
      </c>
      <c r="D251" s="269" t="s">
        <v>72</v>
      </c>
      <c r="E251" s="270" t="str">
        <f t="shared" si="23"/>
        <v>RNMale15-19</v>
      </c>
      <c r="F251" s="271">
        <v>1.47E-3</v>
      </c>
      <c r="G251" s="271">
        <v>7.329826476768427E-3</v>
      </c>
      <c r="H251" s="272">
        <v>717.79327132947765</v>
      </c>
      <c r="I251" s="271">
        <v>0.99267017352323161</v>
      </c>
      <c r="J251" s="272">
        <v>97927.730431885779</v>
      </c>
      <c r="K251" s="272">
        <v>487844.16898110521</v>
      </c>
      <c r="L251" s="272">
        <v>5766179.9883613754</v>
      </c>
      <c r="M251" s="273">
        <v>58.881993516352111</v>
      </c>
      <c r="N251" s="272">
        <v>5</v>
      </c>
      <c r="O251" s="274">
        <f t="shared" si="24"/>
        <v>2.4999999999999507</v>
      </c>
    </row>
    <row r="252" spans="2:15" x14ac:dyDescent="0.2">
      <c r="B252" s="268" t="s">
        <v>54</v>
      </c>
      <c r="C252" s="268" t="s">
        <v>47</v>
      </c>
      <c r="D252" s="269" t="s">
        <v>73</v>
      </c>
      <c r="E252" s="270" t="str">
        <f t="shared" si="23"/>
        <v>RNMale20-24</v>
      </c>
      <c r="F252" s="271">
        <v>2.2200000000000002E-3</v>
      </c>
      <c r="G252" s="271">
        <v>1.1053632065160938E-2</v>
      </c>
      <c r="H252" s="272">
        <v>1074.5228784502051</v>
      </c>
      <c r="I252" s="271">
        <v>0.98894636793483903</v>
      </c>
      <c r="J252" s="272">
        <v>97209.937160556306</v>
      </c>
      <c r="K252" s="272">
        <v>483363.37860665598</v>
      </c>
      <c r="L252" s="272">
        <v>5278335.8193802703</v>
      </c>
      <c r="M252" s="273">
        <v>54.298315311760085</v>
      </c>
      <c r="N252" s="272">
        <v>5</v>
      </c>
      <c r="O252" s="274">
        <f t="shared" si="24"/>
        <v>2.4999999999999925</v>
      </c>
    </row>
    <row r="253" spans="2:15" x14ac:dyDescent="0.2">
      <c r="B253" s="268" t="s">
        <v>54</v>
      </c>
      <c r="C253" s="268" t="s">
        <v>47</v>
      </c>
      <c r="D253" s="269" t="s">
        <v>74</v>
      </c>
      <c r="E253" s="270" t="str">
        <f t="shared" si="23"/>
        <v>RNMale25-29</v>
      </c>
      <c r="F253" s="271">
        <v>2.3999999999999998E-3</v>
      </c>
      <c r="G253" s="271">
        <v>1.1914087351017065E-2</v>
      </c>
      <c r="H253" s="272">
        <v>1145.3657232832254</v>
      </c>
      <c r="I253" s="271">
        <v>0.98808591264898293</v>
      </c>
      <c r="J253" s="272">
        <v>96135.414282106096</v>
      </c>
      <c r="K253" s="272">
        <v>477813.65710232244</v>
      </c>
      <c r="L253" s="272">
        <v>4794972.4407736147</v>
      </c>
      <c r="M253" s="273">
        <v>49.877274431906351</v>
      </c>
      <c r="N253" s="272">
        <v>5</v>
      </c>
      <c r="O253" s="274">
        <f t="shared" si="24"/>
        <v>2.4999999999999805</v>
      </c>
    </row>
    <row r="254" spans="2:15" x14ac:dyDescent="0.2">
      <c r="B254" s="268" t="s">
        <v>54</v>
      </c>
      <c r="C254" s="268" t="s">
        <v>47</v>
      </c>
      <c r="D254" s="269" t="s">
        <v>75</v>
      </c>
      <c r="E254" s="270" t="str">
        <f t="shared" si="23"/>
        <v>RNMale30-34</v>
      </c>
      <c r="F254" s="271">
        <v>2.4499999999999999E-3</v>
      </c>
      <c r="G254" s="271">
        <v>1.219606268289769E-2</v>
      </c>
      <c r="H254" s="272">
        <v>1158.5045864748993</v>
      </c>
      <c r="I254" s="271">
        <v>0.98780393731710237</v>
      </c>
      <c r="J254" s="272">
        <v>94990.048558822877</v>
      </c>
      <c r="K254" s="272">
        <v>472053.98132792715</v>
      </c>
      <c r="L254" s="272">
        <v>4317158.7836712925</v>
      </c>
      <c r="M254" s="273">
        <v>45.448537495987054</v>
      </c>
      <c r="N254" s="272">
        <v>5</v>
      </c>
      <c r="O254" s="274">
        <f t="shared" si="24"/>
        <v>2.5000000000000018</v>
      </c>
    </row>
    <row r="255" spans="2:15" x14ac:dyDescent="0.2">
      <c r="B255" s="268" t="s">
        <v>54</v>
      </c>
      <c r="C255" s="268" t="s">
        <v>47</v>
      </c>
      <c r="D255" s="269" t="s">
        <v>76</v>
      </c>
      <c r="E255" s="270" t="str">
        <f t="shared" si="23"/>
        <v>RNMale35-39</v>
      </c>
      <c r="F255" s="271">
        <v>3.4199999999999999E-3</v>
      </c>
      <c r="G255" s="271">
        <v>1.6949137564952768E-2</v>
      </c>
      <c r="H255" s="272">
        <v>1590.3637467192407</v>
      </c>
      <c r="I255" s="271">
        <v>0.98305086243504725</v>
      </c>
      <c r="J255" s="272">
        <v>93831.543972347979</v>
      </c>
      <c r="K255" s="272">
        <v>465181.81049494178</v>
      </c>
      <c r="L255" s="272">
        <v>3845104.8023433653</v>
      </c>
      <c r="M255" s="273">
        <v>40.97880776081562</v>
      </c>
      <c r="N255" s="272">
        <v>5</v>
      </c>
      <c r="O255" s="274">
        <f t="shared" si="24"/>
        <v>2.5000000000000124</v>
      </c>
    </row>
    <row r="256" spans="2:15" x14ac:dyDescent="0.2">
      <c r="B256" s="268" t="s">
        <v>54</v>
      </c>
      <c r="C256" s="268" t="s">
        <v>47</v>
      </c>
      <c r="D256" s="269" t="s">
        <v>77</v>
      </c>
      <c r="E256" s="270" t="str">
        <f t="shared" si="23"/>
        <v>RNMale40-44</v>
      </c>
      <c r="F256" s="271">
        <v>4.13E-3</v>
      </c>
      <c r="G256" s="271">
        <v>2.0458346332636108E-2</v>
      </c>
      <c r="H256" s="272">
        <v>1887.102011187018</v>
      </c>
      <c r="I256" s="271">
        <v>0.9795416536673639</v>
      </c>
      <c r="J256" s="272">
        <v>92241.180225628734</v>
      </c>
      <c r="K256" s="272">
        <v>456488.14610017615</v>
      </c>
      <c r="L256" s="272">
        <v>3379922.9918484236</v>
      </c>
      <c r="M256" s="273">
        <v>36.642234884472231</v>
      </c>
      <c r="N256" s="272">
        <v>5</v>
      </c>
      <c r="O256" s="274">
        <f t="shared" si="24"/>
        <v>2.5000000000000098</v>
      </c>
    </row>
    <row r="257" spans="2:15" x14ac:dyDescent="0.2">
      <c r="B257" s="268" t="s">
        <v>54</v>
      </c>
      <c r="C257" s="268" t="s">
        <v>47</v>
      </c>
      <c r="D257" s="269" t="s">
        <v>78</v>
      </c>
      <c r="E257" s="270" t="str">
        <f t="shared" si="23"/>
        <v>RNMale45-49</v>
      </c>
      <c r="F257" s="271">
        <v>5.4599999999999996E-3</v>
      </c>
      <c r="G257" s="271">
        <v>2.6935620608537242E-2</v>
      </c>
      <c r="H257" s="272">
        <v>2433.743171218302</v>
      </c>
      <c r="I257" s="271">
        <v>0.97306437939146273</v>
      </c>
      <c r="J257" s="272">
        <v>90354.078214441717</v>
      </c>
      <c r="K257" s="272">
        <v>445686.03314416285</v>
      </c>
      <c r="L257" s="272">
        <v>2923434.8457482476</v>
      </c>
      <c r="M257" s="273">
        <v>32.355317031843519</v>
      </c>
      <c r="N257" s="272">
        <v>5</v>
      </c>
      <c r="O257" s="274">
        <f t="shared" si="24"/>
        <v>2.5000000000000155</v>
      </c>
    </row>
    <row r="258" spans="2:15" x14ac:dyDescent="0.2">
      <c r="B258" s="268" t="s">
        <v>54</v>
      </c>
      <c r="C258" s="268" t="s">
        <v>47</v>
      </c>
      <c r="D258" s="269" t="s">
        <v>79</v>
      </c>
      <c r="E258" s="270" t="str">
        <f t="shared" si="23"/>
        <v>RNMale50-54</v>
      </c>
      <c r="F258" s="271">
        <v>7.9000000000000008E-3</v>
      </c>
      <c r="G258" s="271">
        <v>3.87488526186721E-2</v>
      </c>
      <c r="H258" s="272">
        <v>3406.8121047741361</v>
      </c>
      <c r="I258" s="271">
        <v>0.96125114738132789</v>
      </c>
      <c r="J258" s="272">
        <v>87920.335043223415</v>
      </c>
      <c r="K258" s="272">
        <v>431084.64495418174</v>
      </c>
      <c r="L258" s="272">
        <v>2477748.8126040846</v>
      </c>
      <c r="M258" s="273">
        <v>28.181748982029848</v>
      </c>
      <c r="N258" s="272">
        <v>5</v>
      </c>
      <c r="O258" s="274">
        <f t="shared" si="24"/>
        <v>2.5000000000000102</v>
      </c>
    </row>
    <row r="259" spans="2:15" x14ac:dyDescent="0.2">
      <c r="B259" s="268" t="s">
        <v>54</v>
      </c>
      <c r="C259" s="268" t="s">
        <v>47</v>
      </c>
      <c r="D259" s="269" t="s">
        <v>80</v>
      </c>
      <c r="E259" s="270" t="str">
        <f t="shared" si="23"/>
        <v>RNMale55-59</v>
      </c>
      <c r="F259" s="271">
        <v>1.081E-2</v>
      </c>
      <c r="G259" s="271">
        <v>5.2635678948396318E-2</v>
      </c>
      <c r="H259" s="272">
        <v>4448.4266601861436</v>
      </c>
      <c r="I259" s="271">
        <v>0.94736432105160373</v>
      </c>
      <c r="J259" s="272">
        <v>84513.52293844927</v>
      </c>
      <c r="K259" s="272">
        <v>411446.548041781</v>
      </c>
      <c r="L259" s="272">
        <v>2046664.1676499029</v>
      </c>
      <c r="M259" s="273">
        <v>24.217002161186407</v>
      </c>
      <c r="N259" s="272">
        <v>5</v>
      </c>
      <c r="O259" s="274">
        <f t="shared" si="24"/>
        <v>2.5000000000000009</v>
      </c>
    </row>
    <row r="260" spans="2:15" x14ac:dyDescent="0.2">
      <c r="B260" s="268" t="s">
        <v>54</v>
      </c>
      <c r="C260" s="268" t="s">
        <v>47</v>
      </c>
      <c r="D260" s="269" t="s">
        <v>81</v>
      </c>
      <c r="E260" s="270" t="str">
        <f t="shared" si="23"/>
        <v>RNMale60-64</v>
      </c>
      <c r="F260" s="271">
        <v>1.5769999999999999E-2</v>
      </c>
      <c r="G260" s="271">
        <v>7.5840223819688357E-2</v>
      </c>
      <c r="H260" s="272">
        <v>6072.1548218883727</v>
      </c>
      <c r="I260" s="271">
        <v>0.92415977618031164</v>
      </c>
      <c r="J260" s="272">
        <v>80065.096278263125</v>
      </c>
      <c r="K260" s="272">
        <v>385145.09433659469</v>
      </c>
      <c r="L260" s="272">
        <v>1635217.6196081219</v>
      </c>
      <c r="M260" s="273">
        <v>20.423601489530302</v>
      </c>
      <c r="N260" s="272">
        <v>5</v>
      </c>
      <c r="O260" s="274">
        <f t="shared" si="24"/>
        <v>2.4999999999999938</v>
      </c>
    </row>
    <row r="261" spans="2:15" x14ac:dyDescent="0.2">
      <c r="B261" s="268" t="s">
        <v>54</v>
      </c>
      <c r="C261" s="268" t="s">
        <v>47</v>
      </c>
      <c r="D261" s="269" t="s">
        <v>82</v>
      </c>
      <c r="E261" s="270" t="str">
        <f t="shared" si="23"/>
        <v>RNMale65-69</v>
      </c>
      <c r="F261" s="271">
        <v>2.3189999999999999E-2</v>
      </c>
      <c r="G261" s="271">
        <v>0.10960730846286112</v>
      </c>
      <c r="H261" s="272">
        <v>8110.1671582832923</v>
      </c>
      <c r="I261" s="271">
        <v>0.89039269153713885</v>
      </c>
      <c r="J261" s="272">
        <v>73992.941456374756</v>
      </c>
      <c r="K261" s="272">
        <v>349689.28938616556</v>
      </c>
      <c r="L261" s="272">
        <v>1250072.5252715272</v>
      </c>
      <c r="M261" s="273">
        <v>16.894483455676014</v>
      </c>
      <c r="N261" s="272">
        <v>5</v>
      </c>
      <c r="O261" s="274">
        <f t="shared" si="24"/>
        <v>2.5000000000000004</v>
      </c>
    </row>
    <row r="262" spans="2:15" x14ac:dyDescent="0.2">
      <c r="B262" s="268" t="s">
        <v>54</v>
      </c>
      <c r="C262" s="268" t="s">
        <v>47</v>
      </c>
      <c r="D262" s="269" t="s">
        <v>19</v>
      </c>
      <c r="E262" s="270" t="str">
        <f t="shared" si="23"/>
        <v>RNMale70-74</v>
      </c>
      <c r="F262" s="271">
        <v>3.2710000000000003E-2</v>
      </c>
      <c r="G262" s="271">
        <v>0.15118191248542409</v>
      </c>
      <c r="H262" s="272">
        <v>9960.2838182310115</v>
      </c>
      <c r="I262" s="271">
        <v>0.84881808751457588</v>
      </c>
      <c r="J262" s="272">
        <v>65882.774298091463</v>
      </c>
      <c r="K262" s="272">
        <v>304513.1619448798</v>
      </c>
      <c r="L262" s="272">
        <v>900383.23588536168</v>
      </c>
      <c r="M262" s="273">
        <v>13.666443853920168</v>
      </c>
      <c r="N262" s="272">
        <v>5</v>
      </c>
      <c r="O262" s="274">
        <f t="shared" si="24"/>
        <v>2.5000000000000058</v>
      </c>
    </row>
    <row r="263" spans="2:15" x14ac:dyDescent="0.2">
      <c r="B263" s="268" t="s">
        <v>54</v>
      </c>
      <c r="C263" s="268" t="s">
        <v>47</v>
      </c>
      <c r="D263" s="269" t="s">
        <v>20</v>
      </c>
      <c r="E263" s="270" t="str">
        <f t="shared" si="23"/>
        <v>RNMale75-79</v>
      </c>
      <c r="F263" s="271">
        <v>5.289E-2</v>
      </c>
      <c r="G263" s="271">
        <v>0.23357712519649182</v>
      </c>
      <c r="H263" s="272">
        <v>13062.214560113985</v>
      </c>
      <c r="I263" s="271">
        <v>0.76642287480350824</v>
      </c>
      <c r="J263" s="272">
        <v>55922.490479860448</v>
      </c>
      <c r="K263" s="272">
        <v>246956.91599901728</v>
      </c>
      <c r="L263" s="272">
        <v>595870.07394048187</v>
      </c>
      <c r="M263" s="273">
        <v>10.655284999423882</v>
      </c>
      <c r="N263" s="272">
        <v>5</v>
      </c>
      <c r="O263" s="274">
        <f t="shared" si="24"/>
        <v>2.5000000000000004</v>
      </c>
    </row>
    <row r="264" spans="2:15" x14ac:dyDescent="0.2">
      <c r="B264" s="268" t="s">
        <v>54</v>
      </c>
      <c r="C264" s="268" t="s">
        <v>47</v>
      </c>
      <c r="D264" s="269" t="s">
        <v>21</v>
      </c>
      <c r="E264" s="270" t="str">
        <f t="shared" si="23"/>
        <v>RNMale80-84</v>
      </c>
      <c r="F264" s="271">
        <v>8.4229999999999999E-2</v>
      </c>
      <c r="G264" s="271">
        <v>0.34787968053766716</v>
      </c>
      <c r="H264" s="272">
        <v>14910.219094717668</v>
      </c>
      <c r="I264" s="271">
        <v>0.65212031946233284</v>
      </c>
      <c r="J264" s="272">
        <v>42860.275919746462</v>
      </c>
      <c r="K264" s="272">
        <v>177025.83186193815</v>
      </c>
      <c r="L264" s="272">
        <v>348913.15794146463</v>
      </c>
      <c r="M264" s="273">
        <v>8.1407118935674969</v>
      </c>
      <c r="N264" s="272">
        <v>5</v>
      </c>
      <c r="O264" s="274">
        <f t="shared" si="24"/>
        <v>2.4999999999999996</v>
      </c>
    </row>
    <row r="265" spans="2:15" x14ac:dyDescent="0.2">
      <c r="B265" s="268" t="s">
        <v>54</v>
      </c>
      <c r="C265" s="268" t="s">
        <v>47</v>
      </c>
      <c r="D265" s="269" t="s">
        <v>22</v>
      </c>
      <c r="E265" s="270" t="str">
        <f t="shared" si="23"/>
        <v>RNMale85-89</v>
      </c>
      <c r="F265" s="271">
        <v>0.13178999999999999</v>
      </c>
      <c r="G265" s="271">
        <v>0.49566087531042363</v>
      </c>
      <c r="H265" s="272">
        <v>13853.749630869852</v>
      </c>
      <c r="I265" s="271">
        <v>0.50433912468957631</v>
      </c>
      <c r="J265" s="272">
        <v>27950.056825028794</v>
      </c>
      <c r="K265" s="272">
        <v>105115.91004796934</v>
      </c>
      <c r="L265" s="272">
        <v>171887.32607952648</v>
      </c>
      <c r="M265" s="273">
        <v>6.1498023834285851</v>
      </c>
      <c r="N265" s="272">
        <v>5</v>
      </c>
      <c r="O265" s="274">
        <f t="shared" si="24"/>
        <v>2.5000000000000004</v>
      </c>
    </row>
    <row r="266" spans="2:15" x14ac:dyDescent="0.2">
      <c r="B266" s="268" t="s">
        <v>54</v>
      </c>
      <c r="C266" s="268" t="s">
        <v>47</v>
      </c>
      <c r="D266" s="269" t="s">
        <v>5</v>
      </c>
      <c r="E266" s="270" t="str">
        <f t="shared" si="23"/>
        <v>RNMale90+</v>
      </c>
      <c r="F266" s="271">
        <v>0.21110999999999999</v>
      </c>
      <c r="G266" s="271">
        <v>1</v>
      </c>
      <c r="H266" s="272">
        <v>14096.307194158941</v>
      </c>
      <c r="I266" s="271">
        <v>0</v>
      </c>
      <c r="J266" s="272">
        <v>14096.307194158941</v>
      </c>
      <c r="K266" s="272">
        <v>66771.416031557135</v>
      </c>
      <c r="L266" s="272">
        <v>66771.416031557135</v>
      </c>
      <c r="M266" s="273">
        <v>4.7368019944418549</v>
      </c>
      <c r="N266" s="273" t="s">
        <v>92</v>
      </c>
      <c r="O266" s="274"/>
    </row>
    <row r="267" spans="2:15" ht="16" customHeight="1" x14ac:dyDescent="0.2">
      <c r="B267" s="348" t="s">
        <v>1</v>
      </c>
      <c r="C267" s="348" t="s">
        <v>0</v>
      </c>
      <c r="D267" s="348" t="s">
        <v>2</v>
      </c>
      <c r="E267" s="348" t="s">
        <v>49</v>
      </c>
      <c r="F267" s="349" t="s">
        <v>113</v>
      </c>
      <c r="G267" s="349" t="s">
        <v>112</v>
      </c>
      <c r="H267" s="349" t="s">
        <v>114</v>
      </c>
      <c r="I267" s="349" t="s">
        <v>116</v>
      </c>
      <c r="J267" s="349" t="s">
        <v>111</v>
      </c>
      <c r="K267" s="349" t="s">
        <v>110</v>
      </c>
      <c r="L267" s="349" t="s">
        <v>109</v>
      </c>
      <c r="M267" s="349" t="s">
        <v>108</v>
      </c>
      <c r="N267" s="350" t="s">
        <v>6</v>
      </c>
      <c r="O267" s="351" t="s">
        <v>91</v>
      </c>
    </row>
    <row r="268" spans="2:15" ht="16" customHeight="1" x14ac:dyDescent="0.2"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50"/>
      <c r="O268" s="351"/>
    </row>
    <row r="269" spans="2:15" x14ac:dyDescent="0.2">
      <c r="B269" s="268" t="s">
        <v>55</v>
      </c>
      <c r="C269" s="268" t="s">
        <v>47</v>
      </c>
      <c r="D269" s="269">
        <v>0</v>
      </c>
      <c r="E269" s="270" t="str">
        <f t="shared" ref="E269:E332" si="25">_xlfn.CONCAT(B269,C269,D269)</f>
        <v>PBMale0</v>
      </c>
      <c r="F269" s="271">
        <v>1.44E-2</v>
      </c>
      <c r="G269" s="271">
        <v>1.4211657742196905E-2</v>
      </c>
      <c r="H269" s="272">
        <v>1421.1657742196905</v>
      </c>
      <c r="I269" s="271">
        <v>0.9857883422578031</v>
      </c>
      <c r="J269" s="272">
        <v>100000</v>
      </c>
      <c r="K269" s="272">
        <v>98697.300495721793</v>
      </c>
      <c r="L269" s="272">
        <v>7019956.6140247472</v>
      </c>
      <c r="M269" s="273">
        <v>70.19956614024747</v>
      </c>
      <c r="N269" s="272">
        <v>1</v>
      </c>
      <c r="O269" s="274">
        <f>(K269-J270*N269)/H269</f>
        <v>8.3358516008818231E-2</v>
      </c>
    </row>
    <row r="270" spans="2:15" x14ac:dyDescent="0.2">
      <c r="B270" s="268" t="s">
        <v>55</v>
      </c>
      <c r="C270" s="268" t="s">
        <v>47</v>
      </c>
      <c r="D270" s="275" t="s">
        <v>107</v>
      </c>
      <c r="E270" s="270" t="str">
        <f t="shared" si="25"/>
        <v>PBMale01-04</v>
      </c>
      <c r="F270" s="271">
        <v>6.8000000000000005E-4</v>
      </c>
      <c r="G270" s="271">
        <v>2.7322936503026622E-3</v>
      </c>
      <c r="H270" s="272">
        <v>269.34632280933829</v>
      </c>
      <c r="I270" s="271">
        <v>0.9972677063496973</v>
      </c>
      <c r="J270" s="272">
        <v>98578.834225780316</v>
      </c>
      <c r="K270" s="272">
        <v>393671.64774807525</v>
      </c>
      <c r="L270" s="272">
        <v>6921259.3135290258</v>
      </c>
      <c r="M270" s="273">
        <v>70.210399300086053</v>
      </c>
      <c r="N270" s="272">
        <v>4</v>
      </c>
      <c r="O270" s="274">
        <f t="shared" ref="O270:O287" si="26">(K270-J271*N270)/H270</f>
        <v>1.610180275222731</v>
      </c>
    </row>
    <row r="271" spans="2:15" x14ac:dyDescent="0.2">
      <c r="B271" s="268" t="s">
        <v>55</v>
      </c>
      <c r="C271" s="268" t="s">
        <v>47</v>
      </c>
      <c r="D271" s="275" t="s">
        <v>106</v>
      </c>
      <c r="E271" s="270" t="str">
        <f t="shared" si="25"/>
        <v>PBMale05-09</v>
      </c>
      <c r="F271" s="271">
        <v>4.2000000000000002E-4</v>
      </c>
      <c r="G271" s="271">
        <v>2.0787109505129562E-3</v>
      </c>
      <c r="H271" s="272">
        <v>204.35700904322675</v>
      </c>
      <c r="I271" s="271">
        <v>0.99792128904948707</v>
      </c>
      <c r="J271" s="272">
        <v>98309.48790297097</v>
      </c>
      <c r="K271" s="272">
        <v>491036.54699224682</v>
      </c>
      <c r="L271" s="272">
        <v>6527587.6657809503</v>
      </c>
      <c r="M271" s="273">
        <v>66.398348776096952</v>
      </c>
      <c r="N271" s="272">
        <v>5</v>
      </c>
      <c r="O271" s="274">
        <f t="shared" si="26"/>
        <v>2.4999999999999001</v>
      </c>
    </row>
    <row r="272" spans="2:15" x14ac:dyDescent="0.2">
      <c r="B272" s="268" t="s">
        <v>55</v>
      </c>
      <c r="C272" s="268" t="s">
        <v>47</v>
      </c>
      <c r="D272" s="275" t="s">
        <v>71</v>
      </c>
      <c r="E272" s="270" t="str">
        <f t="shared" si="25"/>
        <v>PBMale10-14</v>
      </c>
      <c r="F272" s="271">
        <v>4.4999999999999999E-4</v>
      </c>
      <c r="G272" s="271">
        <v>2.2678063386105092E-3</v>
      </c>
      <c r="H272" s="272">
        <v>222.48343769146305</v>
      </c>
      <c r="I272" s="271">
        <v>0.99773219366138954</v>
      </c>
      <c r="J272" s="272">
        <v>98105.130893927751</v>
      </c>
      <c r="K272" s="272">
        <v>489969.44587541011</v>
      </c>
      <c r="L272" s="272">
        <v>6036551.1187887033</v>
      </c>
      <c r="M272" s="273">
        <v>61.531451655831162</v>
      </c>
      <c r="N272" s="272">
        <v>5</v>
      </c>
      <c r="O272" s="274">
        <f t="shared" si="26"/>
        <v>2.4999999999997708</v>
      </c>
    </row>
    <row r="273" spans="2:15" x14ac:dyDescent="0.2">
      <c r="B273" s="268" t="s">
        <v>55</v>
      </c>
      <c r="C273" s="268" t="s">
        <v>47</v>
      </c>
      <c r="D273" s="269" t="s">
        <v>72</v>
      </c>
      <c r="E273" s="270" t="str">
        <f t="shared" si="25"/>
        <v>PBMale15-19</v>
      </c>
      <c r="F273" s="271">
        <v>2.15E-3</v>
      </c>
      <c r="G273" s="271">
        <v>1.0674235072925049E-2</v>
      </c>
      <c r="H273" s="272">
        <v>1044.8223885081154</v>
      </c>
      <c r="I273" s="271">
        <v>0.98932576492707491</v>
      </c>
      <c r="J273" s="272">
        <v>97882.6474562363</v>
      </c>
      <c r="K273" s="272">
        <v>486801.18130991119</v>
      </c>
      <c r="L273" s="272">
        <v>5546581.6729132934</v>
      </c>
      <c r="M273" s="273">
        <v>56.665627841678379</v>
      </c>
      <c r="N273" s="272">
        <v>5</v>
      </c>
      <c r="O273" s="274">
        <f t="shared" si="26"/>
        <v>2.5000000000000213</v>
      </c>
    </row>
    <row r="274" spans="2:15" x14ac:dyDescent="0.2">
      <c r="B274" s="268" t="s">
        <v>55</v>
      </c>
      <c r="C274" s="268" t="s">
        <v>47</v>
      </c>
      <c r="D274" s="269" t="s">
        <v>73</v>
      </c>
      <c r="E274" s="270" t="str">
        <f t="shared" si="25"/>
        <v>PBMale20-24</v>
      </c>
      <c r="F274" s="271">
        <v>3.4099999999999998E-3</v>
      </c>
      <c r="G274" s="271">
        <v>1.6907913765550737E-2</v>
      </c>
      <c r="H274" s="272">
        <v>1637.3255954886356</v>
      </c>
      <c r="I274" s="271">
        <v>0.98309208623444921</v>
      </c>
      <c r="J274" s="272">
        <v>96837.825067728176</v>
      </c>
      <c r="K274" s="272">
        <v>480095.8113499193</v>
      </c>
      <c r="L274" s="272">
        <v>5059780.4916033819</v>
      </c>
      <c r="M274" s="273">
        <v>52.250042667362486</v>
      </c>
      <c r="N274" s="272">
        <v>5</v>
      </c>
      <c r="O274" s="274">
        <f t="shared" si="26"/>
        <v>2.5000000000000302</v>
      </c>
    </row>
    <row r="275" spans="2:15" x14ac:dyDescent="0.2">
      <c r="B275" s="268" t="s">
        <v>55</v>
      </c>
      <c r="C275" s="268" t="s">
        <v>47</v>
      </c>
      <c r="D275" s="269" t="s">
        <v>74</v>
      </c>
      <c r="E275" s="270" t="str">
        <f t="shared" si="25"/>
        <v>PBMale25-29</v>
      </c>
      <c r="F275" s="271">
        <v>3.5300000000000002E-3</v>
      </c>
      <c r="G275" s="271">
        <v>1.748033841038538E-2</v>
      </c>
      <c r="H275" s="272">
        <v>1664.1369476124619</v>
      </c>
      <c r="I275" s="271">
        <v>0.98251966158961457</v>
      </c>
      <c r="J275" s="272">
        <v>95200.499472239535</v>
      </c>
      <c r="K275" s="272">
        <v>471842.1549921665</v>
      </c>
      <c r="L275" s="272">
        <v>4579684.6802534629</v>
      </c>
      <c r="M275" s="273">
        <v>48.105679126073269</v>
      </c>
      <c r="N275" s="272">
        <v>5</v>
      </c>
      <c r="O275" s="274">
        <f t="shared" si="26"/>
        <v>2.500000000000004</v>
      </c>
    </row>
    <row r="276" spans="2:15" x14ac:dyDescent="0.2">
      <c r="B276" s="268" t="s">
        <v>55</v>
      </c>
      <c r="C276" s="268" t="s">
        <v>47</v>
      </c>
      <c r="D276" s="269" t="s">
        <v>75</v>
      </c>
      <c r="E276" s="270" t="str">
        <f t="shared" si="25"/>
        <v>PBMale30-34</v>
      </c>
      <c r="F276" s="271">
        <v>3.7599999999999999E-3</v>
      </c>
      <c r="G276" s="271">
        <v>1.864148871546125E-2</v>
      </c>
      <c r="H276" s="272">
        <v>1743.6570464881281</v>
      </c>
      <c r="I276" s="271">
        <v>0.98135851128453877</v>
      </c>
      <c r="J276" s="272">
        <v>93536.362524627068</v>
      </c>
      <c r="K276" s="272">
        <v>463322.67000691505</v>
      </c>
      <c r="L276" s="272">
        <v>4107842.525261296</v>
      </c>
      <c r="M276" s="273">
        <v>43.917065132608158</v>
      </c>
      <c r="N276" s="272">
        <v>5</v>
      </c>
      <c r="O276" s="274">
        <f t="shared" si="26"/>
        <v>2.5000000000000129</v>
      </c>
    </row>
    <row r="277" spans="2:15" x14ac:dyDescent="0.2">
      <c r="B277" s="268" t="s">
        <v>55</v>
      </c>
      <c r="C277" s="268" t="s">
        <v>47</v>
      </c>
      <c r="D277" s="269" t="s">
        <v>76</v>
      </c>
      <c r="E277" s="270" t="str">
        <f t="shared" si="25"/>
        <v>PBMale35-39</v>
      </c>
      <c r="F277" s="271">
        <v>4.0400000000000002E-3</v>
      </c>
      <c r="G277" s="271">
        <v>1.9977191740303504E-2</v>
      </c>
      <c r="H277" s="272">
        <v>1833.7604776979895</v>
      </c>
      <c r="I277" s="271">
        <v>0.98002280825969645</v>
      </c>
      <c r="J277" s="272">
        <v>91792.705478138945</v>
      </c>
      <c r="K277" s="272">
        <v>454379.12619644974</v>
      </c>
      <c r="L277" s="272">
        <v>3644519.855254381</v>
      </c>
      <c r="M277" s="273">
        <v>39.703806923114911</v>
      </c>
      <c r="N277" s="272">
        <v>5</v>
      </c>
      <c r="O277" s="274">
        <f t="shared" si="26"/>
        <v>2.5000000000000311</v>
      </c>
    </row>
    <row r="278" spans="2:15" x14ac:dyDescent="0.2">
      <c r="B278" s="268" t="s">
        <v>55</v>
      </c>
      <c r="C278" s="268" t="s">
        <v>47</v>
      </c>
      <c r="D278" s="269" t="s">
        <v>77</v>
      </c>
      <c r="E278" s="270" t="str">
        <f t="shared" si="25"/>
        <v>PBMale40-44</v>
      </c>
      <c r="F278" s="271">
        <v>4.8599999999999997E-3</v>
      </c>
      <c r="G278" s="271">
        <v>2.3989695327354298E-2</v>
      </c>
      <c r="H278" s="272">
        <v>2158.0876825308005</v>
      </c>
      <c r="I278" s="271">
        <v>0.97601030467264571</v>
      </c>
      <c r="J278" s="272">
        <v>89958.945000440945</v>
      </c>
      <c r="K278" s="272">
        <v>444399.50579587772</v>
      </c>
      <c r="L278" s="272">
        <v>3190140.7290579313</v>
      </c>
      <c r="M278" s="273">
        <v>35.462184767087855</v>
      </c>
      <c r="N278" s="272">
        <v>5</v>
      </c>
      <c r="O278" s="274">
        <f t="shared" si="26"/>
        <v>2.499999999999968</v>
      </c>
    </row>
    <row r="279" spans="2:15" x14ac:dyDescent="0.2">
      <c r="B279" s="268" t="s">
        <v>55</v>
      </c>
      <c r="C279" s="268" t="s">
        <v>47</v>
      </c>
      <c r="D279" s="269" t="s">
        <v>78</v>
      </c>
      <c r="E279" s="270" t="str">
        <f t="shared" si="25"/>
        <v>PBMale45-49</v>
      </c>
      <c r="F279" s="271">
        <v>6.3600000000000002E-3</v>
      </c>
      <c r="G279" s="271">
        <v>3.1288134429126008E-2</v>
      </c>
      <c r="H279" s="272">
        <v>2747.1250267552846</v>
      </c>
      <c r="I279" s="271">
        <v>0.96871186557087396</v>
      </c>
      <c r="J279" s="272">
        <v>87800.857317910151</v>
      </c>
      <c r="K279" s="272">
        <v>432136.47402266256</v>
      </c>
      <c r="L279" s="272">
        <v>2745741.2232620534</v>
      </c>
      <c r="M279" s="273">
        <v>31.272373723188696</v>
      </c>
      <c r="N279" s="272">
        <v>5</v>
      </c>
      <c r="O279" s="274">
        <f t="shared" si="26"/>
        <v>2.5000000000000058</v>
      </c>
    </row>
    <row r="280" spans="2:15" x14ac:dyDescent="0.2">
      <c r="B280" s="268" t="s">
        <v>55</v>
      </c>
      <c r="C280" s="268" t="s">
        <v>47</v>
      </c>
      <c r="D280" s="269" t="s">
        <v>79</v>
      </c>
      <c r="E280" s="270" t="str">
        <f t="shared" si="25"/>
        <v>PBMale50-54</v>
      </c>
      <c r="F280" s="271">
        <v>9.8200000000000006E-3</v>
      </c>
      <c r="G280" s="271">
        <v>4.7927867250308842E-2</v>
      </c>
      <c r="H280" s="272">
        <v>4076.4439903937769</v>
      </c>
      <c r="I280" s="271">
        <v>0.95207213274969116</v>
      </c>
      <c r="J280" s="272">
        <v>85053.732291154869</v>
      </c>
      <c r="K280" s="272">
        <v>415077.55147978989</v>
      </c>
      <c r="L280" s="272">
        <v>2313604.7492393907</v>
      </c>
      <c r="M280" s="273">
        <v>27.201684005112064</v>
      </c>
      <c r="N280" s="272">
        <v>5</v>
      </c>
      <c r="O280" s="274">
        <f t="shared" si="26"/>
        <v>2.4999999999999987</v>
      </c>
    </row>
    <row r="281" spans="2:15" x14ac:dyDescent="0.2">
      <c r="B281" s="268" t="s">
        <v>55</v>
      </c>
      <c r="C281" s="268" t="s">
        <v>47</v>
      </c>
      <c r="D281" s="269" t="s">
        <v>80</v>
      </c>
      <c r="E281" s="270" t="str">
        <f t="shared" si="25"/>
        <v>PBMale55-59</v>
      </c>
      <c r="F281" s="271">
        <v>1.3169999999999999E-2</v>
      </c>
      <c r="G281" s="271">
        <v>6.3729768804602724E-2</v>
      </c>
      <c r="H281" s="272">
        <v>5160.6638618311654</v>
      </c>
      <c r="I281" s="271">
        <v>0.93627023119539732</v>
      </c>
      <c r="J281" s="272">
        <v>80977.288300761094</v>
      </c>
      <c r="K281" s="272">
        <v>391984.78184922761</v>
      </c>
      <c r="L281" s="272">
        <v>1898527.1977596006</v>
      </c>
      <c r="M281" s="273">
        <v>23.445181205725266</v>
      </c>
      <c r="N281" s="272">
        <v>5</v>
      </c>
      <c r="O281" s="274">
        <f t="shared" si="26"/>
        <v>2.4999999999999978</v>
      </c>
    </row>
    <row r="282" spans="2:15" x14ac:dyDescent="0.2">
      <c r="B282" s="268" t="s">
        <v>55</v>
      </c>
      <c r="C282" s="268" t="s">
        <v>47</v>
      </c>
      <c r="D282" s="269" t="s">
        <v>81</v>
      </c>
      <c r="E282" s="270" t="str">
        <f t="shared" si="25"/>
        <v>PBMale60-64</v>
      </c>
      <c r="F282" s="271">
        <v>1.7080000000000001E-2</v>
      </c>
      <c r="G282" s="271">
        <v>8.1907590679401371E-2</v>
      </c>
      <c r="H282" s="272">
        <v>6209.9570412377725</v>
      </c>
      <c r="I282" s="271">
        <v>0.91809240932059866</v>
      </c>
      <c r="J282" s="272">
        <v>75816.624438929939</v>
      </c>
      <c r="K282" s="272">
        <v>363558.22959155531</v>
      </c>
      <c r="L282" s="272">
        <v>1506542.415910373</v>
      </c>
      <c r="M282" s="273">
        <v>19.870871686247234</v>
      </c>
      <c r="N282" s="272">
        <v>5</v>
      </c>
      <c r="O282" s="274">
        <f t="shared" si="26"/>
        <v>2.500000000000004</v>
      </c>
    </row>
    <row r="283" spans="2:15" x14ac:dyDescent="0.2">
      <c r="B283" s="268" t="s">
        <v>55</v>
      </c>
      <c r="C283" s="268" t="s">
        <v>47</v>
      </c>
      <c r="D283" s="269" t="s">
        <v>82</v>
      </c>
      <c r="E283" s="270" t="str">
        <f t="shared" si="25"/>
        <v>PBMale65-69</v>
      </c>
      <c r="F283" s="271">
        <v>2.4469999999999999E-2</v>
      </c>
      <c r="G283" s="271">
        <v>0.11527943043840112</v>
      </c>
      <c r="H283" s="272">
        <v>8024.2169723211782</v>
      </c>
      <c r="I283" s="271">
        <v>0.88472056956159884</v>
      </c>
      <c r="J283" s="272">
        <v>69606.667397692174</v>
      </c>
      <c r="K283" s="272">
        <v>327972.79455765791</v>
      </c>
      <c r="L283" s="272">
        <v>1142984.1863188175</v>
      </c>
      <c r="M283" s="273">
        <v>16.420613556866154</v>
      </c>
      <c r="N283" s="272">
        <v>5</v>
      </c>
      <c r="O283" s="274">
        <f t="shared" si="26"/>
        <v>2.5</v>
      </c>
    </row>
    <row r="284" spans="2:15" x14ac:dyDescent="0.2">
      <c r="B284" s="268" t="s">
        <v>55</v>
      </c>
      <c r="C284" s="268" t="s">
        <v>47</v>
      </c>
      <c r="D284" s="269" t="s">
        <v>19</v>
      </c>
      <c r="E284" s="270" t="str">
        <f t="shared" si="25"/>
        <v>PBMale70-74</v>
      </c>
      <c r="F284" s="271">
        <v>3.6810000000000002E-2</v>
      </c>
      <c r="G284" s="271">
        <v>0.16852088900764464</v>
      </c>
      <c r="H284" s="272">
        <v>10377.929292952724</v>
      </c>
      <c r="I284" s="271">
        <v>0.83147911099235539</v>
      </c>
      <c r="J284" s="272">
        <v>61582.450425370989</v>
      </c>
      <c r="K284" s="272">
        <v>281967.42889447312</v>
      </c>
      <c r="L284" s="272">
        <v>815011.39176115964</v>
      </c>
      <c r="M284" s="273">
        <v>13.234474856580048</v>
      </c>
      <c r="N284" s="272">
        <v>5</v>
      </c>
      <c r="O284" s="274">
        <f t="shared" si="26"/>
        <v>2.4999999999999969</v>
      </c>
    </row>
    <row r="285" spans="2:15" x14ac:dyDescent="0.2">
      <c r="B285" s="268" t="s">
        <v>55</v>
      </c>
      <c r="C285" s="268" t="s">
        <v>47</v>
      </c>
      <c r="D285" s="269" t="s">
        <v>20</v>
      </c>
      <c r="E285" s="270" t="str">
        <f t="shared" si="25"/>
        <v>PBMale75-79</v>
      </c>
      <c r="F285" s="271">
        <v>5.5840000000000001E-2</v>
      </c>
      <c r="G285" s="271">
        <v>0.24501509172210556</v>
      </c>
      <c r="H285" s="272">
        <v>12545.880441845955</v>
      </c>
      <c r="I285" s="271">
        <v>0.75498490827789444</v>
      </c>
      <c r="J285" s="272">
        <v>51204.521132418267</v>
      </c>
      <c r="K285" s="272">
        <v>224657.90455747646</v>
      </c>
      <c r="L285" s="272">
        <v>533043.96286668652</v>
      </c>
      <c r="M285" s="273">
        <v>10.410095653237333</v>
      </c>
      <c r="N285" s="272">
        <v>5</v>
      </c>
      <c r="O285" s="274">
        <f t="shared" si="26"/>
        <v>2.4999999999999996</v>
      </c>
    </row>
    <row r="286" spans="2:15" x14ac:dyDescent="0.2">
      <c r="B286" s="268" t="s">
        <v>55</v>
      </c>
      <c r="C286" s="268" t="s">
        <v>47</v>
      </c>
      <c r="D286" s="269" t="s">
        <v>21</v>
      </c>
      <c r="E286" s="270" t="str">
        <f t="shared" si="25"/>
        <v>PBMale80-84</v>
      </c>
      <c r="F286" s="271">
        <v>8.7559999999999999E-2</v>
      </c>
      <c r="G286" s="271">
        <v>0.35917848355298593</v>
      </c>
      <c r="H286" s="272">
        <v>13885.351939459521</v>
      </c>
      <c r="I286" s="271">
        <v>0.64082151644701413</v>
      </c>
      <c r="J286" s="272">
        <v>38658.640690572312</v>
      </c>
      <c r="K286" s="272">
        <v>158579.82360421278</v>
      </c>
      <c r="L286" s="272">
        <v>308386.05830921006</v>
      </c>
      <c r="M286" s="273">
        <v>7.9771573133562406</v>
      </c>
      <c r="N286" s="272">
        <v>5</v>
      </c>
      <c r="O286" s="274">
        <f t="shared" si="26"/>
        <v>2.5000000000000004</v>
      </c>
    </row>
    <row r="287" spans="2:15" x14ac:dyDescent="0.2">
      <c r="B287" s="268" t="s">
        <v>55</v>
      </c>
      <c r="C287" s="268" t="s">
        <v>47</v>
      </c>
      <c r="D287" s="269" t="s">
        <v>22</v>
      </c>
      <c r="E287" s="270" t="str">
        <f t="shared" si="25"/>
        <v>PBMale85-89</v>
      </c>
      <c r="F287" s="271">
        <v>0.12662999999999999</v>
      </c>
      <c r="G287" s="271">
        <v>0.48090111231847721</v>
      </c>
      <c r="H287" s="272">
        <v>11913.502116196962</v>
      </c>
      <c r="I287" s="271">
        <v>0.51909888768152279</v>
      </c>
      <c r="J287" s="272">
        <v>24773.288751112796</v>
      </c>
      <c r="K287" s="272">
        <v>94082.68846507158</v>
      </c>
      <c r="L287" s="272">
        <v>149806.23470499727</v>
      </c>
      <c r="M287" s="273">
        <v>6.0470870948964377</v>
      </c>
      <c r="N287" s="272">
        <v>5</v>
      </c>
      <c r="O287" s="274">
        <f t="shared" si="26"/>
        <v>2.5000000000000004</v>
      </c>
    </row>
    <row r="288" spans="2:15" x14ac:dyDescent="0.2">
      <c r="B288" s="268" t="s">
        <v>55</v>
      </c>
      <c r="C288" s="268" t="s">
        <v>47</v>
      </c>
      <c r="D288" s="269" t="s">
        <v>5</v>
      </c>
      <c r="E288" s="270" t="str">
        <f t="shared" si="25"/>
        <v>PBMale90+</v>
      </c>
      <c r="F288" s="271">
        <v>0.23078000000000001</v>
      </c>
      <c r="G288" s="271">
        <v>1</v>
      </c>
      <c r="H288" s="272">
        <v>12859.786634915834</v>
      </c>
      <c r="I288" s="271">
        <v>0</v>
      </c>
      <c r="J288" s="272">
        <v>12859.786634915834</v>
      </c>
      <c r="K288" s="272">
        <v>55723.546239925679</v>
      </c>
      <c r="L288" s="272">
        <v>55723.546239925679</v>
      </c>
      <c r="M288" s="273">
        <v>4.3331625805228908</v>
      </c>
      <c r="N288" s="273" t="s">
        <v>92</v>
      </c>
      <c r="O288" s="274"/>
    </row>
    <row r="289" spans="2:15" ht="16" customHeight="1" x14ac:dyDescent="0.2">
      <c r="B289" s="348" t="s">
        <v>1</v>
      </c>
      <c r="C289" s="348" t="s">
        <v>0</v>
      </c>
      <c r="D289" s="348" t="s">
        <v>2</v>
      </c>
      <c r="E289" s="348" t="s">
        <v>49</v>
      </c>
      <c r="F289" s="349" t="s">
        <v>113</v>
      </c>
      <c r="G289" s="349" t="s">
        <v>112</v>
      </c>
      <c r="H289" s="349" t="s">
        <v>114</v>
      </c>
      <c r="I289" s="349" t="s">
        <v>116</v>
      </c>
      <c r="J289" s="349" t="s">
        <v>111</v>
      </c>
      <c r="K289" s="349" t="s">
        <v>110</v>
      </c>
      <c r="L289" s="349" t="s">
        <v>109</v>
      </c>
      <c r="M289" s="349" t="s">
        <v>108</v>
      </c>
      <c r="N289" s="350" t="s">
        <v>6</v>
      </c>
      <c r="O289" s="351" t="s">
        <v>91</v>
      </c>
    </row>
    <row r="290" spans="2:15" ht="16" customHeight="1" x14ac:dyDescent="0.2">
      <c r="B290" s="348"/>
      <c r="C290" s="348"/>
      <c r="D290" s="348"/>
      <c r="E290" s="348"/>
      <c r="F290" s="348"/>
      <c r="G290" s="348"/>
      <c r="H290" s="348"/>
      <c r="I290" s="348"/>
      <c r="J290" s="348"/>
      <c r="K290" s="348"/>
      <c r="L290" s="348"/>
      <c r="M290" s="348"/>
      <c r="N290" s="350"/>
      <c r="O290" s="351"/>
    </row>
    <row r="291" spans="2:15" x14ac:dyDescent="0.2">
      <c r="B291" s="268" t="s">
        <v>56</v>
      </c>
      <c r="C291" s="268" t="s">
        <v>47</v>
      </c>
      <c r="D291" s="269">
        <v>0</v>
      </c>
      <c r="E291" s="270" t="str">
        <f t="shared" si="25"/>
        <v>PEMale0</v>
      </c>
      <c r="F291" s="271">
        <v>1.2579999999999999E-2</v>
      </c>
      <c r="G291" s="271">
        <v>1.2438052549618632E-2</v>
      </c>
      <c r="H291" s="272">
        <v>1243.8052549618631</v>
      </c>
      <c r="I291" s="271">
        <v>0.98756194745038139</v>
      </c>
      <c r="J291" s="272">
        <v>100000</v>
      </c>
      <c r="K291" s="272">
        <v>98853.534199351809</v>
      </c>
      <c r="L291" s="272">
        <v>7117201.8216286544</v>
      </c>
      <c r="M291" s="273">
        <v>71.172018216286546</v>
      </c>
      <c r="N291" s="272">
        <v>1</v>
      </c>
      <c r="O291" s="274">
        <f>(K291-J292*N291)/H291</f>
        <v>7.8259401080156998E-2</v>
      </c>
    </row>
    <row r="292" spans="2:15" x14ac:dyDescent="0.2">
      <c r="B292" s="268" t="s">
        <v>56</v>
      </c>
      <c r="C292" s="268" t="s">
        <v>47</v>
      </c>
      <c r="D292" s="275" t="s">
        <v>107</v>
      </c>
      <c r="E292" s="270" t="str">
        <f t="shared" si="25"/>
        <v>PEMale01-04</v>
      </c>
      <c r="F292" s="271">
        <v>5.8E-4</v>
      </c>
      <c r="G292" s="271">
        <v>2.2979102739269243E-3</v>
      </c>
      <c r="H292" s="272">
        <v>226.93287451855127</v>
      </c>
      <c r="I292" s="271">
        <v>0.9977020897260731</v>
      </c>
      <c r="J292" s="272">
        <v>98756.194745038141</v>
      </c>
      <c r="K292" s="272">
        <v>394483.66302076279</v>
      </c>
      <c r="L292" s="272">
        <v>7018348.2874293029</v>
      </c>
      <c r="M292" s="273">
        <v>71.06742321885514</v>
      </c>
      <c r="N292" s="272">
        <v>4</v>
      </c>
      <c r="O292" s="274">
        <f t="shared" ref="O292:O309" si="27">(K292-J293*N292)/H292</f>
        <v>1.6155241476679414</v>
      </c>
    </row>
    <row r="293" spans="2:15" x14ac:dyDescent="0.2">
      <c r="B293" s="268" t="s">
        <v>56</v>
      </c>
      <c r="C293" s="268" t="s">
        <v>47</v>
      </c>
      <c r="D293" s="275" t="s">
        <v>106</v>
      </c>
      <c r="E293" s="270" t="str">
        <f t="shared" si="25"/>
        <v>PEMale05-09</v>
      </c>
      <c r="F293" s="271">
        <v>2.3000000000000001E-4</v>
      </c>
      <c r="G293" s="271">
        <v>1.1662457351143728E-3</v>
      </c>
      <c r="H293" s="272">
        <v>114.90933144046066</v>
      </c>
      <c r="I293" s="271">
        <v>0.99883375426488563</v>
      </c>
      <c r="J293" s="272">
        <v>98529.261870519593</v>
      </c>
      <c r="K293" s="272">
        <v>492359.03602399683</v>
      </c>
      <c r="L293" s="272">
        <v>6623864.6244085403</v>
      </c>
      <c r="M293" s="273">
        <v>67.227385029161894</v>
      </c>
      <c r="N293" s="272">
        <v>5</v>
      </c>
      <c r="O293" s="274">
        <f t="shared" si="27"/>
        <v>2.499999999999984</v>
      </c>
    </row>
    <row r="294" spans="2:15" x14ac:dyDescent="0.2">
      <c r="B294" s="268" t="s">
        <v>56</v>
      </c>
      <c r="C294" s="268" t="s">
        <v>47</v>
      </c>
      <c r="D294" s="275" t="s">
        <v>71</v>
      </c>
      <c r="E294" s="270" t="str">
        <f t="shared" si="25"/>
        <v>PEMale10-14</v>
      </c>
      <c r="F294" s="271">
        <v>4.0000000000000002E-4</v>
      </c>
      <c r="G294" s="271">
        <v>1.9768858164406389E-3</v>
      </c>
      <c r="H294" s="272">
        <v>194.55393766869432</v>
      </c>
      <c r="I294" s="271">
        <v>0.99802311418355938</v>
      </c>
      <c r="J294" s="272">
        <v>98414.352539079133</v>
      </c>
      <c r="K294" s="272">
        <v>491585.37785122392</v>
      </c>
      <c r="L294" s="272">
        <v>6131505.5883845435</v>
      </c>
      <c r="M294" s="273">
        <v>62.302961206291506</v>
      </c>
      <c r="N294" s="272">
        <v>5</v>
      </c>
      <c r="O294" s="274">
        <f t="shared" si="27"/>
        <v>2.4999999999998068</v>
      </c>
    </row>
    <row r="295" spans="2:15" x14ac:dyDescent="0.2">
      <c r="B295" s="268" t="s">
        <v>56</v>
      </c>
      <c r="C295" s="268" t="s">
        <v>47</v>
      </c>
      <c r="D295" s="269" t="s">
        <v>72</v>
      </c>
      <c r="E295" s="270" t="str">
        <f t="shared" si="25"/>
        <v>PEMale15-19</v>
      </c>
      <c r="F295" s="271">
        <v>1.81E-3</v>
      </c>
      <c r="G295" s="271">
        <v>9.0124337888256838E-3</v>
      </c>
      <c r="H295" s="272">
        <v>885.1994316470051</v>
      </c>
      <c r="I295" s="271">
        <v>0.99098756621117434</v>
      </c>
      <c r="J295" s="272">
        <v>98219.798601410439</v>
      </c>
      <c r="K295" s="272">
        <v>488885.9944279347</v>
      </c>
      <c r="L295" s="272">
        <v>5639920.21053332</v>
      </c>
      <c r="M295" s="273">
        <v>57.42141900963265</v>
      </c>
      <c r="N295" s="272">
        <v>5</v>
      </c>
      <c r="O295" s="274">
        <f t="shared" si="27"/>
        <v>2.5000000000000169</v>
      </c>
    </row>
    <row r="296" spans="2:15" x14ac:dyDescent="0.2">
      <c r="B296" s="268" t="s">
        <v>56</v>
      </c>
      <c r="C296" s="268" t="s">
        <v>47</v>
      </c>
      <c r="D296" s="269" t="s">
        <v>73</v>
      </c>
      <c r="E296" s="270" t="str">
        <f t="shared" si="25"/>
        <v>PEMale20-24</v>
      </c>
      <c r="F296" s="271">
        <v>2.98E-3</v>
      </c>
      <c r="G296" s="271">
        <v>1.4779705407414526E-2</v>
      </c>
      <c r="H296" s="272">
        <v>1438.576701677878</v>
      </c>
      <c r="I296" s="271">
        <v>0.98522029459258542</v>
      </c>
      <c r="J296" s="272">
        <v>97334.599169763431</v>
      </c>
      <c r="K296" s="272">
        <v>483076.55409462244</v>
      </c>
      <c r="L296" s="272">
        <v>5151034.2161053857</v>
      </c>
      <c r="M296" s="273">
        <v>52.920896166853808</v>
      </c>
      <c r="N296" s="272">
        <v>5</v>
      </c>
      <c r="O296" s="274">
        <f t="shared" si="27"/>
        <v>2.5000000000000266</v>
      </c>
    </row>
    <row r="297" spans="2:15" x14ac:dyDescent="0.2">
      <c r="B297" s="268" t="s">
        <v>56</v>
      </c>
      <c r="C297" s="268" t="s">
        <v>47</v>
      </c>
      <c r="D297" s="269" t="s">
        <v>74</v>
      </c>
      <c r="E297" s="270" t="str">
        <f t="shared" si="25"/>
        <v>PEMale25-29</v>
      </c>
      <c r="F297" s="271">
        <v>2.8500000000000001E-3</v>
      </c>
      <c r="G297" s="271">
        <v>1.4124765180804549E-2</v>
      </c>
      <c r="H297" s="272">
        <v>1354.5087991348655</v>
      </c>
      <c r="I297" s="271">
        <v>0.98587523481919548</v>
      </c>
      <c r="J297" s="272">
        <v>95896.022468085546</v>
      </c>
      <c r="K297" s="272">
        <v>476093.84034259059</v>
      </c>
      <c r="L297" s="272">
        <v>4667957.6620107628</v>
      </c>
      <c r="M297" s="273">
        <v>48.677281308140508</v>
      </c>
      <c r="N297" s="272">
        <v>5</v>
      </c>
      <c r="O297" s="274">
        <f t="shared" si="27"/>
        <v>2.5000000000000515</v>
      </c>
    </row>
    <row r="298" spans="2:15" x14ac:dyDescent="0.2">
      <c r="B298" s="268" t="s">
        <v>56</v>
      </c>
      <c r="C298" s="268" t="s">
        <v>47</v>
      </c>
      <c r="D298" s="269" t="s">
        <v>75</v>
      </c>
      <c r="E298" s="270" t="str">
        <f t="shared" si="25"/>
        <v>PEMale30-34</v>
      </c>
      <c r="F298" s="271">
        <v>3.1199999999999999E-3</v>
      </c>
      <c r="G298" s="271">
        <v>1.5470202768749369E-2</v>
      </c>
      <c r="H298" s="272">
        <v>1462.576386523157</v>
      </c>
      <c r="I298" s="271">
        <v>0.98452979723125067</v>
      </c>
      <c r="J298" s="272">
        <v>94541.513668950676</v>
      </c>
      <c r="K298" s="272">
        <v>469051.12737844547</v>
      </c>
      <c r="L298" s="272">
        <v>4191863.8216681718</v>
      </c>
      <c r="M298" s="273">
        <v>44.338869338886667</v>
      </c>
      <c r="N298" s="272">
        <v>5</v>
      </c>
      <c r="O298" s="274">
        <f t="shared" si="27"/>
        <v>2.4999999999999942</v>
      </c>
    </row>
    <row r="299" spans="2:15" x14ac:dyDescent="0.2">
      <c r="B299" s="268" t="s">
        <v>56</v>
      </c>
      <c r="C299" s="268" t="s">
        <v>47</v>
      </c>
      <c r="D299" s="269" t="s">
        <v>76</v>
      </c>
      <c r="E299" s="270" t="str">
        <f t="shared" si="25"/>
        <v>PEMale35-39</v>
      </c>
      <c r="F299" s="271">
        <v>3.47E-3</v>
      </c>
      <c r="G299" s="271">
        <v>1.7203803964051086E-2</v>
      </c>
      <c r="H299" s="272">
        <v>1601.3117901890889</v>
      </c>
      <c r="I299" s="271">
        <v>0.98279619603594892</v>
      </c>
      <c r="J299" s="272">
        <v>93078.93728242752</v>
      </c>
      <c r="K299" s="272">
        <v>461391.40693666483</v>
      </c>
      <c r="L299" s="272">
        <v>3722812.6942897262</v>
      </c>
      <c r="M299" s="273">
        <v>39.996295649505235</v>
      </c>
      <c r="N299" s="272">
        <v>5</v>
      </c>
      <c r="O299" s="274">
        <f t="shared" si="27"/>
        <v>2.4999999999999818</v>
      </c>
    </row>
    <row r="300" spans="2:15" x14ac:dyDescent="0.2">
      <c r="B300" s="268" t="s">
        <v>56</v>
      </c>
      <c r="C300" s="268" t="s">
        <v>47</v>
      </c>
      <c r="D300" s="269" t="s">
        <v>77</v>
      </c>
      <c r="E300" s="270" t="str">
        <f t="shared" si="25"/>
        <v>PEMale40-44</v>
      </c>
      <c r="F300" s="271">
        <v>4.47E-3</v>
      </c>
      <c r="G300" s="271">
        <v>2.2123999589777583E-2</v>
      </c>
      <c r="H300" s="272">
        <v>2023.8509488641103</v>
      </c>
      <c r="I300" s="271">
        <v>0.97787600041022238</v>
      </c>
      <c r="J300" s="272">
        <v>91477.625492238425</v>
      </c>
      <c r="K300" s="272">
        <v>452328.50008903182</v>
      </c>
      <c r="L300" s="272">
        <v>3261421.2873530616</v>
      </c>
      <c r="M300" s="273">
        <v>35.652666647209621</v>
      </c>
      <c r="N300" s="272">
        <v>5</v>
      </c>
      <c r="O300" s="274">
        <f t="shared" si="27"/>
        <v>2.4999999999999938</v>
      </c>
    </row>
    <row r="301" spans="2:15" x14ac:dyDescent="0.2">
      <c r="B301" s="268" t="s">
        <v>56</v>
      </c>
      <c r="C301" s="268" t="s">
        <v>47</v>
      </c>
      <c r="D301" s="269" t="s">
        <v>78</v>
      </c>
      <c r="E301" s="270" t="str">
        <f t="shared" si="25"/>
        <v>PEMale45-49</v>
      </c>
      <c r="F301" s="271">
        <v>6.28E-3</v>
      </c>
      <c r="G301" s="271">
        <v>3.0929055060128614E-2</v>
      </c>
      <c r="H301" s="272">
        <v>2766.7207181883555</v>
      </c>
      <c r="I301" s="271">
        <v>0.96907094493987134</v>
      </c>
      <c r="J301" s="272">
        <v>89453.774543374311</v>
      </c>
      <c r="K301" s="272">
        <v>440352.07092140068</v>
      </c>
      <c r="L301" s="272">
        <v>2809092.78726403</v>
      </c>
      <c r="M301" s="273">
        <v>31.402730646116652</v>
      </c>
      <c r="N301" s="272">
        <v>5</v>
      </c>
      <c r="O301" s="274">
        <f t="shared" si="27"/>
        <v>2.499999999999996</v>
      </c>
    </row>
    <row r="302" spans="2:15" x14ac:dyDescent="0.2">
      <c r="B302" s="268" t="s">
        <v>56</v>
      </c>
      <c r="C302" s="268" t="s">
        <v>47</v>
      </c>
      <c r="D302" s="269" t="s">
        <v>79</v>
      </c>
      <c r="E302" s="270" t="str">
        <f t="shared" si="25"/>
        <v>PEMale50-54</v>
      </c>
      <c r="F302" s="271">
        <v>8.1899999999999994E-3</v>
      </c>
      <c r="G302" s="271">
        <v>4.0143118136383757E-2</v>
      </c>
      <c r="H302" s="272">
        <v>3479.8886425994974</v>
      </c>
      <c r="I302" s="271">
        <v>0.95985688186361628</v>
      </c>
      <c r="J302" s="272">
        <v>86687.053825185954</v>
      </c>
      <c r="K302" s="272">
        <v>424735.54751943104</v>
      </c>
      <c r="L302" s="272">
        <v>2368740.7163426294</v>
      </c>
      <c r="M302" s="273">
        <v>27.325195768210758</v>
      </c>
      <c r="N302" s="272">
        <v>5</v>
      </c>
      <c r="O302" s="274">
        <f t="shared" si="27"/>
        <v>2.5000000000000044</v>
      </c>
    </row>
    <row r="303" spans="2:15" x14ac:dyDescent="0.2">
      <c r="B303" s="268" t="s">
        <v>56</v>
      </c>
      <c r="C303" s="268" t="s">
        <v>47</v>
      </c>
      <c r="D303" s="269" t="s">
        <v>80</v>
      </c>
      <c r="E303" s="270" t="str">
        <f t="shared" si="25"/>
        <v>PEMale55-59</v>
      </c>
      <c r="F303" s="271">
        <v>1.191E-2</v>
      </c>
      <c r="G303" s="271">
        <v>5.783896175555539E-2</v>
      </c>
      <c r="H303" s="272">
        <v>4812.6160447837983</v>
      </c>
      <c r="I303" s="271">
        <v>0.94216103824444464</v>
      </c>
      <c r="J303" s="272">
        <v>83207.165182586454</v>
      </c>
      <c r="K303" s="272">
        <v>404004.28580097278</v>
      </c>
      <c r="L303" s="272">
        <v>1944005.1688231984</v>
      </c>
      <c r="M303" s="273">
        <v>23.363434682065563</v>
      </c>
      <c r="N303" s="272">
        <v>5</v>
      </c>
      <c r="O303" s="274">
        <f t="shared" si="27"/>
        <v>2.4999999999999898</v>
      </c>
    </row>
    <row r="304" spans="2:15" x14ac:dyDescent="0.2">
      <c r="B304" s="268" t="s">
        <v>56</v>
      </c>
      <c r="C304" s="268" t="s">
        <v>47</v>
      </c>
      <c r="D304" s="269" t="s">
        <v>81</v>
      </c>
      <c r="E304" s="270" t="str">
        <f t="shared" si="25"/>
        <v>PEMale60-64</v>
      </c>
      <c r="F304" s="271">
        <v>1.7170000000000001E-2</v>
      </c>
      <c r="G304" s="271">
        <v>8.2330739601343197E-2</v>
      </c>
      <c r="H304" s="272">
        <v>6454.2812112291349</v>
      </c>
      <c r="I304" s="271">
        <v>0.91766926039865682</v>
      </c>
      <c r="J304" s="272">
        <v>78394.549137802664</v>
      </c>
      <c r="K304" s="272">
        <v>375837.0426609405</v>
      </c>
      <c r="L304" s="272">
        <v>1540000.8830222257</v>
      </c>
      <c r="M304" s="273">
        <v>19.644234196885268</v>
      </c>
      <c r="N304" s="272">
        <v>5</v>
      </c>
      <c r="O304" s="274">
        <f t="shared" si="27"/>
        <v>2.5</v>
      </c>
    </row>
    <row r="305" spans="2:15" x14ac:dyDescent="0.2">
      <c r="B305" s="268" t="s">
        <v>56</v>
      </c>
      <c r="C305" s="268" t="s">
        <v>47</v>
      </c>
      <c r="D305" s="269" t="s">
        <v>82</v>
      </c>
      <c r="E305" s="270" t="str">
        <f t="shared" si="25"/>
        <v>PEMale65-69</v>
      </c>
      <c r="F305" s="271">
        <v>2.5770000000000001E-2</v>
      </c>
      <c r="G305" s="271">
        <v>0.12103730682690894</v>
      </c>
      <c r="H305" s="272">
        <v>8707.4562822387179</v>
      </c>
      <c r="I305" s="271">
        <v>0.87896269317309106</v>
      </c>
      <c r="J305" s="272">
        <v>71940.267926573535</v>
      </c>
      <c r="K305" s="272">
        <v>337932.69892727089</v>
      </c>
      <c r="L305" s="272">
        <v>1164163.8403612853</v>
      </c>
      <c r="M305" s="273">
        <v>16.182367315472042</v>
      </c>
      <c r="N305" s="272">
        <v>5</v>
      </c>
      <c r="O305" s="274">
        <f t="shared" si="27"/>
        <v>2.4999999999999973</v>
      </c>
    </row>
    <row r="306" spans="2:15" x14ac:dyDescent="0.2">
      <c r="B306" s="268" t="s">
        <v>56</v>
      </c>
      <c r="C306" s="268" t="s">
        <v>47</v>
      </c>
      <c r="D306" s="269" t="s">
        <v>19</v>
      </c>
      <c r="E306" s="270" t="str">
        <f t="shared" si="25"/>
        <v>PEMale70-74</v>
      </c>
      <c r="F306" s="271">
        <v>3.9280000000000002E-2</v>
      </c>
      <c r="G306" s="271">
        <v>0.17882316236421239</v>
      </c>
      <c r="H306" s="272">
        <v>11307.491343420545</v>
      </c>
      <c r="I306" s="271">
        <v>0.82117683763578764</v>
      </c>
      <c r="J306" s="272">
        <v>63232.811644334819</v>
      </c>
      <c r="K306" s="272">
        <v>287895.32986312272</v>
      </c>
      <c r="L306" s="272">
        <v>826231.14143401431</v>
      </c>
      <c r="M306" s="273">
        <v>13.066493802004427</v>
      </c>
      <c r="N306" s="272">
        <v>5</v>
      </c>
      <c r="O306" s="274">
        <f t="shared" si="27"/>
        <v>2.4999999999999978</v>
      </c>
    </row>
    <row r="307" spans="2:15" x14ac:dyDescent="0.2">
      <c r="B307" s="268" t="s">
        <v>56</v>
      </c>
      <c r="C307" s="268" t="s">
        <v>47</v>
      </c>
      <c r="D307" s="269" t="s">
        <v>20</v>
      </c>
      <c r="E307" s="270" t="str">
        <f t="shared" si="25"/>
        <v>PEMale75-79</v>
      </c>
      <c r="F307" s="271">
        <v>5.7709999999999997E-2</v>
      </c>
      <c r="G307" s="271">
        <v>0.2521560612382896</v>
      </c>
      <c r="H307" s="272">
        <v>13093.284245615141</v>
      </c>
      <c r="I307" s="271">
        <v>0.7478439387617104</v>
      </c>
      <c r="J307" s="272">
        <v>51925.320300914274</v>
      </c>
      <c r="K307" s="272">
        <v>226893.39089053351</v>
      </c>
      <c r="L307" s="272">
        <v>538335.81157089164</v>
      </c>
      <c r="M307" s="273">
        <v>10.367501027459486</v>
      </c>
      <c r="N307" s="272">
        <v>5</v>
      </c>
      <c r="O307" s="274">
        <f t="shared" si="27"/>
        <v>2.4999999999999996</v>
      </c>
    </row>
    <row r="308" spans="2:15" x14ac:dyDescent="0.2">
      <c r="B308" s="268" t="s">
        <v>56</v>
      </c>
      <c r="C308" s="268" t="s">
        <v>47</v>
      </c>
      <c r="D308" s="269" t="s">
        <v>21</v>
      </c>
      <c r="E308" s="270" t="str">
        <f t="shared" si="25"/>
        <v>PEMale80-84</v>
      </c>
      <c r="F308" s="271">
        <v>8.6209999999999995E-2</v>
      </c>
      <c r="G308" s="271">
        <v>0.35463266741093707</v>
      </c>
      <c r="H308" s="272">
        <v>13771.108527288414</v>
      </c>
      <c r="I308" s="271">
        <v>0.64536733258906298</v>
      </c>
      <c r="J308" s="272">
        <v>38832.036055299133</v>
      </c>
      <c r="K308" s="272">
        <v>159732.40895827464</v>
      </c>
      <c r="L308" s="272">
        <v>311442.42068035819</v>
      </c>
      <c r="M308" s="273">
        <v>8.0202444249084852</v>
      </c>
      <c r="N308" s="272">
        <v>5</v>
      </c>
      <c r="O308" s="274">
        <f t="shared" si="27"/>
        <v>2.4999999999999996</v>
      </c>
    </row>
    <row r="309" spans="2:15" x14ac:dyDescent="0.2">
      <c r="B309" s="268" t="s">
        <v>56</v>
      </c>
      <c r="C309" s="268" t="s">
        <v>47</v>
      </c>
      <c r="D309" s="269" t="s">
        <v>22</v>
      </c>
      <c r="E309" s="270" t="str">
        <f t="shared" si="25"/>
        <v>PEMale85-89</v>
      </c>
      <c r="F309" s="271">
        <v>0.13220000000000001</v>
      </c>
      <c r="G309" s="271">
        <v>0.49680826083427354</v>
      </c>
      <c r="H309" s="272">
        <v>12450.475820084777</v>
      </c>
      <c r="I309" s="271">
        <v>0.50319173916572646</v>
      </c>
      <c r="J309" s="272">
        <v>25060.927528010721</v>
      </c>
      <c r="K309" s="272">
        <v>94178.448089841666</v>
      </c>
      <c r="L309" s="272">
        <v>151710.01172208358</v>
      </c>
      <c r="M309" s="273">
        <v>6.0536471187076604</v>
      </c>
      <c r="N309" s="272">
        <v>5</v>
      </c>
      <c r="O309" s="274">
        <f t="shared" si="27"/>
        <v>2.5</v>
      </c>
    </row>
    <row r="310" spans="2:15" x14ac:dyDescent="0.2">
      <c r="B310" s="268" t="s">
        <v>56</v>
      </c>
      <c r="C310" s="268" t="s">
        <v>47</v>
      </c>
      <c r="D310" s="269" t="s">
        <v>5</v>
      </c>
      <c r="E310" s="270" t="str">
        <f t="shared" si="25"/>
        <v>PEMale90+</v>
      </c>
      <c r="F310" s="271">
        <v>0.21919</v>
      </c>
      <c r="G310" s="271">
        <v>1</v>
      </c>
      <c r="H310" s="272">
        <v>12610.451707925944</v>
      </c>
      <c r="I310" s="271">
        <v>0</v>
      </c>
      <c r="J310" s="272">
        <v>12610.451707925944</v>
      </c>
      <c r="K310" s="272">
        <v>57531.563632241916</v>
      </c>
      <c r="L310" s="272">
        <v>57531.563632241916</v>
      </c>
      <c r="M310" s="273">
        <v>4.562212755319627</v>
      </c>
      <c r="N310" s="273" t="s">
        <v>92</v>
      </c>
      <c r="O310" s="274"/>
    </row>
    <row r="311" spans="2:15" ht="16" customHeight="1" x14ac:dyDescent="0.2">
      <c r="B311" s="348" t="s">
        <v>1</v>
      </c>
      <c r="C311" s="348" t="s">
        <v>0</v>
      </c>
      <c r="D311" s="348" t="s">
        <v>2</v>
      </c>
      <c r="E311" s="348" t="s">
        <v>49</v>
      </c>
      <c r="F311" s="349" t="s">
        <v>113</v>
      </c>
      <c r="G311" s="349" t="s">
        <v>112</v>
      </c>
      <c r="H311" s="349" t="s">
        <v>114</v>
      </c>
      <c r="I311" s="349" t="s">
        <v>116</v>
      </c>
      <c r="J311" s="349" t="s">
        <v>111</v>
      </c>
      <c r="K311" s="349" t="s">
        <v>110</v>
      </c>
      <c r="L311" s="349" t="s">
        <v>109</v>
      </c>
      <c r="M311" s="349" t="s">
        <v>108</v>
      </c>
      <c r="N311" s="350" t="s">
        <v>6</v>
      </c>
      <c r="O311" s="351" t="s">
        <v>91</v>
      </c>
    </row>
    <row r="312" spans="2:15" ht="16" customHeight="1" x14ac:dyDescent="0.2">
      <c r="B312" s="348"/>
      <c r="C312" s="348"/>
      <c r="D312" s="348"/>
      <c r="E312" s="348"/>
      <c r="F312" s="348"/>
      <c r="G312" s="348"/>
      <c r="H312" s="348"/>
      <c r="I312" s="348"/>
      <c r="J312" s="348"/>
      <c r="K312" s="348"/>
      <c r="L312" s="348"/>
      <c r="M312" s="348"/>
      <c r="N312" s="350"/>
      <c r="O312" s="351"/>
    </row>
    <row r="313" spans="2:15" x14ac:dyDescent="0.2">
      <c r="B313" s="268" t="s">
        <v>57</v>
      </c>
      <c r="C313" s="268" t="s">
        <v>47</v>
      </c>
      <c r="D313" s="269">
        <v>0</v>
      </c>
      <c r="E313" s="270" t="str">
        <f t="shared" si="25"/>
        <v>ALMale0</v>
      </c>
      <c r="F313" s="271">
        <v>1.719E-2</v>
      </c>
      <c r="G313" s="271">
        <v>1.6925629767992358E-2</v>
      </c>
      <c r="H313" s="272">
        <v>1692.5629767992359</v>
      </c>
      <c r="I313" s="271">
        <v>0.98307437023200761</v>
      </c>
      <c r="J313" s="272">
        <v>100000</v>
      </c>
      <c r="K313" s="272">
        <v>98461.733070839633</v>
      </c>
      <c r="L313" s="272">
        <v>6792945.0461967262</v>
      </c>
      <c r="M313" s="273">
        <v>67.929450461967264</v>
      </c>
      <c r="N313" s="272">
        <v>1</v>
      </c>
      <c r="O313" s="274">
        <f>(K313-J314*N313)/H313</f>
        <v>9.1161185582975687E-2</v>
      </c>
    </row>
    <row r="314" spans="2:15" x14ac:dyDescent="0.2">
      <c r="B314" s="268" t="s">
        <v>57</v>
      </c>
      <c r="C314" s="268" t="s">
        <v>47</v>
      </c>
      <c r="D314" s="275" t="s">
        <v>107</v>
      </c>
      <c r="E314" s="270" t="str">
        <f t="shared" si="25"/>
        <v>ALMale01-04</v>
      </c>
      <c r="F314" s="271">
        <v>7.3999999999999999E-4</v>
      </c>
      <c r="G314" s="271">
        <v>2.9575232796273838E-3</v>
      </c>
      <c r="H314" s="272">
        <v>290.74653355661923</v>
      </c>
      <c r="I314" s="271">
        <v>0.99704247672037261</v>
      </c>
      <c r="J314" s="272">
        <v>98307.437023200764</v>
      </c>
      <c r="K314" s="272">
        <v>392532.53880010935</v>
      </c>
      <c r="L314" s="272">
        <v>6694483.313125887</v>
      </c>
      <c r="M314" s="273">
        <v>68.097424933842746</v>
      </c>
      <c r="N314" s="272">
        <v>4</v>
      </c>
      <c r="O314" s="274">
        <f t="shared" ref="O314:O331" si="28">(K314-J315*N314)/H314</f>
        <v>1.6020030775090361</v>
      </c>
    </row>
    <row r="315" spans="2:15" x14ac:dyDescent="0.2">
      <c r="B315" s="268" t="s">
        <v>57</v>
      </c>
      <c r="C315" s="268" t="s">
        <v>47</v>
      </c>
      <c r="D315" s="275" t="s">
        <v>106</v>
      </c>
      <c r="E315" s="270" t="str">
        <f t="shared" si="25"/>
        <v>ALMale05-09</v>
      </c>
      <c r="F315" s="271">
        <v>3.8000000000000002E-4</v>
      </c>
      <c r="G315" s="271">
        <v>1.8762800282674497E-3</v>
      </c>
      <c r="H315" s="272">
        <v>183.90675880259138</v>
      </c>
      <c r="I315" s="271">
        <v>0.99812371997173255</v>
      </c>
      <c r="J315" s="272">
        <v>98016.690489644141</v>
      </c>
      <c r="K315" s="272">
        <v>489623.68555121421</v>
      </c>
      <c r="L315" s="272">
        <v>6301950.7743257778</v>
      </c>
      <c r="M315" s="273">
        <v>64.29467004899135</v>
      </c>
      <c r="N315" s="272">
        <v>5</v>
      </c>
      <c r="O315" s="274">
        <f t="shared" si="28"/>
        <v>2.5000000000000311</v>
      </c>
    </row>
    <row r="316" spans="2:15" x14ac:dyDescent="0.2">
      <c r="B316" s="268" t="s">
        <v>57</v>
      </c>
      <c r="C316" s="268" t="s">
        <v>47</v>
      </c>
      <c r="D316" s="275" t="s">
        <v>71</v>
      </c>
      <c r="E316" s="270" t="str">
        <f t="shared" si="25"/>
        <v>ALMale10-14</v>
      </c>
      <c r="F316" s="271">
        <v>3.8000000000000002E-4</v>
      </c>
      <c r="G316" s="271">
        <v>1.8828292588670996E-3</v>
      </c>
      <c r="H316" s="272">
        <v>184.20242768484562</v>
      </c>
      <c r="I316" s="271">
        <v>0.99811717074113293</v>
      </c>
      <c r="J316" s="272">
        <v>97832.783730841547</v>
      </c>
      <c r="K316" s="272">
        <v>488703.41258499562</v>
      </c>
      <c r="L316" s="272">
        <v>5812327.0887745637</v>
      </c>
      <c r="M316" s="273">
        <v>59.410832106806765</v>
      </c>
      <c r="N316" s="272">
        <v>5</v>
      </c>
      <c r="O316" s="274">
        <f t="shared" si="28"/>
        <v>2.4999999999999467</v>
      </c>
    </row>
    <row r="317" spans="2:15" x14ac:dyDescent="0.2">
      <c r="B317" s="268" t="s">
        <v>57</v>
      </c>
      <c r="C317" s="268" t="s">
        <v>47</v>
      </c>
      <c r="D317" s="269" t="s">
        <v>72</v>
      </c>
      <c r="E317" s="270" t="str">
        <f t="shared" si="25"/>
        <v>ALMale15-19</v>
      </c>
      <c r="F317" s="271">
        <v>2.7599999999999999E-3</v>
      </c>
      <c r="G317" s="271">
        <v>1.3689355953249939E-2</v>
      </c>
      <c r="H317" s="272">
        <v>1336.746187788779</v>
      </c>
      <c r="I317" s="271">
        <v>0.98631064404675006</v>
      </c>
      <c r="J317" s="272">
        <v>97648.581303156709</v>
      </c>
      <c r="K317" s="272">
        <v>484901.04104631161</v>
      </c>
      <c r="L317" s="272">
        <v>5323623.6761895679</v>
      </c>
      <c r="M317" s="273">
        <v>54.518187618742907</v>
      </c>
      <c r="N317" s="272">
        <v>5</v>
      </c>
      <c r="O317" s="274">
        <f t="shared" si="28"/>
        <v>2.500000000000052</v>
      </c>
    </row>
    <row r="318" spans="2:15" x14ac:dyDescent="0.2">
      <c r="B318" s="268" t="s">
        <v>57</v>
      </c>
      <c r="C318" s="268" t="s">
        <v>47</v>
      </c>
      <c r="D318" s="269" t="s">
        <v>73</v>
      </c>
      <c r="E318" s="270" t="str">
        <f t="shared" si="25"/>
        <v>ALMale20-24</v>
      </c>
      <c r="F318" s="271">
        <v>4.7099999999999998E-3</v>
      </c>
      <c r="G318" s="271">
        <v>2.3298997016467881E-2</v>
      </c>
      <c r="H318" s="272">
        <v>2243.9691590035036</v>
      </c>
      <c r="I318" s="271">
        <v>0.97670100298353213</v>
      </c>
      <c r="J318" s="272">
        <v>96311.835115367925</v>
      </c>
      <c r="K318" s="272">
        <v>475949.25267933088</v>
      </c>
      <c r="L318" s="272">
        <v>4838722.6351432558</v>
      </c>
      <c r="M318" s="273">
        <v>50.24016653142526</v>
      </c>
      <c r="N318" s="272">
        <v>5</v>
      </c>
      <c r="O318" s="274">
        <f t="shared" si="28"/>
        <v>2.5000000000000071</v>
      </c>
    </row>
    <row r="319" spans="2:15" x14ac:dyDescent="0.2">
      <c r="B319" s="268" t="s">
        <v>57</v>
      </c>
      <c r="C319" s="268" t="s">
        <v>47</v>
      </c>
      <c r="D319" s="269" t="s">
        <v>74</v>
      </c>
      <c r="E319" s="270" t="str">
        <f t="shared" si="25"/>
        <v>ALMale25-29</v>
      </c>
      <c r="F319" s="271">
        <v>4.3800000000000002E-3</v>
      </c>
      <c r="G319" s="271">
        <v>2.168649050981819E-2</v>
      </c>
      <c r="H319" s="272">
        <v>2040.0018823415467</v>
      </c>
      <c r="I319" s="271">
        <v>0.97831350949018181</v>
      </c>
      <c r="J319" s="272">
        <v>94067.865956364418</v>
      </c>
      <c r="K319" s="272">
        <v>465239.32507596823</v>
      </c>
      <c r="L319" s="272">
        <v>4362773.3824639246</v>
      </c>
      <c r="M319" s="273">
        <v>46.37899816381185</v>
      </c>
      <c r="N319" s="272">
        <v>5</v>
      </c>
      <c r="O319" s="274">
        <f t="shared" si="28"/>
        <v>2.5000000000000049</v>
      </c>
    </row>
    <row r="320" spans="2:15" x14ac:dyDescent="0.2">
      <c r="B320" s="268" t="s">
        <v>57</v>
      </c>
      <c r="C320" s="268" t="s">
        <v>47</v>
      </c>
      <c r="D320" s="269" t="s">
        <v>75</v>
      </c>
      <c r="E320" s="270" t="str">
        <f t="shared" si="25"/>
        <v>ALMale30-34</v>
      </c>
      <c r="F320" s="271">
        <v>4.2300000000000003E-3</v>
      </c>
      <c r="G320" s="271">
        <v>2.0919893189770673E-2</v>
      </c>
      <c r="H320" s="272">
        <v>1925.2130869112923</v>
      </c>
      <c r="I320" s="271">
        <v>0.97908010681022928</v>
      </c>
      <c r="J320" s="272">
        <v>92027.864074022873</v>
      </c>
      <c r="K320" s="272">
        <v>455326.28765283612</v>
      </c>
      <c r="L320" s="272">
        <v>3897534.057387956</v>
      </c>
      <c r="M320" s="273">
        <v>42.351673556749759</v>
      </c>
      <c r="N320" s="272">
        <v>5</v>
      </c>
      <c r="O320" s="274">
        <f t="shared" si="28"/>
        <v>2.5000000000000284</v>
      </c>
    </row>
    <row r="321" spans="2:15" x14ac:dyDescent="0.2">
      <c r="B321" s="268" t="s">
        <v>57</v>
      </c>
      <c r="C321" s="268" t="s">
        <v>47</v>
      </c>
      <c r="D321" s="269" t="s">
        <v>76</v>
      </c>
      <c r="E321" s="270" t="str">
        <f t="shared" si="25"/>
        <v>ALMale35-39</v>
      </c>
      <c r="F321" s="271">
        <v>4.5700000000000003E-3</v>
      </c>
      <c r="G321" s="271">
        <v>2.2612556316409207E-2</v>
      </c>
      <c r="H321" s="272">
        <v>2037.451269703824</v>
      </c>
      <c r="I321" s="271">
        <v>0.97738744368359076</v>
      </c>
      <c r="J321" s="272">
        <v>90102.65098711157</v>
      </c>
      <c r="K321" s="272">
        <v>445419.62676129828</v>
      </c>
      <c r="L321" s="272">
        <v>3442207.7697351198</v>
      </c>
      <c r="M321" s="273">
        <v>38.203179729167999</v>
      </c>
      <c r="N321" s="272">
        <v>5</v>
      </c>
      <c r="O321" s="274">
        <f t="shared" si="28"/>
        <v>2.5</v>
      </c>
    </row>
    <row r="322" spans="2:15" x14ac:dyDescent="0.2">
      <c r="B322" s="268" t="s">
        <v>57</v>
      </c>
      <c r="C322" s="268" t="s">
        <v>47</v>
      </c>
      <c r="D322" s="269" t="s">
        <v>77</v>
      </c>
      <c r="E322" s="270" t="str">
        <f t="shared" si="25"/>
        <v>ALMale40-44</v>
      </c>
      <c r="F322" s="271">
        <v>6.0099999999999997E-3</v>
      </c>
      <c r="G322" s="271">
        <v>2.9608036798976004E-2</v>
      </c>
      <c r="H322" s="272">
        <v>2607.4376739421796</v>
      </c>
      <c r="I322" s="271">
        <v>0.97039196320102394</v>
      </c>
      <c r="J322" s="272">
        <v>88065.199717407741</v>
      </c>
      <c r="K322" s="272">
        <v>433807.40440218325</v>
      </c>
      <c r="L322" s="272">
        <v>2996788.1429738216</v>
      </c>
      <c r="M322" s="273">
        <v>34.029198282524874</v>
      </c>
      <c r="N322" s="272">
        <v>5</v>
      </c>
      <c r="O322" s="274">
        <f t="shared" si="28"/>
        <v>2.5000000000000062</v>
      </c>
    </row>
    <row r="323" spans="2:15" x14ac:dyDescent="0.2">
      <c r="B323" s="268" t="s">
        <v>57</v>
      </c>
      <c r="C323" s="268" t="s">
        <v>47</v>
      </c>
      <c r="D323" s="269" t="s">
        <v>78</v>
      </c>
      <c r="E323" s="270" t="str">
        <f t="shared" si="25"/>
        <v>ALMale45-49</v>
      </c>
      <c r="F323" s="271">
        <v>7.8499999999999993E-3</v>
      </c>
      <c r="G323" s="271">
        <v>3.8486122707280274E-2</v>
      </c>
      <c r="H323" s="272">
        <v>3288.9379162943737</v>
      </c>
      <c r="I323" s="271">
        <v>0.96151387729271975</v>
      </c>
      <c r="J323" s="272">
        <v>85457.762043465555</v>
      </c>
      <c r="K323" s="272">
        <v>419066.46542659187</v>
      </c>
      <c r="L323" s="272">
        <v>2562980.7385716382</v>
      </c>
      <c r="M323" s="273">
        <v>29.991198895052438</v>
      </c>
      <c r="N323" s="272">
        <v>5</v>
      </c>
      <c r="O323" s="274">
        <f t="shared" si="28"/>
        <v>2.4999999999999964</v>
      </c>
    </row>
    <row r="324" spans="2:15" x14ac:dyDescent="0.2">
      <c r="B324" s="268" t="s">
        <v>57</v>
      </c>
      <c r="C324" s="268" t="s">
        <v>47</v>
      </c>
      <c r="D324" s="269" t="s">
        <v>79</v>
      </c>
      <c r="E324" s="270" t="str">
        <f t="shared" si="25"/>
        <v>ALMale50-54</v>
      </c>
      <c r="F324" s="271">
        <v>9.9900000000000006E-3</v>
      </c>
      <c r="G324" s="271">
        <v>4.8730372461233087E-2</v>
      </c>
      <c r="H324" s="272">
        <v>4004.1174044186077</v>
      </c>
      <c r="I324" s="271">
        <v>0.95126962753876687</v>
      </c>
      <c r="J324" s="272">
        <v>82168.824127171189</v>
      </c>
      <c r="K324" s="272">
        <v>400833.82712480944</v>
      </c>
      <c r="L324" s="272">
        <v>2143914.2731450466</v>
      </c>
      <c r="M324" s="273">
        <v>26.09157786932608</v>
      </c>
      <c r="N324" s="272">
        <v>5</v>
      </c>
      <c r="O324" s="274">
        <f t="shared" si="28"/>
        <v>2.499999999999996</v>
      </c>
    </row>
    <row r="325" spans="2:15" x14ac:dyDescent="0.2">
      <c r="B325" s="268" t="s">
        <v>57</v>
      </c>
      <c r="C325" s="268" t="s">
        <v>47</v>
      </c>
      <c r="D325" s="269" t="s">
        <v>80</v>
      </c>
      <c r="E325" s="270" t="str">
        <f t="shared" si="25"/>
        <v>ALMale55-59</v>
      </c>
      <c r="F325" s="271">
        <v>1.474E-2</v>
      </c>
      <c r="G325" s="271">
        <v>7.1072354798547829E-2</v>
      </c>
      <c r="H325" s="272">
        <v>5555.3497689239084</v>
      </c>
      <c r="I325" s="271">
        <v>0.92892764520145221</v>
      </c>
      <c r="J325" s="272">
        <v>78164.706722752584</v>
      </c>
      <c r="K325" s="272">
        <v>376935.15919145319</v>
      </c>
      <c r="L325" s="272">
        <v>1743080.4460202372</v>
      </c>
      <c r="M325" s="273">
        <v>22.300095773440066</v>
      </c>
      <c r="N325" s="272">
        <v>5</v>
      </c>
      <c r="O325" s="274">
        <f t="shared" si="28"/>
        <v>2.4999999999999956</v>
      </c>
    </row>
    <row r="326" spans="2:15" x14ac:dyDescent="0.2">
      <c r="B326" s="268" t="s">
        <v>57</v>
      </c>
      <c r="C326" s="268" t="s">
        <v>47</v>
      </c>
      <c r="D326" s="269" t="s">
        <v>81</v>
      </c>
      <c r="E326" s="270" t="str">
        <f t="shared" si="25"/>
        <v>ALMale60-64</v>
      </c>
      <c r="F326" s="271">
        <v>2.0369999999999999E-2</v>
      </c>
      <c r="G326" s="271">
        <v>9.6899747740347084E-2</v>
      </c>
      <c r="H326" s="272">
        <v>7035.8283724148159</v>
      </c>
      <c r="I326" s="271">
        <v>0.90310025225965296</v>
      </c>
      <c r="J326" s="272">
        <v>72609.356953828683</v>
      </c>
      <c r="K326" s="272">
        <v>345457.21383810637</v>
      </c>
      <c r="L326" s="272">
        <v>1366145.286828784</v>
      </c>
      <c r="M326" s="273">
        <v>18.815003246723389</v>
      </c>
      <c r="N326" s="272">
        <v>5</v>
      </c>
      <c r="O326" s="274">
        <f t="shared" si="28"/>
        <v>2.499999999999988</v>
      </c>
    </row>
    <row r="327" spans="2:15" x14ac:dyDescent="0.2">
      <c r="B327" s="268" t="s">
        <v>57</v>
      </c>
      <c r="C327" s="268" t="s">
        <v>47</v>
      </c>
      <c r="D327" s="269" t="s">
        <v>82</v>
      </c>
      <c r="E327" s="270" t="str">
        <f t="shared" si="25"/>
        <v>ALMale65-69</v>
      </c>
      <c r="F327" s="271">
        <v>2.7629999999999998E-2</v>
      </c>
      <c r="G327" s="271">
        <v>0.12923770802795709</v>
      </c>
      <c r="H327" s="272">
        <v>8474.5725411676649</v>
      </c>
      <c r="I327" s="271">
        <v>0.87076229197204291</v>
      </c>
      <c r="J327" s="272">
        <v>65573.528581413877</v>
      </c>
      <c r="K327" s="272">
        <v>306681.21155415021</v>
      </c>
      <c r="L327" s="272">
        <v>1020688.0729906777</v>
      </c>
      <c r="M327" s="273">
        <v>15.565550536500805</v>
      </c>
      <c r="N327" s="272">
        <v>5</v>
      </c>
      <c r="O327" s="274">
        <f t="shared" si="28"/>
        <v>2.5000000000000044</v>
      </c>
    </row>
    <row r="328" spans="2:15" x14ac:dyDescent="0.2">
      <c r="B328" s="268" t="s">
        <v>57</v>
      </c>
      <c r="C328" s="268" t="s">
        <v>47</v>
      </c>
      <c r="D328" s="269" t="s">
        <v>19</v>
      </c>
      <c r="E328" s="270" t="str">
        <f t="shared" si="25"/>
        <v>ALMale70-74</v>
      </c>
      <c r="F328" s="271">
        <v>4.3520000000000003E-2</v>
      </c>
      <c r="G328" s="271">
        <v>0.19623803642512208</v>
      </c>
      <c r="H328" s="272">
        <v>11204.987015262281</v>
      </c>
      <c r="I328" s="271">
        <v>0.80376196357487795</v>
      </c>
      <c r="J328" s="272">
        <v>57098.956040246208</v>
      </c>
      <c r="K328" s="272">
        <v>257482.31266307534</v>
      </c>
      <c r="L328" s="272">
        <v>714006.86143652746</v>
      </c>
      <c r="M328" s="273">
        <v>12.504727073000417</v>
      </c>
      <c r="N328" s="272">
        <v>5</v>
      </c>
      <c r="O328" s="274">
        <f t="shared" si="28"/>
        <v>2.4999999999999973</v>
      </c>
    </row>
    <row r="329" spans="2:15" x14ac:dyDescent="0.2">
      <c r="B329" s="268" t="s">
        <v>57</v>
      </c>
      <c r="C329" s="268" t="s">
        <v>47</v>
      </c>
      <c r="D329" s="269" t="s">
        <v>20</v>
      </c>
      <c r="E329" s="270" t="str">
        <f t="shared" si="25"/>
        <v>ALMale75-79</v>
      </c>
      <c r="F329" s="271">
        <v>6.3740000000000005E-2</v>
      </c>
      <c r="G329" s="271">
        <v>0.27490211424837152</v>
      </c>
      <c r="H329" s="272">
        <v>12616.349116217358</v>
      </c>
      <c r="I329" s="271">
        <v>0.72509788575162848</v>
      </c>
      <c r="J329" s="272">
        <v>45893.969024983933</v>
      </c>
      <c r="K329" s="272">
        <v>197928.97233437627</v>
      </c>
      <c r="L329" s="272">
        <v>456524.54877345217</v>
      </c>
      <c r="M329" s="273">
        <v>9.9473756241245468</v>
      </c>
      <c r="N329" s="272">
        <v>5</v>
      </c>
      <c r="O329" s="274">
        <f t="shared" si="28"/>
        <v>2.5</v>
      </c>
    </row>
    <row r="330" spans="2:15" x14ac:dyDescent="0.2">
      <c r="B330" s="268" t="s">
        <v>57</v>
      </c>
      <c r="C330" s="268" t="s">
        <v>47</v>
      </c>
      <c r="D330" s="269" t="s">
        <v>21</v>
      </c>
      <c r="E330" s="270" t="str">
        <f t="shared" si="25"/>
        <v>ALMale80-84</v>
      </c>
      <c r="F330" s="271">
        <v>9.5820000000000002E-2</v>
      </c>
      <c r="G330" s="271">
        <v>0.3865029373576942</v>
      </c>
      <c r="H330" s="272">
        <v>12861.897843011164</v>
      </c>
      <c r="I330" s="271">
        <v>0.61349706264230575</v>
      </c>
      <c r="J330" s="272">
        <v>33277.619908766574</v>
      </c>
      <c r="K330" s="272">
        <v>134233.35493630494</v>
      </c>
      <c r="L330" s="272">
        <v>258595.57643907593</v>
      </c>
      <c r="M330" s="273">
        <v>7.7708555223612059</v>
      </c>
      <c r="N330" s="272">
        <v>5</v>
      </c>
      <c r="O330" s="274">
        <f t="shared" si="28"/>
        <v>2.5000000000000004</v>
      </c>
    </row>
    <row r="331" spans="2:15" x14ac:dyDescent="0.2">
      <c r="B331" s="268" t="s">
        <v>57</v>
      </c>
      <c r="C331" s="268" t="s">
        <v>47</v>
      </c>
      <c r="D331" s="269" t="s">
        <v>22</v>
      </c>
      <c r="E331" s="270" t="str">
        <f t="shared" si="25"/>
        <v>ALMale85-89</v>
      </c>
      <c r="F331" s="271">
        <v>0.13829</v>
      </c>
      <c r="G331" s="271">
        <v>0.51382192881002398</v>
      </c>
      <c r="H331" s="272">
        <v>10490.045689875809</v>
      </c>
      <c r="I331" s="271">
        <v>0.48617807118997602</v>
      </c>
      <c r="J331" s="272">
        <v>20415.722065755406</v>
      </c>
      <c r="K331" s="272">
        <v>75853.496104087506</v>
      </c>
      <c r="L331" s="272">
        <v>124362.221502771</v>
      </c>
      <c r="M331" s="273">
        <v>6.0914926791333865</v>
      </c>
      <c r="N331" s="272">
        <v>5</v>
      </c>
      <c r="O331" s="274">
        <f t="shared" si="28"/>
        <v>2.4999999999999996</v>
      </c>
    </row>
    <row r="332" spans="2:15" x14ac:dyDescent="0.2">
      <c r="B332" s="268" t="s">
        <v>57</v>
      </c>
      <c r="C332" s="268" t="s">
        <v>47</v>
      </c>
      <c r="D332" s="269" t="s">
        <v>5</v>
      </c>
      <c r="E332" s="270" t="str">
        <f t="shared" si="25"/>
        <v>ALMale90+</v>
      </c>
      <c r="F332" s="271">
        <v>0.20462</v>
      </c>
      <c r="G332" s="271">
        <v>1</v>
      </c>
      <c r="H332" s="272">
        <v>9925.6763758795969</v>
      </c>
      <c r="I332" s="271">
        <v>0</v>
      </c>
      <c r="J332" s="272">
        <v>9925.6763758795969</v>
      </c>
      <c r="K332" s="272">
        <v>48508.725398683498</v>
      </c>
      <c r="L332" s="272">
        <v>48508.725398683498</v>
      </c>
      <c r="M332" s="273">
        <v>4.8871959513574952</v>
      </c>
      <c r="N332" s="273" t="s">
        <v>92</v>
      </c>
      <c r="O332" s="274"/>
    </row>
    <row r="333" spans="2:15" ht="16" customHeight="1" x14ac:dyDescent="0.2">
      <c r="B333" s="348" t="s">
        <v>1</v>
      </c>
      <c r="C333" s="348" t="s">
        <v>0</v>
      </c>
      <c r="D333" s="348" t="s">
        <v>2</v>
      </c>
      <c r="E333" s="348" t="s">
        <v>49</v>
      </c>
      <c r="F333" s="349" t="s">
        <v>113</v>
      </c>
      <c r="G333" s="349" t="s">
        <v>112</v>
      </c>
      <c r="H333" s="349" t="s">
        <v>114</v>
      </c>
      <c r="I333" s="349" t="s">
        <v>116</v>
      </c>
      <c r="J333" s="349" t="s">
        <v>111</v>
      </c>
      <c r="K333" s="349" t="s">
        <v>110</v>
      </c>
      <c r="L333" s="349" t="s">
        <v>109</v>
      </c>
      <c r="M333" s="349" t="s">
        <v>108</v>
      </c>
      <c r="N333" s="350" t="s">
        <v>6</v>
      </c>
      <c r="O333" s="351" t="s">
        <v>91</v>
      </c>
    </row>
    <row r="334" spans="2:15" ht="16" customHeight="1" x14ac:dyDescent="0.2">
      <c r="B334" s="348"/>
      <c r="C334" s="348"/>
      <c r="D334" s="348"/>
      <c r="E334" s="348"/>
      <c r="F334" s="348"/>
      <c r="G334" s="348"/>
      <c r="H334" s="348"/>
      <c r="I334" s="348"/>
      <c r="J334" s="348"/>
      <c r="K334" s="348"/>
      <c r="L334" s="348"/>
      <c r="M334" s="348"/>
      <c r="N334" s="350"/>
      <c r="O334" s="351"/>
    </row>
    <row r="335" spans="2:15" x14ac:dyDescent="0.2">
      <c r="B335" s="268" t="s">
        <v>52</v>
      </c>
      <c r="C335" s="268" t="s">
        <v>47</v>
      </c>
      <c r="D335" s="269">
        <v>0</v>
      </c>
      <c r="E335" s="270" t="str">
        <f t="shared" ref="E335:E396" si="29">_xlfn.CONCAT(B335,C335,D335)</f>
        <v>SEMale0</v>
      </c>
      <c r="F335" s="271">
        <v>1.54E-2</v>
      </c>
      <c r="G335" s="271">
        <v>1.5187931116977268E-2</v>
      </c>
      <c r="H335" s="272">
        <v>1518.7931116977268</v>
      </c>
      <c r="I335" s="271">
        <v>0.98481206888302275</v>
      </c>
      <c r="J335" s="272">
        <v>100000</v>
      </c>
      <c r="K335" s="272">
        <v>98612.074155388458</v>
      </c>
      <c r="L335" s="272">
        <v>6919591.3716578735</v>
      </c>
      <c r="M335" s="273">
        <v>69.19591371657873</v>
      </c>
      <c r="N335" s="272">
        <v>1</v>
      </c>
      <c r="O335" s="274">
        <f>(K335-J336*N335)/H335</f>
        <v>8.6165301961305327E-2</v>
      </c>
    </row>
    <row r="336" spans="2:15" x14ac:dyDescent="0.2">
      <c r="B336" s="268" t="s">
        <v>52</v>
      </c>
      <c r="C336" s="268" t="s">
        <v>47</v>
      </c>
      <c r="D336" s="275" t="s">
        <v>107</v>
      </c>
      <c r="E336" s="270" t="str">
        <f t="shared" si="29"/>
        <v>SEMale01-04</v>
      </c>
      <c r="F336" s="271">
        <v>8.0000000000000004E-4</v>
      </c>
      <c r="G336" s="271">
        <v>3.2069748622491514E-3</v>
      </c>
      <c r="H336" s="272">
        <v>315.82675489474337</v>
      </c>
      <c r="I336" s="271">
        <v>0.99679302513775081</v>
      </c>
      <c r="J336" s="272">
        <v>98481.206888302273</v>
      </c>
      <c r="K336" s="272">
        <v>393169.12953666144</v>
      </c>
      <c r="L336" s="272">
        <v>6820979.2975024851</v>
      </c>
      <c r="M336" s="273">
        <v>69.261735441959644</v>
      </c>
      <c r="N336" s="272">
        <v>4</v>
      </c>
      <c r="O336" s="274">
        <f t="shared" ref="O336:O353" si="30">(K336-J337*N336)/H336</f>
        <v>1.6072387635446144</v>
      </c>
    </row>
    <row r="337" spans="2:15" x14ac:dyDescent="0.2">
      <c r="B337" s="268" t="s">
        <v>52</v>
      </c>
      <c r="C337" s="268" t="s">
        <v>47</v>
      </c>
      <c r="D337" s="275" t="s">
        <v>106</v>
      </c>
      <c r="E337" s="270" t="str">
        <f t="shared" si="29"/>
        <v>SEMale05-09</v>
      </c>
      <c r="F337" s="271">
        <v>4.0999999999999999E-4</v>
      </c>
      <c r="G337" s="271">
        <v>2.0545829120833447E-3</v>
      </c>
      <c r="H337" s="272">
        <v>201.68891258026494</v>
      </c>
      <c r="I337" s="271">
        <v>0.99794541708791662</v>
      </c>
      <c r="J337" s="272">
        <v>98165.380133407525</v>
      </c>
      <c r="K337" s="272">
        <v>490322.67838558694</v>
      </c>
      <c r="L337" s="272">
        <v>6427810.1679658238</v>
      </c>
      <c r="M337" s="273">
        <v>65.479399756109331</v>
      </c>
      <c r="N337" s="272">
        <v>5</v>
      </c>
      <c r="O337" s="274">
        <f t="shared" si="30"/>
        <v>2.4999999999998819</v>
      </c>
    </row>
    <row r="338" spans="2:15" x14ac:dyDescent="0.2">
      <c r="B338" s="268" t="s">
        <v>52</v>
      </c>
      <c r="C338" s="268" t="s">
        <v>47</v>
      </c>
      <c r="D338" s="275" t="s">
        <v>71</v>
      </c>
      <c r="E338" s="270" t="str">
        <f t="shared" si="29"/>
        <v>SEMale10-14</v>
      </c>
      <c r="F338" s="271">
        <v>4.2999999999999999E-4</v>
      </c>
      <c r="G338" s="271">
        <v>2.1655891605453273E-3</v>
      </c>
      <c r="H338" s="272">
        <v>212.14910783483296</v>
      </c>
      <c r="I338" s="271">
        <v>0.99783441083945468</v>
      </c>
      <c r="J338" s="272">
        <v>97963.691220827255</v>
      </c>
      <c r="K338" s="272">
        <v>489288.08333454921</v>
      </c>
      <c r="L338" s="272">
        <v>5937487.4895802373</v>
      </c>
      <c r="M338" s="273">
        <v>60.609062557637856</v>
      </c>
      <c r="N338" s="272">
        <v>5</v>
      </c>
      <c r="O338" s="274">
        <f t="shared" si="30"/>
        <v>2.5000000000000413</v>
      </c>
    </row>
    <row r="339" spans="2:15" x14ac:dyDescent="0.2">
      <c r="B339" s="268" t="s">
        <v>52</v>
      </c>
      <c r="C339" s="268" t="s">
        <v>47</v>
      </c>
      <c r="D339" s="269" t="s">
        <v>72</v>
      </c>
      <c r="E339" s="270" t="str">
        <f t="shared" si="29"/>
        <v>SEMale15-19</v>
      </c>
      <c r="F339" s="271">
        <v>1.73E-3</v>
      </c>
      <c r="G339" s="271">
        <v>8.5975960156119153E-3</v>
      </c>
      <c r="H339" s="272">
        <v>840.428268990584</v>
      </c>
      <c r="I339" s="271">
        <v>0.99140240398438806</v>
      </c>
      <c r="J339" s="272">
        <v>97751.542112992422</v>
      </c>
      <c r="K339" s="272">
        <v>486656.63989248563</v>
      </c>
      <c r="L339" s="272">
        <v>5448199.406245688</v>
      </c>
      <c r="M339" s="273">
        <v>55.735176023597006</v>
      </c>
      <c r="N339" s="272">
        <v>5</v>
      </c>
      <c r="O339" s="274">
        <f t="shared" si="30"/>
        <v>2.4999999999999658</v>
      </c>
    </row>
    <row r="340" spans="2:15" x14ac:dyDescent="0.2">
      <c r="B340" s="268" t="s">
        <v>52</v>
      </c>
      <c r="C340" s="268" t="s">
        <v>47</v>
      </c>
      <c r="D340" s="269" t="s">
        <v>73</v>
      </c>
      <c r="E340" s="270" t="str">
        <f t="shared" si="29"/>
        <v>SEMale20-24</v>
      </c>
      <c r="F340" s="271">
        <v>2.9299999999999999E-3</v>
      </c>
      <c r="G340" s="271">
        <v>1.4536747416677721E-2</v>
      </c>
      <c r="H340" s="272">
        <v>1408.7723838191544</v>
      </c>
      <c r="I340" s="271">
        <v>0.98546325258332224</v>
      </c>
      <c r="J340" s="272">
        <v>96911.11384400184</v>
      </c>
      <c r="K340" s="272">
        <v>481033.63826046127</v>
      </c>
      <c r="L340" s="272">
        <v>4961542.7663532021</v>
      </c>
      <c r="M340" s="273">
        <v>51.196839759161314</v>
      </c>
      <c r="N340" s="272">
        <v>5</v>
      </c>
      <c r="O340" s="274">
        <f t="shared" si="30"/>
        <v>2.4999999999999885</v>
      </c>
    </row>
    <row r="341" spans="2:15" x14ac:dyDescent="0.2">
      <c r="B341" s="268" t="s">
        <v>52</v>
      </c>
      <c r="C341" s="268" t="s">
        <v>47</v>
      </c>
      <c r="D341" s="269" t="s">
        <v>74</v>
      </c>
      <c r="E341" s="270" t="str">
        <f t="shared" si="29"/>
        <v>SEMale25-29</v>
      </c>
      <c r="F341" s="271">
        <v>3.5300000000000002E-3</v>
      </c>
      <c r="G341" s="271">
        <v>1.7499183428063822E-2</v>
      </c>
      <c r="H341" s="272">
        <v>1671.2129910213212</v>
      </c>
      <c r="I341" s="271">
        <v>0.98250081657193622</v>
      </c>
      <c r="J341" s="272">
        <v>95502.341460182681</v>
      </c>
      <c r="K341" s="272">
        <v>473333.67482336011</v>
      </c>
      <c r="L341" s="272">
        <v>4480509.1280927407</v>
      </c>
      <c r="M341" s="273">
        <v>46.91517568666918</v>
      </c>
      <c r="N341" s="272">
        <v>5</v>
      </c>
      <c r="O341" s="274">
        <f t="shared" si="30"/>
        <v>2.4999999999999942</v>
      </c>
    </row>
    <row r="342" spans="2:15" x14ac:dyDescent="0.2">
      <c r="B342" s="268" t="s">
        <v>52</v>
      </c>
      <c r="C342" s="268" t="s">
        <v>47</v>
      </c>
      <c r="D342" s="269" t="s">
        <v>75</v>
      </c>
      <c r="E342" s="270" t="str">
        <f t="shared" si="29"/>
        <v>SEMale30-34</v>
      </c>
      <c r="F342" s="271">
        <v>3.5999999999999999E-3</v>
      </c>
      <c r="G342" s="271">
        <v>1.7855509659782488E-2</v>
      </c>
      <c r="H342" s="272">
        <v>1675.4026207694023</v>
      </c>
      <c r="I342" s="271">
        <v>0.98214449034021756</v>
      </c>
      <c r="J342" s="272">
        <v>93831.128469161369</v>
      </c>
      <c r="K342" s="272">
        <v>464967.13579388335</v>
      </c>
      <c r="L342" s="272">
        <v>4007175.4532693801</v>
      </c>
      <c r="M342" s="273">
        <v>42.706248114519717</v>
      </c>
      <c r="N342" s="272">
        <v>5</v>
      </c>
      <c r="O342" s="274">
        <f t="shared" si="30"/>
        <v>2.4999999999999747</v>
      </c>
    </row>
    <row r="343" spans="2:15" x14ac:dyDescent="0.2">
      <c r="B343" s="268" t="s">
        <v>52</v>
      </c>
      <c r="C343" s="268" t="s">
        <v>47</v>
      </c>
      <c r="D343" s="269" t="s">
        <v>76</v>
      </c>
      <c r="E343" s="270" t="str">
        <f t="shared" si="29"/>
        <v>SEMale35-39</v>
      </c>
      <c r="F343" s="271">
        <v>4.7299999999999998E-3</v>
      </c>
      <c r="G343" s="271">
        <v>2.3387565776789722E-2</v>
      </c>
      <c r="H343" s="272">
        <v>2155.2980999870679</v>
      </c>
      <c r="I343" s="271">
        <v>0.97661243422321031</v>
      </c>
      <c r="J343" s="272">
        <v>92155.725848391972</v>
      </c>
      <c r="K343" s="272">
        <v>455390.38399199222</v>
      </c>
      <c r="L343" s="272">
        <v>3542208.3174754968</v>
      </c>
      <c r="M343" s="273">
        <v>38.437202733369872</v>
      </c>
      <c r="N343" s="272">
        <v>5</v>
      </c>
      <c r="O343" s="274">
        <f t="shared" si="30"/>
        <v>2.5000000000000013</v>
      </c>
    </row>
    <row r="344" spans="2:15" x14ac:dyDescent="0.2">
      <c r="B344" s="268" t="s">
        <v>52</v>
      </c>
      <c r="C344" s="268" t="s">
        <v>47</v>
      </c>
      <c r="D344" s="269" t="s">
        <v>77</v>
      </c>
      <c r="E344" s="270" t="str">
        <f t="shared" si="29"/>
        <v>SEMale40-44</v>
      </c>
      <c r="F344" s="271">
        <v>5.1799999999999997E-3</v>
      </c>
      <c r="G344" s="271">
        <v>2.5554009399608245E-2</v>
      </c>
      <c r="H344" s="272">
        <v>2299.8717766515019</v>
      </c>
      <c r="I344" s="271">
        <v>0.97444599060039172</v>
      </c>
      <c r="J344" s="272">
        <v>90000.427748404909</v>
      </c>
      <c r="K344" s="272">
        <v>444252.4593003958</v>
      </c>
      <c r="L344" s="272">
        <v>3086817.9334835047</v>
      </c>
      <c r="M344" s="273">
        <v>34.297814029425133</v>
      </c>
      <c r="N344" s="272">
        <v>5</v>
      </c>
      <c r="O344" s="274">
        <f t="shared" si="30"/>
        <v>2.4999999999999956</v>
      </c>
    </row>
    <row r="345" spans="2:15" x14ac:dyDescent="0.2">
      <c r="B345" s="268" t="s">
        <v>52</v>
      </c>
      <c r="C345" s="268" t="s">
        <v>47</v>
      </c>
      <c r="D345" s="269" t="s">
        <v>78</v>
      </c>
      <c r="E345" s="270" t="str">
        <f t="shared" si="29"/>
        <v>SEMale45-49</v>
      </c>
      <c r="F345" s="271">
        <v>7.3600000000000002E-3</v>
      </c>
      <c r="G345" s="271">
        <v>3.6138626477125985E-2</v>
      </c>
      <c r="H345" s="272">
        <v>3169.3776340994768</v>
      </c>
      <c r="I345" s="271">
        <v>0.96386137352287404</v>
      </c>
      <c r="J345" s="272">
        <v>87700.555971753405</v>
      </c>
      <c r="K345" s="272">
        <v>430579.33577351831</v>
      </c>
      <c r="L345" s="272">
        <v>2642565.4741831091</v>
      </c>
      <c r="M345" s="273">
        <v>30.131684399289629</v>
      </c>
      <c r="N345" s="272">
        <v>5</v>
      </c>
      <c r="O345" s="274">
        <f t="shared" si="30"/>
        <v>2.4999999999999987</v>
      </c>
    </row>
    <row r="346" spans="2:15" x14ac:dyDescent="0.2">
      <c r="B346" s="268" t="s">
        <v>52</v>
      </c>
      <c r="C346" s="268" t="s">
        <v>47</v>
      </c>
      <c r="D346" s="269" t="s">
        <v>79</v>
      </c>
      <c r="E346" s="270" t="str">
        <f t="shared" si="29"/>
        <v>SEMale50-54</v>
      </c>
      <c r="F346" s="271">
        <v>1.06E-2</v>
      </c>
      <c r="G346" s="271">
        <v>5.1634898168959768E-2</v>
      </c>
      <c r="H346" s="272">
        <v>4364.7587855669381</v>
      </c>
      <c r="I346" s="271">
        <v>0.94836510183104028</v>
      </c>
      <c r="J346" s="272">
        <v>84531.178337653924</v>
      </c>
      <c r="K346" s="272">
        <v>411743.99472435226</v>
      </c>
      <c r="L346" s="272">
        <v>2211986.1384095908</v>
      </c>
      <c r="M346" s="273">
        <v>26.167695540383523</v>
      </c>
      <c r="N346" s="272">
        <v>5</v>
      </c>
      <c r="O346" s="274">
        <f t="shared" si="30"/>
        <v>2.5000000000000031</v>
      </c>
    </row>
    <row r="347" spans="2:15" x14ac:dyDescent="0.2">
      <c r="B347" s="268" t="s">
        <v>52</v>
      </c>
      <c r="C347" s="268" t="s">
        <v>47</v>
      </c>
      <c r="D347" s="269" t="s">
        <v>80</v>
      </c>
      <c r="E347" s="270" t="str">
        <f t="shared" si="29"/>
        <v>SEMale55-59</v>
      </c>
      <c r="F347" s="271">
        <v>1.2959999999999999E-2</v>
      </c>
      <c r="G347" s="271">
        <v>6.2771787814991931E-2</v>
      </c>
      <c r="H347" s="272">
        <v>5032.1894780112243</v>
      </c>
      <c r="I347" s="271">
        <v>0.93722821218500807</v>
      </c>
      <c r="J347" s="272">
        <v>80166.419552086983</v>
      </c>
      <c r="K347" s="272">
        <v>388251.62406540685</v>
      </c>
      <c r="L347" s="272">
        <v>1800242.1436852387</v>
      </c>
      <c r="M347" s="273">
        <v>22.456312178387325</v>
      </c>
      <c r="N347" s="272">
        <v>5</v>
      </c>
      <c r="O347" s="274">
        <f t="shared" si="30"/>
        <v>2.4999999999999978</v>
      </c>
    </row>
    <row r="348" spans="2:15" x14ac:dyDescent="0.2">
      <c r="B348" s="268" t="s">
        <v>52</v>
      </c>
      <c r="C348" s="268" t="s">
        <v>47</v>
      </c>
      <c r="D348" s="269" t="s">
        <v>81</v>
      </c>
      <c r="E348" s="270" t="str">
        <f t="shared" si="29"/>
        <v>SEMale60-64</v>
      </c>
      <c r="F348" s="271">
        <v>1.8970000000000001E-2</v>
      </c>
      <c r="G348" s="271">
        <v>9.0533849986681417E-2</v>
      </c>
      <c r="H348" s="272">
        <v>6802.191114391183</v>
      </c>
      <c r="I348" s="271">
        <v>0.90946615001331854</v>
      </c>
      <c r="J348" s="272">
        <v>75134.230074075764</v>
      </c>
      <c r="K348" s="272">
        <v>358665.67258440086</v>
      </c>
      <c r="L348" s="272">
        <v>1411990.5196198318</v>
      </c>
      <c r="M348" s="273">
        <v>18.792905952822476</v>
      </c>
      <c r="N348" s="272">
        <v>5</v>
      </c>
      <c r="O348" s="274">
        <f t="shared" si="30"/>
        <v>2.5000000000000062</v>
      </c>
    </row>
    <row r="349" spans="2:15" x14ac:dyDescent="0.2">
      <c r="B349" s="268" t="s">
        <v>52</v>
      </c>
      <c r="C349" s="268" t="s">
        <v>47</v>
      </c>
      <c r="D349" s="269" t="s">
        <v>82</v>
      </c>
      <c r="E349" s="270" t="str">
        <f t="shared" si="29"/>
        <v>SEMale65-69</v>
      </c>
      <c r="F349" s="271">
        <v>2.7550000000000002E-2</v>
      </c>
      <c r="G349" s="271">
        <v>0.12886608152957721</v>
      </c>
      <c r="H349" s="272">
        <v>8805.6821036609599</v>
      </c>
      <c r="I349" s="271">
        <v>0.87113391847042276</v>
      </c>
      <c r="J349" s="272">
        <v>68332.038959684578</v>
      </c>
      <c r="K349" s="272">
        <v>319645.98953927046</v>
      </c>
      <c r="L349" s="272">
        <v>1053324.8470354311</v>
      </c>
      <c r="M349" s="273">
        <v>15.414801944617595</v>
      </c>
      <c r="N349" s="272">
        <v>5</v>
      </c>
      <c r="O349" s="274">
        <f t="shared" si="30"/>
        <v>2.4999999999999996</v>
      </c>
    </row>
    <row r="350" spans="2:15" x14ac:dyDescent="0.2">
      <c r="B350" s="268" t="s">
        <v>52</v>
      </c>
      <c r="C350" s="268" t="s">
        <v>47</v>
      </c>
      <c r="D350" s="269" t="s">
        <v>19</v>
      </c>
      <c r="E350" s="270" t="str">
        <f t="shared" si="29"/>
        <v>SEMale70-74</v>
      </c>
      <c r="F350" s="271">
        <v>4.3819999999999998E-2</v>
      </c>
      <c r="G350" s="271">
        <v>0.197476254024365</v>
      </c>
      <c r="H350" s="272">
        <v>11755.04196764512</v>
      </c>
      <c r="I350" s="271">
        <v>0.80252374597563503</v>
      </c>
      <c r="J350" s="272">
        <v>59526.356856023616</v>
      </c>
      <c r="K350" s="272">
        <v>268244.17936100526</v>
      </c>
      <c r="L350" s="272">
        <v>733678.85749616055</v>
      </c>
      <c r="M350" s="273">
        <v>12.325277343458284</v>
      </c>
      <c r="N350" s="272">
        <v>5</v>
      </c>
      <c r="O350" s="274">
        <f t="shared" si="30"/>
        <v>2.4999999999999987</v>
      </c>
    </row>
    <row r="351" spans="2:15" x14ac:dyDescent="0.2">
      <c r="B351" s="268" t="s">
        <v>52</v>
      </c>
      <c r="C351" s="268" t="s">
        <v>47</v>
      </c>
      <c r="D351" s="269" t="s">
        <v>20</v>
      </c>
      <c r="E351" s="270" t="str">
        <f t="shared" si="29"/>
        <v>SEMale75-79</v>
      </c>
      <c r="F351" s="271">
        <v>6.2530000000000002E-2</v>
      </c>
      <c r="G351" s="271">
        <v>0.27038374201454346</v>
      </c>
      <c r="H351" s="272">
        <v>12916.58688047485</v>
      </c>
      <c r="I351" s="271">
        <v>0.7296162579854566</v>
      </c>
      <c r="J351" s="272">
        <v>47771.314888378496</v>
      </c>
      <c r="K351" s="272">
        <v>206565.10724070537</v>
      </c>
      <c r="L351" s="272">
        <v>465434.67813515523</v>
      </c>
      <c r="M351" s="273">
        <v>9.7429739839206988</v>
      </c>
      <c r="N351" s="272">
        <v>5</v>
      </c>
      <c r="O351" s="274">
        <f t="shared" si="30"/>
        <v>2.5000000000000004</v>
      </c>
    </row>
    <row r="352" spans="2:15" x14ac:dyDescent="0.2">
      <c r="B352" s="268" t="s">
        <v>52</v>
      </c>
      <c r="C352" s="268" t="s">
        <v>47</v>
      </c>
      <c r="D352" s="269" t="s">
        <v>21</v>
      </c>
      <c r="E352" s="270" t="str">
        <f t="shared" si="29"/>
        <v>SEMale80-84</v>
      </c>
      <c r="F352" s="271">
        <v>9.4500000000000001E-2</v>
      </c>
      <c r="G352" s="271">
        <v>0.38219883057405152</v>
      </c>
      <c r="H352" s="272">
        <v>13321.436284597416</v>
      </c>
      <c r="I352" s="271">
        <v>0.61780116942594843</v>
      </c>
      <c r="J352" s="272">
        <v>34854.72800790365</v>
      </c>
      <c r="K352" s="272">
        <v>140970.0493280247</v>
      </c>
      <c r="L352" s="272">
        <v>258869.57089444986</v>
      </c>
      <c r="M352" s="273">
        <v>7.4271005883548611</v>
      </c>
      <c r="N352" s="272">
        <v>5</v>
      </c>
      <c r="O352" s="274">
        <f t="shared" si="30"/>
        <v>2.5</v>
      </c>
    </row>
    <row r="353" spans="2:15" x14ac:dyDescent="0.2">
      <c r="B353" s="268" t="s">
        <v>52</v>
      </c>
      <c r="C353" s="268" t="s">
        <v>47</v>
      </c>
      <c r="D353" s="269" t="s">
        <v>22</v>
      </c>
      <c r="E353" s="270" t="str">
        <f t="shared" si="29"/>
        <v>SEMale85-89</v>
      </c>
      <c r="F353" s="271">
        <v>0.14652000000000001</v>
      </c>
      <c r="G353" s="271">
        <v>0.53619698568032226</v>
      </c>
      <c r="H353" s="272">
        <v>11546.086113811834</v>
      </c>
      <c r="I353" s="271">
        <v>0.46380301431967774</v>
      </c>
      <c r="J353" s="272">
        <v>21533.291723306233</v>
      </c>
      <c r="K353" s="272">
        <v>78801.243332001584</v>
      </c>
      <c r="L353" s="272">
        <v>117899.52156642516</v>
      </c>
      <c r="M353" s="273">
        <v>5.4752205599303885</v>
      </c>
      <c r="N353" s="272">
        <v>5</v>
      </c>
      <c r="O353" s="274">
        <f t="shared" si="30"/>
        <v>2.5000000000000004</v>
      </c>
    </row>
    <row r="354" spans="2:15" x14ac:dyDescent="0.2">
      <c r="B354" s="268" t="s">
        <v>52</v>
      </c>
      <c r="C354" s="268" t="s">
        <v>47</v>
      </c>
      <c r="D354" s="269" t="s">
        <v>5</v>
      </c>
      <c r="E354" s="270" t="str">
        <f t="shared" si="29"/>
        <v>SEMale90+</v>
      </c>
      <c r="F354" s="271">
        <v>0.25544</v>
      </c>
      <c r="G354" s="271">
        <v>1</v>
      </c>
      <c r="H354" s="272">
        <v>9987.2056094943982</v>
      </c>
      <c r="I354" s="271">
        <v>0</v>
      </c>
      <c r="J354" s="272">
        <v>9987.2056094943982</v>
      </c>
      <c r="K354" s="272">
        <v>39098.278234423582</v>
      </c>
      <c r="L354" s="272">
        <v>39098.278234423582</v>
      </c>
      <c r="M354" s="273">
        <v>3.9148366182883594</v>
      </c>
      <c r="N354" s="273" t="s">
        <v>92</v>
      </c>
      <c r="O354" s="274"/>
    </row>
    <row r="355" spans="2:15" ht="16" customHeight="1" x14ac:dyDescent="0.2">
      <c r="B355" s="348" t="s">
        <v>1</v>
      </c>
      <c r="C355" s="348" t="s">
        <v>0</v>
      </c>
      <c r="D355" s="348" t="s">
        <v>2</v>
      </c>
      <c r="E355" s="348" t="s">
        <v>49</v>
      </c>
      <c r="F355" s="349" t="s">
        <v>113</v>
      </c>
      <c r="G355" s="349" t="s">
        <v>112</v>
      </c>
      <c r="H355" s="349" t="s">
        <v>114</v>
      </c>
      <c r="I355" s="349" t="s">
        <v>116</v>
      </c>
      <c r="J355" s="349" t="s">
        <v>111</v>
      </c>
      <c r="K355" s="349" t="s">
        <v>110</v>
      </c>
      <c r="L355" s="349" t="s">
        <v>109</v>
      </c>
      <c r="M355" s="349" t="s">
        <v>108</v>
      </c>
      <c r="N355" s="350" t="s">
        <v>6</v>
      </c>
      <c r="O355" s="351" t="s">
        <v>91</v>
      </c>
    </row>
    <row r="356" spans="2:15" ht="16" customHeight="1" x14ac:dyDescent="0.2">
      <c r="B356" s="348"/>
      <c r="C356" s="348"/>
      <c r="D356" s="348"/>
      <c r="E356" s="348"/>
      <c r="F356" s="348"/>
      <c r="G356" s="348"/>
      <c r="H356" s="348"/>
      <c r="I356" s="348"/>
      <c r="J356" s="348"/>
      <c r="K356" s="348"/>
      <c r="L356" s="348"/>
      <c r="M356" s="348"/>
      <c r="N356" s="350"/>
      <c r="O356" s="351"/>
    </row>
    <row r="357" spans="2:15" x14ac:dyDescent="0.2">
      <c r="B357" s="268" t="s">
        <v>58</v>
      </c>
      <c r="C357" s="268" t="s">
        <v>47</v>
      </c>
      <c r="D357" s="269">
        <v>0</v>
      </c>
      <c r="E357" s="270" t="str">
        <f t="shared" si="29"/>
        <v>BAMale0</v>
      </c>
      <c r="F357" s="271">
        <v>1.6209999999999999E-2</v>
      </c>
      <c r="G357" s="271">
        <v>1.5971332528381663E-2</v>
      </c>
      <c r="H357" s="272">
        <v>1597.1332528381663</v>
      </c>
      <c r="I357" s="271">
        <v>0.98402866747161832</v>
      </c>
      <c r="J357" s="272">
        <v>100000</v>
      </c>
      <c r="K357" s="272">
        <v>98544.081405942939</v>
      </c>
      <c r="L357" s="272">
        <v>6965860.5249251211</v>
      </c>
      <c r="M357" s="273">
        <v>69.65860524925121</v>
      </c>
      <c r="N357" s="272">
        <v>1</v>
      </c>
      <c r="O357" s="274">
        <f>(K357-J358*N357)/H357</f>
        <v>8.8417581019089364E-2</v>
      </c>
    </row>
    <row r="358" spans="2:15" x14ac:dyDescent="0.2">
      <c r="B358" s="268" t="s">
        <v>58</v>
      </c>
      <c r="C358" s="268" t="s">
        <v>47</v>
      </c>
      <c r="D358" s="275" t="s">
        <v>107</v>
      </c>
      <c r="E358" s="270" t="str">
        <f t="shared" si="29"/>
        <v>BAMale01-04</v>
      </c>
      <c r="F358" s="271">
        <v>6.4999999999999997E-4</v>
      </c>
      <c r="G358" s="271">
        <v>2.5884848056677455E-3</v>
      </c>
      <c r="H358" s="272">
        <v>254.71432540917627</v>
      </c>
      <c r="I358" s="271">
        <v>0.99741151519433224</v>
      </c>
      <c r="J358" s="272">
        <v>98402.866747161839</v>
      </c>
      <c r="K358" s="272">
        <v>393001.395199686</v>
      </c>
      <c r="L358" s="272">
        <v>6867316.4435191778</v>
      </c>
      <c r="M358" s="273">
        <v>69.787768085702098</v>
      </c>
      <c r="N358" s="272">
        <v>4</v>
      </c>
      <c r="O358" s="274">
        <f t="shared" ref="O358:O375" si="31">(K358-J359*N358)/H358</f>
        <v>1.6048783750920896</v>
      </c>
    </row>
    <row r="359" spans="2:15" x14ac:dyDescent="0.2">
      <c r="B359" s="268" t="s">
        <v>58</v>
      </c>
      <c r="C359" s="268" t="s">
        <v>47</v>
      </c>
      <c r="D359" s="275" t="s">
        <v>106</v>
      </c>
      <c r="E359" s="270" t="str">
        <f t="shared" si="29"/>
        <v>BAMale05-09</v>
      </c>
      <c r="F359" s="271">
        <v>3.8999999999999999E-4</v>
      </c>
      <c r="G359" s="271">
        <v>1.9279881772393682E-3</v>
      </c>
      <c r="H359" s="272">
        <v>189.22847748702659</v>
      </c>
      <c r="I359" s="271">
        <v>0.99807201182276062</v>
      </c>
      <c r="J359" s="272">
        <v>98148.15242175266</v>
      </c>
      <c r="K359" s="272">
        <v>490267.69091504574</v>
      </c>
      <c r="L359" s="272">
        <v>6474315.0483194916</v>
      </c>
      <c r="M359" s="273">
        <v>65.96471648797521</v>
      </c>
      <c r="N359" s="272">
        <v>5</v>
      </c>
      <c r="O359" s="274">
        <f t="shared" si="31"/>
        <v>2.5000000000001492</v>
      </c>
    </row>
    <row r="360" spans="2:15" x14ac:dyDescent="0.2">
      <c r="B360" s="268" t="s">
        <v>58</v>
      </c>
      <c r="C360" s="268" t="s">
        <v>47</v>
      </c>
      <c r="D360" s="275" t="s">
        <v>71</v>
      </c>
      <c r="E360" s="270" t="str">
        <f t="shared" si="29"/>
        <v>BAMale10-14</v>
      </c>
      <c r="F360" s="271">
        <v>5.1999999999999995E-4</v>
      </c>
      <c r="G360" s="271">
        <v>2.5884656796425032E-3</v>
      </c>
      <c r="H360" s="272">
        <v>253.56331264444179</v>
      </c>
      <c r="I360" s="271">
        <v>0.99741153432035745</v>
      </c>
      <c r="J360" s="272">
        <v>97958.923944265625</v>
      </c>
      <c r="K360" s="272">
        <v>489160.71143971704</v>
      </c>
      <c r="L360" s="272">
        <v>5984047.3574044462</v>
      </c>
      <c r="M360" s="273">
        <v>61.087312073876078</v>
      </c>
      <c r="N360" s="272">
        <v>5</v>
      </c>
      <c r="O360" s="274">
        <f t="shared" si="31"/>
        <v>2.4999999999999982</v>
      </c>
    </row>
    <row r="361" spans="2:15" x14ac:dyDescent="0.2">
      <c r="B361" s="268" t="s">
        <v>58</v>
      </c>
      <c r="C361" s="268" t="s">
        <v>47</v>
      </c>
      <c r="D361" s="269" t="s">
        <v>72</v>
      </c>
      <c r="E361" s="270" t="str">
        <f t="shared" si="29"/>
        <v>BAMale15-19</v>
      </c>
      <c r="F361" s="271">
        <v>2.5799999999999998E-3</v>
      </c>
      <c r="G361" s="271">
        <v>1.2836630217952708E-2</v>
      </c>
      <c r="H361" s="272">
        <v>1254.2075847398353</v>
      </c>
      <c r="I361" s="271">
        <v>0.98716336978204733</v>
      </c>
      <c r="J361" s="272">
        <v>97705.360631621181</v>
      </c>
      <c r="K361" s="272">
        <v>485391.28419625631</v>
      </c>
      <c r="L361" s="272">
        <v>5494886.6459647296</v>
      </c>
      <c r="M361" s="273">
        <v>56.239356883212551</v>
      </c>
      <c r="N361" s="272">
        <v>5</v>
      </c>
      <c r="O361" s="274">
        <f t="shared" si="31"/>
        <v>2.5000000000000271</v>
      </c>
    </row>
    <row r="362" spans="2:15" x14ac:dyDescent="0.2">
      <c r="B362" s="268" t="s">
        <v>58</v>
      </c>
      <c r="C362" s="268" t="s">
        <v>47</v>
      </c>
      <c r="D362" s="269" t="s">
        <v>73</v>
      </c>
      <c r="E362" s="270" t="str">
        <f t="shared" si="29"/>
        <v>BAMale20-24</v>
      </c>
      <c r="F362" s="271">
        <v>3.65E-3</v>
      </c>
      <c r="G362" s="271">
        <v>1.8072419892952715E-2</v>
      </c>
      <c r="H362" s="272">
        <v>1743.1057370226852</v>
      </c>
      <c r="I362" s="271">
        <v>0.98192758010704728</v>
      </c>
      <c r="J362" s="272">
        <v>96451.153046881343</v>
      </c>
      <c r="K362" s="272">
        <v>477898.00089184998</v>
      </c>
      <c r="L362" s="272">
        <v>5009495.3617684729</v>
      </c>
      <c r="M362" s="273">
        <v>51.938159405243631</v>
      </c>
      <c r="N362" s="272">
        <v>5</v>
      </c>
      <c r="O362" s="274">
        <f t="shared" si="31"/>
        <v>2.4999999999999969</v>
      </c>
    </row>
    <row r="363" spans="2:15" x14ac:dyDescent="0.2">
      <c r="B363" s="268" t="s">
        <v>58</v>
      </c>
      <c r="C363" s="268" t="s">
        <v>47</v>
      </c>
      <c r="D363" s="269" t="s">
        <v>74</v>
      </c>
      <c r="E363" s="270" t="str">
        <f t="shared" si="29"/>
        <v>BAMale25-29</v>
      </c>
      <c r="F363" s="271">
        <v>3.5400000000000002E-3</v>
      </c>
      <c r="G363" s="271">
        <v>1.7546151925874161E-2</v>
      </c>
      <c r="H363" s="272">
        <v>1661.7617867016577</v>
      </c>
      <c r="I363" s="271">
        <v>0.98245384807412584</v>
      </c>
      <c r="J363" s="272">
        <v>94708.047309858652</v>
      </c>
      <c r="K363" s="272">
        <v>469385.8320825391</v>
      </c>
      <c r="L363" s="272">
        <v>4531597.3608766226</v>
      </c>
      <c r="M363" s="273">
        <v>47.848070883042112</v>
      </c>
      <c r="N363" s="272">
        <v>5</v>
      </c>
      <c r="O363" s="274">
        <f t="shared" si="31"/>
        <v>2.4999999999999836</v>
      </c>
    </row>
    <row r="364" spans="2:15" x14ac:dyDescent="0.2">
      <c r="B364" s="268" t="s">
        <v>58</v>
      </c>
      <c r="C364" s="268" t="s">
        <v>47</v>
      </c>
      <c r="D364" s="269" t="s">
        <v>75</v>
      </c>
      <c r="E364" s="270" t="str">
        <f t="shared" si="29"/>
        <v>BAMale30-34</v>
      </c>
      <c r="F364" s="271">
        <v>3.7599999999999999E-3</v>
      </c>
      <c r="G364" s="271">
        <v>1.8633335373922779E-2</v>
      </c>
      <c r="H364" s="272">
        <v>1733.7626434507604</v>
      </c>
      <c r="I364" s="271">
        <v>0.98136666462607725</v>
      </c>
      <c r="J364" s="272">
        <v>93046.285523156999</v>
      </c>
      <c r="K364" s="272">
        <v>460897.0210071581</v>
      </c>
      <c r="L364" s="272">
        <v>4062211.5287940837</v>
      </c>
      <c r="M364" s="273">
        <v>43.65796555933548</v>
      </c>
      <c r="N364" s="272">
        <v>5</v>
      </c>
      <c r="O364" s="274">
        <f t="shared" si="31"/>
        <v>2.499999999999992</v>
      </c>
    </row>
    <row r="365" spans="2:15" x14ac:dyDescent="0.2">
      <c r="B365" s="268" t="s">
        <v>58</v>
      </c>
      <c r="C365" s="268" t="s">
        <v>47</v>
      </c>
      <c r="D365" s="269" t="s">
        <v>76</v>
      </c>
      <c r="E365" s="270" t="str">
        <f t="shared" si="29"/>
        <v>BAMale35-39</v>
      </c>
      <c r="F365" s="271">
        <v>4.0499999999999998E-3</v>
      </c>
      <c r="G365" s="271">
        <v>2.0060324859707223E-2</v>
      </c>
      <c r="H365" s="272">
        <v>1831.7588727263558</v>
      </c>
      <c r="I365" s="271">
        <v>0.97993967514029279</v>
      </c>
      <c r="J365" s="272">
        <v>91312.522879706245</v>
      </c>
      <c r="K365" s="272">
        <v>451983.21721671533</v>
      </c>
      <c r="L365" s="272">
        <v>3601314.5077869259</v>
      </c>
      <c r="M365" s="273">
        <v>39.439437157280651</v>
      </c>
      <c r="N365" s="272">
        <v>5</v>
      </c>
      <c r="O365" s="274">
        <f t="shared" si="31"/>
        <v>2.4999999999999925</v>
      </c>
    </row>
    <row r="366" spans="2:15" x14ac:dyDescent="0.2">
      <c r="B366" s="268" t="s">
        <v>58</v>
      </c>
      <c r="C366" s="268" t="s">
        <v>47</v>
      </c>
      <c r="D366" s="269" t="s">
        <v>77</v>
      </c>
      <c r="E366" s="270" t="str">
        <f t="shared" si="29"/>
        <v>BAMale40-44</v>
      </c>
      <c r="F366" s="271">
        <v>4.8999999999999998E-3</v>
      </c>
      <c r="G366" s="271">
        <v>2.4216074209212065E-2</v>
      </c>
      <c r="H366" s="272">
        <v>2166.872821490017</v>
      </c>
      <c r="I366" s="271">
        <v>0.97578392579078799</v>
      </c>
      <c r="J366" s="272">
        <v>89480.764006979894</v>
      </c>
      <c r="K366" s="272">
        <v>441986.6379811744</v>
      </c>
      <c r="L366" s="272">
        <v>3149331.2905702107</v>
      </c>
      <c r="M366" s="273">
        <v>35.195623612741493</v>
      </c>
      <c r="N366" s="272">
        <v>5</v>
      </c>
      <c r="O366" s="274">
        <f t="shared" si="31"/>
        <v>2.4999999999999813</v>
      </c>
    </row>
    <row r="367" spans="2:15" x14ac:dyDescent="0.2">
      <c r="B367" s="268" t="s">
        <v>58</v>
      </c>
      <c r="C367" s="268" t="s">
        <v>47</v>
      </c>
      <c r="D367" s="269" t="s">
        <v>78</v>
      </c>
      <c r="E367" s="270" t="str">
        <f t="shared" si="29"/>
        <v>BAMale45-49</v>
      </c>
      <c r="F367" s="271">
        <v>6.8799999999999998E-3</v>
      </c>
      <c r="G367" s="271">
        <v>3.3827761755176496E-2</v>
      </c>
      <c r="H367" s="272">
        <v>2953.6335089401564</v>
      </c>
      <c r="I367" s="271">
        <v>0.96617223824482346</v>
      </c>
      <c r="J367" s="272">
        <v>87313.891185489876</v>
      </c>
      <c r="K367" s="272">
        <v>429185.372155099</v>
      </c>
      <c r="L367" s="272">
        <v>2707344.6525890362</v>
      </c>
      <c r="M367" s="273">
        <v>31.00703239576788</v>
      </c>
      <c r="N367" s="272">
        <v>5</v>
      </c>
      <c r="O367" s="274">
        <f t="shared" si="31"/>
        <v>2.5000000000000009</v>
      </c>
    </row>
    <row r="368" spans="2:15" x14ac:dyDescent="0.2">
      <c r="B368" s="268" t="s">
        <v>58</v>
      </c>
      <c r="C368" s="268" t="s">
        <v>47</v>
      </c>
      <c r="D368" s="269" t="s">
        <v>79</v>
      </c>
      <c r="E368" s="270" t="str">
        <f t="shared" si="29"/>
        <v>BAMale50-54</v>
      </c>
      <c r="F368" s="271">
        <v>9.5399999999999999E-3</v>
      </c>
      <c r="G368" s="271">
        <v>4.6600574017458832E-2</v>
      </c>
      <c r="H368" s="272">
        <v>3931.2364319879548</v>
      </c>
      <c r="I368" s="271">
        <v>0.95339942598254113</v>
      </c>
      <c r="J368" s="272">
        <v>84360.257676549722</v>
      </c>
      <c r="K368" s="272">
        <v>411973.19730277872</v>
      </c>
      <c r="L368" s="272">
        <v>2278159.280433937</v>
      </c>
      <c r="M368" s="273">
        <v>27.00512472554022</v>
      </c>
      <c r="N368" s="272">
        <v>5</v>
      </c>
      <c r="O368" s="274">
        <f t="shared" si="31"/>
        <v>2.5000000000000009</v>
      </c>
    </row>
    <row r="369" spans="2:15" x14ac:dyDescent="0.2">
      <c r="B369" s="268" t="s">
        <v>58</v>
      </c>
      <c r="C369" s="268" t="s">
        <v>47</v>
      </c>
      <c r="D369" s="269" t="s">
        <v>80</v>
      </c>
      <c r="E369" s="270" t="str">
        <f t="shared" si="29"/>
        <v>BAMale55-59</v>
      </c>
      <c r="F369" s="271">
        <v>1.315E-2</v>
      </c>
      <c r="G369" s="271">
        <v>6.363953395173097E-2</v>
      </c>
      <c r="H369" s="272">
        <v>5118.4654281977801</v>
      </c>
      <c r="I369" s="271">
        <v>0.93636046604826906</v>
      </c>
      <c r="J369" s="272">
        <v>80429.021244561765</v>
      </c>
      <c r="K369" s="272">
        <v>389348.94265231438</v>
      </c>
      <c r="L369" s="272">
        <v>1866186.0831311583</v>
      </c>
      <c r="M369" s="273">
        <v>23.202894356461425</v>
      </c>
      <c r="N369" s="272">
        <v>5</v>
      </c>
      <c r="O369" s="274">
        <f t="shared" si="31"/>
        <v>2.4999999999999885</v>
      </c>
    </row>
    <row r="370" spans="2:15" x14ac:dyDescent="0.2">
      <c r="B370" s="268" t="s">
        <v>58</v>
      </c>
      <c r="C370" s="268" t="s">
        <v>47</v>
      </c>
      <c r="D370" s="269" t="s">
        <v>81</v>
      </c>
      <c r="E370" s="270" t="str">
        <f t="shared" si="29"/>
        <v>BAMale60-64</v>
      </c>
      <c r="F370" s="271">
        <v>1.822E-2</v>
      </c>
      <c r="G370" s="271">
        <v>8.7120228641832845E-2</v>
      </c>
      <c r="H370" s="272">
        <v>6561.0728418651452</v>
      </c>
      <c r="I370" s="271">
        <v>0.91287977135816711</v>
      </c>
      <c r="J370" s="272">
        <v>75310.555816363994</v>
      </c>
      <c r="K370" s="272">
        <v>360150.09697715711</v>
      </c>
      <c r="L370" s="272">
        <v>1476837.1404788438</v>
      </c>
      <c r="M370" s="273">
        <v>19.609962036131282</v>
      </c>
      <c r="N370" s="272">
        <v>5</v>
      </c>
      <c r="O370" s="274">
        <f t="shared" si="31"/>
        <v>2.4999999999999929</v>
      </c>
    </row>
    <row r="371" spans="2:15" x14ac:dyDescent="0.2">
      <c r="B371" s="268" t="s">
        <v>58</v>
      </c>
      <c r="C371" s="268" t="s">
        <v>47</v>
      </c>
      <c r="D371" s="269" t="s">
        <v>82</v>
      </c>
      <c r="E371" s="270" t="str">
        <f t="shared" si="29"/>
        <v>BAMale65-69</v>
      </c>
      <c r="F371" s="271">
        <v>2.53E-2</v>
      </c>
      <c r="G371" s="271">
        <v>0.11897862037987852</v>
      </c>
      <c r="H371" s="272">
        <v>8179.7186361358208</v>
      </c>
      <c r="I371" s="271">
        <v>0.8810213796201215</v>
      </c>
      <c r="J371" s="272">
        <v>68749.482974498853</v>
      </c>
      <c r="K371" s="272">
        <v>323298.11828215473</v>
      </c>
      <c r="L371" s="272">
        <v>1116687.0435016868</v>
      </c>
      <c r="M371" s="273">
        <v>16.242842784954441</v>
      </c>
      <c r="N371" s="272">
        <v>5</v>
      </c>
      <c r="O371" s="274">
        <f t="shared" si="31"/>
        <v>2.5000000000000018</v>
      </c>
    </row>
    <row r="372" spans="2:15" x14ac:dyDescent="0.2">
      <c r="B372" s="268" t="s">
        <v>58</v>
      </c>
      <c r="C372" s="268" t="s">
        <v>47</v>
      </c>
      <c r="D372" s="269" t="s">
        <v>19</v>
      </c>
      <c r="E372" s="270" t="str">
        <f t="shared" si="29"/>
        <v>BAMale70-74</v>
      </c>
      <c r="F372" s="271">
        <v>3.882E-2</v>
      </c>
      <c r="G372" s="271">
        <v>0.17693329790995221</v>
      </c>
      <c r="H372" s="272">
        <v>10716.808158015187</v>
      </c>
      <c r="I372" s="271">
        <v>0.82306670209004773</v>
      </c>
      <c r="J372" s="272">
        <v>60569.764338363035</v>
      </c>
      <c r="K372" s="272">
        <v>276056.80129677721</v>
      </c>
      <c r="L372" s="272">
        <v>793388.9252195321</v>
      </c>
      <c r="M372" s="273">
        <v>13.098761962939054</v>
      </c>
      <c r="N372" s="272">
        <v>5</v>
      </c>
      <c r="O372" s="274">
        <f t="shared" si="31"/>
        <v>2.500000000000004</v>
      </c>
    </row>
    <row r="373" spans="2:15" x14ac:dyDescent="0.2">
      <c r="B373" s="268" t="s">
        <v>58</v>
      </c>
      <c r="C373" s="268" t="s">
        <v>47</v>
      </c>
      <c r="D373" s="269" t="s">
        <v>20</v>
      </c>
      <c r="E373" s="270" t="str">
        <f t="shared" si="29"/>
        <v>BAMale75-79</v>
      </c>
      <c r="F373" s="271">
        <v>5.9130000000000002E-2</v>
      </c>
      <c r="G373" s="271">
        <v>0.25756664243358368</v>
      </c>
      <c r="H373" s="272">
        <v>12840.458538760768</v>
      </c>
      <c r="I373" s="271">
        <v>0.74243335756641637</v>
      </c>
      <c r="J373" s="272">
        <v>49852.956180347843</v>
      </c>
      <c r="K373" s="272">
        <v>217163.63455483731</v>
      </c>
      <c r="L373" s="272">
        <v>517332.12392275495</v>
      </c>
      <c r="M373" s="273">
        <v>10.377160424574551</v>
      </c>
      <c r="N373" s="272">
        <v>5</v>
      </c>
      <c r="O373" s="274">
        <f t="shared" si="31"/>
        <v>2.5</v>
      </c>
    </row>
    <row r="374" spans="2:15" x14ac:dyDescent="0.2">
      <c r="B374" s="268" t="s">
        <v>58</v>
      </c>
      <c r="C374" s="268" t="s">
        <v>47</v>
      </c>
      <c r="D374" s="269" t="s">
        <v>21</v>
      </c>
      <c r="E374" s="270" t="str">
        <f t="shared" si="29"/>
        <v>BAMale80-84</v>
      </c>
      <c r="F374" s="271">
        <v>8.8239999999999999E-2</v>
      </c>
      <c r="G374" s="271">
        <v>0.36146493098884414</v>
      </c>
      <c r="H374" s="272">
        <v>13378.719905741029</v>
      </c>
      <c r="I374" s="271">
        <v>0.63853506901115586</v>
      </c>
      <c r="J374" s="272">
        <v>37012.497641587077</v>
      </c>
      <c r="K374" s="272">
        <v>151615.68844358283</v>
      </c>
      <c r="L374" s="272">
        <v>300168.48936791765</v>
      </c>
      <c r="M374" s="273">
        <v>8.1099225530419137</v>
      </c>
      <c r="N374" s="272">
        <v>5</v>
      </c>
      <c r="O374" s="274">
        <f t="shared" si="31"/>
        <v>2.5000000000000013</v>
      </c>
    </row>
    <row r="375" spans="2:15" x14ac:dyDescent="0.2">
      <c r="B375" s="268" t="s">
        <v>58</v>
      </c>
      <c r="C375" s="268" t="s">
        <v>47</v>
      </c>
      <c r="D375" s="269" t="s">
        <v>22</v>
      </c>
      <c r="E375" s="270" t="str">
        <f t="shared" si="29"/>
        <v>BAMale85-89</v>
      </c>
      <c r="F375" s="271">
        <v>0.12928999999999999</v>
      </c>
      <c r="G375" s="271">
        <v>0.48852785651438307</v>
      </c>
      <c r="H375" s="272">
        <v>11545.758778630219</v>
      </c>
      <c r="I375" s="271">
        <v>0.51147214348561687</v>
      </c>
      <c r="J375" s="272">
        <v>23633.777735846048</v>
      </c>
      <c r="K375" s="272">
        <v>89304.491732654686</v>
      </c>
      <c r="L375" s="272">
        <v>148552.80092433485</v>
      </c>
      <c r="M375" s="273">
        <v>6.2856138610045589</v>
      </c>
      <c r="N375" s="272">
        <v>5</v>
      </c>
      <c r="O375" s="274">
        <f t="shared" si="31"/>
        <v>2.5000000000000004</v>
      </c>
    </row>
    <row r="376" spans="2:15" x14ac:dyDescent="0.2">
      <c r="B376" s="268" t="s">
        <v>58</v>
      </c>
      <c r="C376" s="268" t="s">
        <v>47</v>
      </c>
      <c r="D376" s="269" t="s">
        <v>5</v>
      </c>
      <c r="E376" s="270" t="str">
        <f t="shared" si="29"/>
        <v>BAMale90+</v>
      </c>
      <c r="F376" s="271">
        <v>0.20402000000000001</v>
      </c>
      <c r="G376" s="271">
        <v>1</v>
      </c>
      <c r="H376" s="272">
        <v>12088.018957215827</v>
      </c>
      <c r="I376" s="271">
        <v>0</v>
      </c>
      <c r="J376" s="272">
        <v>12088.018957215827</v>
      </c>
      <c r="K376" s="272">
        <v>59248.309191680171</v>
      </c>
      <c r="L376" s="272">
        <v>59248.309191680171</v>
      </c>
      <c r="M376" s="273">
        <v>4.9014076997548441</v>
      </c>
      <c r="N376" s="273" t="s">
        <v>92</v>
      </c>
      <c r="O376" s="274"/>
    </row>
    <row r="377" spans="2:15" ht="16" customHeight="1" x14ac:dyDescent="0.2">
      <c r="B377" s="348" t="s">
        <v>1</v>
      </c>
      <c r="C377" s="348" t="s">
        <v>0</v>
      </c>
      <c r="D377" s="348" t="s">
        <v>2</v>
      </c>
      <c r="E377" s="348" t="s">
        <v>49</v>
      </c>
      <c r="F377" s="349" t="s">
        <v>113</v>
      </c>
      <c r="G377" s="349" t="s">
        <v>112</v>
      </c>
      <c r="H377" s="349" t="s">
        <v>114</v>
      </c>
      <c r="I377" s="349" t="s">
        <v>116</v>
      </c>
      <c r="J377" s="349" t="s">
        <v>111</v>
      </c>
      <c r="K377" s="349" t="s">
        <v>110</v>
      </c>
      <c r="L377" s="349" t="s">
        <v>109</v>
      </c>
      <c r="M377" s="349" t="s">
        <v>108</v>
      </c>
      <c r="N377" s="350" t="s">
        <v>6</v>
      </c>
      <c r="O377" s="351" t="s">
        <v>91</v>
      </c>
    </row>
    <row r="378" spans="2:15" ht="16" customHeight="1" x14ac:dyDescent="0.2">
      <c r="B378" s="348"/>
      <c r="C378" s="348"/>
      <c r="D378" s="348"/>
      <c r="E378" s="348"/>
      <c r="F378" s="348"/>
      <c r="G378" s="348"/>
      <c r="H378" s="348"/>
      <c r="I378" s="348"/>
      <c r="J378" s="348"/>
      <c r="K378" s="348"/>
      <c r="L378" s="348"/>
      <c r="M378" s="348"/>
      <c r="N378" s="350"/>
      <c r="O378" s="351"/>
    </row>
    <row r="379" spans="2:15" x14ac:dyDescent="0.2">
      <c r="B379" s="268" t="s">
        <v>59</v>
      </c>
      <c r="C379" s="268" t="s">
        <v>47</v>
      </c>
      <c r="D379" s="269">
        <v>0</v>
      </c>
      <c r="E379" s="270" t="str">
        <f t="shared" si="29"/>
        <v>MGMale0</v>
      </c>
      <c r="F379" s="271">
        <v>1.0200000000000001E-2</v>
      </c>
      <c r="G379" s="271">
        <v>1.0108075840650614E-2</v>
      </c>
      <c r="H379" s="272">
        <v>1010.8075840650614</v>
      </c>
      <c r="I379" s="271">
        <v>0.98989192415934935</v>
      </c>
      <c r="J379" s="272">
        <v>100000</v>
      </c>
      <c r="K379" s="272">
        <v>99061.526532452801</v>
      </c>
      <c r="L379" s="272">
        <v>7513260.5502835261</v>
      </c>
      <c r="M379" s="273">
        <v>75.132605502835261</v>
      </c>
      <c r="N379" s="272">
        <v>1</v>
      </c>
      <c r="O379" s="274">
        <f>(K379-J380*N379)/H379</f>
        <v>7.1560718041877983E-2</v>
      </c>
    </row>
    <row r="380" spans="2:15" x14ac:dyDescent="0.2">
      <c r="B380" s="268" t="s">
        <v>59</v>
      </c>
      <c r="C380" s="268" t="s">
        <v>47</v>
      </c>
      <c r="D380" s="275" t="s">
        <v>107</v>
      </c>
      <c r="E380" s="270" t="str">
        <f t="shared" si="29"/>
        <v>MGMale01-04</v>
      </c>
      <c r="F380" s="271">
        <v>4.8999999999999998E-4</v>
      </c>
      <c r="G380" s="271">
        <v>1.9535971863129291E-3</v>
      </c>
      <c r="H380" s="272">
        <v>193.38500777915962</v>
      </c>
      <c r="I380" s="271">
        <v>0.99804640281368706</v>
      </c>
      <c r="J380" s="272">
        <v>98989.192415934929</v>
      </c>
      <c r="K380" s="272">
        <v>395497.00538775255</v>
      </c>
      <c r="L380" s="272">
        <v>7414199.0237510735</v>
      </c>
      <c r="M380" s="273">
        <v>74.899075775847649</v>
      </c>
      <c r="N380" s="272">
        <v>4</v>
      </c>
      <c r="O380" s="274">
        <f t="shared" ref="O380:O397" si="32">(K380-J381*N380)/H380</f>
        <v>1.6225443674919557</v>
      </c>
    </row>
    <row r="381" spans="2:15" x14ac:dyDescent="0.2">
      <c r="B381" s="268" t="s">
        <v>59</v>
      </c>
      <c r="C381" s="268" t="s">
        <v>47</v>
      </c>
      <c r="D381" s="275" t="s">
        <v>106</v>
      </c>
      <c r="E381" s="270" t="str">
        <f t="shared" si="29"/>
        <v>MGMale05-09</v>
      </c>
      <c r="F381" s="271">
        <v>1.9000000000000001E-4</v>
      </c>
      <c r="G381" s="271">
        <v>9.6238899175884096E-4</v>
      </c>
      <c r="H381" s="272">
        <v>95.079997481535671</v>
      </c>
      <c r="I381" s="271">
        <v>0.99903761100824118</v>
      </c>
      <c r="J381" s="272">
        <v>98795.807408155772</v>
      </c>
      <c r="K381" s="272">
        <v>493741.33704707504</v>
      </c>
      <c r="L381" s="272">
        <v>7018702.0183633212</v>
      </c>
      <c r="M381" s="273">
        <v>71.042508811805249</v>
      </c>
      <c r="N381" s="272">
        <v>5</v>
      </c>
      <c r="O381" s="274">
        <f t="shared" si="32"/>
        <v>2.5000000000002567</v>
      </c>
    </row>
    <row r="382" spans="2:15" x14ac:dyDescent="0.2">
      <c r="B382" s="268" t="s">
        <v>59</v>
      </c>
      <c r="C382" s="268" t="s">
        <v>47</v>
      </c>
      <c r="D382" s="275" t="s">
        <v>71</v>
      </c>
      <c r="E382" s="270" t="str">
        <f t="shared" si="29"/>
        <v>MGMale10-14</v>
      </c>
      <c r="F382" s="271">
        <v>2.7999999999999998E-4</v>
      </c>
      <c r="G382" s="271">
        <v>1.4142751147572935E-3</v>
      </c>
      <c r="H382" s="272">
        <v>139.58998258535965</v>
      </c>
      <c r="I382" s="271">
        <v>0.99858572488524266</v>
      </c>
      <c r="J382" s="272">
        <v>98700.727410674241</v>
      </c>
      <c r="K382" s="272">
        <v>493154.66209690779</v>
      </c>
      <c r="L382" s="272">
        <v>6524960.6813162463</v>
      </c>
      <c r="M382" s="273">
        <v>66.108536912470498</v>
      </c>
      <c r="N382" s="272">
        <v>5</v>
      </c>
      <c r="O382" s="274">
        <f t="shared" si="32"/>
        <v>2.5000000000002953</v>
      </c>
    </row>
    <row r="383" spans="2:15" x14ac:dyDescent="0.2">
      <c r="B383" s="268" t="s">
        <v>59</v>
      </c>
      <c r="C383" s="268" t="s">
        <v>47</v>
      </c>
      <c r="D383" s="269" t="s">
        <v>72</v>
      </c>
      <c r="E383" s="270" t="str">
        <f t="shared" si="29"/>
        <v>MGMale15-19</v>
      </c>
      <c r="F383" s="271">
        <v>1.06E-3</v>
      </c>
      <c r="G383" s="271">
        <v>5.304343587351823E-3</v>
      </c>
      <c r="H383" s="272">
        <v>522.80213727878493</v>
      </c>
      <c r="I383" s="271">
        <v>0.99469565641264812</v>
      </c>
      <c r="J383" s="272">
        <v>98561.13742808887</v>
      </c>
      <c r="K383" s="272">
        <v>491498.68179724738</v>
      </c>
      <c r="L383" s="272">
        <v>6031806.0192193389</v>
      </c>
      <c r="M383" s="273">
        <v>61.198624291650461</v>
      </c>
      <c r="N383" s="272">
        <v>5</v>
      </c>
      <c r="O383" s="274">
        <f t="shared" si="32"/>
        <v>2.5000000000000182</v>
      </c>
    </row>
    <row r="384" spans="2:15" x14ac:dyDescent="0.2">
      <c r="B384" s="268" t="s">
        <v>59</v>
      </c>
      <c r="C384" s="268" t="s">
        <v>47</v>
      </c>
      <c r="D384" s="269" t="s">
        <v>73</v>
      </c>
      <c r="E384" s="270" t="str">
        <f t="shared" si="29"/>
        <v>MGMale20-24</v>
      </c>
      <c r="F384" s="271">
        <v>1.6000000000000001E-3</v>
      </c>
      <c r="G384" s="271">
        <v>7.9771024554447807E-3</v>
      </c>
      <c r="H384" s="272">
        <v>782.06184517603981</v>
      </c>
      <c r="I384" s="271">
        <v>0.99202289754455519</v>
      </c>
      <c r="J384" s="272">
        <v>98038.335290810079</v>
      </c>
      <c r="K384" s="272">
        <v>488236.52184111031</v>
      </c>
      <c r="L384" s="272">
        <v>5540307.3374220915</v>
      </c>
      <c r="M384" s="273">
        <v>56.511642318159893</v>
      </c>
      <c r="N384" s="272">
        <v>5</v>
      </c>
      <c r="O384" s="274">
        <f t="shared" si="32"/>
        <v>2.4999999999999951</v>
      </c>
    </row>
    <row r="385" spans="2:15" x14ac:dyDescent="0.2">
      <c r="B385" s="268" t="s">
        <v>59</v>
      </c>
      <c r="C385" s="268" t="s">
        <v>47</v>
      </c>
      <c r="D385" s="269" t="s">
        <v>74</v>
      </c>
      <c r="E385" s="270" t="str">
        <f t="shared" si="29"/>
        <v>MGMale25-29</v>
      </c>
      <c r="F385" s="271">
        <v>1.5499999999999999E-3</v>
      </c>
      <c r="G385" s="271">
        <v>7.7073005050308325E-3</v>
      </c>
      <c r="H385" s="272">
        <v>749.58332544495204</v>
      </c>
      <c r="I385" s="271">
        <v>0.99229269949496912</v>
      </c>
      <c r="J385" s="272">
        <v>97256.27344563404</v>
      </c>
      <c r="K385" s="272">
        <v>484407.40891455783</v>
      </c>
      <c r="L385" s="272">
        <v>5052070.8155809809</v>
      </c>
      <c r="M385" s="273">
        <v>51.945963346056779</v>
      </c>
      <c r="N385" s="272">
        <v>5</v>
      </c>
      <c r="O385" s="274">
        <f t="shared" si="32"/>
        <v>2.5000000000000049</v>
      </c>
    </row>
    <row r="386" spans="2:15" x14ac:dyDescent="0.2">
      <c r="B386" s="268" t="s">
        <v>59</v>
      </c>
      <c r="C386" s="268" t="s">
        <v>47</v>
      </c>
      <c r="D386" s="269" t="s">
        <v>75</v>
      </c>
      <c r="E386" s="270" t="str">
        <f t="shared" si="29"/>
        <v>MGMale30-34</v>
      </c>
      <c r="F386" s="271">
        <v>1.9300000000000001E-3</v>
      </c>
      <c r="G386" s="271">
        <v>9.5834786766280777E-3</v>
      </c>
      <c r="H386" s="272">
        <v>924.86980691878568</v>
      </c>
      <c r="I386" s="271">
        <v>0.99041652132337188</v>
      </c>
      <c r="J386" s="272">
        <v>96506.690120189087</v>
      </c>
      <c r="K386" s="272">
        <v>480221.27608364844</v>
      </c>
      <c r="L386" s="272">
        <v>4567663.4066664232</v>
      </c>
      <c r="M386" s="273">
        <v>47.330018271042881</v>
      </c>
      <c r="N386" s="272">
        <v>5</v>
      </c>
      <c r="O386" s="274">
        <f t="shared" si="32"/>
        <v>2.499999999999988</v>
      </c>
    </row>
    <row r="387" spans="2:15" x14ac:dyDescent="0.2">
      <c r="B387" s="268" t="s">
        <v>59</v>
      </c>
      <c r="C387" s="268" t="s">
        <v>47</v>
      </c>
      <c r="D387" s="269" t="s">
        <v>76</v>
      </c>
      <c r="E387" s="270" t="str">
        <f t="shared" si="29"/>
        <v>MGMale35-39</v>
      </c>
      <c r="F387" s="271">
        <v>2.4499999999999999E-3</v>
      </c>
      <c r="G387" s="271">
        <v>1.2183103460442012E-2</v>
      </c>
      <c r="H387" s="272">
        <v>1164.4832058139498</v>
      </c>
      <c r="I387" s="271">
        <v>0.98781689653955795</v>
      </c>
      <c r="J387" s="272">
        <v>95581.820313270291</v>
      </c>
      <c r="K387" s="272">
        <v>474997.89355181658</v>
      </c>
      <c r="L387" s="272">
        <v>4087442.1305827745</v>
      </c>
      <c r="M387" s="273">
        <v>42.763802961547974</v>
      </c>
      <c r="N387" s="272">
        <v>5</v>
      </c>
      <c r="O387" s="274">
        <f t="shared" si="32"/>
        <v>2.5000000000000244</v>
      </c>
    </row>
    <row r="388" spans="2:15" x14ac:dyDescent="0.2">
      <c r="B388" s="268" t="s">
        <v>59</v>
      </c>
      <c r="C388" s="268" t="s">
        <v>47</v>
      </c>
      <c r="D388" s="269" t="s">
        <v>77</v>
      </c>
      <c r="E388" s="270" t="str">
        <f t="shared" si="29"/>
        <v>MGMale40-44</v>
      </c>
      <c r="F388" s="271">
        <v>3.47E-3</v>
      </c>
      <c r="G388" s="271">
        <v>1.7193529352644187E-2</v>
      </c>
      <c r="H388" s="272">
        <v>1623.3672569555517</v>
      </c>
      <c r="I388" s="271">
        <v>0.98280647064735582</v>
      </c>
      <c r="J388" s="272">
        <v>94417.337107456333</v>
      </c>
      <c r="K388" s="272">
        <v>468028.26739489281</v>
      </c>
      <c r="L388" s="272">
        <v>3612444.2370309578</v>
      </c>
      <c r="M388" s="273">
        <v>38.260391022462713</v>
      </c>
      <c r="N388" s="272">
        <v>5</v>
      </c>
      <c r="O388" s="274">
        <f t="shared" si="32"/>
        <v>2.4999999999999916</v>
      </c>
    </row>
    <row r="389" spans="2:15" x14ac:dyDescent="0.2">
      <c r="B389" s="268" t="s">
        <v>59</v>
      </c>
      <c r="C389" s="268" t="s">
        <v>47</v>
      </c>
      <c r="D389" s="269" t="s">
        <v>78</v>
      </c>
      <c r="E389" s="270" t="str">
        <f t="shared" si="29"/>
        <v>MGMale45-49</v>
      </c>
      <c r="F389" s="271">
        <v>4.8599999999999997E-3</v>
      </c>
      <c r="G389" s="271">
        <v>2.3987826145087439E-2</v>
      </c>
      <c r="H389" s="272">
        <v>2225.9256160862983</v>
      </c>
      <c r="I389" s="271">
        <v>0.97601217385491257</v>
      </c>
      <c r="J389" s="272">
        <v>92793.969850500784</v>
      </c>
      <c r="K389" s="272">
        <v>458405.03521228814</v>
      </c>
      <c r="L389" s="272">
        <v>3144415.969636065</v>
      </c>
      <c r="M389" s="273">
        <v>33.885994690193712</v>
      </c>
      <c r="N389" s="272">
        <v>5</v>
      </c>
      <c r="O389" s="274">
        <f t="shared" si="32"/>
        <v>2.4999999999999991</v>
      </c>
    </row>
    <row r="390" spans="2:15" x14ac:dyDescent="0.2">
      <c r="B390" s="268" t="s">
        <v>59</v>
      </c>
      <c r="C390" s="268" t="s">
        <v>47</v>
      </c>
      <c r="D390" s="269" t="s">
        <v>79</v>
      </c>
      <c r="E390" s="270" t="str">
        <f t="shared" si="29"/>
        <v>MGMale50-54</v>
      </c>
      <c r="F390" s="271">
        <v>7.0000000000000001E-3</v>
      </c>
      <c r="G390" s="271">
        <v>3.4376693671285444E-2</v>
      </c>
      <c r="H390" s="272">
        <v>3113.4299130538966</v>
      </c>
      <c r="I390" s="271">
        <v>0.96562330632871451</v>
      </c>
      <c r="J390" s="272">
        <v>90568.044234414483</v>
      </c>
      <c r="K390" s="272">
        <v>445056.64638943766</v>
      </c>
      <c r="L390" s="272">
        <v>2686010.9344237768</v>
      </c>
      <c r="M390" s="273">
        <v>29.657380339048256</v>
      </c>
      <c r="N390" s="272">
        <v>5</v>
      </c>
      <c r="O390" s="274">
        <f t="shared" si="32"/>
        <v>2.4999999999999982</v>
      </c>
    </row>
    <row r="391" spans="2:15" x14ac:dyDescent="0.2">
      <c r="B391" s="268" t="s">
        <v>59</v>
      </c>
      <c r="C391" s="268" t="s">
        <v>47</v>
      </c>
      <c r="D391" s="269" t="s">
        <v>80</v>
      </c>
      <c r="E391" s="270" t="str">
        <f t="shared" si="29"/>
        <v>MGMale55-59</v>
      </c>
      <c r="F391" s="271">
        <v>9.9000000000000008E-3</v>
      </c>
      <c r="G391" s="271">
        <v>4.8282685472715088E-2</v>
      </c>
      <c r="H391" s="272">
        <v>4222.5436364158577</v>
      </c>
      <c r="I391" s="271">
        <v>0.95171731452728492</v>
      </c>
      <c r="J391" s="272">
        <v>87454.614321360583</v>
      </c>
      <c r="K391" s="272">
        <v>426716.7125157633</v>
      </c>
      <c r="L391" s="272">
        <v>2240954.288034339</v>
      </c>
      <c r="M391" s="273">
        <v>25.624197252757092</v>
      </c>
      <c r="N391" s="272">
        <v>5</v>
      </c>
      <c r="O391" s="274">
        <f t="shared" si="32"/>
        <v>2.4999999999999969</v>
      </c>
    </row>
    <row r="392" spans="2:15" x14ac:dyDescent="0.2">
      <c r="B392" s="268" t="s">
        <v>59</v>
      </c>
      <c r="C392" s="268" t="s">
        <v>47</v>
      </c>
      <c r="D392" s="269" t="s">
        <v>81</v>
      </c>
      <c r="E392" s="270" t="str">
        <f t="shared" si="29"/>
        <v>MGMale60-64</v>
      </c>
      <c r="F392" s="271">
        <v>1.375E-2</v>
      </c>
      <c r="G392" s="271">
        <v>6.6482212834627186E-2</v>
      </c>
      <c r="H392" s="272">
        <v>5533.4522379432301</v>
      </c>
      <c r="I392" s="271">
        <v>0.93351778716537281</v>
      </c>
      <c r="J392" s="272">
        <v>83232.070684944731</v>
      </c>
      <c r="K392" s="272">
        <v>402326.72282986558</v>
      </c>
      <c r="L392" s="272">
        <v>1814237.5755185755</v>
      </c>
      <c r="M392" s="273">
        <v>21.797337980283366</v>
      </c>
      <c r="N392" s="272">
        <v>5</v>
      </c>
      <c r="O392" s="274">
        <f t="shared" si="32"/>
        <v>2.5000000000000018</v>
      </c>
    </row>
    <row r="393" spans="2:15" x14ac:dyDescent="0.2">
      <c r="B393" s="268" t="s">
        <v>59</v>
      </c>
      <c r="C393" s="268" t="s">
        <v>47</v>
      </c>
      <c r="D393" s="269" t="s">
        <v>82</v>
      </c>
      <c r="E393" s="270" t="str">
        <f t="shared" si="29"/>
        <v>MGMale65-69</v>
      </c>
      <c r="F393" s="271">
        <v>2.0029999999999999E-2</v>
      </c>
      <c r="G393" s="271">
        <v>9.5373183440538398E-2</v>
      </c>
      <c r="H393" s="272">
        <v>7410.3645902222743</v>
      </c>
      <c r="I393" s="271">
        <v>0.90462681655946164</v>
      </c>
      <c r="J393" s="272">
        <v>77698.6184470015</v>
      </c>
      <c r="K393" s="272">
        <v>369967.18075945182</v>
      </c>
      <c r="L393" s="272">
        <v>1411910.85268871</v>
      </c>
      <c r="M393" s="273">
        <v>18.171633948057639</v>
      </c>
      <c r="N393" s="272">
        <v>5</v>
      </c>
      <c r="O393" s="274">
        <f t="shared" si="32"/>
        <v>2.5000000000000071</v>
      </c>
    </row>
    <row r="394" spans="2:15" x14ac:dyDescent="0.2">
      <c r="B394" s="268" t="s">
        <v>59</v>
      </c>
      <c r="C394" s="268" t="s">
        <v>47</v>
      </c>
      <c r="D394" s="269" t="s">
        <v>19</v>
      </c>
      <c r="E394" s="270" t="str">
        <f t="shared" si="29"/>
        <v>MGMale70-74</v>
      </c>
      <c r="F394" s="271">
        <v>3.0800000000000001E-2</v>
      </c>
      <c r="G394" s="271">
        <v>0.14300891356933929</v>
      </c>
      <c r="H394" s="272">
        <v>10051.846820743918</v>
      </c>
      <c r="I394" s="271">
        <v>0.85699108643066069</v>
      </c>
      <c r="J394" s="272">
        <v>70288.253856779222</v>
      </c>
      <c r="K394" s="272">
        <v>326311.65223203629</v>
      </c>
      <c r="L394" s="272">
        <v>1041943.6719292582</v>
      </c>
      <c r="M394" s="273">
        <v>14.823866218847089</v>
      </c>
      <c r="N394" s="272">
        <v>5</v>
      </c>
      <c r="O394" s="274">
        <f t="shared" si="32"/>
        <v>2.5</v>
      </c>
    </row>
    <row r="395" spans="2:15" x14ac:dyDescent="0.2">
      <c r="B395" s="268" t="s">
        <v>59</v>
      </c>
      <c r="C395" s="268" t="s">
        <v>47</v>
      </c>
      <c r="D395" s="269" t="s">
        <v>20</v>
      </c>
      <c r="E395" s="270" t="str">
        <f t="shared" si="29"/>
        <v>MGMale75-79</v>
      </c>
      <c r="F395" s="271">
        <v>4.709E-2</v>
      </c>
      <c r="G395" s="271">
        <v>0.21065096425419547</v>
      </c>
      <c r="H395" s="272">
        <v>12688.85722534904</v>
      </c>
      <c r="I395" s="271">
        <v>0.78934903574580451</v>
      </c>
      <c r="J395" s="272">
        <v>60236.4070360353</v>
      </c>
      <c r="K395" s="272">
        <v>269459.89211680391</v>
      </c>
      <c r="L395" s="272">
        <v>715632.01969722193</v>
      </c>
      <c r="M395" s="273">
        <v>11.880390197727239</v>
      </c>
      <c r="N395" s="272">
        <v>5</v>
      </c>
      <c r="O395" s="274">
        <f t="shared" si="32"/>
        <v>2.5000000000000009</v>
      </c>
    </row>
    <row r="396" spans="2:15" x14ac:dyDescent="0.2">
      <c r="B396" s="268" t="s">
        <v>59</v>
      </c>
      <c r="C396" s="268" t="s">
        <v>47</v>
      </c>
      <c r="D396" s="269" t="s">
        <v>21</v>
      </c>
      <c r="E396" s="270" t="str">
        <f t="shared" si="29"/>
        <v>MGMale80-84</v>
      </c>
      <c r="F396" s="271">
        <v>7.1300000000000002E-2</v>
      </c>
      <c r="G396" s="271">
        <v>0.30256225910412721</v>
      </c>
      <c r="H396" s="272">
        <v>14386.09408558725</v>
      </c>
      <c r="I396" s="271">
        <v>0.69743774089587274</v>
      </c>
      <c r="J396" s="272">
        <v>47547.549810686258</v>
      </c>
      <c r="K396" s="272">
        <v>201772.51383946315</v>
      </c>
      <c r="L396" s="272">
        <v>446172.12758041796</v>
      </c>
      <c r="M396" s="273">
        <v>9.3837038786831712</v>
      </c>
      <c r="N396" s="272">
        <v>5</v>
      </c>
      <c r="O396" s="274">
        <f t="shared" si="32"/>
        <v>2.4999999999999996</v>
      </c>
    </row>
    <row r="397" spans="2:15" x14ac:dyDescent="0.2">
      <c r="B397" s="268" t="s">
        <v>59</v>
      </c>
      <c r="C397" s="268" t="s">
        <v>47</v>
      </c>
      <c r="D397" s="269" t="s">
        <v>22</v>
      </c>
      <c r="E397" s="270" t="str">
        <f t="shared" ref="E397:E460" si="33">_xlfn.CONCAT(B397,C397,D397)</f>
        <v>MGMale85-89</v>
      </c>
      <c r="F397" s="271">
        <v>0.10838</v>
      </c>
      <c r="G397" s="271">
        <v>0.42638377406442451</v>
      </c>
      <c r="H397" s="272">
        <v>14139.506645538031</v>
      </c>
      <c r="I397" s="271">
        <v>0.57361622593557549</v>
      </c>
      <c r="J397" s="272">
        <v>33161.455725099004</v>
      </c>
      <c r="K397" s="272">
        <v>130458.51201164995</v>
      </c>
      <c r="L397" s="272">
        <v>244399.61374095481</v>
      </c>
      <c r="M397" s="273">
        <v>7.3699905024367007</v>
      </c>
      <c r="N397" s="272">
        <v>5</v>
      </c>
      <c r="O397" s="274">
        <f t="shared" si="32"/>
        <v>2.4999999999999996</v>
      </c>
    </row>
    <row r="398" spans="2:15" x14ac:dyDescent="0.2">
      <c r="B398" s="268" t="s">
        <v>59</v>
      </c>
      <c r="C398" s="268" t="s">
        <v>47</v>
      </c>
      <c r="D398" s="269" t="s">
        <v>5</v>
      </c>
      <c r="E398" s="270" t="str">
        <f t="shared" si="33"/>
        <v>MGMale90+</v>
      </c>
      <c r="F398" s="271">
        <v>0.16694999999999999</v>
      </c>
      <c r="G398" s="271">
        <v>1</v>
      </c>
      <c r="H398" s="272">
        <v>19021.949079560974</v>
      </c>
      <c r="I398" s="271">
        <v>0</v>
      </c>
      <c r="J398" s="272">
        <v>19021.949079560974</v>
      </c>
      <c r="K398" s="272">
        <v>113941.10172930486</v>
      </c>
      <c r="L398" s="272">
        <v>113941.10172930486</v>
      </c>
      <c r="M398" s="273">
        <v>5.989980377548914</v>
      </c>
      <c r="N398" s="273" t="s">
        <v>92</v>
      </c>
      <c r="O398" s="274"/>
    </row>
    <row r="399" spans="2:15" ht="16" customHeight="1" x14ac:dyDescent="0.2">
      <c r="B399" s="348" t="s">
        <v>1</v>
      </c>
      <c r="C399" s="348" t="s">
        <v>0</v>
      </c>
      <c r="D399" s="348" t="s">
        <v>2</v>
      </c>
      <c r="E399" s="348" t="s">
        <v>49</v>
      </c>
      <c r="F399" s="349" t="s">
        <v>113</v>
      </c>
      <c r="G399" s="349" t="s">
        <v>112</v>
      </c>
      <c r="H399" s="349" t="s">
        <v>114</v>
      </c>
      <c r="I399" s="349" t="s">
        <v>116</v>
      </c>
      <c r="J399" s="349" t="s">
        <v>111</v>
      </c>
      <c r="K399" s="349" t="s">
        <v>110</v>
      </c>
      <c r="L399" s="349" t="s">
        <v>109</v>
      </c>
      <c r="M399" s="349" t="s">
        <v>108</v>
      </c>
      <c r="N399" s="350" t="s">
        <v>6</v>
      </c>
      <c r="O399" s="351" t="s">
        <v>91</v>
      </c>
    </row>
    <row r="400" spans="2:15" ht="16" customHeight="1" x14ac:dyDescent="0.2">
      <c r="B400" s="348"/>
      <c r="C400" s="348"/>
      <c r="D400" s="348"/>
      <c r="E400" s="348"/>
      <c r="F400" s="348"/>
      <c r="G400" s="348"/>
      <c r="H400" s="348"/>
      <c r="I400" s="348"/>
      <c r="J400" s="348"/>
      <c r="K400" s="348"/>
      <c r="L400" s="348"/>
      <c r="M400" s="348"/>
      <c r="N400" s="350"/>
      <c r="O400" s="351"/>
    </row>
    <row r="401" spans="2:15" x14ac:dyDescent="0.2">
      <c r="B401" s="268" t="s">
        <v>60</v>
      </c>
      <c r="C401" s="268" t="s">
        <v>47</v>
      </c>
      <c r="D401" s="269">
        <v>0</v>
      </c>
      <c r="E401" s="270" t="str">
        <f t="shared" si="33"/>
        <v>ESMale0</v>
      </c>
      <c r="F401" s="271">
        <v>9.0799999999999995E-3</v>
      </c>
      <c r="G401" s="271">
        <v>9.0027823855224516E-3</v>
      </c>
      <c r="H401" s="272">
        <v>900.27823855224517</v>
      </c>
      <c r="I401" s="271">
        <v>0.99099721761447757</v>
      </c>
      <c r="J401" s="272">
        <v>100000</v>
      </c>
      <c r="K401" s="272">
        <v>99161.285487657035</v>
      </c>
      <c r="L401" s="272">
        <v>7527340.328151566</v>
      </c>
      <c r="M401" s="273">
        <v>75.273403281515655</v>
      </c>
      <c r="N401" s="272">
        <v>1</v>
      </c>
      <c r="O401" s="274">
        <f>(K401-J402*N401)/H401</f>
        <v>6.8382999358376703E-2</v>
      </c>
    </row>
    <row r="402" spans="2:15" x14ac:dyDescent="0.2">
      <c r="B402" s="268" t="s">
        <v>60</v>
      </c>
      <c r="C402" s="268" t="s">
        <v>47</v>
      </c>
      <c r="D402" s="275" t="s">
        <v>107</v>
      </c>
      <c r="E402" s="270" t="str">
        <f t="shared" si="33"/>
        <v>ESMale01-04</v>
      </c>
      <c r="F402" s="271">
        <v>5.1000000000000004E-4</v>
      </c>
      <c r="G402" s="271">
        <v>2.044267605696805E-3</v>
      </c>
      <c r="H402" s="272">
        <v>202.58635093049438</v>
      </c>
      <c r="I402" s="271">
        <v>0.99795573239430324</v>
      </c>
      <c r="J402" s="272">
        <v>99099.721761447756</v>
      </c>
      <c r="K402" s="272">
        <v>395917.92164773121</v>
      </c>
      <c r="L402" s="272">
        <v>7428179.0426639086</v>
      </c>
      <c r="M402" s="273">
        <v>74.956608460970003</v>
      </c>
      <c r="N402" s="272">
        <v>4</v>
      </c>
      <c r="O402" s="274">
        <f t="shared" ref="O402:O419" si="34">(K402-J403*N402)/H402</f>
        <v>1.6258746166722866</v>
      </c>
    </row>
    <row r="403" spans="2:15" x14ac:dyDescent="0.2">
      <c r="B403" s="268" t="s">
        <v>60</v>
      </c>
      <c r="C403" s="268" t="s">
        <v>47</v>
      </c>
      <c r="D403" s="275" t="s">
        <v>106</v>
      </c>
      <c r="E403" s="270" t="str">
        <f t="shared" si="33"/>
        <v>ESMale05-09</v>
      </c>
      <c r="F403" s="271">
        <v>2.2000000000000001E-4</v>
      </c>
      <c r="G403" s="271">
        <v>1.1064146590184149E-3</v>
      </c>
      <c r="H403" s="272">
        <v>109.42124035312547</v>
      </c>
      <c r="I403" s="271">
        <v>0.9988935853409816</v>
      </c>
      <c r="J403" s="272">
        <v>98897.135410517265</v>
      </c>
      <c r="K403" s="272">
        <v>494212.12395170348</v>
      </c>
      <c r="L403" s="272">
        <v>7032261.1210161773</v>
      </c>
      <c r="M403" s="273">
        <v>71.106823183761577</v>
      </c>
      <c r="N403" s="272">
        <v>5</v>
      </c>
      <c r="O403" s="274">
        <f t="shared" si="34"/>
        <v>2.4999999999998437</v>
      </c>
    </row>
    <row r="404" spans="2:15" x14ac:dyDescent="0.2">
      <c r="B404" s="268" t="s">
        <v>60</v>
      </c>
      <c r="C404" s="268" t="s">
        <v>47</v>
      </c>
      <c r="D404" s="275" t="s">
        <v>71</v>
      </c>
      <c r="E404" s="270" t="str">
        <f t="shared" si="33"/>
        <v>ESMale10-14</v>
      </c>
      <c r="F404" s="271">
        <v>2.9E-4</v>
      </c>
      <c r="G404" s="271">
        <v>1.4532025868990183E-3</v>
      </c>
      <c r="H404" s="272">
        <v>143.55856178592333</v>
      </c>
      <c r="I404" s="271">
        <v>0.99854679741310093</v>
      </c>
      <c r="J404" s="272">
        <v>98787.714170164138</v>
      </c>
      <c r="K404" s="272">
        <v>493579.67444635584</v>
      </c>
      <c r="L404" s="272">
        <v>6538048.997064474</v>
      </c>
      <c r="M404" s="273">
        <v>66.182814856941945</v>
      </c>
      <c r="N404" s="272">
        <v>5</v>
      </c>
      <c r="O404" s="274">
        <f t="shared" si="34"/>
        <v>2.4999999999998539</v>
      </c>
    </row>
    <row r="405" spans="2:15" x14ac:dyDescent="0.2">
      <c r="B405" s="268" t="s">
        <v>60</v>
      </c>
      <c r="C405" s="268" t="s">
        <v>47</v>
      </c>
      <c r="D405" s="269" t="s">
        <v>72</v>
      </c>
      <c r="E405" s="270" t="str">
        <f t="shared" si="33"/>
        <v>ESMale15-19</v>
      </c>
      <c r="F405" s="271">
        <v>1.82E-3</v>
      </c>
      <c r="G405" s="271">
        <v>9.0799451977495154E-3</v>
      </c>
      <c r="H405" s="272">
        <v>895.68352700234959</v>
      </c>
      <c r="I405" s="271">
        <v>0.99092005480225054</v>
      </c>
      <c r="J405" s="272">
        <v>98644.155608378205</v>
      </c>
      <c r="K405" s="272">
        <v>490981.5692243852</v>
      </c>
      <c r="L405" s="272">
        <v>6044469.3226181185</v>
      </c>
      <c r="M405" s="273">
        <v>61.275493569177449</v>
      </c>
      <c r="N405" s="272">
        <v>5</v>
      </c>
      <c r="O405" s="274">
        <f t="shared" si="34"/>
        <v>2.499999999999984</v>
      </c>
    </row>
    <row r="406" spans="2:15" x14ac:dyDescent="0.2">
      <c r="B406" s="268" t="s">
        <v>60</v>
      </c>
      <c r="C406" s="268" t="s">
        <v>47</v>
      </c>
      <c r="D406" s="269" t="s">
        <v>73</v>
      </c>
      <c r="E406" s="270" t="str">
        <f t="shared" si="33"/>
        <v>ESMale20-24</v>
      </c>
      <c r="F406" s="271">
        <v>2.2300000000000002E-3</v>
      </c>
      <c r="G406" s="271">
        <v>1.1104729527125996E-2</v>
      </c>
      <c r="H406" s="272">
        <v>1085.4703441535057</v>
      </c>
      <c r="I406" s="271">
        <v>0.98889527047287396</v>
      </c>
      <c r="J406" s="272">
        <v>97748.472081375861</v>
      </c>
      <c r="K406" s="272">
        <v>486028.68454649555</v>
      </c>
      <c r="L406" s="272">
        <v>5553487.7533937329</v>
      </c>
      <c r="M406" s="273">
        <v>56.814062001607958</v>
      </c>
      <c r="N406" s="272">
        <v>5</v>
      </c>
      <c r="O406" s="274">
        <f t="shared" si="34"/>
        <v>2.5000000000000151</v>
      </c>
    </row>
    <row r="407" spans="2:15" x14ac:dyDescent="0.2">
      <c r="B407" s="268" t="s">
        <v>60</v>
      </c>
      <c r="C407" s="268" t="s">
        <v>47</v>
      </c>
      <c r="D407" s="269" t="s">
        <v>74</v>
      </c>
      <c r="E407" s="270" t="str">
        <f t="shared" si="33"/>
        <v>ESMale25-29</v>
      </c>
      <c r="F407" s="271">
        <v>2.0200000000000001E-3</v>
      </c>
      <c r="G407" s="271">
        <v>1.0049721886777422E-2</v>
      </c>
      <c r="H407" s="272">
        <v>971.43628420016739</v>
      </c>
      <c r="I407" s="271">
        <v>0.98995027811322256</v>
      </c>
      <c r="J407" s="272">
        <v>96663.001737222352</v>
      </c>
      <c r="K407" s="272">
        <v>480886.41797561134</v>
      </c>
      <c r="L407" s="272">
        <v>5067459.0688472372</v>
      </c>
      <c r="M407" s="273">
        <v>52.423977920974217</v>
      </c>
      <c r="N407" s="272">
        <v>5</v>
      </c>
      <c r="O407" s="274">
        <f t="shared" si="34"/>
        <v>2.5000000000000115</v>
      </c>
    </row>
    <row r="408" spans="2:15" x14ac:dyDescent="0.2">
      <c r="B408" s="268" t="s">
        <v>60</v>
      </c>
      <c r="C408" s="268" t="s">
        <v>47</v>
      </c>
      <c r="D408" s="269" t="s">
        <v>75</v>
      </c>
      <c r="E408" s="270" t="str">
        <f t="shared" si="33"/>
        <v>ESMale30-34</v>
      </c>
      <c r="F408" s="271">
        <v>2.0600000000000002E-3</v>
      </c>
      <c r="G408" s="271">
        <v>1.024179226353448E-2</v>
      </c>
      <c r="H408" s="272">
        <v>980.05313474226591</v>
      </c>
      <c r="I408" s="271">
        <v>0.9897582077364655</v>
      </c>
      <c r="J408" s="272">
        <v>95691.56545302218</v>
      </c>
      <c r="K408" s="272">
        <v>476007.69442825526</v>
      </c>
      <c r="L408" s="272">
        <v>4586572.6508716261</v>
      </c>
      <c r="M408" s="273">
        <v>47.930793368860812</v>
      </c>
      <c r="N408" s="272">
        <v>5</v>
      </c>
      <c r="O408" s="274">
        <f t="shared" si="34"/>
        <v>2.499999999999992</v>
      </c>
    </row>
    <row r="409" spans="2:15" x14ac:dyDescent="0.2">
      <c r="B409" s="268" t="s">
        <v>60</v>
      </c>
      <c r="C409" s="268" t="s">
        <v>47</v>
      </c>
      <c r="D409" s="269" t="s">
        <v>76</v>
      </c>
      <c r="E409" s="270" t="str">
        <f t="shared" si="33"/>
        <v>ESMale35-39</v>
      </c>
      <c r="F409" s="271">
        <v>2.3999999999999998E-3</v>
      </c>
      <c r="G409" s="271">
        <v>1.194306320372032E-2</v>
      </c>
      <c r="H409" s="272">
        <v>1131.1455777371527</v>
      </c>
      <c r="I409" s="271">
        <v>0.98805693679627971</v>
      </c>
      <c r="J409" s="272">
        <v>94711.512318279914</v>
      </c>
      <c r="K409" s="272">
        <v>470729.69764705672</v>
      </c>
      <c r="L409" s="272">
        <v>4110564.9564433713</v>
      </c>
      <c r="M409" s="273">
        <v>43.400900860179874</v>
      </c>
      <c r="N409" s="272">
        <v>5</v>
      </c>
      <c r="O409" s="274">
        <f t="shared" si="34"/>
        <v>2.5000000000000018</v>
      </c>
    </row>
    <row r="410" spans="2:15" x14ac:dyDescent="0.2">
      <c r="B410" s="268" t="s">
        <v>60</v>
      </c>
      <c r="C410" s="268" t="s">
        <v>47</v>
      </c>
      <c r="D410" s="269" t="s">
        <v>77</v>
      </c>
      <c r="E410" s="270" t="str">
        <f t="shared" si="33"/>
        <v>ESMale40-44</v>
      </c>
      <c r="F410" s="271">
        <v>3.3800000000000002E-3</v>
      </c>
      <c r="G410" s="271">
        <v>1.6767173864425652E-2</v>
      </c>
      <c r="H410" s="272">
        <v>1569.0782794353963</v>
      </c>
      <c r="I410" s="271">
        <v>0.98323282613557439</v>
      </c>
      <c r="J410" s="272">
        <v>93580.36674054277</v>
      </c>
      <c r="K410" s="272">
        <v>463979.13800412539</v>
      </c>
      <c r="L410" s="272">
        <v>3639835.2587963147</v>
      </c>
      <c r="M410" s="273">
        <v>38.895287393860919</v>
      </c>
      <c r="N410" s="272">
        <v>5</v>
      </c>
      <c r="O410" s="274">
        <f t="shared" si="34"/>
        <v>2.4999999999999716</v>
      </c>
    </row>
    <row r="411" spans="2:15" x14ac:dyDescent="0.2">
      <c r="B411" s="268" t="s">
        <v>60</v>
      </c>
      <c r="C411" s="268" t="s">
        <v>47</v>
      </c>
      <c r="D411" s="269" t="s">
        <v>78</v>
      </c>
      <c r="E411" s="270" t="str">
        <f t="shared" si="33"/>
        <v>ESMale45-49</v>
      </c>
      <c r="F411" s="271">
        <v>4.5199999999999997E-3</v>
      </c>
      <c r="G411" s="271">
        <v>2.2333245863809956E-2</v>
      </c>
      <c r="H411" s="272">
        <v>2054.9107274478511</v>
      </c>
      <c r="I411" s="271">
        <v>0.97766675413619009</v>
      </c>
      <c r="J411" s="272">
        <v>92011.288461107382</v>
      </c>
      <c r="K411" s="272">
        <v>454919.16548691731</v>
      </c>
      <c r="L411" s="272">
        <v>3175856.1207921891</v>
      </c>
      <c r="M411" s="273">
        <v>34.51594009722627</v>
      </c>
      <c r="N411" s="272">
        <v>5</v>
      </c>
      <c r="O411" s="274">
        <f t="shared" si="34"/>
        <v>2.5000000000000027</v>
      </c>
    </row>
    <row r="412" spans="2:15" x14ac:dyDescent="0.2">
      <c r="B412" s="268" t="s">
        <v>60</v>
      </c>
      <c r="C412" s="268" t="s">
        <v>47</v>
      </c>
      <c r="D412" s="269" t="s">
        <v>79</v>
      </c>
      <c r="E412" s="270" t="str">
        <f t="shared" si="33"/>
        <v>ESMale50-54</v>
      </c>
      <c r="F412" s="271">
        <v>6.2399999999999999E-3</v>
      </c>
      <c r="G412" s="271">
        <v>3.071694545222103E-2</v>
      </c>
      <c r="H412" s="272">
        <v>2763.1851479242105</v>
      </c>
      <c r="I412" s="271">
        <v>0.96928305454777897</v>
      </c>
      <c r="J412" s="272">
        <v>89956.377733659538</v>
      </c>
      <c r="K412" s="272">
        <v>442873.92579848715</v>
      </c>
      <c r="L412" s="272">
        <v>2720936.9553052718</v>
      </c>
      <c r="M412" s="273">
        <v>30.247293453292993</v>
      </c>
      <c r="N412" s="272">
        <v>5</v>
      </c>
      <c r="O412" s="274">
        <f t="shared" si="34"/>
        <v>2.4999999999999987</v>
      </c>
    </row>
    <row r="413" spans="2:15" x14ac:dyDescent="0.2">
      <c r="B413" s="268" t="s">
        <v>60</v>
      </c>
      <c r="C413" s="268" t="s">
        <v>47</v>
      </c>
      <c r="D413" s="269" t="s">
        <v>80</v>
      </c>
      <c r="E413" s="270" t="str">
        <f t="shared" si="33"/>
        <v>ESMale55-59</v>
      </c>
      <c r="F413" s="271">
        <v>8.9099999999999995E-3</v>
      </c>
      <c r="G413" s="271">
        <v>4.3585222470019218E-2</v>
      </c>
      <c r="H413" s="272">
        <v>3800.3346967205043</v>
      </c>
      <c r="I413" s="271">
        <v>0.95641477752998083</v>
      </c>
      <c r="J413" s="272">
        <v>87193.19258573532</v>
      </c>
      <c r="K413" s="272">
        <v>426465.12618687534</v>
      </c>
      <c r="L413" s="272">
        <v>2278063.0295067844</v>
      </c>
      <c r="M413" s="273">
        <v>26.126615644527647</v>
      </c>
      <c r="N413" s="272">
        <v>5</v>
      </c>
      <c r="O413" s="274">
        <f t="shared" si="34"/>
        <v>2.4999999999999933</v>
      </c>
    </row>
    <row r="414" spans="2:15" x14ac:dyDescent="0.2">
      <c r="B414" s="268" t="s">
        <v>60</v>
      </c>
      <c r="C414" s="268" t="s">
        <v>47</v>
      </c>
      <c r="D414" s="269" t="s">
        <v>81</v>
      </c>
      <c r="E414" s="270" t="str">
        <f t="shared" si="33"/>
        <v>ESMale60-64</v>
      </c>
      <c r="F414" s="271">
        <v>1.2919999999999999E-2</v>
      </c>
      <c r="G414" s="271">
        <v>6.2595321571642881E-2</v>
      </c>
      <c r="H414" s="272">
        <v>5220.0027563411986</v>
      </c>
      <c r="I414" s="271">
        <v>0.93740467842835717</v>
      </c>
      <c r="J414" s="272">
        <v>83392.85788901482</v>
      </c>
      <c r="K414" s="272">
        <v>403914.28255422111</v>
      </c>
      <c r="L414" s="272">
        <v>1851597.903319909</v>
      </c>
      <c r="M414" s="273">
        <v>22.203315130225516</v>
      </c>
      <c r="N414" s="272">
        <v>5</v>
      </c>
      <c r="O414" s="274">
        <f t="shared" si="34"/>
        <v>2.4999999999999996</v>
      </c>
    </row>
    <row r="415" spans="2:15" x14ac:dyDescent="0.2">
      <c r="B415" s="268" t="s">
        <v>60</v>
      </c>
      <c r="C415" s="268" t="s">
        <v>47</v>
      </c>
      <c r="D415" s="269" t="s">
        <v>82</v>
      </c>
      <c r="E415" s="270" t="str">
        <f t="shared" si="33"/>
        <v>ESMale65-69</v>
      </c>
      <c r="F415" s="271">
        <v>1.925E-2</v>
      </c>
      <c r="G415" s="271">
        <v>9.1838981073740777E-2</v>
      </c>
      <c r="H415" s="272">
        <v>7179.3153630098923</v>
      </c>
      <c r="I415" s="271">
        <v>0.90816101892625922</v>
      </c>
      <c r="J415" s="272">
        <v>78172.85513267362</v>
      </c>
      <c r="K415" s="272">
        <v>372915.98725584336</v>
      </c>
      <c r="L415" s="272">
        <v>1447683.6207656879</v>
      </c>
      <c r="M415" s="273">
        <v>18.519006607967743</v>
      </c>
      <c r="N415" s="272">
        <v>5</v>
      </c>
      <c r="O415" s="274">
        <f t="shared" si="34"/>
        <v>2.5000000000000036</v>
      </c>
    </row>
    <row r="416" spans="2:15" x14ac:dyDescent="0.2">
      <c r="B416" s="268" t="s">
        <v>60</v>
      </c>
      <c r="C416" s="268" t="s">
        <v>47</v>
      </c>
      <c r="D416" s="269" t="s">
        <v>19</v>
      </c>
      <c r="E416" s="270" t="str">
        <f t="shared" si="33"/>
        <v>ESMale70-74</v>
      </c>
      <c r="F416" s="271">
        <v>2.997E-2</v>
      </c>
      <c r="G416" s="271">
        <v>0.13940846205000018</v>
      </c>
      <c r="H416" s="272">
        <v>9897.1001947743443</v>
      </c>
      <c r="I416" s="271">
        <v>0.86059153794999976</v>
      </c>
      <c r="J416" s="272">
        <v>70993.539769663723</v>
      </c>
      <c r="K416" s="272">
        <v>330224.94836138276</v>
      </c>
      <c r="L416" s="272">
        <v>1074767.6335098445</v>
      </c>
      <c r="M416" s="273">
        <v>15.13894978327456</v>
      </c>
      <c r="N416" s="272">
        <v>5</v>
      </c>
      <c r="O416" s="274">
        <f t="shared" si="34"/>
        <v>2.5000000000000036</v>
      </c>
    </row>
    <row r="417" spans="2:15" x14ac:dyDescent="0.2">
      <c r="B417" s="268" t="s">
        <v>60</v>
      </c>
      <c r="C417" s="268" t="s">
        <v>47</v>
      </c>
      <c r="D417" s="269" t="s">
        <v>20</v>
      </c>
      <c r="E417" s="270" t="str">
        <f t="shared" si="33"/>
        <v>ESMale75-79</v>
      </c>
      <c r="F417" s="271">
        <v>4.6330000000000003E-2</v>
      </c>
      <c r="G417" s="271">
        <v>0.20759349278127828</v>
      </c>
      <c r="H417" s="272">
        <v>12683.223287851602</v>
      </c>
      <c r="I417" s="271">
        <v>0.79240650721872175</v>
      </c>
      <c r="J417" s="272">
        <v>61096.439574889373</v>
      </c>
      <c r="K417" s="272">
        <v>273774.13965481787</v>
      </c>
      <c r="L417" s="272">
        <v>744542.68514846172</v>
      </c>
      <c r="M417" s="273">
        <v>12.186351452376099</v>
      </c>
      <c r="N417" s="272">
        <v>5</v>
      </c>
      <c r="O417" s="274">
        <f t="shared" si="34"/>
        <v>2.5000000000000009</v>
      </c>
    </row>
    <row r="418" spans="2:15" x14ac:dyDescent="0.2">
      <c r="B418" s="268" t="s">
        <v>60</v>
      </c>
      <c r="C418" s="268" t="s">
        <v>47</v>
      </c>
      <c r="D418" s="269" t="s">
        <v>21</v>
      </c>
      <c r="E418" s="270" t="str">
        <f t="shared" si="33"/>
        <v>ESMale80-84</v>
      </c>
      <c r="F418" s="271">
        <v>6.8709999999999993E-2</v>
      </c>
      <c r="G418" s="271">
        <v>0.2931972153569522</v>
      </c>
      <c r="H418" s="272">
        <v>14194.620201833319</v>
      </c>
      <c r="I418" s="271">
        <v>0.7068027846430478</v>
      </c>
      <c r="J418" s="272">
        <v>48413.216287037772</v>
      </c>
      <c r="K418" s="272">
        <v>206579.53093060557</v>
      </c>
      <c r="L418" s="272">
        <v>470768.54549364385</v>
      </c>
      <c r="M418" s="273">
        <v>9.7239675774172465</v>
      </c>
      <c r="N418" s="272">
        <v>5</v>
      </c>
      <c r="O418" s="274">
        <f t="shared" si="34"/>
        <v>2.5000000000000009</v>
      </c>
    </row>
    <row r="419" spans="2:15" x14ac:dyDescent="0.2">
      <c r="B419" s="268" t="s">
        <v>60</v>
      </c>
      <c r="C419" s="268" t="s">
        <v>47</v>
      </c>
      <c r="D419" s="269" t="s">
        <v>22</v>
      </c>
      <c r="E419" s="270" t="str">
        <f t="shared" si="33"/>
        <v>ESMale85-89</v>
      </c>
      <c r="F419" s="271">
        <v>0.10635</v>
      </c>
      <c r="G419" s="271">
        <v>0.42006108446058771</v>
      </c>
      <c r="H419" s="272">
        <v>14373.900580269803</v>
      </c>
      <c r="I419" s="271">
        <v>0.57993891553941235</v>
      </c>
      <c r="J419" s="272">
        <v>34218.596085204452</v>
      </c>
      <c r="K419" s="272">
        <v>135158.22897534777</v>
      </c>
      <c r="L419" s="272">
        <v>264189.0145630383</v>
      </c>
      <c r="M419" s="273">
        <v>7.7206269335307187</v>
      </c>
      <c r="N419" s="272">
        <v>5</v>
      </c>
      <c r="O419" s="274">
        <f t="shared" si="34"/>
        <v>2.5000000000000009</v>
      </c>
    </row>
    <row r="420" spans="2:15" x14ac:dyDescent="0.2">
      <c r="B420" s="268" t="s">
        <v>60</v>
      </c>
      <c r="C420" s="268" t="s">
        <v>47</v>
      </c>
      <c r="D420" s="269" t="s">
        <v>5</v>
      </c>
      <c r="E420" s="270" t="str">
        <f t="shared" si="33"/>
        <v>ESMale90+</v>
      </c>
      <c r="F420" s="271">
        <v>0.15379999999999999</v>
      </c>
      <c r="G420" s="271">
        <v>1</v>
      </c>
      <c r="H420" s="272">
        <v>19844.695504934651</v>
      </c>
      <c r="I420" s="271">
        <v>0</v>
      </c>
      <c r="J420" s="272">
        <v>19844.695504934651</v>
      </c>
      <c r="K420" s="272">
        <v>129030.78558769055</v>
      </c>
      <c r="L420" s="272">
        <v>129030.78558769055</v>
      </c>
      <c r="M420" s="273">
        <v>6.5020289958898747</v>
      </c>
      <c r="N420" s="273" t="s">
        <v>92</v>
      </c>
      <c r="O420" s="274"/>
    </row>
    <row r="421" spans="2:15" ht="16" customHeight="1" x14ac:dyDescent="0.2">
      <c r="B421" s="348" t="s">
        <v>1</v>
      </c>
      <c r="C421" s="348" t="s">
        <v>0</v>
      </c>
      <c r="D421" s="348" t="s">
        <v>2</v>
      </c>
      <c r="E421" s="348" t="s">
        <v>49</v>
      </c>
      <c r="F421" s="349" t="s">
        <v>113</v>
      </c>
      <c r="G421" s="349" t="s">
        <v>112</v>
      </c>
      <c r="H421" s="349" t="s">
        <v>114</v>
      </c>
      <c r="I421" s="349" t="s">
        <v>116</v>
      </c>
      <c r="J421" s="349" t="s">
        <v>111</v>
      </c>
      <c r="K421" s="349" t="s">
        <v>110</v>
      </c>
      <c r="L421" s="349" t="s">
        <v>109</v>
      </c>
      <c r="M421" s="349" t="s">
        <v>108</v>
      </c>
      <c r="N421" s="350" t="s">
        <v>6</v>
      </c>
      <c r="O421" s="351" t="s">
        <v>91</v>
      </c>
    </row>
    <row r="422" spans="2:15" ht="16" customHeight="1" x14ac:dyDescent="0.2">
      <c r="B422" s="348"/>
      <c r="C422" s="348"/>
      <c r="D422" s="348"/>
      <c r="E422" s="348"/>
      <c r="F422" s="348"/>
      <c r="G422" s="348"/>
      <c r="H422" s="348"/>
      <c r="I422" s="348"/>
      <c r="J422" s="348"/>
      <c r="K422" s="348"/>
      <c r="L422" s="348"/>
      <c r="M422" s="348"/>
      <c r="N422" s="350"/>
      <c r="O422" s="351"/>
    </row>
    <row r="423" spans="2:15" x14ac:dyDescent="0.2">
      <c r="B423" s="268" t="s">
        <v>61</v>
      </c>
      <c r="C423" s="268" t="s">
        <v>47</v>
      </c>
      <c r="D423" s="269">
        <v>0</v>
      </c>
      <c r="E423" s="270" t="str">
        <f t="shared" si="33"/>
        <v>RJMale0</v>
      </c>
      <c r="F423" s="271">
        <v>1.125E-2</v>
      </c>
      <c r="G423" s="271">
        <v>1.113727677810698E-2</v>
      </c>
      <c r="H423" s="272">
        <v>1113.727677810698</v>
      </c>
      <c r="I423" s="271">
        <v>0.98886272322189306</v>
      </c>
      <c r="J423" s="272">
        <v>100000</v>
      </c>
      <c r="K423" s="272">
        <v>98969.266942030503</v>
      </c>
      <c r="L423" s="272">
        <v>7366378.3222628506</v>
      </c>
      <c r="M423" s="273">
        <v>73.66378322262851</v>
      </c>
      <c r="N423" s="272">
        <v>1</v>
      </c>
      <c r="O423" s="274">
        <f>(K423-J424*N423)/H423</f>
        <v>7.4519670737050084E-2</v>
      </c>
    </row>
    <row r="424" spans="2:15" x14ac:dyDescent="0.2">
      <c r="B424" s="268" t="s">
        <v>61</v>
      </c>
      <c r="C424" s="268" t="s">
        <v>47</v>
      </c>
      <c r="D424" s="275" t="s">
        <v>107</v>
      </c>
      <c r="E424" s="270" t="str">
        <f t="shared" si="33"/>
        <v>RJMale01-04</v>
      </c>
      <c r="F424" s="271">
        <v>5.5000000000000003E-4</v>
      </c>
      <c r="G424" s="271">
        <v>2.2145493047931969E-3</v>
      </c>
      <c r="H424" s="272">
        <v>218.98852562469509</v>
      </c>
      <c r="I424" s="271">
        <v>0.99778545069520685</v>
      </c>
      <c r="J424" s="272">
        <v>98886.27232218931</v>
      </c>
      <c r="K424" s="272">
        <v>395023.77470548707</v>
      </c>
      <c r="L424" s="272">
        <v>7267409.0553208198</v>
      </c>
      <c r="M424" s="273">
        <v>73.492597957806424</v>
      </c>
      <c r="N424" s="272">
        <v>4</v>
      </c>
      <c r="O424" s="274">
        <f t="shared" ref="O424:O441" si="35">(K424-J425*N424)/H424</f>
        <v>1.6194433850675127</v>
      </c>
    </row>
    <row r="425" spans="2:15" x14ac:dyDescent="0.2">
      <c r="B425" s="268" t="s">
        <v>61</v>
      </c>
      <c r="C425" s="268" t="s">
        <v>47</v>
      </c>
      <c r="D425" s="275" t="s">
        <v>106</v>
      </c>
      <c r="E425" s="270" t="str">
        <f t="shared" si="33"/>
        <v>RJMale05-09</v>
      </c>
      <c r="F425" s="271">
        <v>2.0000000000000001E-4</v>
      </c>
      <c r="G425" s="271">
        <v>9.8316584466807055E-4</v>
      </c>
      <c r="H425" s="272">
        <v>97.006303414953678</v>
      </c>
      <c r="I425" s="271">
        <v>0.99901683415533193</v>
      </c>
      <c r="J425" s="272">
        <v>98667.283796564618</v>
      </c>
      <c r="K425" s="272">
        <v>493093.90322428569</v>
      </c>
      <c r="L425" s="272">
        <v>6872385.2806153325</v>
      </c>
      <c r="M425" s="273">
        <v>69.652117867002787</v>
      </c>
      <c r="N425" s="272">
        <v>5</v>
      </c>
      <c r="O425" s="274">
        <f t="shared" si="35"/>
        <v>2.4999999999995248</v>
      </c>
    </row>
    <row r="426" spans="2:15" x14ac:dyDescent="0.2">
      <c r="B426" s="268" t="s">
        <v>61</v>
      </c>
      <c r="C426" s="268" t="s">
        <v>47</v>
      </c>
      <c r="D426" s="275" t="s">
        <v>71</v>
      </c>
      <c r="E426" s="270" t="str">
        <f t="shared" si="33"/>
        <v>RJMale10-14</v>
      </c>
      <c r="F426" s="271">
        <v>2.5999999999999998E-4</v>
      </c>
      <c r="G426" s="271">
        <v>1.3013407000393828E-3</v>
      </c>
      <c r="H426" s="272">
        <v>128.27351391601161</v>
      </c>
      <c r="I426" s="271">
        <v>0.9986986592999606</v>
      </c>
      <c r="J426" s="272">
        <v>98570.277493149668</v>
      </c>
      <c r="K426" s="272">
        <v>492530.70368095831</v>
      </c>
      <c r="L426" s="272">
        <v>6379291.3773910468</v>
      </c>
      <c r="M426" s="273">
        <v>64.718204509816744</v>
      </c>
      <c r="N426" s="272">
        <v>5</v>
      </c>
      <c r="O426" s="274">
        <f t="shared" si="35"/>
        <v>2.4999999999996789</v>
      </c>
    </row>
    <row r="427" spans="2:15" x14ac:dyDescent="0.2">
      <c r="B427" s="268" t="s">
        <v>61</v>
      </c>
      <c r="C427" s="268" t="s">
        <v>47</v>
      </c>
      <c r="D427" s="269" t="s">
        <v>72</v>
      </c>
      <c r="E427" s="270" t="str">
        <f t="shared" si="33"/>
        <v>RJMale15-19</v>
      </c>
      <c r="F427" s="271">
        <v>1.3600000000000001E-3</v>
      </c>
      <c r="G427" s="271">
        <v>6.7544834876354281E-3</v>
      </c>
      <c r="H427" s="272">
        <v>664.92489036747486</v>
      </c>
      <c r="I427" s="271">
        <v>0.99324551651236459</v>
      </c>
      <c r="J427" s="272">
        <v>98442.003979233661</v>
      </c>
      <c r="K427" s="272">
        <v>490547.70767024963</v>
      </c>
      <c r="L427" s="272">
        <v>5886760.6737100882</v>
      </c>
      <c r="M427" s="273">
        <v>59.799277094683084</v>
      </c>
      <c r="N427" s="272">
        <v>5</v>
      </c>
      <c r="O427" s="274">
        <f t="shared" si="35"/>
        <v>2.5000000000000089</v>
      </c>
    </row>
    <row r="428" spans="2:15" x14ac:dyDescent="0.2">
      <c r="B428" s="268" t="s">
        <v>61</v>
      </c>
      <c r="C428" s="268" t="s">
        <v>47</v>
      </c>
      <c r="D428" s="269" t="s">
        <v>73</v>
      </c>
      <c r="E428" s="270" t="str">
        <f t="shared" si="33"/>
        <v>RJMale20-24</v>
      </c>
      <c r="F428" s="271">
        <v>1.91E-3</v>
      </c>
      <c r="G428" s="271">
        <v>9.5293607743481886E-3</v>
      </c>
      <c r="H428" s="272">
        <v>931.75306209978191</v>
      </c>
      <c r="I428" s="271">
        <v>0.99047063922565182</v>
      </c>
      <c r="J428" s="272">
        <v>97777.079088866187</v>
      </c>
      <c r="K428" s="272">
        <v>486556.01278908149</v>
      </c>
      <c r="L428" s="272">
        <v>5396212.9660398383</v>
      </c>
      <c r="M428" s="273">
        <v>55.188936060724494</v>
      </c>
      <c r="N428" s="272">
        <v>5</v>
      </c>
      <c r="O428" s="274">
        <f t="shared" si="35"/>
        <v>2.5000000000000497</v>
      </c>
    </row>
    <row r="429" spans="2:15" x14ac:dyDescent="0.2">
      <c r="B429" s="268" t="s">
        <v>61</v>
      </c>
      <c r="C429" s="268" t="s">
        <v>47</v>
      </c>
      <c r="D429" s="269" t="s">
        <v>74</v>
      </c>
      <c r="E429" s="270" t="str">
        <f t="shared" si="33"/>
        <v>RJMale25-29</v>
      </c>
      <c r="F429" s="271">
        <v>1.7899999999999999E-3</v>
      </c>
      <c r="G429" s="271">
        <v>8.9250491460473608E-3</v>
      </c>
      <c r="H429" s="272">
        <v>864.34929435386971</v>
      </c>
      <c r="I429" s="271">
        <v>0.99107495085395259</v>
      </c>
      <c r="J429" s="272">
        <v>96845.326026766401</v>
      </c>
      <c r="K429" s="272">
        <v>482065.75689794734</v>
      </c>
      <c r="L429" s="272">
        <v>4909656.9532507565</v>
      </c>
      <c r="M429" s="273">
        <v>50.695858588919521</v>
      </c>
      <c r="N429" s="272">
        <v>5</v>
      </c>
      <c r="O429" s="274">
        <f t="shared" si="35"/>
        <v>2.5000000000000351</v>
      </c>
    </row>
    <row r="430" spans="2:15" x14ac:dyDescent="0.2">
      <c r="B430" s="268" t="s">
        <v>61</v>
      </c>
      <c r="C430" s="268" t="s">
        <v>47</v>
      </c>
      <c r="D430" s="269" t="s">
        <v>75</v>
      </c>
      <c r="E430" s="270" t="str">
        <f t="shared" si="33"/>
        <v>RJMale30-34</v>
      </c>
      <c r="F430" s="271">
        <v>1.9E-3</v>
      </c>
      <c r="G430" s="271">
        <v>9.4331401674137647E-3</v>
      </c>
      <c r="H430" s="272">
        <v>905.40200692212659</v>
      </c>
      <c r="I430" s="271">
        <v>0.99056685983258619</v>
      </c>
      <c r="J430" s="272">
        <v>95980.976732412528</v>
      </c>
      <c r="K430" s="272">
        <v>477641.37864475732</v>
      </c>
      <c r="L430" s="272">
        <v>4427591.1963528087</v>
      </c>
      <c r="M430" s="273">
        <v>46.129882681821286</v>
      </c>
      <c r="N430" s="272">
        <v>5</v>
      </c>
      <c r="O430" s="274">
        <f t="shared" si="35"/>
        <v>2.5000000000000004</v>
      </c>
    </row>
    <row r="431" spans="2:15" x14ac:dyDescent="0.2">
      <c r="B431" s="268" t="s">
        <v>61</v>
      </c>
      <c r="C431" s="268" t="s">
        <v>47</v>
      </c>
      <c r="D431" s="269" t="s">
        <v>76</v>
      </c>
      <c r="E431" s="270" t="str">
        <f t="shared" si="33"/>
        <v>RJMale35-39</v>
      </c>
      <c r="F431" s="271">
        <v>2.2399999999999998E-3</v>
      </c>
      <c r="G431" s="271">
        <v>1.1114523506438143E-2</v>
      </c>
      <c r="H431" s="272">
        <v>1056.7197101745792</v>
      </c>
      <c r="I431" s="271">
        <v>0.98888547649356184</v>
      </c>
      <c r="J431" s="272">
        <v>95075.574725490398</v>
      </c>
      <c r="K431" s="272">
        <v>472736.07435201551</v>
      </c>
      <c r="L431" s="272">
        <v>3949949.8177080518</v>
      </c>
      <c r="M431" s="273">
        <v>41.545368819622226</v>
      </c>
      <c r="N431" s="272">
        <v>5</v>
      </c>
      <c r="O431" s="274">
        <f t="shared" si="35"/>
        <v>2.4999999999999911</v>
      </c>
    </row>
    <row r="432" spans="2:15" x14ac:dyDescent="0.2">
      <c r="B432" s="268" t="s">
        <v>61</v>
      </c>
      <c r="C432" s="268" t="s">
        <v>47</v>
      </c>
      <c r="D432" s="269" t="s">
        <v>77</v>
      </c>
      <c r="E432" s="270" t="str">
        <f t="shared" si="33"/>
        <v>RJMale40-44</v>
      </c>
      <c r="F432" s="271">
        <v>3.15E-3</v>
      </c>
      <c r="G432" s="271">
        <v>1.5638921591147277E-2</v>
      </c>
      <c r="H432" s="272">
        <v>1470.3535016739679</v>
      </c>
      <c r="I432" s="271">
        <v>0.98436107840885267</v>
      </c>
      <c r="J432" s="272">
        <v>94018.855015315814</v>
      </c>
      <c r="K432" s="272">
        <v>466418.39132239413</v>
      </c>
      <c r="L432" s="272">
        <v>3477213.743356036</v>
      </c>
      <c r="M432" s="273">
        <v>36.984217078474231</v>
      </c>
      <c r="N432" s="272">
        <v>5</v>
      </c>
      <c r="O432" s="274">
        <f t="shared" si="35"/>
        <v>2.5000000000000107</v>
      </c>
    </row>
    <row r="433" spans="2:15" x14ac:dyDescent="0.2">
      <c r="B433" s="268" t="s">
        <v>61</v>
      </c>
      <c r="C433" s="268" t="s">
        <v>47</v>
      </c>
      <c r="D433" s="269" t="s">
        <v>78</v>
      </c>
      <c r="E433" s="270" t="str">
        <f t="shared" si="33"/>
        <v>RJMale45-49</v>
      </c>
      <c r="F433" s="271">
        <v>4.6899999999999997E-3</v>
      </c>
      <c r="G433" s="271">
        <v>2.3184385587929495E-2</v>
      </c>
      <c r="H433" s="272">
        <v>2145.6801446773488</v>
      </c>
      <c r="I433" s="271">
        <v>0.97681561441207054</v>
      </c>
      <c r="J433" s="272">
        <v>92548.501513641837</v>
      </c>
      <c r="K433" s="272">
        <v>457378.3072065158</v>
      </c>
      <c r="L433" s="272">
        <v>3010795.3520336417</v>
      </c>
      <c r="M433" s="273">
        <v>32.532081047145255</v>
      </c>
      <c r="N433" s="272">
        <v>5</v>
      </c>
      <c r="O433" s="274">
        <f t="shared" si="35"/>
        <v>2.4999999999999831</v>
      </c>
    </row>
    <row r="434" spans="2:15" x14ac:dyDescent="0.2">
      <c r="B434" s="268" t="s">
        <v>61</v>
      </c>
      <c r="C434" s="268" t="s">
        <v>47</v>
      </c>
      <c r="D434" s="269" t="s">
        <v>79</v>
      </c>
      <c r="E434" s="270" t="str">
        <f t="shared" si="33"/>
        <v>RJMale50-54</v>
      </c>
      <c r="F434" s="271">
        <v>7.5799999999999999E-3</v>
      </c>
      <c r="G434" s="271">
        <v>3.718617840679371E-2</v>
      </c>
      <c r="H434" s="272">
        <v>3361.7354439038163</v>
      </c>
      <c r="I434" s="271">
        <v>0.96281382159320628</v>
      </c>
      <c r="J434" s="272">
        <v>90402.821368964491</v>
      </c>
      <c r="K434" s="272">
        <v>443609.76823506289</v>
      </c>
      <c r="L434" s="272">
        <v>2553417.044827126</v>
      </c>
      <c r="M434" s="273">
        <v>28.244882252134225</v>
      </c>
      <c r="N434" s="272">
        <v>5</v>
      </c>
      <c r="O434" s="274">
        <f t="shared" si="35"/>
        <v>2.4999999999999942</v>
      </c>
    </row>
    <row r="435" spans="2:15" x14ac:dyDescent="0.2">
      <c r="B435" s="268" t="s">
        <v>61</v>
      </c>
      <c r="C435" s="268" t="s">
        <v>47</v>
      </c>
      <c r="D435" s="269" t="s">
        <v>80</v>
      </c>
      <c r="E435" s="270" t="str">
        <f t="shared" si="33"/>
        <v>RJMale55-59</v>
      </c>
      <c r="F435" s="271">
        <v>1.132E-2</v>
      </c>
      <c r="G435" s="271">
        <v>5.5054111169708972E-2</v>
      </c>
      <c r="H435" s="272">
        <v>4791.9696208504811</v>
      </c>
      <c r="I435" s="271">
        <v>0.94494588883029107</v>
      </c>
      <c r="J435" s="272">
        <v>87041.085925060674</v>
      </c>
      <c r="K435" s="272">
        <v>423225.50557317719</v>
      </c>
      <c r="L435" s="272">
        <v>2109807.2765920633</v>
      </c>
      <c r="M435" s="273">
        <v>24.239211335305875</v>
      </c>
      <c r="N435" s="272">
        <v>5</v>
      </c>
      <c r="O435" s="274">
        <f t="shared" si="35"/>
        <v>2.4999999999999956</v>
      </c>
    </row>
    <row r="436" spans="2:15" x14ac:dyDescent="0.2">
      <c r="B436" s="268" t="s">
        <v>61</v>
      </c>
      <c r="C436" s="268" t="s">
        <v>47</v>
      </c>
      <c r="D436" s="269" t="s">
        <v>81</v>
      </c>
      <c r="E436" s="270" t="str">
        <f t="shared" si="33"/>
        <v>RJMale60-64</v>
      </c>
      <c r="F436" s="271">
        <v>1.5939999999999999E-2</v>
      </c>
      <c r="G436" s="271">
        <v>7.6647921141383135E-2</v>
      </c>
      <c r="H436" s="272">
        <v>6304.2237804335527</v>
      </c>
      <c r="I436" s="271">
        <v>0.92335207885861692</v>
      </c>
      <c r="J436" s="272">
        <v>82249.116304210198</v>
      </c>
      <c r="K436" s="272">
        <v>395485.02206996712</v>
      </c>
      <c r="L436" s="272">
        <v>1686581.771018886</v>
      </c>
      <c r="M436" s="273">
        <v>20.505773761517638</v>
      </c>
      <c r="N436" s="272">
        <v>5</v>
      </c>
      <c r="O436" s="274">
        <f t="shared" si="35"/>
        <v>2.5000000000000004</v>
      </c>
    </row>
    <row r="437" spans="2:15" x14ac:dyDescent="0.2">
      <c r="B437" s="268" t="s">
        <v>61</v>
      </c>
      <c r="C437" s="268" t="s">
        <v>47</v>
      </c>
      <c r="D437" s="269" t="s">
        <v>82</v>
      </c>
      <c r="E437" s="270" t="str">
        <f t="shared" si="33"/>
        <v>RJMale65-69</v>
      </c>
      <c r="F437" s="271">
        <v>2.392E-2</v>
      </c>
      <c r="G437" s="271">
        <v>0.11285082540104917</v>
      </c>
      <c r="H437" s="272">
        <v>8570.4438063021626</v>
      </c>
      <c r="I437" s="271">
        <v>0.88714917459895082</v>
      </c>
      <c r="J437" s="272">
        <v>75944.892523776653</v>
      </c>
      <c r="K437" s="272">
        <v>358298.35310312785</v>
      </c>
      <c r="L437" s="272">
        <v>1291096.7489489189</v>
      </c>
      <c r="M437" s="273">
        <v>17.000442110635753</v>
      </c>
      <c r="N437" s="272">
        <v>5</v>
      </c>
      <c r="O437" s="274">
        <f t="shared" si="35"/>
        <v>2.5000000000000036</v>
      </c>
    </row>
    <row r="438" spans="2:15" x14ac:dyDescent="0.2">
      <c r="B438" s="268" t="s">
        <v>61</v>
      </c>
      <c r="C438" s="268" t="s">
        <v>47</v>
      </c>
      <c r="D438" s="269" t="s">
        <v>19</v>
      </c>
      <c r="E438" s="270" t="str">
        <f t="shared" si="33"/>
        <v>RJMale70-74</v>
      </c>
      <c r="F438" s="271">
        <v>3.542E-2</v>
      </c>
      <c r="G438" s="271">
        <v>0.16269802035332565</v>
      </c>
      <c r="H438" s="272">
        <v>10961.689428729758</v>
      </c>
      <c r="I438" s="271">
        <v>0.8373019796466743</v>
      </c>
      <c r="J438" s="272">
        <v>67374.448717474486</v>
      </c>
      <c r="K438" s="272">
        <v>309468.02001554804</v>
      </c>
      <c r="L438" s="272">
        <v>932798.39584579109</v>
      </c>
      <c r="M438" s="273">
        <v>13.844987433698392</v>
      </c>
      <c r="N438" s="272">
        <v>5</v>
      </c>
      <c r="O438" s="274">
        <f t="shared" si="35"/>
        <v>2.5000000000000036</v>
      </c>
    </row>
    <row r="439" spans="2:15" x14ac:dyDescent="0.2">
      <c r="B439" s="268" t="s">
        <v>61</v>
      </c>
      <c r="C439" s="268" t="s">
        <v>47</v>
      </c>
      <c r="D439" s="269" t="s">
        <v>20</v>
      </c>
      <c r="E439" s="270" t="str">
        <f t="shared" si="33"/>
        <v>RJMale75-79</v>
      </c>
      <c r="F439" s="271">
        <v>5.4800000000000001E-2</v>
      </c>
      <c r="G439" s="271">
        <v>0.2410006929524548</v>
      </c>
      <c r="H439" s="272">
        <v>13595.51407994751</v>
      </c>
      <c r="I439" s="271">
        <v>0.75899930704754515</v>
      </c>
      <c r="J439" s="272">
        <v>56412.759288744724</v>
      </c>
      <c r="K439" s="272">
        <v>248075.01124385485</v>
      </c>
      <c r="L439" s="272">
        <v>623330.37583024299</v>
      </c>
      <c r="M439" s="273">
        <v>11.049457315848892</v>
      </c>
      <c r="N439" s="272">
        <v>5</v>
      </c>
      <c r="O439" s="274">
        <f t="shared" si="35"/>
        <v>2.5000000000000004</v>
      </c>
    </row>
    <row r="440" spans="2:15" x14ac:dyDescent="0.2">
      <c r="B440" s="268" t="s">
        <v>61</v>
      </c>
      <c r="C440" s="268" t="s">
        <v>47</v>
      </c>
      <c r="D440" s="269" t="s">
        <v>21</v>
      </c>
      <c r="E440" s="270" t="str">
        <f t="shared" si="33"/>
        <v>RJMale80-84</v>
      </c>
      <c r="F440" s="271">
        <v>7.9399999999999998E-2</v>
      </c>
      <c r="G440" s="271">
        <v>0.33123181713204608</v>
      </c>
      <c r="H440" s="272">
        <v>14182.433935098294</v>
      </c>
      <c r="I440" s="271">
        <v>0.66876818286795392</v>
      </c>
      <c r="J440" s="272">
        <v>42817.245208797212</v>
      </c>
      <c r="K440" s="272">
        <v>178630.14120624031</v>
      </c>
      <c r="L440" s="272">
        <v>375255.36458638811</v>
      </c>
      <c r="M440" s="273">
        <v>8.7641174194291303</v>
      </c>
      <c r="N440" s="272">
        <v>5</v>
      </c>
      <c r="O440" s="274">
        <f t="shared" si="35"/>
        <v>2.4999999999999996</v>
      </c>
    </row>
    <row r="441" spans="2:15" x14ac:dyDescent="0.2">
      <c r="B441" s="268" t="s">
        <v>61</v>
      </c>
      <c r="C441" s="268" t="s">
        <v>47</v>
      </c>
      <c r="D441" s="269" t="s">
        <v>22</v>
      </c>
      <c r="E441" s="270" t="str">
        <f t="shared" si="33"/>
        <v>RJMale85-89</v>
      </c>
      <c r="F441" s="271">
        <v>0.1186</v>
      </c>
      <c r="G441" s="271">
        <v>0.45738124495126098</v>
      </c>
      <c r="H441" s="272">
        <v>13097.025629308813</v>
      </c>
      <c r="I441" s="271">
        <v>0.54261875504873902</v>
      </c>
      <c r="J441" s="272">
        <v>28634.811273698917</v>
      </c>
      <c r="K441" s="272">
        <v>110431.49229522255</v>
      </c>
      <c r="L441" s="272">
        <v>196625.22338014783</v>
      </c>
      <c r="M441" s="273">
        <v>6.8666498794335746</v>
      </c>
      <c r="N441" s="272">
        <v>5</v>
      </c>
      <c r="O441" s="274">
        <f t="shared" si="35"/>
        <v>2.5</v>
      </c>
    </row>
    <row r="442" spans="2:15" x14ac:dyDescent="0.2">
      <c r="B442" s="268" t="s">
        <v>61</v>
      </c>
      <c r="C442" s="268" t="s">
        <v>47</v>
      </c>
      <c r="D442" s="269" t="s">
        <v>5</v>
      </c>
      <c r="E442" s="270" t="str">
        <f t="shared" si="33"/>
        <v>RJMale90+</v>
      </c>
      <c r="F442" s="271">
        <v>0.18027000000000001</v>
      </c>
      <c r="G442" s="271">
        <v>1</v>
      </c>
      <c r="H442" s="272">
        <v>15537.785644390104</v>
      </c>
      <c r="I442" s="271">
        <v>0</v>
      </c>
      <c r="J442" s="272">
        <v>15537.785644390104</v>
      </c>
      <c r="K442" s="272">
        <v>86193.731084925297</v>
      </c>
      <c r="L442" s="272">
        <v>86193.731084925297</v>
      </c>
      <c r="M442" s="273">
        <v>5.547362607363902</v>
      </c>
      <c r="N442" s="273" t="s">
        <v>92</v>
      </c>
      <c r="O442" s="274"/>
    </row>
    <row r="443" spans="2:15" ht="16" customHeight="1" x14ac:dyDescent="0.2">
      <c r="B443" s="348" t="s">
        <v>1</v>
      </c>
      <c r="C443" s="348" t="s">
        <v>0</v>
      </c>
      <c r="D443" s="348" t="s">
        <v>2</v>
      </c>
      <c r="E443" s="348" t="s">
        <v>49</v>
      </c>
      <c r="F443" s="349" t="s">
        <v>113</v>
      </c>
      <c r="G443" s="349" t="s">
        <v>112</v>
      </c>
      <c r="H443" s="349" t="s">
        <v>114</v>
      </c>
      <c r="I443" s="349" t="s">
        <v>116</v>
      </c>
      <c r="J443" s="349" t="s">
        <v>111</v>
      </c>
      <c r="K443" s="349" t="s">
        <v>110</v>
      </c>
      <c r="L443" s="349" t="s">
        <v>109</v>
      </c>
      <c r="M443" s="349" t="s">
        <v>108</v>
      </c>
      <c r="N443" s="350" t="s">
        <v>6</v>
      </c>
      <c r="O443" s="351" t="s">
        <v>91</v>
      </c>
    </row>
    <row r="444" spans="2:15" ht="16" customHeight="1" x14ac:dyDescent="0.2">
      <c r="B444" s="348"/>
      <c r="C444" s="348"/>
      <c r="D444" s="348"/>
      <c r="E444" s="348"/>
      <c r="F444" s="348"/>
      <c r="G444" s="348"/>
      <c r="H444" s="348"/>
      <c r="I444" s="348"/>
      <c r="J444" s="348"/>
      <c r="K444" s="348"/>
      <c r="L444" s="348"/>
      <c r="M444" s="348"/>
      <c r="N444" s="350"/>
      <c r="O444" s="351"/>
    </row>
    <row r="445" spans="2:15" x14ac:dyDescent="0.2">
      <c r="B445" s="268" t="s">
        <v>62</v>
      </c>
      <c r="C445" s="268" t="s">
        <v>47</v>
      </c>
      <c r="D445" s="269">
        <v>0</v>
      </c>
      <c r="E445" s="270" t="str">
        <f t="shared" si="33"/>
        <v>SPMale0</v>
      </c>
      <c r="F445" s="271">
        <v>9.9000000000000008E-3</v>
      </c>
      <c r="G445" s="271">
        <v>9.8142833010628292E-3</v>
      </c>
      <c r="H445" s="272">
        <v>981.42833010628294</v>
      </c>
      <c r="I445" s="271">
        <v>0.99018571669893718</v>
      </c>
      <c r="J445" s="272">
        <v>100000</v>
      </c>
      <c r="K445" s="272">
        <v>99087.974418978381</v>
      </c>
      <c r="L445" s="272">
        <v>7584975.0069068801</v>
      </c>
      <c r="M445" s="273">
        <v>75.849750069068804</v>
      </c>
      <c r="N445" s="272">
        <v>1</v>
      </c>
      <c r="O445" s="274">
        <f>(K445-J446*N445)/H445</f>
        <v>7.0716064490565403E-2</v>
      </c>
    </row>
    <row r="446" spans="2:15" x14ac:dyDescent="0.2">
      <c r="B446" s="268" t="s">
        <v>62</v>
      </c>
      <c r="C446" s="268" t="s">
        <v>47</v>
      </c>
      <c r="D446" s="275" t="s">
        <v>107</v>
      </c>
      <c r="E446" s="270" t="str">
        <f t="shared" si="33"/>
        <v>SPMale01-04</v>
      </c>
      <c r="F446" s="271">
        <v>3.8000000000000002E-4</v>
      </c>
      <c r="G446" s="271">
        <v>1.5018259619260267E-3</v>
      </c>
      <c r="H446" s="272">
        <v>148.70866164667936</v>
      </c>
      <c r="I446" s="271">
        <v>0.99849817403807395</v>
      </c>
      <c r="J446" s="272">
        <v>99018.571669893718</v>
      </c>
      <c r="K446" s="272">
        <v>395720.87007078977</v>
      </c>
      <c r="L446" s="272">
        <v>7485887.0324879019</v>
      </c>
      <c r="M446" s="273">
        <v>75.600838370444421</v>
      </c>
      <c r="N446" s="272">
        <v>4</v>
      </c>
      <c r="O446" s="274">
        <f t="shared" ref="O446:O463" si="36">(K446-J447*N446)/H446</f>
        <v>1.6234295644138261</v>
      </c>
    </row>
    <row r="447" spans="2:15" x14ac:dyDescent="0.2">
      <c r="B447" s="268" t="s">
        <v>62</v>
      </c>
      <c r="C447" s="268" t="s">
        <v>47</v>
      </c>
      <c r="D447" s="275" t="s">
        <v>106</v>
      </c>
      <c r="E447" s="270" t="str">
        <f t="shared" si="33"/>
        <v>SPMale05-09</v>
      </c>
      <c r="F447" s="271">
        <v>1.3999999999999999E-4</v>
      </c>
      <c r="G447" s="271">
        <v>7.101112423151684E-4</v>
      </c>
      <c r="H447" s="272">
        <v>70.20860124831681</v>
      </c>
      <c r="I447" s="271">
        <v>0.99928988875768487</v>
      </c>
      <c r="J447" s="272">
        <v>98869.863008247034</v>
      </c>
      <c r="K447" s="272">
        <v>494173.79353811435</v>
      </c>
      <c r="L447" s="272">
        <v>7090166.1624171119</v>
      </c>
      <c r="M447" s="273">
        <v>71.712106669205156</v>
      </c>
      <c r="N447" s="272">
        <v>5</v>
      </c>
      <c r="O447" s="274">
        <f t="shared" si="36"/>
        <v>2.4999999999997886</v>
      </c>
    </row>
    <row r="448" spans="2:15" x14ac:dyDescent="0.2">
      <c r="B448" s="268" t="s">
        <v>62</v>
      </c>
      <c r="C448" s="268" t="s">
        <v>47</v>
      </c>
      <c r="D448" s="275" t="s">
        <v>71</v>
      </c>
      <c r="E448" s="270" t="str">
        <f t="shared" si="33"/>
        <v>SPMale10-14</v>
      </c>
      <c r="F448" s="271">
        <v>2.0000000000000001E-4</v>
      </c>
      <c r="G448" s="271">
        <v>9.8510649557088503E-4</v>
      </c>
      <c r="H448" s="272">
        <v>97.328181316493044</v>
      </c>
      <c r="I448" s="271">
        <v>0.99901489350442907</v>
      </c>
      <c r="J448" s="272">
        <v>98799.654406998714</v>
      </c>
      <c r="K448" s="272">
        <v>493754.95158170233</v>
      </c>
      <c r="L448" s="272">
        <v>6595992.3688789979</v>
      </c>
      <c r="M448" s="273">
        <v>66.76128988981317</v>
      </c>
      <c r="N448" s="272">
        <v>5</v>
      </c>
      <c r="O448" s="274">
        <f t="shared" si="36"/>
        <v>2.5000000000000249</v>
      </c>
    </row>
    <row r="449" spans="2:15" x14ac:dyDescent="0.2">
      <c r="B449" s="268" t="s">
        <v>62</v>
      </c>
      <c r="C449" s="268" t="s">
        <v>47</v>
      </c>
      <c r="D449" s="269" t="s">
        <v>72</v>
      </c>
      <c r="E449" s="270" t="str">
        <f t="shared" si="33"/>
        <v>SPMale15-19</v>
      </c>
      <c r="F449" s="271">
        <v>7.3999999999999999E-4</v>
      </c>
      <c r="G449" s="271">
        <v>3.6904019174160323E-3</v>
      </c>
      <c r="H449" s="272">
        <v>364.25125395668039</v>
      </c>
      <c r="I449" s="271">
        <v>0.99630959808258401</v>
      </c>
      <c r="J449" s="272">
        <v>98702.32622568222</v>
      </c>
      <c r="K449" s="272">
        <v>492601.00299351942</v>
      </c>
      <c r="L449" s="272">
        <v>6102237.4172972953</v>
      </c>
      <c r="M449" s="273">
        <v>61.824656526783059</v>
      </c>
      <c r="N449" s="272">
        <v>5</v>
      </c>
      <c r="O449" s="274">
        <f t="shared" si="36"/>
        <v>2.5000000000001075</v>
      </c>
    </row>
    <row r="450" spans="2:15" x14ac:dyDescent="0.2">
      <c r="B450" s="268" t="s">
        <v>62</v>
      </c>
      <c r="C450" s="268" t="s">
        <v>47</v>
      </c>
      <c r="D450" s="269" t="s">
        <v>73</v>
      </c>
      <c r="E450" s="270" t="str">
        <f t="shared" si="33"/>
        <v>SPMale20-24</v>
      </c>
      <c r="F450" s="271">
        <v>1.14E-3</v>
      </c>
      <c r="G450" s="271">
        <v>5.6921664678865379E-3</v>
      </c>
      <c r="H450" s="272">
        <v>559.75669287056849</v>
      </c>
      <c r="I450" s="271">
        <v>0.99430783353211349</v>
      </c>
      <c r="J450" s="272">
        <v>98338.074971725538</v>
      </c>
      <c r="K450" s="272">
        <v>490290.98312645126</v>
      </c>
      <c r="L450" s="272">
        <v>5609636.4143037759</v>
      </c>
      <c r="M450" s="273">
        <v>57.044399292102021</v>
      </c>
      <c r="N450" s="272">
        <v>5</v>
      </c>
      <c r="O450" s="274">
        <f t="shared" si="36"/>
        <v>2.4999999999999916</v>
      </c>
    </row>
    <row r="451" spans="2:15" x14ac:dyDescent="0.2">
      <c r="B451" s="268" t="s">
        <v>62</v>
      </c>
      <c r="C451" s="268" t="s">
        <v>47</v>
      </c>
      <c r="D451" s="269" t="s">
        <v>74</v>
      </c>
      <c r="E451" s="270" t="str">
        <f t="shared" si="33"/>
        <v>SPMale25-29</v>
      </c>
      <c r="F451" s="271">
        <v>1.1299999999999999E-3</v>
      </c>
      <c r="G451" s="271">
        <v>5.6180435339052886E-3</v>
      </c>
      <c r="H451" s="272">
        <v>549.32284876265453</v>
      </c>
      <c r="I451" s="271">
        <v>0.99438195646609473</v>
      </c>
      <c r="J451" s="272">
        <v>97778.318278854975</v>
      </c>
      <c r="K451" s="272">
        <v>487518.28427236824</v>
      </c>
      <c r="L451" s="272">
        <v>5119345.4311773246</v>
      </c>
      <c r="M451" s="273">
        <v>52.356652489945795</v>
      </c>
      <c r="N451" s="272">
        <v>5</v>
      </c>
      <c r="O451" s="274">
        <f t="shared" si="36"/>
        <v>2.4999999999999414</v>
      </c>
    </row>
    <row r="452" spans="2:15" x14ac:dyDescent="0.2">
      <c r="B452" s="268" t="s">
        <v>62</v>
      </c>
      <c r="C452" s="268" t="s">
        <v>47</v>
      </c>
      <c r="D452" s="269" t="s">
        <v>75</v>
      </c>
      <c r="E452" s="270" t="str">
        <f t="shared" si="33"/>
        <v>SPMale30-34</v>
      </c>
      <c r="F452" s="271">
        <v>1.4E-3</v>
      </c>
      <c r="G452" s="271">
        <v>6.9565387611986535E-3</v>
      </c>
      <c r="H452" s="272">
        <v>676.37727542184405</v>
      </c>
      <c r="I452" s="271">
        <v>0.99304346123880138</v>
      </c>
      <c r="J452" s="272">
        <v>97228.995430092327</v>
      </c>
      <c r="K452" s="272">
        <v>484454.03396190703</v>
      </c>
      <c r="L452" s="272">
        <v>4631827.1469049565</v>
      </c>
      <c r="M452" s="273">
        <v>47.638331820832619</v>
      </c>
      <c r="N452" s="272">
        <v>5</v>
      </c>
      <c r="O452" s="274">
        <f t="shared" si="36"/>
        <v>2.499999999999996</v>
      </c>
    </row>
    <row r="453" spans="2:15" x14ac:dyDescent="0.2">
      <c r="B453" s="268" t="s">
        <v>62</v>
      </c>
      <c r="C453" s="268" t="s">
        <v>47</v>
      </c>
      <c r="D453" s="269" t="s">
        <v>76</v>
      </c>
      <c r="E453" s="270" t="str">
        <f t="shared" si="33"/>
        <v>SPMale35-39</v>
      </c>
      <c r="F453" s="271">
        <v>1.89E-3</v>
      </c>
      <c r="G453" s="271">
        <v>9.4191772756746055E-3</v>
      </c>
      <c r="H453" s="272">
        <v>909.4462268293596</v>
      </c>
      <c r="I453" s="271">
        <v>0.99058082272432535</v>
      </c>
      <c r="J453" s="272">
        <v>96552.61815467049</v>
      </c>
      <c r="K453" s="272">
        <v>480489.47520627908</v>
      </c>
      <c r="L453" s="272">
        <v>4147373.1129430495</v>
      </c>
      <c r="M453" s="273">
        <v>42.954538076836506</v>
      </c>
      <c r="N453" s="272">
        <v>5</v>
      </c>
      <c r="O453" s="274">
        <f t="shared" si="36"/>
        <v>2.5000000000000018</v>
      </c>
    </row>
    <row r="454" spans="2:15" x14ac:dyDescent="0.2">
      <c r="B454" s="268" t="s">
        <v>62</v>
      </c>
      <c r="C454" s="268" t="s">
        <v>47</v>
      </c>
      <c r="D454" s="269" t="s">
        <v>77</v>
      </c>
      <c r="E454" s="270" t="str">
        <f t="shared" si="33"/>
        <v>SPMale40-44</v>
      </c>
      <c r="F454" s="271">
        <v>2.7299999999999998E-3</v>
      </c>
      <c r="G454" s="271">
        <v>1.354007496793894E-2</v>
      </c>
      <c r="H454" s="272">
        <v>1295.015718074442</v>
      </c>
      <c r="I454" s="271">
        <v>0.98645992503206104</v>
      </c>
      <c r="J454" s="272">
        <v>95643.171927841133</v>
      </c>
      <c r="K454" s="272">
        <v>474978.32034401956</v>
      </c>
      <c r="L454" s="272">
        <v>3666883.6377367703</v>
      </c>
      <c r="M454" s="273">
        <v>38.339209834062011</v>
      </c>
      <c r="N454" s="272">
        <v>5</v>
      </c>
      <c r="O454" s="274">
        <f t="shared" si="36"/>
        <v>2.5000000000000071</v>
      </c>
    </row>
    <row r="455" spans="2:15" x14ac:dyDescent="0.2">
      <c r="B455" s="268" t="s">
        <v>62</v>
      </c>
      <c r="C455" s="268" t="s">
        <v>47</v>
      </c>
      <c r="D455" s="269" t="s">
        <v>78</v>
      </c>
      <c r="E455" s="270" t="str">
        <f t="shared" si="33"/>
        <v>SPMale45-49</v>
      </c>
      <c r="F455" s="271">
        <v>4.2199999999999998E-3</v>
      </c>
      <c r="G455" s="271">
        <v>2.0868258887809066E-2</v>
      </c>
      <c r="H455" s="272">
        <v>1968.8817493728618</v>
      </c>
      <c r="I455" s="271">
        <v>0.97913174111219092</v>
      </c>
      <c r="J455" s="272">
        <v>94348.15620976669</v>
      </c>
      <c r="K455" s="272">
        <v>466818.5766754013</v>
      </c>
      <c r="L455" s="272">
        <v>3191905.3173927506</v>
      </c>
      <c r="M455" s="273">
        <v>33.831136141082666</v>
      </c>
      <c r="N455" s="272">
        <v>5</v>
      </c>
      <c r="O455" s="274">
        <f t="shared" si="36"/>
        <v>2.4999999999999969</v>
      </c>
    </row>
    <row r="456" spans="2:15" x14ac:dyDescent="0.2">
      <c r="B456" s="268" t="s">
        <v>62</v>
      </c>
      <c r="C456" s="268" t="s">
        <v>47</v>
      </c>
      <c r="D456" s="269" t="s">
        <v>79</v>
      </c>
      <c r="E456" s="270" t="str">
        <f t="shared" si="33"/>
        <v>SPMale50-54</v>
      </c>
      <c r="F456" s="271">
        <v>6.4400000000000004E-3</v>
      </c>
      <c r="G456" s="271">
        <v>3.1697151907655152E-2</v>
      </c>
      <c r="H456" s="272">
        <v>2928.1598956900712</v>
      </c>
      <c r="I456" s="271">
        <v>0.96830284809234479</v>
      </c>
      <c r="J456" s="272">
        <v>92379.274460393834</v>
      </c>
      <c r="K456" s="272">
        <v>454575.97256274399</v>
      </c>
      <c r="L456" s="272">
        <v>2725086.7407173491</v>
      </c>
      <c r="M456" s="273">
        <v>29.498897416494511</v>
      </c>
      <c r="N456" s="272">
        <v>5</v>
      </c>
      <c r="O456" s="274">
        <f t="shared" si="36"/>
        <v>2.4999999999999947</v>
      </c>
    </row>
    <row r="457" spans="2:15" x14ac:dyDescent="0.2">
      <c r="B457" s="268" t="s">
        <v>62</v>
      </c>
      <c r="C457" s="268" t="s">
        <v>47</v>
      </c>
      <c r="D457" s="269" t="s">
        <v>80</v>
      </c>
      <c r="E457" s="270" t="str">
        <f t="shared" si="33"/>
        <v>SPMale55-59</v>
      </c>
      <c r="F457" s="271">
        <v>9.4599999999999997E-3</v>
      </c>
      <c r="G457" s="271">
        <v>4.6204466495261609E-2</v>
      </c>
      <c r="H457" s="272">
        <v>4133.0410258686625</v>
      </c>
      <c r="I457" s="271">
        <v>0.95379553350473834</v>
      </c>
      <c r="J457" s="272">
        <v>89451.114564703763</v>
      </c>
      <c r="K457" s="272">
        <v>436922.97025884717</v>
      </c>
      <c r="L457" s="272">
        <v>2270510.7681546053</v>
      </c>
      <c r="M457" s="273">
        <v>25.382699580699455</v>
      </c>
      <c r="N457" s="272">
        <v>5</v>
      </c>
      <c r="O457" s="274">
        <f t="shared" si="36"/>
        <v>2.5000000000000004</v>
      </c>
    </row>
    <row r="458" spans="2:15" x14ac:dyDescent="0.2">
      <c r="B458" s="268" t="s">
        <v>62</v>
      </c>
      <c r="C458" s="268" t="s">
        <v>47</v>
      </c>
      <c r="D458" s="269" t="s">
        <v>81</v>
      </c>
      <c r="E458" s="270" t="str">
        <f t="shared" si="33"/>
        <v>SPMale60-64</v>
      </c>
      <c r="F458" s="271">
        <v>1.374E-2</v>
      </c>
      <c r="G458" s="271">
        <v>6.6398288735144667E-2</v>
      </c>
      <c r="H458" s="272">
        <v>5664.9740811578795</v>
      </c>
      <c r="I458" s="271">
        <v>0.93360171126485536</v>
      </c>
      <c r="J458" s="272">
        <v>85318.073538835102</v>
      </c>
      <c r="K458" s="272">
        <v>412427.93249128084</v>
      </c>
      <c r="L458" s="272">
        <v>1833587.7978957582</v>
      </c>
      <c r="M458" s="273">
        <v>21.491200185868532</v>
      </c>
      <c r="N458" s="272">
        <v>5</v>
      </c>
      <c r="O458" s="274">
        <f t="shared" si="36"/>
        <v>2.5000000000000058</v>
      </c>
    </row>
    <row r="459" spans="2:15" x14ac:dyDescent="0.2">
      <c r="B459" s="268" t="s">
        <v>62</v>
      </c>
      <c r="C459" s="268" t="s">
        <v>47</v>
      </c>
      <c r="D459" s="269" t="s">
        <v>82</v>
      </c>
      <c r="E459" s="270" t="str">
        <f t="shared" si="33"/>
        <v>SPMale65-69</v>
      </c>
      <c r="F459" s="271">
        <v>2.0490000000000001E-2</v>
      </c>
      <c r="G459" s="271">
        <v>9.7440438659933001E-2</v>
      </c>
      <c r="H459" s="272">
        <v>7761.4329517793394</v>
      </c>
      <c r="I459" s="271">
        <v>0.90255956134006698</v>
      </c>
      <c r="J459" s="272">
        <v>79653.099457677221</v>
      </c>
      <c r="K459" s="272">
        <v>378861.91490893776</v>
      </c>
      <c r="L459" s="272">
        <v>1421159.8654044773</v>
      </c>
      <c r="M459" s="273">
        <v>17.841865226595417</v>
      </c>
      <c r="N459" s="272">
        <v>5</v>
      </c>
      <c r="O459" s="274">
        <f t="shared" si="36"/>
        <v>2.4999999999999996</v>
      </c>
    </row>
    <row r="460" spans="2:15" x14ac:dyDescent="0.2">
      <c r="B460" s="268" t="s">
        <v>62</v>
      </c>
      <c r="C460" s="268" t="s">
        <v>47</v>
      </c>
      <c r="D460" s="269" t="s">
        <v>19</v>
      </c>
      <c r="E460" s="270" t="str">
        <f t="shared" si="33"/>
        <v>SPMale70-74</v>
      </c>
      <c r="F460" s="271">
        <v>3.1350000000000003E-2</v>
      </c>
      <c r="G460" s="271">
        <v>0.14534981121960244</v>
      </c>
      <c r="H460" s="272">
        <v>10449.440154894874</v>
      </c>
      <c r="I460" s="271">
        <v>0.85465018878039756</v>
      </c>
      <c r="J460" s="272">
        <v>71891.666505897883</v>
      </c>
      <c r="K460" s="272">
        <v>333334.73214225221</v>
      </c>
      <c r="L460" s="272">
        <v>1042297.9504955395</v>
      </c>
      <c r="M460" s="273">
        <v>14.498174839360983</v>
      </c>
      <c r="N460" s="272">
        <v>5</v>
      </c>
      <c r="O460" s="274">
        <f t="shared" si="36"/>
        <v>2.4999999999999969</v>
      </c>
    </row>
    <row r="461" spans="2:15" x14ac:dyDescent="0.2">
      <c r="B461" s="268" t="s">
        <v>62</v>
      </c>
      <c r="C461" s="268" t="s">
        <v>47</v>
      </c>
      <c r="D461" s="269" t="s">
        <v>20</v>
      </c>
      <c r="E461" s="270" t="str">
        <f t="shared" ref="E461:E524" si="37">_xlfn.CONCAT(B461,C461,D461)</f>
        <v>SPMale75-79</v>
      </c>
      <c r="F461" s="271">
        <v>4.9180000000000001E-2</v>
      </c>
      <c r="G461" s="271">
        <v>0.21896206991937806</v>
      </c>
      <c r="H461" s="272">
        <v>13453.517062270574</v>
      </c>
      <c r="I461" s="271">
        <v>0.78103793008062194</v>
      </c>
      <c r="J461" s="272">
        <v>61442.22635100301</v>
      </c>
      <c r="K461" s="272">
        <v>273577.33909933863</v>
      </c>
      <c r="L461" s="272">
        <v>708963.21835328732</v>
      </c>
      <c r="M461" s="273">
        <v>11.538696763739811</v>
      </c>
      <c r="N461" s="272">
        <v>5</v>
      </c>
      <c r="O461" s="274">
        <f t="shared" si="36"/>
        <v>2.5000000000000018</v>
      </c>
    </row>
    <row r="462" spans="2:15" x14ac:dyDescent="0.2">
      <c r="B462" s="268" t="s">
        <v>62</v>
      </c>
      <c r="C462" s="268" t="s">
        <v>47</v>
      </c>
      <c r="D462" s="269" t="s">
        <v>21</v>
      </c>
      <c r="E462" s="270" t="str">
        <f t="shared" si="37"/>
        <v>SPMale80-84</v>
      </c>
      <c r="F462" s="271">
        <v>7.3669999999999999E-2</v>
      </c>
      <c r="G462" s="271">
        <v>0.31104512718424454</v>
      </c>
      <c r="H462" s="272">
        <v>14926.654184121517</v>
      </c>
      <c r="I462" s="271">
        <v>0.68895487281575551</v>
      </c>
      <c r="J462" s="272">
        <v>47988.709288732432</v>
      </c>
      <c r="K462" s="272">
        <v>202626.91098335836</v>
      </c>
      <c r="L462" s="272">
        <v>435385.87925394869</v>
      </c>
      <c r="M462" s="273">
        <v>9.0726732539184098</v>
      </c>
      <c r="N462" s="272">
        <v>5</v>
      </c>
      <c r="O462" s="274">
        <f t="shared" si="36"/>
        <v>2.4999999999999991</v>
      </c>
    </row>
    <row r="463" spans="2:15" x14ac:dyDescent="0.2">
      <c r="B463" s="268" t="s">
        <v>62</v>
      </c>
      <c r="C463" s="268" t="s">
        <v>47</v>
      </c>
      <c r="D463" s="269" t="s">
        <v>22</v>
      </c>
      <c r="E463" s="270" t="str">
        <f t="shared" si="37"/>
        <v>SPMale85-89</v>
      </c>
      <c r="F463" s="271">
        <v>0.11323</v>
      </c>
      <c r="G463" s="271">
        <v>0.44125974216278691</v>
      </c>
      <c r="H463" s="272">
        <v>14588.953910832466</v>
      </c>
      <c r="I463" s="271">
        <v>0.55874025783721315</v>
      </c>
      <c r="J463" s="272">
        <v>33062.055104610918</v>
      </c>
      <c r="K463" s="272">
        <v>128837.89074597343</v>
      </c>
      <c r="L463" s="272">
        <v>232758.96827059035</v>
      </c>
      <c r="M463" s="273">
        <v>7.0400635270288809</v>
      </c>
      <c r="N463" s="272">
        <v>5</v>
      </c>
      <c r="O463" s="274">
        <f t="shared" si="36"/>
        <v>2.5000000000000004</v>
      </c>
    </row>
    <row r="464" spans="2:15" x14ac:dyDescent="0.2">
      <c r="B464" s="268" t="s">
        <v>62</v>
      </c>
      <c r="C464" s="268" t="s">
        <v>47</v>
      </c>
      <c r="D464" s="269" t="s">
        <v>5</v>
      </c>
      <c r="E464" s="270" t="str">
        <f t="shared" si="37"/>
        <v>SPMale90+</v>
      </c>
      <c r="F464" s="271">
        <v>0.17776</v>
      </c>
      <c r="G464" s="271">
        <v>1</v>
      </c>
      <c r="H464" s="272">
        <v>18473.101193778453</v>
      </c>
      <c r="I464" s="271">
        <v>0</v>
      </c>
      <c r="J464" s="272">
        <v>18473.101193778453</v>
      </c>
      <c r="K464" s="272">
        <v>103921.07752461692</v>
      </c>
      <c r="L464" s="272">
        <v>103921.07752461692</v>
      </c>
      <c r="M464" s="273">
        <v>5.6255350108522357</v>
      </c>
      <c r="N464" s="273" t="s">
        <v>92</v>
      </c>
      <c r="O464" s="274"/>
    </row>
    <row r="465" spans="2:15" ht="16" customHeight="1" x14ac:dyDescent="0.2">
      <c r="B465" s="348" t="s">
        <v>1</v>
      </c>
      <c r="C465" s="348" t="s">
        <v>0</v>
      </c>
      <c r="D465" s="348" t="s">
        <v>2</v>
      </c>
      <c r="E465" s="348" t="s">
        <v>49</v>
      </c>
      <c r="F465" s="349" t="s">
        <v>113</v>
      </c>
      <c r="G465" s="349" t="s">
        <v>112</v>
      </c>
      <c r="H465" s="349" t="s">
        <v>114</v>
      </c>
      <c r="I465" s="349" t="s">
        <v>116</v>
      </c>
      <c r="J465" s="349" t="s">
        <v>111</v>
      </c>
      <c r="K465" s="349" t="s">
        <v>110</v>
      </c>
      <c r="L465" s="349" t="s">
        <v>109</v>
      </c>
      <c r="M465" s="349" t="s">
        <v>108</v>
      </c>
      <c r="N465" s="350" t="s">
        <v>6</v>
      </c>
      <c r="O465" s="351" t="s">
        <v>91</v>
      </c>
    </row>
    <row r="466" spans="2:15" ht="16" customHeight="1" x14ac:dyDescent="0.2">
      <c r="B466" s="348"/>
      <c r="C466" s="348"/>
      <c r="D466" s="348"/>
      <c r="E466" s="348"/>
      <c r="F466" s="348"/>
      <c r="G466" s="348"/>
      <c r="H466" s="348"/>
      <c r="I466" s="348"/>
      <c r="J466" s="348"/>
      <c r="K466" s="348"/>
      <c r="L466" s="348"/>
      <c r="M466" s="348"/>
      <c r="N466" s="350"/>
      <c r="O466" s="351"/>
    </row>
    <row r="467" spans="2:15" x14ac:dyDescent="0.2">
      <c r="B467" s="268" t="s">
        <v>63</v>
      </c>
      <c r="C467" s="268" t="s">
        <v>47</v>
      </c>
      <c r="D467" s="269">
        <v>0</v>
      </c>
      <c r="E467" s="270" t="str">
        <f t="shared" si="37"/>
        <v>PRMale0</v>
      </c>
      <c r="F467" s="271">
        <v>9.1500000000000001E-3</v>
      </c>
      <c r="G467" s="271">
        <v>9.0699372388694868E-3</v>
      </c>
      <c r="H467" s="272">
        <v>906.99372388694871</v>
      </c>
      <c r="I467" s="271">
        <v>0.99093006276113049</v>
      </c>
      <c r="J467" s="272">
        <v>100000</v>
      </c>
      <c r="K467" s="272">
        <v>99155.204340814395</v>
      </c>
      <c r="L467" s="272">
        <v>7456534.8309603464</v>
      </c>
      <c r="M467" s="273">
        <v>74.565348309603465</v>
      </c>
      <c r="N467" s="272">
        <v>1</v>
      </c>
      <c r="O467" s="274">
        <f>(K467-J468*N467)/H467</f>
        <v>6.8576069561748415E-2</v>
      </c>
    </row>
    <row r="468" spans="2:15" x14ac:dyDescent="0.2">
      <c r="B468" s="268" t="s">
        <v>63</v>
      </c>
      <c r="C468" s="268" t="s">
        <v>47</v>
      </c>
      <c r="D468" s="275" t="s">
        <v>107</v>
      </c>
      <c r="E468" s="270" t="str">
        <f t="shared" si="37"/>
        <v>PRMale01-04</v>
      </c>
      <c r="F468" s="271">
        <v>4.2999999999999999E-4</v>
      </c>
      <c r="G468" s="271">
        <v>1.7050144570771512E-3</v>
      </c>
      <c r="H468" s="272">
        <v>168.95500829600962</v>
      </c>
      <c r="I468" s="271">
        <v>0.99829498554292284</v>
      </c>
      <c r="J468" s="272">
        <v>99093.006276113054</v>
      </c>
      <c r="K468" s="272">
        <v>395970.87054466998</v>
      </c>
      <c r="L468" s="272">
        <v>7357379.6266195318</v>
      </c>
      <c r="M468" s="273">
        <v>74.247213835847376</v>
      </c>
      <c r="N468" s="272">
        <v>4</v>
      </c>
      <c r="O468" s="274">
        <f t="shared" ref="O468:O485" si="38">(K468-J469*N468)/H468</f>
        <v>1.6256722790990881</v>
      </c>
    </row>
    <row r="469" spans="2:15" x14ac:dyDescent="0.2">
      <c r="B469" s="268" t="s">
        <v>63</v>
      </c>
      <c r="C469" s="268" t="s">
        <v>47</v>
      </c>
      <c r="D469" s="275" t="s">
        <v>106</v>
      </c>
      <c r="E469" s="270" t="str">
        <f t="shared" si="37"/>
        <v>PRMale05-09</v>
      </c>
      <c r="F469" s="271">
        <v>1.9000000000000001E-4</v>
      </c>
      <c r="G469" s="271">
        <v>9.3729838617965893E-4</v>
      </c>
      <c r="H469" s="272">
        <v>92.721353607678765</v>
      </c>
      <c r="I469" s="271">
        <v>0.99906270161382038</v>
      </c>
      <c r="J469" s="272">
        <v>98924.051267817049</v>
      </c>
      <c r="K469" s="272">
        <v>494388.45295506605</v>
      </c>
      <c r="L469" s="272">
        <v>6961408.7560748616</v>
      </c>
      <c r="M469" s="273">
        <v>70.371246090884839</v>
      </c>
      <c r="N469" s="272">
        <v>5</v>
      </c>
      <c r="O469" s="274">
        <f t="shared" si="38"/>
        <v>2.4999999999997997</v>
      </c>
    </row>
    <row r="470" spans="2:15" x14ac:dyDescent="0.2">
      <c r="B470" s="268" t="s">
        <v>63</v>
      </c>
      <c r="C470" s="268" t="s">
        <v>47</v>
      </c>
      <c r="D470" s="275" t="s">
        <v>71</v>
      </c>
      <c r="E470" s="270" t="str">
        <f t="shared" si="37"/>
        <v>PRMale10-14</v>
      </c>
      <c r="F470" s="271">
        <v>2.7E-4</v>
      </c>
      <c r="G470" s="271">
        <v>1.3347932277049761E-3</v>
      </c>
      <c r="H470" s="272">
        <v>131.91938985456289</v>
      </c>
      <c r="I470" s="271">
        <v>0.99866520677229498</v>
      </c>
      <c r="J470" s="272">
        <v>98831.329914209375</v>
      </c>
      <c r="K470" s="272">
        <v>493826.85109641048</v>
      </c>
      <c r="L470" s="272">
        <v>6467020.3031197954</v>
      </c>
      <c r="M470" s="273">
        <v>65.434921383062417</v>
      </c>
      <c r="N470" s="272">
        <v>5</v>
      </c>
      <c r="O470" s="274">
        <f t="shared" si="38"/>
        <v>2.5000000000003451</v>
      </c>
    </row>
    <row r="471" spans="2:15" x14ac:dyDescent="0.2">
      <c r="B471" s="268" t="s">
        <v>63</v>
      </c>
      <c r="C471" s="268" t="s">
        <v>47</v>
      </c>
      <c r="D471" s="269" t="s">
        <v>72</v>
      </c>
      <c r="E471" s="270" t="str">
        <f t="shared" si="37"/>
        <v>PRMale15-19</v>
      </c>
      <c r="F471" s="271">
        <v>1.4599999999999999E-3</v>
      </c>
      <c r="G471" s="271">
        <v>7.2795943489547196E-3</v>
      </c>
      <c r="H471" s="272">
        <v>718.49167109825521</v>
      </c>
      <c r="I471" s="271">
        <v>0.99272040565104525</v>
      </c>
      <c r="J471" s="272">
        <v>98699.410524354811</v>
      </c>
      <c r="K471" s="272">
        <v>491700.82344402838</v>
      </c>
      <c r="L471" s="272">
        <v>5973193.4520233851</v>
      </c>
      <c r="M471" s="273">
        <v>60.519038769228061</v>
      </c>
      <c r="N471" s="272">
        <v>5</v>
      </c>
      <c r="O471" s="274">
        <f t="shared" si="38"/>
        <v>2.5000000000000044</v>
      </c>
    </row>
    <row r="472" spans="2:15" x14ac:dyDescent="0.2">
      <c r="B472" s="268" t="s">
        <v>63</v>
      </c>
      <c r="C472" s="268" t="s">
        <v>47</v>
      </c>
      <c r="D472" s="269" t="s">
        <v>73</v>
      </c>
      <c r="E472" s="270" t="str">
        <f t="shared" si="37"/>
        <v>PRMale20-24</v>
      </c>
      <c r="F472" s="271">
        <v>2.0899999999999998E-3</v>
      </c>
      <c r="G472" s="271">
        <v>1.0390923770970412E-2</v>
      </c>
      <c r="H472" s="272">
        <v>1018.1122588138264</v>
      </c>
      <c r="I472" s="271">
        <v>0.98960907622902961</v>
      </c>
      <c r="J472" s="272">
        <v>97980.918853256546</v>
      </c>
      <c r="K472" s="272">
        <v>487359.31361924816</v>
      </c>
      <c r="L472" s="272">
        <v>5481492.6285793567</v>
      </c>
      <c r="M472" s="273">
        <v>55.94449095531391</v>
      </c>
      <c r="N472" s="272">
        <v>5</v>
      </c>
      <c r="O472" s="274">
        <f t="shared" si="38"/>
        <v>2.500000000000016</v>
      </c>
    </row>
    <row r="473" spans="2:15" x14ac:dyDescent="0.2">
      <c r="B473" s="268" t="s">
        <v>63</v>
      </c>
      <c r="C473" s="268" t="s">
        <v>47</v>
      </c>
      <c r="D473" s="269" t="s">
        <v>74</v>
      </c>
      <c r="E473" s="270" t="str">
        <f t="shared" si="37"/>
        <v>PRMale25-29</v>
      </c>
      <c r="F473" s="271">
        <v>1.8699999999999999E-3</v>
      </c>
      <c r="G473" s="271">
        <v>9.3212989559781512E-3</v>
      </c>
      <c r="H473" s="272">
        <v>903.81930787749036</v>
      </c>
      <c r="I473" s="271">
        <v>0.99067870104402189</v>
      </c>
      <c r="J473" s="272">
        <v>96962.806594442722</v>
      </c>
      <c r="K473" s="272">
        <v>482554.4847025199</v>
      </c>
      <c r="L473" s="272">
        <v>4994133.3149601081</v>
      </c>
      <c r="M473" s="273">
        <v>51.505659647916374</v>
      </c>
      <c r="N473" s="272">
        <v>5</v>
      </c>
      <c r="O473" s="274">
        <f t="shared" si="38"/>
        <v>2.5000000000000151</v>
      </c>
    </row>
    <row r="474" spans="2:15" x14ac:dyDescent="0.2">
      <c r="B474" s="268" t="s">
        <v>63</v>
      </c>
      <c r="C474" s="268" t="s">
        <v>47</v>
      </c>
      <c r="D474" s="269" t="s">
        <v>75</v>
      </c>
      <c r="E474" s="270" t="str">
        <f t="shared" si="37"/>
        <v>PRMale30-34</v>
      </c>
      <c r="F474" s="271">
        <v>2E-3</v>
      </c>
      <c r="G474" s="271">
        <v>9.9274596778373241E-3</v>
      </c>
      <c r="H474" s="272">
        <v>953.6217229812645</v>
      </c>
      <c r="I474" s="271">
        <v>0.99007254032216263</v>
      </c>
      <c r="J474" s="272">
        <v>96058.987286565229</v>
      </c>
      <c r="K474" s="272">
        <v>477910.88212537294</v>
      </c>
      <c r="L474" s="272">
        <v>4511578.8302575881</v>
      </c>
      <c r="M474" s="273">
        <v>46.966754050805775</v>
      </c>
      <c r="N474" s="272">
        <v>5</v>
      </c>
      <c r="O474" s="274">
        <f t="shared" si="38"/>
        <v>2.4999999999999982</v>
      </c>
    </row>
    <row r="475" spans="2:15" x14ac:dyDescent="0.2">
      <c r="B475" s="268" t="s">
        <v>63</v>
      </c>
      <c r="C475" s="268" t="s">
        <v>47</v>
      </c>
      <c r="D475" s="269" t="s">
        <v>76</v>
      </c>
      <c r="E475" s="270" t="str">
        <f t="shared" si="37"/>
        <v>PRMale35-39</v>
      </c>
      <c r="F475" s="271">
        <v>2.4299999999999999E-3</v>
      </c>
      <c r="G475" s="271">
        <v>1.2060484200090277E-2</v>
      </c>
      <c r="H475" s="272">
        <v>1147.0167587234143</v>
      </c>
      <c r="I475" s="271">
        <v>0.98793951579990968</v>
      </c>
      <c r="J475" s="272">
        <v>95105.365563583953</v>
      </c>
      <c r="K475" s="272">
        <v>472659.28592111124</v>
      </c>
      <c r="L475" s="272">
        <v>4033667.9481322151</v>
      </c>
      <c r="M475" s="273">
        <v>42.41262229769206</v>
      </c>
      <c r="N475" s="272">
        <v>5</v>
      </c>
      <c r="O475" s="274">
        <f t="shared" si="38"/>
        <v>2.5000000000000067</v>
      </c>
    </row>
    <row r="476" spans="2:15" x14ac:dyDescent="0.2">
      <c r="B476" s="268" t="s">
        <v>63</v>
      </c>
      <c r="C476" s="268" t="s">
        <v>47</v>
      </c>
      <c r="D476" s="269" t="s">
        <v>77</v>
      </c>
      <c r="E476" s="270" t="str">
        <f t="shared" si="37"/>
        <v>PRMale40-44</v>
      </c>
      <c r="F476" s="271">
        <v>3.15E-3</v>
      </c>
      <c r="G476" s="271">
        <v>1.5637425255646438E-2</v>
      </c>
      <c r="H476" s="272">
        <v>1469.2666565799634</v>
      </c>
      <c r="I476" s="271">
        <v>0.98436257474435351</v>
      </c>
      <c r="J476" s="272">
        <v>93958.348804860536</v>
      </c>
      <c r="K476" s="272">
        <v>466118.57738285273</v>
      </c>
      <c r="L476" s="272">
        <v>3561008.6622111038</v>
      </c>
      <c r="M476" s="273">
        <v>37.899864221825176</v>
      </c>
      <c r="N476" s="272">
        <v>5</v>
      </c>
      <c r="O476" s="274">
        <f t="shared" si="38"/>
        <v>2.4999999999999978</v>
      </c>
    </row>
    <row r="477" spans="2:15" x14ac:dyDescent="0.2">
      <c r="B477" s="268" t="s">
        <v>63</v>
      </c>
      <c r="C477" s="268" t="s">
        <v>47</v>
      </c>
      <c r="D477" s="269" t="s">
        <v>78</v>
      </c>
      <c r="E477" s="270" t="str">
        <f t="shared" si="37"/>
        <v>PRMale45-49</v>
      </c>
      <c r="F477" s="271">
        <v>4.4999999999999997E-3</v>
      </c>
      <c r="G477" s="271">
        <v>2.2244505384674051E-2</v>
      </c>
      <c r="H477" s="272">
        <v>2057.3738858709876</v>
      </c>
      <c r="I477" s="271">
        <v>0.97775549461532596</v>
      </c>
      <c r="J477" s="272">
        <v>92489.082148280562</v>
      </c>
      <c r="K477" s="272">
        <v>457301.97602672537</v>
      </c>
      <c r="L477" s="272">
        <v>3094890.084828251</v>
      </c>
      <c r="M477" s="273">
        <v>33.462220761002406</v>
      </c>
      <c r="N477" s="272">
        <v>5</v>
      </c>
      <c r="O477" s="274">
        <f t="shared" si="38"/>
        <v>2.5000000000000204</v>
      </c>
    </row>
    <row r="478" spans="2:15" x14ac:dyDescent="0.2">
      <c r="B478" s="268" t="s">
        <v>63</v>
      </c>
      <c r="C478" s="268" t="s">
        <v>47</v>
      </c>
      <c r="D478" s="269" t="s">
        <v>79</v>
      </c>
      <c r="E478" s="270" t="str">
        <f t="shared" si="37"/>
        <v>PRMale50-54</v>
      </c>
      <c r="F478" s="271">
        <v>6.6699999999999997E-3</v>
      </c>
      <c r="G478" s="271">
        <v>3.2825005130960046E-2</v>
      </c>
      <c r="H478" s="272">
        <v>2968.4212877150762</v>
      </c>
      <c r="I478" s="271">
        <v>0.96717499486903991</v>
      </c>
      <c r="J478" s="272">
        <v>90431.708262409578</v>
      </c>
      <c r="K478" s="272">
        <v>444737.48809276021</v>
      </c>
      <c r="L478" s="272">
        <v>2637588.1088015256</v>
      </c>
      <c r="M478" s="273">
        <v>29.166629266229524</v>
      </c>
      <c r="N478" s="272">
        <v>5</v>
      </c>
      <c r="O478" s="274">
        <f t="shared" si="38"/>
        <v>2.5000000000000275</v>
      </c>
    </row>
    <row r="479" spans="2:15" x14ac:dyDescent="0.2">
      <c r="B479" s="268" t="s">
        <v>63</v>
      </c>
      <c r="C479" s="268" t="s">
        <v>47</v>
      </c>
      <c r="D479" s="269" t="s">
        <v>80</v>
      </c>
      <c r="E479" s="270" t="str">
        <f t="shared" si="37"/>
        <v>PRMale55-59</v>
      </c>
      <c r="F479" s="271">
        <v>9.5999999999999992E-3</v>
      </c>
      <c r="G479" s="271">
        <v>4.6881688306450536E-2</v>
      </c>
      <c r="H479" s="272">
        <v>4100.4265582052622</v>
      </c>
      <c r="I479" s="271">
        <v>0.95311831169354944</v>
      </c>
      <c r="J479" s="272">
        <v>87463.286974694493</v>
      </c>
      <c r="K479" s="272">
        <v>427065.3684779593</v>
      </c>
      <c r="L479" s="272">
        <v>2192850.6207087655</v>
      </c>
      <c r="M479" s="273">
        <v>25.071669457645889</v>
      </c>
      <c r="N479" s="272">
        <v>5</v>
      </c>
      <c r="O479" s="274">
        <f t="shared" si="38"/>
        <v>2.4999999999999942</v>
      </c>
    </row>
    <row r="480" spans="2:15" x14ac:dyDescent="0.2">
      <c r="B480" s="268" t="s">
        <v>63</v>
      </c>
      <c r="C480" s="268" t="s">
        <v>47</v>
      </c>
      <c r="D480" s="269" t="s">
        <v>81</v>
      </c>
      <c r="E480" s="270" t="str">
        <f t="shared" si="37"/>
        <v>PRMale60-64</v>
      </c>
      <c r="F480" s="271">
        <v>1.3809999999999999E-2</v>
      </c>
      <c r="G480" s="271">
        <v>6.6745824689988173E-2</v>
      </c>
      <c r="H480" s="272">
        <v>5564.1228670149449</v>
      </c>
      <c r="I480" s="271">
        <v>0.93325417531001187</v>
      </c>
      <c r="J480" s="272">
        <v>83362.860416489231</v>
      </c>
      <c r="K480" s="272">
        <v>402903.99491490878</v>
      </c>
      <c r="L480" s="272">
        <v>1765785.2522308063</v>
      </c>
      <c r="M480" s="273">
        <v>21.1819177438102</v>
      </c>
      <c r="N480" s="272">
        <v>5</v>
      </c>
      <c r="O480" s="274">
        <f t="shared" si="38"/>
        <v>2.4999999999999951</v>
      </c>
    </row>
    <row r="481" spans="2:15" x14ac:dyDescent="0.2">
      <c r="B481" s="268" t="s">
        <v>63</v>
      </c>
      <c r="C481" s="268" t="s">
        <v>47</v>
      </c>
      <c r="D481" s="269" t="s">
        <v>82</v>
      </c>
      <c r="E481" s="270" t="str">
        <f t="shared" si="37"/>
        <v>PRMale65-69</v>
      </c>
      <c r="F481" s="271">
        <v>2.138E-2</v>
      </c>
      <c r="G481" s="271">
        <v>0.10149216419357537</v>
      </c>
      <c r="H481" s="272">
        <v>7895.9622454241226</v>
      </c>
      <c r="I481" s="271">
        <v>0.89850783580642468</v>
      </c>
      <c r="J481" s="272">
        <v>77798.737549474288</v>
      </c>
      <c r="K481" s="272">
        <v>369253.78213381115</v>
      </c>
      <c r="L481" s="272">
        <v>1362881.2573158976</v>
      </c>
      <c r="M481" s="273">
        <v>17.518038213013483</v>
      </c>
      <c r="N481" s="272">
        <v>5</v>
      </c>
      <c r="O481" s="274">
        <f t="shared" si="38"/>
        <v>2.4999999999999978</v>
      </c>
    </row>
    <row r="482" spans="2:15" x14ac:dyDescent="0.2">
      <c r="B482" s="268" t="s">
        <v>63</v>
      </c>
      <c r="C482" s="268" t="s">
        <v>47</v>
      </c>
      <c r="D482" s="269" t="s">
        <v>19</v>
      </c>
      <c r="E482" s="270" t="str">
        <f t="shared" si="37"/>
        <v>PRMale70-74</v>
      </c>
      <c r="F482" s="271">
        <v>3.2969999999999999E-2</v>
      </c>
      <c r="G482" s="271">
        <v>0.15231161040623481</v>
      </c>
      <c r="H482" s="272">
        <v>10647.004278425062</v>
      </c>
      <c r="I482" s="271">
        <v>0.84768838959376525</v>
      </c>
      <c r="J482" s="272">
        <v>69902.77530405017</v>
      </c>
      <c r="K482" s="272">
        <v>322896.36582418822</v>
      </c>
      <c r="L482" s="272">
        <v>993627.47518208646</v>
      </c>
      <c r="M482" s="273">
        <v>14.214420970557883</v>
      </c>
      <c r="N482" s="272">
        <v>5</v>
      </c>
      <c r="O482" s="274">
        <f t="shared" si="38"/>
        <v>2.4999999999999991</v>
      </c>
    </row>
    <row r="483" spans="2:15" x14ac:dyDescent="0.2">
      <c r="B483" s="268" t="s">
        <v>63</v>
      </c>
      <c r="C483" s="268" t="s">
        <v>47</v>
      </c>
      <c r="D483" s="269" t="s">
        <v>20</v>
      </c>
      <c r="E483" s="270" t="str">
        <f t="shared" si="37"/>
        <v>PRMale75-79</v>
      </c>
      <c r="F483" s="271">
        <v>5.1670000000000001E-2</v>
      </c>
      <c r="G483" s="271">
        <v>0.22877928462593983</v>
      </c>
      <c r="H483" s="272">
        <v>13556.492905201007</v>
      </c>
      <c r="I483" s="271">
        <v>0.77122071537406023</v>
      </c>
      <c r="J483" s="272">
        <v>59255.771025625116</v>
      </c>
      <c r="K483" s="272">
        <v>262387.62286512309</v>
      </c>
      <c r="L483" s="272">
        <v>670731.10935789824</v>
      </c>
      <c r="M483" s="273">
        <v>11.319253766318239</v>
      </c>
      <c r="N483" s="272">
        <v>5</v>
      </c>
      <c r="O483" s="274">
        <f t="shared" si="38"/>
        <v>2.5000000000000022</v>
      </c>
    </row>
    <row r="484" spans="2:15" x14ac:dyDescent="0.2">
      <c r="B484" s="268" t="s">
        <v>63</v>
      </c>
      <c r="C484" s="268" t="s">
        <v>47</v>
      </c>
      <c r="D484" s="269" t="s">
        <v>21</v>
      </c>
      <c r="E484" s="270" t="str">
        <f t="shared" si="37"/>
        <v>PRMale80-84</v>
      </c>
      <c r="F484" s="271">
        <v>7.6819999999999999E-2</v>
      </c>
      <c r="G484" s="271">
        <v>0.32222089030409401</v>
      </c>
      <c r="H484" s="272">
        <v>14725.262082217461</v>
      </c>
      <c r="I484" s="271">
        <v>0.67777910969590605</v>
      </c>
      <c r="J484" s="272">
        <v>45699.278120424111</v>
      </c>
      <c r="K484" s="272">
        <v>191683.2353965769</v>
      </c>
      <c r="L484" s="272">
        <v>408343.48649277515</v>
      </c>
      <c r="M484" s="273">
        <v>8.9354471949585701</v>
      </c>
      <c r="N484" s="272">
        <v>5</v>
      </c>
      <c r="O484" s="274">
        <f t="shared" si="38"/>
        <v>2.4999999999999996</v>
      </c>
    </row>
    <row r="485" spans="2:15" x14ac:dyDescent="0.2">
      <c r="B485" s="268" t="s">
        <v>63</v>
      </c>
      <c r="C485" s="268" t="s">
        <v>47</v>
      </c>
      <c r="D485" s="269" t="s">
        <v>22</v>
      </c>
      <c r="E485" s="270" t="str">
        <f t="shared" si="37"/>
        <v>PRMale85-89</v>
      </c>
      <c r="F485" s="271">
        <v>0.11362</v>
      </c>
      <c r="G485" s="271">
        <v>0.44243062318861548</v>
      </c>
      <c r="H485" s="272">
        <v>13703.85321843794</v>
      </c>
      <c r="I485" s="271">
        <v>0.55756937681138452</v>
      </c>
      <c r="J485" s="272">
        <v>30974.016038206653</v>
      </c>
      <c r="K485" s="272">
        <v>120610.44714493841</v>
      </c>
      <c r="L485" s="272">
        <v>216660.25109619822</v>
      </c>
      <c r="M485" s="273">
        <v>6.9949034322493526</v>
      </c>
      <c r="N485" s="272">
        <v>5</v>
      </c>
      <c r="O485" s="274">
        <f t="shared" si="38"/>
        <v>2.5</v>
      </c>
    </row>
    <row r="486" spans="2:15" x14ac:dyDescent="0.2">
      <c r="B486" s="268" t="s">
        <v>63</v>
      </c>
      <c r="C486" s="268" t="s">
        <v>47</v>
      </c>
      <c r="D486" s="269" t="s">
        <v>5</v>
      </c>
      <c r="E486" s="270" t="str">
        <f t="shared" si="37"/>
        <v>PRMale90+</v>
      </c>
      <c r="F486" s="271">
        <v>0.17979999999999999</v>
      </c>
      <c r="G486" s="271">
        <v>1</v>
      </c>
      <c r="H486" s="272">
        <v>17270.162819768713</v>
      </c>
      <c r="I486" s="271">
        <v>0</v>
      </c>
      <c r="J486" s="272">
        <v>17270.162819768713</v>
      </c>
      <c r="K486" s="272">
        <v>96049.80395125979</v>
      </c>
      <c r="L486" s="272">
        <v>96049.80395125979</v>
      </c>
      <c r="M486" s="273">
        <v>5.5616038455244929</v>
      </c>
      <c r="N486" s="273" t="s">
        <v>92</v>
      </c>
      <c r="O486" s="274"/>
    </row>
    <row r="487" spans="2:15" ht="16" customHeight="1" x14ac:dyDescent="0.2">
      <c r="B487" s="348" t="s">
        <v>1</v>
      </c>
      <c r="C487" s="348" t="s">
        <v>0</v>
      </c>
      <c r="D487" s="348" t="s">
        <v>2</v>
      </c>
      <c r="E487" s="348" t="s">
        <v>49</v>
      </c>
      <c r="F487" s="349" t="s">
        <v>113</v>
      </c>
      <c r="G487" s="349" t="s">
        <v>112</v>
      </c>
      <c r="H487" s="349" t="s">
        <v>114</v>
      </c>
      <c r="I487" s="349" t="s">
        <v>116</v>
      </c>
      <c r="J487" s="349" t="s">
        <v>111</v>
      </c>
      <c r="K487" s="349" t="s">
        <v>110</v>
      </c>
      <c r="L487" s="349" t="s">
        <v>109</v>
      </c>
      <c r="M487" s="349" t="s">
        <v>108</v>
      </c>
      <c r="N487" s="350" t="s">
        <v>6</v>
      </c>
      <c r="O487" s="351" t="s">
        <v>91</v>
      </c>
    </row>
    <row r="488" spans="2:15" ht="16" customHeight="1" x14ac:dyDescent="0.2">
      <c r="B488" s="348"/>
      <c r="C488" s="348"/>
      <c r="D488" s="348"/>
      <c r="E488" s="348"/>
      <c r="F488" s="348"/>
      <c r="G488" s="348"/>
      <c r="H488" s="348"/>
      <c r="I488" s="348"/>
      <c r="J488" s="348"/>
      <c r="K488" s="348"/>
      <c r="L488" s="348"/>
      <c r="M488" s="348"/>
      <c r="N488" s="350"/>
      <c r="O488" s="351"/>
    </row>
    <row r="489" spans="2:15" x14ac:dyDescent="0.2">
      <c r="B489" s="268" t="s">
        <v>64</v>
      </c>
      <c r="C489" s="268" t="s">
        <v>47</v>
      </c>
      <c r="D489" s="269">
        <v>0</v>
      </c>
      <c r="E489" s="270" t="str">
        <f t="shared" si="37"/>
        <v>SCMale0</v>
      </c>
      <c r="F489" s="271">
        <v>8.9999999999999993E-3</v>
      </c>
      <c r="G489" s="271">
        <v>8.9219666873735677E-3</v>
      </c>
      <c r="H489" s="272">
        <v>892.19666873735673</v>
      </c>
      <c r="I489" s="271">
        <v>0.99107803331262645</v>
      </c>
      <c r="J489" s="272">
        <v>100000</v>
      </c>
      <c r="K489" s="272">
        <v>99168.607117935535</v>
      </c>
      <c r="L489" s="272">
        <v>7668064.6628029859</v>
      </c>
      <c r="M489" s="273">
        <v>76.680646628029862</v>
      </c>
      <c r="N489" s="272">
        <v>1</v>
      </c>
      <c r="O489" s="274">
        <f>(K489-J490*N489)/H489</f>
        <v>6.8150654226197191E-2</v>
      </c>
    </row>
    <row r="490" spans="2:15" x14ac:dyDescent="0.2">
      <c r="B490" s="268" t="s">
        <v>64</v>
      </c>
      <c r="C490" s="268" t="s">
        <v>47</v>
      </c>
      <c r="D490" s="275" t="s">
        <v>107</v>
      </c>
      <c r="E490" s="270" t="str">
        <f t="shared" si="37"/>
        <v>SCMale01-04</v>
      </c>
      <c r="F490" s="271">
        <v>3.8999999999999999E-4</v>
      </c>
      <c r="G490" s="271">
        <v>1.5407968244814201E-3</v>
      </c>
      <c r="H490" s="272">
        <v>152.70498865413859</v>
      </c>
      <c r="I490" s="271">
        <v>0.99845920317551862</v>
      </c>
      <c r="J490" s="272">
        <v>99107.80333126265</v>
      </c>
      <c r="K490" s="272">
        <v>396068.70971863938</v>
      </c>
      <c r="L490" s="272">
        <v>7568896.0556850508</v>
      </c>
      <c r="M490" s="273">
        <v>76.370334133896719</v>
      </c>
      <c r="N490" s="272">
        <v>4</v>
      </c>
      <c r="O490" s="274">
        <f t="shared" ref="O490:O507" si="39">(K490-J491*N490)/H490</f>
        <v>1.6261181143710508</v>
      </c>
    </row>
    <row r="491" spans="2:15" x14ac:dyDescent="0.2">
      <c r="B491" s="268" t="s">
        <v>64</v>
      </c>
      <c r="C491" s="268" t="s">
        <v>47</v>
      </c>
      <c r="D491" s="275" t="s">
        <v>106</v>
      </c>
      <c r="E491" s="270" t="str">
        <f t="shared" si="37"/>
        <v>SCMale05-09</v>
      </c>
      <c r="F491" s="271">
        <v>1.4999999999999999E-4</v>
      </c>
      <c r="G491" s="271">
        <v>7.3189249389900356E-4</v>
      </c>
      <c r="H491" s="272">
        <v>72.424493709992902</v>
      </c>
      <c r="I491" s="271">
        <v>0.99926810750610096</v>
      </c>
      <c r="J491" s="272">
        <v>98955.098342608515</v>
      </c>
      <c r="K491" s="272">
        <v>494594.43047876755</v>
      </c>
      <c r="L491" s="272">
        <v>7172827.3459664118</v>
      </c>
      <c r="M491" s="273">
        <v>72.485677505288322</v>
      </c>
      <c r="N491" s="272">
        <v>5</v>
      </c>
      <c r="O491" s="274">
        <f t="shared" si="39"/>
        <v>2.500000000000183</v>
      </c>
    </row>
    <row r="492" spans="2:15" x14ac:dyDescent="0.2">
      <c r="B492" s="268" t="s">
        <v>64</v>
      </c>
      <c r="C492" s="268" t="s">
        <v>47</v>
      </c>
      <c r="D492" s="275" t="s">
        <v>71</v>
      </c>
      <c r="E492" s="270" t="str">
        <f t="shared" si="37"/>
        <v>SCMale10-14</v>
      </c>
      <c r="F492" s="271">
        <v>1.9000000000000001E-4</v>
      </c>
      <c r="G492" s="271">
        <v>9.6625621717933124E-4</v>
      </c>
      <c r="H492" s="272">
        <v>95.545998377814257</v>
      </c>
      <c r="I492" s="271">
        <v>0.99903374378282062</v>
      </c>
      <c r="J492" s="272">
        <v>98882.673848898514</v>
      </c>
      <c r="K492" s="272">
        <v>494174.50424854807</v>
      </c>
      <c r="L492" s="272">
        <v>6678232.9154876443</v>
      </c>
      <c r="M492" s="273">
        <v>67.536937013784396</v>
      </c>
      <c r="N492" s="272">
        <v>5</v>
      </c>
      <c r="O492" s="274">
        <f t="shared" si="39"/>
        <v>2.5000000000001141</v>
      </c>
    </row>
    <row r="493" spans="2:15" x14ac:dyDescent="0.2">
      <c r="B493" s="268" t="s">
        <v>64</v>
      </c>
      <c r="C493" s="268" t="s">
        <v>47</v>
      </c>
      <c r="D493" s="269" t="s">
        <v>72</v>
      </c>
      <c r="E493" s="270" t="str">
        <f t="shared" si="37"/>
        <v>SCMale15-19</v>
      </c>
      <c r="F493" s="271">
        <v>7.9000000000000001E-4</v>
      </c>
      <c r="G493" s="271">
        <v>3.9307982556395053E-3</v>
      </c>
      <c r="H493" s="272">
        <v>388.31226983446356</v>
      </c>
      <c r="I493" s="271">
        <v>0.99606920174436053</v>
      </c>
      <c r="J493" s="272">
        <v>98787.127850520701</v>
      </c>
      <c r="K493" s="272">
        <v>492964.85857801733</v>
      </c>
      <c r="L493" s="272">
        <v>6184058.411239096</v>
      </c>
      <c r="M493" s="273">
        <v>62.599840139056134</v>
      </c>
      <c r="N493" s="272">
        <v>5</v>
      </c>
      <c r="O493" s="274">
        <f t="shared" si="39"/>
        <v>2.5000000000000773</v>
      </c>
    </row>
    <row r="494" spans="2:15" x14ac:dyDescent="0.2">
      <c r="B494" s="268" t="s">
        <v>64</v>
      </c>
      <c r="C494" s="268" t="s">
        <v>47</v>
      </c>
      <c r="D494" s="269" t="s">
        <v>73</v>
      </c>
      <c r="E494" s="270" t="str">
        <f t="shared" si="37"/>
        <v>SCMale20-24</v>
      </c>
      <c r="F494" s="271">
        <v>1.2199999999999999E-3</v>
      </c>
      <c r="G494" s="271">
        <v>6.0890963228816793E-3</v>
      </c>
      <c r="H494" s="272">
        <v>599.15986612826907</v>
      </c>
      <c r="I494" s="271">
        <v>0.99391090367711832</v>
      </c>
      <c r="J494" s="272">
        <v>98398.815580686234</v>
      </c>
      <c r="K494" s="272">
        <v>490496.1782381105</v>
      </c>
      <c r="L494" s="272">
        <v>5691093.552661079</v>
      </c>
      <c r="M494" s="273">
        <v>57.837012763577711</v>
      </c>
      <c r="N494" s="272">
        <v>5</v>
      </c>
      <c r="O494" s="274">
        <f t="shared" si="39"/>
        <v>2.4999999999999476</v>
      </c>
    </row>
    <row r="495" spans="2:15" x14ac:dyDescent="0.2">
      <c r="B495" s="268" t="s">
        <v>64</v>
      </c>
      <c r="C495" s="268" t="s">
        <v>47</v>
      </c>
      <c r="D495" s="269" t="s">
        <v>74</v>
      </c>
      <c r="E495" s="270" t="str">
        <f t="shared" si="37"/>
        <v>SCMale25-29</v>
      </c>
      <c r="F495" s="271">
        <v>1.0399999999999999E-3</v>
      </c>
      <c r="G495" s="271">
        <v>5.187984834132341E-3</v>
      </c>
      <c r="H495" s="272">
        <v>507.38313063049111</v>
      </c>
      <c r="I495" s="271">
        <v>0.9948120151658677</v>
      </c>
      <c r="J495" s="272">
        <v>97799.655714557972</v>
      </c>
      <c r="K495" s="272">
        <v>487729.82074621361</v>
      </c>
      <c r="L495" s="272">
        <v>5200597.3744229684</v>
      </c>
      <c r="M495" s="273">
        <v>53.176029469895497</v>
      </c>
      <c r="N495" s="272">
        <v>5</v>
      </c>
      <c r="O495" s="274">
        <f t="shared" si="39"/>
        <v>2.4999999999999365</v>
      </c>
    </row>
    <row r="496" spans="2:15" x14ac:dyDescent="0.2">
      <c r="B496" s="268" t="s">
        <v>64</v>
      </c>
      <c r="C496" s="268" t="s">
        <v>47</v>
      </c>
      <c r="D496" s="269" t="s">
        <v>75</v>
      </c>
      <c r="E496" s="270" t="str">
        <f t="shared" si="37"/>
        <v>SCMale30-34</v>
      </c>
      <c r="F496" s="271">
        <v>1.2999999999999999E-3</v>
      </c>
      <c r="G496" s="271">
        <v>6.4569331457877618E-3</v>
      </c>
      <c r="H496" s="272">
        <v>628.2096996761793</v>
      </c>
      <c r="I496" s="271">
        <v>0.99354306685421223</v>
      </c>
      <c r="J496" s="272">
        <v>97292.272583927479</v>
      </c>
      <c r="K496" s="272">
        <v>484890.83867044694</v>
      </c>
      <c r="L496" s="272">
        <v>4712867.5536767552</v>
      </c>
      <c r="M496" s="273">
        <v>48.440307010109997</v>
      </c>
      <c r="N496" s="272">
        <v>5</v>
      </c>
      <c r="O496" s="274">
        <f t="shared" si="39"/>
        <v>2.5000000000000262</v>
      </c>
    </row>
    <row r="497" spans="2:15" x14ac:dyDescent="0.2">
      <c r="B497" s="268" t="s">
        <v>64</v>
      </c>
      <c r="C497" s="268" t="s">
        <v>47</v>
      </c>
      <c r="D497" s="269" t="s">
        <v>76</v>
      </c>
      <c r="E497" s="270" t="str">
        <f t="shared" si="37"/>
        <v>SCMale35-39</v>
      </c>
      <c r="F497" s="271">
        <v>1.7799999999999999E-3</v>
      </c>
      <c r="G497" s="271">
        <v>8.8532955457501904E-3</v>
      </c>
      <c r="H497" s="272">
        <v>855.7955173672583</v>
      </c>
      <c r="I497" s="271">
        <v>0.99114670445424979</v>
      </c>
      <c r="J497" s="272">
        <v>96664.062884251296</v>
      </c>
      <c r="K497" s="272">
        <v>481180.82562783838</v>
      </c>
      <c r="L497" s="272">
        <v>4227976.7150063086</v>
      </c>
      <c r="M497" s="273">
        <v>43.738868291404486</v>
      </c>
      <c r="N497" s="272">
        <v>5</v>
      </c>
      <c r="O497" s="274">
        <f t="shared" si="39"/>
        <v>2.5000000000000173</v>
      </c>
    </row>
    <row r="498" spans="2:15" x14ac:dyDescent="0.2">
      <c r="B498" s="268" t="s">
        <v>64</v>
      </c>
      <c r="C498" s="268" t="s">
        <v>47</v>
      </c>
      <c r="D498" s="269" t="s">
        <v>77</v>
      </c>
      <c r="E498" s="270" t="str">
        <f t="shared" si="37"/>
        <v>SCMale40-44</v>
      </c>
      <c r="F498" s="271">
        <v>2.48E-3</v>
      </c>
      <c r="G498" s="271">
        <v>1.2329948684314035E-2</v>
      </c>
      <c r="H498" s="272">
        <v>1181.3110201667191</v>
      </c>
      <c r="I498" s="271">
        <v>0.98767005131568597</v>
      </c>
      <c r="J498" s="272">
        <v>95808.267366884043</v>
      </c>
      <c r="K498" s="272">
        <v>476088.05928400345</v>
      </c>
      <c r="L498" s="272">
        <v>3746795.8893784699</v>
      </c>
      <c r="M498" s="273">
        <v>39.107229390034277</v>
      </c>
      <c r="N498" s="272">
        <v>5</v>
      </c>
      <c r="O498" s="274">
        <f t="shared" si="39"/>
        <v>2.5000000000000222</v>
      </c>
    </row>
    <row r="499" spans="2:15" x14ac:dyDescent="0.2">
      <c r="B499" s="268" t="s">
        <v>64</v>
      </c>
      <c r="C499" s="268" t="s">
        <v>47</v>
      </c>
      <c r="D499" s="269" t="s">
        <v>78</v>
      </c>
      <c r="E499" s="270" t="str">
        <f t="shared" si="37"/>
        <v>SCMale45-49</v>
      </c>
      <c r="F499" s="271">
        <v>3.5899999999999999E-3</v>
      </c>
      <c r="G499" s="271">
        <v>1.7813849427777941E-2</v>
      </c>
      <c r="H499" s="272">
        <v>1685.6703521693387</v>
      </c>
      <c r="I499" s="271">
        <v>0.98218615057222203</v>
      </c>
      <c r="J499" s="272">
        <v>94626.956346717328</v>
      </c>
      <c r="K499" s="272">
        <v>468920.60585316329</v>
      </c>
      <c r="L499" s="272">
        <v>3270707.8300944665</v>
      </c>
      <c r="M499" s="273">
        <v>34.56422943701633</v>
      </c>
      <c r="N499" s="272">
        <v>5</v>
      </c>
      <c r="O499" s="274">
        <f t="shared" si="39"/>
        <v>2.4999999999999956</v>
      </c>
    </row>
    <row r="500" spans="2:15" x14ac:dyDescent="0.2">
      <c r="B500" s="268" t="s">
        <v>64</v>
      </c>
      <c r="C500" s="268" t="s">
        <v>47</v>
      </c>
      <c r="D500" s="269" t="s">
        <v>79</v>
      </c>
      <c r="E500" s="270" t="str">
        <f t="shared" si="37"/>
        <v>SCMale50-54</v>
      </c>
      <c r="F500" s="271">
        <v>5.4799999999999996E-3</v>
      </c>
      <c r="G500" s="271">
        <v>2.7020930936414347E-2</v>
      </c>
      <c r="H500" s="272">
        <v>2511.3600700002153</v>
      </c>
      <c r="I500" s="271">
        <v>0.97297906906358567</v>
      </c>
      <c r="J500" s="272">
        <v>92941.285994547987</v>
      </c>
      <c r="K500" s="272">
        <v>458428.02979773941</v>
      </c>
      <c r="L500" s="272">
        <v>2801787.2242413033</v>
      </c>
      <c r="M500" s="273">
        <v>30.145776381937068</v>
      </c>
      <c r="N500" s="272">
        <v>5</v>
      </c>
      <c r="O500" s="274">
        <f t="shared" si="39"/>
        <v>2.5000000000000009</v>
      </c>
    </row>
    <row r="501" spans="2:15" x14ac:dyDescent="0.2">
      <c r="B501" s="268" t="s">
        <v>64</v>
      </c>
      <c r="C501" s="268" t="s">
        <v>47</v>
      </c>
      <c r="D501" s="269" t="s">
        <v>80</v>
      </c>
      <c r="E501" s="270" t="str">
        <f t="shared" si="37"/>
        <v>SCMale55-59</v>
      </c>
      <c r="F501" s="271">
        <v>8.1799999999999998E-3</v>
      </c>
      <c r="G501" s="271">
        <v>4.0103841203385678E-2</v>
      </c>
      <c r="H501" s="272">
        <v>3626.5873893119938</v>
      </c>
      <c r="I501" s="271">
        <v>0.95989615879661427</v>
      </c>
      <c r="J501" s="272">
        <v>90429.925924547773</v>
      </c>
      <c r="K501" s="272">
        <v>443083.16114945884</v>
      </c>
      <c r="L501" s="272">
        <v>2343359.1944435639</v>
      </c>
      <c r="M501" s="273">
        <v>25.913536591844583</v>
      </c>
      <c r="N501" s="272">
        <v>5</v>
      </c>
      <c r="O501" s="274">
        <f t="shared" si="39"/>
        <v>2.4999999999999947</v>
      </c>
    </row>
    <row r="502" spans="2:15" x14ac:dyDescent="0.2">
      <c r="B502" s="268" t="s">
        <v>64</v>
      </c>
      <c r="C502" s="268" t="s">
        <v>47</v>
      </c>
      <c r="D502" s="269" t="s">
        <v>81</v>
      </c>
      <c r="E502" s="270" t="str">
        <f t="shared" si="37"/>
        <v>SCMale60-64</v>
      </c>
      <c r="F502" s="271">
        <v>1.2460000000000001E-2</v>
      </c>
      <c r="G502" s="271">
        <v>6.0396029973567258E-2</v>
      </c>
      <c r="H502" s="272">
        <v>5242.5770359798053</v>
      </c>
      <c r="I502" s="271">
        <v>0.9396039700264327</v>
      </c>
      <c r="J502" s="272">
        <v>86803.338535235773</v>
      </c>
      <c r="K502" s="272">
        <v>420910.25008622935</v>
      </c>
      <c r="L502" s="272">
        <v>1900276.0332941052</v>
      </c>
      <c r="M502" s="273">
        <v>21.891739020184492</v>
      </c>
      <c r="N502" s="272">
        <v>5</v>
      </c>
      <c r="O502" s="274">
        <f t="shared" si="39"/>
        <v>2.5000000000000022</v>
      </c>
    </row>
    <row r="503" spans="2:15" x14ac:dyDescent="0.2">
      <c r="B503" s="268" t="s">
        <v>64</v>
      </c>
      <c r="C503" s="268" t="s">
        <v>47</v>
      </c>
      <c r="D503" s="269" t="s">
        <v>82</v>
      </c>
      <c r="E503" s="270" t="str">
        <f t="shared" si="37"/>
        <v>SCMale65-69</v>
      </c>
      <c r="F503" s="271">
        <v>1.925E-2</v>
      </c>
      <c r="G503" s="271">
        <v>9.1851340425872174E-2</v>
      </c>
      <c r="H503" s="272">
        <v>7491.4652698615282</v>
      </c>
      <c r="I503" s="271">
        <v>0.90814865957412783</v>
      </c>
      <c r="J503" s="272">
        <v>81560.761499255968</v>
      </c>
      <c r="K503" s="272">
        <v>389075.14432162605</v>
      </c>
      <c r="L503" s="272">
        <v>1479365.7832078759</v>
      </c>
      <c r="M503" s="273">
        <v>18.138204646622523</v>
      </c>
      <c r="N503" s="272">
        <v>5</v>
      </c>
      <c r="O503" s="274">
        <f t="shared" si="39"/>
        <v>2.5000000000000018</v>
      </c>
    </row>
    <row r="504" spans="2:15" x14ac:dyDescent="0.2">
      <c r="B504" s="268" t="s">
        <v>64</v>
      </c>
      <c r="C504" s="268" t="s">
        <v>47</v>
      </c>
      <c r="D504" s="269" t="s">
        <v>19</v>
      </c>
      <c r="E504" s="270" t="str">
        <f t="shared" si="37"/>
        <v>SCMale70-74</v>
      </c>
      <c r="F504" s="271">
        <v>3.0779999999999998E-2</v>
      </c>
      <c r="G504" s="271">
        <v>0.14288772074175982</v>
      </c>
      <c r="H504" s="272">
        <v>10583.592915164396</v>
      </c>
      <c r="I504" s="271">
        <v>0.85711227925824018</v>
      </c>
      <c r="J504" s="272">
        <v>74069.296229394444</v>
      </c>
      <c r="K504" s="272">
        <v>343887.49885906122</v>
      </c>
      <c r="L504" s="272">
        <v>1090290.6388862499</v>
      </c>
      <c r="M504" s="273">
        <v>14.719873070072014</v>
      </c>
      <c r="N504" s="272">
        <v>5</v>
      </c>
      <c r="O504" s="274">
        <f t="shared" si="39"/>
        <v>2.4999999999999956</v>
      </c>
    </row>
    <row r="505" spans="2:15" x14ac:dyDescent="0.2">
      <c r="B505" s="268" t="s">
        <v>64</v>
      </c>
      <c r="C505" s="268" t="s">
        <v>47</v>
      </c>
      <c r="D505" s="269" t="s">
        <v>20</v>
      </c>
      <c r="E505" s="270" t="str">
        <f t="shared" si="37"/>
        <v>SCMale75-79</v>
      </c>
      <c r="F505" s="271">
        <v>4.8259999999999997E-2</v>
      </c>
      <c r="G505" s="271">
        <v>0.2153096469622594</v>
      </c>
      <c r="H505" s="272">
        <v>13669.084367737614</v>
      </c>
      <c r="I505" s="271">
        <v>0.7846903530377406</v>
      </c>
      <c r="J505" s="272">
        <v>63485.70331423005</v>
      </c>
      <c r="K505" s="272">
        <v>283255.80565180624</v>
      </c>
      <c r="L505" s="272">
        <v>746403.1400271887</v>
      </c>
      <c r="M505" s="273">
        <v>11.757027189771804</v>
      </c>
      <c r="N505" s="272">
        <v>5</v>
      </c>
      <c r="O505" s="274">
        <f t="shared" si="39"/>
        <v>2.5000000000000004</v>
      </c>
    </row>
    <row r="506" spans="2:15" x14ac:dyDescent="0.2">
      <c r="B506" s="268" t="s">
        <v>64</v>
      </c>
      <c r="C506" s="268" t="s">
        <v>47</v>
      </c>
      <c r="D506" s="269" t="s">
        <v>21</v>
      </c>
      <c r="E506" s="270" t="str">
        <f t="shared" si="37"/>
        <v>SCMale80-84</v>
      </c>
      <c r="F506" s="271">
        <v>7.3779999999999998E-2</v>
      </c>
      <c r="G506" s="271">
        <v>0.31145208632356708</v>
      </c>
      <c r="H506" s="272">
        <v>15515.489904471211</v>
      </c>
      <c r="I506" s="271">
        <v>0.68854791367643298</v>
      </c>
      <c r="J506" s="272">
        <v>49816.618946492439</v>
      </c>
      <c r="K506" s="272">
        <v>210294.36997128418</v>
      </c>
      <c r="L506" s="272">
        <v>463147.3343753824</v>
      </c>
      <c r="M506" s="273">
        <v>9.2970447246298384</v>
      </c>
      <c r="N506" s="272">
        <v>5</v>
      </c>
      <c r="O506" s="274">
        <f t="shared" si="39"/>
        <v>2.4999999999999996</v>
      </c>
    </row>
    <row r="507" spans="2:15" x14ac:dyDescent="0.2">
      <c r="B507" s="268" t="s">
        <v>64</v>
      </c>
      <c r="C507" s="268" t="s">
        <v>47</v>
      </c>
      <c r="D507" s="269" t="s">
        <v>22</v>
      </c>
      <c r="E507" s="270" t="str">
        <f t="shared" si="37"/>
        <v>SCMale85-89</v>
      </c>
      <c r="F507" s="271">
        <v>0.11070000000000001</v>
      </c>
      <c r="G507" s="271">
        <v>0.43352063330096519</v>
      </c>
      <c r="H507" s="272">
        <v>14870.247185235174</v>
      </c>
      <c r="I507" s="271">
        <v>0.56647936669903487</v>
      </c>
      <c r="J507" s="272">
        <v>34301.129042021232</v>
      </c>
      <c r="K507" s="272">
        <v>134330.02724701824</v>
      </c>
      <c r="L507" s="272">
        <v>252852.96440409819</v>
      </c>
      <c r="M507" s="273">
        <v>7.3715638950057887</v>
      </c>
      <c r="N507" s="272">
        <v>5</v>
      </c>
      <c r="O507" s="274">
        <f t="shared" si="39"/>
        <v>2.5</v>
      </c>
    </row>
    <row r="508" spans="2:15" x14ac:dyDescent="0.2">
      <c r="B508" s="268" t="s">
        <v>64</v>
      </c>
      <c r="C508" s="268" t="s">
        <v>47</v>
      </c>
      <c r="D508" s="269" t="s">
        <v>5</v>
      </c>
      <c r="E508" s="270" t="str">
        <f t="shared" si="37"/>
        <v>SCMale90+</v>
      </c>
      <c r="F508" s="271">
        <v>0.16394</v>
      </c>
      <c r="G508" s="271">
        <v>1</v>
      </c>
      <c r="H508" s="272">
        <v>19430.881856786062</v>
      </c>
      <c r="I508" s="271">
        <v>0</v>
      </c>
      <c r="J508" s="272">
        <v>19430.881856786062</v>
      </c>
      <c r="K508" s="272">
        <v>118522.93715707996</v>
      </c>
      <c r="L508" s="272">
        <v>118522.93715707996</v>
      </c>
      <c r="M508" s="273">
        <v>6.0997199216507445</v>
      </c>
      <c r="N508" s="273" t="s">
        <v>92</v>
      </c>
      <c r="O508" s="274"/>
    </row>
    <row r="509" spans="2:15" ht="16" customHeight="1" x14ac:dyDescent="0.2">
      <c r="B509" s="348" t="s">
        <v>1</v>
      </c>
      <c r="C509" s="348" t="s">
        <v>0</v>
      </c>
      <c r="D509" s="348" t="s">
        <v>2</v>
      </c>
      <c r="E509" s="348" t="s">
        <v>49</v>
      </c>
      <c r="F509" s="349" t="s">
        <v>113</v>
      </c>
      <c r="G509" s="349" t="s">
        <v>112</v>
      </c>
      <c r="H509" s="349" t="s">
        <v>114</v>
      </c>
      <c r="I509" s="349" t="s">
        <v>116</v>
      </c>
      <c r="J509" s="349" t="s">
        <v>111</v>
      </c>
      <c r="K509" s="349" t="s">
        <v>110</v>
      </c>
      <c r="L509" s="349" t="s">
        <v>109</v>
      </c>
      <c r="M509" s="349" t="s">
        <v>108</v>
      </c>
      <c r="N509" s="350" t="s">
        <v>6</v>
      </c>
      <c r="O509" s="351" t="s">
        <v>91</v>
      </c>
    </row>
    <row r="510" spans="2:15" ht="16" customHeight="1" x14ac:dyDescent="0.2">
      <c r="B510" s="348"/>
      <c r="C510" s="348"/>
      <c r="D510" s="348"/>
      <c r="E510" s="348"/>
      <c r="F510" s="348"/>
      <c r="G510" s="348"/>
      <c r="H510" s="348"/>
      <c r="I510" s="348"/>
      <c r="J510" s="348"/>
      <c r="K510" s="348"/>
      <c r="L510" s="348"/>
      <c r="M510" s="348"/>
      <c r="N510" s="350"/>
      <c r="O510" s="351"/>
    </row>
    <row r="511" spans="2:15" x14ac:dyDescent="0.2">
      <c r="B511" s="268" t="s">
        <v>65</v>
      </c>
      <c r="C511" s="268" t="s">
        <v>47</v>
      </c>
      <c r="D511" s="269">
        <v>0</v>
      </c>
      <c r="E511" s="270" t="str">
        <f t="shared" si="37"/>
        <v>RSMale0</v>
      </c>
      <c r="F511" s="271">
        <v>9.5200000000000007E-3</v>
      </c>
      <c r="G511" s="271">
        <v>9.4390789323350512E-3</v>
      </c>
      <c r="H511" s="272">
        <v>943.90789323350509</v>
      </c>
      <c r="I511" s="271">
        <v>0.99056092106766491</v>
      </c>
      <c r="J511" s="272">
        <v>100000</v>
      </c>
      <c r="K511" s="272">
        <v>99121.823352917534</v>
      </c>
      <c r="L511" s="272">
        <v>7517832.8061340405</v>
      </c>
      <c r="M511" s="273">
        <v>75.178328061340409</v>
      </c>
      <c r="N511" s="272">
        <v>1</v>
      </c>
      <c r="O511" s="274">
        <f>(K511-J512*N511)/H511</f>
        <v>6.9637351930464192E-2</v>
      </c>
    </row>
    <row r="512" spans="2:15" x14ac:dyDescent="0.2">
      <c r="B512" s="268" t="s">
        <v>65</v>
      </c>
      <c r="C512" s="268" t="s">
        <v>47</v>
      </c>
      <c r="D512" s="275" t="s">
        <v>107</v>
      </c>
      <c r="E512" s="270" t="str">
        <f t="shared" si="37"/>
        <v>RSMale01-04</v>
      </c>
      <c r="F512" s="271">
        <v>3.8999999999999999E-4</v>
      </c>
      <c r="G512" s="271">
        <v>1.5513759875818676E-3</v>
      </c>
      <c r="H512" s="272">
        <v>153.6732427181353</v>
      </c>
      <c r="I512" s="271">
        <v>0.99844862401241818</v>
      </c>
      <c r="J512" s="272">
        <v>99056.092106766489</v>
      </c>
      <c r="K512" s="272">
        <v>395859.32686786284</v>
      </c>
      <c r="L512" s="272">
        <v>7418710.9827811234</v>
      </c>
      <c r="M512" s="273">
        <v>74.894040588487471</v>
      </c>
      <c r="N512" s="272">
        <v>4</v>
      </c>
      <c r="O512" s="274">
        <f t="shared" ref="O512:O529" si="40">(K512-J513*N512)/H512</f>
        <v>1.6245600551768999</v>
      </c>
    </row>
    <row r="513" spans="2:15" x14ac:dyDescent="0.2">
      <c r="B513" s="268" t="s">
        <v>65</v>
      </c>
      <c r="C513" s="268" t="s">
        <v>47</v>
      </c>
      <c r="D513" s="275" t="s">
        <v>106</v>
      </c>
      <c r="E513" s="270" t="str">
        <f t="shared" si="37"/>
        <v>RSMale05-09</v>
      </c>
      <c r="F513" s="271">
        <v>1.7000000000000001E-4</v>
      </c>
      <c r="G513" s="271">
        <v>8.5608324643040342E-4</v>
      </c>
      <c r="H513" s="272">
        <v>84.668703820954093</v>
      </c>
      <c r="I513" s="271">
        <v>0.99914391675356962</v>
      </c>
      <c r="J513" s="272">
        <v>98902.418864048363</v>
      </c>
      <c r="K513" s="272">
        <v>494300.42256068945</v>
      </c>
      <c r="L513" s="272">
        <v>7022851.6559132608</v>
      </c>
      <c r="M513" s="273">
        <v>71.007885717809387</v>
      </c>
      <c r="N513" s="272">
        <v>5</v>
      </c>
      <c r="O513" s="274">
        <f t="shared" si="40"/>
        <v>2.4999999999999445</v>
      </c>
    </row>
    <row r="514" spans="2:15" x14ac:dyDescent="0.2">
      <c r="B514" s="268" t="s">
        <v>65</v>
      </c>
      <c r="C514" s="268" t="s">
        <v>47</v>
      </c>
      <c r="D514" s="275" t="s">
        <v>71</v>
      </c>
      <c r="E514" s="270" t="str">
        <f t="shared" si="37"/>
        <v>RSMale10-14</v>
      </c>
      <c r="F514" s="271">
        <v>2.2000000000000001E-4</v>
      </c>
      <c r="G514" s="271">
        <v>1.1053625821514446E-3</v>
      </c>
      <c r="H514" s="272">
        <v>109.22944347950531</v>
      </c>
      <c r="I514" s="271">
        <v>0.99889463741784856</v>
      </c>
      <c r="J514" s="272">
        <v>98817.750160227413</v>
      </c>
      <c r="K514" s="272">
        <v>493815.67719243828</v>
      </c>
      <c r="L514" s="272">
        <v>6528551.2333525717</v>
      </c>
      <c r="M514" s="273">
        <v>66.066584421998016</v>
      </c>
      <c r="N514" s="272">
        <v>5</v>
      </c>
      <c r="O514" s="274">
        <f t="shared" si="40"/>
        <v>2.4999999999997029</v>
      </c>
    </row>
    <row r="515" spans="2:15" x14ac:dyDescent="0.2">
      <c r="B515" s="268" t="s">
        <v>65</v>
      </c>
      <c r="C515" s="268" t="s">
        <v>47</v>
      </c>
      <c r="D515" s="269" t="s">
        <v>72</v>
      </c>
      <c r="E515" s="270" t="str">
        <f t="shared" si="37"/>
        <v>RSMale15-19</v>
      </c>
      <c r="F515" s="271">
        <v>9.7000000000000005E-4</v>
      </c>
      <c r="G515" s="271">
        <v>4.8478583756808233E-3</v>
      </c>
      <c r="H515" s="272">
        <v>478.52492890775039</v>
      </c>
      <c r="I515" s="271">
        <v>0.9951521416243192</v>
      </c>
      <c r="J515" s="272">
        <v>98708.520716747909</v>
      </c>
      <c r="K515" s="272">
        <v>492346.29126147018</v>
      </c>
      <c r="L515" s="272">
        <v>6034735.5561601333</v>
      </c>
      <c r="M515" s="273">
        <v>61.136926299172245</v>
      </c>
      <c r="N515" s="272">
        <v>5</v>
      </c>
      <c r="O515" s="274">
        <f t="shared" si="40"/>
        <v>2.4999999999999845</v>
      </c>
    </row>
    <row r="516" spans="2:15" x14ac:dyDescent="0.2">
      <c r="B516" s="268" t="s">
        <v>65</v>
      </c>
      <c r="C516" s="268" t="s">
        <v>47</v>
      </c>
      <c r="D516" s="269" t="s">
        <v>73</v>
      </c>
      <c r="E516" s="270" t="str">
        <f t="shared" si="37"/>
        <v>RSMale20-24</v>
      </c>
      <c r="F516" s="271">
        <v>1.4400000000000001E-3</v>
      </c>
      <c r="G516" s="271">
        <v>7.1583690328673715E-3</v>
      </c>
      <c r="H516" s="272">
        <v>703.16655994636733</v>
      </c>
      <c r="I516" s="271">
        <v>0.99284163096713263</v>
      </c>
      <c r="J516" s="272">
        <v>98229.995787840162</v>
      </c>
      <c r="K516" s="272">
        <v>489392.06253933487</v>
      </c>
      <c r="L516" s="272">
        <v>5542389.2648986634</v>
      </c>
      <c r="M516" s="273">
        <v>56.422574595943864</v>
      </c>
      <c r="N516" s="272">
        <v>5</v>
      </c>
      <c r="O516" s="274">
        <f t="shared" si="40"/>
        <v>2.500000000000024</v>
      </c>
    </row>
    <row r="517" spans="2:15" x14ac:dyDescent="0.2">
      <c r="B517" s="268" t="s">
        <v>65</v>
      </c>
      <c r="C517" s="268" t="s">
        <v>47</v>
      </c>
      <c r="D517" s="269" t="s">
        <v>74</v>
      </c>
      <c r="E517" s="270" t="str">
        <f t="shared" si="37"/>
        <v>RSMale25-29</v>
      </c>
      <c r="F517" s="271">
        <v>1.4400000000000001E-3</v>
      </c>
      <c r="G517" s="271">
        <v>7.1517305454341694E-3</v>
      </c>
      <c r="H517" s="272">
        <v>697.48560358846998</v>
      </c>
      <c r="I517" s="271">
        <v>0.99284826945456583</v>
      </c>
      <c r="J517" s="272">
        <v>97526.829227893788</v>
      </c>
      <c r="K517" s="272">
        <v>485890.43213049776</v>
      </c>
      <c r="L517" s="272">
        <v>5052997.202359328</v>
      </c>
      <c r="M517" s="273">
        <v>51.811355319999606</v>
      </c>
      <c r="N517" s="272">
        <v>5</v>
      </c>
      <c r="O517" s="274">
        <f t="shared" si="40"/>
        <v>2.5000000000000009</v>
      </c>
    </row>
    <row r="518" spans="2:15" x14ac:dyDescent="0.2">
      <c r="B518" s="268" t="s">
        <v>65</v>
      </c>
      <c r="C518" s="268" t="s">
        <v>47</v>
      </c>
      <c r="D518" s="269" t="s">
        <v>75</v>
      </c>
      <c r="E518" s="270" t="str">
        <f t="shared" si="37"/>
        <v>RSMale30-34</v>
      </c>
      <c r="F518" s="271">
        <v>1.67E-3</v>
      </c>
      <c r="G518" s="271">
        <v>8.307530088786574E-3</v>
      </c>
      <c r="H518" s="272">
        <v>804.41268563637084</v>
      </c>
      <c r="I518" s="271">
        <v>0.9916924699112134</v>
      </c>
      <c r="J518" s="272">
        <v>96829.343624305315</v>
      </c>
      <c r="K518" s="272">
        <v>482135.68640743563</v>
      </c>
      <c r="L518" s="272">
        <v>4567106.7702288302</v>
      </c>
      <c r="M518" s="273">
        <v>47.166557153883588</v>
      </c>
      <c r="N518" s="272">
        <v>5</v>
      </c>
      <c r="O518" s="274">
        <f t="shared" si="40"/>
        <v>2.4999999999999698</v>
      </c>
    </row>
    <row r="519" spans="2:15" x14ac:dyDescent="0.2">
      <c r="B519" s="268" t="s">
        <v>65</v>
      </c>
      <c r="C519" s="268" t="s">
        <v>47</v>
      </c>
      <c r="D519" s="269" t="s">
        <v>76</v>
      </c>
      <c r="E519" s="270" t="str">
        <f t="shared" si="37"/>
        <v>RSMale35-39</v>
      </c>
      <c r="F519" s="271">
        <v>1.9300000000000001E-3</v>
      </c>
      <c r="G519" s="271">
        <v>9.5954502279899864E-3</v>
      </c>
      <c r="H519" s="272">
        <v>921.4024454681736</v>
      </c>
      <c r="I519" s="271">
        <v>0.99040454977200998</v>
      </c>
      <c r="J519" s="272">
        <v>96024.930938668942</v>
      </c>
      <c r="K519" s="272">
        <v>477821.14857967425</v>
      </c>
      <c r="L519" s="272">
        <v>4084971.0838213949</v>
      </c>
      <c r="M519" s="273">
        <v>42.540734410217524</v>
      </c>
      <c r="N519" s="272">
        <v>5</v>
      </c>
      <c r="O519" s="274">
        <f t="shared" si="40"/>
        <v>2.4999999999999818</v>
      </c>
    </row>
    <row r="520" spans="2:15" x14ac:dyDescent="0.2">
      <c r="B520" s="268" t="s">
        <v>65</v>
      </c>
      <c r="C520" s="268" t="s">
        <v>47</v>
      </c>
      <c r="D520" s="269" t="s">
        <v>77</v>
      </c>
      <c r="E520" s="270" t="str">
        <f t="shared" si="37"/>
        <v>RSMale40-44</v>
      </c>
      <c r="F520" s="271">
        <v>2.8999999999999998E-3</v>
      </c>
      <c r="G520" s="271">
        <v>1.4388812297649527E-2</v>
      </c>
      <c r="H520" s="272">
        <v>1368.4268203328293</v>
      </c>
      <c r="I520" s="271">
        <v>0.98561118770235046</v>
      </c>
      <c r="J520" s="272">
        <v>95103.528493200763</v>
      </c>
      <c r="K520" s="272">
        <v>472096.57541517174</v>
      </c>
      <c r="L520" s="272">
        <v>3607149.9352417206</v>
      </c>
      <c r="M520" s="273">
        <v>37.928665659335728</v>
      </c>
      <c r="N520" s="272">
        <v>5</v>
      </c>
      <c r="O520" s="274">
        <f t="shared" si="40"/>
        <v>2.4999999999999702</v>
      </c>
    </row>
    <row r="521" spans="2:15" x14ac:dyDescent="0.2">
      <c r="B521" s="268" t="s">
        <v>65</v>
      </c>
      <c r="C521" s="268" t="s">
        <v>47</v>
      </c>
      <c r="D521" s="269" t="s">
        <v>78</v>
      </c>
      <c r="E521" s="270" t="str">
        <f t="shared" si="37"/>
        <v>RSMale45-49</v>
      </c>
      <c r="F521" s="271">
        <v>4.3099999999999996E-3</v>
      </c>
      <c r="G521" s="271">
        <v>2.1305495118217638E-2</v>
      </c>
      <c r="H521" s="272">
        <v>1997.0727510969218</v>
      </c>
      <c r="I521" s="271">
        <v>0.97869450488178233</v>
      </c>
      <c r="J521" s="272">
        <v>93735.101672867939</v>
      </c>
      <c r="K521" s="272">
        <v>463682.82648659736</v>
      </c>
      <c r="L521" s="272">
        <v>3135053.359826549</v>
      </c>
      <c r="M521" s="273">
        <v>33.445884240545979</v>
      </c>
      <c r="N521" s="272">
        <v>5</v>
      </c>
      <c r="O521" s="274">
        <f t="shared" si="40"/>
        <v>2.5000000000000213</v>
      </c>
    </row>
    <row r="522" spans="2:15" x14ac:dyDescent="0.2">
      <c r="B522" s="268" t="s">
        <v>65</v>
      </c>
      <c r="C522" s="268" t="s">
        <v>47</v>
      </c>
      <c r="D522" s="269" t="s">
        <v>79</v>
      </c>
      <c r="E522" s="270" t="str">
        <f t="shared" si="37"/>
        <v>RSMale50-54</v>
      </c>
      <c r="F522" s="271">
        <v>6.3400000000000001E-3</v>
      </c>
      <c r="G522" s="271">
        <v>3.1219398999075155E-2</v>
      </c>
      <c r="H522" s="272">
        <v>2864.0061282974652</v>
      </c>
      <c r="I522" s="271">
        <v>0.96878060100092489</v>
      </c>
      <c r="J522" s="272">
        <v>91738.028921771009</v>
      </c>
      <c r="K522" s="272">
        <v>451530.12928811141</v>
      </c>
      <c r="L522" s="272">
        <v>2671370.5333399517</v>
      </c>
      <c r="M522" s="273">
        <v>29.119554504685784</v>
      </c>
      <c r="N522" s="272">
        <v>5</v>
      </c>
      <c r="O522" s="274">
        <f t="shared" si="40"/>
        <v>2.5000000000000013</v>
      </c>
    </row>
    <row r="523" spans="2:15" x14ac:dyDescent="0.2">
      <c r="B523" s="268" t="s">
        <v>65</v>
      </c>
      <c r="C523" s="268" t="s">
        <v>47</v>
      </c>
      <c r="D523" s="269" t="s">
        <v>80</v>
      </c>
      <c r="E523" s="270" t="str">
        <f t="shared" si="37"/>
        <v>RSMale55-59</v>
      </c>
      <c r="F523" s="271">
        <v>9.6600000000000002E-3</v>
      </c>
      <c r="G523" s="271">
        <v>4.7171489275408061E-2</v>
      </c>
      <c r="H523" s="272">
        <v>4192.3200130647092</v>
      </c>
      <c r="I523" s="271">
        <v>0.95282851072459196</v>
      </c>
      <c r="J523" s="272">
        <v>88874.022793473545</v>
      </c>
      <c r="K523" s="272">
        <v>433889.31393470598</v>
      </c>
      <c r="L523" s="272">
        <v>2219840.4040518403</v>
      </c>
      <c r="M523" s="273">
        <v>24.977381852178905</v>
      </c>
      <c r="N523" s="272">
        <v>5</v>
      </c>
      <c r="O523" s="274">
        <f t="shared" si="40"/>
        <v>2.4999999999999973</v>
      </c>
    </row>
    <row r="524" spans="2:15" x14ac:dyDescent="0.2">
      <c r="B524" s="268" t="s">
        <v>65</v>
      </c>
      <c r="C524" s="268" t="s">
        <v>47</v>
      </c>
      <c r="D524" s="269" t="s">
        <v>81</v>
      </c>
      <c r="E524" s="270" t="str">
        <f t="shared" si="37"/>
        <v>RSMale60-64</v>
      </c>
      <c r="F524" s="271">
        <v>1.4149999999999999E-2</v>
      </c>
      <c r="G524" s="271">
        <v>6.8350674961788732E-2</v>
      </c>
      <c r="H524" s="272">
        <v>5788.0515419545263</v>
      </c>
      <c r="I524" s="271">
        <v>0.9316493250382113</v>
      </c>
      <c r="J524" s="272">
        <v>84681.702780408843</v>
      </c>
      <c r="K524" s="272">
        <v>408938.38504715788</v>
      </c>
      <c r="L524" s="272">
        <v>1785951.0901171342</v>
      </c>
      <c r="M524" s="273">
        <v>21.090165070822298</v>
      </c>
      <c r="N524" s="272">
        <v>5</v>
      </c>
      <c r="O524" s="274">
        <f t="shared" si="40"/>
        <v>2.4999999999999938</v>
      </c>
    </row>
    <row r="525" spans="2:15" x14ac:dyDescent="0.2">
      <c r="B525" s="268" t="s">
        <v>65</v>
      </c>
      <c r="C525" s="268" t="s">
        <v>47</v>
      </c>
      <c r="D525" s="269" t="s">
        <v>82</v>
      </c>
      <c r="E525" s="270" t="str">
        <f t="shared" ref="E525:E588" si="41">_xlfn.CONCAT(B525,C525,D525)</f>
        <v>RSMale65-69</v>
      </c>
      <c r="F525" s="271">
        <v>2.1739999999999999E-2</v>
      </c>
      <c r="G525" s="271">
        <v>0.10309394527268052</v>
      </c>
      <c r="H525" s="272">
        <v>8133.457763139153</v>
      </c>
      <c r="I525" s="271">
        <v>0.89690605472731944</v>
      </c>
      <c r="J525" s="272">
        <v>78893.651238454317</v>
      </c>
      <c r="K525" s="272">
        <v>374134.6117844237</v>
      </c>
      <c r="L525" s="272">
        <v>1377012.7050699762</v>
      </c>
      <c r="M525" s="273">
        <v>17.454036965636</v>
      </c>
      <c r="N525" s="272">
        <v>5</v>
      </c>
      <c r="O525" s="274">
        <f t="shared" si="40"/>
        <v>2.5000000000000018</v>
      </c>
    </row>
    <row r="526" spans="2:15" x14ac:dyDescent="0.2">
      <c r="B526" s="268" t="s">
        <v>65</v>
      </c>
      <c r="C526" s="268" t="s">
        <v>47</v>
      </c>
      <c r="D526" s="269" t="s">
        <v>19</v>
      </c>
      <c r="E526" s="270" t="str">
        <f t="shared" si="41"/>
        <v>RSMale70-74</v>
      </c>
      <c r="F526" s="271">
        <v>3.3419999999999998E-2</v>
      </c>
      <c r="G526" s="271">
        <v>0.15422051570206158</v>
      </c>
      <c r="H526" s="272">
        <v>10912.673528940757</v>
      </c>
      <c r="I526" s="271">
        <v>0.84577948429793848</v>
      </c>
      <c r="J526" s="272">
        <v>70760.193475315158</v>
      </c>
      <c r="K526" s="272">
        <v>326519.28355422389</v>
      </c>
      <c r="L526" s="272">
        <v>1002878.0932855525</v>
      </c>
      <c r="M526" s="273">
        <v>14.17291338576411</v>
      </c>
      <c r="N526" s="272">
        <v>5</v>
      </c>
      <c r="O526" s="274">
        <f t="shared" si="40"/>
        <v>2.4999999999999969</v>
      </c>
    </row>
    <row r="527" spans="2:15" x14ac:dyDescent="0.2">
      <c r="B527" s="268" t="s">
        <v>65</v>
      </c>
      <c r="C527" s="268" t="s">
        <v>47</v>
      </c>
      <c r="D527" s="269" t="s">
        <v>20</v>
      </c>
      <c r="E527" s="270" t="str">
        <f t="shared" si="41"/>
        <v>RSMale75-79</v>
      </c>
      <c r="F527" s="271">
        <v>5.1310000000000001E-2</v>
      </c>
      <c r="G527" s="271">
        <v>0.22738224408332072</v>
      </c>
      <c r="H527" s="272">
        <v>13608.263388227911</v>
      </c>
      <c r="I527" s="271">
        <v>0.77261775591667925</v>
      </c>
      <c r="J527" s="272">
        <v>59847.519946374407</v>
      </c>
      <c r="K527" s="272">
        <v>265216.94126130227</v>
      </c>
      <c r="L527" s="272">
        <v>676358.80973132863</v>
      </c>
      <c r="M527" s="273">
        <v>11.301367380592731</v>
      </c>
      <c r="N527" s="272">
        <v>5</v>
      </c>
      <c r="O527" s="274">
        <f t="shared" si="40"/>
        <v>2.5000000000000009</v>
      </c>
    </row>
    <row r="528" spans="2:15" x14ac:dyDescent="0.2">
      <c r="B528" s="268" t="s">
        <v>65</v>
      </c>
      <c r="C528" s="268" t="s">
        <v>47</v>
      </c>
      <c r="D528" s="269" t="s">
        <v>21</v>
      </c>
      <c r="E528" s="270" t="str">
        <f t="shared" si="41"/>
        <v>RSMale80-84</v>
      </c>
      <c r="F528" s="271">
        <v>7.7259999999999995E-2</v>
      </c>
      <c r="G528" s="271">
        <v>0.32375433606534809</v>
      </c>
      <c r="H528" s="272">
        <v>14970.15980713801</v>
      </c>
      <c r="I528" s="271">
        <v>0.67624566393465191</v>
      </c>
      <c r="J528" s="272">
        <v>46239.256558146495</v>
      </c>
      <c r="K528" s="272">
        <v>193770.88327288744</v>
      </c>
      <c r="L528" s="272">
        <v>411141.86847002641</v>
      </c>
      <c r="M528" s="273">
        <v>8.8916193527681386</v>
      </c>
      <c r="N528" s="272">
        <v>5</v>
      </c>
      <c r="O528" s="274">
        <f t="shared" si="40"/>
        <v>2.4999999999999991</v>
      </c>
    </row>
    <row r="529" spans="2:15" x14ac:dyDescent="0.2">
      <c r="B529" s="268" t="s">
        <v>65</v>
      </c>
      <c r="C529" s="268" t="s">
        <v>47</v>
      </c>
      <c r="D529" s="269" t="s">
        <v>22</v>
      </c>
      <c r="E529" s="270" t="str">
        <f t="shared" si="41"/>
        <v>RSMale85-89</v>
      </c>
      <c r="F529" s="271">
        <v>0.11672</v>
      </c>
      <c r="G529" s="271">
        <v>0.45177206224330263</v>
      </c>
      <c r="H529" s="272">
        <v>14126.504323688458</v>
      </c>
      <c r="I529" s="271">
        <v>0.54822793775669743</v>
      </c>
      <c r="J529" s="272">
        <v>31269.096751008485</v>
      </c>
      <c r="K529" s="272">
        <v>121029.22294582128</v>
      </c>
      <c r="L529" s="272">
        <v>217370.985197139</v>
      </c>
      <c r="M529" s="273">
        <v>6.951623416820583</v>
      </c>
      <c r="N529" s="272">
        <v>5</v>
      </c>
      <c r="O529" s="274">
        <f t="shared" si="40"/>
        <v>2.5</v>
      </c>
    </row>
    <row r="530" spans="2:15" x14ac:dyDescent="0.2">
      <c r="B530" s="268" t="s">
        <v>65</v>
      </c>
      <c r="C530" s="268" t="s">
        <v>47</v>
      </c>
      <c r="D530" s="269" t="s">
        <v>5</v>
      </c>
      <c r="E530" s="270" t="str">
        <f t="shared" si="41"/>
        <v>RSMale90+</v>
      </c>
      <c r="F530" s="271">
        <v>0.17793999999999999</v>
      </c>
      <c r="G530" s="271">
        <v>1</v>
      </c>
      <c r="H530" s="272">
        <v>17142.592427320029</v>
      </c>
      <c r="I530" s="271">
        <v>0</v>
      </c>
      <c r="J530" s="272">
        <v>17142.592427320029</v>
      </c>
      <c r="K530" s="272">
        <v>96341.762251317719</v>
      </c>
      <c r="L530" s="272">
        <v>96341.762251317719</v>
      </c>
      <c r="M530" s="273">
        <v>5.6200229142576204</v>
      </c>
      <c r="N530" s="273" t="s">
        <v>92</v>
      </c>
      <c r="O530" s="274"/>
    </row>
    <row r="531" spans="2:15" ht="16" customHeight="1" x14ac:dyDescent="0.2">
      <c r="B531" s="348" t="s">
        <v>1</v>
      </c>
      <c r="C531" s="348" t="s">
        <v>0</v>
      </c>
      <c r="D531" s="348" t="s">
        <v>2</v>
      </c>
      <c r="E531" s="348" t="s">
        <v>49</v>
      </c>
      <c r="F531" s="349" t="s">
        <v>113</v>
      </c>
      <c r="G531" s="349" t="s">
        <v>112</v>
      </c>
      <c r="H531" s="349" t="s">
        <v>114</v>
      </c>
      <c r="I531" s="349" t="s">
        <v>116</v>
      </c>
      <c r="J531" s="349" t="s">
        <v>111</v>
      </c>
      <c r="K531" s="349" t="s">
        <v>110</v>
      </c>
      <c r="L531" s="349" t="s">
        <v>109</v>
      </c>
      <c r="M531" s="349" t="s">
        <v>108</v>
      </c>
      <c r="N531" s="350" t="s">
        <v>6</v>
      </c>
      <c r="O531" s="351" t="s">
        <v>91</v>
      </c>
    </row>
    <row r="532" spans="2:15" ht="16" customHeight="1" x14ac:dyDescent="0.2">
      <c r="B532" s="348"/>
      <c r="C532" s="348"/>
      <c r="D532" s="348"/>
      <c r="E532" s="348"/>
      <c r="F532" s="348"/>
      <c r="G532" s="348"/>
      <c r="H532" s="348"/>
      <c r="I532" s="348"/>
      <c r="J532" s="348"/>
      <c r="K532" s="348"/>
      <c r="L532" s="348"/>
      <c r="M532" s="348"/>
      <c r="N532" s="350"/>
      <c r="O532" s="351"/>
    </row>
    <row r="533" spans="2:15" x14ac:dyDescent="0.2">
      <c r="B533" s="268" t="s">
        <v>66</v>
      </c>
      <c r="C533" s="268" t="s">
        <v>47</v>
      </c>
      <c r="D533" s="269">
        <v>0</v>
      </c>
      <c r="E533" s="270" t="str">
        <f t="shared" si="41"/>
        <v>MSMale0</v>
      </c>
      <c r="F533" s="271">
        <v>1.421E-2</v>
      </c>
      <c r="G533" s="271">
        <v>1.4030955288672113E-2</v>
      </c>
      <c r="H533" s="272">
        <v>1403.0955288672114</v>
      </c>
      <c r="I533" s="271">
        <v>0.98596904471132785</v>
      </c>
      <c r="J533" s="272">
        <v>100000</v>
      </c>
      <c r="K533" s="272">
        <v>98713.135496674542</v>
      </c>
      <c r="L533" s="272">
        <v>7288403.8257140936</v>
      </c>
      <c r="M533" s="273">
        <v>72.884038257140929</v>
      </c>
      <c r="N533" s="272">
        <v>1</v>
      </c>
      <c r="O533" s="274">
        <f>(K533-J534*N533)/H533</f>
        <v>8.2838996454926539E-2</v>
      </c>
    </row>
    <row r="534" spans="2:15" x14ac:dyDescent="0.2">
      <c r="B534" s="268" t="s">
        <v>66</v>
      </c>
      <c r="C534" s="268" t="s">
        <v>47</v>
      </c>
      <c r="D534" s="275" t="s">
        <v>107</v>
      </c>
      <c r="E534" s="270" t="str">
        <f t="shared" si="41"/>
        <v>MSMale01-04</v>
      </c>
      <c r="F534" s="271">
        <v>7.7999999999999999E-4</v>
      </c>
      <c r="G534" s="271">
        <v>3.1265042918939669E-3</v>
      </c>
      <c r="H534" s="272">
        <v>308.26364499645609</v>
      </c>
      <c r="I534" s="271">
        <v>0.99687349570810602</v>
      </c>
      <c r="J534" s="272">
        <v>98596.904471132788</v>
      </c>
      <c r="K534" s="272">
        <v>393651.0911814298</v>
      </c>
      <c r="L534" s="272">
        <v>7189690.6902174195</v>
      </c>
      <c r="M534" s="273">
        <v>72.920044790274503</v>
      </c>
      <c r="N534" s="272">
        <v>4</v>
      </c>
      <c r="O534" s="274">
        <f t="shared" ref="O534:O551" si="42">(K534-J535*N534)/H534</f>
        <v>1.6107247317153151</v>
      </c>
    </row>
    <row r="535" spans="2:15" x14ac:dyDescent="0.2">
      <c r="B535" s="268" t="s">
        <v>66</v>
      </c>
      <c r="C535" s="268" t="s">
        <v>47</v>
      </c>
      <c r="D535" s="275" t="s">
        <v>106</v>
      </c>
      <c r="E535" s="270" t="str">
        <f t="shared" si="41"/>
        <v>MSMale05-09</v>
      </c>
      <c r="F535" s="271">
        <v>2.7E-4</v>
      </c>
      <c r="G535" s="271">
        <v>1.3366508833420232E-3</v>
      </c>
      <c r="H535" s="272">
        <v>131.37759858274197</v>
      </c>
      <c r="I535" s="271">
        <v>0.99866334911665799</v>
      </c>
      <c r="J535" s="272">
        <v>98288.640826136325</v>
      </c>
      <c r="K535" s="272">
        <v>491114.76013422478</v>
      </c>
      <c r="L535" s="272">
        <v>6796039.5990359895</v>
      </c>
      <c r="M535" s="273">
        <v>69.143692922334395</v>
      </c>
      <c r="N535" s="272">
        <v>5</v>
      </c>
      <c r="O535" s="274">
        <f t="shared" si="42"/>
        <v>2.5000000000000324</v>
      </c>
    </row>
    <row r="536" spans="2:15" x14ac:dyDescent="0.2">
      <c r="B536" s="268" t="s">
        <v>66</v>
      </c>
      <c r="C536" s="268" t="s">
        <v>47</v>
      </c>
      <c r="D536" s="275" t="s">
        <v>71</v>
      </c>
      <c r="E536" s="270" t="str">
        <f t="shared" si="41"/>
        <v>MSMale10-14</v>
      </c>
      <c r="F536" s="271">
        <v>3.2000000000000003E-4</v>
      </c>
      <c r="G536" s="271">
        <v>1.6196805810241692E-3</v>
      </c>
      <c r="H536" s="272">
        <v>158.98341313614631</v>
      </c>
      <c r="I536" s="271">
        <v>0.99838031941897587</v>
      </c>
      <c r="J536" s="272">
        <v>98157.263227553587</v>
      </c>
      <c r="K536" s="272">
        <v>490388.85760492756</v>
      </c>
      <c r="L536" s="272">
        <v>6304924.8389017647</v>
      </c>
      <c r="M536" s="273">
        <v>64.232891500706771</v>
      </c>
      <c r="N536" s="272">
        <v>5</v>
      </c>
      <c r="O536" s="274">
        <f t="shared" si="42"/>
        <v>2.499999999999615</v>
      </c>
    </row>
    <row r="537" spans="2:15" x14ac:dyDescent="0.2">
      <c r="B537" s="268" t="s">
        <v>66</v>
      </c>
      <c r="C537" s="268" t="s">
        <v>47</v>
      </c>
      <c r="D537" s="269" t="s">
        <v>72</v>
      </c>
      <c r="E537" s="270" t="str">
        <f t="shared" si="41"/>
        <v>MSMale15-19</v>
      </c>
      <c r="F537" s="271">
        <v>1.5100000000000001E-3</v>
      </c>
      <c r="G537" s="271">
        <v>7.504121500507519E-3</v>
      </c>
      <c r="H537" s="272">
        <v>735.39099856812197</v>
      </c>
      <c r="I537" s="271">
        <v>0.9924958784994925</v>
      </c>
      <c r="J537" s="272">
        <v>97998.279814417445</v>
      </c>
      <c r="K537" s="272">
        <v>488152.92157566693</v>
      </c>
      <c r="L537" s="272">
        <v>5814535.9812968373</v>
      </c>
      <c r="M537" s="273">
        <v>59.333041276928682</v>
      </c>
      <c r="N537" s="272">
        <v>5</v>
      </c>
      <c r="O537" s="274">
        <f t="shared" si="42"/>
        <v>2.5000000000000262</v>
      </c>
    </row>
    <row r="538" spans="2:15" x14ac:dyDescent="0.2">
      <c r="B538" s="268" t="s">
        <v>66</v>
      </c>
      <c r="C538" s="268" t="s">
        <v>47</v>
      </c>
      <c r="D538" s="269" t="s">
        <v>73</v>
      </c>
      <c r="E538" s="270" t="str">
        <f t="shared" si="41"/>
        <v>MSMale20-24</v>
      </c>
      <c r="F538" s="271">
        <v>2.2699999999999999E-3</v>
      </c>
      <c r="G538" s="271">
        <v>1.1277469964223229E-2</v>
      </c>
      <c r="H538" s="272">
        <v>1096.8793072543242</v>
      </c>
      <c r="I538" s="271">
        <v>0.98872253003577681</v>
      </c>
      <c r="J538" s="272">
        <v>97262.888815849321</v>
      </c>
      <c r="K538" s="272">
        <v>483572.24581111083</v>
      </c>
      <c r="L538" s="272">
        <v>5326383.05972117</v>
      </c>
      <c r="M538" s="273">
        <v>54.76274789458256</v>
      </c>
      <c r="N538" s="272">
        <v>5</v>
      </c>
      <c r="O538" s="274">
        <f t="shared" si="42"/>
        <v>2.5000000000000222</v>
      </c>
    </row>
    <row r="539" spans="2:15" x14ac:dyDescent="0.2">
      <c r="B539" s="268" t="s">
        <v>66</v>
      </c>
      <c r="C539" s="268" t="s">
        <v>47</v>
      </c>
      <c r="D539" s="269" t="s">
        <v>74</v>
      </c>
      <c r="E539" s="270" t="str">
        <f t="shared" si="41"/>
        <v>MSMale25-29</v>
      </c>
      <c r="F539" s="271">
        <v>2.0500000000000002E-3</v>
      </c>
      <c r="G539" s="271">
        <v>1.0218905095120513E-2</v>
      </c>
      <c r="H539" s="272">
        <v>982.71132454478914</v>
      </c>
      <c r="I539" s="271">
        <v>0.98978109490487953</v>
      </c>
      <c r="J539" s="272">
        <v>96166.009508595002</v>
      </c>
      <c r="K539" s="272">
        <v>478373.26923161303</v>
      </c>
      <c r="L539" s="272">
        <v>4842810.8139100587</v>
      </c>
      <c r="M539" s="273">
        <v>50.358862124535015</v>
      </c>
      <c r="N539" s="272">
        <v>5</v>
      </c>
      <c r="O539" s="274">
        <f t="shared" si="42"/>
        <v>2.4999999999999338</v>
      </c>
    </row>
    <row r="540" spans="2:15" x14ac:dyDescent="0.2">
      <c r="B540" s="268" t="s">
        <v>66</v>
      </c>
      <c r="C540" s="268" t="s">
        <v>47</v>
      </c>
      <c r="D540" s="269" t="s">
        <v>75</v>
      </c>
      <c r="E540" s="270" t="str">
        <f t="shared" si="41"/>
        <v>MSMale30-34</v>
      </c>
      <c r="F540" s="271">
        <v>2.3500000000000001E-3</v>
      </c>
      <c r="G540" s="271">
        <v>1.1700846441034553E-2</v>
      </c>
      <c r="H540" s="272">
        <v>1113.7251558027747</v>
      </c>
      <c r="I540" s="271">
        <v>0.98829915355896547</v>
      </c>
      <c r="J540" s="272">
        <v>95183.298184050218</v>
      </c>
      <c r="K540" s="272">
        <v>473132.17803074414</v>
      </c>
      <c r="L540" s="272">
        <v>4364437.5446784459</v>
      </c>
      <c r="M540" s="273">
        <v>45.852976603512893</v>
      </c>
      <c r="N540" s="272">
        <v>5</v>
      </c>
      <c r="O540" s="274">
        <f t="shared" si="42"/>
        <v>2.4999999999999885</v>
      </c>
    </row>
    <row r="541" spans="2:15" x14ac:dyDescent="0.2">
      <c r="B541" s="268" t="s">
        <v>66</v>
      </c>
      <c r="C541" s="268" t="s">
        <v>47</v>
      </c>
      <c r="D541" s="269" t="s">
        <v>76</v>
      </c>
      <c r="E541" s="270" t="str">
        <f t="shared" si="41"/>
        <v>MSMale35-39</v>
      </c>
      <c r="F541" s="271">
        <v>2.6099999999999999E-3</v>
      </c>
      <c r="G541" s="271">
        <v>1.2945420046929289E-2</v>
      </c>
      <c r="H541" s="272">
        <v>1217.7701364859531</v>
      </c>
      <c r="I541" s="271">
        <v>0.98705457995307067</v>
      </c>
      <c r="J541" s="272">
        <v>94069.57302824744</v>
      </c>
      <c r="K541" s="272">
        <v>467303.43980002229</v>
      </c>
      <c r="L541" s="272">
        <v>3891305.3666477017</v>
      </c>
      <c r="M541" s="273">
        <v>41.366248845194725</v>
      </c>
      <c r="N541" s="272">
        <v>5</v>
      </c>
      <c r="O541" s="274">
        <f t="shared" si="42"/>
        <v>2.499999999999988</v>
      </c>
    </row>
    <row r="542" spans="2:15" x14ac:dyDescent="0.2">
      <c r="B542" s="268" t="s">
        <v>66</v>
      </c>
      <c r="C542" s="268" t="s">
        <v>47</v>
      </c>
      <c r="D542" s="269" t="s">
        <v>77</v>
      </c>
      <c r="E542" s="270" t="str">
        <f t="shared" si="41"/>
        <v>MSMale40-44</v>
      </c>
      <c r="F542" s="271">
        <v>3.9699999999999996E-3</v>
      </c>
      <c r="G542" s="271">
        <v>1.9650778022789382E-2</v>
      </c>
      <c r="H542" s="272">
        <v>1824.6101676417982</v>
      </c>
      <c r="I542" s="271">
        <v>0.98034922197721064</v>
      </c>
      <c r="J542" s="272">
        <v>92851.802891761487</v>
      </c>
      <c r="K542" s="272">
        <v>459697.48903970298</v>
      </c>
      <c r="L542" s="272">
        <v>3424001.9268476795</v>
      </c>
      <c r="M542" s="273">
        <v>36.875987543710721</v>
      </c>
      <c r="N542" s="272">
        <v>5</v>
      </c>
      <c r="O542" s="274">
        <f t="shared" si="42"/>
        <v>2.5</v>
      </c>
    </row>
    <row r="543" spans="2:15" x14ac:dyDescent="0.2">
      <c r="B543" s="268" t="s">
        <v>66</v>
      </c>
      <c r="C543" s="268" t="s">
        <v>47</v>
      </c>
      <c r="D543" s="269" t="s">
        <v>78</v>
      </c>
      <c r="E543" s="270" t="str">
        <f t="shared" si="41"/>
        <v>MSMale45-49</v>
      </c>
      <c r="F543" s="271">
        <v>5.3899999999999998E-3</v>
      </c>
      <c r="G543" s="271">
        <v>2.6570284839204646E-2</v>
      </c>
      <c r="H543" s="272">
        <v>2418.6184387930371</v>
      </c>
      <c r="I543" s="271">
        <v>0.97342971516079535</v>
      </c>
      <c r="J543" s="272">
        <v>91027.192724119697</v>
      </c>
      <c r="K543" s="272">
        <v>449089.41752361588</v>
      </c>
      <c r="L543" s="272">
        <v>2964304.4378079767</v>
      </c>
      <c r="M543" s="273">
        <v>32.565042918460975</v>
      </c>
      <c r="N543" s="272">
        <v>5</v>
      </c>
      <c r="O543" s="274">
        <f t="shared" si="42"/>
        <v>2.5000000000000067</v>
      </c>
    </row>
    <row r="544" spans="2:15" x14ac:dyDescent="0.2">
      <c r="B544" s="268" t="s">
        <v>66</v>
      </c>
      <c r="C544" s="268" t="s">
        <v>47</v>
      </c>
      <c r="D544" s="269" t="s">
        <v>79</v>
      </c>
      <c r="E544" s="270" t="str">
        <f t="shared" si="41"/>
        <v>MSMale50-54</v>
      </c>
      <c r="F544" s="271">
        <v>7.26E-3</v>
      </c>
      <c r="G544" s="271">
        <v>3.5644049026987104E-2</v>
      </c>
      <c r="H544" s="272">
        <v>3158.3683660376123</v>
      </c>
      <c r="I544" s="271">
        <v>0.96435595097301285</v>
      </c>
      <c r="J544" s="272">
        <v>88608.574285326657</v>
      </c>
      <c r="K544" s="272">
        <v>435146.95051153924</v>
      </c>
      <c r="L544" s="272">
        <v>2515215.0202843607</v>
      </c>
      <c r="M544" s="273">
        <v>28.385684349069518</v>
      </c>
      <c r="N544" s="272">
        <v>5</v>
      </c>
      <c r="O544" s="274">
        <f t="shared" si="42"/>
        <v>2.4999999999999996</v>
      </c>
    </row>
    <row r="545" spans="2:15" x14ac:dyDescent="0.2">
      <c r="B545" s="268" t="s">
        <v>66</v>
      </c>
      <c r="C545" s="268" t="s">
        <v>47</v>
      </c>
      <c r="D545" s="269" t="s">
        <v>80</v>
      </c>
      <c r="E545" s="270" t="str">
        <f t="shared" si="41"/>
        <v>MSMale55-59</v>
      </c>
      <c r="F545" s="271">
        <v>1.0540000000000001E-2</v>
      </c>
      <c r="G545" s="271">
        <v>5.1336645303340617E-2</v>
      </c>
      <c r="H545" s="272">
        <v>4386.7269123759588</v>
      </c>
      <c r="I545" s="271">
        <v>0.94866335469665941</v>
      </c>
      <c r="J545" s="272">
        <v>85450.205919289045</v>
      </c>
      <c r="K545" s="272">
        <v>416284.21231550531</v>
      </c>
      <c r="L545" s="272">
        <v>2080068.0697728216</v>
      </c>
      <c r="M545" s="273">
        <v>24.342458246824176</v>
      </c>
      <c r="N545" s="272">
        <v>5</v>
      </c>
      <c r="O545" s="274">
        <f t="shared" si="42"/>
        <v>2.5</v>
      </c>
    </row>
    <row r="546" spans="2:15" x14ac:dyDescent="0.2">
      <c r="B546" s="268" t="s">
        <v>66</v>
      </c>
      <c r="C546" s="268" t="s">
        <v>47</v>
      </c>
      <c r="D546" s="269" t="s">
        <v>81</v>
      </c>
      <c r="E546" s="270" t="str">
        <f t="shared" si="41"/>
        <v>MSMale60-64</v>
      </c>
      <c r="F546" s="271">
        <v>1.5740000000000001E-2</v>
      </c>
      <c r="G546" s="271">
        <v>7.5717549821905913E-2</v>
      </c>
      <c r="H546" s="272">
        <v>6137.9280104429654</v>
      </c>
      <c r="I546" s="271">
        <v>0.92428245017809407</v>
      </c>
      <c r="J546" s="272">
        <v>81063.479006913083</v>
      </c>
      <c r="K546" s="272">
        <v>389972.57500845799</v>
      </c>
      <c r="L546" s="272">
        <v>1663783.8574573162</v>
      </c>
      <c r="M546" s="273">
        <v>20.52445660906595</v>
      </c>
      <c r="N546" s="272">
        <v>5</v>
      </c>
      <c r="O546" s="274">
        <f t="shared" si="42"/>
        <v>2.499999999999992</v>
      </c>
    </row>
    <row r="547" spans="2:15" x14ac:dyDescent="0.2">
      <c r="B547" s="268" t="s">
        <v>66</v>
      </c>
      <c r="C547" s="268" t="s">
        <v>47</v>
      </c>
      <c r="D547" s="269" t="s">
        <v>82</v>
      </c>
      <c r="E547" s="270" t="str">
        <f t="shared" si="41"/>
        <v>MSMale65-69</v>
      </c>
      <c r="F547" s="271">
        <v>2.308E-2</v>
      </c>
      <c r="G547" s="271">
        <v>0.10910121509961367</v>
      </c>
      <c r="H547" s="272">
        <v>8174.4686557229597</v>
      </c>
      <c r="I547" s="271">
        <v>0.89089878490038632</v>
      </c>
      <c r="J547" s="272">
        <v>74925.55099647012</v>
      </c>
      <c r="K547" s="272">
        <v>354191.58334304322</v>
      </c>
      <c r="L547" s="272">
        <v>1273811.2824488583</v>
      </c>
      <c r="M547" s="273">
        <v>17.001026559135614</v>
      </c>
      <c r="N547" s="272">
        <v>5</v>
      </c>
      <c r="O547" s="274">
        <f t="shared" si="42"/>
        <v>2.5000000000000004</v>
      </c>
    </row>
    <row r="548" spans="2:15" x14ac:dyDescent="0.2">
      <c r="B548" s="268" t="s">
        <v>66</v>
      </c>
      <c r="C548" s="268" t="s">
        <v>47</v>
      </c>
      <c r="D548" s="269" t="s">
        <v>19</v>
      </c>
      <c r="E548" s="270" t="str">
        <f t="shared" si="41"/>
        <v>MSMale70-74</v>
      </c>
      <c r="F548" s="271">
        <v>3.739E-2</v>
      </c>
      <c r="G548" s="271">
        <v>0.17098445508267426</v>
      </c>
      <c r="H548" s="272">
        <v>11413.397440211374</v>
      </c>
      <c r="I548" s="271">
        <v>0.82901554491732576</v>
      </c>
      <c r="J548" s="272">
        <v>66751.082340747162</v>
      </c>
      <c r="K548" s="272">
        <v>305221.91810320737</v>
      </c>
      <c r="L548" s="272">
        <v>919619.69910581503</v>
      </c>
      <c r="M548" s="273">
        <v>13.776850754440089</v>
      </c>
      <c r="N548" s="272">
        <v>5</v>
      </c>
      <c r="O548" s="274">
        <f t="shared" si="42"/>
        <v>2.5000000000000018</v>
      </c>
    </row>
    <row r="549" spans="2:15" x14ac:dyDescent="0.2">
      <c r="B549" s="268" t="s">
        <v>66</v>
      </c>
      <c r="C549" s="268" t="s">
        <v>47</v>
      </c>
      <c r="D549" s="269" t="s">
        <v>20</v>
      </c>
      <c r="E549" s="270" t="str">
        <f t="shared" si="41"/>
        <v>MSMale75-79</v>
      </c>
      <c r="F549" s="271">
        <v>5.4379999999999998E-2</v>
      </c>
      <c r="G549" s="271">
        <v>0.23936695264136384</v>
      </c>
      <c r="H549" s="272">
        <v>13246.013000869265</v>
      </c>
      <c r="I549" s="271">
        <v>0.76063304735863613</v>
      </c>
      <c r="J549" s="272">
        <v>55337.684900535787</v>
      </c>
      <c r="K549" s="272">
        <v>243573.39200050576</v>
      </c>
      <c r="L549" s="272">
        <v>614397.78100260766</v>
      </c>
      <c r="M549" s="273">
        <v>11.102701208171775</v>
      </c>
      <c r="N549" s="272">
        <v>5</v>
      </c>
      <c r="O549" s="274">
        <f t="shared" si="42"/>
        <v>2.4999999999999996</v>
      </c>
    </row>
    <row r="550" spans="2:15" x14ac:dyDescent="0.2">
      <c r="B550" s="268" t="s">
        <v>66</v>
      </c>
      <c r="C550" s="268" t="s">
        <v>47</v>
      </c>
      <c r="D550" s="269" t="s">
        <v>21</v>
      </c>
      <c r="E550" s="270" t="str">
        <f t="shared" si="41"/>
        <v>MSMale80-84</v>
      </c>
      <c r="F550" s="271">
        <v>7.7130000000000004E-2</v>
      </c>
      <c r="G550" s="271">
        <v>0.32331200004482774</v>
      </c>
      <c r="H550" s="272">
        <v>13608.742627111857</v>
      </c>
      <c r="I550" s="271">
        <v>0.67668799995517226</v>
      </c>
      <c r="J550" s="272">
        <v>42091.671899666522</v>
      </c>
      <c r="K550" s="272">
        <v>176436.50293055296</v>
      </c>
      <c r="L550" s="272">
        <v>370824.38900210196</v>
      </c>
      <c r="M550" s="273">
        <v>8.8099230148432248</v>
      </c>
      <c r="N550" s="272">
        <v>5</v>
      </c>
      <c r="O550" s="274">
        <f t="shared" si="42"/>
        <v>2.5</v>
      </c>
    </row>
    <row r="551" spans="2:15" x14ac:dyDescent="0.2">
      <c r="B551" s="268" t="s">
        <v>66</v>
      </c>
      <c r="C551" s="268" t="s">
        <v>47</v>
      </c>
      <c r="D551" s="269" t="s">
        <v>22</v>
      </c>
      <c r="E551" s="270" t="str">
        <f t="shared" si="41"/>
        <v>MSMale85-89</v>
      </c>
      <c r="F551" s="271">
        <v>0.11484999999999999</v>
      </c>
      <c r="G551" s="271">
        <v>0.44615902762772602</v>
      </c>
      <c r="H551" s="272">
        <v>12707.916028232283</v>
      </c>
      <c r="I551" s="271">
        <v>0.55384097237227392</v>
      </c>
      <c r="J551" s="272">
        <v>28482.929272554666</v>
      </c>
      <c r="K551" s="272">
        <v>110644.85629219262</v>
      </c>
      <c r="L551" s="272">
        <v>194387.88607154897</v>
      </c>
      <c r="M551" s="273">
        <v>6.8247154009842506</v>
      </c>
      <c r="N551" s="272">
        <v>5</v>
      </c>
      <c r="O551" s="274">
        <f t="shared" si="42"/>
        <v>2.5000000000000004</v>
      </c>
    </row>
    <row r="552" spans="2:15" x14ac:dyDescent="0.2">
      <c r="B552" s="268" t="s">
        <v>66</v>
      </c>
      <c r="C552" s="268" t="s">
        <v>47</v>
      </c>
      <c r="D552" s="269" t="s">
        <v>5</v>
      </c>
      <c r="E552" s="270" t="str">
        <f t="shared" si="41"/>
        <v>MSMale90+</v>
      </c>
      <c r="F552" s="271">
        <v>0.18837000000000001</v>
      </c>
      <c r="G552" s="271">
        <v>1</v>
      </c>
      <c r="H552" s="272">
        <v>15775.013244322381</v>
      </c>
      <c r="I552" s="271">
        <v>0</v>
      </c>
      <c r="J552" s="272">
        <v>15775.013244322381</v>
      </c>
      <c r="K552" s="272">
        <v>83743.029779356351</v>
      </c>
      <c r="L552" s="272">
        <v>83743.029779356351</v>
      </c>
      <c r="M552" s="273">
        <v>5.3085869712024794</v>
      </c>
      <c r="N552" s="273" t="s">
        <v>92</v>
      </c>
      <c r="O552" s="274"/>
    </row>
    <row r="553" spans="2:15" ht="16" customHeight="1" x14ac:dyDescent="0.2">
      <c r="B553" s="348" t="s">
        <v>1</v>
      </c>
      <c r="C553" s="348" t="s">
        <v>0</v>
      </c>
      <c r="D553" s="348" t="s">
        <v>2</v>
      </c>
      <c r="E553" s="348" t="s">
        <v>49</v>
      </c>
      <c r="F553" s="349" t="s">
        <v>113</v>
      </c>
      <c r="G553" s="349" t="s">
        <v>112</v>
      </c>
      <c r="H553" s="349" t="s">
        <v>114</v>
      </c>
      <c r="I553" s="349" t="s">
        <v>116</v>
      </c>
      <c r="J553" s="349" t="s">
        <v>111</v>
      </c>
      <c r="K553" s="349" t="s">
        <v>110</v>
      </c>
      <c r="L553" s="349" t="s">
        <v>109</v>
      </c>
      <c r="M553" s="349" t="s">
        <v>108</v>
      </c>
      <c r="N553" s="350" t="s">
        <v>6</v>
      </c>
      <c r="O553" s="351" t="s">
        <v>91</v>
      </c>
    </row>
    <row r="554" spans="2:15" ht="16" customHeight="1" x14ac:dyDescent="0.2">
      <c r="B554" s="348"/>
      <c r="C554" s="348"/>
      <c r="D554" s="348"/>
      <c r="E554" s="348"/>
      <c r="F554" s="348"/>
      <c r="G554" s="348"/>
      <c r="H554" s="348"/>
      <c r="I554" s="348"/>
      <c r="J554" s="348"/>
      <c r="K554" s="348"/>
      <c r="L554" s="348"/>
      <c r="M554" s="348"/>
      <c r="N554" s="350"/>
      <c r="O554" s="351"/>
    </row>
    <row r="555" spans="2:15" x14ac:dyDescent="0.2">
      <c r="B555" s="268" t="s">
        <v>67</v>
      </c>
      <c r="C555" s="268" t="s">
        <v>47</v>
      </c>
      <c r="D555" s="269">
        <v>0</v>
      </c>
      <c r="E555" s="270" t="str">
        <f t="shared" si="41"/>
        <v>MTMale0</v>
      </c>
      <c r="F555" s="271">
        <v>1.7340000000000001E-2</v>
      </c>
      <c r="G555" s="271">
        <v>1.7075797453507343E-2</v>
      </c>
      <c r="H555" s="272">
        <v>1707.5797453507344</v>
      </c>
      <c r="I555" s="271">
        <v>0.98292420254649271</v>
      </c>
      <c r="J555" s="272">
        <v>100000</v>
      </c>
      <c r="K555" s="272">
        <v>98448.822465695222</v>
      </c>
      <c r="L555" s="272">
        <v>7184231.2093556197</v>
      </c>
      <c r="M555" s="273">
        <v>71.842312093556203</v>
      </c>
      <c r="N555" s="272">
        <v>1</v>
      </c>
      <c r="O555" s="274">
        <f>(K555-J556*N555)/H555</f>
        <v>9.1592917678830529E-2</v>
      </c>
    </row>
    <row r="556" spans="2:15" x14ac:dyDescent="0.2">
      <c r="B556" s="268" t="s">
        <v>67</v>
      </c>
      <c r="C556" s="268" t="s">
        <v>47</v>
      </c>
      <c r="D556" s="275" t="s">
        <v>107</v>
      </c>
      <c r="E556" s="270" t="str">
        <f t="shared" si="41"/>
        <v>MTMale01-04</v>
      </c>
      <c r="F556" s="271">
        <v>7.3999999999999999E-4</v>
      </c>
      <c r="G556" s="271">
        <v>2.9415212648998966E-3</v>
      </c>
      <c r="H556" s="272">
        <v>289.12924435752814</v>
      </c>
      <c r="I556" s="271">
        <v>0.99705847873510012</v>
      </c>
      <c r="J556" s="272">
        <v>98292.420254649274</v>
      </c>
      <c r="K556" s="272">
        <v>392476.21916238498</v>
      </c>
      <c r="L556" s="272">
        <v>7085782.3868899243</v>
      </c>
      <c r="M556" s="273">
        <v>72.088797574956075</v>
      </c>
      <c r="N556" s="272">
        <v>4</v>
      </c>
      <c r="O556" s="274">
        <f t="shared" ref="O556:O573" si="43">(K556-J557*N556)/H556</f>
        <v>1.6015506222724787</v>
      </c>
    </row>
    <row r="557" spans="2:15" x14ac:dyDescent="0.2">
      <c r="B557" s="268" t="s">
        <v>67</v>
      </c>
      <c r="C557" s="268" t="s">
        <v>47</v>
      </c>
      <c r="D557" s="275" t="s">
        <v>106</v>
      </c>
      <c r="E557" s="270" t="str">
        <f t="shared" si="41"/>
        <v>MTMale05-09</v>
      </c>
      <c r="F557" s="271">
        <v>2.7999999999999998E-4</v>
      </c>
      <c r="G557" s="271">
        <v>1.3946121879031452E-3</v>
      </c>
      <c r="H557" s="272">
        <v>136.67658409757163</v>
      </c>
      <c r="I557" s="271">
        <v>0.99860538781209685</v>
      </c>
      <c r="J557" s="272">
        <v>98003.291010291752</v>
      </c>
      <c r="K557" s="272">
        <v>489674.76359121484</v>
      </c>
      <c r="L557" s="272">
        <v>6693306.1677275393</v>
      </c>
      <c r="M557" s="273">
        <v>68.296749004323189</v>
      </c>
      <c r="N557" s="272">
        <v>5</v>
      </c>
      <c r="O557" s="274">
        <f t="shared" si="43"/>
        <v>2.5000000000001541</v>
      </c>
    </row>
    <row r="558" spans="2:15" x14ac:dyDescent="0.2">
      <c r="B558" s="268" t="s">
        <v>67</v>
      </c>
      <c r="C558" s="268" t="s">
        <v>47</v>
      </c>
      <c r="D558" s="275" t="s">
        <v>71</v>
      </c>
      <c r="E558" s="270" t="str">
        <f t="shared" si="41"/>
        <v>MTMale10-14</v>
      </c>
      <c r="F558" s="271">
        <v>3.6999999999999999E-4</v>
      </c>
      <c r="G558" s="271">
        <v>1.8635096143100782E-3</v>
      </c>
      <c r="H558" s="272">
        <v>182.37537690319024</v>
      </c>
      <c r="I558" s="271">
        <v>0.99813649038568997</v>
      </c>
      <c r="J558" s="272">
        <v>97866.614426194181</v>
      </c>
      <c r="K558" s="272">
        <v>488877.13368871296</v>
      </c>
      <c r="L558" s="272">
        <v>6203631.4041363243</v>
      </c>
      <c r="M558" s="273">
        <v>63.388638102064668</v>
      </c>
      <c r="N558" s="272">
        <v>5</v>
      </c>
      <c r="O558" s="274">
        <f t="shared" si="43"/>
        <v>2.5000000000000773</v>
      </c>
    </row>
    <row r="559" spans="2:15" x14ac:dyDescent="0.2">
      <c r="B559" s="268" t="s">
        <v>67</v>
      </c>
      <c r="C559" s="268" t="s">
        <v>47</v>
      </c>
      <c r="D559" s="269" t="s">
        <v>72</v>
      </c>
      <c r="E559" s="270" t="str">
        <f t="shared" si="41"/>
        <v>MTMale15-19</v>
      </c>
      <c r="F559" s="271">
        <v>1.6999999999999999E-3</v>
      </c>
      <c r="G559" s="271">
        <v>8.462592647331086E-3</v>
      </c>
      <c r="H559" s="272">
        <v>826.66192313866213</v>
      </c>
      <c r="I559" s="271">
        <v>0.99153740735266893</v>
      </c>
      <c r="J559" s="272">
        <v>97684.239049290991</v>
      </c>
      <c r="K559" s="272">
        <v>486354.54043860832</v>
      </c>
      <c r="L559" s="272">
        <v>5714754.2704476109</v>
      </c>
      <c r="M559" s="273">
        <v>58.502316505367602</v>
      </c>
      <c r="N559" s="272">
        <v>5</v>
      </c>
      <c r="O559" s="274">
        <f t="shared" si="43"/>
        <v>2.4999999999999862</v>
      </c>
    </row>
    <row r="560" spans="2:15" x14ac:dyDescent="0.2">
      <c r="B560" s="268" t="s">
        <v>67</v>
      </c>
      <c r="C560" s="268" t="s">
        <v>47</v>
      </c>
      <c r="D560" s="269" t="s">
        <v>73</v>
      </c>
      <c r="E560" s="270" t="str">
        <f t="shared" si="41"/>
        <v>MTMale20-24</v>
      </c>
      <c r="F560" s="271">
        <v>2.65E-3</v>
      </c>
      <c r="G560" s="271">
        <v>1.3143548212246253E-2</v>
      </c>
      <c r="H560" s="272">
        <v>1273.052234678943</v>
      </c>
      <c r="I560" s="271">
        <v>0.98685645178775372</v>
      </c>
      <c r="J560" s="272">
        <v>96857.577126152333</v>
      </c>
      <c r="K560" s="272">
        <v>481105.25504406431</v>
      </c>
      <c r="L560" s="272">
        <v>5228399.7300090026</v>
      </c>
      <c r="M560" s="273">
        <v>53.980286159742192</v>
      </c>
      <c r="N560" s="272">
        <v>5</v>
      </c>
      <c r="O560" s="274">
        <f t="shared" si="43"/>
        <v>2.500000000000056</v>
      </c>
    </row>
    <row r="561" spans="2:15" x14ac:dyDescent="0.2">
      <c r="B561" s="268" t="s">
        <v>67</v>
      </c>
      <c r="C561" s="268" t="s">
        <v>47</v>
      </c>
      <c r="D561" s="269" t="s">
        <v>74</v>
      </c>
      <c r="E561" s="270" t="str">
        <f t="shared" si="41"/>
        <v>MTMale25-29</v>
      </c>
      <c r="F561" s="271">
        <v>2.47E-3</v>
      </c>
      <c r="G561" s="271">
        <v>1.2292461730380112E-2</v>
      </c>
      <c r="H561" s="272">
        <v>1174.9691142450017</v>
      </c>
      <c r="I561" s="271">
        <v>0.98770753826961988</v>
      </c>
      <c r="J561" s="272">
        <v>95584.524891473382</v>
      </c>
      <c r="K561" s="272">
        <v>474985.20167175442</v>
      </c>
      <c r="L561" s="272">
        <v>4747294.4749649381</v>
      </c>
      <c r="M561" s="273">
        <v>49.665931596720426</v>
      </c>
      <c r="N561" s="272">
        <v>5</v>
      </c>
      <c r="O561" s="274">
        <f t="shared" si="43"/>
        <v>2.5000000000000147</v>
      </c>
    </row>
    <row r="562" spans="2:15" x14ac:dyDescent="0.2">
      <c r="B562" s="268" t="s">
        <v>67</v>
      </c>
      <c r="C562" s="268" t="s">
        <v>47</v>
      </c>
      <c r="D562" s="269" t="s">
        <v>75</v>
      </c>
      <c r="E562" s="270" t="str">
        <f t="shared" si="41"/>
        <v>MTMale30-34</v>
      </c>
      <c r="F562" s="271">
        <v>2.82E-3</v>
      </c>
      <c r="G562" s="271">
        <v>1.3990452330486E-2</v>
      </c>
      <c r="H562" s="272">
        <v>1320.8323896436727</v>
      </c>
      <c r="I562" s="271">
        <v>0.98600954766951399</v>
      </c>
      <c r="J562" s="272">
        <v>94409.555777228379</v>
      </c>
      <c r="K562" s="272">
        <v>468745.69791203272</v>
      </c>
      <c r="L562" s="272">
        <v>4272309.2732931841</v>
      </c>
      <c r="M562" s="273">
        <v>45.25293269437951</v>
      </c>
      <c r="N562" s="272">
        <v>5</v>
      </c>
      <c r="O562" s="274">
        <f t="shared" si="43"/>
        <v>2.5000000000000426</v>
      </c>
    </row>
    <row r="563" spans="2:15" x14ac:dyDescent="0.2">
      <c r="B563" s="268" t="s">
        <v>67</v>
      </c>
      <c r="C563" s="268" t="s">
        <v>47</v>
      </c>
      <c r="D563" s="269" t="s">
        <v>76</v>
      </c>
      <c r="E563" s="270" t="str">
        <f t="shared" si="41"/>
        <v>MTMale35-39</v>
      </c>
      <c r="F563" s="271">
        <v>2.96E-3</v>
      </c>
      <c r="G563" s="271">
        <v>1.4673303262681823E-2</v>
      </c>
      <c r="H563" s="272">
        <v>1365.9190686019324</v>
      </c>
      <c r="I563" s="271">
        <v>0.98532669673731821</v>
      </c>
      <c r="J563" s="272">
        <v>93088.723387584701</v>
      </c>
      <c r="K563" s="272">
        <v>462028.81926641869</v>
      </c>
      <c r="L563" s="272">
        <v>3803563.5753811514</v>
      </c>
      <c r="M563" s="273">
        <v>40.859552445945724</v>
      </c>
      <c r="N563" s="272">
        <v>5</v>
      </c>
      <c r="O563" s="274">
        <f t="shared" si="43"/>
        <v>2.5000000000000084</v>
      </c>
    </row>
    <row r="564" spans="2:15" x14ac:dyDescent="0.2">
      <c r="B564" s="268" t="s">
        <v>67</v>
      </c>
      <c r="C564" s="268" t="s">
        <v>47</v>
      </c>
      <c r="D564" s="269" t="s">
        <v>77</v>
      </c>
      <c r="E564" s="270" t="str">
        <f t="shared" si="41"/>
        <v>MTMale40-44</v>
      </c>
      <c r="F564" s="271">
        <v>4.0600000000000002E-3</v>
      </c>
      <c r="G564" s="271">
        <v>2.0119193626035491E-2</v>
      </c>
      <c r="H564" s="272">
        <v>1845.3888600165787</v>
      </c>
      <c r="I564" s="271">
        <v>0.97988080637396446</v>
      </c>
      <c r="J564" s="272">
        <v>91722.804318982773</v>
      </c>
      <c r="K564" s="272">
        <v>454000.54944487242</v>
      </c>
      <c r="L564" s="272">
        <v>3341534.7561147329</v>
      </c>
      <c r="M564" s="273">
        <v>36.430795819259259</v>
      </c>
      <c r="N564" s="272">
        <v>5</v>
      </c>
      <c r="O564" s="274">
        <f t="shared" si="43"/>
        <v>2.5000000000000226</v>
      </c>
    </row>
    <row r="565" spans="2:15" x14ac:dyDescent="0.2">
      <c r="B565" s="268" t="s">
        <v>67</v>
      </c>
      <c r="C565" s="268" t="s">
        <v>47</v>
      </c>
      <c r="D565" s="269" t="s">
        <v>78</v>
      </c>
      <c r="E565" s="270" t="str">
        <f t="shared" si="41"/>
        <v>MTMale45-49</v>
      </c>
      <c r="F565" s="271">
        <v>5.6699999999999997E-3</v>
      </c>
      <c r="G565" s="271">
        <v>2.794497535196962E-2</v>
      </c>
      <c r="H565" s="272">
        <v>2511.6221596995438</v>
      </c>
      <c r="I565" s="271">
        <v>0.9720550246480304</v>
      </c>
      <c r="J565" s="272">
        <v>89877.415458966192</v>
      </c>
      <c r="K565" s="272">
        <v>443108.02189558209</v>
      </c>
      <c r="L565" s="272">
        <v>2887534.2066698605</v>
      </c>
      <c r="M565" s="273">
        <v>32.127472646208581</v>
      </c>
      <c r="N565" s="272">
        <v>5</v>
      </c>
      <c r="O565" s="274">
        <f t="shared" si="43"/>
        <v>2.4999999999999933</v>
      </c>
    </row>
    <row r="566" spans="2:15" x14ac:dyDescent="0.2">
      <c r="B566" s="268" t="s">
        <v>67</v>
      </c>
      <c r="C566" s="268" t="s">
        <v>47</v>
      </c>
      <c r="D566" s="269" t="s">
        <v>79</v>
      </c>
      <c r="E566" s="270" t="str">
        <f t="shared" si="41"/>
        <v>MTMale50-54</v>
      </c>
      <c r="F566" s="271">
        <v>7.8799999999999999E-3</v>
      </c>
      <c r="G566" s="271">
        <v>3.8629510926248362E-2</v>
      </c>
      <c r="H566" s="272">
        <v>3374.8978668343766</v>
      </c>
      <c r="I566" s="271">
        <v>0.96137048907375167</v>
      </c>
      <c r="J566" s="272">
        <v>87365.793299266646</v>
      </c>
      <c r="K566" s="272">
        <v>428391.72182924731</v>
      </c>
      <c r="L566" s="272">
        <v>2444426.1847742787</v>
      </c>
      <c r="M566" s="273">
        <v>27.979213516679614</v>
      </c>
      <c r="N566" s="272">
        <v>5</v>
      </c>
      <c r="O566" s="274">
        <f t="shared" si="43"/>
        <v>2.4999999999999982</v>
      </c>
    </row>
    <row r="567" spans="2:15" x14ac:dyDescent="0.2">
      <c r="B567" s="268" t="s">
        <v>67</v>
      </c>
      <c r="C567" s="268" t="s">
        <v>47</v>
      </c>
      <c r="D567" s="269" t="s">
        <v>80</v>
      </c>
      <c r="E567" s="270" t="str">
        <f t="shared" si="41"/>
        <v>MTMale55-59</v>
      </c>
      <c r="F567" s="271">
        <v>1.123E-2</v>
      </c>
      <c r="G567" s="271">
        <v>5.4605929941385231E-2</v>
      </c>
      <c r="H567" s="272">
        <v>4586.4009516976093</v>
      </c>
      <c r="I567" s="271">
        <v>0.94539407005861475</v>
      </c>
      <c r="J567" s="272">
        <v>83990.895432432269</v>
      </c>
      <c r="K567" s="272">
        <v>408488.4747829173</v>
      </c>
      <c r="L567" s="272">
        <v>2016034.4629450315</v>
      </c>
      <c r="M567" s="273">
        <v>24.003011904627932</v>
      </c>
      <c r="N567" s="272">
        <v>5</v>
      </c>
      <c r="O567" s="274">
        <f t="shared" si="43"/>
        <v>2.4999999999999862</v>
      </c>
    </row>
    <row r="568" spans="2:15" x14ac:dyDescent="0.2">
      <c r="B568" s="268" t="s">
        <v>67</v>
      </c>
      <c r="C568" s="268" t="s">
        <v>47</v>
      </c>
      <c r="D568" s="269" t="s">
        <v>81</v>
      </c>
      <c r="E568" s="270" t="str">
        <f t="shared" si="41"/>
        <v>MTMale60-64</v>
      </c>
      <c r="F568" s="271">
        <v>1.6840000000000001E-2</v>
      </c>
      <c r="G568" s="271">
        <v>8.0798760683485016E-2</v>
      </c>
      <c r="H568" s="272">
        <v>6415.784746741987</v>
      </c>
      <c r="I568" s="271">
        <v>0.91920123931651498</v>
      </c>
      <c r="J568" s="272">
        <v>79404.494480734662</v>
      </c>
      <c r="K568" s="272">
        <v>380983.0105368183</v>
      </c>
      <c r="L568" s="272">
        <v>1607545.9881621143</v>
      </c>
      <c r="M568" s="273">
        <v>20.245025154742866</v>
      </c>
      <c r="N568" s="272">
        <v>5</v>
      </c>
      <c r="O568" s="274">
        <f t="shared" si="43"/>
        <v>2.4999999999999929</v>
      </c>
    </row>
    <row r="569" spans="2:15" x14ac:dyDescent="0.2">
      <c r="B569" s="268" t="s">
        <v>67</v>
      </c>
      <c r="C569" s="268" t="s">
        <v>47</v>
      </c>
      <c r="D569" s="269" t="s">
        <v>82</v>
      </c>
      <c r="E569" s="270" t="str">
        <f t="shared" si="41"/>
        <v>MTMale65-69</v>
      </c>
      <c r="F569" s="271">
        <v>2.3519999999999999E-2</v>
      </c>
      <c r="G569" s="271">
        <v>0.11105100481130376</v>
      </c>
      <c r="H569" s="272">
        <v>8105.4695558404728</v>
      </c>
      <c r="I569" s="271">
        <v>0.88894899518869619</v>
      </c>
      <c r="J569" s="272">
        <v>72988.709733992669</v>
      </c>
      <c r="K569" s="272">
        <v>344679.87478036212</v>
      </c>
      <c r="L569" s="272">
        <v>1226562.977625296</v>
      </c>
      <c r="M569" s="273">
        <v>16.804831625267859</v>
      </c>
      <c r="N569" s="272">
        <v>5</v>
      </c>
      <c r="O569" s="274">
        <f t="shared" si="43"/>
        <v>2.4999999999999947</v>
      </c>
    </row>
    <row r="570" spans="2:15" x14ac:dyDescent="0.2">
      <c r="B570" s="268" t="s">
        <v>67</v>
      </c>
      <c r="C570" s="268" t="s">
        <v>47</v>
      </c>
      <c r="D570" s="269" t="s">
        <v>19</v>
      </c>
      <c r="E570" s="270" t="str">
        <f t="shared" si="41"/>
        <v>MTMale70-74</v>
      </c>
      <c r="F570" s="271">
        <v>3.705E-2</v>
      </c>
      <c r="G570" s="271">
        <v>0.16954037449134285</v>
      </c>
      <c r="H570" s="272">
        <v>11000.328838015665</v>
      </c>
      <c r="I570" s="271">
        <v>0.83045962550865715</v>
      </c>
      <c r="J570" s="272">
        <v>64883.240178152191</v>
      </c>
      <c r="K570" s="272">
        <v>296915.3787957218</v>
      </c>
      <c r="L570" s="272">
        <v>881883.10284493386</v>
      </c>
      <c r="M570" s="273">
        <v>13.591847454342854</v>
      </c>
      <c r="N570" s="272">
        <v>5</v>
      </c>
      <c r="O570" s="274">
        <f t="shared" si="43"/>
        <v>2.5000000000000022</v>
      </c>
    </row>
    <row r="571" spans="2:15" x14ac:dyDescent="0.2">
      <c r="B571" s="268" t="s">
        <v>67</v>
      </c>
      <c r="C571" s="268" t="s">
        <v>47</v>
      </c>
      <c r="D571" s="269" t="s">
        <v>20</v>
      </c>
      <c r="E571" s="270" t="str">
        <f t="shared" si="41"/>
        <v>MTMale75-79</v>
      </c>
      <c r="F571" s="271">
        <v>5.6710000000000003E-2</v>
      </c>
      <c r="G571" s="271">
        <v>0.24833750503833471</v>
      </c>
      <c r="H571" s="272">
        <v>13381.147766411297</v>
      </c>
      <c r="I571" s="271">
        <v>0.75166249496166526</v>
      </c>
      <c r="J571" s="272">
        <v>53882.911340136525</v>
      </c>
      <c r="K571" s="272">
        <v>235961.68728465438</v>
      </c>
      <c r="L571" s="272">
        <v>584967.72404921206</v>
      </c>
      <c r="M571" s="273">
        <v>10.856275384910001</v>
      </c>
      <c r="N571" s="272">
        <v>5</v>
      </c>
      <c r="O571" s="274">
        <f t="shared" si="43"/>
        <v>2.4999999999999991</v>
      </c>
    </row>
    <row r="572" spans="2:15" x14ac:dyDescent="0.2">
      <c r="B572" s="268" t="s">
        <v>67</v>
      </c>
      <c r="C572" s="268" t="s">
        <v>47</v>
      </c>
      <c r="D572" s="269" t="s">
        <v>21</v>
      </c>
      <c r="E572" s="270" t="str">
        <f t="shared" si="41"/>
        <v>MTMale80-84</v>
      </c>
      <c r="F572" s="271">
        <v>8.0729999999999996E-2</v>
      </c>
      <c r="G572" s="271">
        <v>0.3358639206258533</v>
      </c>
      <c r="H572" s="272">
        <v>13603.081106132726</v>
      </c>
      <c r="I572" s="271">
        <v>0.66413607937414665</v>
      </c>
      <c r="J572" s="272">
        <v>40501.763573725228</v>
      </c>
      <c r="K572" s="272">
        <v>168501.11510329432</v>
      </c>
      <c r="L572" s="272">
        <v>349006.03676455765</v>
      </c>
      <c r="M572" s="273">
        <v>8.6170577764907232</v>
      </c>
      <c r="N572" s="272">
        <v>5</v>
      </c>
      <c r="O572" s="274">
        <f t="shared" si="43"/>
        <v>2.5000000000000018</v>
      </c>
    </row>
    <row r="573" spans="2:15" x14ac:dyDescent="0.2">
      <c r="B573" s="268" t="s">
        <v>67</v>
      </c>
      <c r="C573" s="268" t="s">
        <v>47</v>
      </c>
      <c r="D573" s="269" t="s">
        <v>22</v>
      </c>
      <c r="E573" s="270" t="str">
        <f t="shared" si="41"/>
        <v>MTMale85-89</v>
      </c>
      <c r="F573" s="271">
        <v>0.12737999999999999</v>
      </c>
      <c r="G573" s="271">
        <v>0.48307670963252686</v>
      </c>
      <c r="H573" s="272">
        <v>12994.127019894722</v>
      </c>
      <c r="I573" s="271">
        <v>0.5169232903674732</v>
      </c>
      <c r="J573" s="272">
        <v>26898.682467592498</v>
      </c>
      <c r="K573" s="272">
        <v>102008.09478822569</v>
      </c>
      <c r="L573" s="272">
        <v>180504.92166126333</v>
      </c>
      <c r="M573" s="273">
        <v>6.7105488114049994</v>
      </c>
      <c r="N573" s="272">
        <v>5</v>
      </c>
      <c r="O573" s="274">
        <f t="shared" si="43"/>
        <v>2.4999999999999991</v>
      </c>
    </row>
    <row r="574" spans="2:15" x14ac:dyDescent="0.2">
      <c r="B574" s="268" t="s">
        <v>67</v>
      </c>
      <c r="C574" s="268" t="s">
        <v>47</v>
      </c>
      <c r="D574" s="269" t="s">
        <v>5</v>
      </c>
      <c r="E574" s="270" t="str">
        <f t="shared" si="41"/>
        <v>MTMale90+</v>
      </c>
      <c r="F574" s="271">
        <v>0.17713999999999999</v>
      </c>
      <c r="G574" s="271">
        <v>1</v>
      </c>
      <c r="H574" s="272">
        <v>13904.555447697778</v>
      </c>
      <c r="I574" s="271">
        <v>0</v>
      </c>
      <c r="J574" s="272">
        <v>13904.555447697778</v>
      </c>
      <c r="K574" s="272">
        <v>78496.826873037644</v>
      </c>
      <c r="L574" s="272">
        <v>78496.826873037644</v>
      </c>
      <c r="M574" s="273">
        <v>5.6454035634799542</v>
      </c>
      <c r="N574" s="273" t="s">
        <v>92</v>
      </c>
      <c r="O574" s="274"/>
    </row>
    <row r="575" spans="2:15" ht="16" customHeight="1" x14ac:dyDescent="0.2">
      <c r="B575" s="348" t="s">
        <v>1</v>
      </c>
      <c r="C575" s="348" t="s">
        <v>0</v>
      </c>
      <c r="D575" s="348" t="s">
        <v>2</v>
      </c>
      <c r="E575" s="348" t="s">
        <v>49</v>
      </c>
      <c r="F575" s="349" t="s">
        <v>113</v>
      </c>
      <c r="G575" s="349" t="s">
        <v>112</v>
      </c>
      <c r="H575" s="349" t="s">
        <v>114</v>
      </c>
      <c r="I575" s="349" t="s">
        <v>116</v>
      </c>
      <c r="J575" s="349" t="s">
        <v>111</v>
      </c>
      <c r="K575" s="349" t="s">
        <v>110</v>
      </c>
      <c r="L575" s="349" t="s">
        <v>109</v>
      </c>
      <c r="M575" s="349" t="s">
        <v>108</v>
      </c>
      <c r="N575" s="350" t="s">
        <v>6</v>
      </c>
      <c r="O575" s="351" t="s">
        <v>91</v>
      </c>
    </row>
    <row r="576" spans="2:15" ht="16" customHeight="1" x14ac:dyDescent="0.2">
      <c r="B576" s="348"/>
      <c r="C576" s="348"/>
      <c r="D576" s="348"/>
      <c r="E576" s="348"/>
      <c r="F576" s="348"/>
      <c r="G576" s="348"/>
      <c r="H576" s="348"/>
      <c r="I576" s="348"/>
      <c r="J576" s="348"/>
      <c r="K576" s="348"/>
      <c r="L576" s="348"/>
      <c r="M576" s="348"/>
      <c r="N576" s="350"/>
      <c r="O576" s="351"/>
    </row>
    <row r="577" spans="2:15" x14ac:dyDescent="0.2">
      <c r="B577" s="268" t="s">
        <v>68</v>
      </c>
      <c r="C577" s="268" t="s">
        <v>47</v>
      </c>
      <c r="D577" s="269">
        <v>0</v>
      </c>
      <c r="E577" s="270" t="str">
        <f t="shared" si="41"/>
        <v>GOMale0</v>
      </c>
      <c r="F577" s="271">
        <v>1.494E-2</v>
      </c>
      <c r="G577" s="271">
        <v>1.4740472606238198E-2</v>
      </c>
      <c r="H577" s="272">
        <v>1474.0472606238197</v>
      </c>
      <c r="I577" s="271">
        <v>0.98525952739376177</v>
      </c>
      <c r="J577" s="272">
        <v>100000</v>
      </c>
      <c r="K577" s="272">
        <v>98651.068188591074</v>
      </c>
      <c r="L577" s="272">
        <v>7151380.6707658619</v>
      </c>
      <c r="M577" s="273">
        <v>71.513806707658617</v>
      </c>
      <c r="N577" s="272">
        <v>1</v>
      </c>
      <c r="O577" s="274">
        <f>(K577-J578*N577)/H577</f>
        <v>8.4878858742930316E-2</v>
      </c>
    </row>
    <row r="578" spans="2:15" x14ac:dyDescent="0.2">
      <c r="B578" s="268" t="s">
        <v>68</v>
      </c>
      <c r="C578" s="268" t="s">
        <v>47</v>
      </c>
      <c r="D578" s="275" t="s">
        <v>107</v>
      </c>
      <c r="E578" s="270" t="str">
        <f t="shared" si="41"/>
        <v>GOMale01-04</v>
      </c>
      <c r="F578" s="271">
        <v>6.8999999999999997E-4</v>
      </c>
      <c r="G578" s="271">
        <v>2.7491368994984498E-3</v>
      </c>
      <c r="H578" s="272">
        <v>270.86133223405943</v>
      </c>
      <c r="I578" s="271">
        <v>0.99725086310050159</v>
      </c>
      <c r="J578" s="272">
        <v>98525.952739376182</v>
      </c>
      <c r="K578" s="272">
        <v>393456.06963449513</v>
      </c>
      <c r="L578" s="272">
        <v>7052729.6025772709</v>
      </c>
      <c r="M578" s="273">
        <v>71.582455246419826</v>
      </c>
      <c r="N578" s="272">
        <v>4</v>
      </c>
      <c r="O578" s="274">
        <f t="shared" ref="O578:O595" si="44">(K578-J579*N578)/H578</f>
        <v>1.6085869560373782</v>
      </c>
    </row>
    <row r="579" spans="2:15" x14ac:dyDescent="0.2">
      <c r="B579" s="268" t="s">
        <v>68</v>
      </c>
      <c r="C579" s="268" t="s">
        <v>47</v>
      </c>
      <c r="D579" s="275" t="s">
        <v>106</v>
      </c>
      <c r="E579" s="270" t="str">
        <f t="shared" si="41"/>
        <v>GOMale05-09</v>
      </c>
      <c r="F579" s="271">
        <v>3.6000000000000002E-4</v>
      </c>
      <c r="G579" s="271">
        <v>1.8035725624582861E-3</v>
      </c>
      <c r="H579" s="272">
        <v>177.21018698375246</v>
      </c>
      <c r="I579" s="271">
        <v>0.99819642743754167</v>
      </c>
      <c r="J579" s="272">
        <v>98255.091407142128</v>
      </c>
      <c r="K579" s="272">
        <v>490832.43156825122</v>
      </c>
      <c r="L579" s="272">
        <v>6659273.5329427756</v>
      </c>
      <c r="M579" s="273">
        <v>67.775353292874911</v>
      </c>
      <c r="N579" s="272">
        <v>5</v>
      </c>
      <c r="O579" s="274">
        <f t="shared" si="44"/>
        <v>2.5000000000001257</v>
      </c>
    </row>
    <row r="580" spans="2:15" x14ac:dyDescent="0.2">
      <c r="B580" s="268" t="s">
        <v>68</v>
      </c>
      <c r="C580" s="268" t="s">
        <v>47</v>
      </c>
      <c r="D580" s="275" t="s">
        <v>71</v>
      </c>
      <c r="E580" s="270" t="str">
        <f t="shared" si="41"/>
        <v>GOMale10-14</v>
      </c>
      <c r="F580" s="271">
        <v>4.6000000000000001E-4</v>
      </c>
      <c r="G580" s="271">
        <v>2.2792976461205095E-3</v>
      </c>
      <c r="H580" s="272">
        <v>223.54868380159388</v>
      </c>
      <c r="I580" s="271">
        <v>0.99772070235387944</v>
      </c>
      <c r="J580" s="272">
        <v>98077.881220158364</v>
      </c>
      <c r="K580" s="272">
        <v>489830.53439128783</v>
      </c>
      <c r="L580" s="272">
        <v>6168441.1013745246</v>
      </c>
      <c r="M580" s="273">
        <v>62.893294845226514</v>
      </c>
      <c r="N580" s="272">
        <v>5</v>
      </c>
      <c r="O580" s="274">
        <f t="shared" si="44"/>
        <v>2.5000000000000244</v>
      </c>
    </row>
    <row r="581" spans="2:15" x14ac:dyDescent="0.2">
      <c r="B581" s="268" t="s">
        <v>68</v>
      </c>
      <c r="C581" s="268" t="s">
        <v>47</v>
      </c>
      <c r="D581" s="269" t="s">
        <v>72</v>
      </c>
      <c r="E581" s="270" t="str">
        <f t="shared" si="41"/>
        <v>GOMale15-19</v>
      </c>
      <c r="F581" s="271">
        <v>1.91E-3</v>
      </c>
      <c r="G581" s="271">
        <v>9.5176836956186624E-3</v>
      </c>
      <c r="H581" s="272">
        <v>931.34658532692958</v>
      </c>
      <c r="I581" s="271">
        <v>0.99048231630438133</v>
      </c>
      <c r="J581" s="272">
        <v>97854.332536356771</v>
      </c>
      <c r="K581" s="272">
        <v>486943.29621846654</v>
      </c>
      <c r="L581" s="272">
        <v>5678610.5669832369</v>
      </c>
      <c r="M581" s="273">
        <v>58.031263611893806</v>
      </c>
      <c r="N581" s="272">
        <v>5</v>
      </c>
      <c r="O581" s="274">
        <f t="shared" si="44"/>
        <v>2.50000000000004</v>
      </c>
    </row>
    <row r="582" spans="2:15" x14ac:dyDescent="0.2">
      <c r="B582" s="268" t="s">
        <v>68</v>
      </c>
      <c r="C582" s="268" t="s">
        <v>47</v>
      </c>
      <c r="D582" s="269" t="s">
        <v>73</v>
      </c>
      <c r="E582" s="270" t="str">
        <f t="shared" si="41"/>
        <v>GOMale20-24</v>
      </c>
      <c r="F582" s="271">
        <v>2.9299999999999999E-3</v>
      </c>
      <c r="G582" s="271">
        <v>1.454385033861719E-2</v>
      </c>
      <c r="H582" s="272">
        <v>1409.6334020436746</v>
      </c>
      <c r="I582" s="271">
        <v>0.98545614966138284</v>
      </c>
      <c r="J582" s="272">
        <v>96922.985951029841</v>
      </c>
      <c r="K582" s="272">
        <v>481090.84625003999</v>
      </c>
      <c r="L582" s="272">
        <v>5191667.27076477</v>
      </c>
      <c r="M582" s="273">
        <v>53.564871323587269</v>
      </c>
      <c r="N582" s="272">
        <v>5</v>
      </c>
      <c r="O582" s="274">
        <f t="shared" si="44"/>
        <v>2.4999999999999991</v>
      </c>
    </row>
    <row r="583" spans="2:15" x14ac:dyDescent="0.2">
      <c r="B583" s="268" t="s">
        <v>68</v>
      </c>
      <c r="C583" s="268" t="s">
        <v>47</v>
      </c>
      <c r="D583" s="269" t="s">
        <v>74</v>
      </c>
      <c r="E583" s="270" t="str">
        <f t="shared" si="41"/>
        <v>GOMale25-29</v>
      </c>
      <c r="F583" s="271">
        <v>2.7899999999999999E-3</v>
      </c>
      <c r="G583" s="271">
        <v>1.3841076970659448E-2</v>
      </c>
      <c r="H583" s="272">
        <v>1322.0076643562493</v>
      </c>
      <c r="I583" s="271">
        <v>0.98615892302934061</v>
      </c>
      <c r="J583" s="272">
        <v>95513.352548986164</v>
      </c>
      <c r="K583" s="272">
        <v>474261.7435840402</v>
      </c>
      <c r="L583" s="272">
        <v>4710576.4245147305</v>
      </c>
      <c r="M583" s="273">
        <v>49.31851200698673</v>
      </c>
      <c r="N583" s="272">
        <v>5</v>
      </c>
      <c r="O583" s="274">
        <f t="shared" si="44"/>
        <v>2.4999999999999845</v>
      </c>
    </row>
    <row r="584" spans="2:15" x14ac:dyDescent="0.2">
      <c r="B584" s="268" t="s">
        <v>68</v>
      </c>
      <c r="C584" s="268" t="s">
        <v>47</v>
      </c>
      <c r="D584" s="269" t="s">
        <v>75</v>
      </c>
      <c r="E584" s="270" t="str">
        <f t="shared" si="41"/>
        <v>GOMale30-34</v>
      </c>
      <c r="F584" s="271">
        <v>2.8600000000000001E-3</v>
      </c>
      <c r="G584" s="271">
        <v>1.4215168324941123E-2</v>
      </c>
      <c r="H584" s="272">
        <v>1338.9458222875962</v>
      </c>
      <c r="I584" s="271">
        <v>0.98578483167505893</v>
      </c>
      <c r="J584" s="272">
        <v>94191.344884629914</v>
      </c>
      <c r="K584" s="272">
        <v>467609.35986743058</v>
      </c>
      <c r="L584" s="272">
        <v>4236314.6809306899</v>
      </c>
      <c r="M584" s="273">
        <v>44.975625797885485</v>
      </c>
      <c r="N584" s="272">
        <v>5</v>
      </c>
      <c r="O584" s="274">
        <f t="shared" si="44"/>
        <v>2.50000000000002</v>
      </c>
    </row>
    <row r="585" spans="2:15" x14ac:dyDescent="0.2">
      <c r="B585" s="268" t="s">
        <v>68</v>
      </c>
      <c r="C585" s="268" t="s">
        <v>47</v>
      </c>
      <c r="D585" s="269" t="s">
        <v>76</v>
      </c>
      <c r="E585" s="270" t="str">
        <f t="shared" si="41"/>
        <v>GOMale35-39</v>
      </c>
      <c r="F585" s="271">
        <v>3.3800000000000002E-3</v>
      </c>
      <c r="G585" s="271">
        <v>1.6746848382857463E-2</v>
      </c>
      <c r="H585" s="272">
        <v>1554.9850490816232</v>
      </c>
      <c r="I585" s="271">
        <v>0.98325315161714255</v>
      </c>
      <c r="J585" s="272">
        <v>92852.399062342316</v>
      </c>
      <c r="K585" s="272">
        <v>460374.53268900752</v>
      </c>
      <c r="L585" s="272">
        <v>3768705.3210632592</v>
      </c>
      <c r="M585" s="273">
        <v>40.588130830447376</v>
      </c>
      <c r="N585" s="272">
        <v>5</v>
      </c>
      <c r="O585" s="274">
        <f t="shared" si="44"/>
        <v>2.4999999999999902</v>
      </c>
    </row>
    <row r="586" spans="2:15" x14ac:dyDescent="0.2">
      <c r="B586" s="268" t="s">
        <v>68</v>
      </c>
      <c r="C586" s="268" t="s">
        <v>47</v>
      </c>
      <c r="D586" s="269" t="s">
        <v>77</v>
      </c>
      <c r="E586" s="270" t="str">
        <f t="shared" si="41"/>
        <v>GOMale40-44</v>
      </c>
      <c r="F586" s="271">
        <v>3.9500000000000004E-3</v>
      </c>
      <c r="G586" s="271">
        <v>1.9552250968471702E-2</v>
      </c>
      <c r="H586" s="272">
        <v>1785.0699515597385</v>
      </c>
      <c r="I586" s="271">
        <v>0.98044774903152832</v>
      </c>
      <c r="J586" s="272">
        <v>91297.414013260699</v>
      </c>
      <c r="K586" s="272">
        <v>452024.39518740412</v>
      </c>
      <c r="L586" s="272">
        <v>3308330.7883742517</v>
      </c>
      <c r="M586" s="273">
        <v>36.236851000990299</v>
      </c>
      <c r="N586" s="272">
        <v>5</v>
      </c>
      <c r="O586" s="274">
        <f t="shared" si="44"/>
        <v>2.4999999999999738</v>
      </c>
    </row>
    <row r="587" spans="2:15" x14ac:dyDescent="0.2">
      <c r="B587" s="268" t="s">
        <v>68</v>
      </c>
      <c r="C587" s="268" t="s">
        <v>47</v>
      </c>
      <c r="D587" s="269" t="s">
        <v>78</v>
      </c>
      <c r="E587" s="270" t="str">
        <f t="shared" si="41"/>
        <v>GOMale45-49</v>
      </c>
      <c r="F587" s="271">
        <v>5.4400000000000004E-3</v>
      </c>
      <c r="G587" s="271">
        <v>2.6846508496911604E-2</v>
      </c>
      <c r="H587" s="272">
        <v>2403.0939054309297</v>
      </c>
      <c r="I587" s="271">
        <v>0.97315349150308839</v>
      </c>
      <c r="J587" s="272">
        <v>89512.344061700962</v>
      </c>
      <c r="K587" s="272">
        <v>441553.98554492748</v>
      </c>
      <c r="L587" s="272">
        <v>2856306.3931868477</v>
      </c>
      <c r="M587" s="273">
        <v>31.909636856543411</v>
      </c>
      <c r="N587" s="272">
        <v>5</v>
      </c>
      <c r="O587" s="274">
        <f t="shared" si="44"/>
        <v>2.4999999999999853</v>
      </c>
    </row>
    <row r="588" spans="2:15" x14ac:dyDescent="0.2">
      <c r="B588" s="268" t="s">
        <v>68</v>
      </c>
      <c r="C588" s="268" t="s">
        <v>47</v>
      </c>
      <c r="D588" s="269" t="s">
        <v>79</v>
      </c>
      <c r="E588" s="270" t="str">
        <f t="shared" si="41"/>
        <v>GOMale50-54</v>
      </c>
      <c r="F588" s="271">
        <v>8.0800000000000004E-3</v>
      </c>
      <c r="G588" s="271">
        <v>3.9585279181085974E-2</v>
      </c>
      <c r="H588" s="272">
        <v>3448.2439866910063</v>
      </c>
      <c r="I588" s="271">
        <v>0.96041472081891399</v>
      </c>
      <c r="J588" s="272">
        <v>87109.250156270034</v>
      </c>
      <c r="K588" s="272">
        <v>426925.64081462263</v>
      </c>
      <c r="L588" s="272">
        <v>2414752.4076419203</v>
      </c>
      <c r="M588" s="273">
        <v>27.720964229515971</v>
      </c>
      <c r="N588" s="272">
        <v>5</v>
      </c>
      <c r="O588" s="274">
        <f t="shared" si="44"/>
        <v>2.5000000000000115</v>
      </c>
    </row>
    <row r="589" spans="2:15" x14ac:dyDescent="0.2">
      <c r="B589" s="268" t="s">
        <v>68</v>
      </c>
      <c r="C589" s="268" t="s">
        <v>47</v>
      </c>
      <c r="D589" s="269" t="s">
        <v>80</v>
      </c>
      <c r="E589" s="270" t="str">
        <f t="shared" ref="E589:E652" si="45">_xlfn.CONCAT(B589,C589,D589)</f>
        <v>GOMale55-59</v>
      </c>
      <c r="F589" s="271">
        <v>1.187E-2</v>
      </c>
      <c r="G589" s="271">
        <v>5.7629166594891736E-2</v>
      </c>
      <c r="H589" s="272">
        <v>4821.3140620429349</v>
      </c>
      <c r="I589" s="271">
        <v>0.9423708334051083</v>
      </c>
      <c r="J589" s="272">
        <v>83661.006169579021</v>
      </c>
      <c r="K589" s="272">
        <v>406251.74569278775</v>
      </c>
      <c r="L589" s="272">
        <v>1987826.7668272974</v>
      </c>
      <c r="M589" s="273">
        <v>23.760493183622682</v>
      </c>
      <c r="N589" s="272">
        <v>5</v>
      </c>
      <c r="O589" s="274">
        <f t="shared" si="44"/>
        <v>2.4999999999999973</v>
      </c>
    </row>
    <row r="590" spans="2:15" x14ac:dyDescent="0.2">
      <c r="B590" s="268" t="s">
        <v>68</v>
      </c>
      <c r="C590" s="268" t="s">
        <v>47</v>
      </c>
      <c r="D590" s="269" t="s">
        <v>81</v>
      </c>
      <c r="E590" s="270" t="str">
        <f t="shared" si="45"/>
        <v>GOMale60-64</v>
      </c>
      <c r="F590" s="271">
        <v>1.6500000000000001E-2</v>
      </c>
      <c r="G590" s="271">
        <v>7.9219707055801752E-2</v>
      </c>
      <c r="H590" s="272">
        <v>6245.6573131286141</v>
      </c>
      <c r="I590" s="271">
        <v>0.92078029294419828</v>
      </c>
      <c r="J590" s="272">
        <v>78839.692107536088</v>
      </c>
      <c r="K590" s="272">
        <v>378584.31725485891</v>
      </c>
      <c r="L590" s="272">
        <v>1581575.0211345097</v>
      </c>
      <c r="M590" s="273">
        <v>20.060644313238395</v>
      </c>
      <c r="N590" s="272">
        <v>5</v>
      </c>
      <c r="O590" s="274">
        <f t="shared" si="44"/>
        <v>2.4999999999999973</v>
      </c>
    </row>
    <row r="591" spans="2:15" x14ac:dyDescent="0.2">
      <c r="B591" s="268" t="s">
        <v>68</v>
      </c>
      <c r="C591" s="268" t="s">
        <v>47</v>
      </c>
      <c r="D591" s="269" t="s">
        <v>82</v>
      </c>
      <c r="E591" s="270" t="str">
        <f t="shared" si="45"/>
        <v>GOMale65-69</v>
      </c>
      <c r="F591" s="271">
        <v>2.453E-2</v>
      </c>
      <c r="G591" s="271">
        <v>0.11554173844686619</v>
      </c>
      <c r="H591" s="272">
        <v>8387.6409810181322</v>
      </c>
      <c r="I591" s="271">
        <v>0.88445826155313378</v>
      </c>
      <c r="J591" s="272">
        <v>72594.034794407475</v>
      </c>
      <c r="K591" s="272">
        <v>342001.07151949202</v>
      </c>
      <c r="L591" s="272">
        <v>1202990.7038796507</v>
      </c>
      <c r="M591" s="273">
        <v>16.571481489996021</v>
      </c>
      <c r="N591" s="272">
        <v>5</v>
      </c>
      <c r="O591" s="274">
        <f t="shared" si="44"/>
        <v>2.4999999999999978</v>
      </c>
    </row>
    <row r="592" spans="2:15" x14ac:dyDescent="0.2">
      <c r="B592" s="268" t="s">
        <v>68</v>
      </c>
      <c r="C592" s="268" t="s">
        <v>47</v>
      </c>
      <c r="D592" s="269" t="s">
        <v>19</v>
      </c>
      <c r="E592" s="270" t="str">
        <f t="shared" si="45"/>
        <v>GOMale70-74</v>
      </c>
      <c r="F592" s="271">
        <v>3.6909999999999998E-2</v>
      </c>
      <c r="G592" s="271">
        <v>0.16894932023279585</v>
      </c>
      <c r="H592" s="272">
        <v>10847.626589371317</v>
      </c>
      <c r="I592" s="271">
        <v>0.83105067976720415</v>
      </c>
      <c r="J592" s="272">
        <v>64206.393813389339</v>
      </c>
      <c r="K592" s="272">
        <v>293912.90259351837</v>
      </c>
      <c r="L592" s="272">
        <v>860989.6323601586</v>
      </c>
      <c r="M592" s="273">
        <v>13.409717961462762</v>
      </c>
      <c r="N592" s="272">
        <v>5</v>
      </c>
      <c r="O592" s="274">
        <f t="shared" si="44"/>
        <v>2.4999999999999987</v>
      </c>
    </row>
    <row r="593" spans="2:15" x14ac:dyDescent="0.2">
      <c r="B593" s="268" t="s">
        <v>68</v>
      </c>
      <c r="C593" s="268" t="s">
        <v>47</v>
      </c>
      <c r="D593" s="269" t="s">
        <v>20</v>
      </c>
      <c r="E593" s="270" t="str">
        <f t="shared" si="45"/>
        <v>GOMale75-79</v>
      </c>
      <c r="F593" s="271">
        <v>5.7840000000000003E-2</v>
      </c>
      <c r="G593" s="271">
        <v>0.25267074289765074</v>
      </c>
      <c r="H593" s="272">
        <v>13482.19935459545</v>
      </c>
      <c r="I593" s="271">
        <v>0.74732925710234932</v>
      </c>
      <c r="J593" s="272">
        <v>53358.767224018018</v>
      </c>
      <c r="K593" s="272">
        <v>233088.33773360148</v>
      </c>
      <c r="L593" s="272">
        <v>567076.72976664023</v>
      </c>
      <c r="M593" s="273">
        <v>10.62762052552417</v>
      </c>
      <c r="N593" s="272">
        <v>5</v>
      </c>
      <c r="O593" s="274">
        <f t="shared" si="44"/>
        <v>2.4999999999999991</v>
      </c>
    </row>
    <row r="594" spans="2:15" x14ac:dyDescent="0.2">
      <c r="B594" s="268" t="s">
        <v>68</v>
      </c>
      <c r="C594" s="268" t="s">
        <v>47</v>
      </c>
      <c r="D594" s="269" t="s">
        <v>21</v>
      </c>
      <c r="E594" s="270" t="str">
        <f t="shared" si="45"/>
        <v>GOMale80-84</v>
      </c>
      <c r="F594" s="271">
        <v>8.548E-2</v>
      </c>
      <c r="G594" s="271">
        <v>0.35213637996312691</v>
      </c>
      <c r="H594" s="272">
        <v>14041.990254892406</v>
      </c>
      <c r="I594" s="271">
        <v>0.64786362003687303</v>
      </c>
      <c r="J594" s="272">
        <v>39876.567869422572</v>
      </c>
      <c r="K594" s="272">
        <v>164277.86370988184</v>
      </c>
      <c r="L594" s="272">
        <v>333988.39203303878</v>
      </c>
      <c r="M594" s="273">
        <v>8.3755551161448309</v>
      </c>
      <c r="N594" s="272">
        <v>5</v>
      </c>
      <c r="O594" s="274">
        <f t="shared" si="44"/>
        <v>2.5000000000000004</v>
      </c>
    </row>
    <row r="595" spans="2:15" x14ac:dyDescent="0.2">
      <c r="B595" s="268" t="s">
        <v>68</v>
      </c>
      <c r="C595" s="268" t="s">
        <v>47</v>
      </c>
      <c r="D595" s="269" t="s">
        <v>22</v>
      </c>
      <c r="E595" s="270" t="str">
        <f t="shared" si="45"/>
        <v>GOMale85-89</v>
      </c>
      <c r="F595" s="271">
        <v>0.12217</v>
      </c>
      <c r="G595" s="271">
        <v>0.4679174486253464</v>
      </c>
      <c r="H595" s="272">
        <v>12088.449643704442</v>
      </c>
      <c r="I595" s="271">
        <v>0.53208255137465366</v>
      </c>
      <c r="J595" s="272">
        <v>25834.577614530164</v>
      </c>
      <c r="K595" s="272">
        <v>98951.76396338972</v>
      </c>
      <c r="L595" s="272">
        <v>169710.52832315693</v>
      </c>
      <c r="M595" s="273">
        <v>6.5691233994747602</v>
      </c>
      <c r="N595" s="272">
        <v>5</v>
      </c>
      <c r="O595" s="274">
        <f t="shared" si="44"/>
        <v>2.4999999999999996</v>
      </c>
    </row>
    <row r="596" spans="2:15" x14ac:dyDescent="0.2">
      <c r="B596" s="268" t="s">
        <v>68</v>
      </c>
      <c r="C596" s="268" t="s">
        <v>47</v>
      </c>
      <c r="D596" s="269" t="s">
        <v>5</v>
      </c>
      <c r="E596" s="270" t="str">
        <f t="shared" si="45"/>
        <v>GOMale90+</v>
      </c>
      <c r="F596" s="271">
        <v>0.19427</v>
      </c>
      <c r="G596" s="271">
        <v>1</v>
      </c>
      <c r="H596" s="272">
        <v>13746.127970825724</v>
      </c>
      <c r="I596" s="271">
        <v>0</v>
      </c>
      <c r="J596" s="272">
        <v>13746.127970825724</v>
      </c>
      <c r="K596" s="272">
        <v>70758.764359767199</v>
      </c>
      <c r="L596" s="272">
        <v>70758.764359767199</v>
      </c>
      <c r="M596" s="273">
        <v>5.1475415120492833</v>
      </c>
      <c r="N596" s="273" t="s">
        <v>92</v>
      </c>
      <c r="O596" s="274"/>
    </row>
    <row r="597" spans="2:15" ht="16" customHeight="1" x14ac:dyDescent="0.2">
      <c r="B597" s="348" t="s">
        <v>1</v>
      </c>
      <c r="C597" s="348" t="s">
        <v>0</v>
      </c>
      <c r="D597" s="348" t="s">
        <v>2</v>
      </c>
      <c r="E597" s="348" t="s">
        <v>49</v>
      </c>
      <c r="F597" s="349" t="s">
        <v>113</v>
      </c>
      <c r="G597" s="349" t="s">
        <v>112</v>
      </c>
      <c r="H597" s="349" t="s">
        <v>114</v>
      </c>
      <c r="I597" s="349" t="s">
        <v>116</v>
      </c>
      <c r="J597" s="349" t="s">
        <v>111</v>
      </c>
      <c r="K597" s="349" t="s">
        <v>110</v>
      </c>
      <c r="L597" s="349" t="s">
        <v>109</v>
      </c>
      <c r="M597" s="349" t="s">
        <v>108</v>
      </c>
      <c r="N597" s="350" t="s">
        <v>6</v>
      </c>
      <c r="O597" s="351" t="s">
        <v>91</v>
      </c>
    </row>
    <row r="598" spans="2:15" ht="16" customHeight="1" x14ac:dyDescent="0.2">
      <c r="B598" s="348"/>
      <c r="C598" s="348"/>
      <c r="D598" s="348"/>
      <c r="E598" s="348"/>
      <c r="F598" s="348"/>
      <c r="G598" s="348"/>
      <c r="H598" s="348"/>
      <c r="I598" s="348"/>
      <c r="J598" s="348"/>
      <c r="K598" s="348"/>
      <c r="L598" s="348"/>
      <c r="M598" s="348"/>
      <c r="N598" s="350"/>
      <c r="O598" s="351"/>
    </row>
    <row r="599" spans="2:15" x14ac:dyDescent="0.2">
      <c r="B599" s="268" t="s">
        <v>69</v>
      </c>
      <c r="C599" s="268" t="s">
        <v>47</v>
      </c>
      <c r="D599" s="269">
        <v>0</v>
      </c>
      <c r="E599" s="270" t="str">
        <f t="shared" si="45"/>
        <v>DFMale0</v>
      </c>
      <c r="F599" s="271">
        <v>1.073E-2</v>
      </c>
      <c r="G599" s="271">
        <v>1.0626132531252254E-2</v>
      </c>
      <c r="H599" s="272">
        <v>1062.6132531252254</v>
      </c>
      <c r="I599" s="271">
        <v>0.98937386746874778</v>
      </c>
      <c r="J599" s="272">
        <v>100000</v>
      </c>
      <c r="K599" s="272">
        <v>99015.010784246973</v>
      </c>
      <c r="L599" s="272">
        <v>7519124.2407715758</v>
      </c>
      <c r="M599" s="273">
        <v>75.191242407715762</v>
      </c>
      <c r="N599" s="272">
        <v>1</v>
      </c>
      <c r="O599" s="274">
        <f>(K599-J600*N599)/H599</f>
        <v>7.3050131027349433E-2</v>
      </c>
    </row>
    <row r="600" spans="2:15" x14ac:dyDescent="0.2">
      <c r="B600" s="268" t="s">
        <v>69</v>
      </c>
      <c r="C600" s="268" t="s">
        <v>47</v>
      </c>
      <c r="D600" s="275" t="s">
        <v>107</v>
      </c>
      <c r="E600" s="270" t="str">
        <f t="shared" si="45"/>
        <v>DFMale01-04</v>
      </c>
      <c r="F600" s="271">
        <v>3.8999999999999999E-4</v>
      </c>
      <c r="G600" s="271">
        <v>1.5435381282478105E-3</v>
      </c>
      <c r="H600" s="272">
        <v>152.71362875300082</v>
      </c>
      <c r="I600" s="271">
        <v>0.99845646187175219</v>
      </c>
      <c r="J600" s="272">
        <v>98937.386746874778</v>
      </c>
      <c r="K600" s="272">
        <v>395386.23873922206</v>
      </c>
      <c r="L600" s="272">
        <v>7420109.2299873289</v>
      </c>
      <c r="M600" s="273">
        <v>74.99803132026544</v>
      </c>
      <c r="N600" s="272">
        <v>4</v>
      </c>
      <c r="O600" s="274">
        <f t="shared" ref="O600:O617" si="46">(K600-J601*N600)/H600</f>
        <v>1.6209834626831565</v>
      </c>
    </row>
    <row r="601" spans="2:15" x14ac:dyDescent="0.2">
      <c r="B601" s="268" t="s">
        <v>69</v>
      </c>
      <c r="C601" s="268" t="s">
        <v>47</v>
      </c>
      <c r="D601" s="275" t="s">
        <v>106</v>
      </c>
      <c r="E601" s="270" t="str">
        <f t="shared" si="45"/>
        <v>DFMale05-09</v>
      </c>
      <c r="F601" s="271">
        <v>2.0000000000000001E-4</v>
      </c>
      <c r="G601" s="271">
        <v>9.9219303093707489E-4</v>
      </c>
      <c r="H601" s="272">
        <v>98.013464231197432</v>
      </c>
      <c r="I601" s="271">
        <v>0.99900780696906288</v>
      </c>
      <c r="J601" s="272">
        <v>98784.673118121776</v>
      </c>
      <c r="K601" s="272">
        <v>493678.33193003089</v>
      </c>
      <c r="L601" s="272">
        <v>7024722.9912481066</v>
      </c>
      <c r="M601" s="273">
        <v>71.111466683179628</v>
      </c>
      <c r="N601" s="272">
        <v>5</v>
      </c>
      <c r="O601" s="274">
        <f t="shared" si="46"/>
        <v>2.5000000000002451</v>
      </c>
    </row>
    <row r="602" spans="2:15" x14ac:dyDescent="0.2">
      <c r="B602" s="268" t="s">
        <v>69</v>
      </c>
      <c r="C602" s="268" t="s">
        <v>47</v>
      </c>
      <c r="D602" s="275" t="s">
        <v>71</v>
      </c>
      <c r="E602" s="270" t="str">
        <f t="shared" si="45"/>
        <v>DFMale10-14</v>
      </c>
      <c r="F602" s="271">
        <v>2.7999999999999998E-4</v>
      </c>
      <c r="G602" s="271">
        <v>1.4049529677745321E-3</v>
      </c>
      <c r="H602" s="272">
        <v>138.65011536048874</v>
      </c>
      <c r="I602" s="271">
        <v>0.99859504703222546</v>
      </c>
      <c r="J602" s="272">
        <v>98686.659653890572</v>
      </c>
      <c r="K602" s="272">
        <v>493086.67298105161</v>
      </c>
      <c r="L602" s="272">
        <v>6531044.6593180755</v>
      </c>
      <c r="M602" s="273">
        <v>66.179610113701912</v>
      </c>
      <c r="N602" s="272">
        <v>5</v>
      </c>
      <c r="O602" s="274">
        <f t="shared" si="46"/>
        <v>2.4999999999998894</v>
      </c>
    </row>
    <row r="603" spans="2:15" x14ac:dyDescent="0.2">
      <c r="B603" s="268" t="s">
        <v>69</v>
      </c>
      <c r="C603" s="268" t="s">
        <v>47</v>
      </c>
      <c r="D603" s="269" t="s">
        <v>72</v>
      </c>
      <c r="E603" s="270" t="str">
        <f t="shared" si="45"/>
        <v>DFMale15-19</v>
      </c>
      <c r="F603" s="271">
        <v>1.47E-3</v>
      </c>
      <c r="G603" s="271">
        <v>7.3129378366188274E-3</v>
      </c>
      <c r="H603" s="272">
        <v>720.6754676777897</v>
      </c>
      <c r="I603" s="271">
        <v>0.99268706216338121</v>
      </c>
      <c r="J603" s="272">
        <v>98548.009538530081</v>
      </c>
      <c r="K603" s="272">
        <v>490938.35902345594</v>
      </c>
      <c r="L603" s="272">
        <v>6037957.9863370238</v>
      </c>
      <c r="M603" s="273">
        <v>61.269202844490898</v>
      </c>
      <c r="N603" s="272">
        <v>5</v>
      </c>
      <c r="O603" s="274">
        <f t="shared" si="46"/>
        <v>2.5000000000000711</v>
      </c>
    </row>
    <row r="604" spans="2:15" x14ac:dyDescent="0.2">
      <c r="B604" s="268" t="s">
        <v>69</v>
      </c>
      <c r="C604" s="268" t="s">
        <v>47</v>
      </c>
      <c r="D604" s="269" t="s">
        <v>73</v>
      </c>
      <c r="E604" s="270" t="str">
        <f t="shared" si="45"/>
        <v>DFMale20-24</v>
      </c>
      <c r="F604" s="271">
        <v>1.75E-3</v>
      </c>
      <c r="G604" s="271">
        <v>8.7024278328347512E-3</v>
      </c>
      <c r="H604" s="272">
        <v>851.33531483020829</v>
      </c>
      <c r="I604" s="271">
        <v>0.9912975721671653</v>
      </c>
      <c r="J604" s="272">
        <v>97827.334070852288</v>
      </c>
      <c r="K604" s="272">
        <v>487008.33206718595</v>
      </c>
      <c r="L604" s="272">
        <v>5547019.6273135683</v>
      </c>
      <c r="M604" s="273">
        <v>56.702144446623592</v>
      </c>
      <c r="N604" s="272">
        <v>5</v>
      </c>
      <c r="O604" s="274">
        <f t="shared" si="46"/>
        <v>2.4999999999999942</v>
      </c>
    </row>
    <row r="605" spans="2:15" x14ac:dyDescent="0.2">
      <c r="B605" s="268" t="s">
        <v>69</v>
      </c>
      <c r="C605" s="268" t="s">
        <v>47</v>
      </c>
      <c r="D605" s="269" t="s">
        <v>74</v>
      </c>
      <c r="E605" s="270" t="str">
        <f t="shared" si="45"/>
        <v>DFMale25-29</v>
      </c>
      <c r="F605" s="271">
        <v>1.6199999999999999E-3</v>
      </c>
      <c r="G605" s="271">
        <v>8.0472941542589129E-3</v>
      </c>
      <c r="H605" s="272">
        <v>780.39438789275619</v>
      </c>
      <c r="I605" s="271">
        <v>0.99195270584574113</v>
      </c>
      <c r="J605" s="272">
        <v>96975.998756022091</v>
      </c>
      <c r="K605" s="272">
        <v>482929.00781037856</v>
      </c>
      <c r="L605" s="272">
        <v>5060011.2952463822</v>
      </c>
      <c r="M605" s="273">
        <v>52.177975583181727</v>
      </c>
      <c r="N605" s="272">
        <v>5</v>
      </c>
      <c r="O605" s="274">
        <f t="shared" si="46"/>
        <v>2.4999999999999805</v>
      </c>
    </row>
    <row r="606" spans="2:15" x14ac:dyDescent="0.2">
      <c r="B606" s="268" t="s">
        <v>69</v>
      </c>
      <c r="C606" s="268" t="s">
        <v>47</v>
      </c>
      <c r="D606" s="269" t="s">
        <v>75</v>
      </c>
      <c r="E606" s="270" t="str">
        <f t="shared" si="45"/>
        <v>DFMale30-34</v>
      </c>
      <c r="F606" s="271">
        <v>1.7899999999999999E-3</v>
      </c>
      <c r="G606" s="271">
        <v>8.9245574435243627E-3</v>
      </c>
      <c r="H606" s="272">
        <v>858.50319699791339</v>
      </c>
      <c r="I606" s="271">
        <v>0.99107544255647562</v>
      </c>
      <c r="J606" s="272">
        <v>96195.604368129338</v>
      </c>
      <c r="K606" s="272">
        <v>478831.7638481519</v>
      </c>
      <c r="L606" s="272">
        <v>4577082.2874360038</v>
      </c>
      <c r="M606" s="273">
        <v>47.580992057808011</v>
      </c>
      <c r="N606" s="272">
        <v>5</v>
      </c>
      <c r="O606" s="274">
        <f t="shared" si="46"/>
        <v>2.5000000000000111</v>
      </c>
    </row>
    <row r="607" spans="2:15" x14ac:dyDescent="0.2">
      <c r="B607" s="268" t="s">
        <v>69</v>
      </c>
      <c r="C607" s="268" t="s">
        <v>47</v>
      </c>
      <c r="D607" s="269" t="s">
        <v>76</v>
      </c>
      <c r="E607" s="270" t="str">
        <f t="shared" si="45"/>
        <v>DFMale35-39</v>
      </c>
      <c r="F607" s="271">
        <v>2.0799999999999998E-3</v>
      </c>
      <c r="G607" s="271">
        <v>1.035421757787691E-2</v>
      </c>
      <c r="H607" s="272">
        <v>987.14108876995829</v>
      </c>
      <c r="I607" s="271">
        <v>0.98964578242212309</v>
      </c>
      <c r="J607" s="272">
        <v>95337.10117113142</v>
      </c>
      <c r="K607" s="272">
        <v>474217.65313373221</v>
      </c>
      <c r="L607" s="272">
        <v>4098250.5235878523</v>
      </c>
      <c r="M607" s="273">
        <v>42.986942892583187</v>
      </c>
      <c r="N607" s="272">
        <v>5</v>
      </c>
      <c r="O607" s="274">
        <f t="shared" si="46"/>
        <v>2.4999999999999978</v>
      </c>
    </row>
    <row r="608" spans="2:15" x14ac:dyDescent="0.2">
      <c r="B608" s="268" t="s">
        <v>69</v>
      </c>
      <c r="C608" s="268" t="s">
        <v>47</v>
      </c>
      <c r="D608" s="269" t="s">
        <v>77</v>
      </c>
      <c r="E608" s="270" t="str">
        <f t="shared" si="45"/>
        <v>DFMale40-44</v>
      </c>
      <c r="F608" s="271">
        <v>2.7100000000000002E-3</v>
      </c>
      <c r="G608" s="271">
        <v>1.3452340183712811E-2</v>
      </c>
      <c r="H608" s="272">
        <v>1269.2277593476508</v>
      </c>
      <c r="I608" s="271">
        <v>0.98654765981628723</v>
      </c>
      <c r="J608" s="272">
        <v>94349.96008236146</v>
      </c>
      <c r="K608" s="272">
        <v>468576.7310134382</v>
      </c>
      <c r="L608" s="272">
        <v>3624032.87045412</v>
      </c>
      <c r="M608" s="273">
        <v>38.41053952000162</v>
      </c>
      <c r="N608" s="272">
        <v>5</v>
      </c>
      <c r="O608" s="274">
        <f t="shared" si="46"/>
        <v>2.4999999999999916</v>
      </c>
    </row>
    <row r="609" spans="2:15" x14ac:dyDescent="0.2">
      <c r="B609" s="268" t="s">
        <v>69</v>
      </c>
      <c r="C609" s="268" t="s">
        <v>47</v>
      </c>
      <c r="D609" s="269" t="s">
        <v>78</v>
      </c>
      <c r="E609" s="270" t="str">
        <f t="shared" si="45"/>
        <v>DFMale45-49</v>
      </c>
      <c r="F609" s="271">
        <v>4.3E-3</v>
      </c>
      <c r="G609" s="271">
        <v>2.1250229951532237E-2</v>
      </c>
      <c r="H609" s="272">
        <v>1977.9869659210631</v>
      </c>
      <c r="I609" s="271">
        <v>0.97874977004846775</v>
      </c>
      <c r="J609" s="272">
        <v>93080.732323013814</v>
      </c>
      <c r="K609" s="272">
        <v>460458.69420026639</v>
      </c>
      <c r="L609" s="272">
        <v>3155456.1394406818</v>
      </c>
      <c r="M609" s="273">
        <v>33.90020749396821</v>
      </c>
      <c r="N609" s="272">
        <v>5</v>
      </c>
      <c r="O609" s="274">
        <f t="shared" si="46"/>
        <v>2.4999999999999907</v>
      </c>
    </row>
    <row r="610" spans="2:15" x14ac:dyDescent="0.2">
      <c r="B610" s="268" t="s">
        <v>69</v>
      </c>
      <c r="C610" s="268" t="s">
        <v>47</v>
      </c>
      <c r="D610" s="269" t="s">
        <v>79</v>
      </c>
      <c r="E610" s="270" t="str">
        <f t="shared" si="45"/>
        <v>DFMale50-54</v>
      </c>
      <c r="F610" s="271">
        <v>5.5799999999999999E-3</v>
      </c>
      <c r="G610" s="271">
        <v>2.7493018354994882E-2</v>
      </c>
      <c r="H610" s="272">
        <v>2504.6894502929758</v>
      </c>
      <c r="I610" s="271">
        <v>0.97250698164500515</v>
      </c>
      <c r="J610" s="272">
        <v>91102.745357092746</v>
      </c>
      <c r="K610" s="272">
        <v>449252.00315973128</v>
      </c>
      <c r="L610" s="272">
        <v>2694997.4452404152</v>
      </c>
      <c r="M610" s="273">
        <v>29.58195644573512</v>
      </c>
      <c r="N610" s="272">
        <v>5</v>
      </c>
      <c r="O610" s="274">
        <f t="shared" si="46"/>
        <v>2.500000000000012</v>
      </c>
    </row>
    <row r="611" spans="2:15" x14ac:dyDescent="0.2">
      <c r="B611" s="268" t="s">
        <v>69</v>
      </c>
      <c r="C611" s="268" t="s">
        <v>47</v>
      </c>
      <c r="D611" s="269" t="s">
        <v>80</v>
      </c>
      <c r="E611" s="270" t="str">
        <f t="shared" si="45"/>
        <v>DFMale55-59</v>
      </c>
      <c r="F611" s="271">
        <v>8.2699999999999996E-3</v>
      </c>
      <c r="G611" s="271">
        <v>4.052234126689698E-2</v>
      </c>
      <c r="H611" s="272">
        <v>3590.2006570389581</v>
      </c>
      <c r="I611" s="271">
        <v>0.95947765873310298</v>
      </c>
      <c r="J611" s="272">
        <v>88598.055906799767</v>
      </c>
      <c r="K611" s="272">
        <v>434014.77789140143</v>
      </c>
      <c r="L611" s="272">
        <v>2245745.442080684</v>
      </c>
      <c r="M611" s="273">
        <v>25.347570204509719</v>
      </c>
      <c r="N611" s="272">
        <v>5</v>
      </c>
      <c r="O611" s="274">
        <f t="shared" si="46"/>
        <v>2.5000000000000102</v>
      </c>
    </row>
    <row r="612" spans="2:15" x14ac:dyDescent="0.2">
      <c r="B612" s="268" t="s">
        <v>69</v>
      </c>
      <c r="C612" s="268" t="s">
        <v>47</v>
      </c>
      <c r="D612" s="269" t="s">
        <v>81</v>
      </c>
      <c r="E612" s="270" t="str">
        <f t="shared" si="45"/>
        <v>DFMale60-64</v>
      </c>
      <c r="F612" s="271">
        <v>1.2789999999999999E-2</v>
      </c>
      <c r="G612" s="271">
        <v>6.1973347296580522E-2</v>
      </c>
      <c r="H612" s="272">
        <v>5268.221336330872</v>
      </c>
      <c r="I612" s="271">
        <v>0.93802665270341945</v>
      </c>
      <c r="J612" s="272">
        <v>85007.855249760803</v>
      </c>
      <c r="K612" s="272">
        <v>411868.72290797683</v>
      </c>
      <c r="L612" s="272">
        <v>1811730.6641892823</v>
      </c>
      <c r="M612" s="273">
        <v>21.312508813053253</v>
      </c>
      <c r="N612" s="272">
        <v>5</v>
      </c>
      <c r="O612" s="274">
        <f t="shared" si="46"/>
        <v>2.4999999999999987</v>
      </c>
    </row>
    <row r="613" spans="2:15" x14ac:dyDescent="0.2">
      <c r="B613" s="268" t="s">
        <v>69</v>
      </c>
      <c r="C613" s="268" t="s">
        <v>47</v>
      </c>
      <c r="D613" s="269" t="s">
        <v>82</v>
      </c>
      <c r="E613" s="270" t="str">
        <f t="shared" si="45"/>
        <v>DFMale65-69</v>
      </c>
      <c r="F613" s="271">
        <v>1.942E-2</v>
      </c>
      <c r="G613" s="271">
        <v>9.2591404560932636E-2</v>
      </c>
      <c r="H613" s="272">
        <v>7383.2047032190549</v>
      </c>
      <c r="I613" s="271">
        <v>0.90740859543906738</v>
      </c>
      <c r="J613" s="272">
        <v>79739.633913429934</v>
      </c>
      <c r="K613" s="272">
        <v>380240.15780910203</v>
      </c>
      <c r="L613" s="272">
        <v>1399861.9412813054</v>
      </c>
      <c r="M613" s="273">
        <v>17.555409682480839</v>
      </c>
      <c r="N613" s="272">
        <v>5</v>
      </c>
      <c r="O613" s="274">
        <f t="shared" si="46"/>
        <v>2.5000000000000058</v>
      </c>
    </row>
    <row r="614" spans="2:15" x14ac:dyDescent="0.2">
      <c r="B614" s="268" t="s">
        <v>69</v>
      </c>
      <c r="C614" s="268" t="s">
        <v>47</v>
      </c>
      <c r="D614" s="269" t="s">
        <v>19</v>
      </c>
      <c r="E614" s="270" t="str">
        <f t="shared" si="45"/>
        <v>DFMale70-74</v>
      </c>
      <c r="F614" s="271">
        <v>3.0710000000000001E-2</v>
      </c>
      <c r="G614" s="271">
        <v>0.14259448889108151</v>
      </c>
      <c r="H614" s="272">
        <v>10317.62804121374</v>
      </c>
      <c r="I614" s="271">
        <v>0.85740551110891849</v>
      </c>
      <c r="J614" s="272">
        <v>72356.429210210874</v>
      </c>
      <c r="K614" s="272">
        <v>335988.07594802004</v>
      </c>
      <c r="L614" s="272">
        <v>1019621.7834722034</v>
      </c>
      <c r="M614" s="273">
        <v>14.091654253832571</v>
      </c>
      <c r="N614" s="272">
        <v>5</v>
      </c>
      <c r="O614" s="274">
        <f t="shared" si="46"/>
        <v>2.5000000000000027</v>
      </c>
    </row>
    <row r="615" spans="2:15" x14ac:dyDescent="0.2">
      <c r="B615" s="268" t="s">
        <v>69</v>
      </c>
      <c r="C615" s="268" t="s">
        <v>47</v>
      </c>
      <c r="D615" s="269" t="s">
        <v>20</v>
      </c>
      <c r="E615" s="270" t="str">
        <f t="shared" si="45"/>
        <v>DFMale75-79</v>
      </c>
      <c r="F615" s="271">
        <v>4.981E-2</v>
      </c>
      <c r="G615" s="271">
        <v>0.22147413263729385</v>
      </c>
      <c r="H615" s="272">
        <v>13739.989678761171</v>
      </c>
      <c r="I615" s="271">
        <v>0.77852586736270613</v>
      </c>
      <c r="J615" s="272">
        <v>62038.801168997132</v>
      </c>
      <c r="K615" s="272">
        <v>275844.03164808272</v>
      </c>
      <c r="L615" s="272">
        <v>683633.70752418344</v>
      </c>
      <c r="M615" s="273">
        <v>11.019453868264272</v>
      </c>
      <c r="N615" s="272">
        <v>5</v>
      </c>
      <c r="O615" s="274">
        <f t="shared" si="46"/>
        <v>2.4999999999999991</v>
      </c>
    </row>
    <row r="616" spans="2:15" x14ac:dyDescent="0.2">
      <c r="B616" s="268" t="s">
        <v>69</v>
      </c>
      <c r="C616" s="268" t="s">
        <v>47</v>
      </c>
      <c r="D616" s="269" t="s">
        <v>21</v>
      </c>
      <c r="E616" s="270" t="str">
        <f t="shared" si="45"/>
        <v>DFMale80-84</v>
      </c>
      <c r="F616" s="271">
        <v>7.6329999999999995E-2</v>
      </c>
      <c r="G616" s="271">
        <v>0.32048773538456721</v>
      </c>
      <c r="H616" s="272">
        <v>15479.176716271837</v>
      </c>
      <c r="I616" s="271">
        <v>0.67951226461543279</v>
      </c>
      <c r="J616" s="272">
        <v>48298.811490235959</v>
      </c>
      <c r="K616" s="272">
        <v>202796.11566050019</v>
      </c>
      <c r="L616" s="272">
        <v>407789.67587610066</v>
      </c>
      <c r="M616" s="273">
        <v>8.4430581890931009</v>
      </c>
      <c r="N616" s="272">
        <v>5</v>
      </c>
      <c r="O616" s="274">
        <f t="shared" si="46"/>
        <v>2.4999999999999996</v>
      </c>
    </row>
    <row r="617" spans="2:15" x14ac:dyDescent="0.2">
      <c r="B617" s="268" t="s">
        <v>69</v>
      </c>
      <c r="C617" s="268" t="s">
        <v>47</v>
      </c>
      <c r="D617" s="269" t="s">
        <v>22</v>
      </c>
      <c r="E617" s="270" t="str">
        <f t="shared" si="45"/>
        <v>DFMale85-89</v>
      </c>
      <c r="F617" s="271">
        <v>0.12565999999999999</v>
      </c>
      <c r="G617" s="271">
        <v>0.47810765219216778</v>
      </c>
      <c r="H617" s="272">
        <v>15691.318527584413</v>
      </c>
      <c r="I617" s="271">
        <v>0.52189234780783222</v>
      </c>
      <c r="J617" s="272">
        <v>32819.634773964121</v>
      </c>
      <c r="K617" s="272">
        <v>124869.87755085957</v>
      </c>
      <c r="L617" s="272">
        <v>204993.56021560048</v>
      </c>
      <c r="M617" s="273">
        <v>6.2460646386663106</v>
      </c>
      <c r="N617" s="272">
        <v>5</v>
      </c>
      <c r="O617" s="274">
        <f t="shared" si="46"/>
        <v>2.5</v>
      </c>
    </row>
    <row r="618" spans="2:15" x14ac:dyDescent="0.2">
      <c r="B618" s="268" t="s">
        <v>69</v>
      </c>
      <c r="C618" s="268" t="s">
        <v>47</v>
      </c>
      <c r="D618" s="269" t="s">
        <v>5</v>
      </c>
      <c r="E618" s="270" t="str">
        <f t="shared" si="45"/>
        <v>DFMale90+</v>
      </c>
      <c r="F618" s="271">
        <v>0.21376999999999999</v>
      </c>
      <c r="G618" s="271">
        <v>1</v>
      </c>
      <c r="H618" s="272">
        <v>17128.316246379709</v>
      </c>
      <c r="I618" s="271">
        <v>0</v>
      </c>
      <c r="J618" s="272">
        <v>17128.316246379709</v>
      </c>
      <c r="K618" s="272">
        <v>80123.682664740889</v>
      </c>
      <c r="L618" s="272">
        <v>80123.682664740889</v>
      </c>
      <c r="M618" s="273">
        <v>4.6778493292752037</v>
      </c>
      <c r="N618" s="273" t="s">
        <v>92</v>
      </c>
      <c r="O618" s="274"/>
    </row>
    <row r="619" spans="2:15" ht="16" customHeight="1" x14ac:dyDescent="0.2">
      <c r="B619" s="348" t="s">
        <v>1</v>
      </c>
      <c r="C619" s="348" t="s">
        <v>0</v>
      </c>
      <c r="D619" s="348" t="s">
        <v>2</v>
      </c>
      <c r="E619" s="348" t="s">
        <v>49</v>
      </c>
      <c r="F619" s="349" t="s">
        <v>113</v>
      </c>
      <c r="G619" s="349" t="s">
        <v>112</v>
      </c>
      <c r="H619" s="349" t="s">
        <v>114</v>
      </c>
      <c r="I619" s="349" t="s">
        <v>116</v>
      </c>
      <c r="J619" s="349" t="s">
        <v>111</v>
      </c>
      <c r="K619" s="349" t="s">
        <v>110</v>
      </c>
      <c r="L619" s="349" t="s">
        <v>109</v>
      </c>
      <c r="M619" s="349" t="s">
        <v>108</v>
      </c>
      <c r="N619" s="350" t="s">
        <v>6</v>
      </c>
      <c r="O619" s="351" t="s">
        <v>91</v>
      </c>
    </row>
    <row r="620" spans="2:15" ht="16" customHeight="1" x14ac:dyDescent="0.2">
      <c r="B620" s="348"/>
      <c r="C620" s="348"/>
      <c r="D620" s="348"/>
      <c r="E620" s="348"/>
      <c r="F620" s="348"/>
      <c r="G620" s="348"/>
      <c r="H620" s="348"/>
      <c r="I620" s="348"/>
      <c r="J620" s="348"/>
      <c r="K620" s="348"/>
      <c r="L620" s="348"/>
      <c r="M620" s="348"/>
      <c r="N620" s="350"/>
      <c r="O620" s="351"/>
    </row>
    <row r="621" spans="2:15" x14ac:dyDescent="0.2">
      <c r="B621" s="268" t="s">
        <v>4</v>
      </c>
      <c r="C621" s="276" t="s">
        <v>48</v>
      </c>
      <c r="D621" s="269">
        <v>0</v>
      </c>
      <c r="E621" s="270" t="str">
        <f t="shared" si="45"/>
        <v>BrazilFemale0</v>
      </c>
      <c r="F621" s="271">
        <v>1.1089999999999999E-2</v>
      </c>
      <c r="G621" s="271">
        <v>1.0982982603523624E-2</v>
      </c>
      <c r="H621" s="272">
        <v>1098.2982603523624</v>
      </c>
      <c r="I621" s="271">
        <v>0.98901701739647641</v>
      </c>
      <c r="J621" s="272">
        <v>100000</v>
      </c>
      <c r="K621" s="272">
        <v>98992.804424726055</v>
      </c>
      <c r="L621" s="272">
        <v>8003021.3173649451</v>
      </c>
      <c r="M621" s="273">
        <v>80.030213173649457</v>
      </c>
      <c r="N621" s="272">
        <v>1</v>
      </c>
      <c r="O621" s="274">
        <f>(K621-J622*N621)/H621</f>
        <v>8.2948947810572812E-2</v>
      </c>
    </row>
    <row r="622" spans="2:15" x14ac:dyDescent="0.2">
      <c r="B622" s="268" t="s">
        <v>4</v>
      </c>
      <c r="C622" s="276" t="s">
        <v>48</v>
      </c>
      <c r="D622" s="275" t="s">
        <v>107</v>
      </c>
      <c r="E622" s="270" t="str">
        <f t="shared" si="45"/>
        <v>BrazilFemale01-04</v>
      </c>
      <c r="F622" s="271">
        <v>4.4999999999999999E-4</v>
      </c>
      <c r="G622" s="271">
        <v>1.8107278582207807E-3</v>
      </c>
      <c r="H622" s="272">
        <v>179.08406656542263</v>
      </c>
      <c r="I622" s="271">
        <v>0.99818927214177922</v>
      </c>
      <c r="J622" s="272">
        <v>98901.701739647644</v>
      </c>
      <c r="K622" s="272">
        <v>395160.19863434462</v>
      </c>
      <c r="L622" s="272">
        <v>7904028.5129402187</v>
      </c>
      <c r="M622" s="273">
        <v>79.918023390002574</v>
      </c>
      <c r="N622" s="272">
        <v>4</v>
      </c>
      <c r="O622" s="274">
        <f t="shared" ref="O622:O639" si="47">(K622-J623*N622)/H622</f>
        <v>1.506152653269164</v>
      </c>
    </row>
    <row r="623" spans="2:15" x14ac:dyDescent="0.2">
      <c r="B623" s="268" t="s">
        <v>4</v>
      </c>
      <c r="C623" s="276" t="s">
        <v>48</v>
      </c>
      <c r="D623" s="275" t="s">
        <v>106</v>
      </c>
      <c r="E623" s="270" t="str">
        <f t="shared" si="45"/>
        <v>BrazilFemale05-09</v>
      </c>
      <c r="F623" s="271">
        <v>2.0000000000000001E-4</v>
      </c>
      <c r="G623" s="271">
        <v>9.9690377871126164E-4</v>
      </c>
      <c r="H623" s="272">
        <v>98.416950602562849</v>
      </c>
      <c r="I623" s="271">
        <v>0.99900309622128869</v>
      </c>
      <c r="J623" s="272">
        <v>98722.617673082219</v>
      </c>
      <c r="K623" s="272">
        <v>493367.04598890466</v>
      </c>
      <c r="L623" s="272">
        <v>7508868.3143058736</v>
      </c>
      <c r="M623" s="273">
        <v>76.060263506903013</v>
      </c>
      <c r="N623" s="272">
        <v>5</v>
      </c>
      <c r="O623" s="274">
        <f t="shared" si="47"/>
        <v>2.4999999999996749</v>
      </c>
    </row>
    <row r="624" spans="2:15" x14ac:dyDescent="0.2">
      <c r="B624" s="268" t="s">
        <v>4</v>
      </c>
      <c r="C624" s="276" t="s">
        <v>48</v>
      </c>
      <c r="D624" s="275" t="s">
        <v>71</v>
      </c>
      <c r="E624" s="270" t="str">
        <f t="shared" si="45"/>
        <v>BrazilFemale10-14</v>
      </c>
      <c r="F624" s="271">
        <v>2.2000000000000001E-4</v>
      </c>
      <c r="G624" s="271">
        <v>1.117306538654043E-3</v>
      </c>
      <c r="H624" s="272">
        <v>110.19346433675531</v>
      </c>
      <c r="I624" s="271">
        <v>0.99888269346134595</v>
      </c>
      <c r="J624" s="272">
        <v>98624.200722479654</v>
      </c>
      <c r="K624" s="272">
        <v>492845.5199515564</v>
      </c>
      <c r="L624" s="272">
        <v>7015501.2683169693</v>
      </c>
      <c r="M624" s="273">
        <v>71.133669189958866</v>
      </c>
      <c r="N624" s="272">
        <v>5</v>
      </c>
      <c r="O624" s="274">
        <f t="shared" si="47"/>
        <v>2.4999999999999662</v>
      </c>
    </row>
    <row r="625" spans="2:15" x14ac:dyDescent="0.2">
      <c r="B625" s="268" t="s">
        <v>4</v>
      </c>
      <c r="C625" s="276" t="s">
        <v>48</v>
      </c>
      <c r="D625" s="269" t="s">
        <v>72</v>
      </c>
      <c r="E625" s="270" t="str">
        <f t="shared" si="45"/>
        <v>BrazilFemale15-19</v>
      </c>
      <c r="F625" s="271">
        <v>4.0999999999999999E-4</v>
      </c>
      <c r="G625" s="271">
        <v>2.0479155141274684E-3</v>
      </c>
      <c r="H625" s="272">
        <v>201.74836382281686</v>
      </c>
      <c r="I625" s="271">
        <v>0.99795208448587258</v>
      </c>
      <c r="J625" s="272">
        <v>98514.007258142898</v>
      </c>
      <c r="K625" s="272">
        <v>492065.66538115742</v>
      </c>
      <c r="L625" s="272">
        <v>6522655.7483654125</v>
      </c>
      <c r="M625" s="273">
        <v>66.210439813636427</v>
      </c>
      <c r="N625" s="272">
        <v>5</v>
      </c>
      <c r="O625" s="274">
        <f t="shared" si="47"/>
        <v>2.4999999999996887</v>
      </c>
    </row>
    <row r="626" spans="2:15" x14ac:dyDescent="0.2">
      <c r="B626" s="268" t="s">
        <v>4</v>
      </c>
      <c r="C626" s="276" t="s">
        <v>48</v>
      </c>
      <c r="D626" s="269" t="s">
        <v>73</v>
      </c>
      <c r="E626" s="270" t="str">
        <f t="shared" si="45"/>
        <v>BrazilFemale20-24</v>
      </c>
      <c r="F626" s="271">
        <v>5.0000000000000001E-4</v>
      </c>
      <c r="G626" s="271">
        <v>2.5167865452534414E-3</v>
      </c>
      <c r="H626" s="272">
        <v>247.43097041869777</v>
      </c>
      <c r="I626" s="271">
        <v>0.99748321345474655</v>
      </c>
      <c r="J626" s="272">
        <v>98312.258894320083</v>
      </c>
      <c r="K626" s="272">
        <v>490942.71704555367</v>
      </c>
      <c r="L626" s="272">
        <v>6030590.0829842547</v>
      </c>
      <c r="M626" s="273">
        <v>61.341181158972105</v>
      </c>
      <c r="N626" s="272">
        <v>5</v>
      </c>
      <c r="O626" s="274">
        <f t="shared" si="47"/>
        <v>2.5000000000001168</v>
      </c>
    </row>
    <row r="627" spans="2:15" x14ac:dyDescent="0.2">
      <c r="B627" s="268" t="s">
        <v>4</v>
      </c>
      <c r="C627" s="276" t="s">
        <v>48</v>
      </c>
      <c r="D627" s="269" t="s">
        <v>74</v>
      </c>
      <c r="E627" s="270" t="str">
        <f t="shared" si="45"/>
        <v>BrazilFemale25-29</v>
      </c>
      <c r="F627" s="271">
        <v>6.2E-4</v>
      </c>
      <c r="G627" s="271">
        <v>3.1167689305654088E-3</v>
      </c>
      <c r="H627" s="272">
        <v>305.64540885445894</v>
      </c>
      <c r="I627" s="271">
        <v>0.99688323106943455</v>
      </c>
      <c r="J627" s="272">
        <v>98064.827923901379</v>
      </c>
      <c r="K627" s="272">
        <v>489560.02609737078</v>
      </c>
      <c r="L627" s="272">
        <v>5539647.3659387007</v>
      </c>
      <c r="M627" s="273">
        <v>56.489645505088582</v>
      </c>
      <c r="N627" s="272">
        <v>5</v>
      </c>
      <c r="O627" s="274">
        <f t="shared" si="47"/>
        <v>2.5000000000000955</v>
      </c>
    </row>
    <row r="628" spans="2:15" x14ac:dyDescent="0.2">
      <c r="B628" s="268" t="s">
        <v>4</v>
      </c>
      <c r="C628" s="276" t="s">
        <v>48</v>
      </c>
      <c r="D628" s="269" t="s">
        <v>75</v>
      </c>
      <c r="E628" s="270" t="str">
        <f t="shared" si="45"/>
        <v>BrazilFemale30-34</v>
      </c>
      <c r="F628" s="271">
        <v>8.4999999999999995E-4</v>
      </c>
      <c r="G628" s="271">
        <v>4.2530576360702167E-3</v>
      </c>
      <c r="H628" s="272">
        <v>415.77543769160235</v>
      </c>
      <c r="I628" s="271">
        <v>0.9957469423639298</v>
      </c>
      <c r="J628" s="272">
        <v>97759.182515046923</v>
      </c>
      <c r="K628" s="272">
        <v>487756.47398100561</v>
      </c>
      <c r="L628" s="272">
        <v>5050087.3398413304</v>
      </c>
      <c r="M628" s="273">
        <v>51.658444863366462</v>
      </c>
      <c r="N628" s="272">
        <v>5</v>
      </c>
      <c r="O628" s="274">
        <f t="shared" si="47"/>
        <v>2.4999999999999751</v>
      </c>
    </row>
    <row r="629" spans="2:15" x14ac:dyDescent="0.2">
      <c r="B629" s="268" t="s">
        <v>4</v>
      </c>
      <c r="C629" s="276" t="s">
        <v>48</v>
      </c>
      <c r="D629" s="269" t="s">
        <v>76</v>
      </c>
      <c r="E629" s="270" t="str">
        <f t="shared" si="45"/>
        <v>BrazilFemale35-39</v>
      </c>
      <c r="F629" s="271">
        <v>1.1800000000000001E-3</v>
      </c>
      <c r="G629" s="271">
        <v>5.8701299212983093E-3</v>
      </c>
      <c r="H629" s="272">
        <v>571.4184465259051</v>
      </c>
      <c r="I629" s="271">
        <v>0.99412987007870168</v>
      </c>
      <c r="J629" s="272">
        <v>97343.407077355325</v>
      </c>
      <c r="K629" s="272">
        <v>485288.48927046184</v>
      </c>
      <c r="L629" s="272">
        <v>4562330.8658603253</v>
      </c>
      <c r="M629" s="273">
        <v>46.868411563145763</v>
      </c>
      <c r="N629" s="272">
        <v>5</v>
      </c>
      <c r="O629" s="274">
        <f t="shared" si="47"/>
        <v>2.4999999999999112</v>
      </c>
    </row>
    <row r="630" spans="2:15" x14ac:dyDescent="0.2">
      <c r="B630" s="268" t="s">
        <v>4</v>
      </c>
      <c r="C630" s="276" t="s">
        <v>48</v>
      </c>
      <c r="D630" s="269" t="s">
        <v>77</v>
      </c>
      <c r="E630" s="270" t="str">
        <f t="shared" si="45"/>
        <v>BrazilFemale40-44</v>
      </c>
      <c r="F630" s="271">
        <v>1.7700000000000001E-3</v>
      </c>
      <c r="G630" s="271">
        <v>8.8036292975532584E-3</v>
      </c>
      <c r="H630" s="272">
        <v>851.94471429286068</v>
      </c>
      <c r="I630" s="271">
        <v>0.99119637070244671</v>
      </c>
      <c r="J630" s="272">
        <v>96771.988630829423</v>
      </c>
      <c r="K630" s="272">
        <v>481730.08136841492</v>
      </c>
      <c r="L630" s="272">
        <v>4077042.3765898636</v>
      </c>
      <c r="M630" s="273">
        <v>42.13039779665133</v>
      </c>
      <c r="N630" s="272">
        <v>5</v>
      </c>
      <c r="O630" s="274">
        <f t="shared" si="47"/>
        <v>2.4999999999999996</v>
      </c>
    </row>
    <row r="631" spans="2:15" x14ac:dyDescent="0.2">
      <c r="B631" s="268" t="s">
        <v>4</v>
      </c>
      <c r="C631" s="276" t="s">
        <v>48</v>
      </c>
      <c r="D631" s="269" t="s">
        <v>78</v>
      </c>
      <c r="E631" s="270" t="str">
        <f t="shared" si="45"/>
        <v>BrazilFemale45-49</v>
      </c>
      <c r="F631" s="271">
        <v>2.7599999999999999E-3</v>
      </c>
      <c r="G631" s="271">
        <v>1.3690514572375188E-2</v>
      </c>
      <c r="H631" s="272">
        <v>1313.1947590222117</v>
      </c>
      <c r="I631" s="271">
        <v>0.98630948542762487</v>
      </c>
      <c r="J631" s="272">
        <v>95920.043916536553</v>
      </c>
      <c r="K631" s="272">
        <v>476317.23268512724</v>
      </c>
      <c r="L631" s="272">
        <v>3595312.2952214489</v>
      </c>
      <c r="M631" s="273">
        <v>37.482387918315155</v>
      </c>
      <c r="N631" s="272">
        <v>5</v>
      </c>
      <c r="O631" s="274">
        <f t="shared" si="47"/>
        <v>2.5</v>
      </c>
    </row>
    <row r="632" spans="2:15" x14ac:dyDescent="0.2">
      <c r="B632" s="268" t="s">
        <v>4</v>
      </c>
      <c r="C632" s="276" t="s">
        <v>48</v>
      </c>
      <c r="D632" s="269" t="s">
        <v>79</v>
      </c>
      <c r="E632" s="270" t="str">
        <f t="shared" si="45"/>
        <v>BrazilFemale50-54</v>
      </c>
      <c r="F632" s="271">
        <v>4.0699999999999998E-3</v>
      </c>
      <c r="G632" s="271">
        <v>2.0149475311664337E-2</v>
      </c>
      <c r="H632" s="272">
        <v>1906.2783714136872</v>
      </c>
      <c r="I632" s="271">
        <v>0.97985052468833567</v>
      </c>
      <c r="J632" s="272">
        <v>94606.849157514342</v>
      </c>
      <c r="K632" s="272">
        <v>468268.54985903751</v>
      </c>
      <c r="L632" s="272">
        <v>3118995.0625363216</v>
      </c>
      <c r="M632" s="273">
        <v>32.967962576825641</v>
      </c>
      <c r="N632" s="272">
        <v>5</v>
      </c>
      <c r="O632" s="274">
        <f t="shared" si="47"/>
        <v>2.5000000000000222</v>
      </c>
    </row>
    <row r="633" spans="2:15" x14ac:dyDescent="0.2">
      <c r="B633" s="268" t="s">
        <v>4</v>
      </c>
      <c r="C633" s="276" t="s">
        <v>48</v>
      </c>
      <c r="D633" s="269" t="s">
        <v>80</v>
      </c>
      <c r="E633" s="270" t="str">
        <f t="shared" si="45"/>
        <v>BrazilFemale55-59</v>
      </c>
      <c r="F633" s="271">
        <v>5.96E-3</v>
      </c>
      <c r="G633" s="271">
        <v>2.9366679135995097E-2</v>
      </c>
      <c r="H633" s="272">
        <v>2722.3079179990186</v>
      </c>
      <c r="I633" s="271">
        <v>0.97063332086400489</v>
      </c>
      <c r="J633" s="272">
        <v>92700.570786100652</v>
      </c>
      <c r="K633" s="272">
        <v>456697.08413550572</v>
      </c>
      <c r="L633" s="272">
        <v>2650726.512677284</v>
      </c>
      <c r="M633" s="273">
        <v>28.594500445888613</v>
      </c>
      <c r="N633" s="272">
        <v>5</v>
      </c>
      <c r="O633" s="274">
        <f t="shared" si="47"/>
        <v>2.4999999999999925</v>
      </c>
    </row>
    <row r="634" spans="2:15" x14ac:dyDescent="0.2">
      <c r="B634" s="268" t="s">
        <v>4</v>
      </c>
      <c r="C634" s="276" t="s">
        <v>48</v>
      </c>
      <c r="D634" s="269" t="s">
        <v>81</v>
      </c>
      <c r="E634" s="270" t="str">
        <f t="shared" si="45"/>
        <v>BrazilFemale60-64</v>
      </c>
      <c r="F634" s="271">
        <v>8.9099999999999995E-3</v>
      </c>
      <c r="G634" s="271">
        <v>4.3596895654815351E-2</v>
      </c>
      <c r="H634" s="272">
        <v>3922.7729374621736</v>
      </c>
      <c r="I634" s="271">
        <v>0.95640310434518461</v>
      </c>
      <c r="J634" s="272">
        <v>89978.262868101636</v>
      </c>
      <c r="K634" s="272">
        <v>440084.38199685275</v>
      </c>
      <c r="L634" s="272">
        <v>2194029.4285417781</v>
      </c>
      <c r="M634" s="273">
        <v>24.383994073746312</v>
      </c>
      <c r="N634" s="272">
        <v>5</v>
      </c>
      <c r="O634" s="274">
        <f t="shared" si="47"/>
        <v>2.5000000000000018</v>
      </c>
    </row>
    <row r="635" spans="2:15" x14ac:dyDescent="0.2">
      <c r="B635" s="268" t="s">
        <v>4</v>
      </c>
      <c r="C635" s="276" t="s">
        <v>48</v>
      </c>
      <c r="D635" s="269" t="s">
        <v>82</v>
      </c>
      <c r="E635" s="270" t="str">
        <f t="shared" si="45"/>
        <v>BrazilFemale65-69</v>
      </c>
      <c r="F635" s="271">
        <v>1.391E-2</v>
      </c>
      <c r="G635" s="271">
        <v>6.7198588533059267E-2</v>
      </c>
      <c r="H635" s="272">
        <v>5782.8074588598665</v>
      </c>
      <c r="I635" s="271">
        <v>0.93280141146694073</v>
      </c>
      <c r="J635" s="272">
        <v>86055.489930639465</v>
      </c>
      <c r="K635" s="272">
        <v>415820.43100604764</v>
      </c>
      <c r="L635" s="272">
        <v>1753945.0465449255</v>
      </c>
      <c r="M635" s="273">
        <v>20.381559014521926</v>
      </c>
      <c r="N635" s="272">
        <v>5</v>
      </c>
      <c r="O635" s="274">
        <f t="shared" si="47"/>
        <v>2.5000000000000009</v>
      </c>
    </row>
    <row r="636" spans="2:15" x14ac:dyDescent="0.2">
      <c r="B636" s="268" t="s">
        <v>4</v>
      </c>
      <c r="C636" s="276" t="s">
        <v>48</v>
      </c>
      <c r="D636" s="269" t="s">
        <v>19</v>
      </c>
      <c r="E636" s="270" t="str">
        <f t="shared" si="45"/>
        <v>BrazilFemale70-74</v>
      </c>
      <c r="F636" s="271">
        <v>2.222E-2</v>
      </c>
      <c r="G636" s="271">
        <v>0.10523830924775214</v>
      </c>
      <c r="H636" s="272">
        <v>8447.7613821117538</v>
      </c>
      <c r="I636" s="271">
        <v>0.89476169075224787</v>
      </c>
      <c r="J636" s="272">
        <v>80272.682471779597</v>
      </c>
      <c r="K636" s="272">
        <v>380244.00890361861</v>
      </c>
      <c r="L636" s="272">
        <v>1338124.6155388779</v>
      </c>
      <c r="M636" s="273">
        <v>16.669738375932617</v>
      </c>
      <c r="N636" s="272">
        <v>5</v>
      </c>
      <c r="O636" s="274">
        <f t="shared" si="47"/>
        <v>2.500000000000004</v>
      </c>
    </row>
    <row r="637" spans="2:15" x14ac:dyDescent="0.2">
      <c r="B637" s="268" t="s">
        <v>4</v>
      </c>
      <c r="C637" s="276" t="s">
        <v>48</v>
      </c>
      <c r="D637" s="269" t="s">
        <v>20</v>
      </c>
      <c r="E637" s="270" t="str">
        <f t="shared" si="45"/>
        <v>BrazilFemale75-79</v>
      </c>
      <c r="F637" s="271">
        <v>3.567E-2</v>
      </c>
      <c r="G637" s="271">
        <v>0.16375558163675155</v>
      </c>
      <c r="H637" s="272">
        <v>11761.731729052341</v>
      </c>
      <c r="I637" s="271">
        <v>0.83624441836324848</v>
      </c>
      <c r="J637" s="272">
        <v>71824.921089667841</v>
      </c>
      <c r="K637" s="272">
        <v>329720.27612570836</v>
      </c>
      <c r="L637" s="272">
        <v>957880.60663525923</v>
      </c>
      <c r="M637" s="273">
        <v>13.336326613424603</v>
      </c>
      <c r="N637" s="272">
        <v>5</v>
      </c>
      <c r="O637" s="274">
        <f t="shared" si="47"/>
        <v>2.4999999999999982</v>
      </c>
    </row>
    <row r="638" spans="2:15" x14ac:dyDescent="0.2">
      <c r="B638" s="268" t="s">
        <v>4</v>
      </c>
      <c r="C638" s="276" t="s">
        <v>48</v>
      </c>
      <c r="D638" s="269" t="s">
        <v>21</v>
      </c>
      <c r="E638" s="270" t="str">
        <f t="shared" si="45"/>
        <v>BrazilFemale80-84</v>
      </c>
      <c r="F638" s="271">
        <v>5.8389999999999997E-2</v>
      </c>
      <c r="G638" s="271">
        <v>0.2547793096971982</v>
      </c>
      <c r="H638" s="272">
        <v>15302.857923509719</v>
      </c>
      <c r="I638" s="271">
        <v>0.7452206903028018</v>
      </c>
      <c r="J638" s="272">
        <v>60063.189360615506</v>
      </c>
      <c r="K638" s="272">
        <v>262058.80199430324</v>
      </c>
      <c r="L638" s="272">
        <v>628160.33050955087</v>
      </c>
      <c r="M638" s="273">
        <v>10.458324594421999</v>
      </c>
      <c r="N638" s="272">
        <v>5</v>
      </c>
      <c r="O638" s="274">
        <f t="shared" si="47"/>
        <v>2.5000000000000013</v>
      </c>
    </row>
    <row r="639" spans="2:15" x14ac:dyDescent="0.2">
      <c r="B639" s="268" t="s">
        <v>4</v>
      </c>
      <c r="C639" s="276" t="s">
        <v>48</v>
      </c>
      <c r="D639" s="269" t="s">
        <v>22</v>
      </c>
      <c r="E639" s="270" t="str">
        <f t="shared" si="45"/>
        <v>BrazilFemale85-89</v>
      </c>
      <c r="F639" s="271">
        <v>9.418E-2</v>
      </c>
      <c r="G639" s="271">
        <v>0.3811687113209033</v>
      </c>
      <c r="H639" s="272">
        <v>17061.237852178128</v>
      </c>
      <c r="I639" s="271">
        <v>0.61883128867909676</v>
      </c>
      <c r="J639" s="272">
        <v>44760.331437105786</v>
      </c>
      <c r="K639" s="272">
        <v>181148.56255508363</v>
      </c>
      <c r="L639" s="272">
        <v>366101.52851524769</v>
      </c>
      <c r="M639" s="273">
        <v>8.1791514218269139</v>
      </c>
      <c r="N639" s="272">
        <v>5</v>
      </c>
      <c r="O639" s="274">
        <f t="shared" si="47"/>
        <v>2.5</v>
      </c>
    </row>
    <row r="640" spans="2:15" x14ac:dyDescent="0.2">
      <c r="B640" s="268" t="s">
        <v>4</v>
      </c>
      <c r="C640" s="276" t="s">
        <v>48</v>
      </c>
      <c r="D640" s="269" t="s">
        <v>5</v>
      </c>
      <c r="E640" s="270" t="str">
        <f t="shared" si="45"/>
        <v>BrazilFemale90+</v>
      </c>
      <c r="F640" s="271">
        <v>0.14976</v>
      </c>
      <c r="G640" s="271">
        <v>1</v>
      </c>
      <c r="H640" s="272">
        <v>27699.093584927661</v>
      </c>
      <c r="I640" s="271">
        <v>0</v>
      </c>
      <c r="J640" s="272">
        <v>27699.093584927661</v>
      </c>
      <c r="K640" s="272">
        <v>184952.96596016406</v>
      </c>
      <c r="L640" s="272">
        <v>184952.96596016406</v>
      </c>
      <c r="M640" s="273">
        <v>6.6772208770327923</v>
      </c>
      <c r="N640" s="273" t="s">
        <v>92</v>
      </c>
      <c r="O640" s="274"/>
    </row>
    <row r="641" spans="2:15" ht="16" customHeight="1" x14ac:dyDescent="0.2">
      <c r="B641" s="348" t="s">
        <v>1</v>
      </c>
      <c r="C641" s="348" t="s">
        <v>0</v>
      </c>
      <c r="D641" s="348" t="s">
        <v>2</v>
      </c>
      <c r="E641" s="348" t="s">
        <v>49</v>
      </c>
      <c r="F641" s="349" t="s">
        <v>113</v>
      </c>
      <c r="G641" s="349" t="s">
        <v>112</v>
      </c>
      <c r="H641" s="349" t="s">
        <v>114</v>
      </c>
      <c r="I641" s="349" t="s">
        <v>116</v>
      </c>
      <c r="J641" s="349" t="s">
        <v>111</v>
      </c>
      <c r="K641" s="349" t="s">
        <v>110</v>
      </c>
      <c r="L641" s="349" t="s">
        <v>109</v>
      </c>
      <c r="M641" s="349" t="s">
        <v>108</v>
      </c>
      <c r="N641" s="350" t="s">
        <v>6</v>
      </c>
      <c r="O641" s="351" t="s">
        <v>91</v>
      </c>
    </row>
    <row r="642" spans="2:15" ht="16" customHeight="1" x14ac:dyDescent="0.2">
      <c r="B642" s="348"/>
      <c r="C642" s="348"/>
      <c r="D642" s="348"/>
      <c r="E642" s="348"/>
      <c r="F642" s="348"/>
      <c r="G642" s="348"/>
      <c r="H642" s="348"/>
      <c r="I642" s="348"/>
      <c r="J642" s="348"/>
      <c r="K642" s="348"/>
      <c r="L642" s="348"/>
      <c r="M642" s="348"/>
      <c r="N642" s="350"/>
      <c r="O642" s="351"/>
    </row>
    <row r="643" spans="2:15" x14ac:dyDescent="0.2">
      <c r="B643" s="268" t="s">
        <v>40</v>
      </c>
      <c r="C643" s="276" t="s">
        <v>48</v>
      </c>
      <c r="D643" s="269">
        <v>0</v>
      </c>
      <c r="E643" s="270" t="str">
        <f t="shared" si="45"/>
        <v>ROFemale0</v>
      </c>
      <c r="F643" s="271">
        <v>1.789E-2</v>
      </c>
      <c r="G643" s="271">
        <v>1.7607239259620634E-2</v>
      </c>
      <c r="H643" s="272">
        <v>1760.7239259620635</v>
      </c>
      <c r="I643" s="271">
        <v>0.9823927607403794</v>
      </c>
      <c r="J643" s="272">
        <v>100000</v>
      </c>
      <c r="K643" s="272">
        <v>98420.316732639694</v>
      </c>
      <c r="L643" s="272">
        <v>7550057.2784131486</v>
      </c>
      <c r="M643" s="273">
        <v>75.500572784131492</v>
      </c>
      <c r="N643" s="272">
        <v>1</v>
      </c>
      <c r="O643" s="274">
        <f>(K643-J644*N643)/H643</f>
        <v>0.102821717778855</v>
      </c>
    </row>
    <row r="644" spans="2:15" x14ac:dyDescent="0.2">
      <c r="B644" s="268" t="s">
        <v>40</v>
      </c>
      <c r="C644" s="276" t="s">
        <v>48</v>
      </c>
      <c r="D644" s="275" t="s">
        <v>107</v>
      </c>
      <c r="E644" s="270" t="str">
        <f t="shared" si="45"/>
        <v>ROFemale01-04</v>
      </c>
      <c r="F644" s="271">
        <v>8.5999999999999998E-4</v>
      </c>
      <c r="G644" s="271">
        <v>3.4251190422584618E-3</v>
      </c>
      <c r="H644" s="272">
        <v>336.48121517887347</v>
      </c>
      <c r="I644" s="271">
        <v>0.99657488095774149</v>
      </c>
      <c r="J644" s="272">
        <v>98239.276074037945</v>
      </c>
      <c r="K644" s="272">
        <v>392114.34948631807</v>
      </c>
      <c r="L644" s="272">
        <v>7451636.9616805092</v>
      </c>
      <c r="M644" s="273">
        <v>75.851912386493865</v>
      </c>
      <c r="N644" s="272">
        <v>4</v>
      </c>
      <c r="O644" s="274">
        <f t="shared" ref="O644:O661" si="48">(K644-J645*N644)/H644</f>
        <v>1.4953882362030753</v>
      </c>
    </row>
    <row r="645" spans="2:15" x14ac:dyDescent="0.2">
      <c r="B645" s="268" t="s">
        <v>40</v>
      </c>
      <c r="C645" s="276" t="s">
        <v>48</v>
      </c>
      <c r="D645" s="275" t="s">
        <v>106</v>
      </c>
      <c r="E645" s="270" t="str">
        <f t="shared" si="45"/>
        <v>ROFemale05-09</v>
      </c>
      <c r="F645" s="271">
        <v>4.6000000000000001E-4</v>
      </c>
      <c r="G645" s="271">
        <v>2.3198468926020508E-3</v>
      </c>
      <c r="H645" s="272">
        <v>227.11949443038026</v>
      </c>
      <c r="I645" s="271">
        <v>0.99768015310739799</v>
      </c>
      <c r="J645" s="272">
        <v>97902.794858859066</v>
      </c>
      <c r="K645" s="272">
        <v>488946.17555821943</v>
      </c>
      <c r="L645" s="272">
        <v>7059522.6121941907</v>
      </c>
      <c r="M645" s="273">
        <v>72.107467640443829</v>
      </c>
      <c r="N645" s="272">
        <v>5</v>
      </c>
      <c r="O645" s="274">
        <f t="shared" si="48"/>
        <v>2.5000000000001608</v>
      </c>
    </row>
    <row r="646" spans="2:15" x14ac:dyDescent="0.2">
      <c r="B646" s="268" t="s">
        <v>40</v>
      </c>
      <c r="C646" s="276" t="s">
        <v>48</v>
      </c>
      <c r="D646" s="275" t="s">
        <v>71</v>
      </c>
      <c r="E646" s="270" t="str">
        <f t="shared" si="45"/>
        <v>ROFemale10-14</v>
      </c>
      <c r="F646" s="271">
        <v>2.5999999999999998E-4</v>
      </c>
      <c r="G646" s="271">
        <v>1.3111903233259991E-3</v>
      </c>
      <c r="H646" s="272">
        <v>128.07140036217058</v>
      </c>
      <c r="I646" s="271">
        <v>0.99868880967667395</v>
      </c>
      <c r="J646" s="272">
        <v>97675.675364428695</v>
      </c>
      <c r="K646" s="272">
        <v>488058.19832123804</v>
      </c>
      <c r="L646" s="272">
        <v>6570576.4366359711</v>
      </c>
      <c r="M646" s="273">
        <v>67.269321784785205</v>
      </c>
      <c r="N646" s="272">
        <v>5</v>
      </c>
      <c r="O646" s="274">
        <f t="shared" si="48"/>
        <v>2.4999999999997948</v>
      </c>
    </row>
    <row r="647" spans="2:15" x14ac:dyDescent="0.2">
      <c r="B647" s="268" t="s">
        <v>40</v>
      </c>
      <c r="C647" s="276" t="s">
        <v>48</v>
      </c>
      <c r="D647" s="269" t="s">
        <v>72</v>
      </c>
      <c r="E647" s="270" t="str">
        <f t="shared" si="45"/>
        <v>ROFemale15-19</v>
      </c>
      <c r="F647" s="271">
        <v>6.6E-4</v>
      </c>
      <c r="G647" s="271">
        <v>3.2974208040664533E-3</v>
      </c>
      <c r="H647" s="272">
        <v>321.65549869794819</v>
      </c>
      <c r="I647" s="271">
        <v>0.99670257919593352</v>
      </c>
      <c r="J647" s="272">
        <v>97547.603964066526</v>
      </c>
      <c r="K647" s="272">
        <v>486933.88107358775</v>
      </c>
      <c r="L647" s="272">
        <v>6082518.2383147329</v>
      </c>
      <c r="M647" s="273">
        <v>62.354358191671643</v>
      </c>
      <c r="N647" s="272">
        <v>5</v>
      </c>
      <c r="O647" s="274">
        <f t="shared" si="48"/>
        <v>2.4999999999998948</v>
      </c>
    </row>
    <row r="648" spans="2:15" x14ac:dyDescent="0.2">
      <c r="B648" s="268" t="s">
        <v>40</v>
      </c>
      <c r="C648" s="276" t="s">
        <v>48</v>
      </c>
      <c r="D648" s="269" t="s">
        <v>73</v>
      </c>
      <c r="E648" s="270" t="str">
        <f t="shared" si="45"/>
        <v>ROFemale20-24</v>
      </c>
      <c r="F648" s="271">
        <v>7.6000000000000004E-4</v>
      </c>
      <c r="G648" s="271">
        <v>3.8147400309143289E-3</v>
      </c>
      <c r="H648" s="272">
        <v>370.89171765445508</v>
      </c>
      <c r="I648" s="271">
        <v>0.99618525996908569</v>
      </c>
      <c r="J648" s="272">
        <v>97225.948465368579</v>
      </c>
      <c r="K648" s="272">
        <v>485202.5130327068</v>
      </c>
      <c r="L648" s="272">
        <v>5595584.3572411453</v>
      </c>
      <c r="M648" s="273">
        <v>57.552376146109452</v>
      </c>
      <c r="N648" s="272">
        <v>5</v>
      </c>
      <c r="O648" s="274">
        <f t="shared" si="48"/>
        <v>2.5000000000000777</v>
      </c>
    </row>
    <row r="649" spans="2:15" x14ac:dyDescent="0.2">
      <c r="B649" s="268" t="s">
        <v>40</v>
      </c>
      <c r="C649" s="276" t="s">
        <v>48</v>
      </c>
      <c r="D649" s="269" t="s">
        <v>74</v>
      </c>
      <c r="E649" s="270" t="str">
        <f t="shared" si="45"/>
        <v>ROFemale25-29</v>
      </c>
      <c r="F649" s="271">
        <v>9.1E-4</v>
      </c>
      <c r="G649" s="271">
        <v>4.5404540613591731E-3</v>
      </c>
      <c r="H649" s="272">
        <v>439.76593577333182</v>
      </c>
      <c r="I649" s="271">
        <v>0.99545954593864083</v>
      </c>
      <c r="J649" s="272">
        <v>96855.05674771413</v>
      </c>
      <c r="K649" s="272">
        <v>483175.86889913731</v>
      </c>
      <c r="L649" s="272">
        <v>5110381.8442084389</v>
      </c>
      <c r="M649" s="273">
        <v>52.763190852490503</v>
      </c>
      <c r="N649" s="272">
        <v>5</v>
      </c>
      <c r="O649" s="274">
        <f t="shared" si="48"/>
        <v>2.5000000000000044</v>
      </c>
    </row>
    <row r="650" spans="2:15" x14ac:dyDescent="0.2">
      <c r="B650" s="268" t="s">
        <v>40</v>
      </c>
      <c r="C650" s="276" t="s">
        <v>48</v>
      </c>
      <c r="D650" s="269" t="s">
        <v>75</v>
      </c>
      <c r="E650" s="270" t="str">
        <f t="shared" si="45"/>
        <v>ROFemale30-34</v>
      </c>
      <c r="F650" s="271">
        <v>1.5100000000000001E-3</v>
      </c>
      <c r="G650" s="271">
        <v>7.5272913043252891E-3</v>
      </c>
      <c r="H650" s="272">
        <v>725.74598013271589</v>
      </c>
      <c r="I650" s="271">
        <v>0.99247270869567472</v>
      </c>
      <c r="J650" s="272">
        <v>96415.290811940795</v>
      </c>
      <c r="K650" s="272">
        <v>480262.08910937217</v>
      </c>
      <c r="L650" s="272">
        <v>4627205.9753093012</v>
      </c>
      <c r="M650" s="273">
        <v>47.992449499890249</v>
      </c>
      <c r="N650" s="272">
        <v>5</v>
      </c>
      <c r="O650" s="274">
        <f t="shared" si="48"/>
        <v>2.5000000000000155</v>
      </c>
    </row>
    <row r="651" spans="2:15" x14ac:dyDescent="0.2">
      <c r="B651" s="268" t="s">
        <v>40</v>
      </c>
      <c r="C651" s="276" t="s">
        <v>48</v>
      </c>
      <c r="D651" s="269" t="s">
        <v>76</v>
      </c>
      <c r="E651" s="270" t="str">
        <f t="shared" si="45"/>
        <v>ROFemale35-39</v>
      </c>
      <c r="F651" s="271">
        <v>1.5900000000000001E-3</v>
      </c>
      <c r="G651" s="271">
        <v>7.9332591740906965E-3</v>
      </c>
      <c r="H651" s="272">
        <v>759.12995940150438</v>
      </c>
      <c r="I651" s="271">
        <v>0.99206674082590929</v>
      </c>
      <c r="J651" s="272">
        <v>95689.544831808074</v>
      </c>
      <c r="K651" s="272">
        <v>476549.89926053665</v>
      </c>
      <c r="L651" s="272">
        <v>4146943.8861999288</v>
      </c>
      <c r="M651" s="273">
        <v>43.337481576372248</v>
      </c>
      <c r="N651" s="272">
        <v>5</v>
      </c>
      <c r="O651" s="274">
        <f t="shared" si="48"/>
        <v>2.5000000000000235</v>
      </c>
    </row>
    <row r="652" spans="2:15" x14ac:dyDescent="0.2">
      <c r="B652" s="268" t="s">
        <v>40</v>
      </c>
      <c r="C652" s="276" t="s">
        <v>48</v>
      </c>
      <c r="D652" s="269" t="s">
        <v>77</v>
      </c>
      <c r="E652" s="270" t="str">
        <f t="shared" si="45"/>
        <v>ROFemale40-44</v>
      </c>
      <c r="F652" s="271">
        <v>2.0400000000000001E-3</v>
      </c>
      <c r="G652" s="271">
        <v>1.0145184296352099E-2</v>
      </c>
      <c r="H652" s="272">
        <v>963.08655420972889</v>
      </c>
      <c r="I652" s="271">
        <v>0.98985481570364786</v>
      </c>
      <c r="J652" s="272">
        <v>94930.414872406574</v>
      </c>
      <c r="K652" s="272">
        <v>472244.35797650856</v>
      </c>
      <c r="L652" s="272">
        <v>3670393.9869393921</v>
      </c>
      <c r="M652" s="273">
        <v>38.664046626917937</v>
      </c>
      <c r="N652" s="272">
        <v>5</v>
      </c>
      <c r="O652" s="274">
        <f t="shared" si="48"/>
        <v>2.5000000000000502</v>
      </c>
    </row>
    <row r="653" spans="2:15" x14ac:dyDescent="0.2">
      <c r="B653" s="268" t="s">
        <v>40</v>
      </c>
      <c r="C653" s="276" t="s">
        <v>48</v>
      </c>
      <c r="D653" s="269" t="s">
        <v>78</v>
      </c>
      <c r="E653" s="270" t="str">
        <f t="shared" ref="E653:E716" si="49">_xlfn.CONCAT(B653,C653,D653)</f>
        <v>ROFemale45-49</v>
      </c>
      <c r="F653" s="271">
        <v>3.6700000000000001E-3</v>
      </c>
      <c r="G653" s="271">
        <v>1.8190333487546402E-2</v>
      </c>
      <c r="H653" s="272">
        <v>1709.2970390417634</v>
      </c>
      <c r="I653" s="271">
        <v>0.9818096665124536</v>
      </c>
      <c r="J653" s="272">
        <v>93967.328318196844</v>
      </c>
      <c r="K653" s="272">
        <v>465563.39899337979</v>
      </c>
      <c r="L653" s="272">
        <v>3198149.6289628837</v>
      </c>
      <c r="M653" s="273">
        <v>34.03469787002085</v>
      </c>
      <c r="N653" s="272">
        <v>5</v>
      </c>
      <c r="O653" s="274">
        <f t="shared" si="48"/>
        <v>2.4999999999999969</v>
      </c>
    </row>
    <row r="654" spans="2:15" x14ac:dyDescent="0.2">
      <c r="B654" s="268" t="s">
        <v>40</v>
      </c>
      <c r="C654" s="276" t="s">
        <v>48</v>
      </c>
      <c r="D654" s="269" t="s">
        <v>79</v>
      </c>
      <c r="E654" s="270" t="str">
        <f t="shared" si="49"/>
        <v>ROFemale50-54</v>
      </c>
      <c r="F654" s="271">
        <v>5.4900000000000001E-3</v>
      </c>
      <c r="G654" s="271">
        <v>2.7096191725868069E-2</v>
      </c>
      <c r="H654" s="272">
        <v>2499.8413037911196</v>
      </c>
      <c r="I654" s="271">
        <v>0.97290380827413192</v>
      </c>
      <c r="J654" s="272">
        <v>92258.031279155082</v>
      </c>
      <c r="K654" s="272">
        <v>455040.55313629762</v>
      </c>
      <c r="L654" s="272">
        <v>2732586.2299695038</v>
      </c>
      <c r="M654" s="273">
        <v>29.618952324066214</v>
      </c>
      <c r="N654" s="272">
        <v>5</v>
      </c>
      <c r="O654" s="274">
        <f t="shared" si="48"/>
        <v>2.5000000000000093</v>
      </c>
    </row>
    <row r="655" spans="2:15" x14ac:dyDescent="0.2">
      <c r="B655" s="268" t="s">
        <v>40</v>
      </c>
      <c r="C655" s="276" t="s">
        <v>48</v>
      </c>
      <c r="D655" s="269" t="s">
        <v>80</v>
      </c>
      <c r="E655" s="270" t="str">
        <f t="shared" si="49"/>
        <v>ROFemale55-59</v>
      </c>
      <c r="F655" s="271">
        <v>7.4400000000000004E-3</v>
      </c>
      <c r="G655" s="271">
        <v>3.6543373410994263E-2</v>
      </c>
      <c r="H655" s="272">
        <v>3280.0670529646873</v>
      </c>
      <c r="I655" s="271">
        <v>0.96345662658900577</v>
      </c>
      <c r="J655" s="272">
        <v>89758.189975363959</v>
      </c>
      <c r="K655" s="272">
        <v>440590.7822444081</v>
      </c>
      <c r="L655" s="272">
        <v>2277545.6768332063</v>
      </c>
      <c r="M655" s="273">
        <v>25.37423802171509</v>
      </c>
      <c r="N655" s="272">
        <v>5</v>
      </c>
      <c r="O655" s="274">
        <f t="shared" si="48"/>
        <v>2.500000000000012</v>
      </c>
    </row>
    <row r="656" spans="2:15" x14ac:dyDescent="0.2">
      <c r="B656" s="268" t="s">
        <v>40</v>
      </c>
      <c r="C656" s="276" t="s">
        <v>48</v>
      </c>
      <c r="D656" s="269" t="s">
        <v>81</v>
      </c>
      <c r="E656" s="270" t="str">
        <f t="shared" si="49"/>
        <v>ROFemale60-64</v>
      </c>
      <c r="F656" s="271">
        <v>1.2070000000000001E-2</v>
      </c>
      <c r="G656" s="271">
        <v>5.8585818179490524E-2</v>
      </c>
      <c r="H656" s="272">
        <v>5066.3915860353154</v>
      </c>
      <c r="I656" s="271">
        <v>0.94141418182050951</v>
      </c>
      <c r="J656" s="272">
        <v>86478.12292239927</v>
      </c>
      <c r="K656" s="272">
        <v>419724.63564690808</v>
      </c>
      <c r="L656" s="272">
        <v>1836954.8945887983</v>
      </c>
      <c r="M656" s="273">
        <v>21.241845133909543</v>
      </c>
      <c r="N656" s="272">
        <v>5</v>
      </c>
      <c r="O656" s="274">
        <f t="shared" si="48"/>
        <v>2.5000000000000058</v>
      </c>
    </row>
    <row r="657" spans="2:15" x14ac:dyDescent="0.2">
      <c r="B657" s="268" t="s">
        <v>40</v>
      </c>
      <c r="C657" s="276" t="s">
        <v>48</v>
      </c>
      <c r="D657" s="269" t="s">
        <v>82</v>
      </c>
      <c r="E657" s="270" t="str">
        <f t="shared" si="49"/>
        <v>ROFemale65-69</v>
      </c>
      <c r="F657" s="271">
        <v>2.0140000000000002E-2</v>
      </c>
      <c r="G657" s="271">
        <v>9.5866544686925431E-2</v>
      </c>
      <c r="H657" s="272">
        <v>7804.6613801975027</v>
      </c>
      <c r="I657" s="271">
        <v>0.90413345531307454</v>
      </c>
      <c r="J657" s="272">
        <v>81411.731336363955</v>
      </c>
      <c r="K657" s="272">
        <v>387547.003231326</v>
      </c>
      <c r="L657" s="272">
        <v>1417230.2589418902</v>
      </c>
      <c r="M657" s="273">
        <v>17.408182281327555</v>
      </c>
      <c r="N657" s="272">
        <v>5</v>
      </c>
      <c r="O657" s="274">
        <f t="shared" si="48"/>
        <v>2.5000000000000004</v>
      </c>
    </row>
    <row r="658" spans="2:15" x14ac:dyDescent="0.2">
      <c r="B658" s="268" t="s">
        <v>40</v>
      </c>
      <c r="C658" s="276" t="s">
        <v>48</v>
      </c>
      <c r="D658" s="269" t="s">
        <v>19</v>
      </c>
      <c r="E658" s="270" t="str">
        <f t="shared" si="49"/>
        <v>ROFemale70-74</v>
      </c>
      <c r="F658" s="271">
        <v>3.3099999999999997E-2</v>
      </c>
      <c r="G658" s="271">
        <v>0.15286588835943316</v>
      </c>
      <c r="H658" s="272">
        <v>11252.010138384327</v>
      </c>
      <c r="I658" s="271">
        <v>0.84713411164056684</v>
      </c>
      <c r="J658" s="272">
        <v>73607.069956166451</v>
      </c>
      <c r="K658" s="272">
        <v>339905.32443487144</v>
      </c>
      <c r="L658" s="272">
        <v>1029683.2557105641</v>
      </c>
      <c r="M658" s="273">
        <v>13.988917862424737</v>
      </c>
      <c r="N658" s="272">
        <v>5</v>
      </c>
      <c r="O658" s="274">
        <f t="shared" si="48"/>
        <v>2.4999999999999991</v>
      </c>
    </row>
    <row r="659" spans="2:15" x14ac:dyDescent="0.2">
      <c r="B659" s="268" t="s">
        <v>40</v>
      </c>
      <c r="C659" s="276" t="s">
        <v>48</v>
      </c>
      <c r="D659" s="269" t="s">
        <v>20</v>
      </c>
      <c r="E659" s="270" t="str">
        <f t="shared" si="49"/>
        <v>ROFemale75-79</v>
      </c>
      <c r="F659" s="271">
        <v>5.1450000000000003E-2</v>
      </c>
      <c r="G659" s="271">
        <v>0.22793276736982188</v>
      </c>
      <c r="H659" s="272">
        <v>14212.76134377786</v>
      </c>
      <c r="I659" s="271">
        <v>0.77206723263017807</v>
      </c>
      <c r="J659" s="272">
        <v>62355.059817782123</v>
      </c>
      <c r="K659" s="272">
        <v>276243.39572946593</v>
      </c>
      <c r="L659" s="272">
        <v>689777.93127569265</v>
      </c>
      <c r="M659" s="273">
        <v>11.062100385941495</v>
      </c>
      <c r="N659" s="272">
        <v>5</v>
      </c>
      <c r="O659" s="274">
        <f t="shared" si="48"/>
        <v>2.4999999999999991</v>
      </c>
    </row>
    <row r="660" spans="2:15" x14ac:dyDescent="0.2">
      <c r="B660" s="268" t="s">
        <v>40</v>
      </c>
      <c r="C660" s="276" t="s">
        <v>48</v>
      </c>
      <c r="D660" s="269" t="s">
        <v>21</v>
      </c>
      <c r="E660" s="270" t="str">
        <f t="shared" si="49"/>
        <v>ROFemale80-84</v>
      </c>
      <c r="F660" s="271">
        <v>9.0950000000000003E-2</v>
      </c>
      <c r="G660" s="271">
        <v>0.37050716770921588</v>
      </c>
      <c r="H660" s="272">
        <v>17837.066654615024</v>
      </c>
      <c r="I660" s="271">
        <v>0.62949283229078412</v>
      </c>
      <c r="J660" s="272">
        <v>48142.298474004259</v>
      </c>
      <c r="K660" s="272">
        <v>196118.82573348374</v>
      </c>
      <c r="L660" s="272">
        <v>413534.53554622672</v>
      </c>
      <c r="M660" s="273">
        <v>8.5898378069656545</v>
      </c>
      <c r="N660" s="272">
        <v>5</v>
      </c>
      <c r="O660" s="274">
        <f t="shared" si="48"/>
        <v>2.5</v>
      </c>
    </row>
    <row r="661" spans="2:15" x14ac:dyDescent="0.2">
      <c r="B661" s="268" t="s">
        <v>40</v>
      </c>
      <c r="C661" s="276" t="s">
        <v>48</v>
      </c>
      <c r="D661" s="269" t="s">
        <v>22</v>
      </c>
      <c r="E661" s="270" t="str">
        <f t="shared" si="49"/>
        <v>ROFemale85-89</v>
      </c>
      <c r="F661" s="271">
        <v>0.11429</v>
      </c>
      <c r="G661" s="271">
        <v>0.44444599233473536</v>
      </c>
      <c r="H661" s="272">
        <v>13469.038828902647</v>
      </c>
      <c r="I661" s="271">
        <v>0.55555400766526464</v>
      </c>
      <c r="J661" s="272">
        <v>30305.231819389235</v>
      </c>
      <c r="K661" s="272">
        <v>117853.56202468957</v>
      </c>
      <c r="L661" s="272">
        <v>217415.70981274298</v>
      </c>
      <c r="M661" s="273">
        <v>7.1741972181067686</v>
      </c>
      <c r="N661" s="272">
        <v>5</v>
      </c>
      <c r="O661" s="274">
        <f t="shared" si="48"/>
        <v>2.4999999999999996</v>
      </c>
    </row>
    <row r="662" spans="2:15" x14ac:dyDescent="0.2">
      <c r="B662" s="268" t="s">
        <v>40</v>
      </c>
      <c r="C662" s="276" t="s">
        <v>48</v>
      </c>
      <c r="D662" s="269" t="s">
        <v>5</v>
      </c>
      <c r="E662" s="270" t="str">
        <f t="shared" si="49"/>
        <v>ROFemale90+</v>
      </c>
      <c r="F662" s="271">
        <v>0.1691</v>
      </c>
      <c r="G662" s="271">
        <v>1</v>
      </c>
      <c r="H662" s="272">
        <v>16836.19299048659</v>
      </c>
      <c r="I662" s="271">
        <v>0</v>
      </c>
      <c r="J662" s="272">
        <v>16836.19299048659</v>
      </c>
      <c r="K662" s="272">
        <v>99562.147788053408</v>
      </c>
      <c r="L662" s="272">
        <v>99562.147788053408</v>
      </c>
      <c r="M662" s="273">
        <v>5.9135784345256495</v>
      </c>
      <c r="N662" s="273" t="s">
        <v>92</v>
      </c>
      <c r="O662" s="274"/>
    </row>
    <row r="663" spans="2:15" ht="16" customHeight="1" x14ac:dyDescent="0.2">
      <c r="B663" s="348" t="s">
        <v>1</v>
      </c>
      <c r="C663" s="348" t="s">
        <v>0</v>
      </c>
      <c r="D663" s="348" t="s">
        <v>2</v>
      </c>
      <c r="E663" s="348" t="s">
        <v>49</v>
      </c>
      <c r="F663" s="349" t="s">
        <v>113</v>
      </c>
      <c r="G663" s="349" t="s">
        <v>112</v>
      </c>
      <c r="H663" s="349" t="s">
        <v>114</v>
      </c>
      <c r="I663" s="349" t="s">
        <v>116</v>
      </c>
      <c r="J663" s="349" t="s">
        <v>111</v>
      </c>
      <c r="K663" s="349" t="s">
        <v>110</v>
      </c>
      <c r="L663" s="349" t="s">
        <v>109</v>
      </c>
      <c r="M663" s="349" t="s">
        <v>108</v>
      </c>
      <c r="N663" s="350" t="s">
        <v>6</v>
      </c>
      <c r="O663" s="351" t="s">
        <v>91</v>
      </c>
    </row>
    <row r="664" spans="2:15" ht="16" customHeight="1" x14ac:dyDescent="0.2">
      <c r="B664" s="348"/>
      <c r="C664" s="348"/>
      <c r="D664" s="348"/>
      <c r="E664" s="348"/>
      <c r="F664" s="348"/>
      <c r="G664" s="348"/>
      <c r="H664" s="348"/>
      <c r="I664" s="348"/>
      <c r="J664" s="348"/>
      <c r="K664" s="348"/>
      <c r="L664" s="348"/>
      <c r="M664" s="348"/>
      <c r="N664" s="350"/>
      <c r="O664" s="351"/>
    </row>
    <row r="665" spans="2:15" x14ac:dyDescent="0.2">
      <c r="B665" s="268" t="s">
        <v>41</v>
      </c>
      <c r="C665" s="276" t="s">
        <v>48</v>
      </c>
      <c r="D665" s="269">
        <v>0</v>
      </c>
      <c r="E665" s="270" t="str">
        <f t="shared" si="49"/>
        <v>ACFemale0</v>
      </c>
      <c r="F665" s="271">
        <v>1.406E-2</v>
      </c>
      <c r="G665" s="271">
        <v>1.3882824214099287E-2</v>
      </c>
      <c r="H665" s="272">
        <v>1388.2824214099287</v>
      </c>
      <c r="I665" s="271">
        <v>0.98611717578590075</v>
      </c>
      <c r="J665" s="272">
        <v>100000</v>
      </c>
      <c r="K665" s="272">
        <v>98738.951542108451</v>
      </c>
      <c r="L665" s="272">
        <v>7836131.4984210227</v>
      </c>
      <c r="M665" s="273">
        <v>78.361314984210225</v>
      </c>
      <c r="N665" s="272">
        <v>1</v>
      </c>
      <c r="O665" s="274">
        <f>(K665-J666*N665)/H665</f>
        <v>9.1648472642300374E-2</v>
      </c>
    </row>
    <row r="666" spans="2:15" x14ac:dyDescent="0.2">
      <c r="B666" s="268" t="s">
        <v>41</v>
      </c>
      <c r="C666" s="276" t="s">
        <v>48</v>
      </c>
      <c r="D666" s="275" t="s">
        <v>107</v>
      </c>
      <c r="E666" s="270" t="str">
        <f t="shared" si="49"/>
        <v>ACFemale01-04</v>
      </c>
      <c r="F666" s="271">
        <v>5.5000000000000003E-4</v>
      </c>
      <c r="G666" s="271">
        <v>2.2087365672233566E-3</v>
      </c>
      <c r="H666" s="272">
        <v>217.80730657253417</v>
      </c>
      <c r="I666" s="271">
        <v>0.99779126343277669</v>
      </c>
      <c r="J666" s="272">
        <v>98611.717578590076</v>
      </c>
      <c r="K666" s="272">
        <v>393902.66577989346</v>
      </c>
      <c r="L666" s="272">
        <v>7737392.5468789143</v>
      </c>
      <c r="M666" s="273">
        <v>78.463216510882532</v>
      </c>
      <c r="N666" s="272">
        <v>4</v>
      </c>
      <c r="O666" s="274">
        <f t="shared" ref="O666:O683" si="50">(K666-J667*N666)/H666</f>
        <v>1.501440410652074</v>
      </c>
    </row>
    <row r="667" spans="2:15" x14ac:dyDescent="0.2">
      <c r="B667" s="268" t="s">
        <v>41</v>
      </c>
      <c r="C667" s="276" t="s">
        <v>48</v>
      </c>
      <c r="D667" s="275" t="s">
        <v>106</v>
      </c>
      <c r="E667" s="270" t="str">
        <f t="shared" si="49"/>
        <v>ACFemale05-09</v>
      </c>
      <c r="F667" s="271">
        <v>2.0000000000000001E-4</v>
      </c>
      <c r="G667" s="271">
        <v>9.9738753041525791E-4</v>
      </c>
      <c r="H667" s="272">
        <v>98.136859174108054</v>
      </c>
      <c r="I667" s="271">
        <v>0.99900261246958477</v>
      </c>
      <c r="J667" s="272">
        <v>98393.910272017543</v>
      </c>
      <c r="K667" s="272">
        <v>491724.20921215246</v>
      </c>
      <c r="L667" s="272">
        <v>7343489.8810990211</v>
      </c>
      <c r="M667" s="273">
        <v>74.633581090510361</v>
      </c>
      <c r="N667" s="272">
        <v>5</v>
      </c>
      <c r="O667" s="274">
        <f t="shared" si="50"/>
        <v>2.4999999999996936</v>
      </c>
    </row>
    <row r="668" spans="2:15" x14ac:dyDescent="0.2">
      <c r="B668" s="268" t="s">
        <v>41</v>
      </c>
      <c r="C668" s="276" t="s">
        <v>48</v>
      </c>
      <c r="D668" s="275" t="s">
        <v>71</v>
      </c>
      <c r="E668" s="270" t="str">
        <f t="shared" si="49"/>
        <v>ACFemale10-14</v>
      </c>
      <c r="F668" s="271">
        <v>3.6999999999999999E-4</v>
      </c>
      <c r="G668" s="271">
        <v>1.8695970812952268E-3</v>
      </c>
      <c r="H668" s="272">
        <v>183.77349107630906</v>
      </c>
      <c r="I668" s="271">
        <v>0.99813040291870481</v>
      </c>
      <c r="J668" s="272">
        <v>98295.773412843439</v>
      </c>
      <c r="K668" s="272">
        <v>491019.43333652639</v>
      </c>
      <c r="L668" s="272">
        <v>6851765.6718868688</v>
      </c>
      <c r="M668" s="273">
        <v>69.705598053635228</v>
      </c>
      <c r="N668" s="272">
        <v>5</v>
      </c>
      <c r="O668" s="274">
        <f t="shared" si="50"/>
        <v>2.4999999999996985</v>
      </c>
    </row>
    <row r="669" spans="2:15" x14ac:dyDescent="0.2">
      <c r="B669" s="268" t="s">
        <v>41</v>
      </c>
      <c r="C669" s="276" t="s">
        <v>48</v>
      </c>
      <c r="D669" s="269" t="s">
        <v>72</v>
      </c>
      <c r="E669" s="270" t="str">
        <f t="shared" si="49"/>
        <v>ACFemale15-19</v>
      </c>
      <c r="F669" s="271">
        <v>5.9999999999999995E-4</v>
      </c>
      <c r="G669" s="271">
        <v>3.0162405696128169E-3</v>
      </c>
      <c r="H669" s="272">
        <v>295.92939452988355</v>
      </c>
      <c r="I669" s="271">
        <v>0.9969837594303872</v>
      </c>
      <c r="J669" s="272">
        <v>98111.999921767128</v>
      </c>
      <c r="K669" s="272">
        <v>489820.17612251092</v>
      </c>
      <c r="L669" s="272">
        <v>6360746.2385503426</v>
      </c>
      <c r="M669" s="273">
        <v>64.831480793606246</v>
      </c>
      <c r="N669" s="272">
        <v>5</v>
      </c>
      <c r="O669" s="274">
        <f t="shared" si="50"/>
        <v>2.4999999999999387</v>
      </c>
    </row>
    <row r="670" spans="2:15" x14ac:dyDescent="0.2">
      <c r="B670" s="268" t="s">
        <v>41</v>
      </c>
      <c r="C670" s="276" t="s">
        <v>48</v>
      </c>
      <c r="D670" s="269" t="s">
        <v>73</v>
      </c>
      <c r="E670" s="270" t="str">
        <f t="shared" si="49"/>
        <v>ACFemale20-24</v>
      </c>
      <c r="F670" s="271">
        <v>8.3000000000000001E-4</v>
      </c>
      <c r="G670" s="271">
        <v>4.1173819302754702E-3</v>
      </c>
      <c r="H670" s="272">
        <v>402.74612127939758</v>
      </c>
      <c r="I670" s="271">
        <v>0.99588261806972456</v>
      </c>
      <c r="J670" s="272">
        <v>97816.070527237243</v>
      </c>
      <c r="K670" s="272">
        <v>488073.48733298772</v>
      </c>
      <c r="L670" s="272">
        <v>5870926.0624278318</v>
      </c>
      <c r="M670" s="273">
        <v>60.020056323904882</v>
      </c>
      <c r="N670" s="272">
        <v>5</v>
      </c>
      <c r="O670" s="274">
        <f t="shared" si="50"/>
        <v>2.5000000000000546</v>
      </c>
    </row>
    <row r="671" spans="2:15" x14ac:dyDescent="0.2">
      <c r="B671" s="268" t="s">
        <v>41</v>
      </c>
      <c r="C671" s="276" t="s">
        <v>48</v>
      </c>
      <c r="D671" s="269" t="s">
        <v>74</v>
      </c>
      <c r="E671" s="270" t="str">
        <f t="shared" si="49"/>
        <v>ACFemale25-29</v>
      </c>
      <c r="F671" s="271">
        <v>8.1999999999999998E-4</v>
      </c>
      <c r="G671" s="271">
        <v>4.1132262537442628E-3</v>
      </c>
      <c r="H671" s="272">
        <v>400.68304341109257</v>
      </c>
      <c r="I671" s="271">
        <v>0.99588677374625578</v>
      </c>
      <c r="J671" s="272">
        <v>97413.324405957843</v>
      </c>
      <c r="K671" s="272">
        <v>486064.91442126152</v>
      </c>
      <c r="L671" s="272">
        <v>5382852.5750948442</v>
      </c>
      <c r="M671" s="273">
        <v>55.257867523979364</v>
      </c>
      <c r="N671" s="272">
        <v>5</v>
      </c>
      <c r="O671" s="274">
        <f t="shared" si="50"/>
        <v>2.5000000000000133</v>
      </c>
    </row>
    <row r="672" spans="2:15" x14ac:dyDescent="0.2">
      <c r="B672" s="268" t="s">
        <v>41</v>
      </c>
      <c r="C672" s="276" t="s">
        <v>48</v>
      </c>
      <c r="D672" s="269" t="s">
        <v>75</v>
      </c>
      <c r="E672" s="270" t="str">
        <f t="shared" si="49"/>
        <v>ACFemale30-34</v>
      </c>
      <c r="F672" s="271">
        <v>1.1000000000000001E-3</v>
      </c>
      <c r="G672" s="271">
        <v>5.5061222776439924E-3</v>
      </c>
      <c r="H672" s="272">
        <v>534.1634658194057</v>
      </c>
      <c r="I672" s="271">
        <v>0.99449387772235598</v>
      </c>
      <c r="J672" s="272">
        <v>97012.641362546754</v>
      </c>
      <c r="K672" s="272">
        <v>483727.79814818525</v>
      </c>
      <c r="L672" s="272">
        <v>4896787.6606735829</v>
      </c>
      <c r="M672" s="273">
        <v>50.475768847214013</v>
      </c>
      <c r="N672" s="272">
        <v>5</v>
      </c>
      <c r="O672" s="274">
        <f t="shared" si="50"/>
        <v>2.5000000000000422</v>
      </c>
    </row>
    <row r="673" spans="2:15" x14ac:dyDescent="0.2">
      <c r="B673" s="268" t="s">
        <v>41</v>
      </c>
      <c r="C673" s="276" t="s">
        <v>48</v>
      </c>
      <c r="D673" s="269" t="s">
        <v>76</v>
      </c>
      <c r="E673" s="270" t="str">
        <f t="shared" si="49"/>
        <v>ACFemale35-39</v>
      </c>
      <c r="F673" s="271">
        <v>1.2899999999999999E-3</v>
      </c>
      <c r="G673" s="271">
        <v>6.4311430605634764E-3</v>
      </c>
      <c r="H673" s="272">
        <v>620.46689361926485</v>
      </c>
      <c r="I673" s="271">
        <v>0.99356885693943653</v>
      </c>
      <c r="J673" s="272">
        <v>96478.477896727345</v>
      </c>
      <c r="K673" s="272">
        <v>480841.22224958858</v>
      </c>
      <c r="L673" s="272">
        <v>4413059.8625253979</v>
      </c>
      <c r="M673" s="273">
        <v>45.741391849581547</v>
      </c>
      <c r="N673" s="272">
        <v>5</v>
      </c>
      <c r="O673" s="274">
        <f t="shared" si="50"/>
        <v>2.4999999999999498</v>
      </c>
    </row>
    <row r="674" spans="2:15" x14ac:dyDescent="0.2">
      <c r="B674" s="268" t="s">
        <v>41</v>
      </c>
      <c r="C674" s="276" t="s">
        <v>48</v>
      </c>
      <c r="D674" s="269" t="s">
        <v>77</v>
      </c>
      <c r="E674" s="270" t="str">
        <f t="shared" si="49"/>
        <v>ACFemale40-44</v>
      </c>
      <c r="F674" s="271">
        <v>1.7899999999999999E-3</v>
      </c>
      <c r="G674" s="271">
        <v>8.9279603369910258E-3</v>
      </c>
      <c r="H674" s="272">
        <v>855.81652021859827</v>
      </c>
      <c r="I674" s="271">
        <v>0.99107203966300894</v>
      </c>
      <c r="J674" s="272">
        <v>95858.011003108084</v>
      </c>
      <c r="K674" s="272">
        <v>477150.5137149939</v>
      </c>
      <c r="L674" s="272">
        <v>3932218.6402758094</v>
      </c>
      <c r="M674" s="273">
        <v>41.021283449625422</v>
      </c>
      <c r="N674" s="272">
        <v>5</v>
      </c>
      <c r="O674" s="274">
        <f t="shared" si="50"/>
        <v>2.4999999999999982</v>
      </c>
    </row>
    <row r="675" spans="2:15" x14ac:dyDescent="0.2">
      <c r="B675" s="268" t="s">
        <v>41</v>
      </c>
      <c r="C675" s="276" t="s">
        <v>48</v>
      </c>
      <c r="D675" s="269" t="s">
        <v>78</v>
      </c>
      <c r="E675" s="270" t="str">
        <f t="shared" si="49"/>
        <v>ACFemale45-49</v>
      </c>
      <c r="F675" s="271">
        <v>2.9099999999999998E-3</v>
      </c>
      <c r="G675" s="271">
        <v>1.4423405438799441E-2</v>
      </c>
      <c r="H675" s="272">
        <v>1370.2551686023903</v>
      </c>
      <c r="I675" s="271">
        <v>0.9855765945612005</v>
      </c>
      <c r="J675" s="272">
        <v>95002.194482889478</v>
      </c>
      <c r="K675" s="272">
        <v>471585.33449294139</v>
      </c>
      <c r="L675" s="272">
        <v>3455068.1265608156</v>
      </c>
      <c r="M675" s="273">
        <v>36.368298073189209</v>
      </c>
      <c r="N675" s="272">
        <v>5</v>
      </c>
      <c r="O675" s="274">
        <f t="shared" si="50"/>
        <v>2.4999999999999862</v>
      </c>
    </row>
    <row r="676" spans="2:15" x14ac:dyDescent="0.2">
      <c r="B676" s="268" t="s">
        <v>41</v>
      </c>
      <c r="C676" s="276" t="s">
        <v>48</v>
      </c>
      <c r="D676" s="269" t="s">
        <v>79</v>
      </c>
      <c r="E676" s="270" t="str">
        <f t="shared" si="49"/>
        <v>ACFemale50-54</v>
      </c>
      <c r="F676" s="271">
        <v>4.9300000000000004E-3</v>
      </c>
      <c r="G676" s="271">
        <v>2.4351613217470498E-2</v>
      </c>
      <c r="H676" s="272">
        <v>2280.0887709831891</v>
      </c>
      <c r="I676" s="271">
        <v>0.97564838678252952</v>
      </c>
      <c r="J676" s="272">
        <v>93631.939314287083</v>
      </c>
      <c r="K676" s="272">
        <v>462459.47464397748</v>
      </c>
      <c r="L676" s="272">
        <v>2983482.7920678742</v>
      </c>
      <c r="M676" s="273">
        <v>31.863943157830455</v>
      </c>
      <c r="N676" s="272">
        <v>5</v>
      </c>
      <c r="O676" s="274">
        <f t="shared" si="50"/>
        <v>2.5000000000000178</v>
      </c>
    </row>
    <row r="677" spans="2:15" x14ac:dyDescent="0.2">
      <c r="B677" s="268" t="s">
        <v>41</v>
      </c>
      <c r="C677" s="276" t="s">
        <v>48</v>
      </c>
      <c r="D677" s="269" t="s">
        <v>80</v>
      </c>
      <c r="E677" s="270" t="str">
        <f t="shared" si="49"/>
        <v>ACFemale55-59</v>
      </c>
      <c r="F677" s="271">
        <v>8.3000000000000001E-3</v>
      </c>
      <c r="G677" s="271">
        <v>4.0643806724876531E-2</v>
      </c>
      <c r="H677" s="272">
        <v>3712.8869574418509</v>
      </c>
      <c r="I677" s="271">
        <v>0.95935619327512345</v>
      </c>
      <c r="J677" s="272">
        <v>91351.850543303895</v>
      </c>
      <c r="K677" s="272">
        <v>447477.03532291483</v>
      </c>
      <c r="L677" s="272">
        <v>2521023.3174238969</v>
      </c>
      <c r="M677" s="273">
        <v>27.59685000829672</v>
      </c>
      <c r="N677" s="272">
        <v>5</v>
      </c>
      <c r="O677" s="274">
        <f t="shared" si="50"/>
        <v>2.4999999999999853</v>
      </c>
    </row>
    <row r="678" spans="2:15" x14ac:dyDescent="0.2">
      <c r="B678" s="268" t="s">
        <v>41</v>
      </c>
      <c r="C678" s="276" t="s">
        <v>48</v>
      </c>
      <c r="D678" s="269" t="s">
        <v>81</v>
      </c>
      <c r="E678" s="270" t="str">
        <f t="shared" si="49"/>
        <v>ACFemale60-64</v>
      </c>
      <c r="F678" s="271">
        <v>1.285E-2</v>
      </c>
      <c r="G678" s="271">
        <v>6.2251037091448511E-2</v>
      </c>
      <c r="H678" s="272">
        <v>5455.6163728396032</v>
      </c>
      <c r="I678" s="271">
        <v>0.93774896290855148</v>
      </c>
      <c r="J678" s="272">
        <v>87638.963585862046</v>
      </c>
      <c r="K678" s="272">
        <v>424555.77699721121</v>
      </c>
      <c r="L678" s="272">
        <v>2073546.2821009823</v>
      </c>
      <c r="M678" s="273">
        <v>23.660095889535231</v>
      </c>
      <c r="N678" s="272">
        <v>5</v>
      </c>
      <c r="O678" s="274">
        <f t="shared" si="50"/>
        <v>2.5000000000000067</v>
      </c>
    </row>
    <row r="679" spans="2:15" x14ac:dyDescent="0.2">
      <c r="B679" s="268" t="s">
        <v>41</v>
      </c>
      <c r="C679" s="276" t="s">
        <v>48</v>
      </c>
      <c r="D679" s="269" t="s">
        <v>82</v>
      </c>
      <c r="E679" s="270" t="str">
        <f t="shared" si="49"/>
        <v>ACFemale65-69</v>
      </c>
      <c r="F679" s="271">
        <v>1.4659999999999999E-2</v>
      </c>
      <c r="G679" s="271">
        <v>7.070260101165507E-2</v>
      </c>
      <c r="H679" s="272">
        <v>5810.5764078046404</v>
      </c>
      <c r="I679" s="271">
        <v>0.92929739898834496</v>
      </c>
      <c r="J679" s="272">
        <v>82183.34721302244</v>
      </c>
      <c r="K679" s="272">
        <v>396390.29504560062</v>
      </c>
      <c r="L679" s="272">
        <v>1648990.5051037711</v>
      </c>
      <c r="M679" s="273">
        <v>20.064776636920413</v>
      </c>
      <c r="N679" s="272">
        <v>5</v>
      </c>
      <c r="O679" s="274">
        <f t="shared" si="50"/>
        <v>2.5000000000000009</v>
      </c>
    </row>
    <row r="680" spans="2:15" x14ac:dyDescent="0.2">
      <c r="B680" s="268" t="s">
        <v>41</v>
      </c>
      <c r="C680" s="276" t="s">
        <v>48</v>
      </c>
      <c r="D680" s="269" t="s">
        <v>19</v>
      </c>
      <c r="E680" s="270" t="str">
        <f t="shared" si="49"/>
        <v>ACFemale70-74</v>
      </c>
      <c r="F680" s="271">
        <v>2.189E-2</v>
      </c>
      <c r="G680" s="271">
        <v>0.10375104719257619</v>
      </c>
      <c r="H680" s="272">
        <v>7923.7549480399575</v>
      </c>
      <c r="I680" s="271">
        <v>0.89624895280742378</v>
      </c>
      <c r="J680" s="272">
        <v>76372.770805217806</v>
      </c>
      <c r="K680" s="272">
        <v>362054.46665598912</v>
      </c>
      <c r="L680" s="272">
        <v>1252600.2100581704</v>
      </c>
      <c r="M680" s="273">
        <v>16.401136122883635</v>
      </c>
      <c r="N680" s="272">
        <v>5</v>
      </c>
      <c r="O680" s="274">
        <f t="shared" si="50"/>
        <v>2.5000000000000004</v>
      </c>
    </row>
    <row r="681" spans="2:15" x14ac:dyDescent="0.2">
      <c r="B681" s="268" t="s">
        <v>41</v>
      </c>
      <c r="C681" s="276" t="s">
        <v>48</v>
      </c>
      <c r="D681" s="269" t="s">
        <v>20</v>
      </c>
      <c r="E681" s="270" t="str">
        <f t="shared" si="49"/>
        <v>ACFemale75-79</v>
      </c>
      <c r="F681" s="271">
        <v>3.5340000000000003E-2</v>
      </c>
      <c r="G681" s="271">
        <v>0.16236237051172708</v>
      </c>
      <c r="H681" s="272">
        <v>11113.544473766191</v>
      </c>
      <c r="I681" s="271">
        <v>0.83763762948827292</v>
      </c>
      <c r="J681" s="272">
        <v>68449.015857177845</v>
      </c>
      <c r="K681" s="272">
        <v>314461.21810147376</v>
      </c>
      <c r="L681" s="272">
        <v>890545.74340218131</v>
      </c>
      <c r="M681" s="273">
        <v>13.01035131404004</v>
      </c>
      <c r="N681" s="272">
        <v>5</v>
      </c>
      <c r="O681" s="274">
        <f t="shared" si="50"/>
        <v>2.4999999999999991</v>
      </c>
    </row>
    <row r="682" spans="2:15" x14ac:dyDescent="0.2">
      <c r="B682" s="268" t="s">
        <v>41</v>
      </c>
      <c r="C682" s="276" t="s">
        <v>48</v>
      </c>
      <c r="D682" s="269" t="s">
        <v>21</v>
      </c>
      <c r="E682" s="270" t="str">
        <f t="shared" si="49"/>
        <v>ACFemale80-84</v>
      </c>
      <c r="F682" s="271">
        <v>6.0249999999999998E-2</v>
      </c>
      <c r="G682" s="271">
        <v>0.26180207580358478</v>
      </c>
      <c r="H682" s="272">
        <v>15010.545425354205</v>
      </c>
      <c r="I682" s="271">
        <v>0.73819792419641517</v>
      </c>
      <c r="J682" s="272">
        <v>57335.471383411656</v>
      </c>
      <c r="K682" s="272">
        <v>249150.99335367276</v>
      </c>
      <c r="L682" s="272">
        <v>576084.52530070755</v>
      </c>
      <c r="M682" s="273">
        <v>10.047611215199336</v>
      </c>
      <c r="N682" s="272">
        <v>5</v>
      </c>
      <c r="O682" s="274">
        <f t="shared" si="50"/>
        <v>2.4999999999999991</v>
      </c>
    </row>
    <row r="683" spans="2:15" x14ac:dyDescent="0.2">
      <c r="B683" s="268" t="s">
        <v>41</v>
      </c>
      <c r="C683" s="276" t="s">
        <v>48</v>
      </c>
      <c r="D683" s="269" t="s">
        <v>22</v>
      </c>
      <c r="E683" s="270" t="str">
        <f t="shared" si="49"/>
        <v>ACFemale85-89</v>
      </c>
      <c r="F683" s="271">
        <v>0.10192</v>
      </c>
      <c r="G683" s="271">
        <v>0.40612214768074945</v>
      </c>
      <c r="H683" s="272">
        <v>17189.089830514993</v>
      </c>
      <c r="I683" s="271">
        <v>0.5938778523192505</v>
      </c>
      <c r="J683" s="272">
        <v>42324.925958057451</v>
      </c>
      <c r="K683" s="272">
        <v>168651.90521399977</v>
      </c>
      <c r="L683" s="272">
        <v>326933.53194703476</v>
      </c>
      <c r="M683" s="273">
        <v>7.7243733933761556</v>
      </c>
      <c r="N683" s="272">
        <v>5</v>
      </c>
      <c r="O683" s="274">
        <f t="shared" si="50"/>
        <v>2.5000000000000009</v>
      </c>
    </row>
    <row r="684" spans="2:15" x14ac:dyDescent="0.2">
      <c r="B684" s="268" t="s">
        <v>41</v>
      </c>
      <c r="C684" s="276" t="s">
        <v>48</v>
      </c>
      <c r="D684" s="269" t="s">
        <v>5</v>
      </c>
      <c r="E684" s="270" t="str">
        <f t="shared" si="49"/>
        <v>ACFemale90+</v>
      </c>
      <c r="F684" s="271">
        <v>0.1588</v>
      </c>
      <c r="G684" s="271">
        <v>1</v>
      </c>
      <c r="H684" s="272">
        <v>25135.836127542454</v>
      </c>
      <c r="I684" s="271">
        <v>0</v>
      </c>
      <c r="J684" s="272">
        <v>25135.836127542454</v>
      </c>
      <c r="K684" s="272">
        <v>158281.62673303502</v>
      </c>
      <c r="L684" s="272">
        <v>158281.62673303502</v>
      </c>
      <c r="M684" s="273">
        <v>6.2970503917153886</v>
      </c>
      <c r="N684" s="273" t="s">
        <v>92</v>
      </c>
      <c r="O684" s="274"/>
    </row>
    <row r="685" spans="2:15" ht="16" customHeight="1" x14ac:dyDescent="0.2">
      <c r="B685" s="348" t="s">
        <v>1</v>
      </c>
      <c r="C685" s="348" t="s">
        <v>0</v>
      </c>
      <c r="D685" s="348" t="s">
        <v>2</v>
      </c>
      <c r="E685" s="348" t="s">
        <v>49</v>
      </c>
      <c r="F685" s="349" t="s">
        <v>113</v>
      </c>
      <c r="G685" s="349" t="s">
        <v>112</v>
      </c>
      <c r="H685" s="349" t="s">
        <v>114</v>
      </c>
      <c r="I685" s="349" t="s">
        <v>116</v>
      </c>
      <c r="J685" s="349" t="s">
        <v>111</v>
      </c>
      <c r="K685" s="349" t="s">
        <v>110</v>
      </c>
      <c r="L685" s="349" t="s">
        <v>109</v>
      </c>
      <c r="M685" s="349" t="s">
        <v>108</v>
      </c>
      <c r="N685" s="350" t="s">
        <v>6</v>
      </c>
      <c r="O685" s="351" t="s">
        <v>91</v>
      </c>
    </row>
    <row r="686" spans="2:15" ht="16" customHeight="1" x14ac:dyDescent="0.2">
      <c r="B686" s="348"/>
      <c r="C686" s="348"/>
      <c r="D686" s="348"/>
      <c r="E686" s="348"/>
      <c r="F686" s="348"/>
      <c r="G686" s="348"/>
      <c r="H686" s="348"/>
      <c r="I686" s="348"/>
      <c r="J686" s="348"/>
      <c r="K686" s="348"/>
      <c r="L686" s="348"/>
      <c r="M686" s="348"/>
      <c r="N686" s="350"/>
      <c r="O686" s="351"/>
    </row>
    <row r="687" spans="2:15" x14ac:dyDescent="0.2">
      <c r="B687" s="268" t="s">
        <v>42</v>
      </c>
      <c r="C687" s="276" t="s">
        <v>48</v>
      </c>
      <c r="D687" s="269">
        <v>0</v>
      </c>
      <c r="E687" s="270" t="str">
        <f t="shared" si="49"/>
        <v>AMFemale0</v>
      </c>
      <c r="F687" s="271">
        <v>1.487E-2</v>
      </c>
      <c r="G687" s="271">
        <v>1.4675337580204641E-2</v>
      </c>
      <c r="H687" s="272">
        <v>1467.5337580204641</v>
      </c>
      <c r="I687" s="271">
        <v>0.98532466241979533</v>
      </c>
      <c r="J687" s="272">
        <v>100000</v>
      </c>
      <c r="K687" s="272">
        <v>98670.452589808454</v>
      </c>
      <c r="L687" s="272">
        <v>7625244.7542411648</v>
      </c>
      <c r="M687" s="273">
        <v>76.252447542411645</v>
      </c>
      <c r="N687" s="272">
        <v>1</v>
      </c>
      <c r="O687" s="274">
        <f>(K687-J688*N687)/H687</f>
        <v>9.4026012740617851E-2</v>
      </c>
    </row>
    <row r="688" spans="2:15" x14ac:dyDescent="0.2">
      <c r="B688" s="268" t="s">
        <v>42</v>
      </c>
      <c r="C688" s="276" t="s">
        <v>48</v>
      </c>
      <c r="D688" s="275" t="s">
        <v>107</v>
      </c>
      <c r="E688" s="270" t="str">
        <f t="shared" si="49"/>
        <v>AMFemale01-04</v>
      </c>
      <c r="F688" s="271">
        <v>8.3000000000000001E-4</v>
      </c>
      <c r="G688" s="271">
        <v>3.3107481651250548E-3</v>
      </c>
      <c r="H688" s="272">
        <v>326.21618181588013</v>
      </c>
      <c r="I688" s="271">
        <v>0.99668925183487489</v>
      </c>
      <c r="J688" s="272">
        <v>98532.466241979535</v>
      </c>
      <c r="K688" s="272">
        <v>393314.37428627961</v>
      </c>
      <c r="L688" s="272">
        <v>7526574.3016513567</v>
      </c>
      <c r="M688" s="273">
        <v>76.386744275407949</v>
      </c>
      <c r="N688" s="272">
        <v>4</v>
      </c>
      <c r="O688" s="274">
        <f t="shared" ref="O688:O705" si="51">(K688-J689*N688)/H688</f>
        <v>1.5001525764322374</v>
      </c>
    </row>
    <row r="689" spans="2:15" x14ac:dyDescent="0.2">
      <c r="B689" s="268" t="s">
        <v>42</v>
      </c>
      <c r="C689" s="276" t="s">
        <v>48</v>
      </c>
      <c r="D689" s="275" t="s">
        <v>106</v>
      </c>
      <c r="E689" s="270" t="str">
        <f t="shared" si="49"/>
        <v>AMFemale05-09</v>
      </c>
      <c r="F689" s="271">
        <v>2.7999999999999998E-4</v>
      </c>
      <c r="G689" s="271">
        <v>1.4213218303766239E-3</v>
      </c>
      <c r="H689" s="272">
        <v>139.58268708993623</v>
      </c>
      <c r="I689" s="271">
        <v>0.99857867816962342</v>
      </c>
      <c r="J689" s="272">
        <v>98206.250060163657</v>
      </c>
      <c r="K689" s="272">
        <v>490682.29358309344</v>
      </c>
      <c r="L689" s="272">
        <v>7133259.9273650767</v>
      </c>
      <c r="M689" s="273">
        <v>72.635498484007485</v>
      </c>
      <c r="N689" s="272">
        <v>5</v>
      </c>
      <c r="O689" s="274">
        <f t="shared" si="51"/>
        <v>2.4999999999996767</v>
      </c>
    </row>
    <row r="690" spans="2:15" x14ac:dyDescent="0.2">
      <c r="B690" s="268" t="s">
        <v>42</v>
      </c>
      <c r="C690" s="276" t="s">
        <v>48</v>
      </c>
      <c r="D690" s="275" t="s">
        <v>71</v>
      </c>
      <c r="E690" s="270" t="str">
        <f t="shared" si="49"/>
        <v>AMFemale10-14</v>
      </c>
      <c r="F690" s="271">
        <v>4.0000000000000002E-4</v>
      </c>
      <c r="G690" s="271">
        <v>1.9846337573305672E-3</v>
      </c>
      <c r="H690" s="272">
        <v>194.62641853751023</v>
      </c>
      <c r="I690" s="271">
        <v>0.9980153662426694</v>
      </c>
      <c r="J690" s="272">
        <v>98066.667373073724</v>
      </c>
      <c r="K690" s="272">
        <v>489846.77081902482</v>
      </c>
      <c r="L690" s="272">
        <v>6642577.6337819835</v>
      </c>
      <c r="M690" s="273">
        <v>67.735325485383456</v>
      </c>
      <c r="N690" s="272">
        <v>5</v>
      </c>
      <c r="O690" s="274">
        <f t="shared" si="51"/>
        <v>2.5000000000002554</v>
      </c>
    </row>
    <row r="691" spans="2:15" x14ac:dyDescent="0.2">
      <c r="B691" s="268" t="s">
        <v>42</v>
      </c>
      <c r="C691" s="276" t="s">
        <v>48</v>
      </c>
      <c r="D691" s="269" t="s">
        <v>72</v>
      </c>
      <c r="E691" s="270" t="str">
        <f t="shared" si="49"/>
        <v>AMFemale15-19</v>
      </c>
      <c r="F691" s="271">
        <v>6.8999999999999997E-4</v>
      </c>
      <c r="G691" s="271">
        <v>3.4315708088995182E-3</v>
      </c>
      <c r="H691" s="272">
        <v>335.85483874700458</v>
      </c>
      <c r="I691" s="271">
        <v>0.99656842919110045</v>
      </c>
      <c r="J691" s="272">
        <v>97872.040954536205</v>
      </c>
      <c r="K691" s="272">
        <v>488520.56767581351</v>
      </c>
      <c r="L691" s="272">
        <v>6152730.8629629584</v>
      </c>
      <c r="M691" s="273">
        <v>62.865051172490027</v>
      </c>
      <c r="N691" s="272">
        <v>5</v>
      </c>
      <c r="O691" s="274">
        <f t="shared" si="51"/>
        <v>2.4999999999999338</v>
      </c>
    </row>
    <row r="692" spans="2:15" x14ac:dyDescent="0.2">
      <c r="B692" s="268" t="s">
        <v>42</v>
      </c>
      <c r="C692" s="276" t="s">
        <v>48</v>
      </c>
      <c r="D692" s="269" t="s">
        <v>73</v>
      </c>
      <c r="E692" s="270" t="str">
        <f t="shared" si="49"/>
        <v>AMFemale20-24</v>
      </c>
      <c r="F692" s="271">
        <v>7.6999999999999996E-4</v>
      </c>
      <c r="G692" s="271">
        <v>3.8472934590761494E-3</v>
      </c>
      <c r="H692" s="272">
        <v>375.25033086650973</v>
      </c>
      <c r="I692" s="271">
        <v>0.9961527065409238</v>
      </c>
      <c r="J692" s="272">
        <v>97536.186115789198</v>
      </c>
      <c r="K692" s="272">
        <v>486742.80475177971</v>
      </c>
      <c r="L692" s="272">
        <v>5664210.2952871453</v>
      </c>
      <c r="M692" s="273">
        <v>58.072911407084646</v>
      </c>
      <c r="N692" s="272">
        <v>5</v>
      </c>
      <c r="O692" s="274">
        <f t="shared" si="51"/>
        <v>2.500000000000095</v>
      </c>
    </row>
    <row r="693" spans="2:15" x14ac:dyDescent="0.2">
      <c r="B693" s="268" t="s">
        <v>42</v>
      </c>
      <c r="C693" s="276" t="s">
        <v>48</v>
      </c>
      <c r="D693" s="269" t="s">
        <v>74</v>
      </c>
      <c r="E693" s="270" t="str">
        <f t="shared" si="49"/>
        <v>AMFemale25-29</v>
      </c>
      <c r="F693" s="271">
        <v>1.3699999999999999E-3</v>
      </c>
      <c r="G693" s="271">
        <v>6.8064678055849313E-3</v>
      </c>
      <c r="H693" s="272">
        <v>661.32278138058109</v>
      </c>
      <c r="I693" s="271">
        <v>0.99319353219441509</v>
      </c>
      <c r="J693" s="272">
        <v>97160.93578492268</v>
      </c>
      <c r="K693" s="272">
        <v>484151.37197116192</v>
      </c>
      <c r="L693" s="272">
        <v>5177467.4905353654</v>
      </c>
      <c r="M693" s="273">
        <v>53.287542454266877</v>
      </c>
      <c r="N693" s="272">
        <v>5</v>
      </c>
      <c r="O693" s="274">
        <f t="shared" si="51"/>
        <v>2.5000000000000409</v>
      </c>
    </row>
    <row r="694" spans="2:15" x14ac:dyDescent="0.2">
      <c r="B694" s="268" t="s">
        <v>42</v>
      </c>
      <c r="C694" s="276" t="s">
        <v>48</v>
      </c>
      <c r="D694" s="269" t="s">
        <v>75</v>
      </c>
      <c r="E694" s="270" t="str">
        <f t="shared" si="49"/>
        <v>AMFemale30-34</v>
      </c>
      <c r="F694" s="271">
        <v>1.57E-3</v>
      </c>
      <c r="G694" s="271">
        <v>7.8054964464016651E-3</v>
      </c>
      <c r="H694" s="272">
        <v>753.22738637828377</v>
      </c>
      <c r="I694" s="271">
        <v>0.99219450355359828</v>
      </c>
      <c r="J694" s="272">
        <v>96499.613003542094</v>
      </c>
      <c r="K694" s="272">
        <v>480614.99655176472</v>
      </c>
      <c r="L694" s="272">
        <v>4693316.1185642034</v>
      </c>
      <c r="M694" s="273">
        <v>48.635595236966715</v>
      </c>
      <c r="N694" s="272">
        <v>5</v>
      </c>
      <c r="O694" s="274">
        <f t="shared" si="51"/>
        <v>2.500000000000012</v>
      </c>
    </row>
    <row r="695" spans="2:15" x14ac:dyDescent="0.2">
      <c r="B695" s="268" t="s">
        <v>42</v>
      </c>
      <c r="C695" s="276" t="s">
        <v>48</v>
      </c>
      <c r="D695" s="269" t="s">
        <v>76</v>
      </c>
      <c r="E695" s="270" t="str">
        <f t="shared" si="49"/>
        <v>AMFemale35-39</v>
      </c>
      <c r="F695" s="271">
        <v>2.2699999999999999E-3</v>
      </c>
      <c r="G695" s="271">
        <v>1.128268705226588E-2</v>
      </c>
      <c r="H695" s="272">
        <v>1080.2765053040303</v>
      </c>
      <c r="I695" s="271">
        <v>0.98871731294773413</v>
      </c>
      <c r="J695" s="272">
        <v>95746.385617163804</v>
      </c>
      <c r="K695" s="272">
        <v>476031.23682255892</v>
      </c>
      <c r="L695" s="272">
        <v>4212701.1220124383</v>
      </c>
      <c r="M695" s="273">
        <v>43.998539421181619</v>
      </c>
      <c r="N695" s="272">
        <v>5</v>
      </c>
      <c r="O695" s="274">
        <f t="shared" si="51"/>
        <v>2.5000000000000107</v>
      </c>
    </row>
    <row r="696" spans="2:15" x14ac:dyDescent="0.2">
      <c r="B696" s="268" t="s">
        <v>42</v>
      </c>
      <c r="C696" s="276" t="s">
        <v>48</v>
      </c>
      <c r="D696" s="269" t="s">
        <v>77</v>
      </c>
      <c r="E696" s="270" t="str">
        <f t="shared" si="49"/>
        <v>AMFemale40-44</v>
      </c>
      <c r="F696" s="271">
        <v>2.2000000000000001E-3</v>
      </c>
      <c r="G696" s="271">
        <v>1.094129669245154E-2</v>
      </c>
      <c r="H696" s="272">
        <v>1035.7699865128479</v>
      </c>
      <c r="I696" s="271">
        <v>0.98905870330754841</v>
      </c>
      <c r="J696" s="272">
        <v>94666.109111859769</v>
      </c>
      <c r="K696" s="272">
        <v>470741.12059301673</v>
      </c>
      <c r="L696" s="272">
        <v>3736669.8851898797</v>
      </c>
      <c r="M696" s="273">
        <v>39.472097461769977</v>
      </c>
      <c r="N696" s="272">
        <v>5</v>
      </c>
      <c r="O696" s="274">
        <f t="shared" si="51"/>
        <v>2.500000000000032</v>
      </c>
    </row>
    <row r="697" spans="2:15" x14ac:dyDescent="0.2">
      <c r="B697" s="268" t="s">
        <v>42</v>
      </c>
      <c r="C697" s="276" t="s">
        <v>48</v>
      </c>
      <c r="D697" s="269" t="s">
        <v>78</v>
      </c>
      <c r="E697" s="270" t="str">
        <f t="shared" si="49"/>
        <v>AMFemale45-49</v>
      </c>
      <c r="F697" s="271">
        <v>4.0699999999999998E-3</v>
      </c>
      <c r="G697" s="271">
        <v>2.0142152568288434E-2</v>
      </c>
      <c r="H697" s="272">
        <v>1885.9165756833233</v>
      </c>
      <c r="I697" s="271">
        <v>0.97985784743171156</v>
      </c>
      <c r="J697" s="272">
        <v>93630.339125346916</v>
      </c>
      <c r="K697" s="272">
        <v>463436.90418752626</v>
      </c>
      <c r="L697" s="272">
        <v>3265928.7645968632</v>
      </c>
      <c r="M697" s="273">
        <v>34.881095114102123</v>
      </c>
      <c r="N697" s="272">
        <v>5</v>
      </c>
      <c r="O697" s="274">
        <f t="shared" si="51"/>
        <v>2.5000000000000053</v>
      </c>
    </row>
    <row r="698" spans="2:15" x14ac:dyDescent="0.2">
      <c r="B698" s="268" t="s">
        <v>42</v>
      </c>
      <c r="C698" s="276" t="s">
        <v>48</v>
      </c>
      <c r="D698" s="269" t="s">
        <v>79</v>
      </c>
      <c r="E698" s="270" t="str">
        <f t="shared" si="49"/>
        <v>AMFemale50-54</v>
      </c>
      <c r="F698" s="271">
        <v>5.2599999999999999E-3</v>
      </c>
      <c r="G698" s="271">
        <v>2.5938781154202083E-2</v>
      </c>
      <c r="H698" s="272">
        <v>2379.7384986343664</v>
      </c>
      <c r="I698" s="271">
        <v>0.97406121884579788</v>
      </c>
      <c r="J698" s="272">
        <v>91744.422549663592</v>
      </c>
      <c r="K698" s="272">
        <v>452772.76650173205</v>
      </c>
      <c r="L698" s="272">
        <v>2802491.8604093371</v>
      </c>
      <c r="M698" s="273">
        <v>30.546727338027299</v>
      </c>
      <c r="N698" s="272">
        <v>5</v>
      </c>
      <c r="O698" s="274">
        <f t="shared" si="51"/>
        <v>2.5000000000000138</v>
      </c>
    </row>
    <row r="699" spans="2:15" x14ac:dyDescent="0.2">
      <c r="B699" s="268" t="s">
        <v>42</v>
      </c>
      <c r="C699" s="276" t="s">
        <v>48</v>
      </c>
      <c r="D699" s="269" t="s">
        <v>80</v>
      </c>
      <c r="E699" s="270" t="str">
        <f t="shared" si="49"/>
        <v>AMFemale55-59</v>
      </c>
      <c r="F699" s="271">
        <v>8.9999999999999993E-3</v>
      </c>
      <c r="G699" s="271">
        <v>4.401790048458934E-2</v>
      </c>
      <c r="H699" s="272">
        <v>3933.6457693949724</v>
      </c>
      <c r="I699" s="271">
        <v>0.95598209951541069</v>
      </c>
      <c r="J699" s="272">
        <v>89364.684051029224</v>
      </c>
      <c r="K699" s="272">
        <v>436989.30583165871</v>
      </c>
      <c r="L699" s="272">
        <v>2349719.0939076049</v>
      </c>
      <c r="M699" s="273">
        <v>26.29359817985663</v>
      </c>
      <c r="N699" s="272">
        <v>5</v>
      </c>
      <c r="O699" s="274">
        <f t="shared" si="51"/>
        <v>2.4999999999999907</v>
      </c>
    </row>
    <row r="700" spans="2:15" x14ac:dyDescent="0.2">
      <c r="B700" s="268" t="s">
        <v>42</v>
      </c>
      <c r="C700" s="276" t="s">
        <v>48</v>
      </c>
      <c r="D700" s="269" t="s">
        <v>81</v>
      </c>
      <c r="E700" s="270" t="str">
        <f t="shared" si="49"/>
        <v>AMFemale60-64</v>
      </c>
      <c r="F700" s="271">
        <v>1.1820000000000001E-2</v>
      </c>
      <c r="G700" s="271">
        <v>5.7401861544962712E-2</v>
      </c>
      <c r="H700" s="272">
        <v>4903.900631084779</v>
      </c>
      <c r="I700" s="271">
        <v>0.94259813845503726</v>
      </c>
      <c r="J700" s="272">
        <v>85431.038281634261</v>
      </c>
      <c r="K700" s="272">
        <v>414895.43983045936</v>
      </c>
      <c r="L700" s="272">
        <v>1912729.788075946</v>
      </c>
      <c r="M700" s="273">
        <v>22.389167058585773</v>
      </c>
      <c r="N700" s="272">
        <v>5</v>
      </c>
      <c r="O700" s="274">
        <f t="shared" si="51"/>
        <v>2.5000000000000018</v>
      </c>
    </row>
    <row r="701" spans="2:15" x14ac:dyDescent="0.2">
      <c r="B701" s="268" t="s">
        <v>42</v>
      </c>
      <c r="C701" s="276" t="s">
        <v>48</v>
      </c>
      <c r="D701" s="269" t="s">
        <v>82</v>
      </c>
      <c r="E701" s="270" t="str">
        <f t="shared" si="49"/>
        <v>AMFemale65-69</v>
      </c>
      <c r="F701" s="271">
        <v>1.925E-2</v>
      </c>
      <c r="G701" s="271">
        <v>9.1825911912847877E-2</v>
      </c>
      <c r="H701" s="272">
        <v>7394.477848493133</v>
      </c>
      <c r="I701" s="271">
        <v>0.90817408808715216</v>
      </c>
      <c r="J701" s="272">
        <v>80527.137650549485</v>
      </c>
      <c r="K701" s="272">
        <v>384149.4936315146</v>
      </c>
      <c r="L701" s="272">
        <v>1497834.3482454866</v>
      </c>
      <c r="M701" s="273">
        <v>18.600367428250021</v>
      </c>
      <c r="N701" s="272">
        <v>5</v>
      </c>
      <c r="O701" s="274">
        <f t="shared" si="51"/>
        <v>2.499999999999996</v>
      </c>
    </row>
    <row r="702" spans="2:15" x14ac:dyDescent="0.2">
      <c r="B702" s="268" t="s">
        <v>42</v>
      </c>
      <c r="C702" s="276" t="s">
        <v>48</v>
      </c>
      <c r="D702" s="269" t="s">
        <v>19</v>
      </c>
      <c r="E702" s="270" t="str">
        <f t="shared" si="49"/>
        <v>AMFemale70-74</v>
      </c>
      <c r="F702" s="271">
        <v>2.8729999999999999E-2</v>
      </c>
      <c r="G702" s="271">
        <v>0.13403512079713559</v>
      </c>
      <c r="H702" s="272">
        <v>9802.3448907844449</v>
      </c>
      <c r="I702" s="271">
        <v>0.86596487920286447</v>
      </c>
      <c r="J702" s="272">
        <v>73132.659802056354</v>
      </c>
      <c r="K702" s="272">
        <v>341157.43678332068</v>
      </c>
      <c r="L702" s="272">
        <v>1113684.8546139719</v>
      </c>
      <c r="M702" s="273">
        <v>15.228283199712875</v>
      </c>
      <c r="N702" s="272">
        <v>5</v>
      </c>
      <c r="O702" s="274">
        <f t="shared" si="51"/>
        <v>2.5000000000000009</v>
      </c>
    </row>
    <row r="703" spans="2:15" x14ac:dyDescent="0.2">
      <c r="B703" s="268" t="s">
        <v>42</v>
      </c>
      <c r="C703" s="276" t="s">
        <v>48</v>
      </c>
      <c r="D703" s="269" t="s">
        <v>20</v>
      </c>
      <c r="E703" s="270" t="str">
        <f t="shared" si="49"/>
        <v>AMFemale75-79</v>
      </c>
      <c r="F703" s="271">
        <v>4.308E-2</v>
      </c>
      <c r="G703" s="271">
        <v>0.19447712170700629</v>
      </c>
      <c r="H703" s="272">
        <v>12316.297360742463</v>
      </c>
      <c r="I703" s="271">
        <v>0.80552287829299374</v>
      </c>
      <c r="J703" s="272">
        <v>63330.314911271911</v>
      </c>
      <c r="K703" s="272">
        <v>285860.83115450339</v>
      </c>
      <c r="L703" s="272">
        <v>772527.41783065128</v>
      </c>
      <c r="M703" s="273">
        <v>12.198382700496444</v>
      </c>
      <c r="N703" s="272">
        <v>5</v>
      </c>
      <c r="O703" s="274">
        <f t="shared" si="51"/>
        <v>2.4999999999999982</v>
      </c>
    </row>
    <row r="704" spans="2:15" x14ac:dyDescent="0.2">
      <c r="B704" s="268" t="s">
        <v>42</v>
      </c>
      <c r="C704" s="276" t="s">
        <v>48</v>
      </c>
      <c r="D704" s="269" t="s">
        <v>21</v>
      </c>
      <c r="E704" s="270" t="str">
        <f t="shared" si="49"/>
        <v>AMFemale80-84</v>
      </c>
      <c r="F704" s="271">
        <v>6.8839999999999998E-2</v>
      </c>
      <c r="G704" s="271">
        <v>0.29367341932344565</v>
      </c>
      <c r="H704" s="272">
        <v>14981.460967490251</v>
      </c>
      <c r="I704" s="271">
        <v>0.70632658067655441</v>
      </c>
      <c r="J704" s="272">
        <v>51014.017550529454</v>
      </c>
      <c r="K704" s="272">
        <v>217616.43533392166</v>
      </c>
      <c r="L704" s="272">
        <v>486666.58667614788</v>
      </c>
      <c r="M704" s="273">
        <v>9.5398600236514195</v>
      </c>
      <c r="N704" s="272">
        <v>5</v>
      </c>
      <c r="O704" s="274">
        <f t="shared" si="51"/>
        <v>2.5</v>
      </c>
    </row>
    <row r="705" spans="2:15" x14ac:dyDescent="0.2">
      <c r="B705" s="268" t="s">
        <v>42</v>
      </c>
      <c r="C705" s="276" t="s">
        <v>48</v>
      </c>
      <c r="D705" s="269" t="s">
        <v>22</v>
      </c>
      <c r="E705" s="270" t="str">
        <f t="shared" si="49"/>
        <v>AMFemale85-89</v>
      </c>
      <c r="F705" s="271">
        <v>0.10338</v>
      </c>
      <c r="G705" s="271">
        <v>0.41073652667235172</v>
      </c>
      <c r="H705" s="272">
        <v>14799.887138042506</v>
      </c>
      <c r="I705" s="271">
        <v>0.58926347332764828</v>
      </c>
      <c r="J705" s="272">
        <v>36032.556583039208</v>
      </c>
      <c r="K705" s="272">
        <v>143163.06507008977</v>
      </c>
      <c r="L705" s="272">
        <v>269050.15134222619</v>
      </c>
      <c r="M705" s="273">
        <v>7.4668626613319491</v>
      </c>
      <c r="N705" s="272">
        <v>5</v>
      </c>
      <c r="O705" s="274">
        <f t="shared" si="51"/>
        <v>2.4999999999999991</v>
      </c>
    </row>
    <row r="706" spans="2:15" x14ac:dyDescent="0.2">
      <c r="B706" s="268" t="s">
        <v>42</v>
      </c>
      <c r="C706" s="276" t="s">
        <v>48</v>
      </c>
      <c r="D706" s="269" t="s">
        <v>5</v>
      </c>
      <c r="E706" s="270" t="str">
        <f t="shared" si="49"/>
        <v>AMFemale90+</v>
      </c>
      <c r="F706" s="271">
        <v>0.16866</v>
      </c>
      <c r="G706" s="271">
        <v>1</v>
      </c>
      <c r="H706" s="272">
        <v>21232.669444996704</v>
      </c>
      <c r="I706" s="271">
        <v>0</v>
      </c>
      <c r="J706" s="272">
        <v>21232.669444996704</v>
      </c>
      <c r="K706" s="272">
        <v>125887.08627213645</v>
      </c>
      <c r="L706" s="272">
        <v>125887.08627213645</v>
      </c>
      <c r="M706" s="273">
        <v>5.928933552055117</v>
      </c>
      <c r="N706" s="273" t="s">
        <v>92</v>
      </c>
      <c r="O706" s="274"/>
    </row>
    <row r="707" spans="2:15" ht="16" customHeight="1" x14ac:dyDescent="0.2">
      <c r="B707" s="348" t="s">
        <v>1</v>
      </c>
      <c r="C707" s="348" t="s">
        <v>0</v>
      </c>
      <c r="D707" s="348" t="s">
        <v>2</v>
      </c>
      <c r="E707" s="348" t="s">
        <v>49</v>
      </c>
      <c r="F707" s="349" t="s">
        <v>113</v>
      </c>
      <c r="G707" s="349" t="s">
        <v>112</v>
      </c>
      <c r="H707" s="349" t="s">
        <v>114</v>
      </c>
      <c r="I707" s="349" t="s">
        <v>116</v>
      </c>
      <c r="J707" s="349" t="s">
        <v>111</v>
      </c>
      <c r="K707" s="349" t="s">
        <v>110</v>
      </c>
      <c r="L707" s="349" t="s">
        <v>109</v>
      </c>
      <c r="M707" s="349" t="s">
        <v>108</v>
      </c>
      <c r="N707" s="350" t="s">
        <v>6</v>
      </c>
      <c r="O707" s="351" t="s">
        <v>91</v>
      </c>
    </row>
    <row r="708" spans="2:15" ht="16" customHeight="1" x14ac:dyDescent="0.2"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50"/>
      <c r="O708" s="351"/>
    </row>
    <row r="709" spans="2:15" x14ac:dyDescent="0.2">
      <c r="B709" s="268" t="s">
        <v>43</v>
      </c>
      <c r="C709" s="276" t="s">
        <v>48</v>
      </c>
      <c r="D709" s="269">
        <v>0</v>
      </c>
      <c r="E709" s="270" t="str">
        <f t="shared" si="49"/>
        <v>RRFemale0</v>
      </c>
      <c r="F709" s="271">
        <v>1.7180000000000001E-2</v>
      </c>
      <c r="G709" s="271">
        <v>1.6916708037776711E-2</v>
      </c>
      <c r="H709" s="272">
        <v>1691.6708037776712</v>
      </c>
      <c r="I709" s="271">
        <v>0.98308329196222333</v>
      </c>
      <c r="J709" s="272">
        <v>100000</v>
      </c>
      <c r="K709" s="272">
        <v>98478.765239661836</v>
      </c>
      <c r="L709" s="272">
        <v>7508723.8416000986</v>
      </c>
      <c r="M709" s="273">
        <v>75.087238416000986</v>
      </c>
      <c r="N709" s="272">
        <v>1</v>
      </c>
      <c r="O709" s="274">
        <f>(K709-J710*N709)/H709</f>
        <v>0.10075012411333512</v>
      </c>
    </row>
    <row r="710" spans="2:15" x14ac:dyDescent="0.2">
      <c r="B710" s="268" t="s">
        <v>43</v>
      </c>
      <c r="C710" s="276" t="s">
        <v>48</v>
      </c>
      <c r="D710" s="275" t="s">
        <v>107</v>
      </c>
      <c r="E710" s="270" t="str">
        <f t="shared" si="49"/>
        <v>RRFemale01-04</v>
      </c>
      <c r="F710" s="271">
        <v>4.2999999999999999E-4</v>
      </c>
      <c r="G710" s="271">
        <v>1.7010016678235147E-3</v>
      </c>
      <c r="H710" s="272">
        <v>167.2226319237173</v>
      </c>
      <c r="I710" s="271">
        <v>0.9982989983321765</v>
      </c>
      <c r="J710" s="272">
        <v>98308.32919622233</v>
      </c>
      <c r="K710" s="272">
        <v>392814.67665652867</v>
      </c>
      <c r="L710" s="272">
        <v>7410245.0763604371</v>
      </c>
      <c r="M710" s="273">
        <v>75.377591471111984</v>
      </c>
      <c r="N710" s="272">
        <v>4</v>
      </c>
      <c r="O710" s="274">
        <f t="shared" ref="O710:O727" si="52">(K710-J711*N710)/H710</f>
        <v>1.4965103494384624</v>
      </c>
    </row>
    <row r="711" spans="2:15" x14ac:dyDescent="0.2">
      <c r="B711" s="268" t="s">
        <v>43</v>
      </c>
      <c r="C711" s="276" t="s">
        <v>48</v>
      </c>
      <c r="D711" s="275" t="s">
        <v>106</v>
      </c>
      <c r="E711" s="270" t="str">
        <f t="shared" si="49"/>
        <v>RRFemale05-09</v>
      </c>
      <c r="F711" s="271">
        <v>2.2000000000000001E-4</v>
      </c>
      <c r="G711" s="271">
        <v>1.0879588966946452E-3</v>
      </c>
      <c r="H711" s="272">
        <v>106.77349001808592</v>
      </c>
      <c r="I711" s="271">
        <v>0.99891204110330534</v>
      </c>
      <c r="J711" s="272">
        <v>98141.106564298621</v>
      </c>
      <c r="K711" s="272">
        <v>490438.59909644787</v>
      </c>
      <c r="L711" s="272">
        <v>7017430.3997039087</v>
      </c>
      <c r="M711" s="273">
        <v>71.503477445573054</v>
      </c>
      <c r="N711" s="272">
        <v>5</v>
      </c>
      <c r="O711" s="274">
        <f t="shared" si="52"/>
        <v>2.5000000000002101</v>
      </c>
    </row>
    <row r="712" spans="2:15" x14ac:dyDescent="0.2">
      <c r="B712" s="268" t="s">
        <v>43</v>
      </c>
      <c r="C712" s="276" t="s">
        <v>48</v>
      </c>
      <c r="D712" s="275" t="s">
        <v>71</v>
      </c>
      <c r="E712" s="270" t="str">
        <f t="shared" si="49"/>
        <v>RRFemale10-14</v>
      </c>
      <c r="F712" s="271">
        <v>2.5000000000000001E-4</v>
      </c>
      <c r="G712" s="271">
        <v>1.2732942713826181E-3</v>
      </c>
      <c r="H712" s="272">
        <v>124.82655470229692</v>
      </c>
      <c r="I712" s="271">
        <v>0.99872670572861744</v>
      </c>
      <c r="J712" s="272">
        <v>98034.333074280526</v>
      </c>
      <c r="K712" s="272">
        <v>489859.5989846469</v>
      </c>
      <c r="L712" s="272">
        <v>6526991.8006074606</v>
      </c>
      <c r="M712" s="273">
        <v>66.578632158000858</v>
      </c>
      <c r="N712" s="272">
        <v>5</v>
      </c>
      <c r="O712" s="274">
        <f t="shared" si="52"/>
        <v>2.4999999999999054</v>
      </c>
    </row>
    <row r="713" spans="2:15" x14ac:dyDescent="0.2">
      <c r="B713" s="268" t="s">
        <v>43</v>
      </c>
      <c r="C713" s="276" t="s">
        <v>48</v>
      </c>
      <c r="D713" s="269" t="s">
        <v>72</v>
      </c>
      <c r="E713" s="270" t="str">
        <f t="shared" si="49"/>
        <v>RRFemale15-19</v>
      </c>
      <c r="F713" s="271">
        <v>7.2999999999999996E-4</v>
      </c>
      <c r="G713" s="271">
        <v>3.6453638085376478E-3</v>
      </c>
      <c r="H713" s="272">
        <v>356.91577157825139</v>
      </c>
      <c r="I713" s="271">
        <v>0.99635463619146236</v>
      </c>
      <c r="J713" s="272">
        <v>97909.506519578237</v>
      </c>
      <c r="K713" s="272">
        <v>488655.24316894554</v>
      </c>
      <c r="L713" s="272">
        <v>6037132.2016228139</v>
      </c>
      <c r="M713" s="273">
        <v>61.660327134991874</v>
      </c>
      <c r="N713" s="272">
        <v>5</v>
      </c>
      <c r="O713" s="274">
        <f t="shared" si="52"/>
        <v>2.5000000000000067</v>
      </c>
    </row>
    <row r="714" spans="2:15" x14ac:dyDescent="0.2">
      <c r="B714" s="268" t="s">
        <v>43</v>
      </c>
      <c r="C714" s="276" t="s">
        <v>48</v>
      </c>
      <c r="D714" s="269" t="s">
        <v>73</v>
      </c>
      <c r="E714" s="270" t="str">
        <f t="shared" si="49"/>
        <v>RRFemale20-24</v>
      </c>
      <c r="F714" s="271">
        <v>1.0200000000000001E-3</v>
      </c>
      <c r="G714" s="271">
        <v>5.0661400983845715E-3</v>
      </c>
      <c r="H714" s="272">
        <v>494.21509168974251</v>
      </c>
      <c r="I714" s="271">
        <v>0.99493385990161542</v>
      </c>
      <c r="J714" s="272">
        <v>97552.590747999988</v>
      </c>
      <c r="K714" s="272">
        <v>486527.4160107756</v>
      </c>
      <c r="L714" s="272">
        <v>5548476.9584538685</v>
      </c>
      <c r="M714" s="273">
        <v>56.876777089260678</v>
      </c>
      <c r="N714" s="272">
        <v>5</v>
      </c>
      <c r="O714" s="274">
        <f t="shared" si="52"/>
        <v>2.5000000000000173</v>
      </c>
    </row>
    <row r="715" spans="2:15" x14ac:dyDescent="0.2">
      <c r="B715" s="268" t="s">
        <v>43</v>
      </c>
      <c r="C715" s="276" t="s">
        <v>48</v>
      </c>
      <c r="D715" s="269" t="s">
        <v>74</v>
      </c>
      <c r="E715" s="270" t="str">
        <f t="shared" si="49"/>
        <v>RRFemale25-29</v>
      </c>
      <c r="F715" s="271">
        <v>1.66E-3</v>
      </c>
      <c r="G715" s="271">
        <v>8.2554014769920334E-3</v>
      </c>
      <c r="H715" s="272">
        <v>801.25585774755132</v>
      </c>
      <c r="I715" s="271">
        <v>0.991744598523008</v>
      </c>
      <c r="J715" s="272">
        <v>97058.375656310251</v>
      </c>
      <c r="K715" s="272">
        <v>483288.7386371824</v>
      </c>
      <c r="L715" s="272">
        <v>5061949.5424430929</v>
      </c>
      <c r="M715" s="273">
        <v>52.15366018866596</v>
      </c>
      <c r="N715" s="272">
        <v>5</v>
      </c>
      <c r="O715" s="274">
        <f t="shared" si="52"/>
        <v>2.4999999999999556</v>
      </c>
    </row>
    <row r="716" spans="2:15" x14ac:dyDescent="0.2">
      <c r="B716" s="268" t="s">
        <v>43</v>
      </c>
      <c r="C716" s="276" t="s">
        <v>48</v>
      </c>
      <c r="D716" s="269" t="s">
        <v>75</v>
      </c>
      <c r="E716" s="270" t="str">
        <f t="shared" si="49"/>
        <v>RRFemale30-34</v>
      </c>
      <c r="F716" s="271">
        <v>1.33E-3</v>
      </c>
      <c r="G716" s="271">
        <v>6.6449615196155186E-3</v>
      </c>
      <c r="H716" s="272">
        <v>639.62485705047027</v>
      </c>
      <c r="I716" s="271">
        <v>0.99335503848038453</v>
      </c>
      <c r="J716" s="272">
        <v>96257.119798562708</v>
      </c>
      <c r="K716" s="272">
        <v>479686.53685018735</v>
      </c>
      <c r="L716" s="272">
        <v>4578660.8038059101</v>
      </c>
      <c r="M716" s="273">
        <v>47.56698323602113</v>
      </c>
      <c r="N716" s="272">
        <v>5</v>
      </c>
      <c r="O716" s="274">
        <f t="shared" si="52"/>
        <v>2.4999999999999591</v>
      </c>
    </row>
    <row r="717" spans="2:15" x14ac:dyDescent="0.2">
      <c r="B717" s="268" t="s">
        <v>43</v>
      </c>
      <c r="C717" s="276" t="s">
        <v>48</v>
      </c>
      <c r="D717" s="269" t="s">
        <v>76</v>
      </c>
      <c r="E717" s="270" t="str">
        <f t="shared" ref="E717:E780" si="53">_xlfn.CONCAT(B717,C717,D717)</f>
        <v>RRFemale35-39</v>
      </c>
      <c r="F717" s="271">
        <v>1.5299999999999999E-3</v>
      </c>
      <c r="G717" s="271">
        <v>7.6038336880873622E-3</v>
      </c>
      <c r="H717" s="272">
        <v>727.05952920679374</v>
      </c>
      <c r="I717" s="271">
        <v>0.99239616631191263</v>
      </c>
      <c r="J717" s="272">
        <v>95617.494941512239</v>
      </c>
      <c r="K717" s="272">
        <v>476269.82588454423</v>
      </c>
      <c r="L717" s="272">
        <v>4098974.2669557226</v>
      </c>
      <c r="M717" s="273">
        <v>42.868454872855672</v>
      </c>
      <c r="N717" s="272">
        <v>5</v>
      </c>
      <c r="O717" s="274">
        <f t="shared" si="52"/>
        <v>2.4999999999999711</v>
      </c>
    </row>
    <row r="718" spans="2:15" x14ac:dyDescent="0.2">
      <c r="B718" s="268" t="s">
        <v>43</v>
      </c>
      <c r="C718" s="276" t="s">
        <v>48</v>
      </c>
      <c r="D718" s="269" t="s">
        <v>77</v>
      </c>
      <c r="E718" s="270" t="str">
        <f t="shared" si="53"/>
        <v>RRFemale40-44</v>
      </c>
      <c r="F718" s="271">
        <v>2.4099999999999998E-3</v>
      </c>
      <c r="G718" s="271">
        <v>1.1997026031861834E-2</v>
      </c>
      <c r="H718" s="272">
        <v>1138.4030238161324</v>
      </c>
      <c r="I718" s="271">
        <v>0.98800297396813819</v>
      </c>
      <c r="J718" s="272">
        <v>94890.435412305451</v>
      </c>
      <c r="K718" s="272">
        <v>471606.16950198694</v>
      </c>
      <c r="L718" s="272">
        <v>3622704.4410711783</v>
      </c>
      <c r="M718" s="273">
        <v>38.177761808450754</v>
      </c>
      <c r="N718" s="272">
        <v>5</v>
      </c>
      <c r="O718" s="274">
        <f t="shared" si="52"/>
        <v>2.5000000000000009</v>
      </c>
    </row>
    <row r="719" spans="2:15" x14ac:dyDescent="0.2">
      <c r="B719" s="268" t="s">
        <v>43</v>
      </c>
      <c r="C719" s="276" t="s">
        <v>48</v>
      </c>
      <c r="D719" s="269" t="s">
        <v>78</v>
      </c>
      <c r="E719" s="270" t="str">
        <f t="shared" si="53"/>
        <v>RRFemale45-49</v>
      </c>
      <c r="F719" s="271">
        <v>3.8E-3</v>
      </c>
      <c r="G719" s="271">
        <v>1.8838484251335694E-2</v>
      </c>
      <c r="H719" s="272">
        <v>1766.1461856812698</v>
      </c>
      <c r="I719" s="271">
        <v>0.98116151574866428</v>
      </c>
      <c r="J719" s="272">
        <v>93752.032388489315</v>
      </c>
      <c r="K719" s="272">
        <v>464344.79647824343</v>
      </c>
      <c r="L719" s="272">
        <v>3151098.2715691915</v>
      </c>
      <c r="M719" s="273">
        <v>33.61098625053463</v>
      </c>
      <c r="N719" s="272">
        <v>5</v>
      </c>
      <c r="O719" s="274">
        <f t="shared" si="52"/>
        <v>2.5000000000000009</v>
      </c>
    </row>
    <row r="720" spans="2:15" x14ac:dyDescent="0.2">
      <c r="B720" s="268" t="s">
        <v>43</v>
      </c>
      <c r="C720" s="276" t="s">
        <v>48</v>
      </c>
      <c r="D720" s="269" t="s">
        <v>79</v>
      </c>
      <c r="E720" s="270" t="str">
        <f t="shared" si="53"/>
        <v>RRFemale50-54</v>
      </c>
      <c r="F720" s="271">
        <v>6.0899999999999999E-3</v>
      </c>
      <c r="G720" s="271">
        <v>2.9991927986939265E-2</v>
      </c>
      <c r="H720" s="272">
        <v>2758.8340748094092</v>
      </c>
      <c r="I720" s="271">
        <v>0.97000807201306072</v>
      </c>
      <c r="J720" s="272">
        <v>91985.886202808048</v>
      </c>
      <c r="K720" s="272">
        <v>453032.34582701675</v>
      </c>
      <c r="L720" s="272">
        <v>2686753.4750909479</v>
      </c>
      <c r="M720" s="273">
        <v>29.208322993891311</v>
      </c>
      <c r="N720" s="272">
        <v>5</v>
      </c>
      <c r="O720" s="274">
        <f t="shared" si="52"/>
        <v>2.4999999999999938</v>
      </c>
    </row>
    <row r="721" spans="2:15" x14ac:dyDescent="0.2">
      <c r="B721" s="268" t="s">
        <v>43</v>
      </c>
      <c r="C721" s="276" t="s">
        <v>48</v>
      </c>
      <c r="D721" s="269" t="s">
        <v>80</v>
      </c>
      <c r="E721" s="270" t="str">
        <f t="shared" si="53"/>
        <v>RRFemale55-59</v>
      </c>
      <c r="F721" s="271">
        <v>9.6399999999999993E-3</v>
      </c>
      <c r="G721" s="271">
        <v>4.7064489173858845E-2</v>
      </c>
      <c r="H721" s="272">
        <v>4199.4256288935312</v>
      </c>
      <c r="I721" s="271">
        <v>0.95293551082614114</v>
      </c>
      <c r="J721" s="272">
        <v>89227.052127998642</v>
      </c>
      <c r="K721" s="272">
        <v>435636.69656775938</v>
      </c>
      <c r="L721" s="272">
        <v>2233721.1292639314</v>
      </c>
      <c r="M721" s="273">
        <v>25.034124472246347</v>
      </c>
      <c r="N721" s="272">
        <v>5</v>
      </c>
      <c r="O721" s="274">
        <f t="shared" si="52"/>
        <v>2.4999999999999933</v>
      </c>
    </row>
    <row r="722" spans="2:15" x14ac:dyDescent="0.2">
      <c r="B722" s="268" t="s">
        <v>43</v>
      </c>
      <c r="C722" s="276" t="s">
        <v>48</v>
      </c>
      <c r="D722" s="269" t="s">
        <v>81</v>
      </c>
      <c r="E722" s="270" t="str">
        <f t="shared" si="53"/>
        <v>RRFemale60-64</v>
      </c>
      <c r="F722" s="271">
        <v>1.516E-2</v>
      </c>
      <c r="G722" s="271">
        <v>7.3022035624037876E-2</v>
      </c>
      <c r="H722" s="272">
        <v>6208.8903712450401</v>
      </c>
      <c r="I722" s="271">
        <v>0.92697796437596214</v>
      </c>
      <c r="J722" s="272">
        <v>85027.626499105114</v>
      </c>
      <c r="K722" s="272">
        <v>409615.90656741295</v>
      </c>
      <c r="L722" s="272">
        <v>1798084.432696172</v>
      </c>
      <c r="M722" s="273">
        <v>21.147061334413426</v>
      </c>
      <c r="N722" s="272">
        <v>5</v>
      </c>
      <c r="O722" s="274">
        <f t="shared" si="52"/>
        <v>2.4999999999999956</v>
      </c>
    </row>
    <row r="723" spans="2:15" x14ac:dyDescent="0.2">
      <c r="B723" s="268" t="s">
        <v>43</v>
      </c>
      <c r="C723" s="276" t="s">
        <v>48</v>
      </c>
      <c r="D723" s="269" t="s">
        <v>82</v>
      </c>
      <c r="E723" s="270" t="str">
        <f t="shared" si="53"/>
        <v>RRFemale65-69</v>
      </c>
      <c r="F723" s="271">
        <v>2.3050000000000001E-2</v>
      </c>
      <c r="G723" s="271">
        <v>0.10895624142322327</v>
      </c>
      <c r="H723" s="272">
        <v>8587.7932422204522</v>
      </c>
      <c r="I723" s="271">
        <v>0.89104375857677676</v>
      </c>
      <c r="J723" s="272">
        <v>78818.736127860073</v>
      </c>
      <c r="K723" s="272">
        <v>372624.19753374928</v>
      </c>
      <c r="L723" s="272">
        <v>1388468.5261287591</v>
      </c>
      <c r="M723" s="273">
        <v>17.615970444849303</v>
      </c>
      <c r="N723" s="272">
        <v>5</v>
      </c>
      <c r="O723" s="274">
        <f t="shared" si="52"/>
        <v>2.5000000000000036</v>
      </c>
    </row>
    <row r="724" spans="2:15" x14ac:dyDescent="0.2">
      <c r="B724" s="268" t="s">
        <v>43</v>
      </c>
      <c r="C724" s="276" t="s">
        <v>48</v>
      </c>
      <c r="D724" s="269" t="s">
        <v>19</v>
      </c>
      <c r="E724" s="270" t="str">
        <f t="shared" si="53"/>
        <v>RRFemale70-74</v>
      </c>
      <c r="F724" s="271">
        <v>3.066E-2</v>
      </c>
      <c r="G724" s="271">
        <v>0.14237203976197862</v>
      </c>
      <c r="H724" s="272">
        <v>9998.9225930355351</v>
      </c>
      <c r="I724" s="271">
        <v>0.85762796023802135</v>
      </c>
      <c r="J724" s="272">
        <v>70230.942885639626</v>
      </c>
      <c r="K724" s="272">
        <v>326157.4079456093</v>
      </c>
      <c r="L724" s="272">
        <v>1015844.3285950097</v>
      </c>
      <c r="M724" s="273">
        <v>14.464341312477567</v>
      </c>
      <c r="N724" s="272">
        <v>5</v>
      </c>
      <c r="O724" s="274">
        <f t="shared" si="52"/>
        <v>2.5000000000000036</v>
      </c>
    </row>
    <row r="725" spans="2:15" x14ac:dyDescent="0.2">
      <c r="B725" s="268" t="s">
        <v>43</v>
      </c>
      <c r="C725" s="276" t="s">
        <v>48</v>
      </c>
      <c r="D725" s="269" t="s">
        <v>20</v>
      </c>
      <c r="E725" s="270" t="str">
        <f t="shared" si="53"/>
        <v>RRFemale75-79</v>
      </c>
      <c r="F725" s="271">
        <v>4.7449999999999999E-2</v>
      </c>
      <c r="G725" s="271">
        <v>0.21209805514197944</v>
      </c>
      <c r="H725" s="272">
        <v>12775.094361333566</v>
      </c>
      <c r="I725" s="271">
        <v>0.78790194485802056</v>
      </c>
      <c r="J725" s="272">
        <v>60232.020292604087</v>
      </c>
      <c r="K725" s="272">
        <v>269222.3655596865</v>
      </c>
      <c r="L725" s="272">
        <v>689686.92064940045</v>
      </c>
      <c r="M725" s="273">
        <v>11.450502860421027</v>
      </c>
      <c r="N725" s="272">
        <v>5</v>
      </c>
      <c r="O725" s="274">
        <f t="shared" si="52"/>
        <v>2.4999999999999991</v>
      </c>
    </row>
    <row r="726" spans="2:15" x14ac:dyDescent="0.2">
      <c r="B726" s="268" t="s">
        <v>43</v>
      </c>
      <c r="C726" s="276" t="s">
        <v>48</v>
      </c>
      <c r="D726" s="269" t="s">
        <v>21</v>
      </c>
      <c r="E726" s="270" t="str">
        <f t="shared" si="53"/>
        <v>RRFemale80-84</v>
      </c>
      <c r="F726" s="271">
        <v>6.7570000000000005E-2</v>
      </c>
      <c r="G726" s="271">
        <v>0.28902610666367234</v>
      </c>
      <c r="H726" s="272">
        <v>13716.29053614139</v>
      </c>
      <c r="I726" s="271">
        <v>0.71097389333632766</v>
      </c>
      <c r="J726" s="272">
        <v>47456.925931270518</v>
      </c>
      <c r="K726" s="272">
        <v>202993.90331599911</v>
      </c>
      <c r="L726" s="272">
        <v>420464.55508971389</v>
      </c>
      <c r="M726" s="273">
        <v>8.8599197448787894</v>
      </c>
      <c r="N726" s="272">
        <v>5</v>
      </c>
      <c r="O726" s="274">
        <f t="shared" si="52"/>
        <v>2.5000000000000009</v>
      </c>
    </row>
    <row r="727" spans="2:15" x14ac:dyDescent="0.2">
      <c r="B727" s="268" t="s">
        <v>43</v>
      </c>
      <c r="C727" s="276" t="s">
        <v>48</v>
      </c>
      <c r="D727" s="269" t="s">
        <v>22</v>
      </c>
      <c r="E727" s="270" t="str">
        <f t="shared" si="53"/>
        <v>RRFemale85-89</v>
      </c>
      <c r="F727" s="271">
        <v>0.11219</v>
      </c>
      <c r="G727" s="271">
        <v>0.43807059557442851</v>
      </c>
      <c r="H727" s="272">
        <v>14780.780242603858</v>
      </c>
      <c r="I727" s="271">
        <v>0.56192940442557149</v>
      </c>
      <c r="J727" s="272">
        <v>33740.635395129124</v>
      </c>
      <c r="K727" s="272">
        <v>131751.22636913598</v>
      </c>
      <c r="L727" s="272">
        <v>217470.65177371481</v>
      </c>
      <c r="M727" s="273">
        <v>6.4453632608563556</v>
      </c>
      <c r="N727" s="272">
        <v>5</v>
      </c>
      <c r="O727" s="274">
        <f t="shared" si="52"/>
        <v>2.5000000000000004</v>
      </c>
    </row>
    <row r="728" spans="2:15" x14ac:dyDescent="0.2">
      <c r="B728" s="268" t="s">
        <v>43</v>
      </c>
      <c r="C728" s="276" t="s">
        <v>48</v>
      </c>
      <c r="D728" s="269" t="s">
        <v>5</v>
      </c>
      <c r="E728" s="270" t="str">
        <f t="shared" si="53"/>
        <v>RRFemale90+</v>
      </c>
      <c r="F728" s="271">
        <v>0.22119</v>
      </c>
      <c r="G728" s="271">
        <v>1</v>
      </c>
      <c r="H728" s="272">
        <v>18959.855152525266</v>
      </c>
      <c r="I728" s="271">
        <v>0</v>
      </c>
      <c r="J728" s="272">
        <v>18959.855152525266</v>
      </c>
      <c r="K728" s="272">
        <v>85719.425404578811</v>
      </c>
      <c r="L728" s="272">
        <v>85719.425404578811</v>
      </c>
      <c r="M728" s="273">
        <v>4.5211012803102468</v>
      </c>
      <c r="N728" s="273" t="s">
        <v>92</v>
      </c>
      <c r="O728" s="274"/>
    </row>
    <row r="729" spans="2:15" ht="16" customHeight="1" x14ac:dyDescent="0.2">
      <c r="B729" s="348" t="s">
        <v>1</v>
      </c>
      <c r="C729" s="348" t="s">
        <v>0</v>
      </c>
      <c r="D729" s="348" t="s">
        <v>2</v>
      </c>
      <c r="E729" s="348" t="s">
        <v>49</v>
      </c>
      <c r="F729" s="349" t="s">
        <v>113</v>
      </c>
      <c r="G729" s="349" t="s">
        <v>112</v>
      </c>
      <c r="H729" s="349" t="s">
        <v>114</v>
      </c>
      <c r="I729" s="349" t="s">
        <v>116</v>
      </c>
      <c r="J729" s="349" t="s">
        <v>111</v>
      </c>
      <c r="K729" s="349" t="s">
        <v>110</v>
      </c>
      <c r="L729" s="349" t="s">
        <v>109</v>
      </c>
      <c r="M729" s="349" t="s">
        <v>108</v>
      </c>
      <c r="N729" s="350" t="s">
        <v>6</v>
      </c>
      <c r="O729" s="351" t="s">
        <v>91</v>
      </c>
    </row>
    <row r="730" spans="2:15" ht="16" customHeight="1" x14ac:dyDescent="0.2">
      <c r="B730" s="348"/>
      <c r="C730" s="348"/>
      <c r="D730" s="348"/>
      <c r="E730" s="348"/>
      <c r="F730" s="348"/>
      <c r="G730" s="348"/>
      <c r="H730" s="348"/>
      <c r="I730" s="348"/>
      <c r="J730" s="348"/>
      <c r="K730" s="348"/>
      <c r="L730" s="348"/>
      <c r="M730" s="348"/>
      <c r="N730" s="350"/>
      <c r="O730" s="351"/>
    </row>
    <row r="731" spans="2:15" x14ac:dyDescent="0.2">
      <c r="B731" s="268" t="s">
        <v>44</v>
      </c>
      <c r="C731" s="276" t="s">
        <v>48</v>
      </c>
      <c r="D731" s="269">
        <v>0</v>
      </c>
      <c r="E731" s="270" t="str">
        <f t="shared" si="53"/>
        <v>PAFemale0</v>
      </c>
      <c r="F731" s="271">
        <v>1.3129999999999999E-2</v>
      </c>
      <c r="G731" s="271">
        <v>1.2972096879699066E-2</v>
      </c>
      <c r="H731" s="272">
        <v>1297.2096879699066</v>
      </c>
      <c r="I731" s="271">
        <v>0.98702790312030098</v>
      </c>
      <c r="J731" s="272">
        <v>100000</v>
      </c>
      <c r="K731" s="272">
        <v>98818.133385665467</v>
      </c>
      <c r="L731" s="272">
        <v>7695462.4978318</v>
      </c>
      <c r="M731" s="273">
        <v>76.954624978317995</v>
      </c>
      <c r="N731" s="272">
        <v>1</v>
      </c>
      <c r="O731" s="274">
        <f>(K731-J732*N731)/H731</f>
        <v>8.8916290639090914E-2</v>
      </c>
    </row>
    <row r="732" spans="2:15" x14ac:dyDescent="0.2">
      <c r="B732" s="268" t="s">
        <v>44</v>
      </c>
      <c r="C732" s="276" t="s">
        <v>48</v>
      </c>
      <c r="D732" s="275" t="s">
        <v>107</v>
      </c>
      <c r="E732" s="270" t="str">
        <f t="shared" si="53"/>
        <v>PAFemale01-04</v>
      </c>
      <c r="F732" s="271">
        <v>5.6999999999999998E-4</v>
      </c>
      <c r="G732" s="271">
        <v>2.2665406304698786E-3</v>
      </c>
      <c r="H732" s="272">
        <v>223.71388458296491</v>
      </c>
      <c r="I732" s="271">
        <v>0.99773345936953017</v>
      </c>
      <c r="J732" s="272">
        <v>98702.790312030091</v>
      </c>
      <c r="K732" s="272">
        <v>394252.52985784371</v>
      </c>
      <c r="L732" s="272">
        <v>7596644.3644461343</v>
      </c>
      <c r="M732" s="273">
        <v>76.96483899219858</v>
      </c>
      <c r="N732" s="272">
        <v>4</v>
      </c>
      <c r="O732" s="274">
        <f t="shared" ref="O732:O749" si="54">(K732-J733*N732)/H732</f>
        <v>1.5029203425704212</v>
      </c>
    </row>
    <row r="733" spans="2:15" x14ac:dyDescent="0.2">
      <c r="B733" s="268" t="s">
        <v>44</v>
      </c>
      <c r="C733" s="276" t="s">
        <v>48</v>
      </c>
      <c r="D733" s="275" t="s">
        <v>106</v>
      </c>
      <c r="E733" s="270" t="str">
        <f t="shared" si="53"/>
        <v>PAFemale05-09</v>
      </c>
      <c r="F733" s="271">
        <v>3.2000000000000003E-4</v>
      </c>
      <c r="G733" s="271">
        <v>1.5857393387104194E-3</v>
      </c>
      <c r="H733" s="272">
        <v>156.16214553087286</v>
      </c>
      <c r="I733" s="271">
        <v>0.99841426066128958</v>
      </c>
      <c r="J733" s="272">
        <v>98479.076427447129</v>
      </c>
      <c r="K733" s="272">
        <v>492004.97677340847</v>
      </c>
      <c r="L733" s="272">
        <v>7202391.8345882902</v>
      </c>
      <c r="M733" s="273">
        <v>73.136265040975843</v>
      </c>
      <c r="N733" s="272">
        <v>5</v>
      </c>
      <c r="O733" s="274">
        <f t="shared" si="54"/>
        <v>2.5000000000004046</v>
      </c>
    </row>
    <row r="734" spans="2:15" x14ac:dyDescent="0.2">
      <c r="B734" s="268" t="s">
        <v>44</v>
      </c>
      <c r="C734" s="276" t="s">
        <v>48</v>
      </c>
      <c r="D734" s="275" t="s">
        <v>71</v>
      </c>
      <c r="E734" s="270" t="str">
        <f t="shared" si="53"/>
        <v>PAFemale10-14</v>
      </c>
      <c r="F734" s="271">
        <v>3.3E-4</v>
      </c>
      <c r="G734" s="271">
        <v>1.6656993630602863E-3</v>
      </c>
      <c r="H734" s="272">
        <v>163.77641569361904</v>
      </c>
      <c r="I734" s="271">
        <v>0.99833430063693973</v>
      </c>
      <c r="J734" s="272">
        <v>98322.914281916252</v>
      </c>
      <c r="K734" s="272">
        <v>491205.13037034724</v>
      </c>
      <c r="L734" s="272">
        <v>6710386.857814882</v>
      </c>
      <c r="M734" s="273">
        <v>68.248453647076957</v>
      </c>
      <c r="N734" s="272">
        <v>5</v>
      </c>
      <c r="O734" s="274">
        <f t="shared" si="54"/>
        <v>2.5000000000000178</v>
      </c>
    </row>
    <row r="735" spans="2:15" x14ac:dyDescent="0.2">
      <c r="B735" s="268" t="s">
        <v>44</v>
      </c>
      <c r="C735" s="276" t="s">
        <v>48</v>
      </c>
      <c r="D735" s="269" t="s">
        <v>72</v>
      </c>
      <c r="E735" s="270" t="str">
        <f t="shared" si="53"/>
        <v>PAFemale15-19</v>
      </c>
      <c r="F735" s="271">
        <v>6.0999999999999997E-4</v>
      </c>
      <c r="G735" s="271">
        <v>3.0619166072584103E-3</v>
      </c>
      <c r="H735" s="272">
        <v>300.55509438675494</v>
      </c>
      <c r="I735" s="271">
        <v>0.99693808339274159</v>
      </c>
      <c r="J735" s="272">
        <v>98159.137866222634</v>
      </c>
      <c r="K735" s="272">
        <v>490044.3015951463</v>
      </c>
      <c r="L735" s="272">
        <v>6219181.7274445351</v>
      </c>
      <c r="M735" s="273">
        <v>63.358153531466648</v>
      </c>
      <c r="N735" s="272">
        <v>5</v>
      </c>
      <c r="O735" s="274">
        <f t="shared" si="54"/>
        <v>2.5000000000001825</v>
      </c>
    </row>
    <row r="736" spans="2:15" x14ac:dyDescent="0.2">
      <c r="B736" s="268" t="s">
        <v>44</v>
      </c>
      <c r="C736" s="276" t="s">
        <v>48</v>
      </c>
      <c r="D736" s="269" t="s">
        <v>73</v>
      </c>
      <c r="E736" s="270" t="str">
        <f t="shared" si="53"/>
        <v>PAFemale20-24</v>
      </c>
      <c r="F736" s="271">
        <v>8.1999999999999998E-4</v>
      </c>
      <c r="G736" s="271">
        <v>4.0933592718042254E-3</v>
      </c>
      <c r="H736" s="272">
        <v>400.57033711471564</v>
      </c>
      <c r="I736" s="271">
        <v>0.99590664072819579</v>
      </c>
      <c r="J736" s="272">
        <v>97858.582771835878</v>
      </c>
      <c r="K736" s="272">
        <v>488291.48801639263</v>
      </c>
      <c r="L736" s="272">
        <v>5729137.4258493893</v>
      </c>
      <c r="M736" s="273">
        <v>58.545068440315283</v>
      </c>
      <c r="N736" s="272">
        <v>5</v>
      </c>
      <c r="O736" s="274">
        <f t="shared" si="54"/>
        <v>2.5000000000000018</v>
      </c>
    </row>
    <row r="737" spans="2:15" x14ac:dyDescent="0.2">
      <c r="B737" s="268" t="s">
        <v>44</v>
      </c>
      <c r="C737" s="276" t="s">
        <v>48</v>
      </c>
      <c r="D737" s="269" t="s">
        <v>74</v>
      </c>
      <c r="E737" s="270" t="str">
        <f t="shared" si="53"/>
        <v>PAFemale25-29</v>
      </c>
      <c r="F737" s="271">
        <v>9.2000000000000003E-4</v>
      </c>
      <c r="G737" s="271">
        <v>4.5840138307299801E-3</v>
      </c>
      <c r="H737" s="272">
        <v>446.7488769162162</v>
      </c>
      <c r="I737" s="271">
        <v>0.99541598616927007</v>
      </c>
      <c r="J737" s="272">
        <v>97458.012434721168</v>
      </c>
      <c r="K737" s="272">
        <v>486173.18998131528</v>
      </c>
      <c r="L737" s="272">
        <v>5240845.9378329962</v>
      </c>
      <c r="M737" s="273">
        <v>53.775423968792644</v>
      </c>
      <c r="N737" s="272">
        <v>5</v>
      </c>
      <c r="O737" s="274">
        <f t="shared" si="54"/>
        <v>2.4999999999998983</v>
      </c>
    </row>
    <row r="738" spans="2:15" x14ac:dyDescent="0.2">
      <c r="B738" s="268" t="s">
        <v>44</v>
      </c>
      <c r="C738" s="276" t="s">
        <v>48</v>
      </c>
      <c r="D738" s="269" t="s">
        <v>75</v>
      </c>
      <c r="E738" s="270" t="str">
        <f t="shared" si="53"/>
        <v>PAFemale30-34</v>
      </c>
      <c r="F738" s="271">
        <v>1.2800000000000001E-3</v>
      </c>
      <c r="G738" s="271">
        <v>6.4012850432797674E-3</v>
      </c>
      <c r="H738" s="272">
        <v>620.99675044224841</v>
      </c>
      <c r="I738" s="271">
        <v>0.99359871495672025</v>
      </c>
      <c r="J738" s="272">
        <v>97011.263557804952</v>
      </c>
      <c r="K738" s="272">
        <v>483503.82591291913</v>
      </c>
      <c r="L738" s="272">
        <v>4754672.747851681</v>
      </c>
      <c r="M738" s="273">
        <v>49.011553643135166</v>
      </c>
      <c r="N738" s="272">
        <v>5</v>
      </c>
      <c r="O738" s="274">
        <f t="shared" si="54"/>
        <v>2.5000000000000653</v>
      </c>
    </row>
    <row r="739" spans="2:15" x14ac:dyDescent="0.2">
      <c r="B739" s="268" t="s">
        <v>44</v>
      </c>
      <c r="C739" s="276" t="s">
        <v>48</v>
      </c>
      <c r="D739" s="269" t="s">
        <v>76</v>
      </c>
      <c r="E739" s="270" t="str">
        <f t="shared" si="53"/>
        <v>PAFemale35-39</v>
      </c>
      <c r="F739" s="271">
        <v>1.7600000000000001E-3</v>
      </c>
      <c r="G739" s="271">
        <v>8.7771781776563168E-3</v>
      </c>
      <c r="H739" s="272">
        <v>846.03454636005392</v>
      </c>
      <c r="I739" s="271">
        <v>0.99122282182234367</v>
      </c>
      <c r="J739" s="272">
        <v>96390.266807362699</v>
      </c>
      <c r="K739" s="272">
        <v>479836.24767091335</v>
      </c>
      <c r="L739" s="272">
        <v>4271168.9219387621</v>
      </c>
      <c r="M739" s="273">
        <v>44.31120551284242</v>
      </c>
      <c r="N739" s="272">
        <v>5</v>
      </c>
      <c r="O739" s="274">
        <f t="shared" si="54"/>
        <v>2.4999999999999809</v>
      </c>
    </row>
    <row r="740" spans="2:15" x14ac:dyDescent="0.2">
      <c r="B740" s="268" t="s">
        <v>44</v>
      </c>
      <c r="C740" s="276" t="s">
        <v>48</v>
      </c>
      <c r="D740" s="269" t="s">
        <v>77</v>
      </c>
      <c r="E740" s="270" t="str">
        <f t="shared" si="53"/>
        <v>PAFemale40-44</v>
      </c>
      <c r="F740" s="271">
        <v>2.4099999999999998E-3</v>
      </c>
      <c r="G740" s="271">
        <v>1.1974344731660144E-2</v>
      </c>
      <c r="H740" s="272">
        <v>1144.0795742150501</v>
      </c>
      <c r="I740" s="271">
        <v>0.98802565526833985</v>
      </c>
      <c r="J740" s="272">
        <v>95544.232261002646</v>
      </c>
      <c r="K740" s="272">
        <v>474860.96236947563</v>
      </c>
      <c r="L740" s="272">
        <v>3791332.674267849</v>
      </c>
      <c r="M740" s="273">
        <v>39.681439523328713</v>
      </c>
      <c r="N740" s="272">
        <v>5</v>
      </c>
      <c r="O740" s="274">
        <f t="shared" si="54"/>
        <v>2.500000000000028</v>
      </c>
    </row>
    <row r="741" spans="2:15" x14ac:dyDescent="0.2">
      <c r="B741" s="268" t="s">
        <v>44</v>
      </c>
      <c r="C741" s="276" t="s">
        <v>48</v>
      </c>
      <c r="D741" s="269" t="s">
        <v>78</v>
      </c>
      <c r="E741" s="270" t="str">
        <f t="shared" si="53"/>
        <v>PAFemale45-49</v>
      </c>
      <c r="F741" s="271">
        <v>3.7100000000000002E-3</v>
      </c>
      <c r="G741" s="271">
        <v>1.8365043592667354E-2</v>
      </c>
      <c r="H741" s="272">
        <v>1733.6629192473083</v>
      </c>
      <c r="I741" s="271">
        <v>0.98163495640733267</v>
      </c>
      <c r="J741" s="272">
        <v>94400.152686787595</v>
      </c>
      <c r="K741" s="272">
        <v>467666.60613581969</v>
      </c>
      <c r="L741" s="272">
        <v>3316471.7118983734</v>
      </c>
      <c r="M741" s="273">
        <v>35.132058767978585</v>
      </c>
      <c r="N741" s="272">
        <v>5</v>
      </c>
      <c r="O741" s="274">
        <f t="shared" si="54"/>
        <v>2.4999999999999738</v>
      </c>
    </row>
    <row r="742" spans="2:15" x14ac:dyDescent="0.2">
      <c r="B742" s="268" t="s">
        <v>44</v>
      </c>
      <c r="C742" s="276" t="s">
        <v>48</v>
      </c>
      <c r="D742" s="269" t="s">
        <v>79</v>
      </c>
      <c r="E742" s="270" t="str">
        <f t="shared" si="53"/>
        <v>PAFemale50-54</v>
      </c>
      <c r="F742" s="271">
        <v>5.2700000000000004E-3</v>
      </c>
      <c r="G742" s="271">
        <v>2.6016622723837875E-2</v>
      </c>
      <c r="H742" s="272">
        <v>2410.8691034244785</v>
      </c>
      <c r="I742" s="271">
        <v>0.97398337727616213</v>
      </c>
      <c r="J742" s="272">
        <v>92666.48976754029</v>
      </c>
      <c r="K742" s="272">
        <v>457305.27607914025</v>
      </c>
      <c r="L742" s="272">
        <v>2848805.1057625539</v>
      </c>
      <c r="M742" s="273">
        <v>30.742559828358239</v>
      </c>
      <c r="N742" s="272">
        <v>5</v>
      </c>
      <c r="O742" s="274">
        <f t="shared" si="54"/>
        <v>2.5000000000000058</v>
      </c>
    </row>
    <row r="743" spans="2:15" x14ac:dyDescent="0.2">
      <c r="B743" s="268" t="s">
        <v>44</v>
      </c>
      <c r="C743" s="276" t="s">
        <v>48</v>
      </c>
      <c r="D743" s="269" t="s">
        <v>80</v>
      </c>
      <c r="E743" s="270" t="str">
        <f t="shared" si="53"/>
        <v>PAFemale55-59</v>
      </c>
      <c r="F743" s="271">
        <v>7.8300000000000002E-3</v>
      </c>
      <c r="G743" s="271">
        <v>3.8403407370048992E-2</v>
      </c>
      <c r="H743" s="272">
        <v>3466.1233678006511</v>
      </c>
      <c r="I743" s="271">
        <v>0.96159659262995101</v>
      </c>
      <c r="J743" s="272">
        <v>90255.620664115806</v>
      </c>
      <c r="K743" s="272">
        <v>442612.7949010774</v>
      </c>
      <c r="L743" s="272">
        <v>2391499.8296834137</v>
      </c>
      <c r="M743" s="273">
        <v>26.496962871523809</v>
      </c>
      <c r="N743" s="272">
        <v>5</v>
      </c>
      <c r="O743" s="274">
        <f t="shared" si="54"/>
        <v>2.500000000000004</v>
      </c>
    </row>
    <row r="744" spans="2:15" x14ac:dyDescent="0.2">
      <c r="B744" s="268" t="s">
        <v>44</v>
      </c>
      <c r="C744" s="276" t="s">
        <v>48</v>
      </c>
      <c r="D744" s="269" t="s">
        <v>81</v>
      </c>
      <c r="E744" s="270" t="str">
        <f t="shared" si="53"/>
        <v>PAFemale60-64</v>
      </c>
      <c r="F744" s="271">
        <v>1.1979999999999999E-2</v>
      </c>
      <c r="G744" s="271">
        <v>5.8138615793636855E-2</v>
      </c>
      <c r="H744" s="272">
        <v>5045.8212382333513</v>
      </c>
      <c r="I744" s="271">
        <v>0.94186138420636312</v>
      </c>
      <c r="J744" s="272">
        <v>86789.497296315152</v>
      </c>
      <c r="K744" s="272">
        <v>421332.93338599236</v>
      </c>
      <c r="L744" s="272">
        <v>1948887.0347823361</v>
      </c>
      <c r="M744" s="273">
        <v>22.455332678428597</v>
      </c>
      <c r="N744" s="272">
        <v>5</v>
      </c>
      <c r="O744" s="274">
        <f t="shared" si="54"/>
        <v>2.5000000000000036</v>
      </c>
    </row>
    <row r="745" spans="2:15" x14ac:dyDescent="0.2">
      <c r="B745" s="268" t="s">
        <v>44</v>
      </c>
      <c r="C745" s="276" t="s">
        <v>48</v>
      </c>
      <c r="D745" s="269" t="s">
        <v>82</v>
      </c>
      <c r="E745" s="270" t="str">
        <f t="shared" si="53"/>
        <v>PAFemale65-69</v>
      </c>
      <c r="F745" s="271">
        <v>1.6990000000000002E-2</v>
      </c>
      <c r="G745" s="271">
        <v>8.14839126718781E-2</v>
      </c>
      <c r="H745" s="272">
        <v>6660.7945613950296</v>
      </c>
      <c r="I745" s="271">
        <v>0.91851608732812196</v>
      </c>
      <c r="J745" s="272">
        <v>81743.676058081794</v>
      </c>
      <c r="K745" s="272">
        <v>392066.3938869214</v>
      </c>
      <c r="L745" s="272">
        <v>1527554.1013963437</v>
      </c>
      <c r="M745" s="273">
        <v>18.687122662687226</v>
      </c>
      <c r="N745" s="272">
        <v>5</v>
      </c>
      <c r="O745" s="274">
        <f t="shared" si="54"/>
        <v>2.4999999999999987</v>
      </c>
    </row>
    <row r="746" spans="2:15" x14ac:dyDescent="0.2">
      <c r="B746" s="268" t="s">
        <v>44</v>
      </c>
      <c r="C746" s="276" t="s">
        <v>48</v>
      </c>
      <c r="D746" s="269" t="s">
        <v>19</v>
      </c>
      <c r="E746" s="270" t="str">
        <f t="shared" si="53"/>
        <v>PAFemale70-74</v>
      </c>
      <c r="F746" s="271">
        <v>2.793E-2</v>
      </c>
      <c r="G746" s="271">
        <v>0.13053769970650295</v>
      </c>
      <c r="H746" s="272">
        <v>9801.1466379134436</v>
      </c>
      <c r="I746" s="271">
        <v>0.86946230029349703</v>
      </c>
      <c r="J746" s="272">
        <v>75082.881496686765</v>
      </c>
      <c r="K746" s="272">
        <v>350911.54088865023</v>
      </c>
      <c r="L746" s="272">
        <v>1135487.7075094222</v>
      </c>
      <c r="M746" s="273">
        <v>15.123123738392069</v>
      </c>
      <c r="N746" s="272">
        <v>5</v>
      </c>
      <c r="O746" s="274">
        <f t="shared" si="54"/>
        <v>2.5000000000000004</v>
      </c>
    </row>
    <row r="747" spans="2:15" x14ac:dyDescent="0.2">
      <c r="B747" s="268" t="s">
        <v>44</v>
      </c>
      <c r="C747" s="276" t="s">
        <v>48</v>
      </c>
      <c r="D747" s="269" t="s">
        <v>20</v>
      </c>
      <c r="E747" s="270" t="str">
        <f t="shared" si="53"/>
        <v>PAFemale75-79</v>
      </c>
      <c r="F747" s="271">
        <v>4.4209999999999999E-2</v>
      </c>
      <c r="G747" s="271">
        <v>0.19905372095462334</v>
      </c>
      <c r="H747" s="272">
        <v>12994.572234011972</v>
      </c>
      <c r="I747" s="271">
        <v>0.80094627904537663</v>
      </c>
      <c r="J747" s="272">
        <v>65281.734858773321</v>
      </c>
      <c r="K747" s="272">
        <v>293922.24370883667</v>
      </c>
      <c r="L747" s="272">
        <v>784576.16662077187</v>
      </c>
      <c r="M747" s="273">
        <v>12.01831060890275</v>
      </c>
      <c r="N747" s="272">
        <v>5</v>
      </c>
      <c r="O747" s="274">
        <f t="shared" si="54"/>
        <v>2.5000000000000009</v>
      </c>
    </row>
    <row r="748" spans="2:15" x14ac:dyDescent="0.2">
      <c r="B748" s="268" t="s">
        <v>44</v>
      </c>
      <c r="C748" s="276" t="s">
        <v>48</v>
      </c>
      <c r="D748" s="269" t="s">
        <v>21</v>
      </c>
      <c r="E748" s="270" t="str">
        <f t="shared" si="53"/>
        <v>PAFemale80-84</v>
      </c>
      <c r="F748" s="271">
        <v>6.9860000000000005E-2</v>
      </c>
      <c r="G748" s="271">
        <v>0.29736096735749618</v>
      </c>
      <c r="H748" s="272">
        <v>15548.161258477752</v>
      </c>
      <c r="I748" s="271">
        <v>0.70263903264250382</v>
      </c>
      <c r="J748" s="272">
        <v>52287.162624761346</v>
      </c>
      <c r="K748" s="272">
        <v>222565.40997761235</v>
      </c>
      <c r="L748" s="272">
        <v>490653.92291193525</v>
      </c>
      <c r="M748" s="273">
        <v>9.3838314852368558</v>
      </c>
      <c r="N748" s="272">
        <v>5</v>
      </c>
      <c r="O748" s="274">
        <f t="shared" si="54"/>
        <v>2.5</v>
      </c>
    </row>
    <row r="749" spans="2:15" x14ac:dyDescent="0.2">
      <c r="B749" s="268" t="s">
        <v>44</v>
      </c>
      <c r="C749" s="276" t="s">
        <v>48</v>
      </c>
      <c r="D749" s="269" t="s">
        <v>22</v>
      </c>
      <c r="E749" s="270" t="str">
        <f t="shared" si="53"/>
        <v>PAFemale85-89</v>
      </c>
      <c r="F749" s="271">
        <v>9.8790000000000003E-2</v>
      </c>
      <c r="G749" s="271">
        <v>0.39613214033232697</v>
      </c>
      <c r="H749" s="272">
        <v>14553.499244898205</v>
      </c>
      <c r="I749" s="271">
        <v>0.60386785966767298</v>
      </c>
      <c r="J749" s="272">
        <v>36739.001366283592</v>
      </c>
      <c r="K749" s="272">
        <v>147311.25871917245</v>
      </c>
      <c r="L749" s="272">
        <v>268088.51293432288</v>
      </c>
      <c r="M749" s="273">
        <v>7.2971094195378754</v>
      </c>
      <c r="N749" s="272">
        <v>5</v>
      </c>
      <c r="O749" s="274">
        <f t="shared" si="54"/>
        <v>2.4999999999999996</v>
      </c>
    </row>
    <row r="750" spans="2:15" x14ac:dyDescent="0.2">
      <c r="B750" s="268" t="s">
        <v>44</v>
      </c>
      <c r="C750" s="276" t="s">
        <v>48</v>
      </c>
      <c r="D750" s="269" t="s">
        <v>5</v>
      </c>
      <c r="E750" s="270" t="str">
        <f t="shared" si="53"/>
        <v>PAFemale90+</v>
      </c>
      <c r="F750" s="271">
        <v>0.18368999999999999</v>
      </c>
      <c r="G750" s="271">
        <v>1</v>
      </c>
      <c r="H750" s="272">
        <v>22185.502121385387</v>
      </c>
      <c r="I750" s="271">
        <v>0</v>
      </c>
      <c r="J750" s="272">
        <v>22185.502121385387</v>
      </c>
      <c r="K750" s="272">
        <v>120777.25421515045</v>
      </c>
      <c r="L750" s="272">
        <v>120777.25421515045</v>
      </c>
      <c r="M750" s="273">
        <v>5.4439720838560151</v>
      </c>
      <c r="N750" s="273" t="s">
        <v>92</v>
      </c>
      <c r="O750" s="274"/>
    </row>
    <row r="751" spans="2:15" ht="16" customHeight="1" x14ac:dyDescent="0.2">
      <c r="B751" s="348" t="s">
        <v>1</v>
      </c>
      <c r="C751" s="348" t="s">
        <v>0</v>
      </c>
      <c r="D751" s="348" t="s">
        <v>2</v>
      </c>
      <c r="E751" s="348" t="s">
        <v>49</v>
      </c>
      <c r="F751" s="349" t="s">
        <v>113</v>
      </c>
      <c r="G751" s="349" t="s">
        <v>112</v>
      </c>
      <c r="H751" s="349" t="s">
        <v>114</v>
      </c>
      <c r="I751" s="349" t="s">
        <v>116</v>
      </c>
      <c r="J751" s="349" t="s">
        <v>111</v>
      </c>
      <c r="K751" s="349" t="s">
        <v>110</v>
      </c>
      <c r="L751" s="349" t="s">
        <v>109</v>
      </c>
      <c r="M751" s="349" t="s">
        <v>108</v>
      </c>
      <c r="N751" s="350" t="s">
        <v>6</v>
      </c>
      <c r="O751" s="351" t="s">
        <v>91</v>
      </c>
    </row>
    <row r="752" spans="2:15" ht="16" customHeight="1" x14ac:dyDescent="0.2">
      <c r="B752" s="348"/>
      <c r="C752" s="348"/>
      <c r="D752" s="348"/>
      <c r="E752" s="348"/>
      <c r="F752" s="348"/>
      <c r="G752" s="348"/>
      <c r="H752" s="348"/>
      <c r="I752" s="348"/>
      <c r="J752" s="348"/>
      <c r="K752" s="348"/>
      <c r="L752" s="348"/>
      <c r="M752" s="348"/>
      <c r="N752" s="350"/>
      <c r="O752" s="351"/>
    </row>
    <row r="753" spans="2:15" x14ac:dyDescent="0.2">
      <c r="B753" s="268" t="s">
        <v>45</v>
      </c>
      <c r="C753" s="276" t="s">
        <v>48</v>
      </c>
      <c r="D753" s="269">
        <v>0</v>
      </c>
      <c r="E753" s="270" t="str">
        <f t="shared" si="53"/>
        <v>APFemale0</v>
      </c>
      <c r="F753" s="271">
        <v>2.265E-2</v>
      </c>
      <c r="G753" s="271">
        <v>2.2207343374325623E-2</v>
      </c>
      <c r="H753" s="272">
        <v>2220.7343374325624</v>
      </c>
      <c r="I753" s="271">
        <v>0.97779265662567438</v>
      </c>
      <c r="J753" s="272">
        <v>100000</v>
      </c>
      <c r="K753" s="272">
        <v>98038.252209362632</v>
      </c>
      <c r="L753" s="272">
        <v>7733292.7640865557</v>
      </c>
      <c r="M753" s="273">
        <v>77.332927640865563</v>
      </c>
      <c r="N753" s="272">
        <v>1</v>
      </c>
      <c r="O753" s="274">
        <f>(K753-J754*N753)/H753</f>
        <v>0.11662203012297692</v>
      </c>
    </row>
    <row r="754" spans="2:15" x14ac:dyDescent="0.2">
      <c r="B754" s="268" t="s">
        <v>45</v>
      </c>
      <c r="C754" s="276" t="s">
        <v>48</v>
      </c>
      <c r="D754" s="275" t="s">
        <v>107</v>
      </c>
      <c r="E754" s="270" t="str">
        <f t="shared" si="53"/>
        <v>APFemale01-04</v>
      </c>
      <c r="F754" s="271">
        <v>8.4000000000000003E-4</v>
      </c>
      <c r="G754" s="271">
        <v>3.3488581681007405E-3</v>
      </c>
      <c r="H754" s="272">
        <v>327.44889248498123</v>
      </c>
      <c r="I754" s="271">
        <v>0.99665114183189929</v>
      </c>
      <c r="J754" s="272">
        <v>97779.265662567443</v>
      </c>
      <c r="K754" s="272">
        <v>390294.48256623844</v>
      </c>
      <c r="L754" s="272">
        <v>7635254.5118771931</v>
      </c>
      <c r="M754" s="273">
        <v>78.086641990400793</v>
      </c>
      <c r="N754" s="272">
        <v>4</v>
      </c>
      <c r="O754" s="274">
        <f t="shared" ref="O754:O771" si="55">(K754-J755*N754)/H754</f>
        <v>1.4879130670167204</v>
      </c>
    </row>
    <row r="755" spans="2:15" x14ac:dyDescent="0.2">
      <c r="B755" s="268" t="s">
        <v>45</v>
      </c>
      <c r="C755" s="276" t="s">
        <v>48</v>
      </c>
      <c r="D755" s="275" t="s">
        <v>106</v>
      </c>
      <c r="E755" s="270" t="str">
        <f t="shared" si="53"/>
        <v>APFemale05-09</v>
      </c>
      <c r="F755" s="271">
        <v>3.6000000000000002E-4</v>
      </c>
      <c r="G755" s="271">
        <v>1.7749733191471833E-3</v>
      </c>
      <c r="H755" s="272">
        <v>172.97437466931643</v>
      </c>
      <c r="I755" s="271">
        <v>0.99822502668085278</v>
      </c>
      <c r="J755" s="272">
        <v>97451.816770082471</v>
      </c>
      <c r="K755" s="272">
        <v>486826.64791373909</v>
      </c>
      <c r="L755" s="272">
        <v>7244960.0293109547</v>
      </c>
      <c r="M755" s="273">
        <v>74.344022199236662</v>
      </c>
      <c r="N755" s="272">
        <v>5</v>
      </c>
      <c r="O755" s="274">
        <f t="shared" si="55"/>
        <v>2.5000000000001181</v>
      </c>
    </row>
    <row r="756" spans="2:15" x14ac:dyDescent="0.2">
      <c r="B756" s="268" t="s">
        <v>45</v>
      </c>
      <c r="C756" s="276" t="s">
        <v>48</v>
      </c>
      <c r="D756" s="275" t="s">
        <v>71</v>
      </c>
      <c r="E756" s="270" t="str">
        <f t="shared" si="53"/>
        <v>APFemale10-14</v>
      </c>
      <c r="F756" s="271">
        <v>4.4000000000000002E-4</v>
      </c>
      <c r="G756" s="271">
        <v>2.1760704088886478E-3</v>
      </c>
      <c r="H756" s="272">
        <v>211.68561034760103</v>
      </c>
      <c r="I756" s="271">
        <v>0.99782392959111132</v>
      </c>
      <c r="J756" s="272">
        <v>97278.842395413158</v>
      </c>
      <c r="K756" s="272">
        <v>485864.9979511968</v>
      </c>
      <c r="L756" s="272">
        <v>6758133.3813972156</v>
      </c>
      <c r="M756" s="273">
        <v>69.471770171022015</v>
      </c>
      <c r="N756" s="272">
        <v>5</v>
      </c>
      <c r="O756" s="274">
        <f t="shared" si="55"/>
        <v>2.5000000000001497</v>
      </c>
    </row>
    <row r="757" spans="2:15" x14ac:dyDescent="0.2">
      <c r="B757" s="268" t="s">
        <v>45</v>
      </c>
      <c r="C757" s="276" t="s">
        <v>48</v>
      </c>
      <c r="D757" s="269" t="s">
        <v>72</v>
      </c>
      <c r="E757" s="270" t="str">
        <f t="shared" si="53"/>
        <v>APFemale15-19</v>
      </c>
      <c r="F757" s="271">
        <v>4.4999999999999999E-4</v>
      </c>
      <c r="G757" s="271">
        <v>2.2294623751634994E-3</v>
      </c>
      <c r="H757" s="272">
        <v>216.40757391640005</v>
      </c>
      <c r="I757" s="271">
        <v>0.99777053762483647</v>
      </c>
      <c r="J757" s="272">
        <v>97067.156785065556</v>
      </c>
      <c r="K757" s="272">
        <v>484794.76499053679</v>
      </c>
      <c r="L757" s="272">
        <v>6272268.3834460191</v>
      </c>
      <c r="M757" s="273">
        <v>64.617823280171024</v>
      </c>
      <c r="N757" s="272">
        <v>5</v>
      </c>
      <c r="O757" s="274">
        <f t="shared" si="55"/>
        <v>2.4999999999998899</v>
      </c>
    </row>
    <row r="758" spans="2:15" x14ac:dyDescent="0.2">
      <c r="B758" s="268" t="s">
        <v>45</v>
      </c>
      <c r="C758" s="276" t="s">
        <v>48</v>
      </c>
      <c r="D758" s="269" t="s">
        <v>73</v>
      </c>
      <c r="E758" s="270" t="str">
        <f t="shared" si="53"/>
        <v>APFemale20-24</v>
      </c>
      <c r="F758" s="271">
        <v>1.06E-3</v>
      </c>
      <c r="G758" s="271">
        <v>5.3100864629881603E-3</v>
      </c>
      <c r="H758" s="272">
        <v>514.28585231638442</v>
      </c>
      <c r="I758" s="271">
        <v>0.99468991353701186</v>
      </c>
      <c r="J758" s="272">
        <v>96850.749211149159</v>
      </c>
      <c r="K758" s="272">
        <v>482968.03142495482</v>
      </c>
      <c r="L758" s="272">
        <v>5787473.6184554826</v>
      </c>
      <c r="M758" s="273">
        <v>59.756622076695784</v>
      </c>
      <c r="N758" s="272">
        <v>5</v>
      </c>
      <c r="O758" s="274">
        <f t="shared" si="55"/>
        <v>2.5000000000000488</v>
      </c>
    </row>
    <row r="759" spans="2:15" x14ac:dyDescent="0.2">
      <c r="B759" s="268" t="s">
        <v>45</v>
      </c>
      <c r="C759" s="276" t="s">
        <v>48</v>
      </c>
      <c r="D759" s="269" t="s">
        <v>74</v>
      </c>
      <c r="E759" s="270" t="str">
        <f t="shared" si="53"/>
        <v>APFemale25-29</v>
      </c>
      <c r="F759" s="271">
        <v>8.4999999999999995E-4</v>
      </c>
      <c r="G759" s="271">
        <v>4.2421022473626618E-3</v>
      </c>
      <c r="H759" s="272">
        <v>408.66912771747519</v>
      </c>
      <c r="I759" s="271">
        <v>0.99575789775263734</v>
      </c>
      <c r="J759" s="272">
        <v>96336.463358832771</v>
      </c>
      <c r="K759" s="272">
        <v>480660.64397487021</v>
      </c>
      <c r="L759" s="272">
        <v>5304505.5870305281</v>
      </c>
      <c r="M759" s="273">
        <v>55.062282775239282</v>
      </c>
      <c r="N759" s="272">
        <v>5</v>
      </c>
      <c r="O759" s="274">
        <f t="shared" si="55"/>
        <v>2.4999999999999956</v>
      </c>
    </row>
    <row r="760" spans="2:15" x14ac:dyDescent="0.2">
      <c r="B760" s="268" t="s">
        <v>45</v>
      </c>
      <c r="C760" s="276" t="s">
        <v>48</v>
      </c>
      <c r="D760" s="269" t="s">
        <v>75</v>
      </c>
      <c r="E760" s="270" t="str">
        <f t="shared" si="53"/>
        <v>APFemale30-34</v>
      </c>
      <c r="F760" s="271">
        <v>1.0300000000000001E-3</v>
      </c>
      <c r="G760" s="271">
        <v>5.1452522888646461E-3</v>
      </c>
      <c r="H760" s="272">
        <v>493.57270283338278</v>
      </c>
      <c r="I760" s="271">
        <v>0.99485474771113536</v>
      </c>
      <c r="J760" s="272">
        <v>95927.794231115302</v>
      </c>
      <c r="K760" s="272">
        <v>478405.03939849307</v>
      </c>
      <c r="L760" s="272">
        <v>4823844.9430556577</v>
      </c>
      <c r="M760" s="273">
        <v>50.28620726370238</v>
      </c>
      <c r="N760" s="272">
        <v>5</v>
      </c>
      <c r="O760" s="274">
        <f t="shared" si="55"/>
        <v>2.4999999999999933</v>
      </c>
    </row>
    <row r="761" spans="2:15" x14ac:dyDescent="0.2">
      <c r="B761" s="268" t="s">
        <v>45</v>
      </c>
      <c r="C761" s="276" t="s">
        <v>48</v>
      </c>
      <c r="D761" s="269" t="s">
        <v>76</v>
      </c>
      <c r="E761" s="270" t="str">
        <f t="shared" si="53"/>
        <v>APFemale35-39</v>
      </c>
      <c r="F761" s="271">
        <v>1.5399999999999999E-3</v>
      </c>
      <c r="G761" s="271">
        <v>7.6830651772444468E-3</v>
      </c>
      <c r="H761" s="272">
        <v>733.22734414137517</v>
      </c>
      <c r="I761" s="271">
        <v>0.99231693482275551</v>
      </c>
      <c r="J761" s="272">
        <v>95434.221528281923</v>
      </c>
      <c r="K761" s="272">
        <v>475338.03928105615</v>
      </c>
      <c r="L761" s="272">
        <v>4345439.9036571644</v>
      </c>
      <c r="M761" s="273">
        <v>45.533350972736692</v>
      </c>
      <c r="N761" s="272">
        <v>5</v>
      </c>
      <c r="O761" s="274">
        <f t="shared" si="55"/>
        <v>2.5000000000000449</v>
      </c>
    </row>
    <row r="762" spans="2:15" x14ac:dyDescent="0.2">
      <c r="B762" s="268" t="s">
        <v>45</v>
      </c>
      <c r="C762" s="276" t="s">
        <v>48</v>
      </c>
      <c r="D762" s="269" t="s">
        <v>77</v>
      </c>
      <c r="E762" s="270" t="str">
        <f t="shared" si="53"/>
        <v>APFemale40-44</v>
      </c>
      <c r="F762" s="271">
        <v>2.1900000000000001E-3</v>
      </c>
      <c r="G762" s="271">
        <v>1.0892068005326504E-2</v>
      </c>
      <c r="H762" s="272">
        <v>1031.4896688256886</v>
      </c>
      <c r="I762" s="271">
        <v>0.98910793199467351</v>
      </c>
      <c r="J762" s="272">
        <v>94700.994184140538</v>
      </c>
      <c r="K762" s="272">
        <v>470926.24674863846</v>
      </c>
      <c r="L762" s="272">
        <v>3870101.8643761082</v>
      </c>
      <c r="M762" s="273">
        <v>40.866538917753303</v>
      </c>
      <c r="N762" s="272">
        <v>5</v>
      </c>
      <c r="O762" s="274">
        <f t="shared" si="55"/>
        <v>2.4999999999999982</v>
      </c>
    </row>
    <row r="763" spans="2:15" x14ac:dyDescent="0.2">
      <c r="B763" s="268" t="s">
        <v>45</v>
      </c>
      <c r="C763" s="276" t="s">
        <v>48</v>
      </c>
      <c r="D763" s="269" t="s">
        <v>78</v>
      </c>
      <c r="E763" s="270" t="str">
        <f t="shared" si="53"/>
        <v>APFemale45-49</v>
      </c>
      <c r="F763" s="271">
        <v>2.99E-3</v>
      </c>
      <c r="G763" s="271">
        <v>1.4854377000503445E-2</v>
      </c>
      <c r="H763" s="272">
        <v>1391.4021335208465</v>
      </c>
      <c r="I763" s="271">
        <v>0.9851456229994966</v>
      </c>
      <c r="J763" s="272">
        <v>93669.504515314853</v>
      </c>
      <c r="K763" s="272">
        <v>464869.01724277216</v>
      </c>
      <c r="L763" s="272">
        <v>3399175.6176274698</v>
      </c>
      <c r="M763" s="273">
        <v>36.289031688768127</v>
      </c>
      <c r="N763" s="272">
        <v>5</v>
      </c>
      <c r="O763" s="274">
        <f t="shared" si="55"/>
        <v>2.4999999999999742</v>
      </c>
    </row>
    <row r="764" spans="2:15" x14ac:dyDescent="0.2">
      <c r="B764" s="268" t="s">
        <v>45</v>
      </c>
      <c r="C764" s="276" t="s">
        <v>48</v>
      </c>
      <c r="D764" s="269" t="s">
        <v>79</v>
      </c>
      <c r="E764" s="270" t="str">
        <f t="shared" si="53"/>
        <v>APFemale50-54</v>
      </c>
      <c r="F764" s="271">
        <v>5.5199999999999997E-3</v>
      </c>
      <c r="G764" s="271">
        <v>2.7224359082988182E-2</v>
      </c>
      <c r="H764" s="272">
        <v>2512.2121947387072</v>
      </c>
      <c r="I764" s="271">
        <v>0.97277564091701185</v>
      </c>
      <c r="J764" s="272">
        <v>92278.102381794015</v>
      </c>
      <c r="K764" s="272">
        <v>455109.98142212332</v>
      </c>
      <c r="L764" s="272">
        <v>2934306.6003846978</v>
      </c>
      <c r="M764" s="273">
        <v>31.798514757533862</v>
      </c>
      <c r="N764" s="272">
        <v>5</v>
      </c>
      <c r="O764" s="274">
        <f t="shared" si="55"/>
        <v>2.4999999999999929</v>
      </c>
    </row>
    <row r="765" spans="2:15" x14ac:dyDescent="0.2">
      <c r="B765" s="268" t="s">
        <v>45</v>
      </c>
      <c r="C765" s="276" t="s">
        <v>48</v>
      </c>
      <c r="D765" s="269" t="s">
        <v>80</v>
      </c>
      <c r="E765" s="270" t="str">
        <f t="shared" si="53"/>
        <v>APFemale55-59</v>
      </c>
      <c r="F765" s="271">
        <v>6.1900000000000002E-3</v>
      </c>
      <c r="G765" s="271">
        <v>3.0492468881412847E-2</v>
      </c>
      <c r="H765" s="272">
        <v>2737.1836131411069</v>
      </c>
      <c r="I765" s="271">
        <v>0.96950753111858712</v>
      </c>
      <c r="J765" s="272">
        <v>89765.890187055309</v>
      </c>
      <c r="K765" s="272">
        <v>441986.49190242379</v>
      </c>
      <c r="L765" s="272">
        <v>2479196.6189625743</v>
      </c>
      <c r="M765" s="273">
        <v>27.618470822228719</v>
      </c>
      <c r="N765" s="272">
        <v>5</v>
      </c>
      <c r="O765" s="274">
        <f t="shared" si="55"/>
        <v>2.5000000000000062</v>
      </c>
    </row>
    <row r="766" spans="2:15" x14ac:dyDescent="0.2">
      <c r="B766" s="268" t="s">
        <v>45</v>
      </c>
      <c r="C766" s="276" t="s">
        <v>48</v>
      </c>
      <c r="D766" s="269" t="s">
        <v>81</v>
      </c>
      <c r="E766" s="270" t="str">
        <f t="shared" si="53"/>
        <v>APFemale60-64</v>
      </c>
      <c r="F766" s="271">
        <v>1.1509999999999999E-2</v>
      </c>
      <c r="G766" s="271">
        <v>5.5952791673489197E-2</v>
      </c>
      <c r="H766" s="272">
        <v>4869.4990885434408</v>
      </c>
      <c r="I766" s="271">
        <v>0.94404720832651079</v>
      </c>
      <c r="J766" s="272">
        <v>87028.706573914198</v>
      </c>
      <c r="K766" s="272">
        <v>422969.7851482124</v>
      </c>
      <c r="L766" s="272">
        <v>2037210.1270601505</v>
      </c>
      <c r="M766" s="273">
        <v>23.408484478968226</v>
      </c>
      <c r="N766" s="272">
        <v>5</v>
      </c>
      <c r="O766" s="274">
        <f t="shared" si="55"/>
        <v>2.5000000000000018</v>
      </c>
    </row>
    <row r="767" spans="2:15" x14ac:dyDescent="0.2">
      <c r="B767" s="268" t="s">
        <v>45</v>
      </c>
      <c r="C767" s="276" t="s">
        <v>48</v>
      </c>
      <c r="D767" s="269" t="s">
        <v>82</v>
      </c>
      <c r="E767" s="270" t="str">
        <f t="shared" si="53"/>
        <v>APFemale65-69</v>
      </c>
      <c r="F767" s="271">
        <v>1.8360000000000001E-2</v>
      </c>
      <c r="G767" s="271">
        <v>8.7787410455428219E-2</v>
      </c>
      <c r="H767" s="272">
        <v>7212.5440702109336</v>
      </c>
      <c r="I767" s="271">
        <v>0.91221258954457174</v>
      </c>
      <c r="J767" s="272">
        <v>82159.20748537076</v>
      </c>
      <c r="K767" s="272">
        <v>392764.67725132644</v>
      </c>
      <c r="L767" s="272">
        <v>1614240.341911938</v>
      </c>
      <c r="M767" s="273">
        <v>19.647710723102691</v>
      </c>
      <c r="N767" s="272">
        <v>5</v>
      </c>
      <c r="O767" s="274">
        <f t="shared" si="55"/>
        <v>2.5000000000000009</v>
      </c>
    </row>
    <row r="768" spans="2:15" x14ac:dyDescent="0.2">
      <c r="B768" s="268" t="s">
        <v>45</v>
      </c>
      <c r="C768" s="276" t="s">
        <v>48</v>
      </c>
      <c r="D768" s="269" t="s">
        <v>19</v>
      </c>
      <c r="E768" s="270" t="str">
        <f t="shared" si="53"/>
        <v>APFemale70-74</v>
      </c>
      <c r="F768" s="271">
        <v>2.9590000000000002E-2</v>
      </c>
      <c r="G768" s="271">
        <v>0.13777558742861379</v>
      </c>
      <c r="H768" s="272">
        <v>10325.820577838243</v>
      </c>
      <c r="I768" s="271">
        <v>0.86222441257138627</v>
      </c>
      <c r="J768" s="272">
        <v>74946.663415159826</v>
      </c>
      <c r="K768" s="272">
        <v>348918.76563120354</v>
      </c>
      <c r="L768" s="272">
        <v>1221475.6646606117</v>
      </c>
      <c r="M768" s="273">
        <v>16.297932542965452</v>
      </c>
      <c r="N768" s="272">
        <v>5</v>
      </c>
      <c r="O768" s="274">
        <f t="shared" si="55"/>
        <v>2.5000000000000013</v>
      </c>
    </row>
    <row r="769" spans="2:15" x14ac:dyDescent="0.2">
      <c r="B769" s="268" t="s">
        <v>45</v>
      </c>
      <c r="C769" s="276" t="s">
        <v>48</v>
      </c>
      <c r="D769" s="269" t="s">
        <v>20</v>
      </c>
      <c r="E769" s="270" t="str">
        <f t="shared" si="53"/>
        <v>APFemale75-79</v>
      </c>
      <c r="F769" s="271">
        <v>3.5729999999999998E-2</v>
      </c>
      <c r="G769" s="271">
        <v>0.16401429694433786</v>
      </c>
      <c r="H769" s="272">
        <v>10598.742105913851</v>
      </c>
      <c r="I769" s="271">
        <v>0.83598570305566211</v>
      </c>
      <c r="J769" s="272">
        <v>64620.842837321587</v>
      </c>
      <c r="K769" s="272">
        <v>296607.35892182332</v>
      </c>
      <c r="L769" s="272">
        <v>872556.89902940812</v>
      </c>
      <c r="M769" s="273">
        <v>13.502716162740381</v>
      </c>
      <c r="N769" s="272">
        <v>5</v>
      </c>
      <c r="O769" s="274">
        <f t="shared" si="55"/>
        <v>2.5000000000000022</v>
      </c>
    </row>
    <row r="770" spans="2:15" x14ac:dyDescent="0.2">
      <c r="B770" s="268" t="s">
        <v>45</v>
      </c>
      <c r="C770" s="276" t="s">
        <v>48</v>
      </c>
      <c r="D770" s="269" t="s">
        <v>21</v>
      </c>
      <c r="E770" s="270" t="str">
        <f t="shared" si="53"/>
        <v>APFemale80-84</v>
      </c>
      <c r="F770" s="271">
        <v>6.3670000000000004E-2</v>
      </c>
      <c r="G770" s="271">
        <v>0.27463135355489127</v>
      </c>
      <c r="H770" s="272">
        <v>14836.162645745188</v>
      </c>
      <c r="I770" s="271">
        <v>0.72536864644510879</v>
      </c>
      <c r="J770" s="272">
        <v>54022.100731407736</v>
      </c>
      <c r="K770" s="272">
        <v>233020.09704267571</v>
      </c>
      <c r="L770" s="272">
        <v>575949.54010758479</v>
      </c>
      <c r="M770" s="273">
        <v>10.6613688159064</v>
      </c>
      <c r="N770" s="272">
        <v>5</v>
      </c>
      <c r="O770" s="274">
        <f t="shared" si="55"/>
        <v>2.4999999999999996</v>
      </c>
    </row>
    <row r="771" spans="2:15" x14ac:dyDescent="0.2">
      <c r="B771" s="268" t="s">
        <v>45</v>
      </c>
      <c r="C771" s="276" t="s">
        <v>48</v>
      </c>
      <c r="D771" s="269" t="s">
        <v>22</v>
      </c>
      <c r="E771" s="270" t="str">
        <f t="shared" si="53"/>
        <v>APFemale85-89</v>
      </c>
      <c r="F771" s="271">
        <v>9.078E-2</v>
      </c>
      <c r="G771" s="271">
        <v>0.3699377546032529</v>
      </c>
      <c r="H771" s="272">
        <v>14496.357947432094</v>
      </c>
      <c r="I771" s="271">
        <v>0.63006224539674704</v>
      </c>
      <c r="J771" s="272">
        <v>39185.93808566255</v>
      </c>
      <c r="K771" s="272">
        <v>159688.79555973251</v>
      </c>
      <c r="L771" s="272">
        <v>342929.44306490914</v>
      </c>
      <c r="M771" s="273">
        <v>8.7513393788161231</v>
      </c>
      <c r="N771" s="272">
        <v>5</v>
      </c>
      <c r="O771" s="274">
        <f t="shared" si="55"/>
        <v>2.5000000000000009</v>
      </c>
    </row>
    <row r="772" spans="2:15" x14ac:dyDescent="0.2">
      <c r="B772" s="268" t="s">
        <v>45</v>
      </c>
      <c r="C772" s="276" t="s">
        <v>48</v>
      </c>
      <c r="D772" s="269" t="s">
        <v>5</v>
      </c>
      <c r="E772" s="270" t="str">
        <f t="shared" si="53"/>
        <v>APFemale90+</v>
      </c>
      <c r="F772" s="271">
        <v>0.13474</v>
      </c>
      <c r="G772" s="271">
        <v>1</v>
      </c>
      <c r="H772" s="272">
        <v>24689.580138230453</v>
      </c>
      <c r="I772" s="271">
        <v>0</v>
      </c>
      <c r="J772" s="272">
        <v>24689.580138230453</v>
      </c>
      <c r="K772" s="272">
        <v>183240.64750517663</v>
      </c>
      <c r="L772" s="272">
        <v>183240.64750517663</v>
      </c>
      <c r="M772" s="273">
        <v>7.421780624832846</v>
      </c>
      <c r="N772" s="273" t="s">
        <v>92</v>
      </c>
      <c r="O772" s="274"/>
    </row>
    <row r="773" spans="2:15" ht="16" customHeight="1" x14ac:dyDescent="0.2">
      <c r="B773" s="348" t="s">
        <v>1</v>
      </c>
      <c r="C773" s="348" t="s">
        <v>0</v>
      </c>
      <c r="D773" s="348" t="s">
        <v>2</v>
      </c>
      <c r="E773" s="348" t="s">
        <v>49</v>
      </c>
      <c r="F773" s="349" t="s">
        <v>113</v>
      </c>
      <c r="G773" s="349" t="s">
        <v>112</v>
      </c>
      <c r="H773" s="349" t="s">
        <v>114</v>
      </c>
      <c r="I773" s="349" t="s">
        <v>116</v>
      </c>
      <c r="J773" s="349" t="s">
        <v>111</v>
      </c>
      <c r="K773" s="349" t="s">
        <v>110</v>
      </c>
      <c r="L773" s="349" t="s">
        <v>109</v>
      </c>
      <c r="M773" s="349" t="s">
        <v>108</v>
      </c>
      <c r="N773" s="350" t="s">
        <v>6</v>
      </c>
      <c r="O773" s="351" t="s">
        <v>91</v>
      </c>
    </row>
    <row r="774" spans="2:15" ht="16" customHeight="1" x14ac:dyDescent="0.2">
      <c r="B774" s="348"/>
      <c r="C774" s="348"/>
      <c r="D774" s="348"/>
      <c r="E774" s="348"/>
      <c r="F774" s="348"/>
      <c r="G774" s="348"/>
      <c r="H774" s="348"/>
      <c r="I774" s="348"/>
      <c r="J774" s="348"/>
      <c r="K774" s="348"/>
      <c r="L774" s="348"/>
      <c r="M774" s="348"/>
      <c r="N774" s="350"/>
      <c r="O774" s="351"/>
    </row>
    <row r="775" spans="2:15" x14ac:dyDescent="0.2">
      <c r="B775" s="268" t="s">
        <v>46</v>
      </c>
      <c r="C775" s="276" t="s">
        <v>48</v>
      </c>
      <c r="D775" s="269">
        <v>0</v>
      </c>
      <c r="E775" s="270" t="str">
        <f t="shared" si="53"/>
        <v>TOFemale0</v>
      </c>
      <c r="F775" s="271">
        <v>1.447E-2</v>
      </c>
      <c r="G775" s="271">
        <v>1.4285309119342532E-2</v>
      </c>
      <c r="H775" s="272">
        <v>1428.5309119342533</v>
      </c>
      <c r="I775" s="271">
        <v>0.98571469088065744</v>
      </c>
      <c r="J775" s="272">
        <v>100000</v>
      </c>
      <c r="K775" s="272">
        <v>98704.116650653013</v>
      </c>
      <c r="L775" s="272">
        <v>7747003.7637947826</v>
      </c>
      <c r="M775" s="273">
        <v>77.470037637947826</v>
      </c>
      <c r="N775" s="272">
        <v>1</v>
      </c>
      <c r="O775" s="274">
        <f>(K775-J776*N775)/H775</f>
        <v>9.285592735803179E-2</v>
      </c>
    </row>
    <row r="776" spans="2:15" x14ac:dyDescent="0.2">
      <c r="B776" s="268" t="s">
        <v>46</v>
      </c>
      <c r="C776" s="276" t="s">
        <v>48</v>
      </c>
      <c r="D776" s="275" t="s">
        <v>107</v>
      </c>
      <c r="E776" s="270" t="str">
        <f t="shared" si="53"/>
        <v>TOFemale01-04</v>
      </c>
      <c r="F776" s="271">
        <v>6.8999999999999997E-4</v>
      </c>
      <c r="G776" s="271">
        <v>2.75489752580033E-3</v>
      </c>
      <c r="H776" s="272">
        <v>271.55429630521604</v>
      </c>
      <c r="I776" s="271">
        <v>0.99724510247419962</v>
      </c>
      <c r="J776" s="272">
        <v>98571.469088065744</v>
      </c>
      <c r="K776" s="272">
        <v>393607.20415437996</v>
      </c>
      <c r="L776" s="272">
        <v>7648299.6471441295</v>
      </c>
      <c r="M776" s="273">
        <v>77.591413802618519</v>
      </c>
      <c r="N776" s="272">
        <v>4</v>
      </c>
      <c r="O776" s="274">
        <f t="shared" ref="O776:O793" si="56">(K776-J777*N776)/H776</f>
        <v>1.5007863726809696</v>
      </c>
    </row>
    <row r="777" spans="2:15" x14ac:dyDescent="0.2">
      <c r="B777" s="268" t="s">
        <v>46</v>
      </c>
      <c r="C777" s="276" t="s">
        <v>48</v>
      </c>
      <c r="D777" s="275" t="s">
        <v>106</v>
      </c>
      <c r="E777" s="270" t="str">
        <f t="shared" si="53"/>
        <v>TOFemale05-09</v>
      </c>
      <c r="F777" s="271">
        <v>3.8999999999999999E-4</v>
      </c>
      <c r="G777" s="271">
        <v>1.92701785927935E-3</v>
      </c>
      <c r="H777" s="272">
        <v>189.42569136936089</v>
      </c>
      <c r="I777" s="271">
        <v>0.9980729821407206</v>
      </c>
      <c r="J777" s="272">
        <v>98299.91479176053</v>
      </c>
      <c r="K777" s="272">
        <v>491026.00973037921</v>
      </c>
      <c r="L777" s="272">
        <v>7254692.4429897498</v>
      </c>
      <c r="M777" s="273">
        <v>73.801614765975728</v>
      </c>
      <c r="N777" s="272">
        <v>5</v>
      </c>
      <c r="O777" s="274">
        <f t="shared" si="56"/>
        <v>2.5000000000000169</v>
      </c>
    </row>
    <row r="778" spans="2:15" x14ac:dyDescent="0.2">
      <c r="B778" s="268" t="s">
        <v>46</v>
      </c>
      <c r="C778" s="276" t="s">
        <v>48</v>
      </c>
      <c r="D778" s="275" t="s">
        <v>71</v>
      </c>
      <c r="E778" s="270" t="str">
        <f t="shared" si="53"/>
        <v>TOFemale10-14</v>
      </c>
      <c r="F778" s="271">
        <v>3.2000000000000003E-4</v>
      </c>
      <c r="G778" s="271">
        <v>1.5890647946666398E-3</v>
      </c>
      <c r="H778" s="272">
        <v>155.90392421695668</v>
      </c>
      <c r="I778" s="271">
        <v>0.99841093520533331</v>
      </c>
      <c r="J778" s="272">
        <v>98110.489100391162</v>
      </c>
      <c r="K778" s="272">
        <v>490162.68569141341</v>
      </c>
      <c r="L778" s="272">
        <v>6763666.4332593707</v>
      </c>
      <c r="M778" s="273">
        <v>68.939279533490819</v>
      </c>
      <c r="N778" s="272">
        <v>5</v>
      </c>
      <c r="O778" s="274">
        <f t="shared" si="56"/>
        <v>2.5000000000004055</v>
      </c>
    </row>
    <row r="779" spans="2:15" x14ac:dyDescent="0.2">
      <c r="B779" s="268" t="s">
        <v>46</v>
      </c>
      <c r="C779" s="276" t="s">
        <v>48</v>
      </c>
      <c r="D779" s="269" t="s">
        <v>72</v>
      </c>
      <c r="E779" s="270" t="str">
        <f t="shared" si="53"/>
        <v>TOFemale15-19</v>
      </c>
      <c r="F779" s="271">
        <v>5.8E-4</v>
      </c>
      <c r="G779" s="271">
        <v>2.897683218770636E-3</v>
      </c>
      <c r="H779" s="272">
        <v>283.84135766663888</v>
      </c>
      <c r="I779" s="271">
        <v>0.9971023167812294</v>
      </c>
      <c r="J779" s="272">
        <v>97954.585176174194</v>
      </c>
      <c r="K779" s="272">
        <v>489063.32248670439</v>
      </c>
      <c r="L779" s="272">
        <v>6273503.7475679573</v>
      </c>
      <c r="M779" s="273">
        <v>64.04502388821183</v>
      </c>
      <c r="N779" s="272">
        <v>5</v>
      </c>
      <c r="O779" s="274">
        <f t="shared" si="56"/>
        <v>2.5000000000000968</v>
      </c>
    </row>
    <row r="780" spans="2:15" x14ac:dyDescent="0.2">
      <c r="B780" s="268" t="s">
        <v>46</v>
      </c>
      <c r="C780" s="276" t="s">
        <v>48</v>
      </c>
      <c r="D780" s="269" t="s">
        <v>73</v>
      </c>
      <c r="E780" s="270" t="str">
        <f t="shared" si="53"/>
        <v>TOFemale20-24</v>
      </c>
      <c r="F780" s="271">
        <v>6.8000000000000005E-4</v>
      </c>
      <c r="G780" s="271">
        <v>3.3910515658540814E-3</v>
      </c>
      <c r="H780" s="272">
        <v>331.20652876388289</v>
      </c>
      <c r="I780" s="271">
        <v>0.99660894843414594</v>
      </c>
      <c r="J780" s="272">
        <v>97670.743818507559</v>
      </c>
      <c r="K780" s="272">
        <v>487525.70277062809</v>
      </c>
      <c r="L780" s="272">
        <v>5784440.4250812531</v>
      </c>
      <c r="M780" s="273">
        <v>59.223880139890603</v>
      </c>
      <c r="N780" s="272">
        <v>5</v>
      </c>
      <c r="O780" s="274">
        <f t="shared" si="56"/>
        <v>2.5000000000000697</v>
      </c>
    </row>
    <row r="781" spans="2:15" x14ac:dyDescent="0.2">
      <c r="B781" s="268" t="s">
        <v>46</v>
      </c>
      <c r="C781" s="276" t="s">
        <v>48</v>
      </c>
      <c r="D781" s="269" t="s">
        <v>74</v>
      </c>
      <c r="E781" s="270" t="str">
        <f t="shared" ref="E781:E844" si="57">_xlfn.CONCAT(B781,C781,D781)</f>
        <v>TOFemale25-29</v>
      </c>
      <c r="F781" s="271">
        <v>1.01E-3</v>
      </c>
      <c r="G781" s="271">
        <v>5.015774220640372E-3</v>
      </c>
      <c r="H781" s="272">
        <v>488.23314178695853</v>
      </c>
      <c r="I781" s="271">
        <v>0.99498422577935963</v>
      </c>
      <c r="J781" s="272">
        <v>97339.537289743676</v>
      </c>
      <c r="K781" s="272">
        <v>485477.10359425098</v>
      </c>
      <c r="L781" s="272">
        <v>5296914.722310625</v>
      </c>
      <c r="M781" s="273">
        <v>54.416888242890202</v>
      </c>
      <c r="N781" s="272">
        <v>5</v>
      </c>
      <c r="O781" s="274">
        <f t="shared" si="56"/>
        <v>2.4999999999999787</v>
      </c>
    </row>
    <row r="782" spans="2:15" x14ac:dyDescent="0.2">
      <c r="B782" s="268" t="s">
        <v>46</v>
      </c>
      <c r="C782" s="276" t="s">
        <v>48</v>
      </c>
      <c r="D782" s="269" t="s">
        <v>75</v>
      </c>
      <c r="E782" s="270" t="str">
        <f t="shared" si="57"/>
        <v>TOFemale30-34</v>
      </c>
      <c r="F782" s="271">
        <v>1.07E-3</v>
      </c>
      <c r="G782" s="271">
        <v>5.3262938187861129E-3</v>
      </c>
      <c r="H782" s="272">
        <v>515.85850262463566</v>
      </c>
      <c r="I782" s="271">
        <v>0.99467370618121387</v>
      </c>
      <c r="J782" s="272">
        <v>96851.304147956718</v>
      </c>
      <c r="K782" s="272">
        <v>482966.87448322197</v>
      </c>
      <c r="L782" s="272">
        <v>4811437.618716374</v>
      </c>
      <c r="M782" s="273">
        <v>49.678604341414861</v>
      </c>
      <c r="N782" s="272">
        <v>5</v>
      </c>
      <c r="O782" s="274">
        <f t="shared" si="56"/>
        <v>2.4999999999999547</v>
      </c>
    </row>
    <row r="783" spans="2:15" x14ac:dyDescent="0.2">
      <c r="B783" s="268" t="s">
        <v>46</v>
      </c>
      <c r="C783" s="276" t="s">
        <v>48</v>
      </c>
      <c r="D783" s="269" t="s">
        <v>76</v>
      </c>
      <c r="E783" s="270" t="str">
        <f t="shared" si="57"/>
        <v>TOFemale35-39</v>
      </c>
      <c r="F783" s="271">
        <v>1.82E-3</v>
      </c>
      <c r="G783" s="271">
        <v>9.0604573532090081E-3</v>
      </c>
      <c r="H783" s="272">
        <v>872.84319687191567</v>
      </c>
      <c r="I783" s="271">
        <v>0.99093954264679096</v>
      </c>
      <c r="J783" s="272">
        <v>96335.445645332074</v>
      </c>
      <c r="K783" s="272">
        <v>479495.12023448059</v>
      </c>
      <c r="L783" s="272">
        <v>4328470.7442331519</v>
      </c>
      <c r="M783" s="273">
        <v>44.931237046110944</v>
      </c>
      <c r="N783" s="272">
        <v>5</v>
      </c>
      <c r="O783" s="274">
        <f t="shared" si="56"/>
        <v>2.5000000000000218</v>
      </c>
    </row>
    <row r="784" spans="2:15" x14ac:dyDescent="0.2">
      <c r="B784" s="268" t="s">
        <v>46</v>
      </c>
      <c r="C784" s="276" t="s">
        <v>48</v>
      </c>
      <c r="D784" s="269" t="s">
        <v>77</v>
      </c>
      <c r="E784" s="270" t="str">
        <f t="shared" si="57"/>
        <v>TOFemale40-44</v>
      </c>
      <c r="F784" s="271">
        <v>2.3600000000000001E-3</v>
      </c>
      <c r="G784" s="271">
        <v>1.1715209372320335E-2</v>
      </c>
      <c r="H784" s="272">
        <v>1118.3643749102905</v>
      </c>
      <c r="I784" s="271">
        <v>0.98828479062767971</v>
      </c>
      <c r="J784" s="272">
        <v>95462.602448460151</v>
      </c>
      <c r="K784" s="272">
        <v>474517.10130502505</v>
      </c>
      <c r="L784" s="272">
        <v>3848975.6239986713</v>
      </c>
      <c r="M784" s="273">
        <v>40.319198568640708</v>
      </c>
      <c r="N784" s="272">
        <v>5</v>
      </c>
      <c r="O784" s="274">
        <f t="shared" si="56"/>
        <v>2.5000000000000102</v>
      </c>
    </row>
    <row r="785" spans="2:15" x14ac:dyDescent="0.2">
      <c r="B785" s="268" t="s">
        <v>46</v>
      </c>
      <c r="C785" s="276" t="s">
        <v>48</v>
      </c>
      <c r="D785" s="269" t="s">
        <v>78</v>
      </c>
      <c r="E785" s="270" t="str">
        <f t="shared" si="57"/>
        <v>TOFemale45-49</v>
      </c>
      <c r="F785" s="271">
        <v>3.16E-3</v>
      </c>
      <c r="G785" s="271">
        <v>1.5664476965448457E-2</v>
      </c>
      <c r="H785" s="272">
        <v>1477.8531441259072</v>
      </c>
      <c r="I785" s="271">
        <v>0.98433552303455152</v>
      </c>
      <c r="J785" s="272">
        <v>94344.238073549859</v>
      </c>
      <c r="K785" s="272">
        <v>468026.55750743451</v>
      </c>
      <c r="L785" s="272">
        <v>3374458.5226936461</v>
      </c>
      <c r="M785" s="273">
        <v>35.767510465906255</v>
      </c>
      <c r="N785" s="272">
        <v>5</v>
      </c>
      <c r="O785" s="274">
        <f t="shared" si="56"/>
        <v>2.5000000000000213</v>
      </c>
    </row>
    <row r="786" spans="2:15" x14ac:dyDescent="0.2">
      <c r="B786" s="268" t="s">
        <v>46</v>
      </c>
      <c r="C786" s="276" t="s">
        <v>48</v>
      </c>
      <c r="D786" s="269" t="s">
        <v>79</v>
      </c>
      <c r="E786" s="270" t="str">
        <f t="shared" si="57"/>
        <v>TOFemale50-54</v>
      </c>
      <c r="F786" s="271">
        <v>5.5199999999999997E-3</v>
      </c>
      <c r="G786" s="271">
        <v>2.7220257918666613E-2</v>
      </c>
      <c r="H786" s="272">
        <v>2527.8469497530941</v>
      </c>
      <c r="I786" s="271">
        <v>0.97277974208133333</v>
      </c>
      <c r="J786" s="272">
        <v>92866.384929423948</v>
      </c>
      <c r="K786" s="272">
        <v>458012.30727273697</v>
      </c>
      <c r="L786" s="272">
        <v>2906431.9651862117</v>
      </c>
      <c r="M786" s="273">
        <v>31.296921565268477</v>
      </c>
      <c r="N786" s="272">
        <v>5</v>
      </c>
      <c r="O786" s="274">
        <f t="shared" si="56"/>
        <v>2.5000000000000013</v>
      </c>
    </row>
    <row r="787" spans="2:15" x14ac:dyDescent="0.2">
      <c r="B787" s="268" t="s">
        <v>46</v>
      </c>
      <c r="C787" s="276" t="s">
        <v>48</v>
      </c>
      <c r="D787" s="269" t="s">
        <v>80</v>
      </c>
      <c r="E787" s="270" t="str">
        <f t="shared" si="57"/>
        <v>TOFemale55-59</v>
      </c>
      <c r="F787" s="271">
        <v>7.3299999999999997E-3</v>
      </c>
      <c r="G787" s="271">
        <v>3.5978516696835161E-2</v>
      </c>
      <c r="H787" s="272">
        <v>3250.2465970692647</v>
      </c>
      <c r="I787" s="271">
        <v>0.96402148330316484</v>
      </c>
      <c r="J787" s="272">
        <v>90338.537979670844</v>
      </c>
      <c r="K787" s="272">
        <v>443567.07340568106</v>
      </c>
      <c r="L787" s="272">
        <v>2448419.6579134748</v>
      </c>
      <c r="M787" s="273">
        <v>27.102715105533921</v>
      </c>
      <c r="N787" s="272">
        <v>5</v>
      </c>
      <c r="O787" s="274">
        <f t="shared" si="56"/>
        <v>2.5000000000000036</v>
      </c>
    </row>
    <row r="788" spans="2:15" x14ac:dyDescent="0.2">
      <c r="B788" s="268" t="s">
        <v>46</v>
      </c>
      <c r="C788" s="276" t="s">
        <v>48</v>
      </c>
      <c r="D788" s="269" t="s">
        <v>81</v>
      </c>
      <c r="E788" s="270" t="str">
        <f t="shared" si="57"/>
        <v>TOFemale60-64</v>
      </c>
      <c r="F788" s="271">
        <v>1.0070000000000001E-2</v>
      </c>
      <c r="G788" s="271">
        <v>4.9118503559824445E-2</v>
      </c>
      <c r="H788" s="272">
        <v>4277.6465502953442</v>
      </c>
      <c r="I788" s="271">
        <v>0.9508814964401755</v>
      </c>
      <c r="J788" s="272">
        <v>87088.291382601572</v>
      </c>
      <c r="K788" s="272">
        <v>424747.34053726948</v>
      </c>
      <c r="L788" s="272">
        <v>2004852.5845077937</v>
      </c>
      <c r="M788" s="273">
        <v>23.020919950076337</v>
      </c>
      <c r="N788" s="272">
        <v>5</v>
      </c>
      <c r="O788" s="274">
        <f t="shared" si="56"/>
        <v>2.5000000000000107</v>
      </c>
    </row>
    <row r="789" spans="2:15" x14ac:dyDescent="0.2">
      <c r="B789" s="268" t="s">
        <v>46</v>
      </c>
      <c r="C789" s="276" t="s">
        <v>48</v>
      </c>
      <c r="D789" s="269" t="s">
        <v>82</v>
      </c>
      <c r="E789" s="270" t="str">
        <f t="shared" si="57"/>
        <v>TOFemale65-69</v>
      </c>
      <c r="F789" s="271">
        <v>1.507E-2</v>
      </c>
      <c r="G789" s="271">
        <v>7.2608527777540705E-2</v>
      </c>
      <c r="H789" s="272">
        <v>6012.759005582564</v>
      </c>
      <c r="I789" s="271">
        <v>0.92739147222245932</v>
      </c>
      <c r="J789" s="272">
        <v>82810.644832306221</v>
      </c>
      <c r="K789" s="272">
        <v>399021.32664757472</v>
      </c>
      <c r="L789" s="272">
        <v>1580105.2439705243</v>
      </c>
      <c r="M789" s="273">
        <v>19.080943605381648</v>
      </c>
      <c r="N789" s="272">
        <v>5</v>
      </c>
      <c r="O789" s="274">
        <f t="shared" si="56"/>
        <v>2.5000000000000004</v>
      </c>
    </row>
    <row r="790" spans="2:15" x14ac:dyDescent="0.2">
      <c r="B790" s="268" t="s">
        <v>46</v>
      </c>
      <c r="C790" s="276" t="s">
        <v>48</v>
      </c>
      <c r="D790" s="269" t="s">
        <v>19</v>
      </c>
      <c r="E790" s="270" t="str">
        <f t="shared" si="57"/>
        <v>TOFemale70-74</v>
      </c>
      <c r="F790" s="271">
        <v>2.5479999999999999E-2</v>
      </c>
      <c r="G790" s="271">
        <v>0.11978597967111797</v>
      </c>
      <c r="H790" s="272">
        <v>9199.3099904247592</v>
      </c>
      <c r="I790" s="271">
        <v>0.88021402032888207</v>
      </c>
      <c r="J790" s="272">
        <v>76797.885826723665</v>
      </c>
      <c r="K790" s="272">
        <v>360991.15415755648</v>
      </c>
      <c r="L790" s="272">
        <v>1181083.9173229495</v>
      </c>
      <c r="M790" s="273">
        <v>15.379120201144431</v>
      </c>
      <c r="N790" s="272">
        <v>5</v>
      </c>
      <c r="O790" s="274">
        <f t="shared" si="56"/>
        <v>2.4999999999999991</v>
      </c>
    </row>
    <row r="791" spans="2:15" x14ac:dyDescent="0.2">
      <c r="B791" s="268" t="s">
        <v>46</v>
      </c>
      <c r="C791" s="276" t="s">
        <v>48</v>
      </c>
      <c r="D791" s="269" t="s">
        <v>20</v>
      </c>
      <c r="E791" s="270" t="str">
        <f t="shared" si="57"/>
        <v>TOFemale75-79</v>
      </c>
      <c r="F791" s="271">
        <v>4.0849999999999997E-2</v>
      </c>
      <c r="G791" s="271">
        <v>0.18532853667481874</v>
      </c>
      <c r="H791" s="272">
        <v>12527.945141043039</v>
      </c>
      <c r="I791" s="271">
        <v>0.81467146332518126</v>
      </c>
      <c r="J791" s="272">
        <v>67598.575836298915</v>
      </c>
      <c r="K791" s="272">
        <v>306673.01632888697</v>
      </c>
      <c r="L791" s="272">
        <v>820092.76316539303</v>
      </c>
      <c r="M791" s="273">
        <v>12.131805337902129</v>
      </c>
      <c r="N791" s="272">
        <v>5</v>
      </c>
      <c r="O791" s="274">
        <f t="shared" si="56"/>
        <v>2.5000000000000018</v>
      </c>
    </row>
    <row r="792" spans="2:15" x14ac:dyDescent="0.2">
      <c r="B792" s="268" t="s">
        <v>46</v>
      </c>
      <c r="C792" s="276" t="s">
        <v>48</v>
      </c>
      <c r="D792" s="269" t="s">
        <v>21</v>
      </c>
      <c r="E792" s="270" t="str">
        <f t="shared" si="57"/>
        <v>TOFemale80-84</v>
      </c>
      <c r="F792" s="271">
        <v>6.0850000000000001E-2</v>
      </c>
      <c r="G792" s="271">
        <v>0.26406921964265728</v>
      </c>
      <c r="H792" s="272">
        <v>14542.458472925187</v>
      </c>
      <c r="I792" s="271">
        <v>0.73593078035734272</v>
      </c>
      <c r="J792" s="272">
        <v>55070.630695255873</v>
      </c>
      <c r="K792" s="272">
        <v>238997.0072939664</v>
      </c>
      <c r="L792" s="272">
        <v>513419.74683650606</v>
      </c>
      <c r="M792" s="273">
        <v>9.3229320302797127</v>
      </c>
      <c r="N792" s="272">
        <v>5</v>
      </c>
      <c r="O792" s="274">
        <f t="shared" si="56"/>
        <v>2.4999999999999987</v>
      </c>
    </row>
    <row r="793" spans="2:15" x14ac:dyDescent="0.2">
      <c r="B793" s="268" t="s">
        <v>46</v>
      </c>
      <c r="C793" s="276" t="s">
        <v>48</v>
      </c>
      <c r="D793" s="269" t="s">
        <v>22</v>
      </c>
      <c r="E793" s="270" t="str">
        <f t="shared" si="57"/>
        <v>TOFemale85-89</v>
      </c>
      <c r="F793" s="271">
        <v>0.11562</v>
      </c>
      <c r="G793" s="271">
        <v>0.44845927974331329</v>
      </c>
      <c r="H793" s="272">
        <v>18175.234924139375</v>
      </c>
      <c r="I793" s="271">
        <v>0.55154072025668666</v>
      </c>
      <c r="J793" s="272">
        <v>40528.172222330686</v>
      </c>
      <c r="K793" s="272">
        <v>157202.77380130498</v>
      </c>
      <c r="L793" s="272">
        <v>274422.73954253964</v>
      </c>
      <c r="M793" s="273">
        <v>6.771160022640621</v>
      </c>
      <c r="N793" s="272">
        <v>5</v>
      </c>
      <c r="O793" s="274">
        <f t="shared" si="56"/>
        <v>2.5000000000000004</v>
      </c>
    </row>
    <row r="794" spans="2:15" x14ac:dyDescent="0.2">
      <c r="B794" s="268" t="s">
        <v>46</v>
      </c>
      <c r="C794" s="276" t="s">
        <v>48</v>
      </c>
      <c r="D794" s="269" t="s">
        <v>5</v>
      </c>
      <c r="E794" s="270" t="str">
        <f t="shared" si="57"/>
        <v>TOFemale90+</v>
      </c>
      <c r="F794" s="271">
        <v>0.19069</v>
      </c>
      <c r="G794" s="271">
        <v>1</v>
      </c>
      <c r="H794" s="272">
        <v>22352.937298191307</v>
      </c>
      <c r="I794" s="271">
        <v>0</v>
      </c>
      <c r="J794" s="272">
        <v>22352.937298191307</v>
      </c>
      <c r="K794" s="272">
        <v>117219.96574123464</v>
      </c>
      <c r="L794" s="272">
        <v>117219.96574123464</v>
      </c>
      <c r="M794" s="273">
        <v>5.2440520088033136</v>
      </c>
      <c r="N794" s="273" t="s">
        <v>92</v>
      </c>
      <c r="O794" s="274"/>
    </row>
    <row r="795" spans="2:15" ht="16" customHeight="1" x14ac:dyDescent="0.2">
      <c r="B795" s="348" t="s">
        <v>1</v>
      </c>
      <c r="C795" s="348" t="s">
        <v>0</v>
      </c>
      <c r="D795" s="348" t="s">
        <v>2</v>
      </c>
      <c r="E795" s="348" t="s">
        <v>49</v>
      </c>
      <c r="F795" s="349" t="s">
        <v>113</v>
      </c>
      <c r="G795" s="349" t="s">
        <v>112</v>
      </c>
      <c r="H795" s="349" t="s">
        <v>114</v>
      </c>
      <c r="I795" s="349" t="s">
        <v>116</v>
      </c>
      <c r="J795" s="349" t="s">
        <v>111</v>
      </c>
      <c r="K795" s="349" t="s">
        <v>110</v>
      </c>
      <c r="L795" s="349" t="s">
        <v>109</v>
      </c>
      <c r="M795" s="349" t="s">
        <v>108</v>
      </c>
      <c r="N795" s="350" t="s">
        <v>6</v>
      </c>
      <c r="O795" s="351" t="s">
        <v>91</v>
      </c>
    </row>
    <row r="796" spans="2:15" ht="16" customHeight="1" x14ac:dyDescent="0.2">
      <c r="B796" s="348"/>
      <c r="C796" s="348"/>
      <c r="D796" s="348"/>
      <c r="E796" s="348"/>
      <c r="F796" s="348"/>
      <c r="G796" s="348"/>
      <c r="H796" s="348"/>
      <c r="I796" s="348"/>
      <c r="J796" s="348"/>
      <c r="K796" s="348"/>
      <c r="L796" s="348"/>
      <c r="M796" s="348"/>
      <c r="N796" s="350"/>
      <c r="O796" s="351"/>
    </row>
    <row r="797" spans="2:15" x14ac:dyDescent="0.2">
      <c r="B797" s="268" t="s">
        <v>50</v>
      </c>
      <c r="C797" s="276" t="s">
        <v>48</v>
      </c>
      <c r="D797" s="269">
        <v>0</v>
      </c>
      <c r="E797" s="270" t="str">
        <f t="shared" si="57"/>
        <v>MAFemale0</v>
      </c>
      <c r="F797" s="271">
        <v>1.719E-2</v>
      </c>
      <c r="G797" s="271">
        <v>1.6931764522765121E-2</v>
      </c>
      <c r="H797" s="272">
        <v>1693.1764522765122</v>
      </c>
      <c r="I797" s="271">
        <v>0.98306823547723488</v>
      </c>
      <c r="J797" s="272">
        <v>100000</v>
      </c>
      <c r="K797" s="272">
        <v>98477.487765293627</v>
      </c>
      <c r="L797" s="272">
        <v>7531778.3589899186</v>
      </c>
      <c r="M797" s="273">
        <v>75.317783589899193</v>
      </c>
      <c r="N797" s="272">
        <v>1</v>
      </c>
      <c r="O797" s="274">
        <f>(K797-J798*N797)/H797</f>
        <v>0.10079529356829883</v>
      </c>
    </row>
    <row r="798" spans="2:15" x14ac:dyDescent="0.2">
      <c r="B798" s="268" t="s">
        <v>50</v>
      </c>
      <c r="C798" s="276" t="s">
        <v>48</v>
      </c>
      <c r="D798" s="275" t="s">
        <v>107</v>
      </c>
      <c r="E798" s="270" t="str">
        <f t="shared" si="57"/>
        <v>MAFemale01-04</v>
      </c>
      <c r="F798" s="271">
        <v>7.6999999999999996E-4</v>
      </c>
      <c r="G798" s="271">
        <v>3.0884840042463488E-3</v>
      </c>
      <c r="H798" s="272">
        <v>303.61905203541227</v>
      </c>
      <c r="I798" s="271">
        <v>0.99691151599575367</v>
      </c>
      <c r="J798" s="272">
        <v>98306.823547723485</v>
      </c>
      <c r="K798" s="272">
        <v>392467.17960782698</v>
      </c>
      <c r="L798" s="272">
        <v>7433300.871224625</v>
      </c>
      <c r="M798" s="273">
        <v>75.61327487726318</v>
      </c>
      <c r="N798" s="272">
        <v>4</v>
      </c>
      <c r="O798" s="274">
        <f t="shared" ref="O798:O815" si="58">(K798-J799*N798)/H798</f>
        <v>1.4964858826504275</v>
      </c>
    </row>
    <row r="799" spans="2:15" x14ac:dyDescent="0.2">
      <c r="B799" s="268" t="s">
        <v>50</v>
      </c>
      <c r="C799" s="276" t="s">
        <v>48</v>
      </c>
      <c r="D799" s="275" t="s">
        <v>106</v>
      </c>
      <c r="E799" s="270" t="str">
        <f t="shared" si="57"/>
        <v>MAFemale05-09</v>
      </c>
      <c r="F799" s="271">
        <v>3.6000000000000002E-4</v>
      </c>
      <c r="G799" s="271">
        <v>1.8045455306478337E-3</v>
      </c>
      <c r="H799" s="272">
        <v>176.8512446618596</v>
      </c>
      <c r="I799" s="271">
        <v>0.99819545446935221</v>
      </c>
      <c r="J799" s="272">
        <v>98003.204495688071</v>
      </c>
      <c r="K799" s="272">
        <v>489573.89436678571</v>
      </c>
      <c r="L799" s="272">
        <v>7040833.6916167978</v>
      </c>
      <c r="M799" s="273">
        <v>71.842892565075047</v>
      </c>
      <c r="N799" s="272">
        <v>5</v>
      </c>
      <c r="O799" s="274">
        <f t="shared" si="58"/>
        <v>2.4999999999997318</v>
      </c>
    </row>
    <row r="800" spans="2:15" x14ac:dyDescent="0.2">
      <c r="B800" s="268" t="s">
        <v>50</v>
      </c>
      <c r="C800" s="276" t="s">
        <v>48</v>
      </c>
      <c r="D800" s="275" t="s">
        <v>71</v>
      </c>
      <c r="E800" s="270" t="str">
        <f t="shared" si="57"/>
        <v>MAFemale10-14</v>
      </c>
      <c r="F800" s="271">
        <v>3.8999999999999999E-4</v>
      </c>
      <c r="G800" s="271">
        <v>1.9638303968258831E-3</v>
      </c>
      <c r="H800" s="272">
        <v>192.11436612499182</v>
      </c>
      <c r="I800" s="271">
        <v>0.99803616960317409</v>
      </c>
      <c r="J800" s="272">
        <v>97826.353251026216</v>
      </c>
      <c r="K800" s="272">
        <v>488651.48033981858</v>
      </c>
      <c r="L800" s="272">
        <v>6551259.7972500119</v>
      </c>
      <c r="M800" s="273">
        <v>66.968251187276962</v>
      </c>
      <c r="N800" s="272">
        <v>5</v>
      </c>
      <c r="O800" s="274">
        <f t="shared" si="58"/>
        <v>2.4999999999999694</v>
      </c>
    </row>
    <row r="801" spans="2:15" x14ac:dyDescent="0.2">
      <c r="B801" s="268" t="s">
        <v>50</v>
      </c>
      <c r="C801" s="276" t="s">
        <v>48</v>
      </c>
      <c r="D801" s="269" t="s">
        <v>72</v>
      </c>
      <c r="E801" s="270" t="str">
        <f t="shared" si="57"/>
        <v>MAFemale15-19</v>
      </c>
      <c r="F801" s="271">
        <v>7.2999999999999996E-4</v>
      </c>
      <c r="G801" s="271">
        <v>3.6503127375608125E-3</v>
      </c>
      <c r="H801" s="272">
        <v>356.39550582361011</v>
      </c>
      <c r="I801" s="271">
        <v>0.99634968726243922</v>
      </c>
      <c r="J801" s="272">
        <v>97634.23888490122</v>
      </c>
      <c r="K801" s="272">
        <v>487280.20565994713</v>
      </c>
      <c r="L801" s="272">
        <v>6062608.3169101933</v>
      </c>
      <c r="M801" s="273">
        <v>62.095105017997469</v>
      </c>
      <c r="N801" s="272">
        <v>5</v>
      </c>
      <c r="O801" s="274">
        <f t="shared" si="58"/>
        <v>2.500000000000028</v>
      </c>
    </row>
    <row r="802" spans="2:15" x14ac:dyDescent="0.2">
      <c r="B802" s="268" t="s">
        <v>50</v>
      </c>
      <c r="C802" s="276" t="s">
        <v>48</v>
      </c>
      <c r="D802" s="269" t="s">
        <v>73</v>
      </c>
      <c r="E802" s="270" t="str">
        <f t="shared" si="57"/>
        <v>MAFemale20-24</v>
      </c>
      <c r="F802" s="271">
        <v>1.06E-3</v>
      </c>
      <c r="G802" s="271">
        <v>5.2876378245345418E-3</v>
      </c>
      <c r="H802" s="272">
        <v>514.37000414035788</v>
      </c>
      <c r="I802" s="271">
        <v>0.99471236217546544</v>
      </c>
      <c r="J802" s="272">
        <v>97277.843379077618</v>
      </c>
      <c r="K802" s="272">
        <v>485103.29188503721</v>
      </c>
      <c r="L802" s="272">
        <v>5575328.1112502459</v>
      </c>
      <c r="M802" s="273">
        <v>57.3134427900915</v>
      </c>
      <c r="N802" s="272">
        <v>5</v>
      </c>
      <c r="O802" s="274">
        <f t="shared" si="58"/>
        <v>2.5000000000000888</v>
      </c>
    </row>
    <row r="803" spans="2:15" x14ac:dyDescent="0.2">
      <c r="B803" s="268" t="s">
        <v>50</v>
      </c>
      <c r="C803" s="276" t="s">
        <v>48</v>
      </c>
      <c r="D803" s="269" t="s">
        <v>74</v>
      </c>
      <c r="E803" s="270" t="str">
        <f t="shared" si="57"/>
        <v>MAFemale25-29</v>
      </c>
      <c r="F803" s="271">
        <v>1.58E-3</v>
      </c>
      <c r="G803" s="271">
        <v>7.8605587622239646E-3</v>
      </c>
      <c r="H803" s="272">
        <v>760.61496850058836</v>
      </c>
      <c r="I803" s="271">
        <v>0.99213944123777609</v>
      </c>
      <c r="J803" s="272">
        <v>96763.473374937254</v>
      </c>
      <c r="K803" s="272">
        <v>481915.8294534348</v>
      </c>
      <c r="L803" s="272">
        <v>5090224.819365209</v>
      </c>
      <c r="M803" s="273">
        <v>52.604817105331712</v>
      </c>
      <c r="N803" s="272">
        <v>5</v>
      </c>
      <c r="O803" s="274">
        <f t="shared" si="58"/>
        <v>2.4999999999999258</v>
      </c>
    </row>
    <row r="804" spans="2:15" x14ac:dyDescent="0.2">
      <c r="B804" s="268" t="s">
        <v>50</v>
      </c>
      <c r="C804" s="276" t="s">
        <v>48</v>
      </c>
      <c r="D804" s="269" t="s">
        <v>75</v>
      </c>
      <c r="E804" s="270" t="str">
        <f t="shared" si="57"/>
        <v>MAFemale30-34</v>
      </c>
      <c r="F804" s="271">
        <v>1.8E-3</v>
      </c>
      <c r="G804" s="271">
        <v>8.9367286119007815E-3</v>
      </c>
      <c r="H804" s="272">
        <v>857.95149154506203</v>
      </c>
      <c r="I804" s="271">
        <v>0.99106327138809924</v>
      </c>
      <c r="J804" s="272">
        <v>96002.858406436673</v>
      </c>
      <c r="K804" s="272">
        <v>477869.4133033207</v>
      </c>
      <c r="L804" s="272">
        <v>4608308.9899117742</v>
      </c>
      <c r="M804" s="273">
        <v>48.001789388416817</v>
      </c>
      <c r="N804" s="272">
        <v>5</v>
      </c>
      <c r="O804" s="274">
        <f t="shared" si="58"/>
        <v>2.4999999999999578</v>
      </c>
    </row>
    <row r="805" spans="2:15" x14ac:dyDescent="0.2">
      <c r="B805" s="268" t="s">
        <v>50</v>
      </c>
      <c r="C805" s="276" t="s">
        <v>48</v>
      </c>
      <c r="D805" s="269" t="s">
        <v>76</v>
      </c>
      <c r="E805" s="270" t="str">
        <f t="shared" si="57"/>
        <v>MAFemale35-39</v>
      </c>
      <c r="F805" s="271">
        <v>2.2300000000000002E-3</v>
      </c>
      <c r="G805" s="271">
        <v>1.1080447580834776E-2</v>
      </c>
      <c r="H805" s="272">
        <v>1054.2481536538608</v>
      </c>
      <c r="I805" s="271">
        <v>0.98891955241916518</v>
      </c>
      <c r="J805" s="272">
        <v>95144.906914891617</v>
      </c>
      <c r="K805" s="272">
        <v>473088.91419032344</v>
      </c>
      <c r="L805" s="272">
        <v>4130439.5766084534</v>
      </c>
      <c r="M805" s="273">
        <v>43.412093306299482</v>
      </c>
      <c r="N805" s="272">
        <v>5</v>
      </c>
      <c r="O805" s="274">
        <f t="shared" si="58"/>
        <v>2.5000000000000471</v>
      </c>
    </row>
    <row r="806" spans="2:15" x14ac:dyDescent="0.2">
      <c r="B806" s="268" t="s">
        <v>50</v>
      </c>
      <c r="C806" s="276" t="s">
        <v>48</v>
      </c>
      <c r="D806" s="269" t="s">
        <v>77</v>
      </c>
      <c r="E806" s="270" t="str">
        <f t="shared" si="57"/>
        <v>MAFemale40-44</v>
      </c>
      <c r="F806" s="271">
        <v>3.5000000000000001E-3</v>
      </c>
      <c r="G806" s="271">
        <v>1.7339777652620618E-2</v>
      </c>
      <c r="H806" s="272">
        <v>1631.5111021084626</v>
      </c>
      <c r="I806" s="271">
        <v>0.98266022234737938</v>
      </c>
      <c r="J806" s="272">
        <v>94090.658761237748</v>
      </c>
      <c r="K806" s="272">
        <v>466374.51605091756</v>
      </c>
      <c r="L806" s="272">
        <v>3657350.6624181299</v>
      </c>
      <c r="M806" s="273">
        <v>38.87049692891339</v>
      </c>
      <c r="N806" s="272">
        <v>5</v>
      </c>
      <c r="O806" s="274">
        <f t="shared" si="58"/>
        <v>2.4999999999999774</v>
      </c>
    </row>
    <row r="807" spans="2:15" x14ac:dyDescent="0.2">
      <c r="B807" s="268" t="s">
        <v>50</v>
      </c>
      <c r="C807" s="276" t="s">
        <v>48</v>
      </c>
      <c r="D807" s="269" t="s">
        <v>78</v>
      </c>
      <c r="E807" s="270" t="str">
        <f t="shared" si="57"/>
        <v>MAFemale45-49</v>
      </c>
      <c r="F807" s="271">
        <v>4.8599999999999997E-3</v>
      </c>
      <c r="G807" s="271">
        <v>2.4031180189086239E-2</v>
      </c>
      <c r="H807" s="272">
        <v>2221.9024375258668</v>
      </c>
      <c r="I807" s="271">
        <v>0.97596881981091377</v>
      </c>
      <c r="J807" s="272">
        <v>92459.147659129289</v>
      </c>
      <c r="K807" s="272">
        <v>456740.98220183176</v>
      </c>
      <c r="L807" s="272">
        <v>3190976.1463672123</v>
      </c>
      <c r="M807" s="273">
        <v>34.512281663372434</v>
      </c>
      <c r="N807" s="272">
        <v>5</v>
      </c>
      <c r="O807" s="274">
        <f t="shared" si="58"/>
        <v>2.4999999999999787</v>
      </c>
    </row>
    <row r="808" spans="2:15" x14ac:dyDescent="0.2">
      <c r="B808" s="268" t="s">
        <v>50</v>
      </c>
      <c r="C808" s="276" t="s">
        <v>48</v>
      </c>
      <c r="D808" s="269" t="s">
        <v>79</v>
      </c>
      <c r="E808" s="270" t="str">
        <f t="shared" si="57"/>
        <v>MAFemale50-54</v>
      </c>
      <c r="F808" s="271">
        <v>7.3200000000000001E-3</v>
      </c>
      <c r="G808" s="271">
        <v>3.5939448190941047E-2</v>
      </c>
      <c r="H808" s="272">
        <v>3243.0767995350589</v>
      </c>
      <c r="I808" s="271">
        <v>0.96406055180905892</v>
      </c>
      <c r="J808" s="272">
        <v>90237.245221603429</v>
      </c>
      <c r="K808" s="272">
        <v>443078.53410917951</v>
      </c>
      <c r="L808" s="272">
        <v>2734235.1641653804</v>
      </c>
      <c r="M808" s="273">
        <v>30.300516792713275</v>
      </c>
      <c r="N808" s="272">
        <v>5</v>
      </c>
      <c r="O808" s="274">
        <f t="shared" si="58"/>
        <v>2.5000000000000133</v>
      </c>
    </row>
    <row r="809" spans="2:15" x14ac:dyDescent="0.2">
      <c r="B809" s="268" t="s">
        <v>50</v>
      </c>
      <c r="C809" s="276" t="s">
        <v>48</v>
      </c>
      <c r="D809" s="269" t="s">
        <v>80</v>
      </c>
      <c r="E809" s="270" t="str">
        <f t="shared" si="57"/>
        <v>MAFemale55-59</v>
      </c>
      <c r="F809" s="271">
        <v>1.0370000000000001E-2</v>
      </c>
      <c r="G809" s="271">
        <v>5.0522969772139395E-2</v>
      </c>
      <c r="H809" s="272">
        <v>4395.2037415405639</v>
      </c>
      <c r="I809" s="271">
        <v>0.94947703022786056</v>
      </c>
      <c r="J809" s="272">
        <v>86994.168422068367</v>
      </c>
      <c r="K809" s="272">
        <v>423982.83275649045</v>
      </c>
      <c r="L809" s="272">
        <v>2291156.630056201</v>
      </c>
      <c r="M809" s="273">
        <v>26.336899031441153</v>
      </c>
      <c r="N809" s="272">
        <v>5</v>
      </c>
      <c r="O809" s="274">
        <f t="shared" si="58"/>
        <v>2.5000000000000053</v>
      </c>
    </row>
    <row r="810" spans="2:15" x14ac:dyDescent="0.2">
      <c r="B810" s="268" t="s">
        <v>50</v>
      </c>
      <c r="C810" s="276" t="s">
        <v>48</v>
      </c>
      <c r="D810" s="269" t="s">
        <v>81</v>
      </c>
      <c r="E810" s="270" t="str">
        <f t="shared" si="57"/>
        <v>MAFemale60-64</v>
      </c>
      <c r="F810" s="271">
        <v>1.3780000000000001E-2</v>
      </c>
      <c r="G810" s="271">
        <v>6.6610039081162475E-2</v>
      </c>
      <c r="H810" s="272">
        <v>5501.9202654335159</v>
      </c>
      <c r="I810" s="271">
        <v>0.93338996091883752</v>
      </c>
      <c r="J810" s="272">
        <v>82598.964680527803</v>
      </c>
      <c r="K810" s="272">
        <v>399240.02273905522</v>
      </c>
      <c r="L810" s="272">
        <v>1867173.7972997106</v>
      </c>
      <c r="M810" s="273">
        <v>22.605292990311359</v>
      </c>
      <c r="N810" s="272">
        <v>5</v>
      </c>
      <c r="O810" s="274">
        <f t="shared" si="58"/>
        <v>2.4999999999999907</v>
      </c>
    </row>
    <row r="811" spans="2:15" x14ac:dyDescent="0.2">
      <c r="B811" s="268" t="s">
        <v>50</v>
      </c>
      <c r="C811" s="276" t="s">
        <v>48</v>
      </c>
      <c r="D811" s="269" t="s">
        <v>82</v>
      </c>
      <c r="E811" s="270" t="str">
        <f t="shared" si="57"/>
        <v>MAFemale65-69</v>
      </c>
      <c r="F811" s="271">
        <v>1.967E-2</v>
      </c>
      <c r="G811" s="271">
        <v>9.3735658449892692E-2</v>
      </c>
      <c r="H811" s="272">
        <v>7226.7422227894858</v>
      </c>
      <c r="I811" s="271">
        <v>0.90626434155010727</v>
      </c>
      <c r="J811" s="272">
        <v>77097.044415094293</v>
      </c>
      <c r="K811" s="272">
        <v>367418.36651849776</v>
      </c>
      <c r="L811" s="272">
        <v>1467933.7745606552</v>
      </c>
      <c r="M811" s="273">
        <v>19.040078458225029</v>
      </c>
      <c r="N811" s="272">
        <v>5</v>
      </c>
      <c r="O811" s="274">
        <f t="shared" si="58"/>
        <v>2.5000000000000009</v>
      </c>
    </row>
    <row r="812" spans="2:15" x14ac:dyDescent="0.2">
      <c r="B812" s="268" t="s">
        <v>50</v>
      </c>
      <c r="C812" s="276" t="s">
        <v>48</v>
      </c>
      <c r="D812" s="269" t="s">
        <v>19</v>
      </c>
      <c r="E812" s="270" t="str">
        <f t="shared" si="57"/>
        <v>MAFemale70-74</v>
      </c>
      <c r="F812" s="271">
        <v>3.015E-2</v>
      </c>
      <c r="G812" s="271">
        <v>0.14017891577694</v>
      </c>
      <c r="H812" s="272">
        <v>9794.3432063244418</v>
      </c>
      <c r="I812" s="271">
        <v>0.85982108422306003</v>
      </c>
      <c r="J812" s="272">
        <v>69870.302192304807</v>
      </c>
      <c r="K812" s="272">
        <v>324865.65294571291</v>
      </c>
      <c r="L812" s="272">
        <v>1100515.4080421575</v>
      </c>
      <c r="M812" s="273">
        <v>15.750832235034519</v>
      </c>
      <c r="N812" s="272">
        <v>5</v>
      </c>
      <c r="O812" s="274">
        <f t="shared" si="58"/>
        <v>2.4999999999999964</v>
      </c>
    </row>
    <row r="813" spans="2:15" x14ac:dyDescent="0.2">
      <c r="B813" s="268" t="s">
        <v>50</v>
      </c>
      <c r="C813" s="276" t="s">
        <v>48</v>
      </c>
      <c r="D813" s="269" t="s">
        <v>20</v>
      </c>
      <c r="E813" s="270" t="str">
        <f t="shared" si="57"/>
        <v>MAFemale75-79</v>
      </c>
      <c r="F813" s="271">
        <v>4.308E-2</v>
      </c>
      <c r="G813" s="271">
        <v>0.19447347292603234</v>
      </c>
      <c r="H813" s="272">
        <v>11683.180383365483</v>
      </c>
      <c r="I813" s="271">
        <v>0.80552652707396766</v>
      </c>
      <c r="J813" s="272">
        <v>60075.958985980367</v>
      </c>
      <c r="K813" s="272">
        <v>271171.84397148812</v>
      </c>
      <c r="L813" s="272">
        <v>775649.75509644463</v>
      </c>
      <c r="M813" s="273">
        <v>12.911150619792091</v>
      </c>
      <c r="N813" s="272">
        <v>5</v>
      </c>
      <c r="O813" s="274">
        <f t="shared" si="58"/>
        <v>2.5000000000000004</v>
      </c>
    </row>
    <row r="814" spans="2:15" x14ac:dyDescent="0.2">
      <c r="B814" s="268" t="s">
        <v>50</v>
      </c>
      <c r="C814" s="276" t="s">
        <v>48</v>
      </c>
      <c r="D814" s="269" t="s">
        <v>21</v>
      </c>
      <c r="E814" s="270" t="str">
        <f t="shared" si="57"/>
        <v>MAFemale80-84</v>
      </c>
      <c r="F814" s="271">
        <v>6.4549999999999996E-2</v>
      </c>
      <c r="G814" s="271">
        <v>0.27791347802430388</v>
      </c>
      <c r="H814" s="272">
        <v>13449.005412712815</v>
      </c>
      <c r="I814" s="271">
        <v>0.72208652197569612</v>
      </c>
      <c r="J814" s="272">
        <v>48392.778602614882</v>
      </c>
      <c r="K814" s="272">
        <v>208341.37948129236</v>
      </c>
      <c r="L814" s="272">
        <v>504477.91112495656</v>
      </c>
      <c r="M814" s="273">
        <v>10.424652720761468</v>
      </c>
      <c r="N814" s="272">
        <v>5</v>
      </c>
      <c r="O814" s="274">
        <f t="shared" si="58"/>
        <v>2.4999999999999991</v>
      </c>
    </row>
    <row r="815" spans="2:15" x14ac:dyDescent="0.2">
      <c r="B815" s="268" t="s">
        <v>50</v>
      </c>
      <c r="C815" s="276" t="s">
        <v>48</v>
      </c>
      <c r="D815" s="269" t="s">
        <v>22</v>
      </c>
      <c r="E815" s="270" t="str">
        <f t="shared" si="57"/>
        <v>MAFemale85-89</v>
      </c>
      <c r="F815" s="271">
        <v>8.7359999999999993E-2</v>
      </c>
      <c r="G815" s="271">
        <v>0.35848818085585549</v>
      </c>
      <c r="H815" s="272">
        <v>12526.929683087606</v>
      </c>
      <c r="I815" s="271">
        <v>0.64151181914414446</v>
      </c>
      <c r="J815" s="272">
        <v>34943.773189902065</v>
      </c>
      <c r="K815" s="272">
        <v>143401.5417417913</v>
      </c>
      <c r="L815" s="272">
        <v>296136.53164366423</v>
      </c>
      <c r="M815" s="273">
        <v>8.4746581324892745</v>
      </c>
      <c r="N815" s="272">
        <v>5</v>
      </c>
      <c r="O815" s="274">
        <f t="shared" si="58"/>
        <v>2.4999999999999996</v>
      </c>
    </row>
    <row r="816" spans="2:15" x14ac:dyDescent="0.2">
      <c r="B816" s="268" t="s">
        <v>50</v>
      </c>
      <c r="C816" s="276" t="s">
        <v>48</v>
      </c>
      <c r="D816" s="269" t="s">
        <v>5</v>
      </c>
      <c r="E816" s="270" t="str">
        <f t="shared" si="57"/>
        <v>MAFemale90+</v>
      </c>
      <c r="F816" s="271">
        <v>0.14677000000000001</v>
      </c>
      <c r="G816" s="271">
        <v>1</v>
      </c>
      <c r="H816" s="272">
        <v>22416.843506814457</v>
      </c>
      <c r="I816" s="271">
        <v>0</v>
      </c>
      <c r="J816" s="272">
        <v>22416.843506814457</v>
      </c>
      <c r="K816" s="272">
        <v>152734.98990187296</v>
      </c>
      <c r="L816" s="272">
        <v>152734.98990187296</v>
      </c>
      <c r="M816" s="273">
        <v>6.8134030491600353</v>
      </c>
      <c r="N816" s="273" t="s">
        <v>92</v>
      </c>
      <c r="O816" s="274"/>
    </row>
    <row r="817" spans="2:15" ht="16" customHeight="1" x14ac:dyDescent="0.2">
      <c r="B817" s="348" t="s">
        <v>1</v>
      </c>
      <c r="C817" s="348" t="s">
        <v>0</v>
      </c>
      <c r="D817" s="348" t="s">
        <v>2</v>
      </c>
      <c r="E817" s="348" t="s">
        <v>49</v>
      </c>
      <c r="F817" s="349" t="s">
        <v>113</v>
      </c>
      <c r="G817" s="349" t="s">
        <v>112</v>
      </c>
      <c r="H817" s="349" t="s">
        <v>114</v>
      </c>
      <c r="I817" s="349" t="s">
        <v>116</v>
      </c>
      <c r="J817" s="349" t="s">
        <v>111</v>
      </c>
      <c r="K817" s="349" t="s">
        <v>110</v>
      </c>
      <c r="L817" s="349" t="s">
        <v>109</v>
      </c>
      <c r="M817" s="349" t="s">
        <v>108</v>
      </c>
      <c r="N817" s="350" t="s">
        <v>6</v>
      </c>
      <c r="O817" s="351" t="s">
        <v>91</v>
      </c>
    </row>
    <row r="818" spans="2:15" ht="16" customHeight="1" x14ac:dyDescent="0.2">
      <c r="B818" s="348"/>
      <c r="C818" s="348"/>
      <c r="D818" s="348"/>
      <c r="E818" s="348"/>
      <c r="F818" s="348"/>
      <c r="G818" s="348"/>
      <c r="H818" s="348"/>
      <c r="I818" s="348"/>
      <c r="J818" s="348"/>
      <c r="K818" s="348"/>
      <c r="L818" s="348"/>
      <c r="M818" s="348"/>
      <c r="N818" s="350"/>
      <c r="O818" s="351"/>
    </row>
    <row r="819" spans="2:15" x14ac:dyDescent="0.2">
      <c r="B819" s="268" t="s">
        <v>51</v>
      </c>
      <c r="C819" s="276" t="s">
        <v>48</v>
      </c>
      <c r="D819" s="269">
        <v>0</v>
      </c>
      <c r="E819" s="270" t="str">
        <f t="shared" si="57"/>
        <v>PIFemale0</v>
      </c>
      <c r="F819" s="271">
        <v>1.6979999999999999E-2</v>
      </c>
      <c r="G819" s="271">
        <v>1.6728120628649101E-2</v>
      </c>
      <c r="H819" s="272">
        <v>1672.8120628649101</v>
      </c>
      <c r="I819" s="271">
        <v>0.98327187937135085</v>
      </c>
      <c r="J819" s="272">
        <v>100000</v>
      </c>
      <c r="K819" s="272">
        <v>98494.777546208323</v>
      </c>
      <c r="L819" s="272">
        <v>7596711.6062007397</v>
      </c>
      <c r="M819" s="273">
        <v>75.967116062007392</v>
      </c>
      <c r="N819" s="272">
        <v>1</v>
      </c>
      <c r="O819" s="274">
        <f>(K819-J820*N819)/H819</f>
        <v>0.10018436188595088</v>
      </c>
    </row>
    <row r="820" spans="2:15" x14ac:dyDescent="0.2">
      <c r="B820" s="268" t="s">
        <v>51</v>
      </c>
      <c r="C820" s="276" t="s">
        <v>48</v>
      </c>
      <c r="D820" s="275" t="s">
        <v>107</v>
      </c>
      <c r="E820" s="270" t="str">
        <f t="shared" si="57"/>
        <v>PIFemale01-04</v>
      </c>
      <c r="F820" s="271">
        <v>3.5E-4</v>
      </c>
      <c r="G820" s="271">
        <v>1.3854736221646658E-3</v>
      </c>
      <c r="H820" s="272">
        <v>136.22972522852837</v>
      </c>
      <c r="I820" s="271">
        <v>0.99861452637783532</v>
      </c>
      <c r="J820" s="272">
        <v>98327.187937135081</v>
      </c>
      <c r="K820" s="272">
        <v>392967.74378954963</v>
      </c>
      <c r="L820" s="272">
        <v>7498216.8286545314</v>
      </c>
      <c r="M820" s="273">
        <v>76.257818269434011</v>
      </c>
      <c r="N820" s="272">
        <v>4</v>
      </c>
      <c r="O820" s="274">
        <f t="shared" ref="O820:O837" si="59">(K820-J821*N820)/H820</f>
        <v>1.4968168039785703</v>
      </c>
    </row>
    <row r="821" spans="2:15" x14ac:dyDescent="0.2">
      <c r="B821" s="268" t="s">
        <v>51</v>
      </c>
      <c r="C821" s="276" t="s">
        <v>48</v>
      </c>
      <c r="D821" s="275" t="s">
        <v>106</v>
      </c>
      <c r="E821" s="270" t="str">
        <f t="shared" si="57"/>
        <v>PIFemale05-09</v>
      </c>
      <c r="F821" s="271">
        <v>4.0000000000000002E-4</v>
      </c>
      <c r="G821" s="271">
        <v>2.0119404143762788E-3</v>
      </c>
      <c r="H821" s="272">
        <v>197.55435715286714</v>
      </c>
      <c r="I821" s="271">
        <v>0.99798805958562375</v>
      </c>
      <c r="J821" s="272">
        <v>98190.958211906545</v>
      </c>
      <c r="K821" s="272">
        <v>490460.90516665054</v>
      </c>
      <c r="L821" s="272">
        <v>7105249.0848649815</v>
      </c>
      <c r="M821" s="273">
        <v>72.36154137055162</v>
      </c>
      <c r="N821" s="272">
        <v>5</v>
      </c>
      <c r="O821" s="274">
        <f t="shared" si="59"/>
        <v>2.4999999999997997</v>
      </c>
    </row>
    <row r="822" spans="2:15" x14ac:dyDescent="0.2">
      <c r="B822" s="268" t="s">
        <v>51</v>
      </c>
      <c r="C822" s="276" t="s">
        <v>48</v>
      </c>
      <c r="D822" s="275" t="s">
        <v>71</v>
      </c>
      <c r="E822" s="270" t="str">
        <f t="shared" si="57"/>
        <v>PIFemale10-14</v>
      </c>
      <c r="F822" s="271">
        <v>4.0000000000000002E-4</v>
      </c>
      <c r="G822" s="271">
        <v>1.9840444045085585E-3</v>
      </c>
      <c r="H822" s="272">
        <v>194.42326459677145</v>
      </c>
      <c r="I822" s="271">
        <v>0.99801595559549139</v>
      </c>
      <c r="J822" s="272">
        <v>97993.403854753677</v>
      </c>
      <c r="K822" s="272">
        <v>489480.96111227648</v>
      </c>
      <c r="L822" s="272">
        <v>6614788.1796983313</v>
      </c>
      <c r="M822" s="273">
        <v>67.50238199198391</v>
      </c>
      <c r="N822" s="272">
        <v>5</v>
      </c>
      <c r="O822" s="274">
        <f t="shared" si="59"/>
        <v>2.500000000000036</v>
      </c>
    </row>
    <row r="823" spans="2:15" x14ac:dyDescent="0.2">
      <c r="B823" s="268" t="s">
        <v>51</v>
      </c>
      <c r="C823" s="276" t="s">
        <v>48</v>
      </c>
      <c r="D823" s="269" t="s">
        <v>72</v>
      </c>
      <c r="E823" s="270" t="str">
        <f t="shared" si="57"/>
        <v>PIFemale15-19</v>
      </c>
      <c r="F823" s="271">
        <v>5.9000000000000003E-4</v>
      </c>
      <c r="G823" s="271">
        <v>2.9459296672776198E-3</v>
      </c>
      <c r="H823" s="272">
        <v>288.10891835005134</v>
      </c>
      <c r="I823" s="271">
        <v>0.99705407033272242</v>
      </c>
      <c r="J823" s="272">
        <v>97798.980590156905</v>
      </c>
      <c r="K823" s="272">
        <v>488274.63065490942</v>
      </c>
      <c r="L823" s="272">
        <v>6125307.2185860546</v>
      </c>
      <c r="M823" s="273">
        <v>62.631605990405831</v>
      </c>
      <c r="N823" s="272">
        <v>5</v>
      </c>
      <c r="O823" s="274">
        <f t="shared" si="59"/>
        <v>2.4999999999999902</v>
      </c>
    </row>
    <row r="824" spans="2:15" x14ac:dyDescent="0.2">
      <c r="B824" s="268" t="s">
        <v>51</v>
      </c>
      <c r="C824" s="276" t="s">
        <v>48</v>
      </c>
      <c r="D824" s="269" t="s">
        <v>73</v>
      </c>
      <c r="E824" s="270" t="str">
        <f t="shared" si="57"/>
        <v>PIFemale20-24</v>
      </c>
      <c r="F824" s="271">
        <v>9.8999999999999999E-4</v>
      </c>
      <c r="G824" s="271">
        <v>4.9450927587943016E-3</v>
      </c>
      <c r="H824" s="272">
        <v>482.20030540797251</v>
      </c>
      <c r="I824" s="271">
        <v>0.99505490724120571</v>
      </c>
      <c r="J824" s="272">
        <v>97510.871671806861</v>
      </c>
      <c r="K824" s="272">
        <v>486348.85759551439</v>
      </c>
      <c r="L824" s="272">
        <v>5637032.587931145</v>
      </c>
      <c r="M824" s="273">
        <v>57.809272866555347</v>
      </c>
      <c r="N824" s="272">
        <v>5</v>
      </c>
      <c r="O824" s="274">
        <f t="shared" si="59"/>
        <v>2.4999999999999352</v>
      </c>
    </row>
    <row r="825" spans="2:15" x14ac:dyDescent="0.2">
      <c r="B825" s="268" t="s">
        <v>51</v>
      </c>
      <c r="C825" s="276" t="s">
        <v>48</v>
      </c>
      <c r="D825" s="269" t="s">
        <v>74</v>
      </c>
      <c r="E825" s="270" t="str">
        <f t="shared" si="57"/>
        <v>PIFemale25-29</v>
      </c>
      <c r="F825" s="271">
        <v>1.3600000000000001E-3</v>
      </c>
      <c r="G825" s="271">
        <v>6.7968293768026896E-3</v>
      </c>
      <c r="H825" s="272">
        <v>659.48732393527393</v>
      </c>
      <c r="I825" s="271">
        <v>0.9932031706231973</v>
      </c>
      <c r="J825" s="272">
        <v>97028.671366398892</v>
      </c>
      <c r="K825" s="272">
        <v>483494.63852215628</v>
      </c>
      <c r="L825" s="272">
        <v>5150683.7303356305</v>
      </c>
      <c r="M825" s="273">
        <v>53.084141602698651</v>
      </c>
      <c r="N825" s="272">
        <v>5</v>
      </c>
      <c r="O825" s="274">
        <f t="shared" si="59"/>
        <v>2.5000000000000355</v>
      </c>
    </row>
    <row r="826" spans="2:15" x14ac:dyDescent="0.2">
      <c r="B826" s="268" t="s">
        <v>51</v>
      </c>
      <c r="C826" s="276" t="s">
        <v>48</v>
      </c>
      <c r="D826" s="269" t="s">
        <v>75</v>
      </c>
      <c r="E826" s="270" t="str">
        <f t="shared" si="57"/>
        <v>PIFemale30-34</v>
      </c>
      <c r="F826" s="271">
        <v>1.2600000000000001E-3</v>
      </c>
      <c r="G826" s="271">
        <v>6.2966860112357746E-3</v>
      </c>
      <c r="H826" s="272">
        <v>606.80649307438648</v>
      </c>
      <c r="I826" s="271">
        <v>0.99370331398876421</v>
      </c>
      <c r="J826" s="272">
        <v>96369.184042463618</v>
      </c>
      <c r="K826" s="272">
        <v>480328.90397963213</v>
      </c>
      <c r="L826" s="272">
        <v>4667189.091813474</v>
      </c>
      <c r="M826" s="273">
        <v>48.430306204076068</v>
      </c>
      <c r="N826" s="272">
        <v>5</v>
      </c>
      <c r="O826" s="274">
        <f t="shared" si="59"/>
        <v>2.4999999999999614</v>
      </c>
    </row>
    <row r="827" spans="2:15" x14ac:dyDescent="0.2">
      <c r="B827" s="268" t="s">
        <v>51</v>
      </c>
      <c r="C827" s="276" t="s">
        <v>48</v>
      </c>
      <c r="D827" s="269" t="s">
        <v>76</v>
      </c>
      <c r="E827" s="270" t="str">
        <f t="shared" si="57"/>
        <v>PIFemale35-39</v>
      </c>
      <c r="F827" s="271">
        <v>1.83E-3</v>
      </c>
      <c r="G827" s="271">
        <v>9.1320996610360188E-3</v>
      </c>
      <c r="H827" s="272">
        <v>874.51157555878069</v>
      </c>
      <c r="I827" s="271">
        <v>0.99086790033896399</v>
      </c>
      <c r="J827" s="272">
        <v>95762.377549389232</v>
      </c>
      <c r="K827" s="272">
        <v>476625.60880804923</v>
      </c>
      <c r="L827" s="272">
        <v>4186860.1878338419</v>
      </c>
      <c r="M827" s="273">
        <v>43.721347516403071</v>
      </c>
      <c r="N827" s="272">
        <v>5</v>
      </c>
      <c r="O827" s="274">
        <f t="shared" si="59"/>
        <v>2.5000000000000027</v>
      </c>
    </row>
    <row r="828" spans="2:15" x14ac:dyDescent="0.2">
      <c r="B828" s="268" t="s">
        <v>51</v>
      </c>
      <c r="C828" s="276" t="s">
        <v>48</v>
      </c>
      <c r="D828" s="269" t="s">
        <v>77</v>
      </c>
      <c r="E828" s="270" t="str">
        <f t="shared" si="57"/>
        <v>PIFemale40-44</v>
      </c>
      <c r="F828" s="271">
        <v>2.5999999999999999E-3</v>
      </c>
      <c r="G828" s="271">
        <v>1.2933592350835734E-2</v>
      </c>
      <c r="H828" s="272">
        <v>1227.24097754626</v>
      </c>
      <c r="I828" s="271">
        <v>0.98706640764916431</v>
      </c>
      <c r="J828" s="272">
        <v>94887.865973830456</v>
      </c>
      <c r="K828" s="272">
        <v>471371.22742528666</v>
      </c>
      <c r="L828" s="272">
        <v>3710234.5790257929</v>
      </c>
      <c r="M828" s="273">
        <v>39.101254316848639</v>
      </c>
      <c r="N828" s="272">
        <v>5</v>
      </c>
      <c r="O828" s="274">
        <f t="shared" si="59"/>
        <v>2.5000000000000204</v>
      </c>
    </row>
    <row r="829" spans="2:15" x14ac:dyDescent="0.2">
      <c r="B829" s="268" t="s">
        <v>51</v>
      </c>
      <c r="C829" s="276" t="s">
        <v>48</v>
      </c>
      <c r="D829" s="269" t="s">
        <v>78</v>
      </c>
      <c r="E829" s="270" t="str">
        <f t="shared" si="57"/>
        <v>PIFemale45-49</v>
      </c>
      <c r="F829" s="271">
        <v>3.7699999999999999E-3</v>
      </c>
      <c r="G829" s="271">
        <v>1.8669939831804972E-2</v>
      </c>
      <c r="H829" s="272">
        <v>1748.6382332898747</v>
      </c>
      <c r="I829" s="271">
        <v>0.98133006016819502</v>
      </c>
      <c r="J829" s="272">
        <v>93660.624996284198</v>
      </c>
      <c r="K829" s="272">
        <v>463931.52939819626</v>
      </c>
      <c r="L829" s="272">
        <v>3238863.3516005063</v>
      </c>
      <c r="M829" s="273">
        <v>34.580842821932933</v>
      </c>
      <c r="N829" s="272">
        <v>5</v>
      </c>
      <c r="O829" s="274">
        <f t="shared" si="59"/>
        <v>2.4999999999999898</v>
      </c>
    </row>
    <row r="830" spans="2:15" x14ac:dyDescent="0.2">
      <c r="B830" s="268" t="s">
        <v>51</v>
      </c>
      <c r="C830" s="276" t="s">
        <v>48</v>
      </c>
      <c r="D830" s="269" t="s">
        <v>79</v>
      </c>
      <c r="E830" s="270" t="str">
        <f t="shared" si="57"/>
        <v>PIFemale50-54</v>
      </c>
      <c r="F830" s="271">
        <v>5.1399999999999996E-3</v>
      </c>
      <c r="G830" s="271">
        <v>2.5358460915226456E-2</v>
      </c>
      <c r="H830" s="272">
        <v>2330.7465239702028</v>
      </c>
      <c r="I830" s="271">
        <v>0.97464153908477358</v>
      </c>
      <c r="J830" s="272">
        <v>91911.986762994318</v>
      </c>
      <c r="K830" s="272">
        <v>453733.06750504608</v>
      </c>
      <c r="L830" s="272">
        <v>2774931.82220231</v>
      </c>
      <c r="M830" s="273">
        <v>30.191185284219699</v>
      </c>
      <c r="N830" s="272">
        <v>5</v>
      </c>
      <c r="O830" s="274">
        <f t="shared" si="59"/>
        <v>2.4999999999999996</v>
      </c>
    </row>
    <row r="831" spans="2:15" x14ac:dyDescent="0.2">
      <c r="B831" s="268" t="s">
        <v>51</v>
      </c>
      <c r="C831" s="276" t="s">
        <v>48</v>
      </c>
      <c r="D831" s="269" t="s">
        <v>80</v>
      </c>
      <c r="E831" s="270" t="str">
        <f t="shared" si="57"/>
        <v>PIFemale55-59</v>
      </c>
      <c r="F831" s="271">
        <v>7.6299999999999996E-3</v>
      </c>
      <c r="G831" s="271">
        <v>3.7414650113993621E-2</v>
      </c>
      <c r="H831" s="272">
        <v>3351.6507603206937</v>
      </c>
      <c r="I831" s="271">
        <v>0.96258534988600641</v>
      </c>
      <c r="J831" s="272">
        <v>89581.240239024119</v>
      </c>
      <c r="K831" s="272">
        <v>439527.07429431891</v>
      </c>
      <c r="L831" s="272">
        <v>2321198.7546972637</v>
      </c>
      <c r="M831" s="273">
        <v>25.911661286489803</v>
      </c>
      <c r="N831" s="272">
        <v>5</v>
      </c>
      <c r="O831" s="274">
        <f t="shared" si="59"/>
        <v>2.4999999999999978</v>
      </c>
    </row>
    <row r="832" spans="2:15" x14ac:dyDescent="0.2">
      <c r="B832" s="268" t="s">
        <v>51</v>
      </c>
      <c r="C832" s="276" t="s">
        <v>48</v>
      </c>
      <c r="D832" s="269" t="s">
        <v>81</v>
      </c>
      <c r="E832" s="270" t="str">
        <f t="shared" si="57"/>
        <v>PIFemale60-64</v>
      </c>
      <c r="F832" s="271">
        <v>1.179E-2</v>
      </c>
      <c r="G832" s="271">
        <v>5.7265528797131614E-2</v>
      </c>
      <c r="H832" s="272">
        <v>4937.9830394575283</v>
      </c>
      <c r="I832" s="271">
        <v>0.94273447120286835</v>
      </c>
      <c r="J832" s="272">
        <v>86229.589478703434</v>
      </c>
      <c r="K832" s="272">
        <v>418802.98979487334</v>
      </c>
      <c r="L832" s="272">
        <v>1881671.6804029448</v>
      </c>
      <c r="M832" s="273">
        <v>21.821647206933196</v>
      </c>
      <c r="N832" s="272">
        <v>5</v>
      </c>
      <c r="O832" s="274">
        <f t="shared" si="59"/>
        <v>2.4999999999999929</v>
      </c>
    </row>
    <row r="833" spans="2:15" x14ac:dyDescent="0.2">
      <c r="B833" s="268" t="s">
        <v>51</v>
      </c>
      <c r="C833" s="276" t="s">
        <v>48</v>
      </c>
      <c r="D833" s="269" t="s">
        <v>82</v>
      </c>
      <c r="E833" s="270" t="str">
        <f t="shared" si="57"/>
        <v>PIFemale65-69</v>
      </c>
      <c r="F833" s="271">
        <v>1.7180000000000001E-2</v>
      </c>
      <c r="G833" s="271">
        <v>8.2352383303572654E-2</v>
      </c>
      <c r="H833" s="272">
        <v>6694.5575328479545</v>
      </c>
      <c r="I833" s="271">
        <v>0.91764761669642736</v>
      </c>
      <c r="J833" s="272">
        <v>81291.606439245908</v>
      </c>
      <c r="K833" s="272">
        <v>389721.63836410968</v>
      </c>
      <c r="L833" s="272">
        <v>1462868.6906080714</v>
      </c>
      <c r="M833" s="273">
        <v>17.995322699168959</v>
      </c>
      <c r="N833" s="272">
        <v>5</v>
      </c>
      <c r="O833" s="274">
        <f t="shared" si="59"/>
        <v>2.4999999999999991</v>
      </c>
    </row>
    <row r="834" spans="2:15" x14ac:dyDescent="0.2">
      <c r="B834" s="268" t="s">
        <v>51</v>
      </c>
      <c r="C834" s="276" t="s">
        <v>48</v>
      </c>
      <c r="D834" s="269" t="s">
        <v>19</v>
      </c>
      <c r="E834" s="270" t="str">
        <f t="shared" si="57"/>
        <v>PIFemale70-74</v>
      </c>
      <c r="F834" s="271">
        <v>2.9479999999999999E-2</v>
      </c>
      <c r="G834" s="271">
        <v>0.13729555884965894</v>
      </c>
      <c r="H834" s="272">
        <v>10241.843518139247</v>
      </c>
      <c r="I834" s="271">
        <v>0.86270444115034106</v>
      </c>
      <c r="J834" s="272">
        <v>74597.048906397962</v>
      </c>
      <c r="K834" s="272">
        <v>347380.63573664171</v>
      </c>
      <c r="L834" s="272">
        <v>1073147.0522439617</v>
      </c>
      <c r="M834" s="273">
        <v>14.385918316829303</v>
      </c>
      <c r="N834" s="272">
        <v>5</v>
      </c>
      <c r="O834" s="274">
        <f t="shared" si="59"/>
        <v>2.5000000000000031</v>
      </c>
    </row>
    <row r="835" spans="2:15" x14ac:dyDescent="0.2">
      <c r="B835" s="268" t="s">
        <v>51</v>
      </c>
      <c r="C835" s="276" t="s">
        <v>48</v>
      </c>
      <c r="D835" s="269" t="s">
        <v>20</v>
      </c>
      <c r="E835" s="270" t="str">
        <f t="shared" si="57"/>
        <v>PIFemale75-79</v>
      </c>
      <c r="F835" s="271">
        <v>4.6339999999999999E-2</v>
      </c>
      <c r="G835" s="271">
        <v>0.20763119936490304</v>
      </c>
      <c r="H835" s="272">
        <v>13362.148480138827</v>
      </c>
      <c r="I835" s="271">
        <v>0.79236880063509696</v>
      </c>
      <c r="J835" s="272">
        <v>64355.205388258713</v>
      </c>
      <c r="K835" s="272">
        <v>288370.65574094647</v>
      </c>
      <c r="L835" s="272">
        <v>725766.41650732001</v>
      </c>
      <c r="M835" s="273">
        <v>11.277509132769119</v>
      </c>
      <c r="N835" s="272">
        <v>5</v>
      </c>
      <c r="O835" s="274">
        <f t="shared" si="59"/>
        <v>2.4999999999999991</v>
      </c>
    </row>
    <row r="836" spans="2:15" x14ac:dyDescent="0.2">
      <c r="B836" s="268" t="s">
        <v>51</v>
      </c>
      <c r="C836" s="276" t="s">
        <v>48</v>
      </c>
      <c r="D836" s="269" t="s">
        <v>21</v>
      </c>
      <c r="E836" s="270" t="str">
        <f t="shared" si="57"/>
        <v>PIFemale80-84</v>
      </c>
      <c r="F836" s="271">
        <v>7.1529999999999996E-2</v>
      </c>
      <c r="G836" s="271">
        <v>0.30338489501422594</v>
      </c>
      <c r="H836" s="272">
        <v>15470.5232165244</v>
      </c>
      <c r="I836" s="271">
        <v>0.69661510498577406</v>
      </c>
      <c r="J836" s="272">
        <v>50993.056908119885</v>
      </c>
      <c r="K836" s="272">
        <v>216288.97649928843</v>
      </c>
      <c r="L836" s="272">
        <v>437395.7607663736</v>
      </c>
      <c r="M836" s="273">
        <v>8.5775552062799516</v>
      </c>
      <c r="N836" s="272">
        <v>5</v>
      </c>
      <c r="O836" s="274">
        <f t="shared" si="59"/>
        <v>2.5000000000000009</v>
      </c>
    </row>
    <row r="837" spans="2:15" x14ac:dyDescent="0.2">
      <c r="B837" s="268" t="s">
        <v>51</v>
      </c>
      <c r="C837" s="276" t="s">
        <v>48</v>
      </c>
      <c r="D837" s="269" t="s">
        <v>22</v>
      </c>
      <c r="E837" s="270" t="str">
        <f t="shared" si="57"/>
        <v>PIFemale85-89</v>
      </c>
      <c r="F837" s="271">
        <v>0.12328</v>
      </c>
      <c r="G837" s="271">
        <v>0.47117239161329882</v>
      </c>
      <c r="H837" s="272">
        <v>16737.237155633029</v>
      </c>
      <c r="I837" s="271">
        <v>0.52882760838670118</v>
      </c>
      <c r="J837" s="272">
        <v>35522.533691595483</v>
      </c>
      <c r="K837" s="272">
        <v>135769.57556889486</v>
      </c>
      <c r="L837" s="272">
        <v>221106.7842670852</v>
      </c>
      <c r="M837" s="273">
        <v>6.2244091648056727</v>
      </c>
      <c r="N837" s="272">
        <v>5</v>
      </c>
      <c r="O837" s="274">
        <f t="shared" si="59"/>
        <v>2.5000000000000009</v>
      </c>
    </row>
    <row r="838" spans="2:15" x14ac:dyDescent="0.2">
      <c r="B838" s="268" t="s">
        <v>51</v>
      </c>
      <c r="C838" s="276" t="s">
        <v>48</v>
      </c>
      <c r="D838" s="269" t="s">
        <v>5</v>
      </c>
      <c r="E838" s="270" t="str">
        <f t="shared" si="57"/>
        <v>PIFemale90+</v>
      </c>
      <c r="F838" s="271">
        <v>0.22012999999999999</v>
      </c>
      <c r="G838" s="271">
        <v>1</v>
      </c>
      <c r="H838" s="272">
        <v>18785.296535962454</v>
      </c>
      <c r="I838" s="271">
        <v>0</v>
      </c>
      <c r="J838" s="272">
        <v>18785.296535962454</v>
      </c>
      <c r="K838" s="272">
        <v>85337.208698190341</v>
      </c>
      <c r="L838" s="272">
        <v>85337.208698190341</v>
      </c>
      <c r="M838" s="273">
        <v>4.5427661221541715</v>
      </c>
      <c r="N838" s="273" t="s">
        <v>92</v>
      </c>
      <c r="O838" s="274"/>
    </row>
    <row r="839" spans="2:15" ht="16" customHeight="1" x14ac:dyDescent="0.2">
      <c r="B839" s="348" t="s">
        <v>1</v>
      </c>
      <c r="C839" s="348" t="s">
        <v>0</v>
      </c>
      <c r="D839" s="348" t="s">
        <v>2</v>
      </c>
      <c r="E839" s="348" t="s">
        <v>49</v>
      </c>
      <c r="F839" s="349" t="s">
        <v>113</v>
      </c>
      <c r="G839" s="349" t="s">
        <v>112</v>
      </c>
      <c r="H839" s="349" t="s">
        <v>114</v>
      </c>
      <c r="I839" s="349" t="s">
        <v>116</v>
      </c>
      <c r="J839" s="349" t="s">
        <v>111</v>
      </c>
      <c r="K839" s="349" t="s">
        <v>110</v>
      </c>
      <c r="L839" s="349" t="s">
        <v>109</v>
      </c>
      <c r="M839" s="349" t="s">
        <v>108</v>
      </c>
      <c r="N839" s="350" t="s">
        <v>6</v>
      </c>
      <c r="O839" s="351" t="s">
        <v>91</v>
      </c>
    </row>
    <row r="840" spans="2:15" ht="16" customHeight="1" x14ac:dyDescent="0.2">
      <c r="B840" s="348"/>
      <c r="C840" s="348"/>
      <c r="D840" s="348"/>
      <c r="E840" s="348"/>
      <c r="F840" s="348"/>
      <c r="G840" s="348"/>
      <c r="H840" s="348"/>
      <c r="I840" s="348"/>
      <c r="J840" s="348"/>
      <c r="K840" s="348"/>
      <c r="L840" s="348"/>
      <c r="M840" s="348"/>
      <c r="N840" s="350"/>
      <c r="O840" s="351"/>
    </row>
    <row r="841" spans="2:15" x14ac:dyDescent="0.2">
      <c r="B841" s="268" t="s">
        <v>53</v>
      </c>
      <c r="C841" s="276" t="s">
        <v>48</v>
      </c>
      <c r="D841" s="269">
        <v>0</v>
      </c>
      <c r="E841" s="270" t="str">
        <f t="shared" si="57"/>
        <v>CEFemale0</v>
      </c>
      <c r="F841" s="271">
        <v>1.1900000000000001E-2</v>
      </c>
      <c r="G841" s="271">
        <v>1.177059705942142E-2</v>
      </c>
      <c r="H841" s="272">
        <v>1177.059705942142</v>
      </c>
      <c r="I841" s="271">
        <v>0.98822940294057859</v>
      </c>
      <c r="J841" s="272">
        <v>100000</v>
      </c>
      <c r="K841" s="272">
        <v>98923.357365895543</v>
      </c>
      <c r="L841" s="272">
        <v>7846328.1128778346</v>
      </c>
      <c r="M841" s="273">
        <v>78.463281128778348</v>
      </c>
      <c r="N841" s="272">
        <v>1</v>
      </c>
      <c r="O841" s="274">
        <f>(K841-J842*N841)/H841</f>
        <v>8.5311791178263693E-2</v>
      </c>
    </row>
    <row r="842" spans="2:15" x14ac:dyDescent="0.2">
      <c r="B842" s="268" t="s">
        <v>53</v>
      </c>
      <c r="C842" s="276" t="s">
        <v>48</v>
      </c>
      <c r="D842" s="275" t="s">
        <v>107</v>
      </c>
      <c r="E842" s="270" t="str">
        <f t="shared" si="57"/>
        <v>CEFemale01-04</v>
      </c>
      <c r="F842" s="271">
        <v>5.9999999999999995E-4</v>
      </c>
      <c r="G842" s="271">
        <v>2.3906078487336857E-3</v>
      </c>
      <c r="H842" s="272">
        <v>236.24689670191512</v>
      </c>
      <c r="I842" s="271">
        <v>0.99760939215126632</v>
      </c>
      <c r="J842" s="272">
        <v>98822.940294057858</v>
      </c>
      <c r="K842" s="272">
        <v>394702.29511357762</v>
      </c>
      <c r="L842" s="272">
        <v>7747404.7555119386</v>
      </c>
      <c r="M842" s="273">
        <v>78.396824992848181</v>
      </c>
      <c r="N842" s="272">
        <v>4</v>
      </c>
      <c r="O842" s="274">
        <f t="shared" ref="O842:O859" si="60">(K842-J843*N842)/H842</f>
        <v>1.5048727797783699</v>
      </c>
    </row>
    <row r="843" spans="2:15" x14ac:dyDescent="0.2">
      <c r="B843" s="268" t="s">
        <v>53</v>
      </c>
      <c r="C843" s="276" t="s">
        <v>48</v>
      </c>
      <c r="D843" s="275" t="s">
        <v>106</v>
      </c>
      <c r="E843" s="270" t="str">
        <f t="shared" si="57"/>
        <v>CEFemale05-09</v>
      </c>
      <c r="F843" s="271">
        <v>2.2000000000000001E-4</v>
      </c>
      <c r="G843" s="271">
        <v>1.103401676295631E-3</v>
      </c>
      <c r="H843" s="272">
        <v>108.78072275508597</v>
      </c>
      <c r="I843" s="271">
        <v>0.99889659832370437</v>
      </c>
      <c r="J843" s="272">
        <v>98586.69339735595</v>
      </c>
      <c r="K843" s="272">
        <v>492661.51517989207</v>
      </c>
      <c r="L843" s="272">
        <v>7352702.4603983611</v>
      </c>
      <c r="M843" s="273">
        <v>74.581083988313964</v>
      </c>
      <c r="N843" s="272">
        <v>5</v>
      </c>
      <c r="O843" s="274">
        <f t="shared" si="60"/>
        <v>2.5000000000003357</v>
      </c>
    </row>
    <row r="844" spans="2:15" x14ac:dyDescent="0.2">
      <c r="B844" s="268" t="s">
        <v>53</v>
      </c>
      <c r="C844" s="276" t="s">
        <v>48</v>
      </c>
      <c r="D844" s="275" t="s">
        <v>71</v>
      </c>
      <c r="E844" s="270" t="str">
        <f t="shared" si="57"/>
        <v>CEFemale10-14</v>
      </c>
      <c r="F844" s="271">
        <v>2.7E-4</v>
      </c>
      <c r="G844" s="271">
        <v>1.3509325764958214E-3</v>
      </c>
      <c r="H844" s="272">
        <v>133.03702029742905</v>
      </c>
      <c r="I844" s="271">
        <v>0.99864906742350423</v>
      </c>
      <c r="J844" s="272">
        <v>98477.91267460087</v>
      </c>
      <c r="K844" s="272">
        <v>492056.97082226077</v>
      </c>
      <c r="L844" s="272">
        <v>6860040.945218469</v>
      </c>
      <c r="M844" s="273">
        <v>69.660706232533613</v>
      </c>
      <c r="N844" s="272">
        <v>5</v>
      </c>
      <c r="O844" s="274">
        <f t="shared" si="60"/>
        <v>2.4999999999997988</v>
      </c>
    </row>
    <row r="845" spans="2:15" x14ac:dyDescent="0.2">
      <c r="B845" s="268" t="s">
        <v>53</v>
      </c>
      <c r="C845" s="276" t="s">
        <v>48</v>
      </c>
      <c r="D845" s="269" t="s">
        <v>72</v>
      </c>
      <c r="E845" s="270" t="str">
        <f t="shared" ref="E845:E908" si="61">_xlfn.CONCAT(B845,C845,D845)</f>
        <v>CEFemale15-19</v>
      </c>
      <c r="F845" s="271">
        <v>5.1000000000000004E-4</v>
      </c>
      <c r="G845" s="271">
        <v>2.5515449682168446E-3</v>
      </c>
      <c r="H845" s="272">
        <v>250.9313726256492</v>
      </c>
      <c r="I845" s="271">
        <v>0.99744845503178314</v>
      </c>
      <c r="J845" s="272">
        <v>98344.87565430344</v>
      </c>
      <c r="K845" s="272">
        <v>491097.04983995308</v>
      </c>
      <c r="L845" s="272">
        <v>6367983.9743962083</v>
      </c>
      <c r="M845" s="273">
        <v>64.75155855380406</v>
      </c>
      <c r="N845" s="272">
        <v>5</v>
      </c>
      <c r="O845" s="274">
        <f t="shared" si="60"/>
        <v>2.5000000000001092</v>
      </c>
    </row>
    <row r="846" spans="2:15" x14ac:dyDescent="0.2">
      <c r="B846" s="268" t="s">
        <v>53</v>
      </c>
      <c r="C846" s="276" t="s">
        <v>48</v>
      </c>
      <c r="D846" s="269" t="s">
        <v>73</v>
      </c>
      <c r="E846" s="270" t="str">
        <f t="shared" si="61"/>
        <v>CEFemale20-24</v>
      </c>
      <c r="F846" s="271">
        <v>5.6999999999999998E-4</v>
      </c>
      <c r="G846" s="271">
        <v>2.8338469697901771E-3</v>
      </c>
      <c r="H846" s="272">
        <v>277.98322675739905</v>
      </c>
      <c r="I846" s="271">
        <v>0.99716615303020983</v>
      </c>
      <c r="J846" s="272">
        <v>98093.944281677788</v>
      </c>
      <c r="K846" s="272">
        <v>489774.76334149548</v>
      </c>
      <c r="L846" s="272">
        <v>5876886.9245562553</v>
      </c>
      <c r="M846" s="273">
        <v>59.910802522943854</v>
      </c>
      <c r="N846" s="272">
        <v>5</v>
      </c>
      <c r="O846" s="274">
        <f t="shared" si="60"/>
        <v>2.5000000000000395</v>
      </c>
    </row>
    <row r="847" spans="2:15" x14ac:dyDescent="0.2">
      <c r="B847" s="268" t="s">
        <v>53</v>
      </c>
      <c r="C847" s="276" t="s">
        <v>48</v>
      </c>
      <c r="D847" s="269" t="s">
        <v>74</v>
      </c>
      <c r="E847" s="270" t="str">
        <f t="shared" si="61"/>
        <v>CEFemale25-29</v>
      </c>
      <c r="F847" s="271">
        <v>7.1000000000000002E-4</v>
      </c>
      <c r="G847" s="271">
        <v>3.5620902525908831E-3</v>
      </c>
      <c r="H847" s="272">
        <v>348.42928142154136</v>
      </c>
      <c r="I847" s="271">
        <v>0.99643790974740909</v>
      </c>
      <c r="J847" s="272">
        <v>97815.961054920394</v>
      </c>
      <c r="K847" s="272">
        <v>488208.73207104811</v>
      </c>
      <c r="L847" s="272">
        <v>5387112.1612147596</v>
      </c>
      <c r="M847" s="273">
        <v>55.073958310240144</v>
      </c>
      <c r="N847" s="272">
        <v>5</v>
      </c>
      <c r="O847" s="274">
        <f t="shared" si="60"/>
        <v>2.4999999999999991</v>
      </c>
    </row>
    <row r="848" spans="2:15" x14ac:dyDescent="0.2">
      <c r="B848" s="268" t="s">
        <v>53</v>
      </c>
      <c r="C848" s="276" t="s">
        <v>48</v>
      </c>
      <c r="D848" s="269" t="s">
        <v>75</v>
      </c>
      <c r="E848" s="270" t="str">
        <f t="shared" si="61"/>
        <v>CEFemale30-34</v>
      </c>
      <c r="F848" s="271">
        <v>9.2000000000000003E-4</v>
      </c>
      <c r="G848" s="271">
        <v>4.6076886027733447E-3</v>
      </c>
      <c r="H848" s="272">
        <v>449.10003529319948</v>
      </c>
      <c r="I848" s="271">
        <v>0.99539231139722661</v>
      </c>
      <c r="J848" s="272">
        <v>97467.531773498849</v>
      </c>
      <c r="K848" s="272">
        <v>486214.90877926123</v>
      </c>
      <c r="L848" s="272">
        <v>4898903.4291437119</v>
      </c>
      <c r="M848" s="273">
        <v>50.261900963369939</v>
      </c>
      <c r="N848" s="272">
        <v>5</v>
      </c>
      <c r="O848" s="274">
        <f t="shared" si="60"/>
        <v>2.4999999999999512</v>
      </c>
    </row>
    <row r="849" spans="2:15" x14ac:dyDescent="0.2">
      <c r="B849" s="268" t="s">
        <v>53</v>
      </c>
      <c r="C849" s="276" t="s">
        <v>48</v>
      </c>
      <c r="D849" s="269" t="s">
        <v>76</v>
      </c>
      <c r="E849" s="270" t="str">
        <f t="shared" si="61"/>
        <v>CEFemale35-39</v>
      </c>
      <c r="F849" s="271">
        <v>1.2800000000000001E-3</v>
      </c>
      <c r="G849" s="271">
        <v>6.3945281616621507E-3</v>
      </c>
      <c r="H849" s="272">
        <v>620.38709395025296</v>
      </c>
      <c r="I849" s="271">
        <v>0.99360547183833781</v>
      </c>
      <c r="J849" s="272">
        <v>97018.431738205647</v>
      </c>
      <c r="K849" s="272">
        <v>483541.19095615263</v>
      </c>
      <c r="L849" s="272">
        <v>4412688.5203644503</v>
      </c>
      <c r="M849" s="273">
        <v>45.482991647109287</v>
      </c>
      <c r="N849" s="272">
        <v>5</v>
      </c>
      <c r="O849" s="274">
        <f t="shared" si="60"/>
        <v>2.4999999999999849</v>
      </c>
    </row>
    <row r="850" spans="2:15" x14ac:dyDescent="0.2">
      <c r="B850" s="268" t="s">
        <v>53</v>
      </c>
      <c r="C850" s="276" t="s">
        <v>48</v>
      </c>
      <c r="D850" s="269" t="s">
        <v>77</v>
      </c>
      <c r="E850" s="270" t="str">
        <f t="shared" si="61"/>
        <v>CEFemale40-44</v>
      </c>
      <c r="F850" s="271">
        <v>1.9499999999999999E-3</v>
      </c>
      <c r="G850" s="271">
        <v>9.7264191195891459E-3</v>
      </c>
      <c r="H850" s="272">
        <v>937.60778451889371</v>
      </c>
      <c r="I850" s="271">
        <v>0.99027358088041084</v>
      </c>
      <c r="J850" s="272">
        <v>96398.044644255395</v>
      </c>
      <c r="K850" s="272">
        <v>479646.20375997975</v>
      </c>
      <c r="L850" s="272">
        <v>3929147.3294082978</v>
      </c>
      <c r="M850" s="273">
        <v>40.759616482972362</v>
      </c>
      <c r="N850" s="272">
        <v>5</v>
      </c>
      <c r="O850" s="274">
        <f t="shared" si="60"/>
        <v>2.5000000000000226</v>
      </c>
    </row>
    <row r="851" spans="2:15" x14ac:dyDescent="0.2">
      <c r="B851" s="268" t="s">
        <v>53</v>
      </c>
      <c r="C851" s="276" t="s">
        <v>48</v>
      </c>
      <c r="D851" s="269" t="s">
        <v>78</v>
      </c>
      <c r="E851" s="270" t="str">
        <f t="shared" si="61"/>
        <v>CEFemale45-49</v>
      </c>
      <c r="F851" s="271">
        <v>3.3400000000000001E-3</v>
      </c>
      <c r="G851" s="271">
        <v>1.6577394533572848E-2</v>
      </c>
      <c r="H851" s="272">
        <v>1582.4853241710719</v>
      </c>
      <c r="I851" s="271">
        <v>0.98342260546642712</v>
      </c>
      <c r="J851" s="272">
        <v>95460.436859736496</v>
      </c>
      <c r="K851" s="272">
        <v>473345.97098825476</v>
      </c>
      <c r="L851" s="272">
        <v>3449501.1256483179</v>
      </c>
      <c r="M851" s="273">
        <v>36.135400581884994</v>
      </c>
      <c r="N851" s="272">
        <v>5</v>
      </c>
      <c r="O851" s="274">
        <f t="shared" si="60"/>
        <v>2.4999999999999956</v>
      </c>
    </row>
    <row r="852" spans="2:15" x14ac:dyDescent="0.2">
      <c r="B852" s="268" t="s">
        <v>53</v>
      </c>
      <c r="C852" s="276" t="s">
        <v>48</v>
      </c>
      <c r="D852" s="269" t="s">
        <v>79</v>
      </c>
      <c r="E852" s="270" t="str">
        <f t="shared" si="61"/>
        <v>CEFemale50-54</v>
      </c>
      <c r="F852" s="271">
        <v>4.3600000000000002E-3</v>
      </c>
      <c r="G852" s="271">
        <v>2.158877163451535E-2</v>
      </c>
      <c r="H852" s="272">
        <v>2026.7096572174214</v>
      </c>
      <c r="I852" s="271">
        <v>0.97841122836548466</v>
      </c>
      <c r="J852" s="272">
        <v>93877.951535565415</v>
      </c>
      <c r="K852" s="272">
        <v>464322.98353478353</v>
      </c>
      <c r="L852" s="272">
        <v>2976155.1546600629</v>
      </c>
      <c r="M852" s="273">
        <v>31.702387045935428</v>
      </c>
      <c r="N852" s="272">
        <v>5</v>
      </c>
      <c r="O852" s="274">
        <f t="shared" si="60"/>
        <v>2.5000000000000013</v>
      </c>
    </row>
    <row r="853" spans="2:15" x14ac:dyDescent="0.2">
      <c r="B853" s="268" t="s">
        <v>53</v>
      </c>
      <c r="C853" s="276" t="s">
        <v>48</v>
      </c>
      <c r="D853" s="269" t="s">
        <v>80</v>
      </c>
      <c r="E853" s="270" t="str">
        <f t="shared" si="61"/>
        <v>CEFemale55-59</v>
      </c>
      <c r="F853" s="271">
        <v>6.5700000000000003E-3</v>
      </c>
      <c r="G853" s="271">
        <v>3.2320251203358318E-2</v>
      </c>
      <c r="H853" s="272">
        <v>2968.6552108486326</v>
      </c>
      <c r="I853" s="271">
        <v>0.96767974879664165</v>
      </c>
      <c r="J853" s="272">
        <v>91851.241878347995</v>
      </c>
      <c r="K853" s="272">
        <v>451834.57136461837</v>
      </c>
      <c r="L853" s="272">
        <v>2511832.1711252793</v>
      </c>
      <c r="M853" s="273">
        <v>27.346741532924131</v>
      </c>
      <c r="N853" s="272">
        <v>5</v>
      </c>
      <c r="O853" s="274">
        <f t="shared" si="60"/>
        <v>2.499999999999988</v>
      </c>
    </row>
    <row r="854" spans="2:15" x14ac:dyDescent="0.2">
      <c r="B854" s="268" t="s">
        <v>53</v>
      </c>
      <c r="C854" s="276" t="s">
        <v>48</v>
      </c>
      <c r="D854" s="269" t="s">
        <v>81</v>
      </c>
      <c r="E854" s="270" t="str">
        <f t="shared" si="61"/>
        <v>CEFemale60-64</v>
      </c>
      <c r="F854" s="271">
        <v>1.03E-2</v>
      </c>
      <c r="G854" s="271">
        <v>5.0214444076518434E-2</v>
      </c>
      <c r="H854" s="272">
        <v>4463.1896775914493</v>
      </c>
      <c r="I854" s="271">
        <v>0.94978555592348157</v>
      </c>
      <c r="J854" s="272">
        <v>88882.586667499359</v>
      </c>
      <c r="K854" s="272">
        <v>433254.95914351818</v>
      </c>
      <c r="L854" s="272">
        <v>2059997.5997606609</v>
      </c>
      <c r="M854" s="273">
        <v>23.176616219180261</v>
      </c>
      <c r="N854" s="272">
        <v>5</v>
      </c>
      <c r="O854" s="274">
        <f t="shared" si="60"/>
        <v>2.5000000000000053</v>
      </c>
    </row>
    <row r="855" spans="2:15" x14ac:dyDescent="0.2">
      <c r="B855" s="268" t="s">
        <v>53</v>
      </c>
      <c r="C855" s="276" t="s">
        <v>48</v>
      </c>
      <c r="D855" s="269" t="s">
        <v>82</v>
      </c>
      <c r="E855" s="270" t="str">
        <f t="shared" si="61"/>
        <v>CEFemale65-69</v>
      </c>
      <c r="F855" s="271">
        <v>1.5049999999999999E-2</v>
      </c>
      <c r="G855" s="271">
        <v>7.2534040204757178E-2</v>
      </c>
      <c r="H855" s="272">
        <v>6123.2799353273376</v>
      </c>
      <c r="I855" s="271">
        <v>0.92746595979524282</v>
      </c>
      <c r="J855" s="272">
        <v>84419.396989907909</v>
      </c>
      <c r="K855" s="272">
        <v>406788.78511122119</v>
      </c>
      <c r="L855" s="272">
        <v>1626742.6406171427</v>
      </c>
      <c r="M855" s="273">
        <v>19.269773282218718</v>
      </c>
      <c r="N855" s="272">
        <v>5</v>
      </c>
      <c r="O855" s="274">
        <f t="shared" si="60"/>
        <v>2.4999999999999991</v>
      </c>
    </row>
    <row r="856" spans="2:15" x14ac:dyDescent="0.2">
      <c r="B856" s="268" t="s">
        <v>53</v>
      </c>
      <c r="C856" s="276" t="s">
        <v>48</v>
      </c>
      <c r="D856" s="269" t="s">
        <v>19</v>
      </c>
      <c r="E856" s="270" t="str">
        <f t="shared" si="61"/>
        <v>CEFemale70-74</v>
      </c>
      <c r="F856" s="271">
        <v>2.419E-2</v>
      </c>
      <c r="G856" s="271">
        <v>0.11406288070253721</v>
      </c>
      <c r="H856" s="272">
        <v>8930.6806590685119</v>
      </c>
      <c r="I856" s="271">
        <v>0.88593711929746277</v>
      </c>
      <c r="J856" s="272">
        <v>78296.117054580565</v>
      </c>
      <c r="K856" s="272">
        <v>369153.88362523157</v>
      </c>
      <c r="L856" s="272">
        <v>1219953.8555059214</v>
      </c>
      <c r="M856" s="273">
        <v>15.581281695687236</v>
      </c>
      <c r="N856" s="272">
        <v>5</v>
      </c>
      <c r="O856" s="274">
        <f t="shared" si="60"/>
        <v>2.5000000000000009</v>
      </c>
    </row>
    <row r="857" spans="2:15" x14ac:dyDescent="0.2">
      <c r="B857" s="268" t="s">
        <v>53</v>
      </c>
      <c r="C857" s="276" t="s">
        <v>48</v>
      </c>
      <c r="D857" s="269" t="s">
        <v>20</v>
      </c>
      <c r="E857" s="270" t="str">
        <f t="shared" si="61"/>
        <v>CEFemale75-79</v>
      </c>
      <c r="F857" s="271">
        <v>3.8870000000000002E-2</v>
      </c>
      <c r="G857" s="271">
        <v>0.17713309281687578</v>
      </c>
      <c r="H857" s="272">
        <v>12286.91428332933</v>
      </c>
      <c r="I857" s="271">
        <v>0.82286690718312427</v>
      </c>
      <c r="J857" s="272">
        <v>69365.43639551205</v>
      </c>
      <c r="K857" s="272">
        <v>316109.89626923692</v>
      </c>
      <c r="L857" s="272">
        <v>850799.97188068985</v>
      </c>
      <c r="M857" s="273">
        <v>12.265474220180019</v>
      </c>
      <c r="N857" s="272">
        <v>5</v>
      </c>
      <c r="O857" s="274">
        <f t="shared" si="60"/>
        <v>2.4999999999999978</v>
      </c>
    </row>
    <row r="858" spans="2:15" x14ac:dyDescent="0.2">
      <c r="B858" s="268" t="s">
        <v>53</v>
      </c>
      <c r="C858" s="276" t="s">
        <v>48</v>
      </c>
      <c r="D858" s="269" t="s">
        <v>21</v>
      </c>
      <c r="E858" s="270" t="str">
        <f t="shared" si="61"/>
        <v>CEFemale80-84</v>
      </c>
      <c r="F858" s="271">
        <v>6.3869999999999996E-2</v>
      </c>
      <c r="G858" s="271">
        <v>0.2753798881244684</v>
      </c>
      <c r="H858" s="272">
        <v>15718.277033562876</v>
      </c>
      <c r="I858" s="271">
        <v>0.72462011187553155</v>
      </c>
      <c r="J858" s="272">
        <v>57078.522112182727</v>
      </c>
      <c r="K858" s="272">
        <v>246096.91797700644</v>
      </c>
      <c r="L858" s="272">
        <v>534690.07561145292</v>
      </c>
      <c r="M858" s="273">
        <v>9.3676229836604286</v>
      </c>
      <c r="N858" s="272">
        <v>5</v>
      </c>
      <c r="O858" s="274">
        <f t="shared" si="60"/>
        <v>2.5</v>
      </c>
    </row>
    <row r="859" spans="2:15" x14ac:dyDescent="0.2">
      <c r="B859" s="268" t="s">
        <v>53</v>
      </c>
      <c r="C859" s="276" t="s">
        <v>48</v>
      </c>
      <c r="D859" s="269" t="s">
        <v>22</v>
      </c>
      <c r="E859" s="270" t="str">
        <f t="shared" si="61"/>
        <v>CEFemale85-89</v>
      </c>
      <c r="F859" s="271">
        <v>0.10126</v>
      </c>
      <c r="G859" s="271">
        <v>0.40400839999669441</v>
      </c>
      <c r="H859" s="272">
        <v>16709.886437684359</v>
      </c>
      <c r="I859" s="271">
        <v>0.59599160000330564</v>
      </c>
      <c r="J859" s="272">
        <v>41360.245078619846</v>
      </c>
      <c r="K859" s="272">
        <v>165026.50929888833</v>
      </c>
      <c r="L859" s="272">
        <v>288593.15763444651</v>
      </c>
      <c r="M859" s="273">
        <v>6.9775495064372235</v>
      </c>
      <c r="N859" s="272">
        <v>5</v>
      </c>
      <c r="O859" s="274">
        <f t="shared" si="60"/>
        <v>2.4999999999999987</v>
      </c>
    </row>
    <row r="860" spans="2:15" x14ac:dyDescent="0.2">
      <c r="B860" s="268" t="s">
        <v>53</v>
      </c>
      <c r="C860" s="276" t="s">
        <v>48</v>
      </c>
      <c r="D860" s="269" t="s">
        <v>5</v>
      </c>
      <c r="E860" s="270" t="str">
        <f t="shared" si="61"/>
        <v>CEFemale90+</v>
      </c>
      <c r="F860" s="271">
        <v>0.19949</v>
      </c>
      <c r="G860" s="271">
        <v>1</v>
      </c>
      <c r="H860" s="272">
        <v>24650.35864093549</v>
      </c>
      <c r="I860" s="271">
        <v>0</v>
      </c>
      <c r="J860" s="272">
        <v>24650.35864093549</v>
      </c>
      <c r="K860" s="272">
        <v>123566.64833555822</v>
      </c>
      <c r="L860" s="272">
        <v>123566.64833555822</v>
      </c>
      <c r="M860" s="273">
        <v>5.0127728417856732</v>
      </c>
      <c r="N860" s="273" t="s">
        <v>92</v>
      </c>
      <c r="O860" s="274"/>
    </row>
    <row r="861" spans="2:15" ht="16" customHeight="1" x14ac:dyDescent="0.2">
      <c r="B861" s="348" t="s">
        <v>1</v>
      </c>
      <c r="C861" s="348" t="s">
        <v>0</v>
      </c>
      <c r="D861" s="348" t="s">
        <v>2</v>
      </c>
      <c r="E861" s="348" t="s">
        <v>49</v>
      </c>
      <c r="F861" s="349" t="s">
        <v>113</v>
      </c>
      <c r="G861" s="349" t="s">
        <v>112</v>
      </c>
      <c r="H861" s="349" t="s">
        <v>114</v>
      </c>
      <c r="I861" s="349" t="s">
        <v>116</v>
      </c>
      <c r="J861" s="349" t="s">
        <v>111</v>
      </c>
      <c r="K861" s="349" t="s">
        <v>110</v>
      </c>
      <c r="L861" s="349" t="s">
        <v>109</v>
      </c>
      <c r="M861" s="349" t="s">
        <v>108</v>
      </c>
      <c r="N861" s="350" t="s">
        <v>6</v>
      </c>
      <c r="O861" s="351" t="s">
        <v>91</v>
      </c>
    </row>
    <row r="862" spans="2:15" ht="16" customHeight="1" x14ac:dyDescent="0.2">
      <c r="B862" s="348"/>
      <c r="C862" s="348"/>
      <c r="D862" s="348"/>
      <c r="E862" s="348"/>
      <c r="F862" s="348"/>
      <c r="G862" s="348"/>
      <c r="H862" s="348"/>
      <c r="I862" s="348"/>
      <c r="J862" s="348"/>
      <c r="K862" s="348"/>
      <c r="L862" s="348"/>
      <c r="M862" s="348"/>
      <c r="N862" s="350"/>
      <c r="O862" s="351"/>
    </row>
    <row r="863" spans="2:15" x14ac:dyDescent="0.2">
      <c r="B863" s="268" t="s">
        <v>54</v>
      </c>
      <c r="C863" s="276" t="s">
        <v>48</v>
      </c>
      <c r="D863" s="269">
        <v>0</v>
      </c>
      <c r="E863" s="270" t="str">
        <f t="shared" si="61"/>
        <v>RNFemale0</v>
      </c>
      <c r="F863" s="271">
        <v>1.12E-2</v>
      </c>
      <c r="G863" s="271">
        <v>1.1088665760934376E-2</v>
      </c>
      <c r="H863" s="272">
        <v>1108.8665760934375</v>
      </c>
      <c r="I863" s="271">
        <v>0.98891133423906563</v>
      </c>
      <c r="J863" s="272">
        <v>100000</v>
      </c>
      <c r="K863" s="272">
        <v>98983.464305218557</v>
      </c>
      <c r="L863" s="272">
        <v>8038100.8388998704</v>
      </c>
      <c r="M863" s="273">
        <v>80.381008388998708</v>
      </c>
      <c r="N863" s="272">
        <v>1</v>
      </c>
      <c r="O863" s="274">
        <f>(K863-J864*N863)/H863</f>
        <v>8.326599728280977E-2</v>
      </c>
    </row>
    <row r="864" spans="2:15" x14ac:dyDescent="0.2">
      <c r="B864" s="268" t="s">
        <v>54</v>
      </c>
      <c r="C864" s="276" t="s">
        <v>48</v>
      </c>
      <c r="D864" s="275" t="s">
        <v>107</v>
      </c>
      <c r="E864" s="270" t="str">
        <f t="shared" si="61"/>
        <v>RNFemale01-04</v>
      </c>
      <c r="F864" s="271">
        <v>2.3000000000000001E-4</v>
      </c>
      <c r="G864" s="271">
        <v>9.33733398409402E-4</v>
      </c>
      <c r="H864" s="272">
        <v>92.33795408446187</v>
      </c>
      <c r="I864" s="271">
        <v>0.99906626660159059</v>
      </c>
      <c r="J864" s="272">
        <v>98891.133423906562</v>
      </c>
      <c r="K864" s="272">
        <v>395334.24107615952</v>
      </c>
      <c r="L864" s="272">
        <v>7939117.3745946521</v>
      </c>
      <c r="M864" s="273">
        <v>80.281387215604511</v>
      </c>
      <c r="N864" s="272">
        <v>4</v>
      </c>
      <c r="O864" s="274">
        <f t="shared" ref="O864:O881" si="62">(K864-J865*N864)/H864</f>
        <v>1.5059809181382264</v>
      </c>
    </row>
    <row r="865" spans="2:15" x14ac:dyDescent="0.2">
      <c r="B865" s="268" t="s">
        <v>54</v>
      </c>
      <c r="C865" s="276" t="s">
        <v>48</v>
      </c>
      <c r="D865" s="275" t="s">
        <v>106</v>
      </c>
      <c r="E865" s="270" t="str">
        <f t="shared" si="61"/>
        <v>RNFemale05-09</v>
      </c>
      <c r="F865" s="271">
        <v>2.7E-4</v>
      </c>
      <c r="G865" s="271">
        <v>1.3285458719857592E-3</v>
      </c>
      <c r="H865" s="272">
        <v>131.25873187859747</v>
      </c>
      <c r="I865" s="271">
        <v>0.99867145412801428</v>
      </c>
      <c r="J865" s="272">
        <v>98798.7954698221</v>
      </c>
      <c r="K865" s="272">
        <v>493665.83051941404</v>
      </c>
      <c r="L865" s="272">
        <v>7543783.1335184928</v>
      </c>
      <c r="M865" s="273">
        <v>76.35501118860023</v>
      </c>
      <c r="N865" s="272">
        <v>5</v>
      </c>
      <c r="O865" s="274">
        <f t="shared" si="62"/>
        <v>2.4999999999999609</v>
      </c>
    </row>
    <row r="866" spans="2:15" x14ac:dyDescent="0.2">
      <c r="B866" s="268" t="s">
        <v>54</v>
      </c>
      <c r="C866" s="276" t="s">
        <v>48</v>
      </c>
      <c r="D866" s="275" t="s">
        <v>71</v>
      </c>
      <c r="E866" s="270" t="str">
        <f t="shared" si="61"/>
        <v>RNFemale10-14</v>
      </c>
      <c r="F866" s="271">
        <v>1.9000000000000001E-4</v>
      </c>
      <c r="G866" s="271">
        <v>9.6892414141173575E-4</v>
      </c>
      <c r="H866" s="272">
        <v>95.601358319022808</v>
      </c>
      <c r="I866" s="271">
        <v>0.9990310758585883</v>
      </c>
      <c r="J866" s="272">
        <v>98667.536737943505</v>
      </c>
      <c r="K866" s="272">
        <v>493098.68029391998</v>
      </c>
      <c r="L866" s="272">
        <v>7050117.3029990792</v>
      </c>
      <c r="M866" s="273">
        <v>71.453261488871163</v>
      </c>
      <c r="N866" s="272">
        <v>5</v>
      </c>
      <c r="O866" s="274">
        <f t="shared" si="62"/>
        <v>2.5000000000001186</v>
      </c>
    </row>
    <row r="867" spans="2:15" x14ac:dyDescent="0.2">
      <c r="B867" s="268" t="s">
        <v>54</v>
      </c>
      <c r="C867" s="276" t="s">
        <v>48</v>
      </c>
      <c r="D867" s="269" t="s">
        <v>72</v>
      </c>
      <c r="E867" s="270" t="str">
        <f t="shared" si="61"/>
        <v>RNFemale15-19</v>
      </c>
      <c r="F867" s="271">
        <v>3.3E-4</v>
      </c>
      <c r="G867" s="271">
        <v>1.637290605793253E-3</v>
      </c>
      <c r="H867" s="272">
        <v>161.39090379191876</v>
      </c>
      <c r="I867" s="271">
        <v>0.99836270939420679</v>
      </c>
      <c r="J867" s="272">
        <v>98571.935379624483</v>
      </c>
      <c r="K867" s="272">
        <v>492456.19963864266</v>
      </c>
      <c r="L867" s="272">
        <v>6557018.6227051588</v>
      </c>
      <c r="M867" s="273">
        <v>66.520136765626916</v>
      </c>
      <c r="N867" s="272">
        <v>5</v>
      </c>
      <c r="O867" s="274">
        <f t="shared" si="62"/>
        <v>2.4999999999997349</v>
      </c>
    </row>
    <row r="868" spans="2:15" x14ac:dyDescent="0.2">
      <c r="B868" s="268" t="s">
        <v>54</v>
      </c>
      <c r="C868" s="276" t="s">
        <v>48</v>
      </c>
      <c r="D868" s="269" t="s">
        <v>73</v>
      </c>
      <c r="E868" s="270" t="str">
        <f t="shared" si="61"/>
        <v>RNFemale20-24</v>
      </c>
      <c r="F868" s="271">
        <v>4.4000000000000002E-4</v>
      </c>
      <c r="G868" s="271">
        <v>2.2142822264576427E-3</v>
      </c>
      <c r="H868" s="272">
        <v>217.90871952885541</v>
      </c>
      <c r="I868" s="271">
        <v>0.9977857177735423</v>
      </c>
      <c r="J868" s="272">
        <v>98410.544475832576</v>
      </c>
      <c r="K868" s="272">
        <v>491507.95058034075</v>
      </c>
      <c r="L868" s="272">
        <v>6064562.4230665164</v>
      </c>
      <c r="M868" s="273">
        <v>61.625128235682482</v>
      </c>
      <c r="N868" s="272">
        <v>5</v>
      </c>
      <c r="O868" s="274">
        <f t="shared" si="62"/>
        <v>2.5000000000000786</v>
      </c>
    </row>
    <row r="869" spans="2:15" x14ac:dyDescent="0.2">
      <c r="B869" s="268" t="s">
        <v>54</v>
      </c>
      <c r="C869" s="276" t="s">
        <v>48</v>
      </c>
      <c r="D869" s="269" t="s">
        <v>74</v>
      </c>
      <c r="E869" s="270" t="str">
        <f t="shared" si="61"/>
        <v>RNFemale25-29</v>
      </c>
      <c r="F869" s="271">
        <v>6.4999999999999997E-4</v>
      </c>
      <c r="G869" s="271">
        <v>3.2427522242400794E-3</v>
      </c>
      <c r="H869" s="272">
        <v>318.41438800274983</v>
      </c>
      <c r="I869" s="271">
        <v>0.99675724777575991</v>
      </c>
      <c r="J869" s="272">
        <v>98192.635756303716</v>
      </c>
      <c r="K869" s="272">
        <v>490167.1428115117</v>
      </c>
      <c r="L869" s="272">
        <v>5573054.4724861756</v>
      </c>
      <c r="M869" s="273">
        <v>56.75633849281207</v>
      </c>
      <c r="N869" s="272">
        <v>5</v>
      </c>
      <c r="O869" s="274">
        <f t="shared" si="62"/>
        <v>2.5000000000000635</v>
      </c>
    </row>
    <row r="870" spans="2:15" x14ac:dyDescent="0.2">
      <c r="B870" s="268" t="s">
        <v>54</v>
      </c>
      <c r="C870" s="276" t="s">
        <v>48</v>
      </c>
      <c r="D870" s="269" t="s">
        <v>75</v>
      </c>
      <c r="E870" s="270" t="str">
        <f t="shared" si="61"/>
        <v>RNFemale30-34</v>
      </c>
      <c r="F870" s="271">
        <v>7.2000000000000005E-4</v>
      </c>
      <c r="G870" s="271">
        <v>3.5963557644689949E-3</v>
      </c>
      <c r="H870" s="272">
        <v>351.99052021080365</v>
      </c>
      <c r="I870" s="271">
        <v>0.99640364423553096</v>
      </c>
      <c r="J870" s="272">
        <v>97874.221368300961</v>
      </c>
      <c r="K870" s="272">
        <v>488491.13054097781</v>
      </c>
      <c r="L870" s="272">
        <v>5082887.329674664</v>
      </c>
      <c r="M870" s="273">
        <v>51.93285074062296</v>
      </c>
      <c r="N870" s="272">
        <v>5</v>
      </c>
      <c r="O870" s="274">
        <f t="shared" si="62"/>
        <v>2.5000000000001177</v>
      </c>
    </row>
    <row r="871" spans="2:15" x14ac:dyDescent="0.2">
      <c r="B871" s="268" t="s">
        <v>54</v>
      </c>
      <c r="C871" s="276" t="s">
        <v>48</v>
      </c>
      <c r="D871" s="269" t="s">
        <v>76</v>
      </c>
      <c r="E871" s="270" t="str">
        <f t="shared" si="61"/>
        <v>RNFemale35-39</v>
      </c>
      <c r="F871" s="271">
        <v>1.1100000000000001E-3</v>
      </c>
      <c r="G871" s="271">
        <v>5.5406667141149422E-3</v>
      </c>
      <c r="H871" s="272">
        <v>540.33817834624654</v>
      </c>
      <c r="I871" s="271">
        <v>0.99445933328588509</v>
      </c>
      <c r="J871" s="272">
        <v>97522.230848090156</v>
      </c>
      <c r="K871" s="272">
        <v>486260.30879458517</v>
      </c>
      <c r="L871" s="272">
        <v>4594396.1991336858</v>
      </c>
      <c r="M871" s="273">
        <v>47.111270519337808</v>
      </c>
      <c r="N871" s="272">
        <v>5</v>
      </c>
      <c r="O871" s="274">
        <f t="shared" si="62"/>
        <v>2.4999999999999525</v>
      </c>
    </row>
    <row r="872" spans="2:15" x14ac:dyDescent="0.2">
      <c r="B872" s="268" t="s">
        <v>54</v>
      </c>
      <c r="C872" s="276" t="s">
        <v>48</v>
      </c>
      <c r="D872" s="269" t="s">
        <v>77</v>
      </c>
      <c r="E872" s="270" t="str">
        <f t="shared" si="61"/>
        <v>RNFemale40-44</v>
      </c>
      <c r="F872" s="271">
        <v>1.58E-3</v>
      </c>
      <c r="G872" s="271">
        <v>7.8450621259260958E-3</v>
      </c>
      <c r="H872" s="272">
        <v>760.82897308403767</v>
      </c>
      <c r="I872" s="271">
        <v>0.99215493787407394</v>
      </c>
      <c r="J872" s="272">
        <v>96981.892669743916</v>
      </c>
      <c r="K872" s="272">
        <v>483007.39091600949</v>
      </c>
      <c r="L872" s="272">
        <v>4108135.8903391007</v>
      </c>
      <c r="M872" s="273">
        <v>42.359823852156509</v>
      </c>
      <c r="N872" s="272">
        <v>5</v>
      </c>
      <c r="O872" s="274">
        <f t="shared" si="62"/>
        <v>2.4999999999999956</v>
      </c>
    </row>
    <row r="873" spans="2:15" x14ac:dyDescent="0.2">
      <c r="B873" s="268" t="s">
        <v>54</v>
      </c>
      <c r="C873" s="276" t="s">
        <v>48</v>
      </c>
      <c r="D873" s="269" t="s">
        <v>78</v>
      </c>
      <c r="E873" s="270" t="str">
        <f t="shared" si="61"/>
        <v>RNFemale45-49</v>
      </c>
      <c r="F873" s="271">
        <v>2.6099999999999999E-3</v>
      </c>
      <c r="G873" s="271">
        <v>1.2984052649246791E-2</v>
      </c>
      <c r="H873" s="272">
        <v>1249.3393570039609</v>
      </c>
      <c r="I873" s="271">
        <v>0.98701594735075315</v>
      </c>
      <c r="J873" s="272">
        <v>96221.063696659883</v>
      </c>
      <c r="K873" s="272">
        <v>477981.97009078949</v>
      </c>
      <c r="L873" s="272">
        <v>3625128.4994230913</v>
      </c>
      <c r="M873" s="273">
        <v>37.674999216922295</v>
      </c>
      <c r="N873" s="272">
        <v>5</v>
      </c>
      <c r="O873" s="274">
        <f t="shared" si="62"/>
        <v>2.4999999999999623</v>
      </c>
    </row>
    <row r="874" spans="2:15" x14ac:dyDescent="0.2">
      <c r="B874" s="268" t="s">
        <v>54</v>
      </c>
      <c r="C874" s="276" t="s">
        <v>48</v>
      </c>
      <c r="D874" s="269" t="s">
        <v>79</v>
      </c>
      <c r="E874" s="270" t="str">
        <f t="shared" si="61"/>
        <v>RNFemale50-54</v>
      </c>
      <c r="F874" s="271">
        <v>4.0699999999999998E-3</v>
      </c>
      <c r="G874" s="271">
        <v>2.0153352033302662E-2</v>
      </c>
      <c r="H874" s="272">
        <v>1913.9985938268646</v>
      </c>
      <c r="I874" s="271">
        <v>0.97984664796669729</v>
      </c>
      <c r="J874" s="272">
        <v>94971.724339655921</v>
      </c>
      <c r="K874" s="272">
        <v>470073.62521371245</v>
      </c>
      <c r="L874" s="272">
        <v>3147146.529332302</v>
      </c>
      <c r="M874" s="273">
        <v>33.137721266141057</v>
      </c>
      <c r="N874" s="272">
        <v>5</v>
      </c>
      <c r="O874" s="274">
        <f t="shared" si="62"/>
        <v>2.5000000000000089</v>
      </c>
    </row>
    <row r="875" spans="2:15" x14ac:dyDescent="0.2">
      <c r="B875" s="268" t="s">
        <v>54</v>
      </c>
      <c r="C875" s="276" t="s">
        <v>48</v>
      </c>
      <c r="D875" s="269" t="s">
        <v>80</v>
      </c>
      <c r="E875" s="270" t="str">
        <f t="shared" si="61"/>
        <v>RNFemale55-59</v>
      </c>
      <c r="F875" s="271">
        <v>5.8500000000000002E-3</v>
      </c>
      <c r="G875" s="271">
        <v>2.8831509906845229E-2</v>
      </c>
      <c r="H875" s="272">
        <v>2682.9947417493568</v>
      </c>
      <c r="I875" s="271">
        <v>0.97116849009315476</v>
      </c>
      <c r="J875" s="272">
        <v>93057.725745829055</v>
      </c>
      <c r="K875" s="272">
        <v>458581.14187477191</v>
      </c>
      <c r="L875" s="272">
        <v>2677072.9041185896</v>
      </c>
      <c r="M875" s="273">
        <v>28.767873732811257</v>
      </c>
      <c r="N875" s="272">
        <v>5</v>
      </c>
      <c r="O875" s="274">
        <f t="shared" si="62"/>
        <v>2.5000000000000102</v>
      </c>
    </row>
    <row r="876" spans="2:15" x14ac:dyDescent="0.2">
      <c r="B876" s="268" t="s">
        <v>54</v>
      </c>
      <c r="C876" s="276" t="s">
        <v>48</v>
      </c>
      <c r="D876" s="269" t="s">
        <v>81</v>
      </c>
      <c r="E876" s="270" t="str">
        <f t="shared" si="61"/>
        <v>RNFemale60-64</v>
      </c>
      <c r="F876" s="271">
        <v>8.1499999999999993E-3</v>
      </c>
      <c r="G876" s="271">
        <v>3.9916856295990594E-2</v>
      </c>
      <c r="H876" s="272">
        <v>3607.4751502786553</v>
      </c>
      <c r="I876" s="271">
        <v>0.96008314370400938</v>
      </c>
      <c r="J876" s="272">
        <v>90374.731004079702</v>
      </c>
      <c r="K876" s="272">
        <v>442854.96714470186</v>
      </c>
      <c r="L876" s="272">
        <v>2218491.7622438176</v>
      </c>
      <c r="M876" s="273">
        <v>24.547699756292168</v>
      </c>
      <c r="N876" s="272">
        <v>5</v>
      </c>
      <c r="O876" s="274">
        <f t="shared" si="62"/>
        <v>2.4999999999999982</v>
      </c>
    </row>
    <row r="877" spans="2:15" x14ac:dyDescent="0.2">
      <c r="B877" s="268" t="s">
        <v>54</v>
      </c>
      <c r="C877" s="276" t="s">
        <v>48</v>
      </c>
      <c r="D877" s="269" t="s">
        <v>82</v>
      </c>
      <c r="E877" s="270" t="str">
        <f t="shared" si="61"/>
        <v>RNFemale65-69</v>
      </c>
      <c r="F877" s="271">
        <v>1.261E-2</v>
      </c>
      <c r="G877" s="271">
        <v>6.1123200483927116E-2</v>
      </c>
      <c r="H877" s="272">
        <v>5303.4923749920799</v>
      </c>
      <c r="I877" s="271">
        <v>0.93887679951607284</v>
      </c>
      <c r="J877" s="272">
        <v>86767.255853801049</v>
      </c>
      <c r="K877" s="272">
        <v>420577.54833152506</v>
      </c>
      <c r="L877" s="272">
        <v>1775636.7950991159</v>
      </c>
      <c r="M877" s="273">
        <v>20.464365014504835</v>
      </c>
      <c r="N877" s="272">
        <v>5</v>
      </c>
      <c r="O877" s="274">
        <f t="shared" si="62"/>
        <v>2.5000000000000053</v>
      </c>
    </row>
    <row r="878" spans="2:15" x14ac:dyDescent="0.2">
      <c r="B878" s="268" t="s">
        <v>54</v>
      </c>
      <c r="C878" s="276" t="s">
        <v>48</v>
      </c>
      <c r="D878" s="269" t="s">
        <v>19</v>
      </c>
      <c r="E878" s="270" t="str">
        <f t="shared" si="61"/>
        <v>RNFemale70-74</v>
      </c>
      <c r="F878" s="271">
        <v>1.95E-2</v>
      </c>
      <c r="G878" s="271">
        <v>9.2985867783483805E-2</v>
      </c>
      <c r="H878" s="272">
        <v>7574.9787399855268</v>
      </c>
      <c r="I878" s="271">
        <v>0.90701413221651617</v>
      </c>
      <c r="J878" s="272">
        <v>81463.763478808964</v>
      </c>
      <c r="K878" s="272">
        <v>388381.37054408097</v>
      </c>
      <c r="L878" s="272">
        <v>1355059.2467675908</v>
      </c>
      <c r="M878" s="273">
        <v>16.633889583557973</v>
      </c>
      <c r="N878" s="272">
        <v>5</v>
      </c>
      <c r="O878" s="274">
        <f t="shared" si="62"/>
        <v>2.4999999999999982</v>
      </c>
    </row>
    <row r="879" spans="2:15" x14ac:dyDescent="0.2">
      <c r="B879" s="268" t="s">
        <v>54</v>
      </c>
      <c r="C879" s="276" t="s">
        <v>48</v>
      </c>
      <c r="D879" s="269" t="s">
        <v>20</v>
      </c>
      <c r="E879" s="270" t="str">
        <f t="shared" si="61"/>
        <v>RNFemale75-79</v>
      </c>
      <c r="F879" s="271">
        <v>3.3669999999999999E-2</v>
      </c>
      <c r="G879" s="271">
        <v>0.15527602782670236</v>
      </c>
      <c r="H879" s="272">
        <v>11473.156995186768</v>
      </c>
      <c r="I879" s="271">
        <v>0.84472397217329764</v>
      </c>
      <c r="J879" s="272">
        <v>73888.784738823437</v>
      </c>
      <c r="K879" s="272">
        <v>340761.03120615025</v>
      </c>
      <c r="L879" s="272">
        <v>966677.8762235099</v>
      </c>
      <c r="M879" s="273">
        <v>13.082876916171388</v>
      </c>
      <c r="N879" s="272">
        <v>5</v>
      </c>
      <c r="O879" s="274">
        <f t="shared" si="62"/>
        <v>2.5</v>
      </c>
    </row>
    <row r="880" spans="2:15" x14ac:dyDescent="0.2">
      <c r="B880" s="268" t="s">
        <v>54</v>
      </c>
      <c r="C880" s="276" t="s">
        <v>48</v>
      </c>
      <c r="D880" s="269" t="s">
        <v>21</v>
      </c>
      <c r="E880" s="270" t="str">
        <f t="shared" si="61"/>
        <v>RNFemale80-84</v>
      </c>
      <c r="F880" s="271">
        <v>5.7869999999999998E-2</v>
      </c>
      <c r="G880" s="271">
        <v>0.25277040655784633</v>
      </c>
      <c r="H880" s="272">
        <v>15776.823600322232</v>
      </c>
      <c r="I880" s="271">
        <v>0.74722959344215367</v>
      </c>
      <c r="J880" s="272">
        <v>62415.627743636665</v>
      </c>
      <c r="K880" s="272">
        <v>272636.07971737772</v>
      </c>
      <c r="L880" s="272">
        <v>625916.84501735959</v>
      </c>
      <c r="M880" s="273">
        <v>10.028207159723271</v>
      </c>
      <c r="N880" s="272">
        <v>5</v>
      </c>
      <c r="O880" s="274">
        <f t="shared" si="62"/>
        <v>2.4999999999999996</v>
      </c>
    </row>
    <row r="881" spans="2:15" x14ac:dyDescent="0.2">
      <c r="B881" s="268" t="s">
        <v>54</v>
      </c>
      <c r="C881" s="276" t="s">
        <v>48</v>
      </c>
      <c r="D881" s="269" t="s">
        <v>22</v>
      </c>
      <c r="E881" s="270" t="str">
        <f t="shared" si="61"/>
        <v>RNFemale85-89</v>
      </c>
      <c r="F881" s="271">
        <v>9.3740000000000004E-2</v>
      </c>
      <c r="G881" s="271">
        <v>0.3797009167891805</v>
      </c>
      <c r="H881" s="272">
        <v>17708.796691167521</v>
      </c>
      <c r="I881" s="271">
        <v>0.6202990832108195</v>
      </c>
      <c r="J881" s="272">
        <v>46638.804143314432</v>
      </c>
      <c r="K881" s="272">
        <v>188922.02898865336</v>
      </c>
      <c r="L881" s="272">
        <v>353280.76529998187</v>
      </c>
      <c r="M881" s="273">
        <v>7.5748246934977184</v>
      </c>
      <c r="N881" s="272">
        <v>5</v>
      </c>
      <c r="O881" s="274">
        <f t="shared" si="62"/>
        <v>2.4999999999999996</v>
      </c>
    </row>
    <row r="882" spans="2:15" x14ac:dyDescent="0.2">
      <c r="B882" s="268" t="s">
        <v>54</v>
      </c>
      <c r="C882" s="276" t="s">
        <v>48</v>
      </c>
      <c r="D882" s="269" t="s">
        <v>5</v>
      </c>
      <c r="E882" s="270" t="str">
        <f t="shared" si="61"/>
        <v>RNFemale90+</v>
      </c>
      <c r="F882" s="271">
        <v>0.17602000000000001</v>
      </c>
      <c r="G882" s="271">
        <v>1</v>
      </c>
      <c r="H882" s="272">
        <v>28930.007452146911</v>
      </c>
      <c r="I882" s="271">
        <v>0</v>
      </c>
      <c r="J882" s="272">
        <v>28930.007452146911</v>
      </c>
      <c r="K882" s="272">
        <v>164358.73631132851</v>
      </c>
      <c r="L882" s="272">
        <v>164358.73631132851</v>
      </c>
      <c r="M882" s="273">
        <v>5.6812545445483931</v>
      </c>
      <c r="N882" s="273" t="s">
        <v>92</v>
      </c>
      <c r="O882" s="274"/>
    </row>
    <row r="883" spans="2:15" ht="16" customHeight="1" x14ac:dyDescent="0.2">
      <c r="B883" s="348" t="s">
        <v>1</v>
      </c>
      <c r="C883" s="348" t="s">
        <v>0</v>
      </c>
      <c r="D883" s="348" t="s">
        <v>2</v>
      </c>
      <c r="E883" s="348" t="s">
        <v>49</v>
      </c>
      <c r="F883" s="349" t="s">
        <v>113</v>
      </c>
      <c r="G883" s="349" t="s">
        <v>112</v>
      </c>
      <c r="H883" s="349" t="s">
        <v>114</v>
      </c>
      <c r="I883" s="349" t="s">
        <v>116</v>
      </c>
      <c r="J883" s="349" t="s">
        <v>111</v>
      </c>
      <c r="K883" s="349" t="s">
        <v>110</v>
      </c>
      <c r="L883" s="349" t="s">
        <v>109</v>
      </c>
      <c r="M883" s="349" t="s">
        <v>108</v>
      </c>
      <c r="N883" s="350" t="s">
        <v>6</v>
      </c>
      <c r="O883" s="351" t="s">
        <v>91</v>
      </c>
    </row>
    <row r="884" spans="2:15" ht="16" customHeight="1" x14ac:dyDescent="0.2">
      <c r="B884" s="348"/>
      <c r="C884" s="348"/>
      <c r="D884" s="348"/>
      <c r="E884" s="348"/>
      <c r="F884" s="348"/>
      <c r="G884" s="348"/>
      <c r="H884" s="348"/>
      <c r="I884" s="348"/>
      <c r="J884" s="348"/>
      <c r="K884" s="348"/>
      <c r="L884" s="348"/>
      <c r="M884" s="348"/>
      <c r="N884" s="350"/>
      <c r="O884" s="351"/>
    </row>
    <row r="885" spans="2:15" x14ac:dyDescent="0.2">
      <c r="B885" s="268" t="s">
        <v>55</v>
      </c>
      <c r="C885" s="276" t="s">
        <v>48</v>
      </c>
      <c r="D885" s="269">
        <v>0</v>
      </c>
      <c r="E885" s="270" t="str">
        <f t="shared" si="61"/>
        <v>PBFemale0</v>
      </c>
      <c r="F885" s="271">
        <v>1.4019999999999999E-2</v>
      </c>
      <c r="G885" s="271">
        <v>1.3845351025716096E-2</v>
      </c>
      <c r="H885" s="272">
        <v>1384.5351025716097</v>
      </c>
      <c r="I885" s="271">
        <v>0.98615464897428395</v>
      </c>
      <c r="J885" s="272">
        <v>100000</v>
      </c>
      <c r="K885" s="272">
        <v>98742.199776064561</v>
      </c>
      <c r="L885" s="272">
        <v>7793917.7695123022</v>
      </c>
      <c r="M885" s="273">
        <v>77.939177695123021</v>
      </c>
      <c r="N885" s="272">
        <v>1</v>
      </c>
      <c r="O885" s="274">
        <f>(K885-J886*N885)/H885</f>
        <v>9.1536053077147711E-2</v>
      </c>
    </row>
    <row r="886" spans="2:15" x14ac:dyDescent="0.2">
      <c r="B886" s="268" t="s">
        <v>55</v>
      </c>
      <c r="C886" s="276" t="s">
        <v>48</v>
      </c>
      <c r="D886" s="275" t="s">
        <v>107</v>
      </c>
      <c r="E886" s="270" t="str">
        <f t="shared" si="61"/>
        <v>PBFemale01-04</v>
      </c>
      <c r="F886" s="271">
        <v>3.4000000000000002E-4</v>
      </c>
      <c r="G886" s="271">
        <v>1.3419944628427166E-3</v>
      </c>
      <c r="H886" s="272">
        <v>132.34140784300919</v>
      </c>
      <c r="I886" s="271">
        <v>0.99865800553715733</v>
      </c>
      <c r="J886" s="272">
        <v>98615.464897428392</v>
      </c>
      <c r="K886" s="272">
        <v>394131.20475486817</v>
      </c>
      <c r="L886" s="272">
        <v>7695175.5697362376</v>
      </c>
      <c r="M886" s="273">
        <v>78.03213803981069</v>
      </c>
      <c r="N886" s="272">
        <v>4</v>
      </c>
      <c r="O886" s="274">
        <f t="shared" ref="O886:O903" si="63">(K886-J887*N886)/H886</f>
        <v>1.5015013045830305</v>
      </c>
    </row>
    <row r="887" spans="2:15" x14ac:dyDescent="0.2">
      <c r="B887" s="268" t="s">
        <v>55</v>
      </c>
      <c r="C887" s="276" t="s">
        <v>48</v>
      </c>
      <c r="D887" s="275" t="s">
        <v>106</v>
      </c>
      <c r="E887" s="270" t="str">
        <f t="shared" si="61"/>
        <v>PBFemale05-09</v>
      </c>
      <c r="F887" s="271">
        <v>3.2000000000000003E-4</v>
      </c>
      <c r="G887" s="271">
        <v>1.5959095553955424E-3</v>
      </c>
      <c r="H887" s="272">
        <v>157.1701578222285</v>
      </c>
      <c r="I887" s="271">
        <v>0.99840409044460443</v>
      </c>
      <c r="J887" s="272">
        <v>98483.123489585385</v>
      </c>
      <c r="K887" s="272">
        <v>492022.69205337134</v>
      </c>
      <c r="L887" s="272">
        <v>7301044.3649813691</v>
      </c>
      <c r="M887" s="273">
        <v>74.13497974354415</v>
      </c>
      <c r="N887" s="272">
        <v>5</v>
      </c>
      <c r="O887" s="274">
        <f t="shared" si="63"/>
        <v>2.499999999999889</v>
      </c>
    </row>
    <row r="888" spans="2:15" x14ac:dyDescent="0.2">
      <c r="B888" s="268" t="s">
        <v>55</v>
      </c>
      <c r="C888" s="276" t="s">
        <v>48</v>
      </c>
      <c r="D888" s="275" t="s">
        <v>71</v>
      </c>
      <c r="E888" s="270" t="str">
        <f t="shared" si="61"/>
        <v>PBFemale10-14</v>
      </c>
      <c r="F888" s="271">
        <v>2.2000000000000001E-4</v>
      </c>
      <c r="G888" s="271">
        <v>1.0853962003674518E-3</v>
      </c>
      <c r="H888" s="272">
        <v>106.72261614380312</v>
      </c>
      <c r="I888" s="271">
        <v>0.99891460379963259</v>
      </c>
      <c r="J888" s="272">
        <v>98325.953331763158</v>
      </c>
      <c r="K888" s="272">
        <v>491362.96011845628</v>
      </c>
      <c r="L888" s="272">
        <v>6809021.672927998</v>
      </c>
      <c r="M888" s="273">
        <v>69.249485432941285</v>
      </c>
      <c r="N888" s="272">
        <v>5</v>
      </c>
      <c r="O888" s="274">
        <f t="shared" si="63"/>
        <v>2.5000000000000218</v>
      </c>
    </row>
    <row r="889" spans="2:15" x14ac:dyDescent="0.2">
      <c r="B889" s="268" t="s">
        <v>55</v>
      </c>
      <c r="C889" s="276" t="s">
        <v>48</v>
      </c>
      <c r="D889" s="269" t="s">
        <v>72</v>
      </c>
      <c r="E889" s="270" t="str">
        <f t="shared" si="61"/>
        <v>PBFemale15-19</v>
      </c>
      <c r="F889" s="271">
        <v>5.4000000000000001E-4</v>
      </c>
      <c r="G889" s="271">
        <v>2.7043608830923903E-3</v>
      </c>
      <c r="H889" s="272">
        <v>265.62024551474758</v>
      </c>
      <c r="I889" s="271">
        <v>0.99729563911690766</v>
      </c>
      <c r="J889" s="272">
        <v>98219.230715619356</v>
      </c>
      <c r="K889" s="272">
        <v>490432.10296430992</v>
      </c>
      <c r="L889" s="272">
        <v>6317658.7128095413</v>
      </c>
      <c r="M889" s="273">
        <v>64.322013792812911</v>
      </c>
      <c r="N889" s="272">
        <v>5</v>
      </c>
      <c r="O889" s="274">
        <f t="shared" si="63"/>
        <v>2.4999999999999307</v>
      </c>
    </row>
    <row r="890" spans="2:15" x14ac:dyDescent="0.2">
      <c r="B890" s="268" t="s">
        <v>55</v>
      </c>
      <c r="C890" s="276" t="s">
        <v>48</v>
      </c>
      <c r="D890" s="269" t="s">
        <v>73</v>
      </c>
      <c r="E890" s="270" t="str">
        <f t="shared" si="61"/>
        <v>PBFemale20-24</v>
      </c>
      <c r="F890" s="271">
        <v>5.6999999999999998E-4</v>
      </c>
      <c r="G890" s="271">
        <v>2.8372072252949221E-3</v>
      </c>
      <c r="H890" s="272">
        <v>277.91469136950514</v>
      </c>
      <c r="I890" s="271">
        <v>0.9971627927747051</v>
      </c>
      <c r="J890" s="272">
        <v>97953.610470104613</v>
      </c>
      <c r="K890" s="272">
        <v>489073.26562209934</v>
      </c>
      <c r="L890" s="272">
        <v>5827226.6098452313</v>
      </c>
      <c r="M890" s="273">
        <v>59.489656194180789</v>
      </c>
      <c r="N890" s="272">
        <v>5</v>
      </c>
      <c r="O890" s="274">
        <f t="shared" si="63"/>
        <v>2.5000000000000879</v>
      </c>
    </row>
    <row r="891" spans="2:15" x14ac:dyDescent="0.2">
      <c r="B891" s="268" t="s">
        <v>55</v>
      </c>
      <c r="C891" s="276" t="s">
        <v>48</v>
      </c>
      <c r="D891" s="269" t="s">
        <v>74</v>
      </c>
      <c r="E891" s="270" t="str">
        <f t="shared" si="61"/>
        <v>PBFemale25-29</v>
      </c>
      <c r="F891" s="271">
        <v>7.7999999999999999E-4</v>
      </c>
      <c r="G891" s="271">
        <v>3.8939586186983411E-3</v>
      </c>
      <c r="H891" s="272">
        <v>380.34511741496277</v>
      </c>
      <c r="I891" s="271">
        <v>0.99610604138130165</v>
      </c>
      <c r="J891" s="272">
        <v>97675.695778735113</v>
      </c>
      <c r="K891" s="272">
        <v>487427.61610013817</v>
      </c>
      <c r="L891" s="272">
        <v>5338153.3442231324</v>
      </c>
      <c r="M891" s="273">
        <v>54.651807715971209</v>
      </c>
      <c r="N891" s="272">
        <v>5</v>
      </c>
      <c r="O891" s="274">
        <f t="shared" si="63"/>
        <v>2.5000000000000839</v>
      </c>
    </row>
    <row r="892" spans="2:15" x14ac:dyDescent="0.2">
      <c r="B892" s="268" t="s">
        <v>55</v>
      </c>
      <c r="C892" s="276" t="s">
        <v>48</v>
      </c>
      <c r="D892" s="269" t="s">
        <v>75</v>
      </c>
      <c r="E892" s="270" t="str">
        <f t="shared" si="61"/>
        <v>PBFemale30-34</v>
      </c>
      <c r="F892" s="271">
        <v>1E-3</v>
      </c>
      <c r="G892" s="271">
        <v>5.0086828128229656E-3</v>
      </c>
      <c r="H892" s="272">
        <v>487.3215506249378</v>
      </c>
      <c r="I892" s="271">
        <v>0.99499131718717704</v>
      </c>
      <c r="J892" s="272">
        <v>97295.350661320146</v>
      </c>
      <c r="K892" s="272">
        <v>485258.4494300384</v>
      </c>
      <c r="L892" s="272">
        <v>4850725.7281229943</v>
      </c>
      <c r="M892" s="273">
        <v>49.855678561744519</v>
      </c>
      <c r="N892" s="272">
        <v>5</v>
      </c>
      <c r="O892" s="274">
        <f t="shared" si="63"/>
        <v>2.4999999999999805</v>
      </c>
    </row>
    <row r="893" spans="2:15" x14ac:dyDescent="0.2">
      <c r="B893" s="268" t="s">
        <v>55</v>
      </c>
      <c r="C893" s="276" t="s">
        <v>48</v>
      </c>
      <c r="D893" s="269" t="s">
        <v>76</v>
      </c>
      <c r="E893" s="270" t="str">
        <f t="shared" si="61"/>
        <v>PBFemale35-39</v>
      </c>
      <c r="F893" s="271">
        <v>1.2800000000000001E-3</v>
      </c>
      <c r="G893" s="271">
        <v>6.3641164352445283E-3</v>
      </c>
      <c r="H893" s="272">
        <v>616.09756912700607</v>
      </c>
      <c r="I893" s="271">
        <v>0.99363588356475552</v>
      </c>
      <c r="J893" s="272">
        <v>96808.029110695206</v>
      </c>
      <c r="K893" s="272">
        <v>482499.90163065854</v>
      </c>
      <c r="L893" s="272">
        <v>4365467.2786929561</v>
      </c>
      <c r="M893" s="273">
        <v>45.094062122690872</v>
      </c>
      <c r="N893" s="272">
        <v>5</v>
      </c>
      <c r="O893" s="274">
        <f t="shared" si="63"/>
        <v>2.5000000000000093</v>
      </c>
    </row>
    <row r="894" spans="2:15" x14ac:dyDescent="0.2">
      <c r="B894" s="268" t="s">
        <v>55</v>
      </c>
      <c r="C894" s="276" t="s">
        <v>48</v>
      </c>
      <c r="D894" s="269" t="s">
        <v>77</v>
      </c>
      <c r="E894" s="270" t="str">
        <f t="shared" si="61"/>
        <v>PBFemale40-44</v>
      </c>
      <c r="F894" s="271">
        <v>2.2000000000000001E-3</v>
      </c>
      <c r="G894" s="271">
        <v>1.0942537553358887E-2</v>
      </c>
      <c r="H894" s="272">
        <v>1052.5838232237372</v>
      </c>
      <c r="I894" s="271">
        <v>0.98905746244664117</v>
      </c>
      <c r="J894" s="272">
        <v>96191.931541568207</v>
      </c>
      <c r="K894" s="272">
        <v>478328.19814978173</v>
      </c>
      <c r="L894" s="272">
        <v>3882967.3770622979</v>
      </c>
      <c r="M894" s="273">
        <v>40.366871886591852</v>
      </c>
      <c r="N894" s="272">
        <v>5</v>
      </c>
      <c r="O894" s="274">
        <f t="shared" si="63"/>
        <v>2.5000000000000018</v>
      </c>
    </row>
    <row r="895" spans="2:15" x14ac:dyDescent="0.2">
      <c r="B895" s="268" t="s">
        <v>55</v>
      </c>
      <c r="C895" s="276" t="s">
        <v>48</v>
      </c>
      <c r="D895" s="269" t="s">
        <v>78</v>
      </c>
      <c r="E895" s="270" t="str">
        <f t="shared" si="61"/>
        <v>PBFemale45-49</v>
      </c>
      <c r="F895" s="271">
        <v>3.3700000000000002E-3</v>
      </c>
      <c r="G895" s="271">
        <v>1.6712112732974724E-2</v>
      </c>
      <c r="H895" s="272">
        <v>1589.9795044106545</v>
      </c>
      <c r="I895" s="271">
        <v>0.98328788726702532</v>
      </c>
      <c r="J895" s="272">
        <v>95139.347718344477</v>
      </c>
      <c r="K895" s="272">
        <v>471721.78983069572</v>
      </c>
      <c r="L895" s="272">
        <v>3404639.1789125162</v>
      </c>
      <c r="M895" s="273">
        <v>35.785815864449575</v>
      </c>
      <c r="N895" s="272">
        <v>5</v>
      </c>
      <c r="O895" s="274">
        <f t="shared" si="63"/>
        <v>2.4999999999999822</v>
      </c>
    </row>
    <row r="896" spans="2:15" x14ac:dyDescent="0.2">
      <c r="B896" s="268" t="s">
        <v>55</v>
      </c>
      <c r="C896" s="276" t="s">
        <v>48</v>
      </c>
      <c r="D896" s="269" t="s">
        <v>79</v>
      </c>
      <c r="E896" s="270" t="str">
        <f t="shared" si="61"/>
        <v>PBFemale50-54</v>
      </c>
      <c r="F896" s="271">
        <v>4.5799999999999999E-3</v>
      </c>
      <c r="G896" s="271">
        <v>2.2638452553947981E-2</v>
      </c>
      <c r="H896" s="272">
        <v>2117.8129337629503</v>
      </c>
      <c r="I896" s="271">
        <v>0.97736154744605197</v>
      </c>
      <c r="J896" s="272">
        <v>93549.36821393382</v>
      </c>
      <c r="K896" s="272">
        <v>462452.30873526173</v>
      </c>
      <c r="L896" s="272">
        <v>2932917.3890818204</v>
      </c>
      <c r="M896" s="273">
        <v>31.351546729579876</v>
      </c>
      <c r="N896" s="272">
        <v>5</v>
      </c>
      <c r="O896" s="274">
        <f t="shared" si="63"/>
        <v>2.500000000000004</v>
      </c>
    </row>
    <row r="897" spans="2:15" x14ac:dyDescent="0.2">
      <c r="B897" s="268" t="s">
        <v>55</v>
      </c>
      <c r="C897" s="276" t="s">
        <v>48</v>
      </c>
      <c r="D897" s="269" t="s">
        <v>80</v>
      </c>
      <c r="E897" s="270" t="str">
        <f t="shared" si="61"/>
        <v>PBFemale55-59</v>
      </c>
      <c r="F897" s="271">
        <v>6.7499999999999999E-3</v>
      </c>
      <c r="G897" s="271">
        <v>3.3172945034165957E-2</v>
      </c>
      <c r="H897" s="272">
        <v>3033.0539576974143</v>
      </c>
      <c r="I897" s="271">
        <v>0.96682705496583399</v>
      </c>
      <c r="J897" s="272">
        <v>91431.555280170869</v>
      </c>
      <c r="K897" s="272">
        <v>449575.14150661079</v>
      </c>
      <c r="L897" s="272">
        <v>2470465.0803465587</v>
      </c>
      <c r="M897" s="273">
        <v>27.019830000445573</v>
      </c>
      <c r="N897" s="272">
        <v>5</v>
      </c>
      <c r="O897" s="274">
        <f t="shared" si="63"/>
        <v>2.5000000000000075</v>
      </c>
    </row>
    <row r="898" spans="2:15" x14ac:dyDescent="0.2">
      <c r="B898" s="268" t="s">
        <v>55</v>
      </c>
      <c r="C898" s="276" t="s">
        <v>48</v>
      </c>
      <c r="D898" s="269" t="s">
        <v>81</v>
      </c>
      <c r="E898" s="270" t="str">
        <f t="shared" si="61"/>
        <v>PBFemale60-64</v>
      </c>
      <c r="F898" s="271">
        <v>9.8200000000000006E-3</v>
      </c>
      <c r="G898" s="271">
        <v>4.7933244667712052E-2</v>
      </c>
      <c r="H898" s="272">
        <v>4237.226992149187</v>
      </c>
      <c r="I898" s="271">
        <v>0.95206675533228791</v>
      </c>
      <c r="J898" s="272">
        <v>88398.501322473443</v>
      </c>
      <c r="K898" s="272">
        <v>431399.43913199421</v>
      </c>
      <c r="L898" s="272">
        <v>2020889.9388399478</v>
      </c>
      <c r="M898" s="273">
        <v>22.861133487635037</v>
      </c>
      <c r="N898" s="272">
        <v>5</v>
      </c>
      <c r="O898" s="274">
        <f t="shared" si="63"/>
        <v>2.4999999999999991</v>
      </c>
    </row>
    <row r="899" spans="2:15" x14ac:dyDescent="0.2">
      <c r="B899" s="268" t="s">
        <v>55</v>
      </c>
      <c r="C899" s="276" t="s">
        <v>48</v>
      </c>
      <c r="D899" s="269" t="s">
        <v>82</v>
      </c>
      <c r="E899" s="270" t="str">
        <f t="shared" si="61"/>
        <v>PBFemale65-69</v>
      </c>
      <c r="F899" s="271">
        <v>1.5970000000000002E-2</v>
      </c>
      <c r="G899" s="271">
        <v>7.6786844848300298E-2</v>
      </c>
      <c r="H899" s="272">
        <v>6462.4787142378464</v>
      </c>
      <c r="I899" s="271">
        <v>0.92321315515169966</v>
      </c>
      <c r="J899" s="272">
        <v>84161.274330324246</v>
      </c>
      <c r="K899" s="272">
        <v>404650.17486602662</v>
      </c>
      <c r="L899" s="272">
        <v>1589490.4997079535</v>
      </c>
      <c r="M899" s="273">
        <v>18.886245632039373</v>
      </c>
      <c r="N899" s="272">
        <v>5</v>
      </c>
      <c r="O899" s="274">
        <f t="shared" si="63"/>
        <v>2.5000000000000018</v>
      </c>
    </row>
    <row r="900" spans="2:15" x14ac:dyDescent="0.2">
      <c r="B900" s="268" t="s">
        <v>55</v>
      </c>
      <c r="C900" s="276" t="s">
        <v>48</v>
      </c>
      <c r="D900" s="269" t="s">
        <v>19</v>
      </c>
      <c r="E900" s="270" t="str">
        <f t="shared" si="61"/>
        <v>PBFemale70-74</v>
      </c>
      <c r="F900" s="271">
        <v>2.461E-2</v>
      </c>
      <c r="G900" s="271">
        <v>0.11591362895751911</v>
      </c>
      <c r="H900" s="272">
        <v>9006.3493654891518</v>
      </c>
      <c r="I900" s="271">
        <v>0.88408637104248089</v>
      </c>
      <c r="J900" s="272">
        <v>77698.795616086398</v>
      </c>
      <c r="K900" s="272">
        <v>365978.10466670908</v>
      </c>
      <c r="L900" s="272">
        <v>1184840.3248419268</v>
      </c>
      <c r="M900" s="273">
        <v>15.249146598053869</v>
      </c>
      <c r="N900" s="272">
        <v>5</v>
      </c>
      <c r="O900" s="274">
        <f t="shared" si="63"/>
        <v>2.4999999999999964</v>
      </c>
    </row>
    <row r="901" spans="2:15" x14ac:dyDescent="0.2">
      <c r="B901" s="268" t="s">
        <v>55</v>
      </c>
      <c r="C901" s="276" t="s">
        <v>48</v>
      </c>
      <c r="D901" s="269" t="s">
        <v>20</v>
      </c>
      <c r="E901" s="270" t="str">
        <f t="shared" si="61"/>
        <v>PBFemale75-79</v>
      </c>
      <c r="F901" s="271">
        <v>4.045E-2</v>
      </c>
      <c r="G901" s="271">
        <v>0.18366825525710651</v>
      </c>
      <c r="H901" s="272">
        <v>12616.621752189763</v>
      </c>
      <c r="I901" s="271">
        <v>0.81633174474289349</v>
      </c>
      <c r="J901" s="272">
        <v>68692.446250597248</v>
      </c>
      <c r="K901" s="272">
        <v>311920.67687251186</v>
      </c>
      <c r="L901" s="272">
        <v>818862.22017521784</v>
      </c>
      <c r="M901" s="273">
        <v>11.920702564411851</v>
      </c>
      <c r="N901" s="272">
        <v>5</v>
      </c>
      <c r="O901" s="274">
        <f t="shared" si="63"/>
        <v>2.5000000000000022</v>
      </c>
    </row>
    <row r="902" spans="2:15" x14ac:dyDescent="0.2">
      <c r="B902" s="268" t="s">
        <v>55</v>
      </c>
      <c r="C902" s="276" t="s">
        <v>48</v>
      </c>
      <c r="D902" s="269" t="s">
        <v>21</v>
      </c>
      <c r="E902" s="270" t="str">
        <f t="shared" si="61"/>
        <v>PBFemale80-84</v>
      </c>
      <c r="F902" s="271">
        <v>6.8479999999999999E-2</v>
      </c>
      <c r="G902" s="271">
        <v>0.29233832103905716</v>
      </c>
      <c r="H902" s="272">
        <v>16393.112384745273</v>
      </c>
      <c r="I902" s="271">
        <v>0.7076616789609429</v>
      </c>
      <c r="J902" s="272">
        <v>56075.824498407484</v>
      </c>
      <c r="K902" s="272">
        <v>239396.34153017425</v>
      </c>
      <c r="L902" s="272">
        <v>506941.54330270598</v>
      </c>
      <c r="M902" s="273">
        <v>9.0402869300138917</v>
      </c>
      <c r="N902" s="272">
        <v>5</v>
      </c>
      <c r="O902" s="274">
        <f t="shared" si="63"/>
        <v>2.4999999999999996</v>
      </c>
    </row>
    <row r="903" spans="2:15" x14ac:dyDescent="0.2">
      <c r="B903" s="268" t="s">
        <v>55</v>
      </c>
      <c r="C903" s="276" t="s">
        <v>48</v>
      </c>
      <c r="D903" s="269" t="s">
        <v>22</v>
      </c>
      <c r="E903" s="270" t="str">
        <f t="shared" si="61"/>
        <v>PBFemale85-89</v>
      </c>
      <c r="F903" s="271">
        <v>0.10706</v>
      </c>
      <c r="G903" s="271">
        <v>0.42227955539175527</v>
      </c>
      <c r="H903" s="272">
        <v>16757.1980280963</v>
      </c>
      <c r="I903" s="271">
        <v>0.57772044460824468</v>
      </c>
      <c r="J903" s="272">
        <v>39682.712113662215</v>
      </c>
      <c r="K903" s="272">
        <v>156520.56549807033</v>
      </c>
      <c r="L903" s="272">
        <v>267545.20177253173</v>
      </c>
      <c r="M903" s="273">
        <v>6.7421097884189116</v>
      </c>
      <c r="N903" s="272">
        <v>5</v>
      </c>
      <c r="O903" s="274">
        <f t="shared" si="63"/>
        <v>2.5000000000000009</v>
      </c>
    </row>
    <row r="904" spans="2:15" x14ac:dyDescent="0.2">
      <c r="B904" s="268" t="s">
        <v>55</v>
      </c>
      <c r="C904" s="276" t="s">
        <v>48</v>
      </c>
      <c r="D904" s="269" t="s">
        <v>5</v>
      </c>
      <c r="E904" s="270" t="str">
        <f t="shared" si="61"/>
        <v>PBFemale90+</v>
      </c>
      <c r="F904" s="271">
        <v>0.20649000000000001</v>
      </c>
      <c r="G904" s="271">
        <v>1</v>
      </c>
      <c r="H904" s="272">
        <v>22925.514085565912</v>
      </c>
      <c r="I904" s="271">
        <v>0</v>
      </c>
      <c r="J904" s="272">
        <v>22925.514085565912</v>
      </c>
      <c r="K904" s="272">
        <v>111024.63627446142</v>
      </c>
      <c r="L904" s="272">
        <v>111024.63627446142</v>
      </c>
      <c r="M904" s="273">
        <v>4.8428417290918429</v>
      </c>
      <c r="N904" s="273" t="s">
        <v>92</v>
      </c>
      <c r="O904" s="274"/>
    </row>
    <row r="905" spans="2:15" ht="16" customHeight="1" x14ac:dyDescent="0.2">
      <c r="B905" s="348" t="s">
        <v>1</v>
      </c>
      <c r="C905" s="348" t="s">
        <v>0</v>
      </c>
      <c r="D905" s="348" t="s">
        <v>2</v>
      </c>
      <c r="E905" s="348" t="s">
        <v>49</v>
      </c>
      <c r="F905" s="349" t="s">
        <v>113</v>
      </c>
      <c r="G905" s="349" t="s">
        <v>112</v>
      </c>
      <c r="H905" s="349" t="s">
        <v>114</v>
      </c>
      <c r="I905" s="349" t="s">
        <v>116</v>
      </c>
      <c r="J905" s="349" t="s">
        <v>111</v>
      </c>
      <c r="K905" s="349" t="s">
        <v>110</v>
      </c>
      <c r="L905" s="349" t="s">
        <v>109</v>
      </c>
      <c r="M905" s="349" t="s">
        <v>108</v>
      </c>
      <c r="N905" s="350" t="s">
        <v>6</v>
      </c>
      <c r="O905" s="351" t="s">
        <v>91</v>
      </c>
    </row>
    <row r="906" spans="2:15" ht="16" customHeight="1" x14ac:dyDescent="0.2">
      <c r="B906" s="348"/>
      <c r="C906" s="348"/>
      <c r="D906" s="348"/>
      <c r="E906" s="348"/>
      <c r="F906" s="348"/>
      <c r="G906" s="348"/>
      <c r="H906" s="348"/>
      <c r="I906" s="348"/>
      <c r="J906" s="348"/>
      <c r="K906" s="348"/>
      <c r="L906" s="348"/>
      <c r="M906" s="348"/>
      <c r="N906" s="350"/>
      <c r="O906" s="351"/>
    </row>
    <row r="907" spans="2:15" x14ac:dyDescent="0.2">
      <c r="B907" s="268" t="s">
        <v>56</v>
      </c>
      <c r="C907" s="276" t="s">
        <v>48</v>
      </c>
      <c r="D907" s="269">
        <v>0</v>
      </c>
      <c r="E907" s="270" t="str">
        <f t="shared" si="61"/>
        <v>PEFemale0</v>
      </c>
      <c r="F907" s="271">
        <v>1.034E-2</v>
      </c>
      <c r="G907" s="271">
        <v>1.0237754173680344E-2</v>
      </c>
      <c r="H907" s="272">
        <v>1023.7754173680345</v>
      </c>
      <c r="I907" s="271">
        <v>0.98976224582631966</v>
      </c>
      <c r="J907" s="272">
        <v>100000</v>
      </c>
      <c r="K907" s="272">
        <v>99058.856836656574</v>
      </c>
      <c r="L907" s="272">
        <v>7864739.0859888177</v>
      </c>
      <c r="M907" s="273">
        <v>78.647390859888176</v>
      </c>
      <c r="N907" s="272">
        <v>1</v>
      </c>
      <c r="O907" s="274">
        <f>(K907-J908*N907)/H907</f>
        <v>8.0713262521030518E-2</v>
      </c>
    </row>
    <row r="908" spans="2:15" x14ac:dyDescent="0.2">
      <c r="B908" s="268" t="s">
        <v>56</v>
      </c>
      <c r="C908" s="276" t="s">
        <v>48</v>
      </c>
      <c r="D908" s="275" t="s">
        <v>107</v>
      </c>
      <c r="E908" s="270" t="str">
        <f t="shared" si="61"/>
        <v>PEFemale01-04</v>
      </c>
      <c r="F908" s="271">
        <v>5.1999999999999995E-4</v>
      </c>
      <c r="G908" s="271">
        <v>2.0704069213341278E-3</v>
      </c>
      <c r="H908" s="272">
        <v>204.92106042340228</v>
      </c>
      <c r="I908" s="271">
        <v>0.99792959307866591</v>
      </c>
      <c r="J908" s="272">
        <v>98976.22458263197</v>
      </c>
      <c r="K908" s="272">
        <v>395394.10464632692</v>
      </c>
      <c r="L908" s="272">
        <v>7765680.2291521616</v>
      </c>
      <c r="M908" s="273">
        <v>78.46005706823918</v>
      </c>
      <c r="N908" s="272">
        <v>4</v>
      </c>
      <c r="O908" s="274">
        <f t="shared" ref="O908:O925" si="64">(K908-J909*N908)/H908</f>
        <v>1.5073636494677332</v>
      </c>
    </row>
    <row r="909" spans="2:15" x14ac:dyDescent="0.2">
      <c r="B909" s="268" t="s">
        <v>56</v>
      </c>
      <c r="C909" s="276" t="s">
        <v>48</v>
      </c>
      <c r="D909" s="275" t="s">
        <v>106</v>
      </c>
      <c r="E909" s="270" t="str">
        <f t="shared" ref="E909:E970" si="65">_xlfn.CONCAT(B909,C909,D909)</f>
        <v>PEFemale05-09</v>
      </c>
      <c r="F909" s="271">
        <v>1.9000000000000001E-4</v>
      </c>
      <c r="G909" s="271">
        <v>9.4322812722875482E-4</v>
      </c>
      <c r="H909" s="272">
        <v>93.163871645195712</v>
      </c>
      <c r="I909" s="271">
        <v>0.9990567718727712</v>
      </c>
      <c r="J909" s="272">
        <v>98771.303522208575</v>
      </c>
      <c r="K909" s="272">
        <v>493623.60793192987</v>
      </c>
      <c r="L909" s="272">
        <v>7370286.1245058347</v>
      </c>
      <c r="M909" s="273">
        <v>74.619711005926305</v>
      </c>
      <c r="N909" s="272">
        <v>5</v>
      </c>
      <c r="O909" s="274">
        <f t="shared" si="64"/>
        <v>2.5000000000002669</v>
      </c>
    </row>
    <row r="910" spans="2:15" x14ac:dyDescent="0.2">
      <c r="B910" s="268" t="s">
        <v>56</v>
      </c>
      <c r="C910" s="276" t="s">
        <v>48</v>
      </c>
      <c r="D910" s="275" t="s">
        <v>71</v>
      </c>
      <c r="E910" s="270" t="str">
        <f t="shared" si="65"/>
        <v>PEFemale10-14</v>
      </c>
      <c r="F910" s="271">
        <v>2.4000000000000001E-4</v>
      </c>
      <c r="G910" s="271">
        <v>1.2086305140117562E-3</v>
      </c>
      <c r="H910" s="272">
        <v>119.26541064758426</v>
      </c>
      <c r="I910" s="271">
        <v>0.99879136948598823</v>
      </c>
      <c r="J910" s="272">
        <v>98678.139650563375</v>
      </c>
      <c r="K910" s="272">
        <v>493092.53472619795</v>
      </c>
      <c r="L910" s="272">
        <v>6876662.516573905</v>
      </c>
      <c r="M910" s="273">
        <v>69.687800569866582</v>
      </c>
      <c r="N910" s="272">
        <v>5</v>
      </c>
      <c r="O910" s="274">
        <f t="shared" si="64"/>
        <v>2.5000000000000751</v>
      </c>
    </row>
    <row r="911" spans="2:15" x14ac:dyDescent="0.2">
      <c r="B911" s="268" t="s">
        <v>56</v>
      </c>
      <c r="C911" s="276" t="s">
        <v>48</v>
      </c>
      <c r="D911" s="269" t="s">
        <v>72</v>
      </c>
      <c r="E911" s="270" t="str">
        <f t="shared" si="65"/>
        <v>PEFemale15-19</v>
      </c>
      <c r="F911" s="271">
        <v>4.0999999999999999E-4</v>
      </c>
      <c r="G911" s="271">
        <v>2.0704705753970929E-3</v>
      </c>
      <c r="H911" s="272">
        <v>204.06324905800815</v>
      </c>
      <c r="I911" s="271">
        <v>0.99792952942460289</v>
      </c>
      <c r="J911" s="272">
        <v>98558.874239915793</v>
      </c>
      <c r="K911" s="272">
        <v>492284.21307693399</v>
      </c>
      <c r="L911" s="272">
        <v>6383569.9818477072</v>
      </c>
      <c r="M911" s="273">
        <v>64.769104061685766</v>
      </c>
      <c r="N911" s="272">
        <v>5</v>
      </c>
      <c r="O911" s="274">
        <f t="shared" si="64"/>
        <v>2.5000000000001488</v>
      </c>
    </row>
    <row r="912" spans="2:15" x14ac:dyDescent="0.2">
      <c r="B912" s="268" t="s">
        <v>56</v>
      </c>
      <c r="C912" s="276" t="s">
        <v>48</v>
      </c>
      <c r="D912" s="269" t="s">
        <v>73</v>
      </c>
      <c r="E912" s="270" t="str">
        <f t="shared" si="65"/>
        <v>PEFemale20-24</v>
      </c>
      <c r="F912" s="271">
        <v>5.4000000000000001E-4</v>
      </c>
      <c r="G912" s="271">
        <v>2.7015519188423806E-3</v>
      </c>
      <c r="H912" s="272">
        <v>265.71062835973152</v>
      </c>
      <c r="I912" s="271">
        <v>0.99729844808115764</v>
      </c>
      <c r="J912" s="272">
        <v>98354.81099085779</v>
      </c>
      <c r="K912" s="272">
        <v>491109.77838338964</v>
      </c>
      <c r="L912" s="272">
        <v>5891285.768770773</v>
      </c>
      <c r="M912" s="273">
        <v>59.898297901445574</v>
      </c>
      <c r="N912" s="272">
        <v>5</v>
      </c>
      <c r="O912" s="274">
        <f t="shared" si="64"/>
        <v>2.4999999999998752</v>
      </c>
    </row>
    <row r="913" spans="2:15" x14ac:dyDescent="0.2">
      <c r="B913" s="268" t="s">
        <v>56</v>
      </c>
      <c r="C913" s="276" t="s">
        <v>48</v>
      </c>
      <c r="D913" s="269" t="s">
        <v>74</v>
      </c>
      <c r="E913" s="270" t="str">
        <f t="shared" si="65"/>
        <v>PEFemale25-29</v>
      </c>
      <c r="F913" s="271">
        <v>6.7000000000000002E-4</v>
      </c>
      <c r="G913" s="271">
        <v>3.3206643291303589E-3</v>
      </c>
      <c r="H913" s="272">
        <v>325.72097665023506</v>
      </c>
      <c r="I913" s="271">
        <v>0.99667933567086964</v>
      </c>
      <c r="J913" s="272">
        <v>98089.100362498066</v>
      </c>
      <c r="K913" s="272">
        <v>489631.19937086472</v>
      </c>
      <c r="L913" s="272">
        <v>5400175.9903873829</v>
      </c>
      <c r="M913" s="273">
        <v>55.05378243281357</v>
      </c>
      <c r="N913" s="272">
        <v>5</v>
      </c>
      <c r="O913" s="274">
        <f t="shared" si="64"/>
        <v>2.4999999999999298</v>
      </c>
    </row>
    <row r="914" spans="2:15" x14ac:dyDescent="0.2">
      <c r="B914" s="268" t="s">
        <v>56</v>
      </c>
      <c r="C914" s="276" t="s">
        <v>48</v>
      </c>
      <c r="D914" s="269" t="s">
        <v>75</v>
      </c>
      <c r="E914" s="270" t="str">
        <f t="shared" si="65"/>
        <v>PEFemale30-34</v>
      </c>
      <c r="F914" s="271">
        <v>8.7000000000000001E-4</v>
      </c>
      <c r="G914" s="271">
        <v>4.3577388736260455E-3</v>
      </c>
      <c r="H914" s="272">
        <v>426.02727876676028</v>
      </c>
      <c r="I914" s="271">
        <v>0.995642261126374</v>
      </c>
      <c r="J914" s="272">
        <v>97763.379385847831</v>
      </c>
      <c r="K914" s="272">
        <v>487751.82873232226</v>
      </c>
      <c r="L914" s="272">
        <v>4910544.7910165181</v>
      </c>
      <c r="M914" s="273">
        <v>50.228877334894641</v>
      </c>
      <c r="N914" s="272">
        <v>5</v>
      </c>
      <c r="O914" s="274">
        <f t="shared" si="64"/>
        <v>2.499999999999849</v>
      </c>
    </row>
    <row r="915" spans="2:15" x14ac:dyDescent="0.2">
      <c r="B915" s="268" t="s">
        <v>56</v>
      </c>
      <c r="C915" s="276" t="s">
        <v>48</v>
      </c>
      <c r="D915" s="269" t="s">
        <v>76</v>
      </c>
      <c r="E915" s="270" t="str">
        <f t="shared" si="65"/>
        <v>PEFemale35-39</v>
      </c>
      <c r="F915" s="271">
        <v>1.2600000000000001E-3</v>
      </c>
      <c r="G915" s="271">
        <v>6.2655843719213759E-3</v>
      </c>
      <c r="H915" s="272">
        <v>609.87539216633547</v>
      </c>
      <c r="I915" s="271">
        <v>0.99373441562807863</v>
      </c>
      <c r="J915" s="272">
        <v>97337.352107081082</v>
      </c>
      <c r="K915" s="272">
        <v>485162.07205498958</v>
      </c>
      <c r="L915" s="272">
        <v>4422792.9622841962</v>
      </c>
      <c r="M915" s="273">
        <v>45.437777652084371</v>
      </c>
      <c r="N915" s="272">
        <v>5</v>
      </c>
      <c r="O915" s="274">
        <f t="shared" si="64"/>
        <v>2.4999999999999183</v>
      </c>
    </row>
    <row r="916" spans="2:15" x14ac:dyDescent="0.2">
      <c r="B916" s="268" t="s">
        <v>56</v>
      </c>
      <c r="C916" s="276" t="s">
        <v>48</v>
      </c>
      <c r="D916" s="269" t="s">
        <v>77</v>
      </c>
      <c r="E916" s="270" t="str">
        <f t="shared" si="65"/>
        <v>PEFemale40-44</v>
      </c>
      <c r="F916" s="271">
        <v>1.92E-3</v>
      </c>
      <c r="G916" s="271">
        <v>9.5718507730441198E-3</v>
      </c>
      <c r="H916" s="272">
        <v>925.86097276826388</v>
      </c>
      <c r="I916" s="271">
        <v>0.99042814922695588</v>
      </c>
      <c r="J916" s="272">
        <v>96727.476714914752</v>
      </c>
      <c r="K916" s="272">
        <v>481322.73114265309</v>
      </c>
      <c r="L916" s="272">
        <v>3937630.8902292065</v>
      </c>
      <c r="M916" s="273">
        <v>40.708504180612515</v>
      </c>
      <c r="N916" s="272">
        <v>5</v>
      </c>
      <c r="O916" s="274">
        <f t="shared" si="64"/>
        <v>2.4999999999999747</v>
      </c>
    </row>
    <row r="917" spans="2:15" x14ac:dyDescent="0.2">
      <c r="B917" s="268" t="s">
        <v>56</v>
      </c>
      <c r="C917" s="276" t="s">
        <v>48</v>
      </c>
      <c r="D917" s="269" t="s">
        <v>78</v>
      </c>
      <c r="E917" s="270" t="str">
        <f t="shared" si="65"/>
        <v>PEFemale45-49</v>
      </c>
      <c r="F917" s="271">
        <v>2.9399999999999999E-3</v>
      </c>
      <c r="G917" s="271">
        <v>1.4582312051904868E-2</v>
      </c>
      <c r="H917" s="272">
        <v>1397.0090558286618</v>
      </c>
      <c r="I917" s="271">
        <v>0.98541768794809514</v>
      </c>
      <c r="J917" s="272">
        <v>95801.615742146489</v>
      </c>
      <c r="K917" s="272">
        <v>475515.55607116077</v>
      </c>
      <c r="L917" s="272">
        <v>3456308.1590865534</v>
      </c>
      <c r="M917" s="273">
        <v>36.077764788323947</v>
      </c>
      <c r="N917" s="272">
        <v>5</v>
      </c>
      <c r="O917" s="274">
        <f t="shared" si="64"/>
        <v>2.4999999999999831</v>
      </c>
    </row>
    <row r="918" spans="2:15" x14ac:dyDescent="0.2">
      <c r="B918" s="268" t="s">
        <v>56</v>
      </c>
      <c r="C918" s="276" t="s">
        <v>48</v>
      </c>
      <c r="D918" s="269" t="s">
        <v>79</v>
      </c>
      <c r="E918" s="270" t="str">
        <f t="shared" si="65"/>
        <v>PEFemale50-54</v>
      </c>
      <c r="F918" s="271">
        <v>4.5500000000000002E-3</v>
      </c>
      <c r="G918" s="271">
        <v>2.2487184980789898E-2</v>
      </c>
      <c r="H918" s="272">
        <v>2122.8938535939437</v>
      </c>
      <c r="I918" s="271">
        <v>0.97751281501921006</v>
      </c>
      <c r="J918" s="272">
        <v>94404.606686317828</v>
      </c>
      <c r="K918" s="272">
        <v>466715.79879760428</v>
      </c>
      <c r="L918" s="272">
        <v>2980792.6030153926</v>
      </c>
      <c r="M918" s="273">
        <v>31.574651996801364</v>
      </c>
      <c r="N918" s="272">
        <v>5</v>
      </c>
      <c r="O918" s="274">
        <f t="shared" si="64"/>
        <v>2.5000000000000275</v>
      </c>
    </row>
    <row r="919" spans="2:15" x14ac:dyDescent="0.2">
      <c r="B919" s="268" t="s">
        <v>56</v>
      </c>
      <c r="C919" s="276" t="s">
        <v>48</v>
      </c>
      <c r="D919" s="269" t="s">
        <v>80</v>
      </c>
      <c r="E919" s="270" t="str">
        <f t="shared" si="65"/>
        <v>PEFemale55-59</v>
      </c>
      <c r="F919" s="271">
        <v>6.5799999999999999E-3</v>
      </c>
      <c r="G919" s="271">
        <v>3.2349041610477858E-2</v>
      </c>
      <c r="H919" s="272">
        <v>2985.224968311953</v>
      </c>
      <c r="I919" s="271">
        <v>0.96765095838952209</v>
      </c>
      <c r="J919" s="272">
        <v>92281.712832723875</v>
      </c>
      <c r="K919" s="272">
        <v>453945.50174283946</v>
      </c>
      <c r="L919" s="272">
        <v>2514076.8042177884</v>
      </c>
      <c r="M919" s="273">
        <v>27.243499573691004</v>
      </c>
      <c r="N919" s="272">
        <v>5</v>
      </c>
      <c r="O919" s="274">
        <f t="shared" si="64"/>
        <v>2.5000000000000049</v>
      </c>
    </row>
    <row r="920" spans="2:15" x14ac:dyDescent="0.2">
      <c r="B920" s="268" t="s">
        <v>56</v>
      </c>
      <c r="C920" s="276" t="s">
        <v>48</v>
      </c>
      <c r="D920" s="269" t="s">
        <v>81</v>
      </c>
      <c r="E920" s="270" t="str">
        <f t="shared" si="65"/>
        <v>PEFemale60-64</v>
      </c>
      <c r="F920" s="271">
        <v>1.03E-2</v>
      </c>
      <c r="G920" s="271">
        <v>5.0224692395674092E-2</v>
      </c>
      <c r="H920" s="272">
        <v>4484.888635004133</v>
      </c>
      <c r="I920" s="271">
        <v>0.94977530760432594</v>
      </c>
      <c r="J920" s="272">
        <v>89296.487864411916</v>
      </c>
      <c r="K920" s="272">
        <v>435270.21773454925</v>
      </c>
      <c r="L920" s="272">
        <v>2060131.3024749488</v>
      </c>
      <c r="M920" s="273">
        <v>23.070686784490999</v>
      </c>
      <c r="N920" s="272">
        <v>5</v>
      </c>
      <c r="O920" s="274">
        <f t="shared" si="64"/>
        <v>2.499999999999996</v>
      </c>
    </row>
    <row r="921" spans="2:15" x14ac:dyDescent="0.2">
      <c r="B921" s="268" t="s">
        <v>56</v>
      </c>
      <c r="C921" s="276" t="s">
        <v>48</v>
      </c>
      <c r="D921" s="269" t="s">
        <v>82</v>
      </c>
      <c r="E921" s="270" t="str">
        <f t="shared" si="65"/>
        <v>PEFemale65-69</v>
      </c>
      <c r="F921" s="271">
        <v>1.5910000000000001E-2</v>
      </c>
      <c r="G921" s="271">
        <v>7.6498190463267488E-2</v>
      </c>
      <c r="H921" s="272">
        <v>6487.9338713455472</v>
      </c>
      <c r="I921" s="271">
        <v>0.92350180953673255</v>
      </c>
      <c r="J921" s="272">
        <v>84811.599229407788</v>
      </c>
      <c r="K921" s="272">
        <v>407838.16146867513</v>
      </c>
      <c r="L921" s="272">
        <v>1624861.0847403996</v>
      </c>
      <c r="M921" s="273">
        <v>19.158477136426772</v>
      </c>
      <c r="N921" s="272">
        <v>5</v>
      </c>
      <c r="O921" s="274">
        <f t="shared" si="64"/>
        <v>2.5000000000000004</v>
      </c>
    </row>
    <row r="922" spans="2:15" x14ac:dyDescent="0.2">
      <c r="B922" s="268" t="s">
        <v>56</v>
      </c>
      <c r="C922" s="276" t="s">
        <v>48</v>
      </c>
      <c r="D922" s="269" t="s">
        <v>19</v>
      </c>
      <c r="E922" s="270" t="str">
        <f t="shared" si="65"/>
        <v>PEFemale70-74</v>
      </c>
      <c r="F922" s="271">
        <v>2.5690000000000001E-2</v>
      </c>
      <c r="G922" s="271">
        <v>0.12069143044624975</v>
      </c>
      <c r="H922" s="272">
        <v>9452.9952098579106</v>
      </c>
      <c r="I922" s="271">
        <v>0.87930856955375025</v>
      </c>
      <c r="J922" s="272">
        <v>78323.665358062251</v>
      </c>
      <c r="K922" s="272">
        <v>367985.83876566647</v>
      </c>
      <c r="L922" s="272">
        <v>1217022.9232717245</v>
      </c>
      <c r="M922" s="273">
        <v>15.538380612143429</v>
      </c>
      <c r="N922" s="272">
        <v>5</v>
      </c>
      <c r="O922" s="274">
        <f t="shared" si="64"/>
        <v>2.5000000000000009</v>
      </c>
    </row>
    <row r="923" spans="2:15" x14ac:dyDescent="0.2">
      <c r="B923" s="268" t="s">
        <v>56</v>
      </c>
      <c r="C923" s="276" t="s">
        <v>48</v>
      </c>
      <c r="D923" s="269" t="s">
        <v>20</v>
      </c>
      <c r="E923" s="270" t="str">
        <f t="shared" si="65"/>
        <v>PEFemale75-79</v>
      </c>
      <c r="F923" s="271">
        <v>3.9370000000000002E-2</v>
      </c>
      <c r="G923" s="271">
        <v>0.17919314048397894</v>
      </c>
      <c r="H923" s="272">
        <v>12341.151671092955</v>
      </c>
      <c r="I923" s="271">
        <v>0.82080685951602106</v>
      </c>
      <c r="J923" s="272">
        <v>68870.670148204343</v>
      </c>
      <c r="K923" s="272">
        <v>313500.47156328929</v>
      </c>
      <c r="L923" s="272">
        <v>849037.08450605802</v>
      </c>
      <c r="M923" s="273">
        <v>12.32799220160042</v>
      </c>
      <c r="N923" s="272">
        <v>5</v>
      </c>
      <c r="O923" s="274">
        <f t="shared" si="64"/>
        <v>2.5000000000000004</v>
      </c>
    </row>
    <row r="924" spans="2:15" x14ac:dyDescent="0.2">
      <c r="B924" s="268" t="s">
        <v>56</v>
      </c>
      <c r="C924" s="276" t="s">
        <v>48</v>
      </c>
      <c r="D924" s="269" t="s">
        <v>21</v>
      </c>
      <c r="E924" s="270" t="str">
        <f t="shared" si="65"/>
        <v>PEFemale80-84</v>
      </c>
      <c r="F924" s="271">
        <v>6.4509999999999998E-2</v>
      </c>
      <c r="G924" s="271">
        <v>0.27775959856157834</v>
      </c>
      <c r="H924" s="272">
        <v>15701.616359081783</v>
      </c>
      <c r="I924" s="271">
        <v>0.72224040143842161</v>
      </c>
      <c r="J924" s="272">
        <v>56529.518477111385</v>
      </c>
      <c r="K924" s="272">
        <v>243393.55148785247</v>
      </c>
      <c r="L924" s="272">
        <v>535536.61294276873</v>
      </c>
      <c r="M924" s="273">
        <v>9.4735746450698279</v>
      </c>
      <c r="N924" s="272">
        <v>5</v>
      </c>
      <c r="O924" s="274">
        <f t="shared" si="64"/>
        <v>2.5000000000000018</v>
      </c>
    </row>
    <row r="925" spans="2:15" x14ac:dyDescent="0.2">
      <c r="B925" s="268" t="s">
        <v>56</v>
      </c>
      <c r="C925" s="276" t="s">
        <v>48</v>
      </c>
      <c r="D925" s="269" t="s">
        <v>22</v>
      </c>
      <c r="E925" s="270" t="str">
        <f t="shared" si="65"/>
        <v>PEFemale85-89</v>
      </c>
      <c r="F925" s="271">
        <v>0.10083</v>
      </c>
      <c r="G925" s="271">
        <v>0.40266291805577459</v>
      </c>
      <c r="H925" s="272">
        <v>16439.882204941336</v>
      </c>
      <c r="I925" s="271">
        <v>0.59733708194422541</v>
      </c>
      <c r="J925" s="272">
        <v>40827.902118029597</v>
      </c>
      <c r="K925" s="272">
        <v>163039.80507779465</v>
      </c>
      <c r="L925" s="272">
        <v>292143.06145491626</v>
      </c>
      <c r="M925" s="273">
        <v>7.155475699200962</v>
      </c>
      <c r="N925" s="272">
        <v>5</v>
      </c>
      <c r="O925" s="274">
        <f t="shared" si="64"/>
        <v>2.5</v>
      </c>
    </row>
    <row r="926" spans="2:15" x14ac:dyDescent="0.2">
      <c r="B926" s="268" t="s">
        <v>56</v>
      </c>
      <c r="C926" s="276" t="s">
        <v>48</v>
      </c>
      <c r="D926" s="269" t="s">
        <v>5</v>
      </c>
      <c r="E926" s="270" t="str">
        <f t="shared" si="65"/>
        <v>PEFemale90+</v>
      </c>
      <c r="F926" s="271">
        <v>0.18890000000000001</v>
      </c>
      <c r="G926" s="271">
        <v>1</v>
      </c>
      <c r="H926" s="272">
        <v>24388.019913088261</v>
      </c>
      <c r="I926" s="271">
        <v>0</v>
      </c>
      <c r="J926" s="272">
        <v>24388.019913088261</v>
      </c>
      <c r="K926" s="272">
        <v>129103.25637712161</v>
      </c>
      <c r="L926" s="272">
        <v>129103.25637712161</v>
      </c>
      <c r="M926" s="273">
        <v>5.2937162113696683</v>
      </c>
      <c r="N926" s="273" t="s">
        <v>92</v>
      </c>
      <c r="O926" s="274"/>
    </row>
    <row r="927" spans="2:15" ht="16" customHeight="1" x14ac:dyDescent="0.2">
      <c r="B927" s="348" t="s">
        <v>1</v>
      </c>
      <c r="C927" s="348" t="s">
        <v>0</v>
      </c>
      <c r="D927" s="348" t="s">
        <v>2</v>
      </c>
      <c r="E927" s="348" t="s">
        <v>49</v>
      </c>
      <c r="F927" s="349" t="s">
        <v>113</v>
      </c>
      <c r="G927" s="349" t="s">
        <v>112</v>
      </c>
      <c r="H927" s="349" t="s">
        <v>114</v>
      </c>
      <c r="I927" s="349" t="s">
        <v>116</v>
      </c>
      <c r="J927" s="349" t="s">
        <v>111</v>
      </c>
      <c r="K927" s="349" t="s">
        <v>110</v>
      </c>
      <c r="L927" s="349" t="s">
        <v>109</v>
      </c>
      <c r="M927" s="349" t="s">
        <v>108</v>
      </c>
      <c r="N927" s="350" t="s">
        <v>6</v>
      </c>
      <c r="O927" s="351" t="s">
        <v>91</v>
      </c>
    </row>
    <row r="928" spans="2:15" ht="16" customHeight="1" x14ac:dyDescent="0.2">
      <c r="B928" s="348"/>
      <c r="C928" s="348"/>
      <c r="D928" s="348"/>
      <c r="E928" s="348"/>
      <c r="F928" s="348"/>
      <c r="G928" s="348"/>
      <c r="H928" s="348"/>
      <c r="I928" s="348"/>
      <c r="J928" s="348"/>
      <c r="K928" s="348"/>
      <c r="L928" s="348"/>
      <c r="M928" s="348"/>
      <c r="N928" s="350"/>
      <c r="O928" s="351"/>
    </row>
    <row r="929" spans="2:15" x14ac:dyDescent="0.2">
      <c r="B929" s="268" t="s">
        <v>57</v>
      </c>
      <c r="C929" s="276" t="s">
        <v>48</v>
      </c>
      <c r="D929" s="269">
        <v>0</v>
      </c>
      <c r="E929" s="270" t="str">
        <f t="shared" si="65"/>
        <v>ALFemale0</v>
      </c>
      <c r="F929" s="271">
        <v>1.601E-2</v>
      </c>
      <c r="G929" s="271">
        <v>1.5777372698362029E-2</v>
      </c>
      <c r="H929" s="272">
        <v>1577.7372698362028</v>
      </c>
      <c r="I929" s="271">
        <v>0.98422262730163801</v>
      </c>
      <c r="J929" s="272">
        <v>100000</v>
      </c>
      <c r="K929" s="272">
        <v>98575.827240434519</v>
      </c>
      <c r="L929" s="272">
        <v>7745658.9205232337</v>
      </c>
      <c r="M929" s="273">
        <v>77.456589205232333</v>
      </c>
      <c r="N929" s="272">
        <v>1</v>
      </c>
      <c r="O929" s="274">
        <f>(K929-J930*N929)/H929</f>
        <v>9.7332118095088849E-2</v>
      </c>
    </row>
    <row r="930" spans="2:15" x14ac:dyDescent="0.2">
      <c r="B930" s="268" t="s">
        <v>57</v>
      </c>
      <c r="C930" s="276" t="s">
        <v>48</v>
      </c>
      <c r="D930" s="275" t="s">
        <v>107</v>
      </c>
      <c r="E930" s="270" t="str">
        <f t="shared" si="65"/>
        <v>ALFemale01-04</v>
      </c>
      <c r="F930" s="271">
        <v>5.0000000000000001E-4</v>
      </c>
      <c r="G930" s="271">
        <v>1.9842075883039164E-3</v>
      </c>
      <c r="H930" s="272">
        <v>195.29020056723274</v>
      </c>
      <c r="I930" s="271">
        <v>0.99801579241169613</v>
      </c>
      <c r="J930" s="272">
        <v>98422.262730163799</v>
      </c>
      <c r="K930" s="272">
        <v>393200.50548884791</v>
      </c>
      <c r="L930" s="272">
        <v>7647083.0932827992</v>
      </c>
      <c r="M930" s="273">
        <v>77.696680417195608</v>
      </c>
      <c r="N930" s="272">
        <v>4</v>
      </c>
      <c r="O930" s="274">
        <f t="shared" ref="O930:O947" si="66">(K930-J931*N930)/H930</f>
        <v>1.4983617693651856</v>
      </c>
    </row>
    <row r="931" spans="2:15" x14ac:dyDescent="0.2">
      <c r="B931" s="268" t="s">
        <v>57</v>
      </c>
      <c r="C931" s="276" t="s">
        <v>48</v>
      </c>
      <c r="D931" s="275" t="s">
        <v>106</v>
      </c>
      <c r="E931" s="270" t="str">
        <f t="shared" si="65"/>
        <v>ALFemale05-09</v>
      </c>
      <c r="F931" s="271">
        <v>2.4000000000000001E-4</v>
      </c>
      <c r="G931" s="271">
        <v>1.2215635042687584E-3</v>
      </c>
      <c r="H931" s="272">
        <v>119.99048477696506</v>
      </c>
      <c r="I931" s="271">
        <v>0.99877843649573128</v>
      </c>
      <c r="J931" s="272">
        <v>98226.972529596576</v>
      </c>
      <c r="K931" s="272">
        <v>490834.88643604046</v>
      </c>
      <c r="L931" s="272">
        <v>7253882.5877939509</v>
      </c>
      <c r="M931" s="273">
        <v>73.848174294573695</v>
      </c>
      <c r="N931" s="272">
        <v>5</v>
      </c>
      <c r="O931" s="274">
        <f t="shared" si="66"/>
        <v>2.4999999999997535</v>
      </c>
    </row>
    <row r="932" spans="2:15" x14ac:dyDescent="0.2">
      <c r="B932" s="268" t="s">
        <v>57</v>
      </c>
      <c r="C932" s="276" t="s">
        <v>48</v>
      </c>
      <c r="D932" s="275" t="s">
        <v>71</v>
      </c>
      <c r="E932" s="270" t="str">
        <f t="shared" si="65"/>
        <v>ALFemale10-14</v>
      </c>
      <c r="F932" s="271">
        <v>2.9999999999999997E-4</v>
      </c>
      <c r="G932" s="271">
        <v>1.5103597229098496E-3</v>
      </c>
      <c r="H932" s="272">
        <v>148.17683421673533</v>
      </c>
      <c r="I932" s="271">
        <v>0.9984896402770902</v>
      </c>
      <c r="J932" s="272">
        <v>98106.982044819611</v>
      </c>
      <c r="K932" s="272">
        <v>490164.46813855623</v>
      </c>
      <c r="L932" s="272">
        <v>6763047.7013579104</v>
      </c>
      <c r="M932" s="273">
        <v>68.935437217590191</v>
      </c>
      <c r="N932" s="272">
        <v>5</v>
      </c>
      <c r="O932" s="274">
        <f t="shared" si="66"/>
        <v>2.5000000000000315</v>
      </c>
    </row>
    <row r="933" spans="2:15" x14ac:dyDescent="0.2">
      <c r="B933" s="268" t="s">
        <v>57</v>
      </c>
      <c r="C933" s="276" t="s">
        <v>48</v>
      </c>
      <c r="D933" s="269" t="s">
        <v>72</v>
      </c>
      <c r="E933" s="270" t="str">
        <f t="shared" si="65"/>
        <v>ALFemale15-19</v>
      </c>
      <c r="F933" s="271">
        <v>5.5999999999999995E-4</v>
      </c>
      <c r="G933" s="271">
        <v>2.7716312778418963E-3</v>
      </c>
      <c r="H933" s="272">
        <v>271.50568846172865</v>
      </c>
      <c r="I933" s="271">
        <v>0.99722836872215814</v>
      </c>
      <c r="J933" s="272">
        <v>97958.805210602877</v>
      </c>
      <c r="K933" s="272">
        <v>489115.26183186006</v>
      </c>
      <c r="L933" s="272">
        <v>6272883.2332193544</v>
      </c>
      <c r="M933" s="273">
        <v>64.035930407003264</v>
      </c>
      <c r="N933" s="272">
        <v>5</v>
      </c>
      <c r="O933" s="274">
        <f t="shared" si="66"/>
        <v>2.499999999999809</v>
      </c>
    </row>
    <row r="934" spans="2:15" x14ac:dyDescent="0.2">
      <c r="B934" s="268" t="s">
        <v>57</v>
      </c>
      <c r="C934" s="276" t="s">
        <v>48</v>
      </c>
      <c r="D934" s="269" t="s">
        <v>73</v>
      </c>
      <c r="E934" s="270" t="str">
        <f t="shared" si="65"/>
        <v>ALFemale20-24</v>
      </c>
      <c r="F934" s="271">
        <v>5.8E-4</v>
      </c>
      <c r="G934" s="271">
        <v>2.8944513066840776E-3</v>
      </c>
      <c r="H934" s="272">
        <v>282.75113174830034</v>
      </c>
      <c r="I934" s="271">
        <v>0.99710554869331591</v>
      </c>
      <c r="J934" s="272">
        <v>97687.299522141155</v>
      </c>
      <c r="K934" s="272">
        <v>487729.619781335</v>
      </c>
      <c r="L934" s="272">
        <v>5783767.9713874944</v>
      </c>
      <c r="M934" s="273">
        <v>59.206959345586</v>
      </c>
      <c r="N934" s="272">
        <v>5</v>
      </c>
      <c r="O934" s="274">
        <f t="shared" si="66"/>
        <v>2.4999999999999232</v>
      </c>
    </row>
    <row r="935" spans="2:15" x14ac:dyDescent="0.2">
      <c r="B935" s="268" t="s">
        <v>57</v>
      </c>
      <c r="C935" s="276" t="s">
        <v>48</v>
      </c>
      <c r="D935" s="269" t="s">
        <v>74</v>
      </c>
      <c r="E935" s="270" t="str">
        <f t="shared" si="65"/>
        <v>ALFemale25-29</v>
      </c>
      <c r="F935" s="271">
        <v>7.1000000000000002E-4</v>
      </c>
      <c r="G935" s="271">
        <v>3.5446438393550157E-3</v>
      </c>
      <c r="H935" s="272">
        <v>345.26443237716353</v>
      </c>
      <c r="I935" s="271">
        <v>0.99645535616064496</v>
      </c>
      <c r="J935" s="272">
        <v>97404.548390392854</v>
      </c>
      <c r="K935" s="272">
        <v>486159.58087102138</v>
      </c>
      <c r="L935" s="272">
        <v>5296038.3516061595</v>
      </c>
      <c r="M935" s="273">
        <v>54.371571339562976</v>
      </c>
      <c r="N935" s="272">
        <v>5</v>
      </c>
      <c r="O935" s="274">
        <f t="shared" si="66"/>
        <v>2.5000000000001332</v>
      </c>
    </row>
    <row r="936" spans="2:15" x14ac:dyDescent="0.2">
      <c r="B936" s="268" t="s">
        <v>57</v>
      </c>
      <c r="C936" s="276" t="s">
        <v>48</v>
      </c>
      <c r="D936" s="269" t="s">
        <v>75</v>
      </c>
      <c r="E936" s="270" t="str">
        <f t="shared" si="65"/>
        <v>ALFemale30-34</v>
      </c>
      <c r="F936" s="271">
        <v>1.1199999999999999E-3</v>
      </c>
      <c r="G936" s="271">
        <v>5.6078381491508943E-3</v>
      </c>
      <c r="H936" s="272">
        <v>544.29275530902976</v>
      </c>
      <c r="I936" s="271">
        <v>0.99439216185084911</v>
      </c>
      <c r="J936" s="272">
        <v>97059.283958015687</v>
      </c>
      <c r="K936" s="272">
        <v>483935.68790180585</v>
      </c>
      <c r="L936" s="272">
        <v>4809878.7707351381</v>
      </c>
      <c r="M936" s="273">
        <v>49.556091644110175</v>
      </c>
      <c r="N936" s="272">
        <v>5</v>
      </c>
      <c r="O936" s="274">
        <f t="shared" si="66"/>
        <v>2.4999999999999858</v>
      </c>
    </row>
    <row r="937" spans="2:15" x14ac:dyDescent="0.2">
      <c r="B937" s="268" t="s">
        <v>57</v>
      </c>
      <c r="C937" s="276" t="s">
        <v>48</v>
      </c>
      <c r="D937" s="269" t="s">
        <v>76</v>
      </c>
      <c r="E937" s="270" t="str">
        <f t="shared" si="65"/>
        <v>ALFemale35-39</v>
      </c>
      <c r="F937" s="271">
        <v>1.5200000000000001E-3</v>
      </c>
      <c r="G937" s="271">
        <v>7.5896086126352666E-3</v>
      </c>
      <c r="H937" s="272">
        <v>732.5110084804794</v>
      </c>
      <c r="I937" s="271">
        <v>0.99241039138736475</v>
      </c>
      <c r="J937" s="272">
        <v>96514.99120270666</v>
      </c>
      <c r="K937" s="272">
        <v>480743.67849233211</v>
      </c>
      <c r="L937" s="272">
        <v>4325943.082833332</v>
      </c>
      <c r="M937" s="273">
        <v>44.821462748183059</v>
      </c>
      <c r="N937" s="272">
        <v>5</v>
      </c>
      <c r="O937" s="274">
        <f t="shared" si="66"/>
        <v>2.4999999999999702</v>
      </c>
    </row>
    <row r="938" spans="2:15" x14ac:dyDescent="0.2">
      <c r="B938" s="268" t="s">
        <v>57</v>
      </c>
      <c r="C938" s="276" t="s">
        <v>48</v>
      </c>
      <c r="D938" s="269" t="s">
        <v>77</v>
      </c>
      <c r="E938" s="270" t="str">
        <f t="shared" si="65"/>
        <v>ALFemale40-44</v>
      </c>
      <c r="F938" s="271">
        <v>2.2599999999999999E-3</v>
      </c>
      <c r="G938" s="271">
        <v>1.1216234635148613E-2</v>
      </c>
      <c r="H938" s="272">
        <v>1074.3187717949158</v>
      </c>
      <c r="I938" s="271">
        <v>0.98878376536485135</v>
      </c>
      <c r="J938" s="272">
        <v>95782.480194226184</v>
      </c>
      <c r="K938" s="272">
        <v>476226.60404164362</v>
      </c>
      <c r="L938" s="272">
        <v>3845199.4043410001</v>
      </c>
      <c r="M938" s="273">
        <v>40.145122537480404</v>
      </c>
      <c r="N938" s="272">
        <v>5</v>
      </c>
      <c r="O938" s="274">
        <f t="shared" si="66"/>
        <v>2.5000000000000266</v>
      </c>
    </row>
    <row r="939" spans="2:15" x14ac:dyDescent="0.2">
      <c r="B939" s="268" t="s">
        <v>57</v>
      </c>
      <c r="C939" s="276" t="s">
        <v>48</v>
      </c>
      <c r="D939" s="269" t="s">
        <v>78</v>
      </c>
      <c r="E939" s="270" t="str">
        <f t="shared" si="65"/>
        <v>ALFemale45-49</v>
      </c>
      <c r="F939" s="271">
        <v>3.0799999999999998E-3</v>
      </c>
      <c r="G939" s="271">
        <v>1.5274220102926461E-2</v>
      </c>
      <c r="H939" s="272">
        <v>1446.5933031097038</v>
      </c>
      <c r="I939" s="271">
        <v>0.98472577989707355</v>
      </c>
      <c r="J939" s="272">
        <v>94708.161422431265</v>
      </c>
      <c r="K939" s="272">
        <v>469924.32385438203</v>
      </c>
      <c r="L939" s="272">
        <v>3368972.8002993567</v>
      </c>
      <c r="M939" s="273">
        <v>35.572148690254572</v>
      </c>
      <c r="N939" s="272">
        <v>5</v>
      </c>
      <c r="O939" s="274">
        <f t="shared" si="66"/>
        <v>2.5000000000000027</v>
      </c>
    </row>
    <row r="940" spans="2:15" x14ac:dyDescent="0.2">
      <c r="B940" s="268" t="s">
        <v>57</v>
      </c>
      <c r="C940" s="276" t="s">
        <v>48</v>
      </c>
      <c r="D940" s="269" t="s">
        <v>79</v>
      </c>
      <c r="E940" s="270" t="str">
        <f t="shared" si="65"/>
        <v>ALFemale50-54</v>
      </c>
      <c r="F940" s="271">
        <v>5.2599999999999999E-3</v>
      </c>
      <c r="G940" s="271">
        <v>2.5953547803522558E-2</v>
      </c>
      <c r="H940" s="272">
        <v>2420.4685664162876</v>
      </c>
      <c r="I940" s="271">
        <v>0.97404645219647745</v>
      </c>
      <c r="J940" s="272">
        <v>93261.568119321557</v>
      </c>
      <c r="K940" s="272">
        <v>460256.66918056709</v>
      </c>
      <c r="L940" s="272">
        <v>2899048.4764449745</v>
      </c>
      <c r="M940" s="273">
        <v>31.085135441169591</v>
      </c>
      <c r="N940" s="272">
        <v>5</v>
      </c>
      <c r="O940" s="274">
        <f t="shared" si="66"/>
        <v>2.4999999999999858</v>
      </c>
    </row>
    <row r="941" spans="2:15" x14ac:dyDescent="0.2">
      <c r="B941" s="268" t="s">
        <v>57</v>
      </c>
      <c r="C941" s="276" t="s">
        <v>48</v>
      </c>
      <c r="D941" s="269" t="s">
        <v>80</v>
      </c>
      <c r="E941" s="270" t="str">
        <f t="shared" si="65"/>
        <v>ALFemale55-59</v>
      </c>
      <c r="F941" s="271">
        <v>7.7499999999999999E-3</v>
      </c>
      <c r="G941" s="271">
        <v>3.8025154083265462E-2</v>
      </c>
      <c r="H941" s="272">
        <v>3454.2468075924803</v>
      </c>
      <c r="I941" s="271">
        <v>0.96197484591673454</v>
      </c>
      <c r="J941" s="272">
        <v>90841.099552905274</v>
      </c>
      <c r="K941" s="272">
        <v>445569.88074554515</v>
      </c>
      <c r="L941" s="272">
        <v>2438791.8072644076</v>
      </c>
      <c r="M941" s="273">
        <v>26.846788725229718</v>
      </c>
      <c r="N941" s="272">
        <v>5</v>
      </c>
      <c r="O941" s="274">
        <f t="shared" si="66"/>
        <v>2.4999999999999987</v>
      </c>
    </row>
    <row r="942" spans="2:15" x14ac:dyDescent="0.2">
      <c r="B942" s="268" t="s">
        <v>57</v>
      </c>
      <c r="C942" s="276" t="s">
        <v>48</v>
      </c>
      <c r="D942" s="269" t="s">
        <v>81</v>
      </c>
      <c r="E942" s="270" t="str">
        <f t="shared" si="65"/>
        <v>ALFemale60-64</v>
      </c>
      <c r="F942" s="271">
        <v>1.1509999999999999E-2</v>
      </c>
      <c r="G942" s="271">
        <v>5.5947355646680672E-2</v>
      </c>
      <c r="H942" s="272">
        <v>4889.0633293861274</v>
      </c>
      <c r="I942" s="271">
        <v>0.94405264435331937</v>
      </c>
      <c r="J942" s="272">
        <v>87386.85274531279</v>
      </c>
      <c r="K942" s="272">
        <v>424711.60540309863</v>
      </c>
      <c r="L942" s="272">
        <v>1993221.9265188626</v>
      </c>
      <c r="M942" s="273">
        <v>22.80917396496779</v>
      </c>
      <c r="N942" s="272">
        <v>5</v>
      </c>
      <c r="O942" s="274">
        <f t="shared" si="66"/>
        <v>2.4999999999999889</v>
      </c>
    </row>
    <row r="943" spans="2:15" x14ac:dyDescent="0.2">
      <c r="B943" s="268" t="s">
        <v>57</v>
      </c>
      <c r="C943" s="276" t="s">
        <v>48</v>
      </c>
      <c r="D943" s="269" t="s">
        <v>82</v>
      </c>
      <c r="E943" s="270" t="str">
        <f t="shared" si="65"/>
        <v>ALFemale65-69</v>
      </c>
      <c r="F943" s="271">
        <v>1.7229999999999999E-2</v>
      </c>
      <c r="G943" s="271">
        <v>8.2594900922442718E-2</v>
      </c>
      <c r="H943" s="272">
        <v>6813.8967431290066</v>
      </c>
      <c r="I943" s="271">
        <v>0.9174050990775573</v>
      </c>
      <c r="J943" s="272">
        <v>82497.789415926673</v>
      </c>
      <c r="K943" s="272">
        <v>395454.20522181084</v>
      </c>
      <c r="L943" s="272">
        <v>1568510.3211157639</v>
      </c>
      <c r="M943" s="273">
        <v>19.012755762555667</v>
      </c>
      <c r="N943" s="272">
        <v>5</v>
      </c>
      <c r="O943" s="274">
        <f t="shared" si="66"/>
        <v>2.5000000000000004</v>
      </c>
    </row>
    <row r="944" spans="2:15" x14ac:dyDescent="0.2">
      <c r="B944" s="268" t="s">
        <v>57</v>
      </c>
      <c r="C944" s="276" t="s">
        <v>48</v>
      </c>
      <c r="D944" s="269" t="s">
        <v>19</v>
      </c>
      <c r="E944" s="270" t="str">
        <f t="shared" si="65"/>
        <v>ALFemale70-74</v>
      </c>
      <c r="F944" s="271">
        <v>2.792E-2</v>
      </c>
      <c r="G944" s="271">
        <v>0.13050872197133204</v>
      </c>
      <c r="H944" s="272">
        <v>9877.4081065422852</v>
      </c>
      <c r="I944" s="271">
        <v>0.86949127802866799</v>
      </c>
      <c r="J944" s="272">
        <v>75683.892672797665</v>
      </c>
      <c r="K944" s="272">
        <v>353725.94309763261</v>
      </c>
      <c r="L944" s="272">
        <v>1173056.115893953</v>
      </c>
      <c r="M944" s="273">
        <v>15.499415720665928</v>
      </c>
      <c r="N944" s="272">
        <v>5</v>
      </c>
      <c r="O944" s="274">
        <f t="shared" si="66"/>
        <v>2.5</v>
      </c>
    </row>
    <row r="945" spans="2:15" x14ac:dyDescent="0.2">
      <c r="B945" s="268" t="s">
        <v>57</v>
      </c>
      <c r="C945" s="276" t="s">
        <v>48</v>
      </c>
      <c r="D945" s="269" t="s">
        <v>20</v>
      </c>
      <c r="E945" s="270" t="str">
        <f t="shared" si="65"/>
        <v>ALFemale75-79</v>
      </c>
      <c r="F945" s="271">
        <v>3.8989999999999997E-2</v>
      </c>
      <c r="G945" s="271">
        <v>0.17762007102656646</v>
      </c>
      <c r="H945" s="272">
        <v>11688.55246266693</v>
      </c>
      <c r="I945" s="271">
        <v>0.82237992897343348</v>
      </c>
      <c r="J945" s="272">
        <v>65806.484566255385</v>
      </c>
      <c r="K945" s="272">
        <v>299811.04167460959</v>
      </c>
      <c r="L945" s="272">
        <v>819330.17279632029</v>
      </c>
      <c r="M945" s="273">
        <v>12.450599332219319</v>
      </c>
      <c r="N945" s="272">
        <v>5</v>
      </c>
      <c r="O945" s="274">
        <f t="shared" si="66"/>
        <v>2.4999999999999987</v>
      </c>
    </row>
    <row r="946" spans="2:15" x14ac:dyDescent="0.2">
      <c r="B946" s="268" t="s">
        <v>57</v>
      </c>
      <c r="C946" s="276" t="s">
        <v>48</v>
      </c>
      <c r="D946" s="269" t="s">
        <v>21</v>
      </c>
      <c r="E946" s="270" t="str">
        <f t="shared" si="65"/>
        <v>ALFemale80-84</v>
      </c>
      <c r="F946" s="271">
        <v>6.6350000000000006E-2</v>
      </c>
      <c r="G946" s="271">
        <v>0.28454264003917307</v>
      </c>
      <c r="H946" s="272">
        <v>15398.859274215776</v>
      </c>
      <c r="I946" s="271">
        <v>0.71545735996082693</v>
      </c>
      <c r="J946" s="272">
        <v>54117.93210358845</v>
      </c>
      <c r="K946" s="272">
        <v>232092.51233240281</v>
      </c>
      <c r="L946" s="272">
        <v>519519.1311217107</v>
      </c>
      <c r="M946" s="273">
        <v>9.5997594684010927</v>
      </c>
      <c r="N946" s="272">
        <v>5</v>
      </c>
      <c r="O946" s="274">
        <f t="shared" si="66"/>
        <v>2.5000000000000018</v>
      </c>
    </row>
    <row r="947" spans="2:15" x14ac:dyDescent="0.2">
      <c r="B947" s="268" t="s">
        <v>57</v>
      </c>
      <c r="C947" s="276" t="s">
        <v>48</v>
      </c>
      <c r="D947" s="269" t="s">
        <v>22</v>
      </c>
      <c r="E947" s="270" t="str">
        <f t="shared" si="65"/>
        <v>ALFemale85-89</v>
      </c>
      <c r="F947" s="271">
        <v>0.10156999999999999</v>
      </c>
      <c r="G947" s="271">
        <v>0.40500765910849829</v>
      </c>
      <c r="H947" s="272">
        <v>15681.521049475685</v>
      </c>
      <c r="I947" s="271">
        <v>0.59499234089150166</v>
      </c>
      <c r="J947" s="272">
        <v>38719.072829372672</v>
      </c>
      <c r="K947" s="272">
        <v>154391.56152317414</v>
      </c>
      <c r="L947" s="272">
        <v>287426.61878930789</v>
      </c>
      <c r="M947" s="273">
        <v>7.4233858867421851</v>
      </c>
      <c r="N947" s="272">
        <v>5</v>
      </c>
      <c r="O947" s="274">
        <f t="shared" si="66"/>
        <v>2.5000000000000004</v>
      </c>
    </row>
    <row r="948" spans="2:15" x14ac:dyDescent="0.2">
      <c r="B948" s="268" t="s">
        <v>57</v>
      </c>
      <c r="C948" s="276" t="s">
        <v>48</v>
      </c>
      <c r="D948" s="269" t="s">
        <v>5</v>
      </c>
      <c r="E948" s="270" t="str">
        <f t="shared" si="65"/>
        <v>ALFemale90+</v>
      </c>
      <c r="F948" s="271">
        <v>0.17316999999999999</v>
      </c>
      <c r="G948" s="271">
        <v>1</v>
      </c>
      <c r="H948" s="272">
        <v>23037.551779896985</v>
      </c>
      <c r="I948" s="271">
        <v>0</v>
      </c>
      <c r="J948" s="272">
        <v>23037.551779896985</v>
      </c>
      <c r="K948" s="272">
        <v>133035.05726613372</v>
      </c>
      <c r="L948" s="272">
        <v>133035.05726613372</v>
      </c>
      <c r="M948" s="273">
        <v>5.7747046447106714</v>
      </c>
      <c r="N948" s="273" t="s">
        <v>92</v>
      </c>
      <c r="O948" s="274"/>
    </row>
    <row r="949" spans="2:15" ht="16" customHeight="1" x14ac:dyDescent="0.2">
      <c r="B949" s="348" t="s">
        <v>1</v>
      </c>
      <c r="C949" s="348" t="s">
        <v>0</v>
      </c>
      <c r="D949" s="348" t="s">
        <v>2</v>
      </c>
      <c r="E949" s="348" t="s">
        <v>49</v>
      </c>
      <c r="F949" s="349" t="s">
        <v>113</v>
      </c>
      <c r="G949" s="349" t="s">
        <v>112</v>
      </c>
      <c r="H949" s="349" t="s">
        <v>114</v>
      </c>
      <c r="I949" s="349" t="s">
        <v>116</v>
      </c>
      <c r="J949" s="349" t="s">
        <v>111</v>
      </c>
      <c r="K949" s="349" t="s">
        <v>110</v>
      </c>
      <c r="L949" s="349" t="s">
        <v>109</v>
      </c>
      <c r="M949" s="349" t="s">
        <v>108</v>
      </c>
      <c r="N949" s="350" t="s">
        <v>6</v>
      </c>
      <c r="O949" s="351" t="s">
        <v>91</v>
      </c>
    </row>
    <row r="950" spans="2:15" ht="16" customHeight="1" x14ac:dyDescent="0.2">
      <c r="B950" s="348"/>
      <c r="C950" s="348"/>
      <c r="D950" s="348"/>
      <c r="E950" s="348"/>
      <c r="F950" s="348"/>
      <c r="G950" s="348"/>
      <c r="H950" s="348"/>
      <c r="I950" s="348"/>
      <c r="J950" s="348"/>
      <c r="K950" s="348"/>
      <c r="L950" s="348"/>
      <c r="M950" s="348"/>
      <c r="N950" s="350"/>
      <c r="O950" s="351"/>
    </row>
    <row r="951" spans="2:15" x14ac:dyDescent="0.2">
      <c r="B951" s="268" t="s">
        <v>52</v>
      </c>
      <c r="C951" s="276" t="s">
        <v>48</v>
      </c>
      <c r="D951" s="269">
        <v>0</v>
      </c>
      <c r="E951" s="270" t="str">
        <f t="shared" si="65"/>
        <v>SEFemale0</v>
      </c>
      <c r="F951" s="271">
        <v>1.3180000000000001E-2</v>
      </c>
      <c r="G951" s="271">
        <v>1.3024725539615844E-2</v>
      </c>
      <c r="H951" s="272">
        <v>1302.4725539615845</v>
      </c>
      <c r="I951" s="271">
        <v>0.98697527446038413</v>
      </c>
      <c r="J951" s="272">
        <v>100000</v>
      </c>
      <c r="K951" s="272">
        <v>98813.544116351186</v>
      </c>
      <c r="L951" s="272">
        <v>7768144.3578896429</v>
      </c>
      <c r="M951" s="273">
        <v>77.681443578896435</v>
      </c>
      <c r="N951" s="272">
        <v>1</v>
      </c>
      <c r="O951" s="274">
        <f>(K951-J952*N951)/H951</f>
        <v>8.9074176618847922E-2</v>
      </c>
    </row>
    <row r="952" spans="2:15" x14ac:dyDescent="0.2">
      <c r="B952" s="268" t="s">
        <v>52</v>
      </c>
      <c r="C952" s="276" t="s">
        <v>48</v>
      </c>
      <c r="D952" s="275" t="s">
        <v>107</v>
      </c>
      <c r="E952" s="270" t="str">
        <f t="shared" si="65"/>
        <v>SEFemale01-04</v>
      </c>
      <c r="F952" s="271">
        <v>5.9000000000000003E-4</v>
      </c>
      <c r="G952" s="271">
        <v>2.3730770936769641E-3</v>
      </c>
      <c r="H952" s="272">
        <v>234.21684158474721</v>
      </c>
      <c r="I952" s="271">
        <v>0.99762692290632304</v>
      </c>
      <c r="J952" s="272">
        <v>98697.52744603841</v>
      </c>
      <c r="K952" s="272">
        <v>394205.23164301243</v>
      </c>
      <c r="L952" s="272">
        <v>7669330.8137732921</v>
      </c>
      <c r="M952" s="273">
        <v>77.705399641003154</v>
      </c>
      <c r="N952" s="272">
        <v>4</v>
      </c>
      <c r="O952" s="274">
        <f t="shared" ref="O952:O969" si="67">(K952-J953*N952)/H952</f>
        <v>1.5028348209981177</v>
      </c>
    </row>
    <row r="953" spans="2:15" x14ac:dyDescent="0.2">
      <c r="B953" s="268" t="s">
        <v>52</v>
      </c>
      <c r="C953" s="276" t="s">
        <v>48</v>
      </c>
      <c r="D953" s="275" t="s">
        <v>106</v>
      </c>
      <c r="E953" s="270" t="str">
        <f t="shared" si="65"/>
        <v>SEFemale05-09</v>
      </c>
      <c r="F953" s="271">
        <v>3.2000000000000003E-4</v>
      </c>
      <c r="G953" s="271">
        <v>1.5766945220332773E-3</v>
      </c>
      <c r="H953" s="272">
        <v>155.24656245130319</v>
      </c>
      <c r="I953" s="271">
        <v>0.99842330547796676</v>
      </c>
      <c r="J953" s="272">
        <v>98463.310604453669</v>
      </c>
      <c r="K953" s="272">
        <v>491928.43661614007</v>
      </c>
      <c r="L953" s="272">
        <v>7275125.5821302794</v>
      </c>
      <c r="M953" s="273">
        <v>73.886664357202847</v>
      </c>
      <c r="N953" s="272">
        <v>5</v>
      </c>
      <c r="O953" s="274">
        <f t="shared" si="67"/>
        <v>2.499999999999742</v>
      </c>
    </row>
    <row r="954" spans="2:15" x14ac:dyDescent="0.2">
      <c r="B954" s="268" t="s">
        <v>52</v>
      </c>
      <c r="C954" s="276" t="s">
        <v>48</v>
      </c>
      <c r="D954" s="275" t="s">
        <v>71</v>
      </c>
      <c r="E954" s="270" t="str">
        <f t="shared" si="65"/>
        <v>SEFemale10-14</v>
      </c>
      <c r="F954" s="271">
        <v>2.7E-4</v>
      </c>
      <c r="G954" s="271">
        <v>1.3243425110389855E-3</v>
      </c>
      <c r="H954" s="272">
        <v>130.19354838876683</v>
      </c>
      <c r="I954" s="271">
        <v>0.99867565748896103</v>
      </c>
      <c r="J954" s="272">
        <v>98308.06404200237</v>
      </c>
      <c r="K954" s="272">
        <v>491214.83633903996</v>
      </c>
      <c r="L954" s="272">
        <v>6783197.145514139</v>
      </c>
      <c r="M954" s="273">
        <v>68.999397064883723</v>
      </c>
      <c r="N954" s="272">
        <v>5</v>
      </c>
      <c r="O954" s="274">
        <f t="shared" si="67"/>
        <v>2.5000000000002367</v>
      </c>
    </row>
    <row r="955" spans="2:15" x14ac:dyDescent="0.2">
      <c r="B955" s="268" t="s">
        <v>52</v>
      </c>
      <c r="C955" s="276" t="s">
        <v>48</v>
      </c>
      <c r="D955" s="269" t="s">
        <v>72</v>
      </c>
      <c r="E955" s="270" t="str">
        <f t="shared" si="65"/>
        <v>SEFemale15-19</v>
      </c>
      <c r="F955" s="271">
        <v>3.8000000000000002E-4</v>
      </c>
      <c r="G955" s="271">
        <v>1.9079721817533532E-3</v>
      </c>
      <c r="H955" s="272">
        <v>187.3206457655981</v>
      </c>
      <c r="I955" s="271">
        <v>0.99809202781824669</v>
      </c>
      <c r="J955" s="272">
        <v>98177.870493613606</v>
      </c>
      <c r="K955" s="272">
        <v>490421.05085365404</v>
      </c>
      <c r="L955" s="272">
        <v>6291982.3091750992</v>
      </c>
      <c r="M955" s="273">
        <v>64.087581830208748</v>
      </c>
      <c r="N955" s="272">
        <v>5</v>
      </c>
      <c r="O955" s="274">
        <f t="shared" si="67"/>
        <v>2.499999999999861</v>
      </c>
    </row>
    <row r="956" spans="2:15" x14ac:dyDescent="0.2">
      <c r="B956" s="268" t="s">
        <v>52</v>
      </c>
      <c r="C956" s="276" t="s">
        <v>48</v>
      </c>
      <c r="D956" s="269" t="s">
        <v>73</v>
      </c>
      <c r="E956" s="270" t="str">
        <f t="shared" si="65"/>
        <v>SEFemale20-24</v>
      </c>
      <c r="F956" s="271">
        <v>6.7000000000000002E-4</v>
      </c>
      <c r="G956" s="271">
        <v>3.335976450518678E-3</v>
      </c>
      <c r="H956" s="272">
        <v>326.89416666579763</v>
      </c>
      <c r="I956" s="271">
        <v>0.99666402354948136</v>
      </c>
      <c r="J956" s="272">
        <v>97990.549847848015</v>
      </c>
      <c r="K956" s="272">
        <v>489135.51382257557</v>
      </c>
      <c r="L956" s="272">
        <v>5801561.2583214454</v>
      </c>
      <c r="M956" s="273">
        <v>59.205313852505689</v>
      </c>
      <c r="N956" s="272">
        <v>5</v>
      </c>
      <c r="O956" s="274">
        <f t="shared" si="67"/>
        <v>2.4999999999998681</v>
      </c>
    </row>
    <row r="957" spans="2:15" x14ac:dyDescent="0.2">
      <c r="B957" s="268" t="s">
        <v>52</v>
      </c>
      <c r="C957" s="276" t="s">
        <v>48</v>
      </c>
      <c r="D957" s="269" t="s">
        <v>74</v>
      </c>
      <c r="E957" s="270" t="str">
        <f t="shared" si="65"/>
        <v>SEFemale25-29</v>
      </c>
      <c r="F957" s="271">
        <v>7.6000000000000004E-4</v>
      </c>
      <c r="G957" s="271">
        <v>3.788128992378393E-3</v>
      </c>
      <c r="H957" s="272">
        <v>369.96252558754713</v>
      </c>
      <c r="I957" s="271">
        <v>0.99621187100762165</v>
      </c>
      <c r="J957" s="272">
        <v>97663.655681182223</v>
      </c>
      <c r="K957" s="272">
        <v>487393.37209194223</v>
      </c>
      <c r="L957" s="272">
        <v>5312425.7444988703</v>
      </c>
      <c r="M957" s="273">
        <v>54.395114615010932</v>
      </c>
      <c r="N957" s="272">
        <v>5</v>
      </c>
      <c r="O957" s="274">
        <f t="shared" si="67"/>
        <v>2.499999999999877</v>
      </c>
    </row>
    <row r="958" spans="2:15" x14ac:dyDescent="0.2">
      <c r="B958" s="268" t="s">
        <v>52</v>
      </c>
      <c r="C958" s="276" t="s">
        <v>48</v>
      </c>
      <c r="D958" s="269" t="s">
        <v>75</v>
      </c>
      <c r="E958" s="270" t="str">
        <f t="shared" si="65"/>
        <v>SEFemale30-34</v>
      </c>
      <c r="F958" s="271">
        <v>1.0499999999999999E-3</v>
      </c>
      <c r="G958" s="271">
        <v>5.2511647365066196E-3</v>
      </c>
      <c r="H958" s="272">
        <v>510.90521058315426</v>
      </c>
      <c r="I958" s="271">
        <v>0.99474883526349334</v>
      </c>
      <c r="J958" s="272">
        <v>97293.693155594679</v>
      </c>
      <c r="K958" s="272">
        <v>485191.20275151549</v>
      </c>
      <c r="L958" s="272">
        <v>4825032.3724069279</v>
      </c>
      <c r="M958" s="273">
        <v>49.592447525767234</v>
      </c>
      <c r="N958" s="272">
        <v>5</v>
      </c>
      <c r="O958" s="274">
        <f t="shared" si="67"/>
        <v>2.5000000000000675</v>
      </c>
    </row>
    <row r="959" spans="2:15" x14ac:dyDescent="0.2">
      <c r="B959" s="268" t="s">
        <v>52</v>
      </c>
      <c r="C959" s="276" t="s">
        <v>48</v>
      </c>
      <c r="D959" s="269" t="s">
        <v>76</v>
      </c>
      <c r="E959" s="270" t="str">
        <f t="shared" si="65"/>
        <v>SEFemale35-39</v>
      </c>
      <c r="F959" s="271">
        <v>1.47E-3</v>
      </c>
      <c r="G959" s="271">
        <v>7.320948277607842E-3</v>
      </c>
      <c r="H959" s="272">
        <v>708.54178470811701</v>
      </c>
      <c r="I959" s="271">
        <v>0.99267905172239213</v>
      </c>
      <c r="J959" s="272">
        <v>96782.787945011514</v>
      </c>
      <c r="K959" s="272">
        <v>482142.58526328724</v>
      </c>
      <c r="L959" s="272">
        <v>4339841.1696554124</v>
      </c>
      <c r="M959" s="273">
        <v>44.841043142104496</v>
      </c>
      <c r="N959" s="272">
        <v>5</v>
      </c>
      <c r="O959" s="274">
        <f t="shared" si="67"/>
        <v>2.5000000000000528</v>
      </c>
    </row>
    <row r="960" spans="2:15" x14ac:dyDescent="0.2">
      <c r="B960" s="268" t="s">
        <v>52</v>
      </c>
      <c r="C960" s="276" t="s">
        <v>48</v>
      </c>
      <c r="D960" s="269" t="s">
        <v>77</v>
      </c>
      <c r="E960" s="270" t="str">
        <f t="shared" si="65"/>
        <v>SEFemale40-44</v>
      </c>
      <c r="F960" s="271">
        <v>2.0999999999999999E-3</v>
      </c>
      <c r="G960" s="271">
        <v>1.0435617016069152E-2</v>
      </c>
      <c r="H960" s="272">
        <v>1002.5940380364784</v>
      </c>
      <c r="I960" s="271">
        <v>0.9895643829839309</v>
      </c>
      <c r="J960" s="272">
        <v>96074.246160303388</v>
      </c>
      <c r="K960" s="272">
        <v>477864.74570642575</v>
      </c>
      <c r="L960" s="272">
        <v>3857698.5843921248</v>
      </c>
      <c r="M960" s="273">
        <v>40.15330578764484</v>
      </c>
      <c r="N960" s="272">
        <v>5</v>
      </c>
      <c r="O960" s="274">
        <f t="shared" si="67"/>
        <v>2.499999999999968</v>
      </c>
    </row>
    <row r="961" spans="2:15" x14ac:dyDescent="0.2">
      <c r="B961" s="268" t="s">
        <v>52</v>
      </c>
      <c r="C961" s="276" t="s">
        <v>48</v>
      </c>
      <c r="D961" s="269" t="s">
        <v>78</v>
      </c>
      <c r="E961" s="270" t="str">
        <f t="shared" si="65"/>
        <v>SEFemale45-49</v>
      </c>
      <c r="F961" s="271">
        <v>3.5699999999999998E-3</v>
      </c>
      <c r="G961" s="271">
        <v>1.7709400733970992E-2</v>
      </c>
      <c r="H961" s="272">
        <v>1683.6619858739084</v>
      </c>
      <c r="I961" s="271">
        <v>0.98229059926602902</v>
      </c>
      <c r="J961" s="272">
        <v>95071.652122266911</v>
      </c>
      <c r="K961" s="272">
        <v>471149.10564664978</v>
      </c>
      <c r="L961" s="272">
        <v>3379833.8386856993</v>
      </c>
      <c r="M961" s="273">
        <v>35.550385033164915</v>
      </c>
      <c r="N961" s="272">
        <v>5</v>
      </c>
      <c r="O961" s="274">
        <f t="shared" si="67"/>
        <v>2.5000000000000169</v>
      </c>
    </row>
    <row r="962" spans="2:15" x14ac:dyDescent="0.2">
      <c r="B962" s="268" t="s">
        <v>52</v>
      </c>
      <c r="C962" s="276" t="s">
        <v>48</v>
      </c>
      <c r="D962" s="269" t="s">
        <v>79</v>
      </c>
      <c r="E962" s="270" t="str">
        <f t="shared" si="65"/>
        <v>SEFemale50-54</v>
      </c>
      <c r="F962" s="271">
        <v>4.8500000000000001E-3</v>
      </c>
      <c r="G962" s="271">
        <v>2.3937173477324075E-2</v>
      </c>
      <c r="H962" s="272">
        <v>2235.444520593469</v>
      </c>
      <c r="I962" s="271">
        <v>0.97606282652267595</v>
      </c>
      <c r="J962" s="272">
        <v>93387.990136392997</v>
      </c>
      <c r="K962" s="272">
        <v>461351.33938048134</v>
      </c>
      <c r="L962" s="272">
        <v>2908684.7330390494</v>
      </c>
      <c r="M962" s="273">
        <v>31.14623977655928</v>
      </c>
      <c r="N962" s="272">
        <v>5</v>
      </c>
      <c r="O962" s="274">
        <f t="shared" si="67"/>
        <v>2.4999999999999876</v>
      </c>
    </row>
    <row r="963" spans="2:15" x14ac:dyDescent="0.2">
      <c r="B963" s="268" t="s">
        <v>52</v>
      </c>
      <c r="C963" s="276" t="s">
        <v>48</v>
      </c>
      <c r="D963" s="269" t="s">
        <v>80</v>
      </c>
      <c r="E963" s="270" t="str">
        <f t="shared" si="65"/>
        <v>SEFemale55-59</v>
      </c>
      <c r="F963" s="271">
        <v>6.6699999999999997E-3</v>
      </c>
      <c r="G963" s="271">
        <v>3.2789836808244481E-2</v>
      </c>
      <c r="H963" s="272">
        <v>2988.8770953981275</v>
      </c>
      <c r="I963" s="271">
        <v>0.96721016319175557</v>
      </c>
      <c r="J963" s="272">
        <v>91152.545615799536</v>
      </c>
      <c r="K963" s="272">
        <v>448290.53534050233</v>
      </c>
      <c r="L963" s="272">
        <v>2447333.3936585682</v>
      </c>
      <c r="M963" s="273">
        <v>26.848766286504784</v>
      </c>
      <c r="N963" s="272">
        <v>5</v>
      </c>
      <c r="O963" s="274">
        <f t="shared" si="67"/>
        <v>2.4999999999999942</v>
      </c>
    </row>
    <row r="964" spans="2:15" x14ac:dyDescent="0.2">
      <c r="B964" s="268" t="s">
        <v>52</v>
      </c>
      <c r="C964" s="276" t="s">
        <v>48</v>
      </c>
      <c r="D964" s="269" t="s">
        <v>81</v>
      </c>
      <c r="E964" s="270" t="str">
        <f t="shared" si="65"/>
        <v>SEFemale60-64</v>
      </c>
      <c r="F964" s="271">
        <v>1.116E-2</v>
      </c>
      <c r="G964" s="271">
        <v>5.4262457148843778E-2</v>
      </c>
      <c r="H964" s="272">
        <v>4783.9772851731486</v>
      </c>
      <c r="I964" s="271">
        <v>0.94573754285115619</v>
      </c>
      <c r="J964" s="272">
        <v>88163.668520401407</v>
      </c>
      <c r="K964" s="272">
        <v>428858.39938907413</v>
      </c>
      <c r="L964" s="272">
        <v>1999042.858318066</v>
      </c>
      <c r="M964" s="273">
        <v>22.674225016572215</v>
      </c>
      <c r="N964" s="272">
        <v>5</v>
      </c>
      <c r="O964" s="274">
        <f t="shared" si="67"/>
        <v>2.4999999999999951</v>
      </c>
    </row>
    <row r="965" spans="2:15" x14ac:dyDescent="0.2">
      <c r="B965" s="268" t="s">
        <v>52</v>
      </c>
      <c r="C965" s="276" t="s">
        <v>48</v>
      </c>
      <c r="D965" s="269" t="s">
        <v>82</v>
      </c>
      <c r="E965" s="270" t="str">
        <f t="shared" si="65"/>
        <v>SEFemale65-69</v>
      </c>
      <c r="F965" s="271">
        <v>1.6490000000000001E-2</v>
      </c>
      <c r="G965" s="271">
        <v>7.9183316994274222E-2</v>
      </c>
      <c r="H965" s="272">
        <v>6602.2805219637867</v>
      </c>
      <c r="I965" s="271">
        <v>0.92081668300572583</v>
      </c>
      <c r="J965" s="272">
        <v>83379.691235228252</v>
      </c>
      <c r="K965" s="272">
        <v>400392.75487123179</v>
      </c>
      <c r="L965" s="272">
        <v>1570184.4589289918</v>
      </c>
      <c r="M965" s="273">
        <v>18.831737509068425</v>
      </c>
      <c r="N965" s="272">
        <v>5</v>
      </c>
      <c r="O965" s="274">
        <f t="shared" si="67"/>
        <v>2.4999999999999933</v>
      </c>
    </row>
    <row r="966" spans="2:15" x14ac:dyDescent="0.2">
      <c r="B966" s="268" t="s">
        <v>52</v>
      </c>
      <c r="C966" s="276" t="s">
        <v>48</v>
      </c>
      <c r="D966" s="269" t="s">
        <v>19</v>
      </c>
      <c r="E966" s="270" t="str">
        <f t="shared" si="65"/>
        <v>SEFemale70-74</v>
      </c>
      <c r="F966" s="271">
        <v>2.6239999999999999E-2</v>
      </c>
      <c r="G966" s="271">
        <v>0.12313217342202505</v>
      </c>
      <c r="H966" s="272">
        <v>9453.7694508397253</v>
      </c>
      <c r="I966" s="271">
        <v>0.87686782657797491</v>
      </c>
      <c r="J966" s="272">
        <v>76777.410713264471</v>
      </c>
      <c r="K966" s="272">
        <v>360252.62993922306</v>
      </c>
      <c r="L966" s="272">
        <v>1169791.7040577601</v>
      </c>
      <c r="M966" s="273">
        <v>15.236144240739037</v>
      </c>
      <c r="N966" s="272">
        <v>5</v>
      </c>
      <c r="O966" s="274">
        <f t="shared" si="67"/>
        <v>2.5</v>
      </c>
    </row>
    <row r="967" spans="2:15" x14ac:dyDescent="0.2">
      <c r="B967" s="268" t="s">
        <v>52</v>
      </c>
      <c r="C967" s="276" t="s">
        <v>48</v>
      </c>
      <c r="D967" s="269" t="s">
        <v>20</v>
      </c>
      <c r="E967" s="270" t="str">
        <f t="shared" si="65"/>
        <v>SEFemale75-79</v>
      </c>
      <c r="F967" s="271">
        <v>4.1020000000000001E-2</v>
      </c>
      <c r="G967" s="271">
        <v>0.18600404223441597</v>
      </c>
      <c r="H967" s="272">
        <v>12522.469412750723</v>
      </c>
      <c r="I967" s="271">
        <v>0.81399595776558398</v>
      </c>
      <c r="J967" s="272">
        <v>67323.641262424746</v>
      </c>
      <c r="K967" s="272">
        <v>305312.03278024693</v>
      </c>
      <c r="L967" s="272">
        <v>809539.07411853701</v>
      </c>
      <c r="M967" s="273">
        <v>12.024588375471069</v>
      </c>
      <c r="N967" s="272">
        <v>5</v>
      </c>
      <c r="O967" s="274">
        <f t="shared" si="67"/>
        <v>2.5000000000000009</v>
      </c>
    </row>
    <row r="968" spans="2:15" x14ac:dyDescent="0.2">
      <c r="B968" s="268" t="s">
        <v>52</v>
      </c>
      <c r="C968" s="276" t="s">
        <v>48</v>
      </c>
      <c r="D968" s="269" t="s">
        <v>21</v>
      </c>
      <c r="E968" s="270" t="str">
        <f t="shared" si="65"/>
        <v>SEFemale80-84</v>
      </c>
      <c r="F968" s="271">
        <v>6.1559999999999997E-2</v>
      </c>
      <c r="G968" s="271">
        <v>0.26674075873578423</v>
      </c>
      <c r="H968" s="272">
        <v>14617.706158792149</v>
      </c>
      <c r="I968" s="271">
        <v>0.73325924126421582</v>
      </c>
      <c r="J968" s="272">
        <v>54801.171849674021</v>
      </c>
      <c r="K968" s="272">
        <v>237461.59385138974</v>
      </c>
      <c r="L968" s="272">
        <v>504227.04133829009</v>
      </c>
      <c r="M968" s="273">
        <v>9.2010266262452092</v>
      </c>
      <c r="N968" s="272">
        <v>5</v>
      </c>
      <c r="O968" s="274">
        <f t="shared" si="67"/>
        <v>2.4999999999999996</v>
      </c>
    </row>
    <row r="969" spans="2:15" x14ac:dyDescent="0.2">
      <c r="B969" s="268" t="s">
        <v>52</v>
      </c>
      <c r="C969" s="276" t="s">
        <v>48</v>
      </c>
      <c r="D969" s="269" t="s">
        <v>22</v>
      </c>
      <c r="E969" s="270" t="str">
        <f t="shared" si="65"/>
        <v>SEFemale85-89</v>
      </c>
      <c r="F969" s="271">
        <v>0.11652</v>
      </c>
      <c r="G969" s="271">
        <v>0.45118483985110985</v>
      </c>
      <c r="H969" s="272">
        <v>18130.170532403106</v>
      </c>
      <c r="I969" s="271">
        <v>0.5488151601488902</v>
      </c>
      <c r="J969" s="272">
        <v>40183.465690881872</v>
      </c>
      <c r="K969" s="272">
        <v>155591.90212340161</v>
      </c>
      <c r="L969" s="272">
        <v>266765.44748690038</v>
      </c>
      <c r="M969" s="273">
        <v>6.6386869051823165</v>
      </c>
      <c r="N969" s="272">
        <v>5</v>
      </c>
      <c r="O969" s="274">
        <f t="shared" si="67"/>
        <v>2.5</v>
      </c>
    </row>
    <row r="970" spans="2:15" x14ac:dyDescent="0.2">
      <c r="B970" s="268" t="s">
        <v>52</v>
      </c>
      <c r="C970" s="276" t="s">
        <v>48</v>
      </c>
      <c r="D970" s="269" t="s">
        <v>5</v>
      </c>
      <c r="E970" s="270" t="str">
        <f t="shared" si="65"/>
        <v>SEFemale90+</v>
      </c>
      <c r="F970" s="271">
        <v>0.19836999999999999</v>
      </c>
      <c r="G970" s="271">
        <v>1</v>
      </c>
      <c r="H970" s="272">
        <v>22053.29515847877</v>
      </c>
      <c r="I970" s="271">
        <v>0</v>
      </c>
      <c r="J970" s="272">
        <v>22053.29515847877</v>
      </c>
      <c r="K970" s="272">
        <v>111173.54536349879</v>
      </c>
      <c r="L970" s="272">
        <v>111173.54536349879</v>
      </c>
      <c r="M970" s="273">
        <v>5.0411307954020739</v>
      </c>
      <c r="N970" s="273" t="s">
        <v>92</v>
      </c>
      <c r="O970" s="274"/>
    </row>
    <row r="971" spans="2:15" ht="16" customHeight="1" x14ac:dyDescent="0.2">
      <c r="B971" s="348" t="s">
        <v>1</v>
      </c>
      <c r="C971" s="348" t="s">
        <v>0</v>
      </c>
      <c r="D971" s="348" t="s">
        <v>2</v>
      </c>
      <c r="E971" s="348" t="s">
        <v>49</v>
      </c>
      <c r="F971" s="349" t="s">
        <v>113</v>
      </c>
      <c r="G971" s="349" t="s">
        <v>112</v>
      </c>
      <c r="H971" s="349" t="s">
        <v>114</v>
      </c>
      <c r="I971" s="349" t="s">
        <v>116</v>
      </c>
      <c r="J971" s="349" t="s">
        <v>111</v>
      </c>
      <c r="K971" s="349" t="s">
        <v>110</v>
      </c>
      <c r="L971" s="349" t="s">
        <v>109</v>
      </c>
      <c r="M971" s="349" t="s">
        <v>108</v>
      </c>
      <c r="N971" s="350" t="s">
        <v>6</v>
      </c>
      <c r="O971" s="351" t="s">
        <v>91</v>
      </c>
    </row>
    <row r="972" spans="2:15" ht="16" customHeight="1" x14ac:dyDescent="0.2">
      <c r="B972" s="348"/>
      <c r="C972" s="348"/>
      <c r="D972" s="348"/>
      <c r="E972" s="348"/>
      <c r="F972" s="348"/>
      <c r="G972" s="348"/>
      <c r="H972" s="348"/>
      <c r="I972" s="348"/>
      <c r="J972" s="348"/>
      <c r="K972" s="348"/>
      <c r="L972" s="348"/>
      <c r="M972" s="348"/>
      <c r="N972" s="350"/>
      <c r="O972" s="351"/>
    </row>
    <row r="973" spans="2:15" x14ac:dyDescent="0.2">
      <c r="B973" s="268" t="s">
        <v>58</v>
      </c>
      <c r="C973" s="276" t="s">
        <v>48</v>
      </c>
      <c r="D973" s="269">
        <v>0</v>
      </c>
      <c r="E973" s="270" t="str">
        <f t="shared" ref="E973:E1036" si="68">_xlfn.CONCAT(B973,C973,D973)</f>
        <v>BAFemale0</v>
      </c>
      <c r="F973" s="271">
        <v>1.5049999999999999E-2</v>
      </c>
      <c r="G973" s="271">
        <v>1.48481392273534E-2</v>
      </c>
      <c r="H973" s="272">
        <v>1484.8139227353399</v>
      </c>
      <c r="I973" s="271">
        <v>0.9851518607726466</v>
      </c>
      <c r="J973" s="272">
        <v>100000</v>
      </c>
      <c r="K973" s="272">
        <v>98655.566944955892</v>
      </c>
      <c r="L973" s="272">
        <v>7889727.22813066</v>
      </c>
      <c r="M973" s="273">
        <v>78.897272281306599</v>
      </c>
      <c r="N973" s="272">
        <v>1</v>
      </c>
      <c r="O973" s="274">
        <f>(K973-J974*N973)/H973</f>
        <v>9.4544417682061635E-2</v>
      </c>
    </row>
    <row r="974" spans="2:15" x14ac:dyDescent="0.2">
      <c r="B974" s="268" t="s">
        <v>58</v>
      </c>
      <c r="C974" s="276" t="s">
        <v>48</v>
      </c>
      <c r="D974" s="275" t="s">
        <v>107</v>
      </c>
      <c r="E974" s="270" t="str">
        <f t="shared" si="68"/>
        <v>BAFemale01-04</v>
      </c>
      <c r="F974" s="271">
        <v>5.0000000000000001E-4</v>
      </c>
      <c r="G974" s="271">
        <v>2.0145538554441041E-3</v>
      </c>
      <c r="H974" s="272">
        <v>198.46414793174685</v>
      </c>
      <c r="I974" s="271">
        <v>0.99798544614455587</v>
      </c>
      <c r="J974" s="272">
        <v>98515.186077264661</v>
      </c>
      <c r="K974" s="272">
        <v>393564.55849091691</v>
      </c>
      <c r="L974" s="272">
        <v>7791071.6611857042</v>
      </c>
      <c r="M974" s="273">
        <v>79.084981426875956</v>
      </c>
      <c r="N974" s="272">
        <v>4</v>
      </c>
      <c r="O974" s="274">
        <f t="shared" ref="O974:O991" si="69">(K974-J975*N974)/H974</f>
        <v>1.4998717737555285</v>
      </c>
    </row>
    <row r="975" spans="2:15" x14ac:dyDescent="0.2">
      <c r="B975" s="268" t="s">
        <v>58</v>
      </c>
      <c r="C975" s="276" t="s">
        <v>48</v>
      </c>
      <c r="D975" s="275" t="s">
        <v>106</v>
      </c>
      <c r="E975" s="270" t="str">
        <f t="shared" si="68"/>
        <v>BAFemale05-09</v>
      </c>
      <c r="F975" s="271">
        <v>2.1000000000000001E-4</v>
      </c>
      <c r="G975" s="271">
        <v>1.0299048321646294E-3</v>
      </c>
      <c r="H975" s="272">
        <v>101.25686699760615</v>
      </c>
      <c r="I975" s="271">
        <v>0.99897009516783541</v>
      </c>
      <c r="J975" s="272">
        <v>98316.721929332911</v>
      </c>
      <c r="K975" s="272">
        <v>491330.46747917053</v>
      </c>
      <c r="L975" s="272">
        <v>7397507.1026947871</v>
      </c>
      <c r="M975" s="273">
        <v>75.241596317784996</v>
      </c>
      <c r="N975" s="272">
        <v>5</v>
      </c>
      <c r="O975" s="274">
        <f t="shared" si="69"/>
        <v>2.4999999999997691</v>
      </c>
    </row>
    <row r="976" spans="2:15" x14ac:dyDescent="0.2">
      <c r="B976" s="268" t="s">
        <v>58</v>
      </c>
      <c r="C976" s="276" t="s">
        <v>48</v>
      </c>
      <c r="D976" s="275" t="s">
        <v>71</v>
      </c>
      <c r="E976" s="270" t="str">
        <f t="shared" si="68"/>
        <v>BAFemale10-14</v>
      </c>
      <c r="F976" s="271">
        <v>2.5999999999999998E-4</v>
      </c>
      <c r="G976" s="271">
        <v>1.2869441310641818E-3</v>
      </c>
      <c r="H976" s="272">
        <v>126.39781634171162</v>
      </c>
      <c r="I976" s="271">
        <v>0.99871305586893577</v>
      </c>
      <c r="J976" s="272">
        <v>98215.465062335308</v>
      </c>
      <c r="K976" s="272">
        <v>490761.33077082224</v>
      </c>
      <c r="L976" s="272">
        <v>6906176.6352156168</v>
      </c>
      <c r="M976" s="273">
        <v>70.316590476178177</v>
      </c>
      <c r="N976" s="272">
        <v>5</v>
      </c>
      <c r="O976" s="274">
        <f t="shared" si="69"/>
        <v>2.5000000000001577</v>
      </c>
    </row>
    <row r="977" spans="2:15" x14ac:dyDescent="0.2">
      <c r="B977" s="268" t="s">
        <v>58</v>
      </c>
      <c r="C977" s="276" t="s">
        <v>48</v>
      </c>
      <c r="D977" s="269" t="s">
        <v>72</v>
      </c>
      <c r="E977" s="270" t="str">
        <f t="shared" si="68"/>
        <v>BAFemale15-19</v>
      </c>
      <c r="F977" s="271">
        <v>4.6000000000000001E-4</v>
      </c>
      <c r="G977" s="271">
        <v>2.3057827181812698E-3</v>
      </c>
      <c r="H977" s="272">
        <v>226.17207609833247</v>
      </c>
      <c r="I977" s="271">
        <v>0.99769421728181873</v>
      </c>
      <c r="J977" s="272">
        <v>98089.067245993589</v>
      </c>
      <c r="K977" s="272">
        <v>489879.90603972215</v>
      </c>
      <c r="L977" s="272">
        <v>6415415.3044447945</v>
      </c>
      <c r="M977" s="273">
        <v>65.403979103561412</v>
      </c>
      <c r="N977" s="272">
        <v>5</v>
      </c>
      <c r="O977" s="274">
        <f t="shared" si="69"/>
        <v>2.5000000000000999</v>
      </c>
    </row>
    <row r="978" spans="2:15" x14ac:dyDescent="0.2">
      <c r="B978" s="268" t="s">
        <v>58</v>
      </c>
      <c r="C978" s="276" t="s">
        <v>48</v>
      </c>
      <c r="D978" s="269" t="s">
        <v>73</v>
      </c>
      <c r="E978" s="270" t="str">
        <f t="shared" si="68"/>
        <v>BAFemale20-24</v>
      </c>
      <c r="F978" s="271">
        <v>5.6999999999999998E-4</v>
      </c>
      <c r="G978" s="271">
        <v>2.8674619553828401E-3</v>
      </c>
      <c r="H978" s="272">
        <v>280.61812874329377</v>
      </c>
      <c r="I978" s="271">
        <v>0.99713253804461721</v>
      </c>
      <c r="J978" s="272">
        <v>97862.895169895259</v>
      </c>
      <c r="K978" s="272">
        <v>488612.9305276181</v>
      </c>
      <c r="L978" s="272">
        <v>5925535.3984050723</v>
      </c>
      <c r="M978" s="273">
        <v>60.549357221835955</v>
      </c>
      <c r="N978" s="272">
        <v>5</v>
      </c>
      <c r="O978" s="274">
        <f t="shared" si="69"/>
        <v>2.4999999999998668</v>
      </c>
    </row>
    <row r="979" spans="2:15" x14ac:dyDescent="0.2">
      <c r="B979" s="268" t="s">
        <v>58</v>
      </c>
      <c r="C979" s="276" t="s">
        <v>48</v>
      </c>
      <c r="D979" s="269" t="s">
        <v>74</v>
      </c>
      <c r="E979" s="270" t="str">
        <f t="shared" si="68"/>
        <v>BAFemale25-29</v>
      </c>
      <c r="F979" s="271">
        <v>7.6000000000000004E-4</v>
      </c>
      <c r="G979" s="271">
        <v>3.7819002455018076E-3</v>
      </c>
      <c r="H979" s="272">
        <v>369.04643749855808</v>
      </c>
      <c r="I979" s="271">
        <v>0.99621809975449815</v>
      </c>
      <c r="J979" s="272">
        <v>97582.277041151974</v>
      </c>
      <c r="K979" s="272">
        <v>486988.76911201346</v>
      </c>
      <c r="L979" s="272">
        <v>5436922.4678774541</v>
      </c>
      <c r="M979" s="273">
        <v>55.716290219223097</v>
      </c>
      <c r="N979" s="272">
        <v>5</v>
      </c>
      <c r="O979" s="274">
        <f t="shared" si="69"/>
        <v>2.4999999999999765</v>
      </c>
    </row>
    <row r="980" spans="2:15" x14ac:dyDescent="0.2">
      <c r="B980" s="268" t="s">
        <v>58</v>
      </c>
      <c r="C980" s="276" t="s">
        <v>48</v>
      </c>
      <c r="D980" s="269" t="s">
        <v>75</v>
      </c>
      <c r="E980" s="270" t="str">
        <f t="shared" si="68"/>
        <v>BAFemale30-34</v>
      </c>
      <c r="F980" s="271">
        <v>1.07E-3</v>
      </c>
      <c r="G980" s="271">
        <v>5.3127075209799994E-3</v>
      </c>
      <c r="H980" s="272">
        <v>516.46546136679251</v>
      </c>
      <c r="I980" s="271">
        <v>0.99468729247901999</v>
      </c>
      <c r="J980" s="272">
        <v>97213.230603653414</v>
      </c>
      <c r="K980" s="272">
        <v>484774.9893648501</v>
      </c>
      <c r="L980" s="272">
        <v>4949933.6987654408</v>
      </c>
      <c r="M980" s="273">
        <v>50.918312950083312</v>
      </c>
      <c r="N980" s="272">
        <v>5</v>
      </c>
      <c r="O980" s="274">
        <f t="shared" si="69"/>
        <v>2.5000000000000844</v>
      </c>
    </row>
    <row r="981" spans="2:15" x14ac:dyDescent="0.2">
      <c r="B981" s="268" t="s">
        <v>58</v>
      </c>
      <c r="C981" s="276" t="s">
        <v>48</v>
      </c>
      <c r="D981" s="269" t="s">
        <v>76</v>
      </c>
      <c r="E981" s="270" t="str">
        <f t="shared" si="68"/>
        <v>BAFemale35-39</v>
      </c>
      <c r="F981" s="271">
        <v>1.42E-3</v>
      </c>
      <c r="G981" s="271">
        <v>7.0752063985596719E-3</v>
      </c>
      <c r="H981" s="272">
        <v>684.14957145472818</v>
      </c>
      <c r="I981" s="271">
        <v>0.99292479360144037</v>
      </c>
      <c r="J981" s="272">
        <v>96696.765142286618</v>
      </c>
      <c r="K981" s="272">
        <v>481773.4517827963</v>
      </c>
      <c r="L981" s="272">
        <v>4465158.7094005905</v>
      </c>
      <c r="M981" s="273">
        <v>46.176919184734182</v>
      </c>
      <c r="N981" s="272">
        <v>5</v>
      </c>
      <c r="O981" s="274">
        <f t="shared" si="69"/>
        <v>2.4999999999999383</v>
      </c>
    </row>
    <row r="982" spans="2:15" x14ac:dyDescent="0.2">
      <c r="B982" s="268" t="s">
        <v>58</v>
      </c>
      <c r="C982" s="276" t="s">
        <v>48</v>
      </c>
      <c r="D982" s="269" t="s">
        <v>77</v>
      </c>
      <c r="E982" s="270" t="str">
        <f t="shared" si="68"/>
        <v>BAFemale40-44</v>
      </c>
      <c r="F982" s="271">
        <v>2.0100000000000001E-3</v>
      </c>
      <c r="G982" s="271">
        <v>9.9931083277366248E-3</v>
      </c>
      <c r="H982" s="272">
        <v>959.46446822865539</v>
      </c>
      <c r="I982" s="271">
        <v>0.99000689167226341</v>
      </c>
      <c r="J982" s="272">
        <v>96012.615570831898</v>
      </c>
      <c r="K982" s="272">
        <v>477664.41668358789</v>
      </c>
      <c r="L982" s="272">
        <v>3983385.2576177944</v>
      </c>
      <c r="M982" s="273">
        <v>41.488144385350175</v>
      </c>
      <c r="N982" s="272">
        <v>5</v>
      </c>
      <c r="O982" s="274">
        <f t="shared" si="69"/>
        <v>2.4999999999999964</v>
      </c>
    </row>
    <row r="983" spans="2:15" x14ac:dyDescent="0.2">
      <c r="B983" s="268" t="s">
        <v>58</v>
      </c>
      <c r="C983" s="276" t="s">
        <v>48</v>
      </c>
      <c r="D983" s="269" t="s">
        <v>78</v>
      </c>
      <c r="E983" s="270" t="str">
        <f t="shared" si="68"/>
        <v>BAFemale45-49</v>
      </c>
      <c r="F983" s="271">
        <v>3.1900000000000001E-3</v>
      </c>
      <c r="G983" s="271">
        <v>1.5812056444471142E-2</v>
      </c>
      <c r="H983" s="272">
        <v>1502.985790459207</v>
      </c>
      <c r="I983" s="271">
        <v>0.98418794355552885</v>
      </c>
      <c r="J983" s="272">
        <v>95053.151102603253</v>
      </c>
      <c r="K983" s="272">
        <v>471508.29103686824</v>
      </c>
      <c r="L983" s="272">
        <v>3505720.8409342067</v>
      </c>
      <c r="M983" s="273">
        <v>36.881689878434699</v>
      </c>
      <c r="N983" s="272">
        <v>5</v>
      </c>
      <c r="O983" s="274">
        <f t="shared" si="69"/>
        <v>2.4999999999999987</v>
      </c>
    </row>
    <row r="984" spans="2:15" x14ac:dyDescent="0.2">
      <c r="B984" s="268" t="s">
        <v>58</v>
      </c>
      <c r="C984" s="276" t="s">
        <v>48</v>
      </c>
      <c r="D984" s="269" t="s">
        <v>79</v>
      </c>
      <c r="E984" s="270" t="str">
        <f t="shared" si="68"/>
        <v>BAFemale50-54</v>
      </c>
      <c r="F984" s="271">
        <v>4.6699999999999997E-3</v>
      </c>
      <c r="G984" s="271">
        <v>2.3064441325624341E-2</v>
      </c>
      <c r="H984" s="272">
        <v>2157.6822988444037</v>
      </c>
      <c r="I984" s="271">
        <v>0.97693555867437565</v>
      </c>
      <c r="J984" s="272">
        <v>93550.165312144047</v>
      </c>
      <c r="K984" s="272">
        <v>462356.62081360922</v>
      </c>
      <c r="L984" s="272">
        <v>3034212.5498973387</v>
      </c>
      <c r="M984" s="273">
        <v>32.434069354909603</v>
      </c>
      <c r="N984" s="272">
        <v>5</v>
      </c>
      <c r="O984" s="274">
        <f t="shared" si="69"/>
        <v>2.4999999999999964</v>
      </c>
    </row>
    <row r="985" spans="2:15" x14ac:dyDescent="0.2">
      <c r="B985" s="268" t="s">
        <v>58</v>
      </c>
      <c r="C985" s="276" t="s">
        <v>48</v>
      </c>
      <c r="D985" s="269" t="s">
        <v>80</v>
      </c>
      <c r="E985" s="270" t="str">
        <f t="shared" si="68"/>
        <v>BAFemale55-59</v>
      </c>
      <c r="F985" s="271">
        <v>6.7000000000000002E-3</v>
      </c>
      <c r="G985" s="271">
        <v>3.2956547541112616E-2</v>
      </c>
      <c r="H985" s="272">
        <v>3011.9807113281367</v>
      </c>
      <c r="I985" s="271">
        <v>0.96704345245888734</v>
      </c>
      <c r="J985" s="272">
        <v>91392.483013299643</v>
      </c>
      <c r="K985" s="272">
        <v>449432.46328817785</v>
      </c>
      <c r="L985" s="272">
        <v>2571855.9290837296</v>
      </c>
      <c r="M985" s="273">
        <v>28.140781870533786</v>
      </c>
      <c r="N985" s="272">
        <v>5</v>
      </c>
      <c r="O985" s="274">
        <f t="shared" si="69"/>
        <v>2.5000000000000071</v>
      </c>
    </row>
    <row r="986" spans="2:15" x14ac:dyDescent="0.2">
      <c r="B986" s="268" t="s">
        <v>58</v>
      </c>
      <c r="C986" s="276" t="s">
        <v>48</v>
      </c>
      <c r="D986" s="269" t="s">
        <v>81</v>
      </c>
      <c r="E986" s="270" t="str">
        <f t="shared" si="68"/>
        <v>BAFemale60-64</v>
      </c>
      <c r="F986" s="271">
        <v>9.8499999999999994E-3</v>
      </c>
      <c r="G986" s="271">
        <v>4.8088364822292222E-2</v>
      </c>
      <c r="H986" s="272">
        <v>4250.0738378746428</v>
      </c>
      <c r="I986" s="271">
        <v>0.95191163517770783</v>
      </c>
      <c r="J986" s="272">
        <v>88380.502301971501</v>
      </c>
      <c r="K986" s="272">
        <v>431277.32691517094</v>
      </c>
      <c r="L986" s="272">
        <v>2122423.4657955519</v>
      </c>
      <c r="M986" s="273">
        <v>24.01461193945044</v>
      </c>
      <c r="N986" s="272">
        <v>5</v>
      </c>
      <c r="O986" s="274">
        <f t="shared" si="69"/>
        <v>2.5000000000000004</v>
      </c>
    </row>
    <row r="987" spans="2:15" x14ac:dyDescent="0.2">
      <c r="B987" s="268" t="s">
        <v>58</v>
      </c>
      <c r="C987" s="276" t="s">
        <v>48</v>
      </c>
      <c r="D987" s="269" t="s">
        <v>82</v>
      </c>
      <c r="E987" s="270" t="str">
        <f t="shared" si="68"/>
        <v>BAFemale65-69</v>
      </c>
      <c r="F987" s="271">
        <v>1.443E-2</v>
      </c>
      <c r="G987" s="271">
        <v>6.9651158474379388E-2</v>
      </c>
      <c r="H987" s="272">
        <v>5859.7818054702493</v>
      </c>
      <c r="I987" s="271">
        <v>0.93034884152562058</v>
      </c>
      <c r="J987" s="272">
        <v>84130.428464096869</v>
      </c>
      <c r="K987" s="272">
        <v>406002.68780680874</v>
      </c>
      <c r="L987" s="272">
        <v>1691146.1388803809</v>
      </c>
      <c r="M987" s="273">
        <v>20.101480163055236</v>
      </c>
      <c r="N987" s="272">
        <v>5</v>
      </c>
      <c r="O987" s="274">
        <f t="shared" si="69"/>
        <v>2.5000000000000044</v>
      </c>
    </row>
    <row r="988" spans="2:15" x14ac:dyDescent="0.2">
      <c r="B988" s="268" t="s">
        <v>58</v>
      </c>
      <c r="C988" s="276" t="s">
        <v>48</v>
      </c>
      <c r="D988" s="269" t="s">
        <v>19</v>
      </c>
      <c r="E988" s="270" t="str">
        <f t="shared" si="68"/>
        <v>BAFemale70-74</v>
      </c>
      <c r="F988" s="271">
        <v>2.2800000000000001E-2</v>
      </c>
      <c r="G988" s="271">
        <v>0.10783363023297662</v>
      </c>
      <c r="H988" s="272">
        <v>8440.2079698823109</v>
      </c>
      <c r="I988" s="271">
        <v>0.89216636976702335</v>
      </c>
      <c r="J988" s="272">
        <v>78270.646658626618</v>
      </c>
      <c r="K988" s="272">
        <v>370252.7133684273</v>
      </c>
      <c r="L988" s="272">
        <v>1285143.4510735723</v>
      </c>
      <c r="M988" s="273">
        <v>16.419226184225348</v>
      </c>
      <c r="N988" s="272">
        <v>5</v>
      </c>
      <c r="O988" s="274">
        <f t="shared" si="69"/>
        <v>2.4999999999999947</v>
      </c>
    </row>
    <row r="989" spans="2:15" x14ac:dyDescent="0.2">
      <c r="B989" s="268" t="s">
        <v>58</v>
      </c>
      <c r="C989" s="276" t="s">
        <v>48</v>
      </c>
      <c r="D989" s="269" t="s">
        <v>20</v>
      </c>
      <c r="E989" s="270" t="str">
        <f t="shared" si="68"/>
        <v>BAFemale75-79</v>
      </c>
      <c r="F989" s="271">
        <v>3.5979999999999998E-2</v>
      </c>
      <c r="G989" s="271">
        <v>0.16504456554036731</v>
      </c>
      <c r="H989" s="272">
        <v>11525.134414877062</v>
      </c>
      <c r="I989" s="271">
        <v>0.83495543445963272</v>
      </c>
      <c r="J989" s="272">
        <v>69830.438688744311</v>
      </c>
      <c r="K989" s="272">
        <v>320339.3574065289</v>
      </c>
      <c r="L989" s="272">
        <v>914890.73770514491</v>
      </c>
      <c r="M989" s="273">
        <v>13.101603754533086</v>
      </c>
      <c r="N989" s="272">
        <v>5</v>
      </c>
      <c r="O989" s="274">
        <f t="shared" si="69"/>
        <v>2.499999999999996</v>
      </c>
    </row>
    <row r="990" spans="2:15" x14ac:dyDescent="0.2">
      <c r="B990" s="268" t="s">
        <v>58</v>
      </c>
      <c r="C990" s="276" t="s">
        <v>48</v>
      </c>
      <c r="D990" s="269" t="s">
        <v>21</v>
      </c>
      <c r="E990" s="270" t="str">
        <f t="shared" si="68"/>
        <v>BAFemale80-84</v>
      </c>
      <c r="F990" s="271">
        <v>5.8880000000000002E-2</v>
      </c>
      <c r="G990" s="271">
        <v>0.25663560960642334</v>
      </c>
      <c r="H990" s="272">
        <v>14963.217305611923</v>
      </c>
      <c r="I990" s="271">
        <v>0.74336439039357671</v>
      </c>
      <c r="J990" s="272">
        <v>58305.304273867252</v>
      </c>
      <c r="K990" s="272">
        <v>254118.47810530645</v>
      </c>
      <c r="L990" s="272">
        <v>594551.38029861602</v>
      </c>
      <c r="M990" s="273">
        <v>10.197209116788661</v>
      </c>
      <c r="N990" s="272">
        <v>5</v>
      </c>
      <c r="O990" s="274">
        <f t="shared" si="69"/>
        <v>2.4999999999999982</v>
      </c>
    </row>
    <row r="991" spans="2:15" x14ac:dyDescent="0.2">
      <c r="B991" s="268" t="s">
        <v>58</v>
      </c>
      <c r="C991" s="276" t="s">
        <v>48</v>
      </c>
      <c r="D991" s="269" t="s">
        <v>22</v>
      </c>
      <c r="E991" s="270" t="str">
        <f t="shared" si="68"/>
        <v>BAFemale85-89</v>
      </c>
      <c r="F991" s="271">
        <v>8.9090000000000003E-2</v>
      </c>
      <c r="G991" s="271">
        <v>0.36431821368170009</v>
      </c>
      <c r="H991" s="272">
        <v>15790.311701511675</v>
      </c>
      <c r="I991" s="271">
        <v>0.63568178631829997</v>
      </c>
      <c r="J991" s="272">
        <v>43342.086968255331</v>
      </c>
      <c r="K991" s="272">
        <v>177234.65558749746</v>
      </c>
      <c r="L991" s="272">
        <v>340432.90219330956</v>
      </c>
      <c r="M991" s="273">
        <v>7.8545572215442663</v>
      </c>
      <c r="N991" s="272">
        <v>5</v>
      </c>
      <c r="O991" s="274">
        <f t="shared" si="69"/>
        <v>2.4999999999999978</v>
      </c>
    </row>
    <row r="992" spans="2:15" x14ac:dyDescent="0.2">
      <c r="B992" s="268" t="s">
        <v>58</v>
      </c>
      <c r="C992" s="276" t="s">
        <v>48</v>
      </c>
      <c r="D992" s="269" t="s">
        <v>5</v>
      </c>
      <c r="E992" s="270" t="str">
        <f t="shared" si="68"/>
        <v>BAFemale90+</v>
      </c>
      <c r="F992" s="271">
        <v>0.16882</v>
      </c>
      <c r="G992" s="271">
        <v>1</v>
      </c>
      <c r="H992" s="272">
        <v>27551.775266743658</v>
      </c>
      <c r="I992" s="271">
        <v>0</v>
      </c>
      <c r="J992" s="272">
        <v>27551.775266743658</v>
      </c>
      <c r="K992" s="272">
        <v>163198.24660581211</v>
      </c>
      <c r="L992" s="272">
        <v>163198.24660581211</v>
      </c>
      <c r="M992" s="273">
        <v>5.9233296230751558</v>
      </c>
      <c r="N992" s="273" t="s">
        <v>92</v>
      </c>
      <c r="O992" s="274"/>
    </row>
    <row r="993" spans="2:15" ht="16" customHeight="1" x14ac:dyDescent="0.2">
      <c r="B993" s="348" t="s">
        <v>1</v>
      </c>
      <c r="C993" s="348" t="s">
        <v>0</v>
      </c>
      <c r="D993" s="348" t="s">
        <v>2</v>
      </c>
      <c r="E993" s="348" t="s">
        <v>49</v>
      </c>
      <c r="F993" s="349" t="s">
        <v>113</v>
      </c>
      <c r="G993" s="349" t="s">
        <v>112</v>
      </c>
      <c r="H993" s="349" t="s">
        <v>114</v>
      </c>
      <c r="I993" s="349" t="s">
        <v>116</v>
      </c>
      <c r="J993" s="349" t="s">
        <v>111</v>
      </c>
      <c r="K993" s="349" t="s">
        <v>110</v>
      </c>
      <c r="L993" s="349" t="s">
        <v>109</v>
      </c>
      <c r="M993" s="349" t="s">
        <v>108</v>
      </c>
      <c r="N993" s="350" t="s">
        <v>6</v>
      </c>
      <c r="O993" s="351" t="s">
        <v>91</v>
      </c>
    </row>
    <row r="994" spans="2:15" ht="16" customHeight="1" x14ac:dyDescent="0.2">
      <c r="B994" s="348"/>
      <c r="C994" s="348"/>
      <c r="D994" s="348"/>
      <c r="E994" s="348"/>
      <c r="F994" s="348"/>
      <c r="G994" s="348"/>
      <c r="H994" s="348"/>
      <c r="I994" s="348"/>
      <c r="J994" s="348"/>
      <c r="K994" s="348"/>
      <c r="L994" s="348"/>
      <c r="M994" s="348"/>
      <c r="N994" s="350"/>
      <c r="O994" s="351"/>
    </row>
    <row r="995" spans="2:15" x14ac:dyDescent="0.2">
      <c r="B995" s="268" t="s">
        <v>59</v>
      </c>
      <c r="C995" s="276" t="s">
        <v>48</v>
      </c>
      <c r="D995" s="269">
        <v>0</v>
      </c>
      <c r="E995" s="270" t="str">
        <f t="shared" si="68"/>
        <v>MGFemale0</v>
      </c>
      <c r="F995" s="271">
        <v>9.0699999999999999E-3</v>
      </c>
      <c r="G995" s="271">
        <v>8.9942593031533836E-3</v>
      </c>
      <c r="H995" s="272">
        <v>899.42593031533841</v>
      </c>
      <c r="I995" s="271">
        <v>0.99100574069684666</v>
      </c>
      <c r="J995" s="272">
        <v>100000</v>
      </c>
      <c r="K995" s="272">
        <v>99169.814376324124</v>
      </c>
      <c r="L995" s="272">
        <v>8083583.0417839317</v>
      </c>
      <c r="M995" s="273">
        <v>80.835830417839318</v>
      </c>
      <c r="N995" s="272">
        <v>1</v>
      </c>
      <c r="O995" s="274">
        <f>(K995-J996*N995)/H995</f>
        <v>7.6982777909445146E-2</v>
      </c>
    </row>
    <row r="996" spans="2:15" x14ac:dyDescent="0.2">
      <c r="B996" s="268" t="s">
        <v>59</v>
      </c>
      <c r="C996" s="276" t="s">
        <v>48</v>
      </c>
      <c r="D996" s="275" t="s">
        <v>107</v>
      </c>
      <c r="E996" s="270" t="str">
        <f t="shared" si="68"/>
        <v>MGFemale01-04</v>
      </c>
      <c r="F996" s="271">
        <v>4.0000000000000002E-4</v>
      </c>
      <c r="G996" s="271">
        <v>1.5969801270127499E-3</v>
      </c>
      <c r="H996" s="272">
        <v>158.26164736484145</v>
      </c>
      <c r="I996" s="271">
        <v>0.9984030198729873</v>
      </c>
      <c r="J996" s="272">
        <v>99100.574069684662</v>
      </c>
      <c r="K996" s="272">
        <v>396008.12733963534</v>
      </c>
      <c r="L996" s="272">
        <v>7984413.2274076072</v>
      </c>
      <c r="M996" s="273">
        <v>80.5687888527588</v>
      </c>
      <c r="N996" s="272">
        <v>4</v>
      </c>
      <c r="O996" s="274">
        <f t="shared" ref="O996:O1013" si="70">(K996-J997*N996)/H996</f>
        <v>1.5093843286323858</v>
      </c>
    </row>
    <row r="997" spans="2:15" x14ac:dyDescent="0.2">
      <c r="B997" s="268" t="s">
        <v>59</v>
      </c>
      <c r="C997" s="276" t="s">
        <v>48</v>
      </c>
      <c r="D997" s="275" t="s">
        <v>106</v>
      </c>
      <c r="E997" s="270" t="str">
        <f t="shared" si="68"/>
        <v>MGFemale05-09</v>
      </c>
      <c r="F997" s="271">
        <v>1.4999999999999999E-4</v>
      </c>
      <c r="G997" s="271">
        <v>7.4012225621654447E-4</v>
      </c>
      <c r="H997" s="272">
        <v>73.229407505289586</v>
      </c>
      <c r="I997" s="271">
        <v>0.99925987774378344</v>
      </c>
      <c r="J997" s="272">
        <v>98942.312422319825</v>
      </c>
      <c r="K997" s="272">
        <v>494528.4885928359</v>
      </c>
      <c r="L997" s="272">
        <v>7588405.1000679722</v>
      </c>
      <c r="M997" s="273">
        <v>76.695247101948141</v>
      </c>
      <c r="N997" s="272">
        <v>5</v>
      </c>
      <c r="O997" s="274">
        <f t="shared" si="70"/>
        <v>2.5000000000001932</v>
      </c>
    </row>
    <row r="998" spans="2:15" x14ac:dyDescent="0.2">
      <c r="B998" s="268" t="s">
        <v>59</v>
      </c>
      <c r="C998" s="276" t="s">
        <v>48</v>
      </c>
      <c r="D998" s="275" t="s">
        <v>71</v>
      </c>
      <c r="E998" s="270" t="str">
        <f t="shared" si="68"/>
        <v>MGFemale10-14</v>
      </c>
      <c r="F998" s="271">
        <v>1.7000000000000001E-4</v>
      </c>
      <c r="G998" s="271">
        <v>8.7057504758818215E-4</v>
      </c>
      <c r="H998" s="272">
        <v>86.072956650622089</v>
      </c>
      <c r="I998" s="271">
        <v>0.99912942495241186</v>
      </c>
      <c r="J998" s="272">
        <v>98869.083014814532</v>
      </c>
      <c r="K998" s="272">
        <v>494130.23268244613</v>
      </c>
      <c r="L998" s="272">
        <v>7093876.6114751361</v>
      </c>
      <c r="M998" s="273">
        <v>71.750201328479903</v>
      </c>
      <c r="N998" s="272">
        <v>5</v>
      </c>
      <c r="O998" s="274">
        <f t="shared" si="70"/>
        <v>2.5000000000003544</v>
      </c>
    </row>
    <row r="999" spans="2:15" x14ac:dyDescent="0.2">
      <c r="B999" s="268" t="s">
        <v>59</v>
      </c>
      <c r="C999" s="276" t="s">
        <v>48</v>
      </c>
      <c r="D999" s="269" t="s">
        <v>72</v>
      </c>
      <c r="E999" s="270" t="str">
        <f t="shared" si="68"/>
        <v>MGFemale15-19</v>
      </c>
      <c r="F999" s="271">
        <v>3.2000000000000003E-4</v>
      </c>
      <c r="G999" s="271">
        <v>1.5807996945675282E-3</v>
      </c>
      <c r="H999" s="272">
        <v>156.15615212840657</v>
      </c>
      <c r="I999" s="271">
        <v>0.99841920030543252</v>
      </c>
      <c r="J999" s="272">
        <v>98783.010058163913</v>
      </c>
      <c r="K999" s="272">
        <v>493524.65991049854</v>
      </c>
      <c r="L999" s="272">
        <v>6599746.3787926901</v>
      </c>
      <c r="M999" s="273">
        <v>66.810541356319547</v>
      </c>
      <c r="N999" s="272">
        <v>5</v>
      </c>
      <c r="O999" s="274">
        <f t="shared" si="70"/>
        <v>2.4999999999996012</v>
      </c>
    </row>
    <row r="1000" spans="2:15" x14ac:dyDescent="0.2">
      <c r="B1000" s="268" t="s">
        <v>59</v>
      </c>
      <c r="C1000" s="276" t="s">
        <v>48</v>
      </c>
      <c r="D1000" s="269" t="s">
        <v>73</v>
      </c>
      <c r="E1000" s="270" t="str">
        <f t="shared" si="68"/>
        <v>MGFemale20-24</v>
      </c>
      <c r="F1000" s="271">
        <v>4.2000000000000002E-4</v>
      </c>
      <c r="G1000" s="271">
        <v>2.0731133501783018E-3</v>
      </c>
      <c r="H1000" s="272">
        <v>204.4646475186872</v>
      </c>
      <c r="I1000" s="271">
        <v>0.99792688664982165</v>
      </c>
      <c r="J1000" s="272">
        <v>98626.853906035511</v>
      </c>
      <c r="K1000" s="272">
        <v>492623.10791138082</v>
      </c>
      <c r="L1000" s="272">
        <v>6106221.7188821919</v>
      </c>
      <c r="M1000" s="273">
        <v>61.912364402293065</v>
      </c>
      <c r="N1000" s="272">
        <v>5</v>
      </c>
      <c r="O1000" s="274">
        <f t="shared" si="70"/>
        <v>2.4999999999999174</v>
      </c>
    </row>
    <row r="1001" spans="2:15" x14ac:dyDescent="0.2">
      <c r="B1001" s="268" t="s">
        <v>59</v>
      </c>
      <c r="C1001" s="276" t="s">
        <v>48</v>
      </c>
      <c r="D1001" s="269" t="s">
        <v>74</v>
      </c>
      <c r="E1001" s="270" t="str">
        <f t="shared" si="68"/>
        <v>MGFemale25-29</v>
      </c>
      <c r="F1001" s="271">
        <v>4.6000000000000001E-4</v>
      </c>
      <c r="G1001" s="271">
        <v>2.3220531788776923E-3</v>
      </c>
      <c r="H1001" s="272">
        <v>228.54202185047663</v>
      </c>
      <c r="I1001" s="271">
        <v>0.99767794682112232</v>
      </c>
      <c r="J1001" s="272">
        <v>98422.389258516821</v>
      </c>
      <c r="K1001" s="272">
        <v>491540.59123795794</v>
      </c>
      <c r="L1001" s="272">
        <v>5613598.610970811</v>
      </c>
      <c r="M1001" s="273">
        <v>57.035788840952641</v>
      </c>
      <c r="N1001" s="272">
        <v>5</v>
      </c>
      <c r="O1001" s="274">
        <f t="shared" si="70"/>
        <v>2.4999999999999631</v>
      </c>
    </row>
    <row r="1002" spans="2:15" x14ac:dyDescent="0.2">
      <c r="B1002" s="268" t="s">
        <v>59</v>
      </c>
      <c r="C1002" s="276" t="s">
        <v>48</v>
      </c>
      <c r="D1002" s="269" t="s">
        <v>75</v>
      </c>
      <c r="E1002" s="270" t="str">
        <f t="shared" si="68"/>
        <v>MGFemale30-34</v>
      </c>
      <c r="F1002" s="271">
        <v>7.9000000000000001E-4</v>
      </c>
      <c r="G1002" s="271">
        <v>3.9203591602308598E-3</v>
      </c>
      <c r="H1002" s="272">
        <v>384.95514849257461</v>
      </c>
      <c r="I1002" s="271">
        <v>0.99607964083976919</v>
      </c>
      <c r="J1002" s="272">
        <v>98193.847236666348</v>
      </c>
      <c r="K1002" s="272">
        <v>490006.84831210028</v>
      </c>
      <c r="L1002" s="272">
        <v>5122058.0197328534</v>
      </c>
      <c r="M1002" s="273">
        <v>52.162718580398355</v>
      </c>
      <c r="N1002" s="272">
        <v>5</v>
      </c>
      <c r="O1002" s="274">
        <f t="shared" si="70"/>
        <v>2.499999999999952</v>
      </c>
    </row>
    <row r="1003" spans="2:15" x14ac:dyDescent="0.2">
      <c r="B1003" s="268" t="s">
        <v>59</v>
      </c>
      <c r="C1003" s="276" t="s">
        <v>48</v>
      </c>
      <c r="D1003" s="269" t="s">
        <v>76</v>
      </c>
      <c r="E1003" s="270" t="str">
        <f t="shared" si="68"/>
        <v>MGFemale35-39</v>
      </c>
      <c r="F1003" s="271">
        <v>1.1000000000000001E-3</v>
      </c>
      <c r="G1003" s="271">
        <v>5.4715992492031873E-3</v>
      </c>
      <c r="H1003" s="272">
        <v>535.1710605150472</v>
      </c>
      <c r="I1003" s="271">
        <v>0.99452840075079685</v>
      </c>
      <c r="J1003" s="272">
        <v>97808.892088173772</v>
      </c>
      <c r="K1003" s="272">
        <v>487706.53278958122</v>
      </c>
      <c r="L1003" s="272">
        <v>4632051.171420753</v>
      </c>
      <c r="M1003" s="273">
        <v>47.358180555250577</v>
      </c>
      <c r="N1003" s="272">
        <v>5</v>
      </c>
      <c r="O1003" s="274">
        <f t="shared" si="70"/>
        <v>2.4999999999999298</v>
      </c>
    </row>
    <row r="1004" spans="2:15" x14ac:dyDescent="0.2">
      <c r="B1004" s="268" t="s">
        <v>59</v>
      </c>
      <c r="C1004" s="276" t="s">
        <v>48</v>
      </c>
      <c r="D1004" s="269" t="s">
        <v>77</v>
      </c>
      <c r="E1004" s="270" t="str">
        <f t="shared" si="68"/>
        <v>MGFemale40-44</v>
      </c>
      <c r="F1004" s="271">
        <v>1.75E-3</v>
      </c>
      <c r="G1004" s="271">
        <v>8.7351313874972931E-3</v>
      </c>
      <c r="H1004" s="272">
        <v>849.69873372735719</v>
      </c>
      <c r="I1004" s="271">
        <v>0.99126486861250274</v>
      </c>
      <c r="J1004" s="272">
        <v>97273.721027658728</v>
      </c>
      <c r="K1004" s="272">
        <v>484244.35830397526</v>
      </c>
      <c r="L1004" s="272">
        <v>4144344.6386311715</v>
      </c>
      <c r="M1004" s="273">
        <v>42.604976913063417</v>
      </c>
      <c r="N1004" s="272">
        <v>5</v>
      </c>
      <c r="O1004" s="274">
        <f t="shared" si="70"/>
        <v>2.5000000000000608</v>
      </c>
    </row>
    <row r="1005" spans="2:15" x14ac:dyDescent="0.2">
      <c r="B1005" s="268" t="s">
        <v>59</v>
      </c>
      <c r="C1005" s="276" t="s">
        <v>48</v>
      </c>
      <c r="D1005" s="269" t="s">
        <v>78</v>
      </c>
      <c r="E1005" s="270" t="str">
        <f t="shared" si="68"/>
        <v>MGFemale45-49</v>
      </c>
      <c r="F1005" s="271">
        <v>2.6800000000000001E-3</v>
      </c>
      <c r="G1005" s="271">
        <v>1.330879252331606E-2</v>
      </c>
      <c r="H1005" s="272">
        <v>1283.2873069735349</v>
      </c>
      <c r="I1005" s="271">
        <v>0.98669120747668393</v>
      </c>
      <c r="J1005" s="272">
        <v>96424.022293931368</v>
      </c>
      <c r="K1005" s="272">
        <v>478911.893202223</v>
      </c>
      <c r="L1005" s="272">
        <v>3660100.2803271962</v>
      </c>
      <c r="M1005" s="273">
        <v>37.958386232530685</v>
      </c>
      <c r="N1005" s="272">
        <v>5</v>
      </c>
      <c r="O1005" s="274">
        <f t="shared" si="70"/>
        <v>2.4999999999999796</v>
      </c>
    </row>
    <row r="1006" spans="2:15" x14ac:dyDescent="0.2">
      <c r="B1006" s="268" t="s">
        <v>59</v>
      </c>
      <c r="C1006" s="276" t="s">
        <v>48</v>
      </c>
      <c r="D1006" s="269" t="s">
        <v>79</v>
      </c>
      <c r="E1006" s="270" t="str">
        <f t="shared" si="68"/>
        <v>MGFemale50-54</v>
      </c>
      <c r="F1006" s="271">
        <v>3.9199999999999999E-3</v>
      </c>
      <c r="G1006" s="271">
        <v>1.9388258630819003E-2</v>
      </c>
      <c r="H1006" s="272">
        <v>1844.6131762533487</v>
      </c>
      <c r="I1006" s="271">
        <v>0.98061174136918094</v>
      </c>
      <c r="J1006" s="272">
        <v>95140.734986957832</v>
      </c>
      <c r="K1006" s="272">
        <v>471092.14199415577</v>
      </c>
      <c r="L1006" s="272">
        <v>3181188.3871249733</v>
      </c>
      <c r="M1006" s="273">
        <v>33.436659781544257</v>
      </c>
      <c r="N1006" s="272">
        <v>5</v>
      </c>
      <c r="O1006" s="274">
        <f t="shared" si="70"/>
        <v>2.4999999999999947</v>
      </c>
    </row>
    <row r="1007" spans="2:15" x14ac:dyDescent="0.2">
      <c r="B1007" s="268" t="s">
        <v>59</v>
      </c>
      <c r="C1007" s="276" t="s">
        <v>48</v>
      </c>
      <c r="D1007" s="269" t="s">
        <v>80</v>
      </c>
      <c r="E1007" s="270" t="str">
        <f t="shared" si="68"/>
        <v>MGFemale55-59</v>
      </c>
      <c r="F1007" s="271">
        <v>5.62E-3</v>
      </c>
      <c r="G1007" s="271">
        <v>2.7721658582722155E-2</v>
      </c>
      <c r="H1007" s="272">
        <v>2586.3232359284075</v>
      </c>
      <c r="I1007" s="271">
        <v>0.97227834141727787</v>
      </c>
      <c r="J1007" s="272">
        <v>93296.121810704484</v>
      </c>
      <c r="K1007" s="272">
        <v>460014.80096370145</v>
      </c>
      <c r="L1007" s="272">
        <v>2710096.2451308174</v>
      </c>
      <c r="M1007" s="273">
        <v>29.048326902907448</v>
      </c>
      <c r="N1007" s="272">
        <v>5</v>
      </c>
      <c r="O1007" s="274">
        <f t="shared" si="70"/>
        <v>2.4999999999999996</v>
      </c>
    </row>
    <row r="1008" spans="2:15" x14ac:dyDescent="0.2">
      <c r="B1008" s="268" t="s">
        <v>59</v>
      </c>
      <c r="C1008" s="276" t="s">
        <v>48</v>
      </c>
      <c r="D1008" s="269" t="s">
        <v>81</v>
      </c>
      <c r="E1008" s="270" t="str">
        <f t="shared" si="68"/>
        <v>MGFemale60-64</v>
      </c>
      <c r="F1008" s="271">
        <v>8.3099999999999997E-3</v>
      </c>
      <c r="G1008" s="271">
        <v>4.0689866384543666E-2</v>
      </c>
      <c r="H1008" s="272">
        <v>3690.9695837765084</v>
      </c>
      <c r="I1008" s="271">
        <v>0.95931013361545636</v>
      </c>
      <c r="J1008" s="272">
        <v>90709.798574776083</v>
      </c>
      <c r="K1008" s="272">
        <v>444321.56891443918</v>
      </c>
      <c r="L1008" s="272">
        <v>2250081.4441671162</v>
      </c>
      <c r="M1008" s="273">
        <v>24.805274397255715</v>
      </c>
      <c r="N1008" s="272">
        <v>5</v>
      </c>
      <c r="O1008" s="274">
        <f t="shared" si="70"/>
        <v>2.4999999999999942</v>
      </c>
    </row>
    <row r="1009" spans="2:15" x14ac:dyDescent="0.2">
      <c r="B1009" s="268" t="s">
        <v>59</v>
      </c>
      <c r="C1009" s="276" t="s">
        <v>48</v>
      </c>
      <c r="D1009" s="269" t="s">
        <v>82</v>
      </c>
      <c r="E1009" s="270" t="str">
        <f t="shared" si="68"/>
        <v>MGFemale65-69</v>
      </c>
      <c r="F1009" s="271">
        <v>1.306E-2</v>
      </c>
      <c r="G1009" s="271">
        <v>6.3254657459994923E-2</v>
      </c>
      <c r="H1009" s="272">
        <v>5504.3462203955542</v>
      </c>
      <c r="I1009" s="271">
        <v>0.93674534254000508</v>
      </c>
      <c r="J1009" s="272">
        <v>87018.82899099958</v>
      </c>
      <c r="K1009" s="272">
        <v>421333.27940400899</v>
      </c>
      <c r="L1009" s="272">
        <v>1805759.8752526769</v>
      </c>
      <c r="M1009" s="273">
        <v>20.75136951612447</v>
      </c>
      <c r="N1009" s="272">
        <v>5</v>
      </c>
      <c r="O1009" s="274">
        <f t="shared" si="70"/>
        <v>2.4999999999999987</v>
      </c>
    </row>
    <row r="1010" spans="2:15" x14ac:dyDescent="0.2">
      <c r="B1010" s="268" t="s">
        <v>59</v>
      </c>
      <c r="C1010" s="276" t="s">
        <v>48</v>
      </c>
      <c r="D1010" s="269" t="s">
        <v>19</v>
      </c>
      <c r="E1010" s="270" t="str">
        <f t="shared" si="68"/>
        <v>MGFemale70-74</v>
      </c>
      <c r="F1010" s="271">
        <v>2.1340000000000001E-2</v>
      </c>
      <c r="G1010" s="271">
        <v>0.10127758347075573</v>
      </c>
      <c r="H1010" s="272">
        <v>8255.5898328753283</v>
      </c>
      <c r="I1010" s="271">
        <v>0.89872241652924423</v>
      </c>
      <c r="J1010" s="272">
        <v>81514.482770604023</v>
      </c>
      <c r="K1010" s="272">
        <v>386933.43927083176</v>
      </c>
      <c r="L1010" s="272">
        <v>1384426.5958486679</v>
      </c>
      <c r="M1010" s="273">
        <v>16.9838113276715</v>
      </c>
      <c r="N1010" s="272">
        <v>5</v>
      </c>
      <c r="O1010" s="274">
        <f t="shared" si="70"/>
        <v>2.500000000000004</v>
      </c>
    </row>
    <row r="1011" spans="2:15" x14ac:dyDescent="0.2">
      <c r="B1011" s="268" t="s">
        <v>59</v>
      </c>
      <c r="C1011" s="276" t="s">
        <v>48</v>
      </c>
      <c r="D1011" s="269" t="s">
        <v>20</v>
      </c>
      <c r="E1011" s="270" t="str">
        <f t="shared" si="68"/>
        <v>MGFemale75-79</v>
      </c>
      <c r="F1011" s="271">
        <v>3.4770000000000002E-2</v>
      </c>
      <c r="G1011" s="271">
        <v>0.15994171273470797</v>
      </c>
      <c r="H1011" s="272">
        <v>11717.152809508929</v>
      </c>
      <c r="I1011" s="271">
        <v>0.84005828726529197</v>
      </c>
      <c r="J1011" s="272">
        <v>73258.892937728684</v>
      </c>
      <c r="K1011" s="272">
        <v>337001.58266487112</v>
      </c>
      <c r="L1011" s="272">
        <v>997493.15657783626</v>
      </c>
      <c r="M1011" s="273">
        <v>13.616000960125382</v>
      </c>
      <c r="N1011" s="272">
        <v>5</v>
      </c>
      <c r="O1011" s="274">
        <f t="shared" si="70"/>
        <v>2.5000000000000018</v>
      </c>
    </row>
    <row r="1012" spans="2:15" x14ac:dyDescent="0.2">
      <c r="B1012" s="268" t="s">
        <v>59</v>
      </c>
      <c r="C1012" s="276" t="s">
        <v>48</v>
      </c>
      <c r="D1012" s="269" t="s">
        <v>21</v>
      </c>
      <c r="E1012" s="270" t="str">
        <f t="shared" si="68"/>
        <v>MGFemale80-84</v>
      </c>
      <c r="F1012" s="271">
        <v>5.7639999999999997E-2</v>
      </c>
      <c r="G1012" s="271">
        <v>0.25191369144987369</v>
      </c>
      <c r="H1012" s="272">
        <v>15503.206933948661</v>
      </c>
      <c r="I1012" s="271">
        <v>0.74808630855012637</v>
      </c>
      <c r="J1012" s="272">
        <v>61541.740128219753</v>
      </c>
      <c r="K1012" s="272">
        <v>268950.68330622715</v>
      </c>
      <c r="L1012" s="272">
        <v>660491.57391296513</v>
      </c>
      <c r="M1012" s="273">
        <v>10.732416284246389</v>
      </c>
      <c r="N1012" s="272">
        <v>5</v>
      </c>
      <c r="O1012" s="274">
        <f t="shared" si="70"/>
        <v>2.5000000000000009</v>
      </c>
    </row>
    <row r="1013" spans="2:15" x14ac:dyDescent="0.2">
      <c r="B1013" s="268" t="s">
        <v>59</v>
      </c>
      <c r="C1013" s="276" t="s">
        <v>48</v>
      </c>
      <c r="D1013" s="269" t="s">
        <v>22</v>
      </c>
      <c r="E1013" s="270" t="str">
        <f t="shared" si="68"/>
        <v>MGFemale85-89</v>
      </c>
      <c r="F1013" s="271">
        <v>9.3740000000000004E-2</v>
      </c>
      <c r="G1013" s="271">
        <v>0.37970942161358101</v>
      </c>
      <c r="H1013" s="272">
        <v>17481.26481113433</v>
      </c>
      <c r="I1013" s="271">
        <v>0.62029057838641899</v>
      </c>
      <c r="J1013" s="272">
        <v>46038.533194271098</v>
      </c>
      <c r="K1013" s="272">
        <v>186489.50394351967</v>
      </c>
      <c r="L1013" s="272">
        <v>391540.89060673799</v>
      </c>
      <c r="M1013" s="273">
        <v>8.5046343452023834</v>
      </c>
      <c r="N1013" s="272">
        <v>5</v>
      </c>
      <c r="O1013" s="274">
        <f t="shared" si="70"/>
        <v>2.4999999999999996</v>
      </c>
    </row>
    <row r="1014" spans="2:15" x14ac:dyDescent="0.2">
      <c r="B1014" s="268" t="s">
        <v>59</v>
      </c>
      <c r="C1014" s="276" t="s">
        <v>48</v>
      </c>
      <c r="D1014" s="269" t="s">
        <v>5</v>
      </c>
      <c r="E1014" s="270" t="str">
        <f t="shared" si="68"/>
        <v>MGFemale90+</v>
      </c>
      <c r="F1014" s="271">
        <v>0.13927</v>
      </c>
      <c r="G1014" s="271">
        <v>1</v>
      </c>
      <c r="H1014" s="272">
        <v>28557.268383136769</v>
      </c>
      <c r="I1014" s="271">
        <v>0</v>
      </c>
      <c r="J1014" s="272">
        <v>28557.268383136769</v>
      </c>
      <c r="K1014" s="272">
        <v>205051.38666321832</v>
      </c>
      <c r="L1014" s="272">
        <v>205051.38666321832</v>
      </c>
      <c r="M1014" s="273">
        <v>7.1803571655439686</v>
      </c>
      <c r="N1014" s="273" t="s">
        <v>92</v>
      </c>
      <c r="O1014" s="274"/>
    </row>
    <row r="1015" spans="2:15" ht="16" customHeight="1" x14ac:dyDescent="0.2">
      <c r="B1015" s="348" t="s">
        <v>1</v>
      </c>
      <c r="C1015" s="348" t="s">
        <v>0</v>
      </c>
      <c r="D1015" s="348" t="s">
        <v>2</v>
      </c>
      <c r="E1015" s="348" t="s">
        <v>49</v>
      </c>
      <c r="F1015" s="349" t="s">
        <v>113</v>
      </c>
      <c r="G1015" s="349" t="s">
        <v>112</v>
      </c>
      <c r="H1015" s="349" t="s">
        <v>114</v>
      </c>
      <c r="I1015" s="349" t="s">
        <v>116</v>
      </c>
      <c r="J1015" s="349" t="s">
        <v>111</v>
      </c>
      <c r="K1015" s="349" t="s">
        <v>110</v>
      </c>
      <c r="L1015" s="349" t="s">
        <v>109</v>
      </c>
      <c r="M1015" s="349" t="s">
        <v>108</v>
      </c>
      <c r="N1015" s="350" t="s">
        <v>6</v>
      </c>
      <c r="O1015" s="351" t="s">
        <v>91</v>
      </c>
    </row>
    <row r="1016" spans="2:15" ht="16" customHeight="1" x14ac:dyDescent="0.2">
      <c r="B1016" s="348"/>
      <c r="C1016" s="348"/>
      <c r="D1016" s="348"/>
      <c r="E1016" s="348"/>
      <c r="F1016" s="348"/>
      <c r="G1016" s="348"/>
      <c r="H1016" s="348"/>
      <c r="I1016" s="348"/>
      <c r="J1016" s="348"/>
      <c r="K1016" s="348"/>
      <c r="L1016" s="348"/>
      <c r="M1016" s="348"/>
      <c r="N1016" s="350"/>
      <c r="O1016" s="351"/>
    </row>
    <row r="1017" spans="2:15" x14ac:dyDescent="0.2">
      <c r="B1017" s="268" t="s">
        <v>60</v>
      </c>
      <c r="C1017" s="276" t="s">
        <v>48</v>
      </c>
      <c r="D1017" s="269">
        <v>0</v>
      </c>
      <c r="E1017" s="270" t="str">
        <f t="shared" si="68"/>
        <v>ESFemale0</v>
      </c>
      <c r="F1017" s="271">
        <v>6.5599999999999999E-3</v>
      </c>
      <c r="G1017" s="271">
        <v>6.5166543140958745E-3</v>
      </c>
      <c r="H1017" s="272">
        <v>651.66543140958743</v>
      </c>
      <c r="I1017" s="271">
        <v>0.99348334568590413</v>
      </c>
      <c r="J1017" s="272">
        <v>100000</v>
      </c>
      <c r="K1017" s="272">
        <v>99393.657875195728</v>
      </c>
      <c r="L1017" s="272">
        <v>8299122.0240108985</v>
      </c>
      <c r="M1017" s="273">
        <v>82.991220240108987</v>
      </c>
      <c r="N1017" s="272">
        <v>1</v>
      </c>
      <c r="O1017" s="274">
        <f>(K1017-J1018*N1017)/H1017</f>
        <v>6.9549962942310681E-2</v>
      </c>
    </row>
    <row r="1018" spans="2:15" x14ac:dyDescent="0.2">
      <c r="B1018" s="268" t="s">
        <v>60</v>
      </c>
      <c r="C1018" s="276" t="s">
        <v>48</v>
      </c>
      <c r="D1018" s="275" t="s">
        <v>107</v>
      </c>
      <c r="E1018" s="270" t="str">
        <f t="shared" si="68"/>
        <v>ESFemale01-04</v>
      </c>
      <c r="F1018" s="271">
        <v>3.1E-4</v>
      </c>
      <c r="G1018" s="271">
        <v>1.2451028295822968E-3</v>
      </c>
      <c r="H1018" s="272">
        <v>123.69889248564063</v>
      </c>
      <c r="I1018" s="271">
        <v>0.99875489717041765</v>
      </c>
      <c r="J1018" s="272">
        <v>99348.334568590406</v>
      </c>
      <c r="K1018" s="272">
        <v>397085.74989931996</v>
      </c>
      <c r="L1018" s="272">
        <v>8199728.3661357025</v>
      </c>
      <c r="M1018" s="273">
        <v>82.535136615446575</v>
      </c>
      <c r="N1018" s="272">
        <v>4</v>
      </c>
      <c r="O1018" s="274">
        <f t="shared" ref="O1018:O1035" si="71">(K1018-J1019*N1018)/H1018</f>
        <v>1.5134104367395891</v>
      </c>
    </row>
    <row r="1019" spans="2:15" x14ac:dyDescent="0.2">
      <c r="B1019" s="268" t="s">
        <v>60</v>
      </c>
      <c r="C1019" s="276" t="s">
        <v>48</v>
      </c>
      <c r="D1019" s="275" t="s">
        <v>106</v>
      </c>
      <c r="E1019" s="270" t="str">
        <f t="shared" si="68"/>
        <v>ESFemale05-09</v>
      </c>
      <c r="F1019" s="271">
        <v>1.6000000000000001E-4</v>
      </c>
      <c r="G1019" s="271">
        <v>7.802970620231388E-4</v>
      </c>
      <c r="H1019" s="272">
        <v>77.424691698380869</v>
      </c>
      <c r="I1019" s="271">
        <v>0.99921970293797691</v>
      </c>
      <c r="J1019" s="272">
        <v>99224.635676104765</v>
      </c>
      <c r="K1019" s="272">
        <v>495929.61665127787</v>
      </c>
      <c r="L1019" s="272">
        <v>7802642.6162363822</v>
      </c>
      <c r="M1019" s="273">
        <v>78.636142759004471</v>
      </c>
      <c r="N1019" s="272">
        <v>5</v>
      </c>
      <c r="O1019" s="274">
        <f t="shared" si="71"/>
        <v>2.4999999999997855</v>
      </c>
    </row>
    <row r="1020" spans="2:15" x14ac:dyDescent="0.2">
      <c r="B1020" s="268" t="s">
        <v>60</v>
      </c>
      <c r="C1020" s="276" t="s">
        <v>48</v>
      </c>
      <c r="D1020" s="275" t="s">
        <v>71</v>
      </c>
      <c r="E1020" s="270" t="str">
        <f t="shared" si="68"/>
        <v>ESFemale10-14</v>
      </c>
      <c r="F1020" s="271">
        <v>1.7000000000000001E-4</v>
      </c>
      <c r="G1020" s="271">
        <v>8.4868807230001591E-4</v>
      </c>
      <c r="H1020" s="272">
        <v>84.145055364278818</v>
      </c>
      <c r="I1020" s="271">
        <v>0.99915131192770001</v>
      </c>
      <c r="J1020" s="272">
        <v>99147.210984406382</v>
      </c>
      <c r="K1020" s="272">
        <v>495525.69228362123</v>
      </c>
      <c r="L1020" s="272">
        <v>7306712.9995851042</v>
      </c>
      <c r="M1020" s="273">
        <v>73.695597960231936</v>
      </c>
      <c r="N1020" s="272">
        <v>5</v>
      </c>
      <c r="O1020" s="274">
        <f t="shared" si="71"/>
        <v>2.5000000000000906</v>
      </c>
    </row>
    <row r="1021" spans="2:15" x14ac:dyDescent="0.2">
      <c r="B1021" s="268" t="s">
        <v>60</v>
      </c>
      <c r="C1021" s="276" t="s">
        <v>48</v>
      </c>
      <c r="D1021" s="269" t="s">
        <v>72</v>
      </c>
      <c r="E1021" s="270" t="str">
        <f t="shared" si="68"/>
        <v>ESFemale15-19</v>
      </c>
      <c r="F1021" s="271">
        <v>3.2000000000000003E-4</v>
      </c>
      <c r="G1021" s="271">
        <v>1.5910271970632393E-3</v>
      </c>
      <c r="H1021" s="272">
        <v>157.61203211757473</v>
      </c>
      <c r="I1021" s="271">
        <v>0.99840897280293672</v>
      </c>
      <c r="J1021" s="272">
        <v>99063.065929042103</v>
      </c>
      <c r="K1021" s="272">
        <v>494921.29956491652</v>
      </c>
      <c r="L1021" s="272">
        <v>6811187.3073014831</v>
      </c>
      <c r="M1021" s="273">
        <v>68.756072138735036</v>
      </c>
      <c r="N1021" s="272">
        <v>5</v>
      </c>
      <c r="O1021" s="274">
        <f t="shared" si="71"/>
        <v>2.5000000000000551</v>
      </c>
    </row>
    <row r="1022" spans="2:15" x14ac:dyDescent="0.2">
      <c r="B1022" s="268" t="s">
        <v>60</v>
      </c>
      <c r="C1022" s="276" t="s">
        <v>48</v>
      </c>
      <c r="D1022" s="269" t="s">
        <v>73</v>
      </c>
      <c r="E1022" s="270" t="str">
        <f t="shared" si="68"/>
        <v>ESFemale20-24</v>
      </c>
      <c r="F1022" s="271">
        <v>4.6000000000000001E-4</v>
      </c>
      <c r="G1022" s="271">
        <v>2.313649796833862E-3</v>
      </c>
      <c r="H1022" s="272">
        <v>228.83258331438032</v>
      </c>
      <c r="I1022" s="271">
        <v>0.99768635020316609</v>
      </c>
      <c r="J1022" s="272">
        <v>98905.453896924519</v>
      </c>
      <c r="K1022" s="272">
        <v>493955.1880263366</v>
      </c>
      <c r="L1022" s="272">
        <v>6316266.0077365665</v>
      </c>
      <c r="M1022" s="273">
        <v>63.861655337218686</v>
      </c>
      <c r="N1022" s="272">
        <v>5</v>
      </c>
      <c r="O1022" s="274">
        <f t="shared" si="71"/>
        <v>2.5000000000001048</v>
      </c>
    </row>
    <row r="1023" spans="2:15" x14ac:dyDescent="0.2">
      <c r="B1023" s="268" t="s">
        <v>60</v>
      </c>
      <c r="C1023" s="276" t="s">
        <v>48</v>
      </c>
      <c r="D1023" s="269" t="s">
        <v>74</v>
      </c>
      <c r="E1023" s="270" t="str">
        <f t="shared" si="68"/>
        <v>ESFemale25-29</v>
      </c>
      <c r="F1023" s="271">
        <v>4.0999999999999999E-4</v>
      </c>
      <c r="G1023" s="271">
        <v>2.0571707552752925E-3</v>
      </c>
      <c r="H1023" s="272">
        <v>202.99465959573337</v>
      </c>
      <c r="I1023" s="271">
        <v>0.99794282924472466</v>
      </c>
      <c r="J1023" s="272">
        <v>98676.621313610129</v>
      </c>
      <c r="K1023" s="272">
        <v>492875.61991906131</v>
      </c>
      <c r="L1023" s="272">
        <v>5822310.8197102295</v>
      </c>
      <c r="M1023" s="273">
        <v>59.003953947774434</v>
      </c>
      <c r="N1023" s="272">
        <v>5</v>
      </c>
      <c r="O1023" s="274">
        <f t="shared" si="71"/>
        <v>2.5000000000002083</v>
      </c>
    </row>
    <row r="1024" spans="2:15" x14ac:dyDescent="0.2">
      <c r="B1024" s="268" t="s">
        <v>60</v>
      </c>
      <c r="C1024" s="276" t="s">
        <v>48</v>
      </c>
      <c r="D1024" s="269" t="s">
        <v>75</v>
      </c>
      <c r="E1024" s="270" t="str">
        <f t="shared" si="68"/>
        <v>ESFemale30-34</v>
      </c>
      <c r="F1024" s="271">
        <v>6.9999999999999999E-4</v>
      </c>
      <c r="G1024" s="271">
        <v>3.5137603060898699E-3</v>
      </c>
      <c r="H1024" s="272">
        <v>346.01272053358917</v>
      </c>
      <c r="I1024" s="271">
        <v>0.99648623969391015</v>
      </c>
      <c r="J1024" s="272">
        <v>98473.626654014384</v>
      </c>
      <c r="K1024" s="272">
        <v>491503.10146873794</v>
      </c>
      <c r="L1024" s="272">
        <v>5329435.1997911679</v>
      </c>
      <c r="M1024" s="273">
        <v>54.120431844315625</v>
      </c>
      <c r="N1024" s="272">
        <v>5</v>
      </c>
      <c r="O1024" s="274">
        <f t="shared" si="71"/>
        <v>2.4999999999999107</v>
      </c>
    </row>
    <row r="1025" spans="2:15" x14ac:dyDescent="0.2">
      <c r="B1025" s="268" t="s">
        <v>60</v>
      </c>
      <c r="C1025" s="276" t="s">
        <v>48</v>
      </c>
      <c r="D1025" s="269" t="s">
        <v>76</v>
      </c>
      <c r="E1025" s="270" t="str">
        <f t="shared" si="68"/>
        <v>ESFemale35-39</v>
      </c>
      <c r="F1025" s="271">
        <v>9.6000000000000002E-4</v>
      </c>
      <c r="G1025" s="271">
        <v>4.8104884445889819E-3</v>
      </c>
      <c r="H1025" s="272">
        <v>472.04175292209811</v>
      </c>
      <c r="I1025" s="271">
        <v>0.99518951155541102</v>
      </c>
      <c r="J1025" s="272">
        <v>98127.613933480796</v>
      </c>
      <c r="K1025" s="272">
        <v>489457.9652850987</v>
      </c>
      <c r="L1025" s="272">
        <v>4837932.0983224297</v>
      </c>
      <c r="M1025" s="273">
        <v>49.302453248297567</v>
      </c>
      <c r="N1025" s="272">
        <v>5</v>
      </c>
      <c r="O1025" s="274">
        <f t="shared" si="71"/>
        <v>2.4999999999999707</v>
      </c>
    </row>
    <row r="1026" spans="2:15" x14ac:dyDescent="0.2">
      <c r="B1026" s="268" t="s">
        <v>60</v>
      </c>
      <c r="C1026" s="276" t="s">
        <v>48</v>
      </c>
      <c r="D1026" s="269" t="s">
        <v>77</v>
      </c>
      <c r="E1026" s="270" t="str">
        <f t="shared" si="68"/>
        <v>ESFemale40-44</v>
      </c>
      <c r="F1026" s="271">
        <v>1.3600000000000001E-3</v>
      </c>
      <c r="G1026" s="271">
        <v>6.7983260950815576E-3</v>
      </c>
      <c r="H1026" s="272">
        <v>663.89442468521281</v>
      </c>
      <c r="I1026" s="271">
        <v>0.99320167390491843</v>
      </c>
      <c r="J1026" s="272">
        <v>97655.572180558695</v>
      </c>
      <c r="K1026" s="272">
        <v>486618.1248410804</v>
      </c>
      <c r="L1026" s="272">
        <v>4348474.1330373306</v>
      </c>
      <c r="M1026" s="273">
        <v>44.528684190158543</v>
      </c>
      <c r="N1026" s="272">
        <v>5</v>
      </c>
      <c r="O1026" s="274">
        <f t="shared" si="71"/>
        <v>2.4999999999999787</v>
      </c>
    </row>
    <row r="1027" spans="2:15" x14ac:dyDescent="0.2">
      <c r="B1027" s="268" t="s">
        <v>60</v>
      </c>
      <c r="C1027" s="276" t="s">
        <v>48</v>
      </c>
      <c r="D1027" s="269" t="s">
        <v>78</v>
      </c>
      <c r="E1027" s="270" t="str">
        <f t="shared" si="68"/>
        <v>ESFemale45-49</v>
      </c>
      <c r="F1027" s="271">
        <v>2.2200000000000002E-3</v>
      </c>
      <c r="G1027" s="271">
        <v>1.1038367677358246E-2</v>
      </c>
      <c r="H1027" s="272">
        <v>1070.6298007131807</v>
      </c>
      <c r="I1027" s="271">
        <v>0.98896163232264178</v>
      </c>
      <c r="J1027" s="272">
        <v>96991.677755873476</v>
      </c>
      <c r="K1027" s="272">
        <v>482281.81427758443</v>
      </c>
      <c r="L1027" s="272">
        <v>3861856.0081962505</v>
      </c>
      <c r="M1027" s="273">
        <v>39.816364636113228</v>
      </c>
      <c r="N1027" s="272">
        <v>5</v>
      </c>
      <c r="O1027" s="274">
        <f t="shared" si="71"/>
        <v>2.5000000000000497</v>
      </c>
    </row>
    <row r="1028" spans="2:15" x14ac:dyDescent="0.2">
      <c r="B1028" s="268" t="s">
        <v>60</v>
      </c>
      <c r="C1028" s="276" t="s">
        <v>48</v>
      </c>
      <c r="D1028" s="269" t="s">
        <v>79</v>
      </c>
      <c r="E1028" s="270" t="str">
        <f t="shared" si="68"/>
        <v>ESFemale50-54</v>
      </c>
      <c r="F1028" s="271">
        <v>3.3300000000000001E-3</v>
      </c>
      <c r="G1028" s="271">
        <v>1.6493967430597754E-2</v>
      </c>
      <c r="H1028" s="272">
        <v>1582.1186408812191</v>
      </c>
      <c r="I1028" s="271">
        <v>0.98350603256940228</v>
      </c>
      <c r="J1028" s="272">
        <v>95921.047955160291</v>
      </c>
      <c r="K1028" s="272">
        <v>475649.94317359838</v>
      </c>
      <c r="L1028" s="272">
        <v>3379574.1939186659</v>
      </c>
      <c r="M1028" s="273">
        <v>35.232873972545605</v>
      </c>
      <c r="N1028" s="272">
        <v>5</v>
      </c>
      <c r="O1028" s="274">
        <f t="shared" si="71"/>
        <v>2.4999999999999982</v>
      </c>
    </row>
    <row r="1029" spans="2:15" x14ac:dyDescent="0.2">
      <c r="B1029" s="268" t="s">
        <v>60</v>
      </c>
      <c r="C1029" s="276" t="s">
        <v>48</v>
      </c>
      <c r="D1029" s="269" t="s">
        <v>80</v>
      </c>
      <c r="E1029" s="270" t="str">
        <f t="shared" si="68"/>
        <v>ESFemale55-59</v>
      </c>
      <c r="F1029" s="271">
        <v>4.6499999999999996E-3</v>
      </c>
      <c r="G1029" s="271">
        <v>2.2986192653692384E-2</v>
      </c>
      <c r="H1029" s="272">
        <v>2168.4928039610868</v>
      </c>
      <c r="I1029" s="271">
        <v>0.97701380734630761</v>
      </c>
      <c r="J1029" s="272">
        <v>94338.92931427907</v>
      </c>
      <c r="K1029" s="272">
        <v>466273.41456149262</v>
      </c>
      <c r="L1029" s="272">
        <v>2903924.2507450674</v>
      </c>
      <c r="M1029" s="273">
        <v>30.781823281786298</v>
      </c>
      <c r="N1029" s="272">
        <v>5</v>
      </c>
      <c r="O1029" s="274">
        <f t="shared" si="71"/>
        <v>2.4999999999999982</v>
      </c>
    </row>
    <row r="1030" spans="2:15" x14ac:dyDescent="0.2">
      <c r="B1030" s="268" t="s">
        <v>60</v>
      </c>
      <c r="C1030" s="276" t="s">
        <v>48</v>
      </c>
      <c r="D1030" s="269" t="s">
        <v>81</v>
      </c>
      <c r="E1030" s="270" t="str">
        <f t="shared" si="68"/>
        <v>ESFemale60-64</v>
      </c>
      <c r="F1030" s="271">
        <v>6.9100000000000003E-3</v>
      </c>
      <c r="G1030" s="271">
        <v>3.3951411385778368E-2</v>
      </c>
      <c r="H1030" s="272">
        <v>3129.3164075685722</v>
      </c>
      <c r="I1030" s="271">
        <v>0.9660485886142216</v>
      </c>
      <c r="J1030" s="272">
        <v>92170.436510317988</v>
      </c>
      <c r="K1030" s="272">
        <v>453028.89153266849</v>
      </c>
      <c r="L1030" s="272">
        <v>2437650.8361835745</v>
      </c>
      <c r="M1030" s="273">
        <v>26.447209414167119</v>
      </c>
      <c r="N1030" s="272">
        <v>5</v>
      </c>
      <c r="O1030" s="274">
        <f t="shared" si="71"/>
        <v>2.4999999999999956</v>
      </c>
    </row>
    <row r="1031" spans="2:15" x14ac:dyDescent="0.2">
      <c r="B1031" s="268" t="s">
        <v>60</v>
      </c>
      <c r="C1031" s="276" t="s">
        <v>48</v>
      </c>
      <c r="D1031" s="269" t="s">
        <v>82</v>
      </c>
      <c r="E1031" s="270" t="str">
        <f t="shared" si="68"/>
        <v>ESFemale65-69</v>
      </c>
      <c r="F1031" s="271">
        <v>1.1350000000000001E-2</v>
      </c>
      <c r="G1031" s="271">
        <v>5.5180755056329175E-2</v>
      </c>
      <c r="H1031" s="272">
        <v>4913.3562383310027</v>
      </c>
      <c r="I1031" s="271">
        <v>0.94481924494367087</v>
      </c>
      <c r="J1031" s="272">
        <v>89041.12010274941</v>
      </c>
      <c r="K1031" s="272">
        <v>432922.20991791954</v>
      </c>
      <c r="L1031" s="272">
        <v>1984621.9446509059</v>
      </c>
      <c r="M1031" s="273">
        <v>22.288825009846487</v>
      </c>
      <c r="N1031" s="272">
        <v>5</v>
      </c>
      <c r="O1031" s="274">
        <f t="shared" si="71"/>
        <v>2.5000000000000071</v>
      </c>
    </row>
    <row r="1032" spans="2:15" x14ac:dyDescent="0.2">
      <c r="B1032" s="268" t="s">
        <v>60</v>
      </c>
      <c r="C1032" s="276" t="s">
        <v>48</v>
      </c>
      <c r="D1032" s="269" t="s">
        <v>19</v>
      </c>
      <c r="E1032" s="270" t="str">
        <f t="shared" si="68"/>
        <v>ESFemale70-74</v>
      </c>
      <c r="F1032" s="271">
        <v>1.7909999999999999E-2</v>
      </c>
      <c r="G1032" s="271">
        <v>8.5703726736636274E-2</v>
      </c>
      <c r="H1032" s="272">
        <v>7210.0628852003783</v>
      </c>
      <c r="I1032" s="271">
        <v>0.91429627326336371</v>
      </c>
      <c r="J1032" s="272">
        <v>84127.763864418404</v>
      </c>
      <c r="K1032" s="272">
        <v>402613.66210909106</v>
      </c>
      <c r="L1032" s="272">
        <v>1551699.7347329864</v>
      </c>
      <c r="M1032" s="273">
        <v>18.444561741041039</v>
      </c>
      <c r="N1032" s="272">
        <v>5</v>
      </c>
      <c r="O1032" s="274">
        <f t="shared" si="71"/>
        <v>2.5000000000000058</v>
      </c>
    </row>
    <row r="1033" spans="2:15" x14ac:dyDescent="0.2">
      <c r="B1033" s="268" t="s">
        <v>60</v>
      </c>
      <c r="C1033" s="276" t="s">
        <v>48</v>
      </c>
      <c r="D1033" s="269" t="s">
        <v>20</v>
      </c>
      <c r="E1033" s="270" t="str">
        <f t="shared" si="68"/>
        <v>ESFemale75-79</v>
      </c>
      <c r="F1033" s="271">
        <v>2.8559999999999999E-2</v>
      </c>
      <c r="G1033" s="271">
        <v>0.13330162400616785</v>
      </c>
      <c r="H1033" s="272">
        <v>10253.254455350569</v>
      </c>
      <c r="I1033" s="271">
        <v>0.86669837599383215</v>
      </c>
      <c r="J1033" s="272">
        <v>76917.700979218018</v>
      </c>
      <c r="K1033" s="272">
        <v>358955.36875771364</v>
      </c>
      <c r="L1033" s="272">
        <v>1149086.0726238952</v>
      </c>
      <c r="M1033" s="273">
        <v>14.939163001431369</v>
      </c>
      <c r="N1033" s="272">
        <v>5</v>
      </c>
      <c r="O1033" s="274">
        <f t="shared" si="71"/>
        <v>2.5000000000000009</v>
      </c>
    </row>
    <row r="1034" spans="2:15" x14ac:dyDescent="0.2">
      <c r="B1034" s="268" t="s">
        <v>60</v>
      </c>
      <c r="C1034" s="276" t="s">
        <v>48</v>
      </c>
      <c r="D1034" s="269" t="s">
        <v>21</v>
      </c>
      <c r="E1034" s="270" t="str">
        <f t="shared" si="68"/>
        <v>ESFemale80-84</v>
      </c>
      <c r="F1034" s="271">
        <v>5.0569999999999997E-2</v>
      </c>
      <c r="G1034" s="271">
        <v>0.22446838931729288</v>
      </c>
      <c r="H1034" s="272">
        <v>14964.06093594133</v>
      </c>
      <c r="I1034" s="271">
        <v>0.77553161068270715</v>
      </c>
      <c r="J1034" s="272">
        <v>66664.446523867446</v>
      </c>
      <c r="K1034" s="272">
        <v>295912.08027948393</v>
      </c>
      <c r="L1034" s="272">
        <v>790130.70386618166</v>
      </c>
      <c r="M1034" s="273">
        <v>11.852355266810717</v>
      </c>
      <c r="N1034" s="272">
        <v>5</v>
      </c>
      <c r="O1034" s="274">
        <f t="shared" si="71"/>
        <v>2.5000000000000013</v>
      </c>
    </row>
    <row r="1035" spans="2:15" x14ac:dyDescent="0.2">
      <c r="B1035" s="268" t="s">
        <v>60</v>
      </c>
      <c r="C1035" s="276" t="s">
        <v>48</v>
      </c>
      <c r="D1035" s="269" t="s">
        <v>22</v>
      </c>
      <c r="E1035" s="270" t="str">
        <f t="shared" si="68"/>
        <v>ESFemale85-89</v>
      </c>
      <c r="F1035" s="271">
        <v>8.2659999999999997E-2</v>
      </c>
      <c r="G1035" s="271">
        <v>0.34252023072107246</v>
      </c>
      <c r="H1035" s="272">
        <v>17708.427999944863</v>
      </c>
      <c r="I1035" s="271">
        <v>0.65747976927892759</v>
      </c>
      <c r="J1035" s="272">
        <v>51700.385587926117</v>
      </c>
      <c r="K1035" s="272">
        <v>214230.85793976844</v>
      </c>
      <c r="L1035" s="272">
        <v>494218.62358669774</v>
      </c>
      <c r="M1035" s="273">
        <v>9.5592831265481966</v>
      </c>
      <c r="N1035" s="272">
        <v>5</v>
      </c>
      <c r="O1035" s="274">
        <f t="shared" si="71"/>
        <v>2.5000000000000009</v>
      </c>
    </row>
    <row r="1036" spans="2:15" x14ac:dyDescent="0.2">
      <c r="B1036" s="268" t="s">
        <v>60</v>
      </c>
      <c r="C1036" s="276" t="s">
        <v>48</v>
      </c>
      <c r="D1036" s="269" t="s">
        <v>5</v>
      </c>
      <c r="E1036" s="270" t="str">
        <f t="shared" si="68"/>
        <v>ESFemale90+</v>
      </c>
      <c r="F1036" s="271">
        <v>0.12141</v>
      </c>
      <c r="G1036" s="271">
        <v>1</v>
      </c>
      <c r="H1036" s="272">
        <v>33991.957587981255</v>
      </c>
      <c r="I1036" s="271">
        <v>0</v>
      </c>
      <c r="J1036" s="272">
        <v>33991.957587981255</v>
      </c>
      <c r="K1036" s="272">
        <v>279987.76564692933</v>
      </c>
      <c r="L1036" s="272">
        <v>279987.76564692933</v>
      </c>
      <c r="M1036" s="273">
        <v>8.2368826485570317</v>
      </c>
      <c r="N1036" s="273" t="s">
        <v>92</v>
      </c>
      <c r="O1036" s="274"/>
    </row>
    <row r="1037" spans="2:15" ht="16" customHeight="1" x14ac:dyDescent="0.2">
      <c r="B1037" s="348" t="s">
        <v>1</v>
      </c>
      <c r="C1037" s="348" t="s">
        <v>0</v>
      </c>
      <c r="D1037" s="348" t="s">
        <v>2</v>
      </c>
      <c r="E1037" s="348" t="s">
        <v>49</v>
      </c>
      <c r="F1037" s="349" t="s">
        <v>113</v>
      </c>
      <c r="G1037" s="349" t="s">
        <v>112</v>
      </c>
      <c r="H1037" s="349" t="s">
        <v>114</v>
      </c>
      <c r="I1037" s="349" t="s">
        <v>116</v>
      </c>
      <c r="J1037" s="349" t="s">
        <v>111</v>
      </c>
      <c r="K1037" s="349" t="s">
        <v>110</v>
      </c>
      <c r="L1037" s="349" t="s">
        <v>109</v>
      </c>
      <c r="M1037" s="349" t="s">
        <v>108</v>
      </c>
      <c r="N1037" s="350" t="s">
        <v>6</v>
      </c>
      <c r="O1037" s="351" t="s">
        <v>91</v>
      </c>
    </row>
    <row r="1038" spans="2:15" ht="16" customHeight="1" x14ac:dyDescent="0.2">
      <c r="B1038" s="348"/>
      <c r="C1038" s="348"/>
      <c r="D1038" s="348"/>
      <c r="E1038" s="348"/>
      <c r="F1038" s="348"/>
      <c r="G1038" s="348"/>
      <c r="H1038" s="348"/>
      <c r="I1038" s="348"/>
      <c r="J1038" s="348"/>
      <c r="K1038" s="348"/>
      <c r="L1038" s="348"/>
      <c r="M1038" s="348"/>
      <c r="N1038" s="350"/>
      <c r="O1038" s="351"/>
    </row>
    <row r="1039" spans="2:15" x14ac:dyDescent="0.2">
      <c r="B1039" s="268" t="s">
        <v>61</v>
      </c>
      <c r="C1039" s="276" t="s">
        <v>48</v>
      </c>
      <c r="D1039" s="269">
        <v>0</v>
      </c>
      <c r="E1039" s="270" t="str">
        <f t="shared" ref="E1039:E1100" si="72">_xlfn.CONCAT(B1039,C1039,D1039)</f>
        <v>RJFemale0</v>
      </c>
      <c r="F1039" s="271">
        <v>9.7599999999999996E-3</v>
      </c>
      <c r="G1039" s="271">
        <v>9.6722910889451702E-3</v>
      </c>
      <c r="H1039" s="272">
        <v>967.22910889451703</v>
      </c>
      <c r="I1039" s="271">
        <v>0.99032770891105482</v>
      </c>
      <c r="J1039" s="272">
        <v>100000</v>
      </c>
      <c r="K1039" s="272">
        <v>99109.198311022992</v>
      </c>
      <c r="L1039" s="272">
        <v>8017492.2496543676</v>
      </c>
      <c r="M1039" s="273">
        <v>80.174922496543672</v>
      </c>
      <c r="N1039" s="272">
        <v>1</v>
      </c>
      <c r="O1039" s="274">
        <f>(K1039-J1040*N1039)/H1039</f>
        <v>7.9016873266835666E-2</v>
      </c>
    </row>
    <row r="1040" spans="2:15" x14ac:dyDescent="0.2">
      <c r="B1040" s="268" t="s">
        <v>61</v>
      </c>
      <c r="C1040" s="276" t="s">
        <v>48</v>
      </c>
      <c r="D1040" s="275" t="s">
        <v>107</v>
      </c>
      <c r="E1040" s="270" t="str">
        <f t="shared" si="72"/>
        <v>RJFemale01-04</v>
      </c>
      <c r="F1040" s="271">
        <v>4.2999999999999999E-4</v>
      </c>
      <c r="G1040" s="271">
        <v>1.7017724341560846E-3</v>
      </c>
      <c r="H1040" s="272">
        <v>168.53123958057841</v>
      </c>
      <c r="I1040" s="271">
        <v>0.99829822756584397</v>
      </c>
      <c r="J1040" s="272">
        <v>99032.77089110548</v>
      </c>
      <c r="K1040" s="272">
        <v>395711.15133000939</v>
      </c>
      <c r="L1040" s="272">
        <v>7918383.0513433442</v>
      </c>
      <c r="M1040" s="273">
        <v>79.957199824795822</v>
      </c>
      <c r="N1040" s="272">
        <v>4</v>
      </c>
      <c r="O1040" s="274">
        <f t="shared" ref="O1040:O1057" si="73">(K1040-J1041*N1040)/H1040</f>
        <v>1.5082825269804485</v>
      </c>
    </row>
    <row r="1041" spans="2:15" x14ac:dyDescent="0.2">
      <c r="B1041" s="268" t="s">
        <v>61</v>
      </c>
      <c r="C1041" s="276" t="s">
        <v>48</v>
      </c>
      <c r="D1041" s="275" t="s">
        <v>106</v>
      </c>
      <c r="E1041" s="270" t="str">
        <f t="shared" si="72"/>
        <v>RJFemale05-09</v>
      </c>
      <c r="F1041" s="271">
        <v>1.9000000000000001E-4</v>
      </c>
      <c r="G1041" s="271">
        <v>9.3191281329980231E-4</v>
      </c>
      <c r="H1041" s="272">
        <v>92.132851708398448</v>
      </c>
      <c r="I1041" s="271">
        <v>0.99906808718670015</v>
      </c>
      <c r="J1041" s="272">
        <v>98864.239651524913</v>
      </c>
      <c r="K1041" s="272">
        <v>494090.86612835358</v>
      </c>
      <c r="L1041" s="272">
        <v>7522671.900013335</v>
      </c>
      <c r="M1041" s="273">
        <v>76.090929607400298</v>
      </c>
      <c r="N1041" s="272">
        <v>5</v>
      </c>
      <c r="O1041" s="274">
        <f t="shared" si="73"/>
        <v>2.5000000000007008</v>
      </c>
    </row>
    <row r="1042" spans="2:15" x14ac:dyDescent="0.2">
      <c r="B1042" s="268" t="s">
        <v>61</v>
      </c>
      <c r="C1042" s="276" t="s">
        <v>48</v>
      </c>
      <c r="D1042" s="275" t="s">
        <v>71</v>
      </c>
      <c r="E1042" s="270" t="str">
        <f t="shared" si="72"/>
        <v>RJFemale10-14</v>
      </c>
      <c r="F1042" s="271">
        <v>2.1000000000000001E-4</v>
      </c>
      <c r="G1042" s="271">
        <v>1.0265545642360735E-3</v>
      </c>
      <c r="H1042" s="272">
        <v>101.39495705456454</v>
      </c>
      <c r="I1042" s="271">
        <v>0.99897344543576394</v>
      </c>
      <c r="J1042" s="272">
        <v>98772.106799816509</v>
      </c>
      <c r="K1042" s="272">
        <v>493607.04660644615</v>
      </c>
      <c r="L1042" s="272">
        <v>7028581.0338849816</v>
      </c>
      <c r="M1042" s="273">
        <v>71.159573908147507</v>
      </c>
      <c r="N1042" s="272">
        <v>5</v>
      </c>
      <c r="O1042" s="274">
        <f t="shared" si="73"/>
        <v>2.5000000000001195</v>
      </c>
    </row>
    <row r="1043" spans="2:15" x14ac:dyDescent="0.2">
      <c r="B1043" s="268" t="s">
        <v>61</v>
      </c>
      <c r="C1043" s="276" t="s">
        <v>48</v>
      </c>
      <c r="D1043" s="269" t="s">
        <v>72</v>
      </c>
      <c r="E1043" s="270" t="str">
        <f t="shared" si="72"/>
        <v>RJFemale15-19</v>
      </c>
      <c r="F1043" s="271">
        <v>3.4000000000000002E-4</v>
      </c>
      <c r="G1043" s="271">
        <v>1.7221680296207306E-3</v>
      </c>
      <c r="H1043" s="272">
        <v>169.92754539552422</v>
      </c>
      <c r="I1043" s="271">
        <v>0.99827783197037923</v>
      </c>
      <c r="J1043" s="272">
        <v>98670.711842761943</v>
      </c>
      <c r="K1043" s="272">
        <v>492928.74035032088</v>
      </c>
      <c r="L1043" s="272">
        <v>6534973.987278536</v>
      </c>
      <c r="M1043" s="273">
        <v>66.23012913591252</v>
      </c>
      <c r="N1043" s="272">
        <v>5</v>
      </c>
      <c r="O1043" s="274">
        <f t="shared" si="73"/>
        <v>2.5000000000002331</v>
      </c>
    </row>
    <row r="1044" spans="2:15" x14ac:dyDescent="0.2">
      <c r="B1044" s="268" t="s">
        <v>61</v>
      </c>
      <c r="C1044" s="276" t="s">
        <v>48</v>
      </c>
      <c r="D1044" s="269" t="s">
        <v>73</v>
      </c>
      <c r="E1044" s="270" t="str">
        <f t="shared" si="72"/>
        <v>RJFemale20-24</v>
      </c>
      <c r="F1044" s="271">
        <v>4.2000000000000002E-4</v>
      </c>
      <c r="G1044" s="271">
        <v>2.1023140402092314E-3</v>
      </c>
      <c r="H1044" s="272">
        <v>207.07958179997439</v>
      </c>
      <c r="I1044" s="271">
        <v>0.99789768595979078</v>
      </c>
      <c r="J1044" s="272">
        <v>98500.784297366408</v>
      </c>
      <c r="K1044" s="272">
        <v>491986.22253233212</v>
      </c>
      <c r="L1044" s="272">
        <v>6042045.246928215</v>
      </c>
      <c r="M1044" s="273">
        <v>61.340072467725108</v>
      </c>
      <c r="N1044" s="272">
        <v>5</v>
      </c>
      <c r="O1044" s="274">
        <f t="shared" si="73"/>
        <v>2.5000000000001497</v>
      </c>
    </row>
    <row r="1045" spans="2:15" x14ac:dyDescent="0.2">
      <c r="B1045" s="268" t="s">
        <v>61</v>
      </c>
      <c r="C1045" s="276" t="s">
        <v>48</v>
      </c>
      <c r="D1045" s="269" t="s">
        <v>74</v>
      </c>
      <c r="E1045" s="270" t="str">
        <f t="shared" si="72"/>
        <v>RJFemale25-29</v>
      </c>
      <c r="F1045" s="271">
        <v>5.2999999999999998E-4</v>
      </c>
      <c r="G1045" s="271">
        <v>2.6480966085313793E-3</v>
      </c>
      <c r="H1045" s="272">
        <v>260.29122609727631</v>
      </c>
      <c r="I1045" s="271">
        <v>0.99735190339146862</v>
      </c>
      <c r="J1045" s="272">
        <v>98293.704715566433</v>
      </c>
      <c r="K1045" s="272">
        <v>490817.79551258899</v>
      </c>
      <c r="L1045" s="272">
        <v>5550059.0243958831</v>
      </c>
      <c r="M1045" s="273">
        <v>56.464033382973504</v>
      </c>
      <c r="N1045" s="272">
        <v>5</v>
      </c>
      <c r="O1045" s="274">
        <f t="shared" si="73"/>
        <v>2.5000000000001266</v>
      </c>
    </row>
    <row r="1046" spans="2:15" x14ac:dyDescent="0.2">
      <c r="B1046" s="268" t="s">
        <v>61</v>
      </c>
      <c r="C1046" s="276" t="s">
        <v>48</v>
      </c>
      <c r="D1046" s="269" t="s">
        <v>75</v>
      </c>
      <c r="E1046" s="270" t="str">
        <f t="shared" si="72"/>
        <v>RJFemale30-34</v>
      </c>
      <c r="F1046" s="271">
        <v>7.3999999999999999E-4</v>
      </c>
      <c r="G1046" s="271">
        <v>3.6799004488396697E-3</v>
      </c>
      <c r="H1046" s="272">
        <v>360.75320230118245</v>
      </c>
      <c r="I1046" s="271">
        <v>0.9963200995511603</v>
      </c>
      <c r="J1046" s="272">
        <v>98033.413489469152</v>
      </c>
      <c r="K1046" s="272">
        <v>489265.18444159278</v>
      </c>
      <c r="L1046" s="272">
        <v>5059241.2288832944</v>
      </c>
      <c r="M1046" s="273">
        <v>51.607314779738473</v>
      </c>
      <c r="N1046" s="272">
        <v>5</v>
      </c>
      <c r="O1046" s="274">
        <f t="shared" si="73"/>
        <v>2.4999999999999183</v>
      </c>
    </row>
    <row r="1047" spans="2:15" x14ac:dyDescent="0.2">
      <c r="B1047" s="268" t="s">
        <v>61</v>
      </c>
      <c r="C1047" s="276" t="s">
        <v>48</v>
      </c>
      <c r="D1047" s="269" t="s">
        <v>76</v>
      </c>
      <c r="E1047" s="270" t="str">
        <f t="shared" si="72"/>
        <v>RJFemale35-39</v>
      </c>
      <c r="F1047" s="271">
        <v>1.1199999999999999E-3</v>
      </c>
      <c r="G1047" s="271">
        <v>5.5945446825625437E-3</v>
      </c>
      <c r="H1047" s="272">
        <v>546.43406224131331</v>
      </c>
      <c r="I1047" s="271">
        <v>0.9944054553174374</v>
      </c>
      <c r="J1047" s="272">
        <v>97672.660287167964</v>
      </c>
      <c r="K1047" s="272">
        <v>486997.21628023655</v>
      </c>
      <c r="L1047" s="272">
        <v>4569976.0444417018</v>
      </c>
      <c r="M1047" s="273">
        <v>46.788692260510651</v>
      </c>
      <c r="N1047" s="272">
        <v>5</v>
      </c>
      <c r="O1047" s="274">
        <f t="shared" si="73"/>
        <v>2.5000000000000329</v>
      </c>
    </row>
    <row r="1048" spans="2:15" x14ac:dyDescent="0.2">
      <c r="B1048" s="268" t="s">
        <v>61</v>
      </c>
      <c r="C1048" s="276" t="s">
        <v>48</v>
      </c>
      <c r="D1048" s="269" t="s">
        <v>77</v>
      </c>
      <c r="E1048" s="270" t="str">
        <f t="shared" si="72"/>
        <v>RJFemale40-44</v>
      </c>
      <c r="F1048" s="271">
        <v>1.7799999999999999E-3</v>
      </c>
      <c r="G1048" s="271">
        <v>8.8698841248101533E-3</v>
      </c>
      <c r="H1048" s="272">
        <v>861.49837209519649</v>
      </c>
      <c r="I1048" s="271">
        <v>0.99113011587518984</v>
      </c>
      <c r="J1048" s="272">
        <v>97126.22622492665</v>
      </c>
      <c r="K1048" s="272">
        <v>483477.38519439526</v>
      </c>
      <c r="L1048" s="272">
        <v>4082978.8281614655</v>
      </c>
      <c r="M1048" s="273">
        <v>42.037861315707154</v>
      </c>
      <c r="N1048" s="272">
        <v>5</v>
      </c>
      <c r="O1048" s="274">
        <f t="shared" si="73"/>
        <v>2.4999999999999947</v>
      </c>
    </row>
    <row r="1049" spans="2:15" x14ac:dyDescent="0.2">
      <c r="B1049" s="268" t="s">
        <v>61</v>
      </c>
      <c r="C1049" s="276" t="s">
        <v>48</v>
      </c>
      <c r="D1049" s="269" t="s">
        <v>78</v>
      </c>
      <c r="E1049" s="270" t="str">
        <f t="shared" si="72"/>
        <v>RJFemale45-49</v>
      </c>
      <c r="F1049" s="271">
        <v>2.8900000000000002E-3</v>
      </c>
      <c r="G1049" s="271">
        <v>1.4354010943202211E-2</v>
      </c>
      <c r="H1049" s="272">
        <v>1381.7849570439253</v>
      </c>
      <c r="I1049" s="271">
        <v>0.98564598905679779</v>
      </c>
      <c r="J1049" s="272">
        <v>96264.727852831449</v>
      </c>
      <c r="K1049" s="272">
        <v>477869.17687154742</v>
      </c>
      <c r="L1049" s="272">
        <v>3599501.4429670703</v>
      </c>
      <c r="M1049" s="273">
        <v>37.391696037098363</v>
      </c>
      <c r="N1049" s="272">
        <v>5</v>
      </c>
      <c r="O1049" s="274">
        <f t="shared" si="73"/>
        <v>2.4999999999999898</v>
      </c>
    </row>
    <row r="1050" spans="2:15" x14ac:dyDescent="0.2">
      <c r="B1050" s="268" t="s">
        <v>61</v>
      </c>
      <c r="C1050" s="276" t="s">
        <v>48</v>
      </c>
      <c r="D1050" s="269" t="s">
        <v>79</v>
      </c>
      <c r="E1050" s="270" t="str">
        <f t="shared" si="72"/>
        <v>RJFemale50-54</v>
      </c>
      <c r="F1050" s="271">
        <v>4.4600000000000004E-3</v>
      </c>
      <c r="G1050" s="271">
        <v>2.2059605201586577E-2</v>
      </c>
      <c r="H1050" s="272">
        <v>2093.0802606457564</v>
      </c>
      <c r="I1050" s="271">
        <v>0.97794039479841344</v>
      </c>
      <c r="J1050" s="272">
        <v>94882.942895787521</v>
      </c>
      <c r="K1050" s="272">
        <v>469182.01382732322</v>
      </c>
      <c r="L1050" s="272">
        <v>3121632.2660955228</v>
      </c>
      <c r="M1050" s="273">
        <v>32.899825519999894</v>
      </c>
      <c r="N1050" s="272">
        <v>5</v>
      </c>
      <c r="O1050" s="274">
        <f t="shared" si="73"/>
        <v>2.5000000000000058</v>
      </c>
    </row>
    <row r="1051" spans="2:15" x14ac:dyDescent="0.2">
      <c r="B1051" s="268" t="s">
        <v>61</v>
      </c>
      <c r="C1051" s="276" t="s">
        <v>48</v>
      </c>
      <c r="D1051" s="269" t="s">
        <v>80</v>
      </c>
      <c r="E1051" s="270" t="str">
        <f t="shared" si="72"/>
        <v>RJFemale55-59</v>
      </c>
      <c r="F1051" s="271">
        <v>6.2500000000000003E-3</v>
      </c>
      <c r="G1051" s="271">
        <v>3.0771812468397507E-2</v>
      </c>
      <c r="H1051" s="272">
        <v>2855.3122519769472</v>
      </c>
      <c r="I1051" s="271">
        <v>0.96922818753160245</v>
      </c>
      <c r="J1051" s="272">
        <v>92789.862635141762</v>
      </c>
      <c r="K1051" s="272">
        <v>456811.03254576644</v>
      </c>
      <c r="L1051" s="272">
        <v>2652450.2522681993</v>
      </c>
      <c r="M1051" s="273">
        <v>28.585560716884306</v>
      </c>
      <c r="N1051" s="272">
        <v>5</v>
      </c>
      <c r="O1051" s="274">
        <f t="shared" si="73"/>
        <v>2.5000000000000204</v>
      </c>
    </row>
    <row r="1052" spans="2:15" x14ac:dyDescent="0.2">
      <c r="B1052" s="268" t="s">
        <v>61</v>
      </c>
      <c r="C1052" s="276" t="s">
        <v>48</v>
      </c>
      <c r="D1052" s="269" t="s">
        <v>81</v>
      </c>
      <c r="E1052" s="270" t="str">
        <f t="shared" si="72"/>
        <v>RJFemale60-64</v>
      </c>
      <c r="F1052" s="271">
        <v>9.1999999999999998E-3</v>
      </c>
      <c r="G1052" s="271">
        <v>4.496973676881133E-2</v>
      </c>
      <c r="H1052" s="272">
        <v>4044.3330571523215</v>
      </c>
      <c r="I1052" s="271">
        <v>0.95503026323118867</v>
      </c>
      <c r="J1052" s="272">
        <v>89934.550383164809</v>
      </c>
      <c r="K1052" s="272">
        <v>439561.91927294323</v>
      </c>
      <c r="L1052" s="272">
        <v>2195639.219722433</v>
      </c>
      <c r="M1052" s="273">
        <v>24.413745444525436</v>
      </c>
      <c r="N1052" s="272">
        <v>5</v>
      </c>
      <c r="O1052" s="274">
        <f t="shared" si="73"/>
        <v>2.4999999999999973</v>
      </c>
    </row>
    <row r="1053" spans="2:15" x14ac:dyDescent="0.2">
      <c r="B1053" s="268" t="s">
        <v>61</v>
      </c>
      <c r="C1053" s="276" t="s">
        <v>48</v>
      </c>
      <c r="D1053" s="269" t="s">
        <v>82</v>
      </c>
      <c r="E1053" s="270" t="str">
        <f t="shared" si="72"/>
        <v>RJFemale65-69</v>
      </c>
      <c r="F1053" s="271">
        <v>1.443E-2</v>
      </c>
      <c r="G1053" s="271">
        <v>6.9653424573634423E-2</v>
      </c>
      <c r="H1053" s="272">
        <v>5982.5477741304794</v>
      </c>
      <c r="I1053" s="271">
        <v>0.93034657542636556</v>
      </c>
      <c r="J1053" s="272">
        <v>85890.217326012484</v>
      </c>
      <c r="K1053" s="272">
        <v>414494.71719473624</v>
      </c>
      <c r="L1053" s="272">
        <v>1756077.3004494898</v>
      </c>
      <c r="M1053" s="273">
        <v>20.445603179509583</v>
      </c>
      <c r="N1053" s="272">
        <v>5</v>
      </c>
      <c r="O1053" s="274">
        <f t="shared" si="73"/>
        <v>2.4999999999999996</v>
      </c>
    </row>
    <row r="1054" spans="2:15" x14ac:dyDescent="0.2">
      <c r="B1054" s="268" t="s">
        <v>61</v>
      </c>
      <c r="C1054" s="276" t="s">
        <v>48</v>
      </c>
      <c r="D1054" s="269" t="s">
        <v>19</v>
      </c>
      <c r="E1054" s="270" t="str">
        <f t="shared" si="72"/>
        <v>RJFemale70-74</v>
      </c>
      <c r="F1054" s="271">
        <v>2.2859999999999998E-2</v>
      </c>
      <c r="G1054" s="271">
        <v>0.1081186483077297</v>
      </c>
      <c r="H1054" s="272">
        <v>8639.5092213702119</v>
      </c>
      <c r="I1054" s="271">
        <v>0.89188135169227034</v>
      </c>
      <c r="J1054" s="272">
        <v>79907.669551882005</v>
      </c>
      <c r="K1054" s="272">
        <v>377939.5747059845</v>
      </c>
      <c r="L1054" s="272">
        <v>1341582.5832547536</v>
      </c>
      <c r="M1054" s="273">
        <v>16.78915917305908</v>
      </c>
      <c r="N1054" s="272">
        <v>5</v>
      </c>
      <c r="O1054" s="274">
        <f t="shared" si="73"/>
        <v>2.4999999999999942</v>
      </c>
    </row>
    <row r="1055" spans="2:15" x14ac:dyDescent="0.2">
      <c r="B1055" s="268" t="s">
        <v>61</v>
      </c>
      <c r="C1055" s="276" t="s">
        <v>48</v>
      </c>
      <c r="D1055" s="269" t="s">
        <v>20</v>
      </c>
      <c r="E1055" s="270" t="str">
        <f t="shared" si="72"/>
        <v>RJFemale75-79</v>
      </c>
      <c r="F1055" s="271">
        <v>3.6389999999999999E-2</v>
      </c>
      <c r="G1055" s="271">
        <v>0.16679314756770947</v>
      </c>
      <c r="H1055" s="272">
        <v>11887.040782886234</v>
      </c>
      <c r="I1055" s="271">
        <v>0.83320685243229053</v>
      </c>
      <c r="J1055" s="272">
        <v>71268.160330511804</v>
      </c>
      <c r="K1055" s="272">
        <v>326623.19969534344</v>
      </c>
      <c r="L1055" s="272">
        <v>963643.00854876917</v>
      </c>
      <c r="M1055" s="273">
        <v>13.521367804076849</v>
      </c>
      <c r="N1055" s="272">
        <v>5</v>
      </c>
      <c r="O1055" s="274">
        <f t="shared" si="73"/>
        <v>2.4999999999999996</v>
      </c>
    </row>
    <row r="1056" spans="2:15" x14ac:dyDescent="0.2">
      <c r="B1056" s="268" t="s">
        <v>61</v>
      </c>
      <c r="C1056" s="276" t="s">
        <v>48</v>
      </c>
      <c r="D1056" s="269" t="s">
        <v>21</v>
      </c>
      <c r="E1056" s="270" t="str">
        <f t="shared" si="72"/>
        <v>RJFemale80-84</v>
      </c>
      <c r="F1056" s="271">
        <v>5.8090000000000003E-2</v>
      </c>
      <c r="G1056" s="271">
        <v>0.25363483558279304</v>
      </c>
      <c r="H1056" s="272">
        <v>15061.120493184189</v>
      </c>
      <c r="I1056" s="271">
        <v>0.74636516441720691</v>
      </c>
      <c r="J1056" s="272">
        <v>59381.119547625574</v>
      </c>
      <c r="K1056" s="272">
        <v>259252.79650516738</v>
      </c>
      <c r="L1056" s="272">
        <v>637019.80885342578</v>
      </c>
      <c r="M1056" s="273">
        <v>10.727649018852118</v>
      </c>
      <c r="N1056" s="272">
        <v>5</v>
      </c>
      <c r="O1056" s="274">
        <f t="shared" si="73"/>
        <v>2.5000000000000004</v>
      </c>
    </row>
    <row r="1057" spans="2:15" x14ac:dyDescent="0.2">
      <c r="B1057" s="268" t="s">
        <v>61</v>
      </c>
      <c r="C1057" s="276" t="s">
        <v>48</v>
      </c>
      <c r="D1057" s="269" t="s">
        <v>22</v>
      </c>
      <c r="E1057" s="270" t="str">
        <f t="shared" si="72"/>
        <v>RJFemale85-89</v>
      </c>
      <c r="F1057" s="271">
        <v>9.5890000000000003E-2</v>
      </c>
      <c r="G1057" s="271">
        <v>0.38672377780460687</v>
      </c>
      <c r="H1057" s="272">
        <v>17139.597466630177</v>
      </c>
      <c r="I1057" s="271">
        <v>0.61327622219539313</v>
      </c>
      <c r="J1057" s="272">
        <v>44319.999054441381</v>
      </c>
      <c r="K1057" s="272">
        <v>178751.00160563146</v>
      </c>
      <c r="L1057" s="272">
        <v>377767.0123482584</v>
      </c>
      <c r="M1057" s="273">
        <v>8.5236241066751948</v>
      </c>
      <c r="N1057" s="272">
        <v>5</v>
      </c>
      <c r="O1057" s="274">
        <f t="shared" si="73"/>
        <v>2.4999999999999996</v>
      </c>
    </row>
    <row r="1058" spans="2:15" x14ac:dyDescent="0.2">
      <c r="B1058" s="268" t="s">
        <v>61</v>
      </c>
      <c r="C1058" s="276" t="s">
        <v>48</v>
      </c>
      <c r="D1058" s="269" t="s">
        <v>5</v>
      </c>
      <c r="E1058" s="270" t="str">
        <f t="shared" si="72"/>
        <v>RJFemale90+</v>
      </c>
      <c r="F1058" s="271">
        <v>0.13657</v>
      </c>
      <c r="G1058" s="271">
        <v>1</v>
      </c>
      <c r="H1058" s="272">
        <v>27180.401587811204</v>
      </c>
      <c r="I1058" s="271">
        <v>0</v>
      </c>
      <c r="J1058" s="272">
        <v>27180.401587811204</v>
      </c>
      <c r="K1058" s="272">
        <v>199016.01074262691</v>
      </c>
      <c r="L1058" s="272">
        <v>199016.01074262691</v>
      </c>
      <c r="M1058" s="273">
        <v>7.3220408498995013</v>
      </c>
      <c r="N1058" s="273" t="s">
        <v>92</v>
      </c>
      <c r="O1058" s="274"/>
    </row>
    <row r="1059" spans="2:15" ht="16" customHeight="1" x14ac:dyDescent="0.2">
      <c r="B1059" s="348" t="s">
        <v>1</v>
      </c>
      <c r="C1059" s="348" t="s">
        <v>0</v>
      </c>
      <c r="D1059" s="348" t="s">
        <v>2</v>
      </c>
      <c r="E1059" s="348" t="s">
        <v>49</v>
      </c>
      <c r="F1059" s="349" t="s">
        <v>113</v>
      </c>
      <c r="G1059" s="349" t="s">
        <v>112</v>
      </c>
      <c r="H1059" s="349" t="s">
        <v>114</v>
      </c>
      <c r="I1059" s="349" t="s">
        <v>116</v>
      </c>
      <c r="J1059" s="349" t="s">
        <v>111</v>
      </c>
      <c r="K1059" s="349" t="s">
        <v>110</v>
      </c>
      <c r="L1059" s="349" t="s">
        <v>109</v>
      </c>
      <c r="M1059" s="349" t="s">
        <v>108</v>
      </c>
      <c r="N1059" s="350" t="s">
        <v>6</v>
      </c>
      <c r="O1059" s="351" t="s">
        <v>91</v>
      </c>
    </row>
    <row r="1060" spans="2:15" ht="16" customHeight="1" x14ac:dyDescent="0.2">
      <c r="B1060" s="348"/>
      <c r="C1060" s="348"/>
      <c r="D1060" s="348"/>
      <c r="E1060" s="348"/>
      <c r="F1060" s="348"/>
      <c r="G1060" s="348"/>
      <c r="H1060" s="348"/>
      <c r="I1060" s="348"/>
      <c r="J1060" s="348"/>
      <c r="K1060" s="348"/>
      <c r="L1060" s="348"/>
      <c r="M1060" s="348"/>
      <c r="N1060" s="350"/>
      <c r="O1060" s="351"/>
    </row>
    <row r="1061" spans="2:15" x14ac:dyDescent="0.2">
      <c r="B1061" s="268" t="s">
        <v>62</v>
      </c>
      <c r="C1061" s="276" t="s">
        <v>48</v>
      </c>
      <c r="D1061" s="269">
        <v>0</v>
      </c>
      <c r="E1061" s="270" t="str">
        <f t="shared" si="72"/>
        <v>SPFemale0</v>
      </c>
      <c r="F1061" s="271">
        <v>8.2400000000000008E-3</v>
      </c>
      <c r="G1061" s="271">
        <v>8.176972994065862E-3</v>
      </c>
      <c r="H1061" s="272">
        <v>817.69729940658624</v>
      </c>
      <c r="I1061" s="271">
        <v>0.99182302700593417</v>
      </c>
      <c r="J1061" s="272">
        <v>100000</v>
      </c>
      <c r="K1061" s="272">
        <v>99243.246431767446</v>
      </c>
      <c r="L1061" s="272">
        <v>8176384.1315103872</v>
      </c>
      <c r="M1061" s="273">
        <v>81.763841315103875</v>
      </c>
      <c r="N1061" s="272">
        <v>1</v>
      </c>
      <c r="O1061" s="274">
        <f>(K1061-J1062*N1061)/H1061</f>
        <v>7.453091898219634E-2</v>
      </c>
    </row>
    <row r="1062" spans="2:15" x14ac:dyDescent="0.2">
      <c r="B1062" s="268" t="s">
        <v>62</v>
      </c>
      <c r="C1062" s="276" t="s">
        <v>48</v>
      </c>
      <c r="D1062" s="275" t="s">
        <v>107</v>
      </c>
      <c r="E1062" s="270" t="str">
        <f t="shared" si="72"/>
        <v>SPFemale01-04</v>
      </c>
      <c r="F1062" s="271">
        <v>3.5E-4</v>
      </c>
      <c r="G1062" s="271">
        <v>1.4014315238655678E-3</v>
      </c>
      <c r="H1062" s="272">
        <v>138.99720561418863</v>
      </c>
      <c r="I1062" s="271">
        <v>0.99859856847613448</v>
      </c>
      <c r="J1062" s="272">
        <v>99182.302700593413</v>
      </c>
      <c r="K1062" s="272">
        <v>396383.20678462851</v>
      </c>
      <c r="L1062" s="272">
        <v>8077140.8850786202</v>
      </c>
      <c r="M1062" s="273">
        <v>81.437319613978815</v>
      </c>
      <c r="N1062" s="272">
        <v>4</v>
      </c>
      <c r="O1062" s="274">
        <f t="shared" ref="O1062:O1079" si="74">(K1062-J1063*N1062)/H1062</f>
        <v>1.5107124188844894</v>
      </c>
    </row>
    <row r="1063" spans="2:15" x14ac:dyDescent="0.2">
      <c r="B1063" s="268" t="s">
        <v>62</v>
      </c>
      <c r="C1063" s="276" t="s">
        <v>48</v>
      </c>
      <c r="D1063" s="275" t="s">
        <v>106</v>
      </c>
      <c r="E1063" s="270" t="str">
        <f t="shared" si="72"/>
        <v>SPFemale05-09</v>
      </c>
      <c r="F1063" s="271">
        <v>1.2E-4</v>
      </c>
      <c r="G1063" s="271">
        <v>5.9797563079495039E-4</v>
      </c>
      <c r="H1063" s="272">
        <v>59.225483079377177</v>
      </c>
      <c r="I1063" s="271">
        <v>0.999402024369205</v>
      </c>
      <c r="J1063" s="272">
        <v>99043.305494979228</v>
      </c>
      <c r="K1063" s="272">
        <v>495068.46376719768</v>
      </c>
      <c r="L1063" s="272">
        <v>7680757.6782939918</v>
      </c>
      <c r="M1063" s="273">
        <v>77.549488477879507</v>
      </c>
      <c r="N1063" s="272">
        <v>5</v>
      </c>
      <c r="O1063" s="274">
        <f t="shared" si="74"/>
        <v>2.5000000000007239</v>
      </c>
    </row>
    <row r="1064" spans="2:15" x14ac:dyDescent="0.2">
      <c r="B1064" s="268" t="s">
        <v>62</v>
      </c>
      <c r="C1064" s="276" t="s">
        <v>48</v>
      </c>
      <c r="D1064" s="275" t="s">
        <v>71</v>
      </c>
      <c r="E1064" s="270" t="str">
        <f t="shared" si="72"/>
        <v>SPFemale10-14</v>
      </c>
      <c r="F1064" s="271">
        <v>1.4999999999999999E-4</v>
      </c>
      <c r="G1064" s="271">
        <v>7.5390160532387118E-4</v>
      </c>
      <c r="H1064" s="272">
        <v>74.624256822477804</v>
      </c>
      <c r="I1064" s="271">
        <v>0.99924609839467615</v>
      </c>
      <c r="J1064" s="272">
        <v>98984.080011899845</v>
      </c>
      <c r="K1064" s="272">
        <v>494733.83941744303</v>
      </c>
      <c r="L1064" s="272">
        <v>7185689.2145267939</v>
      </c>
      <c r="M1064" s="273">
        <v>72.594393094959628</v>
      </c>
      <c r="N1064" s="272">
        <v>5</v>
      </c>
      <c r="O1064" s="274">
        <f t="shared" si="74"/>
        <v>2.4999999999996332</v>
      </c>
    </row>
    <row r="1065" spans="2:15" x14ac:dyDescent="0.2">
      <c r="B1065" s="268" t="s">
        <v>62</v>
      </c>
      <c r="C1065" s="276" t="s">
        <v>48</v>
      </c>
      <c r="D1065" s="269" t="s">
        <v>72</v>
      </c>
      <c r="E1065" s="270" t="str">
        <f t="shared" si="72"/>
        <v>SPFemale15-19</v>
      </c>
      <c r="F1065" s="271">
        <v>2.9E-4</v>
      </c>
      <c r="G1065" s="271">
        <v>1.4534576061561468E-3</v>
      </c>
      <c r="H1065" s="272">
        <v>143.76070078798207</v>
      </c>
      <c r="I1065" s="271">
        <v>0.99854654239384388</v>
      </c>
      <c r="J1065" s="272">
        <v>98909.455755077375</v>
      </c>
      <c r="K1065" s="272">
        <v>494187.87702341692</v>
      </c>
      <c r="L1065" s="272">
        <v>6690955.3751093512</v>
      </c>
      <c r="M1065" s="273">
        <v>67.64727723987987</v>
      </c>
      <c r="N1065" s="272">
        <v>5</v>
      </c>
      <c r="O1065" s="274">
        <f t="shared" si="74"/>
        <v>2.499999999999901</v>
      </c>
    </row>
    <row r="1066" spans="2:15" x14ac:dyDescent="0.2">
      <c r="B1066" s="268" t="s">
        <v>62</v>
      </c>
      <c r="C1066" s="276" t="s">
        <v>48</v>
      </c>
      <c r="D1066" s="269" t="s">
        <v>73</v>
      </c>
      <c r="E1066" s="270" t="str">
        <f t="shared" si="72"/>
        <v>SPFemale20-24</v>
      </c>
      <c r="F1066" s="271">
        <v>3.2000000000000003E-4</v>
      </c>
      <c r="G1066" s="271">
        <v>1.6033101859713151E-3</v>
      </c>
      <c r="H1066" s="272">
        <v>158.35204490507891</v>
      </c>
      <c r="I1066" s="271">
        <v>0.99839668981402874</v>
      </c>
      <c r="J1066" s="272">
        <v>98765.69505428939</v>
      </c>
      <c r="K1066" s="272">
        <v>493432.5951591843</v>
      </c>
      <c r="L1066" s="272">
        <v>6196767.4980859347</v>
      </c>
      <c r="M1066" s="273">
        <v>62.74210387199426</v>
      </c>
      <c r="N1066" s="272">
        <v>5</v>
      </c>
      <c r="O1066" s="274">
        <f t="shared" si="74"/>
        <v>2.4999999999998628</v>
      </c>
    </row>
    <row r="1067" spans="2:15" x14ac:dyDescent="0.2">
      <c r="B1067" s="268" t="s">
        <v>62</v>
      </c>
      <c r="C1067" s="276" t="s">
        <v>48</v>
      </c>
      <c r="D1067" s="269" t="s">
        <v>74</v>
      </c>
      <c r="E1067" s="270" t="str">
        <f t="shared" si="72"/>
        <v>SPFemale25-29</v>
      </c>
      <c r="F1067" s="271">
        <v>3.8000000000000002E-4</v>
      </c>
      <c r="G1067" s="271">
        <v>1.9149664313662742E-3</v>
      </c>
      <c r="H1067" s="272">
        <v>188.82975174919082</v>
      </c>
      <c r="I1067" s="271">
        <v>0.99808503356863376</v>
      </c>
      <c r="J1067" s="272">
        <v>98607.34300938432</v>
      </c>
      <c r="K1067" s="272">
        <v>492564.64066754864</v>
      </c>
      <c r="L1067" s="272">
        <v>5703334.9029267505</v>
      </c>
      <c r="M1067" s="273">
        <v>57.838845758007821</v>
      </c>
      <c r="N1067" s="272">
        <v>5</v>
      </c>
      <c r="O1067" s="274">
        <f t="shared" si="74"/>
        <v>2.5000000000000822</v>
      </c>
    </row>
    <row r="1068" spans="2:15" x14ac:dyDescent="0.2">
      <c r="B1068" s="268" t="s">
        <v>62</v>
      </c>
      <c r="C1068" s="276" t="s">
        <v>48</v>
      </c>
      <c r="D1068" s="269" t="s">
        <v>75</v>
      </c>
      <c r="E1068" s="270" t="str">
        <f t="shared" si="72"/>
        <v>SPFemale30-34</v>
      </c>
      <c r="F1068" s="271">
        <v>5.5000000000000003E-4</v>
      </c>
      <c r="G1068" s="271">
        <v>2.7464545430519699E-3</v>
      </c>
      <c r="H1068" s="272">
        <v>270.30197285685256</v>
      </c>
      <c r="I1068" s="271">
        <v>0.997253545456948</v>
      </c>
      <c r="J1068" s="272">
        <v>98418.513257635132</v>
      </c>
      <c r="K1068" s="272">
        <v>491416.81135603349</v>
      </c>
      <c r="L1068" s="272">
        <v>5210770.2622592021</v>
      </c>
      <c r="M1068" s="273">
        <v>52.945021112224126</v>
      </c>
      <c r="N1068" s="272">
        <v>5</v>
      </c>
      <c r="O1068" s="274">
        <f t="shared" si="74"/>
        <v>2.500000000000083</v>
      </c>
    </row>
    <row r="1069" spans="2:15" x14ac:dyDescent="0.2">
      <c r="B1069" s="268" t="s">
        <v>62</v>
      </c>
      <c r="C1069" s="276" t="s">
        <v>48</v>
      </c>
      <c r="D1069" s="269" t="s">
        <v>76</v>
      </c>
      <c r="E1069" s="270" t="str">
        <f t="shared" si="72"/>
        <v>SPFemale35-39</v>
      </c>
      <c r="F1069" s="271">
        <v>8.3000000000000001E-4</v>
      </c>
      <c r="G1069" s="271">
        <v>4.147721522448058E-3</v>
      </c>
      <c r="H1069" s="272">
        <v>407.09144833565421</v>
      </c>
      <c r="I1069" s="271">
        <v>0.99585227847755198</v>
      </c>
      <c r="J1069" s="272">
        <v>98148.21128477827</v>
      </c>
      <c r="K1069" s="272">
        <v>489723.32780305226</v>
      </c>
      <c r="L1069" s="272">
        <v>4719353.4509031689</v>
      </c>
      <c r="M1069" s="273">
        <v>48.083947624984276</v>
      </c>
      <c r="N1069" s="272">
        <v>5</v>
      </c>
      <c r="O1069" s="274">
        <f t="shared" si="74"/>
        <v>2.499999999999988</v>
      </c>
    </row>
    <row r="1070" spans="2:15" x14ac:dyDescent="0.2">
      <c r="B1070" s="268" t="s">
        <v>62</v>
      </c>
      <c r="C1070" s="276" t="s">
        <v>48</v>
      </c>
      <c r="D1070" s="269" t="s">
        <v>77</v>
      </c>
      <c r="E1070" s="270" t="str">
        <f t="shared" si="72"/>
        <v>SPFemale40-44</v>
      </c>
      <c r="F1070" s="271">
        <v>1.3799999999999999E-3</v>
      </c>
      <c r="G1070" s="271">
        <v>6.8639217389160085E-3</v>
      </c>
      <c r="H1070" s="272">
        <v>670.88739723135325</v>
      </c>
      <c r="I1070" s="271">
        <v>0.99313607826108397</v>
      </c>
      <c r="J1070" s="272">
        <v>97741.119836442624</v>
      </c>
      <c r="K1070" s="272">
        <v>487028.3806891347</v>
      </c>
      <c r="L1070" s="272">
        <v>4229630.1231001168</v>
      </c>
      <c r="M1070" s="273">
        <v>43.273804619569191</v>
      </c>
      <c r="N1070" s="272">
        <v>5</v>
      </c>
      <c r="O1070" s="274">
        <f t="shared" si="74"/>
        <v>2.49999999999998</v>
      </c>
    </row>
    <row r="1071" spans="2:15" x14ac:dyDescent="0.2">
      <c r="B1071" s="268" t="s">
        <v>62</v>
      </c>
      <c r="C1071" s="276" t="s">
        <v>48</v>
      </c>
      <c r="D1071" s="269" t="s">
        <v>78</v>
      </c>
      <c r="E1071" s="270" t="str">
        <f t="shared" si="72"/>
        <v>SPFemale45-49</v>
      </c>
      <c r="F1071" s="271">
        <v>2.2799999999999999E-3</v>
      </c>
      <c r="G1071" s="271">
        <v>1.1339579876077059E-2</v>
      </c>
      <c r="H1071" s="272">
        <v>1100.7356543338026</v>
      </c>
      <c r="I1071" s="271">
        <v>0.98866042012392297</v>
      </c>
      <c r="J1071" s="272">
        <v>97070.232439211264</v>
      </c>
      <c r="K1071" s="272">
        <v>482599.32306022185</v>
      </c>
      <c r="L1071" s="272">
        <v>3742601.7424109825</v>
      </c>
      <c r="M1071" s="273">
        <v>38.555607093603378</v>
      </c>
      <c r="N1071" s="272">
        <v>5</v>
      </c>
      <c r="O1071" s="274">
        <f t="shared" si="74"/>
        <v>2.4999999999999774</v>
      </c>
    </row>
    <row r="1072" spans="2:15" x14ac:dyDescent="0.2">
      <c r="B1072" s="268" t="s">
        <v>62</v>
      </c>
      <c r="C1072" s="276" t="s">
        <v>48</v>
      </c>
      <c r="D1072" s="269" t="s">
        <v>79</v>
      </c>
      <c r="E1072" s="270" t="str">
        <f t="shared" si="72"/>
        <v>SPFemale50-54</v>
      </c>
      <c r="F1072" s="271">
        <v>3.3700000000000002E-3</v>
      </c>
      <c r="G1072" s="271">
        <v>1.673163535558677E-2</v>
      </c>
      <c r="H1072" s="272">
        <v>1605.7266254637268</v>
      </c>
      <c r="I1072" s="271">
        <v>0.98326836464441325</v>
      </c>
      <c r="J1072" s="272">
        <v>95969.496784877469</v>
      </c>
      <c r="K1072" s="272">
        <v>475833.16736072802</v>
      </c>
      <c r="L1072" s="272">
        <v>3260002.4193507605</v>
      </c>
      <c r="M1072" s="273">
        <v>33.969151955212297</v>
      </c>
      <c r="N1072" s="272">
        <v>5</v>
      </c>
      <c r="O1072" s="274">
        <f t="shared" si="74"/>
        <v>2.4999999999999827</v>
      </c>
    </row>
    <row r="1073" spans="2:15" x14ac:dyDescent="0.2">
      <c r="B1073" s="268" t="s">
        <v>62</v>
      </c>
      <c r="C1073" s="276" t="s">
        <v>48</v>
      </c>
      <c r="D1073" s="269" t="s">
        <v>80</v>
      </c>
      <c r="E1073" s="270" t="str">
        <f t="shared" si="72"/>
        <v>SPFemale55-59</v>
      </c>
      <c r="F1073" s="271">
        <v>5.13E-3</v>
      </c>
      <c r="G1073" s="271">
        <v>2.5331399886973711E-2</v>
      </c>
      <c r="H1073" s="272">
        <v>2390.3663967505868</v>
      </c>
      <c r="I1073" s="271">
        <v>0.97466860011302625</v>
      </c>
      <c r="J1073" s="272">
        <v>94363.770159413747</v>
      </c>
      <c r="K1073" s="272">
        <v>465842.93480519229</v>
      </c>
      <c r="L1073" s="272">
        <v>2784169.2519900324</v>
      </c>
      <c r="M1073" s="273">
        <v>29.504641954073971</v>
      </c>
      <c r="N1073" s="272">
        <v>5</v>
      </c>
      <c r="O1073" s="274">
        <f t="shared" si="74"/>
        <v>2.5000000000000169</v>
      </c>
    </row>
    <row r="1074" spans="2:15" x14ac:dyDescent="0.2">
      <c r="B1074" s="268" t="s">
        <v>62</v>
      </c>
      <c r="C1074" s="276" t="s">
        <v>48</v>
      </c>
      <c r="D1074" s="269" t="s">
        <v>81</v>
      </c>
      <c r="E1074" s="270" t="str">
        <f t="shared" si="72"/>
        <v>SPFemale60-64</v>
      </c>
      <c r="F1074" s="271">
        <v>7.9600000000000001E-3</v>
      </c>
      <c r="G1074" s="271">
        <v>3.9006628116198587E-2</v>
      </c>
      <c r="H1074" s="272">
        <v>3587.5723571511817</v>
      </c>
      <c r="I1074" s="271">
        <v>0.96099337188380141</v>
      </c>
      <c r="J1074" s="272">
        <v>91973.403762663162</v>
      </c>
      <c r="K1074" s="272">
        <v>450898.08792043786</v>
      </c>
      <c r="L1074" s="272">
        <v>2318326.3171848403</v>
      </c>
      <c r="M1074" s="273">
        <v>25.206486031192973</v>
      </c>
      <c r="N1074" s="272">
        <v>5</v>
      </c>
      <c r="O1074" s="274">
        <f t="shared" si="74"/>
        <v>2.4999999999999907</v>
      </c>
    </row>
    <row r="1075" spans="2:15" x14ac:dyDescent="0.2">
      <c r="B1075" s="268" t="s">
        <v>62</v>
      </c>
      <c r="C1075" s="276" t="s">
        <v>48</v>
      </c>
      <c r="D1075" s="269" t="s">
        <v>82</v>
      </c>
      <c r="E1075" s="270" t="str">
        <f t="shared" si="72"/>
        <v>SPFemale65-69</v>
      </c>
      <c r="F1075" s="271">
        <v>1.255E-2</v>
      </c>
      <c r="G1075" s="271">
        <v>6.0826034152646626E-2</v>
      </c>
      <c r="H1075" s="272">
        <v>5376.1595996817387</v>
      </c>
      <c r="I1075" s="271">
        <v>0.93917396584735335</v>
      </c>
      <c r="J1075" s="272">
        <v>88385.831405511984</v>
      </c>
      <c r="K1075" s="272">
        <v>428488.7580283556</v>
      </c>
      <c r="L1075" s="272">
        <v>1867428.2292644025</v>
      </c>
      <c r="M1075" s="273">
        <v>21.128140105360195</v>
      </c>
      <c r="N1075" s="272">
        <v>5</v>
      </c>
      <c r="O1075" s="274">
        <f t="shared" si="74"/>
        <v>2.4999999999999978</v>
      </c>
    </row>
    <row r="1076" spans="2:15" x14ac:dyDescent="0.2">
      <c r="B1076" s="268" t="s">
        <v>62</v>
      </c>
      <c r="C1076" s="276" t="s">
        <v>48</v>
      </c>
      <c r="D1076" s="269" t="s">
        <v>19</v>
      </c>
      <c r="E1076" s="270" t="str">
        <f t="shared" si="72"/>
        <v>SPFemale70-74</v>
      </c>
      <c r="F1076" s="271">
        <v>2.0209999999999999E-2</v>
      </c>
      <c r="G1076" s="271">
        <v>9.6206216963739016E-2</v>
      </c>
      <c r="H1076" s="272">
        <v>7986.0464958404746</v>
      </c>
      <c r="I1076" s="271">
        <v>0.90379378303626101</v>
      </c>
      <c r="J1076" s="272">
        <v>83009.67180583025</v>
      </c>
      <c r="K1076" s="272">
        <v>395083.24278955004</v>
      </c>
      <c r="L1076" s="272">
        <v>1438939.4712360469</v>
      </c>
      <c r="M1076" s="273">
        <v>17.334600172879878</v>
      </c>
      <c r="N1076" s="272">
        <v>5</v>
      </c>
      <c r="O1076" s="274">
        <f t="shared" si="74"/>
        <v>2.4999999999999973</v>
      </c>
    </row>
    <row r="1077" spans="2:15" x14ac:dyDescent="0.2">
      <c r="B1077" s="268" t="s">
        <v>62</v>
      </c>
      <c r="C1077" s="276" t="s">
        <v>48</v>
      </c>
      <c r="D1077" s="269" t="s">
        <v>20</v>
      </c>
      <c r="E1077" s="270" t="str">
        <f t="shared" si="72"/>
        <v>SPFemale75-79</v>
      </c>
      <c r="F1077" s="271">
        <v>3.2890000000000003E-2</v>
      </c>
      <c r="G1077" s="271">
        <v>0.1519409762162485</v>
      </c>
      <c r="H1077" s="272">
        <v>11399.162868881895</v>
      </c>
      <c r="I1077" s="271">
        <v>0.84805902378375153</v>
      </c>
      <c r="J1077" s="272">
        <v>75023.625309989773</v>
      </c>
      <c r="K1077" s="272">
        <v>346620.21937774413</v>
      </c>
      <c r="L1077" s="272">
        <v>1043856.2284464969</v>
      </c>
      <c r="M1077" s="273">
        <v>13.913700172890767</v>
      </c>
      <c r="N1077" s="272">
        <v>5</v>
      </c>
      <c r="O1077" s="274">
        <f t="shared" si="74"/>
        <v>2.4999999999999964</v>
      </c>
    </row>
    <row r="1078" spans="2:15" x14ac:dyDescent="0.2">
      <c r="B1078" s="268" t="s">
        <v>62</v>
      </c>
      <c r="C1078" s="276" t="s">
        <v>48</v>
      </c>
      <c r="D1078" s="269" t="s">
        <v>21</v>
      </c>
      <c r="E1078" s="270" t="str">
        <f t="shared" si="72"/>
        <v>SPFemale80-84</v>
      </c>
      <c r="F1078" s="271">
        <v>5.4690000000000003E-2</v>
      </c>
      <c r="G1078" s="271">
        <v>0.24057017769050257</v>
      </c>
      <c r="H1078" s="272">
        <v>15306.148234920031</v>
      </c>
      <c r="I1078" s="271">
        <v>0.7594298223094974</v>
      </c>
      <c r="J1078" s="272">
        <v>63624.462441107884</v>
      </c>
      <c r="K1078" s="272">
        <v>279856.94161823933</v>
      </c>
      <c r="L1078" s="272">
        <v>697236.00906875276</v>
      </c>
      <c r="M1078" s="273">
        <v>10.958615323691399</v>
      </c>
      <c r="N1078" s="272">
        <v>5</v>
      </c>
      <c r="O1078" s="274">
        <f t="shared" si="74"/>
        <v>2.4999999999999996</v>
      </c>
    </row>
    <row r="1079" spans="2:15" x14ac:dyDescent="0.2">
      <c r="B1079" s="268" t="s">
        <v>62</v>
      </c>
      <c r="C1079" s="276" t="s">
        <v>48</v>
      </c>
      <c r="D1079" s="269" t="s">
        <v>22</v>
      </c>
      <c r="E1079" s="270" t="str">
        <f t="shared" si="72"/>
        <v>SPFemale85-89</v>
      </c>
      <c r="F1079" s="271">
        <v>9.1550000000000006E-2</v>
      </c>
      <c r="G1079" s="271">
        <v>0.37249275131131759</v>
      </c>
      <c r="H1079" s="272">
        <v>17998.221797387636</v>
      </c>
      <c r="I1079" s="271">
        <v>0.62750724868868235</v>
      </c>
      <c r="J1079" s="272">
        <v>48318.314206187853</v>
      </c>
      <c r="K1079" s="272">
        <v>196596.01653747016</v>
      </c>
      <c r="L1079" s="272">
        <v>417379.06745051342</v>
      </c>
      <c r="M1079" s="273">
        <v>8.6381131938800557</v>
      </c>
      <c r="N1079" s="272">
        <v>5</v>
      </c>
      <c r="O1079" s="274">
        <f t="shared" si="74"/>
        <v>2.5000000000000004</v>
      </c>
    </row>
    <row r="1080" spans="2:15" x14ac:dyDescent="0.2">
      <c r="B1080" s="268" t="s">
        <v>62</v>
      </c>
      <c r="C1080" s="276" t="s">
        <v>48</v>
      </c>
      <c r="D1080" s="269" t="s">
        <v>5</v>
      </c>
      <c r="E1080" s="270" t="str">
        <f t="shared" si="72"/>
        <v>SPFemale90+</v>
      </c>
      <c r="F1080" s="271">
        <v>0.13733000000000001</v>
      </c>
      <c r="G1080" s="271">
        <v>1</v>
      </c>
      <c r="H1080" s="272">
        <v>30320.092408800214</v>
      </c>
      <c r="I1080" s="271">
        <v>0</v>
      </c>
      <c r="J1080" s="272">
        <v>30320.092408800214</v>
      </c>
      <c r="K1080" s="272">
        <v>220783.05091304326</v>
      </c>
      <c r="L1080" s="272">
        <v>220783.05091304326</v>
      </c>
      <c r="M1080" s="273">
        <v>7.2817406997401628</v>
      </c>
      <c r="N1080" s="273" t="s">
        <v>92</v>
      </c>
      <c r="O1080" s="274"/>
    </row>
    <row r="1081" spans="2:15" ht="16" customHeight="1" x14ac:dyDescent="0.2">
      <c r="B1081" s="348" t="s">
        <v>1</v>
      </c>
      <c r="C1081" s="348" t="s">
        <v>0</v>
      </c>
      <c r="D1081" s="348" t="s">
        <v>2</v>
      </c>
      <c r="E1081" s="348" t="s">
        <v>49</v>
      </c>
      <c r="F1081" s="349" t="s">
        <v>113</v>
      </c>
      <c r="G1081" s="349" t="s">
        <v>112</v>
      </c>
      <c r="H1081" s="349" t="s">
        <v>114</v>
      </c>
      <c r="I1081" s="349" t="s">
        <v>116</v>
      </c>
      <c r="J1081" s="349" t="s">
        <v>111</v>
      </c>
      <c r="K1081" s="349" t="s">
        <v>110</v>
      </c>
      <c r="L1081" s="349" t="s">
        <v>109</v>
      </c>
      <c r="M1081" s="349" t="s">
        <v>108</v>
      </c>
      <c r="N1081" s="350" t="s">
        <v>6</v>
      </c>
      <c r="O1081" s="351" t="s">
        <v>91</v>
      </c>
    </row>
    <row r="1082" spans="2:15" ht="16" customHeight="1" x14ac:dyDescent="0.2">
      <c r="B1082" s="348"/>
      <c r="C1082" s="348"/>
      <c r="D1082" s="348"/>
      <c r="E1082" s="348"/>
      <c r="F1082" s="348"/>
      <c r="G1082" s="348"/>
      <c r="H1082" s="348"/>
      <c r="I1082" s="348"/>
      <c r="J1082" s="348"/>
      <c r="K1082" s="348"/>
      <c r="L1082" s="348"/>
      <c r="M1082" s="348"/>
      <c r="N1082" s="350"/>
      <c r="O1082" s="351"/>
    </row>
    <row r="1083" spans="2:15" x14ac:dyDescent="0.2">
      <c r="B1083" s="268" t="s">
        <v>63</v>
      </c>
      <c r="C1083" s="276" t="s">
        <v>48</v>
      </c>
      <c r="D1083" s="269">
        <v>0</v>
      </c>
      <c r="E1083" s="270" t="str">
        <f t="shared" si="72"/>
        <v>PRFemale0</v>
      </c>
      <c r="F1083" s="271">
        <v>7.43E-3</v>
      </c>
      <c r="G1083" s="271">
        <v>7.3811792781000906E-3</v>
      </c>
      <c r="H1083" s="272">
        <v>738.11792781000906</v>
      </c>
      <c r="I1083" s="271">
        <v>0.99261882072189989</v>
      </c>
      <c r="J1083" s="272">
        <v>100000</v>
      </c>
      <c r="K1083" s="272">
        <v>99315.132510841111</v>
      </c>
      <c r="L1083" s="272">
        <v>8138694.5291137304</v>
      </c>
      <c r="M1083" s="273">
        <v>81.386945291137309</v>
      </c>
      <c r="N1083" s="272">
        <v>1</v>
      </c>
      <c r="O1083" s="274">
        <f>(K1083-J1084*N1083)/H1083</f>
        <v>7.2143537834288757E-2</v>
      </c>
    </row>
    <row r="1084" spans="2:15" x14ac:dyDescent="0.2">
      <c r="B1084" s="268" t="s">
        <v>63</v>
      </c>
      <c r="C1084" s="276" t="s">
        <v>48</v>
      </c>
      <c r="D1084" s="275" t="s">
        <v>107</v>
      </c>
      <c r="E1084" s="270" t="str">
        <f t="shared" si="72"/>
        <v>PRFemale01-04</v>
      </c>
      <c r="F1084" s="271">
        <v>2.9E-4</v>
      </c>
      <c r="G1084" s="271">
        <v>1.1567862656009431E-3</v>
      </c>
      <c r="H1084" s="272">
        <v>114.82478187880984</v>
      </c>
      <c r="I1084" s="271">
        <v>0.9988432137343991</v>
      </c>
      <c r="J1084" s="272">
        <v>99261.882072189983</v>
      </c>
      <c r="K1084" s="272">
        <v>396761.84487258951</v>
      </c>
      <c r="L1084" s="272">
        <v>8039379.3966028895</v>
      </c>
      <c r="M1084" s="273">
        <v>80.99160754131286</v>
      </c>
      <c r="N1084" s="272">
        <v>4</v>
      </c>
      <c r="O1084" s="274">
        <f t="shared" ref="O1084:O1101" si="75">(K1084-J1085*N1084)/H1084</f>
        <v>1.5120055836731625</v>
      </c>
    </row>
    <row r="1085" spans="2:15" x14ac:dyDescent="0.2">
      <c r="B1085" s="268" t="s">
        <v>63</v>
      </c>
      <c r="C1085" s="276" t="s">
        <v>48</v>
      </c>
      <c r="D1085" s="275" t="s">
        <v>106</v>
      </c>
      <c r="E1085" s="270" t="str">
        <f t="shared" si="72"/>
        <v>PRFemale05-09</v>
      </c>
      <c r="F1085" s="271">
        <v>1.3999999999999999E-4</v>
      </c>
      <c r="G1085" s="271">
        <v>6.8108952978529079E-4</v>
      </c>
      <c r="H1085" s="272">
        <v>67.528022629453332</v>
      </c>
      <c r="I1085" s="271">
        <v>0.99931891047021471</v>
      </c>
      <c r="J1085" s="272">
        <v>99147.057290311175</v>
      </c>
      <c r="K1085" s="272">
        <v>495566.46639498224</v>
      </c>
      <c r="L1085" s="272">
        <v>7642617.5517303003</v>
      </c>
      <c r="M1085" s="273">
        <v>77.083654932410695</v>
      </c>
      <c r="N1085" s="272">
        <v>5</v>
      </c>
      <c r="O1085" s="274">
        <f t="shared" si="75"/>
        <v>2.5000000000004312</v>
      </c>
    </row>
    <row r="1086" spans="2:15" x14ac:dyDescent="0.2">
      <c r="B1086" s="268" t="s">
        <v>63</v>
      </c>
      <c r="C1086" s="276" t="s">
        <v>48</v>
      </c>
      <c r="D1086" s="275" t="s">
        <v>71</v>
      </c>
      <c r="E1086" s="270" t="str">
        <f t="shared" si="72"/>
        <v>PRFemale10-14</v>
      </c>
      <c r="F1086" s="271">
        <v>1.6000000000000001E-4</v>
      </c>
      <c r="G1086" s="271">
        <v>8.0253160735760018E-4</v>
      </c>
      <c r="H1086" s="272">
        <v>79.514453879426995</v>
      </c>
      <c r="I1086" s="271">
        <v>0.99919746839264245</v>
      </c>
      <c r="J1086" s="272">
        <v>99079.529267681719</v>
      </c>
      <c r="K1086" s="272">
        <v>495198.86020371004</v>
      </c>
      <c r="L1086" s="272">
        <v>7147051.085335318</v>
      </c>
      <c r="M1086" s="273">
        <v>72.134487700544426</v>
      </c>
      <c r="N1086" s="272">
        <v>5</v>
      </c>
      <c r="O1086" s="274">
        <f t="shared" si="75"/>
        <v>2.4999999999997127</v>
      </c>
    </row>
    <row r="1087" spans="2:15" x14ac:dyDescent="0.2">
      <c r="B1087" s="268" t="s">
        <v>63</v>
      </c>
      <c r="C1087" s="276" t="s">
        <v>48</v>
      </c>
      <c r="D1087" s="269" t="s">
        <v>72</v>
      </c>
      <c r="E1087" s="270" t="str">
        <f t="shared" si="72"/>
        <v>PRFemale15-19</v>
      </c>
      <c r="F1087" s="271">
        <v>3.6999999999999999E-4</v>
      </c>
      <c r="G1087" s="271">
        <v>1.836569933242633E-3</v>
      </c>
      <c r="H1087" s="272">
        <v>181.82045059760455</v>
      </c>
      <c r="I1087" s="271">
        <v>0.99816343006675734</v>
      </c>
      <c r="J1087" s="272">
        <v>99000.014813802292</v>
      </c>
      <c r="K1087" s="272">
        <v>494545.52294251748</v>
      </c>
      <c r="L1087" s="272">
        <v>6651852.2251316076</v>
      </c>
      <c r="M1087" s="273">
        <v>67.190416462485473</v>
      </c>
      <c r="N1087" s="272">
        <v>5</v>
      </c>
      <c r="O1087" s="274">
        <f t="shared" si="75"/>
        <v>2.5000000000000155</v>
      </c>
    </row>
    <row r="1088" spans="2:15" x14ac:dyDescent="0.2">
      <c r="B1088" s="268" t="s">
        <v>63</v>
      </c>
      <c r="C1088" s="276" t="s">
        <v>48</v>
      </c>
      <c r="D1088" s="269" t="s">
        <v>73</v>
      </c>
      <c r="E1088" s="270" t="str">
        <f t="shared" si="72"/>
        <v>PRFemale20-24</v>
      </c>
      <c r="F1088" s="271">
        <v>3.6999999999999999E-4</v>
      </c>
      <c r="G1088" s="271">
        <v>1.8490651876581841E-3</v>
      </c>
      <c r="H1088" s="272">
        <v>182.72128310424199</v>
      </c>
      <c r="I1088" s="271">
        <v>0.99815093481234185</v>
      </c>
      <c r="J1088" s="272">
        <v>98818.19436320469</v>
      </c>
      <c r="K1088" s="272">
        <v>493634.16860826284</v>
      </c>
      <c r="L1088" s="272">
        <v>6157306.7021890897</v>
      </c>
      <c r="M1088" s="273">
        <v>62.309443537877321</v>
      </c>
      <c r="N1088" s="272">
        <v>5</v>
      </c>
      <c r="O1088" s="274">
        <f t="shared" si="75"/>
        <v>2.5000000000000742</v>
      </c>
    </row>
    <row r="1089" spans="2:15" x14ac:dyDescent="0.2">
      <c r="B1089" s="268" t="s">
        <v>63</v>
      </c>
      <c r="C1089" s="276" t="s">
        <v>48</v>
      </c>
      <c r="D1089" s="269" t="s">
        <v>74</v>
      </c>
      <c r="E1089" s="270" t="str">
        <f t="shared" si="72"/>
        <v>PRFemale25-29</v>
      </c>
      <c r="F1089" s="271">
        <v>4.4000000000000002E-4</v>
      </c>
      <c r="G1089" s="271">
        <v>2.2186050840438776E-3</v>
      </c>
      <c r="H1089" s="272">
        <v>218.83316204258387</v>
      </c>
      <c r="I1089" s="271">
        <v>0.99778139491595608</v>
      </c>
      <c r="J1089" s="272">
        <v>98635.473080100448</v>
      </c>
      <c r="K1089" s="272">
        <v>492630.28249539575</v>
      </c>
      <c r="L1089" s="272">
        <v>5663672.5335808266</v>
      </c>
      <c r="M1089" s="273">
        <v>57.420239967637606</v>
      </c>
      <c r="N1089" s="272">
        <v>5</v>
      </c>
      <c r="O1089" s="274">
        <f t="shared" si="75"/>
        <v>2.5000000000000897</v>
      </c>
    </row>
    <row r="1090" spans="2:15" x14ac:dyDescent="0.2">
      <c r="B1090" s="268" t="s">
        <v>63</v>
      </c>
      <c r="C1090" s="276" t="s">
        <v>48</v>
      </c>
      <c r="D1090" s="269" t="s">
        <v>75</v>
      </c>
      <c r="E1090" s="270" t="str">
        <f t="shared" si="72"/>
        <v>PRFemale30-34</v>
      </c>
      <c r="F1090" s="271">
        <v>5.6999999999999998E-4</v>
      </c>
      <c r="G1090" s="271">
        <v>2.8603917018938186E-3</v>
      </c>
      <c r="H1090" s="272">
        <v>281.51014014988465</v>
      </c>
      <c r="I1090" s="271">
        <v>0.99713960829810622</v>
      </c>
      <c r="J1090" s="272">
        <v>98416.639918057859</v>
      </c>
      <c r="K1090" s="272">
        <v>491379.42423991457</v>
      </c>
      <c r="L1090" s="272">
        <v>5171042.2510854304</v>
      </c>
      <c r="M1090" s="273">
        <v>52.542357221206331</v>
      </c>
      <c r="N1090" s="272">
        <v>5</v>
      </c>
      <c r="O1090" s="274">
        <f t="shared" si="75"/>
        <v>2.4999999999999356</v>
      </c>
    </row>
    <row r="1091" spans="2:15" x14ac:dyDescent="0.2">
      <c r="B1091" s="268" t="s">
        <v>63</v>
      </c>
      <c r="C1091" s="276" t="s">
        <v>48</v>
      </c>
      <c r="D1091" s="269" t="s">
        <v>76</v>
      </c>
      <c r="E1091" s="270" t="str">
        <f t="shared" si="72"/>
        <v>PRFemale35-39</v>
      </c>
      <c r="F1091" s="271">
        <v>8.4000000000000003E-4</v>
      </c>
      <c r="G1091" s="271">
        <v>4.1781194600908613E-3</v>
      </c>
      <c r="H1091" s="272">
        <v>410.02029544361949</v>
      </c>
      <c r="I1091" s="271">
        <v>0.99582188053990917</v>
      </c>
      <c r="J1091" s="272">
        <v>98135.129777907976</v>
      </c>
      <c r="K1091" s="272">
        <v>489650.59815093083</v>
      </c>
      <c r="L1091" s="272">
        <v>4679662.8268455155</v>
      </c>
      <c r="M1091" s="273">
        <v>47.685908577653848</v>
      </c>
      <c r="N1091" s="272">
        <v>5</v>
      </c>
      <c r="O1091" s="274">
        <f t="shared" si="75"/>
        <v>2.499999999999853</v>
      </c>
    </row>
    <row r="1092" spans="2:15" x14ac:dyDescent="0.2">
      <c r="B1092" s="268" t="s">
        <v>63</v>
      </c>
      <c r="C1092" s="276" t="s">
        <v>48</v>
      </c>
      <c r="D1092" s="269" t="s">
        <v>77</v>
      </c>
      <c r="E1092" s="270" t="str">
        <f t="shared" si="72"/>
        <v>PRFemale40-44</v>
      </c>
      <c r="F1092" s="271">
        <v>1.2999999999999999E-3</v>
      </c>
      <c r="G1092" s="271">
        <v>6.4783370344140227E-3</v>
      </c>
      <c r="H1092" s="272">
        <v>633.09619595241384</v>
      </c>
      <c r="I1092" s="271">
        <v>0.99352166296558597</v>
      </c>
      <c r="J1092" s="272">
        <v>97725.109482464366</v>
      </c>
      <c r="K1092" s="272">
        <v>487042.80692244077</v>
      </c>
      <c r="L1092" s="272">
        <v>4190012.2286945847</v>
      </c>
      <c r="M1092" s="273">
        <v>42.875492807162665</v>
      </c>
      <c r="N1092" s="272">
        <v>5</v>
      </c>
      <c r="O1092" s="274">
        <f t="shared" si="75"/>
        <v>2.4999999999999769</v>
      </c>
    </row>
    <row r="1093" spans="2:15" x14ac:dyDescent="0.2">
      <c r="B1093" s="268" t="s">
        <v>63</v>
      </c>
      <c r="C1093" s="276" t="s">
        <v>48</v>
      </c>
      <c r="D1093" s="269" t="s">
        <v>78</v>
      </c>
      <c r="E1093" s="270" t="str">
        <f t="shared" si="72"/>
        <v>PRFemale45-49</v>
      </c>
      <c r="F1093" s="271">
        <v>2.1299999999999999E-3</v>
      </c>
      <c r="G1093" s="271">
        <v>1.0591967053657433E-2</v>
      </c>
      <c r="H1093" s="272">
        <v>1028.3954059040043</v>
      </c>
      <c r="I1093" s="271">
        <v>0.98940803294634261</v>
      </c>
      <c r="J1093" s="272">
        <v>97092.013286511952</v>
      </c>
      <c r="K1093" s="272">
        <v>482889.07791779976</v>
      </c>
      <c r="L1093" s="272">
        <v>3702969.4217721438</v>
      </c>
      <c r="M1093" s="273">
        <v>38.138764419735864</v>
      </c>
      <c r="N1093" s="272">
        <v>5</v>
      </c>
      <c r="O1093" s="274">
        <f t="shared" si="75"/>
        <v>2.4999999999999751</v>
      </c>
    </row>
    <row r="1094" spans="2:15" x14ac:dyDescent="0.2">
      <c r="B1094" s="268" t="s">
        <v>63</v>
      </c>
      <c r="C1094" s="276" t="s">
        <v>48</v>
      </c>
      <c r="D1094" s="269" t="s">
        <v>79</v>
      </c>
      <c r="E1094" s="270" t="str">
        <f t="shared" si="72"/>
        <v>PRFemale50-54</v>
      </c>
      <c r="F1094" s="271">
        <v>3.3500000000000001E-3</v>
      </c>
      <c r="G1094" s="271">
        <v>1.6606760461868129E-2</v>
      </c>
      <c r="H1094" s="272">
        <v>1595.3054912436885</v>
      </c>
      <c r="I1094" s="271">
        <v>0.98339323953813185</v>
      </c>
      <c r="J1094" s="272">
        <v>96063.617880607955</v>
      </c>
      <c r="K1094" s="272">
        <v>476329.82567493053</v>
      </c>
      <c r="L1094" s="272">
        <v>3220080.343854344</v>
      </c>
      <c r="M1094" s="273">
        <v>33.520290146227886</v>
      </c>
      <c r="N1094" s="272">
        <v>5</v>
      </c>
      <c r="O1094" s="274">
        <f t="shared" si="75"/>
        <v>2.500000000000016</v>
      </c>
    </row>
    <row r="1095" spans="2:15" x14ac:dyDescent="0.2">
      <c r="B1095" s="268" t="s">
        <v>63</v>
      </c>
      <c r="C1095" s="276" t="s">
        <v>48</v>
      </c>
      <c r="D1095" s="269" t="s">
        <v>80</v>
      </c>
      <c r="E1095" s="270" t="str">
        <f t="shared" si="72"/>
        <v>PRFemale55-59</v>
      </c>
      <c r="F1095" s="271">
        <v>4.9899999999999996E-3</v>
      </c>
      <c r="G1095" s="271">
        <v>2.4644183358678923E-2</v>
      </c>
      <c r="H1095" s="272">
        <v>2328.0944121084526</v>
      </c>
      <c r="I1095" s="271">
        <v>0.97535581664132109</v>
      </c>
      <c r="J1095" s="272">
        <v>94468.312389364262</v>
      </c>
      <c r="K1095" s="272">
        <v>466521.32591655018</v>
      </c>
      <c r="L1095" s="272">
        <v>2743750.5181794134</v>
      </c>
      <c r="M1095" s="273">
        <v>29.044136057714937</v>
      </c>
      <c r="N1095" s="272">
        <v>5</v>
      </c>
      <c r="O1095" s="274">
        <f t="shared" si="75"/>
        <v>2.4999999999999876</v>
      </c>
    </row>
    <row r="1096" spans="2:15" x14ac:dyDescent="0.2">
      <c r="B1096" s="268" t="s">
        <v>63</v>
      </c>
      <c r="C1096" s="276" t="s">
        <v>48</v>
      </c>
      <c r="D1096" s="269" t="s">
        <v>81</v>
      </c>
      <c r="E1096" s="270" t="str">
        <f t="shared" si="72"/>
        <v>PRFemale60-64</v>
      </c>
      <c r="F1096" s="271">
        <v>7.8899999999999994E-3</v>
      </c>
      <c r="G1096" s="271">
        <v>3.8672914405453389E-2</v>
      </c>
      <c r="H1096" s="272">
        <v>3563.3307631342318</v>
      </c>
      <c r="I1096" s="271">
        <v>0.9613270855945466</v>
      </c>
      <c r="J1096" s="272">
        <v>92140.217977255816</v>
      </c>
      <c r="K1096" s="272">
        <v>451792.76297844353</v>
      </c>
      <c r="L1096" s="272">
        <v>2277229.1922628633</v>
      </c>
      <c r="M1096" s="273">
        <v>24.714823149484861</v>
      </c>
      <c r="N1096" s="272">
        <v>5</v>
      </c>
      <c r="O1096" s="274">
        <f t="shared" si="75"/>
        <v>2.5000000000000084</v>
      </c>
    </row>
    <row r="1097" spans="2:15" x14ac:dyDescent="0.2">
      <c r="B1097" s="268" t="s">
        <v>63</v>
      </c>
      <c r="C1097" s="276" t="s">
        <v>48</v>
      </c>
      <c r="D1097" s="269" t="s">
        <v>82</v>
      </c>
      <c r="E1097" s="270" t="str">
        <f t="shared" si="72"/>
        <v>PRFemale65-69</v>
      </c>
      <c r="F1097" s="271">
        <v>1.303E-2</v>
      </c>
      <c r="G1097" s="271">
        <v>6.3073466789360988E-2</v>
      </c>
      <c r="H1097" s="272">
        <v>5586.8513540048716</v>
      </c>
      <c r="I1097" s="271">
        <v>0.93692653321063901</v>
      </c>
      <c r="J1097" s="272">
        <v>88576.887214121583</v>
      </c>
      <c r="K1097" s="272">
        <v>428917.3076855957</v>
      </c>
      <c r="L1097" s="272">
        <v>1825436.4292844196</v>
      </c>
      <c r="M1097" s="273">
        <v>20.608496038833426</v>
      </c>
      <c r="N1097" s="272">
        <v>5</v>
      </c>
      <c r="O1097" s="274">
        <f t="shared" si="75"/>
        <v>2.4999999999999956</v>
      </c>
    </row>
    <row r="1098" spans="2:15" x14ac:dyDescent="0.2">
      <c r="B1098" s="268" t="s">
        <v>63</v>
      </c>
      <c r="C1098" s="276" t="s">
        <v>48</v>
      </c>
      <c r="D1098" s="269" t="s">
        <v>19</v>
      </c>
      <c r="E1098" s="270" t="str">
        <f t="shared" si="72"/>
        <v>PRFemale70-74</v>
      </c>
      <c r="F1098" s="271">
        <v>2.0369999999999999E-2</v>
      </c>
      <c r="G1098" s="271">
        <v>9.6896911407082495E-2</v>
      </c>
      <c r="H1098" s="272">
        <v>8041.4781524083282</v>
      </c>
      <c r="I1098" s="271">
        <v>0.90310308859291755</v>
      </c>
      <c r="J1098" s="272">
        <v>82990.03586011671</v>
      </c>
      <c r="K1098" s="272">
        <v>394846.48391956277</v>
      </c>
      <c r="L1098" s="272">
        <v>1396519.1215988239</v>
      </c>
      <c r="M1098" s="273">
        <v>16.827551731062236</v>
      </c>
      <c r="N1098" s="272">
        <v>5</v>
      </c>
      <c r="O1098" s="274">
        <f t="shared" si="75"/>
        <v>2.5000000000000018</v>
      </c>
    </row>
    <row r="1099" spans="2:15" x14ac:dyDescent="0.2">
      <c r="B1099" s="268" t="s">
        <v>63</v>
      </c>
      <c r="C1099" s="276" t="s">
        <v>48</v>
      </c>
      <c r="D1099" s="269" t="s">
        <v>20</v>
      </c>
      <c r="E1099" s="270" t="str">
        <f t="shared" si="72"/>
        <v>PRFemale75-79</v>
      </c>
      <c r="F1099" s="271">
        <v>3.4389999999999997E-2</v>
      </c>
      <c r="G1099" s="271">
        <v>0.15831793908379926</v>
      </c>
      <c r="H1099" s="272">
        <v>11865.701193587591</v>
      </c>
      <c r="I1099" s="271">
        <v>0.84168206091620079</v>
      </c>
      <c r="J1099" s="272">
        <v>74948.557707708387</v>
      </c>
      <c r="K1099" s="272">
        <v>345078.535554573</v>
      </c>
      <c r="L1099" s="272">
        <v>1001672.6376792612</v>
      </c>
      <c r="M1099" s="273">
        <v>13.364802049769667</v>
      </c>
      <c r="N1099" s="272">
        <v>5</v>
      </c>
      <c r="O1099" s="274">
        <f t="shared" si="75"/>
        <v>2.5000000000000018</v>
      </c>
    </row>
    <row r="1100" spans="2:15" x14ac:dyDescent="0.2">
      <c r="B1100" s="268" t="s">
        <v>63</v>
      </c>
      <c r="C1100" s="276" t="s">
        <v>48</v>
      </c>
      <c r="D1100" s="269" t="s">
        <v>21</v>
      </c>
      <c r="E1100" s="270" t="str">
        <f t="shared" si="72"/>
        <v>PRFemale80-84</v>
      </c>
      <c r="F1100" s="271">
        <v>5.5550000000000002E-2</v>
      </c>
      <c r="G1100" s="271">
        <v>0.24389605063418898</v>
      </c>
      <c r="H1100" s="272">
        <v>15385.659566517284</v>
      </c>
      <c r="I1100" s="271">
        <v>0.75610394936581105</v>
      </c>
      <c r="J1100" s="272">
        <v>63082.856514120802</v>
      </c>
      <c r="K1100" s="272">
        <v>276950.13365431078</v>
      </c>
      <c r="L1100" s="272">
        <v>656594.10212468822</v>
      </c>
      <c r="M1100" s="273">
        <v>10.408439604787279</v>
      </c>
      <c r="N1100" s="272">
        <v>5</v>
      </c>
      <c r="O1100" s="274">
        <f t="shared" si="75"/>
        <v>2.4999999999999991</v>
      </c>
    </row>
    <row r="1101" spans="2:15" x14ac:dyDescent="0.2">
      <c r="B1101" s="268" t="s">
        <v>63</v>
      </c>
      <c r="C1101" s="276" t="s">
        <v>48</v>
      </c>
      <c r="D1101" s="269" t="s">
        <v>22</v>
      </c>
      <c r="E1101" s="270" t="str">
        <f t="shared" ref="E1101:E1164" si="76">_xlfn.CONCAT(B1101,C1101,D1101)</f>
        <v>PRFemale85-89</v>
      </c>
      <c r="F1101" s="271">
        <v>9.1319999999999998E-2</v>
      </c>
      <c r="G1101" s="271">
        <v>0.37171762777537187</v>
      </c>
      <c r="H1101" s="272">
        <v>17729.888900897888</v>
      </c>
      <c r="I1101" s="271">
        <v>0.62828237222462813</v>
      </c>
      <c r="J1101" s="272">
        <v>47697.196947603516</v>
      </c>
      <c r="K1101" s="272">
        <v>194161.26248577287</v>
      </c>
      <c r="L1101" s="272">
        <v>379643.96847037738</v>
      </c>
      <c r="M1101" s="273">
        <v>7.9594607810481008</v>
      </c>
      <c r="N1101" s="272">
        <v>5</v>
      </c>
      <c r="O1101" s="274">
        <f t="shared" si="75"/>
        <v>2.5000000000000013</v>
      </c>
    </row>
    <row r="1102" spans="2:15" x14ac:dyDescent="0.2">
      <c r="B1102" s="268" t="s">
        <v>63</v>
      </c>
      <c r="C1102" s="276" t="s">
        <v>48</v>
      </c>
      <c r="D1102" s="269" t="s">
        <v>5</v>
      </c>
      <c r="E1102" s="270" t="str">
        <f t="shared" si="76"/>
        <v>PRFemale90+</v>
      </c>
      <c r="F1102" s="271">
        <v>0.16156000000000001</v>
      </c>
      <c r="G1102" s="271">
        <v>1</v>
      </c>
      <c r="H1102" s="272">
        <v>29967.308046705628</v>
      </c>
      <c r="I1102" s="271">
        <v>0</v>
      </c>
      <c r="J1102" s="272">
        <v>29967.308046705628</v>
      </c>
      <c r="K1102" s="272">
        <v>185482.70598460449</v>
      </c>
      <c r="L1102" s="272">
        <v>185482.70598460449</v>
      </c>
      <c r="M1102" s="273">
        <v>6.1895017629050937</v>
      </c>
      <c r="N1102" s="273" t="s">
        <v>92</v>
      </c>
      <c r="O1102" s="274"/>
    </row>
    <row r="1103" spans="2:15" ht="16" customHeight="1" x14ac:dyDescent="0.2">
      <c r="B1103" s="348" t="s">
        <v>1</v>
      </c>
      <c r="C1103" s="348" t="s">
        <v>0</v>
      </c>
      <c r="D1103" s="348" t="s">
        <v>2</v>
      </c>
      <c r="E1103" s="348" t="s">
        <v>49</v>
      </c>
      <c r="F1103" s="349" t="s">
        <v>113</v>
      </c>
      <c r="G1103" s="349" t="s">
        <v>112</v>
      </c>
      <c r="H1103" s="349" t="s">
        <v>114</v>
      </c>
      <c r="I1103" s="349" t="s">
        <v>116</v>
      </c>
      <c r="J1103" s="349" t="s">
        <v>111</v>
      </c>
      <c r="K1103" s="349" t="s">
        <v>110</v>
      </c>
      <c r="L1103" s="349" t="s">
        <v>109</v>
      </c>
      <c r="M1103" s="349" t="s">
        <v>108</v>
      </c>
      <c r="N1103" s="350" t="s">
        <v>6</v>
      </c>
      <c r="O1103" s="351" t="s">
        <v>91</v>
      </c>
    </row>
    <row r="1104" spans="2:15" ht="16" customHeight="1" x14ac:dyDescent="0.2">
      <c r="B1104" s="348"/>
      <c r="C1104" s="348"/>
      <c r="D1104" s="348"/>
      <c r="E1104" s="348"/>
      <c r="F1104" s="348"/>
      <c r="G1104" s="348"/>
      <c r="H1104" s="348"/>
      <c r="I1104" s="348"/>
      <c r="J1104" s="348"/>
      <c r="K1104" s="348"/>
      <c r="L1104" s="348"/>
      <c r="M1104" s="348"/>
      <c r="N1104" s="350"/>
      <c r="O1104" s="351"/>
    </row>
    <row r="1105" spans="2:15" x14ac:dyDescent="0.2">
      <c r="B1105" s="268" t="s">
        <v>64</v>
      </c>
      <c r="C1105" s="276" t="s">
        <v>48</v>
      </c>
      <c r="D1105" s="269">
        <v>0</v>
      </c>
      <c r="E1105" s="270" t="str">
        <f t="shared" si="76"/>
        <v>SCFemale0</v>
      </c>
      <c r="F1105" s="271">
        <v>7.8300000000000002E-3</v>
      </c>
      <c r="G1105" s="271">
        <v>7.7689527952936009E-3</v>
      </c>
      <c r="H1105" s="272">
        <v>776.8952795293601</v>
      </c>
      <c r="I1105" s="271">
        <v>0.99223104720470645</v>
      </c>
      <c r="J1105" s="272">
        <v>100000</v>
      </c>
      <c r="K1105" s="272">
        <v>99280.056472707758</v>
      </c>
      <c r="L1105" s="272">
        <v>8323766.2271891143</v>
      </c>
      <c r="M1105" s="273">
        <v>83.237662271891139</v>
      </c>
      <c r="N1105" s="272">
        <v>1</v>
      </c>
      <c r="O1105" s="274">
        <f>(K1105-J1106*N1105)/H1105</f>
        <v>7.3306858385879456E-2</v>
      </c>
    </row>
    <row r="1106" spans="2:15" x14ac:dyDescent="0.2">
      <c r="B1106" s="268" t="s">
        <v>64</v>
      </c>
      <c r="C1106" s="276" t="s">
        <v>48</v>
      </c>
      <c r="D1106" s="275" t="s">
        <v>107</v>
      </c>
      <c r="E1106" s="270" t="str">
        <f t="shared" si="76"/>
        <v>SCFemale01-04</v>
      </c>
      <c r="F1106" s="271">
        <v>2.7E-4</v>
      </c>
      <c r="G1106" s="271">
        <v>1.0644918839319225E-3</v>
      </c>
      <c r="H1106" s="272">
        <v>105.62218967346823</v>
      </c>
      <c r="I1106" s="271">
        <v>0.99893550811606813</v>
      </c>
      <c r="J1106" s="272">
        <v>99223.104720470641</v>
      </c>
      <c r="K1106" s="272">
        <v>396629.56490781676</v>
      </c>
      <c r="L1106" s="272">
        <v>8224486.1707164068</v>
      </c>
      <c r="M1106" s="273">
        <v>82.888821045121148</v>
      </c>
      <c r="N1106" s="272">
        <v>4</v>
      </c>
      <c r="O1106" s="274">
        <f t="shared" ref="O1106:O1123" si="77">(K1106-J1107*N1106)/H1106</f>
        <v>1.5113754517073275</v>
      </c>
    </row>
    <row r="1107" spans="2:15" x14ac:dyDescent="0.2">
      <c r="B1107" s="268" t="s">
        <v>64</v>
      </c>
      <c r="C1107" s="276" t="s">
        <v>48</v>
      </c>
      <c r="D1107" s="275" t="s">
        <v>106</v>
      </c>
      <c r="E1107" s="270" t="str">
        <f t="shared" si="76"/>
        <v>SCFemale05-09</v>
      </c>
      <c r="F1107" s="271">
        <v>8.0000000000000007E-5</v>
      </c>
      <c r="G1107" s="271">
        <v>4.0714015816745874E-4</v>
      </c>
      <c r="H1107" s="272">
        <v>40.354707514749094</v>
      </c>
      <c r="I1107" s="271">
        <v>0.99959285984183255</v>
      </c>
      <c r="J1107" s="272">
        <v>99117.482530797177</v>
      </c>
      <c r="K1107" s="272">
        <v>495486.52588519902</v>
      </c>
      <c r="L1107" s="272">
        <v>7827856.6058085896</v>
      </c>
      <c r="M1107" s="273">
        <v>78.975538986034735</v>
      </c>
      <c r="N1107" s="272">
        <v>5</v>
      </c>
      <c r="O1107" s="274">
        <f t="shared" si="77"/>
        <v>2.5000000000001039</v>
      </c>
    </row>
    <row r="1108" spans="2:15" x14ac:dyDescent="0.2">
      <c r="B1108" s="268" t="s">
        <v>64</v>
      </c>
      <c r="C1108" s="276" t="s">
        <v>48</v>
      </c>
      <c r="D1108" s="275" t="s">
        <v>71</v>
      </c>
      <c r="E1108" s="270" t="str">
        <f t="shared" si="76"/>
        <v>SCFemale10-14</v>
      </c>
      <c r="F1108" s="271">
        <v>1.2E-4</v>
      </c>
      <c r="G1108" s="271">
        <v>5.8796394579076748E-4</v>
      </c>
      <c r="H1108" s="272">
        <v>58.25377901259337</v>
      </c>
      <c r="I1108" s="271">
        <v>0.99941203605420925</v>
      </c>
      <c r="J1108" s="272">
        <v>99077.127823282426</v>
      </c>
      <c r="K1108" s="272">
        <v>495240.00466888066</v>
      </c>
      <c r="L1108" s="272">
        <v>7332370.0799233904</v>
      </c>
      <c r="M1108" s="273">
        <v>74.006687931059858</v>
      </c>
      <c r="N1108" s="272">
        <v>5</v>
      </c>
      <c r="O1108" s="274">
        <f t="shared" si="77"/>
        <v>2.5000000000000031</v>
      </c>
    </row>
    <row r="1109" spans="2:15" x14ac:dyDescent="0.2">
      <c r="B1109" s="268" t="s">
        <v>64</v>
      </c>
      <c r="C1109" s="276" t="s">
        <v>48</v>
      </c>
      <c r="D1109" s="269" t="s">
        <v>72</v>
      </c>
      <c r="E1109" s="270" t="str">
        <f t="shared" si="76"/>
        <v>SCFemale15-19</v>
      </c>
      <c r="F1109" s="271">
        <v>2.5999999999999998E-4</v>
      </c>
      <c r="G1109" s="271">
        <v>1.2907729507467996E-3</v>
      </c>
      <c r="H1109" s="272">
        <v>127.81088422974786</v>
      </c>
      <c r="I1109" s="271">
        <v>0.99870922704925325</v>
      </c>
      <c r="J1109" s="272">
        <v>99018.874044269833</v>
      </c>
      <c r="K1109" s="272">
        <v>494774.84301077481</v>
      </c>
      <c r="L1109" s="272">
        <v>6837130.0752545102</v>
      </c>
      <c r="M1109" s="273">
        <v>69.048756019965779</v>
      </c>
      <c r="N1109" s="272">
        <v>5</v>
      </c>
      <c r="O1109" s="274">
        <f t="shared" si="77"/>
        <v>2.4999999999999583</v>
      </c>
    </row>
    <row r="1110" spans="2:15" x14ac:dyDescent="0.2">
      <c r="B1110" s="268" t="s">
        <v>64</v>
      </c>
      <c r="C1110" s="276" t="s">
        <v>48</v>
      </c>
      <c r="D1110" s="269" t="s">
        <v>73</v>
      </c>
      <c r="E1110" s="270" t="str">
        <f t="shared" si="76"/>
        <v>SCFemale20-24</v>
      </c>
      <c r="F1110" s="271">
        <v>3.1E-4</v>
      </c>
      <c r="G1110" s="271">
        <v>1.5573634212683015E-3</v>
      </c>
      <c r="H1110" s="272">
        <v>154.00932445577973</v>
      </c>
      <c r="I1110" s="271">
        <v>0.99844263657873167</v>
      </c>
      <c r="J1110" s="272">
        <v>98891.063160040096</v>
      </c>
      <c r="K1110" s="272">
        <v>494070.29248906102</v>
      </c>
      <c r="L1110" s="272">
        <v>6342355.2322437353</v>
      </c>
      <c r="M1110" s="273">
        <v>64.134766373980639</v>
      </c>
      <c r="N1110" s="272">
        <v>5</v>
      </c>
      <c r="O1110" s="274">
        <f t="shared" si="77"/>
        <v>2.4999999999998983</v>
      </c>
    </row>
    <row r="1111" spans="2:15" x14ac:dyDescent="0.2">
      <c r="B1111" s="268" t="s">
        <v>64</v>
      </c>
      <c r="C1111" s="276" t="s">
        <v>48</v>
      </c>
      <c r="D1111" s="269" t="s">
        <v>74</v>
      </c>
      <c r="E1111" s="270" t="str">
        <f t="shared" si="76"/>
        <v>SCFemale25-29</v>
      </c>
      <c r="F1111" s="271">
        <v>3.6999999999999999E-4</v>
      </c>
      <c r="G1111" s="271">
        <v>1.8647037394336071E-3</v>
      </c>
      <c r="H1111" s="272">
        <v>184.11535350787145</v>
      </c>
      <c r="I1111" s="271">
        <v>0.99813529626056641</v>
      </c>
      <c r="J1111" s="272">
        <v>98737.053835584316</v>
      </c>
      <c r="K1111" s="272">
        <v>493224.9807941519</v>
      </c>
      <c r="L1111" s="272">
        <v>5848284.9397546742</v>
      </c>
      <c r="M1111" s="273">
        <v>59.230903825560397</v>
      </c>
      <c r="N1111" s="272">
        <v>5</v>
      </c>
      <c r="O1111" s="274">
        <f t="shared" si="77"/>
        <v>2.4999999999997256</v>
      </c>
    </row>
    <row r="1112" spans="2:15" x14ac:dyDescent="0.2">
      <c r="B1112" s="268" t="s">
        <v>64</v>
      </c>
      <c r="C1112" s="276" t="s">
        <v>48</v>
      </c>
      <c r="D1112" s="269" t="s">
        <v>75</v>
      </c>
      <c r="E1112" s="270" t="str">
        <f t="shared" si="76"/>
        <v>SCFemale30-34</v>
      </c>
      <c r="F1112" s="271">
        <v>5.1999999999999995E-4</v>
      </c>
      <c r="G1112" s="271">
        <v>2.5987072472825378E-3</v>
      </c>
      <c r="H1112" s="272">
        <v>256.11023547436218</v>
      </c>
      <c r="I1112" s="271">
        <v>0.99740129275271749</v>
      </c>
      <c r="J1112" s="272">
        <v>98552.938482076454</v>
      </c>
      <c r="K1112" s="272">
        <v>492124.41682169633</v>
      </c>
      <c r="L1112" s="272">
        <v>5355059.958960522</v>
      </c>
      <c r="M1112" s="273">
        <v>54.336887782746651</v>
      </c>
      <c r="N1112" s="272">
        <v>5</v>
      </c>
      <c r="O1112" s="274">
        <f t="shared" si="77"/>
        <v>2.4999999999998987</v>
      </c>
    </row>
    <row r="1113" spans="2:15" x14ac:dyDescent="0.2">
      <c r="B1113" s="268" t="s">
        <v>64</v>
      </c>
      <c r="C1113" s="276" t="s">
        <v>48</v>
      </c>
      <c r="D1113" s="269" t="s">
        <v>76</v>
      </c>
      <c r="E1113" s="270" t="str">
        <f t="shared" si="76"/>
        <v>SCFemale35-39</v>
      </c>
      <c r="F1113" s="271">
        <v>7.6000000000000004E-4</v>
      </c>
      <c r="G1113" s="271">
        <v>3.7836403962918565E-3</v>
      </c>
      <c r="H1113" s="272">
        <v>371.91985018120607</v>
      </c>
      <c r="I1113" s="271">
        <v>0.99621635960370813</v>
      </c>
      <c r="J1113" s="272">
        <v>98296.82824660209</v>
      </c>
      <c r="K1113" s="272">
        <v>490554.34160755744</v>
      </c>
      <c r="L1113" s="272">
        <v>4862935.5421388252</v>
      </c>
      <c r="M1113" s="273">
        <v>49.471947659785513</v>
      </c>
      <c r="N1113" s="272">
        <v>5</v>
      </c>
      <c r="O1113" s="274">
        <f t="shared" si="77"/>
        <v>2.5000000000000004</v>
      </c>
    </row>
    <row r="1114" spans="2:15" x14ac:dyDescent="0.2">
      <c r="B1114" s="268" t="s">
        <v>64</v>
      </c>
      <c r="C1114" s="276" t="s">
        <v>48</v>
      </c>
      <c r="D1114" s="269" t="s">
        <v>77</v>
      </c>
      <c r="E1114" s="270" t="str">
        <f t="shared" si="76"/>
        <v>SCFemale40-44</v>
      </c>
      <c r="F1114" s="271">
        <v>1.17E-3</v>
      </c>
      <c r="G1114" s="271">
        <v>5.8326866781704279E-3</v>
      </c>
      <c r="H1114" s="272">
        <v>571.16530866486357</v>
      </c>
      <c r="I1114" s="271">
        <v>0.99416731332182962</v>
      </c>
      <c r="J1114" s="272">
        <v>97924.908396420884</v>
      </c>
      <c r="K1114" s="272">
        <v>488196.62871044228</v>
      </c>
      <c r="L1114" s="272">
        <v>4372381.2005312676</v>
      </c>
      <c r="M1114" s="273">
        <v>44.65034761973876</v>
      </c>
      <c r="N1114" s="272">
        <v>5</v>
      </c>
      <c r="O1114" s="274">
        <f t="shared" si="77"/>
        <v>2.4999999999999649</v>
      </c>
    </row>
    <row r="1115" spans="2:15" x14ac:dyDescent="0.2">
      <c r="B1115" s="268" t="s">
        <v>64</v>
      </c>
      <c r="C1115" s="276" t="s">
        <v>48</v>
      </c>
      <c r="D1115" s="269" t="s">
        <v>78</v>
      </c>
      <c r="E1115" s="270" t="str">
        <f t="shared" si="76"/>
        <v>SCFemale45-49</v>
      </c>
      <c r="F1115" s="271">
        <v>1.89E-3</v>
      </c>
      <c r="G1115" s="271">
        <v>9.4157580281747626E-3</v>
      </c>
      <c r="H1115" s="272">
        <v>916.65928805140209</v>
      </c>
      <c r="I1115" s="271">
        <v>0.99058424197182526</v>
      </c>
      <c r="J1115" s="272">
        <v>97353.743087756025</v>
      </c>
      <c r="K1115" s="272">
        <v>484477.06721865165</v>
      </c>
      <c r="L1115" s="272">
        <v>3884184.5718208249</v>
      </c>
      <c r="M1115" s="273">
        <v>39.897639768401781</v>
      </c>
      <c r="N1115" s="272">
        <v>5</v>
      </c>
      <c r="O1115" s="274">
        <f t="shared" si="77"/>
        <v>2.4999999999999902</v>
      </c>
    </row>
    <row r="1116" spans="2:15" x14ac:dyDescent="0.2">
      <c r="B1116" s="268" t="s">
        <v>64</v>
      </c>
      <c r="C1116" s="276" t="s">
        <v>48</v>
      </c>
      <c r="D1116" s="269" t="s">
        <v>79</v>
      </c>
      <c r="E1116" s="270" t="str">
        <f t="shared" si="76"/>
        <v>SCFemale50-54</v>
      </c>
      <c r="F1116" s="271">
        <v>2.9399999999999999E-3</v>
      </c>
      <c r="G1116" s="271">
        <v>1.460093886225673E-2</v>
      </c>
      <c r="H1116" s="272">
        <v>1408.0719646138164</v>
      </c>
      <c r="I1116" s="271">
        <v>0.98539906113774323</v>
      </c>
      <c r="J1116" s="272">
        <v>96437.083799704633</v>
      </c>
      <c r="K1116" s="272">
        <v>478665.23908698861</v>
      </c>
      <c r="L1116" s="272">
        <v>3399707.5046021733</v>
      </c>
      <c r="M1116" s="273">
        <v>35.253113954204679</v>
      </c>
      <c r="N1116" s="272">
        <v>5</v>
      </c>
      <c r="O1116" s="274">
        <f t="shared" si="77"/>
        <v>2.4999999999999956</v>
      </c>
    </row>
    <row r="1117" spans="2:15" x14ac:dyDescent="0.2">
      <c r="B1117" s="268" t="s">
        <v>64</v>
      </c>
      <c r="C1117" s="276" t="s">
        <v>48</v>
      </c>
      <c r="D1117" s="269" t="s">
        <v>80</v>
      </c>
      <c r="E1117" s="270" t="str">
        <f t="shared" si="76"/>
        <v>SCFemale55-59</v>
      </c>
      <c r="F1117" s="271">
        <v>4.4600000000000004E-3</v>
      </c>
      <c r="G1117" s="271">
        <v>2.2067164954443167E-2</v>
      </c>
      <c r="H1117" s="272">
        <v>2097.0208796226812</v>
      </c>
      <c r="I1117" s="271">
        <v>0.97793283504555684</v>
      </c>
      <c r="J1117" s="272">
        <v>95029.011835090816</v>
      </c>
      <c r="K1117" s="272">
        <v>469902.50697639736</v>
      </c>
      <c r="L1117" s="272">
        <v>2921042.265515185</v>
      </c>
      <c r="M1117" s="273">
        <v>30.738426182777044</v>
      </c>
      <c r="N1117" s="272">
        <v>5</v>
      </c>
      <c r="O1117" s="274">
        <f t="shared" si="77"/>
        <v>2.4999999999999809</v>
      </c>
    </row>
    <row r="1118" spans="2:15" x14ac:dyDescent="0.2">
      <c r="B1118" s="268" t="s">
        <v>64</v>
      </c>
      <c r="C1118" s="276" t="s">
        <v>48</v>
      </c>
      <c r="D1118" s="269" t="s">
        <v>81</v>
      </c>
      <c r="E1118" s="270" t="str">
        <f t="shared" si="76"/>
        <v>SCFemale60-64</v>
      </c>
      <c r="F1118" s="271">
        <v>6.6800000000000002E-3</v>
      </c>
      <c r="G1118" s="271">
        <v>3.2865706819540264E-2</v>
      </c>
      <c r="H1118" s="272">
        <v>3054.2755688985831</v>
      </c>
      <c r="I1118" s="271">
        <v>0.96713429318045974</v>
      </c>
      <c r="J1118" s="272">
        <v>92931.990955468136</v>
      </c>
      <c r="K1118" s="272">
        <v>457024.26585509424</v>
      </c>
      <c r="L1118" s="272">
        <v>2451139.7585387877</v>
      </c>
      <c r="M1118" s="273">
        <v>26.375629461262093</v>
      </c>
      <c r="N1118" s="272">
        <v>5</v>
      </c>
      <c r="O1118" s="274">
        <f t="shared" si="77"/>
        <v>2.4999999999999982</v>
      </c>
    </row>
    <row r="1119" spans="2:15" x14ac:dyDescent="0.2">
      <c r="B1119" s="268" t="s">
        <v>64</v>
      </c>
      <c r="C1119" s="276" t="s">
        <v>48</v>
      </c>
      <c r="D1119" s="269" t="s">
        <v>82</v>
      </c>
      <c r="E1119" s="270" t="str">
        <f t="shared" si="76"/>
        <v>SCFemale65-69</v>
      </c>
      <c r="F1119" s="271">
        <v>1.086E-2</v>
      </c>
      <c r="G1119" s="271">
        <v>5.2887366777645113E-2</v>
      </c>
      <c r="H1119" s="272">
        <v>4753.3956987863021</v>
      </c>
      <c r="I1119" s="271">
        <v>0.94711263322235484</v>
      </c>
      <c r="J1119" s="272">
        <v>89877.715386569558</v>
      </c>
      <c r="K1119" s="272">
        <v>437505.087685882</v>
      </c>
      <c r="L1119" s="272">
        <v>1994115.4926836933</v>
      </c>
      <c r="M1119" s="273">
        <v>22.186984661402221</v>
      </c>
      <c r="N1119" s="272">
        <v>5</v>
      </c>
      <c r="O1119" s="274">
        <f t="shared" si="77"/>
        <v>2.499999999999996</v>
      </c>
    </row>
    <row r="1120" spans="2:15" x14ac:dyDescent="0.2">
      <c r="B1120" s="268" t="s">
        <v>64</v>
      </c>
      <c r="C1120" s="276" t="s">
        <v>48</v>
      </c>
      <c r="D1120" s="269" t="s">
        <v>19</v>
      </c>
      <c r="E1120" s="270" t="str">
        <f t="shared" si="76"/>
        <v>SCFemale70-74</v>
      </c>
      <c r="F1120" s="271">
        <v>1.796E-2</v>
      </c>
      <c r="G1120" s="271">
        <v>8.5929245072906418E-2</v>
      </c>
      <c r="H1120" s="272">
        <v>7314.6685281159598</v>
      </c>
      <c r="I1120" s="271">
        <v>0.91407075492709355</v>
      </c>
      <c r="J1120" s="272">
        <v>85124.319687783252</v>
      </c>
      <c r="K1120" s="272">
        <v>407334.92711862636</v>
      </c>
      <c r="L1120" s="272">
        <v>1556610.4049978112</v>
      </c>
      <c r="M1120" s="273">
        <v>18.286318301363302</v>
      </c>
      <c r="N1120" s="272">
        <v>5</v>
      </c>
      <c r="O1120" s="274">
        <f t="shared" si="77"/>
        <v>2.4999999999999996</v>
      </c>
    </row>
    <row r="1121" spans="2:15" x14ac:dyDescent="0.2">
      <c r="B1121" s="268" t="s">
        <v>64</v>
      </c>
      <c r="C1121" s="276" t="s">
        <v>48</v>
      </c>
      <c r="D1121" s="269" t="s">
        <v>20</v>
      </c>
      <c r="E1121" s="270" t="str">
        <f t="shared" si="76"/>
        <v>SCFemale75-79</v>
      </c>
      <c r="F1121" s="271">
        <v>2.9270000000000001E-2</v>
      </c>
      <c r="G1121" s="271">
        <v>0.13637007833000861</v>
      </c>
      <c r="H1121" s="272">
        <v>10610.908223474475</v>
      </c>
      <c r="I1121" s="271">
        <v>0.86362992166999142</v>
      </c>
      <c r="J1121" s="272">
        <v>77809.651159667294</v>
      </c>
      <c r="K1121" s="272">
        <v>362520.9852396503</v>
      </c>
      <c r="L1121" s="272">
        <v>1149275.4778791848</v>
      </c>
      <c r="M1121" s="273">
        <v>14.770346104249247</v>
      </c>
      <c r="N1121" s="272">
        <v>5</v>
      </c>
      <c r="O1121" s="274">
        <f t="shared" si="77"/>
        <v>2.4999999999999987</v>
      </c>
    </row>
    <row r="1122" spans="2:15" x14ac:dyDescent="0.2">
      <c r="B1122" s="268" t="s">
        <v>64</v>
      </c>
      <c r="C1122" s="276" t="s">
        <v>48</v>
      </c>
      <c r="D1122" s="269" t="s">
        <v>21</v>
      </c>
      <c r="E1122" s="270" t="str">
        <f t="shared" si="76"/>
        <v>SCFemale80-84</v>
      </c>
      <c r="F1122" s="271">
        <v>5.1220000000000002E-2</v>
      </c>
      <c r="G1122" s="271">
        <v>0.2270297574870552</v>
      </c>
      <c r="H1122" s="272">
        <v>15256.11431223882</v>
      </c>
      <c r="I1122" s="271">
        <v>0.77297024251294477</v>
      </c>
      <c r="J1122" s="272">
        <v>67198.742936192823</v>
      </c>
      <c r="K1122" s="272">
        <v>297853.42890036706</v>
      </c>
      <c r="L1122" s="272">
        <v>786754.49263953441</v>
      </c>
      <c r="M1122" s="273">
        <v>11.70787515157212</v>
      </c>
      <c r="N1122" s="272">
        <v>5</v>
      </c>
      <c r="O1122" s="274">
        <f t="shared" si="77"/>
        <v>2.5000000000000013</v>
      </c>
    </row>
    <row r="1123" spans="2:15" x14ac:dyDescent="0.2">
      <c r="B1123" s="268" t="s">
        <v>64</v>
      </c>
      <c r="C1123" s="276" t="s">
        <v>48</v>
      </c>
      <c r="D1123" s="269" t="s">
        <v>22</v>
      </c>
      <c r="E1123" s="270" t="str">
        <f t="shared" si="76"/>
        <v>SCFemale85-89</v>
      </c>
      <c r="F1123" s="271">
        <v>8.4019999999999997E-2</v>
      </c>
      <c r="G1123" s="271">
        <v>0.34716976124582799</v>
      </c>
      <c r="H1123" s="272">
        <v>18032.909977858821</v>
      </c>
      <c r="I1123" s="271">
        <v>0.65283023875417201</v>
      </c>
      <c r="J1123" s="272">
        <v>51942.628623953999</v>
      </c>
      <c r="K1123" s="272">
        <v>214630.86817512295</v>
      </c>
      <c r="L1123" s="272">
        <v>488901.06373916729</v>
      </c>
      <c r="M1123" s="273">
        <v>9.4123281145171855</v>
      </c>
      <c r="N1123" s="272">
        <v>5</v>
      </c>
      <c r="O1123" s="274">
        <f t="shared" si="77"/>
        <v>2.4999999999999996</v>
      </c>
    </row>
    <row r="1124" spans="2:15" x14ac:dyDescent="0.2">
      <c r="B1124" s="268" t="s">
        <v>64</v>
      </c>
      <c r="C1124" s="276" t="s">
        <v>48</v>
      </c>
      <c r="D1124" s="269" t="s">
        <v>5</v>
      </c>
      <c r="E1124" s="270" t="str">
        <f t="shared" si="76"/>
        <v>SCFemale90+</v>
      </c>
      <c r="F1124" s="271">
        <v>0.12364</v>
      </c>
      <c r="G1124" s="271">
        <v>1</v>
      </c>
      <c r="H1124" s="272">
        <v>33909.718646095178</v>
      </c>
      <c r="I1124" s="271">
        <v>0</v>
      </c>
      <c r="J1124" s="272">
        <v>33909.718646095178</v>
      </c>
      <c r="K1124" s="272">
        <v>274270.19556404435</v>
      </c>
      <c r="L1124" s="272">
        <v>274270.19556404435</v>
      </c>
      <c r="M1124" s="273">
        <v>8.0882474557372213</v>
      </c>
      <c r="N1124" s="273" t="s">
        <v>92</v>
      </c>
      <c r="O1124" s="274"/>
    </row>
    <row r="1125" spans="2:15" ht="16" customHeight="1" x14ac:dyDescent="0.2">
      <c r="B1125" s="348" t="s">
        <v>1</v>
      </c>
      <c r="C1125" s="348" t="s">
        <v>0</v>
      </c>
      <c r="D1125" s="348" t="s">
        <v>2</v>
      </c>
      <c r="E1125" s="348" t="s">
        <v>49</v>
      </c>
      <c r="F1125" s="349" t="s">
        <v>113</v>
      </c>
      <c r="G1125" s="349" t="s">
        <v>112</v>
      </c>
      <c r="H1125" s="349" t="s">
        <v>114</v>
      </c>
      <c r="I1125" s="349" t="s">
        <v>116</v>
      </c>
      <c r="J1125" s="349" t="s">
        <v>111</v>
      </c>
      <c r="K1125" s="349" t="s">
        <v>110</v>
      </c>
      <c r="L1125" s="349" t="s">
        <v>109</v>
      </c>
      <c r="M1125" s="349" t="s">
        <v>108</v>
      </c>
      <c r="N1125" s="350" t="s">
        <v>6</v>
      </c>
      <c r="O1125" s="351" t="s">
        <v>91</v>
      </c>
    </row>
    <row r="1126" spans="2:15" ht="16" customHeight="1" x14ac:dyDescent="0.2">
      <c r="B1126" s="348"/>
      <c r="C1126" s="348"/>
      <c r="D1126" s="348"/>
      <c r="E1126" s="348"/>
      <c r="F1126" s="348"/>
      <c r="G1126" s="348"/>
      <c r="H1126" s="348"/>
      <c r="I1126" s="348"/>
      <c r="J1126" s="348"/>
      <c r="K1126" s="348"/>
      <c r="L1126" s="348"/>
      <c r="M1126" s="348"/>
      <c r="N1126" s="350"/>
      <c r="O1126" s="351"/>
    </row>
    <row r="1127" spans="2:15" x14ac:dyDescent="0.2">
      <c r="B1127" s="268" t="s">
        <v>65</v>
      </c>
      <c r="C1127" s="276" t="s">
        <v>48</v>
      </c>
      <c r="D1127" s="269">
        <v>0</v>
      </c>
      <c r="E1127" s="270" t="str">
        <f t="shared" si="76"/>
        <v>RSFemale0</v>
      </c>
      <c r="F1127" s="271">
        <v>8.2900000000000005E-3</v>
      </c>
      <c r="G1127" s="271">
        <v>8.2311248461907106E-3</v>
      </c>
      <c r="H1127" s="272">
        <v>823.1124846190711</v>
      </c>
      <c r="I1127" s="271">
        <v>0.99176887515380929</v>
      </c>
      <c r="J1127" s="272">
        <v>100000</v>
      </c>
      <c r="K1127" s="272">
        <v>99238.368564481963</v>
      </c>
      <c r="L1127" s="272">
        <v>8181368.0812595999</v>
      </c>
      <c r="M1127" s="273">
        <v>81.813680812596004</v>
      </c>
      <c r="N1127" s="272">
        <v>1</v>
      </c>
      <c r="O1127" s="274">
        <f>(K1127-J1128*N1127)/H1127</f>
        <v>7.4693374538573956E-2</v>
      </c>
    </row>
    <row r="1128" spans="2:15" x14ac:dyDescent="0.2">
      <c r="B1128" s="268" t="s">
        <v>65</v>
      </c>
      <c r="C1128" s="276" t="s">
        <v>48</v>
      </c>
      <c r="D1128" s="275" t="s">
        <v>107</v>
      </c>
      <c r="E1128" s="270" t="str">
        <f t="shared" si="76"/>
        <v>RSFemale01-04</v>
      </c>
      <c r="F1128" s="271">
        <v>3.2000000000000003E-4</v>
      </c>
      <c r="G1128" s="271">
        <v>1.2903367576561173E-3</v>
      </c>
      <c r="H1128" s="272">
        <v>127.9715834710221</v>
      </c>
      <c r="I1128" s="271">
        <v>0.99870966324234389</v>
      </c>
      <c r="J1128" s="272">
        <v>99176.887515380935</v>
      </c>
      <c r="K1128" s="272">
        <v>396388.98072696896</v>
      </c>
      <c r="L1128" s="272">
        <v>8082129.712695118</v>
      </c>
      <c r="M1128" s="273">
        <v>81.492068516888011</v>
      </c>
      <c r="N1128" s="272">
        <v>4</v>
      </c>
      <c r="O1128" s="274">
        <f t="shared" ref="O1128:O1145" si="78">(K1128-J1129*N1128)/H1128</f>
        <v>1.5106244221248302</v>
      </c>
    </row>
    <row r="1129" spans="2:15" x14ac:dyDescent="0.2">
      <c r="B1129" s="268" t="s">
        <v>65</v>
      </c>
      <c r="C1129" s="276" t="s">
        <v>48</v>
      </c>
      <c r="D1129" s="275" t="s">
        <v>106</v>
      </c>
      <c r="E1129" s="270" t="str">
        <f t="shared" si="76"/>
        <v>RSFemale05-09</v>
      </c>
      <c r="F1129" s="271">
        <v>1.1E-4</v>
      </c>
      <c r="G1129" s="271">
        <v>5.3113302216494819E-4</v>
      </c>
      <c r="H1129" s="272">
        <v>52.608150061077197</v>
      </c>
      <c r="I1129" s="271">
        <v>0.9994688669778351</v>
      </c>
      <c r="J1129" s="272">
        <v>99048.915931909913</v>
      </c>
      <c r="K1129" s="272">
        <v>495113.05928439688</v>
      </c>
      <c r="L1129" s="272">
        <v>7685740.7319681495</v>
      </c>
      <c r="M1129" s="273">
        <v>77.595404852806539</v>
      </c>
      <c r="N1129" s="272">
        <v>5</v>
      </c>
      <c r="O1129" s="274">
        <f t="shared" si="78"/>
        <v>2.5000000000001443</v>
      </c>
    </row>
    <row r="1130" spans="2:15" x14ac:dyDescent="0.2">
      <c r="B1130" s="268" t="s">
        <v>65</v>
      </c>
      <c r="C1130" s="276" t="s">
        <v>48</v>
      </c>
      <c r="D1130" s="275" t="s">
        <v>71</v>
      </c>
      <c r="E1130" s="270" t="str">
        <f t="shared" si="76"/>
        <v>RSFemale10-14</v>
      </c>
      <c r="F1130" s="271">
        <v>1.6000000000000001E-4</v>
      </c>
      <c r="G1130" s="271">
        <v>7.9767770385634495E-4</v>
      </c>
      <c r="H1130" s="272">
        <v>78.967147481681195</v>
      </c>
      <c r="I1130" s="271">
        <v>0.9992023222961437</v>
      </c>
      <c r="J1130" s="272">
        <v>98996.307781848838</v>
      </c>
      <c r="K1130" s="272">
        <v>494784.12104053999</v>
      </c>
      <c r="L1130" s="272">
        <v>7190627.6726837531</v>
      </c>
      <c r="M1130" s="273">
        <v>72.635311697980001</v>
      </c>
      <c r="N1130" s="272">
        <v>5</v>
      </c>
      <c r="O1130" s="274">
        <f t="shared" si="78"/>
        <v>2.4999999999990457</v>
      </c>
    </row>
    <row r="1131" spans="2:15" x14ac:dyDescent="0.2">
      <c r="B1131" s="268" t="s">
        <v>65</v>
      </c>
      <c r="C1131" s="276" t="s">
        <v>48</v>
      </c>
      <c r="D1131" s="269" t="s">
        <v>72</v>
      </c>
      <c r="E1131" s="270" t="str">
        <f t="shared" si="76"/>
        <v>RSFemale15-19</v>
      </c>
      <c r="F1131" s="271">
        <v>2.9E-4</v>
      </c>
      <c r="G1131" s="271">
        <v>1.4610001116658593E-3</v>
      </c>
      <c r="H1131" s="272">
        <v>144.51824571250029</v>
      </c>
      <c r="I1131" s="271">
        <v>0.99853899988833417</v>
      </c>
      <c r="J1131" s="272">
        <v>98917.340634367167</v>
      </c>
      <c r="K1131" s="272">
        <v>494225.40755755454</v>
      </c>
      <c r="L1131" s="272">
        <v>6695843.5516432133</v>
      </c>
      <c r="M1131" s="273">
        <v>67.691301734378158</v>
      </c>
      <c r="N1131" s="272">
        <v>5</v>
      </c>
      <c r="O1131" s="274">
        <f t="shared" si="78"/>
        <v>2.499999999999674</v>
      </c>
    </row>
    <row r="1132" spans="2:15" x14ac:dyDescent="0.2">
      <c r="B1132" s="268" t="s">
        <v>65</v>
      </c>
      <c r="C1132" s="276" t="s">
        <v>48</v>
      </c>
      <c r="D1132" s="269" t="s">
        <v>73</v>
      </c>
      <c r="E1132" s="270" t="str">
        <f t="shared" si="76"/>
        <v>RSFemale20-24</v>
      </c>
      <c r="F1132" s="271">
        <v>3.5E-4</v>
      </c>
      <c r="G1132" s="271">
        <v>1.7323835652729267E-3</v>
      </c>
      <c r="H1132" s="272">
        <v>171.11241420172712</v>
      </c>
      <c r="I1132" s="271">
        <v>0.99826761643472706</v>
      </c>
      <c r="J1132" s="272">
        <v>98772.822388654662</v>
      </c>
      <c r="K1132" s="272">
        <v>493436.33090776904</v>
      </c>
      <c r="L1132" s="272">
        <v>6201618.1440856587</v>
      </c>
      <c r="M1132" s="273">
        <v>62.786685589314445</v>
      </c>
      <c r="N1132" s="272">
        <v>5</v>
      </c>
      <c r="O1132" s="274">
        <f t="shared" si="78"/>
        <v>2.4999999999999187</v>
      </c>
    </row>
    <row r="1133" spans="2:15" x14ac:dyDescent="0.2">
      <c r="B1133" s="268" t="s">
        <v>65</v>
      </c>
      <c r="C1133" s="276" t="s">
        <v>48</v>
      </c>
      <c r="D1133" s="269" t="s">
        <v>74</v>
      </c>
      <c r="E1133" s="270" t="str">
        <f t="shared" si="76"/>
        <v>RSFemale25-29</v>
      </c>
      <c r="F1133" s="271">
        <v>4.2000000000000002E-4</v>
      </c>
      <c r="G1133" s="271">
        <v>2.1189967749229459E-3</v>
      </c>
      <c r="H1133" s="272">
        <v>208.93670543775343</v>
      </c>
      <c r="I1133" s="271">
        <v>0.997881003225077</v>
      </c>
      <c r="J1133" s="272">
        <v>98601.709974452941</v>
      </c>
      <c r="K1133" s="272">
        <v>492486.20810867031</v>
      </c>
      <c r="L1133" s="272">
        <v>5708181.8131778901</v>
      </c>
      <c r="M1133" s="273">
        <v>57.891306496173776</v>
      </c>
      <c r="N1133" s="272">
        <v>5</v>
      </c>
      <c r="O1133" s="274">
        <f t="shared" si="78"/>
        <v>2.5000000000001772</v>
      </c>
    </row>
    <row r="1134" spans="2:15" x14ac:dyDescent="0.2">
      <c r="B1134" s="268" t="s">
        <v>65</v>
      </c>
      <c r="C1134" s="276" t="s">
        <v>48</v>
      </c>
      <c r="D1134" s="269" t="s">
        <v>75</v>
      </c>
      <c r="E1134" s="270" t="str">
        <f t="shared" si="76"/>
        <v>RSFemale30-34</v>
      </c>
      <c r="F1134" s="271">
        <v>6.7000000000000002E-4</v>
      </c>
      <c r="G1134" s="271">
        <v>3.3288272625103398E-3</v>
      </c>
      <c r="H1134" s="272">
        <v>327.53254609189634</v>
      </c>
      <c r="I1134" s="271">
        <v>0.99667117273748962</v>
      </c>
      <c r="J1134" s="272">
        <v>98392.773269015175</v>
      </c>
      <c r="K1134" s="272">
        <v>491145.03497984615</v>
      </c>
      <c r="L1134" s="272">
        <v>5215695.6050692201</v>
      </c>
      <c r="M1134" s="273">
        <v>53.008929739270727</v>
      </c>
      <c r="N1134" s="272">
        <v>5</v>
      </c>
      <c r="O1134" s="274">
        <f t="shared" si="78"/>
        <v>2.4999999999999867</v>
      </c>
    </row>
    <row r="1135" spans="2:15" x14ac:dyDescent="0.2">
      <c r="B1135" s="268" t="s">
        <v>65</v>
      </c>
      <c r="C1135" s="276" t="s">
        <v>48</v>
      </c>
      <c r="D1135" s="269" t="s">
        <v>76</v>
      </c>
      <c r="E1135" s="270" t="str">
        <f t="shared" si="76"/>
        <v>RSFemale35-39</v>
      </c>
      <c r="F1135" s="271">
        <v>9.3000000000000005E-4</v>
      </c>
      <c r="G1135" s="271">
        <v>4.6160731458525601E-3</v>
      </c>
      <c r="H1135" s="272">
        <v>452.67632424265304</v>
      </c>
      <c r="I1135" s="271">
        <v>0.99538392685414745</v>
      </c>
      <c r="J1135" s="272">
        <v>98065.240722923278</v>
      </c>
      <c r="K1135" s="272">
        <v>489194.51280400978</v>
      </c>
      <c r="L1135" s="272">
        <v>4724550.5700893737</v>
      </c>
      <c r="M1135" s="273">
        <v>48.177626804978459</v>
      </c>
      <c r="N1135" s="272">
        <v>5</v>
      </c>
      <c r="O1135" s="274">
        <f t="shared" si="78"/>
        <v>2.5000000000000169</v>
      </c>
    </row>
    <row r="1136" spans="2:15" x14ac:dyDescent="0.2">
      <c r="B1136" s="268" t="s">
        <v>65</v>
      </c>
      <c r="C1136" s="276" t="s">
        <v>48</v>
      </c>
      <c r="D1136" s="269" t="s">
        <v>77</v>
      </c>
      <c r="E1136" s="270" t="str">
        <f t="shared" si="76"/>
        <v>RSFemale40-44</v>
      </c>
      <c r="F1136" s="271">
        <v>1.4599999999999999E-3</v>
      </c>
      <c r="G1136" s="271">
        <v>7.2954100321003679E-3</v>
      </c>
      <c r="H1136" s="272">
        <v>712.12368157317781</v>
      </c>
      <c r="I1136" s="271">
        <v>0.99270458996789968</v>
      </c>
      <c r="J1136" s="272">
        <v>97612.564398680624</v>
      </c>
      <c r="K1136" s="272">
        <v>486282.5127894702</v>
      </c>
      <c r="L1136" s="272">
        <v>4235356.0572853638</v>
      </c>
      <c r="M1136" s="273">
        <v>43.389455889990025</v>
      </c>
      <c r="N1136" s="272">
        <v>5</v>
      </c>
      <c r="O1136" s="274">
        <f t="shared" si="78"/>
        <v>2.4999999999999867</v>
      </c>
    </row>
    <row r="1137" spans="2:15" x14ac:dyDescent="0.2">
      <c r="B1137" s="268" t="s">
        <v>65</v>
      </c>
      <c r="C1137" s="276" t="s">
        <v>48</v>
      </c>
      <c r="D1137" s="269" t="s">
        <v>78</v>
      </c>
      <c r="E1137" s="270" t="str">
        <f t="shared" si="76"/>
        <v>RSFemale45-49</v>
      </c>
      <c r="F1137" s="271">
        <v>2.2399999999999998E-3</v>
      </c>
      <c r="G1137" s="271">
        <v>1.1139645888087935E-2</v>
      </c>
      <c r="H1137" s="272">
        <v>1079.4365959882348</v>
      </c>
      <c r="I1137" s="271">
        <v>0.98886035411191209</v>
      </c>
      <c r="J1137" s="272">
        <v>96900.440717107456</v>
      </c>
      <c r="K1137" s="272">
        <v>481803.6120955667</v>
      </c>
      <c r="L1137" s="272">
        <v>3749073.5444958936</v>
      </c>
      <c r="M1137" s="273">
        <v>38.689953489902003</v>
      </c>
      <c r="N1137" s="272">
        <v>5</v>
      </c>
      <c r="O1137" s="274">
        <f t="shared" si="78"/>
        <v>2.4999999999999822</v>
      </c>
    </row>
    <row r="1138" spans="2:15" x14ac:dyDescent="0.2">
      <c r="B1138" s="268" t="s">
        <v>65</v>
      </c>
      <c r="C1138" s="276" t="s">
        <v>48</v>
      </c>
      <c r="D1138" s="269" t="s">
        <v>79</v>
      </c>
      <c r="E1138" s="270" t="str">
        <f t="shared" si="76"/>
        <v>RSFemale50-54</v>
      </c>
      <c r="F1138" s="271">
        <v>3.3400000000000001E-3</v>
      </c>
      <c r="G1138" s="271">
        <v>1.6585095979003983E-2</v>
      </c>
      <c r="H1138" s="272">
        <v>1589.2005501532985</v>
      </c>
      <c r="I1138" s="271">
        <v>0.98341490402099607</v>
      </c>
      <c r="J1138" s="272">
        <v>95821.004121119229</v>
      </c>
      <c r="K1138" s="272">
        <v>475132.0192302129</v>
      </c>
      <c r="L1138" s="272">
        <v>3267269.9324003267</v>
      </c>
      <c r="M1138" s="273">
        <v>34.097638220013295</v>
      </c>
      <c r="N1138" s="272">
        <v>5</v>
      </c>
      <c r="O1138" s="274">
        <f t="shared" si="78"/>
        <v>2.4999999999999907</v>
      </c>
    </row>
    <row r="1139" spans="2:15" x14ac:dyDescent="0.2">
      <c r="B1139" s="268" t="s">
        <v>65</v>
      </c>
      <c r="C1139" s="276" t="s">
        <v>48</v>
      </c>
      <c r="D1139" s="269" t="s">
        <v>80</v>
      </c>
      <c r="E1139" s="270" t="str">
        <f t="shared" si="76"/>
        <v>RSFemale55-59</v>
      </c>
      <c r="F1139" s="271">
        <v>5.13E-3</v>
      </c>
      <c r="G1139" s="271">
        <v>2.5346513139838697E-2</v>
      </c>
      <c r="H1139" s="272">
        <v>2388.4476474021872</v>
      </c>
      <c r="I1139" s="271">
        <v>0.97465348686016129</v>
      </c>
      <c r="J1139" s="272">
        <v>94231.803570965931</v>
      </c>
      <c r="K1139" s="272">
        <v>465187.89873632416</v>
      </c>
      <c r="L1139" s="272">
        <v>2792137.9131701137</v>
      </c>
      <c r="M1139" s="273">
        <v>29.630526078887538</v>
      </c>
      <c r="N1139" s="272">
        <v>5</v>
      </c>
      <c r="O1139" s="274">
        <f t="shared" si="78"/>
        <v>2.5000000000000164</v>
      </c>
    </row>
    <row r="1140" spans="2:15" x14ac:dyDescent="0.2">
      <c r="B1140" s="268" t="s">
        <v>65</v>
      </c>
      <c r="C1140" s="276" t="s">
        <v>48</v>
      </c>
      <c r="D1140" s="269" t="s">
        <v>81</v>
      </c>
      <c r="E1140" s="270" t="str">
        <f t="shared" si="76"/>
        <v>RSFemale60-64</v>
      </c>
      <c r="F1140" s="271">
        <v>7.5399999999999998E-3</v>
      </c>
      <c r="G1140" s="271">
        <v>3.6984489915556723E-2</v>
      </c>
      <c r="H1140" s="272">
        <v>3396.7796709659297</v>
      </c>
      <c r="I1140" s="271">
        <v>0.9630155100844433</v>
      </c>
      <c r="J1140" s="272">
        <v>91843.355923563737</v>
      </c>
      <c r="K1140" s="272">
        <v>450724.83044040384</v>
      </c>
      <c r="L1140" s="272">
        <v>2326950.0144337895</v>
      </c>
      <c r="M1140" s="273">
        <v>25.336073481138737</v>
      </c>
      <c r="N1140" s="272">
        <v>5</v>
      </c>
      <c r="O1140" s="274">
        <f t="shared" si="78"/>
        <v>2.4999999999999987</v>
      </c>
    </row>
    <row r="1141" spans="2:15" x14ac:dyDescent="0.2">
      <c r="B1141" s="268" t="s">
        <v>65</v>
      </c>
      <c r="C1141" s="276" t="s">
        <v>48</v>
      </c>
      <c r="D1141" s="269" t="s">
        <v>82</v>
      </c>
      <c r="E1141" s="270" t="str">
        <f t="shared" si="76"/>
        <v>RSFemale65-69</v>
      </c>
      <c r="F1141" s="271">
        <v>1.2460000000000001E-2</v>
      </c>
      <c r="G1141" s="271">
        <v>6.0410654217575063E-2</v>
      </c>
      <c r="H1141" s="272">
        <v>5343.1155347240719</v>
      </c>
      <c r="I1141" s="271">
        <v>0.93958934578242492</v>
      </c>
      <c r="J1141" s="272">
        <v>88446.576252597806</v>
      </c>
      <c r="K1141" s="272">
        <v>428875.09242617886</v>
      </c>
      <c r="L1141" s="272">
        <v>1876225.1839933856</v>
      </c>
      <c r="M1141" s="273">
        <v>21.213090019844358</v>
      </c>
      <c r="N1141" s="272">
        <v>5</v>
      </c>
      <c r="O1141" s="274">
        <f t="shared" si="78"/>
        <v>2.4999999999999956</v>
      </c>
    </row>
    <row r="1142" spans="2:15" x14ac:dyDescent="0.2">
      <c r="B1142" s="268" t="s">
        <v>65</v>
      </c>
      <c r="C1142" s="276" t="s">
        <v>48</v>
      </c>
      <c r="D1142" s="269" t="s">
        <v>19</v>
      </c>
      <c r="E1142" s="270" t="str">
        <f t="shared" si="76"/>
        <v>RSFemale70-74</v>
      </c>
      <c r="F1142" s="271">
        <v>1.9769999999999999E-2</v>
      </c>
      <c r="G1142" s="271">
        <v>9.4192027056413025E-2</v>
      </c>
      <c r="H1142" s="272">
        <v>7827.6834204195202</v>
      </c>
      <c r="I1142" s="271">
        <v>0.90580797294358695</v>
      </c>
      <c r="J1142" s="272">
        <v>83103.460717873735</v>
      </c>
      <c r="K1142" s="272">
        <v>395948.09503831988</v>
      </c>
      <c r="L1142" s="272">
        <v>1447350.0915672069</v>
      </c>
      <c r="M1142" s="273">
        <v>17.416243307613705</v>
      </c>
      <c r="N1142" s="272">
        <v>5</v>
      </c>
      <c r="O1142" s="274">
        <f t="shared" si="78"/>
        <v>2.5000000000000031</v>
      </c>
    </row>
    <row r="1143" spans="2:15" x14ac:dyDescent="0.2">
      <c r="B1143" s="268" t="s">
        <v>65</v>
      </c>
      <c r="C1143" s="276" t="s">
        <v>48</v>
      </c>
      <c r="D1143" s="269" t="s">
        <v>20</v>
      </c>
      <c r="E1143" s="270" t="str">
        <f t="shared" si="76"/>
        <v>RSFemale75-79</v>
      </c>
      <c r="F1143" s="271">
        <v>3.2969999999999999E-2</v>
      </c>
      <c r="G1143" s="271">
        <v>0.15228438322164389</v>
      </c>
      <c r="H1143" s="272">
        <v>11463.32531727264</v>
      </c>
      <c r="I1143" s="271">
        <v>0.84771561677835616</v>
      </c>
      <c r="J1143" s="272">
        <v>75275.777297454217</v>
      </c>
      <c r="K1143" s="272">
        <v>347720.57319408952</v>
      </c>
      <c r="L1143" s="272">
        <v>1051401.996528887</v>
      </c>
      <c r="M1143" s="273">
        <v>13.967334968515095</v>
      </c>
      <c r="N1143" s="272">
        <v>5</v>
      </c>
      <c r="O1143" s="274">
        <f t="shared" si="78"/>
        <v>2.4999999999999996</v>
      </c>
    </row>
    <row r="1144" spans="2:15" x14ac:dyDescent="0.2">
      <c r="B1144" s="268" t="s">
        <v>65</v>
      </c>
      <c r="C1144" s="276" t="s">
        <v>48</v>
      </c>
      <c r="D1144" s="269" t="s">
        <v>21</v>
      </c>
      <c r="E1144" s="270" t="str">
        <f t="shared" si="76"/>
        <v>RSFemale80-84</v>
      </c>
      <c r="F1144" s="271">
        <v>5.4760000000000003E-2</v>
      </c>
      <c r="G1144" s="271">
        <v>0.24081180717812528</v>
      </c>
      <c r="H1144" s="272">
        <v>15366.791881814866</v>
      </c>
      <c r="I1144" s="271">
        <v>0.75918819282187466</v>
      </c>
      <c r="J1144" s="272">
        <v>63812.451980181584</v>
      </c>
      <c r="K1144" s="272">
        <v>280645.28019637073</v>
      </c>
      <c r="L1144" s="272">
        <v>703681.4233347975</v>
      </c>
      <c r="M1144" s="273">
        <v>11.027337165375526</v>
      </c>
      <c r="N1144" s="272">
        <v>5</v>
      </c>
      <c r="O1144" s="274">
        <f t="shared" si="78"/>
        <v>2.4999999999999982</v>
      </c>
    </row>
    <row r="1145" spans="2:15" x14ac:dyDescent="0.2">
      <c r="B1145" s="268" t="s">
        <v>65</v>
      </c>
      <c r="C1145" s="276" t="s">
        <v>48</v>
      </c>
      <c r="D1145" s="269" t="s">
        <v>22</v>
      </c>
      <c r="E1145" s="270" t="str">
        <f t="shared" si="76"/>
        <v>RSFemale85-89</v>
      </c>
      <c r="F1145" s="271">
        <v>9.1800000000000007E-2</v>
      </c>
      <c r="G1145" s="271">
        <v>0.37333402837077262</v>
      </c>
      <c r="H1145" s="272">
        <v>18086.413441604447</v>
      </c>
      <c r="I1145" s="271">
        <v>0.62666597162922733</v>
      </c>
      <c r="J1145" s="272">
        <v>48445.660098366716</v>
      </c>
      <c r="K1145" s="272">
        <v>197012.26688782245</v>
      </c>
      <c r="L1145" s="272">
        <v>423036.14313842676</v>
      </c>
      <c r="M1145" s="273">
        <v>8.7321783267989552</v>
      </c>
      <c r="N1145" s="272">
        <v>5</v>
      </c>
      <c r="O1145" s="274">
        <f t="shared" si="78"/>
        <v>2.5</v>
      </c>
    </row>
    <row r="1146" spans="2:15" x14ac:dyDescent="0.2">
      <c r="B1146" s="268" t="s">
        <v>65</v>
      </c>
      <c r="C1146" s="276" t="s">
        <v>48</v>
      </c>
      <c r="D1146" s="269" t="s">
        <v>5</v>
      </c>
      <c r="E1146" s="270" t="str">
        <f t="shared" si="76"/>
        <v>RSFemale90+</v>
      </c>
      <c r="F1146" s="271">
        <v>0.13431999999999999</v>
      </c>
      <c r="G1146" s="271">
        <v>1</v>
      </c>
      <c r="H1146" s="272">
        <v>30359.246656762265</v>
      </c>
      <c r="I1146" s="271">
        <v>0</v>
      </c>
      <c r="J1146" s="272">
        <v>30359.246656762265</v>
      </c>
      <c r="K1146" s="272">
        <v>226023.87625060431</v>
      </c>
      <c r="L1146" s="272">
        <v>226023.87625060431</v>
      </c>
      <c r="M1146" s="273">
        <v>7.4449764451009326</v>
      </c>
      <c r="N1146" s="273" t="s">
        <v>92</v>
      </c>
      <c r="O1146" s="274"/>
    </row>
    <row r="1147" spans="2:15" ht="16" customHeight="1" x14ac:dyDescent="0.2">
      <c r="B1147" s="348" t="s">
        <v>1</v>
      </c>
      <c r="C1147" s="348" t="s">
        <v>0</v>
      </c>
      <c r="D1147" s="348" t="s">
        <v>2</v>
      </c>
      <c r="E1147" s="348" t="s">
        <v>49</v>
      </c>
      <c r="F1147" s="349" t="s">
        <v>113</v>
      </c>
      <c r="G1147" s="349" t="s">
        <v>112</v>
      </c>
      <c r="H1147" s="349" t="s">
        <v>114</v>
      </c>
      <c r="I1147" s="349" t="s">
        <v>116</v>
      </c>
      <c r="J1147" s="349" t="s">
        <v>111</v>
      </c>
      <c r="K1147" s="349" t="s">
        <v>110</v>
      </c>
      <c r="L1147" s="349" t="s">
        <v>109</v>
      </c>
      <c r="M1147" s="349" t="s">
        <v>108</v>
      </c>
      <c r="N1147" s="350" t="s">
        <v>6</v>
      </c>
      <c r="O1147" s="351" t="s">
        <v>91</v>
      </c>
    </row>
    <row r="1148" spans="2:15" ht="16" customHeight="1" x14ac:dyDescent="0.2">
      <c r="B1148" s="348"/>
      <c r="C1148" s="348"/>
      <c r="D1148" s="348"/>
      <c r="E1148" s="348"/>
      <c r="F1148" s="348"/>
      <c r="G1148" s="348"/>
      <c r="H1148" s="348"/>
      <c r="I1148" s="348"/>
      <c r="J1148" s="348"/>
      <c r="K1148" s="348"/>
      <c r="L1148" s="348"/>
      <c r="M1148" s="348"/>
      <c r="N1148" s="350"/>
      <c r="O1148" s="351"/>
    </row>
    <row r="1149" spans="2:15" x14ac:dyDescent="0.2">
      <c r="B1149" s="268" t="s">
        <v>66</v>
      </c>
      <c r="C1149" s="276" t="s">
        <v>48</v>
      </c>
      <c r="D1149" s="269">
        <v>0</v>
      </c>
      <c r="E1149" s="270" t="str">
        <f t="shared" si="76"/>
        <v>MSFemale0</v>
      </c>
      <c r="F1149" s="271">
        <v>1.175E-2</v>
      </c>
      <c r="G1149" s="271">
        <v>1.1623223091628176E-2</v>
      </c>
      <c r="H1149" s="272">
        <v>1162.3223091628176</v>
      </c>
      <c r="I1149" s="271">
        <v>0.98837677690837178</v>
      </c>
      <c r="J1149" s="272">
        <v>100000</v>
      </c>
      <c r="K1149" s="272">
        <v>98936.32360080666</v>
      </c>
      <c r="L1149" s="272">
        <v>7993980.6863356167</v>
      </c>
      <c r="M1149" s="273">
        <v>79.939806863356168</v>
      </c>
      <c r="N1149" s="272">
        <v>1</v>
      </c>
      <c r="O1149" s="274">
        <f>(K1149-J1150*N1149)/H1149</f>
        <v>8.486966927489159E-2</v>
      </c>
    </row>
    <row r="1150" spans="2:15" x14ac:dyDescent="0.2">
      <c r="B1150" s="268" t="s">
        <v>66</v>
      </c>
      <c r="C1150" s="276" t="s">
        <v>48</v>
      </c>
      <c r="D1150" s="275" t="s">
        <v>107</v>
      </c>
      <c r="E1150" s="270" t="str">
        <f t="shared" si="76"/>
        <v>MSFemale01-04</v>
      </c>
      <c r="F1150" s="271">
        <v>5.4000000000000001E-4</v>
      </c>
      <c r="G1150" s="271">
        <v>2.1386823635358944E-3</v>
      </c>
      <c r="H1150" s="272">
        <v>211.38239813023861</v>
      </c>
      <c r="I1150" s="271">
        <v>0.99786131763646413</v>
      </c>
      <c r="J1150" s="272">
        <v>98837.677690837183</v>
      </c>
      <c r="K1150" s="272">
        <v>394823.33541032521</v>
      </c>
      <c r="L1150" s="272">
        <v>7895044.3627348104</v>
      </c>
      <c r="M1150" s="273">
        <v>79.878893830654278</v>
      </c>
      <c r="N1150" s="272">
        <v>4</v>
      </c>
      <c r="O1150" s="274">
        <f t="shared" ref="O1150:O1167" si="79">(K1150-J1151*N1150)/H1150</f>
        <v>1.5051122624761537</v>
      </c>
    </row>
    <row r="1151" spans="2:15" x14ac:dyDescent="0.2">
      <c r="B1151" s="268" t="s">
        <v>66</v>
      </c>
      <c r="C1151" s="276" t="s">
        <v>48</v>
      </c>
      <c r="D1151" s="275" t="s">
        <v>106</v>
      </c>
      <c r="E1151" s="270" t="str">
        <f t="shared" si="76"/>
        <v>MSFemale05-09</v>
      </c>
      <c r="F1151" s="271">
        <v>2.3000000000000001E-4</v>
      </c>
      <c r="G1151" s="271">
        <v>1.1249090622111018E-3</v>
      </c>
      <c r="H1151" s="272">
        <v>110.94561334707417</v>
      </c>
      <c r="I1151" s="271">
        <v>0.99887509093778892</v>
      </c>
      <c r="J1151" s="272">
        <v>98626.295292706942</v>
      </c>
      <c r="K1151" s="272">
        <v>492854.11243016704</v>
      </c>
      <c r="L1151" s="272">
        <v>7500221.0273244856</v>
      </c>
      <c r="M1151" s="273">
        <v>76.046869702091499</v>
      </c>
      <c r="N1151" s="272">
        <v>5</v>
      </c>
      <c r="O1151" s="274">
        <f t="shared" si="79"/>
        <v>2.4999999999997655</v>
      </c>
    </row>
    <row r="1152" spans="2:15" x14ac:dyDescent="0.2">
      <c r="B1152" s="268" t="s">
        <v>66</v>
      </c>
      <c r="C1152" s="276" t="s">
        <v>48</v>
      </c>
      <c r="D1152" s="275" t="s">
        <v>71</v>
      </c>
      <c r="E1152" s="270" t="str">
        <f t="shared" si="76"/>
        <v>MSFemale10-14</v>
      </c>
      <c r="F1152" s="271">
        <v>2.1000000000000001E-4</v>
      </c>
      <c r="G1152" s="271">
        <v>1.0721262890473987E-3</v>
      </c>
      <c r="H1152" s="272">
        <v>105.62089626593894</v>
      </c>
      <c r="I1152" s="271">
        <v>0.9989278737109526</v>
      </c>
      <c r="J1152" s="272">
        <v>98515.349679359875</v>
      </c>
      <c r="K1152" s="272">
        <v>492312.69615613454</v>
      </c>
      <c r="L1152" s="272">
        <v>7007366.9148943182</v>
      </c>
      <c r="M1152" s="273">
        <v>71.129696414836403</v>
      </c>
      <c r="N1152" s="272">
        <v>5</v>
      </c>
      <c r="O1152" s="274">
        <f t="shared" si="79"/>
        <v>2.5000000000004614</v>
      </c>
    </row>
    <row r="1153" spans="2:15" x14ac:dyDescent="0.2">
      <c r="B1153" s="268" t="s">
        <v>66</v>
      </c>
      <c r="C1153" s="276" t="s">
        <v>48</v>
      </c>
      <c r="D1153" s="269" t="s">
        <v>72</v>
      </c>
      <c r="E1153" s="270" t="str">
        <f t="shared" si="76"/>
        <v>MSFemale15-19</v>
      </c>
      <c r="F1153" s="271">
        <v>5.0000000000000001E-4</v>
      </c>
      <c r="G1153" s="271">
        <v>2.4960746479891832E-3</v>
      </c>
      <c r="H1153" s="272">
        <v>245.63802913097217</v>
      </c>
      <c r="I1153" s="271">
        <v>0.99750392535201082</v>
      </c>
      <c r="J1153" s="272">
        <v>98409.728783093931</v>
      </c>
      <c r="K1153" s="272">
        <v>491434.54884264222</v>
      </c>
      <c r="L1153" s="272">
        <v>6515054.2187381834</v>
      </c>
      <c r="M1153" s="273">
        <v>66.203355087971971</v>
      </c>
      <c r="N1153" s="272">
        <v>5</v>
      </c>
      <c r="O1153" s="274">
        <f t="shared" si="79"/>
        <v>2.4999999999999507</v>
      </c>
    </row>
    <row r="1154" spans="2:15" x14ac:dyDescent="0.2">
      <c r="B1154" s="268" t="s">
        <v>66</v>
      </c>
      <c r="C1154" s="276" t="s">
        <v>48</v>
      </c>
      <c r="D1154" s="269" t="s">
        <v>73</v>
      </c>
      <c r="E1154" s="270" t="str">
        <f t="shared" si="76"/>
        <v>MSFemale20-24</v>
      </c>
      <c r="F1154" s="271">
        <v>4.4999999999999999E-4</v>
      </c>
      <c r="G1154" s="271">
        <v>2.2297775515443502E-3</v>
      </c>
      <c r="H1154" s="272">
        <v>218.88408593094891</v>
      </c>
      <c r="I1154" s="271">
        <v>0.9977702224484557</v>
      </c>
      <c r="J1154" s="272">
        <v>98164.090753962955</v>
      </c>
      <c r="K1154" s="272">
        <v>490273.24355498742</v>
      </c>
      <c r="L1154" s="272">
        <v>6023619.6698955409</v>
      </c>
      <c r="M1154" s="273">
        <v>61.362761307422012</v>
      </c>
      <c r="N1154" s="272">
        <v>5</v>
      </c>
      <c r="O1154" s="274">
        <f t="shared" si="79"/>
        <v>2.5000000000000551</v>
      </c>
    </row>
    <row r="1155" spans="2:15" x14ac:dyDescent="0.2">
      <c r="B1155" s="268" t="s">
        <v>66</v>
      </c>
      <c r="C1155" s="276" t="s">
        <v>48</v>
      </c>
      <c r="D1155" s="269" t="s">
        <v>74</v>
      </c>
      <c r="E1155" s="270" t="str">
        <f t="shared" si="76"/>
        <v>MSFemale25-29</v>
      </c>
      <c r="F1155" s="271">
        <v>6.2E-4</v>
      </c>
      <c r="G1155" s="271">
        <v>3.1189741357415405E-3</v>
      </c>
      <c r="H1155" s="272">
        <v>305.48856631745173</v>
      </c>
      <c r="I1155" s="271">
        <v>0.99688102586425842</v>
      </c>
      <c r="J1155" s="272">
        <v>97945.206668032013</v>
      </c>
      <c r="K1155" s="272">
        <v>488962.31192436646</v>
      </c>
      <c r="L1155" s="272">
        <v>5533346.4263405539</v>
      </c>
      <c r="M1155" s="273">
        <v>56.494305485462448</v>
      </c>
      <c r="N1155" s="272">
        <v>5</v>
      </c>
      <c r="O1155" s="274">
        <f t="shared" si="79"/>
        <v>2.5000000000000338</v>
      </c>
    </row>
    <row r="1156" spans="2:15" x14ac:dyDescent="0.2">
      <c r="B1156" s="268" t="s">
        <v>66</v>
      </c>
      <c r="C1156" s="276" t="s">
        <v>48</v>
      </c>
      <c r="D1156" s="269" t="s">
        <v>75</v>
      </c>
      <c r="E1156" s="270" t="str">
        <f t="shared" si="76"/>
        <v>MSFemale30-34</v>
      </c>
      <c r="F1156" s="271">
        <v>8.8999999999999995E-4</v>
      </c>
      <c r="G1156" s="271">
        <v>4.4639722195831876E-3</v>
      </c>
      <c r="H1156" s="272">
        <v>435.86098913398752</v>
      </c>
      <c r="I1156" s="271">
        <v>0.99553602778041683</v>
      </c>
      <c r="J1156" s="272">
        <v>97639.718101714563</v>
      </c>
      <c r="K1156" s="272">
        <v>487108.93803573784</v>
      </c>
      <c r="L1156" s="272">
        <v>5044384.1144161876</v>
      </c>
      <c r="M1156" s="273">
        <v>51.663239227721689</v>
      </c>
      <c r="N1156" s="272">
        <v>5</v>
      </c>
      <c r="O1156" s="274">
        <f t="shared" si="79"/>
        <v>2.5000000000000164</v>
      </c>
    </row>
    <row r="1157" spans="2:15" x14ac:dyDescent="0.2">
      <c r="B1157" s="268" t="s">
        <v>66</v>
      </c>
      <c r="C1157" s="276" t="s">
        <v>48</v>
      </c>
      <c r="D1157" s="269" t="s">
        <v>76</v>
      </c>
      <c r="E1157" s="270" t="str">
        <f t="shared" si="76"/>
        <v>MSFemale35-39</v>
      </c>
      <c r="F1157" s="271">
        <v>1.16E-3</v>
      </c>
      <c r="G1157" s="271">
        <v>5.7868364342855702E-3</v>
      </c>
      <c r="H1157" s="272">
        <v>562.50282189216989</v>
      </c>
      <c r="I1157" s="271">
        <v>0.99421316356571443</v>
      </c>
      <c r="J1157" s="272">
        <v>97203.857112580576</v>
      </c>
      <c r="K1157" s="272">
        <v>484613.02850817249</v>
      </c>
      <c r="L1157" s="272">
        <v>4557275.1763804499</v>
      </c>
      <c r="M1157" s="273">
        <v>46.883686632951793</v>
      </c>
      <c r="N1157" s="272">
        <v>5</v>
      </c>
      <c r="O1157" s="274">
        <f t="shared" si="79"/>
        <v>2.5000000000000182</v>
      </c>
    </row>
    <row r="1158" spans="2:15" x14ac:dyDescent="0.2">
      <c r="B1158" s="268" t="s">
        <v>66</v>
      </c>
      <c r="C1158" s="276" t="s">
        <v>48</v>
      </c>
      <c r="D1158" s="269" t="s">
        <v>77</v>
      </c>
      <c r="E1158" s="270" t="str">
        <f t="shared" si="76"/>
        <v>MSFemale40-44</v>
      </c>
      <c r="F1158" s="271">
        <v>1.72E-3</v>
      </c>
      <c r="G1158" s="271">
        <v>8.5758397442879421E-3</v>
      </c>
      <c r="H1158" s="272">
        <v>828.78076706789773</v>
      </c>
      <c r="I1158" s="271">
        <v>0.99142416025571201</v>
      </c>
      <c r="J1158" s="272">
        <v>96641.35429068841</v>
      </c>
      <c r="K1158" s="272">
        <v>481134.81953577232</v>
      </c>
      <c r="L1158" s="272">
        <v>4072662.1478722775</v>
      </c>
      <c r="M1158" s="273">
        <v>42.142022716507881</v>
      </c>
      <c r="N1158" s="272">
        <v>5</v>
      </c>
      <c r="O1158" s="274">
        <f t="shared" si="79"/>
        <v>2.50000000000006</v>
      </c>
    </row>
    <row r="1159" spans="2:15" x14ac:dyDescent="0.2">
      <c r="B1159" s="268" t="s">
        <v>66</v>
      </c>
      <c r="C1159" s="276" t="s">
        <v>48</v>
      </c>
      <c r="D1159" s="269" t="s">
        <v>78</v>
      </c>
      <c r="E1159" s="270" t="str">
        <f t="shared" si="76"/>
        <v>MSFemale45-49</v>
      </c>
      <c r="F1159" s="271">
        <v>2.49E-3</v>
      </c>
      <c r="G1159" s="271">
        <v>1.2360655308258401E-2</v>
      </c>
      <c r="H1159" s="272">
        <v>1184.3061955226383</v>
      </c>
      <c r="I1159" s="271">
        <v>0.98763934469174164</v>
      </c>
      <c r="J1159" s="272">
        <v>95812.573523620507</v>
      </c>
      <c r="K1159" s="272">
        <v>476102.10212929593</v>
      </c>
      <c r="L1159" s="272">
        <v>3591527.3283365052</v>
      </c>
      <c r="M1159" s="273">
        <v>37.484927043015837</v>
      </c>
      <c r="N1159" s="272">
        <v>5</v>
      </c>
      <c r="O1159" s="274">
        <f t="shared" si="79"/>
        <v>2.4999999999999445</v>
      </c>
    </row>
    <row r="1160" spans="2:15" x14ac:dyDescent="0.2">
      <c r="B1160" s="268" t="s">
        <v>66</v>
      </c>
      <c r="C1160" s="276" t="s">
        <v>48</v>
      </c>
      <c r="D1160" s="269" t="s">
        <v>79</v>
      </c>
      <c r="E1160" s="270" t="str">
        <f t="shared" si="76"/>
        <v>MSFemale50-54</v>
      </c>
      <c r="F1160" s="271">
        <v>4.1200000000000004E-3</v>
      </c>
      <c r="G1160" s="271">
        <v>2.041258063261053E-2</v>
      </c>
      <c r="H1160" s="272">
        <v>1931.6071369590225</v>
      </c>
      <c r="I1160" s="271">
        <v>0.97958741936738947</v>
      </c>
      <c r="J1160" s="272">
        <v>94628.267328097878</v>
      </c>
      <c r="K1160" s="272">
        <v>468312.31879809184</v>
      </c>
      <c r="L1160" s="272">
        <v>3115425.2262072093</v>
      </c>
      <c r="M1160" s="273">
        <v>32.92277576430007</v>
      </c>
      <c r="N1160" s="272">
        <v>5</v>
      </c>
      <c r="O1160" s="274">
        <f t="shared" si="79"/>
        <v>2.5000000000000018</v>
      </c>
    </row>
    <row r="1161" spans="2:15" x14ac:dyDescent="0.2">
      <c r="B1161" s="268" t="s">
        <v>66</v>
      </c>
      <c r="C1161" s="276" t="s">
        <v>48</v>
      </c>
      <c r="D1161" s="269" t="s">
        <v>80</v>
      </c>
      <c r="E1161" s="270" t="str">
        <f t="shared" si="76"/>
        <v>MSFemale55-59</v>
      </c>
      <c r="F1161" s="271">
        <v>5.7099999999999998E-3</v>
      </c>
      <c r="G1161" s="271">
        <v>2.8162341571629942E-2</v>
      </c>
      <c r="H1161" s="272">
        <v>2610.5550068521643</v>
      </c>
      <c r="I1161" s="271">
        <v>0.97183765842837011</v>
      </c>
      <c r="J1161" s="272">
        <v>92696.660191138857</v>
      </c>
      <c r="K1161" s="272">
        <v>456956.91343856388</v>
      </c>
      <c r="L1161" s="272">
        <v>2647112.9074091176</v>
      </c>
      <c r="M1161" s="273">
        <v>28.556723639781822</v>
      </c>
      <c r="N1161" s="272">
        <v>5</v>
      </c>
      <c r="O1161" s="274">
        <f t="shared" si="79"/>
        <v>2.4999999999999774</v>
      </c>
    </row>
    <row r="1162" spans="2:15" x14ac:dyDescent="0.2">
      <c r="B1162" s="268" t="s">
        <v>66</v>
      </c>
      <c r="C1162" s="276" t="s">
        <v>48</v>
      </c>
      <c r="D1162" s="269" t="s">
        <v>81</v>
      </c>
      <c r="E1162" s="270" t="str">
        <f t="shared" si="76"/>
        <v>MSFemale60-64</v>
      </c>
      <c r="F1162" s="271">
        <v>9.3799999999999994E-3</v>
      </c>
      <c r="G1162" s="271">
        <v>4.5835463621666274E-2</v>
      </c>
      <c r="H1162" s="272">
        <v>4129.1383969919743</v>
      </c>
      <c r="I1162" s="271">
        <v>0.95416453637833376</v>
      </c>
      <c r="J1162" s="272">
        <v>90086.105184286702</v>
      </c>
      <c r="K1162" s="272">
        <v>440107.67992895358</v>
      </c>
      <c r="L1162" s="272">
        <v>2190155.9939705539</v>
      </c>
      <c r="M1162" s="273">
        <v>24.311806903963838</v>
      </c>
      <c r="N1162" s="272">
        <v>5</v>
      </c>
      <c r="O1162" s="274">
        <f t="shared" si="79"/>
        <v>2.5000000000000009</v>
      </c>
    </row>
    <row r="1163" spans="2:15" x14ac:dyDescent="0.2">
      <c r="B1163" s="268" t="s">
        <v>66</v>
      </c>
      <c r="C1163" s="276" t="s">
        <v>48</v>
      </c>
      <c r="D1163" s="269" t="s">
        <v>82</v>
      </c>
      <c r="E1163" s="270" t="str">
        <f t="shared" si="76"/>
        <v>MSFemale65-69</v>
      </c>
      <c r="F1163" s="271">
        <v>1.406E-2</v>
      </c>
      <c r="G1163" s="271">
        <v>6.792546165704455E-2</v>
      </c>
      <c r="H1163" s="272">
        <v>5838.6666516662399</v>
      </c>
      <c r="I1163" s="271">
        <v>0.93207453834295539</v>
      </c>
      <c r="J1163" s="272">
        <v>85956.966787294732</v>
      </c>
      <c r="K1163" s="272">
        <v>415188.16730730806</v>
      </c>
      <c r="L1163" s="272">
        <v>1750048.3140416001</v>
      </c>
      <c r="M1163" s="273">
        <v>20.359586656567249</v>
      </c>
      <c r="N1163" s="272">
        <v>5</v>
      </c>
      <c r="O1163" s="274">
        <f t="shared" si="79"/>
        <v>2.5000000000000075</v>
      </c>
    </row>
    <row r="1164" spans="2:15" x14ac:dyDescent="0.2">
      <c r="B1164" s="268" t="s">
        <v>66</v>
      </c>
      <c r="C1164" s="276" t="s">
        <v>48</v>
      </c>
      <c r="D1164" s="269" t="s">
        <v>19</v>
      </c>
      <c r="E1164" s="270" t="str">
        <f t="shared" si="76"/>
        <v>MSFemale70-74</v>
      </c>
      <c r="F1164" s="271">
        <v>2.138E-2</v>
      </c>
      <c r="G1164" s="271">
        <v>0.10147489202556284</v>
      </c>
      <c r="H1164" s="272">
        <v>8129.9958555345365</v>
      </c>
      <c r="I1164" s="271">
        <v>0.89852510797443719</v>
      </c>
      <c r="J1164" s="272">
        <v>80118.30013562848</v>
      </c>
      <c r="K1164" s="272">
        <v>380266.51103930606</v>
      </c>
      <c r="L1164" s="272">
        <v>1334860.1467342922</v>
      </c>
      <c r="M1164" s="273">
        <v>16.661114183333527</v>
      </c>
      <c r="N1164" s="272">
        <v>5</v>
      </c>
      <c r="O1164" s="274">
        <f t="shared" si="79"/>
        <v>2.5000000000000018</v>
      </c>
    </row>
    <row r="1165" spans="2:15" x14ac:dyDescent="0.2">
      <c r="B1165" s="268" t="s">
        <v>66</v>
      </c>
      <c r="C1165" s="276" t="s">
        <v>48</v>
      </c>
      <c r="D1165" s="269" t="s">
        <v>20</v>
      </c>
      <c r="E1165" s="270" t="str">
        <f t="shared" ref="E1165:E1228" si="80">_xlfn.CONCAT(B1165,C1165,D1165)</f>
        <v>MSFemale75-79</v>
      </c>
      <c r="F1165" s="271">
        <v>3.4040000000000001E-2</v>
      </c>
      <c r="G1165" s="271">
        <v>0.15685744673366492</v>
      </c>
      <c r="H1165" s="272">
        <v>11291.901604061699</v>
      </c>
      <c r="I1165" s="271">
        <v>0.84314255326633503</v>
      </c>
      <c r="J1165" s="272">
        <v>71988.304280093944</v>
      </c>
      <c r="K1165" s="272">
        <v>331711.76739031548</v>
      </c>
      <c r="L1165" s="272">
        <v>954593.63569498598</v>
      </c>
      <c r="M1165" s="273">
        <v>13.260398966765887</v>
      </c>
      <c r="N1165" s="272">
        <v>5</v>
      </c>
      <c r="O1165" s="274">
        <f t="shared" si="79"/>
        <v>2.4999999999999982</v>
      </c>
    </row>
    <row r="1166" spans="2:15" x14ac:dyDescent="0.2">
      <c r="B1166" s="268" t="s">
        <v>66</v>
      </c>
      <c r="C1166" s="276" t="s">
        <v>48</v>
      </c>
      <c r="D1166" s="269" t="s">
        <v>21</v>
      </c>
      <c r="E1166" s="270" t="str">
        <f t="shared" si="80"/>
        <v>MSFemale80-84</v>
      </c>
      <c r="F1166" s="271">
        <v>5.7689999999999998E-2</v>
      </c>
      <c r="G1166" s="271">
        <v>0.25210115546870826</v>
      </c>
      <c r="H1166" s="272">
        <v>15301.633247421725</v>
      </c>
      <c r="I1166" s="271">
        <v>0.74789884453129174</v>
      </c>
      <c r="J1166" s="272">
        <v>60696.402676032245</v>
      </c>
      <c r="K1166" s="272">
        <v>265227.93026160693</v>
      </c>
      <c r="L1166" s="272">
        <v>622881.86830467044</v>
      </c>
      <c r="M1166" s="273">
        <v>10.262253458896232</v>
      </c>
      <c r="N1166" s="272">
        <v>5</v>
      </c>
      <c r="O1166" s="274">
        <f t="shared" si="79"/>
        <v>2.5000000000000022</v>
      </c>
    </row>
    <row r="1167" spans="2:15" x14ac:dyDescent="0.2">
      <c r="B1167" s="268" t="s">
        <v>66</v>
      </c>
      <c r="C1167" s="276" t="s">
        <v>48</v>
      </c>
      <c r="D1167" s="269" t="s">
        <v>22</v>
      </c>
      <c r="E1167" s="270" t="str">
        <f t="shared" si="80"/>
        <v>MSFemale85-89</v>
      </c>
      <c r="F1167" s="271">
        <v>9.307E-2</v>
      </c>
      <c r="G1167" s="271">
        <v>0.37752629035432422</v>
      </c>
      <c r="H1167" s="272">
        <v>17137.718903873214</v>
      </c>
      <c r="I1167" s="271">
        <v>0.62247370964567583</v>
      </c>
      <c r="J1167" s="272">
        <v>45394.769428610518</v>
      </c>
      <c r="K1167" s="272">
        <v>184129.54988336956</v>
      </c>
      <c r="L1167" s="272">
        <v>357653.93804306351</v>
      </c>
      <c r="M1167" s="273">
        <v>7.8787477620196578</v>
      </c>
      <c r="N1167" s="272">
        <v>5</v>
      </c>
      <c r="O1167" s="274">
        <f t="shared" si="79"/>
        <v>2.5000000000000009</v>
      </c>
    </row>
    <row r="1168" spans="2:15" x14ac:dyDescent="0.2">
      <c r="B1168" s="268" t="s">
        <v>66</v>
      </c>
      <c r="C1168" s="276" t="s">
        <v>48</v>
      </c>
      <c r="D1168" s="269" t="s">
        <v>5</v>
      </c>
      <c r="E1168" s="270" t="str">
        <f t="shared" si="80"/>
        <v>MSFemale90+</v>
      </c>
      <c r="F1168" s="271">
        <v>0.16284000000000001</v>
      </c>
      <c r="G1168" s="271">
        <v>1</v>
      </c>
      <c r="H1168" s="272">
        <v>28257.050524737304</v>
      </c>
      <c r="I1168" s="271">
        <v>0</v>
      </c>
      <c r="J1168" s="272">
        <v>28257.050524737304</v>
      </c>
      <c r="K1168" s="272">
        <v>173524.38815969395</v>
      </c>
      <c r="L1168" s="272">
        <v>173524.38815969395</v>
      </c>
      <c r="M1168" s="273">
        <v>6.1409235903012611</v>
      </c>
      <c r="N1168" s="273" t="s">
        <v>92</v>
      </c>
      <c r="O1168" s="274"/>
    </row>
    <row r="1169" spans="2:15" ht="16" customHeight="1" x14ac:dyDescent="0.2">
      <c r="B1169" s="348" t="s">
        <v>1</v>
      </c>
      <c r="C1169" s="348" t="s">
        <v>0</v>
      </c>
      <c r="D1169" s="348" t="s">
        <v>2</v>
      </c>
      <c r="E1169" s="348" t="s">
        <v>49</v>
      </c>
      <c r="F1169" s="349" t="s">
        <v>113</v>
      </c>
      <c r="G1169" s="349" t="s">
        <v>112</v>
      </c>
      <c r="H1169" s="349" t="s">
        <v>114</v>
      </c>
      <c r="I1169" s="349" t="s">
        <v>116</v>
      </c>
      <c r="J1169" s="349" t="s">
        <v>111</v>
      </c>
      <c r="K1169" s="349" t="s">
        <v>110</v>
      </c>
      <c r="L1169" s="349" t="s">
        <v>109</v>
      </c>
      <c r="M1169" s="349" t="s">
        <v>108</v>
      </c>
      <c r="N1169" s="350" t="s">
        <v>6</v>
      </c>
      <c r="O1169" s="351" t="s">
        <v>91</v>
      </c>
    </row>
    <row r="1170" spans="2:15" ht="16" customHeight="1" x14ac:dyDescent="0.2">
      <c r="B1170" s="348"/>
      <c r="C1170" s="348"/>
      <c r="D1170" s="348"/>
      <c r="E1170" s="348"/>
      <c r="F1170" s="348"/>
      <c r="G1170" s="348"/>
      <c r="H1170" s="348"/>
      <c r="I1170" s="348"/>
      <c r="J1170" s="348"/>
      <c r="K1170" s="348"/>
      <c r="L1170" s="348"/>
      <c r="M1170" s="348"/>
      <c r="N1170" s="350"/>
      <c r="O1170" s="351"/>
    </row>
    <row r="1171" spans="2:15" x14ac:dyDescent="0.2">
      <c r="B1171" s="268" t="s">
        <v>67</v>
      </c>
      <c r="C1171" s="276" t="s">
        <v>48</v>
      </c>
      <c r="D1171" s="269">
        <v>0</v>
      </c>
      <c r="E1171" s="270" t="str">
        <f t="shared" si="80"/>
        <v>MTFemale0</v>
      </c>
      <c r="F1171" s="271">
        <v>1.455E-2</v>
      </c>
      <c r="G1171" s="271">
        <v>1.4356969205659481E-2</v>
      </c>
      <c r="H1171" s="272">
        <v>1435.6969205659482</v>
      </c>
      <c r="I1171" s="271">
        <v>0.98564303079434057</v>
      </c>
      <c r="J1171" s="272">
        <v>100000</v>
      </c>
      <c r="K1171" s="272">
        <v>98697.924694894042</v>
      </c>
      <c r="L1171" s="272">
        <v>7852267.8652399015</v>
      </c>
      <c r="M1171" s="273">
        <v>78.522678652399009</v>
      </c>
      <c r="N1171" s="272">
        <v>1</v>
      </c>
      <c r="O1171" s="274">
        <f>(K1171-J1172*N1171)/H1171</f>
        <v>9.3070907616984444E-2</v>
      </c>
    </row>
    <row r="1172" spans="2:15" x14ac:dyDescent="0.2">
      <c r="B1172" s="268" t="s">
        <v>67</v>
      </c>
      <c r="C1172" s="276" t="s">
        <v>48</v>
      </c>
      <c r="D1172" s="275" t="s">
        <v>107</v>
      </c>
      <c r="E1172" s="270" t="str">
        <f t="shared" si="80"/>
        <v>MTFemale01-04</v>
      </c>
      <c r="F1172" s="271">
        <v>5.2999999999999998E-4</v>
      </c>
      <c r="G1172" s="271">
        <v>2.1073298486984533E-3</v>
      </c>
      <c r="H1172" s="272">
        <v>207.70749789545226</v>
      </c>
      <c r="I1172" s="271">
        <v>0.99789267015130156</v>
      </c>
      <c r="J1172" s="272">
        <v>98564.303079434059</v>
      </c>
      <c r="K1172" s="272">
        <v>393738.08272145165</v>
      </c>
      <c r="L1172" s="272">
        <v>7753569.9405450076</v>
      </c>
      <c r="M1172" s="273">
        <v>78.665091704613587</v>
      </c>
      <c r="N1172" s="272">
        <v>4</v>
      </c>
      <c r="O1172" s="274">
        <f t="shared" ref="O1172:O1189" si="81">(K1172-J1173*N1172)/H1172</f>
        <v>1.5006699250408984</v>
      </c>
    </row>
    <row r="1173" spans="2:15" x14ac:dyDescent="0.2">
      <c r="B1173" s="268" t="s">
        <v>67</v>
      </c>
      <c r="C1173" s="276" t="s">
        <v>48</v>
      </c>
      <c r="D1173" s="275" t="s">
        <v>106</v>
      </c>
      <c r="E1173" s="270" t="str">
        <f t="shared" si="80"/>
        <v>MTFemale05-09</v>
      </c>
      <c r="F1173" s="271">
        <v>2.0000000000000001E-4</v>
      </c>
      <c r="G1173" s="271">
        <v>9.8162797551947889E-4</v>
      </c>
      <c r="H1173" s="272">
        <v>96.549585799693872</v>
      </c>
      <c r="I1173" s="271">
        <v>0.99901837202448052</v>
      </c>
      <c r="J1173" s="272">
        <v>98356.595581538611</v>
      </c>
      <c r="K1173" s="272">
        <v>491541.6039431938</v>
      </c>
      <c r="L1173" s="272">
        <v>7359831.8578235563</v>
      </c>
      <c r="M1173" s="273">
        <v>74.828045992321691</v>
      </c>
      <c r="N1173" s="272">
        <v>5</v>
      </c>
      <c r="O1173" s="274">
        <f t="shared" si="81"/>
        <v>2.4999999999998122</v>
      </c>
    </row>
    <row r="1174" spans="2:15" x14ac:dyDescent="0.2">
      <c r="B1174" s="268" t="s">
        <v>67</v>
      </c>
      <c r="C1174" s="276" t="s">
        <v>48</v>
      </c>
      <c r="D1174" s="275" t="s">
        <v>71</v>
      </c>
      <c r="E1174" s="270" t="str">
        <f t="shared" si="80"/>
        <v>MTFemale10-14</v>
      </c>
      <c r="F1174" s="271">
        <v>2.5999999999999998E-4</v>
      </c>
      <c r="G1174" s="271">
        <v>1.3119945213400813E-3</v>
      </c>
      <c r="H1174" s="272">
        <v>128.91664201303385</v>
      </c>
      <c r="I1174" s="271">
        <v>0.99868800547865988</v>
      </c>
      <c r="J1174" s="272">
        <v>98260.04599573891</v>
      </c>
      <c r="K1174" s="272">
        <v>490977.93837366195</v>
      </c>
      <c r="L1174" s="272">
        <v>6868290.253880362</v>
      </c>
      <c r="M1174" s="273">
        <v>69.899114988997752</v>
      </c>
      <c r="N1174" s="272">
        <v>5</v>
      </c>
      <c r="O1174" s="274">
        <f t="shared" si="81"/>
        <v>2.4999999999999098</v>
      </c>
    </row>
    <row r="1175" spans="2:15" x14ac:dyDescent="0.2">
      <c r="B1175" s="268" t="s">
        <v>67</v>
      </c>
      <c r="C1175" s="276" t="s">
        <v>48</v>
      </c>
      <c r="D1175" s="269" t="s">
        <v>72</v>
      </c>
      <c r="E1175" s="270" t="str">
        <f t="shared" si="80"/>
        <v>MTFemale15-19</v>
      </c>
      <c r="F1175" s="271">
        <v>4.2000000000000002E-4</v>
      </c>
      <c r="G1175" s="271">
        <v>2.0791014816260119E-3</v>
      </c>
      <c r="H1175" s="272">
        <v>204.02457643296529</v>
      </c>
      <c r="I1175" s="271">
        <v>0.99792089851837396</v>
      </c>
      <c r="J1175" s="272">
        <v>98131.129353725875</v>
      </c>
      <c r="K1175" s="272">
        <v>490145.58532754693</v>
      </c>
      <c r="L1175" s="272">
        <v>6377312.3155067004</v>
      </c>
      <c r="M1175" s="273">
        <v>64.987658427112194</v>
      </c>
      <c r="N1175" s="272">
        <v>5</v>
      </c>
      <c r="O1175" s="274">
        <f t="shared" si="81"/>
        <v>2.4999999999998908</v>
      </c>
    </row>
    <row r="1176" spans="2:15" x14ac:dyDescent="0.2">
      <c r="B1176" s="268" t="s">
        <v>67</v>
      </c>
      <c r="C1176" s="276" t="s">
        <v>48</v>
      </c>
      <c r="D1176" s="269" t="s">
        <v>73</v>
      </c>
      <c r="E1176" s="270" t="str">
        <f t="shared" si="80"/>
        <v>MTFemale20-24</v>
      </c>
      <c r="F1176" s="271">
        <v>5.9999999999999995E-4</v>
      </c>
      <c r="G1176" s="271">
        <v>2.9788035231008109E-3</v>
      </c>
      <c r="H1176" s="272">
        <v>291.70560471766237</v>
      </c>
      <c r="I1176" s="271">
        <v>0.99702119647689924</v>
      </c>
      <c r="J1176" s="272">
        <v>97927.104777292901</v>
      </c>
      <c r="K1176" s="272">
        <v>488906.25987467036</v>
      </c>
      <c r="L1176" s="272">
        <v>5887166.7301791534</v>
      </c>
      <c r="M1176" s="273">
        <v>60.117847286181131</v>
      </c>
      <c r="N1176" s="272">
        <v>5</v>
      </c>
      <c r="O1176" s="274">
        <f t="shared" si="81"/>
        <v>2.5000000000000733</v>
      </c>
    </row>
    <row r="1177" spans="2:15" x14ac:dyDescent="0.2">
      <c r="B1177" s="268" t="s">
        <v>67</v>
      </c>
      <c r="C1177" s="276" t="s">
        <v>48</v>
      </c>
      <c r="D1177" s="269" t="s">
        <v>74</v>
      </c>
      <c r="E1177" s="270" t="str">
        <f t="shared" si="80"/>
        <v>MTFemale25-29</v>
      </c>
      <c r="F1177" s="271">
        <v>6.7000000000000002E-4</v>
      </c>
      <c r="G1177" s="271">
        <v>3.3618069065812733E-3</v>
      </c>
      <c r="H1177" s="272">
        <v>328.23135926518302</v>
      </c>
      <c r="I1177" s="271">
        <v>0.99663819309341872</v>
      </c>
      <c r="J1177" s="272">
        <v>97635.399172575242</v>
      </c>
      <c r="K1177" s="272">
        <v>487356.41746471327</v>
      </c>
      <c r="L1177" s="272">
        <v>5398260.4703044826</v>
      </c>
      <c r="M1177" s="273">
        <v>55.289992318900637</v>
      </c>
      <c r="N1177" s="272">
        <v>5</v>
      </c>
      <c r="O1177" s="274">
        <f t="shared" si="81"/>
        <v>2.5000000000000218</v>
      </c>
    </row>
    <row r="1178" spans="2:15" x14ac:dyDescent="0.2">
      <c r="B1178" s="268" t="s">
        <v>67</v>
      </c>
      <c r="C1178" s="276" t="s">
        <v>48</v>
      </c>
      <c r="D1178" s="269" t="s">
        <v>75</v>
      </c>
      <c r="E1178" s="270" t="str">
        <f t="shared" si="80"/>
        <v>MTFemale30-34</v>
      </c>
      <c r="F1178" s="271">
        <v>1.0499999999999999E-3</v>
      </c>
      <c r="G1178" s="271">
        <v>5.2255676256512821E-3</v>
      </c>
      <c r="H1178" s="272">
        <v>508.48518586904953</v>
      </c>
      <c r="I1178" s="271">
        <v>0.9947744323743487</v>
      </c>
      <c r="J1178" s="272">
        <v>97307.167813310065</v>
      </c>
      <c r="K1178" s="272">
        <v>485264.62610187771</v>
      </c>
      <c r="L1178" s="272">
        <v>4910904.0528397691</v>
      </c>
      <c r="M1178" s="273">
        <v>50.468060711227849</v>
      </c>
      <c r="N1178" s="272">
        <v>5</v>
      </c>
      <c r="O1178" s="274">
        <f t="shared" si="81"/>
        <v>2.5000000000000582</v>
      </c>
    </row>
    <row r="1179" spans="2:15" x14ac:dyDescent="0.2">
      <c r="B1179" s="268" t="s">
        <v>67</v>
      </c>
      <c r="C1179" s="276" t="s">
        <v>48</v>
      </c>
      <c r="D1179" s="269" t="s">
        <v>76</v>
      </c>
      <c r="E1179" s="270" t="str">
        <f t="shared" si="80"/>
        <v>MTFemale35-39</v>
      </c>
      <c r="F1179" s="271">
        <v>1.2999999999999999E-3</v>
      </c>
      <c r="G1179" s="271">
        <v>6.5021740399401617E-3</v>
      </c>
      <c r="H1179" s="272">
        <v>629.40188128055365</v>
      </c>
      <c r="I1179" s="271">
        <v>0.99349782596005987</v>
      </c>
      <c r="J1179" s="272">
        <v>96798.682627441012</v>
      </c>
      <c r="K1179" s="272">
        <v>482419.90843400371</v>
      </c>
      <c r="L1179" s="272">
        <v>4425639.4267378915</v>
      </c>
      <c r="M1179" s="273">
        <v>45.720037779556385</v>
      </c>
      <c r="N1179" s="272">
        <v>5</v>
      </c>
      <c r="O1179" s="274">
        <f t="shared" si="81"/>
        <v>2.4999999999999516</v>
      </c>
    </row>
    <row r="1180" spans="2:15" x14ac:dyDescent="0.2">
      <c r="B1180" s="268" t="s">
        <v>67</v>
      </c>
      <c r="C1180" s="276" t="s">
        <v>48</v>
      </c>
      <c r="D1180" s="269" t="s">
        <v>77</v>
      </c>
      <c r="E1180" s="270" t="str">
        <f t="shared" si="80"/>
        <v>MTFemale40-44</v>
      </c>
      <c r="F1180" s="271">
        <v>2.0200000000000001E-3</v>
      </c>
      <c r="G1180" s="271">
        <v>1.0027881277141559E-2</v>
      </c>
      <c r="H1180" s="272">
        <v>964.37412983059278</v>
      </c>
      <c r="I1180" s="271">
        <v>0.9899721187228584</v>
      </c>
      <c r="J1180" s="272">
        <v>96169.280746160468</v>
      </c>
      <c r="K1180" s="272">
        <v>478435.46840622585</v>
      </c>
      <c r="L1180" s="272">
        <v>3943219.5183038879</v>
      </c>
      <c r="M1180" s="273">
        <v>41.002901214495353</v>
      </c>
      <c r="N1180" s="272">
        <v>5</v>
      </c>
      <c r="O1180" s="274">
        <f t="shared" si="81"/>
        <v>2.500000000000028</v>
      </c>
    </row>
    <row r="1181" spans="2:15" x14ac:dyDescent="0.2">
      <c r="B1181" s="268" t="s">
        <v>67</v>
      </c>
      <c r="C1181" s="276" t="s">
        <v>48</v>
      </c>
      <c r="D1181" s="269" t="s">
        <v>78</v>
      </c>
      <c r="E1181" s="270" t="str">
        <f t="shared" si="80"/>
        <v>MTFemale45-49</v>
      </c>
      <c r="F1181" s="271">
        <v>2.8600000000000001E-3</v>
      </c>
      <c r="G1181" s="271">
        <v>1.4213229413403425E-2</v>
      </c>
      <c r="H1181" s="272">
        <v>1353.1691790195462</v>
      </c>
      <c r="I1181" s="271">
        <v>0.98578677058659658</v>
      </c>
      <c r="J1181" s="272">
        <v>95204.90661632987</v>
      </c>
      <c r="K1181" s="272">
        <v>472641.61013410048</v>
      </c>
      <c r="L1181" s="272">
        <v>3464784.0498976619</v>
      </c>
      <c r="M1181" s="273">
        <v>36.392914746091144</v>
      </c>
      <c r="N1181" s="272">
        <v>5</v>
      </c>
      <c r="O1181" s="274">
        <f t="shared" si="81"/>
        <v>2.4999999999999916</v>
      </c>
    </row>
    <row r="1182" spans="2:15" x14ac:dyDescent="0.2">
      <c r="B1182" s="268" t="s">
        <v>67</v>
      </c>
      <c r="C1182" s="276" t="s">
        <v>48</v>
      </c>
      <c r="D1182" s="269" t="s">
        <v>79</v>
      </c>
      <c r="E1182" s="270" t="str">
        <f t="shared" si="80"/>
        <v>MTFemale50-54</v>
      </c>
      <c r="F1182" s="271">
        <v>4.2700000000000004E-3</v>
      </c>
      <c r="G1182" s="271">
        <v>2.11106266485734E-2</v>
      </c>
      <c r="H1182" s="272">
        <v>1981.268989358997</v>
      </c>
      <c r="I1182" s="271">
        <v>0.97888937335142656</v>
      </c>
      <c r="J1182" s="272">
        <v>93851.737437310323</v>
      </c>
      <c r="K1182" s="272">
        <v>464305.51471315412</v>
      </c>
      <c r="L1182" s="272">
        <v>2992142.4397635614</v>
      </c>
      <c r="M1182" s="273">
        <v>31.881588146007502</v>
      </c>
      <c r="N1182" s="272">
        <v>5</v>
      </c>
      <c r="O1182" s="274">
        <f t="shared" si="81"/>
        <v>2.5000000000000107</v>
      </c>
    </row>
    <row r="1183" spans="2:15" x14ac:dyDescent="0.2">
      <c r="B1183" s="268" t="s">
        <v>67</v>
      </c>
      <c r="C1183" s="276" t="s">
        <v>48</v>
      </c>
      <c r="D1183" s="269" t="s">
        <v>80</v>
      </c>
      <c r="E1183" s="270" t="str">
        <f t="shared" si="80"/>
        <v>MTFemale55-59</v>
      </c>
      <c r="F1183" s="271">
        <v>6.3200000000000001E-3</v>
      </c>
      <c r="G1183" s="271">
        <v>3.1086752021419198E-2</v>
      </c>
      <c r="H1183" s="272">
        <v>2855.9544707330797</v>
      </c>
      <c r="I1183" s="271">
        <v>0.9689132479785808</v>
      </c>
      <c r="J1183" s="272">
        <v>91870.468447951323</v>
      </c>
      <c r="K1183" s="272">
        <v>452212.45606292394</v>
      </c>
      <c r="L1183" s="272">
        <v>2527836.9250504072</v>
      </c>
      <c r="M1183" s="273">
        <v>27.515228427103736</v>
      </c>
      <c r="N1183" s="272">
        <v>5</v>
      </c>
      <c r="O1183" s="274">
        <f t="shared" si="81"/>
        <v>2.5000000000000067</v>
      </c>
    </row>
    <row r="1184" spans="2:15" x14ac:dyDescent="0.2">
      <c r="B1184" s="268" t="s">
        <v>67</v>
      </c>
      <c r="C1184" s="276" t="s">
        <v>48</v>
      </c>
      <c r="D1184" s="269" t="s">
        <v>81</v>
      </c>
      <c r="E1184" s="270" t="str">
        <f t="shared" si="80"/>
        <v>MTFemale60-64</v>
      </c>
      <c r="F1184" s="271">
        <v>9.6600000000000002E-3</v>
      </c>
      <c r="G1184" s="271">
        <v>4.7144083145898283E-2</v>
      </c>
      <c r="H1184" s="272">
        <v>4196.5076481337019</v>
      </c>
      <c r="I1184" s="271">
        <v>0.95285591685410176</v>
      </c>
      <c r="J1184" s="272">
        <v>89014.513977218245</v>
      </c>
      <c r="K1184" s="272">
        <v>434581.30076575698</v>
      </c>
      <c r="L1184" s="272">
        <v>2075624.4689874831</v>
      </c>
      <c r="M1184" s="273">
        <v>23.317820614273128</v>
      </c>
      <c r="N1184" s="272">
        <v>5</v>
      </c>
      <c r="O1184" s="274">
        <f t="shared" si="81"/>
        <v>2.5000000000000102</v>
      </c>
    </row>
    <row r="1185" spans="2:15" x14ac:dyDescent="0.2">
      <c r="B1185" s="268" t="s">
        <v>67</v>
      </c>
      <c r="C1185" s="276" t="s">
        <v>48</v>
      </c>
      <c r="D1185" s="269" t="s">
        <v>82</v>
      </c>
      <c r="E1185" s="270" t="str">
        <f t="shared" si="80"/>
        <v>MTFemale65-69</v>
      </c>
      <c r="F1185" s="271">
        <v>1.5949999999999999E-2</v>
      </c>
      <c r="G1185" s="271">
        <v>7.6681224814312055E-2</v>
      </c>
      <c r="H1185" s="272">
        <v>6503.9486116222743</v>
      </c>
      <c r="I1185" s="271">
        <v>0.92331877518568795</v>
      </c>
      <c r="J1185" s="272">
        <v>84818.006329084543</v>
      </c>
      <c r="K1185" s="272">
        <v>407830.16011636704</v>
      </c>
      <c r="L1185" s="272">
        <v>1641043.1682217261</v>
      </c>
      <c r="M1185" s="273">
        <v>19.347815861818997</v>
      </c>
      <c r="N1185" s="272">
        <v>5</v>
      </c>
      <c r="O1185" s="274">
        <f t="shared" si="81"/>
        <v>2.4999999999999933</v>
      </c>
    </row>
    <row r="1186" spans="2:15" x14ac:dyDescent="0.2">
      <c r="B1186" s="268" t="s">
        <v>67</v>
      </c>
      <c r="C1186" s="276" t="s">
        <v>48</v>
      </c>
      <c r="D1186" s="269" t="s">
        <v>19</v>
      </c>
      <c r="E1186" s="270" t="str">
        <f t="shared" si="80"/>
        <v>MTFemale70-74</v>
      </c>
      <c r="F1186" s="271">
        <v>2.546E-2</v>
      </c>
      <c r="G1186" s="271">
        <v>0.11968546250257425</v>
      </c>
      <c r="H1186" s="272">
        <v>9373.0542183677662</v>
      </c>
      <c r="I1186" s="271">
        <v>0.88031453749742572</v>
      </c>
      <c r="J1186" s="272">
        <v>78314.057717462274</v>
      </c>
      <c r="K1186" s="272">
        <v>368137.65304139192</v>
      </c>
      <c r="L1186" s="272">
        <v>1233213.008105359</v>
      </c>
      <c r="M1186" s="273">
        <v>15.747019680099914</v>
      </c>
      <c r="N1186" s="272">
        <v>5</v>
      </c>
      <c r="O1186" s="274">
        <f t="shared" si="81"/>
        <v>2.5</v>
      </c>
    </row>
    <row r="1187" spans="2:15" x14ac:dyDescent="0.2">
      <c r="B1187" s="268" t="s">
        <v>67</v>
      </c>
      <c r="C1187" s="276" t="s">
        <v>48</v>
      </c>
      <c r="D1187" s="269" t="s">
        <v>20</v>
      </c>
      <c r="E1187" s="270" t="str">
        <f t="shared" si="80"/>
        <v>MTFemale75-79</v>
      </c>
      <c r="F1187" s="271">
        <v>4.19E-2</v>
      </c>
      <c r="G1187" s="271">
        <v>0.18964224753562939</v>
      </c>
      <c r="H1187" s="272">
        <v>13074.12685092997</v>
      </c>
      <c r="I1187" s="271">
        <v>0.81035775246437058</v>
      </c>
      <c r="J1187" s="272">
        <v>68941.003499094499</v>
      </c>
      <c r="K1187" s="272">
        <v>312019.70036814758</v>
      </c>
      <c r="L1187" s="272">
        <v>865075.35506396717</v>
      </c>
      <c r="M1187" s="273">
        <v>12.548052844564838</v>
      </c>
      <c r="N1187" s="272">
        <v>5</v>
      </c>
      <c r="O1187" s="274">
        <f t="shared" si="81"/>
        <v>2.5000000000000004</v>
      </c>
    </row>
    <row r="1188" spans="2:15" x14ac:dyDescent="0.2">
      <c r="B1188" s="268" t="s">
        <v>67</v>
      </c>
      <c r="C1188" s="276" t="s">
        <v>48</v>
      </c>
      <c r="D1188" s="269" t="s">
        <v>21</v>
      </c>
      <c r="E1188" s="270" t="str">
        <f t="shared" si="80"/>
        <v>MTFemale80-84</v>
      </c>
      <c r="F1188" s="271">
        <v>6.4119999999999996E-2</v>
      </c>
      <c r="G1188" s="271">
        <v>0.27630722364078608</v>
      </c>
      <c r="H1188" s="272">
        <v>15436.421580136606</v>
      </c>
      <c r="I1188" s="271">
        <v>0.72369277635921392</v>
      </c>
      <c r="J1188" s="272">
        <v>55866.876648164529</v>
      </c>
      <c r="K1188" s="272">
        <v>240743.32929048111</v>
      </c>
      <c r="L1188" s="272">
        <v>553055.6546958196</v>
      </c>
      <c r="M1188" s="273">
        <v>9.8995270163181726</v>
      </c>
      <c r="N1188" s="272">
        <v>5</v>
      </c>
      <c r="O1188" s="274">
        <f t="shared" si="81"/>
        <v>2.4999999999999996</v>
      </c>
    </row>
    <row r="1189" spans="2:15" x14ac:dyDescent="0.2">
      <c r="B1189" s="268" t="s">
        <v>67</v>
      </c>
      <c r="C1189" s="276" t="s">
        <v>48</v>
      </c>
      <c r="D1189" s="269" t="s">
        <v>22</v>
      </c>
      <c r="E1189" s="270" t="str">
        <f t="shared" si="80"/>
        <v>MTFemale85-89</v>
      </c>
      <c r="F1189" s="271">
        <v>0.11268</v>
      </c>
      <c r="G1189" s="271">
        <v>0.43958514315320113</v>
      </c>
      <c r="H1189" s="272">
        <v>17772.627378828121</v>
      </c>
      <c r="I1189" s="271">
        <v>0.56041485684679881</v>
      </c>
      <c r="J1189" s="272">
        <v>40430.455068027921</v>
      </c>
      <c r="K1189" s="272">
        <v>157720.70689306929</v>
      </c>
      <c r="L1189" s="272">
        <v>312312.32540533843</v>
      </c>
      <c r="M1189" s="273">
        <v>7.7246799443598775</v>
      </c>
      <c r="N1189" s="272">
        <v>5</v>
      </c>
      <c r="O1189" s="274">
        <f t="shared" si="81"/>
        <v>2.4999999999999996</v>
      </c>
    </row>
    <row r="1190" spans="2:15" x14ac:dyDescent="0.2">
      <c r="B1190" s="268" t="s">
        <v>67</v>
      </c>
      <c r="C1190" s="276" t="s">
        <v>48</v>
      </c>
      <c r="D1190" s="269" t="s">
        <v>5</v>
      </c>
      <c r="E1190" s="270" t="str">
        <f t="shared" si="80"/>
        <v>MTFemale90+</v>
      </c>
      <c r="F1190" s="271">
        <v>0.14657000000000001</v>
      </c>
      <c r="G1190" s="271">
        <v>1</v>
      </c>
      <c r="H1190" s="272">
        <v>22657.827689199799</v>
      </c>
      <c r="I1190" s="271">
        <v>0</v>
      </c>
      <c r="J1190" s="272">
        <v>22657.827689199799</v>
      </c>
      <c r="K1190" s="272">
        <v>154591.61851226917</v>
      </c>
      <c r="L1190" s="272">
        <v>154591.61851226917</v>
      </c>
      <c r="M1190" s="273">
        <v>6.8228790788252676</v>
      </c>
      <c r="N1190" s="273" t="s">
        <v>92</v>
      </c>
      <c r="O1190" s="274"/>
    </row>
    <row r="1191" spans="2:15" ht="16" customHeight="1" x14ac:dyDescent="0.2">
      <c r="B1191" s="348" t="s">
        <v>1</v>
      </c>
      <c r="C1191" s="348" t="s">
        <v>0</v>
      </c>
      <c r="D1191" s="348" t="s">
        <v>2</v>
      </c>
      <c r="E1191" s="348" t="s">
        <v>49</v>
      </c>
      <c r="F1191" s="349" t="s">
        <v>113</v>
      </c>
      <c r="G1191" s="349" t="s">
        <v>112</v>
      </c>
      <c r="H1191" s="349" t="s">
        <v>114</v>
      </c>
      <c r="I1191" s="349" t="s">
        <v>116</v>
      </c>
      <c r="J1191" s="349" t="s">
        <v>111</v>
      </c>
      <c r="K1191" s="349" t="s">
        <v>110</v>
      </c>
      <c r="L1191" s="349" t="s">
        <v>109</v>
      </c>
      <c r="M1191" s="349" t="s">
        <v>108</v>
      </c>
      <c r="N1191" s="350" t="s">
        <v>6</v>
      </c>
      <c r="O1191" s="351" t="s">
        <v>91</v>
      </c>
    </row>
    <row r="1192" spans="2:15" ht="16" customHeight="1" x14ac:dyDescent="0.2">
      <c r="B1192" s="348"/>
      <c r="C1192" s="348"/>
      <c r="D1192" s="348"/>
      <c r="E1192" s="348"/>
      <c r="F1192" s="348"/>
      <c r="G1192" s="348"/>
      <c r="H1192" s="348"/>
      <c r="I1192" s="348"/>
      <c r="J1192" s="348"/>
      <c r="K1192" s="348"/>
      <c r="L1192" s="348"/>
      <c r="M1192" s="348"/>
      <c r="N1192" s="350"/>
      <c r="O1192" s="351"/>
    </row>
    <row r="1193" spans="2:15" x14ac:dyDescent="0.2">
      <c r="B1193" s="268" t="s">
        <v>68</v>
      </c>
      <c r="C1193" s="276" t="s">
        <v>48</v>
      </c>
      <c r="D1193" s="269">
        <v>0</v>
      </c>
      <c r="E1193" s="270" t="str">
        <f t="shared" si="80"/>
        <v>GOFemale0</v>
      </c>
      <c r="F1193" s="271">
        <v>1.289E-2</v>
      </c>
      <c r="G1193" s="271">
        <v>1.2738143514202009E-2</v>
      </c>
      <c r="H1193" s="272">
        <v>1273.8143514202009</v>
      </c>
      <c r="I1193" s="271">
        <v>0.98726185648579801</v>
      </c>
      <c r="J1193" s="272">
        <v>100000</v>
      </c>
      <c r="K1193" s="272">
        <v>98838.554456207334</v>
      </c>
      <c r="L1193" s="272">
        <v>7803296.3714305563</v>
      </c>
      <c r="M1193" s="273">
        <v>78.032963714305566</v>
      </c>
      <c r="N1193" s="272">
        <v>1</v>
      </c>
      <c r="O1193" s="274">
        <f>(K1193-J1194*N1193)/H1193</f>
        <v>8.8214430542603195E-2</v>
      </c>
    </row>
    <row r="1194" spans="2:15" x14ac:dyDescent="0.2">
      <c r="B1194" s="268" t="s">
        <v>68</v>
      </c>
      <c r="C1194" s="276" t="s">
        <v>48</v>
      </c>
      <c r="D1194" s="275" t="s">
        <v>107</v>
      </c>
      <c r="E1194" s="270" t="str">
        <f t="shared" si="80"/>
        <v>GOFemale01-04</v>
      </c>
      <c r="F1194" s="271">
        <v>5.1999999999999995E-4</v>
      </c>
      <c r="G1194" s="271">
        <v>2.0664605643144259E-3</v>
      </c>
      <c r="H1194" s="272">
        <v>204.013769307975</v>
      </c>
      <c r="I1194" s="271">
        <v>0.99793353943568552</v>
      </c>
      <c r="J1194" s="272">
        <v>98726.185648579805</v>
      </c>
      <c r="K1194" s="272">
        <v>394395.38152192015</v>
      </c>
      <c r="L1194" s="272">
        <v>7704457.8169743493</v>
      </c>
      <c r="M1194" s="273">
        <v>78.038645637528276</v>
      </c>
      <c r="N1194" s="272">
        <v>4</v>
      </c>
      <c r="O1194" s="274">
        <f t="shared" ref="O1194:O1211" si="82">(K1194-J1195*N1194)/H1194</f>
        <v>1.5033005167893652</v>
      </c>
    </row>
    <row r="1195" spans="2:15" x14ac:dyDescent="0.2">
      <c r="B1195" s="268" t="s">
        <v>68</v>
      </c>
      <c r="C1195" s="276" t="s">
        <v>48</v>
      </c>
      <c r="D1195" s="275" t="s">
        <v>106</v>
      </c>
      <c r="E1195" s="270" t="str">
        <f t="shared" si="80"/>
        <v>GOFemale05-09</v>
      </c>
      <c r="F1195" s="271">
        <v>2.4000000000000001E-4</v>
      </c>
      <c r="G1195" s="271">
        <v>1.1899524690632767E-3</v>
      </c>
      <c r="H1195" s="272">
        <v>117.23670168521605</v>
      </c>
      <c r="I1195" s="271">
        <v>0.99881004753093672</v>
      </c>
      <c r="J1195" s="272">
        <v>98522.171879271831</v>
      </c>
      <c r="K1195" s="272">
        <v>492317.76764214609</v>
      </c>
      <c r="L1195" s="272">
        <v>7310062.4354524296</v>
      </c>
      <c r="M1195" s="273">
        <v>74.197130412534079</v>
      </c>
      <c r="N1195" s="272">
        <v>5</v>
      </c>
      <c r="O1195" s="274">
        <f t="shared" si="82"/>
        <v>2.4999999999999454</v>
      </c>
    </row>
    <row r="1196" spans="2:15" x14ac:dyDescent="0.2">
      <c r="B1196" s="268" t="s">
        <v>68</v>
      </c>
      <c r="C1196" s="276" t="s">
        <v>48</v>
      </c>
      <c r="D1196" s="275" t="s">
        <v>71</v>
      </c>
      <c r="E1196" s="270" t="str">
        <f t="shared" si="80"/>
        <v>GOFemale10-14</v>
      </c>
      <c r="F1196" s="271">
        <v>2.2000000000000001E-4</v>
      </c>
      <c r="G1196" s="271">
        <v>1.1119757475385834E-3</v>
      </c>
      <c r="H1196" s="272">
        <v>109.42390135558271</v>
      </c>
      <c r="I1196" s="271">
        <v>0.99888802425246137</v>
      </c>
      <c r="J1196" s="272">
        <v>98404.935177586609</v>
      </c>
      <c r="K1196" s="272">
        <v>491751.11613454408</v>
      </c>
      <c r="L1196" s="272">
        <v>6817744.6678102836</v>
      </c>
      <c r="M1196" s="273">
        <v>69.282548233039648</v>
      </c>
      <c r="N1196" s="272">
        <v>5</v>
      </c>
      <c r="O1196" s="274">
        <f t="shared" si="82"/>
        <v>2.5000000000002243</v>
      </c>
    </row>
    <row r="1197" spans="2:15" x14ac:dyDescent="0.2">
      <c r="B1197" s="268" t="s">
        <v>68</v>
      </c>
      <c r="C1197" s="276" t="s">
        <v>48</v>
      </c>
      <c r="D1197" s="269" t="s">
        <v>72</v>
      </c>
      <c r="E1197" s="270" t="str">
        <f t="shared" si="80"/>
        <v>GOFemale15-19</v>
      </c>
      <c r="F1197" s="271">
        <v>4.8000000000000001E-4</v>
      </c>
      <c r="G1197" s="271">
        <v>2.3909221983392302E-3</v>
      </c>
      <c r="H1197" s="272">
        <v>235.01691990744484</v>
      </c>
      <c r="I1197" s="271">
        <v>0.99760907780166075</v>
      </c>
      <c r="J1197" s="272">
        <v>98295.511276231016</v>
      </c>
      <c r="K1197" s="272">
        <v>490890.0140813865</v>
      </c>
      <c r="L1197" s="272">
        <v>6325993.5516757397</v>
      </c>
      <c r="M1197" s="273">
        <v>64.356891474915571</v>
      </c>
      <c r="N1197" s="272">
        <v>5</v>
      </c>
      <c r="O1197" s="274">
        <f t="shared" si="82"/>
        <v>2.5000000000001807</v>
      </c>
    </row>
    <row r="1198" spans="2:15" x14ac:dyDescent="0.2">
      <c r="B1198" s="268" t="s">
        <v>68</v>
      </c>
      <c r="C1198" s="276" t="s">
        <v>48</v>
      </c>
      <c r="D1198" s="269" t="s">
        <v>73</v>
      </c>
      <c r="E1198" s="270" t="str">
        <f t="shared" si="80"/>
        <v>GOFemale20-24</v>
      </c>
      <c r="F1198" s="271">
        <v>6.7000000000000002E-4</v>
      </c>
      <c r="G1198" s="271">
        <v>3.3447940781852308E-3</v>
      </c>
      <c r="H1198" s="272">
        <v>327.99216082694733</v>
      </c>
      <c r="I1198" s="271">
        <v>0.99665520592181478</v>
      </c>
      <c r="J1198" s="272">
        <v>98060.494356323572</v>
      </c>
      <c r="K1198" s="272">
        <v>489482.49137955048</v>
      </c>
      <c r="L1198" s="272">
        <v>5835103.5375943528</v>
      </c>
      <c r="M1198" s="273">
        <v>59.505140942806882</v>
      </c>
      <c r="N1198" s="272">
        <v>5</v>
      </c>
      <c r="O1198" s="274">
        <f t="shared" si="82"/>
        <v>2.4999999999999805</v>
      </c>
    </row>
    <row r="1199" spans="2:15" x14ac:dyDescent="0.2">
      <c r="B1199" s="268" t="s">
        <v>68</v>
      </c>
      <c r="C1199" s="276" t="s">
        <v>48</v>
      </c>
      <c r="D1199" s="269" t="s">
        <v>74</v>
      </c>
      <c r="E1199" s="270" t="str">
        <f t="shared" si="80"/>
        <v>GOFemale25-29</v>
      </c>
      <c r="F1199" s="271">
        <v>7.2999999999999996E-4</v>
      </c>
      <c r="G1199" s="271">
        <v>3.6517861223005787E-3</v>
      </c>
      <c r="H1199" s="272">
        <v>356.89819521522543</v>
      </c>
      <c r="I1199" s="271">
        <v>0.99634821387769945</v>
      </c>
      <c r="J1199" s="272">
        <v>97732.502195496621</v>
      </c>
      <c r="K1199" s="272">
        <v>487770.26548944507</v>
      </c>
      <c r="L1199" s="272">
        <v>5345621.0462148022</v>
      </c>
      <c r="M1199" s="273">
        <v>54.696451294389568</v>
      </c>
      <c r="N1199" s="272">
        <v>5</v>
      </c>
      <c r="O1199" s="274">
        <f t="shared" si="82"/>
        <v>2.4999999999999725</v>
      </c>
    </row>
    <row r="1200" spans="2:15" x14ac:dyDescent="0.2">
      <c r="B1200" s="268" t="s">
        <v>68</v>
      </c>
      <c r="C1200" s="276" t="s">
        <v>48</v>
      </c>
      <c r="D1200" s="269" t="s">
        <v>75</v>
      </c>
      <c r="E1200" s="270" t="str">
        <f t="shared" si="80"/>
        <v>GOFemale30-34</v>
      </c>
      <c r="F1200" s="271">
        <v>1.06E-3</v>
      </c>
      <c r="G1200" s="271">
        <v>5.2666007169949701E-3</v>
      </c>
      <c r="H1200" s="272">
        <v>512.83842584570027</v>
      </c>
      <c r="I1200" s="271">
        <v>0.99473339928300508</v>
      </c>
      <c r="J1200" s="272">
        <v>97375.604000281397</v>
      </c>
      <c r="K1200" s="272">
        <v>485595.92393679277</v>
      </c>
      <c r="L1200" s="272">
        <v>4857850.7807253571</v>
      </c>
      <c r="M1200" s="273">
        <v>49.88776019002993</v>
      </c>
      <c r="N1200" s="272">
        <v>5</v>
      </c>
      <c r="O1200" s="274">
        <f t="shared" si="82"/>
        <v>2.4999999999999956</v>
      </c>
    </row>
    <row r="1201" spans="2:15" x14ac:dyDescent="0.2">
      <c r="B1201" s="268" t="s">
        <v>68</v>
      </c>
      <c r="C1201" s="276" t="s">
        <v>48</v>
      </c>
      <c r="D1201" s="269" t="s">
        <v>76</v>
      </c>
      <c r="E1201" s="270" t="str">
        <f t="shared" si="80"/>
        <v>GOFemale35-39</v>
      </c>
      <c r="F1201" s="271">
        <v>1.25E-3</v>
      </c>
      <c r="G1201" s="271">
        <v>6.2246598301029287E-3</v>
      </c>
      <c r="H1201" s="272">
        <v>602.93776590386676</v>
      </c>
      <c r="I1201" s="271">
        <v>0.9937753401698971</v>
      </c>
      <c r="J1201" s="272">
        <v>96862.765574435703</v>
      </c>
      <c r="K1201" s="272">
        <v>482806.48345741886</v>
      </c>
      <c r="L1201" s="272">
        <v>4372254.8567885645</v>
      </c>
      <c r="M1201" s="273">
        <v>45.138653959127744</v>
      </c>
      <c r="N1201" s="272">
        <v>5</v>
      </c>
      <c r="O1201" s="274">
        <f t="shared" si="82"/>
        <v>2.4999999999999889</v>
      </c>
    </row>
    <row r="1202" spans="2:15" x14ac:dyDescent="0.2">
      <c r="B1202" s="268" t="s">
        <v>68</v>
      </c>
      <c r="C1202" s="276" t="s">
        <v>48</v>
      </c>
      <c r="D1202" s="269" t="s">
        <v>77</v>
      </c>
      <c r="E1202" s="270" t="str">
        <f t="shared" si="80"/>
        <v>GOFemale40-44</v>
      </c>
      <c r="F1202" s="271">
        <v>1.97E-3</v>
      </c>
      <c r="G1202" s="271">
        <v>9.7985638067302518E-3</v>
      </c>
      <c r="H1202" s="272">
        <v>943.2080648067664</v>
      </c>
      <c r="I1202" s="271">
        <v>0.99020143619326972</v>
      </c>
      <c r="J1202" s="272">
        <v>96259.827808531845</v>
      </c>
      <c r="K1202" s="272">
        <v>478941.11888064235</v>
      </c>
      <c r="L1202" s="272">
        <v>3889448.3733311454</v>
      </c>
      <c r="M1202" s="273">
        <v>40.405727517688433</v>
      </c>
      <c r="N1202" s="272">
        <v>5</v>
      </c>
      <c r="O1202" s="274">
        <f t="shared" si="82"/>
        <v>2.5000000000000555</v>
      </c>
    </row>
    <row r="1203" spans="2:15" x14ac:dyDescent="0.2">
      <c r="B1203" s="268" t="s">
        <v>68</v>
      </c>
      <c r="C1203" s="276" t="s">
        <v>48</v>
      </c>
      <c r="D1203" s="269" t="s">
        <v>78</v>
      </c>
      <c r="E1203" s="270" t="str">
        <f t="shared" si="80"/>
        <v>GOFemale45-49</v>
      </c>
      <c r="F1203" s="271">
        <v>2.8600000000000001E-3</v>
      </c>
      <c r="G1203" s="271">
        <v>1.4210940123229942E-2</v>
      </c>
      <c r="H1203" s="272">
        <v>1354.5387759267539</v>
      </c>
      <c r="I1203" s="271">
        <v>0.98578905987677001</v>
      </c>
      <c r="J1203" s="272">
        <v>95316.619743725081</v>
      </c>
      <c r="K1203" s="272">
        <v>473196.75177880848</v>
      </c>
      <c r="L1203" s="272">
        <v>3410507.2544505033</v>
      </c>
      <c r="M1203" s="273">
        <v>35.780824620304742</v>
      </c>
      <c r="N1203" s="272">
        <v>5</v>
      </c>
      <c r="O1203" s="274">
        <f t="shared" si="82"/>
        <v>2.5000000000000084</v>
      </c>
    </row>
    <row r="1204" spans="2:15" x14ac:dyDescent="0.2">
      <c r="B1204" s="268" t="s">
        <v>68</v>
      </c>
      <c r="C1204" s="276" t="s">
        <v>48</v>
      </c>
      <c r="D1204" s="269" t="s">
        <v>79</v>
      </c>
      <c r="E1204" s="270" t="str">
        <f t="shared" si="80"/>
        <v>GOFemale50-54</v>
      </c>
      <c r="F1204" s="271">
        <v>4.45E-3</v>
      </c>
      <c r="G1204" s="271">
        <v>2.2017969045007923E-2</v>
      </c>
      <c r="H1204" s="272">
        <v>2068.8541901535114</v>
      </c>
      <c r="I1204" s="271">
        <v>0.97798203095499203</v>
      </c>
      <c r="J1204" s="272">
        <v>93962.08096779832</v>
      </c>
      <c r="K1204" s="272">
        <v>464638.2693636078</v>
      </c>
      <c r="L1204" s="272">
        <v>2937310.5026716948</v>
      </c>
      <c r="M1204" s="273">
        <v>31.260594405932096</v>
      </c>
      <c r="N1204" s="272">
        <v>5</v>
      </c>
      <c r="O1204" s="274">
        <f t="shared" si="82"/>
        <v>2.5000000000000009</v>
      </c>
    </row>
    <row r="1205" spans="2:15" x14ac:dyDescent="0.2">
      <c r="B1205" s="268" t="s">
        <v>68</v>
      </c>
      <c r="C1205" s="276" t="s">
        <v>48</v>
      </c>
      <c r="D1205" s="269" t="s">
        <v>80</v>
      </c>
      <c r="E1205" s="270" t="str">
        <f t="shared" si="80"/>
        <v>GOFemale55-59</v>
      </c>
      <c r="F1205" s="271">
        <v>7.1000000000000004E-3</v>
      </c>
      <c r="G1205" s="271">
        <v>3.4903050243638545E-2</v>
      </c>
      <c r="H1205" s="272">
        <v>3207.3539112702074</v>
      </c>
      <c r="I1205" s="271">
        <v>0.96509694975636151</v>
      </c>
      <c r="J1205" s="272">
        <v>91893.226777644799</v>
      </c>
      <c r="K1205" s="272">
        <v>451447.74911004852</v>
      </c>
      <c r="L1205" s="272">
        <v>2472672.2333080871</v>
      </c>
      <c r="M1205" s="273">
        <v>26.908101064850442</v>
      </c>
      <c r="N1205" s="272">
        <v>5</v>
      </c>
      <c r="O1205" s="274">
        <f t="shared" si="82"/>
        <v>2.4999999999999951</v>
      </c>
    </row>
    <row r="1206" spans="2:15" x14ac:dyDescent="0.2">
      <c r="B1206" s="268" t="s">
        <v>68</v>
      </c>
      <c r="C1206" s="276" t="s">
        <v>48</v>
      </c>
      <c r="D1206" s="269" t="s">
        <v>81</v>
      </c>
      <c r="E1206" s="270" t="str">
        <f t="shared" si="80"/>
        <v>GOFemale60-64</v>
      </c>
      <c r="F1206" s="271">
        <v>9.7999999999999997E-3</v>
      </c>
      <c r="G1206" s="271">
        <v>4.7829849552196373E-2</v>
      </c>
      <c r="H1206" s="272">
        <v>4241.8319566039117</v>
      </c>
      <c r="I1206" s="271">
        <v>0.95217015044780362</v>
      </c>
      <c r="J1206" s="272">
        <v>88685.872866374601</v>
      </c>
      <c r="K1206" s="272">
        <v>432824.78444036323</v>
      </c>
      <c r="L1206" s="272">
        <v>2021224.4841980385</v>
      </c>
      <c r="M1206" s="273">
        <v>22.790828109043613</v>
      </c>
      <c r="N1206" s="272">
        <v>5</v>
      </c>
      <c r="O1206" s="274">
        <f t="shared" si="82"/>
        <v>2.5000000000000009</v>
      </c>
    </row>
    <row r="1207" spans="2:15" x14ac:dyDescent="0.2">
      <c r="B1207" s="268" t="s">
        <v>68</v>
      </c>
      <c r="C1207" s="276" t="s">
        <v>48</v>
      </c>
      <c r="D1207" s="269" t="s">
        <v>82</v>
      </c>
      <c r="E1207" s="270" t="str">
        <f t="shared" si="80"/>
        <v>GOFemale65-69</v>
      </c>
      <c r="F1207" s="271">
        <v>1.6650000000000002E-2</v>
      </c>
      <c r="G1207" s="271">
        <v>7.9900300123497497E-2</v>
      </c>
      <c r="H1207" s="272">
        <v>6747.1042123315783</v>
      </c>
      <c r="I1207" s="271">
        <v>0.92009969987650253</v>
      </c>
      <c r="J1207" s="272">
        <v>84444.040909770687</v>
      </c>
      <c r="K1207" s="272">
        <v>405352.44401802449</v>
      </c>
      <c r="L1207" s="272">
        <v>1588399.6997576752</v>
      </c>
      <c r="M1207" s="273">
        <v>18.810086332259921</v>
      </c>
      <c r="N1207" s="272">
        <v>5</v>
      </c>
      <c r="O1207" s="274">
        <f t="shared" si="82"/>
        <v>2.4999999999999942</v>
      </c>
    </row>
    <row r="1208" spans="2:15" x14ac:dyDescent="0.2">
      <c r="B1208" s="268" t="s">
        <v>68</v>
      </c>
      <c r="C1208" s="276" t="s">
        <v>48</v>
      </c>
      <c r="D1208" s="269" t="s">
        <v>19</v>
      </c>
      <c r="E1208" s="270" t="str">
        <f t="shared" si="80"/>
        <v>GOFemale70-74</v>
      </c>
      <c r="F1208" s="271">
        <v>2.7390000000000001E-2</v>
      </c>
      <c r="G1208" s="271">
        <v>0.12817580903069262</v>
      </c>
      <c r="H1208" s="272">
        <v>9958.867720400769</v>
      </c>
      <c r="I1208" s="271">
        <v>0.87182419096930741</v>
      </c>
      <c r="J1208" s="272">
        <v>77696.936697439116</v>
      </c>
      <c r="K1208" s="272">
        <v>363587.51418619364</v>
      </c>
      <c r="L1208" s="272">
        <v>1183047.2557396507</v>
      </c>
      <c r="M1208" s="273">
        <v>15.226433705444192</v>
      </c>
      <c r="N1208" s="272">
        <v>5</v>
      </c>
      <c r="O1208" s="274">
        <f t="shared" si="82"/>
        <v>2.4999999999999956</v>
      </c>
    </row>
    <row r="1209" spans="2:15" x14ac:dyDescent="0.2">
      <c r="B1209" s="268" t="s">
        <v>68</v>
      </c>
      <c r="C1209" s="276" t="s">
        <v>48</v>
      </c>
      <c r="D1209" s="269" t="s">
        <v>20</v>
      </c>
      <c r="E1209" s="270" t="str">
        <f t="shared" si="80"/>
        <v>GOFemale75-79</v>
      </c>
      <c r="F1209" s="271">
        <v>4.2070000000000003E-2</v>
      </c>
      <c r="G1209" s="271">
        <v>0.19033400921032551</v>
      </c>
      <c r="H1209" s="272">
        <v>12892.858244565281</v>
      </c>
      <c r="I1209" s="271">
        <v>0.80966599078967449</v>
      </c>
      <c r="J1209" s="272">
        <v>67738.068977038347</v>
      </c>
      <c r="K1209" s="272">
        <v>306458.19927377853</v>
      </c>
      <c r="L1209" s="272">
        <v>819459.74155345699</v>
      </c>
      <c r="M1209" s="273">
        <v>12.097477148798486</v>
      </c>
      <c r="N1209" s="272">
        <v>5</v>
      </c>
      <c r="O1209" s="274">
        <f t="shared" si="82"/>
        <v>2.4999999999999978</v>
      </c>
    </row>
    <row r="1210" spans="2:15" x14ac:dyDescent="0.2">
      <c r="B1210" s="268" t="s">
        <v>68</v>
      </c>
      <c r="C1210" s="276" t="s">
        <v>48</v>
      </c>
      <c r="D1210" s="269" t="s">
        <v>21</v>
      </c>
      <c r="E1210" s="270" t="str">
        <f t="shared" si="80"/>
        <v>GOFemale80-84</v>
      </c>
      <c r="F1210" s="271">
        <v>6.8510000000000001E-2</v>
      </c>
      <c r="G1210" s="271">
        <v>0.29246750332937482</v>
      </c>
      <c r="H1210" s="272">
        <v>16040.441852499831</v>
      </c>
      <c r="I1210" s="271">
        <v>0.70753249667062512</v>
      </c>
      <c r="J1210" s="272">
        <v>54845.210732473068</v>
      </c>
      <c r="K1210" s="272">
        <v>234124.94903111574</v>
      </c>
      <c r="L1210" s="272">
        <v>513001.54227967851</v>
      </c>
      <c r="M1210" s="273">
        <v>9.3536251466335898</v>
      </c>
      <c r="N1210" s="272">
        <v>5</v>
      </c>
      <c r="O1210" s="274">
        <f t="shared" si="82"/>
        <v>2.4999999999999991</v>
      </c>
    </row>
    <row r="1211" spans="2:15" x14ac:dyDescent="0.2">
      <c r="B1211" s="268" t="s">
        <v>68</v>
      </c>
      <c r="C1211" s="276" t="s">
        <v>48</v>
      </c>
      <c r="D1211" s="269" t="s">
        <v>22</v>
      </c>
      <c r="E1211" s="270" t="str">
        <f t="shared" si="80"/>
        <v>GOFemale85-89</v>
      </c>
      <c r="F1211" s="271">
        <v>0.10356</v>
      </c>
      <c r="G1211" s="271">
        <v>0.41129944096164722</v>
      </c>
      <c r="H1211" s="272">
        <v>15960.379746978917</v>
      </c>
      <c r="I1211" s="271">
        <v>0.58870055903835272</v>
      </c>
      <c r="J1211" s="272">
        <v>38804.768879973235</v>
      </c>
      <c r="K1211" s="272">
        <v>154122.89503241886</v>
      </c>
      <c r="L1211" s="272">
        <v>278876.59324856277</v>
      </c>
      <c r="M1211" s="273">
        <v>7.1866577561936795</v>
      </c>
      <c r="N1211" s="272">
        <v>5</v>
      </c>
      <c r="O1211" s="274">
        <f t="shared" si="82"/>
        <v>2.5</v>
      </c>
    </row>
    <row r="1212" spans="2:15" x14ac:dyDescent="0.2">
      <c r="B1212" s="268" t="s">
        <v>68</v>
      </c>
      <c r="C1212" s="276" t="s">
        <v>48</v>
      </c>
      <c r="D1212" s="269" t="s">
        <v>5</v>
      </c>
      <c r="E1212" s="270" t="str">
        <f t="shared" si="80"/>
        <v>GOFemale90+</v>
      </c>
      <c r="F1212" s="271">
        <v>0.18312</v>
      </c>
      <c r="G1212" s="271">
        <v>1</v>
      </c>
      <c r="H1212" s="272">
        <v>22844.389132994314</v>
      </c>
      <c r="I1212" s="271">
        <v>0</v>
      </c>
      <c r="J1212" s="272">
        <v>22844.389132994314</v>
      </c>
      <c r="K1212" s="272">
        <v>124753.69821614388</v>
      </c>
      <c r="L1212" s="272">
        <v>124753.69821614388</v>
      </c>
      <c r="M1212" s="273">
        <v>5.4610214127354899</v>
      </c>
      <c r="N1212" s="273" t="s">
        <v>92</v>
      </c>
      <c r="O1212" s="274"/>
    </row>
    <row r="1213" spans="2:15" ht="16" customHeight="1" x14ac:dyDescent="0.2">
      <c r="B1213" s="348" t="s">
        <v>1</v>
      </c>
      <c r="C1213" s="348" t="s">
        <v>0</v>
      </c>
      <c r="D1213" s="348" t="s">
        <v>2</v>
      </c>
      <c r="E1213" s="348" t="s">
        <v>49</v>
      </c>
      <c r="F1213" s="349" t="s">
        <v>113</v>
      </c>
      <c r="G1213" s="349" t="s">
        <v>112</v>
      </c>
      <c r="H1213" s="349" t="s">
        <v>114</v>
      </c>
      <c r="I1213" s="349" t="s">
        <v>116</v>
      </c>
      <c r="J1213" s="349" t="s">
        <v>111</v>
      </c>
      <c r="K1213" s="349" t="s">
        <v>110</v>
      </c>
      <c r="L1213" s="349" t="s">
        <v>109</v>
      </c>
      <c r="M1213" s="349" t="s">
        <v>108</v>
      </c>
      <c r="N1213" s="350" t="s">
        <v>6</v>
      </c>
      <c r="O1213" s="351" t="s">
        <v>91</v>
      </c>
    </row>
    <row r="1214" spans="2:15" ht="16" customHeight="1" x14ac:dyDescent="0.2">
      <c r="B1214" s="348"/>
      <c r="C1214" s="348"/>
      <c r="D1214" s="348"/>
      <c r="E1214" s="348"/>
      <c r="F1214" s="348"/>
      <c r="G1214" s="348"/>
      <c r="H1214" s="348"/>
      <c r="I1214" s="348"/>
      <c r="J1214" s="348"/>
      <c r="K1214" s="348"/>
      <c r="L1214" s="348"/>
      <c r="M1214" s="348"/>
      <c r="N1214" s="350"/>
      <c r="O1214" s="351"/>
    </row>
    <row r="1215" spans="2:15" x14ac:dyDescent="0.2">
      <c r="B1215" s="268" t="s">
        <v>69</v>
      </c>
      <c r="C1215" s="276" t="s">
        <v>48</v>
      </c>
      <c r="D1215" s="269">
        <v>0</v>
      </c>
      <c r="E1215" s="270" t="str">
        <f t="shared" si="80"/>
        <v>DFFemale0</v>
      </c>
      <c r="F1215" s="271">
        <v>9.2300000000000004E-3</v>
      </c>
      <c r="G1215" s="271">
        <v>9.1537021500953421E-3</v>
      </c>
      <c r="H1215" s="272">
        <v>915.37021500953426</v>
      </c>
      <c r="I1215" s="271">
        <v>0.99084629784990463</v>
      </c>
      <c r="J1215" s="272">
        <v>100000</v>
      </c>
      <c r="K1215" s="272">
        <v>99155.535374656742</v>
      </c>
      <c r="L1215" s="272">
        <v>8217552.5583024155</v>
      </c>
      <c r="M1215" s="273">
        <v>82.175525583024154</v>
      </c>
      <c r="N1215" s="272">
        <v>1</v>
      </c>
      <c r="O1215" s="274">
        <f>(K1215-J1216*N1215)/H1215</f>
        <v>7.7461106450287157E-2</v>
      </c>
    </row>
    <row r="1216" spans="2:15" x14ac:dyDescent="0.2">
      <c r="B1216" s="268" t="s">
        <v>69</v>
      </c>
      <c r="C1216" s="276" t="s">
        <v>48</v>
      </c>
      <c r="D1216" s="275" t="s">
        <v>107</v>
      </c>
      <c r="E1216" s="270" t="str">
        <f t="shared" si="80"/>
        <v>DFFemale01-04</v>
      </c>
      <c r="F1216" s="271">
        <v>2.9999999999999997E-4</v>
      </c>
      <c r="G1216" s="271">
        <v>1.1858191756307374E-3</v>
      </c>
      <c r="H1216" s="272">
        <v>117.49645400931421</v>
      </c>
      <c r="I1216" s="271">
        <v>0.99881418082436924</v>
      </c>
      <c r="J1216" s="272">
        <v>99084.629784990466</v>
      </c>
      <c r="K1216" s="272">
        <v>396045.85018757626</v>
      </c>
      <c r="L1216" s="272">
        <v>8118397.0229277592</v>
      </c>
      <c r="M1216" s="273">
        <v>81.933969380965991</v>
      </c>
      <c r="N1216" s="272">
        <v>4</v>
      </c>
      <c r="O1216" s="274">
        <f t="shared" ref="O1216:O1233" si="83">(K1216-J1217*N1216)/H1216</f>
        <v>1.5091252340059738</v>
      </c>
    </row>
    <row r="1217" spans="2:15" x14ac:dyDescent="0.2">
      <c r="B1217" s="268" t="s">
        <v>69</v>
      </c>
      <c r="C1217" s="276" t="s">
        <v>48</v>
      </c>
      <c r="D1217" s="275" t="s">
        <v>106</v>
      </c>
      <c r="E1217" s="270" t="str">
        <f t="shared" si="80"/>
        <v>DFFemale05-09</v>
      </c>
      <c r="F1217" s="271">
        <v>1.1E-4</v>
      </c>
      <c r="G1217" s="271">
        <v>5.4510784666849678E-4</v>
      </c>
      <c r="H1217" s="272">
        <v>53.94776094100515</v>
      </c>
      <c r="I1217" s="271">
        <v>0.9994548921533315</v>
      </c>
      <c r="J1217" s="272">
        <v>98967.133330981145</v>
      </c>
      <c r="K1217" s="272">
        <v>494700.79725255322</v>
      </c>
      <c r="L1217" s="272">
        <v>7722351.1727401828</v>
      </c>
      <c r="M1217" s="273">
        <v>78.029451928388241</v>
      </c>
      <c r="N1217" s="272">
        <v>5</v>
      </c>
      <c r="O1217" s="274">
        <f t="shared" si="83"/>
        <v>2.5000000000006115</v>
      </c>
    </row>
    <row r="1218" spans="2:15" x14ac:dyDescent="0.2">
      <c r="B1218" s="268" t="s">
        <v>69</v>
      </c>
      <c r="C1218" s="276" t="s">
        <v>48</v>
      </c>
      <c r="D1218" s="275" t="s">
        <v>71</v>
      </c>
      <c r="E1218" s="270" t="str">
        <f t="shared" si="80"/>
        <v>DFFemale10-14</v>
      </c>
      <c r="F1218" s="271">
        <v>1.4999999999999999E-4</v>
      </c>
      <c r="G1218" s="271">
        <v>7.7107955383799568E-4</v>
      </c>
      <c r="H1218" s="272">
        <v>76.269934998041421</v>
      </c>
      <c r="I1218" s="271">
        <v>0.99922892044616196</v>
      </c>
      <c r="J1218" s="272">
        <v>98913.185570040136</v>
      </c>
      <c r="K1218" s="272">
        <v>494375.25301270559</v>
      </c>
      <c r="L1218" s="272">
        <v>7227650.3754876293</v>
      </c>
      <c r="M1218" s="273">
        <v>73.070646080544549</v>
      </c>
      <c r="N1218" s="272">
        <v>5</v>
      </c>
      <c r="O1218" s="274">
        <f t="shared" si="83"/>
        <v>2.4999999999997424</v>
      </c>
    </row>
    <row r="1219" spans="2:15" x14ac:dyDescent="0.2">
      <c r="B1219" s="268" t="s">
        <v>69</v>
      </c>
      <c r="C1219" s="276" t="s">
        <v>48</v>
      </c>
      <c r="D1219" s="269" t="s">
        <v>72</v>
      </c>
      <c r="E1219" s="270" t="str">
        <f t="shared" si="80"/>
        <v>DFFemale15-19</v>
      </c>
      <c r="F1219" s="271">
        <v>2.3000000000000001E-4</v>
      </c>
      <c r="G1219" s="271">
        <v>1.1713094563451274E-3</v>
      </c>
      <c r="H1219" s="272">
        <v>115.76861391931038</v>
      </c>
      <c r="I1219" s="271">
        <v>0.99882869054365486</v>
      </c>
      <c r="J1219" s="272">
        <v>98836.915635042096</v>
      </c>
      <c r="K1219" s="272">
        <v>493895.15664041223</v>
      </c>
      <c r="L1219" s="272">
        <v>6733275.1224749237</v>
      </c>
      <c r="M1219" s="273">
        <v>68.125103653959812</v>
      </c>
      <c r="N1219" s="272">
        <v>5</v>
      </c>
      <c r="O1219" s="274">
        <f t="shared" si="83"/>
        <v>2.5000000000000577</v>
      </c>
    </row>
    <row r="1220" spans="2:15" x14ac:dyDescent="0.2">
      <c r="B1220" s="268" t="s">
        <v>69</v>
      </c>
      <c r="C1220" s="276" t="s">
        <v>48</v>
      </c>
      <c r="D1220" s="269" t="s">
        <v>73</v>
      </c>
      <c r="E1220" s="270" t="str">
        <f t="shared" si="80"/>
        <v>DFFemale20-24</v>
      </c>
      <c r="F1220" s="271">
        <v>3.5E-4</v>
      </c>
      <c r="G1220" s="271">
        <v>1.7283677257651253E-3</v>
      </c>
      <c r="H1220" s="272">
        <v>170.62644436182256</v>
      </c>
      <c r="I1220" s="271">
        <v>0.99827163227423488</v>
      </c>
      <c r="J1220" s="272">
        <v>98721.147021122786</v>
      </c>
      <c r="K1220" s="272">
        <v>493179.16899470938</v>
      </c>
      <c r="L1220" s="272">
        <v>6239379.9658345114</v>
      </c>
      <c r="M1220" s="273">
        <v>63.202061099426935</v>
      </c>
      <c r="N1220" s="272">
        <v>5</v>
      </c>
      <c r="O1220" s="274">
        <f t="shared" si="83"/>
        <v>2.5000000000000289</v>
      </c>
    </row>
    <row r="1221" spans="2:15" x14ac:dyDescent="0.2">
      <c r="B1221" s="268" t="s">
        <v>69</v>
      </c>
      <c r="C1221" s="276" t="s">
        <v>48</v>
      </c>
      <c r="D1221" s="269" t="s">
        <v>74</v>
      </c>
      <c r="E1221" s="270" t="str">
        <f t="shared" si="80"/>
        <v>DFFemale25-29</v>
      </c>
      <c r="F1221" s="271">
        <v>3.8999999999999999E-4</v>
      </c>
      <c r="G1221" s="271">
        <v>1.9267119354908894E-3</v>
      </c>
      <c r="H1221" s="272">
        <v>189.87846424408582</v>
      </c>
      <c r="I1221" s="271">
        <v>0.99807328806450912</v>
      </c>
      <c r="J1221" s="272">
        <v>98550.520576760959</v>
      </c>
      <c r="K1221" s="272">
        <v>492277.90672319458</v>
      </c>
      <c r="L1221" s="272">
        <v>5746200.7968398016</v>
      </c>
      <c r="M1221" s="273">
        <v>58.307158229205783</v>
      </c>
      <c r="N1221" s="272">
        <v>5</v>
      </c>
      <c r="O1221" s="274">
        <f t="shared" si="83"/>
        <v>2.5000000000001412</v>
      </c>
    </row>
    <row r="1222" spans="2:15" x14ac:dyDescent="0.2">
      <c r="B1222" s="268" t="s">
        <v>69</v>
      </c>
      <c r="C1222" s="276" t="s">
        <v>48</v>
      </c>
      <c r="D1222" s="269" t="s">
        <v>75</v>
      </c>
      <c r="E1222" s="270" t="str">
        <f t="shared" si="80"/>
        <v>DFFemale30-34</v>
      </c>
      <c r="F1222" s="271">
        <v>5.5000000000000003E-4</v>
      </c>
      <c r="G1222" s="271">
        <v>2.7413246298151604E-3</v>
      </c>
      <c r="H1222" s="272">
        <v>269.63845082747679</v>
      </c>
      <c r="I1222" s="271">
        <v>0.99725867537018487</v>
      </c>
      <c r="J1222" s="272">
        <v>98360.642112516871</v>
      </c>
      <c r="K1222" s="272">
        <v>491129.11443551566</v>
      </c>
      <c r="L1222" s="272">
        <v>5253922.8901166068</v>
      </c>
      <c r="M1222" s="273">
        <v>53.414890115362716</v>
      </c>
      <c r="N1222" s="272">
        <v>5</v>
      </c>
      <c r="O1222" s="274">
        <f t="shared" si="83"/>
        <v>2.4999999999999636</v>
      </c>
    </row>
    <row r="1223" spans="2:15" x14ac:dyDescent="0.2">
      <c r="B1223" s="268" t="s">
        <v>69</v>
      </c>
      <c r="C1223" s="276" t="s">
        <v>48</v>
      </c>
      <c r="D1223" s="269" t="s">
        <v>76</v>
      </c>
      <c r="E1223" s="270" t="str">
        <f t="shared" si="80"/>
        <v>DFFemale35-39</v>
      </c>
      <c r="F1223" s="271">
        <v>7.7999999999999999E-4</v>
      </c>
      <c r="G1223" s="271">
        <v>3.8915233191917854E-3</v>
      </c>
      <c r="H1223" s="272">
        <v>381.72342815239108</v>
      </c>
      <c r="I1223" s="271">
        <v>0.99610847668080826</v>
      </c>
      <c r="J1223" s="272">
        <v>98091.003661689392</v>
      </c>
      <c r="K1223" s="272">
        <v>489500.70973806601</v>
      </c>
      <c r="L1223" s="272">
        <v>4762793.7756810915</v>
      </c>
      <c r="M1223" s="273">
        <v>48.554848027732611</v>
      </c>
      <c r="N1223" s="272">
        <v>5</v>
      </c>
      <c r="O1223" s="274">
        <f t="shared" si="83"/>
        <v>2.4999999999999614</v>
      </c>
    </row>
    <row r="1224" spans="2:15" x14ac:dyDescent="0.2">
      <c r="B1224" s="268" t="s">
        <v>69</v>
      </c>
      <c r="C1224" s="276" t="s">
        <v>48</v>
      </c>
      <c r="D1224" s="269" t="s">
        <v>77</v>
      </c>
      <c r="E1224" s="270" t="str">
        <f t="shared" si="80"/>
        <v>DFFemale40-44</v>
      </c>
      <c r="F1224" s="271">
        <v>1.33E-3</v>
      </c>
      <c r="G1224" s="271">
        <v>6.6450943578438993E-3</v>
      </c>
      <c r="H1224" s="272">
        <v>649.28738678886521</v>
      </c>
      <c r="I1224" s="271">
        <v>0.99335490564215612</v>
      </c>
      <c r="J1224" s="272">
        <v>97709.280233537007</v>
      </c>
      <c r="K1224" s="272">
        <v>486923.18270071287</v>
      </c>
      <c r="L1224" s="272">
        <v>4273293.0659430251</v>
      </c>
      <c r="M1224" s="273">
        <v>43.734771720038644</v>
      </c>
      <c r="N1224" s="272">
        <v>5</v>
      </c>
      <c r="O1224" s="274">
        <f t="shared" si="83"/>
        <v>2.5000000000000191</v>
      </c>
    </row>
    <row r="1225" spans="2:15" x14ac:dyDescent="0.2">
      <c r="B1225" s="268" t="s">
        <v>69</v>
      </c>
      <c r="C1225" s="276" t="s">
        <v>48</v>
      </c>
      <c r="D1225" s="269" t="s">
        <v>78</v>
      </c>
      <c r="E1225" s="270" t="str">
        <f t="shared" si="80"/>
        <v>DFFemale45-49</v>
      </c>
      <c r="F1225" s="271">
        <v>1.9300000000000001E-3</v>
      </c>
      <c r="G1225" s="271">
        <v>9.6032294426867185E-3</v>
      </c>
      <c r="H1225" s="272">
        <v>932.08938101285401</v>
      </c>
      <c r="I1225" s="271">
        <v>0.99039677055731323</v>
      </c>
      <c r="J1225" s="272">
        <v>97059.992846748137</v>
      </c>
      <c r="K1225" s="272">
        <v>482969.7407812085</v>
      </c>
      <c r="L1225" s="272">
        <v>3786369.8832423124</v>
      </c>
      <c r="M1225" s="273">
        <v>39.010613664692535</v>
      </c>
      <c r="N1225" s="272">
        <v>5</v>
      </c>
      <c r="O1225" s="274">
        <f t="shared" si="83"/>
        <v>2.5000000000000053</v>
      </c>
    </row>
    <row r="1226" spans="2:15" x14ac:dyDescent="0.2">
      <c r="B1226" s="268" t="s">
        <v>69</v>
      </c>
      <c r="C1226" s="276" t="s">
        <v>48</v>
      </c>
      <c r="D1226" s="269" t="s">
        <v>79</v>
      </c>
      <c r="E1226" s="270" t="str">
        <f t="shared" si="80"/>
        <v>DFFemale50-54</v>
      </c>
      <c r="F1226" s="271">
        <v>3.0999999999999999E-3</v>
      </c>
      <c r="G1226" s="271">
        <v>1.5385193496697269E-2</v>
      </c>
      <c r="H1226" s="272">
        <v>1478.9463952521733</v>
      </c>
      <c r="I1226" s="271">
        <v>0.98461480650330269</v>
      </c>
      <c r="J1226" s="272">
        <v>96127.903465735275</v>
      </c>
      <c r="K1226" s="272">
        <v>476942.15134054591</v>
      </c>
      <c r="L1226" s="272">
        <v>3303400.1424611039</v>
      </c>
      <c r="M1226" s="273">
        <v>34.364633195590272</v>
      </c>
      <c r="N1226" s="272">
        <v>5</v>
      </c>
      <c r="O1226" s="274">
        <f t="shared" si="83"/>
        <v>2.4999999999999711</v>
      </c>
    </row>
    <row r="1227" spans="2:15" x14ac:dyDescent="0.2">
      <c r="B1227" s="268" t="s">
        <v>69</v>
      </c>
      <c r="C1227" s="276" t="s">
        <v>48</v>
      </c>
      <c r="D1227" s="269" t="s">
        <v>80</v>
      </c>
      <c r="E1227" s="270" t="str">
        <f t="shared" si="80"/>
        <v>DFFemale55-59</v>
      </c>
      <c r="F1227" s="271">
        <v>4.47E-3</v>
      </c>
      <c r="G1227" s="271">
        <v>2.2102752799731191E-2</v>
      </c>
      <c r="H1227" s="272">
        <v>2092.0025008812577</v>
      </c>
      <c r="I1227" s="271">
        <v>0.97789724720026883</v>
      </c>
      <c r="J1227" s="272">
        <v>94648.957070483099</v>
      </c>
      <c r="K1227" s="272">
        <v>468014.77910021238</v>
      </c>
      <c r="L1227" s="272">
        <v>2826457.9911205578</v>
      </c>
      <c r="M1227" s="273">
        <v>29.862537090775906</v>
      </c>
      <c r="N1227" s="272">
        <v>5</v>
      </c>
      <c r="O1227" s="274">
        <f t="shared" si="83"/>
        <v>2.4999999999999964</v>
      </c>
    </row>
    <row r="1228" spans="2:15" x14ac:dyDescent="0.2">
      <c r="B1228" s="268" t="s">
        <v>69</v>
      </c>
      <c r="C1228" s="276" t="s">
        <v>48</v>
      </c>
      <c r="D1228" s="269" t="s">
        <v>81</v>
      </c>
      <c r="E1228" s="270" t="str">
        <f t="shared" si="80"/>
        <v>DFFemale60-64</v>
      </c>
      <c r="F1228" s="271">
        <v>6.4900000000000001E-3</v>
      </c>
      <c r="G1228" s="271">
        <v>3.1925025936294031E-2</v>
      </c>
      <c r="H1228" s="272">
        <v>2954.8831752189271</v>
      </c>
      <c r="I1228" s="271">
        <v>0.96807497406370602</v>
      </c>
      <c r="J1228" s="272">
        <v>92556.954569601847</v>
      </c>
      <c r="K1228" s="272">
        <v>455397.56490996189</v>
      </c>
      <c r="L1228" s="272">
        <v>2358443.2120203455</v>
      </c>
      <c r="M1228" s="273">
        <v>25.480994086152879</v>
      </c>
      <c r="N1228" s="272">
        <v>5</v>
      </c>
      <c r="O1228" s="274">
        <f t="shared" si="83"/>
        <v>2.4999999999999942</v>
      </c>
    </row>
    <row r="1229" spans="2:15" x14ac:dyDescent="0.2">
      <c r="B1229" s="268" t="s">
        <v>69</v>
      </c>
      <c r="C1229" s="276" t="s">
        <v>48</v>
      </c>
      <c r="D1229" s="269" t="s">
        <v>82</v>
      </c>
      <c r="E1229" s="270" t="str">
        <f t="shared" ref="E1229:E1292" si="84">_xlfn.CONCAT(B1229,C1229,D1229)</f>
        <v>DFFemale65-69</v>
      </c>
      <c r="F1229" s="271">
        <v>1.192E-2</v>
      </c>
      <c r="G1229" s="271">
        <v>5.7898888355161361E-2</v>
      </c>
      <c r="H1229" s="272">
        <v>5187.860328054574</v>
      </c>
      <c r="I1229" s="271">
        <v>0.94210111164483867</v>
      </c>
      <c r="J1229" s="272">
        <v>89602.071394382918</v>
      </c>
      <c r="K1229" s="272">
        <v>435040.70615177817</v>
      </c>
      <c r="L1229" s="272">
        <v>1903045.6471103835</v>
      </c>
      <c r="M1229" s="273">
        <v>21.238857735042092</v>
      </c>
      <c r="N1229" s="272">
        <v>5</v>
      </c>
      <c r="O1229" s="274">
        <f t="shared" si="83"/>
        <v>2.4999999999999969</v>
      </c>
    </row>
    <row r="1230" spans="2:15" x14ac:dyDescent="0.2">
      <c r="B1230" s="268" t="s">
        <v>69</v>
      </c>
      <c r="C1230" s="276" t="s">
        <v>48</v>
      </c>
      <c r="D1230" s="269" t="s">
        <v>19</v>
      </c>
      <c r="E1230" s="270" t="str">
        <f t="shared" si="84"/>
        <v>DFFemale70-74</v>
      </c>
      <c r="F1230" s="271">
        <v>1.7559999999999999E-2</v>
      </c>
      <c r="G1230" s="271">
        <v>8.4107075210752599E-2</v>
      </c>
      <c r="H1230" s="272">
        <v>7099.8323990120234</v>
      </c>
      <c r="I1230" s="271">
        <v>0.91589292478924744</v>
      </c>
      <c r="J1230" s="272">
        <v>84414.211066328353</v>
      </c>
      <c r="K1230" s="272">
        <v>404321.47433411167</v>
      </c>
      <c r="L1230" s="272">
        <v>1468004.9409586054</v>
      </c>
      <c r="M1230" s="273">
        <v>17.390495301852937</v>
      </c>
      <c r="N1230" s="272">
        <v>5</v>
      </c>
      <c r="O1230" s="274">
        <f t="shared" si="83"/>
        <v>2.4999999999999947</v>
      </c>
    </row>
    <row r="1231" spans="2:15" x14ac:dyDescent="0.2">
      <c r="B1231" s="268" t="s">
        <v>69</v>
      </c>
      <c r="C1231" s="276" t="s">
        <v>48</v>
      </c>
      <c r="D1231" s="269" t="s">
        <v>20</v>
      </c>
      <c r="E1231" s="270" t="str">
        <f t="shared" si="84"/>
        <v>DFFemale75-79</v>
      </c>
      <c r="F1231" s="271">
        <v>3.0880000000000001E-2</v>
      </c>
      <c r="G1231" s="271">
        <v>0.14331516904411856</v>
      </c>
      <c r="H1231" s="272">
        <v>11080.323248247434</v>
      </c>
      <c r="I1231" s="271">
        <v>0.85668483095588144</v>
      </c>
      <c r="J1231" s="272">
        <v>77314.378667316327</v>
      </c>
      <c r="K1231" s="272">
        <v>358871.08521596307</v>
      </c>
      <c r="L1231" s="272">
        <v>1063683.4666244937</v>
      </c>
      <c r="M1231" s="273">
        <v>13.757899694202061</v>
      </c>
      <c r="N1231" s="272">
        <v>5</v>
      </c>
      <c r="O1231" s="274">
        <f t="shared" si="83"/>
        <v>2.4999999999999991</v>
      </c>
    </row>
    <row r="1232" spans="2:15" x14ac:dyDescent="0.2">
      <c r="B1232" s="268" t="s">
        <v>69</v>
      </c>
      <c r="C1232" s="276" t="s">
        <v>48</v>
      </c>
      <c r="D1232" s="269" t="s">
        <v>21</v>
      </c>
      <c r="E1232" s="270" t="str">
        <f t="shared" si="84"/>
        <v>DFFemale80-84</v>
      </c>
      <c r="F1232" s="271">
        <v>5.0070000000000003E-2</v>
      </c>
      <c r="G1232" s="271">
        <v>0.22249775053923138</v>
      </c>
      <c r="H1232" s="272">
        <v>14736.928339833617</v>
      </c>
      <c r="I1232" s="271">
        <v>0.77750224946076862</v>
      </c>
      <c r="J1232" s="272">
        <v>66234.0554190689</v>
      </c>
      <c r="K1232" s="272">
        <v>294327.95624576043</v>
      </c>
      <c r="L1232" s="272">
        <v>704812.38140853075</v>
      </c>
      <c r="M1232" s="273">
        <v>10.641238513165449</v>
      </c>
      <c r="N1232" s="272">
        <v>5</v>
      </c>
      <c r="O1232" s="274">
        <f t="shared" si="83"/>
        <v>2.4999999999999996</v>
      </c>
    </row>
    <row r="1233" spans="2:15" x14ac:dyDescent="0.2">
      <c r="B1233" s="268" t="s">
        <v>69</v>
      </c>
      <c r="C1233" s="276" t="s">
        <v>48</v>
      </c>
      <c r="D1233" s="269" t="s">
        <v>22</v>
      </c>
      <c r="E1233" s="270" t="str">
        <f t="shared" si="84"/>
        <v>DFFemale85-89</v>
      </c>
      <c r="F1233" s="271">
        <v>8.6279999999999996E-2</v>
      </c>
      <c r="G1233" s="271">
        <v>0.3548724531381392</v>
      </c>
      <c r="H1233" s="272">
        <v>18274.911816174721</v>
      </c>
      <c r="I1233" s="271">
        <v>0.6451275468618608</v>
      </c>
      <c r="J1233" s="272">
        <v>51497.127079235281</v>
      </c>
      <c r="K1233" s="272">
        <v>211798.35585573959</v>
      </c>
      <c r="L1233" s="272">
        <v>410484.42516277026</v>
      </c>
      <c r="M1233" s="273">
        <v>7.9710160244703472</v>
      </c>
      <c r="N1233" s="272">
        <v>5</v>
      </c>
      <c r="O1233" s="274">
        <f t="shared" si="83"/>
        <v>2.5000000000000004</v>
      </c>
    </row>
    <row r="1234" spans="2:15" x14ac:dyDescent="0.2">
      <c r="B1234" s="268" t="s">
        <v>69</v>
      </c>
      <c r="C1234" s="276" t="s">
        <v>48</v>
      </c>
      <c r="D1234" s="269" t="s">
        <v>5</v>
      </c>
      <c r="E1234" s="270" t="str">
        <f t="shared" si="84"/>
        <v>DFFemale90+</v>
      </c>
      <c r="F1234" s="271">
        <v>0.16721</v>
      </c>
      <c r="G1234" s="271">
        <v>1</v>
      </c>
      <c r="H1234" s="272">
        <v>33222.215263060556</v>
      </c>
      <c r="I1234" s="271">
        <v>0</v>
      </c>
      <c r="J1234" s="272">
        <v>33222.215263060556</v>
      </c>
      <c r="K1234" s="272">
        <v>198686.06930703067</v>
      </c>
      <c r="L1234" s="272">
        <v>198686.06930703067</v>
      </c>
      <c r="M1234" s="273">
        <v>5.9805183890897151</v>
      </c>
      <c r="N1234" s="273" t="s">
        <v>92</v>
      </c>
      <c r="O1234" s="274"/>
    </row>
    <row r="1235" spans="2:15" ht="16" customHeight="1" x14ac:dyDescent="0.2">
      <c r="B1235" s="348" t="s">
        <v>1</v>
      </c>
      <c r="C1235" s="348" t="s">
        <v>0</v>
      </c>
      <c r="D1235" s="348" t="s">
        <v>2</v>
      </c>
      <c r="E1235" s="348" t="s">
        <v>49</v>
      </c>
      <c r="F1235" s="349" t="s">
        <v>113</v>
      </c>
      <c r="G1235" s="349" t="s">
        <v>112</v>
      </c>
      <c r="H1235" s="349" t="s">
        <v>114</v>
      </c>
      <c r="I1235" s="349" t="s">
        <v>116</v>
      </c>
      <c r="J1235" s="349" t="s">
        <v>111</v>
      </c>
      <c r="K1235" s="349" t="s">
        <v>110</v>
      </c>
      <c r="L1235" s="349" t="s">
        <v>109</v>
      </c>
      <c r="M1235" s="349" t="s">
        <v>108</v>
      </c>
      <c r="N1235" s="350" t="s">
        <v>6</v>
      </c>
      <c r="O1235" s="351" t="s">
        <v>91</v>
      </c>
    </row>
    <row r="1236" spans="2:15" ht="16" customHeight="1" x14ac:dyDescent="0.2">
      <c r="B1236" s="348"/>
      <c r="C1236" s="348"/>
      <c r="D1236" s="348"/>
      <c r="E1236" s="348"/>
      <c r="F1236" s="348"/>
      <c r="G1236" s="348"/>
      <c r="H1236" s="348"/>
      <c r="I1236" s="348"/>
      <c r="J1236" s="348"/>
      <c r="K1236" s="348"/>
      <c r="L1236" s="348"/>
      <c r="M1236" s="348"/>
      <c r="N1236" s="350"/>
      <c r="O1236" s="351"/>
    </row>
    <row r="1237" spans="2:15" x14ac:dyDescent="0.2">
      <c r="B1237" s="268" t="s">
        <v>4</v>
      </c>
      <c r="C1237" s="276" t="s">
        <v>3</v>
      </c>
      <c r="D1237" s="269">
        <v>0</v>
      </c>
      <c r="E1237" s="270" t="str">
        <f t="shared" si="84"/>
        <v>BrazilTotal0</v>
      </c>
      <c r="F1237" s="271">
        <v>1.2070000000000001E-2</v>
      </c>
      <c r="G1237" s="271">
        <v>1.1939309731223506E-2</v>
      </c>
      <c r="H1237" s="272">
        <v>1193.9309731223507</v>
      </c>
      <c r="I1237" s="271">
        <v>0.98806069026877652</v>
      </c>
      <c r="J1237" s="272">
        <v>100000</v>
      </c>
      <c r="K1237" s="272">
        <v>98908.529710591189</v>
      </c>
      <c r="L1237" s="272">
        <v>7650104.6528481245</v>
      </c>
      <c r="M1237" s="273">
        <v>76.50104652848124</v>
      </c>
      <c r="N1237" s="272">
        <v>1</v>
      </c>
      <c r="O1237" s="274">
        <f>(K1237-J1238*N1237)/H1237</f>
        <v>8.5817929193663905E-2</v>
      </c>
    </row>
    <row r="1238" spans="2:15" x14ac:dyDescent="0.2">
      <c r="B1238" s="268" t="s">
        <v>4</v>
      </c>
      <c r="C1238" s="276" t="s">
        <v>3</v>
      </c>
      <c r="D1238" s="275" t="s">
        <v>107</v>
      </c>
      <c r="E1238" s="270" t="str">
        <f t="shared" si="84"/>
        <v>BrazilTotal01-04</v>
      </c>
      <c r="F1238" s="271">
        <v>5.1000000000000004E-4</v>
      </c>
      <c r="G1238" s="271">
        <v>2.0532560475818537E-3</v>
      </c>
      <c r="H1238" s="272">
        <v>202.87415876722662</v>
      </c>
      <c r="I1238" s="271">
        <v>0.99794674395241811</v>
      </c>
      <c r="J1238" s="272">
        <v>98806.069026877653</v>
      </c>
      <c r="K1238" s="272">
        <v>394718.02365209872</v>
      </c>
      <c r="L1238" s="272">
        <v>7551196.1231375337</v>
      </c>
      <c r="M1238" s="273">
        <v>76.424416005087949</v>
      </c>
      <c r="N1238" s="272">
        <v>4</v>
      </c>
      <c r="O1238" s="274">
        <f t="shared" ref="O1238:O1255" si="85">(K1238-J1239*N1238)/H1238</f>
        <v>1.5045986216867109</v>
      </c>
    </row>
    <row r="1239" spans="2:15" x14ac:dyDescent="0.2">
      <c r="B1239" s="268" t="s">
        <v>4</v>
      </c>
      <c r="C1239" s="276" t="s">
        <v>3</v>
      </c>
      <c r="D1239" s="275" t="s">
        <v>106</v>
      </c>
      <c r="E1239" s="270" t="str">
        <f t="shared" si="84"/>
        <v>BrazilTotal05-09</v>
      </c>
      <c r="F1239" s="271">
        <v>2.4000000000000001E-4</v>
      </c>
      <c r="G1239" s="271">
        <v>1.1871887696389039E-3</v>
      </c>
      <c r="H1239" s="272">
        <v>117.0606055979371</v>
      </c>
      <c r="I1239" s="271">
        <v>0.99881281123036114</v>
      </c>
      <c r="J1239" s="272">
        <v>98603.194868110426</v>
      </c>
      <c r="K1239" s="272">
        <v>492723.32282655733</v>
      </c>
      <c r="L1239" s="272">
        <v>7156478.0994854346</v>
      </c>
      <c r="M1239" s="273">
        <v>72.578562074563507</v>
      </c>
      <c r="N1239" s="272">
        <v>5</v>
      </c>
      <c r="O1239" s="274">
        <f t="shared" si="85"/>
        <v>2.500000000000028</v>
      </c>
    </row>
    <row r="1240" spans="2:15" x14ac:dyDescent="0.2">
      <c r="B1240" s="268" t="s">
        <v>4</v>
      </c>
      <c r="C1240" s="276" t="s">
        <v>3</v>
      </c>
      <c r="D1240" s="275" t="s">
        <v>71</v>
      </c>
      <c r="E1240" s="270" t="str">
        <f t="shared" si="84"/>
        <v>BrazilTotal10-14</v>
      </c>
      <c r="F1240" s="271">
        <v>2.9E-4</v>
      </c>
      <c r="G1240" s="271">
        <v>1.4280825780505618E-3</v>
      </c>
      <c r="H1240" s="272">
        <v>140.64633251984262</v>
      </c>
      <c r="I1240" s="271">
        <v>0.9985719174219494</v>
      </c>
      <c r="J1240" s="272">
        <v>98486.134262512496</v>
      </c>
      <c r="K1240" s="272">
        <v>492079.05548126285</v>
      </c>
      <c r="L1240" s="272">
        <v>6663754.7766588777</v>
      </c>
      <c r="M1240" s="273">
        <v>67.661857443777762</v>
      </c>
      <c r="N1240" s="272">
        <v>5</v>
      </c>
      <c r="O1240" s="274">
        <f t="shared" si="85"/>
        <v>2.4999999999997295</v>
      </c>
    </row>
    <row r="1241" spans="2:15" x14ac:dyDescent="0.2">
      <c r="B1241" s="268" t="s">
        <v>4</v>
      </c>
      <c r="C1241" s="276" t="s">
        <v>3</v>
      </c>
      <c r="D1241" s="269" t="s">
        <v>72</v>
      </c>
      <c r="E1241" s="270" t="str">
        <f t="shared" si="84"/>
        <v>BrazilTotal15-19</v>
      </c>
      <c r="F1241" s="271">
        <v>9.7000000000000005E-4</v>
      </c>
      <c r="G1241" s="271">
        <v>4.8163162502012245E-3</v>
      </c>
      <c r="H1241" s="272">
        <v>473.66297165119198</v>
      </c>
      <c r="I1241" s="271">
        <v>0.99518368374979882</v>
      </c>
      <c r="J1241" s="272">
        <v>98345.487929992654</v>
      </c>
      <c r="K1241" s="272">
        <v>490543.28222083533</v>
      </c>
      <c r="L1241" s="272">
        <v>6171675.7211776152</v>
      </c>
      <c r="M1241" s="273">
        <v>62.755047039584873</v>
      </c>
      <c r="N1241" s="272">
        <v>5</v>
      </c>
      <c r="O1241" s="274">
        <f t="shared" si="85"/>
        <v>2.4999999999999449</v>
      </c>
    </row>
    <row r="1242" spans="2:15" x14ac:dyDescent="0.2">
      <c r="B1242" s="268" t="s">
        <v>4</v>
      </c>
      <c r="C1242" s="276" t="s">
        <v>3</v>
      </c>
      <c r="D1242" s="269" t="s">
        <v>73</v>
      </c>
      <c r="E1242" s="270" t="str">
        <f t="shared" si="84"/>
        <v>BrazilTotal20-24</v>
      </c>
      <c r="F1242" s="271">
        <v>1.41E-3</v>
      </c>
      <c r="G1242" s="271">
        <v>7.0092744837791958E-3</v>
      </c>
      <c r="H1242" s="272">
        <v>686.01048536140672</v>
      </c>
      <c r="I1242" s="271">
        <v>0.99299072551622081</v>
      </c>
      <c r="J1242" s="272">
        <v>97871.824958341473</v>
      </c>
      <c r="K1242" s="272">
        <v>487644.09857830388</v>
      </c>
      <c r="L1242" s="272">
        <v>5681132.4389567804</v>
      </c>
      <c r="M1242" s="273">
        <v>58.046658896724551</v>
      </c>
      <c r="N1242" s="272">
        <v>5</v>
      </c>
      <c r="O1242" s="274">
        <f t="shared" si="85"/>
        <v>2.4999999999999756</v>
      </c>
    </row>
    <row r="1243" spans="2:15" x14ac:dyDescent="0.2">
      <c r="B1243" s="268" t="s">
        <v>4</v>
      </c>
      <c r="C1243" s="276" t="s">
        <v>3</v>
      </c>
      <c r="D1243" s="269" t="s">
        <v>74</v>
      </c>
      <c r="E1243" s="270" t="str">
        <f t="shared" si="84"/>
        <v>BrazilTotal25-29</v>
      </c>
      <c r="F1243" s="271">
        <v>1.47E-3</v>
      </c>
      <c r="G1243" s="271">
        <v>7.3198932036903589E-3</v>
      </c>
      <c r="H1243" s="272">
        <v>711.38978285587893</v>
      </c>
      <c r="I1243" s="271">
        <v>0.99268010679630969</v>
      </c>
      <c r="J1243" s="272">
        <v>97185.81447298007</v>
      </c>
      <c r="K1243" s="272">
        <v>484150.59790776065</v>
      </c>
      <c r="L1243" s="272">
        <v>5193488.3403784763</v>
      </c>
      <c r="M1243" s="273">
        <v>53.438748942340631</v>
      </c>
      <c r="N1243" s="272">
        <v>5</v>
      </c>
      <c r="O1243" s="274">
        <f t="shared" si="85"/>
        <v>2.4999999999998841</v>
      </c>
    </row>
    <row r="1244" spans="2:15" x14ac:dyDescent="0.2">
      <c r="B1244" s="268" t="s">
        <v>4</v>
      </c>
      <c r="C1244" s="276" t="s">
        <v>3</v>
      </c>
      <c r="D1244" s="269" t="s">
        <v>75</v>
      </c>
      <c r="E1244" s="270" t="str">
        <f t="shared" si="84"/>
        <v>BrazilTotal30-34</v>
      </c>
      <c r="F1244" s="271">
        <v>1.66E-3</v>
      </c>
      <c r="G1244" s="271">
        <v>8.2634151205369204E-3</v>
      </c>
      <c r="H1244" s="272">
        <v>797.20821972947272</v>
      </c>
      <c r="I1244" s="271">
        <v>0.99173658487946303</v>
      </c>
      <c r="J1244" s="272">
        <v>96474.4246901242</v>
      </c>
      <c r="K1244" s="272">
        <v>480379.10290129727</v>
      </c>
      <c r="L1244" s="272">
        <v>4709337.7424707161</v>
      </c>
      <c r="M1244" s="273">
        <v>48.814364611109177</v>
      </c>
      <c r="N1244" s="272">
        <v>5</v>
      </c>
      <c r="O1244" s="274">
        <f t="shared" si="85"/>
        <v>2.4999999999999507</v>
      </c>
    </row>
    <row r="1245" spans="2:15" x14ac:dyDescent="0.2">
      <c r="B1245" s="268" t="s">
        <v>4</v>
      </c>
      <c r="C1245" s="276" t="s">
        <v>3</v>
      </c>
      <c r="D1245" s="269" t="s">
        <v>76</v>
      </c>
      <c r="E1245" s="270" t="str">
        <f t="shared" si="84"/>
        <v>BrazilTotal35-39</v>
      </c>
      <c r="F1245" s="271">
        <v>2.0300000000000001E-3</v>
      </c>
      <c r="G1245" s="271">
        <v>1.0117917685134264E-2</v>
      </c>
      <c r="H1245" s="272">
        <v>968.05420059022606</v>
      </c>
      <c r="I1245" s="271">
        <v>0.98988208231486574</v>
      </c>
      <c r="J1245" s="272">
        <v>95677.21647039472</v>
      </c>
      <c r="K1245" s="272">
        <v>475965.94685049803</v>
      </c>
      <c r="L1245" s="272">
        <v>4228958.6395694185</v>
      </c>
      <c r="M1245" s="273">
        <v>44.200268314431781</v>
      </c>
      <c r="N1245" s="272">
        <v>5</v>
      </c>
      <c r="O1245" s="274">
        <f t="shared" si="85"/>
        <v>2.4999999999999729</v>
      </c>
    </row>
    <row r="1246" spans="2:15" x14ac:dyDescent="0.2">
      <c r="B1246" s="268" t="s">
        <v>4</v>
      </c>
      <c r="C1246" s="276" t="s">
        <v>3</v>
      </c>
      <c r="D1246" s="269" t="s">
        <v>77</v>
      </c>
      <c r="E1246" s="270" t="str">
        <f t="shared" si="84"/>
        <v>BrazilTotal40-44</v>
      </c>
      <c r="F1246" s="271">
        <v>2.7399999999999998E-3</v>
      </c>
      <c r="G1246" s="271">
        <v>1.362768264247147E-2</v>
      </c>
      <c r="H1246" s="272">
        <v>1290.6664067472286</v>
      </c>
      <c r="I1246" s="271">
        <v>0.98637231735752851</v>
      </c>
      <c r="J1246" s="272">
        <v>94709.162269804496</v>
      </c>
      <c r="K1246" s="272">
        <v>470319.14533215441</v>
      </c>
      <c r="L1246" s="272">
        <v>3752992.6927189203</v>
      </c>
      <c r="M1246" s="273">
        <v>39.626500781703804</v>
      </c>
      <c r="N1246" s="272">
        <v>5</v>
      </c>
      <c r="O1246" s="274">
        <f t="shared" si="85"/>
        <v>2.5000000000000089</v>
      </c>
    </row>
    <row r="1247" spans="2:15" x14ac:dyDescent="0.2">
      <c r="B1247" s="268" t="s">
        <v>4</v>
      </c>
      <c r="C1247" s="276" t="s">
        <v>3</v>
      </c>
      <c r="D1247" s="269" t="s">
        <v>78</v>
      </c>
      <c r="E1247" s="270" t="str">
        <f t="shared" si="84"/>
        <v>BrazilTotal45-49</v>
      </c>
      <c r="F1247" s="271">
        <v>3.98E-3</v>
      </c>
      <c r="G1247" s="271">
        <v>1.9703260375577354E-2</v>
      </c>
      <c r="H1247" s="272">
        <v>1840.6489478846131</v>
      </c>
      <c r="I1247" s="271">
        <v>0.98029673962442265</v>
      </c>
      <c r="J1247" s="272">
        <v>93418.495863057266</v>
      </c>
      <c r="K1247" s="272">
        <v>462490.85694557475</v>
      </c>
      <c r="L1247" s="272">
        <v>3282673.5473867659</v>
      </c>
      <c r="M1247" s="273">
        <v>35.13943911277331</v>
      </c>
      <c r="N1247" s="272">
        <v>5</v>
      </c>
      <c r="O1247" s="274">
        <f t="shared" si="85"/>
        <v>2.4999999999999933</v>
      </c>
    </row>
    <row r="1248" spans="2:15" x14ac:dyDescent="0.2">
      <c r="B1248" s="268" t="s">
        <v>4</v>
      </c>
      <c r="C1248" s="276" t="s">
        <v>3</v>
      </c>
      <c r="D1248" s="269" t="s">
        <v>79</v>
      </c>
      <c r="E1248" s="270" t="str">
        <f t="shared" si="84"/>
        <v>BrazilTotal50-54</v>
      </c>
      <c r="F1248" s="271">
        <v>5.77E-3</v>
      </c>
      <c r="G1248" s="271">
        <v>2.8432306957815855E-2</v>
      </c>
      <c r="H1248" s="272">
        <v>2603.7694540280586</v>
      </c>
      <c r="I1248" s="271">
        <v>0.97156769304218416</v>
      </c>
      <c r="J1248" s="272">
        <v>91577.846915172646</v>
      </c>
      <c r="K1248" s="272">
        <v>451379.81094079308</v>
      </c>
      <c r="L1248" s="272">
        <v>2820182.6904411912</v>
      </c>
      <c r="M1248" s="273">
        <v>30.795468395904628</v>
      </c>
      <c r="N1248" s="272">
        <v>5</v>
      </c>
      <c r="O1248" s="274">
        <f t="shared" si="85"/>
        <v>2.5000000000000027</v>
      </c>
    </row>
    <row r="1249" spans="2:15" x14ac:dyDescent="0.2">
      <c r="B1249" s="268" t="s">
        <v>4</v>
      </c>
      <c r="C1249" s="276" t="s">
        <v>3</v>
      </c>
      <c r="D1249" s="269" t="s">
        <v>80</v>
      </c>
      <c r="E1249" s="270" t="str">
        <f t="shared" si="84"/>
        <v>BrazilTotal55-59</v>
      </c>
      <c r="F1249" s="271">
        <v>8.2900000000000005E-3</v>
      </c>
      <c r="G1249" s="271">
        <v>4.0622371308281752E-2</v>
      </c>
      <c r="H1249" s="272">
        <v>3614.3380114384377</v>
      </c>
      <c r="I1249" s="271">
        <v>0.95937762869171828</v>
      </c>
      <c r="J1249" s="272">
        <v>88974.077461144581</v>
      </c>
      <c r="K1249" s="272">
        <v>435834.54227712681</v>
      </c>
      <c r="L1249" s="272">
        <v>2368802.8795003979</v>
      </c>
      <c r="M1249" s="273">
        <v>26.62351717594224</v>
      </c>
      <c r="N1249" s="272">
        <v>5</v>
      </c>
      <c r="O1249" s="274">
        <f t="shared" si="85"/>
        <v>2.4999999999999898</v>
      </c>
    </row>
    <row r="1250" spans="2:15" x14ac:dyDescent="0.2">
      <c r="B1250" s="268" t="s">
        <v>4</v>
      </c>
      <c r="C1250" s="276" t="s">
        <v>3</v>
      </c>
      <c r="D1250" s="269" t="s">
        <v>81</v>
      </c>
      <c r="E1250" s="270" t="str">
        <f t="shared" si="84"/>
        <v>BrazilTotal60-64</v>
      </c>
      <c r="F1250" s="271">
        <v>1.196E-2</v>
      </c>
      <c r="G1250" s="271">
        <v>5.8044045314345753E-2</v>
      </c>
      <c r="H1250" s="272">
        <v>4954.6245846394904</v>
      </c>
      <c r="I1250" s="271">
        <v>0.9419559546856543</v>
      </c>
      <c r="J1250" s="272">
        <v>85359.739449706147</v>
      </c>
      <c r="K1250" s="272">
        <v>414412.13578693202</v>
      </c>
      <c r="L1250" s="272">
        <v>1932968.3372232711</v>
      </c>
      <c r="M1250" s="273">
        <v>22.644965292591756</v>
      </c>
      <c r="N1250" s="272">
        <v>5</v>
      </c>
      <c r="O1250" s="274">
        <f t="shared" si="85"/>
        <v>2.5000000000000004</v>
      </c>
    </row>
    <row r="1251" spans="2:15" x14ac:dyDescent="0.2">
      <c r="B1251" s="268" t="s">
        <v>4</v>
      </c>
      <c r="C1251" s="276" t="s">
        <v>3</v>
      </c>
      <c r="D1251" s="269" t="s">
        <v>82</v>
      </c>
      <c r="E1251" s="270" t="str">
        <f t="shared" si="84"/>
        <v>BrazilTotal65-69</v>
      </c>
      <c r="F1251" s="271">
        <v>1.7909999999999999E-2</v>
      </c>
      <c r="G1251" s="271">
        <v>8.5702777427467527E-2</v>
      </c>
      <c r="H1251" s="272">
        <v>6890.9416633107685</v>
      </c>
      <c r="I1251" s="271">
        <v>0.91429722257253243</v>
      </c>
      <c r="J1251" s="272">
        <v>80405.114865066658</v>
      </c>
      <c r="K1251" s="272">
        <v>384798.22016705637</v>
      </c>
      <c r="L1251" s="272">
        <v>1518556.2014363392</v>
      </c>
      <c r="M1251" s="273">
        <v>18.88631343894891</v>
      </c>
      <c r="N1251" s="272">
        <v>5</v>
      </c>
      <c r="O1251" s="274">
        <f t="shared" si="85"/>
        <v>2.5000000000000089</v>
      </c>
    </row>
    <row r="1252" spans="2:15" x14ac:dyDescent="0.2">
      <c r="B1252" s="268" t="s">
        <v>4</v>
      </c>
      <c r="C1252" s="276" t="s">
        <v>3</v>
      </c>
      <c r="D1252" s="269" t="s">
        <v>19</v>
      </c>
      <c r="E1252" s="270" t="str">
        <f t="shared" si="84"/>
        <v>BrazilTotal70-74</v>
      </c>
      <c r="F1252" s="271">
        <v>2.775E-2</v>
      </c>
      <c r="G1252" s="271">
        <v>0.12975340244910585</v>
      </c>
      <c r="H1252" s="272">
        <v>9538.7141011607036</v>
      </c>
      <c r="I1252" s="271">
        <v>0.87024659755089417</v>
      </c>
      <c r="J1252" s="272">
        <v>73514.173201755882</v>
      </c>
      <c r="K1252" s="272">
        <v>343724.08075587766</v>
      </c>
      <c r="L1252" s="272">
        <v>1133757.9812692828</v>
      </c>
      <c r="M1252" s="273">
        <v>15.422304732418633</v>
      </c>
      <c r="N1252" s="272">
        <v>5</v>
      </c>
      <c r="O1252" s="274">
        <f t="shared" si="85"/>
        <v>2.4999999999999964</v>
      </c>
    </row>
    <row r="1253" spans="2:15" x14ac:dyDescent="0.2">
      <c r="B1253" s="268" t="s">
        <v>4</v>
      </c>
      <c r="C1253" s="276" t="s">
        <v>3</v>
      </c>
      <c r="D1253" s="269" t="s">
        <v>20</v>
      </c>
      <c r="E1253" s="270" t="str">
        <f t="shared" si="84"/>
        <v>BrazilTotal75-79</v>
      </c>
      <c r="F1253" s="271">
        <v>4.3060000000000001E-2</v>
      </c>
      <c r="G1253" s="271">
        <v>0.19437821820808088</v>
      </c>
      <c r="H1253" s="272">
        <v>12435.435749017644</v>
      </c>
      <c r="I1253" s="271">
        <v>0.80562178179191912</v>
      </c>
      <c r="J1253" s="272">
        <v>63975.459100595181</v>
      </c>
      <c r="K1253" s="272">
        <v>288788.70613043179</v>
      </c>
      <c r="L1253" s="272">
        <v>790033.90051340498</v>
      </c>
      <c r="M1253" s="273">
        <v>12.349014944482908</v>
      </c>
      <c r="N1253" s="272">
        <v>5</v>
      </c>
      <c r="O1253" s="274">
        <f t="shared" si="85"/>
        <v>2.4999999999999978</v>
      </c>
    </row>
    <row r="1254" spans="2:15" x14ac:dyDescent="0.2">
      <c r="B1254" s="268" t="s">
        <v>4</v>
      </c>
      <c r="C1254" s="276" t="s">
        <v>3</v>
      </c>
      <c r="D1254" s="269" t="s">
        <v>21</v>
      </c>
      <c r="E1254" s="270" t="str">
        <f t="shared" si="84"/>
        <v>BrazilTotal80-84</v>
      </c>
      <c r="F1254" s="271">
        <v>6.6830000000000001E-2</v>
      </c>
      <c r="G1254" s="271">
        <v>0.28632616928741234</v>
      </c>
      <c r="H1254" s="272">
        <v>14757.257451240976</v>
      </c>
      <c r="I1254" s="271">
        <v>0.71367383071258761</v>
      </c>
      <c r="J1254" s="272">
        <v>51540.02335157754</v>
      </c>
      <c r="K1254" s="272">
        <v>220806.97312978527</v>
      </c>
      <c r="L1254" s="272">
        <v>501245.19438297313</v>
      </c>
      <c r="M1254" s="273">
        <v>9.7253583096723801</v>
      </c>
      <c r="N1254" s="272">
        <v>5</v>
      </c>
      <c r="O1254" s="274">
        <f t="shared" si="85"/>
        <v>2.5000000000000018</v>
      </c>
    </row>
    <row r="1255" spans="2:15" x14ac:dyDescent="0.2">
      <c r="B1255" s="268" t="s">
        <v>4</v>
      </c>
      <c r="C1255" s="276" t="s">
        <v>3</v>
      </c>
      <c r="D1255" s="269" t="s">
        <v>22</v>
      </c>
      <c r="E1255" s="270" t="str">
        <f t="shared" si="84"/>
        <v>BrazilTotal85-89</v>
      </c>
      <c r="F1255" s="271">
        <v>0.10339</v>
      </c>
      <c r="G1255" s="271">
        <v>0.41078212177646523</v>
      </c>
      <c r="H1255" s="272">
        <v>15109.702621347267</v>
      </c>
      <c r="I1255" s="271">
        <v>0.58921787822353477</v>
      </c>
      <c r="J1255" s="272">
        <v>36782.765900336562</v>
      </c>
      <c r="K1255" s="272">
        <v>146139.57294831466</v>
      </c>
      <c r="L1255" s="272">
        <v>280438.22125318786</v>
      </c>
      <c r="M1255" s="273">
        <v>7.6241743759302736</v>
      </c>
      <c r="N1255" s="272">
        <v>5</v>
      </c>
      <c r="O1255" s="274">
        <f t="shared" si="85"/>
        <v>2.5000000000000004</v>
      </c>
    </row>
    <row r="1256" spans="2:15" x14ac:dyDescent="0.2">
      <c r="B1256" s="268" t="s">
        <v>4</v>
      </c>
      <c r="C1256" s="276" t="s">
        <v>3</v>
      </c>
      <c r="D1256" s="269" t="s">
        <v>5</v>
      </c>
      <c r="E1256" s="270" t="str">
        <f t="shared" si="84"/>
        <v>BrazilTotal90+</v>
      </c>
      <c r="F1256" s="271">
        <v>0.16138</v>
      </c>
      <c r="G1256" s="271">
        <v>1</v>
      </c>
      <c r="H1256" s="272">
        <v>21673.063278989295</v>
      </c>
      <c r="I1256" s="271">
        <v>0</v>
      </c>
      <c r="J1256" s="272">
        <v>21673.063278989295</v>
      </c>
      <c r="K1256" s="272">
        <v>134298.6483048732</v>
      </c>
      <c r="L1256" s="272">
        <v>134298.6483048732</v>
      </c>
      <c r="M1256" s="273">
        <v>6.1965697500208705</v>
      </c>
      <c r="N1256" s="273" t="s">
        <v>92</v>
      </c>
      <c r="O1256" s="274"/>
    </row>
    <row r="1257" spans="2:15" ht="16" customHeight="1" x14ac:dyDescent="0.2">
      <c r="B1257" s="348" t="s">
        <v>1</v>
      </c>
      <c r="C1257" s="348" t="s">
        <v>0</v>
      </c>
      <c r="D1257" s="348" t="s">
        <v>2</v>
      </c>
      <c r="E1257" s="348" t="s">
        <v>49</v>
      </c>
      <c r="F1257" s="349" t="s">
        <v>113</v>
      </c>
      <c r="G1257" s="349" t="s">
        <v>112</v>
      </c>
      <c r="H1257" s="349" t="s">
        <v>114</v>
      </c>
      <c r="I1257" s="349" t="s">
        <v>116</v>
      </c>
      <c r="J1257" s="349" t="s">
        <v>111</v>
      </c>
      <c r="K1257" s="349" t="s">
        <v>110</v>
      </c>
      <c r="L1257" s="349" t="s">
        <v>109</v>
      </c>
      <c r="M1257" s="349" t="s">
        <v>108</v>
      </c>
      <c r="N1257" s="350" t="s">
        <v>6</v>
      </c>
      <c r="O1257" s="351" t="s">
        <v>91</v>
      </c>
    </row>
    <row r="1258" spans="2:15" ht="16" customHeight="1" x14ac:dyDescent="0.2">
      <c r="B1258" s="348"/>
      <c r="C1258" s="348"/>
      <c r="D1258" s="348"/>
      <c r="E1258" s="348"/>
      <c r="F1258" s="348"/>
      <c r="G1258" s="348"/>
      <c r="H1258" s="348"/>
      <c r="I1258" s="348"/>
      <c r="J1258" s="348"/>
      <c r="K1258" s="348"/>
      <c r="L1258" s="348"/>
      <c r="M1258" s="348"/>
      <c r="N1258" s="350"/>
      <c r="O1258" s="351"/>
    </row>
    <row r="1259" spans="2:15" x14ac:dyDescent="0.2">
      <c r="B1259" s="268" t="s">
        <v>40</v>
      </c>
      <c r="C1259" s="276" t="s">
        <v>3</v>
      </c>
      <c r="D1259" s="269">
        <v>0</v>
      </c>
      <c r="E1259" s="270" t="str">
        <f t="shared" si="84"/>
        <v>ROTotal0</v>
      </c>
      <c r="F1259" s="271">
        <v>1.9109999999999999E-2</v>
      </c>
      <c r="G1259" s="271">
        <v>1.8787334300948585E-2</v>
      </c>
      <c r="H1259" s="272">
        <v>1878.7334300948585</v>
      </c>
      <c r="I1259" s="271">
        <v>0.98121266569905141</v>
      </c>
      <c r="J1259" s="272">
        <v>100000</v>
      </c>
      <c r="K1259" s="272">
        <v>98321.092420450557</v>
      </c>
      <c r="L1259" s="272">
        <v>7190932.0657610036</v>
      </c>
      <c r="M1259" s="273">
        <v>71.909320657610039</v>
      </c>
      <c r="N1259" s="272">
        <v>1</v>
      </c>
      <c r="O1259" s="274">
        <f>(K1259-J1260*N1259)/H1259</f>
        <v>0.1063620029028412</v>
      </c>
    </row>
    <row r="1260" spans="2:15" x14ac:dyDescent="0.2">
      <c r="B1260" s="268" t="s">
        <v>40</v>
      </c>
      <c r="C1260" s="276" t="s">
        <v>3</v>
      </c>
      <c r="D1260" s="275" t="s">
        <v>107</v>
      </c>
      <c r="E1260" s="270" t="str">
        <f t="shared" si="84"/>
        <v>ROTotal01-04</v>
      </c>
      <c r="F1260" s="271">
        <v>8.8000000000000003E-4</v>
      </c>
      <c r="G1260" s="271">
        <v>3.5142010031948756E-3</v>
      </c>
      <c r="H1260" s="272">
        <v>344.81785341471249</v>
      </c>
      <c r="I1260" s="271">
        <v>0.99648579899680512</v>
      </c>
      <c r="J1260" s="272">
        <v>98121.266569905143</v>
      </c>
      <c r="K1260" s="272">
        <v>391620.77018610254</v>
      </c>
      <c r="L1260" s="272">
        <v>7092610.9733405532</v>
      </c>
      <c r="M1260" s="273">
        <v>72.284135960347811</v>
      </c>
      <c r="N1260" s="272">
        <v>4</v>
      </c>
      <c r="O1260" s="274">
        <f t="shared" ref="O1260:O1277" si="86">(K1260-J1261*N1260)/H1260</f>
        <v>1.4934705817609457</v>
      </c>
    </row>
    <row r="1261" spans="2:15" x14ac:dyDescent="0.2">
      <c r="B1261" s="268" t="s">
        <v>40</v>
      </c>
      <c r="C1261" s="276" t="s">
        <v>3</v>
      </c>
      <c r="D1261" s="275" t="s">
        <v>106</v>
      </c>
      <c r="E1261" s="270" t="str">
        <f t="shared" si="84"/>
        <v>ROTotal05-09</v>
      </c>
      <c r="F1261" s="271">
        <v>4.8999999999999998E-4</v>
      </c>
      <c r="G1261" s="271">
        <v>2.450916929222214E-3</v>
      </c>
      <c r="H1261" s="272">
        <v>239.64195343847399</v>
      </c>
      <c r="I1261" s="271">
        <v>0.99754908307077783</v>
      </c>
      <c r="J1261" s="272">
        <v>97776.448716490428</v>
      </c>
      <c r="K1261" s="272">
        <v>488283.13869885594</v>
      </c>
      <c r="L1261" s="272">
        <v>6700990.2031544503</v>
      </c>
      <c r="M1261" s="273">
        <v>68.533785907733616</v>
      </c>
      <c r="N1261" s="272">
        <v>5</v>
      </c>
      <c r="O1261" s="274">
        <f t="shared" si="86"/>
        <v>2.4999999999999987</v>
      </c>
    </row>
    <row r="1262" spans="2:15" x14ac:dyDescent="0.2">
      <c r="B1262" s="268" t="s">
        <v>40</v>
      </c>
      <c r="C1262" s="276" t="s">
        <v>3</v>
      </c>
      <c r="D1262" s="275" t="s">
        <v>71</v>
      </c>
      <c r="E1262" s="270" t="str">
        <f t="shared" si="84"/>
        <v>ROTotal10-14</v>
      </c>
      <c r="F1262" s="271">
        <v>3.6999999999999999E-4</v>
      </c>
      <c r="G1262" s="271">
        <v>1.835930908081857E-3</v>
      </c>
      <c r="H1262" s="272">
        <v>179.0708382118946</v>
      </c>
      <c r="I1262" s="271">
        <v>0.99816406909191813</v>
      </c>
      <c r="J1262" s="272">
        <v>97536.806763051951</v>
      </c>
      <c r="K1262" s="272">
        <v>487236.35671973001</v>
      </c>
      <c r="L1262" s="272">
        <v>6212707.0644555939</v>
      </c>
      <c r="M1262" s="273">
        <v>63.696026870638107</v>
      </c>
      <c r="N1262" s="272">
        <v>5</v>
      </c>
      <c r="O1262" s="274">
        <f t="shared" si="86"/>
        <v>2.4999999999996931</v>
      </c>
    </row>
    <row r="1263" spans="2:15" x14ac:dyDescent="0.2">
      <c r="B1263" s="268" t="s">
        <v>40</v>
      </c>
      <c r="C1263" s="276" t="s">
        <v>3</v>
      </c>
      <c r="D1263" s="269" t="s">
        <v>72</v>
      </c>
      <c r="E1263" s="270" t="str">
        <f t="shared" si="84"/>
        <v>ROTotal15-19</v>
      </c>
      <c r="F1263" s="271">
        <v>1.2800000000000001E-3</v>
      </c>
      <c r="G1263" s="271">
        <v>6.3995599221302836E-3</v>
      </c>
      <c r="H1263" s="272">
        <v>623.04666493395018</v>
      </c>
      <c r="I1263" s="271">
        <v>0.99360044007786974</v>
      </c>
      <c r="J1263" s="272">
        <v>97357.735924840061</v>
      </c>
      <c r="K1263" s="272">
        <v>485231.06296186545</v>
      </c>
      <c r="L1263" s="272">
        <v>5725470.7077358635</v>
      </c>
      <c r="M1263" s="273">
        <v>58.808585197132288</v>
      </c>
      <c r="N1263" s="272">
        <v>5</v>
      </c>
      <c r="O1263" s="274">
        <f t="shared" si="86"/>
        <v>2.5000000000000129</v>
      </c>
    </row>
    <row r="1264" spans="2:15" x14ac:dyDescent="0.2">
      <c r="B1264" s="268" t="s">
        <v>40</v>
      </c>
      <c r="C1264" s="276" t="s">
        <v>3</v>
      </c>
      <c r="D1264" s="269" t="s">
        <v>73</v>
      </c>
      <c r="E1264" s="270" t="str">
        <f t="shared" si="84"/>
        <v>ROTotal20-24</v>
      </c>
      <c r="F1264" s="271">
        <v>2.14E-3</v>
      </c>
      <c r="G1264" s="271">
        <v>1.0642596011755674E-2</v>
      </c>
      <c r="H1264" s="272">
        <v>1029.5082181159012</v>
      </c>
      <c r="I1264" s="271">
        <v>0.98935740398824434</v>
      </c>
      <c r="J1264" s="272">
        <v>96734.68925990611</v>
      </c>
      <c r="K1264" s="272">
        <v>481099.67575424083</v>
      </c>
      <c r="L1264" s="272">
        <v>5240239.6447739983</v>
      </c>
      <c r="M1264" s="273">
        <v>54.17125629767164</v>
      </c>
      <c r="N1264" s="272">
        <v>5</v>
      </c>
      <c r="O1264" s="274">
        <f t="shared" si="86"/>
        <v>2.4999999999999827</v>
      </c>
    </row>
    <row r="1265" spans="2:15" x14ac:dyDescent="0.2">
      <c r="B1265" s="268" t="s">
        <v>40</v>
      </c>
      <c r="C1265" s="276" t="s">
        <v>3</v>
      </c>
      <c r="D1265" s="269" t="s">
        <v>74</v>
      </c>
      <c r="E1265" s="270" t="str">
        <f t="shared" si="84"/>
        <v>ROTotal25-29</v>
      </c>
      <c r="F1265" s="271">
        <v>2.14E-3</v>
      </c>
      <c r="G1265" s="271">
        <v>1.0646969318571283E-2</v>
      </c>
      <c r="H1265" s="272">
        <v>1018.9701261802504</v>
      </c>
      <c r="I1265" s="271">
        <v>0.98935303068142877</v>
      </c>
      <c r="J1265" s="272">
        <v>95705.181041790216</v>
      </c>
      <c r="K1265" s="272">
        <v>475978.47989350045</v>
      </c>
      <c r="L1265" s="272">
        <v>4759139.9690197576</v>
      </c>
      <c r="M1265" s="273">
        <v>49.727088097160092</v>
      </c>
      <c r="N1265" s="272">
        <v>5</v>
      </c>
      <c r="O1265" s="274">
        <f t="shared" si="86"/>
        <v>2.4999999999999605</v>
      </c>
    </row>
    <row r="1266" spans="2:15" x14ac:dyDescent="0.2">
      <c r="B1266" s="268" t="s">
        <v>40</v>
      </c>
      <c r="C1266" s="276" t="s">
        <v>3</v>
      </c>
      <c r="D1266" s="269" t="s">
        <v>75</v>
      </c>
      <c r="E1266" s="270" t="str">
        <f t="shared" si="84"/>
        <v>ROTotal30-34</v>
      </c>
      <c r="F1266" s="271">
        <v>2.6099999999999999E-3</v>
      </c>
      <c r="G1266" s="271">
        <v>1.2942567716501882E-2</v>
      </c>
      <c r="H1266" s="272">
        <v>1225.4826965942618</v>
      </c>
      <c r="I1266" s="271">
        <v>0.98705743228349807</v>
      </c>
      <c r="J1266" s="272">
        <v>94686.210915609976</v>
      </c>
      <c r="K1266" s="272">
        <v>470367.34783656424</v>
      </c>
      <c r="L1266" s="272">
        <v>4283161.4891262567</v>
      </c>
      <c r="M1266" s="273">
        <v>45.23532463394978</v>
      </c>
      <c r="N1266" s="272">
        <v>5</v>
      </c>
      <c r="O1266" s="274">
        <f t="shared" si="86"/>
        <v>2.5000000000000262</v>
      </c>
    </row>
    <row r="1267" spans="2:15" x14ac:dyDescent="0.2">
      <c r="B1267" s="268" t="s">
        <v>40</v>
      </c>
      <c r="C1267" s="276" t="s">
        <v>3</v>
      </c>
      <c r="D1267" s="269" t="s">
        <v>76</v>
      </c>
      <c r="E1267" s="270" t="str">
        <f t="shared" si="84"/>
        <v>ROTotal35-39</v>
      </c>
      <c r="F1267" s="271">
        <v>2.5699999999999998E-3</v>
      </c>
      <c r="G1267" s="271">
        <v>1.2789610328713764E-2</v>
      </c>
      <c r="H1267" s="272">
        <v>1195.3262949590332</v>
      </c>
      <c r="I1267" s="271">
        <v>0.98721038967128627</v>
      </c>
      <c r="J1267" s="272">
        <v>93460.728219015713</v>
      </c>
      <c r="K1267" s="272">
        <v>464315.32535768102</v>
      </c>
      <c r="L1267" s="272">
        <v>3812794.1412896928</v>
      </c>
      <c r="M1267" s="273">
        <v>40.795681929149936</v>
      </c>
      <c r="N1267" s="272">
        <v>5</v>
      </c>
      <c r="O1267" s="274">
        <f t="shared" si="86"/>
        <v>2.5000000000000013</v>
      </c>
    </row>
    <row r="1268" spans="2:15" x14ac:dyDescent="0.2">
      <c r="B1268" s="268" t="s">
        <v>40</v>
      </c>
      <c r="C1268" s="276" t="s">
        <v>3</v>
      </c>
      <c r="D1268" s="269" t="s">
        <v>77</v>
      </c>
      <c r="E1268" s="270" t="str">
        <f t="shared" si="84"/>
        <v>ROTotal40-44</v>
      </c>
      <c r="F1268" s="271">
        <v>3.5100000000000001E-3</v>
      </c>
      <c r="G1268" s="271">
        <v>1.7412038253495288E-2</v>
      </c>
      <c r="H1268" s="272">
        <v>1606.5287077757928</v>
      </c>
      <c r="I1268" s="271">
        <v>0.98258796174650476</v>
      </c>
      <c r="J1268" s="272">
        <v>92265.401924056685</v>
      </c>
      <c r="K1268" s="272">
        <v>457310.687850844</v>
      </c>
      <c r="L1268" s="272">
        <v>3348478.8159320117</v>
      </c>
      <c r="M1268" s="273">
        <v>36.291814115632775</v>
      </c>
      <c r="N1268" s="272">
        <v>5</v>
      </c>
      <c r="O1268" s="274">
        <f t="shared" si="86"/>
        <v>2.5000000000000107</v>
      </c>
    </row>
    <row r="1269" spans="2:15" x14ac:dyDescent="0.2">
      <c r="B1269" s="268" t="s">
        <v>40</v>
      </c>
      <c r="C1269" s="276" t="s">
        <v>3</v>
      </c>
      <c r="D1269" s="269" t="s">
        <v>78</v>
      </c>
      <c r="E1269" s="270" t="str">
        <f t="shared" si="84"/>
        <v>ROTotal45-49</v>
      </c>
      <c r="F1269" s="271">
        <v>5.3800000000000002E-3</v>
      </c>
      <c r="G1269" s="271">
        <v>2.6538619384009001E-2</v>
      </c>
      <c r="H1269" s="272">
        <v>2405.9613300700066</v>
      </c>
      <c r="I1269" s="271">
        <v>0.97346138061599097</v>
      </c>
      <c r="J1269" s="272">
        <v>90658.873216280903</v>
      </c>
      <c r="K1269" s="272">
        <v>447279.46275622945</v>
      </c>
      <c r="L1269" s="272">
        <v>2891168.1280811676</v>
      </c>
      <c r="M1269" s="273">
        <v>31.890624993582641</v>
      </c>
      <c r="N1269" s="272">
        <v>5</v>
      </c>
      <c r="O1269" s="274">
        <f t="shared" si="86"/>
        <v>2.4999999999999902</v>
      </c>
    </row>
    <row r="1270" spans="2:15" x14ac:dyDescent="0.2">
      <c r="B1270" s="268" t="s">
        <v>40</v>
      </c>
      <c r="C1270" s="276" t="s">
        <v>3</v>
      </c>
      <c r="D1270" s="269" t="s">
        <v>79</v>
      </c>
      <c r="E1270" s="270" t="str">
        <f t="shared" si="84"/>
        <v>ROTotal50-54</v>
      </c>
      <c r="F1270" s="271">
        <v>7.3899999999999999E-3</v>
      </c>
      <c r="G1270" s="271">
        <v>3.6282772664688337E-2</v>
      </c>
      <c r="H1270" s="272">
        <v>3202.060338964161</v>
      </c>
      <c r="I1270" s="271">
        <v>0.96371722733531162</v>
      </c>
      <c r="J1270" s="272">
        <v>88252.911886210888</v>
      </c>
      <c r="K1270" s="272">
        <v>433259.40858364402</v>
      </c>
      <c r="L1270" s="272">
        <v>2443888.665324938</v>
      </c>
      <c r="M1270" s="273">
        <v>27.691875691036369</v>
      </c>
      <c r="N1270" s="272">
        <v>5</v>
      </c>
      <c r="O1270" s="274">
        <f t="shared" si="86"/>
        <v>2.4999999999999916</v>
      </c>
    </row>
    <row r="1271" spans="2:15" x14ac:dyDescent="0.2">
      <c r="B1271" s="268" t="s">
        <v>40</v>
      </c>
      <c r="C1271" s="276" t="s">
        <v>3</v>
      </c>
      <c r="D1271" s="269" t="s">
        <v>80</v>
      </c>
      <c r="E1271" s="270" t="str">
        <f t="shared" si="84"/>
        <v>ROTotal55-59</v>
      </c>
      <c r="F1271" s="271">
        <v>1.005E-2</v>
      </c>
      <c r="G1271" s="271">
        <v>4.9008153155128305E-2</v>
      </c>
      <c r="H1271" s="272">
        <v>4168.1851586015491</v>
      </c>
      <c r="I1271" s="271">
        <v>0.9509918468448717</v>
      </c>
      <c r="J1271" s="272">
        <v>85050.851547246726</v>
      </c>
      <c r="K1271" s="272">
        <v>414833.79483972973</v>
      </c>
      <c r="L1271" s="272">
        <v>2010629.2567412939</v>
      </c>
      <c r="M1271" s="273">
        <v>23.640318940538371</v>
      </c>
      <c r="N1271" s="272">
        <v>5</v>
      </c>
      <c r="O1271" s="274">
        <f t="shared" si="86"/>
        <v>2.4999999999999964</v>
      </c>
    </row>
    <row r="1272" spans="2:15" x14ac:dyDescent="0.2">
      <c r="B1272" s="268" t="s">
        <v>40</v>
      </c>
      <c r="C1272" s="276" t="s">
        <v>3</v>
      </c>
      <c r="D1272" s="269" t="s">
        <v>81</v>
      </c>
      <c r="E1272" s="270" t="str">
        <f t="shared" si="84"/>
        <v>ROTotal60-64</v>
      </c>
      <c r="F1272" s="271">
        <v>1.5859999999999999E-2</v>
      </c>
      <c r="G1272" s="271">
        <v>7.6277242682552426E-2</v>
      </c>
      <c r="H1272" s="272">
        <v>6169.5067729386137</v>
      </c>
      <c r="I1272" s="271">
        <v>0.92372275731744757</v>
      </c>
      <c r="J1272" s="272">
        <v>80882.666388645172</v>
      </c>
      <c r="K1272" s="272">
        <v>388989.56501087931</v>
      </c>
      <c r="L1272" s="272">
        <v>1595795.4619015642</v>
      </c>
      <c r="M1272" s="273">
        <v>19.729758341962775</v>
      </c>
      <c r="N1272" s="272">
        <v>5</v>
      </c>
      <c r="O1272" s="274">
        <f t="shared" si="86"/>
        <v>2.5000000000000053</v>
      </c>
    </row>
    <row r="1273" spans="2:15" x14ac:dyDescent="0.2">
      <c r="B1273" s="268" t="s">
        <v>40</v>
      </c>
      <c r="C1273" s="276" t="s">
        <v>3</v>
      </c>
      <c r="D1273" s="269" t="s">
        <v>82</v>
      </c>
      <c r="E1273" s="270" t="str">
        <f t="shared" si="84"/>
        <v>ROTotal65-69</v>
      </c>
      <c r="F1273" s="271">
        <v>2.477E-2</v>
      </c>
      <c r="G1273" s="271">
        <v>0.11664808630095232</v>
      </c>
      <c r="H1273" s="272">
        <v>8715.1470906697632</v>
      </c>
      <c r="I1273" s="271">
        <v>0.88335191369904764</v>
      </c>
      <c r="J1273" s="272">
        <v>74713.159615706551</v>
      </c>
      <c r="K1273" s="272">
        <v>351777.93035185832</v>
      </c>
      <c r="L1273" s="272">
        <v>1206805.8968906847</v>
      </c>
      <c r="M1273" s="273">
        <v>16.152521230503339</v>
      </c>
      <c r="N1273" s="272">
        <v>5</v>
      </c>
      <c r="O1273" s="274">
        <f t="shared" si="86"/>
        <v>2.4999999999999947</v>
      </c>
    </row>
    <row r="1274" spans="2:15" x14ac:dyDescent="0.2">
      <c r="B1274" s="268" t="s">
        <v>40</v>
      </c>
      <c r="C1274" s="276" t="s">
        <v>3</v>
      </c>
      <c r="D1274" s="269" t="s">
        <v>19</v>
      </c>
      <c r="E1274" s="270" t="str">
        <f t="shared" si="84"/>
        <v>ROTotal70-74</v>
      </c>
      <c r="F1274" s="271">
        <v>4.0340000000000001E-2</v>
      </c>
      <c r="G1274" s="271">
        <v>0.18320647081897296</v>
      </c>
      <c r="H1274" s="272">
        <v>12091.262955778364</v>
      </c>
      <c r="I1274" s="271">
        <v>0.8167935291810271</v>
      </c>
      <c r="J1274" s="272">
        <v>65998.012525036786</v>
      </c>
      <c r="K1274" s="272">
        <v>299761.90523573803</v>
      </c>
      <c r="L1274" s="272">
        <v>855027.96653882647</v>
      </c>
      <c r="M1274" s="273">
        <v>12.95535931804713</v>
      </c>
      <c r="N1274" s="272">
        <v>5</v>
      </c>
      <c r="O1274" s="274">
        <f t="shared" si="86"/>
        <v>2.4999999999999969</v>
      </c>
    </row>
    <row r="1275" spans="2:15" x14ac:dyDescent="0.2">
      <c r="B1275" s="268" t="s">
        <v>40</v>
      </c>
      <c r="C1275" s="276" t="s">
        <v>3</v>
      </c>
      <c r="D1275" s="269" t="s">
        <v>20</v>
      </c>
      <c r="E1275" s="270" t="str">
        <f t="shared" si="84"/>
        <v>ROTotal75-79</v>
      </c>
      <c r="F1275" s="271">
        <v>5.8630000000000002E-2</v>
      </c>
      <c r="G1275" s="271">
        <v>0.25568959908790639</v>
      </c>
      <c r="H1275" s="272">
        <v>13783.395185495858</v>
      </c>
      <c r="I1275" s="271">
        <v>0.74431040091209355</v>
      </c>
      <c r="J1275" s="272">
        <v>53906.749569258427</v>
      </c>
      <c r="K1275" s="272">
        <v>235075.25988255249</v>
      </c>
      <c r="L1275" s="272">
        <v>555266.06130308844</v>
      </c>
      <c r="M1275" s="273">
        <v>10.300492345391602</v>
      </c>
      <c r="N1275" s="272">
        <v>5</v>
      </c>
      <c r="O1275" s="274">
        <f t="shared" si="86"/>
        <v>2.4999999999999996</v>
      </c>
    </row>
    <row r="1276" spans="2:15" x14ac:dyDescent="0.2">
      <c r="B1276" s="268" t="s">
        <v>40</v>
      </c>
      <c r="C1276" s="276" t="s">
        <v>3</v>
      </c>
      <c r="D1276" s="269" t="s">
        <v>21</v>
      </c>
      <c r="E1276" s="270" t="str">
        <f t="shared" si="84"/>
        <v>ROTotal80-84</v>
      </c>
      <c r="F1276" s="271">
        <v>9.6670000000000006E-2</v>
      </c>
      <c r="G1276" s="271">
        <v>0.38928499573295772</v>
      </c>
      <c r="H1276" s="272">
        <v>15619.419840074963</v>
      </c>
      <c r="I1276" s="271">
        <v>0.61071500426704228</v>
      </c>
      <c r="J1276" s="272">
        <v>40123.354383762569</v>
      </c>
      <c r="K1276" s="272">
        <v>161568.22231862543</v>
      </c>
      <c r="L1276" s="272">
        <v>320190.80142053589</v>
      </c>
      <c r="M1276" s="273">
        <v>7.9801603414821463</v>
      </c>
      <c r="N1276" s="272">
        <v>5</v>
      </c>
      <c r="O1276" s="274">
        <f t="shared" si="86"/>
        <v>2.4999999999999996</v>
      </c>
    </row>
    <row r="1277" spans="2:15" x14ac:dyDescent="0.2">
      <c r="B1277" s="268" t="s">
        <v>40</v>
      </c>
      <c r="C1277" s="276" t="s">
        <v>3</v>
      </c>
      <c r="D1277" s="269" t="s">
        <v>22</v>
      </c>
      <c r="E1277" s="270" t="str">
        <f t="shared" si="84"/>
        <v>ROTotal85-89</v>
      </c>
      <c r="F1277" s="271">
        <v>0.13752</v>
      </c>
      <c r="G1277" s="271">
        <v>0.51169150465385849</v>
      </c>
      <c r="H1277" s="272">
        <v>12538.45513659917</v>
      </c>
      <c r="I1277" s="271">
        <v>0.48830849534614151</v>
      </c>
      <c r="J1277" s="272">
        <v>24503.934543687606</v>
      </c>
      <c r="K1277" s="272">
        <v>91173.534876940103</v>
      </c>
      <c r="L1277" s="272">
        <v>158622.57910191047</v>
      </c>
      <c r="M1277" s="273">
        <v>6.473351404816448</v>
      </c>
      <c r="N1277" s="272">
        <v>5</v>
      </c>
      <c r="O1277" s="274">
        <f t="shared" si="86"/>
        <v>2.4999999999999996</v>
      </c>
    </row>
    <row r="1278" spans="2:15" x14ac:dyDescent="0.2">
      <c r="B1278" s="268" t="s">
        <v>40</v>
      </c>
      <c r="C1278" s="276" t="s">
        <v>3</v>
      </c>
      <c r="D1278" s="269" t="s">
        <v>5</v>
      </c>
      <c r="E1278" s="270" t="str">
        <f t="shared" si="84"/>
        <v>ROTotal90+</v>
      </c>
      <c r="F1278" s="271">
        <v>0.1774</v>
      </c>
      <c r="G1278" s="271">
        <v>1</v>
      </c>
      <c r="H1278" s="272">
        <v>11965.479407088436</v>
      </c>
      <c r="I1278" s="271">
        <v>0</v>
      </c>
      <c r="J1278" s="272">
        <v>11965.479407088436</v>
      </c>
      <c r="K1278" s="272">
        <v>67449.044224970348</v>
      </c>
      <c r="L1278" s="272">
        <v>67449.044224970348</v>
      </c>
      <c r="M1278" s="273">
        <v>5.6369696466163361</v>
      </c>
      <c r="N1278" s="273" t="s">
        <v>92</v>
      </c>
      <c r="O1278" s="274"/>
    </row>
    <row r="1279" spans="2:15" ht="16" customHeight="1" x14ac:dyDescent="0.2">
      <c r="B1279" s="348" t="s">
        <v>1</v>
      </c>
      <c r="C1279" s="348" t="s">
        <v>0</v>
      </c>
      <c r="D1279" s="348" t="s">
        <v>2</v>
      </c>
      <c r="E1279" s="348" t="s">
        <v>49</v>
      </c>
      <c r="F1279" s="349" t="s">
        <v>113</v>
      </c>
      <c r="G1279" s="349" t="s">
        <v>112</v>
      </c>
      <c r="H1279" s="349" t="s">
        <v>114</v>
      </c>
      <c r="I1279" s="349" t="s">
        <v>116</v>
      </c>
      <c r="J1279" s="349" t="s">
        <v>111</v>
      </c>
      <c r="K1279" s="349" t="s">
        <v>110</v>
      </c>
      <c r="L1279" s="349" t="s">
        <v>109</v>
      </c>
      <c r="M1279" s="349" t="s">
        <v>108</v>
      </c>
      <c r="N1279" s="350" t="s">
        <v>6</v>
      </c>
      <c r="O1279" s="351" t="s">
        <v>91</v>
      </c>
    </row>
    <row r="1280" spans="2:15" ht="16" customHeight="1" x14ac:dyDescent="0.2">
      <c r="B1280" s="348"/>
      <c r="C1280" s="348"/>
      <c r="D1280" s="348"/>
      <c r="E1280" s="348"/>
      <c r="F1280" s="348"/>
      <c r="G1280" s="348"/>
      <c r="H1280" s="348"/>
      <c r="I1280" s="348"/>
      <c r="J1280" s="348"/>
      <c r="K1280" s="348"/>
      <c r="L1280" s="348"/>
      <c r="M1280" s="348"/>
      <c r="N1280" s="350"/>
      <c r="O1280" s="351"/>
    </row>
    <row r="1281" spans="2:15" x14ac:dyDescent="0.2">
      <c r="B1281" s="268" t="s">
        <v>41</v>
      </c>
      <c r="C1281" s="276" t="s">
        <v>3</v>
      </c>
      <c r="D1281" s="269">
        <v>0</v>
      </c>
      <c r="E1281" s="270" t="str">
        <f t="shared" si="84"/>
        <v>ACTotal0</v>
      </c>
      <c r="F1281" s="271">
        <v>1.549E-2</v>
      </c>
      <c r="G1281" s="271">
        <v>1.5273094357316445E-2</v>
      </c>
      <c r="H1281" s="272">
        <v>1527.3094357316445</v>
      </c>
      <c r="I1281" s="271">
        <v>0.9847269056426835</v>
      </c>
      <c r="J1281" s="272">
        <v>100000</v>
      </c>
      <c r="K1281" s="272">
        <v>98619.036259429195</v>
      </c>
      <c r="L1281" s="272">
        <v>7482559.5518334424</v>
      </c>
      <c r="M1281" s="273">
        <v>74.825595518334424</v>
      </c>
      <c r="N1281" s="272">
        <v>1</v>
      </c>
      <c r="O1281" s="274">
        <f>(K1281-J1282*N1281)/H1281</f>
        <v>9.5819283071955225E-2</v>
      </c>
    </row>
    <row r="1282" spans="2:15" x14ac:dyDescent="0.2">
      <c r="B1282" s="268" t="s">
        <v>41</v>
      </c>
      <c r="C1282" s="276" t="s">
        <v>3</v>
      </c>
      <c r="D1282" s="275" t="s">
        <v>107</v>
      </c>
      <c r="E1282" s="270" t="str">
        <f t="shared" si="84"/>
        <v>ACTotal01-04</v>
      </c>
      <c r="F1282" s="271">
        <v>5.9000000000000003E-4</v>
      </c>
      <c r="G1282" s="271">
        <v>2.3394649847973351E-3</v>
      </c>
      <c r="H1282" s="272">
        <v>230.37341153388874</v>
      </c>
      <c r="I1282" s="271">
        <v>0.99766053501520269</v>
      </c>
      <c r="J1282" s="272">
        <v>98472.690564268356</v>
      </c>
      <c r="K1282" s="272">
        <v>393314.64010348136</v>
      </c>
      <c r="L1282" s="272">
        <v>7383940.5155740129</v>
      </c>
      <c r="M1282" s="273">
        <v>74.984652833821698</v>
      </c>
      <c r="N1282" s="272">
        <v>4</v>
      </c>
      <c r="O1282" s="274">
        <f t="shared" ref="O1282:O1299" si="87">(K1282-J1283*N1282)/H1282</f>
        <v>1.4991812216692604</v>
      </c>
    </row>
    <row r="1283" spans="2:15" x14ac:dyDescent="0.2">
      <c r="B1283" s="268" t="s">
        <v>41</v>
      </c>
      <c r="C1283" s="276" t="s">
        <v>3</v>
      </c>
      <c r="D1283" s="275" t="s">
        <v>106</v>
      </c>
      <c r="E1283" s="270" t="str">
        <f t="shared" si="84"/>
        <v>ACTotal05-09</v>
      </c>
      <c r="F1283" s="271">
        <v>2.2000000000000001E-4</v>
      </c>
      <c r="G1283" s="271">
        <v>1.0756985692451971E-3</v>
      </c>
      <c r="H1283" s="272">
        <v>105.67912000052935</v>
      </c>
      <c r="I1283" s="271">
        <v>0.99892430143075484</v>
      </c>
      <c r="J1283" s="272">
        <v>98242.317152734468</v>
      </c>
      <c r="K1283" s="272">
        <v>490947.387963671</v>
      </c>
      <c r="L1283" s="272">
        <v>6990625.8754705312</v>
      </c>
      <c r="M1283" s="273">
        <v>71.156972657743907</v>
      </c>
      <c r="N1283" s="272">
        <v>5</v>
      </c>
      <c r="O1283" s="274">
        <f t="shared" si="87"/>
        <v>2.4999999999998179</v>
      </c>
    </row>
    <row r="1284" spans="2:15" x14ac:dyDescent="0.2">
      <c r="B1284" s="268" t="s">
        <v>41</v>
      </c>
      <c r="C1284" s="276" t="s">
        <v>3</v>
      </c>
      <c r="D1284" s="275" t="s">
        <v>71</v>
      </c>
      <c r="E1284" s="270" t="str">
        <f t="shared" si="84"/>
        <v>ACTotal10-14</v>
      </c>
      <c r="F1284" s="271">
        <v>4.0000000000000002E-4</v>
      </c>
      <c r="G1284" s="271">
        <v>1.9750324042901862E-3</v>
      </c>
      <c r="H1284" s="272">
        <v>193.82304016274625</v>
      </c>
      <c r="I1284" s="271">
        <v>0.9980249675957098</v>
      </c>
      <c r="J1284" s="272">
        <v>98136.638032733943</v>
      </c>
      <c r="K1284" s="272">
        <v>490198.63256326283</v>
      </c>
      <c r="L1284" s="272">
        <v>6499678.4875068599</v>
      </c>
      <c r="M1284" s="273">
        <v>66.230906395416369</v>
      </c>
      <c r="N1284" s="272">
        <v>5</v>
      </c>
      <c r="O1284" s="274">
        <f t="shared" si="87"/>
        <v>2.5000000000000311</v>
      </c>
    </row>
    <row r="1285" spans="2:15" x14ac:dyDescent="0.2">
      <c r="B1285" s="268" t="s">
        <v>41</v>
      </c>
      <c r="C1285" s="276" t="s">
        <v>3</v>
      </c>
      <c r="D1285" s="269" t="s">
        <v>72</v>
      </c>
      <c r="E1285" s="270" t="str">
        <f t="shared" si="84"/>
        <v>ACTotal15-19</v>
      </c>
      <c r="F1285" s="271">
        <v>1.17E-3</v>
      </c>
      <c r="G1285" s="271">
        <v>5.8316014636177549E-3</v>
      </c>
      <c r="H1285" s="272">
        <v>571.1634632615212</v>
      </c>
      <c r="I1285" s="271">
        <v>0.99416839853638228</v>
      </c>
      <c r="J1285" s="272">
        <v>97942.814992571191</v>
      </c>
      <c r="K1285" s="272">
        <v>488286.16630470217</v>
      </c>
      <c r="L1285" s="272">
        <v>6009479.8549435968</v>
      </c>
      <c r="M1285" s="273">
        <v>61.357026091188068</v>
      </c>
      <c r="N1285" s="272">
        <v>5</v>
      </c>
      <c r="O1285" s="274">
        <f t="shared" si="87"/>
        <v>2.4999999999999685</v>
      </c>
    </row>
    <row r="1286" spans="2:15" x14ac:dyDescent="0.2">
      <c r="B1286" s="268" t="s">
        <v>41</v>
      </c>
      <c r="C1286" s="276" t="s">
        <v>3</v>
      </c>
      <c r="D1286" s="269" t="s">
        <v>73</v>
      </c>
      <c r="E1286" s="270" t="str">
        <f t="shared" si="84"/>
        <v>ACTotal20-24</v>
      </c>
      <c r="F1286" s="271">
        <v>1.5299999999999999E-3</v>
      </c>
      <c r="G1286" s="271">
        <v>7.6300882842572325E-3</v>
      </c>
      <c r="H1286" s="272">
        <v>742.95429755256362</v>
      </c>
      <c r="I1286" s="271">
        <v>0.99236991171574274</v>
      </c>
      <c r="J1286" s="272">
        <v>97371.651529309675</v>
      </c>
      <c r="K1286" s="272">
        <v>485000.87190266693</v>
      </c>
      <c r="L1286" s="272">
        <v>5521193.6886388948</v>
      </c>
      <c r="M1286" s="273">
        <v>56.702270136364788</v>
      </c>
      <c r="N1286" s="272">
        <v>5</v>
      </c>
      <c r="O1286" s="274">
        <f t="shared" si="87"/>
        <v>2.4999999999999893</v>
      </c>
    </row>
    <row r="1287" spans="2:15" x14ac:dyDescent="0.2">
      <c r="B1287" s="268" t="s">
        <v>41</v>
      </c>
      <c r="C1287" s="276" t="s">
        <v>3</v>
      </c>
      <c r="D1287" s="269" t="s">
        <v>74</v>
      </c>
      <c r="E1287" s="270" t="str">
        <f t="shared" si="84"/>
        <v>ACTotal25-29</v>
      </c>
      <c r="F1287" s="271">
        <v>1.56E-3</v>
      </c>
      <c r="G1287" s="271">
        <v>7.7909245808183668E-3</v>
      </c>
      <c r="H1287" s="272">
        <v>752.82689247535211</v>
      </c>
      <c r="I1287" s="271">
        <v>0.99220907541918169</v>
      </c>
      <c r="J1287" s="272">
        <v>96628.697231757105</v>
      </c>
      <c r="K1287" s="272">
        <v>481261.41892759717</v>
      </c>
      <c r="L1287" s="272">
        <v>5036192.8167362278</v>
      </c>
      <c r="M1287" s="273">
        <v>52.119018066209414</v>
      </c>
      <c r="N1287" s="272">
        <v>5</v>
      </c>
      <c r="O1287" s="274">
        <f t="shared" si="87"/>
        <v>2.5000000000000417</v>
      </c>
    </row>
    <row r="1288" spans="2:15" x14ac:dyDescent="0.2">
      <c r="B1288" s="268" t="s">
        <v>41</v>
      </c>
      <c r="C1288" s="276" t="s">
        <v>3</v>
      </c>
      <c r="D1288" s="269" t="s">
        <v>75</v>
      </c>
      <c r="E1288" s="270" t="str">
        <f t="shared" si="84"/>
        <v>ACTotal30-34</v>
      </c>
      <c r="F1288" s="271">
        <v>2.0300000000000001E-3</v>
      </c>
      <c r="G1288" s="271">
        <v>1.0112500561741528E-2</v>
      </c>
      <c r="H1288" s="272">
        <v>969.5447926634447</v>
      </c>
      <c r="I1288" s="271">
        <v>0.98988749943825849</v>
      </c>
      <c r="J1288" s="272">
        <v>95875.870339281755</v>
      </c>
      <c r="K1288" s="272">
        <v>476955.48971475021</v>
      </c>
      <c r="L1288" s="272">
        <v>4554931.397808631</v>
      </c>
      <c r="M1288" s="273">
        <v>47.508631542950475</v>
      </c>
      <c r="N1288" s="272">
        <v>5</v>
      </c>
      <c r="O1288" s="274">
        <f t="shared" si="87"/>
        <v>2.5000000000000027</v>
      </c>
    </row>
    <row r="1289" spans="2:15" x14ac:dyDescent="0.2">
      <c r="B1289" s="268" t="s">
        <v>41</v>
      </c>
      <c r="C1289" s="276" t="s">
        <v>3</v>
      </c>
      <c r="D1289" s="269" t="s">
        <v>76</v>
      </c>
      <c r="E1289" s="270" t="str">
        <f t="shared" si="84"/>
        <v>ACTotal35-39</v>
      </c>
      <c r="F1289" s="271">
        <v>2.3500000000000001E-3</v>
      </c>
      <c r="G1289" s="271">
        <v>1.1676472715913494E-2</v>
      </c>
      <c r="H1289" s="272">
        <v>1108.1711208126926</v>
      </c>
      <c r="I1289" s="271">
        <v>0.98832352728408646</v>
      </c>
      <c r="J1289" s="272">
        <v>94906.325546618318</v>
      </c>
      <c r="K1289" s="272">
        <v>471761.19993105985</v>
      </c>
      <c r="L1289" s="272">
        <v>4077975.9080938809</v>
      </c>
      <c r="M1289" s="273">
        <v>42.968431077765885</v>
      </c>
      <c r="N1289" s="272">
        <v>5</v>
      </c>
      <c r="O1289" s="274">
        <f t="shared" si="87"/>
        <v>2.5000000000000107</v>
      </c>
    </row>
    <row r="1290" spans="2:15" x14ac:dyDescent="0.2">
      <c r="B1290" s="268" t="s">
        <v>41</v>
      </c>
      <c r="C1290" s="276" t="s">
        <v>3</v>
      </c>
      <c r="D1290" s="269" t="s">
        <v>77</v>
      </c>
      <c r="E1290" s="270" t="str">
        <f t="shared" si="84"/>
        <v>ACTotal40-44</v>
      </c>
      <c r="F1290" s="271">
        <v>3.2000000000000002E-3</v>
      </c>
      <c r="G1290" s="271">
        <v>1.5857987813514263E-2</v>
      </c>
      <c r="H1290" s="272">
        <v>1487.4499898145546</v>
      </c>
      <c r="I1290" s="271">
        <v>0.98414201218648578</v>
      </c>
      <c r="J1290" s="272">
        <v>93798.154425805624</v>
      </c>
      <c r="K1290" s="272">
        <v>465272.14715449174</v>
      </c>
      <c r="L1290" s="272">
        <v>3606214.7081628209</v>
      </c>
      <c r="M1290" s="273">
        <v>38.446542261290844</v>
      </c>
      <c r="N1290" s="272">
        <v>5</v>
      </c>
      <c r="O1290" s="274">
        <f t="shared" si="87"/>
        <v>2.4999999999999822</v>
      </c>
    </row>
    <row r="1291" spans="2:15" x14ac:dyDescent="0.2">
      <c r="B1291" s="268" t="s">
        <v>41</v>
      </c>
      <c r="C1291" s="276" t="s">
        <v>3</v>
      </c>
      <c r="D1291" s="269" t="s">
        <v>78</v>
      </c>
      <c r="E1291" s="270" t="str">
        <f t="shared" si="84"/>
        <v>ACTotal45-49</v>
      </c>
      <c r="F1291" s="271">
        <v>4.6299999999999996E-3</v>
      </c>
      <c r="G1291" s="271">
        <v>2.2900207378086141E-2</v>
      </c>
      <c r="H1291" s="272">
        <v>2113.9342748014119</v>
      </c>
      <c r="I1291" s="271">
        <v>0.97709979262191382</v>
      </c>
      <c r="J1291" s="272">
        <v>92310.70443599108</v>
      </c>
      <c r="K1291" s="272">
        <v>456268.68649295188</v>
      </c>
      <c r="L1291" s="272">
        <v>3140942.561008329</v>
      </c>
      <c r="M1291" s="273">
        <v>34.025767436172927</v>
      </c>
      <c r="N1291" s="272">
        <v>5</v>
      </c>
      <c r="O1291" s="274">
        <f t="shared" si="87"/>
        <v>2.5000000000000164</v>
      </c>
    </row>
    <row r="1292" spans="2:15" x14ac:dyDescent="0.2">
      <c r="B1292" s="268" t="s">
        <v>41</v>
      </c>
      <c r="C1292" s="276" t="s">
        <v>3</v>
      </c>
      <c r="D1292" s="269" t="s">
        <v>79</v>
      </c>
      <c r="E1292" s="270" t="str">
        <f t="shared" si="84"/>
        <v>ACTotal50-54</v>
      </c>
      <c r="F1292" s="271">
        <v>6.4599999999999996E-3</v>
      </c>
      <c r="G1292" s="271">
        <v>3.1790415815615675E-2</v>
      </c>
      <c r="H1292" s="272">
        <v>2867.3928286497357</v>
      </c>
      <c r="I1292" s="271">
        <v>0.9682095841843843</v>
      </c>
      <c r="J1292" s="272">
        <v>90196.770161189663</v>
      </c>
      <c r="K1292" s="272">
        <v>443815.36873432394</v>
      </c>
      <c r="L1292" s="272">
        <v>2684673.874515377</v>
      </c>
      <c r="M1292" s="273">
        <v>29.764634251510621</v>
      </c>
      <c r="N1292" s="272">
        <v>5</v>
      </c>
      <c r="O1292" s="274">
        <f t="shared" si="87"/>
        <v>2.4999999999999907</v>
      </c>
    </row>
    <row r="1293" spans="2:15" x14ac:dyDescent="0.2">
      <c r="B1293" s="268" t="s">
        <v>41</v>
      </c>
      <c r="C1293" s="276" t="s">
        <v>3</v>
      </c>
      <c r="D1293" s="269" t="s">
        <v>80</v>
      </c>
      <c r="E1293" s="270" t="str">
        <f t="shared" ref="E1293:E1356" si="88">_xlfn.CONCAT(B1293,C1293,D1293)</f>
        <v>ACTotal55-59</v>
      </c>
      <c r="F1293" s="271">
        <v>1.035E-2</v>
      </c>
      <c r="G1293" s="271">
        <v>5.0459523013071182E-2</v>
      </c>
      <c r="H1293" s="272">
        <v>4406.5987252284749</v>
      </c>
      <c r="I1293" s="271">
        <v>0.94954047698692878</v>
      </c>
      <c r="J1293" s="272">
        <v>87329.377332539923</v>
      </c>
      <c r="K1293" s="272">
        <v>425630.38984962844</v>
      </c>
      <c r="L1293" s="272">
        <v>2240858.5057810531</v>
      </c>
      <c r="M1293" s="273">
        <v>25.659847513261539</v>
      </c>
      <c r="N1293" s="272">
        <v>5</v>
      </c>
      <c r="O1293" s="274">
        <f t="shared" si="87"/>
        <v>2.5000000000000147</v>
      </c>
    </row>
    <row r="1294" spans="2:15" x14ac:dyDescent="0.2">
      <c r="B1294" s="268" t="s">
        <v>41</v>
      </c>
      <c r="C1294" s="276" t="s">
        <v>3</v>
      </c>
      <c r="D1294" s="269" t="s">
        <v>81</v>
      </c>
      <c r="E1294" s="270" t="str">
        <f t="shared" si="88"/>
        <v>ACTotal60-64</v>
      </c>
      <c r="F1294" s="271">
        <v>1.4959999999999999E-2</v>
      </c>
      <c r="G1294" s="271">
        <v>7.2085947632836322E-2</v>
      </c>
      <c r="H1294" s="272">
        <v>5977.567076255933</v>
      </c>
      <c r="I1294" s="271">
        <v>0.92791405236716362</v>
      </c>
      <c r="J1294" s="272">
        <v>82922.77860731144</v>
      </c>
      <c r="K1294" s="272">
        <v>399669.9753459174</v>
      </c>
      <c r="L1294" s="272">
        <v>1815228.1159314248</v>
      </c>
      <c r="M1294" s="273">
        <v>21.890584787656561</v>
      </c>
      <c r="N1294" s="272">
        <v>5</v>
      </c>
      <c r="O1294" s="274">
        <f t="shared" si="87"/>
        <v>2.5000000000000031</v>
      </c>
    </row>
    <row r="1295" spans="2:15" x14ac:dyDescent="0.2">
      <c r="B1295" s="268" t="s">
        <v>41</v>
      </c>
      <c r="C1295" s="276" t="s">
        <v>3</v>
      </c>
      <c r="D1295" s="269" t="s">
        <v>82</v>
      </c>
      <c r="E1295" s="270" t="str">
        <f t="shared" si="88"/>
        <v>ACTotal65-69</v>
      </c>
      <c r="F1295" s="271">
        <v>1.8450000000000001E-2</v>
      </c>
      <c r="G1295" s="271">
        <v>8.8169918979484369E-2</v>
      </c>
      <c r="H1295" s="272">
        <v>6784.2530665524509</v>
      </c>
      <c r="I1295" s="271">
        <v>0.91183008102051566</v>
      </c>
      <c r="J1295" s="272">
        <v>76945.211531055509</v>
      </c>
      <c r="K1295" s="272">
        <v>367765.42498889641</v>
      </c>
      <c r="L1295" s="272">
        <v>1415558.1405855075</v>
      </c>
      <c r="M1295" s="273">
        <v>18.396962103537533</v>
      </c>
      <c r="N1295" s="272">
        <v>5</v>
      </c>
      <c r="O1295" s="274">
        <f t="shared" si="87"/>
        <v>2.5000000000000009</v>
      </c>
    </row>
    <row r="1296" spans="2:15" x14ac:dyDescent="0.2">
      <c r="B1296" s="268" t="s">
        <v>41</v>
      </c>
      <c r="C1296" s="276" t="s">
        <v>3</v>
      </c>
      <c r="D1296" s="269" t="s">
        <v>19</v>
      </c>
      <c r="E1296" s="270" t="str">
        <f t="shared" si="88"/>
        <v>ACTotal70-74</v>
      </c>
      <c r="F1296" s="271">
        <v>2.8969999999999999E-2</v>
      </c>
      <c r="G1296" s="271">
        <v>0.13507999257018335</v>
      </c>
      <c r="H1296" s="272">
        <v>9477.3417481020151</v>
      </c>
      <c r="I1296" s="271">
        <v>0.86492000742981667</v>
      </c>
      <c r="J1296" s="272">
        <v>70160.958464503055</v>
      </c>
      <c r="K1296" s="272">
        <v>327111.43795226025</v>
      </c>
      <c r="L1296" s="272">
        <v>1047792.7155966111</v>
      </c>
      <c r="M1296" s="273">
        <v>14.934127733256766</v>
      </c>
      <c r="N1296" s="272">
        <v>5</v>
      </c>
      <c r="O1296" s="274">
        <f t="shared" si="87"/>
        <v>2.4999999999999987</v>
      </c>
    </row>
    <row r="1297" spans="2:15" x14ac:dyDescent="0.2">
      <c r="B1297" s="268" t="s">
        <v>41</v>
      </c>
      <c r="C1297" s="276" t="s">
        <v>3</v>
      </c>
      <c r="D1297" s="269" t="s">
        <v>20</v>
      </c>
      <c r="E1297" s="270" t="str">
        <f t="shared" si="88"/>
        <v>ACTotal75-79</v>
      </c>
      <c r="F1297" s="271">
        <v>4.6089999999999999E-2</v>
      </c>
      <c r="G1297" s="271">
        <v>0.20663507906406045</v>
      </c>
      <c r="H1297" s="272">
        <v>12539.36393808667</v>
      </c>
      <c r="I1297" s="271">
        <v>0.79336492093593958</v>
      </c>
      <c r="J1297" s="272">
        <v>60683.61671640104</v>
      </c>
      <c r="K1297" s="272">
        <v>272069.67373678857</v>
      </c>
      <c r="L1297" s="272">
        <v>720681.27764435089</v>
      </c>
      <c r="M1297" s="273">
        <v>11.876043595298292</v>
      </c>
      <c r="N1297" s="272">
        <v>5</v>
      </c>
      <c r="O1297" s="274">
        <f t="shared" si="87"/>
        <v>2.5000000000000018</v>
      </c>
    </row>
    <row r="1298" spans="2:15" x14ac:dyDescent="0.2">
      <c r="B1298" s="268" t="s">
        <v>41</v>
      </c>
      <c r="C1298" s="276" t="s">
        <v>3</v>
      </c>
      <c r="D1298" s="269" t="s">
        <v>21</v>
      </c>
      <c r="E1298" s="270" t="str">
        <f t="shared" si="88"/>
        <v>ACTotal80-84</v>
      </c>
      <c r="F1298" s="271">
        <v>6.9559999999999997E-2</v>
      </c>
      <c r="G1298" s="271">
        <v>0.29628121876427549</v>
      </c>
      <c r="H1298" s="272">
        <v>14264.23788965434</v>
      </c>
      <c r="I1298" s="271">
        <v>0.70371878123572451</v>
      </c>
      <c r="J1298" s="272">
        <v>48144.252778314374</v>
      </c>
      <c r="K1298" s="272">
        <v>205060.66916743602</v>
      </c>
      <c r="L1298" s="272">
        <v>448611.60390756227</v>
      </c>
      <c r="M1298" s="273">
        <v>9.3180717950540188</v>
      </c>
      <c r="N1298" s="272">
        <v>5</v>
      </c>
      <c r="O1298" s="274">
        <f t="shared" si="87"/>
        <v>2.4999999999999982</v>
      </c>
    </row>
    <row r="1299" spans="2:15" x14ac:dyDescent="0.2">
      <c r="B1299" s="268" t="s">
        <v>41</v>
      </c>
      <c r="C1299" s="276" t="s">
        <v>3</v>
      </c>
      <c r="D1299" s="269" t="s">
        <v>22</v>
      </c>
      <c r="E1299" s="270" t="str">
        <f t="shared" si="88"/>
        <v>ACTotal85-89</v>
      </c>
      <c r="F1299" s="271">
        <v>0.1143</v>
      </c>
      <c r="G1299" s="271">
        <v>0.44447480548191864</v>
      </c>
      <c r="H1299" s="272">
        <v>15058.813027361677</v>
      </c>
      <c r="I1299" s="271">
        <v>0.55552519451808136</v>
      </c>
      <c r="J1299" s="272">
        <v>33880.014888660036</v>
      </c>
      <c r="K1299" s="272">
        <v>131753.04187489598</v>
      </c>
      <c r="L1299" s="272">
        <v>243550.93474012625</v>
      </c>
      <c r="M1299" s="273">
        <v>7.1886312783659685</v>
      </c>
      <c r="N1299" s="272">
        <v>5</v>
      </c>
      <c r="O1299" s="274">
        <f t="shared" si="87"/>
        <v>2.4999999999999996</v>
      </c>
    </row>
    <row r="1300" spans="2:15" x14ac:dyDescent="0.2">
      <c r="B1300" s="268" t="s">
        <v>41</v>
      </c>
      <c r="C1300" s="276" t="s">
        <v>3</v>
      </c>
      <c r="D1300" s="269" t="s">
        <v>5</v>
      </c>
      <c r="E1300" s="270" t="str">
        <f t="shared" si="88"/>
        <v>ACTotal90+</v>
      </c>
      <c r="F1300" s="271">
        <v>0.16835</v>
      </c>
      <c r="G1300" s="271">
        <v>1</v>
      </c>
      <c r="H1300" s="272">
        <v>18821.201861298359</v>
      </c>
      <c r="I1300" s="271">
        <v>0</v>
      </c>
      <c r="J1300" s="272">
        <v>18821.201861298359</v>
      </c>
      <c r="K1300" s="272">
        <v>111797.89286523027</v>
      </c>
      <c r="L1300" s="272">
        <v>111797.89286523027</v>
      </c>
      <c r="M1300" s="273">
        <v>5.9399975458059311</v>
      </c>
      <c r="N1300" s="273" t="s">
        <v>92</v>
      </c>
      <c r="O1300" s="274"/>
    </row>
    <row r="1301" spans="2:15" ht="16" customHeight="1" x14ac:dyDescent="0.2">
      <c r="B1301" s="348" t="s">
        <v>1</v>
      </c>
      <c r="C1301" s="348" t="s">
        <v>0</v>
      </c>
      <c r="D1301" s="348" t="s">
        <v>2</v>
      </c>
      <c r="E1301" s="348" t="s">
        <v>49</v>
      </c>
      <c r="F1301" s="349" t="s">
        <v>113</v>
      </c>
      <c r="G1301" s="349" t="s">
        <v>112</v>
      </c>
      <c r="H1301" s="349" t="s">
        <v>114</v>
      </c>
      <c r="I1301" s="349" t="s">
        <v>116</v>
      </c>
      <c r="J1301" s="349" t="s">
        <v>111</v>
      </c>
      <c r="K1301" s="349" t="s">
        <v>110</v>
      </c>
      <c r="L1301" s="349" t="s">
        <v>109</v>
      </c>
      <c r="M1301" s="349" t="s">
        <v>108</v>
      </c>
      <c r="N1301" s="350" t="s">
        <v>6</v>
      </c>
      <c r="O1301" s="351" t="s">
        <v>91</v>
      </c>
    </row>
    <row r="1302" spans="2:15" ht="16" customHeight="1" x14ac:dyDescent="0.2">
      <c r="B1302" s="348"/>
      <c r="C1302" s="348"/>
      <c r="D1302" s="348"/>
      <c r="E1302" s="348"/>
      <c r="F1302" s="348"/>
      <c r="G1302" s="348"/>
      <c r="H1302" s="348"/>
      <c r="I1302" s="348"/>
      <c r="J1302" s="348"/>
      <c r="K1302" s="348"/>
      <c r="L1302" s="348"/>
      <c r="M1302" s="348"/>
      <c r="N1302" s="350"/>
      <c r="O1302" s="351"/>
    </row>
    <row r="1303" spans="2:15" x14ac:dyDescent="0.2">
      <c r="B1303" s="268" t="s">
        <v>42</v>
      </c>
      <c r="C1303" s="276" t="s">
        <v>3</v>
      </c>
      <c r="D1303" s="269">
        <v>0</v>
      </c>
      <c r="E1303" s="270" t="str">
        <f t="shared" si="88"/>
        <v>AMTotal0</v>
      </c>
      <c r="F1303" s="271">
        <v>1.695E-2</v>
      </c>
      <c r="G1303" s="271">
        <v>1.6696752155648937E-2</v>
      </c>
      <c r="H1303" s="272">
        <v>1669.6752155648937</v>
      </c>
      <c r="I1303" s="271">
        <v>0.98330324784435108</v>
      </c>
      <c r="J1303" s="272">
        <v>100000</v>
      </c>
      <c r="K1303" s="272">
        <v>98497.443004977496</v>
      </c>
      <c r="L1303" s="272">
        <v>7259068.6588049605</v>
      </c>
      <c r="M1303" s="273">
        <v>72.590686588049607</v>
      </c>
      <c r="N1303" s="272">
        <v>1</v>
      </c>
      <c r="O1303" s="274">
        <f>(K1303-J1304*N1303)/H1303</f>
        <v>0.10009025646693963</v>
      </c>
    </row>
    <row r="1304" spans="2:15" x14ac:dyDescent="0.2">
      <c r="B1304" s="268" t="s">
        <v>42</v>
      </c>
      <c r="C1304" s="276" t="s">
        <v>3</v>
      </c>
      <c r="D1304" s="275" t="s">
        <v>107</v>
      </c>
      <c r="E1304" s="270" t="str">
        <f t="shared" si="88"/>
        <v>AMTotal01-04</v>
      </c>
      <c r="F1304" s="271">
        <v>9.2000000000000003E-4</v>
      </c>
      <c r="G1304" s="271">
        <v>3.6797842192982906E-3</v>
      </c>
      <c r="H1304" s="272">
        <v>361.83437742023995</v>
      </c>
      <c r="I1304" s="271">
        <v>0.99632021578070173</v>
      </c>
      <c r="J1304" s="272">
        <v>98330.324784435114</v>
      </c>
      <c r="K1304" s="272">
        <v>392415.57984850102</v>
      </c>
      <c r="L1304" s="272">
        <v>7160571.2157999827</v>
      </c>
      <c r="M1304" s="273">
        <v>72.821596303050583</v>
      </c>
      <c r="N1304" s="272">
        <v>4</v>
      </c>
      <c r="O1304" s="274">
        <f t="shared" ref="O1304:O1321" si="89">(K1304-J1305*N1304)/H1304</f>
        <v>1.4968677777470143</v>
      </c>
    </row>
    <row r="1305" spans="2:15" x14ac:dyDescent="0.2">
      <c r="B1305" s="268" t="s">
        <v>42</v>
      </c>
      <c r="C1305" s="276" t="s">
        <v>3</v>
      </c>
      <c r="D1305" s="275" t="s">
        <v>106</v>
      </c>
      <c r="E1305" s="270" t="str">
        <f t="shared" si="88"/>
        <v>AMTotal05-09</v>
      </c>
      <c r="F1305" s="271">
        <v>3.4000000000000002E-4</v>
      </c>
      <c r="G1305" s="271">
        <v>1.6801656129647527E-3</v>
      </c>
      <c r="H1305" s="272">
        <v>164.60328873593363</v>
      </c>
      <c r="I1305" s="271">
        <v>0.9983198343870352</v>
      </c>
      <c r="J1305" s="272">
        <v>97968.490407014877</v>
      </c>
      <c r="K1305" s="272">
        <v>489430.94381323457</v>
      </c>
      <c r="L1305" s="272">
        <v>6768155.6359514818</v>
      </c>
      <c r="M1305" s="273">
        <v>69.085025275298705</v>
      </c>
      <c r="N1305" s="272">
        <v>5</v>
      </c>
      <c r="O1305" s="274">
        <f t="shared" si="89"/>
        <v>2.5000000000000702</v>
      </c>
    </row>
    <row r="1306" spans="2:15" x14ac:dyDescent="0.2">
      <c r="B1306" s="268" t="s">
        <v>42</v>
      </c>
      <c r="C1306" s="276" t="s">
        <v>3</v>
      </c>
      <c r="D1306" s="275" t="s">
        <v>71</v>
      </c>
      <c r="E1306" s="270" t="str">
        <f t="shared" si="88"/>
        <v>AMTotal10-14</v>
      </c>
      <c r="F1306" s="271">
        <v>4.4000000000000002E-4</v>
      </c>
      <c r="G1306" s="271">
        <v>2.176790805584776E-3</v>
      </c>
      <c r="H1306" s="272">
        <v>212.89860222952092</v>
      </c>
      <c r="I1306" s="271">
        <v>0.99782320919441525</v>
      </c>
      <c r="J1306" s="272">
        <v>97803.887118278944</v>
      </c>
      <c r="K1306" s="272">
        <v>488487.18908582092</v>
      </c>
      <c r="L1306" s="272">
        <v>6278724.6921382472</v>
      </c>
      <c r="M1306" s="273">
        <v>64.197087428080266</v>
      </c>
      <c r="N1306" s="272">
        <v>5</v>
      </c>
      <c r="O1306" s="274">
        <f t="shared" si="89"/>
        <v>2.4999999999997127</v>
      </c>
    </row>
    <row r="1307" spans="2:15" x14ac:dyDescent="0.2">
      <c r="B1307" s="268" t="s">
        <v>42</v>
      </c>
      <c r="C1307" s="276" t="s">
        <v>3</v>
      </c>
      <c r="D1307" s="269" t="s">
        <v>72</v>
      </c>
      <c r="E1307" s="270" t="str">
        <f t="shared" si="88"/>
        <v>AMTotal15-19</v>
      </c>
      <c r="F1307" s="271">
        <v>1.2999999999999999E-3</v>
      </c>
      <c r="G1307" s="271">
        <v>6.4571299682620277E-3</v>
      </c>
      <c r="H1307" s="272">
        <v>630.1576965792982</v>
      </c>
      <c r="I1307" s="271">
        <v>0.99354287003173802</v>
      </c>
      <c r="J1307" s="272">
        <v>97590.98851604943</v>
      </c>
      <c r="K1307" s="272">
        <v>486379.54833879892</v>
      </c>
      <c r="L1307" s="272">
        <v>5790237.5030524265</v>
      </c>
      <c r="M1307" s="273">
        <v>59.331682065093403</v>
      </c>
      <c r="N1307" s="272">
        <v>5</v>
      </c>
      <c r="O1307" s="274">
        <f t="shared" si="89"/>
        <v>2.5000000000000213</v>
      </c>
    </row>
    <row r="1308" spans="2:15" x14ac:dyDescent="0.2">
      <c r="B1308" s="268" t="s">
        <v>42</v>
      </c>
      <c r="C1308" s="276" t="s">
        <v>3</v>
      </c>
      <c r="D1308" s="269" t="s">
        <v>73</v>
      </c>
      <c r="E1308" s="270" t="str">
        <f t="shared" si="88"/>
        <v>AMTotal20-24</v>
      </c>
      <c r="F1308" s="271">
        <v>2.0400000000000001E-3</v>
      </c>
      <c r="G1308" s="271">
        <v>1.015085042042776E-2</v>
      </c>
      <c r="H1308" s="272">
        <v>984.2348902888433</v>
      </c>
      <c r="I1308" s="271">
        <v>0.98984914957957226</v>
      </c>
      <c r="J1308" s="272">
        <v>96960.830819470139</v>
      </c>
      <c r="K1308" s="272">
        <v>482343.56687162857</v>
      </c>
      <c r="L1308" s="272">
        <v>5303857.9547136277</v>
      </c>
      <c r="M1308" s="273">
        <v>54.701036592691729</v>
      </c>
      <c r="N1308" s="272">
        <v>5</v>
      </c>
      <c r="O1308" s="274">
        <f t="shared" si="89"/>
        <v>2.4999999999999822</v>
      </c>
    </row>
    <row r="1309" spans="2:15" x14ac:dyDescent="0.2">
      <c r="B1309" s="268" t="s">
        <v>42</v>
      </c>
      <c r="C1309" s="276" t="s">
        <v>3</v>
      </c>
      <c r="D1309" s="269" t="s">
        <v>74</v>
      </c>
      <c r="E1309" s="270" t="str">
        <f t="shared" si="88"/>
        <v>AMTotal25-29</v>
      </c>
      <c r="F1309" s="271">
        <v>2.7499999999999998E-3</v>
      </c>
      <c r="G1309" s="271">
        <v>1.3667204562882201E-2</v>
      </c>
      <c r="H1309" s="272">
        <v>1311.7317698132078</v>
      </c>
      <c r="I1309" s="271">
        <v>0.98633279543711783</v>
      </c>
      <c r="J1309" s="272">
        <v>95976.595929181291</v>
      </c>
      <c r="K1309" s="272">
        <v>476603.65022137342</v>
      </c>
      <c r="L1309" s="272">
        <v>4821514.3878419995</v>
      </c>
      <c r="M1309" s="273">
        <v>50.236355448568666</v>
      </c>
      <c r="N1309" s="272">
        <v>5</v>
      </c>
      <c r="O1309" s="274">
        <f t="shared" si="89"/>
        <v>2.4999999999999876</v>
      </c>
    </row>
    <row r="1310" spans="2:15" x14ac:dyDescent="0.2">
      <c r="B1310" s="268" t="s">
        <v>42</v>
      </c>
      <c r="C1310" s="276" t="s">
        <v>3</v>
      </c>
      <c r="D1310" s="269" t="s">
        <v>75</v>
      </c>
      <c r="E1310" s="270" t="str">
        <f t="shared" si="88"/>
        <v>AMTotal30-34</v>
      </c>
      <c r="F1310" s="271">
        <v>2.5100000000000001E-3</v>
      </c>
      <c r="G1310" s="271">
        <v>1.2472769514033064E-2</v>
      </c>
      <c r="H1310" s="272">
        <v>1180.7330317370474</v>
      </c>
      <c r="I1310" s="271">
        <v>0.98752723048596691</v>
      </c>
      <c r="J1310" s="272">
        <v>94664.86415936808</v>
      </c>
      <c r="K1310" s="272">
        <v>470372.48821749777</v>
      </c>
      <c r="L1310" s="272">
        <v>4344910.7376206256</v>
      </c>
      <c r="M1310" s="273">
        <v>45.89781833211083</v>
      </c>
      <c r="N1310" s="272">
        <v>5</v>
      </c>
      <c r="O1310" s="274">
        <f t="shared" si="89"/>
        <v>2.499999999999976</v>
      </c>
    </row>
    <row r="1311" spans="2:15" x14ac:dyDescent="0.2">
      <c r="B1311" s="268" t="s">
        <v>42</v>
      </c>
      <c r="C1311" s="276" t="s">
        <v>3</v>
      </c>
      <c r="D1311" s="269" t="s">
        <v>76</v>
      </c>
      <c r="E1311" s="270" t="str">
        <f t="shared" si="88"/>
        <v>AMTotal35-39</v>
      </c>
      <c r="F1311" s="271">
        <v>3.3300000000000001E-3</v>
      </c>
      <c r="G1311" s="271">
        <v>1.6500170402595597E-2</v>
      </c>
      <c r="H1311" s="272">
        <v>1542.5040935445033</v>
      </c>
      <c r="I1311" s="271">
        <v>0.98349982959740445</v>
      </c>
      <c r="J1311" s="272">
        <v>93484.13112763103</v>
      </c>
      <c r="K1311" s="272">
        <v>463564.3954042939</v>
      </c>
      <c r="L1311" s="272">
        <v>3874538.2494031275</v>
      </c>
      <c r="M1311" s="273">
        <v>41.445945987488919</v>
      </c>
      <c r="N1311" s="272">
        <v>5</v>
      </c>
      <c r="O1311" s="274">
        <f t="shared" si="89"/>
        <v>2.5000000000000124</v>
      </c>
    </row>
    <row r="1312" spans="2:15" x14ac:dyDescent="0.2">
      <c r="B1312" s="268" t="s">
        <v>42</v>
      </c>
      <c r="C1312" s="276" t="s">
        <v>3</v>
      </c>
      <c r="D1312" s="269" t="s">
        <v>77</v>
      </c>
      <c r="E1312" s="270" t="str">
        <f t="shared" si="88"/>
        <v>AMTotal40-44</v>
      </c>
      <c r="F1312" s="271">
        <v>3.3300000000000001E-3</v>
      </c>
      <c r="G1312" s="271">
        <v>1.6522149681797094E-2</v>
      </c>
      <c r="H1312" s="272">
        <v>1519.0733238451398</v>
      </c>
      <c r="I1312" s="271">
        <v>0.9834778503182029</v>
      </c>
      <c r="J1312" s="272">
        <v>91941.62703408653</v>
      </c>
      <c r="K1312" s="272">
        <v>455910.45186081983</v>
      </c>
      <c r="L1312" s="272">
        <v>3410973.8539988338</v>
      </c>
      <c r="M1312" s="273">
        <v>37.099341876278153</v>
      </c>
      <c r="N1312" s="272">
        <v>5</v>
      </c>
      <c r="O1312" s="274">
        <f t="shared" si="89"/>
        <v>2.5000000000000027</v>
      </c>
    </row>
    <row r="1313" spans="2:15" x14ac:dyDescent="0.2">
      <c r="B1313" s="268" t="s">
        <v>42</v>
      </c>
      <c r="C1313" s="276" t="s">
        <v>3</v>
      </c>
      <c r="D1313" s="269" t="s">
        <v>78</v>
      </c>
      <c r="E1313" s="270" t="str">
        <f t="shared" si="88"/>
        <v>AMTotal45-49</v>
      </c>
      <c r="F1313" s="271">
        <v>4.9199999999999999E-3</v>
      </c>
      <c r="G1313" s="271">
        <v>2.4297597161969449E-2</v>
      </c>
      <c r="H1313" s="272">
        <v>2197.0507844079912</v>
      </c>
      <c r="I1313" s="271">
        <v>0.97570240283803056</v>
      </c>
      <c r="J1313" s="272">
        <v>90422.553710241395</v>
      </c>
      <c r="K1313" s="272">
        <v>446620.14159018704</v>
      </c>
      <c r="L1313" s="272">
        <v>2955063.4021380139</v>
      </c>
      <c r="M1313" s="273">
        <v>32.680601032431568</v>
      </c>
      <c r="N1313" s="272">
        <v>5</v>
      </c>
      <c r="O1313" s="274">
        <f t="shared" si="89"/>
        <v>2.5000000000000084</v>
      </c>
    </row>
    <row r="1314" spans="2:15" x14ac:dyDescent="0.2">
      <c r="B1314" s="268" t="s">
        <v>42</v>
      </c>
      <c r="C1314" s="276" t="s">
        <v>3</v>
      </c>
      <c r="D1314" s="269" t="s">
        <v>79</v>
      </c>
      <c r="E1314" s="270" t="str">
        <f t="shared" si="88"/>
        <v>AMTotal50-54</v>
      </c>
      <c r="F1314" s="271">
        <v>7.0200000000000002E-3</v>
      </c>
      <c r="G1314" s="271">
        <v>3.4493476040032299E-2</v>
      </c>
      <c r="H1314" s="272">
        <v>3043.2042712920343</v>
      </c>
      <c r="I1314" s="271">
        <v>0.96550652395996772</v>
      </c>
      <c r="J1314" s="272">
        <v>88225.502925833411</v>
      </c>
      <c r="K1314" s="272">
        <v>433519.50395093695</v>
      </c>
      <c r="L1314" s="272">
        <v>2508443.260547827</v>
      </c>
      <c r="M1314" s="273">
        <v>28.432178648576759</v>
      </c>
      <c r="N1314" s="272">
        <v>5</v>
      </c>
      <c r="O1314" s="274">
        <f t="shared" si="89"/>
        <v>2.5000000000000004</v>
      </c>
    </row>
    <row r="1315" spans="2:15" x14ac:dyDescent="0.2">
      <c r="B1315" s="268" t="s">
        <v>42</v>
      </c>
      <c r="C1315" s="276" t="s">
        <v>3</v>
      </c>
      <c r="D1315" s="269" t="s">
        <v>80</v>
      </c>
      <c r="E1315" s="270" t="str">
        <f t="shared" si="88"/>
        <v>AMTotal55-59</v>
      </c>
      <c r="F1315" s="271">
        <v>1.163E-2</v>
      </c>
      <c r="G1315" s="271">
        <v>5.6515146957007122E-2</v>
      </c>
      <c r="H1315" s="272">
        <v>4814.0901265970761</v>
      </c>
      <c r="I1315" s="271">
        <v>0.9434848530429929</v>
      </c>
      <c r="J1315" s="272">
        <v>85182.298654541373</v>
      </c>
      <c r="K1315" s="272">
        <v>413876.2679562142</v>
      </c>
      <c r="L1315" s="272">
        <v>2074923.7565968898</v>
      </c>
      <c r="M1315" s="273">
        <v>24.358626021725328</v>
      </c>
      <c r="N1315" s="272">
        <v>5</v>
      </c>
      <c r="O1315" s="274">
        <f t="shared" si="89"/>
        <v>2.5000000000000071</v>
      </c>
    </row>
    <row r="1316" spans="2:15" x14ac:dyDescent="0.2">
      <c r="B1316" s="268" t="s">
        <v>42</v>
      </c>
      <c r="C1316" s="276" t="s">
        <v>3</v>
      </c>
      <c r="D1316" s="269" t="s">
        <v>81</v>
      </c>
      <c r="E1316" s="270" t="str">
        <f t="shared" si="88"/>
        <v>AMTotal60-64</v>
      </c>
      <c r="F1316" s="271">
        <v>1.549E-2</v>
      </c>
      <c r="G1316" s="271">
        <v>7.4546129155908067E-2</v>
      </c>
      <c r="H1316" s="272">
        <v>5991.1388529530877</v>
      </c>
      <c r="I1316" s="271">
        <v>0.92545387084409192</v>
      </c>
      <c r="J1316" s="272">
        <v>80368.208527944298</v>
      </c>
      <c r="K1316" s="272">
        <v>386863.19550733874</v>
      </c>
      <c r="L1316" s="272">
        <v>1661047.4886406756</v>
      </c>
      <c r="M1316" s="273">
        <v>20.667967086302834</v>
      </c>
      <c r="N1316" s="272">
        <v>5</v>
      </c>
      <c r="O1316" s="274">
        <f t="shared" si="89"/>
        <v>2.5000000000000036</v>
      </c>
    </row>
    <row r="1317" spans="2:15" x14ac:dyDescent="0.2">
      <c r="B1317" s="268" t="s">
        <v>42</v>
      </c>
      <c r="C1317" s="276" t="s">
        <v>3</v>
      </c>
      <c r="D1317" s="269" t="s">
        <v>82</v>
      </c>
      <c r="E1317" s="270" t="str">
        <f t="shared" si="88"/>
        <v>AMTotal65-69</v>
      </c>
      <c r="F1317" s="271">
        <v>2.351E-2</v>
      </c>
      <c r="G1317" s="271">
        <v>0.11101500461347087</v>
      </c>
      <c r="H1317" s="272">
        <v>8256.9707331055924</v>
      </c>
      <c r="I1317" s="271">
        <v>0.88898499538652909</v>
      </c>
      <c r="J1317" s="272">
        <v>74377.069674991202</v>
      </c>
      <c r="K1317" s="272">
        <v>351242.92154219199</v>
      </c>
      <c r="L1317" s="272">
        <v>1274184.2931333368</v>
      </c>
      <c r="M1317" s="273">
        <v>17.131412930103281</v>
      </c>
      <c r="N1317" s="272">
        <v>5</v>
      </c>
      <c r="O1317" s="274">
        <f t="shared" si="89"/>
        <v>2.4999999999999956</v>
      </c>
    </row>
    <row r="1318" spans="2:15" x14ac:dyDescent="0.2">
      <c r="B1318" s="268" t="s">
        <v>42</v>
      </c>
      <c r="C1318" s="276" t="s">
        <v>3</v>
      </c>
      <c r="D1318" s="269" t="s">
        <v>19</v>
      </c>
      <c r="E1318" s="270" t="str">
        <f t="shared" si="88"/>
        <v>AMTotal70-74</v>
      </c>
      <c r="F1318" s="271">
        <v>3.517E-2</v>
      </c>
      <c r="G1318" s="271">
        <v>0.16162670538705481</v>
      </c>
      <c r="H1318" s="272">
        <v>10686.773751843059</v>
      </c>
      <c r="I1318" s="271">
        <v>0.83837329461294519</v>
      </c>
      <c r="J1318" s="272">
        <v>66120.098941885604</v>
      </c>
      <c r="K1318" s="272">
        <v>303883.56032982038</v>
      </c>
      <c r="L1318" s="272">
        <v>922941.37159114482</v>
      </c>
      <c r="M1318" s="273">
        <v>13.95856004998326</v>
      </c>
      <c r="N1318" s="272">
        <v>5</v>
      </c>
      <c r="O1318" s="274">
        <f t="shared" si="89"/>
        <v>2.5000000000000022</v>
      </c>
    </row>
    <row r="1319" spans="2:15" x14ac:dyDescent="0.2">
      <c r="B1319" s="268" t="s">
        <v>42</v>
      </c>
      <c r="C1319" s="276" t="s">
        <v>3</v>
      </c>
      <c r="D1319" s="269" t="s">
        <v>20</v>
      </c>
      <c r="E1319" s="270" t="str">
        <f t="shared" si="88"/>
        <v>AMTotal75-79</v>
      </c>
      <c r="F1319" s="271">
        <v>5.2310000000000002E-2</v>
      </c>
      <c r="G1319" s="271">
        <v>0.23131640696691511</v>
      </c>
      <c r="H1319" s="272">
        <v>12822.637609189229</v>
      </c>
      <c r="I1319" s="271">
        <v>0.76868359303308487</v>
      </c>
      <c r="J1319" s="272">
        <v>55433.325190042546</v>
      </c>
      <c r="K1319" s="272">
        <v>245110.03192723964</v>
      </c>
      <c r="L1319" s="272">
        <v>619057.81126132444</v>
      </c>
      <c r="M1319" s="273">
        <v>11.167610983808084</v>
      </c>
      <c r="N1319" s="272">
        <v>5</v>
      </c>
      <c r="O1319" s="274">
        <f t="shared" si="89"/>
        <v>2.4999999999999991</v>
      </c>
    </row>
    <row r="1320" spans="2:15" x14ac:dyDescent="0.2">
      <c r="B1320" s="268" t="s">
        <v>42</v>
      </c>
      <c r="C1320" s="276" t="s">
        <v>3</v>
      </c>
      <c r="D1320" s="269" t="s">
        <v>21</v>
      </c>
      <c r="E1320" s="270" t="str">
        <f t="shared" si="88"/>
        <v>AMTotal80-84</v>
      </c>
      <c r="F1320" s="271">
        <v>7.8979999999999995E-2</v>
      </c>
      <c r="G1320" s="271">
        <v>0.32977923662032349</v>
      </c>
      <c r="H1320" s="272">
        <v>14052.120022280906</v>
      </c>
      <c r="I1320" s="271">
        <v>0.67022076337967651</v>
      </c>
      <c r="J1320" s="272">
        <v>42610.687580853315</v>
      </c>
      <c r="K1320" s="272">
        <v>177923.13784856431</v>
      </c>
      <c r="L1320" s="272">
        <v>373947.77933408483</v>
      </c>
      <c r="M1320" s="273">
        <v>8.7759151650515612</v>
      </c>
      <c r="N1320" s="272">
        <v>5</v>
      </c>
      <c r="O1320" s="274">
        <f t="shared" si="89"/>
        <v>2.5000000000000009</v>
      </c>
    </row>
    <row r="1321" spans="2:15" x14ac:dyDescent="0.2">
      <c r="B1321" s="268" t="s">
        <v>42</v>
      </c>
      <c r="C1321" s="276" t="s">
        <v>3</v>
      </c>
      <c r="D1321" s="269" t="s">
        <v>22</v>
      </c>
      <c r="E1321" s="270" t="str">
        <f t="shared" si="88"/>
        <v>AMTotal85-89</v>
      </c>
      <c r="F1321" s="271">
        <v>0.11738999999999999</v>
      </c>
      <c r="G1321" s="271">
        <v>0.45376944086315268</v>
      </c>
      <c r="H1321" s="272">
        <v>12959.005232905974</v>
      </c>
      <c r="I1321" s="271">
        <v>0.54623055913684726</v>
      </c>
      <c r="J1321" s="272">
        <v>28558.567558572409</v>
      </c>
      <c r="K1321" s="272">
        <v>110395.32471059711</v>
      </c>
      <c r="L1321" s="272">
        <v>196024.64148552052</v>
      </c>
      <c r="M1321" s="273">
        <v>6.8639521601873872</v>
      </c>
      <c r="N1321" s="272">
        <v>5</v>
      </c>
      <c r="O1321" s="274">
        <f t="shared" si="89"/>
        <v>2.5</v>
      </c>
    </row>
    <row r="1322" spans="2:15" x14ac:dyDescent="0.2">
      <c r="B1322" s="268" t="s">
        <v>42</v>
      </c>
      <c r="C1322" s="276" t="s">
        <v>3</v>
      </c>
      <c r="D1322" s="269" t="s">
        <v>5</v>
      </c>
      <c r="E1322" s="270" t="str">
        <f t="shared" si="88"/>
        <v>AMTotal90+</v>
      </c>
      <c r="F1322" s="271">
        <v>0.18218000000000001</v>
      </c>
      <c r="G1322" s="271">
        <v>1</v>
      </c>
      <c r="H1322" s="272">
        <v>15599.562325666435</v>
      </c>
      <c r="I1322" s="271">
        <v>0</v>
      </c>
      <c r="J1322" s="272">
        <v>15599.562325666435</v>
      </c>
      <c r="K1322" s="272">
        <v>85629.316774923398</v>
      </c>
      <c r="L1322" s="272">
        <v>85629.316774923398</v>
      </c>
      <c r="M1322" s="273">
        <v>5.489212773234982</v>
      </c>
      <c r="N1322" s="273" t="s">
        <v>92</v>
      </c>
      <c r="O1322" s="274"/>
    </row>
    <row r="1323" spans="2:15" ht="16" customHeight="1" x14ac:dyDescent="0.2">
      <c r="B1323" s="348" t="s">
        <v>1</v>
      </c>
      <c r="C1323" s="348" t="s">
        <v>0</v>
      </c>
      <c r="D1323" s="348" t="s">
        <v>2</v>
      </c>
      <c r="E1323" s="348" t="s">
        <v>49</v>
      </c>
      <c r="F1323" s="349" t="s">
        <v>113</v>
      </c>
      <c r="G1323" s="349" t="s">
        <v>112</v>
      </c>
      <c r="H1323" s="349" t="s">
        <v>114</v>
      </c>
      <c r="I1323" s="349" t="s">
        <v>116</v>
      </c>
      <c r="J1323" s="349" t="s">
        <v>111</v>
      </c>
      <c r="K1323" s="349" t="s">
        <v>110</v>
      </c>
      <c r="L1323" s="349" t="s">
        <v>109</v>
      </c>
      <c r="M1323" s="349" t="s">
        <v>108</v>
      </c>
      <c r="N1323" s="350" t="s">
        <v>6</v>
      </c>
      <c r="O1323" s="351" t="s">
        <v>91</v>
      </c>
    </row>
    <row r="1324" spans="2:15" ht="16" customHeight="1" x14ac:dyDescent="0.2">
      <c r="B1324" s="348"/>
      <c r="C1324" s="348"/>
      <c r="D1324" s="348"/>
      <c r="E1324" s="348"/>
      <c r="F1324" s="348"/>
      <c r="G1324" s="348"/>
      <c r="H1324" s="348"/>
      <c r="I1324" s="348"/>
      <c r="J1324" s="348"/>
      <c r="K1324" s="348"/>
      <c r="L1324" s="348"/>
      <c r="M1324" s="348"/>
      <c r="N1324" s="350"/>
      <c r="O1324" s="351"/>
    </row>
    <row r="1325" spans="2:15" x14ac:dyDescent="0.2">
      <c r="B1325" s="268" t="s">
        <v>43</v>
      </c>
      <c r="C1325" s="276" t="s">
        <v>3</v>
      </c>
      <c r="D1325" s="269">
        <v>0</v>
      </c>
      <c r="E1325" s="270" t="str">
        <f t="shared" si="88"/>
        <v>RRTotal0</v>
      </c>
      <c r="F1325" s="271">
        <v>1.6920000000000001E-2</v>
      </c>
      <c r="G1325" s="271">
        <v>1.6664935584020213E-2</v>
      </c>
      <c r="H1325" s="272">
        <v>1666.4935584020213</v>
      </c>
      <c r="I1325" s="271">
        <v>0.98333506441597973</v>
      </c>
      <c r="J1325" s="272">
        <v>100000</v>
      </c>
      <c r="K1325" s="272">
        <v>98500.147142923946</v>
      </c>
      <c r="L1325" s="272">
        <v>7241447.6247582398</v>
      </c>
      <c r="M1325" s="273">
        <v>72.4144762475824</v>
      </c>
      <c r="N1325" s="272">
        <v>1</v>
      </c>
      <c r="O1325" s="274">
        <f>(K1325-J1326*N1325)/H1325</f>
        <v>9.9994806752066678E-2</v>
      </c>
    </row>
    <row r="1326" spans="2:15" x14ac:dyDescent="0.2">
      <c r="B1326" s="268" t="s">
        <v>43</v>
      </c>
      <c r="C1326" s="276" t="s">
        <v>3</v>
      </c>
      <c r="D1326" s="275" t="s">
        <v>107</v>
      </c>
      <c r="E1326" s="270" t="str">
        <f t="shared" si="88"/>
        <v>RRTotal01-04</v>
      </c>
      <c r="F1326" s="271">
        <v>5.5999999999999995E-4</v>
      </c>
      <c r="G1326" s="271">
        <v>2.2499289604950225E-3</v>
      </c>
      <c r="H1326" s="272">
        <v>221.24340392997513</v>
      </c>
      <c r="I1326" s="271">
        <v>0.99775007103950497</v>
      </c>
      <c r="J1326" s="272">
        <v>98333.506441597972</v>
      </c>
      <c r="K1326" s="272">
        <v>392780.2357117646</v>
      </c>
      <c r="L1326" s="272">
        <v>7142947.4776153155</v>
      </c>
      <c r="M1326" s="273">
        <v>72.640015962998731</v>
      </c>
      <c r="N1326" s="272">
        <v>4</v>
      </c>
      <c r="O1326" s="274">
        <f t="shared" ref="O1326:O1343" si="90">(K1326-J1327*N1326)/H1326</f>
        <v>1.4969194796759384</v>
      </c>
    </row>
    <row r="1327" spans="2:15" x14ac:dyDescent="0.2">
      <c r="B1327" s="268" t="s">
        <v>43</v>
      </c>
      <c r="C1327" s="276" t="s">
        <v>3</v>
      </c>
      <c r="D1327" s="275" t="s">
        <v>106</v>
      </c>
      <c r="E1327" s="270" t="str">
        <f t="shared" si="88"/>
        <v>RRTotal05-09</v>
      </c>
      <c r="F1327" s="271">
        <v>2.5000000000000001E-4</v>
      </c>
      <c r="G1327" s="271">
        <v>1.22751038511287E-3</v>
      </c>
      <c r="H1327" s="272">
        <v>120.43382178566306</v>
      </c>
      <c r="I1327" s="271">
        <v>0.99877248961488718</v>
      </c>
      <c r="J1327" s="272">
        <v>98112.263037668003</v>
      </c>
      <c r="K1327" s="272">
        <v>490260.23063387588</v>
      </c>
      <c r="L1327" s="272">
        <v>6750167.2419035509</v>
      </c>
      <c r="M1327" s="273">
        <v>68.800443827414071</v>
      </c>
      <c r="N1327" s="272">
        <v>5</v>
      </c>
      <c r="O1327" s="274">
        <f t="shared" si="90"/>
        <v>2.4999999999999267</v>
      </c>
    </row>
    <row r="1328" spans="2:15" x14ac:dyDescent="0.2">
      <c r="B1328" s="268" t="s">
        <v>43</v>
      </c>
      <c r="C1328" s="276" t="s">
        <v>3</v>
      </c>
      <c r="D1328" s="275" t="s">
        <v>71</v>
      </c>
      <c r="E1328" s="270" t="str">
        <f t="shared" si="88"/>
        <v>RRTotal10-14</v>
      </c>
      <c r="F1328" s="271">
        <v>2.9999999999999997E-4</v>
      </c>
      <c r="G1328" s="271">
        <v>1.5062437337559004E-3</v>
      </c>
      <c r="H1328" s="272">
        <v>147.59957871570114</v>
      </c>
      <c r="I1328" s="271">
        <v>0.99849375626624415</v>
      </c>
      <c r="J1328" s="272">
        <v>97991.829215882346</v>
      </c>
      <c r="K1328" s="272">
        <v>489590.14713262249</v>
      </c>
      <c r="L1328" s="272">
        <v>6259907.0112696746</v>
      </c>
      <c r="M1328" s="273">
        <v>63.881928333827652</v>
      </c>
      <c r="N1328" s="272">
        <v>5</v>
      </c>
      <c r="O1328" s="274">
        <f t="shared" si="90"/>
        <v>2.4999999999999445</v>
      </c>
    </row>
    <row r="1329" spans="2:15" x14ac:dyDescent="0.2">
      <c r="B1329" s="268" t="s">
        <v>43</v>
      </c>
      <c r="C1329" s="276" t="s">
        <v>3</v>
      </c>
      <c r="D1329" s="269" t="s">
        <v>72</v>
      </c>
      <c r="E1329" s="270" t="str">
        <f t="shared" si="88"/>
        <v>RRTotal15-19</v>
      </c>
      <c r="F1329" s="271">
        <v>1.32E-3</v>
      </c>
      <c r="G1329" s="271">
        <v>6.5609647509982964E-3</v>
      </c>
      <c r="H1329" s="272">
        <v>641.95254173803323</v>
      </c>
      <c r="I1329" s="271">
        <v>0.99343903524900168</v>
      </c>
      <c r="J1329" s="272">
        <v>97844.229637166645</v>
      </c>
      <c r="K1329" s="272">
        <v>487616.26683148812</v>
      </c>
      <c r="L1329" s="272">
        <v>5770316.8641370526</v>
      </c>
      <c r="M1329" s="273">
        <v>58.97452395031344</v>
      </c>
      <c r="N1329" s="272">
        <v>5</v>
      </c>
      <c r="O1329" s="274">
        <f t="shared" si="90"/>
        <v>2.4999999999999747</v>
      </c>
    </row>
    <row r="1330" spans="2:15" x14ac:dyDescent="0.2">
      <c r="B1330" s="268" t="s">
        <v>43</v>
      </c>
      <c r="C1330" s="276" t="s">
        <v>3</v>
      </c>
      <c r="D1330" s="269" t="s">
        <v>73</v>
      </c>
      <c r="E1330" s="270" t="str">
        <f t="shared" si="88"/>
        <v>RRTotal20-24</v>
      </c>
      <c r="F1330" s="271">
        <v>1.98E-3</v>
      </c>
      <c r="G1330" s="271">
        <v>9.8731847430882959E-3</v>
      </c>
      <c r="H1330" s="272">
        <v>959.69603921202668</v>
      </c>
      <c r="I1330" s="271">
        <v>0.99012681525691171</v>
      </c>
      <c r="J1330" s="272">
        <v>97202.27709542861</v>
      </c>
      <c r="K1330" s="272">
        <v>483612.14537911298</v>
      </c>
      <c r="L1330" s="272">
        <v>5282700.5973055642</v>
      </c>
      <c r="M1330" s="273">
        <v>54.347498383389294</v>
      </c>
      <c r="N1330" s="272">
        <v>5</v>
      </c>
      <c r="O1330" s="274">
        <f t="shared" si="90"/>
        <v>2.4999999999999467</v>
      </c>
    </row>
    <row r="1331" spans="2:15" x14ac:dyDescent="0.2">
      <c r="B1331" s="268" t="s">
        <v>43</v>
      </c>
      <c r="C1331" s="276" t="s">
        <v>3</v>
      </c>
      <c r="D1331" s="269" t="s">
        <v>74</v>
      </c>
      <c r="E1331" s="270" t="str">
        <f t="shared" si="88"/>
        <v>RRTotal25-29</v>
      </c>
      <c r="F1331" s="271">
        <v>2.1900000000000001E-3</v>
      </c>
      <c r="G1331" s="271">
        <v>1.0905105047057613E-2</v>
      </c>
      <c r="H1331" s="272">
        <v>1049.5354564179988</v>
      </c>
      <c r="I1331" s="271">
        <v>0.98909489495294234</v>
      </c>
      <c r="J1331" s="272">
        <v>96242.581056216586</v>
      </c>
      <c r="K1331" s="272">
        <v>478589.06664003793</v>
      </c>
      <c r="L1331" s="272">
        <v>4799088.4519264512</v>
      </c>
      <c r="M1331" s="273">
        <v>49.86450279344897</v>
      </c>
      <c r="N1331" s="272">
        <v>5</v>
      </c>
      <c r="O1331" s="274">
        <f t="shared" si="90"/>
        <v>2.5000000000000342</v>
      </c>
    </row>
    <row r="1332" spans="2:15" x14ac:dyDescent="0.2">
      <c r="B1332" s="268" t="s">
        <v>43</v>
      </c>
      <c r="C1332" s="276" t="s">
        <v>3</v>
      </c>
      <c r="D1332" s="269" t="s">
        <v>75</v>
      </c>
      <c r="E1332" s="270" t="str">
        <f t="shared" si="88"/>
        <v>RRTotal30-34</v>
      </c>
      <c r="F1332" s="271">
        <v>2.8600000000000001E-3</v>
      </c>
      <c r="G1332" s="271">
        <v>1.4195088105190087E-2</v>
      </c>
      <c r="H1332" s="272">
        <v>1351.2736692905185</v>
      </c>
      <c r="I1332" s="271">
        <v>0.9858049118948099</v>
      </c>
      <c r="J1332" s="272">
        <v>95193.045599798585</v>
      </c>
      <c r="K1332" s="272">
        <v>472587.04382576665</v>
      </c>
      <c r="L1332" s="272">
        <v>4320499.3852864131</v>
      </c>
      <c r="M1332" s="273">
        <v>45.386712422777599</v>
      </c>
      <c r="N1332" s="272">
        <v>5</v>
      </c>
      <c r="O1332" s="274">
        <f t="shared" si="90"/>
        <v>2.5000000000000018</v>
      </c>
    </row>
    <row r="1333" spans="2:15" x14ac:dyDescent="0.2">
      <c r="B1333" s="268" t="s">
        <v>43</v>
      </c>
      <c r="C1333" s="276" t="s">
        <v>3</v>
      </c>
      <c r="D1333" s="269" t="s">
        <v>76</v>
      </c>
      <c r="E1333" s="270" t="str">
        <f t="shared" si="88"/>
        <v>RRTotal35-39</v>
      </c>
      <c r="F1333" s="271">
        <v>2.7000000000000001E-3</v>
      </c>
      <c r="G1333" s="271">
        <v>1.3387464254218849E-2</v>
      </c>
      <c r="H1333" s="272">
        <v>1256.3033672722345</v>
      </c>
      <c r="I1333" s="271">
        <v>0.98661253574578112</v>
      </c>
      <c r="J1333" s="272">
        <v>93841.771930508068</v>
      </c>
      <c r="K1333" s="272">
        <v>466068.10123435972</v>
      </c>
      <c r="L1333" s="272">
        <v>3847912.3414606466</v>
      </c>
      <c r="M1333" s="273">
        <v>41.004259215289665</v>
      </c>
      <c r="N1333" s="272">
        <v>5</v>
      </c>
      <c r="O1333" s="274">
        <f t="shared" si="90"/>
        <v>2.4999999999999889</v>
      </c>
    </row>
    <row r="1334" spans="2:15" x14ac:dyDescent="0.2">
      <c r="B1334" s="268" t="s">
        <v>43</v>
      </c>
      <c r="C1334" s="276" t="s">
        <v>3</v>
      </c>
      <c r="D1334" s="269" t="s">
        <v>77</v>
      </c>
      <c r="E1334" s="270" t="str">
        <f t="shared" si="88"/>
        <v>RRTotal40-44</v>
      </c>
      <c r="F1334" s="271">
        <v>3.3E-3</v>
      </c>
      <c r="G1334" s="271">
        <v>1.6363361966151513E-2</v>
      </c>
      <c r="H1334" s="272">
        <v>1515.0095349059698</v>
      </c>
      <c r="I1334" s="271">
        <v>0.98363663803384849</v>
      </c>
      <c r="J1334" s="272">
        <v>92585.468563235831</v>
      </c>
      <c r="K1334" s="272">
        <v>459139.81897891423</v>
      </c>
      <c r="L1334" s="272">
        <v>3381844.2402262869</v>
      </c>
      <c r="M1334" s="273">
        <v>36.526728143266766</v>
      </c>
      <c r="N1334" s="272">
        <v>5</v>
      </c>
      <c r="O1334" s="274">
        <f t="shared" si="90"/>
        <v>2.499999999999996</v>
      </c>
    </row>
    <row r="1335" spans="2:15" x14ac:dyDescent="0.2">
      <c r="B1335" s="268" t="s">
        <v>43</v>
      </c>
      <c r="C1335" s="276" t="s">
        <v>3</v>
      </c>
      <c r="D1335" s="269" t="s">
        <v>78</v>
      </c>
      <c r="E1335" s="270" t="str">
        <f t="shared" si="88"/>
        <v>RRTotal45-49</v>
      </c>
      <c r="F1335" s="271">
        <v>5.11E-3</v>
      </c>
      <c r="G1335" s="271">
        <v>2.5213715146811668E-2</v>
      </c>
      <c r="H1335" s="272">
        <v>2296.224612229692</v>
      </c>
      <c r="I1335" s="271">
        <v>0.9747862848531883</v>
      </c>
      <c r="J1335" s="272">
        <v>91070.45902832986</v>
      </c>
      <c r="K1335" s="272">
        <v>449611.73361107509</v>
      </c>
      <c r="L1335" s="272">
        <v>2922704.4212473729</v>
      </c>
      <c r="M1335" s="273">
        <v>32.092782362480335</v>
      </c>
      <c r="N1335" s="272">
        <v>5</v>
      </c>
      <c r="O1335" s="274">
        <f t="shared" si="90"/>
        <v>2.4999999999999978</v>
      </c>
    </row>
    <row r="1336" spans="2:15" x14ac:dyDescent="0.2">
      <c r="B1336" s="268" t="s">
        <v>43</v>
      </c>
      <c r="C1336" s="276" t="s">
        <v>3</v>
      </c>
      <c r="D1336" s="269" t="s">
        <v>79</v>
      </c>
      <c r="E1336" s="270" t="str">
        <f t="shared" si="88"/>
        <v>RRTotal50-54</v>
      </c>
      <c r="F1336" s="271">
        <v>8.0099999999999998E-3</v>
      </c>
      <c r="G1336" s="271">
        <v>3.9282268049314568E-2</v>
      </c>
      <c r="H1336" s="272">
        <v>3487.2532722059332</v>
      </c>
      <c r="I1336" s="271">
        <v>0.96071773195068544</v>
      </c>
      <c r="J1336" s="272">
        <v>88774.234416100167</v>
      </c>
      <c r="K1336" s="272">
        <v>435153.03889998602</v>
      </c>
      <c r="L1336" s="272">
        <v>2473092.6876362977</v>
      </c>
      <c r="M1336" s="273">
        <v>27.858226025858869</v>
      </c>
      <c r="N1336" s="272">
        <v>5</v>
      </c>
      <c r="O1336" s="274">
        <f t="shared" si="90"/>
        <v>2.4999999999999885</v>
      </c>
    </row>
    <row r="1337" spans="2:15" x14ac:dyDescent="0.2">
      <c r="B1337" s="268" t="s">
        <v>43</v>
      </c>
      <c r="C1337" s="276" t="s">
        <v>3</v>
      </c>
      <c r="D1337" s="269" t="s">
        <v>80</v>
      </c>
      <c r="E1337" s="270" t="str">
        <f t="shared" si="88"/>
        <v>RRTotal55-59</v>
      </c>
      <c r="F1337" s="271">
        <v>1.1560000000000001E-2</v>
      </c>
      <c r="G1337" s="271">
        <v>5.6162949942150771E-2</v>
      </c>
      <c r="H1337" s="272">
        <v>4789.9684527016889</v>
      </c>
      <c r="I1337" s="271">
        <v>0.94383705005784924</v>
      </c>
      <c r="J1337" s="272">
        <v>85286.981143894242</v>
      </c>
      <c r="K1337" s="272">
        <v>414459.98458771699</v>
      </c>
      <c r="L1337" s="272">
        <v>2037939.6487363116</v>
      </c>
      <c r="M1337" s="273">
        <v>23.895084823062813</v>
      </c>
      <c r="N1337" s="272">
        <v>5</v>
      </c>
      <c r="O1337" s="274">
        <f t="shared" si="90"/>
        <v>2.5000000000000027</v>
      </c>
    </row>
    <row r="1338" spans="2:15" x14ac:dyDescent="0.2">
      <c r="B1338" s="268" t="s">
        <v>43</v>
      </c>
      <c r="C1338" s="276" t="s">
        <v>3</v>
      </c>
      <c r="D1338" s="269" t="s">
        <v>81</v>
      </c>
      <c r="E1338" s="270" t="str">
        <f t="shared" si="88"/>
        <v>RRTotal60-64</v>
      </c>
      <c r="F1338" s="271">
        <v>1.559E-2</v>
      </c>
      <c r="G1338" s="271">
        <v>7.5003468202420598E-2</v>
      </c>
      <c r="H1338" s="272">
        <v>6037.5551317737072</v>
      </c>
      <c r="I1338" s="271">
        <v>0.92499653179757946</v>
      </c>
      <c r="J1338" s="272">
        <v>80497.012691192547</v>
      </c>
      <c r="K1338" s="272">
        <v>387391.17562652851</v>
      </c>
      <c r="L1338" s="272">
        <v>1623479.6641485947</v>
      </c>
      <c r="M1338" s="273">
        <v>20.168197674324691</v>
      </c>
      <c r="N1338" s="272">
        <v>5</v>
      </c>
      <c r="O1338" s="274">
        <f t="shared" si="90"/>
        <v>2.499999999999996</v>
      </c>
    </row>
    <row r="1339" spans="2:15" x14ac:dyDescent="0.2">
      <c r="B1339" s="268" t="s">
        <v>43</v>
      </c>
      <c r="C1339" s="276" t="s">
        <v>3</v>
      </c>
      <c r="D1339" s="269" t="s">
        <v>82</v>
      </c>
      <c r="E1339" s="270" t="str">
        <f t="shared" si="88"/>
        <v>RRTotal65-69</v>
      </c>
      <c r="F1339" s="271">
        <v>2.366E-2</v>
      </c>
      <c r="G1339" s="271">
        <v>0.11170733199124283</v>
      </c>
      <c r="H1339" s="272">
        <v>8317.6673454778575</v>
      </c>
      <c r="I1339" s="271">
        <v>0.88829266800875717</v>
      </c>
      <c r="J1339" s="272">
        <v>74459.45755941885</v>
      </c>
      <c r="K1339" s="272">
        <v>351503.11943339964</v>
      </c>
      <c r="L1339" s="272">
        <v>1236088.4885220663</v>
      </c>
      <c r="M1339" s="273">
        <v>16.600825859302887</v>
      </c>
      <c r="N1339" s="272">
        <v>5</v>
      </c>
      <c r="O1339" s="274">
        <f t="shared" si="90"/>
        <v>2.4999999999999978</v>
      </c>
    </row>
    <row r="1340" spans="2:15" x14ac:dyDescent="0.2">
      <c r="B1340" s="268" t="s">
        <v>43</v>
      </c>
      <c r="C1340" s="276" t="s">
        <v>3</v>
      </c>
      <c r="D1340" s="269" t="s">
        <v>19</v>
      </c>
      <c r="E1340" s="270" t="str">
        <f t="shared" si="88"/>
        <v>RRTotal70-74</v>
      </c>
      <c r="F1340" s="271">
        <v>3.6880000000000003E-2</v>
      </c>
      <c r="G1340" s="271">
        <v>0.16882257994093677</v>
      </c>
      <c r="H1340" s="272">
        <v>11166.227665829723</v>
      </c>
      <c r="I1340" s="271">
        <v>0.83117742005906325</v>
      </c>
      <c r="J1340" s="272">
        <v>66141.790213941</v>
      </c>
      <c r="K1340" s="272">
        <v>302793.38190513069</v>
      </c>
      <c r="L1340" s="272">
        <v>884585.36908866651</v>
      </c>
      <c r="M1340" s="273">
        <v>13.374076604630798</v>
      </c>
      <c r="N1340" s="272">
        <v>5</v>
      </c>
      <c r="O1340" s="274">
        <f t="shared" si="90"/>
        <v>2.499999999999996</v>
      </c>
    </row>
    <row r="1341" spans="2:15" x14ac:dyDescent="0.2">
      <c r="B1341" s="268" t="s">
        <v>43</v>
      </c>
      <c r="C1341" s="276" t="s">
        <v>3</v>
      </c>
      <c r="D1341" s="269" t="s">
        <v>20</v>
      </c>
      <c r="E1341" s="270" t="str">
        <f t="shared" si="88"/>
        <v>RRTotal75-79</v>
      </c>
      <c r="F1341" s="271">
        <v>5.169E-2</v>
      </c>
      <c r="G1341" s="271">
        <v>0.22887446823807259</v>
      </c>
      <c r="H1341" s="272">
        <v>12582.502644287868</v>
      </c>
      <c r="I1341" s="271">
        <v>0.77112553176192744</v>
      </c>
      <c r="J1341" s="272">
        <v>54975.56254811128</v>
      </c>
      <c r="K1341" s="272">
        <v>243421.55612983674</v>
      </c>
      <c r="L1341" s="272">
        <v>581791.98718353582</v>
      </c>
      <c r="M1341" s="273">
        <v>10.582738224358991</v>
      </c>
      <c r="N1341" s="272">
        <v>5</v>
      </c>
      <c r="O1341" s="274">
        <f t="shared" si="90"/>
        <v>2.4999999999999996</v>
      </c>
    </row>
    <row r="1342" spans="2:15" x14ac:dyDescent="0.2">
      <c r="B1342" s="268" t="s">
        <v>43</v>
      </c>
      <c r="C1342" s="276" t="s">
        <v>3</v>
      </c>
      <c r="D1342" s="269" t="s">
        <v>21</v>
      </c>
      <c r="E1342" s="270" t="str">
        <f t="shared" si="88"/>
        <v>RRTotal80-84</v>
      </c>
      <c r="F1342" s="271">
        <v>8.8569999999999996E-2</v>
      </c>
      <c r="G1342" s="271">
        <v>0.36257200598859896</v>
      </c>
      <c r="H1342" s="272">
        <v>15370.536769324097</v>
      </c>
      <c r="I1342" s="271">
        <v>0.63742799401140104</v>
      </c>
      <c r="J1342" s="272">
        <v>42393.059903823414</v>
      </c>
      <c r="K1342" s="272">
        <v>173538.95759580683</v>
      </c>
      <c r="L1342" s="272">
        <v>338370.43105369911</v>
      </c>
      <c r="M1342" s="273">
        <v>7.9817411581366322</v>
      </c>
      <c r="N1342" s="272">
        <v>5</v>
      </c>
      <c r="O1342" s="274">
        <f t="shared" si="90"/>
        <v>2.5000000000000004</v>
      </c>
    </row>
    <row r="1343" spans="2:15" x14ac:dyDescent="0.2">
      <c r="B1343" s="268" t="s">
        <v>43</v>
      </c>
      <c r="C1343" s="276" t="s">
        <v>3</v>
      </c>
      <c r="D1343" s="269" t="s">
        <v>22</v>
      </c>
      <c r="E1343" s="270" t="str">
        <f t="shared" si="88"/>
        <v>RRTotal85-89</v>
      </c>
      <c r="F1343" s="271">
        <v>0.12377000000000001</v>
      </c>
      <c r="G1343" s="271">
        <v>0.47260970689405568</v>
      </c>
      <c r="H1343" s="272">
        <v>12771.10673813356</v>
      </c>
      <c r="I1343" s="271">
        <v>0.52739029310594432</v>
      </c>
      <c r="J1343" s="272">
        <v>27022.523134499315</v>
      </c>
      <c r="K1343" s="272">
        <v>103184.84882716267</v>
      </c>
      <c r="L1343" s="272">
        <v>164831.47345789228</v>
      </c>
      <c r="M1343" s="273">
        <v>6.0997810099921432</v>
      </c>
      <c r="N1343" s="272">
        <v>5</v>
      </c>
      <c r="O1343" s="274">
        <f t="shared" si="90"/>
        <v>2.4999999999999987</v>
      </c>
    </row>
    <row r="1344" spans="2:15" x14ac:dyDescent="0.2">
      <c r="B1344" s="268" t="s">
        <v>43</v>
      </c>
      <c r="C1344" s="276" t="s">
        <v>3</v>
      </c>
      <c r="D1344" s="269" t="s">
        <v>5</v>
      </c>
      <c r="E1344" s="270" t="str">
        <f t="shared" si="88"/>
        <v>RRTotal90+</v>
      </c>
      <c r="F1344" s="271">
        <v>0.23118</v>
      </c>
      <c r="G1344" s="271">
        <v>1</v>
      </c>
      <c r="H1344" s="272">
        <v>14251.416396365756</v>
      </c>
      <c r="I1344" s="271">
        <v>0</v>
      </c>
      <c r="J1344" s="272">
        <v>14251.416396365756</v>
      </c>
      <c r="K1344" s="272">
        <v>61646.62463072961</v>
      </c>
      <c r="L1344" s="272">
        <v>61646.62463072961</v>
      </c>
      <c r="M1344" s="273">
        <v>4.3256489682281734</v>
      </c>
      <c r="N1344" s="273" t="s">
        <v>92</v>
      </c>
      <c r="O1344" s="274"/>
    </row>
    <row r="1345" spans="2:15" ht="16" customHeight="1" x14ac:dyDescent="0.2">
      <c r="B1345" s="348" t="s">
        <v>1</v>
      </c>
      <c r="C1345" s="348" t="s">
        <v>0</v>
      </c>
      <c r="D1345" s="348" t="s">
        <v>2</v>
      </c>
      <c r="E1345" s="348" t="s">
        <v>49</v>
      </c>
      <c r="F1345" s="349" t="s">
        <v>113</v>
      </c>
      <c r="G1345" s="349" t="s">
        <v>112</v>
      </c>
      <c r="H1345" s="349" t="s">
        <v>114</v>
      </c>
      <c r="I1345" s="349" t="s">
        <v>116</v>
      </c>
      <c r="J1345" s="349" t="s">
        <v>111</v>
      </c>
      <c r="K1345" s="349" t="s">
        <v>110</v>
      </c>
      <c r="L1345" s="349" t="s">
        <v>109</v>
      </c>
      <c r="M1345" s="349" t="s">
        <v>108</v>
      </c>
      <c r="N1345" s="350" t="s">
        <v>6</v>
      </c>
      <c r="O1345" s="351" t="s">
        <v>91</v>
      </c>
    </row>
    <row r="1346" spans="2:15" ht="16" customHeight="1" x14ac:dyDescent="0.2"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50"/>
      <c r="O1346" s="351"/>
    </row>
    <row r="1347" spans="2:15" x14ac:dyDescent="0.2">
      <c r="B1347" s="268" t="s">
        <v>44</v>
      </c>
      <c r="C1347" s="276" t="s">
        <v>3</v>
      </c>
      <c r="D1347" s="269">
        <v>0</v>
      </c>
      <c r="E1347" s="270" t="str">
        <f t="shared" si="88"/>
        <v>PATotal0</v>
      </c>
      <c r="F1347" s="271">
        <v>1.5389999999999999E-2</v>
      </c>
      <c r="G1347" s="271">
        <v>1.5174242621835504E-2</v>
      </c>
      <c r="H1347" s="272">
        <v>1517.4242621835504</v>
      </c>
      <c r="I1347" s="271">
        <v>0.98482575737816447</v>
      </c>
      <c r="J1347" s="272">
        <v>100000</v>
      </c>
      <c r="K1347" s="272">
        <v>98627.524242669519</v>
      </c>
      <c r="L1347" s="272">
        <v>7265648.9837712841</v>
      </c>
      <c r="M1347" s="273">
        <v>72.65648983771284</v>
      </c>
      <c r="N1347" s="272">
        <v>1</v>
      </c>
      <c r="O1347" s="274">
        <f>(K1347-J1348*N1347)/H1347</f>
        <v>9.5522727865506904E-2</v>
      </c>
    </row>
    <row r="1348" spans="2:15" x14ac:dyDescent="0.2">
      <c r="B1348" s="268" t="s">
        <v>44</v>
      </c>
      <c r="C1348" s="276" t="s">
        <v>3</v>
      </c>
      <c r="D1348" s="275" t="s">
        <v>107</v>
      </c>
      <c r="E1348" s="270" t="str">
        <f t="shared" si="88"/>
        <v>PATotal01-04</v>
      </c>
      <c r="F1348" s="271">
        <v>6.9999999999999999E-4</v>
      </c>
      <c r="G1348" s="271">
        <v>2.7870112782660736E-3</v>
      </c>
      <c r="H1348" s="272">
        <v>274.4720492939872</v>
      </c>
      <c r="I1348" s="271">
        <v>0.99721298872173392</v>
      </c>
      <c r="J1348" s="272">
        <v>98482.575737816442</v>
      </c>
      <c r="K1348" s="272">
        <v>393243.94218582689</v>
      </c>
      <c r="L1348" s="272">
        <v>7167021.4595286148</v>
      </c>
      <c r="M1348" s="273">
        <v>72.77451270780017</v>
      </c>
      <c r="N1348" s="272">
        <v>4</v>
      </c>
      <c r="O1348" s="274">
        <f t="shared" ref="O1348:O1365" si="91">(K1348-J1349*N1348)/H1348</f>
        <v>1.4993418557394242</v>
      </c>
    </row>
    <row r="1349" spans="2:15" x14ac:dyDescent="0.2">
      <c r="B1349" s="268" t="s">
        <v>44</v>
      </c>
      <c r="C1349" s="276" t="s">
        <v>3</v>
      </c>
      <c r="D1349" s="275" t="s">
        <v>106</v>
      </c>
      <c r="E1349" s="270" t="str">
        <f t="shared" si="88"/>
        <v>PATotal05-09</v>
      </c>
      <c r="F1349" s="271">
        <v>4.2999999999999999E-4</v>
      </c>
      <c r="G1349" s="271">
        <v>2.1363471936181695E-3</v>
      </c>
      <c r="H1349" s="272">
        <v>209.80660670553715</v>
      </c>
      <c r="I1349" s="271">
        <v>0.99786365280638178</v>
      </c>
      <c r="J1349" s="272">
        <v>98208.10368852246</v>
      </c>
      <c r="K1349" s="272">
        <v>490516.00192584842</v>
      </c>
      <c r="L1349" s="272">
        <v>6773777.5173427882</v>
      </c>
      <c r="M1349" s="273">
        <v>68.973712585129945</v>
      </c>
      <c r="N1349" s="272">
        <v>5</v>
      </c>
      <c r="O1349" s="274">
        <f t="shared" si="91"/>
        <v>2.4999999999999547</v>
      </c>
    </row>
    <row r="1350" spans="2:15" x14ac:dyDescent="0.2">
      <c r="B1350" s="268" t="s">
        <v>44</v>
      </c>
      <c r="C1350" s="276" t="s">
        <v>3</v>
      </c>
      <c r="D1350" s="275" t="s">
        <v>71</v>
      </c>
      <c r="E1350" s="270" t="str">
        <f t="shared" si="88"/>
        <v>PATotal10-14</v>
      </c>
      <c r="F1350" s="271">
        <v>4.0999999999999999E-4</v>
      </c>
      <c r="G1350" s="271">
        <v>2.058988284943314E-3</v>
      </c>
      <c r="H1350" s="272">
        <v>201.7773456358556</v>
      </c>
      <c r="I1350" s="271">
        <v>0.99794101171505667</v>
      </c>
      <c r="J1350" s="272">
        <v>97998.297081816912</v>
      </c>
      <c r="K1350" s="272">
        <v>489487.04204499495</v>
      </c>
      <c r="L1350" s="272">
        <v>6283261.5154169397</v>
      </c>
      <c r="M1350" s="273">
        <v>64.116027548633468</v>
      </c>
      <c r="N1350" s="272">
        <v>5</v>
      </c>
      <c r="O1350" s="274">
        <f t="shared" si="91"/>
        <v>2.5000000000000342</v>
      </c>
    </row>
    <row r="1351" spans="2:15" x14ac:dyDescent="0.2">
      <c r="B1351" s="268" t="s">
        <v>44</v>
      </c>
      <c r="C1351" s="276" t="s">
        <v>3</v>
      </c>
      <c r="D1351" s="269" t="s">
        <v>72</v>
      </c>
      <c r="E1351" s="270" t="str">
        <f t="shared" si="88"/>
        <v>PATotal15-19</v>
      </c>
      <c r="F1351" s="271">
        <v>1.56E-3</v>
      </c>
      <c r="G1351" s="271">
        <v>7.7856794326274931E-3</v>
      </c>
      <c r="H1351" s="272">
        <v>761.41235229253357</v>
      </c>
      <c r="I1351" s="271">
        <v>0.99221432056737247</v>
      </c>
      <c r="J1351" s="272">
        <v>97796.519736181057</v>
      </c>
      <c r="K1351" s="272">
        <v>487079.06780017394</v>
      </c>
      <c r="L1351" s="272">
        <v>5793774.4733719444</v>
      </c>
      <c r="M1351" s="273">
        <v>59.243155983478871</v>
      </c>
      <c r="N1351" s="272">
        <v>5</v>
      </c>
      <c r="O1351" s="274">
        <f t="shared" si="91"/>
        <v>2.5000000000000289</v>
      </c>
    </row>
    <row r="1352" spans="2:15" x14ac:dyDescent="0.2">
      <c r="B1352" s="268" t="s">
        <v>44</v>
      </c>
      <c r="C1352" s="276" t="s">
        <v>3</v>
      </c>
      <c r="D1352" s="269" t="s">
        <v>73</v>
      </c>
      <c r="E1352" s="270" t="str">
        <f t="shared" si="88"/>
        <v>PATotal20-24</v>
      </c>
      <c r="F1352" s="271">
        <v>2.3700000000000001E-3</v>
      </c>
      <c r="G1352" s="271">
        <v>1.178985035357992E-2</v>
      </c>
      <c r="H1352" s="272">
        <v>1144.0293950996036</v>
      </c>
      <c r="I1352" s="271">
        <v>0.98821014964642007</v>
      </c>
      <c r="J1352" s="272">
        <v>97035.10738388852</v>
      </c>
      <c r="K1352" s="272">
        <v>482315.46343169361</v>
      </c>
      <c r="L1352" s="272">
        <v>5306695.4055717709</v>
      </c>
      <c r="M1352" s="273">
        <v>54.688406584407844</v>
      </c>
      <c r="N1352" s="272">
        <v>5</v>
      </c>
      <c r="O1352" s="274">
        <f t="shared" si="91"/>
        <v>2.4999999999999694</v>
      </c>
    </row>
    <row r="1353" spans="2:15" x14ac:dyDescent="0.2">
      <c r="B1353" s="268" t="s">
        <v>44</v>
      </c>
      <c r="C1353" s="276" t="s">
        <v>3</v>
      </c>
      <c r="D1353" s="269" t="s">
        <v>74</v>
      </c>
      <c r="E1353" s="270" t="str">
        <f t="shared" si="88"/>
        <v>PATotal25-29</v>
      </c>
      <c r="F1353" s="271">
        <v>2.4399999999999999E-3</v>
      </c>
      <c r="G1353" s="271">
        <v>1.2136118482696499E-2</v>
      </c>
      <c r="H1353" s="272">
        <v>1163.7454839054326</v>
      </c>
      <c r="I1353" s="271">
        <v>0.98786388151730353</v>
      </c>
      <c r="J1353" s="272">
        <v>95891.077988788922</v>
      </c>
      <c r="K1353" s="272">
        <v>476546.02623418102</v>
      </c>
      <c r="L1353" s="272">
        <v>4824379.9421400772</v>
      </c>
      <c r="M1353" s="273">
        <v>50.311040853082474</v>
      </c>
      <c r="N1353" s="272">
        <v>5</v>
      </c>
      <c r="O1353" s="274">
        <f t="shared" si="91"/>
        <v>2.4999999999999365</v>
      </c>
    </row>
    <row r="1354" spans="2:15" x14ac:dyDescent="0.2">
      <c r="B1354" s="268" t="s">
        <v>44</v>
      </c>
      <c r="C1354" s="276" t="s">
        <v>3</v>
      </c>
      <c r="D1354" s="269" t="s">
        <v>75</v>
      </c>
      <c r="E1354" s="270" t="str">
        <f t="shared" si="88"/>
        <v>PATotal30-34</v>
      </c>
      <c r="F1354" s="271">
        <v>2.66E-3</v>
      </c>
      <c r="G1354" s="271">
        <v>1.320903999528571E-2</v>
      </c>
      <c r="H1354" s="272">
        <v>1251.2571237037341</v>
      </c>
      <c r="I1354" s="271">
        <v>0.98679096000471433</v>
      </c>
      <c r="J1354" s="272">
        <v>94727.332504883496</v>
      </c>
      <c r="K1354" s="272">
        <v>470508.51971515815</v>
      </c>
      <c r="L1354" s="272">
        <v>4347833.9159058966</v>
      </c>
      <c r="M1354" s="273">
        <v>45.898409687423133</v>
      </c>
      <c r="N1354" s="272">
        <v>5</v>
      </c>
      <c r="O1354" s="274">
        <f t="shared" si="91"/>
        <v>2.5000000000000164</v>
      </c>
    </row>
    <row r="1355" spans="2:15" x14ac:dyDescent="0.2">
      <c r="B1355" s="268" t="s">
        <v>44</v>
      </c>
      <c r="C1355" s="276" t="s">
        <v>3</v>
      </c>
      <c r="D1355" s="269" t="s">
        <v>76</v>
      </c>
      <c r="E1355" s="270" t="str">
        <f t="shared" si="88"/>
        <v>PATotal35-39</v>
      </c>
      <c r="F1355" s="271">
        <v>2.9399999999999999E-3</v>
      </c>
      <c r="G1355" s="271">
        <v>1.4572039285450101E-2</v>
      </c>
      <c r="H1355" s="272">
        <v>1362.1370427042466</v>
      </c>
      <c r="I1355" s="271">
        <v>0.98542796071454986</v>
      </c>
      <c r="J1355" s="272">
        <v>93476.075381179762</v>
      </c>
      <c r="K1355" s="272">
        <v>463975.03429913818</v>
      </c>
      <c r="L1355" s="272">
        <v>3877325.3961907383</v>
      </c>
      <c r="M1355" s="273">
        <v>41.479334475475731</v>
      </c>
      <c r="N1355" s="272">
        <v>5</v>
      </c>
      <c r="O1355" s="274">
        <f t="shared" si="91"/>
        <v>2.5000000000000022</v>
      </c>
    </row>
    <row r="1356" spans="2:15" x14ac:dyDescent="0.2">
      <c r="B1356" s="268" t="s">
        <v>44</v>
      </c>
      <c r="C1356" s="276" t="s">
        <v>3</v>
      </c>
      <c r="D1356" s="269" t="s">
        <v>77</v>
      </c>
      <c r="E1356" s="270" t="str">
        <f t="shared" si="88"/>
        <v>PATotal40-44</v>
      </c>
      <c r="F1356" s="271">
        <v>3.6600000000000001E-3</v>
      </c>
      <c r="G1356" s="271">
        <v>1.8144184901760462E-2</v>
      </c>
      <c r="H1356" s="272">
        <v>1671.3323292426614</v>
      </c>
      <c r="I1356" s="271">
        <v>0.98185581509823949</v>
      </c>
      <c r="J1356" s="272">
        <v>92113.938338475506</v>
      </c>
      <c r="K1356" s="272">
        <v>456391.36086927087</v>
      </c>
      <c r="L1356" s="272">
        <v>3413350.3618916003</v>
      </c>
      <c r="M1356" s="273">
        <v>37.055742306328703</v>
      </c>
      <c r="N1356" s="272">
        <v>5</v>
      </c>
      <c r="O1356" s="274">
        <f t="shared" si="91"/>
        <v>2.5000000000000226</v>
      </c>
    </row>
    <row r="1357" spans="2:15" x14ac:dyDescent="0.2">
      <c r="B1357" s="268" t="s">
        <v>44</v>
      </c>
      <c r="C1357" s="276" t="s">
        <v>3</v>
      </c>
      <c r="D1357" s="269" t="s">
        <v>78</v>
      </c>
      <c r="E1357" s="270" t="str">
        <f t="shared" ref="E1357:E1420" si="92">_xlfn.CONCAT(B1357,C1357,D1357)</f>
        <v>PATotal45-49</v>
      </c>
      <c r="F1357" s="271">
        <v>5.3299999999999997E-3</v>
      </c>
      <c r="G1357" s="271">
        <v>2.6289410901480893E-2</v>
      </c>
      <c r="H1357" s="272">
        <v>2377.6828323774671</v>
      </c>
      <c r="I1357" s="271">
        <v>0.97371058909851915</v>
      </c>
      <c r="J1357" s="272">
        <v>90442.606009232841</v>
      </c>
      <c r="K1357" s="272">
        <v>446268.82296522055</v>
      </c>
      <c r="L1357" s="272">
        <v>2956959.0010223296</v>
      </c>
      <c r="M1357" s="273">
        <v>32.694314455296301</v>
      </c>
      <c r="N1357" s="272">
        <v>5</v>
      </c>
      <c r="O1357" s="274">
        <f t="shared" si="91"/>
        <v>2.5000000000000071</v>
      </c>
    </row>
    <row r="1358" spans="2:15" x14ac:dyDescent="0.2">
      <c r="B1358" s="268" t="s">
        <v>44</v>
      </c>
      <c r="C1358" s="276" t="s">
        <v>3</v>
      </c>
      <c r="D1358" s="269" t="s">
        <v>79</v>
      </c>
      <c r="E1358" s="270" t="str">
        <f t="shared" si="92"/>
        <v>PATotal50-54</v>
      </c>
      <c r="F1358" s="271">
        <v>7.5900000000000004E-3</v>
      </c>
      <c r="G1358" s="271">
        <v>3.7252315627478265E-2</v>
      </c>
      <c r="H1358" s="272">
        <v>3280.6223138938421</v>
      </c>
      <c r="I1358" s="271">
        <v>0.96274768437252178</v>
      </c>
      <c r="J1358" s="272">
        <v>88064.923176855373</v>
      </c>
      <c r="K1358" s="272">
        <v>432123.06009954226</v>
      </c>
      <c r="L1358" s="272">
        <v>2510690.178057109</v>
      </c>
      <c r="M1358" s="273">
        <v>28.509536913068604</v>
      </c>
      <c r="N1358" s="272">
        <v>5</v>
      </c>
      <c r="O1358" s="274">
        <f t="shared" si="91"/>
        <v>2.4999999999999827</v>
      </c>
    </row>
    <row r="1359" spans="2:15" x14ac:dyDescent="0.2">
      <c r="B1359" s="268" t="s">
        <v>44</v>
      </c>
      <c r="C1359" s="276" t="s">
        <v>3</v>
      </c>
      <c r="D1359" s="269" t="s">
        <v>80</v>
      </c>
      <c r="E1359" s="270" t="str">
        <f t="shared" si="92"/>
        <v>PATotal55-59</v>
      </c>
      <c r="F1359" s="271">
        <v>1.039E-2</v>
      </c>
      <c r="G1359" s="271">
        <v>5.0637810939546536E-2</v>
      </c>
      <c r="H1359" s="272">
        <v>4293.2913977402786</v>
      </c>
      <c r="I1359" s="271">
        <v>0.94936218906045344</v>
      </c>
      <c r="J1359" s="272">
        <v>84784.300862961536</v>
      </c>
      <c r="K1359" s="272">
        <v>413188.27582045697</v>
      </c>
      <c r="L1359" s="272">
        <v>2078567.1179575669</v>
      </c>
      <c r="M1359" s="273">
        <v>24.515943362170244</v>
      </c>
      <c r="N1359" s="272">
        <v>5</v>
      </c>
      <c r="O1359" s="274">
        <f t="shared" si="91"/>
        <v>2.4999999999999964</v>
      </c>
    </row>
    <row r="1360" spans="2:15" x14ac:dyDescent="0.2">
      <c r="B1360" s="268" t="s">
        <v>44</v>
      </c>
      <c r="C1360" s="276" t="s">
        <v>3</v>
      </c>
      <c r="D1360" s="269" t="s">
        <v>81</v>
      </c>
      <c r="E1360" s="270" t="str">
        <f t="shared" si="92"/>
        <v>PATotal60-64</v>
      </c>
      <c r="F1360" s="271">
        <v>1.5440000000000001E-2</v>
      </c>
      <c r="G1360" s="271">
        <v>7.4336689885831642E-2</v>
      </c>
      <c r="H1360" s="272">
        <v>5983.4352092136924</v>
      </c>
      <c r="I1360" s="271">
        <v>0.92566331011416836</v>
      </c>
      <c r="J1360" s="272">
        <v>80491.009465221257</v>
      </c>
      <c r="K1360" s="272">
        <v>387496.45930307207</v>
      </c>
      <c r="L1360" s="272">
        <v>1665378.84213711</v>
      </c>
      <c r="M1360" s="273">
        <v>20.690246689683903</v>
      </c>
      <c r="N1360" s="272">
        <v>5</v>
      </c>
      <c r="O1360" s="274">
        <f t="shared" si="91"/>
        <v>2.5000000000000071</v>
      </c>
    </row>
    <row r="1361" spans="2:15" x14ac:dyDescent="0.2">
      <c r="B1361" s="268" t="s">
        <v>44</v>
      </c>
      <c r="C1361" s="276" t="s">
        <v>3</v>
      </c>
      <c r="D1361" s="269" t="s">
        <v>82</v>
      </c>
      <c r="E1361" s="270" t="str">
        <f t="shared" si="92"/>
        <v>PATotal65-69</v>
      </c>
      <c r="F1361" s="271">
        <v>2.179E-2</v>
      </c>
      <c r="G1361" s="271">
        <v>0.10330203157684105</v>
      </c>
      <c r="H1361" s="272">
        <v>7696.7837885079225</v>
      </c>
      <c r="I1361" s="271">
        <v>0.89669796842315896</v>
      </c>
      <c r="J1361" s="272">
        <v>74507.57425600756</v>
      </c>
      <c r="K1361" s="272">
        <v>353295.911808768</v>
      </c>
      <c r="L1361" s="272">
        <v>1277882.3828340378</v>
      </c>
      <c r="M1361" s="273">
        <v>17.151039952572365</v>
      </c>
      <c r="N1361" s="272">
        <v>5</v>
      </c>
      <c r="O1361" s="274">
        <f t="shared" si="91"/>
        <v>2.4999999999999996</v>
      </c>
    </row>
    <row r="1362" spans="2:15" x14ac:dyDescent="0.2">
      <c r="B1362" s="268" t="s">
        <v>44</v>
      </c>
      <c r="C1362" s="276" t="s">
        <v>3</v>
      </c>
      <c r="D1362" s="269" t="s">
        <v>19</v>
      </c>
      <c r="E1362" s="270" t="str">
        <f t="shared" si="92"/>
        <v>PATotal70-74</v>
      </c>
      <c r="F1362" s="271">
        <v>3.5659999999999997E-2</v>
      </c>
      <c r="G1362" s="271">
        <v>0.16369336565083481</v>
      </c>
      <c r="H1362" s="272">
        <v>10936.483153417726</v>
      </c>
      <c r="I1362" s="271">
        <v>0.83630663434916519</v>
      </c>
      <c r="J1362" s="272">
        <v>66810.790467499639</v>
      </c>
      <c r="K1362" s="272">
        <v>306712.74445395387</v>
      </c>
      <c r="L1362" s="272">
        <v>924586.47102526971</v>
      </c>
      <c r="M1362" s="273">
        <v>13.838879386931341</v>
      </c>
      <c r="N1362" s="272">
        <v>5</v>
      </c>
      <c r="O1362" s="274">
        <f t="shared" si="91"/>
        <v>2.5000000000000009</v>
      </c>
    </row>
    <row r="1363" spans="2:15" x14ac:dyDescent="0.2">
      <c r="B1363" s="268" t="s">
        <v>44</v>
      </c>
      <c r="C1363" s="276" t="s">
        <v>3</v>
      </c>
      <c r="D1363" s="269" t="s">
        <v>20</v>
      </c>
      <c r="E1363" s="270" t="str">
        <f t="shared" si="92"/>
        <v>PATotal75-79</v>
      </c>
      <c r="F1363" s="271">
        <v>5.3170000000000002E-2</v>
      </c>
      <c r="G1363" s="271">
        <v>0.23466451204415181</v>
      </c>
      <c r="H1363" s="272">
        <v>13111.717061664014</v>
      </c>
      <c r="I1363" s="271">
        <v>0.76533548795584816</v>
      </c>
      <c r="J1363" s="272">
        <v>55874.307314081911</v>
      </c>
      <c r="K1363" s="272">
        <v>246592.24391624951</v>
      </c>
      <c r="L1363" s="272">
        <v>617873.72657131578</v>
      </c>
      <c r="M1363" s="273">
        <v>11.058279847624958</v>
      </c>
      <c r="N1363" s="272">
        <v>5</v>
      </c>
      <c r="O1363" s="274">
        <f t="shared" si="91"/>
        <v>2.4999999999999996</v>
      </c>
    </row>
    <row r="1364" spans="2:15" x14ac:dyDescent="0.2">
      <c r="B1364" s="268" t="s">
        <v>44</v>
      </c>
      <c r="C1364" s="276" t="s">
        <v>3</v>
      </c>
      <c r="D1364" s="269" t="s">
        <v>21</v>
      </c>
      <c r="E1364" s="270" t="str">
        <f t="shared" si="92"/>
        <v>PATotal80-84</v>
      </c>
      <c r="F1364" s="271">
        <v>8.1490000000000007E-2</v>
      </c>
      <c r="G1364" s="271">
        <v>0.33847649092670262</v>
      </c>
      <c r="H1364" s="272">
        <v>14474.131491574828</v>
      </c>
      <c r="I1364" s="271">
        <v>0.66152350907329738</v>
      </c>
      <c r="J1364" s="272">
        <v>42762.590252417896</v>
      </c>
      <c r="K1364" s="272">
        <v>177627.6225331524</v>
      </c>
      <c r="L1364" s="272">
        <v>371281.48265506624</v>
      </c>
      <c r="M1364" s="273">
        <v>8.6823899222071361</v>
      </c>
      <c r="N1364" s="272">
        <v>5</v>
      </c>
      <c r="O1364" s="274">
        <f t="shared" si="91"/>
        <v>2.5000000000000004</v>
      </c>
    </row>
    <row r="1365" spans="2:15" x14ac:dyDescent="0.2">
      <c r="B1365" s="268" t="s">
        <v>44</v>
      </c>
      <c r="C1365" s="276" t="s">
        <v>3</v>
      </c>
      <c r="D1365" s="269" t="s">
        <v>22</v>
      </c>
      <c r="E1365" s="270" t="str">
        <f t="shared" si="92"/>
        <v>PATotal85-89</v>
      </c>
      <c r="F1365" s="271">
        <v>0.11376</v>
      </c>
      <c r="G1365" s="271">
        <v>0.44283867300494717</v>
      </c>
      <c r="H1365" s="272">
        <v>12527.223539006916</v>
      </c>
      <c r="I1365" s="271">
        <v>0.55716132699505283</v>
      </c>
      <c r="J1365" s="272">
        <v>28288.458760843067</v>
      </c>
      <c r="K1365" s="272">
        <v>110124.23495669804</v>
      </c>
      <c r="L1365" s="272">
        <v>193653.86012191384</v>
      </c>
      <c r="M1365" s="273">
        <v>6.8456843746457423</v>
      </c>
      <c r="N1365" s="272">
        <v>5</v>
      </c>
      <c r="O1365" s="274">
        <f t="shared" si="91"/>
        <v>2.4999999999999996</v>
      </c>
    </row>
    <row r="1366" spans="2:15" x14ac:dyDescent="0.2">
      <c r="B1366" s="268" t="s">
        <v>44</v>
      </c>
      <c r="C1366" s="276" t="s">
        <v>3</v>
      </c>
      <c r="D1366" s="269" t="s">
        <v>5</v>
      </c>
      <c r="E1366" s="270" t="str">
        <f t="shared" si="92"/>
        <v>PATotal90+</v>
      </c>
      <c r="F1366" s="271">
        <v>0.18869</v>
      </c>
      <c r="G1366" s="271">
        <v>1</v>
      </c>
      <c r="H1366" s="272">
        <v>15761.23522183615</v>
      </c>
      <c r="I1366" s="271">
        <v>0</v>
      </c>
      <c r="J1366" s="272">
        <v>15761.23522183615</v>
      </c>
      <c r="K1366" s="272">
        <v>83529.625165215795</v>
      </c>
      <c r="L1366" s="272">
        <v>83529.625165215795</v>
      </c>
      <c r="M1366" s="273">
        <v>5.2996877458875185</v>
      </c>
      <c r="N1366" s="273" t="s">
        <v>92</v>
      </c>
      <c r="O1366" s="274"/>
    </row>
    <row r="1367" spans="2:15" ht="16" customHeight="1" x14ac:dyDescent="0.2">
      <c r="B1367" s="348" t="s">
        <v>1</v>
      </c>
      <c r="C1367" s="348" t="s">
        <v>0</v>
      </c>
      <c r="D1367" s="348" t="s">
        <v>2</v>
      </c>
      <c r="E1367" s="348" t="s">
        <v>49</v>
      </c>
      <c r="F1367" s="349" t="s">
        <v>113</v>
      </c>
      <c r="G1367" s="349" t="s">
        <v>112</v>
      </c>
      <c r="H1367" s="349" t="s">
        <v>114</v>
      </c>
      <c r="I1367" s="349" t="s">
        <v>116</v>
      </c>
      <c r="J1367" s="349" t="s">
        <v>111</v>
      </c>
      <c r="K1367" s="349" t="s">
        <v>110</v>
      </c>
      <c r="L1367" s="349" t="s">
        <v>109</v>
      </c>
      <c r="M1367" s="349" t="s">
        <v>108</v>
      </c>
      <c r="N1367" s="350" t="s">
        <v>6</v>
      </c>
      <c r="O1367" s="351" t="s">
        <v>91</v>
      </c>
    </row>
    <row r="1368" spans="2:15" ht="16" customHeight="1" x14ac:dyDescent="0.2">
      <c r="B1368" s="348"/>
      <c r="C1368" s="348"/>
      <c r="D1368" s="348"/>
      <c r="E1368" s="348"/>
      <c r="F1368" s="348"/>
      <c r="G1368" s="348"/>
      <c r="H1368" s="348"/>
      <c r="I1368" s="348"/>
      <c r="J1368" s="348"/>
      <c r="K1368" s="348"/>
      <c r="L1368" s="348"/>
      <c r="M1368" s="348"/>
      <c r="N1368" s="350"/>
      <c r="O1368" s="351"/>
    </row>
    <row r="1369" spans="2:15" x14ac:dyDescent="0.2">
      <c r="B1369" s="268" t="s">
        <v>45</v>
      </c>
      <c r="C1369" s="276" t="s">
        <v>3</v>
      </c>
      <c r="D1369" s="269">
        <v>0</v>
      </c>
      <c r="E1369" s="270" t="str">
        <f t="shared" si="92"/>
        <v>APTotal0</v>
      </c>
      <c r="F1369" s="271">
        <v>2.307E-2</v>
      </c>
      <c r="G1369" s="271">
        <v>2.2614115024266628E-2</v>
      </c>
      <c r="H1369" s="272">
        <v>2261.4115024266625</v>
      </c>
      <c r="I1369" s="271">
        <v>0.97738588497573342</v>
      </c>
      <c r="J1369" s="272">
        <v>100000</v>
      </c>
      <c r="K1369" s="272">
        <v>98005.078532193889</v>
      </c>
      <c r="L1369" s="272">
        <v>7465876.9547573309</v>
      </c>
      <c r="M1369" s="273">
        <v>74.658769547573314</v>
      </c>
      <c r="N1369" s="272">
        <v>1</v>
      </c>
      <c r="O1369" s="274">
        <f>(K1369-J1370*N1369)/H1369</f>
        <v>0.11784234507279656</v>
      </c>
    </row>
    <row r="1370" spans="2:15" x14ac:dyDescent="0.2">
      <c r="B1370" s="268" t="s">
        <v>45</v>
      </c>
      <c r="C1370" s="276" t="s">
        <v>3</v>
      </c>
      <c r="D1370" s="275" t="s">
        <v>107</v>
      </c>
      <c r="E1370" s="270" t="str">
        <f t="shared" si="92"/>
        <v>APTotal01-04</v>
      </c>
      <c r="F1370" s="271">
        <v>8.5999999999999998E-4</v>
      </c>
      <c r="G1370" s="271">
        <v>3.4338443167881085E-3</v>
      </c>
      <c r="H1370" s="272">
        <v>335.6190966432838</v>
      </c>
      <c r="I1370" s="271">
        <v>0.99656615568321194</v>
      </c>
      <c r="J1370" s="272">
        <v>97738.588497573335</v>
      </c>
      <c r="K1370" s="272">
        <v>390111.02779761388</v>
      </c>
      <c r="L1370" s="272">
        <v>7367871.8762251372</v>
      </c>
      <c r="M1370" s="273">
        <v>75.383448743052668</v>
      </c>
      <c r="N1370" s="272">
        <v>4</v>
      </c>
      <c r="O1370" s="274">
        <f t="shared" ref="O1370:O1387" si="93">(K1370-J1371*N1370)/H1370</f>
        <v>1.4872520630855777</v>
      </c>
    </row>
    <row r="1371" spans="2:15" x14ac:dyDescent="0.2">
      <c r="B1371" s="268" t="s">
        <v>45</v>
      </c>
      <c r="C1371" s="276" t="s">
        <v>3</v>
      </c>
      <c r="D1371" s="275" t="s">
        <v>106</v>
      </c>
      <c r="E1371" s="270" t="str">
        <f t="shared" si="92"/>
        <v>APTotal05-09</v>
      </c>
      <c r="F1371" s="271">
        <v>4.0999999999999999E-4</v>
      </c>
      <c r="G1371" s="271">
        <v>2.0235667223161757E-3</v>
      </c>
      <c r="H1371" s="272">
        <v>197.10140753450278</v>
      </c>
      <c r="I1371" s="271">
        <v>0.99797643327768382</v>
      </c>
      <c r="J1371" s="272">
        <v>97402.969400930058</v>
      </c>
      <c r="K1371" s="272">
        <v>486522.09348581405</v>
      </c>
      <c r="L1371" s="272">
        <v>6977760.8484275229</v>
      </c>
      <c r="M1371" s="273">
        <v>71.638071111627681</v>
      </c>
      <c r="N1371" s="272">
        <v>5</v>
      </c>
      <c r="O1371" s="274">
        <f t="shared" si="93"/>
        <v>2.5000000000001257</v>
      </c>
    </row>
    <row r="1372" spans="2:15" x14ac:dyDescent="0.2">
      <c r="B1372" s="268" t="s">
        <v>45</v>
      </c>
      <c r="C1372" s="276" t="s">
        <v>3</v>
      </c>
      <c r="D1372" s="275" t="s">
        <v>71</v>
      </c>
      <c r="E1372" s="270" t="str">
        <f t="shared" si="92"/>
        <v>APTotal10-14</v>
      </c>
      <c r="F1372" s="271">
        <v>4.6000000000000001E-4</v>
      </c>
      <c r="G1372" s="271">
        <v>2.3216026824567069E-3</v>
      </c>
      <c r="H1372" s="272">
        <v>225.67340388399967</v>
      </c>
      <c r="I1372" s="271">
        <v>0.99767839731754326</v>
      </c>
      <c r="J1372" s="272">
        <v>97205.867993395557</v>
      </c>
      <c r="K1372" s="272">
        <v>485465.15645726776</v>
      </c>
      <c r="L1372" s="272">
        <v>6491238.7549417084</v>
      </c>
      <c r="M1372" s="273">
        <v>66.778260293738043</v>
      </c>
      <c r="N1372" s="272">
        <v>5</v>
      </c>
      <c r="O1372" s="274">
        <f t="shared" si="93"/>
        <v>2.5000000000000568</v>
      </c>
    </row>
    <row r="1373" spans="2:15" x14ac:dyDescent="0.2">
      <c r="B1373" s="268" t="s">
        <v>45</v>
      </c>
      <c r="C1373" s="276" t="s">
        <v>3</v>
      </c>
      <c r="D1373" s="269" t="s">
        <v>72</v>
      </c>
      <c r="E1373" s="270" t="str">
        <f t="shared" si="92"/>
        <v>APTotal15-19</v>
      </c>
      <c r="F1373" s="271">
        <v>1.31E-3</v>
      </c>
      <c r="G1373" s="271">
        <v>6.5161237960614697E-3</v>
      </c>
      <c r="H1373" s="272">
        <v>631.93495371138806</v>
      </c>
      <c r="I1373" s="271">
        <v>0.99348387620393852</v>
      </c>
      <c r="J1373" s="272">
        <v>96980.19458951155</v>
      </c>
      <c r="K1373" s="272">
        <v>483321.13556327927</v>
      </c>
      <c r="L1373" s="272">
        <v>6005773.5984844407</v>
      </c>
      <c r="M1373" s="273">
        <v>61.927836130924483</v>
      </c>
      <c r="N1373" s="272">
        <v>5</v>
      </c>
      <c r="O1373" s="274">
        <f t="shared" si="93"/>
        <v>2.5000000000000133</v>
      </c>
    </row>
    <row r="1374" spans="2:15" x14ac:dyDescent="0.2">
      <c r="B1374" s="268" t="s">
        <v>45</v>
      </c>
      <c r="C1374" s="276" t="s">
        <v>3</v>
      </c>
      <c r="D1374" s="269" t="s">
        <v>73</v>
      </c>
      <c r="E1374" s="270" t="str">
        <f t="shared" si="92"/>
        <v>APTotal20-24</v>
      </c>
      <c r="F1374" s="271">
        <v>1.7600000000000001E-3</v>
      </c>
      <c r="G1374" s="271">
        <v>8.7618836800006216E-3</v>
      </c>
      <c r="H1374" s="272">
        <v>844.19224369938001</v>
      </c>
      <c r="I1374" s="271">
        <v>0.99123811631999936</v>
      </c>
      <c r="J1374" s="272">
        <v>96348.259635800161</v>
      </c>
      <c r="K1374" s="272">
        <v>479630.81756975234</v>
      </c>
      <c r="L1374" s="272">
        <v>5522452.4629211612</v>
      </c>
      <c r="M1374" s="273">
        <v>57.317615116206845</v>
      </c>
      <c r="N1374" s="272">
        <v>5</v>
      </c>
      <c r="O1374" s="274">
        <f t="shared" si="93"/>
        <v>2.4999999999999316</v>
      </c>
    </row>
    <row r="1375" spans="2:15" x14ac:dyDescent="0.2">
      <c r="B1375" s="268" t="s">
        <v>45</v>
      </c>
      <c r="C1375" s="276" t="s">
        <v>3</v>
      </c>
      <c r="D1375" s="269" t="s">
        <v>74</v>
      </c>
      <c r="E1375" s="270" t="str">
        <f t="shared" si="92"/>
        <v>APTotal25-29</v>
      </c>
      <c r="F1375" s="271">
        <v>1.6900000000000001E-3</v>
      </c>
      <c r="G1375" s="271">
        <v>8.4288371128417861E-3</v>
      </c>
      <c r="H1375" s="272">
        <v>804.98822766188209</v>
      </c>
      <c r="I1375" s="271">
        <v>0.99157116288715819</v>
      </c>
      <c r="J1375" s="272">
        <v>95504.067392100784</v>
      </c>
      <c r="K1375" s="272">
        <v>475507.86639134918</v>
      </c>
      <c r="L1375" s="272">
        <v>5042821.645351409</v>
      </c>
      <c r="M1375" s="273">
        <v>52.802166264266404</v>
      </c>
      <c r="N1375" s="272">
        <v>5</v>
      </c>
      <c r="O1375" s="274">
        <f t="shared" si="93"/>
        <v>2.5000000000000102</v>
      </c>
    </row>
    <row r="1376" spans="2:15" x14ac:dyDescent="0.2">
      <c r="B1376" s="268" t="s">
        <v>45</v>
      </c>
      <c r="C1376" s="276" t="s">
        <v>3</v>
      </c>
      <c r="D1376" s="269" t="s">
        <v>75</v>
      </c>
      <c r="E1376" s="270" t="str">
        <f t="shared" si="92"/>
        <v>APTotal30-34</v>
      </c>
      <c r="F1376" s="271">
        <v>1.74E-3</v>
      </c>
      <c r="G1376" s="271">
        <v>8.6773865261670132E-3</v>
      </c>
      <c r="H1376" s="272">
        <v>821.74051358192537</v>
      </c>
      <c r="I1376" s="271">
        <v>0.99132261347383299</v>
      </c>
      <c r="J1376" s="272">
        <v>94699.079164438896</v>
      </c>
      <c r="K1376" s="272">
        <v>471441.04453823966</v>
      </c>
      <c r="L1376" s="272">
        <v>4567313.7789600594</v>
      </c>
      <c r="M1376" s="273">
        <v>48.229759140838226</v>
      </c>
      <c r="N1376" s="272">
        <v>5</v>
      </c>
      <c r="O1376" s="274">
        <f t="shared" si="93"/>
        <v>2.4999999999999907</v>
      </c>
    </row>
    <row r="1377" spans="2:15" x14ac:dyDescent="0.2">
      <c r="B1377" s="268" t="s">
        <v>45</v>
      </c>
      <c r="C1377" s="276" t="s">
        <v>3</v>
      </c>
      <c r="D1377" s="269" t="s">
        <v>76</v>
      </c>
      <c r="E1377" s="270" t="str">
        <f t="shared" si="92"/>
        <v>APTotal35-39</v>
      </c>
      <c r="F1377" s="271">
        <v>2.2699999999999999E-3</v>
      </c>
      <c r="G1377" s="271">
        <v>1.1272961424505675E-2</v>
      </c>
      <c r="H1377" s="272">
        <v>1058.2756172463662</v>
      </c>
      <c r="I1377" s="271">
        <v>0.98872703857549438</v>
      </c>
      <c r="J1377" s="272">
        <v>93877.338650856967</v>
      </c>
      <c r="K1377" s="272">
        <v>466741.00421116897</v>
      </c>
      <c r="L1377" s="272">
        <v>4095872.7344218194</v>
      </c>
      <c r="M1377" s="273">
        <v>43.630047392533641</v>
      </c>
      <c r="N1377" s="272">
        <v>5</v>
      </c>
      <c r="O1377" s="274">
        <f t="shared" si="93"/>
        <v>2.500000000000024</v>
      </c>
    </row>
    <row r="1378" spans="2:15" x14ac:dyDescent="0.2">
      <c r="B1378" s="268" t="s">
        <v>45</v>
      </c>
      <c r="C1378" s="276" t="s">
        <v>3</v>
      </c>
      <c r="D1378" s="269" t="s">
        <v>77</v>
      </c>
      <c r="E1378" s="270" t="str">
        <f t="shared" si="92"/>
        <v>APTotal40-44</v>
      </c>
      <c r="F1378" s="271">
        <v>2.7799999999999999E-3</v>
      </c>
      <c r="G1378" s="271">
        <v>1.3797058389132663E-2</v>
      </c>
      <c r="H1378" s="272">
        <v>1280.6300322993106</v>
      </c>
      <c r="I1378" s="271">
        <v>0.9862029416108673</v>
      </c>
      <c r="J1378" s="272">
        <v>92819.063033610611</v>
      </c>
      <c r="K1378" s="272">
        <v>460893.74008730473</v>
      </c>
      <c r="L1378" s="272">
        <v>3629131.7302106502</v>
      </c>
      <c r="M1378" s="273">
        <v>39.098991215807786</v>
      </c>
      <c r="N1378" s="272">
        <v>5</v>
      </c>
      <c r="O1378" s="274">
        <f t="shared" si="93"/>
        <v>2.5000000000000169</v>
      </c>
    </row>
    <row r="1379" spans="2:15" x14ac:dyDescent="0.2">
      <c r="B1379" s="268" t="s">
        <v>45</v>
      </c>
      <c r="C1379" s="276" t="s">
        <v>3</v>
      </c>
      <c r="D1379" s="269" t="s">
        <v>78</v>
      </c>
      <c r="E1379" s="270" t="str">
        <f t="shared" si="92"/>
        <v>APTotal45-49</v>
      </c>
      <c r="F1379" s="271">
        <v>3.8999999999999998E-3</v>
      </c>
      <c r="G1379" s="271">
        <v>1.9301616239080169E-2</v>
      </c>
      <c r="H1379" s="272">
        <v>1766.8397049180621</v>
      </c>
      <c r="I1379" s="271">
        <v>0.98069838376091978</v>
      </c>
      <c r="J1379" s="272">
        <v>91538.433001311292</v>
      </c>
      <c r="K1379" s="272">
        <v>453275.06574426132</v>
      </c>
      <c r="L1379" s="272">
        <v>3168237.9901233455</v>
      </c>
      <c r="M1379" s="273">
        <v>34.611014043445124</v>
      </c>
      <c r="N1379" s="272">
        <v>5</v>
      </c>
      <c r="O1379" s="274">
        <f t="shared" si="93"/>
        <v>2.5000000000000107</v>
      </c>
    </row>
    <row r="1380" spans="2:15" x14ac:dyDescent="0.2">
      <c r="B1380" s="268" t="s">
        <v>45</v>
      </c>
      <c r="C1380" s="276" t="s">
        <v>3</v>
      </c>
      <c r="D1380" s="269" t="s">
        <v>79</v>
      </c>
      <c r="E1380" s="270" t="str">
        <f t="shared" si="92"/>
        <v>APTotal50-54</v>
      </c>
      <c r="F1380" s="271">
        <v>6.3400000000000001E-3</v>
      </c>
      <c r="G1380" s="271">
        <v>3.1181636275671363E-2</v>
      </c>
      <c r="H1380" s="272">
        <v>2799.2251700556312</v>
      </c>
      <c r="I1380" s="271">
        <v>0.96881836372432861</v>
      </c>
      <c r="J1380" s="272">
        <v>89771.593296393228</v>
      </c>
      <c r="K1380" s="272">
        <v>441859.90355682705</v>
      </c>
      <c r="L1380" s="272">
        <v>2714962.9243790843</v>
      </c>
      <c r="M1380" s="273">
        <v>30.243006999054387</v>
      </c>
      <c r="N1380" s="272">
        <v>5</v>
      </c>
      <c r="O1380" s="274">
        <f t="shared" si="93"/>
        <v>2.5000000000000053</v>
      </c>
    </row>
    <row r="1381" spans="2:15" x14ac:dyDescent="0.2">
      <c r="B1381" s="268" t="s">
        <v>45</v>
      </c>
      <c r="C1381" s="276" t="s">
        <v>3</v>
      </c>
      <c r="D1381" s="269" t="s">
        <v>80</v>
      </c>
      <c r="E1381" s="270" t="str">
        <f t="shared" si="92"/>
        <v>APTotal55-59</v>
      </c>
      <c r="F1381" s="271">
        <v>7.8200000000000006E-3</v>
      </c>
      <c r="G1381" s="271">
        <v>3.8360556277531731E-2</v>
      </c>
      <c r="H1381" s="272">
        <v>3336.3084221005802</v>
      </c>
      <c r="I1381" s="271">
        <v>0.96163944372246823</v>
      </c>
      <c r="J1381" s="272">
        <v>86972.368126337591</v>
      </c>
      <c r="K1381" s="272">
        <v>426521.06957643648</v>
      </c>
      <c r="L1381" s="272">
        <v>2273103.0208222573</v>
      </c>
      <c r="M1381" s="273">
        <v>26.135921900163829</v>
      </c>
      <c r="N1381" s="272">
        <v>5</v>
      </c>
      <c r="O1381" s="274">
        <f t="shared" si="93"/>
        <v>2.4999999999999902</v>
      </c>
    </row>
    <row r="1382" spans="2:15" x14ac:dyDescent="0.2">
      <c r="B1382" s="268" t="s">
        <v>45</v>
      </c>
      <c r="C1382" s="276" t="s">
        <v>3</v>
      </c>
      <c r="D1382" s="269" t="s">
        <v>81</v>
      </c>
      <c r="E1382" s="270" t="str">
        <f t="shared" si="92"/>
        <v>APTotal60-64</v>
      </c>
      <c r="F1382" s="271">
        <v>1.316E-2</v>
      </c>
      <c r="G1382" s="271">
        <v>6.3695939112910993E-2</v>
      </c>
      <c r="H1382" s="272">
        <v>5327.2773665648692</v>
      </c>
      <c r="I1382" s="271">
        <v>0.93630406088708895</v>
      </c>
      <c r="J1382" s="272">
        <v>83636.059704237006</v>
      </c>
      <c r="K1382" s="272">
        <v>404862.10510477284</v>
      </c>
      <c r="L1382" s="272">
        <v>1846581.9512458208</v>
      </c>
      <c r="M1382" s="273">
        <v>22.07877747679537</v>
      </c>
      <c r="N1382" s="272">
        <v>5</v>
      </c>
      <c r="O1382" s="274">
        <f t="shared" si="93"/>
        <v>2.4999999999999982</v>
      </c>
    </row>
    <row r="1383" spans="2:15" x14ac:dyDescent="0.2">
      <c r="B1383" s="268" t="s">
        <v>45</v>
      </c>
      <c r="C1383" s="276" t="s">
        <v>3</v>
      </c>
      <c r="D1383" s="269" t="s">
        <v>82</v>
      </c>
      <c r="E1383" s="270" t="str">
        <f t="shared" si="92"/>
        <v>APTotal65-69</v>
      </c>
      <c r="F1383" s="271">
        <v>2.0760000000000001E-2</v>
      </c>
      <c r="G1383" s="271">
        <v>9.8660637755323743E-2</v>
      </c>
      <c r="H1383" s="272">
        <v>7725.9944072775643</v>
      </c>
      <c r="I1383" s="271">
        <v>0.90133936224467626</v>
      </c>
      <c r="J1383" s="272">
        <v>78308.782337672135</v>
      </c>
      <c r="K1383" s="272">
        <v>372228.92567016673</v>
      </c>
      <c r="L1383" s="272">
        <v>1441719.846141048</v>
      </c>
      <c r="M1383" s="273">
        <v>18.410704433179234</v>
      </c>
      <c r="N1383" s="272">
        <v>5</v>
      </c>
      <c r="O1383" s="274">
        <f t="shared" si="93"/>
        <v>2.4999999999999969</v>
      </c>
    </row>
    <row r="1384" spans="2:15" x14ac:dyDescent="0.2">
      <c r="B1384" s="268" t="s">
        <v>45</v>
      </c>
      <c r="C1384" s="276" t="s">
        <v>3</v>
      </c>
      <c r="D1384" s="269" t="s">
        <v>19</v>
      </c>
      <c r="E1384" s="270" t="str">
        <f t="shared" si="92"/>
        <v>APTotal70-74</v>
      </c>
      <c r="F1384" s="271">
        <v>3.3619999999999997E-2</v>
      </c>
      <c r="G1384" s="271">
        <v>0.15506467046545089</v>
      </c>
      <c r="H1384" s="272">
        <v>10944.896750959439</v>
      </c>
      <c r="I1384" s="271">
        <v>0.84493532953454908</v>
      </c>
      <c r="J1384" s="272">
        <v>70582.787930394567</v>
      </c>
      <c r="K1384" s="272">
        <v>325551.69777457422</v>
      </c>
      <c r="L1384" s="272">
        <v>1069490.9204708813</v>
      </c>
      <c r="M1384" s="273">
        <v>15.1522906905514</v>
      </c>
      <c r="N1384" s="272">
        <v>5</v>
      </c>
      <c r="O1384" s="274">
        <f t="shared" si="93"/>
        <v>2.4999999999999978</v>
      </c>
    </row>
    <row r="1385" spans="2:15" x14ac:dyDescent="0.2">
      <c r="B1385" s="268" t="s">
        <v>45</v>
      </c>
      <c r="C1385" s="276" t="s">
        <v>3</v>
      </c>
      <c r="D1385" s="269" t="s">
        <v>20</v>
      </c>
      <c r="E1385" s="270" t="str">
        <f t="shared" si="92"/>
        <v>APTotal75-79</v>
      </c>
      <c r="F1385" s="271">
        <v>4.4490000000000002E-2</v>
      </c>
      <c r="G1385" s="271">
        <v>0.20020406059746587</v>
      </c>
      <c r="H1385" s="272">
        <v>11939.747979592707</v>
      </c>
      <c r="I1385" s="271">
        <v>0.79979593940253413</v>
      </c>
      <c r="J1385" s="272">
        <v>59637.89117943513</v>
      </c>
      <c r="K1385" s="272">
        <v>268340.08594819391</v>
      </c>
      <c r="L1385" s="272">
        <v>743939.222696307</v>
      </c>
      <c r="M1385" s="273">
        <v>12.474271104891763</v>
      </c>
      <c r="N1385" s="272">
        <v>5</v>
      </c>
      <c r="O1385" s="274">
        <f t="shared" si="93"/>
        <v>2.5000000000000022</v>
      </c>
    </row>
    <row r="1386" spans="2:15" x14ac:dyDescent="0.2">
      <c r="B1386" s="268" t="s">
        <v>45</v>
      </c>
      <c r="C1386" s="276" t="s">
        <v>3</v>
      </c>
      <c r="D1386" s="269" t="s">
        <v>21</v>
      </c>
      <c r="E1386" s="270" t="str">
        <f t="shared" si="92"/>
        <v>APTotal80-84</v>
      </c>
      <c r="F1386" s="271">
        <v>6.8610000000000004E-2</v>
      </c>
      <c r="G1386" s="271">
        <v>0.29282880226242669</v>
      </c>
      <c r="H1386" s="272">
        <v>13967.390143351569</v>
      </c>
      <c r="I1386" s="271">
        <v>0.70717119773757331</v>
      </c>
      <c r="J1386" s="272">
        <v>47698.143199842423</v>
      </c>
      <c r="K1386" s="272">
        <v>203572.24064083319</v>
      </c>
      <c r="L1386" s="272">
        <v>475599.13674811309</v>
      </c>
      <c r="M1386" s="273">
        <v>9.9710199358385978</v>
      </c>
      <c r="N1386" s="272">
        <v>5</v>
      </c>
      <c r="O1386" s="274">
        <f t="shared" si="93"/>
        <v>2.5000000000000004</v>
      </c>
    </row>
    <row r="1387" spans="2:15" x14ac:dyDescent="0.2">
      <c r="B1387" s="268" t="s">
        <v>45</v>
      </c>
      <c r="C1387" s="276" t="s">
        <v>3</v>
      </c>
      <c r="D1387" s="269" t="s">
        <v>22</v>
      </c>
      <c r="E1387" s="270" t="str">
        <f t="shared" si="92"/>
        <v>APTotal85-89</v>
      </c>
      <c r="F1387" s="271">
        <v>9.9830000000000002E-2</v>
      </c>
      <c r="G1387" s="271">
        <v>0.39946724689108315</v>
      </c>
      <c r="H1387" s="272">
        <v>13474.331059039388</v>
      </c>
      <c r="I1387" s="271">
        <v>0.60053275310891685</v>
      </c>
      <c r="J1387" s="272">
        <v>33730.753056490852</v>
      </c>
      <c r="K1387" s="272">
        <v>134967.9376348558</v>
      </c>
      <c r="L1387" s="272">
        <v>272026.89610727993</v>
      </c>
      <c r="M1387" s="273">
        <v>8.0646552910248008</v>
      </c>
      <c r="N1387" s="272">
        <v>5</v>
      </c>
      <c r="O1387" s="274">
        <f t="shared" si="93"/>
        <v>2.5000000000000013</v>
      </c>
    </row>
    <row r="1388" spans="2:15" x14ac:dyDescent="0.2">
      <c r="B1388" s="268" t="s">
        <v>45</v>
      </c>
      <c r="C1388" s="276" t="s">
        <v>3</v>
      </c>
      <c r="D1388" s="269" t="s">
        <v>5</v>
      </c>
      <c r="E1388" s="270" t="str">
        <f t="shared" si="92"/>
        <v>APTotal90+</v>
      </c>
      <c r="F1388" s="271">
        <v>0.14779</v>
      </c>
      <c r="G1388" s="271">
        <v>1</v>
      </c>
      <c r="H1388" s="272">
        <v>20256.421997451464</v>
      </c>
      <c r="I1388" s="271">
        <v>0</v>
      </c>
      <c r="J1388" s="272">
        <v>20256.421997451464</v>
      </c>
      <c r="K1388" s="272">
        <v>137058.9584724241</v>
      </c>
      <c r="L1388" s="272">
        <v>137058.9584724241</v>
      </c>
      <c r="M1388" s="273">
        <v>6.7661978255423394</v>
      </c>
      <c r="N1388" s="273" t="s">
        <v>92</v>
      </c>
      <c r="O1388" s="274"/>
    </row>
    <row r="1389" spans="2:15" ht="16" customHeight="1" x14ac:dyDescent="0.2">
      <c r="B1389" s="348" t="s">
        <v>1</v>
      </c>
      <c r="C1389" s="348" t="s">
        <v>0</v>
      </c>
      <c r="D1389" s="348" t="s">
        <v>2</v>
      </c>
      <c r="E1389" s="348" t="s">
        <v>49</v>
      </c>
      <c r="F1389" s="349" t="s">
        <v>113</v>
      </c>
      <c r="G1389" s="349" t="s">
        <v>112</v>
      </c>
      <c r="H1389" s="349" t="s">
        <v>114</v>
      </c>
      <c r="I1389" s="349" t="s">
        <v>116</v>
      </c>
      <c r="J1389" s="349" t="s">
        <v>111</v>
      </c>
      <c r="K1389" s="349" t="s">
        <v>110</v>
      </c>
      <c r="L1389" s="349" t="s">
        <v>109</v>
      </c>
      <c r="M1389" s="349" t="s">
        <v>108</v>
      </c>
      <c r="N1389" s="350" t="s">
        <v>6</v>
      </c>
      <c r="O1389" s="351" t="s">
        <v>91</v>
      </c>
    </row>
    <row r="1390" spans="2:15" ht="16" customHeight="1" x14ac:dyDescent="0.2">
      <c r="B1390" s="348"/>
      <c r="C1390" s="348"/>
      <c r="D1390" s="348"/>
      <c r="E1390" s="348"/>
      <c r="F1390" s="348"/>
      <c r="G1390" s="348"/>
      <c r="H1390" s="348"/>
      <c r="I1390" s="348"/>
      <c r="J1390" s="348"/>
      <c r="K1390" s="348"/>
      <c r="L1390" s="348"/>
      <c r="M1390" s="348"/>
      <c r="N1390" s="350"/>
      <c r="O1390" s="351"/>
    </row>
    <row r="1391" spans="2:15" x14ac:dyDescent="0.2">
      <c r="B1391" s="268" t="s">
        <v>46</v>
      </c>
      <c r="C1391" s="276" t="s">
        <v>3</v>
      </c>
      <c r="D1391" s="269">
        <v>0</v>
      </c>
      <c r="E1391" s="270" t="str">
        <f t="shared" si="92"/>
        <v>TOTotal0</v>
      </c>
      <c r="F1391" s="271">
        <v>1.468E-2</v>
      </c>
      <c r="G1391" s="271">
        <v>1.449203567385858E-2</v>
      </c>
      <c r="H1391" s="272">
        <v>1449.2035673858582</v>
      </c>
      <c r="I1391" s="271">
        <v>0.98550796432614141</v>
      </c>
      <c r="J1391" s="272">
        <v>100000</v>
      </c>
      <c r="K1391" s="272">
        <v>98686.26234037515</v>
      </c>
      <c r="L1391" s="272">
        <v>7415222.1486328207</v>
      </c>
      <c r="M1391" s="273">
        <v>74.152221486328202</v>
      </c>
      <c r="N1391" s="272">
        <v>1</v>
      </c>
      <c r="O1391" s="274">
        <f>(K1391-J1392*N1391)/H1391</f>
        <v>9.3476107021577381E-2</v>
      </c>
    </row>
    <row r="1392" spans="2:15" x14ac:dyDescent="0.2">
      <c r="B1392" s="268" t="s">
        <v>46</v>
      </c>
      <c r="C1392" s="276" t="s">
        <v>3</v>
      </c>
      <c r="D1392" s="275" t="s">
        <v>107</v>
      </c>
      <c r="E1392" s="270" t="str">
        <f t="shared" si="92"/>
        <v>TOTotal01-04</v>
      </c>
      <c r="F1392" s="271">
        <v>7.6999999999999996E-4</v>
      </c>
      <c r="G1392" s="271">
        <v>3.0803819305536412E-3</v>
      </c>
      <c r="H1392" s="272">
        <v>303.57409257269484</v>
      </c>
      <c r="I1392" s="271">
        <v>0.9969196180694464</v>
      </c>
      <c r="J1392" s="272">
        <v>98550.796432614137</v>
      </c>
      <c r="K1392" s="272">
        <v>393444.38724155532</v>
      </c>
      <c r="L1392" s="272">
        <v>7316535.8862924455</v>
      </c>
      <c r="M1392" s="273">
        <v>74.241265937361121</v>
      </c>
      <c r="N1392" s="272">
        <v>4</v>
      </c>
      <c r="O1392" s="274">
        <f t="shared" ref="O1392:O1409" si="94">(K1392-J1393*N1392)/H1392</f>
        <v>1.5004504420298614</v>
      </c>
    </row>
    <row r="1393" spans="2:15" x14ac:dyDescent="0.2">
      <c r="B1393" s="268" t="s">
        <v>46</v>
      </c>
      <c r="C1393" s="276" t="s">
        <v>3</v>
      </c>
      <c r="D1393" s="275" t="s">
        <v>106</v>
      </c>
      <c r="E1393" s="270" t="str">
        <f t="shared" si="92"/>
        <v>TOTotal05-09</v>
      </c>
      <c r="F1393" s="271">
        <v>5.1000000000000004E-4</v>
      </c>
      <c r="G1393" s="271">
        <v>2.5290928071444569E-3</v>
      </c>
      <c r="H1393" s="272">
        <v>248.47634334212103</v>
      </c>
      <c r="I1393" s="271">
        <v>0.99747090719285558</v>
      </c>
      <c r="J1393" s="272">
        <v>98247.222340041451</v>
      </c>
      <c r="K1393" s="272">
        <v>490614.92084185197</v>
      </c>
      <c r="L1393" s="272">
        <v>6923091.4990508901</v>
      </c>
      <c r="M1393" s="273">
        <v>70.466027783355742</v>
      </c>
      <c r="N1393" s="272">
        <v>5</v>
      </c>
      <c r="O1393" s="274">
        <f t="shared" si="94"/>
        <v>2.5000000000000537</v>
      </c>
    </row>
    <row r="1394" spans="2:15" x14ac:dyDescent="0.2">
      <c r="B1394" s="268" t="s">
        <v>46</v>
      </c>
      <c r="C1394" s="276" t="s">
        <v>3</v>
      </c>
      <c r="D1394" s="275" t="s">
        <v>71</v>
      </c>
      <c r="E1394" s="270" t="str">
        <f t="shared" si="92"/>
        <v>TOTotal10-14</v>
      </c>
      <c r="F1394" s="271">
        <v>4.0999999999999999E-4</v>
      </c>
      <c r="G1394" s="271">
        <v>2.0515772176638255E-3</v>
      </c>
      <c r="H1394" s="272">
        <v>201.05199464645239</v>
      </c>
      <c r="I1394" s="271">
        <v>0.9979484227823362</v>
      </c>
      <c r="J1394" s="272">
        <v>97998.745996699334</v>
      </c>
      <c r="K1394" s="272">
        <v>489491.09999688057</v>
      </c>
      <c r="L1394" s="272">
        <v>6432476.5782090379</v>
      </c>
      <c r="M1394" s="273">
        <v>65.638356009429842</v>
      </c>
      <c r="N1394" s="272">
        <v>5</v>
      </c>
      <c r="O1394" s="274">
        <f t="shared" si="94"/>
        <v>2.5000000000000577</v>
      </c>
    </row>
    <row r="1395" spans="2:15" x14ac:dyDescent="0.2">
      <c r="B1395" s="268" t="s">
        <v>46</v>
      </c>
      <c r="C1395" s="276" t="s">
        <v>3</v>
      </c>
      <c r="D1395" s="269" t="s">
        <v>72</v>
      </c>
      <c r="E1395" s="270" t="str">
        <f t="shared" si="92"/>
        <v>TOTotal15-19</v>
      </c>
      <c r="F1395" s="271">
        <v>1.07E-3</v>
      </c>
      <c r="G1395" s="271">
        <v>5.3395136154069022E-3</v>
      </c>
      <c r="H1395" s="272">
        <v>522.19211867935928</v>
      </c>
      <c r="I1395" s="271">
        <v>0.99466048638459315</v>
      </c>
      <c r="J1395" s="272">
        <v>97797.694002052885</v>
      </c>
      <c r="K1395" s="272">
        <v>487682.98971356603</v>
      </c>
      <c r="L1395" s="272">
        <v>5942985.4782121573</v>
      </c>
      <c r="M1395" s="273">
        <v>60.768155515889845</v>
      </c>
      <c r="N1395" s="272">
        <v>5</v>
      </c>
      <c r="O1395" s="274">
        <f t="shared" si="94"/>
        <v>2.4999999999998899</v>
      </c>
    </row>
    <row r="1396" spans="2:15" x14ac:dyDescent="0.2">
      <c r="B1396" s="268" t="s">
        <v>46</v>
      </c>
      <c r="C1396" s="276" t="s">
        <v>3</v>
      </c>
      <c r="D1396" s="269" t="s">
        <v>73</v>
      </c>
      <c r="E1396" s="270" t="str">
        <f t="shared" si="92"/>
        <v>TOTotal20-24</v>
      </c>
      <c r="F1396" s="271">
        <v>1.66E-3</v>
      </c>
      <c r="G1396" s="271">
        <v>8.2460526902773425E-3</v>
      </c>
      <c r="H1396" s="272">
        <v>802.13891400347109</v>
      </c>
      <c r="I1396" s="271">
        <v>0.99175394730972266</v>
      </c>
      <c r="J1396" s="272">
        <v>97275.501883373538</v>
      </c>
      <c r="K1396" s="272">
        <v>484372.16213185899</v>
      </c>
      <c r="L1396" s="272">
        <v>5455302.4884985909</v>
      </c>
      <c r="M1396" s="273">
        <v>56.080949292239211</v>
      </c>
      <c r="N1396" s="272">
        <v>5</v>
      </c>
      <c r="O1396" s="274">
        <f t="shared" si="94"/>
        <v>2.4999999999999529</v>
      </c>
    </row>
    <row r="1397" spans="2:15" x14ac:dyDescent="0.2">
      <c r="B1397" s="268" t="s">
        <v>46</v>
      </c>
      <c r="C1397" s="276" t="s">
        <v>3</v>
      </c>
      <c r="D1397" s="269" t="s">
        <v>74</v>
      </c>
      <c r="E1397" s="270" t="str">
        <f t="shared" si="92"/>
        <v>TOTotal25-29</v>
      </c>
      <c r="F1397" s="271">
        <v>2.4399999999999999E-3</v>
      </c>
      <c r="G1397" s="271">
        <v>1.2139582293801802E-2</v>
      </c>
      <c r="H1397" s="272">
        <v>1171.1463289264793</v>
      </c>
      <c r="I1397" s="271">
        <v>0.98786041770619815</v>
      </c>
      <c r="J1397" s="272">
        <v>96473.362969370064</v>
      </c>
      <c r="K1397" s="272">
        <v>479438.94902453414</v>
      </c>
      <c r="L1397" s="272">
        <v>4970930.3263667319</v>
      </c>
      <c r="M1397" s="273">
        <v>51.526454280908439</v>
      </c>
      <c r="N1397" s="272">
        <v>5</v>
      </c>
      <c r="O1397" s="274">
        <f t="shared" si="94"/>
        <v>2.5000000000000062</v>
      </c>
    </row>
    <row r="1398" spans="2:15" x14ac:dyDescent="0.2">
      <c r="B1398" s="268" t="s">
        <v>46</v>
      </c>
      <c r="C1398" s="276" t="s">
        <v>3</v>
      </c>
      <c r="D1398" s="269" t="s">
        <v>75</v>
      </c>
      <c r="E1398" s="270" t="str">
        <f t="shared" si="92"/>
        <v>TOTotal30-34</v>
      </c>
      <c r="F1398" s="271">
        <v>2.0999999999999999E-3</v>
      </c>
      <c r="G1398" s="271">
        <v>1.0443626261796951E-2</v>
      </c>
      <c r="H1398" s="272">
        <v>995.30073251359909</v>
      </c>
      <c r="I1398" s="271">
        <v>0.98955637373820304</v>
      </c>
      <c r="J1398" s="272">
        <v>95302.216640443585</v>
      </c>
      <c r="K1398" s="272">
        <v>474022.83137093391</v>
      </c>
      <c r="L1398" s="272">
        <v>4491491.377342198</v>
      </c>
      <c r="M1398" s="273">
        <v>47.128928745568494</v>
      </c>
      <c r="N1398" s="272">
        <v>5</v>
      </c>
      <c r="O1398" s="274">
        <f t="shared" si="94"/>
        <v>2.4999999999999698</v>
      </c>
    </row>
    <row r="1399" spans="2:15" x14ac:dyDescent="0.2">
      <c r="B1399" s="268" t="s">
        <v>46</v>
      </c>
      <c r="C1399" s="276" t="s">
        <v>3</v>
      </c>
      <c r="D1399" s="269" t="s">
        <v>76</v>
      </c>
      <c r="E1399" s="270" t="str">
        <f t="shared" si="92"/>
        <v>TOTotal35-39</v>
      </c>
      <c r="F1399" s="271">
        <v>2.81E-3</v>
      </c>
      <c r="G1399" s="271">
        <v>1.3940849450865E-2</v>
      </c>
      <c r="H1399" s="272">
        <v>1314.7185168478375</v>
      </c>
      <c r="I1399" s="271">
        <v>0.98605915054913496</v>
      </c>
      <c r="J1399" s="272">
        <v>94306.915907929986</v>
      </c>
      <c r="K1399" s="272">
        <v>468247.78324753034</v>
      </c>
      <c r="L1399" s="272">
        <v>4017468.5459712637</v>
      </c>
      <c r="M1399" s="273">
        <v>42.599935617589701</v>
      </c>
      <c r="N1399" s="272">
        <v>5</v>
      </c>
      <c r="O1399" s="274">
        <f t="shared" si="94"/>
        <v>2.5000000000000502</v>
      </c>
    </row>
    <row r="1400" spans="2:15" x14ac:dyDescent="0.2">
      <c r="B1400" s="268" t="s">
        <v>46</v>
      </c>
      <c r="C1400" s="276" t="s">
        <v>3</v>
      </c>
      <c r="D1400" s="269" t="s">
        <v>77</v>
      </c>
      <c r="E1400" s="270" t="str">
        <f t="shared" si="92"/>
        <v>TOTotal40-44</v>
      </c>
      <c r="F1400" s="271">
        <v>3.7000000000000002E-3</v>
      </c>
      <c r="G1400" s="271">
        <v>1.8324483656536741E-2</v>
      </c>
      <c r="H1400" s="272">
        <v>1704.0340012783231</v>
      </c>
      <c r="I1400" s="271">
        <v>0.98167551634346328</v>
      </c>
      <c r="J1400" s="272">
        <v>92992.19739108214</v>
      </c>
      <c r="K1400" s="272">
        <v>460700.90195221489</v>
      </c>
      <c r="L1400" s="272">
        <v>3549220.7627237332</v>
      </c>
      <c r="M1400" s="273">
        <v>38.166866278009898</v>
      </c>
      <c r="N1400" s="272">
        <v>5</v>
      </c>
      <c r="O1400" s="274">
        <f t="shared" si="94"/>
        <v>2.4999999999999933</v>
      </c>
    </row>
    <row r="1401" spans="2:15" x14ac:dyDescent="0.2">
      <c r="B1401" s="268" t="s">
        <v>46</v>
      </c>
      <c r="C1401" s="276" t="s">
        <v>3</v>
      </c>
      <c r="D1401" s="269" t="s">
        <v>78</v>
      </c>
      <c r="E1401" s="270" t="str">
        <f t="shared" si="92"/>
        <v>TOTotal45-49</v>
      </c>
      <c r="F1401" s="271">
        <v>4.7099999999999998E-3</v>
      </c>
      <c r="G1401" s="271">
        <v>2.3297274608443542E-2</v>
      </c>
      <c r="H1401" s="272">
        <v>2126.7654109927216</v>
      </c>
      <c r="I1401" s="271">
        <v>0.97670272539155645</v>
      </c>
      <c r="J1401" s="272">
        <v>91288.163389803813</v>
      </c>
      <c r="K1401" s="272">
        <v>451123.90342153725</v>
      </c>
      <c r="L1401" s="272">
        <v>3088519.8607715182</v>
      </c>
      <c r="M1401" s="273">
        <v>33.832643204611585</v>
      </c>
      <c r="N1401" s="272">
        <v>5</v>
      </c>
      <c r="O1401" s="274">
        <f t="shared" si="94"/>
        <v>2.5000000000000169</v>
      </c>
    </row>
    <row r="1402" spans="2:15" x14ac:dyDescent="0.2">
      <c r="B1402" s="268" t="s">
        <v>46</v>
      </c>
      <c r="C1402" s="276" t="s">
        <v>3</v>
      </c>
      <c r="D1402" s="269" t="s">
        <v>79</v>
      </c>
      <c r="E1402" s="270" t="str">
        <f t="shared" si="92"/>
        <v>TOTotal50-54</v>
      </c>
      <c r="F1402" s="271">
        <v>7.0699999999999999E-3</v>
      </c>
      <c r="G1402" s="271">
        <v>3.4756999991905291E-2</v>
      </c>
      <c r="H1402" s="272">
        <v>3098.9827088278016</v>
      </c>
      <c r="I1402" s="271">
        <v>0.96524300000809471</v>
      </c>
      <c r="J1402" s="272">
        <v>89161.397978811088</v>
      </c>
      <c r="K1402" s="272">
        <v>438059.53312198597</v>
      </c>
      <c r="L1402" s="272">
        <v>2637395.9573499807</v>
      </c>
      <c r="M1402" s="273">
        <v>29.580020245720565</v>
      </c>
      <c r="N1402" s="272">
        <v>5</v>
      </c>
      <c r="O1402" s="274">
        <f t="shared" si="94"/>
        <v>2.5000000000000004</v>
      </c>
    </row>
    <row r="1403" spans="2:15" x14ac:dyDescent="0.2">
      <c r="B1403" s="268" t="s">
        <v>46</v>
      </c>
      <c r="C1403" s="276" t="s">
        <v>3</v>
      </c>
      <c r="D1403" s="269" t="s">
        <v>80</v>
      </c>
      <c r="E1403" s="270" t="str">
        <f t="shared" si="92"/>
        <v>TOTotal55-59</v>
      </c>
      <c r="F1403" s="271">
        <v>8.6300000000000005E-3</v>
      </c>
      <c r="G1403" s="271">
        <v>4.2250631814440498E-2</v>
      </c>
      <c r="H1403" s="272">
        <v>3636.1914206335459</v>
      </c>
      <c r="I1403" s="271">
        <v>0.95774936818555956</v>
      </c>
      <c r="J1403" s="272">
        <v>86062.415269983292</v>
      </c>
      <c r="K1403" s="272">
        <v>421221.59779833263</v>
      </c>
      <c r="L1403" s="272">
        <v>2199336.4242279949</v>
      </c>
      <c r="M1403" s="273">
        <v>25.555132485284499</v>
      </c>
      <c r="N1403" s="272">
        <v>5</v>
      </c>
      <c r="O1403" s="274">
        <f t="shared" si="94"/>
        <v>2.4999999999999907</v>
      </c>
    </row>
    <row r="1404" spans="2:15" x14ac:dyDescent="0.2">
      <c r="B1404" s="268" t="s">
        <v>46</v>
      </c>
      <c r="C1404" s="276" t="s">
        <v>3</v>
      </c>
      <c r="D1404" s="269" t="s">
        <v>81</v>
      </c>
      <c r="E1404" s="270" t="str">
        <f t="shared" si="92"/>
        <v>TOTotal60-64</v>
      </c>
      <c r="F1404" s="271">
        <v>1.324E-2</v>
      </c>
      <c r="G1404" s="271">
        <v>6.4099759342278517E-2</v>
      </c>
      <c r="H1404" s="272">
        <v>5283.5011122360975</v>
      </c>
      <c r="I1404" s="271">
        <v>0.93590024065772148</v>
      </c>
      <c r="J1404" s="272">
        <v>82426.223849349757</v>
      </c>
      <c r="K1404" s="272">
        <v>398922.36646615854</v>
      </c>
      <c r="L1404" s="272">
        <v>1778114.8264296621</v>
      </c>
      <c r="M1404" s="273">
        <v>21.57219806259133</v>
      </c>
      <c r="N1404" s="272">
        <v>5</v>
      </c>
      <c r="O1404" s="274">
        <f t="shared" si="94"/>
        <v>2.500000000000004</v>
      </c>
    </row>
    <row r="1405" spans="2:15" x14ac:dyDescent="0.2">
      <c r="B1405" s="268" t="s">
        <v>46</v>
      </c>
      <c r="C1405" s="276" t="s">
        <v>3</v>
      </c>
      <c r="D1405" s="269" t="s">
        <v>82</v>
      </c>
      <c r="E1405" s="270" t="str">
        <f t="shared" si="92"/>
        <v>TOTotal65-69</v>
      </c>
      <c r="F1405" s="271">
        <v>1.925E-2</v>
      </c>
      <c r="G1405" s="271">
        <v>9.1831058479594052E-2</v>
      </c>
      <c r="H1405" s="272">
        <v>7084.0978829469941</v>
      </c>
      <c r="I1405" s="271">
        <v>0.90816894152040595</v>
      </c>
      <c r="J1405" s="272">
        <v>77142.722737113654</v>
      </c>
      <c r="K1405" s="272">
        <v>368003.36897820077</v>
      </c>
      <c r="L1405" s="272">
        <v>1379192.4599635035</v>
      </c>
      <c r="M1405" s="273">
        <v>17.878451926872017</v>
      </c>
      <c r="N1405" s="272">
        <v>5</v>
      </c>
      <c r="O1405" s="274">
        <f t="shared" si="94"/>
        <v>2.5000000000000018</v>
      </c>
    </row>
    <row r="1406" spans="2:15" x14ac:dyDescent="0.2">
      <c r="B1406" s="268" t="s">
        <v>46</v>
      </c>
      <c r="C1406" s="276" t="s">
        <v>3</v>
      </c>
      <c r="D1406" s="269" t="s">
        <v>19</v>
      </c>
      <c r="E1406" s="270" t="str">
        <f t="shared" si="92"/>
        <v>TOTotal70-74</v>
      </c>
      <c r="F1406" s="271">
        <v>3.1600000000000003E-2</v>
      </c>
      <c r="G1406" s="271">
        <v>0.1464484546668724</v>
      </c>
      <c r="H1406" s="272">
        <v>10259.977345978845</v>
      </c>
      <c r="I1406" s="271">
        <v>0.8535515453331276</v>
      </c>
      <c r="J1406" s="272">
        <v>70058.624854166657</v>
      </c>
      <c r="K1406" s="272">
        <v>324643.18090588617</v>
      </c>
      <c r="L1406" s="272">
        <v>1011189.0909853028</v>
      </c>
      <c r="M1406" s="273">
        <v>14.433470441222392</v>
      </c>
      <c r="N1406" s="272">
        <v>5</v>
      </c>
      <c r="O1406" s="274">
        <f t="shared" si="94"/>
        <v>2.4999999999999991</v>
      </c>
    </row>
    <row r="1407" spans="2:15" x14ac:dyDescent="0.2">
      <c r="B1407" s="268" t="s">
        <v>46</v>
      </c>
      <c r="C1407" s="276" t="s">
        <v>3</v>
      </c>
      <c r="D1407" s="269" t="s">
        <v>20</v>
      </c>
      <c r="E1407" s="270" t="str">
        <f t="shared" si="92"/>
        <v>TOTotal75-79</v>
      </c>
      <c r="F1407" s="271">
        <v>4.5909999999999999E-2</v>
      </c>
      <c r="G1407" s="271">
        <v>0.20590430393658871</v>
      </c>
      <c r="H1407" s="272">
        <v>12312.798891522836</v>
      </c>
      <c r="I1407" s="271">
        <v>0.79409569606341135</v>
      </c>
      <c r="J1407" s="272">
        <v>59798.647508187809</v>
      </c>
      <c r="K1407" s="272">
        <v>268211.24031213194</v>
      </c>
      <c r="L1407" s="272">
        <v>686545.91007941659</v>
      </c>
      <c r="M1407" s="273">
        <v>11.480960501412889</v>
      </c>
      <c r="N1407" s="272">
        <v>5</v>
      </c>
      <c r="O1407" s="274">
        <f t="shared" si="94"/>
        <v>2.4999999999999987</v>
      </c>
    </row>
    <row r="1408" spans="2:15" x14ac:dyDescent="0.2">
      <c r="B1408" s="268" t="s">
        <v>46</v>
      </c>
      <c r="C1408" s="276" t="s">
        <v>3</v>
      </c>
      <c r="D1408" s="269" t="s">
        <v>21</v>
      </c>
      <c r="E1408" s="270" t="str">
        <f t="shared" si="92"/>
        <v>TOTotal80-84</v>
      </c>
      <c r="F1408" s="271">
        <v>7.0480000000000001E-2</v>
      </c>
      <c r="G1408" s="271">
        <v>0.29959948751760074</v>
      </c>
      <c r="H1408" s="272">
        <v>14226.735909891197</v>
      </c>
      <c r="I1408" s="271">
        <v>0.70040051248239932</v>
      </c>
      <c r="J1408" s="272">
        <v>47485.848616664975</v>
      </c>
      <c r="K1408" s="272">
        <v>201862.4033085969</v>
      </c>
      <c r="L1408" s="272">
        <v>418334.66976728465</v>
      </c>
      <c r="M1408" s="273">
        <v>8.8096702902866877</v>
      </c>
      <c r="N1408" s="272">
        <v>5</v>
      </c>
      <c r="O1408" s="274">
        <f t="shared" si="94"/>
        <v>2.4999999999999982</v>
      </c>
    </row>
    <row r="1409" spans="2:15" x14ac:dyDescent="0.2">
      <c r="B1409" s="268" t="s">
        <v>46</v>
      </c>
      <c r="C1409" s="276" t="s">
        <v>3</v>
      </c>
      <c r="D1409" s="269" t="s">
        <v>22</v>
      </c>
      <c r="E1409" s="270" t="str">
        <f t="shared" si="92"/>
        <v>TOTotal85-89</v>
      </c>
      <c r="F1409" s="271">
        <v>0.12046</v>
      </c>
      <c r="G1409" s="271">
        <v>0.4629049219511332</v>
      </c>
      <c r="H1409" s="272">
        <v>15395.80697169306</v>
      </c>
      <c r="I1409" s="271">
        <v>0.5370950780488668</v>
      </c>
      <c r="J1409" s="272">
        <v>33259.112706773783</v>
      </c>
      <c r="K1409" s="272">
        <v>127806.04610463626</v>
      </c>
      <c r="L1409" s="272">
        <v>216472.26645868775</v>
      </c>
      <c r="M1409" s="273">
        <v>6.5086602991245615</v>
      </c>
      <c r="N1409" s="272">
        <v>5</v>
      </c>
      <c r="O1409" s="274">
        <f t="shared" si="94"/>
        <v>2.5000000000000004</v>
      </c>
    </row>
    <row r="1410" spans="2:15" x14ac:dyDescent="0.2">
      <c r="B1410" s="268" t="s">
        <v>46</v>
      </c>
      <c r="C1410" s="276" t="s">
        <v>3</v>
      </c>
      <c r="D1410" s="269" t="s">
        <v>5</v>
      </c>
      <c r="E1410" s="270" t="str">
        <f t="shared" si="92"/>
        <v>TOTotal90+</v>
      </c>
      <c r="F1410" s="271">
        <v>0.20147000000000001</v>
      </c>
      <c r="G1410" s="271">
        <v>1</v>
      </c>
      <c r="H1410" s="272">
        <v>17863.305735080721</v>
      </c>
      <c r="I1410" s="271">
        <v>0</v>
      </c>
      <c r="J1410" s="272">
        <v>17863.305735080721</v>
      </c>
      <c r="K1410" s="272">
        <v>88666.220354051489</v>
      </c>
      <c r="L1410" s="272">
        <v>88666.220354051489</v>
      </c>
      <c r="M1410" s="273">
        <v>4.9635952980374167</v>
      </c>
      <c r="N1410" s="273" t="s">
        <v>92</v>
      </c>
      <c r="O1410" s="274"/>
    </row>
    <row r="1411" spans="2:15" ht="16" customHeight="1" x14ac:dyDescent="0.2">
      <c r="B1411" s="348" t="s">
        <v>1</v>
      </c>
      <c r="C1411" s="348" t="s">
        <v>0</v>
      </c>
      <c r="D1411" s="348" t="s">
        <v>2</v>
      </c>
      <c r="E1411" s="348" t="s">
        <v>49</v>
      </c>
      <c r="F1411" s="349" t="s">
        <v>113</v>
      </c>
      <c r="G1411" s="349" t="s">
        <v>112</v>
      </c>
      <c r="H1411" s="349" t="s">
        <v>114</v>
      </c>
      <c r="I1411" s="349" t="s">
        <v>116</v>
      </c>
      <c r="J1411" s="349" t="s">
        <v>111</v>
      </c>
      <c r="K1411" s="349" t="s">
        <v>110</v>
      </c>
      <c r="L1411" s="349" t="s">
        <v>109</v>
      </c>
      <c r="M1411" s="349" t="s">
        <v>108</v>
      </c>
      <c r="N1411" s="350" t="s">
        <v>6</v>
      </c>
      <c r="O1411" s="351" t="s">
        <v>91</v>
      </c>
    </row>
    <row r="1412" spans="2:15" ht="16" customHeight="1" x14ac:dyDescent="0.2">
      <c r="B1412" s="348"/>
      <c r="C1412" s="348"/>
      <c r="D1412" s="348"/>
      <c r="E1412" s="348"/>
      <c r="F1412" s="348"/>
      <c r="G1412" s="348"/>
      <c r="H1412" s="348"/>
      <c r="I1412" s="348"/>
      <c r="J1412" s="348"/>
      <c r="K1412" s="348"/>
      <c r="L1412" s="348"/>
      <c r="M1412" s="348"/>
      <c r="N1412" s="350"/>
      <c r="O1412" s="351"/>
    </row>
    <row r="1413" spans="2:15" x14ac:dyDescent="0.2">
      <c r="B1413" s="268" t="s">
        <v>50</v>
      </c>
      <c r="C1413" s="276" t="s">
        <v>3</v>
      </c>
      <c r="D1413" s="269">
        <v>0</v>
      </c>
      <c r="E1413" s="270" t="str">
        <f t="shared" si="92"/>
        <v>MATotal0</v>
      </c>
      <c r="F1413" s="271">
        <v>1.8890000000000001E-2</v>
      </c>
      <c r="G1413" s="271">
        <v>1.8575372118217633E-2</v>
      </c>
      <c r="H1413" s="272">
        <v>1857.5372118217633</v>
      </c>
      <c r="I1413" s="271">
        <v>0.98142462788178242</v>
      </c>
      <c r="J1413" s="272">
        <v>100000</v>
      </c>
      <c r="K1413" s="272">
        <v>98338.852983568402</v>
      </c>
      <c r="L1413" s="272">
        <v>7140945.5846425407</v>
      </c>
      <c r="M1413" s="273">
        <v>71.409455846425402</v>
      </c>
      <c r="N1413" s="272">
        <v>1</v>
      </c>
      <c r="O1413" s="274">
        <f>(K1413-J1414*N1413)/H1413</f>
        <v>0.10572611635465323</v>
      </c>
    </row>
    <row r="1414" spans="2:15" x14ac:dyDescent="0.2">
      <c r="B1414" s="268" t="s">
        <v>50</v>
      </c>
      <c r="C1414" s="276" t="s">
        <v>3</v>
      </c>
      <c r="D1414" s="275" t="s">
        <v>107</v>
      </c>
      <c r="E1414" s="270" t="str">
        <f t="shared" si="92"/>
        <v>MATotal01-04</v>
      </c>
      <c r="F1414" s="271">
        <v>8.0000000000000004E-4</v>
      </c>
      <c r="G1414" s="271">
        <v>3.1964383912449542E-3</v>
      </c>
      <c r="H1414" s="272">
        <v>313.7063358674622</v>
      </c>
      <c r="I1414" s="271">
        <v>0.99680356160875505</v>
      </c>
      <c r="J1414" s="272">
        <v>98142.462788178236</v>
      </c>
      <c r="K1414" s="272">
        <v>391783.64504572767</v>
      </c>
      <c r="L1414" s="272">
        <v>7042606.7316589719</v>
      </c>
      <c r="M1414" s="273">
        <v>71.759017774590532</v>
      </c>
      <c r="N1414" s="272">
        <v>4</v>
      </c>
      <c r="O1414" s="274">
        <f t="shared" ref="O1414:O1431" si="95">(K1414-J1415*N1414)/H1414</f>
        <v>1.4938150203079239</v>
      </c>
    </row>
    <row r="1415" spans="2:15" x14ac:dyDescent="0.2">
      <c r="B1415" s="268" t="s">
        <v>50</v>
      </c>
      <c r="C1415" s="276" t="s">
        <v>3</v>
      </c>
      <c r="D1415" s="275" t="s">
        <v>106</v>
      </c>
      <c r="E1415" s="270" t="str">
        <f t="shared" si="92"/>
        <v>MATotal05-09</v>
      </c>
      <c r="F1415" s="271">
        <v>3.8000000000000002E-4</v>
      </c>
      <c r="G1415" s="271">
        <v>1.8751004856994442E-3</v>
      </c>
      <c r="H1415" s="272">
        <v>183.43874873910056</v>
      </c>
      <c r="I1415" s="271">
        <v>0.9981248995143005</v>
      </c>
      <c r="J1415" s="272">
        <v>97828.756452310772</v>
      </c>
      <c r="K1415" s="272">
        <v>488685.18538970611</v>
      </c>
      <c r="L1415" s="272">
        <v>6650823.0866132444</v>
      </c>
      <c r="M1415" s="273">
        <v>67.98433638329405</v>
      </c>
      <c r="N1415" s="272">
        <v>5</v>
      </c>
      <c r="O1415" s="274">
        <f t="shared" si="95"/>
        <v>2.5000000000003233</v>
      </c>
    </row>
    <row r="1416" spans="2:15" x14ac:dyDescent="0.2">
      <c r="B1416" s="268" t="s">
        <v>50</v>
      </c>
      <c r="C1416" s="276" t="s">
        <v>3</v>
      </c>
      <c r="D1416" s="275" t="s">
        <v>71</v>
      </c>
      <c r="E1416" s="270" t="str">
        <f t="shared" si="92"/>
        <v>MATotal10-14</v>
      </c>
      <c r="F1416" s="271">
        <v>4.4999999999999999E-4</v>
      </c>
      <c r="G1416" s="271">
        <v>2.2545807991995615E-3</v>
      </c>
      <c r="H1416" s="272">
        <v>220.14925842621369</v>
      </c>
      <c r="I1416" s="271">
        <v>0.9977454192008004</v>
      </c>
      <c r="J1416" s="272">
        <v>97645.317703571665</v>
      </c>
      <c r="K1416" s="272">
        <v>487676.21537179279</v>
      </c>
      <c r="L1416" s="272">
        <v>6162137.9012235384</v>
      </c>
      <c r="M1416" s="273">
        <v>63.107356769838646</v>
      </c>
      <c r="N1416" s="272">
        <v>5</v>
      </c>
      <c r="O1416" s="274">
        <f t="shared" si="95"/>
        <v>2.4999999999998934</v>
      </c>
    </row>
    <row r="1417" spans="2:15" x14ac:dyDescent="0.2">
      <c r="B1417" s="268" t="s">
        <v>50</v>
      </c>
      <c r="C1417" s="276" t="s">
        <v>3</v>
      </c>
      <c r="D1417" s="269" t="s">
        <v>72</v>
      </c>
      <c r="E1417" s="270" t="str">
        <f t="shared" si="92"/>
        <v>MATotal15-19</v>
      </c>
      <c r="F1417" s="271">
        <v>1.1800000000000001E-3</v>
      </c>
      <c r="G1417" s="271">
        <v>5.8611352734980948E-3</v>
      </c>
      <c r="H1417" s="272">
        <v>571.02209130033555</v>
      </c>
      <c r="I1417" s="271">
        <v>0.99413886472650193</v>
      </c>
      <c r="J1417" s="272">
        <v>97425.168445145449</v>
      </c>
      <c r="K1417" s="272">
        <v>485698.28699747642</v>
      </c>
      <c r="L1417" s="272">
        <v>5674461.6858517453</v>
      </c>
      <c r="M1417" s="273">
        <v>58.244309724203461</v>
      </c>
      <c r="N1417" s="272">
        <v>5</v>
      </c>
      <c r="O1417" s="274">
        <f t="shared" si="95"/>
        <v>2.4999999999999316</v>
      </c>
    </row>
    <row r="1418" spans="2:15" x14ac:dyDescent="0.2">
      <c r="B1418" s="268" t="s">
        <v>50</v>
      </c>
      <c r="C1418" s="276" t="s">
        <v>3</v>
      </c>
      <c r="D1418" s="269" t="s">
        <v>73</v>
      </c>
      <c r="E1418" s="270" t="str">
        <f t="shared" si="92"/>
        <v>MATotal20-24</v>
      </c>
      <c r="F1418" s="271">
        <v>2.2399999999999998E-3</v>
      </c>
      <c r="G1418" s="271">
        <v>1.1139446930596394E-2</v>
      </c>
      <c r="H1418" s="272">
        <v>1078.9016233168741</v>
      </c>
      <c r="I1418" s="271">
        <v>0.98886055306940357</v>
      </c>
      <c r="J1418" s="272">
        <v>96854.146353845121</v>
      </c>
      <c r="K1418" s="272">
        <v>481573.47771093342</v>
      </c>
      <c r="L1418" s="272">
        <v>5188763.3988542687</v>
      </c>
      <c r="M1418" s="273">
        <v>53.5729609334198</v>
      </c>
      <c r="N1418" s="272">
        <v>5</v>
      </c>
      <c r="O1418" s="274">
        <f t="shared" si="95"/>
        <v>2.5000000000000622</v>
      </c>
    </row>
    <row r="1419" spans="2:15" x14ac:dyDescent="0.2">
      <c r="B1419" s="268" t="s">
        <v>50</v>
      </c>
      <c r="C1419" s="276" t="s">
        <v>3</v>
      </c>
      <c r="D1419" s="269" t="s">
        <v>74</v>
      </c>
      <c r="E1419" s="270" t="str">
        <f t="shared" si="92"/>
        <v>MATotal25-29</v>
      </c>
      <c r="F1419" s="271">
        <v>2.9499999999999999E-3</v>
      </c>
      <c r="G1419" s="271">
        <v>1.4647325192733871E-2</v>
      </c>
      <c r="H1419" s="272">
        <v>1402.8511549817183</v>
      </c>
      <c r="I1419" s="271">
        <v>0.98535267480726618</v>
      </c>
      <c r="J1419" s="272">
        <v>95775.24473052824</v>
      </c>
      <c r="K1419" s="272">
        <v>475369.09576518688</v>
      </c>
      <c r="L1419" s="272">
        <v>4707189.9211433353</v>
      </c>
      <c r="M1419" s="273">
        <v>49.148294367583318</v>
      </c>
      <c r="N1419" s="272">
        <v>5</v>
      </c>
      <c r="O1419" s="274">
        <f t="shared" si="95"/>
        <v>2.4999999999999969</v>
      </c>
    </row>
    <row r="1420" spans="2:15" x14ac:dyDescent="0.2">
      <c r="B1420" s="268" t="s">
        <v>50</v>
      </c>
      <c r="C1420" s="276" t="s">
        <v>3</v>
      </c>
      <c r="D1420" s="269" t="s">
        <v>75</v>
      </c>
      <c r="E1420" s="270" t="str">
        <f t="shared" si="92"/>
        <v>MATotal30-34</v>
      </c>
      <c r="F1420" s="271">
        <v>3.0200000000000001E-3</v>
      </c>
      <c r="G1420" s="271">
        <v>1.4974456108285919E-2</v>
      </c>
      <c r="H1420" s="272">
        <v>1413.1752654309055</v>
      </c>
      <c r="I1420" s="271">
        <v>0.98502554389171404</v>
      </c>
      <c r="J1420" s="272">
        <v>94372.393575546521</v>
      </c>
      <c r="K1420" s="272">
        <v>468329.02971415536</v>
      </c>
      <c r="L1420" s="272">
        <v>4231820.8253781488</v>
      </c>
      <c r="M1420" s="273">
        <v>44.841723994109707</v>
      </c>
      <c r="N1420" s="272">
        <v>5</v>
      </c>
      <c r="O1420" s="274">
        <f t="shared" si="95"/>
        <v>2.5000000000000173</v>
      </c>
    </row>
    <row r="1421" spans="2:15" x14ac:dyDescent="0.2">
      <c r="B1421" s="268" t="s">
        <v>50</v>
      </c>
      <c r="C1421" s="276" t="s">
        <v>3</v>
      </c>
      <c r="D1421" s="269" t="s">
        <v>76</v>
      </c>
      <c r="E1421" s="270" t="str">
        <f t="shared" ref="E1421:E1484" si="96">_xlfn.CONCAT(B1421,C1421,D1421)</f>
        <v>MATotal35-39</v>
      </c>
      <c r="F1421" s="271">
        <v>3.5200000000000001E-3</v>
      </c>
      <c r="G1421" s="271">
        <v>1.7432386987509318E-2</v>
      </c>
      <c r="H1421" s="272">
        <v>1620.5010676382974</v>
      </c>
      <c r="I1421" s="271">
        <v>0.98256761301249074</v>
      </c>
      <c r="J1421" s="272">
        <v>92959.218310115612</v>
      </c>
      <c r="K1421" s="272">
        <v>460744.83888148231</v>
      </c>
      <c r="L1421" s="272">
        <v>3763491.7956639933</v>
      </c>
      <c r="M1421" s="273">
        <v>40.485407085813016</v>
      </c>
      <c r="N1421" s="272">
        <v>5</v>
      </c>
      <c r="O1421" s="274">
        <f t="shared" si="95"/>
        <v>2.4999999999999742</v>
      </c>
    </row>
    <row r="1422" spans="2:15" x14ac:dyDescent="0.2">
      <c r="B1422" s="268" t="s">
        <v>50</v>
      </c>
      <c r="C1422" s="276" t="s">
        <v>3</v>
      </c>
      <c r="D1422" s="269" t="s">
        <v>77</v>
      </c>
      <c r="E1422" s="270" t="str">
        <f t="shared" si="96"/>
        <v>MATotal40-44</v>
      </c>
      <c r="F1422" s="271">
        <v>4.6699999999999997E-3</v>
      </c>
      <c r="G1422" s="271">
        <v>2.3100679275175149E-2</v>
      </c>
      <c r="H1422" s="272">
        <v>2109.9864124243786</v>
      </c>
      <c r="I1422" s="271">
        <v>0.97689932072482488</v>
      </c>
      <c r="J1422" s="272">
        <v>91338.717242477316</v>
      </c>
      <c r="K1422" s="272">
        <v>451418.62018132565</v>
      </c>
      <c r="L1422" s="272">
        <v>3302746.956782511</v>
      </c>
      <c r="M1422" s="273">
        <v>36.1593315134336</v>
      </c>
      <c r="N1422" s="272">
        <v>5</v>
      </c>
      <c r="O1422" s="274">
        <f t="shared" si="95"/>
        <v>2.5000000000000071</v>
      </c>
    </row>
    <row r="1423" spans="2:15" x14ac:dyDescent="0.2">
      <c r="B1423" s="268" t="s">
        <v>50</v>
      </c>
      <c r="C1423" s="276" t="s">
        <v>3</v>
      </c>
      <c r="D1423" s="269" t="s">
        <v>78</v>
      </c>
      <c r="E1423" s="270" t="str">
        <f t="shared" si="96"/>
        <v>MATotal45-49</v>
      </c>
      <c r="F1423" s="271">
        <v>6.4700000000000001E-3</v>
      </c>
      <c r="G1423" s="271">
        <v>3.184080904128124E-2</v>
      </c>
      <c r="H1423" s="272">
        <v>2841.1149793555996</v>
      </c>
      <c r="I1423" s="271">
        <v>0.96815919095871872</v>
      </c>
      <c r="J1423" s="272">
        <v>89228.73083005294</v>
      </c>
      <c r="K1423" s="272">
        <v>439040.8667018757</v>
      </c>
      <c r="L1423" s="272">
        <v>2851328.3366011851</v>
      </c>
      <c r="M1423" s="273">
        <v>31.955271694179867</v>
      </c>
      <c r="N1423" s="272">
        <v>5</v>
      </c>
      <c r="O1423" s="274">
        <f t="shared" si="95"/>
        <v>2.5000000000000173</v>
      </c>
    </row>
    <row r="1424" spans="2:15" x14ac:dyDescent="0.2">
      <c r="B1424" s="268" t="s">
        <v>50</v>
      </c>
      <c r="C1424" s="276" t="s">
        <v>3</v>
      </c>
      <c r="D1424" s="269" t="s">
        <v>79</v>
      </c>
      <c r="E1424" s="270" t="str">
        <f t="shared" si="96"/>
        <v>MATotal50-54</v>
      </c>
      <c r="F1424" s="271">
        <v>9.2099999999999994E-3</v>
      </c>
      <c r="G1424" s="271">
        <v>4.5030483872429833E-2</v>
      </c>
      <c r="H1424" s="272">
        <v>3890.0761423424901</v>
      </c>
      <c r="I1424" s="271">
        <v>0.95496951612757019</v>
      </c>
      <c r="J1424" s="272">
        <v>86387.61585069733</v>
      </c>
      <c r="K1424" s="272">
        <v>422212.88889763044</v>
      </c>
      <c r="L1424" s="272">
        <v>2412287.4698993093</v>
      </c>
      <c r="M1424" s="273">
        <v>27.92399635230629</v>
      </c>
      <c r="N1424" s="272">
        <v>5</v>
      </c>
      <c r="O1424" s="274">
        <f t="shared" si="95"/>
        <v>2.4999999999999947</v>
      </c>
    </row>
    <row r="1425" spans="2:15" x14ac:dyDescent="0.2">
      <c r="B1425" s="268" t="s">
        <v>50</v>
      </c>
      <c r="C1425" s="276" t="s">
        <v>3</v>
      </c>
      <c r="D1425" s="269" t="s">
        <v>80</v>
      </c>
      <c r="E1425" s="270" t="str">
        <f t="shared" si="96"/>
        <v>MATotal55-59</v>
      </c>
      <c r="F1425" s="271">
        <v>1.332E-2</v>
      </c>
      <c r="G1425" s="271">
        <v>6.4465795490586619E-2</v>
      </c>
      <c r="H1425" s="272">
        <v>5318.2695233153527</v>
      </c>
      <c r="I1425" s="271">
        <v>0.93553420450941338</v>
      </c>
      <c r="J1425" s="272">
        <v>82497.539708354845</v>
      </c>
      <c r="K1425" s="272">
        <v>399192.02473348583</v>
      </c>
      <c r="L1425" s="272">
        <v>1990074.5810016787</v>
      </c>
      <c r="M1425" s="273">
        <v>24.12283551772558</v>
      </c>
      <c r="N1425" s="272">
        <v>5</v>
      </c>
      <c r="O1425" s="274">
        <f t="shared" si="95"/>
        <v>2.4999999999999947</v>
      </c>
    </row>
    <row r="1426" spans="2:15" x14ac:dyDescent="0.2">
      <c r="B1426" s="268" t="s">
        <v>50</v>
      </c>
      <c r="C1426" s="276" t="s">
        <v>3</v>
      </c>
      <c r="D1426" s="269" t="s">
        <v>81</v>
      </c>
      <c r="E1426" s="270" t="str">
        <f t="shared" si="96"/>
        <v>MATotal60-64</v>
      </c>
      <c r="F1426" s="271">
        <v>1.72E-2</v>
      </c>
      <c r="G1426" s="271">
        <v>8.2437597355647443E-2</v>
      </c>
      <c r="H1426" s="272">
        <v>6362.4735997170119</v>
      </c>
      <c r="I1426" s="271">
        <v>0.91756240264435251</v>
      </c>
      <c r="J1426" s="272">
        <v>77179.270185039495</v>
      </c>
      <c r="K1426" s="272">
        <v>369990.16692590492</v>
      </c>
      <c r="L1426" s="272">
        <v>1590882.5562681928</v>
      </c>
      <c r="M1426" s="273">
        <v>20.612821972195469</v>
      </c>
      <c r="N1426" s="272">
        <v>5</v>
      </c>
      <c r="O1426" s="274">
        <f t="shared" si="95"/>
        <v>2.5000000000000036</v>
      </c>
    </row>
    <row r="1427" spans="2:15" x14ac:dyDescent="0.2">
      <c r="B1427" s="268" t="s">
        <v>50</v>
      </c>
      <c r="C1427" s="276" t="s">
        <v>3</v>
      </c>
      <c r="D1427" s="269" t="s">
        <v>82</v>
      </c>
      <c r="E1427" s="270" t="str">
        <f t="shared" si="96"/>
        <v>MATotal65-69</v>
      </c>
      <c r="F1427" s="271">
        <v>2.529E-2</v>
      </c>
      <c r="G1427" s="271">
        <v>0.11894526383610642</v>
      </c>
      <c r="H1427" s="272">
        <v>8423.3225538690622</v>
      </c>
      <c r="I1427" s="271">
        <v>0.88105473616389363</v>
      </c>
      <c r="J1427" s="272">
        <v>70816.796585322474</v>
      </c>
      <c r="K1427" s="272">
        <v>333025.67654193973</v>
      </c>
      <c r="L1427" s="272">
        <v>1220892.389342288</v>
      </c>
      <c r="M1427" s="273">
        <v>17.240152735111586</v>
      </c>
      <c r="N1427" s="272">
        <v>5</v>
      </c>
      <c r="O1427" s="274">
        <f t="shared" si="95"/>
        <v>2.4999999999999987</v>
      </c>
    </row>
    <row r="1428" spans="2:15" x14ac:dyDescent="0.2">
      <c r="B1428" s="268" t="s">
        <v>50</v>
      </c>
      <c r="C1428" s="276" t="s">
        <v>3</v>
      </c>
      <c r="D1428" s="269" t="s">
        <v>19</v>
      </c>
      <c r="E1428" s="270" t="str">
        <f t="shared" si="96"/>
        <v>MATotal70-74</v>
      </c>
      <c r="F1428" s="271">
        <v>3.7190000000000001E-2</v>
      </c>
      <c r="G1428" s="271">
        <v>0.17015172306149384</v>
      </c>
      <c r="H1428" s="272">
        <v>10616.357114244369</v>
      </c>
      <c r="I1428" s="271">
        <v>0.82984827693850616</v>
      </c>
      <c r="J1428" s="272">
        <v>62393.474031453414</v>
      </c>
      <c r="K1428" s="272">
        <v>285426.47737165616</v>
      </c>
      <c r="L1428" s="272">
        <v>887866.71280034818</v>
      </c>
      <c r="M1428" s="273">
        <v>14.230121444315831</v>
      </c>
      <c r="N1428" s="272">
        <v>5</v>
      </c>
      <c r="O1428" s="274">
        <f t="shared" si="95"/>
        <v>2.5</v>
      </c>
    </row>
    <row r="1429" spans="2:15" x14ac:dyDescent="0.2">
      <c r="B1429" s="268" t="s">
        <v>50</v>
      </c>
      <c r="C1429" s="276" t="s">
        <v>3</v>
      </c>
      <c r="D1429" s="269" t="s">
        <v>20</v>
      </c>
      <c r="E1429" s="270" t="str">
        <f t="shared" si="96"/>
        <v>MATotal75-79</v>
      </c>
      <c r="F1429" s="271">
        <v>5.2449999999999997E-2</v>
      </c>
      <c r="G1429" s="271">
        <v>0.23185063909670967</v>
      </c>
      <c r="H1429" s="272">
        <v>12004.557647839974</v>
      </c>
      <c r="I1429" s="271">
        <v>0.76814936090329033</v>
      </c>
      <c r="J1429" s="272">
        <v>51777.116917209045</v>
      </c>
      <c r="K1429" s="272">
        <v>228874.19046644529</v>
      </c>
      <c r="L1429" s="272">
        <v>602440.23542869196</v>
      </c>
      <c r="M1429" s="273">
        <v>11.635260348543282</v>
      </c>
      <c r="N1429" s="272">
        <v>5</v>
      </c>
      <c r="O1429" s="274">
        <f t="shared" si="95"/>
        <v>2.5000000000000013</v>
      </c>
    </row>
    <row r="1430" spans="2:15" x14ac:dyDescent="0.2">
      <c r="B1430" s="268" t="s">
        <v>50</v>
      </c>
      <c r="C1430" s="276" t="s">
        <v>3</v>
      </c>
      <c r="D1430" s="269" t="s">
        <v>21</v>
      </c>
      <c r="E1430" s="270" t="str">
        <f t="shared" si="96"/>
        <v>MATotal80-84</v>
      </c>
      <c r="F1430" s="271">
        <v>7.7479999999999993E-2</v>
      </c>
      <c r="G1430" s="271">
        <v>0.32451967848402213</v>
      </c>
      <c r="H1430" s="272">
        <v>12906.978146582365</v>
      </c>
      <c r="I1430" s="271">
        <v>0.67548032151597792</v>
      </c>
      <c r="J1430" s="272">
        <v>39772.559269369071</v>
      </c>
      <c r="K1430" s="272">
        <v>166595.35098038946</v>
      </c>
      <c r="L1430" s="272">
        <v>373566.04496224667</v>
      </c>
      <c r="M1430" s="273">
        <v>9.3925573768633353</v>
      </c>
      <c r="N1430" s="272">
        <v>5</v>
      </c>
      <c r="O1430" s="274">
        <f t="shared" si="95"/>
        <v>2.5</v>
      </c>
    </row>
    <row r="1431" spans="2:15" x14ac:dyDescent="0.2">
      <c r="B1431" s="268" t="s">
        <v>50</v>
      </c>
      <c r="C1431" s="276" t="s">
        <v>3</v>
      </c>
      <c r="D1431" s="269" t="s">
        <v>22</v>
      </c>
      <c r="E1431" s="270" t="str">
        <f t="shared" si="96"/>
        <v>MATotal85-89</v>
      </c>
      <c r="F1431" s="271">
        <v>0.10066</v>
      </c>
      <c r="G1431" s="271">
        <v>0.40211913468992511</v>
      </c>
      <c r="H1431" s="272">
        <v>10803.164234036978</v>
      </c>
      <c r="I1431" s="271">
        <v>0.59788086531007489</v>
      </c>
      <c r="J1431" s="272">
        <v>26865.581122786709</v>
      </c>
      <c r="K1431" s="272">
        <v>107319.99502884111</v>
      </c>
      <c r="L1431" s="272">
        <v>206970.69398185721</v>
      </c>
      <c r="M1431" s="273">
        <v>7.7039351218913295</v>
      </c>
      <c r="N1431" s="272">
        <v>5</v>
      </c>
      <c r="O1431" s="274">
        <f t="shared" si="95"/>
        <v>2.5000000000000009</v>
      </c>
    </row>
    <row r="1432" spans="2:15" x14ac:dyDescent="0.2">
      <c r="B1432" s="268" t="s">
        <v>50</v>
      </c>
      <c r="C1432" s="276" t="s">
        <v>3</v>
      </c>
      <c r="D1432" s="269" t="s">
        <v>5</v>
      </c>
      <c r="E1432" s="270" t="str">
        <f t="shared" si="96"/>
        <v>MATotal90+</v>
      </c>
      <c r="F1432" s="271">
        <v>0.16119</v>
      </c>
      <c r="G1432" s="271">
        <v>1</v>
      </c>
      <c r="H1432" s="272">
        <v>16062.416888749731</v>
      </c>
      <c r="I1432" s="271">
        <v>0</v>
      </c>
      <c r="J1432" s="272">
        <v>16062.416888749731</v>
      </c>
      <c r="K1432" s="272">
        <v>99650.698953016094</v>
      </c>
      <c r="L1432" s="272">
        <v>99650.698953016094</v>
      </c>
      <c r="M1432" s="273">
        <v>6.2039666659886281</v>
      </c>
      <c r="N1432" s="273" t="s">
        <v>92</v>
      </c>
      <c r="O1432" s="274"/>
    </row>
    <row r="1433" spans="2:15" ht="16" customHeight="1" x14ac:dyDescent="0.2">
      <c r="B1433" s="348" t="s">
        <v>1</v>
      </c>
      <c r="C1433" s="348" t="s">
        <v>0</v>
      </c>
      <c r="D1433" s="348" t="s">
        <v>2</v>
      </c>
      <c r="E1433" s="348" t="s">
        <v>49</v>
      </c>
      <c r="F1433" s="349" t="s">
        <v>113</v>
      </c>
      <c r="G1433" s="349" t="s">
        <v>112</v>
      </c>
      <c r="H1433" s="349" t="s">
        <v>114</v>
      </c>
      <c r="I1433" s="349" t="s">
        <v>116</v>
      </c>
      <c r="J1433" s="349" t="s">
        <v>111</v>
      </c>
      <c r="K1433" s="349" t="s">
        <v>110</v>
      </c>
      <c r="L1433" s="349" t="s">
        <v>109</v>
      </c>
      <c r="M1433" s="349" t="s">
        <v>108</v>
      </c>
      <c r="N1433" s="350" t="s">
        <v>6</v>
      </c>
      <c r="O1433" s="351" t="s">
        <v>91</v>
      </c>
    </row>
    <row r="1434" spans="2:15" ht="16" customHeight="1" x14ac:dyDescent="0.2">
      <c r="B1434" s="348"/>
      <c r="C1434" s="348"/>
      <c r="D1434" s="348"/>
      <c r="E1434" s="348"/>
      <c r="F1434" s="348"/>
      <c r="G1434" s="348"/>
      <c r="H1434" s="348"/>
      <c r="I1434" s="348"/>
      <c r="J1434" s="348"/>
      <c r="K1434" s="348"/>
      <c r="L1434" s="348"/>
      <c r="M1434" s="348"/>
      <c r="N1434" s="350"/>
      <c r="O1434" s="351"/>
    </row>
    <row r="1435" spans="2:15" x14ac:dyDescent="0.2">
      <c r="B1435" s="268" t="s">
        <v>51</v>
      </c>
      <c r="C1435" s="276" t="s">
        <v>3</v>
      </c>
      <c r="D1435" s="269">
        <v>0</v>
      </c>
      <c r="E1435" s="270" t="str">
        <f t="shared" si="96"/>
        <v>PITotal0</v>
      </c>
      <c r="F1435" s="271">
        <v>1.7739999999999999E-2</v>
      </c>
      <c r="G1435" s="271">
        <v>1.7459837583760573E-2</v>
      </c>
      <c r="H1435" s="272">
        <v>1745.9837583760573</v>
      </c>
      <c r="I1435" s="271">
        <v>0.98254016241623943</v>
      </c>
      <c r="J1435" s="272">
        <v>100000</v>
      </c>
      <c r="K1435" s="272">
        <v>98432.769208078142</v>
      </c>
      <c r="L1435" s="272">
        <v>7158871.6490282826</v>
      </c>
      <c r="M1435" s="273">
        <v>71.58871649028282</v>
      </c>
      <c r="N1435" s="272">
        <v>1</v>
      </c>
      <c r="O1435" s="274">
        <f>(K1435-J1436*N1435)/H1435</f>
        <v>0.1023795127512829</v>
      </c>
    </row>
    <row r="1436" spans="2:15" x14ac:dyDescent="0.2">
      <c r="B1436" s="268" t="s">
        <v>51</v>
      </c>
      <c r="C1436" s="276" t="s">
        <v>3</v>
      </c>
      <c r="D1436" s="275" t="s">
        <v>107</v>
      </c>
      <c r="E1436" s="270" t="str">
        <f t="shared" si="96"/>
        <v>PITotal01-04</v>
      </c>
      <c r="F1436" s="271">
        <v>4.6000000000000001E-4</v>
      </c>
      <c r="G1436" s="271">
        <v>1.8483670638241953E-3</v>
      </c>
      <c r="H1436" s="272">
        <v>181.60948750946525</v>
      </c>
      <c r="I1436" s="271">
        <v>0.99815163293617581</v>
      </c>
      <c r="J1436" s="272">
        <v>98254.016241623947</v>
      </c>
      <c r="K1436" s="272">
        <v>392561.24720816949</v>
      </c>
      <c r="L1436" s="272">
        <v>7060438.8798202043</v>
      </c>
      <c r="M1436" s="273">
        <v>71.859035893834005</v>
      </c>
      <c r="N1436" s="272">
        <v>4</v>
      </c>
      <c r="O1436" s="274">
        <f t="shared" ref="O1436:O1453" si="97">(K1436-J1437*N1436)/H1436</f>
        <v>1.4956277639263018</v>
      </c>
    </row>
    <row r="1437" spans="2:15" x14ac:dyDescent="0.2">
      <c r="B1437" s="268" t="s">
        <v>51</v>
      </c>
      <c r="C1437" s="276" t="s">
        <v>3</v>
      </c>
      <c r="D1437" s="275" t="s">
        <v>106</v>
      </c>
      <c r="E1437" s="270" t="str">
        <f t="shared" si="96"/>
        <v>PITotal05-09</v>
      </c>
      <c r="F1437" s="271">
        <v>4.4000000000000002E-4</v>
      </c>
      <c r="G1437" s="271">
        <v>2.1768347520800171E-3</v>
      </c>
      <c r="H1437" s="272">
        <v>213.48742324248337</v>
      </c>
      <c r="I1437" s="271">
        <v>0.99782316524792003</v>
      </c>
      <c r="J1437" s="272">
        <v>98072.406754114476</v>
      </c>
      <c r="K1437" s="272">
        <v>489828.31521246617</v>
      </c>
      <c r="L1437" s="272">
        <v>6667877.6326120347</v>
      </c>
      <c r="M1437" s="273">
        <v>67.989334138904411</v>
      </c>
      <c r="N1437" s="272">
        <v>5</v>
      </c>
      <c r="O1437" s="274">
        <f t="shared" si="97"/>
        <v>2.4999999999997917</v>
      </c>
    </row>
    <row r="1438" spans="2:15" x14ac:dyDescent="0.2">
      <c r="B1438" s="268" t="s">
        <v>51</v>
      </c>
      <c r="C1438" s="276" t="s">
        <v>3</v>
      </c>
      <c r="D1438" s="275" t="s">
        <v>71</v>
      </c>
      <c r="E1438" s="270" t="str">
        <f t="shared" si="96"/>
        <v>PITotal10-14</v>
      </c>
      <c r="F1438" s="271">
        <v>5.4000000000000001E-4</v>
      </c>
      <c r="G1438" s="271">
        <v>2.6866784291027326E-3</v>
      </c>
      <c r="H1438" s="272">
        <v>262.91544766155823</v>
      </c>
      <c r="I1438" s="271">
        <v>0.99731332157089725</v>
      </c>
      <c r="J1438" s="272">
        <v>97858.919330871999</v>
      </c>
      <c r="K1438" s="272">
        <v>488637.30803520605</v>
      </c>
      <c r="L1438" s="272">
        <v>6178049.3173995689</v>
      </c>
      <c r="M1438" s="273">
        <v>63.132204602739279</v>
      </c>
      <c r="N1438" s="272">
        <v>5</v>
      </c>
      <c r="O1438" s="274">
        <f t="shared" si="97"/>
        <v>2.5000000000000169</v>
      </c>
    </row>
    <row r="1439" spans="2:15" x14ac:dyDescent="0.2">
      <c r="B1439" s="268" t="s">
        <v>51</v>
      </c>
      <c r="C1439" s="276" t="s">
        <v>3</v>
      </c>
      <c r="D1439" s="269" t="s">
        <v>72</v>
      </c>
      <c r="E1439" s="270" t="str">
        <f t="shared" si="96"/>
        <v>PITotal15-19</v>
      </c>
      <c r="F1439" s="271">
        <v>1.23E-3</v>
      </c>
      <c r="G1439" s="271">
        <v>6.1383694964526545E-3</v>
      </c>
      <c r="H1439" s="272">
        <v>599.08033321237372</v>
      </c>
      <c r="I1439" s="271">
        <v>0.99386163050354737</v>
      </c>
      <c r="J1439" s="272">
        <v>97596.003883210433</v>
      </c>
      <c r="K1439" s="272">
        <v>486482.31858302123</v>
      </c>
      <c r="L1439" s="272">
        <v>5689412.0093643628</v>
      </c>
      <c r="M1439" s="273">
        <v>58.295542675832039</v>
      </c>
      <c r="N1439" s="272">
        <v>5</v>
      </c>
      <c r="O1439" s="274">
        <f t="shared" si="97"/>
        <v>2.4999999999999729</v>
      </c>
    </row>
    <row r="1440" spans="2:15" x14ac:dyDescent="0.2">
      <c r="B1440" s="268" t="s">
        <v>51</v>
      </c>
      <c r="C1440" s="276" t="s">
        <v>3</v>
      </c>
      <c r="D1440" s="269" t="s">
        <v>73</v>
      </c>
      <c r="E1440" s="270" t="str">
        <f t="shared" si="96"/>
        <v>PITotal20-24</v>
      </c>
      <c r="F1440" s="271">
        <v>2.2100000000000002E-3</v>
      </c>
      <c r="G1440" s="271">
        <v>1.0970682187093912E-2</v>
      </c>
      <c r="H1440" s="272">
        <v>1064.1224213928738</v>
      </c>
      <c r="I1440" s="271">
        <v>0.98902931781290604</v>
      </c>
      <c r="J1440" s="272">
        <v>96996.923549998057</v>
      </c>
      <c r="K1440" s="272">
        <v>482324.31169650808</v>
      </c>
      <c r="L1440" s="272">
        <v>5202929.6907813419</v>
      </c>
      <c r="M1440" s="273">
        <v>53.640151670371672</v>
      </c>
      <c r="N1440" s="272">
        <v>5</v>
      </c>
      <c r="O1440" s="274">
        <f t="shared" si="97"/>
        <v>2.5000000000000417</v>
      </c>
    </row>
    <row r="1441" spans="2:15" x14ac:dyDescent="0.2">
      <c r="B1441" s="268" t="s">
        <v>51</v>
      </c>
      <c r="C1441" s="276" t="s">
        <v>3</v>
      </c>
      <c r="D1441" s="269" t="s">
        <v>74</v>
      </c>
      <c r="E1441" s="270" t="str">
        <f t="shared" si="96"/>
        <v>PITotal25-29</v>
      </c>
      <c r="F1441" s="271">
        <v>3.31E-3</v>
      </c>
      <c r="G1441" s="271">
        <v>1.6407592325115572E-2</v>
      </c>
      <c r="H1441" s="272">
        <v>1574.0262915245407</v>
      </c>
      <c r="I1441" s="271">
        <v>0.98359240767488443</v>
      </c>
      <c r="J1441" s="272">
        <v>95932.801128605177</v>
      </c>
      <c r="K1441" s="272">
        <v>475728.93991421454</v>
      </c>
      <c r="L1441" s="272">
        <v>4720605.3790848339</v>
      </c>
      <c r="M1441" s="273">
        <v>49.207417312421697</v>
      </c>
      <c r="N1441" s="272">
        <v>5</v>
      </c>
      <c r="O1441" s="274">
        <f t="shared" si="97"/>
        <v>2.5000000000000133</v>
      </c>
    </row>
    <row r="1442" spans="2:15" x14ac:dyDescent="0.2">
      <c r="B1442" s="268" t="s">
        <v>51</v>
      </c>
      <c r="C1442" s="276" t="s">
        <v>3</v>
      </c>
      <c r="D1442" s="269" t="s">
        <v>75</v>
      </c>
      <c r="E1442" s="270" t="str">
        <f t="shared" si="96"/>
        <v>PITotal30-34</v>
      </c>
      <c r="F1442" s="271">
        <v>2.6700000000000001E-3</v>
      </c>
      <c r="G1442" s="271">
        <v>1.3278211668703971E-2</v>
      </c>
      <c r="H1442" s="272">
        <v>1252.9157850863346</v>
      </c>
      <c r="I1442" s="271">
        <v>0.98672178833129598</v>
      </c>
      <c r="J1442" s="272">
        <v>94358.774837080637</v>
      </c>
      <c r="K1442" s="272">
        <v>468661.58472268732</v>
      </c>
      <c r="L1442" s="272">
        <v>4244876.4391706195</v>
      </c>
      <c r="M1442" s="273">
        <v>44.986557386949976</v>
      </c>
      <c r="N1442" s="272">
        <v>5</v>
      </c>
      <c r="O1442" s="274">
        <f t="shared" si="97"/>
        <v>2.5000000000000133</v>
      </c>
    </row>
    <row r="1443" spans="2:15" x14ac:dyDescent="0.2">
      <c r="B1443" s="268" t="s">
        <v>51</v>
      </c>
      <c r="C1443" s="276" t="s">
        <v>3</v>
      </c>
      <c r="D1443" s="269" t="s">
        <v>76</v>
      </c>
      <c r="E1443" s="270" t="str">
        <f t="shared" si="96"/>
        <v>PITotal35-39</v>
      </c>
      <c r="F1443" s="271">
        <v>3.32E-3</v>
      </c>
      <c r="G1443" s="271">
        <v>1.6457556395727723E-2</v>
      </c>
      <c r="H1443" s="272">
        <v>1532.2949261208726</v>
      </c>
      <c r="I1443" s="271">
        <v>0.98354244360427223</v>
      </c>
      <c r="J1443" s="272">
        <v>93105.859051994295</v>
      </c>
      <c r="K1443" s="272">
        <v>461698.55794466927</v>
      </c>
      <c r="L1443" s="272">
        <v>3776214.854447932</v>
      </c>
      <c r="M1443" s="273">
        <v>40.558294535890937</v>
      </c>
      <c r="N1443" s="272">
        <v>5</v>
      </c>
      <c r="O1443" s="274">
        <f t="shared" si="97"/>
        <v>2.499999999999968</v>
      </c>
    </row>
    <row r="1444" spans="2:15" x14ac:dyDescent="0.2">
      <c r="B1444" s="268" t="s">
        <v>51</v>
      </c>
      <c r="C1444" s="276" t="s">
        <v>3</v>
      </c>
      <c r="D1444" s="269" t="s">
        <v>77</v>
      </c>
      <c r="E1444" s="270" t="str">
        <f t="shared" si="96"/>
        <v>PITotal40-44</v>
      </c>
      <c r="F1444" s="271">
        <v>4.15E-3</v>
      </c>
      <c r="G1444" s="271">
        <v>2.0522087812299375E-2</v>
      </c>
      <c r="H1444" s="272">
        <v>1879.2807242764022</v>
      </c>
      <c r="I1444" s="271">
        <v>0.97947791218770064</v>
      </c>
      <c r="J1444" s="272">
        <v>91573.564125873425</v>
      </c>
      <c r="K1444" s="272">
        <v>453169.61881867616</v>
      </c>
      <c r="L1444" s="272">
        <v>3314516.2965032626</v>
      </c>
      <c r="M1444" s="273">
        <v>36.19512168323228</v>
      </c>
      <c r="N1444" s="272">
        <v>5</v>
      </c>
      <c r="O1444" s="274">
        <f t="shared" si="97"/>
        <v>2.4999999999999876</v>
      </c>
    </row>
    <row r="1445" spans="2:15" x14ac:dyDescent="0.2">
      <c r="B1445" s="268" t="s">
        <v>51</v>
      </c>
      <c r="C1445" s="276" t="s">
        <v>3</v>
      </c>
      <c r="D1445" s="269" t="s">
        <v>78</v>
      </c>
      <c r="E1445" s="270" t="str">
        <f t="shared" si="96"/>
        <v>PITotal45-49</v>
      </c>
      <c r="F1445" s="271">
        <v>5.4400000000000004E-3</v>
      </c>
      <c r="G1445" s="271">
        <v>2.6844547646931501E-2</v>
      </c>
      <c r="H1445" s="272">
        <v>2407.8024644315487</v>
      </c>
      <c r="I1445" s="271">
        <v>0.97315545235306855</v>
      </c>
      <c r="J1445" s="272">
        <v>89694.283401597029</v>
      </c>
      <c r="K1445" s="272">
        <v>442451.91084690631</v>
      </c>
      <c r="L1445" s="272">
        <v>2861346.6776845865</v>
      </c>
      <c r="M1445" s="273">
        <v>31.901104163720198</v>
      </c>
      <c r="N1445" s="272">
        <v>5</v>
      </c>
      <c r="O1445" s="274">
        <f t="shared" si="97"/>
        <v>2.4999999999999987</v>
      </c>
    </row>
    <row r="1446" spans="2:15" x14ac:dyDescent="0.2">
      <c r="B1446" s="268" t="s">
        <v>51</v>
      </c>
      <c r="C1446" s="276" t="s">
        <v>3</v>
      </c>
      <c r="D1446" s="269" t="s">
        <v>79</v>
      </c>
      <c r="E1446" s="270" t="str">
        <f t="shared" si="96"/>
        <v>PITotal50-54</v>
      </c>
      <c r="F1446" s="271">
        <v>7.6099999999999996E-3</v>
      </c>
      <c r="G1446" s="271">
        <v>3.7341255315165821E-2</v>
      </c>
      <c r="H1446" s="272">
        <v>3259.3867702370508</v>
      </c>
      <c r="I1446" s="271">
        <v>0.96265874468483414</v>
      </c>
      <c r="J1446" s="272">
        <v>87286.480937165485</v>
      </c>
      <c r="K1446" s="272">
        <v>428283.93776023481</v>
      </c>
      <c r="L1446" s="272">
        <v>2418894.7668376802</v>
      </c>
      <c r="M1446" s="273">
        <v>27.712135268449632</v>
      </c>
      <c r="N1446" s="272">
        <v>5</v>
      </c>
      <c r="O1446" s="274">
        <f t="shared" si="97"/>
        <v>2.5</v>
      </c>
    </row>
    <row r="1447" spans="2:15" x14ac:dyDescent="0.2">
      <c r="B1447" s="268" t="s">
        <v>51</v>
      </c>
      <c r="C1447" s="276" t="s">
        <v>3</v>
      </c>
      <c r="D1447" s="269" t="s">
        <v>80</v>
      </c>
      <c r="E1447" s="270" t="str">
        <f t="shared" si="96"/>
        <v>PITotal55-59</v>
      </c>
      <c r="F1447" s="271">
        <v>1.176E-2</v>
      </c>
      <c r="G1447" s="271">
        <v>5.7125513823384169E-2</v>
      </c>
      <c r="H1447" s="272">
        <v>4800.0909293716741</v>
      </c>
      <c r="I1447" s="271">
        <v>0.94287448617661584</v>
      </c>
      <c r="J1447" s="272">
        <v>84027.094166928437</v>
      </c>
      <c r="K1447" s="272">
        <v>408135.24351121299</v>
      </c>
      <c r="L1447" s="272">
        <v>1990610.8290774454</v>
      </c>
      <c r="M1447" s="273">
        <v>23.690106730608736</v>
      </c>
      <c r="N1447" s="272">
        <v>5</v>
      </c>
      <c r="O1447" s="274">
        <f t="shared" si="97"/>
        <v>2.4999999999999898</v>
      </c>
    </row>
    <row r="1448" spans="2:15" x14ac:dyDescent="0.2">
      <c r="B1448" s="268" t="s">
        <v>51</v>
      </c>
      <c r="C1448" s="276" t="s">
        <v>3</v>
      </c>
      <c r="D1448" s="269" t="s">
        <v>81</v>
      </c>
      <c r="E1448" s="270" t="str">
        <f t="shared" si="96"/>
        <v>PITotal60-64</v>
      </c>
      <c r="F1448" s="271">
        <v>1.6379999999999999E-2</v>
      </c>
      <c r="G1448" s="271">
        <v>7.8700238985075749E-2</v>
      </c>
      <c r="H1448" s="272">
        <v>6235.1840888670877</v>
      </c>
      <c r="I1448" s="271">
        <v>0.92129976101492428</v>
      </c>
      <c r="J1448" s="272">
        <v>79227.003237556768</v>
      </c>
      <c r="K1448" s="272">
        <v>380547.05596561613</v>
      </c>
      <c r="L1448" s="272">
        <v>1582475.5855662324</v>
      </c>
      <c r="M1448" s="273">
        <v>19.973942228021514</v>
      </c>
      <c r="N1448" s="272">
        <v>5</v>
      </c>
      <c r="O1448" s="274">
        <f t="shared" si="97"/>
        <v>2.5</v>
      </c>
    </row>
    <row r="1449" spans="2:15" x14ac:dyDescent="0.2">
      <c r="B1449" s="268" t="s">
        <v>51</v>
      </c>
      <c r="C1449" s="276" t="s">
        <v>3</v>
      </c>
      <c r="D1449" s="269" t="s">
        <v>82</v>
      </c>
      <c r="E1449" s="270" t="str">
        <f t="shared" si="96"/>
        <v>PITotal65-69</v>
      </c>
      <c r="F1449" s="271">
        <v>2.2509999999999999E-2</v>
      </c>
      <c r="G1449" s="271">
        <v>0.10656388673178624</v>
      </c>
      <c r="H1449" s="272">
        <v>7778.2919481079934</v>
      </c>
      <c r="I1449" s="271">
        <v>0.89343611326821382</v>
      </c>
      <c r="J1449" s="272">
        <v>72991.819148689683</v>
      </c>
      <c r="K1449" s="272">
        <v>345513.36587317847</v>
      </c>
      <c r="L1449" s="272">
        <v>1201928.5296006163</v>
      </c>
      <c r="M1449" s="273">
        <v>16.466619733811537</v>
      </c>
      <c r="N1449" s="272">
        <v>5</v>
      </c>
      <c r="O1449" s="274">
        <f t="shared" si="97"/>
        <v>2.5000000000000031</v>
      </c>
    </row>
    <row r="1450" spans="2:15" x14ac:dyDescent="0.2">
      <c r="B1450" s="268" t="s">
        <v>51</v>
      </c>
      <c r="C1450" s="276" t="s">
        <v>3</v>
      </c>
      <c r="D1450" s="269" t="s">
        <v>19</v>
      </c>
      <c r="E1450" s="270" t="str">
        <f t="shared" si="96"/>
        <v>PITotal70-74</v>
      </c>
      <c r="F1450" s="271">
        <v>3.6630000000000003E-2</v>
      </c>
      <c r="G1450" s="271">
        <v>0.16776464179230316</v>
      </c>
      <c r="H1450" s="272">
        <v>10940.524030818207</v>
      </c>
      <c r="I1450" s="271">
        <v>0.8322353582076969</v>
      </c>
      <c r="J1450" s="272">
        <v>65213.527200581695</v>
      </c>
      <c r="K1450" s="272">
        <v>298716.32592586294</v>
      </c>
      <c r="L1450" s="272">
        <v>856415.16372743784</v>
      </c>
      <c r="M1450" s="273">
        <v>13.132477271062234</v>
      </c>
      <c r="N1450" s="272">
        <v>5</v>
      </c>
      <c r="O1450" s="274">
        <f t="shared" si="97"/>
        <v>2.4999999999999947</v>
      </c>
    </row>
    <row r="1451" spans="2:15" x14ac:dyDescent="0.2">
      <c r="B1451" s="268" t="s">
        <v>51</v>
      </c>
      <c r="C1451" s="276" t="s">
        <v>3</v>
      </c>
      <c r="D1451" s="269" t="s">
        <v>20</v>
      </c>
      <c r="E1451" s="270" t="str">
        <f t="shared" si="96"/>
        <v>PITotal75-79</v>
      </c>
      <c r="F1451" s="271">
        <v>5.7169999999999999E-2</v>
      </c>
      <c r="G1451" s="271">
        <v>0.25010074010238409</v>
      </c>
      <c r="H1451" s="272">
        <v>13573.718260336887</v>
      </c>
      <c r="I1451" s="271">
        <v>0.74989925989761597</v>
      </c>
      <c r="J1451" s="272">
        <v>54273.003169763491</v>
      </c>
      <c r="K1451" s="272">
        <v>237430.72019797523</v>
      </c>
      <c r="L1451" s="272">
        <v>557698.83780157496</v>
      </c>
      <c r="M1451" s="273">
        <v>10.27580574557701</v>
      </c>
      <c r="N1451" s="272">
        <v>5</v>
      </c>
      <c r="O1451" s="274">
        <f t="shared" si="97"/>
        <v>2.4999999999999982</v>
      </c>
    </row>
    <row r="1452" spans="2:15" x14ac:dyDescent="0.2">
      <c r="B1452" s="268" t="s">
        <v>51</v>
      </c>
      <c r="C1452" s="276" t="s">
        <v>3</v>
      </c>
      <c r="D1452" s="269" t="s">
        <v>21</v>
      </c>
      <c r="E1452" s="270" t="str">
        <f t="shared" si="96"/>
        <v>PITotal80-84</v>
      </c>
      <c r="F1452" s="271">
        <v>8.6809999999999998E-2</v>
      </c>
      <c r="G1452" s="271">
        <v>0.35665424433787757</v>
      </c>
      <c r="H1452" s="272">
        <v>14515.57270446353</v>
      </c>
      <c r="I1452" s="271">
        <v>0.64334575566212249</v>
      </c>
      <c r="J1452" s="272">
        <v>40699.284909426606</v>
      </c>
      <c r="K1452" s="272">
        <v>167207.4927859742</v>
      </c>
      <c r="L1452" s="272">
        <v>320268.11760359979</v>
      </c>
      <c r="M1452" s="273">
        <v>7.869133777567197</v>
      </c>
      <c r="N1452" s="272">
        <v>5</v>
      </c>
      <c r="O1452" s="274">
        <f t="shared" si="97"/>
        <v>2.4999999999999987</v>
      </c>
    </row>
    <row r="1453" spans="2:15" x14ac:dyDescent="0.2">
      <c r="B1453" s="268" t="s">
        <v>51</v>
      </c>
      <c r="C1453" s="276" t="s">
        <v>3</v>
      </c>
      <c r="D1453" s="269" t="s">
        <v>22</v>
      </c>
      <c r="E1453" s="270" t="str">
        <f t="shared" si="96"/>
        <v>PITotal85-89</v>
      </c>
      <c r="F1453" s="271">
        <v>0.13557</v>
      </c>
      <c r="G1453" s="271">
        <v>0.50627626906961332</v>
      </c>
      <c r="H1453" s="272">
        <v>13256.192125521206</v>
      </c>
      <c r="I1453" s="271">
        <v>0.49372373093038668</v>
      </c>
      <c r="J1453" s="272">
        <v>26183.712204963078</v>
      </c>
      <c r="K1453" s="272">
        <v>97778.080711012371</v>
      </c>
      <c r="L1453" s="272">
        <v>153060.62481762562</v>
      </c>
      <c r="M1453" s="273">
        <v>5.845642650648033</v>
      </c>
      <c r="N1453" s="272">
        <v>5</v>
      </c>
      <c r="O1453" s="274">
        <f t="shared" si="97"/>
        <v>2.5</v>
      </c>
    </row>
    <row r="1454" spans="2:15" x14ac:dyDescent="0.2">
      <c r="B1454" s="268" t="s">
        <v>51</v>
      </c>
      <c r="C1454" s="276" t="s">
        <v>3</v>
      </c>
      <c r="D1454" s="269" t="s">
        <v>5</v>
      </c>
      <c r="E1454" s="270" t="str">
        <f t="shared" si="96"/>
        <v>PITotal90+</v>
      </c>
      <c r="F1454" s="271">
        <v>0.23383999999999999</v>
      </c>
      <c r="G1454" s="271">
        <v>1</v>
      </c>
      <c r="H1454" s="272">
        <v>12927.520079441872</v>
      </c>
      <c r="I1454" s="271">
        <v>0</v>
      </c>
      <c r="J1454" s="272">
        <v>12927.520079441872</v>
      </c>
      <c r="K1454" s="272">
        <v>55282.544106613241</v>
      </c>
      <c r="L1454" s="272">
        <v>55282.544106613241</v>
      </c>
      <c r="M1454" s="273">
        <v>4.2763456383662399</v>
      </c>
      <c r="N1454" s="273" t="s">
        <v>92</v>
      </c>
      <c r="O1454" s="274"/>
    </row>
    <row r="1455" spans="2:15" ht="16" customHeight="1" x14ac:dyDescent="0.2">
      <c r="B1455" s="348" t="s">
        <v>1</v>
      </c>
      <c r="C1455" s="348" t="s">
        <v>0</v>
      </c>
      <c r="D1455" s="348" t="s">
        <v>2</v>
      </c>
      <c r="E1455" s="348" t="s">
        <v>49</v>
      </c>
      <c r="F1455" s="349" t="s">
        <v>113</v>
      </c>
      <c r="G1455" s="349" t="s">
        <v>112</v>
      </c>
      <c r="H1455" s="349" t="s">
        <v>114</v>
      </c>
      <c r="I1455" s="349" t="s">
        <v>116</v>
      </c>
      <c r="J1455" s="349" t="s">
        <v>111</v>
      </c>
      <c r="K1455" s="349" t="s">
        <v>110</v>
      </c>
      <c r="L1455" s="349" t="s">
        <v>109</v>
      </c>
      <c r="M1455" s="349" t="s">
        <v>108</v>
      </c>
      <c r="N1455" s="350" t="s">
        <v>6</v>
      </c>
      <c r="O1455" s="351" t="s">
        <v>91</v>
      </c>
    </row>
    <row r="1456" spans="2:15" ht="16" customHeight="1" x14ac:dyDescent="0.2">
      <c r="B1456" s="348"/>
      <c r="C1456" s="348"/>
      <c r="D1456" s="348"/>
      <c r="E1456" s="348"/>
      <c r="F1456" s="348"/>
      <c r="G1456" s="348"/>
      <c r="H1456" s="348"/>
      <c r="I1456" s="348"/>
      <c r="J1456" s="348"/>
      <c r="K1456" s="348"/>
      <c r="L1456" s="348"/>
      <c r="M1456" s="348"/>
      <c r="N1456" s="350"/>
      <c r="O1456" s="351"/>
    </row>
    <row r="1457" spans="2:15" x14ac:dyDescent="0.2">
      <c r="B1457" s="268" t="s">
        <v>53</v>
      </c>
      <c r="C1457" s="276" t="s">
        <v>3</v>
      </c>
      <c r="D1457" s="269">
        <v>0</v>
      </c>
      <c r="E1457" s="270" t="str">
        <f t="shared" si="96"/>
        <v>CETotal0</v>
      </c>
      <c r="F1457" s="271">
        <v>1.29E-2</v>
      </c>
      <c r="G1457" s="271">
        <v>1.2753228467241929E-2</v>
      </c>
      <c r="H1457" s="272">
        <v>1275.3228467241929</v>
      </c>
      <c r="I1457" s="271">
        <v>0.98724677153275808</v>
      </c>
      <c r="J1457" s="272">
        <v>100000</v>
      </c>
      <c r="K1457" s="272">
        <v>98837.236746513328</v>
      </c>
      <c r="L1457" s="272">
        <v>7448462.3705016384</v>
      </c>
      <c r="M1457" s="273">
        <v>74.484623705016389</v>
      </c>
      <c r="N1457" s="272">
        <v>1</v>
      </c>
      <c r="O1457" s="274">
        <f>(K1457-J1458*N1457)/H1457</f>
        <v>8.8259685401728821E-2</v>
      </c>
    </row>
    <row r="1458" spans="2:15" x14ac:dyDescent="0.2">
      <c r="B1458" s="268" t="s">
        <v>53</v>
      </c>
      <c r="C1458" s="276" t="s">
        <v>3</v>
      </c>
      <c r="D1458" s="275" t="s">
        <v>107</v>
      </c>
      <c r="E1458" s="270" t="str">
        <f t="shared" si="96"/>
        <v>CETotal01-04</v>
      </c>
      <c r="F1458" s="271">
        <v>6.4000000000000005E-4</v>
      </c>
      <c r="G1458" s="271">
        <v>2.5392341236331792E-3</v>
      </c>
      <c r="H1458" s="272">
        <v>250.68506907226686</v>
      </c>
      <c r="I1458" s="271">
        <v>0.99746076587636678</v>
      </c>
      <c r="J1458" s="272">
        <v>98724.677153275814</v>
      </c>
      <c r="K1458" s="272">
        <v>394272.81718564662</v>
      </c>
      <c r="L1458" s="272">
        <v>7349625.1337551251</v>
      </c>
      <c r="M1458" s="273">
        <v>74.445674026813009</v>
      </c>
      <c r="N1458" s="272">
        <v>4</v>
      </c>
      <c r="O1458" s="274">
        <f t="shared" ref="O1458:O1475" si="98">(K1458-J1459*N1458)/H1458</f>
        <v>1.5032760037407131</v>
      </c>
    </row>
    <row r="1459" spans="2:15" x14ac:dyDescent="0.2">
      <c r="B1459" s="268" t="s">
        <v>53</v>
      </c>
      <c r="C1459" s="276" t="s">
        <v>3</v>
      </c>
      <c r="D1459" s="275" t="s">
        <v>106</v>
      </c>
      <c r="E1459" s="270" t="str">
        <f t="shared" si="96"/>
        <v>CETotal05-09</v>
      </c>
      <c r="F1459" s="271">
        <v>2.9999999999999997E-4</v>
      </c>
      <c r="G1459" s="271">
        <v>1.507974660382428E-3</v>
      </c>
      <c r="H1459" s="272">
        <v>148.49628476967877</v>
      </c>
      <c r="I1459" s="271">
        <v>0.99849202533961756</v>
      </c>
      <c r="J1459" s="272">
        <v>98473.99208420355</v>
      </c>
      <c r="K1459" s="272">
        <v>491998.71970909357</v>
      </c>
      <c r="L1459" s="272">
        <v>6955352.3165694783</v>
      </c>
      <c r="M1459" s="273">
        <v>70.631363361628189</v>
      </c>
      <c r="N1459" s="272">
        <v>5</v>
      </c>
      <c r="O1459" s="274">
        <f t="shared" si="98"/>
        <v>2.4999999999997131</v>
      </c>
    </row>
    <row r="1460" spans="2:15" x14ac:dyDescent="0.2">
      <c r="B1460" s="268" t="s">
        <v>53</v>
      </c>
      <c r="C1460" s="276" t="s">
        <v>3</v>
      </c>
      <c r="D1460" s="275" t="s">
        <v>71</v>
      </c>
      <c r="E1460" s="270" t="str">
        <f t="shared" si="96"/>
        <v>CETotal10-14</v>
      </c>
      <c r="F1460" s="271">
        <v>3.4000000000000002E-4</v>
      </c>
      <c r="G1460" s="271">
        <v>1.7058032482464786E-3</v>
      </c>
      <c r="H1460" s="272">
        <v>167.72395012011978</v>
      </c>
      <c r="I1460" s="271">
        <v>0.99829419675175357</v>
      </c>
      <c r="J1460" s="272">
        <v>98325.495799433877</v>
      </c>
      <c r="K1460" s="272">
        <v>491208.16912186908</v>
      </c>
      <c r="L1460" s="272">
        <v>6463353.5968603846</v>
      </c>
      <c r="M1460" s="273">
        <v>65.734258895011834</v>
      </c>
      <c r="N1460" s="272">
        <v>5</v>
      </c>
      <c r="O1460" s="274">
        <f t="shared" si="98"/>
        <v>2.4999999999998272</v>
      </c>
    </row>
    <row r="1461" spans="2:15" x14ac:dyDescent="0.2">
      <c r="B1461" s="268" t="s">
        <v>53</v>
      </c>
      <c r="C1461" s="276" t="s">
        <v>3</v>
      </c>
      <c r="D1461" s="269" t="s">
        <v>72</v>
      </c>
      <c r="E1461" s="270" t="str">
        <f t="shared" si="96"/>
        <v>CETotal15-19</v>
      </c>
      <c r="F1461" s="271">
        <v>1.2700000000000001E-3</v>
      </c>
      <c r="G1461" s="271">
        <v>6.352642398356906E-3</v>
      </c>
      <c r="H1461" s="272">
        <v>623.56122317819461</v>
      </c>
      <c r="I1461" s="271">
        <v>0.99364735760164313</v>
      </c>
      <c r="J1461" s="272">
        <v>98157.771849313765</v>
      </c>
      <c r="K1461" s="272">
        <v>489229.95618862339</v>
      </c>
      <c r="L1461" s="272">
        <v>5972145.4277385157</v>
      </c>
      <c r="M1461" s="273">
        <v>60.842308410449803</v>
      </c>
      <c r="N1461" s="272">
        <v>5</v>
      </c>
      <c r="O1461" s="274">
        <f t="shared" si="98"/>
        <v>2.4999999999999973</v>
      </c>
    </row>
    <row r="1462" spans="2:15" x14ac:dyDescent="0.2">
      <c r="B1462" s="268" t="s">
        <v>53</v>
      </c>
      <c r="C1462" s="276" t="s">
        <v>3</v>
      </c>
      <c r="D1462" s="269" t="s">
        <v>73</v>
      </c>
      <c r="E1462" s="270" t="str">
        <f t="shared" si="96"/>
        <v>CETotal20-24</v>
      </c>
      <c r="F1462" s="271">
        <v>1.92E-3</v>
      </c>
      <c r="G1462" s="271">
        <v>9.5653771439420908E-3</v>
      </c>
      <c r="H1462" s="272">
        <v>932.95150907567108</v>
      </c>
      <c r="I1462" s="271">
        <v>0.99043462285605788</v>
      </c>
      <c r="J1462" s="272">
        <v>97534.21062613558</v>
      </c>
      <c r="K1462" s="272">
        <v>485338.6743579887</v>
      </c>
      <c r="L1462" s="272">
        <v>5482915.4715498919</v>
      </c>
      <c r="M1462" s="273">
        <v>56.215305751197334</v>
      </c>
      <c r="N1462" s="272">
        <v>5</v>
      </c>
      <c r="O1462" s="274">
        <f t="shared" si="98"/>
        <v>2.5000000000000284</v>
      </c>
    </row>
    <row r="1463" spans="2:15" x14ac:dyDescent="0.2">
      <c r="B1463" s="268" t="s">
        <v>53</v>
      </c>
      <c r="C1463" s="276" t="s">
        <v>3</v>
      </c>
      <c r="D1463" s="269" t="s">
        <v>74</v>
      </c>
      <c r="E1463" s="270" t="str">
        <f t="shared" si="96"/>
        <v>CETotal25-29</v>
      </c>
      <c r="F1463" s="271">
        <v>2.0400000000000001E-3</v>
      </c>
      <c r="G1463" s="271">
        <v>1.0134699943627361E-2</v>
      </c>
      <c r="H1463" s="272">
        <v>979.02477532799912</v>
      </c>
      <c r="I1463" s="271">
        <v>0.98986530005637263</v>
      </c>
      <c r="J1463" s="272">
        <v>96601.259117059904</v>
      </c>
      <c r="K1463" s="272">
        <v>480558.73364697956</v>
      </c>
      <c r="L1463" s="272">
        <v>4997576.797191903</v>
      </c>
      <c r="M1463" s="273">
        <v>51.734075133906039</v>
      </c>
      <c r="N1463" s="272">
        <v>5</v>
      </c>
      <c r="O1463" s="274">
        <f t="shared" si="98"/>
        <v>2.5000000000000573</v>
      </c>
    </row>
    <row r="1464" spans="2:15" x14ac:dyDescent="0.2">
      <c r="B1464" s="268" t="s">
        <v>53</v>
      </c>
      <c r="C1464" s="276" t="s">
        <v>3</v>
      </c>
      <c r="D1464" s="269" t="s">
        <v>75</v>
      </c>
      <c r="E1464" s="270" t="str">
        <f t="shared" si="96"/>
        <v>CETotal30-34</v>
      </c>
      <c r="F1464" s="271">
        <v>2.2100000000000002E-3</v>
      </c>
      <c r="G1464" s="271">
        <v>1.1012552148293473E-2</v>
      </c>
      <c r="H1464" s="272">
        <v>1053.0448422246616</v>
      </c>
      <c r="I1464" s="271">
        <v>0.98898744785170656</v>
      </c>
      <c r="J1464" s="272">
        <v>95622.234341731906</v>
      </c>
      <c r="K1464" s="272">
        <v>475478.55960309791</v>
      </c>
      <c r="L1464" s="272">
        <v>4517018.0635449234</v>
      </c>
      <c r="M1464" s="273">
        <v>47.238156425022851</v>
      </c>
      <c r="N1464" s="272">
        <v>5</v>
      </c>
      <c r="O1464" s="274">
        <f t="shared" si="98"/>
        <v>2.4999999999999991</v>
      </c>
    </row>
    <row r="1465" spans="2:15" x14ac:dyDescent="0.2">
      <c r="B1465" s="268" t="s">
        <v>53</v>
      </c>
      <c r="C1465" s="276" t="s">
        <v>3</v>
      </c>
      <c r="D1465" s="269" t="s">
        <v>76</v>
      </c>
      <c r="E1465" s="270" t="str">
        <f t="shared" si="96"/>
        <v>CETotal35-39</v>
      </c>
      <c r="F1465" s="271">
        <v>2.7100000000000002E-3</v>
      </c>
      <c r="G1465" s="271">
        <v>1.3457425605936719E-2</v>
      </c>
      <c r="H1465" s="272">
        <v>1272.6578323033509</v>
      </c>
      <c r="I1465" s="271">
        <v>0.98654257439406323</v>
      </c>
      <c r="J1465" s="272">
        <v>94569.189499507251</v>
      </c>
      <c r="K1465" s="272">
        <v>469664.30291677784</v>
      </c>
      <c r="L1465" s="272">
        <v>4041539.5039418256</v>
      </c>
      <c r="M1465" s="273">
        <v>42.736323799865957</v>
      </c>
      <c r="N1465" s="272">
        <v>5</v>
      </c>
      <c r="O1465" s="274">
        <f t="shared" si="98"/>
        <v>2.5000000000000253</v>
      </c>
    </row>
    <row r="1466" spans="2:15" x14ac:dyDescent="0.2">
      <c r="B1466" s="268" t="s">
        <v>53</v>
      </c>
      <c r="C1466" s="276" t="s">
        <v>3</v>
      </c>
      <c r="D1466" s="269" t="s">
        <v>77</v>
      </c>
      <c r="E1466" s="270" t="str">
        <f t="shared" si="96"/>
        <v>CETotal40-44</v>
      </c>
      <c r="F1466" s="271">
        <v>3.5699999999999998E-3</v>
      </c>
      <c r="G1466" s="271">
        <v>1.7696084325930037E-2</v>
      </c>
      <c r="H1466" s="272">
        <v>1650.9832916996422</v>
      </c>
      <c r="I1466" s="271">
        <v>0.98230391567406994</v>
      </c>
      <c r="J1466" s="272">
        <v>93296.53166720389</v>
      </c>
      <c r="K1466" s="272">
        <v>462355.20010677038</v>
      </c>
      <c r="L1466" s="272">
        <v>3571875.2010250478</v>
      </c>
      <c r="M1466" s="273">
        <v>38.285187425468393</v>
      </c>
      <c r="N1466" s="272">
        <v>5</v>
      </c>
      <c r="O1466" s="274">
        <f t="shared" si="98"/>
        <v>2.5000000000000031</v>
      </c>
    </row>
    <row r="1467" spans="2:15" x14ac:dyDescent="0.2">
      <c r="B1467" s="268" t="s">
        <v>53</v>
      </c>
      <c r="C1467" s="276" t="s">
        <v>3</v>
      </c>
      <c r="D1467" s="269" t="s">
        <v>78</v>
      </c>
      <c r="E1467" s="270" t="str">
        <f t="shared" si="96"/>
        <v>CETotal45-49</v>
      </c>
      <c r="F1467" s="271">
        <v>4.9300000000000004E-3</v>
      </c>
      <c r="G1467" s="271">
        <v>2.4365405042817308E-2</v>
      </c>
      <c r="H1467" s="272">
        <v>2232.9809065402687</v>
      </c>
      <c r="I1467" s="271">
        <v>0.97563459495718274</v>
      </c>
      <c r="J1467" s="272">
        <v>91645.548375504251</v>
      </c>
      <c r="K1467" s="272">
        <v>452645.28961117059</v>
      </c>
      <c r="L1467" s="272">
        <v>3109520.0009182775</v>
      </c>
      <c r="M1467" s="273">
        <v>33.929853179310726</v>
      </c>
      <c r="N1467" s="272">
        <v>5</v>
      </c>
      <c r="O1467" s="274">
        <f t="shared" si="98"/>
        <v>2.5000000000000036</v>
      </c>
    </row>
    <row r="1468" spans="2:15" x14ac:dyDescent="0.2">
      <c r="B1468" s="268" t="s">
        <v>53</v>
      </c>
      <c r="C1468" s="276" t="s">
        <v>3</v>
      </c>
      <c r="D1468" s="269" t="s">
        <v>79</v>
      </c>
      <c r="E1468" s="270" t="str">
        <f t="shared" si="96"/>
        <v>CETotal50-54</v>
      </c>
      <c r="F1468" s="271">
        <v>6.4999999999999997E-3</v>
      </c>
      <c r="G1468" s="271">
        <v>3.1963260306810175E-2</v>
      </c>
      <c r="H1468" s="272">
        <v>2857.9171687107232</v>
      </c>
      <c r="I1468" s="271">
        <v>0.96803673969318982</v>
      </c>
      <c r="J1468" s="272">
        <v>89412.567468963985</v>
      </c>
      <c r="K1468" s="272">
        <v>439918.04442304309</v>
      </c>
      <c r="L1468" s="272">
        <v>2656874.711307107</v>
      </c>
      <c r="M1468" s="273">
        <v>29.714779325952534</v>
      </c>
      <c r="N1468" s="272">
        <v>5</v>
      </c>
      <c r="O1468" s="274">
        <f t="shared" si="98"/>
        <v>2.5000000000000058</v>
      </c>
    </row>
    <row r="1469" spans="2:15" x14ac:dyDescent="0.2">
      <c r="B1469" s="268" t="s">
        <v>53</v>
      </c>
      <c r="C1469" s="276" t="s">
        <v>3</v>
      </c>
      <c r="D1469" s="269" t="s">
        <v>80</v>
      </c>
      <c r="E1469" s="270" t="str">
        <f t="shared" si="96"/>
        <v>CETotal55-59</v>
      </c>
      <c r="F1469" s="271">
        <v>9.0500000000000008E-3</v>
      </c>
      <c r="G1469" s="271">
        <v>4.425787618227342E-2</v>
      </c>
      <c r="H1469" s="272">
        <v>3830.7249959885835</v>
      </c>
      <c r="I1469" s="271">
        <v>0.95574212381772661</v>
      </c>
      <c r="J1469" s="272">
        <v>86554.650300253255</v>
      </c>
      <c r="K1469" s="272">
        <v>423196.4390112948</v>
      </c>
      <c r="L1469" s="272">
        <v>2216956.6668840637</v>
      </c>
      <c r="M1469" s="273">
        <v>25.61337443099319</v>
      </c>
      <c r="N1469" s="272">
        <v>5</v>
      </c>
      <c r="O1469" s="274">
        <f t="shared" si="98"/>
        <v>2.5000000000000004</v>
      </c>
    </row>
    <row r="1470" spans="2:15" x14ac:dyDescent="0.2">
      <c r="B1470" s="268" t="s">
        <v>53</v>
      </c>
      <c r="C1470" s="276" t="s">
        <v>3</v>
      </c>
      <c r="D1470" s="269" t="s">
        <v>81</v>
      </c>
      <c r="E1470" s="270" t="str">
        <f t="shared" si="96"/>
        <v>CETotal60-64</v>
      </c>
      <c r="F1470" s="271">
        <v>1.3440000000000001E-2</v>
      </c>
      <c r="G1470" s="271">
        <v>6.5023584891673217E-2</v>
      </c>
      <c r="H1470" s="272">
        <v>5379.0061795942884</v>
      </c>
      <c r="I1470" s="271">
        <v>0.93497641510832674</v>
      </c>
      <c r="J1470" s="272">
        <v>82723.925304264674</v>
      </c>
      <c r="K1470" s="272">
        <v>400172.11107233766</v>
      </c>
      <c r="L1470" s="272">
        <v>1793760.2278727689</v>
      </c>
      <c r="M1470" s="273">
        <v>21.683693336301282</v>
      </c>
      <c r="N1470" s="272">
        <v>5</v>
      </c>
      <c r="O1470" s="274">
        <f t="shared" si="98"/>
        <v>2.5000000000000031</v>
      </c>
    </row>
    <row r="1471" spans="2:15" x14ac:dyDescent="0.2">
      <c r="B1471" s="268" t="s">
        <v>53</v>
      </c>
      <c r="C1471" s="276" t="s">
        <v>3</v>
      </c>
      <c r="D1471" s="269" t="s">
        <v>82</v>
      </c>
      <c r="E1471" s="270" t="str">
        <f t="shared" si="96"/>
        <v>CETotal65-69</v>
      </c>
      <c r="F1471" s="271">
        <v>1.8849999999999999E-2</v>
      </c>
      <c r="G1471" s="271">
        <v>9.0003249977227112E-2</v>
      </c>
      <c r="H1471" s="272">
        <v>6961.2940904461229</v>
      </c>
      <c r="I1471" s="271">
        <v>0.90999675002277292</v>
      </c>
      <c r="J1471" s="272">
        <v>77344.919124670385</v>
      </c>
      <c r="K1471" s="272">
        <v>369321.36039723665</v>
      </c>
      <c r="L1471" s="272">
        <v>1393588.1168004312</v>
      </c>
      <c r="M1471" s="273">
        <v>18.017836628080772</v>
      </c>
      <c r="N1471" s="272">
        <v>5</v>
      </c>
      <c r="O1471" s="274">
        <f t="shared" si="98"/>
        <v>2.5000000000000031</v>
      </c>
    </row>
    <row r="1472" spans="2:15" x14ac:dyDescent="0.2">
      <c r="B1472" s="268" t="s">
        <v>53</v>
      </c>
      <c r="C1472" s="276" t="s">
        <v>3</v>
      </c>
      <c r="D1472" s="269" t="s">
        <v>19</v>
      </c>
      <c r="E1472" s="270" t="str">
        <f t="shared" si="96"/>
        <v>CETotal70-74</v>
      </c>
      <c r="F1472" s="271">
        <v>2.92E-2</v>
      </c>
      <c r="G1472" s="271">
        <v>0.13605724384576254</v>
      </c>
      <c r="H1472" s="272">
        <v>9576.2020340301679</v>
      </c>
      <c r="I1472" s="271">
        <v>0.86394275615423743</v>
      </c>
      <c r="J1472" s="272">
        <v>70383.625034224271</v>
      </c>
      <c r="K1472" s="272">
        <v>327977.62008604594</v>
      </c>
      <c r="L1472" s="272">
        <v>1024266.7564031945</v>
      </c>
      <c r="M1472" s="273">
        <v>14.552628624984028</v>
      </c>
      <c r="N1472" s="272">
        <v>5</v>
      </c>
      <c r="O1472" s="274">
        <f t="shared" si="98"/>
        <v>2.4999999999999969</v>
      </c>
    </row>
    <row r="1473" spans="2:15" x14ac:dyDescent="0.2">
      <c r="B1473" s="268" t="s">
        <v>53</v>
      </c>
      <c r="C1473" s="276" t="s">
        <v>3</v>
      </c>
      <c r="D1473" s="269" t="s">
        <v>20</v>
      </c>
      <c r="E1473" s="270" t="str">
        <f t="shared" si="96"/>
        <v>CETotal75-79</v>
      </c>
      <c r="F1473" s="271">
        <v>4.5780000000000001E-2</v>
      </c>
      <c r="G1473" s="271">
        <v>0.20538360675666636</v>
      </c>
      <c r="H1473" s="272">
        <v>12488.847853358135</v>
      </c>
      <c r="I1473" s="271">
        <v>0.79461639324333366</v>
      </c>
      <c r="J1473" s="272">
        <v>60807.423000194103</v>
      </c>
      <c r="K1473" s="272">
        <v>272814.9953675752</v>
      </c>
      <c r="L1473" s="272">
        <v>696289.13631714857</v>
      </c>
      <c r="M1473" s="273">
        <v>11.450725946977327</v>
      </c>
      <c r="N1473" s="272">
        <v>5</v>
      </c>
      <c r="O1473" s="274">
        <f t="shared" si="98"/>
        <v>2.5000000000000027</v>
      </c>
    </row>
    <row r="1474" spans="2:15" x14ac:dyDescent="0.2">
      <c r="B1474" s="268" t="s">
        <v>53</v>
      </c>
      <c r="C1474" s="276" t="s">
        <v>3</v>
      </c>
      <c r="D1474" s="269" t="s">
        <v>21</v>
      </c>
      <c r="E1474" s="270" t="str">
        <f t="shared" si="96"/>
        <v>CETotal80-84</v>
      </c>
      <c r="F1474" s="271">
        <v>7.3099999999999998E-2</v>
      </c>
      <c r="G1474" s="271">
        <v>0.30900944997611129</v>
      </c>
      <c r="H1474" s="272">
        <v>14930.896329753183</v>
      </c>
      <c r="I1474" s="271">
        <v>0.69099055002388865</v>
      </c>
      <c r="J1474" s="272">
        <v>48318.575146835967</v>
      </c>
      <c r="K1474" s="272">
        <v>204265.63490979688</v>
      </c>
      <c r="L1474" s="272">
        <v>423474.14094957337</v>
      </c>
      <c r="M1474" s="273">
        <v>8.764210030255903</v>
      </c>
      <c r="N1474" s="272">
        <v>5</v>
      </c>
      <c r="O1474" s="274">
        <f t="shared" si="98"/>
        <v>2.5000000000000018</v>
      </c>
    </row>
    <row r="1475" spans="2:15" x14ac:dyDescent="0.2">
      <c r="B1475" s="268" t="s">
        <v>53</v>
      </c>
      <c r="C1475" s="276" t="s">
        <v>3</v>
      </c>
      <c r="D1475" s="269" t="s">
        <v>22</v>
      </c>
      <c r="E1475" s="270" t="str">
        <f t="shared" si="96"/>
        <v>CETotal85-89</v>
      </c>
      <c r="F1475" s="271">
        <v>0.11358</v>
      </c>
      <c r="G1475" s="271">
        <v>0.44230837408037871</v>
      </c>
      <c r="H1475" s="272">
        <v>14767.649931901786</v>
      </c>
      <c r="I1475" s="271">
        <v>0.55769162591962129</v>
      </c>
      <c r="J1475" s="272">
        <v>33387.678817082779</v>
      </c>
      <c r="K1475" s="272">
        <v>130019.26925565943</v>
      </c>
      <c r="L1475" s="272">
        <v>219208.50603977652</v>
      </c>
      <c r="M1475" s="273">
        <v>6.565550939935922</v>
      </c>
      <c r="N1475" s="272">
        <v>5</v>
      </c>
      <c r="O1475" s="274">
        <f t="shared" si="98"/>
        <v>2.5</v>
      </c>
    </row>
    <row r="1476" spans="2:15" x14ac:dyDescent="0.2">
      <c r="B1476" s="268" t="s">
        <v>53</v>
      </c>
      <c r="C1476" s="276" t="s">
        <v>3</v>
      </c>
      <c r="D1476" s="269" t="s">
        <v>5</v>
      </c>
      <c r="E1476" s="270" t="str">
        <f t="shared" si="96"/>
        <v>CETotal90+</v>
      </c>
      <c r="F1476" s="271">
        <v>0.20877000000000001</v>
      </c>
      <c r="G1476" s="271">
        <v>1</v>
      </c>
      <c r="H1476" s="272">
        <v>18620.028885180993</v>
      </c>
      <c r="I1476" s="271">
        <v>0</v>
      </c>
      <c r="J1476" s="272">
        <v>18620.028885180993</v>
      </c>
      <c r="K1476" s="272">
        <v>89189.236784117093</v>
      </c>
      <c r="L1476" s="272">
        <v>89189.236784117093</v>
      </c>
      <c r="M1476" s="273">
        <v>4.7899623214386944</v>
      </c>
      <c r="N1476" s="273" t="s">
        <v>92</v>
      </c>
      <c r="O1476" s="274"/>
    </row>
    <row r="1477" spans="2:15" ht="16" customHeight="1" x14ac:dyDescent="0.2">
      <c r="B1477" s="348" t="s">
        <v>1</v>
      </c>
      <c r="C1477" s="348" t="s">
        <v>0</v>
      </c>
      <c r="D1477" s="348" t="s">
        <v>2</v>
      </c>
      <c r="E1477" s="348" t="s">
        <v>49</v>
      </c>
      <c r="F1477" s="349" t="s">
        <v>113</v>
      </c>
      <c r="G1477" s="349" t="s">
        <v>112</v>
      </c>
      <c r="H1477" s="349" t="s">
        <v>114</v>
      </c>
      <c r="I1477" s="349" t="s">
        <v>116</v>
      </c>
      <c r="J1477" s="349" t="s">
        <v>111</v>
      </c>
      <c r="K1477" s="349" t="s">
        <v>110</v>
      </c>
      <c r="L1477" s="349" t="s">
        <v>109</v>
      </c>
      <c r="M1477" s="349" t="s">
        <v>108</v>
      </c>
      <c r="N1477" s="350" t="s">
        <v>6</v>
      </c>
      <c r="O1477" s="351" t="s">
        <v>91</v>
      </c>
    </row>
    <row r="1478" spans="2:15" ht="16" customHeight="1" x14ac:dyDescent="0.2">
      <c r="B1478" s="348"/>
      <c r="C1478" s="348"/>
      <c r="D1478" s="348"/>
      <c r="E1478" s="348"/>
      <c r="F1478" s="348"/>
      <c r="G1478" s="348"/>
      <c r="H1478" s="348"/>
      <c r="I1478" s="348"/>
      <c r="J1478" s="348"/>
      <c r="K1478" s="348"/>
      <c r="L1478" s="348"/>
      <c r="M1478" s="348"/>
      <c r="N1478" s="350"/>
      <c r="O1478" s="351"/>
    </row>
    <row r="1479" spans="2:15" x14ac:dyDescent="0.2">
      <c r="B1479" s="268" t="s">
        <v>54</v>
      </c>
      <c r="C1479" s="276" t="s">
        <v>3</v>
      </c>
      <c r="D1479" s="269">
        <v>0</v>
      </c>
      <c r="E1479" s="270" t="str">
        <f t="shared" si="96"/>
        <v>RNTotal0</v>
      </c>
      <c r="F1479" s="271">
        <v>1.323E-2</v>
      </c>
      <c r="G1479" s="271">
        <v>1.3072859021770402E-2</v>
      </c>
      <c r="H1479" s="272">
        <v>1307.2859021770403</v>
      </c>
      <c r="I1479" s="271">
        <v>0.98692714097822964</v>
      </c>
      <c r="J1479" s="272">
        <v>100000</v>
      </c>
      <c r="K1479" s="272">
        <v>98809.348285832733</v>
      </c>
      <c r="L1479" s="272">
        <v>7637531.4613063224</v>
      </c>
      <c r="M1479" s="273">
        <v>76.375314613063225</v>
      </c>
      <c r="N1479" s="272">
        <v>1</v>
      </c>
      <c r="O1479" s="274">
        <f>(K1479-J1480*N1479)/H1479</f>
        <v>8.9218577065309751E-2</v>
      </c>
    </row>
    <row r="1480" spans="2:15" x14ac:dyDescent="0.2">
      <c r="B1480" s="268" t="s">
        <v>54</v>
      </c>
      <c r="C1480" s="276" t="s">
        <v>3</v>
      </c>
      <c r="D1480" s="275" t="s">
        <v>107</v>
      </c>
      <c r="E1480" s="270" t="str">
        <f t="shared" si="96"/>
        <v>RNTotal01-04</v>
      </c>
      <c r="F1480" s="271">
        <v>3.6999999999999999E-4</v>
      </c>
      <c r="G1480" s="271">
        <v>1.4906776627531375E-3</v>
      </c>
      <c r="H1480" s="272">
        <v>147.11902438210635</v>
      </c>
      <c r="I1480" s="271">
        <v>0.99850932233724687</v>
      </c>
      <c r="J1480" s="272">
        <v>98692.714097822958</v>
      </c>
      <c r="K1480" s="272">
        <v>394403.46437924082</v>
      </c>
      <c r="L1480" s="272">
        <v>7538722.1130204899</v>
      </c>
      <c r="M1480" s="273">
        <v>76.385801950366925</v>
      </c>
      <c r="N1480" s="272">
        <v>4</v>
      </c>
      <c r="O1480" s="274">
        <f t="shared" ref="O1480:O1497" si="99">(K1480-J1481*N1480)/H1480</f>
        <v>1.5027566040893992</v>
      </c>
    </row>
    <row r="1481" spans="2:15" x14ac:dyDescent="0.2">
      <c r="B1481" s="268" t="s">
        <v>54</v>
      </c>
      <c r="C1481" s="276" t="s">
        <v>3</v>
      </c>
      <c r="D1481" s="275" t="s">
        <v>106</v>
      </c>
      <c r="E1481" s="270" t="str">
        <f t="shared" si="96"/>
        <v>RNTotal05-09</v>
      </c>
      <c r="F1481" s="271">
        <v>2.9999999999999997E-4</v>
      </c>
      <c r="G1481" s="271">
        <v>1.5018823588715477E-3</v>
      </c>
      <c r="H1481" s="272">
        <v>148.00389078529972</v>
      </c>
      <c r="I1481" s="271">
        <v>0.9984981176411285</v>
      </c>
      <c r="J1481" s="272">
        <v>98545.595073440854</v>
      </c>
      <c r="K1481" s="272">
        <v>492357.96564024105</v>
      </c>
      <c r="L1481" s="272">
        <v>7144318.6486412492</v>
      </c>
      <c r="M1481" s="273">
        <v>72.497595080906095</v>
      </c>
      <c r="N1481" s="272">
        <v>5</v>
      </c>
      <c r="O1481" s="274">
        <f t="shared" si="99"/>
        <v>2.5000000000003224</v>
      </c>
    </row>
    <row r="1482" spans="2:15" x14ac:dyDescent="0.2">
      <c r="B1482" s="268" t="s">
        <v>54</v>
      </c>
      <c r="C1482" s="276" t="s">
        <v>3</v>
      </c>
      <c r="D1482" s="275" t="s">
        <v>71</v>
      </c>
      <c r="E1482" s="270" t="str">
        <f t="shared" si="96"/>
        <v>RNTotal10-14</v>
      </c>
      <c r="F1482" s="271">
        <v>3.2000000000000003E-4</v>
      </c>
      <c r="G1482" s="271">
        <v>1.5855898507113049E-3</v>
      </c>
      <c r="H1482" s="272">
        <v>156.01822191365883</v>
      </c>
      <c r="I1482" s="271">
        <v>0.99841441014928867</v>
      </c>
      <c r="J1482" s="272">
        <v>98397.591182655553</v>
      </c>
      <c r="K1482" s="272">
        <v>491597.91035849362</v>
      </c>
      <c r="L1482" s="272">
        <v>6651960.6830010079</v>
      </c>
      <c r="M1482" s="273">
        <v>67.602881361729331</v>
      </c>
      <c r="N1482" s="272">
        <v>5</v>
      </c>
      <c r="O1482" s="274">
        <f t="shared" si="99"/>
        <v>2.5000000000002416</v>
      </c>
    </row>
    <row r="1483" spans="2:15" x14ac:dyDescent="0.2">
      <c r="B1483" s="268" t="s">
        <v>54</v>
      </c>
      <c r="C1483" s="276" t="s">
        <v>3</v>
      </c>
      <c r="D1483" s="269" t="s">
        <v>72</v>
      </c>
      <c r="E1483" s="270" t="str">
        <f t="shared" si="96"/>
        <v>RNTotal15-19</v>
      </c>
      <c r="F1483" s="271">
        <v>9.1E-4</v>
      </c>
      <c r="G1483" s="271">
        <v>4.5328985843572991E-3</v>
      </c>
      <c r="H1483" s="272">
        <v>445.31908699878124</v>
      </c>
      <c r="I1483" s="271">
        <v>0.99546710141564265</v>
      </c>
      <c r="J1483" s="272">
        <v>98241.572960741891</v>
      </c>
      <c r="K1483" s="272">
        <v>490094.56708621245</v>
      </c>
      <c r="L1483" s="272">
        <v>6160362.7726425147</v>
      </c>
      <c r="M1483" s="273">
        <v>62.706271764441766</v>
      </c>
      <c r="N1483" s="272">
        <v>5</v>
      </c>
      <c r="O1483" s="274">
        <f t="shared" si="99"/>
        <v>2.4999999999999423</v>
      </c>
    </row>
    <row r="1484" spans="2:15" x14ac:dyDescent="0.2">
      <c r="B1484" s="268" t="s">
        <v>54</v>
      </c>
      <c r="C1484" s="276" t="s">
        <v>3</v>
      </c>
      <c r="D1484" s="269" t="s">
        <v>73</v>
      </c>
      <c r="E1484" s="270" t="str">
        <f t="shared" si="96"/>
        <v>RNTotal20-24</v>
      </c>
      <c r="F1484" s="271">
        <v>1.34E-3</v>
      </c>
      <c r="G1484" s="271">
        <v>6.6893052949742564E-3</v>
      </c>
      <c r="H1484" s="272">
        <v>654.18899886627639</v>
      </c>
      <c r="I1484" s="271">
        <v>0.99331069470502575</v>
      </c>
      <c r="J1484" s="272">
        <v>97796.253873743102</v>
      </c>
      <c r="K1484" s="272">
        <v>487345.7968715498</v>
      </c>
      <c r="L1484" s="272">
        <v>5670268.2055563023</v>
      </c>
      <c r="M1484" s="273">
        <v>57.980423390007665</v>
      </c>
      <c r="N1484" s="272">
        <v>5</v>
      </c>
      <c r="O1484" s="274">
        <f t="shared" si="99"/>
        <v>2.4999999999999658</v>
      </c>
    </row>
    <row r="1485" spans="2:15" x14ac:dyDescent="0.2">
      <c r="B1485" s="268" t="s">
        <v>54</v>
      </c>
      <c r="C1485" s="276" t="s">
        <v>3</v>
      </c>
      <c r="D1485" s="269" t="s">
        <v>74</v>
      </c>
      <c r="E1485" s="270" t="str">
        <f t="shared" ref="E1485:E1548" si="100">_xlfn.CONCAT(B1485,C1485,D1485)</f>
        <v>RNTotal25-29</v>
      </c>
      <c r="F1485" s="271">
        <v>1.5299999999999999E-3</v>
      </c>
      <c r="G1485" s="271">
        <v>7.6271414860465724E-3</v>
      </c>
      <c r="H1485" s="272">
        <v>740.91627304740064</v>
      </c>
      <c r="I1485" s="271">
        <v>0.9923728585139534</v>
      </c>
      <c r="J1485" s="272">
        <v>97142.064874876829</v>
      </c>
      <c r="K1485" s="272">
        <v>483858.03369176562</v>
      </c>
      <c r="L1485" s="272">
        <v>5182922.4086847529</v>
      </c>
      <c r="M1485" s="273">
        <v>53.354048170178189</v>
      </c>
      <c r="N1485" s="272">
        <v>5</v>
      </c>
      <c r="O1485" s="274">
        <f t="shared" si="99"/>
        <v>2.5000000000000062</v>
      </c>
    </row>
    <row r="1486" spans="2:15" x14ac:dyDescent="0.2">
      <c r="B1486" s="268" t="s">
        <v>54</v>
      </c>
      <c r="C1486" s="276" t="s">
        <v>3</v>
      </c>
      <c r="D1486" s="269" t="s">
        <v>75</v>
      </c>
      <c r="E1486" s="270" t="str">
        <f t="shared" si="100"/>
        <v>RNTotal30-34</v>
      </c>
      <c r="F1486" s="271">
        <v>1.5900000000000001E-3</v>
      </c>
      <c r="G1486" s="271">
        <v>7.8992968554370997E-3</v>
      </c>
      <c r="H1486" s="272">
        <v>761.5012900109557</v>
      </c>
      <c r="I1486" s="271">
        <v>0.99210070314456289</v>
      </c>
      <c r="J1486" s="272">
        <v>96401.148601829424</v>
      </c>
      <c r="K1486" s="272">
        <v>480101.98978411971</v>
      </c>
      <c r="L1486" s="272">
        <v>4699064.3749929871</v>
      </c>
      <c r="M1486" s="273">
        <v>48.744900275014068</v>
      </c>
      <c r="N1486" s="272">
        <v>5</v>
      </c>
      <c r="O1486" s="274">
        <f t="shared" si="99"/>
        <v>2.5000000000000258</v>
      </c>
    </row>
    <row r="1487" spans="2:15" x14ac:dyDescent="0.2">
      <c r="B1487" s="268" t="s">
        <v>54</v>
      </c>
      <c r="C1487" s="276" t="s">
        <v>3</v>
      </c>
      <c r="D1487" s="269" t="s">
        <v>76</v>
      </c>
      <c r="E1487" s="270" t="str">
        <f t="shared" si="100"/>
        <v>RNTotal35-39</v>
      </c>
      <c r="F1487" s="271">
        <v>2.2599999999999999E-3</v>
      </c>
      <c r="G1487" s="271">
        <v>1.125374892094461E-2</v>
      </c>
      <c r="H1487" s="272">
        <v>1076.3045777349</v>
      </c>
      <c r="I1487" s="271">
        <v>0.98874625107905534</v>
      </c>
      <c r="J1487" s="272">
        <v>95639.647311818466</v>
      </c>
      <c r="K1487" s="272">
        <v>475507.4751147551</v>
      </c>
      <c r="L1487" s="272">
        <v>4218962.3852088675</v>
      </c>
      <c r="M1487" s="273">
        <v>44.113111076764902</v>
      </c>
      <c r="N1487" s="272">
        <v>5</v>
      </c>
      <c r="O1487" s="274">
        <f t="shared" si="99"/>
        <v>2.5000000000000622</v>
      </c>
    </row>
    <row r="1488" spans="2:15" x14ac:dyDescent="0.2">
      <c r="B1488" s="268" t="s">
        <v>54</v>
      </c>
      <c r="C1488" s="276" t="s">
        <v>3</v>
      </c>
      <c r="D1488" s="269" t="s">
        <v>77</v>
      </c>
      <c r="E1488" s="270" t="str">
        <f t="shared" si="100"/>
        <v>RNTotal40-44</v>
      </c>
      <c r="F1488" s="271">
        <v>2.8400000000000001E-3</v>
      </c>
      <c r="G1488" s="271">
        <v>1.4098506504888506E-2</v>
      </c>
      <c r="H1488" s="272">
        <v>1333.2019026604783</v>
      </c>
      <c r="I1488" s="271">
        <v>0.98590149349511147</v>
      </c>
      <c r="J1488" s="272">
        <v>94563.342734083562</v>
      </c>
      <c r="K1488" s="272">
        <v>469483.7089137666</v>
      </c>
      <c r="L1488" s="272">
        <v>3743454.9100941126</v>
      </c>
      <c r="M1488" s="273">
        <v>39.586744734911484</v>
      </c>
      <c r="N1488" s="272">
        <v>5</v>
      </c>
      <c r="O1488" s="274">
        <f t="shared" si="99"/>
        <v>2.4999999999999871</v>
      </c>
    </row>
    <row r="1489" spans="2:15" x14ac:dyDescent="0.2">
      <c r="B1489" s="268" t="s">
        <v>54</v>
      </c>
      <c r="C1489" s="276" t="s">
        <v>3</v>
      </c>
      <c r="D1489" s="269" t="s">
        <v>78</v>
      </c>
      <c r="E1489" s="270" t="str">
        <f t="shared" si="100"/>
        <v>RNTotal45-49</v>
      </c>
      <c r="F1489" s="271">
        <v>4.0000000000000001E-3</v>
      </c>
      <c r="G1489" s="271">
        <v>1.9792465950898504E-2</v>
      </c>
      <c r="H1489" s="272">
        <v>1845.2543880034136</v>
      </c>
      <c r="I1489" s="271">
        <v>0.98020753404910155</v>
      </c>
      <c r="J1489" s="272">
        <v>93230.140831423079</v>
      </c>
      <c r="K1489" s="272">
        <v>461537.56818710687</v>
      </c>
      <c r="L1489" s="272">
        <v>3273971.2011803458</v>
      </c>
      <c r="M1489" s="273">
        <v>35.117089516149896</v>
      </c>
      <c r="N1489" s="272">
        <v>5</v>
      </c>
      <c r="O1489" s="274">
        <f t="shared" si="99"/>
        <v>2.4999999999999822</v>
      </c>
    </row>
    <row r="1490" spans="2:15" x14ac:dyDescent="0.2">
      <c r="B1490" s="268" t="s">
        <v>54</v>
      </c>
      <c r="C1490" s="276" t="s">
        <v>3</v>
      </c>
      <c r="D1490" s="269" t="s">
        <v>79</v>
      </c>
      <c r="E1490" s="270" t="str">
        <f t="shared" si="100"/>
        <v>RNTotal50-54</v>
      </c>
      <c r="F1490" s="271">
        <v>5.9199999999999999E-3</v>
      </c>
      <c r="G1490" s="271">
        <v>2.9163772112827745E-2</v>
      </c>
      <c r="H1490" s="272">
        <v>2665.1280027925327</v>
      </c>
      <c r="I1490" s="271">
        <v>0.97083622788717228</v>
      </c>
      <c r="J1490" s="272">
        <v>91384.886443419673</v>
      </c>
      <c r="K1490" s="272">
        <v>450261.61221011705</v>
      </c>
      <c r="L1490" s="272">
        <v>2812433.632993239</v>
      </c>
      <c r="M1490" s="273">
        <v>30.775697628453454</v>
      </c>
      <c r="N1490" s="272">
        <v>5</v>
      </c>
      <c r="O1490" s="274">
        <f t="shared" si="99"/>
        <v>2.4999999999999947</v>
      </c>
    </row>
    <row r="1491" spans="2:15" x14ac:dyDescent="0.2">
      <c r="B1491" s="268" t="s">
        <v>54</v>
      </c>
      <c r="C1491" s="276" t="s">
        <v>3</v>
      </c>
      <c r="D1491" s="269" t="s">
        <v>80</v>
      </c>
      <c r="E1491" s="270" t="str">
        <f t="shared" si="100"/>
        <v>RNTotal55-59</v>
      </c>
      <c r="F1491" s="271">
        <v>8.2100000000000003E-3</v>
      </c>
      <c r="G1491" s="271">
        <v>4.02094261381526E-2</v>
      </c>
      <c r="H1491" s="272">
        <v>3567.3705740131381</v>
      </c>
      <c r="I1491" s="271">
        <v>0.95979057386184741</v>
      </c>
      <c r="J1491" s="272">
        <v>88719.758440627149</v>
      </c>
      <c r="K1491" s="272">
        <v>434680.36576810287</v>
      </c>
      <c r="L1491" s="272">
        <v>2362172.0207831222</v>
      </c>
      <c r="M1491" s="273">
        <v>26.625095269662282</v>
      </c>
      <c r="N1491" s="272">
        <v>5</v>
      </c>
      <c r="O1491" s="274">
        <f t="shared" si="99"/>
        <v>2.4999999999999876</v>
      </c>
    </row>
    <row r="1492" spans="2:15" x14ac:dyDescent="0.2">
      <c r="B1492" s="268" t="s">
        <v>54</v>
      </c>
      <c r="C1492" s="276" t="s">
        <v>3</v>
      </c>
      <c r="D1492" s="269" t="s">
        <v>81</v>
      </c>
      <c r="E1492" s="270" t="str">
        <f t="shared" si="100"/>
        <v>RNTotal60-64</v>
      </c>
      <c r="F1492" s="271">
        <v>1.166E-2</v>
      </c>
      <c r="G1492" s="271">
        <v>5.6655172523060175E-2</v>
      </c>
      <c r="H1492" s="272">
        <v>4824.3232253335527</v>
      </c>
      <c r="I1492" s="271">
        <v>0.94334482747693982</v>
      </c>
      <c r="J1492" s="272">
        <v>85152.387866614008</v>
      </c>
      <c r="K1492" s="272">
        <v>413701.13126973616</v>
      </c>
      <c r="L1492" s="272">
        <v>1927491.6550150195</v>
      </c>
      <c r="M1492" s="273">
        <v>22.635791001355322</v>
      </c>
      <c r="N1492" s="272">
        <v>5</v>
      </c>
      <c r="O1492" s="274">
        <f t="shared" si="99"/>
        <v>2.5000000000000062</v>
      </c>
    </row>
    <row r="1493" spans="2:15" x14ac:dyDescent="0.2">
      <c r="B1493" s="268" t="s">
        <v>54</v>
      </c>
      <c r="C1493" s="276" t="s">
        <v>3</v>
      </c>
      <c r="D1493" s="269" t="s">
        <v>82</v>
      </c>
      <c r="E1493" s="270" t="str">
        <f t="shared" si="100"/>
        <v>RNTotal65-69</v>
      </c>
      <c r="F1493" s="271">
        <v>1.7319999999999999E-2</v>
      </c>
      <c r="G1493" s="271">
        <v>8.2989330671655551E-2</v>
      </c>
      <c r="H1493" s="272">
        <v>6666.3723187293454</v>
      </c>
      <c r="I1493" s="271">
        <v>0.91701066932834441</v>
      </c>
      <c r="J1493" s="272">
        <v>80328.064641280449</v>
      </c>
      <c r="K1493" s="272">
        <v>384974.3924095789</v>
      </c>
      <c r="L1493" s="272">
        <v>1513790.5237452833</v>
      </c>
      <c r="M1493" s="273">
        <v>18.84510140391642</v>
      </c>
      <c r="N1493" s="272">
        <v>5</v>
      </c>
      <c r="O1493" s="274">
        <f t="shared" si="99"/>
        <v>2.5000000000000062</v>
      </c>
    </row>
    <row r="1494" spans="2:15" x14ac:dyDescent="0.2">
      <c r="B1494" s="268" t="s">
        <v>54</v>
      </c>
      <c r="C1494" s="276" t="s">
        <v>3</v>
      </c>
      <c r="D1494" s="269" t="s">
        <v>19</v>
      </c>
      <c r="E1494" s="270" t="str">
        <f t="shared" si="100"/>
        <v>RNTotal70-74</v>
      </c>
      <c r="F1494" s="271">
        <v>2.5180000000000001E-2</v>
      </c>
      <c r="G1494" s="271">
        <v>0.11843801586089191</v>
      </c>
      <c r="H1494" s="272">
        <v>8724.3446836384464</v>
      </c>
      <c r="I1494" s="271">
        <v>0.88156198413910813</v>
      </c>
      <c r="J1494" s="272">
        <v>73661.692322551098</v>
      </c>
      <c r="K1494" s="272">
        <v>346497.59990365937</v>
      </c>
      <c r="L1494" s="272">
        <v>1128816.1313357044</v>
      </c>
      <c r="M1494" s="273">
        <v>15.324330676423028</v>
      </c>
      <c r="N1494" s="272">
        <v>5</v>
      </c>
      <c r="O1494" s="274">
        <f t="shared" si="99"/>
        <v>2.5000000000000004</v>
      </c>
    </row>
    <row r="1495" spans="2:15" x14ac:dyDescent="0.2">
      <c r="B1495" s="268" t="s">
        <v>54</v>
      </c>
      <c r="C1495" s="276" t="s">
        <v>3</v>
      </c>
      <c r="D1495" s="269" t="s">
        <v>20</v>
      </c>
      <c r="E1495" s="270" t="str">
        <f t="shared" si="100"/>
        <v>RNTotal75-79</v>
      </c>
      <c r="F1495" s="271">
        <v>4.1459999999999997E-2</v>
      </c>
      <c r="G1495" s="271">
        <v>0.18781905371215801</v>
      </c>
      <c r="H1495" s="272">
        <v>12196.471184118012</v>
      </c>
      <c r="I1495" s="271">
        <v>0.81218094628784199</v>
      </c>
      <c r="J1495" s="272">
        <v>64937.347638912652</v>
      </c>
      <c r="K1495" s="272">
        <v>294195.56023426825</v>
      </c>
      <c r="L1495" s="272">
        <v>782318.53143204493</v>
      </c>
      <c r="M1495" s="273">
        <v>12.047281878252342</v>
      </c>
      <c r="N1495" s="272">
        <v>5</v>
      </c>
      <c r="O1495" s="274">
        <f t="shared" si="99"/>
        <v>2.5000000000000022</v>
      </c>
    </row>
    <row r="1496" spans="2:15" x14ac:dyDescent="0.2">
      <c r="B1496" s="268" t="s">
        <v>54</v>
      </c>
      <c r="C1496" s="276" t="s">
        <v>3</v>
      </c>
      <c r="D1496" s="269" t="s">
        <v>21</v>
      </c>
      <c r="E1496" s="270" t="str">
        <f t="shared" si="100"/>
        <v>RNTotal80-84</v>
      </c>
      <c r="F1496" s="271">
        <v>6.7890000000000006E-2</v>
      </c>
      <c r="G1496" s="271">
        <v>0.29020219728167862</v>
      </c>
      <c r="H1496" s="272">
        <v>15305.518233742954</v>
      </c>
      <c r="I1496" s="271">
        <v>0.70979780271832138</v>
      </c>
      <c r="J1496" s="272">
        <v>52740.876454794641</v>
      </c>
      <c r="K1496" s="272">
        <v>225440.58668961583</v>
      </c>
      <c r="L1496" s="272">
        <v>488122.97119777673</v>
      </c>
      <c r="M1496" s="273">
        <v>9.2551167900320657</v>
      </c>
      <c r="N1496" s="272">
        <v>5</v>
      </c>
      <c r="O1496" s="274">
        <f t="shared" si="99"/>
        <v>2.4999999999999991</v>
      </c>
    </row>
    <row r="1497" spans="2:15" x14ac:dyDescent="0.2">
      <c r="B1497" s="268" t="s">
        <v>54</v>
      </c>
      <c r="C1497" s="276" t="s">
        <v>3</v>
      </c>
      <c r="D1497" s="269" t="s">
        <v>22</v>
      </c>
      <c r="E1497" s="270" t="str">
        <f t="shared" si="100"/>
        <v>RNTotal85-89</v>
      </c>
      <c r="F1497" s="271">
        <v>0.10732</v>
      </c>
      <c r="G1497" s="271">
        <v>0.42307395577549334</v>
      </c>
      <c r="H1497" s="272">
        <v>15837.925088452974</v>
      </c>
      <c r="I1497" s="271">
        <v>0.57692604422450666</v>
      </c>
      <c r="J1497" s="272">
        <v>37435.358221051691</v>
      </c>
      <c r="K1497" s="272">
        <v>147581.97838412601</v>
      </c>
      <c r="L1497" s="272">
        <v>262682.38450816093</v>
      </c>
      <c r="M1497" s="273">
        <v>7.0169592863797439</v>
      </c>
      <c r="N1497" s="272">
        <v>5</v>
      </c>
      <c r="O1497" s="274">
        <f t="shared" si="99"/>
        <v>2.5</v>
      </c>
    </row>
    <row r="1498" spans="2:15" x14ac:dyDescent="0.2">
      <c r="B1498" s="268" t="s">
        <v>54</v>
      </c>
      <c r="C1498" s="276" t="s">
        <v>3</v>
      </c>
      <c r="D1498" s="269" t="s">
        <v>5</v>
      </c>
      <c r="E1498" s="270" t="str">
        <f t="shared" si="100"/>
        <v>RNTotal90+</v>
      </c>
      <c r="F1498" s="271">
        <v>0.18764</v>
      </c>
      <c r="G1498" s="271">
        <v>1</v>
      </c>
      <c r="H1498" s="272">
        <v>21597.433132598715</v>
      </c>
      <c r="I1498" s="271">
        <v>0</v>
      </c>
      <c r="J1498" s="272">
        <v>21597.433132598715</v>
      </c>
      <c r="K1498" s="272">
        <v>115100.40612403493</v>
      </c>
      <c r="L1498" s="272">
        <v>115100.40612403493</v>
      </c>
      <c r="M1498" s="273">
        <v>5.3293558274897386</v>
      </c>
      <c r="N1498" s="273" t="s">
        <v>92</v>
      </c>
      <c r="O1498" s="274"/>
    </row>
    <row r="1499" spans="2:15" ht="16" customHeight="1" x14ac:dyDescent="0.2">
      <c r="B1499" s="348" t="s">
        <v>1</v>
      </c>
      <c r="C1499" s="348" t="s">
        <v>0</v>
      </c>
      <c r="D1499" s="348" t="s">
        <v>2</v>
      </c>
      <c r="E1499" s="348" t="s">
        <v>49</v>
      </c>
      <c r="F1499" s="349" t="s">
        <v>113</v>
      </c>
      <c r="G1499" s="349" t="s">
        <v>112</v>
      </c>
      <c r="H1499" s="349" t="s">
        <v>114</v>
      </c>
      <c r="I1499" s="349" t="s">
        <v>116</v>
      </c>
      <c r="J1499" s="349" t="s">
        <v>111</v>
      </c>
      <c r="K1499" s="349" t="s">
        <v>110</v>
      </c>
      <c r="L1499" s="349" t="s">
        <v>109</v>
      </c>
      <c r="M1499" s="349" t="s">
        <v>108</v>
      </c>
      <c r="N1499" s="350" t="s">
        <v>6</v>
      </c>
      <c r="O1499" s="351" t="s">
        <v>91</v>
      </c>
    </row>
    <row r="1500" spans="2:15" ht="16" customHeight="1" x14ac:dyDescent="0.2">
      <c r="B1500" s="348"/>
      <c r="C1500" s="348"/>
      <c r="D1500" s="348"/>
      <c r="E1500" s="348"/>
      <c r="F1500" s="348"/>
      <c r="G1500" s="348"/>
      <c r="H1500" s="348"/>
      <c r="I1500" s="348"/>
      <c r="J1500" s="348"/>
      <c r="K1500" s="348"/>
      <c r="L1500" s="348"/>
      <c r="M1500" s="348"/>
      <c r="N1500" s="350"/>
      <c r="O1500" s="351"/>
    </row>
    <row r="1501" spans="2:15" x14ac:dyDescent="0.2">
      <c r="B1501" s="268" t="s">
        <v>55</v>
      </c>
      <c r="C1501" s="276" t="s">
        <v>3</v>
      </c>
      <c r="D1501" s="269">
        <v>0</v>
      </c>
      <c r="E1501" s="270" t="str">
        <f t="shared" si="100"/>
        <v>PBTotal0</v>
      </c>
      <c r="F1501" s="271">
        <v>1.421E-2</v>
      </c>
      <c r="G1501" s="271">
        <v>1.4033516094984912E-2</v>
      </c>
      <c r="H1501" s="272">
        <v>1403.3516094984911</v>
      </c>
      <c r="I1501" s="271">
        <v>0.98596648390501507</v>
      </c>
      <c r="J1501" s="272">
        <v>100000</v>
      </c>
      <c r="K1501" s="272">
        <v>98725.89784317289</v>
      </c>
      <c r="L1501" s="272">
        <v>7408976.4648989383</v>
      </c>
      <c r="M1501" s="273">
        <v>74.089764648989387</v>
      </c>
      <c r="N1501" s="272">
        <v>1</v>
      </c>
      <c r="O1501" s="274">
        <f>(K1501-J1502*N1501)/H1501</f>
        <v>9.2100548284955189E-2</v>
      </c>
    </row>
    <row r="1502" spans="2:15" x14ac:dyDescent="0.2">
      <c r="B1502" s="268" t="s">
        <v>55</v>
      </c>
      <c r="C1502" s="276" t="s">
        <v>3</v>
      </c>
      <c r="D1502" s="275" t="s">
        <v>107</v>
      </c>
      <c r="E1502" s="270" t="str">
        <f t="shared" si="100"/>
        <v>PBTotal01-04</v>
      </c>
      <c r="F1502" s="271">
        <v>5.1000000000000004E-4</v>
      </c>
      <c r="G1502" s="271">
        <v>2.0532196725285231E-3</v>
      </c>
      <c r="H1502" s="272">
        <v>202.44057812075545</v>
      </c>
      <c r="I1502" s="271">
        <v>0.99794678032747153</v>
      </c>
      <c r="J1502" s="272">
        <v>98596.648390501505</v>
      </c>
      <c r="K1502" s="272">
        <v>393880.73414177314</v>
      </c>
      <c r="L1502" s="272">
        <v>7310250.5670557655</v>
      </c>
      <c r="M1502" s="273">
        <v>74.142992549836137</v>
      </c>
      <c r="N1502" s="272">
        <v>4</v>
      </c>
      <c r="O1502" s="274">
        <f t="shared" ref="O1502:O1519" si="101">(K1502-J1503*N1502)/H1502</f>
        <v>1.501195536345606</v>
      </c>
    </row>
    <row r="1503" spans="2:15" x14ac:dyDescent="0.2">
      <c r="B1503" s="268" t="s">
        <v>55</v>
      </c>
      <c r="C1503" s="276" t="s">
        <v>3</v>
      </c>
      <c r="D1503" s="275" t="s">
        <v>106</v>
      </c>
      <c r="E1503" s="270" t="str">
        <f t="shared" si="100"/>
        <v>PBTotal05-09</v>
      </c>
      <c r="F1503" s="271">
        <v>3.6999999999999999E-4</v>
      </c>
      <c r="G1503" s="271">
        <v>1.8537746280822597E-3</v>
      </c>
      <c r="H1503" s="272">
        <v>182.4006859928447</v>
      </c>
      <c r="I1503" s="271">
        <v>0.99814622537191777</v>
      </c>
      <c r="J1503" s="272">
        <v>98394.207812380759</v>
      </c>
      <c r="K1503" s="272">
        <v>491515.03734692169</v>
      </c>
      <c r="L1503" s="272">
        <v>6916369.832913992</v>
      </c>
      <c r="M1503" s="273">
        <v>70.292448983401627</v>
      </c>
      <c r="N1503" s="272">
        <v>5</v>
      </c>
      <c r="O1503" s="274">
        <f t="shared" si="101"/>
        <v>2.5000000000002127</v>
      </c>
    </row>
    <row r="1504" spans="2:15" x14ac:dyDescent="0.2">
      <c r="B1504" s="268" t="s">
        <v>55</v>
      </c>
      <c r="C1504" s="276" t="s">
        <v>3</v>
      </c>
      <c r="D1504" s="275" t="s">
        <v>71</v>
      </c>
      <c r="E1504" s="270" t="str">
        <f t="shared" si="100"/>
        <v>PBTotal10-14</v>
      </c>
      <c r="F1504" s="271">
        <v>3.4000000000000002E-4</v>
      </c>
      <c r="G1504" s="271">
        <v>1.6836610882475875E-3</v>
      </c>
      <c r="H1504" s="272">
        <v>165.35539806517644</v>
      </c>
      <c r="I1504" s="271">
        <v>0.99831633891175242</v>
      </c>
      <c r="J1504" s="272">
        <v>98211.80712638791</v>
      </c>
      <c r="K1504" s="272">
        <v>490645.64713677659</v>
      </c>
      <c r="L1504" s="272">
        <v>6424854.7955670701</v>
      </c>
      <c r="M1504" s="273">
        <v>65.418354305394061</v>
      </c>
      <c r="N1504" s="272">
        <v>5</v>
      </c>
      <c r="O1504" s="274">
        <f t="shared" si="101"/>
        <v>2.5000000000000195</v>
      </c>
    </row>
    <row r="1505" spans="2:15" x14ac:dyDescent="0.2">
      <c r="B1505" s="268" t="s">
        <v>55</v>
      </c>
      <c r="C1505" s="276" t="s">
        <v>3</v>
      </c>
      <c r="D1505" s="269" t="s">
        <v>72</v>
      </c>
      <c r="E1505" s="270" t="str">
        <f t="shared" si="100"/>
        <v>PBTotal15-19</v>
      </c>
      <c r="F1505" s="271">
        <v>1.3500000000000001E-3</v>
      </c>
      <c r="G1505" s="271">
        <v>6.7208557779815034E-3</v>
      </c>
      <c r="H1505" s="272">
        <v>658.95606160888235</v>
      </c>
      <c r="I1505" s="271">
        <v>0.99327914422201846</v>
      </c>
      <c r="J1505" s="272">
        <v>98046.451728322732</v>
      </c>
      <c r="K1505" s="272">
        <v>488584.86848759145</v>
      </c>
      <c r="L1505" s="272">
        <v>5934209.1484302934</v>
      </c>
      <c r="M1505" s="273">
        <v>60.524466146652763</v>
      </c>
      <c r="N1505" s="272">
        <v>5</v>
      </c>
      <c r="O1505" s="274">
        <f t="shared" si="101"/>
        <v>2.4999999999999902</v>
      </c>
    </row>
    <row r="1506" spans="2:15" x14ac:dyDescent="0.2">
      <c r="B1506" s="268" t="s">
        <v>55</v>
      </c>
      <c r="C1506" s="276" t="s">
        <v>3</v>
      </c>
      <c r="D1506" s="269" t="s">
        <v>73</v>
      </c>
      <c r="E1506" s="270" t="str">
        <f t="shared" si="100"/>
        <v>PBTotal20-24</v>
      </c>
      <c r="F1506" s="271">
        <v>1.98E-3</v>
      </c>
      <c r="G1506" s="271">
        <v>9.8319332525412771E-3</v>
      </c>
      <c r="H1506" s="272">
        <v>957.50735702728343</v>
      </c>
      <c r="I1506" s="271">
        <v>0.99016806674745872</v>
      </c>
      <c r="J1506" s="272">
        <v>97387.495666713847</v>
      </c>
      <c r="K1506" s="272">
        <v>484543.70994100103</v>
      </c>
      <c r="L1506" s="272">
        <v>5445624.2799427016</v>
      </c>
      <c r="M1506" s="273">
        <v>55.917078908970922</v>
      </c>
      <c r="N1506" s="272">
        <v>5</v>
      </c>
      <c r="O1506" s="274">
        <f t="shared" si="101"/>
        <v>2.5000000000000133</v>
      </c>
    </row>
    <row r="1507" spans="2:15" x14ac:dyDescent="0.2">
      <c r="B1507" s="268" t="s">
        <v>55</v>
      </c>
      <c r="C1507" s="276" t="s">
        <v>3</v>
      </c>
      <c r="D1507" s="269" t="s">
        <v>74</v>
      </c>
      <c r="E1507" s="270" t="str">
        <f t="shared" si="100"/>
        <v>PBTotal25-29</v>
      </c>
      <c r="F1507" s="271">
        <v>2.1199999999999999E-3</v>
      </c>
      <c r="G1507" s="271">
        <v>1.0566405749809809E-2</v>
      </c>
      <c r="H1507" s="272">
        <v>1018.9183829295648</v>
      </c>
      <c r="I1507" s="271">
        <v>0.98943359425019017</v>
      </c>
      <c r="J1507" s="272">
        <v>96429.988309686567</v>
      </c>
      <c r="K1507" s="272">
        <v>479602.64559110894</v>
      </c>
      <c r="L1507" s="272">
        <v>4961080.5700017009</v>
      </c>
      <c r="M1507" s="273">
        <v>51.447487000300207</v>
      </c>
      <c r="N1507" s="272">
        <v>5</v>
      </c>
      <c r="O1507" s="274">
        <f t="shared" si="101"/>
        <v>2.5000000000000084</v>
      </c>
    </row>
    <row r="1508" spans="2:15" x14ac:dyDescent="0.2">
      <c r="B1508" s="268" t="s">
        <v>55</v>
      </c>
      <c r="C1508" s="276" t="s">
        <v>3</v>
      </c>
      <c r="D1508" s="269" t="s">
        <v>75</v>
      </c>
      <c r="E1508" s="270" t="str">
        <f t="shared" si="100"/>
        <v>PBTotal30-34</v>
      </c>
      <c r="F1508" s="271">
        <v>2.3400000000000001E-3</v>
      </c>
      <c r="G1508" s="271">
        <v>1.1647285972355792E-2</v>
      </c>
      <c r="H1508" s="272">
        <v>1111.2800163653744</v>
      </c>
      <c r="I1508" s="271">
        <v>0.98835271402764424</v>
      </c>
      <c r="J1508" s="272">
        <v>95411.069926757002</v>
      </c>
      <c r="K1508" s="272">
        <v>474277.14959287154</v>
      </c>
      <c r="L1508" s="272">
        <v>4481477.9244105918</v>
      </c>
      <c r="M1508" s="273">
        <v>46.970209304337857</v>
      </c>
      <c r="N1508" s="272">
        <v>5</v>
      </c>
      <c r="O1508" s="274">
        <f t="shared" si="101"/>
        <v>2.4999999999999853</v>
      </c>
    </row>
    <row r="1509" spans="2:15" x14ac:dyDescent="0.2">
      <c r="B1509" s="268" t="s">
        <v>55</v>
      </c>
      <c r="C1509" s="276" t="s">
        <v>3</v>
      </c>
      <c r="D1509" s="269" t="s">
        <v>76</v>
      </c>
      <c r="E1509" s="270" t="str">
        <f t="shared" si="100"/>
        <v>PBTotal35-39</v>
      </c>
      <c r="F1509" s="271">
        <v>2.63E-3</v>
      </c>
      <c r="G1509" s="271">
        <v>1.305590744798029E-2</v>
      </c>
      <c r="H1509" s="272">
        <v>1231.1693294340587</v>
      </c>
      <c r="I1509" s="271">
        <v>0.98694409255201976</v>
      </c>
      <c r="J1509" s="272">
        <v>94299.789910391628</v>
      </c>
      <c r="K1509" s="272">
        <v>468421.026228373</v>
      </c>
      <c r="L1509" s="272">
        <v>4007200.7748177201</v>
      </c>
      <c r="M1509" s="273">
        <v>42.494270439261449</v>
      </c>
      <c r="N1509" s="272">
        <v>5</v>
      </c>
      <c r="O1509" s="274">
        <f t="shared" si="101"/>
        <v>2.4999999999999849</v>
      </c>
    </row>
    <row r="1510" spans="2:15" x14ac:dyDescent="0.2">
      <c r="B1510" s="268" t="s">
        <v>55</v>
      </c>
      <c r="C1510" s="276" t="s">
        <v>3</v>
      </c>
      <c r="D1510" s="269" t="s">
        <v>77</v>
      </c>
      <c r="E1510" s="270" t="str">
        <f t="shared" si="100"/>
        <v>PBTotal40-44</v>
      </c>
      <c r="F1510" s="271">
        <v>3.48E-3</v>
      </c>
      <c r="G1510" s="271">
        <v>1.7229935846658734E-2</v>
      </c>
      <c r="H1510" s="272">
        <v>1603.5663619469219</v>
      </c>
      <c r="I1510" s="271">
        <v>0.98277006415334123</v>
      </c>
      <c r="J1510" s="272">
        <v>93068.620580957577</v>
      </c>
      <c r="K1510" s="272">
        <v>461334.18699992058</v>
      </c>
      <c r="L1510" s="272">
        <v>3538779.7485893471</v>
      </c>
      <c r="M1510" s="273">
        <v>38.023339408056117</v>
      </c>
      <c r="N1510" s="272">
        <v>5</v>
      </c>
      <c r="O1510" s="274">
        <f t="shared" si="101"/>
        <v>2.5000000000000258</v>
      </c>
    </row>
    <row r="1511" spans="2:15" x14ac:dyDescent="0.2">
      <c r="B1511" s="268" t="s">
        <v>55</v>
      </c>
      <c r="C1511" s="276" t="s">
        <v>3</v>
      </c>
      <c r="D1511" s="269" t="s">
        <v>78</v>
      </c>
      <c r="E1511" s="270" t="str">
        <f t="shared" si="100"/>
        <v>PBTotal45-49</v>
      </c>
      <c r="F1511" s="271">
        <v>4.7800000000000004E-3</v>
      </c>
      <c r="G1511" s="271">
        <v>2.3630021427414324E-2</v>
      </c>
      <c r="H1511" s="272">
        <v>2161.3211910548343</v>
      </c>
      <c r="I1511" s="271">
        <v>0.97636997857258567</v>
      </c>
      <c r="J1511" s="272">
        <v>91465.05421901065</v>
      </c>
      <c r="K1511" s="272">
        <v>451921.96811741614</v>
      </c>
      <c r="L1511" s="272">
        <v>3077445.5615894264</v>
      </c>
      <c r="M1511" s="273">
        <v>33.646134995126822</v>
      </c>
      <c r="N1511" s="272">
        <v>5</v>
      </c>
      <c r="O1511" s="274">
        <f t="shared" si="101"/>
        <v>2.5000000000000049</v>
      </c>
    </row>
    <row r="1512" spans="2:15" x14ac:dyDescent="0.2">
      <c r="B1512" s="268" t="s">
        <v>55</v>
      </c>
      <c r="C1512" s="276" t="s">
        <v>3</v>
      </c>
      <c r="D1512" s="269" t="s">
        <v>79</v>
      </c>
      <c r="E1512" s="270" t="str">
        <f t="shared" si="100"/>
        <v>PBTotal50-54</v>
      </c>
      <c r="F1512" s="271">
        <v>7.0299999999999998E-3</v>
      </c>
      <c r="G1512" s="271">
        <v>3.4533465773586618E-2</v>
      </c>
      <c r="H1512" s="272">
        <v>3083.9674079744286</v>
      </c>
      <c r="I1512" s="271">
        <v>0.96546653422641338</v>
      </c>
      <c r="J1512" s="272">
        <v>89303.733027955808</v>
      </c>
      <c r="K1512" s="272">
        <v>438808.74661984295</v>
      </c>
      <c r="L1512" s="272">
        <v>2625523.5934720105</v>
      </c>
      <c r="M1512" s="273">
        <v>29.399931049356152</v>
      </c>
      <c r="N1512" s="272">
        <v>5</v>
      </c>
      <c r="O1512" s="274">
        <f t="shared" si="101"/>
        <v>2.4999999999999885</v>
      </c>
    </row>
    <row r="1513" spans="2:15" x14ac:dyDescent="0.2">
      <c r="B1513" s="268" t="s">
        <v>55</v>
      </c>
      <c r="C1513" s="276" t="s">
        <v>3</v>
      </c>
      <c r="D1513" s="269" t="s">
        <v>80</v>
      </c>
      <c r="E1513" s="270" t="str">
        <f t="shared" si="100"/>
        <v>PBTotal55-59</v>
      </c>
      <c r="F1513" s="271">
        <v>9.7400000000000004E-3</v>
      </c>
      <c r="G1513" s="271">
        <v>4.7546254982364755E-2</v>
      </c>
      <c r="H1513" s="272">
        <v>4099.4269606873613</v>
      </c>
      <c r="I1513" s="271">
        <v>0.95245374501763524</v>
      </c>
      <c r="J1513" s="272">
        <v>86219.765619981379</v>
      </c>
      <c r="K1513" s="272">
        <v>420850.2606981885</v>
      </c>
      <c r="L1513" s="272">
        <v>2186714.8468521675</v>
      </c>
      <c r="M1513" s="273">
        <v>25.362106138054703</v>
      </c>
      <c r="N1513" s="272">
        <v>5</v>
      </c>
      <c r="O1513" s="274">
        <f t="shared" si="101"/>
        <v>2.5000000000000009</v>
      </c>
    </row>
    <row r="1514" spans="2:15" x14ac:dyDescent="0.2">
      <c r="B1514" s="268" t="s">
        <v>55</v>
      </c>
      <c r="C1514" s="276" t="s">
        <v>3</v>
      </c>
      <c r="D1514" s="269" t="s">
        <v>81</v>
      </c>
      <c r="E1514" s="270" t="str">
        <f t="shared" si="100"/>
        <v>PBTotal60-64</v>
      </c>
      <c r="F1514" s="271">
        <v>1.3100000000000001E-2</v>
      </c>
      <c r="G1514" s="271">
        <v>6.3413656368057097E-2</v>
      </c>
      <c r="H1514" s="272">
        <v>5207.5509365689459</v>
      </c>
      <c r="I1514" s="271">
        <v>0.93658634363194293</v>
      </c>
      <c r="J1514" s="272">
        <v>82120.338659294022</v>
      </c>
      <c r="K1514" s="272">
        <v>397582.81595504773</v>
      </c>
      <c r="L1514" s="272">
        <v>1765864.5861539792</v>
      </c>
      <c r="M1514" s="273">
        <v>21.503376812415596</v>
      </c>
      <c r="N1514" s="272">
        <v>5</v>
      </c>
      <c r="O1514" s="274">
        <f t="shared" si="101"/>
        <v>2.5000000000000009</v>
      </c>
    </row>
    <row r="1515" spans="2:15" x14ac:dyDescent="0.2">
      <c r="B1515" s="268" t="s">
        <v>55</v>
      </c>
      <c r="C1515" s="276" t="s">
        <v>3</v>
      </c>
      <c r="D1515" s="269" t="s">
        <v>82</v>
      </c>
      <c r="E1515" s="270" t="str">
        <f t="shared" si="100"/>
        <v>PBTotal65-69</v>
      </c>
      <c r="F1515" s="271">
        <v>1.9689999999999999E-2</v>
      </c>
      <c r="G1515" s="271">
        <v>9.3837295812718449E-2</v>
      </c>
      <c r="H1515" s="272">
        <v>7217.2880133181725</v>
      </c>
      <c r="I1515" s="271">
        <v>0.90616270418728151</v>
      </c>
      <c r="J1515" s="272">
        <v>76912.787722725072</v>
      </c>
      <c r="K1515" s="272">
        <v>366520.71858032991</v>
      </c>
      <c r="L1515" s="272">
        <v>1368281.7701989315</v>
      </c>
      <c r="M1515" s="273">
        <v>17.790042601649862</v>
      </c>
      <c r="N1515" s="272">
        <v>5</v>
      </c>
      <c r="O1515" s="274">
        <f t="shared" si="101"/>
        <v>2.5000000000000031</v>
      </c>
    </row>
    <row r="1516" spans="2:15" x14ac:dyDescent="0.2">
      <c r="B1516" s="268" t="s">
        <v>55</v>
      </c>
      <c r="C1516" s="276" t="s">
        <v>3</v>
      </c>
      <c r="D1516" s="269" t="s">
        <v>19</v>
      </c>
      <c r="E1516" s="270" t="str">
        <f t="shared" si="100"/>
        <v>PBTotal70-74</v>
      </c>
      <c r="F1516" s="271">
        <v>2.9819999999999999E-2</v>
      </c>
      <c r="G1516" s="271">
        <v>0.13876695098114175</v>
      </c>
      <c r="H1516" s="272">
        <v>9671.4319917814464</v>
      </c>
      <c r="I1516" s="271">
        <v>0.86123304901885822</v>
      </c>
      <c r="J1516" s="272">
        <v>69695.499709406897</v>
      </c>
      <c r="K1516" s="272">
        <v>324298.91856758087</v>
      </c>
      <c r="L1516" s="272">
        <v>1001761.0516186014</v>
      </c>
      <c r="M1516" s="273">
        <v>14.373396500425585</v>
      </c>
      <c r="N1516" s="272">
        <v>5</v>
      </c>
      <c r="O1516" s="274">
        <f t="shared" si="101"/>
        <v>2.5000000000000027</v>
      </c>
    </row>
    <row r="1517" spans="2:15" x14ac:dyDescent="0.2">
      <c r="B1517" s="268" t="s">
        <v>55</v>
      </c>
      <c r="C1517" s="276" t="s">
        <v>3</v>
      </c>
      <c r="D1517" s="269" t="s">
        <v>20</v>
      </c>
      <c r="E1517" s="270" t="str">
        <f t="shared" si="100"/>
        <v>PBTotal75-79</v>
      </c>
      <c r="F1517" s="271">
        <v>4.6649999999999997E-2</v>
      </c>
      <c r="G1517" s="271">
        <v>0.2088889749822968</v>
      </c>
      <c r="H1517" s="272">
        <v>12538.365979802751</v>
      </c>
      <c r="I1517" s="271">
        <v>0.79111102501770314</v>
      </c>
      <c r="J1517" s="272">
        <v>60024.067717625447</v>
      </c>
      <c r="K1517" s="272">
        <v>268774.42363862036</v>
      </c>
      <c r="L1517" s="272">
        <v>677462.13305102056</v>
      </c>
      <c r="M1517" s="273">
        <v>11.286508209307694</v>
      </c>
      <c r="N1517" s="272">
        <v>5</v>
      </c>
      <c r="O1517" s="274">
        <f t="shared" si="101"/>
        <v>2.4999999999999996</v>
      </c>
    </row>
    <row r="1518" spans="2:15" x14ac:dyDescent="0.2">
      <c r="B1518" s="268" t="s">
        <v>55</v>
      </c>
      <c r="C1518" s="276" t="s">
        <v>3</v>
      </c>
      <c r="D1518" s="269" t="s">
        <v>21</v>
      </c>
      <c r="E1518" s="270" t="str">
        <f t="shared" si="100"/>
        <v>PBTotal80-84</v>
      </c>
      <c r="F1518" s="271">
        <v>7.5829999999999995E-2</v>
      </c>
      <c r="G1518" s="271">
        <v>0.31874371642737948</v>
      </c>
      <c r="H1518" s="272">
        <v>15135.769049075678</v>
      </c>
      <c r="I1518" s="271">
        <v>0.68125628357262058</v>
      </c>
      <c r="J1518" s="272">
        <v>47485.701737822696</v>
      </c>
      <c r="K1518" s="272">
        <v>199589.08606642429</v>
      </c>
      <c r="L1518" s="272">
        <v>408687.70941240015</v>
      </c>
      <c r="M1518" s="273">
        <v>8.6065424844901788</v>
      </c>
      <c r="N1518" s="272">
        <v>5</v>
      </c>
      <c r="O1518" s="274">
        <f t="shared" si="101"/>
        <v>2.5</v>
      </c>
    </row>
    <row r="1519" spans="2:15" x14ac:dyDescent="0.2">
      <c r="B1519" s="268" t="s">
        <v>55</v>
      </c>
      <c r="C1519" s="276" t="s">
        <v>3</v>
      </c>
      <c r="D1519" s="269" t="s">
        <v>22</v>
      </c>
      <c r="E1519" s="270" t="str">
        <f t="shared" si="100"/>
        <v>PBTotal85-89</v>
      </c>
      <c r="F1519" s="271">
        <v>0.11443</v>
      </c>
      <c r="G1519" s="271">
        <v>0.44488743840846273</v>
      </c>
      <c r="H1519" s="272">
        <v>14392.078686582854</v>
      </c>
      <c r="I1519" s="271">
        <v>0.55511256159153732</v>
      </c>
      <c r="J1519" s="272">
        <v>32349.93268874702</v>
      </c>
      <c r="K1519" s="272">
        <v>125769.46672727796</v>
      </c>
      <c r="L1519" s="272">
        <v>209098.62334597582</v>
      </c>
      <c r="M1519" s="273">
        <v>6.4636494102725335</v>
      </c>
      <c r="N1519" s="272">
        <v>5</v>
      </c>
      <c r="O1519" s="274">
        <f t="shared" si="101"/>
        <v>2.4999999999999991</v>
      </c>
    </row>
    <row r="1520" spans="2:15" x14ac:dyDescent="0.2">
      <c r="B1520" s="268" t="s">
        <v>55</v>
      </c>
      <c r="C1520" s="276" t="s">
        <v>3</v>
      </c>
      <c r="D1520" s="269" t="s">
        <v>5</v>
      </c>
      <c r="E1520" s="270" t="str">
        <f t="shared" si="100"/>
        <v>PBTotal90+</v>
      </c>
      <c r="F1520" s="271">
        <v>0.21551000000000001</v>
      </c>
      <c r="G1520" s="271">
        <v>1</v>
      </c>
      <c r="H1520" s="272">
        <v>17957.854002164167</v>
      </c>
      <c r="I1520" s="271">
        <v>0</v>
      </c>
      <c r="J1520" s="272">
        <v>17957.854002164167</v>
      </c>
      <c r="K1520" s="272">
        <v>83329.15661869786</v>
      </c>
      <c r="L1520" s="272">
        <v>83329.15661869786</v>
      </c>
      <c r="M1520" s="273">
        <v>4.640262506235743</v>
      </c>
      <c r="N1520" s="273" t="s">
        <v>92</v>
      </c>
      <c r="O1520" s="274"/>
    </row>
    <row r="1521" spans="2:15" ht="16" customHeight="1" x14ac:dyDescent="0.2">
      <c r="B1521" s="348" t="s">
        <v>1</v>
      </c>
      <c r="C1521" s="348" t="s">
        <v>0</v>
      </c>
      <c r="D1521" s="348" t="s">
        <v>2</v>
      </c>
      <c r="E1521" s="348" t="s">
        <v>49</v>
      </c>
      <c r="F1521" s="349" t="s">
        <v>113</v>
      </c>
      <c r="G1521" s="349" t="s">
        <v>112</v>
      </c>
      <c r="H1521" s="349" t="s">
        <v>114</v>
      </c>
      <c r="I1521" s="349" t="s">
        <v>116</v>
      </c>
      <c r="J1521" s="349" t="s">
        <v>111</v>
      </c>
      <c r="K1521" s="349" t="s">
        <v>110</v>
      </c>
      <c r="L1521" s="349" t="s">
        <v>109</v>
      </c>
      <c r="M1521" s="349" t="s">
        <v>108</v>
      </c>
      <c r="N1521" s="350" t="s">
        <v>6</v>
      </c>
      <c r="O1521" s="351" t="s">
        <v>91</v>
      </c>
    </row>
    <row r="1522" spans="2:15" ht="16" customHeight="1" x14ac:dyDescent="0.2">
      <c r="B1522" s="348"/>
      <c r="C1522" s="348"/>
      <c r="D1522" s="348"/>
      <c r="E1522" s="348"/>
      <c r="F1522" s="348"/>
      <c r="G1522" s="348"/>
      <c r="H1522" s="348"/>
      <c r="I1522" s="348"/>
      <c r="J1522" s="348"/>
      <c r="K1522" s="348"/>
      <c r="L1522" s="348"/>
      <c r="M1522" s="348"/>
      <c r="N1522" s="350"/>
      <c r="O1522" s="351"/>
    </row>
    <row r="1523" spans="2:15" x14ac:dyDescent="0.2">
      <c r="B1523" s="268" t="s">
        <v>56</v>
      </c>
      <c r="C1523" s="276" t="s">
        <v>3</v>
      </c>
      <c r="D1523" s="269">
        <v>0</v>
      </c>
      <c r="E1523" s="270" t="str">
        <f t="shared" si="100"/>
        <v>PETotal0</v>
      </c>
      <c r="F1523" s="271">
        <v>1.149E-2</v>
      </c>
      <c r="G1523" s="271">
        <v>1.1366836580284553E-2</v>
      </c>
      <c r="H1523" s="272">
        <v>1136.6836580284553</v>
      </c>
      <c r="I1523" s="271">
        <v>0.98863316341971541</v>
      </c>
      <c r="J1523" s="272">
        <v>100000</v>
      </c>
      <c r="K1523" s="272">
        <v>98958.912017025825</v>
      </c>
      <c r="L1523" s="272">
        <v>7498109.5905303024</v>
      </c>
      <c r="M1523" s="273">
        <v>74.981095905303022</v>
      </c>
      <c r="N1523" s="272">
        <v>1</v>
      </c>
      <c r="O1523" s="274">
        <f>(K1523-J1524*N1523)/H1523</f>
        <v>8.410050974084618E-2</v>
      </c>
    </row>
    <row r="1524" spans="2:15" x14ac:dyDescent="0.2">
      <c r="B1524" s="268" t="s">
        <v>56</v>
      </c>
      <c r="C1524" s="276" t="s">
        <v>3</v>
      </c>
      <c r="D1524" s="275" t="s">
        <v>107</v>
      </c>
      <c r="E1524" s="270" t="str">
        <f t="shared" si="100"/>
        <v>PETotal01-04</v>
      </c>
      <c r="F1524" s="271">
        <v>5.5000000000000003E-4</v>
      </c>
      <c r="G1524" s="271">
        <v>2.1997081308515651E-3</v>
      </c>
      <c r="H1524" s="272">
        <v>217.47044080038521</v>
      </c>
      <c r="I1524" s="271">
        <v>0.99780029186914843</v>
      </c>
      <c r="J1524" s="272">
        <v>98863.316341971542</v>
      </c>
      <c r="K1524" s="272">
        <v>394910.79163615179</v>
      </c>
      <c r="L1524" s="272">
        <v>7399150.6785132764</v>
      </c>
      <c r="M1524" s="273">
        <v>74.84222613895902</v>
      </c>
      <c r="N1524" s="272">
        <v>4</v>
      </c>
      <c r="O1524" s="274">
        <f t="shared" ref="O1524:O1541" si="102">(K1524-J1525*N1524)/H1524</f>
        <v>1.5055288905571289</v>
      </c>
    </row>
    <row r="1525" spans="2:15" x14ac:dyDescent="0.2">
      <c r="B1525" s="268" t="s">
        <v>56</v>
      </c>
      <c r="C1525" s="276" t="s">
        <v>3</v>
      </c>
      <c r="D1525" s="275" t="s">
        <v>106</v>
      </c>
      <c r="E1525" s="270" t="str">
        <f t="shared" si="100"/>
        <v>PETotal05-09</v>
      </c>
      <c r="F1525" s="271">
        <v>2.1000000000000001E-4</v>
      </c>
      <c r="G1525" s="271">
        <v>1.0516051949086246E-3</v>
      </c>
      <c r="H1525" s="272">
        <v>103.73648400582724</v>
      </c>
      <c r="I1525" s="271">
        <v>0.99894839480509134</v>
      </c>
      <c r="J1525" s="272">
        <v>98645.845901171153</v>
      </c>
      <c r="K1525" s="272">
        <v>492969.88829584117</v>
      </c>
      <c r="L1525" s="272">
        <v>7004239.8868771242</v>
      </c>
      <c r="M1525" s="273">
        <v>71.003901105925507</v>
      </c>
      <c r="N1525" s="272">
        <v>5</v>
      </c>
      <c r="O1525" s="274">
        <f t="shared" si="102"/>
        <v>2.4999999999996909</v>
      </c>
    </row>
    <row r="1526" spans="2:15" x14ac:dyDescent="0.2">
      <c r="B1526" s="268" t="s">
        <v>56</v>
      </c>
      <c r="C1526" s="276" t="s">
        <v>3</v>
      </c>
      <c r="D1526" s="275" t="s">
        <v>71</v>
      </c>
      <c r="E1526" s="270" t="str">
        <f t="shared" si="100"/>
        <v>PETotal10-14</v>
      </c>
      <c r="F1526" s="271">
        <v>3.2000000000000003E-4</v>
      </c>
      <c r="G1526" s="271">
        <v>1.6062963086739749E-3</v>
      </c>
      <c r="H1526" s="272">
        <v>158.28782660573961</v>
      </c>
      <c r="I1526" s="271">
        <v>0.99839370369132607</v>
      </c>
      <c r="J1526" s="272">
        <v>98542.109417165324</v>
      </c>
      <c r="K1526" s="272">
        <v>492314.82751931227</v>
      </c>
      <c r="L1526" s="272">
        <v>6511269.9985812828</v>
      </c>
      <c r="M1526" s="273">
        <v>66.076016000597875</v>
      </c>
      <c r="N1526" s="272">
        <v>5</v>
      </c>
      <c r="O1526" s="274">
        <f t="shared" si="102"/>
        <v>2.5000000000001092</v>
      </c>
    </row>
    <row r="1527" spans="2:15" x14ac:dyDescent="0.2">
      <c r="B1527" s="268" t="s">
        <v>56</v>
      </c>
      <c r="C1527" s="276" t="s">
        <v>3</v>
      </c>
      <c r="D1527" s="269" t="s">
        <v>72</v>
      </c>
      <c r="E1527" s="270" t="str">
        <f t="shared" si="100"/>
        <v>PETotal15-19</v>
      </c>
      <c r="F1527" s="271">
        <v>1.1199999999999999E-3</v>
      </c>
      <c r="G1527" s="271">
        <v>5.5654300844238825E-3</v>
      </c>
      <c r="H1527" s="272">
        <v>547.54828050069227</v>
      </c>
      <c r="I1527" s="271">
        <v>0.99443456991557611</v>
      </c>
      <c r="J1527" s="272">
        <v>98383.821590559586</v>
      </c>
      <c r="K1527" s="272">
        <v>490550.23725154623</v>
      </c>
      <c r="L1527" s="272">
        <v>6018955.1710619703</v>
      </c>
      <c r="M1527" s="273">
        <v>61.17830222240034</v>
      </c>
      <c r="N1527" s="272">
        <v>5</v>
      </c>
      <c r="O1527" s="274">
        <f t="shared" si="102"/>
        <v>2.5000000000000981</v>
      </c>
    </row>
    <row r="1528" spans="2:15" x14ac:dyDescent="0.2">
      <c r="B1528" s="268" t="s">
        <v>56</v>
      </c>
      <c r="C1528" s="276" t="s">
        <v>3</v>
      </c>
      <c r="D1528" s="269" t="s">
        <v>73</v>
      </c>
      <c r="E1528" s="270" t="str">
        <f t="shared" si="100"/>
        <v>PETotal20-24</v>
      </c>
      <c r="F1528" s="271">
        <v>1.7600000000000001E-3</v>
      </c>
      <c r="G1528" s="271">
        <v>8.7376386967637117E-3</v>
      </c>
      <c r="H1528" s="272">
        <v>854.85800762112126</v>
      </c>
      <c r="I1528" s="271">
        <v>0.99126236130323631</v>
      </c>
      <c r="J1528" s="272">
        <v>97836.273310058896</v>
      </c>
      <c r="K1528" s="272">
        <v>487044.22153124167</v>
      </c>
      <c r="L1528" s="272">
        <v>5528404.9338104241</v>
      </c>
      <c r="M1528" s="273">
        <v>56.506699885123581</v>
      </c>
      <c r="N1528" s="272">
        <v>5</v>
      </c>
      <c r="O1528" s="274">
        <f t="shared" si="102"/>
        <v>2.4999999999999765</v>
      </c>
    </row>
    <row r="1529" spans="2:15" x14ac:dyDescent="0.2">
      <c r="B1529" s="268" t="s">
        <v>56</v>
      </c>
      <c r="C1529" s="276" t="s">
        <v>3</v>
      </c>
      <c r="D1529" s="269" t="s">
        <v>74</v>
      </c>
      <c r="E1529" s="270" t="str">
        <f t="shared" si="100"/>
        <v>PETotal25-29</v>
      </c>
      <c r="F1529" s="271">
        <v>1.74E-3</v>
      </c>
      <c r="G1529" s="271">
        <v>8.6790080969859768E-3</v>
      </c>
      <c r="H1529" s="272">
        <v>841.70248866701718</v>
      </c>
      <c r="I1529" s="271">
        <v>0.99132099190301404</v>
      </c>
      <c r="J1529" s="272">
        <v>96981.415302437774</v>
      </c>
      <c r="K1529" s="272">
        <v>482802.82029052137</v>
      </c>
      <c r="L1529" s="272">
        <v>5041360.7122791829</v>
      </c>
      <c r="M1529" s="273">
        <v>51.982750473971073</v>
      </c>
      <c r="N1529" s="272">
        <v>5</v>
      </c>
      <c r="O1529" s="274">
        <f t="shared" si="102"/>
        <v>2.5000000000000351</v>
      </c>
    </row>
    <row r="1530" spans="2:15" x14ac:dyDescent="0.2">
      <c r="B1530" s="268" t="s">
        <v>56</v>
      </c>
      <c r="C1530" s="276" t="s">
        <v>3</v>
      </c>
      <c r="D1530" s="269" t="s">
        <v>75</v>
      </c>
      <c r="E1530" s="270" t="str">
        <f t="shared" si="100"/>
        <v>PETotal30-34</v>
      </c>
      <c r="F1530" s="271">
        <v>1.97E-3</v>
      </c>
      <c r="G1530" s="271">
        <v>9.7970381278711487E-3</v>
      </c>
      <c r="H1530" s="272">
        <v>941.88443203909458</v>
      </c>
      <c r="I1530" s="271">
        <v>0.99020296187212886</v>
      </c>
      <c r="J1530" s="272">
        <v>96139.712813770762</v>
      </c>
      <c r="K1530" s="272">
        <v>478343.85298875609</v>
      </c>
      <c r="L1530" s="272">
        <v>4558557.8919886611</v>
      </c>
      <c r="M1530" s="273">
        <v>47.415971595618359</v>
      </c>
      <c r="N1530" s="272">
        <v>5</v>
      </c>
      <c r="O1530" s="274">
        <f t="shared" si="102"/>
        <v>2.5000000000000333</v>
      </c>
    </row>
    <row r="1531" spans="2:15" x14ac:dyDescent="0.2">
      <c r="B1531" s="268" t="s">
        <v>56</v>
      </c>
      <c r="C1531" s="276" t="s">
        <v>3</v>
      </c>
      <c r="D1531" s="269" t="s">
        <v>76</v>
      </c>
      <c r="E1531" s="270" t="str">
        <f t="shared" si="100"/>
        <v>PETotal35-39</v>
      </c>
      <c r="F1531" s="271">
        <v>2.3400000000000001E-3</v>
      </c>
      <c r="G1531" s="271">
        <v>1.1623173259997019E-2</v>
      </c>
      <c r="H1531" s="272">
        <v>1106.5008532563288</v>
      </c>
      <c r="I1531" s="271">
        <v>0.98837682674000293</v>
      </c>
      <c r="J1531" s="272">
        <v>95197.82838173167</v>
      </c>
      <c r="K1531" s="272">
        <v>473222.88977551751</v>
      </c>
      <c r="L1531" s="272">
        <v>4080214.0389999053</v>
      </c>
      <c r="M1531" s="273">
        <v>42.860368858822547</v>
      </c>
      <c r="N1531" s="272">
        <v>5</v>
      </c>
      <c r="O1531" s="274">
        <f t="shared" si="102"/>
        <v>2.5000000000000382</v>
      </c>
    </row>
    <row r="1532" spans="2:15" x14ac:dyDescent="0.2">
      <c r="B1532" s="268" t="s">
        <v>56</v>
      </c>
      <c r="C1532" s="276" t="s">
        <v>3</v>
      </c>
      <c r="D1532" s="269" t="s">
        <v>77</v>
      </c>
      <c r="E1532" s="270" t="str">
        <f t="shared" si="100"/>
        <v>PETotal40-44</v>
      </c>
      <c r="F1532" s="271">
        <v>3.15E-3</v>
      </c>
      <c r="G1532" s="271">
        <v>1.5637382692923103E-2</v>
      </c>
      <c r="H1532" s="272">
        <v>1471.3420966479393</v>
      </c>
      <c r="I1532" s="271">
        <v>0.98436261730707686</v>
      </c>
      <c r="J1532" s="272">
        <v>94091.327528475333</v>
      </c>
      <c r="K1532" s="272">
        <v>466778.28240075678</v>
      </c>
      <c r="L1532" s="272">
        <v>3606991.1492243879</v>
      </c>
      <c r="M1532" s="273">
        <v>38.335001152287774</v>
      </c>
      <c r="N1532" s="272">
        <v>5</v>
      </c>
      <c r="O1532" s="274">
        <f t="shared" si="102"/>
        <v>2.5000000000000115</v>
      </c>
    </row>
    <row r="1533" spans="2:15" x14ac:dyDescent="0.2">
      <c r="B1533" s="268" t="s">
        <v>56</v>
      </c>
      <c r="C1533" s="276" t="s">
        <v>3</v>
      </c>
      <c r="D1533" s="269" t="s">
        <v>78</v>
      </c>
      <c r="E1533" s="270" t="str">
        <f t="shared" si="100"/>
        <v>PETotal45-49</v>
      </c>
      <c r="F1533" s="271">
        <v>4.5199999999999997E-3</v>
      </c>
      <c r="G1533" s="271">
        <v>2.2350953131563829E-2</v>
      </c>
      <c r="H1533" s="272">
        <v>2070.1449534328985</v>
      </c>
      <c r="I1533" s="271">
        <v>0.97764904686843612</v>
      </c>
      <c r="J1533" s="272">
        <v>92619.985431827386</v>
      </c>
      <c r="K1533" s="272">
        <v>457924.5647755547</v>
      </c>
      <c r="L1533" s="272">
        <v>3140212.8668236313</v>
      </c>
      <c r="M1533" s="273">
        <v>33.904268632550952</v>
      </c>
      <c r="N1533" s="272">
        <v>5</v>
      </c>
      <c r="O1533" s="274">
        <f t="shared" si="102"/>
        <v>2.5000000000000164</v>
      </c>
    </row>
    <row r="1534" spans="2:15" x14ac:dyDescent="0.2">
      <c r="B1534" s="268" t="s">
        <v>56</v>
      </c>
      <c r="C1534" s="276" t="s">
        <v>3</v>
      </c>
      <c r="D1534" s="269" t="s">
        <v>79</v>
      </c>
      <c r="E1534" s="270" t="str">
        <f t="shared" si="100"/>
        <v>PETotal50-54</v>
      </c>
      <c r="F1534" s="271">
        <v>6.2500000000000003E-3</v>
      </c>
      <c r="G1534" s="271">
        <v>3.0746548198375846E-2</v>
      </c>
      <c r="H1534" s="272">
        <v>2784.0950346242003</v>
      </c>
      <c r="I1534" s="271">
        <v>0.96925345180162414</v>
      </c>
      <c r="J1534" s="272">
        <v>90549.840478394486</v>
      </c>
      <c r="K1534" s="272">
        <v>445788.96480541193</v>
      </c>
      <c r="L1534" s="272">
        <v>2682288.3020480769</v>
      </c>
      <c r="M1534" s="273">
        <v>29.622231114676346</v>
      </c>
      <c r="N1534" s="272">
        <v>5</v>
      </c>
      <c r="O1534" s="274">
        <f t="shared" si="102"/>
        <v>2.4999999999999942</v>
      </c>
    </row>
    <row r="1535" spans="2:15" x14ac:dyDescent="0.2">
      <c r="B1535" s="268" t="s">
        <v>56</v>
      </c>
      <c r="C1535" s="276" t="s">
        <v>3</v>
      </c>
      <c r="D1535" s="269" t="s">
        <v>80</v>
      </c>
      <c r="E1535" s="270" t="str">
        <f t="shared" si="100"/>
        <v>PETotal55-59</v>
      </c>
      <c r="F1535" s="271">
        <v>9.0399999999999994E-3</v>
      </c>
      <c r="G1535" s="271">
        <v>4.419086470429559E-2</v>
      </c>
      <c r="H1535" s="272">
        <v>3878.4441825772997</v>
      </c>
      <c r="I1535" s="271">
        <v>0.95580913529570444</v>
      </c>
      <c r="J1535" s="272">
        <v>87765.745443770284</v>
      </c>
      <c r="K1535" s="272">
        <v>429132.61676240817</v>
      </c>
      <c r="L1535" s="272">
        <v>2236499.3372426648</v>
      </c>
      <c r="M1535" s="273">
        <v>25.482599457615773</v>
      </c>
      <c r="N1535" s="272">
        <v>5</v>
      </c>
      <c r="O1535" s="274">
        <f t="shared" si="102"/>
        <v>2.4999999999999916</v>
      </c>
    </row>
    <row r="1536" spans="2:15" x14ac:dyDescent="0.2">
      <c r="B1536" s="268" t="s">
        <v>56</v>
      </c>
      <c r="C1536" s="276" t="s">
        <v>3</v>
      </c>
      <c r="D1536" s="269" t="s">
        <v>81</v>
      </c>
      <c r="E1536" s="270" t="str">
        <f t="shared" si="100"/>
        <v>PETotal60-64</v>
      </c>
      <c r="F1536" s="271">
        <v>1.3390000000000001E-2</v>
      </c>
      <c r="G1536" s="271">
        <v>6.476390523584484E-2</v>
      </c>
      <c r="H1536" s="272">
        <v>5432.8692293706699</v>
      </c>
      <c r="I1536" s="271">
        <v>0.93523609476415515</v>
      </c>
      <c r="J1536" s="272">
        <v>83887.301261192988</v>
      </c>
      <c r="K1536" s="272">
        <v>405854.33323253825</v>
      </c>
      <c r="L1536" s="272">
        <v>1807366.7204802565</v>
      </c>
      <c r="M1536" s="273">
        <v>21.54517660370081</v>
      </c>
      <c r="N1536" s="272">
        <v>5</v>
      </c>
      <c r="O1536" s="274">
        <f t="shared" si="102"/>
        <v>2.4999999999999947</v>
      </c>
    </row>
    <row r="1537" spans="2:15" x14ac:dyDescent="0.2">
      <c r="B1537" s="268" t="s">
        <v>56</v>
      </c>
      <c r="C1537" s="276" t="s">
        <v>3</v>
      </c>
      <c r="D1537" s="269" t="s">
        <v>82</v>
      </c>
      <c r="E1537" s="270" t="str">
        <f t="shared" si="100"/>
        <v>PETotal65-69</v>
      </c>
      <c r="F1537" s="271">
        <v>2.017E-2</v>
      </c>
      <c r="G1537" s="271">
        <v>9.5989877202014129E-2</v>
      </c>
      <c r="H1537" s="272">
        <v>7530.8312966883877</v>
      </c>
      <c r="I1537" s="271">
        <v>0.90401012279798587</v>
      </c>
      <c r="J1537" s="272">
        <v>78454.432031822318</v>
      </c>
      <c r="K1537" s="272">
        <v>373445.08191739063</v>
      </c>
      <c r="L1537" s="272">
        <v>1401512.3872477182</v>
      </c>
      <c r="M1537" s="273">
        <v>17.864030762204017</v>
      </c>
      <c r="N1537" s="272">
        <v>5</v>
      </c>
      <c r="O1537" s="274">
        <f t="shared" si="102"/>
        <v>2.5</v>
      </c>
    </row>
    <row r="1538" spans="2:15" x14ac:dyDescent="0.2">
      <c r="B1538" s="268" t="s">
        <v>56</v>
      </c>
      <c r="C1538" s="276" t="s">
        <v>3</v>
      </c>
      <c r="D1538" s="269" t="s">
        <v>19</v>
      </c>
      <c r="E1538" s="270" t="str">
        <f t="shared" si="100"/>
        <v>PETotal70-74</v>
      </c>
      <c r="F1538" s="271">
        <v>3.134E-2</v>
      </c>
      <c r="G1538" s="271">
        <v>0.14533531708921704</v>
      </c>
      <c r="H1538" s="272">
        <v>10307.704001949718</v>
      </c>
      <c r="I1538" s="271">
        <v>0.8546646829107829</v>
      </c>
      <c r="J1538" s="272">
        <v>70923.600735133936</v>
      </c>
      <c r="K1538" s="272">
        <v>328848.74367079535</v>
      </c>
      <c r="L1538" s="272">
        <v>1028067.3053303275</v>
      </c>
      <c r="M1538" s="273">
        <v>14.495418939171913</v>
      </c>
      <c r="N1538" s="272">
        <v>5</v>
      </c>
      <c r="O1538" s="274">
        <f t="shared" si="102"/>
        <v>2.4999999999999964</v>
      </c>
    </row>
    <row r="1539" spans="2:15" x14ac:dyDescent="0.2">
      <c r="B1539" s="268" t="s">
        <v>56</v>
      </c>
      <c r="C1539" s="276" t="s">
        <v>3</v>
      </c>
      <c r="D1539" s="269" t="s">
        <v>20</v>
      </c>
      <c r="E1539" s="270" t="str">
        <f t="shared" si="100"/>
        <v>PETotal75-79</v>
      </c>
      <c r="F1539" s="271">
        <v>4.65E-2</v>
      </c>
      <c r="G1539" s="271">
        <v>0.20828378545678131</v>
      </c>
      <c r="H1539" s="272">
        <v>12625.308430444951</v>
      </c>
      <c r="I1539" s="271">
        <v>0.79171621454321872</v>
      </c>
      <c r="J1539" s="272">
        <v>60615.896733184214</v>
      </c>
      <c r="K1539" s="272">
        <v>271516.21258980868</v>
      </c>
      <c r="L1539" s="272">
        <v>699218.56165953213</v>
      </c>
      <c r="M1539" s="273">
        <v>11.53523414389652</v>
      </c>
      <c r="N1539" s="272">
        <v>5</v>
      </c>
      <c r="O1539" s="274">
        <f t="shared" si="102"/>
        <v>2.4999999999999996</v>
      </c>
    </row>
    <row r="1540" spans="2:15" x14ac:dyDescent="0.2">
      <c r="B1540" s="268" t="s">
        <v>56</v>
      </c>
      <c r="C1540" s="276" t="s">
        <v>3</v>
      </c>
      <c r="D1540" s="269" t="s">
        <v>21</v>
      </c>
      <c r="E1540" s="270" t="str">
        <f t="shared" si="100"/>
        <v>PETotal80-84</v>
      </c>
      <c r="F1540" s="271">
        <v>7.2450000000000001E-2</v>
      </c>
      <c r="G1540" s="271">
        <v>0.30670454266771924</v>
      </c>
      <c r="H1540" s="272">
        <v>14718.931437746442</v>
      </c>
      <c r="I1540" s="271">
        <v>0.69329545733228071</v>
      </c>
      <c r="J1540" s="272">
        <v>47990.588302739263</v>
      </c>
      <c r="K1540" s="272">
        <v>203155.61291933019</v>
      </c>
      <c r="L1540" s="272">
        <v>427702.34906972345</v>
      </c>
      <c r="M1540" s="273">
        <v>8.9122130858585571</v>
      </c>
      <c r="N1540" s="272">
        <v>5</v>
      </c>
      <c r="O1540" s="274">
        <f t="shared" si="102"/>
        <v>2.5000000000000009</v>
      </c>
    </row>
    <row r="1541" spans="2:15" x14ac:dyDescent="0.2">
      <c r="B1541" s="268" t="s">
        <v>56</v>
      </c>
      <c r="C1541" s="276" t="s">
        <v>3</v>
      </c>
      <c r="D1541" s="269" t="s">
        <v>22</v>
      </c>
      <c r="E1541" s="270" t="str">
        <f t="shared" si="100"/>
        <v>PETotal85-89</v>
      </c>
      <c r="F1541" s="271">
        <v>0.11157</v>
      </c>
      <c r="G1541" s="271">
        <v>0.43618047556220452</v>
      </c>
      <c r="H1541" s="272">
        <v>14512.447114115053</v>
      </c>
      <c r="I1541" s="271">
        <v>0.56381952443779548</v>
      </c>
      <c r="J1541" s="272">
        <v>33271.656864992816</v>
      </c>
      <c r="K1541" s="272">
        <v>130077.16653967644</v>
      </c>
      <c r="L1541" s="272">
        <v>224546.73615039326</v>
      </c>
      <c r="M1541" s="273">
        <v>6.7488895146262724</v>
      </c>
      <c r="N1541" s="272">
        <v>5</v>
      </c>
      <c r="O1541" s="274">
        <f t="shared" si="102"/>
        <v>2.4999999999999996</v>
      </c>
    </row>
    <row r="1542" spans="2:15" x14ac:dyDescent="0.2">
      <c r="B1542" s="268" t="s">
        <v>56</v>
      </c>
      <c r="C1542" s="276" t="s">
        <v>3</v>
      </c>
      <c r="D1542" s="269" t="s">
        <v>5</v>
      </c>
      <c r="E1542" s="270" t="str">
        <f t="shared" si="100"/>
        <v>PETotal90+</v>
      </c>
      <c r="F1542" s="271">
        <v>0.19857</v>
      </c>
      <c r="G1542" s="271">
        <v>1</v>
      </c>
      <c r="H1542" s="272">
        <v>18759.209750877762</v>
      </c>
      <c r="I1542" s="271">
        <v>0</v>
      </c>
      <c r="J1542" s="272">
        <v>18759.209750877762</v>
      </c>
      <c r="K1542" s="272">
        <v>94469.569610716833</v>
      </c>
      <c r="L1542" s="272">
        <v>94469.569610716833</v>
      </c>
      <c r="M1542" s="273">
        <v>5.0359034770266113</v>
      </c>
      <c r="N1542" s="273" t="s">
        <v>92</v>
      </c>
      <c r="O1542" s="274"/>
    </row>
    <row r="1543" spans="2:15" ht="16" customHeight="1" x14ac:dyDescent="0.2">
      <c r="B1543" s="348" t="s">
        <v>1</v>
      </c>
      <c r="C1543" s="348" t="s">
        <v>0</v>
      </c>
      <c r="D1543" s="348" t="s">
        <v>2</v>
      </c>
      <c r="E1543" s="348" t="s">
        <v>49</v>
      </c>
      <c r="F1543" s="349" t="s">
        <v>113</v>
      </c>
      <c r="G1543" s="349" t="s">
        <v>112</v>
      </c>
      <c r="H1543" s="349" t="s">
        <v>114</v>
      </c>
      <c r="I1543" s="349" t="s">
        <v>116</v>
      </c>
      <c r="J1543" s="349" t="s">
        <v>111</v>
      </c>
      <c r="K1543" s="349" t="s">
        <v>110</v>
      </c>
      <c r="L1543" s="349" t="s">
        <v>109</v>
      </c>
      <c r="M1543" s="349" t="s">
        <v>108</v>
      </c>
      <c r="N1543" s="350" t="s">
        <v>6</v>
      </c>
      <c r="O1543" s="351" t="s">
        <v>91</v>
      </c>
    </row>
    <row r="1544" spans="2:15" ht="16" customHeight="1" x14ac:dyDescent="0.2">
      <c r="B1544" s="348"/>
      <c r="C1544" s="348"/>
      <c r="D1544" s="348"/>
      <c r="E1544" s="348"/>
      <c r="F1544" s="348"/>
      <c r="G1544" s="348"/>
      <c r="H1544" s="348"/>
      <c r="I1544" s="348"/>
      <c r="J1544" s="348"/>
      <c r="K1544" s="348"/>
      <c r="L1544" s="348"/>
      <c r="M1544" s="348"/>
      <c r="N1544" s="350"/>
      <c r="O1544" s="351"/>
    </row>
    <row r="1545" spans="2:15" x14ac:dyDescent="0.2">
      <c r="B1545" s="268" t="s">
        <v>57</v>
      </c>
      <c r="C1545" s="276" t="s">
        <v>3</v>
      </c>
      <c r="D1545" s="269">
        <v>0</v>
      </c>
      <c r="E1545" s="270" t="str">
        <f t="shared" si="100"/>
        <v>ALTotal0</v>
      </c>
      <c r="F1545" s="271">
        <v>1.661E-2</v>
      </c>
      <c r="G1545" s="271">
        <v>1.636954162116715E-2</v>
      </c>
      <c r="H1545" s="272">
        <v>1636.954162116715</v>
      </c>
      <c r="I1545" s="271">
        <v>0.98363045837883289</v>
      </c>
      <c r="J1545" s="272">
        <v>100000</v>
      </c>
      <c r="K1545" s="272">
        <v>98525.282113855254</v>
      </c>
      <c r="L1545" s="272">
        <v>7265311.497189953</v>
      </c>
      <c r="M1545" s="273">
        <v>72.653114971899527</v>
      </c>
      <c r="N1545" s="272">
        <v>1</v>
      </c>
      <c r="O1545" s="274">
        <f>(K1545-J1546*N1545)/H1545</f>
        <v>9.9108624863499112E-2</v>
      </c>
    </row>
    <row r="1546" spans="2:15" x14ac:dyDescent="0.2">
      <c r="B1546" s="268" t="s">
        <v>57</v>
      </c>
      <c r="C1546" s="276" t="s">
        <v>3</v>
      </c>
      <c r="D1546" s="275" t="s">
        <v>107</v>
      </c>
      <c r="E1546" s="270" t="str">
        <f t="shared" si="100"/>
        <v>ALTotal01-04</v>
      </c>
      <c r="F1546" s="271">
        <v>6.2E-4</v>
      </c>
      <c r="G1546" s="271">
        <v>2.4882626673667575E-3</v>
      </c>
      <c r="H1546" s="272">
        <v>244.75309480689009</v>
      </c>
      <c r="I1546" s="271">
        <v>0.99751173733263321</v>
      </c>
      <c r="J1546" s="272">
        <v>98363.045837883285</v>
      </c>
      <c r="K1546" s="272">
        <v>392839.66413283622</v>
      </c>
      <c r="L1546" s="272">
        <v>7166786.2150760973</v>
      </c>
      <c r="M1546" s="273">
        <v>72.860556055655408</v>
      </c>
      <c r="N1546" s="272">
        <v>4</v>
      </c>
      <c r="O1546" s="274">
        <f t="shared" ref="O1546:O1563" si="103">(K1546-J1547*N1546)/H1546</f>
        <v>1.4973994948656173</v>
      </c>
    </row>
    <row r="1547" spans="2:15" x14ac:dyDescent="0.2">
      <c r="B1547" s="268" t="s">
        <v>57</v>
      </c>
      <c r="C1547" s="276" t="s">
        <v>3</v>
      </c>
      <c r="D1547" s="275" t="s">
        <v>106</v>
      </c>
      <c r="E1547" s="270" t="str">
        <f t="shared" si="100"/>
        <v>ALTotal05-09</v>
      </c>
      <c r="F1547" s="271">
        <v>3.1E-4</v>
      </c>
      <c r="G1547" s="271">
        <v>1.5581980006270839E-3</v>
      </c>
      <c r="H1547" s="272">
        <v>152.88772757720454</v>
      </c>
      <c r="I1547" s="271">
        <v>0.99844180199937294</v>
      </c>
      <c r="J1547" s="272">
        <v>98118.292743076396</v>
      </c>
      <c r="K1547" s="272">
        <v>490209.244396439</v>
      </c>
      <c r="L1547" s="272">
        <v>6773946.550943261</v>
      </c>
      <c r="M1547" s="273">
        <v>69.038569277605546</v>
      </c>
      <c r="N1547" s="272">
        <v>5</v>
      </c>
      <c r="O1547" s="274">
        <f t="shared" si="103"/>
        <v>2.4999999999998064</v>
      </c>
    </row>
    <row r="1548" spans="2:15" x14ac:dyDescent="0.2">
      <c r="B1548" s="268" t="s">
        <v>57</v>
      </c>
      <c r="C1548" s="276" t="s">
        <v>3</v>
      </c>
      <c r="D1548" s="275" t="s">
        <v>71</v>
      </c>
      <c r="E1548" s="270" t="str">
        <f t="shared" si="100"/>
        <v>ALTotal10-14</v>
      </c>
      <c r="F1548" s="271">
        <v>3.4000000000000002E-4</v>
      </c>
      <c r="G1548" s="271">
        <v>1.7030470304296526E-3</v>
      </c>
      <c r="H1548" s="272">
        <v>166.8396920964841</v>
      </c>
      <c r="I1548" s="271">
        <v>0.99829695296957033</v>
      </c>
      <c r="J1548" s="272">
        <v>97965.4050154992</v>
      </c>
      <c r="K1548" s="272">
        <v>489409.92584725481</v>
      </c>
      <c r="L1548" s="272">
        <v>6283737.3065468222</v>
      </c>
      <c r="M1548" s="273">
        <v>64.142411349727652</v>
      </c>
      <c r="N1548" s="272">
        <v>5</v>
      </c>
      <c r="O1548" s="274">
        <f t="shared" si="103"/>
        <v>2.500000000000318</v>
      </c>
    </row>
    <row r="1549" spans="2:15" x14ac:dyDescent="0.2">
      <c r="B1549" s="268" t="s">
        <v>57</v>
      </c>
      <c r="C1549" s="276" t="s">
        <v>3</v>
      </c>
      <c r="D1549" s="269" t="s">
        <v>72</v>
      </c>
      <c r="E1549" s="270" t="str">
        <f t="shared" ref="E1549:E1612" si="104">_xlfn.CONCAT(B1549,C1549,D1549)</f>
        <v>ALTotal15-19</v>
      </c>
      <c r="F1549" s="271">
        <v>1.66E-3</v>
      </c>
      <c r="G1549" s="271">
        <v>8.2715225582917443E-3</v>
      </c>
      <c r="H1549" s="272">
        <v>808.94303924109431</v>
      </c>
      <c r="I1549" s="271">
        <v>0.99172847744170822</v>
      </c>
      <c r="J1549" s="272">
        <v>97798.565323402712</v>
      </c>
      <c r="K1549" s="272">
        <v>486970.46901891078</v>
      </c>
      <c r="L1549" s="272">
        <v>5794327.3806995675</v>
      </c>
      <c r="M1549" s="273">
        <v>59.247570366075848</v>
      </c>
      <c r="N1549" s="272">
        <v>5</v>
      </c>
      <c r="O1549" s="274">
        <f t="shared" si="103"/>
        <v>2.499999999999968</v>
      </c>
    </row>
    <row r="1550" spans="2:15" x14ac:dyDescent="0.2">
      <c r="B1550" s="268" t="s">
        <v>57</v>
      </c>
      <c r="C1550" s="276" t="s">
        <v>3</v>
      </c>
      <c r="D1550" s="269" t="s">
        <v>73</v>
      </c>
      <c r="E1550" s="270" t="str">
        <f t="shared" si="104"/>
        <v>ALTotal20-24</v>
      </c>
      <c r="F1550" s="271">
        <v>2.6099999999999999E-3</v>
      </c>
      <c r="G1550" s="271">
        <v>1.2940847095390319E-2</v>
      </c>
      <c r="H1550" s="272">
        <v>1255.1278718189969</v>
      </c>
      <c r="I1550" s="271">
        <v>0.98705915290460966</v>
      </c>
      <c r="J1550" s="272">
        <v>96989.622284161611</v>
      </c>
      <c r="K1550" s="272">
        <v>481810.29174126056</v>
      </c>
      <c r="L1550" s="272">
        <v>5307356.9116806565</v>
      </c>
      <c r="M1550" s="273">
        <v>54.720874117140951</v>
      </c>
      <c r="N1550" s="272">
        <v>5</v>
      </c>
      <c r="O1550" s="274">
        <f t="shared" si="103"/>
        <v>2.5000000000000129</v>
      </c>
    </row>
    <row r="1551" spans="2:15" x14ac:dyDescent="0.2">
      <c r="B1551" s="268" t="s">
        <v>57</v>
      </c>
      <c r="C1551" s="276" t="s">
        <v>3</v>
      </c>
      <c r="D1551" s="269" t="s">
        <v>74</v>
      </c>
      <c r="E1551" s="270" t="str">
        <f t="shared" si="104"/>
        <v>ALTotal25-29</v>
      </c>
      <c r="F1551" s="271">
        <v>2.47E-3</v>
      </c>
      <c r="G1551" s="271">
        <v>1.2296387157148522E-2</v>
      </c>
      <c r="H1551" s="272">
        <v>1177.1884075880366</v>
      </c>
      <c r="I1551" s="271">
        <v>0.98770361284285146</v>
      </c>
      <c r="J1551" s="272">
        <v>95734.49441234261</v>
      </c>
      <c r="K1551" s="272">
        <v>475729.50104274298</v>
      </c>
      <c r="L1551" s="272">
        <v>4825546.6199393962</v>
      </c>
      <c r="M1551" s="273">
        <v>50.405516314266556</v>
      </c>
      <c r="N1551" s="272">
        <v>5</v>
      </c>
      <c r="O1551" s="274">
        <f t="shared" si="103"/>
        <v>2.500000000000032</v>
      </c>
    </row>
    <row r="1552" spans="2:15" x14ac:dyDescent="0.2">
      <c r="B1552" s="268" t="s">
        <v>57</v>
      </c>
      <c r="C1552" s="276" t="s">
        <v>3</v>
      </c>
      <c r="D1552" s="269" t="s">
        <v>75</v>
      </c>
      <c r="E1552" s="270" t="str">
        <f t="shared" si="104"/>
        <v>ALTotal30-34</v>
      </c>
      <c r="F1552" s="271">
        <v>2.5999999999999999E-3</v>
      </c>
      <c r="G1552" s="271">
        <v>1.2922462914015628E-2</v>
      </c>
      <c r="H1552" s="272">
        <v>1221.9132800956681</v>
      </c>
      <c r="I1552" s="271">
        <v>0.98707753708598434</v>
      </c>
      <c r="J1552" s="272">
        <v>94557.306004754573</v>
      </c>
      <c r="K1552" s="272">
        <v>469731.74682353367</v>
      </c>
      <c r="L1552" s="272">
        <v>4349817.1188966529</v>
      </c>
      <c r="M1552" s="273">
        <v>46.001914634475028</v>
      </c>
      <c r="N1552" s="272">
        <v>5</v>
      </c>
      <c r="O1552" s="274">
        <f t="shared" si="103"/>
        <v>2.5000000000000084</v>
      </c>
    </row>
    <row r="1553" spans="2:15" x14ac:dyDescent="0.2">
      <c r="B1553" s="268" t="s">
        <v>57</v>
      </c>
      <c r="C1553" s="276" t="s">
        <v>3</v>
      </c>
      <c r="D1553" s="269" t="s">
        <v>76</v>
      </c>
      <c r="E1553" s="270" t="str">
        <f t="shared" si="104"/>
        <v>ALTotal35-39</v>
      </c>
      <c r="F1553" s="271">
        <v>2.99E-3</v>
      </c>
      <c r="G1553" s="271">
        <v>1.4839737351006081E-2</v>
      </c>
      <c r="H1553" s="272">
        <v>1385.072713586942</v>
      </c>
      <c r="I1553" s="271">
        <v>0.98516026264899392</v>
      </c>
      <c r="J1553" s="272">
        <v>93335.392724658901</v>
      </c>
      <c r="K1553" s="272">
        <v>463214.28183932719</v>
      </c>
      <c r="L1553" s="272">
        <v>3880085.3720731195</v>
      </c>
      <c r="M1553" s="273">
        <v>41.571426002560912</v>
      </c>
      <c r="N1553" s="272">
        <v>5</v>
      </c>
      <c r="O1553" s="274">
        <f t="shared" si="103"/>
        <v>2.500000000000004</v>
      </c>
    </row>
    <row r="1554" spans="2:15" x14ac:dyDescent="0.2">
      <c r="B1554" s="268" t="s">
        <v>57</v>
      </c>
      <c r="C1554" s="276" t="s">
        <v>3</v>
      </c>
      <c r="D1554" s="269" t="s">
        <v>77</v>
      </c>
      <c r="E1554" s="270" t="str">
        <f t="shared" si="104"/>
        <v>ALTotal40-44</v>
      </c>
      <c r="F1554" s="271">
        <v>4.0499999999999998E-3</v>
      </c>
      <c r="G1554" s="271">
        <v>2.0041874096757315E-2</v>
      </c>
      <c r="H1554" s="272">
        <v>1842.856736818449</v>
      </c>
      <c r="I1554" s="271">
        <v>0.97995812590324272</v>
      </c>
      <c r="J1554" s="272">
        <v>91950.320011071963</v>
      </c>
      <c r="K1554" s="272">
        <v>455144.45821331372</v>
      </c>
      <c r="L1554" s="272">
        <v>3416871.0902337926</v>
      </c>
      <c r="M1554" s="273">
        <v>37.159969533791276</v>
      </c>
      <c r="N1554" s="272">
        <v>5</v>
      </c>
      <c r="O1554" s="274">
        <f t="shared" si="103"/>
        <v>2.4999999999999942</v>
      </c>
    </row>
    <row r="1555" spans="2:15" x14ac:dyDescent="0.2">
      <c r="B1555" s="268" t="s">
        <v>57</v>
      </c>
      <c r="C1555" s="276" t="s">
        <v>3</v>
      </c>
      <c r="D1555" s="269" t="s">
        <v>78</v>
      </c>
      <c r="E1555" s="270" t="str">
        <f t="shared" si="104"/>
        <v>ALTotal45-49</v>
      </c>
      <c r="F1555" s="271">
        <v>5.3200000000000001E-3</v>
      </c>
      <c r="G1555" s="271">
        <v>2.6256636318410995E-2</v>
      </c>
      <c r="H1555" s="272">
        <v>2365.9188927666501</v>
      </c>
      <c r="I1555" s="271">
        <v>0.97374336368158898</v>
      </c>
      <c r="J1555" s="272">
        <v>90107.463274253518</v>
      </c>
      <c r="K1555" s="272">
        <v>444622.51913935097</v>
      </c>
      <c r="L1555" s="272">
        <v>2961726.6320204791</v>
      </c>
      <c r="M1555" s="273">
        <v>32.868827113755138</v>
      </c>
      <c r="N1555" s="272">
        <v>5</v>
      </c>
      <c r="O1555" s="274">
        <f t="shared" si="103"/>
        <v>2.5000000000000262</v>
      </c>
    </row>
    <row r="1556" spans="2:15" x14ac:dyDescent="0.2">
      <c r="B1556" s="268" t="s">
        <v>57</v>
      </c>
      <c r="C1556" s="276" t="s">
        <v>3</v>
      </c>
      <c r="D1556" s="269" t="s">
        <v>79</v>
      </c>
      <c r="E1556" s="270" t="str">
        <f t="shared" si="104"/>
        <v>ALTotal50-54</v>
      </c>
      <c r="F1556" s="271">
        <v>7.4700000000000001E-3</v>
      </c>
      <c r="G1556" s="271">
        <v>3.6666202288214982E-2</v>
      </c>
      <c r="H1556" s="272">
        <v>3217.1492153719901</v>
      </c>
      <c r="I1556" s="271">
        <v>0.96333379771178507</v>
      </c>
      <c r="J1556" s="272">
        <v>87741.544381486863</v>
      </c>
      <c r="K1556" s="272">
        <v>430664.84886900435</v>
      </c>
      <c r="L1556" s="272">
        <v>2517104.1128811282</v>
      </c>
      <c r="M1556" s="273">
        <v>28.687711512543512</v>
      </c>
      <c r="N1556" s="272">
        <v>5</v>
      </c>
      <c r="O1556" s="274">
        <f t="shared" si="103"/>
        <v>2.4999999999999893</v>
      </c>
    </row>
    <row r="1557" spans="2:15" x14ac:dyDescent="0.2">
      <c r="B1557" s="268" t="s">
        <v>57</v>
      </c>
      <c r="C1557" s="276" t="s">
        <v>3</v>
      </c>
      <c r="D1557" s="269" t="s">
        <v>80</v>
      </c>
      <c r="E1557" s="270" t="str">
        <f t="shared" si="104"/>
        <v>ALTotal55-59</v>
      </c>
      <c r="F1557" s="271">
        <v>1.1010000000000001E-2</v>
      </c>
      <c r="G1557" s="271">
        <v>5.3569869728246372E-2</v>
      </c>
      <c r="H1557" s="272">
        <v>4527.9608379075917</v>
      </c>
      <c r="I1557" s="271">
        <v>0.9464301302717536</v>
      </c>
      <c r="J1557" s="272">
        <v>84524.395166114875</v>
      </c>
      <c r="K1557" s="272">
        <v>411302.0737358054</v>
      </c>
      <c r="L1557" s="272">
        <v>2086439.2640121237</v>
      </c>
      <c r="M1557" s="273">
        <v>24.684462514185014</v>
      </c>
      <c r="N1557" s="272">
        <v>5</v>
      </c>
      <c r="O1557" s="274">
        <f t="shared" si="103"/>
        <v>2.5000000000000049</v>
      </c>
    </row>
    <row r="1558" spans="2:15" x14ac:dyDescent="0.2">
      <c r="B1558" s="268" t="s">
        <v>57</v>
      </c>
      <c r="C1558" s="276" t="s">
        <v>3</v>
      </c>
      <c r="D1558" s="269" t="s">
        <v>81</v>
      </c>
      <c r="E1558" s="270" t="str">
        <f t="shared" si="104"/>
        <v>ALTotal60-64</v>
      </c>
      <c r="F1558" s="271">
        <v>1.5570000000000001E-2</v>
      </c>
      <c r="G1558" s="271">
        <v>7.4918363390180154E-2</v>
      </c>
      <c r="H1558" s="272">
        <v>5993.2019369193149</v>
      </c>
      <c r="I1558" s="271">
        <v>0.92508163660981979</v>
      </c>
      <c r="J1558" s="272">
        <v>79996.43432820728</v>
      </c>
      <c r="K1558" s="272">
        <v>384999.16679873812</v>
      </c>
      <c r="L1558" s="272">
        <v>1675137.1902763182</v>
      </c>
      <c r="M1558" s="273">
        <v>20.940148199651112</v>
      </c>
      <c r="N1558" s="272">
        <v>5</v>
      </c>
      <c r="O1558" s="274">
        <f t="shared" si="103"/>
        <v>2.4999999999999987</v>
      </c>
    </row>
    <row r="1559" spans="2:15" x14ac:dyDescent="0.2">
      <c r="B1559" s="268" t="s">
        <v>57</v>
      </c>
      <c r="C1559" s="276" t="s">
        <v>3</v>
      </c>
      <c r="D1559" s="269" t="s">
        <v>82</v>
      </c>
      <c r="E1559" s="270" t="str">
        <f t="shared" si="104"/>
        <v>ALTotal65-69</v>
      </c>
      <c r="F1559" s="271">
        <v>2.1930000000000002E-2</v>
      </c>
      <c r="G1559" s="271">
        <v>0.10394995535889798</v>
      </c>
      <c r="H1559" s="272">
        <v>7692.6327034885371</v>
      </c>
      <c r="I1559" s="271">
        <v>0.89605004464110205</v>
      </c>
      <c r="J1559" s="272">
        <v>74003.232391287966</v>
      </c>
      <c r="K1559" s="272">
        <v>350784.58019771852</v>
      </c>
      <c r="L1559" s="272">
        <v>1290138.0234775802</v>
      </c>
      <c r="M1559" s="273">
        <v>17.433536100910395</v>
      </c>
      <c r="N1559" s="272">
        <v>5</v>
      </c>
      <c r="O1559" s="274">
        <f t="shared" si="103"/>
        <v>2.4999999999999978</v>
      </c>
    </row>
    <row r="1560" spans="2:15" x14ac:dyDescent="0.2">
      <c r="B1560" s="268" t="s">
        <v>57</v>
      </c>
      <c r="C1560" s="276" t="s">
        <v>3</v>
      </c>
      <c r="D1560" s="269" t="s">
        <v>19</v>
      </c>
      <c r="E1560" s="270" t="str">
        <f t="shared" si="104"/>
        <v>ALTotal70-74</v>
      </c>
      <c r="F1560" s="271">
        <v>3.4770000000000002E-2</v>
      </c>
      <c r="G1560" s="271">
        <v>0.15996135151105387</v>
      </c>
      <c r="H1560" s="272">
        <v>10607.133145568863</v>
      </c>
      <c r="I1560" s="271">
        <v>0.84003864848894616</v>
      </c>
      <c r="J1560" s="272">
        <v>66310.599687799433</v>
      </c>
      <c r="K1560" s="272">
        <v>305035.16557507502</v>
      </c>
      <c r="L1560" s="272">
        <v>939353.44327986171</v>
      </c>
      <c r="M1560" s="273">
        <v>14.16596211921598</v>
      </c>
      <c r="N1560" s="272">
        <v>5</v>
      </c>
      <c r="O1560" s="274">
        <f t="shared" si="103"/>
        <v>2.5000000000000013</v>
      </c>
    </row>
    <row r="1561" spans="2:15" x14ac:dyDescent="0.2">
      <c r="B1561" s="268" t="s">
        <v>57</v>
      </c>
      <c r="C1561" s="276" t="s">
        <v>3</v>
      </c>
      <c r="D1561" s="269" t="s">
        <v>20</v>
      </c>
      <c r="E1561" s="270" t="str">
        <f t="shared" si="104"/>
        <v>ALTotal75-79</v>
      </c>
      <c r="F1561" s="271">
        <v>4.9029999999999997E-2</v>
      </c>
      <c r="G1561" s="271">
        <v>0.21836818619342926</v>
      </c>
      <c r="H1561" s="272">
        <v>12163.864953513263</v>
      </c>
      <c r="I1561" s="271">
        <v>0.78163181380657076</v>
      </c>
      <c r="J1561" s="272">
        <v>55703.46654223057</v>
      </c>
      <c r="K1561" s="272">
        <v>248107.67032736968</v>
      </c>
      <c r="L1561" s="272">
        <v>634318.27770478674</v>
      </c>
      <c r="M1561" s="273">
        <v>11.387411180664849</v>
      </c>
      <c r="N1561" s="272">
        <v>5</v>
      </c>
      <c r="O1561" s="274">
        <f t="shared" si="103"/>
        <v>2.4999999999999987</v>
      </c>
    </row>
    <row r="1562" spans="2:15" x14ac:dyDescent="0.2">
      <c r="B1562" s="268" t="s">
        <v>57</v>
      </c>
      <c r="C1562" s="276" t="s">
        <v>3</v>
      </c>
      <c r="D1562" s="269" t="s">
        <v>21</v>
      </c>
      <c r="E1562" s="270" t="str">
        <f t="shared" si="104"/>
        <v>ALTotal80-84</v>
      </c>
      <c r="F1562" s="271">
        <v>7.732E-2</v>
      </c>
      <c r="G1562" s="271">
        <v>0.32397078805477653</v>
      </c>
      <c r="H1562" s="272">
        <v>14105.559038287745</v>
      </c>
      <c r="I1562" s="271">
        <v>0.67602921194522347</v>
      </c>
      <c r="J1562" s="272">
        <v>43539.601588717305</v>
      </c>
      <c r="K1562" s="272">
        <v>182434.11034786716</v>
      </c>
      <c r="L1562" s="272">
        <v>386210.60737741704</v>
      </c>
      <c r="M1562" s="273">
        <v>8.8703293848581808</v>
      </c>
      <c r="N1562" s="272">
        <v>5</v>
      </c>
      <c r="O1562" s="274">
        <f t="shared" si="103"/>
        <v>2.4999999999999987</v>
      </c>
    </row>
    <row r="1563" spans="2:15" x14ac:dyDescent="0.2">
      <c r="B1563" s="268" t="s">
        <v>57</v>
      </c>
      <c r="C1563" s="276" t="s">
        <v>3</v>
      </c>
      <c r="D1563" s="269" t="s">
        <v>22</v>
      </c>
      <c r="E1563" s="270" t="str">
        <f t="shared" si="104"/>
        <v>ALTotal85-89</v>
      </c>
      <c r="F1563" s="271">
        <v>0.11416</v>
      </c>
      <c r="G1563" s="271">
        <v>0.44405352997607372</v>
      </c>
      <c r="H1563" s="272">
        <v>13070.290495984202</v>
      </c>
      <c r="I1563" s="271">
        <v>0.55594647002392628</v>
      </c>
      <c r="J1563" s="272">
        <v>29434.04255042956</v>
      </c>
      <c r="K1563" s="272">
        <v>114494.4865121873</v>
      </c>
      <c r="L1563" s="272">
        <v>203776.49702954985</v>
      </c>
      <c r="M1563" s="273">
        <v>6.9231569764981513</v>
      </c>
      <c r="N1563" s="272">
        <v>5</v>
      </c>
      <c r="O1563" s="274">
        <f t="shared" si="103"/>
        <v>2.5000000000000004</v>
      </c>
    </row>
    <row r="1564" spans="2:15" x14ac:dyDescent="0.2">
      <c r="B1564" s="268" t="s">
        <v>57</v>
      </c>
      <c r="C1564" s="276" t="s">
        <v>3</v>
      </c>
      <c r="D1564" s="269" t="s">
        <v>5</v>
      </c>
      <c r="E1564" s="270" t="str">
        <f t="shared" si="104"/>
        <v>ALTotal90+</v>
      </c>
      <c r="F1564" s="271">
        <v>0.18328</v>
      </c>
      <c r="G1564" s="271">
        <v>1</v>
      </c>
      <c r="H1564" s="272">
        <v>16363.752054445358</v>
      </c>
      <c r="I1564" s="271">
        <v>0</v>
      </c>
      <c r="J1564" s="272">
        <v>16363.752054445358</v>
      </c>
      <c r="K1564" s="272">
        <v>89282.010517362563</v>
      </c>
      <c r="L1564" s="272">
        <v>89282.010517362563</v>
      </c>
      <c r="M1564" s="273">
        <v>5.4560842904673761</v>
      </c>
      <c r="N1564" s="273" t="s">
        <v>92</v>
      </c>
      <c r="O1564" s="274"/>
    </row>
    <row r="1565" spans="2:15" ht="16" customHeight="1" x14ac:dyDescent="0.2">
      <c r="B1565" s="348" t="s">
        <v>1</v>
      </c>
      <c r="C1565" s="348" t="s">
        <v>0</v>
      </c>
      <c r="D1565" s="348" t="s">
        <v>2</v>
      </c>
      <c r="E1565" s="348" t="s">
        <v>49</v>
      </c>
      <c r="F1565" s="349" t="s">
        <v>113</v>
      </c>
      <c r="G1565" s="349" t="s">
        <v>112</v>
      </c>
      <c r="H1565" s="349" t="s">
        <v>114</v>
      </c>
      <c r="I1565" s="349" t="s">
        <v>116</v>
      </c>
      <c r="J1565" s="349" t="s">
        <v>111</v>
      </c>
      <c r="K1565" s="349" t="s">
        <v>110</v>
      </c>
      <c r="L1565" s="349" t="s">
        <v>109</v>
      </c>
      <c r="M1565" s="349" t="s">
        <v>108</v>
      </c>
      <c r="N1565" s="350" t="s">
        <v>6</v>
      </c>
      <c r="O1565" s="351" t="s">
        <v>91</v>
      </c>
    </row>
    <row r="1566" spans="2:15" ht="16" customHeight="1" x14ac:dyDescent="0.2">
      <c r="B1566" s="348"/>
      <c r="C1566" s="348"/>
      <c r="D1566" s="348"/>
      <c r="E1566" s="348"/>
      <c r="F1566" s="348"/>
      <c r="G1566" s="348"/>
      <c r="H1566" s="348"/>
      <c r="I1566" s="348"/>
      <c r="J1566" s="348"/>
      <c r="K1566" s="348"/>
      <c r="L1566" s="348"/>
      <c r="M1566" s="348"/>
      <c r="N1566" s="350"/>
      <c r="O1566" s="351"/>
    </row>
    <row r="1567" spans="2:15" x14ac:dyDescent="0.2">
      <c r="B1567" s="268" t="s">
        <v>52</v>
      </c>
      <c r="C1567" s="276" t="s">
        <v>3</v>
      </c>
      <c r="D1567" s="269">
        <v>0</v>
      </c>
      <c r="E1567" s="270" t="str">
        <f t="shared" si="104"/>
        <v>SETotal0</v>
      </c>
      <c r="F1567" s="271">
        <v>1.4319999999999999E-2</v>
      </c>
      <c r="G1567" s="271">
        <v>1.4132289765974099E-2</v>
      </c>
      <c r="H1567" s="272">
        <v>1413.2289765974099</v>
      </c>
      <c r="I1567" s="271">
        <v>0.98586771023402586</v>
      </c>
      <c r="J1567" s="272">
        <v>100000</v>
      </c>
      <c r="K1567" s="272">
        <v>98717.348956441303</v>
      </c>
      <c r="L1567" s="272">
        <v>7340449.6111357259</v>
      </c>
      <c r="M1567" s="273">
        <v>73.404496111357261</v>
      </c>
      <c r="N1567" s="272">
        <v>1</v>
      </c>
      <c r="O1567" s="274">
        <f>(K1567-J1568*N1567)/H1567</f>
        <v>9.23968692979283E-2</v>
      </c>
    </row>
    <row r="1568" spans="2:15" x14ac:dyDescent="0.2">
      <c r="B1568" s="268" t="s">
        <v>52</v>
      </c>
      <c r="C1568" s="276" t="s">
        <v>3</v>
      </c>
      <c r="D1568" s="275" t="s">
        <v>107</v>
      </c>
      <c r="E1568" s="270" t="str">
        <f t="shared" si="104"/>
        <v>SETotal01-04</v>
      </c>
      <c r="F1568" s="271">
        <v>6.9999999999999999E-4</v>
      </c>
      <c r="G1568" s="271">
        <v>2.7839051424931325E-3</v>
      </c>
      <c r="H1568" s="272">
        <v>274.45621883384342</v>
      </c>
      <c r="I1568" s="271">
        <v>0.99721609485750684</v>
      </c>
      <c r="J1568" s="272">
        <v>98586.771023402587</v>
      </c>
      <c r="K1568" s="272">
        <v>393661.22761670721</v>
      </c>
      <c r="L1568" s="272">
        <v>7241732.2621792844</v>
      </c>
      <c r="M1568" s="273">
        <v>73.455415843371497</v>
      </c>
      <c r="N1568" s="272">
        <v>4</v>
      </c>
      <c r="O1568" s="274">
        <f t="shared" ref="O1568:O1585" si="105">(K1568-J1569*N1568)/H1568</f>
        <v>1.5010350291302899</v>
      </c>
    </row>
    <row r="1569" spans="2:15" x14ac:dyDescent="0.2">
      <c r="B1569" s="268" t="s">
        <v>52</v>
      </c>
      <c r="C1569" s="276" t="s">
        <v>3</v>
      </c>
      <c r="D1569" s="275" t="s">
        <v>106</v>
      </c>
      <c r="E1569" s="270" t="str">
        <f t="shared" si="104"/>
        <v>SETotal05-09</v>
      </c>
      <c r="F1569" s="271">
        <v>3.6999999999999999E-4</v>
      </c>
      <c r="G1569" s="271">
        <v>1.8270904379801653E-3</v>
      </c>
      <c r="H1569" s="272">
        <v>179.62549031512339</v>
      </c>
      <c r="I1569" s="271">
        <v>0.99817290956201987</v>
      </c>
      <c r="J1569" s="272">
        <v>98312.314804568741</v>
      </c>
      <c r="K1569" s="272">
        <v>491112.51029705594</v>
      </c>
      <c r="L1569" s="272">
        <v>6848071.0345625775</v>
      </c>
      <c r="M1569" s="273">
        <v>69.656289226589706</v>
      </c>
      <c r="N1569" s="272">
        <v>5</v>
      </c>
      <c r="O1569" s="274">
        <f t="shared" si="105"/>
        <v>2.4999999999999361</v>
      </c>
    </row>
    <row r="1570" spans="2:15" x14ac:dyDescent="0.2">
      <c r="B1570" s="268" t="s">
        <v>52</v>
      </c>
      <c r="C1570" s="276" t="s">
        <v>3</v>
      </c>
      <c r="D1570" s="275" t="s">
        <v>71</v>
      </c>
      <c r="E1570" s="270" t="str">
        <f t="shared" si="104"/>
        <v>SETotal10-14</v>
      </c>
      <c r="F1570" s="271">
        <v>3.5E-4</v>
      </c>
      <c r="G1570" s="271">
        <v>1.7523721368560864E-3</v>
      </c>
      <c r="H1570" s="272">
        <v>171.96499046905308</v>
      </c>
      <c r="I1570" s="271">
        <v>0.99824762786314392</v>
      </c>
      <c r="J1570" s="272">
        <v>98132.689314253628</v>
      </c>
      <c r="K1570" s="272">
        <v>490233.53409509547</v>
      </c>
      <c r="L1570" s="272">
        <v>6356958.5242655212</v>
      </c>
      <c r="M1570" s="273">
        <v>64.779214435960455</v>
      </c>
      <c r="N1570" s="272">
        <v>5</v>
      </c>
      <c r="O1570" s="274">
        <f t="shared" si="105"/>
        <v>2.4999999999998828</v>
      </c>
    </row>
    <row r="1571" spans="2:15" x14ac:dyDescent="0.2">
      <c r="B1571" s="268" t="s">
        <v>52</v>
      </c>
      <c r="C1571" s="276" t="s">
        <v>3</v>
      </c>
      <c r="D1571" s="269" t="s">
        <v>72</v>
      </c>
      <c r="E1571" s="270" t="str">
        <f t="shared" si="104"/>
        <v>SETotal15-19</v>
      </c>
      <c r="F1571" s="271">
        <v>1.0499999999999999E-3</v>
      </c>
      <c r="G1571" s="271">
        <v>5.2522091868565596E-3</v>
      </c>
      <c r="H1571" s="272">
        <v>514.51021624450414</v>
      </c>
      <c r="I1571" s="271">
        <v>0.99474779081314346</v>
      </c>
      <c r="J1571" s="272">
        <v>97960.724323784569</v>
      </c>
      <c r="K1571" s="272">
        <v>488517.34607831162</v>
      </c>
      <c r="L1571" s="272">
        <v>5866724.9901704257</v>
      </c>
      <c r="M1571" s="273">
        <v>59.888542379284985</v>
      </c>
      <c r="N1571" s="272">
        <v>5</v>
      </c>
      <c r="O1571" s="274">
        <f t="shared" si="105"/>
        <v>2.4999999999999623</v>
      </c>
    </row>
    <row r="1572" spans="2:15" x14ac:dyDescent="0.2">
      <c r="B1572" s="268" t="s">
        <v>52</v>
      </c>
      <c r="C1572" s="276" t="s">
        <v>3</v>
      </c>
      <c r="D1572" s="269" t="s">
        <v>73</v>
      </c>
      <c r="E1572" s="270" t="str">
        <f t="shared" si="104"/>
        <v>SETotal20-24</v>
      </c>
      <c r="F1572" s="271">
        <v>1.7899999999999999E-3</v>
      </c>
      <c r="G1572" s="271">
        <v>8.8935952915009213E-3</v>
      </c>
      <c r="H1572" s="272">
        <v>866.64719096140902</v>
      </c>
      <c r="I1572" s="271">
        <v>0.99110640470849909</v>
      </c>
      <c r="J1572" s="272">
        <v>97446.214107540072</v>
      </c>
      <c r="K1572" s="272">
        <v>485064.45256029686</v>
      </c>
      <c r="L1572" s="272">
        <v>5378207.6440921137</v>
      </c>
      <c r="M1572" s="273">
        <v>55.191550470671032</v>
      </c>
      <c r="N1572" s="272">
        <v>5</v>
      </c>
      <c r="O1572" s="274">
        <f t="shared" si="105"/>
        <v>2.4999999999999876</v>
      </c>
    </row>
    <row r="1573" spans="2:15" x14ac:dyDescent="0.2">
      <c r="B1573" s="268" t="s">
        <v>52</v>
      </c>
      <c r="C1573" s="276" t="s">
        <v>3</v>
      </c>
      <c r="D1573" s="269" t="s">
        <v>74</v>
      </c>
      <c r="E1573" s="270" t="str">
        <f t="shared" si="104"/>
        <v>SETotal25-29</v>
      </c>
      <c r="F1573" s="271">
        <v>2.1199999999999999E-3</v>
      </c>
      <c r="G1573" s="271">
        <v>1.0535335602266001E-2</v>
      </c>
      <c r="H1573" s="272">
        <v>1017.4981497876629</v>
      </c>
      <c r="I1573" s="271">
        <v>0.98946466439773395</v>
      </c>
      <c r="J1573" s="272">
        <v>96579.566916578668</v>
      </c>
      <c r="K1573" s="272">
        <v>480354.08920842415</v>
      </c>
      <c r="L1573" s="272">
        <v>4893143.1915318165</v>
      </c>
      <c r="M1573" s="273">
        <v>50.664372887054938</v>
      </c>
      <c r="N1573" s="272">
        <v>5</v>
      </c>
      <c r="O1573" s="274">
        <f t="shared" si="105"/>
        <v>2.4999999999999876</v>
      </c>
    </row>
    <row r="1574" spans="2:15" x14ac:dyDescent="0.2">
      <c r="B1574" s="268" t="s">
        <v>52</v>
      </c>
      <c r="C1574" s="276" t="s">
        <v>3</v>
      </c>
      <c r="D1574" s="269" t="s">
        <v>75</v>
      </c>
      <c r="E1574" s="270" t="str">
        <f t="shared" si="104"/>
        <v>SETotal30-34</v>
      </c>
      <c r="F1574" s="271">
        <v>2.3E-3</v>
      </c>
      <c r="G1574" s="271">
        <v>1.1430554729294251E-2</v>
      </c>
      <c r="H1574" s="272">
        <v>1092.3274570833853</v>
      </c>
      <c r="I1574" s="271">
        <v>0.98856944527070578</v>
      </c>
      <c r="J1574" s="272">
        <v>95562.068766790995</v>
      </c>
      <c r="K1574" s="272">
        <v>475079.52519124653</v>
      </c>
      <c r="L1574" s="272">
        <v>4412789.1023233924</v>
      </c>
      <c r="M1574" s="273">
        <v>46.177203562768533</v>
      </c>
      <c r="N1574" s="272">
        <v>5</v>
      </c>
      <c r="O1574" s="274">
        <f t="shared" si="105"/>
        <v>2.5000000000000089</v>
      </c>
    </row>
    <row r="1575" spans="2:15" x14ac:dyDescent="0.2">
      <c r="B1575" s="268" t="s">
        <v>52</v>
      </c>
      <c r="C1575" s="276" t="s">
        <v>3</v>
      </c>
      <c r="D1575" s="269" t="s">
        <v>76</v>
      </c>
      <c r="E1575" s="270" t="str">
        <f t="shared" si="104"/>
        <v>SETotal35-39</v>
      </c>
      <c r="F1575" s="271">
        <v>3.0699999999999998E-3</v>
      </c>
      <c r="G1575" s="271">
        <v>1.5209621481494023E-2</v>
      </c>
      <c r="H1575" s="272">
        <v>1436.8490067753121</v>
      </c>
      <c r="I1575" s="271">
        <v>0.98479037851850593</v>
      </c>
      <c r="J1575" s="272">
        <v>94469.741309707606</v>
      </c>
      <c r="K1575" s="272">
        <v>468756.58403159975</v>
      </c>
      <c r="L1575" s="272">
        <v>3937709.5771321454</v>
      </c>
      <c r="M1575" s="273">
        <v>41.682230971955789</v>
      </c>
      <c r="N1575" s="272">
        <v>5</v>
      </c>
      <c r="O1575" s="274">
        <f t="shared" si="105"/>
        <v>2.5000000000000213</v>
      </c>
    </row>
    <row r="1576" spans="2:15" x14ac:dyDescent="0.2">
      <c r="B1576" s="268" t="s">
        <v>52</v>
      </c>
      <c r="C1576" s="276" t="s">
        <v>3</v>
      </c>
      <c r="D1576" s="269" t="s">
        <v>77</v>
      </c>
      <c r="E1576" s="270" t="str">
        <f t="shared" si="104"/>
        <v>SETotal40-44</v>
      </c>
      <c r="F1576" s="271">
        <v>3.5999999999999999E-3</v>
      </c>
      <c r="G1576" s="271">
        <v>1.7815721830724201E-2</v>
      </c>
      <c r="H1576" s="272">
        <v>1657.4481303767643</v>
      </c>
      <c r="I1576" s="271">
        <v>0.98218427816927578</v>
      </c>
      <c r="J1576" s="272">
        <v>93032.89230293229</v>
      </c>
      <c r="K1576" s="272">
        <v>461020.84118871955</v>
      </c>
      <c r="L1576" s="272">
        <v>3468952.9931005458</v>
      </c>
      <c r="M1576" s="273">
        <v>37.287381991790532</v>
      </c>
      <c r="N1576" s="272">
        <v>5</v>
      </c>
      <c r="O1576" s="274">
        <f t="shared" si="105"/>
        <v>2.5000000000000187</v>
      </c>
    </row>
    <row r="1577" spans="2:15" x14ac:dyDescent="0.2">
      <c r="B1577" s="268" t="s">
        <v>52</v>
      </c>
      <c r="C1577" s="276" t="s">
        <v>3</v>
      </c>
      <c r="D1577" s="269" t="s">
        <v>78</v>
      </c>
      <c r="E1577" s="270" t="str">
        <f t="shared" si="104"/>
        <v>SETotal45-49</v>
      </c>
      <c r="F1577" s="271">
        <v>5.3899999999999998E-3</v>
      </c>
      <c r="G1577" s="271">
        <v>2.6568087128736737E-2</v>
      </c>
      <c r="H1577" s="272">
        <v>2427.6707622034746</v>
      </c>
      <c r="I1577" s="271">
        <v>0.97343191287126329</v>
      </c>
      <c r="J1577" s="272">
        <v>91375.444172555523</v>
      </c>
      <c r="K1577" s="272">
        <v>450808.04395726894</v>
      </c>
      <c r="L1577" s="272">
        <v>3007932.1519118263</v>
      </c>
      <c r="M1577" s="273">
        <v>32.918386106354539</v>
      </c>
      <c r="N1577" s="272">
        <v>5</v>
      </c>
      <c r="O1577" s="274">
        <f t="shared" si="105"/>
        <v>2.499999999999996</v>
      </c>
    </row>
    <row r="1578" spans="2:15" x14ac:dyDescent="0.2">
      <c r="B1578" s="268" t="s">
        <v>52</v>
      </c>
      <c r="C1578" s="276" t="s">
        <v>3</v>
      </c>
      <c r="D1578" s="269" t="s">
        <v>79</v>
      </c>
      <c r="E1578" s="270" t="str">
        <f t="shared" si="104"/>
        <v>SETotal50-54</v>
      </c>
      <c r="F1578" s="271">
        <v>7.5900000000000004E-3</v>
      </c>
      <c r="G1578" s="271">
        <v>3.7249344651139209E-2</v>
      </c>
      <c r="H1578" s="272">
        <v>3313.2462677136396</v>
      </c>
      <c r="I1578" s="271">
        <v>0.96275065534886084</v>
      </c>
      <c r="J1578" s="272">
        <v>88947.773410352049</v>
      </c>
      <c r="K1578" s="272">
        <v>436455.75138247618</v>
      </c>
      <c r="L1578" s="272">
        <v>2557124.1079545575</v>
      </c>
      <c r="M1578" s="273">
        <v>28.748601678397389</v>
      </c>
      <c r="N1578" s="272">
        <v>5</v>
      </c>
      <c r="O1578" s="274">
        <f t="shared" si="105"/>
        <v>2.5000000000000102</v>
      </c>
    </row>
    <row r="1579" spans="2:15" x14ac:dyDescent="0.2">
      <c r="B1579" s="268" t="s">
        <v>52</v>
      </c>
      <c r="C1579" s="276" t="s">
        <v>3</v>
      </c>
      <c r="D1579" s="269" t="s">
        <v>80</v>
      </c>
      <c r="E1579" s="270" t="str">
        <f t="shared" si="104"/>
        <v>SETotal55-59</v>
      </c>
      <c r="F1579" s="271">
        <v>9.6200000000000001E-3</v>
      </c>
      <c r="G1579" s="271">
        <v>4.6981671577759204E-2</v>
      </c>
      <c r="H1579" s="272">
        <v>4023.2532299321442</v>
      </c>
      <c r="I1579" s="271">
        <v>0.95301832842224077</v>
      </c>
      <c r="J1579" s="272">
        <v>85634.527142638413</v>
      </c>
      <c r="K1579" s="272">
        <v>418114.50263836171</v>
      </c>
      <c r="L1579" s="272">
        <v>2120668.3565720813</v>
      </c>
      <c r="M1579" s="273">
        <v>24.764174303663275</v>
      </c>
      <c r="N1579" s="272">
        <v>5</v>
      </c>
      <c r="O1579" s="274">
        <f t="shared" si="105"/>
        <v>2.499999999999996</v>
      </c>
    </row>
    <row r="1580" spans="2:15" x14ac:dyDescent="0.2">
      <c r="B1580" s="268" t="s">
        <v>52</v>
      </c>
      <c r="C1580" s="276" t="s">
        <v>3</v>
      </c>
      <c r="D1580" s="269" t="s">
        <v>81</v>
      </c>
      <c r="E1580" s="270" t="str">
        <f t="shared" si="104"/>
        <v>SETotal60-64</v>
      </c>
      <c r="F1580" s="271">
        <v>1.481E-2</v>
      </c>
      <c r="G1580" s="271">
        <v>7.1383300794221061E-2</v>
      </c>
      <c r="H1580" s="272">
        <v>5825.6821139102776</v>
      </c>
      <c r="I1580" s="271">
        <v>0.92861669920577894</v>
      </c>
      <c r="J1580" s="272">
        <v>81611.273912706267</v>
      </c>
      <c r="K1580" s="272">
        <v>393492.1642787556</v>
      </c>
      <c r="L1580" s="272">
        <v>1702553.8539337195</v>
      </c>
      <c r="M1580" s="273">
        <v>20.861748289272132</v>
      </c>
      <c r="N1580" s="272">
        <v>5</v>
      </c>
      <c r="O1580" s="274">
        <f t="shared" si="105"/>
        <v>2.5000000000000009</v>
      </c>
    </row>
    <row r="1581" spans="2:15" x14ac:dyDescent="0.2">
      <c r="B1581" s="268" t="s">
        <v>52</v>
      </c>
      <c r="C1581" s="276" t="s">
        <v>3</v>
      </c>
      <c r="D1581" s="269" t="s">
        <v>82</v>
      </c>
      <c r="E1581" s="270" t="str">
        <f t="shared" si="104"/>
        <v>SETotal65-69</v>
      </c>
      <c r="F1581" s="271">
        <v>2.1499999999999998E-2</v>
      </c>
      <c r="G1581" s="271">
        <v>0.10200366418737052</v>
      </c>
      <c r="H1581" s="272">
        <v>7730.4080560855264</v>
      </c>
      <c r="I1581" s="271">
        <v>0.8979963358126295</v>
      </c>
      <c r="J1581" s="272">
        <v>75785.591798795984</v>
      </c>
      <c r="K1581" s="272">
        <v>359601.93885376613</v>
      </c>
      <c r="L1581" s="272">
        <v>1309061.6896549638</v>
      </c>
      <c r="M1581" s="273">
        <v>17.27322646144146</v>
      </c>
      <c r="N1581" s="272">
        <v>5</v>
      </c>
      <c r="O1581" s="274">
        <f t="shared" si="105"/>
        <v>2.5000000000000022</v>
      </c>
    </row>
    <row r="1582" spans="2:15" x14ac:dyDescent="0.2">
      <c r="B1582" s="268" t="s">
        <v>52</v>
      </c>
      <c r="C1582" s="276" t="s">
        <v>3</v>
      </c>
      <c r="D1582" s="269" t="s">
        <v>19</v>
      </c>
      <c r="E1582" s="270" t="str">
        <f t="shared" si="104"/>
        <v>SETotal70-74</v>
      </c>
      <c r="F1582" s="271">
        <v>3.3959999999999997E-2</v>
      </c>
      <c r="G1582" s="271">
        <v>0.15651264367251808</v>
      </c>
      <c r="H1582" s="272">
        <v>10651.496723190588</v>
      </c>
      <c r="I1582" s="271">
        <v>0.84348735632748195</v>
      </c>
      <c r="J1582" s="272">
        <v>68055.183742710462</v>
      </c>
      <c r="K1582" s="272">
        <v>313647.17690557585</v>
      </c>
      <c r="L1582" s="272">
        <v>949459.75080119772</v>
      </c>
      <c r="M1582" s="273">
        <v>13.951321539160437</v>
      </c>
      <c r="N1582" s="272">
        <v>5</v>
      </c>
      <c r="O1582" s="274">
        <f t="shared" si="105"/>
        <v>2.4999999999999978</v>
      </c>
    </row>
    <row r="1583" spans="2:15" x14ac:dyDescent="0.2">
      <c r="B1583" s="268" t="s">
        <v>52</v>
      </c>
      <c r="C1583" s="276" t="s">
        <v>3</v>
      </c>
      <c r="D1583" s="269" t="s">
        <v>20</v>
      </c>
      <c r="E1583" s="270" t="str">
        <f t="shared" si="104"/>
        <v>SETotal75-79</v>
      </c>
      <c r="F1583" s="271">
        <v>4.9610000000000001E-2</v>
      </c>
      <c r="G1583" s="271">
        <v>0.22066119891636315</v>
      </c>
      <c r="H1583" s="272">
        <v>12666.76639994693</v>
      </c>
      <c r="I1583" s="271">
        <v>0.77933880108363685</v>
      </c>
      <c r="J1583" s="272">
        <v>57403.687019519879</v>
      </c>
      <c r="K1583" s="272">
        <v>255351.51909773206</v>
      </c>
      <c r="L1583" s="272">
        <v>635812.57389562181</v>
      </c>
      <c r="M1583" s="273">
        <v>11.076162645779467</v>
      </c>
      <c r="N1583" s="272">
        <v>5</v>
      </c>
      <c r="O1583" s="274">
        <f t="shared" si="105"/>
        <v>2.4999999999999991</v>
      </c>
    </row>
    <row r="1584" spans="2:15" x14ac:dyDescent="0.2">
      <c r="B1584" s="268" t="s">
        <v>52</v>
      </c>
      <c r="C1584" s="276" t="s">
        <v>3</v>
      </c>
      <c r="D1584" s="269" t="s">
        <v>21</v>
      </c>
      <c r="E1584" s="270" t="str">
        <f t="shared" si="104"/>
        <v>SETotal80-84</v>
      </c>
      <c r="F1584" s="271">
        <v>7.3459999999999998E-2</v>
      </c>
      <c r="G1584" s="271">
        <v>0.31031079530427663</v>
      </c>
      <c r="H1584" s="272">
        <v>13882.349416923975</v>
      </c>
      <c r="I1584" s="271">
        <v>0.68968920469572337</v>
      </c>
      <c r="J1584" s="272">
        <v>44736.920619572949</v>
      </c>
      <c r="K1584" s="272">
        <v>188978.7295555548</v>
      </c>
      <c r="L1584" s="272">
        <v>380461.05479788978</v>
      </c>
      <c r="M1584" s="273">
        <v>8.5044086523790252</v>
      </c>
      <c r="N1584" s="272">
        <v>5</v>
      </c>
      <c r="O1584" s="274">
        <f t="shared" si="105"/>
        <v>2.5000000000000004</v>
      </c>
    </row>
    <row r="1585" spans="2:15" x14ac:dyDescent="0.2">
      <c r="B1585" s="268" t="s">
        <v>52</v>
      </c>
      <c r="C1585" s="276" t="s">
        <v>3</v>
      </c>
      <c r="D1585" s="269" t="s">
        <v>22</v>
      </c>
      <c r="E1585" s="270" t="str">
        <f t="shared" si="104"/>
        <v>SETotal85-89</v>
      </c>
      <c r="F1585" s="271">
        <v>0.12665000000000001</v>
      </c>
      <c r="G1585" s="271">
        <v>0.48095029326914851</v>
      </c>
      <c r="H1585" s="272">
        <v>14839.515068607849</v>
      </c>
      <c r="I1585" s="271">
        <v>0.51904970673085149</v>
      </c>
      <c r="J1585" s="272">
        <v>30854.571202648975</v>
      </c>
      <c r="K1585" s="272">
        <v>117174.06834172524</v>
      </c>
      <c r="L1585" s="272">
        <v>191482.32524233498</v>
      </c>
      <c r="M1585" s="273">
        <v>6.2059629344612492</v>
      </c>
      <c r="N1585" s="272">
        <v>5</v>
      </c>
      <c r="O1585" s="274">
        <f t="shared" si="105"/>
        <v>2.4999999999999996</v>
      </c>
    </row>
    <row r="1586" spans="2:15" x14ac:dyDescent="0.2">
      <c r="B1586" s="268" t="s">
        <v>52</v>
      </c>
      <c r="C1586" s="276" t="s">
        <v>3</v>
      </c>
      <c r="D1586" s="269" t="s">
        <v>5</v>
      </c>
      <c r="E1586" s="270" t="str">
        <f t="shared" si="104"/>
        <v>SETotal90+</v>
      </c>
      <c r="F1586" s="271">
        <v>0.21551999999999999</v>
      </c>
      <c r="G1586" s="271">
        <v>1</v>
      </c>
      <c r="H1586" s="272">
        <v>16015.056134041126</v>
      </c>
      <c r="I1586" s="271">
        <v>0</v>
      </c>
      <c r="J1586" s="272">
        <v>16015.056134041126</v>
      </c>
      <c r="K1586" s="272">
        <v>74308.256900609718</v>
      </c>
      <c r="L1586" s="272">
        <v>74308.256900609718</v>
      </c>
      <c r="M1586" s="273">
        <v>4.6398998716378088</v>
      </c>
      <c r="N1586" s="273" t="s">
        <v>92</v>
      </c>
      <c r="O1586" s="274"/>
    </row>
    <row r="1587" spans="2:15" ht="16" customHeight="1" x14ac:dyDescent="0.2">
      <c r="B1587" s="348" t="s">
        <v>1</v>
      </c>
      <c r="C1587" s="348" t="s">
        <v>0</v>
      </c>
      <c r="D1587" s="348" t="s">
        <v>2</v>
      </c>
      <c r="E1587" s="348" t="s">
        <v>49</v>
      </c>
      <c r="F1587" s="349" t="s">
        <v>113</v>
      </c>
      <c r="G1587" s="349" t="s">
        <v>112</v>
      </c>
      <c r="H1587" s="349" t="s">
        <v>114</v>
      </c>
      <c r="I1587" s="349" t="s">
        <v>116</v>
      </c>
      <c r="J1587" s="349" t="s">
        <v>111</v>
      </c>
      <c r="K1587" s="349" t="s">
        <v>110</v>
      </c>
      <c r="L1587" s="349" t="s">
        <v>109</v>
      </c>
      <c r="M1587" s="349" t="s">
        <v>108</v>
      </c>
      <c r="N1587" s="350" t="s">
        <v>6</v>
      </c>
      <c r="O1587" s="351" t="s">
        <v>91</v>
      </c>
    </row>
    <row r="1588" spans="2:15" ht="16" customHeight="1" x14ac:dyDescent="0.2">
      <c r="B1588" s="348"/>
      <c r="C1588" s="348"/>
      <c r="D1588" s="348"/>
      <c r="E1588" s="348"/>
      <c r="F1588" s="348"/>
      <c r="G1588" s="348"/>
      <c r="H1588" s="348"/>
      <c r="I1588" s="348"/>
      <c r="J1588" s="348"/>
      <c r="K1588" s="348"/>
      <c r="L1588" s="348"/>
      <c r="M1588" s="348"/>
      <c r="N1588" s="350"/>
      <c r="O1588" s="351"/>
    </row>
    <row r="1589" spans="2:15" x14ac:dyDescent="0.2">
      <c r="B1589" s="268" t="s">
        <v>58</v>
      </c>
      <c r="C1589" s="276" t="s">
        <v>3</v>
      </c>
      <c r="D1589" s="269">
        <v>0</v>
      </c>
      <c r="E1589" s="270" t="str">
        <f t="shared" si="104"/>
        <v>BATotal0</v>
      </c>
      <c r="F1589" s="271">
        <v>1.5640000000000001E-2</v>
      </c>
      <c r="G1589" s="271">
        <v>1.5425912159175562E-2</v>
      </c>
      <c r="H1589" s="272">
        <v>1542.5912159175562</v>
      </c>
      <c r="I1589" s="271">
        <v>0.98457408784082445</v>
      </c>
      <c r="J1589" s="272">
        <v>100000</v>
      </c>
      <c r="K1589" s="272">
        <v>98605.925974661106</v>
      </c>
      <c r="L1589" s="272">
        <v>7415073.3681690842</v>
      </c>
      <c r="M1589" s="273">
        <v>74.150733681690838</v>
      </c>
      <c r="N1589" s="272">
        <v>1</v>
      </c>
      <c r="O1589" s="274">
        <f>(K1589-J1590*N1589)/H1589</f>
        <v>9.6277736477525147E-2</v>
      </c>
    </row>
    <row r="1590" spans="2:15" x14ac:dyDescent="0.2">
      <c r="B1590" s="268" t="s">
        <v>58</v>
      </c>
      <c r="C1590" s="276" t="s">
        <v>3</v>
      </c>
      <c r="D1590" s="275" t="s">
        <v>107</v>
      </c>
      <c r="E1590" s="270" t="str">
        <f t="shared" si="104"/>
        <v>BATotal01-04</v>
      </c>
      <c r="F1590" s="271">
        <v>5.8E-4</v>
      </c>
      <c r="G1590" s="271">
        <v>2.303829749989922E-3</v>
      </c>
      <c r="H1590" s="272">
        <v>226.82910746368822</v>
      </c>
      <c r="I1590" s="271">
        <v>0.99769617025001012</v>
      </c>
      <c r="J1590" s="272">
        <v>98457.40878408245</v>
      </c>
      <c r="K1590" s="272">
        <v>393262.32031668356</v>
      </c>
      <c r="L1590" s="272">
        <v>7316467.4421944227</v>
      </c>
      <c r="M1590" s="273">
        <v>74.310989214021149</v>
      </c>
      <c r="N1590" s="272">
        <v>4</v>
      </c>
      <c r="O1590" s="274">
        <f t="shared" ref="O1590:O1607" si="106">(K1590-J1591*N1590)/H1590</f>
        <v>1.4989328927413175</v>
      </c>
    </row>
    <row r="1591" spans="2:15" x14ac:dyDescent="0.2">
      <c r="B1591" s="268" t="s">
        <v>58</v>
      </c>
      <c r="C1591" s="276" t="s">
        <v>3</v>
      </c>
      <c r="D1591" s="275" t="s">
        <v>106</v>
      </c>
      <c r="E1591" s="270" t="str">
        <f t="shared" si="104"/>
        <v>BATotal05-09</v>
      </c>
      <c r="F1591" s="271">
        <v>2.9999999999999997E-4</v>
      </c>
      <c r="G1591" s="271">
        <v>1.5094703227943411E-3</v>
      </c>
      <c r="H1591" s="272">
        <v>148.27614481274097</v>
      </c>
      <c r="I1591" s="271">
        <v>0.99849052967720564</v>
      </c>
      <c r="J1591" s="272">
        <v>98230.57967661877</v>
      </c>
      <c r="K1591" s="272">
        <v>490782.20802106202</v>
      </c>
      <c r="L1591" s="272">
        <v>6923205.1218777392</v>
      </c>
      <c r="M1591" s="273">
        <v>70.479123147489958</v>
      </c>
      <c r="N1591" s="272">
        <v>5</v>
      </c>
      <c r="O1591" s="274">
        <f t="shared" si="106"/>
        <v>2.5000000000000688</v>
      </c>
    </row>
    <row r="1592" spans="2:15" x14ac:dyDescent="0.2">
      <c r="B1592" s="268" t="s">
        <v>58</v>
      </c>
      <c r="C1592" s="276" t="s">
        <v>3</v>
      </c>
      <c r="D1592" s="275" t="s">
        <v>71</v>
      </c>
      <c r="E1592" s="270" t="str">
        <f t="shared" si="104"/>
        <v>BATotal10-14</v>
      </c>
      <c r="F1592" s="271">
        <v>3.8999999999999999E-4</v>
      </c>
      <c r="G1592" s="271">
        <v>1.9627998750220903E-3</v>
      </c>
      <c r="H1592" s="272">
        <v>192.51593311410758</v>
      </c>
      <c r="I1592" s="271">
        <v>0.99803720012497787</v>
      </c>
      <c r="J1592" s="272">
        <v>98082.303531806028</v>
      </c>
      <c r="K1592" s="272">
        <v>489930.2278262449</v>
      </c>
      <c r="L1592" s="272">
        <v>6432422.9138566768</v>
      </c>
      <c r="M1592" s="273">
        <v>65.581890741083356</v>
      </c>
      <c r="N1592" s="272">
        <v>5</v>
      </c>
      <c r="O1592" s="274">
        <f t="shared" si="106"/>
        <v>2.4999999999999529</v>
      </c>
    </row>
    <row r="1593" spans="2:15" x14ac:dyDescent="0.2">
      <c r="B1593" s="268" t="s">
        <v>58</v>
      </c>
      <c r="C1593" s="276" t="s">
        <v>3</v>
      </c>
      <c r="D1593" s="269" t="s">
        <v>72</v>
      </c>
      <c r="E1593" s="270" t="str">
        <f t="shared" si="104"/>
        <v>BATotal15-19</v>
      </c>
      <c r="F1593" s="271">
        <v>1.5299999999999999E-3</v>
      </c>
      <c r="G1593" s="271">
        <v>7.6416571836855005E-3</v>
      </c>
      <c r="H1593" s="272">
        <v>748.04019861299196</v>
      </c>
      <c r="I1593" s="271">
        <v>0.99235834281631452</v>
      </c>
      <c r="J1593" s="272">
        <v>97889.787598691924</v>
      </c>
      <c r="K1593" s="272">
        <v>487578.83749692712</v>
      </c>
      <c r="L1593" s="272">
        <v>5942492.6860304317</v>
      </c>
      <c r="M1593" s="273">
        <v>60.705951374541954</v>
      </c>
      <c r="N1593" s="272">
        <v>5</v>
      </c>
      <c r="O1593" s="274">
        <f t="shared" si="106"/>
        <v>2.4999999999999649</v>
      </c>
    </row>
    <row r="1594" spans="2:15" x14ac:dyDescent="0.2">
      <c r="B1594" s="268" t="s">
        <v>58</v>
      </c>
      <c r="C1594" s="276" t="s">
        <v>3</v>
      </c>
      <c r="D1594" s="269" t="s">
        <v>73</v>
      </c>
      <c r="E1594" s="270" t="str">
        <f t="shared" si="104"/>
        <v>BATotal20-24</v>
      </c>
      <c r="F1594" s="271">
        <v>2.1099999999999999E-3</v>
      </c>
      <c r="G1594" s="271">
        <v>1.047780109678906E-2</v>
      </c>
      <c r="H1594" s="272">
        <v>1017.8319074525529</v>
      </c>
      <c r="I1594" s="271">
        <v>0.98952219890321091</v>
      </c>
      <c r="J1594" s="272">
        <v>97141.747400078937</v>
      </c>
      <c r="K1594" s="272">
        <v>483164.1572317633</v>
      </c>
      <c r="L1594" s="272">
        <v>5454913.8485335046</v>
      </c>
      <c r="M1594" s="273">
        <v>56.154166406616156</v>
      </c>
      <c r="N1594" s="272">
        <v>5</v>
      </c>
      <c r="O1594" s="274">
        <f t="shared" si="106"/>
        <v>2.4999999999999925</v>
      </c>
    </row>
    <row r="1595" spans="2:15" x14ac:dyDescent="0.2">
      <c r="B1595" s="268" t="s">
        <v>58</v>
      </c>
      <c r="C1595" s="276" t="s">
        <v>3</v>
      </c>
      <c r="D1595" s="269" t="s">
        <v>74</v>
      </c>
      <c r="E1595" s="270" t="str">
        <f t="shared" si="104"/>
        <v>BATotal25-29</v>
      </c>
      <c r="F1595" s="271">
        <v>2.1299999999999999E-3</v>
      </c>
      <c r="G1595" s="271">
        <v>1.0583196319633656E-2</v>
      </c>
      <c r="H1595" s="272">
        <v>1017.2982686703401</v>
      </c>
      <c r="I1595" s="271">
        <v>0.98941680368036633</v>
      </c>
      <c r="J1595" s="272">
        <v>96123.915492626387</v>
      </c>
      <c r="K1595" s="272">
        <v>478076.33179145609</v>
      </c>
      <c r="L1595" s="272">
        <v>4971749.6913017416</v>
      </c>
      <c r="M1595" s="273">
        <v>51.722296848000553</v>
      </c>
      <c r="N1595" s="272">
        <v>5</v>
      </c>
      <c r="O1595" s="274">
        <f t="shared" si="106"/>
        <v>2.5000000000000386</v>
      </c>
    </row>
    <row r="1596" spans="2:15" x14ac:dyDescent="0.2">
      <c r="B1596" s="268" t="s">
        <v>58</v>
      </c>
      <c r="C1596" s="276" t="s">
        <v>3</v>
      </c>
      <c r="D1596" s="269" t="s">
        <v>75</v>
      </c>
      <c r="E1596" s="270" t="str">
        <f t="shared" si="104"/>
        <v>BATotal30-34</v>
      </c>
      <c r="F1596" s="271">
        <v>2.3900000000000002E-3</v>
      </c>
      <c r="G1596" s="271">
        <v>1.1869565490797259E-2</v>
      </c>
      <c r="H1596" s="272">
        <v>1128.8742217479328</v>
      </c>
      <c r="I1596" s="271">
        <v>0.98813043450920279</v>
      </c>
      <c r="J1596" s="272">
        <v>95106.61722395604</v>
      </c>
      <c r="K1596" s="272">
        <v>472710.90056541038</v>
      </c>
      <c r="L1596" s="272">
        <v>4493673.3595102858</v>
      </c>
      <c r="M1596" s="273">
        <v>47.248798145439579</v>
      </c>
      <c r="N1596" s="272">
        <v>5</v>
      </c>
      <c r="O1596" s="274">
        <f t="shared" si="106"/>
        <v>2.499999999999988</v>
      </c>
    </row>
    <row r="1597" spans="2:15" x14ac:dyDescent="0.2">
      <c r="B1597" s="268" t="s">
        <v>58</v>
      </c>
      <c r="C1597" s="276" t="s">
        <v>3</v>
      </c>
      <c r="D1597" s="269" t="s">
        <v>76</v>
      </c>
      <c r="E1597" s="270" t="str">
        <f t="shared" si="104"/>
        <v>BATotal35-39</v>
      </c>
      <c r="F1597" s="271">
        <v>2.7200000000000002E-3</v>
      </c>
      <c r="G1597" s="271">
        <v>1.3506458606181097E-2</v>
      </c>
      <c r="H1597" s="272">
        <v>1269.3064957616491</v>
      </c>
      <c r="I1597" s="271">
        <v>0.98649354139381895</v>
      </c>
      <c r="J1597" s="272">
        <v>93977.74300220811</v>
      </c>
      <c r="K1597" s="272">
        <v>466715.44877163647</v>
      </c>
      <c r="L1597" s="272">
        <v>4020962.4589448757</v>
      </c>
      <c r="M1597" s="273">
        <v>42.786327171641041</v>
      </c>
      <c r="N1597" s="272">
        <v>5</v>
      </c>
      <c r="O1597" s="274">
        <f t="shared" si="106"/>
        <v>2.5000000000000249</v>
      </c>
    </row>
    <row r="1598" spans="2:15" x14ac:dyDescent="0.2">
      <c r="B1598" s="268" t="s">
        <v>58</v>
      </c>
      <c r="C1598" s="276" t="s">
        <v>3</v>
      </c>
      <c r="D1598" s="269" t="s">
        <v>77</v>
      </c>
      <c r="E1598" s="270" t="str">
        <f t="shared" si="104"/>
        <v>BATotal40-44</v>
      </c>
      <c r="F1598" s="271">
        <v>3.4399999999999999E-3</v>
      </c>
      <c r="G1598" s="271">
        <v>1.7071621447481374E-2</v>
      </c>
      <c r="H1598" s="272">
        <v>1582.6833330259167</v>
      </c>
      <c r="I1598" s="271">
        <v>0.98292837855251858</v>
      </c>
      <c r="J1598" s="272">
        <v>92708.436506446466</v>
      </c>
      <c r="K1598" s="272">
        <v>459585.47419966751</v>
      </c>
      <c r="L1598" s="272">
        <v>3554247.0101732393</v>
      </c>
      <c r="M1598" s="273">
        <v>38.33790261284468</v>
      </c>
      <c r="N1598" s="272">
        <v>5</v>
      </c>
      <c r="O1598" s="274">
        <f t="shared" si="106"/>
        <v>2.500000000000004</v>
      </c>
    </row>
    <row r="1599" spans="2:15" x14ac:dyDescent="0.2">
      <c r="B1599" s="268" t="s">
        <v>58</v>
      </c>
      <c r="C1599" s="276" t="s">
        <v>3</v>
      </c>
      <c r="D1599" s="269" t="s">
        <v>78</v>
      </c>
      <c r="E1599" s="270" t="str">
        <f t="shared" si="104"/>
        <v>BATotal45-49</v>
      </c>
      <c r="F1599" s="271">
        <v>5.0000000000000001E-3</v>
      </c>
      <c r="G1599" s="271">
        <v>2.4693327939487943E-2</v>
      </c>
      <c r="H1599" s="272">
        <v>2250.1981068441078</v>
      </c>
      <c r="I1599" s="271">
        <v>0.97530667206051203</v>
      </c>
      <c r="J1599" s="272">
        <v>91125.75317342054</v>
      </c>
      <c r="K1599" s="272">
        <v>450003.27059999242</v>
      </c>
      <c r="L1599" s="272">
        <v>3094661.5359735717</v>
      </c>
      <c r="M1599" s="273">
        <v>33.960339730571569</v>
      </c>
      <c r="N1599" s="272">
        <v>5</v>
      </c>
      <c r="O1599" s="274">
        <f t="shared" si="106"/>
        <v>2.4999999999999853</v>
      </c>
    </row>
    <row r="1600" spans="2:15" x14ac:dyDescent="0.2">
      <c r="B1600" s="268" t="s">
        <v>58</v>
      </c>
      <c r="C1600" s="276" t="s">
        <v>3</v>
      </c>
      <c r="D1600" s="269" t="s">
        <v>79</v>
      </c>
      <c r="E1600" s="270" t="str">
        <f t="shared" si="104"/>
        <v>BATotal50-54</v>
      </c>
      <c r="F1600" s="271">
        <v>7.0499999999999998E-3</v>
      </c>
      <c r="G1600" s="271">
        <v>3.4625498045787927E-2</v>
      </c>
      <c r="H1600" s="272">
        <v>3077.3603582760593</v>
      </c>
      <c r="I1600" s="271">
        <v>0.96537450195421204</v>
      </c>
      <c r="J1600" s="272">
        <v>88875.555066576431</v>
      </c>
      <c r="K1600" s="272">
        <v>436684.37443719199</v>
      </c>
      <c r="L1600" s="272">
        <v>2644658.2653735792</v>
      </c>
      <c r="M1600" s="273">
        <v>29.756869179522681</v>
      </c>
      <c r="N1600" s="272">
        <v>5</v>
      </c>
      <c r="O1600" s="274">
        <f t="shared" si="106"/>
        <v>2.5000000000000155</v>
      </c>
    </row>
    <row r="1601" spans="2:15" x14ac:dyDescent="0.2">
      <c r="B1601" s="268" t="s">
        <v>58</v>
      </c>
      <c r="C1601" s="276" t="s">
        <v>3</v>
      </c>
      <c r="D1601" s="269" t="s">
        <v>80</v>
      </c>
      <c r="E1601" s="270" t="str">
        <f t="shared" si="104"/>
        <v>BATotal55-59</v>
      </c>
      <c r="F1601" s="271">
        <v>9.8200000000000006E-3</v>
      </c>
      <c r="G1601" s="271">
        <v>4.7924436830429275E-2</v>
      </c>
      <c r="H1601" s="272">
        <v>4111.830162462812</v>
      </c>
      <c r="I1601" s="271">
        <v>0.95207556316957076</v>
      </c>
      <c r="J1601" s="272">
        <v>85798.194708300362</v>
      </c>
      <c r="K1601" s="272">
        <v>418711.39813534479</v>
      </c>
      <c r="L1601" s="272">
        <v>2207973.8909363872</v>
      </c>
      <c r="M1601" s="273">
        <v>25.734502904672208</v>
      </c>
      <c r="N1601" s="272">
        <v>5</v>
      </c>
      <c r="O1601" s="274">
        <f t="shared" si="106"/>
        <v>2.4999999999999938</v>
      </c>
    </row>
    <row r="1602" spans="2:15" x14ac:dyDescent="0.2">
      <c r="B1602" s="268" t="s">
        <v>58</v>
      </c>
      <c r="C1602" s="276" t="s">
        <v>3</v>
      </c>
      <c r="D1602" s="269" t="s">
        <v>81</v>
      </c>
      <c r="E1602" s="270" t="str">
        <f t="shared" si="104"/>
        <v>BATotal60-64</v>
      </c>
      <c r="F1602" s="271">
        <v>1.383E-2</v>
      </c>
      <c r="G1602" s="271">
        <v>6.6840330870727827E-2</v>
      </c>
      <c r="H1602" s="272">
        <v>5459.9436338706728</v>
      </c>
      <c r="I1602" s="271">
        <v>0.93315966912927217</v>
      </c>
      <c r="J1602" s="272">
        <v>81686.364545837554</v>
      </c>
      <c r="K1602" s="272">
        <v>394781.96364451107</v>
      </c>
      <c r="L1602" s="272">
        <v>1789262.4928010423</v>
      </c>
      <c r="M1602" s="273">
        <v>21.904053421266092</v>
      </c>
      <c r="N1602" s="272">
        <v>5</v>
      </c>
      <c r="O1602" s="274">
        <f t="shared" si="106"/>
        <v>2.499999999999996</v>
      </c>
    </row>
    <row r="1603" spans="2:15" x14ac:dyDescent="0.2">
      <c r="B1603" s="268" t="s">
        <v>58</v>
      </c>
      <c r="C1603" s="276" t="s">
        <v>3</v>
      </c>
      <c r="D1603" s="269" t="s">
        <v>82</v>
      </c>
      <c r="E1603" s="270" t="str">
        <f t="shared" si="104"/>
        <v>BATotal65-69</v>
      </c>
      <c r="F1603" s="271">
        <v>1.9470000000000001E-2</v>
      </c>
      <c r="G1603" s="271">
        <v>9.2812110113820873E-2</v>
      </c>
      <c r="H1603" s="272">
        <v>7074.7349712639279</v>
      </c>
      <c r="I1603" s="271">
        <v>0.90718788988617916</v>
      </c>
      <c r="J1603" s="272">
        <v>76226.420911966881</v>
      </c>
      <c r="K1603" s="272">
        <v>363445.26713167457</v>
      </c>
      <c r="L1603" s="272">
        <v>1394480.5291565312</v>
      </c>
      <c r="M1603" s="273">
        <v>18.293926337785198</v>
      </c>
      <c r="N1603" s="272">
        <v>5</v>
      </c>
      <c r="O1603" s="274">
        <f t="shared" si="106"/>
        <v>2.4999999999999942</v>
      </c>
    </row>
    <row r="1604" spans="2:15" x14ac:dyDescent="0.2">
      <c r="B1604" s="268" t="s">
        <v>58</v>
      </c>
      <c r="C1604" s="276" t="s">
        <v>3</v>
      </c>
      <c r="D1604" s="269" t="s">
        <v>19</v>
      </c>
      <c r="E1604" s="270" t="str">
        <f t="shared" si="104"/>
        <v>BATotal70-74</v>
      </c>
      <c r="F1604" s="271">
        <v>2.9899999999999999E-2</v>
      </c>
      <c r="G1604" s="271">
        <v>0.13912351308438239</v>
      </c>
      <c r="H1604" s="272">
        <v>9620.6254837784891</v>
      </c>
      <c r="I1604" s="271">
        <v>0.86087648691561758</v>
      </c>
      <c r="J1604" s="272">
        <v>69151.685940702955</v>
      </c>
      <c r="K1604" s="272">
        <v>321706.86599406856</v>
      </c>
      <c r="L1604" s="272">
        <v>1031035.2620248568</v>
      </c>
      <c r="M1604" s="273">
        <v>14.909763196648042</v>
      </c>
      <c r="N1604" s="272">
        <v>5</v>
      </c>
      <c r="O1604" s="274">
        <f t="shared" si="106"/>
        <v>2.5000000000000004</v>
      </c>
    </row>
    <row r="1605" spans="2:15" x14ac:dyDescent="0.2">
      <c r="B1605" s="268" t="s">
        <v>58</v>
      </c>
      <c r="C1605" s="276" t="s">
        <v>3</v>
      </c>
      <c r="D1605" s="269" t="s">
        <v>20</v>
      </c>
      <c r="E1605" s="270" t="str">
        <f t="shared" si="104"/>
        <v>BATotal75-79</v>
      </c>
      <c r="F1605" s="271">
        <v>4.5530000000000001E-2</v>
      </c>
      <c r="G1605" s="271">
        <v>0.20436756632627698</v>
      </c>
      <c r="H1605" s="272">
        <v>12166.217946404115</v>
      </c>
      <c r="I1605" s="271">
        <v>0.79563243367372305</v>
      </c>
      <c r="J1605" s="272">
        <v>59531.060456924461</v>
      </c>
      <c r="K1605" s="272">
        <v>267239.75741861202</v>
      </c>
      <c r="L1605" s="272">
        <v>709328.39603078819</v>
      </c>
      <c r="M1605" s="273">
        <v>11.915265587181077</v>
      </c>
      <c r="N1605" s="272">
        <v>5</v>
      </c>
      <c r="O1605" s="274">
        <f t="shared" si="106"/>
        <v>2.4999999999999973</v>
      </c>
    </row>
    <row r="1606" spans="2:15" x14ac:dyDescent="0.2">
      <c r="B1606" s="268" t="s">
        <v>58</v>
      </c>
      <c r="C1606" s="276" t="s">
        <v>3</v>
      </c>
      <c r="D1606" s="269" t="s">
        <v>21</v>
      </c>
      <c r="E1606" s="270" t="str">
        <f t="shared" si="104"/>
        <v>BATotal80-84</v>
      </c>
      <c r="F1606" s="271">
        <v>7.0230000000000001E-2</v>
      </c>
      <c r="G1606" s="271">
        <v>0.29870490067791455</v>
      </c>
      <c r="H1606" s="272">
        <v>14148.110577730045</v>
      </c>
      <c r="I1606" s="271">
        <v>0.70129509932208545</v>
      </c>
      <c r="J1606" s="272">
        <v>47364.84251052035</v>
      </c>
      <c r="K1606" s="272">
        <v>201453.93610827663</v>
      </c>
      <c r="L1606" s="272">
        <v>442088.63861217618</v>
      </c>
      <c r="M1606" s="273">
        <v>9.3336875027924453</v>
      </c>
      <c r="N1606" s="272">
        <v>5</v>
      </c>
      <c r="O1606" s="274">
        <f t="shared" si="106"/>
        <v>2.4999999999999996</v>
      </c>
    </row>
    <row r="1607" spans="2:15" x14ac:dyDescent="0.2">
      <c r="B1607" s="268" t="s">
        <v>58</v>
      </c>
      <c r="C1607" s="276" t="s">
        <v>3</v>
      </c>
      <c r="D1607" s="269" t="s">
        <v>22</v>
      </c>
      <c r="E1607" s="270" t="str">
        <f t="shared" si="104"/>
        <v>BATotal85-89</v>
      </c>
      <c r="F1607" s="271">
        <v>0.10332</v>
      </c>
      <c r="G1607" s="271">
        <v>0.41055080993551074</v>
      </c>
      <c r="H1607" s="272">
        <v>13637.156198417802</v>
      </c>
      <c r="I1607" s="271">
        <v>0.58944919006448926</v>
      </c>
      <c r="J1607" s="272">
        <v>33216.731932790302</v>
      </c>
      <c r="K1607" s="272">
        <v>131990.76916790701</v>
      </c>
      <c r="L1607" s="272">
        <v>240634.70250389952</v>
      </c>
      <c r="M1607" s="273">
        <v>7.2443822285344703</v>
      </c>
      <c r="N1607" s="272">
        <v>5</v>
      </c>
      <c r="O1607" s="274">
        <f t="shared" si="106"/>
        <v>2.5</v>
      </c>
    </row>
    <row r="1608" spans="2:15" x14ac:dyDescent="0.2">
      <c r="B1608" s="268" t="s">
        <v>58</v>
      </c>
      <c r="C1608" s="276" t="s">
        <v>3</v>
      </c>
      <c r="D1608" s="269" t="s">
        <v>5</v>
      </c>
      <c r="E1608" s="270" t="str">
        <f t="shared" si="104"/>
        <v>BATotal90+</v>
      </c>
      <c r="F1608" s="271">
        <v>0.18021999999999999</v>
      </c>
      <c r="G1608" s="271">
        <v>1</v>
      </c>
      <c r="H1608" s="272">
        <v>19579.575734372502</v>
      </c>
      <c r="I1608" s="271">
        <v>0</v>
      </c>
      <c r="J1608" s="272">
        <v>19579.575734372502</v>
      </c>
      <c r="K1608" s="272">
        <v>108643.93333599249</v>
      </c>
      <c r="L1608" s="272">
        <v>108643.93333599249</v>
      </c>
      <c r="M1608" s="273">
        <v>5.5488400162453457</v>
      </c>
      <c r="N1608" s="273" t="s">
        <v>92</v>
      </c>
      <c r="O1608" s="274"/>
    </row>
    <row r="1609" spans="2:15" ht="16" customHeight="1" x14ac:dyDescent="0.2">
      <c r="B1609" s="348" t="s">
        <v>1</v>
      </c>
      <c r="C1609" s="348" t="s">
        <v>0</v>
      </c>
      <c r="D1609" s="348" t="s">
        <v>2</v>
      </c>
      <c r="E1609" s="348" t="s">
        <v>49</v>
      </c>
      <c r="F1609" s="349" t="s">
        <v>113</v>
      </c>
      <c r="G1609" s="349" t="s">
        <v>112</v>
      </c>
      <c r="H1609" s="349" t="s">
        <v>114</v>
      </c>
      <c r="I1609" s="349" t="s">
        <v>116</v>
      </c>
      <c r="J1609" s="349" t="s">
        <v>111</v>
      </c>
      <c r="K1609" s="349" t="s">
        <v>110</v>
      </c>
      <c r="L1609" s="349" t="s">
        <v>109</v>
      </c>
      <c r="M1609" s="349" t="s">
        <v>108</v>
      </c>
      <c r="N1609" s="350" t="s">
        <v>6</v>
      </c>
      <c r="O1609" s="351" t="s">
        <v>91</v>
      </c>
    </row>
    <row r="1610" spans="2:15" ht="16" customHeight="1" x14ac:dyDescent="0.2">
      <c r="B1610" s="348"/>
      <c r="C1610" s="348"/>
      <c r="D1610" s="348"/>
      <c r="E1610" s="348"/>
      <c r="F1610" s="348"/>
      <c r="G1610" s="348"/>
      <c r="H1610" s="348"/>
      <c r="I1610" s="348"/>
      <c r="J1610" s="348"/>
      <c r="K1610" s="348"/>
      <c r="L1610" s="348"/>
      <c r="M1610" s="348"/>
      <c r="N1610" s="350"/>
      <c r="O1610" s="351"/>
    </row>
    <row r="1611" spans="2:15" x14ac:dyDescent="0.2">
      <c r="B1611" s="268" t="s">
        <v>59</v>
      </c>
      <c r="C1611" s="276" t="s">
        <v>3</v>
      </c>
      <c r="D1611" s="269">
        <v>0</v>
      </c>
      <c r="E1611" s="270" t="str">
        <f t="shared" si="104"/>
        <v>MGTotal0</v>
      </c>
      <c r="F1611" s="271">
        <v>9.6500000000000006E-3</v>
      </c>
      <c r="G1611" s="271">
        <v>9.5634287766750391E-3</v>
      </c>
      <c r="H1611" s="272">
        <v>956.3428776675039</v>
      </c>
      <c r="I1611" s="271">
        <v>0.99043657122332496</v>
      </c>
      <c r="J1611" s="272">
        <v>100000</v>
      </c>
      <c r="K1611" s="272">
        <v>99118.912017205846</v>
      </c>
      <c r="L1611" s="272">
        <v>7796465.9634745819</v>
      </c>
      <c r="M1611" s="273">
        <v>77.964659634745814</v>
      </c>
      <c r="N1611" s="272">
        <v>1</v>
      </c>
      <c r="O1611" s="274">
        <f>(K1611-J1612*N1611)/H1611</f>
        <v>7.8690286330035109E-2</v>
      </c>
    </row>
    <row r="1612" spans="2:15" x14ac:dyDescent="0.2">
      <c r="B1612" s="268" t="s">
        <v>59</v>
      </c>
      <c r="C1612" s="276" t="s">
        <v>3</v>
      </c>
      <c r="D1612" s="275" t="s">
        <v>107</v>
      </c>
      <c r="E1612" s="270" t="str">
        <f t="shared" si="104"/>
        <v>MGTotal01-04</v>
      </c>
      <c r="F1612" s="271">
        <v>4.4999999999999999E-4</v>
      </c>
      <c r="G1612" s="271">
        <v>1.7821967287254337E-3</v>
      </c>
      <c r="H1612" s="272">
        <v>176.51528172442448</v>
      </c>
      <c r="I1612" s="271">
        <v>0.99821780327127452</v>
      </c>
      <c r="J1612" s="272">
        <v>99043.657122332501</v>
      </c>
      <c r="K1612" s="272">
        <v>395734.83350337757</v>
      </c>
      <c r="L1612" s="272">
        <v>7697347.0514573762</v>
      </c>
      <c r="M1612" s="273">
        <v>77.716708723205741</v>
      </c>
      <c r="N1612" s="272">
        <v>4</v>
      </c>
      <c r="O1612" s="274">
        <f t="shared" ref="O1612:O1629" si="107">(K1612-J1613*N1612)/H1612</f>
        <v>1.5084594282377786</v>
      </c>
    </row>
    <row r="1613" spans="2:15" x14ac:dyDescent="0.2">
      <c r="B1613" s="268" t="s">
        <v>59</v>
      </c>
      <c r="C1613" s="276" t="s">
        <v>3</v>
      </c>
      <c r="D1613" s="275" t="s">
        <v>106</v>
      </c>
      <c r="E1613" s="270" t="str">
        <f t="shared" ref="E1613:E1674" si="108">_xlfn.CONCAT(B1613,C1613,D1613)</f>
        <v>MGTotal05-09</v>
      </c>
      <c r="F1613" s="271">
        <v>1.7000000000000001E-4</v>
      </c>
      <c r="G1613" s="271">
        <v>8.5198268524102878E-4</v>
      </c>
      <c r="H1613" s="272">
        <v>84.233092987466932</v>
      </c>
      <c r="I1613" s="271">
        <v>0.999148017314759</v>
      </c>
      <c r="J1613" s="272">
        <v>98867.141840608077</v>
      </c>
      <c r="K1613" s="272">
        <v>494125.12647057173</v>
      </c>
      <c r="L1613" s="272">
        <v>7301612.2179539986</v>
      </c>
      <c r="M1613" s="273">
        <v>73.852769302520485</v>
      </c>
      <c r="N1613" s="272">
        <v>5</v>
      </c>
      <c r="O1613" s="274">
        <f t="shared" si="107"/>
        <v>2.4999999999993268</v>
      </c>
    </row>
    <row r="1614" spans="2:15" x14ac:dyDescent="0.2">
      <c r="B1614" s="268" t="s">
        <v>59</v>
      </c>
      <c r="C1614" s="276" t="s">
        <v>3</v>
      </c>
      <c r="D1614" s="275" t="s">
        <v>71</v>
      </c>
      <c r="E1614" s="270" t="str">
        <f t="shared" si="108"/>
        <v>MGTotal10-14</v>
      </c>
      <c r="F1614" s="271">
        <v>2.3000000000000001E-4</v>
      </c>
      <c r="G1614" s="271">
        <v>1.1309044556761267E-3</v>
      </c>
      <c r="H1614" s="272">
        <v>111.71403164733239</v>
      </c>
      <c r="I1614" s="271">
        <v>0.9988690955443239</v>
      </c>
      <c r="J1614" s="272">
        <v>98782.908747620619</v>
      </c>
      <c r="K1614" s="272">
        <v>493635.25865898479</v>
      </c>
      <c r="L1614" s="272">
        <v>6807487.0914834272</v>
      </c>
      <c r="M1614" s="273">
        <v>68.913612463830177</v>
      </c>
      <c r="N1614" s="272">
        <v>5</v>
      </c>
      <c r="O1614" s="274">
        <f t="shared" si="107"/>
        <v>2.4999999999999916</v>
      </c>
    </row>
    <row r="1615" spans="2:15" x14ac:dyDescent="0.2">
      <c r="B1615" s="268" t="s">
        <v>59</v>
      </c>
      <c r="C1615" s="276" t="s">
        <v>3</v>
      </c>
      <c r="D1615" s="269" t="s">
        <v>72</v>
      </c>
      <c r="E1615" s="270" t="str">
        <f t="shared" si="108"/>
        <v>MGTotal15-19</v>
      </c>
      <c r="F1615" s="271">
        <v>6.9999999999999999E-4</v>
      </c>
      <c r="G1615" s="271">
        <v>3.4860860655709846E-3</v>
      </c>
      <c r="H1615" s="272">
        <v>343.97627697259588</v>
      </c>
      <c r="I1615" s="271">
        <v>0.99651391393442901</v>
      </c>
      <c r="J1615" s="272">
        <v>98671.194715973295</v>
      </c>
      <c r="K1615" s="272">
        <v>492496.03288743499</v>
      </c>
      <c r="L1615" s="272">
        <v>6313851.8328244425</v>
      </c>
      <c r="M1615" s="273">
        <v>63.988804949600258</v>
      </c>
      <c r="N1615" s="272">
        <v>5</v>
      </c>
      <c r="O1615" s="274">
        <f t="shared" si="107"/>
        <v>2.4999999999999369</v>
      </c>
    </row>
    <row r="1616" spans="2:15" x14ac:dyDescent="0.2">
      <c r="B1616" s="268" t="s">
        <v>59</v>
      </c>
      <c r="C1616" s="276" t="s">
        <v>3</v>
      </c>
      <c r="D1616" s="269" t="s">
        <v>73</v>
      </c>
      <c r="E1616" s="270" t="str">
        <f t="shared" si="108"/>
        <v>MGTotal20-24</v>
      </c>
      <c r="F1616" s="271">
        <v>1.0200000000000001E-3</v>
      </c>
      <c r="G1616" s="271">
        <v>5.0929760197543751E-3</v>
      </c>
      <c r="H1616" s="272">
        <v>500.77816559898082</v>
      </c>
      <c r="I1616" s="271">
        <v>0.99490702398024566</v>
      </c>
      <c r="J1616" s="272">
        <v>98327.218439000702</v>
      </c>
      <c r="K1616" s="272">
        <v>490384.14678100607</v>
      </c>
      <c r="L1616" s="272">
        <v>5821355.7999370079</v>
      </c>
      <c r="M1616" s="273">
        <v>59.203910090758896</v>
      </c>
      <c r="N1616" s="272">
        <v>5</v>
      </c>
      <c r="O1616" s="274">
        <f t="shared" si="107"/>
        <v>2.5000000000000058</v>
      </c>
    </row>
    <row r="1617" spans="2:15" x14ac:dyDescent="0.2">
      <c r="B1617" s="268" t="s">
        <v>59</v>
      </c>
      <c r="C1617" s="276" t="s">
        <v>3</v>
      </c>
      <c r="D1617" s="269" t="s">
        <v>74</v>
      </c>
      <c r="E1617" s="270" t="str">
        <f t="shared" si="108"/>
        <v>MGTotal25-29</v>
      </c>
      <c r="F1617" s="271">
        <v>1.01E-3</v>
      </c>
      <c r="G1617" s="271">
        <v>5.0558626280008045E-3</v>
      </c>
      <c r="H1617" s="272">
        <v>494.59704340864454</v>
      </c>
      <c r="I1617" s="271">
        <v>0.99494413737199916</v>
      </c>
      <c r="J1617" s="272">
        <v>97826.44027340172</v>
      </c>
      <c r="K1617" s="272">
        <v>487895.70875848696</v>
      </c>
      <c r="L1617" s="272">
        <v>5330971.6531560021</v>
      </c>
      <c r="M1617" s="273">
        <v>54.494180083188141</v>
      </c>
      <c r="N1617" s="272">
        <v>5</v>
      </c>
      <c r="O1617" s="274">
        <f t="shared" si="107"/>
        <v>2.4999999999999756</v>
      </c>
    </row>
    <row r="1618" spans="2:15" x14ac:dyDescent="0.2">
      <c r="B1618" s="268" t="s">
        <v>59</v>
      </c>
      <c r="C1618" s="276" t="s">
        <v>3</v>
      </c>
      <c r="D1618" s="269" t="s">
        <v>75</v>
      </c>
      <c r="E1618" s="270" t="str">
        <f t="shared" si="108"/>
        <v>MGTotal30-34</v>
      </c>
      <c r="F1618" s="271">
        <v>1.3699999999999999E-3</v>
      </c>
      <c r="G1618" s="271">
        <v>6.815069877055953E-3</v>
      </c>
      <c r="H1618" s="272">
        <v>663.32331287505815</v>
      </c>
      <c r="I1618" s="271">
        <v>0.99318493012294407</v>
      </c>
      <c r="J1618" s="272">
        <v>97331.843229993072</v>
      </c>
      <c r="K1618" s="272">
        <v>485000.90786777774</v>
      </c>
      <c r="L1618" s="272">
        <v>4843075.9443975147</v>
      </c>
      <c r="M1618" s="273">
        <v>49.758391330917561</v>
      </c>
      <c r="N1618" s="272">
        <v>5</v>
      </c>
      <c r="O1618" s="274">
        <f t="shared" si="107"/>
        <v>2.5000000000000435</v>
      </c>
    </row>
    <row r="1619" spans="2:15" x14ac:dyDescent="0.2">
      <c r="B1619" s="268" t="s">
        <v>59</v>
      </c>
      <c r="C1619" s="276" t="s">
        <v>3</v>
      </c>
      <c r="D1619" s="269" t="s">
        <v>76</v>
      </c>
      <c r="E1619" s="270" t="str">
        <f t="shared" si="108"/>
        <v>MGTotal35-39</v>
      </c>
      <c r="F1619" s="271">
        <v>1.7799999999999999E-3</v>
      </c>
      <c r="G1619" s="271">
        <v>8.8665076623133752E-3</v>
      </c>
      <c r="H1619" s="272">
        <v>857.11217254962003</v>
      </c>
      <c r="I1619" s="271">
        <v>0.99113349233768666</v>
      </c>
      <c r="J1619" s="272">
        <v>96668.519917118014</v>
      </c>
      <c r="K1619" s="272">
        <v>481199.81915421603</v>
      </c>
      <c r="L1619" s="272">
        <v>4358075.0365297366</v>
      </c>
      <c r="M1619" s="273">
        <v>45.082670555691529</v>
      </c>
      <c r="N1619" s="272">
        <v>5</v>
      </c>
      <c r="O1619" s="274">
        <f t="shared" si="107"/>
        <v>2.4999999999999818</v>
      </c>
    </row>
    <row r="1620" spans="2:15" x14ac:dyDescent="0.2">
      <c r="B1620" s="268" t="s">
        <v>59</v>
      </c>
      <c r="C1620" s="276" t="s">
        <v>3</v>
      </c>
      <c r="D1620" s="269" t="s">
        <v>77</v>
      </c>
      <c r="E1620" s="270" t="str">
        <f t="shared" si="108"/>
        <v>MGTotal40-44</v>
      </c>
      <c r="F1620" s="271">
        <v>2.6099999999999999E-3</v>
      </c>
      <c r="G1620" s="271">
        <v>1.2980853591644092E-2</v>
      </c>
      <c r="H1620" s="272">
        <v>1243.7138563415572</v>
      </c>
      <c r="I1620" s="271">
        <v>0.98701914640835586</v>
      </c>
      <c r="J1620" s="272">
        <v>95811.407744568394</v>
      </c>
      <c r="K1620" s="272">
        <v>475947.75408198807</v>
      </c>
      <c r="L1620" s="272">
        <v>3876875.2173755202</v>
      </c>
      <c r="M1620" s="273">
        <v>40.463607712676598</v>
      </c>
      <c r="N1620" s="272">
        <v>5</v>
      </c>
      <c r="O1620" s="274">
        <f t="shared" si="107"/>
        <v>2.5000000000000324</v>
      </c>
    </row>
    <row r="1621" spans="2:15" x14ac:dyDescent="0.2">
      <c r="B1621" s="268" t="s">
        <v>59</v>
      </c>
      <c r="C1621" s="276" t="s">
        <v>3</v>
      </c>
      <c r="D1621" s="269" t="s">
        <v>78</v>
      </c>
      <c r="E1621" s="270" t="str">
        <f t="shared" si="108"/>
        <v>MGTotal45-49</v>
      </c>
      <c r="F1621" s="271">
        <v>3.7599999999999999E-3</v>
      </c>
      <c r="G1621" s="271">
        <v>1.8608138198493839E-2</v>
      </c>
      <c r="H1621" s="272">
        <v>1759.728716984986</v>
      </c>
      <c r="I1621" s="271">
        <v>0.98139186180150617</v>
      </c>
      <c r="J1621" s="272">
        <v>94567.69388822683</v>
      </c>
      <c r="K1621" s="272">
        <v>468439.1476486717</v>
      </c>
      <c r="L1621" s="272">
        <v>3400927.4632935319</v>
      </c>
      <c r="M1621" s="273">
        <v>35.962888841439003</v>
      </c>
      <c r="N1621" s="272">
        <v>5</v>
      </c>
      <c r="O1621" s="274">
        <f t="shared" si="107"/>
        <v>2.5000000000000151</v>
      </c>
    </row>
    <row r="1622" spans="2:15" x14ac:dyDescent="0.2">
      <c r="B1622" s="268" t="s">
        <v>59</v>
      </c>
      <c r="C1622" s="276" t="s">
        <v>3</v>
      </c>
      <c r="D1622" s="269" t="s">
        <v>79</v>
      </c>
      <c r="E1622" s="270" t="str">
        <f t="shared" si="108"/>
        <v>MGTotal50-54</v>
      </c>
      <c r="F1622" s="271">
        <v>5.4200000000000003E-3</v>
      </c>
      <c r="G1622" s="271">
        <v>2.6752930259230704E-2</v>
      </c>
      <c r="H1622" s="272">
        <v>2482.885019727345</v>
      </c>
      <c r="I1622" s="271">
        <v>0.97324706974076924</v>
      </c>
      <c r="J1622" s="272">
        <v>92807.965171241842</v>
      </c>
      <c r="K1622" s="272">
        <v>457832.61330689082</v>
      </c>
      <c r="L1622" s="272">
        <v>2932488.3156448603</v>
      </c>
      <c r="M1622" s="273">
        <v>31.597377555192242</v>
      </c>
      <c r="N1622" s="272">
        <v>5</v>
      </c>
      <c r="O1622" s="274">
        <f t="shared" si="107"/>
        <v>2.5000000000000089</v>
      </c>
    </row>
    <row r="1623" spans="2:15" x14ac:dyDescent="0.2">
      <c r="B1623" s="268" t="s">
        <v>59</v>
      </c>
      <c r="C1623" s="276" t="s">
        <v>3</v>
      </c>
      <c r="D1623" s="269" t="s">
        <v>80</v>
      </c>
      <c r="E1623" s="270" t="str">
        <f t="shared" si="108"/>
        <v>MGTotal55-59</v>
      </c>
      <c r="F1623" s="271">
        <v>7.6899999999999998E-3</v>
      </c>
      <c r="G1623" s="271">
        <v>3.7714194082121177E-2</v>
      </c>
      <c r="H1623" s="272">
        <v>3406.5376033173684</v>
      </c>
      <c r="I1623" s="271">
        <v>0.96228580591787882</v>
      </c>
      <c r="J1623" s="272">
        <v>90325.080151514485</v>
      </c>
      <c r="K1623" s="272">
        <v>443109.05674927903</v>
      </c>
      <c r="L1623" s="272">
        <v>2474655.7023379696</v>
      </c>
      <c r="M1623" s="273">
        <v>27.397215681258125</v>
      </c>
      <c r="N1623" s="272">
        <v>5</v>
      </c>
      <c r="O1623" s="274">
        <f t="shared" si="107"/>
        <v>2.5000000000000138</v>
      </c>
    </row>
    <row r="1624" spans="2:15" x14ac:dyDescent="0.2">
      <c r="B1624" s="268" t="s">
        <v>59</v>
      </c>
      <c r="C1624" s="276" t="s">
        <v>3</v>
      </c>
      <c r="D1624" s="269" t="s">
        <v>81</v>
      </c>
      <c r="E1624" s="270" t="str">
        <f t="shared" si="108"/>
        <v>MGTotal60-64</v>
      </c>
      <c r="F1624" s="271">
        <v>1.091E-2</v>
      </c>
      <c r="G1624" s="271">
        <v>5.3117602452234597E-2</v>
      </c>
      <c r="H1624" s="272">
        <v>4616.9045888027722</v>
      </c>
      <c r="I1624" s="271">
        <v>0.94688239754776538</v>
      </c>
      <c r="J1624" s="272">
        <v>86918.542548197118</v>
      </c>
      <c r="K1624" s="272">
        <v>423050.45126897865</v>
      </c>
      <c r="L1624" s="272">
        <v>2031546.6455886906</v>
      </c>
      <c r="M1624" s="273">
        <v>23.372994829753154</v>
      </c>
      <c r="N1624" s="272">
        <v>5</v>
      </c>
      <c r="O1624" s="274">
        <f t="shared" si="107"/>
        <v>2.4999999999999956</v>
      </c>
    </row>
    <row r="1625" spans="2:15" x14ac:dyDescent="0.2">
      <c r="B1625" s="268" t="s">
        <v>59</v>
      </c>
      <c r="C1625" s="276" t="s">
        <v>3</v>
      </c>
      <c r="D1625" s="269" t="s">
        <v>82</v>
      </c>
      <c r="E1625" s="270" t="str">
        <f t="shared" si="108"/>
        <v>MGTotal65-69</v>
      </c>
      <c r="F1625" s="271">
        <v>1.6320000000000001E-2</v>
      </c>
      <c r="G1625" s="271">
        <v>7.8413263049669196E-2</v>
      </c>
      <c r="H1625" s="272">
        <v>6453.5399867286278</v>
      </c>
      <c r="I1625" s="271">
        <v>0.92158673695033078</v>
      </c>
      <c r="J1625" s="272">
        <v>82301.637959394342</v>
      </c>
      <c r="K1625" s="272">
        <v>395374.33983015013</v>
      </c>
      <c r="L1625" s="272">
        <v>1608496.194319712</v>
      </c>
      <c r="M1625" s="273">
        <v>19.543914728808989</v>
      </c>
      <c r="N1625" s="272">
        <v>5</v>
      </c>
      <c r="O1625" s="274">
        <f t="shared" si="107"/>
        <v>2.5000000000000062</v>
      </c>
    </row>
    <row r="1626" spans="2:15" x14ac:dyDescent="0.2">
      <c r="B1626" s="268" t="s">
        <v>59</v>
      </c>
      <c r="C1626" s="276" t="s">
        <v>3</v>
      </c>
      <c r="D1626" s="269" t="s">
        <v>19</v>
      </c>
      <c r="E1626" s="270" t="str">
        <f t="shared" si="108"/>
        <v>MGTotal70-74</v>
      </c>
      <c r="F1626" s="271">
        <v>2.5649999999999999E-2</v>
      </c>
      <c r="G1626" s="271">
        <v>0.1205133405267666</v>
      </c>
      <c r="H1626" s="272">
        <v>9140.7076592874182</v>
      </c>
      <c r="I1626" s="271">
        <v>0.87948665947323335</v>
      </c>
      <c r="J1626" s="272">
        <v>75848.09797266571</v>
      </c>
      <c r="K1626" s="272">
        <v>356388.72071511002</v>
      </c>
      <c r="L1626" s="272">
        <v>1213121.8544895619</v>
      </c>
      <c r="M1626" s="273">
        <v>15.994097240602516</v>
      </c>
      <c r="N1626" s="272">
        <v>5</v>
      </c>
      <c r="O1626" s="274">
        <f t="shared" si="107"/>
        <v>2.5000000000000018</v>
      </c>
    </row>
    <row r="1627" spans="2:15" x14ac:dyDescent="0.2">
      <c r="B1627" s="268" t="s">
        <v>59</v>
      </c>
      <c r="C1627" s="276" t="s">
        <v>3</v>
      </c>
      <c r="D1627" s="269" t="s">
        <v>20</v>
      </c>
      <c r="E1627" s="270" t="str">
        <f t="shared" si="108"/>
        <v>MGTotal75-79</v>
      </c>
      <c r="F1627" s="271">
        <v>4.0169999999999997E-2</v>
      </c>
      <c r="G1627" s="271">
        <v>0.18252105499851187</v>
      </c>
      <c r="H1627" s="272">
        <v>12175.503256195316</v>
      </c>
      <c r="I1627" s="271">
        <v>0.8174789450014881</v>
      </c>
      <c r="J1627" s="272">
        <v>66707.390313378288</v>
      </c>
      <c r="K1627" s="272">
        <v>303098.19342640316</v>
      </c>
      <c r="L1627" s="272">
        <v>856733.13377445191</v>
      </c>
      <c r="M1627" s="273">
        <v>12.843151707025068</v>
      </c>
      <c r="N1627" s="272">
        <v>5</v>
      </c>
      <c r="O1627" s="274">
        <f t="shared" si="107"/>
        <v>2.5000000000000004</v>
      </c>
    </row>
    <row r="1628" spans="2:15" x14ac:dyDescent="0.2">
      <c r="B1628" s="268" t="s">
        <v>59</v>
      </c>
      <c r="C1628" s="276" t="s">
        <v>3</v>
      </c>
      <c r="D1628" s="269" t="s">
        <v>21</v>
      </c>
      <c r="E1628" s="270" t="str">
        <f t="shared" si="108"/>
        <v>MGTotal80-84</v>
      </c>
      <c r="F1628" s="271">
        <v>6.3390000000000002E-2</v>
      </c>
      <c r="G1628" s="271">
        <v>0.27360835757701546</v>
      </c>
      <c r="H1628" s="272">
        <v>14920.380053291139</v>
      </c>
      <c r="I1628" s="271">
        <v>0.7263916424229846</v>
      </c>
      <c r="J1628" s="272">
        <v>54531.887057182968</v>
      </c>
      <c r="K1628" s="272">
        <v>235358.485152687</v>
      </c>
      <c r="L1628" s="272">
        <v>553634.94034804869</v>
      </c>
      <c r="M1628" s="273">
        <v>10.152499211470504</v>
      </c>
      <c r="N1628" s="272">
        <v>5</v>
      </c>
      <c r="O1628" s="274">
        <f t="shared" si="107"/>
        <v>2.4999999999999987</v>
      </c>
    </row>
    <row r="1629" spans="2:15" x14ac:dyDescent="0.2">
      <c r="B1629" s="268" t="s">
        <v>59</v>
      </c>
      <c r="C1629" s="276" t="s">
        <v>3</v>
      </c>
      <c r="D1629" s="269" t="s">
        <v>22</v>
      </c>
      <c r="E1629" s="270" t="str">
        <f t="shared" si="108"/>
        <v>MGTotal85-89</v>
      </c>
      <c r="F1629" s="271">
        <v>9.9640000000000006E-2</v>
      </c>
      <c r="G1629" s="271">
        <v>0.39885283427204993</v>
      </c>
      <c r="H1629" s="272">
        <v>15799.161838289416</v>
      </c>
      <c r="I1629" s="271">
        <v>0.60114716572795013</v>
      </c>
      <c r="J1629" s="272">
        <v>39611.507003891835</v>
      </c>
      <c r="K1629" s="272">
        <v>158559.63042373565</v>
      </c>
      <c r="L1629" s="272">
        <v>318276.45519536175</v>
      </c>
      <c r="M1629" s="273">
        <v>8.0349494192203057</v>
      </c>
      <c r="N1629" s="272">
        <v>5</v>
      </c>
      <c r="O1629" s="274">
        <f t="shared" si="107"/>
        <v>2.4999999999999996</v>
      </c>
    </row>
    <row r="1630" spans="2:15" x14ac:dyDescent="0.2">
      <c r="B1630" s="268" t="s">
        <v>59</v>
      </c>
      <c r="C1630" s="276" t="s">
        <v>3</v>
      </c>
      <c r="D1630" s="269" t="s">
        <v>5</v>
      </c>
      <c r="E1630" s="270" t="str">
        <f t="shared" si="108"/>
        <v>MGTotal90+</v>
      </c>
      <c r="F1630" s="271">
        <v>0.14909</v>
      </c>
      <c r="G1630" s="271">
        <v>1</v>
      </c>
      <c r="H1630" s="272">
        <v>23812.345165602423</v>
      </c>
      <c r="I1630" s="271">
        <v>0</v>
      </c>
      <c r="J1630" s="272">
        <v>23812.345165602423</v>
      </c>
      <c r="K1630" s="272">
        <v>159716.82477162607</v>
      </c>
      <c r="L1630" s="272">
        <v>159716.82477162607</v>
      </c>
      <c r="M1630" s="273">
        <v>6.707311844376477</v>
      </c>
      <c r="N1630" s="273" t="s">
        <v>92</v>
      </c>
      <c r="O1630" s="274"/>
    </row>
    <row r="1631" spans="2:15" ht="16" customHeight="1" x14ac:dyDescent="0.2">
      <c r="B1631" s="348" t="s">
        <v>1</v>
      </c>
      <c r="C1631" s="348" t="s">
        <v>0</v>
      </c>
      <c r="D1631" s="348" t="s">
        <v>2</v>
      </c>
      <c r="E1631" s="348" t="s">
        <v>49</v>
      </c>
      <c r="F1631" s="349" t="s">
        <v>113</v>
      </c>
      <c r="G1631" s="349" t="s">
        <v>112</v>
      </c>
      <c r="H1631" s="349" t="s">
        <v>114</v>
      </c>
      <c r="I1631" s="349" t="s">
        <v>116</v>
      </c>
      <c r="J1631" s="349" t="s">
        <v>111</v>
      </c>
      <c r="K1631" s="349" t="s">
        <v>110</v>
      </c>
      <c r="L1631" s="349" t="s">
        <v>109</v>
      </c>
      <c r="M1631" s="349" t="s">
        <v>108</v>
      </c>
      <c r="N1631" s="350" t="s">
        <v>6</v>
      </c>
      <c r="O1631" s="351" t="s">
        <v>91</v>
      </c>
    </row>
    <row r="1632" spans="2:15" ht="16" customHeight="1" x14ac:dyDescent="0.2">
      <c r="B1632" s="348"/>
      <c r="C1632" s="348"/>
      <c r="D1632" s="348"/>
      <c r="E1632" s="348"/>
      <c r="F1632" s="348"/>
      <c r="G1632" s="348"/>
      <c r="H1632" s="348"/>
      <c r="I1632" s="348"/>
      <c r="J1632" s="348"/>
      <c r="K1632" s="348"/>
      <c r="L1632" s="348"/>
      <c r="M1632" s="348"/>
      <c r="N1632" s="350"/>
      <c r="O1632" s="351"/>
    </row>
    <row r="1633" spans="2:15" x14ac:dyDescent="0.2">
      <c r="B1633" s="268" t="s">
        <v>60</v>
      </c>
      <c r="C1633" s="276" t="s">
        <v>3</v>
      </c>
      <c r="D1633" s="269">
        <v>0</v>
      </c>
      <c r="E1633" s="270" t="str">
        <f t="shared" si="108"/>
        <v>ESTotal0</v>
      </c>
      <c r="F1633" s="271">
        <v>7.8499999999999993E-3</v>
      </c>
      <c r="G1633" s="271">
        <v>7.7921609605503695E-3</v>
      </c>
      <c r="H1633" s="272">
        <v>779.21609605503693</v>
      </c>
      <c r="I1633" s="271">
        <v>0.99220783903944965</v>
      </c>
      <c r="J1633" s="272">
        <v>100000</v>
      </c>
      <c r="K1633" s="272">
        <v>99277.960040478254</v>
      </c>
      <c r="L1633" s="272">
        <v>7906083.0863429811</v>
      </c>
      <c r="M1633" s="273">
        <v>79.060830863429814</v>
      </c>
      <c r="N1633" s="272">
        <v>1</v>
      </c>
      <c r="O1633" s="274">
        <f>(K1633-J1634*N1633)/H1633</f>
        <v>7.3376482881655922E-2</v>
      </c>
    </row>
    <row r="1634" spans="2:15" x14ac:dyDescent="0.2">
      <c r="B1634" s="268" t="s">
        <v>60</v>
      </c>
      <c r="C1634" s="276" t="s">
        <v>3</v>
      </c>
      <c r="D1634" s="275" t="s">
        <v>107</v>
      </c>
      <c r="E1634" s="270" t="str">
        <f t="shared" si="108"/>
        <v>ESTotal01-04</v>
      </c>
      <c r="F1634" s="271">
        <v>4.0999999999999999E-4</v>
      </c>
      <c r="G1634" s="271">
        <v>1.6466218479016641E-3</v>
      </c>
      <c r="H1634" s="272">
        <v>163.37911054216553</v>
      </c>
      <c r="I1634" s="271">
        <v>0.99835337815209835</v>
      </c>
      <c r="J1634" s="272">
        <v>99220.783903944961</v>
      </c>
      <c r="K1634" s="272">
        <v>396476.54018904618</v>
      </c>
      <c r="L1634" s="272">
        <v>7806805.126302503</v>
      </c>
      <c r="M1634" s="273">
        <v>78.681147428347515</v>
      </c>
      <c r="N1634" s="272">
        <v>4</v>
      </c>
      <c r="O1634" s="274">
        <f t="shared" ref="O1634:O1651" si="109">(K1634-J1635*N1634)/H1634</f>
        <v>1.5113377384392632</v>
      </c>
    </row>
    <row r="1635" spans="2:15" x14ac:dyDescent="0.2">
      <c r="B1635" s="268" t="s">
        <v>60</v>
      </c>
      <c r="C1635" s="276" t="s">
        <v>3</v>
      </c>
      <c r="D1635" s="275" t="s">
        <v>106</v>
      </c>
      <c r="E1635" s="270" t="str">
        <f t="shared" si="108"/>
        <v>ESTotal05-09</v>
      </c>
      <c r="F1635" s="271">
        <v>1.9000000000000001E-4</v>
      </c>
      <c r="G1635" s="271">
        <v>9.5210755680415953E-4</v>
      </c>
      <c r="H1635" s="272">
        <v>94.313303661207371</v>
      </c>
      <c r="I1635" s="271">
        <v>0.99904789244319581</v>
      </c>
      <c r="J1635" s="272">
        <v>99057.404793402791</v>
      </c>
      <c r="K1635" s="272">
        <v>495051.24070786091</v>
      </c>
      <c r="L1635" s="272">
        <v>7410328.5861134566</v>
      </c>
      <c r="M1635" s="273">
        <v>74.808426503487226</v>
      </c>
      <c r="N1635" s="272">
        <v>5</v>
      </c>
      <c r="O1635" s="274">
        <f t="shared" si="109"/>
        <v>2.4999999999999831</v>
      </c>
    </row>
    <row r="1636" spans="2:15" x14ac:dyDescent="0.2">
      <c r="B1636" s="268" t="s">
        <v>60</v>
      </c>
      <c r="C1636" s="276" t="s">
        <v>3</v>
      </c>
      <c r="D1636" s="275" t="s">
        <v>71</v>
      </c>
      <c r="E1636" s="270" t="str">
        <f t="shared" si="108"/>
        <v>ESTotal10-14</v>
      </c>
      <c r="F1636" s="271">
        <v>2.3000000000000001E-4</v>
      </c>
      <c r="G1636" s="271">
        <v>1.1536343459191589E-3</v>
      </c>
      <c r="H1636" s="272">
        <v>114.16722132090591</v>
      </c>
      <c r="I1636" s="271">
        <v>0.9988463656540808</v>
      </c>
      <c r="J1636" s="272">
        <v>98963.091489741579</v>
      </c>
      <c r="K1636" s="272">
        <v>494530.03939540562</v>
      </c>
      <c r="L1636" s="272">
        <v>6915277.3454055954</v>
      </c>
      <c r="M1636" s="273">
        <v>69.877337513475183</v>
      </c>
      <c r="N1636" s="272">
        <v>5</v>
      </c>
      <c r="O1636" s="274">
        <f t="shared" si="109"/>
        <v>2.5000000000000773</v>
      </c>
    </row>
    <row r="1637" spans="2:15" x14ac:dyDescent="0.2">
      <c r="B1637" s="268" t="s">
        <v>60</v>
      </c>
      <c r="C1637" s="276" t="s">
        <v>3</v>
      </c>
      <c r="D1637" s="269" t="s">
        <v>72</v>
      </c>
      <c r="E1637" s="270" t="str">
        <f t="shared" si="108"/>
        <v>ESTotal15-19</v>
      </c>
      <c r="F1637" s="271">
        <v>1.08E-3</v>
      </c>
      <c r="G1637" s="271">
        <v>5.4044935464454876E-3</v>
      </c>
      <c r="H1637" s="272">
        <v>534.22837328175819</v>
      </c>
      <c r="I1637" s="271">
        <v>0.99459550645355455</v>
      </c>
      <c r="J1637" s="272">
        <v>98848.924268420669</v>
      </c>
      <c r="K1637" s="272">
        <v>492909.05040889897</v>
      </c>
      <c r="L1637" s="272">
        <v>6420747.3060101895</v>
      </c>
      <c r="M1637" s="273">
        <v>64.955156098359581</v>
      </c>
      <c r="N1637" s="272">
        <v>5</v>
      </c>
      <c r="O1637" s="274">
        <f t="shared" si="109"/>
        <v>2.5000000000000746</v>
      </c>
    </row>
    <row r="1638" spans="2:15" x14ac:dyDescent="0.2">
      <c r="B1638" s="268" t="s">
        <v>60</v>
      </c>
      <c r="C1638" s="276" t="s">
        <v>3</v>
      </c>
      <c r="D1638" s="269" t="s">
        <v>73</v>
      </c>
      <c r="E1638" s="270" t="str">
        <f t="shared" si="108"/>
        <v>ESTotal20-24</v>
      </c>
      <c r="F1638" s="271">
        <v>1.3600000000000001E-3</v>
      </c>
      <c r="G1638" s="271">
        <v>6.7947091808472325E-3</v>
      </c>
      <c r="H1638" s="272">
        <v>668.01976681090412</v>
      </c>
      <c r="I1638" s="271">
        <v>0.99320529081915276</v>
      </c>
      <c r="J1638" s="272">
        <v>98314.69589513891</v>
      </c>
      <c r="K1638" s="272">
        <v>489903.43005866732</v>
      </c>
      <c r="L1638" s="272">
        <v>5927838.2556012906</v>
      </c>
      <c r="M1638" s="273">
        <v>60.294528723598361</v>
      </c>
      <c r="N1638" s="272">
        <v>5</v>
      </c>
      <c r="O1638" s="274">
        <f t="shared" si="109"/>
        <v>2.5000000000000178</v>
      </c>
    </row>
    <row r="1639" spans="2:15" x14ac:dyDescent="0.2">
      <c r="B1639" s="268" t="s">
        <v>60</v>
      </c>
      <c r="C1639" s="276" t="s">
        <v>3</v>
      </c>
      <c r="D1639" s="269" t="s">
        <v>74</v>
      </c>
      <c r="E1639" s="270" t="str">
        <f t="shared" si="108"/>
        <v>ESTotal25-29</v>
      </c>
      <c r="F1639" s="271">
        <v>1.23E-3</v>
      </c>
      <c r="G1639" s="271">
        <v>6.1301022715752815E-3</v>
      </c>
      <c r="H1639" s="272">
        <v>598.58411114603928</v>
      </c>
      <c r="I1639" s="271">
        <v>0.99386989772842471</v>
      </c>
      <c r="J1639" s="272">
        <v>97646.676128328007</v>
      </c>
      <c r="K1639" s="272">
        <v>486736.92036377493</v>
      </c>
      <c r="L1639" s="272">
        <v>5437934.8255426232</v>
      </c>
      <c r="M1639" s="273">
        <v>55.689912254627572</v>
      </c>
      <c r="N1639" s="272">
        <v>5</v>
      </c>
      <c r="O1639" s="274">
        <f t="shared" si="109"/>
        <v>2.5000000000000315</v>
      </c>
    </row>
    <row r="1640" spans="2:15" x14ac:dyDescent="0.2">
      <c r="B1640" s="268" t="s">
        <v>60</v>
      </c>
      <c r="C1640" s="276" t="s">
        <v>3</v>
      </c>
      <c r="D1640" s="269" t="s">
        <v>75</v>
      </c>
      <c r="E1640" s="270" t="str">
        <f t="shared" si="108"/>
        <v>ESTotal30-34</v>
      </c>
      <c r="F1640" s="271">
        <v>1.39E-3</v>
      </c>
      <c r="G1640" s="271">
        <v>6.9412222399896214E-3</v>
      </c>
      <c r="H1640" s="272">
        <v>673.63237465822272</v>
      </c>
      <c r="I1640" s="271">
        <v>0.99305877776001039</v>
      </c>
      <c r="J1640" s="272">
        <v>97048.09201718196</v>
      </c>
      <c r="K1640" s="272">
        <v>483556.37914926425</v>
      </c>
      <c r="L1640" s="272">
        <v>4951197.9051788487</v>
      </c>
      <c r="M1640" s="273">
        <v>51.017982963562638</v>
      </c>
      <c r="N1640" s="272">
        <v>5</v>
      </c>
      <c r="O1640" s="274">
        <f t="shared" si="109"/>
        <v>2.5000000000000124</v>
      </c>
    </row>
    <row r="1641" spans="2:15" x14ac:dyDescent="0.2">
      <c r="B1641" s="268" t="s">
        <v>60</v>
      </c>
      <c r="C1641" s="276" t="s">
        <v>3</v>
      </c>
      <c r="D1641" s="269" t="s">
        <v>76</v>
      </c>
      <c r="E1641" s="270" t="str">
        <f t="shared" si="108"/>
        <v>ESTotal35-39</v>
      </c>
      <c r="F1641" s="271">
        <v>1.6900000000000001E-3</v>
      </c>
      <c r="G1641" s="271">
        <v>8.4120312373523309E-3</v>
      </c>
      <c r="H1641" s="272">
        <v>810.70496499586125</v>
      </c>
      <c r="I1641" s="271">
        <v>0.99158796876264765</v>
      </c>
      <c r="J1641" s="272">
        <v>96374.45964252374</v>
      </c>
      <c r="K1641" s="272">
        <v>479845.53580012906</v>
      </c>
      <c r="L1641" s="272">
        <v>4467641.526029584</v>
      </c>
      <c r="M1641" s="273">
        <v>46.357111029220299</v>
      </c>
      <c r="N1641" s="272">
        <v>5</v>
      </c>
      <c r="O1641" s="274">
        <f t="shared" si="109"/>
        <v>2.5000000000000369</v>
      </c>
    </row>
    <row r="1642" spans="2:15" x14ac:dyDescent="0.2">
      <c r="B1642" s="268" t="s">
        <v>60</v>
      </c>
      <c r="C1642" s="276" t="s">
        <v>3</v>
      </c>
      <c r="D1642" s="269" t="s">
        <v>77</v>
      </c>
      <c r="E1642" s="270" t="str">
        <f t="shared" si="108"/>
        <v>ESTotal40-44</v>
      </c>
      <c r="F1642" s="271">
        <v>2.3700000000000001E-3</v>
      </c>
      <c r="G1642" s="271">
        <v>1.1804892814964068E-2</v>
      </c>
      <c r="H1642" s="272">
        <v>1128.1198809637376</v>
      </c>
      <c r="I1642" s="271">
        <v>0.98819510718503589</v>
      </c>
      <c r="J1642" s="272">
        <v>95563.754677527875</v>
      </c>
      <c r="K1642" s="272">
        <v>474998.47368523001</v>
      </c>
      <c r="L1642" s="272">
        <v>3987795.9902294548</v>
      </c>
      <c r="M1642" s="273">
        <v>41.729168173497875</v>
      </c>
      <c r="N1642" s="272">
        <v>5</v>
      </c>
      <c r="O1642" s="274">
        <f t="shared" si="109"/>
        <v>2.5000000000000173</v>
      </c>
    </row>
    <row r="1643" spans="2:15" x14ac:dyDescent="0.2">
      <c r="B1643" s="268" t="s">
        <v>60</v>
      </c>
      <c r="C1643" s="276" t="s">
        <v>3</v>
      </c>
      <c r="D1643" s="269" t="s">
        <v>78</v>
      </c>
      <c r="E1643" s="270" t="str">
        <f t="shared" si="108"/>
        <v>ESTotal45-49</v>
      </c>
      <c r="F1643" s="271">
        <v>3.3600000000000001E-3</v>
      </c>
      <c r="G1643" s="271">
        <v>1.6677352175451712E-2</v>
      </c>
      <c r="H1643" s="272">
        <v>1574.9363394146421</v>
      </c>
      <c r="I1643" s="271">
        <v>0.98332264782454826</v>
      </c>
      <c r="J1643" s="272">
        <v>94435.634796564133</v>
      </c>
      <c r="K1643" s="272">
        <v>468240.83313428401</v>
      </c>
      <c r="L1643" s="272">
        <v>3512797.5165442247</v>
      </c>
      <c r="M1643" s="273">
        <v>37.19779640504975</v>
      </c>
      <c r="N1643" s="272">
        <v>5</v>
      </c>
      <c r="O1643" s="274">
        <f t="shared" si="109"/>
        <v>2.499999999999984</v>
      </c>
    </row>
    <row r="1644" spans="2:15" x14ac:dyDescent="0.2">
      <c r="B1644" s="268" t="s">
        <v>60</v>
      </c>
      <c r="C1644" s="276" t="s">
        <v>3</v>
      </c>
      <c r="D1644" s="269" t="s">
        <v>79</v>
      </c>
      <c r="E1644" s="270" t="str">
        <f t="shared" si="108"/>
        <v>ESTotal50-54</v>
      </c>
      <c r="F1644" s="271">
        <v>4.7699999999999999E-3</v>
      </c>
      <c r="G1644" s="271">
        <v>2.3566954540232287E-2</v>
      </c>
      <c r="H1644" s="272">
        <v>2188.4438591138605</v>
      </c>
      <c r="I1644" s="271">
        <v>0.97643304545976772</v>
      </c>
      <c r="J1644" s="272">
        <v>92860.698457149483</v>
      </c>
      <c r="K1644" s="272">
        <v>458832.38263796276</v>
      </c>
      <c r="L1644" s="272">
        <v>3044556.6834099405</v>
      </c>
      <c r="M1644" s="273">
        <v>32.786278091746738</v>
      </c>
      <c r="N1644" s="272">
        <v>5</v>
      </c>
      <c r="O1644" s="274">
        <f t="shared" si="109"/>
        <v>2.5000000000000098</v>
      </c>
    </row>
    <row r="1645" spans="2:15" x14ac:dyDescent="0.2">
      <c r="B1645" s="268" t="s">
        <v>60</v>
      </c>
      <c r="C1645" s="276" t="s">
        <v>3</v>
      </c>
      <c r="D1645" s="269" t="s">
        <v>80</v>
      </c>
      <c r="E1645" s="270" t="str">
        <f t="shared" si="108"/>
        <v>ESTotal55-59</v>
      </c>
      <c r="F1645" s="271">
        <v>6.7400000000000003E-3</v>
      </c>
      <c r="G1645" s="271">
        <v>3.3130626761072493E-2</v>
      </c>
      <c r="H1645" s="272">
        <v>3004.0286246724572</v>
      </c>
      <c r="I1645" s="271">
        <v>0.96686937323892752</v>
      </c>
      <c r="J1645" s="272">
        <v>90672.254598035623</v>
      </c>
      <c r="K1645" s="272">
        <v>445851.20142849698</v>
      </c>
      <c r="L1645" s="272">
        <v>2585724.3007719778</v>
      </c>
      <c r="M1645" s="273">
        <v>28.517260458945248</v>
      </c>
      <c r="N1645" s="272">
        <v>5</v>
      </c>
      <c r="O1645" s="274">
        <f t="shared" si="109"/>
        <v>2.5000000000000071</v>
      </c>
    </row>
    <row r="1646" spans="2:15" x14ac:dyDescent="0.2">
      <c r="B1646" s="268" t="s">
        <v>60</v>
      </c>
      <c r="C1646" s="276" t="s">
        <v>3</v>
      </c>
      <c r="D1646" s="269" t="s">
        <v>81</v>
      </c>
      <c r="E1646" s="270" t="str">
        <f t="shared" si="108"/>
        <v>ESTotal60-64</v>
      </c>
      <c r="F1646" s="271">
        <v>9.8200000000000006E-3</v>
      </c>
      <c r="G1646" s="271">
        <v>4.7919015368003762E-2</v>
      </c>
      <c r="H1646" s="272">
        <v>4200.9750677032162</v>
      </c>
      <c r="I1646" s="271">
        <v>0.9520809846319962</v>
      </c>
      <c r="J1646" s="272">
        <v>87668.225973363165</v>
      </c>
      <c r="K1646" s="272">
        <v>427838.69219755777</v>
      </c>
      <c r="L1646" s="272">
        <v>2139873.099343481</v>
      </c>
      <c r="M1646" s="273">
        <v>24.408764698782125</v>
      </c>
      <c r="N1646" s="272">
        <v>5</v>
      </c>
      <c r="O1646" s="274">
        <f t="shared" si="109"/>
        <v>2.4999999999999862</v>
      </c>
    </row>
    <row r="1647" spans="2:15" x14ac:dyDescent="0.2">
      <c r="B1647" s="268" t="s">
        <v>60</v>
      </c>
      <c r="C1647" s="276" t="s">
        <v>3</v>
      </c>
      <c r="D1647" s="269" t="s">
        <v>82</v>
      </c>
      <c r="E1647" s="270" t="str">
        <f t="shared" si="108"/>
        <v>ESTotal65-69</v>
      </c>
      <c r="F1647" s="271">
        <v>1.511E-2</v>
      </c>
      <c r="G1647" s="271">
        <v>7.2787118320881458E-2</v>
      </c>
      <c r="H1647" s="272">
        <v>6075.340667588971</v>
      </c>
      <c r="I1647" s="271">
        <v>0.92721288167911853</v>
      </c>
      <c r="J1647" s="272">
        <v>83467.250905659952</v>
      </c>
      <c r="K1647" s="272">
        <v>402147.90285932733</v>
      </c>
      <c r="L1647" s="272">
        <v>1712034.4071459232</v>
      </c>
      <c r="M1647" s="273">
        <v>20.511450761460619</v>
      </c>
      <c r="N1647" s="272">
        <v>5</v>
      </c>
      <c r="O1647" s="274">
        <f t="shared" si="109"/>
        <v>2.4999999999999964</v>
      </c>
    </row>
    <row r="1648" spans="2:15" x14ac:dyDescent="0.2">
      <c r="B1648" s="268" t="s">
        <v>60</v>
      </c>
      <c r="C1648" s="276" t="s">
        <v>3</v>
      </c>
      <c r="D1648" s="269" t="s">
        <v>19</v>
      </c>
      <c r="E1648" s="270" t="str">
        <f t="shared" si="108"/>
        <v>ESTotal70-74</v>
      </c>
      <c r="F1648" s="271">
        <v>2.332E-2</v>
      </c>
      <c r="G1648" s="271">
        <v>0.11019210064318871</v>
      </c>
      <c r="H1648" s="272">
        <v>8527.9771619221447</v>
      </c>
      <c r="I1648" s="271">
        <v>0.88980789935681126</v>
      </c>
      <c r="J1648" s="272">
        <v>77391.910238070981</v>
      </c>
      <c r="K1648" s="272">
        <v>365639.60828554956</v>
      </c>
      <c r="L1648" s="272">
        <v>1309886.5042865959</v>
      </c>
      <c r="M1648" s="273">
        <v>16.925367267162123</v>
      </c>
      <c r="N1648" s="272">
        <v>5</v>
      </c>
      <c r="O1648" s="274">
        <f t="shared" si="109"/>
        <v>2.4999999999999996</v>
      </c>
    </row>
    <row r="1649" spans="2:15" x14ac:dyDescent="0.2">
      <c r="B1649" s="268" t="s">
        <v>60</v>
      </c>
      <c r="C1649" s="276" t="s">
        <v>3</v>
      </c>
      <c r="D1649" s="269" t="s">
        <v>20</v>
      </c>
      <c r="E1649" s="270" t="str">
        <f t="shared" si="108"/>
        <v>ESTotal75-79</v>
      </c>
      <c r="F1649" s="271">
        <v>3.6130000000000002E-2</v>
      </c>
      <c r="G1649" s="271">
        <v>0.16567208105041623</v>
      </c>
      <c r="H1649" s="272">
        <v>11408.83110204217</v>
      </c>
      <c r="I1649" s="271">
        <v>0.8343279189495838</v>
      </c>
      <c r="J1649" s="272">
        <v>68863.933076148838</v>
      </c>
      <c r="K1649" s="272">
        <v>315797.58762563876</v>
      </c>
      <c r="L1649" s="272">
        <v>944246.89600104629</v>
      </c>
      <c r="M1649" s="273">
        <v>13.711777033660137</v>
      </c>
      <c r="N1649" s="272">
        <v>5</v>
      </c>
      <c r="O1649" s="274">
        <f t="shared" si="109"/>
        <v>2.4999999999999969</v>
      </c>
    </row>
    <row r="1650" spans="2:15" x14ac:dyDescent="0.2">
      <c r="B1650" s="268" t="s">
        <v>60</v>
      </c>
      <c r="C1650" s="276" t="s">
        <v>3</v>
      </c>
      <c r="D1650" s="269" t="s">
        <v>21</v>
      </c>
      <c r="E1650" s="270" t="str">
        <f t="shared" si="108"/>
        <v>ESTotal80-84</v>
      </c>
      <c r="F1650" s="271">
        <v>5.7860000000000002E-2</v>
      </c>
      <c r="G1650" s="271">
        <v>0.25275357700933332</v>
      </c>
      <c r="H1650" s="272">
        <v>14521.98254139147</v>
      </c>
      <c r="I1650" s="271">
        <v>0.74724642299066668</v>
      </c>
      <c r="J1650" s="272">
        <v>57455.10197410667</v>
      </c>
      <c r="K1650" s="272">
        <v>250970.55351705468</v>
      </c>
      <c r="L1650" s="272">
        <v>628449.30837540759</v>
      </c>
      <c r="M1650" s="273">
        <v>10.938094038343737</v>
      </c>
      <c r="N1650" s="272">
        <v>5</v>
      </c>
      <c r="O1650" s="274">
        <f t="shared" si="109"/>
        <v>2.4999999999999987</v>
      </c>
    </row>
    <row r="1651" spans="2:15" x14ac:dyDescent="0.2">
      <c r="B1651" s="268" t="s">
        <v>60</v>
      </c>
      <c r="C1651" s="276" t="s">
        <v>3</v>
      </c>
      <c r="D1651" s="269" t="s">
        <v>22</v>
      </c>
      <c r="E1651" s="270" t="str">
        <f t="shared" si="108"/>
        <v>ESTotal85-89</v>
      </c>
      <c r="F1651" s="271">
        <v>9.1819999999999999E-2</v>
      </c>
      <c r="G1651" s="271">
        <v>0.37338131813041747</v>
      </c>
      <c r="H1651" s="272">
        <v>16030.424725237845</v>
      </c>
      <c r="I1651" s="271">
        <v>0.62661868186958247</v>
      </c>
      <c r="J1651" s="272">
        <v>42933.119432715204</v>
      </c>
      <c r="K1651" s="272">
        <v>174589.5353504814</v>
      </c>
      <c r="L1651" s="272">
        <v>377478.75485835294</v>
      </c>
      <c r="M1651" s="273">
        <v>8.7922508274745272</v>
      </c>
      <c r="N1651" s="272">
        <v>5</v>
      </c>
      <c r="O1651" s="274">
        <f t="shared" si="109"/>
        <v>2.5000000000000009</v>
      </c>
    </row>
    <row r="1652" spans="2:15" x14ac:dyDescent="0.2">
      <c r="B1652" s="268" t="s">
        <v>60</v>
      </c>
      <c r="C1652" s="276" t="s">
        <v>3</v>
      </c>
      <c r="D1652" s="269" t="s">
        <v>5</v>
      </c>
      <c r="E1652" s="270" t="str">
        <f t="shared" si="108"/>
        <v>ESTotal90+</v>
      </c>
      <c r="F1652" s="271">
        <v>0.1326</v>
      </c>
      <c r="G1652" s="271">
        <v>1</v>
      </c>
      <c r="H1652" s="272">
        <v>26902.694707477356</v>
      </c>
      <c r="I1652" s="271">
        <v>0</v>
      </c>
      <c r="J1652" s="272">
        <v>26902.694707477356</v>
      </c>
      <c r="K1652" s="272">
        <v>202889.21950787152</v>
      </c>
      <c r="L1652" s="272">
        <v>202889.21950787152</v>
      </c>
      <c r="M1652" s="273">
        <v>7.5415946883373106</v>
      </c>
      <c r="N1652" s="273" t="s">
        <v>92</v>
      </c>
      <c r="O1652" s="274"/>
    </row>
    <row r="1653" spans="2:15" ht="16" customHeight="1" x14ac:dyDescent="0.2">
      <c r="B1653" s="348" t="s">
        <v>1</v>
      </c>
      <c r="C1653" s="348" t="s">
        <v>0</v>
      </c>
      <c r="D1653" s="348" t="s">
        <v>2</v>
      </c>
      <c r="E1653" s="348" t="s">
        <v>49</v>
      </c>
      <c r="F1653" s="349" t="s">
        <v>113</v>
      </c>
      <c r="G1653" s="349" t="s">
        <v>112</v>
      </c>
      <c r="H1653" s="349" t="s">
        <v>114</v>
      </c>
      <c r="I1653" s="349" t="s">
        <v>116</v>
      </c>
      <c r="J1653" s="349" t="s">
        <v>111</v>
      </c>
      <c r="K1653" s="349" t="s">
        <v>110</v>
      </c>
      <c r="L1653" s="349" t="s">
        <v>109</v>
      </c>
      <c r="M1653" s="349" t="s">
        <v>108</v>
      </c>
      <c r="N1653" s="350" t="s">
        <v>6</v>
      </c>
      <c r="O1653" s="351" t="s">
        <v>91</v>
      </c>
    </row>
    <row r="1654" spans="2:15" ht="16" customHeight="1" x14ac:dyDescent="0.2">
      <c r="B1654" s="348"/>
      <c r="C1654" s="348"/>
      <c r="D1654" s="348"/>
      <c r="E1654" s="348"/>
      <c r="F1654" s="348"/>
      <c r="G1654" s="348"/>
      <c r="H1654" s="348"/>
      <c r="I1654" s="348"/>
      <c r="J1654" s="348"/>
      <c r="K1654" s="348"/>
      <c r="L1654" s="348"/>
      <c r="M1654" s="348"/>
      <c r="N1654" s="350"/>
      <c r="O1654" s="351"/>
    </row>
    <row r="1655" spans="2:15" x14ac:dyDescent="0.2">
      <c r="B1655" s="268" t="s">
        <v>61</v>
      </c>
      <c r="C1655" s="276" t="s">
        <v>3</v>
      </c>
      <c r="D1655" s="269">
        <v>0</v>
      </c>
      <c r="E1655" s="270" t="str">
        <f t="shared" si="108"/>
        <v>RJTotal0</v>
      </c>
      <c r="F1655" s="271">
        <v>1.052E-2</v>
      </c>
      <c r="G1655" s="271">
        <v>1.0421919501781387E-2</v>
      </c>
      <c r="H1655" s="272">
        <v>1042.1919501781388</v>
      </c>
      <c r="I1655" s="271">
        <v>0.9895780804982186</v>
      </c>
      <c r="J1655" s="272">
        <v>100000</v>
      </c>
      <c r="K1655" s="272">
        <v>99042.502569161254</v>
      </c>
      <c r="L1655" s="272">
        <v>7703444.2910140213</v>
      </c>
      <c r="M1655" s="273">
        <v>77.034442910140214</v>
      </c>
      <c r="N1655" s="272">
        <v>1</v>
      </c>
      <c r="O1655" s="274">
        <f>(K1655-J1656*N1655)/H1655</f>
        <v>8.1265758505345093E-2</v>
      </c>
    </row>
    <row r="1656" spans="2:15" x14ac:dyDescent="0.2">
      <c r="B1656" s="268" t="s">
        <v>61</v>
      </c>
      <c r="C1656" s="276" t="s">
        <v>3</v>
      </c>
      <c r="D1656" s="275" t="s">
        <v>107</v>
      </c>
      <c r="E1656" s="270" t="str">
        <f t="shared" si="108"/>
        <v>RJTotal01-04</v>
      </c>
      <c r="F1656" s="271">
        <v>4.8999999999999998E-4</v>
      </c>
      <c r="G1656" s="271">
        <v>1.9631938836587293E-3</v>
      </c>
      <c r="H1656" s="272">
        <v>194.27336350368486</v>
      </c>
      <c r="I1656" s="271">
        <v>0.99803680611634127</v>
      </c>
      <c r="J1656" s="272">
        <v>98957.808049821862</v>
      </c>
      <c r="K1656" s="272">
        <v>395346.9212115492</v>
      </c>
      <c r="L1656" s="272">
        <v>7604401.7884448599</v>
      </c>
      <c r="M1656" s="273">
        <v>76.844889133117263</v>
      </c>
      <c r="N1656" s="272">
        <v>4</v>
      </c>
      <c r="O1656" s="274">
        <f t="shared" ref="O1656:O1673" si="110">(K1656-J1657*N1656)/H1656</f>
        <v>1.5070643808096589</v>
      </c>
    </row>
    <row r="1657" spans="2:15" x14ac:dyDescent="0.2">
      <c r="B1657" s="268" t="s">
        <v>61</v>
      </c>
      <c r="C1657" s="276" t="s">
        <v>3</v>
      </c>
      <c r="D1657" s="275" t="s">
        <v>106</v>
      </c>
      <c r="E1657" s="270" t="str">
        <f t="shared" si="108"/>
        <v>RJTotal05-09</v>
      </c>
      <c r="F1657" s="271">
        <v>2.0000000000000001E-4</v>
      </c>
      <c r="G1657" s="271">
        <v>9.7509508552806145E-4</v>
      </c>
      <c r="H1657" s="272">
        <v>96.303837302009086</v>
      </c>
      <c r="I1657" s="271">
        <v>0.99902490491447193</v>
      </c>
      <c r="J1657" s="272">
        <v>98763.534686318177</v>
      </c>
      <c r="K1657" s="272">
        <v>493576.91383833584</v>
      </c>
      <c r="L1657" s="272">
        <v>7209054.8672333108</v>
      </c>
      <c r="M1657" s="273">
        <v>72.993082822824377</v>
      </c>
      <c r="N1657" s="272">
        <v>5</v>
      </c>
      <c r="O1657" s="274">
        <f t="shared" si="110"/>
        <v>2.4999999999997953</v>
      </c>
    </row>
    <row r="1658" spans="2:15" x14ac:dyDescent="0.2">
      <c r="B1658" s="268" t="s">
        <v>61</v>
      </c>
      <c r="C1658" s="276" t="s">
        <v>3</v>
      </c>
      <c r="D1658" s="275" t="s">
        <v>71</v>
      </c>
      <c r="E1658" s="270" t="str">
        <f t="shared" si="108"/>
        <v>RJTotal10-14</v>
      </c>
      <c r="F1658" s="271">
        <v>2.4000000000000001E-4</v>
      </c>
      <c r="G1658" s="271">
        <v>1.1770523454505482E-3</v>
      </c>
      <c r="H1658" s="272">
        <v>116.13649548994516</v>
      </c>
      <c r="I1658" s="271">
        <v>0.99882294765454949</v>
      </c>
      <c r="J1658" s="272">
        <v>98667.230849016167</v>
      </c>
      <c r="K1658" s="272">
        <v>493045.81300635595</v>
      </c>
      <c r="L1658" s="272">
        <v>6715477.9533949746</v>
      </c>
      <c r="M1658" s="273">
        <v>68.06188737242681</v>
      </c>
      <c r="N1658" s="272">
        <v>5</v>
      </c>
      <c r="O1658" s="274">
        <f t="shared" si="110"/>
        <v>2.4999999999996692</v>
      </c>
    </row>
    <row r="1659" spans="2:15" x14ac:dyDescent="0.2">
      <c r="B1659" s="268" t="s">
        <v>61</v>
      </c>
      <c r="C1659" s="276" t="s">
        <v>3</v>
      </c>
      <c r="D1659" s="269" t="s">
        <v>72</v>
      </c>
      <c r="E1659" s="270" t="str">
        <f t="shared" si="108"/>
        <v>RJTotal15-19</v>
      </c>
      <c r="F1659" s="271">
        <v>8.5999999999999998E-4</v>
      </c>
      <c r="G1659" s="271">
        <v>4.291848685644294E-3</v>
      </c>
      <c r="H1659" s="272">
        <v>422.96638476998828</v>
      </c>
      <c r="I1659" s="271">
        <v>0.99570815131435575</v>
      </c>
      <c r="J1659" s="272">
        <v>98551.094353526219</v>
      </c>
      <c r="K1659" s="272">
        <v>491698.05580570613</v>
      </c>
      <c r="L1659" s="272">
        <v>6222432.1403886182</v>
      </c>
      <c r="M1659" s="273">
        <v>63.139148085634382</v>
      </c>
      <c r="N1659" s="272">
        <v>5</v>
      </c>
      <c r="O1659" s="274">
        <f t="shared" si="110"/>
        <v>2.4999999999999281</v>
      </c>
    </row>
    <row r="1660" spans="2:15" x14ac:dyDescent="0.2">
      <c r="B1660" s="268" t="s">
        <v>61</v>
      </c>
      <c r="C1660" s="276" t="s">
        <v>3</v>
      </c>
      <c r="D1660" s="269" t="s">
        <v>73</v>
      </c>
      <c r="E1660" s="270" t="str">
        <f t="shared" si="108"/>
        <v>RJTotal20-24</v>
      </c>
      <c r="F1660" s="271">
        <v>1.17E-3</v>
      </c>
      <c r="G1660" s="271">
        <v>5.8518051313305782E-3</v>
      </c>
      <c r="H1660" s="272">
        <v>574.22668277543141</v>
      </c>
      <c r="I1660" s="271">
        <v>0.99414819486866945</v>
      </c>
      <c r="J1660" s="272">
        <v>98128.127968756235</v>
      </c>
      <c r="K1660" s="272">
        <v>489205.07313684263</v>
      </c>
      <c r="L1660" s="272">
        <v>5730734.0845829118</v>
      </c>
      <c r="M1660" s="273">
        <v>58.400523919171924</v>
      </c>
      <c r="N1660" s="272">
        <v>5</v>
      </c>
      <c r="O1660" s="274">
        <f t="shared" si="110"/>
        <v>2.4999999999999551</v>
      </c>
    </row>
    <row r="1661" spans="2:15" x14ac:dyDescent="0.2">
      <c r="B1661" s="268" t="s">
        <v>61</v>
      </c>
      <c r="C1661" s="276" t="s">
        <v>3</v>
      </c>
      <c r="D1661" s="269" t="s">
        <v>74</v>
      </c>
      <c r="E1661" s="270" t="str">
        <f t="shared" si="108"/>
        <v>RJTotal25-29</v>
      </c>
      <c r="F1661" s="271">
        <v>1.16E-3</v>
      </c>
      <c r="G1661" s="271">
        <v>5.7955950618398637E-3</v>
      </c>
      <c r="H1661" s="272">
        <v>565.38290855624393</v>
      </c>
      <c r="I1661" s="271">
        <v>0.99420440493816009</v>
      </c>
      <c r="J1661" s="272">
        <v>97553.901285980814</v>
      </c>
      <c r="K1661" s="272">
        <v>486356.04915851343</v>
      </c>
      <c r="L1661" s="272">
        <v>5241529.011446069</v>
      </c>
      <c r="M1661" s="273">
        <v>53.729568396044392</v>
      </c>
      <c r="N1661" s="272">
        <v>5</v>
      </c>
      <c r="O1661" s="274">
        <f t="shared" si="110"/>
        <v>2.4999999999999729</v>
      </c>
    </row>
    <row r="1662" spans="2:15" x14ac:dyDescent="0.2">
      <c r="B1662" s="268" t="s">
        <v>61</v>
      </c>
      <c r="C1662" s="276" t="s">
        <v>3</v>
      </c>
      <c r="D1662" s="269" t="s">
        <v>75</v>
      </c>
      <c r="E1662" s="270" t="str">
        <f t="shared" si="108"/>
        <v>RJTotal30-34</v>
      </c>
      <c r="F1662" s="271">
        <v>1.32E-3</v>
      </c>
      <c r="G1662" s="271">
        <v>6.5716742464577765E-3</v>
      </c>
      <c r="H1662" s="272">
        <v>637.37694842301778</v>
      </c>
      <c r="I1662" s="271">
        <v>0.99342832575354223</v>
      </c>
      <c r="J1662" s="272">
        <v>96988.518377424567</v>
      </c>
      <c r="K1662" s="272">
        <v>483349.14951606531</v>
      </c>
      <c r="L1662" s="272">
        <v>4755172.9622875554</v>
      </c>
      <c r="M1662" s="273">
        <v>49.028205006525681</v>
      </c>
      <c r="N1662" s="272">
        <v>5</v>
      </c>
      <c r="O1662" s="274">
        <f t="shared" si="110"/>
        <v>2.4999999999999631</v>
      </c>
    </row>
    <row r="1663" spans="2:15" x14ac:dyDescent="0.2">
      <c r="B1663" s="268" t="s">
        <v>61</v>
      </c>
      <c r="C1663" s="276" t="s">
        <v>3</v>
      </c>
      <c r="D1663" s="269" t="s">
        <v>76</v>
      </c>
      <c r="E1663" s="270" t="str">
        <f t="shared" si="108"/>
        <v>RJTotal35-39</v>
      </c>
      <c r="F1663" s="271">
        <v>1.67E-3</v>
      </c>
      <c r="G1663" s="271">
        <v>8.3231212582013381E-3</v>
      </c>
      <c r="H1663" s="272">
        <v>801.94223347968648</v>
      </c>
      <c r="I1663" s="271">
        <v>0.99167687874179866</v>
      </c>
      <c r="J1663" s="272">
        <v>96351.141429001553</v>
      </c>
      <c r="K1663" s="272">
        <v>479750.85156130855</v>
      </c>
      <c r="L1663" s="272">
        <v>4271823.8127714898</v>
      </c>
      <c r="M1663" s="273">
        <v>44.335995914685419</v>
      </c>
      <c r="N1663" s="272">
        <v>5</v>
      </c>
      <c r="O1663" s="274">
        <f t="shared" si="110"/>
        <v>2.499999999999964</v>
      </c>
    </row>
    <row r="1664" spans="2:15" x14ac:dyDescent="0.2">
      <c r="B1664" s="268" t="s">
        <v>61</v>
      </c>
      <c r="C1664" s="276" t="s">
        <v>3</v>
      </c>
      <c r="D1664" s="269" t="s">
        <v>77</v>
      </c>
      <c r="E1664" s="270" t="str">
        <f t="shared" si="108"/>
        <v>RJTotal40-44</v>
      </c>
      <c r="F1664" s="271">
        <v>2.4499999999999999E-3</v>
      </c>
      <c r="G1664" s="271">
        <v>1.2182201711648809E-2</v>
      </c>
      <c r="H1664" s="272">
        <v>1163.9996179863595</v>
      </c>
      <c r="I1664" s="271">
        <v>0.98781779828835115</v>
      </c>
      <c r="J1664" s="272">
        <v>95549.199195521869</v>
      </c>
      <c r="K1664" s="272">
        <v>474835.99693264341</v>
      </c>
      <c r="L1664" s="272">
        <v>3792072.9612101815</v>
      </c>
      <c r="M1664" s="273">
        <v>39.68712446716043</v>
      </c>
      <c r="N1664" s="272">
        <v>5</v>
      </c>
      <c r="O1664" s="274">
        <f t="shared" si="110"/>
        <v>2.4999999999999964</v>
      </c>
    </row>
    <row r="1665" spans="2:15" x14ac:dyDescent="0.2">
      <c r="B1665" s="268" t="s">
        <v>61</v>
      </c>
      <c r="C1665" s="276" t="s">
        <v>3</v>
      </c>
      <c r="D1665" s="269" t="s">
        <v>78</v>
      </c>
      <c r="E1665" s="270" t="str">
        <f t="shared" si="108"/>
        <v>RJTotal45-49</v>
      </c>
      <c r="F1665" s="271">
        <v>3.7699999999999999E-3</v>
      </c>
      <c r="G1665" s="271">
        <v>1.8658534894163359E-2</v>
      </c>
      <c r="H1665" s="272">
        <v>1761.089539810019</v>
      </c>
      <c r="I1665" s="271">
        <v>0.98134146510583664</v>
      </c>
      <c r="J1665" s="272">
        <v>94385.199577535503</v>
      </c>
      <c r="K1665" s="272">
        <v>467523.27403815242</v>
      </c>
      <c r="L1665" s="272">
        <v>3317236.964277538</v>
      </c>
      <c r="M1665" s="273">
        <v>35.145732372505037</v>
      </c>
      <c r="N1665" s="272">
        <v>5</v>
      </c>
      <c r="O1665" s="274">
        <f t="shared" si="110"/>
        <v>2.4999999999999929</v>
      </c>
    </row>
    <row r="1666" spans="2:15" x14ac:dyDescent="0.2">
      <c r="B1666" s="268" t="s">
        <v>61</v>
      </c>
      <c r="C1666" s="276" t="s">
        <v>3</v>
      </c>
      <c r="D1666" s="269" t="s">
        <v>79</v>
      </c>
      <c r="E1666" s="270" t="str">
        <f t="shared" si="108"/>
        <v>RJTotal50-54</v>
      </c>
      <c r="F1666" s="271">
        <v>5.9500000000000004E-3</v>
      </c>
      <c r="G1666" s="271">
        <v>2.9337871505479791E-2</v>
      </c>
      <c r="H1666" s="272">
        <v>2717.3942385962109</v>
      </c>
      <c r="I1666" s="271">
        <v>0.97066212849452016</v>
      </c>
      <c r="J1666" s="272">
        <v>92624.110037725477</v>
      </c>
      <c r="K1666" s="272">
        <v>456327.06459213683</v>
      </c>
      <c r="L1666" s="272">
        <v>2849713.6902393857</v>
      </c>
      <c r="M1666" s="273">
        <v>30.766435316665468</v>
      </c>
      <c r="N1666" s="272">
        <v>5</v>
      </c>
      <c r="O1666" s="274">
        <f t="shared" si="110"/>
        <v>2.4999999999999898</v>
      </c>
    </row>
    <row r="1667" spans="2:15" x14ac:dyDescent="0.2">
      <c r="B1667" s="268" t="s">
        <v>61</v>
      </c>
      <c r="C1667" s="276" t="s">
        <v>3</v>
      </c>
      <c r="D1667" s="269" t="s">
        <v>80</v>
      </c>
      <c r="E1667" s="270" t="str">
        <f t="shared" si="108"/>
        <v>RJTotal55-59</v>
      </c>
      <c r="F1667" s="271">
        <v>8.6199999999999992E-3</v>
      </c>
      <c r="G1667" s="271">
        <v>4.2205705779486041E-2</v>
      </c>
      <c r="H1667" s="272">
        <v>3794.576394617919</v>
      </c>
      <c r="I1667" s="271">
        <v>0.95779429422051399</v>
      </c>
      <c r="J1667" s="272">
        <v>89906.715799129262</v>
      </c>
      <c r="K1667" s="272">
        <v>440047.1380091015</v>
      </c>
      <c r="L1667" s="272">
        <v>2393386.6256472487</v>
      </c>
      <c r="M1667" s="273">
        <v>26.62077692832851</v>
      </c>
      <c r="N1667" s="272">
        <v>5</v>
      </c>
      <c r="O1667" s="274">
        <f t="shared" si="110"/>
        <v>2.5000000000000071</v>
      </c>
    </row>
    <row r="1668" spans="2:15" x14ac:dyDescent="0.2">
      <c r="B1668" s="268" t="s">
        <v>61</v>
      </c>
      <c r="C1668" s="276" t="s">
        <v>3</v>
      </c>
      <c r="D1668" s="269" t="s">
        <v>81</v>
      </c>
      <c r="E1668" s="270" t="str">
        <f t="shared" si="108"/>
        <v>RJTotal60-64</v>
      </c>
      <c r="F1668" s="271">
        <v>1.226E-2</v>
      </c>
      <c r="G1668" s="271">
        <v>5.9460667341993144E-2</v>
      </c>
      <c r="H1668" s="272">
        <v>5120.2852752389881</v>
      </c>
      <c r="I1668" s="271">
        <v>0.94053933265800682</v>
      </c>
      <c r="J1668" s="272">
        <v>86112.139404511341</v>
      </c>
      <c r="K1668" s="272">
        <v>417759.98383445921</v>
      </c>
      <c r="L1668" s="272">
        <v>1953339.4876381471</v>
      </c>
      <c r="M1668" s="273">
        <v>22.683671560665154</v>
      </c>
      <c r="N1668" s="272">
        <v>5</v>
      </c>
      <c r="O1668" s="274">
        <f t="shared" si="110"/>
        <v>2.4999999999999987</v>
      </c>
    </row>
    <row r="1669" spans="2:15" x14ac:dyDescent="0.2">
      <c r="B1669" s="268" t="s">
        <v>61</v>
      </c>
      <c r="C1669" s="276" t="s">
        <v>3</v>
      </c>
      <c r="D1669" s="269" t="s">
        <v>82</v>
      </c>
      <c r="E1669" s="270" t="str">
        <f t="shared" si="108"/>
        <v>RJTotal65-69</v>
      </c>
      <c r="F1669" s="271">
        <v>1.857E-2</v>
      </c>
      <c r="G1669" s="271">
        <v>8.8730270128126912E-2</v>
      </c>
      <c r="H1669" s="272">
        <v>7186.4290950681871</v>
      </c>
      <c r="I1669" s="271">
        <v>0.91126972987187305</v>
      </c>
      <c r="J1669" s="272">
        <v>80991.854129272353</v>
      </c>
      <c r="K1669" s="272">
        <v>386993.19790869131</v>
      </c>
      <c r="L1669" s="272">
        <v>1535579.5038036879</v>
      </c>
      <c r="M1669" s="273">
        <v>18.959678356699005</v>
      </c>
      <c r="N1669" s="272">
        <v>5</v>
      </c>
      <c r="O1669" s="274">
        <f t="shared" si="110"/>
        <v>2.5000000000000049</v>
      </c>
    </row>
    <row r="1670" spans="2:15" x14ac:dyDescent="0.2">
      <c r="B1670" s="268" t="s">
        <v>61</v>
      </c>
      <c r="C1670" s="276" t="s">
        <v>3</v>
      </c>
      <c r="D1670" s="269" t="s">
        <v>19</v>
      </c>
      <c r="E1670" s="270" t="str">
        <f t="shared" si="108"/>
        <v>RJTotal70-74</v>
      </c>
      <c r="F1670" s="271">
        <v>2.8119999999999999E-2</v>
      </c>
      <c r="G1670" s="271">
        <v>0.13136708535951266</v>
      </c>
      <c r="H1670" s="272">
        <v>9695.6035704634105</v>
      </c>
      <c r="I1670" s="271">
        <v>0.86863291464048731</v>
      </c>
      <c r="J1670" s="272">
        <v>73805.425034204163</v>
      </c>
      <c r="K1670" s="272">
        <v>344788.11624486226</v>
      </c>
      <c r="L1670" s="272">
        <v>1148586.3058949965</v>
      </c>
      <c r="M1670" s="273">
        <v>15.562356091882123</v>
      </c>
      <c r="N1670" s="272">
        <v>5</v>
      </c>
      <c r="O1670" s="274">
        <f t="shared" si="110"/>
        <v>2.4999999999999951</v>
      </c>
    </row>
    <row r="1671" spans="2:15" x14ac:dyDescent="0.2">
      <c r="B1671" s="268" t="s">
        <v>61</v>
      </c>
      <c r="C1671" s="276" t="s">
        <v>3</v>
      </c>
      <c r="D1671" s="269" t="s">
        <v>20</v>
      </c>
      <c r="E1671" s="270" t="str">
        <f t="shared" si="108"/>
        <v>RJTotal75-79</v>
      </c>
      <c r="F1671" s="271">
        <v>4.3639999999999998E-2</v>
      </c>
      <c r="G1671" s="271">
        <v>0.19673522348121825</v>
      </c>
      <c r="H1671" s="272">
        <v>12612.660053010039</v>
      </c>
      <c r="I1671" s="271">
        <v>0.8032647765187817</v>
      </c>
      <c r="J1671" s="272">
        <v>64109.821463740751</v>
      </c>
      <c r="K1671" s="272">
        <v>289017.45718617865</v>
      </c>
      <c r="L1671" s="272">
        <v>803798.1896501343</v>
      </c>
      <c r="M1671" s="273">
        <v>12.53783228993621</v>
      </c>
      <c r="N1671" s="272">
        <v>5</v>
      </c>
      <c r="O1671" s="274">
        <f t="shared" si="110"/>
        <v>2.5000000000000004</v>
      </c>
    </row>
    <row r="1672" spans="2:15" x14ac:dyDescent="0.2">
      <c r="B1672" s="268" t="s">
        <v>61</v>
      </c>
      <c r="C1672" s="276" t="s">
        <v>3</v>
      </c>
      <c r="D1672" s="269" t="s">
        <v>21</v>
      </c>
      <c r="E1672" s="270" t="str">
        <f t="shared" si="108"/>
        <v>RJTotal80-84</v>
      </c>
      <c r="F1672" s="271">
        <v>6.583E-2</v>
      </c>
      <c r="G1672" s="271">
        <v>0.28263068397989316</v>
      </c>
      <c r="H1672" s="272">
        <v>14554.677952537781</v>
      </c>
      <c r="I1672" s="271">
        <v>0.7173693160201069</v>
      </c>
      <c r="J1672" s="272">
        <v>51497.16141073071</v>
      </c>
      <c r="K1672" s="272">
        <v>221099.11217230911</v>
      </c>
      <c r="L1672" s="272">
        <v>514780.73246395565</v>
      </c>
      <c r="M1672" s="273">
        <v>9.9962933560195868</v>
      </c>
      <c r="N1672" s="272">
        <v>5</v>
      </c>
      <c r="O1672" s="274">
        <f t="shared" si="110"/>
        <v>2.4999999999999996</v>
      </c>
    </row>
    <row r="1673" spans="2:15" x14ac:dyDescent="0.2">
      <c r="B1673" s="268" t="s">
        <v>61</v>
      </c>
      <c r="C1673" s="276" t="s">
        <v>3</v>
      </c>
      <c r="D1673" s="269" t="s">
        <v>22</v>
      </c>
      <c r="E1673" s="270" t="str">
        <f t="shared" si="108"/>
        <v>RJTotal85-89</v>
      </c>
      <c r="F1673" s="271">
        <v>0.10340000000000001</v>
      </c>
      <c r="G1673" s="271">
        <v>0.4108044912510298</v>
      </c>
      <c r="H1673" s="272">
        <v>15176.138122592531</v>
      </c>
      <c r="I1673" s="271">
        <v>0.5891955087489702</v>
      </c>
      <c r="J1673" s="272">
        <v>36942.483458192932</v>
      </c>
      <c r="K1673" s="272">
        <v>146772.07198448334</v>
      </c>
      <c r="L1673" s="272">
        <v>293681.62029164657</v>
      </c>
      <c r="M1673" s="273">
        <v>7.9496989048936078</v>
      </c>
      <c r="N1673" s="272">
        <v>5</v>
      </c>
      <c r="O1673" s="274">
        <f t="shared" si="110"/>
        <v>2.5000000000000004</v>
      </c>
    </row>
    <row r="1674" spans="2:15" x14ac:dyDescent="0.2">
      <c r="B1674" s="268" t="s">
        <v>61</v>
      </c>
      <c r="C1674" s="276" t="s">
        <v>3</v>
      </c>
      <c r="D1674" s="269" t="s">
        <v>5</v>
      </c>
      <c r="E1674" s="270" t="str">
        <f t="shared" si="108"/>
        <v>RJTotal90+</v>
      </c>
      <c r="F1674" s="271">
        <v>0.14815999999999999</v>
      </c>
      <c r="G1674" s="271">
        <v>1</v>
      </c>
      <c r="H1674" s="272">
        <v>21766.345335600399</v>
      </c>
      <c r="I1674" s="271">
        <v>0</v>
      </c>
      <c r="J1674" s="272">
        <v>21766.345335600399</v>
      </c>
      <c r="K1674" s="272">
        <v>146909.54830716323</v>
      </c>
      <c r="L1674" s="272">
        <v>146909.54830716323</v>
      </c>
      <c r="M1674" s="273">
        <v>6.7493897593769345</v>
      </c>
      <c r="N1674" s="273" t="s">
        <v>92</v>
      </c>
      <c r="O1674" s="274"/>
    </row>
    <row r="1675" spans="2:15" ht="16" customHeight="1" x14ac:dyDescent="0.2">
      <c r="B1675" s="348" t="s">
        <v>1</v>
      </c>
      <c r="C1675" s="348" t="s">
        <v>0</v>
      </c>
      <c r="D1675" s="348" t="s">
        <v>2</v>
      </c>
      <c r="E1675" s="348" t="s">
        <v>49</v>
      </c>
      <c r="F1675" s="349" t="s">
        <v>113</v>
      </c>
      <c r="G1675" s="349" t="s">
        <v>112</v>
      </c>
      <c r="H1675" s="349" t="s">
        <v>114</v>
      </c>
      <c r="I1675" s="349" t="s">
        <v>116</v>
      </c>
      <c r="J1675" s="349" t="s">
        <v>111</v>
      </c>
      <c r="K1675" s="349" t="s">
        <v>110</v>
      </c>
      <c r="L1675" s="349" t="s">
        <v>109</v>
      </c>
      <c r="M1675" s="349" t="s">
        <v>108</v>
      </c>
      <c r="N1675" s="350" t="s">
        <v>6</v>
      </c>
      <c r="O1675" s="351" t="s">
        <v>91</v>
      </c>
    </row>
    <row r="1676" spans="2:15" ht="16" customHeight="1" x14ac:dyDescent="0.2">
      <c r="B1676" s="348"/>
      <c r="C1676" s="348"/>
      <c r="D1676" s="348"/>
      <c r="E1676" s="348"/>
      <c r="F1676" s="348"/>
      <c r="G1676" s="348"/>
      <c r="H1676" s="348"/>
      <c r="I1676" s="348"/>
      <c r="J1676" s="348"/>
      <c r="K1676" s="348"/>
      <c r="L1676" s="348"/>
      <c r="M1676" s="348"/>
      <c r="N1676" s="350"/>
      <c r="O1676" s="351"/>
    </row>
    <row r="1677" spans="2:15" x14ac:dyDescent="0.2">
      <c r="B1677" s="268" t="s">
        <v>62</v>
      </c>
      <c r="C1677" s="276" t="s">
        <v>3</v>
      </c>
      <c r="D1677" s="269">
        <v>0</v>
      </c>
      <c r="E1677" s="270" t="str">
        <f t="shared" ref="E1677:E1740" si="111">_xlfn.CONCAT(B1677,C1677,D1677)</f>
        <v>SPTotal0</v>
      </c>
      <c r="F1677" s="271">
        <v>9.0900000000000009E-3</v>
      </c>
      <c r="G1677" s="271">
        <v>9.0139361955026732E-3</v>
      </c>
      <c r="H1677" s="272">
        <v>901.39361955026732</v>
      </c>
      <c r="I1677" s="271">
        <v>0.99098606380449727</v>
      </c>
      <c r="J1677" s="272">
        <v>100000</v>
      </c>
      <c r="K1677" s="272">
        <v>99168.051375148207</v>
      </c>
      <c r="L1677" s="272">
        <v>7887002.1015698137</v>
      </c>
      <c r="M1677" s="273">
        <v>78.870021015698143</v>
      </c>
      <c r="N1677" s="272">
        <v>1</v>
      </c>
      <c r="O1677" s="274">
        <f>(K1677-J1678*N1677)/H1677</f>
        <v>7.7041808586498034E-2</v>
      </c>
    </row>
    <row r="1678" spans="2:15" x14ac:dyDescent="0.2">
      <c r="B1678" s="268" t="s">
        <v>62</v>
      </c>
      <c r="C1678" s="276" t="s">
        <v>3</v>
      </c>
      <c r="D1678" s="275" t="s">
        <v>107</v>
      </c>
      <c r="E1678" s="270" t="str">
        <f t="shared" si="111"/>
        <v>SPTotal01-04</v>
      </c>
      <c r="F1678" s="271">
        <v>3.6999999999999999E-4</v>
      </c>
      <c r="G1678" s="271">
        <v>1.4600428379650554E-3</v>
      </c>
      <c r="H1678" s="272">
        <v>144.68821049809375</v>
      </c>
      <c r="I1678" s="271">
        <v>0.99853995716203492</v>
      </c>
      <c r="J1678" s="272">
        <v>99098.606380449724</v>
      </c>
      <c r="K1678" s="272">
        <v>396034.05817087193</v>
      </c>
      <c r="L1678" s="272">
        <v>7787834.0501946658</v>
      </c>
      <c r="M1678" s="273">
        <v>78.586716147110806</v>
      </c>
      <c r="N1678" s="272">
        <v>4</v>
      </c>
      <c r="O1678" s="274">
        <f t="shared" ref="O1678:O1695" si="112">(K1678-J1679*N1678)/H1678</f>
        <v>1.5093523536823834</v>
      </c>
    </row>
    <row r="1679" spans="2:15" x14ac:dyDescent="0.2">
      <c r="B1679" s="268" t="s">
        <v>62</v>
      </c>
      <c r="C1679" s="276" t="s">
        <v>3</v>
      </c>
      <c r="D1679" s="275" t="s">
        <v>106</v>
      </c>
      <c r="E1679" s="270" t="str">
        <f t="shared" si="111"/>
        <v>SPTotal05-09</v>
      </c>
      <c r="F1679" s="271">
        <v>1.2999999999999999E-4</v>
      </c>
      <c r="G1679" s="271">
        <v>6.5087363588304452E-4</v>
      </c>
      <c r="H1679" s="272">
        <v>64.406496504149686</v>
      </c>
      <c r="I1679" s="271">
        <v>0.99934912636411699</v>
      </c>
      <c r="J1679" s="272">
        <v>98953.918169951634</v>
      </c>
      <c r="K1679" s="272">
        <v>494608.57460849779</v>
      </c>
      <c r="L1679" s="272">
        <v>7391799.992023794</v>
      </c>
      <c r="M1679" s="273">
        <v>74.699416948083922</v>
      </c>
      <c r="N1679" s="272">
        <v>5</v>
      </c>
      <c r="O1679" s="274">
        <f t="shared" si="112"/>
        <v>2.4999999999994467</v>
      </c>
    </row>
    <row r="1680" spans="2:15" x14ac:dyDescent="0.2">
      <c r="B1680" s="268" t="s">
        <v>62</v>
      </c>
      <c r="C1680" s="276" t="s">
        <v>3</v>
      </c>
      <c r="D1680" s="275" t="s">
        <v>71</v>
      </c>
      <c r="E1680" s="270" t="str">
        <f t="shared" si="111"/>
        <v>SPTotal10-14</v>
      </c>
      <c r="F1680" s="271">
        <v>1.8000000000000001E-4</v>
      </c>
      <c r="G1680" s="271">
        <v>8.7722670777041405E-4</v>
      </c>
      <c r="H1680" s="272">
        <v>86.748520758322272</v>
      </c>
      <c r="I1680" s="271">
        <v>0.99912277329222954</v>
      </c>
      <c r="J1680" s="272">
        <v>98889.511673447487</v>
      </c>
      <c r="K1680" s="272">
        <v>494230.68706534163</v>
      </c>
      <c r="L1680" s="272">
        <v>6897191.4174152957</v>
      </c>
      <c r="M1680" s="273">
        <v>69.746440251329901</v>
      </c>
      <c r="N1680" s="272">
        <v>5</v>
      </c>
      <c r="O1680" s="274">
        <f t="shared" si="112"/>
        <v>2.5000000000001927</v>
      </c>
    </row>
    <row r="1681" spans="2:15" x14ac:dyDescent="0.2">
      <c r="B1681" s="268" t="s">
        <v>62</v>
      </c>
      <c r="C1681" s="276" t="s">
        <v>3</v>
      </c>
      <c r="D1681" s="269" t="s">
        <v>72</v>
      </c>
      <c r="E1681" s="270" t="str">
        <f t="shared" si="111"/>
        <v>SPTotal15-19</v>
      </c>
      <c r="F1681" s="271">
        <v>5.1999999999999995E-4</v>
      </c>
      <c r="G1681" s="271">
        <v>2.5967280558434644E-3</v>
      </c>
      <c r="H1681" s="272">
        <v>256.5639070734448</v>
      </c>
      <c r="I1681" s="271">
        <v>0.99740327194415657</v>
      </c>
      <c r="J1681" s="272">
        <v>98802.763152689164</v>
      </c>
      <c r="K1681" s="272">
        <v>493372.40599576221</v>
      </c>
      <c r="L1681" s="272">
        <v>6402960.7303499542</v>
      </c>
      <c r="M1681" s="273">
        <v>64.805482418086413</v>
      </c>
      <c r="N1681" s="272">
        <v>5</v>
      </c>
      <c r="O1681" s="274">
        <f t="shared" si="112"/>
        <v>2.4999999999999356</v>
      </c>
    </row>
    <row r="1682" spans="2:15" x14ac:dyDescent="0.2">
      <c r="B1682" s="268" t="s">
        <v>62</v>
      </c>
      <c r="C1682" s="276" t="s">
        <v>3</v>
      </c>
      <c r="D1682" s="269" t="s">
        <v>73</v>
      </c>
      <c r="E1682" s="270" t="str">
        <f t="shared" si="111"/>
        <v>SPTotal20-24</v>
      </c>
      <c r="F1682" s="271">
        <v>7.3999999999999999E-4</v>
      </c>
      <c r="G1682" s="271">
        <v>3.6867619456815697E-3</v>
      </c>
      <c r="H1682" s="272">
        <v>363.31637727028982</v>
      </c>
      <c r="I1682" s="271">
        <v>0.99631323805431848</v>
      </c>
      <c r="J1682" s="272">
        <v>98546.199245615717</v>
      </c>
      <c r="K1682" s="272">
        <v>491822.70528490288</v>
      </c>
      <c r="L1682" s="272">
        <v>5909588.3243541922</v>
      </c>
      <c r="M1682" s="273">
        <v>59.967694031762548</v>
      </c>
      <c r="N1682" s="272">
        <v>5</v>
      </c>
      <c r="O1682" s="274">
        <f t="shared" si="112"/>
        <v>2.500000000000012</v>
      </c>
    </row>
    <row r="1683" spans="2:15" x14ac:dyDescent="0.2">
      <c r="B1683" s="268" t="s">
        <v>62</v>
      </c>
      <c r="C1683" s="276" t="s">
        <v>3</v>
      </c>
      <c r="D1683" s="269" t="s">
        <v>74</v>
      </c>
      <c r="E1683" s="270" t="str">
        <f t="shared" si="111"/>
        <v>SPTotal25-29</v>
      </c>
      <c r="F1683" s="271">
        <v>7.6000000000000004E-4</v>
      </c>
      <c r="G1683" s="271">
        <v>3.802655699360457E-3</v>
      </c>
      <c r="H1683" s="272">
        <v>373.35569911895391</v>
      </c>
      <c r="I1683" s="271">
        <v>0.99619734430063955</v>
      </c>
      <c r="J1683" s="272">
        <v>98182.882868345434</v>
      </c>
      <c r="K1683" s="272">
        <v>489981.02509392978</v>
      </c>
      <c r="L1683" s="272">
        <v>5417765.6190692894</v>
      </c>
      <c r="M1683" s="273">
        <v>55.180347742834506</v>
      </c>
      <c r="N1683" s="272">
        <v>5</v>
      </c>
      <c r="O1683" s="274">
        <f t="shared" si="112"/>
        <v>2.499999999999964</v>
      </c>
    </row>
    <row r="1684" spans="2:15" x14ac:dyDescent="0.2">
      <c r="B1684" s="268" t="s">
        <v>62</v>
      </c>
      <c r="C1684" s="276" t="s">
        <v>3</v>
      </c>
      <c r="D1684" s="269" t="s">
        <v>75</v>
      </c>
      <c r="E1684" s="270" t="str">
        <f t="shared" si="111"/>
        <v>SPTotal30-34</v>
      </c>
      <c r="F1684" s="271">
        <v>9.7999999999999997E-4</v>
      </c>
      <c r="G1684" s="271">
        <v>4.8873713007029241E-3</v>
      </c>
      <c r="H1684" s="272">
        <v>478.03147602220042</v>
      </c>
      <c r="I1684" s="271">
        <v>0.99511262869929706</v>
      </c>
      <c r="J1684" s="272">
        <v>97809.52716922648</v>
      </c>
      <c r="K1684" s="272">
        <v>487852.55715607689</v>
      </c>
      <c r="L1684" s="272">
        <v>4927784.5939753596</v>
      </c>
      <c r="M1684" s="273">
        <v>50.381437643078328</v>
      </c>
      <c r="N1684" s="272">
        <v>5</v>
      </c>
      <c r="O1684" s="274">
        <f t="shared" si="112"/>
        <v>2.4999999999999281</v>
      </c>
    </row>
    <row r="1685" spans="2:15" x14ac:dyDescent="0.2">
      <c r="B1685" s="268" t="s">
        <v>62</v>
      </c>
      <c r="C1685" s="276" t="s">
        <v>3</v>
      </c>
      <c r="D1685" s="269" t="s">
        <v>76</v>
      </c>
      <c r="E1685" s="270" t="str">
        <f t="shared" si="111"/>
        <v>SPTotal35-39</v>
      </c>
      <c r="F1685" s="271">
        <v>1.3600000000000001E-3</v>
      </c>
      <c r="G1685" s="271">
        <v>6.7682222022309828E-3</v>
      </c>
      <c r="H1685" s="272">
        <v>658.76119012709455</v>
      </c>
      <c r="I1685" s="271">
        <v>0.99323177779776906</v>
      </c>
      <c r="J1685" s="272">
        <v>97331.495693204284</v>
      </c>
      <c r="K1685" s="272">
        <v>485010.57549070369</v>
      </c>
      <c r="L1685" s="272">
        <v>4439932.0368192829</v>
      </c>
      <c r="M1685" s="273">
        <v>45.616601339552624</v>
      </c>
      <c r="N1685" s="272">
        <v>5</v>
      </c>
      <c r="O1685" s="274">
        <f t="shared" si="112"/>
        <v>2.4999999999999036</v>
      </c>
    </row>
    <row r="1686" spans="2:15" x14ac:dyDescent="0.2">
      <c r="B1686" s="268" t="s">
        <v>62</v>
      </c>
      <c r="C1686" s="276" t="s">
        <v>3</v>
      </c>
      <c r="D1686" s="269" t="s">
        <v>77</v>
      </c>
      <c r="E1686" s="270" t="str">
        <f t="shared" si="111"/>
        <v>SPTotal40-44</v>
      </c>
      <c r="F1686" s="271">
        <v>2.0500000000000002E-3</v>
      </c>
      <c r="G1686" s="271">
        <v>1.0193354377562426E-2</v>
      </c>
      <c r="H1686" s="272">
        <v>985.41944143787214</v>
      </c>
      <c r="I1686" s="271">
        <v>0.98980664562243759</v>
      </c>
      <c r="J1686" s="272">
        <v>96672.734503077198</v>
      </c>
      <c r="K1686" s="272">
        <v>480900.12391179131</v>
      </c>
      <c r="L1686" s="272">
        <v>3954921.4613285791</v>
      </c>
      <c r="M1686" s="273">
        <v>40.910412658314634</v>
      </c>
      <c r="N1686" s="272">
        <v>5</v>
      </c>
      <c r="O1686" s="274">
        <f t="shared" si="112"/>
        <v>2.5000000000000306</v>
      </c>
    </row>
    <row r="1687" spans="2:15" x14ac:dyDescent="0.2">
      <c r="B1687" s="268" t="s">
        <v>62</v>
      </c>
      <c r="C1687" s="276" t="s">
        <v>3</v>
      </c>
      <c r="D1687" s="269" t="s">
        <v>78</v>
      </c>
      <c r="E1687" s="270" t="str">
        <f t="shared" si="111"/>
        <v>SPTotal45-49</v>
      </c>
      <c r="F1687" s="271">
        <v>3.2399999999999998E-3</v>
      </c>
      <c r="G1687" s="271">
        <v>1.6064256447303679E-2</v>
      </c>
      <c r="H1687" s="272">
        <v>1537.145567904118</v>
      </c>
      <c r="I1687" s="271">
        <v>0.98393574355269631</v>
      </c>
      <c r="J1687" s="272">
        <v>95687.315061639325</v>
      </c>
      <c r="K1687" s="272">
        <v>474593.71138843632</v>
      </c>
      <c r="L1687" s="272">
        <v>3474021.3374167876</v>
      </c>
      <c r="M1687" s="273">
        <v>36.305975720803872</v>
      </c>
      <c r="N1687" s="272">
        <v>5</v>
      </c>
      <c r="O1687" s="274">
        <f t="shared" si="112"/>
        <v>2.5000000000000249</v>
      </c>
    </row>
    <row r="1688" spans="2:15" x14ac:dyDescent="0.2">
      <c r="B1688" s="268" t="s">
        <v>62</v>
      </c>
      <c r="C1688" s="276" t="s">
        <v>3</v>
      </c>
      <c r="D1688" s="269" t="s">
        <v>79</v>
      </c>
      <c r="E1688" s="270" t="str">
        <f t="shared" si="111"/>
        <v>SPTotal50-54</v>
      </c>
      <c r="F1688" s="271">
        <v>4.8599999999999997E-3</v>
      </c>
      <c r="G1688" s="271">
        <v>2.4031107997512232E-2</v>
      </c>
      <c r="H1688" s="272">
        <v>2262.5328910880321</v>
      </c>
      <c r="I1688" s="271">
        <v>0.97596889200248782</v>
      </c>
      <c r="J1688" s="272">
        <v>94150.1694937352</v>
      </c>
      <c r="K1688" s="272">
        <v>465094.51524095592</v>
      </c>
      <c r="L1688" s="272">
        <v>2999427.6260283515</v>
      </c>
      <c r="M1688" s="273">
        <v>31.857909998005209</v>
      </c>
      <c r="N1688" s="272">
        <v>5</v>
      </c>
      <c r="O1688" s="274">
        <f t="shared" si="112"/>
        <v>2.5000000000000187</v>
      </c>
    </row>
    <row r="1689" spans="2:15" x14ac:dyDescent="0.2">
      <c r="B1689" s="268" t="s">
        <v>62</v>
      </c>
      <c r="C1689" s="276" t="s">
        <v>3</v>
      </c>
      <c r="D1689" s="269" t="s">
        <v>80</v>
      </c>
      <c r="E1689" s="270" t="str">
        <f t="shared" si="111"/>
        <v>SPTotal55-59</v>
      </c>
      <c r="F1689" s="271">
        <v>7.1900000000000002E-3</v>
      </c>
      <c r="G1689" s="271">
        <v>3.5299894468382997E-2</v>
      </c>
      <c r="H1689" s="272">
        <v>3243.6238750225716</v>
      </c>
      <c r="I1689" s="271">
        <v>0.964700105531617</v>
      </c>
      <c r="J1689" s="272">
        <v>91887.636602647166</v>
      </c>
      <c r="K1689" s="272">
        <v>451329.12332567939</v>
      </c>
      <c r="L1689" s="272">
        <v>2534333.1107873954</v>
      </c>
      <c r="M1689" s="273">
        <v>27.580784580919175</v>
      </c>
      <c r="N1689" s="272">
        <v>5</v>
      </c>
      <c r="O1689" s="274">
        <f t="shared" si="112"/>
        <v>2.4999999999999933</v>
      </c>
    </row>
    <row r="1690" spans="2:15" x14ac:dyDescent="0.2">
      <c r="B1690" s="268" t="s">
        <v>62</v>
      </c>
      <c r="C1690" s="276" t="s">
        <v>3</v>
      </c>
      <c r="D1690" s="269" t="s">
        <v>81</v>
      </c>
      <c r="E1690" s="270" t="str">
        <f t="shared" si="111"/>
        <v>SPTotal60-64</v>
      </c>
      <c r="F1690" s="271">
        <v>1.065E-2</v>
      </c>
      <c r="G1690" s="271">
        <v>5.1883158481482818E-2</v>
      </c>
      <c r="H1690" s="272">
        <v>4599.1313607819266</v>
      </c>
      <c r="I1690" s="271">
        <v>0.94811684151851716</v>
      </c>
      <c r="J1690" s="272">
        <v>88644.012727624591</v>
      </c>
      <c r="K1690" s="272">
        <v>431722.23523616814</v>
      </c>
      <c r="L1690" s="272">
        <v>2083003.9874617162</v>
      </c>
      <c r="M1690" s="273">
        <v>23.498529944285554</v>
      </c>
      <c r="N1690" s="272">
        <v>5</v>
      </c>
      <c r="O1690" s="274">
        <f t="shared" si="112"/>
        <v>2.5000000000000062</v>
      </c>
    </row>
    <row r="1691" spans="2:15" x14ac:dyDescent="0.2">
      <c r="B1691" s="268" t="s">
        <v>62</v>
      </c>
      <c r="C1691" s="276" t="s">
        <v>3</v>
      </c>
      <c r="D1691" s="269" t="s">
        <v>82</v>
      </c>
      <c r="E1691" s="270" t="str">
        <f t="shared" si="111"/>
        <v>SPTotal65-69</v>
      </c>
      <c r="F1691" s="271">
        <v>1.6160000000000001E-2</v>
      </c>
      <c r="G1691" s="271">
        <v>7.7680773004369444E-2</v>
      </c>
      <c r="H1691" s="272">
        <v>6528.6713516368636</v>
      </c>
      <c r="I1691" s="271">
        <v>0.92231922699563051</v>
      </c>
      <c r="J1691" s="272">
        <v>84044.881366842659</v>
      </c>
      <c r="K1691" s="272">
        <v>403902.72845512116</v>
      </c>
      <c r="L1691" s="272">
        <v>1651281.752225548</v>
      </c>
      <c r="M1691" s="273">
        <v>19.647618336421505</v>
      </c>
      <c r="N1691" s="272">
        <v>5</v>
      </c>
      <c r="O1691" s="274">
        <f t="shared" si="112"/>
        <v>2.5000000000000049</v>
      </c>
    </row>
    <row r="1692" spans="2:15" x14ac:dyDescent="0.2">
      <c r="B1692" s="268" t="s">
        <v>62</v>
      </c>
      <c r="C1692" s="276" t="s">
        <v>3</v>
      </c>
      <c r="D1692" s="269" t="s">
        <v>19</v>
      </c>
      <c r="E1692" s="270" t="str">
        <f t="shared" si="111"/>
        <v>SPTotal70-74</v>
      </c>
      <c r="F1692" s="271">
        <v>2.5090000000000001E-2</v>
      </c>
      <c r="G1692" s="271">
        <v>0.11804086602823395</v>
      </c>
      <c r="H1692" s="272">
        <v>9150.080561421355</v>
      </c>
      <c r="I1692" s="271">
        <v>0.88195913397176606</v>
      </c>
      <c r="J1692" s="272">
        <v>77516.210015205797</v>
      </c>
      <c r="K1692" s="272">
        <v>364705.84867247561</v>
      </c>
      <c r="L1692" s="272">
        <v>1247379.0237704269</v>
      </c>
      <c r="M1692" s="273">
        <v>16.091847415214669</v>
      </c>
      <c r="N1692" s="272">
        <v>5</v>
      </c>
      <c r="O1692" s="274">
        <f t="shared" si="112"/>
        <v>2.500000000000004</v>
      </c>
    </row>
    <row r="1693" spans="2:15" x14ac:dyDescent="0.2">
      <c r="B1693" s="268" t="s">
        <v>62</v>
      </c>
      <c r="C1693" s="276" t="s">
        <v>3</v>
      </c>
      <c r="D1693" s="269" t="s">
        <v>20</v>
      </c>
      <c r="E1693" s="270" t="str">
        <f t="shared" si="111"/>
        <v>SPTotal75-79</v>
      </c>
      <c r="F1693" s="271">
        <v>3.9690000000000003E-2</v>
      </c>
      <c r="G1693" s="271">
        <v>0.18051786837895886</v>
      </c>
      <c r="H1693" s="272">
        <v>12341.307958317122</v>
      </c>
      <c r="I1693" s="271">
        <v>0.81948213162104111</v>
      </c>
      <c r="J1693" s="272">
        <v>68366.129453784437</v>
      </c>
      <c r="K1693" s="272">
        <v>310977.37737312936</v>
      </c>
      <c r="L1693" s="272">
        <v>882673.1750979512</v>
      </c>
      <c r="M1693" s="273">
        <v>12.910971882569994</v>
      </c>
      <c r="N1693" s="272">
        <v>5</v>
      </c>
      <c r="O1693" s="274">
        <f t="shared" si="112"/>
        <v>2.4999999999999969</v>
      </c>
    </row>
    <row r="1694" spans="2:15" x14ac:dyDescent="0.2">
      <c r="B1694" s="268" t="s">
        <v>62</v>
      </c>
      <c r="C1694" s="276" t="s">
        <v>3</v>
      </c>
      <c r="D1694" s="269" t="s">
        <v>21</v>
      </c>
      <c r="E1694" s="270" t="str">
        <f t="shared" si="111"/>
        <v>SPTotal80-84</v>
      </c>
      <c r="F1694" s="271">
        <v>6.207E-2</v>
      </c>
      <c r="G1694" s="271">
        <v>0.26867338342021357</v>
      </c>
      <c r="H1694" s="272">
        <v>15052.378346700714</v>
      </c>
      <c r="I1694" s="271">
        <v>0.73132661657978648</v>
      </c>
      <c r="J1694" s="272">
        <v>56024.821495467317</v>
      </c>
      <c r="K1694" s="272">
        <v>242493.16161058482</v>
      </c>
      <c r="L1694" s="272">
        <v>571695.79772482184</v>
      </c>
      <c r="M1694" s="273">
        <v>10.204330553218716</v>
      </c>
      <c r="N1694" s="272">
        <v>5</v>
      </c>
      <c r="O1694" s="274">
        <f t="shared" si="112"/>
        <v>2.4999999999999996</v>
      </c>
    </row>
    <row r="1695" spans="2:15" x14ac:dyDescent="0.2">
      <c r="B1695" s="268" t="s">
        <v>62</v>
      </c>
      <c r="C1695" s="276" t="s">
        <v>3</v>
      </c>
      <c r="D1695" s="269" t="s">
        <v>22</v>
      </c>
      <c r="E1695" s="270" t="str">
        <f t="shared" si="111"/>
        <v>SPTotal85-89</v>
      </c>
      <c r="F1695" s="271">
        <v>9.937E-2</v>
      </c>
      <c r="G1695" s="271">
        <v>0.39796816352759457</v>
      </c>
      <c r="H1695" s="272">
        <v>16305.727955153421</v>
      </c>
      <c r="I1695" s="271">
        <v>0.60203183647240543</v>
      </c>
      <c r="J1695" s="272">
        <v>40972.443148766608</v>
      </c>
      <c r="K1695" s="272">
        <v>164097.89585594949</v>
      </c>
      <c r="L1695" s="272">
        <v>329202.63611423702</v>
      </c>
      <c r="M1695" s="273">
        <v>8.0347328793388542</v>
      </c>
      <c r="N1695" s="272">
        <v>5</v>
      </c>
      <c r="O1695" s="274">
        <f t="shared" si="112"/>
        <v>2.5</v>
      </c>
    </row>
    <row r="1696" spans="2:15" x14ac:dyDescent="0.2">
      <c r="B1696" s="268" t="s">
        <v>62</v>
      </c>
      <c r="C1696" s="276" t="s">
        <v>3</v>
      </c>
      <c r="D1696" s="269" t="s">
        <v>5</v>
      </c>
      <c r="E1696" s="270" t="str">
        <f t="shared" si="111"/>
        <v>SPTotal90+</v>
      </c>
      <c r="F1696" s="271">
        <v>0.14940000000000001</v>
      </c>
      <c r="G1696" s="271">
        <v>1</v>
      </c>
      <c r="H1696" s="272">
        <v>24666.715193613189</v>
      </c>
      <c r="I1696" s="271">
        <v>0</v>
      </c>
      <c r="J1696" s="272">
        <v>24666.715193613189</v>
      </c>
      <c r="K1696" s="272">
        <v>165104.74025828752</v>
      </c>
      <c r="L1696" s="272">
        <v>165104.74025828752</v>
      </c>
      <c r="M1696" s="273">
        <v>6.6934222478490835</v>
      </c>
      <c r="N1696" s="273" t="s">
        <v>92</v>
      </c>
      <c r="O1696" s="274"/>
    </row>
    <row r="1697" spans="2:15" ht="16" customHeight="1" x14ac:dyDescent="0.2">
      <c r="B1697" s="348" t="s">
        <v>1</v>
      </c>
      <c r="C1697" s="348" t="s">
        <v>0</v>
      </c>
      <c r="D1697" s="348" t="s">
        <v>2</v>
      </c>
      <c r="E1697" s="348" t="s">
        <v>49</v>
      </c>
      <c r="F1697" s="349" t="s">
        <v>113</v>
      </c>
      <c r="G1697" s="349" t="s">
        <v>112</v>
      </c>
      <c r="H1697" s="349" t="s">
        <v>114</v>
      </c>
      <c r="I1697" s="349" t="s">
        <v>116</v>
      </c>
      <c r="J1697" s="349" t="s">
        <v>111</v>
      </c>
      <c r="K1697" s="349" t="s">
        <v>110</v>
      </c>
      <c r="L1697" s="349" t="s">
        <v>109</v>
      </c>
      <c r="M1697" s="349" t="s">
        <v>108</v>
      </c>
      <c r="N1697" s="350" t="s">
        <v>6</v>
      </c>
      <c r="O1697" s="351" t="s">
        <v>91</v>
      </c>
    </row>
    <row r="1698" spans="2:15" ht="16" customHeight="1" x14ac:dyDescent="0.2">
      <c r="B1698" s="348"/>
      <c r="C1698" s="348"/>
      <c r="D1698" s="348"/>
      <c r="E1698" s="348"/>
      <c r="F1698" s="348"/>
      <c r="G1698" s="348"/>
      <c r="H1698" s="348"/>
      <c r="I1698" s="348"/>
      <c r="J1698" s="348"/>
      <c r="K1698" s="348"/>
      <c r="L1698" s="348"/>
      <c r="M1698" s="348"/>
      <c r="N1698" s="350"/>
      <c r="O1698" s="351"/>
    </row>
    <row r="1699" spans="2:15" x14ac:dyDescent="0.2">
      <c r="B1699" s="268" t="s">
        <v>63</v>
      </c>
      <c r="C1699" s="276" t="s">
        <v>3</v>
      </c>
      <c r="D1699" s="269">
        <v>0</v>
      </c>
      <c r="E1699" s="270" t="str">
        <f t="shared" si="111"/>
        <v>PRTotal0</v>
      </c>
      <c r="F1699" s="271">
        <v>8.3099999999999997E-3</v>
      </c>
      <c r="G1699" s="271">
        <v>8.2469799071305007E-3</v>
      </c>
      <c r="H1699" s="272">
        <v>824.6979907130501</v>
      </c>
      <c r="I1699" s="271">
        <v>0.99175302009286948</v>
      </c>
      <c r="J1699" s="272">
        <v>100000</v>
      </c>
      <c r="K1699" s="272">
        <v>99236.940712099182</v>
      </c>
      <c r="L1699" s="272">
        <v>7793292.5840084683</v>
      </c>
      <c r="M1699" s="273">
        <v>77.932925840084678</v>
      </c>
      <c r="N1699" s="272">
        <v>1</v>
      </c>
      <c r="O1699" s="274">
        <f>(K1699-J1700*N1699)/H1699</f>
        <v>7.4740939721396407E-2</v>
      </c>
    </row>
    <row r="1700" spans="2:15" x14ac:dyDescent="0.2">
      <c r="B1700" s="268" t="s">
        <v>63</v>
      </c>
      <c r="C1700" s="276" t="s">
        <v>3</v>
      </c>
      <c r="D1700" s="275" t="s">
        <v>107</v>
      </c>
      <c r="E1700" s="270" t="str">
        <f t="shared" si="111"/>
        <v>PRTotal01-04</v>
      </c>
      <c r="F1700" s="271">
        <v>3.6000000000000002E-4</v>
      </c>
      <c r="G1700" s="271">
        <v>1.445243636798259E-3</v>
      </c>
      <c r="H1700" s="272">
        <v>143.33247415646755</v>
      </c>
      <c r="I1700" s="271">
        <v>0.99855475636320179</v>
      </c>
      <c r="J1700" s="272">
        <v>99175.302009286941</v>
      </c>
      <c r="K1700" s="272">
        <v>396344.39598358044</v>
      </c>
      <c r="L1700" s="272">
        <v>7694055.6432963694</v>
      </c>
      <c r="M1700" s="273">
        <v>77.580360103928754</v>
      </c>
      <c r="N1700" s="272">
        <v>4</v>
      </c>
      <c r="O1700" s="274">
        <f t="shared" ref="O1700:O1717" si="113">(K1700-J1701*N1700)/H1700</f>
        <v>1.5105986576506574</v>
      </c>
    </row>
    <row r="1701" spans="2:15" x14ac:dyDescent="0.2">
      <c r="B1701" s="268" t="s">
        <v>63</v>
      </c>
      <c r="C1701" s="276" t="s">
        <v>3</v>
      </c>
      <c r="D1701" s="275" t="s">
        <v>106</v>
      </c>
      <c r="E1701" s="270" t="str">
        <f t="shared" si="111"/>
        <v>PRTotal05-09</v>
      </c>
      <c r="F1701" s="271">
        <v>1.7000000000000001E-4</v>
      </c>
      <c r="G1701" s="271">
        <v>8.2750246330133635E-4</v>
      </c>
      <c r="H1701" s="272">
        <v>81.949198735903366</v>
      </c>
      <c r="I1701" s="271">
        <v>0.99917249753669868</v>
      </c>
      <c r="J1701" s="272">
        <v>99031.969535130484</v>
      </c>
      <c r="K1701" s="272">
        <v>494954.97467881266</v>
      </c>
      <c r="L1701" s="272">
        <v>7297711.2473127889</v>
      </c>
      <c r="M1701" s="273">
        <v>73.69045856170726</v>
      </c>
      <c r="N1701" s="272">
        <v>5</v>
      </c>
      <c r="O1701" s="274">
        <f t="shared" si="113"/>
        <v>2.500000000000643</v>
      </c>
    </row>
    <row r="1702" spans="2:15" x14ac:dyDescent="0.2">
      <c r="B1702" s="268" t="s">
        <v>63</v>
      </c>
      <c r="C1702" s="276" t="s">
        <v>3</v>
      </c>
      <c r="D1702" s="275" t="s">
        <v>71</v>
      </c>
      <c r="E1702" s="270" t="str">
        <f t="shared" si="111"/>
        <v>PRTotal10-14</v>
      </c>
      <c r="F1702" s="271">
        <v>2.2000000000000001E-4</v>
      </c>
      <c r="G1702" s="271">
        <v>1.0802571483890979E-3</v>
      </c>
      <c r="H1702" s="272">
        <v>106.89146680163685</v>
      </c>
      <c r="I1702" s="271">
        <v>0.99891974285161089</v>
      </c>
      <c r="J1702" s="272">
        <v>98950.020336394577</v>
      </c>
      <c r="K1702" s="272">
        <v>494482.87301496882</v>
      </c>
      <c r="L1702" s="272">
        <v>6802756.2726339763</v>
      </c>
      <c r="M1702" s="273">
        <v>68.749417630305132</v>
      </c>
      <c r="N1702" s="272">
        <v>5</v>
      </c>
      <c r="O1702" s="274">
        <f t="shared" si="113"/>
        <v>2.5000000000005445</v>
      </c>
    </row>
    <row r="1703" spans="2:15" x14ac:dyDescent="0.2">
      <c r="B1703" s="268" t="s">
        <v>63</v>
      </c>
      <c r="C1703" s="276" t="s">
        <v>3</v>
      </c>
      <c r="D1703" s="269" t="s">
        <v>72</v>
      </c>
      <c r="E1703" s="270" t="str">
        <f t="shared" si="111"/>
        <v>PRTotal15-19</v>
      </c>
      <c r="F1703" s="271">
        <v>9.2000000000000003E-4</v>
      </c>
      <c r="G1703" s="271">
        <v>4.6128042692488713E-3</v>
      </c>
      <c r="H1703" s="272">
        <v>455.94400683557467</v>
      </c>
      <c r="I1703" s="271">
        <v>0.99538719573075118</v>
      </c>
      <c r="J1703" s="272">
        <v>98843.12886959294</v>
      </c>
      <c r="K1703" s="272">
        <v>493075.78433087573</v>
      </c>
      <c r="L1703" s="272">
        <v>6308273.3996190075</v>
      </c>
      <c r="M1703" s="273">
        <v>63.821061431004722</v>
      </c>
      <c r="N1703" s="272">
        <v>5</v>
      </c>
      <c r="O1703" s="274">
        <f t="shared" si="113"/>
        <v>2.500000000000008</v>
      </c>
    </row>
    <row r="1704" spans="2:15" x14ac:dyDescent="0.2">
      <c r="B1704" s="268" t="s">
        <v>63</v>
      </c>
      <c r="C1704" s="276" t="s">
        <v>3</v>
      </c>
      <c r="D1704" s="269" t="s">
        <v>73</v>
      </c>
      <c r="E1704" s="270" t="str">
        <f t="shared" si="111"/>
        <v>PRTotal20-24</v>
      </c>
      <c r="F1704" s="271">
        <v>1.24E-3</v>
      </c>
      <c r="G1704" s="271">
        <v>6.1913858173683325E-3</v>
      </c>
      <c r="H1704" s="272">
        <v>609.15302097007225</v>
      </c>
      <c r="I1704" s="271">
        <v>0.99380861418263167</v>
      </c>
      <c r="J1704" s="272">
        <v>98387.184862757364</v>
      </c>
      <c r="K1704" s="272">
        <v>490413.04176136164</v>
      </c>
      <c r="L1704" s="272">
        <v>5815197.6152881319</v>
      </c>
      <c r="M1704" s="273">
        <v>59.105234318878928</v>
      </c>
      <c r="N1704" s="272">
        <v>5</v>
      </c>
      <c r="O1704" s="274">
        <f t="shared" si="113"/>
        <v>2.500000000000036</v>
      </c>
    </row>
    <row r="1705" spans="2:15" x14ac:dyDescent="0.2">
      <c r="B1705" s="268" t="s">
        <v>63</v>
      </c>
      <c r="C1705" s="276" t="s">
        <v>3</v>
      </c>
      <c r="D1705" s="269" t="s">
        <v>74</v>
      </c>
      <c r="E1705" s="270" t="str">
        <f t="shared" si="111"/>
        <v>PRTotal25-29</v>
      </c>
      <c r="F1705" s="271">
        <v>1.16E-3</v>
      </c>
      <c r="G1705" s="271">
        <v>5.7883612612375235E-3</v>
      </c>
      <c r="H1705" s="272">
        <v>565.97457171305064</v>
      </c>
      <c r="I1705" s="271">
        <v>0.9942116387387625</v>
      </c>
      <c r="J1705" s="272">
        <v>97778.031841787291</v>
      </c>
      <c r="K1705" s="272">
        <v>487475.22277965385</v>
      </c>
      <c r="L1705" s="272">
        <v>5324784.5735267699</v>
      </c>
      <c r="M1705" s="273">
        <v>54.45788254505571</v>
      </c>
      <c r="N1705" s="272">
        <v>5</v>
      </c>
      <c r="O1705" s="274">
        <f t="shared" si="113"/>
        <v>2.4999999999999392</v>
      </c>
    </row>
    <row r="1706" spans="2:15" x14ac:dyDescent="0.2">
      <c r="B1706" s="268" t="s">
        <v>63</v>
      </c>
      <c r="C1706" s="276" t="s">
        <v>3</v>
      </c>
      <c r="D1706" s="269" t="s">
        <v>75</v>
      </c>
      <c r="E1706" s="270" t="str">
        <f t="shared" si="111"/>
        <v>PRTotal30-34</v>
      </c>
      <c r="F1706" s="271">
        <v>1.2899999999999999E-3</v>
      </c>
      <c r="G1706" s="271">
        <v>6.410338038029202E-3</v>
      </c>
      <c r="H1706" s="272">
        <v>623.16214847343019</v>
      </c>
      <c r="I1706" s="271">
        <v>0.99358966196197085</v>
      </c>
      <c r="J1706" s="272">
        <v>97212.057270074249</v>
      </c>
      <c r="K1706" s="272">
        <v>484502.38097918767</v>
      </c>
      <c r="L1706" s="272">
        <v>4837309.3507471159</v>
      </c>
      <c r="M1706" s="273">
        <v>49.760384530368668</v>
      </c>
      <c r="N1706" s="272">
        <v>5</v>
      </c>
      <c r="O1706" s="274">
        <f t="shared" si="113"/>
        <v>2.4999999999999263</v>
      </c>
    </row>
    <row r="1707" spans="2:15" x14ac:dyDescent="0.2">
      <c r="B1707" s="268" t="s">
        <v>63</v>
      </c>
      <c r="C1707" s="276" t="s">
        <v>3</v>
      </c>
      <c r="D1707" s="269" t="s">
        <v>76</v>
      </c>
      <c r="E1707" s="270" t="str">
        <f t="shared" si="111"/>
        <v>PRTotal35-39</v>
      </c>
      <c r="F1707" s="271">
        <v>1.6299999999999999E-3</v>
      </c>
      <c r="G1707" s="271">
        <v>8.1374064233932508E-3</v>
      </c>
      <c r="H1707" s="272">
        <v>785.98309559097163</v>
      </c>
      <c r="I1707" s="271">
        <v>0.99186259357660678</v>
      </c>
      <c r="J1707" s="272">
        <v>96588.895121600828</v>
      </c>
      <c r="K1707" s="272">
        <v>480979.51786902669</v>
      </c>
      <c r="L1707" s="272">
        <v>4352806.9697679281</v>
      </c>
      <c r="M1707" s="273">
        <v>45.065294144714578</v>
      </c>
      <c r="N1707" s="272">
        <v>5</v>
      </c>
      <c r="O1707" s="274">
        <f t="shared" si="113"/>
        <v>2.499999999999952</v>
      </c>
    </row>
    <row r="1708" spans="2:15" x14ac:dyDescent="0.2">
      <c r="B1708" s="268" t="s">
        <v>63</v>
      </c>
      <c r="C1708" s="276" t="s">
        <v>3</v>
      </c>
      <c r="D1708" s="269" t="s">
        <v>77</v>
      </c>
      <c r="E1708" s="270" t="str">
        <f t="shared" si="111"/>
        <v>PRTotal40-44</v>
      </c>
      <c r="F1708" s="271">
        <v>2.2100000000000002E-3</v>
      </c>
      <c r="G1708" s="271">
        <v>1.1009317335933121E-2</v>
      </c>
      <c r="H1708" s="272">
        <v>1054.7246602008261</v>
      </c>
      <c r="I1708" s="271">
        <v>0.98899068266406687</v>
      </c>
      <c r="J1708" s="272">
        <v>95802.912026009857</v>
      </c>
      <c r="K1708" s="272">
        <v>476377.74847954721</v>
      </c>
      <c r="L1708" s="272">
        <v>3871827.4518989017</v>
      </c>
      <c r="M1708" s="273">
        <v>40.414506929055833</v>
      </c>
      <c r="N1708" s="272">
        <v>5</v>
      </c>
      <c r="O1708" s="274">
        <f t="shared" si="113"/>
        <v>2.4999999999999667</v>
      </c>
    </row>
    <row r="1709" spans="2:15" x14ac:dyDescent="0.2">
      <c r="B1709" s="268" t="s">
        <v>63</v>
      </c>
      <c r="C1709" s="276" t="s">
        <v>3</v>
      </c>
      <c r="D1709" s="269" t="s">
        <v>78</v>
      </c>
      <c r="E1709" s="270" t="str">
        <f t="shared" si="111"/>
        <v>PRTotal45-49</v>
      </c>
      <c r="F1709" s="271">
        <v>3.29E-3</v>
      </c>
      <c r="G1709" s="271">
        <v>1.6291692440084153E-2</v>
      </c>
      <c r="H1709" s="272">
        <v>1543.608327819228</v>
      </c>
      <c r="I1709" s="271">
        <v>0.9837083075599159</v>
      </c>
      <c r="J1709" s="272">
        <v>94748.187365809034</v>
      </c>
      <c r="K1709" s="272">
        <v>469881.91600949713</v>
      </c>
      <c r="L1709" s="272">
        <v>3395449.7034193547</v>
      </c>
      <c r="M1709" s="273">
        <v>35.836566353612817</v>
      </c>
      <c r="N1709" s="272">
        <v>5</v>
      </c>
      <c r="O1709" s="274">
        <f t="shared" si="113"/>
        <v>2.4999999999999885</v>
      </c>
    </row>
    <row r="1710" spans="2:15" x14ac:dyDescent="0.2">
      <c r="B1710" s="268" t="s">
        <v>63</v>
      </c>
      <c r="C1710" s="276" t="s">
        <v>3</v>
      </c>
      <c r="D1710" s="269" t="s">
        <v>79</v>
      </c>
      <c r="E1710" s="270" t="str">
        <f t="shared" si="111"/>
        <v>PRTotal50-54</v>
      </c>
      <c r="F1710" s="271">
        <v>4.9500000000000004E-3</v>
      </c>
      <c r="G1710" s="271">
        <v>2.4456611857020017E-2</v>
      </c>
      <c r="H1710" s="272">
        <v>2279.468212829061</v>
      </c>
      <c r="I1710" s="271">
        <v>0.97554338814298003</v>
      </c>
      <c r="J1710" s="272">
        <v>93204.57903798981</v>
      </c>
      <c r="K1710" s="272">
        <v>460324.22465787642</v>
      </c>
      <c r="L1710" s="272">
        <v>2925567.7874098578</v>
      </c>
      <c r="M1710" s="273">
        <v>31.388670144815613</v>
      </c>
      <c r="N1710" s="272">
        <v>5</v>
      </c>
      <c r="O1710" s="274">
        <f t="shared" si="113"/>
        <v>2.500000000000004</v>
      </c>
    </row>
    <row r="1711" spans="2:15" x14ac:dyDescent="0.2">
      <c r="B1711" s="268" t="s">
        <v>63</v>
      </c>
      <c r="C1711" s="276" t="s">
        <v>3</v>
      </c>
      <c r="D1711" s="269" t="s">
        <v>80</v>
      </c>
      <c r="E1711" s="270" t="str">
        <f t="shared" si="111"/>
        <v>PRTotal55-59</v>
      </c>
      <c r="F1711" s="271">
        <v>7.1900000000000002E-3</v>
      </c>
      <c r="G1711" s="271">
        <v>3.5300462327931104E-2</v>
      </c>
      <c r="H1711" s="272">
        <v>3209.6984493465475</v>
      </c>
      <c r="I1711" s="271">
        <v>0.96469953767206884</v>
      </c>
      <c r="J1711" s="272">
        <v>90925.110825160751</v>
      </c>
      <c r="K1711" s="272">
        <v>446601.30800243735</v>
      </c>
      <c r="L1711" s="272">
        <v>2465243.5627519814</v>
      </c>
      <c r="M1711" s="273">
        <v>27.112901379822134</v>
      </c>
      <c r="N1711" s="272">
        <v>5</v>
      </c>
      <c r="O1711" s="274">
        <f t="shared" si="113"/>
        <v>2.500000000000012</v>
      </c>
    </row>
    <row r="1712" spans="2:15" x14ac:dyDescent="0.2">
      <c r="B1712" s="268" t="s">
        <v>63</v>
      </c>
      <c r="C1712" s="276" t="s">
        <v>3</v>
      </c>
      <c r="D1712" s="269" t="s">
        <v>81</v>
      </c>
      <c r="E1712" s="270" t="str">
        <f t="shared" si="111"/>
        <v>PRTotal60-64</v>
      </c>
      <c r="F1712" s="271">
        <v>1.068E-2</v>
      </c>
      <c r="G1712" s="271">
        <v>5.199233309621417E-2</v>
      </c>
      <c r="H1712" s="272">
        <v>4560.5289379151181</v>
      </c>
      <c r="I1712" s="271">
        <v>0.9480076669037858</v>
      </c>
      <c r="J1712" s="272">
        <v>87715.412375814194</v>
      </c>
      <c r="K1712" s="272">
        <v>427175.73953428317</v>
      </c>
      <c r="L1712" s="272">
        <v>2018642.254749544</v>
      </c>
      <c r="M1712" s="273">
        <v>23.013541179065868</v>
      </c>
      <c r="N1712" s="272">
        <v>5</v>
      </c>
      <c r="O1712" s="274">
        <f t="shared" si="113"/>
        <v>2.5000000000000067</v>
      </c>
    </row>
    <row r="1713" spans="2:15" x14ac:dyDescent="0.2">
      <c r="B1713" s="268" t="s">
        <v>63</v>
      </c>
      <c r="C1713" s="276" t="s">
        <v>3</v>
      </c>
      <c r="D1713" s="269" t="s">
        <v>82</v>
      </c>
      <c r="E1713" s="270" t="str">
        <f t="shared" si="111"/>
        <v>PRTotal65-69</v>
      </c>
      <c r="F1713" s="271">
        <v>1.6899999999999998E-2</v>
      </c>
      <c r="G1713" s="271">
        <v>8.1073659672477427E-2</v>
      </c>
      <c r="H1713" s="272">
        <v>6741.6707199487591</v>
      </c>
      <c r="I1713" s="271">
        <v>0.91892634032752252</v>
      </c>
      <c r="J1713" s="272">
        <v>83154.883437899072</v>
      </c>
      <c r="K1713" s="272">
        <v>398920.24038962345</v>
      </c>
      <c r="L1713" s="272">
        <v>1591466.5152152609</v>
      </c>
      <c r="M1713" s="273">
        <v>19.138581517028818</v>
      </c>
      <c r="N1713" s="272">
        <v>5</v>
      </c>
      <c r="O1713" s="274">
        <f t="shared" si="113"/>
        <v>2.4999999999999916</v>
      </c>
    </row>
    <row r="1714" spans="2:15" x14ac:dyDescent="0.2">
      <c r="B1714" s="268" t="s">
        <v>63</v>
      </c>
      <c r="C1714" s="276" t="s">
        <v>3</v>
      </c>
      <c r="D1714" s="269" t="s">
        <v>19</v>
      </c>
      <c r="E1714" s="270" t="str">
        <f t="shared" si="111"/>
        <v>PRTotal70-74</v>
      </c>
      <c r="F1714" s="271">
        <v>2.6100000000000002E-2</v>
      </c>
      <c r="G1714" s="271">
        <v>0.12248603381422601</v>
      </c>
      <c r="H1714" s="272">
        <v>9359.5513568245078</v>
      </c>
      <c r="I1714" s="271">
        <v>0.87751396618577404</v>
      </c>
      <c r="J1714" s="272">
        <v>76413.212717950315</v>
      </c>
      <c r="K1714" s="272">
        <v>358667.18519769033</v>
      </c>
      <c r="L1714" s="272">
        <v>1192546.2748256375</v>
      </c>
      <c r="M1714" s="273">
        <v>15.606545418100122</v>
      </c>
      <c r="N1714" s="272">
        <v>5</v>
      </c>
      <c r="O1714" s="274">
        <f t="shared" si="113"/>
        <v>2.5000000000000009</v>
      </c>
    </row>
    <row r="1715" spans="2:15" x14ac:dyDescent="0.2">
      <c r="B1715" s="268" t="s">
        <v>63</v>
      </c>
      <c r="C1715" s="276" t="s">
        <v>3</v>
      </c>
      <c r="D1715" s="269" t="s">
        <v>20</v>
      </c>
      <c r="E1715" s="270" t="str">
        <f t="shared" si="111"/>
        <v>PRTotal75-79</v>
      </c>
      <c r="F1715" s="271">
        <v>4.1930000000000002E-2</v>
      </c>
      <c r="G1715" s="271">
        <v>0.18975798558005005</v>
      </c>
      <c r="H1715" s="272">
        <v>12723.96770565407</v>
      </c>
      <c r="I1715" s="271">
        <v>0.81024201441994992</v>
      </c>
      <c r="J1715" s="272">
        <v>67053.661361125807</v>
      </c>
      <c r="K1715" s="272">
        <v>303458.38754149387</v>
      </c>
      <c r="L1715" s="272">
        <v>833879.08962794719</v>
      </c>
      <c r="M1715" s="273">
        <v>12.435996375156726</v>
      </c>
      <c r="N1715" s="272">
        <v>5</v>
      </c>
      <c r="O1715" s="274">
        <f t="shared" si="113"/>
        <v>2.5000000000000009</v>
      </c>
    </row>
    <row r="1716" spans="2:15" x14ac:dyDescent="0.2">
      <c r="B1716" s="268" t="s">
        <v>63</v>
      </c>
      <c r="C1716" s="276" t="s">
        <v>3</v>
      </c>
      <c r="D1716" s="269" t="s">
        <v>21</v>
      </c>
      <c r="E1716" s="270" t="str">
        <f t="shared" si="111"/>
        <v>PRTotal80-84</v>
      </c>
      <c r="F1716" s="271">
        <v>6.4490000000000006E-2</v>
      </c>
      <c r="G1716" s="271">
        <v>0.27769277954672356</v>
      </c>
      <c r="H1716" s="272">
        <v>15086.963643109937</v>
      </c>
      <c r="I1716" s="271">
        <v>0.72230722045327644</v>
      </c>
      <c r="J1716" s="272">
        <v>54329.693655471732</v>
      </c>
      <c r="K1716" s="272">
        <v>233931.05916958384</v>
      </c>
      <c r="L1716" s="272">
        <v>530420.70208645333</v>
      </c>
      <c r="M1716" s="273">
        <v>9.7629982132806088</v>
      </c>
      <c r="N1716" s="272">
        <v>5</v>
      </c>
      <c r="O1716" s="274">
        <f t="shared" si="113"/>
        <v>2.5</v>
      </c>
    </row>
    <row r="1717" spans="2:15" x14ac:dyDescent="0.2">
      <c r="B1717" s="268" t="s">
        <v>63</v>
      </c>
      <c r="C1717" s="276" t="s">
        <v>3</v>
      </c>
      <c r="D1717" s="269" t="s">
        <v>22</v>
      </c>
      <c r="E1717" s="270" t="str">
        <f t="shared" si="111"/>
        <v>PRTotal85-89</v>
      </c>
      <c r="F1717" s="271">
        <v>0.10019</v>
      </c>
      <c r="G1717" s="271">
        <v>0.40060066202312167</v>
      </c>
      <c r="H1717" s="272">
        <v>15720.663622546761</v>
      </c>
      <c r="I1717" s="271">
        <v>0.59939933797687828</v>
      </c>
      <c r="J1717" s="272">
        <v>39242.730012361797</v>
      </c>
      <c r="K1717" s="272">
        <v>156911.99100544208</v>
      </c>
      <c r="L1717" s="272">
        <v>296489.64291686949</v>
      </c>
      <c r="M1717" s="273">
        <v>7.5552756605738871</v>
      </c>
      <c r="N1717" s="272">
        <v>5</v>
      </c>
      <c r="O1717" s="274">
        <f t="shared" si="113"/>
        <v>2.5</v>
      </c>
    </row>
    <row r="1718" spans="2:15" x14ac:dyDescent="0.2">
      <c r="B1718" s="268" t="s">
        <v>63</v>
      </c>
      <c r="C1718" s="276" t="s">
        <v>3</v>
      </c>
      <c r="D1718" s="269" t="s">
        <v>5</v>
      </c>
      <c r="E1718" s="270" t="str">
        <f t="shared" si="111"/>
        <v>PRTotal90+</v>
      </c>
      <c r="F1718" s="271">
        <v>0.16852</v>
      </c>
      <c r="G1718" s="271">
        <v>1</v>
      </c>
      <c r="H1718" s="272">
        <v>23522.066389815034</v>
      </c>
      <c r="I1718" s="271">
        <v>0</v>
      </c>
      <c r="J1718" s="272">
        <v>23522.066389815034</v>
      </c>
      <c r="K1718" s="272">
        <v>139577.65191142741</v>
      </c>
      <c r="L1718" s="272">
        <v>139577.65191142741</v>
      </c>
      <c r="M1718" s="273">
        <v>5.9339026426634014</v>
      </c>
      <c r="N1718" s="273" t="s">
        <v>92</v>
      </c>
      <c r="O1718" s="274"/>
    </row>
    <row r="1719" spans="2:15" ht="16" customHeight="1" x14ac:dyDescent="0.2">
      <c r="B1719" s="348" t="s">
        <v>1</v>
      </c>
      <c r="C1719" s="348" t="s">
        <v>0</v>
      </c>
      <c r="D1719" s="348" t="s">
        <v>2</v>
      </c>
      <c r="E1719" s="348" t="s">
        <v>49</v>
      </c>
      <c r="F1719" s="349" t="s">
        <v>113</v>
      </c>
      <c r="G1719" s="349" t="s">
        <v>112</v>
      </c>
      <c r="H1719" s="349" t="s">
        <v>114</v>
      </c>
      <c r="I1719" s="349" t="s">
        <v>116</v>
      </c>
      <c r="J1719" s="349" t="s">
        <v>111</v>
      </c>
      <c r="K1719" s="349" t="s">
        <v>110</v>
      </c>
      <c r="L1719" s="349" t="s">
        <v>109</v>
      </c>
      <c r="M1719" s="349" t="s">
        <v>108</v>
      </c>
      <c r="N1719" s="350" t="s">
        <v>6</v>
      </c>
      <c r="O1719" s="351" t="s">
        <v>91</v>
      </c>
    </row>
    <row r="1720" spans="2:15" ht="16" customHeight="1" x14ac:dyDescent="0.2">
      <c r="B1720" s="348"/>
      <c r="C1720" s="348"/>
      <c r="D1720" s="348"/>
      <c r="E1720" s="348"/>
      <c r="F1720" s="348"/>
      <c r="G1720" s="348"/>
      <c r="H1720" s="348"/>
      <c r="I1720" s="348"/>
      <c r="J1720" s="348"/>
      <c r="K1720" s="348"/>
      <c r="L1720" s="348"/>
      <c r="M1720" s="348"/>
      <c r="N1720" s="350"/>
      <c r="O1720" s="351"/>
    </row>
    <row r="1721" spans="2:15" x14ac:dyDescent="0.2">
      <c r="B1721" s="268" t="s">
        <v>64</v>
      </c>
      <c r="C1721" s="276" t="s">
        <v>3</v>
      </c>
      <c r="D1721" s="269">
        <v>0</v>
      </c>
      <c r="E1721" s="270" t="str">
        <f t="shared" si="111"/>
        <v>SCTotal0</v>
      </c>
      <c r="F1721" s="271">
        <v>8.43E-3</v>
      </c>
      <c r="G1721" s="271">
        <v>8.3637276080131759E-3</v>
      </c>
      <c r="H1721" s="272">
        <v>836.37276080131755</v>
      </c>
      <c r="I1721" s="271">
        <v>0.99163627239198682</v>
      </c>
      <c r="J1721" s="272">
        <v>100000</v>
      </c>
      <c r="K1721" s="272">
        <v>99226.431459089072</v>
      </c>
      <c r="L1721" s="272">
        <v>7994434.6880203011</v>
      </c>
      <c r="M1721" s="273">
        <v>79.944346880203014</v>
      </c>
      <c r="N1721" s="272">
        <v>1</v>
      </c>
      <c r="O1721" s="274">
        <f>(K1721-J1722*N1721)/H1721</f>
        <v>7.5091182824048433E-2</v>
      </c>
    </row>
    <row r="1722" spans="2:15" x14ac:dyDescent="0.2">
      <c r="B1722" s="268" t="s">
        <v>64</v>
      </c>
      <c r="C1722" s="276" t="s">
        <v>3</v>
      </c>
      <c r="D1722" s="275" t="s">
        <v>107</v>
      </c>
      <c r="E1722" s="270" t="str">
        <f t="shared" si="111"/>
        <v>SCTotal01-04</v>
      </c>
      <c r="F1722" s="271">
        <v>3.3E-4</v>
      </c>
      <c r="G1722" s="271">
        <v>1.3244695227605766E-3</v>
      </c>
      <c r="H1722" s="272">
        <v>131.3392020447092</v>
      </c>
      <c r="I1722" s="271">
        <v>0.99867553047723945</v>
      </c>
      <c r="J1722" s="272">
        <v>99163.627239198686</v>
      </c>
      <c r="K1722" s="272">
        <v>396327.52805390302</v>
      </c>
      <c r="L1722" s="272">
        <v>7895208.2565612122</v>
      </c>
      <c r="M1722" s="273">
        <v>79.617985710795907</v>
      </c>
      <c r="N1722" s="272">
        <v>4</v>
      </c>
      <c r="O1722" s="274">
        <f t="shared" ref="O1722:O1739" si="114">(K1722-J1723*N1722)/H1722</f>
        <v>1.5104089426367431</v>
      </c>
    </row>
    <row r="1723" spans="2:15" x14ac:dyDescent="0.2">
      <c r="B1723" s="268" t="s">
        <v>64</v>
      </c>
      <c r="C1723" s="276" t="s">
        <v>3</v>
      </c>
      <c r="D1723" s="275" t="s">
        <v>106</v>
      </c>
      <c r="E1723" s="270" t="str">
        <f t="shared" si="111"/>
        <v>SCTotal05-09</v>
      </c>
      <c r="F1723" s="271">
        <v>1.2E-4</v>
      </c>
      <c r="G1723" s="271">
        <v>5.7866601088730151E-4</v>
      </c>
      <c r="H1723" s="272">
        <v>57.306619067502126</v>
      </c>
      <c r="I1723" s="271">
        <v>0.9994213339891127</v>
      </c>
      <c r="J1723" s="272">
        <v>99032.28803715398</v>
      </c>
      <c r="K1723" s="272">
        <v>495018.17363810114</v>
      </c>
      <c r="L1723" s="272">
        <v>7498880.7285073092</v>
      </c>
      <c r="M1723" s="273">
        <v>75.7215740152742</v>
      </c>
      <c r="N1723" s="272">
        <v>5</v>
      </c>
      <c r="O1723" s="274">
        <f t="shared" si="114"/>
        <v>2.5000000000004912</v>
      </c>
    </row>
    <row r="1724" spans="2:15" x14ac:dyDescent="0.2">
      <c r="B1724" s="268" t="s">
        <v>64</v>
      </c>
      <c r="C1724" s="276" t="s">
        <v>3</v>
      </c>
      <c r="D1724" s="275" t="s">
        <v>71</v>
      </c>
      <c r="E1724" s="270" t="str">
        <f t="shared" si="111"/>
        <v>SCTotal10-14</v>
      </c>
      <c r="F1724" s="271">
        <v>1.6000000000000001E-4</v>
      </c>
      <c r="G1724" s="271">
        <v>7.7838757116603121E-4</v>
      </c>
      <c r="H1724" s="272">
        <v>77.040895392227398</v>
      </c>
      <c r="I1724" s="271">
        <v>0.99922161242883401</v>
      </c>
      <c r="J1724" s="272">
        <v>98974.981418086478</v>
      </c>
      <c r="K1724" s="272">
        <v>494682.30485195183</v>
      </c>
      <c r="L1724" s="272">
        <v>7003862.5548692085</v>
      </c>
      <c r="M1724" s="273">
        <v>70.763969384179518</v>
      </c>
      <c r="N1724" s="272">
        <v>5</v>
      </c>
      <c r="O1724" s="274">
        <f t="shared" si="114"/>
        <v>2.5000000000001981</v>
      </c>
    </row>
    <row r="1725" spans="2:15" x14ac:dyDescent="0.2">
      <c r="B1725" s="268" t="s">
        <v>64</v>
      </c>
      <c r="C1725" s="276" t="s">
        <v>3</v>
      </c>
      <c r="D1725" s="269" t="s">
        <v>72</v>
      </c>
      <c r="E1725" s="270" t="str">
        <f t="shared" si="111"/>
        <v>SCTotal15-19</v>
      </c>
      <c r="F1725" s="271">
        <v>5.2999999999999998E-4</v>
      </c>
      <c r="G1725" s="271">
        <v>2.6542846903554905E-3</v>
      </c>
      <c r="H1725" s="272">
        <v>262.50328943707524</v>
      </c>
      <c r="I1725" s="271">
        <v>0.99734571530964455</v>
      </c>
      <c r="J1725" s="272">
        <v>98897.940522694247</v>
      </c>
      <c r="K1725" s="272">
        <v>493833.44438987854</v>
      </c>
      <c r="L1725" s="272">
        <v>6509180.2500172565</v>
      </c>
      <c r="M1725" s="273">
        <v>65.817146601992036</v>
      </c>
      <c r="N1725" s="272">
        <v>5</v>
      </c>
      <c r="O1725" s="274">
        <f t="shared" si="114"/>
        <v>2.4999999999998659</v>
      </c>
    </row>
    <row r="1726" spans="2:15" x14ac:dyDescent="0.2">
      <c r="B1726" s="268" t="s">
        <v>64</v>
      </c>
      <c r="C1726" s="276" t="s">
        <v>3</v>
      </c>
      <c r="D1726" s="269" t="s">
        <v>73</v>
      </c>
      <c r="E1726" s="270" t="str">
        <f t="shared" si="111"/>
        <v>SCTotal20-24</v>
      </c>
      <c r="F1726" s="271">
        <v>7.7999999999999999E-4</v>
      </c>
      <c r="G1726" s="271">
        <v>3.8819017784382601E-3</v>
      </c>
      <c r="H1726" s="272">
        <v>382.89307921281642</v>
      </c>
      <c r="I1726" s="271">
        <v>0.99611809822156172</v>
      </c>
      <c r="J1726" s="272">
        <v>98635.43723325718</v>
      </c>
      <c r="K1726" s="272">
        <v>492219.95346825384</v>
      </c>
      <c r="L1726" s="272">
        <v>6015346.8056273777</v>
      </c>
      <c r="M1726" s="273">
        <v>60.985655605723487</v>
      </c>
      <c r="N1726" s="272">
        <v>5</v>
      </c>
      <c r="O1726" s="274">
        <f t="shared" si="114"/>
        <v>2.5000000000000244</v>
      </c>
    </row>
    <row r="1727" spans="2:15" x14ac:dyDescent="0.2">
      <c r="B1727" s="268" t="s">
        <v>64</v>
      </c>
      <c r="C1727" s="276" t="s">
        <v>3</v>
      </c>
      <c r="D1727" s="269" t="s">
        <v>74</v>
      </c>
      <c r="E1727" s="270" t="str">
        <f t="shared" si="111"/>
        <v>SCTotal25-29</v>
      </c>
      <c r="F1727" s="271">
        <v>7.2000000000000005E-4</v>
      </c>
      <c r="G1727" s="271">
        <v>3.5693659070060754E-3</v>
      </c>
      <c r="H1727" s="272">
        <v>350.69928138005503</v>
      </c>
      <c r="I1727" s="271">
        <v>0.99643063409299393</v>
      </c>
      <c r="J1727" s="272">
        <v>98252.544154044357</v>
      </c>
      <c r="K1727" s="272">
        <v>490385.97256677161</v>
      </c>
      <c r="L1727" s="272">
        <v>5523126.8521591239</v>
      </c>
      <c r="M1727" s="273">
        <v>56.21357594058572</v>
      </c>
      <c r="N1727" s="272">
        <v>5</v>
      </c>
      <c r="O1727" s="274">
        <f t="shared" si="114"/>
        <v>2.4999999999999369</v>
      </c>
    </row>
    <row r="1728" spans="2:15" x14ac:dyDescent="0.2">
      <c r="B1728" s="268" t="s">
        <v>64</v>
      </c>
      <c r="C1728" s="276" t="s">
        <v>3</v>
      </c>
      <c r="D1728" s="269" t="s">
        <v>75</v>
      </c>
      <c r="E1728" s="270" t="str">
        <f t="shared" si="111"/>
        <v>SCTotal30-34</v>
      </c>
      <c r="F1728" s="271">
        <v>9.2000000000000003E-4</v>
      </c>
      <c r="G1728" s="271">
        <v>4.5955928779845001E-3</v>
      </c>
      <c r="H1728" s="272">
        <v>449.91702103835939</v>
      </c>
      <c r="I1728" s="271">
        <v>0.9954044071220155</v>
      </c>
      <c r="J1728" s="272">
        <v>97901.844872664296</v>
      </c>
      <c r="K1728" s="272">
        <v>488384.4318107256</v>
      </c>
      <c r="L1728" s="272">
        <v>5032740.8795923525</v>
      </c>
      <c r="M1728" s="273">
        <v>51.405986129660477</v>
      </c>
      <c r="N1728" s="272">
        <v>5</v>
      </c>
      <c r="O1728" s="274">
        <f t="shared" si="114"/>
        <v>2.5000000000000031</v>
      </c>
    </row>
    <row r="1729" spans="2:15" x14ac:dyDescent="0.2">
      <c r="B1729" s="268" t="s">
        <v>64</v>
      </c>
      <c r="C1729" s="276" t="s">
        <v>3</v>
      </c>
      <c r="D1729" s="269" t="s">
        <v>76</v>
      </c>
      <c r="E1729" s="270" t="str">
        <f t="shared" si="111"/>
        <v>SCTotal35-39</v>
      </c>
      <c r="F1729" s="271">
        <v>1.2800000000000001E-3</v>
      </c>
      <c r="G1729" s="271">
        <v>6.3876835400241676E-3</v>
      </c>
      <c r="H1729" s="272">
        <v>622.49207548145375</v>
      </c>
      <c r="I1729" s="271">
        <v>0.99361231645997583</v>
      </c>
      <c r="J1729" s="272">
        <v>97451.927851625936</v>
      </c>
      <c r="K1729" s="272">
        <v>485703.40906942607</v>
      </c>
      <c r="L1729" s="272">
        <v>4544356.4477816271</v>
      </c>
      <c r="M1729" s="273">
        <v>46.63177576846477</v>
      </c>
      <c r="N1729" s="272">
        <v>5</v>
      </c>
      <c r="O1729" s="274">
        <f t="shared" si="114"/>
        <v>2.4999999999999933</v>
      </c>
    </row>
    <row r="1730" spans="2:15" x14ac:dyDescent="0.2">
      <c r="B1730" s="268" t="s">
        <v>64</v>
      </c>
      <c r="C1730" s="276" t="s">
        <v>3</v>
      </c>
      <c r="D1730" s="269" t="s">
        <v>77</v>
      </c>
      <c r="E1730" s="270" t="str">
        <f t="shared" si="111"/>
        <v>SCTotal40-44</v>
      </c>
      <c r="F1730" s="271">
        <v>1.83E-3</v>
      </c>
      <c r="G1730" s="271">
        <v>9.124625674919928E-3</v>
      </c>
      <c r="H1730" s="272">
        <v>883.53235577101816</v>
      </c>
      <c r="I1730" s="271">
        <v>0.9908753743250801</v>
      </c>
      <c r="J1730" s="272">
        <v>96829.435776144484</v>
      </c>
      <c r="K1730" s="272">
        <v>481938.34799129487</v>
      </c>
      <c r="L1730" s="272">
        <v>4058653.0387122012</v>
      </c>
      <c r="M1730" s="273">
        <v>41.915487849120737</v>
      </c>
      <c r="N1730" s="272">
        <v>5</v>
      </c>
      <c r="O1730" s="274">
        <f t="shared" si="114"/>
        <v>2.5000000000000266</v>
      </c>
    </row>
    <row r="1731" spans="2:15" x14ac:dyDescent="0.2">
      <c r="B1731" s="268" t="s">
        <v>64</v>
      </c>
      <c r="C1731" s="276" t="s">
        <v>3</v>
      </c>
      <c r="D1731" s="269" t="s">
        <v>78</v>
      </c>
      <c r="E1731" s="270" t="str">
        <f t="shared" si="111"/>
        <v>SCTotal45-49</v>
      </c>
      <c r="F1731" s="271">
        <v>2.7399999999999998E-3</v>
      </c>
      <c r="G1731" s="271">
        <v>1.3626263092895744E-2</v>
      </c>
      <c r="H1731" s="272">
        <v>1307.3841226915745</v>
      </c>
      <c r="I1731" s="271">
        <v>0.98637373690710428</v>
      </c>
      <c r="J1731" s="272">
        <v>95945.903420373463</v>
      </c>
      <c r="K1731" s="272">
        <v>476461.0567951384</v>
      </c>
      <c r="L1731" s="272">
        <v>3576714.6907209065</v>
      </c>
      <c r="M1731" s="273">
        <v>37.278451327411396</v>
      </c>
      <c r="N1731" s="272">
        <v>5</v>
      </c>
      <c r="O1731" s="274">
        <f t="shared" si="114"/>
        <v>2.500000000000016</v>
      </c>
    </row>
    <row r="1732" spans="2:15" x14ac:dyDescent="0.2">
      <c r="B1732" s="268" t="s">
        <v>64</v>
      </c>
      <c r="C1732" s="276" t="s">
        <v>3</v>
      </c>
      <c r="D1732" s="269" t="s">
        <v>79</v>
      </c>
      <c r="E1732" s="270" t="str">
        <f t="shared" si="111"/>
        <v>SCTotal50-54</v>
      </c>
      <c r="F1732" s="271">
        <v>4.2100000000000002E-3</v>
      </c>
      <c r="G1732" s="271">
        <v>2.0813139463653943E-2</v>
      </c>
      <c r="H1732" s="272">
        <v>1969.7247007763583</v>
      </c>
      <c r="I1732" s="271">
        <v>0.97918686053634607</v>
      </c>
      <c r="J1732" s="272">
        <v>94638.519297681894</v>
      </c>
      <c r="K1732" s="272">
        <v>468268.28473646857</v>
      </c>
      <c r="L1732" s="272">
        <v>3100253.6339257681</v>
      </c>
      <c r="M1732" s="273">
        <v>32.758898352731379</v>
      </c>
      <c r="N1732" s="272">
        <v>5</v>
      </c>
      <c r="O1732" s="274">
        <f t="shared" si="114"/>
        <v>2.4999999999999867</v>
      </c>
    </row>
    <row r="1733" spans="2:15" x14ac:dyDescent="0.2">
      <c r="B1733" s="268" t="s">
        <v>64</v>
      </c>
      <c r="C1733" s="276" t="s">
        <v>3</v>
      </c>
      <c r="D1733" s="269" t="s">
        <v>80</v>
      </c>
      <c r="E1733" s="270" t="str">
        <f t="shared" si="111"/>
        <v>SCTotal55-59</v>
      </c>
      <c r="F1733" s="271">
        <v>6.2899999999999996E-3</v>
      </c>
      <c r="G1733" s="271">
        <v>3.0968474964424689E-2</v>
      </c>
      <c r="H1733" s="272">
        <v>2869.8112454576831</v>
      </c>
      <c r="I1733" s="271">
        <v>0.96903152503557533</v>
      </c>
      <c r="J1733" s="272">
        <v>92668.794596905544</v>
      </c>
      <c r="K1733" s="272">
        <v>456169.44487088354</v>
      </c>
      <c r="L1733" s="272">
        <v>2631985.3491892996</v>
      </c>
      <c r="M1733" s="273">
        <v>28.402067391056672</v>
      </c>
      <c r="N1733" s="272">
        <v>5</v>
      </c>
      <c r="O1733" s="274">
        <f t="shared" si="114"/>
        <v>2.5000000000000044</v>
      </c>
    </row>
    <row r="1734" spans="2:15" x14ac:dyDescent="0.2">
      <c r="B1734" s="268" t="s">
        <v>64</v>
      </c>
      <c r="C1734" s="276" t="s">
        <v>3</v>
      </c>
      <c r="D1734" s="269" t="s">
        <v>81</v>
      </c>
      <c r="E1734" s="270" t="str">
        <f t="shared" si="111"/>
        <v>SCTotal60-64</v>
      </c>
      <c r="F1734" s="271">
        <v>9.4900000000000002E-3</v>
      </c>
      <c r="G1734" s="271">
        <v>4.6342591329892754E-2</v>
      </c>
      <c r="H1734" s="272">
        <v>4161.5175872959917</v>
      </c>
      <c r="I1734" s="271">
        <v>0.95365740867010729</v>
      </c>
      <c r="J1734" s="272">
        <v>89798.983351447867</v>
      </c>
      <c r="K1734" s="272">
        <v>438591.1227889994</v>
      </c>
      <c r="L1734" s="272">
        <v>2175815.904318416</v>
      </c>
      <c r="M1734" s="273">
        <v>24.229850084191789</v>
      </c>
      <c r="N1734" s="272">
        <v>5</v>
      </c>
      <c r="O1734" s="274">
        <f t="shared" si="114"/>
        <v>2.4999999999999987</v>
      </c>
    </row>
    <row r="1735" spans="2:15" x14ac:dyDescent="0.2">
      <c r="B1735" s="268" t="s">
        <v>64</v>
      </c>
      <c r="C1735" s="276" t="s">
        <v>3</v>
      </c>
      <c r="D1735" s="269" t="s">
        <v>82</v>
      </c>
      <c r="E1735" s="270" t="str">
        <f t="shared" si="111"/>
        <v>SCTotal65-69</v>
      </c>
      <c r="F1735" s="271">
        <v>1.4840000000000001E-2</v>
      </c>
      <c r="G1735" s="271">
        <v>7.1543426041007191E-2</v>
      </c>
      <c r="H1735" s="272">
        <v>6126.7976982368855</v>
      </c>
      <c r="I1735" s="271">
        <v>0.92845657395899284</v>
      </c>
      <c r="J1735" s="272">
        <v>85637.465764151886</v>
      </c>
      <c r="K1735" s="272">
        <v>412870.33457516722</v>
      </c>
      <c r="L1735" s="272">
        <v>1737224.7815294166</v>
      </c>
      <c r="M1735" s="273">
        <v>20.285803252443095</v>
      </c>
      <c r="N1735" s="272">
        <v>5</v>
      </c>
      <c r="O1735" s="274">
        <f t="shared" si="114"/>
        <v>2.5</v>
      </c>
    </row>
    <row r="1736" spans="2:15" x14ac:dyDescent="0.2">
      <c r="B1736" s="268" t="s">
        <v>64</v>
      </c>
      <c r="C1736" s="276" t="s">
        <v>3</v>
      </c>
      <c r="D1736" s="269" t="s">
        <v>19</v>
      </c>
      <c r="E1736" s="270" t="str">
        <f t="shared" si="111"/>
        <v>SCTotal70-74</v>
      </c>
      <c r="F1736" s="271">
        <v>2.3789999999999999E-2</v>
      </c>
      <c r="G1736" s="271">
        <v>0.11228604985898459</v>
      </c>
      <c r="H1736" s="272">
        <v>8927.9388387705058</v>
      </c>
      <c r="I1736" s="271">
        <v>0.8877139501410154</v>
      </c>
      <c r="J1736" s="272">
        <v>79510.668065915001</v>
      </c>
      <c r="K1736" s="272">
        <v>375233.4932326487</v>
      </c>
      <c r="L1736" s="272">
        <v>1324354.4469542494</v>
      </c>
      <c r="M1736" s="273">
        <v>16.656311400331195</v>
      </c>
      <c r="N1736" s="272">
        <v>5</v>
      </c>
      <c r="O1736" s="274">
        <f t="shared" si="114"/>
        <v>2.4999999999999973</v>
      </c>
    </row>
    <row r="1737" spans="2:15" x14ac:dyDescent="0.2">
      <c r="B1737" s="268" t="s">
        <v>64</v>
      </c>
      <c r="C1737" s="276" t="s">
        <v>3</v>
      </c>
      <c r="D1737" s="269" t="s">
        <v>20</v>
      </c>
      <c r="E1737" s="270" t="str">
        <f t="shared" si="111"/>
        <v>SCTotal75-79</v>
      </c>
      <c r="F1737" s="271">
        <v>3.7429999999999998E-2</v>
      </c>
      <c r="G1737" s="271">
        <v>0.17115676057684581</v>
      </c>
      <c r="H1737" s="272">
        <v>12080.711287190707</v>
      </c>
      <c r="I1737" s="271">
        <v>0.82884323942315419</v>
      </c>
      <c r="J1737" s="272">
        <v>70582.729227144489</v>
      </c>
      <c r="K1737" s="272">
        <v>322711.86791774567</v>
      </c>
      <c r="L1737" s="272">
        <v>949120.95372160082</v>
      </c>
      <c r="M1737" s="273">
        <v>13.446929073360213</v>
      </c>
      <c r="N1737" s="272">
        <v>5</v>
      </c>
      <c r="O1737" s="274">
        <f t="shared" si="114"/>
        <v>2.4999999999999978</v>
      </c>
    </row>
    <row r="1738" spans="2:15" x14ac:dyDescent="0.2">
      <c r="B1738" s="268" t="s">
        <v>64</v>
      </c>
      <c r="C1738" s="276" t="s">
        <v>3</v>
      </c>
      <c r="D1738" s="269" t="s">
        <v>21</v>
      </c>
      <c r="E1738" s="270" t="str">
        <f t="shared" si="111"/>
        <v>SCTotal80-84</v>
      </c>
      <c r="F1738" s="271">
        <v>6.0139999999999999E-2</v>
      </c>
      <c r="G1738" s="271">
        <v>0.26141086488848758</v>
      </c>
      <c r="H1738" s="272">
        <v>15293.063107405134</v>
      </c>
      <c r="I1738" s="271">
        <v>0.73858913511151236</v>
      </c>
      <c r="J1738" s="272">
        <v>58502.017939953781</v>
      </c>
      <c r="K1738" s="272">
        <v>254277.43193125608</v>
      </c>
      <c r="L1738" s="272">
        <v>626409.08580385521</v>
      </c>
      <c r="M1738" s="273">
        <v>10.707478269327373</v>
      </c>
      <c r="N1738" s="272">
        <v>5</v>
      </c>
      <c r="O1738" s="274">
        <f t="shared" si="114"/>
        <v>2.5000000000000004</v>
      </c>
    </row>
    <row r="1739" spans="2:15" x14ac:dyDescent="0.2">
      <c r="B1739" s="268" t="s">
        <v>64</v>
      </c>
      <c r="C1739" s="276" t="s">
        <v>3</v>
      </c>
      <c r="D1739" s="269" t="s">
        <v>22</v>
      </c>
      <c r="E1739" s="270" t="str">
        <f t="shared" si="111"/>
        <v>SCTotal85-89</v>
      </c>
      <c r="F1739" s="271">
        <v>9.3710000000000002E-2</v>
      </c>
      <c r="G1739" s="271">
        <v>0.37960797540962876</v>
      </c>
      <c r="H1739" s="272">
        <v>16402.463863549885</v>
      </c>
      <c r="I1739" s="271">
        <v>0.62039202459037124</v>
      </c>
      <c r="J1739" s="272">
        <v>43208.954832548647</v>
      </c>
      <c r="K1739" s="272">
        <v>175038.61450386851</v>
      </c>
      <c r="L1739" s="272">
        <v>372131.65387259907</v>
      </c>
      <c r="M1739" s="273">
        <v>8.6123734146024287</v>
      </c>
      <c r="N1739" s="272">
        <v>5</v>
      </c>
      <c r="O1739" s="274">
        <f t="shared" si="114"/>
        <v>2.4999999999999996</v>
      </c>
    </row>
    <row r="1740" spans="2:15" x14ac:dyDescent="0.2">
      <c r="B1740" s="268" t="s">
        <v>64</v>
      </c>
      <c r="C1740" s="276" t="s">
        <v>3</v>
      </c>
      <c r="D1740" s="269" t="s">
        <v>5</v>
      </c>
      <c r="E1740" s="270" t="str">
        <f t="shared" si="111"/>
        <v>SCTotal90+</v>
      </c>
      <c r="F1740" s="271">
        <v>0.13600999999999999</v>
      </c>
      <c r="G1740" s="271">
        <v>1</v>
      </c>
      <c r="H1740" s="272">
        <v>26806.490968998762</v>
      </c>
      <c r="I1740" s="271">
        <v>0</v>
      </c>
      <c r="J1740" s="272">
        <v>26806.490968998762</v>
      </c>
      <c r="K1740" s="272">
        <v>197093.03936873056</v>
      </c>
      <c r="L1740" s="272">
        <v>197093.03936873056</v>
      </c>
      <c r="M1740" s="273">
        <v>7.3524371241526998</v>
      </c>
      <c r="N1740" s="273" t="s">
        <v>92</v>
      </c>
      <c r="O1740" s="274"/>
    </row>
    <row r="1741" spans="2:15" ht="16" customHeight="1" x14ac:dyDescent="0.2">
      <c r="B1741" s="348" t="s">
        <v>1</v>
      </c>
      <c r="C1741" s="348" t="s">
        <v>0</v>
      </c>
      <c r="D1741" s="348" t="s">
        <v>2</v>
      </c>
      <c r="E1741" s="348" t="s">
        <v>49</v>
      </c>
      <c r="F1741" s="349" t="s">
        <v>113</v>
      </c>
      <c r="G1741" s="349" t="s">
        <v>112</v>
      </c>
      <c r="H1741" s="349" t="s">
        <v>114</v>
      </c>
      <c r="I1741" s="349" t="s">
        <v>116</v>
      </c>
      <c r="J1741" s="349" t="s">
        <v>111</v>
      </c>
      <c r="K1741" s="349" t="s">
        <v>110</v>
      </c>
      <c r="L1741" s="349" t="s">
        <v>109</v>
      </c>
      <c r="M1741" s="349" t="s">
        <v>108</v>
      </c>
      <c r="N1741" s="350" t="s">
        <v>6</v>
      </c>
      <c r="O1741" s="351" t="s">
        <v>91</v>
      </c>
    </row>
    <row r="1742" spans="2:15" ht="16" customHeight="1" x14ac:dyDescent="0.2">
      <c r="B1742" s="348"/>
      <c r="C1742" s="348"/>
      <c r="D1742" s="348"/>
      <c r="E1742" s="348"/>
      <c r="F1742" s="348"/>
      <c r="G1742" s="348"/>
      <c r="H1742" s="348"/>
      <c r="I1742" s="348"/>
      <c r="J1742" s="348"/>
      <c r="K1742" s="348"/>
      <c r="L1742" s="348"/>
      <c r="M1742" s="348"/>
      <c r="N1742" s="350"/>
      <c r="O1742" s="351"/>
    </row>
    <row r="1743" spans="2:15" x14ac:dyDescent="0.2">
      <c r="B1743" s="268" t="s">
        <v>65</v>
      </c>
      <c r="C1743" s="276" t="s">
        <v>3</v>
      </c>
      <c r="D1743" s="269">
        <v>0</v>
      </c>
      <c r="E1743" s="270" t="str">
        <f t="shared" ref="E1743:E1804" si="115">_xlfn.CONCAT(B1743,C1743,D1743)</f>
        <v>RSTotal0</v>
      </c>
      <c r="F1743" s="271">
        <v>8.9200000000000008E-3</v>
      </c>
      <c r="G1743" s="271">
        <v>8.8468628981611102E-3</v>
      </c>
      <c r="H1743" s="272">
        <v>884.68628981611107</v>
      </c>
      <c r="I1743" s="271">
        <v>0.99115313710183894</v>
      </c>
      <c r="J1743" s="272">
        <v>100000</v>
      </c>
      <c r="K1743" s="272">
        <v>99183.028119616371</v>
      </c>
      <c r="L1743" s="272">
        <v>7854668.1314093191</v>
      </c>
      <c r="M1743" s="273">
        <v>78.546681314093192</v>
      </c>
      <c r="N1743" s="272">
        <v>1</v>
      </c>
      <c r="O1743" s="274">
        <f>(K1743-J1744*N1743)/H1743</f>
        <v>7.6540588694497314E-2</v>
      </c>
    </row>
    <row r="1744" spans="2:15" x14ac:dyDescent="0.2">
      <c r="B1744" s="268" t="s">
        <v>65</v>
      </c>
      <c r="C1744" s="276" t="s">
        <v>3</v>
      </c>
      <c r="D1744" s="275" t="s">
        <v>107</v>
      </c>
      <c r="E1744" s="270" t="str">
        <f t="shared" si="115"/>
        <v>RSTotal01-04</v>
      </c>
      <c r="F1744" s="271">
        <v>3.6000000000000002E-4</v>
      </c>
      <c r="G1744" s="271">
        <v>1.4221497761190032E-3</v>
      </c>
      <c r="H1744" s="272">
        <v>140.9568212029028</v>
      </c>
      <c r="I1744" s="271">
        <v>0.99857785022388101</v>
      </c>
      <c r="J1744" s="272">
        <v>99115.313710183895</v>
      </c>
      <c r="K1744" s="272">
        <v>396110.21933472063</v>
      </c>
      <c r="L1744" s="272">
        <v>7755485.1032897029</v>
      </c>
      <c r="M1744" s="273">
        <v>78.247092330928496</v>
      </c>
      <c r="N1744" s="272">
        <v>4</v>
      </c>
      <c r="O1744" s="274">
        <f t="shared" ref="O1744:O1761" si="116">(K1744-J1745*N1744)/H1744</f>
        <v>1.5096238477904986</v>
      </c>
    </row>
    <row r="1745" spans="2:15" x14ac:dyDescent="0.2">
      <c r="B1745" s="268" t="s">
        <v>65</v>
      </c>
      <c r="C1745" s="276" t="s">
        <v>3</v>
      </c>
      <c r="D1745" s="275" t="s">
        <v>106</v>
      </c>
      <c r="E1745" s="270" t="str">
        <f t="shared" si="115"/>
        <v>RSTotal05-09</v>
      </c>
      <c r="F1745" s="271">
        <v>1.3999999999999999E-4</v>
      </c>
      <c r="G1745" s="271">
        <v>7.0351170551567884E-4</v>
      </c>
      <c r="H1745" s="272">
        <v>69.629618617284493</v>
      </c>
      <c r="I1745" s="271">
        <v>0.99929648829448436</v>
      </c>
      <c r="J1745" s="272">
        <v>98974.356888980998</v>
      </c>
      <c r="K1745" s="272">
        <v>494697.71039836179</v>
      </c>
      <c r="L1745" s="272">
        <v>7359374.8839549823</v>
      </c>
      <c r="M1745" s="273">
        <v>74.356379927883268</v>
      </c>
      <c r="N1745" s="272">
        <v>5</v>
      </c>
      <c r="O1745" s="274">
        <f t="shared" si="116"/>
        <v>2.5000000000000866</v>
      </c>
    </row>
    <row r="1746" spans="2:15" x14ac:dyDescent="0.2">
      <c r="B1746" s="268" t="s">
        <v>65</v>
      </c>
      <c r="C1746" s="276" t="s">
        <v>3</v>
      </c>
      <c r="D1746" s="275" t="s">
        <v>71</v>
      </c>
      <c r="E1746" s="270" t="str">
        <f t="shared" si="115"/>
        <v>RSTotal10-14</v>
      </c>
      <c r="F1746" s="271">
        <v>1.9000000000000001E-4</v>
      </c>
      <c r="G1746" s="271">
        <v>9.5336240537837217E-4</v>
      </c>
      <c r="H1746" s="272">
        <v>94.292048693765835</v>
      </c>
      <c r="I1746" s="271">
        <v>0.99904663759462164</v>
      </c>
      <c r="J1746" s="272">
        <v>98904.727270363714</v>
      </c>
      <c r="K1746" s="272">
        <v>494287.90623008413</v>
      </c>
      <c r="L1746" s="272">
        <v>6864677.1735566203</v>
      </c>
      <c r="M1746" s="273">
        <v>69.406967321101803</v>
      </c>
      <c r="N1746" s="272">
        <v>5</v>
      </c>
      <c r="O1746" s="274">
        <f t="shared" si="116"/>
        <v>2.4999999999996061</v>
      </c>
    </row>
    <row r="1747" spans="2:15" x14ac:dyDescent="0.2">
      <c r="B1747" s="268" t="s">
        <v>65</v>
      </c>
      <c r="C1747" s="276" t="s">
        <v>3</v>
      </c>
      <c r="D1747" s="269" t="s">
        <v>72</v>
      </c>
      <c r="E1747" s="270" t="str">
        <f t="shared" si="115"/>
        <v>RSTotal15-19</v>
      </c>
      <c r="F1747" s="271">
        <v>6.4000000000000005E-4</v>
      </c>
      <c r="G1747" s="271">
        <v>3.1845809184702836E-3</v>
      </c>
      <c r="H1747" s="272">
        <v>314.66982655267412</v>
      </c>
      <c r="I1747" s="271">
        <v>0.99681541908152971</v>
      </c>
      <c r="J1747" s="272">
        <v>98810.435221669948</v>
      </c>
      <c r="K1747" s="272">
        <v>493265.50154196803</v>
      </c>
      <c r="L1747" s="272">
        <v>6370389.2673265366</v>
      </c>
      <c r="M1747" s="273">
        <v>64.470814778168872</v>
      </c>
      <c r="N1747" s="272">
        <v>5</v>
      </c>
      <c r="O1747" s="274">
        <f t="shared" si="116"/>
        <v>2.4999999999999485</v>
      </c>
    </row>
    <row r="1748" spans="2:15" x14ac:dyDescent="0.2">
      <c r="B1748" s="268" t="s">
        <v>65</v>
      </c>
      <c r="C1748" s="276" t="s">
        <v>3</v>
      </c>
      <c r="D1748" s="269" t="s">
        <v>73</v>
      </c>
      <c r="E1748" s="270" t="str">
        <f t="shared" si="115"/>
        <v>RSTotal20-24</v>
      </c>
      <c r="F1748" s="271">
        <v>8.9999999999999998E-4</v>
      </c>
      <c r="G1748" s="271">
        <v>4.5108622562809409E-3</v>
      </c>
      <c r="H1748" s="272">
        <v>444.3008305243369</v>
      </c>
      <c r="I1748" s="271">
        <v>0.99548913774371905</v>
      </c>
      <c r="J1748" s="272">
        <v>98495.765395117269</v>
      </c>
      <c r="K1748" s="272">
        <v>491368.0748992755</v>
      </c>
      <c r="L1748" s="272">
        <v>5877123.7657845682</v>
      </c>
      <c r="M1748" s="273">
        <v>59.668796340719787</v>
      </c>
      <c r="N1748" s="272">
        <v>5</v>
      </c>
      <c r="O1748" s="274">
        <f t="shared" si="116"/>
        <v>2.5000000000000453</v>
      </c>
    </row>
    <row r="1749" spans="2:15" x14ac:dyDescent="0.2">
      <c r="B1749" s="268" t="s">
        <v>65</v>
      </c>
      <c r="C1749" s="276" t="s">
        <v>3</v>
      </c>
      <c r="D1749" s="269" t="s">
        <v>74</v>
      </c>
      <c r="E1749" s="270" t="str">
        <f t="shared" si="115"/>
        <v>RSTotal25-29</v>
      </c>
      <c r="F1749" s="271">
        <v>9.3999999999999997E-4</v>
      </c>
      <c r="G1749" s="271">
        <v>4.6739376925382511E-3</v>
      </c>
      <c r="H1749" s="272">
        <v>458.28643603702955</v>
      </c>
      <c r="I1749" s="271">
        <v>0.99532606230746179</v>
      </c>
      <c r="J1749" s="272">
        <v>98051.464564592927</v>
      </c>
      <c r="K1749" s="272">
        <v>489111.60673287208</v>
      </c>
      <c r="L1749" s="272">
        <v>5385755.6908852924</v>
      </c>
      <c r="M1749" s="273">
        <v>54.92784544117994</v>
      </c>
      <c r="N1749" s="272">
        <v>5</v>
      </c>
      <c r="O1749" s="274">
        <f t="shared" si="116"/>
        <v>2.500000000000079</v>
      </c>
    </row>
    <row r="1750" spans="2:15" x14ac:dyDescent="0.2">
      <c r="B1750" s="268" t="s">
        <v>65</v>
      </c>
      <c r="C1750" s="276" t="s">
        <v>3</v>
      </c>
      <c r="D1750" s="269" t="s">
        <v>75</v>
      </c>
      <c r="E1750" s="270" t="str">
        <f t="shared" si="115"/>
        <v>RSTotal30-34</v>
      </c>
      <c r="F1750" s="271">
        <v>1.1800000000000001E-3</v>
      </c>
      <c r="G1750" s="271">
        <v>5.8585760442407576E-3</v>
      </c>
      <c r="H1750" s="272">
        <v>571.75705546527865</v>
      </c>
      <c r="I1750" s="271">
        <v>0.99414142395575922</v>
      </c>
      <c r="J1750" s="272">
        <v>97593.178128555897</v>
      </c>
      <c r="K1750" s="272">
        <v>486536.49800411629</v>
      </c>
      <c r="L1750" s="272">
        <v>4896644.0841524201</v>
      </c>
      <c r="M1750" s="273">
        <v>50.174040625075776</v>
      </c>
      <c r="N1750" s="272">
        <v>5</v>
      </c>
      <c r="O1750" s="274">
        <f t="shared" si="116"/>
        <v>2.4999999999999694</v>
      </c>
    </row>
    <row r="1751" spans="2:15" x14ac:dyDescent="0.2">
      <c r="B1751" s="268" t="s">
        <v>65</v>
      </c>
      <c r="C1751" s="276" t="s">
        <v>3</v>
      </c>
      <c r="D1751" s="269" t="s">
        <v>76</v>
      </c>
      <c r="E1751" s="270" t="str">
        <f t="shared" si="115"/>
        <v>RSTotal35-39</v>
      </c>
      <c r="F1751" s="271">
        <v>1.4300000000000001E-3</v>
      </c>
      <c r="G1751" s="271">
        <v>7.1322984686682522E-3</v>
      </c>
      <c r="H1751" s="272">
        <v>691.98573294762195</v>
      </c>
      <c r="I1751" s="271">
        <v>0.99286770153133175</v>
      </c>
      <c r="J1751" s="272">
        <v>97021.42107309062</v>
      </c>
      <c r="K1751" s="272">
        <v>483377.14103308402</v>
      </c>
      <c r="L1751" s="272">
        <v>4410107.5861483039</v>
      </c>
      <c r="M1751" s="273">
        <v>45.454988572327451</v>
      </c>
      <c r="N1751" s="272">
        <v>5</v>
      </c>
      <c r="O1751" s="274">
        <f t="shared" si="116"/>
        <v>2.4999999999999782</v>
      </c>
    </row>
    <row r="1752" spans="2:15" x14ac:dyDescent="0.2">
      <c r="B1752" s="268" t="s">
        <v>65</v>
      </c>
      <c r="C1752" s="276" t="s">
        <v>3</v>
      </c>
      <c r="D1752" s="269" t="s">
        <v>77</v>
      </c>
      <c r="E1752" s="270" t="str">
        <f t="shared" si="115"/>
        <v>RSTotal40-44</v>
      </c>
      <c r="F1752" s="271">
        <v>2.1700000000000001E-3</v>
      </c>
      <c r="G1752" s="271">
        <v>1.0810945000538833E-2</v>
      </c>
      <c r="H1752" s="272">
        <v>1041.4122273952478</v>
      </c>
      <c r="I1752" s="271">
        <v>0.98918905499946119</v>
      </c>
      <c r="J1752" s="272">
        <v>96329.435340142998</v>
      </c>
      <c r="K1752" s="272">
        <v>479043.64613222692</v>
      </c>
      <c r="L1752" s="272">
        <v>3926730.4451152198</v>
      </c>
      <c r="M1752" s="273">
        <v>40.763557174915242</v>
      </c>
      <c r="N1752" s="272">
        <v>5</v>
      </c>
      <c r="O1752" s="274">
        <f t="shared" si="116"/>
        <v>2.4999999999999973</v>
      </c>
    </row>
    <row r="1753" spans="2:15" x14ac:dyDescent="0.2">
      <c r="B1753" s="268" t="s">
        <v>65</v>
      </c>
      <c r="C1753" s="276" t="s">
        <v>3</v>
      </c>
      <c r="D1753" s="269" t="s">
        <v>78</v>
      </c>
      <c r="E1753" s="270" t="str">
        <f t="shared" si="115"/>
        <v>RSTotal45-49</v>
      </c>
      <c r="F1753" s="271">
        <v>3.2599999999999999E-3</v>
      </c>
      <c r="G1753" s="271">
        <v>1.6151775724285628E-2</v>
      </c>
      <c r="H1753" s="272">
        <v>1539.0707785276472</v>
      </c>
      <c r="I1753" s="271">
        <v>0.98384822427571439</v>
      </c>
      <c r="J1753" s="272">
        <v>95288.02311274776</v>
      </c>
      <c r="K1753" s="272">
        <v>472592.43861741968</v>
      </c>
      <c r="L1753" s="272">
        <v>3447686.7989829928</v>
      </c>
      <c r="M1753" s="273">
        <v>36.181743375068052</v>
      </c>
      <c r="N1753" s="272">
        <v>5</v>
      </c>
      <c r="O1753" s="274">
        <f t="shared" si="116"/>
        <v>2.4999999999999987</v>
      </c>
    </row>
    <row r="1754" spans="2:15" x14ac:dyDescent="0.2">
      <c r="B1754" s="268" t="s">
        <v>65</v>
      </c>
      <c r="C1754" s="276" t="s">
        <v>3</v>
      </c>
      <c r="D1754" s="269" t="s">
        <v>79</v>
      </c>
      <c r="E1754" s="270" t="str">
        <f t="shared" si="115"/>
        <v>RSTotal50-54</v>
      </c>
      <c r="F1754" s="271">
        <v>4.79E-3</v>
      </c>
      <c r="G1754" s="271">
        <v>2.3667197992858408E-2</v>
      </c>
      <c r="H1754" s="272">
        <v>2218.7750165170328</v>
      </c>
      <c r="I1754" s="271">
        <v>0.97633280200714156</v>
      </c>
      <c r="J1754" s="272">
        <v>93748.952334220114</v>
      </c>
      <c r="K1754" s="272">
        <v>463197.824129808</v>
      </c>
      <c r="L1754" s="272">
        <v>2975094.3603655733</v>
      </c>
      <c r="M1754" s="273">
        <v>31.734694482336188</v>
      </c>
      <c r="N1754" s="272">
        <v>5</v>
      </c>
      <c r="O1754" s="274">
        <f t="shared" si="116"/>
        <v>2.499999999999996</v>
      </c>
    </row>
    <row r="1755" spans="2:15" x14ac:dyDescent="0.2">
      <c r="B1755" s="268" t="s">
        <v>65</v>
      </c>
      <c r="C1755" s="276" t="s">
        <v>3</v>
      </c>
      <c r="D1755" s="269" t="s">
        <v>80</v>
      </c>
      <c r="E1755" s="270" t="str">
        <f t="shared" si="115"/>
        <v>RSTotal55-59</v>
      </c>
      <c r="F1755" s="271">
        <v>7.2899999999999996E-3</v>
      </c>
      <c r="G1755" s="271">
        <v>3.5816656625471614E-2</v>
      </c>
      <c r="H1755" s="272">
        <v>3278.3049318567018</v>
      </c>
      <c r="I1755" s="271">
        <v>0.96418334337452838</v>
      </c>
      <c r="J1755" s="272">
        <v>91530.177317703085</v>
      </c>
      <c r="K1755" s="272">
        <v>449455.12425887363</v>
      </c>
      <c r="L1755" s="272">
        <v>2511896.5362357656</v>
      </c>
      <c r="M1755" s="273">
        <v>27.443370152304219</v>
      </c>
      <c r="N1755" s="272">
        <v>5</v>
      </c>
      <c r="O1755" s="274">
        <f t="shared" si="116"/>
        <v>2.4999999999999925</v>
      </c>
    </row>
    <row r="1756" spans="2:15" x14ac:dyDescent="0.2">
      <c r="B1756" s="268" t="s">
        <v>65</v>
      </c>
      <c r="C1756" s="276" t="s">
        <v>3</v>
      </c>
      <c r="D1756" s="269" t="s">
        <v>81</v>
      </c>
      <c r="E1756" s="270" t="str">
        <f t="shared" si="115"/>
        <v>RSTotal60-64</v>
      </c>
      <c r="F1756" s="271">
        <v>1.0659999999999999E-2</v>
      </c>
      <c r="G1756" s="271">
        <v>5.1893853782361159E-2</v>
      </c>
      <c r="H1756" s="272">
        <v>4579.729761610708</v>
      </c>
      <c r="I1756" s="271">
        <v>0.94810614621763889</v>
      </c>
      <c r="J1756" s="272">
        <v>88251.872385846378</v>
      </c>
      <c r="K1756" s="272">
        <v>429810.03752520512</v>
      </c>
      <c r="L1756" s="272">
        <v>2062441.4119768918</v>
      </c>
      <c r="M1756" s="273">
        <v>23.369945092605889</v>
      </c>
      <c r="N1756" s="272">
        <v>5</v>
      </c>
      <c r="O1756" s="274">
        <f t="shared" si="116"/>
        <v>2.500000000000004</v>
      </c>
    </row>
    <row r="1757" spans="2:15" x14ac:dyDescent="0.2">
      <c r="B1757" s="268" t="s">
        <v>65</v>
      </c>
      <c r="C1757" s="276" t="s">
        <v>3</v>
      </c>
      <c r="D1757" s="269" t="s">
        <v>82</v>
      </c>
      <c r="E1757" s="270" t="str">
        <f t="shared" si="115"/>
        <v>RSTotal65-69</v>
      </c>
      <c r="F1757" s="271">
        <v>1.6719999999999999E-2</v>
      </c>
      <c r="G1757" s="271">
        <v>8.0254054563799734E-2</v>
      </c>
      <c r="H1757" s="272">
        <v>6715.0286996354425</v>
      </c>
      <c r="I1757" s="271">
        <v>0.91974594543620025</v>
      </c>
      <c r="J1757" s="272">
        <v>83672.142624235668</v>
      </c>
      <c r="K1757" s="272">
        <v>401573.14137208974</v>
      </c>
      <c r="L1757" s="272">
        <v>1632631.3744516866</v>
      </c>
      <c r="M1757" s="273">
        <v>19.512245333356557</v>
      </c>
      <c r="N1757" s="272">
        <v>5</v>
      </c>
      <c r="O1757" s="274">
        <f t="shared" si="116"/>
        <v>2.4999999999999973</v>
      </c>
    </row>
    <row r="1758" spans="2:15" x14ac:dyDescent="0.2">
      <c r="B1758" s="268" t="s">
        <v>65</v>
      </c>
      <c r="C1758" s="276" t="s">
        <v>3</v>
      </c>
      <c r="D1758" s="269" t="s">
        <v>19</v>
      </c>
      <c r="E1758" s="270" t="str">
        <f t="shared" si="115"/>
        <v>RSTotal70-74</v>
      </c>
      <c r="F1758" s="271">
        <v>2.58E-2</v>
      </c>
      <c r="G1758" s="271">
        <v>0.12119258492357259</v>
      </c>
      <c r="H1758" s="272">
        <v>9326.6315647801639</v>
      </c>
      <c r="I1758" s="271">
        <v>0.87880741507642746</v>
      </c>
      <c r="J1758" s="272">
        <v>76957.113924600228</v>
      </c>
      <c r="K1758" s="272">
        <v>361468.99071105075</v>
      </c>
      <c r="L1758" s="272">
        <v>1231058.2330795969</v>
      </c>
      <c r="M1758" s="273">
        <v>15.996678803284421</v>
      </c>
      <c r="N1758" s="272">
        <v>5</v>
      </c>
      <c r="O1758" s="274">
        <f t="shared" si="116"/>
        <v>2.4999999999999996</v>
      </c>
    </row>
    <row r="1759" spans="2:15" x14ac:dyDescent="0.2">
      <c r="B1759" s="268" t="s">
        <v>65</v>
      </c>
      <c r="C1759" s="276" t="s">
        <v>3</v>
      </c>
      <c r="D1759" s="269" t="s">
        <v>20</v>
      </c>
      <c r="E1759" s="270" t="str">
        <f t="shared" si="115"/>
        <v>RSTotal75-79</v>
      </c>
      <c r="F1759" s="271">
        <v>4.0570000000000002E-2</v>
      </c>
      <c r="G1759" s="271">
        <v>0.18415376674832046</v>
      </c>
      <c r="H1759" s="272">
        <v>12454.408073566707</v>
      </c>
      <c r="I1759" s="271">
        <v>0.8158462332516796</v>
      </c>
      <c r="J1759" s="272">
        <v>67630.482359820075</v>
      </c>
      <c r="K1759" s="272">
        <v>307016.39161518362</v>
      </c>
      <c r="L1759" s="272">
        <v>869589.24236854608</v>
      </c>
      <c r="M1759" s="273">
        <v>12.857948250938064</v>
      </c>
      <c r="N1759" s="272">
        <v>5</v>
      </c>
      <c r="O1759" s="274">
        <f t="shared" si="116"/>
        <v>2.4999999999999969</v>
      </c>
    </row>
    <row r="1760" spans="2:15" x14ac:dyDescent="0.2">
      <c r="B1760" s="268" t="s">
        <v>65</v>
      </c>
      <c r="C1760" s="276" t="s">
        <v>3</v>
      </c>
      <c r="D1760" s="269" t="s">
        <v>21</v>
      </c>
      <c r="E1760" s="270" t="str">
        <f t="shared" si="115"/>
        <v>RSTotal80-84</v>
      </c>
      <c r="F1760" s="271">
        <v>6.3339999999999994E-2</v>
      </c>
      <c r="G1760" s="271">
        <v>0.27339593973767873</v>
      </c>
      <c r="H1760" s="272">
        <v>15084.914680526212</v>
      </c>
      <c r="I1760" s="271">
        <v>0.72660406026232127</v>
      </c>
      <c r="J1760" s="272">
        <v>55176.074286253373</v>
      </c>
      <c r="K1760" s="272">
        <v>238168.08472995134</v>
      </c>
      <c r="L1760" s="272">
        <v>562572.85075336252</v>
      </c>
      <c r="M1760" s="273">
        <v>10.195956454508446</v>
      </c>
      <c r="N1760" s="272">
        <v>5</v>
      </c>
      <c r="O1760" s="274">
        <f t="shared" si="116"/>
        <v>2.5000000000000013</v>
      </c>
    </row>
    <row r="1761" spans="2:15" x14ac:dyDescent="0.2">
      <c r="B1761" s="268" t="s">
        <v>65</v>
      </c>
      <c r="C1761" s="276" t="s">
        <v>3</v>
      </c>
      <c r="D1761" s="269" t="s">
        <v>22</v>
      </c>
      <c r="E1761" s="270" t="str">
        <f t="shared" si="115"/>
        <v>RSTotal85-89</v>
      </c>
      <c r="F1761" s="271">
        <v>0.10036</v>
      </c>
      <c r="G1761" s="271">
        <v>0.40114106887675738</v>
      </c>
      <c r="H1761" s="272">
        <v>16082.210616750071</v>
      </c>
      <c r="I1761" s="271">
        <v>0.59885893112324262</v>
      </c>
      <c r="J1761" s="272">
        <v>40091.15960572716</v>
      </c>
      <c r="K1761" s="272">
        <v>160250.27148676061</v>
      </c>
      <c r="L1761" s="272">
        <v>324404.76602341112</v>
      </c>
      <c r="M1761" s="273">
        <v>8.0916782955080393</v>
      </c>
      <c r="N1761" s="272">
        <v>5</v>
      </c>
      <c r="O1761" s="274">
        <f t="shared" si="116"/>
        <v>2.4999999999999991</v>
      </c>
    </row>
    <row r="1762" spans="2:15" x14ac:dyDescent="0.2">
      <c r="B1762" s="268" t="s">
        <v>65</v>
      </c>
      <c r="C1762" s="276" t="s">
        <v>3</v>
      </c>
      <c r="D1762" s="269" t="s">
        <v>5</v>
      </c>
      <c r="E1762" s="270" t="str">
        <f t="shared" si="115"/>
        <v>RSTotal90+</v>
      </c>
      <c r="F1762" s="271">
        <v>0.14626</v>
      </c>
      <c r="G1762" s="271">
        <v>1</v>
      </c>
      <c r="H1762" s="272">
        <v>24008.948988977088</v>
      </c>
      <c r="I1762" s="271">
        <v>0</v>
      </c>
      <c r="J1762" s="272">
        <v>24008.948988977088</v>
      </c>
      <c r="K1762" s="272">
        <v>164154.49453665051</v>
      </c>
      <c r="L1762" s="272">
        <v>164154.49453665051</v>
      </c>
      <c r="M1762" s="273">
        <v>6.8372211799865372</v>
      </c>
      <c r="N1762" s="273" t="s">
        <v>92</v>
      </c>
      <c r="O1762" s="274"/>
    </row>
    <row r="1763" spans="2:15" ht="16" customHeight="1" x14ac:dyDescent="0.2">
      <c r="B1763" s="348" t="s">
        <v>1</v>
      </c>
      <c r="C1763" s="348" t="s">
        <v>0</v>
      </c>
      <c r="D1763" s="348" t="s">
        <v>2</v>
      </c>
      <c r="E1763" s="348" t="s">
        <v>49</v>
      </c>
      <c r="F1763" s="349" t="s">
        <v>113</v>
      </c>
      <c r="G1763" s="349" t="s">
        <v>112</v>
      </c>
      <c r="H1763" s="349" t="s">
        <v>114</v>
      </c>
      <c r="I1763" s="349" t="s">
        <v>116</v>
      </c>
      <c r="J1763" s="349" t="s">
        <v>111</v>
      </c>
      <c r="K1763" s="349" t="s">
        <v>110</v>
      </c>
      <c r="L1763" s="349" t="s">
        <v>109</v>
      </c>
      <c r="M1763" s="349" t="s">
        <v>108</v>
      </c>
      <c r="N1763" s="350" t="s">
        <v>6</v>
      </c>
      <c r="O1763" s="351" t="s">
        <v>91</v>
      </c>
    </row>
    <row r="1764" spans="2:15" ht="16" customHeight="1" x14ac:dyDescent="0.2">
      <c r="B1764" s="348"/>
      <c r="C1764" s="348"/>
      <c r="D1764" s="348"/>
      <c r="E1764" s="348"/>
      <c r="F1764" s="348"/>
      <c r="G1764" s="348"/>
      <c r="H1764" s="348"/>
      <c r="I1764" s="348"/>
      <c r="J1764" s="348"/>
      <c r="K1764" s="348"/>
      <c r="L1764" s="348"/>
      <c r="M1764" s="348"/>
      <c r="N1764" s="350"/>
      <c r="O1764" s="351"/>
    </row>
    <row r="1765" spans="2:15" x14ac:dyDescent="0.2">
      <c r="B1765" s="268" t="s">
        <v>66</v>
      </c>
      <c r="C1765" s="276" t="s">
        <v>3</v>
      </c>
      <c r="D1765" s="269">
        <v>0</v>
      </c>
      <c r="E1765" s="270" t="str">
        <f t="shared" si="115"/>
        <v>MSTotal0</v>
      </c>
      <c r="F1765" s="271">
        <v>1.3010000000000001E-2</v>
      </c>
      <c r="G1765" s="271">
        <v>1.2856761609439368E-2</v>
      </c>
      <c r="H1765" s="272">
        <v>1285.6761609439368</v>
      </c>
      <c r="I1765" s="271">
        <v>0.98714323839056062</v>
      </c>
      <c r="J1765" s="272">
        <v>100000</v>
      </c>
      <c r="K1765" s="272">
        <v>98828.196542827834</v>
      </c>
      <c r="L1765" s="272">
        <v>7629528.5297331633</v>
      </c>
      <c r="M1765" s="273">
        <v>76.295285297331631</v>
      </c>
      <c r="N1765" s="272">
        <v>1</v>
      </c>
      <c r="O1765" s="274">
        <f>(K1765-J1766*N1765)/H1765</f>
        <v>8.8570284828312862E-2</v>
      </c>
    </row>
    <row r="1766" spans="2:15" x14ac:dyDescent="0.2">
      <c r="B1766" s="268" t="s">
        <v>66</v>
      </c>
      <c r="C1766" s="276" t="s">
        <v>3</v>
      </c>
      <c r="D1766" s="275" t="s">
        <v>107</v>
      </c>
      <c r="E1766" s="270" t="str">
        <f t="shared" si="115"/>
        <v>MSTotal01-04</v>
      </c>
      <c r="F1766" s="271">
        <v>6.6E-4</v>
      </c>
      <c r="G1766" s="271">
        <v>2.6477140051843896E-3</v>
      </c>
      <c r="H1766" s="272">
        <v>261.36729774097597</v>
      </c>
      <c r="I1766" s="271">
        <v>0.99735228599481562</v>
      </c>
      <c r="J1766" s="272">
        <v>98714.323839056058</v>
      </c>
      <c r="K1766" s="272">
        <v>394204.68937932828</v>
      </c>
      <c r="L1766" s="272">
        <v>7530700.3331903359</v>
      </c>
      <c r="M1766" s="273">
        <v>76.287817616705738</v>
      </c>
      <c r="N1766" s="272">
        <v>4</v>
      </c>
      <c r="O1766" s="274">
        <f t="shared" ref="O1766:O1783" si="117">(K1766-J1767*N1766)/H1766</f>
        <v>1.5031077623845703</v>
      </c>
    </row>
    <row r="1767" spans="2:15" x14ac:dyDescent="0.2">
      <c r="B1767" s="268" t="s">
        <v>66</v>
      </c>
      <c r="C1767" s="276" t="s">
        <v>3</v>
      </c>
      <c r="D1767" s="275" t="s">
        <v>106</v>
      </c>
      <c r="E1767" s="270" t="str">
        <f t="shared" si="115"/>
        <v>MSTotal05-09</v>
      </c>
      <c r="F1767" s="271">
        <v>2.5000000000000001E-4</v>
      </c>
      <c r="G1767" s="271">
        <v>1.2518880511925073E-3</v>
      </c>
      <c r="H1767" s="272">
        <v>123.25207989864755</v>
      </c>
      <c r="I1767" s="271">
        <v>0.99874811194880753</v>
      </c>
      <c r="J1767" s="272">
        <v>98452.956541315085</v>
      </c>
      <c r="K1767" s="272">
        <v>491956.65250682883</v>
      </c>
      <c r="L1767" s="272">
        <v>7136495.643811008</v>
      </c>
      <c r="M1767" s="273">
        <v>72.486351802103869</v>
      </c>
      <c r="N1767" s="272">
        <v>5</v>
      </c>
      <c r="O1767" s="274">
        <f t="shared" si="117"/>
        <v>2.4999999999996683</v>
      </c>
    </row>
    <row r="1768" spans="2:15" x14ac:dyDescent="0.2">
      <c r="B1768" s="268" t="s">
        <v>66</v>
      </c>
      <c r="C1768" s="276" t="s">
        <v>3</v>
      </c>
      <c r="D1768" s="275" t="s">
        <v>71</v>
      </c>
      <c r="E1768" s="270" t="str">
        <f t="shared" si="115"/>
        <v>MSTotal10-14</v>
      </c>
      <c r="F1768" s="271">
        <v>2.7E-4</v>
      </c>
      <c r="G1768" s="271">
        <v>1.33207822820287E-3</v>
      </c>
      <c r="H1768" s="272">
        <v>130.98285849867545</v>
      </c>
      <c r="I1768" s="271">
        <v>0.99866792177179708</v>
      </c>
      <c r="J1768" s="272">
        <v>98329.704461416448</v>
      </c>
      <c r="K1768" s="272">
        <v>491321.06516083551</v>
      </c>
      <c r="L1768" s="272">
        <v>6644538.9913041787</v>
      </c>
      <c r="M1768" s="273">
        <v>67.574076701424715</v>
      </c>
      <c r="N1768" s="272">
        <v>5</v>
      </c>
      <c r="O1768" s="274">
        <f t="shared" si="117"/>
        <v>2.4999999999999702</v>
      </c>
    </row>
    <row r="1769" spans="2:15" x14ac:dyDescent="0.2">
      <c r="B1769" s="268" t="s">
        <v>66</v>
      </c>
      <c r="C1769" s="276" t="s">
        <v>3</v>
      </c>
      <c r="D1769" s="269" t="s">
        <v>72</v>
      </c>
      <c r="E1769" s="270" t="str">
        <f t="shared" si="115"/>
        <v>MSTotal15-19</v>
      </c>
      <c r="F1769" s="271">
        <v>1.0200000000000001E-3</v>
      </c>
      <c r="G1769" s="271">
        <v>5.0880298505202237E-3</v>
      </c>
      <c r="H1769" s="272">
        <v>499.63802679857076</v>
      </c>
      <c r="I1769" s="271">
        <v>0.99491197014947974</v>
      </c>
      <c r="J1769" s="272">
        <v>98198.721602917765</v>
      </c>
      <c r="K1769" s="272">
        <v>489744.51294759236</v>
      </c>
      <c r="L1769" s="272">
        <v>6153217.9261433436</v>
      </c>
      <c r="M1769" s="273">
        <v>62.660876085789226</v>
      </c>
      <c r="N1769" s="272">
        <v>5</v>
      </c>
      <c r="O1769" s="274">
        <f t="shared" si="117"/>
        <v>2.5000000000000782</v>
      </c>
    </row>
    <row r="1770" spans="2:15" x14ac:dyDescent="0.2">
      <c r="B1770" s="268" t="s">
        <v>66</v>
      </c>
      <c r="C1770" s="276" t="s">
        <v>3</v>
      </c>
      <c r="D1770" s="269" t="s">
        <v>73</v>
      </c>
      <c r="E1770" s="270" t="str">
        <f t="shared" si="115"/>
        <v>MSTotal20-24</v>
      </c>
      <c r="F1770" s="271">
        <v>1.3799999999999999E-3</v>
      </c>
      <c r="G1770" s="271">
        <v>6.871230173842599E-3</v>
      </c>
      <c r="H1770" s="272">
        <v>671.312891025</v>
      </c>
      <c r="I1770" s="271">
        <v>0.99312876982615739</v>
      </c>
      <c r="J1770" s="272">
        <v>97699.083576119185</v>
      </c>
      <c r="K1770" s="272">
        <v>486817.13565303345</v>
      </c>
      <c r="L1770" s="272">
        <v>5663473.4131957516</v>
      </c>
      <c r="M1770" s="273">
        <v>57.968541831646078</v>
      </c>
      <c r="N1770" s="272">
        <v>5</v>
      </c>
      <c r="O1770" s="274">
        <f t="shared" si="117"/>
        <v>2.5000000000000115</v>
      </c>
    </row>
    <row r="1771" spans="2:15" x14ac:dyDescent="0.2">
      <c r="B1771" s="268" t="s">
        <v>66</v>
      </c>
      <c r="C1771" s="276" t="s">
        <v>3</v>
      </c>
      <c r="D1771" s="269" t="s">
        <v>74</v>
      </c>
      <c r="E1771" s="270" t="str">
        <f t="shared" si="115"/>
        <v>MSTotal25-29</v>
      </c>
      <c r="F1771" s="271">
        <v>1.3500000000000001E-3</v>
      </c>
      <c r="G1771" s="271">
        <v>6.7143982622418306E-3</v>
      </c>
      <c r="H1771" s="272">
        <v>651.4830948771953</v>
      </c>
      <c r="I1771" s="271">
        <v>0.99328560173775815</v>
      </c>
      <c r="J1771" s="272">
        <v>97027.77068509419</v>
      </c>
      <c r="K1771" s="272">
        <v>483510.14568827796</v>
      </c>
      <c r="L1771" s="272">
        <v>5176656.2775427178</v>
      </c>
      <c r="M1771" s="273">
        <v>53.352315950282645</v>
      </c>
      <c r="N1771" s="272">
        <v>5</v>
      </c>
      <c r="O1771" s="274">
        <f t="shared" si="117"/>
        <v>2.5000000000000724</v>
      </c>
    </row>
    <row r="1772" spans="2:15" x14ac:dyDescent="0.2">
      <c r="B1772" s="268" t="s">
        <v>66</v>
      </c>
      <c r="C1772" s="276" t="s">
        <v>3</v>
      </c>
      <c r="D1772" s="269" t="s">
        <v>75</v>
      </c>
      <c r="E1772" s="270" t="str">
        <f t="shared" si="115"/>
        <v>MSTotal30-34</v>
      </c>
      <c r="F1772" s="271">
        <v>1.6299999999999999E-3</v>
      </c>
      <c r="G1772" s="271">
        <v>8.117022505391128E-3</v>
      </c>
      <c r="H1772" s="272">
        <v>782.28849535583902</v>
      </c>
      <c r="I1772" s="271">
        <v>0.99188297749460885</v>
      </c>
      <c r="J1772" s="272">
        <v>96376.287590216991</v>
      </c>
      <c r="K1772" s="272">
        <v>479925.71671269537</v>
      </c>
      <c r="L1772" s="272">
        <v>4693146.1318544401</v>
      </c>
      <c r="M1772" s="273">
        <v>48.696066731780135</v>
      </c>
      <c r="N1772" s="272">
        <v>5</v>
      </c>
      <c r="O1772" s="274">
        <f t="shared" si="117"/>
        <v>2.5000000000000173</v>
      </c>
    </row>
    <row r="1773" spans="2:15" x14ac:dyDescent="0.2">
      <c r="B1773" s="268" t="s">
        <v>66</v>
      </c>
      <c r="C1773" s="276" t="s">
        <v>3</v>
      </c>
      <c r="D1773" s="269" t="s">
        <v>76</v>
      </c>
      <c r="E1773" s="270" t="str">
        <f t="shared" si="115"/>
        <v>MSTotal35-39</v>
      </c>
      <c r="F1773" s="271">
        <v>1.89E-3</v>
      </c>
      <c r="G1773" s="271">
        <v>9.4097244348323797E-3</v>
      </c>
      <c r="H1773" s="272">
        <v>899.51318910625935</v>
      </c>
      <c r="I1773" s="271">
        <v>0.99059027556516766</v>
      </c>
      <c r="J1773" s="272">
        <v>95593.999094861152</v>
      </c>
      <c r="K1773" s="272">
        <v>475721.21250154008</v>
      </c>
      <c r="L1773" s="272">
        <v>4213220.4151417445</v>
      </c>
      <c r="M1773" s="273">
        <v>44.074109829434207</v>
      </c>
      <c r="N1773" s="272">
        <v>5</v>
      </c>
      <c r="O1773" s="274">
        <f t="shared" si="117"/>
        <v>2.4999999999999694</v>
      </c>
    </row>
    <row r="1774" spans="2:15" x14ac:dyDescent="0.2">
      <c r="B1774" s="268" t="s">
        <v>66</v>
      </c>
      <c r="C1774" s="276" t="s">
        <v>3</v>
      </c>
      <c r="D1774" s="269" t="s">
        <v>77</v>
      </c>
      <c r="E1774" s="270" t="str">
        <f t="shared" si="115"/>
        <v>MSTotal40-44</v>
      </c>
      <c r="F1774" s="271">
        <v>2.8500000000000001E-3</v>
      </c>
      <c r="G1774" s="271">
        <v>1.4138551958195045E-2</v>
      </c>
      <c r="H1774" s="272">
        <v>1338.8429091330838</v>
      </c>
      <c r="I1774" s="271">
        <v>0.98586144804180498</v>
      </c>
      <c r="J1774" s="272">
        <v>94694.485905754889</v>
      </c>
      <c r="K1774" s="272">
        <v>470125.32225594175</v>
      </c>
      <c r="L1774" s="272">
        <v>3737499.2026402042</v>
      </c>
      <c r="M1774" s="273">
        <v>39.469026806481288</v>
      </c>
      <c r="N1774" s="272">
        <v>5</v>
      </c>
      <c r="O1774" s="274">
        <f t="shared" si="117"/>
        <v>2.5000000000000022</v>
      </c>
    </row>
    <row r="1775" spans="2:15" x14ac:dyDescent="0.2">
      <c r="B1775" s="268" t="s">
        <v>66</v>
      </c>
      <c r="C1775" s="276" t="s">
        <v>3</v>
      </c>
      <c r="D1775" s="269" t="s">
        <v>78</v>
      </c>
      <c r="E1775" s="270" t="str">
        <f t="shared" si="115"/>
        <v>MSTotal45-49</v>
      </c>
      <c r="F1775" s="271">
        <v>3.9300000000000003E-3</v>
      </c>
      <c r="G1775" s="271">
        <v>1.9468645514724315E-2</v>
      </c>
      <c r="H1775" s="272">
        <v>1817.5079203003856</v>
      </c>
      <c r="I1775" s="271">
        <v>0.98053135448527573</v>
      </c>
      <c r="J1775" s="272">
        <v>93355.642996621813</v>
      </c>
      <c r="K1775" s="272">
        <v>462234.44518235809</v>
      </c>
      <c r="L1775" s="272">
        <v>3267373.8803842627</v>
      </c>
      <c r="M1775" s="273">
        <v>34.999211354609777</v>
      </c>
      <c r="N1775" s="272">
        <v>5</v>
      </c>
      <c r="O1775" s="274">
        <f t="shared" si="117"/>
        <v>2.4999999999999902</v>
      </c>
    </row>
    <row r="1776" spans="2:15" x14ac:dyDescent="0.2">
      <c r="B1776" s="268" t="s">
        <v>66</v>
      </c>
      <c r="C1776" s="276" t="s">
        <v>3</v>
      </c>
      <c r="D1776" s="269" t="s">
        <v>79</v>
      </c>
      <c r="E1776" s="270" t="str">
        <f t="shared" si="115"/>
        <v>MSTotal50-54</v>
      </c>
      <c r="F1776" s="271">
        <v>5.6699999999999997E-3</v>
      </c>
      <c r="G1776" s="271">
        <v>2.7938471975941074E-2</v>
      </c>
      <c r="H1776" s="272">
        <v>2557.4356215597149</v>
      </c>
      <c r="I1776" s="271">
        <v>0.97206152802405887</v>
      </c>
      <c r="J1776" s="272">
        <v>91538.135076321429</v>
      </c>
      <c r="K1776" s="272">
        <v>451297.08632770786</v>
      </c>
      <c r="L1776" s="272">
        <v>2805139.4352019047</v>
      </c>
      <c r="M1776" s="273">
        <v>30.644489674855986</v>
      </c>
      <c r="N1776" s="272">
        <v>5</v>
      </c>
      <c r="O1776" s="274">
        <f t="shared" si="117"/>
        <v>2.5000000000000209</v>
      </c>
    </row>
    <row r="1777" spans="2:15" x14ac:dyDescent="0.2">
      <c r="B1777" s="268" t="s">
        <v>66</v>
      </c>
      <c r="C1777" s="276" t="s">
        <v>3</v>
      </c>
      <c r="D1777" s="269" t="s">
        <v>80</v>
      </c>
      <c r="E1777" s="270" t="str">
        <f t="shared" si="115"/>
        <v>MSTotal55-59</v>
      </c>
      <c r="F1777" s="271">
        <v>8.0499999999999999E-3</v>
      </c>
      <c r="G1777" s="271">
        <v>3.9447096658733229E-2</v>
      </c>
      <c r="H1777" s="272">
        <v>3510.030252153676</v>
      </c>
      <c r="I1777" s="271">
        <v>0.96055290334126675</v>
      </c>
      <c r="J1777" s="272">
        <v>88980.699454761707</v>
      </c>
      <c r="K1777" s="272">
        <v>436128.42164342431</v>
      </c>
      <c r="L1777" s="272">
        <v>2353842.3488741969</v>
      </c>
      <c r="M1777" s="273">
        <v>26.453403527929151</v>
      </c>
      <c r="N1777" s="272">
        <v>5</v>
      </c>
      <c r="O1777" s="274">
        <f t="shared" si="117"/>
        <v>2.499999999999988</v>
      </c>
    </row>
    <row r="1778" spans="2:15" x14ac:dyDescent="0.2">
      <c r="B1778" s="268" t="s">
        <v>66</v>
      </c>
      <c r="C1778" s="276" t="s">
        <v>3</v>
      </c>
      <c r="D1778" s="269" t="s">
        <v>81</v>
      </c>
      <c r="E1778" s="270" t="str">
        <f t="shared" si="115"/>
        <v>MSTotal60-64</v>
      </c>
      <c r="F1778" s="271">
        <v>1.2409999999999999E-2</v>
      </c>
      <c r="G1778" s="271">
        <v>6.0191735571299976E-2</v>
      </c>
      <c r="H1778" s="272">
        <v>5144.6279197454351</v>
      </c>
      <c r="I1778" s="271">
        <v>0.93980826442870002</v>
      </c>
      <c r="J1778" s="272">
        <v>85470.669202608027</v>
      </c>
      <c r="K1778" s="272">
        <v>414491.77621367655</v>
      </c>
      <c r="L1778" s="272">
        <v>1917713.9272307726</v>
      </c>
      <c r="M1778" s="273">
        <v>22.437099710601728</v>
      </c>
      <c r="N1778" s="272">
        <v>5</v>
      </c>
      <c r="O1778" s="274">
        <f t="shared" si="117"/>
        <v>2.4999999999999938</v>
      </c>
    </row>
    <row r="1779" spans="2:15" x14ac:dyDescent="0.2">
      <c r="B1779" s="268" t="s">
        <v>66</v>
      </c>
      <c r="C1779" s="276" t="s">
        <v>3</v>
      </c>
      <c r="D1779" s="269" t="s">
        <v>82</v>
      </c>
      <c r="E1779" s="270" t="str">
        <f t="shared" si="115"/>
        <v>MSTotal65-69</v>
      </c>
      <c r="F1779" s="271">
        <v>1.831E-2</v>
      </c>
      <c r="G1779" s="271">
        <v>8.7531633452079177E-2</v>
      </c>
      <c r="H1779" s="272">
        <v>7031.069602228109</v>
      </c>
      <c r="I1779" s="271">
        <v>0.91246836654792085</v>
      </c>
      <c r="J1779" s="272">
        <v>80326.041282862599</v>
      </c>
      <c r="K1779" s="272">
        <v>384052.53240874276</v>
      </c>
      <c r="L1779" s="272">
        <v>1503222.1510170959</v>
      </c>
      <c r="M1779" s="273">
        <v>18.714007649444632</v>
      </c>
      <c r="N1779" s="272">
        <v>5</v>
      </c>
      <c r="O1779" s="274">
        <f t="shared" si="117"/>
        <v>2.5000000000000036</v>
      </c>
    </row>
    <row r="1780" spans="2:15" x14ac:dyDescent="0.2">
      <c r="B1780" s="268" t="s">
        <v>66</v>
      </c>
      <c r="C1780" s="276" t="s">
        <v>3</v>
      </c>
      <c r="D1780" s="269" t="s">
        <v>19</v>
      </c>
      <c r="E1780" s="270" t="str">
        <f t="shared" si="115"/>
        <v>MSTotal70-74</v>
      </c>
      <c r="F1780" s="271">
        <v>2.8729999999999999E-2</v>
      </c>
      <c r="G1780" s="271">
        <v>0.13400610499135873</v>
      </c>
      <c r="H1780" s="272">
        <v>9821.9736703737708</v>
      </c>
      <c r="I1780" s="271">
        <v>0.86599389500864121</v>
      </c>
      <c r="J1780" s="272">
        <v>73294.971680634495</v>
      </c>
      <c r="K1780" s="272">
        <v>341919.92422723805</v>
      </c>
      <c r="L1780" s="272">
        <v>1119169.6186083532</v>
      </c>
      <c r="M1780" s="273">
        <v>15.269391514125555</v>
      </c>
      <c r="N1780" s="272">
        <v>5</v>
      </c>
      <c r="O1780" s="274">
        <f t="shared" si="117"/>
        <v>2.4999999999999982</v>
      </c>
    </row>
    <row r="1781" spans="2:15" x14ac:dyDescent="0.2">
      <c r="B1781" s="268" t="s">
        <v>66</v>
      </c>
      <c r="C1781" s="276" t="s">
        <v>3</v>
      </c>
      <c r="D1781" s="269" t="s">
        <v>20</v>
      </c>
      <c r="E1781" s="270" t="str">
        <f t="shared" si="115"/>
        <v>MSTotal75-79</v>
      </c>
      <c r="F1781" s="271">
        <v>4.2959999999999998E-2</v>
      </c>
      <c r="G1781" s="271">
        <v>0.19395764054237646</v>
      </c>
      <c r="H1781" s="272">
        <v>12311.072932221126</v>
      </c>
      <c r="I1781" s="271">
        <v>0.80604235945762359</v>
      </c>
      <c r="J1781" s="272">
        <v>63472.998010260722</v>
      </c>
      <c r="K1781" s="272">
        <v>286587.3077207508</v>
      </c>
      <c r="L1781" s="272">
        <v>777249.69438111503</v>
      </c>
      <c r="M1781" s="273">
        <v>12.245359739514255</v>
      </c>
      <c r="N1781" s="272">
        <v>5</v>
      </c>
      <c r="O1781" s="274">
        <f t="shared" si="117"/>
        <v>2.4999999999999969</v>
      </c>
    </row>
    <row r="1782" spans="2:15" x14ac:dyDescent="0.2">
      <c r="B1782" s="268" t="s">
        <v>66</v>
      </c>
      <c r="C1782" s="276" t="s">
        <v>3</v>
      </c>
      <c r="D1782" s="269" t="s">
        <v>21</v>
      </c>
      <c r="E1782" s="270" t="str">
        <f t="shared" si="115"/>
        <v>MSTotal80-84</v>
      </c>
      <c r="F1782" s="271">
        <v>6.6180000000000003E-2</v>
      </c>
      <c r="G1782" s="271">
        <v>0.28390668579945316</v>
      </c>
      <c r="H1782" s="272">
        <v>14525.212588026154</v>
      </c>
      <c r="I1782" s="271">
        <v>0.71609331420054678</v>
      </c>
      <c r="J1782" s="272">
        <v>51161.925078039603</v>
      </c>
      <c r="K1782" s="272">
        <v>219496.59392013261</v>
      </c>
      <c r="L1782" s="272">
        <v>490662.38666036422</v>
      </c>
      <c r="M1782" s="273">
        <v>9.590381634622517</v>
      </c>
      <c r="N1782" s="272">
        <v>5</v>
      </c>
      <c r="O1782" s="274">
        <f t="shared" si="117"/>
        <v>2.5</v>
      </c>
    </row>
    <row r="1783" spans="2:15" x14ac:dyDescent="0.2">
      <c r="B1783" s="268" t="s">
        <v>66</v>
      </c>
      <c r="C1783" s="276" t="s">
        <v>3</v>
      </c>
      <c r="D1783" s="269" t="s">
        <v>22</v>
      </c>
      <c r="E1783" s="270" t="str">
        <f t="shared" si="115"/>
        <v>MSTotal85-89</v>
      </c>
      <c r="F1783" s="271">
        <v>0.10231999999999999</v>
      </c>
      <c r="G1783" s="271">
        <v>0.40739470015252877</v>
      </c>
      <c r="H1783" s="272">
        <v>14925.602499443432</v>
      </c>
      <c r="I1783" s="271">
        <v>0.59260529984747123</v>
      </c>
      <c r="J1783" s="272">
        <v>36636.712490013444</v>
      </c>
      <c r="K1783" s="272">
        <v>145869.55620145865</v>
      </c>
      <c r="L1783" s="272">
        <v>271165.79274023161</v>
      </c>
      <c r="M1783" s="273">
        <v>7.4014772153518651</v>
      </c>
      <c r="N1783" s="272">
        <v>5</v>
      </c>
      <c r="O1783" s="274">
        <f t="shared" si="117"/>
        <v>2.5000000000000009</v>
      </c>
    </row>
    <row r="1784" spans="2:15" x14ac:dyDescent="0.2">
      <c r="B1784" s="268" t="s">
        <v>66</v>
      </c>
      <c r="C1784" s="276" t="s">
        <v>3</v>
      </c>
      <c r="D1784" s="269" t="s">
        <v>5</v>
      </c>
      <c r="E1784" s="270" t="str">
        <f t="shared" si="115"/>
        <v>MSTotal90+</v>
      </c>
      <c r="F1784" s="271">
        <v>0.17327999999999999</v>
      </c>
      <c r="G1784" s="271">
        <v>1</v>
      </c>
      <c r="H1784" s="272">
        <v>21711.10999057001</v>
      </c>
      <c r="I1784" s="271">
        <v>0</v>
      </c>
      <c r="J1784" s="272">
        <v>21711.10999057001</v>
      </c>
      <c r="K1784" s="272">
        <v>125296.23653877295</v>
      </c>
      <c r="L1784" s="272">
        <v>125296.23653877295</v>
      </c>
      <c r="M1784" s="273">
        <v>5.7710654403756436</v>
      </c>
      <c r="N1784" s="273" t="s">
        <v>92</v>
      </c>
      <c r="O1784" s="274"/>
    </row>
    <row r="1785" spans="2:15" ht="16" customHeight="1" x14ac:dyDescent="0.2">
      <c r="B1785" s="348" t="s">
        <v>1</v>
      </c>
      <c r="C1785" s="348" t="s">
        <v>0</v>
      </c>
      <c r="D1785" s="348" t="s">
        <v>2</v>
      </c>
      <c r="E1785" s="348" t="s">
        <v>49</v>
      </c>
      <c r="F1785" s="349" t="s">
        <v>113</v>
      </c>
      <c r="G1785" s="349" t="s">
        <v>112</v>
      </c>
      <c r="H1785" s="349" t="s">
        <v>114</v>
      </c>
      <c r="I1785" s="349" t="s">
        <v>116</v>
      </c>
      <c r="J1785" s="349" t="s">
        <v>111</v>
      </c>
      <c r="K1785" s="349" t="s">
        <v>110</v>
      </c>
      <c r="L1785" s="349" t="s">
        <v>109</v>
      </c>
      <c r="M1785" s="349" t="s">
        <v>108</v>
      </c>
      <c r="N1785" s="350" t="s">
        <v>6</v>
      </c>
      <c r="O1785" s="351" t="s">
        <v>91</v>
      </c>
    </row>
    <row r="1786" spans="2:15" ht="16" customHeight="1" x14ac:dyDescent="0.2">
      <c r="B1786" s="348"/>
      <c r="C1786" s="348"/>
      <c r="D1786" s="348"/>
      <c r="E1786" s="348"/>
      <c r="F1786" s="348"/>
      <c r="G1786" s="348"/>
      <c r="H1786" s="348"/>
      <c r="I1786" s="348"/>
      <c r="J1786" s="348"/>
      <c r="K1786" s="348"/>
      <c r="L1786" s="348"/>
      <c r="M1786" s="348"/>
      <c r="N1786" s="350"/>
      <c r="O1786" s="351"/>
    </row>
    <row r="1787" spans="2:15" x14ac:dyDescent="0.2">
      <c r="B1787" s="268" t="s">
        <v>67</v>
      </c>
      <c r="C1787" s="276" t="s">
        <v>3</v>
      </c>
      <c r="D1787" s="269">
        <v>0</v>
      </c>
      <c r="E1787" s="270" t="str">
        <f t="shared" si="115"/>
        <v>MTTotal0</v>
      </c>
      <c r="F1787" s="271">
        <v>1.5980000000000001E-2</v>
      </c>
      <c r="G1787" s="271">
        <v>1.5750045302401178E-2</v>
      </c>
      <c r="H1787" s="272">
        <v>1575.0045302401177</v>
      </c>
      <c r="I1787" s="271">
        <v>0.98424995469759879</v>
      </c>
      <c r="J1787" s="272">
        <v>100000</v>
      </c>
      <c r="K1787" s="272">
        <v>98578.164874380192</v>
      </c>
      <c r="L1787" s="272">
        <v>7493685.6243614731</v>
      </c>
      <c r="M1787" s="273">
        <v>74.936856243614727</v>
      </c>
      <c r="N1787" s="272">
        <v>1</v>
      </c>
      <c r="O1787" s="274">
        <f>(K1787-J1788*N1787)/H1787</f>
        <v>9.7250135907207699E-2</v>
      </c>
    </row>
    <row r="1788" spans="2:15" x14ac:dyDescent="0.2">
      <c r="B1788" s="268" t="s">
        <v>67</v>
      </c>
      <c r="C1788" s="276" t="s">
        <v>3</v>
      </c>
      <c r="D1788" s="275" t="s">
        <v>107</v>
      </c>
      <c r="E1788" s="270" t="str">
        <f t="shared" si="115"/>
        <v>MTTotal01-04</v>
      </c>
      <c r="F1788" s="271">
        <v>6.4000000000000005E-4</v>
      </c>
      <c r="G1788" s="271">
        <v>2.5452750887280762E-3</v>
      </c>
      <c r="H1788" s="272">
        <v>250.51868907735354</v>
      </c>
      <c r="I1788" s="271">
        <v>0.99745472491127196</v>
      </c>
      <c r="J1788" s="272">
        <v>98424.995469759873</v>
      </c>
      <c r="K1788" s="272">
        <v>393073.28587374312</v>
      </c>
      <c r="L1788" s="272">
        <v>7395107.4594870927</v>
      </c>
      <c r="M1788" s="273">
        <v>75.134445515511018</v>
      </c>
      <c r="N1788" s="272">
        <v>4</v>
      </c>
      <c r="O1788" s="274">
        <f t="shared" ref="O1788:O1805" si="118">(K1788-J1789*N1788)/H1788</f>
        <v>1.4984061763835652</v>
      </c>
    </row>
    <row r="1789" spans="2:15" x14ac:dyDescent="0.2">
      <c r="B1789" s="268" t="s">
        <v>67</v>
      </c>
      <c r="C1789" s="276" t="s">
        <v>3</v>
      </c>
      <c r="D1789" s="275" t="s">
        <v>106</v>
      </c>
      <c r="E1789" s="270" t="str">
        <f t="shared" si="115"/>
        <v>MTTotal05-09</v>
      </c>
      <c r="F1789" s="271">
        <v>2.4000000000000001E-4</v>
      </c>
      <c r="G1789" s="271">
        <v>1.2036848128828717E-3</v>
      </c>
      <c r="H1789" s="272">
        <v>118.17112671362968</v>
      </c>
      <c r="I1789" s="271">
        <v>0.99879631518711709</v>
      </c>
      <c r="J1789" s="272">
        <v>98174.476780682526</v>
      </c>
      <c r="K1789" s="272">
        <v>490576.95608662855</v>
      </c>
      <c r="L1789" s="272">
        <v>7002034.1736133499</v>
      </c>
      <c r="M1789" s="273">
        <v>71.322347754962692</v>
      </c>
      <c r="N1789" s="272">
        <v>5</v>
      </c>
      <c r="O1789" s="274">
        <f t="shared" si="118"/>
        <v>2.4999999999999436</v>
      </c>
    </row>
    <row r="1790" spans="2:15" x14ac:dyDescent="0.2">
      <c r="B1790" s="268" t="s">
        <v>67</v>
      </c>
      <c r="C1790" s="276" t="s">
        <v>3</v>
      </c>
      <c r="D1790" s="275" t="s">
        <v>71</v>
      </c>
      <c r="E1790" s="270" t="str">
        <f t="shared" si="115"/>
        <v>MTTotal10-14</v>
      </c>
      <c r="F1790" s="271">
        <v>3.2000000000000003E-4</v>
      </c>
      <c r="G1790" s="271">
        <v>1.5800417462724186E-3</v>
      </c>
      <c r="H1790" s="272">
        <v>154.93305641851904</v>
      </c>
      <c r="I1790" s="271">
        <v>0.99841995825372754</v>
      </c>
      <c r="J1790" s="272">
        <v>98056.305653968899</v>
      </c>
      <c r="K1790" s="272">
        <v>489894.19562879822</v>
      </c>
      <c r="L1790" s="272">
        <v>6511457.2175267218</v>
      </c>
      <c r="M1790" s="273">
        <v>66.405288003660033</v>
      </c>
      <c r="N1790" s="272">
        <v>5</v>
      </c>
      <c r="O1790" s="274">
        <f t="shared" si="118"/>
        <v>2.5000000000001421</v>
      </c>
    </row>
    <row r="1791" spans="2:15" x14ac:dyDescent="0.2">
      <c r="B1791" s="268" t="s">
        <v>67</v>
      </c>
      <c r="C1791" s="276" t="s">
        <v>3</v>
      </c>
      <c r="D1791" s="269" t="s">
        <v>72</v>
      </c>
      <c r="E1791" s="270" t="str">
        <f t="shared" si="115"/>
        <v>MTTotal15-19</v>
      </c>
      <c r="F1791" s="271">
        <v>1.08E-3</v>
      </c>
      <c r="G1791" s="271">
        <v>5.3641200269264862E-3</v>
      </c>
      <c r="H1791" s="272">
        <v>525.15471341411194</v>
      </c>
      <c r="I1791" s="271">
        <v>0.99463587997307357</v>
      </c>
      <c r="J1791" s="272">
        <v>97901.372597550377</v>
      </c>
      <c r="K1791" s="272">
        <v>488193.97620421665</v>
      </c>
      <c r="L1791" s="272">
        <v>6021563.0218979232</v>
      </c>
      <c r="M1791" s="273">
        <v>61.50642082058603</v>
      </c>
      <c r="N1791" s="272">
        <v>5</v>
      </c>
      <c r="O1791" s="274">
        <f t="shared" si="118"/>
        <v>2.5000000000000409</v>
      </c>
    </row>
    <row r="1792" spans="2:15" x14ac:dyDescent="0.2">
      <c r="B1792" s="268" t="s">
        <v>67</v>
      </c>
      <c r="C1792" s="276" t="s">
        <v>3</v>
      </c>
      <c r="D1792" s="269" t="s">
        <v>73</v>
      </c>
      <c r="E1792" s="270" t="str">
        <f t="shared" si="115"/>
        <v>MTTotal20-24</v>
      </c>
      <c r="F1792" s="271">
        <v>1.65E-3</v>
      </c>
      <c r="G1792" s="271">
        <v>8.2049588243056082E-3</v>
      </c>
      <c r="H1792" s="272">
        <v>798.96785820594948</v>
      </c>
      <c r="I1792" s="271">
        <v>0.99179504117569439</v>
      </c>
      <c r="J1792" s="272">
        <v>97376.217884136277</v>
      </c>
      <c r="K1792" s="272">
        <v>484883.66977516655</v>
      </c>
      <c r="L1792" s="272">
        <v>5533369.0456937067</v>
      </c>
      <c r="M1792" s="273">
        <v>56.824645338737859</v>
      </c>
      <c r="N1792" s="272">
        <v>5</v>
      </c>
      <c r="O1792" s="274">
        <f t="shared" si="118"/>
        <v>2.4999999999999867</v>
      </c>
    </row>
    <row r="1793" spans="2:15" x14ac:dyDescent="0.2">
      <c r="B1793" s="268" t="s">
        <v>67</v>
      </c>
      <c r="C1793" s="276" t="s">
        <v>3</v>
      </c>
      <c r="D1793" s="269" t="s">
        <v>74</v>
      </c>
      <c r="E1793" s="270" t="str">
        <f t="shared" si="115"/>
        <v>MTTotal25-29</v>
      </c>
      <c r="F1793" s="271">
        <v>1.5900000000000001E-3</v>
      </c>
      <c r="G1793" s="271">
        <v>7.9091164865784432E-3</v>
      </c>
      <c r="H1793" s="272">
        <v>763.84072040849401</v>
      </c>
      <c r="I1793" s="271">
        <v>0.99209088351342156</v>
      </c>
      <c r="J1793" s="272">
        <v>96577.250025930334</v>
      </c>
      <c r="K1793" s="272">
        <v>480976.64832863043</v>
      </c>
      <c r="L1793" s="272">
        <v>5048485.3759185402</v>
      </c>
      <c r="M1793" s="273">
        <v>52.274064280801703</v>
      </c>
      <c r="N1793" s="272">
        <v>5</v>
      </c>
      <c r="O1793" s="274">
        <f t="shared" si="118"/>
        <v>2.4999999999999529</v>
      </c>
    </row>
    <row r="1794" spans="2:15" x14ac:dyDescent="0.2">
      <c r="B1794" s="268" t="s">
        <v>67</v>
      </c>
      <c r="C1794" s="276" t="s">
        <v>3</v>
      </c>
      <c r="D1794" s="269" t="s">
        <v>75</v>
      </c>
      <c r="E1794" s="270" t="str">
        <f t="shared" si="115"/>
        <v>MTTotal30-34</v>
      </c>
      <c r="F1794" s="271">
        <v>1.9599999999999999E-3</v>
      </c>
      <c r="G1794" s="271">
        <v>9.73477465861298E-3</v>
      </c>
      <c r="H1794" s="272">
        <v>932.72194886270711</v>
      </c>
      <c r="I1794" s="271">
        <v>0.99026522534138706</v>
      </c>
      <c r="J1794" s="272">
        <v>95813.40930552184</v>
      </c>
      <c r="K1794" s="272">
        <v>476735.24165545247</v>
      </c>
      <c r="L1794" s="272">
        <v>4567508.7275899099</v>
      </c>
      <c r="M1794" s="273">
        <v>47.670871548108863</v>
      </c>
      <c r="N1794" s="272">
        <v>5</v>
      </c>
      <c r="O1794" s="274">
        <f t="shared" si="118"/>
        <v>2.4999999999999929</v>
      </c>
    </row>
    <row r="1795" spans="2:15" x14ac:dyDescent="0.2">
      <c r="B1795" s="268" t="s">
        <v>67</v>
      </c>
      <c r="C1795" s="276" t="s">
        <v>3</v>
      </c>
      <c r="D1795" s="269" t="s">
        <v>76</v>
      </c>
      <c r="E1795" s="270" t="str">
        <f t="shared" si="115"/>
        <v>MTTotal35-39</v>
      </c>
      <c r="F1795" s="271">
        <v>2.15E-3</v>
      </c>
      <c r="G1795" s="271">
        <v>1.0690832912806621E-2</v>
      </c>
      <c r="H1795" s="272">
        <v>1014.3535751822866</v>
      </c>
      <c r="I1795" s="271">
        <v>0.98930916708719341</v>
      </c>
      <c r="J1795" s="272">
        <v>94880.687356659138</v>
      </c>
      <c r="K1795" s="272">
        <v>471867.55284533999</v>
      </c>
      <c r="L1795" s="272">
        <v>4090773.4859344577</v>
      </c>
      <c r="M1795" s="273">
        <v>43.114922540106889</v>
      </c>
      <c r="N1795" s="272">
        <v>5</v>
      </c>
      <c r="O1795" s="274">
        <f t="shared" si="118"/>
        <v>2.5000000000000009</v>
      </c>
    </row>
    <row r="1796" spans="2:15" x14ac:dyDescent="0.2">
      <c r="B1796" s="268" t="s">
        <v>67</v>
      </c>
      <c r="C1796" s="276" t="s">
        <v>3</v>
      </c>
      <c r="D1796" s="269" t="s">
        <v>77</v>
      </c>
      <c r="E1796" s="270" t="str">
        <f t="shared" si="115"/>
        <v>MTTotal40-44</v>
      </c>
      <c r="F1796" s="271">
        <v>3.0599999999999998E-3</v>
      </c>
      <c r="G1796" s="271">
        <v>1.5179248301924795E-2</v>
      </c>
      <c r="H1796" s="272">
        <v>1424.8203876603886</v>
      </c>
      <c r="I1796" s="271">
        <v>0.98482075169807526</v>
      </c>
      <c r="J1796" s="272">
        <v>93866.33378147686</v>
      </c>
      <c r="K1796" s="272">
        <v>465769.61793823336</v>
      </c>
      <c r="L1796" s="272">
        <v>3618905.933089118</v>
      </c>
      <c r="M1796" s="273">
        <v>38.553822092530218</v>
      </c>
      <c r="N1796" s="272">
        <v>5</v>
      </c>
      <c r="O1796" s="274">
        <f t="shared" si="118"/>
        <v>2.4999999999999956</v>
      </c>
    </row>
    <row r="1797" spans="2:15" x14ac:dyDescent="0.2">
      <c r="B1797" s="268" t="s">
        <v>67</v>
      </c>
      <c r="C1797" s="276" t="s">
        <v>3</v>
      </c>
      <c r="D1797" s="269" t="s">
        <v>78</v>
      </c>
      <c r="E1797" s="270" t="str">
        <f t="shared" si="115"/>
        <v>MTTotal45-49</v>
      </c>
      <c r="F1797" s="271">
        <v>4.2900000000000004E-3</v>
      </c>
      <c r="G1797" s="271">
        <v>2.1237689203834367E-2</v>
      </c>
      <c r="H1797" s="272">
        <v>1963.2441309899662</v>
      </c>
      <c r="I1797" s="271">
        <v>0.9787623107961656</v>
      </c>
      <c r="J1797" s="272">
        <v>92441.51339381648</v>
      </c>
      <c r="K1797" s="272">
        <v>457299.45664160745</v>
      </c>
      <c r="L1797" s="272">
        <v>3153136.3151508844</v>
      </c>
      <c r="M1797" s="273">
        <v>34.109527196055204</v>
      </c>
      <c r="N1797" s="272">
        <v>5</v>
      </c>
      <c r="O1797" s="274">
        <f t="shared" si="118"/>
        <v>2.4999999999999867</v>
      </c>
    </row>
    <row r="1798" spans="2:15" x14ac:dyDescent="0.2">
      <c r="B1798" s="268" t="s">
        <v>67</v>
      </c>
      <c r="C1798" s="276" t="s">
        <v>3</v>
      </c>
      <c r="D1798" s="269" t="s">
        <v>79</v>
      </c>
      <c r="E1798" s="270" t="str">
        <f t="shared" si="115"/>
        <v>MTTotal50-54</v>
      </c>
      <c r="F1798" s="271">
        <v>6.1199999999999996E-3</v>
      </c>
      <c r="G1798" s="271">
        <v>3.0151787419566138E-2</v>
      </c>
      <c r="H1798" s="272">
        <v>2728.0815409030097</v>
      </c>
      <c r="I1798" s="271">
        <v>0.96984821258043385</v>
      </c>
      <c r="J1798" s="272">
        <v>90478.269262826507</v>
      </c>
      <c r="K1798" s="272">
        <v>445571.14246187505</v>
      </c>
      <c r="L1798" s="272">
        <v>2695836.858509277</v>
      </c>
      <c r="M1798" s="273">
        <v>29.795407012906647</v>
      </c>
      <c r="N1798" s="272">
        <v>5</v>
      </c>
      <c r="O1798" s="274">
        <f t="shared" si="118"/>
        <v>2.4999999999999973</v>
      </c>
    </row>
    <row r="1799" spans="2:15" x14ac:dyDescent="0.2">
      <c r="B1799" s="268" t="s">
        <v>67</v>
      </c>
      <c r="C1799" s="276" t="s">
        <v>3</v>
      </c>
      <c r="D1799" s="269" t="s">
        <v>80</v>
      </c>
      <c r="E1799" s="270" t="str">
        <f t="shared" si="115"/>
        <v>MTTotal55-59</v>
      </c>
      <c r="F1799" s="271">
        <v>8.8500000000000002E-3</v>
      </c>
      <c r="G1799" s="271">
        <v>4.3275935078745373E-2</v>
      </c>
      <c r="H1799" s="272">
        <v>3797.4714270016807</v>
      </c>
      <c r="I1799" s="271">
        <v>0.95672406492125461</v>
      </c>
      <c r="J1799" s="272">
        <v>87750.187721923503</v>
      </c>
      <c r="K1799" s="272">
        <v>429257.26004211331</v>
      </c>
      <c r="L1799" s="272">
        <v>2250265.716047402</v>
      </c>
      <c r="M1799" s="273">
        <v>25.643998884405757</v>
      </c>
      <c r="N1799" s="272">
        <v>5</v>
      </c>
      <c r="O1799" s="274">
        <f t="shared" si="118"/>
        <v>2.5000000000000044</v>
      </c>
    </row>
    <row r="1800" spans="2:15" x14ac:dyDescent="0.2">
      <c r="B1800" s="268" t="s">
        <v>67</v>
      </c>
      <c r="C1800" s="276" t="s">
        <v>3</v>
      </c>
      <c r="D1800" s="269" t="s">
        <v>81</v>
      </c>
      <c r="E1800" s="270" t="str">
        <f t="shared" si="115"/>
        <v>MTTotal60-64</v>
      </c>
      <c r="F1800" s="271">
        <v>1.333E-2</v>
      </c>
      <c r="G1800" s="271">
        <v>6.4493844001964132E-2</v>
      </c>
      <c r="H1800" s="272">
        <v>5414.4333882658402</v>
      </c>
      <c r="I1800" s="271">
        <v>0.93550615599803588</v>
      </c>
      <c r="J1800" s="272">
        <v>83952.716294921818</v>
      </c>
      <c r="K1800" s="272">
        <v>406227.49800394452</v>
      </c>
      <c r="L1800" s="272">
        <v>1821008.4560052885</v>
      </c>
      <c r="M1800" s="273">
        <v>21.69088191986754</v>
      </c>
      <c r="N1800" s="272">
        <v>5</v>
      </c>
      <c r="O1800" s="274">
        <f t="shared" si="118"/>
        <v>2.5000000000000049</v>
      </c>
    </row>
    <row r="1801" spans="2:15" x14ac:dyDescent="0.2">
      <c r="B1801" s="268" t="s">
        <v>67</v>
      </c>
      <c r="C1801" s="276" t="s">
        <v>3</v>
      </c>
      <c r="D1801" s="269" t="s">
        <v>82</v>
      </c>
      <c r="E1801" s="270" t="str">
        <f t="shared" si="115"/>
        <v>MTTotal65-69</v>
      </c>
      <c r="F1801" s="271">
        <v>1.9779999999999999E-2</v>
      </c>
      <c r="G1801" s="271">
        <v>9.4235439848249211E-2</v>
      </c>
      <c r="H1801" s="272">
        <v>7401.0896346349591</v>
      </c>
      <c r="I1801" s="271">
        <v>0.90576456015175077</v>
      </c>
      <c r="J1801" s="272">
        <v>78538.282906655979</v>
      </c>
      <c r="K1801" s="272">
        <v>374188.69044669252</v>
      </c>
      <c r="L1801" s="272">
        <v>1414780.958001344</v>
      </c>
      <c r="M1801" s="273">
        <v>18.013902337065787</v>
      </c>
      <c r="N1801" s="272">
        <v>5</v>
      </c>
      <c r="O1801" s="274">
        <f t="shared" si="118"/>
        <v>2.5000000000000049</v>
      </c>
    </row>
    <row r="1802" spans="2:15" x14ac:dyDescent="0.2">
      <c r="B1802" s="268" t="s">
        <v>67</v>
      </c>
      <c r="C1802" s="276" t="s">
        <v>3</v>
      </c>
      <c r="D1802" s="269" t="s">
        <v>19</v>
      </c>
      <c r="E1802" s="270" t="str">
        <f t="shared" si="115"/>
        <v>MTTotal70-74</v>
      </c>
      <c r="F1802" s="271">
        <v>3.1230000000000001E-2</v>
      </c>
      <c r="G1802" s="271">
        <v>0.14484716801374381</v>
      </c>
      <c r="H1802" s="272">
        <v>10304.020985898595</v>
      </c>
      <c r="I1802" s="271">
        <v>0.85515283198625625</v>
      </c>
      <c r="J1802" s="272">
        <v>71137.193272021017</v>
      </c>
      <c r="K1802" s="272">
        <v>329925.91389535862</v>
      </c>
      <c r="L1802" s="272">
        <v>1040592.2675546515</v>
      </c>
      <c r="M1802" s="273">
        <v>14.627963512357566</v>
      </c>
      <c r="N1802" s="272">
        <v>5</v>
      </c>
      <c r="O1802" s="274">
        <f t="shared" si="118"/>
        <v>2.4999999999999978</v>
      </c>
    </row>
    <row r="1803" spans="2:15" x14ac:dyDescent="0.2">
      <c r="B1803" s="268" t="s">
        <v>67</v>
      </c>
      <c r="C1803" s="276" t="s">
        <v>3</v>
      </c>
      <c r="D1803" s="269" t="s">
        <v>20</v>
      </c>
      <c r="E1803" s="270" t="str">
        <f t="shared" si="115"/>
        <v>MTTotal75-79</v>
      </c>
      <c r="F1803" s="271">
        <v>4.9079999999999999E-2</v>
      </c>
      <c r="G1803" s="271">
        <v>0.21858174232876718</v>
      </c>
      <c r="H1803" s="272">
        <v>13297.020789686712</v>
      </c>
      <c r="I1803" s="271">
        <v>0.78141825767123285</v>
      </c>
      <c r="J1803" s="272">
        <v>60833.172286122426</v>
      </c>
      <c r="K1803" s="272">
        <v>270923.30945639533</v>
      </c>
      <c r="L1803" s="272">
        <v>710666.3536592928</v>
      </c>
      <c r="M1803" s="273">
        <v>11.682217562430385</v>
      </c>
      <c r="N1803" s="272">
        <v>5</v>
      </c>
      <c r="O1803" s="274">
        <f t="shared" si="118"/>
        <v>2.4999999999999991</v>
      </c>
    </row>
    <row r="1804" spans="2:15" x14ac:dyDescent="0.2">
      <c r="B1804" s="268" t="s">
        <v>67</v>
      </c>
      <c r="C1804" s="276" t="s">
        <v>3</v>
      </c>
      <c r="D1804" s="269" t="s">
        <v>21</v>
      </c>
      <c r="E1804" s="270" t="str">
        <f t="shared" si="115"/>
        <v>MTTotal80-84</v>
      </c>
      <c r="F1804" s="271">
        <v>7.2010000000000005E-2</v>
      </c>
      <c r="G1804" s="271">
        <v>0.3051137867235732</v>
      </c>
      <c r="H1804" s="272">
        <v>14503.93518934295</v>
      </c>
      <c r="I1804" s="271">
        <v>0.69488621327642686</v>
      </c>
      <c r="J1804" s="272">
        <v>47536.151496435712</v>
      </c>
      <c r="K1804" s="272">
        <v>201420.91950882119</v>
      </c>
      <c r="L1804" s="272">
        <v>439743.04420289746</v>
      </c>
      <c r="M1804" s="273">
        <v>9.2507077321114153</v>
      </c>
      <c r="N1804" s="272">
        <v>5</v>
      </c>
      <c r="O1804" s="274">
        <f t="shared" si="118"/>
        <v>2.5000000000000004</v>
      </c>
    </row>
    <row r="1805" spans="2:15" x14ac:dyDescent="0.2">
      <c r="B1805" s="268" t="s">
        <v>67</v>
      </c>
      <c r="C1805" s="276" t="s">
        <v>3</v>
      </c>
      <c r="D1805" s="269" t="s">
        <v>22</v>
      </c>
      <c r="E1805" s="270" t="str">
        <f t="shared" ref="E1805:E1850" si="119">_xlfn.CONCAT(B1805,C1805,D1805)</f>
        <v>MTTotal85-89</v>
      </c>
      <c r="F1805" s="271">
        <v>0.11964</v>
      </c>
      <c r="G1805" s="271">
        <v>0.46046588232301222</v>
      </c>
      <c r="H1805" s="272">
        <v>15210.208626930062</v>
      </c>
      <c r="I1805" s="271">
        <v>0.53953411767698778</v>
      </c>
      <c r="J1805" s="272">
        <v>33032.216307092764</v>
      </c>
      <c r="K1805" s="272">
        <v>127135.55996813867</v>
      </c>
      <c r="L1805" s="272">
        <v>238322.12469407625</v>
      </c>
      <c r="M1805" s="273">
        <v>7.214839067365368</v>
      </c>
      <c r="N1805" s="272">
        <v>5</v>
      </c>
      <c r="O1805" s="274">
        <f t="shared" si="118"/>
        <v>2.5000000000000009</v>
      </c>
    </row>
    <row r="1806" spans="2:15" x14ac:dyDescent="0.2">
      <c r="B1806" s="268" t="s">
        <v>67</v>
      </c>
      <c r="C1806" s="276" t="s">
        <v>3</v>
      </c>
      <c r="D1806" s="269" t="s">
        <v>5</v>
      </c>
      <c r="E1806" s="270" t="str">
        <f t="shared" si="119"/>
        <v>MTTotal90+</v>
      </c>
      <c r="F1806" s="271">
        <v>0.16028999999999999</v>
      </c>
      <c r="G1806" s="271">
        <v>1</v>
      </c>
      <c r="H1806" s="272">
        <v>17822.0076801627</v>
      </c>
      <c r="I1806" s="271">
        <v>0</v>
      </c>
      <c r="J1806" s="272">
        <v>17822.0076801627</v>
      </c>
      <c r="K1806" s="272">
        <v>111186.56472593757</v>
      </c>
      <c r="L1806" s="272">
        <v>111186.56472593757</v>
      </c>
      <c r="M1806" s="273">
        <v>6.2387227478134788</v>
      </c>
      <c r="N1806" s="273" t="s">
        <v>92</v>
      </c>
      <c r="O1806" s="274"/>
    </row>
    <row r="1807" spans="2:15" ht="16" customHeight="1" x14ac:dyDescent="0.2">
      <c r="B1807" s="348" t="s">
        <v>1</v>
      </c>
      <c r="C1807" s="348" t="s">
        <v>0</v>
      </c>
      <c r="D1807" s="348" t="s">
        <v>2</v>
      </c>
      <c r="E1807" s="348" t="s">
        <v>49</v>
      </c>
      <c r="F1807" s="349" t="s">
        <v>113</v>
      </c>
      <c r="G1807" s="349" t="s">
        <v>112</v>
      </c>
      <c r="H1807" s="349" t="s">
        <v>114</v>
      </c>
      <c r="I1807" s="349" t="s">
        <v>116</v>
      </c>
      <c r="J1807" s="349" t="s">
        <v>111</v>
      </c>
      <c r="K1807" s="349" t="s">
        <v>110</v>
      </c>
      <c r="L1807" s="349" t="s">
        <v>109</v>
      </c>
      <c r="M1807" s="349" t="s">
        <v>108</v>
      </c>
      <c r="N1807" s="350" t="s">
        <v>6</v>
      </c>
      <c r="O1807" s="351" t="s">
        <v>91</v>
      </c>
    </row>
    <row r="1808" spans="2:15" ht="16" customHeight="1" x14ac:dyDescent="0.2">
      <c r="B1808" s="348"/>
      <c r="C1808" s="348"/>
      <c r="D1808" s="348"/>
      <c r="E1808" s="348"/>
      <c r="F1808" s="348"/>
      <c r="G1808" s="348"/>
      <c r="H1808" s="348"/>
      <c r="I1808" s="348"/>
      <c r="J1808" s="348"/>
      <c r="K1808" s="348"/>
      <c r="L1808" s="348"/>
      <c r="M1808" s="348"/>
      <c r="N1808" s="350"/>
      <c r="O1808" s="351"/>
    </row>
    <row r="1809" spans="2:15" x14ac:dyDescent="0.2">
      <c r="B1809" s="268" t="s">
        <v>68</v>
      </c>
      <c r="C1809" s="276" t="s">
        <v>3</v>
      </c>
      <c r="D1809" s="269">
        <v>0</v>
      </c>
      <c r="E1809" s="270" t="str">
        <f t="shared" si="119"/>
        <v>GOTotal0</v>
      </c>
      <c r="F1809" s="271">
        <v>1.3939999999999999E-2</v>
      </c>
      <c r="G1809" s="271">
        <v>1.3764556413223552E-2</v>
      </c>
      <c r="H1809" s="272">
        <v>1376.4556413223552</v>
      </c>
      <c r="I1809" s="271">
        <v>0.98623544358677639</v>
      </c>
      <c r="J1809" s="272">
        <v>100000</v>
      </c>
      <c r="K1809" s="272">
        <v>98749.206044719598</v>
      </c>
      <c r="L1809" s="272">
        <v>7466623.896532231</v>
      </c>
      <c r="M1809" s="273">
        <v>74.666238965322307</v>
      </c>
      <c r="N1809" s="272">
        <v>1</v>
      </c>
      <c r="O1809" s="274">
        <f>(K1809-J1810*N1809)/H1809</f>
        <v>9.1293669239669251E-2</v>
      </c>
    </row>
    <row r="1810" spans="2:15" x14ac:dyDescent="0.2">
      <c r="B1810" s="268" t="s">
        <v>68</v>
      </c>
      <c r="C1810" s="276" t="s">
        <v>3</v>
      </c>
      <c r="D1810" s="275" t="s">
        <v>107</v>
      </c>
      <c r="E1810" s="270" t="str">
        <f t="shared" si="119"/>
        <v>GOTotal01-04</v>
      </c>
      <c r="F1810" s="271">
        <v>6.0999999999999997E-4</v>
      </c>
      <c r="G1810" s="271">
        <v>2.4241184401234007E-3</v>
      </c>
      <c r="H1810" s="272">
        <v>239.07515251019865</v>
      </c>
      <c r="I1810" s="271">
        <v>0.99757588155987664</v>
      </c>
      <c r="J1810" s="272">
        <v>98623.544358677638</v>
      </c>
      <c r="K1810" s="272">
        <v>393896.87986653176</v>
      </c>
      <c r="L1810" s="272">
        <v>7367874.6904875115</v>
      </c>
      <c r="M1810" s="273">
        <v>74.707056397119146</v>
      </c>
      <c r="N1810" s="272">
        <v>4</v>
      </c>
      <c r="O1810" s="274">
        <f t="shared" ref="O1810:O1827" si="120">(K1810-J1811*N1810)/H1810</f>
        <v>1.5016325958285091</v>
      </c>
    </row>
    <row r="1811" spans="2:15" x14ac:dyDescent="0.2">
      <c r="B1811" s="268" t="s">
        <v>68</v>
      </c>
      <c r="C1811" s="276" t="s">
        <v>3</v>
      </c>
      <c r="D1811" s="275" t="s">
        <v>106</v>
      </c>
      <c r="E1811" s="270" t="str">
        <f t="shared" si="119"/>
        <v>GOTotal05-09</v>
      </c>
      <c r="F1811" s="271">
        <v>2.9999999999999997E-4</v>
      </c>
      <c r="G1811" s="271">
        <v>1.5054773488206155E-3</v>
      </c>
      <c r="H1811" s="272">
        <v>148.11558986562446</v>
      </c>
      <c r="I1811" s="271">
        <v>0.99849452265117944</v>
      </c>
      <c r="J1811" s="272">
        <v>98384.469206167443</v>
      </c>
      <c r="K1811" s="272">
        <v>491552.05705617316</v>
      </c>
      <c r="L1811" s="272">
        <v>6973977.8106209794</v>
      </c>
      <c r="M1811" s="273">
        <v>70.884946240923568</v>
      </c>
      <c r="N1811" s="272">
        <v>5</v>
      </c>
      <c r="O1811" s="274">
        <f t="shared" si="120"/>
        <v>2.499999999999583</v>
      </c>
    </row>
    <row r="1812" spans="2:15" x14ac:dyDescent="0.2">
      <c r="B1812" s="268" t="s">
        <v>68</v>
      </c>
      <c r="C1812" s="276" t="s">
        <v>3</v>
      </c>
      <c r="D1812" s="275" t="s">
        <v>71</v>
      </c>
      <c r="E1812" s="270" t="str">
        <f t="shared" si="119"/>
        <v>GOTotal10-14</v>
      </c>
      <c r="F1812" s="271">
        <v>3.4000000000000002E-4</v>
      </c>
      <c r="G1812" s="271">
        <v>1.7107992113919173E-3</v>
      </c>
      <c r="H1812" s="272">
        <v>168.06267629678669</v>
      </c>
      <c r="I1812" s="271">
        <v>0.99828920078860806</v>
      </c>
      <c r="J1812" s="272">
        <v>98236.353616301829</v>
      </c>
      <c r="K1812" s="272">
        <v>490761.61139076715</v>
      </c>
      <c r="L1812" s="272">
        <v>6482425.7535648067</v>
      </c>
      <c r="M1812" s="273">
        <v>65.988053454063476</v>
      </c>
      <c r="N1812" s="272">
        <v>5</v>
      </c>
      <c r="O1812" s="274">
        <f t="shared" si="120"/>
        <v>2.499999999999885</v>
      </c>
    </row>
    <row r="1813" spans="2:15" x14ac:dyDescent="0.2">
      <c r="B1813" s="268" t="s">
        <v>68</v>
      </c>
      <c r="C1813" s="276" t="s">
        <v>3</v>
      </c>
      <c r="D1813" s="269" t="s">
        <v>72</v>
      </c>
      <c r="E1813" s="270" t="str">
        <f t="shared" si="119"/>
        <v>GOTotal15-19</v>
      </c>
      <c r="F1813" s="271">
        <v>1.2099999999999999E-3</v>
      </c>
      <c r="G1813" s="271">
        <v>6.0363934699838176E-3</v>
      </c>
      <c r="H1813" s="272">
        <v>591.97879104271965</v>
      </c>
      <c r="I1813" s="271">
        <v>0.99396360653001614</v>
      </c>
      <c r="J1813" s="272">
        <v>98068.290940005041</v>
      </c>
      <c r="K1813" s="272">
        <v>488861.50772241841</v>
      </c>
      <c r="L1813" s="272">
        <v>5991664.14217404</v>
      </c>
      <c r="M1813" s="273">
        <v>61.096854903279016</v>
      </c>
      <c r="N1813" s="272">
        <v>5</v>
      </c>
      <c r="O1813" s="274">
        <f t="shared" si="120"/>
        <v>2.5000000000000995</v>
      </c>
    </row>
    <row r="1814" spans="2:15" x14ac:dyDescent="0.2">
      <c r="B1814" s="268" t="s">
        <v>68</v>
      </c>
      <c r="C1814" s="276" t="s">
        <v>3</v>
      </c>
      <c r="D1814" s="269" t="s">
        <v>73</v>
      </c>
      <c r="E1814" s="270" t="str">
        <f t="shared" si="119"/>
        <v>GOTotal20-24</v>
      </c>
      <c r="F1814" s="271">
        <v>1.83E-3</v>
      </c>
      <c r="G1814" s="271">
        <v>9.0945461753828595E-3</v>
      </c>
      <c r="H1814" s="272">
        <v>886.50282184477101</v>
      </c>
      <c r="I1814" s="271">
        <v>0.99090545382461714</v>
      </c>
      <c r="J1814" s="272">
        <v>97476.312148962315</v>
      </c>
      <c r="K1814" s="272">
        <v>485165.30369019962</v>
      </c>
      <c r="L1814" s="272">
        <v>5502802.6344516212</v>
      </c>
      <c r="M1814" s="273">
        <v>56.452716697388936</v>
      </c>
      <c r="N1814" s="272">
        <v>5</v>
      </c>
      <c r="O1814" s="274">
        <f t="shared" si="120"/>
        <v>2.499999999999996</v>
      </c>
    </row>
    <row r="1815" spans="2:15" x14ac:dyDescent="0.2">
      <c r="B1815" s="268" t="s">
        <v>68</v>
      </c>
      <c r="C1815" s="276" t="s">
        <v>3</v>
      </c>
      <c r="D1815" s="269" t="s">
        <v>74</v>
      </c>
      <c r="E1815" s="270" t="str">
        <f t="shared" si="119"/>
        <v>GOTotal25-29</v>
      </c>
      <c r="F1815" s="271">
        <v>1.7899999999999999E-3</v>
      </c>
      <c r="G1815" s="271">
        <v>8.8931567387072457E-3</v>
      </c>
      <c r="H1815" s="272">
        <v>858.98831370790333</v>
      </c>
      <c r="I1815" s="271">
        <v>0.99110684326129272</v>
      </c>
      <c r="J1815" s="272">
        <v>96589.809327117546</v>
      </c>
      <c r="K1815" s="272">
        <v>480801.57585131796</v>
      </c>
      <c r="L1815" s="272">
        <v>5017637.3307614215</v>
      </c>
      <c r="M1815" s="273">
        <v>51.947895598057897</v>
      </c>
      <c r="N1815" s="272">
        <v>5</v>
      </c>
      <c r="O1815" s="274">
        <f t="shared" si="120"/>
        <v>2.4999999999999774</v>
      </c>
    </row>
    <row r="1816" spans="2:15" x14ac:dyDescent="0.2">
      <c r="B1816" s="268" t="s">
        <v>68</v>
      </c>
      <c r="C1816" s="276" t="s">
        <v>3</v>
      </c>
      <c r="D1816" s="269" t="s">
        <v>75</v>
      </c>
      <c r="E1816" s="270" t="str">
        <f t="shared" si="119"/>
        <v>GOTotal30-34</v>
      </c>
      <c r="F1816" s="271">
        <v>1.98E-3</v>
      </c>
      <c r="G1816" s="271">
        <v>9.8557345339376993E-3</v>
      </c>
      <c r="H1816" s="272">
        <v>943.49755862407017</v>
      </c>
      <c r="I1816" s="271">
        <v>0.99014426546606227</v>
      </c>
      <c r="J1816" s="272">
        <v>95730.821013409644</v>
      </c>
      <c r="K1816" s="272">
        <v>476295.36117048806</v>
      </c>
      <c r="L1816" s="272">
        <v>4536835.754910104</v>
      </c>
      <c r="M1816" s="273">
        <v>47.391589321840243</v>
      </c>
      <c r="N1816" s="272">
        <v>5</v>
      </c>
      <c r="O1816" s="274">
        <f t="shared" si="120"/>
        <v>2.5000000000000466</v>
      </c>
    </row>
    <row r="1817" spans="2:15" x14ac:dyDescent="0.2">
      <c r="B1817" s="268" t="s">
        <v>68</v>
      </c>
      <c r="C1817" s="276" t="s">
        <v>3</v>
      </c>
      <c r="D1817" s="269" t="s">
        <v>76</v>
      </c>
      <c r="E1817" s="270" t="str">
        <f t="shared" si="119"/>
        <v>GOTotal35-39</v>
      </c>
      <c r="F1817" s="271">
        <v>2.32E-3</v>
      </c>
      <c r="G1817" s="271">
        <v>1.1540470739743231E-2</v>
      </c>
      <c r="H1817" s="272">
        <v>1093.8903328285301</v>
      </c>
      <c r="I1817" s="271">
        <v>0.98845952926025682</v>
      </c>
      <c r="J1817" s="272">
        <v>94787.323454785568</v>
      </c>
      <c r="K1817" s="272">
        <v>471201.89144185651</v>
      </c>
      <c r="L1817" s="272">
        <v>4060540.3937396156</v>
      </c>
      <c r="M1817" s="273">
        <v>42.838432880495155</v>
      </c>
      <c r="N1817" s="272">
        <v>5</v>
      </c>
      <c r="O1817" s="274">
        <f t="shared" si="120"/>
        <v>2.4999999999999512</v>
      </c>
    </row>
    <row r="1818" spans="2:15" x14ac:dyDescent="0.2">
      <c r="B1818" s="268" t="s">
        <v>68</v>
      </c>
      <c r="C1818" s="276" t="s">
        <v>3</v>
      </c>
      <c r="D1818" s="269" t="s">
        <v>77</v>
      </c>
      <c r="E1818" s="270" t="str">
        <f t="shared" si="119"/>
        <v>GOTotal40-44</v>
      </c>
      <c r="F1818" s="271">
        <v>2.9499999999999999E-3</v>
      </c>
      <c r="G1818" s="271">
        <v>1.4664193578882878E-2</v>
      </c>
      <c r="H1818" s="272">
        <v>1373.9386403704948</v>
      </c>
      <c r="I1818" s="271">
        <v>0.98533580642111707</v>
      </c>
      <c r="J1818" s="272">
        <v>93693.433121957045</v>
      </c>
      <c r="K1818" s="272">
        <v>465032.31900885899</v>
      </c>
      <c r="L1818" s="272">
        <v>3589338.5022977591</v>
      </c>
      <c r="M1818" s="273">
        <v>38.309392480320994</v>
      </c>
      <c r="N1818" s="272">
        <v>5</v>
      </c>
      <c r="O1818" s="274">
        <f t="shared" si="120"/>
        <v>2.5000000000000084</v>
      </c>
    </row>
    <row r="1819" spans="2:15" x14ac:dyDescent="0.2">
      <c r="B1819" s="268" t="s">
        <v>68</v>
      </c>
      <c r="C1819" s="276" t="s">
        <v>3</v>
      </c>
      <c r="D1819" s="269" t="s">
        <v>78</v>
      </c>
      <c r="E1819" s="270" t="str">
        <f t="shared" si="119"/>
        <v>GOTotal45-49</v>
      </c>
      <c r="F1819" s="271">
        <v>4.13E-3</v>
      </c>
      <c r="G1819" s="271">
        <v>2.0443075720739251E-2</v>
      </c>
      <c r="H1819" s="272">
        <v>1887.2944161874432</v>
      </c>
      <c r="I1819" s="271">
        <v>0.97955692427926078</v>
      </c>
      <c r="J1819" s="272">
        <v>92319.494481586546</v>
      </c>
      <c r="K1819" s="272">
        <v>456879.23636746412</v>
      </c>
      <c r="L1819" s="272">
        <v>3124306.1832889002</v>
      </c>
      <c r="M1819" s="273">
        <v>33.842323344957812</v>
      </c>
      <c r="N1819" s="272">
        <v>5</v>
      </c>
      <c r="O1819" s="274">
        <f t="shared" si="120"/>
        <v>2.5000000000000058</v>
      </c>
    </row>
    <row r="1820" spans="2:15" x14ac:dyDescent="0.2">
      <c r="B1820" s="268" t="s">
        <v>68</v>
      </c>
      <c r="C1820" s="276" t="s">
        <v>3</v>
      </c>
      <c r="D1820" s="269" t="s">
        <v>79</v>
      </c>
      <c r="E1820" s="270" t="str">
        <f t="shared" si="119"/>
        <v>GOTotal50-54</v>
      </c>
      <c r="F1820" s="271">
        <v>6.2199999999999998E-3</v>
      </c>
      <c r="G1820" s="271">
        <v>3.0643210623985586E-2</v>
      </c>
      <c r="H1820" s="272">
        <v>2771.1329537944275</v>
      </c>
      <c r="I1820" s="271">
        <v>0.96935678937601444</v>
      </c>
      <c r="J1820" s="272">
        <v>90432.200065399098</v>
      </c>
      <c r="K1820" s="272">
        <v>445233.1679425094</v>
      </c>
      <c r="L1820" s="272">
        <v>2667426.9469214361</v>
      </c>
      <c r="M1820" s="273">
        <v>29.496428760910341</v>
      </c>
      <c r="N1820" s="272">
        <v>5</v>
      </c>
      <c r="O1820" s="274">
        <f t="shared" si="120"/>
        <v>2.4999999999999907</v>
      </c>
    </row>
    <row r="1821" spans="2:15" x14ac:dyDescent="0.2">
      <c r="B1821" s="268" t="s">
        <v>68</v>
      </c>
      <c r="C1821" s="276" t="s">
        <v>3</v>
      </c>
      <c r="D1821" s="269" t="s">
        <v>80</v>
      </c>
      <c r="E1821" s="270" t="str">
        <f t="shared" si="119"/>
        <v>GOTotal55-59</v>
      </c>
      <c r="F1821" s="271">
        <v>9.4000000000000004E-3</v>
      </c>
      <c r="G1821" s="271">
        <v>4.5942731072526298E-2</v>
      </c>
      <c r="H1821" s="272">
        <v>4027.3888318391332</v>
      </c>
      <c r="I1821" s="271">
        <v>0.95405726892747367</v>
      </c>
      <c r="J1821" s="272">
        <v>87661.067111604672</v>
      </c>
      <c r="K1821" s="272">
        <v>428236.86347842554</v>
      </c>
      <c r="L1821" s="272">
        <v>2222193.7789789266</v>
      </c>
      <c r="M1821" s="273">
        <v>25.349837187696636</v>
      </c>
      <c r="N1821" s="272">
        <v>5</v>
      </c>
      <c r="O1821" s="274">
        <f t="shared" si="120"/>
        <v>2.5000000000000115</v>
      </c>
    </row>
    <row r="1822" spans="2:15" x14ac:dyDescent="0.2">
      <c r="B1822" s="268" t="s">
        <v>68</v>
      </c>
      <c r="C1822" s="276" t="s">
        <v>3</v>
      </c>
      <c r="D1822" s="269" t="s">
        <v>81</v>
      </c>
      <c r="E1822" s="270" t="str">
        <f t="shared" si="119"/>
        <v>GOTotal60-64</v>
      </c>
      <c r="F1822" s="271">
        <v>1.298E-2</v>
      </c>
      <c r="G1822" s="271">
        <v>6.2877139442776189E-2</v>
      </c>
      <c r="H1822" s="272">
        <v>5258.6464513090996</v>
      </c>
      <c r="I1822" s="271">
        <v>0.93712286055722382</v>
      </c>
      <c r="J1822" s="272">
        <v>83633.678279765532</v>
      </c>
      <c r="K1822" s="272">
        <v>405021.77527055488</v>
      </c>
      <c r="L1822" s="272">
        <v>1793956.9155005009</v>
      </c>
      <c r="M1822" s="273">
        <v>21.450173571219501</v>
      </c>
      <c r="N1822" s="272">
        <v>5</v>
      </c>
      <c r="O1822" s="274">
        <f t="shared" si="120"/>
        <v>2.4999999999999956</v>
      </c>
    </row>
    <row r="1823" spans="2:15" x14ac:dyDescent="0.2">
      <c r="B1823" s="268" t="s">
        <v>68</v>
      </c>
      <c r="C1823" s="276" t="s">
        <v>3</v>
      </c>
      <c r="D1823" s="269" t="s">
        <v>82</v>
      </c>
      <c r="E1823" s="270" t="str">
        <f t="shared" si="119"/>
        <v>GOTotal65-69</v>
      </c>
      <c r="F1823" s="271">
        <v>2.036E-2</v>
      </c>
      <c r="G1823" s="271">
        <v>9.6870216158976369E-2</v>
      </c>
      <c r="H1823" s="272">
        <v>7592.206274689227</v>
      </c>
      <c r="I1823" s="271">
        <v>0.9031297838410236</v>
      </c>
      <c r="J1823" s="272">
        <v>78375.031828456427</v>
      </c>
      <c r="K1823" s="272">
        <v>372894.64345555904</v>
      </c>
      <c r="L1823" s="272">
        <v>1388935.140229946</v>
      </c>
      <c r="M1823" s="273">
        <v>17.721653284556002</v>
      </c>
      <c r="N1823" s="272">
        <v>5</v>
      </c>
      <c r="O1823" s="274">
        <f t="shared" si="120"/>
        <v>2.4999999999999982</v>
      </c>
    </row>
    <row r="1824" spans="2:15" x14ac:dyDescent="0.2">
      <c r="B1824" s="268" t="s">
        <v>68</v>
      </c>
      <c r="C1824" s="276" t="s">
        <v>3</v>
      </c>
      <c r="D1824" s="269" t="s">
        <v>19</v>
      </c>
      <c r="E1824" s="270" t="str">
        <f t="shared" si="119"/>
        <v>GOTotal70-74</v>
      </c>
      <c r="F1824" s="271">
        <v>3.1820000000000001E-2</v>
      </c>
      <c r="G1824" s="271">
        <v>0.14737198523907361</v>
      </c>
      <c r="H1824" s="272">
        <v>10431.405522689702</v>
      </c>
      <c r="I1824" s="271">
        <v>0.85262801476092642</v>
      </c>
      <c r="J1824" s="272">
        <v>70782.825553767194</v>
      </c>
      <c r="K1824" s="272">
        <v>327835.6139621117</v>
      </c>
      <c r="L1824" s="272">
        <v>1016040.4967743871</v>
      </c>
      <c r="M1824" s="273">
        <v>14.354336505012713</v>
      </c>
      <c r="N1824" s="272">
        <v>5</v>
      </c>
      <c r="O1824" s="274">
        <f t="shared" si="120"/>
        <v>2.4999999999999969</v>
      </c>
    </row>
    <row r="1825" spans="2:15" x14ac:dyDescent="0.2">
      <c r="B1825" s="268" t="s">
        <v>68</v>
      </c>
      <c r="C1825" s="276" t="s">
        <v>3</v>
      </c>
      <c r="D1825" s="269" t="s">
        <v>20</v>
      </c>
      <c r="E1825" s="270" t="str">
        <f t="shared" si="119"/>
        <v>GOTotal75-79</v>
      </c>
      <c r="F1825" s="271">
        <v>4.9270000000000001E-2</v>
      </c>
      <c r="G1825" s="271">
        <v>0.21932015367149699</v>
      </c>
      <c r="H1825" s="272">
        <v>13236.282715508978</v>
      </c>
      <c r="I1825" s="271">
        <v>0.78067984632850296</v>
      </c>
      <c r="J1825" s="272">
        <v>60351.420031077498</v>
      </c>
      <c r="K1825" s="272">
        <v>268666.39336661506</v>
      </c>
      <c r="L1825" s="272">
        <v>688204.88281227543</v>
      </c>
      <c r="M1825" s="273">
        <v>11.403292291347737</v>
      </c>
      <c r="N1825" s="272">
        <v>5</v>
      </c>
      <c r="O1825" s="274">
        <f t="shared" si="120"/>
        <v>2.5000000000000031</v>
      </c>
    </row>
    <row r="1826" spans="2:15" x14ac:dyDescent="0.2">
      <c r="B1826" s="268" t="s">
        <v>68</v>
      </c>
      <c r="C1826" s="276" t="s">
        <v>3</v>
      </c>
      <c r="D1826" s="269" t="s">
        <v>21</v>
      </c>
      <c r="E1826" s="270" t="str">
        <f t="shared" si="119"/>
        <v>GOTotal80-84</v>
      </c>
      <c r="F1826" s="271">
        <v>7.6020000000000004E-2</v>
      </c>
      <c r="G1826" s="271">
        <v>0.31938830979593907</v>
      </c>
      <c r="H1826" s="272">
        <v>15048.024073023005</v>
      </c>
      <c r="I1826" s="271">
        <v>0.68061169020406087</v>
      </c>
      <c r="J1826" s="272">
        <v>47115.137315568514</v>
      </c>
      <c r="K1826" s="272">
        <v>197955.62639528504</v>
      </c>
      <c r="L1826" s="272">
        <v>419538.48944566038</v>
      </c>
      <c r="M1826" s="273">
        <v>8.9045371264795179</v>
      </c>
      <c r="N1826" s="272">
        <v>5</v>
      </c>
      <c r="O1826" s="274">
        <f t="shared" si="120"/>
        <v>2.4999999999999991</v>
      </c>
    </row>
    <row r="1827" spans="2:15" x14ac:dyDescent="0.2">
      <c r="B1827" s="268" t="s">
        <v>68</v>
      </c>
      <c r="C1827" s="276" t="s">
        <v>3</v>
      </c>
      <c r="D1827" s="269" t="s">
        <v>22</v>
      </c>
      <c r="E1827" s="270" t="str">
        <f t="shared" si="119"/>
        <v>GOTotal85-89</v>
      </c>
      <c r="F1827" s="271">
        <v>0.11157</v>
      </c>
      <c r="G1827" s="271">
        <v>0.43619330572255444</v>
      </c>
      <c r="H1827" s="272">
        <v>13987.460130245427</v>
      </c>
      <c r="I1827" s="271">
        <v>0.56380669427744556</v>
      </c>
      <c r="J1827" s="272">
        <v>32067.113242545507</v>
      </c>
      <c r="K1827" s="272">
        <v>125366.91588711398</v>
      </c>
      <c r="L1827" s="272">
        <v>221582.86305037531</v>
      </c>
      <c r="M1827" s="273">
        <v>6.9099722626852182</v>
      </c>
      <c r="N1827" s="272">
        <v>5</v>
      </c>
      <c r="O1827" s="274">
        <f t="shared" si="120"/>
        <v>2.4999999999999996</v>
      </c>
    </row>
    <row r="1828" spans="2:15" x14ac:dyDescent="0.2">
      <c r="B1828" s="268" t="s">
        <v>68</v>
      </c>
      <c r="C1828" s="276" t="s">
        <v>3</v>
      </c>
      <c r="D1828" s="269" t="s">
        <v>5</v>
      </c>
      <c r="E1828" s="270" t="str">
        <f t="shared" si="119"/>
        <v>GOTotal90+</v>
      </c>
      <c r="F1828" s="271">
        <v>0.18790999999999999</v>
      </c>
      <c r="G1828" s="271">
        <v>1</v>
      </c>
      <c r="H1828" s="272">
        <v>18079.653112300082</v>
      </c>
      <c r="I1828" s="271">
        <v>0</v>
      </c>
      <c r="J1828" s="272">
        <v>18079.653112300082</v>
      </c>
      <c r="K1828" s="272">
        <v>96215.947163261342</v>
      </c>
      <c r="L1828" s="272">
        <v>96215.947163261342</v>
      </c>
      <c r="M1828" s="273">
        <v>5.3217805986445059</v>
      </c>
      <c r="N1828" s="273" t="s">
        <v>92</v>
      </c>
      <c r="O1828" s="274"/>
    </row>
    <row r="1829" spans="2:15" ht="16" customHeight="1" x14ac:dyDescent="0.2">
      <c r="B1829" s="348" t="s">
        <v>1</v>
      </c>
      <c r="C1829" s="348" t="s">
        <v>0</v>
      </c>
      <c r="D1829" s="348" t="s">
        <v>2</v>
      </c>
      <c r="E1829" s="348" t="s">
        <v>49</v>
      </c>
      <c r="F1829" s="349" t="s">
        <v>113</v>
      </c>
      <c r="G1829" s="349" t="s">
        <v>112</v>
      </c>
      <c r="H1829" s="349" t="s">
        <v>114</v>
      </c>
      <c r="I1829" s="349" t="s">
        <v>116</v>
      </c>
      <c r="J1829" s="349" t="s">
        <v>111</v>
      </c>
      <c r="K1829" s="349" t="s">
        <v>110</v>
      </c>
      <c r="L1829" s="349" t="s">
        <v>109</v>
      </c>
      <c r="M1829" s="349" t="s">
        <v>108</v>
      </c>
      <c r="N1829" s="350" t="s">
        <v>6</v>
      </c>
      <c r="O1829" s="351" t="s">
        <v>91</v>
      </c>
    </row>
    <row r="1830" spans="2:15" ht="16" customHeight="1" x14ac:dyDescent="0.2">
      <c r="B1830" s="348"/>
      <c r="C1830" s="348"/>
      <c r="D1830" s="348"/>
      <c r="E1830" s="348"/>
      <c r="F1830" s="348"/>
      <c r="G1830" s="348"/>
      <c r="H1830" s="348"/>
      <c r="I1830" s="348"/>
      <c r="J1830" s="348"/>
      <c r="K1830" s="348"/>
      <c r="L1830" s="348"/>
      <c r="M1830" s="348"/>
      <c r="N1830" s="350"/>
      <c r="O1830" s="351"/>
    </row>
    <row r="1831" spans="2:15" x14ac:dyDescent="0.2">
      <c r="B1831" s="268" t="s">
        <v>69</v>
      </c>
      <c r="C1831" s="276" t="s">
        <v>3</v>
      </c>
      <c r="D1831" s="269">
        <v>0</v>
      </c>
      <c r="E1831" s="270" t="str">
        <f t="shared" si="119"/>
        <v>DFTotal0</v>
      </c>
      <c r="F1831" s="271">
        <v>0.01</v>
      </c>
      <c r="G1831" s="271">
        <v>9.906506901664067E-3</v>
      </c>
      <c r="H1831" s="272">
        <v>990.65069016640666</v>
      </c>
      <c r="I1831" s="271">
        <v>0.99009349309833594</v>
      </c>
      <c r="J1831" s="272">
        <v>100000</v>
      </c>
      <c r="K1831" s="272">
        <v>99088.323508039728</v>
      </c>
      <c r="L1831" s="272">
        <v>7885069.1880912697</v>
      </c>
      <c r="M1831" s="273">
        <v>78.850691880912692</v>
      </c>
      <c r="N1831" s="272">
        <v>1</v>
      </c>
      <c r="O1831" s="274">
        <f>(K1831-J1832*N1831)/H1831</f>
        <v>7.9719520704995245E-2</v>
      </c>
    </row>
    <row r="1832" spans="2:15" x14ac:dyDescent="0.2">
      <c r="B1832" s="268" t="s">
        <v>69</v>
      </c>
      <c r="C1832" s="276" t="s">
        <v>3</v>
      </c>
      <c r="D1832" s="275" t="s">
        <v>107</v>
      </c>
      <c r="E1832" s="270" t="str">
        <f t="shared" si="119"/>
        <v>DFTotal01-04</v>
      </c>
      <c r="F1832" s="271">
        <v>3.5E-4</v>
      </c>
      <c r="G1832" s="271">
        <v>1.3828154977725993E-3</v>
      </c>
      <c r="H1832" s="272">
        <v>136.91166265001868</v>
      </c>
      <c r="I1832" s="271">
        <v>0.99861718450222736</v>
      </c>
      <c r="J1832" s="272">
        <v>99009.349309833589</v>
      </c>
      <c r="K1832" s="272">
        <v>395696.19994857511</v>
      </c>
      <c r="L1832" s="272">
        <v>7785980.8645832296</v>
      </c>
      <c r="M1832" s="273">
        <v>78.638844905628801</v>
      </c>
      <c r="N1832" s="272">
        <v>4</v>
      </c>
      <c r="O1832" s="274">
        <f t="shared" ref="O1832:O1849" si="121">(K1832-J1833*N1832)/H1832</f>
        <v>1.5079019262848874</v>
      </c>
    </row>
    <row r="1833" spans="2:15" x14ac:dyDescent="0.2">
      <c r="B1833" s="268" t="s">
        <v>69</v>
      </c>
      <c r="C1833" s="276" t="s">
        <v>3</v>
      </c>
      <c r="D1833" s="275" t="s">
        <v>106</v>
      </c>
      <c r="E1833" s="270" t="str">
        <f t="shared" si="119"/>
        <v>DFTotal05-09</v>
      </c>
      <c r="F1833" s="271">
        <v>1.6000000000000001E-4</v>
      </c>
      <c r="G1833" s="271">
        <v>7.7827081131459359E-4</v>
      </c>
      <c r="H1833" s="272">
        <v>76.949532264325128</v>
      </c>
      <c r="I1833" s="271">
        <v>0.99922172918868546</v>
      </c>
      <c r="J1833" s="272">
        <v>98872.437647183571</v>
      </c>
      <c r="K1833" s="272">
        <v>494169.81440525706</v>
      </c>
      <c r="L1833" s="272">
        <v>7390284.6646346543</v>
      </c>
      <c r="M1833" s="273">
        <v>74.745650461316103</v>
      </c>
      <c r="N1833" s="272">
        <v>5</v>
      </c>
      <c r="O1833" s="274">
        <f t="shared" si="121"/>
        <v>2.4999999999994458</v>
      </c>
    </row>
    <row r="1834" spans="2:15" x14ac:dyDescent="0.2">
      <c r="B1834" s="268" t="s">
        <v>69</v>
      </c>
      <c r="C1834" s="276" t="s">
        <v>3</v>
      </c>
      <c r="D1834" s="275" t="s">
        <v>71</v>
      </c>
      <c r="E1834" s="270" t="str">
        <f t="shared" si="119"/>
        <v>DFTotal10-14</v>
      </c>
      <c r="F1834" s="271">
        <v>2.2000000000000001E-4</v>
      </c>
      <c r="G1834" s="271">
        <v>1.0763253375163124E-3</v>
      </c>
      <c r="H1834" s="272">
        <v>106.33608709037929</v>
      </c>
      <c r="I1834" s="271">
        <v>0.99892367466248366</v>
      </c>
      <c r="J1834" s="272">
        <v>98795.488114919252</v>
      </c>
      <c r="K1834" s="272">
        <v>493711.60035687027</v>
      </c>
      <c r="L1834" s="272">
        <v>6896114.8502293974</v>
      </c>
      <c r="M1834" s="273">
        <v>69.801920935982551</v>
      </c>
      <c r="N1834" s="272">
        <v>5</v>
      </c>
      <c r="O1834" s="274">
        <f t="shared" si="121"/>
        <v>2.5000000000000719</v>
      </c>
    </row>
    <row r="1835" spans="2:15" x14ac:dyDescent="0.2">
      <c r="B1835" s="268" t="s">
        <v>69</v>
      </c>
      <c r="C1835" s="276" t="s">
        <v>3</v>
      </c>
      <c r="D1835" s="269" t="s">
        <v>72</v>
      </c>
      <c r="E1835" s="270" t="str">
        <f t="shared" si="119"/>
        <v>DFTotal15-19</v>
      </c>
      <c r="F1835" s="271">
        <v>8.4999999999999995E-4</v>
      </c>
      <c r="G1835" s="271">
        <v>4.253154864543824E-3</v>
      </c>
      <c r="H1835" s="272">
        <v>419.74024702486531</v>
      </c>
      <c r="I1835" s="271">
        <v>0.99574684513545619</v>
      </c>
      <c r="J1835" s="272">
        <v>98689.152027828866</v>
      </c>
      <c r="K1835" s="272">
        <v>492396.40952158219</v>
      </c>
      <c r="L1835" s="272">
        <v>6402403.2498725271</v>
      </c>
      <c r="M1835" s="273">
        <v>64.874437750434268</v>
      </c>
      <c r="N1835" s="272">
        <v>5</v>
      </c>
      <c r="O1835" s="274">
        <f t="shared" si="121"/>
        <v>2.5000000000000586</v>
      </c>
    </row>
    <row r="1836" spans="2:15" x14ac:dyDescent="0.2">
      <c r="B1836" s="268" t="s">
        <v>69</v>
      </c>
      <c r="C1836" s="276" t="s">
        <v>3</v>
      </c>
      <c r="D1836" s="269" t="s">
        <v>73</v>
      </c>
      <c r="E1836" s="270" t="str">
        <f t="shared" si="119"/>
        <v>DFTotal20-24</v>
      </c>
      <c r="F1836" s="271">
        <v>1.0399999999999999E-3</v>
      </c>
      <c r="G1836" s="271">
        <v>5.1939793672250859E-3</v>
      </c>
      <c r="H1836" s="272">
        <v>510.4092972188418</v>
      </c>
      <c r="I1836" s="271">
        <v>0.9948060206327749</v>
      </c>
      <c r="J1836" s="272">
        <v>98269.411780804003</v>
      </c>
      <c r="K1836" s="272">
        <v>490071.03566097294</v>
      </c>
      <c r="L1836" s="272">
        <v>5910006.8403509445</v>
      </c>
      <c r="M1836" s="273">
        <v>60.140859024714423</v>
      </c>
      <c r="N1836" s="272">
        <v>5</v>
      </c>
      <c r="O1836" s="274">
        <f t="shared" si="121"/>
        <v>2.5000000000000351</v>
      </c>
    </row>
    <row r="1837" spans="2:15" x14ac:dyDescent="0.2">
      <c r="B1837" s="268" t="s">
        <v>69</v>
      </c>
      <c r="C1837" s="276" t="s">
        <v>3</v>
      </c>
      <c r="D1837" s="269" t="s">
        <v>74</v>
      </c>
      <c r="E1837" s="270" t="str">
        <f t="shared" si="119"/>
        <v>DFTotal25-29</v>
      </c>
      <c r="F1837" s="271">
        <v>9.8999999999999999E-4</v>
      </c>
      <c r="G1837" s="271">
        <v>4.9160216395034715E-3</v>
      </c>
      <c r="H1837" s="272">
        <v>480.58537166557829</v>
      </c>
      <c r="I1837" s="271">
        <v>0.99508397836049656</v>
      </c>
      <c r="J1837" s="272">
        <v>97759.002483585165</v>
      </c>
      <c r="K1837" s="272">
        <v>487593.5489887619</v>
      </c>
      <c r="L1837" s="272">
        <v>5419935.8046899717</v>
      </c>
      <c r="M1837" s="273">
        <v>55.441807577773105</v>
      </c>
      <c r="N1837" s="272">
        <v>5</v>
      </c>
      <c r="O1837" s="274">
        <f t="shared" si="121"/>
        <v>2.4999999999999227</v>
      </c>
    </row>
    <row r="1838" spans="2:15" x14ac:dyDescent="0.2">
      <c r="B1838" s="268" t="s">
        <v>69</v>
      </c>
      <c r="C1838" s="276" t="s">
        <v>3</v>
      </c>
      <c r="D1838" s="269" t="s">
        <v>75</v>
      </c>
      <c r="E1838" s="270" t="str">
        <f t="shared" si="119"/>
        <v>DFTotal30-34</v>
      </c>
      <c r="F1838" s="271">
        <v>1.15E-3</v>
      </c>
      <c r="G1838" s="271">
        <v>5.7124058527977363E-3</v>
      </c>
      <c r="H1838" s="272">
        <v>555.69379926102897</v>
      </c>
      <c r="I1838" s="271">
        <v>0.99428759414720225</v>
      </c>
      <c r="J1838" s="272">
        <v>97278.417111919596</v>
      </c>
      <c r="K1838" s="272">
        <v>485002.85106144543</v>
      </c>
      <c r="L1838" s="272">
        <v>4932342.2557012094</v>
      </c>
      <c r="M1838" s="273">
        <v>50.703356429273619</v>
      </c>
      <c r="N1838" s="272">
        <v>5</v>
      </c>
      <c r="O1838" s="274">
        <f t="shared" si="121"/>
        <v>2.5000000000000959</v>
      </c>
    </row>
    <row r="1839" spans="2:15" x14ac:dyDescent="0.2">
      <c r="B1839" s="268" t="s">
        <v>69</v>
      </c>
      <c r="C1839" s="276" t="s">
        <v>3</v>
      </c>
      <c r="D1839" s="269" t="s">
        <v>76</v>
      </c>
      <c r="E1839" s="270" t="str">
        <f t="shared" si="119"/>
        <v>DFTotal35-39</v>
      </c>
      <c r="F1839" s="271">
        <v>1.39E-3</v>
      </c>
      <c r="G1839" s="271">
        <v>6.9356754343689415E-3</v>
      </c>
      <c r="H1839" s="272">
        <v>670.83741602487009</v>
      </c>
      <c r="I1839" s="271">
        <v>0.9930643245656311</v>
      </c>
      <c r="J1839" s="272">
        <v>96722.723312658563</v>
      </c>
      <c r="K1839" s="272">
        <v>481936.52302323066</v>
      </c>
      <c r="L1839" s="272">
        <v>4447339.4046397638</v>
      </c>
      <c r="M1839" s="273">
        <v>45.980295553337868</v>
      </c>
      <c r="N1839" s="272">
        <v>5</v>
      </c>
      <c r="O1839" s="274">
        <f t="shared" si="121"/>
        <v>2.4999999999999449</v>
      </c>
    </row>
    <row r="1840" spans="2:15" x14ac:dyDescent="0.2">
      <c r="B1840" s="268" t="s">
        <v>69</v>
      </c>
      <c r="C1840" s="276" t="s">
        <v>3</v>
      </c>
      <c r="D1840" s="269" t="s">
        <v>77</v>
      </c>
      <c r="E1840" s="270" t="str">
        <f t="shared" si="119"/>
        <v>DFTotal40-44</v>
      </c>
      <c r="F1840" s="271">
        <v>1.9599999999999999E-3</v>
      </c>
      <c r="G1840" s="271">
        <v>9.73116880203421E-3</v>
      </c>
      <c r="H1840" s="272">
        <v>934.69711541387153</v>
      </c>
      <c r="I1840" s="271">
        <v>0.99026883119796583</v>
      </c>
      <c r="J1840" s="272">
        <v>96051.885896633699</v>
      </c>
      <c r="K1840" s="272">
        <v>477922.6866946338</v>
      </c>
      <c r="L1840" s="272">
        <v>3965402.8816165333</v>
      </c>
      <c r="M1840" s="273">
        <v>41.283966937243733</v>
      </c>
      <c r="N1840" s="272">
        <v>5</v>
      </c>
      <c r="O1840" s="274">
        <f t="shared" si="121"/>
        <v>2.4999999999999902</v>
      </c>
    </row>
    <row r="1841" spans="2:15" x14ac:dyDescent="0.2">
      <c r="B1841" s="268" t="s">
        <v>69</v>
      </c>
      <c r="C1841" s="276" t="s">
        <v>3</v>
      </c>
      <c r="D1841" s="269" t="s">
        <v>78</v>
      </c>
      <c r="E1841" s="270" t="str">
        <f t="shared" si="119"/>
        <v>DFTotal45-49</v>
      </c>
      <c r="F1841" s="271">
        <v>2.99E-3</v>
      </c>
      <c r="G1841" s="271">
        <v>1.4828993737786539E-2</v>
      </c>
      <c r="H1841" s="272">
        <v>1410.4921967925688</v>
      </c>
      <c r="I1841" s="271">
        <v>0.98517100626221343</v>
      </c>
      <c r="J1841" s="272">
        <v>95117.188781219826</v>
      </c>
      <c r="K1841" s="272">
        <v>472059.71341411769</v>
      </c>
      <c r="L1841" s="272">
        <v>3487480.1949218996</v>
      </c>
      <c r="M1841" s="273">
        <v>36.665089029738823</v>
      </c>
      <c r="N1841" s="272">
        <v>5</v>
      </c>
      <c r="O1841" s="274">
        <f t="shared" si="121"/>
        <v>2.5000000000000084</v>
      </c>
    </row>
    <row r="1842" spans="2:15" x14ac:dyDescent="0.2">
      <c r="B1842" s="268" t="s">
        <v>69</v>
      </c>
      <c r="C1842" s="276" t="s">
        <v>3</v>
      </c>
      <c r="D1842" s="269" t="s">
        <v>79</v>
      </c>
      <c r="E1842" s="270" t="str">
        <f t="shared" si="119"/>
        <v>DFTotal50-54</v>
      </c>
      <c r="F1842" s="271">
        <v>4.1700000000000001E-3</v>
      </c>
      <c r="G1842" s="271">
        <v>2.0658575755526098E-2</v>
      </c>
      <c r="H1842" s="272">
        <v>1935.8468901894889</v>
      </c>
      <c r="I1842" s="271">
        <v>0.9793414242444739</v>
      </c>
      <c r="J1842" s="272">
        <v>93706.696584427249</v>
      </c>
      <c r="K1842" s="272">
        <v>463693.86569666251</v>
      </c>
      <c r="L1842" s="272">
        <v>3015420.4815077819</v>
      </c>
      <c r="M1842" s="273">
        <v>32.179348877067369</v>
      </c>
      <c r="N1842" s="272">
        <v>5</v>
      </c>
      <c r="O1842" s="274">
        <f t="shared" si="121"/>
        <v>2.5000000000000124</v>
      </c>
    </row>
    <row r="1843" spans="2:15" x14ac:dyDescent="0.2">
      <c r="B1843" s="268" t="s">
        <v>69</v>
      </c>
      <c r="C1843" s="276" t="s">
        <v>3</v>
      </c>
      <c r="D1843" s="269" t="s">
        <v>80</v>
      </c>
      <c r="E1843" s="270" t="str">
        <f t="shared" si="119"/>
        <v>DFTotal55-59</v>
      </c>
      <c r="F1843" s="271">
        <v>6.13E-3</v>
      </c>
      <c r="G1843" s="271">
        <v>3.0211626262999197E-2</v>
      </c>
      <c r="H1843" s="272">
        <v>2772.5466128001854</v>
      </c>
      <c r="I1843" s="271">
        <v>0.96978837373700078</v>
      </c>
      <c r="J1843" s="272">
        <v>91770.849694237753</v>
      </c>
      <c r="K1843" s="272">
        <v>451922.88193918829</v>
      </c>
      <c r="L1843" s="272">
        <v>2551726.6158111193</v>
      </c>
      <c r="M1843" s="273">
        <v>27.80541560106467</v>
      </c>
      <c r="N1843" s="272">
        <v>5</v>
      </c>
      <c r="O1843" s="274">
        <f t="shared" si="121"/>
        <v>2.4999999999999849</v>
      </c>
    </row>
    <row r="1844" spans="2:15" x14ac:dyDescent="0.2">
      <c r="B1844" s="268" t="s">
        <v>69</v>
      </c>
      <c r="C1844" s="276" t="s">
        <v>3</v>
      </c>
      <c r="D1844" s="269" t="s">
        <v>81</v>
      </c>
      <c r="E1844" s="270" t="str">
        <f t="shared" si="119"/>
        <v>DFTotal60-64</v>
      </c>
      <c r="F1844" s="271">
        <v>9.2200000000000008E-3</v>
      </c>
      <c r="G1844" s="271">
        <v>4.5082723795549978E-2</v>
      </c>
      <c r="H1844" s="272">
        <v>4012.2859160930943</v>
      </c>
      <c r="I1844" s="271">
        <v>0.95491727620444999</v>
      </c>
      <c r="J1844" s="272">
        <v>88998.303081437567</v>
      </c>
      <c r="K1844" s="272">
        <v>434960.80061695509</v>
      </c>
      <c r="L1844" s="272">
        <v>2099803.7338719312</v>
      </c>
      <c r="M1844" s="273">
        <v>23.593750230838825</v>
      </c>
      <c r="N1844" s="272">
        <v>5</v>
      </c>
      <c r="O1844" s="274">
        <f t="shared" si="121"/>
        <v>2.5000000000000089</v>
      </c>
    </row>
    <row r="1845" spans="2:15" x14ac:dyDescent="0.2">
      <c r="B1845" s="268" t="s">
        <v>69</v>
      </c>
      <c r="C1845" s="276" t="s">
        <v>3</v>
      </c>
      <c r="D1845" s="269" t="s">
        <v>82</v>
      </c>
      <c r="E1845" s="270" t="str">
        <f t="shared" si="119"/>
        <v>DFTotal65-69</v>
      </c>
      <c r="F1845" s="271">
        <v>1.5100000000000001E-2</v>
      </c>
      <c r="G1845" s="271">
        <v>7.274590719496303E-2</v>
      </c>
      <c r="H1845" s="272">
        <v>6182.384917579684</v>
      </c>
      <c r="I1845" s="271">
        <v>0.92725409280503701</v>
      </c>
      <c r="J1845" s="272">
        <v>84986.01716534447</v>
      </c>
      <c r="K1845" s="272">
        <v>409474.12353277317</v>
      </c>
      <c r="L1845" s="272">
        <v>1664842.9332549761</v>
      </c>
      <c r="M1845" s="273">
        <v>19.58961001803323</v>
      </c>
      <c r="N1845" s="272">
        <v>5</v>
      </c>
      <c r="O1845" s="274">
        <f t="shared" si="121"/>
        <v>2.5</v>
      </c>
    </row>
    <row r="1846" spans="2:15" x14ac:dyDescent="0.2">
      <c r="B1846" s="268" t="s">
        <v>69</v>
      </c>
      <c r="C1846" s="276" t="s">
        <v>3</v>
      </c>
      <c r="D1846" s="269" t="s">
        <v>19</v>
      </c>
      <c r="E1846" s="270" t="str">
        <f t="shared" si="119"/>
        <v>DFTotal70-74</v>
      </c>
      <c r="F1846" s="271">
        <v>2.298E-2</v>
      </c>
      <c r="G1846" s="271">
        <v>0.10866546476289125</v>
      </c>
      <c r="H1846" s="272">
        <v>8563.2333232073252</v>
      </c>
      <c r="I1846" s="271">
        <v>0.8913345352371087</v>
      </c>
      <c r="J1846" s="272">
        <v>78803.632247764792</v>
      </c>
      <c r="K1846" s="272">
        <v>372610.07793080562</v>
      </c>
      <c r="L1846" s="272">
        <v>1255368.8097222028</v>
      </c>
      <c r="M1846" s="273">
        <v>15.930341964127047</v>
      </c>
      <c r="N1846" s="272">
        <v>5</v>
      </c>
      <c r="O1846" s="274">
        <f t="shared" si="121"/>
        <v>2.499999999999996</v>
      </c>
    </row>
    <row r="1847" spans="2:15" x14ac:dyDescent="0.2">
      <c r="B1847" s="268" t="s">
        <v>69</v>
      </c>
      <c r="C1847" s="276" t="s">
        <v>3</v>
      </c>
      <c r="D1847" s="269" t="s">
        <v>20</v>
      </c>
      <c r="E1847" s="270" t="str">
        <f t="shared" si="119"/>
        <v>DFTotal75-79</v>
      </c>
      <c r="F1847" s="271">
        <v>3.8530000000000002E-2</v>
      </c>
      <c r="G1847" s="271">
        <v>0.1757367239692037</v>
      </c>
      <c r="H1847" s="272">
        <v>12343.817597291707</v>
      </c>
      <c r="I1847" s="271">
        <v>0.8242632760307963</v>
      </c>
      <c r="J1847" s="272">
        <v>70240.398924557463</v>
      </c>
      <c r="K1847" s="272">
        <v>320342.45062955806</v>
      </c>
      <c r="L1847" s="272">
        <v>882758.73179139709</v>
      </c>
      <c r="M1847" s="273">
        <v>12.567678220898697</v>
      </c>
      <c r="N1847" s="272">
        <v>5</v>
      </c>
      <c r="O1847" s="274">
        <f t="shared" si="121"/>
        <v>2.5000000000000009</v>
      </c>
    </row>
    <row r="1848" spans="2:15" x14ac:dyDescent="0.2">
      <c r="B1848" s="268" t="s">
        <v>69</v>
      </c>
      <c r="C1848" s="276" t="s">
        <v>3</v>
      </c>
      <c r="D1848" s="269" t="s">
        <v>21</v>
      </c>
      <c r="E1848" s="270" t="str">
        <f t="shared" si="119"/>
        <v>DFTotal80-84</v>
      </c>
      <c r="F1848" s="271">
        <v>6.053E-2</v>
      </c>
      <c r="G1848" s="271">
        <v>0.26288541540900395</v>
      </c>
      <c r="H1848" s="272">
        <v>15220.166832979439</v>
      </c>
      <c r="I1848" s="271">
        <v>0.7371145845909961</v>
      </c>
      <c r="J1848" s="272">
        <v>57896.581327265754</v>
      </c>
      <c r="K1848" s="272">
        <v>251432.48955388018</v>
      </c>
      <c r="L1848" s="272">
        <v>562416.28116183903</v>
      </c>
      <c r="M1848" s="273">
        <v>9.7141535522232179</v>
      </c>
      <c r="N1848" s="272">
        <v>5</v>
      </c>
      <c r="O1848" s="274">
        <f t="shared" si="121"/>
        <v>2.4999999999999987</v>
      </c>
    </row>
    <row r="1849" spans="2:15" x14ac:dyDescent="0.2">
      <c r="B1849" s="268" t="s">
        <v>69</v>
      </c>
      <c r="C1849" s="276" t="s">
        <v>3</v>
      </c>
      <c r="D1849" s="269" t="s">
        <v>22</v>
      </c>
      <c r="E1849" s="270" t="str">
        <f t="shared" si="119"/>
        <v>DFTotal85-89</v>
      </c>
      <c r="F1849" s="271">
        <v>0.10076</v>
      </c>
      <c r="G1849" s="271">
        <v>0.4024182958651068</v>
      </c>
      <c r="H1849" s="272">
        <v>17173.769994423645</v>
      </c>
      <c r="I1849" s="271">
        <v>0.5975817041348932</v>
      </c>
      <c r="J1849" s="272">
        <v>42676.41449428632</v>
      </c>
      <c r="K1849" s="272">
        <v>170447.64748537249</v>
      </c>
      <c r="L1849" s="272">
        <v>310983.79160795885</v>
      </c>
      <c r="M1849" s="273">
        <v>7.2870177894067112</v>
      </c>
      <c r="N1849" s="272">
        <v>5</v>
      </c>
      <c r="O1849" s="274">
        <f t="shared" si="121"/>
        <v>2.5</v>
      </c>
    </row>
    <row r="1850" spans="2:15" x14ac:dyDescent="0.2">
      <c r="B1850" s="268" t="s">
        <v>69</v>
      </c>
      <c r="C1850" s="276" t="s">
        <v>3</v>
      </c>
      <c r="D1850" s="269" t="s">
        <v>5</v>
      </c>
      <c r="E1850" s="270" t="str">
        <f t="shared" si="119"/>
        <v>DFTotal90+</v>
      </c>
      <c r="F1850" s="271">
        <v>0.18146999999999999</v>
      </c>
      <c r="G1850" s="271">
        <v>1</v>
      </c>
      <c r="H1850" s="272">
        <v>25502.644499862676</v>
      </c>
      <c r="I1850" s="271">
        <v>0</v>
      </c>
      <c r="J1850" s="272">
        <v>25502.644499862676</v>
      </c>
      <c r="K1850" s="272">
        <v>140536.14412258632</v>
      </c>
      <c r="L1850" s="272">
        <v>140536.14412258632</v>
      </c>
      <c r="M1850" s="273">
        <v>5.5106498513651427</v>
      </c>
      <c r="N1850" s="273" t="s">
        <v>92</v>
      </c>
      <c r="O1850" s="274"/>
    </row>
  </sheetData>
  <mergeCells count="1176">
    <mergeCell ref="N1785:N1786"/>
    <mergeCell ref="O1785:O1786"/>
    <mergeCell ref="N1807:N1808"/>
    <mergeCell ref="O1807:O1808"/>
    <mergeCell ref="N1829:N1830"/>
    <mergeCell ref="O1829:O1830"/>
    <mergeCell ref="N1719:N1720"/>
    <mergeCell ref="O1719:O1720"/>
    <mergeCell ref="N1741:N1742"/>
    <mergeCell ref="O1741:O1742"/>
    <mergeCell ref="N1763:N1764"/>
    <mergeCell ref="O1763:O1764"/>
    <mergeCell ref="N1653:N1654"/>
    <mergeCell ref="O1653:O1654"/>
    <mergeCell ref="N1675:N1676"/>
    <mergeCell ref="O1675:O1676"/>
    <mergeCell ref="N1697:N1698"/>
    <mergeCell ref="O1697:O1698"/>
    <mergeCell ref="N1587:N1588"/>
    <mergeCell ref="O1587:O1588"/>
    <mergeCell ref="N1609:N1610"/>
    <mergeCell ref="O1609:O1610"/>
    <mergeCell ref="N1631:N1632"/>
    <mergeCell ref="O1631:O1632"/>
    <mergeCell ref="N1521:N1522"/>
    <mergeCell ref="O1521:O1522"/>
    <mergeCell ref="N1543:N1544"/>
    <mergeCell ref="O1543:O1544"/>
    <mergeCell ref="N1565:N1566"/>
    <mergeCell ref="O1565:O1566"/>
    <mergeCell ref="N1455:N1456"/>
    <mergeCell ref="O1455:O1456"/>
    <mergeCell ref="N1477:N1478"/>
    <mergeCell ref="O1477:O1478"/>
    <mergeCell ref="N1499:N1500"/>
    <mergeCell ref="O1499:O1500"/>
    <mergeCell ref="N1389:N1390"/>
    <mergeCell ref="O1389:O1390"/>
    <mergeCell ref="N1411:N1412"/>
    <mergeCell ref="O1411:O1412"/>
    <mergeCell ref="N1433:N1434"/>
    <mergeCell ref="O1433:O1434"/>
    <mergeCell ref="N1323:N1324"/>
    <mergeCell ref="O1323:O1324"/>
    <mergeCell ref="N1345:N1346"/>
    <mergeCell ref="O1345:O1346"/>
    <mergeCell ref="N1367:N1368"/>
    <mergeCell ref="O1367:O1368"/>
    <mergeCell ref="N1257:N1258"/>
    <mergeCell ref="O1257:O1258"/>
    <mergeCell ref="N1279:N1280"/>
    <mergeCell ref="O1279:O1280"/>
    <mergeCell ref="N1301:N1302"/>
    <mergeCell ref="O1301:O1302"/>
    <mergeCell ref="N1191:N1192"/>
    <mergeCell ref="O1191:O1192"/>
    <mergeCell ref="N1213:N1214"/>
    <mergeCell ref="O1213:O1214"/>
    <mergeCell ref="N1235:N1236"/>
    <mergeCell ref="O1235:O1236"/>
    <mergeCell ref="N1125:N1126"/>
    <mergeCell ref="O1125:O1126"/>
    <mergeCell ref="N1147:N1148"/>
    <mergeCell ref="O1147:O1148"/>
    <mergeCell ref="N1169:N1170"/>
    <mergeCell ref="O1169:O1170"/>
    <mergeCell ref="N1059:N1060"/>
    <mergeCell ref="O1059:O1060"/>
    <mergeCell ref="N1081:N1082"/>
    <mergeCell ref="O1081:O1082"/>
    <mergeCell ref="N1103:N1104"/>
    <mergeCell ref="O1103:O1104"/>
    <mergeCell ref="N993:N994"/>
    <mergeCell ref="O993:O994"/>
    <mergeCell ref="N1015:N1016"/>
    <mergeCell ref="O1015:O1016"/>
    <mergeCell ref="N1037:N1038"/>
    <mergeCell ref="O1037:O1038"/>
    <mergeCell ref="N927:N928"/>
    <mergeCell ref="O927:O928"/>
    <mergeCell ref="N949:N950"/>
    <mergeCell ref="O949:O950"/>
    <mergeCell ref="N971:N972"/>
    <mergeCell ref="O971:O972"/>
    <mergeCell ref="N861:N862"/>
    <mergeCell ref="O861:O862"/>
    <mergeCell ref="N883:N884"/>
    <mergeCell ref="O883:O884"/>
    <mergeCell ref="N905:N906"/>
    <mergeCell ref="O905:O906"/>
    <mergeCell ref="N795:N796"/>
    <mergeCell ref="O795:O796"/>
    <mergeCell ref="N817:N818"/>
    <mergeCell ref="O817:O818"/>
    <mergeCell ref="N839:N840"/>
    <mergeCell ref="O839:O840"/>
    <mergeCell ref="N729:N730"/>
    <mergeCell ref="O729:O730"/>
    <mergeCell ref="N751:N752"/>
    <mergeCell ref="O751:O752"/>
    <mergeCell ref="N773:N774"/>
    <mergeCell ref="O773:O774"/>
    <mergeCell ref="N663:N664"/>
    <mergeCell ref="O663:O664"/>
    <mergeCell ref="N685:N686"/>
    <mergeCell ref="O685:O686"/>
    <mergeCell ref="N707:N708"/>
    <mergeCell ref="O707:O708"/>
    <mergeCell ref="N597:N598"/>
    <mergeCell ref="O597:O598"/>
    <mergeCell ref="N619:N620"/>
    <mergeCell ref="O619:O620"/>
    <mergeCell ref="N641:N642"/>
    <mergeCell ref="O641:O642"/>
    <mergeCell ref="N531:N532"/>
    <mergeCell ref="O531:O532"/>
    <mergeCell ref="N553:N554"/>
    <mergeCell ref="O553:O554"/>
    <mergeCell ref="N575:N576"/>
    <mergeCell ref="O575:O576"/>
    <mergeCell ref="N465:N466"/>
    <mergeCell ref="O465:O466"/>
    <mergeCell ref="N487:N488"/>
    <mergeCell ref="O487:O488"/>
    <mergeCell ref="N509:N510"/>
    <mergeCell ref="O509:O510"/>
    <mergeCell ref="N399:N400"/>
    <mergeCell ref="O399:O400"/>
    <mergeCell ref="N421:N422"/>
    <mergeCell ref="O421:O422"/>
    <mergeCell ref="N443:N444"/>
    <mergeCell ref="O443:O444"/>
    <mergeCell ref="N333:N334"/>
    <mergeCell ref="O333:O334"/>
    <mergeCell ref="N355:N356"/>
    <mergeCell ref="O355:O356"/>
    <mergeCell ref="N377:N378"/>
    <mergeCell ref="O377:O378"/>
    <mergeCell ref="N267:N268"/>
    <mergeCell ref="O267:O268"/>
    <mergeCell ref="N289:N290"/>
    <mergeCell ref="O289:O290"/>
    <mergeCell ref="N311:N312"/>
    <mergeCell ref="O311:O312"/>
    <mergeCell ref="N201:N202"/>
    <mergeCell ref="O201:O202"/>
    <mergeCell ref="N223:N224"/>
    <mergeCell ref="O223:O224"/>
    <mergeCell ref="N245:N246"/>
    <mergeCell ref="O245:O246"/>
    <mergeCell ref="N135:N136"/>
    <mergeCell ref="O135:O136"/>
    <mergeCell ref="N157:N158"/>
    <mergeCell ref="O157:O158"/>
    <mergeCell ref="N179:N180"/>
    <mergeCell ref="O179:O180"/>
    <mergeCell ref="N69:N70"/>
    <mergeCell ref="O69:O70"/>
    <mergeCell ref="N91:N92"/>
    <mergeCell ref="O91:O92"/>
    <mergeCell ref="N113:N114"/>
    <mergeCell ref="O113:O114"/>
    <mergeCell ref="N3:N4"/>
    <mergeCell ref="O3:O4"/>
    <mergeCell ref="N25:N26"/>
    <mergeCell ref="O25:O26"/>
    <mergeCell ref="N47:N48"/>
    <mergeCell ref="O47:O48"/>
    <mergeCell ref="C641:C642"/>
    <mergeCell ref="C1367:C1368"/>
    <mergeCell ref="C1345:C1346"/>
    <mergeCell ref="C729:C730"/>
    <mergeCell ref="C707:C708"/>
    <mergeCell ref="C1323:C1324"/>
    <mergeCell ref="C1301:C1302"/>
    <mergeCell ref="C685:C686"/>
    <mergeCell ref="C773:C774"/>
    <mergeCell ref="C1543:C1544"/>
    <mergeCell ref="C905:C906"/>
    <mergeCell ref="C1521:C1522"/>
    <mergeCell ref="C883:C884"/>
    <mergeCell ref="C1499:C1500"/>
    <mergeCell ref="C1477:C1478"/>
    <mergeCell ref="C861:C862"/>
    <mergeCell ref="C1279:C1280"/>
    <mergeCell ref="C1257:C1258"/>
    <mergeCell ref="C1059:C1060"/>
    <mergeCell ref="C1455:C1456"/>
    <mergeCell ref="C1433:C1434"/>
    <mergeCell ref="C817:C818"/>
    <mergeCell ref="C795:C796"/>
    <mergeCell ref="C1411:C1412"/>
    <mergeCell ref="C1389:C1390"/>
    <mergeCell ref="C1015:C1016"/>
    <mergeCell ref="B1807:B1808"/>
    <mergeCell ref="B1829:B1830"/>
    <mergeCell ref="C1191:C1192"/>
    <mergeCell ref="C1169:C1170"/>
    <mergeCell ref="B1631:B1632"/>
    <mergeCell ref="B1653:B1654"/>
    <mergeCell ref="B1675:B1676"/>
    <mergeCell ref="B1697:B1698"/>
    <mergeCell ref="B1719:B1720"/>
    <mergeCell ref="B1741:B1742"/>
    <mergeCell ref="B1257:B1258"/>
    <mergeCell ref="C1807:C1808"/>
    <mergeCell ref="C1213:C1214"/>
    <mergeCell ref="C1829:C1830"/>
    <mergeCell ref="C1125:C1126"/>
    <mergeCell ref="C1147:C1148"/>
    <mergeCell ref="C1741:C1742"/>
    <mergeCell ref="C1785:C1786"/>
    <mergeCell ref="C1719:C1720"/>
    <mergeCell ref="C1653:C1654"/>
    <mergeCell ref="C1235:C1236"/>
    <mergeCell ref="B1235:B1236"/>
    <mergeCell ref="B1477:B1478"/>
    <mergeCell ref="C1631:C1632"/>
    <mergeCell ref="B1345:B1346"/>
    <mergeCell ref="K1807:K1808"/>
    <mergeCell ref="B663:B664"/>
    <mergeCell ref="B1279:B1280"/>
    <mergeCell ref="B685:B686"/>
    <mergeCell ref="B1301:B1302"/>
    <mergeCell ref="B707:B708"/>
    <mergeCell ref="B1323:B1324"/>
    <mergeCell ref="C663:C664"/>
    <mergeCell ref="B1213:B1214"/>
    <mergeCell ref="C1763:C1764"/>
    <mergeCell ref="B1763:B1764"/>
    <mergeCell ref="B1785:B1786"/>
    <mergeCell ref="C927:C928"/>
    <mergeCell ref="B883:B884"/>
    <mergeCell ref="C839:C840"/>
    <mergeCell ref="B1609:B1610"/>
    <mergeCell ref="B1367:B1368"/>
    <mergeCell ref="B773:B774"/>
    <mergeCell ref="B795:B796"/>
    <mergeCell ref="B817:B818"/>
    <mergeCell ref="B839:B840"/>
    <mergeCell ref="B861:B862"/>
    <mergeCell ref="B1147:B1148"/>
    <mergeCell ref="B1103:B1104"/>
    <mergeCell ref="B1059:B1060"/>
    <mergeCell ref="B1015:B1016"/>
    <mergeCell ref="B971:B972"/>
    <mergeCell ref="B927:B928"/>
    <mergeCell ref="C993:C994"/>
    <mergeCell ref="C1609:C1610"/>
    <mergeCell ref="C1587:C1588"/>
    <mergeCell ref="C971:C972"/>
    <mergeCell ref="L1807:L1808"/>
    <mergeCell ref="M1807:M1808"/>
    <mergeCell ref="H1191:H1192"/>
    <mergeCell ref="I1191:I1192"/>
    <mergeCell ref="J1191:J1192"/>
    <mergeCell ref="K1191:K1192"/>
    <mergeCell ref="L1169:L1170"/>
    <mergeCell ref="L1719:L1720"/>
    <mergeCell ref="M1213:M1214"/>
    <mergeCell ref="D1829:D1830"/>
    <mergeCell ref="F1829:F1830"/>
    <mergeCell ref="G1829:G1830"/>
    <mergeCell ref="H1829:H1830"/>
    <mergeCell ref="I1829:I1830"/>
    <mergeCell ref="G1213:G1214"/>
    <mergeCell ref="H1213:H1214"/>
    <mergeCell ref="I1213:I1214"/>
    <mergeCell ref="L1191:L1192"/>
    <mergeCell ref="M1191:M1192"/>
    <mergeCell ref="L1829:L1830"/>
    <mergeCell ref="M1829:M1830"/>
    <mergeCell ref="K1213:K1214"/>
    <mergeCell ref="L1213:L1214"/>
    <mergeCell ref="D1807:D1808"/>
    <mergeCell ref="F1807:F1808"/>
    <mergeCell ref="G1807:G1808"/>
    <mergeCell ref="H1807:H1808"/>
    <mergeCell ref="I1807:I1808"/>
    <mergeCell ref="J1807:J1808"/>
    <mergeCell ref="J1829:J1830"/>
    <mergeCell ref="K1829:K1830"/>
    <mergeCell ref="D1191:D1192"/>
    <mergeCell ref="I1785:I1786"/>
    <mergeCell ref="G1169:G1170"/>
    <mergeCell ref="H1169:H1170"/>
    <mergeCell ref="I1169:I1170"/>
    <mergeCell ref="J1169:J1170"/>
    <mergeCell ref="K1169:K1170"/>
    <mergeCell ref="K1763:K1764"/>
    <mergeCell ref="J1785:J1786"/>
    <mergeCell ref="K1785:K1786"/>
    <mergeCell ref="J1213:J1214"/>
    <mergeCell ref="M1785:M1786"/>
    <mergeCell ref="K1741:K1742"/>
    <mergeCell ref="L1741:L1742"/>
    <mergeCell ref="F1103:F1104"/>
    <mergeCell ref="G1103:G1104"/>
    <mergeCell ref="M1763:M1764"/>
    <mergeCell ref="H1147:H1148"/>
    <mergeCell ref="I1147:I1148"/>
    <mergeCell ref="J1147:J1148"/>
    <mergeCell ref="K1147:K1148"/>
    <mergeCell ref="F1125:F1126"/>
    <mergeCell ref="K1719:K1720"/>
    <mergeCell ref="L1785:L1786"/>
    <mergeCell ref="L1763:L1764"/>
    <mergeCell ref="F1147:F1148"/>
    <mergeCell ref="G1147:G1148"/>
    <mergeCell ref="F1191:F1192"/>
    <mergeCell ref="G1191:G1192"/>
    <mergeCell ref="F1213:F1214"/>
    <mergeCell ref="M1169:M1170"/>
    <mergeCell ref="I1719:I1720"/>
    <mergeCell ref="J1719:J1720"/>
    <mergeCell ref="D1785:D1786"/>
    <mergeCell ref="F1785:F1786"/>
    <mergeCell ref="G1785:G1786"/>
    <mergeCell ref="H1785:H1786"/>
    <mergeCell ref="L1147:L1148"/>
    <mergeCell ref="M1147:M1148"/>
    <mergeCell ref="K531:K532"/>
    <mergeCell ref="L531:L532"/>
    <mergeCell ref="M531:M532"/>
    <mergeCell ref="D1147:D1148"/>
    <mergeCell ref="H575:H576"/>
    <mergeCell ref="I575:I576"/>
    <mergeCell ref="J575:J576"/>
    <mergeCell ref="I597:I598"/>
    <mergeCell ref="D1763:D1764"/>
    <mergeCell ref="F1763:F1764"/>
    <mergeCell ref="G1763:G1764"/>
    <mergeCell ref="H1763:H1764"/>
    <mergeCell ref="I1763:I1764"/>
    <mergeCell ref="J1763:J1764"/>
    <mergeCell ref="D575:D576"/>
    <mergeCell ref="F575:F576"/>
    <mergeCell ref="G575:G576"/>
    <mergeCell ref="D1125:D1126"/>
    <mergeCell ref="L575:L576"/>
    <mergeCell ref="M575:M576"/>
    <mergeCell ref="K597:K598"/>
    <mergeCell ref="D1213:D1214"/>
    <mergeCell ref="D1719:D1720"/>
    <mergeCell ref="F1719:F1720"/>
    <mergeCell ref="G1719:G1720"/>
    <mergeCell ref="H1719:H1720"/>
    <mergeCell ref="J1741:J1742"/>
    <mergeCell ref="J553:J554"/>
    <mergeCell ref="K553:K554"/>
    <mergeCell ref="L553:L554"/>
    <mergeCell ref="M553:M554"/>
    <mergeCell ref="M1741:M1742"/>
    <mergeCell ref="B509:B510"/>
    <mergeCell ref="C509:C510"/>
    <mergeCell ref="B1125:B1126"/>
    <mergeCell ref="M1125:M1126"/>
    <mergeCell ref="D1741:D1742"/>
    <mergeCell ref="F1741:F1742"/>
    <mergeCell ref="G1741:G1742"/>
    <mergeCell ref="H1741:H1742"/>
    <mergeCell ref="I1741:I1742"/>
    <mergeCell ref="L1103:L1104"/>
    <mergeCell ref="M1103:M1104"/>
    <mergeCell ref="G1125:G1126"/>
    <mergeCell ref="H1125:H1126"/>
    <mergeCell ref="I1125:I1126"/>
    <mergeCell ref="M1675:M1676"/>
    <mergeCell ref="B553:B554"/>
    <mergeCell ref="C553:C554"/>
    <mergeCell ref="B1169:B1170"/>
    <mergeCell ref="B531:B532"/>
    <mergeCell ref="D1169:D1170"/>
    <mergeCell ref="F1169:F1170"/>
    <mergeCell ref="B575:B576"/>
    <mergeCell ref="C575:C576"/>
    <mergeCell ref="D597:D598"/>
    <mergeCell ref="F597:F598"/>
    <mergeCell ref="G597:G598"/>
    <mergeCell ref="M1719:M1720"/>
    <mergeCell ref="H1103:H1104"/>
    <mergeCell ref="I1103:I1104"/>
    <mergeCell ref="J1103:J1104"/>
    <mergeCell ref="K1103:K1104"/>
    <mergeCell ref="D1081:D1082"/>
    <mergeCell ref="F1081:F1082"/>
    <mergeCell ref="K1675:K1676"/>
    <mergeCell ref="L1675:L1676"/>
    <mergeCell ref="D487:D488"/>
    <mergeCell ref="D531:D532"/>
    <mergeCell ref="F531:F532"/>
    <mergeCell ref="G531:G532"/>
    <mergeCell ref="H531:H532"/>
    <mergeCell ref="I531:I532"/>
    <mergeCell ref="J531:J532"/>
    <mergeCell ref="K1125:K1126"/>
    <mergeCell ref="L1125:L1126"/>
    <mergeCell ref="J509:J510"/>
    <mergeCell ref="K509:K510"/>
    <mergeCell ref="L509:L510"/>
    <mergeCell ref="M509:M510"/>
    <mergeCell ref="J597:J598"/>
    <mergeCell ref="L597:L598"/>
    <mergeCell ref="M597:M598"/>
    <mergeCell ref="K575:K576"/>
    <mergeCell ref="M1697:M1698"/>
    <mergeCell ref="H1081:H1082"/>
    <mergeCell ref="I1081:I1082"/>
    <mergeCell ref="J1081:J1082"/>
    <mergeCell ref="K1081:K1082"/>
    <mergeCell ref="G1675:G1676"/>
    <mergeCell ref="B487:B488"/>
    <mergeCell ref="C487:C488"/>
    <mergeCell ref="D509:D510"/>
    <mergeCell ref="F509:F510"/>
    <mergeCell ref="G509:G510"/>
    <mergeCell ref="H509:H510"/>
    <mergeCell ref="J1697:J1698"/>
    <mergeCell ref="K1697:K1698"/>
    <mergeCell ref="L1697:L1698"/>
    <mergeCell ref="F1059:F1060"/>
    <mergeCell ref="G1059:G1060"/>
    <mergeCell ref="B597:B598"/>
    <mergeCell ref="C597:C598"/>
    <mergeCell ref="B1191:B1192"/>
    <mergeCell ref="B1389:B1390"/>
    <mergeCell ref="B1411:B1412"/>
    <mergeCell ref="B1433:B1434"/>
    <mergeCell ref="B1455:B1456"/>
    <mergeCell ref="C1103:C1104"/>
    <mergeCell ref="C1081:C1082"/>
    <mergeCell ref="C1697:C1698"/>
    <mergeCell ref="C1675:C1676"/>
    <mergeCell ref="B1499:B1500"/>
    <mergeCell ref="B1521:B1522"/>
    <mergeCell ref="B1543:B1544"/>
    <mergeCell ref="D1697:D1698"/>
    <mergeCell ref="F1697:F1698"/>
    <mergeCell ref="G1697:G1698"/>
    <mergeCell ref="H1697:H1698"/>
    <mergeCell ref="I1697:I1698"/>
    <mergeCell ref="G1081:G1082"/>
    <mergeCell ref="L1059:L1060"/>
    <mergeCell ref="H1675:H1676"/>
    <mergeCell ref="I1675:I1676"/>
    <mergeCell ref="J1675:J1676"/>
    <mergeCell ref="H1059:H1060"/>
    <mergeCell ref="I1059:I1060"/>
    <mergeCell ref="J1059:J1060"/>
    <mergeCell ref="K487:K488"/>
    <mergeCell ref="L487:L488"/>
    <mergeCell ref="M487:M488"/>
    <mergeCell ref="D1103:D1104"/>
    <mergeCell ref="I553:I554"/>
    <mergeCell ref="D1675:D1676"/>
    <mergeCell ref="F1675:F1676"/>
    <mergeCell ref="J1653:J1654"/>
    <mergeCell ref="K1653:K1654"/>
    <mergeCell ref="L1653:L1654"/>
    <mergeCell ref="K1631:K1632"/>
    <mergeCell ref="L1631:L1632"/>
    <mergeCell ref="F1015:F1016"/>
    <mergeCell ref="G1015:G1016"/>
    <mergeCell ref="K1059:K1060"/>
    <mergeCell ref="M1037:M1038"/>
    <mergeCell ref="D1653:D1654"/>
    <mergeCell ref="F1653:F1654"/>
    <mergeCell ref="G1653:G1654"/>
    <mergeCell ref="H1653:H1654"/>
    <mergeCell ref="I1653:I1654"/>
    <mergeCell ref="G1037:G1038"/>
    <mergeCell ref="M1015:M1016"/>
    <mergeCell ref="K1015:K1016"/>
    <mergeCell ref="D993:D994"/>
    <mergeCell ref="K1587:K1588"/>
    <mergeCell ref="M1653:M1654"/>
    <mergeCell ref="H1037:H1038"/>
    <mergeCell ref="I1037:I1038"/>
    <mergeCell ref="J1037:J1038"/>
    <mergeCell ref="K1037:K1038"/>
    <mergeCell ref="D1631:D1632"/>
    <mergeCell ref="F1631:F1632"/>
    <mergeCell ref="G1631:G1632"/>
    <mergeCell ref="H1631:H1632"/>
    <mergeCell ref="I1631:I1632"/>
    <mergeCell ref="J1631:J1632"/>
    <mergeCell ref="J971:J972"/>
    <mergeCell ref="J1125:J1126"/>
    <mergeCell ref="M1587:M1588"/>
    <mergeCell ref="M1565:M1566"/>
    <mergeCell ref="M1543:M1544"/>
    <mergeCell ref="M1411:M1412"/>
    <mergeCell ref="K1499:K1500"/>
    <mergeCell ref="L1587:L1588"/>
    <mergeCell ref="J1521:J1522"/>
    <mergeCell ref="K1521:K1522"/>
    <mergeCell ref="M1521:M1522"/>
    <mergeCell ref="I1477:I1478"/>
    <mergeCell ref="K1455:K1456"/>
    <mergeCell ref="J1477:J1478"/>
    <mergeCell ref="K1477:K1478"/>
    <mergeCell ref="M1477:M1478"/>
    <mergeCell ref="L1433:L1434"/>
    <mergeCell ref="M1059:M1060"/>
    <mergeCell ref="M993:M994"/>
    <mergeCell ref="D1609:D1610"/>
    <mergeCell ref="J1609:J1610"/>
    <mergeCell ref="C531:C532"/>
    <mergeCell ref="D553:D554"/>
    <mergeCell ref="F553:F554"/>
    <mergeCell ref="G553:G554"/>
    <mergeCell ref="H553:H554"/>
    <mergeCell ref="D1587:D1588"/>
    <mergeCell ref="B443:B444"/>
    <mergeCell ref="C443:C444"/>
    <mergeCell ref="D465:D466"/>
    <mergeCell ref="F465:F466"/>
    <mergeCell ref="G465:G466"/>
    <mergeCell ref="H465:H466"/>
    <mergeCell ref="I465:I466"/>
    <mergeCell ref="B465:B466"/>
    <mergeCell ref="C465:C466"/>
    <mergeCell ref="B1081:B1082"/>
    <mergeCell ref="M1081:M1082"/>
    <mergeCell ref="B1565:B1566"/>
    <mergeCell ref="B1587:B1588"/>
    <mergeCell ref="J927:J928"/>
    <mergeCell ref="G993:G994"/>
    <mergeCell ref="H993:H994"/>
    <mergeCell ref="M971:M972"/>
    <mergeCell ref="M1499:M1500"/>
    <mergeCell ref="I1521:I1522"/>
    <mergeCell ref="L1411:L1412"/>
    <mergeCell ref="L1389:L1390"/>
    <mergeCell ref="F1587:F1588"/>
    <mergeCell ref="J1565:J1566"/>
    <mergeCell ref="K1565:K1566"/>
    <mergeCell ref="L1565:L1566"/>
    <mergeCell ref="K1543:K1544"/>
    <mergeCell ref="K1609:K1610"/>
    <mergeCell ref="L1609:L1610"/>
    <mergeCell ref="F971:F972"/>
    <mergeCell ref="G971:G972"/>
    <mergeCell ref="M1631:M1632"/>
    <mergeCell ref="H1015:H1016"/>
    <mergeCell ref="I1015:I1016"/>
    <mergeCell ref="J1015:J1016"/>
    <mergeCell ref="J421:J422"/>
    <mergeCell ref="K421:K422"/>
    <mergeCell ref="L421:L422"/>
    <mergeCell ref="M421:M422"/>
    <mergeCell ref="M1609:M1610"/>
    <mergeCell ref="I993:I994"/>
    <mergeCell ref="J993:J994"/>
    <mergeCell ref="K993:K994"/>
    <mergeCell ref="L993:L994"/>
    <mergeCell ref="G1587:G1588"/>
    <mergeCell ref="H1587:H1588"/>
    <mergeCell ref="I1587:I1588"/>
    <mergeCell ref="J1587:J1588"/>
    <mergeCell ref="H971:H972"/>
    <mergeCell ref="I971:I972"/>
    <mergeCell ref="L1081:L1082"/>
    <mergeCell ref="F1609:F1610"/>
    <mergeCell ref="G1609:G1610"/>
    <mergeCell ref="H1609:H1610"/>
    <mergeCell ref="I1609:I1610"/>
    <mergeCell ref="L1543:L1544"/>
    <mergeCell ref="F927:F928"/>
    <mergeCell ref="G1565:G1566"/>
    <mergeCell ref="H1565:H1566"/>
    <mergeCell ref="I1565:I1566"/>
    <mergeCell ref="G949:G950"/>
    <mergeCell ref="H949:H950"/>
    <mergeCell ref="I949:I950"/>
    <mergeCell ref="D927:D928"/>
    <mergeCell ref="L1499:L1500"/>
    <mergeCell ref="L1477:L1478"/>
    <mergeCell ref="I905:I906"/>
    <mergeCell ref="J905:J906"/>
    <mergeCell ref="K905:K906"/>
    <mergeCell ref="K1411:K1412"/>
    <mergeCell ref="G1499:G1500"/>
    <mergeCell ref="H1499:H1500"/>
    <mergeCell ref="I1499:I1500"/>
    <mergeCell ref="J1499:J1500"/>
    <mergeCell ref="G1433:G1434"/>
    <mergeCell ref="H1433:H1434"/>
    <mergeCell ref="I1433:I1434"/>
    <mergeCell ref="D1521:D1522"/>
    <mergeCell ref="F1521:F1522"/>
    <mergeCell ref="G1521:G1522"/>
    <mergeCell ref="H1521:H1522"/>
    <mergeCell ref="F1477:F1478"/>
    <mergeCell ref="G1477:G1478"/>
    <mergeCell ref="H1477:H1478"/>
    <mergeCell ref="H1411:H1412"/>
    <mergeCell ref="I1411:I1412"/>
    <mergeCell ref="K1367:K1368"/>
    <mergeCell ref="K1257:K1258"/>
    <mergeCell ref="L1257:L1258"/>
    <mergeCell ref="L1279:L1280"/>
    <mergeCell ref="I1301:I1302"/>
    <mergeCell ref="J1367:J1368"/>
    <mergeCell ref="I729:I730"/>
    <mergeCell ref="D861:D862"/>
    <mergeCell ref="H773:H774"/>
    <mergeCell ref="I773:I774"/>
    <mergeCell ref="K1323:K1324"/>
    <mergeCell ref="D421:D422"/>
    <mergeCell ref="F421:F422"/>
    <mergeCell ref="G421:G422"/>
    <mergeCell ref="H421:H422"/>
    <mergeCell ref="H839:H840"/>
    <mergeCell ref="G905:G906"/>
    <mergeCell ref="H905:H906"/>
    <mergeCell ref="F993:F994"/>
    <mergeCell ref="H597:H598"/>
    <mergeCell ref="D1433:D1434"/>
    <mergeCell ref="F1433:F1434"/>
    <mergeCell ref="G927:G928"/>
    <mergeCell ref="K971:K972"/>
    <mergeCell ref="D949:D950"/>
    <mergeCell ref="F949:F950"/>
    <mergeCell ref="F487:F488"/>
    <mergeCell ref="G487:G488"/>
    <mergeCell ref="H487:H488"/>
    <mergeCell ref="I487:I488"/>
    <mergeCell ref="J487:J488"/>
    <mergeCell ref="F839:F840"/>
    <mergeCell ref="K883:K884"/>
    <mergeCell ref="H685:H686"/>
    <mergeCell ref="I685:I686"/>
    <mergeCell ref="G729:G730"/>
    <mergeCell ref="D1323:D1324"/>
    <mergeCell ref="C949:C950"/>
    <mergeCell ref="C1565:C1566"/>
    <mergeCell ref="M949:M950"/>
    <mergeCell ref="D1565:D1566"/>
    <mergeCell ref="F1565:F1566"/>
    <mergeCell ref="K927:K928"/>
    <mergeCell ref="L927:L928"/>
    <mergeCell ref="M927:M928"/>
    <mergeCell ref="B355:B356"/>
    <mergeCell ref="C355:C356"/>
    <mergeCell ref="D377:D378"/>
    <mergeCell ref="F377:F378"/>
    <mergeCell ref="G377:G378"/>
    <mergeCell ref="H377:H378"/>
    <mergeCell ref="I377:I378"/>
    <mergeCell ref="M355:M356"/>
    <mergeCell ref="C377:C378"/>
    <mergeCell ref="B993:B994"/>
    <mergeCell ref="B1037:B1038"/>
    <mergeCell ref="C1037:C1038"/>
    <mergeCell ref="D1543:D1544"/>
    <mergeCell ref="F1543:F1544"/>
    <mergeCell ref="G1543:G1544"/>
    <mergeCell ref="H1543:H1544"/>
    <mergeCell ref="I1543:I1544"/>
    <mergeCell ref="J1543:J1544"/>
    <mergeCell ref="L1521:L1522"/>
    <mergeCell ref="F883:F884"/>
    <mergeCell ref="G883:G884"/>
    <mergeCell ref="D355:D356"/>
    <mergeCell ref="F355:F356"/>
    <mergeCell ref="G817:G818"/>
    <mergeCell ref="M883:M884"/>
    <mergeCell ref="M1433:M1434"/>
    <mergeCell ref="D1345:D1346"/>
    <mergeCell ref="F1345:F1346"/>
    <mergeCell ref="G1345:G1346"/>
    <mergeCell ref="H1345:H1346"/>
    <mergeCell ref="G1323:G1324"/>
    <mergeCell ref="H1323:H1324"/>
    <mergeCell ref="I1323:I1324"/>
    <mergeCell ref="B751:B752"/>
    <mergeCell ref="C751:C752"/>
    <mergeCell ref="D751:D752"/>
    <mergeCell ref="F751:F752"/>
    <mergeCell ref="G751:G752"/>
    <mergeCell ref="D1499:D1500"/>
    <mergeCell ref="F1499:F1500"/>
    <mergeCell ref="D905:D906"/>
    <mergeCell ref="F905:F906"/>
    <mergeCell ref="K949:K950"/>
    <mergeCell ref="L949:L950"/>
    <mergeCell ref="D971:D972"/>
    <mergeCell ref="D1015:D1016"/>
    <mergeCell ref="D1037:D1038"/>
    <mergeCell ref="F1037:F1038"/>
    <mergeCell ref="J861:J862"/>
    <mergeCell ref="K861:K862"/>
    <mergeCell ref="M1323:M1324"/>
    <mergeCell ref="M1279:M1280"/>
    <mergeCell ref="J839:J840"/>
    <mergeCell ref="M817:M818"/>
    <mergeCell ref="D1477:D1478"/>
    <mergeCell ref="B949:B950"/>
    <mergeCell ref="B289:B290"/>
    <mergeCell ref="C289:C290"/>
    <mergeCell ref="B905:B906"/>
    <mergeCell ref="M905:M906"/>
    <mergeCell ref="F729:F730"/>
    <mergeCell ref="J333:J334"/>
    <mergeCell ref="K333:K334"/>
    <mergeCell ref="L333:L334"/>
    <mergeCell ref="K311:K312"/>
    <mergeCell ref="L311:L312"/>
    <mergeCell ref="K465:K466"/>
    <mergeCell ref="L465:L466"/>
    <mergeCell ref="G355:G356"/>
    <mergeCell ref="H355:H356"/>
    <mergeCell ref="H443:H444"/>
    <mergeCell ref="K355:K356"/>
    <mergeCell ref="D289:D290"/>
    <mergeCell ref="F289:F290"/>
    <mergeCell ref="G289:G290"/>
    <mergeCell ref="H289:H290"/>
    <mergeCell ref="D399:D400"/>
    <mergeCell ref="F399:F400"/>
    <mergeCell ref="G399:G400"/>
    <mergeCell ref="H399:H400"/>
    <mergeCell ref="I399:I400"/>
    <mergeCell ref="J399:J400"/>
    <mergeCell ref="D883:D884"/>
    <mergeCell ref="K443:K444"/>
    <mergeCell ref="C399:C400"/>
    <mergeCell ref="B421:B422"/>
    <mergeCell ref="C421:C422"/>
    <mergeCell ref="L883:L884"/>
    <mergeCell ref="M1301:M1302"/>
    <mergeCell ref="I333:I334"/>
    <mergeCell ref="H927:H928"/>
    <mergeCell ref="I927:I928"/>
    <mergeCell ref="J1279:J1280"/>
    <mergeCell ref="J663:J664"/>
    <mergeCell ref="K663:K664"/>
    <mergeCell ref="D1279:D1280"/>
    <mergeCell ref="F1279:F1280"/>
    <mergeCell ref="I663:I664"/>
    <mergeCell ref="D707:D708"/>
    <mergeCell ref="L1455:L1456"/>
    <mergeCell ref="D267:D268"/>
    <mergeCell ref="J1433:J1434"/>
    <mergeCell ref="K1433:K1434"/>
    <mergeCell ref="F267:F268"/>
    <mergeCell ref="G267:G268"/>
    <mergeCell ref="H267:H268"/>
    <mergeCell ref="I267:I268"/>
    <mergeCell ref="J267:J268"/>
    <mergeCell ref="I289:I290"/>
    <mergeCell ref="H883:H884"/>
    <mergeCell ref="I883:I884"/>
    <mergeCell ref="L861:L862"/>
    <mergeCell ref="J1411:J1412"/>
    <mergeCell ref="J1389:J1390"/>
    <mergeCell ref="K1389:K1390"/>
    <mergeCell ref="L1367:L1368"/>
    <mergeCell ref="G685:G686"/>
    <mergeCell ref="J1323:J1324"/>
    <mergeCell ref="J707:J708"/>
    <mergeCell ref="M465:M466"/>
    <mergeCell ref="F1323:F1324"/>
    <mergeCell ref="D1301:D1302"/>
    <mergeCell ref="F1301:F1302"/>
    <mergeCell ref="D1257:D1258"/>
    <mergeCell ref="F1257:F1258"/>
    <mergeCell ref="K399:K400"/>
    <mergeCell ref="D1059:D1060"/>
    <mergeCell ref="K773:K774"/>
    <mergeCell ref="J751:J752"/>
    <mergeCell ref="J817:J818"/>
    <mergeCell ref="I707:I708"/>
    <mergeCell ref="L971:L972"/>
    <mergeCell ref="L1015:L1016"/>
    <mergeCell ref="L1037:L1038"/>
    <mergeCell ref="K839:K840"/>
    <mergeCell ref="L839:L840"/>
    <mergeCell ref="H795:H796"/>
    <mergeCell ref="I795:I796"/>
    <mergeCell ref="H817:H818"/>
    <mergeCell ref="I817:I818"/>
    <mergeCell ref="D795:D796"/>
    <mergeCell ref="F795:F796"/>
    <mergeCell ref="G795:G796"/>
    <mergeCell ref="I839:I840"/>
    <mergeCell ref="F707:F708"/>
    <mergeCell ref="G707:G708"/>
    <mergeCell ref="D729:D730"/>
    <mergeCell ref="K1279:K1280"/>
    <mergeCell ref="J1301:J1302"/>
    <mergeCell ref="K1301:K1302"/>
    <mergeCell ref="G1257:G1258"/>
    <mergeCell ref="H1257:H1258"/>
    <mergeCell ref="K223:K224"/>
    <mergeCell ref="L223:L224"/>
    <mergeCell ref="M223:M224"/>
    <mergeCell ref="D1455:D1456"/>
    <mergeCell ref="F1455:F1456"/>
    <mergeCell ref="G1455:G1456"/>
    <mergeCell ref="H1455:H1456"/>
    <mergeCell ref="I1455:I1456"/>
    <mergeCell ref="J1455:J1456"/>
    <mergeCell ref="J1345:J1346"/>
    <mergeCell ref="K1345:K1346"/>
    <mergeCell ref="L1345:L1346"/>
    <mergeCell ref="L1323:L1324"/>
    <mergeCell ref="M1455:M1456"/>
    <mergeCell ref="G333:G334"/>
    <mergeCell ref="H333:H334"/>
    <mergeCell ref="M1345:M1346"/>
    <mergeCell ref="J289:J290"/>
    <mergeCell ref="K289:K290"/>
    <mergeCell ref="D817:D818"/>
    <mergeCell ref="F817:F818"/>
    <mergeCell ref="H245:H246"/>
    <mergeCell ref="I245:I246"/>
    <mergeCell ref="H707:H708"/>
    <mergeCell ref="M1367:M1368"/>
    <mergeCell ref="M795:M796"/>
    <mergeCell ref="F773:F774"/>
    <mergeCell ref="J245:J246"/>
    <mergeCell ref="D1411:D1412"/>
    <mergeCell ref="F1411:F1412"/>
    <mergeCell ref="G1411:G1412"/>
    <mergeCell ref="H729:H730"/>
    <mergeCell ref="D333:D334"/>
    <mergeCell ref="M333:M334"/>
    <mergeCell ref="M861:M862"/>
    <mergeCell ref="L355:L356"/>
    <mergeCell ref="D443:D444"/>
    <mergeCell ref="F443:F444"/>
    <mergeCell ref="G443:G444"/>
    <mergeCell ref="I355:I356"/>
    <mergeCell ref="I421:I422"/>
    <mergeCell ref="I443:I444"/>
    <mergeCell ref="K707:K708"/>
    <mergeCell ref="L707:L708"/>
    <mergeCell ref="L729:L730"/>
    <mergeCell ref="M839:M840"/>
    <mergeCell ref="L751:L752"/>
    <mergeCell ref="K685:K686"/>
    <mergeCell ref="D773:D774"/>
    <mergeCell ref="M707:M708"/>
    <mergeCell ref="J355:J356"/>
    <mergeCell ref="J377:J378"/>
    <mergeCell ref="K377:K378"/>
    <mergeCell ref="J685:J686"/>
    <mergeCell ref="G839:G840"/>
    <mergeCell ref="K817:K818"/>
    <mergeCell ref="E377:E378"/>
    <mergeCell ref="E399:E400"/>
    <mergeCell ref="E421:E422"/>
    <mergeCell ref="E443:E444"/>
    <mergeCell ref="E465:E466"/>
    <mergeCell ref="E487:E488"/>
    <mergeCell ref="E509:E510"/>
    <mergeCell ref="E531:E532"/>
    <mergeCell ref="M1389:M1390"/>
    <mergeCell ref="M1257:M1258"/>
    <mergeCell ref="B157:B158"/>
    <mergeCell ref="C157:C158"/>
    <mergeCell ref="M773:M774"/>
    <mergeCell ref="D1389:D1390"/>
    <mergeCell ref="F1389:F1390"/>
    <mergeCell ref="G1389:G1390"/>
    <mergeCell ref="H1389:H1390"/>
    <mergeCell ref="I1389:I1390"/>
    <mergeCell ref="G773:G774"/>
    <mergeCell ref="I157:I158"/>
    <mergeCell ref="D1367:D1368"/>
    <mergeCell ref="F1367:F1368"/>
    <mergeCell ref="G1367:G1368"/>
    <mergeCell ref="H1367:H1368"/>
    <mergeCell ref="I1367:I1368"/>
    <mergeCell ref="H751:H752"/>
    <mergeCell ref="I751:I752"/>
    <mergeCell ref="J201:J202"/>
    <mergeCell ref="K201:K202"/>
    <mergeCell ref="K245:K246"/>
    <mergeCell ref="L245:L246"/>
    <mergeCell ref="M245:M246"/>
    <mergeCell ref="J443:J444"/>
    <mergeCell ref="I1345:I1346"/>
    <mergeCell ref="J729:J730"/>
    <mergeCell ref="D179:D180"/>
    <mergeCell ref="F179:F180"/>
    <mergeCell ref="G179:G180"/>
    <mergeCell ref="B223:B224"/>
    <mergeCell ref="C223:C224"/>
    <mergeCell ref="I1257:I1258"/>
    <mergeCell ref="J1257:J1258"/>
    <mergeCell ref="K751:K752"/>
    <mergeCell ref="G1301:G1302"/>
    <mergeCell ref="H1301:H1302"/>
    <mergeCell ref="L773:L774"/>
    <mergeCell ref="K729:K730"/>
    <mergeCell ref="J773:J774"/>
    <mergeCell ref="G861:G862"/>
    <mergeCell ref="H861:H862"/>
    <mergeCell ref="I861:I862"/>
    <mergeCell ref="G1279:G1280"/>
    <mergeCell ref="H1279:H1280"/>
    <mergeCell ref="L817:L818"/>
    <mergeCell ref="L905:L906"/>
    <mergeCell ref="L1301:L1302"/>
    <mergeCell ref="I1279:I1280"/>
    <mergeCell ref="B729:B730"/>
    <mergeCell ref="M663:M664"/>
    <mergeCell ref="B135:B136"/>
    <mergeCell ref="C135:C136"/>
    <mergeCell ref="B179:B180"/>
    <mergeCell ref="C179:C180"/>
    <mergeCell ref="B377:B378"/>
    <mergeCell ref="L135:L136"/>
    <mergeCell ref="M135:M136"/>
    <mergeCell ref="I135:I136"/>
    <mergeCell ref="J949:J950"/>
    <mergeCell ref="M685:M686"/>
    <mergeCell ref="M751:M752"/>
    <mergeCell ref="F1235:F1236"/>
    <mergeCell ref="G1235:G1236"/>
    <mergeCell ref="H1235:H1236"/>
    <mergeCell ref="I1235:I1236"/>
    <mergeCell ref="J1235:J1236"/>
    <mergeCell ref="D201:D202"/>
    <mergeCell ref="F201:F202"/>
    <mergeCell ref="M443:M444"/>
    <mergeCell ref="D223:D224"/>
    <mergeCell ref="F223:F224"/>
    <mergeCell ref="G223:G224"/>
    <mergeCell ref="H223:H224"/>
    <mergeCell ref="I223:I224"/>
    <mergeCell ref="L399:L400"/>
    <mergeCell ref="J883:J884"/>
    <mergeCell ref="D839:D840"/>
    <mergeCell ref="J795:J796"/>
    <mergeCell ref="K795:K796"/>
    <mergeCell ref="L795:L796"/>
    <mergeCell ref="J223:J224"/>
    <mergeCell ref="K267:K268"/>
    <mergeCell ref="L267:L268"/>
    <mergeCell ref="M267:M268"/>
    <mergeCell ref="J91:J92"/>
    <mergeCell ref="K91:K92"/>
    <mergeCell ref="L685:L686"/>
    <mergeCell ref="J135:J136"/>
    <mergeCell ref="D157:D158"/>
    <mergeCell ref="F157:F158"/>
    <mergeCell ref="G157:G158"/>
    <mergeCell ref="H157:H158"/>
    <mergeCell ref="D135:D136"/>
    <mergeCell ref="F135:F136"/>
    <mergeCell ref="G135:G136"/>
    <mergeCell ref="H135:H136"/>
    <mergeCell ref="H201:H202"/>
    <mergeCell ref="I201:I202"/>
    <mergeCell ref="J465:J466"/>
    <mergeCell ref="F333:F334"/>
    <mergeCell ref="D311:D312"/>
    <mergeCell ref="F311:F312"/>
    <mergeCell ref="G311:G312"/>
    <mergeCell ref="H311:H312"/>
    <mergeCell ref="I311:I312"/>
    <mergeCell ref="J311:J312"/>
    <mergeCell ref="K179:K180"/>
    <mergeCell ref="L179:L180"/>
    <mergeCell ref="M179:M180"/>
    <mergeCell ref="M399:M400"/>
    <mergeCell ref="L443:L444"/>
    <mergeCell ref="M377:M378"/>
    <mergeCell ref="M69:M70"/>
    <mergeCell ref="D685:D686"/>
    <mergeCell ref="F685:F686"/>
    <mergeCell ref="L91:L92"/>
    <mergeCell ref="M91:M92"/>
    <mergeCell ref="D113:D114"/>
    <mergeCell ref="F113:F114"/>
    <mergeCell ref="K641:K642"/>
    <mergeCell ref="L641:L642"/>
    <mergeCell ref="M641:M642"/>
    <mergeCell ref="J113:J114"/>
    <mergeCell ref="J157:J158"/>
    <mergeCell ref="F861:F862"/>
    <mergeCell ref="I509:I510"/>
    <mergeCell ref="I641:I642"/>
    <mergeCell ref="J641:J642"/>
    <mergeCell ref="L663:L664"/>
    <mergeCell ref="H663:H664"/>
    <mergeCell ref="L201:L202"/>
    <mergeCell ref="M201:M202"/>
    <mergeCell ref="L289:L290"/>
    <mergeCell ref="M289:M290"/>
    <mergeCell ref="M311:M312"/>
    <mergeCell ref="M729:M730"/>
    <mergeCell ref="K619:K620"/>
    <mergeCell ref="H69:H70"/>
    <mergeCell ref="I69:I70"/>
    <mergeCell ref="D91:D92"/>
    <mergeCell ref="F91:F92"/>
    <mergeCell ref="G91:G92"/>
    <mergeCell ref="H91:H92"/>
    <mergeCell ref="I91:I92"/>
    <mergeCell ref="B113:B114"/>
    <mergeCell ref="C113:C114"/>
    <mergeCell ref="B245:B246"/>
    <mergeCell ref="C245:C246"/>
    <mergeCell ref="B267:B268"/>
    <mergeCell ref="C267:C268"/>
    <mergeCell ref="L619:L620"/>
    <mergeCell ref="M619:M620"/>
    <mergeCell ref="K1235:K1236"/>
    <mergeCell ref="L1235:L1236"/>
    <mergeCell ref="B69:B70"/>
    <mergeCell ref="C69:C70"/>
    <mergeCell ref="B91:B92"/>
    <mergeCell ref="C91:C92"/>
    <mergeCell ref="G113:G114"/>
    <mergeCell ref="H113:H114"/>
    <mergeCell ref="I113:I114"/>
    <mergeCell ref="C619:C620"/>
    <mergeCell ref="K135:K136"/>
    <mergeCell ref="H179:H180"/>
    <mergeCell ref="I179:I180"/>
    <mergeCell ref="J179:J180"/>
    <mergeCell ref="B201:B202"/>
    <mergeCell ref="C201:C202"/>
    <mergeCell ref="L377:L378"/>
    <mergeCell ref="B311:B312"/>
    <mergeCell ref="C311:C312"/>
    <mergeCell ref="M1235:M1236"/>
    <mergeCell ref="D1235:D1236"/>
    <mergeCell ref="J69:J70"/>
    <mergeCell ref="K69:K70"/>
    <mergeCell ref="L69:L70"/>
    <mergeCell ref="H47:H48"/>
    <mergeCell ref="I47:I48"/>
    <mergeCell ref="J47:J48"/>
    <mergeCell ref="F641:F642"/>
    <mergeCell ref="G641:G642"/>
    <mergeCell ref="B47:B48"/>
    <mergeCell ref="C47:C48"/>
    <mergeCell ref="D69:D70"/>
    <mergeCell ref="F69:F70"/>
    <mergeCell ref="G69:G70"/>
    <mergeCell ref="D641:D642"/>
    <mergeCell ref="K47:K48"/>
    <mergeCell ref="L47:L48"/>
    <mergeCell ref="M47:M48"/>
    <mergeCell ref="D663:D664"/>
    <mergeCell ref="F663:F664"/>
    <mergeCell ref="G663:G664"/>
    <mergeCell ref="D47:D48"/>
    <mergeCell ref="F47:F48"/>
    <mergeCell ref="G47:G48"/>
    <mergeCell ref="K157:K158"/>
    <mergeCell ref="L157:L158"/>
    <mergeCell ref="M157:M158"/>
    <mergeCell ref="G201:G202"/>
    <mergeCell ref="D245:D246"/>
    <mergeCell ref="F245:F246"/>
    <mergeCell ref="G245:G246"/>
    <mergeCell ref="H641:H642"/>
    <mergeCell ref="B641:B642"/>
    <mergeCell ref="H619:H620"/>
    <mergeCell ref="I619:I620"/>
    <mergeCell ref="J619:J620"/>
    <mergeCell ref="L3:L4"/>
    <mergeCell ref="M3:M4"/>
    <mergeCell ref="D619:D620"/>
    <mergeCell ref="F619:F620"/>
    <mergeCell ref="G619:G620"/>
    <mergeCell ref="D3:D4"/>
    <mergeCell ref="F3:F4"/>
    <mergeCell ref="G3:G4"/>
    <mergeCell ref="H3:H4"/>
    <mergeCell ref="K25:K26"/>
    <mergeCell ref="L25:L26"/>
    <mergeCell ref="M25:M26"/>
    <mergeCell ref="K113:K114"/>
    <mergeCell ref="L113:L114"/>
    <mergeCell ref="M113:M114"/>
    <mergeCell ref="B3:B4"/>
    <mergeCell ref="C3:C4"/>
    <mergeCell ref="B25:B26"/>
    <mergeCell ref="C25:C26"/>
    <mergeCell ref="B619:B620"/>
    <mergeCell ref="I3:I4"/>
    <mergeCell ref="J3:J4"/>
    <mergeCell ref="D25:D26"/>
    <mergeCell ref="F25:F26"/>
    <mergeCell ref="G25:G26"/>
    <mergeCell ref="H25:H26"/>
    <mergeCell ref="I25:I26"/>
    <mergeCell ref="J25:J26"/>
    <mergeCell ref="K3:K4"/>
    <mergeCell ref="B333:B334"/>
    <mergeCell ref="C333:C334"/>
    <mergeCell ref="B399:B400"/>
    <mergeCell ref="E3:E4"/>
    <mergeCell ref="E25:E26"/>
    <mergeCell ref="E47:E48"/>
    <mergeCell ref="E69:E70"/>
    <mergeCell ref="E91:E92"/>
    <mergeCell ref="E113:E114"/>
    <mergeCell ref="E135:E136"/>
    <mergeCell ref="E157:E158"/>
    <mergeCell ref="E179:E180"/>
    <mergeCell ref="E201:E202"/>
    <mergeCell ref="E223:E224"/>
    <mergeCell ref="E245:E246"/>
    <mergeCell ref="E267:E268"/>
    <mergeCell ref="E289:E290"/>
    <mergeCell ref="E311:E312"/>
    <mergeCell ref="E333:E334"/>
    <mergeCell ref="E355:E356"/>
    <mergeCell ref="E553:E554"/>
    <mergeCell ref="E575:E576"/>
    <mergeCell ref="E597:E598"/>
    <mergeCell ref="E619:E620"/>
    <mergeCell ref="E641:E642"/>
    <mergeCell ref="E663:E664"/>
    <mergeCell ref="E685:E686"/>
    <mergeCell ref="E707:E708"/>
    <mergeCell ref="E729:E730"/>
    <mergeCell ref="E751:E752"/>
    <mergeCell ref="E773:E774"/>
    <mergeCell ref="E795:E796"/>
    <mergeCell ref="E817:E818"/>
    <mergeCell ref="E839:E840"/>
    <mergeCell ref="E861:E862"/>
    <mergeCell ref="E883:E884"/>
    <mergeCell ref="E905:E906"/>
    <mergeCell ref="E927:E928"/>
    <mergeCell ref="E949:E950"/>
    <mergeCell ref="E971:E972"/>
    <mergeCell ref="E993:E994"/>
    <mergeCell ref="E1015:E1016"/>
    <mergeCell ref="E1037:E1038"/>
    <mergeCell ref="E1059:E1060"/>
    <mergeCell ref="E1081:E1082"/>
    <mergeCell ref="E1103:E1104"/>
    <mergeCell ref="E1125:E1126"/>
    <mergeCell ref="E1147:E1148"/>
    <mergeCell ref="E1169:E1170"/>
    <mergeCell ref="E1191:E1192"/>
    <mergeCell ref="E1213:E1214"/>
    <mergeCell ref="E1235:E1236"/>
    <mergeCell ref="E1257:E1258"/>
    <mergeCell ref="E1279:E1280"/>
    <mergeCell ref="E1675:E1676"/>
    <mergeCell ref="E1697:E1698"/>
    <mergeCell ref="E1719:E1720"/>
    <mergeCell ref="E1741:E1742"/>
    <mergeCell ref="E1763:E1764"/>
    <mergeCell ref="E1785:E1786"/>
    <mergeCell ref="E1807:E1808"/>
    <mergeCell ref="E1829:E1830"/>
    <mergeCell ref="E1301:E1302"/>
    <mergeCell ref="E1323:E1324"/>
    <mergeCell ref="E1345:E1346"/>
    <mergeCell ref="E1367:E1368"/>
    <mergeCell ref="E1389:E1390"/>
    <mergeCell ref="E1411:E1412"/>
    <mergeCell ref="E1433:E1434"/>
    <mergeCell ref="E1455:E1456"/>
    <mergeCell ref="E1477:E1478"/>
    <mergeCell ref="E1499:E1500"/>
    <mergeCell ref="E1521:E1522"/>
    <mergeCell ref="E1543:E1544"/>
    <mergeCell ref="E1565:E1566"/>
    <mergeCell ref="E1587:E1588"/>
    <mergeCell ref="E1609:E1610"/>
    <mergeCell ref="E1631:E1632"/>
    <mergeCell ref="E1653:E165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20FF9-E516-2349-BDFE-2272F57F63E5}">
  <dimension ref="A2:R1685"/>
  <sheetViews>
    <sheetView zoomScaleNormal="100" workbookViewId="0">
      <selection activeCell="B2" sqref="B2"/>
    </sheetView>
  </sheetViews>
  <sheetFormatPr baseColWidth="10" defaultRowHeight="16" x14ac:dyDescent="0.2"/>
  <cols>
    <col min="5" max="5" width="0" hidden="1" customWidth="1"/>
  </cols>
  <sheetData>
    <row r="2" spans="2:13" x14ac:dyDescent="0.2">
      <c r="B2" s="204" t="s">
        <v>272</v>
      </c>
    </row>
    <row r="4" spans="2:13" ht="16" customHeight="1" x14ac:dyDescent="0.2">
      <c r="B4" s="359" t="s">
        <v>0</v>
      </c>
      <c r="C4" s="356" t="s">
        <v>1</v>
      </c>
      <c r="D4" s="356" t="s">
        <v>2</v>
      </c>
      <c r="E4" s="358" t="s">
        <v>49</v>
      </c>
      <c r="F4" s="352" t="s">
        <v>113</v>
      </c>
      <c r="G4" s="352" t="s">
        <v>112</v>
      </c>
      <c r="H4" s="352" t="s">
        <v>114</v>
      </c>
      <c r="I4" s="352" t="s">
        <v>116</v>
      </c>
      <c r="J4" s="352" t="s">
        <v>111</v>
      </c>
      <c r="K4" s="352" t="s">
        <v>110</v>
      </c>
      <c r="L4" s="352" t="s">
        <v>109</v>
      </c>
      <c r="M4" s="354" t="s">
        <v>108</v>
      </c>
    </row>
    <row r="5" spans="2:13" ht="17" thickBot="1" x14ac:dyDescent="0.25">
      <c r="B5" s="359"/>
      <c r="C5" s="357"/>
      <c r="D5" s="357"/>
      <c r="E5" s="358"/>
      <c r="F5" s="353"/>
      <c r="G5" s="353"/>
      <c r="H5" s="353"/>
      <c r="I5" s="353"/>
      <c r="J5" s="353"/>
      <c r="K5" s="353"/>
      <c r="L5" s="353"/>
      <c r="M5" s="355"/>
    </row>
    <row r="6" spans="2:13" x14ac:dyDescent="0.2">
      <c r="B6" s="212" t="s">
        <v>3</v>
      </c>
      <c r="C6" s="166" t="s">
        <v>4</v>
      </c>
      <c r="D6" s="213">
        <v>0</v>
      </c>
      <c r="E6" s="213" t="str">
        <f>_xlfn.CONCAT(C6,B6,D6)</f>
        <v>BrazilTotal0</v>
      </c>
      <c r="F6" s="214">
        <v>1.1679999999999999E-2</v>
      </c>
      <c r="G6" s="214">
        <v>1.1557411917273008E-2</v>
      </c>
      <c r="H6" s="215">
        <v>1155.7411917273007</v>
      </c>
      <c r="I6" s="214">
        <v>0.988442588082727</v>
      </c>
      <c r="J6" s="215">
        <v>100000</v>
      </c>
      <c r="K6" s="215">
        <v>98942.117998926726</v>
      </c>
      <c r="L6" s="215">
        <v>7674149.6965109771</v>
      </c>
      <c r="M6" s="216">
        <v>76.741496965109775</v>
      </c>
    </row>
    <row r="7" spans="2:13" x14ac:dyDescent="0.2">
      <c r="B7" s="217" t="s">
        <v>3</v>
      </c>
      <c r="C7" s="209" t="s">
        <v>4</v>
      </c>
      <c r="D7" s="205" t="s">
        <v>107</v>
      </c>
      <c r="E7" s="205" t="str">
        <f t="shared" ref="E7:E70" si="0">_xlfn.CONCAT(C7,B7,D7)</f>
        <v>BrazilTotal01-04</v>
      </c>
      <c r="F7" s="210">
        <v>5.0000000000000001E-4</v>
      </c>
      <c r="G7" s="210">
        <v>1.9961770498390153E-3</v>
      </c>
      <c r="H7" s="211">
        <v>197.31064094142189</v>
      </c>
      <c r="I7" s="210">
        <v>0.99800382295016099</v>
      </c>
      <c r="J7" s="211">
        <v>98844.258808272702</v>
      </c>
      <c r="K7" s="211">
        <v>394884.78843554622</v>
      </c>
      <c r="L7" s="211">
        <v>7575207.5785120502</v>
      </c>
      <c r="M7" s="218">
        <v>76.637810529851919</v>
      </c>
    </row>
    <row r="8" spans="2:13" x14ac:dyDescent="0.2">
      <c r="B8" s="217" t="s">
        <v>3</v>
      </c>
      <c r="C8" s="209" t="s">
        <v>4</v>
      </c>
      <c r="D8" s="205" t="s">
        <v>106</v>
      </c>
      <c r="E8" s="205" t="str">
        <f t="shared" si="0"/>
        <v>BrazilTotal05-09</v>
      </c>
      <c r="F8" s="210">
        <v>2.3000000000000001E-4</v>
      </c>
      <c r="G8" s="210">
        <v>1.1581479655076467E-3</v>
      </c>
      <c r="H8" s="211">
        <v>114.24776232353301</v>
      </c>
      <c r="I8" s="210">
        <v>0.99884185203449238</v>
      </c>
      <c r="J8" s="211">
        <v>98646.948167331284</v>
      </c>
      <c r="K8" s="211">
        <v>492949.12143084756</v>
      </c>
      <c r="L8" s="211">
        <v>7180322.7900765035</v>
      </c>
      <c r="M8" s="218">
        <v>72.788088465714921</v>
      </c>
    </row>
    <row r="9" spans="2:13" x14ac:dyDescent="0.2">
      <c r="B9" s="217" t="s">
        <v>3</v>
      </c>
      <c r="C9" s="209" t="s">
        <v>4</v>
      </c>
      <c r="D9" s="205" t="s">
        <v>71</v>
      </c>
      <c r="E9" s="205" t="str">
        <f t="shared" si="0"/>
        <v>BrazilTotal10-14</v>
      </c>
      <c r="F9" s="210">
        <v>2.7999999999999998E-4</v>
      </c>
      <c r="G9" s="210">
        <v>1.393159351607158E-3</v>
      </c>
      <c r="H9" s="211">
        <v>137.27175300834296</v>
      </c>
      <c r="I9" s="210">
        <v>0.99860684064839289</v>
      </c>
      <c r="J9" s="211">
        <v>98532.700405007752</v>
      </c>
      <c r="K9" s="211">
        <v>492320.32264251792</v>
      </c>
      <c r="L9" s="211">
        <v>6687373.6686456557</v>
      </c>
      <c r="M9" s="218">
        <v>67.869586859569935</v>
      </c>
    </row>
    <row r="10" spans="2:13" x14ac:dyDescent="0.2">
      <c r="B10" s="217" t="s">
        <v>3</v>
      </c>
      <c r="C10" s="209" t="s">
        <v>4</v>
      </c>
      <c r="D10" s="205" t="s">
        <v>72</v>
      </c>
      <c r="E10" s="205" t="str">
        <f t="shared" si="0"/>
        <v>BrazilTotal15-19</v>
      </c>
      <c r="F10" s="210">
        <v>9.5E-4</v>
      </c>
      <c r="G10" s="210">
        <v>4.7198936633205141E-3</v>
      </c>
      <c r="H10" s="211">
        <v>464.41596019427783</v>
      </c>
      <c r="I10" s="210">
        <v>0.99528010633667952</v>
      </c>
      <c r="J10" s="211">
        <v>98395.42865199942</v>
      </c>
      <c r="K10" s="211">
        <v>490816.10335951141</v>
      </c>
      <c r="L10" s="211">
        <v>6195053.3460031375</v>
      </c>
      <c r="M10" s="218">
        <v>62.960784163190418</v>
      </c>
    </row>
    <row r="11" spans="2:13" x14ac:dyDescent="0.2">
      <c r="B11" s="217" t="s">
        <v>3</v>
      </c>
      <c r="C11" s="209" t="s">
        <v>4</v>
      </c>
      <c r="D11" s="205" t="s">
        <v>73</v>
      </c>
      <c r="E11" s="205" t="str">
        <f t="shared" si="0"/>
        <v>BrazilTotal20-24</v>
      </c>
      <c r="F11" s="210">
        <v>1.3799999999999999E-3</v>
      </c>
      <c r="G11" s="210">
        <v>6.8609146749115191E-3</v>
      </c>
      <c r="H11" s="211">
        <v>671.89632210615207</v>
      </c>
      <c r="I11" s="210">
        <v>0.99313908532508843</v>
      </c>
      <c r="J11" s="211">
        <v>97931.012691805139</v>
      </c>
      <c r="K11" s="211">
        <v>487975.32265376032</v>
      </c>
      <c r="L11" s="211">
        <v>5704237.2426436264</v>
      </c>
      <c r="M11" s="218">
        <v>58.247505931499028</v>
      </c>
    </row>
    <row r="12" spans="2:13" x14ac:dyDescent="0.2">
      <c r="B12" s="217" t="s">
        <v>3</v>
      </c>
      <c r="C12" s="209" t="s">
        <v>4</v>
      </c>
      <c r="D12" s="205" t="s">
        <v>74</v>
      </c>
      <c r="E12" s="205" t="str">
        <f t="shared" si="0"/>
        <v>BrazilTotal25-29</v>
      </c>
      <c r="F12" s="210">
        <v>1.4400000000000001E-3</v>
      </c>
      <c r="G12" s="210">
        <v>7.1507758582592205E-3</v>
      </c>
      <c r="H12" s="211">
        <v>695.47814133206759</v>
      </c>
      <c r="I12" s="210">
        <v>0.99284922414174082</v>
      </c>
      <c r="J12" s="211">
        <v>97259.116369698982</v>
      </c>
      <c r="K12" s="211">
        <v>484556.88649516477</v>
      </c>
      <c r="L12" s="211">
        <v>5216261.9199898662</v>
      </c>
      <c r="M12" s="218">
        <v>53.632627096486651</v>
      </c>
    </row>
    <row r="13" spans="2:13" x14ac:dyDescent="0.2">
      <c r="B13" s="217" t="s">
        <v>3</v>
      </c>
      <c r="C13" s="209" t="s">
        <v>4</v>
      </c>
      <c r="D13" s="205" t="s">
        <v>75</v>
      </c>
      <c r="E13" s="205" t="str">
        <f t="shared" si="0"/>
        <v>BrazilTotal30-34</v>
      </c>
      <c r="F13" s="210">
        <v>1.6199999999999999E-3</v>
      </c>
      <c r="G13" s="210">
        <v>8.0697398094610549E-3</v>
      </c>
      <c r="H13" s="211">
        <v>779.24343555784787</v>
      </c>
      <c r="I13" s="210">
        <v>0.99193026019053898</v>
      </c>
      <c r="J13" s="211">
        <v>96563.638228366923</v>
      </c>
      <c r="K13" s="211">
        <v>480870.08255294</v>
      </c>
      <c r="L13" s="211">
        <v>4731705.0334947016</v>
      </c>
      <c r="M13" s="218">
        <v>49.000898478001801</v>
      </c>
    </row>
    <row r="14" spans="2:13" x14ac:dyDescent="0.2">
      <c r="B14" s="217" t="s">
        <v>3</v>
      </c>
      <c r="C14" s="209" t="s">
        <v>4</v>
      </c>
      <c r="D14" s="205" t="s">
        <v>76</v>
      </c>
      <c r="E14" s="205" t="str">
        <f t="shared" si="0"/>
        <v>BrazilTotal35-39</v>
      </c>
      <c r="F14" s="210">
        <v>1.99E-3</v>
      </c>
      <c r="G14" s="210">
        <v>9.8986954554923824E-3</v>
      </c>
      <c r="H14" s="211">
        <v>948.1405534426674</v>
      </c>
      <c r="I14" s="210">
        <v>0.99010130454450762</v>
      </c>
      <c r="J14" s="211">
        <v>95784.394792809078</v>
      </c>
      <c r="K14" s="211">
        <v>476551.62258043874</v>
      </c>
      <c r="L14" s="211">
        <v>4250834.950941762</v>
      </c>
      <c r="M14" s="218">
        <v>44.379201436066175</v>
      </c>
    </row>
    <row r="15" spans="2:13" x14ac:dyDescent="0.2">
      <c r="B15" s="217" t="s">
        <v>3</v>
      </c>
      <c r="C15" s="209" t="s">
        <v>4</v>
      </c>
      <c r="D15" s="205" t="s">
        <v>77</v>
      </c>
      <c r="E15" s="205" t="str">
        <f t="shared" si="0"/>
        <v>BrazilTotal40-44</v>
      </c>
      <c r="F15" s="210">
        <v>2.6900000000000001E-3</v>
      </c>
      <c r="G15" s="210">
        <v>1.3370085645208989E-2</v>
      </c>
      <c r="H15" s="211">
        <v>1267.9688414511429</v>
      </c>
      <c r="I15" s="210">
        <v>0.98662991435479097</v>
      </c>
      <c r="J15" s="211">
        <v>94836.254239366404</v>
      </c>
      <c r="K15" s="211">
        <v>471011.34909320413</v>
      </c>
      <c r="L15" s="211">
        <v>3774283.3283613231</v>
      </c>
      <c r="M15" s="218">
        <v>39.797895421249386</v>
      </c>
    </row>
    <row r="16" spans="2:13" x14ac:dyDescent="0.2">
      <c r="B16" s="217" t="s">
        <v>3</v>
      </c>
      <c r="C16" s="209" t="s">
        <v>4</v>
      </c>
      <c r="D16" s="205" t="s">
        <v>78</v>
      </c>
      <c r="E16" s="205" t="str">
        <f t="shared" si="0"/>
        <v>BrazilTotal45-49</v>
      </c>
      <c r="F16" s="210">
        <v>3.9100000000000003E-3</v>
      </c>
      <c r="G16" s="210">
        <v>1.9348396831015528E-2</v>
      </c>
      <c r="H16" s="211">
        <v>1810.39631667658</v>
      </c>
      <c r="I16" s="210">
        <v>0.98065160316898448</v>
      </c>
      <c r="J16" s="211">
        <v>93568.285397915257</v>
      </c>
      <c r="K16" s="211">
        <v>463315.43619788485</v>
      </c>
      <c r="L16" s="211">
        <v>3303271.9792681187</v>
      </c>
      <c r="M16" s="218">
        <v>35.30332916992532</v>
      </c>
    </row>
    <row r="17" spans="2:13" x14ac:dyDescent="0.2">
      <c r="B17" s="217" t="s">
        <v>3</v>
      </c>
      <c r="C17" s="209" t="s">
        <v>4</v>
      </c>
      <c r="D17" s="205" t="s">
        <v>79</v>
      </c>
      <c r="E17" s="205" t="str">
        <f t="shared" si="0"/>
        <v>BrazilTotal50-54</v>
      </c>
      <c r="F17" s="210">
        <v>5.6699999999999997E-3</v>
      </c>
      <c r="G17" s="210">
        <v>2.7932368534527408E-2</v>
      </c>
      <c r="H17" s="211">
        <v>2563.0151737674473</v>
      </c>
      <c r="I17" s="210">
        <v>0.97206763146547259</v>
      </c>
      <c r="J17" s="211">
        <v>91757.889081238682</v>
      </c>
      <c r="K17" s="211">
        <v>452381.90747177479</v>
      </c>
      <c r="L17" s="211">
        <v>2839956.5430702339</v>
      </c>
      <c r="M17" s="218">
        <v>30.950543560955861</v>
      </c>
    </row>
    <row r="18" spans="2:13" x14ac:dyDescent="0.2">
      <c r="B18" s="217" t="s">
        <v>3</v>
      </c>
      <c r="C18" s="209" t="s">
        <v>4</v>
      </c>
      <c r="D18" s="205" t="s">
        <v>80</v>
      </c>
      <c r="E18" s="205" t="str">
        <f t="shared" si="0"/>
        <v>BrazilTotal55-59</v>
      </c>
      <c r="F18" s="210">
        <v>8.1499999999999993E-3</v>
      </c>
      <c r="G18" s="210">
        <v>3.9951925786843062E-2</v>
      </c>
      <c r="H18" s="211">
        <v>3563.5069829181157</v>
      </c>
      <c r="I18" s="210">
        <v>0.96004807421315697</v>
      </c>
      <c r="J18" s="211">
        <v>89194.873907471236</v>
      </c>
      <c r="K18" s="211">
        <v>437065.60208006087</v>
      </c>
      <c r="L18" s="211">
        <v>2387574.6355984593</v>
      </c>
      <c r="M18" s="218">
        <v>26.768070080745623</v>
      </c>
    </row>
    <row r="19" spans="2:13" x14ac:dyDescent="0.2">
      <c r="B19" s="217" t="s">
        <v>3</v>
      </c>
      <c r="C19" s="209" t="s">
        <v>4</v>
      </c>
      <c r="D19" s="205" t="s">
        <v>81</v>
      </c>
      <c r="E19" s="205" t="str">
        <f t="shared" si="0"/>
        <v>BrazilTotal60-64</v>
      </c>
      <c r="F19" s="210">
        <v>1.1769999999999999E-2</v>
      </c>
      <c r="G19" s="210">
        <v>5.7177418571940107E-2</v>
      </c>
      <c r="H19" s="211">
        <v>4896.1805095325617</v>
      </c>
      <c r="I19" s="210">
        <v>0.94282258142805986</v>
      </c>
      <c r="J19" s="211">
        <v>85631.36692455312</v>
      </c>
      <c r="K19" s="211">
        <v>415916.38334893418</v>
      </c>
      <c r="L19" s="211">
        <v>1950509.0335183984</v>
      </c>
      <c r="M19" s="218">
        <v>22.777973814629462</v>
      </c>
    </row>
    <row r="20" spans="2:13" x14ac:dyDescent="0.2">
      <c r="B20" s="217" t="s">
        <v>3</v>
      </c>
      <c r="C20" s="209" t="s">
        <v>4</v>
      </c>
      <c r="D20" s="205" t="s">
        <v>82</v>
      </c>
      <c r="E20" s="205" t="str">
        <f t="shared" si="0"/>
        <v>BrazilTotal65-69</v>
      </c>
      <c r="F20" s="210">
        <v>1.763E-2</v>
      </c>
      <c r="G20" s="210">
        <v>8.4434054386810356E-2</v>
      </c>
      <c r="H20" s="211">
        <v>6816.7991206951174</v>
      </c>
      <c r="I20" s="210">
        <v>0.9155659456131896</v>
      </c>
      <c r="J20" s="211">
        <v>80735.186415020551</v>
      </c>
      <c r="K20" s="211">
        <v>386633.93427336495</v>
      </c>
      <c r="L20" s="211">
        <v>1534592.6501694643</v>
      </c>
      <c r="M20" s="218">
        <v>19.00773031328454</v>
      </c>
    </row>
    <row r="21" spans="2:13" x14ac:dyDescent="0.2">
      <c r="B21" s="217" t="s">
        <v>3</v>
      </c>
      <c r="C21" s="209" t="s">
        <v>4</v>
      </c>
      <c r="D21" s="205" t="s">
        <v>19</v>
      </c>
      <c r="E21" s="205" t="str">
        <f t="shared" si="0"/>
        <v>BrazilTotal70-74</v>
      </c>
      <c r="F21" s="210">
        <v>2.7359999999999999E-2</v>
      </c>
      <c r="G21" s="210">
        <v>0.12802037264254171</v>
      </c>
      <c r="H21" s="211">
        <v>9463.0594865552612</v>
      </c>
      <c r="I21" s="210">
        <v>0.87197962735745826</v>
      </c>
      <c r="J21" s="211">
        <v>73918.387294325425</v>
      </c>
      <c r="K21" s="211">
        <v>345934.28775523894</v>
      </c>
      <c r="L21" s="211">
        <v>1147958.7158960993</v>
      </c>
      <c r="M21" s="218">
        <v>15.530083351591546</v>
      </c>
    </row>
    <row r="22" spans="2:13" x14ac:dyDescent="0.2">
      <c r="B22" s="217" t="s">
        <v>3</v>
      </c>
      <c r="C22" s="209" t="s">
        <v>4</v>
      </c>
      <c r="D22" s="205" t="s">
        <v>20</v>
      </c>
      <c r="E22" s="205" t="str">
        <f t="shared" si="0"/>
        <v>BrazilTotal75-79</v>
      </c>
      <c r="F22" s="210">
        <v>4.2459999999999998E-2</v>
      </c>
      <c r="G22" s="210">
        <v>0.19194398346882838</v>
      </c>
      <c r="H22" s="211">
        <v>12371.81237521255</v>
      </c>
      <c r="I22" s="210">
        <v>0.80805601653117165</v>
      </c>
      <c r="J22" s="211">
        <v>64455.327807770162</v>
      </c>
      <c r="K22" s="211">
        <v>291347.10810081946</v>
      </c>
      <c r="L22" s="211">
        <v>802024.42814086028</v>
      </c>
      <c r="M22" s="218">
        <v>12.443105254740095</v>
      </c>
    </row>
    <row r="23" spans="2:13" x14ac:dyDescent="0.2">
      <c r="B23" s="217" t="s">
        <v>3</v>
      </c>
      <c r="C23" s="209" t="s">
        <v>4</v>
      </c>
      <c r="D23" s="205" t="s">
        <v>21</v>
      </c>
      <c r="E23" s="205" t="str">
        <f t="shared" si="0"/>
        <v>BrazilTotal80-84</v>
      </c>
      <c r="F23" s="210">
        <v>6.5949999999999995E-2</v>
      </c>
      <c r="G23" s="210">
        <v>0.28308274029936265</v>
      </c>
      <c r="H23" s="211">
        <v>14743.944273072553</v>
      </c>
      <c r="I23" s="210">
        <v>0.71691725970063735</v>
      </c>
      <c r="J23" s="211">
        <v>52083.515432557615</v>
      </c>
      <c r="K23" s="211">
        <v>223557.7164801067</v>
      </c>
      <c r="L23" s="211">
        <v>510677.32004004088</v>
      </c>
      <c r="M23" s="218">
        <v>9.8049702636011862</v>
      </c>
    </row>
    <row r="24" spans="2:13" x14ac:dyDescent="0.2">
      <c r="B24" s="217" t="s">
        <v>3</v>
      </c>
      <c r="C24" s="209" t="s">
        <v>4</v>
      </c>
      <c r="D24" s="205" t="s">
        <v>22</v>
      </c>
      <c r="E24" s="205" t="str">
        <f t="shared" si="0"/>
        <v>BrazilTotal85-89</v>
      </c>
      <c r="F24" s="210">
        <v>0.10199999999999999</v>
      </c>
      <c r="G24" s="210">
        <v>0.4063753361545272</v>
      </c>
      <c r="H24" s="211">
        <v>15173.88078180163</v>
      </c>
      <c r="I24" s="210">
        <v>0.59362466384547274</v>
      </c>
      <c r="J24" s="211">
        <v>37339.571159485058</v>
      </c>
      <c r="K24" s="211">
        <v>148763.15384292122</v>
      </c>
      <c r="L24" s="211">
        <v>287119.60355993418</v>
      </c>
      <c r="M24" s="218">
        <v>7.689418883082153</v>
      </c>
    </row>
    <row r="25" spans="2:13" ht="17" thickBot="1" x14ac:dyDescent="0.25">
      <c r="B25" s="217" t="s">
        <v>3</v>
      </c>
      <c r="C25" s="209" t="s">
        <v>4</v>
      </c>
      <c r="D25" s="205" t="s">
        <v>5</v>
      </c>
      <c r="E25" s="205" t="str">
        <f t="shared" si="0"/>
        <v>BrazilTotal90+</v>
      </c>
      <c r="F25" s="210">
        <v>0.16020999999999999</v>
      </c>
      <c r="G25" s="210">
        <v>1</v>
      </c>
      <c r="H25" s="211">
        <v>22165.690377683426</v>
      </c>
      <c r="I25" s="210">
        <v>0</v>
      </c>
      <c r="J25" s="211">
        <v>22165.690377683426</v>
      </c>
      <c r="K25" s="211">
        <v>138356.44971701293</v>
      </c>
      <c r="L25" s="211">
        <v>138356.44971701293</v>
      </c>
      <c r="M25" s="218">
        <v>6.2419192616852204</v>
      </c>
    </row>
    <row r="26" spans="2:13" x14ac:dyDescent="0.2">
      <c r="B26" s="212" t="s">
        <v>3</v>
      </c>
      <c r="C26" s="166" t="s">
        <v>40</v>
      </c>
      <c r="D26" s="213">
        <v>0</v>
      </c>
      <c r="E26" s="213" t="str">
        <f t="shared" si="0"/>
        <v>ROTotal0</v>
      </c>
      <c r="F26" s="214">
        <v>1.874E-2</v>
      </c>
      <c r="G26" s="214">
        <v>1.842831504637343E-2</v>
      </c>
      <c r="H26" s="215">
        <v>1842.831504637343</v>
      </c>
      <c r="I26" s="214">
        <v>0.98157168495362657</v>
      </c>
      <c r="J26" s="215">
        <v>100000</v>
      </c>
      <c r="K26" s="215">
        <v>98351.190909229044</v>
      </c>
      <c r="L26" s="215">
        <v>7208997.487058429</v>
      </c>
      <c r="M26" s="216">
        <v>72.089974870584285</v>
      </c>
    </row>
    <row r="27" spans="2:13" x14ac:dyDescent="0.2">
      <c r="B27" s="217" t="s">
        <v>3</v>
      </c>
      <c r="C27" s="209" t="s">
        <v>40</v>
      </c>
      <c r="D27" s="205" t="s">
        <v>107</v>
      </c>
      <c r="E27" s="205" t="str">
        <f t="shared" si="0"/>
        <v>ROTotal01-04</v>
      </c>
      <c r="F27" s="210">
        <v>8.5999999999999998E-4</v>
      </c>
      <c r="G27" s="210">
        <v>3.4345534990923784E-3</v>
      </c>
      <c r="H27" s="211">
        <v>337.12604651674798</v>
      </c>
      <c r="I27" s="210">
        <v>0.99656544650090761</v>
      </c>
      <c r="J27" s="211">
        <v>98157.168495362654</v>
      </c>
      <c r="K27" s="211">
        <v>391783.85430965741</v>
      </c>
      <c r="L27" s="211">
        <v>7110646.2961491998</v>
      </c>
      <c r="M27" s="218">
        <v>72.441436577147556</v>
      </c>
    </row>
    <row r="28" spans="2:13" x14ac:dyDescent="0.2">
      <c r="B28" s="217" t="s">
        <v>3</v>
      </c>
      <c r="C28" s="209" t="s">
        <v>40</v>
      </c>
      <c r="D28" s="205" t="s">
        <v>106</v>
      </c>
      <c r="E28" s="205" t="str">
        <f t="shared" si="0"/>
        <v>ROTotal05-09</v>
      </c>
      <c r="F28" s="210">
        <v>4.8999999999999998E-4</v>
      </c>
      <c r="G28" s="210">
        <v>2.4253352754354442E-3</v>
      </c>
      <c r="H28" s="211">
        <v>237.24639959577854</v>
      </c>
      <c r="I28" s="210">
        <v>0.99757466472456457</v>
      </c>
      <c r="J28" s="211">
        <v>97820.04244884591</v>
      </c>
      <c r="K28" s="211">
        <v>488507.09624524007</v>
      </c>
      <c r="L28" s="211">
        <v>6718862.4418395422</v>
      </c>
      <c r="M28" s="218">
        <v>68.685948949093017</v>
      </c>
    </row>
    <row r="29" spans="2:13" x14ac:dyDescent="0.2">
      <c r="B29" s="217" t="s">
        <v>3</v>
      </c>
      <c r="C29" s="209" t="s">
        <v>40</v>
      </c>
      <c r="D29" s="205" t="s">
        <v>71</v>
      </c>
      <c r="E29" s="205" t="str">
        <f t="shared" si="0"/>
        <v>ROTotal10-14</v>
      </c>
      <c r="F29" s="210">
        <v>3.6000000000000002E-4</v>
      </c>
      <c r="G29" s="210">
        <v>1.8105576645628676E-3</v>
      </c>
      <c r="H29" s="211">
        <v>176.67927931644493</v>
      </c>
      <c r="I29" s="210">
        <v>0.99818944233543716</v>
      </c>
      <c r="J29" s="211">
        <v>97582.79604925013</v>
      </c>
      <c r="K29" s="211">
        <v>487472.28204795957</v>
      </c>
      <c r="L29" s="211">
        <v>6230355.3455943018</v>
      </c>
      <c r="M29" s="218">
        <v>63.846862334727895</v>
      </c>
    </row>
    <row r="30" spans="2:13" x14ac:dyDescent="0.2">
      <c r="B30" s="217" t="s">
        <v>3</v>
      </c>
      <c r="C30" s="209" t="s">
        <v>40</v>
      </c>
      <c r="D30" s="205" t="s">
        <v>72</v>
      </c>
      <c r="E30" s="205" t="str">
        <f t="shared" si="0"/>
        <v>ROTotal15-19</v>
      </c>
      <c r="F30" s="210">
        <v>1.2700000000000001E-3</v>
      </c>
      <c r="G30" s="210">
        <v>6.3192395688820577E-3</v>
      </c>
      <c r="H30" s="211">
        <v>615.53258734371116</v>
      </c>
      <c r="I30" s="210">
        <v>0.99368076043111797</v>
      </c>
      <c r="J30" s="211">
        <v>97406.116769933695</v>
      </c>
      <c r="K30" s="211">
        <v>485491.75238130917</v>
      </c>
      <c r="L30" s="211">
        <v>5742883.0635463418</v>
      </c>
      <c r="M30" s="218">
        <v>58.958135833611173</v>
      </c>
    </row>
    <row r="31" spans="2:13" x14ac:dyDescent="0.2">
      <c r="B31" s="217" t="s">
        <v>3</v>
      </c>
      <c r="C31" s="209" t="s">
        <v>40</v>
      </c>
      <c r="D31" s="205" t="s">
        <v>73</v>
      </c>
      <c r="E31" s="205" t="str">
        <f t="shared" si="0"/>
        <v>ROTotal20-24</v>
      </c>
      <c r="F31" s="210">
        <v>2.1099999999999999E-3</v>
      </c>
      <c r="G31" s="210">
        <v>1.0511628972288819E-2</v>
      </c>
      <c r="H31" s="211">
        <v>1017.4267089384728</v>
      </c>
      <c r="I31" s="210">
        <v>0.98948837102771114</v>
      </c>
      <c r="J31" s="211">
        <v>96790.584182589984</v>
      </c>
      <c r="K31" s="211">
        <v>481409.35414060374</v>
      </c>
      <c r="L31" s="211">
        <v>5257391.3111650329</v>
      </c>
      <c r="M31" s="218">
        <v>54.317177187889065</v>
      </c>
    </row>
    <row r="32" spans="2:13" x14ac:dyDescent="0.2">
      <c r="B32" s="217" t="s">
        <v>3</v>
      </c>
      <c r="C32" s="209" t="s">
        <v>40</v>
      </c>
      <c r="D32" s="205" t="s">
        <v>74</v>
      </c>
      <c r="E32" s="205" t="str">
        <f t="shared" si="0"/>
        <v>ROTotal25-29</v>
      </c>
      <c r="F32" s="210">
        <v>2.1199999999999999E-3</v>
      </c>
      <c r="G32" s="210">
        <v>1.0519853500418499E-2</v>
      </c>
      <c r="H32" s="211">
        <v>1007.5195858953249</v>
      </c>
      <c r="I32" s="210">
        <v>0.98948014649958149</v>
      </c>
      <c r="J32" s="211">
        <v>95773.157473651503</v>
      </c>
      <c r="K32" s="211">
        <v>476346.98840351921</v>
      </c>
      <c r="L32" s="211">
        <v>4775981.957024429</v>
      </c>
      <c r="M32" s="218">
        <v>49.867646457603392</v>
      </c>
    </row>
    <row r="33" spans="2:13" x14ac:dyDescent="0.2">
      <c r="B33" s="217" t="s">
        <v>3</v>
      </c>
      <c r="C33" s="209" t="s">
        <v>40</v>
      </c>
      <c r="D33" s="205" t="s">
        <v>75</v>
      </c>
      <c r="E33" s="205" t="str">
        <f t="shared" si="0"/>
        <v>ROTotal30-34</v>
      </c>
      <c r="F33" s="210">
        <v>2.5699999999999998E-3</v>
      </c>
      <c r="G33" s="210">
        <v>1.2767815593320013E-2</v>
      </c>
      <c r="H33" s="211">
        <v>1209.9501891342111</v>
      </c>
      <c r="I33" s="210">
        <v>0.98723218440668004</v>
      </c>
      <c r="J33" s="211">
        <v>94765.63788775618</v>
      </c>
      <c r="K33" s="211">
        <v>470803.31396594539</v>
      </c>
      <c r="L33" s="211">
        <v>4299634.9686209094</v>
      </c>
      <c r="M33" s="218">
        <v>45.371244941268174</v>
      </c>
    </row>
    <row r="34" spans="2:13" x14ac:dyDescent="0.2">
      <c r="B34" s="217" t="s">
        <v>3</v>
      </c>
      <c r="C34" s="209" t="s">
        <v>40</v>
      </c>
      <c r="D34" s="205" t="s">
        <v>76</v>
      </c>
      <c r="E34" s="205" t="str">
        <f t="shared" si="0"/>
        <v>ROTotal35-39</v>
      </c>
      <c r="F34" s="210">
        <v>2.5400000000000002E-3</v>
      </c>
      <c r="G34" s="210">
        <v>1.2619775610489077E-2</v>
      </c>
      <c r="H34" s="211">
        <v>1180.6517858416025</v>
      </c>
      <c r="I34" s="210">
        <v>0.9873802243895109</v>
      </c>
      <c r="J34" s="211">
        <v>93555.687698621972</v>
      </c>
      <c r="K34" s="211">
        <v>464826.80902850587</v>
      </c>
      <c r="L34" s="211">
        <v>3828831.6546549643</v>
      </c>
      <c r="M34" s="218">
        <v>40.925696222650515</v>
      </c>
    </row>
    <row r="35" spans="2:13" x14ac:dyDescent="0.2">
      <c r="B35" s="217" t="s">
        <v>3</v>
      </c>
      <c r="C35" s="209" t="s">
        <v>40</v>
      </c>
      <c r="D35" s="205" t="s">
        <v>77</v>
      </c>
      <c r="E35" s="205" t="str">
        <f t="shared" si="0"/>
        <v>ROTotal40-44</v>
      </c>
      <c r="F35" s="210">
        <v>3.47E-3</v>
      </c>
      <c r="G35" s="210">
        <v>1.718139027392173E-2</v>
      </c>
      <c r="H35" s="211">
        <v>1587.1315435850152</v>
      </c>
      <c r="I35" s="210">
        <v>0.98281860972607826</v>
      </c>
      <c r="J35" s="211">
        <v>92375.035912780368</v>
      </c>
      <c r="K35" s="211">
        <v>457907.35070493934</v>
      </c>
      <c r="L35" s="211">
        <v>3364004.8456264585</v>
      </c>
      <c r="M35" s="218">
        <v>36.416817729875852</v>
      </c>
    </row>
    <row r="36" spans="2:13" x14ac:dyDescent="0.2">
      <c r="B36" s="217" t="s">
        <v>3</v>
      </c>
      <c r="C36" s="209" t="s">
        <v>40</v>
      </c>
      <c r="D36" s="205" t="s">
        <v>78</v>
      </c>
      <c r="E36" s="205" t="str">
        <f t="shared" si="0"/>
        <v>ROTotal45-49</v>
      </c>
      <c r="F36" s="210">
        <v>5.3099999999999996E-3</v>
      </c>
      <c r="G36" s="210">
        <v>2.6183219211378676E-2</v>
      </c>
      <c r="H36" s="211">
        <v>2377.1196018403257</v>
      </c>
      <c r="I36" s="210">
        <v>0.97381678078862133</v>
      </c>
      <c r="J36" s="211">
        <v>90787.904369195356</v>
      </c>
      <c r="K36" s="211">
        <v>447996.72284137597</v>
      </c>
      <c r="L36" s="211">
        <v>2906097.4949215194</v>
      </c>
      <c r="M36" s="218">
        <v>32.0097430942306</v>
      </c>
    </row>
    <row r="37" spans="2:13" x14ac:dyDescent="0.2">
      <c r="B37" s="217" t="s">
        <v>3</v>
      </c>
      <c r="C37" s="209" t="s">
        <v>40</v>
      </c>
      <c r="D37" s="205" t="s">
        <v>79</v>
      </c>
      <c r="E37" s="205" t="str">
        <f t="shared" si="0"/>
        <v>ROTotal50-54</v>
      </c>
      <c r="F37" s="210">
        <v>7.2899999999999996E-3</v>
      </c>
      <c r="G37" s="210">
        <v>3.5812153489212566E-2</v>
      </c>
      <c r="H37" s="211">
        <v>3166.1805941902544</v>
      </c>
      <c r="I37" s="210">
        <v>0.96418784651078748</v>
      </c>
      <c r="J37" s="211">
        <v>88410.784767355028</v>
      </c>
      <c r="K37" s="211">
        <v>434138.47235129948</v>
      </c>
      <c r="L37" s="211">
        <v>2458100.7720801434</v>
      </c>
      <c r="M37" s="218">
        <v>27.803177842481695</v>
      </c>
    </row>
    <row r="38" spans="2:13" x14ac:dyDescent="0.2">
      <c r="B38" s="217" t="s">
        <v>3</v>
      </c>
      <c r="C38" s="209" t="s">
        <v>40</v>
      </c>
      <c r="D38" s="205" t="s">
        <v>80</v>
      </c>
      <c r="E38" s="205" t="str">
        <f t="shared" si="0"/>
        <v>ROTotal55-59</v>
      </c>
      <c r="F38" s="210">
        <v>9.9399999999999992E-3</v>
      </c>
      <c r="G38" s="210">
        <v>4.8479576977108287E-2</v>
      </c>
      <c r="H38" s="211">
        <v>4132.622349896068</v>
      </c>
      <c r="I38" s="210">
        <v>0.95152042302289175</v>
      </c>
      <c r="J38" s="211">
        <v>85244.604173164771</v>
      </c>
      <c r="K38" s="211">
        <v>415891.46499108372</v>
      </c>
      <c r="L38" s="211">
        <v>2023962.2997288438</v>
      </c>
      <c r="M38" s="218">
        <v>23.742996044856909</v>
      </c>
    </row>
    <row r="39" spans="2:13" x14ac:dyDescent="0.2">
      <c r="B39" s="217" t="s">
        <v>3</v>
      </c>
      <c r="C39" s="209" t="s">
        <v>40</v>
      </c>
      <c r="D39" s="205" t="s">
        <v>81</v>
      </c>
      <c r="E39" s="205" t="str">
        <f t="shared" si="0"/>
        <v>ROTotal60-64</v>
      </c>
      <c r="F39" s="210">
        <v>1.5699999999999999E-2</v>
      </c>
      <c r="G39" s="210">
        <v>7.5522123329350654E-2</v>
      </c>
      <c r="H39" s="211">
        <v>6125.7490947449478</v>
      </c>
      <c r="I39" s="210">
        <v>0.9244778766706494</v>
      </c>
      <c r="J39" s="211">
        <v>81111.98182326871</v>
      </c>
      <c r="K39" s="211">
        <v>390245.5363794812</v>
      </c>
      <c r="L39" s="211">
        <v>1608070.83473776</v>
      </c>
      <c r="M39" s="218">
        <v>19.825318018261644</v>
      </c>
    </row>
    <row r="40" spans="2:13" x14ac:dyDescent="0.2">
      <c r="B40" s="217" t="s">
        <v>3</v>
      </c>
      <c r="C40" s="209" t="s">
        <v>40</v>
      </c>
      <c r="D40" s="205" t="s">
        <v>82</v>
      </c>
      <c r="E40" s="205" t="str">
        <f t="shared" si="0"/>
        <v>ROTotal65-69</v>
      </c>
      <c r="F40" s="210">
        <v>2.4500000000000001E-2</v>
      </c>
      <c r="G40" s="210">
        <v>0.11542251281243807</v>
      </c>
      <c r="H40" s="211">
        <v>8655.0994078644981</v>
      </c>
      <c r="I40" s="210">
        <v>0.88457748718756191</v>
      </c>
      <c r="J40" s="211">
        <v>74986.23272852377</v>
      </c>
      <c r="K40" s="211">
        <v>353293.41512295761</v>
      </c>
      <c r="L40" s="211">
        <v>1217825.2983582788</v>
      </c>
      <c r="M40" s="218">
        <v>16.240651837614376</v>
      </c>
    </row>
    <row r="41" spans="2:13" x14ac:dyDescent="0.2">
      <c r="B41" s="217" t="s">
        <v>3</v>
      </c>
      <c r="C41" s="209" t="s">
        <v>40</v>
      </c>
      <c r="D41" s="205" t="s">
        <v>19</v>
      </c>
      <c r="E41" s="205" t="str">
        <f t="shared" si="0"/>
        <v>ROTotal70-74</v>
      </c>
      <c r="F41" s="210">
        <v>3.9899999999999998E-2</v>
      </c>
      <c r="G41" s="210">
        <v>0.18142255664756801</v>
      </c>
      <c r="H41" s="211">
        <v>12033.963792364691</v>
      </c>
      <c r="I41" s="210">
        <v>0.81857744335243199</v>
      </c>
      <c r="J41" s="211">
        <v>66331.133320659268</v>
      </c>
      <c r="K41" s="211">
        <v>301570.75712238462</v>
      </c>
      <c r="L41" s="211">
        <v>864531.88323532115</v>
      </c>
      <c r="M41" s="218">
        <v>13.033576240224694</v>
      </c>
    </row>
    <row r="42" spans="2:13" x14ac:dyDescent="0.2">
      <c r="B42" s="217" t="s">
        <v>3</v>
      </c>
      <c r="C42" s="209" t="s">
        <v>40</v>
      </c>
      <c r="D42" s="205" t="s">
        <v>20</v>
      </c>
      <c r="E42" s="205" t="str">
        <f t="shared" si="0"/>
        <v>ROTotal75-79</v>
      </c>
      <c r="F42" s="210">
        <v>5.8040000000000001E-2</v>
      </c>
      <c r="G42" s="210">
        <v>0.25341693431082113</v>
      </c>
      <c r="H42" s="211">
        <v>13759.822243615345</v>
      </c>
      <c r="I42" s="210">
        <v>0.74658306568917887</v>
      </c>
      <c r="J42" s="211">
        <v>54297.169528294573</v>
      </c>
      <c r="K42" s="211">
        <v>237086.29203243449</v>
      </c>
      <c r="L42" s="211">
        <v>562961.12611293653</v>
      </c>
      <c r="M42" s="218">
        <v>10.368148671535709</v>
      </c>
    </row>
    <row r="43" spans="2:13" x14ac:dyDescent="0.2">
      <c r="B43" s="217" t="s">
        <v>3</v>
      </c>
      <c r="C43" s="209" t="s">
        <v>40</v>
      </c>
      <c r="D43" s="205" t="s">
        <v>21</v>
      </c>
      <c r="E43" s="205" t="str">
        <f t="shared" si="0"/>
        <v>ROTotal80-84</v>
      </c>
      <c r="F43" s="210">
        <v>9.5649999999999999E-2</v>
      </c>
      <c r="G43" s="210">
        <v>0.38597146875636096</v>
      </c>
      <c r="H43" s="211">
        <v>15646.259470954323</v>
      </c>
      <c r="I43" s="210">
        <v>0.6140285312436391</v>
      </c>
      <c r="J43" s="211">
        <v>40537.347284679228</v>
      </c>
      <c r="K43" s="211">
        <v>163571.08774601034</v>
      </c>
      <c r="L43" s="211">
        <v>325874.8340805021</v>
      </c>
      <c r="M43" s="218">
        <v>8.038879105531997</v>
      </c>
    </row>
    <row r="44" spans="2:13" x14ac:dyDescent="0.2">
      <c r="B44" s="217" t="s">
        <v>3</v>
      </c>
      <c r="C44" s="209" t="s">
        <v>40</v>
      </c>
      <c r="D44" s="205" t="s">
        <v>22</v>
      </c>
      <c r="E44" s="205" t="str">
        <f t="shared" si="0"/>
        <v>ROTotal85-89</v>
      </c>
      <c r="F44" s="210">
        <v>0.13599</v>
      </c>
      <c r="G44" s="210">
        <v>0.50742473405371979</v>
      </c>
      <c r="H44" s="211">
        <v>12630.353614187148</v>
      </c>
      <c r="I44" s="210">
        <v>0.49257526594628021</v>
      </c>
      <c r="J44" s="211">
        <v>24891.087813724909</v>
      </c>
      <c r="K44" s="211">
        <v>92879.555033156677</v>
      </c>
      <c r="L44" s="211">
        <v>162303.74633449176</v>
      </c>
      <c r="M44" s="218">
        <v>6.5205565762777837</v>
      </c>
    </row>
    <row r="45" spans="2:13" ht="17" thickBot="1" x14ac:dyDescent="0.25">
      <c r="B45" s="217" t="s">
        <v>3</v>
      </c>
      <c r="C45" s="209" t="s">
        <v>40</v>
      </c>
      <c r="D45" s="205" t="s">
        <v>5</v>
      </c>
      <c r="E45" s="205" t="str">
        <f t="shared" si="0"/>
        <v>ROTotal90+</v>
      </c>
      <c r="F45" s="210">
        <v>0.17660999999999999</v>
      </c>
      <c r="G45" s="210">
        <v>1</v>
      </c>
      <c r="H45" s="211">
        <v>12260.734199537761</v>
      </c>
      <c r="I45" s="210">
        <v>0</v>
      </c>
      <c r="J45" s="211">
        <v>12260.734199537761</v>
      </c>
      <c r="K45" s="211">
        <v>69424.1913013351</v>
      </c>
      <c r="L45" s="211">
        <v>69424.1913013351</v>
      </c>
      <c r="M45" s="218">
        <v>5.6623192519704446</v>
      </c>
    </row>
    <row r="46" spans="2:13" x14ac:dyDescent="0.2">
      <c r="B46" s="212" t="s">
        <v>3</v>
      </c>
      <c r="C46" s="166" t="s">
        <v>41</v>
      </c>
      <c r="D46" s="213">
        <v>0</v>
      </c>
      <c r="E46" s="213" t="str">
        <f t="shared" si="0"/>
        <v>ACTotal0</v>
      </c>
      <c r="F46" s="214">
        <v>1.502E-2</v>
      </c>
      <c r="G46" s="214">
        <v>1.4814523965333712E-2</v>
      </c>
      <c r="H46" s="215">
        <v>1481.4523965333713</v>
      </c>
      <c r="I46" s="214">
        <v>0.98518547603466633</v>
      </c>
      <c r="J46" s="215">
        <v>100000</v>
      </c>
      <c r="K46" s="215">
        <v>98658.461259389136</v>
      </c>
      <c r="L46" s="215">
        <v>7508806.808768956</v>
      </c>
      <c r="M46" s="216">
        <v>75.088068087689564</v>
      </c>
    </row>
    <row r="47" spans="2:13" x14ac:dyDescent="0.2">
      <c r="B47" s="217" t="s">
        <v>3</v>
      </c>
      <c r="C47" s="209" t="s">
        <v>41</v>
      </c>
      <c r="D47" s="205" t="s">
        <v>107</v>
      </c>
      <c r="E47" s="205" t="str">
        <f t="shared" si="0"/>
        <v>ACTotal01-04</v>
      </c>
      <c r="F47" s="210">
        <v>5.6999999999999998E-4</v>
      </c>
      <c r="G47" s="210">
        <v>2.279234295478104E-3</v>
      </c>
      <c r="H47" s="211">
        <v>224.54685243851333</v>
      </c>
      <c r="I47" s="210">
        <v>0.99772076570452195</v>
      </c>
      <c r="J47" s="211">
        <v>98518.547603466635</v>
      </c>
      <c r="K47" s="211">
        <v>393512.80675579776</v>
      </c>
      <c r="L47" s="211">
        <v>7410148.3475095667</v>
      </c>
      <c r="M47" s="218">
        <v>75.215769291840644</v>
      </c>
    </row>
    <row r="48" spans="2:13" x14ac:dyDescent="0.2">
      <c r="B48" s="217" t="s">
        <v>3</v>
      </c>
      <c r="C48" s="209" t="s">
        <v>41</v>
      </c>
      <c r="D48" s="205" t="s">
        <v>106</v>
      </c>
      <c r="E48" s="205" t="str">
        <f t="shared" si="0"/>
        <v>ACTotal05-09</v>
      </c>
      <c r="F48" s="210">
        <v>2.1000000000000001E-4</v>
      </c>
      <c r="G48" s="210">
        <v>1.0257641038743119E-3</v>
      </c>
      <c r="H48" s="211">
        <v>100.82645759659931</v>
      </c>
      <c r="I48" s="210">
        <v>0.99897423589612566</v>
      </c>
      <c r="J48" s="211">
        <v>98294.000751028128</v>
      </c>
      <c r="K48" s="211">
        <v>491217.93761114916</v>
      </c>
      <c r="L48" s="211">
        <v>7016635.5407537688</v>
      </c>
      <c r="M48" s="218">
        <v>71.38416879099691</v>
      </c>
    </row>
    <row r="49" spans="2:13" x14ac:dyDescent="0.2">
      <c r="B49" s="217" t="s">
        <v>3</v>
      </c>
      <c r="C49" s="209" t="s">
        <v>41</v>
      </c>
      <c r="D49" s="205" t="s">
        <v>71</v>
      </c>
      <c r="E49" s="205" t="str">
        <f t="shared" si="0"/>
        <v>ACTotal10-14</v>
      </c>
      <c r="F49" s="210">
        <v>3.8999999999999999E-4</v>
      </c>
      <c r="G49" s="210">
        <v>1.9251594419772452E-3</v>
      </c>
      <c r="H49" s="211">
        <v>189.03751662871701</v>
      </c>
      <c r="I49" s="210">
        <v>0.99807484055802276</v>
      </c>
      <c r="J49" s="211">
        <v>98193.174293431526</v>
      </c>
      <c r="K49" s="211">
        <v>490493.27767558582</v>
      </c>
      <c r="L49" s="211">
        <v>6525417.6031426191</v>
      </c>
      <c r="M49" s="218">
        <v>66.45490025246211</v>
      </c>
    </row>
    <row r="50" spans="2:13" x14ac:dyDescent="0.2">
      <c r="B50" s="217" t="s">
        <v>3</v>
      </c>
      <c r="C50" s="209" t="s">
        <v>41</v>
      </c>
      <c r="D50" s="205" t="s">
        <v>72</v>
      </c>
      <c r="E50" s="205" t="str">
        <f t="shared" si="0"/>
        <v>ACTotal15-19</v>
      </c>
      <c r="F50" s="210">
        <v>1.14E-3</v>
      </c>
      <c r="G50" s="210">
        <v>5.7004223827063372E-3</v>
      </c>
      <c r="H50" s="211">
        <v>558.66497488030006</v>
      </c>
      <c r="I50" s="210">
        <v>0.99429957761729371</v>
      </c>
      <c r="J50" s="211">
        <v>98004.136776802814</v>
      </c>
      <c r="K50" s="211">
        <v>488624.02144681331</v>
      </c>
      <c r="L50" s="211">
        <v>6034924.3254670333</v>
      </c>
      <c r="M50" s="218">
        <v>61.578261121886392</v>
      </c>
    </row>
    <row r="51" spans="2:13" x14ac:dyDescent="0.2">
      <c r="B51" s="217" t="s">
        <v>3</v>
      </c>
      <c r="C51" s="209" t="s">
        <v>41</v>
      </c>
      <c r="D51" s="205" t="s">
        <v>73</v>
      </c>
      <c r="E51" s="205" t="str">
        <f t="shared" si="0"/>
        <v>ACTotal20-24</v>
      </c>
      <c r="F51" s="210">
        <v>1.49E-3</v>
      </c>
      <c r="G51" s="210">
        <v>7.4455994056405912E-3</v>
      </c>
      <c r="H51" s="211">
        <v>725.53994693076129</v>
      </c>
      <c r="I51" s="210">
        <v>0.9925544005943594</v>
      </c>
      <c r="J51" s="211">
        <v>97445.471801922511</v>
      </c>
      <c r="K51" s="211">
        <v>485413.50914228568</v>
      </c>
      <c r="L51" s="211">
        <v>5546300.3040202204</v>
      </c>
      <c r="M51" s="218">
        <v>56.916962907154776</v>
      </c>
    </row>
    <row r="52" spans="2:13" x14ac:dyDescent="0.2">
      <c r="B52" s="217" t="s">
        <v>3</v>
      </c>
      <c r="C52" s="209" t="s">
        <v>41</v>
      </c>
      <c r="D52" s="205" t="s">
        <v>74</v>
      </c>
      <c r="E52" s="205" t="str">
        <f t="shared" si="0"/>
        <v>ACTotal25-29</v>
      </c>
      <c r="F52" s="210">
        <v>1.5200000000000001E-3</v>
      </c>
      <c r="G52" s="210">
        <v>7.5863685795409244E-3</v>
      </c>
      <c r="H52" s="211">
        <v>733.75305204004883</v>
      </c>
      <c r="I52" s="210">
        <v>0.99241363142045913</v>
      </c>
      <c r="J52" s="211">
        <v>96719.931854991752</v>
      </c>
      <c r="K52" s="211">
        <v>481765.27664485865</v>
      </c>
      <c r="L52" s="211">
        <v>5060886.7948779343</v>
      </c>
      <c r="M52" s="218">
        <v>52.325169154022106</v>
      </c>
    </row>
    <row r="53" spans="2:13" x14ac:dyDescent="0.2">
      <c r="B53" s="217" t="s">
        <v>3</v>
      </c>
      <c r="C53" s="209" t="s">
        <v>41</v>
      </c>
      <c r="D53" s="205" t="s">
        <v>75</v>
      </c>
      <c r="E53" s="205" t="str">
        <f t="shared" si="0"/>
        <v>ACTotal30-34</v>
      </c>
      <c r="F53" s="210">
        <v>1.99E-3</v>
      </c>
      <c r="G53" s="210">
        <v>9.8865611136905642E-3</v>
      </c>
      <c r="H53" s="211">
        <v>948.9732228050118</v>
      </c>
      <c r="I53" s="210">
        <v>0.99011343888630943</v>
      </c>
      <c r="J53" s="211">
        <v>95986.178802951705</v>
      </c>
      <c r="K53" s="211">
        <v>477558.46095774602</v>
      </c>
      <c r="L53" s="211">
        <v>4579121.5182330757</v>
      </c>
      <c r="M53" s="218">
        <v>47.706050760010683</v>
      </c>
    </row>
    <row r="54" spans="2:13" x14ac:dyDescent="0.2">
      <c r="B54" s="217" t="s">
        <v>3</v>
      </c>
      <c r="C54" s="209" t="s">
        <v>41</v>
      </c>
      <c r="D54" s="205" t="s">
        <v>76</v>
      </c>
      <c r="E54" s="205" t="str">
        <f t="shared" si="0"/>
        <v>ACTotal35-39</v>
      </c>
      <c r="F54" s="210">
        <v>2.2899999999999999E-3</v>
      </c>
      <c r="G54" s="210">
        <v>1.1407169035145078E-2</v>
      </c>
      <c r="H54" s="211">
        <v>1084.1054686805664</v>
      </c>
      <c r="I54" s="210">
        <v>0.98859283096485495</v>
      </c>
      <c r="J54" s="211">
        <v>95037.205580146692</v>
      </c>
      <c r="K54" s="211">
        <v>472475.76422903209</v>
      </c>
      <c r="L54" s="211">
        <v>4101563.0572753302</v>
      </c>
      <c r="M54" s="218">
        <v>43.15744588908818</v>
      </c>
    </row>
    <row r="55" spans="2:13" x14ac:dyDescent="0.2">
      <c r="B55" s="217" t="s">
        <v>3</v>
      </c>
      <c r="C55" s="209" t="s">
        <v>41</v>
      </c>
      <c r="D55" s="205" t="s">
        <v>77</v>
      </c>
      <c r="E55" s="205" t="str">
        <f t="shared" si="0"/>
        <v>ACTotal40-44</v>
      </c>
      <c r="F55" s="210">
        <v>3.13E-3</v>
      </c>
      <c r="G55" s="210">
        <v>1.5535293610149045E-2</v>
      </c>
      <c r="H55" s="211">
        <v>1459.5889958153532</v>
      </c>
      <c r="I55" s="210">
        <v>0.98446470638985095</v>
      </c>
      <c r="J55" s="211">
        <v>93953.100111466134</v>
      </c>
      <c r="K55" s="211">
        <v>466116.5280677923</v>
      </c>
      <c r="L55" s="211">
        <v>3629087.293046298</v>
      </c>
      <c r="M55" s="218">
        <v>38.626583782128975</v>
      </c>
    </row>
    <row r="56" spans="2:13" x14ac:dyDescent="0.2">
      <c r="B56" s="217" t="s">
        <v>3</v>
      </c>
      <c r="C56" s="209" t="s">
        <v>41</v>
      </c>
      <c r="D56" s="205" t="s">
        <v>78</v>
      </c>
      <c r="E56" s="205" t="str">
        <f t="shared" si="0"/>
        <v>ACTotal45-49</v>
      </c>
      <c r="F56" s="210">
        <v>4.5399999999999998E-3</v>
      </c>
      <c r="G56" s="210">
        <v>2.2421008401117472E-2</v>
      </c>
      <c r="H56" s="211">
        <v>2073.7977897728583</v>
      </c>
      <c r="I56" s="210">
        <v>0.97757899159888251</v>
      </c>
      <c r="J56" s="211">
        <v>92493.511115650777</v>
      </c>
      <c r="K56" s="211">
        <v>457283.06110382173</v>
      </c>
      <c r="L56" s="211">
        <v>3162970.7649785057</v>
      </c>
      <c r="M56" s="218">
        <v>34.196677440686983</v>
      </c>
    </row>
    <row r="57" spans="2:13" x14ac:dyDescent="0.2">
      <c r="B57" s="217" t="s">
        <v>3</v>
      </c>
      <c r="C57" s="209" t="s">
        <v>41</v>
      </c>
      <c r="D57" s="205" t="s">
        <v>79</v>
      </c>
      <c r="E57" s="205" t="str">
        <f t="shared" si="0"/>
        <v>ACTotal50-54</v>
      </c>
      <c r="F57" s="210">
        <v>6.3499999999999997E-3</v>
      </c>
      <c r="G57" s="210">
        <v>3.1235176723305919E-2</v>
      </c>
      <c r="H57" s="211">
        <v>2824.275725004456</v>
      </c>
      <c r="I57" s="210">
        <v>0.96876482327669411</v>
      </c>
      <c r="J57" s="211">
        <v>90419.713325877921</v>
      </c>
      <c r="K57" s="211">
        <v>445037.87731687847</v>
      </c>
      <c r="L57" s="211">
        <v>2705687.7038746839</v>
      </c>
      <c r="M57" s="218">
        <v>29.923648332341283</v>
      </c>
    </row>
    <row r="58" spans="2:13" x14ac:dyDescent="0.2">
      <c r="B58" s="217" t="s">
        <v>3</v>
      </c>
      <c r="C58" s="209" t="s">
        <v>41</v>
      </c>
      <c r="D58" s="205" t="s">
        <v>80</v>
      </c>
      <c r="E58" s="205" t="str">
        <f t="shared" si="0"/>
        <v>ACTotal55-59</v>
      </c>
      <c r="F58" s="210">
        <v>1.0149999999999999E-2</v>
      </c>
      <c r="G58" s="210">
        <v>4.9517472141584869E-2</v>
      </c>
      <c r="H58" s="211">
        <v>4337.5046411311878</v>
      </c>
      <c r="I58" s="210">
        <v>0.95048252785841514</v>
      </c>
      <c r="J58" s="211">
        <v>87595.437600873469</v>
      </c>
      <c r="K58" s="211">
        <v>427133.42640153936</v>
      </c>
      <c r="L58" s="211">
        <v>2260649.8265578053</v>
      </c>
      <c r="M58" s="218">
        <v>25.807848998464994</v>
      </c>
    </row>
    <row r="59" spans="2:13" x14ac:dyDescent="0.2">
      <c r="B59" s="217" t="s">
        <v>3</v>
      </c>
      <c r="C59" s="209" t="s">
        <v>41</v>
      </c>
      <c r="D59" s="205" t="s">
        <v>81</v>
      </c>
      <c r="E59" s="205" t="str">
        <f t="shared" si="0"/>
        <v>ACTotal60-64</v>
      </c>
      <c r="F59" s="210">
        <v>1.47E-2</v>
      </c>
      <c r="G59" s="210">
        <v>7.0875623704951429E-2</v>
      </c>
      <c r="H59" s="211">
        <v>5900.9579269067663</v>
      </c>
      <c r="I59" s="210">
        <v>0.92912437629504852</v>
      </c>
      <c r="J59" s="211">
        <v>83257.932959742277</v>
      </c>
      <c r="K59" s="211">
        <v>401537.26998144446</v>
      </c>
      <c r="L59" s="211">
        <v>1833516.4001562661</v>
      </c>
      <c r="M59" s="218">
        <v>22.022122517055841</v>
      </c>
    </row>
    <row r="60" spans="2:13" x14ac:dyDescent="0.2">
      <c r="B60" s="217" t="s">
        <v>3</v>
      </c>
      <c r="C60" s="209" t="s">
        <v>41</v>
      </c>
      <c r="D60" s="205" t="s">
        <v>82</v>
      </c>
      <c r="E60" s="205" t="str">
        <f t="shared" si="0"/>
        <v>ACTotal65-69</v>
      </c>
      <c r="F60" s="210">
        <v>1.8180000000000002E-2</v>
      </c>
      <c r="G60" s="210">
        <v>8.6937290340528939E-2</v>
      </c>
      <c r="H60" s="211">
        <v>6725.2057982946681</v>
      </c>
      <c r="I60" s="210">
        <v>0.91306270965947101</v>
      </c>
      <c r="J60" s="211">
        <v>77356.9750328355</v>
      </c>
      <c r="K60" s="211">
        <v>369971.86066844082</v>
      </c>
      <c r="L60" s="211">
        <v>1431979.1301748215</v>
      </c>
      <c r="M60" s="218">
        <v>18.511312387370282</v>
      </c>
    </row>
    <row r="61" spans="2:13" x14ac:dyDescent="0.2">
      <c r="B61" s="217" t="s">
        <v>3</v>
      </c>
      <c r="C61" s="209" t="s">
        <v>41</v>
      </c>
      <c r="D61" s="205" t="s">
        <v>19</v>
      </c>
      <c r="E61" s="205" t="str">
        <f t="shared" si="0"/>
        <v>ACTotal70-74</v>
      </c>
      <c r="F61" s="210">
        <v>2.8639999999999999E-2</v>
      </c>
      <c r="G61" s="210">
        <v>0.13364044103487485</v>
      </c>
      <c r="H61" s="211">
        <v>9439.2607915775407</v>
      </c>
      <c r="I61" s="210">
        <v>0.86635955896512518</v>
      </c>
      <c r="J61" s="211">
        <v>70631.769234540829</v>
      </c>
      <c r="K61" s="211">
        <v>329560.69419376028</v>
      </c>
      <c r="L61" s="211">
        <v>1062007.2695063807</v>
      </c>
      <c r="M61" s="218">
        <v>15.035829924914731</v>
      </c>
    </row>
    <row r="62" spans="2:13" x14ac:dyDescent="0.2">
      <c r="B62" s="217" t="s">
        <v>3</v>
      </c>
      <c r="C62" s="209" t="s">
        <v>41</v>
      </c>
      <c r="D62" s="205" t="s">
        <v>20</v>
      </c>
      <c r="E62" s="205" t="str">
        <f t="shared" si="0"/>
        <v>ACTotal75-79</v>
      </c>
      <c r="F62" s="210">
        <v>4.5469999999999997E-2</v>
      </c>
      <c r="G62" s="210">
        <v>0.20413439641508849</v>
      </c>
      <c r="H62" s="211">
        <v>12491.495776129517</v>
      </c>
      <c r="I62" s="210">
        <v>0.79586560358491154</v>
      </c>
      <c r="J62" s="211">
        <v>61192.508442963292</v>
      </c>
      <c r="K62" s="211">
        <v>274733.80277449265</v>
      </c>
      <c r="L62" s="211">
        <v>732446.57531262038</v>
      </c>
      <c r="M62" s="218">
        <v>11.969546500864952</v>
      </c>
    </row>
    <row r="63" spans="2:13" x14ac:dyDescent="0.2">
      <c r="B63" s="217" t="s">
        <v>3</v>
      </c>
      <c r="C63" s="209" t="s">
        <v>41</v>
      </c>
      <c r="D63" s="205" t="s">
        <v>21</v>
      </c>
      <c r="E63" s="205" t="str">
        <f t="shared" si="0"/>
        <v>ACTotal80-84</v>
      </c>
      <c r="F63" s="210">
        <v>6.8559999999999996E-2</v>
      </c>
      <c r="G63" s="210">
        <v>0.29265153217851664</v>
      </c>
      <c r="H63" s="211">
        <v>14252.425975594251</v>
      </c>
      <c r="I63" s="210">
        <v>0.70734846782148342</v>
      </c>
      <c r="J63" s="211">
        <v>48701.012666833776</v>
      </c>
      <c r="K63" s="211">
        <v>207873.99839518327</v>
      </c>
      <c r="L63" s="211">
        <v>457712.77253812773</v>
      </c>
      <c r="M63" s="218">
        <v>9.3984241286596077</v>
      </c>
    </row>
    <row r="64" spans="2:13" x14ac:dyDescent="0.2">
      <c r="B64" s="217" t="s">
        <v>3</v>
      </c>
      <c r="C64" s="209" t="s">
        <v>41</v>
      </c>
      <c r="D64" s="205" t="s">
        <v>22</v>
      </c>
      <c r="E64" s="205" t="str">
        <f t="shared" si="0"/>
        <v>ACTotal85-89</v>
      </c>
      <c r="F64" s="210">
        <v>0.11269</v>
      </c>
      <c r="G64" s="210">
        <v>0.43958911102068154</v>
      </c>
      <c r="H64" s="211">
        <v>15143.223599520867</v>
      </c>
      <c r="I64" s="210">
        <v>0.56041088897931846</v>
      </c>
      <c r="J64" s="211">
        <v>34448.586691239529</v>
      </c>
      <c r="K64" s="211">
        <v>134384.87445739549</v>
      </c>
      <c r="L64" s="211">
        <v>249838.77414294449</v>
      </c>
      <c r="M64" s="218">
        <v>7.2525115872599759</v>
      </c>
    </row>
    <row r="65" spans="2:13" ht="17" thickBot="1" x14ac:dyDescent="0.25">
      <c r="B65" s="217" t="s">
        <v>3</v>
      </c>
      <c r="C65" s="209" t="s">
        <v>41</v>
      </c>
      <c r="D65" s="205" t="s">
        <v>5</v>
      </c>
      <c r="E65" s="205" t="str">
        <f t="shared" si="0"/>
        <v>ACTotal90+</v>
      </c>
      <c r="F65" s="210">
        <v>0.16721</v>
      </c>
      <c r="G65" s="210">
        <v>1</v>
      </c>
      <c r="H65" s="211">
        <v>19305.363091718664</v>
      </c>
      <c r="I65" s="210">
        <v>0</v>
      </c>
      <c r="J65" s="211">
        <v>19305.363091718664</v>
      </c>
      <c r="K65" s="211">
        <v>115453.89968554901</v>
      </c>
      <c r="L65" s="211">
        <v>115453.89968554901</v>
      </c>
      <c r="M65" s="218">
        <v>5.9804055037470265</v>
      </c>
    </row>
    <row r="66" spans="2:13" x14ac:dyDescent="0.2">
      <c r="B66" s="212" t="s">
        <v>3</v>
      </c>
      <c r="C66" s="166" t="s">
        <v>42</v>
      </c>
      <c r="D66" s="213">
        <v>0</v>
      </c>
      <c r="E66" s="213" t="str">
        <f t="shared" si="0"/>
        <v>AMTotal0</v>
      </c>
      <c r="F66" s="227">
        <v>1.6500000000000001E-2</v>
      </c>
      <c r="G66" s="227">
        <v>1.6259234894492981E-2</v>
      </c>
      <c r="H66" s="228">
        <v>1625.9234894492981</v>
      </c>
      <c r="I66" s="227">
        <v>0.98374076510550701</v>
      </c>
      <c r="J66" s="228">
        <v>100000</v>
      </c>
      <c r="K66" s="228">
        <v>98534.681500829451</v>
      </c>
      <c r="L66" s="228">
        <v>7280613.4004974691</v>
      </c>
      <c r="M66" s="229">
        <v>72.806134004974695</v>
      </c>
    </row>
    <row r="67" spans="2:13" x14ac:dyDescent="0.2">
      <c r="B67" s="217" t="s">
        <v>3</v>
      </c>
      <c r="C67" s="209" t="s">
        <v>42</v>
      </c>
      <c r="D67" s="205" t="s">
        <v>107</v>
      </c>
      <c r="E67" s="205" t="str">
        <f t="shared" si="0"/>
        <v>AMTotal01-04</v>
      </c>
      <c r="F67" s="225">
        <v>9.1E-4</v>
      </c>
      <c r="G67" s="225">
        <v>3.6205201013397425E-3</v>
      </c>
      <c r="H67" s="226">
        <v>356.16532145718259</v>
      </c>
      <c r="I67" s="225">
        <v>0.99637947989866027</v>
      </c>
      <c r="J67" s="226">
        <v>98374.076510550702</v>
      </c>
      <c r="K67" s="226">
        <v>392605.03037088772</v>
      </c>
      <c r="L67" s="226">
        <v>7182078.7189966394</v>
      </c>
      <c r="M67" s="230">
        <v>73.007838789992149</v>
      </c>
    </row>
    <row r="68" spans="2:13" x14ac:dyDescent="0.2">
      <c r="B68" s="217" t="s">
        <v>3</v>
      </c>
      <c r="C68" s="209" t="s">
        <v>42</v>
      </c>
      <c r="D68" s="205" t="s">
        <v>106</v>
      </c>
      <c r="E68" s="205" t="str">
        <f t="shared" si="0"/>
        <v>AMTotal05-09</v>
      </c>
      <c r="F68" s="225">
        <v>3.4000000000000002E-4</v>
      </c>
      <c r="G68" s="225">
        <v>1.680168368863142E-3</v>
      </c>
      <c r="H68" s="226">
        <v>164.68659396195156</v>
      </c>
      <c r="I68" s="225">
        <v>0.99831983163113691</v>
      </c>
      <c r="J68" s="226">
        <v>98017.911189093516</v>
      </c>
      <c r="K68" s="226">
        <v>489677.83946056274</v>
      </c>
      <c r="L68" s="226">
        <v>6789473.688625752</v>
      </c>
      <c r="M68" s="230">
        <v>69.267683898381406</v>
      </c>
    </row>
    <row r="69" spans="2:13" x14ac:dyDescent="0.2">
      <c r="B69" s="217" t="s">
        <v>3</v>
      </c>
      <c r="C69" s="209" t="s">
        <v>42</v>
      </c>
      <c r="D69" s="205" t="s">
        <v>71</v>
      </c>
      <c r="E69" s="205" t="str">
        <f t="shared" si="0"/>
        <v>AMTotal10-14</v>
      </c>
      <c r="F69" s="225">
        <v>4.2999999999999999E-4</v>
      </c>
      <c r="G69" s="225">
        <v>2.1269382305227238E-3</v>
      </c>
      <c r="H69" s="226">
        <v>208.12776437131183</v>
      </c>
      <c r="I69" s="225">
        <v>0.99787306176947732</v>
      </c>
      <c r="J69" s="226">
        <v>97853.224595131571</v>
      </c>
      <c r="K69" s="226">
        <v>488745.80356472958</v>
      </c>
      <c r="L69" s="226">
        <v>6299795.8491651891</v>
      </c>
      <c r="M69" s="230">
        <v>64.380053649030373</v>
      </c>
    </row>
    <row r="70" spans="2:13" x14ac:dyDescent="0.2">
      <c r="B70" s="217" t="s">
        <v>3</v>
      </c>
      <c r="C70" s="209" t="s">
        <v>42</v>
      </c>
      <c r="D70" s="205" t="s">
        <v>72</v>
      </c>
      <c r="E70" s="205" t="str">
        <f t="shared" si="0"/>
        <v>AMTotal15-19</v>
      </c>
      <c r="F70" s="225">
        <v>1.2700000000000001E-3</v>
      </c>
      <c r="G70" s="225">
        <v>6.3410734008321843E-3</v>
      </c>
      <c r="H70" s="226">
        <v>619.17472623521689</v>
      </c>
      <c r="I70" s="225">
        <v>0.99365892659916777</v>
      </c>
      <c r="J70" s="226">
        <v>97645.09683076026</v>
      </c>
      <c r="K70" s="226">
        <v>486677.54733821325</v>
      </c>
      <c r="L70" s="226">
        <v>5811050.0456004599</v>
      </c>
      <c r="M70" s="230">
        <v>59.511949234606696</v>
      </c>
    </row>
    <row r="71" spans="2:13" x14ac:dyDescent="0.2">
      <c r="B71" s="217" t="s">
        <v>3</v>
      </c>
      <c r="C71" s="209" t="s">
        <v>42</v>
      </c>
      <c r="D71" s="205" t="s">
        <v>73</v>
      </c>
      <c r="E71" s="205" t="str">
        <f t="shared" ref="E71:E134" si="1">_xlfn.CONCAT(C71,B71,D71)</f>
        <v>AMTotal20-24</v>
      </c>
      <c r="F71" s="225">
        <v>2.0100000000000001E-3</v>
      </c>
      <c r="G71" s="225">
        <v>9.9956706427138838E-3</v>
      </c>
      <c r="H71" s="226">
        <v>969.83916116244507</v>
      </c>
      <c r="I71" s="225">
        <v>0.99000432935728611</v>
      </c>
      <c r="J71" s="226">
        <v>97025.922104525045</v>
      </c>
      <c r="K71" s="226">
        <v>482705.01261971914</v>
      </c>
      <c r="L71" s="226">
        <v>5324372.4982622471</v>
      </c>
      <c r="M71" s="230">
        <v>54.875773224049901</v>
      </c>
    </row>
    <row r="72" spans="2:13" x14ac:dyDescent="0.2">
      <c r="B72" s="217" t="s">
        <v>3</v>
      </c>
      <c r="C72" s="209" t="s">
        <v>42</v>
      </c>
      <c r="D72" s="205" t="s">
        <v>74</v>
      </c>
      <c r="E72" s="205" t="str">
        <f t="shared" si="1"/>
        <v>AMTotal25-29</v>
      </c>
      <c r="F72" s="225">
        <v>2.7000000000000001E-3</v>
      </c>
      <c r="G72" s="225">
        <v>1.3418089762693196E-2</v>
      </c>
      <c r="H72" s="226">
        <v>1288.8891431867423</v>
      </c>
      <c r="I72" s="225">
        <v>0.98658191023730679</v>
      </c>
      <c r="J72" s="226">
        <v>96056.082943362606</v>
      </c>
      <c r="K72" s="226">
        <v>477058.19185884617</v>
      </c>
      <c r="L72" s="226">
        <v>4841667.4856425282</v>
      </c>
      <c r="M72" s="230">
        <v>50.404590081997334</v>
      </c>
    </row>
    <row r="73" spans="2:13" x14ac:dyDescent="0.2">
      <c r="B73" s="217" t="s">
        <v>3</v>
      </c>
      <c r="C73" s="209" t="s">
        <v>42</v>
      </c>
      <c r="D73" s="205" t="s">
        <v>75</v>
      </c>
      <c r="E73" s="205" t="str">
        <f t="shared" si="1"/>
        <v>AMTotal30-34</v>
      </c>
      <c r="F73" s="225">
        <v>2.47E-3</v>
      </c>
      <c r="G73" s="225">
        <v>1.2254334294021039E-2</v>
      </c>
      <c r="H73" s="226">
        <v>1161.3088729336332</v>
      </c>
      <c r="I73" s="225">
        <v>0.98774566570597899</v>
      </c>
      <c r="J73" s="226">
        <v>94767.193800175868</v>
      </c>
      <c r="K73" s="226">
        <v>470932.69681854529</v>
      </c>
      <c r="L73" s="226">
        <v>4364609.2937836824</v>
      </c>
      <c r="M73" s="230">
        <v>46.056120464923829</v>
      </c>
    </row>
    <row r="74" spans="2:13" x14ac:dyDescent="0.2">
      <c r="B74" s="217" t="s">
        <v>3</v>
      </c>
      <c r="C74" s="209" t="s">
        <v>42</v>
      </c>
      <c r="D74" s="205" t="s">
        <v>76</v>
      </c>
      <c r="E74" s="205" t="str">
        <f t="shared" si="1"/>
        <v>AMTotal35-39</v>
      </c>
      <c r="F74" s="225">
        <v>3.2699999999999999E-3</v>
      </c>
      <c r="G74" s="225">
        <v>1.6206458378797948E-2</v>
      </c>
      <c r="H74" s="226">
        <v>1517.0198780839014</v>
      </c>
      <c r="I74" s="225">
        <v>0.98379354162120203</v>
      </c>
      <c r="J74" s="226">
        <v>93605.884927242238</v>
      </c>
      <c r="K74" s="226">
        <v>464236.87494100141</v>
      </c>
      <c r="L74" s="226">
        <v>3893676.5969651369</v>
      </c>
      <c r="M74" s="230">
        <v>41.596493639172415</v>
      </c>
    </row>
    <row r="75" spans="2:13" x14ac:dyDescent="0.2">
      <c r="B75" s="217" t="s">
        <v>3</v>
      </c>
      <c r="C75" s="209" t="s">
        <v>42</v>
      </c>
      <c r="D75" s="205" t="s">
        <v>77</v>
      </c>
      <c r="E75" s="205" t="str">
        <f t="shared" si="1"/>
        <v>AMTotal40-44</v>
      </c>
      <c r="F75" s="225">
        <v>3.2799999999999999E-3</v>
      </c>
      <c r="G75" s="225">
        <v>1.6271030649453812E-2</v>
      </c>
      <c r="H75" s="226">
        <v>1498.3807456882714</v>
      </c>
      <c r="I75" s="225">
        <v>0.98372896935054621</v>
      </c>
      <c r="J75" s="226">
        <v>92088.865049158339</v>
      </c>
      <c r="K75" s="226">
        <v>456698.37338157103</v>
      </c>
      <c r="L75" s="226">
        <v>3429439.7220241353</v>
      </c>
      <c r="M75" s="230">
        <v>37.240547162715622</v>
      </c>
    </row>
    <row r="76" spans="2:13" x14ac:dyDescent="0.2">
      <c r="B76" s="217" t="s">
        <v>3</v>
      </c>
      <c r="C76" s="209" t="s">
        <v>42</v>
      </c>
      <c r="D76" s="205" t="s">
        <v>78</v>
      </c>
      <c r="E76" s="205" t="str">
        <f t="shared" si="1"/>
        <v>AMTotal45-49</v>
      </c>
      <c r="F76" s="225">
        <v>4.8500000000000001E-3</v>
      </c>
      <c r="G76" s="225">
        <v>2.3942741114054325E-2</v>
      </c>
      <c r="H76" s="226">
        <v>2168.9845130747858</v>
      </c>
      <c r="I76" s="225">
        <v>0.97605725888594563</v>
      </c>
      <c r="J76" s="226">
        <v>90590.484303470075</v>
      </c>
      <c r="K76" s="226">
        <v>447529.96023466339</v>
      </c>
      <c r="L76" s="226">
        <v>2972741.3486425644</v>
      </c>
      <c r="M76" s="230">
        <v>32.815161233536898</v>
      </c>
    </row>
    <row r="77" spans="2:13" x14ac:dyDescent="0.2">
      <c r="B77" s="217" t="s">
        <v>3</v>
      </c>
      <c r="C77" s="209" t="s">
        <v>42</v>
      </c>
      <c r="D77" s="205" t="s">
        <v>79</v>
      </c>
      <c r="E77" s="205" t="str">
        <f t="shared" si="1"/>
        <v>AMTotal50-54</v>
      </c>
      <c r="F77" s="225">
        <v>6.9100000000000003E-3</v>
      </c>
      <c r="G77" s="225">
        <v>3.3987007622768087E-2</v>
      </c>
      <c r="H77" s="226">
        <v>3005.1821873927515</v>
      </c>
      <c r="I77" s="225">
        <v>0.96601299237723193</v>
      </c>
      <c r="J77" s="226">
        <v>88421.49979039529</v>
      </c>
      <c r="K77" s="226">
        <v>434594.54348349455</v>
      </c>
      <c r="L77" s="226">
        <v>2525211.3884079009</v>
      </c>
      <c r="M77" s="230">
        <v>28.55879389508161</v>
      </c>
    </row>
    <row r="78" spans="2:13" x14ac:dyDescent="0.2">
      <c r="B78" s="217" t="s">
        <v>3</v>
      </c>
      <c r="C78" s="209" t="s">
        <v>42</v>
      </c>
      <c r="D78" s="205" t="s">
        <v>80</v>
      </c>
      <c r="E78" s="205" t="str">
        <f t="shared" si="1"/>
        <v>AMTotal55-59</v>
      </c>
      <c r="F78" s="225">
        <v>1.1469999999999999E-2</v>
      </c>
      <c r="G78" s="225">
        <v>5.5758701695665068E-2</v>
      </c>
      <c r="H78" s="226">
        <v>4762.7029731680032</v>
      </c>
      <c r="I78" s="225">
        <v>0.9442412983043349</v>
      </c>
      <c r="J78" s="226">
        <v>85416.317603002535</v>
      </c>
      <c r="K78" s="226">
        <v>415174.83058209263</v>
      </c>
      <c r="L78" s="226">
        <v>2090616.8449244066</v>
      </c>
      <c r="M78" s="230">
        <v>24.475614304062642</v>
      </c>
    </row>
    <row r="79" spans="2:13" x14ac:dyDescent="0.2">
      <c r="B79" s="217" t="s">
        <v>3</v>
      </c>
      <c r="C79" s="209" t="s">
        <v>42</v>
      </c>
      <c r="D79" s="205" t="s">
        <v>81</v>
      </c>
      <c r="E79" s="205" t="str">
        <f t="shared" si="1"/>
        <v>AMTotal60-64</v>
      </c>
      <c r="F79" s="225">
        <v>1.5299999999999999E-2</v>
      </c>
      <c r="G79" s="225">
        <v>7.3658935486704963E-2</v>
      </c>
      <c r="H79" s="226">
        <v>5940.8593967885454</v>
      </c>
      <c r="I79" s="225">
        <v>0.92634106451329501</v>
      </c>
      <c r="J79" s="226">
        <v>80653.614629834527</v>
      </c>
      <c r="K79" s="226">
        <v>388415.92465720128</v>
      </c>
      <c r="L79" s="226">
        <v>1675442.0143423141</v>
      </c>
      <c r="M79" s="230">
        <v>20.773303490883499</v>
      </c>
    </row>
    <row r="80" spans="2:13" x14ac:dyDescent="0.2">
      <c r="B80" s="217" t="s">
        <v>3</v>
      </c>
      <c r="C80" s="209" t="s">
        <v>42</v>
      </c>
      <c r="D80" s="205" t="s">
        <v>82</v>
      </c>
      <c r="E80" s="205" t="str">
        <f t="shared" si="1"/>
        <v>AMTotal65-69</v>
      </c>
      <c r="F80" s="225">
        <v>2.3220000000000001E-2</v>
      </c>
      <c r="G80" s="225">
        <v>0.10973193254856557</v>
      </c>
      <c r="H80" s="226">
        <v>8198.3750177500897</v>
      </c>
      <c r="I80" s="225">
        <v>0.89026806745143439</v>
      </c>
      <c r="J80" s="226">
        <v>74712.755233045973</v>
      </c>
      <c r="K80" s="226">
        <v>353067.83862085466</v>
      </c>
      <c r="L80" s="226">
        <v>1287026.0896851127</v>
      </c>
      <c r="M80" s="230">
        <v>17.226323479445877</v>
      </c>
    </row>
    <row r="81" spans="1:13" x14ac:dyDescent="0.2">
      <c r="B81" s="217" t="s">
        <v>3</v>
      </c>
      <c r="C81" s="209" t="s">
        <v>42</v>
      </c>
      <c r="D81" s="205" t="s">
        <v>19</v>
      </c>
      <c r="E81" s="205" t="str">
        <f t="shared" si="1"/>
        <v>AMTotal70-74</v>
      </c>
      <c r="F81" s="225">
        <v>3.4779999999999998E-2</v>
      </c>
      <c r="G81" s="225">
        <v>0.15999350749544528</v>
      </c>
      <c r="H81" s="226">
        <v>10641.868989530838</v>
      </c>
      <c r="I81" s="225">
        <v>0.84000649250455472</v>
      </c>
      <c r="J81" s="226">
        <v>66514.380215295881</v>
      </c>
      <c r="K81" s="226">
        <v>305967.22860265232</v>
      </c>
      <c r="L81" s="226">
        <v>933958.25106425793</v>
      </c>
      <c r="M81" s="230">
        <v>14.041448601658647</v>
      </c>
    </row>
    <row r="82" spans="1:13" x14ac:dyDescent="0.2">
      <c r="B82" s="217" t="s">
        <v>3</v>
      </c>
      <c r="C82" s="209" t="s">
        <v>42</v>
      </c>
      <c r="D82" s="205" t="s">
        <v>20</v>
      </c>
      <c r="E82" s="205" t="str">
        <f t="shared" si="1"/>
        <v>AMTotal75-79</v>
      </c>
      <c r="F82" s="225">
        <v>5.176E-2</v>
      </c>
      <c r="G82" s="225">
        <v>0.22915105599456001</v>
      </c>
      <c r="H82" s="226">
        <v>12803.244948451968</v>
      </c>
      <c r="I82" s="225">
        <v>0.77084894400544002</v>
      </c>
      <c r="J82" s="226">
        <v>55872.51122576504</v>
      </c>
      <c r="K82" s="226">
        <v>247354.44375769529</v>
      </c>
      <c r="L82" s="226">
        <v>627991.02246160561</v>
      </c>
      <c r="M82" s="230">
        <v>11.239713567268728</v>
      </c>
    </row>
    <row r="83" spans="1:13" x14ac:dyDescent="0.2">
      <c r="B83" s="217" t="s">
        <v>3</v>
      </c>
      <c r="C83" s="209" t="s">
        <v>42</v>
      </c>
      <c r="D83" s="205" t="s">
        <v>21</v>
      </c>
      <c r="E83" s="205" t="str">
        <f t="shared" si="1"/>
        <v>AMTotal80-84</v>
      </c>
      <c r="F83" s="225">
        <v>7.8109999999999999E-2</v>
      </c>
      <c r="G83" s="225">
        <v>0.32675954277508085</v>
      </c>
      <c r="H83" s="226">
        <v>14073.293756433028</v>
      </c>
      <c r="I83" s="225">
        <v>0.6732404572249191</v>
      </c>
      <c r="J83" s="226">
        <v>43069.266277313072</v>
      </c>
      <c r="K83" s="226">
        <v>180163.09699548277</v>
      </c>
      <c r="L83" s="226">
        <v>380636.57870391035</v>
      </c>
      <c r="M83" s="230">
        <v>8.8377771809038776</v>
      </c>
    </row>
    <row r="84" spans="1:13" x14ac:dyDescent="0.2">
      <c r="B84" s="217" t="s">
        <v>3</v>
      </c>
      <c r="C84" s="209" t="s">
        <v>42</v>
      </c>
      <c r="D84" s="205" t="s">
        <v>22</v>
      </c>
      <c r="E84" s="205" t="str">
        <f t="shared" si="1"/>
        <v>AMTotal85-89</v>
      </c>
      <c r="F84" s="225">
        <v>0.11612</v>
      </c>
      <c r="G84" s="225">
        <v>0.44996151190668227</v>
      </c>
      <c r="H84" s="226">
        <v>13047.071634699796</v>
      </c>
      <c r="I84" s="225">
        <v>0.55003848809331779</v>
      </c>
      <c r="J84" s="226">
        <v>28995.972520880041</v>
      </c>
      <c r="K84" s="226">
        <v>112362.18351765072</v>
      </c>
      <c r="L84" s="226">
        <v>200473.48170842757</v>
      </c>
      <c r="M84" s="230">
        <v>6.913838863796216</v>
      </c>
    </row>
    <row r="85" spans="1:13" ht="17" thickBot="1" x14ac:dyDescent="0.25">
      <c r="B85" s="217" t="s">
        <v>3</v>
      </c>
      <c r="C85" s="209" t="s">
        <v>42</v>
      </c>
      <c r="D85" s="205" t="s">
        <v>5</v>
      </c>
      <c r="E85" s="205" t="str">
        <f t="shared" si="1"/>
        <v>AMTotal90+</v>
      </c>
      <c r="F85" s="225">
        <v>0.18101</v>
      </c>
      <c r="G85" s="225">
        <v>1</v>
      </c>
      <c r="H85" s="226">
        <v>15948.900886180247</v>
      </c>
      <c r="I85" s="225">
        <v>0</v>
      </c>
      <c r="J85" s="226">
        <v>15948.900886180247</v>
      </c>
      <c r="K85" s="226">
        <v>88111.298190776855</v>
      </c>
      <c r="L85" s="226">
        <v>88111.298190776855</v>
      </c>
      <c r="M85" s="230">
        <v>5.5246000222576761</v>
      </c>
    </row>
    <row r="86" spans="1:13" x14ac:dyDescent="0.2">
      <c r="A86" s="209"/>
      <c r="B86" s="212" t="s">
        <v>3</v>
      </c>
      <c r="C86" s="166" t="s">
        <v>43</v>
      </c>
      <c r="D86" s="213">
        <v>0</v>
      </c>
      <c r="E86" s="213" t="str">
        <f t="shared" si="1"/>
        <v>RRTotal0</v>
      </c>
      <c r="F86" s="214">
        <v>1.6740000000000001E-2</v>
      </c>
      <c r="G86" s="214">
        <v>1.649013342507915E-2</v>
      </c>
      <c r="H86" s="215">
        <v>1649.013342507915</v>
      </c>
      <c r="I86" s="214">
        <v>0.9835098665749209</v>
      </c>
      <c r="J86" s="215">
        <v>100000</v>
      </c>
      <c r="K86" s="215">
        <v>98515.01467473057</v>
      </c>
      <c r="L86" s="215">
        <v>7268893.2109165648</v>
      </c>
      <c r="M86" s="216">
        <v>72.688932109165648</v>
      </c>
    </row>
    <row r="87" spans="1:13" x14ac:dyDescent="0.2">
      <c r="A87" s="209"/>
      <c r="B87" s="217" t="s">
        <v>3</v>
      </c>
      <c r="C87" s="209" t="s">
        <v>43</v>
      </c>
      <c r="D87" s="205" t="s">
        <v>107</v>
      </c>
      <c r="E87" s="205" t="str">
        <f t="shared" si="1"/>
        <v>RRTotal01-04</v>
      </c>
      <c r="F87" s="210">
        <v>5.5000000000000003E-4</v>
      </c>
      <c r="G87" s="210">
        <v>2.1895887270388659E-3</v>
      </c>
      <c r="H87" s="211">
        <v>215.34821167839459</v>
      </c>
      <c r="I87" s="210">
        <v>0.99781041127296111</v>
      </c>
      <c r="J87" s="211">
        <v>98350.986657492089</v>
      </c>
      <c r="K87" s="211">
        <v>392864.97388664458</v>
      </c>
      <c r="L87" s="211">
        <v>7170378.1962418342</v>
      </c>
      <c r="M87" s="218">
        <v>72.906011824901356</v>
      </c>
    </row>
    <row r="88" spans="1:13" x14ac:dyDescent="0.2">
      <c r="A88" s="209"/>
      <c r="B88" s="217" t="s">
        <v>3</v>
      </c>
      <c r="C88" s="209" t="s">
        <v>43</v>
      </c>
      <c r="D88" s="205" t="s">
        <v>106</v>
      </c>
      <c r="E88" s="205" t="str">
        <f t="shared" si="1"/>
        <v>RRTotal05-09</v>
      </c>
      <c r="F88" s="210">
        <v>2.4000000000000001E-4</v>
      </c>
      <c r="G88" s="210">
        <v>1.2031917336479602E-3</v>
      </c>
      <c r="H88" s="211">
        <v>118.075988954268</v>
      </c>
      <c r="I88" s="210">
        <v>0.99879680826635209</v>
      </c>
      <c r="J88" s="211">
        <v>98135.638445813689</v>
      </c>
      <c r="K88" s="211">
        <v>490383.00225668278</v>
      </c>
      <c r="L88" s="211">
        <v>6777513.2223551897</v>
      </c>
      <c r="M88" s="218">
        <v>69.062710852973595</v>
      </c>
    </row>
    <row r="89" spans="1:13" x14ac:dyDescent="0.2">
      <c r="A89" s="209"/>
      <c r="B89" s="217" t="s">
        <v>3</v>
      </c>
      <c r="C89" s="209" t="s">
        <v>43</v>
      </c>
      <c r="D89" s="205" t="s">
        <v>71</v>
      </c>
      <c r="E89" s="205" t="str">
        <f t="shared" si="1"/>
        <v>RRTotal10-14</v>
      </c>
      <c r="F89" s="210">
        <v>2.9999999999999997E-4</v>
      </c>
      <c r="G89" s="210">
        <v>1.48051645563827E-3</v>
      </c>
      <c r="H89" s="211">
        <v>145.11661415893226</v>
      </c>
      <c r="I89" s="210">
        <v>0.99851948354436171</v>
      </c>
      <c r="J89" s="211">
        <v>98017.562456859421</v>
      </c>
      <c r="K89" s="211">
        <v>489725.02074889978</v>
      </c>
      <c r="L89" s="211">
        <v>6287130.2200985067</v>
      </c>
      <c r="M89" s="218">
        <v>64.142895033384121</v>
      </c>
    </row>
    <row r="90" spans="1:13" x14ac:dyDescent="0.2">
      <c r="A90" s="209"/>
      <c r="B90" s="217" t="s">
        <v>3</v>
      </c>
      <c r="C90" s="209" t="s">
        <v>43</v>
      </c>
      <c r="D90" s="205" t="s">
        <v>72</v>
      </c>
      <c r="E90" s="205" t="str">
        <f t="shared" si="1"/>
        <v>RRTotal15-19</v>
      </c>
      <c r="F90" s="210">
        <v>1.2800000000000001E-3</v>
      </c>
      <c r="G90" s="210">
        <v>6.3941091841904236E-3</v>
      </c>
      <c r="H90" s="211">
        <v>625.80710484199108</v>
      </c>
      <c r="I90" s="210">
        <v>0.99360589081580952</v>
      </c>
      <c r="J90" s="211">
        <v>97872.445842700487</v>
      </c>
      <c r="K90" s="211">
        <v>487797.71145139745</v>
      </c>
      <c r="L90" s="211">
        <v>5797405.1993496064</v>
      </c>
      <c r="M90" s="218">
        <v>59.234293671041307</v>
      </c>
    </row>
    <row r="91" spans="1:13" x14ac:dyDescent="0.2">
      <c r="A91" s="209"/>
      <c r="B91" s="217" t="s">
        <v>3</v>
      </c>
      <c r="C91" s="209" t="s">
        <v>43</v>
      </c>
      <c r="D91" s="205" t="s">
        <v>73</v>
      </c>
      <c r="E91" s="205" t="str">
        <f t="shared" si="1"/>
        <v>RRTotal20-24</v>
      </c>
      <c r="F91" s="210">
        <v>1.9300000000000001E-3</v>
      </c>
      <c r="G91" s="210">
        <v>9.5952730266353186E-3</v>
      </c>
      <c r="H91" s="211">
        <v>933.10804961232282</v>
      </c>
      <c r="I91" s="210">
        <v>0.99040472697336468</v>
      </c>
      <c r="J91" s="211">
        <v>97246.638737858491</v>
      </c>
      <c r="K91" s="211">
        <v>483900.42356526165</v>
      </c>
      <c r="L91" s="211">
        <v>5309607.4878982091</v>
      </c>
      <c r="M91" s="218">
        <v>54.599393426964369</v>
      </c>
    </row>
    <row r="92" spans="1:13" x14ac:dyDescent="0.2">
      <c r="A92" s="209"/>
      <c r="B92" s="217" t="s">
        <v>3</v>
      </c>
      <c r="C92" s="209" t="s">
        <v>43</v>
      </c>
      <c r="D92" s="205" t="s">
        <v>74</v>
      </c>
      <c r="E92" s="205" t="str">
        <f t="shared" si="1"/>
        <v>RRTotal25-29</v>
      </c>
      <c r="F92" s="210">
        <v>2.1299999999999999E-3</v>
      </c>
      <c r="G92" s="210">
        <v>1.0606532395025703E-2</v>
      </c>
      <c r="H92" s="211">
        <v>1021.5525833241852</v>
      </c>
      <c r="I92" s="210">
        <v>0.98939346760497426</v>
      </c>
      <c r="J92" s="211">
        <v>96313.530688246174</v>
      </c>
      <c r="K92" s="211">
        <v>479013.77198292041</v>
      </c>
      <c r="L92" s="211">
        <v>4825707.0643329471</v>
      </c>
      <c r="M92" s="218">
        <v>50.104144556314793</v>
      </c>
    </row>
    <row r="93" spans="1:13" x14ac:dyDescent="0.2">
      <c r="A93" s="209"/>
      <c r="B93" s="217" t="s">
        <v>3</v>
      </c>
      <c r="C93" s="209" t="s">
        <v>43</v>
      </c>
      <c r="D93" s="205" t="s">
        <v>75</v>
      </c>
      <c r="E93" s="205" t="str">
        <f t="shared" si="1"/>
        <v>RRTotal30-34</v>
      </c>
      <c r="F93" s="210">
        <v>2.7899999999999999E-3</v>
      </c>
      <c r="G93" s="210">
        <v>1.3832641293102124E-2</v>
      </c>
      <c r="H93" s="211">
        <v>1318.1397512355275</v>
      </c>
      <c r="I93" s="210">
        <v>0.98616735870689787</v>
      </c>
      <c r="J93" s="211">
        <v>95291.978104921989</v>
      </c>
      <c r="K93" s="211">
        <v>473164.54114652111</v>
      </c>
      <c r="L93" s="211">
        <v>4346693.2923500268</v>
      </c>
      <c r="M93" s="218">
        <v>45.614472265063753</v>
      </c>
    </row>
    <row r="94" spans="1:13" x14ac:dyDescent="0.2">
      <c r="A94" s="209"/>
      <c r="B94" s="217" t="s">
        <v>3</v>
      </c>
      <c r="C94" s="209" t="s">
        <v>43</v>
      </c>
      <c r="D94" s="205" t="s">
        <v>76</v>
      </c>
      <c r="E94" s="205" t="str">
        <f t="shared" si="1"/>
        <v>RRTotal35-39</v>
      </c>
      <c r="F94" s="210">
        <v>2.6199999999999999E-3</v>
      </c>
      <c r="G94" s="210">
        <v>1.3019040022620436E-2</v>
      </c>
      <c r="H94" s="211">
        <v>1223.4491626059073</v>
      </c>
      <c r="I94" s="210">
        <v>0.98698095997737956</v>
      </c>
      <c r="J94" s="211">
        <v>93973.838353686457</v>
      </c>
      <c r="K94" s="211">
        <v>466810.56886191753</v>
      </c>
      <c r="L94" s="211">
        <v>3873528.7512035058</v>
      </c>
      <c r="M94" s="218">
        <v>41.219224616800524</v>
      </c>
    </row>
    <row r="95" spans="1:13" x14ac:dyDescent="0.2">
      <c r="A95" s="209"/>
      <c r="B95" s="217" t="s">
        <v>3</v>
      </c>
      <c r="C95" s="209" t="s">
        <v>43</v>
      </c>
      <c r="D95" s="205" t="s">
        <v>77</v>
      </c>
      <c r="E95" s="205" t="str">
        <f t="shared" si="1"/>
        <v>RRTotal40-44</v>
      </c>
      <c r="F95" s="210">
        <v>3.2200000000000002E-3</v>
      </c>
      <c r="G95" s="210">
        <v>1.5981197471263826E-2</v>
      </c>
      <c r="H95" s="211">
        <v>1482.2622851992321</v>
      </c>
      <c r="I95" s="210">
        <v>0.98401880252873619</v>
      </c>
      <c r="J95" s="211">
        <v>92750.389191080554</v>
      </c>
      <c r="K95" s="211">
        <v>460046.29024240468</v>
      </c>
      <c r="L95" s="211">
        <v>3406718.1823415882</v>
      </c>
      <c r="M95" s="218">
        <v>36.729961049793623</v>
      </c>
    </row>
    <row r="96" spans="1:13" x14ac:dyDescent="0.2">
      <c r="A96" s="209"/>
      <c r="B96" s="217" t="s">
        <v>3</v>
      </c>
      <c r="C96" s="209" t="s">
        <v>43</v>
      </c>
      <c r="D96" s="205" t="s">
        <v>78</v>
      </c>
      <c r="E96" s="205" t="str">
        <f t="shared" si="1"/>
        <v>RRTotal45-49</v>
      </c>
      <c r="F96" s="210">
        <v>4.9899999999999996E-3</v>
      </c>
      <c r="G96" s="210">
        <v>2.4664435220218901E-2</v>
      </c>
      <c r="H96" s="211">
        <v>2251.0768037408275</v>
      </c>
      <c r="I96" s="210">
        <v>0.97533556477978112</v>
      </c>
      <c r="J96" s="211">
        <v>91268.12690588132</v>
      </c>
      <c r="K96" s="211">
        <v>450712.94252005452</v>
      </c>
      <c r="L96" s="211">
        <v>2946671.8920991835</v>
      </c>
      <c r="M96" s="218">
        <v>32.285881084618815</v>
      </c>
    </row>
    <row r="97" spans="1:13" x14ac:dyDescent="0.2">
      <c r="A97" s="209"/>
      <c r="B97" s="217" t="s">
        <v>3</v>
      </c>
      <c r="C97" s="209" t="s">
        <v>43</v>
      </c>
      <c r="D97" s="205" t="s">
        <v>79</v>
      </c>
      <c r="E97" s="205" t="str">
        <f t="shared" si="1"/>
        <v>RRTotal50-54</v>
      </c>
      <c r="F97" s="210">
        <v>7.8300000000000002E-3</v>
      </c>
      <c r="G97" s="210">
        <v>3.8419846349689618E-2</v>
      </c>
      <c r="H97" s="211">
        <v>3420.0213874268602</v>
      </c>
      <c r="I97" s="210">
        <v>0.96158015365031035</v>
      </c>
      <c r="J97" s="211">
        <v>89017.050102140493</v>
      </c>
      <c r="K97" s="211">
        <v>436535.19704213529</v>
      </c>
      <c r="L97" s="211">
        <v>2495958.949579129</v>
      </c>
      <c r="M97" s="218">
        <v>28.039111009803182</v>
      </c>
    </row>
    <row r="98" spans="1:13" x14ac:dyDescent="0.2">
      <c r="A98" s="209"/>
      <c r="B98" s="217" t="s">
        <v>3</v>
      </c>
      <c r="C98" s="209" t="s">
        <v>43</v>
      </c>
      <c r="D98" s="205" t="s">
        <v>80</v>
      </c>
      <c r="E98" s="205" t="str">
        <f t="shared" si="1"/>
        <v>RRTotal55-59</v>
      </c>
      <c r="F98" s="210">
        <v>1.133E-2</v>
      </c>
      <c r="G98" s="210">
        <v>5.5083891628521772E-2</v>
      </c>
      <c r="H98" s="211">
        <v>4715.0174534447515</v>
      </c>
      <c r="I98" s="210">
        <v>0.94491610837147821</v>
      </c>
      <c r="J98" s="211">
        <v>85597.028714713626</v>
      </c>
      <c r="K98" s="211">
        <v>416197.59993995621</v>
      </c>
      <c r="L98" s="211">
        <v>2059423.7525369939</v>
      </c>
      <c r="M98" s="218">
        <v>24.059523834651415</v>
      </c>
    </row>
    <row r="99" spans="1:13" x14ac:dyDescent="0.2">
      <c r="A99" s="209"/>
      <c r="B99" s="217" t="s">
        <v>3</v>
      </c>
      <c r="C99" s="209" t="s">
        <v>43</v>
      </c>
      <c r="D99" s="205" t="s">
        <v>81</v>
      </c>
      <c r="E99" s="205" t="str">
        <f t="shared" si="1"/>
        <v>RRTotal60-64</v>
      </c>
      <c r="F99" s="210">
        <v>1.5299999999999999E-2</v>
      </c>
      <c r="G99" s="210">
        <v>7.3691046467611487E-2</v>
      </c>
      <c r="H99" s="211">
        <v>5960.2800502480395</v>
      </c>
      <c r="I99" s="210">
        <v>0.92630895353238851</v>
      </c>
      <c r="J99" s="211">
        <v>80882.011261268868</v>
      </c>
      <c r="K99" s="211">
        <v>389509.35618072422</v>
      </c>
      <c r="L99" s="211">
        <v>1643226.1525970378</v>
      </c>
      <c r="M99" s="218">
        <v>20.31633643838321</v>
      </c>
    </row>
    <row r="100" spans="1:13" x14ac:dyDescent="0.2">
      <c r="A100" s="209"/>
      <c r="B100" s="217" t="s">
        <v>3</v>
      </c>
      <c r="C100" s="209" t="s">
        <v>43</v>
      </c>
      <c r="D100" s="205" t="s">
        <v>82</v>
      </c>
      <c r="E100" s="205" t="str">
        <f t="shared" si="1"/>
        <v>RRTotal65-69</v>
      </c>
      <c r="F100" s="210">
        <v>2.324E-2</v>
      </c>
      <c r="G100" s="210">
        <v>0.10982360979939791</v>
      </c>
      <c r="H100" s="211">
        <v>8228.1749740145242</v>
      </c>
      <c r="I100" s="210">
        <v>0.89017639020060213</v>
      </c>
      <c r="J100" s="211">
        <v>74921.73121102083</v>
      </c>
      <c r="K100" s="211">
        <v>354038.21862006787</v>
      </c>
      <c r="L100" s="211">
        <v>1253716.7964163136</v>
      </c>
      <c r="M100" s="218">
        <v>16.733686957728686</v>
      </c>
    </row>
    <row r="101" spans="1:13" x14ac:dyDescent="0.2">
      <c r="A101" s="209"/>
      <c r="B101" s="217" t="s">
        <v>3</v>
      </c>
      <c r="C101" s="209" t="s">
        <v>43</v>
      </c>
      <c r="D101" s="205" t="s">
        <v>19</v>
      </c>
      <c r="E101" s="205" t="str">
        <f t="shared" si="1"/>
        <v>RRTotal70-74</v>
      </c>
      <c r="F101" s="210">
        <v>3.6240000000000001E-2</v>
      </c>
      <c r="G101" s="210">
        <v>0.16615708520402034</v>
      </c>
      <c r="H101" s="211">
        <v>11081.60690623138</v>
      </c>
      <c r="I101" s="210">
        <v>0.83384291479597961</v>
      </c>
      <c r="J101" s="211">
        <v>66693.556237006313</v>
      </c>
      <c r="K101" s="211">
        <v>305763.76391945308</v>
      </c>
      <c r="L101" s="211">
        <v>899678.57779624569</v>
      </c>
      <c r="M101" s="218">
        <v>13.489737668195302</v>
      </c>
    </row>
    <row r="102" spans="1:13" x14ac:dyDescent="0.2">
      <c r="A102" s="209"/>
      <c r="B102" s="217" t="s">
        <v>3</v>
      </c>
      <c r="C102" s="209" t="s">
        <v>43</v>
      </c>
      <c r="D102" s="205" t="s">
        <v>20</v>
      </c>
      <c r="E102" s="205" t="str">
        <f t="shared" si="1"/>
        <v>RRTotal75-79</v>
      </c>
      <c r="F102" s="210">
        <v>5.092E-2</v>
      </c>
      <c r="G102" s="210">
        <v>0.22583764125431222</v>
      </c>
      <c r="H102" s="211">
        <v>12559.271462416536</v>
      </c>
      <c r="I102" s="210">
        <v>0.77416235874568784</v>
      </c>
      <c r="J102" s="211">
        <v>55611.949330774929</v>
      </c>
      <c r="K102" s="211">
        <v>246661.56799783331</v>
      </c>
      <c r="L102" s="211">
        <v>593914.81387679256</v>
      </c>
      <c r="M102" s="218">
        <v>10.679625890188456</v>
      </c>
    </row>
    <row r="103" spans="1:13" x14ac:dyDescent="0.2">
      <c r="A103" s="209"/>
      <c r="B103" s="217" t="s">
        <v>3</v>
      </c>
      <c r="C103" s="209" t="s">
        <v>43</v>
      </c>
      <c r="D103" s="205" t="s">
        <v>21</v>
      </c>
      <c r="E103" s="205" t="str">
        <f t="shared" si="1"/>
        <v>RRTotal80-84</v>
      </c>
      <c r="F103" s="210">
        <v>8.702E-2</v>
      </c>
      <c r="G103" s="210">
        <v>0.35734618269244067</v>
      </c>
      <c r="H103" s="211">
        <v>15384.710090945196</v>
      </c>
      <c r="I103" s="210">
        <v>0.64265381730755933</v>
      </c>
      <c r="J103" s="211">
        <v>43052.677868358398</v>
      </c>
      <c r="K103" s="211">
        <v>176801.61411442899</v>
      </c>
      <c r="L103" s="211">
        <v>347253.24587895919</v>
      </c>
      <c r="M103" s="218">
        <v>8.0657757675550599</v>
      </c>
    </row>
    <row r="104" spans="1:13" x14ac:dyDescent="0.2">
      <c r="A104" s="209"/>
      <c r="B104" s="217" t="s">
        <v>3</v>
      </c>
      <c r="C104" s="209" t="s">
        <v>43</v>
      </c>
      <c r="D104" s="205" t="s">
        <v>22</v>
      </c>
      <c r="E104" s="205" t="str">
        <f t="shared" si="1"/>
        <v>RRTotal85-89</v>
      </c>
      <c r="F104" s="210">
        <v>0.1222</v>
      </c>
      <c r="G104" s="210">
        <v>0.46801465478484533</v>
      </c>
      <c r="H104" s="211">
        <v>12949.014387944262</v>
      </c>
      <c r="I104" s="210">
        <v>0.53198534521515461</v>
      </c>
      <c r="J104" s="211">
        <v>27667.9677774132</v>
      </c>
      <c r="K104" s="211">
        <v>105967.30291720534</v>
      </c>
      <c r="L104" s="211">
        <v>170451.63176453018</v>
      </c>
      <c r="M104" s="218">
        <v>6.1606126310324356</v>
      </c>
    </row>
    <row r="105" spans="1:13" ht="17" thickBot="1" x14ac:dyDescent="0.25">
      <c r="A105" s="209"/>
      <c r="B105" s="217" t="s">
        <v>3</v>
      </c>
      <c r="C105" s="209" t="s">
        <v>43</v>
      </c>
      <c r="D105" s="205" t="s">
        <v>5</v>
      </c>
      <c r="E105" s="205" t="str">
        <f t="shared" si="1"/>
        <v>RRTotal90+</v>
      </c>
      <c r="F105" s="210">
        <v>0.22825999999999999</v>
      </c>
      <c r="G105" s="210">
        <v>1</v>
      </c>
      <c r="H105" s="211">
        <v>14718.953389468936</v>
      </c>
      <c r="I105" s="210">
        <v>0</v>
      </c>
      <c r="J105" s="211">
        <v>14718.953389468936</v>
      </c>
      <c r="K105" s="211">
        <v>64484.328847324839</v>
      </c>
      <c r="L105" s="211">
        <v>64484.328847324839</v>
      </c>
      <c r="M105" s="218">
        <v>4.3810403593955165</v>
      </c>
    </row>
    <row r="106" spans="1:13" x14ac:dyDescent="0.2">
      <c r="B106" s="212" t="s">
        <v>3</v>
      </c>
      <c r="C106" s="166" t="s">
        <v>44</v>
      </c>
      <c r="D106" s="213">
        <v>0</v>
      </c>
      <c r="E106" s="213" t="str">
        <f t="shared" si="1"/>
        <v>PATotal0</v>
      </c>
      <c r="F106" s="214">
        <v>1.4970000000000001E-2</v>
      </c>
      <c r="G106" s="214">
        <v>1.4769003766298094E-2</v>
      </c>
      <c r="H106" s="215">
        <v>1476.9003766298094</v>
      </c>
      <c r="I106" s="214">
        <v>0.98523099623370192</v>
      </c>
      <c r="J106" s="215">
        <v>100000</v>
      </c>
      <c r="K106" s="215">
        <v>98662.38168387636</v>
      </c>
      <c r="L106" s="215">
        <v>7283253.2400169205</v>
      </c>
      <c r="M106" s="216">
        <v>72.8325324001692</v>
      </c>
    </row>
    <row r="107" spans="1:13" x14ac:dyDescent="0.2">
      <c r="B107" s="217" t="s">
        <v>3</v>
      </c>
      <c r="C107" s="209" t="s">
        <v>44</v>
      </c>
      <c r="D107" s="205" t="s">
        <v>107</v>
      </c>
      <c r="E107" s="205" t="str">
        <f t="shared" si="1"/>
        <v>PATotal01-04</v>
      </c>
      <c r="F107" s="210">
        <v>6.8999999999999997E-4</v>
      </c>
      <c r="G107" s="210">
        <v>2.7471740425987668E-3</v>
      </c>
      <c r="H107" s="211">
        <v>270.66010188169491</v>
      </c>
      <c r="I107" s="210">
        <v>0.99725282595740128</v>
      </c>
      <c r="J107" s="211">
        <v>98523.099623370188</v>
      </c>
      <c r="K107" s="211">
        <v>393415.74833861756</v>
      </c>
      <c r="L107" s="211">
        <v>7184590.8583330438</v>
      </c>
      <c r="M107" s="218">
        <v>72.922907275532182</v>
      </c>
    </row>
    <row r="108" spans="1:13" x14ac:dyDescent="0.2">
      <c r="B108" s="217" t="s">
        <v>3</v>
      </c>
      <c r="C108" s="209" t="s">
        <v>44</v>
      </c>
      <c r="D108" s="205" t="s">
        <v>106</v>
      </c>
      <c r="E108" s="205" t="str">
        <f t="shared" si="1"/>
        <v>PATotal05-09</v>
      </c>
      <c r="F108" s="210">
        <v>4.2000000000000002E-4</v>
      </c>
      <c r="G108" s="210">
        <v>2.112077141647645E-3</v>
      </c>
      <c r="H108" s="211">
        <v>207.51673162445354</v>
      </c>
      <c r="I108" s="210">
        <v>0.99788792285835237</v>
      </c>
      <c r="J108" s="211">
        <v>98252.439521488501</v>
      </c>
      <c r="K108" s="211">
        <v>490743.40577838139</v>
      </c>
      <c r="L108" s="211">
        <v>6791175.1099944264</v>
      </c>
      <c r="M108" s="218">
        <v>69.119658942505424</v>
      </c>
    </row>
    <row r="109" spans="1:13" x14ac:dyDescent="0.2">
      <c r="B109" s="217" t="s">
        <v>3</v>
      </c>
      <c r="C109" s="209" t="s">
        <v>44</v>
      </c>
      <c r="D109" s="205" t="s">
        <v>71</v>
      </c>
      <c r="E109" s="205" t="str">
        <f t="shared" si="1"/>
        <v>PATotal10-14</v>
      </c>
      <c r="F109" s="210">
        <v>4.0999999999999999E-4</v>
      </c>
      <c r="G109" s="210">
        <v>2.0334246038185956E-3</v>
      </c>
      <c r="H109" s="211">
        <v>199.36695828040411</v>
      </c>
      <c r="I109" s="210">
        <v>0.99796657539618139</v>
      </c>
      <c r="J109" s="211">
        <v>98044.922789864053</v>
      </c>
      <c r="K109" s="211">
        <v>489726.19655361929</v>
      </c>
      <c r="L109" s="211">
        <v>6300431.7042160453</v>
      </c>
      <c r="M109" s="218">
        <v>64.260662611969423</v>
      </c>
    </row>
    <row r="110" spans="1:13" x14ac:dyDescent="0.2">
      <c r="B110" s="217" t="s">
        <v>3</v>
      </c>
      <c r="C110" s="209" t="s">
        <v>44</v>
      </c>
      <c r="D110" s="205" t="s">
        <v>72</v>
      </c>
      <c r="E110" s="205" t="str">
        <f t="shared" si="1"/>
        <v>PATotal15-19</v>
      </c>
      <c r="F110" s="210">
        <v>1.5399999999999999E-3</v>
      </c>
      <c r="G110" s="210">
        <v>7.6891768805910634E-3</v>
      </c>
      <c r="H110" s="211">
        <v>752.35178576879514</v>
      </c>
      <c r="I110" s="210">
        <v>0.99231082311940899</v>
      </c>
      <c r="J110" s="211">
        <v>97845.555831583653</v>
      </c>
      <c r="K110" s="211">
        <v>487346.89969349629</v>
      </c>
      <c r="L110" s="211">
        <v>5810705.5076624257</v>
      </c>
      <c r="M110" s="218">
        <v>59.386504152156732</v>
      </c>
    </row>
    <row r="111" spans="1:13" x14ac:dyDescent="0.2">
      <c r="B111" s="217" t="s">
        <v>3</v>
      </c>
      <c r="C111" s="209" t="s">
        <v>44</v>
      </c>
      <c r="D111" s="205" t="s">
        <v>73</v>
      </c>
      <c r="E111" s="205" t="str">
        <f t="shared" si="1"/>
        <v>PATotal20-24</v>
      </c>
      <c r="F111" s="210">
        <v>2.3400000000000001E-3</v>
      </c>
      <c r="G111" s="210">
        <v>1.1636259835888804E-2</v>
      </c>
      <c r="H111" s="211">
        <v>1129.801750576072</v>
      </c>
      <c r="I111" s="210">
        <v>0.98836374016411122</v>
      </c>
      <c r="J111" s="211">
        <v>97093.204045814869</v>
      </c>
      <c r="K111" s="211">
        <v>482641.51585263421</v>
      </c>
      <c r="L111" s="211">
        <v>5323358.6079689292</v>
      </c>
      <c r="M111" s="218">
        <v>54.827303932178644</v>
      </c>
    </row>
    <row r="112" spans="1:13" x14ac:dyDescent="0.2">
      <c r="B112" s="217" t="s">
        <v>3</v>
      </c>
      <c r="C112" s="209" t="s">
        <v>44</v>
      </c>
      <c r="D112" s="205" t="s">
        <v>74</v>
      </c>
      <c r="E112" s="205" t="str">
        <f t="shared" si="1"/>
        <v>PATotal25-29</v>
      </c>
      <c r="F112" s="210">
        <v>2.4099999999999998E-3</v>
      </c>
      <c r="G112" s="210">
        <v>1.1989979160396029E-2</v>
      </c>
      <c r="H112" s="211">
        <v>1150.5991936806138</v>
      </c>
      <c r="I112" s="210">
        <v>0.98801002083960399</v>
      </c>
      <c r="J112" s="211">
        <v>95963.402295238804</v>
      </c>
      <c r="K112" s="211">
        <v>476940.51349199249</v>
      </c>
      <c r="L112" s="211">
        <v>4840717.0921162954</v>
      </c>
      <c r="M112" s="218">
        <v>50.443366703729993</v>
      </c>
    </row>
    <row r="113" spans="2:13" x14ac:dyDescent="0.2">
      <c r="B113" s="217" t="s">
        <v>3</v>
      </c>
      <c r="C113" s="209" t="s">
        <v>44</v>
      </c>
      <c r="D113" s="205" t="s">
        <v>75</v>
      </c>
      <c r="E113" s="205" t="str">
        <f t="shared" si="1"/>
        <v>PATotal30-34</v>
      </c>
      <c r="F113" s="210">
        <v>2.63E-3</v>
      </c>
      <c r="G113" s="210">
        <v>1.3062404581330726E-2</v>
      </c>
      <c r="H113" s="211">
        <v>1238.4831936026019</v>
      </c>
      <c r="I113" s="210">
        <v>0.98693759541866932</v>
      </c>
      <c r="J113" s="211">
        <v>94812.803101558195</v>
      </c>
      <c r="K113" s="211">
        <v>470967.80752378446</v>
      </c>
      <c r="L113" s="211">
        <v>4363776.5786243025</v>
      </c>
      <c r="M113" s="218">
        <v>46.025182632245013</v>
      </c>
    </row>
    <row r="114" spans="2:13" x14ac:dyDescent="0.2">
      <c r="B114" s="217" t="s">
        <v>3</v>
      </c>
      <c r="C114" s="209" t="s">
        <v>44</v>
      </c>
      <c r="D114" s="205" t="s">
        <v>76</v>
      </c>
      <c r="E114" s="205" t="str">
        <f t="shared" si="1"/>
        <v>PATotal35-39</v>
      </c>
      <c r="F114" s="210">
        <v>2.8999999999999998E-3</v>
      </c>
      <c r="G114" s="210">
        <v>1.4393904676079483E-2</v>
      </c>
      <c r="H114" s="211">
        <v>1346.8998408840794</v>
      </c>
      <c r="I114" s="210">
        <v>0.98560609532392052</v>
      </c>
      <c r="J114" s="211">
        <v>93574.319907955592</v>
      </c>
      <c r="K114" s="211">
        <v>464504.34993756772</v>
      </c>
      <c r="L114" s="211">
        <v>3892808.7711005183</v>
      </c>
      <c r="M114" s="218">
        <v>41.601251015552997</v>
      </c>
    </row>
    <row r="115" spans="2:13" x14ac:dyDescent="0.2">
      <c r="B115" s="217" t="s">
        <v>3</v>
      </c>
      <c r="C115" s="209" t="s">
        <v>44</v>
      </c>
      <c r="D115" s="205" t="s">
        <v>77</v>
      </c>
      <c r="E115" s="205" t="str">
        <f t="shared" si="1"/>
        <v>PATotal40-44</v>
      </c>
      <c r="F115" s="210">
        <v>3.6099999999999999E-3</v>
      </c>
      <c r="G115" s="210">
        <v>1.7908728168515322E-2</v>
      </c>
      <c r="H115" s="211">
        <v>1651.6757956646588</v>
      </c>
      <c r="I115" s="210">
        <v>0.9820912718314847</v>
      </c>
      <c r="J115" s="211">
        <v>92227.420067071507</v>
      </c>
      <c r="K115" s="211">
        <v>457007.91084619588</v>
      </c>
      <c r="L115" s="211">
        <v>3428304.4211629508</v>
      </c>
      <c r="M115" s="218">
        <v>37.172290178666486</v>
      </c>
    </row>
    <row r="116" spans="2:13" x14ac:dyDescent="0.2">
      <c r="B116" s="217" t="s">
        <v>3</v>
      </c>
      <c r="C116" s="209" t="s">
        <v>44</v>
      </c>
      <c r="D116" s="205" t="s">
        <v>78</v>
      </c>
      <c r="E116" s="205" t="str">
        <f t="shared" si="1"/>
        <v>PATotal45-49</v>
      </c>
      <c r="F116" s="210">
        <v>5.2700000000000004E-3</v>
      </c>
      <c r="G116" s="210">
        <v>2.5983348527085826E-2</v>
      </c>
      <c r="H116" s="211">
        <v>2353.4611315041616</v>
      </c>
      <c r="I116" s="210">
        <v>0.97401665147291416</v>
      </c>
      <c r="J116" s="211">
        <v>90575.744271406846</v>
      </c>
      <c r="K116" s="211">
        <v>446995.06852827378</v>
      </c>
      <c r="L116" s="211">
        <v>2971296.5103167552</v>
      </c>
      <c r="M116" s="218">
        <v>32.804549763492702</v>
      </c>
    </row>
    <row r="117" spans="2:13" x14ac:dyDescent="0.2">
      <c r="B117" s="217" t="s">
        <v>3</v>
      </c>
      <c r="C117" s="209" t="s">
        <v>44</v>
      </c>
      <c r="D117" s="205" t="s">
        <v>79</v>
      </c>
      <c r="E117" s="205" t="str">
        <f t="shared" si="1"/>
        <v>PATotal50-54</v>
      </c>
      <c r="F117" s="210">
        <v>7.4999999999999997E-3</v>
      </c>
      <c r="G117" s="210">
        <v>3.6822269235175023E-2</v>
      </c>
      <c r="H117" s="211">
        <v>3248.5446623193384</v>
      </c>
      <c r="I117" s="210">
        <v>0.96317773076482494</v>
      </c>
      <c r="J117" s="211">
        <v>88222.283139902676</v>
      </c>
      <c r="K117" s="211">
        <v>432990.054043715</v>
      </c>
      <c r="L117" s="211">
        <v>2524301.4417884815</v>
      </c>
      <c r="M117" s="218">
        <v>28.612968877550479</v>
      </c>
    </row>
    <row r="118" spans="2:13" x14ac:dyDescent="0.2">
      <c r="B118" s="217" t="s">
        <v>3</v>
      </c>
      <c r="C118" s="209" t="s">
        <v>44</v>
      </c>
      <c r="D118" s="205" t="s">
        <v>80</v>
      </c>
      <c r="E118" s="205" t="str">
        <f t="shared" si="1"/>
        <v>PATotal55-59</v>
      </c>
      <c r="F118" s="210">
        <v>1.0279999999999999E-2</v>
      </c>
      <c r="G118" s="210">
        <v>5.0125818110101993E-2</v>
      </c>
      <c r="H118" s="211">
        <v>4259.3781590627168</v>
      </c>
      <c r="I118" s="210">
        <v>0.94987418188989803</v>
      </c>
      <c r="J118" s="211">
        <v>84973.738477583334</v>
      </c>
      <c r="K118" s="211">
        <v>414220.24699025985</v>
      </c>
      <c r="L118" s="211">
        <v>2091311.3877447667</v>
      </c>
      <c r="M118" s="218">
        <v>24.611267259901354</v>
      </c>
    </row>
    <row r="119" spans="2:13" x14ac:dyDescent="0.2">
      <c r="B119" s="217" t="s">
        <v>3</v>
      </c>
      <c r="C119" s="209" t="s">
        <v>44</v>
      </c>
      <c r="D119" s="205" t="s">
        <v>81</v>
      </c>
      <c r="E119" s="205" t="str">
        <f t="shared" si="1"/>
        <v>PATotal60-64</v>
      </c>
      <c r="F119" s="210">
        <v>1.528E-2</v>
      </c>
      <c r="G119" s="210">
        <v>7.3583355844938761E-2</v>
      </c>
      <c r="H119" s="211">
        <v>5939.2334971143073</v>
      </c>
      <c r="I119" s="210">
        <v>0.9264166441550612</v>
      </c>
      <c r="J119" s="211">
        <v>80714.360318520616</v>
      </c>
      <c r="K119" s="211">
        <v>388723.7178498173</v>
      </c>
      <c r="L119" s="211">
        <v>1677091.1407545067</v>
      </c>
      <c r="M119" s="218">
        <v>20.778101122727765</v>
      </c>
    </row>
    <row r="120" spans="2:13" x14ac:dyDescent="0.2">
      <c r="B120" s="217" t="s">
        <v>3</v>
      </c>
      <c r="C120" s="209" t="s">
        <v>44</v>
      </c>
      <c r="D120" s="205" t="s">
        <v>82</v>
      </c>
      <c r="E120" s="205" t="str">
        <f t="shared" si="1"/>
        <v>PATotal65-69</v>
      </c>
      <c r="F120" s="210">
        <v>2.1579999999999998E-2</v>
      </c>
      <c r="G120" s="210">
        <v>0.10237895276034584</v>
      </c>
      <c r="H120" s="211">
        <v>7655.3991764976245</v>
      </c>
      <c r="I120" s="210">
        <v>0.89762104723965419</v>
      </c>
      <c r="J120" s="211">
        <v>74775.126821406302</v>
      </c>
      <c r="K120" s="211">
        <v>354737.13616578747</v>
      </c>
      <c r="L120" s="211">
        <v>1288367.4229046893</v>
      </c>
      <c r="M120" s="218">
        <v>17.229892849019695</v>
      </c>
    </row>
    <row r="121" spans="2:13" x14ac:dyDescent="0.2">
      <c r="B121" s="217" t="s">
        <v>3</v>
      </c>
      <c r="C121" s="209" t="s">
        <v>44</v>
      </c>
      <c r="D121" s="205" t="s">
        <v>19</v>
      </c>
      <c r="E121" s="205" t="str">
        <f t="shared" si="1"/>
        <v>PATotal70-74</v>
      </c>
      <c r="F121" s="210">
        <v>3.5340000000000003E-2</v>
      </c>
      <c r="G121" s="210">
        <v>0.16236236492503031</v>
      </c>
      <c r="H121" s="211">
        <v>10897.717713551308</v>
      </c>
      <c r="I121" s="210">
        <v>0.83763763507496969</v>
      </c>
      <c r="J121" s="211">
        <v>67119.727644908678</v>
      </c>
      <c r="K121" s="211">
        <v>308354.34394066513</v>
      </c>
      <c r="L121" s="211">
        <v>933630.28673890175</v>
      </c>
      <c r="M121" s="218">
        <v>13.909923646862737</v>
      </c>
    </row>
    <row r="122" spans="2:13" x14ac:dyDescent="0.2">
      <c r="B122" s="217" t="s">
        <v>3</v>
      </c>
      <c r="C122" s="209" t="s">
        <v>44</v>
      </c>
      <c r="D122" s="205" t="s">
        <v>20</v>
      </c>
      <c r="E122" s="205" t="str">
        <f t="shared" si="1"/>
        <v>PATotal75-79</v>
      </c>
      <c r="F122" s="210">
        <v>5.2679999999999998E-2</v>
      </c>
      <c r="G122" s="210">
        <v>0.23273889767837955</v>
      </c>
      <c r="H122" s="211">
        <v>13085.048616687023</v>
      </c>
      <c r="I122" s="210">
        <v>0.76726110232162048</v>
      </c>
      <c r="J122" s="211">
        <v>56222.009931357374</v>
      </c>
      <c r="K122" s="211">
        <v>248397.42811506931</v>
      </c>
      <c r="L122" s="211">
        <v>625275.94279823662</v>
      </c>
      <c r="M122" s="218">
        <v>11.121550858136326</v>
      </c>
    </row>
    <row r="123" spans="2:13" x14ac:dyDescent="0.2">
      <c r="B123" s="217" t="s">
        <v>3</v>
      </c>
      <c r="C123" s="209" t="s">
        <v>44</v>
      </c>
      <c r="D123" s="205" t="s">
        <v>21</v>
      </c>
      <c r="E123" s="205" t="str">
        <f t="shared" si="1"/>
        <v>PATotal80-84</v>
      </c>
      <c r="F123" s="210">
        <v>8.0689999999999998E-2</v>
      </c>
      <c r="G123" s="210">
        <v>0.33571310751394506</v>
      </c>
      <c r="H123" s="211">
        <v>14481.643331656818</v>
      </c>
      <c r="I123" s="210">
        <v>0.66428689248605499</v>
      </c>
      <c r="J123" s="211">
        <v>43136.961314670356</v>
      </c>
      <c r="K123" s="211">
        <v>179480.69824420975</v>
      </c>
      <c r="L123" s="211">
        <v>376878.51468316728</v>
      </c>
      <c r="M123" s="218">
        <v>8.7367886656169151</v>
      </c>
    </row>
    <row r="124" spans="2:13" x14ac:dyDescent="0.2">
      <c r="B124" s="217" t="s">
        <v>3</v>
      </c>
      <c r="C124" s="209" t="s">
        <v>44</v>
      </c>
      <c r="D124" s="205" t="s">
        <v>22</v>
      </c>
      <c r="E124" s="205" t="str">
        <f t="shared" si="1"/>
        <v>PATotal85-89</v>
      </c>
      <c r="F124" s="210">
        <v>0.11273</v>
      </c>
      <c r="G124" s="210">
        <v>0.43972023373255881</v>
      </c>
      <c r="H124" s="211">
        <v>12600.32312117151</v>
      </c>
      <c r="I124" s="210">
        <v>0.56027976626744125</v>
      </c>
      <c r="J124" s="211">
        <v>28655.317983013541</v>
      </c>
      <c r="K124" s="211">
        <v>111775.78211213894</v>
      </c>
      <c r="L124" s="211">
        <v>197397.81643895752</v>
      </c>
      <c r="M124" s="218">
        <v>6.8886974681618298</v>
      </c>
    </row>
    <row r="125" spans="2:13" ht="17" thickBot="1" x14ac:dyDescent="0.25">
      <c r="B125" s="217" t="s">
        <v>3</v>
      </c>
      <c r="C125" s="209" t="s">
        <v>44</v>
      </c>
      <c r="D125" s="205" t="s">
        <v>5</v>
      </c>
      <c r="E125" s="205" t="str">
        <f t="shared" si="1"/>
        <v>PATotal90+</v>
      </c>
      <c r="F125" s="210">
        <v>0.18751000000000001</v>
      </c>
      <c r="G125" s="210">
        <v>1</v>
      </c>
      <c r="H125" s="211">
        <v>16054.994861842033</v>
      </c>
      <c r="I125" s="210">
        <v>0</v>
      </c>
      <c r="J125" s="211">
        <v>16054.994861842033</v>
      </c>
      <c r="K125" s="211">
        <v>85622.034326818597</v>
      </c>
      <c r="L125" s="211">
        <v>85622.034326818597</v>
      </c>
      <c r="M125" s="218">
        <v>5.3330465106729372</v>
      </c>
    </row>
    <row r="126" spans="2:13" x14ac:dyDescent="0.2">
      <c r="B126" s="212" t="s">
        <v>3</v>
      </c>
      <c r="C126" s="166" t="s">
        <v>45</v>
      </c>
      <c r="D126" s="213">
        <v>0</v>
      </c>
      <c r="E126" s="213" t="str">
        <f t="shared" si="1"/>
        <v>APTotal0</v>
      </c>
      <c r="F126" s="214">
        <v>2.2859999999999998E-2</v>
      </c>
      <c r="G126" s="214">
        <v>2.2407137966038729E-2</v>
      </c>
      <c r="H126" s="215">
        <v>2240.7137966038727</v>
      </c>
      <c r="I126" s="214">
        <v>0.97759286203396123</v>
      </c>
      <c r="J126" s="215">
        <v>100000</v>
      </c>
      <c r="K126" s="215">
        <v>98021.945842775051</v>
      </c>
      <c r="L126" s="215">
        <v>7488043.3753677197</v>
      </c>
      <c r="M126" s="216">
        <v>74.880433753677195</v>
      </c>
    </row>
    <row r="127" spans="2:13" x14ac:dyDescent="0.2">
      <c r="B127" s="217" t="s">
        <v>3</v>
      </c>
      <c r="C127" s="209" t="s">
        <v>45</v>
      </c>
      <c r="D127" s="205" t="s">
        <v>107</v>
      </c>
      <c r="E127" s="205" t="str">
        <f t="shared" si="1"/>
        <v>APTotal01-04</v>
      </c>
      <c r="F127" s="210">
        <v>8.4000000000000003E-4</v>
      </c>
      <c r="G127" s="210">
        <v>3.3339598176126218E-3</v>
      </c>
      <c r="H127" s="211">
        <v>325.92553200061462</v>
      </c>
      <c r="I127" s="210">
        <v>0.99666604018238736</v>
      </c>
      <c r="J127" s="211">
        <v>97759.286203396128</v>
      </c>
      <c r="K127" s="211">
        <v>390218.28572651243</v>
      </c>
      <c r="L127" s="211">
        <v>7390021.4295249451</v>
      </c>
      <c r="M127" s="218">
        <v>75.594060846039795</v>
      </c>
    </row>
    <row r="128" spans="2:13" x14ac:dyDescent="0.2">
      <c r="B128" s="217" t="s">
        <v>3</v>
      </c>
      <c r="C128" s="209" t="s">
        <v>45</v>
      </c>
      <c r="D128" s="205" t="s">
        <v>106</v>
      </c>
      <c r="E128" s="205" t="str">
        <f t="shared" si="1"/>
        <v>APTotal05-09</v>
      </c>
      <c r="F128" s="210">
        <v>4.0000000000000002E-4</v>
      </c>
      <c r="G128" s="210">
        <v>1.9737154586242801E-3</v>
      </c>
      <c r="H128" s="211">
        <v>192.30573014284829</v>
      </c>
      <c r="I128" s="210">
        <v>0.99802628454137576</v>
      </c>
      <c r="J128" s="211">
        <v>97433.360671395509</v>
      </c>
      <c r="K128" s="211">
        <v>486686.03903162043</v>
      </c>
      <c r="L128" s="211">
        <v>6999803.1437984323</v>
      </c>
      <c r="M128" s="218">
        <v>71.84195531760443</v>
      </c>
    </row>
    <row r="129" spans="2:13" x14ac:dyDescent="0.2">
      <c r="B129" s="217" t="s">
        <v>3</v>
      </c>
      <c r="C129" s="209" t="s">
        <v>45</v>
      </c>
      <c r="D129" s="205" t="s">
        <v>71</v>
      </c>
      <c r="E129" s="205" t="str">
        <f t="shared" si="1"/>
        <v>APTotal10-14</v>
      </c>
      <c r="F129" s="210">
        <v>4.4999999999999999E-4</v>
      </c>
      <c r="G129" s="210">
        <v>2.2716842174462571E-3</v>
      </c>
      <c r="H129" s="211">
        <v>220.90096979786804</v>
      </c>
      <c r="I129" s="210">
        <v>0.99772831578255372</v>
      </c>
      <c r="J129" s="211">
        <v>97241.05494125266</v>
      </c>
      <c r="K129" s="211">
        <v>485653.02228176862</v>
      </c>
      <c r="L129" s="211">
        <v>6513117.1047668122</v>
      </c>
      <c r="M129" s="218">
        <v>66.97908726619282</v>
      </c>
    </row>
    <row r="130" spans="2:13" x14ac:dyDescent="0.2">
      <c r="B130" s="217" t="s">
        <v>3</v>
      </c>
      <c r="C130" s="209" t="s">
        <v>45</v>
      </c>
      <c r="D130" s="205" t="s">
        <v>72</v>
      </c>
      <c r="E130" s="205" t="str">
        <f t="shared" si="1"/>
        <v>APTotal15-19</v>
      </c>
      <c r="F130" s="210">
        <v>1.2700000000000001E-3</v>
      </c>
      <c r="G130" s="210">
        <v>6.3470241504042235E-3</v>
      </c>
      <c r="H130" s="211">
        <v>615.7892603327598</v>
      </c>
      <c r="I130" s="210">
        <v>0.99365297584959578</v>
      </c>
      <c r="J130" s="211">
        <v>97020.153971454783</v>
      </c>
      <c r="K130" s="211">
        <v>483561.29670644202</v>
      </c>
      <c r="L130" s="211">
        <v>6027464.0824850434</v>
      </c>
      <c r="M130" s="218">
        <v>62.12589689621025</v>
      </c>
    </row>
    <row r="131" spans="2:13" x14ac:dyDescent="0.2">
      <c r="B131" s="217" t="s">
        <v>3</v>
      </c>
      <c r="C131" s="209" t="s">
        <v>45</v>
      </c>
      <c r="D131" s="205" t="s">
        <v>73</v>
      </c>
      <c r="E131" s="205" t="str">
        <f t="shared" si="1"/>
        <v>APTotal20-24</v>
      </c>
      <c r="F131" s="210">
        <v>1.72E-3</v>
      </c>
      <c r="G131" s="210">
        <v>8.5480576943808718E-3</v>
      </c>
      <c r="H131" s="211">
        <v>824.07007154080634</v>
      </c>
      <c r="I131" s="210">
        <v>0.99145194230561917</v>
      </c>
      <c r="J131" s="211">
        <v>96404.36471112202</v>
      </c>
      <c r="K131" s="211">
        <v>479961.64837675809</v>
      </c>
      <c r="L131" s="211">
        <v>5543902.7857786017</v>
      </c>
      <c r="M131" s="218">
        <v>57.506761259109361</v>
      </c>
    </row>
    <row r="132" spans="2:13" x14ac:dyDescent="0.2">
      <c r="B132" s="217" t="s">
        <v>3</v>
      </c>
      <c r="C132" s="209" t="s">
        <v>45</v>
      </c>
      <c r="D132" s="205" t="s">
        <v>74</v>
      </c>
      <c r="E132" s="205" t="str">
        <f t="shared" si="1"/>
        <v>APTotal25-29</v>
      </c>
      <c r="F132" s="210">
        <v>1.65E-3</v>
      </c>
      <c r="G132" s="210">
        <v>8.2048261678132565E-3</v>
      </c>
      <c r="H132" s="211">
        <v>784.21970258613715</v>
      </c>
      <c r="I132" s="210">
        <v>0.99179517383218674</v>
      </c>
      <c r="J132" s="211">
        <v>95580.294639581218</v>
      </c>
      <c r="K132" s="211">
        <v>475940.92394144076</v>
      </c>
      <c r="L132" s="211">
        <v>5063941.1374018434</v>
      </c>
      <c r="M132" s="218">
        <v>52.981016186413704</v>
      </c>
    </row>
    <row r="133" spans="2:13" x14ac:dyDescent="0.2">
      <c r="B133" s="217" t="s">
        <v>3</v>
      </c>
      <c r="C133" s="209" t="s">
        <v>45</v>
      </c>
      <c r="D133" s="205" t="s">
        <v>75</v>
      </c>
      <c r="E133" s="205" t="str">
        <f t="shared" si="1"/>
        <v>APTotal30-34</v>
      </c>
      <c r="F133" s="210">
        <v>1.7099999999999999E-3</v>
      </c>
      <c r="G133" s="210">
        <v>8.4903744608653998E-3</v>
      </c>
      <c r="H133" s="211">
        <v>804.85417363534566</v>
      </c>
      <c r="I133" s="210">
        <v>0.99150962553913458</v>
      </c>
      <c r="J133" s="211">
        <v>94796.074936995079</v>
      </c>
      <c r="K133" s="211">
        <v>471968.23925088701</v>
      </c>
      <c r="L133" s="211">
        <v>4588000.2134604026</v>
      </c>
      <c r="M133" s="218">
        <v>48.398630602688499</v>
      </c>
    </row>
    <row r="134" spans="2:13" x14ac:dyDescent="0.2">
      <c r="B134" s="217" t="s">
        <v>3</v>
      </c>
      <c r="C134" s="209" t="s">
        <v>45</v>
      </c>
      <c r="D134" s="205" t="s">
        <v>76</v>
      </c>
      <c r="E134" s="205" t="str">
        <f t="shared" si="1"/>
        <v>APTotal35-39</v>
      </c>
      <c r="F134" s="210">
        <v>2.2100000000000002E-3</v>
      </c>
      <c r="G134" s="210">
        <v>1.1009209794445593E-2</v>
      </c>
      <c r="H134" s="211">
        <v>1034.7690682198779</v>
      </c>
      <c r="I134" s="210">
        <v>0.98899079020555436</v>
      </c>
      <c r="J134" s="211">
        <v>93991.220763359728</v>
      </c>
      <c r="K134" s="211">
        <v>467369.18114624894</v>
      </c>
      <c r="L134" s="211">
        <v>4116031.9742095154</v>
      </c>
      <c r="M134" s="218">
        <v>43.791664165873392</v>
      </c>
    </row>
    <row r="135" spans="2:13" x14ac:dyDescent="0.2">
      <c r="B135" s="217" t="s">
        <v>3</v>
      </c>
      <c r="C135" s="209" t="s">
        <v>45</v>
      </c>
      <c r="D135" s="205" t="s">
        <v>77</v>
      </c>
      <c r="E135" s="205" t="str">
        <f t="shared" ref="E135:E198" si="2">_xlfn.CONCAT(C135,B135,D135)</f>
        <v>APTotal40-44</v>
      </c>
      <c r="F135" s="210">
        <v>2.7200000000000002E-3</v>
      </c>
      <c r="G135" s="210">
        <v>1.3514016911865172E-2</v>
      </c>
      <c r="H135" s="211">
        <v>1256.2150602750978</v>
      </c>
      <c r="I135" s="210">
        <v>0.98648598308813484</v>
      </c>
      <c r="J135" s="211">
        <v>92956.45169513984</v>
      </c>
      <c r="K135" s="211">
        <v>461641.72082501149</v>
      </c>
      <c r="L135" s="211">
        <v>3648662.7930632662</v>
      </c>
      <c r="M135" s="218">
        <v>39.251313131329795</v>
      </c>
    </row>
    <row r="136" spans="2:13" x14ac:dyDescent="0.2">
      <c r="B136" s="217" t="s">
        <v>3</v>
      </c>
      <c r="C136" s="209" t="s">
        <v>45</v>
      </c>
      <c r="D136" s="205" t="s">
        <v>78</v>
      </c>
      <c r="E136" s="205" t="str">
        <f t="shared" si="2"/>
        <v>APTotal45-49</v>
      </c>
      <c r="F136" s="210">
        <v>3.8300000000000001E-3</v>
      </c>
      <c r="G136" s="210">
        <v>1.8959450343526286E-2</v>
      </c>
      <c r="H136" s="211">
        <v>1738.5860829683281</v>
      </c>
      <c r="I136" s="210">
        <v>0.98104054965647369</v>
      </c>
      <c r="J136" s="211">
        <v>91700.236634864748</v>
      </c>
      <c r="K136" s="211">
        <v>454154.71796690288</v>
      </c>
      <c r="L136" s="211">
        <v>3187021.0722382548</v>
      </c>
      <c r="M136" s="218">
        <v>34.754774787860669</v>
      </c>
    </row>
    <row r="137" spans="2:13" x14ac:dyDescent="0.2">
      <c r="B137" s="217" t="s">
        <v>3</v>
      </c>
      <c r="C137" s="209" t="s">
        <v>45</v>
      </c>
      <c r="D137" s="205" t="s">
        <v>79</v>
      </c>
      <c r="E137" s="205" t="str">
        <f t="shared" si="2"/>
        <v>APTotal50-54</v>
      </c>
      <c r="F137" s="210">
        <v>6.2199999999999998E-3</v>
      </c>
      <c r="G137" s="210">
        <v>3.0603631344940149E-2</v>
      </c>
      <c r="H137" s="211">
        <v>2753.1531886725693</v>
      </c>
      <c r="I137" s="210">
        <v>0.96939636865505985</v>
      </c>
      <c r="J137" s="211">
        <v>89961.650551896411</v>
      </c>
      <c r="K137" s="211">
        <v>442925.36978780065</v>
      </c>
      <c r="L137" s="211">
        <v>2732866.3542713518</v>
      </c>
      <c r="M137" s="218">
        <v>30.378125984858805</v>
      </c>
    </row>
    <row r="138" spans="2:13" x14ac:dyDescent="0.2">
      <c r="B138" s="217" t="s">
        <v>3</v>
      </c>
      <c r="C138" s="209" t="s">
        <v>45</v>
      </c>
      <c r="D138" s="205" t="s">
        <v>80</v>
      </c>
      <c r="E138" s="205" t="str">
        <f t="shared" si="2"/>
        <v>APTotal55-59</v>
      </c>
      <c r="F138" s="210">
        <v>7.7099999999999998E-3</v>
      </c>
      <c r="G138" s="210">
        <v>3.7828305477559332E-2</v>
      </c>
      <c r="H138" s="211">
        <v>3298.9496784949588</v>
      </c>
      <c r="I138" s="210">
        <v>0.96217169452244067</v>
      </c>
      <c r="J138" s="211">
        <v>87208.49736322384</v>
      </c>
      <c r="K138" s="211">
        <v>427795.11261988181</v>
      </c>
      <c r="L138" s="211">
        <v>2289940.9844835512</v>
      </c>
      <c r="M138" s="218">
        <v>26.258232325067308</v>
      </c>
    </row>
    <row r="139" spans="2:13" x14ac:dyDescent="0.2">
      <c r="B139" s="217" t="s">
        <v>3</v>
      </c>
      <c r="C139" s="209" t="s">
        <v>45</v>
      </c>
      <c r="D139" s="205" t="s">
        <v>81</v>
      </c>
      <c r="E139" s="205" t="str">
        <f t="shared" si="2"/>
        <v>APTotal60-64</v>
      </c>
      <c r="F139" s="210">
        <v>1.298E-2</v>
      </c>
      <c r="G139" s="210">
        <v>6.2851050677644418E-2</v>
      </c>
      <c r="H139" s="211">
        <v>5273.8032338711155</v>
      </c>
      <c r="I139" s="210">
        <v>0.9371489493223556</v>
      </c>
      <c r="J139" s="211">
        <v>83909.547684728881</v>
      </c>
      <c r="K139" s="211">
        <v>406363.23033896659</v>
      </c>
      <c r="L139" s="211">
        <v>1862145.8718636693</v>
      </c>
      <c r="M139" s="218">
        <v>22.19230019997558</v>
      </c>
    </row>
    <row r="140" spans="2:13" x14ac:dyDescent="0.2">
      <c r="B140" s="217" t="s">
        <v>3</v>
      </c>
      <c r="C140" s="209" t="s">
        <v>45</v>
      </c>
      <c r="D140" s="205" t="s">
        <v>82</v>
      </c>
      <c r="E140" s="205" t="str">
        <f t="shared" si="2"/>
        <v>APTotal65-69</v>
      </c>
      <c r="F140" s="210">
        <v>2.0459999999999999E-2</v>
      </c>
      <c r="G140" s="210">
        <v>9.733970848410671E-2</v>
      </c>
      <c r="H140" s="211">
        <v>7654.380441277206</v>
      </c>
      <c r="I140" s="210">
        <v>0.90266029151589333</v>
      </c>
      <c r="J140" s="211">
        <v>78635.744450857761</v>
      </c>
      <c r="K140" s="211">
        <v>374042.7711510958</v>
      </c>
      <c r="L140" s="211">
        <v>1455782.6415247028</v>
      </c>
      <c r="M140" s="218">
        <v>18.512988612125017</v>
      </c>
    </row>
    <row r="141" spans="2:13" x14ac:dyDescent="0.2">
      <c r="B141" s="217" t="s">
        <v>3</v>
      </c>
      <c r="C141" s="209" t="s">
        <v>45</v>
      </c>
      <c r="D141" s="205" t="s">
        <v>19</v>
      </c>
      <c r="E141" s="205" t="str">
        <f t="shared" si="2"/>
        <v>APTotal70-74</v>
      </c>
      <c r="F141" s="210">
        <v>3.3160000000000002E-2</v>
      </c>
      <c r="G141" s="210">
        <v>0.15309872689957368</v>
      </c>
      <c r="H141" s="211">
        <v>10867.156463462003</v>
      </c>
      <c r="I141" s="210">
        <v>0.84690127310042629</v>
      </c>
      <c r="J141" s="211">
        <v>70981.36400958056</v>
      </c>
      <c r="K141" s="211">
        <v>327738.92888924776</v>
      </c>
      <c r="L141" s="211">
        <v>1081739.8703736069</v>
      </c>
      <c r="M141" s="218">
        <v>15.239772938536394</v>
      </c>
    </row>
    <row r="142" spans="2:13" x14ac:dyDescent="0.2">
      <c r="B142" s="217" t="s">
        <v>3</v>
      </c>
      <c r="C142" s="209" t="s">
        <v>45</v>
      </c>
      <c r="D142" s="205" t="s">
        <v>20</v>
      </c>
      <c r="E142" s="205" t="str">
        <f t="shared" si="2"/>
        <v>APTotal75-79</v>
      </c>
      <c r="F142" s="210">
        <v>4.3990000000000001E-2</v>
      </c>
      <c r="G142" s="210">
        <v>0.19816104960574832</v>
      </c>
      <c r="H142" s="211">
        <v>11912.294463556649</v>
      </c>
      <c r="I142" s="210">
        <v>0.80183895039425168</v>
      </c>
      <c r="J142" s="211">
        <v>60114.207546118552</v>
      </c>
      <c r="K142" s="211">
        <v>270790.30157170113</v>
      </c>
      <c r="L142" s="211">
        <v>754000.94148435909</v>
      </c>
      <c r="M142" s="218">
        <v>12.542807636712219</v>
      </c>
    </row>
    <row r="143" spans="2:13" x14ac:dyDescent="0.2">
      <c r="B143" s="217" t="s">
        <v>3</v>
      </c>
      <c r="C143" s="209" t="s">
        <v>45</v>
      </c>
      <c r="D143" s="205" t="s">
        <v>21</v>
      </c>
      <c r="E143" s="205" t="str">
        <f t="shared" si="2"/>
        <v>APTotal80-84</v>
      </c>
      <c r="F143" s="210">
        <v>6.7930000000000004E-2</v>
      </c>
      <c r="G143" s="210">
        <v>0.29033767501428226</v>
      </c>
      <c r="H143" s="211">
        <v>13994.83137563154</v>
      </c>
      <c r="I143" s="210">
        <v>0.70966232498571769</v>
      </c>
      <c r="J143" s="211">
        <v>48201.913082561907</v>
      </c>
      <c r="K143" s="211">
        <v>206022.48697373067</v>
      </c>
      <c r="L143" s="211">
        <v>483210.63991265796</v>
      </c>
      <c r="M143" s="218">
        <v>10.024719124425582</v>
      </c>
    </row>
    <row r="144" spans="2:13" x14ac:dyDescent="0.2">
      <c r="B144" s="217" t="s">
        <v>3</v>
      </c>
      <c r="C144" s="209" t="s">
        <v>45</v>
      </c>
      <c r="D144" s="205" t="s">
        <v>22</v>
      </c>
      <c r="E144" s="205" t="str">
        <f t="shared" si="2"/>
        <v>APTotal85-89</v>
      </c>
      <c r="F144" s="210">
        <v>9.8919999999999994E-2</v>
      </c>
      <c r="G144" s="210">
        <v>0.39655088348206846</v>
      </c>
      <c r="H144" s="211">
        <v>13564.84847222654</v>
      </c>
      <c r="I144" s="210">
        <v>0.60344911651793154</v>
      </c>
      <c r="J144" s="211">
        <v>34207.081706930367</v>
      </c>
      <c r="K144" s="211">
        <v>137123.28735408548</v>
      </c>
      <c r="L144" s="211">
        <v>277188.15293892729</v>
      </c>
      <c r="M144" s="218">
        <v>8.1032388355645342</v>
      </c>
    </row>
    <row r="145" spans="2:13" ht="17" thickBot="1" x14ac:dyDescent="0.25">
      <c r="B145" s="217" t="s">
        <v>3</v>
      </c>
      <c r="C145" s="209" t="s">
        <v>45</v>
      </c>
      <c r="D145" s="205" t="s">
        <v>5</v>
      </c>
      <c r="E145" s="205" t="str">
        <f t="shared" si="2"/>
        <v>APTotal90+</v>
      </c>
      <c r="F145" s="210">
        <v>0.14738000000000001</v>
      </c>
      <c r="G145" s="210">
        <v>1</v>
      </c>
      <c r="H145" s="211">
        <v>20642.233234703828</v>
      </c>
      <c r="I145" s="210">
        <v>0</v>
      </c>
      <c r="J145" s="211">
        <v>20642.233234703828</v>
      </c>
      <c r="K145" s="211">
        <v>140064.86558484178</v>
      </c>
      <c r="L145" s="211">
        <v>140064.86558484178</v>
      </c>
      <c r="M145" s="218">
        <v>6.7853542779162099</v>
      </c>
    </row>
    <row r="146" spans="2:13" s="209" customFormat="1" x14ac:dyDescent="0.2">
      <c r="B146" s="212" t="s">
        <v>3</v>
      </c>
      <c r="C146" s="166" t="s">
        <v>46</v>
      </c>
      <c r="D146" s="213">
        <v>0</v>
      </c>
      <c r="E146" s="213" t="str">
        <f t="shared" si="2"/>
        <v>TOTotal0</v>
      </c>
      <c r="F146" s="214">
        <v>1.4290000000000001E-2</v>
      </c>
      <c r="G146" s="214">
        <v>1.4106860810907529E-2</v>
      </c>
      <c r="H146" s="215">
        <v>1410.6860810907529</v>
      </c>
      <c r="I146" s="214">
        <v>0.98589313918909249</v>
      </c>
      <c r="J146" s="215">
        <v>100000</v>
      </c>
      <c r="K146" s="215">
        <v>98719.549279545288</v>
      </c>
      <c r="L146" s="215">
        <v>7439138.7814380294</v>
      </c>
      <c r="M146" s="216">
        <v>74.391387814380295</v>
      </c>
    </row>
    <row r="147" spans="2:13" s="209" customFormat="1" x14ac:dyDescent="0.2">
      <c r="B147" s="217" t="s">
        <v>3</v>
      </c>
      <c r="C147" s="209" t="s">
        <v>46</v>
      </c>
      <c r="D147" s="205" t="s">
        <v>107</v>
      </c>
      <c r="E147" s="205" t="str">
        <f t="shared" si="2"/>
        <v>TOTotal01-04</v>
      </c>
      <c r="F147" s="210">
        <v>7.5000000000000002E-4</v>
      </c>
      <c r="G147" s="210">
        <v>3.0006964427950317E-3</v>
      </c>
      <c r="H147" s="211">
        <v>295.83660357407371</v>
      </c>
      <c r="I147" s="210">
        <v>0.99699930355720501</v>
      </c>
      <c r="J147" s="211">
        <v>98589.313918909247</v>
      </c>
      <c r="K147" s="211">
        <v>393617.98259077984</v>
      </c>
      <c r="L147" s="211">
        <v>7340419.2321584839</v>
      </c>
      <c r="M147" s="218">
        <v>74.454511755666104</v>
      </c>
    </row>
    <row r="148" spans="2:13" s="209" customFormat="1" x14ac:dyDescent="0.2">
      <c r="B148" s="217" t="s">
        <v>3</v>
      </c>
      <c r="C148" s="209" t="s">
        <v>46</v>
      </c>
      <c r="D148" s="205" t="s">
        <v>106</v>
      </c>
      <c r="E148" s="205" t="str">
        <f t="shared" si="2"/>
        <v>TOTotal05-09</v>
      </c>
      <c r="F148" s="210">
        <v>4.8999999999999998E-4</v>
      </c>
      <c r="G148" s="210">
        <v>2.4540310148217464E-3</v>
      </c>
      <c r="H148" s="211">
        <v>241.21524188651028</v>
      </c>
      <c r="I148" s="210">
        <v>0.99754596898517822</v>
      </c>
      <c r="J148" s="211">
        <v>98293.477315335171</v>
      </c>
      <c r="K148" s="211">
        <v>490864.34847195959</v>
      </c>
      <c r="L148" s="211">
        <v>6946801.2495677043</v>
      </c>
      <c r="M148" s="218">
        <v>70.67408173262281</v>
      </c>
    </row>
    <row r="149" spans="2:13" s="209" customFormat="1" x14ac:dyDescent="0.2">
      <c r="B149" s="217" t="s">
        <v>3</v>
      </c>
      <c r="C149" s="209" t="s">
        <v>46</v>
      </c>
      <c r="D149" s="205" t="s">
        <v>71</v>
      </c>
      <c r="E149" s="205" t="str">
        <f t="shared" si="2"/>
        <v>TOTotal10-14</v>
      </c>
      <c r="F149" s="210">
        <v>4.0000000000000002E-4</v>
      </c>
      <c r="G149" s="210">
        <v>1.9765949899927795E-3</v>
      </c>
      <c r="H149" s="211">
        <v>193.80960997183763</v>
      </c>
      <c r="I149" s="210">
        <v>0.99802340501000719</v>
      </c>
      <c r="J149" s="211">
        <v>98052.262073448655</v>
      </c>
      <c r="K149" s="211">
        <v>489776.78634231369</v>
      </c>
      <c r="L149" s="211">
        <v>6455936.9010957452</v>
      </c>
      <c r="M149" s="218">
        <v>65.841794616219602</v>
      </c>
    </row>
    <row r="150" spans="2:13" s="209" customFormat="1" x14ac:dyDescent="0.2">
      <c r="B150" s="217" t="s">
        <v>3</v>
      </c>
      <c r="C150" s="209" t="s">
        <v>46</v>
      </c>
      <c r="D150" s="205" t="s">
        <v>72</v>
      </c>
      <c r="E150" s="205" t="str">
        <f t="shared" si="2"/>
        <v>TOTotal15-19</v>
      </c>
      <c r="F150" s="210">
        <v>1.0499999999999999E-3</v>
      </c>
      <c r="G150" s="210">
        <v>5.2437283539531173E-3</v>
      </c>
      <c r="H150" s="211">
        <v>513.14314185670662</v>
      </c>
      <c r="I150" s="210">
        <v>0.99475627164604685</v>
      </c>
      <c r="J150" s="211">
        <v>97858.452463476817</v>
      </c>
      <c r="K150" s="211">
        <v>488009.40446274233</v>
      </c>
      <c r="L150" s="211">
        <v>5966160.1147534316</v>
      </c>
      <c r="M150" s="218">
        <v>60.967243652050897</v>
      </c>
    </row>
    <row r="151" spans="2:13" s="209" customFormat="1" x14ac:dyDescent="0.2">
      <c r="B151" s="217" t="s">
        <v>3</v>
      </c>
      <c r="C151" s="209" t="s">
        <v>46</v>
      </c>
      <c r="D151" s="205" t="s">
        <v>73</v>
      </c>
      <c r="E151" s="205" t="str">
        <f t="shared" si="2"/>
        <v>TOTotal20-24</v>
      </c>
      <c r="F151" s="210">
        <v>1.6199999999999999E-3</v>
      </c>
      <c r="G151" s="210">
        <v>8.0516185837370413E-3</v>
      </c>
      <c r="H151" s="211">
        <v>783.78730157358711</v>
      </c>
      <c r="I151" s="210">
        <v>0.99194838141626296</v>
      </c>
      <c r="J151" s="211">
        <v>97345.309321620109</v>
      </c>
      <c r="K151" s="211">
        <v>484767.07835416659</v>
      </c>
      <c r="L151" s="211">
        <v>5478150.710290689</v>
      </c>
      <c r="M151" s="218">
        <v>56.27544612541498</v>
      </c>
    </row>
    <row r="152" spans="2:13" s="209" customFormat="1" x14ac:dyDescent="0.2">
      <c r="B152" s="217" t="s">
        <v>3</v>
      </c>
      <c r="C152" s="209" t="s">
        <v>46</v>
      </c>
      <c r="D152" s="205" t="s">
        <v>74</v>
      </c>
      <c r="E152" s="205" t="str">
        <f t="shared" si="2"/>
        <v>TOTotal25-29</v>
      </c>
      <c r="F152" s="210">
        <v>2.3900000000000002E-3</v>
      </c>
      <c r="G152" s="210">
        <v>1.185868625365093E-2</v>
      </c>
      <c r="H152" s="211">
        <v>1145.0927938107372</v>
      </c>
      <c r="I152" s="210">
        <v>0.98814131374634906</v>
      </c>
      <c r="J152" s="211">
        <v>96561.522020046526</v>
      </c>
      <c r="K152" s="211">
        <v>479944.8781157058</v>
      </c>
      <c r="L152" s="211">
        <v>4993383.6319365222</v>
      </c>
      <c r="M152" s="218">
        <v>51.711939988889959</v>
      </c>
    </row>
    <row r="153" spans="2:13" s="209" customFormat="1" x14ac:dyDescent="0.2">
      <c r="B153" s="217" t="s">
        <v>3</v>
      </c>
      <c r="C153" s="209" t="s">
        <v>46</v>
      </c>
      <c r="D153" s="205" t="s">
        <v>75</v>
      </c>
      <c r="E153" s="205" t="str">
        <f t="shared" si="2"/>
        <v>TOTotal30-34</v>
      </c>
      <c r="F153" s="210">
        <v>2.0500000000000002E-3</v>
      </c>
      <c r="G153" s="210">
        <v>1.0192182094018572E-2</v>
      </c>
      <c r="H153" s="211">
        <v>972.50162143483078</v>
      </c>
      <c r="I153" s="210">
        <v>0.98980781790598138</v>
      </c>
      <c r="J153" s="211">
        <v>95416.429226235792</v>
      </c>
      <c r="K153" s="211">
        <v>474650.89207759191</v>
      </c>
      <c r="L153" s="211">
        <v>4513438.7538208161</v>
      </c>
      <c r="M153" s="218">
        <v>47.302532597602138</v>
      </c>
    </row>
    <row r="154" spans="2:13" s="209" customFormat="1" x14ac:dyDescent="0.2">
      <c r="B154" s="217" t="s">
        <v>3</v>
      </c>
      <c r="C154" s="209" t="s">
        <v>46</v>
      </c>
      <c r="D154" s="205" t="s">
        <v>76</v>
      </c>
      <c r="E154" s="205" t="str">
        <f t="shared" si="2"/>
        <v>TOTotal35-39</v>
      </c>
      <c r="F154" s="210">
        <v>2.7499999999999998E-3</v>
      </c>
      <c r="G154" s="210">
        <v>1.3664801686999113E-2</v>
      </c>
      <c r="H154" s="211">
        <v>1290.5575412609062</v>
      </c>
      <c r="I154" s="210">
        <v>0.98633519831300087</v>
      </c>
      <c r="J154" s="211">
        <v>94443.927604800963</v>
      </c>
      <c r="K154" s="211">
        <v>468993.24417085259</v>
      </c>
      <c r="L154" s="211">
        <v>4038787.8617432243</v>
      </c>
      <c r="M154" s="218">
        <v>42.763870205011642</v>
      </c>
    </row>
    <row r="155" spans="2:13" s="209" customFormat="1" x14ac:dyDescent="0.2">
      <c r="B155" s="217" t="s">
        <v>3</v>
      </c>
      <c r="C155" s="209" t="s">
        <v>46</v>
      </c>
      <c r="D155" s="205" t="s">
        <v>77</v>
      </c>
      <c r="E155" s="205" t="str">
        <f t="shared" si="2"/>
        <v>TOTotal40-44</v>
      </c>
      <c r="F155" s="210">
        <v>3.63E-3</v>
      </c>
      <c r="G155" s="210">
        <v>1.7972470645429353E-2</v>
      </c>
      <c r="H155" s="211">
        <v>1674.1962089897911</v>
      </c>
      <c r="I155" s="210">
        <v>0.98202752935457061</v>
      </c>
      <c r="J155" s="211">
        <v>93153.37006354006</v>
      </c>
      <c r="K155" s="211">
        <v>461581.35979522578</v>
      </c>
      <c r="L155" s="211">
        <v>3569794.6175723718</v>
      </c>
      <c r="M155" s="218">
        <v>38.321690510363815</v>
      </c>
    </row>
    <row r="156" spans="2:13" s="209" customFormat="1" x14ac:dyDescent="0.2">
      <c r="B156" s="217" t="s">
        <v>3</v>
      </c>
      <c r="C156" s="209" t="s">
        <v>46</v>
      </c>
      <c r="D156" s="205" t="s">
        <v>78</v>
      </c>
      <c r="E156" s="205" t="str">
        <f t="shared" si="2"/>
        <v>TOTotal45-49</v>
      </c>
      <c r="F156" s="210">
        <v>4.6299999999999996E-3</v>
      </c>
      <c r="G156" s="210">
        <v>2.289505381654176E-2</v>
      </c>
      <c r="H156" s="211">
        <v>2094.4206084927082</v>
      </c>
      <c r="I156" s="210">
        <v>0.97710494618345822</v>
      </c>
      <c r="J156" s="211">
        <v>91479.173854550259</v>
      </c>
      <c r="K156" s="211">
        <v>452159.8177515195</v>
      </c>
      <c r="L156" s="211">
        <v>3108213.2577771461</v>
      </c>
      <c r="M156" s="218">
        <v>33.97727730597056</v>
      </c>
    </row>
    <row r="157" spans="2:13" s="209" customFormat="1" x14ac:dyDescent="0.2">
      <c r="B157" s="217" t="s">
        <v>3</v>
      </c>
      <c r="C157" s="209" t="s">
        <v>46</v>
      </c>
      <c r="D157" s="205" t="s">
        <v>79</v>
      </c>
      <c r="E157" s="205" t="str">
        <f t="shared" si="2"/>
        <v>TOTotal50-54</v>
      </c>
      <c r="F157" s="210">
        <v>6.9499999999999996E-3</v>
      </c>
      <c r="G157" s="210">
        <v>3.4162239407672261E-2</v>
      </c>
      <c r="H157" s="211">
        <v>3053.5833397875281</v>
      </c>
      <c r="I157" s="210">
        <v>0.96583776059232773</v>
      </c>
      <c r="J157" s="211">
        <v>89384.753246057546</v>
      </c>
      <c r="K157" s="211">
        <v>439289.8078808189</v>
      </c>
      <c r="L157" s="211">
        <v>2656053.4400256267</v>
      </c>
      <c r="M157" s="218">
        <v>29.714837749946756</v>
      </c>
    </row>
    <row r="158" spans="2:13" s="209" customFormat="1" x14ac:dyDescent="0.2">
      <c r="B158" s="217" t="s">
        <v>3</v>
      </c>
      <c r="C158" s="209" t="s">
        <v>46</v>
      </c>
      <c r="D158" s="205" t="s">
        <v>80</v>
      </c>
      <c r="E158" s="205" t="str">
        <f t="shared" si="2"/>
        <v>TOTotal55-59</v>
      </c>
      <c r="F158" s="210">
        <v>8.5100000000000002E-3</v>
      </c>
      <c r="G158" s="210">
        <v>4.1646624625980802E-2</v>
      </c>
      <c r="H158" s="211">
        <v>3595.401826608198</v>
      </c>
      <c r="I158" s="210">
        <v>0.95835337537401921</v>
      </c>
      <c r="J158" s="211">
        <v>86331.169906270021</v>
      </c>
      <c r="K158" s="211">
        <v>422667.34496482962</v>
      </c>
      <c r="L158" s="211">
        <v>2216763.6321448078</v>
      </c>
      <c r="M158" s="218">
        <v>25.677442278977036</v>
      </c>
    </row>
    <row r="159" spans="2:13" s="209" customFormat="1" x14ac:dyDescent="0.2">
      <c r="B159" s="217" t="s">
        <v>3</v>
      </c>
      <c r="C159" s="209" t="s">
        <v>46</v>
      </c>
      <c r="D159" s="205" t="s">
        <v>81</v>
      </c>
      <c r="E159" s="205" t="str">
        <f t="shared" si="2"/>
        <v>TOTotal60-64</v>
      </c>
      <c r="F159" s="210">
        <v>1.3050000000000001E-2</v>
      </c>
      <c r="G159" s="210">
        <v>6.3205767286555137E-2</v>
      </c>
      <c r="H159" s="211">
        <v>5229.3777035175017</v>
      </c>
      <c r="I159" s="210">
        <v>0.93679423271344486</v>
      </c>
      <c r="J159" s="211">
        <v>82735.768079661822</v>
      </c>
      <c r="K159" s="211">
        <v>400605.39613951533</v>
      </c>
      <c r="L159" s="211">
        <v>1794096.2871799783</v>
      </c>
      <c r="M159" s="218">
        <v>21.684651376567139</v>
      </c>
    </row>
    <row r="160" spans="2:13" s="209" customFormat="1" x14ac:dyDescent="0.2">
      <c r="B160" s="217" t="s">
        <v>3</v>
      </c>
      <c r="C160" s="209" t="s">
        <v>46</v>
      </c>
      <c r="D160" s="205" t="s">
        <v>82</v>
      </c>
      <c r="E160" s="205" t="str">
        <f t="shared" si="2"/>
        <v>TOTotal65-69</v>
      </c>
      <c r="F160" s="210">
        <v>1.9E-2</v>
      </c>
      <c r="G160" s="210">
        <v>9.0691765139161148E-2</v>
      </c>
      <c r="H160" s="211">
        <v>7029.1913527774204</v>
      </c>
      <c r="I160" s="210">
        <v>0.90930823486083889</v>
      </c>
      <c r="J160" s="211">
        <v>77506.390376144322</v>
      </c>
      <c r="K160" s="211">
        <v>369958.97349877807</v>
      </c>
      <c r="L160" s="211">
        <v>1393490.891040463</v>
      </c>
      <c r="M160" s="218">
        <v>17.979045137797634</v>
      </c>
    </row>
    <row r="161" spans="2:13" s="209" customFormat="1" x14ac:dyDescent="0.2">
      <c r="B161" s="217" t="s">
        <v>3</v>
      </c>
      <c r="C161" s="209" t="s">
        <v>46</v>
      </c>
      <c r="D161" s="205" t="s">
        <v>19</v>
      </c>
      <c r="E161" s="205" t="str">
        <f t="shared" si="2"/>
        <v>TOTotal70-74</v>
      </c>
      <c r="F161" s="210">
        <v>3.1210000000000002E-2</v>
      </c>
      <c r="G161" s="210">
        <v>0.14476599537063153</v>
      </c>
      <c r="H161" s="211">
        <v>10202.70186755181</v>
      </c>
      <c r="I161" s="210">
        <v>0.85523400462936849</v>
      </c>
      <c r="J161" s="211">
        <v>70477.199023366906</v>
      </c>
      <c r="K161" s="211">
        <v>326879.24044795497</v>
      </c>
      <c r="L161" s="211">
        <v>1023531.917541685</v>
      </c>
      <c r="M161" s="218">
        <v>14.522880189979318</v>
      </c>
    </row>
    <row r="162" spans="2:13" s="209" customFormat="1" x14ac:dyDescent="0.2">
      <c r="B162" s="217" t="s">
        <v>3</v>
      </c>
      <c r="C162" s="209" t="s">
        <v>46</v>
      </c>
      <c r="D162" s="205" t="s">
        <v>20</v>
      </c>
      <c r="E162" s="205" t="str">
        <f t="shared" si="2"/>
        <v>TOTotal75-79</v>
      </c>
      <c r="F162" s="210">
        <v>4.5379999999999997E-2</v>
      </c>
      <c r="G162" s="210">
        <v>0.20376344623445231</v>
      </c>
      <c r="H162" s="211">
        <v>12281.739260517577</v>
      </c>
      <c r="I162" s="210">
        <v>0.79623655376554769</v>
      </c>
      <c r="J162" s="211">
        <v>60274.497155815094</v>
      </c>
      <c r="K162" s="211">
        <v>270668.13762778154</v>
      </c>
      <c r="L162" s="211">
        <v>696652.67709373008</v>
      </c>
      <c r="M162" s="218">
        <v>11.558000646489329</v>
      </c>
    </row>
    <row r="163" spans="2:13" s="209" customFormat="1" x14ac:dyDescent="0.2">
      <c r="B163" s="217" t="s">
        <v>3</v>
      </c>
      <c r="C163" s="209" t="s">
        <v>46</v>
      </c>
      <c r="D163" s="205" t="s">
        <v>21</v>
      </c>
      <c r="E163" s="205" t="str">
        <f t="shared" si="2"/>
        <v>TOTotal80-84</v>
      </c>
      <c r="F163" s="210">
        <v>6.9669999999999996E-2</v>
      </c>
      <c r="G163" s="210">
        <v>0.29666983623583693</v>
      </c>
      <c r="H163" s="211">
        <v>14238.003625304083</v>
      </c>
      <c r="I163" s="210">
        <v>0.70333016376416313</v>
      </c>
      <c r="J163" s="211">
        <v>47992.757895297516</v>
      </c>
      <c r="K163" s="211">
        <v>204368.78041322739</v>
      </c>
      <c r="L163" s="211">
        <v>425984.53946594847</v>
      </c>
      <c r="M163" s="218">
        <v>8.87601709398092</v>
      </c>
    </row>
    <row r="164" spans="2:13" s="209" customFormat="1" x14ac:dyDescent="0.2">
      <c r="B164" s="217" t="s">
        <v>3</v>
      </c>
      <c r="C164" s="209" t="s">
        <v>46</v>
      </c>
      <c r="D164" s="205" t="s">
        <v>22</v>
      </c>
      <c r="E164" s="205" t="str">
        <f t="shared" si="2"/>
        <v>TOTotal85-89</v>
      </c>
      <c r="F164" s="210">
        <v>0.11898</v>
      </c>
      <c r="G164" s="210">
        <v>0.45850478289097696</v>
      </c>
      <c r="H164" s="211">
        <v>15476.716278101618</v>
      </c>
      <c r="I164" s="210">
        <v>0.54149521710902304</v>
      </c>
      <c r="J164" s="211">
        <v>33754.754269993435</v>
      </c>
      <c r="K164" s="211">
        <v>130081.98065471313</v>
      </c>
      <c r="L164" s="211">
        <v>221615.75905272109</v>
      </c>
      <c r="M164" s="218">
        <v>6.5654680013395392</v>
      </c>
    </row>
    <row r="165" spans="2:13" s="209" customFormat="1" ht="17" thickBot="1" x14ac:dyDescent="0.25">
      <c r="B165" s="217" t="s">
        <v>3</v>
      </c>
      <c r="C165" s="209" t="s">
        <v>46</v>
      </c>
      <c r="D165" s="205" t="s">
        <v>5</v>
      </c>
      <c r="E165" s="205" t="str">
        <f t="shared" si="2"/>
        <v>TOTotal90+</v>
      </c>
      <c r="F165" s="210">
        <v>0.19969000000000001</v>
      </c>
      <c r="G165" s="210">
        <v>1</v>
      </c>
      <c r="H165" s="211">
        <v>18278.037991891819</v>
      </c>
      <c r="I165" s="210">
        <v>0</v>
      </c>
      <c r="J165" s="211">
        <v>18278.037991891819</v>
      </c>
      <c r="K165" s="211">
        <v>91533.77839800794</v>
      </c>
      <c r="L165" s="211">
        <v>91533.77839800794</v>
      </c>
      <c r="M165" s="218">
        <v>5.0078557905729566</v>
      </c>
    </row>
    <row r="166" spans="2:13" x14ac:dyDescent="0.2">
      <c r="B166" s="212" t="s">
        <v>3</v>
      </c>
      <c r="C166" s="166" t="s">
        <v>50</v>
      </c>
      <c r="D166" s="213">
        <v>0</v>
      </c>
      <c r="E166" s="213" t="str">
        <f t="shared" si="2"/>
        <v>MATotal0</v>
      </c>
      <c r="F166" s="214">
        <v>1.8100000000000002E-2</v>
      </c>
      <c r="G166" s="214">
        <v>1.780774988189672E-2</v>
      </c>
      <c r="H166" s="215">
        <v>1780.7749881896721</v>
      </c>
      <c r="I166" s="214">
        <v>0.98219225011810329</v>
      </c>
      <c r="J166" s="215">
        <v>100000</v>
      </c>
      <c r="K166" s="215">
        <v>98403.398547976671</v>
      </c>
      <c r="L166" s="215">
        <v>7167395.9181119492</v>
      </c>
      <c r="M166" s="216">
        <v>71.673959181119486</v>
      </c>
    </row>
    <row r="167" spans="2:13" x14ac:dyDescent="0.2">
      <c r="B167" s="217" t="s">
        <v>3</v>
      </c>
      <c r="C167" s="209" t="s">
        <v>50</v>
      </c>
      <c r="D167" s="205" t="s">
        <v>107</v>
      </c>
      <c r="E167" s="205" t="str">
        <f t="shared" si="2"/>
        <v>MATotal01-04</v>
      </c>
      <c r="F167" s="210">
        <v>7.9000000000000001E-4</v>
      </c>
      <c r="G167" s="210">
        <v>3.1566182832406206E-3</v>
      </c>
      <c r="H167" s="211">
        <v>310.04060143800496</v>
      </c>
      <c r="I167" s="210">
        <v>0.99684338171675935</v>
      </c>
      <c r="J167" s="211">
        <v>98219.225011810326</v>
      </c>
      <c r="K167" s="211">
        <v>392100.26768916985</v>
      </c>
      <c r="L167" s="211">
        <v>7068992.5195639729</v>
      </c>
      <c r="M167" s="218">
        <v>71.971577038140595</v>
      </c>
    </row>
    <row r="168" spans="2:13" x14ac:dyDescent="0.2">
      <c r="B168" s="217" t="s">
        <v>3</v>
      </c>
      <c r="C168" s="209" t="s">
        <v>50</v>
      </c>
      <c r="D168" s="205" t="s">
        <v>106</v>
      </c>
      <c r="E168" s="205" t="str">
        <f t="shared" si="2"/>
        <v>MATotal05-09</v>
      </c>
      <c r="F168" s="210">
        <v>3.6999999999999999E-4</v>
      </c>
      <c r="G168" s="210">
        <v>1.8252124471942453E-3</v>
      </c>
      <c r="H168" s="211">
        <v>178.7050620804483</v>
      </c>
      <c r="I168" s="210">
        <v>0.99817478755280575</v>
      </c>
      <c r="J168" s="211">
        <v>97909.184410372312</v>
      </c>
      <c r="K168" s="211">
        <v>489099.15939666046</v>
      </c>
      <c r="L168" s="211">
        <v>6676892.2518748036</v>
      </c>
      <c r="M168" s="218">
        <v>68.194748961339187</v>
      </c>
    </row>
    <row r="169" spans="2:13" x14ac:dyDescent="0.2">
      <c r="B169" s="217" t="s">
        <v>3</v>
      </c>
      <c r="C169" s="209" t="s">
        <v>50</v>
      </c>
      <c r="D169" s="205" t="s">
        <v>71</v>
      </c>
      <c r="E169" s="205" t="str">
        <f t="shared" si="2"/>
        <v>MATotal10-14</v>
      </c>
      <c r="F169" s="210">
        <v>4.4999999999999999E-4</v>
      </c>
      <c r="G169" s="210">
        <v>2.2292313277497196E-3</v>
      </c>
      <c r="H169" s="211">
        <v>217.86384623920921</v>
      </c>
      <c r="I169" s="210">
        <v>0.99777076867225023</v>
      </c>
      <c r="J169" s="211">
        <v>97730.479348291861</v>
      </c>
      <c r="K169" s="211">
        <v>488107.73712586128</v>
      </c>
      <c r="L169" s="211">
        <v>6187793.0924781431</v>
      </c>
      <c r="M169" s="218">
        <v>63.314875090565018</v>
      </c>
    </row>
    <row r="170" spans="2:13" x14ac:dyDescent="0.2">
      <c r="B170" s="217" t="s">
        <v>3</v>
      </c>
      <c r="C170" s="209" t="s">
        <v>50</v>
      </c>
      <c r="D170" s="205" t="s">
        <v>72</v>
      </c>
      <c r="E170" s="205" t="str">
        <f t="shared" si="2"/>
        <v>MATotal15-19</v>
      </c>
      <c r="F170" s="210">
        <v>1.16E-3</v>
      </c>
      <c r="G170" s="210">
        <v>5.7640167458644304E-3</v>
      </c>
      <c r="H170" s="211">
        <v>562.06434868687097</v>
      </c>
      <c r="I170" s="210">
        <v>0.99423598325413554</v>
      </c>
      <c r="J170" s="211">
        <v>97512.615502052649</v>
      </c>
      <c r="K170" s="211">
        <v>486157.91663854604</v>
      </c>
      <c r="L170" s="211">
        <v>5699685.3553522816</v>
      </c>
      <c r="M170" s="218">
        <v>58.450748408366735</v>
      </c>
    </row>
    <row r="171" spans="2:13" x14ac:dyDescent="0.2">
      <c r="B171" s="217" t="s">
        <v>3</v>
      </c>
      <c r="C171" s="209" t="s">
        <v>50</v>
      </c>
      <c r="D171" s="205" t="s">
        <v>73</v>
      </c>
      <c r="E171" s="205" t="str">
        <f t="shared" si="2"/>
        <v>MATotal20-24</v>
      </c>
      <c r="F171" s="210">
        <v>2.2000000000000001E-3</v>
      </c>
      <c r="G171" s="210">
        <v>1.0943999065474918E-2</v>
      </c>
      <c r="H171" s="211">
        <v>1061.0267412197134</v>
      </c>
      <c r="I171" s="210">
        <v>0.98905600093452506</v>
      </c>
      <c r="J171" s="211">
        <v>96950.55115336577</v>
      </c>
      <c r="K171" s="211">
        <v>482100.18891377957</v>
      </c>
      <c r="L171" s="211">
        <v>5213527.4387137359</v>
      </c>
      <c r="M171" s="218">
        <v>53.775119137450524</v>
      </c>
    </row>
    <row r="172" spans="2:13" x14ac:dyDescent="0.2">
      <c r="B172" s="217" t="s">
        <v>3</v>
      </c>
      <c r="C172" s="209" t="s">
        <v>50</v>
      </c>
      <c r="D172" s="205" t="s">
        <v>74</v>
      </c>
      <c r="E172" s="205" t="str">
        <f t="shared" si="2"/>
        <v>MATotal25-29</v>
      </c>
      <c r="F172" s="210">
        <v>2.8999999999999998E-3</v>
      </c>
      <c r="G172" s="210">
        <v>1.4384480486670877E-2</v>
      </c>
      <c r="H172" s="211">
        <v>1379.3209927826656</v>
      </c>
      <c r="I172" s="210">
        <v>0.98561551951332915</v>
      </c>
      <c r="J172" s="211">
        <v>95889.524412146056</v>
      </c>
      <c r="K172" s="211">
        <v>475999.31957877363</v>
      </c>
      <c r="L172" s="211">
        <v>4731427.2497999566</v>
      </c>
      <c r="M172" s="218">
        <v>49.342483225421439</v>
      </c>
    </row>
    <row r="173" spans="2:13" x14ac:dyDescent="0.2">
      <c r="B173" s="217" t="s">
        <v>3</v>
      </c>
      <c r="C173" s="209" t="s">
        <v>50</v>
      </c>
      <c r="D173" s="205" t="s">
        <v>75</v>
      </c>
      <c r="E173" s="205" t="str">
        <f t="shared" si="2"/>
        <v>MATotal30-34</v>
      </c>
      <c r="F173" s="210">
        <v>2.96E-3</v>
      </c>
      <c r="G173" s="210">
        <v>1.4669213691960418E-2</v>
      </c>
      <c r="H173" s="211">
        <v>1386.3903700292897</v>
      </c>
      <c r="I173" s="210">
        <v>0.98533078630803961</v>
      </c>
      <c r="J173" s="211">
        <v>94510.203419363388</v>
      </c>
      <c r="K173" s="211">
        <v>469085.04117174371</v>
      </c>
      <c r="L173" s="211">
        <v>4255427.9302211832</v>
      </c>
      <c r="M173" s="218">
        <v>45.026121797017794</v>
      </c>
    </row>
    <row r="174" spans="2:13" x14ac:dyDescent="0.2">
      <c r="B174" s="217" t="s">
        <v>3</v>
      </c>
      <c r="C174" s="209" t="s">
        <v>50</v>
      </c>
      <c r="D174" s="205" t="s">
        <v>76</v>
      </c>
      <c r="E174" s="205" t="str">
        <f t="shared" si="2"/>
        <v>MATotal35-39</v>
      </c>
      <c r="F174" s="210">
        <v>3.4499999999999999E-3</v>
      </c>
      <c r="G174" s="210">
        <v>1.711588992140433E-2</v>
      </c>
      <c r="H174" s="211">
        <v>1593.8969332138386</v>
      </c>
      <c r="I174" s="210">
        <v>0.98288411007859566</v>
      </c>
      <c r="J174" s="211">
        <v>93123.813049334101</v>
      </c>
      <c r="K174" s="211">
        <v>461634.32291363593</v>
      </c>
      <c r="L174" s="211">
        <v>3786342.8890494392</v>
      </c>
      <c r="M174" s="218">
        <v>40.659233820715144</v>
      </c>
    </row>
    <row r="175" spans="2:13" x14ac:dyDescent="0.2">
      <c r="B175" s="217" t="s">
        <v>3</v>
      </c>
      <c r="C175" s="209" t="s">
        <v>50</v>
      </c>
      <c r="D175" s="205" t="s">
        <v>77</v>
      </c>
      <c r="E175" s="205" t="str">
        <f t="shared" si="2"/>
        <v>MATotal40-44</v>
      </c>
      <c r="F175" s="210">
        <v>4.5900000000000003E-3</v>
      </c>
      <c r="G175" s="210">
        <v>2.270480619700219E-2</v>
      </c>
      <c r="H175" s="211">
        <v>2078.169006644378</v>
      </c>
      <c r="I175" s="210">
        <v>0.97729519380299779</v>
      </c>
      <c r="J175" s="211">
        <v>91529.916116120265</v>
      </c>
      <c r="K175" s="211">
        <v>452454.15806399036</v>
      </c>
      <c r="L175" s="211">
        <v>3324708.5661358032</v>
      </c>
      <c r="M175" s="218">
        <v>36.323736623093602</v>
      </c>
    </row>
    <row r="176" spans="2:13" x14ac:dyDescent="0.2">
      <c r="B176" s="217" t="s">
        <v>3</v>
      </c>
      <c r="C176" s="209" t="s">
        <v>50</v>
      </c>
      <c r="D176" s="205" t="s">
        <v>78</v>
      </c>
      <c r="E176" s="205" t="str">
        <f t="shared" si="2"/>
        <v>MATotal45-49</v>
      </c>
      <c r="F176" s="210">
        <v>6.3699999999999998E-3</v>
      </c>
      <c r="G176" s="210">
        <v>3.1344162502822702E-2</v>
      </c>
      <c r="H176" s="211">
        <v>2803.7900975608127</v>
      </c>
      <c r="I176" s="210">
        <v>0.96865583749717732</v>
      </c>
      <c r="J176" s="211">
        <v>89451.74710947588</v>
      </c>
      <c r="K176" s="211">
        <v>440249.26030347741</v>
      </c>
      <c r="L176" s="211">
        <v>2872254.4080718127</v>
      </c>
      <c r="M176" s="218">
        <v>32.10953951024112</v>
      </c>
    </row>
    <row r="177" spans="2:13" x14ac:dyDescent="0.2">
      <c r="B177" s="217" t="s">
        <v>3</v>
      </c>
      <c r="C177" s="209" t="s">
        <v>50</v>
      </c>
      <c r="D177" s="205" t="s">
        <v>79</v>
      </c>
      <c r="E177" s="205" t="str">
        <f t="shared" si="2"/>
        <v>MATotal50-54</v>
      </c>
      <c r="F177" s="210">
        <v>9.0699999999999999E-3</v>
      </c>
      <c r="G177" s="210">
        <v>4.4340332105543639E-2</v>
      </c>
      <c r="H177" s="211">
        <v>3841.9991901751832</v>
      </c>
      <c r="I177" s="210">
        <v>0.95565966789445633</v>
      </c>
      <c r="J177" s="211">
        <v>86647.957011915074</v>
      </c>
      <c r="K177" s="211">
        <v>423634.78708413744</v>
      </c>
      <c r="L177" s="211">
        <v>2432005.1477683354</v>
      </c>
      <c r="M177" s="218">
        <v>28.067657122416716</v>
      </c>
    </row>
    <row r="178" spans="2:13" x14ac:dyDescent="0.2">
      <c r="B178" s="217" t="s">
        <v>3</v>
      </c>
      <c r="C178" s="209" t="s">
        <v>50</v>
      </c>
      <c r="D178" s="205" t="s">
        <v>80</v>
      </c>
      <c r="E178" s="205" t="str">
        <f t="shared" si="2"/>
        <v>MATotal55-59</v>
      </c>
      <c r="F178" s="210">
        <v>1.312E-2</v>
      </c>
      <c r="G178" s="210">
        <v>6.3512320146875578E-2</v>
      </c>
      <c r="H178" s="211">
        <v>5259.1985032430202</v>
      </c>
      <c r="I178" s="210">
        <v>0.93648767985312442</v>
      </c>
      <c r="J178" s="211">
        <v>82805.957821739896</v>
      </c>
      <c r="K178" s="211">
        <v>400881.79285059194</v>
      </c>
      <c r="L178" s="211">
        <v>2008370.3606841981</v>
      </c>
      <c r="M178" s="218">
        <v>24.253935507970418</v>
      </c>
    </row>
    <row r="179" spans="2:13" x14ac:dyDescent="0.2">
      <c r="B179" s="217" t="s">
        <v>3</v>
      </c>
      <c r="C179" s="209" t="s">
        <v>50</v>
      </c>
      <c r="D179" s="205" t="s">
        <v>81</v>
      </c>
      <c r="E179" s="205" t="str">
        <f t="shared" si="2"/>
        <v>MATotal60-64</v>
      </c>
      <c r="F179" s="210">
        <v>1.6959999999999999E-2</v>
      </c>
      <c r="G179" s="210">
        <v>8.133651813840774E-2</v>
      </c>
      <c r="H179" s="211">
        <v>6307.3833958836603</v>
      </c>
      <c r="I179" s="210">
        <v>0.9186634818615923</v>
      </c>
      <c r="J179" s="211">
        <v>77546.759318496872</v>
      </c>
      <c r="K179" s="211">
        <v>371965.33810277522</v>
      </c>
      <c r="L179" s="211">
        <v>1607488.5678336062</v>
      </c>
      <c r="M179" s="218">
        <v>20.729281042311452</v>
      </c>
    </row>
    <row r="180" spans="2:13" x14ac:dyDescent="0.2">
      <c r="B180" s="217" t="s">
        <v>3</v>
      </c>
      <c r="C180" s="209" t="s">
        <v>50</v>
      </c>
      <c r="D180" s="205" t="s">
        <v>82</v>
      </c>
      <c r="E180" s="205" t="str">
        <f t="shared" si="2"/>
        <v>MATotal65-69</v>
      </c>
      <c r="F180" s="210">
        <v>2.495E-2</v>
      </c>
      <c r="G180" s="210">
        <v>0.1174059536398705</v>
      </c>
      <c r="H180" s="211">
        <v>8363.9268669036337</v>
      </c>
      <c r="I180" s="210">
        <v>0.8825940463601295</v>
      </c>
      <c r="J180" s="211">
        <v>71239.37592261321</v>
      </c>
      <c r="K180" s="211">
        <v>335287.06244580698</v>
      </c>
      <c r="L180" s="211">
        <v>1235523.229730831</v>
      </c>
      <c r="M180" s="218">
        <v>17.343262959981153</v>
      </c>
    </row>
    <row r="181" spans="2:13" x14ac:dyDescent="0.2">
      <c r="B181" s="217" t="s">
        <v>3</v>
      </c>
      <c r="C181" s="209" t="s">
        <v>50</v>
      </c>
      <c r="D181" s="205" t="s">
        <v>19</v>
      </c>
      <c r="E181" s="205" t="str">
        <f t="shared" si="2"/>
        <v>MATotal70-74</v>
      </c>
      <c r="F181" s="210">
        <v>3.6749999999999998E-2</v>
      </c>
      <c r="G181" s="210">
        <v>0.16829997153069712</v>
      </c>
      <c r="H181" s="211">
        <v>10581.936286055719</v>
      </c>
      <c r="I181" s="210">
        <v>0.83170002846930291</v>
      </c>
      <c r="J181" s="211">
        <v>62875.449055709578</v>
      </c>
      <c r="K181" s="211">
        <v>287922.40456340858</v>
      </c>
      <c r="L181" s="211">
        <v>900236.16728502407</v>
      </c>
      <c r="M181" s="218">
        <v>14.317769189805503</v>
      </c>
    </row>
    <row r="182" spans="2:13" x14ac:dyDescent="0.2">
      <c r="B182" s="217" t="s">
        <v>3</v>
      </c>
      <c r="C182" s="209" t="s">
        <v>50</v>
      </c>
      <c r="D182" s="205" t="s">
        <v>20</v>
      </c>
      <c r="E182" s="205" t="str">
        <f t="shared" si="2"/>
        <v>MATotal75-79</v>
      </c>
      <c r="F182" s="210">
        <v>5.1880000000000003E-2</v>
      </c>
      <c r="G182" s="210">
        <v>0.22961904646181616</v>
      </c>
      <c r="H182" s="211">
        <v>12007.586538306727</v>
      </c>
      <c r="I182" s="210">
        <v>0.77038095353818381</v>
      </c>
      <c r="J182" s="211">
        <v>52293.512769653862</v>
      </c>
      <c r="K182" s="211">
        <v>231448.5975025025</v>
      </c>
      <c r="L182" s="211">
        <v>612313.76272161549</v>
      </c>
      <c r="M182" s="218">
        <v>11.709172520476454</v>
      </c>
    </row>
    <row r="183" spans="2:13" x14ac:dyDescent="0.2">
      <c r="B183" s="217" t="s">
        <v>3</v>
      </c>
      <c r="C183" s="209" t="s">
        <v>50</v>
      </c>
      <c r="D183" s="205" t="s">
        <v>21</v>
      </c>
      <c r="E183" s="205" t="str">
        <f t="shared" si="2"/>
        <v>MATotal80-84</v>
      </c>
      <c r="F183" s="210">
        <v>7.6579999999999995E-2</v>
      </c>
      <c r="G183" s="210">
        <v>0.32135891576253767</v>
      </c>
      <c r="H183" s="211">
        <v>12946.24157419529</v>
      </c>
      <c r="I183" s="210">
        <v>0.67864108423746239</v>
      </c>
      <c r="J183" s="211">
        <v>40285.926231347134</v>
      </c>
      <c r="K183" s="211">
        <v>169064.02722124744</v>
      </c>
      <c r="L183" s="211">
        <v>380865.165219113</v>
      </c>
      <c r="M183" s="218">
        <v>9.4540501075225531</v>
      </c>
    </row>
    <row r="184" spans="2:13" x14ac:dyDescent="0.2">
      <c r="B184" s="217" t="s">
        <v>3</v>
      </c>
      <c r="C184" s="209" t="s">
        <v>50</v>
      </c>
      <c r="D184" s="205" t="s">
        <v>22</v>
      </c>
      <c r="E184" s="205" t="str">
        <f t="shared" si="2"/>
        <v>MATotal85-89</v>
      </c>
      <c r="F184" s="210">
        <v>9.9709999999999993E-2</v>
      </c>
      <c r="G184" s="210">
        <v>0.39908468580675455</v>
      </c>
      <c r="H184" s="211">
        <v>10910.849461455193</v>
      </c>
      <c r="I184" s="210">
        <v>0.60091531419324551</v>
      </c>
      <c r="J184" s="211">
        <v>27339.684657151847</v>
      </c>
      <c r="K184" s="211">
        <v>109421.29963212126</v>
      </c>
      <c r="L184" s="211">
        <v>211801.13799786556</v>
      </c>
      <c r="M184" s="218">
        <v>7.7470219811939218</v>
      </c>
    </row>
    <row r="185" spans="2:13" ht="17" thickBot="1" x14ac:dyDescent="0.25">
      <c r="B185" s="217" t="s">
        <v>3</v>
      </c>
      <c r="C185" s="209" t="s">
        <v>50</v>
      </c>
      <c r="D185" s="205" t="s">
        <v>5</v>
      </c>
      <c r="E185" s="205" t="str">
        <f t="shared" si="2"/>
        <v>MATotal90+</v>
      </c>
      <c r="F185" s="210">
        <v>0.16047</v>
      </c>
      <c r="G185" s="210">
        <v>1</v>
      </c>
      <c r="H185" s="211">
        <v>16428.835195696654</v>
      </c>
      <c r="I185" s="210">
        <v>0</v>
      </c>
      <c r="J185" s="211">
        <v>16428.835195696654</v>
      </c>
      <c r="K185" s="211">
        <v>102379.83836574432</v>
      </c>
      <c r="L185" s="211">
        <v>102379.83836574432</v>
      </c>
      <c r="M185" s="218">
        <v>6.2317161957143226</v>
      </c>
    </row>
    <row r="186" spans="2:13" x14ac:dyDescent="0.2">
      <c r="B186" s="212" t="s">
        <v>3</v>
      </c>
      <c r="C186" s="166" t="s">
        <v>51</v>
      </c>
      <c r="D186" s="213">
        <v>0</v>
      </c>
      <c r="E186" s="213" t="str">
        <f t="shared" si="2"/>
        <v>PITotal0</v>
      </c>
      <c r="F186" s="214">
        <v>1.7239999999999998E-2</v>
      </c>
      <c r="G186" s="214">
        <v>1.6978574081965854E-2</v>
      </c>
      <c r="H186" s="215">
        <v>1697.8574081965853</v>
      </c>
      <c r="I186" s="214">
        <v>0.9830214259180341</v>
      </c>
      <c r="J186" s="215">
        <v>100000</v>
      </c>
      <c r="K186" s="215">
        <v>98473.517055570279</v>
      </c>
      <c r="L186" s="215">
        <v>7176219.2566320151</v>
      </c>
      <c r="M186" s="216">
        <v>71.762192566320152</v>
      </c>
    </row>
    <row r="187" spans="2:13" x14ac:dyDescent="0.2">
      <c r="B187" s="217" t="s">
        <v>3</v>
      </c>
      <c r="C187" s="209" t="s">
        <v>51</v>
      </c>
      <c r="D187" s="205" t="s">
        <v>107</v>
      </c>
      <c r="E187" s="205" t="str">
        <f t="shared" si="2"/>
        <v>PITotal01-04</v>
      </c>
      <c r="F187" s="210">
        <v>4.6000000000000001E-4</v>
      </c>
      <c r="G187" s="210">
        <v>1.8289241027606156E-3</v>
      </c>
      <c r="H187" s="211">
        <v>179.78715793916012</v>
      </c>
      <c r="I187" s="210">
        <v>0.99817107589723941</v>
      </c>
      <c r="J187" s="211">
        <v>98302.142591803407</v>
      </c>
      <c r="K187" s="211">
        <v>392758.45700358873</v>
      </c>
      <c r="L187" s="211">
        <v>7077745.739576445</v>
      </c>
      <c r="M187" s="218">
        <v>71.999913256891702</v>
      </c>
    </row>
    <row r="188" spans="2:13" x14ac:dyDescent="0.2">
      <c r="B188" s="217" t="s">
        <v>3</v>
      </c>
      <c r="C188" s="209" t="s">
        <v>51</v>
      </c>
      <c r="D188" s="205" t="s">
        <v>106</v>
      </c>
      <c r="E188" s="205" t="str">
        <f t="shared" si="2"/>
        <v>PITotal05-09</v>
      </c>
      <c r="F188" s="210">
        <v>4.2999999999999999E-4</v>
      </c>
      <c r="G188" s="210">
        <v>2.126968096297803E-3</v>
      </c>
      <c r="H188" s="211">
        <v>208.70311954142264</v>
      </c>
      <c r="I188" s="210">
        <v>0.99787303190370225</v>
      </c>
      <c r="J188" s="211">
        <v>98122.355433864257</v>
      </c>
      <c r="K188" s="211">
        <v>490090.01937046775</v>
      </c>
      <c r="L188" s="211">
        <v>6684987.2825728562</v>
      </c>
      <c r="M188" s="218">
        <v>68.129095077406944</v>
      </c>
    </row>
    <row r="189" spans="2:13" x14ac:dyDescent="0.2">
      <c r="B189" s="217" t="s">
        <v>3</v>
      </c>
      <c r="C189" s="209" t="s">
        <v>51</v>
      </c>
      <c r="D189" s="205" t="s">
        <v>71</v>
      </c>
      <c r="E189" s="205" t="str">
        <f t="shared" si="2"/>
        <v>PITotal10-14</v>
      </c>
      <c r="F189" s="210">
        <v>5.2999999999999998E-4</v>
      </c>
      <c r="G189" s="210">
        <v>2.6628542106753288E-3</v>
      </c>
      <c r="H189" s="211">
        <v>260.72978134779476</v>
      </c>
      <c r="I189" s="210">
        <v>0.99733714578932464</v>
      </c>
      <c r="J189" s="211">
        <v>97913.652314322841</v>
      </c>
      <c r="K189" s="211">
        <v>488916.43711824471</v>
      </c>
      <c r="L189" s="211">
        <v>6194897.2632023888</v>
      </c>
      <c r="M189" s="218">
        <v>63.268983607265532</v>
      </c>
    </row>
    <row r="190" spans="2:13" x14ac:dyDescent="0.2">
      <c r="B190" s="217" t="s">
        <v>3</v>
      </c>
      <c r="C190" s="209" t="s">
        <v>51</v>
      </c>
      <c r="D190" s="205" t="s">
        <v>72</v>
      </c>
      <c r="E190" s="205" t="str">
        <f t="shared" si="2"/>
        <v>PITotal15-19</v>
      </c>
      <c r="F190" s="210">
        <v>1.2199999999999999E-3</v>
      </c>
      <c r="G190" s="210">
        <v>6.0676843313440454E-3</v>
      </c>
      <c r="H190" s="211">
        <v>592.52710796328654</v>
      </c>
      <c r="I190" s="210">
        <v>0.99393231566865592</v>
      </c>
      <c r="J190" s="211">
        <v>97652.922532975048</v>
      </c>
      <c r="K190" s="211">
        <v>486783.294894967</v>
      </c>
      <c r="L190" s="211">
        <v>5705980.8260841444</v>
      </c>
      <c r="M190" s="218">
        <v>58.431234601886814</v>
      </c>
    </row>
    <row r="191" spans="2:13" x14ac:dyDescent="0.2">
      <c r="B191" s="217" t="s">
        <v>3</v>
      </c>
      <c r="C191" s="209" t="s">
        <v>51</v>
      </c>
      <c r="D191" s="205" t="s">
        <v>73</v>
      </c>
      <c r="E191" s="205" t="str">
        <f t="shared" si="2"/>
        <v>PITotal20-24</v>
      </c>
      <c r="F191" s="210">
        <v>2.1800000000000001E-3</v>
      </c>
      <c r="G191" s="210">
        <v>1.0839799062271456E-2</v>
      </c>
      <c r="H191" s="211">
        <v>1052.1151833117392</v>
      </c>
      <c r="I191" s="210">
        <v>0.9891602009377285</v>
      </c>
      <c r="J191" s="211">
        <v>97060.395425011753</v>
      </c>
      <c r="K191" s="211">
        <v>482671.6891667794</v>
      </c>
      <c r="L191" s="211">
        <v>5219197.5311891772</v>
      </c>
      <c r="M191" s="218">
        <v>53.772679457312698</v>
      </c>
    </row>
    <row r="192" spans="2:13" x14ac:dyDescent="0.2">
      <c r="B192" s="217" t="s">
        <v>3</v>
      </c>
      <c r="C192" s="209" t="s">
        <v>51</v>
      </c>
      <c r="D192" s="205" t="s">
        <v>74</v>
      </c>
      <c r="E192" s="205" t="str">
        <f t="shared" si="2"/>
        <v>PITotal25-29</v>
      </c>
      <c r="F192" s="210">
        <v>3.2699999999999999E-3</v>
      </c>
      <c r="G192" s="210">
        <v>1.6236639045510416E-2</v>
      </c>
      <c r="H192" s="211">
        <v>1558.8517916646924</v>
      </c>
      <c r="I192" s="210">
        <v>0.98376336095448957</v>
      </c>
      <c r="J192" s="211">
        <v>96008.280241700006</v>
      </c>
      <c r="K192" s="211">
        <v>476144.27172933827</v>
      </c>
      <c r="L192" s="211">
        <v>4736525.8420223976</v>
      </c>
      <c r="M192" s="218">
        <v>49.334555624767312</v>
      </c>
    </row>
    <row r="193" spans="2:18" x14ac:dyDescent="0.2">
      <c r="B193" s="217" t="s">
        <v>3</v>
      </c>
      <c r="C193" s="209" t="s">
        <v>51</v>
      </c>
      <c r="D193" s="205" t="s">
        <v>75</v>
      </c>
      <c r="E193" s="205" t="str">
        <f t="shared" si="2"/>
        <v>PITotal30-34</v>
      </c>
      <c r="F193" s="210">
        <v>2.64E-3</v>
      </c>
      <c r="G193" s="210">
        <v>1.3113171388283719E-2</v>
      </c>
      <c r="H193" s="211">
        <v>1238.5315427907533</v>
      </c>
      <c r="I193" s="210">
        <v>0.98688682861171628</v>
      </c>
      <c r="J193" s="211">
        <v>94449.42845003531</v>
      </c>
      <c r="K193" s="211">
        <v>469150.8133931997</v>
      </c>
      <c r="L193" s="211">
        <v>4260381.5702930596</v>
      </c>
      <c r="M193" s="218">
        <v>45.107542101716838</v>
      </c>
    </row>
    <row r="194" spans="2:18" x14ac:dyDescent="0.2">
      <c r="B194" s="217" t="s">
        <v>3</v>
      </c>
      <c r="C194" s="209" t="s">
        <v>51</v>
      </c>
      <c r="D194" s="205" t="s">
        <v>76</v>
      </c>
      <c r="E194" s="205" t="str">
        <f t="shared" si="2"/>
        <v>PITotal35-39</v>
      </c>
      <c r="F194" s="210">
        <v>3.2799999999999999E-3</v>
      </c>
      <c r="G194" s="210">
        <v>1.6244486035718462E-2</v>
      </c>
      <c r="H194" s="211">
        <v>1514.1631131865274</v>
      </c>
      <c r="I194" s="210">
        <v>0.98375551396428151</v>
      </c>
      <c r="J194" s="211">
        <v>93210.896907244562</v>
      </c>
      <c r="K194" s="211">
        <v>462269.07675325649</v>
      </c>
      <c r="L194" s="211">
        <v>3791230.7568998602</v>
      </c>
      <c r="M194" s="218">
        <v>40.673686046306003</v>
      </c>
    </row>
    <row r="195" spans="2:18" x14ac:dyDescent="0.2">
      <c r="B195" s="217" t="s">
        <v>3</v>
      </c>
      <c r="C195" s="209" t="s">
        <v>51</v>
      </c>
      <c r="D195" s="205" t="s">
        <v>77</v>
      </c>
      <c r="E195" s="205" t="str">
        <f t="shared" si="2"/>
        <v>PITotal40-44</v>
      </c>
      <c r="F195" s="210">
        <v>4.1099999999999999E-3</v>
      </c>
      <c r="G195" s="210">
        <v>2.0338038715203816E-2</v>
      </c>
      <c r="H195" s="211">
        <v>1864.9317219612904</v>
      </c>
      <c r="I195" s="210">
        <v>0.97966196128479621</v>
      </c>
      <c r="J195" s="211">
        <v>91696.733794058033</v>
      </c>
      <c r="K195" s="211">
        <v>453821.33966538694</v>
      </c>
      <c r="L195" s="211">
        <v>3328961.6801466038</v>
      </c>
      <c r="M195" s="218">
        <v>36.304037694768155</v>
      </c>
    </row>
    <row r="196" spans="2:18" x14ac:dyDescent="0.2">
      <c r="B196" s="217" t="s">
        <v>3</v>
      </c>
      <c r="C196" s="209" t="s">
        <v>51</v>
      </c>
      <c r="D196" s="205" t="s">
        <v>78</v>
      </c>
      <c r="E196" s="205" t="str">
        <f t="shared" si="2"/>
        <v>PITotal45-49</v>
      </c>
      <c r="F196" s="210">
        <v>5.3800000000000002E-3</v>
      </c>
      <c r="G196" s="210">
        <v>2.6564303830994961E-2</v>
      </c>
      <c r="H196" s="211">
        <v>2386.3192839289809</v>
      </c>
      <c r="I196" s="210">
        <v>0.97343569616900505</v>
      </c>
      <c r="J196" s="211">
        <v>89831.802072096747</v>
      </c>
      <c r="K196" s="211">
        <v>443193.21215066127</v>
      </c>
      <c r="L196" s="211">
        <v>2875140.340481217</v>
      </c>
      <c r="M196" s="218">
        <v>32.005818364566501</v>
      </c>
    </row>
    <row r="197" spans="2:18" x14ac:dyDescent="0.2">
      <c r="B197" s="217" t="s">
        <v>3</v>
      </c>
      <c r="C197" s="209" t="s">
        <v>51</v>
      </c>
      <c r="D197" s="205" t="s">
        <v>79</v>
      </c>
      <c r="E197" s="205" t="str">
        <f t="shared" si="2"/>
        <v>PITotal50-54</v>
      </c>
      <c r="F197" s="210">
        <v>7.5300000000000002E-3</v>
      </c>
      <c r="G197" s="210">
        <v>3.6945812707862326E-2</v>
      </c>
      <c r="H197" s="211">
        <v>3230.7444292402447</v>
      </c>
      <c r="I197" s="210">
        <v>0.96305418729213765</v>
      </c>
      <c r="J197" s="211">
        <v>87445.482788167763</v>
      </c>
      <c r="K197" s="211">
        <v>429150.55286773818</v>
      </c>
      <c r="L197" s="211">
        <v>2431947.1283305557</v>
      </c>
      <c r="M197" s="218">
        <v>27.811009222990101</v>
      </c>
    </row>
    <row r="198" spans="2:18" x14ac:dyDescent="0.2">
      <c r="B198" s="217" t="s">
        <v>3</v>
      </c>
      <c r="C198" s="209" t="s">
        <v>51</v>
      </c>
      <c r="D198" s="205" t="s">
        <v>80</v>
      </c>
      <c r="E198" s="205" t="str">
        <f t="shared" si="2"/>
        <v>PITotal55-59</v>
      </c>
      <c r="F198" s="210">
        <v>1.1650000000000001E-2</v>
      </c>
      <c r="G198" s="210">
        <v>5.6602937958237835E-2</v>
      </c>
      <c r="H198" s="211">
        <v>4766.8016104996059</v>
      </c>
      <c r="I198" s="210">
        <v>0.94339706204176221</v>
      </c>
      <c r="J198" s="211">
        <v>84214.738358927512</v>
      </c>
      <c r="K198" s="211">
        <v>409156.68776838854</v>
      </c>
      <c r="L198" s="211">
        <v>2002796.5754628174</v>
      </c>
      <c r="M198" s="218">
        <v>23.78201980426272</v>
      </c>
    </row>
    <row r="199" spans="2:18" x14ac:dyDescent="0.2">
      <c r="B199" s="217" t="s">
        <v>3</v>
      </c>
      <c r="C199" s="209" t="s">
        <v>51</v>
      </c>
      <c r="D199" s="205" t="s">
        <v>81</v>
      </c>
      <c r="E199" s="205" t="str">
        <f t="shared" ref="E199:E262" si="3">_xlfn.CONCAT(C199,B199,D199)</f>
        <v>PITotal60-64</v>
      </c>
      <c r="F199" s="210">
        <v>1.6230000000000001E-2</v>
      </c>
      <c r="G199" s="210">
        <v>7.7996377859643265E-2</v>
      </c>
      <c r="H199" s="211">
        <v>6196.6512947994206</v>
      </c>
      <c r="I199" s="210">
        <v>0.92200362214035669</v>
      </c>
      <c r="J199" s="211">
        <v>79447.936748427906</v>
      </c>
      <c r="K199" s="211">
        <v>381748.05550514098</v>
      </c>
      <c r="L199" s="211">
        <v>1593639.8876944289</v>
      </c>
      <c r="M199" s="218">
        <v>20.058921010632329</v>
      </c>
    </row>
    <row r="200" spans="2:18" x14ac:dyDescent="0.2">
      <c r="B200" s="217" t="s">
        <v>3</v>
      </c>
      <c r="C200" s="209" t="s">
        <v>51</v>
      </c>
      <c r="D200" s="205" t="s">
        <v>82</v>
      </c>
      <c r="E200" s="205" t="str">
        <f t="shared" si="3"/>
        <v>PITotal65-69</v>
      </c>
      <c r="F200" s="210">
        <v>2.2290000000000001E-2</v>
      </c>
      <c r="G200" s="210">
        <v>0.10555805787287249</v>
      </c>
      <c r="H200" s="211">
        <v>7732.2634291764189</v>
      </c>
      <c r="I200" s="210">
        <v>0.89444194212712747</v>
      </c>
      <c r="J200" s="211">
        <v>73251.285453628487</v>
      </c>
      <c r="K200" s="211">
        <v>346925.76869520138</v>
      </c>
      <c r="L200" s="211">
        <v>1211891.832189288</v>
      </c>
      <c r="M200" s="218">
        <v>16.544308057999508</v>
      </c>
    </row>
    <row r="201" spans="2:18" x14ac:dyDescent="0.2">
      <c r="B201" s="217" t="s">
        <v>3</v>
      </c>
      <c r="C201" s="209" t="s">
        <v>51</v>
      </c>
      <c r="D201" s="205" t="s">
        <v>19</v>
      </c>
      <c r="E201" s="205" t="str">
        <f t="shared" si="3"/>
        <v>PITotal70-74</v>
      </c>
      <c r="F201" s="210">
        <v>3.6269999999999997E-2</v>
      </c>
      <c r="G201" s="210">
        <v>0.16628861783424004</v>
      </c>
      <c r="H201" s="211">
        <v>10895.067614297266</v>
      </c>
      <c r="I201" s="210">
        <v>0.83371138216576002</v>
      </c>
      <c r="J201" s="211">
        <v>65519.022024452068</v>
      </c>
      <c r="K201" s="211">
        <v>300357.44108651718</v>
      </c>
      <c r="L201" s="211">
        <v>864966.0634940865</v>
      </c>
      <c r="M201" s="218">
        <v>13.201754799869819</v>
      </c>
    </row>
    <row r="202" spans="2:18" x14ac:dyDescent="0.2">
      <c r="B202" s="217" t="s">
        <v>3</v>
      </c>
      <c r="C202" s="209" t="s">
        <v>51</v>
      </c>
      <c r="D202" s="205" t="s">
        <v>20</v>
      </c>
      <c r="E202" s="205" t="str">
        <f t="shared" si="3"/>
        <v>PITotal75-79</v>
      </c>
      <c r="F202" s="210">
        <v>5.6660000000000002E-2</v>
      </c>
      <c r="G202" s="210">
        <v>0.24816866383216743</v>
      </c>
      <c r="H202" s="211">
        <v>13555.953779197349</v>
      </c>
      <c r="I202" s="210">
        <v>0.7518313361678326</v>
      </c>
      <c r="J202" s="211">
        <v>54623.954410154809</v>
      </c>
      <c r="K202" s="211">
        <v>239229.88760278068</v>
      </c>
      <c r="L202" s="211">
        <v>564608.62240756932</v>
      </c>
      <c r="M202" s="218">
        <v>10.336282469923239</v>
      </c>
    </row>
    <row r="203" spans="2:18" x14ac:dyDescent="0.2">
      <c r="B203" s="217" t="s">
        <v>3</v>
      </c>
      <c r="C203" s="209" t="s">
        <v>51</v>
      </c>
      <c r="D203" s="205" t="s">
        <v>21</v>
      </c>
      <c r="E203" s="205" t="str">
        <f t="shared" si="3"/>
        <v>PITotal80-84</v>
      </c>
      <c r="F203" s="210">
        <v>8.5989999999999997E-2</v>
      </c>
      <c r="G203" s="210">
        <v>0.35386559603497947</v>
      </c>
      <c r="H203" s="211">
        <v>14532.552521238675</v>
      </c>
      <c r="I203" s="210">
        <v>0.64613440396502053</v>
      </c>
      <c r="J203" s="211">
        <v>41068.00063095746</v>
      </c>
      <c r="K203" s="211">
        <v>169008.62185169061</v>
      </c>
      <c r="L203" s="211">
        <v>325378.7348047886</v>
      </c>
      <c r="M203" s="218">
        <v>7.9229261177987551</v>
      </c>
    </row>
    <row r="204" spans="2:18" x14ac:dyDescent="0.2">
      <c r="B204" s="217" t="s">
        <v>3</v>
      </c>
      <c r="C204" s="209" t="s">
        <v>51</v>
      </c>
      <c r="D204" s="205" t="s">
        <v>22</v>
      </c>
      <c r="E204" s="205" t="str">
        <f t="shared" si="3"/>
        <v>PITotal85-89</v>
      </c>
      <c r="F204" s="210">
        <v>0.13414000000000001</v>
      </c>
      <c r="G204" s="210">
        <v>0.5022579551833658</v>
      </c>
      <c r="H204" s="211">
        <v>13327.639907461666</v>
      </c>
      <c r="I204" s="210">
        <v>0.4977420448166342</v>
      </c>
      <c r="J204" s="211">
        <v>26535.448109718785</v>
      </c>
      <c r="K204" s="211">
        <v>99358.140779939757</v>
      </c>
      <c r="L204" s="211">
        <v>156370.11295309797</v>
      </c>
      <c r="M204" s="218">
        <v>5.8928762878448007</v>
      </c>
    </row>
    <row r="205" spans="2:18" ht="17" thickBot="1" x14ac:dyDescent="0.25">
      <c r="B205" s="217" t="s">
        <v>3</v>
      </c>
      <c r="C205" s="209" t="s">
        <v>51</v>
      </c>
      <c r="D205" s="205" t="s">
        <v>5</v>
      </c>
      <c r="E205" s="205" t="str">
        <f t="shared" si="3"/>
        <v>PITotal90+</v>
      </c>
      <c r="F205" s="210">
        <v>0.23166999999999999</v>
      </c>
      <c r="G205" s="210">
        <v>1</v>
      </c>
      <c r="H205" s="211">
        <v>13207.80820225712</v>
      </c>
      <c r="I205" s="210">
        <v>0</v>
      </c>
      <c r="J205" s="211">
        <v>13207.80820225712</v>
      </c>
      <c r="K205" s="211">
        <v>57011.972173158218</v>
      </c>
      <c r="L205" s="211">
        <v>57011.972173158218</v>
      </c>
      <c r="M205" s="218">
        <v>4.3165354387426129</v>
      </c>
    </row>
    <row r="206" spans="2:18" x14ac:dyDescent="0.2">
      <c r="B206" s="212" t="s">
        <v>3</v>
      </c>
      <c r="C206" s="166" t="s">
        <v>53</v>
      </c>
      <c r="D206" s="213">
        <v>0</v>
      </c>
      <c r="E206" s="213" t="str">
        <f t="shared" si="3"/>
        <v>CETotal0</v>
      </c>
      <c r="F206" s="214">
        <v>1.2449999999999999E-2</v>
      </c>
      <c r="G206" s="214">
        <v>1.2307135480647937E-2</v>
      </c>
      <c r="H206" s="215">
        <v>1230.7135480647937</v>
      </c>
      <c r="I206" s="214">
        <v>0.98769286451935201</v>
      </c>
      <c r="J206" s="215">
        <v>100000</v>
      </c>
      <c r="K206" s="215">
        <v>98876.26180446014</v>
      </c>
      <c r="L206" s="215">
        <v>7468115.2085346952</v>
      </c>
      <c r="M206" s="216">
        <v>74.681152085346952</v>
      </c>
    </row>
    <row r="207" spans="2:18" x14ac:dyDescent="0.2">
      <c r="B207" s="217" t="s">
        <v>3</v>
      </c>
      <c r="C207" s="209" t="s">
        <v>53</v>
      </c>
      <c r="D207" s="205" t="s">
        <v>107</v>
      </c>
      <c r="E207" s="205" t="str">
        <f t="shared" si="3"/>
        <v>CETotal01-04</v>
      </c>
      <c r="F207" s="210">
        <v>6.3000000000000003E-4</v>
      </c>
      <c r="G207" s="210">
        <v>2.4993724435716075E-3</v>
      </c>
      <c r="H207" s="211">
        <v>246.86123282919735</v>
      </c>
      <c r="I207" s="210">
        <v>0.99750062755642843</v>
      </c>
      <c r="J207" s="211">
        <v>98769.286451935201</v>
      </c>
      <c r="K207" s="211">
        <v>394460.98039397004</v>
      </c>
      <c r="L207" s="211">
        <v>7369238.9467302347</v>
      </c>
      <c r="M207" s="218">
        <v>74.61063263139377</v>
      </c>
    </row>
    <row r="208" spans="2:18" x14ac:dyDescent="0.2">
      <c r="B208" s="217" t="s">
        <v>3</v>
      </c>
      <c r="C208" s="209" t="s">
        <v>53</v>
      </c>
      <c r="D208" s="205" t="s">
        <v>106</v>
      </c>
      <c r="E208" s="205" t="str">
        <f t="shared" si="3"/>
        <v>CETotal05-09</v>
      </c>
      <c r="F208" s="210">
        <v>2.9999999999999997E-4</v>
      </c>
      <c r="G208" s="210">
        <v>1.5080385385191624E-3</v>
      </c>
      <c r="H208" s="211">
        <v>148.57561413878409</v>
      </c>
      <c r="I208" s="210">
        <v>0.99849196146148089</v>
      </c>
      <c r="J208" s="211">
        <v>98522.425219106008</v>
      </c>
      <c r="K208" s="211">
        <v>492240.68706018309</v>
      </c>
      <c r="L208" s="211">
        <v>6974777.9663362643</v>
      </c>
      <c r="M208" s="218">
        <v>70.793811163548952</v>
      </c>
      <c r="R208" t="s">
        <v>139</v>
      </c>
    </row>
    <row r="209" spans="2:13" x14ac:dyDescent="0.2">
      <c r="B209" s="217" t="s">
        <v>3</v>
      </c>
      <c r="C209" s="209" t="s">
        <v>53</v>
      </c>
      <c r="D209" s="205" t="s">
        <v>71</v>
      </c>
      <c r="E209" s="205" t="str">
        <f t="shared" si="3"/>
        <v>CETotal10-14</v>
      </c>
      <c r="F209" s="210">
        <v>3.3E-4</v>
      </c>
      <c r="G209" s="210">
        <v>1.656027281547328E-3</v>
      </c>
      <c r="H209" s="211">
        <v>162.90977873665955</v>
      </c>
      <c r="I209" s="210">
        <v>0.99834397271845265</v>
      </c>
      <c r="J209" s="211">
        <v>98373.849604967225</v>
      </c>
      <c r="K209" s="211">
        <v>491461.97357799445</v>
      </c>
      <c r="L209" s="211">
        <v>6482537.2792760814</v>
      </c>
      <c r="M209" s="218">
        <v>65.896956409732255</v>
      </c>
    </row>
    <row r="210" spans="2:13" x14ac:dyDescent="0.2">
      <c r="B210" s="217" t="s">
        <v>3</v>
      </c>
      <c r="C210" s="209" t="s">
        <v>53</v>
      </c>
      <c r="D210" s="205" t="s">
        <v>72</v>
      </c>
      <c r="E210" s="205" t="str">
        <f t="shared" si="3"/>
        <v>CETotal15-19</v>
      </c>
      <c r="F210" s="210">
        <v>1.25E-3</v>
      </c>
      <c r="G210" s="210">
        <v>6.2551773417763926E-3</v>
      </c>
      <c r="H210" s="211">
        <v>614.32684551560214</v>
      </c>
      <c r="I210" s="210">
        <v>0.99374482265822361</v>
      </c>
      <c r="J210" s="211">
        <v>98210.939826230562</v>
      </c>
      <c r="K210" s="211">
        <v>489518.88201736379</v>
      </c>
      <c r="L210" s="211">
        <v>5991075.3056980865</v>
      </c>
      <c r="M210" s="218">
        <v>61.002117648995011</v>
      </c>
    </row>
    <row r="211" spans="2:13" x14ac:dyDescent="0.2">
      <c r="B211" s="217" t="s">
        <v>3</v>
      </c>
      <c r="C211" s="209" t="s">
        <v>53</v>
      </c>
      <c r="D211" s="205" t="s">
        <v>73</v>
      </c>
      <c r="E211" s="205" t="str">
        <f t="shared" si="3"/>
        <v>CETotal20-24</v>
      </c>
      <c r="F211" s="210">
        <v>1.89E-3</v>
      </c>
      <c r="G211" s="210">
        <v>9.4110244004329408E-3</v>
      </c>
      <c r="H211" s="211">
        <v>918.48410616111869</v>
      </c>
      <c r="I211" s="210">
        <v>0.99058897559956705</v>
      </c>
      <c r="J211" s="211">
        <v>97596.612980714955</v>
      </c>
      <c r="K211" s="211">
        <v>485686.85463817196</v>
      </c>
      <c r="L211" s="211">
        <v>5501556.4236807227</v>
      </c>
      <c r="M211" s="218">
        <v>56.370362204760404</v>
      </c>
    </row>
    <row r="212" spans="2:13" x14ac:dyDescent="0.2">
      <c r="B212" s="217" t="s">
        <v>3</v>
      </c>
      <c r="C212" s="209" t="s">
        <v>53</v>
      </c>
      <c r="D212" s="205" t="s">
        <v>74</v>
      </c>
      <c r="E212" s="205" t="str">
        <f t="shared" si="3"/>
        <v>CETotal25-29</v>
      </c>
      <c r="F212" s="210">
        <v>2E-3</v>
      </c>
      <c r="G212" s="210">
        <v>9.9670437489438289E-3</v>
      </c>
      <c r="H212" s="211">
        <v>963.59514005870767</v>
      </c>
      <c r="I212" s="210">
        <v>0.99003295625105614</v>
      </c>
      <c r="J212" s="211">
        <v>96678.128874553833</v>
      </c>
      <c r="K212" s="211">
        <v>480981.65652262239</v>
      </c>
      <c r="L212" s="211">
        <v>5015869.5690425504</v>
      </c>
      <c r="M212" s="218">
        <v>51.882153982841018</v>
      </c>
    </row>
    <row r="213" spans="2:13" x14ac:dyDescent="0.2">
      <c r="B213" s="217" t="s">
        <v>3</v>
      </c>
      <c r="C213" s="209" t="s">
        <v>53</v>
      </c>
      <c r="D213" s="205" t="s">
        <v>75</v>
      </c>
      <c r="E213" s="205" t="str">
        <f t="shared" si="3"/>
        <v>CETotal30-34</v>
      </c>
      <c r="F213" s="210">
        <v>2.1800000000000001E-3</v>
      </c>
      <c r="G213" s="210">
        <v>1.0840348323974189E-2</v>
      </c>
      <c r="H213" s="211">
        <v>1037.5788853487052</v>
      </c>
      <c r="I213" s="210">
        <v>0.98915965167602582</v>
      </c>
      <c r="J213" s="211">
        <v>95714.533734495126</v>
      </c>
      <c r="K213" s="211">
        <v>475978.72145910386</v>
      </c>
      <c r="L213" s="211">
        <v>4534887.9125199281</v>
      </c>
      <c r="M213" s="218">
        <v>47.379303179800928</v>
      </c>
    </row>
    <row r="214" spans="2:13" x14ac:dyDescent="0.2">
      <c r="B214" s="217" t="s">
        <v>3</v>
      </c>
      <c r="C214" s="209" t="s">
        <v>53</v>
      </c>
      <c r="D214" s="205" t="s">
        <v>76</v>
      </c>
      <c r="E214" s="205" t="str">
        <f t="shared" si="3"/>
        <v>CETotal35-39</v>
      </c>
      <c r="F214" s="210">
        <v>2.6700000000000001E-3</v>
      </c>
      <c r="G214" s="210">
        <v>1.3238151314306751E-2</v>
      </c>
      <c r="H214" s="211">
        <v>1253.3478542707887</v>
      </c>
      <c r="I214" s="210">
        <v>0.98676184868569328</v>
      </c>
      <c r="J214" s="211">
        <v>94676.954849146423</v>
      </c>
      <c r="K214" s="211">
        <v>470251.40461005515</v>
      </c>
      <c r="L214" s="211">
        <v>4058909.1910608243</v>
      </c>
      <c r="M214" s="218">
        <v>42.871142164723075</v>
      </c>
    </row>
    <row r="215" spans="2:13" x14ac:dyDescent="0.2">
      <c r="B215" s="217" t="s">
        <v>3</v>
      </c>
      <c r="C215" s="209" t="s">
        <v>53</v>
      </c>
      <c r="D215" s="205" t="s">
        <v>77</v>
      </c>
      <c r="E215" s="205" t="str">
        <f t="shared" si="3"/>
        <v>CETotal40-44</v>
      </c>
      <c r="F215" s="210">
        <v>3.5200000000000001E-3</v>
      </c>
      <c r="G215" s="210">
        <v>1.7436589554016339E-2</v>
      </c>
      <c r="H215" s="211">
        <v>1628.9890898253761</v>
      </c>
      <c r="I215" s="210">
        <v>0.98256341044598361</v>
      </c>
      <c r="J215" s="211">
        <v>93423.606994875634</v>
      </c>
      <c r="K215" s="211">
        <v>463045.56224981474</v>
      </c>
      <c r="L215" s="211">
        <v>3588657.7864507693</v>
      </c>
      <c r="M215" s="218">
        <v>38.412751357883351</v>
      </c>
    </row>
    <row r="216" spans="2:13" x14ac:dyDescent="0.2">
      <c r="B216" s="217" t="s">
        <v>3</v>
      </c>
      <c r="C216" s="209" t="s">
        <v>53</v>
      </c>
      <c r="D216" s="205" t="s">
        <v>78</v>
      </c>
      <c r="E216" s="205" t="str">
        <f t="shared" si="3"/>
        <v>CETotal45-49</v>
      </c>
      <c r="F216" s="210">
        <v>4.8599999999999997E-3</v>
      </c>
      <c r="G216" s="210">
        <v>2.4029696385493026E-2</v>
      </c>
      <c r="H216" s="211">
        <v>2205.7967980806993</v>
      </c>
      <c r="I216" s="210">
        <v>0.97597030361450698</v>
      </c>
      <c r="J216" s="211">
        <v>91794.617905050254</v>
      </c>
      <c r="K216" s="211">
        <v>453458.5975300495</v>
      </c>
      <c r="L216" s="211">
        <v>3125612.2242009547</v>
      </c>
      <c r="M216" s="218">
        <v>34.050059747881939</v>
      </c>
    </row>
    <row r="217" spans="2:13" x14ac:dyDescent="0.2">
      <c r="B217" s="217" t="s">
        <v>3</v>
      </c>
      <c r="C217" s="209" t="s">
        <v>53</v>
      </c>
      <c r="D217" s="205" t="s">
        <v>79</v>
      </c>
      <c r="E217" s="205" t="str">
        <f t="shared" si="3"/>
        <v>CETotal50-54</v>
      </c>
      <c r="F217" s="210">
        <v>6.4000000000000003E-3</v>
      </c>
      <c r="G217" s="210">
        <v>3.1516859200866568E-2</v>
      </c>
      <c r="H217" s="211">
        <v>2823.5582607999822</v>
      </c>
      <c r="I217" s="210">
        <v>0.96848314079913345</v>
      </c>
      <c r="J217" s="211">
        <v>89588.821106969554</v>
      </c>
      <c r="K217" s="211">
        <v>440885.20988284779</v>
      </c>
      <c r="L217" s="211">
        <v>2672153.6266709054</v>
      </c>
      <c r="M217" s="218">
        <v>29.82686448658967</v>
      </c>
    </row>
    <row r="218" spans="2:13" x14ac:dyDescent="0.2">
      <c r="B218" s="217" t="s">
        <v>3</v>
      </c>
      <c r="C218" s="209" t="s">
        <v>53</v>
      </c>
      <c r="D218" s="205" t="s">
        <v>80</v>
      </c>
      <c r="E218" s="205" t="str">
        <f t="shared" si="3"/>
        <v>CETotal55-59</v>
      </c>
      <c r="F218" s="210">
        <v>8.9499999999999996E-3</v>
      </c>
      <c r="G218" s="210">
        <v>4.3756262255349399E-2</v>
      </c>
      <c r="H218" s="211">
        <v>3796.5235957513191</v>
      </c>
      <c r="I218" s="210">
        <v>0.95624373774465066</v>
      </c>
      <c r="J218" s="211">
        <v>86765.262846169571</v>
      </c>
      <c r="K218" s="211">
        <v>424335.00524146954</v>
      </c>
      <c r="L218" s="211">
        <v>2231268.4167880574</v>
      </c>
      <c r="M218" s="218">
        <v>25.716148877967253</v>
      </c>
    </row>
    <row r="219" spans="2:13" x14ac:dyDescent="0.2">
      <c r="B219" s="217" t="s">
        <v>3</v>
      </c>
      <c r="C219" s="209" t="s">
        <v>53</v>
      </c>
      <c r="D219" s="205" t="s">
        <v>81</v>
      </c>
      <c r="E219" s="205" t="str">
        <f t="shared" si="3"/>
        <v>CETotal60-64</v>
      </c>
      <c r="F219" s="210">
        <v>1.329E-2</v>
      </c>
      <c r="G219" s="210">
        <v>6.432583034053764E-2</v>
      </c>
      <c r="H219" s="211">
        <v>5337.0330445907102</v>
      </c>
      <c r="I219" s="210">
        <v>0.93567416965946237</v>
      </c>
      <c r="J219" s="211">
        <v>82968.73925041825</v>
      </c>
      <c r="K219" s="211">
        <v>401501.11364061449</v>
      </c>
      <c r="L219" s="211">
        <v>1806933.4115465879</v>
      </c>
      <c r="M219" s="218">
        <v>21.778484618078359</v>
      </c>
    </row>
    <row r="220" spans="2:13" x14ac:dyDescent="0.2">
      <c r="B220" s="217" t="s">
        <v>3</v>
      </c>
      <c r="C220" s="209" t="s">
        <v>53</v>
      </c>
      <c r="D220" s="205" t="s">
        <v>82</v>
      </c>
      <c r="E220" s="205" t="str">
        <f t="shared" si="3"/>
        <v>CETotal65-69</v>
      </c>
      <c r="F220" s="210">
        <v>1.864E-2</v>
      </c>
      <c r="G220" s="210">
        <v>8.9062307483283323E-2</v>
      </c>
      <c r="H220" s="211">
        <v>6914.058888555327</v>
      </c>
      <c r="I220" s="210">
        <v>0.91093769251671664</v>
      </c>
      <c r="J220" s="211">
        <v>77631.706205827548</v>
      </c>
      <c r="K220" s="211">
        <v>370873.38380774943</v>
      </c>
      <c r="L220" s="211">
        <v>1405432.2979059734</v>
      </c>
      <c r="M220" s="218">
        <v>18.103843991006762</v>
      </c>
    </row>
    <row r="221" spans="2:13" x14ac:dyDescent="0.2">
      <c r="B221" s="217" t="s">
        <v>3</v>
      </c>
      <c r="C221" s="209" t="s">
        <v>53</v>
      </c>
      <c r="D221" s="205" t="s">
        <v>19</v>
      </c>
      <c r="E221" s="205" t="str">
        <f t="shared" si="3"/>
        <v>CETotal70-74</v>
      </c>
      <c r="F221" s="210">
        <v>2.8899999999999999E-2</v>
      </c>
      <c r="G221" s="210">
        <v>0.13476576415557046</v>
      </c>
      <c r="H221" s="211">
        <v>9530.3177799963178</v>
      </c>
      <c r="I221" s="210">
        <v>0.8652342358444296</v>
      </c>
      <c r="J221" s="211">
        <v>70717.647317272218</v>
      </c>
      <c r="K221" s="211">
        <v>329762.44213637029</v>
      </c>
      <c r="L221" s="211">
        <v>1034558.9140982239</v>
      </c>
      <c r="M221" s="218">
        <v>14.629430606715633</v>
      </c>
    </row>
    <row r="222" spans="2:13" x14ac:dyDescent="0.2">
      <c r="B222" s="217" t="s">
        <v>3</v>
      </c>
      <c r="C222" s="209" t="s">
        <v>53</v>
      </c>
      <c r="D222" s="205" t="s">
        <v>20</v>
      </c>
      <c r="E222" s="205" t="str">
        <f t="shared" si="3"/>
        <v>CETotal75-79</v>
      </c>
      <c r="F222" s="210">
        <v>4.5330000000000002E-2</v>
      </c>
      <c r="G222" s="210">
        <v>0.20359777836357293</v>
      </c>
      <c r="H222" s="211">
        <v>12457.604357789198</v>
      </c>
      <c r="I222" s="210">
        <v>0.79640222163642704</v>
      </c>
      <c r="J222" s="211">
        <v>61187.329537275902</v>
      </c>
      <c r="K222" s="211">
        <v>274792.63679190649</v>
      </c>
      <c r="L222" s="211">
        <v>704796.47196185356</v>
      </c>
      <c r="M222" s="218">
        <v>11.518666973895058</v>
      </c>
    </row>
    <row r="223" spans="2:13" x14ac:dyDescent="0.2">
      <c r="B223" s="217" t="s">
        <v>3</v>
      </c>
      <c r="C223" s="209" t="s">
        <v>53</v>
      </c>
      <c r="D223" s="205" t="s">
        <v>21</v>
      </c>
      <c r="E223" s="205" t="str">
        <f t="shared" si="3"/>
        <v>CETotal80-84</v>
      </c>
      <c r="F223" s="210">
        <v>7.2340000000000002E-2</v>
      </c>
      <c r="G223" s="210">
        <v>0.3063106230229708</v>
      </c>
      <c r="H223" s="211">
        <v>14926.432479466719</v>
      </c>
      <c r="I223" s="210">
        <v>0.69368937697702915</v>
      </c>
      <c r="J223" s="211">
        <v>48729.725179486704</v>
      </c>
      <c r="K223" s="211">
        <v>206332.54469876672</v>
      </c>
      <c r="L223" s="211">
        <v>430003.83516994701</v>
      </c>
      <c r="M223" s="218">
        <v>8.8242614458856359</v>
      </c>
    </row>
    <row r="224" spans="2:13" x14ac:dyDescent="0.2">
      <c r="B224" s="217" t="s">
        <v>3</v>
      </c>
      <c r="C224" s="209" t="s">
        <v>53</v>
      </c>
      <c r="D224" s="205" t="s">
        <v>22</v>
      </c>
      <c r="E224" s="205" t="str">
        <f t="shared" si="3"/>
        <v>CETotal85-89</v>
      </c>
      <c r="F224" s="210">
        <v>0.11237</v>
      </c>
      <c r="G224" s="210">
        <v>0.43862711754899386</v>
      </c>
      <c r="H224" s="211">
        <v>14827.040840674712</v>
      </c>
      <c r="I224" s="210">
        <v>0.56137288245100614</v>
      </c>
      <c r="J224" s="211">
        <v>33803.292700019985</v>
      </c>
      <c r="K224" s="211">
        <v>131948.86139841314</v>
      </c>
      <c r="L224" s="211">
        <v>223671.29047118028</v>
      </c>
      <c r="M224" s="218">
        <v>6.6168492062623248</v>
      </c>
    </row>
    <row r="225" spans="2:13" ht="17" thickBot="1" x14ac:dyDescent="0.25">
      <c r="B225" s="217" t="s">
        <v>3</v>
      </c>
      <c r="C225" s="209" t="s">
        <v>53</v>
      </c>
      <c r="D225" s="205" t="s">
        <v>5</v>
      </c>
      <c r="E225" s="205" t="str">
        <f t="shared" si="3"/>
        <v>CETotal90+</v>
      </c>
      <c r="F225" s="210">
        <v>0.20688999999999999</v>
      </c>
      <c r="G225" s="210">
        <v>1</v>
      </c>
      <c r="H225" s="211">
        <v>18976.251859345273</v>
      </c>
      <c r="I225" s="210">
        <v>0</v>
      </c>
      <c r="J225" s="211">
        <v>18976.251859345273</v>
      </c>
      <c r="K225" s="211">
        <v>91722.429072767161</v>
      </c>
      <c r="L225" s="211">
        <v>91722.429072767161</v>
      </c>
      <c r="M225" s="218">
        <v>4.8335377161215547</v>
      </c>
    </row>
    <row r="226" spans="2:13" x14ac:dyDescent="0.2">
      <c r="B226" s="212" t="s">
        <v>3</v>
      </c>
      <c r="C226" s="166" t="s">
        <v>54</v>
      </c>
      <c r="D226" s="213">
        <v>0</v>
      </c>
      <c r="E226" s="213" t="str">
        <f t="shared" si="3"/>
        <v>RNTotal0</v>
      </c>
      <c r="F226" s="214">
        <v>1.2829999999999999E-2</v>
      </c>
      <c r="G226" s="214">
        <v>1.268489546925705E-2</v>
      </c>
      <c r="H226" s="215">
        <v>1268.4895469257049</v>
      </c>
      <c r="I226" s="214">
        <v>0.987315104530743</v>
      </c>
      <c r="J226" s="215">
        <v>100000</v>
      </c>
      <c r="K226" s="215">
        <v>98843.206902340375</v>
      </c>
      <c r="L226" s="215">
        <v>7657038.846449662</v>
      </c>
      <c r="M226" s="216">
        <v>76.570388464496617</v>
      </c>
    </row>
    <row r="227" spans="2:13" x14ac:dyDescent="0.2">
      <c r="B227" s="217" t="s">
        <v>3</v>
      </c>
      <c r="C227" s="209" t="s">
        <v>54</v>
      </c>
      <c r="D227" s="205" t="s">
        <v>107</v>
      </c>
      <c r="E227" s="205" t="str">
        <f t="shared" si="3"/>
        <v>RNTotal01-04</v>
      </c>
      <c r="F227" s="210">
        <v>3.6999999999999999E-4</v>
      </c>
      <c r="G227" s="210">
        <v>1.4703655494201547E-3</v>
      </c>
      <c r="H227" s="211">
        <v>145.17141161241634</v>
      </c>
      <c r="I227" s="210">
        <v>0.99852963445057985</v>
      </c>
      <c r="J227" s="211">
        <v>98731.510453074297</v>
      </c>
      <c r="K227" s="211">
        <v>394563.60498535004</v>
      </c>
      <c r="L227" s="211">
        <v>7558195.6395473219</v>
      </c>
      <c r="M227" s="218">
        <v>76.553023496380376</v>
      </c>
    </row>
    <row r="228" spans="2:13" x14ac:dyDescent="0.2">
      <c r="B228" s="217" t="s">
        <v>3</v>
      </c>
      <c r="C228" s="209" t="s">
        <v>54</v>
      </c>
      <c r="D228" s="205" t="s">
        <v>106</v>
      </c>
      <c r="E228" s="205" t="str">
        <f t="shared" si="3"/>
        <v>RNTotal05-09</v>
      </c>
      <c r="F228" s="210">
        <v>2.9E-4</v>
      </c>
      <c r="G228" s="210">
        <v>1.4519872815369015E-3</v>
      </c>
      <c r="H228" s="211">
        <v>143.14611042148752</v>
      </c>
      <c r="I228" s="210">
        <v>0.99854801271846305</v>
      </c>
      <c r="J228" s="211">
        <v>98586.339041461877</v>
      </c>
      <c r="K228" s="211">
        <v>492573.82993125566</v>
      </c>
      <c r="L228" s="211">
        <v>7163632.0345619721</v>
      </c>
      <c r="M228" s="218">
        <v>72.66353639066773</v>
      </c>
    </row>
    <row r="229" spans="2:13" x14ac:dyDescent="0.2">
      <c r="B229" s="217" t="s">
        <v>3</v>
      </c>
      <c r="C229" s="209" t="s">
        <v>54</v>
      </c>
      <c r="D229" s="205" t="s">
        <v>71</v>
      </c>
      <c r="E229" s="205" t="str">
        <f t="shared" si="3"/>
        <v>RNTotal10-14</v>
      </c>
      <c r="F229" s="210">
        <v>3.1E-4</v>
      </c>
      <c r="G229" s="210">
        <v>1.5604069127385933E-3</v>
      </c>
      <c r="H229" s="211">
        <v>153.61143876165443</v>
      </c>
      <c r="I229" s="210">
        <v>0.99843959308726138</v>
      </c>
      <c r="J229" s="211">
        <v>98443.192931040379</v>
      </c>
      <c r="K229" s="211">
        <v>491831.93605829775</v>
      </c>
      <c r="L229" s="211">
        <v>6671058.2046307167</v>
      </c>
      <c r="M229" s="218">
        <v>67.765561091702949</v>
      </c>
    </row>
    <row r="230" spans="2:13" x14ac:dyDescent="0.2">
      <c r="B230" s="217" t="s">
        <v>3</v>
      </c>
      <c r="C230" s="209" t="s">
        <v>54</v>
      </c>
      <c r="D230" s="205" t="s">
        <v>72</v>
      </c>
      <c r="E230" s="205" t="str">
        <f t="shared" si="3"/>
        <v>RNTotal15-19</v>
      </c>
      <c r="F230" s="210">
        <v>8.8999999999999995E-4</v>
      </c>
      <c r="G230" s="210">
        <v>4.4317564715341557E-3</v>
      </c>
      <c r="H230" s="211">
        <v>435.59548886279003</v>
      </c>
      <c r="I230" s="210">
        <v>0.99556824352846585</v>
      </c>
      <c r="J230" s="211">
        <v>98289.581492278725</v>
      </c>
      <c r="K230" s="211">
        <v>490358.91873923666</v>
      </c>
      <c r="L230" s="211">
        <v>6179226.268572419</v>
      </c>
      <c r="M230" s="218">
        <v>62.867561085890237</v>
      </c>
    </row>
    <row r="231" spans="2:13" x14ac:dyDescent="0.2">
      <c r="B231" s="217" t="s">
        <v>3</v>
      </c>
      <c r="C231" s="209" t="s">
        <v>54</v>
      </c>
      <c r="D231" s="205" t="s">
        <v>73</v>
      </c>
      <c r="E231" s="205" t="str">
        <f t="shared" si="3"/>
        <v>RNTotal20-24</v>
      </c>
      <c r="F231" s="210">
        <v>1.32E-3</v>
      </c>
      <c r="G231" s="210">
        <v>6.5647346437792695E-3</v>
      </c>
      <c r="H231" s="211">
        <v>642.38545194851633</v>
      </c>
      <c r="I231" s="210">
        <v>0.99343526535622073</v>
      </c>
      <c r="J231" s="211">
        <v>97853.986003415936</v>
      </c>
      <c r="K231" s="211">
        <v>487663.96638720838</v>
      </c>
      <c r="L231" s="211">
        <v>5688867.3498331821</v>
      </c>
      <c r="M231" s="218">
        <v>58.136286340288606</v>
      </c>
    </row>
    <row r="232" spans="2:13" x14ac:dyDescent="0.2">
      <c r="B232" s="217" t="s">
        <v>3</v>
      </c>
      <c r="C232" s="209" t="s">
        <v>54</v>
      </c>
      <c r="D232" s="205" t="s">
        <v>74</v>
      </c>
      <c r="E232" s="205" t="str">
        <f t="shared" si="3"/>
        <v>RNTotal25-29</v>
      </c>
      <c r="F232" s="210">
        <v>1.5E-3</v>
      </c>
      <c r="G232" s="210">
        <v>7.4555041526108085E-3</v>
      </c>
      <c r="H232" s="211">
        <v>724.76149159340855</v>
      </c>
      <c r="I232" s="210">
        <v>0.99254449584738924</v>
      </c>
      <c r="J232" s="211">
        <v>97211.600551467418</v>
      </c>
      <c r="K232" s="211">
        <v>484246.09902835358</v>
      </c>
      <c r="L232" s="211">
        <v>5201203.3834459735</v>
      </c>
      <c r="M232" s="218">
        <v>53.503937327852803</v>
      </c>
    </row>
    <row r="233" spans="2:13" x14ac:dyDescent="0.2">
      <c r="B233" s="217" t="s">
        <v>3</v>
      </c>
      <c r="C233" s="209" t="s">
        <v>54</v>
      </c>
      <c r="D233" s="205" t="s">
        <v>75</v>
      </c>
      <c r="E233" s="205" t="str">
        <f t="shared" si="3"/>
        <v>RNTotal30-34</v>
      </c>
      <c r="F233" s="210">
        <v>1.56E-3</v>
      </c>
      <c r="G233" s="210">
        <v>7.775477795177968E-3</v>
      </c>
      <c r="H233" s="211">
        <v>750.23127463696062</v>
      </c>
      <c r="I233" s="210">
        <v>0.99222452220482205</v>
      </c>
      <c r="J233" s="211">
        <v>96486.839059874008</v>
      </c>
      <c r="K233" s="211">
        <v>480558.61711277766</v>
      </c>
      <c r="L233" s="211">
        <v>4716957.2844176199</v>
      </c>
      <c r="M233" s="218">
        <v>48.887053720254592</v>
      </c>
    </row>
    <row r="234" spans="2:13" x14ac:dyDescent="0.2">
      <c r="B234" s="217" t="s">
        <v>3</v>
      </c>
      <c r="C234" s="209" t="s">
        <v>54</v>
      </c>
      <c r="D234" s="205" t="s">
        <v>76</v>
      </c>
      <c r="E234" s="205" t="str">
        <f t="shared" si="3"/>
        <v>RNTotal35-39</v>
      </c>
      <c r="F234" s="210">
        <v>2.2200000000000002E-3</v>
      </c>
      <c r="G234" s="210">
        <v>1.1054324832195808E-2</v>
      </c>
      <c r="H234" s="211">
        <v>1058.3035607905365</v>
      </c>
      <c r="I234" s="210">
        <v>0.98894567516780418</v>
      </c>
      <c r="J234" s="211">
        <v>95736.607785237051</v>
      </c>
      <c r="K234" s="211">
        <v>476037.28002420894</v>
      </c>
      <c r="L234" s="211">
        <v>4236398.6673048427</v>
      </c>
      <c r="M234" s="218">
        <v>44.25056167446651</v>
      </c>
    </row>
    <row r="235" spans="2:13" x14ac:dyDescent="0.2">
      <c r="B235" s="217" t="s">
        <v>3</v>
      </c>
      <c r="C235" s="209" t="s">
        <v>54</v>
      </c>
      <c r="D235" s="205" t="s">
        <v>77</v>
      </c>
      <c r="E235" s="205" t="str">
        <f t="shared" si="3"/>
        <v>RNTotal40-44</v>
      </c>
      <c r="F235" s="210">
        <v>2.7899999999999999E-3</v>
      </c>
      <c r="G235" s="210">
        <v>1.3863513368491596E-2</v>
      </c>
      <c r="H235" s="211">
        <v>1312.5739363217285</v>
      </c>
      <c r="I235" s="210">
        <v>0.98613648663150844</v>
      </c>
      <c r="J235" s="211">
        <v>94678.304224446518</v>
      </c>
      <c r="K235" s="211">
        <v>470110.08628142829</v>
      </c>
      <c r="L235" s="211">
        <v>3760361.3872806337</v>
      </c>
      <c r="M235" s="218">
        <v>39.717244812140237</v>
      </c>
    </row>
    <row r="236" spans="2:13" x14ac:dyDescent="0.2">
      <c r="B236" s="217" t="s">
        <v>3</v>
      </c>
      <c r="C236" s="209" t="s">
        <v>54</v>
      </c>
      <c r="D236" s="205" t="s">
        <v>78</v>
      </c>
      <c r="E236" s="205" t="str">
        <f t="shared" si="3"/>
        <v>RNTotal45-49</v>
      </c>
      <c r="F236" s="210">
        <v>3.9399999999999999E-3</v>
      </c>
      <c r="G236" s="210">
        <v>1.9506573979916855E-2</v>
      </c>
      <c r="H236" s="211">
        <v>1821.24552505427</v>
      </c>
      <c r="I236" s="210">
        <v>0.98049342602008316</v>
      </c>
      <c r="J236" s="211">
        <v>93365.730288124789</v>
      </c>
      <c r="K236" s="211">
        <v>462275.53762798826</v>
      </c>
      <c r="L236" s="211">
        <v>3290251.3009992056</v>
      </c>
      <c r="M236" s="218">
        <v>35.240460186468368</v>
      </c>
    </row>
    <row r="237" spans="2:13" x14ac:dyDescent="0.2">
      <c r="B237" s="217" t="s">
        <v>3</v>
      </c>
      <c r="C237" s="209" t="s">
        <v>54</v>
      </c>
      <c r="D237" s="205" t="s">
        <v>79</v>
      </c>
      <c r="E237" s="205" t="str">
        <f t="shared" si="3"/>
        <v>RNTotal50-54</v>
      </c>
      <c r="F237" s="210">
        <v>5.8300000000000001E-3</v>
      </c>
      <c r="G237" s="210">
        <v>2.8754819834005029E-2</v>
      </c>
      <c r="H237" s="211">
        <v>2632.3451661589115</v>
      </c>
      <c r="I237" s="210">
        <v>0.97124518016599493</v>
      </c>
      <c r="J237" s="211">
        <v>91544.484763070519</v>
      </c>
      <c r="K237" s="211">
        <v>451141.56089995528</v>
      </c>
      <c r="L237" s="211">
        <v>2827975.7633712171</v>
      </c>
      <c r="M237" s="218">
        <v>30.891820197474484</v>
      </c>
    </row>
    <row r="238" spans="2:13" x14ac:dyDescent="0.2">
      <c r="B238" s="217" t="s">
        <v>3</v>
      </c>
      <c r="C238" s="209" t="s">
        <v>54</v>
      </c>
      <c r="D238" s="205" t="s">
        <v>80</v>
      </c>
      <c r="E238" s="205" t="str">
        <f t="shared" si="3"/>
        <v>RNTotal55-59</v>
      </c>
      <c r="F238" s="210">
        <v>8.0999999999999996E-3</v>
      </c>
      <c r="G238" s="210">
        <v>3.9699416599743742E-2</v>
      </c>
      <c r="H238" s="211">
        <v>3529.7600706323651</v>
      </c>
      <c r="I238" s="210">
        <v>0.96030058340025626</v>
      </c>
      <c r="J238" s="211">
        <v>88912.139596911598</v>
      </c>
      <c r="K238" s="211">
        <v>435736.29780797707</v>
      </c>
      <c r="L238" s="211">
        <v>2376834.2024712618</v>
      </c>
      <c r="M238" s="218">
        <v>26.732392373491169</v>
      </c>
    </row>
    <row r="239" spans="2:13" x14ac:dyDescent="0.2">
      <c r="B239" s="217" t="s">
        <v>3</v>
      </c>
      <c r="C239" s="209" t="s">
        <v>54</v>
      </c>
      <c r="D239" s="205" t="s">
        <v>81</v>
      </c>
      <c r="E239" s="205" t="str">
        <f t="shared" si="3"/>
        <v>RNTotal60-64</v>
      </c>
      <c r="F239" s="210">
        <v>1.153E-2</v>
      </c>
      <c r="G239" s="210">
        <v>5.6039233542192222E-2</v>
      </c>
      <c r="H239" s="211">
        <v>4784.763106661253</v>
      </c>
      <c r="I239" s="210">
        <v>0.9439607664578078</v>
      </c>
      <c r="J239" s="211">
        <v>85382.379526279226</v>
      </c>
      <c r="K239" s="211">
        <v>414949.98986474302</v>
      </c>
      <c r="L239" s="211">
        <v>1941097.9046632845</v>
      </c>
      <c r="M239" s="218">
        <v>22.734174374536469</v>
      </c>
    </row>
    <row r="240" spans="2:13" x14ac:dyDescent="0.2">
      <c r="B240" s="217" t="s">
        <v>3</v>
      </c>
      <c r="C240" s="209" t="s">
        <v>54</v>
      </c>
      <c r="D240" s="205" t="s">
        <v>82</v>
      </c>
      <c r="E240" s="205" t="str">
        <f t="shared" si="3"/>
        <v>RNTotal65-69</v>
      </c>
      <c r="F240" s="210">
        <v>1.7129999999999999E-2</v>
      </c>
      <c r="G240" s="210">
        <v>8.2146368206224341E-2</v>
      </c>
      <c r="H240" s="211">
        <v>6620.8014749499707</v>
      </c>
      <c r="I240" s="210">
        <v>0.91785363179377566</v>
      </c>
      <c r="J240" s="211">
        <v>80597.616419617974</v>
      </c>
      <c r="K240" s="211">
        <v>386436.07841071492</v>
      </c>
      <c r="L240" s="211">
        <v>1526147.9147985415</v>
      </c>
      <c r="M240" s="218">
        <v>18.935397628298439</v>
      </c>
    </row>
    <row r="241" spans="2:13" x14ac:dyDescent="0.2">
      <c r="B241" s="217" t="s">
        <v>3</v>
      </c>
      <c r="C241" s="209" t="s">
        <v>54</v>
      </c>
      <c r="D241" s="205" t="s">
        <v>19</v>
      </c>
      <c r="E241" s="205" t="str">
        <f t="shared" si="3"/>
        <v>RNTotal70-74</v>
      </c>
      <c r="F241" s="210">
        <v>2.494E-2</v>
      </c>
      <c r="G241" s="210">
        <v>0.11740061677463302</v>
      </c>
      <c r="H241" s="211">
        <v>8684.9237015269136</v>
      </c>
      <c r="I241" s="210">
        <v>0.88259938322536702</v>
      </c>
      <c r="J241" s="211">
        <v>73976.814944668004</v>
      </c>
      <c r="K241" s="211">
        <v>348171.76546952274</v>
      </c>
      <c r="L241" s="211">
        <v>1139711.8363878266</v>
      </c>
      <c r="M241" s="218">
        <v>15.40633828639811</v>
      </c>
    </row>
    <row r="242" spans="2:13" x14ac:dyDescent="0.2">
      <c r="B242" s="217" t="s">
        <v>3</v>
      </c>
      <c r="C242" s="209" t="s">
        <v>54</v>
      </c>
      <c r="D242" s="205" t="s">
        <v>20</v>
      </c>
      <c r="E242" s="205" t="str">
        <f t="shared" si="3"/>
        <v>RNTotal75-79</v>
      </c>
      <c r="F242" s="210">
        <v>4.1050000000000003E-2</v>
      </c>
      <c r="G242" s="210">
        <v>0.18615571331040384</v>
      </c>
      <c r="H242" s="211">
        <v>12154.45858775224</v>
      </c>
      <c r="I242" s="210">
        <v>0.81384428668959619</v>
      </c>
      <c r="J242" s="211">
        <v>65291.891243141094</v>
      </c>
      <c r="K242" s="211">
        <v>296073.30974632484</v>
      </c>
      <c r="L242" s="211">
        <v>791540.07091830391</v>
      </c>
      <c r="M242" s="218">
        <v>12.12309914520136</v>
      </c>
    </row>
    <row r="243" spans="2:13" x14ac:dyDescent="0.2">
      <c r="B243" s="217" t="s">
        <v>3</v>
      </c>
      <c r="C243" s="209" t="s">
        <v>54</v>
      </c>
      <c r="D243" s="205" t="s">
        <v>21</v>
      </c>
      <c r="E243" s="205" t="str">
        <f t="shared" si="3"/>
        <v>RNTotal80-84</v>
      </c>
      <c r="F243" s="210">
        <v>6.7129999999999995E-2</v>
      </c>
      <c r="G243" s="210">
        <v>0.28740291451910466</v>
      </c>
      <c r="H243" s="211">
        <v>15271.853015221403</v>
      </c>
      <c r="I243" s="210">
        <v>0.7125970854808954</v>
      </c>
      <c r="J243" s="211">
        <v>53137.432655388853</v>
      </c>
      <c r="K243" s="211">
        <v>227507.53073889075</v>
      </c>
      <c r="L243" s="211">
        <v>495466.76117197901</v>
      </c>
      <c r="M243" s="218">
        <v>9.3242510300642465</v>
      </c>
    </row>
    <row r="244" spans="2:13" x14ac:dyDescent="0.2">
      <c r="B244" s="217" t="s">
        <v>3</v>
      </c>
      <c r="C244" s="209" t="s">
        <v>54</v>
      </c>
      <c r="D244" s="205" t="s">
        <v>22</v>
      </c>
      <c r="E244" s="205" t="str">
        <f t="shared" si="3"/>
        <v>RNTotal85-89</v>
      </c>
      <c r="F244" s="210">
        <v>0.10600999999999999</v>
      </c>
      <c r="G244" s="210">
        <v>0.41900087599980523</v>
      </c>
      <c r="H244" s="211">
        <v>15865.711039470552</v>
      </c>
      <c r="I244" s="210">
        <v>0.58099912400019482</v>
      </c>
      <c r="J244" s="211">
        <v>37865.579640167452</v>
      </c>
      <c r="K244" s="211">
        <v>149663.6206021609</v>
      </c>
      <c r="L244" s="211">
        <v>267959.23043308826</v>
      </c>
      <c r="M244" s="218">
        <v>7.0765912731160103</v>
      </c>
    </row>
    <row r="245" spans="2:13" ht="17" thickBot="1" x14ac:dyDescent="0.25">
      <c r="B245" s="217" t="s">
        <v>3</v>
      </c>
      <c r="C245" s="209" t="s">
        <v>54</v>
      </c>
      <c r="D245" s="205" t="s">
        <v>5</v>
      </c>
      <c r="E245" s="205" t="str">
        <f t="shared" si="3"/>
        <v>RNTotal90+</v>
      </c>
      <c r="F245" s="210">
        <v>0.18597</v>
      </c>
      <c r="G245" s="210">
        <v>1</v>
      </c>
      <c r="H245" s="211">
        <v>21999.868600696904</v>
      </c>
      <c r="I245" s="210">
        <v>0</v>
      </c>
      <c r="J245" s="211">
        <v>21999.868600696904</v>
      </c>
      <c r="K245" s="211">
        <v>118295.60983092739</v>
      </c>
      <c r="L245" s="211">
        <v>118295.60983092739</v>
      </c>
      <c r="M245" s="218">
        <v>5.3771052899461438</v>
      </c>
    </row>
    <row r="246" spans="2:13" x14ac:dyDescent="0.2">
      <c r="B246" s="212" t="s">
        <v>3</v>
      </c>
      <c r="C246" s="166" t="s">
        <v>55</v>
      </c>
      <c r="D246" s="213">
        <v>0</v>
      </c>
      <c r="E246" s="213" t="str">
        <f t="shared" si="3"/>
        <v>PBTotal0</v>
      </c>
      <c r="F246" s="214">
        <v>1.363E-2</v>
      </c>
      <c r="G246" s="214">
        <v>1.346760267316623E-2</v>
      </c>
      <c r="H246" s="215">
        <v>1346.760267316623</v>
      </c>
      <c r="I246" s="214">
        <v>0.98653239732683373</v>
      </c>
      <c r="J246" s="215">
        <v>100000</v>
      </c>
      <c r="K246" s="215">
        <v>98774.99064257789</v>
      </c>
      <c r="L246" s="215">
        <v>7435700.5458429502</v>
      </c>
      <c r="M246" s="216">
        <v>74.357005458429498</v>
      </c>
    </row>
    <row r="247" spans="2:13" x14ac:dyDescent="0.2">
      <c r="B247" s="217" t="s">
        <v>3</v>
      </c>
      <c r="C247" s="209" t="s">
        <v>55</v>
      </c>
      <c r="D247" s="205" t="s">
        <v>107</v>
      </c>
      <c r="E247" s="205" t="str">
        <f t="shared" si="3"/>
        <v>PBTotal01-04</v>
      </c>
      <c r="F247" s="210">
        <v>5.0000000000000001E-4</v>
      </c>
      <c r="G247" s="210">
        <v>2.0133395036570773E-3</v>
      </c>
      <c r="H247" s="211">
        <v>198.62246471756339</v>
      </c>
      <c r="I247" s="210">
        <v>0.99798666049634288</v>
      </c>
      <c r="J247" s="211">
        <v>98653.239732683374</v>
      </c>
      <c r="K247" s="211">
        <v>394116.82288438303</v>
      </c>
      <c r="L247" s="211">
        <v>7336925.5552003719</v>
      </c>
      <c r="M247" s="218">
        <v>74.370852645903341</v>
      </c>
    </row>
    <row r="248" spans="2:13" x14ac:dyDescent="0.2">
      <c r="B248" s="217" t="s">
        <v>3</v>
      </c>
      <c r="C248" s="209" t="s">
        <v>55</v>
      </c>
      <c r="D248" s="205" t="s">
        <v>106</v>
      </c>
      <c r="E248" s="205" t="str">
        <f t="shared" si="3"/>
        <v>PBTotal05-09</v>
      </c>
      <c r="F248" s="210">
        <v>3.6000000000000002E-4</v>
      </c>
      <c r="G248" s="210">
        <v>1.8038860701217196E-3</v>
      </c>
      <c r="H248" s="211">
        <v>177.60091262884882</v>
      </c>
      <c r="I248" s="210">
        <v>0.99819611392987828</v>
      </c>
      <c r="J248" s="211">
        <v>98454.617267965805</v>
      </c>
      <c r="K248" s="211">
        <v>491829.08405825688</v>
      </c>
      <c r="L248" s="211">
        <v>6942808.7323159892</v>
      </c>
      <c r="M248" s="218">
        <v>70.517858125633808</v>
      </c>
    </row>
    <row r="249" spans="2:13" x14ac:dyDescent="0.2">
      <c r="B249" s="217" t="s">
        <v>3</v>
      </c>
      <c r="C249" s="209" t="s">
        <v>55</v>
      </c>
      <c r="D249" s="205" t="s">
        <v>71</v>
      </c>
      <c r="E249" s="205" t="str">
        <f t="shared" si="3"/>
        <v>PBTotal10-14</v>
      </c>
      <c r="F249" s="210">
        <v>3.3E-4</v>
      </c>
      <c r="G249" s="210">
        <v>1.6339483409130457E-3</v>
      </c>
      <c r="H249" s="211">
        <v>160.57956782368706</v>
      </c>
      <c r="I249" s="210">
        <v>0.99836605165908698</v>
      </c>
      <c r="J249" s="211">
        <v>98277.016355336949</v>
      </c>
      <c r="K249" s="211">
        <v>490983.63285712554</v>
      </c>
      <c r="L249" s="211">
        <v>6450979.6482577324</v>
      </c>
      <c r="M249" s="218">
        <v>65.640776322849888</v>
      </c>
    </row>
    <row r="250" spans="2:13" x14ac:dyDescent="0.2">
      <c r="B250" s="217" t="s">
        <v>3</v>
      </c>
      <c r="C250" s="209" t="s">
        <v>55</v>
      </c>
      <c r="D250" s="205" t="s">
        <v>72</v>
      </c>
      <c r="E250" s="205" t="str">
        <f t="shared" si="3"/>
        <v>PBTotal15-19</v>
      </c>
      <c r="F250" s="210">
        <v>1.32E-3</v>
      </c>
      <c r="G250" s="210">
        <v>6.5777185083253139E-3</v>
      </c>
      <c r="H250" s="211">
        <v>645.38230222815662</v>
      </c>
      <c r="I250" s="210">
        <v>0.99342228149167466</v>
      </c>
      <c r="J250" s="211">
        <v>98116.436787513259</v>
      </c>
      <c r="K250" s="211">
        <v>488968.72818199592</v>
      </c>
      <c r="L250" s="211">
        <v>5959996.0154006071</v>
      </c>
      <c r="M250" s="218">
        <v>60.744113937891221</v>
      </c>
    </row>
    <row r="251" spans="2:13" x14ac:dyDescent="0.2">
      <c r="B251" s="217" t="s">
        <v>3</v>
      </c>
      <c r="C251" s="209" t="s">
        <v>55</v>
      </c>
      <c r="D251" s="205" t="s">
        <v>73</v>
      </c>
      <c r="E251" s="205" t="str">
        <f t="shared" si="3"/>
        <v>PBTotal20-24</v>
      </c>
      <c r="F251" s="210">
        <v>1.9300000000000001E-3</v>
      </c>
      <c r="G251" s="210">
        <v>9.6036841796816128E-3</v>
      </c>
      <c r="H251" s="211">
        <v>936.08122393721703</v>
      </c>
      <c r="I251" s="210">
        <v>0.9903963158203184</v>
      </c>
      <c r="J251" s="211">
        <v>97471.054485285102</v>
      </c>
      <c r="K251" s="211">
        <v>485015.06936658244</v>
      </c>
      <c r="L251" s="211">
        <v>5471027.2872186108</v>
      </c>
      <c r="M251" s="218">
        <v>56.129764021836394</v>
      </c>
    </row>
    <row r="252" spans="2:13" x14ac:dyDescent="0.2">
      <c r="B252" s="217" t="s">
        <v>3</v>
      </c>
      <c r="C252" s="209" t="s">
        <v>55</v>
      </c>
      <c r="D252" s="205" t="s">
        <v>74</v>
      </c>
      <c r="E252" s="205" t="str">
        <f t="shared" si="3"/>
        <v>PBTotal25-29</v>
      </c>
      <c r="F252" s="210">
        <v>2.0699999999999998E-3</v>
      </c>
      <c r="G252" s="210">
        <v>1.0319531474093887E-2</v>
      </c>
      <c r="H252" s="211">
        <v>996.19569492129131</v>
      </c>
      <c r="I252" s="210">
        <v>0.98968046852590608</v>
      </c>
      <c r="J252" s="211">
        <v>96534.973261347885</v>
      </c>
      <c r="K252" s="211">
        <v>480184.37706943619</v>
      </c>
      <c r="L252" s="211">
        <v>4986012.2178520281</v>
      </c>
      <c r="M252" s="218">
        <v>51.649801614938681</v>
      </c>
    </row>
    <row r="253" spans="2:13" x14ac:dyDescent="0.2">
      <c r="B253" s="217" t="s">
        <v>3</v>
      </c>
      <c r="C253" s="209" t="s">
        <v>55</v>
      </c>
      <c r="D253" s="205" t="s">
        <v>75</v>
      </c>
      <c r="E253" s="205" t="str">
        <f t="shared" si="3"/>
        <v>PBTotal30-34</v>
      </c>
      <c r="F253" s="210">
        <v>2.2899999999999999E-3</v>
      </c>
      <c r="G253" s="210">
        <v>1.1389361767362178E-2</v>
      </c>
      <c r="H253" s="211">
        <v>1088.1257005155783</v>
      </c>
      <c r="I253" s="210">
        <v>0.98861063823263784</v>
      </c>
      <c r="J253" s="211">
        <v>95538.777566426594</v>
      </c>
      <c r="K253" s="211">
        <v>474973.57358084404</v>
      </c>
      <c r="L253" s="211">
        <v>4505827.8407825921</v>
      </c>
      <c r="M253" s="218">
        <v>47.162293212824096</v>
      </c>
    </row>
    <row r="254" spans="2:13" x14ac:dyDescent="0.2">
      <c r="B254" s="217" t="s">
        <v>3</v>
      </c>
      <c r="C254" s="209" t="s">
        <v>55</v>
      </c>
      <c r="D254" s="205" t="s">
        <v>76</v>
      </c>
      <c r="E254" s="205" t="str">
        <f t="shared" si="3"/>
        <v>PBTotal35-39</v>
      </c>
      <c r="F254" s="210">
        <v>2.5699999999999998E-3</v>
      </c>
      <c r="G254" s="210">
        <v>1.2762282588838948E-2</v>
      </c>
      <c r="H254" s="211">
        <v>1205.405909812805</v>
      </c>
      <c r="I254" s="210">
        <v>0.98723771741116106</v>
      </c>
      <c r="J254" s="211">
        <v>94450.651865911015</v>
      </c>
      <c r="K254" s="211">
        <v>469239.74455502303</v>
      </c>
      <c r="L254" s="211">
        <v>4030854.2672017477</v>
      </c>
      <c r="M254" s="218">
        <v>42.676828455607065</v>
      </c>
    </row>
    <row r="255" spans="2:13" x14ac:dyDescent="0.2">
      <c r="B255" s="217" t="s">
        <v>3</v>
      </c>
      <c r="C255" s="209" t="s">
        <v>55</v>
      </c>
      <c r="D255" s="205" t="s">
        <v>77</v>
      </c>
      <c r="E255" s="205" t="str">
        <f t="shared" si="3"/>
        <v>PBTotal40-44</v>
      </c>
      <c r="F255" s="210">
        <v>3.3999999999999998E-3</v>
      </c>
      <c r="G255" s="210">
        <v>1.6881141909158747E-2</v>
      </c>
      <c r="H255" s="211">
        <v>1574.0862293393047</v>
      </c>
      <c r="I255" s="210">
        <v>0.98311885809084121</v>
      </c>
      <c r="J255" s="211">
        <v>93245.24595609821</v>
      </c>
      <c r="K255" s="211">
        <v>462291.01420714275</v>
      </c>
      <c r="L255" s="211">
        <v>3561614.5226467247</v>
      </c>
      <c r="M255" s="218">
        <v>38.196204923129343</v>
      </c>
    </row>
    <row r="256" spans="2:13" x14ac:dyDescent="0.2">
      <c r="B256" s="217" t="s">
        <v>3</v>
      </c>
      <c r="C256" s="209" t="s">
        <v>55</v>
      </c>
      <c r="D256" s="205" t="s">
        <v>78</v>
      </c>
      <c r="E256" s="205" t="str">
        <f t="shared" si="3"/>
        <v>PBTotal45-49</v>
      </c>
      <c r="F256" s="210">
        <v>4.6899999999999997E-3</v>
      </c>
      <c r="G256" s="210">
        <v>2.3184683737873905E-2</v>
      </c>
      <c r="H256" s="211">
        <v>2125.3668461490283</v>
      </c>
      <c r="I256" s="210">
        <v>0.97681531626212614</v>
      </c>
      <c r="J256" s="211">
        <v>91671.159726758895</v>
      </c>
      <c r="K256" s="211">
        <v>453042.38151842193</v>
      </c>
      <c r="L256" s="211">
        <v>3099323.5084395818</v>
      </c>
      <c r="M256" s="218">
        <v>33.809144748224305</v>
      </c>
    </row>
    <row r="257" spans="2:13" x14ac:dyDescent="0.2">
      <c r="B257" s="217" t="s">
        <v>3</v>
      </c>
      <c r="C257" s="209" t="s">
        <v>55</v>
      </c>
      <c r="D257" s="205" t="s">
        <v>79</v>
      </c>
      <c r="E257" s="205" t="str">
        <f t="shared" si="3"/>
        <v>PBTotal50-54</v>
      </c>
      <c r="F257" s="210">
        <v>6.8900000000000003E-3</v>
      </c>
      <c r="G257" s="210">
        <v>3.3875767182899814E-2</v>
      </c>
      <c r="H257" s="211">
        <v>3033.4324318317076</v>
      </c>
      <c r="I257" s="210">
        <v>0.96612423281710014</v>
      </c>
      <c r="J257" s="211">
        <v>89545.792880609864</v>
      </c>
      <c r="K257" s="211">
        <v>440145.38332347007</v>
      </c>
      <c r="L257" s="211">
        <v>2646281.1269211601</v>
      </c>
      <c r="M257" s="218">
        <v>29.552266407975296</v>
      </c>
    </row>
    <row r="258" spans="2:13" x14ac:dyDescent="0.2">
      <c r="B258" s="217" t="s">
        <v>3</v>
      </c>
      <c r="C258" s="209" t="s">
        <v>55</v>
      </c>
      <c r="D258" s="205" t="s">
        <v>80</v>
      </c>
      <c r="E258" s="205" t="str">
        <f t="shared" si="3"/>
        <v>PBTotal55-59</v>
      </c>
      <c r="F258" s="210">
        <v>9.5700000000000004E-3</v>
      </c>
      <c r="G258" s="210">
        <v>4.6732183503364846E-2</v>
      </c>
      <c r="H258" s="211">
        <v>4042.9115038015439</v>
      </c>
      <c r="I258" s="210">
        <v>0.95326781649663517</v>
      </c>
      <c r="J258" s="211">
        <v>86512.360448778156</v>
      </c>
      <c r="K258" s="211">
        <v>422454.52348438691</v>
      </c>
      <c r="L258" s="211">
        <v>2206135.74359769</v>
      </c>
      <c r="M258" s="218">
        <v>25.500815515303028</v>
      </c>
    </row>
    <row r="259" spans="2:13" x14ac:dyDescent="0.2">
      <c r="B259" s="217" t="s">
        <v>3</v>
      </c>
      <c r="C259" s="209" t="s">
        <v>55</v>
      </c>
      <c r="D259" s="205" t="s">
        <v>81</v>
      </c>
      <c r="E259" s="205" t="str">
        <f t="shared" si="3"/>
        <v>PBTotal60-64</v>
      </c>
      <c r="F259" s="210">
        <v>1.291E-2</v>
      </c>
      <c r="G259" s="210">
        <v>6.2548655825085495E-2</v>
      </c>
      <c r="H259" s="211">
        <v>5158.3531781438023</v>
      </c>
      <c r="I259" s="210">
        <v>0.93745134417491449</v>
      </c>
      <c r="J259" s="211">
        <v>82469.448944976612</v>
      </c>
      <c r="K259" s="211">
        <v>399451.36177952355</v>
      </c>
      <c r="L259" s="211">
        <v>1783681.220113303</v>
      </c>
      <c r="M259" s="218">
        <v>21.628387759731126</v>
      </c>
    </row>
    <row r="260" spans="2:13" x14ac:dyDescent="0.2">
      <c r="B260" s="217" t="s">
        <v>3</v>
      </c>
      <c r="C260" s="209" t="s">
        <v>55</v>
      </c>
      <c r="D260" s="205" t="s">
        <v>82</v>
      </c>
      <c r="E260" s="205" t="str">
        <f t="shared" si="3"/>
        <v>PBTotal65-69</v>
      </c>
      <c r="F260" s="210">
        <v>1.9400000000000001E-2</v>
      </c>
      <c r="G260" s="210">
        <v>9.2507495949523663E-2</v>
      </c>
      <c r="H260" s="211">
        <v>7151.855878503522</v>
      </c>
      <c r="I260" s="210">
        <v>0.90749250405047632</v>
      </c>
      <c r="J260" s="211">
        <v>77311.095766832805</v>
      </c>
      <c r="K260" s="211">
        <v>368675.83913790522</v>
      </c>
      <c r="L260" s="211">
        <v>1384229.8583337795</v>
      </c>
      <c r="M260" s="218">
        <v>17.904672603639739</v>
      </c>
    </row>
    <row r="261" spans="2:13" x14ac:dyDescent="0.2">
      <c r="B261" s="217" t="s">
        <v>3</v>
      </c>
      <c r="C261" s="209" t="s">
        <v>55</v>
      </c>
      <c r="D261" s="205" t="s">
        <v>19</v>
      </c>
      <c r="E261" s="205" t="str">
        <f t="shared" si="3"/>
        <v>PBTotal70-74</v>
      </c>
      <c r="F261" s="210">
        <v>2.9420000000000002E-2</v>
      </c>
      <c r="G261" s="210">
        <v>0.13702671640771596</v>
      </c>
      <c r="H261" s="211">
        <v>9613.69026755901</v>
      </c>
      <c r="I261" s="210">
        <v>0.86297328359228409</v>
      </c>
      <c r="J261" s="211">
        <v>70159.239888329277</v>
      </c>
      <c r="K261" s="211">
        <v>326761.9737727489</v>
      </c>
      <c r="L261" s="211">
        <v>1015554.0191958742</v>
      </c>
      <c r="M261" s="218">
        <v>14.474986057607044</v>
      </c>
    </row>
    <row r="262" spans="2:13" x14ac:dyDescent="0.2">
      <c r="B262" s="217" t="s">
        <v>3</v>
      </c>
      <c r="C262" s="209" t="s">
        <v>55</v>
      </c>
      <c r="D262" s="205" t="s">
        <v>20</v>
      </c>
      <c r="E262" s="205" t="str">
        <f t="shared" si="3"/>
        <v>PBTotal75-79</v>
      </c>
      <c r="F262" s="210">
        <v>4.6039999999999998E-2</v>
      </c>
      <c r="G262" s="210">
        <v>0.20645811926114574</v>
      </c>
      <c r="H262" s="211">
        <v>12500.120304336606</v>
      </c>
      <c r="I262" s="210">
        <v>0.79354188073885423</v>
      </c>
      <c r="J262" s="211">
        <v>60545.549620770274</v>
      </c>
      <c r="K262" s="211">
        <v>271477.44734300987</v>
      </c>
      <c r="L262" s="211">
        <v>688792.04542312538</v>
      </c>
      <c r="M262" s="218">
        <v>11.376427330124258</v>
      </c>
    </row>
    <row r="263" spans="2:13" x14ac:dyDescent="0.2">
      <c r="B263" s="217" t="s">
        <v>3</v>
      </c>
      <c r="C263" s="209" t="s">
        <v>55</v>
      </c>
      <c r="D263" s="205" t="s">
        <v>21</v>
      </c>
      <c r="E263" s="205" t="str">
        <f t="shared" ref="E263:E326" si="4">_xlfn.CONCAT(C263,B263,D263)</f>
        <v>PBTotal80-84</v>
      </c>
      <c r="F263" s="210">
        <v>7.4749999999999997E-2</v>
      </c>
      <c r="G263" s="210">
        <v>0.31491418624163325</v>
      </c>
      <c r="H263" s="211">
        <v>15130.187275814616</v>
      </c>
      <c r="I263" s="210">
        <v>0.68508581375836675</v>
      </c>
      <c r="J263" s="211">
        <v>48045.429316433663</v>
      </c>
      <c r="K263" s="211">
        <v>202401.67839263176</v>
      </c>
      <c r="L263" s="211">
        <v>417314.59808011557</v>
      </c>
      <c r="M263" s="218">
        <v>8.6858334708932556</v>
      </c>
    </row>
    <row r="264" spans="2:13" x14ac:dyDescent="0.2">
      <c r="B264" s="217" t="s">
        <v>3</v>
      </c>
      <c r="C264" s="209" t="s">
        <v>55</v>
      </c>
      <c r="D264" s="205" t="s">
        <v>22</v>
      </c>
      <c r="E264" s="205" t="str">
        <f t="shared" si="4"/>
        <v>PBTotal85-89</v>
      </c>
      <c r="F264" s="210">
        <v>0.11284</v>
      </c>
      <c r="G264" s="210">
        <v>0.44006745392985047</v>
      </c>
      <c r="H264" s="211">
        <v>14484.926760299999</v>
      </c>
      <c r="I264" s="210">
        <v>0.55993254607014953</v>
      </c>
      <c r="J264" s="211">
        <v>32915.242040619043</v>
      </c>
      <c r="K264" s="211">
        <v>128363.89330234523</v>
      </c>
      <c r="L264" s="211">
        <v>214912.91968748381</v>
      </c>
      <c r="M264" s="218">
        <v>6.5292826776807713</v>
      </c>
    </row>
    <row r="265" spans="2:13" ht="17" thickBot="1" x14ac:dyDescent="0.25">
      <c r="B265" s="217" t="s">
        <v>3</v>
      </c>
      <c r="C265" s="209" t="s">
        <v>55</v>
      </c>
      <c r="D265" s="205" t="s">
        <v>5</v>
      </c>
      <c r="E265" s="205" t="str">
        <f t="shared" si="4"/>
        <v>PBTotal90+</v>
      </c>
      <c r="F265" s="210">
        <v>0.21295</v>
      </c>
      <c r="G265" s="210">
        <v>1</v>
      </c>
      <c r="H265" s="211">
        <v>18430.315280319046</v>
      </c>
      <c r="I265" s="210">
        <v>0</v>
      </c>
      <c r="J265" s="211">
        <v>18430.315280319046</v>
      </c>
      <c r="K265" s="211">
        <v>86549.026385138568</v>
      </c>
      <c r="L265" s="211">
        <v>86549.026385138568</v>
      </c>
      <c r="M265" s="218">
        <v>4.6960144234515955</v>
      </c>
    </row>
    <row r="266" spans="2:13" x14ac:dyDescent="0.2">
      <c r="B266" s="212" t="s">
        <v>3</v>
      </c>
      <c r="C266" s="166" t="s">
        <v>56</v>
      </c>
      <c r="D266" s="213">
        <v>0</v>
      </c>
      <c r="E266" s="213" t="str">
        <f t="shared" si="4"/>
        <v>PETotal0</v>
      </c>
      <c r="F266" s="214">
        <v>1.1180000000000001E-2</v>
      </c>
      <c r="G266" s="214">
        <v>1.1071308562887058E-2</v>
      </c>
      <c r="H266" s="215">
        <v>1107.1308562887059</v>
      </c>
      <c r="I266" s="214">
        <v>0.98892869143711293</v>
      </c>
      <c r="J266" s="215">
        <v>100000</v>
      </c>
      <c r="K266" s="215">
        <v>98984.997848514118</v>
      </c>
      <c r="L266" s="215">
        <v>7531323.501169364</v>
      </c>
      <c r="M266" s="216">
        <v>75.313235011693635</v>
      </c>
    </row>
    <row r="267" spans="2:13" x14ac:dyDescent="0.2">
      <c r="B267" s="217" t="s">
        <v>3</v>
      </c>
      <c r="C267" s="209" t="s">
        <v>56</v>
      </c>
      <c r="D267" s="205" t="s">
        <v>107</v>
      </c>
      <c r="E267" s="205" t="str">
        <f t="shared" si="4"/>
        <v>PETotal01-04</v>
      </c>
      <c r="F267" s="210">
        <v>5.2999999999999998E-4</v>
      </c>
      <c r="G267" s="210">
        <v>2.0995348734083805E-3</v>
      </c>
      <c r="H267" s="211">
        <v>207.62902749863341</v>
      </c>
      <c r="I267" s="210">
        <v>0.99790046512659158</v>
      </c>
      <c r="J267" s="211">
        <v>98892.869143711287</v>
      </c>
      <c r="K267" s="211">
        <v>395053.65167458466</v>
      </c>
      <c r="L267" s="211">
        <v>7432338.5033208495</v>
      </c>
      <c r="M267" s="218">
        <v>75.155454257476975</v>
      </c>
    </row>
    <row r="268" spans="2:13" x14ac:dyDescent="0.2">
      <c r="B268" s="217" t="s">
        <v>3</v>
      </c>
      <c r="C268" s="209" t="s">
        <v>56</v>
      </c>
      <c r="D268" s="205" t="s">
        <v>106</v>
      </c>
      <c r="E268" s="205" t="str">
        <f t="shared" si="4"/>
        <v>PETotal05-09</v>
      </c>
      <c r="F268" s="210">
        <v>2.1000000000000001E-4</v>
      </c>
      <c r="G268" s="210">
        <v>1.0271994889917079E-3</v>
      </c>
      <c r="H268" s="211">
        <v>101.36942821839763</v>
      </c>
      <c r="I268" s="210">
        <v>0.99897280051100834</v>
      </c>
      <c r="J268" s="211">
        <v>98685.240116212648</v>
      </c>
      <c r="K268" s="211">
        <v>493172.77701051725</v>
      </c>
      <c r="L268" s="211">
        <v>7037284.851646265</v>
      </c>
      <c r="M268" s="218">
        <v>71.3104091691837</v>
      </c>
    </row>
    <row r="269" spans="2:13" x14ac:dyDescent="0.2">
      <c r="B269" s="217" t="s">
        <v>3</v>
      </c>
      <c r="C269" s="209" t="s">
        <v>56</v>
      </c>
      <c r="D269" s="205" t="s">
        <v>71</v>
      </c>
      <c r="E269" s="205" t="str">
        <f t="shared" si="4"/>
        <v>PETotal10-14</v>
      </c>
      <c r="F269" s="210">
        <v>3.1E-4</v>
      </c>
      <c r="G269" s="210">
        <v>1.5311468463712083E-3</v>
      </c>
      <c r="H269" s="211">
        <v>150.94638270698943</v>
      </c>
      <c r="I269" s="210">
        <v>0.99846885315362877</v>
      </c>
      <c r="J269" s="211">
        <v>98583.870687994262</v>
      </c>
      <c r="K269" s="211">
        <v>492541.98748320388</v>
      </c>
      <c r="L269" s="211">
        <v>6544112.0746357478</v>
      </c>
      <c r="M269" s="218">
        <v>66.381163865507489</v>
      </c>
    </row>
    <row r="270" spans="2:13" x14ac:dyDescent="0.2">
      <c r="B270" s="217" t="s">
        <v>3</v>
      </c>
      <c r="C270" s="209" t="s">
        <v>56</v>
      </c>
      <c r="D270" s="205" t="s">
        <v>72</v>
      </c>
      <c r="E270" s="205" t="str">
        <f t="shared" si="4"/>
        <v>PETotal15-19</v>
      </c>
      <c r="F270" s="210">
        <v>1.08E-3</v>
      </c>
      <c r="G270" s="210">
        <v>5.3946505385738799E-3</v>
      </c>
      <c r="H270" s="211">
        <v>531.01122811691994</v>
      </c>
      <c r="I270" s="210">
        <v>0.99460534946142609</v>
      </c>
      <c r="J270" s="211">
        <v>98432.924305287277</v>
      </c>
      <c r="K270" s="211">
        <v>490837.0934561441</v>
      </c>
      <c r="L270" s="211">
        <v>6051570.0871525435</v>
      </c>
      <c r="M270" s="218">
        <v>61.479125301446381</v>
      </c>
    </row>
    <row r="271" spans="2:13" x14ac:dyDescent="0.2">
      <c r="B271" s="217" t="s">
        <v>3</v>
      </c>
      <c r="C271" s="209" t="s">
        <v>56</v>
      </c>
      <c r="D271" s="205" t="s">
        <v>73</v>
      </c>
      <c r="E271" s="205" t="str">
        <f t="shared" si="4"/>
        <v>PETotal20-24</v>
      </c>
      <c r="F271" s="210">
        <v>1.6900000000000001E-3</v>
      </c>
      <c r="G271" s="210">
        <v>8.4141555092307422E-3</v>
      </c>
      <c r="H271" s="211">
        <v>823.76192128250216</v>
      </c>
      <c r="I271" s="210">
        <v>0.99158584449076925</v>
      </c>
      <c r="J271" s="211">
        <v>97901.913077170349</v>
      </c>
      <c r="K271" s="211">
        <v>487450.16058264545</v>
      </c>
      <c r="L271" s="211">
        <v>5560732.993696399</v>
      </c>
      <c r="M271" s="218">
        <v>56.799022806767816</v>
      </c>
    </row>
    <row r="272" spans="2:13" x14ac:dyDescent="0.2">
      <c r="B272" s="217" t="s">
        <v>3</v>
      </c>
      <c r="C272" s="209" t="s">
        <v>56</v>
      </c>
      <c r="D272" s="205" t="s">
        <v>74</v>
      </c>
      <c r="E272" s="205" t="str">
        <f t="shared" si="4"/>
        <v>PETotal25-29</v>
      </c>
      <c r="F272" s="210">
        <v>1.67E-3</v>
      </c>
      <c r="G272" s="210">
        <v>8.3353057907828466E-3</v>
      </c>
      <c r="H272" s="211">
        <v>809.17607548816443</v>
      </c>
      <c r="I272" s="210">
        <v>0.9916646942092171</v>
      </c>
      <c r="J272" s="211">
        <v>97078.151155887841</v>
      </c>
      <c r="K272" s="211">
        <v>483367.81559071876</v>
      </c>
      <c r="L272" s="211">
        <v>5073282.8331137532</v>
      </c>
      <c r="M272" s="218">
        <v>52.259780112283856</v>
      </c>
    </row>
    <row r="273" spans="2:13" x14ac:dyDescent="0.2">
      <c r="B273" s="217" t="s">
        <v>3</v>
      </c>
      <c r="C273" s="209" t="s">
        <v>56</v>
      </c>
      <c r="D273" s="205" t="s">
        <v>75</v>
      </c>
      <c r="E273" s="205" t="str">
        <f t="shared" si="4"/>
        <v>PETotal30-34</v>
      </c>
      <c r="F273" s="210">
        <v>1.9E-3</v>
      </c>
      <c r="G273" s="210">
        <v>9.478717886415227E-3</v>
      </c>
      <c r="H273" s="211">
        <v>912.50645600144617</v>
      </c>
      <c r="I273" s="210">
        <v>0.99052128211358481</v>
      </c>
      <c r="J273" s="211">
        <v>96268.975080399672</v>
      </c>
      <c r="K273" s="211">
        <v>479063.60926199477</v>
      </c>
      <c r="L273" s="211">
        <v>4589915.0175230345</v>
      </c>
      <c r="M273" s="218">
        <v>47.678029330734397</v>
      </c>
    </row>
    <row r="274" spans="2:13" x14ac:dyDescent="0.2">
      <c r="B274" s="217" t="s">
        <v>3</v>
      </c>
      <c r="C274" s="209" t="s">
        <v>56</v>
      </c>
      <c r="D274" s="205" t="s">
        <v>76</v>
      </c>
      <c r="E274" s="205" t="str">
        <f t="shared" si="4"/>
        <v>PETotal35-39</v>
      </c>
      <c r="F274" s="210">
        <v>2.2599999999999999E-3</v>
      </c>
      <c r="G274" s="210">
        <v>1.122911243054954E-2</v>
      </c>
      <c r="H274" s="211">
        <v>1070.7685071635374</v>
      </c>
      <c r="I274" s="210">
        <v>0.98877088756945042</v>
      </c>
      <c r="J274" s="211">
        <v>95356.468624398229</v>
      </c>
      <c r="K274" s="211">
        <v>474105.42185408232</v>
      </c>
      <c r="L274" s="211">
        <v>4110851.4082610393</v>
      </c>
      <c r="M274" s="218">
        <v>43.110357037794316</v>
      </c>
    </row>
    <row r="275" spans="2:13" x14ac:dyDescent="0.2">
      <c r="B275" s="217" t="s">
        <v>3</v>
      </c>
      <c r="C275" s="209" t="s">
        <v>56</v>
      </c>
      <c r="D275" s="205" t="s">
        <v>77</v>
      </c>
      <c r="E275" s="205" t="str">
        <f t="shared" si="4"/>
        <v>PETotal40-44</v>
      </c>
      <c r="F275" s="210">
        <v>3.0599999999999998E-3</v>
      </c>
      <c r="G275" s="210">
        <v>1.5185393775764828E-2</v>
      </c>
      <c r="H275" s="211">
        <v>1431.7654837038847</v>
      </c>
      <c r="I275" s="210">
        <v>0.98481460622423522</v>
      </c>
      <c r="J275" s="211">
        <v>94285.700117234694</v>
      </c>
      <c r="K275" s="211">
        <v>467849.08687691373</v>
      </c>
      <c r="L275" s="211">
        <v>3636745.9864069568</v>
      </c>
      <c r="M275" s="218">
        <v>38.57155413689491</v>
      </c>
    </row>
    <row r="276" spans="2:13" x14ac:dyDescent="0.2">
      <c r="B276" s="217" t="s">
        <v>3</v>
      </c>
      <c r="C276" s="209" t="s">
        <v>56</v>
      </c>
      <c r="D276" s="205" t="s">
        <v>78</v>
      </c>
      <c r="E276" s="205" t="str">
        <f t="shared" si="4"/>
        <v>PETotal45-49</v>
      </c>
      <c r="F276" s="210">
        <v>4.4000000000000003E-3</v>
      </c>
      <c r="G276" s="210">
        <v>2.177299167401912E-2</v>
      </c>
      <c r="H276" s="211">
        <v>2021.707945675782</v>
      </c>
      <c r="I276" s="210">
        <v>0.97822700832598086</v>
      </c>
      <c r="J276" s="211">
        <v>92853.934633530807</v>
      </c>
      <c r="K276" s="211">
        <v>459215.40330346458</v>
      </c>
      <c r="L276" s="211">
        <v>3168896.8995300429</v>
      </c>
      <c r="M276" s="218">
        <v>34.127761112513063</v>
      </c>
    </row>
    <row r="277" spans="2:13" x14ac:dyDescent="0.2">
      <c r="B277" s="217" t="s">
        <v>3</v>
      </c>
      <c r="C277" s="209" t="s">
        <v>56</v>
      </c>
      <c r="D277" s="205" t="s">
        <v>79</v>
      </c>
      <c r="E277" s="205" t="str">
        <f t="shared" si="4"/>
        <v>PETotal50-54</v>
      </c>
      <c r="F277" s="210">
        <v>6.0800000000000003E-3</v>
      </c>
      <c r="G277" s="210">
        <v>2.996785918518418E-2</v>
      </c>
      <c r="H277" s="211">
        <v>2722.0473788583681</v>
      </c>
      <c r="I277" s="210">
        <v>0.97003214081481581</v>
      </c>
      <c r="J277" s="211">
        <v>90832.226687855029</v>
      </c>
      <c r="K277" s="211">
        <v>447356.01499212923</v>
      </c>
      <c r="L277" s="211">
        <v>2709681.4962265785</v>
      </c>
      <c r="M277" s="218">
        <v>29.831719369144167</v>
      </c>
    </row>
    <row r="278" spans="2:13" x14ac:dyDescent="0.2">
      <c r="B278" s="217" t="s">
        <v>3</v>
      </c>
      <c r="C278" s="209" t="s">
        <v>56</v>
      </c>
      <c r="D278" s="205" t="s">
        <v>80</v>
      </c>
      <c r="E278" s="205" t="str">
        <f t="shared" si="4"/>
        <v>PETotal55-59</v>
      </c>
      <c r="F278" s="210">
        <v>8.8299999999999993E-3</v>
      </c>
      <c r="G278" s="210">
        <v>4.3173190718904804E-2</v>
      </c>
      <c r="H278" s="211">
        <v>3803.9975755842129</v>
      </c>
      <c r="I278" s="210">
        <v>0.9568268092810952</v>
      </c>
      <c r="J278" s="211">
        <v>88110.179308996667</v>
      </c>
      <c r="K278" s="211">
        <v>431040.90260602278</v>
      </c>
      <c r="L278" s="211">
        <v>2262325.4812344494</v>
      </c>
      <c r="M278" s="218">
        <v>25.676096666431935</v>
      </c>
    </row>
    <row r="279" spans="2:13" x14ac:dyDescent="0.2">
      <c r="B279" s="217" t="s">
        <v>3</v>
      </c>
      <c r="C279" s="209" t="s">
        <v>56</v>
      </c>
      <c r="D279" s="205" t="s">
        <v>81</v>
      </c>
      <c r="E279" s="205" t="str">
        <f t="shared" si="4"/>
        <v>PETotal60-64</v>
      </c>
      <c r="F279" s="210">
        <v>1.311E-2</v>
      </c>
      <c r="G279" s="210">
        <v>6.3467551822534954E-2</v>
      </c>
      <c r="H279" s="211">
        <v>5350.7069581254045</v>
      </c>
      <c r="I279" s="210">
        <v>0.93653244817746506</v>
      </c>
      <c r="J279" s="211">
        <v>84306.18173341245</v>
      </c>
      <c r="K279" s="211">
        <v>408154.14127174875</v>
      </c>
      <c r="L279" s="211">
        <v>1831284.5786284267</v>
      </c>
      <c r="M279" s="218">
        <v>21.721830368491794</v>
      </c>
    </row>
    <row r="280" spans="2:13" x14ac:dyDescent="0.2">
      <c r="B280" s="217" t="s">
        <v>3</v>
      </c>
      <c r="C280" s="209" t="s">
        <v>56</v>
      </c>
      <c r="D280" s="205" t="s">
        <v>82</v>
      </c>
      <c r="E280" s="205" t="str">
        <f t="shared" si="4"/>
        <v>PETotal65-69</v>
      </c>
      <c r="F280" s="210">
        <v>1.975E-2</v>
      </c>
      <c r="G280" s="210">
        <v>9.4089708181632467E-2</v>
      </c>
      <c r="H280" s="211">
        <v>7428.8975809490012</v>
      </c>
      <c r="I280" s="210">
        <v>0.90591029181836757</v>
      </c>
      <c r="J280" s="211">
        <v>78955.474775287046</v>
      </c>
      <c r="K280" s="211">
        <v>376205.12992406276</v>
      </c>
      <c r="L280" s="211">
        <v>1423130.4373566778</v>
      </c>
      <c r="M280" s="218">
        <v>18.024468112021481</v>
      </c>
    </row>
    <row r="281" spans="2:13" x14ac:dyDescent="0.2">
      <c r="B281" s="217" t="s">
        <v>3</v>
      </c>
      <c r="C281" s="209" t="s">
        <v>56</v>
      </c>
      <c r="D281" s="205" t="s">
        <v>19</v>
      </c>
      <c r="E281" s="205" t="str">
        <f t="shared" si="4"/>
        <v>PETotal70-74</v>
      </c>
      <c r="F281" s="210">
        <v>3.073E-2</v>
      </c>
      <c r="G281" s="210">
        <v>0.14268457042380137</v>
      </c>
      <c r="H281" s="211">
        <v>10205.738940858993</v>
      </c>
      <c r="I281" s="210">
        <v>0.85731542957619866</v>
      </c>
      <c r="J281" s="211">
        <v>71526.577194338053</v>
      </c>
      <c r="K281" s="211">
        <v>332118.53861954279</v>
      </c>
      <c r="L281" s="211">
        <v>1046925.3074326152</v>
      </c>
      <c r="M281" s="218">
        <v>14.636871335085896</v>
      </c>
    </row>
    <row r="282" spans="2:13" x14ac:dyDescent="0.2">
      <c r="B282" s="217" t="s">
        <v>3</v>
      </c>
      <c r="C282" s="209" t="s">
        <v>56</v>
      </c>
      <c r="D282" s="205" t="s">
        <v>20</v>
      </c>
      <c r="E282" s="205" t="str">
        <f t="shared" si="4"/>
        <v>PETotal75-79</v>
      </c>
      <c r="F282" s="210">
        <v>4.5659999999999999E-2</v>
      </c>
      <c r="G282" s="210">
        <v>0.20490259279798836</v>
      </c>
      <c r="H282" s="211">
        <v>12564.798750683929</v>
      </c>
      <c r="I282" s="210">
        <v>0.79509740720201161</v>
      </c>
      <c r="J282" s="211">
        <v>61320.838253479065</v>
      </c>
      <c r="K282" s="211">
        <v>275192.19439068553</v>
      </c>
      <c r="L282" s="211">
        <v>714806.76881307235</v>
      </c>
      <c r="M282" s="218">
        <v>11.65683296530144</v>
      </c>
    </row>
    <row r="283" spans="2:13" x14ac:dyDescent="0.2">
      <c r="B283" s="217" t="s">
        <v>3</v>
      </c>
      <c r="C283" s="209" t="s">
        <v>56</v>
      </c>
      <c r="D283" s="205" t="s">
        <v>21</v>
      </c>
      <c r="E283" s="205" t="str">
        <f t="shared" si="4"/>
        <v>PETotal80-84</v>
      </c>
      <c r="F283" s="210">
        <v>7.1139999999999995E-2</v>
      </c>
      <c r="G283" s="210">
        <v>0.30200014109432682</v>
      </c>
      <c r="H283" s="211">
        <v>14724.330809044704</v>
      </c>
      <c r="I283" s="210">
        <v>0.69799985890567318</v>
      </c>
      <c r="J283" s="211">
        <v>48756.039502795138</v>
      </c>
      <c r="K283" s="211">
        <v>206969.37049136392</v>
      </c>
      <c r="L283" s="211">
        <v>439614.57442238682</v>
      </c>
      <c r="M283" s="218">
        <v>9.0166178160796697</v>
      </c>
    </row>
    <row r="284" spans="2:13" x14ac:dyDescent="0.2">
      <c r="B284" s="217" t="s">
        <v>3</v>
      </c>
      <c r="C284" s="209" t="s">
        <v>56</v>
      </c>
      <c r="D284" s="205" t="s">
        <v>22</v>
      </c>
      <c r="E284" s="205" t="str">
        <f t="shared" si="4"/>
        <v>PETotal85-89</v>
      </c>
      <c r="F284" s="210">
        <v>0.10954</v>
      </c>
      <c r="G284" s="210">
        <v>0.42997126329080337</v>
      </c>
      <c r="H284" s="211">
        <v>14632.65677899649</v>
      </c>
      <c r="I284" s="210">
        <v>0.57002873670919663</v>
      </c>
      <c r="J284" s="211">
        <v>34031.708693750435</v>
      </c>
      <c r="K284" s="211">
        <v>133576.90152126097</v>
      </c>
      <c r="L284" s="211">
        <v>232645.20393102293</v>
      </c>
      <c r="M284" s="218">
        <v>6.8361305635454555</v>
      </c>
    </row>
    <row r="285" spans="2:13" ht="17" thickBot="1" x14ac:dyDescent="0.25">
      <c r="B285" s="217" t="s">
        <v>3</v>
      </c>
      <c r="C285" s="209" t="s">
        <v>56</v>
      </c>
      <c r="D285" s="205" t="s">
        <v>5</v>
      </c>
      <c r="E285" s="205" t="str">
        <f t="shared" si="4"/>
        <v>PETotal90+</v>
      </c>
      <c r="F285" s="210">
        <v>0.19581000000000001</v>
      </c>
      <c r="G285" s="210">
        <v>1</v>
      </c>
      <c r="H285" s="211">
        <v>19399.051914753945</v>
      </c>
      <c r="I285" s="210">
        <v>0</v>
      </c>
      <c r="J285" s="211">
        <v>19399.051914753945</v>
      </c>
      <c r="K285" s="211">
        <v>99068.302409761964</v>
      </c>
      <c r="L285" s="211">
        <v>99068.302409761964</v>
      </c>
      <c r="M285" s="218">
        <v>5.1068631005835696</v>
      </c>
    </row>
    <row r="286" spans="2:13" x14ac:dyDescent="0.2">
      <c r="B286" s="212" t="s">
        <v>3</v>
      </c>
      <c r="C286" s="166" t="s">
        <v>57</v>
      </c>
      <c r="D286" s="213">
        <v>0</v>
      </c>
      <c r="E286" s="213" t="str">
        <f t="shared" si="4"/>
        <v>ALTotal0</v>
      </c>
      <c r="F286" s="214">
        <v>1.5779999999999999E-2</v>
      </c>
      <c r="G286" s="214">
        <v>1.5556016923967363E-2</v>
      </c>
      <c r="H286" s="215">
        <v>1555.6016923967363</v>
      </c>
      <c r="I286" s="214">
        <v>0.98444398307603265</v>
      </c>
      <c r="J286" s="215">
        <v>100000</v>
      </c>
      <c r="K286" s="215">
        <v>98594.775290984733</v>
      </c>
      <c r="L286" s="215">
        <v>7298288.4658092521</v>
      </c>
      <c r="M286" s="216">
        <v>72.982884658092516</v>
      </c>
    </row>
    <row r="287" spans="2:13" x14ac:dyDescent="0.2">
      <c r="B287" s="217" t="s">
        <v>3</v>
      </c>
      <c r="C287" s="209" t="s">
        <v>57</v>
      </c>
      <c r="D287" s="205" t="s">
        <v>107</v>
      </c>
      <c r="E287" s="205" t="str">
        <f t="shared" si="4"/>
        <v>ALTotal01-04</v>
      </c>
      <c r="F287" s="210">
        <v>5.9999999999999995E-4</v>
      </c>
      <c r="G287" s="210">
        <v>2.408568694232463E-3</v>
      </c>
      <c r="H287" s="211">
        <v>237.11009588624447</v>
      </c>
      <c r="I287" s="210">
        <v>0.99759143130576755</v>
      </c>
      <c r="J287" s="211">
        <v>98444.39830760326</v>
      </c>
      <c r="K287" s="211">
        <v>393184.51483891899</v>
      </c>
      <c r="L287" s="211">
        <v>7199693.6905182675</v>
      </c>
      <c r="M287" s="218">
        <v>73.134620296238893</v>
      </c>
    </row>
    <row r="288" spans="2:13" x14ac:dyDescent="0.2">
      <c r="B288" s="217" t="s">
        <v>3</v>
      </c>
      <c r="C288" s="209" t="s">
        <v>57</v>
      </c>
      <c r="D288" s="205" t="s">
        <v>106</v>
      </c>
      <c r="E288" s="205" t="str">
        <f t="shared" si="4"/>
        <v>ALTotal05-09</v>
      </c>
      <c r="F288" s="210">
        <v>3.1E-4</v>
      </c>
      <c r="G288" s="210">
        <v>1.532659720942874E-3</v>
      </c>
      <c r="H288" s="211">
        <v>150.51835494512662</v>
      </c>
      <c r="I288" s="210">
        <v>0.99846734027905715</v>
      </c>
      <c r="J288" s="211">
        <v>98207.288211717023</v>
      </c>
      <c r="K288" s="211">
        <v>490660.14517122234</v>
      </c>
      <c r="L288" s="211">
        <v>6806509.1756793484</v>
      </c>
      <c r="M288" s="218">
        <v>69.307576857287359</v>
      </c>
    </row>
    <row r="289" spans="2:13" x14ac:dyDescent="0.2">
      <c r="B289" s="217" t="s">
        <v>3</v>
      </c>
      <c r="C289" s="209" t="s">
        <v>57</v>
      </c>
      <c r="D289" s="205" t="s">
        <v>71</v>
      </c>
      <c r="E289" s="205" t="str">
        <f t="shared" si="4"/>
        <v>ALTotal10-14</v>
      </c>
      <c r="F289" s="210">
        <v>3.3E-4</v>
      </c>
      <c r="G289" s="210">
        <v>1.6534055725094818E-3</v>
      </c>
      <c r="H289" s="211">
        <v>162.12760970346645</v>
      </c>
      <c r="I289" s="210">
        <v>0.99834659442749052</v>
      </c>
      <c r="J289" s="211">
        <v>98056.769856771905</v>
      </c>
      <c r="K289" s="211">
        <v>489878.53025960084</v>
      </c>
      <c r="L289" s="211">
        <v>6315849.0305081261</v>
      </c>
      <c r="M289" s="218">
        <v>64.410127314345203</v>
      </c>
    </row>
    <row r="290" spans="2:13" x14ac:dyDescent="0.2">
      <c r="B290" s="217" t="s">
        <v>3</v>
      </c>
      <c r="C290" s="209" t="s">
        <v>57</v>
      </c>
      <c r="D290" s="205" t="s">
        <v>72</v>
      </c>
      <c r="E290" s="205" t="str">
        <f t="shared" si="4"/>
        <v>ALTotal15-19</v>
      </c>
      <c r="F290" s="210">
        <v>1.6199999999999999E-3</v>
      </c>
      <c r="G290" s="210">
        <v>8.0707409219222415E-3</v>
      </c>
      <c r="H290" s="211">
        <v>790.0822952203531</v>
      </c>
      <c r="I290" s="210">
        <v>0.99192925907807772</v>
      </c>
      <c r="J290" s="211">
        <v>97894.642247068434</v>
      </c>
      <c r="K290" s="211">
        <v>487498.00549729128</v>
      </c>
      <c r="L290" s="211">
        <v>5825970.5002485253</v>
      </c>
      <c r="M290" s="218">
        <v>59.512659390948336</v>
      </c>
    </row>
    <row r="291" spans="2:13" x14ac:dyDescent="0.2">
      <c r="B291" s="217" t="s">
        <v>3</v>
      </c>
      <c r="C291" s="209" t="s">
        <v>57</v>
      </c>
      <c r="D291" s="205" t="s">
        <v>73</v>
      </c>
      <c r="E291" s="205" t="str">
        <f t="shared" si="4"/>
        <v>ALTotal20-24</v>
      </c>
      <c r="F291" s="210">
        <v>2.5400000000000002E-3</v>
      </c>
      <c r="G291" s="210">
        <v>1.2596265387897345E-2</v>
      </c>
      <c r="H291" s="211">
        <v>1223.1548075284666</v>
      </c>
      <c r="I291" s="210">
        <v>0.98740373461210262</v>
      </c>
      <c r="J291" s="211">
        <v>97104.559951848074</v>
      </c>
      <c r="K291" s="211">
        <v>482464.91274041921</v>
      </c>
      <c r="L291" s="211">
        <v>5338472.4947512336</v>
      </c>
      <c r="M291" s="218">
        <v>54.976537635291891</v>
      </c>
    </row>
    <row r="292" spans="2:13" x14ac:dyDescent="0.2">
      <c r="B292" s="217" t="s">
        <v>3</v>
      </c>
      <c r="C292" s="209" t="s">
        <v>57</v>
      </c>
      <c r="D292" s="205" t="s">
        <v>74</v>
      </c>
      <c r="E292" s="205" t="str">
        <f t="shared" si="4"/>
        <v>ALTotal25-29</v>
      </c>
      <c r="F292" s="210">
        <v>2.4199999999999998E-3</v>
      </c>
      <c r="G292" s="210">
        <v>1.2010680039086077E-2</v>
      </c>
      <c r="H292" s="211">
        <v>1151.6008788864046</v>
      </c>
      <c r="I292" s="210">
        <v>0.98798931996091388</v>
      </c>
      <c r="J292" s="211">
        <v>95881.405144319608</v>
      </c>
      <c r="K292" s="211">
        <v>476528.02352438204</v>
      </c>
      <c r="L292" s="211">
        <v>4856007.582010814</v>
      </c>
      <c r="M292" s="218">
        <v>50.645978484583182</v>
      </c>
    </row>
    <row r="293" spans="2:13" x14ac:dyDescent="0.2">
      <c r="B293" s="217" t="s">
        <v>3</v>
      </c>
      <c r="C293" s="209" t="s">
        <v>57</v>
      </c>
      <c r="D293" s="205" t="s">
        <v>75</v>
      </c>
      <c r="E293" s="205" t="str">
        <f t="shared" si="4"/>
        <v>ALTotal30-34</v>
      </c>
      <c r="F293" s="210">
        <v>2.5300000000000001E-3</v>
      </c>
      <c r="G293" s="210">
        <v>1.2586419673084872E-2</v>
      </c>
      <c r="H293" s="211">
        <v>1192.3090720339276</v>
      </c>
      <c r="I293" s="210">
        <v>0.98741358032691517</v>
      </c>
      <c r="J293" s="211">
        <v>94729.804265433195</v>
      </c>
      <c r="K293" s="211">
        <v>470668.24864708114</v>
      </c>
      <c r="L293" s="211">
        <v>4379479.5584864318</v>
      </c>
      <c r="M293" s="218">
        <v>46.231274227223324</v>
      </c>
    </row>
    <row r="294" spans="2:13" x14ac:dyDescent="0.2">
      <c r="B294" s="217" t="s">
        <v>3</v>
      </c>
      <c r="C294" s="209" t="s">
        <v>57</v>
      </c>
      <c r="D294" s="205" t="s">
        <v>76</v>
      </c>
      <c r="E294" s="205" t="str">
        <f t="shared" si="4"/>
        <v>ALTotal35-39</v>
      </c>
      <c r="F294" s="210">
        <v>2.9199999999999999E-3</v>
      </c>
      <c r="G294" s="210">
        <v>1.4480491811467742E-2</v>
      </c>
      <c r="H294" s="211">
        <v>1354.4689332132214</v>
      </c>
      <c r="I294" s="210">
        <v>0.98551950818853229</v>
      </c>
      <c r="J294" s="211">
        <v>93537.495193399271</v>
      </c>
      <c r="K294" s="211">
        <v>464301.30363396328</v>
      </c>
      <c r="L294" s="211">
        <v>3908811.3098393511</v>
      </c>
      <c r="M294" s="218">
        <v>41.788710524666548</v>
      </c>
    </row>
    <row r="295" spans="2:13" x14ac:dyDescent="0.2">
      <c r="B295" s="217" t="s">
        <v>3</v>
      </c>
      <c r="C295" s="209" t="s">
        <v>57</v>
      </c>
      <c r="D295" s="205" t="s">
        <v>77</v>
      </c>
      <c r="E295" s="205" t="str">
        <f t="shared" si="4"/>
        <v>ALTotal40-44</v>
      </c>
      <c r="F295" s="210">
        <v>3.96E-3</v>
      </c>
      <c r="G295" s="210">
        <v>1.9584724495688304E-2</v>
      </c>
      <c r="H295" s="211">
        <v>1805.3791724845439</v>
      </c>
      <c r="I295" s="210">
        <v>0.98041527550431173</v>
      </c>
      <c r="J295" s="211">
        <v>92183.026260186045</v>
      </c>
      <c r="K295" s="211">
        <v>456401.6833697189</v>
      </c>
      <c r="L295" s="211">
        <v>3444510.0062053879</v>
      </c>
      <c r="M295" s="218">
        <v>37.365989661516195</v>
      </c>
    </row>
    <row r="296" spans="2:13" x14ac:dyDescent="0.2">
      <c r="B296" s="217" t="s">
        <v>3</v>
      </c>
      <c r="C296" s="209" t="s">
        <v>57</v>
      </c>
      <c r="D296" s="205" t="s">
        <v>78</v>
      </c>
      <c r="E296" s="205" t="str">
        <f t="shared" si="4"/>
        <v>ALTotal45-49</v>
      </c>
      <c r="F296" s="210">
        <v>5.2100000000000002E-3</v>
      </c>
      <c r="G296" s="210">
        <v>2.5712823666709607E-2</v>
      </c>
      <c r="H296" s="211">
        <v>2323.8645029781801</v>
      </c>
      <c r="I296" s="210">
        <v>0.97428717633329043</v>
      </c>
      <c r="J296" s="211">
        <v>90377.647087701509</v>
      </c>
      <c r="K296" s="211">
        <v>446078.57418106211</v>
      </c>
      <c r="L296" s="211">
        <v>2988108.3228356689</v>
      </c>
      <c r="M296" s="218">
        <v>33.062470855609249</v>
      </c>
    </row>
    <row r="297" spans="2:13" x14ac:dyDescent="0.2">
      <c r="B297" s="217" t="s">
        <v>3</v>
      </c>
      <c r="C297" s="209" t="s">
        <v>57</v>
      </c>
      <c r="D297" s="205" t="s">
        <v>79</v>
      </c>
      <c r="E297" s="205" t="str">
        <f t="shared" si="4"/>
        <v>ALTotal50-54</v>
      </c>
      <c r="F297" s="210">
        <v>7.3099999999999997E-3</v>
      </c>
      <c r="G297" s="210">
        <v>3.5907119654797863E-2</v>
      </c>
      <c r="H297" s="211">
        <v>3161.7577073272168</v>
      </c>
      <c r="I297" s="210">
        <v>0.96409288034520213</v>
      </c>
      <c r="J297" s="211">
        <v>88053.782584723333</v>
      </c>
      <c r="K297" s="211">
        <v>432364.51865529863</v>
      </c>
      <c r="L297" s="211">
        <v>2542029.7486546068</v>
      </c>
      <c r="M297" s="218">
        <v>28.869057910246205</v>
      </c>
    </row>
    <row r="298" spans="2:13" x14ac:dyDescent="0.2">
      <c r="B298" s="217" t="s">
        <v>3</v>
      </c>
      <c r="C298" s="209" t="s">
        <v>57</v>
      </c>
      <c r="D298" s="205" t="s">
        <v>80</v>
      </c>
      <c r="E298" s="205" t="str">
        <f t="shared" si="4"/>
        <v>ALTotal55-59</v>
      </c>
      <c r="F298" s="210">
        <v>1.0789999999999999E-2</v>
      </c>
      <c r="G298" s="210">
        <v>5.2549953726836823E-2</v>
      </c>
      <c r="H298" s="211">
        <v>4461.071979084647</v>
      </c>
      <c r="I298" s="210">
        <v>0.9474500462731632</v>
      </c>
      <c r="J298" s="211">
        <v>84892.024877396121</v>
      </c>
      <c r="K298" s="211">
        <v>413307.44443926896</v>
      </c>
      <c r="L298" s="211">
        <v>2109665.229999308</v>
      </c>
      <c r="M298" s="218">
        <v>24.851159258436308</v>
      </c>
    </row>
    <row r="299" spans="2:13" x14ac:dyDescent="0.2">
      <c r="B299" s="217" t="s">
        <v>3</v>
      </c>
      <c r="C299" s="209" t="s">
        <v>57</v>
      </c>
      <c r="D299" s="205" t="s">
        <v>81</v>
      </c>
      <c r="E299" s="205" t="str">
        <f t="shared" si="4"/>
        <v>ALTotal60-64</v>
      </c>
      <c r="F299" s="210">
        <v>1.529E-2</v>
      </c>
      <c r="G299" s="210">
        <v>7.3627349622101781E-2</v>
      </c>
      <c r="H299" s="211">
        <v>5921.9178894827792</v>
      </c>
      <c r="I299" s="210">
        <v>0.92637265037789818</v>
      </c>
      <c r="J299" s="211">
        <v>80430.952898311472</v>
      </c>
      <c r="K299" s="211">
        <v>387349.96976785042</v>
      </c>
      <c r="L299" s="211">
        <v>1696357.7855600389</v>
      </c>
      <c r="M299" s="218">
        <v>21.090857741107918</v>
      </c>
    </row>
    <row r="300" spans="2:13" x14ac:dyDescent="0.2">
      <c r="B300" s="217" t="s">
        <v>3</v>
      </c>
      <c r="C300" s="209" t="s">
        <v>57</v>
      </c>
      <c r="D300" s="205" t="s">
        <v>82</v>
      </c>
      <c r="E300" s="205" t="str">
        <f t="shared" si="4"/>
        <v>ALTotal65-69</v>
      </c>
      <c r="F300" s="210">
        <v>2.154E-2</v>
      </c>
      <c r="G300" s="210">
        <v>0.10221340112574878</v>
      </c>
      <c r="H300" s="211">
        <v>7615.8218828498666</v>
      </c>
      <c r="I300" s="210">
        <v>0.89778659887425127</v>
      </c>
      <c r="J300" s="211">
        <v>74509.035008828694</v>
      </c>
      <c r="K300" s="211">
        <v>353505.6203370188</v>
      </c>
      <c r="L300" s="211">
        <v>1309007.8157921885</v>
      </c>
      <c r="M300" s="218">
        <v>17.568444090533209</v>
      </c>
    </row>
    <row r="301" spans="2:13" x14ac:dyDescent="0.2">
      <c r="B301" s="217" t="s">
        <v>3</v>
      </c>
      <c r="C301" s="209" t="s">
        <v>57</v>
      </c>
      <c r="D301" s="205" t="s">
        <v>19</v>
      </c>
      <c r="E301" s="205" t="str">
        <f t="shared" si="4"/>
        <v>ALTotal70-74</v>
      </c>
      <c r="F301" s="210">
        <v>3.422E-2</v>
      </c>
      <c r="G301" s="210">
        <v>0.15761315221476391</v>
      </c>
      <c r="H301" s="211">
        <v>10543.250182559545</v>
      </c>
      <c r="I301" s="210">
        <v>0.84238684778523609</v>
      </c>
      <c r="J301" s="211">
        <v>66893.213125978829</v>
      </c>
      <c r="K301" s="211">
        <v>308107.94017349527</v>
      </c>
      <c r="L301" s="211">
        <v>955502.19545516977</v>
      </c>
      <c r="M301" s="218">
        <v>14.283993110865957</v>
      </c>
    </row>
    <row r="302" spans="2:13" x14ac:dyDescent="0.2">
      <c r="B302" s="217" t="s">
        <v>3</v>
      </c>
      <c r="C302" s="209" t="s">
        <v>57</v>
      </c>
      <c r="D302" s="205" t="s">
        <v>20</v>
      </c>
      <c r="E302" s="205" t="str">
        <f t="shared" si="4"/>
        <v>ALTotal75-79</v>
      </c>
      <c r="F302" s="210">
        <v>4.8329999999999998E-2</v>
      </c>
      <c r="G302" s="210">
        <v>0.21561462554332433</v>
      </c>
      <c r="H302" s="211">
        <v>12149.87615942555</v>
      </c>
      <c r="I302" s="210">
        <v>0.78438537445667567</v>
      </c>
      <c r="J302" s="211">
        <v>56349.962943419283</v>
      </c>
      <c r="K302" s="211">
        <v>251375.12431853253</v>
      </c>
      <c r="L302" s="211">
        <v>647394.25528167444</v>
      </c>
      <c r="M302" s="218">
        <v>11.488814215046064</v>
      </c>
    </row>
    <row r="303" spans="2:13" x14ac:dyDescent="0.2">
      <c r="B303" s="217" t="s">
        <v>3</v>
      </c>
      <c r="C303" s="209" t="s">
        <v>57</v>
      </c>
      <c r="D303" s="205" t="s">
        <v>21</v>
      </c>
      <c r="E303" s="205" t="str">
        <f t="shared" si="4"/>
        <v>ALTotal80-84</v>
      </c>
      <c r="F303" s="210">
        <v>7.6139999999999999E-2</v>
      </c>
      <c r="G303" s="210">
        <v>0.31981281603189921</v>
      </c>
      <c r="H303" s="211">
        <v>14135.754223243368</v>
      </c>
      <c r="I303" s="210">
        <v>0.68018718396810085</v>
      </c>
      <c r="J303" s="211">
        <v>44200.086783993735</v>
      </c>
      <c r="K303" s="211">
        <v>185661.04836186024</v>
      </c>
      <c r="L303" s="211">
        <v>396019.13096314191</v>
      </c>
      <c r="M303" s="218">
        <v>8.9596912535147588</v>
      </c>
    </row>
    <row r="304" spans="2:13" x14ac:dyDescent="0.2">
      <c r="B304" s="217" t="s">
        <v>3</v>
      </c>
      <c r="C304" s="209" t="s">
        <v>57</v>
      </c>
      <c r="D304" s="205" t="s">
        <v>22</v>
      </c>
      <c r="E304" s="205" t="str">
        <f t="shared" si="4"/>
        <v>ALTotal85-89</v>
      </c>
      <c r="F304" s="210">
        <v>0.1124</v>
      </c>
      <c r="G304" s="210">
        <v>0.43871799261870564</v>
      </c>
      <c r="H304" s="211">
        <v>13189.763630473592</v>
      </c>
      <c r="I304" s="210">
        <v>0.5612820073812943</v>
      </c>
      <c r="J304" s="211">
        <v>30064.332560750368</v>
      </c>
      <c r="K304" s="211">
        <v>117347.25372756786</v>
      </c>
      <c r="L304" s="211">
        <v>210358.0826012817</v>
      </c>
      <c r="M304" s="218">
        <v>6.9969317355113576</v>
      </c>
    </row>
    <row r="305" spans="2:13" ht="17" thickBot="1" x14ac:dyDescent="0.25">
      <c r="B305" s="217" t="s">
        <v>3</v>
      </c>
      <c r="C305" s="209" t="s">
        <v>57</v>
      </c>
      <c r="D305" s="205" t="s">
        <v>5</v>
      </c>
      <c r="E305" s="205" t="str">
        <f t="shared" si="4"/>
        <v>ALTotal90+</v>
      </c>
      <c r="F305" s="210">
        <v>0.18143000000000001</v>
      </c>
      <c r="G305" s="210">
        <v>1</v>
      </c>
      <c r="H305" s="211">
        <v>16874.568930276775</v>
      </c>
      <c r="I305" s="210">
        <v>0</v>
      </c>
      <c r="J305" s="211">
        <v>16874.568930276775</v>
      </c>
      <c r="K305" s="211">
        <v>93010.828873713835</v>
      </c>
      <c r="L305" s="211">
        <v>93010.828873713835</v>
      </c>
      <c r="M305" s="218">
        <v>5.5118936227657631</v>
      </c>
    </row>
    <row r="306" spans="2:13" x14ac:dyDescent="0.2">
      <c r="B306" s="212" t="s">
        <v>3</v>
      </c>
      <c r="C306" s="166" t="s">
        <v>52</v>
      </c>
      <c r="D306" s="213">
        <v>0</v>
      </c>
      <c r="E306" s="213" t="str">
        <f t="shared" si="4"/>
        <v>SETotal0</v>
      </c>
      <c r="F306" s="214">
        <v>1.375E-2</v>
      </c>
      <c r="G306" s="214">
        <v>1.3579469567304821E-2</v>
      </c>
      <c r="H306" s="215">
        <v>1357.946956730482</v>
      </c>
      <c r="I306" s="214">
        <v>0.98642053043269518</v>
      </c>
      <c r="J306" s="215">
        <v>100000</v>
      </c>
      <c r="K306" s="215">
        <v>98765.270989224868</v>
      </c>
      <c r="L306" s="215">
        <v>7363665.3048507338</v>
      </c>
      <c r="M306" s="216">
        <v>73.636653048507341</v>
      </c>
    </row>
    <row r="307" spans="2:13" x14ac:dyDescent="0.2">
      <c r="B307" s="217" t="s">
        <v>3</v>
      </c>
      <c r="C307" s="209" t="s">
        <v>52</v>
      </c>
      <c r="D307" s="205" t="s">
        <v>107</v>
      </c>
      <c r="E307" s="205" t="str">
        <f t="shared" si="4"/>
        <v>SETotal01-04</v>
      </c>
      <c r="F307" s="210">
        <v>6.8999999999999997E-4</v>
      </c>
      <c r="G307" s="210">
        <v>2.744102402777115E-3</v>
      </c>
      <c r="H307" s="211">
        <v>270.68389477090352</v>
      </c>
      <c r="I307" s="210">
        <v>0.99725589759722288</v>
      </c>
      <c r="J307" s="211">
        <v>98642.053043269523</v>
      </c>
      <c r="K307" s="211">
        <v>393892.02576609433</v>
      </c>
      <c r="L307" s="211">
        <v>7264900.0338615086</v>
      </c>
      <c r="M307" s="218">
        <v>73.64911627168533</v>
      </c>
    </row>
    <row r="308" spans="2:13" x14ac:dyDescent="0.2">
      <c r="B308" s="217" t="s">
        <v>3</v>
      </c>
      <c r="C308" s="209" t="s">
        <v>52</v>
      </c>
      <c r="D308" s="205" t="s">
        <v>106</v>
      </c>
      <c r="E308" s="205" t="str">
        <f t="shared" si="4"/>
        <v>SETotal05-09</v>
      </c>
      <c r="F308" s="210">
        <v>3.6000000000000002E-4</v>
      </c>
      <c r="G308" s="210">
        <v>1.7772433484066845E-3</v>
      </c>
      <c r="H308" s="211">
        <v>174.82986149282772</v>
      </c>
      <c r="I308" s="210">
        <v>0.99822275665159332</v>
      </c>
      <c r="J308" s="211">
        <v>98371.369148498619</v>
      </c>
      <c r="K308" s="211">
        <v>491419.77108876104</v>
      </c>
      <c r="L308" s="211">
        <v>6871008.0080954144</v>
      </c>
      <c r="M308" s="218">
        <v>69.847640299924421</v>
      </c>
    </row>
    <row r="309" spans="2:13" x14ac:dyDescent="0.2">
      <c r="B309" s="217" t="s">
        <v>3</v>
      </c>
      <c r="C309" s="209" t="s">
        <v>52</v>
      </c>
      <c r="D309" s="205" t="s">
        <v>71</v>
      </c>
      <c r="E309" s="205" t="str">
        <f t="shared" si="4"/>
        <v>SETotal10-14</v>
      </c>
      <c r="F309" s="210">
        <v>3.5E-4</v>
      </c>
      <c r="G309" s="210">
        <v>1.7279048666567814E-3</v>
      </c>
      <c r="H309" s="211">
        <v>169.67427812287116</v>
      </c>
      <c r="I309" s="210">
        <v>0.99827209513334325</v>
      </c>
      <c r="J309" s="211">
        <v>98196.539287005799</v>
      </c>
      <c r="K309" s="211">
        <v>490558.51073972182</v>
      </c>
      <c r="L309" s="211">
        <v>6379588.2370066531</v>
      </c>
      <c r="M309" s="218">
        <v>64.967546548260628</v>
      </c>
    </row>
    <row r="310" spans="2:13" x14ac:dyDescent="0.2">
      <c r="B310" s="217" t="s">
        <v>3</v>
      </c>
      <c r="C310" s="209" t="s">
        <v>52</v>
      </c>
      <c r="D310" s="205" t="s">
        <v>72</v>
      </c>
      <c r="E310" s="205" t="str">
        <f t="shared" si="4"/>
        <v>SETotal15-19</v>
      </c>
      <c r="F310" s="210">
        <v>1.0300000000000001E-3</v>
      </c>
      <c r="G310" s="210">
        <v>5.1524659369365285E-3</v>
      </c>
      <c r="H310" s="211">
        <v>505.08008286294461</v>
      </c>
      <c r="I310" s="210">
        <v>0.99484753406306348</v>
      </c>
      <c r="J310" s="211">
        <v>98026.865008882931</v>
      </c>
      <c r="K310" s="211">
        <v>488871.62483725732</v>
      </c>
      <c r="L310" s="211">
        <v>5889029.7262669308</v>
      </c>
      <c r="M310" s="218">
        <v>60.075671355329817</v>
      </c>
    </row>
    <row r="311" spans="2:13" x14ac:dyDescent="0.2">
      <c r="B311" s="217" t="s">
        <v>3</v>
      </c>
      <c r="C311" s="209" t="s">
        <v>52</v>
      </c>
      <c r="D311" s="205" t="s">
        <v>73</v>
      </c>
      <c r="E311" s="205" t="str">
        <f t="shared" si="4"/>
        <v>SETotal20-24</v>
      </c>
      <c r="F311" s="210">
        <v>1.75E-3</v>
      </c>
      <c r="G311" s="210">
        <v>8.7182914657476206E-3</v>
      </c>
      <c r="H311" s="211">
        <v>850.22334524499502</v>
      </c>
      <c r="I311" s="210">
        <v>0.99128170853425235</v>
      </c>
      <c r="J311" s="211">
        <v>97521.784926019987</v>
      </c>
      <c r="K311" s="211">
        <v>485483.3662669874</v>
      </c>
      <c r="L311" s="211">
        <v>5400158.1014296738</v>
      </c>
      <c r="M311" s="218">
        <v>55.373864470653743</v>
      </c>
    </row>
    <row r="312" spans="2:13" x14ac:dyDescent="0.2">
      <c r="B312" s="217" t="s">
        <v>3</v>
      </c>
      <c r="C312" s="209" t="s">
        <v>52</v>
      </c>
      <c r="D312" s="205" t="s">
        <v>74</v>
      </c>
      <c r="E312" s="205" t="str">
        <f t="shared" si="4"/>
        <v>SETotal25-29</v>
      </c>
      <c r="F312" s="210">
        <v>2.0799999999999998E-3</v>
      </c>
      <c r="G312" s="210">
        <v>1.0332006935638113E-2</v>
      </c>
      <c r="H312" s="211">
        <v>998.81124473153409</v>
      </c>
      <c r="I312" s="210">
        <v>0.98966799306436193</v>
      </c>
      <c r="J312" s="211">
        <v>96671.561580774985</v>
      </c>
      <c r="K312" s="211">
        <v>480860.77979204606</v>
      </c>
      <c r="L312" s="211">
        <v>4914674.7351626866</v>
      </c>
      <c r="M312" s="218">
        <v>50.838888446590119</v>
      </c>
    </row>
    <row r="313" spans="2:13" x14ac:dyDescent="0.2">
      <c r="B313" s="217" t="s">
        <v>3</v>
      </c>
      <c r="C313" s="209" t="s">
        <v>52</v>
      </c>
      <c r="D313" s="205" t="s">
        <v>75</v>
      </c>
      <c r="E313" s="205" t="str">
        <f t="shared" si="4"/>
        <v>SETotal30-34</v>
      </c>
      <c r="F313" s="210">
        <v>2.2599999999999999E-3</v>
      </c>
      <c r="G313" s="210">
        <v>1.1226931064175705E-2</v>
      </c>
      <c r="H313" s="211">
        <v>1074.1113727428528</v>
      </c>
      <c r="I313" s="210">
        <v>0.98877306893582428</v>
      </c>
      <c r="J313" s="211">
        <v>95672.750336043449</v>
      </c>
      <c r="K313" s="211">
        <v>475678.4732483601</v>
      </c>
      <c r="L313" s="211">
        <v>4433813.9553706404</v>
      </c>
      <c r="M313" s="218">
        <v>46.343540243143394</v>
      </c>
    </row>
    <row r="314" spans="2:13" x14ac:dyDescent="0.2">
      <c r="B314" s="217" t="s">
        <v>3</v>
      </c>
      <c r="C314" s="209" t="s">
        <v>52</v>
      </c>
      <c r="D314" s="205" t="s">
        <v>76</v>
      </c>
      <c r="E314" s="205" t="str">
        <f t="shared" si="4"/>
        <v>SETotal35-39</v>
      </c>
      <c r="F314" s="210">
        <v>3.0100000000000001E-3</v>
      </c>
      <c r="G314" s="210">
        <v>1.4935644648591453E-2</v>
      </c>
      <c r="H314" s="211">
        <v>1412.8916557962552</v>
      </c>
      <c r="I314" s="210">
        <v>0.98506435535140857</v>
      </c>
      <c r="J314" s="211">
        <v>94598.638963300589</v>
      </c>
      <c r="K314" s="211">
        <v>469460.96567701234</v>
      </c>
      <c r="L314" s="211">
        <v>3958135.4821222802</v>
      </c>
      <c r="M314" s="218">
        <v>41.841357608303788</v>
      </c>
    </row>
    <row r="315" spans="2:13" x14ac:dyDescent="0.2">
      <c r="B315" s="217" t="s">
        <v>3</v>
      </c>
      <c r="C315" s="209" t="s">
        <v>52</v>
      </c>
      <c r="D315" s="205" t="s">
        <v>77</v>
      </c>
      <c r="E315" s="205" t="str">
        <f t="shared" si="4"/>
        <v>SETotal40-44</v>
      </c>
      <c r="F315" s="210">
        <v>3.5300000000000002E-3</v>
      </c>
      <c r="G315" s="210">
        <v>1.7506643610606901E-2</v>
      </c>
      <c r="H315" s="211">
        <v>1631.3696677005501</v>
      </c>
      <c r="I315" s="210">
        <v>0.98249335638939306</v>
      </c>
      <c r="J315" s="211">
        <v>93185.747307504338</v>
      </c>
      <c r="K315" s="211">
        <v>461850.3123682703</v>
      </c>
      <c r="L315" s="211">
        <v>3488674.5164452679</v>
      </c>
      <c r="M315" s="218">
        <v>37.437855221925354</v>
      </c>
    </row>
    <row r="316" spans="2:13" x14ac:dyDescent="0.2">
      <c r="B316" s="217" t="s">
        <v>3</v>
      </c>
      <c r="C316" s="209" t="s">
        <v>52</v>
      </c>
      <c r="D316" s="205" t="s">
        <v>78</v>
      </c>
      <c r="E316" s="205" t="str">
        <f t="shared" si="4"/>
        <v>SETotal45-49</v>
      </c>
      <c r="F316" s="210">
        <v>5.3E-3</v>
      </c>
      <c r="G316" s="210">
        <v>2.6155914154965123E-2</v>
      </c>
      <c r="H316" s="211">
        <v>2394.6884420579663</v>
      </c>
      <c r="I316" s="210">
        <v>0.9738440858450349</v>
      </c>
      <c r="J316" s="211">
        <v>91554.377639803788</v>
      </c>
      <c r="K316" s="211">
        <v>451785.16709387407</v>
      </c>
      <c r="L316" s="211">
        <v>3026824.2040769975</v>
      </c>
      <c r="M316" s="218">
        <v>33.060398444138059</v>
      </c>
    </row>
    <row r="317" spans="2:13" x14ac:dyDescent="0.2">
      <c r="B317" s="217" t="s">
        <v>3</v>
      </c>
      <c r="C317" s="209" t="s">
        <v>52</v>
      </c>
      <c r="D317" s="205" t="s">
        <v>79</v>
      </c>
      <c r="E317" s="205" t="str">
        <f t="shared" si="4"/>
        <v>SETotal50-54</v>
      </c>
      <c r="F317" s="210">
        <v>7.4700000000000001E-3</v>
      </c>
      <c r="G317" s="210">
        <v>3.6675387880841355E-2</v>
      </c>
      <c r="H317" s="211">
        <v>3269.9661846625891</v>
      </c>
      <c r="I317" s="210">
        <v>0.96332461211915865</v>
      </c>
      <c r="J317" s="211">
        <v>89159.689197745829</v>
      </c>
      <c r="K317" s="211">
        <v>437623.53052707267</v>
      </c>
      <c r="L317" s="211">
        <v>2575039.0369831235</v>
      </c>
      <c r="M317" s="218">
        <v>28.881202482345874</v>
      </c>
    </row>
    <row r="318" spans="2:13" x14ac:dyDescent="0.2">
      <c r="B318" s="217" t="s">
        <v>3</v>
      </c>
      <c r="C318" s="209" t="s">
        <v>52</v>
      </c>
      <c r="D318" s="205" t="s">
        <v>80</v>
      </c>
      <c r="E318" s="205" t="str">
        <f t="shared" si="4"/>
        <v>SETotal55-59</v>
      </c>
      <c r="F318" s="210">
        <v>9.4900000000000002E-3</v>
      </c>
      <c r="G318" s="210">
        <v>4.6334841683005078E-2</v>
      </c>
      <c r="H318" s="211">
        <v>3979.68671800837</v>
      </c>
      <c r="I318" s="210">
        <v>0.95366515831699494</v>
      </c>
      <c r="J318" s="211">
        <v>85889.723013083247</v>
      </c>
      <c r="K318" s="211">
        <v>419499.39827039535</v>
      </c>
      <c r="L318" s="211">
        <v>2137415.506456051</v>
      </c>
      <c r="M318" s="218">
        <v>24.885579222679141</v>
      </c>
    </row>
    <row r="319" spans="2:13" x14ac:dyDescent="0.2">
      <c r="B319" s="217" t="s">
        <v>3</v>
      </c>
      <c r="C319" s="209" t="s">
        <v>52</v>
      </c>
      <c r="D319" s="205" t="s">
        <v>81</v>
      </c>
      <c r="E319" s="205" t="str">
        <f t="shared" si="4"/>
        <v>SETotal60-64</v>
      </c>
      <c r="F319" s="210">
        <v>1.46E-2</v>
      </c>
      <c r="G319" s="210">
        <v>7.0436677772564696E-2</v>
      </c>
      <c r="H319" s="211">
        <v>5769.4708328552688</v>
      </c>
      <c r="I319" s="210">
        <v>0.92956332222743532</v>
      </c>
      <c r="J319" s="211">
        <v>81910.036295074882</v>
      </c>
      <c r="K319" s="211">
        <v>395126.50439323625</v>
      </c>
      <c r="L319" s="211">
        <v>1717916.1081856559</v>
      </c>
      <c r="M319" s="218">
        <v>20.973206531089662</v>
      </c>
    </row>
    <row r="320" spans="2:13" x14ac:dyDescent="0.2">
      <c r="B320" s="217" t="s">
        <v>3</v>
      </c>
      <c r="C320" s="209" t="s">
        <v>52</v>
      </c>
      <c r="D320" s="205" t="s">
        <v>82</v>
      </c>
      <c r="E320" s="205" t="str">
        <f t="shared" si="4"/>
        <v>SETotal65-69</v>
      </c>
      <c r="F320" s="210">
        <v>2.1219999999999999E-2</v>
      </c>
      <c r="G320" s="210">
        <v>0.10075160875547319</v>
      </c>
      <c r="H320" s="211">
        <v>7671.2844618700456</v>
      </c>
      <c r="I320" s="210">
        <v>0.89924839124452682</v>
      </c>
      <c r="J320" s="211">
        <v>76140.565462219616</v>
      </c>
      <c r="K320" s="211">
        <v>361524.61615642294</v>
      </c>
      <c r="L320" s="211">
        <v>1322789.6037924197</v>
      </c>
      <c r="M320" s="218">
        <v>17.37299422144137</v>
      </c>
    </row>
    <row r="321" spans="2:13" x14ac:dyDescent="0.2">
      <c r="B321" s="217" t="s">
        <v>3</v>
      </c>
      <c r="C321" s="209" t="s">
        <v>52</v>
      </c>
      <c r="D321" s="205" t="s">
        <v>19</v>
      </c>
      <c r="E321" s="205" t="str">
        <f t="shared" si="4"/>
        <v>SETotal70-74</v>
      </c>
      <c r="F321" s="210">
        <v>3.356E-2</v>
      </c>
      <c r="G321" s="210">
        <v>0.15482004326676108</v>
      </c>
      <c r="H321" s="211">
        <v>10600.417046918143</v>
      </c>
      <c r="I321" s="210">
        <v>0.84517995673323898</v>
      </c>
      <c r="J321" s="211">
        <v>68469.281000349569</v>
      </c>
      <c r="K321" s="211">
        <v>315845.36238445248</v>
      </c>
      <c r="L321" s="211">
        <v>961264.98763599666</v>
      </c>
      <c r="M321" s="218">
        <v>14.039361500394445</v>
      </c>
    </row>
    <row r="322" spans="2:13" x14ac:dyDescent="0.2">
      <c r="B322" s="217" t="s">
        <v>3</v>
      </c>
      <c r="C322" s="209" t="s">
        <v>52</v>
      </c>
      <c r="D322" s="205" t="s">
        <v>20</v>
      </c>
      <c r="E322" s="205" t="str">
        <f t="shared" si="4"/>
        <v>SETotal75-79</v>
      </c>
      <c r="F322" s="210">
        <v>4.9079999999999999E-2</v>
      </c>
      <c r="G322" s="210">
        <v>0.21858943297247588</v>
      </c>
      <c r="H322" s="211">
        <v>12649.522158341924</v>
      </c>
      <c r="I322" s="210">
        <v>0.78141056702752409</v>
      </c>
      <c r="J322" s="211">
        <v>57868.863953431428</v>
      </c>
      <c r="K322" s="211">
        <v>257720.51437130233</v>
      </c>
      <c r="L322" s="211">
        <v>645419.62525154417</v>
      </c>
      <c r="M322" s="218">
        <v>11.153141450485879</v>
      </c>
    </row>
    <row r="323" spans="2:13" x14ac:dyDescent="0.2">
      <c r="B323" s="217" t="s">
        <v>3</v>
      </c>
      <c r="C323" s="209" t="s">
        <v>52</v>
      </c>
      <c r="D323" s="205" t="s">
        <v>21</v>
      </c>
      <c r="E323" s="205" t="str">
        <f t="shared" si="4"/>
        <v>SETotal80-84</v>
      </c>
      <c r="F323" s="210">
        <v>7.2620000000000004E-2</v>
      </c>
      <c r="G323" s="210">
        <v>0.30731899151057557</v>
      </c>
      <c r="H323" s="211">
        <v>13896.762517238925</v>
      </c>
      <c r="I323" s="210">
        <v>0.69268100848942438</v>
      </c>
      <c r="J323" s="211">
        <v>45219.341795089502</v>
      </c>
      <c r="K323" s="211">
        <v>191354.80268235019</v>
      </c>
      <c r="L323" s="211">
        <v>387699.11088024185</v>
      </c>
      <c r="M323" s="218">
        <v>8.5737451163507021</v>
      </c>
    </row>
    <row r="324" spans="2:13" x14ac:dyDescent="0.2">
      <c r="B324" s="217" t="s">
        <v>3</v>
      </c>
      <c r="C324" s="209" t="s">
        <v>52</v>
      </c>
      <c r="D324" s="205" t="s">
        <v>22</v>
      </c>
      <c r="E324" s="205" t="str">
        <f t="shared" si="4"/>
        <v>SETotal85-89</v>
      </c>
      <c r="F324" s="210">
        <v>0.12496</v>
      </c>
      <c r="G324" s="210">
        <v>0.47606975029791698</v>
      </c>
      <c r="H324" s="211">
        <v>14911.732495493032</v>
      </c>
      <c r="I324" s="210">
        <v>0.52393024970208302</v>
      </c>
      <c r="J324" s="211">
        <v>31322.579277850575</v>
      </c>
      <c r="K324" s="211">
        <v>119333.56515052028</v>
      </c>
      <c r="L324" s="211">
        <v>196344.30819789163</v>
      </c>
      <c r="M324" s="218">
        <v>6.2684591347410015</v>
      </c>
    </row>
    <row r="325" spans="2:13" ht="17" thickBot="1" x14ac:dyDescent="0.25">
      <c r="B325" s="217" t="s">
        <v>3</v>
      </c>
      <c r="C325" s="209" t="s">
        <v>52</v>
      </c>
      <c r="D325" s="205" t="s">
        <v>5</v>
      </c>
      <c r="E325" s="205" t="str">
        <f t="shared" si="4"/>
        <v>SETotal90+</v>
      </c>
      <c r="F325" s="210">
        <v>0.21310000000000001</v>
      </c>
      <c r="G325" s="210">
        <v>1</v>
      </c>
      <c r="H325" s="211">
        <v>16410.846782357541</v>
      </c>
      <c r="I325" s="210">
        <v>0</v>
      </c>
      <c r="J325" s="211">
        <v>16410.846782357541</v>
      </c>
      <c r="K325" s="211">
        <v>77010.743047371361</v>
      </c>
      <c r="L325" s="211">
        <v>77010.743047371361</v>
      </c>
      <c r="M325" s="218">
        <v>4.6926733317723528</v>
      </c>
    </row>
    <row r="326" spans="2:13" x14ac:dyDescent="0.2">
      <c r="B326" s="212" t="s">
        <v>3</v>
      </c>
      <c r="C326" s="166" t="s">
        <v>58</v>
      </c>
      <c r="D326" s="213">
        <v>0</v>
      </c>
      <c r="E326" s="213" t="str">
        <f t="shared" si="4"/>
        <v>BATotal0</v>
      </c>
      <c r="F326" s="214">
        <v>1.5100000000000001E-2</v>
      </c>
      <c r="G326" s="214">
        <v>1.4893888476869281E-2</v>
      </c>
      <c r="H326" s="215">
        <v>1489.3888476869281</v>
      </c>
      <c r="I326" s="214">
        <v>0.98510611152313077</v>
      </c>
      <c r="J326" s="215">
        <v>100000</v>
      </c>
      <c r="K326" s="215">
        <v>98651.628968885852</v>
      </c>
      <c r="L326" s="215">
        <v>7436172.2141442122</v>
      </c>
      <c r="M326" s="216">
        <v>74.361722141442115</v>
      </c>
    </row>
    <row r="327" spans="2:13" x14ac:dyDescent="0.2">
      <c r="B327" s="217" t="s">
        <v>3</v>
      </c>
      <c r="C327" s="209" t="s">
        <v>58</v>
      </c>
      <c r="D327" s="205" t="s">
        <v>107</v>
      </c>
      <c r="E327" s="205" t="str">
        <f t="shared" ref="E327:E390" si="5">_xlfn.CONCAT(C327,B327,D327)</f>
        <v>BATotal01-04</v>
      </c>
      <c r="F327" s="210">
        <v>5.6999999999999998E-4</v>
      </c>
      <c r="G327" s="210">
        <v>2.2639721099482596E-3</v>
      </c>
      <c r="H327" s="211">
        <v>223.02527618279481</v>
      </c>
      <c r="I327" s="210">
        <v>0.99773602789005178</v>
      </c>
      <c r="J327" s="211">
        <v>98510.611152313082</v>
      </c>
      <c r="K327" s="211">
        <v>393484.8362408384</v>
      </c>
      <c r="L327" s="211">
        <v>7337520.5851753261</v>
      </c>
      <c r="M327" s="218">
        <v>74.484570741626513</v>
      </c>
    </row>
    <row r="328" spans="2:13" x14ac:dyDescent="0.2">
      <c r="B328" s="217" t="s">
        <v>3</v>
      </c>
      <c r="C328" s="209" t="s">
        <v>58</v>
      </c>
      <c r="D328" s="205" t="s">
        <v>106</v>
      </c>
      <c r="E328" s="205" t="str">
        <f t="shared" si="5"/>
        <v>BATotal05-09</v>
      </c>
      <c r="F328" s="210">
        <v>2.9E-4</v>
      </c>
      <c r="G328" s="210">
        <v>1.4596187018544198E-3</v>
      </c>
      <c r="H328" s="211">
        <v>143.46239850492211</v>
      </c>
      <c r="I328" s="210">
        <v>0.9985403812981456</v>
      </c>
      <c r="J328" s="211">
        <v>98287.585876130295</v>
      </c>
      <c r="K328" s="211">
        <v>491079.27338438918</v>
      </c>
      <c r="L328" s="211">
        <v>6944035.7489344878</v>
      </c>
      <c r="M328" s="218">
        <v>70.65018117024367</v>
      </c>
    </row>
    <row r="329" spans="2:13" x14ac:dyDescent="0.2">
      <c r="B329" s="217" t="s">
        <v>3</v>
      </c>
      <c r="C329" s="209" t="s">
        <v>58</v>
      </c>
      <c r="D329" s="205" t="s">
        <v>71</v>
      </c>
      <c r="E329" s="205" t="str">
        <f t="shared" si="5"/>
        <v>BATotal10-14</v>
      </c>
      <c r="F329" s="210">
        <v>3.8000000000000002E-4</v>
      </c>
      <c r="G329" s="210">
        <v>1.9131685144226152E-3</v>
      </c>
      <c r="H329" s="211">
        <v>187.76624691299824</v>
      </c>
      <c r="I329" s="210">
        <v>0.99808683148557742</v>
      </c>
      <c r="J329" s="211">
        <v>98144.12347762537</v>
      </c>
      <c r="K329" s="211">
        <v>490251.20177084435</v>
      </c>
      <c r="L329" s="211">
        <v>6452956.4755500983</v>
      </c>
      <c r="M329" s="218">
        <v>65.749799854509121</v>
      </c>
    </row>
    <row r="330" spans="2:13" x14ac:dyDescent="0.2">
      <c r="B330" s="217" t="s">
        <v>3</v>
      </c>
      <c r="C330" s="209" t="s">
        <v>58</v>
      </c>
      <c r="D330" s="205" t="s">
        <v>72</v>
      </c>
      <c r="E330" s="205" t="str">
        <f t="shared" si="5"/>
        <v>BATotal15-19</v>
      </c>
      <c r="F330" s="210">
        <v>1.5100000000000001E-3</v>
      </c>
      <c r="G330" s="210">
        <v>7.542553199456261E-3</v>
      </c>
      <c r="H330" s="211">
        <v>738.84103563759004</v>
      </c>
      <c r="I330" s="210">
        <v>0.99245744680054371</v>
      </c>
      <c r="J330" s="211">
        <v>97956.357230712369</v>
      </c>
      <c r="K330" s="211">
        <v>487934.68356446782</v>
      </c>
      <c r="L330" s="211">
        <v>5962705.2737792544</v>
      </c>
      <c r="M330" s="218">
        <v>60.871039331684749</v>
      </c>
    </row>
    <row r="331" spans="2:13" x14ac:dyDescent="0.2">
      <c r="B331" s="217" t="s">
        <v>3</v>
      </c>
      <c r="C331" s="209" t="s">
        <v>58</v>
      </c>
      <c r="D331" s="205" t="s">
        <v>73</v>
      </c>
      <c r="E331" s="205" t="str">
        <f t="shared" si="5"/>
        <v>BATotal20-24</v>
      </c>
      <c r="F331" s="210">
        <v>2.0799999999999998E-3</v>
      </c>
      <c r="G331" s="210">
        <v>1.0329338978228849E-2</v>
      </c>
      <c r="H331" s="211">
        <v>1004.1926794003803</v>
      </c>
      <c r="I331" s="210">
        <v>0.98967066102177115</v>
      </c>
      <c r="J331" s="211">
        <v>97217.516195074772</v>
      </c>
      <c r="K331" s="211">
        <v>483577.09927687293</v>
      </c>
      <c r="L331" s="211">
        <v>5474770.5902147861</v>
      </c>
      <c r="M331" s="218">
        <v>56.314651973099359</v>
      </c>
    </row>
    <row r="332" spans="2:13" x14ac:dyDescent="0.2">
      <c r="B332" s="217" t="s">
        <v>3</v>
      </c>
      <c r="C332" s="209" t="s">
        <v>58</v>
      </c>
      <c r="D332" s="205" t="s">
        <v>74</v>
      </c>
      <c r="E332" s="205" t="str">
        <f t="shared" si="5"/>
        <v>BATotal25-29</v>
      </c>
      <c r="F332" s="210">
        <v>2.0899999999999998E-3</v>
      </c>
      <c r="G332" s="210">
        <v>1.0405009170411508E-2</v>
      </c>
      <c r="H332" s="211">
        <v>1001.1005134963611</v>
      </c>
      <c r="I332" s="210">
        <v>0.98959499082958846</v>
      </c>
      <c r="J332" s="211">
        <v>96213.32351567439</v>
      </c>
      <c r="K332" s="211">
        <v>478563.86629463104</v>
      </c>
      <c r="L332" s="211">
        <v>4991193.4909379128</v>
      </c>
      <c r="M332" s="218">
        <v>51.876323450408435</v>
      </c>
    </row>
    <row r="333" spans="2:13" x14ac:dyDescent="0.2">
      <c r="B333" s="217" t="s">
        <v>3</v>
      </c>
      <c r="C333" s="209" t="s">
        <v>58</v>
      </c>
      <c r="D333" s="205" t="s">
        <v>75</v>
      </c>
      <c r="E333" s="205" t="str">
        <f t="shared" si="5"/>
        <v>BATotal30-34</v>
      </c>
      <c r="F333" s="210">
        <v>2.3500000000000001E-3</v>
      </c>
      <c r="G333" s="210">
        <v>1.1658596793613875E-2</v>
      </c>
      <c r="H333" s="211">
        <v>1110.040917806042</v>
      </c>
      <c r="I333" s="210">
        <v>0.98834140320638608</v>
      </c>
      <c r="J333" s="211">
        <v>95212.223002178027</v>
      </c>
      <c r="K333" s="211">
        <v>473286.012716375</v>
      </c>
      <c r="L333" s="211">
        <v>4512629.624643282</v>
      </c>
      <c r="M333" s="218">
        <v>47.395486444424826</v>
      </c>
    </row>
    <row r="334" spans="2:13" x14ac:dyDescent="0.2">
      <c r="B334" s="217" t="s">
        <v>3</v>
      </c>
      <c r="C334" s="209" t="s">
        <v>58</v>
      </c>
      <c r="D334" s="205" t="s">
        <v>76</v>
      </c>
      <c r="E334" s="205" t="str">
        <f t="shared" si="5"/>
        <v>BATotal35-39</v>
      </c>
      <c r="F334" s="210">
        <v>2.6800000000000001E-3</v>
      </c>
      <c r="G334" s="210">
        <v>1.3288409998186727E-2</v>
      </c>
      <c r="H334" s="211">
        <v>1250.4683772611565</v>
      </c>
      <c r="I334" s="210">
        <v>0.9867115900018133</v>
      </c>
      <c r="J334" s="211">
        <v>94102.182084371976</v>
      </c>
      <c r="K334" s="211">
        <v>467384.73947870696</v>
      </c>
      <c r="L334" s="211">
        <v>4039343.6119269072</v>
      </c>
      <c r="M334" s="218">
        <v>42.925079126276088</v>
      </c>
    </row>
    <row r="335" spans="2:13" x14ac:dyDescent="0.2">
      <c r="B335" s="217" t="s">
        <v>3</v>
      </c>
      <c r="C335" s="209" t="s">
        <v>58</v>
      </c>
      <c r="D335" s="205" t="s">
        <v>77</v>
      </c>
      <c r="E335" s="205" t="str">
        <f t="shared" si="5"/>
        <v>BATotal40-44</v>
      </c>
      <c r="F335" s="210">
        <v>3.3899999999999998E-3</v>
      </c>
      <c r="G335" s="210">
        <v>1.6818578282373261E-2</v>
      </c>
      <c r="H335" s="211">
        <v>1561.6338156355537</v>
      </c>
      <c r="I335" s="210">
        <v>0.98318142171762679</v>
      </c>
      <c r="J335" s="211">
        <v>92851.713707110815</v>
      </c>
      <c r="K335" s="211">
        <v>460354.48399646522</v>
      </c>
      <c r="L335" s="211">
        <v>3571958.8724482004</v>
      </c>
      <c r="M335" s="218">
        <v>38.469498621377099</v>
      </c>
    </row>
    <row r="336" spans="2:13" x14ac:dyDescent="0.2">
      <c r="B336" s="217" t="s">
        <v>3</v>
      </c>
      <c r="C336" s="209" t="s">
        <v>58</v>
      </c>
      <c r="D336" s="205" t="s">
        <v>78</v>
      </c>
      <c r="E336" s="205" t="str">
        <f t="shared" si="5"/>
        <v>BATotal45-49</v>
      </c>
      <c r="F336" s="210">
        <v>4.9300000000000004E-3</v>
      </c>
      <c r="G336" s="210">
        <v>2.4355554045711467E-2</v>
      </c>
      <c r="H336" s="211">
        <v>2223.4204746341434</v>
      </c>
      <c r="I336" s="210">
        <v>0.97564444595428856</v>
      </c>
      <c r="J336" s="211">
        <v>91290.079891475267</v>
      </c>
      <c r="K336" s="211">
        <v>450891.848270791</v>
      </c>
      <c r="L336" s="211">
        <v>3111604.388451735</v>
      </c>
      <c r="M336" s="218">
        <v>34.084802994485045</v>
      </c>
    </row>
    <row r="337" spans="2:13" x14ac:dyDescent="0.2">
      <c r="B337" s="217" t="s">
        <v>3</v>
      </c>
      <c r="C337" s="209" t="s">
        <v>58</v>
      </c>
      <c r="D337" s="205" t="s">
        <v>79</v>
      </c>
      <c r="E337" s="205" t="str">
        <f t="shared" si="5"/>
        <v>BATotal50-54</v>
      </c>
      <c r="F337" s="210">
        <v>6.9499999999999996E-3</v>
      </c>
      <c r="G337" s="210">
        <v>3.4153762615961203E-2</v>
      </c>
      <c r="H337" s="211">
        <v>3041.9615427194572</v>
      </c>
      <c r="I337" s="210">
        <v>0.96584623738403885</v>
      </c>
      <c r="J337" s="211">
        <v>89066.659416841125</v>
      </c>
      <c r="K337" s="211">
        <v>437728.39322740701</v>
      </c>
      <c r="L337" s="211">
        <v>2660712.5401809439</v>
      </c>
      <c r="M337" s="218">
        <v>29.873271969576582</v>
      </c>
    </row>
    <row r="338" spans="2:13" x14ac:dyDescent="0.2">
      <c r="B338" s="217" t="s">
        <v>3</v>
      </c>
      <c r="C338" s="209" t="s">
        <v>58</v>
      </c>
      <c r="D338" s="205" t="s">
        <v>80</v>
      </c>
      <c r="E338" s="205" t="str">
        <f t="shared" si="5"/>
        <v>BATotal55-59</v>
      </c>
      <c r="F338" s="210">
        <v>9.6900000000000007E-3</v>
      </c>
      <c r="G338" s="210">
        <v>4.7325771934848056E-2</v>
      </c>
      <c r="H338" s="211">
        <v>4071.1852323548906</v>
      </c>
      <c r="I338" s="210">
        <v>0.9526742280651519</v>
      </c>
      <c r="J338" s="211">
        <v>86024.697874121674</v>
      </c>
      <c r="K338" s="211">
        <v>419945.52628972114</v>
      </c>
      <c r="L338" s="211">
        <v>2222984.1469535367</v>
      </c>
      <c r="M338" s="218">
        <v>25.841231668216814</v>
      </c>
    </row>
    <row r="339" spans="2:13" x14ac:dyDescent="0.2">
      <c r="B339" s="217" t="s">
        <v>3</v>
      </c>
      <c r="C339" s="209" t="s">
        <v>58</v>
      </c>
      <c r="D339" s="205" t="s">
        <v>81</v>
      </c>
      <c r="E339" s="205" t="str">
        <f t="shared" si="5"/>
        <v>BATotal60-64</v>
      </c>
      <c r="F339" s="210">
        <v>1.367E-2</v>
      </c>
      <c r="G339" s="210">
        <v>6.6097634425880236E-2</v>
      </c>
      <c r="H339" s="211">
        <v>5416.933318512255</v>
      </c>
      <c r="I339" s="210">
        <v>0.93390236557411976</v>
      </c>
      <c r="J339" s="211">
        <v>81953.512641766778</v>
      </c>
      <c r="K339" s="211">
        <v>396225.22991255327</v>
      </c>
      <c r="L339" s="211">
        <v>1803038.6206638154</v>
      </c>
      <c r="M339" s="218">
        <v>22.000748504157649</v>
      </c>
    </row>
    <row r="340" spans="2:13" x14ac:dyDescent="0.2">
      <c r="B340" s="217" t="s">
        <v>3</v>
      </c>
      <c r="C340" s="209" t="s">
        <v>58</v>
      </c>
      <c r="D340" s="205" t="s">
        <v>82</v>
      </c>
      <c r="E340" s="205" t="str">
        <f t="shared" si="5"/>
        <v>BATotal65-69</v>
      </c>
      <c r="F340" s="210">
        <v>1.9269999999999999E-2</v>
      </c>
      <c r="G340" s="210">
        <v>9.1900569775961879E-2</v>
      </c>
      <c r="H340" s="211">
        <v>7033.7552485101942</v>
      </c>
      <c r="I340" s="210">
        <v>0.90809943022403816</v>
      </c>
      <c r="J340" s="211">
        <v>76536.579323254526</v>
      </c>
      <c r="K340" s="211">
        <v>365098.50849499716</v>
      </c>
      <c r="L340" s="211">
        <v>1406813.3907512622</v>
      </c>
      <c r="M340" s="218">
        <v>18.380928481393763</v>
      </c>
    </row>
    <row r="341" spans="2:13" x14ac:dyDescent="0.2">
      <c r="B341" s="217" t="s">
        <v>3</v>
      </c>
      <c r="C341" s="209" t="s">
        <v>58</v>
      </c>
      <c r="D341" s="205" t="s">
        <v>19</v>
      </c>
      <c r="E341" s="205" t="str">
        <f t="shared" si="5"/>
        <v>BATotal70-74</v>
      </c>
      <c r="F341" s="210">
        <v>2.963E-2</v>
      </c>
      <c r="G341" s="210">
        <v>0.13791809339001135</v>
      </c>
      <c r="H341" s="211">
        <v>9585.6969816101173</v>
      </c>
      <c r="I341" s="210">
        <v>0.86208190660998862</v>
      </c>
      <c r="J341" s="211">
        <v>69502.824074744334</v>
      </c>
      <c r="K341" s="211">
        <v>323549.87791969639</v>
      </c>
      <c r="L341" s="211">
        <v>1041714.8822562651</v>
      </c>
      <c r="M341" s="218">
        <v>14.988094313059712</v>
      </c>
    </row>
    <row r="342" spans="2:13" x14ac:dyDescent="0.2">
      <c r="B342" s="217" t="s">
        <v>3</v>
      </c>
      <c r="C342" s="209" t="s">
        <v>58</v>
      </c>
      <c r="D342" s="205" t="s">
        <v>20</v>
      </c>
      <c r="E342" s="205" t="str">
        <f t="shared" si="5"/>
        <v>BATotal75-79</v>
      </c>
      <c r="F342" s="210">
        <v>4.5089999999999998E-2</v>
      </c>
      <c r="G342" s="210">
        <v>0.20259788373152576</v>
      </c>
      <c r="H342" s="211">
        <v>12139.083148341859</v>
      </c>
      <c r="I342" s="210">
        <v>0.79740211626847424</v>
      </c>
      <c r="J342" s="211">
        <v>59917.127093134215</v>
      </c>
      <c r="K342" s="211">
        <v>269237.92759481643</v>
      </c>
      <c r="L342" s="211">
        <v>718165.00433656876</v>
      </c>
      <c r="M342" s="218">
        <v>11.985971944553761</v>
      </c>
    </row>
    <row r="343" spans="2:13" x14ac:dyDescent="0.2">
      <c r="B343" s="217" t="s">
        <v>3</v>
      </c>
      <c r="C343" s="209" t="s">
        <v>58</v>
      </c>
      <c r="D343" s="205" t="s">
        <v>21</v>
      </c>
      <c r="E343" s="205" t="str">
        <f t="shared" si="5"/>
        <v>BATotal80-84</v>
      </c>
      <c r="F343" s="210">
        <v>6.9510000000000002E-2</v>
      </c>
      <c r="G343" s="210">
        <v>0.29608643182102029</v>
      </c>
      <c r="H343" s="211">
        <v>14146.430551001473</v>
      </c>
      <c r="I343" s="210">
        <v>0.70391356817897965</v>
      </c>
      <c r="J343" s="211">
        <v>47778.043944792356</v>
      </c>
      <c r="K343" s="211">
        <v>203524.14334645809</v>
      </c>
      <c r="L343" s="211">
        <v>448927.07674175233</v>
      </c>
      <c r="M343" s="218">
        <v>9.3960957727882004</v>
      </c>
    </row>
    <row r="344" spans="2:13" x14ac:dyDescent="0.2">
      <c r="B344" s="217" t="s">
        <v>3</v>
      </c>
      <c r="C344" s="209" t="s">
        <v>58</v>
      </c>
      <c r="D344" s="205" t="s">
        <v>22</v>
      </c>
      <c r="E344" s="205" t="str">
        <f t="shared" si="5"/>
        <v>BATotal85-89</v>
      </c>
      <c r="F344" s="210">
        <v>0.10224999999999999</v>
      </c>
      <c r="G344" s="210">
        <v>0.40717887062653052</v>
      </c>
      <c r="H344" s="211">
        <v>13694.082359031869</v>
      </c>
      <c r="I344" s="210">
        <v>0.59282112937346954</v>
      </c>
      <c r="J344" s="211">
        <v>33631.613393790882</v>
      </c>
      <c r="K344" s="211">
        <v>133922.86107137473</v>
      </c>
      <c r="L344" s="211">
        <v>245402.93339529421</v>
      </c>
      <c r="M344" s="218">
        <v>7.2967933628959019</v>
      </c>
    </row>
    <row r="345" spans="2:13" ht="17" thickBot="1" x14ac:dyDescent="0.25">
      <c r="B345" s="217" t="s">
        <v>3</v>
      </c>
      <c r="C345" s="209" t="s">
        <v>58</v>
      </c>
      <c r="D345" s="205" t="s">
        <v>5</v>
      </c>
      <c r="E345" s="205" t="str">
        <f t="shared" si="5"/>
        <v>BATotal90+</v>
      </c>
      <c r="F345" s="210">
        <v>0.17884</v>
      </c>
      <c r="G345" s="210">
        <v>1</v>
      </c>
      <c r="H345" s="211">
        <v>19937.531034759017</v>
      </c>
      <c r="I345" s="210">
        <v>0</v>
      </c>
      <c r="J345" s="211">
        <v>19937.531034759017</v>
      </c>
      <c r="K345" s="211">
        <v>111480.07232391948</v>
      </c>
      <c r="L345" s="211">
        <v>111480.07232391948</v>
      </c>
      <c r="M345" s="218">
        <v>5.5914682780714191</v>
      </c>
    </row>
    <row r="346" spans="2:13" x14ac:dyDescent="0.2">
      <c r="B346" s="212" t="s">
        <v>3</v>
      </c>
      <c r="C346" s="166" t="s">
        <v>59</v>
      </c>
      <c r="D346" s="213">
        <v>0</v>
      </c>
      <c r="E346" s="213" t="str">
        <f t="shared" si="5"/>
        <v>MGTotal0</v>
      </c>
      <c r="F346" s="214">
        <v>9.2599999999999991E-3</v>
      </c>
      <c r="G346" s="214">
        <v>9.1795787743389635E-3</v>
      </c>
      <c r="H346" s="215">
        <v>917.95787743389633</v>
      </c>
      <c r="I346" s="214">
        <v>0.99082042122566105</v>
      </c>
      <c r="J346" s="215">
        <v>100000</v>
      </c>
      <c r="K346" s="215">
        <v>99153.219416380103</v>
      </c>
      <c r="L346" s="215">
        <v>7818953.997923499</v>
      </c>
      <c r="M346" s="216">
        <v>78.189539979234993</v>
      </c>
    </row>
    <row r="347" spans="2:13" x14ac:dyDescent="0.2">
      <c r="B347" s="217" t="s">
        <v>3</v>
      </c>
      <c r="C347" s="209" t="s">
        <v>59</v>
      </c>
      <c r="D347" s="205" t="s">
        <v>107</v>
      </c>
      <c r="E347" s="205" t="str">
        <f t="shared" si="5"/>
        <v>MGTotal01-04</v>
      </c>
      <c r="F347" s="210">
        <v>4.2999999999999999E-4</v>
      </c>
      <c r="G347" s="210">
        <v>1.7218698859156228E-3</v>
      </c>
      <c r="H347" s="211">
        <v>170.60638456586983</v>
      </c>
      <c r="I347" s="210">
        <v>0.99827813011408439</v>
      </c>
      <c r="J347" s="211">
        <v>99082.042122566112</v>
      </c>
      <c r="K347" s="211">
        <v>395903.20217811625</v>
      </c>
      <c r="L347" s="211">
        <v>7719800.778507119</v>
      </c>
      <c r="M347" s="218">
        <v>77.91321831011112</v>
      </c>
    </row>
    <row r="348" spans="2:13" x14ac:dyDescent="0.2">
      <c r="B348" s="217" t="s">
        <v>3</v>
      </c>
      <c r="C348" s="209" t="s">
        <v>59</v>
      </c>
      <c r="D348" s="205" t="s">
        <v>106</v>
      </c>
      <c r="E348" s="205" t="str">
        <f t="shared" si="5"/>
        <v>MGTotal05-09</v>
      </c>
      <c r="F348" s="210">
        <v>1.7000000000000001E-4</v>
      </c>
      <c r="G348" s="210">
        <v>8.2759862639379407E-4</v>
      </c>
      <c r="H348" s="211">
        <v>81.858968351407043</v>
      </c>
      <c r="I348" s="210">
        <v>0.99917240137360619</v>
      </c>
      <c r="J348" s="211">
        <v>98911.435738000248</v>
      </c>
      <c r="K348" s="211">
        <v>494352.53126912273</v>
      </c>
      <c r="L348" s="211">
        <v>7323897.5763290031</v>
      </c>
      <c r="M348" s="218">
        <v>74.045003205986973</v>
      </c>
    </row>
    <row r="349" spans="2:13" x14ac:dyDescent="0.2">
      <c r="B349" s="217" t="s">
        <v>3</v>
      </c>
      <c r="C349" s="209" t="s">
        <v>59</v>
      </c>
      <c r="D349" s="205" t="s">
        <v>71</v>
      </c>
      <c r="E349" s="205" t="str">
        <f t="shared" si="5"/>
        <v>MGTotal10-14</v>
      </c>
      <c r="F349" s="210">
        <v>2.3000000000000001E-4</v>
      </c>
      <c r="G349" s="210">
        <v>1.1309424805293275E-3</v>
      </c>
      <c r="H349" s="211">
        <v>111.77056670153026</v>
      </c>
      <c r="I349" s="210">
        <v>0.99886905751947064</v>
      </c>
      <c r="J349" s="211">
        <v>98829.576769648833</v>
      </c>
      <c r="K349" s="211">
        <v>493868.4574314903</v>
      </c>
      <c r="L349" s="211">
        <v>6829545.0450598802</v>
      </c>
      <c r="M349" s="218">
        <v>69.104262795520498</v>
      </c>
    </row>
    <row r="350" spans="2:13" x14ac:dyDescent="0.2">
      <c r="B350" s="217" t="s">
        <v>3</v>
      </c>
      <c r="C350" s="209" t="s">
        <v>59</v>
      </c>
      <c r="D350" s="205" t="s">
        <v>72</v>
      </c>
      <c r="E350" s="205" t="str">
        <f t="shared" si="5"/>
        <v>MGTotal15-19</v>
      </c>
      <c r="F350" s="210">
        <v>6.8000000000000005E-4</v>
      </c>
      <c r="G350" s="210">
        <v>3.4120560232986309E-3</v>
      </c>
      <c r="H350" s="211">
        <v>336.83068526159326</v>
      </c>
      <c r="I350" s="210">
        <v>0.99658794397670136</v>
      </c>
      <c r="J350" s="211">
        <v>98717.806202947293</v>
      </c>
      <c r="K350" s="211">
        <v>492746.95430158247</v>
      </c>
      <c r="L350" s="211">
        <v>6335676.5876283897</v>
      </c>
      <c r="M350" s="218">
        <v>64.179673671062929</v>
      </c>
    </row>
    <row r="351" spans="2:13" x14ac:dyDescent="0.2">
      <c r="B351" s="217" t="s">
        <v>3</v>
      </c>
      <c r="C351" s="209" t="s">
        <v>59</v>
      </c>
      <c r="D351" s="205" t="s">
        <v>73</v>
      </c>
      <c r="E351" s="205" t="str">
        <f t="shared" si="5"/>
        <v>MGTotal20-24</v>
      </c>
      <c r="F351" s="210">
        <v>1E-3</v>
      </c>
      <c r="G351" s="210">
        <v>4.9683321380987492E-3</v>
      </c>
      <c r="H351" s="211">
        <v>488.78936244202407</v>
      </c>
      <c r="I351" s="210">
        <v>0.99503166786190123</v>
      </c>
      <c r="J351" s="211">
        <v>98380.9755176857</v>
      </c>
      <c r="K351" s="211">
        <v>490682.90418232343</v>
      </c>
      <c r="L351" s="211">
        <v>5842929.6333268071</v>
      </c>
      <c r="M351" s="218">
        <v>59.390848714205305</v>
      </c>
    </row>
    <row r="352" spans="2:13" x14ac:dyDescent="0.2">
      <c r="B352" s="217" t="s">
        <v>3</v>
      </c>
      <c r="C352" s="209" t="s">
        <v>59</v>
      </c>
      <c r="D352" s="205" t="s">
        <v>74</v>
      </c>
      <c r="E352" s="205" t="str">
        <f t="shared" si="5"/>
        <v>MGTotal25-29</v>
      </c>
      <c r="F352" s="210">
        <v>9.8999999999999999E-4</v>
      </c>
      <c r="G352" s="210">
        <v>4.9309476550625508E-3</v>
      </c>
      <c r="H352" s="211">
        <v>482.70124577114552</v>
      </c>
      <c r="I352" s="210">
        <v>0.99506905234493748</v>
      </c>
      <c r="J352" s="211">
        <v>97892.186155243675</v>
      </c>
      <c r="K352" s="211">
        <v>488254.17766179051</v>
      </c>
      <c r="L352" s="211">
        <v>5352246.7291444838</v>
      </c>
      <c r="M352" s="218">
        <v>54.674912670318236</v>
      </c>
    </row>
    <row r="353" spans="2:13" x14ac:dyDescent="0.2">
      <c r="B353" s="217" t="s">
        <v>3</v>
      </c>
      <c r="C353" s="209" t="s">
        <v>59</v>
      </c>
      <c r="D353" s="205" t="s">
        <v>75</v>
      </c>
      <c r="E353" s="205" t="str">
        <f t="shared" si="5"/>
        <v>MGTotal30-34</v>
      </c>
      <c r="F353" s="210">
        <v>1.33E-3</v>
      </c>
      <c r="G353" s="210">
        <v>6.6155172342025562E-3</v>
      </c>
      <c r="H353" s="211">
        <v>644.4141261934094</v>
      </c>
      <c r="I353" s="210">
        <v>0.99338448276579749</v>
      </c>
      <c r="J353" s="211">
        <v>97409.484909472536</v>
      </c>
      <c r="K353" s="211">
        <v>485436.38923187921</v>
      </c>
      <c r="L353" s="211">
        <v>4863992.5514826933</v>
      </c>
      <c r="M353" s="218">
        <v>49.933459313567283</v>
      </c>
    </row>
    <row r="354" spans="2:13" x14ac:dyDescent="0.2">
      <c r="B354" s="217" t="s">
        <v>3</v>
      </c>
      <c r="C354" s="209" t="s">
        <v>59</v>
      </c>
      <c r="D354" s="205" t="s">
        <v>76</v>
      </c>
      <c r="E354" s="205" t="str">
        <f t="shared" si="5"/>
        <v>MGTotal35-39</v>
      </c>
      <c r="F354" s="210">
        <v>1.74E-3</v>
      </c>
      <c r="G354" s="210">
        <v>8.6431384668732344E-3</v>
      </c>
      <c r="H354" s="211">
        <v>836.35390553667128</v>
      </c>
      <c r="I354" s="210">
        <v>0.99135686153312674</v>
      </c>
      <c r="J354" s="211">
        <v>96765.070783279138</v>
      </c>
      <c r="K354" s="211">
        <v>481734.469152554</v>
      </c>
      <c r="L354" s="211">
        <v>4378556.162250814</v>
      </c>
      <c r="M354" s="218">
        <v>45.249345934518992</v>
      </c>
    </row>
    <row r="355" spans="2:13" x14ac:dyDescent="0.2">
      <c r="B355" s="217" t="s">
        <v>3</v>
      </c>
      <c r="C355" s="209" t="s">
        <v>59</v>
      </c>
      <c r="D355" s="205" t="s">
        <v>77</v>
      </c>
      <c r="E355" s="205" t="str">
        <f t="shared" si="5"/>
        <v>MGTotal40-44</v>
      </c>
      <c r="F355" s="210">
        <v>2.5500000000000002E-3</v>
      </c>
      <c r="G355" s="210">
        <v>1.2689436290319794E-2</v>
      </c>
      <c r="H355" s="211">
        <v>1217.2813412322382</v>
      </c>
      <c r="I355" s="210">
        <v>0.98731056370968018</v>
      </c>
      <c r="J355" s="211">
        <v>95928.716877742467</v>
      </c>
      <c r="K355" s="211">
        <v>476600.38103563176</v>
      </c>
      <c r="L355" s="211">
        <v>3896821.6930982601</v>
      </c>
      <c r="M355" s="218">
        <v>40.622055834069087</v>
      </c>
    </row>
    <row r="356" spans="2:13" x14ac:dyDescent="0.2">
      <c r="B356" s="217" t="s">
        <v>3</v>
      </c>
      <c r="C356" s="209" t="s">
        <v>59</v>
      </c>
      <c r="D356" s="205" t="s">
        <v>78</v>
      </c>
      <c r="E356" s="205" t="str">
        <f t="shared" si="5"/>
        <v>MGTotal45-49</v>
      </c>
      <c r="F356" s="210">
        <v>3.6800000000000001E-3</v>
      </c>
      <c r="G356" s="210">
        <v>1.8228139543842673E-2</v>
      </c>
      <c r="H356" s="211">
        <v>1726.4132633571683</v>
      </c>
      <c r="I356" s="210">
        <v>0.98177186045615727</v>
      </c>
      <c r="J356" s="211">
        <v>94711.435536510224</v>
      </c>
      <c r="K356" s="211">
        <v>469241.14452415821</v>
      </c>
      <c r="L356" s="211">
        <v>3420221.3120626286</v>
      </c>
      <c r="M356" s="218">
        <v>36.112020609635579</v>
      </c>
    </row>
    <row r="357" spans="2:13" x14ac:dyDescent="0.2">
      <c r="B357" s="217" t="s">
        <v>3</v>
      </c>
      <c r="C357" s="209" t="s">
        <v>59</v>
      </c>
      <c r="D357" s="205" t="s">
        <v>79</v>
      </c>
      <c r="E357" s="205" t="str">
        <f t="shared" si="5"/>
        <v>MGTotal50-54</v>
      </c>
      <c r="F357" s="210">
        <v>5.3200000000000001E-3</v>
      </c>
      <c r="G357" s="210">
        <v>2.6227689568672E-2</v>
      </c>
      <c r="H357" s="211">
        <v>2438.7822987163099</v>
      </c>
      <c r="I357" s="210">
        <v>0.97377231043132795</v>
      </c>
      <c r="J357" s="211">
        <v>92985.022273153052</v>
      </c>
      <c r="K357" s="211">
        <v>458828.15561897447</v>
      </c>
      <c r="L357" s="211">
        <v>2950980.1675384701</v>
      </c>
      <c r="M357" s="218">
        <v>31.736080665439459</v>
      </c>
    </row>
    <row r="358" spans="2:13" x14ac:dyDescent="0.2">
      <c r="B358" s="217" t="s">
        <v>3</v>
      </c>
      <c r="C358" s="209" t="s">
        <v>59</v>
      </c>
      <c r="D358" s="205" t="s">
        <v>80</v>
      </c>
      <c r="E358" s="205" t="str">
        <f t="shared" si="5"/>
        <v>MGTotal55-59</v>
      </c>
      <c r="F358" s="210">
        <v>7.5500000000000003E-3</v>
      </c>
      <c r="G358" s="210">
        <v>3.7066661894623376E-2</v>
      </c>
      <c r="H358" s="211">
        <v>3356.2468629618784</v>
      </c>
      <c r="I358" s="210">
        <v>0.96293333810537662</v>
      </c>
      <c r="J358" s="211">
        <v>90546.239974436743</v>
      </c>
      <c r="K358" s="211">
        <v>444340.58271477901</v>
      </c>
      <c r="L358" s="211">
        <v>2492152.0119194956</v>
      </c>
      <c r="M358" s="218">
        <v>27.523528449365614</v>
      </c>
    </row>
    <row r="359" spans="2:13" x14ac:dyDescent="0.2">
      <c r="B359" s="217" t="s">
        <v>3</v>
      </c>
      <c r="C359" s="209" t="s">
        <v>59</v>
      </c>
      <c r="D359" s="205" t="s">
        <v>81</v>
      </c>
      <c r="E359" s="205" t="str">
        <f t="shared" si="5"/>
        <v>MGTotal60-64</v>
      </c>
      <c r="F359" s="210">
        <v>1.076E-2</v>
      </c>
      <c r="G359" s="210">
        <v>5.2368675897435955E-2</v>
      </c>
      <c r="H359" s="211">
        <v>4566.0244907545002</v>
      </c>
      <c r="I359" s="210">
        <v>0.94763132410256401</v>
      </c>
      <c r="J359" s="211">
        <v>87189.993111474862</v>
      </c>
      <c r="K359" s="211">
        <v>424534.90433048806</v>
      </c>
      <c r="L359" s="211">
        <v>2047811.4292047168</v>
      </c>
      <c r="M359" s="218">
        <v>23.486771315448234</v>
      </c>
    </row>
    <row r="360" spans="2:13" x14ac:dyDescent="0.2">
      <c r="B360" s="217" t="s">
        <v>3</v>
      </c>
      <c r="C360" s="209" t="s">
        <v>59</v>
      </c>
      <c r="D360" s="205" t="s">
        <v>82</v>
      </c>
      <c r="E360" s="205" t="str">
        <f t="shared" si="5"/>
        <v>MGTotal65-69</v>
      </c>
      <c r="F360" s="210">
        <v>1.61E-2</v>
      </c>
      <c r="G360" s="210">
        <v>7.7407697073667514E-2</v>
      </c>
      <c r="H360" s="211">
        <v>6395.7311340169317</v>
      </c>
      <c r="I360" s="210">
        <v>0.92259230292633254</v>
      </c>
      <c r="J360" s="211">
        <v>82623.968620720363</v>
      </c>
      <c r="K360" s="211">
        <v>397130.51526855951</v>
      </c>
      <c r="L360" s="211">
        <v>1623276.5248742288</v>
      </c>
      <c r="M360" s="218">
        <v>19.646557191240326</v>
      </c>
    </row>
    <row r="361" spans="2:13" x14ac:dyDescent="0.2">
      <c r="B361" s="217" t="s">
        <v>3</v>
      </c>
      <c r="C361" s="209" t="s">
        <v>59</v>
      </c>
      <c r="D361" s="205" t="s">
        <v>19</v>
      </c>
      <c r="E361" s="205" t="str">
        <f t="shared" si="5"/>
        <v>MGTotal70-74</v>
      </c>
      <c r="F361" s="210">
        <v>2.5329999999999998E-2</v>
      </c>
      <c r="G361" s="210">
        <v>0.11912046780056948</v>
      </c>
      <c r="H361" s="211">
        <v>9080.34330902902</v>
      </c>
      <c r="I361" s="210">
        <v>0.88087953219943049</v>
      </c>
      <c r="J361" s="211">
        <v>76228.237486703438</v>
      </c>
      <c r="K361" s="211">
        <v>358440.32916094462</v>
      </c>
      <c r="L361" s="211">
        <v>1226146.0096056692</v>
      </c>
      <c r="M361" s="218">
        <v>16.085194280132043</v>
      </c>
    </row>
    <row r="362" spans="2:13" x14ac:dyDescent="0.2">
      <c r="B362" s="217" t="s">
        <v>3</v>
      </c>
      <c r="C362" s="209" t="s">
        <v>59</v>
      </c>
      <c r="D362" s="205" t="s">
        <v>20</v>
      </c>
      <c r="E362" s="205" t="str">
        <f t="shared" si="5"/>
        <v>MGTotal75-79</v>
      </c>
      <c r="F362" s="210">
        <v>3.9690000000000003E-2</v>
      </c>
      <c r="G362" s="210">
        <v>0.18051794734814194</v>
      </c>
      <c r="H362" s="211">
        <v>12121.400025704037</v>
      </c>
      <c r="I362" s="210">
        <v>0.81948205265185803</v>
      </c>
      <c r="J362" s="211">
        <v>67147.894177674418</v>
      </c>
      <c r="K362" s="211">
        <v>305435.97082411201</v>
      </c>
      <c r="L362" s="211">
        <v>867705.68044472462</v>
      </c>
      <c r="M362" s="218">
        <v>12.922306664580743</v>
      </c>
    </row>
    <row r="363" spans="2:13" x14ac:dyDescent="0.2">
      <c r="B363" s="217" t="s">
        <v>3</v>
      </c>
      <c r="C363" s="209" t="s">
        <v>59</v>
      </c>
      <c r="D363" s="205" t="s">
        <v>21</v>
      </c>
      <c r="E363" s="205" t="str">
        <f t="shared" si="5"/>
        <v>MGTotal80-84</v>
      </c>
      <c r="F363" s="210">
        <v>6.2649999999999997E-2</v>
      </c>
      <c r="G363" s="210">
        <v>0.27081300282536525</v>
      </c>
      <c r="H363" s="211">
        <v>14901.890116247498</v>
      </c>
      <c r="I363" s="210">
        <v>0.72918699717463475</v>
      </c>
      <c r="J363" s="211">
        <v>55026.494151970379</v>
      </c>
      <c r="K363" s="211">
        <v>237877.74546923314</v>
      </c>
      <c r="L363" s="211">
        <v>562269.70962061256</v>
      </c>
      <c r="M363" s="218">
        <v>10.218163419020561</v>
      </c>
    </row>
    <row r="364" spans="2:13" x14ac:dyDescent="0.2">
      <c r="B364" s="217" t="s">
        <v>3</v>
      </c>
      <c r="C364" s="209" t="s">
        <v>59</v>
      </c>
      <c r="D364" s="205" t="s">
        <v>22</v>
      </c>
      <c r="E364" s="205" t="str">
        <f t="shared" si="5"/>
        <v>MGTotal85-89</v>
      </c>
      <c r="F364" s="210">
        <v>9.8470000000000002E-2</v>
      </c>
      <c r="G364" s="210">
        <v>0.39507549798810154</v>
      </c>
      <c r="H364" s="211">
        <v>15852.247920988604</v>
      </c>
      <c r="I364" s="210">
        <v>0.60492450201189851</v>
      </c>
      <c r="J364" s="211">
        <v>40124.604035722878</v>
      </c>
      <c r="K364" s="211">
        <v>160992.40037614288</v>
      </c>
      <c r="L364" s="211">
        <v>324391.96415137942</v>
      </c>
      <c r="M364" s="218">
        <v>8.0846147132710318</v>
      </c>
    </row>
    <row r="365" spans="2:13" ht="17" thickBot="1" x14ac:dyDescent="0.25">
      <c r="B365" s="217" t="s">
        <v>3</v>
      </c>
      <c r="C365" s="209" t="s">
        <v>59</v>
      </c>
      <c r="D365" s="205" t="s">
        <v>5</v>
      </c>
      <c r="E365" s="205" t="str">
        <f t="shared" si="5"/>
        <v>MGTotal90+</v>
      </c>
      <c r="F365" s="210">
        <v>0.14854999999999999</v>
      </c>
      <c r="G365" s="210">
        <v>1</v>
      </c>
      <c r="H365" s="211">
        <v>24272.356114734273</v>
      </c>
      <c r="I365" s="210">
        <v>0</v>
      </c>
      <c r="J365" s="211">
        <v>24272.356114734273</v>
      </c>
      <c r="K365" s="211">
        <v>163399.56377523651</v>
      </c>
      <c r="L365" s="211">
        <v>163399.56377523651</v>
      </c>
      <c r="M365" s="218">
        <v>6.7319201730089384</v>
      </c>
    </row>
    <row r="366" spans="2:13" x14ac:dyDescent="0.2">
      <c r="B366" s="212" t="s">
        <v>3</v>
      </c>
      <c r="C366" s="166" t="s">
        <v>60</v>
      </c>
      <c r="D366" s="213">
        <v>0</v>
      </c>
      <c r="E366" s="213" t="str">
        <f t="shared" si="5"/>
        <v>ESTotal0</v>
      </c>
      <c r="F366" s="214">
        <v>7.5700000000000003E-3</v>
      </c>
      <c r="G366" s="214">
        <v>7.5202606566252038E-3</v>
      </c>
      <c r="H366" s="215">
        <v>752.02606566252041</v>
      </c>
      <c r="I366" s="214">
        <v>0.99247973934337474</v>
      </c>
      <c r="J366" s="215">
        <v>100000</v>
      </c>
      <c r="K366" s="215">
        <v>99302.541533723663</v>
      </c>
      <c r="L366" s="215">
        <v>7931500.3500042632</v>
      </c>
      <c r="M366" s="216">
        <v>79.315003500042636</v>
      </c>
    </row>
    <row r="367" spans="2:13" x14ac:dyDescent="0.2">
      <c r="B367" s="217" t="s">
        <v>3</v>
      </c>
      <c r="C367" s="209" t="s">
        <v>60</v>
      </c>
      <c r="D367" s="205" t="s">
        <v>107</v>
      </c>
      <c r="E367" s="205" t="str">
        <f t="shared" si="5"/>
        <v>ESTotal01-04</v>
      </c>
      <c r="F367" s="210">
        <v>4.0000000000000002E-4</v>
      </c>
      <c r="G367" s="210">
        <v>1.586356974523794E-3</v>
      </c>
      <c r="H367" s="211">
        <v>157.44271565809197</v>
      </c>
      <c r="I367" s="210">
        <v>0.99841364302547619</v>
      </c>
      <c r="J367" s="211">
        <v>99247.973934337468</v>
      </c>
      <c r="K367" s="211">
        <v>396600.14355670754</v>
      </c>
      <c r="L367" s="211">
        <v>7832197.8084705397</v>
      </c>
      <c r="M367" s="218">
        <v>78.915442784276152</v>
      </c>
    </row>
    <row r="368" spans="2:13" x14ac:dyDescent="0.2">
      <c r="B368" s="217" t="s">
        <v>3</v>
      </c>
      <c r="C368" s="209" t="s">
        <v>60</v>
      </c>
      <c r="D368" s="205" t="s">
        <v>106</v>
      </c>
      <c r="E368" s="205" t="str">
        <f t="shared" si="5"/>
        <v>ESTotal05-09</v>
      </c>
      <c r="F368" s="210">
        <v>1.8000000000000001E-4</v>
      </c>
      <c r="G368" s="210">
        <v>9.0217327417868121E-4</v>
      </c>
      <c r="H368" s="211">
        <v>89.39682898966079</v>
      </c>
      <c r="I368" s="210">
        <v>0.99909782672582137</v>
      </c>
      <c r="J368" s="211">
        <v>99090.531218679374</v>
      </c>
      <c r="K368" s="211">
        <v>495229.16402092273</v>
      </c>
      <c r="L368" s="211">
        <v>7435597.6649138322</v>
      </c>
      <c r="M368" s="218">
        <v>75.038427723275348</v>
      </c>
    </row>
    <row r="369" spans="2:13" x14ac:dyDescent="0.2">
      <c r="B369" s="217" t="s">
        <v>3</v>
      </c>
      <c r="C369" s="209" t="s">
        <v>60</v>
      </c>
      <c r="D369" s="205" t="s">
        <v>71</v>
      </c>
      <c r="E369" s="205" t="str">
        <f t="shared" si="5"/>
        <v>ESTotal10-14</v>
      </c>
      <c r="F369" s="210">
        <v>2.2000000000000001E-4</v>
      </c>
      <c r="G369" s="210">
        <v>1.1036581643715693E-3</v>
      </c>
      <c r="H369" s="211">
        <v>109.263410251228</v>
      </c>
      <c r="I369" s="210">
        <v>0.99889634183562848</v>
      </c>
      <c r="J369" s="211">
        <v>99001.134389689716</v>
      </c>
      <c r="K369" s="211">
        <v>494732.51342282054</v>
      </c>
      <c r="L369" s="211">
        <v>6940368.5008929092</v>
      </c>
      <c r="M369" s="218">
        <v>70.103929047662518</v>
      </c>
    </row>
    <row r="370" spans="2:13" x14ac:dyDescent="0.2">
      <c r="B370" s="217" t="s">
        <v>3</v>
      </c>
      <c r="C370" s="209" t="s">
        <v>60</v>
      </c>
      <c r="D370" s="205" t="s">
        <v>72</v>
      </c>
      <c r="E370" s="205" t="str">
        <f t="shared" si="5"/>
        <v>ESTotal15-19</v>
      </c>
      <c r="F370" s="210">
        <v>1.0499999999999999E-3</v>
      </c>
      <c r="G370" s="210">
        <v>5.2235126836174374E-3</v>
      </c>
      <c r="H370" s="211">
        <v>516.56294236775614</v>
      </c>
      <c r="I370" s="210">
        <v>0.99477648731638257</v>
      </c>
      <c r="J370" s="211">
        <v>98891.870979438492</v>
      </c>
      <c r="K370" s="211">
        <v>493167.94754127308</v>
      </c>
      <c r="L370" s="211">
        <v>6445635.9874700885</v>
      </c>
      <c r="M370" s="218">
        <v>65.178623112614176</v>
      </c>
    </row>
    <row r="371" spans="2:13" x14ac:dyDescent="0.2">
      <c r="B371" s="217" t="s">
        <v>3</v>
      </c>
      <c r="C371" s="209" t="s">
        <v>60</v>
      </c>
      <c r="D371" s="205" t="s">
        <v>73</v>
      </c>
      <c r="E371" s="205" t="str">
        <f t="shared" si="5"/>
        <v>ESTotal20-24</v>
      </c>
      <c r="F371" s="210">
        <v>1.32E-3</v>
      </c>
      <c r="G371" s="210">
        <v>6.5971841095894893E-3</v>
      </c>
      <c r="H371" s="211">
        <v>649.00001895813421</v>
      </c>
      <c r="I371" s="210">
        <v>0.99340281589041046</v>
      </c>
      <c r="J371" s="211">
        <v>98375.308037070732</v>
      </c>
      <c r="K371" s="211">
        <v>490254.04013795831</v>
      </c>
      <c r="L371" s="211">
        <v>5952468.0399288153</v>
      </c>
      <c r="M371" s="218">
        <v>60.507744867093571</v>
      </c>
    </row>
    <row r="372" spans="2:13" x14ac:dyDescent="0.2">
      <c r="B372" s="217" t="s">
        <v>3</v>
      </c>
      <c r="C372" s="209" t="s">
        <v>60</v>
      </c>
      <c r="D372" s="205" t="s">
        <v>74</v>
      </c>
      <c r="E372" s="205" t="str">
        <f t="shared" si="5"/>
        <v>ESTotal25-29</v>
      </c>
      <c r="F372" s="210">
        <v>1.1900000000000001E-3</v>
      </c>
      <c r="G372" s="210">
        <v>5.9292317646308544E-3</v>
      </c>
      <c r="H372" s="211">
        <v>579.44192974109217</v>
      </c>
      <c r="I372" s="210">
        <v>0.99407076823536911</v>
      </c>
      <c r="J372" s="211">
        <v>97726.308018112599</v>
      </c>
      <c r="K372" s="211">
        <v>487182.93526621023</v>
      </c>
      <c r="L372" s="211">
        <v>5462213.9997908566</v>
      </c>
      <c r="M372" s="218">
        <v>55.892974067724829</v>
      </c>
    </row>
    <row r="373" spans="2:13" x14ac:dyDescent="0.2">
      <c r="B373" s="217" t="s">
        <v>3</v>
      </c>
      <c r="C373" s="209" t="s">
        <v>60</v>
      </c>
      <c r="D373" s="205" t="s">
        <v>75</v>
      </c>
      <c r="E373" s="205" t="str">
        <f t="shared" si="5"/>
        <v>ESTotal30-34</v>
      </c>
      <c r="F373" s="210">
        <v>1.3500000000000001E-3</v>
      </c>
      <c r="G373" s="210">
        <v>6.7157674140614102E-3</v>
      </c>
      <c r="H373" s="211">
        <v>652.41575765447283</v>
      </c>
      <c r="I373" s="210">
        <v>0.99328423258593856</v>
      </c>
      <c r="J373" s="211">
        <v>97146.866088371506</v>
      </c>
      <c r="K373" s="211">
        <v>484103.29104772134</v>
      </c>
      <c r="L373" s="211">
        <v>4975031.0645246459</v>
      </c>
      <c r="M373" s="218">
        <v>51.211441653702074</v>
      </c>
    </row>
    <row r="374" spans="2:13" x14ac:dyDescent="0.2">
      <c r="B374" s="217" t="s">
        <v>3</v>
      </c>
      <c r="C374" s="209" t="s">
        <v>60</v>
      </c>
      <c r="D374" s="205" t="s">
        <v>76</v>
      </c>
      <c r="E374" s="205" t="str">
        <f t="shared" si="5"/>
        <v>ESTotal35-39</v>
      </c>
      <c r="F374" s="210">
        <v>1.65E-3</v>
      </c>
      <c r="G374" s="210">
        <v>8.1921037129847225E-3</v>
      </c>
      <c r="H374" s="211">
        <v>790.49254483668676</v>
      </c>
      <c r="I374" s="210">
        <v>0.99180789628701527</v>
      </c>
      <c r="J374" s="211">
        <v>96494.450330717023</v>
      </c>
      <c r="K374" s="211">
        <v>480496.02029149339</v>
      </c>
      <c r="L374" s="211">
        <v>4490927.7734769247</v>
      </c>
      <c r="M374" s="218">
        <v>46.540788180927443</v>
      </c>
    </row>
    <row r="375" spans="2:13" x14ac:dyDescent="0.2">
      <c r="B375" s="217" t="s">
        <v>3</v>
      </c>
      <c r="C375" s="209" t="s">
        <v>60</v>
      </c>
      <c r="D375" s="205" t="s">
        <v>77</v>
      </c>
      <c r="E375" s="205" t="str">
        <f t="shared" si="5"/>
        <v>ESTotal40-44</v>
      </c>
      <c r="F375" s="210">
        <v>2.31E-3</v>
      </c>
      <c r="G375" s="210">
        <v>1.1487619069856991E-2</v>
      </c>
      <c r="H375" s="211">
        <v>1099.4106105218675</v>
      </c>
      <c r="I375" s="210">
        <v>0.98851238093014304</v>
      </c>
      <c r="J375" s="211">
        <v>95703.957785880339</v>
      </c>
      <c r="K375" s="211">
        <v>475771.262403097</v>
      </c>
      <c r="L375" s="211">
        <v>4010431.7531854315</v>
      </c>
      <c r="M375" s="218">
        <v>41.904554899997144</v>
      </c>
    </row>
    <row r="376" spans="2:13" x14ac:dyDescent="0.2">
      <c r="B376" s="217" t="s">
        <v>3</v>
      </c>
      <c r="C376" s="209" t="s">
        <v>60</v>
      </c>
      <c r="D376" s="205" t="s">
        <v>78</v>
      </c>
      <c r="E376" s="205" t="str">
        <f t="shared" si="5"/>
        <v>ESTotal45-49</v>
      </c>
      <c r="F376" s="210">
        <v>3.2799999999999999E-3</v>
      </c>
      <c r="G376" s="210">
        <v>1.6265049308884127E-2</v>
      </c>
      <c r="H376" s="211">
        <v>1538.7476246518602</v>
      </c>
      <c r="I376" s="210">
        <v>0.98373495069111583</v>
      </c>
      <c r="J376" s="211">
        <v>94604.547175358472</v>
      </c>
      <c r="K376" s="211">
        <v>469175.86681516271</v>
      </c>
      <c r="L376" s="211">
        <v>3534660.4907823345</v>
      </c>
      <c r="M376" s="218">
        <v>37.362479884085353</v>
      </c>
    </row>
    <row r="377" spans="2:13" x14ac:dyDescent="0.2">
      <c r="B377" s="217" t="s">
        <v>3</v>
      </c>
      <c r="C377" s="209" t="s">
        <v>60</v>
      </c>
      <c r="D377" s="205" t="s">
        <v>79</v>
      </c>
      <c r="E377" s="205" t="str">
        <f t="shared" si="5"/>
        <v>ESTotal50-54</v>
      </c>
      <c r="F377" s="210">
        <v>4.6600000000000001E-3</v>
      </c>
      <c r="G377" s="210">
        <v>2.3030528502376243E-2</v>
      </c>
      <c r="H377" s="211">
        <v>2143.3545491489826</v>
      </c>
      <c r="I377" s="210">
        <v>0.97696947149762381</v>
      </c>
      <c r="J377" s="211">
        <v>93065.799550706608</v>
      </c>
      <c r="K377" s="211">
        <v>459970.61138066062</v>
      </c>
      <c r="L377" s="211">
        <v>3065484.6239671716</v>
      </c>
      <c r="M377" s="218">
        <v>32.938895262990265</v>
      </c>
    </row>
    <row r="378" spans="2:13" x14ac:dyDescent="0.2">
      <c r="B378" s="217" t="s">
        <v>3</v>
      </c>
      <c r="C378" s="209" t="s">
        <v>60</v>
      </c>
      <c r="D378" s="205" t="s">
        <v>80</v>
      </c>
      <c r="E378" s="205" t="str">
        <f t="shared" si="5"/>
        <v>ESTotal55-59</v>
      </c>
      <c r="F378" s="210">
        <v>6.6E-3</v>
      </c>
      <c r="G378" s="210">
        <v>3.2488518824139015E-2</v>
      </c>
      <c r="H378" s="211">
        <v>2953.9355659698494</v>
      </c>
      <c r="I378" s="210">
        <v>0.96751148117586094</v>
      </c>
      <c r="J378" s="211">
        <v>90922.445001557629</v>
      </c>
      <c r="K378" s="211">
        <v>447227.38609286351</v>
      </c>
      <c r="L378" s="211">
        <v>2605514.0125865112</v>
      </c>
      <c r="M378" s="218">
        <v>28.656444649523834</v>
      </c>
    </row>
    <row r="379" spans="2:13" x14ac:dyDescent="0.2">
      <c r="B379" s="217" t="s">
        <v>3</v>
      </c>
      <c r="C379" s="209" t="s">
        <v>60</v>
      </c>
      <c r="D379" s="205" t="s">
        <v>81</v>
      </c>
      <c r="E379" s="205" t="str">
        <f t="shared" si="5"/>
        <v>ESTotal60-64</v>
      </c>
      <c r="F379" s="210">
        <v>9.6500000000000006E-3</v>
      </c>
      <c r="G379" s="210">
        <v>4.7125791568519711E-2</v>
      </c>
      <c r="H379" s="211">
        <v>4145.5856402548688</v>
      </c>
      <c r="I379" s="210">
        <v>0.9528742084314803</v>
      </c>
      <c r="J379" s="211">
        <v>87968.509435587781</v>
      </c>
      <c r="K379" s="211">
        <v>429478.58307730174</v>
      </c>
      <c r="L379" s="211">
        <v>2158286.6264936477</v>
      </c>
      <c r="M379" s="218">
        <v>24.534764091620609</v>
      </c>
    </row>
    <row r="380" spans="2:13" x14ac:dyDescent="0.2">
      <c r="B380" s="217" t="s">
        <v>3</v>
      </c>
      <c r="C380" s="209" t="s">
        <v>60</v>
      </c>
      <c r="D380" s="205" t="s">
        <v>82</v>
      </c>
      <c r="E380" s="205" t="str">
        <f t="shared" si="5"/>
        <v>ESTotal65-69</v>
      </c>
      <c r="F380" s="210">
        <v>1.487E-2</v>
      </c>
      <c r="G380" s="210">
        <v>7.1703730559775983E-2</v>
      </c>
      <c r="H380" s="211">
        <v>6010.416342553186</v>
      </c>
      <c r="I380" s="210">
        <v>0.92829626944022403</v>
      </c>
      <c r="J380" s="211">
        <v>83822.923795332914</v>
      </c>
      <c r="K380" s="211">
        <v>404088.57812028157</v>
      </c>
      <c r="L380" s="211">
        <v>1728808.043416346</v>
      </c>
      <c r="M380" s="218">
        <v>20.624525668390039</v>
      </c>
    </row>
    <row r="381" spans="2:13" x14ac:dyDescent="0.2">
      <c r="B381" s="217" t="s">
        <v>3</v>
      </c>
      <c r="C381" s="209" t="s">
        <v>60</v>
      </c>
      <c r="D381" s="205" t="s">
        <v>19</v>
      </c>
      <c r="E381" s="205" t="str">
        <f t="shared" si="5"/>
        <v>ESTotal70-74</v>
      </c>
      <c r="F381" s="210">
        <v>2.3019999999999999E-2</v>
      </c>
      <c r="G381" s="210">
        <v>0.10883704748747096</v>
      </c>
      <c r="H381" s="211">
        <v>8468.8835687573755</v>
      </c>
      <c r="I381" s="210">
        <v>0.89116295251252908</v>
      </c>
      <c r="J381" s="211">
        <v>77812.507452779726</v>
      </c>
      <c r="K381" s="211">
        <v>367890.3283420052</v>
      </c>
      <c r="L381" s="211">
        <v>1324719.4652960643</v>
      </c>
      <c r="M381" s="218">
        <v>17.024505553942802</v>
      </c>
    </row>
    <row r="382" spans="2:13" x14ac:dyDescent="0.2">
      <c r="B382" s="217" t="s">
        <v>3</v>
      </c>
      <c r="C382" s="209" t="s">
        <v>60</v>
      </c>
      <c r="D382" s="205" t="s">
        <v>20</v>
      </c>
      <c r="E382" s="205" t="str">
        <f t="shared" si="5"/>
        <v>ESTotal75-79</v>
      </c>
      <c r="F382" s="210">
        <v>3.5659999999999997E-2</v>
      </c>
      <c r="G382" s="210">
        <v>0.16369951192405532</v>
      </c>
      <c r="H382" s="211">
        <v>11351.517384859724</v>
      </c>
      <c r="I382" s="210">
        <v>0.8363004880759447</v>
      </c>
      <c r="J382" s="211">
        <v>69343.623884022352</v>
      </c>
      <c r="K382" s="211">
        <v>318339.32595796243</v>
      </c>
      <c r="L382" s="211">
        <v>956829.13695405901</v>
      </c>
      <c r="M382" s="218">
        <v>13.798372270742034</v>
      </c>
    </row>
    <row r="383" spans="2:13" x14ac:dyDescent="0.2">
      <c r="B383" s="217" t="s">
        <v>3</v>
      </c>
      <c r="C383" s="209" t="s">
        <v>60</v>
      </c>
      <c r="D383" s="205" t="s">
        <v>21</v>
      </c>
      <c r="E383" s="205" t="str">
        <f t="shared" si="5"/>
        <v>ESTotal80-84</v>
      </c>
      <c r="F383" s="210">
        <v>5.706E-2</v>
      </c>
      <c r="G383" s="210">
        <v>0.24967213322487561</v>
      </c>
      <c r="H383" s="211">
        <v>14479.012939850107</v>
      </c>
      <c r="I383" s="210">
        <v>0.75032786677512442</v>
      </c>
      <c r="J383" s="211">
        <v>57992.106499162626</v>
      </c>
      <c r="K383" s="211">
        <v>253763.00014618787</v>
      </c>
      <c r="L383" s="211">
        <v>638489.81099609658</v>
      </c>
      <c r="M383" s="218">
        <v>11.009943413683654</v>
      </c>
    </row>
    <row r="384" spans="2:13" x14ac:dyDescent="0.2">
      <c r="B384" s="217" t="s">
        <v>3</v>
      </c>
      <c r="C384" s="209" t="s">
        <v>60</v>
      </c>
      <c r="D384" s="205" t="s">
        <v>22</v>
      </c>
      <c r="E384" s="205" t="str">
        <f t="shared" si="5"/>
        <v>ESTotal85-89</v>
      </c>
      <c r="F384" s="210">
        <v>9.0459999999999999E-2</v>
      </c>
      <c r="G384" s="210">
        <v>0.36889124867568207</v>
      </c>
      <c r="H384" s="211">
        <v>16051.599416836576</v>
      </c>
      <c r="I384" s="210">
        <v>0.63110875132431787</v>
      </c>
      <c r="J384" s="211">
        <v>43513.093559312525</v>
      </c>
      <c r="K384" s="211">
        <v>177436.46925447119</v>
      </c>
      <c r="L384" s="211">
        <v>384726.81084990868</v>
      </c>
      <c r="M384" s="218">
        <v>8.8416331586603718</v>
      </c>
    </row>
    <row r="385" spans="2:13" ht="17" thickBot="1" x14ac:dyDescent="0.25">
      <c r="B385" s="217" t="s">
        <v>3</v>
      </c>
      <c r="C385" s="209" t="s">
        <v>60</v>
      </c>
      <c r="D385" s="205" t="s">
        <v>5</v>
      </c>
      <c r="E385" s="205" t="str">
        <f t="shared" si="5"/>
        <v>ESTotal90+</v>
      </c>
      <c r="F385" s="210">
        <v>0.13247999999999999</v>
      </c>
      <c r="G385" s="210">
        <v>1</v>
      </c>
      <c r="H385" s="211">
        <v>27461.494142475945</v>
      </c>
      <c r="I385" s="210">
        <v>0</v>
      </c>
      <c r="J385" s="211">
        <v>27461.494142475945</v>
      </c>
      <c r="K385" s="211">
        <v>207290.34159543749</v>
      </c>
      <c r="L385" s="211">
        <v>207290.34159543749</v>
      </c>
      <c r="M385" s="218">
        <v>7.5483999712459955</v>
      </c>
    </row>
    <row r="386" spans="2:13" x14ac:dyDescent="0.2">
      <c r="B386" s="212" t="s">
        <v>3</v>
      </c>
      <c r="C386" s="166" t="s">
        <v>61</v>
      </c>
      <c r="D386" s="213">
        <v>0</v>
      </c>
      <c r="E386" s="213" t="str">
        <f t="shared" si="5"/>
        <v>RJTotal0</v>
      </c>
      <c r="F386" s="214">
        <v>1.0189999999999999E-2</v>
      </c>
      <c r="G386" s="214">
        <v>1.00923059742563E-2</v>
      </c>
      <c r="H386" s="215">
        <v>1009.23059742563</v>
      </c>
      <c r="I386" s="214">
        <v>0.98990769402574375</v>
      </c>
      <c r="J386" s="215">
        <v>100000</v>
      </c>
      <c r="K386" s="215">
        <v>99071.787324409059</v>
      </c>
      <c r="L386" s="215">
        <v>7729573.1638624342</v>
      </c>
      <c r="M386" s="216">
        <v>77.295731638624346</v>
      </c>
    </row>
    <row r="387" spans="2:13" x14ac:dyDescent="0.2">
      <c r="B387" s="217" t="s">
        <v>3</v>
      </c>
      <c r="C387" s="209" t="s">
        <v>61</v>
      </c>
      <c r="D387" s="205" t="s">
        <v>107</v>
      </c>
      <c r="E387" s="205" t="str">
        <f t="shared" si="5"/>
        <v>RJTotal01-04</v>
      </c>
      <c r="F387" s="210">
        <v>4.8000000000000001E-4</v>
      </c>
      <c r="G387" s="210">
        <v>1.902885156652583E-3</v>
      </c>
      <c r="H387" s="211">
        <v>188.36806574177746</v>
      </c>
      <c r="I387" s="210">
        <v>0.9980971148433474</v>
      </c>
      <c r="J387" s="211">
        <v>98990.769402574369</v>
      </c>
      <c r="K387" s="211">
        <v>395493.58904376853</v>
      </c>
      <c r="L387" s="211">
        <v>7630501.3765380252</v>
      </c>
      <c r="M387" s="218">
        <v>77.082958568656053</v>
      </c>
    </row>
    <row r="388" spans="2:13" x14ac:dyDescent="0.2">
      <c r="B388" s="217" t="s">
        <v>3</v>
      </c>
      <c r="C388" s="209" t="s">
        <v>61</v>
      </c>
      <c r="D388" s="205" t="s">
        <v>106</v>
      </c>
      <c r="E388" s="205" t="str">
        <f t="shared" si="5"/>
        <v>RJTotal05-09</v>
      </c>
      <c r="F388" s="210">
        <v>1.9000000000000001E-4</v>
      </c>
      <c r="G388" s="210">
        <v>9.2514462128029666E-4</v>
      </c>
      <c r="H388" s="211">
        <v>91.406510166347857</v>
      </c>
      <c r="I388" s="210">
        <v>0.99907485537871965</v>
      </c>
      <c r="J388" s="211">
        <v>98802.401336832583</v>
      </c>
      <c r="K388" s="211">
        <v>493783.49040874699</v>
      </c>
      <c r="L388" s="211">
        <v>7235007.7874942571</v>
      </c>
      <c r="M388" s="218">
        <v>73.22704397466012</v>
      </c>
    </row>
    <row r="389" spans="2:13" x14ac:dyDescent="0.2">
      <c r="B389" s="217" t="s">
        <v>3</v>
      </c>
      <c r="C389" s="209" t="s">
        <v>61</v>
      </c>
      <c r="D389" s="205" t="s">
        <v>71</v>
      </c>
      <c r="E389" s="205" t="str">
        <f t="shared" si="5"/>
        <v>RJTotal10-14</v>
      </c>
      <c r="F389" s="210">
        <v>2.3000000000000001E-4</v>
      </c>
      <c r="G389" s="210">
        <v>1.1271295530356639E-3</v>
      </c>
      <c r="H389" s="211">
        <v>111.26007947868602</v>
      </c>
      <c r="I389" s="210">
        <v>0.99887287044696438</v>
      </c>
      <c r="J389" s="211">
        <v>98710.994826666225</v>
      </c>
      <c r="K389" s="211">
        <v>493276.82393463439</v>
      </c>
      <c r="L389" s="211">
        <v>6741224.2970855096</v>
      </c>
      <c r="M389" s="218">
        <v>68.29253730977905</v>
      </c>
    </row>
    <row r="390" spans="2:13" x14ac:dyDescent="0.2">
      <c r="B390" s="217" t="s">
        <v>3</v>
      </c>
      <c r="C390" s="209" t="s">
        <v>61</v>
      </c>
      <c r="D390" s="205" t="s">
        <v>72</v>
      </c>
      <c r="E390" s="205" t="str">
        <f t="shared" si="5"/>
        <v>RJTotal15-19</v>
      </c>
      <c r="F390" s="210">
        <v>8.3000000000000001E-4</v>
      </c>
      <c r="G390" s="210">
        <v>4.1641557566545022E-3</v>
      </c>
      <c r="H390" s="211">
        <v>410.58465305210797</v>
      </c>
      <c r="I390" s="210">
        <v>0.99583584424334548</v>
      </c>
      <c r="J390" s="211">
        <v>98599.73474718754</v>
      </c>
      <c r="K390" s="211">
        <v>491972.21210330742</v>
      </c>
      <c r="L390" s="211">
        <v>6247947.4731508754</v>
      </c>
      <c r="M390" s="218">
        <v>63.366777701489625</v>
      </c>
    </row>
    <row r="391" spans="2:13" x14ac:dyDescent="0.2">
      <c r="B391" s="217" t="s">
        <v>3</v>
      </c>
      <c r="C391" s="209" t="s">
        <v>61</v>
      </c>
      <c r="D391" s="205" t="s">
        <v>73</v>
      </c>
      <c r="E391" s="205" t="str">
        <f t="shared" ref="E391:E454" si="6">_xlfn.CONCAT(C391,B391,D391)</f>
        <v>RJTotal20-24</v>
      </c>
      <c r="F391" s="210">
        <v>1.14E-3</v>
      </c>
      <c r="G391" s="210">
        <v>5.7083712138868339E-3</v>
      </c>
      <c r="H391" s="211">
        <v>560.50011791337636</v>
      </c>
      <c r="I391" s="210">
        <v>0.99429162878611321</v>
      </c>
      <c r="J391" s="211">
        <v>98189.150094135432</v>
      </c>
      <c r="K391" s="211">
        <v>489544.50017589371</v>
      </c>
      <c r="L391" s="211">
        <v>5755975.2610475682</v>
      </c>
      <c r="M391" s="218">
        <v>58.621296299328662</v>
      </c>
    </row>
    <row r="392" spans="2:13" x14ac:dyDescent="0.2">
      <c r="B392" s="217" t="s">
        <v>3</v>
      </c>
      <c r="C392" s="209" t="s">
        <v>61</v>
      </c>
      <c r="D392" s="205" t="s">
        <v>74</v>
      </c>
      <c r="E392" s="205" t="str">
        <f t="shared" si="6"/>
        <v>RJTotal25-29</v>
      </c>
      <c r="F392" s="210">
        <v>1.1299999999999999E-3</v>
      </c>
      <c r="G392" s="210">
        <v>5.6464873772174764E-3</v>
      </c>
      <c r="H392" s="211">
        <v>551.25893974552116</v>
      </c>
      <c r="I392" s="210">
        <v>0.99435351262278249</v>
      </c>
      <c r="J392" s="211">
        <v>97628.649976222063</v>
      </c>
      <c r="K392" s="211">
        <v>486765.1025317465</v>
      </c>
      <c r="L392" s="211">
        <v>5266430.7608716749</v>
      </c>
      <c r="M392" s="218">
        <v>53.943496731280625</v>
      </c>
    </row>
    <row r="393" spans="2:13" x14ac:dyDescent="0.2">
      <c r="B393" s="217" t="s">
        <v>3</v>
      </c>
      <c r="C393" s="209" t="s">
        <v>61</v>
      </c>
      <c r="D393" s="205" t="s">
        <v>75</v>
      </c>
      <c r="E393" s="205" t="str">
        <f t="shared" si="6"/>
        <v>RJTotal30-34</v>
      </c>
      <c r="F393" s="210">
        <v>1.2800000000000001E-3</v>
      </c>
      <c r="G393" s="210">
        <v>6.376528470883657E-3</v>
      </c>
      <c r="H393" s="211">
        <v>619.01674782319856</v>
      </c>
      <c r="I393" s="210">
        <v>0.99362347152911634</v>
      </c>
      <c r="J393" s="211">
        <v>97077.391036476532</v>
      </c>
      <c r="K393" s="211">
        <v>483839.41331282468</v>
      </c>
      <c r="L393" s="211">
        <v>4779665.6583399288</v>
      </c>
      <c r="M393" s="218">
        <v>49.235621263698611</v>
      </c>
    </row>
    <row r="394" spans="2:13" x14ac:dyDescent="0.2">
      <c r="B394" s="217" t="s">
        <v>3</v>
      </c>
      <c r="C394" s="209" t="s">
        <v>61</v>
      </c>
      <c r="D394" s="205" t="s">
        <v>76</v>
      </c>
      <c r="E394" s="205" t="str">
        <f t="shared" si="6"/>
        <v>RJTotal35-39</v>
      </c>
      <c r="F394" s="210">
        <v>1.6299999999999999E-3</v>
      </c>
      <c r="G394" s="210">
        <v>8.1052059426758895E-3</v>
      </c>
      <c r="H394" s="211">
        <v>781.81498850524815</v>
      </c>
      <c r="I394" s="210">
        <v>0.99189479405732406</v>
      </c>
      <c r="J394" s="211">
        <v>96458.374288653329</v>
      </c>
      <c r="K394" s="211">
        <v>480337.33397200349</v>
      </c>
      <c r="L394" s="211">
        <v>4295826.2450271044</v>
      </c>
      <c r="M394" s="218">
        <v>44.535544753965802</v>
      </c>
    </row>
    <row r="395" spans="2:13" x14ac:dyDescent="0.2">
      <c r="B395" s="217" t="s">
        <v>3</v>
      </c>
      <c r="C395" s="209" t="s">
        <v>61</v>
      </c>
      <c r="D395" s="205" t="s">
        <v>77</v>
      </c>
      <c r="E395" s="205" t="str">
        <f t="shared" si="6"/>
        <v>RJTotal40-44</v>
      </c>
      <c r="F395" s="210">
        <v>2.3900000000000002E-3</v>
      </c>
      <c r="G395" s="210">
        <v>1.1887876827603517E-2</v>
      </c>
      <c r="H395" s="211">
        <v>1137.3911522490641</v>
      </c>
      <c r="I395" s="210">
        <v>0.98811212317239649</v>
      </c>
      <c r="J395" s="211">
        <v>95676.559300148074</v>
      </c>
      <c r="K395" s="211">
        <v>475539.31862011773</v>
      </c>
      <c r="L395" s="211">
        <v>3815488.9110551006</v>
      </c>
      <c r="M395" s="218">
        <v>39.879035564871067</v>
      </c>
    </row>
    <row r="396" spans="2:13" x14ac:dyDescent="0.2">
      <c r="B396" s="217" t="s">
        <v>3</v>
      </c>
      <c r="C396" s="209" t="s">
        <v>61</v>
      </c>
      <c r="D396" s="205" t="s">
        <v>78</v>
      </c>
      <c r="E396" s="205" t="str">
        <f t="shared" si="6"/>
        <v>RJTotal45-49</v>
      </c>
      <c r="F396" s="210">
        <v>3.6800000000000001E-3</v>
      </c>
      <c r="G396" s="210">
        <v>1.8249974566780992E-2</v>
      </c>
      <c r="H396" s="211">
        <v>1725.3374142637886</v>
      </c>
      <c r="I396" s="210">
        <v>0.98175002543321899</v>
      </c>
      <c r="J396" s="211">
        <v>94539.168147899007</v>
      </c>
      <c r="K396" s="211">
        <v>468382.49720383558</v>
      </c>
      <c r="L396" s="211">
        <v>3339949.5924349828</v>
      </c>
      <c r="M396" s="218">
        <v>35.328738954100984</v>
      </c>
    </row>
    <row r="397" spans="2:13" x14ac:dyDescent="0.2">
      <c r="B397" s="217" t="s">
        <v>3</v>
      </c>
      <c r="C397" s="209" t="s">
        <v>61</v>
      </c>
      <c r="D397" s="205" t="s">
        <v>79</v>
      </c>
      <c r="E397" s="205" t="str">
        <f t="shared" si="6"/>
        <v>RJTotal50-54</v>
      </c>
      <c r="F397" s="210">
        <v>5.8199999999999997E-3</v>
      </c>
      <c r="G397" s="210">
        <v>2.8685236991068661E-2</v>
      </c>
      <c r="H397" s="211">
        <v>2662.386730643258</v>
      </c>
      <c r="I397" s="210">
        <v>0.97131476300893138</v>
      </c>
      <c r="J397" s="211">
        <v>92813.830733635215</v>
      </c>
      <c r="K397" s="211">
        <v>457413.18684156798</v>
      </c>
      <c r="L397" s="211">
        <v>2871567.095231147</v>
      </c>
      <c r="M397" s="218">
        <v>30.938999850918847</v>
      </c>
    </row>
    <row r="398" spans="2:13" x14ac:dyDescent="0.2">
      <c r="B398" s="217" t="s">
        <v>3</v>
      </c>
      <c r="C398" s="209" t="s">
        <v>61</v>
      </c>
      <c r="D398" s="205" t="s">
        <v>80</v>
      </c>
      <c r="E398" s="205" t="str">
        <f t="shared" si="6"/>
        <v>RJTotal55-59</v>
      </c>
      <c r="F398" s="210">
        <v>8.4399999999999996E-3</v>
      </c>
      <c r="G398" s="210">
        <v>4.1348977376510304E-2</v>
      </c>
      <c r="H398" s="211">
        <v>3727.6700185394502</v>
      </c>
      <c r="I398" s="210">
        <v>0.95865102262348967</v>
      </c>
      <c r="J398" s="211">
        <v>90151.444002991964</v>
      </c>
      <c r="K398" s="211">
        <v>441438.04496861115</v>
      </c>
      <c r="L398" s="211">
        <v>2414153.908389579</v>
      </c>
      <c r="M398" s="218">
        <v>26.778871210420739</v>
      </c>
    </row>
    <row r="399" spans="2:13" x14ac:dyDescent="0.2">
      <c r="B399" s="217" t="s">
        <v>3</v>
      </c>
      <c r="C399" s="209" t="s">
        <v>61</v>
      </c>
      <c r="D399" s="205" t="s">
        <v>81</v>
      </c>
      <c r="E399" s="205" t="str">
        <f t="shared" si="6"/>
        <v>RJTotal60-64</v>
      </c>
      <c r="F399" s="210">
        <v>1.204E-2</v>
      </c>
      <c r="G399" s="210">
        <v>5.8437386852634096E-2</v>
      </c>
      <c r="H399" s="211">
        <v>5050.3795135940654</v>
      </c>
      <c r="I399" s="210">
        <v>0.94156261314736589</v>
      </c>
      <c r="J399" s="211">
        <v>86423.773984452506</v>
      </c>
      <c r="K399" s="211">
        <v>419492.92113827739</v>
      </c>
      <c r="L399" s="211">
        <v>1972715.8634209679</v>
      </c>
      <c r="M399" s="218">
        <v>22.826078664139988</v>
      </c>
    </row>
    <row r="400" spans="2:13" x14ac:dyDescent="0.2">
      <c r="B400" s="217" t="s">
        <v>3</v>
      </c>
      <c r="C400" s="209" t="s">
        <v>61</v>
      </c>
      <c r="D400" s="205" t="s">
        <v>82</v>
      </c>
      <c r="E400" s="205" t="str">
        <f t="shared" si="6"/>
        <v>RJTotal65-69</v>
      </c>
      <c r="F400" s="210">
        <v>1.8249999999999999E-2</v>
      </c>
      <c r="G400" s="210">
        <v>8.7259415433193932E-2</v>
      </c>
      <c r="H400" s="211">
        <v>7100.5948333418037</v>
      </c>
      <c r="I400" s="210">
        <v>0.91274058456680607</v>
      </c>
      <c r="J400" s="211">
        <v>81373.394470858446</v>
      </c>
      <c r="K400" s="211">
        <v>389115.48527093773</v>
      </c>
      <c r="L400" s="211">
        <v>1553222.9422826904</v>
      </c>
      <c r="M400" s="218">
        <v>19.087601695649219</v>
      </c>
    </row>
    <row r="401" spans="2:13" x14ac:dyDescent="0.2">
      <c r="B401" s="217" t="s">
        <v>3</v>
      </c>
      <c r="C401" s="209" t="s">
        <v>61</v>
      </c>
      <c r="D401" s="205" t="s">
        <v>19</v>
      </c>
      <c r="E401" s="205" t="str">
        <f t="shared" si="6"/>
        <v>RJTotal70-74</v>
      </c>
      <c r="F401" s="210">
        <v>2.768E-2</v>
      </c>
      <c r="G401" s="210">
        <v>0.12943983968368131</v>
      </c>
      <c r="H401" s="211">
        <v>9613.8592779383362</v>
      </c>
      <c r="I401" s="210">
        <v>0.87056016031631867</v>
      </c>
      <c r="J401" s="211">
        <v>74272.79963751664</v>
      </c>
      <c r="K401" s="211">
        <v>347329.34999273735</v>
      </c>
      <c r="L401" s="211">
        <v>1164107.4570117528</v>
      </c>
      <c r="M401" s="218">
        <v>15.673402143087378</v>
      </c>
    </row>
    <row r="402" spans="2:13" x14ac:dyDescent="0.2">
      <c r="B402" s="217" t="s">
        <v>3</v>
      </c>
      <c r="C402" s="209" t="s">
        <v>61</v>
      </c>
      <c r="D402" s="205" t="s">
        <v>20</v>
      </c>
      <c r="E402" s="205" t="str">
        <f t="shared" si="6"/>
        <v>RJTotal75-79</v>
      </c>
      <c r="F402" s="210">
        <v>4.2999999999999997E-2</v>
      </c>
      <c r="G402" s="210">
        <v>0.19413484748604401</v>
      </c>
      <c r="H402" s="211">
        <v>12552.553525315949</v>
      </c>
      <c r="I402" s="210">
        <v>0.80586515251395596</v>
      </c>
      <c r="J402" s="211">
        <v>64658.940359578301</v>
      </c>
      <c r="K402" s="211">
        <v>291913.3179846016</v>
      </c>
      <c r="L402" s="211">
        <v>816778.10701901536</v>
      </c>
      <c r="M402" s="218">
        <v>12.632098553994032</v>
      </c>
    </row>
    <row r="403" spans="2:13" x14ac:dyDescent="0.2">
      <c r="B403" s="217" t="s">
        <v>3</v>
      </c>
      <c r="C403" s="209" t="s">
        <v>61</v>
      </c>
      <c r="D403" s="205" t="s">
        <v>21</v>
      </c>
      <c r="E403" s="205" t="str">
        <f t="shared" si="6"/>
        <v>RJTotal80-84</v>
      </c>
      <c r="F403" s="210">
        <v>6.4939999999999998E-2</v>
      </c>
      <c r="G403" s="210">
        <v>0.27933023572797194</v>
      </c>
      <c r="H403" s="211">
        <v>14554.889317347395</v>
      </c>
      <c r="I403" s="210">
        <v>0.72066976427202811</v>
      </c>
      <c r="J403" s="211">
        <v>52106.386834262346</v>
      </c>
      <c r="K403" s="211">
        <v>224144.71087794326</v>
      </c>
      <c r="L403" s="211">
        <v>524864.78903441376</v>
      </c>
      <c r="M403" s="218">
        <v>10.072945389667492</v>
      </c>
    </row>
    <row r="404" spans="2:13" x14ac:dyDescent="0.2">
      <c r="B404" s="217" t="s">
        <v>3</v>
      </c>
      <c r="C404" s="209" t="s">
        <v>61</v>
      </c>
      <c r="D404" s="205" t="s">
        <v>22</v>
      </c>
      <c r="E404" s="205" t="str">
        <f t="shared" si="6"/>
        <v>RJTotal85-89</v>
      </c>
      <c r="F404" s="210">
        <v>0.10199999999999999</v>
      </c>
      <c r="G404" s="210">
        <v>0.40638029842496648</v>
      </c>
      <c r="H404" s="211">
        <v>15260.188767228286</v>
      </c>
      <c r="I404" s="210">
        <v>0.59361970157503352</v>
      </c>
      <c r="J404" s="211">
        <v>37551.497516914955</v>
      </c>
      <c r="K404" s="211">
        <v>149607.01566650407</v>
      </c>
      <c r="L404" s="211">
        <v>300720.0781564705</v>
      </c>
      <c r="M404" s="218">
        <v>8.0082046800134155</v>
      </c>
    </row>
    <row r="405" spans="2:13" ht="17" thickBot="1" x14ac:dyDescent="0.25">
      <c r="B405" s="217" t="s">
        <v>3</v>
      </c>
      <c r="C405" s="209" t="s">
        <v>61</v>
      </c>
      <c r="D405" s="205" t="s">
        <v>5</v>
      </c>
      <c r="E405" s="205" t="str">
        <f t="shared" si="6"/>
        <v>RJTotal90+</v>
      </c>
      <c r="F405" s="210">
        <v>0.14751</v>
      </c>
      <c r="G405" s="210">
        <v>1</v>
      </c>
      <c r="H405" s="211">
        <v>22291.308749686668</v>
      </c>
      <c r="I405" s="210">
        <v>0</v>
      </c>
      <c r="J405" s="211">
        <v>22291.308749686668</v>
      </c>
      <c r="K405" s="211">
        <v>151113.06248996643</v>
      </c>
      <c r="L405" s="211">
        <v>151113.06248996643</v>
      </c>
      <c r="M405" s="218">
        <v>6.7790125822958016</v>
      </c>
    </row>
    <row r="406" spans="2:13" x14ac:dyDescent="0.2">
      <c r="B406" s="212" t="s">
        <v>3</v>
      </c>
      <c r="C406" s="166" t="s">
        <v>62</v>
      </c>
      <c r="D406" s="213">
        <v>0</v>
      </c>
      <c r="E406" s="213" t="str">
        <f t="shared" si="6"/>
        <v>SPTotal0</v>
      </c>
      <c r="F406" s="214">
        <v>8.8400000000000006E-3</v>
      </c>
      <c r="G406" s="214">
        <v>8.767519877299193E-3</v>
      </c>
      <c r="H406" s="215">
        <v>876.75198772991928</v>
      </c>
      <c r="I406" s="214">
        <v>0.99123248012270082</v>
      </c>
      <c r="J406" s="215">
        <v>100000</v>
      </c>
      <c r="K406" s="215">
        <v>99190.146433096234</v>
      </c>
      <c r="L406" s="215">
        <v>7910793.9034547722</v>
      </c>
      <c r="M406" s="216">
        <v>79.107939034547726</v>
      </c>
    </row>
    <row r="407" spans="2:13" x14ac:dyDescent="0.2">
      <c r="B407" s="217" t="s">
        <v>3</v>
      </c>
      <c r="C407" s="209" t="s">
        <v>62</v>
      </c>
      <c r="D407" s="205" t="s">
        <v>107</v>
      </c>
      <c r="E407" s="205" t="str">
        <f t="shared" si="6"/>
        <v>SPTotal01-04</v>
      </c>
      <c r="F407" s="210">
        <v>3.5E-4</v>
      </c>
      <c r="G407" s="210">
        <v>1.3996952505663299E-3</v>
      </c>
      <c r="H407" s="211">
        <v>138.74233946348284</v>
      </c>
      <c r="I407" s="210">
        <v>0.99860030474943362</v>
      </c>
      <c r="J407" s="211">
        <v>99123.24801227008</v>
      </c>
      <c r="K407" s="211">
        <v>396147.48932396277</v>
      </c>
      <c r="L407" s="211">
        <v>7811603.7570216758</v>
      </c>
      <c r="M407" s="218">
        <v>78.806979327944418</v>
      </c>
    </row>
    <row r="408" spans="2:13" x14ac:dyDescent="0.2">
      <c r="B408" s="217" t="s">
        <v>3</v>
      </c>
      <c r="C408" s="209" t="s">
        <v>62</v>
      </c>
      <c r="D408" s="205" t="s">
        <v>106</v>
      </c>
      <c r="E408" s="205" t="str">
        <f t="shared" si="6"/>
        <v>SPTotal05-09</v>
      </c>
      <c r="F408" s="210">
        <v>1.2999999999999999E-4</v>
      </c>
      <c r="G408" s="210">
        <v>6.5087716643684587E-4</v>
      </c>
      <c r="H408" s="211">
        <v>64.426754573468259</v>
      </c>
      <c r="I408" s="210">
        <v>0.99934912283356314</v>
      </c>
      <c r="J408" s="211">
        <v>98984.505672806597</v>
      </c>
      <c r="K408" s="211">
        <v>494761.46147759928</v>
      </c>
      <c r="L408" s="211">
        <v>7415456.2676977133</v>
      </c>
      <c r="M408" s="218">
        <v>74.91532353770107</v>
      </c>
    </row>
    <row r="409" spans="2:13" x14ac:dyDescent="0.2">
      <c r="B409" s="217" t="s">
        <v>3</v>
      </c>
      <c r="C409" s="209" t="s">
        <v>62</v>
      </c>
      <c r="D409" s="205" t="s">
        <v>71</v>
      </c>
      <c r="E409" s="205" t="str">
        <f t="shared" si="6"/>
        <v>SPTotal10-14</v>
      </c>
      <c r="F409" s="210">
        <v>1.7000000000000001E-4</v>
      </c>
      <c r="G409" s="210">
        <v>8.5173672602405041E-4</v>
      </c>
      <c r="H409" s="211">
        <v>84.253864155856576</v>
      </c>
      <c r="I409" s="210">
        <v>0.99914826327397599</v>
      </c>
      <c r="J409" s="211">
        <v>98920.078918233121</v>
      </c>
      <c r="K409" s="211">
        <v>494389.75993077597</v>
      </c>
      <c r="L409" s="211">
        <v>6920694.8062201142</v>
      </c>
      <c r="M409" s="218">
        <v>69.962487716378888</v>
      </c>
    </row>
    <row r="410" spans="2:13" x14ac:dyDescent="0.2">
      <c r="B410" s="217" t="s">
        <v>3</v>
      </c>
      <c r="C410" s="209" t="s">
        <v>62</v>
      </c>
      <c r="D410" s="205" t="s">
        <v>72</v>
      </c>
      <c r="E410" s="205" t="str">
        <f t="shared" si="6"/>
        <v>SPTotal15-19</v>
      </c>
      <c r="F410" s="210">
        <v>5.1000000000000004E-4</v>
      </c>
      <c r="G410" s="210">
        <v>2.5219069237626566E-3</v>
      </c>
      <c r="H410" s="211">
        <v>249.25475151967211</v>
      </c>
      <c r="I410" s="210">
        <v>0.99747809307623736</v>
      </c>
      <c r="J410" s="211">
        <v>98835.825054077271</v>
      </c>
      <c r="K410" s="211">
        <v>493555.98839158722</v>
      </c>
      <c r="L410" s="211">
        <v>6426305.0462893378</v>
      </c>
      <c r="M410" s="218">
        <v>65.019996977545674</v>
      </c>
    </row>
    <row r="411" spans="2:13" x14ac:dyDescent="0.2">
      <c r="B411" s="217" t="s">
        <v>3</v>
      </c>
      <c r="C411" s="209" t="s">
        <v>62</v>
      </c>
      <c r="D411" s="205" t="s">
        <v>73</v>
      </c>
      <c r="E411" s="205" t="str">
        <f t="shared" si="6"/>
        <v>SPTotal20-24</v>
      </c>
      <c r="F411" s="210">
        <v>7.2000000000000005E-4</v>
      </c>
      <c r="G411" s="210">
        <v>3.5872778976955236E-3</v>
      </c>
      <c r="H411" s="211">
        <v>353.65742465597077</v>
      </c>
      <c r="I411" s="210">
        <v>0.99641272210230447</v>
      </c>
      <c r="J411" s="211">
        <v>98586.570302557608</v>
      </c>
      <c r="K411" s="211">
        <v>492048.7079511481</v>
      </c>
      <c r="L411" s="211">
        <v>5932749.0578977503</v>
      </c>
      <c r="M411" s="218">
        <v>60.178065224202633</v>
      </c>
    </row>
    <row r="412" spans="2:13" x14ac:dyDescent="0.2">
      <c r="B412" s="217" t="s">
        <v>3</v>
      </c>
      <c r="C412" s="209" t="s">
        <v>62</v>
      </c>
      <c r="D412" s="205" t="s">
        <v>74</v>
      </c>
      <c r="E412" s="205" t="str">
        <f t="shared" si="6"/>
        <v>SPTotal25-29</v>
      </c>
      <c r="F412" s="210">
        <v>7.3999999999999999E-4</v>
      </c>
      <c r="G412" s="210">
        <v>3.6781490420803118E-3</v>
      </c>
      <c r="H412" s="211">
        <v>361.31529440261261</v>
      </c>
      <c r="I412" s="210">
        <v>0.9963218509579197</v>
      </c>
      <c r="J412" s="211">
        <v>98232.912877901632</v>
      </c>
      <c r="K412" s="211">
        <v>490261.27615350165</v>
      </c>
      <c r="L412" s="211">
        <v>5440700.3499466022</v>
      </c>
      <c r="M412" s="218">
        <v>55.385717378747671</v>
      </c>
    </row>
    <row r="413" spans="2:13" x14ac:dyDescent="0.2">
      <c r="B413" s="217" t="s">
        <v>3</v>
      </c>
      <c r="C413" s="209" t="s">
        <v>62</v>
      </c>
      <c r="D413" s="205" t="s">
        <v>75</v>
      </c>
      <c r="E413" s="205" t="str">
        <f t="shared" si="6"/>
        <v>SPTotal30-34</v>
      </c>
      <c r="F413" s="210">
        <v>9.5E-4</v>
      </c>
      <c r="G413" s="210">
        <v>4.7412148749146473E-3</v>
      </c>
      <c r="H413" s="211">
        <v>464.03027429454602</v>
      </c>
      <c r="I413" s="210">
        <v>0.99525878512508537</v>
      </c>
      <c r="J413" s="211">
        <v>97871.597583499024</v>
      </c>
      <c r="K413" s="211">
        <v>488197.91223175876</v>
      </c>
      <c r="L413" s="211">
        <v>4950439.0737931002</v>
      </c>
      <c r="M413" s="218">
        <v>50.580957050074097</v>
      </c>
    </row>
    <row r="414" spans="2:13" x14ac:dyDescent="0.2">
      <c r="B414" s="217" t="s">
        <v>3</v>
      </c>
      <c r="C414" s="209" t="s">
        <v>62</v>
      </c>
      <c r="D414" s="205" t="s">
        <v>76</v>
      </c>
      <c r="E414" s="205" t="str">
        <f t="shared" si="6"/>
        <v>SPTotal35-39</v>
      </c>
      <c r="F414" s="210">
        <v>1.32E-3</v>
      </c>
      <c r="G414" s="210">
        <v>6.5749735974803339E-3</v>
      </c>
      <c r="H414" s="211">
        <v>640.45218325280791</v>
      </c>
      <c r="I414" s="210">
        <v>0.99342502640251962</v>
      </c>
      <c r="J414" s="211">
        <v>97407.567309204474</v>
      </c>
      <c r="K414" s="211">
        <v>485436.70608789031</v>
      </c>
      <c r="L414" s="211">
        <v>4462241.161561341</v>
      </c>
      <c r="M414" s="218">
        <v>45.810005165170409</v>
      </c>
    </row>
    <row r="415" spans="2:13" x14ac:dyDescent="0.2">
      <c r="B415" s="217" t="s">
        <v>3</v>
      </c>
      <c r="C415" s="209" t="s">
        <v>62</v>
      </c>
      <c r="D415" s="205" t="s">
        <v>77</v>
      </c>
      <c r="E415" s="205" t="str">
        <f t="shared" si="6"/>
        <v>SPTotal40-44</v>
      </c>
      <c r="F415" s="210">
        <v>1.99E-3</v>
      </c>
      <c r="G415" s="210">
        <v>9.921024365154664E-3</v>
      </c>
      <c r="H415" s="211">
        <v>960.0289069102929</v>
      </c>
      <c r="I415" s="210">
        <v>0.99007897563484537</v>
      </c>
      <c r="J415" s="211">
        <v>96767.115125951663</v>
      </c>
      <c r="K415" s="211">
        <v>481435.50336248259</v>
      </c>
      <c r="L415" s="211">
        <v>3976804.4554734509</v>
      </c>
      <c r="M415" s="218">
        <v>41.096652001015627</v>
      </c>
    </row>
    <row r="416" spans="2:13" x14ac:dyDescent="0.2">
      <c r="B416" s="217" t="s">
        <v>3</v>
      </c>
      <c r="C416" s="209" t="s">
        <v>62</v>
      </c>
      <c r="D416" s="205" t="s">
        <v>78</v>
      </c>
      <c r="E416" s="205" t="str">
        <f t="shared" si="6"/>
        <v>SPTotal45-49</v>
      </c>
      <c r="F416" s="210">
        <v>3.16E-3</v>
      </c>
      <c r="G416" s="210">
        <v>1.5674078108104179E-2</v>
      </c>
      <c r="H416" s="211">
        <v>1501.687752707126</v>
      </c>
      <c r="I416" s="210">
        <v>0.98432592189189583</v>
      </c>
      <c r="J416" s="211">
        <v>95807.086219041375</v>
      </c>
      <c r="K416" s="211">
        <v>475281.21171343909</v>
      </c>
      <c r="L416" s="211">
        <v>3495368.9521109685</v>
      </c>
      <c r="M416" s="218">
        <v>36.483407335023138</v>
      </c>
    </row>
    <row r="417" spans="2:13" x14ac:dyDescent="0.2">
      <c r="B417" s="217" t="s">
        <v>3</v>
      </c>
      <c r="C417" s="209" t="s">
        <v>62</v>
      </c>
      <c r="D417" s="205" t="s">
        <v>79</v>
      </c>
      <c r="E417" s="205" t="str">
        <f t="shared" si="6"/>
        <v>SPTotal50-54</v>
      </c>
      <c r="F417" s="210">
        <v>4.7600000000000003E-3</v>
      </c>
      <c r="G417" s="210">
        <v>2.3519658509219346E-2</v>
      </c>
      <c r="H417" s="211">
        <v>2218.0307675040394</v>
      </c>
      <c r="I417" s="210">
        <v>0.97648034149078067</v>
      </c>
      <c r="J417" s="211">
        <v>94305.398466334256</v>
      </c>
      <c r="K417" s="211">
        <v>465981.91541291121</v>
      </c>
      <c r="L417" s="211">
        <v>3020087.7403975292</v>
      </c>
      <c r="M417" s="218">
        <v>32.024547793789978</v>
      </c>
    </row>
    <row r="418" spans="2:13" x14ac:dyDescent="0.2">
      <c r="B418" s="217" t="s">
        <v>3</v>
      </c>
      <c r="C418" s="209" t="s">
        <v>62</v>
      </c>
      <c r="D418" s="205" t="s">
        <v>80</v>
      </c>
      <c r="E418" s="205" t="str">
        <f t="shared" si="6"/>
        <v>SPTotal55-59</v>
      </c>
      <c r="F418" s="210">
        <v>7.0400000000000003E-3</v>
      </c>
      <c r="G418" s="210">
        <v>3.4587944389172461E-2</v>
      </c>
      <c r="H418" s="211">
        <v>3185.112752912416</v>
      </c>
      <c r="I418" s="210">
        <v>0.96541205561082755</v>
      </c>
      <c r="J418" s="211">
        <v>92087.367698830218</v>
      </c>
      <c r="K418" s="211">
        <v>452474.05661187007</v>
      </c>
      <c r="L418" s="211">
        <v>2554105.824984618</v>
      </c>
      <c r="M418" s="218">
        <v>27.735680678133477</v>
      </c>
    </row>
    <row r="419" spans="2:13" x14ac:dyDescent="0.2">
      <c r="B419" s="217" t="s">
        <v>3</v>
      </c>
      <c r="C419" s="209" t="s">
        <v>62</v>
      </c>
      <c r="D419" s="205" t="s">
        <v>81</v>
      </c>
      <c r="E419" s="205" t="str">
        <f t="shared" si="6"/>
        <v>SPTotal60-64</v>
      </c>
      <c r="F419" s="210">
        <v>1.0460000000000001E-2</v>
      </c>
      <c r="G419" s="210">
        <v>5.0962917084167121E-2</v>
      </c>
      <c r="H419" s="211">
        <v>4530.7182474042947</v>
      </c>
      <c r="I419" s="210">
        <v>0.94903708291583289</v>
      </c>
      <c r="J419" s="211">
        <v>88902.254945917797</v>
      </c>
      <c r="K419" s="211">
        <v>433184.47911107825</v>
      </c>
      <c r="L419" s="211">
        <v>2101631.768372748</v>
      </c>
      <c r="M419" s="218">
        <v>23.639802720991057</v>
      </c>
    </row>
    <row r="420" spans="2:13" x14ac:dyDescent="0.2">
      <c r="B420" s="217" t="s">
        <v>3</v>
      </c>
      <c r="C420" s="209" t="s">
        <v>62</v>
      </c>
      <c r="D420" s="205" t="s">
        <v>82</v>
      </c>
      <c r="E420" s="205" t="str">
        <f t="shared" si="6"/>
        <v>SPTotal65-69</v>
      </c>
      <c r="F420" s="210">
        <v>1.5879999999999998E-2</v>
      </c>
      <c r="G420" s="210">
        <v>7.6379310842055903E-2</v>
      </c>
      <c r="H420" s="211">
        <v>6444.2398277176899</v>
      </c>
      <c r="I420" s="210">
        <v>0.92362068915794415</v>
      </c>
      <c r="J420" s="211">
        <v>84371.536698513504</v>
      </c>
      <c r="K420" s="211">
        <v>405747.08392327331</v>
      </c>
      <c r="L420" s="211">
        <v>1668447.2892616699</v>
      </c>
      <c r="M420" s="218">
        <v>19.775001790278704</v>
      </c>
    </row>
    <row r="421" spans="2:13" x14ac:dyDescent="0.2">
      <c r="B421" s="217" t="s">
        <v>3</v>
      </c>
      <c r="C421" s="209" t="s">
        <v>62</v>
      </c>
      <c r="D421" s="205" t="s">
        <v>19</v>
      </c>
      <c r="E421" s="205" t="str">
        <f t="shared" si="6"/>
        <v>SPTotal70-74</v>
      </c>
      <c r="F421" s="210">
        <v>2.4709999999999999E-2</v>
      </c>
      <c r="G421" s="210">
        <v>0.11637299868323343</v>
      </c>
      <c r="H421" s="211">
        <v>9068.6332161330629</v>
      </c>
      <c r="I421" s="210">
        <v>0.88362700131676652</v>
      </c>
      <c r="J421" s="211">
        <v>77927.296870795821</v>
      </c>
      <c r="K421" s="211">
        <v>366964.90131364646</v>
      </c>
      <c r="L421" s="211">
        <v>1262700.2053383966</v>
      </c>
      <c r="M421" s="218">
        <v>16.203567376807197</v>
      </c>
    </row>
    <row r="422" spans="2:13" x14ac:dyDescent="0.2">
      <c r="B422" s="217" t="s">
        <v>3</v>
      </c>
      <c r="C422" s="209" t="s">
        <v>62</v>
      </c>
      <c r="D422" s="205" t="s">
        <v>20</v>
      </c>
      <c r="E422" s="205" t="str">
        <f t="shared" si="6"/>
        <v>SPTotal75-79</v>
      </c>
      <c r="F422" s="210">
        <v>3.9100000000000003E-2</v>
      </c>
      <c r="G422" s="210">
        <v>0.1780851360858566</v>
      </c>
      <c r="H422" s="211">
        <v>12262.704487630845</v>
      </c>
      <c r="I422" s="210">
        <v>0.82191486391414337</v>
      </c>
      <c r="J422" s="211">
        <v>68858.663654662756</v>
      </c>
      <c r="K422" s="211">
        <v>313636.55705423665</v>
      </c>
      <c r="L422" s="211">
        <v>895735.30402475025</v>
      </c>
      <c r="M422" s="218">
        <v>13.008316695151194</v>
      </c>
    </row>
    <row r="423" spans="2:13" x14ac:dyDescent="0.2">
      <c r="B423" s="217" t="s">
        <v>3</v>
      </c>
      <c r="C423" s="209" t="s">
        <v>62</v>
      </c>
      <c r="D423" s="205" t="s">
        <v>21</v>
      </c>
      <c r="E423" s="205" t="str">
        <f t="shared" si="6"/>
        <v>SPTotal80-84</v>
      </c>
      <c r="F423" s="210">
        <v>6.1199999999999997E-2</v>
      </c>
      <c r="G423" s="210">
        <v>0.26541001862129143</v>
      </c>
      <c r="H423" s="211">
        <v>15021.134576411787</v>
      </c>
      <c r="I423" s="210">
        <v>0.73458998137870857</v>
      </c>
      <c r="J423" s="211">
        <v>56595.959167031906</v>
      </c>
      <c r="K423" s="211">
        <v>245426.95939413007</v>
      </c>
      <c r="L423" s="211">
        <v>582098.7469705136</v>
      </c>
      <c r="M423" s="218">
        <v>10.285164445266542</v>
      </c>
    </row>
    <row r="424" spans="2:13" x14ac:dyDescent="0.2">
      <c r="B424" s="217" t="s">
        <v>3</v>
      </c>
      <c r="C424" s="209" t="s">
        <v>62</v>
      </c>
      <c r="D424" s="205" t="s">
        <v>22</v>
      </c>
      <c r="E424" s="205" t="str">
        <f t="shared" si="6"/>
        <v>SPTotal85-89</v>
      </c>
      <c r="F424" s="210">
        <v>9.7930000000000003E-2</v>
      </c>
      <c r="G424" s="210">
        <v>0.3933494242090313</v>
      </c>
      <c r="H424" s="211">
        <v>16353.433314311898</v>
      </c>
      <c r="I424" s="210">
        <v>0.6066505757909687</v>
      </c>
      <c r="J424" s="211">
        <v>41574.824590620119</v>
      </c>
      <c r="K424" s="211">
        <v>166990.53966732085</v>
      </c>
      <c r="L424" s="211">
        <v>336671.78757638356</v>
      </c>
      <c r="M424" s="218">
        <v>8.0979725324527667</v>
      </c>
    </row>
    <row r="425" spans="2:13" ht="17" thickBot="1" x14ac:dyDescent="0.25">
      <c r="B425" s="217" t="s">
        <v>3</v>
      </c>
      <c r="C425" s="209" t="s">
        <v>62</v>
      </c>
      <c r="D425" s="205" t="s">
        <v>5</v>
      </c>
      <c r="E425" s="205" t="str">
        <f t="shared" si="6"/>
        <v>SPTotal90+</v>
      </c>
      <c r="F425" s="210">
        <v>0.14863999999999999</v>
      </c>
      <c r="G425" s="210">
        <v>1</v>
      </c>
      <c r="H425" s="211">
        <v>25221.391276308219</v>
      </c>
      <c r="I425" s="210">
        <v>0</v>
      </c>
      <c r="J425" s="211">
        <v>25221.391276308219</v>
      </c>
      <c r="K425" s="211">
        <v>169681.24790906275</v>
      </c>
      <c r="L425" s="211">
        <v>169681.24790906275</v>
      </c>
      <c r="M425" s="218">
        <v>6.7276720007295268</v>
      </c>
    </row>
    <row r="426" spans="2:13" x14ac:dyDescent="0.2">
      <c r="B426" s="212" t="s">
        <v>3</v>
      </c>
      <c r="C426" s="166" t="s">
        <v>63</v>
      </c>
      <c r="D426" s="213">
        <v>0</v>
      </c>
      <c r="E426" s="213" t="str">
        <f t="shared" si="6"/>
        <v>PRTotal0</v>
      </c>
      <c r="F426" s="214">
        <v>7.9900000000000006E-3</v>
      </c>
      <c r="G426" s="214">
        <v>7.9307870547023884E-3</v>
      </c>
      <c r="H426" s="215">
        <v>793.07870547023879</v>
      </c>
      <c r="I426" s="214">
        <v>0.9920692129452976</v>
      </c>
      <c r="J426" s="215">
        <v>100000</v>
      </c>
      <c r="K426" s="215">
        <v>99265.444444795387</v>
      </c>
      <c r="L426" s="215">
        <v>7820536.1653333325</v>
      </c>
      <c r="M426" s="216">
        <v>78.205361653333327</v>
      </c>
    </row>
    <row r="427" spans="2:13" x14ac:dyDescent="0.2">
      <c r="B427" s="217" t="s">
        <v>3</v>
      </c>
      <c r="C427" s="209" t="s">
        <v>63</v>
      </c>
      <c r="D427" s="205" t="s">
        <v>107</v>
      </c>
      <c r="E427" s="205" t="str">
        <f t="shared" si="6"/>
        <v>PRTotal01-04</v>
      </c>
      <c r="F427" s="210">
        <v>3.5E-4</v>
      </c>
      <c r="G427" s="210">
        <v>1.3848987202754524E-3</v>
      </c>
      <c r="H427" s="211">
        <v>137.3915383432618</v>
      </c>
      <c r="I427" s="210">
        <v>0.99861510127972453</v>
      </c>
      <c r="J427" s="211">
        <v>99206.921294529762</v>
      </c>
      <c r="K427" s="211">
        <v>396485.73309175135</v>
      </c>
      <c r="L427" s="211">
        <v>7721270.7208885374</v>
      </c>
      <c r="M427" s="218">
        <v>77.829960048506067</v>
      </c>
    </row>
    <row r="428" spans="2:13" x14ac:dyDescent="0.2">
      <c r="B428" s="217" t="s">
        <v>3</v>
      </c>
      <c r="C428" s="209" t="s">
        <v>63</v>
      </c>
      <c r="D428" s="205" t="s">
        <v>106</v>
      </c>
      <c r="E428" s="205" t="str">
        <f t="shared" si="6"/>
        <v>PRTotal05-09</v>
      </c>
      <c r="F428" s="210">
        <v>1.6000000000000001E-4</v>
      </c>
      <c r="G428" s="210">
        <v>7.7755421902579096E-4</v>
      </c>
      <c r="H428" s="211">
        <v>77.031930838823953</v>
      </c>
      <c r="I428" s="210">
        <v>0.99922244578097419</v>
      </c>
      <c r="J428" s="211">
        <v>99069.529756186501</v>
      </c>
      <c r="K428" s="211">
        <v>495155.06895383541</v>
      </c>
      <c r="L428" s="211">
        <v>7324784.9877967862</v>
      </c>
      <c r="M428" s="218">
        <v>73.935800501156436</v>
      </c>
    </row>
    <row r="429" spans="2:13" x14ac:dyDescent="0.2">
      <c r="B429" s="217" t="s">
        <v>3</v>
      </c>
      <c r="C429" s="209" t="s">
        <v>63</v>
      </c>
      <c r="D429" s="205" t="s">
        <v>71</v>
      </c>
      <c r="E429" s="205" t="str">
        <f t="shared" si="6"/>
        <v>PRTotal10-14</v>
      </c>
      <c r="F429" s="210">
        <v>2.1000000000000001E-4</v>
      </c>
      <c r="G429" s="210">
        <v>1.0303446016736962E-3</v>
      </c>
      <c r="H429" s="211">
        <v>101.99638574054208</v>
      </c>
      <c r="I429" s="210">
        <v>0.99896965539832627</v>
      </c>
      <c r="J429" s="211">
        <v>98992.497825347673</v>
      </c>
      <c r="K429" s="211">
        <v>494707.498162387</v>
      </c>
      <c r="L429" s="211">
        <v>6829629.9188429508</v>
      </c>
      <c r="M429" s="218">
        <v>68.991388932244718</v>
      </c>
    </row>
    <row r="430" spans="2:13" x14ac:dyDescent="0.2">
      <c r="B430" s="217" t="s">
        <v>3</v>
      </c>
      <c r="C430" s="209" t="s">
        <v>63</v>
      </c>
      <c r="D430" s="205" t="s">
        <v>72</v>
      </c>
      <c r="E430" s="205" t="str">
        <f t="shared" si="6"/>
        <v>PRTotal15-19</v>
      </c>
      <c r="F430" s="210">
        <v>8.8999999999999995E-4</v>
      </c>
      <c r="G430" s="210">
        <v>4.4643402875483521E-3</v>
      </c>
      <c r="H430" s="211">
        <v>441.48084963269645</v>
      </c>
      <c r="I430" s="210">
        <v>0.99553565971245161</v>
      </c>
      <c r="J430" s="211">
        <v>98890.501439607135</v>
      </c>
      <c r="K430" s="211">
        <v>493348.80507395393</v>
      </c>
      <c r="L430" s="211">
        <v>6334922.4206805639</v>
      </c>
      <c r="M430" s="218">
        <v>64.059968636617029</v>
      </c>
    </row>
    <row r="431" spans="2:13" x14ac:dyDescent="0.2">
      <c r="B431" s="217" t="s">
        <v>3</v>
      </c>
      <c r="C431" s="209" t="s">
        <v>63</v>
      </c>
      <c r="D431" s="205" t="s">
        <v>73</v>
      </c>
      <c r="E431" s="205" t="str">
        <f t="shared" si="6"/>
        <v>PRTotal20-24</v>
      </c>
      <c r="F431" s="210">
        <v>1.2099999999999999E-3</v>
      </c>
      <c r="G431" s="210">
        <v>6.0140947373764301E-3</v>
      </c>
      <c r="H431" s="211">
        <v>592.08173663002901</v>
      </c>
      <c r="I431" s="210">
        <v>0.99398590526262354</v>
      </c>
      <c r="J431" s="211">
        <v>98449.020589974432</v>
      </c>
      <c r="K431" s="211">
        <v>490764.89860829711</v>
      </c>
      <c r="L431" s="211">
        <v>5841573.6156066097</v>
      </c>
      <c r="M431" s="218">
        <v>59.336025697359624</v>
      </c>
    </row>
    <row r="432" spans="2:13" x14ac:dyDescent="0.2">
      <c r="B432" s="217" t="s">
        <v>3</v>
      </c>
      <c r="C432" s="209" t="s">
        <v>63</v>
      </c>
      <c r="D432" s="205" t="s">
        <v>74</v>
      </c>
      <c r="E432" s="205" t="str">
        <f t="shared" si="6"/>
        <v>PRTotal25-29</v>
      </c>
      <c r="F432" s="210">
        <v>1.1299999999999999E-3</v>
      </c>
      <c r="G432" s="210">
        <v>5.6401823789635139E-3</v>
      </c>
      <c r="H432" s="211">
        <v>551.93098217994316</v>
      </c>
      <c r="I432" s="210">
        <v>0.99435981762103653</v>
      </c>
      <c r="J432" s="211">
        <v>97856.9388533444</v>
      </c>
      <c r="K432" s="211">
        <v>487904.86681127216</v>
      </c>
      <c r="L432" s="211">
        <v>5350808.7169983126</v>
      </c>
      <c r="M432" s="218">
        <v>54.679911099788519</v>
      </c>
    </row>
    <row r="433" spans="2:13" x14ac:dyDescent="0.2">
      <c r="B433" s="217" t="s">
        <v>3</v>
      </c>
      <c r="C433" s="209" t="s">
        <v>63</v>
      </c>
      <c r="D433" s="205" t="s">
        <v>75</v>
      </c>
      <c r="E433" s="205" t="str">
        <f t="shared" si="6"/>
        <v>PRTotal30-34</v>
      </c>
      <c r="F433" s="210">
        <v>1.25E-3</v>
      </c>
      <c r="G433" s="210">
        <v>6.2126027622613714E-3</v>
      </c>
      <c r="H433" s="211">
        <v>604.5173606822608</v>
      </c>
      <c r="I433" s="210">
        <v>0.99378739723773868</v>
      </c>
      <c r="J433" s="211">
        <v>97305.00787116446</v>
      </c>
      <c r="K433" s="211">
        <v>485013.74595411669</v>
      </c>
      <c r="L433" s="211">
        <v>4862903.8501870409</v>
      </c>
      <c r="M433" s="218">
        <v>49.975884659767061</v>
      </c>
    </row>
    <row r="434" spans="2:13" x14ac:dyDescent="0.2">
      <c r="B434" s="217" t="s">
        <v>3</v>
      </c>
      <c r="C434" s="209" t="s">
        <v>63</v>
      </c>
      <c r="D434" s="205" t="s">
        <v>76</v>
      </c>
      <c r="E434" s="205" t="str">
        <f t="shared" si="6"/>
        <v>PRTotal35-39</v>
      </c>
      <c r="F434" s="210">
        <v>1.58E-3</v>
      </c>
      <c r="G434" s="210">
        <v>7.891198587413403E-3</v>
      </c>
      <c r="H434" s="211">
        <v>763.08277411850042</v>
      </c>
      <c r="I434" s="210">
        <v>0.99210880141258662</v>
      </c>
      <c r="J434" s="211">
        <v>96700.49051048221</v>
      </c>
      <c r="K434" s="211">
        <v>481594.74561711476</v>
      </c>
      <c r="L434" s="211">
        <v>4377890.1042329241</v>
      </c>
      <c r="M434" s="218">
        <v>45.272677326888704</v>
      </c>
    </row>
    <row r="435" spans="2:13" x14ac:dyDescent="0.2">
      <c r="B435" s="217" t="s">
        <v>3</v>
      </c>
      <c r="C435" s="209" t="s">
        <v>63</v>
      </c>
      <c r="D435" s="205" t="s">
        <v>77</v>
      </c>
      <c r="E435" s="205" t="str">
        <f t="shared" si="6"/>
        <v>PRTotal40-44</v>
      </c>
      <c r="F435" s="210">
        <v>2.16E-3</v>
      </c>
      <c r="G435" s="210">
        <v>1.0746191571673546E-2</v>
      </c>
      <c r="H435" s="211">
        <v>1030.9617624247201</v>
      </c>
      <c r="I435" s="210">
        <v>0.98925380842832644</v>
      </c>
      <c r="J435" s="211">
        <v>95937.407736363704</v>
      </c>
      <c r="K435" s="211">
        <v>477109.63427575672</v>
      </c>
      <c r="L435" s="211">
        <v>3896295.3586158091</v>
      </c>
      <c r="M435" s="218">
        <v>40.612889701198107</v>
      </c>
    </row>
    <row r="436" spans="2:13" x14ac:dyDescent="0.2">
      <c r="B436" s="217" t="s">
        <v>3</v>
      </c>
      <c r="C436" s="209" t="s">
        <v>63</v>
      </c>
      <c r="D436" s="205" t="s">
        <v>78</v>
      </c>
      <c r="E436" s="205" t="str">
        <f t="shared" si="6"/>
        <v>PRTotal45-49</v>
      </c>
      <c r="F436" s="210">
        <v>3.2100000000000002E-3</v>
      </c>
      <c r="G436" s="210">
        <v>1.5933763109505259E-2</v>
      </c>
      <c r="H436" s="211">
        <v>1512.216827713803</v>
      </c>
      <c r="I436" s="210">
        <v>0.98406623689049477</v>
      </c>
      <c r="J436" s="211">
        <v>94906.445973938986</v>
      </c>
      <c r="K436" s="211">
        <v>470751.68780041044</v>
      </c>
      <c r="L436" s="211">
        <v>3419185.7243400523</v>
      </c>
      <c r="M436" s="218">
        <v>36.02690722692271</v>
      </c>
    </row>
    <row r="437" spans="2:13" x14ac:dyDescent="0.2">
      <c r="B437" s="217" t="s">
        <v>3</v>
      </c>
      <c r="C437" s="209" t="s">
        <v>63</v>
      </c>
      <c r="D437" s="205" t="s">
        <v>79</v>
      </c>
      <c r="E437" s="205" t="str">
        <f t="shared" si="6"/>
        <v>PRTotal50-54</v>
      </c>
      <c r="F437" s="210">
        <v>4.8399999999999997E-3</v>
      </c>
      <c r="G437" s="210">
        <v>2.3930153148021775E-2</v>
      </c>
      <c r="H437" s="211">
        <v>2234.9382066106077</v>
      </c>
      <c r="I437" s="210">
        <v>0.97606984685197817</v>
      </c>
      <c r="J437" s="211">
        <v>93394.229146225189</v>
      </c>
      <c r="K437" s="211">
        <v>461383.80021459941</v>
      </c>
      <c r="L437" s="211">
        <v>2948434.0365396421</v>
      </c>
      <c r="M437" s="218">
        <v>31.569766820638854</v>
      </c>
    </row>
    <row r="438" spans="2:13" x14ac:dyDescent="0.2">
      <c r="B438" s="217" t="s">
        <v>3</v>
      </c>
      <c r="C438" s="209" t="s">
        <v>63</v>
      </c>
      <c r="D438" s="205" t="s">
        <v>80</v>
      </c>
      <c r="E438" s="205" t="str">
        <f t="shared" si="6"/>
        <v>PRTotal55-59</v>
      </c>
      <c r="F438" s="210">
        <v>7.0499999999999998E-3</v>
      </c>
      <c r="G438" s="210">
        <v>3.4635507242530103E-2</v>
      </c>
      <c r="H438" s="211">
        <v>3157.3482815629291</v>
      </c>
      <c r="I438" s="210">
        <v>0.96536449275746994</v>
      </c>
      <c r="J438" s="211">
        <v>91159.29093961457</v>
      </c>
      <c r="K438" s="211">
        <v>447903.08399416553</v>
      </c>
      <c r="L438" s="211">
        <v>2487050.2363250428</v>
      </c>
      <c r="M438" s="218">
        <v>27.282465788073168</v>
      </c>
    </row>
    <row r="439" spans="2:13" x14ac:dyDescent="0.2">
      <c r="B439" s="217" t="s">
        <v>3</v>
      </c>
      <c r="C439" s="209" t="s">
        <v>63</v>
      </c>
      <c r="D439" s="205" t="s">
        <v>81</v>
      </c>
      <c r="E439" s="205" t="str">
        <f t="shared" si="6"/>
        <v>PRTotal60-64</v>
      </c>
      <c r="F439" s="210">
        <v>1.0489999999999999E-2</v>
      </c>
      <c r="G439" s="210">
        <v>5.1094386933314841E-2</v>
      </c>
      <c r="H439" s="211">
        <v>4496.4053090538755</v>
      </c>
      <c r="I439" s="210">
        <v>0.94890561306668519</v>
      </c>
      <c r="J439" s="211">
        <v>88001.942658051645</v>
      </c>
      <c r="K439" s="211">
        <v>428768.70001762355</v>
      </c>
      <c r="L439" s="211">
        <v>2039147.1523308773</v>
      </c>
      <c r="M439" s="218">
        <v>23.171615202341304</v>
      </c>
    </row>
    <row r="440" spans="2:13" x14ac:dyDescent="0.2">
      <c r="B440" s="217" t="s">
        <v>3</v>
      </c>
      <c r="C440" s="209" t="s">
        <v>63</v>
      </c>
      <c r="D440" s="205" t="s">
        <v>82</v>
      </c>
      <c r="E440" s="205" t="str">
        <f t="shared" si="6"/>
        <v>PRTotal65-69</v>
      </c>
      <c r="F440" s="210">
        <v>1.6590000000000001E-2</v>
      </c>
      <c r="G440" s="210">
        <v>7.9630746230683044E-2</v>
      </c>
      <c r="H440" s="211">
        <v>6649.6082534948655</v>
      </c>
      <c r="I440" s="210">
        <v>0.920369253769317</v>
      </c>
      <c r="J440" s="211">
        <v>83505.537348997765</v>
      </c>
      <c r="K440" s="211">
        <v>400903.66611125169</v>
      </c>
      <c r="L440" s="211">
        <v>1610378.4523132537</v>
      </c>
      <c r="M440" s="218">
        <v>19.284690613784566</v>
      </c>
    </row>
    <row r="441" spans="2:13" x14ac:dyDescent="0.2">
      <c r="B441" s="217" t="s">
        <v>3</v>
      </c>
      <c r="C441" s="209" t="s">
        <v>63</v>
      </c>
      <c r="D441" s="205" t="s">
        <v>19</v>
      </c>
      <c r="E441" s="205" t="str">
        <f t="shared" si="6"/>
        <v>PRTotal70-74</v>
      </c>
      <c r="F441" s="210">
        <v>2.5669999999999998E-2</v>
      </c>
      <c r="G441" s="210">
        <v>0.12059932814652499</v>
      </c>
      <c r="H441" s="211">
        <v>9268.7734129946111</v>
      </c>
      <c r="I441" s="210">
        <v>0.87940067185347504</v>
      </c>
      <c r="J441" s="211">
        <v>76855.929095502899</v>
      </c>
      <c r="K441" s="211">
        <v>361107.71194502799</v>
      </c>
      <c r="L441" s="211">
        <v>1209474.7862020021</v>
      </c>
      <c r="M441" s="218">
        <v>15.736909311174699</v>
      </c>
    </row>
    <row r="442" spans="2:13" x14ac:dyDescent="0.2">
      <c r="B442" s="217" t="s">
        <v>3</v>
      </c>
      <c r="C442" s="209" t="s">
        <v>63</v>
      </c>
      <c r="D442" s="205" t="s">
        <v>20</v>
      </c>
      <c r="E442" s="205" t="str">
        <f t="shared" si="6"/>
        <v>PRTotal75-79</v>
      </c>
      <c r="F442" s="210">
        <v>4.1209999999999997E-2</v>
      </c>
      <c r="G442" s="210">
        <v>0.18678499493895762</v>
      </c>
      <c r="H442" s="211">
        <v>12624.266532095853</v>
      </c>
      <c r="I442" s="210">
        <v>0.81321500506104238</v>
      </c>
      <c r="J442" s="211">
        <v>67587.155682508295</v>
      </c>
      <c r="K442" s="211">
        <v>306375.11208230181</v>
      </c>
      <c r="L442" s="211">
        <v>848367.07425697404</v>
      </c>
      <c r="M442" s="218">
        <v>12.552193766552204</v>
      </c>
    </row>
    <row r="443" spans="2:13" x14ac:dyDescent="0.2">
      <c r="B443" s="217" t="s">
        <v>3</v>
      </c>
      <c r="C443" s="209" t="s">
        <v>63</v>
      </c>
      <c r="D443" s="205" t="s">
        <v>21</v>
      </c>
      <c r="E443" s="205" t="str">
        <f t="shared" si="6"/>
        <v>PRTotal80-84</v>
      </c>
      <c r="F443" s="210">
        <v>6.3439999999999996E-2</v>
      </c>
      <c r="G443" s="210">
        <v>0.2737674120973439</v>
      </c>
      <c r="H443" s="211">
        <v>15047.047924101595</v>
      </c>
      <c r="I443" s="210">
        <v>0.7262325879026561</v>
      </c>
      <c r="J443" s="211">
        <v>54962.88915041244</v>
      </c>
      <c r="K443" s="211">
        <v>237196.82594180823</v>
      </c>
      <c r="L443" s="211">
        <v>541991.96217467217</v>
      </c>
      <c r="M443" s="218">
        <v>9.8610529859783593</v>
      </c>
    </row>
    <row r="444" spans="2:13" x14ac:dyDescent="0.2">
      <c r="B444" s="217" t="s">
        <v>3</v>
      </c>
      <c r="C444" s="209" t="s">
        <v>63</v>
      </c>
      <c r="D444" s="205" t="s">
        <v>22</v>
      </c>
      <c r="E444" s="205" t="str">
        <f t="shared" si="6"/>
        <v>PRTotal85-89</v>
      </c>
      <c r="F444" s="210">
        <v>9.8519999999999996E-2</v>
      </c>
      <c r="G444" s="210">
        <v>0.39525998989837646</v>
      </c>
      <c r="H444" s="211">
        <v>15777.134999896824</v>
      </c>
      <c r="I444" s="210">
        <v>0.60474001010162359</v>
      </c>
      <c r="J444" s="211">
        <v>39915.841226310848</v>
      </c>
      <c r="K444" s="211">
        <v>160136.36863181219</v>
      </c>
      <c r="L444" s="211">
        <v>304795.136232864</v>
      </c>
      <c r="M444" s="218">
        <v>7.6359441983138225</v>
      </c>
    </row>
    <row r="445" spans="2:13" ht="17" thickBot="1" x14ac:dyDescent="0.25">
      <c r="B445" s="217" t="s">
        <v>3</v>
      </c>
      <c r="C445" s="209" t="s">
        <v>63</v>
      </c>
      <c r="D445" s="205" t="s">
        <v>5</v>
      </c>
      <c r="E445" s="205" t="str">
        <f t="shared" si="6"/>
        <v>PRTotal90+</v>
      </c>
      <c r="F445" s="210">
        <v>0.16686999999999999</v>
      </c>
      <c r="G445" s="210">
        <v>1</v>
      </c>
      <c r="H445" s="211">
        <v>24138.706226414026</v>
      </c>
      <c r="I445" s="210">
        <v>0</v>
      </c>
      <c r="J445" s="211">
        <v>24138.706226414026</v>
      </c>
      <c r="K445" s="211">
        <v>144658.7676010518</v>
      </c>
      <c r="L445" s="211">
        <v>144658.7676010518</v>
      </c>
      <c r="M445" s="218">
        <v>5.9928136265545779</v>
      </c>
    </row>
    <row r="446" spans="2:13" x14ac:dyDescent="0.2">
      <c r="B446" s="212" t="s">
        <v>3</v>
      </c>
      <c r="C446" s="166" t="s">
        <v>64</v>
      </c>
      <c r="D446" s="213">
        <v>0</v>
      </c>
      <c r="E446" s="213" t="str">
        <f t="shared" si="6"/>
        <v>SCTotal0</v>
      </c>
      <c r="F446" s="214">
        <v>8.1700000000000002E-3</v>
      </c>
      <c r="G446" s="214">
        <v>8.1119704535384096E-3</v>
      </c>
      <c r="H446" s="215">
        <v>811.19704535384096</v>
      </c>
      <c r="I446" s="214">
        <v>0.9918880295464616</v>
      </c>
      <c r="J446" s="215">
        <v>100000</v>
      </c>
      <c r="K446" s="215">
        <v>99249.104026305577</v>
      </c>
      <c r="L446" s="215">
        <v>8021008.0649913559</v>
      </c>
      <c r="M446" s="216">
        <v>80.210080649913564</v>
      </c>
    </row>
    <row r="447" spans="2:13" x14ac:dyDescent="0.2">
      <c r="B447" s="217" t="s">
        <v>3</v>
      </c>
      <c r="C447" s="209" t="s">
        <v>64</v>
      </c>
      <c r="D447" s="205" t="s">
        <v>107</v>
      </c>
      <c r="E447" s="205" t="str">
        <f t="shared" si="6"/>
        <v>SCTotal01-04</v>
      </c>
      <c r="F447" s="210">
        <v>3.2000000000000003E-4</v>
      </c>
      <c r="G447" s="210">
        <v>1.2641155838551642E-3</v>
      </c>
      <c r="H447" s="211">
        <v>125.38611155890737</v>
      </c>
      <c r="I447" s="210">
        <v>0.9987358844161448</v>
      </c>
      <c r="J447" s="211">
        <v>99188.802954646162</v>
      </c>
      <c r="K447" s="211">
        <v>396443.10297266237</v>
      </c>
      <c r="L447" s="211">
        <v>7921758.9609650504</v>
      </c>
      <c r="M447" s="218">
        <v>79.865455827582224</v>
      </c>
    </row>
    <row r="448" spans="2:13" x14ac:dyDescent="0.2">
      <c r="B448" s="217" t="s">
        <v>3</v>
      </c>
      <c r="C448" s="209" t="s">
        <v>64</v>
      </c>
      <c r="D448" s="205" t="s">
        <v>106</v>
      </c>
      <c r="E448" s="205" t="str">
        <f t="shared" si="6"/>
        <v>SCTotal05-09</v>
      </c>
      <c r="F448" s="210">
        <v>1.1E-4</v>
      </c>
      <c r="G448" s="210">
        <v>5.5314577508029021E-4</v>
      </c>
      <c r="H448" s="211">
        <v>54.796510491771372</v>
      </c>
      <c r="I448" s="210">
        <v>0.99944685422491975</v>
      </c>
      <c r="J448" s="211">
        <v>99063.416843087252</v>
      </c>
      <c r="K448" s="211">
        <v>495180.09293920686</v>
      </c>
      <c r="L448" s="211">
        <v>7525315.8579923883</v>
      </c>
      <c r="M448" s="218">
        <v>75.964630514534008</v>
      </c>
    </row>
    <row r="449" spans="2:13" x14ac:dyDescent="0.2">
      <c r="B449" s="217" t="s">
        <v>3</v>
      </c>
      <c r="C449" s="209" t="s">
        <v>64</v>
      </c>
      <c r="D449" s="205" t="s">
        <v>71</v>
      </c>
      <c r="E449" s="205" t="str">
        <f t="shared" si="6"/>
        <v>SCTotal10-14</v>
      </c>
      <c r="F449" s="210">
        <v>1.4999999999999999E-4</v>
      </c>
      <c r="G449" s="210">
        <v>7.5394869304596843E-4</v>
      </c>
      <c r="H449" s="211">
        <v>74.647419900044866</v>
      </c>
      <c r="I449" s="210">
        <v>0.99924605130695399</v>
      </c>
      <c r="J449" s="211">
        <v>99008.620332595485</v>
      </c>
      <c r="K449" s="211">
        <v>494856.4831132273</v>
      </c>
      <c r="L449" s="211">
        <v>7030135.765053181</v>
      </c>
      <c r="M449" s="218">
        <v>71.005289654952691</v>
      </c>
    </row>
    <row r="450" spans="2:13" x14ac:dyDescent="0.2">
      <c r="B450" s="217" t="s">
        <v>3</v>
      </c>
      <c r="C450" s="209" t="s">
        <v>64</v>
      </c>
      <c r="D450" s="205" t="s">
        <v>72</v>
      </c>
      <c r="E450" s="205" t="str">
        <f t="shared" si="6"/>
        <v>SCTotal15-19</v>
      </c>
      <c r="F450" s="210">
        <v>5.1000000000000004E-4</v>
      </c>
      <c r="G450" s="210">
        <v>2.553592983550504E-3</v>
      </c>
      <c r="H450" s="211">
        <v>252.63709906463467</v>
      </c>
      <c r="I450" s="210">
        <v>0.99744640701644949</v>
      </c>
      <c r="J450" s="211">
        <v>98933.972912695433</v>
      </c>
      <c r="K450" s="211">
        <v>494038.27181581559</v>
      </c>
      <c r="L450" s="211">
        <v>6535279.2819399536</v>
      </c>
      <c r="M450" s="218">
        <v>66.056978098989603</v>
      </c>
    </row>
    <row r="451" spans="2:13" x14ac:dyDescent="0.2">
      <c r="B451" s="217" t="s">
        <v>3</v>
      </c>
      <c r="C451" s="209" t="s">
        <v>64</v>
      </c>
      <c r="D451" s="205" t="s">
        <v>73</v>
      </c>
      <c r="E451" s="205" t="str">
        <f t="shared" si="6"/>
        <v>SCTotal20-24</v>
      </c>
      <c r="F451" s="210">
        <v>7.5000000000000002E-4</v>
      </c>
      <c r="G451" s="210">
        <v>3.7555635102383923E-3</v>
      </c>
      <c r="H451" s="211">
        <v>370.60402392325284</v>
      </c>
      <c r="I451" s="210">
        <v>0.99624443648976158</v>
      </c>
      <c r="J451" s="211">
        <v>98681.335813630794</v>
      </c>
      <c r="K451" s="211">
        <v>492480.16900834581</v>
      </c>
      <c r="L451" s="211">
        <v>6041241.0101241376</v>
      </c>
      <c r="M451" s="218">
        <v>61.219692258053776</v>
      </c>
    </row>
    <row r="452" spans="2:13" x14ac:dyDescent="0.2">
      <c r="B452" s="217" t="s">
        <v>3</v>
      </c>
      <c r="C452" s="209" t="s">
        <v>64</v>
      </c>
      <c r="D452" s="205" t="s">
        <v>74</v>
      </c>
      <c r="E452" s="205" t="str">
        <f t="shared" si="6"/>
        <v>SCTotal25-29</v>
      </c>
      <c r="F452" s="210">
        <v>6.8999999999999997E-4</v>
      </c>
      <c r="G452" s="210">
        <v>3.4683156306724895E-3</v>
      </c>
      <c r="H452" s="211">
        <v>340.97264772909347</v>
      </c>
      <c r="I452" s="210">
        <v>0.99653168436932749</v>
      </c>
      <c r="J452" s="211">
        <v>98310.731789707541</v>
      </c>
      <c r="K452" s="211">
        <v>490701.22732921498</v>
      </c>
      <c r="L452" s="211">
        <v>5548760.8411157914</v>
      </c>
      <c r="M452" s="218">
        <v>56.441049111351532</v>
      </c>
    </row>
    <row r="453" spans="2:13" x14ac:dyDescent="0.2">
      <c r="B453" s="217" t="s">
        <v>3</v>
      </c>
      <c r="C453" s="209" t="s">
        <v>64</v>
      </c>
      <c r="D453" s="205" t="s">
        <v>75</v>
      </c>
      <c r="E453" s="205" t="str">
        <f t="shared" si="6"/>
        <v>SCTotal30-34</v>
      </c>
      <c r="F453" s="210">
        <v>8.8999999999999995E-4</v>
      </c>
      <c r="G453" s="210">
        <v>4.4204898229955412E-3</v>
      </c>
      <c r="H453" s="211">
        <v>433.07432324844007</v>
      </c>
      <c r="I453" s="210">
        <v>0.99557951017700441</v>
      </c>
      <c r="J453" s="211">
        <v>97969.759141978444</v>
      </c>
      <c r="K453" s="211">
        <v>488766.10990177112</v>
      </c>
      <c r="L453" s="211">
        <v>5058059.6137865763</v>
      </c>
      <c r="M453" s="218">
        <v>51.62878482181835</v>
      </c>
    </row>
    <row r="454" spans="2:13" x14ac:dyDescent="0.2">
      <c r="B454" s="217" t="s">
        <v>3</v>
      </c>
      <c r="C454" s="209" t="s">
        <v>64</v>
      </c>
      <c r="D454" s="205" t="s">
        <v>76</v>
      </c>
      <c r="E454" s="205" t="str">
        <f t="shared" si="6"/>
        <v>SCTotal35-39</v>
      </c>
      <c r="F454" s="210">
        <v>1.24E-3</v>
      </c>
      <c r="G454" s="210">
        <v>6.166498986867633E-3</v>
      </c>
      <c r="H454" s="211">
        <v>601.45986811712623</v>
      </c>
      <c r="I454" s="210">
        <v>0.99383350101313239</v>
      </c>
      <c r="J454" s="211">
        <v>97536.684818730006</v>
      </c>
      <c r="K454" s="211">
        <v>486179.77442335722</v>
      </c>
      <c r="L454" s="211">
        <v>4569293.5038848054</v>
      </c>
      <c r="M454" s="218">
        <v>46.846922390039673</v>
      </c>
    </row>
    <row r="455" spans="2:13" x14ac:dyDescent="0.2">
      <c r="B455" s="217" t="s">
        <v>3</v>
      </c>
      <c r="C455" s="209" t="s">
        <v>64</v>
      </c>
      <c r="D455" s="205" t="s">
        <v>77</v>
      </c>
      <c r="E455" s="205" t="str">
        <f t="shared" ref="E455:E518" si="7">_xlfn.CONCAT(C455,B455,D455)</f>
        <v>SCTotal40-44</v>
      </c>
      <c r="F455" s="210">
        <v>1.7799999999999999E-3</v>
      </c>
      <c r="G455" s="210">
        <v>8.8548092868720278E-3</v>
      </c>
      <c r="H455" s="211">
        <v>858.34293011771604</v>
      </c>
      <c r="I455" s="210">
        <v>0.99114519071312801</v>
      </c>
      <c r="J455" s="211">
        <v>96935.224950612886</v>
      </c>
      <c r="K455" s="211">
        <v>482530.26742777019</v>
      </c>
      <c r="L455" s="211">
        <v>4083113.7294614483</v>
      </c>
      <c r="M455" s="218">
        <v>42.122084428459686</v>
      </c>
    </row>
    <row r="456" spans="2:13" x14ac:dyDescent="0.2">
      <c r="B456" s="217" t="s">
        <v>3</v>
      </c>
      <c r="C456" s="209" t="s">
        <v>64</v>
      </c>
      <c r="D456" s="205" t="s">
        <v>78</v>
      </c>
      <c r="E456" s="205" t="str">
        <f t="shared" si="7"/>
        <v>SCTotal45-49</v>
      </c>
      <c r="F456" s="210">
        <v>2.6800000000000001E-3</v>
      </c>
      <c r="G456" s="210">
        <v>1.3307781625340973E-2</v>
      </c>
      <c r="H456" s="211">
        <v>1278.5701651723982</v>
      </c>
      <c r="I456" s="210">
        <v>0.98669221837465904</v>
      </c>
      <c r="J456" s="211">
        <v>96076.882020495177</v>
      </c>
      <c r="K456" s="211">
        <v>477187.98468954489</v>
      </c>
      <c r="L456" s="211">
        <v>3600583.4620336778</v>
      </c>
      <c r="M456" s="218">
        <v>37.476064858824202</v>
      </c>
    </row>
    <row r="457" spans="2:13" x14ac:dyDescent="0.2">
      <c r="B457" s="217" t="s">
        <v>3</v>
      </c>
      <c r="C457" s="209" t="s">
        <v>64</v>
      </c>
      <c r="D457" s="205" t="s">
        <v>79</v>
      </c>
      <c r="E457" s="205" t="str">
        <f t="shared" si="7"/>
        <v>SCTotal50-54</v>
      </c>
      <c r="F457" s="210">
        <v>4.1000000000000003E-3</v>
      </c>
      <c r="G457" s="210">
        <v>2.0303828833015153E-2</v>
      </c>
      <c r="H457" s="211">
        <v>1924.768697569265</v>
      </c>
      <c r="I457" s="210">
        <v>0.97969617116698482</v>
      </c>
      <c r="J457" s="211">
        <v>94798.311855322783</v>
      </c>
      <c r="K457" s="211">
        <v>469179.63753269077</v>
      </c>
      <c r="L457" s="211">
        <v>3123395.477344133</v>
      </c>
      <c r="M457" s="218">
        <v>32.947796392312647</v>
      </c>
    </row>
    <row r="458" spans="2:13" x14ac:dyDescent="0.2">
      <c r="B458" s="217" t="s">
        <v>3</v>
      </c>
      <c r="C458" s="209" t="s">
        <v>64</v>
      </c>
      <c r="D458" s="205" t="s">
        <v>80</v>
      </c>
      <c r="E458" s="205" t="str">
        <f t="shared" si="7"/>
        <v>SCTotal55-59</v>
      </c>
      <c r="F458" s="210">
        <v>6.1500000000000001E-3</v>
      </c>
      <c r="G458" s="210">
        <v>3.0297800806227362E-2</v>
      </c>
      <c r="H458" s="211">
        <v>2813.8641107621766</v>
      </c>
      <c r="I458" s="210">
        <v>0.96970219919377265</v>
      </c>
      <c r="J458" s="211">
        <v>92873.54315775352</v>
      </c>
      <c r="K458" s="211">
        <v>457333.05551186216</v>
      </c>
      <c r="L458" s="211">
        <v>2654215.8398114424</v>
      </c>
      <c r="M458" s="218">
        <v>28.578815339294568</v>
      </c>
    </row>
    <row r="459" spans="2:13" x14ac:dyDescent="0.2">
      <c r="B459" s="217" t="s">
        <v>3</v>
      </c>
      <c r="C459" s="209" t="s">
        <v>64</v>
      </c>
      <c r="D459" s="205" t="s">
        <v>81</v>
      </c>
      <c r="E459" s="205" t="str">
        <f t="shared" si="7"/>
        <v>SCTotal60-64</v>
      </c>
      <c r="F459" s="210">
        <v>9.3100000000000006E-3</v>
      </c>
      <c r="G459" s="210">
        <v>4.547205901563442E-2</v>
      </c>
      <c r="H459" s="211">
        <v>4095.199040553885</v>
      </c>
      <c r="I459" s="210">
        <v>0.95452794098436555</v>
      </c>
      <c r="J459" s="211">
        <v>90059.679046991339</v>
      </c>
      <c r="K459" s="211">
        <v>440060.39763357199</v>
      </c>
      <c r="L459" s="211">
        <v>2196882.7842995804</v>
      </c>
      <c r="M459" s="218">
        <v>24.393633283472962</v>
      </c>
    </row>
    <row r="460" spans="2:13" x14ac:dyDescent="0.2">
      <c r="B460" s="217" t="s">
        <v>3</v>
      </c>
      <c r="C460" s="209" t="s">
        <v>64</v>
      </c>
      <c r="D460" s="205" t="s">
        <v>82</v>
      </c>
      <c r="E460" s="205" t="str">
        <f t="shared" si="7"/>
        <v>SCTotal65-69</v>
      </c>
      <c r="F460" s="210">
        <v>1.456E-2</v>
      </c>
      <c r="G460" s="210">
        <v>7.0250908766440218E-2</v>
      </c>
      <c r="H460" s="211">
        <v>6039.0828420867119</v>
      </c>
      <c r="I460" s="210">
        <v>0.92974909123355975</v>
      </c>
      <c r="J460" s="211">
        <v>85964.480006437458</v>
      </c>
      <c r="K460" s="211">
        <v>414724.69292697049</v>
      </c>
      <c r="L460" s="211">
        <v>1756822.3866660083</v>
      </c>
      <c r="M460" s="218">
        <v>20.436608079691151</v>
      </c>
    </row>
    <row r="461" spans="2:13" x14ac:dyDescent="0.2">
      <c r="B461" s="217" t="s">
        <v>3</v>
      </c>
      <c r="C461" s="209" t="s">
        <v>64</v>
      </c>
      <c r="D461" s="205" t="s">
        <v>19</v>
      </c>
      <c r="E461" s="205" t="str">
        <f t="shared" si="7"/>
        <v>SCTotal70-74</v>
      </c>
      <c r="F461" s="210">
        <v>2.3369999999999998E-2</v>
      </c>
      <c r="G461" s="210">
        <v>0.11038064197235879</v>
      </c>
      <c r="H461" s="211">
        <v>8822.2166488967796</v>
      </c>
      <c r="I461" s="210">
        <v>0.88961935802764125</v>
      </c>
      <c r="J461" s="211">
        <v>79925.397164350739</v>
      </c>
      <c r="K461" s="211">
        <v>377571.44419951178</v>
      </c>
      <c r="L461" s="211">
        <v>1342097.6937390377</v>
      </c>
      <c r="M461" s="218">
        <v>16.791880195218546</v>
      </c>
    </row>
    <row r="462" spans="2:13" x14ac:dyDescent="0.2">
      <c r="B462" s="217" t="s">
        <v>3</v>
      </c>
      <c r="C462" s="209" t="s">
        <v>64</v>
      </c>
      <c r="D462" s="205" t="s">
        <v>20</v>
      </c>
      <c r="E462" s="205" t="str">
        <f t="shared" si="7"/>
        <v>SCTotal75-79</v>
      </c>
      <c r="F462" s="210">
        <v>3.6790000000000003E-2</v>
      </c>
      <c r="G462" s="210">
        <v>0.16843762558800612</v>
      </c>
      <c r="H462" s="211">
        <v>11976.450897778446</v>
      </c>
      <c r="I462" s="210">
        <v>0.83156237441199388</v>
      </c>
      <c r="J462" s="211">
        <v>71103.180515453962</v>
      </c>
      <c r="K462" s="211">
        <v>325574.77533282369</v>
      </c>
      <c r="L462" s="211">
        <v>964526.24953952595</v>
      </c>
      <c r="M462" s="218">
        <v>13.565163225432517</v>
      </c>
    </row>
    <row r="463" spans="2:13" x14ac:dyDescent="0.2">
      <c r="B463" s="217" t="s">
        <v>3</v>
      </c>
      <c r="C463" s="209" t="s">
        <v>64</v>
      </c>
      <c r="D463" s="205" t="s">
        <v>21</v>
      </c>
      <c r="E463" s="205" t="str">
        <f t="shared" si="7"/>
        <v>SCTotal80-84</v>
      </c>
      <c r="F463" s="210">
        <v>5.9040000000000002E-2</v>
      </c>
      <c r="G463" s="210">
        <v>0.25724427668294592</v>
      </c>
      <c r="H463" s="211">
        <v>15210.012793127053</v>
      </c>
      <c r="I463" s="210">
        <v>0.74275572331705408</v>
      </c>
      <c r="J463" s="211">
        <v>59126.729617675512</v>
      </c>
      <c r="K463" s="211">
        <v>257608.61610555992</v>
      </c>
      <c r="L463" s="211">
        <v>638951.4742067022</v>
      </c>
      <c r="M463" s="218">
        <v>10.806474133412788</v>
      </c>
    </row>
    <row r="464" spans="2:13" x14ac:dyDescent="0.2">
      <c r="B464" s="217" t="s">
        <v>3</v>
      </c>
      <c r="C464" s="209" t="s">
        <v>64</v>
      </c>
      <c r="D464" s="205" t="s">
        <v>22</v>
      </c>
      <c r="E464" s="205" t="str">
        <f t="shared" si="7"/>
        <v>SCTotal85-89</v>
      </c>
      <c r="F464" s="210">
        <v>9.1939999999999994E-2</v>
      </c>
      <c r="G464" s="210">
        <v>0.37378880440116141</v>
      </c>
      <c r="H464" s="211">
        <v>16415.577075072339</v>
      </c>
      <c r="I464" s="210">
        <v>0.62621119559883853</v>
      </c>
      <c r="J464" s="211">
        <v>43916.716824548457</v>
      </c>
      <c r="K464" s="211">
        <v>178544.64143506144</v>
      </c>
      <c r="L464" s="211">
        <v>381342.85810114228</v>
      </c>
      <c r="M464" s="218">
        <v>8.6833189198692597</v>
      </c>
    </row>
    <row r="465" spans="2:13" ht="17" thickBot="1" x14ac:dyDescent="0.25">
      <c r="B465" s="217" t="s">
        <v>3</v>
      </c>
      <c r="C465" s="209" t="s">
        <v>64</v>
      </c>
      <c r="D465" s="205" t="s">
        <v>5</v>
      </c>
      <c r="E465" s="205" t="str">
        <f t="shared" si="7"/>
        <v>SCTotal90+</v>
      </c>
      <c r="F465" s="210">
        <v>0.13561000000000001</v>
      </c>
      <c r="G465" s="210">
        <v>1</v>
      </c>
      <c r="H465" s="211">
        <v>27501.139749476119</v>
      </c>
      <c r="I465" s="210">
        <v>0</v>
      </c>
      <c r="J465" s="211">
        <v>27501.139749476119</v>
      </c>
      <c r="K465" s="211">
        <v>202798.21666608084</v>
      </c>
      <c r="L465" s="211">
        <v>202798.21666608084</v>
      </c>
      <c r="M465" s="218">
        <v>7.3741749801458329</v>
      </c>
    </row>
    <row r="466" spans="2:13" x14ac:dyDescent="0.2">
      <c r="B466" s="212" t="s">
        <v>3</v>
      </c>
      <c r="C466" s="166" t="s">
        <v>65</v>
      </c>
      <c r="D466" s="213">
        <v>0</v>
      </c>
      <c r="E466" s="213" t="str">
        <f t="shared" si="7"/>
        <v>RSTotal0</v>
      </c>
      <c r="F466" s="214">
        <v>8.6800000000000002E-3</v>
      </c>
      <c r="G466" s="214">
        <v>8.6150045441005102E-3</v>
      </c>
      <c r="H466" s="215">
        <v>861.50045441005102</v>
      </c>
      <c r="I466" s="214">
        <v>0.99138499545589953</v>
      </c>
      <c r="J466" s="215">
        <v>100000</v>
      </c>
      <c r="K466" s="215">
        <v>99203.840059298906</v>
      </c>
      <c r="L466" s="215">
        <v>7879270.4212077195</v>
      </c>
      <c r="M466" s="216">
        <v>78.792704212077197</v>
      </c>
    </row>
    <row r="467" spans="2:13" x14ac:dyDescent="0.2">
      <c r="B467" s="217" t="s">
        <v>3</v>
      </c>
      <c r="C467" s="209" t="s">
        <v>65</v>
      </c>
      <c r="D467" s="205" t="s">
        <v>107</v>
      </c>
      <c r="E467" s="205" t="str">
        <f t="shared" si="7"/>
        <v>RSTotal01-04</v>
      </c>
      <c r="F467" s="210">
        <v>3.5E-4</v>
      </c>
      <c r="G467" s="210">
        <v>1.3822232235489273E-3</v>
      </c>
      <c r="H467" s="211">
        <v>137.0315364197092</v>
      </c>
      <c r="I467" s="210">
        <v>0.99861777677645103</v>
      </c>
      <c r="J467" s="211">
        <v>99138.499545589948</v>
      </c>
      <c r="K467" s="211">
        <v>396212.78974130756</v>
      </c>
      <c r="L467" s="211">
        <v>7780066.5811484205</v>
      </c>
      <c r="M467" s="218">
        <v>78.476743311720895</v>
      </c>
    </row>
    <row r="468" spans="2:13" x14ac:dyDescent="0.2">
      <c r="B468" s="217" t="s">
        <v>3</v>
      </c>
      <c r="C468" s="209" t="s">
        <v>65</v>
      </c>
      <c r="D468" s="205" t="s">
        <v>106</v>
      </c>
      <c r="E468" s="205" t="str">
        <f t="shared" si="7"/>
        <v>RSTotal05-09</v>
      </c>
      <c r="F468" s="210">
        <v>1.3999999999999999E-4</v>
      </c>
      <c r="G468" s="210">
        <v>6.7916177365356814E-4</v>
      </c>
      <c r="H468" s="211">
        <v>67.238012607415044</v>
      </c>
      <c r="I468" s="210">
        <v>0.99932083822634643</v>
      </c>
      <c r="J468" s="211">
        <v>99001.468009170232</v>
      </c>
      <c r="K468" s="211">
        <v>494839.24501433264</v>
      </c>
      <c r="L468" s="211">
        <v>7383853.791407113</v>
      </c>
      <c r="M468" s="218">
        <v>74.583275782568876</v>
      </c>
    </row>
    <row r="469" spans="2:13" x14ac:dyDescent="0.2">
      <c r="B469" s="217" t="s">
        <v>3</v>
      </c>
      <c r="C469" s="209" t="s">
        <v>65</v>
      </c>
      <c r="D469" s="205" t="s">
        <v>71</v>
      </c>
      <c r="E469" s="205" t="str">
        <f t="shared" si="7"/>
        <v>RSTotal10-14</v>
      </c>
      <c r="F469" s="210">
        <v>1.8000000000000001E-4</v>
      </c>
      <c r="G469" s="210">
        <v>9.0342110864335653E-4</v>
      </c>
      <c r="H469" s="211">
        <v>89.379271746271598</v>
      </c>
      <c r="I469" s="210">
        <v>0.99909657889135661</v>
      </c>
      <c r="J469" s="211">
        <v>98934.229996562819</v>
      </c>
      <c r="K469" s="211">
        <v>494447.70180344838</v>
      </c>
      <c r="L469" s="211">
        <v>6889014.5463927807</v>
      </c>
      <c r="M469" s="218">
        <v>69.632265259780354</v>
      </c>
    </row>
    <row r="470" spans="2:13" x14ac:dyDescent="0.2">
      <c r="B470" s="217" t="s">
        <v>3</v>
      </c>
      <c r="C470" s="209" t="s">
        <v>65</v>
      </c>
      <c r="D470" s="205" t="s">
        <v>72</v>
      </c>
      <c r="E470" s="205" t="str">
        <f t="shared" si="7"/>
        <v>RSTotal15-19</v>
      </c>
      <c r="F470" s="210">
        <v>6.2E-4</v>
      </c>
      <c r="G470" s="210">
        <v>3.0844986782124981E-3</v>
      </c>
      <c r="H470" s="211">
        <v>304.88681140880828</v>
      </c>
      <c r="I470" s="210">
        <v>0.99691550132178752</v>
      </c>
      <c r="J470" s="211">
        <v>98844.850724816541</v>
      </c>
      <c r="K470" s="211">
        <v>493462.03659556067</v>
      </c>
      <c r="L470" s="211">
        <v>6394566.8445893321</v>
      </c>
      <c r="M470" s="218">
        <v>64.692968806152251</v>
      </c>
    </row>
    <row r="471" spans="2:13" x14ac:dyDescent="0.2">
      <c r="B471" s="217" t="s">
        <v>3</v>
      </c>
      <c r="C471" s="209" t="s">
        <v>65</v>
      </c>
      <c r="D471" s="205" t="s">
        <v>73</v>
      </c>
      <c r="E471" s="205" t="str">
        <f t="shared" si="7"/>
        <v>RSTotal20-24</v>
      </c>
      <c r="F471" s="210">
        <v>8.8000000000000003E-4</v>
      </c>
      <c r="G471" s="210">
        <v>4.3876520580263629E-3</v>
      </c>
      <c r="H471" s="211">
        <v>432.35907546250695</v>
      </c>
      <c r="I471" s="210">
        <v>0.99561234794197362</v>
      </c>
      <c r="J471" s="211">
        <v>98539.96391340773</v>
      </c>
      <c r="K471" s="211">
        <v>491618.92187838239</v>
      </c>
      <c r="L471" s="211">
        <v>5901104.8079937715</v>
      </c>
      <c r="M471" s="218">
        <v>59.885396479131899</v>
      </c>
    </row>
    <row r="472" spans="2:13" x14ac:dyDescent="0.2">
      <c r="B472" s="217" t="s">
        <v>3</v>
      </c>
      <c r="C472" s="209" t="s">
        <v>65</v>
      </c>
      <c r="D472" s="205" t="s">
        <v>74</v>
      </c>
      <c r="E472" s="205" t="str">
        <f t="shared" si="7"/>
        <v>RSTotal25-29</v>
      </c>
      <c r="F472" s="210">
        <v>9.1E-4</v>
      </c>
      <c r="G472" s="210">
        <v>4.5229666923260184E-3</v>
      </c>
      <c r="H472" s="211">
        <v>443.73742894590919</v>
      </c>
      <c r="I472" s="210">
        <v>0.99547703330767401</v>
      </c>
      <c r="J472" s="211">
        <v>98107.604837945226</v>
      </c>
      <c r="K472" s="211">
        <v>489428.68061736133</v>
      </c>
      <c r="L472" s="211">
        <v>5409485.8861153889</v>
      </c>
      <c r="M472" s="218">
        <v>55.138293255153997</v>
      </c>
    </row>
    <row r="473" spans="2:13" x14ac:dyDescent="0.2">
      <c r="B473" s="217" t="s">
        <v>3</v>
      </c>
      <c r="C473" s="209" t="s">
        <v>65</v>
      </c>
      <c r="D473" s="205" t="s">
        <v>75</v>
      </c>
      <c r="E473" s="205" t="str">
        <f t="shared" si="7"/>
        <v>RSTotal30-34</v>
      </c>
      <c r="F473" s="210">
        <v>1.14E-3</v>
      </c>
      <c r="G473" s="210">
        <v>5.6839177342380585E-3</v>
      </c>
      <c r="H473" s="211">
        <v>555.11338796028554</v>
      </c>
      <c r="I473" s="210">
        <v>0.99431608226576196</v>
      </c>
      <c r="J473" s="211">
        <v>97663.867408999315</v>
      </c>
      <c r="K473" s="211">
        <v>486931.55357509584</v>
      </c>
      <c r="L473" s="211">
        <v>4920057.2054980276</v>
      </c>
      <c r="M473" s="218">
        <v>50.377456228450207</v>
      </c>
    </row>
    <row r="474" spans="2:13" x14ac:dyDescent="0.2">
      <c r="B474" s="217" t="s">
        <v>3</v>
      </c>
      <c r="C474" s="209" t="s">
        <v>65</v>
      </c>
      <c r="D474" s="205" t="s">
        <v>76</v>
      </c>
      <c r="E474" s="205" t="str">
        <f t="shared" si="7"/>
        <v>RSTotal35-39</v>
      </c>
      <c r="F474" s="210">
        <v>1.39E-3</v>
      </c>
      <c r="G474" s="210">
        <v>6.9113888899288763E-3</v>
      </c>
      <c r="H474" s="211">
        <v>671.15636365584521</v>
      </c>
      <c r="I474" s="210">
        <v>0.99308861111007107</v>
      </c>
      <c r="J474" s="211">
        <v>97108.754021039029</v>
      </c>
      <c r="K474" s="211">
        <v>483865.87919605552</v>
      </c>
      <c r="L474" s="211">
        <v>4433125.6519229319</v>
      </c>
      <c r="M474" s="218">
        <v>45.651143366152922</v>
      </c>
    </row>
    <row r="475" spans="2:13" x14ac:dyDescent="0.2">
      <c r="B475" s="217" t="s">
        <v>3</v>
      </c>
      <c r="C475" s="209" t="s">
        <v>65</v>
      </c>
      <c r="D475" s="205" t="s">
        <v>77</v>
      </c>
      <c r="E475" s="205" t="str">
        <f t="shared" si="7"/>
        <v>RSTotal40-44</v>
      </c>
      <c r="F475" s="210">
        <v>2.1199999999999999E-3</v>
      </c>
      <c r="G475" s="210">
        <v>1.0543468743344459E-2</v>
      </c>
      <c r="H475" s="211">
        <v>1016.7867965838483</v>
      </c>
      <c r="I475" s="210">
        <v>0.98945653125665556</v>
      </c>
      <c r="J475" s="211">
        <v>96437.597657383172</v>
      </c>
      <c r="K475" s="211">
        <v>479646.02129545622</v>
      </c>
      <c r="L475" s="211">
        <v>3949259.7727268767</v>
      </c>
      <c r="M475" s="218">
        <v>40.951453257447717</v>
      </c>
    </row>
    <row r="476" spans="2:13" x14ac:dyDescent="0.2">
      <c r="B476" s="217" t="s">
        <v>3</v>
      </c>
      <c r="C476" s="209" t="s">
        <v>65</v>
      </c>
      <c r="D476" s="205" t="s">
        <v>78</v>
      </c>
      <c r="E476" s="205" t="str">
        <f t="shared" si="7"/>
        <v>RSTotal45-49</v>
      </c>
      <c r="F476" s="210">
        <v>3.1800000000000001E-3</v>
      </c>
      <c r="G476" s="210">
        <v>1.5768646294502097E-2</v>
      </c>
      <c r="H476" s="211">
        <v>1504.6570155985287</v>
      </c>
      <c r="I476" s="210">
        <v>0.98423135370549786</v>
      </c>
      <c r="J476" s="211">
        <v>95420.81086079932</v>
      </c>
      <c r="K476" s="211">
        <v>473342.41176500026</v>
      </c>
      <c r="L476" s="211">
        <v>3469613.7514314204</v>
      </c>
      <c r="M476" s="218">
        <v>36.361184946257922</v>
      </c>
    </row>
    <row r="477" spans="2:13" x14ac:dyDescent="0.2">
      <c r="B477" s="217" t="s">
        <v>3</v>
      </c>
      <c r="C477" s="209" t="s">
        <v>65</v>
      </c>
      <c r="D477" s="205" t="s">
        <v>79</v>
      </c>
      <c r="E477" s="205" t="str">
        <f t="shared" si="7"/>
        <v>RSTotal50-54</v>
      </c>
      <c r="F477" s="210">
        <v>4.6899999999999997E-3</v>
      </c>
      <c r="G477" s="210">
        <v>2.319439465561593E-2</v>
      </c>
      <c r="H477" s="211">
        <v>2178.3283368231282</v>
      </c>
      <c r="I477" s="210">
        <v>0.9768056053443841</v>
      </c>
      <c r="J477" s="211">
        <v>93916.153845200781</v>
      </c>
      <c r="K477" s="211">
        <v>464134.94838394609</v>
      </c>
      <c r="L477" s="211">
        <v>2996271.3396664201</v>
      </c>
      <c r="M477" s="218">
        <v>31.903684478019464</v>
      </c>
    </row>
    <row r="478" spans="2:13" x14ac:dyDescent="0.2">
      <c r="B478" s="217" t="s">
        <v>3</v>
      </c>
      <c r="C478" s="209" t="s">
        <v>65</v>
      </c>
      <c r="D478" s="205" t="s">
        <v>80</v>
      </c>
      <c r="E478" s="205" t="str">
        <f t="shared" si="7"/>
        <v>RSTotal55-59</v>
      </c>
      <c r="F478" s="210">
        <v>7.1500000000000001E-3</v>
      </c>
      <c r="G478" s="210">
        <v>3.5130041970393121E-2</v>
      </c>
      <c r="H478" s="211">
        <v>3222.753660381908</v>
      </c>
      <c r="I478" s="210">
        <v>0.96486995802960684</v>
      </c>
      <c r="J478" s="211">
        <v>91737.82550837766</v>
      </c>
      <c r="K478" s="211">
        <v>450632.24339093349</v>
      </c>
      <c r="L478" s="211">
        <v>2532136.3912824742</v>
      </c>
      <c r="M478" s="218">
        <v>27.601879347480665</v>
      </c>
    </row>
    <row r="479" spans="2:13" x14ac:dyDescent="0.2">
      <c r="B479" s="217" t="s">
        <v>3</v>
      </c>
      <c r="C479" s="209" t="s">
        <v>65</v>
      </c>
      <c r="D479" s="205" t="s">
        <v>81</v>
      </c>
      <c r="E479" s="205" t="str">
        <f t="shared" si="7"/>
        <v>RSTotal60-64</v>
      </c>
      <c r="F479" s="210">
        <v>1.047E-2</v>
      </c>
      <c r="G479" s="210">
        <v>5.101517860471777E-2</v>
      </c>
      <c r="H479" s="211">
        <v>4515.6121995349285</v>
      </c>
      <c r="I479" s="210">
        <v>0.94898482139528229</v>
      </c>
      <c r="J479" s="211">
        <v>88515.071847995743</v>
      </c>
      <c r="K479" s="211">
        <v>431286.32874114142</v>
      </c>
      <c r="L479" s="211">
        <v>2081504.1478915405</v>
      </c>
      <c r="M479" s="218">
        <v>23.515816057473746</v>
      </c>
    </row>
    <row r="480" spans="2:13" x14ac:dyDescent="0.2">
      <c r="B480" s="217" t="s">
        <v>3</v>
      </c>
      <c r="C480" s="209" t="s">
        <v>65</v>
      </c>
      <c r="D480" s="205" t="s">
        <v>82</v>
      </c>
      <c r="E480" s="205" t="str">
        <f t="shared" si="7"/>
        <v>RSTotal65-69</v>
      </c>
      <c r="F480" s="210">
        <v>1.6420000000000001E-2</v>
      </c>
      <c r="G480" s="210">
        <v>7.8880638997502722E-2</v>
      </c>
      <c r="H480" s="211">
        <v>6625.9310525155352</v>
      </c>
      <c r="I480" s="210">
        <v>0.92111936100249725</v>
      </c>
      <c r="J480" s="211">
        <v>83999.459648460819</v>
      </c>
      <c r="K480" s="211">
        <v>403432.47061101528</v>
      </c>
      <c r="L480" s="211">
        <v>1650217.8191503992</v>
      </c>
      <c r="M480" s="218">
        <v>19.645576603189937</v>
      </c>
    </row>
    <row r="481" spans="2:13" x14ac:dyDescent="0.2">
      <c r="B481" s="217" t="s">
        <v>3</v>
      </c>
      <c r="C481" s="209" t="s">
        <v>65</v>
      </c>
      <c r="D481" s="205" t="s">
        <v>19</v>
      </c>
      <c r="E481" s="205" t="str">
        <f t="shared" si="7"/>
        <v>RSTotal70-74</v>
      </c>
      <c r="F481" s="210">
        <v>2.5399999999999999E-2</v>
      </c>
      <c r="G481" s="210">
        <v>0.11941284296233068</v>
      </c>
      <c r="H481" s="211">
        <v>9239.3930196690162</v>
      </c>
      <c r="I481" s="210">
        <v>0.88058715703766932</v>
      </c>
      <c r="J481" s="211">
        <v>77373.528595945289</v>
      </c>
      <c r="K481" s="211">
        <v>363769.16043055389</v>
      </c>
      <c r="L481" s="211">
        <v>1246785.3485393838</v>
      </c>
      <c r="M481" s="218">
        <v>16.113848898507143</v>
      </c>
    </row>
    <row r="482" spans="2:13" x14ac:dyDescent="0.2">
      <c r="B482" s="217" t="s">
        <v>3</v>
      </c>
      <c r="C482" s="209" t="s">
        <v>65</v>
      </c>
      <c r="D482" s="205" t="s">
        <v>20</v>
      </c>
      <c r="E482" s="205" t="str">
        <f t="shared" si="7"/>
        <v>RSTotal75-79</v>
      </c>
      <c r="F482" s="210">
        <v>3.9949999999999999E-2</v>
      </c>
      <c r="G482" s="210">
        <v>0.18162000074920692</v>
      </c>
      <c r="H482" s="211">
        <v>12374.521754409861</v>
      </c>
      <c r="I482" s="210">
        <v>0.81837999925079308</v>
      </c>
      <c r="J482" s="211">
        <v>68134.135576276269</v>
      </c>
      <c r="K482" s="211">
        <v>309734.3734953567</v>
      </c>
      <c r="L482" s="211">
        <v>883016.18810883001</v>
      </c>
      <c r="M482" s="218">
        <v>12.959967579250963</v>
      </c>
    </row>
    <row r="483" spans="2:13" x14ac:dyDescent="0.2">
      <c r="B483" s="217" t="s">
        <v>3</v>
      </c>
      <c r="C483" s="209" t="s">
        <v>65</v>
      </c>
      <c r="D483" s="205" t="s">
        <v>21</v>
      </c>
      <c r="E483" s="205" t="str">
        <f t="shared" si="7"/>
        <v>RSTotal80-84</v>
      </c>
      <c r="F483" s="210">
        <v>6.2399999999999997E-2</v>
      </c>
      <c r="G483" s="210">
        <v>0.26988529551808349</v>
      </c>
      <c r="H483" s="211">
        <v>15048.699854288627</v>
      </c>
      <c r="I483" s="210">
        <v>0.73011470448191651</v>
      </c>
      <c r="J483" s="211">
        <v>55759.613821866405</v>
      </c>
      <c r="K483" s="211">
        <v>241176.31947361046</v>
      </c>
      <c r="L483" s="211">
        <v>573281.81461347337</v>
      </c>
      <c r="M483" s="218">
        <v>10.281308913740325</v>
      </c>
    </row>
    <row r="484" spans="2:13" x14ac:dyDescent="0.2">
      <c r="B484" s="217" t="s">
        <v>3</v>
      </c>
      <c r="C484" s="209" t="s">
        <v>65</v>
      </c>
      <c r="D484" s="205" t="s">
        <v>22</v>
      </c>
      <c r="E484" s="205" t="str">
        <f t="shared" si="7"/>
        <v>RSTotal85-89</v>
      </c>
      <c r="F484" s="210">
        <v>9.8809999999999995E-2</v>
      </c>
      <c r="G484" s="210">
        <v>0.39617227559242474</v>
      </c>
      <c r="H484" s="211">
        <v>16128.535427982717</v>
      </c>
      <c r="I484" s="210">
        <v>0.60382772440757526</v>
      </c>
      <c r="J484" s="211">
        <v>40710.913967577777</v>
      </c>
      <c r="K484" s="211">
        <v>163233.2312679321</v>
      </c>
      <c r="L484" s="211">
        <v>332105.49513986293</v>
      </c>
      <c r="M484" s="218">
        <v>8.1576526482395408</v>
      </c>
    </row>
    <row r="485" spans="2:13" ht="17" thickBot="1" x14ac:dyDescent="0.25">
      <c r="B485" s="217" t="s">
        <v>3</v>
      </c>
      <c r="C485" s="209" t="s">
        <v>65</v>
      </c>
      <c r="D485" s="205" t="s">
        <v>5</v>
      </c>
      <c r="E485" s="205" t="str">
        <f t="shared" si="7"/>
        <v>RSTotal90+</v>
      </c>
      <c r="F485" s="210">
        <v>0.14557</v>
      </c>
      <c r="G485" s="210">
        <v>1</v>
      </c>
      <c r="H485" s="211">
        <v>24582.378539595062</v>
      </c>
      <c r="I485" s="210">
        <v>0</v>
      </c>
      <c r="J485" s="211">
        <v>24582.378539595062</v>
      </c>
      <c r="K485" s="211">
        <v>168872.26387193083</v>
      </c>
      <c r="L485" s="211">
        <v>168872.26387193083</v>
      </c>
      <c r="M485" s="218">
        <v>6.869647035982573</v>
      </c>
    </row>
    <row r="486" spans="2:13" x14ac:dyDescent="0.2">
      <c r="B486" s="212" t="s">
        <v>3</v>
      </c>
      <c r="C486" s="166" t="s">
        <v>66</v>
      </c>
      <c r="D486" s="213">
        <v>0</v>
      </c>
      <c r="E486" s="213" t="str">
        <f t="shared" si="7"/>
        <v>MSTotal0</v>
      </c>
      <c r="F486" s="214">
        <v>1.265E-2</v>
      </c>
      <c r="G486" s="214">
        <v>1.2504647376296949E-2</v>
      </c>
      <c r="H486" s="215">
        <v>1250.4647376296948</v>
      </c>
      <c r="I486" s="214">
        <v>0.98749535262370303</v>
      </c>
      <c r="J486" s="215">
        <v>100000</v>
      </c>
      <c r="K486" s="215">
        <v>98858.968361053441</v>
      </c>
      <c r="L486" s="215">
        <v>7652691.4804937271</v>
      </c>
      <c r="M486" s="216">
        <v>76.526914804937277</v>
      </c>
    </row>
    <row r="487" spans="2:13" x14ac:dyDescent="0.2">
      <c r="B487" s="217" t="s">
        <v>3</v>
      </c>
      <c r="C487" s="209" t="s">
        <v>66</v>
      </c>
      <c r="D487" s="205" t="s">
        <v>107</v>
      </c>
      <c r="E487" s="205" t="str">
        <f t="shared" si="7"/>
        <v>MSTotal01-04</v>
      </c>
      <c r="F487" s="210">
        <v>6.4000000000000005E-4</v>
      </c>
      <c r="G487" s="210">
        <v>2.5679672027528406E-3</v>
      </c>
      <c r="H487" s="211">
        <v>253.58556784085206</v>
      </c>
      <c r="I487" s="210">
        <v>0.99743203279724713</v>
      </c>
      <c r="J487" s="211">
        <v>98749.535262370307</v>
      </c>
      <c r="K487" s="211">
        <v>394365.11031158571</v>
      </c>
      <c r="L487" s="211">
        <v>7553832.5121326735</v>
      </c>
      <c r="M487" s="218">
        <v>76.49486645241106</v>
      </c>
    </row>
    <row r="488" spans="2:13" x14ac:dyDescent="0.2">
      <c r="B488" s="217" t="s">
        <v>3</v>
      </c>
      <c r="C488" s="209" t="s">
        <v>66</v>
      </c>
      <c r="D488" s="205" t="s">
        <v>106</v>
      </c>
      <c r="E488" s="205" t="str">
        <f t="shared" si="7"/>
        <v>MSTotal05-09</v>
      </c>
      <c r="F488" s="210">
        <v>2.4000000000000001E-4</v>
      </c>
      <c r="G488" s="210">
        <v>1.2019443951362043E-3</v>
      </c>
      <c r="H488" s="211">
        <v>118.38665467895721</v>
      </c>
      <c r="I488" s="210">
        <v>0.99879805560486379</v>
      </c>
      <c r="J488" s="211">
        <v>98495.949694529452</v>
      </c>
      <c r="K488" s="211">
        <v>492183.78183594986</v>
      </c>
      <c r="L488" s="211">
        <v>7159467.401821088</v>
      </c>
      <c r="M488" s="218">
        <v>72.687937159092456</v>
      </c>
    </row>
    <row r="489" spans="2:13" x14ac:dyDescent="0.2">
      <c r="B489" s="217" t="s">
        <v>3</v>
      </c>
      <c r="C489" s="209" t="s">
        <v>66</v>
      </c>
      <c r="D489" s="205" t="s">
        <v>71</v>
      </c>
      <c r="E489" s="205" t="str">
        <f t="shared" si="7"/>
        <v>MSTotal10-14</v>
      </c>
      <c r="F489" s="210">
        <v>2.7E-4</v>
      </c>
      <c r="G489" s="210">
        <v>1.3320643021122402E-3</v>
      </c>
      <c r="H489" s="211">
        <v>131.04523985418135</v>
      </c>
      <c r="I489" s="210">
        <v>0.99866793569788781</v>
      </c>
      <c r="J489" s="211">
        <v>98377.563039850487</v>
      </c>
      <c r="K489" s="211">
        <v>491560.20209961699</v>
      </c>
      <c r="L489" s="211">
        <v>6667283.6199851381</v>
      </c>
      <c r="M489" s="218">
        <v>67.77240067721921</v>
      </c>
    </row>
    <row r="490" spans="2:13" x14ac:dyDescent="0.2">
      <c r="B490" s="217" t="s">
        <v>3</v>
      </c>
      <c r="C490" s="209" t="s">
        <v>66</v>
      </c>
      <c r="D490" s="205" t="s">
        <v>72</v>
      </c>
      <c r="E490" s="205" t="str">
        <f t="shared" si="7"/>
        <v>MSTotal15-19</v>
      </c>
      <c r="F490" s="210">
        <v>9.8999999999999999E-4</v>
      </c>
      <c r="G490" s="210">
        <v>4.9621143980337276E-3</v>
      </c>
      <c r="H490" s="211">
        <v>487.51046053203856</v>
      </c>
      <c r="I490" s="210">
        <v>0.99503788560196627</v>
      </c>
      <c r="J490" s="211">
        <v>98246.517799996305</v>
      </c>
      <c r="K490" s="211">
        <v>490013.81284865143</v>
      </c>
      <c r="L490" s="211">
        <v>6175723.4178855214</v>
      </c>
      <c r="M490" s="218">
        <v>62.859463685599998</v>
      </c>
    </row>
    <row r="491" spans="2:13" x14ac:dyDescent="0.2">
      <c r="B491" s="217" t="s">
        <v>3</v>
      </c>
      <c r="C491" s="209" t="s">
        <v>66</v>
      </c>
      <c r="D491" s="205" t="s">
        <v>73</v>
      </c>
      <c r="E491" s="205" t="str">
        <f t="shared" si="7"/>
        <v>MSTotal20-24</v>
      </c>
      <c r="F491" s="210">
        <v>1.3500000000000001E-3</v>
      </c>
      <c r="G491" s="210">
        <v>6.7263181088334503E-3</v>
      </c>
      <c r="H491" s="211">
        <v>657.55818136902064</v>
      </c>
      <c r="I491" s="210">
        <v>0.9932736818911666</v>
      </c>
      <c r="J491" s="211">
        <v>97759.007339464268</v>
      </c>
      <c r="K491" s="211">
        <v>487151.14124389878</v>
      </c>
      <c r="L491" s="211">
        <v>5685709.6050368696</v>
      </c>
      <c r="M491" s="218">
        <v>58.160467866592271</v>
      </c>
    </row>
    <row r="492" spans="2:13" x14ac:dyDescent="0.2">
      <c r="B492" s="217" t="s">
        <v>3</v>
      </c>
      <c r="C492" s="209" t="s">
        <v>66</v>
      </c>
      <c r="D492" s="205" t="s">
        <v>74</v>
      </c>
      <c r="E492" s="205" t="str">
        <f t="shared" si="7"/>
        <v>MSTotal25-29</v>
      </c>
      <c r="F492" s="210">
        <v>1.32E-3</v>
      </c>
      <c r="G492" s="210">
        <v>6.5860026990350188E-3</v>
      </c>
      <c r="H492" s="211">
        <v>639.5104062354269</v>
      </c>
      <c r="I492" s="210">
        <v>0.99341399730096502</v>
      </c>
      <c r="J492" s="211">
        <v>97101.449158095245</v>
      </c>
      <c r="K492" s="211">
        <v>483908.46977488766</v>
      </c>
      <c r="L492" s="211">
        <v>5198558.4637929713</v>
      </c>
      <c r="M492" s="218">
        <v>53.537393199240149</v>
      </c>
    </row>
    <row r="493" spans="2:13" x14ac:dyDescent="0.2">
      <c r="B493" s="217" t="s">
        <v>3</v>
      </c>
      <c r="C493" s="209" t="s">
        <v>66</v>
      </c>
      <c r="D493" s="205" t="s">
        <v>75</v>
      </c>
      <c r="E493" s="205" t="str">
        <f t="shared" si="7"/>
        <v>MSTotal30-34</v>
      </c>
      <c r="F493" s="210">
        <v>1.6000000000000001E-3</v>
      </c>
      <c r="G493" s="210">
        <v>7.9458862468495157E-3</v>
      </c>
      <c r="H493" s="211">
        <v>766.47559247284335</v>
      </c>
      <c r="I493" s="210">
        <v>0.99205411375315045</v>
      </c>
      <c r="J493" s="211">
        <v>96461.938751859823</v>
      </c>
      <c r="K493" s="211">
        <v>480393.504778117</v>
      </c>
      <c r="L493" s="211">
        <v>4714649.9940180834</v>
      </c>
      <c r="M493" s="218">
        <v>48.875754054105442</v>
      </c>
    </row>
    <row r="494" spans="2:13" x14ac:dyDescent="0.2">
      <c r="B494" s="217" t="s">
        <v>3</v>
      </c>
      <c r="C494" s="209" t="s">
        <v>66</v>
      </c>
      <c r="D494" s="205" t="s">
        <v>76</v>
      </c>
      <c r="E494" s="205" t="str">
        <f t="shared" si="7"/>
        <v>MSTotal35-39</v>
      </c>
      <c r="F494" s="210">
        <v>1.8500000000000001E-3</v>
      </c>
      <c r="G494" s="210">
        <v>9.1901524594053315E-3</v>
      </c>
      <c r="H494" s="211">
        <v>879.45589610817251</v>
      </c>
      <c r="I494" s="210">
        <v>0.99080984754059465</v>
      </c>
      <c r="J494" s="211">
        <v>95695.463159386971</v>
      </c>
      <c r="K494" s="211">
        <v>476278.67605666444</v>
      </c>
      <c r="L494" s="211">
        <v>4234256.4892399665</v>
      </c>
      <c r="M494" s="218">
        <v>44.24720200358442</v>
      </c>
    </row>
    <row r="495" spans="2:13" x14ac:dyDescent="0.2">
      <c r="B495" s="217" t="s">
        <v>3</v>
      </c>
      <c r="C495" s="209" t="s">
        <v>66</v>
      </c>
      <c r="D495" s="205" t="s">
        <v>77</v>
      </c>
      <c r="E495" s="205" t="str">
        <f t="shared" si="7"/>
        <v>MSTotal40-44</v>
      </c>
      <c r="F495" s="210">
        <v>2.7899999999999999E-3</v>
      </c>
      <c r="G495" s="210">
        <v>1.3848590420416251E-2</v>
      </c>
      <c r="H495" s="211">
        <v>1313.0680498883603</v>
      </c>
      <c r="I495" s="210">
        <v>0.9861514095795838</v>
      </c>
      <c r="J495" s="211">
        <v>94816.007263278792</v>
      </c>
      <c r="K495" s="211">
        <v>470797.36619167309</v>
      </c>
      <c r="L495" s="211">
        <v>3757977.8131833021</v>
      </c>
      <c r="M495" s="218">
        <v>39.634423781929549</v>
      </c>
    </row>
    <row r="496" spans="2:13" x14ac:dyDescent="0.2">
      <c r="B496" s="217" t="s">
        <v>3</v>
      </c>
      <c r="C496" s="209" t="s">
        <v>66</v>
      </c>
      <c r="D496" s="205" t="s">
        <v>78</v>
      </c>
      <c r="E496" s="205" t="str">
        <f t="shared" si="7"/>
        <v>MSTotal45-49</v>
      </c>
      <c r="F496" s="210">
        <v>3.8500000000000001E-3</v>
      </c>
      <c r="G496" s="210">
        <v>1.9077305399977439E-2</v>
      </c>
      <c r="H496" s="211">
        <v>1783.7841271693756</v>
      </c>
      <c r="I496" s="210">
        <v>0.98092269460002257</v>
      </c>
      <c r="J496" s="211">
        <v>93502.939213390433</v>
      </c>
      <c r="K496" s="211">
        <v>463055.23574902874</v>
      </c>
      <c r="L496" s="211">
        <v>3287180.446991629</v>
      </c>
      <c r="M496" s="218">
        <v>35.155904987004689</v>
      </c>
    </row>
    <row r="497" spans="2:13" x14ac:dyDescent="0.2">
      <c r="B497" s="217" t="s">
        <v>3</v>
      </c>
      <c r="C497" s="209" t="s">
        <v>66</v>
      </c>
      <c r="D497" s="205" t="s">
        <v>79</v>
      </c>
      <c r="E497" s="205" t="str">
        <f t="shared" si="7"/>
        <v>MSTotal50-54</v>
      </c>
      <c r="F497" s="210">
        <v>5.5700000000000003E-3</v>
      </c>
      <c r="G497" s="210">
        <v>2.746065633745344E-2</v>
      </c>
      <c r="H497" s="211">
        <v>2518.668197384311</v>
      </c>
      <c r="I497" s="210">
        <v>0.97253934366254657</v>
      </c>
      <c r="J497" s="211">
        <v>91719.155086221057</v>
      </c>
      <c r="K497" s="211">
        <v>452299.1049376445</v>
      </c>
      <c r="L497" s="211">
        <v>2824125.2112426003</v>
      </c>
      <c r="M497" s="218">
        <v>30.791007708125605</v>
      </c>
    </row>
    <row r="498" spans="2:13" x14ac:dyDescent="0.2">
      <c r="B498" s="217" t="s">
        <v>3</v>
      </c>
      <c r="C498" s="209" t="s">
        <v>66</v>
      </c>
      <c r="D498" s="205" t="s">
        <v>80</v>
      </c>
      <c r="E498" s="205" t="str">
        <f t="shared" si="7"/>
        <v>MSTotal55-59</v>
      </c>
      <c r="F498" s="210">
        <v>7.92E-3</v>
      </c>
      <c r="G498" s="210">
        <v>3.8840619540717755E-2</v>
      </c>
      <c r="H498" s="211">
        <v>3464.6021740960905</v>
      </c>
      <c r="I498" s="210">
        <v>0.96115938045928229</v>
      </c>
      <c r="J498" s="211">
        <v>89200.486888836749</v>
      </c>
      <c r="K498" s="211">
        <v>437340.92900894355</v>
      </c>
      <c r="L498" s="211">
        <v>2371826.1063049557</v>
      </c>
      <c r="M498" s="218">
        <v>26.589833632419161</v>
      </c>
    </row>
    <row r="499" spans="2:13" x14ac:dyDescent="0.2">
      <c r="B499" s="217" t="s">
        <v>3</v>
      </c>
      <c r="C499" s="209" t="s">
        <v>66</v>
      </c>
      <c r="D499" s="205" t="s">
        <v>81</v>
      </c>
      <c r="E499" s="205" t="str">
        <f t="shared" si="7"/>
        <v>MSTotal60-64</v>
      </c>
      <c r="F499" s="210">
        <v>1.222E-2</v>
      </c>
      <c r="G499" s="210">
        <v>5.9286530788857705E-2</v>
      </c>
      <c r="H499" s="211">
        <v>5082.9831688504273</v>
      </c>
      <c r="I499" s="210">
        <v>0.94071346921114229</v>
      </c>
      <c r="J499" s="211">
        <v>85735.884714740663</v>
      </c>
      <c r="K499" s="211">
        <v>415971.96565157728</v>
      </c>
      <c r="L499" s="211">
        <v>1934485.1772960119</v>
      </c>
      <c r="M499" s="218">
        <v>22.56330804461173</v>
      </c>
    </row>
    <row r="500" spans="2:13" x14ac:dyDescent="0.2">
      <c r="B500" s="217" t="s">
        <v>3</v>
      </c>
      <c r="C500" s="209" t="s">
        <v>66</v>
      </c>
      <c r="D500" s="205" t="s">
        <v>82</v>
      </c>
      <c r="E500" s="205" t="str">
        <f t="shared" si="7"/>
        <v>MSTotal65-69</v>
      </c>
      <c r="F500" s="210">
        <v>1.804E-2</v>
      </c>
      <c r="G500" s="210">
        <v>8.6291364750715638E-2</v>
      </c>
      <c r="H500" s="211">
        <v>6959.6489454999719</v>
      </c>
      <c r="I500" s="210">
        <v>0.91370863524928436</v>
      </c>
      <c r="J500" s="211">
        <v>80652.901545890243</v>
      </c>
      <c r="K500" s="211">
        <v>385865.38536570128</v>
      </c>
      <c r="L500" s="211">
        <v>1518513.2116444346</v>
      </c>
      <c r="M500" s="218">
        <v>18.82775675194307</v>
      </c>
    </row>
    <row r="501" spans="2:13" x14ac:dyDescent="0.2">
      <c r="B501" s="217" t="s">
        <v>3</v>
      </c>
      <c r="C501" s="209" t="s">
        <v>66</v>
      </c>
      <c r="D501" s="205" t="s">
        <v>19</v>
      </c>
      <c r="E501" s="205" t="str">
        <f t="shared" si="7"/>
        <v>MSTotal70-74</v>
      </c>
      <c r="F501" s="210">
        <v>2.835E-2</v>
      </c>
      <c r="G501" s="210">
        <v>0.13234997989779024</v>
      </c>
      <c r="H501" s="211">
        <v>9753.3005002644313</v>
      </c>
      <c r="I501" s="210">
        <v>0.86765002010220971</v>
      </c>
      <c r="J501" s="211">
        <v>73693.252600390275</v>
      </c>
      <c r="K501" s="211">
        <v>344083.01175129029</v>
      </c>
      <c r="L501" s="211">
        <v>1132647.8262787333</v>
      </c>
      <c r="M501" s="218">
        <v>15.369762987944638</v>
      </c>
    </row>
    <row r="502" spans="2:13" x14ac:dyDescent="0.2">
      <c r="B502" s="217" t="s">
        <v>3</v>
      </c>
      <c r="C502" s="209" t="s">
        <v>66</v>
      </c>
      <c r="D502" s="205" t="s">
        <v>20</v>
      </c>
      <c r="E502" s="205" t="str">
        <f t="shared" si="7"/>
        <v>MSTotal75-79</v>
      </c>
      <c r="F502" s="210">
        <v>4.2380000000000001E-2</v>
      </c>
      <c r="G502" s="210">
        <v>0.19161847392471809</v>
      </c>
      <c r="H502" s="211">
        <v>12252.076044245687</v>
      </c>
      <c r="I502" s="210">
        <v>0.80838152607528191</v>
      </c>
      <c r="J502" s="211">
        <v>63939.95210012584</v>
      </c>
      <c r="K502" s="211">
        <v>289069.57039001497</v>
      </c>
      <c r="L502" s="211">
        <v>788564.81452744303</v>
      </c>
      <c r="M502" s="218">
        <v>12.332896547882948</v>
      </c>
    </row>
    <row r="503" spans="2:13" x14ac:dyDescent="0.2">
      <c r="B503" s="217" t="s">
        <v>3</v>
      </c>
      <c r="C503" s="209" t="s">
        <v>66</v>
      </c>
      <c r="D503" s="205" t="s">
        <v>21</v>
      </c>
      <c r="E503" s="205" t="str">
        <f t="shared" si="7"/>
        <v>MSTotal80-84</v>
      </c>
      <c r="F503" s="210">
        <v>6.5329999999999999E-2</v>
      </c>
      <c r="G503" s="210">
        <v>0.28078124939102411</v>
      </c>
      <c r="H503" s="211">
        <v>14512.986417338429</v>
      </c>
      <c r="I503" s="210">
        <v>0.71921875060897589</v>
      </c>
      <c r="J503" s="211">
        <v>51687.876055880151</v>
      </c>
      <c r="K503" s="211">
        <v>222156.9142360547</v>
      </c>
      <c r="L503" s="211">
        <v>499495.24413742806</v>
      </c>
      <c r="M503" s="218">
        <v>9.6636829030742142</v>
      </c>
    </row>
    <row r="504" spans="2:13" x14ac:dyDescent="0.2">
      <c r="B504" s="217" t="s">
        <v>3</v>
      </c>
      <c r="C504" s="209" t="s">
        <v>66</v>
      </c>
      <c r="D504" s="205" t="s">
        <v>22</v>
      </c>
      <c r="E504" s="205" t="str">
        <f t="shared" si="7"/>
        <v>MSTotal85-89</v>
      </c>
      <c r="F504" s="210">
        <v>0.10106999999999999</v>
      </c>
      <c r="G504" s="210">
        <v>0.40342896267619927</v>
      </c>
      <c r="H504" s="211">
        <v>14997.427164479077</v>
      </c>
      <c r="I504" s="210">
        <v>0.59657103732380068</v>
      </c>
      <c r="J504" s="211">
        <v>37174.889638541725</v>
      </c>
      <c r="K504" s="211">
        <v>148380.88028151094</v>
      </c>
      <c r="L504" s="211">
        <v>277338.32990137336</v>
      </c>
      <c r="M504" s="218">
        <v>7.4603672693580219</v>
      </c>
    </row>
    <row r="505" spans="2:13" ht="17" thickBot="1" x14ac:dyDescent="0.25">
      <c r="B505" s="217" t="s">
        <v>3</v>
      </c>
      <c r="C505" s="209" t="s">
        <v>66</v>
      </c>
      <c r="D505" s="205" t="s">
        <v>5</v>
      </c>
      <c r="E505" s="205" t="str">
        <f t="shared" si="7"/>
        <v>MSTotal90+</v>
      </c>
      <c r="F505" s="210">
        <v>0.17197999999999999</v>
      </c>
      <c r="G505" s="210">
        <v>1</v>
      </c>
      <c r="H505" s="211">
        <v>22177.462474062646</v>
      </c>
      <c r="I505" s="210">
        <v>0</v>
      </c>
      <c r="J505" s="211">
        <v>22177.462474062646</v>
      </c>
      <c r="K505" s="211">
        <v>128957.44961986241</v>
      </c>
      <c r="L505" s="211">
        <v>128957.44961986241</v>
      </c>
      <c r="M505" s="218">
        <v>5.8147973317814365</v>
      </c>
    </row>
    <row r="506" spans="2:13" x14ac:dyDescent="0.2">
      <c r="B506" s="212" t="s">
        <v>3</v>
      </c>
      <c r="C506" s="166" t="s">
        <v>67</v>
      </c>
      <c r="D506" s="213">
        <v>0</v>
      </c>
      <c r="E506" s="213" t="str">
        <f t="shared" si="7"/>
        <v>MTTotal0</v>
      </c>
      <c r="F506" s="214">
        <v>1.562E-2</v>
      </c>
      <c r="G506" s="214">
        <v>1.5399647451805425E-2</v>
      </c>
      <c r="H506" s="215">
        <v>1539.9647451805424</v>
      </c>
      <c r="I506" s="214">
        <v>0.98460035254819456</v>
      </c>
      <c r="J506" s="215">
        <v>100000</v>
      </c>
      <c r="K506" s="215">
        <v>98608.178234570441</v>
      </c>
      <c r="L506" s="215">
        <v>7516703.1347180037</v>
      </c>
      <c r="M506" s="216">
        <v>75.167031347180043</v>
      </c>
    </row>
    <row r="507" spans="2:13" x14ac:dyDescent="0.2">
      <c r="B507" s="217" t="s">
        <v>3</v>
      </c>
      <c r="C507" s="209" t="s">
        <v>67</v>
      </c>
      <c r="D507" s="205" t="s">
        <v>107</v>
      </c>
      <c r="E507" s="205" t="str">
        <f t="shared" si="7"/>
        <v>MTTotal01-04</v>
      </c>
      <c r="F507" s="210">
        <v>6.2E-4</v>
      </c>
      <c r="G507" s="210">
        <v>2.465543113180283E-3</v>
      </c>
      <c r="H507" s="211">
        <v>242.75746184600797</v>
      </c>
      <c r="I507" s="210">
        <v>0.99753445688681974</v>
      </c>
      <c r="J507" s="211">
        <v>98460.03525481945</v>
      </c>
      <c r="K507" s="211">
        <v>393232.99867733789</v>
      </c>
      <c r="L507" s="211">
        <v>7418094.956483433</v>
      </c>
      <c r="M507" s="218">
        <v>75.341177131259755</v>
      </c>
    </row>
    <row r="508" spans="2:13" x14ac:dyDescent="0.2">
      <c r="B508" s="217" t="s">
        <v>3</v>
      </c>
      <c r="C508" s="209" t="s">
        <v>67</v>
      </c>
      <c r="D508" s="205" t="s">
        <v>106</v>
      </c>
      <c r="E508" s="205" t="str">
        <f t="shared" si="7"/>
        <v>MTTotal05-09</v>
      </c>
      <c r="F508" s="210">
        <v>2.3000000000000001E-4</v>
      </c>
      <c r="G508" s="210">
        <v>1.1537525433770466E-3</v>
      </c>
      <c r="H508" s="211">
        <v>113.31843405721303</v>
      </c>
      <c r="I508" s="210">
        <v>0.99884624745662298</v>
      </c>
      <c r="J508" s="211">
        <v>98217.277792973444</v>
      </c>
      <c r="K508" s="211">
        <v>490803.09287972422</v>
      </c>
      <c r="L508" s="211">
        <v>7024861.9578060955</v>
      </c>
      <c r="M508" s="218">
        <v>71.523688251810427</v>
      </c>
    </row>
    <row r="509" spans="2:13" x14ac:dyDescent="0.2">
      <c r="B509" s="217" t="s">
        <v>3</v>
      </c>
      <c r="C509" s="209" t="s">
        <v>67</v>
      </c>
      <c r="D509" s="205" t="s">
        <v>71</v>
      </c>
      <c r="E509" s="205" t="str">
        <f t="shared" si="7"/>
        <v>MTTotal10-14</v>
      </c>
      <c r="F509" s="210">
        <v>3.1E-4</v>
      </c>
      <c r="G509" s="210">
        <v>1.5545140744963671E-3</v>
      </c>
      <c r="H509" s="211">
        <v>152.50398558725487</v>
      </c>
      <c r="I509" s="210">
        <v>0.99844548592550364</v>
      </c>
      <c r="J509" s="211">
        <v>98103.95935891624</v>
      </c>
      <c r="K509" s="211">
        <v>490138.53683061304</v>
      </c>
      <c r="L509" s="211">
        <v>6534058.8649263708</v>
      </c>
      <c r="M509" s="218">
        <v>66.603416494346803</v>
      </c>
    </row>
    <row r="510" spans="2:13" x14ac:dyDescent="0.2">
      <c r="B510" s="217" t="s">
        <v>3</v>
      </c>
      <c r="C510" s="209" t="s">
        <v>67</v>
      </c>
      <c r="D510" s="205" t="s">
        <v>72</v>
      </c>
      <c r="E510" s="205" t="str">
        <f t="shared" si="7"/>
        <v>MTTotal15-19</v>
      </c>
      <c r="F510" s="210">
        <v>1.0499999999999999E-3</v>
      </c>
      <c r="G510" s="210">
        <v>5.234494334992709E-3</v>
      </c>
      <c r="H510" s="211">
        <v>512.72633825598166</v>
      </c>
      <c r="I510" s="210">
        <v>0.99476550566500732</v>
      </c>
      <c r="J510" s="211">
        <v>97951.455373328979</v>
      </c>
      <c r="K510" s="211">
        <v>488475.46102100494</v>
      </c>
      <c r="L510" s="211">
        <v>6043920.3280957574</v>
      </c>
      <c r="M510" s="218">
        <v>61.703221305494203</v>
      </c>
    </row>
    <row r="511" spans="2:13" x14ac:dyDescent="0.2">
      <c r="B511" s="217" t="s">
        <v>3</v>
      </c>
      <c r="C511" s="209" t="s">
        <v>67</v>
      </c>
      <c r="D511" s="205" t="s">
        <v>73</v>
      </c>
      <c r="E511" s="205" t="str">
        <f t="shared" si="7"/>
        <v>MTTotal20-24</v>
      </c>
      <c r="F511" s="210">
        <v>1.6100000000000001E-3</v>
      </c>
      <c r="G511" s="210">
        <v>8.0125687667178657E-3</v>
      </c>
      <c r="H511" s="211">
        <v>780.73451693511117</v>
      </c>
      <c r="I511" s="210">
        <v>0.99198743123328215</v>
      </c>
      <c r="J511" s="211">
        <v>97438.729035073004</v>
      </c>
      <c r="K511" s="211">
        <v>485241.80888302729</v>
      </c>
      <c r="L511" s="211">
        <v>5555444.8670747522</v>
      </c>
      <c r="M511" s="218">
        <v>57.01475093209676</v>
      </c>
    </row>
    <row r="512" spans="2:13" x14ac:dyDescent="0.2">
      <c r="B512" s="217" t="s">
        <v>3</v>
      </c>
      <c r="C512" s="209" t="s">
        <v>67</v>
      </c>
      <c r="D512" s="205" t="s">
        <v>74</v>
      </c>
      <c r="E512" s="205" t="str">
        <f t="shared" si="7"/>
        <v>MTTotal25-29</v>
      </c>
      <c r="F512" s="210">
        <v>1.56E-3</v>
      </c>
      <c r="G512" s="210">
        <v>7.7554223201370042E-3</v>
      </c>
      <c r="H512" s="211">
        <v>749.62356810564688</v>
      </c>
      <c r="I512" s="210">
        <v>0.99224457767986296</v>
      </c>
      <c r="J512" s="211">
        <v>96657.994518137901</v>
      </c>
      <c r="K512" s="211">
        <v>481415.91367042536</v>
      </c>
      <c r="L512" s="211">
        <v>5070203.0581917251</v>
      </c>
      <c r="M512" s="218">
        <v>52.455082308171619</v>
      </c>
    </row>
    <row r="513" spans="2:13" x14ac:dyDescent="0.2">
      <c r="B513" s="217" t="s">
        <v>3</v>
      </c>
      <c r="C513" s="209" t="s">
        <v>67</v>
      </c>
      <c r="D513" s="205" t="s">
        <v>75</v>
      </c>
      <c r="E513" s="205" t="str">
        <f t="shared" si="7"/>
        <v>MTTotal30-34</v>
      </c>
      <c r="F513" s="210">
        <v>1.91E-3</v>
      </c>
      <c r="G513" s="210">
        <v>9.5063454796601599E-3</v>
      </c>
      <c r="H513" s="211">
        <v>911.73810864240886</v>
      </c>
      <c r="I513" s="210">
        <v>0.99049365452033988</v>
      </c>
      <c r="J513" s="211">
        <v>95908.370950032244</v>
      </c>
      <c r="K513" s="211">
        <v>477262.50947855524</v>
      </c>
      <c r="L513" s="211">
        <v>4588787.1445212997</v>
      </c>
      <c r="M513" s="218">
        <v>47.845533179914334</v>
      </c>
    </row>
    <row r="514" spans="2:13" x14ac:dyDescent="0.2">
      <c r="B514" s="217" t="s">
        <v>3</v>
      </c>
      <c r="C514" s="209" t="s">
        <v>67</v>
      </c>
      <c r="D514" s="205" t="s">
        <v>76</v>
      </c>
      <c r="E514" s="205" t="str">
        <f t="shared" si="7"/>
        <v>MTTotal35-39</v>
      </c>
      <c r="F514" s="210">
        <v>2.1099999999999999E-3</v>
      </c>
      <c r="G514" s="210">
        <v>1.0493526093643617E-2</v>
      </c>
      <c r="H514" s="211">
        <v>996.84964552940653</v>
      </c>
      <c r="I514" s="210">
        <v>0.98950647390635638</v>
      </c>
      <c r="J514" s="211">
        <v>94996.632841389845</v>
      </c>
      <c r="K514" s="211">
        <v>472491.04009312572</v>
      </c>
      <c r="L514" s="211">
        <v>4111524.6350427442</v>
      </c>
      <c r="M514" s="218">
        <v>43.280740717489529</v>
      </c>
    </row>
    <row r="515" spans="2:13" x14ac:dyDescent="0.2">
      <c r="B515" s="217" t="s">
        <v>3</v>
      </c>
      <c r="C515" s="209" t="s">
        <v>67</v>
      </c>
      <c r="D515" s="205" t="s">
        <v>77</v>
      </c>
      <c r="E515" s="205" t="str">
        <f t="shared" si="7"/>
        <v>MTTotal40-44</v>
      </c>
      <c r="F515" s="210">
        <v>3.0000000000000001E-3</v>
      </c>
      <c r="G515" s="210">
        <v>1.4907441351296727E-2</v>
      </c>
      <c r="H515" s="211">
        <v>1401.2962550268971</v>
      </c>
      <c r="I515" s="210">
        <v>0.98509255864870326</v>
      </c>
      <c r="J515" s="211">
        <v>93999.783195860437</v>
      </c>
      <c r="K515" s="211">
        <v>466495.67534173495</v>
      </c>
      <c r="L515" s="211">
        <v>3639033.5949496184</v>
      </c>
      <c r="M515" s="218">
        <v>38.713212639727388</v>
      </c>
    </row>
    <row r="516" spans="2:13" x14ac:dyDescent="0.2">
      <c r="B516" s="217" t="s">
        <v>3</v>
      </c>
      <c r="C516" s="209" t="s">
        <v>67</v>
      </c>
      <c r="D516" s="205" t="s">
        <v>78</v>
      </c>
      <c r="E516" s="205" t="str">
        <f t="shared" si="7"/>
        <v>MTTotal45-49</v>
      </c>
      <c r="F516" s="210">
        <v>4.2199999999999998E-3</v>
      </c>
      <c r="G516" s="210">
        <v>2.0855995487618496E-2</v>
      </c>
      <c r="H516" s="211">
        <v>1931.2336257983245</v>
      </c>
      <c r="I516" s="210">
        <v>0.97914400451238148</v>
      </c>
      <c r="J516" s="211">
        <v>92598.486940833536</v>
      </c>
      <c r="K516" s="211">
        <v>458164.35063967184</v>
      </c>
      <c r="L516" s="211">
        <v>3172537.9196078833</v>
      </c>
      <c r="M516" s="218">
        <v>34.261228497556324</v>
      </c>
    </row>
    <row r="517" spans="2:13" x14ac:dyDescent="0.2">
      <c r="B517" s="217" t="s">
        <v>3</v>
      </c>
      <c r="C517" s="209" t="s">
        <v>67</v>
      </c>
      <c r="D517" s="205" t="s">
        <v>79</v>
      </c>
      <c r="E517" s="205" t="str">
        <f t="shared" si="7"/>
        <v>MTTotal50-54</v>
      </c>
      <c r="F517" s="210">
        <v>6.0200000000000002E-3</v>
      </c>
      <c r="G517" s="210">
        <v>2.9640216239737376E-2</v>
      </c>
      <c r="H517" s="211">
        <v>2687.3969941206892</v>
      </c>
      <c r="I517" s="210">
        <v>0.97035978376026266</v>
      </c>
      <c r="J517" s="211">
        <v>90667.25331503521</v>
      </c>
      <c r="K517" s="211">
        <v>446617.77408987435</v>
      </c>
      <c r="L517" s="211">
        <v>2714373.5689682113</v>
      </c>
      <c r="M517" s="218">
        <v>29.937750066573276</v>
      </c>
    </row>
    <row r="518" spans="2:13" x14ac:dyDescent="0.2">
      <c r="B518" s="217" t="s">
        <v>3</v>
      </c>
      <c r="C518" s="209" t="s">
        <v>67</v>
      </c>
      <c r="D518" s="205" t="s">
        <v>80</v>
      </c>
      <c r="E518" s="205" t="str">
        <f t="shared" si="7"/>
        <v>MTTotal55-59</v>
      </c>
      <c r="F518" s="210">
        <v>8.7100000000000007E-3</v>
      </c>
      <c r="G518" s="210">
        <v>4.260042304438446E-2</v>
      </c>
      <c r="H518" s="211">
        <v>3747.9790986551207</v>
      </c>
      <c r="I518" s="210">
        <v>0.95739957695561551</v>
      </c>
      <c r="J518" s="211">
        <v>87979.856320914521</v>
      </c>
      <c r="K518" s="211">
        <v>430529.33385793481</v>
      </c>
      <c r="L518" s="211">
        <v>2267755.7948783371</v>
      </c>
      <c r="M518" s="218">
        <v>25.775852447479473</v>
      </c>
    </row>
    <row r="519" spans="2:13" x14ac:dyDescent="0.2">
      <c r="B519" s="217" t="s">
        <v>3</v>
      </c>
      <c r="C519" s="209" t="s">
        <v>67</v>
      </c>
      <c r="D519" s="205" t="s">
        <v>81</v>
      </c>
      <c r="E519" s="205" t="str">
        <f t="shared" ref="E519:E582" si="8">_xlfn.CONCAT(C519,B519,D519)</f>
        <v>MTTotal60-64</v>
      </c>
      <c r="F519" s="210">
        <v>1.3140000000000001E-2</v>
      </c>
      <c r="G519" s="210">
        <v>6.3599340470681207E-2</v>
      </c>
      <c r="H519" s="211">
        <v>5357.0918379430923</v>
      </c>
      <c r="I519" s="210">
        <v>0.93640065952931884</v>
      </c>
      <c r="J519" s="211">
        <v>84231.877222259398</v>
      </c>
      <c r="K519" s="211">
        <v>407766.65651643928</v>
      </c>
      <c r="L519" s="211">
        <v>1837226.4610204021</v>
      </c>
      <c r="M519" s="218">
        <v>21.811534084329899</v>
      </c>
    </row>
    <row r="520" spans="2:13" x14ac:dyDescent="0.2">
      <c r="B520" s="217" t="s">
        <v>3</v>
      </c>
      <c r="C520" s="209" t="s">
        <v>67</v>
      </c>
      <c r="D520" s="205" t="s">
        <v>82</v>
      </c>
      <c r="E520" s="205" t="str">
        <f t="shared" si="8"/>
        <v>MTTotal65-69</v>
      </c>
      <c r="F520" s="210">
        <v>1.95E-2</v>
      </c>
      <c r="G520" s="210">
        <v>9.2970472144195959E-2</v>
      </c>
      <c r="H520" s="211">
        <v>7333.026037452013</v>
      </c>
      <c r="I520" s="210">
        <v>0.90702952785580404</v>
      </c>
      <c r="J520" s="211">
        <v>78874.785384316303</v>
      </c>
      <c r="K520" s="211">
        <v>376041.36182795151</v>
      </c>
      <c r="L520" s="211">
        <v>1429459.8045039629</v>
      </c>
      <c r="M520" s="218">
        <v>18.12315301447655</v>
      </c>
    </row>
    <row r="521" spans="2:13" x14ac:dyDescent="0.2">
      <c r="B521" s="217" t="s">
        <v>3</v>
      </c>
      <c r="C521" s="209" t="s">
        <v>67</v>
      </c>
      <c r="D521" s="205" t="s">
        <v>19</v>
      </c>
      <c r="E521" s="205" t="str">
        <f t="shared" si="8"/>
        <v>MTTotal70-74</v>
      </c>
      <c r="F521" s="210">
        <v>3.082E-2</v>
      </c>
      <c r="G521" s="210">
        <v>0.14308947029059585</v>
      </c>
      <c r="H521" s="211">
        <v>10236.872448600096</v>
      </c>
      <c r="I521" s="210">
        <v>0.85691052970940418</v>
      </c>
      <c r="J521" s="211">
        <v>71541.759346864288</v>
      </c>
      <c r="K521" s="211">
        <v>332116.61561282119</v>
      </c>
      <c r="L521" s="211">
        <v>1053418.4426760112</v>
      </c>
      <c r="M521" s="218">
        <v>14.724525260395112</v>
      </c>
    </row>
    <row r="522" spans="2:13" x14ac:dyDescent="0.2">
      <c r="B522" s="217" t="s">
        <v>3</v>
      </c>
      <c r="C522" s="209" t="s">
        <v>67</v>
      </c>
      <c r="D522" s="205" t="s">
        <v>20</v>
      </c>
      <c r="E522" s="205" t="str">
        <f t="shared" si="8"/>
        <v>MTTotal75-79</v>
      </c>
      <c r="F522" s="210">
        <v>4.845E-2</v>
      </c>
      <c r="G522" s="210">
        <v>0.21606404070717067</v>
      </c>
      <c r="H522" s="211">
        <v>13245.781578335049</v>
      </c>
      <c r="I522" s="210">
        <v>0.78393595929282933</v>
      </c>
      <c r="J522" s="211">
        <v>61304.886898264194</v>
      </c>
      <c r="K522" s="211">
        <v>273409.98054548335</v>
      </c>
      <c r="L522" s="211">
        <v>721301.82706319005</v>
      </c>
      <c r="M522" s="218">
        <v>11.765812866765328</v>
      </c>
    </row>
    <row r="523" spans="2:13" x14ac:dyDescent="0.2">
      <c r="B523" s="217" t="s">
        <v>3</v>
      </c>
      <c r="C523" s="209" t="s">
        <v>67</v>
      </c>
      <c r="D523" s="205" t="s">
        <v>21</v>
      </c>
      <c r="E523" s="205" t="str">
        <f t="shared" si="8"/>
        <v>MTTotal80-84</v>
      </c>
      <c r="F523" s="210">
        <v>7.1139999999999995E-2</v>
      </c>
      <c r="G523" s="210">
        <v>0.30199563486129716</v>
      </c>
      <c r="H523" s="211">
        <v>14513.640021957946</v>
      </c>
      <c r="I523" s="210">
        <v>0.6980043651387029</v>
      </c>
      <c r="J523" s="211">
        <v>48059.105319929149</v>
      </c>
      <c r="K523" s="211">
        <v>204011.4265447509</v>
      </c>
      <c r="L523" s="211">
        <v>447891.84651770676</v>
      </c>
      <c r="M523" s="218">
        <v>9.3196043400328339</v>
      </c>
    </row>
    <row r="524" spans="2:13" x14ac:dyDescent="0.2">
      <c r="B524" s="217" t="s">
        <v>3</v>
      </c>
      <c r="C524" s="209" t="s">
        <v>67</v>
      </c>
      <c r="D524" s="205" t="s">
        <v>22</v>
      </c>
      <c r="E524" s="205" t="str">
        <f t="shared" si="8"/>
        <v>MTTotal85-89</v>
      </c>
      <c r="F524" s="210">
        <v>0.11812</v>
      </c>
      <c r="G524" s="210">
        <v>0.45596458322326122</v>
      </c>
      <c r="H524" s="211">
        <v>15295.544103619812</v>
      </c>
      <c r="I524" s="210">
        <v>0.54403541677673872</v>
      </c>
      <c r="J524" s="211">
        <v>33545.465297971205</v>
      </c>
      <c r="K524" s="211">
        <v>129488.46623080649</v>
      </c>
      <c r="L524" s="211">
        <v>243880.41997295583</v>
      </c>
      <c r="M524" s="218">
        <v>7.2701456905325879</v>
      </c>
    </row>
    <row r="525" spans="2:13" ht="17" thickBot="1" x14ac:dyDescent="0.25">
      <c r="B525" s="217" t="s">
        <v>3</v>
      </c>
      <c r="C525" s="209" t="s">
        <v>67</v>
      </c>
      <c r="D525" s="205" t="s">
        <v>5</v>
      </c>
      <c r="E525" s="205" t="str">
        <f t="shared" si="8"/>
        <v>MTTotal90+</v>
      </c>
      <c r="F525" s="210">
        <v>0.15953999999999999</v>
      </c>
      <c r="G525" s="210">
        <v>1</v>
      </c>
      <c r="H525" s="211">
        <v>18249.921194351391</v>
      </c>
      <c r="I525" s="210">
        <v>0</v>
      </c>
      <c r="J525" s="211">
        <v>18249.921194351391</v>
      </c>
      <c r="K525" s="211">
        <v>114391.95374214933</v>
      </c>
      <c r="L525" s="211">
        <v>114391.95374214933</v>
      </c>
      <c r="M525" s="218">
        <v>6.2680793261482828</v>
      </c>
    </row>
    <row r="526" spans="2:13" x14ac:dyDescent="0.2">
      <c r="B526" s="212" t="s">
        <v>3</v>
      </c>
      <c r="C526" s="166" t="s">
        <v>68</v>
      </c>
      <c r="D526" s="213">
        <v>0</v>
      </c>
      <c r="E526" s="213" t="str">
        <f t="shared" si="8"/>
        <v>GOTotal0</v>
      </c>
      <c r="F526" s="214">
        <v>1.357E-2</v>
      </c>
      <c r="G526" s="214">
        <v>1.3407999060112868E-2</v>
      </c>
      <c r="H526" s="215">
        <v>1340.7999060112868</v>
      </c>
      <c r="I526" s="214">
        <v>0.98659200093988708</v>
      </c>
      <c r="J526" s="215">
        <v>100000</v>
      </c>
      <c r="K526" s="215">
        <v>98780.17242092808</v>
      </c>
      <c r="L526" s="215">
        <v>7482581.043615845</v>
      </c>
      <c r="M526" s="216">
        <v>74.825810436158449</v>
      </c>
    </row>
    <row r="527" spans="2:13" x14ac:dyDescent="0.2">
      <c r="B527" s="217" t="s">
        <v>3</v>
      </c>
      <c r="C527" s="209" t="s">
        <v>68</v>
      </c>
      <c r="D527" s="205" t="s">
        <v>107</v>
      </c>
      <c r="E527" s="205" t="str">
        <f t="shared" si="8"/>
        <v>GOTotal01-04</v>
      </c>
      <c r="F527" s="210">
        <v>5.9999999999999995E-4</v>
      </c>
      <c r="G527" s="210">
        <v>2.3842490423769628E-3</v>
      </c>
      <c r="H527" s="211">
        <v>235.22810334576974</v>
      </c>
      <c r="I527" s="210">
        <v>0.997615750957623</v>
      </c>
      <c r="J527" s="211">
        <v>98659.200093988708</v>
      </c>
      <c r="K527" s="211">
        <v>394049.25044251425</v>
      </c>
      <c r="L527" s="211">
        <v>7383800.8711949168</v>
      </c>
      <c r="M527" s="218">
        <v>74.841483249009343</v>
      </c>
    </row>
    <row r="528" spans="2:13" x14ac:dyDescent="0.2">
      <c r="B528" s="217" t="s">
        <v>3</v>
      </c>
      <c r="C528" s="209" t="s">
        <v>68</v>
      </c>
      <c r="D528" s="205" t="s">
        <v>106</v>
      </c>
      <c r="E528" s="205" t="str">
        <f t="shared" si="8"/>
        <v>GOTotal05-09</v>
      </c>
      <c r="F528" s="210">
        <v>2.9999999999999997E-4</v>
      </c>
      <c r="G528" s="210">
        <v>1.4810885508733033E-3</v>
      </c>
      <c r="H528" s="211">
        <v>145.77461804681596</v>
      </c>
      <c r="I528" s="210">
        <v>0.99851891144912674</v>
      </c>
      <c r="J528" s="211">
        <v>98423.971990642938</v>
      </c>
      <c r="K528" s="211">
        <v>491755.42340809765</v>
      </c>
      <c r="L528" s="211">
        <v>6989751.6207524026</v>
      </c>
      <c r="M528" s="218">
        <v>71.016760240248288</v>
      </c>
    </row>
    <row r="529" spans="2:13" x14ac:dyDescent="0.2">
      <c r="B529" s="217" t="s">
        <v>3</v>
      </c>
      <c r="C529" s="209" t="s">
        <v>68</v>
      </c>
      <c r="D529" s="205" t="s">
        <v>71</v>
      </c>
      <c r="E529" s="205" t="str">
        <f t="shared" si="8"/>
        <v>GOTotal10-14</v>
      </c>
      <c r="F529" s="210">
        <v>3.4000000000000002E-4</v>
      </c>
      <c r="G529" s="210">
        <v>1.6854349907071298E-3</v>
      </c>
      <c r="H529" s="211">
        <v>165.64151267539503</v>
      </c>
      <c r="I529" s="210">
        <v>0.99831456500929283</v>
      </c>
      <c r="J529" s="211">
        <v>98278.197372596129</v>
      </c>
      <c r="K529" s="211">
        <v>490976.88308129215</v>
      </c>
      <c r="L529" s="211">
        <v>6497996.197344305</v>
      </c>
      <c r="M529" s="218">
        <v>66.118390152282188</v>
      </c>
    </row>
    <row r="530" spans="2:13" x14ac:dyDescent="0.2">
      <c r="B530" s="217" t="s">
        <v>3</v>
      </c>
      <c r="C530" s="209" t="s">
        <v>68</v>
      </c>
      <c r="D530" s="205" t="s">
        <v>72</v>
      </c>
      <c r="E530" s="205" t="str">
        <f t="shared" si="8"/>
        <v>GOTotal15-19</v>
      </c>
      <c r="F530" s="210">
        <v>1.1999999999999999E-3</v>
      </c>
      <c r="G530" s="210">
        <v>5.9613494375818843E-3</v>
      </c>
      <c r="H530" s="211">
        <v>584.88322969525962</v>
      </c>
      <c r="I530" s="210">
        <v>0.99403865056241814</v>
      </c>
      <c r="J530" s="211">
        <v>98112.555859920729</v>
      </c>
      <c r="K530" s="211">
        <v>489100.57122536551</v>
      </c>
      <c r="L530" s="211">
        <v>6007019.3142630132</v>
      </c>
      <c r="M530" s="218">
        <v>61.225795838398888</v>
      </c>
    </row>
    <row r="531" spans="2:13" x14ac:dyDescent="0.2">
      <c r="B531" s="217" t="s">
        <v>3</v>
      </c>
      <c r="C531" s="209" t="s">
        <v>68</v>
      </c>
      <c r="D531" s="205" t="s">
        <v>73</v>
      </c>
      <c r="E531" s="205" t="str">
        <f t="shared" si="8"/>
        <v>GOTotal20-24</v>
      </c>
      <c r="F531" s="210">
        <v>1.8E-3</v>
      </c>
      <c r="G531" s="210">
        <v>8.9725785196069861E-3</v>
      </c>
      <c r="H531" s="211">
        <v>875.07470050922325</v>
      </c>
      <c r="I531" s="210">
        <v>0.99102742148039302</v>
      </c>
      <c r="J531" s="211">
        <v>97527.672630225468</v>
      </c>
      <c r="K531" s="211">
        <v>485450.67639985424</v>
      </c>
      <c r="L531" s="211">
        <v>5517918.7430376476</v>
      </c>
      <c r="M531" s="218">
        <v>56.577980323171907</v>
      </c>
    </row>
    <row r="532" spans="2:13" x14ac:dyDescent="0.2">
      <c r="B532" s="217" t="s">
        <v>3</v>
      </c>
      <c r="C532" s="209" t="s">
        <v>68</v>
      </c>
      <c r="D532" s="205" t="s">
        <v>74</v>
      </c>
      <c r="E532" s="205" t="str">
        <f t="shared" si="8"/>
        <v>GOTotal25-29</v>
      </c>
      <c r="F532" s="210">
        <v>1.7600000000000001E-3</v>
      </c>
      <c r="G532" s="210">
        <v>8.7675340555023601E-3</v>
      </c>
      <c r="H532" s="211">
        <v>847.40494390156402</v>
      </c>
      <c r="I532" s="210">
        <v>0.99123246594449765</v>
      </c>
      <c r="J532" s="211">
        <v>96652.597929716241</v>
      </c>
      <c r="K532" s="211">
        <v>481144.4772888273</v>
      </c>
      <c r="L532" s="211">
        <v>5032468.0666377936</v>
      </c>
      <c r="M532" s="218">
        <v>52.067592329978545</v>
      </c>
    </row>
    <row r="533" spans="2:13" x14ac:dyDescent="0.2">
      <c r="B533" s="217" t="s">
        <v>3</v>
      </c>
      <c r="C533" s="209" t="s">
        <v>68</v>
      </c>
      <c r="D533" s="205" t="s">
        <v>75</v>
      </c>
      <c r="E533" s="205" t="str">
        <f t="shared" si="8"/>
        <v>GOTotal30-34</v>
      </c>
      <c r="F533" s="210">
        <v>1.9599999999999999E-3</v>
      </c>
      <c r="G533" s="210">
        <v>9.7405168082040413E-3</v>
      </c>
      <c r="H533" s="211">
        <v>933.1920925915598</v>
      </c>
      <c r="I533" s="210">
        <v>0.99025948319179591</v>
      </c>
      <c r="J533" s="211">
        <v>95805.192985814676</v>
      </c>
      <c r="K533" s="211">
        <v>476692.98469759448</v>
      </c>
      <c r="L533" s="211">
        <v>4551323.5893489663</v>
      </c>
      <c r="M533" s="218">
        <v>47.506021829347546</v>
      </c>
    </row>
    <row r="534" spans="2:13" x14ac:dyDescent="0.2">
      <c r="B534" s="217" t="s">
        <v>3</v>
      </c>
      <c r="C534" s="209" t="s">
        <v>68</v>
      </c>
      <c r="D534" s="205" t="s">
        <v>76</v>
      </c>
      <c r="E534" s="205" t="str">
        <f t="shared" si="8"/>
        <v>GOTotal35-39</v>
      </c>
      <c r="F534" s="210">
        <v>2.2899999999999999E-3</v>
      </c>
      <c r="G534" s="210">
        <v>1.1406891627970461E-2</v>
      </c>
      <c r="H534" s="211">
        <v>1082.1946327177129</v>
      </c>
      <c r="I534" s="210">
        <v>0.98859310837202952</v>
      </c>
      <c r="J534" s="211">
        <v>94872.000893223114</v>
      </c>
      <c r="K534" s="211">
        <v>471654.51788432128</v>
      </c>
      <c r="L534" s="211">
        <v>4074630.6046513719</v>
      </c>
      <c r="M534" s="218">
        <v>42.94871580960227</v>
      </c>
    </row>
    <row r="535" spans="2:13" x14ac:dyDescent="0.2">
      <c r="B535" s="217" t="s">
        <v>3</v>
      </c>
      <c r="C535" s="209" t="s">
        <v>68</v>
      </c>
      <c r="D535" s="205" t="s">
        <v>77</v>
      </c>
      <c r="E535" s="205" t="str">
        <f t="shared" si="8"/>
        <v>GOTotal40-44</v>
      </c>
      <c r="F535" s="210">
        <v>2.9199999999999999E-3</v>
      </c>
      <c r="G535" s="210">
        <v>1.4497725708042941E-2</v>
      </c>
      <c r="H535" s="211">
        <v>1359.7388853752959</v>
      </c>
      <c r="I535" s="210">
        <v>0.98550227429195703</v>
      </c>
      <c r="J535" s="211">
        <v>93789.8062605054</v>
      </c>
      <c r="K535" s="211">
        <v>465549.68408908875</v>
      </c>
      <c r="L535" s="211">
        <v>3602976.0867670504</v>
      </c>
      <c r="M535" s="218">
        <v>38.415433728049535</v>
      </c>
    </row>
    <row r="536" spans="2:13" x14ac:dyDescent="0.2">
      <c r="B536" s="217" t="s">
        <v>3</v>
      </c>
      <c r="C536" s="209" t="s">
        <v>68</v>
      </c>
      <c r="D536" s="205" t="s">
        <v>78</v>
      </c>
      <c r="E536" s="205" t="str">
        <f t="shared" si="8"/>
        <v>GOTotal45-49</v>
      </c>
      <c r="F536" s="210">
        <v>4.0899999999999999E-3</v>
      </c>
      <c r="G536" s="210">
        <v>2.0255625684777699E-2</v>
      </c>
      <c r="H536" s="211">
        <v>1872.2288467694186</v>
      </c>
      <c r="I536" s="210">
        <v>0.97974437431522232</v>
      </c>
      <c r="J536" s="211">
        <v>92430.067375130107</v>
      </c>
      <c r="K536" s="211">
        <v>457469.76475872699</v>
      </c>
      <c r="L536" s="211">
        <v>3137426.4026779616</v>
      </c>
      <c r="M536" s="218">
        <v>33.943785737433529</v>
      </c>
    </row>
    <row r="537" spans="2:13" x14ac:dyDescent="0.2">
      <c r="B537" s="217" t="s">
        <v>3</v>
      </c>
      <c r="C537" s="209" t="s">
        <v>68</v>
      </c>
      <c r="D537" s="205" t="s">
        <v>79</v>
      </c>
      <c r="E537" s="205" t="str">
        <f t="shared" si="8"/>
        <v>GOTotal50-54</v>
      </c>
      <c r="F537" s="210">
        <v>6.1599999999999997E-3</v>
      </c>
      <c r="G537" s="210">
        <v>3.0327536467210172E-2</v>
      </c>
      <c r="H537" s="211">
        <v>2746.3961503605892</v>
      </c>
      <c r="I537" s="210">
        <v>0.9696724635327898</v>
      </c>
      <c r="J537" s="211">
        <v>90557.838528360691</v>
      </c>
      <c r="K537" s="211">
        <v>445923.20226590196</v>
      </c>
      <c r="L537" s="211">
        <v>2679956.6379192346</v>
      </c>
      <c r="M537" s="218">
        <v>29.593867096109324</v>
      </c>
    </row>
    <row r="538" spans="2:13" x14ac:dyDescent="0.2">
      <c r="B538" s="217" t="s">
        <v>3</v>
      </c>
      <c r="C538" s="209" t="s">
        <v>68</v>
      </c>
      <c r="D538" s="205" t="s">
        <v>80</v>
      </c>
      <c r="E538" s="205" t="str">
        <f t="shared" si="8"/>
        <v>GOTotal55-59</v>
      </c>
      <c r="F538" s="210">
        <v>9.3100000000000006E-3</v>
      </c>
      <c r="G538" s="210">
        <v>4.5470719744235909E-2</v>
      </c>
      <c r="H538" s="211">
        <v>3992.8494867071627</v>
      </c>
      <c r="I538" s="210">
        <v>0.95452928025576411</v>
      </c>
      <c r="J538" s="211">
        <v>87811.442378000094</v>
      </c>
      <c r="K538" s="211">
        <v>429075.08817323257</v>
      </c>
      <c r="L538" s="211">
        <v>2234033.4356533326</v>
      </c>
      <c r="M538" s="218">
        <v>25.441256573790636</v>
      </c>
    </row>
    <row r="539" spans="2:13" x14ac:dyDescent="0.2">
      <c r="B539" s="217" t="s">
        <v>3</v>
      </c>
      <c r="C539" s="209" t="s">
        <v>68</v>
      </c>
      <c r="D539" s="205" t="s">
        <v>81</v>
      </c>
      <c r="E539" s="205" t="str">
        <f t="shared" si="8"/>
        <v>GOTotal60-64</v>
      </c>
      <c r="F539" s="210">
        <v>1.286E-2</v>
      </c>
      <c r="G539" s="210">
        <v>6.2301505956055624E-2</v>
      </c>
      <c r="H539" s="211">
        <v>5222.0245642450882</v>
      </c>
      <c r="I539" s="210">
        <v>0.93769849404394434</v>
      </c>
      <c r="J539" s="211">
        <v>83818.592891292938</v>
      </c>
      <c r="K539" s="211">
        <v>406037.90304585197</v>
      </c>
      <c r="L539" s="211">
        <v>1804958.3474800999</v>
      </c>
      <c r="M539" s="218">
        <v>21.534104608759172</v>
      </c>
    </row>
    <row r="540" spans="2:13" x14ac:dyDescent="0.2">
      <c r="B540" s="217" t="s">
        <v>3</v>
      </c>
      <c r="C540" s="209" t="s">
        <v>68</v>
      </c>
      <c r="D540" s="205" t="s">
        <v>82</v>
      </c>
      <c r="E540" s="205" t="str">
        <f t="shared" si="8"/>
        <v>GOTotal65-69</v>
      </c>
      <c r="F540" s="210">
        <v>2.0150000000000001E-2</v>
      </c>
      <c r="G540" s="210">
        <v>9.5936808052536668E-2</v>
      </c>
      <c r="H540" s="211">
        <v>7540.3038891800725</v>
      </c>
      <c r="I540" s="210">
        <v>0.90406319194746332</v>
      </c>
      <c r="J540" s="211">
        <v>78596.568327047848</v>
      </c>
      <c r="K540" s="211">
        <v>374132.08191228908</v>
      </c>
      <c r="L540" s="211">
        <v>1398920.4444342479</v>
      </c>
      <c r="M540" s="218">
        <v>17.798747123579314</v>
      </c>
    </row>
    <row r="541" spans="2:13" x14ac:dyDescent="0.2">
      <c r="B541" s="217" t="s">
        <v>3</v>
      </c>
      <c r="C541" s="209" t="s">
        <v>68</v>
      </c>
      <c r="D541" s="205" t="s">
        <v>19</v>
      </c>
      <c r="E541" s="205" t="str">
        <f t="shared" si="8"/>
        <v>GOTotal70-74</v>
      </c>
      <c r="F541" s="210">
        <v>3.1519999999999999E-2</v>
      </c>
      <c r="G541" s="210">
        <v>0.14609362571629078</v>
      </c>
      <c r="H541" s="211">
        <v>10380.867301583638</v>
      </c>
      <c r="I541" s="210">
        <v>0.85390637428370919</v>
      </c>
      <c r="J541" s="211">
        <v>71056.26443786778</v>
      </c>
      <c r="K541" s="211">
        <v>329329.15393537981</v>
      </c>
      <c r="L541" s="211">
        <v>1024788.3625219589</v>
      </c>
      <c r="M541" s="218">
        <v>14.422209929400987</v>
      </c>
    </row>
    <row r="542" spans="2:13" x14ac:dyDescent="0.2">
      <c r="B542" s="217" t="s">
        <v>3</v>
      </c>
      <c r="C542" s="209" t="s">
        <v>68</v>
      </c>
      <c r="D542" s="205" t="s">
        <v>20</v>
      </c>
      <c r="E542" s="205" t="str">
        <f t="shared" si="8"/>
        <v>GOTotal75-79</v>
      </c>
      <c r="F542" s="210">
        <v>4.8820000000000002E-2</v>
      </c>
      <c r="G542" s="210">
        <v>0.21755450930076453</v>
      </c>
      <c r="H542" s="211">
        <v>13200.20625061331</v>
      </c>
      <c r="I542" s="210">
        <v>0.78244549069923552</v>
      </c>
      <c r="J542" s="211">
        <v>60675.39713628414</v>
      </c>
      <c r="K542" s="211">
        <v>270376.47005488741</v>
      </c>
      <c r="L542" s="211">
        <v>695459.20858657907</v>
      </c>
      <c r="M542" s="218">
        <v>11.461963850430104</v>
      </c>
    </row>
    <row r="543" spans="2:13" x14ac:dyDescent="0.2">
      <c r="B543" s="217" t="s">
        <v>3</v>
      </c>
      <c r="C543" s="209" t="s">
        <v>68</v>
      </c>
      <c r="D543" s="205" t="s">
        <v>21</v>
      </c>
      <c r="E543" s="205" t="str">
        <f t="shared" si="8"/>
        <v>GOTotal80-84</v>
      </c>
      <c r="F543" s="210">
        <v>7.535E-2</v>
      </c>
      <c r="G543" s="210">
        <v>0.31703118652647622</v>
      </c>
      <c r="H543" s="211">
        <v>15051.116097055174</v>
      </c>
      <c r="I543" s="210">
        <v>0.68296881347352378</v>
      </c>
      <c r="J543" s="211">
        <v>47475.190885670832</v>
      </c>
      <c r="K543" s="211">
        <v>199748.16418571625</v>
      </c>
      <c r="L543" s="211">
        <v>425082.73853169166</v>
      </c>
      <c r="M543" s="218">
        <v>8.9537868221608772</v>
      </c>
    </row>
    <row r="544" spans="2:13" x14ac:dyDescent="0.2">
      <c r="B544" s="217" t="s">
        <v>3</v>
      </c>
      <c r="C544" s="209" t="s">
        <v>68</v>
      </c>
      <c r="D544" s="205" t="s">
        <v>22</v>
      </c>
      <c r="E544" s="205" t="str">
        <f t="shared" si="8"/>
        <v>GOTotal85-89</v>
      </c>
      <c r="F544" s="210">
        <v>0.11063000000000001</v>
      </c>
      <c r="G544" s="210">
        <v>0.43331150363650506</v>
      </c>
      <c r="H544" s="211">
        <v>14049.724600677548</v>
      </c>
      <c r="I544" s="210">
        <v>0.56668849636349494</v>
      </c>
      <c r="J544" s="211">
        <v>32424.074788615661</v>
      </c>
      <c r="K544" s="211">
        <v>126996.06244138443</v>
      </c>
      <c r="L544" s="211">
        <v>225334.57434597542</v>
      </c>
      <c r="M544" s="218">
        <v>6.949606914461353</v>
      </c>
    </row>
    <row r="545" spans="2:13" ht="17" thickBot="1" x14ac:dyDescent="0.25">
      <c r="B545" s="217" t="s">
        <v>3</v>
      </c>
      <c r="C545" s="209" t="s">
        <v>68</v>
      </c>
      <c r="D545" s="205" t="s">
        <v>5</v>
      </c>
      <c r="E545" s="205" t="str">
        <f t="shared" si="8"/>
        <v>GOTotal90+</v>
      </c>
      <c r="F545" s="210">
        <v>0.18684999999999999</v>
      </c>
      <c r="G545" s="210">
        <v>1</v>
      </c>
      <c r="H545" s="211">
        <v>18374.350187938115</v>
      </c>
      <c r="I545" s="210">
        <v>0</v>
      </c>
      <c r="J545" s="211">
        <v>18374.350187938115</v>
      </c>
      <c r="K545" s="211">
        <v>98338.511904590967</v>
      </c>
      <c r="L545" s="211">
        <v>98338.511904590967</v>
      </c>
      <c r="M545" s="218">
        <v>5.351945015674378</v>
      </c>
    </row>
    <row r="546" spans="2:13" x14ac:dyDescent="0.2">
      <c r="B546" s="212" t="s">
        <v>3</v>
      </c>
      <c r="C546" s="166" t="s">
        <v>69</v>
      </c>
      <c r="D546" s="213">
        <v>0</v>
      </c>
      <c r="E546" s="213" t="str">
        <f t="shared" si="8"/>
        <v>DFTotal0</v>
      </c>
      <c r="F546" s="214">
        <v>9.7999999999999997E-3</v>
      </c>
      <c r="G546" s="214">
        <v>9.7146305684560758E-3</v>
      </c>
      <c r="H546" s="215">
        <v>971.46305684560753</v>
      </c>
      <c r="I546" s="214">
        <v>0.99028536943154388</v>
      </c>
      <c r="J546" s="215">
        <v>100000</v>
      </c>
      <c r="K546" s="215">
        <v>99105.422310121139</v>
      </c>
      <c r="L546" s="215">
        <v>7907901.2178098224</v>
      </c>
      <c r="M546" s="216">
        <v>79.079012178098225</v>
      </c>
    </row>
    <row r="547" spans="2:13" x14ac:dyDescent="0.2">
      <c r="B547" s="217" t="s">
        <v>3</v>
      </c>
      <c r="C547" s="209" t="s">
        <v>69</v>
      </c>
      <c r="D547" s="205" t="s">
        <v>107</v>
      </c>
      <c r="E547" s="205" t="str">
        <f t="shared" si="8"/>
        <v>DFTotal01-04</v>
      </c>
      <c r="F547" s="210">
        <v>3.3E-4</v>
      </c>
      <c r="G547" s="210">
        <v>1.3224781053878269E-3</v>
      </c>
      <c r="H547" s="211">
        <v>130.96307191591126</v>
      </c>
      <c r="I547" s="210">
        <v>0.99867752189461212</v>
      </c>
      <c r="J547" s="211">
        <v>99028.536943154395</v>
      </c>
      <c r="K547" s="211">
        <v>395787.81578752841</v>
      </c>
      <c r="L547" s="211">
        <v>7808795.7954997011</v>
      </c>
      <c r="M547" s="218">
        <v>78.85399538904835</v>
      </c>
    </row>
    <row r="548" spans="2:13" x14ac:dyDescent="0.2">
      <c r="B548" s="217" t="s">
        <v>3</v>
      </c>
      <c r="C548" s="209" t="s">
        <v>69</v>
      </c>
      <c r="D548" s="205" t="s">
        <v>106</v>
      </c>
      <c r="E548" s="205" t="str">
        <f t="shared" si="8"/>
        <v>DFTotal05-09</v>
      </c>
      <c r="F548" s="210">
        <v>1.4999999999999999E-4</v>
      </c>
      <c r="G548" s="210">
        <v>7.5292099436236146E-4</v>
      </c>
      <c r="H548" s="211">
        <v>74.462059659157973</v>
      </c>
      <c r="I548" s="210">
        <v>0.99924707900563758</v>
      </c>
      <c r="J548" s="211">
        <v>98897.573871238477</v>
      </c>
      <c r="K548" s="211">
        <v>494301.71420704445</v>
      </c>
      <c r="L548" s="211">
        <v>7413007.9797121724</v>
      </c>
      <c r="M548" s="218">
        <v>74.956418944752627</v>
      </c>
    </row>
    <row r="549" spans="2:13" x14ac:dyDescent="0.2">
      <c r="B549" s="217" t="s">
        <v>3</v>
      </c>
      <c r="C549" s="209" t="s">
        <v>69</v>
      </c>
      <c r="D549" s="205" t="s">
        <v>71</v>
      </c>
      <c r="E549" s="205" t="str">
        <f t="shared" si="8"/>
        <v>DFTotal10-14</v>
      </c>
      <c r="F549" s="210">
        <v>2.1000000000000001E-4</v>
      </c>
      <c r="G549" s="210">
        <v>1.0512705046892609E-3</v>
      </c>
      <c r="H549" s="211">
        <v>103.88982262912224</v>
      </c>
      <c r="I549" s="210">
        <v>0.99894872949531077</v>
      </c>
      <c r="J549" s="211">
        <v>98823.111811579307</v>
      </c>
      <c r="K549" s="211">
        <v>493855.83450132376</v>
      </c>
      <c r="L549" s="211">
        <v>6918706.2655051276</v>
      </c>
      <c r="M549" s="218">
        <v>70.01101400952291</v>
      </c>
    </row>
    <row r="550" spans="2:13" x14ac:dyDescent="0.2">
      <c r="B550" s="217" t="s">
        <v>3</v>
      </c>
      <c r="C550" s="209" t="s">
        <v>69</v>
      </c>
      <c r="D550" s="205" t="s">
        <v>72</v>
      </c>
      <c r="E550" s="205" t="str">
        <f t="shared" si="8"/>
        <v>DFTotal15-19</v>
      </c>
      <c r="F550" s="210">
        <v>8.3000000000000001E-4</v>
      </c>
      <c r="G550" s="210">
        <v>4.1218185995824403E-3</v>
      </c>
      <c r="H550" s="211">
        <v>406.90272533036273</v>
      </c>
      <c r="I550" s="210">
        <v>0.99587818140041751</v>
      </c>
      <c r="J550" s="211">
        <v>98719.221988950187</v>
      </c>
      <c r="K550" s="211">
        <v>492578.85313142504</v>
      </c>
      <c r="L550" s="211">
        <v>6424850.4310038034</v>
      </c>
      <c r="M550" s="218">
        <v>65.082061036937148</v>
      </c>
    </row>
    <row r="551" spans="2:13" x14ac:dyDescent="0.2">
      <c r="B551" s="217" t="s">
        <v>3</v>
      </c>
      <c r="C551" s="209" t="s">
        <v>69</v>
      </c>
      <c r="D551" s="205" t="s">
        <v>73</v>
      </c>
      <c r="E551" s="205" t="str">
        <f t="shared" si="8"/>
        <v>DFTotal20-24</v>
      </c>
      <c r="F551" s="210">
        <v>1.0200000000000001E-3</v>
      </c>
      <c r="G551" s="210">
        <v>5.0676706221290911E-3</v>
      </c>
      <c r="H551" s="211">
        <v>498.21445212562207</v>
      </c>
      <c r="I551" s="210">
        <v>0.99493232937787091</v>
      </c>
      <c r="J551" s="211">
        <v>98312.319263619822</v>
      </c>
      <c r="K551" s="211">
        <v>490316.06018778507</v>
      </c>
      <c r="L551" s="211">
        <v>5932271.5778723788</v>
      </c>
      <c r="M551" s="218">
        <v>60.341080571655255</v>
      </c>
    </row>
    <row r="552" spans="2:13" x14ac:dyDescent="0.2">
      <c r="B552" s="217" t="s">
        <v>3</v>
      </c>
      <c r="C552" s="209" t="s">
        <v>69</v>
      </c>
      <c r="D552" s="205" t="s">
        <v>74</v>
      </c>
      <c r="E552" s="205" t="str">
        <f t="shared" si="8"/>
        <v>DFTotal25-29</v>
      </c>
      <c r="F552" s="210">
        <v>9.5E-4</v>
      </c>
      <c r="G552" s="210">
        <v>4.7513849377778354E-3</v>
      </c>
      <c r="H552" s="211">
        <v>464.752464303556</v>
      </c>
      <c r="I552" s="210">
        <v>0.99524861506222217</v>
      </c>
      <c r="J552" s="211">
        <v>97814.104811494195</v>
      </c>
      <c r="K552" s="211">
        <v>487908.64289671206</v>
      </c>
      <c r="L552" s="211">
        <v>5441955.5176845938</v>
      </c>
      <c r="M552" s="218">
        <v>55.635693115755082</v>
      </c>
    </row>
    <row r="553" spans="2:13" x14ac:dyDescent="0.2">
      <c r="B553" s="217" t="s">
        <v>3</v>
      </c>
      <c r="C553" s="209" t="s">
        <v>69</v>
      </c>
      <c r="D553" s="205" t="s">
        <v>75</v>
      </c>
      <c r="E553" s="205" t="str">
        <f t="shared" si="8"/>
        <v>DFTotal30-34</v>
      </c>
      <c r="F553" s="210">
        <v>1.1100000000000001E-3</v>
      </c>
      <c r="G553" s="210">
        <v>5.54090501752644E-3</v>
      </c>
      <c r="H553" s="211">
        <v>539.4035148734979</v>
      </c>
      <c r="I553" s="210">
        <v>0.99445909498247353</v>
      </c>
      <c r="J553" s="211">
        <v>97349.352347190637</v>
      </c>
      <c r="K553" s="211">
        <v>485398.25294876943</v>
      </c>
      <c r="L553" s="211">
        <v>4954046.874787882</v>
      </c>
      <c r="M553" s="218">
        <v>50.889366547807839</v>
      </c>
    </row>
    <row r="554" spans="2:13" x14ac:dyDescent="0.2">
      <c r="B554" s="217" t="s">
        <v>3</v>
      </c>
      <c r="C554" s="209" t="s">
        <v>69</v>
      </c>
      <c r="D554" s="205" t="s">
        <v>76</v>
      </c>
      <c r="E554" s="205" t="str">
        <f t="shared" si="8"/>
        <v>DFTotal35-39</v>
      </c>
      <c r="F554" s="210">
        <v>1.3500000000000001E-3</v>
      </c>
      <c r="G554" s="210">
        <v>6.7369536026373102E-3</v>
      </c>
      <c r="H554" s="211">
        <v>652.2041335570126</v>
      </c>
      <c r="I554" s="210">
        <v>0.99326304639736274</v>
      </c>
      <c r="J554" s="211">
        <v>96809.948832317139</v>
      </c>
      <c r="K554" s="211">
        <v>482419.23382769316</v>
      </c>
      <c r="L554" s="211">
        <v>4468648.6218391126</v>
      </c>
      <c r="M554" s="218">
        <v>46.158981341671634</v>
      </c>
    </row>
    <row r="555" spans="2:13" x14ac:dyDescent="0.2">
      <c r="B555" s="217" t="s">
        <v>3</v>
      </c>
      <c r="C555" s="209" t="s">
        <v>69</v>
      </c>
      <c r="D555" s="205" t="s">
        <v>77</v>
      </c>
      <c r="E555" s="205" t="str">
        <f t="shared" si="8"/>
        <v>DFTotal40-44</v>
      </c>
      <c r="F555" s="210">
        <v>1.91E-3</v>
      </c>
      <c r="G555" s="210">
        <v>9.5132341446975341E-3</v>
      </c>
      <c r="H555" s="211">
        <v>914.77114014535312</v>
      </c>
      <c r="I555" s="210">
        <v>0.99048676585530249</v>
      </c>
      <c r="J555" s="211">
        <v>96157.744698760129</v>
      </c>
      <c r="K555" s="211">
        <v>478501.79564343725</v>
      </c>
      <c r="L555" s="211">
        <v>3986229.3880114192</v>
      </c>
      <c r="M555" s="218">
        <v>41.455104843602037</v>
      </c>
    </row>
    <row r="556" spans="2:13" x14ac:dyDescent="0.2">
      <c r="B556" s="217" t="s">
        <v>3</v>
      </c>
      <c r="C556" s="209" t="s">
        <v>69</v>
      </c>
      <c r="D556" s="205" t="s">
        <v>78</v>
      </c>
      <c r="E556" s="205" t="str">
        <f t="shared" si="8"/>
        <v>DFTotal45-49</v>
      </c>
      <c r="F556" s="210">
        <v>2.9199999999999999E-3</v>
      </c>
      <c r="G556" s="210">
        <v>1.4479248897643984E-2</v>
      </c>
      <c r="H556" s="211">
        <v>1379.046719906908</v>
      </c>
      <c r="I556" s="210">
        <v>0.98552075110235604</v>
      </c>
      <c r="J556" s="211">
        <v>95242.973558614773</v>
      </c>
      <c r="K556" s="211">
        <v>472767.25099330657</v>
      </c>
      <c r="L556" s="211">
        <v>3507727.592367982</v>
      </c>
      <c r="M556" s="218">
        <v>36.829253238394998</v>
      </c>
    </row>
    <row r="557" spans="2:13" x14ac:dyDescent="0.2">
      <c r="B557" s="217" t="s">
        <v>3</v>
      </c>
      <c r="C557" s="209" t="s">
        <v>69</v>
      </c>
      <c r="D557" s="205" t="s">
        <v>79</v>
      </c>
      <c r="E557" s="205" t="str">
        <f t="shared" si="8"/>
        <v>DFTotal50-54</v>
      </c>
      <c r="F557" s="210">
        <v>4.1000000000000003E-3</v>
      </c>
      <c r="G557" s="210">
        <v>2.0274341656713598E-2</v>
      </c>
      <c r="H557" s="211">
        <v>1903.0293219687323</v>
      </c>
      <c r="I557" s="210">
        <v>0.9797256583432864</v>
      </c>
      <c r="J557" s="211">
        <v>93863.926838707863</v>
      </c>
      <c r="K557" s="211">
        <v>464562.06088861747</v>
      </c>
      <c r="L557" s="211">
        <v>3034960.3413746753</v>
      </c>
      <c r="M557" s="218">
        <v>32.333617861415853</v>
      </c>
    </row>
    <row r="558" spans="2:13" x14ac:dyDescent="0.2">
      <c r="B558" s="217" t="s">
        <v>3</v>
      </c>
      <c r="C558" s="209" t="s">
        <v>69</v>
      </c>
      <c r="D558" s="205" t="s">
        <v>80</v>
      </c>
      <c r="E558" s="205" t="str">
        <f t="shared" si="8"/>
        <v>DFTotal55-59</v>
      </c>
      <c r="F558" s="210">
        <v>6.0200000000000002E-3</v>
      </c>
      <c r="G558" s="210">
        <v>2.9645837100193723E-2</v>
      </c>
      <c r="H558" s="211">
        <v>2726.2577873688579</v>
      </c>
      <c r="I558" s="210">
        <v>0.97035416289980625</v>
      </c>
      <c r="J558" s="211">
        <v>91960.897516739133</v>
      </c>
      <c r="K558" s="211">
        <v>452988.84311527351</v>
      </c>
      <c r="L558" s="211">
        <v>2570398.280486058</v>
      </c>
      <c r="M558" s="218">
        <v>27.950991670325777</v>
      </c>
    </row>
    <row r="559" spans="2:13" x14ac:dyDescent="0.2">
      <c r="B559" s="217" t="s">
        <v>3</v>
      </c>
      <c r="C559" s="209" t="s">
        <v>69</v>
      </c>
      <c r="D559" s="205" t="s">
        <v>81</v>
      </c>
      <c r="E559" s="205" t="str">
        <f t="shared" si="8"/>
        <v>DFTotal60-64</v>
      </c>
      <c r="F559" s="210">
        <v>9.11E-3</v>
      </c>
      <c r="G559" s="210">
        <v>4.4513960419995897E-2</v>
      </c>
      <c r="H559" s="211">
        <v>3972.1872210057818</v>
      </c>
      <c r="I559" s="210">
        <v>0.95548603958000411</v>
      </c>
      <c r="J559" s="211">
        <v>89234.639729370276</v>
      </c>
      <c r="K559" s="211">
        <v>436242.73059433693</v>
      </c>
      <c r="L559" s="211">
        <v>2117409.4373707846</v>
      </c>
      <c r="M559" s="218">
        <v>23.728559265689178</v>
      </c>
    </row>
    <row r="560" spans="2:13" x14ac:dyDescent="0.2">
      <c r="B560" s="217" t="s">
        <v>3</v>
      </c>
      <c r="C560" s="209" t="s">
        <v>69</v>
      </c>
      <c r="D560" s="205" t="s">
        <v>82</v>
      </c>
      <c r="E560" s="205" t="str">
        <f t="shared" si="8"/>
        <v>DFTotal65-69</v>
      </c>
      <c r="F560" s="210">
        <v>1.486E-2</v>
      </c>
      <c r="G560" s="210">
        <v>7.1639258269965339E-2</v>
      </c>
      <c r="H560" s="211">
        <v>6108.1388559773786</v>
      </c>
      <c r="I560" s="210">
        <v>0.92836074173003469</v>
      </c>
      <c r="J560" s="211">
        <v>85262.452508364498</v>
      </c>
      <c r="K560" s="211">
        <v>411041.91540187906</v>
      </c>
      <c r="L560" s="211">
        <v>1681166.7067764478</v>
      </c>
      <c r="M560" s="218">
        <v>19.717550425980537</v>
      </c>
    </row>
    <row r="561" spans="2:13" x14ac:dyDescent="0.2">
      <c r="B561" s="217" t="s">
        <v>3</v>
      </c>
      <c r="C561" s="209" t="s">
        <v>69</v>
      </c>
      <c r="D561" s="205" t="s">
        <v>19</v>
      </c>
      <c r="E561" s="205" t="str">
        <f t="shared" si="8"/>
        <v>DFTotal70-74</v>
      </c>
      <c r="F561" s="210">
        <v>2.2669999999999999E-2</v>
      </c>
      <c r="G561" s="210">
        <v>0.10726122905727171</v>
      </c>
      <c r="H561" s="211">
        <v>8490.1889675398252</v>
      </c>
      <c r="I561" s="210">
        <v>0.89273877094272824</v>
      </c>
      <c r="J561" s="211">
        <v>79154.313652387122</v>
      </c>
      <c r="K561" s="211">
        <v>374546.09584308602</v>
      </c>
      <c r="L561" s="211">
        <v>1270124.7913745688</v>
      </c>
      <c r="M561" s="218">
        <v>16.046185391139005</v>
      </c>
    </row>
    <row r="562" spans="2:13" x14ac:dyDescent="0.2">
      <c r="B562" s="217" t="s">
        <v>3</v>
      </c>
      <c r="C562" s="209" t="s">
        <v>69</v>
      </c>
      <c r="D562" s="205" t="s">
        <v>20</v>
      </c>
      <c r="E562" s="205" t="str">
        <f t="shared" si="8"/>
        <v>DFTotal75-79</v>
      </c>
      <c r="F562" s="210">
        <v>3.7909999999999999E-2</v>
      </c>
      <c r="G562" s="210">
        <v>0.17313941109760883</v>
      </c>
      <c r="H562" s="211">
        <v>12234.744933662463</v>
      </c>
      <c r="I562" s="210">
        <v>0.82686058890239122</v>
      </c>
      <c r="J562" s="211">
        <v>70664.124684847295</v>
      </c>
      <c r="K562" s="211">
        <v>322733.76109008031</v>
      </c>
      <c r="L562" s="211">
        <v>895578.69553148281</v>
      </c>
      <c r="M562" s="218">
        <v>12.673739319996477</v>
      </c>
    </row>
    <row r="563" spans="2:13" x14ac:dyDescent="0.2">
      <c r="B563" s="217" t="s">
        <v>3</v>
      </c>
      <c r="C563" s="209" t="s">
        <v>69</v>
      </c>
      <c r="D563" s="205" t="s">
        <v>21</v>
      </c>
      <c r="E563" s="205" t="str">
        <f t="shared" si="8"/>
        <v>DFTotal80-84</v>
      </c>
      <c r="F563" s="210">
        <v>5.9639999999999999E-2</v>
      </c>
      <c r="G563" s="210">
        <v>0.25952359341542547</v>
      </c>
      <c r="H563" s="211">
        <v>15163.802594061986</v>
      </c>
      <c r="I563" s="210">
        <v>0.74047640658457459</v>
      </c>
      <c r="J563" s="211">
        <v>58429.379751184832</v>
      </c>
      <c r="K563" s="211">
        <v>254237.3922707692</v>
      </c>
      <c r="L563" s="211">
        <v>572844.93444140255</v>
      </c>
      <c r="M563" s="218">
        <v>9.8040563990376164</v>
      </c>
    </row>
    <row r="564" spans="2:13" x14ac:dyDescent="0.2">
      <c r="B564" s="217" t="s">
        <v>3</v>
      </c>
      <c r="C564" s="209" t="s">
        <v>69</v>
      </c>
      <c r="D564" s="205" t="s">
        <v>22</v>
      </c>
      <c r="E564" s="205" t="str">
        <f t="shared" si="8"/>
        <v>DFTotal85-89</v>
      </c>
      <c r="F564" s="210">
        <v>9.9210000000000007E-2</v>
      </c>
      <c r="G564" s="210">
        <v>0.39746255855070822</v>
      </c>
      <c r="H564" s="211">
        <v>17196.446994043123</v>
      </c>
      <c r="I564" s="210">
        <v>0.60253744144929178</v>
      </c>
      <c r="J564" s="211">
        <v>43265.577157122847</v>
      </c>
      <c r="K564" s="211">
        <v>173336.76830050643</v>
      </c>
      <c r="L564" s="211">
        <v>318607.54217063333</v>
      </c>
      <c r="M564" s="218">
        <v>7.3639961166721823</v>
      </c>
    </row>
    <row r="565" spans="2:13" ht="17" thickBot="1" x14ac:dyDescent="0.25">
      <c r="B565" s="217" t="s">
        <v>3</v>
      </c>
      <c r="C565" s="209" t="s">
        <v>69</v>
      </c>
      <c r="D565" s="205" t="s">
        <v>5</v>
      </c>
      <c r="E565" s="205" t="str">
        <f t="shared" si="8"/>
        <v>DFTotal90+</v>
      </c>
      <c r="F565" s="210">
        <v>0.17945</v>
      </c>
      <c r="G565" s="210">
        <v>1</v>
      </c>
      <c r="H565" s="211">
        <v>26069.130163079724</v>
      </c>
      <c r="I565" s="210">
        <v>0</v>
      </c>
      <c r="J565" s="211">
        <v>26069.130163079724</v>
      </c>
      <c r="K565" s="211">
        <v>145270.7738701269</v>
      </c>
      <c r="L565" s="211">
        <v>145270.7738701269</v>
      </c>
      <c r="M565" s="218">
        <v>5.5725209457071152</v>
      </c>
    </row>
    <row r="566" spans="2:13" x14ac:dyDescent="0.2">
      <c r="B566" s="212" t="s">
        <v>48</v>
      </c>
      <c r="C566" s="166" t="s">
        <v>4</v>
      </c>
      <c r="D566" s="213">
        <v>0</v>
      </c>
      <c r="E566" s="213" t="str">
        <f t="shared" si="8"/>
        <v>BrazilFemale0</v>
      </c>
      <c r="F566" s="214">
        <v>1.074E-2</v>
      </c>
      <c r="G566" s="214">
        <v>1.0639523521206683E-2</v>
      </c>
      <c r="H566" s="215">
        <v>1063.9523521206684</v>
      </c>
      <c r="I566" s="214">
        <v>0.98936047647879333</v>
      </c>
      <c r="J566" s="215">
        <v>100000</v>
      </c>
      <c r="K566" s="215">
        <v>99023.205103712855</v>
      </c>
      <c r="L566" s="215">
        <v>8025065.7423486011</v>
      </c>
      <c r="M566" s="216">
        <v>80.250657423486018</v>
      </c>
    </row>
    <row r="567" spans="2:13" x14ac:dyDescent="0.2">
      <c r="B567" s="217" t="s">
        <v>48</v>
      </c>
      <c r="C567" s="209" t="s">
        <v>4</v>
      </c>
      <c r="D567" s="205" t="s">
        <v>107</v>
      </c>
      <c r="E567" s="205" t="str">
        <f t="shared" si="8"/>
        <v>BrazilFemale01-04</v>
      </c>
      <c r="F567" s="210">
        <v>4.4000000000000002E-4</v>
      </c>
      <c r="G567" s="210">
        <v>1.7642169544628396E-3</v>
      </c>
      <c r="H567" s="211">
        <v>174.54465266793204</v>
      </c>
      <c r="I567" s="210">
        <v>0.99823578304553717</v>
      </c>
      <c r="J567" s="211">
        <v>98936.047647879328</v>
      </c>
      <c r="K567" s="211">
        <v>395309.00028961297</v>
      </c>
      <c r="L567" s="211">
        <v>7926042.537244888</v>
      </c>
      <c r="M567" s="218">
        <v>80.112787256817214</v>
      </c>
    </row>
    <row r="568" spans="2:13" x14ac:dyDescent="0.2">
      <c r="B568" s="217" t="s">
        <v>48</v>
      </c>
      <c r="C568" s="209" t="s">
        <v>4</v>
      </c>
      <c r="D568" s="205" t="s">
        <v>106</v>
      </c>
      <c r="E568" s="205" t="str">
        <f t="shared" si="8"/>
        <v>BrazilFemale05-09</v>
      </c>
      <c r="F568" s="210">
        <v>1.9000000000000001E-4</v>
      </c>
      <c r="G568" s="210">
        <v>9.6300948721346155E-4</v>
      </c>
      <c r="H568" s="211">
        <v>95.108264355849272</v>
      </c>
      <c r="I568" s="210">
        <v>0.99903699051278649</v>
      </c>
      <c r="J568" s="211">
        <v>98761.502995211398</v>
      </c>
      <c r="K568" s="211">
        <v>493569.74431516737</v>
      </c>
      <c r="L568" s="211">
        <v>7530733.5369552746</v>
      </c>
      <c r="M568" s="218">
        <v>76.251710520448583</v>
      </c>
    </row>
    <row r="569" spans="2:13" x14ac:dyDescent="0.2">
      <c r="B569" s="217" t="s">
        <v>48</v>
      </c>
      <c r="C569" s="209" t="s">
        <v>4</v>
      </c>
      <c r="D569" s="205" t="s">
        <v>71</v>
      </c>
      <c r="E569" s="205" t="str">
        <f t="shared" si="8"/>
        <v>BrazilFemale10-14</v>
      </c>
      <c r="F569" s="210">
        <v>2.2000000000000001E-4</v>
      </c>
      <c r="G569" s="210">
        <v>1.0920610492536318E-3</v>
      </c>
      <c r="H569" s="211">
        <v>107.74972655585113</v>
      </c>
      <c r="I569" s="210">
        <v>0.99890793895074637</v>
      </c>
      <c r="J569" s="211">
        <v>98666.394730855551</v>
      </c>
      <c r="K569" s="211">
        <v>493062.59933788812</v>
      </c>
      <c r="L569" s="211">
        <v>7037163.7926401077</v>
      </c>
      <c r="M569" s="218">
        <v>71.322802579705524</v>
      </c>
    </row>
    <row r="570" spans="2:13" x14ac:dyDescent="0.2">
      <c r="B570" s="217" t="s">
        <v>48</v>
      </c>
      <c r="C570" s="209" t="s">
        <v>4</v>
      </c>
      <c r="D570" s="205" t="s">
        <v>72</v>
      </c>
      <c r="E570" s="205" t="str">
        <f t="shared" si="8"/>
        <v>BrazilFemale15-19</v>
      </c>
      <c r="F570" s="210">
        <v>4.0000000000000002E-4</v>
      </c>
      <c r="G570" s="210">
        <v>2.0012926082675917E-3</v>
      </c>
      <c r="H570" s="211">
        <v>197.24468772797459</v>
      </c>
      <c r="I570" s="210">
        <v>0.99799870739173235</v>
      </c>
      <c r="J570" s="211">
        <v>98558.645004299702</v>
      </c>
      <c r="K570" s="211">
        <v>492300.11330217856</v>
      </c>
      <c r="L570" s="211">
        <v>6544101.1933022197</v>
      </c>
      <c r="M570" s="218">
        <v>66.398043449326323</v>
      </c>
    </row>
    <row r="571" spans="2:13" x14ac:dyDescent="0.2">
      <c r="B571" s="217" t="s">
        <v>48</v>
      </c>
      <c r="C571" s="209" t="s">
        <v>4</v>
      </c>
      <c r="D571" s="205" t="s">
        <v>73</v>
      </c>
      <c r="E571" s="205" t="str">
        <f t="shared" si="8"/>
        <v>BrazilFemale20-24</v>
      </c>
      <c r="F571" s="210">
        <v>4.8999999999999998E-4</v>
      </c>
      <c r="G571" s="210">
        <v>2.4585249366816768E-3</v>
      </c>
      <c r="H571" s="211">
        <v>241.82395548522055</v>
      </c>
      <c r="I571" s="210">
        <v>0.99754147506331836</v>
      </c>
      <c r="J571" s="211">
        <v>98361.400316571715</v>
      </c>
      <c r="K571" s="211">
        <v>491202.44169414556</v>
      </c>
      <c r="L571" s="211">
        <v>6051801.0800000411</v>
      </c>
      <c r="M571" s="218">
        <v>61.526178567228541</v>
      </c>
    </row>
    <row r="572" spans="2:13" x14ac:dyDescent="0.2">
      <c r="B572" s="217" t="s">
        <v>48</v>
      </c>
      <c r="C572" s="209" t="s">
        <v>4</v>
      </c>
      <c r="D572" s="205" t="s">
        <v>74</v>
      </c>
      <c r="E572" s="205" t="str">
        <f t="shared" si="8"/>
        <v>BrazilFemale25-29</v>
      </c>
      <c r="F572" s="210">
        <v>6.0999999999999997E-4</v>
      </c>
      <c r="G572" s="210">
        <v>3.0433126709523656E-3</v>
      </c>
      <c r="H572" s="211">
        <v>298.60855000817276</v>
      </c>
      <c r="I572" s="210">
        <v>0.99695668732904763</v>
      </c>
      <c r="J572" s="211">
        <v>98119.576361086496</v>
      </c>
      <c r="K572" s="211">
        <v>489851.36043041205</v>
      </c>
      <c r="L572" s="211">
        <v>5560598.638305895</v>
      </c>
      <c r="M572" s="218">
        <v>56.671653553033352</v>
      </c>
    </row>
    <row r="573" spans="2:13" x14ac:dyDescent="0.2">
      <c r="B573" s="217" t="s">
        <v>48</v>
      </c>
      <c r="C573" s="209" t="s">
        <v>4</v>
      </c>
      <c r="D573" s="205" t="s">
        <v>75</v>
      </c>
      <c r="E573" s="205" t="str">
        <f t="shared" si="8"/>
        <v>BrazilFemale30-34</v>
      </c>
      <c r="F573" s="210">
        <v>8.3000000000000001E-4</v>
      </c>
      <c r="G573" s="210">
        <v>4.1570605058739189E-3</v>
      </c>
      <c r="H573" s="211">
        <v>406.64768193379763</v>
      </c>
      <c r="I573" s="210">
        <v>0.99584293949412606</v>
      </c>
      <c r="J573" s="211">
        <v>97820.967811078328</v>
      </c>
      <c r="K573" s="211">
        <v>488088.21985055716</v>
      </c>
      <c r="L573" s="211">
        <v>5070747.277875483</v>
      </c>
      <c r="M573" s="218">
        <v>51.837018088684417</v>
      </c>
    </row>
    <row r="574" spans="2:13" x14ac:dyDescent="0.2">
      <c r="B574" s="217" t="s">
        <v>48</v>
      </c>
      <c r="C574" s="209" t="s">
        <v>4</v>
      </c>
      <c r="D574" s="205" t="s">
        <v>76</v>
      </c>
      <c r="E574" s="205" t="str">
        <f t="shared" si="8"/>
        <v>BrazilFemale35-39</v>
      </c>
      <c r="F574" s="210">
        <v>1.15E-3</v>
      </c>
      <c r="G574" s="210">
        <v>5.7424421115058466E-3</v>
      </c>
      <c r="H574" s="211">
        <v>559.39609417331121</v>
      </c>
      <c r="I574" s="210">
        <v>0.99425755788849413</v>
      </c>
      <c r="J574" s="211">
        <v>97414.320129144529</v>
      </c>
      <c r="K574" s="211">
        <v>485673.11041028937</v>
      </c>
      <c r="L574" s="211">
        <v>4582659.0580249261</v>
      </c>
      <c r="M574" s="218">
        <v>47.042971217677071</v>
      </c>
    </row>
    <row r="575" spans="2:13" x14ac:dyDescent="0.2">
      <c r="B575" s="217" t="s">
        <v>48</v>
      </c>
      <c r="C575" s="209" t="s">
        <v>4</v>
      </c>
      <c r="D575" s="205" t="s">
        <v>77</v>
      </c>
      <c r="E575" s="205" t="str">
        <f t="shared" si="8"/>
        <v>BrazilFemale40-44</v>
      </c>
      <c r="F575" s="210">
        <v>1.74E-3</v>
      </c>
      <c r="G575" s="210">
        <v>8.6462539328763764E-3</v>
      </c>
      <c r="H575" s="211">
        <v>837.4322678558126</v>
      </c>
      <c r="I575" s="210">
        <v>0.99135374606712368</v>
      </c>
      <c r="J575" s="211">
        <v>96854.92403497122</v>
      </c>
      <c r="K575" s="211">
        <v>482181.03950521658</v>
      </c>
      <c r="L575" s="211">
        <v>4096985.9476146372</v>
      </c>
      <c r="M575" s="218">
        <v>42.300233967819196</v>
      </c>
    </row>
    <row r="576" spans="2:13" x14ac:dyDescent="0.2">
      <c r="B576" s="217" t="s">
        <v>48</v>
      </c>
      <c r="C576" s="209" t="s">
        <v>4</v>
      </c>
      <c r="D576" s="205" t="s">
        <v>78</v>
      </c>
      <c r="E576" s="205" t="str">
        <f t="shared" si="8"/>
        <v>BrazilFemale45-49</v>
      </c>
      <c r="F576" s="210">
        <v>2.7100000000000002E-3</v>
      </c>
      <c r="G576" s="210">
        <v>1.3460438459824229E-2</v>
      </c>
      <c r="H576" s="211">
        <v>1292.4375389979366</v>
      </c>
      <c r="I576" s="210">
        <v>0.98653956154017575</v>
      </c>
      <c r="J576" s="211">
        <v>96017.491767115411</v>
      </c>
      <c r="K576" s="211">
        <v>476856.3649880822</v>
      </c>
      <c r="L576" s="211">
        <v>3614804.9081094204</v>
      </c>
      <c r="M576" s="218">
        <v>37.647358221738493</v>
      </c>
    </row>
    <row r="577" spans="2:13" x14ac:dyDescent="0.2">
      <c r="B577" s="217" t="s">
        <v>48</v>
      </c>
      <c r="C577" s="209" t="s">
        <v>4</v>
      </c>
      <c r="D577" s="205" t="s">
        <v>79</v>
      </c>
      <c r="E577" s="205" t="str">
        <f t="shared" si="8"/>
        <v>BrazilFemale50-54</v>
      </c>
      <c r="F577" s="210">
        <v>4.0000000000000001E-3</v>
      </c>
      <c r="G577" s="210">
        <v>1.9825944175112103E-2</v>
      </c>
      <c r="H577" s="211">
        <v>1878.0136371111237</v>
      </c>
      <c r="I577" s="210">
        <v>0.98017405582488792</v>
      </c>
      <c r="J577" s="211">
        <v>94725.054228117471</v>
      </c>
      <c r="K577" s="211">
        <v>468930.23704780958</v>
      </c>
      <c r="L577" s="211">
        <v>3137948.5431213384</v>
      </c>
      <c r="M577" s="218">
        <v>33.126912079295423</v>
      </c>
    </row>
    <row r="578" spans="2:13" x14ac:dyDescent="0.2">
      <c r="B578" s="217" t="s">
        <v>48</v>
      </c>
      <c r="C578" s="209" t="s">
        <v>4</v>
      </c>
      <c r="D578" s="205" t="s">
        <v>80</v>
      </c>
      <c r="E578" s="205" t="str">
        <f t="shared" si="8"/>
        <v>BrazilFemale55-59</v>
      </c>
      <c r="F578" s="210">
        <v>5.8599999999999998E-3</v>
      </c>
      <c r="G578" s="210">
        <v>2.8885237074812956E-2</v>
      </c>
      <c r="H578" s="211">
        <v>2681.9087791660004</v>
      </c>
      <c r="I578" s="210">
        <v>0.97111476292518706</v>
      </c>
      <c r="J578" s="211">
        <v>92847.040591006356</v>
      </c>
      <c r="K578" s="211">
        <v>457530.4310071168</v>
      </c>
      <c r="L578" s="211">
        <v>2669018.3060735287</v>
      </c>
      <c r="M578" s="218">
        <v>28.746401490927688</v>
      </c>
    </row>
    <row r="579" spans="2:13" x14ac:dyDescent="0.2">
      <c r="B579" s="217" t="s">
        <v>48</v>
      </c>
      <c r="C579" s="209" t="s">
        <v>4</v>
      </c>
      <c r="D579" s="205" t="s">
        <v>81</v>
      </c>
      <c r="E579" s="205" t="str">
        <f t="shared" si="8"/>
        <v>BrazilFemale60-64</v>
      </c>
      <c r="F579" s="210">
        <v>8.77E-3</v>
      </c>
      <c r="G579" s="210">
        <v>4.2906841206069191E-2</v>
      </c>
      <c r="H579" s="211">
        <v>3868.700992974932</v>
      </c>
      <c r="I579" s="210">
        <v>0.95709315879393086</v>
      </c>
      <c r="J579" s="211">
        <v>90165.131811840358</v>
      </c>
      <c r="K579" s="211">
        <v>441153.90657676448</v>
      </c>
      <c r="L579" s="211">
        <v>2211487.8750664117</v>
      </c>
      <c r="M579" s="218">
        <v>24.527085255988084</v>
      </c>
    </row>
    <row r="580" spans="2:13" x14ac:dyDescent="0.2">
      <c r="B580" s="217" t="s">
        <v>48</v>
      </c>
      <c r="C580" s="209" t="s">
        <v>4</v>
      </c>
      <c r="D580" s="205" t="s">
        <v>82</v>
      </c>
      <c r="E580" s="205" t="str">
        <f t="shared" si="8"/>
        <v>BrazilFemale65-69</v>
      </c>
      <c r="F580" s="210">
        <v>1.3690000000000001E-2</v>
      </c>
      <c r="G580" s="210">
        <v>6.6166900982607538E-2</v>
      </c>
      <c r="H580" s="211">
        <v>5709.9673931443103</v>
      </c>
      <c r="I580" s="210">
        <v>0.93383309901739242</v>
      </c>
      <c r="J580" s="211">
        <v>86296.430818865425</v>
      </c>
      <c r="K580" s="211">
        <v>417207.23561146634</v>
      </c>
      <c r="L580" s="211">
        <v>1770333.9684896474</v>
      </c>
      <c r="M580" s="218">
        <v>20.514567655822809</v>
      </c>
    </row>
    <row r="581" spans="2:13" x14ac:dyDescent="0.2">
      <c r="B581" s="217" t="s">
        <v>48</v>
      </c>
      <c r="C581" s="209" t="s">
        <v>4</v>
      </c>
      <c r="D581" s="205" t="s">
        <v>19</v>
      </c>
      <c r="E581" s="205" t="str">
        <f t="shared" si="8"/>
        <v>BrazilFemale70-74</v>
      </c>
      <c r="F581" s="210">
        <v>2.1870000000000001E-2</v>
      </c>
      <c r="G581" s="210">
        <v>0.10369405757592541</v>
      </c>
      <c r="H581" s="211">
        <v>8356.3373783069328</v>
      </c>
      <c r="I581" s="210">
        <v>0.89630594242407458</v>
      </c>
      <c r="J581" s="211">
        <v>80586.463425721115</v>
      </c>
      <c r="K581" s="211">
        <v>382041.4736828382</v>
      </c>
      <c r="L581" s="211">
        <v>1353126.7328781812</v>
      </c>
      <c r="M581" s="218">
        <v>16.790992870972648</v>
      </c>
    </row>
    <row r="582" spans="2:13" x14ac:dyDescent="0.2">
      <c r="B582" s="217" t="s">
        <v>48</v>
      </c>
      <c r="C582" s="209" t="s">
        <v>4</v>
      </c>
      <c r="D582" s="205" t="s">
        <v>20</v>
      </c>
      <c r="E582" s="205" t="str">
        <f t="shared" si="8"/>
        <v>BrazilFemale75-79</v>
      </c>
      <c r="F582" s="210">
        <v>3.5119999999999998E-2</v>
      </c>
      <c r="G582" s="210">
        <v>0.16142971925338367</v>
      </c>
      <c r="H582" s="211">
        <v>11660.088969470586</v>
      </c>
      <c r="I582" s="210">
        <v>0.83857028074661633</v>
      </c>
      <c r="J582" s="211">
        <v>72230.126047414175</v>
      </c>
      <c r="K582" s="211">
        <v>332000.40781339444</v>
      </c>
      <c r="L582" s="211">
        <v>971085.25919534289</v>
      </c>
      <c r="M582" s="218">
        <v>13.444324582209525</v>
      </c>
    </row>
    <row r="583" spans="2:13" x14ac:dyDescent="0.2">
      <c r="B583" s="217" t="s">
        <v>48</v>
      </c>
      <c r="C583" s="209" t="s">
        <v>4</v>
      </c>
      <c r="D583" s="205" t="s">
        <v>21</v>
      </c>
      <c r="E583" s="205" t="str">
        <f t="shared" ref="E583:E646" si="9">_xlfn.CONCAT(C583,B583,D583)</f>
        <v>BrazilFemale80-84</v>
      </c>
      <c r="F583" s="210">
        <v>5.7509999999999999E-2</v>
      </c>
      <c r="G583" s="210">
        <v>0.25142190705049905</v>
      </c>
      <c r="H583" s="211">
        <v>15228.634232256014</v>
      </c>
      <c r="I583" s="210">
        <v>0.74857809294950095</v>
      </c>
      <c r="J583" s="211">
        <v>60570.037077943591</v>
      </c>
      <c r="K583" s="211">
        <v>264778.59980907792</v>
      </c>
      <c r="L583" s="211">
        <v>639084.85138194845</v>
      </c>
      <c r="M583" s="218">
        <v>10.551171539808573</v>
      </c>
    </row>
    <row r="584" spans="2:13" x14ac:dyDescent="0.2">
      <c r="B584" s="217" t="s">
        <v>48</v>
      </c>
      <c r="C584" s="209" t="s">
        <v>4</v>
      </c>
      <c r="D584" s="205" t="s">
        <v>22</v>
      </c>
      <c r="E584" s="205" t="str">
        <f t="shared" si="9"/>
        <v>BrazilFemale85-89</v>
      </c>
      <c r="F584" s="210">
        <v>9.2719999999999997E-2</v>
      </c>
      <c r="G584" s="210">
        <v>0.37635535524685776</v>
      </c>
      <c r="H584" s="211">
        <v>17064.479775379634</v>
      </c>
      <c r="I584" s="210">
        <v>0.6236446447531423</v>
      </c>
      <c r="J584" s="211">
        <v>45341.402845687575</v>
      </c>
      <c r="K584" s="211">
        <v>184045.8147899888</v>
      </c>
      <c r="L584" s="211">
        <v>374306.25157287059</v>
      </c>
      <c r="M584" s="218">
        <v>8.2552860758800026</v>
      </c>
    </row>
    <row r="585" spans="2:13" ht="17" thickBot="1" x14ac:dyDescent="0.25">
      <c r="B585" s="219" t="s">
        <v>48</v>
      </c>
      <c r="C585" s="220" t="s">
        <v>4</v>
      </c>
      <c r="D585" s="221" t="s">
        <v>5</v>
      </c>
      <c r="E585" s="221" t="str">
        <f t="shared" si="9"/>
        <v>BrazilFemale90+</v>
      </c>
      <c r="F585" s="222">
        <v>0.14862</v>
      </c>
      <c r="G585" s="222">
        <v>1</v>
      </c>
      <c r="H585" s="223">
        <v>28276.923070307941</v>
      </c>
      <c r="I585" s="222">
        <v>0</v>
      </c>
      <c r="J585" s="223">
        <v>28276.923070307941</v>
      </c>
      <c r="K585" s="223">
        <v>190260.43678288179</v>
      </c>
      <c r="L585" s="223">
        <v>190260.43678288179</v>
      </c>
      <c r="M585" s="224">
        <v>6.7284702904137381</v>
      </c>
    </row>
    <row r="586" spans="2:13" x14ac:dyDescent="0.2">
      <c r="B586" t="s">
        <v>48</v>
      </c>
      <c r="C586" s="206" t="s">
        <v>40</v>
      </c>
      <c r="D586" s="202">
        <v>0</v>
      </c>
      <c r="E586" s="47" t="str">
        <f t="shared" si="9"/>
        <v>ROFemale0</v>
      </c>
      <c r="F586" s="159">
        <v>1.7559999999999999E-2</v>
      </c>
      <c r="G586" s="159">
        <v>1.728290677227563E-2</v>
      </c>
      <c r="H586" s="207">
        <v>1728.290677227563</v>
      </c>
      <c r="I586" s="159">
        <v>0.98271709322772438</v>
      </c>
      <c r="J586" s="207">
        <v>100000</v>
      </c>
      <c r="K586" s="207">
        <v>98447.733516583568</v>
      </c>
      <c r="L586" s="207">
        <v>7567409.432359715</v>
      </c>
      <c r="M586" s="208">
        <v>75.674094323597146</v>
      </c>
    </row>
    <row r="587" spans="2:13" x14ac:dyDescent="0.2">
      <c r="B587" t="s">
        <v>48</v>
      </c>
      <c r="C587" s="203" t="s">
        <v>40</v>
      </c>
      <c r="D587" s="202" t="s">
        <v>107</v>
      </c>
      <c r="E587" s="47" t="str">
        <f t="shared" si="9"/>
        <v>ROFemale01-04</v>
      </c>
      <c r="F587" s="159">
        <v>8.4000000000000003E-4</v>
      </c>
      <c r="G587" s="159">
        <v>3.3675351978695259E-3</v>
      </c>
      <c r="H587" s="157">
        <v>330.93344009923902</v>
      </c>
      <c r="I587" s="158">
        <v>0.99663246480213052</v>
      </c>
      <c r="J587" s="157">
        <v>98271.70932277244</v>
      </c>
      <c r="K587" s="157">
        <v>392258.15191924031</v>
      </c>
      <c r="L587" s="157">
        <v>7468961.6988431318</v>
      </c>
      <c r="M587" s="156">
        <v>76.003172737246302</v>
      </c>
    </row>
    <row r="588" spans="2:13" x14ac:dyDescent="0.2">
      <c r="B588" t="s">
        <v>48</v>
      </c>
      <c r="C588" s="203" t="s">
        <v>40</v>
      </c>
      <c r="D588" s="202" t="s">
        <v>106</v>
      </c>
      <c r="E588" s="47" t="str">
        <f t="shared" si="9"/>
        <v>ROFemale05-09</v>
      </c>
      <c r="F588" s="159">
        <v>4.6000000000000001E-4</v>
      </c>
      <c r="G588" s="159">
        <v>2.2793518408207323E-3</v>
      </c>
      <c r="H588" s="157">
        <v>223.24148779958193</v>
      </c>
      <c r="I588" s="158">
        <v>0.99772064815917927</v>
      </c>
      <c r="J588" s="157">
        <v>97940.775882673202</v>
      </c>
      <c r="K588" s="157">
        <v>489145.77569386706</v>
      </c>
      <c r="L588" s="157">
        <v>7076703.5469238916</v>
      </c>
      <c r="M588" s="156">
        <v>72.254926338355034</v>
      </c>
    </row>
    <row r="589" spans="2:13" x14ac:dyDescent="0.2">
      <c r="B589" t="s">
        <v>48</v>
      </c>
      <c r="C589" s="203" t="s">
        <v>40</v>
      </c>
      <c r="D589" s="202" t="s">
        <v>71</v>
      </c>
      <c r="E589" s="47" t="str">
        <f t="shared" si="9"/>
        <v>ROFemale10-14</v>
      </c>
      <c r="F589" s="159">
        <v>2.5999999999999998E-4</v>
      </c>
      <c r="G589" s="159">
        <v>1.2895341837100699E-3</v>
      </c>
      <c r="H589" s="157">
        <v>126.01010095005404</v>
      </c>
      <c r="I589" s="158">
        <v>0.99871046581628997</v>
      </c>
      <c r="J589" s="157">
        <v>97717.534394873626</v>
      </c>
      <c r="K589" s="157">
        <v>488272.64672199299</v>
      </c>
      <c r="L589" s="157">
        <v>6587557.7712300243</v>
      </c>
      <c r="M589" s="156">
        <v>67.414285593923211</v>
      </c>
    </row>
    <row r="590" spans="2:13" x14ac:dyDescent="0.2">
      <c r="B590" t="s">
        <v>48</v>
      </c>
      <c r="C590" s="203" t="s">
        <v>40</v>
      </c>
      <c r="D590" s="202" t="s">
        <v>72</v>
      </c>
      <c r="E590" s="47" t="str">
        <f t="shared" si="9"/>
        <v>ROFemale15-19</v>
      </c>
      <c r="F590" s="159">
        <v>6.4999999999999997E-4</v>
      </c>
      <c r="G590" s="159">
        <v>3.2448912710292218E-3</v>
      </c>
      <c r="H590" s="157">
        <v>316.67388530778885</v>
      </c>
      <c r="I590" s="158">
        <v>0.99675510872897077</v>
      </c>
      <c r="J590" s="157">
        <v>97591.524293923576</v>
      </c>
      <c r="K590" s="157">
        <v>487165.93675634841</v>
      </c>
      <c r="L590" s="157">
        <v>6099285.1245080316</v>
      </c>
      <c r="M590" s="156">
        <v>62.498102869449667</v>
      </c>
    </row>
    <row r="591" spans="2:13" x14ac:dyDescent="0.2">
      <c r="B591" t="s">
        <v>48</v>
      </c>
      <c r="C591" s="203" t="s">
        <v>40</v>
      </c>
      <c r="D591" s="202" t="s">
        <v>73</v>
      </c>
      <c r="E591" s="47" t="str">
        <f t="shared" si="9"/>
        <v>ROFemale20-24</v>
      </c>
      <c r="F591" s="159">
        <v>7.5000000000000002E-4</v>
      </c>
      <c r="G591" s="159">
        <v>3.7549426821026285E-3</v>
      </c>
      <c r="H591" s="157">
        <v>365.26148769445973</v>
      </c>
      <c r="I591" s="158">
        <v>0.99624505731789736</v>
      </c>
      <c r="J591" s="157">
        <v>97274.850408615792</v>
      </c>
      <c r="K591" s="157">
        <v>485461.0983238428</v>
      </c>
      <c r="L591" s="157">
        <v>5612119.1877516834</v>
      </c>
      <c r="M591" s="156">
        <v>57.693423985513618</v>
      </c>
    </row>
    <row r="592" spans="2:13" x14ac:dyDescent="0.2">
      <c r="B592" t="s">
        <v>48</v>
      </c>
      <c r="C592" s="203" t="s">
        <v>40</v>
      </c>
      <c r="D592" s="202" t="s">
        <v>74</v>
      </c>
      <c r="E592" s="47" t="str">
        <f t="shared" si="9"/>
        <v>ROFemale25-29</v>
      </c>
      <c r="F592" s="159">
        <v>8.9999999999999998E-4</v>
      </c>
      <c r="G592" s="159">
        <v>4.4672085246341229E-3</v>
      </c>
      <c r="H592" s="157">
        <v>432.91534174632835</v>
      </c>
      <c r="I592" s="158">
        <v>0.99553279147536589</v>
      </c>
      <c r="J592" s="157">
        <v>96909.588920921335</v>
      </c>
      <c r="K592" s="157">
        <v>483465.65625024086</v>
      </c>
      <c r="L592" s="157">
        <v>5126658.0894278409</v>
      </c>
      <c r="M592" s="156">
        <v>52.90145326703653</v>
      </c>
    </row>
    <row r="593" spans="2:13" x14ac:dyDescent="0.2">
      <c r="B593" t="s">
        <v>48</v>
      </c>
      <c r="C593" s="203" t="s">
        <v>40</v>
      </c>
      <c r="D593" s="202" t="s">
        <v>75</v>
      </c>
      <c r="E593" s="47" t="str">
        <f t="shared" si="9"/>
        <v>ROFemale30-34</v>
      </c>
      <c r="F593" s="159">
        <v>1.49E-3</v>
      </c>
      <c r="G593" s="159">
        <v>7.404647388386019E-3</v>
      </c>
      <c r="H593" s="157">
        <v>714.37574905820873</v>
      </c>
      <c r="I593" s="158">
        <v>0.99259535261161402</v>
      </c>
      <c r="J593" s="157">
        <v>96476.673579175011</v>
      </c>
      <c r="K593" s="157">
        <v>480597.42852322955</v>
      </c>
      <c r="L593" s="157">
        <v>4643192.4331775997</v>
      </c>
      <c r="M593" s="156">
        <v>48.127617391027634</v>
      </c>
    </row>
    <row r="594" spans="2:13" x14ac:dyDescent="0.2">
      <c r="B594" t="s">
        <v>48</v>
      </c>
      <c r="C594" s="203" t="s">
        <v>40</v>
      </c>
      <c r="D594" s="202" t="s">
        <v>76</v>
      </c>
      <c r="E594" s="47" t="str">
        <f t="shared" si="9"/>
        <v>ROFemale35-39</v>
      </c>
      <c r="F594" s="159">
        <v>1.57E-3</v>
      </c>
      <c r="G594" s="159">
        <v>7.8161416501306528E-3</v>
      </c>
      <c r="H594" s="157">
        <v>748.49168458219219</v>
      </c>
      <c r="I594" s="158">
        <v>0.99218385834986933</v>
      </c>
      <c r="J594" s="157">
        <v>95762.297830116804</v>
      </c>
      <c r="K594" s="157">
        <v>476940.25993912853</v>
      </c>
      <c r="L594" s="157">
        <v>4162595.0046543702</v>
      </c>
      <c r="M594" s="156">
        <v>43.46799417907507</v>
      </c>
    </row>
    <row r="595" spans="2:13" x14ac:dyDescent="0.2">
      <c r="B595" t="s">
        <v>48</v>
      </c>
      <c r="C595" s="203" t="s">
        <v>40</v>
      </c>
      <c r="D595" s="202" t="s">
        <v>77</v>
      </c>
      <c r="E595" s="47" t="str">
        <f t="shared" si="9"/>
        <v>ROFemale40-44</v>
      </c>
      <c r="F595" s="159">
        <v>2.0100000000000001E-3</v>
      </c>
      <c r="G595" s="159">
        <v>1.0014849989397903E-2</v>
      </c>
      <c r="H595" s="157">
        <v>951.54901546926169</v>
      </c>
      <c r="I595" s="158">
        <v>0.98998515001060206</v>
      </c>
      <c r="J595" s="157">
        <v>95013.806145534603</v>
      </c>
      <c r="K595" s="157">
        <v>472690.15818899986</v>
      </c>
      <c r="L595" s="157">
        <v>3685654.7447152417</v>
      </c>
      <c r="M595" s="156">
        <v>38.790728360779994</v>
      </c>
    </row>
    <row r="596" spans="2:13" x14ac:dyDescent="0.2">
      <c r="B596" t="s">
        <v>48</v>
      </c>
      <c r="C596" s="203" t="s">
        <v>40</v>
      </c>
      <c r="D596" s="202" t="s">
        <v>78</v>
      </c>
      <c r="E596" s="47" t="str">
        <f t="shared" si="9"/>
        <v>ROFemale45-49</v>
      </c>
      <c r="F596" s="159">
        <v>3.62E-3</v>
      </c>
      <c r="G596" s="159">
        <v>1.7956912562898761E-2</v>
      </c>
      <c r="H596" s="157">
        <v>1689.0677267534838</v>
      </c>
      <c r="I596" s="158">
        <v>0.98204308743710123</v>
      </c>
      <c r="J596" s="157">
        <v>94062.257130065336</v>
      </c>
      <c r="K596" s="157">
        <v>466088.61633344297</v>
      </c>
      <c r="L596" s="157">
        <v>3212964.5865262421</v>
      </c>
      <c r="M596" s="156">
        <v>34.157851241901305</v>
      </c>
    </row>
    <row r="597" spans="2:13" x14ac:dyDescent="0.2">
      <c r="B597" t="s">
        <v>48</v>
      </c>
      <c r="C597" s="203" t="s">
        <v>40</v>
      </c>
      <c r="D597" s="202" t="s">
        <v>79</v>
      </c>
      <c r="E597" s="47" t="str">
        <f t="shared" si="9"/>
        <v>ROFemale50-54</v>
      </c>
      <c r="F597" s="159">
        <v>5.4200000000000003E-3</v>
      </c>
      <c r="G597" s="159">
        <v>2.6761993767098893E-2</v>
      </c>
      <c r="H597" s="157">
        <v>2472.0907190584771</v>
      </c>
      <c r="I597" s="158">
        <v>0.97323800623290113</v>
      </c>
      <c r="J597" s="157">
        <v>92373.189403311844</v>
      </c>
      <c r="K597" s="157">
        <v>455685.72021891305</v>
      </c>
      <c r="L597" s="157">
        <v>2746875.9701927993</v>
      </c>
      <c r="M597" s="156">
        <v>29.73672326284661</v>
      </c>
    </row>
    <row r="598" spans="2:13" x14ac:dyDescent="0.2">
      <c r="B598" t="s">
        <v>48</v>
      </c>
      <c r="C598" s="203" t="s">
        <v>40</v>
      </c>
      <c r="D598" s="202" t="s">
        <v>80</v>
      </c>
      <c r="E598" s="47" t="str">
        <f t="shared" si="9"/>
        <v>ROFemale55-59</v>
      </c>
      <c r="F598" s="159">
        <v>7.3600000000000002E-3</v>
      </c>
      <c r="G598" s="159">
        <v>3.6122954346150669E-2</v>
      </c>
      <c r="H598" s="157">
        <v>3247.4932834400706</v>
      </c>
      <c r="I598" s="158">
        <v>0.96387704565384935</v>
      </c>
      <c r="J598" s="157">
        <v>89901.098684253375</v>
      </c>
      <c r="K598" s="157">
        <v>441386.7602126667</v>
      </c>
      <c r="L598" s="157">
        <v>2291190.2499738862</v>
      </c>
      <c r="M598" s="156">
        <v>25.485675742639167</v>
      </c>
    </row>
    <row r="599" spans="2:13" x14ac:dyDescent="0.2">
      <c r="B599" t="s">
        <v>48</v>
      </c>
      <c r="C599" s="203" t="s">
        <v>40</v>
      </c>
      <c r="D599" s="202" t="s">
        <v>81</v>
      </c>
      <c r="E599" s="47" t="str">
        <f t="shared" si="9"/>
        <v>ROFemale60-64</v>
      </c>
      <c r="F599" s="159">
        <v>1.193E-2</v>
      </c>
      <c r="G599" s="159">
        <v>5.7915688229681531E-2</v>
      </c>
      <c r="H599" s="157">
        <v>5018.6031943713515</v>
      </c>
      <c r="I599" s="158">
        <v>0.94208431177031848</v>
      </c>
      <c r="J599" s="157">
        <v>86653.605400813307</v>
      </c>
      <c r="K599" s="157">
        <v>420721.51901813818</v>
      </c>
      <c r="L599" s="157">
        <v>1849803.4897612194</v>
      </c>
      <c r="M599" s="156">
        <v>21.347103576418039</v>
      </c>
    </row>
    <row r="600" spans="2:13" x14ac:dyDescent="0.2">
      <c r="B600" t="s">
        <v>48</v>
      </c>
      <c r="C600" s="203" t="s">
        <v>40</v>
      </c>
      <c r="D600" s="202" t="s">
        <v>82</v>
      </c>
      <c r="E600" s="47" t="str">
        <f t="shared" si="9"/>
        <v>ROFemale65-69</v>
      </c>
      <c r="F600" s="159">
        <v>1.9900000000000001E-2</v>
      </c>
      <c r="G600" s="159">
        <v>9.4777165452673159E-2</v>
      </c>
      <c r="H600" s="157">
        <v>7737.1341108492879</v>
      </c>
      <c r="I600" s="158">
        <v>0.90522283454732688</v>
      </c>
      <c r="J600" s="157">
        <v>81635.002206441961</v>
      </c>
      <c r="K600" s="157">
        <v>388832.17575508659</v>
      </c>
      <c r="L600" s="157">
        <v>1429081.9707430813</v>
      </c>
      <c r="M600" s="156">
        <v>17.505750378117952</v>
      </c>
    </row>
    <row r="601" spans="2:13" x14ac:dyDescent="0.2">
      <c r="B601" t="s">
        <v>48</v>
      </c>
      <c r="C601" s="203" t="s">
        <v>40</v>
      </c>
      <c r="D601" s="202" t="s">
        <v>19</v>
      </c>
      <c r="E601" s="47" t="str">
        <f t="shared" si="9"/>
        <v>ROFemale70-74</v>
      </c>
      <c r="F601" s="159">
        <v>3.2710000000000003E-2</v>
      </c>
      <c r="G601" s="159">
        <v>0.15120052968833606</v>
      </c>
      <c r="H601" s="157">
        <v>11173.396798892403</v>
      </c>
      <c r="I601" s="158">
        <v>0.84879947031166392</v>
      </c>
      <c r="J601" s="157">
        <v>73897.868095592683</v>
      </c>
      <c r="K601" s="157">
        <v>341555.84848073241</v>
      </c>
      <c r="L601" s="157">
        <v>1040249.7949879947</v>
      </c>
      <c r="M601" s="156">
        <v>14.076857990576265</v>
      </c>
    </row>
    <row r="602" spans="2:13" x14ac:dyDescent="0.2">
      <c r="B602" t="s">
        <v>48</v>
      </c>
      <c r="C602" s="203" t="s">
        <v>40</v>
      </c>
      <c r="D602" s="202" t="s">
        <v>20</v>
      </c>
      <c r="E602" s="47" t="str">
        <f t="shared" si="9"/>
        <v>ROFemale75-79</v>
      </c>
      <c r="F602" s="159">
        <v>5.0860000000000002E-2</v>
      </c>
      <c r="G602" s="159">
        <v>0.22561090157757885</v>
      </c>
      <c r="H602" s="157">
        <v>14151.324520225517</v>
      </c>
      <c r="I602" s="158">
        <v>0.7743890984224211</v>
      </c>
      <c r="J602" s="157">
        <v>62724.471296700278</v>
      </c>
      <c r="K602" s="157">
        <v>278244.04518293758</v>
      </c>
      <c r="L602" s="157">
        <v>698693.9465072623</v>
      </c>
      <c r="M602" s="156">
        <v>11.139096624701534</v>
      </c>
    </row>
    <row r="603" spans="2:13" x14ac:dyDescent="0.2">
      <c r="B603" t="s">
        <v>48</v>
      </c>
      <c r="C603" s="203" t="s">
        <v>40</v>
      </c>
      <c r="D603" s="202" t="s">
        <v>21</v>
      </c>
      <c r="E603" s="47" t="str">
        <f t="shared" si="9"/>
        <v>ROFemale80-84</v>
      </c>
      <c r="F603" s="159">
        <v>8.9849999999999999E-2</v>
      </c>
      <c r="G603" s="159">
        <v>0.36686120166291553</v>
      </c>
      <c r="H603" s="157">
        <v>17819.602994966703</v>
      </c>
      <c r="I603" s="158">
        <v>0.63313879833708442</v>
      </c>
      <c r="J603" s="157">
        <v>48573.146776474758</v>
      </c>
      <c r="K603" s="157">
        <v>198316.72639495702</v>
      </c>
      <c r="L603" s="157">
        <v>420449.90132432466</v>
      </c>
      <c r="M603" s="156">
        <v>8.6560152929593492</v>
      </c>
    </row>
    <row r="604" spans="2:13" x14ac:dyDescent="0.2">
      <c r="B604" t="s">
        <v>48</v>
      </c>
      <c r="C604" s="203" t="s">
        <v>40</v>
      </c>
      <c r="D604" s="202" t="s">
        <v>22</v>
      </c>
      <c r="E604" s="47" t="str">
        <f t="shared" si="9"/>
        <v>ROFemale85-89</v>
      </c>
      <c r="F604" s="159">
        <v>0.11311</v>
      </c>
      <c r="G604" s="159">
        <v>0.44087351265360319</v>
      </c>
      <c r="H604" s="157">
        <v>13558.422873499831</v>
      </c>
      <c r="I604" s="158">
        <v>0.55912648734639681</v>
      </c>
      <c r="J604" s="157">
        <v>30753.543781508055</v>
      </c>
      <c r="K604" s="157">
        <v>119871.66172379069</v>
      </c>
      <c r="L604" s="157">
        <v>222133.17492936761</v>
      </c>
      <c r="M604" s="156">
        <v>7.2230106717956559</v>
      </c>
    </row>
    <row r="605" spans="2:13" x14ac:dyDescent="0.2">
      <c r="B605" t="s">
        <v>48</v>
      </c>
      <c r="C605" s="203" t="s">
        <v>40</v>
      </c>
      <c r="D605" s="202" t="s">
        <v>5</v>
      </c>
      <c r="E605" s="47" t="str">
        <f t="shared" si="9"/>
        <v>ROFemale90+</v>
      </c>
      <c r="F605" s="159">
        <v>0.16814999999999999</v>
      </c>
      <c r="G605" s="159">
        <v>1</v>
      </c>
      <c r="H605" s="157">
        <v>17195.120908008223</v>
      </c>
      <c r="I605" s="158">
        <v>0</v>
      </c>
      <c r="J605" s="157">
        <v>17195.120908008223</v>
      </c>
      <c r="K605" s="157">
        <v>102261.51320557694</v>
      </c>
      <c r="L605" s="157">
        <v>102261.51320557694</v>
      </c>
      <c r="M605" s="156">
        <v>5.9471238238255735</v>
      </c>
    </row>
    <row r="606" spans="2:13" x14ac:dyDescent="0.2">
      <c r="B606" t="s">
        <v>48</v>
      </c>
      <c r="C606" s="203" t="s">
        <v>41</v>
      </c>
      <c r="D606" s="202">
        <v>0</v>
      </c>
      <c r="E606" s="47" t="str">
        <f t="shared" si="9"/>
        <v>ACFemale0</v>
      </c>
      <c r="F606" s="159">
        <v>1.3639999999999999E-2</v>
      </c>
      <c r="G606" s="159">
        <v>1.3475405607256062E-2</v>
      </c>
      <c r="H606" s="157">
        <v>1347.5405607256062</v>
      </c>
      <c r="I606" s="158">
        <v>0.98652459439274398</v>
      </c>
      <c r="J606" s="157">
        <v>100000</v>
      </c>
      <c r="K606" s="157">
        <v>98774.312434194697</v>
      </c>
      <c r="L606" s="157">
        <v>7860362.7936284114</v>
      </c>
      <c r="M606" s="156">
        <v>78.603627936284113</v>
      </c>
    </row>
    <row r="607" spans="2:13" x14ac:dyDescent="0.2">
      <c r="B607" t="s">
        <v>48</v>
      </c>
      <c r="C607" s="203" t="s">
        <v>41</v>
      </c>
      <c r="D607" s="202" t="s">
        <v>107</v>
      </c>
      <c r="E607" s="47" t="str">
        <f t="shared" si="9"/>
        <v>ACFemale01-04</v>
      </c>
      <c r="F607" s="159">
        <v>5.4000000000000001E-4</v>
      </c>
      <c r="G607" s="159">
        <v>2.1514832782004631E-3</v>
      </c>
      <c r="H607" s="157">
        <v>212.24911683694833</v>
      </c>
      <c r="I607" s="158">
        <v>0.99784851672179953</v>
      </c>
      <c r="J607" s="157">
        <v>98652.459439274404</v>
      </c>
      <c r="K607" s="157">
        <v>394079.66121153318</v>
      </c>
      <c r="L607" s="157">
        <v>7761588.4811942168</v>
      </c>
      <c r="M607" s="156">
        <v>78.67607685920764</v>
      </c>
    </row>
    <row r="608" spans="2:13" x14ac:dyDescent="0.2">
      <c r="B608" t="s">
        <v>48</v>
      </c>
      <c r="C608" s="203" t="s">
        <v>41</v>
      </c>
      <c r="D608" s="202" t="s">
        <v>106</v>
      </c>
      <c r="E608" s="47" t="str">
        <f t="shared" si="9"/>
        <v>ACFemale05-09</v>
      </c>
      <c r="F608" s="159">
        <v>1.9000000000000001E-4</v>
      </c>
      <c r="G608" s="159">
        <v>9.7102653659964541E-4</v>
      </c>
      <c r="H608" s="157">
        <v>95.588056491537102</v>
      </c>
      <c r="I608" s="158">
        <v>0.99902897346340036</v>
      </c>
      <c r="J608" s="157">
        <v>98440.210322437459</v>
      </c>
      <c r="K608" s="157">
        <v>491962.08147095842</v>
      </c>
      <c r="L608" s="157">
        <v>7367508.8199826833</v>
      </c>
      <c r="M608" s="156">
        <v>74.842473373946135</v>
      </c>
    </row>
    <row r="609" spans="2:13" x14ac:dyDescent="0.2">
      <c r="B609" t="s">
        <v>48</v>
      </c>
      <c r="C609" s="203" t="s">
        <v>41</v>
      </c>
      <c r="D609" s="202" t="s">
        <v>71</v>
      </c>
      <c r="E609" s="47" t="str">
        <f t="shared" si="9"/>
        <v>ACFemale10-14</v>
      </c>
      <c r="F609" s="159">
        <v>3.6000000000000002E-4</v>
      </c>
      <c r="G609" s="159">
        <v>1.8179415793964763E-3</v>
      </c>
      <c r="H609" s="157">
        <v>178.78477792730359</v>
      </c>
      <c r="I609" s="158">
        <v>0.99818205842060348</v>
      </c>
      <c r="J609" s="157">
        <v>98344.622265945916</v>
      </c>
      <c r="K609" s="157">
        <v>491276.14938491129</v>
      </c>
      <c r="L609" s="157">
        <v>6875546.7385117244</v>
      </c>
      <c r="M609" s="156">
        <v>69.912788112792825</v>
      </c>
    </row>
    <row r="610" spans="2:13" x14ac:dyDescent="0.2">
      <c r="B610" t="s">
        <v>48</v>
      </c>
      <c r="C610" s="203" t="s">
        <v>41</v>
      </c>
      <c r="D610" s="202" t="s">
        <v>72</v>
      </c>
      <c r="E610" s="47" t="str">
        <f t="shared" si="9"/>
        <v>ACFemale15-19</v>
      </c>
      <c r="F610" s="159">
        <v>5.9000000000000003E-4</v>
      </c>
      <c r="G610" s="159">
        <v>2.9394741023098816E-3</v>
      </c>
      <c r="H610" s="157">
        <v>288.5559370275912</v>
      </c>
      <c r="I610" s="158">
        <v>0.99706052589769012</v>
      </c>
      <c r="J610" s="157">
        <v>98165.837488018602</v>
      </c>
      <c r="K610" s="157">
        <v>490107.79759752401</v>
      </c>
      <c r="L610" s="157">
        <v>6384270.5891268132</v>
      </c>
      <c r="M610" s="156">
        <v>65.035563822353481</v>
      </c>
    </row>
    <row r="611" spans="2:13" x14ac:dyDescent="0.2">
      <c r="B611" t="s">
        <v>48</v>
      </c>
      <c r="C611" s="203" t="s">
        <v>41</v>
      </c>
      <c r="D611" s="202" t="s">
        <v>73</v>
      </c>
      <c r="E611" s="47" t="str">
        <f t="shared" si="9"/>
        <v>ACFemale20-24</v>
      </c>
      <c r="F611" s="159">
        <v>8.0000000000000004E-4</v>
      </c>
      <c r="G611" s="159">
        <v>4.0115423813887477E-3</v>
      </c>
      <c r="H611" s="157">
        <v>392.63886311691942</v>
      </c>
      <c r="I611" s="158">
        <v>0.99598845761861121</v>
      </c>
      <c r="J611" s="157">
        <v>97877.281550991014</v>
      </c>
      <c r="K611" s="157">
        <v>488404.81059716275</v>
      </c>
      <c r="L611" s="157">
        <v>5894162.7915292894</v>
      </c>
      <c r="M611" s="156">
        <v>60.219927424717191</v>
      </c>
    </row>
    <row r="612" spans="2:13" x14ac:dyDescent="0.2">
      <c r="B612" t="s">
        <v>48</v>
      </c>
      <c r="C612" s="203" t="s">
        <v>41</v>
      </c>
      <c r="D612" s="202" t="s">
        <v>74</v>
      </c>
      <c r="E612" s="47" t="str">
        <f t="shared" si="9"/>
        <v>ACFemale25-29</v>
      </c>
      <c r="F612" s="159">
        <v>8.0000000000000004E-4</v>
      </c>
      <c r="G612" s="159">
        <v>4.0072137804430894E-3</v>
      </c>
      <c r="H612" s="157">
        <v>390.6418035604197</v>
      </c>
      <c r="I612" s="158">
        <v>0.99599278621955689</v>
      </c>
      <c r="J612" s="157">
        <v>97484.642687874089</v>
      </c>
      <c r="K612" s="157">
        <v>486446.60893046943</v>
      </c>
      <c r="L612" s="157">
        <v>5405757.9809321268</v>
      </c>
      <c r="M612" s="156">
        <v>55.452405957318419</v>
      </c>
    </row>
    <row r="613" spans="2:13" x14ac:dyDescent="0.2">
      <c r="B613" t="s">
        <v>48</v>
      </c>
      <c r="C613" s="203" t="s">
        <v>41</v>
      </c>
      <c r="D613" s="202" t="s">
        <v>75</v>
      </c>
      <c r="E613" s="47" t="str">
        <f t="shared" si="9"/>
        <v>ACFemale30-34</v>
      </c>
      <c r="F613" s="159">
        <v>1.08E-3</v>
      </c>
      <c r="G613" s="159">
        <v>5.3671627670266314E-3</v>
      </c>
      <c r="H613" s="157">
        <v>521.11930644793915</v>
      </c>
      <c r="I613" s="158">
        <v>0.99463283723297335</v>
      </c>
      <c r="J613" s="157">
        <v>97094.000884313675</v>
      </c>
      <c r="K613" s="157">
        <v>484167.20615544851</v>
      </c>
      <c r="L613" s="157">
        <v>4919311.3720016573</v>
      </c>
      <c r="M613" s="156">
        <v>50.665451286356578</v>
      </c>
    </row>
    <row r="614" spans="2:13" x14ac:dyDescent="0.2">
      <c r="B614" t="s">
        <v>48</v>
      </c>
      <c r="C614" s="203" t="s">
        <v>41</v>
      </c>
      <c r="D614" s="202" t="s">
        <v>76</v>
      </c>
      <c r="E614" s="47" t="str">
        <f t="shared" si="9"/>
        <v>ACFemale35-39</v>
      </c>
      <c r="F614" s="159">
        <v>1.2600000000000001E-3</v>
      </c>
      <c r="G614" s="159">
        <v>6.2857985744828836E-3</v>
      </c>
      <c r="H614" s="157">
        <v>607.03768135585278</v>
      </c>
      <c r="I614" s="158">
        <v>0.99371420142551714</v>
      </c>
      <c r="J614" s="157">
        <v>96572.88157786573</v>
      </c>
      <c r="K614" s="157">
        <v>481346.81368593901</v>
      </c>
      <c r="L614" s="157">
        <v>4435144.165846209</v>
      </c>
      <c r="M614" s="156">
        <v>45.925358065143762</v>
      </c>
    </row>
    <row r="615" spans="2:13" x14ac:dyDescent="0.2">
      <c r="B615" t="s">
        <v>48</v>
      </c>
      <c r="C615" s="203" t="s">
        <v>41</v>
      </c>
      <c r="D615" s="202" t="s">
        <v>77</v>
      </c>
      <c r="E615" s="47" t="str">
        <f t="shared" si="9"/>
        <v>ACFemale40-44</v>
      </c>
      <c r="F615" s="159">
        <v>1.7600000000000001E-3</v>
      </c>
      <c r="G615" s="159">
        <v>8.7527517776538367E-3</v>
      </c>
      <c r="H615" s="157">
        <v>839.96521075922738</v>
      </c>
      <c r="I615" s="158">
        <v>0.99124724822234611</v>
      </c>
      <c r="J615" s="157">
        <v>95965.843896509876</v>
      </c>
      <c r="K615" s="157">
        <v>477729.3064556513</v>
      </c>
      <c r="L615" s="157">
        <v>3953797.3521602699</v>
      </c>
      <c r="M615" s="156">
        <v>41.200047763077748</v>
      </c>
    </row>
    <row r="616" spans="2:13" x14ac:dyDescent="0.2">
      <c r="B616" t="s">
        <v>48</v>
      </c>
      <c r="C616" s="203" t="s">
        <v>41</v>
      </c>
      <c r="D616" s="202" t="s">
        <v>78</v>
      </c>
      <c r="E616" s="47" t="str">
        <f t="shared" si="9"/>
        <v>ACFemale45-49</v>
      </c>
      <c r="F616" s="159">
        <v>2.8500000000000001E-3</v>
      </c>
      <c r="G616" s="159">
        <v>1.4155988435732902E-2</v>
      </c>
      <c r="H616" s="157">
        <v>1346.6008386144172</v>
      </c>
      <c r="I616" s="158">
        <v>0.98584401156426704</v>
      </c>
      <c r="J616" s="157">
        <v>95125.878685750649</v>
      </c>
      <c r="K616" s="157">
        <v>472262.8913322172</v>
      </c>
      <c r="L616" s="157">
        <v>3476068.0457046186</v>
      </c>
      <c r="M616" s="156">
        <v>36.541770690895234</v>
      </c>
    </row>
    <row r="617" spans="2:13" x14ac:dyDescent="0.2">
      <c r="B617" t="s">
        <v>48</v>
      </c>
      <c r="C617" s="203" t="s">
        <v>41</v>
      </c>
      <c r="D617" s="202" t="s">
        <v>79</v>
      </c>
      <c r="E617" s="47" t="str">
        <f t="shared" si="9"/>
        <v>ACFemale50-54</v>
      </c>
      <c r="F617" s="159">
        <v>4.8399999999999997E-3</v>
      </c>
      <c r="G617" s="159">
        <v>2.3890359263399795E-2</v>
      </c>
      <c r="H617" s="157">
        <v>2240.420639230274</v>
      </c>
      <c r="I617" s="158">
        <v>0.97610964073660023</v>
      </c>
      <c r="J617" s="157">
        <v>93779.277847136225</v>
      </c>
      <c r="K617" s="157">
        <v>463295.33763760544</v>
      </c>
      <c r="L617" s="157">
        <v>3003805.1543724015</v>
      </c>
      <c r="M617" s="156">
        <v>32.030585256464839</v>
      </c>
    </row>
    <row r="618" spans="2:13" x14ac:dyDescent="0.2">
      <c r="B618" t="s">
        <v>48</v>
      </c>
      <c r="C618" s="203" t="s">
        <v>41</v>
      </c>
      <c r="D618" s="202" t="s">
        <v>80</v>
      </c>
      <c r="E618" s="47" t="str">
        <f t="shared" si="9"/>
        <v>ACFemale55-59</v>
      </c>
      <c r="F618" s="159">
        <v>8.1300000000000001E-3</v>
      </c>
      <c r="G618" s="159">
        <v>3.9843770592388771E-2</v>
      </c>
      <c r="H618" s="157">
        <v>3647.2532268812379</v>
      </c>
      <c r="I618" s="158">
        <v>0.96015622940761125</v>
      </c>
      <c r="J618" s="157">
        <v>91538.857207905952</v>
      </c>
      <c r="K618" s="157">
        <v>448576.15297232667</v>
      </c>
      <c r="L618" s="157">
        <v>2540509.8167347959</v>
      </c>
      <c r="M618" s="156">
        <v>27.753348624013402</v>
      </c>
    </row>
    <row r="619" spans="2:13" x14ac:dyDescent="0.2">
      <c r="B619" t="s">
        <v>48</v>
      </c>
      <c r="C619" s="203" t="s">
        <v>41</v>
      </c>
      <c r="D619" s="202" t="s">
        <v>81</v>
      </c>
      <c r="E619" s="47" t="str">
        <f t="shared" si="9"/>
        <v>ACFemale60-64</v>
      </c>
      <c r="F619" s="159">
        <v>1.26E-2</v>
      </c>
      <c r="G619" s="159">
        <v>6.106042444603961E-2</v>
      </c>
      <c r="H619" s="157">
        <v>5366.6986443245942</v>
      </c>
      <c r="I619" s="158">
        <v>0.93893957555396035</v>
      </c>
      <c r="J619" s="157">
        <v>87891.603981024717</v>
      </c>
      <c r="K619" s="157">
        <v>426041.27329431206</v>
      </c>
      <c r="L619" s="157">
        <v>2091933.6637624693</v>
      </c>
      <c r="M619" s="156">
        <v>23.801291238399809</v>
      </c>
    </row>
    <row r="620" spans="2:13" x14ac:dyDescent="0.2">
      <c r="B620" t="s">
        <v>48</v>
      </c>
      <c r="C620" s="203" t="s">
        <v>41</v>
      </c>
      <c r="D620" s="202" t="s">
        <v>82</v>
      </c>
      <c r="E620" s="47" t="str">
        <f t="shared" si="9"/>
        <v>ACFemale65-69</v>
      </c>
      <c r="F620" s="159">
        <v>1.443E-2</v>
      </c>
      <c r="G620" s="159">
        <v>6.9649010173416376E-2</v>
      </c>
      <c r="H620" s="157">
        <v>5747.7779713560503</v>
      </c>
      <c r="I620" s="158">
        <v>0.9303509898265836</v>
      </c>
      <c r="J620" s="157">
        <v>82524.905336700118</v>
      </c>
      <c r="K620" s="157">
        <v>398255.08175511041</v>
      </c>
      <c r="L620" s="157">
        <v>1665892.3904681574</v>
      </c>
      <c r="M620" s="156">
        <v>20.186541065043901</v>
      </c>
    </row>
    <row r="621" spans="2:13" x14ac:dyDescent="0.2">
      <c r="B621" t="s">
        <v>48</v>
      </c>
      <c r="C621" s="203" t="s">
        <v>41</v>
      </c>
      <c r="D621" s="202" t="s">
        <v>19</v>
      </c>
      <c r="E621" s="47" t="str">
        <f t="shared" si="9"/>
        <v>ACFemale70-74</v>
      </c>
      <c r="F621" s="159">
        <v>2.1590000000000002E-2</v>
      </c>
      <c r="G621" s="159">
        <v>0.10240779728388202</v>
      </c>
      <c r="H621" s="157">
        <v>7862.5764952689451</v>
      </c>
      <c r="I621" s="158">
        <v>0.89759220271611795</v>
      </c>
      <c r="J621" s="157">
        <v>76777.127365344058</v>
      </c>
      <c r="K621" s="157">
        <v>364229.19558854791</v>
      </c>
      <c r="L621" s="157">
        <v>1267637.3087130468</v>
      </c>
      <c r="M621" s="156">
        <v>16.510611326743096</v>
      </c>
    </row>
    <row r="622" spans="2:13" x14ac:dyDescent="0.2">
      <c r="B622" t="s">
        <v>48</v>
      </c>
      <c r="C622" s="203" t="s">
        <v>41</v>
      </c>
      <c r="D622" s="202" t="s">
        <v>20</v>
      </c>
      <c r="E622" s="47" t="str">
        <f t="shared" si="9"/>
        <v>ACFemale75-79</v>
      </c>
      <c r="F622" s="159">
        <v>3.4860000000000002E-2</v>
      </c>
      <c r="G622" s="159">
        <v>0.16034122264398798</v>
      </c>
      <c r="H622" s="157">
        <v>11049.843344469149</v>
      </c>
      <c r="I622" s="158">
        <v>0.83965877735601202</v>
      </c>
      <c r="J622" s="157">
        <v>68914.550870075109</v>
      </c>
      <c r="K622" s="157">
        <v>316948.14598920266</v>
      </c>
      <c r="L622" s="157">
        <v>903408.11312449898</v>
      </c>
      <c r="M622" s="156">
        <v>13.109105431561153</v>
      </c>
    </row>
    <row r="623" spans="2:13" x14ac:dyDescent="0.2">
      <c r="B623" t="s">
        <v>48</v>
      </c>
      <c r="C623" s="203" t="s">
        <v>41</v>
      </c>
      <c r="D623" s="202" t="s">
        <v>21</v>
      </c>
      <c r="E623" s="47" t="str">
        <f t="shared" si="9"/>
        <v>ACFemale80-84</v>
      </c>
      <c r="F623" s="159">
        <v>5.9380000000000002E-2</v>
      </c>
      <c r="G623" s="159">
        <v>0.25853614530015384</v>
      </c>
      <c r="H623" s="157">
        <v>14960.118432590969</v>
      </c>
      <c r="I623" s="158">
        <v>0.74146385469984621</v>
      </c>
      <c r="J623" s="157">
        <v>57864.707525605962</v>
      </c>
      <c r="K623" s="157">
        <v>251923.2415465524</v>
      </c>
      <c r="L623" s="157">
        <v>586459.96713529632</v>
      </c>
      <c r="M623" s="156">
        <v>10.135019983912981</v>
      </c>
    </row>
    <row r="624" spans="2:13" x14ac:dyDescent="0.2">
      <c r="B624" t="s">
        <v>48</v>
      </c>
      <c r="C624" s="203" t="s">
        <v>41</v>
      </c>
      <c r="D624" s="202" t="s">
        <v>22</v>
      </c>
      <c r="E624" s="47" t="str">
        <f t="shared" si="9"/>
        <v>ACFemale85-89</v>
      </c>
      <c r="F624" s="159">
        <v>0.10038</v>
      </c>
      <c r="G624" s="159">
        <v>0.40121178850224193</v>
      </c>
      <c r="H624" s="157">
        <v>17213.82692496233</v>
      </c>
      <c r="I624" s="158">
        <v>0.59878821149775807</v>
      </c>
      <c r="J624" s="157">
        <v>42904.589093014998</v>
      </c>
      <c r="K624" s="157">
        <v>171488.37815266917</v>
      </c>
      <c r="L624" s="157">
        <v>334536.72558874392</v>
      </c>
      <c r="M624" s="156">
        <v>7.7972247878539305</v>
      </c>
    </row>
    <row r="625" spans="2:13" x14ac:dyDescent="0.2">
      <c r="B625" t="s">
        <v>48</v>
      </c>
      <c r="C625" s="203" t="s">
        <v>41</v>
      </c>
      <c r="D625" s="202" t="s">
        <v>5</v>
      </c>
      <c r="E625" s="47" t="str">
        <f t="shared" si="9"/>
        <v>ACFemale90+</v>
      </c>
      <c r="F625" s="159">
        <v>0.15756999999999999</v>
      </c>
      <c r="G625" s="159">
        <v>1</v>
      </c>
      <c r="H625" s="157">
        <v>25690.762168052668</v>
      </c>
      <c r="I625" s="158">
        <v>0</v>
      </c>
      <c r="J625" s="157">
        <v>25690.762168052668</v>
      </c>
      <c r="K625" s="157">
        <v>163048.34743607472</v>
      </c>
      <c r="L625" s="157">
        <v>163048.34743607472</v>
      </c>
      <c r="M625" s="156">
        <v>6.3465749427563054</v>
      </c>
    </row>
    <row r="626" spans="2:13" x14ac:dyDescent="0.2">
      <c r="B626" t="s">
        <v>48</v>
      </c>
      <c r="C626" s="203" t="s">
        <v>42</v>
      </c>
      <c r="D626" s="202">
        <v>0</v>
      </c>
      <c r="E626" s="47" t="str">
        <f t="shared" si="9"/>
        <v>AMFemale0</v>
      </c>
      <c r="F626" s="159">
        <v>1.444E-2</v>
      </c>
      <c r="G626" s="159">
        <v>1.4250315748456857E-2</v>
      </c>
      <c r="H626" s="157">
        <v>1425.0315748456858</v>
      </c>
      <c r="I626" s="158">
        <v>0.98574968425154319</v>
      </c>
      <c r="J626" s="157">
        <v>100000</v>
      </c>
      <c r="K626" s="157">
        <v>98707.141453575823</v>
      </c>
      <c r="L626" s="157">
        <v>7648376.7017491711</v>
      </c>
      <c r="M626" s="156">
        <v>76.483767017491715</v>
      </c>
    </row>
    <row r="627" spans="2:13" x14ac:dyDescent="0.2">
      <c r="B627" t="s">
        <v>48</v>
      </c>
      <c r="C627" s="203" t="s">
        <v>42</v>
      </c>
      <c r="D627" s="202" t="s">
        <v>107</v>
      </c>
      <c r="E627" s="47" t="str">
        <f t="shared" si="9"/>
        <v>AMFemale01-04</v>
      </c>
      <c r="F627" s="159">
        <v>8.0999999999999996E-4</v>
      </c>
      <c r="G627" s="159">
        <v>3.2380923268272755E-3</v>
      </c>
      <c r="H627" s="157">
        <v>319.19484887473317</v>
      </c>
      <c r="I627" s="158">
        <v>0.99676190767317274</v>
      </c>
      <c r="J627" s="157">
        <v>98574.968425154322</v>
      </c>
      <c r="K627" s="157">
        <v>393502.15573530813</v>
      </c>
      <c r="L627" s="157">
        <v>7549669.5602955949</v>
      </c>
      <c r="M627" s="156">
        <v>76.588100213573824</v>
      </c>
    </row>
    <row r="628" spans="2:13" x14ac:dyDescent="0.2">
      <c r="B628" t="s">
        <v>48</v>
      </c>
      <c r="C628" s="203" t="s">
        <v>42</v>
      </c>
      <c r="D628" s="202" t="s">
        <v>106</v>
      </c>
      <c r="E628" s="47" t="str">
        <f t="shared" si="9"/>
        <v>AMFemale05-09</v>
      </c>
      <c r="F628" s="159">
        <v>2.7999999999999998E-4</v>
      </c>
      <c r="G628" s="159">
        <v>1.3898470388362995E-3</v>
      </c>
      <c r="H628" s="157">
        <v>136.56049595356211</v>
      </c>
      <c r="I628" s="158">
        <v>0.99861015296116373</v>
      </c>
      <c r="J628" s="157">
        <v>98255.773576279593</v>
      </c>
      <c r="K628" s="157">
        <v>490937.4666415141</v>
      </c>
      <c r="L628" s="157">
        <v>7156167.4045602866</v>
      </c>
      <c r="M628" s="156">
        <v>72.832029549944863</v>
      </c>
    </row>
    <row r="629" spans="2:13" x14ac:dyDescent="0.2">
      <c r="B629" t="s">
        <v>48</v>
      </c>
      <c r="C629" s="203" t="s">
        <v>42</v>
      </c>
      <c r="D629" s="202" t="s">
        <v>71</v>
      </c>
      <c r="E629" s="47" t="str">
        <f t="shared" si="9"/>
        <v>AMFemale10-14</v>
      </c>
      <c r="F629" s="159">
        <v>3.8999999999999999E-4</v>
      </c>
      <c r="G629" s="159">
        <v>1.9401300227029458E-3</v>
      </c>
      <c r="H629" s="157">
        <v>190.36403110112815</v>
      </c>
      <c r="I629" s="158">
        <v>0.99805986997729701</v>
      </c>
      <c r="J629" s="157">
        <v>98119.213080326037</v>
      </c>
      <c r="K629" s="157">
        <v>490120.15532387735</v>
      </c>
      <c r="L629" s="157">
        <v>6665229.9379187729</v>
      </c>
      <c r="M629" s="156">
        <v>67.929916360644185</v>
      </c>
    </row>
    <row r="630" spans="2:13" x14ac:dyDescent="0.2">
      <c r="B630" t="s">
        <v>48</v>
      </c>
      <c r="C630" s="203" t="s">
        <v>42</v>
      </c>
      <c r="D630" s="202" t="s">
        <v>72</v>
      </c>
      <c r="E630" s="47" t="str">
        <f t="shared" si="9"/>
        <v>AMFemale15-19</v>
      </c>
      <c r="F630" s="159">
        <v>6.7000000000000002E-4</v>
      </c>
      <c r="G630" s="159">
        <v>3.3595836918266318E-3</v>
      </c>
      <c r="H630" s="157">
        <v>329.00016422512795</v>
      </c>
      <c r="I630" s="158">
        <v>0.99664041630817335</v>
      </c>
      <c r="J630" s="157">
        <v>97928.849049224911</v>
      </c>
      <c r="K630" s="157">
        <v>488821.74483556172</v>
      </c>
      <c r="L630" s="157">
        <v>6175109.7825948959</v>
      </c>
      <c r="M630" s="156">
        <v>63.057105669555206</v>
      </c>
    </row>
    <row r="631" spans="2:13" x14ac:dyDescent="0.2">
      <c r="B631" t="s">
        <v>48</v>
      </c>
      <c r="C631" s="203" t="s">
        <v>42</v>
      </c>
      <c r="D631" s="202" t="s">
        <v>73</v>
      </c>
      <c r="E631" s="47" t="str">
        <f t="shared" si="9"/>
        <v>AMFemale20-24</v>
      </c>
      <c r="F631" s="159">
        <v>7.6000000000000004E-4</v>
      </c>
      <c r="G631" s="159">
        <v>3.7682242326235204E-3</v>
      </c>
      <c r="H631" s="157">
        <v>367.77811566884986</v>
      </c>
      <c r="I631" s="158">
        <v>0.99623177576737643</v>
      </c>
      <c r="J631" s="157">
        <v>97599.848884999781</v>
      </c>
      <c r="K631" s="157">
        <v>487079.79913582676</v>
      </c>
      <c r="L631" s="157">
        <v>5686288.0377593338</v>
      </c>
      <c r="M631" s="156">
        <v>58.261238134286344</v>
      </c>
    </row>
    <row r="632" spans="2:13" x14ac:dyDescent="0.2">
      <c r="B632" t="s">
        <v>48</v>
      </c>
      <c r="C632" s="203" t="s">
        <v>42</v>
      </c>
      <c r="D632" s="202" t="s">
        <v>74</v>
      </c>
      <c r="E632" s="47" t="str">
        <f t="shared" si="9"/>
        <v>AMFemale25-29</v>
      </c>
      <c r="F632" s="159">
        <v>1.34E-3</v>
      </c>
      <c r="G632" s="159">
        <v>6.6564192173068464E-3</v>
      </c>
      <c r="H632" s="157">
        <v>647.21742440751359</v>
      </c>
      <c r="I632" s="158">
        <v>0.99334358078269314</v>
      </c>
      <c r="J632" s="157">
        <v>97232.070769330923</v>
      </c>
      <c r="K632" s="157">
        <v>484542.31028563582</v>
      </c>
      <c r="L632" s="157">
        <v>5199208.2386235073</v>
      </c>
      <c r="M632" s="156">
        <v>53.472153760438566</v>
      </c>
    </row>
    <row r="633" spans="2:13" x14ac:dyDescent="0.2">
      <c r="B633" t="s">
        <v>48</v>
      </c>
      <c r="C633" s="203" t="s">
        <v>42</v>
      </c>
      <c r="D633" s="202" t="s">
        <v>75</v>
      </c>
      <c r="E633" s="47" t="str">
        <f t="shared" si="9"/>
        <v>AMFemale30-34</v>
      </c>
      <c r="F633" s="159">
        <v>1.5299999999999999E-3</v>
      </c>
      <c r="G633" s="159">
        <v>7.638285780598714E-3</v>
      </c>
      <c r="H633" s="157">
        <v>737.74271192574065</v>
      </c>
      <c r="I633" s="158">
        <v>0.99236171421940134</v>
      </c>
      <c r="J633" s="157">
        <v>96584.853344923409</v>
      </c>
      <c r="K633" s="157">
        <v>481079.9099448027</v>
      </c>
      <c r="L633" s="157">
        <v>4714665.9283378711</v>
      </c>
      <c r="M633" s="156">
        <v>48.813719388286245</v>
      </c>
    </row>
    <row r="634" spans="2:13" x14ac:dyDescent="0.2">
      <c r="B634" t="s">
        <v>48</v>
      </c>
      <c r="C634" s="203" t="s">
        <v>42</v>
      </c>
      <c r="D634" s="202" t="s">
        <v>76</v>
      </c>
      <c r="E634" s="47" t="str">
        <f t="shared" si="9"/>
        <v>AMFemale35-39</v>
      </c>
      <c r="F634" s="159">
        <v>2.2200000000000002E-3</v>
      </c>
      <c r="G634" s="159">
        <v>1.1049538863156695E-2</v>
      </c>
      <c r="H634" s="157">
        <v>1059.0663738605872</v>
      </c>
      <c r="I634" s="158">
        <v>0.98895046113684326</v>
      </c>
      <c r="J634" s="157">
        <v>95847.110632997676</v>
      </c>
      <c r="K634" s="157">
        <v>476587.8872303369</v>
      </c>
      <c r="L634" s="157">
        <v>4233586.0183930686</v>
      </c>
      <c r="M634" s="156">
        <v>44.17019971111737</v>
      </c>
    </row>
    <row r="635" spans="2:13" x14ac:dyDescent="0.2">
      <c r="B635" t="s">
        <v>48</v>
      </c>
      <c r="C635" s="203" t="s">
        <v>42</v>
      </c>
      <c r="D635" s="202" t="s">
        <v>77</v>
      </c>
      <c r="E635" s="47" t="str">
        <f t="shared" si="9"/>
        <v>AMFemale40-44</v>
      </c>
      <c r="F635" s="159">
        <v>2.16E-3</v>
      </c>
      <c r="G635" s="159">
        <v>1.0751674198924558E-2</v>
      </c>
      <c r="H635" s="157">
        <v>1019.1301698274833</v>
      </c>
      <c r="I635" s="158">
        <v>0.98924832580107547</v>
      </c>
      <c r="J635" s="157">
        <v>94788.044259137081</v>
      </c>
      <c r="K635" s="157">
        <v>471392.39587111672</v>
      </c>
      <c r="L635" s="157">
        <v>3756998.1311627319</v>
      </c>
      <c r="M635" s="156">
        <v>39.635780657016525</v>
      </c>
    </row>
    <row r="636" spans="2:13" x14ac:dyDescent="0.2">
      <c r="B636" t="s">
        <v>48</v>
      </c>
      <c r="C636" s="203" t="s">
        <v>42</v>
      </c>
      <c r="D636" s="202" t="s">
        <v>78</v>
      </c>
      <c r="E636" s="47" t="str">
        <f t="shared" si="9"/>
        <v>AMFemale45-49</v>
      </c>
      <c r="F636" s="159">
        <v>4.0000000000000001E-3</v>
      </c>
      <c r="G636" s="159">
        <v>1.9790291506093655E-2</v>
      </c>
      <c r="H636" s="157">
        <v>1855.7141440372895</v>
      </c>
      <c r="I636" s="158">
        <v>0.98020970849390632</v>
      </c>
      <c r="J636" s="157">
        <v>93768.914089309605</v>
      </c>
      <c r="K636" s="157">
        <v>464205.28508645477</v>
      </c>
      <c r="L636" s="157">
        <v>3285605.7352916151</v>
      </c>
      <c r="M636" s="156">
        <v>35.039391969093948</v>
      </c>
    </row>
    <row r="637" spans="2:13" x14ac:dyDescent="0.2">
      <c r="B637" t="s">
        <v>48</v>
      </c>
      <c r="C637" s="203" t="s">
        <v>42</v>
      </c>
      <c r="D637" s="202" t="s">
        <v>79</v>
      </c>
      <c r="E637" s="47" t="str">
        <f t="shared" si="9"/>
        <v>AMFemale50-54</v>
      </c>
      <c r="F637" s="159">
        <v>5.1700000000000001E-3</v>
      </c>
      <c r="G637" s="159">
        <v>2.5528525383180487E-2</v>
      </c>
      <c r="H637" s="157">
        <v>2346.4084578522275</v>
      </c>
      <c r="I637" s="158">
        <v>0.97447147461681949</v>
      </c>
      <c r="J637" s="157">
        <v>91913.19994527231</v>
      </c>
      <c r="K637" s="157">
        <v>453699.97858173097</v>
      </c>
      <c r="L637" s="157">
        <v>2821400.4502051603</v>
      </c>
      <c r="M637" s="156">
        <v>30.696357562190208</v>
      </c>
    </row>
    <row r="638" spans="2:13" x14ac:dyDescent="0.2">
      <c r="B638" t="s">
        <v>48</v>
      </c>
      <c r="C638" s="203" t="s">
        <v>42</v>
      </c>
      <c r="D638" s="202" t="s">
        <v>80</v>
      </c>
      <c r="E638" s="47" t="str">
        <f t="shared" si="9"/>
        <v>AMFemale55-59</v>
      </c>
      <c r="F638" s="159">
        <v>8.8500000000000002E-3</v>
      </c>
      <c r="G638" s="159">
        <v>4.3292664681522153E-2</v>
      </c>
      <c r="H638" s="157">
        <v>3877.5850704646905</v>
      </c>
      <c r="I638" s="158">
        <v>0.95670733531847785</v>
      </c>
      <c r="J638" s="157">
        <v>89566.79148742008</v>
      </c>
      <c r="K638" s="157">
        <v>438139.99476093869</v>
      </c>
      <c r="L638" s="157">
        <v>2367700.4716234291</v>
      </c>
      <c r="M638" s="156">
        <v>26.435026110720731</v>
      </c>
    </row>
    <row r="639" spans="2:13" x14ac:dyDescent="0.2">
      <c r="B639" t="s">
        <v>48</v>
      </c>
      <c r="C639" s="203" t="s">
        <v>42</v>
      </c>
      <c r="D639" s="202" t="s">
        <v>81</v>
      </c>
      <c r="E639" s="47" t="str">
        <f t="shared" si="9"/>
        <v>AMFemale60-64</v>
      </c>
      <c r="F639" s="159">
        <v>1.1639999999999999E-2</v>
      </c>
      <c r="G639" s="159">
        <v>5.6551813840049744E-2</v>
      </c>
      <c r="H639" s="157">
        <v>4845.8800493932577</v>
      </c>
      <c r="I639" s="158">
        <v>0.9434481861599503</v>
      </c>
      <c r="J639" s="157">
        <v>85689.206416955392</v>
      </c>
      <c r="K639" s="157">
        <v>416331.33196129382</v>
      </c>
      <c r="L639" s="157">
        <v>1929560.4768624906</v>
      </c>
      <c r="M639" s="156">
        <v>22.518127516240913</v>
      </c>
    </row>
    <row r="640" spans="2:13" x14ac:dyDescent="0.2">
      <c r="B640" t="s">
        <v>48</v>
      </c>
      <c r="C640" s="203" t="s">
        <v>42</v>
      </c>
      <c r="D640" s="202" t="s">
        <v>82</v>
      </c>
      <c r="E640" s="47" t="str">
        <f t="shared" si="9"/>
        <v>AMFemale65-69</v>
      </c>
      <c r="F640" s="159">
        <v>1.8960000000000001E-2</v>
      </c>
      <c r="G640" s="159">
        <v>9.0490729828109087E-2</v>
      </c>
      <c r="H640" s="157">
        <v>7315.5716047327132</v>
      </c>
      <c r="I640" s="158">
        <v>0.90950927017189087</v>
      </c>
      <c r="J640" s="157">
        <v>80843.326367562142</v>
      </c>
      <c r="K640" s="157">
        <v>385927.70282597892</v>
      </c>
      <c r="L640" s="157">
        <v>1513229.1449011967</v>
      </c>
      <c r="M640" s="156">
        <v>18.71804653387407</v>
      </c>
    </row>
    <row r="641" spans="2:13" x14ac:dyDescent="0.2">
      <c r="B641" t="s">
        <v>48</v>
      </c>
      <c r="C641" s="203" t="s">
        <v>42</v>
      </c>
      <c r="D641" s="202" t="s">
        <v>19</v>
      </c>
      <c r="E641" s="47" t="str">
        <f t="shared" si="9"/>
        <v>AMFemale70-74</v>
      </c>
      <c r="F641" s="159">
        <v>2.8330000000000001E-2</v>
      </c>
      <c r="G641" s="159">
        <v>0.13226729393827918</v>
      </c>
      <c r="H641" s="157">
        <v>9725.3171518368672</v>
      </c>
      <c r="I641" s="158">
        <v>0.86773270606172082</v>
      </c>
      <c r="J641" s="157">
        <v>73527.754762829427</v>
      </c>
      <c r="K641" s="157">
        <v>343325.48093455494</v>
      </c>
      <c r="L641" s="157">
        <v>1127301.4420752178</v>
      </c>
      <c r="M641" s="156">
        <v>15.331645114303203</v>
      </c>
    </row>
    <row r="642" spans="2:13" x14ac:dyDescent="0.2">
      <c r="B642" t="s">
        <v>48</v>
      </c>
      <c r="C642" s="203" t="s">
        <v>42</v>
      </c>
      <c r="D642" s="202" t="s">
        <v>20</v>
      </c>
      <c r="E642" s="47" t="str">
        <f t="shared" si="9"/>
        <v>AMFemale75-79</v>
      </c>
      <c r="F642" s="159">
        <v>4.2509999999999999E-2</v>
      </c>
      <c r="G642" s="159">
        <v>0.19214117885997997</v>
      </c>
      <c r="H642" s="157">
        <v>12259.075576716434</v>
      </c>
      <c r="I642" s="158">
        <v>0.80785882114002006</v>
      </c>
      <c r="J642" s="157">
        <v>63802.437610992558</v>
      </c>
      <c r="K642" s="157">
        <v>288364.49911317171</v>
      </c>
      <c r="L642" s="157">
        <v>783975.9611406629</v>
      </c>
      <c r="M642" s="156">
        <v>12.2875549978296</v>
      </c>
    </row>
    <row r="643" spans="2:13" x14ac:dyDescent="0.2">
      <c r="B643" t="s">
        <v>48</v>
      </c>
      <c r="C643" s="203" t="s">
        <v>42</v>
      </c>
      <c r="D643" s="202" t="s">
        <v>21</v>
      </c>
      <c r="E643" s="47" t="str">
        <f t="shared" si="9"/>
        <v>AMFemale80-84</v>
      </c>
      <c r="F643" s="159">
        <v>6.794E-2</v>
      </c>
      <c r="G643" s="159">
        <v>0.29037690643113256</v>
      </c>
      <c r="H643" s="157">
        <v>14967.00201457299</v>
      </c>
      <c r="I643" s="158">
        <v>0.70962309356886744</v>
      </c>
      <c r="J643" s="157">
        <v>51543.362034276128</v>
      </c>
      <c r="K643" s="157">
        <v>220299.30513494817</v>
      </c>
      <c r="L643" s="157">
        <v>495611.46202749124</v>
      </c>
      <c r="M643" s="156">
        <v>9.6154275248461989</v>
      </c>
    </row>
    <row r="644" spans="2:13" x14ac:dyDescent="0.2">
      <c r="B644" t="s">
        <v>48</v>
      </c>
      <c r="C644" s="203" t="s">
        <v>42</v>
      </c>
      <c r="D644" s="202" t="s">
        <v>22</v>
      </c>
      <c r="E644" s="47" t="str">
        <f t="shared" si="9"/>
        <v>AMFemale85-89</v>
      </c>
      <c r="F644" s="159">
        <v>0.1021</v>
      </c>
      <c r="G644" s="159">
        <v>0.40668241398847604</v>
      </c>
      <c r="H644" s="157">
        <v>14874.962387724456</v>
      </c>
      <c r="I644" s="158">
        <v>0.59331758601152396</v>
      </c>
      <c r="J644" s="157">
        <v>36576.360019703141</v>
      </c>
      <c r="K644" s="157">
        <v>145694.39412920456</v>
      </c>
      <c r="L644" s="157">
        <v>275312.15689254308</v>
      </c>
      <c r="M644" s="156">
        <v>7.5270518100827015</v>
      </c>
    </row>
    <row r="645" spans="2:13" x14ac:dyDescent="0.2">
      <c r="B645" t="s">
        <v>48</v>
      </c>
      <c r="C645" s="203" t="s">
        <v>42</v>
      </c>
      <c r="D645" s="202" t="s">
        <v>5</v>
      </c>
      <c r="E645" s="47" t="str">
        <f t="shared" si="9"/>
        <v>AMFemale90+</v>
      </c>
      <c r="F645" s="159">
        <v>0.16743</v>
      </c>
      <c r="G645" s="159">
        <v>1</v>
      </c>
      <c r="H645" s="157">
        <v>21701.397631978685</v>
      </c>
      <c r="I645" s="158">
        <v>0</v>
      </c>
      <c r="J645" s="157">
        <v>21701.397631978685</v>
      </c>
      <c r="K645" s="157">
        <v>129617.76276333848</v>
      </c>
      <c r="L645" s="157">
        <v>129617.76276333848</v>
      </c>
      <c r="M645" s="156">
        <v>5.9727841018099541</v>
      </c>
    </row>
    <row r="646" spans="2:13" x14ac:dyDescent="0.2">
      <c r="B646" t="s">
        <v>48</v>
      </c>
      <c r="C646" s="203" t="s">
        <v>43</v>
      </c>
      <c r="D646" s="202">
        <v>0</v>
      </c>
      <c r="E646" s="47" t="str">
        <f t="shared" si="9"/>
        <v>RRFemale0</v>
      </c>
      <c r="F646" s="159">
        <v>1.7000000000000001E-2</v>
      </c>
      <c r="G646" s="159">
        <v>1.6743416496611509E-2</v>
      </c>
      <c r="H646" s="157">
        <v>1674.341649661151</v>
      </c>
      <c r="I646" s="158">
        <v>0.98325658350338851</v>
      </c>
      <c r="J646" s="157">
        <v>100000</v>
      </c>
      <c r="K646" s="157">
        <v>98493.47803161561</v>
      </c>
      <c r="L646" s="157">
        <v>7533683.9715726608</v>
      </c>
      <c r="M646" s="156">
        <v>75.336839715726612</v>
      </c>
    </row>
    <row r="647" spans="2:13" x14ac:dyDescent="0.2">
      <c r="B647" t="s">
        <v>48</v>
      </c>
      <c r="C647" s="203" t="s">
        <v>43</v>
      </c>
      <c r="D647" s="202" t="s">
        <v>107</v>
      </c>
      <c r="E647" s="47" t="str">
        <f t="shared" ref="E647:E710" si="10">_xlfn.CONCAT(C647,B647,D647)</f>
        <v>RRFemale01-04</v>
      </c>
      <c r="F647" s="159">
        <v>4.2000000000000002E-4</v>
      </c>
      <c r="G647" s="159">
        <v>1.6607291932399877E-3</v>
      </c>
      <c r="H647" s="157">
        <v>163.29229126694889</v>
      </c>
      <c r="I647" s="158">
        <v>0.99833927080675999</v>
      </c>
      <c r="J647" s="157">
        <v>98325.658350338854</v>
      </c>
      <c r="K647" s="157">
        <v>392893.87882305798</v>
      </c>
      <c r="L647" s="157">
        <v>7435190.4935410451</v>
      </c>
      <c r="M647" s="156">
        <v>75.618008750565579</v>
      </c>
    </row>
    <row r="648" spans="2:13" x14ac:dyDescent="0.2">
      <c r="B648" t="s">
        <v>48</v>
      </c>
      <c r="C648" s="203" t="s">
        <v>43</v>
      </c>
      <c r="D648" s="202" t="s">
        <v>106</v>
      </c>
      <c r="E648" s="47" t="str">
        <f t="shared" si="10"/>
        <v>RRFemale05-09</v>
      </c>
      <c r="F648" s="159">
        <v>2.1000000000000001E-4</v>
      </c>
      <c r="G648" s="159">
        <v>1.0602323279332209E-3</v>
      </c>
      <c r="H648" s="157">
        <v>104.0749138822428</v>
      </c>
      <c r="I648" s="158">
        <v>0.99893976767206683</v>
      </c>
      <c r="J648" s="157">
        <v>98162.366059071908</v>
      </c>
      <c r="K648" s="157">
        <v>490551.6430106539</v>
      </c>
      <c r="L648" s="157">
        <v>7042296.6147179874</v>
      </c>
      <c r="M648" s="156">
        <v>71.741308787117987</v>
      </c>
    </row>
    <row r="649" spans="2:13" x14ac:dyDescent="0.2">
      <c r="B649" t="s">
        <v>48</v>
      </c>
      <c r="C649" s="203" t="s">
        <v>43</v>
      </c>
      <c r="D649" s="202" t="s">
        <v>71</v>
      </c>
      <c r="E649" s="47" t="str">
        <f t="shared" si="10"/>
        <v>RRFemale10-14</v>
      </c>
      <c r="F649" s="159">
        <v>2.5000000000000001E-4</v>
      </c>
      <c r="G649" s="159">
        <v>1.2408827685363507E-3</v>
      </c>
      <c r="H649" s="157">
        <v>121.67884379418648</v>
      </c>
      <c r="I649" s="158">
        <v>0.9987591172314636</v>
      </c>
      <c r="J649" s="157">
        <v>98058.291145189665</v>
      </c>
      <c r="K649" s="157">
        <v>489987.25861646287</v>
      </c>
      <c r="L649" s="157">
        <v>6551744.9717073338</v>
      </c>
      <c r="M649" s="156">
        <v>66.814798577373892</v>
      </c>
    </row>
    <row r="650" spans="2:13" x14ac:dyDescent="0.2">
      <c r="B650" t="s">
        <v>48</v>
      </c>
      <c r="C650" s="203" t="s">
        <v>43</v>
      </c>
      <c r="D650" s="202" t="s">
        <v>72</v>
      </c>
      <c r="E650" s="47" t="str">
        <f t="shared" si="10"/>
        <v>RRFemale15-19</v>
      </c>
      <c r="F650" s="159">
        <v>7.1000000000000002E-4</v>
      </c>
      <c r="G650" s="159">
        <v>3.5543006487863565E-3</v>
      </c>
      <c r="H650" s="157">
        <v>348.09616464278781</v>
      </c>
      <c r="I650" s="158">
        <v>0.99644569935121363</v>
      </c>
      <c r="J650" s="157">
        <v>97936.612301395478</v>
      </c>
      <c r="K650" s="157">
        <v>488812.8210953704</v>
      </c>
      <c r="L650" s="157">
        <v>6061757.7130908705</v>
      </c>
      <c r="M650" s="156">
        <v>61.894704857015945</v>
      </c>
    </row>
    <row r="651" spans="2:13" x14ac:dyDescent="0.2">
      <c r="B651" t="s">
        <v>48</v>
      </c>
      <c r="C651" s="203" t="s">
        <v>43</v>
      </c>
      <c r="D651" s="202" t="s">
        <v>73</v>
      </c>
      <c r="E651" s="47" t="str">
        <f t="shared" si="10"/>
        <v>RRFemale20-24</v>
      </c>
      <c r="F651" s="159">
        <v>9.8999999999999999E-4</v>
      </c>
      <c r="G651" s="159">
        <v>4.9383177077708829E-3</v>
      </c>
      <c r="H651" s="157">
        <v>481.92309731321035</v>
      </c>
      <c r="I651" s="158">
        <v>0.99506168229222913</v>
      </c>
      <c r="J651" s="157">
        <v>97588.516136752689</v>
      </c>
      <c r="K651" s="157">
        <v>486737.77294048044</v>
      </c>
      <c r="L651" s="157">
        <v>5572944.8919954998</v>
      </c>
      <c r="M651" s="156">
        <v>57.106564507918364</v>
      </c>
    </row>
    <row r="652" spans="2:13" x14ac:dyDescent="0.2">
      <c r="B652" t="s">
        <v>48</v>
      </c>
      <c r="C652" s="203" t="s">
        <v>43</v>
      </c>
      <c r="D652" s="202" t="s">
        <v>74</v>
      </c>
      <c r="E652" s="47" t="str">
        <f t="shared" si="10"/>
        <v>RRFemale25-29</v>
      </c>
      <c r="F652" s="159">
        <v>1.6100000000000001E-3</v>
      </c>
      <c r="G652" s="159">
        <v>8.0373724028011632E-3</v>
      </c>
      <c r="H652" s="157">
        <v>780.48185102523439</v>
      </c>
      <c r="I652" s="158">
        <v>0.99196262759719889</v>
      </c>
      <c r="J652" s="157">
        <v>97106.593039439482</v>
      </c>
      <c r="K652" s="157">
        <v>483581.76056963438</v>
      </c>
      <c r="L652" s="157">
        <v>5086207.1190550197</v>
      </c>
      <c r="M652" s="156">
        <v>52.377567370624107</v>
      </c>
    </row>
    <row r="653" spans="2:13" x14ac:dyDescent="0.2">
      <c r="B653" t="s">
        <v>48</v>
      </c>
      <c r="C653" s="203" t="s">
        <v>43</v>
      </c>
      <c r="D653" s="202" t="s">
        <v>75</v>
      </c>
      <c r="E653" s="47" t="str">
        <f t="shared" si="10"/>
        <v>RRFemale30-34</v>
      </c>
      <c r="F653" s="159">
        <v>1.2999999999999999E-3</v>
      </c>
      <c r="G653" s="159">
        <v>6.480196147535186E-3</v>
      </c>
      <c r="H653" s="157">
        <v>624.21209463020807</v>
      </c>
      <c r="I653" s="158">
        <v>0.99351980385246486</v>
      </c>
      <c r="J653" s="157">
        <v>96326.111188414259</v>
      </c>
      <c r="K653" s="157">
        <v>480070.02570549579</v>
      </c>
      <c r="L653" s="157">
        <v>4602625.3584853858</v>
      </c>
      <c r="M653" s="156">
        <v>47.781700119530747</v>
      </c>
    </row>
    <row r="654" spans="2:13" x14ac:dyDescent="0.2">
      <c r="B654" t="s">
        <v>48</v>
      </c>
      <c r="C654" s="203" t="s">
        <v>43</v>
      </c>
      <c r="D654" s="202" t="s">
        <v>76</v>
      </c>
      <c r="E654" s="47" t="str">
        <f t="shared" si="10"/>
        <v>RRFemale35-39</v>
      </c>
      <c r="F654" s="159">
        <v>1.49E-3</v>
      </c>
      <c r="G654" s="159">
        <v>7.4320266170964889E-3</v>
      </c>
      <c r="H654" s="157">
        <v>711.25906137168545</v>
      </c>
      <c r="I654" s="158">
        <v>0.99256797338290348</v>
      </c>
      <c r="J654" s="157">
        <v>95701.899093784057</v>
      </c>
      <c r="K654" s="157">
        <v>476731.34781549108</v>
      </c>
      <c r="L654" s="157">
        <v>4122555.3327798899</v>
      </c>
      <c r="M654" s="156">
        <v>43.077048332551371</v>
      </c>
    </row>
    <row r="655" spans="2:13" x14ac:dyDescent="0.2">
      <c r="B655" t="s">
        <v>48</v>
      </c>
      <c r="C655" s="203" t="s">
        <v>43</v>
      </c>
      <c r="D655" s="202" t="s">
        <v>77</v>
      </c>
      <c r="E655" s="47" t="str">
        <f t="shared" si="10"/>
        <v>RRFemale40-44</v>
      </c>
      <c r="F655" s="159">
        <v>2.3600000000000001E-3</v>
      </c>
      <c r="G655" s="159">
        <v>1.1743378996982246E-2</v>
      </c>
      <c r="H655" s="157">
        <v>1115.5110870665324</v>
      </c>
      <c r="I655" s="158">
        <v>0.9882566210030177</v>
      </c>
      <c r="J655" s="157">
        <v>94990.640032412368</v>
      </c>
      <c r="K655" s="157">
        <v>472164.42244439549</v>
      </c>
      <c r="L655" s="157">
        <v>3645823.9849643987</v>
      </c>
      <c r="M655" s="156">
        <v>38.38087609179582</v>
      </c>
    </row>
    <row r="656" spans="2:13" x14ac:dyDescent="0.2">
      <c r="B656" t="s">
        <v>48</v>
      </c>
      <c r="C656" s="203" t="s">
        <v>43</v>
      </c>
      <c r="D656" s="202" t="s">
        <v>78</v>
      </c>
      <c r="E656" s="47" t="str">
        <f t="shared" si="10"/>
        <v>RRFemale45-49</v>
      </c>
      <c r="F656" s="159">
        <v>3.7299999999999998E-3</v>
      </c>
      <c r="G656" s="159">
        <v>1.8459393152909495E-2</v>
      </c>
      <c r="H656" s="157">
        <v>1732.8779124822129</v>
      </c>
      <c r="I656" s="158">
        <v>0.98154060684709055</v>
      </c>
      <c r="J656" s="157">
        <v>93875.12894534583</v>
      </c>
      <c r="K656" s="157">
        <v>465043.44994552364</v>
      </c>
      <c r="L656" s="157">
        <v>3173659.5625200029</v>
      </c>
      <c r="M656" s="156">
        <v>33.807245840031918</v>
      </c>
    </row>
    <row r="657" spans="2:13" x14ac:dyDescent="0.2">
      <c r="B657" t="s">
        <v>48</v>
      </c>
      <c r="C657" s="203" t="s">
        <v>43</v>
      </c>
      <c r="D657" s="202" t="s">
        <v>79</v>
      </c>
      <c r="E657" s="47" t="str">
        <f t="shared" si="10"/>
        <v>RRFemale50-54</v>
      </c>
      <c r="F657" s="159">
        <v>5.9699999999999996E-3</v>
      </c>
      <c r="G657" s="159">
        <v>2.9394592424605223E-2</v>
      </c>
      <c r="H657" s="157">
        <v>2708.4839141966859</v>
      </c>
      <c r="I657" s="158">
        <v>0.97060540757539482</v>
      </c>
      <c r="J657" s="157">
        <v>92142.251032863627</v>
      </c>
      <c r="K657" s="157">
        <v>453940.04537882644</v>
      </c>
      <c r="L657" s="157">
        <v>2708616.1125744791</v>
      </c>
      <c r="M657" s="156">
        <v>29.39602714511955</v>
      </c>
    </row>
    <row r="658" spans="2:13" x14ac:dyDescent="0.2">
      <c r="B658" t="s">
        <v>48</v>
      </c>
      <c r="C658" s="203" t="s">
        <v>43</v>
      </c>
      <c r="D658" s="202" t="s">
        <v>80</v>
      </c>
      <c r="E658" s="47" t="str">
        <f t="shared" si="10"/>
        <v>RRFemale55-59</v>
      </c>
      <c r="F658" s="159">
        <v>9.4400000000000005E-3</v>
      </c>
      <c r="G658" s="159">
        <v>4.6124235039927998E-2</v>
      </c>
      <c r="H658" s="157">
        <v>4125.0640950875786</v>
      </c>
      <c r="I658" s="158">
        <v>0.95387576496007198</v>
      </c>
      <c r="J658" s="157">
        <v>89433.767118666947</v>
      </c>
      <c r="K658" s="157">
        <v>436856.17535561579</v>
      </c>
      <c r="L658" s="157">
        <v>2254676.0671956525</v>
      </c>
      <c r="M658" s="156">
        <v>25.210567997253111</v>
      </c>
    </row>
    <row r="659" spans="2:13" x14ac:dyDescent="0.2">
      <c r="B659" t="s">
        <v>48</v>
      </c>
      <c r="C659" s="203" t="s">
        <v>43</v>
      </c>
      <c r="D659" s="202" t="s">
        <v>81</v>
      </c>
      <c r="E659" s="47" t="str">
        <f t="shared" si="10"/>
        <v>RRFemale60-64</v>
      </c>
      <c r="F659" s="159">
        <v>1.485E-2</v>
      </c>
      <c r="G659" s="159">
        <v>7.1594084170061051E-2</v>
      </c>
      <c r="H659" s="157">
        <v>6107.5984647088826</v>
      </c>
      <c r="I659" s="158">
        <v>0.92840591582993892</v>
      </c>
      <c r="J659" s="157">
        <v>85308.703023579365</v>
      </c>
      <c r="K659" s="157">
        <v>411274.51895612461</v>
      </c>
      <c r="L659" s="157">
        <v>1817819.8918400367</v>
      </c>
      <c r="M659" s="156">
        <v>21.308727332750451</v>
      </c>
    </row>
    <row r="660" spans="2:13" x14ac:dyDescent="0.2">
      <c r="B660" t="s">
        <v>48</v>
      </c>
      <c r="C660" s="203" t="s">
        <v>43</v>
      </c>
      <c r="D660" s="202" t="s">
        <v>82</v>
      </c>
      <c r="E660" s="47" t="str">
        <f t="shared" si="10"/>
        <v>RRFemale65-69</v>
      </c>
      <c r="F660" s="159">
        <v>2.2589999999999999E-2</v>
      </c>
      <c r="G660" s="159">
        <v>0.1069249445126936</v>
      </c>
      <c r="H660" s="157">
        <v>8468.5737103012689</v>
      </c>
      <c r="I660" s="158">
        <v>0.89307505548730637</v>
      </c>
      <c r="J660" s="157">
        <v>79201.104558870473</v>
      </c>
      <c r="K660" s="157">
        <v>374834.08851859922</v>
      </c>
      <c r="L660" s="157">
        <v>1406545.3728839122</v>
      </c>
      <c r="M660" s="156">
        <v>17.759163596492797</v>
      </c>
    </row>
    <row r="661" spans="2:13" x14ac:dyDescent="0.2">
      <c r="B661" t="s">
        <v>48</v>
      </c>
      <c r="C661" s="203" t="s">
        <v>43</v>
      </c>
      <c r="D661" s="202" t="s">
        <v>19</v>
      </c>
      <c r="E661" s="47" t="str">
        <f t="shared" si="10"/>
        <v>RRFemale70-74</v>
      </c>
      <c r="F661" s="159">
        <v>3.0120000000000001E-2</v>
      </c>
      <c r="G661" s="159">
        <v>0.14006653432153593</v>
      </c>
      <c r="H661" s="157">
        <v>9907.2604597502177</v>
      </c>
      <c r="I661" s="158">
        <v>0.85993346567846407</v>
      </c>
      <c r="J661" s="157">
        <v>70732.530848569208</v>
      </c>
      <c r="K661" s="157">
        <v>328894.50309347047</v>
      </c>
      <c r="L661" s="157">
        <v>1031711.284365313</v>
      </c>
      <c r="M661" s="156">
        <v>14.58609315951237</v>
      </c>
    </row>
    <row r="662" spans="2:13" x14ac:dyDescent="0.2">
      <c r="B662" t="s">
        <v>48</v>
      </c>
      <c r="C662" s="203" t="s">
        <v>43</v>
      </c>
      <c r="D662" s="202" t="s">
        <v>20</v>
      </c>
      <c r="E662" s="47" t="str">
        <f t="shared" si="10"/>
        <v>RRFemale75-79</v>
      </c>
      <c r="F662" s="159">
        <v>4.6649999999999997E-2</v>
      </c>
      <c r="G662" s="159">
        <v>0.20889572731417796</v>
      </c>
      <c r="H662" s="157">
        <v>12706.139096953875</v>
      </c>
      <c r="I662" s="158">
        <v>0.79110427268582206</v>
      </c>
      <c r="J662" s="157">
        <v>60825.270388818986</v>
      </c>
      <c r="K662" s="157">
        <v>272361.00420171028</v>
      </c>
      <c r="L662" s="157">
        <v>702816.78127184254</v>
      </c>
      <c r="M662" s="156">
        <v>11.554684044627537</v>
      </c>
    </row>
    <row r="663" spans="2:13" x14ac:dyDescent="0.2">
      <c r="B663" t="s">
        <v>48</v>
      </c>
      <c r="C663" s="203" t="s">
        <v>43</v>
      </c>
      <c r="D663" s="202" t="s">
        <v>21</v>
      </c>
      <c r="E663" s="47" t="str">
        <f t="shared" si="10"/>
        <v>RRFemale80-84</v>
      </c>
      <c r="F663" s="159">
        <v>6.6540000000000002E-2</v>
      </c>
      <c r="G663" s="159">
        <v>0.28524307229201051</v>
      </c>
      <c r="H663" s="157">
        <v>13725.648845714226</v>
      </c>
      <c r="I663" s="158">
        <v>0.71475692770798949</v>
      </c>
      <c r="J663" s="157">
        <v>48119.131291865117</v>
      </c>
      <c r="K663" s="157">
        <v>206281.53434504001</v>
      </c>
      <c r="L663" s="157">
        <v>430455.7770701322</v>
      </c>
      <c r="M663" s="156">
        <v>8.9456265213770347</v>
      </c>
    </row>
    <row r="664" spans="2:13" x14ac:dyDescent="0.2">
      <c r="B664" t="s">
        <v>48</v>
      </c>
      <c r="C664" s="203" t="s">
        <v>43</v>
      </c>
      <c r="D664" s="202" t="s">
        <v>22</v>
      </c>
      <c r="E664" s="47" t="str">
        <f t="shared" si="10"/>
        <v>RRFemale85-89</v>
      </c>
      <c r="F664" s="159">
        <v>0.11042</v>
      </c>
      <c r="G664" s="159">
        <v>0.43267718915083331</v>
      </c>
      <c r="H664" s="157">
        <v>14881.275309909093</v>
      </c>
      <c r="I664" s="158">
        <v>0.56732281084916669</v>
      </c>
      <c r="J664" s="157">
        <v>34393.482446150891</v>
      </c>
      <c r="K664" s="157">
        <v>134764.22395598172</v>
      </c>
      <c r="L664" s="157">
        <v>224174.24272509222</v>
      </c>
      <c r="M664" s="156">
        <v>6.5179280137182047</v>
      </c>
    </row>
    <row r="665" spans="2:13" x14ac:dyDescent="0.2">
      <c r="B665" t="s">
        <v>48</v>
      </c>
      <c r="C665" s="203" t="s">
        <v>43</v>
      </c>
      <c r="D665" s="202" t="s">
        <v>5</v>
      </c>
      <c r="E665" s="47" t="str">
        <f t="shared" si="10"/>
        <v>RRFemale90+</v>
      </c>
      <c r="F665" s="159">
        <v>0.21823000000000001</v>
      </c>
      <c r="G665" s="159">
        <v>1</v>
      </c>
      <c r="H665" s="157">
        <v>19512.207136241796</v>
      </c>
      <c r="I665" s="158">
        <v>0</v>
      </c>
      <c r="J665" s="157">
        <v>19512.207136241796</v>
      </c>
      <c r="K665" s="157">
        <v>89410.018769110495</v>
      </c>
      <c r="L665" s="157">
        <v>89410.018769110495</v>
      </c>
      <c r="M665" s="156">
        <v>4.5822606404706079</v>
      </c>
    </row>
    <row r="666" spans="2:13" x14ac:dyDescent="0.2">
      <c r="B666" t="s">
        <v>48</v>
      </c>
      <c r="C666" s="203" t="s">
        <v>44</v>
      </c>
      <c r="D666" s="202">
        <v>0</v>
      </c>
      <c r="E666" s="47" t="str">
        <f t="shared" si="10"/>
        <v>PAFemale0</v>
      </c>
      <c r="F666" s="159">
        <v>1.277E-2</v>
      </c>
      <c r="G666" s="159">
        <v>1.262171103524409E-2</v>
      </c>
      <c r="H666" s="157">
        <v>1262.1711035244089</v>
      </c>
      <c r="I666" s="158">
        <v>0.98737828896475588</v>
      </c>
      <c r="J666" s="157">
        <v>100000</v>
      </c>
      <c r="K666" s="157">
        <v>98848.729728488979</v>
      </c>
      <c r="L666" s="157">
        <v>7716259.1919687651</v>
      </c>
      <c r="M666" s="156">
        <v>77.162591919687657</v>
      </c>
    </row>
    <row r="667" spans="2:13" x14ac:dyDescent="0.2">
      <c r="B667" t="s">
        <v>48</v>
      </c>
      <c r="C667" s="203" t="s">
        <v>44</v>
      </c>
      <c r="D667" s="202" t="s">
        <v>107</v>
      </c>
      <c r="E667" s="47" t="str">
        <f t="shared" si="10"/>
        <v>PAFemale01-04</v>
      </c>
      <c r="F667" s="159">
        <v>5.5999999999999995E-4</v>
      </c>
      <c r="G667" s="159">
        <v>2.2201562550387098E-3</v>
      </c>
      <c r="H667" s="157">
        <v>219.21340843345214</v>
      </c>
      <c r="I667" s="158">
        <v>0.99777984374496131</v>
      </c>
      <c r="J667" s="157">
        <v>98737.828896475592</v>
      </c>
      <c r="K667" s="157">
        <v>394404.04705813964</v>
      </c>
      <c r="L667" s="157">
        <v>7617410.4622402759</v>
      </c>
      <c r="M667" s="156">
        <v>77.147842396119131</v>
      </c>
    </row>
    <row r="668" spans="2:13" x14ac:dyDescent="0.2">
      <c r="B668" t="s">
        <v>48</v>
      </c>
      <c r="C668" s="203" t="s">
        <v>44</v>
      </c>
      <c r="D668" s="202" t="s">
        <v>106</v>
      </c>
      <c r="E668" s="47" t="str">
        <f t="shared" si="10"/>
        <v>PAFemale05-09</v>
      </c>
      <c r="F668" s="159">
        <v>3.1E-4</v>
      </c>
      <c r="G668" s="159">
        <v>1.5512649197102809E-3</v>
      </c>
      <c r="H668" s="157">
        <v>152.82847214502573</v>
      </c>
      <c r="I668" s="158">
        <v>0.99844873508028975</v>
      </c>
      <c r="J668" s="157">
        <v>98518.615488042138</v>
      </c>
      <c r="K668" s="157">
        <v>492211.00625984813</v>
      </c>
      <c r="L668" s="157">
        <v>7223006.415182136</v>
      </c>
      <c r="M668" s="156">
        <v>73.316158366627064</v>
      </c>
    </row>
    <row r="669" spans="2:13" x14ac:dyDescent="0.2">
      <c r="B669" t="s">
        <v>48</v>
      </c>
      <c r="C669" s="203" t="s">
        <v>44</v>
      </c>
      <c r="D669" s="202" t="s">
        <v>71</v>
      </c>
      <c r="E669" s="47" t="str">
        <f t="shared" si="10"/>
        <v>PAFemale10-14</v>
      </c>
      <c r="F669" s="159">
        <v>3.3E-4</v>
      </c>
      <c r="G669" s="159">
        <v>1.6298252324842351E-3</v>
      </c>
      <c r="H669" s="157">
        <v>160.31904169167927</v>
      </c>
      <c r="I669" s="158">
        <v>0.99837017476751577</v>
      </c>
      <c r="J669" s="157">
        <v>98365.78701589712</v>
      </c>
      <c r="K669" s="157">
        <v>491428.1374752564</v>
      </c>
      <c r="L669" s="157">
        <v>6730795.4089222876</v>
      </c>
      <c r="M669" s="156">
        <v>68.426183667238973</v>
      </c>
    </row>
    <row r="670" spans="2:13" x14ac:dyDescent="0.2">
      <c r="B670" t="s">
        <v>48</v>
      </c>
      <c r="C670" s="203" t="s">
        <v>44</v>
      </c>
      <c r="D670" s="202" t="s">
        <v>72</v>
      </c>
      <c r="E670" s="47" t="str">
        <f t="shared" si="10"/>
        <v>PAFemale15-19</v>
      </c>
      <c r="F670" s="159">
        <v>5.9999999999999995E-4</v>
      </c>
      <c r="G670" s="159">
        <v>3.00046583750593E-3</v>
      </c>
      <c r="H670" s="157">
        <v>294.6621517128861</v>
      </c>
      <c r="I670" s="158">
        <v>0.99699953416249409</v>
      </c>
      <c r="J670" s="157">
        <v>98205.467974205443</v>
      </c>
      <c r="K670" s="157">
        <v>490290.68449174502</v>
      </c>
      <c r="L670" s="157">
        <v>6239367.2714470308</v>
      </c>
      <c r="M670" s="156">
        <v>63.533807232463445</v>
      </c>
    </row>
    <row r="671" spans="2:13" x14ac:dyDescent="0.2">
      <c r="B671" t="s">
        <v>48</v>
      </c>
      <c r="C671" s="203" t="s">
        <v>44</v>
      </c>
      <c r="D671" s="202" t="s">
        <v>73</v>
      </c>
      <c r="E671" s="47" t="str">
        <f t="shared" si="10"/>
        <v>PAFemale20-24</v>
      </c>
      <c r="F671" s="159">
        <v>8.0000000000000004E-4</v>
      </c>
      <c r="G671" s="159">
        <v>4.0106641335332259E-3</v>
      </c>
      <c r="H671" s="157">
        <v>392.68735719760707</v>
      </c>
      <c r="I671" s="158">
        <v>0.99598933586646676</v>
      </c>
      <c r="J671" s="157">
        <v>97910.805822492563</v>
      </c>
      <c r="K671" s="157">
        <v>488572.31071946881</v>
      </c>
      <c r="L671" s="157">
        <v>5749076.5869552856</v>
      </c>
      <c r="M671" s="156">
        <v>58.717488214508997</v>
      </c>
    </row>
    <row r="672" spans="2:13" x14ac:dyDescent="0.2">
      <c r="B672" t="s">
        <v>48</v>
      </c>
      <c r="C672" s="203" t="s">
        <v>44</v>
      </c>
      <c r="D672" s="202" t="s">
        <v>74</v>
      </c>
      <c r="E672" s="47" t="str">
        <f t="shared" si="10"/>
        <v>PAFemale25-29</v>
      </c>
      <c r="F672" s="159">
        <v>8.9999999999999998E-4</v>
      </c>
      <c r="G672" s="159">
        <v>4.4896581316379632E-3</v>
      </c>
      <c r="H672" s="157">
        <v>437.82301354974572</v>
      </c>
      <c r="I672" s="158">
        <v>0.99551034186836207</v>
      </c>
      <c r="J672" s="157">
        <v>97518.11846529496</v>
      </c>
      <c r="K672" s="157">
        <v>486496.03479260043</v>
      </c>
      <c r="L672" s="157">
        <v>5260504.276235817</v>
      </c>
      <c r="M672" s="156">
        <v>53.943865601836251</v>
      </c>
    </row>
    <row r="673" spans="2:13" x14ac:dyDescent="0.2">
      <c r="B673" t="s">
        <v>48</v>
      </c>
      <c r="C673" s="203" t="s">
        <v>44</v>
      </c>
      <c r="D673" s="202" t="s">
        <v>75</v>
      </c>
      <c r="E673" s="47" t="str">
        <f t="shared" si="10"/>
        <v>PAFemale30-34</v>
      </c>
      <c r="F673" s="159">
        <v>1.2600000000000001E-3</v>
      </c>
      <c r="G673" s="159">
        <v>6.2711563421088369E-3</v>
      </c>
      <c r="H673" s="157">
        <v>608.80571051601169</v>
      </c>
      <c r="I673" s="158">
        <v>0.99372884365789116</v>
      </c>
      <c r="J673" s="157">
        <v>97080.295451745216</v>
      </c>
      <c r="K673" s="157">
        <v>483879.46298243606</v>
      </c>
      <c r="L673" s="157">
        <v>4774008.2414432168</v>
      </c>
      <c r="M673" s="156">
        <v>49.175872603479952</v>
      </c>
    </row>
    <row r="674" spans="2:13" x14ac:dyDescent="0.2">
      <c r="B674" t="s">
        <v>48</v>
      </c>
      <c r="C674" s="203" t="s">
        <v>44</v>
      </c>
      <c r="D674" s="202" t="s">
        <v>76</v>
      </c>
      <c r="E674" s="47" t="str">
        <f t="shared" si="10"/>
        <v>PAFemale35-39</v>
      </c>
      <c r="F674" s="159">
        <v>1.73E-3</v>
      </c>
      <c r="G674" s="159">
        <v>8.6083299700452937E-3</v>
      </c>
      <c r="H674" s="157">
        <v>830.45841639434047</v>
      </c>
      <c r="I674" s="158">
        <v>0.99139167002995465</v>
      </c>
      <c r="J674" s="157">
        <v>96471.489741229205</v>
      </c>
      <c r="K674" s="157">
        <v>480281.30266516015</v>
      </c>
      <c r="L674" s="157">
        <v>4290128.7784607811</v>
      </c>
      <c r="M674" s="156">
        <v>44.470431523017112</v>
      </c>
    </row>
    <row r="675" spans="2:13" x14ac:dyDescent="0.2">
      <c r="B675" t="s">
        <v>48</v>
      </c>
      <c r="C675" s="203" t="s">
        <v>44</v>
      </c>
      <c r="D675" s="202" t="s">
        <v>77</v>
      </c>
      <c r="E675" s="47" t="str">
        <f t="shared" si="10"/>
        <v>PAFemale40-44</v>
      </c>
      <c r="F675" s="159">
        <v>2.3700000000000001E-3</v>
      </c>
      <c r="G675" s="159">
        <v>1.1765825484599141E-2</v>
      </c>
      <c r="H675" s="157">
        <v>1125.2956837350866</v>
      </c>
      <c r="I675" s="158">
        <v>0.98823417451540085</v>
      </c>
      <c r="J675" s="157">
        <v>95641.031324834854</v>
      </c>
      <c r="K675" s="157">
        <v>475391.91741483653</v>
      </c>
      <c r="L675" s="157">
        <v>3809847.4757956206</v>
      </c>
      <c r="M675" s="156">
        <v>39.834864001579703</v>
      </c>
    </row>
    <row r="676" spans="2:13" x14ac:dyDescent="0.2">
      <c r="B676" t="s">
        <v>48</v>
      </c>
      <c r="C676" s="203" t="s">
        <v>44</v>
      </c>
      <c r="D676" s="202" t="s">
        <v>78</v>
      </c>
      <c r="E676" s="47" t="str">
        <f t="shared" si="10"/>
        <v>PAFemale45-49</v>
      </c>
      <c r="F676" s="159">
        <v>3.65E-3</v>
      </c>
      <c r="G676" s="159">
        <v>1.8063541337501057E-2</v>
      </c>
      <c r="H676" s="157">
        <v>1707.2888977973275</v>
      </c>
      <c r="I676" s="158">
        <v>0.9819364586624989</v>
      </c>
      <c r="J676" s="157">
        <v>94515.73564109976</v>
      </c>
      <c r="K676" s="157">
        <v>468310.45596100547</v>
      </c>
      <c r="L676" s="157">
        <v>3334455.558380784</v>
      </c>
      <c r="M676" s="156">
        <v>35.27936946967813</v>
      </c>
    </row>
    <row r="677" spans="2:13" x14ac:dyDescent="0.2">
      <c r="B677" t="s">
        <v>48</v>
      </c>
      <c r="C677" s="203" t="s">
        <v>44</v>
      </c>
      <c r="D677" s="202" t="s">
        <v>79</v>
      </c>
      <c r="E677" s="47" t="str">
        <f t="shared" si="10"/>
        <v>PAFemale50-54</v>
      </c>
      <c r="F677" s="159">
        <v>5.1900000000000002E-3</v>
      </c>
      <c r="G677" s="159">
        <v>2.5615513568111564E-2</v>
      </c>
      <c r="H677" s="157">
        <v>2377.3360267884227</v>
      </c>
      <c r="I677" s="158">
        <v>0.97438448643188846</v>
      </c>
      <c r="J677" s="157">
        <v>92808.446743302426</v>
      </c>
      <c r="K677" s="157">
        <v>458098.89364954107</v>
      </c>
      <c r="L677" s="157">
        <v>2866145.1024197787</v>
      </c>
      <c r="M677" s="156">
        <v>30.882373350641338</v>
      </c>
    </row>
    <row r="678" spans="2:13" x14ac:dyDescent="0.2">
      <c r="B678" t="s">
        <v>48</v>
      </c>
      <c r="C678" s="203" t="s">
        <v>44</v>
      </c>
      <c r="D678" s="202" t="s">
        <v>80</v>
      </c>
      <c r="E678" s="47" t="str">
        <f t="shared" si="10"/>
        <v>PAFemale55-59</v>
      </c>
      <c r="F678" s="159">
        <v>7.7099999999999998E-3</v>
      </c>
      <c r="G678" s="159">
        <v>3.7825163248756899E-2</v>
      </c>
      <c r="H678" s="157">
        <v>3420.5715256185513</v>
      </c>
      <c r="I678" s="158">
        <v>0.96217483675124305</v>
      </c>
      <c r="J678" s="157">
        <v>90431.110716513998</v>
      </c>
      <c r="K678" s="157">
        <v>443604.12476852362</v>
      </c>
      <c r="L678" s="157">
        <v>2408046.2087702374</v>
      </c>
      <c r="M678" s="156">
        <v>26.628515227674786</v>
      </c>
    </row>
    <row r="679" spans="2:13" x14ac:dyDescent="0.2">
      <c r="B679" t="s">
        <v>48</v>
      </c>
      <c r="C679" s="203" t="s">
        <v>44</v>
      </c>
      <c r="D679" s="202" t="s">
        <v>81</v>
      </c>
      <c r="E679" s="47" t="str">
        <f t="shared" si="10"/>
        <v>PAFemale60-64</v>
      </c>
      <c r="F679" s="159">
        <v>1.18E-2</v>
      </c>
      <c r="G679" s="159">
        <v>5.7294627341008736E-2</v>
      </c>
      <c r="H679" s="157">
        <v>4985.2364176825904</v>
      </c>
      <c r="I679" s="158">
        <v>0.94270537265899124</v>
      </c>
      <c r="J679" s="157">
        <v>87010.539190895448</v>
      </c>
      <c r="K679" s="157">
        <v>422589.60491027078</v>
      </c>
      <c r="L679" s="157">
        <v>1964442.0840017139</v>
      </c>
      <c r="M679" s="156">
        <v>22.577059081220678</v>
      </c>
    </row>
    <row r="680" spans="2:13" x14ac:dyDescent="0.2">
      <c r="B680" t="s">
        <v>48</v>
      </c>
      <c r="C680" s="203" t="s">
        <v>44</v>
      </c>
      <c r="D680" s="202" t="s">
        <v>82</v>
      </c>
      <c r="E680" s="47" t="str">
        <f t="shared" si="10"/>
        <v>PAFemale65-69</v>
      </c>
      <c r="F680" s="159">
        <v>1.6760000000000001E-2</v>
      </c>
      <c r="G680" s="159">
        <v>8.0413590333824059E-2</v>
      </c>
      <c r="H680" s="157">
        <v>6595.9490942130205</v>
      </c>
      <c r="I680" s="158">
        <v>0.91958640966617589</v>
      </c>
      <c r="J680" s="157">
        <v>82025.302773212854</v>
      </c>
      <c r="K680" s="157">
        <v>393636.64113053173</v>
      </c>
      <c r="L680" s="157">
        <v>1541852.4790914431</v>
      </c>
      <c r="M680" s="156">
        <v>18.797278729399199</v>
      </c>
    </row>
    <row r="681" spans="2:13" x14ac:dyDescent="0.2">
      <c r="B681" t="s">
        <v>48</v>
      </c>
      <c r="C681" s="203" t="s">
        <v>44</v>
      </c>
      <c r="D681" s="202" t="s">
        <v>19</v>
      </c>
      <c r="E681" s="47" t="str">
        <f t="shared" si="10"/>
        <v>PAFemale70-74</v>
      </c>
      <c r="F681" s="159">
        <v>2.7550000000000002E-2</v>
      </c>
      <c r="G681" s="159">
        <v>0.12889263181055197</v>
      </c>
      <c r="H681" s="157">
        <v>9722.2879114552288</v>
      </c>
      <c r="I681" s="158">
        <v>0.87110736818944801</v>
      </c>
      <c r="J681" s="157">
        <v>75429.353678999832</v>
      </c>
      <c r="K681" s="157">
        <v>352841.04861636111</v>
      </c>
      <c r="L681" s="157">
        <v>1148215.8379609114</v>
      </c>
      <c r="M681" s="156">
        <v>15.222400590190718</v>
      </c>
    </row>
    <row r="682" spans="2:13" x14ac:dyDescent="0.2">
      <c r="B682" t="s">
        <v>48</v>
      </c>
      <c r="C682" s="203" t="s">
        <v>44</v>
      </c>
      <c r="D682" s="202" t="s">
        <v>20</v>
      </c>
      <c r="E682" s="47" t="str">
        <f t="shared" si="10"/>
        <v>PAFemale75-79</v>
      </c>
      <c r="F682" s="159">
        <v>4.3630000000000002E-2</v>
      </c>
      <c r="G682" s="159">
        <v>0.19668463520699611</v>
      </c>
      <c r="H682" s="157">
        <v>12923.570261011611</v>
      </c>
      <c r="I682" s="158">
        <v>0.80331536479300392</v>
      </c>
      <c r="J682" s="157">
        <v>65707.065767544598</v>
      </c>
      <c r="K682" s="157">
        <v>296226.40318519395</v>
      </c>
      <c r="L682" s="157">
        <v>795374.78934455034</v>
      </c>
      <c r="M682" s="156">
        <v>12.104859348892406</v>
      </c>
    </row>
    <row r="683" spans="2:13" x14ac:dyDescent="0.2">
      <c r="B683" t="s">
        <v>48</v>
      </c>
      <c r="C683" s="203" t="s">
        <v>44</v>
      </c>
      <c r="D683" s="202" t="s">
        <v>21</v>
      </c>
      <c r="E683" s="47" t="str">
        <f t="shared" si="10"/>
        <v>PAFemale80-84</v>
      </c>
      <c r="F683" s="159">
        <v>6.8959999999999994E-2</v>
      </c>
      <c r="G683" s="159">
        <v>0.29407999059280476</v>
      </c>
      <c r="H683" s="157">
        <v>15522.569862016575</v>
      </c>
      <c r="I683" s="158">
        <v>0.70592000940719524</v>
      </c>
      <c r="J683" s="157">
        <v>52783.495506532992</v>
      </c>
      <c r="K683" s="157">
        <v>225111.05287762353</v>
      </c>
      <c r="L683" s="157">
        <v>499148.38615935645</v>
      </c>
      <c r="M683" s="156">
        <v>9.456523888183515</v>
      </c>
    </row>
    <row r="684" spans="2:13" x14ac:dyDescent="0.2">
      <c r="B684" t="s">
        <v>48</v>
      </c>
      <c r="C684" s="203" t="s">
        <v>44</v>
      </c>
      <c r="D684" s="202" t="s">
        <v>22</v>
      </c>
      <c r="E684" s="47" t="str">
        <f t="shared" si="10"/>
        <v>PAFemale85-89</v>
      </c>
      <c r="F684" s="159">
        <v>9.7650000000000001E-2</v>
      </c>
      <c r="G684" s="159">
        <v>0.39245960010856396</v>
      </c>
      <c r="H684" s="157">
        <v>14623.40797812185</v>
      </c>
      <c r="I684" s="158">
        <v>0.60754039989143604</v>
      </c>
      <c r="J684" s="157">
        <v>37260.925644516421</v>
      </c>
      <c r="K684" s="157">
        <v>149746.10827727747</v>
      </c>
      <c r="L684" s="157">
        <v>274037.33328173292</v>
      </c>
      <c r="M684" s="156">
        <v>7.35454980094039</v>
      </c>
    </row>
    <row r="685" spans="2:13" x14ac:dyDescent="0.2">
      <c r="B685" t="s">
        <v>48</v>
      </c>
      <c r="C685" s="203" t="s">
        <v>44</v>
      </c>
      <c r="D685" s="202" t="s">
        <v>5</v>
      </c>
      <c r="E685" s="47" t="str">
        <f t="shared" si="10"/>
        <v>PAFemale90+</v>
      </c>
      <c r="F685" s="159">
        <v>0.18212999999999999</v>
      </c>
      <c r="G685" s="159">
        <v>1</v>
      </c>
      <c r="H685" s="157">
        <v>22637.517666394571</v>
      </c>
      <c r="I685" s="158">
        <v>0</v>
      </c>
      <c r="J685" s="157">
        <v>22637.517666394571</v>
      </c>
      <c r="K685" s="157">
        <v>124291.22500445544</v>
      </c>
      <c r="L685" s="157">
        <v>124291.22500445544</v>
      </c>
      <c r="M685" s="156">
        <v>5.4904970958439474</v>
      </c>
    </row>
    <row r="686" spans="2:13" x14ac:dyDescent="0.2">
      <c r="B686" t="s">
        <v>48</v>
      </c>
      <c r="C686" s="203" t="s">
        <v>45</v>
      </c>
      <c r="D686" s="202">
        <v>0</v>
      </c>
      <c r="E686" s="47" t="str">
        <f t="shared" si="10"/>
        <v>APFemale0</v>
      </c>
      <c r="F686" s="159">
        <v>2.2440000000000002E-2</v>
      </c>
      <c r="G686" s="159">
        <v>2.2004911181593419E-2</v>
      </c>
      <c r="H686" s="157">
        <v>2200.491118159342</v>
      </c>
      <c r="I686" s="158">
        <v>0.97799508881840658</v>
      </c>
      <c r="J686" s="157">
        <v>100000</v>
      </c>
      <c r="K686" s="157">
        <v>98054.798272581553</v>
      </c>
      <c r="L686" s="157">
        <v>7751829.0173931317</v>
      </c>
      <c r="M686" s="156">
        <v>77.518290173931319</v>
      </c>
    </row>
    <row r="687" spans="2:13" x14ac:dyDescent="0.2">
      <c r="B687" t="s">
        <v>48</v>
      </c>
      <c r="C687" s="203" t="s">
        <v>45</v>
      </c>
      <c r="D687" s="202" t="s">
        <v>107</v>
      </c>
      <c r="E687" s="47" t="str">
        <f t="shared" si="10"/>
        <v>APFemale01-04</v>
      </c>
      <c r="F687" s="159">
        <v>8.1999999999999998E-4</v>
      </c>
      <c r="G687" s="159">
        <v>3.2796166155900377E-3</v>
      </c>
      <c r="H687" s="157">
        <v>320.74489432543004</v>
      </c>
      <c r="I687" s="158">
        <v>0.99672038338440994</v>
      </c>
      <c r="J687" s="157">
        <v>97799.508881840651</v>
      </c>
      <c r="K687" s="157">
        <v>390392.40197928151</v>
      </c>
      <c r="L687" s="157">
        <v>7653774.21912055</v>
      </c>
      <c r="M687" s="156">
        <v>78.259843087429843</v>
      </c>
    </row>
    <row r="688" spans="2:13" x14ac:dyDescent="0.2">
      <c r="B688" t="s">
        <v>48</v>
      </c>
      <c r="C688" s="203" t="s">
        <v>45</v>
      </c>
      <c r="D688" s="202" t="s">
        <v>106</v>
      </c>
      <c r="E688" s="47" t="str">
        <f t="shared" si="10"/>
        <v>APFemale05-09</v>
      </c>
      <c r="F688" s="159">
        <v>3.5E-4</v>
      </c>
      <c r="G688" s="159">
        <v>1.7373667022185675E-3</v>
      </c>
      <c r="H688" s="157">
        <v>169.35635872533138</v>
      </c>
      <c r="I688" s="158">
        <v>0.99826263329778142</v>
      </c>
      <c r="J688" s="157">
        <v>97478.763987515224</v>
      </c>
      <c r="K688" s="157">
        <v>486970.42904076277</v>
      </c>
      <c r="L688" s="157">
        <v>7263381.8171412684</v>
      </c>
      <c r="M688" s="156">
        <v>74.512452969464604</v>
      </c>
    </row>
    <row r="689" spans="2:13" x14ac:dyDescent="0.2">
      <c r="B689" t="s">
        <v>48</v>
      </c>
      <c r="C689" s="203" t="s">
        <v>45</v>
      </c>
      <c r="D689" s="202" t="s">
        <v>71</v>
      </c>
      <c r="E689" s="47" t="str">
        <f t="shared" si="10"/>
        <v>APFemale10-14</v>
      </c>
      <c r="F689" s="159">
        <v>4.2999999999999999E-4</v>
      </c>
      <c r="G689" s="159">
        <v>2.1298645754582834E-3</v>
      </c>
      <c r="H689" s="157">
        <v>207.25586016738964</v>
      </c>
      <c r="I689" s="158">
        <v>0.99787013542454173</v>
      </c>
      <c r="J689" s="157">
        <v>97309.407628789893</v>
      </c>
      <c r="K689" s="157">
        <v>486028.89849353099</v>
      </c>
      <c r="L689" s="157">
        <v>6776411.3881005058</v>
      </c>
      <c r="M689" s="156">
        <v>69.637782751188396</v>
      </c>
    </row>
    <row r="690" spans="2:13" x14ac:dyDescent="0.2">
      <c r="B690" t="s">
        <v>48</v>
      </c>
      <c r="C690" s="203" t="s">
        <v>45</v>
      </c>
      <c r="D690" s="202" t="s">
        <v>72</v>
      </c>
      <c r="E690" s="47" t="str">
        <f t="shared" si="10"/>
        <v>APFemale15-19</v>
      </c>
      <c r="F690" s="159">
        <v>4.4000000000000002E-4</v>
      </c>
      <c r="G690" s="159">
        <v>2.1888188060235824E-3</v>
      </c>
      <c r="H690" s="157">
        <v>212.53901589651699</v>
      </c>
      <c r="I690" s="158">
        <v>0.99781118119397638</v>
      </c>
      <c r="J690" s="157">
        <v>97102.151768622498</v>
      </c>
      <c r="K690" s="157">
        <v>484979.41130337119</v>
      </c>
      <c r="L690" s="157">
        <v>6290382.4896069746</v>
      </c>
      <c r="M690" s="156">
        <v>64.781082345073671</v>
      </c>
    </row>
    <row r="691" spans="2:13" x14ac:dyDescent="0.2">
      <c r="B691" t="s">
        <v>48</v>
      </c>
      <c r="C691" s="203" t="s">
        <v>45</v>
      </c>
      <c r="D691" s="202" t="s">
        <v>73</v>
      </c>
      <c r="E691" s="47" t="str">
        <f t="shared" si="10"/>
        <v>APFemale20-24</v>
      </c>
      <c r="F691" s="159">
        <v>1.0399999999999999E-3</v>
      </c>
      <c r="G691" s="159">
        <v>5.202730598187922E-3</v>
      </c>
      <c r="H691" s="157">
        <v>504.09055291518615</v>
      </c>
      <c r="I691" s="158">
        <v>0.99479726940181212</v>
      </c>
      <c r="J691" s="157">
        <v>96889.612752725981</v>
      </c>
      <c r="K691" s="157">
        <v>483187.83738134196</v>
      </c>
      <c r="L691" s="157">
        <v>5805403.0783036035</v>
      </c>
      <c r="M691" s="156">
        <v>59.917703388078294</v>
      </c>
    </row>
    <row r="692" spans="2:13" x14ac:dyDescent="0.2">
      <c r="B692" t="s">
        <v>48</v>
      </c>
      <c r="C692" s="203" t="s">
        <v>45</v>
      </c>
      <c r="D692" s="202" t="s">
        <v>74</v>
      </c>
      <c r="E692" s="47" t="str">
        <f t="shared" si="10"/>
        <v>APFemale25-29</v>
      </c>
      <c r="F692" s="159">
        <v>8.3000000000000001E-4</v>
      </c>
      <c r="G692" s="159">
        <v>4.1585635411019103E-3</v>
      </c>
      <c r="H692" s="157">
        <v>400.82531851020201</v>
      </c>
      <c r="I692" s="158">
        <v>0.99584143645889811</v>
      </c>
      <c r="J692" s="157">
        <v>96385.522199810803</v>
      </c>
      <c r="K692" s="157">
        <v>480925.54770277854</v>
      </c>
      <c r="L692" s="157">
        <v>5322215.240922261</v>
      </c>
      <c r="M692" s="156">
        <v>55.217994564464874</v>
      </c>
    </row>
    <row r="693" spans="2:13" x14ac:dyDescent="0.2">
      <c r="B693" t="s">
        <v>48</v>
      </c>
      <c r="C693" s="203" t="s">
        <v>45</v>
      </c>
      <c r="D693" s="202" t="s">
        <v>75</v>
      </c>
      <c r="E693" s="47" t="str">
        <f t="shared" si="10"/>
        <v>APFemale30-34</v>
      </c>
      <c r="F693" s="159">
        <v>1.01E-3</v>
      </c>
      <c r="G693" s="159">
        <v>5.0476781575812561E-3</v>
      </c>
      <c r="H693" s="157">
        <v>484.49985790979878</v>
      </c>
      <c r="I693" s="158">
        <v>0.99495232184241877</v>
      </c>
      <c r="J693" s="157">
        <v>95984.69688130061</v>
      </c>
      <c r="K693" s="157">
        <v>478712.23476172856</v>
      </c>
      <c r="L693" s="157">
        <v>4841289.6932194829</v>
      </c>
      <c r="M693" s="156">
        <v>50.438141188344424</v>
      </c>
    </row>
    <row r="694" spans="2:13" x14ac:dyDescent="0.2">
      <c r="B694" t="s">
        <v>48</v>
      </c>
      <c r="C694" s="203" t="s">
        <v>45</v>
      </c>
      <c r="D694" s="202" t="s">
        <v>76</v>
      </c>
      <c r="E694" s="47" t="str">
        <f t="shared" si="10"/>
        <v>APFemale35-39</v>
      </c>
      <c r="F694" s="159">
        <v>1.5100000000000001E-3</v>
      </c>
      <c r="G694" s="159">
        <v>7.5443660264911359E-3</v>
      </c>
      <c r="H694" s="157">
        <v>720.4884419464795</v>
      </c>
      <c r="I694" s="158">
        <v>0.99245563397350889</v>
      </c>
      <c r="J694" s="157">
        <v>95500.197023390807</v>
      </c>
      <c r="K694" s="157">
        <v>475699.76401208783</v>
      </c>
      <c r="L694" s="157">
        <v>4362577.458457754</v>
      </c>
      <c r="M694" s="156">
        <v>45.681345111667468</v>
      </c>
    </row>
    <row r="695" spans="2:13" x14ac:dyDescent="0.2">
      <c r="B695" t="s">
        <v>48</v>
      </c>
      <c r="C695" s="203" t="s">
        <v>45</v>
      </c>
      <c r="D695" s="202" t="s">
        <v>77</v>
      </c>
      <c r="E695" s="47" t="str">
        <f t="shared" si="10"/>
        <v>APFemale40-44</v>
      </c>
      <c r="F695" s="159">
        <v>2.15E-3</v>
      </c>
      <c r="G695" s="159">
        <v>1.0714701582396558E-2</v>
      </c>
      <c r="H695" s="157">
        <v>1015.5362935166862</v>
      </c>
      <c r="I695" s="158">
        <v>0.98928529841760349</v>
      </c>
      <c r="J695" s="157">
        <v>94779.708581444327</v>
      </c>
      <c r="K695" s="157">
        <v>471359.70217342995</v>
      </c>
      <c r="L695" s="157">
        <v>3886877.6944456664</v>
      </c>
      <c r="M695" s="156">
        <v>41.009597440423306</v>
      </c>
    </row>
    <row r="696" spans="2:13" x14ac:dyDescent="0.2">
      <c r="B696" t="s">
        <v>48</v>
      </c>
      <c r="C696" s="203" t="s">
        <v>45</v>
      </c>
      <c r="D696" s="202" t="s">
        <v>78</v>
      </c>
      <c r="E696" s="47" t="str">
        <f t="shared" si="10"/>
        <v>APFemale45-49</v>
      </c>
      <c r="F696" s="159">
        <v>2.9499999999999999E-3</v>
      </c>
      <c r="G696" s="159">
        <v>1.4641322916165957E-2</v>
      </c>
      <c r="H696" s="157">
        <v>1372.8315244345681</v>
      </c>
      <c r="I696" s="158">
        <v>0.98535867708383407</v>
      </c>
      <c r="J696" s="157">
        <v>93764.172287927649</v>
      </c>
      <c r="K696" s="157">
        <v>465388.78262855182</v>
      </c>
      <c r="L696" s="157">
        <v>3415517.9922722364</v>
      </c>
      <c r="M696" s="156">
        <v>36.426685256538995</v>
      </c>
    </row>
    <row r="697" spans="2:13" x14ac:dyDescent="0.2">
      <c r="B697" t="s">
        <v>48</v>
      </c>
      <c r="C697" s="203" t="s">
        <v>45</v>
      </c>
      <c r="D697" s="202" t="s">
        <v>79</v>
      </c>
      <c r="E697" s="47" t="str">
        <f t="shared" si="10"/>
        <v>APFemale50-54</v>
      </c>
      <c r="F697" s="159">
        <v>5.4299999999999999E-3</v>
      </c>
      <c r="G697" s="159">
        <v>2.6809682500321182E-2</v>
      </c>
      <c r="H697" s="157">
        <v>2476.9825116482316</v>
      </c>
      <c r="I697" s="158">
        <v>0.97319031749967877</v>
      </c>
      <c r="J697" s="157">
        <v>92391.340763493077</v>
      </c>
      <c r="K697" s="157">
        <v>455764.24753834482</v>
      </c>
      <c r="L697" s="157">
        <v>2950129.2096436848</v>
      </c>
      <c r="M697" s="156">
        <v>31.93079768368704</v>
      </c>
    </row>
    <row r="698" spans="2:13" x14ac:dyDescent="0.2">
      <c r="B698" t="s">
        <v>48</v>
      </c>
      <c r="C698" s="203" t="s">
        <v>45</v>
      </c>
      <c r="D698" s="202" t="s">
        <v>80</v>
      </c>
      <c r="E698" s="47" t="str">
        <f t="shared" si="10"/>
        <v>APFemale55-59</v>
      </c>
      <c r="F698" s="159">
        <v>6.11E-3</v>
      </c>
      <c r="G698" s="159">
        <v>3.010844961044842E-2</v>
      </c>
      <c r="H698" s="157">
        <v>2707.1819246814775</v>
      </c>
      <c r="I698" s="158">
        <v>0.96989155038955155</v>
      </c>
      <c r="J698" s="157">
        <v>89914.358251844838</v>
      </c>
      <c r="K698" s="157">
        <v>442803.83644752047</v>
      </c>
      <c r="L698" s="157">
        <v>2494364.9621053399</v>
      </c>
      <c r="M698" s="156">
        <v>27.741564424213205</v>
      </c>
    </row>
    <row r="699" spans="2:13" x14ac:dyDescent="0.2">
      <c r="B699" t="s">
        <v>48</v>
      </c>
      <c r="C699" s="203" t="s">
        <v>45</v>
      </c>
      <c r="D699" s="202" t="s">
        <v>81</v>
      </c>
      <c r="E699" s="47" t="str">
        <f t="shared" si="10"/>
        <v>APFemale60-64</v>
      </c>
      <c r="F699" s="159">
        <v>1.1350000000000001E-2</v>
      </c>
      <c r="G699" s="159">
        <v>5.5184365272154021E-2</v>
      </c>
      <c r="H699" s="157">
        <v>4812.4726727913257</v>
      </c>
      <c r="I699" s="158">
        <v>0.94481563472784602</v>
      </c>
      <c r="J699" s="157">
        <v>87207.176327163354</v>
      </c>
      <c r="K699" s="157">
        <v>424004.69995383848</v>
      </c>
      <c r="L699" s="157">
        <v>2051561.1256578194</v>
      </c>
      <c r="M699" s="156">
        <v>23.52514107280868</v>
      </c>
    </row>
    <row r="700" spans="2:13" x14ac:dyDescent="0.2">
      <c r="B700" t="s">
        <v>48</v>
      </c>
      <c r="C700" s="203" t="s">
        <v>45</v>
      </c>
      <c r="D700" s="202" t="s">
        <v>82</v>
      </c>
      <c r="E700" s="47" t="str">
        <f t="shared" si="10"/>
        <v>APFemale65-69</v>
      </c>
      <c r="F700" s="159">
        <v>1.8110000000000001E-2</v>
      </c>
      <c r="G700" s="159">
        <v>8.6617070607455493E-2</v>
      </c>
      <c r="H700" s="157">
        <v>7136.7878641111138</v>
      </c>
      <c r="I700" s="158">
        <v>0.91338292939254451</v>
      </c>
      <c r="J700" s="157">
        <v>82394.703654372031</v>
      </c>
      <c r="K700" s="157">
        <v>394131.54861158237</v>
      </c>
      <c r="L700" s="157">
        <v>1627556.425703981</v>
      </c>
      <c r="M700" s="156">
        <v>19.753168025595777</v>
      </c>
    </row>
    <row r="701" spans="2:13" x14ac:dyDescent="0.2">
      <c r="B701" t="s">
        <v>48</v>
      </c>
      <c r="C701" s="203" t="s">
        <v>45</v>
      </c>
      <c r="D701" s="202" t="s">
        <v>19</v>
      </c>
      <c r="E701" s="47" t="str">
        <f t="shared" si="10"/>
        <v>APFemale70-74</v>
      </c>
      <c r="F701" s="159">
        <v>2.9190000000000001E-2</v>
      </c>
      <c r="G701" s="159">
        <v>0.13603393917421755</v>
      </c>
      <c r="H701" s="157">
        <v>10237.63073899074</v>
      </c>
      <c r="I701" s="158">
        <v>0.86396606082578242</v>
      </c>
      <c r="J701" s="157">
        <v>75257.915790260915</v>
      </c>
      <c r="K701" s="157">
        <v>350695.50210382772</v>
      </c>
      <c r="L701" s="157">
        <v>1233424.8770923985</v>
      </c>
      <c r="M701" s="156">
        <v>16.389304223224521</v>
      </c>
    </row>
    <row r="702" spans="2:13" x14ac:dyDescent="0.2">
      <c r="B702" t="s">
        <v>48</v>
      </c>
      <c r="C702" s="203" t="s">
        <v>45</v>
      </c>
      <c r="D702" s="202" t="s">
        <v>20</v>
      </c>
      <c r="E702" s="47" t="str">
        <f t="shared" si="10"/>
        <v>APFemale75-79</v>
      </c>
      <c r="F702" s="159">
        <v>3.5360000000000003E-2</v>
      </c>
      <c r="G702" s="159">
        <v>0.1624427367274365</v>
      </c>
      <c r="H702" s="157">
        <v>10562.073046526355</v>
      </c>
      <c r="I702" s="158">
        <v>0.83755726327256352</v>
      </c>
      <c r="J702" s="157">
        <v>65020.28505127017</v>
      </c>
      <c r="K702" s="157">
        <v>298696.24264003494</v>
      </c>
      <c r="L702" s="157">
        <v>882729.37498857081</v>
      </c>
      <c r="M702" s="156">
        <v>13.576215088760621</v>
      </c>
    </row>
    <row r="703" spans="2:13" x14ac:dyDescent="0.2">
      <c r="B703" t="s">
        <v>48</v>
      </c>
      <c r="C703" s="203" t="s">
        <v>45</v>
      </c>
      <c r="D703" s="202" t="s">
        <v>21</v>
      </c>
      <c r="E703" s="47" t="str">
        <f t="shared" si="10"/>
        <v>APFemale80-84</v>
      </c>
      <c r="F703" s="159">
        <v>6.2939999999999996E-2</v>
      </c>
      <c r="G703" s="159">
        <v>0.27189609952673305</v>
      </c>
      <c r="H703" s="157">
        <v>14806.975431289753</v>
      </c>
      <c r="I703" s="158">
        <v>0.72810390047326701</v>
      </c>
      <c r="J703" s="157">
        <v>54458.212004743815</v>
      </c>
      <c r="K703" s="157">
        <v>235273.6214454947</v>
      </c>
      <c r="L703" s="157">
        <v>584033.13234853582</v>
      </c>
      <c r="M703" s="156">
        <v>10.724427241527158</v>
      </c>
    </row>
    <row r="704" spans="2:13" x14ac:dyDescent="0.2">
      <c r="B704" t="s">
        <v>48</v>
      </c>
      <c r="C704" s="203" t="s">
        <v>45</v>
      </c>
      <c r="D704" s="202" t="s">
        <v>22</v>
      </c>
      <c r="E704" s="47" t="str">
        <f t="shared" si="10"/>
        <v>APFemale85-89</v>
      </c>
      <c r="F704" s="159">
        <v>8.9859999999999995E-2</v>
      </c>
      <c r="G704" s="159">
        <v>0.36687402949665032</v>
      </c>
      <c r="H704" s="157">
        <v>14547.008936228047</v>
      </c>
      <c r="I704" s="158">
        <v>0.63312597050334962</v>
      </c>
      <c r="J704" s="157">
        <v>39651.236573454065</v>
      </c>
      <c r="K704" s="157">
        <v>161888.6605267002</v>
      </c>
      <c r="L704" s="157">
        <v>348759.51090304111</v>
      </c>
      <c r="M704" s="156">
        <v>8.7956780429019616</v>
      </c>
    </row>
    <row r="705" spans="2:13" x14ac:dyDescent="0.2">
      <c r="B705" t="s">
        <v>48</v>
      </c>
      <c r="C705" s="203" t="s">
        <v>45</v>
      </c>
      <c r="D705" s="202" t="s">
        <v>5</v>
      </c>
      <c r="E705" s="47" t="str">
        <f t="shared" si="10"/>
        <v>APFemale90+</v>
      </c>
      <c r="F705" s="159">
        <v>0.13433999999999999</v>
      </c>
      <c r="G705" s="159">
        <v>1</v>
      </c>
      <c r="H705" s="157">
        <v>25104.227637226017</v>
      </c>
      <c r="I705" s="158">
        <v>0</v>
      </c>
      <c r="J705" s="157">
        <v>25104.227637226017</v>
      </c>
      <c r="K705" s="157">
        <v>186870.85037634088</v>
      </c>
      <c r="L705" s="157">
        <v>186870.85037634088</v>
      </c>
      <c r="M705" s="156">
        <v>7.4438000274996652</v>
      </c>
    </row>
    <row r="706" spans="2:13" x14ac:dyDescent="0.2">
      <c r="B706" t="s">
        <v>48</v>
      </c>
      <c r="C706" s="203" t="s">
        <v>46</v>
      </c>
      <c r="D706" s="202">
        <v>0</v>
      </c>
      <c r="E706" s="47" t="str">
        <f t="shared" si="10"/>
        <v>TOFemale0</v>
      </c>
      <c r="F706" s="159">
        <v>1.4080000000000001E-2</v>
      </c>
      <c r="G706" s="159">
        <v>1.3899741883974316E-2</v>
      </c>
      <c r="H706" s="157">
        <v>1389.9741883974316</v>
      </c>
      <c r="I706" s="158">
        <v>0.98610025811602564</v>
      </c>
      <c r="J706" s="157">
        <v>100000</v>
      </c>
      <c r="K706" s="157">
        <v>98737.48536835477</v>
      </c>
      <c r="L706" s="157">
        <v>7770112.5431042267</v>
      </c>
      <c r="M706" s="156">
        <v>77.701125431042271</v>
      </c>
    </row>
    <row r="707" spans="2:13" x14ac:dyDescent="0.2">
      <c r="B707" t="s">
        <v>48</v>
      </c>
      <c r="C707" s="203" t="s">
        <v>46</v>
      </c>
      <c r="D707" s="202" t="s">
        <v>107</v>
      </c>
      <c r="E707" s="47" t="str">
        <f t="shared" si="10"/>
        <v>TOFemale01-04</v>
      </c>
      <c r="F707" s="159">
        <v>6.7000000000000002E-4</v>
      </c>
      <c r="G707" s="159">
        <v>2.6866057308319201E-3</v>
      </c>
      <c r="H707" s="157">
        <v>264.92626046293503</v>
      </c>
      <c r="I707" s="158">
        <v>0.9973133942691681</v>
      </c>
      <c r="J707" s="157">
        <v>98610.025811602565</v>
      </c>
      <c r="K707" s="157">
        <v>393778.16191471613</v>
      </c>
      <c r="L707" s="157">
        <v>7671375.0577358715</v>
      </c>
      <c r="M707" s="156">
        <v>77.795082138932457</v>
      </c>
    </row>
    <row r="708" spans="2:13" x14ac:dyDescent="0.2">
      <c r="B708" t="s">
        <v>48</v>
      </c>
      <c r="C708" s="203" t="s">
        <v>46</v>
      </c>
      <c r="D708" s="202" t="s">
        <v>106</v>
      </c>
      <c r="E708" s="47" t="str">
        <f t="shared" si="10"/>
        <v>TOFemale05-09</v>
      </c>
      <c r="F708" s="159">
        <v>3.8000000000000002E-4</v>
      </c>
      <c r="G708" s="159">
        <v>1.8768481041582291E-3</v>
      </c>
      <c r="H708" s="157">
        <v>184.57881364580874</v>
      </c>
      <c r="I708" s="158">
        <v>0.99812315189584178</v>
      </c>
      <c r="J708" s="157">
        <v>98345.099551139632</v>
      </c>
      <c r="K708" s="157">
        <v>491264.05072158366</v>
      </c>
      <c r="L708" s="157">
        <v>7277596.895821155</v>
      </c>
      <c r="M708" s="156">
        <v>74.00060530760652</v>
      </c>
    </row>
    <row r="709" spans="2:13" x14ac:dyDescent="0.2">
      <c r="B709" t="s">
        <v>48</v>
      </c>
      <c r="C709" s="203" t="s">
        <v>46</v>
      </c>
      <c r="D709" s="202" t="s">
        <v>71</v>
      </c>
      <c r="E709" s="47" t="str">
        <f t="shared" si="10"/>
        <v>TOFemale10-14</v>
      </c>
      <c r="F709" s="159">
        <v>3.1E-4</v>
      </c>
      <c r="G709" s="159">
        <v>1.5487713795901234E-3</v>
      </c>
      <c r="H709" s="157">
        <v>152.02820512389323</v>
      </c>
      <c r="I709" s="158">
        <v>0.99845122862040991</v>
      </c>
      <c r="J709" s="157">
        <v>98160.520737493818</v>
      </c>
      <c r="K709" s="157">
        <v>490422.53317465936</v>
      </c>
      <c r="L709" s="157">
        <v>6786332.8450995712</v>
      </c>
      <c r="M709" s="156">
        <v>69.135053421812529</v>
      </c>
    </row>
    <row r="710" spans="2:13" x14ac:dyDescent="0.2">
      <c r="B710" t="s">
        <v>48</v>
      </c>
      <c r="C710" s="203" t="s">
        <v>46</v>
      </c>
      <c r="D710" s="202" t="s">
        <v>72</v>
      </c>
      <c r="E710" s="47" t="str">
        <f t="shared" si="10"/>
        <v>TOFemale15-19</v>
      </c>
      <c r="F710" s="159">
        <v>5.6999999999999998E-4</v>
      </c>
      <c r="G710" s="159">
        <v>2.8295671824209285E-3</v>
      </c>
      <c r="H710" s="157">
        <v>277.3216140681406</v>
      </c>
      <c r="I710" s="158">
        <v>0.99717043281757911</v>
      </c>
      <c r="J710" s="157">
        <v>98008.492532369928</v>
      </c>
      <c r="K710" s="157">
        <v>489349.15862667933</v>
      </c>
      <c r="L710" s="157">
        <v>6295910.311924912</v>
      </c>
      <c r="M710" s="156">
        <v>64.23841597038664</v>
      </c>
    </row>
    <row r="711" spans="2:13" x14ac:dyDescent="0.2">
      <c r="B711" t="s">
        <v>48</v>
      </c>
      <c r="C711" s="203" t="s">
        <v>46</v>
      </c>
      <c r="D711" s="202" t="s">
        <v>73</v>
      </c>
      <c r="E711" s="47" t="str">
        <f t="shared" ref="E711:E774" si="11">_xlfn.CONCAT(C711,B711,D711)</f>
        <v>TOFemale20-24</v>
      </c>
      <c r="F711" s="159">
        <v>6.6E-4</v>
      </c>
      <c r="G711" s="159">
        <v>3.3126423850300146E-3</v>
      </c>
      <c r="H711" s="157">
        <v>323.74841912257926</v>
      </c>
      <c r="I711" s="158">
        <v>0.99668735761496996</v>
      </c>
      <c r="J711" s="157">
        <v>97731.170918301796</v>
      </c>
      <c r="K711" s="157">
        <v>487846.48354370252</v>
      </c>
      <c r="L711" s="157">
        <v>5806561.1532982327</v>
      </c>
      <c r="M711" s="156">
        <v>59.413604674318471</v>
      </c>
    </row>
    <row r="712" spans="2:13" x14ac:dyDescent="0.2">
      <c r="B712" t="s">
        <v>48</v>
      </c>
      <c r="C712" s="203" t="s">
        <v>46</v>
      </c>
      <c r="D712" s="202" t="s">
        <v>74</v>
      </c>
      <c r="E712" s="47" t="str">
        <f t="shared" si="11"/>
        <v>TOFemale25-29</v>
      </c>
      <c r="F712" s="159">
        <v>9.7999999999999997E-4</v>
      </c>
      <c r="G712" s="159">
        <v>4.8923498008164156E-3</v>
      </c>
      <c r="H712" s="157">
        <v>476.55118406189985</v>
      </c>
      <c r="I712" s="158">
        <v>0.99510765019918357</v>
      </c>
      <c r="J712" s="157">
        <v>97407.422499179214</v>
      </c>
      <c r="K712" s="157">
        <v>485845.73453574133</v>
      </c>
      <c r="L712" s="157">
        <v>5318714.6697545303</v>
      </c>
      <c r="M712" s="156">
        <v>54.602765716332833</v>
      </c>
    </row>
    <row r="713" spans="2:13" x14ac:dyDescent="0.2">
      <c r="B713" t="s">
        <v>48</v>
      </c>
      <c r="C713" s="203" t="s">
        <v>46</v>
      </c>
      <c r="D713" s="202" t="s">
        <v>75</v>
      </c>
      <c r="E713" s="47" t="str">
        <f t="shared" si="11"/>
        <v>TOFemale30-34</v>
      </c>
      <c r="F713" s="159">
        <v>1.0399999999999999E-3</v>
      </c>
      <c r="G713" s="159">
        <v>5.2020244646965291E-3</v>
      </c>
      <c r="H713" s="157">
        <v>504.23676396559131</v>
      </c>
      <c r="I713" s="158">
        <v>0.99479797553530347</v>
      </c>
      <c r="J713" s="157">
        <v>96930.871315117314</v>
      </c>
      <c r="K713" s="157">
        <v>483393.76466567261</v>
      </c>
      <c r="L713" s="157">
        <v>4832868.9352187887</v>
      </c>
      <c r="M713" s="156">
        <v>49.858923887183252</v>
      </c>
    </row>
    <row r="714" spans="2:13" x14ac:dyDescent="0.2">
      <c r="B714" t="s">
        <v>48</v>
      </c>
      <c r="C714" s="203" t="s">
        <v>46</v>
      </c>
      <c r="D714" s="202" t="s">
        <v>76</v>
      </c>
      <c r="E714" s="47" t="str">
        <f t="shared" si="11"/>
        <v>TOFemale35-39</v>
      </c>
      <c r="F714" s="159">
        <v>1.7799999999999999E-3</v>
      </c>
      <c r="G714" s="159">
        <v>8.853080905461972E-3</v>
      </c>
      <c r="H714" s="157">
        <v>853.67279712276104</v>
      </c>
      <c r="I714" s="158">
        <v>0.991146919094538</v>
      </c>
      <c r="J714" s="157">
        <v>96426.634551151728</v>
      </c>
      <c r="K714" s="157">
        <v>479998.99076295173</v>
      </c>
      <c r="L714" s="157">
        <v>4349475.1705531161</v>
      </c>
      <c r="M714" s="156">
        <v>45.106574452163805</v>
      </c>
    </row>
    <row r="715" spans="2:13" x14ac:dyDescent="0.2">
      <c r="B715" t="s">
        <v>48</v>
      </c>
      <c r="C715" s="203" t="s">
        <v>46</v>
      </c>
      <c r="D715" s="202" t="s">
        <v>77</v>
      </c>
      <c r="E715" s="47" t="str">
        <f t="shared" si="11"/>
        <v>TOFemale40-44</v>
      </c>
      <c r="F715" s="159">
        <v>2.31E-3</v>
      </c>
      <c r="G715" s="159">
        <v>1.1475806759289199E-2</v>
      </c>
      <c r="H715" s="157">
        <v>1096.7768405021736</v>
      </c>
      <c r="I715" s="158">
        <v>0.98852419324071084</v>
      </c>
      <c r="J715" s="157">
        <v>95572.961754028962</v>
      </c>
      <c r="K715" s="157">
        <v>475122.86666888942</v>
      </c>
      <c r="L715" s="157">
        <v>3869476.1797901648</v>
      </c>
      <c r="M715" s="156">
        <v>40.487143107993553</v>
      </c>
    </row>
    <row r="716" spans="2:13" x14ac:dyDescent="0.2">
      <c r="B716" t="s">
        <v>48</v>
      </c>
      <c r="C716" s="203" t="s">
        <v>46</v>
      </c>
      <c r="D716" s="202" t="s">
        <v>78</v>
      </c>
      <c r="E716" s="47" t="str">
        <f t="shared" si="11"/>
        <v>TOFemale45-49</v>
      </c>
      <c r="F716" s="159">
        <v>3.0999999999999999E-3</v>
      </c>
      <c r="G716" s="159">
        <v>1.5381835863311977E-2</v>
      </c>
      <c r="H716" s="157">
        <v>1453.2171693317805</v>
      </c>
      <c r="I716" s="158">
        <v>0.98461816413668801</v>
      </c>
      <c r="J716" s="157">
        <v>94476.184913526798</v>
      </c>
      <c r="K716" s="157">
        <v>468747.88164430455</v>
      </c>
      <c r="L716" s="157">
        <v>3394353.3131212755</v>
      </c>
      <c r="M716" s="156">
        <v>35.928136982119852</v>
      </c>
    </row>
    <row r="717" spans="2:13" x14ac:dyDescent="0.2">
      <c r="B717" t="s">
        <v>48</v>
      </c>
      <c r="C717" s="203" t="s">
        <v>46</v>
      </c>
      <c r="D717" s="202" t="s">
        <v>79</v>
      </c>
      <c r="E717" s="47" t="str">
        <f t="shared" si="11"/>
        <v>TOFemale50-54</v>
      </c>
      <c r="F717" s="159">
        <v>5.4200000000000003E-3</v>
      </c>
      <c r="G717" s="159">
        <v>2.6713394759611077E-2</v>
      </c>
      <c r="H717" s="157">
        <v>2484.9592590612497</v>
      </c>
      <c r="I717" s="158">
        <v>0.9732866052403889</v>
      </c>
      <c r="J717" s="157">
        <v>93022.967744195019</v>
      </c>
      <c r="K717" s="157">
        <v>458902.440573322</v>
      </c>
      <c r="L717" s="157">
        <v>2925605.4314769711</v>
      </c>
      <c r="M717" s="156">
        <v>31.450355782263674</v>
      </c>
    </row>
    <row r="718" spans="2:13" x14ac:dyDescent="0.2">
      <c r="B718" t="s">
        <v>48</v>
      </c>
      <c r="C718" s="203" t="s">
        <v>46</v>
      </c>
      <c r="D718" s="202" t="s">
        <v>80</v>
      </c>
      <c r="E718" s="47" t="str">
        <f t="shared" si="11"/>
        <v>TOFemale55-59</v>
      </c>
      <c r="F718" s="159">
        <v>7.1999999999999998E-3</v>
      </c>
      <c r="G718" s="159">
        <v>3.5360366832213247E-2</v>
      </c>
      <c r="H718" s="157">
        <v>3201.457192292366</v>
      </c>
      <c r="I718" s="158">
        <v>0.96463963316778678</v>
      </c>
      <c r="J718" s="157">
        <v>90538.008485133774</v>
      </c>
      <c r="K718" s="157">
        <v>444686.39944493794</v>
      </c>
      <c r="L718" s="157">
        <v>2466702.990903649</v>
      </c>
      <c r="M718" s="156">
        <v>27.244944219296347</v>
      </c>
    </row>
    <row r="719" spans="2:13" x14ac:dyDescent="0.2">
      <c r="B719" t="s">
        <v>48</v>
      </c>
      <c r="C719" s="203" t="s">
        <v>46</v>
      </c>
      <c r="D719" s="202" t="s">
        <v>81</v>
      </c>
      <c r="E719" s="47" t="str">
        <f t="shared" si="11"/>
        <v>TOFemale60-64</v>
      </c>
      <c r="F719" s="159">
        <v>9.9100000000000004E-3</v>
      </c>
      <c r="G719" s="159">
        <v>4.8362082308592895E-2</v>
      </c>
      <c r="H719" s="157">
        <v>4223.7774821730418</v>
      </c>
      <c r="I719" s="158">
        <v>0.95163791769140715</v>
      </c>
      <c r="J719" s="157">
        <v>87336.55129284141</v>
      </c>
      <c r="K719" s="157">
        <v>426123.31275877444</v>
      </c>
      <c r="L719" s="157">
        <v>2022016.5914587111</v>
      </c>
      <c r="M719" s="156">
        <v>23.152008655331993</v>
      </c>
    </row>
    <row r="720" spans="2:13" x14ac:dyDescent="0.2">
      <c r="B720" t="s">
        <v>48</v>
      </c>
      <c r="C720" s="203" t="s">
        <v>46</v>
      </c>
      <c r="D720" s="202" t="s">
        <v>82</v>
      </c>
      <c r="E720" s="47" t="str">
        <f t="shared" si="11"/>
        <v>TOFemale65-69</v>
      </c>
      <c r="F720" s="159">
        <v>1.485E-2</v>
      </c>
      <c r="G720" s="159">
        <v>7.1578100604858516E-2</v>
      </c>
      <c r="H720" s="157">
        <v>5949.0544853688707</v>
      </c>
      <c r="I720" s="158">
        <v>0.92842189939514153</v>
      </c>
      <c r="J720" s="157">
        <v>83112.773810668368</v>
      </c>
      <c r="K720" s="157">
        <v>400691.23283991968</v>
      </c>
      <c r="L720" s="157">
        <v>1595893.2786999366</v>
      </c>
      <c r="M720" s="156">
        <v>19.201540335248534</v>
      </c>
    </row>
    <row r="721" spans="2:13" x14ac:dyDescent="0.2">
      <c r="B721" t="s">
        <v>48</v>
      </c>
      <c r="C721" s="203" t="s">
        <v>46</v>
      </c>
      <c r="D721" s="202" t="s">
        <v>19</v>
      </c>
      <c r="E721" s="47" t="str">
        <f t="shared" si="11"/>
        <v>TOFemale70-74</v>
      </c>
      <c r="F721" s="159">
        <v>2.511E-2</v>
      </c>
      <c r="G721" s="159">
        <v>0.1181179440403537</v>
      </c>
      <c r="H721" s="157">
        <v>9114.4198812112863</v>
      </c>
      <c r="I721" s="158">
        <v>0.8818820559596463</v>
      </c>
      <c r="J721" s="157">
        <v>77163.719325299506</v>
      </c>
      <c r="K721" s="157">
        <v>363032.54692346929</v>
      </c>
      <c r="L721" s="157">
        <v>1195202.045860017</v>
      </c>
      <c r="M721" s="156">
        <v>15.489171028957239</v>
      </c>
    </row>
    <row r="722" spans="2:13" x14ac:dyDescent="0.2">
      <c r="B722" t="s">
        <v>48</v>
      </c>
      <c r="C722" s="203" t="s">
        <v>46</v>
      </c>
      <c r="D722" s="202" t="s">
        <v>20</v>
      </c>
      <c r="E722" s="47" t="str">
        <f t="shared" si="11"/>
        <v>TOFemale75-79</v>
      </c>
      <c r="F722" s="159">
        <v>4.0250000000000001E-2</v>
      </c>
      <c r="G722" s="159">
        <v>0.18286770524649965</v>
      </c>
      <c r="H722" s="157">
        <v>12444.019232972316</v>
      </c>
      <c r="I722" s="158">
        <v>0.81713229475350035</v>
      </c>
      <c r="J722" s="157">
        <v>68049.299444088218</v>
      </c>
      <c r="K722" s="157">
        <v>309136.44913801033</v>
      </c>
      <c r="L722" s="157">
        <v>832169.49893654766</v>
      </c>
      <c r="M722" s="156">
        <v>12.228920881401409</v>
      </c>
    </row>
    <row r="723" spans="2:13" x14ac:dyDescent="0.2">
      <c r="B723" t="s">
        <v>48</v>
      </c>
      <c r="C723" s="203" t="s">
        <v>46</v>
      </c>
      <c r="D723" s="202" t="s">
        <v>21</v>
      </c>
      <c r="E723" s="47" t="str">
        <f t="shared" si="11"/>
        <v>TOFemale80-84</v>
      </c>
      <c r="F723" s="159">
        <v>6.003E-2</v>
      </c>
      <c r="G723" s="159">
        <v>0.26097778635519875</v>
      </c>
      <c r="H723" s="157">
        <v>14511.742939157568</v>
      </c>
      <c r="I723" s="158">
        <v>0.73902221364480125</v>
      </c>
      <c r="J723" s="157">
        <v>55605.280211115904</v>
      </c>
      <c r="K723" s="157">
        <v>241747.0437076856</v>
      </c>
      <c r="L723" s="157">
        <v>523033.04979853739</v>
      </c>
      <c r="M723" s="156">
        <v>9.4061759569009293</v>
      </c>
    </row>
    <row r="724" spans="2:13" x14ac:dyDescent="0.2">
      <c r="B724" t="s">
        <v>48</v>
      </c>
      <c r="C724" s="203" t="s">
        <v>46</v>
      </c>
      <c r="D724" s="202" t="s">
        <v>22</v>
      </c>
      <c r="E724" s="47" t="str">
        <f t="shared" si="11"/>
        <v>TOFemale85-89</v>
      </c>
      <c r="F724" s="159">
        <v>0.1138</v>
      </c>
      <c r="G724" s="159">
        <v>0.44298766198531314</v>
      </c>
      <c r="H724" s="157">
        <v>18203.929998811149</v>
      </c>
      <c r="I724" s="158">
        <v>0.55701233801468686</v>
      </c>
      <c r="J724" s="157">
        <v>41093.537271958339</v>
      </c>
      <c r="K724" s="157">
        <v>159957.86136276383</v>
      </c>
      <c r="L724" s="157">
        <v>281286.00609085179</v>
      </c>
      <c r="M724" s="156">
        <v>6.8450180920005019</v>
      </c>
    </row>
    <row r="725" spans="2:13" x14ac:dyDescent="0.2">
      <c r="B725" t="s">
        <v>48</v>
      </c>
      <c r="C725" s="203" t="s">
        <v>46</v>
      </c>
      <c r="D725" s="202" t="s">
        <v>5</v>
      </c>
      <c r="E725" s="47" t="str">
        <f t="shared" si="11"/>
        <v>TOFemale90+</v>
      </c>
      <c r="F725" s="159">
        <v>0.18865999999999999</v>
      </c>
      <c r="G725" s="159">
        <v>1</v>
      </c>
      <c r="H725" s="157">
        <v>22889.60727314719</v>
      </c>
      <c r="I725" s="158">
        <v>0</v>
      </c>
      <c r="J725" s="157">
        <v>22889.60727314719</v>
      </c>
      <c r="K725" s="157">
        <v>121328.14472808797</v>
      </c>
      <c r="L725" s="157">
        <v>121328.14472808797</v>
      </c>
      <c r="M725" s="156">
        <v>5.3005778246979087</v>
      </c>
    </row>
    <row r="726" spans="2:13" x14ac:dyDescent="0.2">
      <c r="B726" t="s">
        <v>48</v>
      </c>
      <c r="C726" s="203" t="s">
        <v>50</v>
      </c>
      <c r="D726" s="202">
        <v>0</v>
      </c>
      <c r="E726" s="47" t="str">
        <f t="shared" si="11"/>
        <v>MAFemale0</v>
      </c>
      <c r="F726" s="159">
        <v>1.651E-2</v>
      </c>
      <c r="G726" s="159">
        <v>1.6271583199038389E-2</v>
      </c>
      <c r="H726" s="157">
        <v>1627.1583199038389</v>
      </c>
      <c r="I726" s="158">
        <v>0.98372841680096157</v>
      </c>
      <c r="J726" s="157">
        <v>100000</v>
      </c>
      <c r="K726" s="157">
        <v>98533.628922032309</v>
      </c>
      <c r="L726" s="157">
        <v>7557003.8349233018</v>
      </c>
      <c r="M726" s="156">
        <v>75.570038349233016</v>
      </c>
    </row>
    <row r="727" spans="2:13" x14ac:dyDescent="0.2">
      <c r="B727" t="s">
        <v>48</v>
      </c>
      <c r="C727" s="203" t="s">
        <v>50</v>
      </c>
      <c r="D727" s="202" t="s">
        <v>107</v>
      </c>
      <c r="E727" s="47" t="str">
        <f t="shared" si="11"/>
        <v>MAFemale01-04</v>
      </c>
      <c r="F727" s="159">
        <v>7.6000000000000004E-4</v>
      </c>
      <c r="G727" s="159">
        <v>3.0265994631617854E-3</v>
      </c>
      <c r="H727" s="157">
        <v>297.73518981867835</v>
      </c>
      <c r="I727" s="158">
        <v>0.99697340053683825</v>
      </c>
      <c r="J727" s="157">
        <v>98372.841680096157</v>
      </c>
      <c r="K727" s="157">
        <v>392746.30187816091</v>
      </c>
      <c r="L727" s="157">
        <v>7458470.2060012696</v>
      </c>
      <c r="M727" s="156">
        <v>75.818387256270015</v>
      </c>
    </row>
    <row r="728" spans="2:13" x14ac:dyDescent="0.2">
      <c r="B728" t="s">
        <v>48</v>
      </c>
      <c r="C728" s="203" t="s">
        <v>50</v>
      </c>
      <c r="D728" s="202" t="s">
        <v>106</v>
      </c>
      <c r="E728" s="47" t="str">
        <f t="shared" si="11"/>
        <v>MAFemale05-09</v>
      </c>
      <c r="F728" s="159">
        <v>3.5E-4</v>
      </c>
      <c r="G728" s="159">
        <v>1.7671720580274212E-3</v>
      </c>
      <c r="H728" s="157">
        <v>173.31558777768214</v>
      </c>
      <c r="I728" s="158">
        <v>0.99823282794197254</v>
      </c>
      <c r="J728" s="157">
        <v>98075.106490277481</v>
      </c>
      <c r="K728" s="157">
        <v>489942.24348194321</v>
      </c>
      <c r="L728" s="157">
        <v>7065723.9041231088</v>
      </c>
      <c r="M728" s="156">
        <v>72.044009504323682</v>
      </c>
    </row>
    <row r="729" spans="2:13" x14ac:dyDescent="0.2">
      <c r="B729" t="s">
        <v>48</v>
      </c>
      <c r="C729" s="203" t="s">
        <v>50</v>
      </c>
      <c r="D729" s="202" t="s">
        <v>71</v>
      </c>
      <c r="E729" s="47" t="str">
        <f t="shared" si="11"/>
        <v>MAFemale10-14</v>
      </c>
      <c r="F729" s="159">
        <v>3.8999999999999999E-4</v>
      </c>
      <c r="G729" s="159">
        <v>1.9233876897498537E-3</v>
      </c>
      <c r="H729" s="157">
        <v>188.30309942633232</v>
      </c>
      <c r="I729" s="158">
        <v>0.99807661231025013</v>
      </c>
      <c r="J729" s="157">
        <v>97901.790902499793</v>
      </c>
      <c r="K729" s="157">
        <v>489038.19676393311</v>
      </c>
      <c r="L729" s="157">
        <v>6575781.6606411655</v>
      </c>
      <c r="M729" s="156">
        <v>67.167123297979032</v>
      </c>
    </row>
    <row r="730" spans="2:13" x14ac:dyDescent="0.2">
      <c r="B730" t="s">
        <v>48</v>
      </c>
      <c r="C730" s="203" t="s">
        <v>50</v>
      </c>
      <c r="D730" s="202" t="s">
        <v>72</v>
      </c>
      <c r="E730" s="47" t="str">
        <f t="shared" si="11"/>
        <v>MAFemale15-19</v>
      </c>
      <c r="F730" s="159">
        <v>7.2000000000000005E-4</v>
      </c>
      <c r="G730" s="159">
        <v>3.5793394995186608E-3</v>
      </c>
      <c r="H730" s="157">
        <v>349.74974652927568</v>
      </c>
      <c r="I730" s="158">
        <v>0.99642066050048139</v>
      </c>
      <c r="J730" s="157">
        <v>97713.487803073454</v>
      </c>
      <c r="K730" s="157">
        <v>487693.06464904407</v>
      </c>
      <c r="L730" s="157">
        <v>6086743.4638772327</v>
      </c>
      <c r="M730" s="156">
        <v>62.291742938744861</v>
      </c>
    </row>
    <row r="731" spans="2:13" x14ac:dyDescent="0.2">
      <c r="B731" t="s">
        <v>48</v>
      </c>
      <c r="C731" s="203" t="s">
        <v>50</v>
      </c>
      <c r="D731" s="202" t="s">
        <v>73</v>
      </c>
      <c r="E731" s="47" t="str">
        <f t="shared" si="11"/>
        <v>MAFemale20-24</v>
      </c>
      <c r="F731" s="159">
        <v>1.0399999999999999E-3</v>
      </c>
      <c r="G731" s="159">
        <v>5.1833011923703752E-3</v>
      </c>
      <c r="H731" s="157">
        <v>504.66557956212233</v>
      </c>
      <c r="I731" s="158">
        <v>0.99481669880762957</v>
      </c>
      <c r="J731" s="157">
        <v>97363.738056544185</v>
      </c>
      <c r="K731" s="157">
        <v>485557.02633381559</v>
      </c>
      <c r="L731" s="157">
        <v>5599050.3992281891</v>
      </c>
      <c r="M731" s="156">
        <v>57.506526669883293</v>
      </c>
    </row>
    <row r="732" spans="2:13" x14ac:dyDescent="0.2">
      <c r="B732" t="s">
        <v>48</v>
      </c>
      <c r="C732" s="203" t="s">
        <v>50</v>
      </c>
      <c r="D732" s="202" t="s">
        <v>74</v>
      </c>
      <c r="E732" s="47" t="str">
        <f t="shared" si="11"/>
        <v>MAFemale25-29</v>
      </c>
      <c r="F732" s="159">
        <v>1.5499999999999999E-3</v>
      </c>
      <c r="G732" s="159">
        <v>7.6995447611759773E-3</v>
      </c>
      <c r="H732" s="157">
        <v>745.77076406251149</v>
      </c>
      <c r="I732" s="158">
        <v>0.99230045523882404</v>
      </c>
      <c r="J732" s="157">
        <v>96859.072476982052</v>
      </c>
      <c r="K732" s="157">
        <v>482430.93547475396</v>
      </c>
      <c r="L732" s="157">
        <v>5113493.3728943737</v>
      </c>
      <c r="M732" s="156">
        <v>52.79312760412364</v>
      </c>
    </row>
    <row r="733" spans="2:13" x14ac:dyDescent="0.2">
      <c r="B733" t="s">
        <v>48</v>
      </c>
      <c r="C733" s="203" t="s">
        <v>50</v>
      </c>
      <c r="D733" s="202" t="s">
        <v>75</v>
      </c>
      <c r="E733" s="47" t="str">
        <f t="shared" si="11"/>
        <v>MAFemale30-34</v>
      </c>
      <c r="F733" s="159">
        <v>1.7600000000000001E-3</v>
      </c>
      <c r="G733" s="159">
        <v>8.7582690990093536E-3</v>
      </c>
      <c r="H733" s="157">
        <v>841.78616039602593</v>
      </c>
      <c r="I733" s="158">
        <v>0.99124173090099066</v>
      </c>
      <c r="J733" s="157">
        <v>96113.301712919536</v>
      </c>
      <c r="K733" s="157">
        <v>478462.04316360765</v>
      </c>
      <c r="L733" s="157">
        <v>4631062.4374196194</v>
      </c>
      <c r="M733" s="156">
        <v>48.183366452773861</v>
      </c>
    </row>
    <row r="734" spans="2:13" x14ac:dyDescent="0.2">
      <c r="B734" t="s">
        <v>48</v>
      </c>
      <c r="C734" s="203" t="s">
        <v>50</v>
      </c>
      <c r="D734" s="202" t="s">
        <v>76</v>
      </c>
      <c r="E734" s="47" t="str">
        <f t="shared" si="11"/>
        <v>MAFemale35-39</v>
      </c>
      <c r="F734" s="159">
        <v>2.1900000000000001E-3</v>
      </c>
      <c r="G734" s="159">
        <v>1.0870596722751627E-2</v>
      </c>
      <c r="H734" s="157">
        <v>1035.6582247368428</v>
      </c>
      <c r="I734" s="158">
        <v>0.98912940327724841</v>
      </c>
      <c r="J734" s="157">
        <v>95271.515552523517</v>
      </c>
      <c r="K734" s="157">
        <v>473768.43220077548</v>
      </c>
      <c r="L734" s="157">
        <v>4152600.394256012</v>
      </c>
      <c r="M734" s="156">
        <v>43.5870088785002</v>
      </c>
    </row>
    <row r="735" spans="2:13" x14ac:dyDescent="0.2">
      <c r="B735" t="s">
        <v>48</v>
      </c>
      <c r="C735" s="203" t="s">
        <v>50</v>
      </c>
      <c r="D735" s="202" t="s">
        <v>77</v>
      </c>
      <c r="E735" s="47" t="str">
        <f t="shared" si="11"/>
        <v>MAFemale40-44</v>
      </c>
      <c r="F735" s="159">
        <v>3.4299999999999999E-3</v>
      </c>
      <c r="G735" s="159">
        <v>1.702580960683674E-2</v>
      </c>
      <c r="H735" s="157">
        <v>1604.4417649999268</v>
      </c>
      <c r="I735" s="158">
        <v>0.98297419039316325</v>
      </c>
      <c r="J735" s="157">
        <v>94235.857327786682</v>
      </c>
      <c r="K735" s="157">
        <v>467168.18222643359</v>
      </c>
      <c r="L735" s="157">
        <v>3678831.9620552366</v>
      </c>
      <c r="M735" s="156">
        <v>39.038557788665486</v>
      </c>
    </row>
    <row r="736" spans="2:13" x14ac:dyDescent="0.2">
      <c r="B736" t="s">
        <v>48</v>
      </c>
      <c r="C736" s="203" t="s">
        <v>50</v>
      </c>
      <c r="D736" s="202" t="s">
        <v>78</v>
      </c>
      <c r="E736" s="47" t="str">
        <f t="shared" si="11"/>
        <v>MAFemale45-49</v>
      </c>
      <c r="F736" s="159">
        <v>4.7800000000000004E-3</v>
      </c>
      <c r="G736" s="159">
        <v>2.3623369243372973E-2</v>
      </c>
      <c r="H736" s="157">
        <v>2188.266133376037</v>
      </c>
      <c r="I736" s="158">
        <v>0.97637663075662706</v>
      </c>
      <c r="J736" s="157">
        <v>92631.415562786759</v>
      </c>
      <c r="K736" s="157">
        <v>457686.41248049372</v>
      </c>
      <c r="L736" s="157">
        <v>3211663.7798288031</v>
      </c>
      <c r="M736" s="156">
        <v>34.671431504270778</v>
      </c>
    </row>
    <row r="737" spans="2:13" x14ac:dyDescent="0.2">
      <c r="B737" t="s">
        <v>48</v>
      </c>
      <c r="C737" s="203" t="s">
        <v>50</v>
      </c>
      <c r="D737" s="202" t="s">
        <v>79</v>
      </c>
      <c r="E737" s="47" t="str">
        <f t="shared" si="11"/>
        <v>MAFemale50-54</v>
      </c>
      <c r="F737" s="159">
        <v>7.1999999999999998E-3</v>
      </c>
      <c r="G737" s="159">
        <v>3.5346481701908329E-2</v>
      </c>
      <c r="H737" s="157">
        <v>3196.8471263696269</v>
      </c>
      <c r="I737" s="158">
        <v>0.96465351829809165</v>
      </c>
      <c r="J737" s="157">
        <v>90443.149429410725</v>
      </c>
      <c r="K737" s="157">
        <v>444223.62933112954</v>
      </c>
      <c r="L737" s="157">
        <v>2753977.3673483096</v>
      </c>
      <c r="M737" s="156">
        <v>30.449817202548218</v>
      </c>
    </row>
    <row r="738" spans="2:13" x14ac:dyDescent="0.2">
      <c r="B738" t="s">
        <v>48</v>
      </c>
      <c r="C738" s="203" t="s">
        <v>50</v>
      </c>
      <c r="D738" s="202" t="s">
        <v>80</v>
      </c>
      <c r="E738" s="47" t="str">
        <f t="shared" si="11"/>
        <v>MAFemale55-59</v>
      </c>
      <c r="F738" s="159">
        <v>1.0200000000000001E-2</v>
      </c>
      <c r="G738" s="159">
        <v>4.9717669497435626E-2</v>
      </c>
      <c r="H738" s="157">
        <v>4337.6828227759543</v>
      </c>
      <c r="I738" s="158">
        <v>0.95028233050256439</v>
      </c>
      <c r="J738" s="157">
        <v>87246.302303041099</v>
      </c>
      <c r="K738" s="157">
        <v>425387.3044582656</v>
      </c>
      <c r="L738" s="157">
        <v>2309753.73801718</v>
      </c>
      <c r="M738" s="156">
        <v>26.473944190717525</v>
      </c>
    </row>
    <row r="739" spans="2:13" x14ac:dyDescent="0.2">
      <c r="B739" t="s">
        <v>48</v>
      </c>
      <c r="C739" s="203" t="s">
        <v>50</v>
      </c>
      <c r="D739" s="202" t="s">
        <v>81</v>
      </c>
      <c r="E739" s="47" t="str">
        <f t="shared" si="11"/>
        <v>MAFemale60-64</v>
      </c>
      <c r="F739" s="159">
        <v>1.357E-2</v>
      </c>
      <c r="G739" s="159">
        <v>6.5633745260305326E-2</v>
      </c>
      <c r="H739" s="157">
        <v>5441.60321085131</v>
      </c>
      <c r="I739" s="158">
        <v>0.9343662547396947</v>
      </c>
      <c r="J739" s="157">
        <v>82908.619480265144</v>
      </c>
      <c r="K739" s="157">
        <v>400939.08937419747</v>
      </c>
      <c r="L739" s="157">
        <v>1884366.4335589143</v>
      </c>
      <c r="M739" s="156">
        <v>22.72823314839361</v>
      </c>
    </row>
    <row r="740" spans="2:13" x14ac:dyDescent="0.2">
      <c r="B740" t="s">
        <v>48</v>
      </c>
      <c r="C740" s="203" t="s">
        <v>50</v>
      </c>
      <c r="D740" s="202" t="s">
        <v>82</v>
      </c>
      <c r="E740" s="47" t="str">
        <f t="shared" si="11"/>
        <v>MAFemale65-69</v>
      </c>
      <c r="F740" s="159">
        <v>1.9390000000000001E-2</v>
      </c>
      <c r="G740" s="159">
        <v>9.2468917218497426E-2</v>
      </c>
      <c r="H740" s="157">
        <v>7163.2911145804219</v>
      </c>
      <c r="I740" s="158">
        <v>0.90753108278150263</v>
      </c>
      <c r="J740" s="157">
        <v>77467.016269413842</v>
      </c>
      <c r="K740" s="157">
        <v>369426.85356061812</v>
      </c>
      <c r="L740" s="157">
        <v>1483427.3441847169</v>
      </c>
      <c r="M740" s="156">
        <v>19.149147800215662</v>
      </c>
    </row>
    <row r="741" spans="2:13" x14ac:dyDescent="0.2">
      <c r="B741" t="s">
        <v>48</v>
      </c>
      <c r="C741" s="203" t="s">
        <v>50</v>
      </c>
      <c r="D741" s="202" t="s">
        <v>19</v>
      </c>
      <c r="E741" s="47" t="str">
        <f t="shared" si="11"/>
        <v>MAFemale70-74</v>
      </c>
      <c r="F741" s="159">
        <v>2.9739999999999999E-2</v>
      </c>
      <c r="G741" s="159">
        <v>0.13842959214248354</v>
      </c>
      <c r="H741" s="157">
        <v>9732.1159992808498</v>
      </c>
      <c r="I741" s="158">
        <v>0.86157040785751648</v>
      </c>
      <c r="J741" s="157">
        <v>70303.725154833417</v>
      </c>
      <c r="K741" s="157">
        <v>327188.33577596495</v>
      </c>
      <c r="L741" s="157">
        <v>1114000.4906240988</v>
      </c>
      <c r="M741" s="156">
        <v>15.845540021822169</v>
      </c>
    </row>
    <row r="742" spans="2:13" x14ac:dyDescent="0.2">
      <c r="B742" t="s">
        <v>48</v>
      </c>
      <c r="C742" s="203" t="s">
        <v>50</v>
      </c>
      <c r="D742" s="202" t="s">
        <v>20</v>
      </c>
      <c r="E742" s="47" t="str">
        <f t="shared" si="11"/>
        <v>MAFemale75-79</v>
      </c>
      <c r="F742" s="159">
        <v>4.2560000000000001E-2</v>
      </c>
      <c r="G742" s="159">
        <v>0.19232692175518804</v>
      </c>
      <c r="H742" s="157">
        <v>11649.55113464579</v>
      </c>
      <c r="I742" s="158">
        <v>0.80767307824481194</v>
      </c>
      <c r="J742" s="157">
        <v>60571.609155552571</v>
      </c>
      <c r="K742" s="157">
        <v>273734.16794114839</v>
      </c>
      <c r="L742" s="157">
        <v>786812.15484813391</v>
      </c>
      <c r="M742" s="156">
        <v>12.98978458418596</v>
      </c>
    </row>
    <row r="743" spans="2:13" x14ac:dyDescent="0.2">
      <c r="B743" t="s">
        <v>48</v>
      </c>
      <c r="C743" s="203" t="s">
        <v>50</v>
      </c>
      <c r="D743" s="202" t="s">
        <v>21</v>
      </c>
      <c r="E743" s="47" t="str">
        <f t="shared" si="11"/>
        <v>MAFemale80-84</v>
      </c>
      <c r="F743" s="159">
        <v>6.3820000000000002E-2</v>
      </c>
      <c r="G743" s="159">
        <v>0.27518030203527805</v>
      </c>
      <c r="H743" s="157">
        <v>13462.386702380523</v>
      </c>
      <c r="I743" s="158">
        <v>0.7248196979647219</v>
      </c>
      <c r="J743" s="157">
        <v>48922.058020906778</v>
      </c>
      <c r="K743" s="157">
        <v>210954.32334858258</v>
      </c>
      <c r="L743" s="157">
        <v>513077.98690698552</v>
      </c>
      <c r="M743" s="156">
        <v>10.487661551108957</v>
      </c>
    </row>
    <row r="744" spans="2:13" x14ac:dyDescent="0.2">
      <c r="B744" t="s">
        <v>48</v>
      </c>
      <c r="C744" s="203" t="s">
        <v>50</v>
      </c>
      <c r="D744" s="202" t="s">
        <v>22</v>
      </c>
      <c r="E744" s="47" t="str">
        <f t="shared" si="11"/>
        <v>MAFemale85-89</v>
      </c>
      <c r="F744" s="159">
        <v>8.6529999999999996E-2</v>
      </c>
      <c r="G744" s="159">
        <v>0.35570986814040439</v>
      </c>
      <c r="H744" s="157">
        <v>12613.355009015051</v>
      </c>
      <c r="I744" s="158">
        <v>0.64429013185959561</v>
      </c>
      <c r="J744" s="157">
        <v>35459.671318526249</v>
      </c>
      <c r="K744" s="157">
        <v>145764.96907009362</v>
      </c>
      <c r="L744" s="157">
        <v>302123.66355840291</v>
      </c>
      <c r="M744" s="156">
        <v>8.5202048503071008</v>
      </c>
    </row>
    <row r="745" spans="2:13" x14ac:dyDescent="0.2">
      <c r="B745" t="s">
        <v>48</v>
      </c>
      <c r="C745" s="203" t="s">
        <v>50</v>
      </c>
      <c r="D745" s="202" t="s">
        <v>5</v>
      </c>
      <c r="E745" s="47" t="str">
        <f t="shared" si="11"/>
        <v>MAFemale90+</v>
      </c>
      <c r="F745" s="159">
        <v>0.14610999999999999</v>
      </c>
      <c r="G745" s="159">
        <v>1</v>
      </c>
      <c r="H745" s="157">
        <v>22846.316309511196</v>
      </c>
      <c r="I745" s="158">
        <v>0</v>
      </c>
      <c r="J745" s="157">
        <v>22846.316309511196</v>
      </c>
      <c r="K745" s="157">
        <v>156358.69448830929</v>
      </c>
      <c r="L745" s="157">
        <v>156358.69448830929</v>
      </c>
      <c r="M745" s="156">
        <v>6.8439345919068488</v>
      </c>
    </row>
    <row r="746" spans="2:13" x14ac:dyDescent="0.2">
      <c r="B746" t="s">
        <v>48</v>
      </c>
      <c r="C746" s="203" t="s">
        <v>51</v>
      </c>
      <c r="D746" s="202">
        <v>0</v>
      </c>
      <c r="E746" s="47" t="str">
        <f t="shared" si="11"/>
        <v>PIFemale0</v>
      </c>
      <c r="F746" s="159">
        <v>1.653E-2</v>
      </c>
      <c r="G746" s="159">
        <v>1.6283224637217937E-2</v>
      </c>
      <c r="H746" s="157">
        <v>1628.3224637217936</v>
      </c>
      <c r="I746" s="158">
        <v>0.98371677536278201</v>
      </c>
      <c r="J746" s="157">
        <v>100000</v>
      </c>
      <c r="K746" s="157">
        <v>98532.636680840122</v>
      </c>
      <c r="L746" s="157">
        <v>7617203.3446587091</v>
      </c>
      <c r="M746" s="156">
        <v>76.172033446587093</v>
      </c>
    </row>
    <row r="747" spans="2:13" x14ac:dyDescent="0.2">
      <c r="B747" t="s">
        <v>48</v>
      </c>
      <c r="C747" s="203" t="s">
        <v>51</v>
      </c>
      <c r="D747" s="202" t="s">
        <v>107</v>
      </c>
      <c r="E747" s="47" t="str">
        <f t="shared" si="11"/>
        <v>PIFemale01-04</v>
      </c>
      <c r="F747" s="159">
        <v>3.4000000000000002E-4</v>
      </c>
      <c r="G747" s="159">
        <v>1.3610692075563175E-3</v>
      </c>
      <c r="H747" s="157">
        <v>133.89066119028777</v>
      </c>
      <c r="I747" s="158">
        <v>0.9986389307924437</v>
      </c>
      <c r="J747" s="157">
        <v>98371.677536278206</v>
      </c>
      <c r="K747" s="157">
        <v>393151.65408897208</v>
      </c>
      <c r="L747" s="157">
        <v>7518670.7079778686</v>
      </c>
      <c r="M747" s="156">
        <v>76.431254363890261</v>
      </c>
    </row>
    <row r="748" spans="2:13" x14ac:dyDescent="0.2">
      <c r="B748" t="s">
        <v>48</v>
      </c>
      <c r="C748" s="203" t="s">
        <v>51</v>
      </c>
      <c r="D748" s="202" t="s">
        <v>106</v>
      </c>
      <c r="E748" s="47" t="str">
        <f t="shared" si="11"/>
        <v>PIFemale05-09</v>
      </c>
      <c r="F748" s="159">
        <v>3.8999999999999999E-4</v>
      </c>
      <c r="G748" s="159">
        <v>1.9699646554600346E-3</v>
      </c>
      <c r="H748" s="157">
        <v>193.52496797453887</v>
      </c>
      <c r="I748" s="158">
        <v>0.99803003534453993</v>
      </c>
      <c r="J748" s="157">
        <v>98237.786875087913</v>
      </c>
      <c r="K748" s="157">
        <v>490705.12195550319</v>
      </c>
      <c r="L748" s="157">
        <v>7125519.0538888965</v>
      </c>
      <c r="M748" s="156">
        <v>72.533383340050122</v>
      </c>
    </row>
    <row r="749" spans="2:13" x14ac:dyDescent="0.2">
      <c r="B749" t="s">
        <v>48</v>
      </c>
      <c r="C749" s="203" t="s">
        <v>51</v>
      </c>
      <c r="D749" s="202" t="s">
        <v>71</v>
      </c>
      <c r="E749" s="47" t="str">
        <f t="shared" si="11"/>
        <v>PIFemale10-14</v>
      </c>
      <c r="F749" s="159">
        <v>3.8999999999999999E-4</v>
      </c>
      <c r="G749" s="159">
        <v>1.9431246936997086E-3</v>
      </c>
      <c r="H749" s="157">
        <v>190.51222638727367</v>
      </c>
      <c r="I749" s="158">
        <v>0.99805687530630027</v>
      </c>
      <c r="J749" s="157">
        <v>98044.261907113367</v>
      </c>
      <c r="K749" s="157">
        <v>489745.02896959864</v>
      </c>
      <c r="L749" s="157">
        <v>6634813.9319333937</v>
      </c>
      <c r="M749" s="156">
        <v>67.671618949196457</v>
      </c>
    </row>
    <row r="750" spans="2:13" x14ac:dyDescent="0.2">
      <c r="B750" t="s">
        <v>48</v>
      </c>
      <c r="C750" s="203" t="s">
        <v>51</v>
      </c>
      <c r="D750" s="202" t="s">
        <v>72</v>
      </c>
      <c r="E750" s="47" t="str">
        <f t="shared" si="11"/>
        <v>PIFemale15-19</v>
      </c>
      <c r="F750" s="159">
        <v>5.8E-4</v>
      </c>
      <c r="G750" s="159">
        <v>2.8904180242919431E-3</v>
      </c>
      <c r="H750" s="157">
        <v>282.83824182172265</v>
      </c>
      <c r="I750" s="158">
        <v>0.99710958197570809</v>
      </c>
      <c r="J750" s="157">
        <v>97853.74968072609</v>
      </c>
      <c r="K750" s="157">
        <v>488561.65279907617</v>
      </c>
      <c r="L750" s="157">
        <v>6145068.9029637948</v>
      </c>
      <c r="M750" s="156">
        <v>62.798502081051751</v>
      </c>
    </row>
    <row r="751" spans="2:13" x14ac:dyDescent="0.2">
      <c r="B751" t="s">
        <v>48</v>
      </c>
      <c r="C751" s="203" t="s">
        <v>51</v>
      </c>
      <c r="D751" s="202" t="s">
        <v>73</v>
      </c>
      <c r="E751" s="47" t="str">
        <f t="shared" si="11"/>
        <v>PIFemale20-24</v>
      </c>
      <c r="F751" s="159">
        <v>9.7000000000000005E-4</v>
      </c>
      <c r="G751" s="159">
        <v>4.8482086128041006E-3</v>
      </c>
      <c r="H751" s="157">
        <v>473.04413319724227</v>
      </c>
      <c r="I751" s="158">
        <v>0.99515179138719589</v>
      </c>
      <c r="J751" s="157">
        <v>97570.911438904368</v>
      </c>
      <c r="K751" s="157">
        <v>486671.94686152873</v>
      </c>
      <c r="L751" s="157">
        <v>5656507.2501647184</v>
      </c>
      <c r="M751" s="156">
        <v>57.973295183438289</v>
      </c>
    </row>
    <row r="752" spans="2:13" x14ac:dyDescent="0.2">
      <c r="B752" t="s">
        <v>48</v>
      </c>
      <c r="C752" s="203" t="s">
        <v>51</v>
      </c>
      <c r="D752" s="202" t="s">
        <v>74</v>
      </c>
      <c r="E752" s="47" t="str">
        <f t="shared" si="11"/>
        <v>PIFemale25-29</v>
      </c>
      <c r="F752" s="159">
        <v>1.34E-3</v>
      </c>
      <c r="G752" s="159">
        <v>6.659033051274685E-3</v>
      </c>
      <c r="H752" s="157">
        <v>646.57790759698742</v>
      </c>
      <c r="I752" s="158">
        <v>0.99334096694872531</v>
      </c>
      <c r="J752" s="157">
        <v>97097.867305707128</v>
      </c>
      <c r="K752" s="157">
        <v>483872.89175954316</v>
      </c>
      <c r="L752" s="157">
        <v>5169835.3033031896</v>
      </c>
      <c r="M752" s="156">
        <v>53.243551550172121</v>
      </c>
    </row>
    <row r="753" spans="2:13" x14ac:dyDescent="0.2">
      <c r="B753" t="s">
        <v>48</v>
      </c>
      <c r="C753" s="203" t="s">
        <v>51</v>
      </c>
      <c r="D753" s="202" t="s">
        <v>75</v>
      </c>
      <c r="E753" s="47" t="str">
        <f t="shared" si="11"/>
        <v>PIFemale30-34</v>
      </c>
      <c r="F753" s="159">
        <v>1.24E-3</v>
      </c>
      <c r="G753" s="159">
        <v>6.1760203479621972E-3</v>
      </c>
      <c r="H753" s="157">
        <v>595.68512590991872</v>
      </c>
      <c r="I753" s="158">
        <v>0.99382397965203784</v>
      </c>
      <c r="J753" s="157">
        <v>96451.289398110137</v>
      </c>
      <c r="K753" s="157">
        <v>480767.2341757759</v>
      </c>
      <c r="L753" s="157">
        <v>4685962.4115436468</v>
      </c>
      <c r="M753" s="156">
        <v>48.583719728224423</v>
      </c>
    </row>
    <row r="754" spans="2:13" x14ac:dyDescent="0.2">
      <c r="B754" t="s">
        <v>48</v>
      </c>
      <c r="C754" s="203" t="s">
        <v>51</v>
      </c>
      <c r="D754" s="202" t="s">
        <v>76</v>
      </c>
      <c r="E754" s="47" t="str">
        <f t="shared" si="11"/>
        <v>PIFemale35-39</v>
      </c>
      <c r="F754" s="159">
        <v>1.8E-3</v>
      </c>
      <c r="G754" s="159">
        <v>8.9647650382607379E-3</v>
      </c>
      <c r="H754" s="157">
        <v>859.32296990077714</v>
      </c>
      <c r="I754" s="158">
        <v>0.99103523496173929</v>
      </c>
      <c r="J754" s="157">
        <v>95855.604272200217</v>
      </c>
      <c r="K754" s="157">
        <v>477129.71393624914</v>
      </c>
      <c r="L754" s="157">
        <v>4205195.1773678707</v>
      </c>
      <c r="M754" s="156">
        <v>43.870102424334206</v>
      </c>
    </row>
    <row r="755" spans="2:13" x14ac:dyDescent="0.2">
      <c r="B755" t="s">
        <v>48</v>
      </c>
      <c r="C755" s="203" t="s">
        <v>51</v>
      </c>
      <c r="D755" s="202" t="s">
        <v>77</v>
      </c>
      <c r="E755" s="47" t="str">
        <f t="shared" si="11"/>
        <v>PIFemale40-44</v>
      </c>
      <c r="F755" s="159">
        <v>2.5600000000000002E-3</v>
      </c>
      <c r="G755" s="159">
        <v>1.2715560334642238E-2</v>
      </c>
      <c r="H755" s="157">
        <v>1207.9309464660348</v>
      </c>
      <c r="I755" s="158">
        <v>0.98728443966535773</v>
      </c>
      <c r="J755" s="157">
        <v>94996.281302299438</v>
      </c>
      <c r="K755" s="157">
        <v>471961.5791453321</v>
      </c>
      <c r="L755" s="157">
        <v>3728065.4634316219</v>
      </c>
      <c r="M755" s="156">
        <v>39.24433053929851</v>
      </c>
    </row>
    <row r="756" spans="2:13" x14ac:dyDescent="0.2">
      <c r="B756" t="s">
        <v>48</v>
      </c>
      <c r="C756" s="203" t="s">
        <v>51</v>
      </c>
      <c r="D756" s="202" t="s">
        <v>78</v>
      </c>
      <c r="E756" s="47" t="str">
        <f t="shared" si="11"/>
        <v>PIFemale45-49</v>
      </c>
      <c r="F756" s="159">
        <v>3.7100000000000002E-3</v>
      </c>
      <c r="G756" s="159">
        <v>1.837839113891997E-2</v>
      </c>
      <c r="H756" s="157">
        <v>1723.6789871135702</v>
      </c>
      <c r="I756" s="158">
        <v>0.98162160886108007</v>
      </c>
      <c r="J756" s="157">
        <v>93788.350355833405</v>
      </c>
      <c r="K756" s="157">
        <v>464632.55431138311</v>
      </c>
      <c r="L756" s="157">
        <v>3256103.8842862896</v>
      </c>
      <c r="M756" s="156">
        <v>34.717572832154715</v>
      </c>
    </row>
    <row r="757" spans="2:13" x14ac:dyDescent="0.2">
      <c r="B757" t="s">
        <v>48</v>
      </c>
      <c r="C757" s="203" t="s">
        <v>51</v>
      </c>
      <c r="D757" s="202" t="s">
        <v>79</v>
      </c>
      <c r="E757" s="47" t="str">
        <f t="shared" si="11"/>
        <v>PIFemale50-54</v>
      </c>
      <c r="F757" s="159">
        <v>5.0600000000000003E-3</v>
      </c>
      <c r="G757" s="159">
        <v>2.4993736349071847E-2</v>
      </c>
      <c r="H757" s="157">
        <v>2301.040123253727</v>
      </c>
      <c r="I757" s="158">
        <v>0.97500626365092813</v>
      </c>
      <c r="J757" s="157">
        <v>92064.671368719835</v>
      </c>
      <c r="K757" s="157">
        <v>454570.75653546484</v>
      </c>
      <c r="L757" s="157">
        <v>2791471.3299749065</v>
      </c>
      <c r="M757" s="156">
        <v>30.320765701699393</v>
      </c>
    </row>
    <row r="758" spans="2:13" x14ac:dyDescent="0.2">
      <c r="B758" t="s">
        <v>48</v>
      </c>
      <c r="C758" s="203" t="s">
        <v>51</v>
      </c>
      <c r="D758" s="202" t="s">
        <v>80</v>
      </c>
      <c r="E758" s="47" t="str">
        <f t="shared" si="11"/>
        <v>PIFemale55-59</v>
      </c>
      <c r="F758" s="159">
        <v>7.5199999999999998E-3</v>
      </c>
      <c r="G758" s="159">
        <v>3.6889565059780631E-2</v>
      </c>
      <c r="H758" s="157">
        <v>3311.3413148317795</v>
      </c>
      <c r="I758" s="158">
        <v>0.96311043494021942</v>
      </c>
      <c r="J758" s="157">
        <v>89763.631245466109</v>
      </c>
      <c r="K758" s="157">
        <v>440539.80294025107</v>
      </c>
      <c r="L758" s="157">
        <v>2336900.5734394416</v>
      </c>
      <c r="M758" s="156">
        <v>26.033935359065332</v>
      </c>
    </row>
    <row r="759" spans="2:13" x14ac:dyDescent="0.2">
      <c r="B759" t="s">
        <v>48</v>
      </c>
      <c r="C759" s="203" t="s">
        <v>51</v>
      </c>
      <c r="D759" s="202" t="s">
        <v>81</v>
      </c>
      <c r="E759" s="47" t="str">
        <f t="shared" si="11"/>
        <v>PIFemale60-64</v>
      </c>
      <c r="F759" s="159">
        <v>1.163E-2</v>
      </c>
      <c r="G759" s="159">
        <v>5.6486620423321338E-2</v>
      </c>
      <c r="H759" s="157">
        <v>4883.3976860386665</v>
      </c>
      <c r="I759" s="158">
        <v>0.94351337957667869</v>
      </c>
      <c r="J759" s="157">
        <v>86452.289930634332</v>
      </c>
      <c r="K759" s="157">
        <v>420052.95543807501</v>
      </c>
      <c r="L759" s="157">
        <v>1896360.7704991908</v>
      </c>
      <c r="M759" s="156">
        <v>21.935344593194127</v>
      </c>
    </row>
    <row r="760" spans="2:13" x14ac:dyDescent="0.2">
      <c r="B760" t="s">
        <v>48</v>
      </c>
      <c r="C760" s="203" t="s">
        <v>51</v>
      </c>
      <c r="D760" s="202" t="s">
        <v>82</v>
      </c>
      <c r="E760" s="47" t="str">
        <f t="shared" si="11"/>
        <v>PIFemale65-69</v>
      </c>
      <c r="F760" s="159">
        <v>1.695E-2</v>
      </c>
      <c r="G760" s="159">
        <v>8.1322739510664294E-2</v>
      </c>
      <c r="H760" s="157">
        <v>6633.4057761806989</v>
      </c>
      <c r="I760" s="158">
        <v>0.91867726048933573</v>
      </c>
      <c r="J760" s="157">
        <v>81568.89224459567</v>
      </c>
      <c r="K760" s="157">
        <v>391260.94678252662</v>
      </c>
      <c r="L760" s="157">
        <v>1476307.8150611157</v>
      </c>
      <c r="M760" s="156">
        <v>18.098907248049922</v>
      </c>
    </row>
    <row r="761" spans="2:13" x14ac:dyDescent="0.2">
      <c r="B761" t="s">
        <v>48</v>
      </c>
      <c r="C761" s="203" t="s">
        <v>51</v>
      </c>
      <c r="D761" s="202" t="s">
        <v>19</v>
      </c>
      <c r="E761" s="47" t="str">
        <f t="shared" si="11"/>
        <v>PIFemale70-74</v>
      </c>
      <c r="F761" s="159">
        <v>2.9090000000000001E-2</v>
      </c>
      <c r="G761" s="159">
        <v>0.1356033577470967</v>
      </c>
      <c r="H761" s="157">
        <v>10161.503579529201</v>
      </c>
      <c r="I761" s="158">
        <v>0.86439664225290325</v>
      </c>
      <c r="J761" s="157">
        <v>74935.48646841498</v>
      </c>
      <c r="K761" s="157">
        <v>349273.6733932519</v>
      </c>
      <c r="L761" s="157">
        <v>1085046.8682785891</v>
      </c>
      <c r="M761" s="156">
        <v>14.479746771723864</v>
      </c>
    </row>
    <row r="762" spans="2:13" x14ac:dyDescent="0.2">
      <c r="B762" t="s">
        <v>48</v>
      </c>
      <c r="C762" s="203" t="s">
        <v>51</v>
      </c>
      <c r="D762" s="202" t="s">
        <v>20</v>
      </c>
      <c r="E762" s="47" t="str">
        <f t="shared" si="11"/>
        <v>PIFemale75-79</v>
      </c>
      <c r="F762" s="159">
        <v>4.5740000000000003E-2</v>
      </c>
      <c r="G762" s="159">
        <v>0.20522493035355205</v>
      </c>
      <c r="H762" s="157">
        <v>13293.236127093754</v>
      </c>
      <c r="I762" s="158">
        <v>0.79477506964644795</v>
      </c>
      <c r="J762" s="157">
        <v>64773.982888885774</v>
      </c>
      <c r="K762" s="157">
        <v>290636.82412669447</v>
      </c>
      <c r="L762" s="157">
        <v>735773.19488533726</v>
      </c>
      <c r="M762" s="156">
        <v>11.359085269582591</v>
      </c>
    </row>
    <row r="763" spans="2:13" x14ac:dyDescent="0.2">
      <c r="B763" t="s">
        <v>48</v>
      </c>
      <c r="C763" s="203" t="s">
        <v>51</v>
      </c>
      <c r="D763" s="202" t="s">
        <v>21</v>
      </c>
      <c r="E763" s="47" t="str">
        <f t="shared" si="11"/>
        <v>PIFemale80-84</v>
      </c>
      <c r="F763" s="159">
        <v>7.0639999999999994E-2</v>
      </c>
      <c r="G763" s="159">
        <v>0.30017371115659403</v>
      </c>
      <c r="H763" s="157">
        <v>15453.166808599921</v>
      </c>
      <c r="I763" s="158">
        <v>0.69982628884340592</v>
      </c>
      <c r="J763" s="157">
        <v>51480.746761792019</v>
      </c>
      <c r="K763" s="157">
        <v>218770.8167874603</v>
      </c>
      <c r="L763" s="157">
        <v>445136.37075864279</v>
      </c>
      <c r="M763" s="156">
        <v>8.6466572215501376</v>
      </c>
    </row>
    <row r="764" spans="2:13" x14ac:dyDescent="0.2">
      <c r="B764" t="s">
        <v>48</v>
      </c>
      <c r="C764" s="203" t="s">
        <v>51</v>
      </c>
      <c r="D764" s="202" t="s">
        <v>22</v>
      </c>
      <c r="E764" s="47" t="str">
        <f t="shared" si="11"/>
        <v>PIFemale85-89</v>
      </c>
      <c r="F764" s="159">
        <v>0.12166</v>
      </c>
      <c r="G764" s="159">
        <v>0.46643162070241406</v>
      </c>
      <c r="H764" s="157">
        <v>16804.40250755319</v>
      </c>
      <c r="I764" s="158">
        <v>0.53356837929758594</v>
      </c>
      <c r="J764" s="157">
        <v>36027.579953192093</v>
      </c>
      <c r="K764" s="157">
        <v>138126.89349707749</v>
      </c>
      <c r="L764" s="157">
        <v>226365.5539711825</v>
      </c>
      <c r="M764" s="156">
        <v>6.283118496032265</v>
      </c>
    </row>
    <row r="765" spans="2:13" x14ac:dyDescent="0.2">
      <c r="B765" t="s">
        <v>48</v>
      </c>
      <c r="C765" s="203" t="s">
        <v>51</v>
      </c>
      <c r="D765" s="202" t="s">
        <v>5</v>
      </c>
      <c r="E765" s="47" t="str">
        <f t="shared" si="11"/>
        <v>PIFemale90+</v>
      </c>
      <c r="F765" s="159">
        <v>0.21784999999999999</v>
      </c>
      <c r="G765" s="159">
        <v>1</v>
      </c>
      <c r="H765" s="157">
        <v>19223.177445638903</v>
      </c>
      <c r="I765" s="158">
        <v>0</v>
      </c>
      <c r="J765" s="157">
        <v>19223.177445638903</v>
      </c>
      <c r="K765" s="157">
        <v>88238.660474105025</v>
      </c>
      <c r="L765" s="157">
        <v>88238.660474105025</v>
      </c>
      <c r="M765" s="156">
        <v>4.5902224397415337</v>
      </c>
    </row>
    <row r="766" spans="2:13" x14ac:dyDescent="0.2">
      <c r="B766" t="s">
        <v>48</v>
      </c>
      <c r="C766" s="203" t="s">
        <v>53</v>
      </c>
      <c r="D766" s="202">
        <v>0</v>
      </c>
      <c r="E766" s="47" t="str">
        <f t="shared" si="11"/>
        <v>CEFemale0</v>
      </c>
      <c r="F766" s="159">
        <v>1.15E-2</v>
      </c>
      <c r="G766" s="159">
        <v>1.138259257307102E-2</v>
      </c>
      <c r="H766" s="157">
        <v>1138.259257307102</v>
      </c>
      <c r="I766" s="158">
        <v>0.98861740742692894</v>
      </c>
      <c r="J766" s="157">
        <v>100000</v>
      </c>
      <c r="K766" s="157">
        <v>98957.5227296636</v>
      </c>
      <c r="L766" s="157">
        <v>7865455.8980650697</v>
      </c>
      <c r="M766" s="156">
        <v>78.654558980650691</v>
      </c>
    </row>
    <row r="767" spans="2:13" x14ac:dyDescent="0.2">
      <c r="B767" t="s">
        <v>48</v>
      </c>
      <c r="C767" s="203" t="s">
        <v>53</v>
      </c>
      <c r="D767" s="202" t="s">
        <v>107</v>
      </c>
      <c r="E767" s="47" t="str">
        <f t="shared" si="11"/>
        <v>CEFemale01-04</v>
      </c>
      <c r="F767" s="159">
        <v>5.9000000000000003E-4</v>
      </c>
      <c r="G767" s="159">
        <v>2.3398029239597817E-3</v>
      </c>
      <c r="H767" s="157">
        <v>231.31699005750673</v>
      </c>
      <c r="I767" s="158">
        <v>0.99766019707604026</v>
      </c>
      <c r="J767" s="157">
        <v>98861.740742692898</v>
      </c>
      <c r="K767" s="157">
        <v>394869.94349942799</v>
      </c>
      <c r="L767" s="157">
        <v>7766498.3753354065</v>
      </c>
      <c r="M767" s="156">
        <v>78.559191017577206</v>
      </c>
    </row>
    <row r="768" spans="2:13" x14ac:dyDescent="0.2">
      <c r="B768" t="s">
        <v>48</v>
      </c>
      <c r="C768" s="203" t="s">
        <v>53</v>
      </c>
      <c r="D768" s="202" t="s">
        <v>106</v>
      </c>
      <c r="E768" s="47" t="str">
        <f t="shared" si="11"/>
        <v>CEFemale05-09</v>
      </c>
      <c r="F768" s="159">
        <v>2.2000000000000001E-4</v>
      </c>
      <c r="G768" s="159">
        <v>1.0794700097042297E-3</v>
      </c>
      <c r="H768" s="157">
        <v>106.46858448538963</v>
      </c>
      <c r="I768" s="158">
        <v>0.99892052999029579</v>
      </c>
      <c r="J768" s="157">
        <v>98630.423752635397</v>
      </c>
      <c r="K768" s="157">
        <v>492885.94730196352</v>
      </c>
      <c r="L768" s="157">
        <v>7371628.4318359783</v>
      </c>
      <c r="M768" s="156">
        <v>74.739904294885577</v>
      </c>
    </row>
    <row r="769" spans="2:13" x14ac:dyDescent="0.2">
      <c r="B769" t="s">
        <v>48</v>
      </c>
      <c r="C769" s="203" t="s">
        <v>53</v>
      </c>
      <c r="D769" s="202" t="s">
        <v>71</v>
      </c>
      <c r="E769" s="47" t="str">
        <f t="shared" si="11"/>
        <v>CEFemale10-14</v>
      </c>
      <c r="F769" s="159">
        <v>2.5999999999999998E-4</v>
      </c>
      <c r="G769" s="159">
        <v>1.3215227916311765E-3</v>
      </c>
      <c r="H769" s="157">
        <v>130.20165227635849</v>
      </c>
      <c r="I769" s="158">
        <v>0.99867847720836878</v>
      </c>
      <c r="J769" s="157">
        <v>98523.955168150016</v>
      </c>
      <c r="K769" s="157">
        <v>492294.2717100592</v>
      </c>
      <c r="L769" s="157">
        <v>6878742.4845340149</v>
      </c>
      <c r="M769" s="156">
        <v>69.817969373987495</v>
      </c>
    </row>
    <row r="770" spans="2:13" x14ac:dyDescent="0.2">
      <c r="B770" t="s">
        <v>48</v>
      </c>
      <c r="C770" s="203" t="s">
        <v>53</v>
      </c>
      <c r="D770" s="202" t="s">
        <v>72</v>
      </c>
      <c r="E770" s="47" t="str">
        <f t="shared" si="11"/>
        <v>CEFemale15-19</v>
      </c>
      <c r="F770" s="159">
        <v>5.0000000000000001E-4</v>
      </c>
      <c r="G770" s="159">
        <v>2.5004618722176491E-3</v>
      </c>
      <c r="H770" s="157">
        <v>246.02982913082334</v>
      </c>
      <c r="I770" s="158">
        <v>0.99749953812778236</v>
      </c>
      <c r="J770" s="157">
        <v>98393.753515873657</v>
      </c>
      <c r="K770" s="157">
        <v>491353.69300654123</v>
      </c>
      <c r="L770" s="157">
        <v>6386448.2128239553</v>
      </c>
      <c r="M770" s="156">
        <v>64.907049325988396</v>
      </c>
    </row>
    <row r="771" spans="2:13" x14ac:dyDescent="0.2">
      <c r="B771" t="s">
        <v>48</v>
      </c>
      <c r="C771" s="203" t="s">
        <v>53</v>
      </c>
      <c r="D771" s="202" t="s">
        <v>73</v>
      </c>
      <c r="E771" s="47" t="str">
        <f t="shared" si="11"/>
        <v>CEFemale20-24</v>
      </c>
      <c r="F771" s="159">
        <v>5.5999999999999995E-4</v>
      </c>
      <c r="G771" s="159">
        <v>2.7788590461141223E-3</v>
      </c>
      <c r="H771" s="157">
        <v>272.73868982241464</v>
      </c>
      <c r="I771" s="158">
        <v>0.99722114095388592</v>
      </c>
      <c r="J771" s="157">
        <v>98147.723686742829</v>
      </c>
      <c r="K771" s="157">
        <v>490056.77170915814</v>
      </c>
      <c r="L771" s="157">
        <v>5895094.5198174138</v>
      </c>
      <c r="M771" s="156">
        <v>60.063486939674036</v>
      </c>
    </row>
    <row r="772" spans="2:13" x14ac:dyDescent="0.2">
      <c r="B772" t="s">
        <v>48</v>
      </c>
      <c r="C772" s="203" t="s">
        <v>53</v>
      </c>
      <c r="D772" s="202" t="s">
        <v>74</v>
      </c>
      <c r="E772" s="47" t="str">
        <f t="shared" si="11"/>
        <v>CEFemale25-29</v>
      </c>
      <c r="F772" s="159">
        <v>6.9999999999999999E-4</v>
      </c>
      <c r="G772" s="159">
        <v>3.4893552852212056E-3</v>
      </c>
      <c r="H772" s="157">
        <v>341.52059618995048</v>
      </c>
      <c r="I772" s="158">
        <v>0.99651064471477879</v>
      </c>
      <c r="J772" s="157">
        <v>97874.984996920422</v>
      </c>
      <c r="K772" s="157">
        <v>488521.12349412724</v>
      </c>
      <c r="L772" s="157">
        <v>5405037.7481082557</v>
      </c>
      <c r="M772" s="156">
        <v>55.223893503312638</v>
      </c>
    </row>
    <row r="773" spans="2:13" x14ac:dyDescent="0.2">
      <c r="B773" t="s">
        <v>48</v>
      </c>
      <c r="C773" s="203" t="s">
        <v>53</v>
      </c>
      <c r="D773" s="202" t="s">
        <v>75</v>
      </c>
      <c r="E773" s="47" t="str">
        <f t="shared" si="11"/>
        <v>CEFemale30-34</v>
      </c>
      <c r="F773" s="159">
        <v>9.1E-4</v>
      </c>
      <c r="G773" s="159">
        <v>4.5165578511209108E-3</v>
      </c>
      <c r="H773" s="157">
        <v>440.5155343861411</v>
      </c>
      <c r="I773" s="158">
        <v>0.99548344214887907</v>
      </c>
      <c r="J773" s="157">
        <v>97533.464400730474</v>
      </c>
      <c r="K773" s="157">
        <v>486566.03316768701</v>
      </c>
      <c r="L773" s="157">
        <v>4916516.6246141288</v>
      </c>
      <c r="M773" s="156">
        <v>50.408510092637563</v>
      </c>
    </row>
    <row r="774" spans="2:13" x14ac:dyDescent="0.2">
      <c r="B774" t="s">
        <v>48</v>
      </c>
      <c r="C774" s="203" t="s">
        <v>53</v>
      </c>
      <c r="D774" s="202" t="s">
        <v>76</v>
      </c>
      <c r="E774" s="47" t="str">
        <f t="shared" si="11"/>
        <v>CEFemale35-39</v>
      </c>
      <c r="F774" s="159">
        <v>1.2600000000000001E-3</v>
      </c>
      <c r="G774" s="159">
        <v>6.2775329849555023E-3</v>
      </c>
      <c r="H774" s="157">
        <v>609.5041891150745</v>
      </c>
      <c r="I774" s="158">
        <v>0.99372246701504452</v>
      </c>
      <c r="J774" s="157">
        <v>97092.948866344334</v>
      </c>
      <c r="K774" s="157">
        <v>483940.98385893396</v>
      </c>
      <c r="L774" s="157">
        <v>4429950.5914464416</v>
      </c>
      <c r="M774" s="156">
        <v>45.625873383911724</v>
      </c>
    </row>
    <row r="775" spans="2:13" x14ac:dyDescent="0.2">
      <c r="B775" t="s">
        <v>48</v>
      </c>
      <c r="C775" s="203" t="s">
        <v>53</v>
      </c>
      <c r="D775" s="202" t="s">
        <v>77</v>
      </c>
      <c r="E775" s="47" t="str">
        <f t="shared" ref="E775:E838" si="12">_xlfn.CONCAT(C775,B775,D775)</f>
        <v>CEFemale40-44</v>
      </c>
      <c r="F775" s="159">
        <v>1.92E-3</v>
      </c>
      <c r="G775" s="159">
        <v>9.5652006333045506E-3</v>
      </c>
      <c r="H775" s="157">
        <v>922.88350613003786</v>
      </c>
      <c r="I775" s="158">
        <v>0.99043479936669543</v>
      </c>
      <c r="J775" s="157">
        <v>96483.444677229258</v>
      </c>
      <c r="K775" s="157">
        <v>480110.01462082122</v>
      </c>
      <c r="L775" s="157">
        <v>3946009.6075875079</v>
      </c>
      <c r="M775" s="156">
        <v>40.898307691939124</v>
      </c>
    </row>
    <row r="776" spans="2:13" x14ac:dyDescent="0.2">
      <c r="B776" t="s">
        <v>48</v>
      </c>
      <c r="C776" s="203" t="s">
        <v>53</v>
      </c>
      <c r="D776" s="202" t="s">
        <v>78</v>
      </c>
      <c r="E776" s="47" t="str">
        <f t="shared" si="12"/>
        <v>CEFemale45-49</v>
      </c>
      <c r="F776" s="159">
        <v>3.29E-3</v>
      </c>
      <c r="G776" s="159">
        <v>1.6309121710405192E-2</v>
      </c>
      <c r="H776" s="157">
        <v>1558.5088228540778</v>
      </c>
      <c r="I776" s="158">
        <v>0.98369087828959478</v>
      </c>
      <c r="J776" s="157">
        <v>95560.561171099223</v>
      </c>
      <c r="K776" s="157">
        <v>473906.53379836091</v>
      </c>
      <c r="L776" s="157">
        <v>3465899.5929666869</v>
      </c>
      <c r="M776" s="156">
        <v>36.269142316578332</v>
      </c>
    </row>
    <row r="777" spans="2:13" x14ac:dyDescent="0.2">
      <c r="B777" t="s">
        <v>48</v>
      </c>
      <c r="C777" s="203" t="s">
        <v>53</v>
      </c>
      <c r="D777" s="202" t="s">
        <v>79</v>
      </c>
      <c r="E777" s="47" t="str">
        <f t="shared" si="12"/>
        <v>CEFemale50-54</v>
      </c>
      <c r="F777" s="159">
        <v>4.3E-3</v>
      </c>
      <c r="G777" s="159">
        <v>2.1280368498748762E-2</v>
      </c>
      <c r="H777" s="157">
        <v>2000.3983136093279</v>
      </c>
      <c r="I777" s="158">
        <v>0.97871963150125119</v>
      </c>
      <c r="J777" s="157">
        <v>94002.052348245139</v>
      </c>
      <c r="K777" s="157">
        <v>465009.26595720235</v>
      </c>
      <c r="L777" s="157">
        <v>2991993.0591683262</v>
      </c>
      <c r="M777" s="156">
        <v>31.829018456788852</v>
      </c>
    </row>
    <row r="778" spans="2:13" x14ac:dyDescent="0.2">
      <c r="B778" t="s">
        <v>48</v>
      </c>
      <c r="C778" s="203" t="s">
        <v>53</v>
      </c>
      <c r="D778" s="202" t="s">
        <v>80</v>
      </c>
      <c r="E778" s="47" t="str">
        <f t="shared" si="12"/>
        <v>CEFemale55-59</v>
      </c>
      <c r="F778" s="159">
        <v>6.4799999999999996E-3</v>
      </c>
      <c r="G778" s="159">
        <v>3.1867524502285596E-2</v>
      </c>
      <c r="H778" s="157">
        <v>2931.8649641995589</v>
      </c>
      <c r="I778" s="158">
        <v>0.96813247549771442</v>
      </c>
      <c r="J778" s="157">
        <v>92001.654034635809</v>
      </c>
      <c r="K778" s="157">
        <v>452678.60776268016</v>
      </c>
      <c r="L778" s="157">
        <v>2526983.7932111239</v>
      </c>
      <c r="M778" s="156">
        <v>27.466721329377314</v>
      </c>
    </row>
    <row r="779" spans="2:13" x14ac:dyDescent="0.2">
      <c r="B779" t="s">
        <v>48</v>
      </c>
      <c r="C779" s="203" t="s">
        <v>53</v>
      </c>
      <c r="D779" s="202" t="s">
        <v>81</v>
      </c>
      <c r="E779" s="47" t="str">
        <f t="shared" si="12"/>
        <v>CEFemale60-64</v>
      </c>
      <c r="F779" s="159">
        <v>1.0160000000000001E-2</v>
      </c>
      <c r="G779" s="159">
        <v>4.9529087765064615E-2</v>
      </c>
      <c r="H779" s="157">
        <v>4411.5454000854297</v>
      </c>
      <c r="I779" s="158">
        <v>0.95047091223493541</v>
      </c>
      <c r="J779" s="157">
        <v>89069.789070436251</v>
      </c>
      <c r="K779" s="157">
        <v>434320.08185196773</v>
      </c>
      <c r="L779" s="157">
        <v>2074305.1854484435</v>
      </c>
      <c r="M779" s="156">
        <v>23.288538202421094</v>
      </c>
    </row>
    <row r="780" spans="2:13" x14ac:dyDescent="0.2">
      <c r="B780" t="s">
        <v>48</v>
      </c>
      <c r="C780" s="203" t="s">
        <v>53</v>
      </c>
      <c r="D780" s="202" t="s">
        <v>82</v>
      </c>
      <c r="E780" s="47" t="str">
        <f t="shared" si="12"/>
        <v>CEFemale65-69</v>
      </c>
      <c r="F780" s="159">
        <v>1.486E-2</v>
      </c>
      <c r="G780" s="159">
        <v>7.1637142955212771E-2</v>
      </c>
      <c r="H780" s="157">
        <v>6064.6747041501594</v>
      </c>
      <c r="I780" s="158">
        <v>0.92836285704478727</v>
      </c>
      <c r="J780" s="157">
        <v>84658.243670350828</v>
      </c>
      <c r="K780" s="157">
        <v>408129.53159137873</v>
      </c>
      <c r="L780" s="157">
        <v>1639985.1035964759</v>
      </c>
      <c r="M780" s="156">
        <v>19.371829989556407</v>
      </c>
    </row>
    <row r="781" spans="2:13" x14ac:dyDescent="0.2">
      <c r="B781" t="s">
        <v>48</v>
      </c>
      <c r="C781" s="203" t="s">
        <v>53</v>
      </c>
      <c r="D781" s="202" t="s">
        <v>19</v>
      </c>
      <c r="E781" s="47" t="str">
        <f t="shared" si="12"/>
        <v>CEFemale70-74</v>
      </c>
      <c r="F781" s="159">
        <v>2.3890000000000002E-2</v>
      </c>
      <c r="G781" s="159">
        <v>0.11273796111286415</v>
      </c>
      <c r="H781" s="157">
        <v>8860.4787218327383</v>
      </c>
      <c r="I781" s="158">
        <v>0.88726203888713584</v>
      </c>
      <c r="J781" s="157">
        <v>78593.568966200677</v>
      </c>
      <c r="K781" s="157">
        <v>370816.64802642155</v>
      </c>
      <c r="L781" s="157">
        <v>1231855.5720050973</v>
      </c>
      <c r="M781" s="156">
        <v>15.673745170356868</v>
      </c>
    </row>
    <row r="782" spans="2:13" x14ac:dyDescent="0.2">
      <c r="B782" t="s">
        <v>48</v>
      </c>
      <c r="C782" s="203" t="s">
        <v>53</v>
      </c>
      <c r="D782" s="202" t="s">
        <v>20</v>
      </c>
      <c r="E782" s="47" t="str">
        <f t="shared" si="12"/>
        <v>CEFemale75-79</v>
      </c>
      <c r="F782" s="159">
        <v>3.8399999999999997E-2</v>
      </c>
      <c r="G782" s="159">
        <v>0.17516668515686307</v>
      </c>
      <c r="H782" s="157">
        <v>12214.914263850318</v>
      </c>
      <c r="I782" s="158">
        <v>0.82483331484313693</v>
      </c>
      <c r="J782" s="157">
        <v>69733.090244367937</v>
      </c>
      <c r="K782" s="157">
        <v>318128.16556221386</v>
      </c>
      <c r="L782" s="157">
        <v>861038.92397867562</v>
      </c>
      <c r="M782" s="156">
        <v>12.347637555732994</v>
      </c>
    </row>
    <row r="783" spans="2:13" x14ac:dyDescent="0.2">
      <c r="B783" t="s">
        <v>48</v>
      </c>
      <c r="C783" s="203" t="s">
        <v>53</v>
      </c>
      <c r="D783" s="202" t="s">
        <v>21</v>
      </c>
      <c r="E783" s="47" t="str">
        <f t="shared" si="12"/>
        <v>CEFemale80-84</v>
      </c>
      <c r="F783" s="159">
        <v>6.3079999999999997E-2</v>
      </c>
      <c r="G783" s="159">
        <v>0.27244763562225743</v>
      </c>
      <c r="H783" s="157">
        <v>15670.691051196944</v>
      </c>
      <c r="I783" s="158">
        <v>0.72755236437774262</v>
      </c>
      <c r="J783" s="157">
        <v>57518.175980517619</v>
      </c>
      <c r="K783" s="157">
        <v>248414.15227459575</v>
      </c>
      <c r="L783" s="157">
        <v>542910.75841646176</v>
      </c>
      <c r="M783" s="156">
        <v>9.4389425457503187</v>
      </c>
    </row>
    <row r="784" spans="2:13" x14ac:dyDescent="0.2">
      <c r="B784" t="s">
        <v>48</v>
      </c>
      <c r="C784" s="203" t="s">
        <v>53</v>
      </c>
      <c r="D784" s="202" t="s">
        <v>22</v>
      </c>
      <c r="E784" s="47" t="str">
        <f t="shared" si="12"/>
        <v>CEFemale85-89</v>
      </c>
      <c r="F784" s="159">
        <v>0.10002</v>
      </c>
      <c r="G784" s="159">
        <v>0.40006908274699599</v>
      </c>
      <c r="H784" s="157">
        <v>16741.884910942063</v>
      </c>
      <c r="I784" s="158">
        <v>0.59993091725300407</v>
      </c>
      <c r="J784" s="157">
        <v>41847.484929320679</v>
      </c>
      <c r="K784" s="157">
        <v>167382.71236924824</v>
      </c>
      <c r="L784" s="157">
        <v>294496.60614186595</v>
      </c>
      <c r="M784" s="156">
        <v>7.0373788685093768</v>
      </c>
    </row>
    <row r="785" spans="2:13" x14ac:dyDescent="0.2">
      <c r="B785" t="s">
        <v>48</v>
      </c>
      <c r="C785" s="203" t="s">
        <v>53</v>
      </c>
      <c r="D785" s="202" t="s">
        <v>5</v>
      </c>
      <c r="E785" s="47" t="str">
        <f t="shared" si="12"/>
        <v>CEFemale90+</v>
      </c>
      <c r="F785" s="159">
        <v>0.19750000000000001</v>
      </c>
      <c r="G785" s="159">
        <v>1</v>
      </c>
      <c r="H785" s="157">
        <v>25105.60001837862</v>
      </c>
      <c r="I785" s="158">
        <v>0</v>
      </c>
      <c r="J785" s="157">
        <v>25105.60001837862</v>
      </c>
      <c r="K785" s="157">
        <v>127113.89377261772</v>
      </c>
      <c r="L785" s="157">
        <v>127113.89377261772</v>
      </c>
      <c r="M785" s="156">
        <v>5.0631689216574651</v>
      </c>
    </row>
    <row r="786" spans="2:13" x14ac:dyDescent="0.2">
      <c r="B786" t="s">
        <v>48</v>
      </c>
      <c r="C786" s="203" t="s">
        <v>54</v>
      </c>
      <c r="D786" s="202">
        <v>0</v>
      </c>
      <c r="E786" s="47" t="str">
        <f t="shared" si="12"/>
        <v>RNFemale0</v>
      </c>
      <c r="F786" s="159">
        <v>1.09E-2</v>
      </c>
      <c r="G786" s="159">
        <v>1.0790309328277231E-2</v>
      </c>
      <c r="H786" s="157">
        <v>1079.0309328277231</v>
      </c>
      <c r="I786" s="158">
        <v>0.98920969067172282</v>
      </c>
      <c r="J786" s="157">
        <v>100000</v>
      </c>
      <c r="K786" s="157">
        <v>99009.84984643363</v>
      </c>
      <c r="L786" s="157">
        <v>8055977.1549646277</v>
      </c>
      <c r="M786" s="156">
        <v>80.559771549646271</v>
      </c>
    </row>
    <row r="787" spans="2:13" x14ac:dyDescent="0.2">
      <c r="B787" t="s">
        <v>48</v>
      </c>
      <c r="C787" s="203" t="s">
        <v>54</v>
      </c>
      <c r="D787" s="202" t="s">
        <v>107</v>
      </c>
      <c r="E787" s="47" t="str">
        <f t="shared" si="12"/>
        <v>RNFemale01-04</v>
      </c>
      <c r="F787" s="159">
        <v>2.3000000000000001E-4</v>
      </c>
      <c r="G787" s="159">
        <v>9.1567620443425482E-4</v>
      </c>
      <c r="H787" s="157">
        <v>90.579577494386641</v>
      </c>
      <c r="I787" s="158">
        <v>0.99908432379556578</v>
      </c>
      <c r="J787" s="157">
        <v>98920.969067172278</v>
      </c>
      <c r="K787" s="157">
        <v>395458.01298961556</v>
      </c>
      <c r="L787" s="157">
        <v>7956967.3051181938</v>
      </c>
      <c r="M787" s="156">
        <v>80.437619851004655</v>
      </c>
    </row>
    <row r="788" spans="2:13" x14ac:dyDescent="0.2">
      <c r="B788" t="s">
        <v>48</v>
      </c>
      <c r="C788" s="203" t="s">
        <v>54</v>
      </c>
      <c r="D788" s="202" t="s">
        <v>106</v>
      </c>
      <c r="E788" s="47" t="str">
        <f t="shared" si="12"/>
        <v>RNFemale05-09</v>
      </c>
      <c r="F788" s="159">
        <v>2.5999999999999998E-4</v>
      </c>
      <c r="G788" s="159">
        <v>1.2948959028479933E-3</v>
      </c>
      <c r="H788" s="157">
        <v>127.97506642705528</v>
      </c>
      <c r="I788" s="158">
        <v>0.99870510409715196</v>
      </c>
      <c r="J788" s="157">
        <v>98830.389489677895</v>
      </c>
      <c r="K788" s="157">
        <v>493832.00978232187</v>
      </c>
      <c r="L788" s="157">
        <v>7561509.2921285778</v>
      </c>
      <c r="M788" s="156">
        <v>76.509961472106937</v>
      </c>
    </row>
    <row r="789" spans="2:13" x14ac:dyDescent="0.2">
      <c r="B789" t="s">
        <v>48</v>
      </c>
      <c r="C789" s="203" t="s">
        <v>54</v>
      </c>
      <c r="D789" s="202" t="s">
        <v>71</v>
      </c>
      <c r="E789" s="47" t="str">
        <f t="shared" si="12"/>
        <v>RNFemale10-14</v>
      </c>
      <c r="F789" s="159">
        <v>1.9000000000000001E-4</v>
      </c>
      <c r="G789" s="159">
        <v>9.4575297489666828E-4</v>
      </c>
      <c r="H789" s="157">
        <v>93.348102070273299</v>
      </c>
      <c r="I789" s="158">
        <v>0.99905424702510337</v>
      </c>
      <c r="J789" s="157">
        <v>98702.414423250841</v>
      </c>
      <c r="K789" s="157">
        <v>493278.7018610785</v>
      </c>
      <c r="L789" s="157">
        <v>7067677.2823462561</v>
      </c>
      <c r="M789" s="156">
        <v>71.605920925490125</v>
      </c>
    </row>
    <row r="790" spans="2:13" x14ac:dyDescent="0.2">
      <c r="B790" t="s">
        <v>48</v>
      </c>
      <c r="C790" s="203" t="s">
        <v>54</v>
      </c>
      <c r="D790" s="202" t="s">
        <v>72</v>
      </c>
      <c r="E790" s="47" t="str">
        <f t="shared" si="12"/>
        <v>RNFemale15-19</v>
      </c>
      <c r="F790" s="159">
        <v>3.2000000000000003E-4</v>
      </c>
      <c r="G790" s="159">
        <v>1.6039488840879996E-3</v>
      </c>
      <c r="H790" s="157">
        <v>158.16390188681711</v>
      </c>
      <c r="I790" s="158">
        <v>0.99839605111591201</v>
      </c>
      <c r="J790" s="157">
        <v>98609.066321180566</v>
      </c>
      <c r="K790" s="157">
        <v>492649.92185118579</v>
      </c>
      <c r="L790" s="157">
        <v>6574398.5804851772</v>
      </c>
      <c r="M790" s="156">
        <v>66.67133992600273</v>
      </c>
    </row>
    <row r="791" spans="2:13" x14ac:dyDescent="0.2">
      <c r="B791" t="s">
        <v>48</v>
      </c>
      <c r="C791" s="203" t="s">
        <v>54</v>
      </c>
      <c r="D791" s="202" t="s">
        <v>73</v>
      </c>
      <c r="E791" s="47" t="str">
        <f t="shared" si="12"/>
        <v>RNFemale20-24</v>
      </c>
      <c r="F791" s="159">
        <v>4.2999999999999999E-4</v>
      </c>
      <c r="G791" s="159">
        <v>2.1683293430761123E-3</v>
      </c>
      <c r="H791" s="157">
        <v>213.47398056807765</v>
      </c>
      <c r="I791" s="158">
        <v>0.99783167065692391</v>
      </c>
      <c r="J791" s="157">
        <v>98450.90241929375</v>
      </c>
      <c r="K791" s="157">
        <v>491720.82714504859</v>
      </c>
      <c r="L791" s="157">
        <v>6081748.6586339911</v>
      </c>
      <c r="M791" s="156">
        <v>61.774432830817105</v>
      </c>
    </row>
    <row r="792" spans="2:13" x14ac:dyDescent="0.2">
      <c r="B792" t="s">
        <v>48</v>
      </c>
      <c r="C792" s="203" t="s">
        <v>54</v>
      </c>
      <c r="D792" s="202" t="s">
        <v>74</v>
      </c>
      <c r="E792" s="47" t="str">
        <f t="shared" si="12"/>
        <v>RNFemale25-29</v>
      </c>
      <c r="F792" s="159">
        <v>6.3000000000000003E-4</v>
      </c>
      <c r="G792" s="159">
        <v>3.168166378943725E-3</v>
      </c>
      <c r="H792" s="157">
        <v>311.23251793346083</v>
      </c>
      <c r="I792" s="158">
        <v>0.99683183362105632</v>
      </c>
      <c r="J792" s="157">
        <v>98237.428438725678</v>
      </c>
      <c r="K792" s="157">
        <v>490409.06089879473</v>
      </c>
      <c r="L792" s="157">
        <v>5590027.8314889427</v>
      </c>
      <c r="M792" s="156">
        <v>56.903238616182328</v>
      </c>
    </row>
    <row r="793" spans="2:13" x14ac:dyDescent="0.2">
      <c r="B793" t="s">
        <v>48</v>
      </c>
      <c r="C793" s="203" t="s">
        <v>54</v>
      </c>
      <c r="D793" s="202" t="s">
        <v>75</v>
      </c>
      <c r="E793" s="47" t="str">
        <f t="shared" si="12"/>
        <v>RNFemale30-34</v>
      </c>
      <c r="F793" s="159">
        <v>7.1000000000000002E-4</v>
      </c>
      <c r="G793" s="159">
        <v>3.5197363623845732E-3</v>
      </c>
      <c r="H793" s="157">
        <v>344.67439261240821</v>
      </c>
      <c r="I793" s="158">
        <v>0.99648026363761544</v>
      </c>
      <c r="J793" s="157">
        <v>97926.195920792219</v>
      </c>
      <c r="K793" s="157">
        <v>488769.29362243006</v>
      </c>
      <c r="L793" s="157">
        <v>5099618.7705901479</v>
      </c>
      <c r="M793" s="156">
        <v>52.076144923621705</v>
      </c>
    </row>
    <row r="794" spans="2:13" x14ac:dyDescent="0.2">
      <c r="B794" t="s">
        <v>48</v>
      </c>
      <c r="C794" s="203" t="s">
        <v>54</v>
      </c>
      <c r="D794" s="202" t="s">
        <v>76</v>
      </c>
      <c r="E794" s="47" t="str">
        <f t="shared" si="12"/>
        <v>RNFemale35-39</v>
      </c>
      <c r="F794" s="159">
        <v>1.09E-3</v>
      </c>
      <c r="G794" s="159">
        <v>5.4300316888681883E-3</v>
      </c>
      <c r="H794" s="157">
        <v>529.87075414598974</v>
      </c>
      <c r="I794" s="158">
        <v>0.99456996831113176</v>
      </c>
      <c r="J794" s="157">
        <v>97581.521528179816</v>
      </c>
      <c r="K794" s="157">
        <v>486582.93075553409</v>
      </c>
      <c r="L794" s="157">
        <v>4610849.4769677175</v>
      </c>
      <c r="M794" s="156">
        <v>47.251256229246088</v>
      </c>
    </row>
    <row r="795" spans="2:13" x14ac:dyDescent="0.2">
      <c r="B795" t="s">
        <v>48</v>
      </c>
      <c r="C795" s="203" t="s">
        <v>54</v>
      </c>
      <c r="D795" s="202" t="s">
        <v>77</v>
      </c>
      <c r="E795" s="47" t="str">
        <f t="shared" si="12"/>
        <v>RNFemale40-44</v>
      </c>
      <c r="F795" s="159">
        <v>1.5499999999999999E-3</v>
      </c>
      <c r="G795" s="159">
        <v>7.7119283659712332E-3</v>
      </c>
      <c r="H795" s="157">
        <v>748.45537856860551</v>
      </c>
      <c r="I795" s="158">
        <v>0.99228807163402877</v>
      </c>
      <c r="J795" s="157">
        <v>97051.650774033827</v>
      </c>
      <c r="K795" s="157">
        <v>483387.11542374763</v>
      </c>
      <c r="L795" s="157">
        <v>4124266.5462121838</v>
      </c>
      <c r="M795" s="156">
        <v>42.495583674457514</v>
      </c>
    </row>
    <row r="796" spans="2:13" x14ac:dyDescent="0.2">
      <c r="B796" t="s">
        <v>48</v>
      </c>
      <c r="C796" s="203" t="s">
        <v>54</v>
      </c>
      <c r="D796" s="202" t="s">
        <v>78</v>
      </c>
      <c r="E796" s="47" t="str">
        <f t="shared" si="12"/>
        <v>RNFemale45-49</v>
      </c>
      <c r="F796" s="159">
        <v>2.5699999999999998E-3</v>
      </c>
      <c r="G796" s="159">
        <v>1.2774872713187089E-2</v>
      </c>
      <c r="H796" s="157">
        <v>1230.2610630502531</v>
      </c>
      <c r="I796" s="158">
        <v>0.98722512728681289</v>
      </c>
      <c r="J796" s="157">
        <v>96303.195395465227</v>
      </c>
      <c r="K796" s="157">
        <v>478440.32431970048</v>
      </c>
      <c r="L796" s="157">
        <v>3640879.430788436</v>
      </c>
      <c r="M796" s="156">
        <v>37.806423928482431</v>
      </c>
    </row>
    <row r="797" spans="2:13" x14ac:dyDescent="0.2">
      <c r="B797" t="s">
        <v>48</v>
      </c>
      <c r="C797" s="203" t="s">
        <v>54</v>
      </c>
      <c r="D797" s="202" t="s">
        <v>79</v>
      </c>
      <c r="E797" s="47" t="str">
        <f t="shared" si="12"/>
        <v>RNFemale50-54</v>
      </c>
      <c r="F797" s="159">
        <v>4.0099999999999997E-3</v>
      </c>
      <c r="G797" s="159">
        <v>1.983897694693899E-2</v>
      </c>
      <c r="H797" s="157">
        <v>1886.149752498625</v>
      </c>
      <c r="I797" s="158">
        <v>0.98016102305306096</v>
      </c>
      <c r="J797" s="157">
        <v>95072.934332414967</v>
      </c>
      <c r="K797" s="157">
        <v>470649.29728082824</v>
      </c>
      <c r="L797" s="157">
        <v>3162439.1064687353</v>
      </c>
      <c r="M797" s="156">
        <v>33.263295475992336</v>
      </c>
    </row>
    <row r="798" spans="2:13" x14ac:dyDescent="0.2">
      <c r="B798" t="s">
        <v>48</v>
      </c>
      <c r="C798" s="203" t="s">
        <v>54</v>
      </c>
      <c r="D798" s="202" t="s">
        <v>80</v>
      </c>
      <c r="E798" s="47" t="str">
        <f t="shared" si="12"/>
        <v>RNFemale55-59</v>
      </c>
      <c r="F798" s="159">
        <v>5.7600000000000004E-3</v>
      </c>
      <c r="G798" s="159">
        <v>2.8407252108227303E-2</v>
      </c>
      <c r="H798" s="157">
        <v>2647.1804827167516</v>
      </c>
      <c r="I798" s="158">
        <v>0.97159274789177275</v>
      </c>
      <c r="J798" s="157">
        <v>93186.784579916333</v>
      </c>
      <c r="K798" s="157">
        <v>459315.97169278981</v>
      </c>
      <c r="L798" s="157">
        <v>2691789.8091879073</v>
      </c>
      <c r="M798" s="156">
        <v>28.885960829343212</v>
      </c>
    </row>
    <row r="799" spans="2:13" x14ac:dyDescent="0.2">
      <c r="B799" t="s">
        <v>48</v>
      </c>
      <c r="C799" s="203" t="s">
        <v>54</v>
      </c>
      <c r="D799" s="202" t="s">
        <v>81</v>
      </c>
      <c r="E799" s="47" t="str">
        <f t="shared" si="12"/>
        <v>RNFemale60-64</v>
      </c>
      <c r="F799" s="159">
        <v>8.0400000000000003E-3</v>
      </c>
      <c r="G799" s="159">
        <v>3.9409015875935816E-2</v>
      </c>
      <c r="H799" s="157">
        <v>3568.0766952674817</v>
      </c>
      <c r="I799" s="158">
        <v>0.96059098412406418</v>
      </c>
      <c r="J799" s="157">
        <v>90539.604097199583</v>
      </c>
      <c r="K799" s="157">
        <v>443777.82874782925</v>
      </c>
      <c r="L799" s="157">
        <v>2232473.8374951174</v>
      </c>
      <c r="M799" s="156">
        <v>24.657428754585958</v>
      </c>
    </row>
    <row r="800" spans="2:13" x14ac:dyDescent="0.2">
      <c r="B800" t="s">
        <v>48</v>
      </c>
      <c r="C800" s="203" t="s">
        <v>54</v>
      </c>
      <c r="D800" s="202" t="s">
        <v>82</v>
      </c>
      <c r="E800" s="47" t="str">
        <f t="shared" si="12"/>
        <v>RNFemale65-69</v>
      </c>
      <c r="F800" s="159">
        <v>1.2460000000000001E-2</v>
      </c>
      <c r="G800" s="159">
        <v>6.0400148133459182E-2</v>
      </c>
      <c r="H800" s="157">
        <v>5253.0931384699034</v>
      </c>
      <c r="I800" s="158">
        <v>0.93959985186654083</v>
      </c>
      <c r="J800" s="157">
        <v>86971.527401932108</v>
      </c>
      <c r="K800" s="157">
        <v>421724.90416348574</v>
      </c>
      <c r="L800" s="157">
        <v>1788696.008747288</v>
      </c>
      <c r="M800" s="156">
        <v>20.56645504776488</v>
      </c>
    </row>
    <row r="801" spans="2:13" x14ac:dyDescent="0.2">
      <c r="B801" t="s">
        <v>48</v>
      </c>
      <c r="C801" s="203" t="s">
        <v>54</v>
      </c>
      <c r="D801" s="202" t="s">
        <v>19</v>
      </c>
      <c r="E801" s="47" t="str">
        <f t="shared" si="12"/>
        <v>RNFemale70-74</v>
      </c>
      <c r="F801" s="159">
        <v>1.9290000000000002E-2</v>
      </c>
      <c r="G801" s="159">
        <v>9.2022312655971175E-2</v>
      </c>
      <c r="H801" s="157">
        <v>7519.9193075487465</v>
      </c>
      <c r="I801" s="158">
        <v>0.90797768734402884</v>
      </c>
      <c r="J801" s="157">
        <v>81718.434263462201</v>
      </c>
      <c r="K801" s="157">
        <v>389792.37304843916</v>
      </c>
      <c r="L801" s="157">
        <v>1366971.1045838022</v>
      </c>
      <c r="M801" s="156">
        <v>16.727818109885149</v>
      </c>
    </row>
    <row r="802" spans="2:13" x14ac:dyDescent="0.2">
      <c r="B802" t="s">
        <v>48</v>
      </c>
      <c r="C802" s="203" t="s">
        <v>54</v>
      </c>
      <c r="D802" s="202" t="s">
        <v>20</v>
      </c>
      <c r="E802" s="47" t="str">
        <f t="shared" si="12"/>
        <v>RNFemale75-79</v>
      </c>
      <c r="F802" s="159">
        <v>3.3270000000000001E-2</v>
      </c>
      <c r="G802" s="159">
        <v>0.15357942769656291</v>
      </c>
      <c r="H802" s="157">
        <v>11395.365462864052</v>
      </c>
      <c r="I802" s="158">
        <v>0.84642057230343704</v>
      </c>
      <c r="J802" s="157">
        <v>74198.514955913459</v>
      </c>
      <c r="K802" s="157">
        <v>342504.16112240712</v>
      </c>
      <c r="L802" s="157">
        <v>977178.73153536301</v>
      </c>
      <c r="M802" s="156">
        <v>13.169788264845643</v>
      </c>
    </row>
    <row r="803" spans="2:13" x14ac:dyDescent="0.2">
      <c r="B803" t="s">
        <v>48</v>
      </c>
      <c r="C803" s="203" t="s">
        <v>54</v>
      </c>
      <c r="D803" s="202" t="s">
        <v>21</v>
      </c>
      <c r="E803" s="47" t="str">
        <f t="shared" si="12"/>
        <v>RNFemale80-84</v>
      </c>
      <c r="F803" s="159">
        <v>5.713E-2</v>
      </c>
      <c r="G803" s="159">
        <v>0.24995434935690838</v>
      </c>
      <c r="H803" s="157">
        <v>15697.920369099813</v>
      </c>
      <c r="I803" s="158">
        <v>0.75004565064309159</v>
      </c>
      <c r="J803" s="157">
        <v>62803.149493049401</v>
      </c>
      <c r="K803" s="157">
        <v>274770.94654249743</v>
      </c>
      <c r="L803" s="157">
        <v>634674.57041295595</v>
      </c>
      <c r="M803" s="156">
        <v>10.105776151930042</v>
      </c>
    </row>
    <row r="804" spans="2:13" x14ac:dyDescent="0.2">
      <c r="B804" t="s">
        <v>48</v>
      </c>
      <c r="C804" s="203" t="s">
        <v>54</v>
      </c>
      <c r="D804" s="202" t="s">
        <v>22</v>
      </c>
      <c r="E804" s="47" t="str">
        <f t="shared" si="12"/>
        <v>RNFemale85-89</v>
      </c>
      <c r="F804" s="159">
        <v>9.2530000000000001E-2</v>
      </c>
      <c r="G804" s="159">
        <v>0.37572983551266964</v>
      </c>
      <c r="H804" s="157">
        <v>17698.839990528191</v>
      </c>
      <c r="I804" s="158">
        <v>0.6242701644873303</v>
      </c>
      <c r="J804" s="157">
        <v>47105.229123949583</v>
      </c>
      <c r="K804" s="157">
        <v>191279.04564342744</v>
      </c>
      <c r="L804" s="157">
        <v>359903.62387045845</v>
      </c>
      <c r="M804" s="156">
        <v>7.6404176471243117</v>
      </c>
    </row>
    <row r="805" spans="2:13" x14ac:dyDescent="0.2">
      <c r="B805" t="s">
        <v>48</v>
      </c>
      <c r="C805" s="203" t="s">
        <v>54</v>
      </c>
      <c r="D805" s="202" t="s">
        <v>5</v>
      </c>
      <c r="E805" s="47" t="str">
        <f t="shared" si="12"/>
        <v>RNFemale90+</v>
      </c>
      <c r="F805" s="159">
        <v>0.17438999999999999</v>
      </c>
      <c r="G805" s="159">
        <v>1</v>
      </c>
      <c r="H805" s="157">
        <v>29406.389133421388</v>
      </c>
      <c r="I805" s="158">
        <v>0</v>
      </c>
      <c r="J805" s="157">
        <v>29406.389133421388</v>
      </c>
      <c r="K805" s="157">
        <v>168624.57822703099</v>
      </c>
      <c r="L805" s="157">
        <v>168624.57822703099</v>
      </c>
      <c r="M805" s="156">
        <v>5.7342837116775849</v>
      </c>
    </row>
    <row r="806" spans="2:13" x14ac:dyDescent="0.2">
      <c r="B806" t="s">
        <v>48</v>
      </c>
      <c r="C806" s="203" t="s">
        <v>55</v>
      </c>
      <c r="D806" s="202">
        <v>0</v>
      </c>
      <c r="E806" s="47" t="str">
        <f t="shared" si="12"/>
        <v>PBFemale0</v>
      </c>
      <c r="F806" s="159">
        <v>1.3440000000000001E-2</v>
      </c>
      <c r="G806" s="159">
        <v>1.3282429211849234E-2</v>
      </c>
      <c r="H806" s="157">
        <v>1328.2429211849235</v>
      </c>
      <c r="I806" s="158">
        <v>0.98671757078815081</v>
      </c>
      <c r="J806" s="157">
        <v>100000</v>
      </c>
      <c r="K806" s="157">
        <v>98791.096102604657</v>
      </c>
      <c r="L806" s="157">
        <v>7819389.4575171843</v>
      </c>
      <c r="M806" s="156">
        <v>78.193894575171839</v>
      </c>
    </row>
    <row r="807" spans="2:13" x14ac:dyDescent="0.2">
      <c r="B807" t="s">
        <v>48</v>
      </c>
      <c r="C807" s="203" t="s">
        <v>55</v>
      </c>
      <c r="D807" s="202" t="s">
        <v>107</v>
      </c>
      <c r="E807" s="47" t="str">
        <f t="shared" si="12"/>
        <v>PBFemale01-04</v>
      </c>
      <c r="F807" s="159">
        <v>3.3E-4</v>
      </c>
      <c r="G807" s="159">
        <v>1.3090157052676218E-3</v>
      </c>
      <c r="H807" s="157">
        <v>129.16287968252058</v>
      </c>
      <c r="I807" s="158">
        <v>0.99869098429473235</v>
      </c>
      <c r="J807" s="157">
        <v>98671.757078815077</v>
      </c>
      <c r="K807" s="157">
        <v>394364.43318035634</v>
      </c>
      <c r="L807" s="157">
        <v>7720598.3614145797</v>
      </c>
      <c r="M807" s="156">
        <v>78.245270885849052</v>
      </c>
    </row>
    <row r="808" spans="2:13" x14ac:dyDescent="0.2">
      <c r="B808" t="s">
        <v>48</v>
      </c>
      <c r="C808" s="203" t="s">
        <v>55</v>
      </c>
      <c r="D808" s="202" t="s">
        <v>106</v>
      </c>
      <c r="E808" s="47" t="str">
        <f t="shared" si="12"/>
        <v>PBFemale05-09</v>
      </c>
      <c r="F808" s="159">
        <v>3.1E-4</v>
      </c>
      <c r="G808" s="159">
        <v>1.5497712453691791E-3</v>
      </c>
      <c r="H808" s="157">
        <v>152.71847893389929</v>
      </c>
      <c r="I808" s="158">
        <v>0.99845022875463085</v>
      </c>
      <c r="J808" s="157">
        <v>98542.594199132553</v>
      </c>
      <c r="K808" s="157">
        <v>492331.17479832802</v>
      </c>
      <c r="L808" s="157">
        <v>7326233.9282342233</v>
      </c>
      <c r="M808" s="156">
        <v>74.34586016103394</v>
      </c>
    </row>
    <row r="809" spans="2:13" x14ac:dyDescent="0.2">
      <c r="B809" t="s">
        <v>48</v>
      </c>
      <c r="C809" s="203" t="s">
        <v>55</v>
      </c>
      <c r="D809" s="202" t="s">
        <v>71</v>
      </c>
      <c r="E809" s="47" t="str">
        <f t="shared" si="12"/>
        <v>PBFemale10-14</v>
      </c>
      <c r="F809" s="159">
        <v>2.1000000000000001E-4</v>
      </c>
      <c r="G809" s="159">
        <v>1.0557228500516552E-3</v>
      </c>
      <c r="H809" s="157">
        <v>103.87244001155628</v>
      </c>
      <c r="I809" s="158">
        <v>0.99894427714994838</v>
      </c>
      <c r="J809" s="157">
        <v>98389.875720198659</v>
      </c>
      <c r="K809" s="157">
        <v>491689.69750096445</v>
      </c>
      <c r="L809" s="157">
        <v>6833902.7534358948</v>
      </c>
      <c r="M809" s="156">
        <v>69.457377635786045</v>
      </c>
    </row>
    <row r="810" spans="2:13" x14ac:dyDescent="0.2">
      <c r="B810" t="s">
        <v>48</v>
      </c>
      <c r="C810" s="203" t="s">
        <v>55</v>
      </c>
      <c r="D810" s="202" t="s">
        <v>72</v>
      </c>
      <c r="E810" s="47" t="str">
        <f t="shared" si="12"/>
        <v>PBFemale15-19</v>
      </c>
      <c r="F810" s="159">
        <v>5.2999999999999998E-4</v>
      </c>
      <c r="G810" s="159">
        <v>2.6337651565578133E-3</v>
      </c>
      <c r="H810" s="157">
        <v>258.86225081668374</v>
      </c>
      <c r="I810" s="158">
        <v>0.99736623484344222</v>
      </c>
      <c r="J810" s="157">
        <v>98286.003280187113</v>
      </c>
      <c r="K810" s="157">
        <v>490782.86077389389</v>
      </c>
      <c r="L810" s="157">
        <v>6342213.0559349302</v>
      </c>
      <c r="M810" s="156">
        <v>64.528140775599311</v>
      </c>
    </row>
    <row r="811" spans="2:13" x14ac:dyDescent="0.2">
      <c r="B811" t="s">
        <v>48</v>
      </c>
      <c r="C811" s="203" t="s">
        <v>55</v>
      </c>
      <c r="D811" s="202" t="s">
        <v>73</v>
      </c>
      <c r="E811" s="47" t="str">
        <f t="shared" si="12"/>
        <v>PBFemale20-24</v>
      </c>
      <c r="F811" s="159">
        <v>5.5000000000000003E-4</v>
      </c>
      <c r="G811" s="159">
        <v>2.7662113915692633E-3</v>
      </c>
      <c r="H811" s="157">
        <v>271.16379419841121</v>
      </c>
      <c r="I811" s="158">
        <v>0.9972337886084307</v>
      </c>
      <c r="J811" s="157">
        <v>98027.141029370439</v>
      </c>
      <c r="K811" s="157">
        <v>489457.79566135618</v>
      </c>
      <c r="L811" s="157">
        <v>5851430.1951610362</v>
      </c>
      <c r="M811" s="156">
        <v>59.691939739503958</v>
      </c>
    </row>
    <row r="812" spans="2:13" x14ac:dyDescent="0.2">
      <c r="B812" t="s">
        <v>48</v>
      </c>
      <c r="C812" s="203" t="s">
        <v>55</v>
      </c>
      <c r="D812" s="202" t="s">
        <v>74</v>
      </c>
      <c r="E812" s="47" t="str">
        <f t="shared" si="12"/>
        <v>PBFemale25-29</v>
      </c>
      <c r="F812" s="159">
        <v>7.6000000000000004E-4</v>
      </c>
      <c r="G812" s="159">
        <v>3.7899066304569848E-3</v>
      </c>
      <c r="H812" s="157">
        <v>370.48602629038055</v>
      </c>
      <c r="I812" s="158">
        <v>0.99621009336954303</v>
      </c>
      <c r="J812" s="157">
        <v>97755.977235172031</v>
      </c>
      <c r="K812" s="157">
        <v>487853.67111013422</v>
      </c>
      <c r="L812" s="157">
        <v>5361972.3994996799</v>
      </c>
      <c r="M812" s="156">
        <v>54.850583577108097</v>
      </c>
    </row>
    <row r="813" spans="2:13" x14ac:dyDescent="0.2">
      <c r="B813" t="s">
        <v>48</v>
      </c>
      <c r="C813" s="203" t="s">
        <v>55</v>
      </c>
      <c r="D813" s="202" t="s">
        <v>75</v>
      </c>
      <c r="E813" s="47" t="str">
        <f t="shared" si="12"/>
        <v>PBFemale30-34</v>
      </c>
      <c r="F813" s="159">
        <v>9.7999999999999997E-4</v>
      </c>
      <c r="G813" s="159">
        <v>4.8787825737766624E-3</v>
      </c>
      <c r="H813" s="157">
        <v>475.12263744857216</v>
      </c>
      <c r="I813" s="158">
        <v>0.99512121742622339</v>
      </c>
      <c r="J813" s="157">
        <v>97385.491208881649</v>
      </c>
      <c r="K813" s="157">
        <v>485739.64945078682</v>
      </c>
      <c r="L813" s="157">
        <v>4874118.7283895453</v>
      </c>
      <c r="M813" s="156">
        <v>50.04974219347595</v>
      </c>
    </row>
    <row r="814" spans="2:13" x14ac:dyDescent="0.2">
      <c r="B814" t="s">
        <v>48</v>
      </c>
      <c r="C814" s="203" t="s">
        <v>55</v>
      </c>
      <c r="D814" s="202" t="s">
        <v>76</v>
      </c>
      <c r="E814" s="47" t="str">
        <f t="shared" si="12"/>
        <v>PBFemale35-39</v>
      </c>
      <c r="F814" s="159">
        <v>1.25E-3</v>
      </c>
      <c r="G814" s="159">
        <v>6.2142228281954447E-3</v>
      </c>
      <c r="H814" s="157">
        <v>602.22262466543384</v>
      </c>
      <c r="I814" s="158">
        <v>0.99378577717180461</v>
      </c>
      <c r="J814" s="157">
        <v>96910.368571433079</v>
      </c>
      <c r="K814" s="157">
        <v>483046.28629550181</v>
      </c>
      <c r="L814" s="157">
        <v>4388379.0789387589</v>
      </c>
      <c r="M814" s="156">
        <v>45.282864399634022</v>
      </c>
    </row>
    <row r="815" spans="2:13" x14ac:dyDescent="0.2">
      <c r="B815" t="s">
        <v>48</v>
      </c>
      <c r="C815" s="203" t="s">
        <v>55</v>
      </c>
      <c r="D815" s="202" t="s">
        <v>77</v>
      </c>
      <c r="E815" s="47" t="str">
        <f t="shared" si="12"/>
        <v>PBFemale40-44</v>
      </c>
      <c r="F815" s="159">
        <v>2.15E-3</v>
      </c>
      <c r="G815" s="159">
        <v>1.0697168117485218E-2</v>
      </c>
      <c r="H815" s="157">
        <v>1030.2244282758761</v>
      </c>
      <c r="I815" s="158">
        <v>0.98930283188251478</v>
      </c>
      <c r="J815" s="157">
        <v>96308.145946767647</v>
      </c>
      <c r="K815" s="157">
        <v>478965.16866314854</v>
      </c>
      <c r="L815" s="157">
        <v>3905332.7926432574</v>
      </c>
      <c r="M815" s="156">
        <v>40.550389110406613</v>
      </c>
    </row>
    <row r="816" spans="2:13" x14ac:dyDescent="0.2">
      <c r="B816" t="s">
        <v>48</v>
      </c>
      <c r="C816" s="203" t="s">
        <v>55</v>
      </c>
      <c r="D816" s="202" t="s">
        <v>78</v>
      </c>
      <c r="E816" s="47" t="str">
        <f t="shared" si="12"/>
        <v>PBFemale45-49</v>
      </c>
      <c r="F816" s="159">
        <v>3.3E-3</v>
      </c>
      <c r="G816" s="159">
        <v>1.6362098407167378E-2</v>
      </c>
      <c r="H816" s="157">
        <v>1558.9467279159326</v>
      </c>
      <c r="I816" s="158">
        <v>0.9836379015928326</v>
      </c>
      <c r="J816" s="157">
        <v>95277.92151849177</v>
      </c>
      <c r="K816" s="157">
        <v>472492.24077266903</v>
      </c>
      <c r="L816" s="157">
        <v>3426367.6239801086</v>
      </c>
      <c r="M816" s="156">
        <v>35.961821683054985</v>
      </c>
    </row>
    <row r="817" spans="2:13" x14ac:dyDescent="0.2">
      <c r="B817" t="s">
        <v>48</v>
      </c>
      <c r="C817" s="203" t="s">
        <v>55</v>
      </c>
      <c r="D817" s="202" t="s">
        <v>79</v>
      </c>
      <c r="E817" s="47" t="str">
        <f t="shared" si="12"/>
        <v>PBFemale50-54</v>
      </c>
      <c r="F817" s="159">
        <v>4.4900000000000001E-3</v>
      </c>
      <c r="G817" s="159">
        <v>2.220864662557279E-2</v>
      </c>
      <c r="H817" s="157">
        <v>2081.3715932348637</v>
      </c>
      <c r="I817" s="158">
        <v>0.97779135337442724</v>
      </c>
      <c r="J817" s="157">
        <v>93718.974790575841</v>
      </c>
      <c r="K817" s="157">
        <v>463391.44496979204</v>
      </c>
      <c r="L817" s="157">
        <v>2953875.3832074394</v>
      </c>
      <c r="M817" s="156">
        <v>31.518434658596735</v>
      </c>
    </row>
    <row r="818" spans="2:13" x14ac:dyDescent="0.2">
      <c r="B818" t="s">
        <v>48</v>
      </c>
      <c r="C818" s="203" t="s">
        <v>55</v>
      </c>
      <c r="D818" s="202" t="s">
        <v>80</v>
      </c>
      <c r="E818" s="47" t="str">
        <f t="shared" si="12"/>
        <v>PBFemale55-59</v>
      </c>
      <c r="F818" s="159">
        <v>6.62E-3</v>
      </c>
      <c r="G818" s="159">
        <v>3.2563251216968861E-2</v>
      </c>
      <c r="H818" s="157">
        <v>2984.0182938359235</v>
      </c>
      <c r="I818" s="158">
        <v>0.9674367487830311</v>
      </c>
      <c r="J818" s="157">
        <v>91637.603197340984</v>
      </c>
      <c r="K818" s="157">
        <v>450727.9702521151</v>
      </c>
      <c r="L818" s="157">
        <v>2490483.9382376475</v>
      </c>
      <c r="M818" s="156">
        <v>27.177532490394871</v>
      </c>
    </row>
    <row r="819" spans="2:13" x14ac:dyDescent="0.2">
      <c r="B819" t="s">
        <v>48</v>
      </c>
      <c r="C819" s="203" t="s">
        <v>55</v>
      </c>
      <c r="D819" s="202" t="s">
        <v>81</v>
      </c>
      <c r="E819" s="47" t="str">
        <f t="shared" si="12"/>
        <v>PBFemale60-64</v>
      </c>
      <c r="F819" s="159">
        <v>9.6500000000000006E-3</v>
      </c>
      <c r="G819" s="159">
        <v>4.7118543899149448E-2</v>
      </c>
      <c r="H819" s="157">
        <v>4177.2278320927762</v>
      </c>
      <c r="I819" s="158">
        <v>0.95288145610085051</v>
      </c>
      <c r="J819" s="157">
        <v>88653.584903505063</v>
      </c>
      <c r="K819" s="157">
        <v>432824.85493729339</v>
      </c>
      <c r="L819" s="157">
        <v>2039755.9679855322</v>
      </c>
      <c r="M819" s="156">
        <v>23.008161150005421</v>
      </c>
    </row>
    <row r="820" spans="2:13" x14ac:dyDescent="0.2">
      <c r="B820" t="s">
        <v>48</v>
      </c>
      <c r="C820" s="203" t="s">
        <v>55</v>
      </c>
      <c r="D820" s="202" t="s">
        <v>82</v>
      </c>
      <c r="E820" s="47" t="str">
        <f t="shared" si="12"/>
        <v>PBFemale65-69</v>
      </c>
      <c r="F820" s="159">
        <v>1.5689999999999999E-2</v>
      </c>
      <c r="G820" s="159">
        <v>7.5503475752720151E-2</v>
      </c>
      <c r="H820" s="157">
        <v>6378.2585778195071</v>
      </c>
      <c r="I820" s="158">
        <v>0.92449652424727979</v>
      </c>
      <c r="J820" s="157">
        <v>84476.357071412291</v>
      </c>
      <c r="K820" s="157">
        <v>406436.13891251269</v>
      </c>
      <c r="L820" s="157">
        <v>1606931.1130482389</v>
      </c>
      <c r="M820" s="156">
        <v>19.022258638471069</v>
      </c>
    </row>
    <row r="821" spans="2:13" x14ac:dyDescent="0.2">
      <c r="B821" t="s">
        <v>48</v>
      </c>
      <c r="C821" s="203" t="s">
        <v>55</v>
      </c>
      <c r="D821" s="202" t="s">
        <v>19</v>
      </c>
      <c r="E821" s="47" t="str">
        <f t="shared" si="12"/>
        <v>PBFemale70-74</v>
      </c>
      <c r="F821" s="159">
        <v>2.4209999999999999E-2</v>
      </c>
      <c r="G821" s="159">
        <v>0.11415097541473153</v>
      </c>
      <c r="H821" s="157">
        <v>8914.9741210793909</v>
      </c>
      <c r="I821" s="158">
        <v>0.88584902458526849</v>
      </c>
      <c r="J821" s="157">
        <v>78098.098493592785</v>
      </c>
      <c r="K821" s="157">
        <v>368203.05716526543</v>
      </c>
      <c r="L821" s="157">
        <v>1200494.9741357262</v>
      </c>
      <c r="M821" s="156">
        <v>15.371628724535663</v>
      </c>
    </row>
    <row r="822" spans="2:13" x14ac:dyDescent="0.2">
      <c r="B822" t="s">
        <v>48</v>
      </c>
      <c r="C822" s="203" t="s">
        <v>55</v>
      </c>
      <c r="D822" s="202" t="s">
        <v>20</v>
      </c>
      <c r="E822" s="47" t="str">
        <f t="shared" si="12"/>
        <v>PBFemale75-79</v>
      </c>
      <c r="F822" s="159">
        <v>3.9789999999999999E-2</v>
      </c>
      <c r="G822" s="159">
        <v>0.18094758905721045</v>
      </c>
      <c r="H822" s="157">
        <v>12518.519558651435</v>
      </c>
      <c r="I822" s="158">
        <v>0.81905241094278958</v>
      </c>
      <c r="J822" s="157">
        <v>69183.124372513397</v>
      </c>
      <c r="K822" s="157">
        <v>314619.32296593842</v>
      </c>
      <c r="L822" s="157">
        <v>832291.91697046091</v>
      </c>
      <c r="M822" s="156">
        <v>12.030273632757936</v>
      </c>
    </row>
    <row r="823" spans="2:13" x14ac:dyDescent="0.2">
      <c r="B823" t="s">
        <v>48</v>
      </c>
      <c r="C823" s="203" t="s">
        <v>55</v>
      </c>
      <c r="D823" s="202" t="s">
        <v>21</v>
      </c>
      <c r="E823" s="47" t="str">
        <f t="shared" si="12"/>
        <v>PBFemale80-84</v>
      </c>
      <c r="F823" s="159">
        <v>6.7320000000000005E-2</v>
      </c>
      <c r="G823" s="159">
        <v>0.28810606820273454</v>
      </c>
      <c r="H823" s="157">
        <v>16325.416499183515</v>
      </c>
      <c r="I823" s="158">
        <v>0.71189393179726546</v>
      </c>
      <c r="J823" s="157">
        <v>56664.604813861966</v>
      </c>
      <c r="K823" s="157">
        <v>242509.48282135103</v>
      </c>
      <c r="L823" s="157">
        <v>517672.59400452243</v>
      </c>
      <c r="M823" s="156">
        <v>9.1357311271300574</v>
      </c>
    </row>
    <row r="824" spans="2:13" x14ac:dyDescent="0.2">
      <c r="B824" t="s">
        <v>48</v>
      </c>
      <c r="C824" s="203" t="s">
        <v>55</v>
      </c>
      <c r="D824" s="202" t="s">
        <v>22</v>
      </c>
      <c r="E824" s="47" t="str">
        <f t="shared" si="12"/>
        <v>PBFemale85-89</v>
      </c>
      <c r="F824" s="159">
        <v>0.10528999999999999</v>
      </c>
      <c r="G824" s="159">
        <v>0.41674821530625955</v>
      </c>
      <c r="H824" s="157">
        <v>16811.284737045364</v>
      </c>
      <c r="I824" s="158">
        <v>0.58325178469374039</v>
      </c>
      <c r="J824" s="157">
        <v>40339.188314678453</v>
      </c>
      <c r="K824" s="157">
        <v>159667.72973077884</v>
      </c>
      <c r="L824" s="157">
        <v>275163.11118317139</v>
      </c>
      <c r="M824" s="156">
        <v>6.8212356936058178</v>
      </c>
    </row>
    <row r="825" spans="2:13" x14ac:dyDescent="0.2">
      <c r="B825" t="s">
        <v>48</v>
      </c>
      <c r="C825" s="203" t="s">
        <v>55</v>
      </c>
      <c r="D825" s="202" t="s">
        <v>5</v>
      </c>
      <c r="E825" s="47" t="str">
        <f t="shared" si="12"/>
        <v>PBFemale90+</v>
      </c>
      <c r="F825" s="159">
        <v>0.20371</v>
      </c>
      <c r="G825" s="159">
        <v>1</v>
      </c>
      <c r="H825" s="157">
        <v>23527.903577633086</v>
      </c>
      <c r="I825" s="158">
        <v>0</v>
      </c>
      <c r="J825" s="157">
        <v>23527.903577633086</v>
      </c>
      <c r="K825" s="157">
        <v>115495.38145239254</v>
      </c>
      <c r="L825" s="157">
        <v>115495.38145239254</v>
      </c>
      <c r="M825" s="156">
        <v>4.9088683601283023</v>
      </c>
    </row>
    <row r="826" spans="2:13" x14ac:dyDescent="0.2">
      <c r="B826" t="s">
        <v>48</v>
      </c>
      <c r="C826" s="203" t="s">
        <v>56</v>
      </c>
      <c r="D826" s="202">
        <v>0</v>
      </c>
      <c r="E826" s="47" t="str">
        <f t="shared" si="12"/>
        <v>PEFemale0</v>
      </c>
      <c r="F826" s="159">
        <v>1.0109999999999999E-2</v>
      </c>
      <c r="G826" s="159">
        <v>1.0016168248393697E-2</v>
      </c>
      <c r="H826" s="157">
        <v>1001.6168248393697</v>
      </c>
      <c r="I826" s="158">
        <v>0.98998383175160631</v>
      </c>
      <c r="J826" s="157">
        <v>100000</v>
      </c>
      <c r="K826" s="157">
        <v>99078.561104316643</v>
      </c>
      <c r="L826" s="157">
        <v>7891600.7290811474</v>
      </c>
      <c r="M826" s="156">
        <v>78.916007290811478</v>
      </c>
    </row>
    <row r="827" spans="2:13" x14ac:dyDescent="0.2">
      <c r="B827" t="s">
        <v>48</v>
      </c>
      <c r="C827" s="203" t="s">
        <v>56</v>
      </c>
      <c r="D827" s="202" t="s">
        <v>107</v>
      </c>
      <c r="E827" s="47" t="str">
        <f t="shared" si="12"/>
        <v>PEFemale01-04</v>
      </c>
      <c r="F827" s="159">
        <v>5.0000000000000001E-4</v>
      </c>
      <c r="G827" s="159">
        <v>2.003254544990167E-3</v>
      </c>
      <c r="H827" s="157">
        <v>198.31896104231862</v>
      </c>
      <c r="I827" s="158">
        <v>0.99799674545500983</v>
      </c>
      <c r="J827" s="157">
        <v>98998.383175160634</v>
      </c>
      <c r="K827" s="157">
        <v>395499.2670594707</v>
      </c>
      <c r="L827" s="157">
        <v>7792522.1679768311</v>
      </c>
      <c r="M827" s="156">
        <v>78.713630647778373</v>
      </c>
    </row>
    <row r="828" spans="2:13" x14ac:dyDescent="0.2">
      <c r="B828" t="s">
        <v>48</v>
      </c>
      <c r="C828" s="203" t="s">
        <v>56</v>
      </c>
      <c r="D828" s="202" t="s">
        <v>106</v>
      </c>
      <c r="E828" s="47" t="str">
        <f t="shared" si="12"/>
        <v>PEFemale05-09</v>
      </c>
      <c r="F828" s="159">
        <v>1.8000000000000001E-4</v>
      </c>
      <c r="G828" s="159">
        <v>9.1195566993069153E-4</v>
      </c>
      <c r="H828" s="157">
        <v>90.10127874958161</v>
      </c>
      <c r="I828" s="158">
        <v>0.99908804433006926</v>
      </c>
      <c r="J828" s="157">
        <v>98800.06421411832</v>
      </c>
      <c r="K828" s="157">
        <v>493775.06787371763</v>
      </c>
      <c r="L828" s="157">
        <v>7397022.9009173606</v>
      </c>
      <c r="M828" s="156">
        <v>74.868604183157416</v>
      </c>
    </row>
    <row r="829" spans="2:13" x14ac:dyDescent="0.2">
      <c r="B829" t="s">
        <v>48</v>
      </c>
      <c r="C829" s="203" t="s">
        <v>56</v>
      </c>
      <c r="D829" s="202" t="s">
        <v>71</v>
      </c>
      <c r="E829" s="47" t="str">
        <f t="shared" si="12"/>
        <v>PEFemale10-14</v>
      </c>
      <c r="F829" s="159">
        <v>2.3000000000000001E-4</v>
      </c>
      <c r="G829" s="159">
        <v>1.1681524513375565E-3</v>
      </c>
      <c r="H829" s="157">
        <v>115.30828517439033</v>
      </c>
      <c r="I829" s="158">
        <v>0.99883184754866239</v>
      </c>
      <c r="J829" s="157">
        <v>98709.962935368734</v>
      </c>
      <c r="K829" s="157">
        <v>493261.54396390769</v>
      </c>
      <c r="L829" s="157">
        <v>6903247.8330436433</v>
      </c>
      <c r="M829" s="156">
        <v>69.934661383305439</v>
      </c>
    </row>
    <row r="830" spans="2:13" x14ac:dyDescent="0.2">
      <c r="B830" t="s">
        <v>48</v>
      </c>
      <c r="C830" s="203" t="s">
        <v>56</v>
      </c>
      <c r="D830" s="202" t="s">
        <v>72</v>
      </c>
      <c r="E830" s="47" t="str">
        <f t="shared" si="12"/>
        <v>PEFemale15-19</v>
      </c>
      <c r="F830" s="159">
        <v>4.0000000000000002E-4</v>
      </c>
      <c r="G830" s="159">
        <v>2.0089218662237948E-3</v>
      </c>
      <c r="H830" s="157">
        <v>198.06895761955897</v>
      </c>
      <c r="I830" s="158">
        <v>0.99799107813377619</v>
      </c>
      <c r="J830" s="157">
        <v>98594.654650194338</v>
      </c>
      <c r="K830" s="157">
        <v>492478.1008569228</v>
      </c>
      <c r="L830" s="157">
        <v>6409986.289079736</v>
      </c>
      <c r="M830" s="156">
        <v>65.013527475924903</v>
      </c>
    </row>
    <row r="831" spans="2:13" x14ac:dyDescent="0.2">
      <c r="B831" t="s">
        <v>48</v>
      </c>
      <c r="C831" s="203" t="s">
        <v>56</v>
      </c>
      <c r="D831" s="202" t="s">
        <v>73</v>
      </c>
      <c r="E831" s="47" t="str">
        <f t="shared" si="12"/>
        <v>PEFemale20-24</v>
      </c>
      <c r="F831" s="159">
        <v>5.1999999999999995E-4</v>
      </c>
      <c r="G831" s="159">
        <v>2.6208467395462355E-3</v>
      </c>
      <c r="H831" s="157">
        <v>257.88237079486635</v>
      </c>
      <c r="I831" s="158">
        <v>0.99737915326045379</v>
      </c>
      <c r="J831" s="157">
        <v>98396.585692574779</v>
      </c>
      <c r="K831" s="157">
        <v>491338.22253588674</v>
      </c>
      <c r="L831" s="157">
        <v>5917508.1882228134</v>
      </c>
      <c r="M831" s="156">
        <v>60.139365066092545</v>
      </c>
    </row>
    <row r="832" spans="2:13" x14ac:dyDescent="0.2">
      <c r="B832" t="s">
        <v>48</v>
      </c>
      <c r="C832" s="203" t="s">
        <v>56</v>
      </c>
      <c r="D832" s="202" t="s">
        <v>74</v>
      </c>
      <c r="E832" s="47" t="str">
        <f t="shared" si="12"/>
        <v>PEFemale25-29</v>
      </c>
      <c r="F832" s="159">
        <v>6.4000000000000005E-4</v>
      </c>
      <c r="G832" s="159">
        <v>3.2163944898749384E-3</v>
      </c>
      <c r="H832" s="157">
        <v>315.65278460764426</v>
      </c>
      <c r="I832" s="158">
        <v>0.99678360551012501</v>
      </c>
      <c r="J832" s="157">
        <v>98138.703321779918</v>
      </c>
      <c r="K832" s="157">
        <v>489904.38464738044</v>
      </c>
      <c r="L832" s="157">
        <v>5426169.9656869266</v>
      </c>
      <c r="M832" s="156">
        <v>55.290825963895706</v>
      </c>
    </row>
    <row r="833" spans="2:13" x14ac:dyDescent="0.2">
      <c r="B833" t="s">
        <v>48</v>
      </c>
      <c r="C833" s="203" t="s">
        <v>56</v>
      </c>
      <c r="D833" s="202" t="s">
        <v>75</v>
      </c>
      <c r="E833" s="47" t="str">
        <f t="shared" si="12"/>
        <v>PEFemale30-34</v>
      </c>
      <c r="F833" s="159">
        <v>8.4999999999999995E-4</v>
      </c>
      <c r="G833" s="159">
        <v>4.2251229319245596E-3</v>
      </c>
      <c r="H833" s="157">
        <v>413.31441409542168</v>
      </c>
      <c r="I833" s="158">
        <v>0.99577487706807544</v>
      </c>
      <c r="J833" s="157">
        <v>97823.050537172268</v>
      </c>
      <c r="K833" s="157">
        <v>488081.96665062278</v>
      </c>
      <c r="L833" s="157">
        <v>4936265.5810395461</v>
      </c>
      <c r="M833" s="156">
        <v>50.461169979194118</v>
      </c>
    </row>
    <row r="834" spans="2:13" x14ac:dyDescent="0.2">
      <c r="B834" t="s">
        <v>48</v>
      </c>
      <c r="C834" s="203" t="s">
        <v>56</v>
      </c>
      <c r="D834" s="202" t="s">
        <v>76</v>
      </c>
      <c r="E834" s="47" t="str">
        <f t="shared" si="12"/>
        <v>PEFemale35-39</v>
      </c>
      <c r="F834" s="159">
        <v>1.2199999999999999E-3</v>
      </c>
      <c r="G834" s="159">
        <v>6.0881417116339168E-3</v>
      </c>
      <c r="H834" s="157">
        <v>593.04427761015722</v>
      </c>
      <c r="I834" s="158">
        <v>0.99391185828836603</v>
      </c>
      <c r="J834" s="157">
        <v>97409.736123076844</v>
      </c>
      <c r="K834" s="157">
        <v>485566.06992135884</v>
      </c>
      <c r="L834" s="157">
        <v>4448183.6143889232</v>
      </c>
      <c r="M834" s="156">
        <v>45.664671637839767</v>
      </c>
    </row>
    <row r="835" spans="2:13" x14ac:dyDescent="0.2">
      <c r="B835" t="s">
        <v>48</v>
      </c>
      <c r="C835" s="203" t="s">
        <v>56</v>
      </c>
      <c r="D835" s="202" t="s">
        <v>77</v>
      </c>
      <c r="E835" s="47" t="str">
        <f t="shared" si="12"/>
        <v>PEFemale40-44</v>
      </c>
      <c r="F835" s="159">
        <v>1.8699999999999999E-3</v>
      </c>
      <c r="G835" s="159">
        <v>9.326458819945465E-3</v>
      </c>
      <c r="H835" s="157">
        <v>902.95688958009498</v>
      </c>
      <c r="I835" s="158">
        <v>0.99067354118005457</v>
      </c>
      <c r="J835" s="157">
        <v>96816.691845466688</v>
      </c>
      <c r="K835" s="157">
        <v>481826.06700338318</v>
      </c>
      <c r="L835" s="157">
        <v>3962617.5444675647</v>
      </c>
      <c r="M835" s="156">
        <v>40.929073994724689</v>
      </c>
    </row>
    <row r="836" spans="2:13" x14ac:dyDescent="0.2">
      <c r="B836" t="s">
        <v>48</v>
      </c>
      <c r="C836" s="203" t="s">
        <v>56</v>
      </c>
      <c r="D836" s="202" t="s">
        <v>78</v>
      </c>
      <c r="E836" s="47" t="str">
        <f t="shared" si="12"/>
        <v>PEFemale45-49</v>
      </c>
      <c r="F836" s="159">
        <v>2.8700000000000002E-3</v>
      </c>
      <c r="G836" s="159">
        <v>1.4238534874457719E-2</v>
      </c>
      <c r="H836" s="157">
        <v>1365.6710601088857</v>
      </c>
      <c r="I836" s="158">
        <v>0.9857614651255423</v>
      </c>
      <c r="J836" s="157">
        <v>95913.734955886597</v>
      </c>
      <c r="K836" s="157">
        <v>476154.49712916079</v>
      </c>
      <c r="L836" s="157">
        <v>3480791.4774641814</v>
      </c>
      <c r="M836" s="156">
        <v>36.29085530935788</v>
      </c>
    </row>
    <row r="837" spans="2:13" x14ac:dyDescent="0.2">
      <c r="B837" t="s">
        <v>48</v>
      </c>
      <c r="C837" s="203" t="s">
        <v>56</v>
      </c>
      <c r="D837" s="202" t="s">
        <v>79</v>
      </c>
      <c r="E837" s="47" t="str">
        <f t="shared" si="12"/>
        <v>PEFemale50-54</v>
      </c>
      <c r="F837" s="159">
        <v>4.4400000000000004E-3</v>
      </c>
      <c r="G837" s="159">
        <v>2.1973413664957187E-2</v>
      </c>
      <c r="H837" s="157">
        <v>2077.5437192027271</v>
      </c>
      <c r="I837" s="158">
        <v>0.9780265863350428</v>
      </c>
      <c r="J837" s="157">
        <v>94548.063895777712</v>
      </c>
      <c r="K837" s="157">
        <v>467546.46018088172</v>
      </c>
      <c r="L837" s="157">
        <v>3004636.9803350205</v>
      </c>
      <c r="M837" s="156">
        <v>31.778937151448115</v>
      </c>
    </row>
    <row r="838" spans="2:13" x14ac:dyDescent="0.2">
      <c r="B838" t="s">
        <v>48</v>
      </c>
      <c r="C838" s="203" t="s">
        <v>56</v>
      </c>
      <c r="D838" s="202" t="s">
        <v>80</v>
      </c>
      <c r="E838" s="47" t="str">
        <f t="shared" si="12"/>
        <v>PEFemale55-59</v>
      </c>
      <c r="F838" s="159">
        <v>6.43E-3</v>
      </c>
      <c r="G838" s="159">
        <v>3.1642630015189119E-2</v>
      </c>
      <c r="H838" s="157">
        <v>2926.0104572594423</v>
      </c>
      <c r="I838" s="158">
        <v>0.96835736998481092</v>
      </c>
      <c r="J838" s="157">
        <v>92470.520176574981</v>
      </c>
      <c r="K838" s="157">
        <v>455037.57473972632</v>
      </c>
      <c r="L838" s="157">
        <v>2537090.5201541386</v>
      </c>
      <c r="M838" s="156">
        <v>27.436749737208086</v>
      </c>
    </row>
    <row r="839" spans="2:13" x14ac:dyDescent="0.2">
      <c r="B839" t="s">
        <v>48</v>
      </c>
      <c r="C839" s="203" t="s">
        <v>56</v>
      </c>
      <c r="D839" s="202" t="s">
        <v>81</v>
      </c>
      <c r="E839" s="47" t="str">
        <f t="shared" ref="E839:E902" si="13">_xlfn.CONCAT(C839,B839,D839)</f>
        <v>PEFemale60-64</v>
      </c>
      <c r="F839" s="159">
        <v>1.008E-2</v>
      </c>
      <c r="G839" s="159">
        <v>4.9156457464032063E-2</v>
      </c>
      <c r="H839" s="157">
        <v>4401.69088315514</v>
      </c>
      <c r="I839" s="158">
        <v>0.95084354253596792</v>
      </c>
      <c r="J839" s="157">
        <v>89544.509719315538</v>
      </c>
      <c r="K839" s="157">
        <v>436718.32138868986</v>
      </c>
      <c r="L839" s="157">
        <v>2082052.9454144123</v>
      </c>
      <c r="M839" s="156">
        <v>23.251598025839602</v>
      </c>
    </row>
    <row r="840" spans="2:13" x14ac:dyDescent="0.2">
      <c r="B840" t="s">
        <v>48</v>
      </c>
      <c r="C840" s="203" t="s">
        <v>56</v>
      </c>
      <c r="D840" s="202" t="s">
        <v>82</v>
      </c>
      <c r="E840" s="47" t="str">
        <f t="shared" si="13"/>
        <v>PEFemale65-69</v>
      </c>
      <c r="F840" s="159">
        <v>1.558E-2</v>
      </c>
      <c r="G840" s="159">
        <v>7.4957621077097858E-2</v>
      </c>
      <c r="H840" s="157">
        <v>6382.1031517569008</v>
      </c>
      <c r="I840" s="158">
        <v>0.92504237892290209</v>
      </c>
      <c r="J840" s="157">
        <v>85142.818836160397</v>
      </c>
      <c r="K840" s="157">
        <v>409758.8363014097</v>
      </c>
      <c r="L840" s="157">
        <v>1645334.6240257225</v>
      </c>
      <c r="M840" s="156">
        <v>19.324408640872296</v>
      </c>
    </row>
    <row r="841" spans="2:13" x14ac:dyDescent="0.2">
      <c r="B841" t="s">
        <v>48</v>
      </c>
      <c r="C841" s="203" t="s">
        <v>56</v>
      </c>
      <c r="D841" s="202" t="s">
        <v>19</v>
      </c>
      <c r="E841" s="47" t="str">
        <f t="shared" si="13"/>
        <v>PEFemale70-74</v>
      </c>
      <c r="F841" s="159">
        <v>2.5170000000000001E-2</v>
      </c>
      <c r="G841" s="159">
        <v>0.11839257322883265</v>
      </c>
      <c r="H841" s="157">
        <v>9324.6837992210076</v>
      </c>
      <c r="I841" s="158">
        <v>0.88160742677116732</v>
      </c>
      <c r="J841" s="157">
        <v>78760.715684403491</v>
      </c>
      <c r="K841" s="157">
        <v>370491.86892396491</v>
      </c>
      <c r="L841" s="157">
        <v>1235575.7877243129</v>
      </c>
      <c r="M841" s="156">
        <v>15.68771661084571</v>
      </c>
    </row>
    <row r="842" spans="2:13" x14ac:dyDescent="0.2">
      <c r="B842" t="s">
        <v>48</v>
      </c>
      <c r="C842" s="203" t="s">
        <v>56</v>
      </c>
      <c r="D842" s="202" t="s">
        <v>20</v>
      </c>
      <c r="E842" s="47" t="str">
        <f t="shared" si="13"/>
        <v>PEFemale75-79</v>
      </c>
      <c r="F842" s="159">
        <v>3.8609999999999998E-2</v>
      </c>
      <c r="G842" s="159">
        <v>0.17605742279966605</v>
      </c>
      <c r="H842" s="157">
        <v>12224.728823140666</v>
      </c>
      <c r="I842" s="158">
        <v>0.82394257720033393</v>
      </c>
      <c r="J842" s="157">
        <v>69436.031885182485</v>
      </c>
      <c r="K842" s="157">
        <v>316618.33736806078</v>
      </c>
      <c r="L842" s="157">
        <v>865083.91880034795</v>
      </c>
      <c r="M842" s="156">
        <v>12.45871769041795</v>
      </c>
    </row>
    <row r="843" spans="2:13" x14ac:dyDescent="0.2">
      <c r="B843" t="s">
        <v>48</v>
      </c>
      <c r="C843" s="203" t="s">
        <v>56</v>
      </c>
      <c r="D843" s="202" t="s">
        <v>21</v>
      </c>
      <c r="E843" s="47" t="str">
        <f t="shared" si="13"/>
        <v>PEFemale80-84</v>
      </c>
      <c r="F843" s="159">
        <v>6.3259999999999997E-2</v>
      </c>
      <c r="G843" s="159">
        <v>0.27311030600495934</v>
      </c>
      <c r="H843" s="157">
        <v>15624.996486216709</v>
      </c>
      <c r="I843" s="158">
        <v>0.72688969399504066</v>
      </c>
      <c r="J843" s="157">
        <v>57211.303062041821</v>
      </c>
      <c r="K843" s="157">
        <v>246994.02409466734</v>
      </c>
      <c r="L843" s="157">
        <v>548465.58143228712</v>
      </c>
      <c r="M843" s="156">
        <v>9.5866647336718227</v>
      </c>
    </row>
    <row r="844" spans="2:13" x14ac:dyDescent="0.2">
      <c r="B844" t="s">
        <v>48</v>
      </c>
      <c r="C844" s="203" t="s">
        <v>56</v>
      </c>
      <c r="D844" s="202" t="s">
        <v>22</v>
      </c>
      <c r="E844" s="47" t="str">
        <f t="shared" si="13"/>
        <v>PEFemale85-89</v>
      </c>
      <c r="F844" s="159">
        <v>9.8930000000000004E-2</v>
      </c>
      <c r="G844" s="159">
        <v>0.39655833272541086</v>
      </c>
      <c r="H844" s="157">
        <v>16491.396399916997</v>
      </c>
      <c r="I844" s="158">
        <v>0.60344166727458914</v>
      </c>
      <c r="J844" s="157">
        <v>41586.30657582511</v>
      </c>
      <c r="K844" s="157">
        <v>166703.04187933306</v>
      </c>
      <c r="L844" s="157">
        <v>301471.55733761983</v>
      </c>
      <c r="M844" s="156">
        <v>7.2492986793126475</v>
      </c>
    </row>
    <row r="845" spans="2:13" x14ac:dyDescent="0.2">
      <c r="B845" t="s">
        <v>48</v>
      </c>
      <c r="C845" s="203" t="s">
        <v>56</v>
      </c>
      <c r="D845" s="202" t="s">
        <v>5</v>
      </c>
      <c r="E845" s="47" t="str">
        <f t="shared" si="13"/>
        <v>PEFemale90+</v>
      </c>
      <c r="F845" s="159">
        <v>0.18620999999999999</v>
      </c>
      <c r="G845" s="159">
        <v>1</v>
      </c>
      <c r="H845" s="157">
        <v>25094.910175908113</v>
      </c>
      <c r="I845" s="158">
        <v>0</v>
      </c>
      <c r="J845" s="157">
        <v>25094.910175908113</v>
      </c>
      <c r="K845" s="157">
        <v>134768.51545828677</v>
      </c>
      <c r="L845" s="157">
        <v>134768.51545828677</v>
      </c>
      <c r="M845" s="156">
        <v>5.3703525740318723</v>
      </c>
    </row>
    <row r="846" spans="2:13" x14ac:dyDescent="0.2">
      <c r="B846" t="s">
        <v>48</v>
      </c>
      <c r="C846" s="203" t="s">
        <v>57</v>
      </c>
      <c r="D846" s="202">
        <v>0</v>
      </c>
      <c r="E846" s="47" t="str">
        <f t="shared" si="13"/>
        <v>ALFemale0</v>
      </c>
      <c r="F846" s="159">
        <v>1.525E-2</v>
      </c>
      <c r="G846" s="159">
        <v>1.5041485215375003E-2</v>
      </c>
      <c r="H846" s="157">
        <v>1504.1485215375003</v>
      </c>
      <c r="I846" s="158">
        <v>0.98495851478462504</v>
      </c>
      <c r="J846" s="157">
        <v>100000</v>
      </c>
      <c r="K846" s="157">
        <v>98638.932787784681</v>
      </c>
      <c r="L846" s="157">
        <v>7776374.937060344</v>
      </c>
      <c r="M846" s="156">
        <v>77.763749370603435</v>
      </c>
    </row>
    <row r="847" spans="2:13" x14ac:dyDescent="0.2">
      <c r="B847" t="s">
        <v>48</v>
      </c>
      <c r="C847" s="203" t="s">
        <v>57</v>
      </c>
      <c r="D847" s="202" t="s">
        <v>107</v>
      </c>
      <c r="E847" s="47" t="str">
        <f t="shared" si="13"/>
        <v>ALFemale01-04</v>
      </c>
      <c r="F847" s="159">
        <v>4.8000000000000001E-4</v>
      </c>
      <c r="G847" s="159">
        <v>1.9262375991214208E-3</v>
      </c>
      <c r="H847" s="157">
        <v>189.72641247529364</v>
      </c>
      <c r="I847" s="158">
        <v>0.99807376240087853</v>
      </c>
      <c r="J847" s="157">
        <v>98495.8514784625</v>
      </c>
      <c r="K847" s="157">
        <v>393509.00594514032</v>
      </c>
      <c r="L847" s="157">
        <v>7677736.0042725597</v>
      </c>
      <c r="M847" s="156">
        <v>77.949841430137838</v>
      </c>
    </row>
    <row r="848" spans="2:13" x14ac:dyDescent="0.2">
      <c r="B848" t="s">
        <v>48</v>
      </c>
      <c r="C848" s="203" t="s">
        <v>57</v>
      </c>
      <c r="D848" s="202" t="s">
        <v>106</v>
      </c>
      <c r="E848" s="47" t="str">
        <f t="shared" si="13"/>
        <v>ALFemale05-09</v>
      </c>
      <c r="F848" s="159">
        <v>2.4000000000000001E-4</v>
      </c>
      <c r="G848" s="159">
        <v>1.1837340738156705E-3</v>
      </c>
      <c r="H848" s="157">
        <v>116.36830990539383</v>
      </c>
      <c r="I848" s="158">
        <v>0.99881626592618433</v>
      </c>
      <c r="J848" s="157">
        <v>98306.125065987202</v>
      </c>
      <c r="K848" s="157">
        <v>491239.70455517253</v>
      </c>
      <c r="L848" s="157">
        <v>7284226.9983274192</v>
      </c>
      <c r="M848" s="156">
        <v>74.09738704926005</v>
      </c>
    </row>
    <row r="849" spans="2:13" x14ac:dyDescent="0.2">
      <c r="B849" t="s">
        <v>48</v>
      </c>
      <c r="C849" s="203" t="s">
        <v>57</v>
      </c>
      <c r="D849" s="202" t="s">
        <v>71</v>
      </c>
      <c r="E849" s="47" t="str">
        <f t="shared" si="13"/>
        <v>ALFemale10-14</v>
      </c>
      <c r="F849" s="159">
        <v>2.9E-4</v>
      </c>
      <c r="G849" s="159">
        <v>1.4633885209922712E-3</v>
      </c>
      <c r="H849" s="157">
        <v>143.68976291587344</v>
      </c>
      <c r="I849" s="158">
        <v>0.99853661147900774</v>
      </c>
      <c r="J849" s="157">
        <v>98189.756756081813</v>
      </c>
      <c r="K849" s="157">
        <v>490589.55937311938</v>
      </c>
      <c r="L849" s="157">
        <v>6792987.2937722467</v>
      </c>
      <c r="M849" s="156">
        <v>69.182239758950146</v>
      </c>
    </row>
    <row r="850" spans="2:13" x14ac:dyDescent="0.2">
      <c r="B850" t="s">
        <v>48</v>
      </c>
      <c r="C850" s="203" t="s">
        <v>57</v>
      </c>
      <c r="D850" s="202" t="s">
        <v>72</v>
      </c>
      <c r="E850" s="47" t="str">
        <f t="shared" si="13"/>
        <v>ALFemale15-19</v>
      </c>
      <c r="F850" s="159">
        <v>5.4000000000000001E-4</v>
      </c>
      <c r="G850" s="159">
        <v>2.691984087228655E-3</v>
      </c>
      <c r="H850" s="157">
        <v>263.93845216095735</v>
      </c>
      <c r="I850" s="158">
        <v>0.9973080159127713</v>
      </c>
      <c r="J850" s="157">
        <v>98046.066993165936</v>
      </c>
      <c r="K850" s="157">
        <v>489570.48883542727</v>
      </c>
      <c r="L850" s="157">
        <v>6302397.7343991278</v>
      </c>
      <c r="M850" s="156">
        <v>64.279964792860284</v>
      </c>
    </row>
    <row r="851" spans="2:13" x14ac:dyDescent="0.2">
      <c r="B851" t="s">
        <v>48</v>
      </c>
      <c r="C851" s="203" t="s">
        <v>57</v>
      </c>
      <c r="D851" s="202" t="s">
        <v>73</v>
      </c>
      <c r="E851" s="47" t="str">
        <f t="shared" si="13"/>
        <v>ALFemale20-24</v>
      </c>
      <c r="F851" s="159">
        <v>5.5999999999999995E-4</v>
      </c>
      <c r="G851" s="159">
        <v>2.8147063177107559E-3</v>
      </c>
      <c r="H851" s="157">
        <v>275.22797496357191</v>
      </c>
      <c r="I851" s="158">
        <v>0.99718529368228925</v>
      </c>
      <c r="J851" s="157">
        <v>97782.128541004975</v>
      </c>
      <c r="K851" s="157">
        <v>488222.5727676159</v>
      </c>
      <c r="L851" s="157">
        <v>5812827.2455637008</v>
      </c>
      <c r="M851" s="156">
        <v>59.446724389171884</v>
      </c>
    </row>
    <row r="852" spans="2:13" x14ac:dyDescent="0.2">
      <c r="B852" t="s">
        <v>48</v>
      </c>
      <c r="C852" s="203" t="s">
        <v>57</v>
      </c>
      <c r="D852" s="202" t="s">
        <v>74</v>
      </c>
      <c r="E852" s="47" t="str">
        <f t="shared" si="13"/>
        <v>ALFemale25-29</v>
      </c>
      <c r="F852" s="159">
        <v>6.8999999999999997E-4</v>
      </c>
      <c r="G852" s="159">
        <v>3.4424770985135343E-3</v>
      </c>
      <c r="H852" s="157">
        <v>335.66527214563388</v>
      </c>
      <c r="I852" s="158">
        <v>0.99655752290148647</v>
      </c>
      <c r="J852" s="157">
        <v>97506.900566041397</v>
      </c>
      <c r="K852" s="157">
        <v>486695.33964984288</v>
      </c>
      <c r="L852" s="157">
        <v>5324604.6727960845</v>
      </c>
      <c r="M852" s="156">
        <v>54.607465132067567</v>
      </c>
    </row>
    <row r="853" spans="2:13" x14ac:dyDescent="0.2">
      <c r="B853" t="s">
        <v>48</v>
      </c>
      <c r="C853" s="203" t="s">
        <v>57</v>
      </c>
      <c r="D853" s="202" t="s">
        <v>75</v>
      </c>
      <c r="E853" s="47" t="str">
        <f t="shared" si="13"/>
        <v>ALFemale30-34</v>
      </c>
      <c r="F853" s="159">
        <v>1.09E-3</v>
      </c>
      <c r="G853" s="159">
        <v>5.445174560535151E-3</v>
      </c>
      <c r="H853" s="157">
        <v>529.11433843809664</v>
      </c>
      <c r="I853" s="158">
        <v>0.99455482543946483</v>
      </c>
      <c r="J853" s="157">
        <v>97171.235293895763</v>
      </c>
      <c r="K853" s="157">
        <v>484533.39062338357</v>
      </c>
      <c r="L853" s="157">
        <v>4837909.3331462415</v>
      </c>
      <c r="M853" s="156">
        <v>49.787463527801378</v>
      </c>
    </row>
    <row r="854" spans="2:13" x14ac:dyDescent="0.2">
      <c r="B854" t="s">
        <v>48</v>
      </c>
      <c r="C854" s="203" t="s">
        <v>57</v>
      </c>
      <c r="D854" s="202" t="s">
        <v>76</v>
      </c>
      <c r="E854" s="47" t="str">
        <f t="shared" si="13"/>
        <v>ALFemale35-39</v>
      </c>
      <c r="F854" s="159">
        <v>1.48E-3</v>
      </c>
      <c r="G854" s="159">
        <v>7.3838393199414385E-3</v>
      </c>
      <c r="H854" s="157">
        <v>713.58989267344475</v>
      </c>
      <c r="I854" s="158">
        <v>0.99261616068005853</v>
      </c>
      <c r="J854" s="157">
        <v>96642.120955457664</v>
      </c>
      <c r="K854" s="157">
        <v>481426.63004560466</v>
      </c>
      <c r="L854" s="157">
        <v>4353375.9425228583</v>
      </c>
      <c r="M854" s="156">
        <v>45.046361767342923</v>
      </c>
    </row>
    <row r="855" spans="2:13" x14ac:dyDescent="0.2">
      <c r="B855" t="s">
        <v>48</v>
      </c>
      <c r="C855" s="203" t="s">
        <v>57</v>
      </c>
      <c r="D855" s="202" t="s">
        <v>77</v>
      </c>
      <c r="E855" s="47" t="str">
        <f t="shared" si="13"/>
        <v>ALFemale40-44</v>
      </c>
      <c r="F855" s="159">
        <v>2.2000000000000001E-3</v>
      </c>
      <c r="G855" s="159">
        <v>1.0938099607435555E-2</v>
      </c>
      <c r="H855" s="157">
        <v>1049.2758279597094</v>
      </c>
      <c r="I855" s="158">
        <v>0.98906190039256447</v>
      </c>
      <c r="J855" s="157">
        <v>95928.531062784212</v>
      </c>
      <c r="K855" s="157">
        <v>477019.46574402181</v>
      </c>
      <c r="L855" s="157">
        <v>3871949.3124772534</v>
      </c>
      <c r="M855" s="156">
        <v>40.362854195516697</v>
      </c>
    </row>
    <row r="856" spans="2:13" x14ac:dyDescent="0.2">
      <c r="B856" t="s">
        <v>48</v>
      </c>
      <c r="C856" s="203" t="s">
        <v>57</v>
      </c>
      <c r="D856" s="202" t="s">
        <v>78</v>
      </c>
      <c r="E856" s="47" t="str">
        <f t="shared" si="13"/>
        <v>ALFemale45-49</v>
      </c>
      <c r="F856" s="159">
        <v>3.0100000000000001E-3</v>
      </c>
      <c r="G856" s="159">
        <v>1.4939112974558385E-2</v>
      </c>
      <c r="H856" s="157">
        <v>1417.4119128950033</v>
      </c>
      <c r="I856" s="158">
        <v>0.98506088702544159</v>
      </c>
      <c r="J856" s="157">
        <v>94879.255234824508</v>
      </c>
      <c r="K856" s="157">
        <v>470852.74639188498</v>
      </c>
      <c r="L856" s="157">
        <v>3394929.8467332316</v>
      </c>
      <c r="M856" s="156">
        <v>35.781581952038295</v>
      </c>
    </row>
    <row r="857" spans="2:13" x14ac:dyDescent="0.2">
      <c r="B857" t="s">
        <v>48</v>
      </c>
      <c r="C857" s="203" t="s">
        <v>57</v>
      </c>
      <c r="D857" s="202" t="s">
        <v>79</v>
      </c>
      <c r="E857" s="47" t="str">
        <f t="shared" si="13"/>
        <v>ALFemale50-54</v>
      </c>
      <c r="F857" s="159">
        <v>5.1399999999999996E-3</v>
      </c>
      <c r="G857" s="159">
        <v>2.5371366596198076E-2</v>
      </c>
      <c r="H857" s="157">
        <v>2371.2546896771005</v>
      </c>
      <c r="I857" s="158">
        <v>0.9746286334038019</v>
      </c>
      <c r="J857" s="157">
        <v>93461.843321929497</v>
      </c>
      <c r="K857" s="157">
        <v>461381.07988545473</v>
      </c>
      <c r="L857" s="157">
        <v>2924077.1003413466</v>
      </c>
      <c r="M857" s="156">
        <v>31.286319597499887</v>
      </c>
    </row>
    <row r="858" spans="2:13" x14ac:dyDescent="0.2">
      <c r="B858" t="s">
        <v>48</v>
      </c>
      <c r="C858" s="203" t="s">
        <v>57</v>
      </c>
      <c r="D858" s="202" t="s">
        <v>80</v>
      </c>
      <c r="E858" s="47" t="str">
        <f t="shared" si="13"/>
        <v>ALFemale55-59</v>
      </c>
      <c r="F858" s="159">
        <v>7.5799999999999999E-3</v>
      </c>
      <c r="G858" s="159">
        <v>3.7195362929347275E-2</v>
      </c>
      <c r="H858" s="157">
        <v>3388.1475036245029</v>
      </c>
      <c r="I858" s="158">
        <v>0.96280463707065267</v>
      </c>
      <c r="J858" s="157">
        <v>91090.588632252387</v>
      </c>
      <c r="K858" s="157">
        <v>446982.57440220064</v>
      </c>
      <c r="L858" s="157">
        <v>2462696.0204558917</v>
      </c>
      <c r="M858" s="156">
        <v>27.035680166676698</v>
      </c>
    </row>
    <row r="859" spans="2:13" x14ac:dyDescent="0.2">
      <c r="B859" t="s">
        <v>48</v>
      </c>
      <c r="C859" s="203" t="s">
        <v>57</v>
      </c>
      <c r="D859" s="202" t="s">
        <v>81</v>
      </c>
      <c r="E859" s="47" t="str">
        <f t="shared" si="13"/>
        <v>ALFemale60-64</v>
      </c>
      <c r="F859" s="159">
        <v>1.1270000000000001E-2</v>
      </c>
      <c r="G859" s="159">
        <v>5.4789806201224728E-2</v>
      </c>
      <c r="H859" s="157">
        <v>4805.1997528118427</v>
      </c>
      <c r="I859" s="158">
        <v>0.94521019379877524</v>
      </c>
      <c r="J859" s="157">
        <v>87702.441128627877</v>
      </c>
      <c r="K859" s="157">
        <v>426499.20626110974</v>
      </c>
      <c r="L859" s="157">
        <v>2015713.446053691</v>
      </c>
      <c r="M859" s="156">
        <v>22.983550059882209</v>
      </c>
    </row>
    <row r="860" spans="2:13" x14ac:dyDescent="0.2">
      <c r="B860" t="s">
        <v>48</v>
      </c>
      <c r="C860" s="203" t="s">
        <v>57</v>
      </c>
      <c r="D860" s="202" t="s">
        <v>82</v>
      </c>
      <c r="E860" s="47" t="str">
        <f t="shared" si="13"/>
        <v>ALFemale65-69</v>
      </c>
      <c r="F860" s="159">
        <v>1.6879999999999999E-2</v>
      </c>
      <c r="G860" s="159">
        <v>8.0999453192734799E-2</v>
      </c>
      <c r="H860" s="157">
        <v>6714.6312226272485</v>
      </c>
      <c r="I860" s="158">
        <v>0.91900054680726517</v>
      </c>
      <c r="J860" s="157">
        <v>82897.241375816026</v>
      </c>
      <c r="K860" s="157">
        <v>397699.62882251199</v>
      </c>
      <c r="L860" s="157">
        <v>1589214.2397925812</v>
      </c>
      <c r="M860" s="156">
        <v>19.170894150600887</v>
      </c>
    </row>
    <row r="861" spans="2:13" x14ac:dyDescent="0.2">
      <c r="B861" t="s">
        <v>48</v>
      </c>
      <c r="C861" s="203" t="s">
        <v>57</v>
      </c>
      <c r="D861" s="202" t="s">
        <v>19</v>
      </c>
      <c r="E861" s="47" t="str">
        <f t="shared" si="13"/>
        <v>ALFemale70-74</v>
      </c>
      <c r="F861" s="159">
        <v>2.7380000000000002E-2</v>
      </c>
      <c r="G861" s="159">
        <v>0.12811253705296552</v>
      </c>
      <c r="H861" s="157">
        <v>9759.9474660420237</v>
      </c>
      <c r="I861" s="158">
        <v>0.87188746294703445</v>
      </c>
      <c r="J861" s="157">
        <v>76182.610153188769</v>
      </c>
      <c r="K861" s="157">
        <v>356513.18210083881</v>
      </c>
      <c r="L861" s="157">
        <v>1191514.6109700692</v>
      </c>
      <c r="M861" s="156">
        <v>15.6402439949768</v>
      </c>
    </row>
    <row r="862" spans="2:13" x14ac:dyDescent="0.2">
      <c r="B862" t="s">
        <v>48</v>
      </c>
      <c r="C862" s="203" t="s">
        <v>57</v>
      </c>
      <c r="D862" s="202" t="s">
        <v>20</v>
      </c>
      <c r="E862" s="47" t="str">
        <f t="shared" si="13"/>
        <v>ALFemale75-79</v>
      </c>
      <c r="F862" s="159">
        <v>3.8309999999999997E-2</v>
      </c>
      <c r="G862" s="159">
        <v>0.17482561617932885</v>
      </c>
      <c r="H862" s="157">
        <v>11612.382932552144</v>
      </c>
      <c r="I862" s="158">
        <v>0.8251743838206711</v>
      </c>
      <c r="J862" s="157">
        <v>66422.662687146745</v>
      </c>
      <c r="K862" s="157">
        <v>303082.35610435333</v>
      </c>
      <c r="L862" s="157">
        <v>835001.42886923032</v>
      </c>
      <c r="M862" s="156">
        <v>12.571032161148352</v>
      </c>
    </row>
    <row r="863" spans="2:13" x14ac:dyDescent="0.2">
      <c r="B863" t="s">
        <v>48</v>
      </c>
      <c r="C863" s="203" t="s">
        <v>57</v>
      </c>
      <c r="D863" s="202" t="s">
        <v>21</v>
      </c>
      <c r="E863" s="47" t="str">
        <f t="shared" si="13"/>
        <v>ALFemale80-84</v>
      </c>
      <c r="F863" s="159">
        <v>6.515E-2</v>
      </c>
      <c r="G863" s="159">
        <v>0.2801292440910082</v>
      </c>
      <c r="H863" s="157">
        <v>15353.962236071275</v>
      </c>
      <c r="I863" s="158">
        <v>0.71987075590899186</v>
      </c>
      <c r="J863" s="157">
        <v>54810.279754594594</v>
      </c>
      <c r="K863" s="157">
        <v>235666.49318279477</v>
      </c>
      <c r="L863" s="157">
        <v>531919.072764877</v>
      </c>
      <c r="M863" s="156">
        <v>9.7047319434688291</v>
      </c>
    </row>
    <row r="864" spans="2:13" x14ac:dyDescent="0.2">
      <c r="B864" t="s">
        <v>48</v>
      </c>
      <c r="C864" s="203" t="s">
        <v>57</v>
      </c>
      <c r="D864" s="202" t="s">
        <v>22</v>
      </c>
      <c r="E864" s="47" t="str">
        <f t="shared" si="13"/>
        <v>ALFemale85-89</v>
      </c>
      <c r="F864" s="159">
        <v>9.9820000000000006E-2</v>
      </c>
      <c r="G864" s="159">
        <v>0.39940939112634521</v>
      </c>
      <c r="H864" s="157">
        <v>15759.223756161147</v>
      </c>
      <c r="I864" s="158">
        <v>0.60059060887365479</v>
      </c>
      <c r="J864" s="157">
        <v>39456.317518523319</v>
      </c>
      <c r="K864" s="157">
        <v>157883.52820221373</v>
      </c>
      <c r="L864" s="157">
        <v>296252.57958208228</v>
      </c>
      <c r="M864" s="156">
        <v>7.5083687027559618</v>
      </c>
    </row>
    <row r="865" spans="2:13" x14ac:dyDescent="0.2">
      <c r="B865" t="s">
        <v>48</v>
      </c>
      <c r="C865" s="203" t="s">
        <v>57</v>
      </c>
      <c r="D865" s="202" t="s">
        <v>5</v>
      </c>
      <c r="E865" s="47" t="str">
        <f t="shared" si="13"/>
        <v>ALFemale90+</v>
      </c>
      <c r="F865" s="159">
        <v>0.17126</v>
      </c>
      <c r="G865" s="159">
        <v>1</v>
      </c>
      <c r="H865" s="157">
        <v>23697.093762362172</v>
      </c>
      <c r="I865" s="158">
        <v>0</v>
      </c>
      <c r="J865" s="157">
        <v>23697.093762362172</v>
      </c>
      <c r="K865" s="157">
        <v>138369.05137986856</v>
      </c>
      <c r="L865" s="157">
        <v>138369.05137986856</v>
      </c>
      <c r="M865" s="156">
        <v>5.8390726207801302</v>
      </c>
    </row>
    <row r="866" spans="2:13" x14ac:dyDescent="0.2">
      <c r="B866" t="s">
        <v>48</v>
      </c>
      <c r="C866" s="203" t="s">
        <v>52</v>
      </c>
      <c r="D866" s="202">
        <v>0</v>
      </c>
      <c r="E866" s="47" t="str">
        <f t="shared" si="13"/>
        <v>SEFemale0</v>
      </c>
      <c r="F866" s="159">
        <v>1.269E-2</v>
      </c>
      <c r="G866" s="159">
        <v>1.2541541914604864E-2</v>
      </c>
      <c r="H866" s="157">
        <v>1254.1541914604863</v>
      </c>
      <c r="I866" s="158">
        <v>0.98745845808539512</v>
      </c>
      <c r="J866" s="157">
        <v>100000</v>
      </c>
      <c r="K866" s="157">
        <v>98855.740600191275</v>
      </c>
      <c r="L866" s="157">
        <v>7790878.5931929611</v>
      </c>
      <c r="M866" s="156">
        <v>77.908785931929614</v>
      </c>
    </row>
    <row r="867" spans="2:13" x14ac:dyDescent="0.2">
      <c r="B867" t="s">
        <v>48</v>
      </c>
      <c r="C867" s="203" t="s">
        <v>52</v>
      </c>
      <c r="D867" s="202" t="s">
        <v>107</v>
      </c>
      <c r="E867" s="47" t="str">
        <f t="shared" si="13"/>
        <v>SEFemale01-04</v>
      </c>
      <c r="F867" s="159">
        <v>5.8E-4</v>
      </c>
      <c r="G867" s="159">
        <v>2.3169632585309293E-3</v>
      </c>
      <c r="H867" s="157">
        <v>228.79049667094642</v>
      </c>
      <c r="I867" s="158">
        <v>0.99768303674146908</v>
      </c>
      <c r="J867" s="157">
        <v>98745.84580853951</v>
      </c>
      <c r="K867" s="157">
        <v>394412.23521279485</v>
      </c>
      <c r="L867" s="157">
        <v>7692022.85259277</v>
      </c>
      <c r="M867" s="156">
        <v>77.8971792647055</v>
      </c>
    </row>
    <row r="868" spans="2:13" x14ac:dyDescent="0.2">
      <c r="B868" t="s">
        <v>48</v>
      </c>
      <c r="C868" s="203" t="s">
        <v>52</v>
      </c>
      <c r="D868" s="202" t="s">
        <v>106</v>
      </c>
      <c r="E868" s="47" t="str">
        <f t="shared" si="13"/>
        <v>SEFemale05-09</v>
      </c>
      <c r="F868" s="159">
        <v>3.1E-4</v>
      </c>
      <c r="G868" s="159">
        <v>1.537351401832377E-3</v>
      </c>
      <c r="H868" s="157">
        <v>151.45533308809897</v>
      </c>
      <c r="I868" s="158">
        <v>0.99846264859816758</v>
      </c>
      <c r="J868" s="157">
        <v>98517.055311868564</v>
      </c>
      <c r="K868" s="157">
        <v>492206.63822662254</v>
      </c>
      <c r="L868" s="157">
        <v>7297610.6173799755</v>
      </c>
      <c r="M868" s="156">
        <v>74.074591392104026</v>
      </c>
    </row>
    <row r="869" spans="2:13" x14ac:dyDescent="0.2">
      <c r="B869" t="s">
        <v>48</v>
      </c>
      <c r="C869" s="203" t="s">
        <v>52</v>
      </c>
      <c r="D869" s="202" t="s">
        <v>71</v>
      </c>
      <c r="E869" s="47" t="str">
        <f t="shared" si="13"/>
        <v>SEFemale10-14</v>
      </c>
      <c r="F869" s="159">
        <v>2.5999999999999998E-4</v>
      </c>
      <c r="G869" s="159">
        <v>1.2923007118671712E-3</v>
      </c>
      <c r="H869" s="157">
        <v>127.1179348758194</v>
      </c>
      <c r="I869" s="158">
        <v>0.99870769928813286</v>
      </c>
      <c r="J869" s="157">
        <v>98365.599978780461</v>
      </c>
      <c r="K869" s="157">
        <v>491510.20505671279</v>
      </c>
      <c r="L869" s="157">
        <v>6805403.9791533528</v>
      </c>
      <c r="M869" s="156">
        <v>69.184796113899807</v>
      </c>
    </row>
    <row r="870" spans="2:13" x14ac:dyDescent="0.2">
      <c r="B870" t="s">
        <v>48</v>
      </c>
      <c r="C870" s="203" t="s">
        <v>52</v>
      </c>
      <c r="D870" s="202" t="s">
        <v>72</v>
      </c>
      <c r="E870" s="47" t="str">
        <f t="shared" si="13"/>
        <v>SEFemale15-19</v>
      </c>
      <c r="F870" s="159">
        <v>3.6999999999999999E-4</v>
      </c>
      <c r="G870" s="159">
        <v>1.8683244536825082E-3</v>
      </c>
      <c r="H870" s="157">
        <v>183.54135829527704</v>
      </c>
      <c r="I870" s="158">
        <v>0.99813167554631754</v>
      </c>
      <c r="J870" s="157">
        <v>98238.482043904645</v>
      </c>
      <c r="K870" s="157">
        <v>490733.55682378507</v>
      </c>
      <c r="L870" s="157">
        <v>6313893.7740966398</v>
      </c>
      <c r="M870" s="156">
        <v>64.2710844338458</v>
      </c>
    </row>
    <row r="871" spans="2:13" x14ac:dyDescent="0.2">
      <c r="B871" t="s">
        <v>48</v>
      </c>
      <c r="C871" s="203" t="s">
        <v>52</v>
      </c>
      <c r="D871" s="202" t="s">
        <v>73</v>
      </c>
      <c r="E871" s="47" t="str">
        <f t="shared" si="13"/>
        <v>SEFemale20-24</v>
      </c>
      <c r="F871" s="159">
        <v>6.4999999999999997E-4</v>
      </c>
      <c r="G871" s="159">
        <v>3.2612887509095587E-3</v>
      </c>
      <c r="H871" s="157">
        <v>319.78547502908185</v>
      </c>
      <c r="I871" s="158">
        <v>0.99673871124909041</v>
      </c>
      <c r="J871" s="157">
        <v>98054.94068560937</v>
      </c>
      <c r="K871" s="157">
        <v>489475.23974047415</v>
      </c>
      <c r="L871" s="157">
        <v>5823160.2172728544</v>
      </c>
      <c r="M871" s="156">
        <v>59.386708885414343</v>
      </c>
    </row>
    <row r="872" spans="2:13" x14ac:dyDescent="0.2">
      <c r="B872" t="s">
        <v>48</v>
      </c>
      <c r="C872" s="203" t="s">
        <v>52</v>
      </c>
      <c r="D872" s="202" t="s">
        <v>74</v>
      </c>
      <c r="E872" s="47" t="str">
        <f t="shared" si="13"/>
        <v>SEFemale25-29</v>
      </c>
      <c r="F872" s="159">
        <v>7.3999999999999999E-4</v>
      </c>
      <c r="G872" s="159">
        <v>3.7010721336009546E-3</v>
      </c>
      <c r="H872" s="157">
        <v>361.72485942304286</v>
      </c>
      <c r="I872" s="158">
        <v>0.99629892786639906</v>
      </c>
      <c r="J872" s="157">
        <v>97735.155210580284</v>
      </c>
      <c r="K872" s="157">
        <v>487771.46390434378</v>
      </c>
      <c r="L872" s="157">
        <v>5333684.9775323803</v>
      </c>
      <c r="M872" s="156">
        <v>54.572839896150121</v>
      </c>
    </row>
    <row r="873" spans="2:13" x14ac:dyDescent="0.2">
      <c r="B873" t="s">
        <v>48</v>
      </c>
      <c r="C873" s="203" t="s">
        <v>52</v>
      </c>
      <c r="D873" s="202" t="s">
        <v>75</v>
      </c>
      <c r="E873" s="47" t="str">
        <f t="shared" si="13"/>
        <v>SEFemale30-34</v>
      </c>
      <c r="F873" s="159">
        <v>1.0300000000000001E-3</v>
      </c>
      <c r="G873" s="159">
        <v>5.1324648400109208E-3</v>
      </c>
      <c r="H873" s="157">
        <v>499.76570762856676</v>
      </c>
      <c r="I873" s="158">
        <v>0.99486753515998905</v>
      </c>
      <c r="J873" s="157">
        <v>97373.430351157236</v>
      </c>
      <c r="K873" s="157">
        <v>485617.73748671473</v>
      </c>
      <c r="L873" s="157">
        <v>4845913.5136280367</v>
      </c>
      <c r="M873" s="156">
        <v>49.766281172926199</v>
      </c>
    </row>
    <row r="874" spans="2:13" x14ac:dyDescent="0.2">
      <c r="B874" t="s">
        <v>48</v>
      </c>
      <c r="C874" s="203" t="s">
        <v>52</v>
      </c>
      <c r="D874" s="202" t="s">
        <v>76</v>
      </c>
      <c r="E874" s="47" t="str">
        <f t="shared" si="13"/>
        <v>SEFemale35-39</v>
      </c>
      <c r="F874" s="159">
        <v>1.4400000000000001E-3</v>
      </c>
      <c r="G874" s="159">
        <v>7.165906735414263E-3</v>
      </c>
      <c r="H874" s="157">
        <v>694.18764595332459</v>
      </c>
      <c r="I874" s="158">
        <v>0.99283409326458572</v>
      </c>
      <c r="J874" s="157">
        <v>96873.664643528668</v>
      </c>
      <c r="K874" s="157">
        <v>482632.85410276003</v>
      </c>
      <c r="L874" s="157">
        <v>4360295.7761413222</v>
      </c>
      <c r="M874" s="156">
        <v>45.010125220163204</v>
      </c>
    </row>
    <row r="875" spans="2:13" x14ac:dyDescent="0.2">
      <c r="B875" t="s">
        <v>48</v>
      </c>
      <c r="C875" s="203" t="s">
        <v>52</v>
      </c>
      <c r="D875" s="202" t="s">
        <v>77</v>
      </c>
      <c r="E875" s="47" t="str">
        <f t="shared" si="13"/>
        <v>SEFemale40-44</v>
      </c>
      <c r="F875" s="159">
        <v>2.0600000000000002E-3</v>
      </c>
      <c r="G875" s="159">
        <v>1.0237154712869487E-2</v>
      </c>
      <c r="H875" s="157">
        <v>984.60418622705095</v>
      </c>
      <c r="I875" s="158">
        <v>0.98976284528713054</v>
      </c>
      <c r="J875" s="157">
        <v>96179.476997575344</v>
      </c>
      <c r="K875" s="157">
        <v>478435.87452230911</v>
      </c>
      <c r="L875" s="157">
        <v>3877662.9220385621</v>
      </c>
      <c r="M875" s="156">
        <v>40.316947472445882</v>
      </c>
    </row>
    <row r="876" spans="2:13" x14ac:dyDescent="0.2">
      <c r="B876" t="s">
        <v>48</v>
      </c>
      <c r="C876" s="203" t="s">
        <v>52</v>
      </c>
      <c r="D876" s="202" t="s">
        <v>78</v>
      </c>
      <c r="E876" s="47" t="str">
        <f t="shared" si="13"/>
        <v>SEFemale45-49</v>
      </c>
      <c r="F876" s="159">
        <v>3.5100000000000001E-3</v>
      </c>
      <c r="G876" s="159">
        <v>1.7380573443309674E-2</v>
      </c>
      <c r="H876" s="157">
        <v>1654.5414783241622</v>
      </c>
      <c r="I876" s="158">
        <v>0.98261942655669032</v>
      </c>
      <c r="J876" s="157">
        <v>95194.872811348294</v>
      </c>
      <c r="K876" s="157">
        <v>471838.01036093105</v>
      </c>
      <c r="L876" s="157">
        <v>3399227.0475162528</v>
      </c>
      <c r="M876" s="156">
        <v>35.708089596932858</v>
      </c>
    </row>
    <row r="877" spans="2:13" x14ac:dyDescent="0.2">
      <c r="B877" t="s">
        <v>48</v>
      </c>
      <c r="C877" s="203" t="s">
        <v>52</v>
      </c>
      <c r="D877" s="202" t="s">
        <v>79</v>
      </c>
      <c r="E877" s="47" t="str">
        <f t="shared" si="13"/>
        <v>SEFemale50-54</v>
      </c>
      <c r="F877" s="159">
        <v>4.7600000000000003E-3</v>
      </c>
      <c r="G877" s="159">
        <v>2.3531515312343512E-2</v>
      </c>
      <c r="H877" s="157">
        <v>2201.1457390847431</v>
      </c>
      <c r="I877" s="158">
        <v>0.97646848468765646</v>
      </c>
      <c r="J877" s="157">
        <v>93540.331333024136</v>
      </c>
      <c r="K877" s="157">
        <v>462198.79231740884</v>
      </c>
      <c r="L877" s="157">
        <v>2927389.0371553218</v>
      </c>
      <c r="M877" s="156">
        <v>31.295474320410236</v>
      </c>
    </row>
    <row r="878" spans="2:13" x14ac:dyDescent="0.2">
      <c r="B878" t="s">
        <v>48</v>
      </c>
      <c r="C878" s="203" t="s">
        <v>52</v>
      </c>
      <c r="D878" s="202" t="s">
        <v>80</v>
      </c>
      <c r="E878" s="47" t="str">
        <f t="shared" si="13"/>
        <v>SEFemale55-59</v>
      </c>
      <c r="F878" s="159">
        <v>6.5599999999999999E-3</v>
      </c>
      <c r="G878" s="159">
        <v>3.2273238429166691E-2</v>
      </c>
      <c r="H878" s="157">
        <v>2947.8113145991133</v>
      </c>
      <c r="I878" s="158">
        <v>0.96772676157083326</v>
      </c>
      <c r="J878" s="157">
        <v>91339.185593939386</v>
      </c>
      <c r="K878" s="157">
        <v>449326.39968319912</v>
      </c>
      <c r="L878" s="157">
        <v>2465190.2448379127</v>
      </c>
      <c r="M878" s="156">
        <v>26.989404698627894</v>
      </c>
    </row>
    <row r="879" spans="2:13" x14ac:dyDescent="0.2">
      <c r="B879" t="s">
        <v>48</v>
      </c>
      <c r="C879" s="203" t="s">
        <v>52</v>
      </c>
      <c r="D879" s="202" t="s">
        <v>81</v>
      </c>
      <c r="E879" s="47" t="str">
        <f t="shared" si="13"/>
        <v>SEFemale60-64</v>
      </c>
      <c r="F879" s="159">
        <v>1.0970000000000001E-2</v>
      </c>
      <c r="G879" s="159">
        <v>5.3393761398457799E-2</v>
      </c>
      <c r="H879" s="157">
        <v>4719.547947952874</v>
      </c>
      <c r="I879" s="158">
        <v>0.94660623860154225</v>
      </c>
      <c r="J879" s="157">
        <v>88391.374279340263</v>
      </c>
      <c r="K879" s="157">
        <v>430158.00152681913</v>
      </c>
      <c r="L879" s="157">
        <v>2015863.8451547136</v>
      </c>
      <c r="M879" s="156">
        <v>22.806114981129802</v>
      </c>
    </row>
    <row r="880" spans="2:13" x14ac:dyDescent="0.2">
      <c r="B880" t="s">
        <v>48</v>
      </c>
      <c r="C880" s="203" t="s">
        <v>52</v>
      </c>
      <c r="D880" s="202" t="s">
        <v>82</v>
      </c>
      <c r="E880" s="47" t="str">
        <f t="shared" si="13"/>
        <v>SEFemale65-69</v>
      </c>
      <c r="F880" s="159">
        <v>1.6240000000000001E-2</v>
      </c>
      <c r="G880" s="159">
        <v>7.8013167798940339E-2</v>
      </c>
      <c r="H880" s="157">
        <v>6527.5042276343192</v>
      </c>
      <c r="I880" s="158">
        <v>0.9219868322010597</v>
      </c>
      <c r="J880" s="157">
        <v>83671.82633138739</v>
      </c>
      <c r="K880" s="157">
        <v>402040.37108785118</v>
      </c>
      <c r="L880" s="157">
        <v>1585705.8436278945</v>
      </c>
      <c r="M880" s="156">
        <v>18.951490760433618</v>
      </c>
    </row>
    <row r="881" spans="2:13" x14ac:dyDescent="0.2">
      <c r="B881" t="s">
        <v>48</v>
      </c>
      <c r="C881" s="203" t="s">
        <v>52</v>
      </c>
      <c r="D881" s="202" t="s">
        <v>19</v>
      </c>
      <c r="E881" s="47" t="str">
        <f t="shared" si="13"/>
        <v>SEFemale70-74</v>
      </c>
      <c r="F881" s="159">
        <v>2.5860000000000001E-2</v>
      </c>
      <c r="G881" s="159">
        <v>0.12142792363582246</v>
      </c>
      <c r="H881" s="157">
        <v>9367.4748533518195</v>
      </c>
      <c r="I881" s="158">
        <v>0.87857207636417756</v>
      </c>
      <c r="J881" s="157">
        <v>77144.322103753075</v>
      </c>
      <c r="K881" s="157">
        <v>362302.92338538583</v>
      </c>
      <c r="L881" s="157">
        <v>1183665.4725400433</v>
      </c>
      <c r="M881" s="156">
        <v>15.343520304036192</v>
      </c>
    </row>
    <row r="882" spans="2:13" x14ac:dyDescent="0.2">
      <c r="B882" t="s">
        <v>48</v>
      </c>
      <c r="C882" s="203" t="s">
        <v>52</v>
      </c>
      <c r="D882" s="202" t="s">
        <v>20</v>
      </c>
      <c r="E882" s="47" t="str">
        <f t="shared" si="13"/>
        <v>SEFemale75-79</v>
      </c>
      <c r="F882" s="159">
        <v>4.0430000000000001E-2</v>
      </c>
      <c r="G882" s="159">
        <v>0.18359743222318223</v>
      </c>
      <c r="H882" s="157">
        <v>12443.655119356521</v>
      </c>
      <c r="I882" s="158">
        <v>0.81640256777681774</v>
      </c>
      <c r="J882" s="157">
        <v>67776.847250401261</v>
      </c>
      <c r="K882" s="157">
        <v>307775.09845361498</v>
      </c>
      <c r="L882" s="157">
        <v>821362.54915465752</v>
      </c>
      <c r="M882" s="156">
        <v>12.118630217781261</v>
      </c>
    </row>
    <row r="883" spans="2:13" x14ac:dyDescent="0.2">
      <c r="B883" t="s">
        <v>48</v>
      </c>
      <c r="C883" s="203" t="s">
        <v>52</v>
      </c>
      <c r="D883" s="202" t="s">
        <v>21</v>
      </c>
      <c r="E883" s="47" t="str">
        <f t="shared" si="13"/>
        <v>SEFemale80-84</v>
      </c>
      <c r="F883" s="159">
        <v>6.0740000000000002E-2</v>
      </c>
      <c r="G883" s="159">
        <v>0.26367546225769645</v>
      </c>
      <c r="H883" s="157">
        <v>14590.005013347152</v>
      </c>
      <c r="I883" s="158">
        <v>0.73632453774230355</v>
      </c>
      <c r="J883" s="157">
        <v>55333.192131044736</v>
      </c>
      <c r="K883" s="157">
        <v>240190.94812185579</v>
      </c>
      <c r="L883" s="157">
        <v>513587.45070104254</v>
      </c>
      <c r="M883" s="156">
        <v>9.2817246018397306</v>
      </c>
    </row>
    <row r="884" spans="2:13" x14ac:dyDescent="0.2">
      <c r="B884" t="s">
        <v>48</v>
      </c>
      <c r="C884" s="203" t="s">
        <v>52</v>
      </c>
      <c r="D884" s="202" t="s">
        <v>22</v>
      </c>
      <c r="E884" s="47" t="str">
        <f t="shared" si="13"/>
        <v>SEFemale85-89</v>
      </c>
      <c r="F884" s="159">
        <v>0.11473999999999999</v>
      </c>
      <c r="G884" s="159">
        <v>0.44581571211711779</v>
      </c>
      <c r="H884" s="157">
        <v>18163.95297879733</v>
      </c>
      <c r="I884" s="158">
        <v>0.55418428788288221</v>
      </c>
      <c r="J884" s="157">
        <v>40743.187117697584</v>
      </c>
      <c r="K884" s="157">
        <v>158306.0531414946</v>
      </c>
      <c r="L884" s="157">
        <v>273396.50257918675</v>
      </c>
      <c r="M884" s="156">
        <v>6.7102384943379096</v>
      </c>
    </row>
    <row r="885" spans="2:13" x14ac:dyDescent="0.2">
      <c r="B885" t="s">
        <v>48</v>
      </c>
      <c r="C885" s="203" t="s">
        <v>52</v>
      </c>
      <c r="D885" s="202" t="s">
        <v>5</v>
      </c>
      <c r="E885" s="47" t="str">
        <f t="shared" si="13"/>
        <v>SEFemale90+</v>
      </c>
      <c r="F885" s="159">
        <v>0.19619</v>
      </c>
      <c r="G885" s="159">
        <v>1</v>
      </c>
      <c r="H885" s="157">
        <v>22579.234138900254</v>
      </c>
      <c r="I885" s="158">
        <v>0</v>
      </c>
      <c r="J885" s="157">
        <v>22579.234138900254</v>
      </c>
      <c r="K885" s="157">
        <v>115090.44943769215</v>
      </c>
      <c r="L885" s="157">
        <v>115090.44943769215</v>
      </c>
      <c r="M885" s="156">
        <v>5.0971812741606906</v>
      </c>
    </row>
    <row r="886" spans="2:13" x14ac:dyDescent="0.2">
      <c r="B886" t="s">
        <v>48</v>
      </c>
      <c r="C886" s="203" t="s">
        <v>58</v>
      </c>
      <c r="D886" s="202">
        <v>0</v>
      </c>
      <c r="E886" s="47" t="str">
        <f t="shared" si="13"/>
        <v>BAFemale0</v>
      </c>
      <c r="F886" s="159">
        <v>1.457E-2</v>
      </c>
      <c r="G886" s="159">
        <v>1.4382836455268205E-2</v>
      </c>
      <c r="H886" s="157">
        <v>1438.2836455268205</v>
      </c>
      <c r="I886" s="158">
        <v>0.98561716354473183</v>
      </c>
      <c r="J886" s="157">
        <v>100000</v>
      </c>
      <c r="K886" s="157">
        <v>98695.690332099228</v>
      </c>
      <c r="L886" s="157">
        <v>7911394.9788122401</v>
      </c>
      <c r="M886" s="156">
        <v>79.113949788122397</v>
      </c>
    </row>
    <row r="887" spans="2:13" x14ac:dyDescent="0.2">
      <c r="B887" t="s">
        <v>48</v>
      </c>
      <c r="C887" s="203" t="s">
        <v>58</v>
      </c>
      <c r="D887" s="202" t="s">
        <v>107</v>
      </c>
      <c r="E887" s="47" t="str">
        <f t="shared" si="13"/>
        <v>BAFemale01-04</v>
      </c>
      <c r="F887" s="159">
        <v>4.8999999999999998E-4</v>
      </c>
      <c r="G887" s="159">
        <v>1.9672547276873265E-3</v>
      </c>
      <c r="H887" s="157">
        <v>193.89600246731467</v>
      </c>
      <c r="I887" s="158">
        <v>0.99803274527231267</v>
      </c>
      <c r="J887" s="157">
        <v>98561.716354473188</v>
      </c>
      <c r="K887" s="157">
        <v>393762.24715723284</v>
      </c>
      <c r="L887" s="157">
        <v>7812699.2884801412</v>
      </c>
      <c r="M887" s="156">
        <v>79.267078308398027</v>
      </c>
    </row>
    <row r="888" spans="2:13" x14ac:dyDescent="0.2">
      <c r="B888" t="s">
        <v>48</v>
      </c>
      <c r="C888" s="203" t="s">
        <v>58</v>
      </c>
      <c r="D888" s="202" t="s">
        <v>106</v>
      </c>
      <c r="E888" s="47" t="str">
        <f t="shared" si="13"/>
        <v>BAFemale05-09</v>
      </c>
      <c r="F888" s="159">
        <v>2.0000000000000001E-4</v>
      </c>
      <c r="G888" s="159">
        <v>1.0048049386702038E-3</v>
      </c>
      <c r="H888" s="157">
        <v>98.840471695918893</v>
      </c>
      <c r="I888" s="158">
        <v>0.99899519506132983</v>
      </c>
      <c r="J888" s="157">
        <v>98367.820352005874</v>
      </c>
      <c r="K888" s="157">
        <v>491592.00058078958</v>
      </c>
      <c r="L888" s="157">
        <v>7418937.0413229084</v>
      </c>
      <c r="M888" s="156">
        <v>75.420366282128612</v>
      </c>
    </row>
    <row r="889" spans="2:13" x14ac:dyDescent="0.2">
      <c r="B889" t="s">
        <v>48</v>
      </c>
      <c r="C889" s="203" t="s">
        <v>58</v>
      </c>
      <c r="D889" s="202" t="s">
        <v>71</v>
      </c>
      <c r="E889" s="47" t="str">
        <f t="shared" si="13"/>
        <v>BAFemale10-14</v>
      </c>
      <c r="F889" s="159">
        <v>2.5000000000000001E-4</v>
      </c>
      <c r="G889" s="159">
        <v>1.2553801639878311E-3</v>
      </c>
      <c r="H889" s="157">
        <v>123.36492807706038</v>
      </c>
      <c r="I889" s="158">
        <v>0.99874461983601215</v>
      </c>
      <c r="J889" s="157">
        <v>98268.979880309955</v>
      </c>
      <c r="K889" s="157">
        <v>491036.4870813571</v>
      </c>
      <c r="L889" s="157">
        <v>6927345.0407421188</v>
      </c>
      <c r="M889" s="156">
        <v>70.493710723155104</v>
      </c>
    </row>
    <row r="890" spans="2:13" x14ac:dyDescent="0.2">
      <c r="B890" t="s">
        <v>48</v>
      </c>
      <c r="C890" s="203" t="s">
        <v>58</v>
      </c>
      <c r="D890" s="202" t="s">
        <v>72</v>
      </c>
      <c r="E890" s="47" t="str">
        <f t="shared" si="13"/>
        <v>BAFemale15-19</v>
      </c>
      <c r="F890" s="159">
        <v>4.4999999999999999E-4</v>
      </c>
      <c r="G890" s="159">
        <v>2.2546230268474582E-3</v>
      </c>
      <c r="H890" s="157">
        <v>221.28136345540847</v>
      </c>
      <c r="I890" s="158">
        <v>0.99774537697315258</v>
      </c>
      <c r="J890" s="157">
        <v>98145.614952232892</v>
      </c>
      <c r="K890" s="157">
        <v>490174.87135252595</v>
      </c>
      <c r="L890" s="157">
        <v>6436308.5536607616</v>
      </c>
      <c r="M890" s="156">
        <v>65.579175970248784</v>
      </c>
    </row>
    <row r="891" spans="2:13" x14ac:dyDescent="0.2">
      <c r="B891" t="s">
        <v>48</v>
      </c>
      <c r="C891" s="203" t="s">
        <v>58</v>
      </c>
      <c r="D891" s="202" t="s">
        <v>73</v>
      </c>
      <c r="E891" s="47" t="str">
        <f t="shared" si="13"/>
        <v>BAFemale20-24</v>
      </c>
      <c r="F891" s="159">
        <v>5.5999999999999995E-4</v>
      </c>
      <c r="G891" s="159">
        <v>2.8042685903929927E-3</v>
      </c>
      <c r="H891" s="157">
        <v>274.60613291817424</v>
      </c>
      <c r="I891" s="158">
        <v>0.99719573140960704</v>
      </c>
      <c r="J891" s="157">
        <v>97924.333588777488</v>
      </c>
      <c r="K891" s="157">
        <v>488935.15261159203</v>
      </c>
      <c r="L891" s="157">
        <v>5946133.6823082352</v>
      </c>
      <c r="M891" s="156">
        <v>60.721717109440561</v>
      </c>
    </row>
    <row r="892" spans="2:13" x14ac:dyDescent="0.2">
      <c r="B892" t="s">
        <v>48</v>
      </c>
      <c r="C892" s="203" t="s">
        <v>58</v>
      </c>
      <c r="D892" s="202" t="s">
        <v>74</v>
      </c>
      <c r="E892" s="47" t="str">
        <f t="shared" si="13"/>
        <v>BAFemale25-29</v>
      </c>
      <c r="F892" s="159">
        <v>7.3999999999999999E-4</v>
      </c>
      <c r="G892" s="159">
        <v>3.6935405689615362E-3</v>
      </c>
      <c r="H892" s="157">
        <v>360.6732299062536</v>
      </c>
      <c r="I892" s="158">
        <v>0.99630645943103846</v>
      </c>
      <c r="J892" s="157">
        <v>97649.72745585932</v>
      </c>
      <c r="K892" s="157">
        <v>487346.95420453098</v>
      </c>
      <c r="L892" s="157">
        <v>5457198.5296966434</v>
      </c>
      <c r="M892" s="156">
        <v>55.885445580618388</v>
      </c>
    </row>
    <row r="893" spans="2:13" x14ac:dyDescent="0.2">
      <c r="B893" t="s">
        <v>48</v>
      </c>
      <c r="C893" s="203" t="s">
        <v>58</v>
      </c>
      <c r="D893" s="202" t="s">
        <v>75</v>
      </c>
      <c r="E893" s="47" t="str">
        <f t="shared" si="13"/>
        <v>BAFemale30-34</v>
      </c>
      <c r="F893" s="159">
        <v>1.0399999999999999E-3</v>
      </c>
      <c r="G893" s="159">
        <v>5.1903274750683464E-3</v>
      </c>
      <c r="H893" s="157">
        <v>504.96205117237838</v>
      </c>
      <c r="I893" s="158">
        <v>0.99480967252493169</v>
      </c>
      <c r="J893" s="157">
        <v>97289.054225953063</v>
      </c>
      <c r="K893" s="157">
        <v>485182.86600183439</v>
      </c>
      <c r="L893" s="157">
        <v>4969851.575492112</v>
      </c>
      <c r="M893" s="156">
        <v>51.083357886794445</v>
      </c>
    </row>
    <row r="894" spans="2:13" x14ac:dyDescent="0.2">
      <c r="B894" t="s">
        <v>48</v>
      </c>
      <c r="C894" s="203" t="s">
        <v>58</v>
      </c>
      <c r="D894" s="202" t="s">
        <v>76</v>
      </c>
      <c r="E894" s="47" t="str">
        <f t="shared" si="13"/>
        <v>BAFemale35-39</v>
      </c>
      <c r="F894" s="159">
        <v>1.39E-3</v>
      </c>
      <c r="G894" s="159">
        <v>6.924213773907683E-3</v>
      </c>
      <c r="H894" s="157">
        <v>670.15374413176721</v>
      </c>
      <c r="I894" s="158">
        <v>0.99307578622609227</v>
      </c>
      <c r="J894" s="157">
        <v>96784.092174780686</v>
      </c>
      <c r="K894" s="157">
        <v>482245.07651357399</v>
      </c>
      <c r="L894" s="157">
        <v>4484668.7094902778</v>
      </c>
      <c r="M894" s="156">
        <v>46.336837064003177</v>
      </c>
    </row>
    <row r="895" spans="2:13" x14ac:dyDescent="0.2">
      <c r="B895" t="s">
        <v>48</v>
      </c>
      <c r="C895" s="203" t="s">
        <v>58</v>
      </c>
      <c r="D895" s="202" t="s">
        <v>77</v>
      </c>
      <c r="E895" s="47" t="str">
        <f t="shared" si="13"/>
        <v>BAFemale40-44</v>
      </c>
      <c r="F895" s="159">
        <v>1.97E-3</v>
      </c>
      <c r="G895" s="159">
        <v>9.8032840202124123E-3</v>
      </c>
      <c r="H895" s="157">
        <v>942.23223673686005</v>
      </c>
      <c r="I895" s="158">
        <v>0.99019671597978753</v>
      </c>
      <c r="J895" s="157">
        <v>96113.938430648908</v>
      </c>
      <c r="K895" s="157">
        <v>478214.11156140239</v>
      </c>
      <c r="L895" s="157">
        <v>4002423.6329767038</v>
      </c>
      <c r="M895" s="156">
        <v>41.642489095009417</v>
      </c>
    </row>
    <row r="896" spans="2:13" x14ac:dyDescent="0.2">
      <c r="B896" t="s">
        <v>48</v>
      </c>
      <c r="C896" s="203" t="s">
        <v>58</v>
      </c>
      <c r="D896" s="202" t="s">
        <v>78</v>
      </c>
      <c r="E896" s="47" t="str">
        <f t="shared" si="13"/>
        <v>BAFemale45-49</v>
      </c>
      <c r="F896" s="159">
        <v>3.13E-3</v>
      </c>
      <c r="G896" s="159">
        <v>1.5528885038796444E-2</v>
      </c>
      <c r="H896" s="157">
        <v>1477.9104844313717</v>
      </c>
      <c r="I896" s="158">
        <v>0.98447111496120354</v>
      </c>
      <c r="J896" s="157">
        <v>95171.706193912047</v>
      </c>
      <c r="K896" s="157">
        <v>472163.75475848181</v>
      </c>
      <c r="L896" s="157">
        <v>3524209.5214153016</v>
      </c>
      <c r="M896" s="156">
        <v>37.03001304016486</v>
      </c>
    </row>
    <row r="897" spans="2:13" x14ac:dyDescent="0.2">
      <c r="B897" t="s">
        <v>48</v>
      </c>
      <c r="C897" s="203" t="s">
        <v>58</v>
      </c>
      <c r="D897" s="202" t="s">
        <v>79</v>
      </c>
      <c r="E897" s="47" t="str">
        <f t="shared" si="13"/>
        <v>BAFemale50-54</v>
      </c>
      <c r="F897" s="159">
        <v>4.5900000000000003E-3</v>
      </c>
      <c r="G897" s="159">
        <v>2.2675400491543016E-2</v>
      </c>
      <c r="H897" s="157">
        <v>2124.5443412852892</v>
      </c>
      <c r="I897" s="158">
        <v>0.97732459950845696</v>
      </c>
      <c r="J897" s="157">
        <v>93693.795709480677</v>
      </c>
      <c r="K897" s="157">
        <v>463157.61769419018</v>
      </c>
      <c r="L897" s="157">
        <v>3052045.7666568197</v>
      </c>
      <c r="M897" s="156">
        <v>32.57468377223605</v>
      </c>
    </row>
    <row r="898" spans="2:13" x14ac:dyDescent="0.2">
      <c r="B898" t="s">
        <v>48</v>
      </c>
      <c r="C898" s="203" t="s">
        <v>58</v>
      </c>
      <c r="D898" s="202" t="s">
        <v>80</v>
      </c>
      <c r="E898" s="47" t="str">
        <f t="shared" si="13"/>
        <v>BAFemale55-59</v>
      </c>
      <c r="F898" s="159">
        <v>6.5900000000000004E-3</v>
      </c>
      <c r="G898" s="159">
        <v>3.2426746714292291E-2</v>
      </c>
      <c r="H898" s="157">
        <v>2969.2929209338345</v>
      </c>
      <c r="I898" s="158">
        <v>0.96757325328570776</v>
      </c>
      <c r="J898" s="157">
        <v>91569.251368195386</v>
      </c>
      <c r="K898" s="157">
        <v>450423.02453864238</v>
      </c>
      <c r="L898" s="157">
        <v>2588888.1489626295</v>
      </c>
      <c r="M898" s="156">
        <v>28.272461664591312</v>
      </c>
    </row>
    <row r="899" spans="2:13" x14ac:dyDescent="0.2">
      <c r="B899" t="s">
        <v>48</v>
      </c>
      <c r="C899" s="203" t="s">
        <v>58</v>
      </c>
      <c r="D899" s="202" t="s">
        <v>81</v>
      </c>
      <c r="E899" s="47" t="str">
        <f t="shared" si="13"/>
        <v>BAFemale60-64</v>
      </c>
      <c r="F899" s="159">
        <v>9.7000000000000003E-3</v>
      </c>
      <c r="G899" s="159">
        <v>4.736856573080845E-2</v>
      </c>
      <c r="H899" s="157">
        <v>4196.8529554560064</v>
      </c>
      <c r="I899" s="158">
        <v>0.9526314342691915</v>
      </c>
      <c r="J899" s="157">
        <v>88599.958447261553</v>
      </c>
      <c r="K899" s="157">
        <v>432507.65984766773</v>
      </c>
      <c r="L899" s="157">
        <v>2138465.1244239872</v>
      </c>
      <c r="M899" s="156">
        <v>24.136186538923628</v>
      </c>
    </row>
    <row r="900" spans="2:13" x14ac:dyDescent="0.2">
      <c r="B900" t="s">
        <v>48</v>
      </c>
      <c r="C900" s="203" t="s">
        <v>58</v>
      </c>
      <c r="D900" s="202" t="s">
        <v>82</v>
      </c>
      <c r="E900" s="47" t="str">
        <f t="shared" si="13"/>
        <v>BAFemale65-69</v>
      </c>
      <c r="F900" s="159">
        <v>1.423E-2</v>
      </c>
      <c r="G900" s="159">
        <v>6.8711149051898138E-2</v>
      </c>
      <c r="H900" s="157">
        <v>5799.4343618905332</v>
      </c>
      <c r="I900" s="158">
        <v>0.93128885094810188</v>
      </c>
      <c r="J900" s="157">
        <v>84403.105491805545</v>
      </c>
      <c r="K900" s="157">
        <v>407516.94155430142</v>
      </c>
      <c r="L900" s="157">
        <v>1705957.4645763193</v>
      </c>
      <c r="M900" s="156">
        <v>20.212022468082598</v>
      </c>
    </row>
    <row r="901" spans="2:13" x14ac:dyDescent="0.2">
      <c r="B901" t="s">
        <v>48</v>
      </c>
      <c r="C901" s="203" t="s">
        <v>58</v>
      </c>
      <c r="D901" s="202" t="s">
        <v>19</v>
      </c>
      <c r="E901" s="47" t="str">
        <f t="shared" si="13"/>
        <v>BAFemale70-74</v>
      </c>
      <c r="F901" s="159">
        <v>2.2499999999999999E-2</v>
      </c>
      <c r="G901" s="159">
        <v>0.10649385503056108</v>
      </c>
      <c r="H901" s="157">
        <v>8370.8079581790698</v>
      </c>
      <c r="I901" s="158">
        <v>0.89350614496943892</v>
      </c>
      <c r="J901" s="157">
        <v>78603.671129915019</v>
      </c>
      <c r="K901" s="157">
        <v>372091.33575412742</v>
      </c>
      <c r="L901" s="157">
        <v>1298440.5230220179</v>
      </c>
      <c r="M901" s="156">
        <v>16.518827993109561</v>
      </c>
    </row>
    <row r="902" spans="2:13" x14ac:dyDescent="0.2">
      <c r="B902" t="s">
        <v>48</v>
      </c>
      <c r="C902" s="203" t="s">
        <v>58</v>
      </c>
      <c r="D902" s="202" t="s">
        <v>20</v>
      </c>
      <c r="E902" s="47" t="str">
        <f t="shared" si="13"/>
        <v>BAFemale75-79</v>
      </c>
      <c r="F902" s="159">
        <v>3.5520000000000003E-2</v>
      </c>
      <c r="G902" s="159">
        <v>0.16312042714657013</v>
      </c>
      <c r="H902" s="157">
        <v>11456.414640300183</v>
      </c>
      <c r="I902" s="158">
        <v>0.83687957285342984</v>
      </c>
      <c r="J902" s="157">
        <v>70232.863171735953</v>
      </c>
      <c r="K902" s="157">
        <v>322523.2792579293</v>
      </c>
      <c r="L902" s="157">
        <v>926349.18726789043</v>
      </c>
      <c r="M902" s="156">
        <v>13.189682798531901</v>
      </c>
    </row>
    <row r="903" spans="2:13" x14ac:dyDescent="0.2">
      <c r="B903" t="s">
        <v>48</v>
      </c>
      <c r="C903" s="203" t="s">
        <v>58</v>
      </c>
      <c r="D903" s="202" t="s">
        <v>21</v>
      </c>
      <c r="E903" s="47" t="str">
        <f t="shared" ref="E903:E966" si="14">_xlfn.CONCAT(C903,B903,D903)</f>
        <v>BAFemale80-84</v>
      </c>
      <c r="F903" s="159">
        <v>5.8130000000000001E-2</v>
      </c>
      <c r="G903" s="159">
        <v>0.25376030731428917</v>
      </c>
      <c r="H903" s="157">
        <v>14915.12964217964</v>
      </c>
      <c r="I903" s="158">
        <v>0.74623969268571089</v>
      </c>
      <c r="J903" s="157">
        <v>58776.448531435766</v>
      </c>
      <c r="K903" s="157">
        <v>256594.41855172973</v>
      </c>
      <c r="L903" s="157">
        <v>603825.90800996113</v>
      </c>
      <c r="M903" s="156">
        <v>10.27326289860833</v>
      </c>
    </row>
    <row r="904" spans="2:13" x14ac:dyDescent="0.2">
      <c r="B904" t="s">
        <v>48</v>
      </c>
      <c r="C904" s="203" t="s">
        <v>58</v>
      </c>
      <c r="D904" s="202" t="s">
        <v>22</v>
      </c>
      <c r="E904" s="47" t="str">
        <f t="shared" si="14"/>
        <v>BAFemale85-89</v>
      </c>
      <c r="F904" s="159">
        <v>8.8029999999999997E-2</v>
      </c>
      <c r="G904" s="159">
        <v>0.36074613718581977</v>
      </c>
      <c r="H904" s="157">
        <v>15822.801361174579</v>
      </c>
      <c r="I904" s="158">
        <v>0.63925386281418017</v>
      </c>
      <c r="J904" s="157">
        <v>43861.31888925613</v>
      </c>
      <c r="K904" s="157">
        <v>179749.5910433442</v>
      </c>
      <c r="L904" s="157">
        <v>347231.48945823143</v>
      </c>
      <c r="M904" s="156">
        <v>7.9165765702336435</v>
      </c>
    </row>
    <row r="905" spans="2:13" x14ac:dyDescent="0.2">
      <c r="B905" t="s">
        <v>48</v>
      </c>
      <c r="C905" s="203" t="s">
        <v>58</v>
      </c>
      <c r="D905" s="202" t="s">
        <v>5</v>
      </c>
      <c r="E905" s="47" t="str">
        <f t="shared" si="14"/>
        <v>BAFemale90+</v>
      </c>
      <c r="F905" s="159">
        <v>0.16741</v>
      </c>
      <c r="G905" s="159">
        <v>1</v>
      </c>
      <c r="H905" s="157">
        <v>28038.517528081549</v>
      </c>
      <c r="I905" s="158">
        <v>0</v>
      </c>
      <c r="J905" s="157">
        <v>28038.517528081549</v>
      </c>
      <c r="K905" s="157">
        <v>167481.89841488723</v>
      </c>
      <c r="L905" s="157">
        <v>167481.89841488723</v>
      </c>
      <c r="M905" s="156">
        <v>5.9732793735313674</v>
      </c>
    </row>
    <row r="906" spans="2:13" x14ac:dyDescent="0.2">
      <c r="B906" t="s">
        <v>48</v>
      </c>
      <c r="C906" s="203" t="s">
        <v>59</v>
      </c>
      <c r="D906" s="202">
        <v>0</v>
      </c>
      <c r="E906" s="47" t="str">
        <f t="shared" si="14"/>
        <v>MGFemale0</v>
      </c>
      <c r="F906" s="159">
        <v>8.6999999999999994E-3</v>
      </c>
      <c r="G906" s="159">
        <v>8.6345012333698175E-3</v>
      </c>
      <c r="H906" s="157">
        <v>863.45012333698173</v>
      </c>
      <c r="I906" s="158">
        <v>0.99136549876663016</v>
      </c>
      <c r="J906" s="157">
        <v>100000</v>
      </c>
      <c r="K906" s="157">
        <v>99202.088766294575</v>
      </c>
      <c r="L906" s="157">
        <v>8104396.744922962</v>
      </c>
      <c r="M906" s="156">
        <v>81.043967449229626</v>
      </c>
    </row>
    <row r="907" spans="2:13" x14ac:dyDescent="0.2">
      <c r="B907" t="s">
        <v>48</v>
      </c>
      <c r="C907" s="203" t="s">
        <v>59</v>
      </c>
      <c r="D907" s="202" t="s">
        <v>107</v>
      </c>
      <c r="E907" s="47" t="str">
        <f t="shared" si="14"/>
        <v>MGFemale01-04</v>
      </c>
      <c r="F907" s="159">
        <v>3.8999999999999999E-4</v>
      </c>
      <c r="G907" s="159">
        <v>1.5559011679385814E-3</v>
      </c>
      <c r="H907" s="157">
        <v>154.24667373850141</v>
      </c>
      <c r="I907" s="158">
        <v>0.99844409883206142</v>
      </c>
      <c r="J907" s="157">
        <v>99136.549876663019</v>
      </c>
      <c r="K907" s="157">
        <v>396162.1204974468</v>
      </c>
      <c r="L907" s="157">
        <v>8005194.6561566675</v>
      </c>
      <c r="M907" s="156">
        <v>80.749175416292246</v>
      </c>
    </row>
    <row r="908" spans="2:13" x14ac:dyDescent="0.2">
      <c r="B908" t="s">
        <v>48</v>
      </c>
      <c r="C908" s="203" t="s">
        <v>59</v>
      </c>
      <c r="D908" s="202" t="s">
        <v>106</v>
      </c>
      <c r="E908" s="47" t="str">
        <f t="shared" si="14"/>
        <v>MGFemale05-09</v>
      </c>
      <c r="F908" s="159">
        <v>1.3999999999999999E-4</v>
      </c>
      <c r="G908" s="159">
        <v>7.2045822355322757E-4</v>
      </c>
      <c r="H908" s="157">
        <v>71.312614328785955</v>
      </c>
      <c r="I908" s="158">
        <v>0.99927954177644673</v>
      </c>
      <c r="J908" s="157">
        <v>98982.303202924522</v>
      </c>
      <c r="K908" s="157">
        <v>494733.23447880062</v>
      </c>
      <c r="L908" s="157">
        <v>7609032.535659221</v>
      </c>
      <c r="M908" s="156">
        <v>76.872655913652309</v>
      </c>
    </row>
    <row r="909" spans="2:13" x14ac:dyDescent="0.2">
      <c r="B909" t="s">
        <v>48</v>
      </c>
      <c r="C909" s="203" t="s">
        <v>59</v>
      </c>
      <c r="D909" s="202" t="s">
        <v>71</v>
      </c>
      <c r="E909" s="47" t="str">
        <f t="shared" si="14"/>
        <v>MGFemale10-14</v>
      </c>
      <c r="F909" s="159">
        <v>1.7000000000000001E-4</v>
      </c>
      <c r="G909" s="159">
        <v>8.4746534369866246E-4</v>
      </c>
      <c r="H909" s="157">
        <v>83.823636634739444</v>
      </c>
      <c r="I909" s="158">
        <v>0.99915253465630138</v>
      </c>
      <c r="J909" s="157">
        <v>98910.990588595727</v>
      </c>
      <c r="K909" s="157">
        <v>494345.3938513918</v>
      </c>
      <c r="L909" s="157">
        <v>7114299.3011804204</v>
      </c>
      <c r="M909" s="156">
        <v>71.926276936919962</v>
      </c>
    </row>
    <row r="910" spans="2:13" x14ac:dyDescent="0.2">
      <c r="B910" t="s">
        <v>48</v>
      </c>
      <c r="C910" s="203" t="s">
        <v>59</v>
      </c>
      <c r="D910" s="202" t="s">
        <v>72</v>
      </c>
      <c r="E910" s="47" t="str">
        <f t="shared" si="14"/>
        <v>MGFemale15-19</v>
      </c>
      <c r="F910" s="159">
        <v>3.1E-4</v>
      </c>
      <c r="G910" s="159">
        <v>1.5448935668734322E-3</v>
      </c>
      <c r="H910" s="157">
        <v>152.6774544564112</v>
      </c>
      <c r="I910" s="158">
        <v>0.99845510643312652</v>
      </c>
      <c r="J910" s="157">
        <v>98827.166951960986</v>
      </c>
      <c r="K910" s="157">
        <v>493754.14112366393</v>
      </c>
      <c r="L910" s="157">
        <v>6619953.9073290285</v>
      </c>
      <c r="M910" s="156">
        <v>66.985163204637132</v>
      </c>
    </row>
    <row r="911" spans="2:13" x14ac:dyDescent="0.2">
      <c r="B911" t="s">
        <v>48</v>
      </c>
      <c r="C911" s="203" t="s">
        <v>59</v>
      </c>
      <c r="D911" s="202" t="s">
        <v>73</v>
      </c>
      <c r="E911" s="47" t="str">
        <f t="shared" si="14"/>
        <v>MGFemale20-24</v>
      </c>
      <c r="F911" s="159">
        <v>4.0999999999999999E-4</v>
      </c>
      <c r="G911" s="159">
        <v>2.0255983356862904E-3</v>
      </c>
      <c r="H911" s="157">
        <v>199.87488170083961</v>
      </c>
      <c r="I911" s="158">
        <v>0.99797440166431373</v>
      </c>
      <c r="J911" s="157">
        <v>98674.489497504575</v>
      </c>
      <c r="K911" s="157">
        <v>492872.76028327079</v>
      </c>
      <c r="L911" s="157">
        <v>6126199.7662053648</v>
      </c>
      <c r="M911" s="156">
        <v>62.084940063057466</v>
      </c>
    </row>
    <row r="912" spans="2:13" x14ac:dyDescent="0.2">
      <c r="B912" t="s">
        <v>48</v>
      </c>
      <c r="C912" s="203" t="s">
        <v>59</v>
      </c>
      <c r="D912" s="202" t="s">
        <v>74</v>
      </c>
      <c r="E912" s="47" t="str">
        <f t="shared" si="14"/>
        <v>MGFemale25-29</v>
      </c>
      <c r="F912" s="159">
        <v>4.4999999999999999E-4</v>
      </c>
      <c r="G912" s="159">
        <v>2.2664682342504422E-3</v>
      </c>
      <c r="H912" s="157">
        <v>223.18958590677349</v>
      </c>
      <c r="I912" s="158">
        <v>0.99773353176574953</v>
      </c>
      <c r="J912" s="157">
        <v>98474.614615803745</v>
      </c>
      <c r="K912" s="157">
        <v>491815.09911425179</v>
      </c>
      <c r="L912" s="157">
        <v>5633327.005922094</v>
      </c>
      <c r="M912" s="156">
        <v>57.205880194610344</v>
      </c>
    </row>
    <row r="913" spans="2:13" x14ac:dyDescent="0.2">
      <c r="B913" t="s">
        <v>48</v>
      </c>
      <c r="C913" s="203" t="s">
        <v>59</v>
      </c>
      <c r="D913" s="202" t="s">
        <v>75</v>
      </c>
      <c r="E913" s="47" t="str">
        <f t="shared" si="14"/>
        <v>MGFemale30-34</v>
      </c>
      <c r="F913" s="159">
        <v>7.6999999999999996E-4</v>
      </c>
      <c r="G913" s="159">
        <v>3.8237135365543572E-3</v>
      </c>
      <c r="H913" s="157">
        <v>375.68530387257266</v>
      </c>
      <c r="I913" s="158">
        <v>0.99617628646344569</v>
      </c>
      <c r="J913" s="157">
        <v>98251.425029896971</v>
      </c>
      <c r="K913" s="157">
        <v>490317.91188980342</v>
      </c>
      <c r="L913" s="157">
        <v>5141511.9068078417</v>
      </c>
      <c r="M913" s="156">
        <v>52.330150990108578</v>
      </c>
    </row>
    <row r="914" spans="2:13" x14ac:dyDescent="0.2">
      <c r="B914" t="s">
        <v>48</v>
      </c>
      <c r="C914" s="203" t="s">
        <v>59</v>
      </c>
      <c r="D914" s="202" t="s">
        <v>76</v>
      </c>
      <c r="E914" s="47" t="str">
        <f t="shared" si="14"/>
        <v>MGFemale35-39</v>
      </c>
      <c r="F914" s="159">
        <v>1.07E-3</v>
      </c>
      <c r="G914" s="159">
        <v>5.3487573241583876E-3</v>
      </c>
      <c r="H914" s="157">
        <v>523.51357971699304</v>
      </c>
      <c r="I914" s="158">
        <v>0.9946512426758416</v>
      </c>
      <c r="J914" s="157">
        <v>97875.739726024403</v>
      </c>
      <c r="K914" s="157">
        <v>488069.9146808295</v>
      </c>
      <c r="L914" s="157">
        <v>4651193.9949180381</v>
      </c>
      <c r="M914" s="156">
        <v>47.521418565394725</v>
      </c>
    </row>
    <row r="915" spans="2:13" x14ac:dyDescent="0.2">
      <c r="B915" t="s">
        <v>48</v>
      </c>
      <c r="C915" s="203" t="s">
        <v>59</v>
      </c>
      <c r="D915" s="202" t="s">
        <v>77</v>
      </c>
      <c r="E915" s="47" t="str">
        <f t="shared" si="14"/>
        <v>MGFemale40-44</v>
      </c>
      <c r="F915" s="159">
        <v>1.72E-3</v>
      </c>
      <c r="G915" s="159">
        <v>8.5570815431225342E-3</v>
      </c>
      <c r="H915" s="157">
        <v>833.05093753845813</v>
      </c>
      <c r="I915" s="158">
        <v>0.99144291845687749</v>
      </c>
      <c r="J915" s="157">
        <v>97352.22614630741</v>
      </c>
      <c r="K915" s="157">
        <v>484678.50338769093</v>
      </c>
      <c r="L915" s="157">
        <v>4163124.0802372089</v>
      </c>
      <c r="M915" s="156">
        <v>42.763522161070959</v>
      </c>
    </row>
    <row r="916" spans="2:13" x14ac:dyDescent="0.2">
      <c r="B916" t="s">
        <v>48</v>
      </c>
      <c r="C916" s="203" t="s">
        <v>59</v>
      </c>
      <c r="D916" s="202" t="s">
        <v>78</v>
      </c>
      <c r="E916" s="47" t="str">
        <f t="shared" si="14"/>
        <v>MGFemale45-49</v>
      </c>
      <c r="F916" s="159">
        <v>2.63E-3</v>
      </c>
      <c r="G916" s="159">
        <v>1.3062409921712202E-2</v>
      </c>
      <c r="H916" s="157">
        <v>1260.773031882502</v>
      </c>
      <c r="I916" s="158">
        <v>0.98693759007828785</v>
      </c>
      <c r="J916" s="157">
        <v>96519.175208768953</v>
      </c>
      <c r="K916" s="157">
        <v>479443.94346413855</v>
      </c>
      <c r="L916" s="157">
        <v>3678445.5768495179</v>
      </c>
      <c r="M916" s="156">
        <v>38.111034091341097</v>
      </c>
    </row>
    <row r="917" spans="2:13" x14ac:dyDescent="0.2">
      <c r="B917" t="s">
        <v>48</v>
      </c>
      <c r="C917" s="203" t="s">
        <v>59</v>
      </c>
      <c r="D917" s="202" t="s">
        <v>79</v>
      </c>
      <c r="E917" s="47" t="str">
        <f t="shared" si="14"/>
        <v>MGFemale50-54</v>
      </c>
      <c r="F917" s="159">
        <v>3.8500000000000001E-3</v>
      </c>
      <c r="G917" s="159">
        <v>1.9056715514671405E-2</v>
      </c>
      <c r="H917" s="157">
        <v>1815.3122706670806</v>
      </c>
      <c r="I917" s="158">
        <v>0.98094328448532864</v>
      </c>
      <c r="J917" s="157">
        <v>95258.402176886462</v>
      </c>
      <c r="K917" s="157">
        <v>471753.7302077646</v>
      </c>
      <c r="L917" s="157">
        <v>3199001.6333853793</v>
      </c>
      <c r="M917" s="156">
        <v>33.582356624511874</v>
      </c>
    </row>
    <row r="918" spans="2:13" x14ac:dyDescent="0.2">
      <c r="B918" t="s">
        <v>48</v>
      </c>
      <c r="C918" s="203" t="s">
        <v>59</v>
      </c>
      <c r="D918" s="202" t="s">
        <v>80</v>
      </c>
      <c r="E918" s="47" t="str">
        <f t="shared" si="14"/>
        <v>MGFemale55-59</v>
      </c>
      <c r="F918" s="159">
        <v>5.5300000000000002E-3</v>
      </c>
      <c r="G918" s="159">
        <v>2.7276485402559895E-2</v>
      </c>
      <c r="H918" s="157">
        <v>2548.7990777970849</v>
      </c>
      <c r="I918" s="158">
        <v>0.97272351459744011</v>
      </c>
      <c r="J918" s="157">
        <v>93443.089906219378</v>
      </c>
      <c r="K918" s="157">
        <v>460843.45183660416</v>
      </c>
      <c r="L918" s="157">
        <v>2727247.9031776148</v>
      </c>
      <c r="M918" s="156">
        <v>29.186191358983461</v>
      </c>
    </row>
    <row r="919" spans="2:13" x14ac:dyDescent="0.2">
      <c r="B919" t="s">
        <v>48</v>
      </c>
      <c r="C919" s="203" t="s">
        <v>59</v>
      </c>
      <c r="D919" s="202" t="s">
        <v>81</v>
      </c>
      <c r="E919" s="47" t="str">
        <f t="shared" si="14"/>
        <v>MGFemale60-64</v>
      </c>
      <c r="F919" s="159">
        <v>8.1799999999999998E-3</v>
      </c>
      <c r="G919" s="159">
        <v>4.009243730978012E-2</v>
      </c>
      <c r="H919" s="157">
        <v>3644.1736568554429</v>
      </c>
      <c r="I919" s="158">
        <v>0.95990756269021993</v>
      </c>
      <c r="J919" s="157">
        <v>90894.290828422294</v>
      </c>
      <c r="K919" s="157">
        <v>445361.01999997289</v>
      </c>
      <c r="L919" s="157">
        <v>2266404.4513410106</v>
      </c>
      <c r="M919" s="156">
        <v>24.934508324832155</v>
      </c>
    </row>
    <row r="920" spans="2:13" x14ac:dyDescent="0.2">
      <c r="B920" t="s">
        <v>48</v>
      </c>
      <c r="C920" s="203" t="s">
        <v>59</v>
      </c>
      <c r="D920" s="202" t="s">
        <v>82</v>
      </c>
      <c r="E920" s="47" t="str">
        <f t="shared" si="14"/>
        <v>MGFemale65-69</v>
      </c>
      <c r="F920" s="159">
        <v>1.2880000000000001E-2</v>
      </c>
      <c r="G920" s="159">
        <v>6.2373032389050419E-2</v>
      </c>
      <c r="H920" s="157">
        <v>5442.0543842905836</v>
      </c>
      <c r="I920" s="158">
        <v>0.93762696761094955</v>
      </c>
      <c r="J920" s="157">
        <v>87250.117171566861</v>
      </c>
      <c r="K920" s="157">
        <v>422645.44989710784</v>
      </c>
      <c r="L920" s="157">
        <v>1821043.4313410379</v>
      </c>
      <c r="M920" s="156">
        <v>20.87152992310801</v>
      </c>
    </row>
    <row r="921" spans="2:13" x14ac:dyDescent="0.2">
      <c r="B921" t="s">
        <v>48</v>
      </c>
      <c r="C921" s="203" t="s">
        <v>59</v>
      </c>
      <c r="D921" s="202" t="s">
        <v>19</v>
      </c>
      <c r="E921" s="47" t="str">
        <f t="shared" si="14"/>
        <v>MGFemale70-74</v>
      </c>
      <c r="F921" s="159">
        <v>2.104E-2</v>
      </c>
      <c r="G921" s="159">
        <v>9.9940358870286919E-2</v>
      </c>
      <c r="H921" s="157">
        <v>8175.9271534433556</v>
      </c>
      <c r="I921" s="158">
        <v>0.90005964112971304</v>
      </c>
      <c r="J921" s="157">
        <v>81808.062787276271</v>
      </c>
      <c r="K921" s="157">
        <v>388600.49605277297</v>
      </c>
      <c r="L921" s="157">
        <v>1398397.98144393</v>
      </c>
      <c r="M921" s="156">
        <v>17.09364497580335</v>
      </c>
    </row>
    <row r="922" spans="2:13" x14ac:dyDescent="0.2">
      <c r="B922" t="s">
        <v>48</v>
      </c>
      <c r="C922" s="203" t="s">
        <v>59</v>
      </c>
      <c r="D922" s="202" t="s">
        <v>20</v>
      </c>
      <c r="E922" s="47" t="str">
        <f t="shared" si="14"/>
        <v>MGFemale75-79</v>
      </c>
      <c r="F922" s="159">
        <v>3.4279999999999998E-2</v>
      </c>
      <c r="G922" s="159">
        <v>0.15788886978614172</v>
      </c>
      <c r="H922" s="157">
        <v>11625.694675165769</v>
      </c>
      <c r="I922" s="158">
        <v>0.84211113021385831</v>
      </c>
      <c r="J922" s="157">
        <v>73632.135633832906</v>
      </c>
      <c r="K922" s="157">
        <v>339096.44148125011</v>
      </c>
      <c r="L922" s="157">
        <v>1009797.485391157</v>
      </c>
      <c r="M922" s="156">
        <v>13.714086610400711</v>
      </c>
    </row>
    <row r="923" spans="2:13" x14ac:dyDescent="0.2">
      <c r="B923" t="s">
        <v>48</v>
      </c>
      <c r="C923" s="203" t="s">
        <v>59</v>
      </c>
      <c r="D923" s="202" t="s">
        <v>21</v>
      </c>
      <c r="E923" s="47" t="str">
        <f t="shared" si="14"/>
        <v>MGFemale80-84</v>
      </c>
      <c r="F923" s="159">
        <v>5.6820000000000002E-2</v>
      </c>
      <c r="G923" s="159">
        <v>0.24875534541050262</v>
      </c>
      <c r="H923" s="157">
        <v>15424.433638349181</v>
      </c>
      <c r="I923" s="158">
        <v>0.75124465458949741</v>
      </c>
      <c r="J923" s="157">
        <v>62006.440958667139</v>
      </c>
      <c r="K923" s="157">
        <v>271471.12069746276</v>
      </c>
      <c r="L923" s="157">
        <v>670701.04390990688</v>
      </c>
      <c r="M923" s="156">
        <v>10.816635071137036</v>
      </c>
    </row>
    <row r="924" spans="2:13" x14ac:dyDescent="0.2">
      <c r="B924" t="s">
        <v>48</v>
      </c>
      <c r="C924" s="203" t="s">
        <v>59</v>
      </c>
      <c r="D924" s="202" t="s">
        <v>22</v>
      </c>
      <c r="E924" s="47" t="str">
        <f t="shared" si="14"/>
        <v>MGFemale85-89</v>
      </c>
      <c r="F924" s="159">
        <v>9.2369999999999994E-2</v>
      </c>
      <c r="G924" s="159">
        <v>0.37522148902703728</v>
      </c>
      <c r="H924" s="157">
        <v>17478.570148598053</v>
      </c>
      <c r="I924" s="158">
        <v>0.62477851097296266</v>
      </c>
      <c r="J924" s="157">
        <v>46582.007320317956</v>
      </c>
      <c r="K924" s="157">
        <v>189213.61123009463</v>
      </c>
      <c r="L924" s="157">
        <v>399229.92321244412</v>
      </c>
      <c r="M924" s="156">
        <v>8.5704748717067325</v>
      </c>
    </row>
    <row r="925" spans="2:13" x14ac:dyDescent="0.2">
      <c r="B925" t="s">
        <v>48</v>
      </c>
      <c r="C925" s="203" t="s">
        <v>59</v>
      </c>
      <c r="D925" s="202" t="s">
        <v>5</v>
      </c>
      <c r="E925" s="47" t="str">
        <f t="shared" si="14"/>
        <v>MGFemale90+</v>
      </c>
      <c r="F925" s="159">
        <v>0.13858000000000001</v>
      </c>
      <c r="G925" s="159">
        <v>1</v>
      </c>
      <c r="H925" s="157">
        <v>29103.437171719899</v>
      </c>
      <c r="I925" s="158">
        <v>0</v>
      </c>
      <c r="J925" s="157">
        <v>29103.437171719899</v>
      </c>
      <c r="K925" s="157">
        <v>210016.31198234949</v>
      </c>
      <c r="L925" s="157">
        <v>210016.31198234949</v>
      </c>
      <c r="M925" s="156">
        <v>7.2162030465056013</v>
      </c>
    </row>
    <row r="926" spans="2:13" x14ac:dyDescent="0.2">
      <c r="B926" t="s">
        <v>48</v>
      </c>
      <c r="C926" s="203" t="s">
        <v>60</v>
      </c>
      <c r="D926" s="202">
        <v>0</v>
      </c>
      <c r="E926" s="47" t="str">
        <f t="shared" si="14"/>
        <v>ESFemale0</v>
      </c>
      <c r="F926" s="159">
        <v>6.3200000000000001E-3</v>
      </c>
      <c r="G926" s="159">
        <v>6.2879557420962573E-3</v>
      </c>
      <c r="H926" s="157">
        <v>628.79557420962578</v>
      </c>
      <c r="I926" s="158">
        <v>0.99371204425790371</v>
      </c>
      <c r="J926" s="157">
        <v>100000</v>
      </c>
      <c r="K926" s="157">
        <v>99414.505720725225</v>
      </c>
      <c r="L926" s="157">
        <v>8321017.3300800379</v>
      </c>
      <c r="M926" s="156">
        <v>83.210173300800378</v>
      </c>
    </row>
    <row r="927" spans="2:13" x14ac:dyDescent="0.2">
      <c r="B927" t="s">
        <v>48</v>
      </c>
      <c r="C927" s="203" t="s">
        <v>60</v>
      </c>
      <c r="D927" s="202" t="s">
        <v>107</v>
      </c>
      <c r="E927" s="47" t="str">
        <f t="shared" si="14"/>
        <v>ESFemale01-04</v>
      </c>
      <c r="F927" s="159">
        <v>2.9999999999999997E-4</v>
      </c>
      <c r="G927" s="159">
        <v>1.2021370837242468E-3</v>
      </c>
      <c r="H927" s="157">
        <v>119.45780989458561</v>
      </c>
      <c r="I927" s="158">
        <v>0.9987978629162757</v>
      </c>
      <c r="J927" s="157">
        <v>99371.204425790376</v>
      </c>
      <c r="K927" s="157">
        <v>397187.81955455226</v>
      </c>
      <c r="L927" s="157">
        <v>8221602.8243593127</v>
      </c>
      <c r="M927" s="156">
        <v>82.73627024918612</v>
      </c>
    </row>
    <row r="928" spans="2:13" x14ac:dyDescent="0.2">
      <c r="B928" t="s">
        <v>48</v>
      </c>
      <c r="C928" s="203" t="s">
        <v>60</v>
      </c>
      <c r="D928" s="202" t="s">
        <v>106</v>
      </c>
      <c r="E928" s="47" t="str">
        <f t="shared" si="14"/>
        <v>ESFemale05-09</v>
      </c>
      <c r="F928" s="159">
        <v>1.4999999999999999E-4</v>
      </c>
      <c r="G928" s="159">
        <v>7.5044917156460414E-4</v>
      </c>
      <c r="H928" s="157">
        <v>74.483391024238998</v>
      </c>
      <c r="I928" s="158">
        <v>0.99924955082843536</v>
      </c>
      <c r="J928" s="157">
        <v>99251.746615895783</v>
      </c>
      <c r="K928" s="157">
        <v>496072.5246019183</v>
      </c>
      <c r="L928" s="157">
        <v>7824415.0048047602</v>
      </c>
      <c r="M928" s="156">
        <v>78.834028332874013</v>
      </c>
    </row>
    <row r="929" spans="2:13" x14ac:dyDescent="0.2">
      <c r="B929" t="s">
        <v>48</v>
      </c>
      <c r="C929" s="203" t="s">
        <v>60</v>
      </c>
      <c r="D929" s="202" t="s">
        <v>71</v>
      </c>
      <c r="E929" s="47" t="str">
        <f t="shared" si="14"/>
        <v>ESFemale10-14</v>
      </c>
      <c r="F929" s="159">
        <v>1.6000000000000001E-4</v>
      </c>
      <c r="G929" s="159">
        <v>8.1668601461942108E-4</v>
      </c>
      <c r="H929" s="157">
        <v>80.996683843981614</v>
      </c>
      <c r="I929" s="158">
        <v>0.99918331398538063</v>
      </c>
      <c r="J929" s="157">
        <v>99177.263224871538</v>
      </c>
      <c r="K929" s="157">
        <v>495683.82441474777</v>
      </c>
      <c r="L929" s="157">
        <v>7328342.4802028416</v>
      </c>
      <c r="M929" s="156">
        <v>73.891356162821097</v>
      </c>
    </row>
    <row r="930" spans="2:13" x14ac:dyDescent="0.2">
      <c r="B930" t="s">
        <v>48</v>
      </c>
      <c r="C930" s="203" t="s">
        <v>60</v>
      </c>
      <c r="D930" s="202" t="s">
        <v>72</v>
      </c>
      <c r="E930" s="47" t="str">
        <f t="shared" si="14"/>
        <v>ESFemale15-19</v>
      </c>
      <c r="F930" s="159">
        <v>3.1E-4</v>
      </c>
      <c r="G930" s="159">
        <v>1.5393358975612111E-3</v>
      </c>
      <c r="H930" s="157">
        <v>152.54244040089768</v>
      </c>
      <c r="I930" s="158">
        <v>0.99846066410243883</v>
      </c>
      <c r="J930" s="157">
        <v>99096.266541027566</v>
      </c>
      <c r="K930" s="157">
        <v>495099.97660413559</v>
      </c>
      <c r="L930" s="157">
        <v>6832658.6557880938</v>
      </c>
      <c r="M930" s="156">
        <v>68.949708140207832</v>
      </c>
    </row>
    <row r="931" spans="2:13" x14ac:dyDescent="0.2">
      <c r="B931" t="s">
        <v>48</v>
      </c>
      <c r="C931" s="203" t="s">
        <v>60</v>
      </c>
      <c r="D931" s="202" t="s">
        <v>73</v>
      </c>
      <c r="E931" s="47" t="str">
        <f t="shared" si="14"/>
        <v>ESFemale20-24</v>
      </c>
      <c r="F931" s="159">
        <v>4.4999999999999999E-4</v>
      </c>
      <c r="G931" s="159">
        <v>2.2351506593283102E-3</v>
      </c>
      <c r="H931" s="157">
        <v>221.15413015991413</v>
      </c>
      <c r="I931" s="158">
        <v>0.99776484934067167</v>
      </c>
      <c r="J931" s="157">
        <v>98943.72410062667</v>
      </c>
      <c r="K931" s="157">
        <v>494165.73517773353</v>
      </c>
      <c r="L931" s="157">
        <v>6337558.6791839581</v>
      </c>
      <c r="M931" s="156">
        <v>64.052154260320776</v>
      </c>
    </row>
    <row r="932" spans="2:13" x14ac:dyDescent="0.2">
      <c r="B932" t="s">
        <v>48</v>
      </c>
      <c r="C932" s="203" t="s">
        <v>60</v>
      </c>
      <c r="D932" s="202" t="s">
        <v>74</v>
      </c>
      <c r="E932" s="47" t="str">
        <f t="shared" si="14"/>
        <v>ESFemale25-29</v>
      </c>
      <c r="F932" s="159">
        <v>4.0000000000000002E-4</v>
      </c>
      <c r="G932" s="159">
        <v>1.9896336124833368E-3</v>
      </c>
      <c r="H932" s="157">
        <v>196.42174352397873</v>
      </c>
      <c r="I932" s="158">
        <v>0.99801036638751661</v>
      </c>
      <c r="J932" s="157">
        <v>98722.56997046675</v>
      </c>
      <c r="K932" s="157">
        <v>493121.79549352376</v>
      </c>
      <c r="L932" s="157">
        <v>5843392.9440062242</v>
      </c>
      <c r="M932" s="156">
        <v>59.190040795679231</v>
      </c>
    </row>
    <row r="933" spans="2:13" x14ac:dyDescent="0.2">
      <c r="B933" t="s">
        <v>48</v>
      </c>
      <c r="C933" s="203" t="s">
        <v>60</v>
      </c>
      <c r="D933" s="202" t="s">
        <v>75</v>
      </c>
      <c r="E933" s="47" t="str">
        <f t="shared" si="14"/>
        <v>ESFemale30-34</v>
      </c>
      <c r="F933" s="159">
        <v>6.8000000000000005E-4</v>
      </c>
      <c r="G933" s="159">
        <v>3.3939111271997081E-3</v>
      </c>
      <c r="H933" s="157">
        <v>334.38899078754883</v>
      </c>
      <c r="I933" s="158">
        <v>0.99660608887280033</v>
      </c>
      <c r="J933" s="157">
        <v>98526.148226942765</v>
      </c>
      <c r="K933" s="157">
        <v>491794.76865774498</v>
      </c>
      <c r="L933" s="157">
        <v>5350271.1485127006</v>
      </c>
      <c r="M933" s="156">
        <v>54.30305806930577</v>
      </c>
    </row>
    <row r="934" spans="2:13" x14ac:dyDescent="0.2">
      <c r="B934" t="s">
        <v>48</v>
      </c>
      <c r="C934" s="203" t="s">
        <v>60</v>
      </c>
      <c r="D934" s="202" t="s">
        <v>76</v>
      </c>
      <c r="E934" s="47" t="str">
        <f t="shared" si="14"/>
        <v>ESFemale35-39</v>
      </c>
      <c r="F934" s="159">
        <v>9.3999999999999997E-4</v>
      </c>
      <c r="G934" s="159">
        <v>4.6645422086065052E-3</v>
      </c>
      <c r="H934" s="157">
        <v>458.01960549437371</v>
      </c>
      <c r="I934" s="158">
        <v>0.99533545779139354</v>
      </c>
      <c r="J934" s="157">
        <v>98191.759236155223</v>
      </c>
      <c r="K934" s="157">
        <v>489813.74716704019</v>
      </c>
      <c r="L934" s="157">
        <v>4858476.3798549557</v>
      </c>
      <c r="M934" s="156">
        <v>49.479471776955542</v>
      </c>
    </row>
    <row r="935" spans="2:13" x14ac:dyDescent="0.2">
      <c r="B935" t="s">
        <v>48</v>
      </c>
      <c r="C935" s="203" t="s">
        <v>60</v>
      </c>
      <c r="D935" s="202" t="s">
        <v>77</v>
      </c>
      <c r="E935" s="47" t="str">
        <f t="shared" si="14"/>
        <v>ESFemale40-44</v>
      </c>
      <c r="F935" s="159">
        <v>1.33E-3</v>
      </c>
      <c r="G935" s="159">
        <v>6.6301294059467357E-3</v>
      </c>
      <c r="H935" s="157">
        <v>647.98734107838641</v>
      </c>
      <c r="I935" s="158">
        <v>0.99336987059405324</v>
      </c>
      <c r="J935" s="157">
        <v>97733.739630660857</v>
      </c>
      <c r="K935" s="157">
        <v>487048.7298006083</v>
      </c>
      <c r="L935" s="157">
        <v>4368662.6326879151</v>
      </c>
      <c r="M935" s="156">
        <v>44.699636473517138</v>
      </c>
    </row>
    <row r="936" spans="2:13" x14ac:dyDescent="0.2">
      <c r="B936" t="s">
        <v>48</v>
      </c>
      <c r="C936" s="203" t="s">
        <v>60</v>
      </c>
      <c r="D936" s="202" t="s">
        <v>78</v>
      </c>
      <c r="E936" s="47" t="str">
        <f t="shared" si="14"/>
        <v>ESFemale45-49</v>
      </c>
      <c r="F936" s="159">
        <v>2.1700000000000001E-3</v>
      </c>
      <c r="G936" s="159">
        <v>1.0787250356269479E-2</v>
      </c>
      <c r="H936" s="157">
        <v>1047.2883159744888</v>
      </c>
      <c r="I936" s="158">
        <v>0.98921274964373052</v>
      </c>
      <c r="J936" s="157">
        <v>97085.752289582466</v>
      </c>
      <c r="K936" s="157">
        <v>482810.54065797606</v>
      </c>
      <c r="L936" s="157">
        <v>3881613.9028873071</v>
      </c>
      <c r="M936" s="156">
        <v>39.981292943061568</v>
      </c>
    </row>
    <row r="937" spans="2:13" x14ac:dyDescent="0.2">
      <c r="B937" t="s">
        <v>48</v>
      </c>
      <c r="C937" s="203" t="s">
        <v>60</v>
      </c>
      <c r="D937" s="202" t="s">
        <v>79</v>
      </c>
      <c r="E937" s="47" t="str">
        <f t="shared" si="14"/>
        <v>ESFemale50-54</v>
      </c>
      <c r="F937" s="159">
        <v>3.2599999999999999E-3</v>
      </c>
      <c r="G937" s="159">
        <v>1.6148620748395459E-2</v>
      </c>
      <c r="H937" s="157">
        <v>1550.8887319682356</v>
      </c>
      <c r="I937" s="158">
        <v>0.9838513792516046</v>
      </c>
      <c r="J937" s="157">
        <v>96038.46397360797</v>
      </c>
      <c r="K937" s="157">
        <v>476315.09803811926</v>
      </c>
      <c r="L937" s="157">
        <v>3398803.3622293309</v>
      </c>
      <c r="M937" s="156">
        <v>35.390022097431142</v>
      </c>
    </row>
    <row r="938" spans="2:13" x14ac:dyDescent="0.2">
      <c r="B938" t="s">
        <v>48</v>
      </c>
      <c r="C938" s="203" t="s">
        <v>60</v>
      </c>
      <c r="D938" s="202" t="s">
        <v>80</v>
      </c>
      <c r="E938" s="47" t="str">
        <f t="shared" si="14"/>
        <v>ESFemale55-59</v>
      </c>
      <c r="F938" s="159">
        <v>4.5599999999999998E-3</v>
      </c>
      <c r="G938" s="159">
        <v>2.2559394955196009E-2</v>
      </c>
      <c r="H938" s="157">
        <v>2131.582528234951</v>
      </c>
      <c r="I938" s="158">
        <v>0.97744060504480401</v>
      </c>
      <c r="J938" s="157">
        <v>94487.575241639744</v>
      </c>
      <c r="K938" s="157">
        <v>467108.91988761135</v>
      </c>
      <c r="L938" s="157">
        <v>2922488.2641912117</v>
      </c>
      <c r="M938" s="156">
        <v>30.929868363298837</v>
      </c>
    </row>
    <row r="939" spans="2:13" x14ac:dyDescent="0.2">
      <c r="B939" t="s">
        <v>48</v>
      </c>
      <c r="C939" s="203" t="s">
        <v>60</v>
      </c>
      <c r="D939" s="202" t="s">
        <v>81</v>
      </c>
      <c r="E939" s="47" t="str">
        <f t="shared" si="14"/>
        <v>ESFemale60-64</v>
      </c>
      <c r="F939" s="159">
        <v>6.79E-3</v>
      </c>
      <c r="G939" s="159">
        <v>3.3394331372847835E-2</v>
      </c>
      <c r="H939" s="157">
        <v>3084.1666249397595</v>
      </c>
      <c r="I939" s="158">
        <v>0.96660566862715214</v>
      </c>
      <c r="J939" s="157">
        <v>92355.99271340479</v>
      </c>
      <c r="K939" s="157">
        <v>454069.54700467456</v>
      </c>
      <c r="L939" s="157">
        <v>2455379.3443036005</v>
      </c>
      <c r="M939" s="156">
        <v>26.586031638715962</v>
      </c>
    </row>
    <row r="940" spans="2:13" x14ac:dyDescent="0.2">
      <c r="B940" t="s">
        <v>48</v>
      </c>
      <c r="C940" s="203" t="s">
        <v>60</v>
      </c>
      <c r="D940" s="202" t="s">
        <v>82</v>
      </c>
      <c r="E940" s="47" t="str">
        <f t="shared" si="14"/>
        <v>ESFemale65-69</v>
      </c>
      <c r="F940" s="159">
        <v>1.116E-2</v>
      </c>
      <c r="G940" s="159">
        <v>5.427351028024794E-2</v>
      </c>
      <c r="H940" s="157">
        <v>4845.0953709488131</v>
      </c>
      <c r="I940" s="158">
        <v>0.94572648971975204</v>
      </c>
      <c r="J940" s="157">
        <v>89271.826088465023</v>
      </c>
      <c r="K940" s="157">
        <v>434246.39201495307</v>
      </c>
      <c r="L940" s="157">
        <v>2001309.7972989259</v>
      </c>
      <c r="M940" s="156">
        <v>22.418156824928204</v>
      </c>
    </row>
    <row r="941" spans="2:13" x14ac:dyDescent="0.2">
      <c r="B941" t="s">
        <v>48</v>
      </c>
      <c r="C941" s="203" t="s">
        <v>60</v>
      </c>
      <c r="D941" s="202" t="s">
        <v>19</v>
      </c>
      <c r="E941" s="47" t="str">
        <f t="shared" si="14"/>
        <v>ESFemale70-74</v>
      </c>
      <c r="F941" s="159">
        <v>1.7639999999999999E-2</v>
      </c>
      <c r="G941" s="159">
        <v>8.446412104450389E-2</v>
      </c>
      <c r="H941" s="157">
        <v>7131.0296027160239</v>
      </c>
      <c r="I941" s="158">
        <v>0.91553587895549615</v>
      </c>
      <c r="J941" s="157">
        <v>84426.730717516213</v>
      </c>
      <c r="K941" s="157">
        <v>404306.079580791</v>
      </c>
      <c r="L941" s="157">
        <v>1567063.4052839729</v>
      </c>
      <c r="M941" s="156">
        <v>18.56122334675279</v>
      </c>
    </row>
    <row r="942" spans="2:13" x14ac:dyDescent="0.2">
      <c r="B942" t="s">
        <v>48</v>
      </c>
      <c r="C942" s="203" t="s">
        <v>60</v>
      </c>
      <c r="D942" s="202" t="s">
        <v>20</v>
      </c>
      <c r="E942" s="47" t="str">
        <f t="shared" si="14"/>
        <v>ESFemale75-79</v>
      </c>
      <c r="F942" s="159">
        <v>2.8150000000000001E-2</v>
      </c>
      <c r="G942" s="159">
        <v>0.13149233214587094</v>
      </c>
      <c r="H942" s="157">
        <v>10163.792004435274</v>
      </c>
      <c r="I942" s="158">
        <v>0.86850766785412903</v>
      </c>
      <c r="J942" s="157">
        <v>77295.701114800191</v>
      </c>
      <c r="K942" s="157">
        <v>361069.02556291275</v>
      </c>
      <c r="L942" s="157">
        <v>1162757.3257031818</v>
      </c>
      <c r="M942" s="156">
        <v>15.042975339291448</v>
      </c>
    </row>
    <row r="943" spans="2:13" x14ac:dyDescent="0.2">
      <c r="B943" t="s">
        <v>48</v>
      </c>
      <c r="C943" s="203" t="s">
        <v>60</v>
      </c>
      <c r="D943" s="202" t="s">
        <v>21</v>
      </c>
      <c r="E943" s="47" t="str">
        <f t="shared" si="14"/>
        <v>ESFemale80-84</v>
      </c>
      <c r="F943" s="159">
        <v>4.9709999999999997E-2</v>
      </c>
      <c r="G943" s="159">
        <v>0.2210625578198987</v>
      </c>
      <c r="H943" s="157">
        <v>14840.351539270227</v>
      </c>
      <c r="I943" s="158">
        <v>0.7789374421801013</v>
      </c>
      <c r="J943" s="157">
        <v>67131.909110364912</v>
      </c>
      <c r="K943" s="157">
        <v>298558.66670364898</v>
      </c>
      <c r="L943" s="157">
        <v>801688.3001402691</v>
      </c>
      <c r="M943" s="156">
        <v>11.941985722799762</v>
      </c>
    </row>
    <row r="944" spans="2:13" x14ac:dyDescent="0.2">
      <c r="B944" t="s">
        <v>48</v>
      </c>
      <c r="C944" s="203" t="s">
        <v>60</v>
      </c>
      <c r="D944" s="202" t="s">
        <v>22</v>
      </c>
      <c r="E944" s="47" t="str">
        <f t="shared" si="14"/>
        <v>ESFemale85-89</v>
      </c>
      <c r="F944" s="159">
        <v>8.1210000000000004E-2</v>
      </c>
      <c r="G944" s="159">
        <v>0.3375168798611452</v>
      </c>
      <c r="H944" s="157">
        <v>17649.283354475323</v>
      </c>
      <c r="I944" s="158">
        <v>0.6624831201388548</v>
      </c>
      <c r="J944" s="157">
        <v>52291.557571094687</v>
      </c>
      <c r="K944" s="157">
        <v>217334.57946928512</v>
      </c>
      <c r="L944" s="157">
        <v>503129.63343662012</v>
      </c>
      <c r="M944" s="156">
        <v>9.6216226252693637</v>
      </c>
    </row>
    <row r="945" spans="2:13" x14ac:dyDescent="0.2">
      <c r="B945" t="s">
        <v>48</v>
      </c>
      <c r="C945" s="203" t="s">
        <v>60</v>
      </c>
      <c r="D945" s="202" t="s">
        <v>5</v>
      </c>
      <c r="E945" s="47" t="str">
        <f t="shared" si="14"/>
        <v>ESFemale90+</v>
      </c>
      <c r="F945" s="159">
        <v>0.12121</v>
      </c>
      <c r="G945" s="159">
        <v>1</v>
      </c>
      <c r="H945" s="157">
        <v>34642.274216619364</v>
      </c>
      <c r="I945" s="158">
        <v>0</v>
      </c>
      <c r="J945" s="157">
        <v>34642.274216619364</v>
      </c>
      <c r="K945" s="157">
        <v>285795.05396733503</v>
      </c>
      <c r="L945" s="157">
        <v>285795.05396733503</v>
      </c>
      <c r="M945" s="156">
        <v>8.249892953916607</v>
      </c>
    </row>
    <row r="946" spans="2:13" x14ac:dyDescent="0.2">
      <c r="B946" t="s">
        <v>48</v>
      </c>
      <c r="C946" s="203" t="s">
        <v>61</v>
      </c>
      <c r="D946" s="202">
        <v>0</v>
      </c>
      <c r="E946" s="47" t="str">
        <f t="shared" si="14"/>
        <v>RJFemale0</v>
      </c>
      <c r="F946" s="159">
        <v>9.4599999999999997E-3</v>
      </c>
      <c r="G946" s="159">
        <v>9.3751920511605368E-3</v>
      </c>
      <c r="H946" s="157">
        <v>937.51920511605363</v>
      </c>
      <c r="I946" s="158">
        <v>0.99062480794883945</v>
      </c>
      <c r="J946" s="157">
        <v>100000</v>
      </c>
      <c r="K946" s="157">
        <v>99135.725022938583</v>
      </c>
      <c r="L946" s="157">
        <v>8038741.0259546684</v>
      </c>
      <c r="M946" s="156">
        <v>80.387410259546684</v>
      </c>
    </row>
    <row r="947" spans="2:13" x14ac:dyDescent="0.2">
      <c r="B947" t="s">
        <v>48</v>
      </c>
      <c r="C947" s="203" t="s">
        <v>61</v>
      </c>
      <c r="D947" s="202" t="s">
        <v>107</v>
      </c>
      <c r="E947" s="47" t="str">
        <f t="shared" si="14"/>
        <v>RJFemale01-04</v>
      </c>
      <c r="F947" s="159">
        <v>4.2000000000000002E-4</v>
      </c>
      <c r="G947" s="159">
        <v>1.6584821885808657E-3</v>
      </c>
      <c r="H947" s="157">
        <v>164.2933599549491</v>
      </c>
      <c r="I947" s="158">
        <v>0.99834151781141911</v>
      </c>
      <c r="J947" s="157">
        <v>99062.480794883944</v>
      </c>
      <c r="K947" s="157">
        <v>395840.62986235856</v>
      </c>
      <c r="L947" s="157">
        <v>7939605.3009317294</v>
      </c>
      <c r="M947" s="156">
        <v>80.147450752533231</v>
      </c>
    </row>
    <row r="948" spans="2:13" x14ac:dyDescent="0.2">
      <c r="B948" t="s">
        <v>48</v>
      </c>
      <c r="C948" s="203" t="s">
        <v>61</v>
      </c>
      <c r="D948" s="202" t="s">
        <v>106</v>
      </c>
      <c r="E948" s="47" t="str">
        <f t="shared" si="14"/>
        <v>RJFemale05-09</v>
      </c>
      <c r="F948" s="159">
        <v>1.8000000000000001E-4</v>
      </c>
      <c r="G948" s="159">
        <v>9.0687592950471259E-4</v>
      </c>
      <c r="H948" s="157">
        <v>89.688385656382508</v>
      </c>
      <c r="I948" s="158">
        <v>0.99909312407049533</v>
      </c>
      <c r="J948" s="157">
        <v>98898.187434928986</v>
      </c>
      <c r="K948" s="157">
        <v>494266.716210504</v>
      </c>
      <c r="L948" s="157">
        <v>7543764.6710693706</v>
      </c>
      <c r="M948" s="156">
        <v>76.278088271666888</v>
      </c>
    </row>
    <row r="949" spans="2:13" x14ac:dyDescent="0.2">
      <c r="B949" t="s">
        <v>48</v>
      </c>
      <c r="C949" s="203" t="s">
        <v>61</v>
      </c>
      <c r="D949" s="202" t="s">
        <v>71</v>
      </c>
      <c r="E949" s="47" t="str">
        <f t="shared" si="14"/>
        <v>RJFemale10-14</v>
      </c>
      <c r="F949" s="159">
        <v>2.0000000000000001E-4</v>
      </c>
      <c r="G949" s="159">
        <v>9.9924489625041659E-4</v>
      </c>
      <c r="H949" s="157">
        <v>98.733888381149796</v>
      </c>
      <c r="I949" s="158">
        <v>0.99900075510374964</v>
      </c>
      <c r="J949" s="157">
        <v>98808.499049272606</v>
      </c>
      <c r="K949" s="157">
        <v>493795.66052541015</v>
      </c>
      <c r="L949" s="157">
        <v>7049497.9548588665</v>
      </c>
      <c r="M949" s="156">
        <v>71.345056575988565</v>
      </c>
    </row>
    <row r="950" spans="2:13" x14ac:dyDescent="0.2">
      <c r="B950" t="s">
        <v>48</v>
      </c>
      <c r="C950" s="203" t="s">
        <v>61</v>
      </c>
      <c r="D950" s="202" t="s">
        <v>72</v>
      </c>
      <c r="E950" s="47" t="str">
        <f t="shared" si="14"/>
        <v>RJFemale15-19</v>
      </c>
      <c r="F950" s="159">
        <v>3.4000000000000002E-4</v>
      </c>
      <c r="G950" s="159">
        <v>1.682812817256127E-3</v>
      </c>
      <c r="H950" s="157">
        <v>166.11005800109047</v>
      </c>
      <c r="I950" s="158">
        <v>0.99831718718274387</v>
      </c>
      <c r="J950" s="157">
        <v>98709.76516089146</v>
      </c>
      <c r="K950" s="157">
        <v>493133.55065945454</v>
      </c>
      <c r="L950" s="157">
        <v>6555702.2943334561</v>
      </c>
      <c r="M950" s="156">
        <v>66.413918457287622</v>
      </c>
    </row>
    <row r="951" spans="2:13" x14ac:dyDescent="0.2">
      <c r="B951" t="s">
        <v>48</v>
      </c>
      <c r="C951" s="203" t="s">
        <v>61</v>
      </c>
      <c r="D951" s="202" t="s">
        <v>73</v>
      </c>
      <c r="E951" s="47" t="str">
        <f t="shared" si="14"/>
        <v>RJFemale20-24</v>
      </c>
      <c r="F951" s="159">
        <v>4.0999999999999999E-4</v>
      </c>
      <c r="G951" s="159">
        <v>2.0550403787610084E-3</v>
      </c>
      <c r="H951" s="157">
        <v>202.51119030713798</v>
      </c>
      <c r="I951" s="158">
        <v>0.99794495962123897</v>
      </c>
      <c r="J951" s="157">
        <v>98543.655102890363</v>
      </c>
      <c r="K951" s="157">
        <v>492211.99753868399</v>
      </c>
      <c r="L951" s="157">
        <v>6062568.7436740017</v>
      </c>
      <c r="M951" s="156">
        <v>61.521654918766878</v>
      </c>
    </row>
    <row r="952" spans="2:13" x14ac:dyDescent="0.2">
      <c r="B952" t="s">
        <v>48</v>
      </c>
      <c r="C952" s="203" t="s">
        <v>61</v>
      </c>
      <c r="D952" s="202" t="s">
        <v>74</v>
      </c>
      <c r="E952" s="47" t="str">
        <f t="shared" si="14"/>
        <v>RJFemale25-29</v>
      </c>
      <c r="F952" s="159">
        <v>5.1999999999999995E-4</v>
      </c>
      <c r="G952" s="159">
        <v>2.5839164565841918E-3</v>
      </c>
      <c r="H952" s="157">
        <v>254.10530011503812</v>
      </c>
      <c r="I952" s="158">
        <v>0.99741608354341582</v>
      </c>
      <c r="J952" s="157">
        <v>98341.143912583226</v>
      </c>
      <c r="K952" s="157">
        <v>491070.45631262852</v>
      </c>
      <c r="L952" s="157">
        <v>5570356.7461353177</v>
      </c>
      <c r="M952" s="156">
        <v>56.643196575859271</v>
      </c>
    </row>
    <row r="953" spans="2:13" x14ac:dyDescent="0.2">
      <c r="B953" t="s">
        <v>48</v>
      </c>
      <c r="C953" s="203" t="s">
        <v>61</v>
      </c>
      <c r="D953" s="202" t="s">
        <v>75</v>
      </c>
      <c r="E953" s="47" t="str">
        <f t="shared" si="14"/>
        <v>RJFemale30-34</v>
      </c>
      <c r="F953" s="159">
        <v>7.2000000000000005E-4</v>
      </c>
      <c r="G953" s="159">
        <v>3.5928595220551173E-3</v>
      </c>
      <c r="H953" s="157">
        <v>352.41295066899426</v>
      </c>
      <c r="I953" s="158">
        <v>0.99640714047794487</v>
      </c>
      <c r="J953" s="157">
        <v>98087.038612468183</v>
      </c>
      <c r="K953" s="157">
        <v>489554.16068566841</v>
      </c>
      <c r="L953" s="157">
        <v>5079286.2898226893</v>
      </c>
      <c r="M953" s="156">
        <v>51.783460502772726</v>
      </c>
    </row>
    <row r="954" spans="2:13" x14ac:dyDescent="0.2">
      <c r="B954" t="s">
        <v>48</v>
      </c>
      <c r="C954" s="203" t="s">
        <v>61</v>
      </c>
      <c r="D954" s="202" t="s">
        <v>76</v>
      </c>
      <c r="E954" s="47" t="str">
        <f t="shared" si="14"/>
        <v>RJFemale35-39</v>
      </c>
      <c r="F954" s="159">
        <v>1.1000000000000001E-3</v>
      </c>
      <c r="G954" s="159">
        <v>5.4708919315183575E-3</v>
      </c>
      <c r="H954" s="157">
        <v>534.69557496310415</v>
      </c>
      <c r="I954" s="158">
        <v>0.9945291080684816</v>
      </c>
      <c r="J954" s="157">
        <v>97734.625661799189</v>
      </c>
      <c r="K954" s="157">
        <v>487336.38937158819</v>
      </c>
      <c r="L954" s="157">
        <v>4589732.1291370206</v>
      </c>
      <c r="M954" s="156">
        <v>46.961167529503058</v>
      </c>
    </row>
    <row r="955" spans="2:13" x14ac:dyDescent="0.2">
      <c r="B955" t="s">
        <v>48</v>
      </c>
      <c r="C955" s="203" t="s">
        <v>61</v>
      </c>
      <c r="D955" s="202" t="s">
        <v>77</v>
      </c>
      <c r="E955" s="47" t="str">
        <f t="shared" si="14"/>
        <v>RJFemale40-44</v>
      </c>
      <c r="F955" s="159">
        <v>1.75E-3</v>
      </c>
      <c r="G955" s="159">
        <v>8.6919851362557074E-3</v>
      </c>
      <c r="H955" s="157">
        <v>844.86034755987316</v>
      </c>
      <c r="I955" s="158">
        <v>0.99130801486374431</v>
      </c>
      <c r="J955" s="157">
        <v>97199.930086836088</v>
      </c>
      <c r="K955" s="157">
        <v>483887.4995652808</v>
      </c>
      <c r="L955" s="157">
        <v>4102395.7397654327</v>
      </c>
      <c r="M955" s="156">
        <v>42.20574784467901</v>
      </c>
    </row>
    <row r="956" spans="2:13" x14ac:dyDescent="0.2">
      <c r="B956" t="s">
        <v>48</v>
      </c>
      <c r="C956" s="203" t="s">
        <v>61</v>
      </c>
      <c r="D956" s="202" t="s">
        <v>78</v>
      </c>
      <c r="E956" s="47" t="str">
        <f t="shared" si="14"/>
        <v>RJFemale45-49</v>
      </c>
      <c r="F956" s="159">
        <v>2.8400000000000001E-3</v>
      </c>
      <c r="G956" s="159">
        <v>1.408189769781106E-2</v>
      </c>
      <c r="H956" s="157">
        <v>1356.8622347339381</v>
      </c>
      <c r="I956" s="158">
        <v>0.9859181023021889</v>
      </c>
      <c r="J956" s="157">
        <v>96355.069739276223</v>
      </c>
      <c r="K956" s="157">
        <v>478383.19310954626</v>
      </c>
      <c r="L956" s="157">
        <v>3618508.2402001517</v>
      </c>
      <c r="M956" s="156">
        <v>37.553895710846824</v>
      </c>
    </row>
    <row r="957" spans="2:13" x14ac:dyDescent="0.2">
      <c r="B957" t="s">
        <v>48</v>
      </c>
      <c r="C957" s="203" t="s">
        <v>61</v>
      </c>
      <c r="D957" s="202" t="s">
        <v>79</v>
      </c>
      <c r="E957" s="47" t="str">
        <f t="shared" si="14"/>
        <v>RJFemale50-54</v>
      </c>
      <c r="F957" s="159">
        <v>4.3800000000000002E-3</v>
      </c>
      <c r="G957" s="159">
        <v>2.1655493876055684E-2</v>
      </c>
      <c r="H957" s="157">
        <v>2057.2331008508827</v>
      </c>
      <c r="I957" s="158">
        <v>0.9783445061239443</v>
      </c>
      <c r="J957" s="157">
        <v>94998.207504542283</v>
      </c>
      <c r="K957" s="157">
        <v>469847.95477058424</v>
      </c>
      <c r="L957" s="157">
        <v>3140125.0470906054</v>
      </c>
      <c r="M957" s="156">
        <v>33.054571550104903</v>
      </c>
    </row>
    <row r="958" spans="2:13" x14ac:dyDescent="0.2">
      <c r="B958" t="s">
        <v>48</v>
      </c>
      <c r="C958" s="203" t="s">
        <v>61</v>
      </c>
      <c r="D958" s="202" t="s">
        <v>80</v>
      </c>
      <c r="E958" s="47" t="str">
        <f t="shared" si="14"/>
        <v>RJFemale55-59</v>
      </c>
      <c r="F958" s="159">
        <v>6.1399999999999996E-3</v>
      </c>
      <c r="G958" s="159">
        <v>3.0245719828516295E-2</v>
      </c>
      <c r="H958" s="157">
        <v>2811.0666724033545</v>
      </c>
      <c r="I958" s="158">
        <v>0.96975428017148368</v>
      </c>
      <c r="J958" s="157">
        <v>92940.974403691405</v>
      </c>
      <c r="K958" s="157">
        <v>457677.20533744863</v>
      </c>
      <c r="L958" s="157">
        <v>2670277.0923200212</v>
      </c>
      <c r="M958" s="156">
        <v>28.730891939238845</v>
      </c>
    </row>
    <row r="959" spans="2:13" x14ac:dyDescent="0.2">
      <c r="B959" t="s">
        <v>48</v>
      </c>
      <c r="C959" s="203" t="s">
        <v>61</v>
      </c>
      <c r="D959" s="202" t="s">
        <v>81</v>
      </c>
      <c r="E959" s="47" t="str">
        <f t="shared" si="14"/>
        <v>RJFemale60-64</v>
      </c>
      <c r="F959" s="159">
        <v>9.0500000000000008E-3</v>
      </c>
      <c r="G959" s="159">
        <v>4.4258839267605043E-2</v>
      </c>
      <c r="H959" s="157">
        <v>3989.0450994831513</v>
      </c>
      <c r="I959" s="158">
        <v>0.9557411607323949</v>
      </c>
      <c r="J959" s="157">
        <v>90129.907731288054</v>
      </c>
      <c r="K959" s="157">
        <v>440676.92590773234</v>
      </c>
      <c r="L959" s="157">
        <v>2212599.8869825727</v>
      </c>
      <c r="M959" s="156">
        <v>24.549008677332552</v>
      </c>
    </row>
    <row r="960" spans="2:13" x14ac:dyDescent="0.2">
      <c r="B960" t="s">
        <v>48</v>
      </c>
      <c r="C960" s="203" t="s">
        <v>61</v>
      </c>
      <c r="D960" s="202" t="s">
        <v>82</v>
      </c>
      <c r="E960" s="47" t="str">
        <f t="shared" si="14"/>
        <v>RJFemale65-69</v>
      </c>
      <c r="F960" s="159">
        <v>1.421E-2</v>
      </c>
      <c r="G960" s="159">
        <v>6.8603910341612229E-2</v>
      </c>
      <c r="H960" s="157">
        <v>5909.6000167414777</v>
      </c>
      <c r="I960" s="158">
        <v>0.93139608965838772</v>
      </c>
      <c r="J960" s="157">
        <v>86140.862631804892</v>
      </c>
      <c r="K960" s="157">
        <v>415930.31311717071</v>
      </c>
      <c r="L960" s="157">
        <v>1771922.9610748403</v>
      </c>
      <c r="M960" s="156">
        <v>20.570062882335378</v>
      </c>
    </row>
    <row r="961" spans="2:13" x14ac:dyDescent="0.2">
      <c r="B961" t="s">
        <v>48</v>
      </c>
      <c r="C961" s="203" t="s">
        <v>61</v>
      </c>
      <c r="D961" s="202" t="s">
        <v>19</v>
      </c>
      <c r="E961" s="47" t="str">
        <f t="shared" si="14"/>
        <v>RJFemale70-74</v>
      </c>
      <c r="F961" s="159">
        <v>2.2519999999999998E-2</v>
      </c>
      <c r="G961" s="159">
        <v>0.10661460755434676</v>
      </c>
      <c r="H961" s="157">
        <v>8553.8245772947175</v>
      </c>
      <c r="I961" s="158">
        <v>0.89338539244565318</v>
      </c>
      <c r="J961" s="157">
        <v>80231.262615063402</v>
      </c>
      <c r="K961" s="157">
        <v>379771.75163208018</v>
      </c>
      <c r="L961" s="157">
        <v>1355992.6479576696</v>
      </c>
      <c r="M961" s="156">
        <v>16.90105083430511</v>
      </c>
    </row>
    <row r="962" spans="2:13" x14ac:dyDescent="0.2">
      <c r="B962" t="s">
        <v>48</v>
      </c>
      <c r="C962" s="203" t="s">
        <v>61</v>
      </c>
      <c r="D962" s="202" t="s">
        <v>20</v>
      </c>
      <c r="E962" s="47" t="str">
        <f t="shared" si="14"/>
        <v>RJFemale75-79</v>
      </c>
      <c r="F962" s="159">
        <v>3.5869999999999999E-2</v>
      </c>
      <c r="G962" s="159">
        <v>0.1645955897147128</v>
      </c>
      <c r="H962" s="157">
        <v>11797.790183066321</v>
      </c>
      <c r="I962" s="158">
        <v>0.83540441028528722</v>
      </c>
      <c r="J962" s="157">
        <v>71677.438037768676</v>
      </c>
      <c r="K962" s="157">
        <v>328892.71473117761</v>
      </c>
      <c r="L962" s="157">
        <v>976220.89632558939</v>
      </c>
      <c r="M962" s="156">
        <v>13.619639918089618</v>
      </c>
    </row>
    <row r="963" spans="2:13" x14ac:dyDescent="0.2">
      <c r="B963" t="s">
        <v>48</v>
      </c>
      <c r="C963" s="203" t="s">
        <v>61</v>
      </c>
      <c r="D963" s="202" t="s">
        <v>21</v>
      </c>
      <c r="E963" s="47" t="str">
        <f t="shared" si="14"/>
        <v>RJFemale80-84</v>
      </c>
      <c r="F963" s="159">
        <v>5.7270000000000001E-2</v>
      </c>
      <c r="G963" s="159">
        <v>0.25050521300865264</v>
      </c>
      <c r="H963" s="157">
        <v>15000.163940725324</v>
      </c>
      <c r="I963" s="158">
        <v>0.74949478699134731</v>
      </c>
      <c r="J963" s="157">
        <v>59879.647854702358</v>
      </c>
      <c r="K963" s="157">
        <v>261897.82942169847</v>
      </c>
      <c r="L963" s="157">
        <v>647328.18159441184</v>
      </c>
      <c r="M963" s="156">
        <v>10.810487449177225</v>
      </c>
    </row>
    <row r="964" spans="2:13" x14ac:dyDescent="0.2">
      <c r="B964" t="s">
        <v>48</v>
      </c>
      <c r="C964" s="203" t="s">
        <v>61</v>
      </c>
      <c r="D964" s="202" t="s">
        <v>22</v>
      </c>
      <c r="E964" s="47" t="str">
        <f t="shared" si="14"/>
        <v>RJFemale85-89</v>
      </c>
      <c r="F964" s="159">
        <v>9.4490000000000005E-2</v>
      </c>
      <c r="G964" s="159">
        <v>0.38216674755692653</v>
      </c>
      <c r="H964" s="157">
        <v>17151.446399438006</v>
      </c>
      <c r="I964" s="158">
        <v>0.61783325244307341</v>
      </c>
      <c r="J964" s="157">
        <v>44879.483913977034</v>
      </c>
      <c r="K964" s="157">
        <v>181518.80357129013</v>
      </c>
      <c r="L964" s="157">
        <v>385430.35217271338</v>
      </c>
      <c r="M964" s="156">
        <v>8.5881190815716337</v>
      </c>
    </row>
    <row r="965" spans="2:13" x14ac:dyDescent="0.2">
      <c r="B965" t="s">
        <v>48</v>
      </c>
      <c r="C965" s="203" t="s">
        <v>61</v>
      </c>
      <c r="D965" s="202" t="s">
        <v>5</v>
      </c>
      <c r="E965" s="47" t="str">
        <f t="shared" si="14"/>
        <v>RJFemale90+</v>
      </c>
      <c r="F965" s="159">
        <v>0.13597999999999999</v>
      </c>
      <c r="G965" s="159">
        <v>1</v>
      </c>
      <c r="H965" s="157">
        <v>27728.037514539024</v>
      </c>
      <c r="I965" s="158">
        <v>0</v>
      </c>
      <c r="J965" s="157">
        <v>27728.037514539024</v>
      </c>
      <c r="K965" s="157">
        <v>203911.54860142327</v>
      </c>
      <c r="L965" s="157">
        <v>203911.54860142327</v>
      </c>
      <c r="M965" s="156">
        <v>7.353984157533815</v>
      </c>
    </row>
    <row r="966" spans="2:13" x14ac:dyDescent="0.2">
      <c r="B966" t="s">
        <v>48</v>
      </c>
      <c r="C966" s="203" t="s">
        <v>62</v>
      </c>
      <c r="D966" s="202">
        <v>0</v>
      </c>
      <c r="E966" s="47" t="str">
        <f t="shared" si="14"/>
        <v>SPFemale0</v>
      </c>
      <c r="F966" s="159">
        <v>8.0099999999999998E-3</v>
      </c>
      <c r="G966" s="159">
        <v>7.9506760579803031E-3</v>
      </c>
      <c r="H966" s="157">
        <v>795.06760579803029</v>
      </c>
      <c r="I966" s="158">
        <v>0.99204932394201972</v>
      </c>
      <c r="J966" s="157">
        <v>100000</v>
      </c>
      <c r="K966" s="157">
        <v>99263.64974942556</v>
      </c>
      <c r="L966" s="157">
        <v>8196314.0393260214</v>
      </c>
      <c r="M966" s="156">
        <v>81.963140393260218</v>
      </c>
    </row>
    <row r="967" spans="2:13" x14ac:dyDescent="0.2">
      <c r="B967" t="s">
        <v>48</v>
      </c>
      <c r="C967" s="203" t="s">
        <v>62</v>
      </c>
      <c r="D967" s="202" t="s">
        <v>107</v>
      </c>
      <c r="E967" s="47" t="str">
        <f t="shared" ref="E967:E1030" si="15">_xlfn.CONCAT(C967,B967,D967)</f>
        <v>SPFemale01-04</v>
      </c>
      <c r="F967" s="159">
        <v>3.4000000000000002E-4</v>
      </c>
      <c r="G967" s="159">
        <v>1.3616973156044677E-3</v>
      </c>
      <c r="H967" s="157">
        <v>135.08709013590752</v>
      </c>
      <c r="I967" s="158">
        <v>0.99863830268439557</v>
      </c>
      <c r="J967" s="157">
        <v>99204.932394201969</v>
      </c>
      <c r="K967" s="157">
        <v>396483.50863687979</v>
      </c>
      <c r="L967" s="157">
        <v>8097050.3895765962</v>
      </c>
      <c r="M967" s="156">
        <v>81.619433572133843</v>
      </c>
    </row>
    <row r="968" spans="2:13" x14ac:dyDescent="0.2">
      <c r="B968" t="s">
        <v>48</v>
      </c>
      <c r="C968" s="203" t="s">
        <v>62</v>
      </c>
      <c r="D968" s="202" t="s">
        <v>106</v>
      </c>
      <c r="E968" s="47" t="str">
        <f t="shared" si="15"/>
        <v>SPFemale05-09</v>
      </c>
      <c r="F968" s="159">
        <v>1.2E-4</v>
      </c>
      <c r="G968" s="159">
        <v>5.8067857360211269E-4</v>
      </c>
      <c r="H968" s="157">
        <v>57.527736458147047</v>
      </c>
      <c r="I968" s="158">
        <v>0.99941932142639789</v>
      </c>
      <c r="J968" s="157">
        <v>99069.845304066068</v>
      </c>
      <c r="K968" s="157">
        <v>495205.40717918496</v>
      </c>
      <c r="L968" s="157">
        <v>7700566.8809397165</v>
      </c>
      <c r="M968" s="156">
        <v>77.728665642961957</v>
      </c>
    </row>
    <row r="969" spans="2:13" x14ac:dyDescent="0.2">
      <c r="B969" t="s">
        <v>48</v>
      </c>
      <c r="C969" s="203" t="s">
        <v>62</v>
      </c>
      <c r="D969" s="202" t="s">
        <v>71</v>
      </c>
      <c r="E969" s="47" t="str">
        <f t="shared" si="15"/>
        <v>SPFemale10-14</v>
      </c>
      <c r="F969" s="159">
        <v>1.4999999999999999E-4</v>
      </c>
      <c r="G969" s="159">
        <v>7.3178786493299872E-4</v>
      </c>
      <c r="H969" s="157">
        <v>72.456012474867848</v>
      </c>
      <c r="I969" s="158">
        <v>0.999268212135067</v>
      </c>
      <c r="J969" s="157">
        <v>99012.317567607926</v>
      </c>
      <c r="K969" s="157">
        <v>494880.44780685246</v>
      </c>
      <c r="L969" s="157">
        <v>7205361.4737605313</v>
      </c>
      <c r="M969" s="156">
        <v>72.772374698133305</v>
      </c>
    </row>
    <row r="970" spans="2:13" x14ac:dyDescent="0.2">
      <c r="B970" t="s">
        <v>48</v>
      </c>
      <c r="C970" s="203" t="s">
        <v>62</v>
      </c>
      <c r="D970" s="202" t="s">
        <v>72</v>
      </c>
      <c r="E970" s="47" t="str">
        <f t="shared" si="15"/>
        <v>SPFemale15-19</v>
      </c>
      <c r="F970" s="159">
        <v>2.7999999999999998E-4</v>
      </c>
      <c r="G970" s="159">
        <v>1.4171861053783527E-3</v>
      </c>
      <c r="H970" s="157">
        <v>140.21619706399244</v>
      </c>
      <c r="I970" s="158">
        <v>0.99858281389462167</v>
      </c>
      <c r="J970" s="157">
        <v>98939.861555133059</v>
      </c>
      <c r="K970" s="157">
        <v>494348.76728300535</v>
      </c>
      <c r="L970" s="157">
        <v>6710481.0259536784</v>
      </c>
      <c r="M970" s="156">
        <v>67.823836828539953</v>
      </c>
    </row>
    <row r="971" spans="2:13" x14ac:dyDescent="0.2">
      <c r="B971" t="s">
        <v>48</v>
      </c>
      <c r="C971" s="203" t="s">
        <v>62</v>
      </c>
      <c r="D971" s="202" t="s">
        <v>73</v>
      </c>
      <c r="E971" s="47" t="str">
        <f t="shared" si="15"/>
        <v>SPFemale20-24</v>
      </c>
      <c r="F971" s="159">
        <v>3.1E-4</v>
      </c>
      <c r="G971" s="159">
        <v>1.5659792574417575E-3</v>
      </c>
      <c r="H971" s="157">
        <v>154.71819527333798</v>
      </c>
      <c r="I971" s="158">
        <v>0.99843402074255827</v>
      </c>
      <c r="J971" s="157">
        <v>98799.645358069072</v>
      </c>
      <c r="K971" s="157">
        <v>493611.431302162</v>
      </c>
      <c r="L971" s="157">
        <v>6216132.2586706728</v>
      </c>
      <c r="M971" s="156">
        <v>62.916544246107406</v>
      </c>
    </row>
    <row r="972" spans="2:13" x14ac:dyDescent="0.2">
      <c r="B972" t="s">
        <v>48</v>
      </c>
      <c r="C972" s="203" t="s">
        <v>62</v>
      </c>
      <c r="D972" s="202" t="s">
        <v>74</v>
      </c>
      <c r="E972" s="47" t="str">
        <f t="shared" si="15"/>
        <v>SPFemale25-29</v>
      </c>
      <c r="F972" s="159">
        <v>3.6999999999999999E-4</v>
      </c>
      <c r="G972" s="159">
        <v>1.8662449067777497E-3</v>
      </c>
      <c r="H972" s="157">
        <v>184.09559289702963</v>
      </c>
      <c r="I972" s="158">
        <v>0.99813375509322222</v>
      </c>
      <c r="J972" s="157">
        <v>98644.927162795735</v>
      </c>
      <c r="K972" s="157">
        <v>492764.39683173609</v>
      </c>
      <c r="L972" s="157">
        <v>5722520.8273685109</v>
      </c>
      <c r="M972" s="156">
        <v>58.011303692530667</v>
      </c>
    </row>
    <row r="973" spans="2:13" x14ac:dyDescent="0.2">
      <c r="B973" t="s">
        <v>48</v>
      </c>
      <c r="C973" s="203" t="s">
        <v>62</v>
      </c>
      <c r="D973" s="202" t="s">
        <v>75</v>
      </c>
      <c r="E973" s="47" t="str">
        <f t="shared" si="15"/>
        <v>SPFemale30-34</v>
      </c>
      <c r="F973" s="159">
        <v>5.4000000000000001E-4</v>
      </c>
      <c r="G973" s="159">
        <v>2.6782047202263963E-3</v>
      </c>
      <c r="H973" s="157">
        <v>263.69826386791885</v>
      </c>
      <c r="I973" s="158">
        <v>0.9973217952797736</v>
      </c>
      <c r="J973" s="157">
        <v>98460.831569898699</v>
      </c>
      <c r="K973" s="157">
        <v>491644.91218982369</v>
      </c>
      <c r="L973" s="157">
        <v>5229756.4305367749</v>
      </c>
      <c r="M973" s="156">
        <v>53.115095080464549</v>
      </c>
    </row>
    <row r="974" spans="2:13" x14ac:dyDescent="0.2">
      <c r="B974" t="s">
        <v>48</v>
      </c>
      <c r="C974" s="203" t="s">
        <v>62</v>
      </c>
      <c r="D974" s="202" t="s">
        <v>76</v>
      </c>
      <c r="E974" s="47" t="str">
        <f t="shared" si="15"/>
        <v>SPFemale35-39</v>
      </c>
      <c r="F974" s="159">
        <v>8.0999999999999996E-4</v>
      </c>
      <c r="G974" s="159">
        <v>4.0549875002918049E-3</v>
      </c>
      <c r="H974" s="157">
        <v>398.18814812044292</v>
      </c>
      <c r="I974" s="158">
        <v>0.99594501249970824</v>
      </c>
      <c r="J974" s="157">
        <v>98197.133306030781</v>
      </c>
      <c r="K974" s="157">
        <v>489990.19615985284</v>
      </c>
      <c r="L974" s="157">
        <v>4738111.5183469513</v>
      </c>
      <c r="M974" s="156">
        <v>48.251016692927841</v>
      </c>
    </row>
    <row r="975" spans="2:13" x14ac:dyDescent="0.2">
      <c r="B975" t="s">
        <v>48</v>
      </c>
      <c r="C975" s="203" t="s">
        <v>62</v>
      </c>
      <c r="D975" s="202" t="s">
        <v>77</v>
      </c>
      <c r="E975" s="47" t="str">
        <f t="shared" si="15"/>
        <v>SPFemale40-44</v>
      </c>
      <c r="F975" s="159">
        <v>1.3500000000000001E-3</v>
      </c>
      <c r="G975" s="159">
        <v>6.7277296844458394E-3</v>
      </c>
      <c r="H975" s="157">
        <v>657.96486644636411</v>
      </c>
      <c r="I975" s="158">
        <v>0.99327227031555421</v>
      </c>
      <c r="J975" s="157">
        <v>97798.945157910348</v>
      </c>
      <c r="K975" s="157">
        <v>487349.81362343585</v>
      </c>
      <c r="L975" s="157">
        <v>4248121.3221870987</v>
      </c>
      <c r="M975" s="156">
        <v>43.437291837124633</v>
      </c>
    </row>
    <row r="976" spans="2:13" x14ac:dyDescent="0.2">
      <c r="B976" t="s">
        <v>48</v>
      </c>
      <c r="C976" s="203" t="s">
        <v>62</v>
      </c>
      <c r="D976" s="202" t="s">
        <v>78</v>
      </c>
      <c r="E976" s="47" t="str">
        <f t="shared" si="15"/>
        <v>SPFemale45-49</v>
      </c>
      <c r="F976" s="159">
        <v>2.2399999999999998E-3</v>
      </c>
      <c r="G976" s="159">
        <v>1.1129087155737733E-2</v>
      </c>
      <c r="H976" s="157">
        <v>1081.0904360575041</v>
      </c>
      <c r="I976" s="158">
        <v>0.98887091284426232</v>
      </c>
      <c r="J976" s="157">
        <v>97140.980291463988</v>
      </c>
      <c r="K976" s="157">
        <v>483002.17536717618</v>
      </c>
      <c r="L976" s="157">
        <v>3760771.5085636624</v>
      </c>
      <c r="M976" s="156">
        <v>38.71457233888065</v>
      </c>
    </row>
    <row r="977" spans="2:13" x14ac:dyDescent="0.2">
      <c r="B977" t="s">
        <v>48</v>
      </c>
      <c r="C977" s="203" t="s">
        <v>62</v>
      </c>
      <c r="D977" s="202" t="s">
        <v>79</v>
      </c>
      <c r="E977" s="47" t="str">
        <f t="shared" si="15"/>
        <v>SPFemale50-54</v>
      </c>
      <c r="F977" s="159">
        <v>3.32E-3</v>
      </c>
      <c r="G977" s="159">
        <v>1.6448402251961713E-2</v>
      </c>
      <c r="H977" s="157">
        <v>1580.0317086208622</v>
      </c>
      <c r="I977" s="158">
        <v>0.98355159774803824</v>
      </c>
      <c r="J977" s="157">
        <v>96059.889855406494</v>
      </c>
      <c r="K977" s="157">
        <v>476349.3700054803</v>
      </c>
      <c r="L977" s="157">
        <v>3277769.3331964863</v>
      </c>
      <c r="M977" s="156">
        <v>34.122143364210878</v>
      </c>
    </row>
    <row r="978" spans="2:13" x14ac:dyDescent="0.2">
      <c r="B978" t="s">
        <v>48</v>
      </c>
      <c r="C978" s="203" t="s">
        <v>62</v>
      </c>
      <c r="D978" s="202" t="s">
        <v>80</v>
      </c>
      <c r="E978" s="47" t="str">
        <f t="shared" si="15"/>
        <v>SPFemale55-59</v>
      </c>
      <c r="F978" s="159">
        <v>5.0400000000000002E-3</v>
      </c>
      <c r="G978" s="159">
        <v>2.4909426459899152E-2</v>
      </c>
      <c r="H978" s="157">
        <v>2353.4390784490602</v>
      </c>
      <c r="I978" s="158">
        <v>0.97509057354010087</v>
      </c>
      <c r="J978" s="157">
        <v>94479.858146785627</v>
      </c>
      <c r="K978" s="157">
        <v>466515.6930378055</v>
      </c>
      <c r="L978" s="157">
        <v>2801419.9631910059</v>
      </c>
      <c r="M978" s="156">
        <v>29.650975542730691</v>
      </c>
    </row>
    <row r="979" spans="2:13" x14ac:dyDescent="0.2">
      <c r="B979" t="s">
        <v>48</v>
      </c>
      <c r="C979" s="203" t="s">
        <v>62</v>
      </c>
      <c r="D979" s="202" t="s">
        <v>81</v>
      </c>
      <c r="E979" s="47" t="str">
        <f t="shared" si="15"/>
        <v>SPFemale60-64</v>
      </c>
      <c r="F979" s="159">
        <v>7.8300000000000002E-3</v>
      </c>
      <c r="G979" s="159">
        <v>3.8386653750657813E-2</v>
      </c>
      <c r="H979" s="157">
        <v>3536.4249500642359</v>
      </c>
      <c r="I979" s="158">
        <v>0.96161334624934214</v>
      </c>
      <c r="J979" s="157">
        <v>92126.419068336574</v>
      </c>
      <c r="K979" s="157">
        <v>451791.03296652227</v>
      </c>
      <c r="L979" s="157">
        <v>2334904.2701532003</v>
      </c>
      <c r="M979" s="156">
        <v>25.344567755545121</v>
      </c>
    </row>
    <row r="980" spans="2:13" x14ac:dyDescent="0.2">
      <c r="B980" t="s">
        <v>48</v>
      </c>
      <c r="C980" s="203" t="s">
        <v>62</v>
      </c>
      <c r="D980" s="202" t="s">
        <v>82</v>
      </c>
      <c r="E980" s="47" t="str">
        <f t="shared" si="15"/>
        <v>SPFemale65-69</v>
      </c>
      <c r="F980" s="159">
        <v>1.235E-2</v>
      </c>
      <c r="G980" s="159">
        <v>5.990842421713001E-2</v>
      </c>
      <c r="H980" s="157">
        <v>5307.2869490305111</v>
      </c>
      <c r="I980" s="158">
        <v>0.94009157578286995</v>
      </c>
      <c r="J980" s="157">
        <v>88589.994118272327</v>
      </c>
      <c r="K980" s="157">
        <v>429681.75321878534</v>
      </c>
      <c r="L980" s="157">
        <v>1883113.2371866778</v>
      </c>
      <c r="M980" s="156">
        <v>21.256500307163606</v>
      </c>
    </row>
    <row r="981" spans="2:13" x14ac:dyDescent="0.2">
      <c r="B981" t="s">
        <v>48</v>
      </c>
      <c r="C981" s="203" t="s">
        <v>62</v>
      </c>
      <c r="D981" s="202" t="s">
        <v>19</v>
      </c>
      <c r="E981" s="47" t="str">
        <f t="shared" si="15"/>
        <v>SPFemale70-74</v>
      </c>
      <c r="F981" s="159">
        <v>1.992E-2</v>
      </c>
      <c r="G981" s="159">
        <v>9.4859703878650406E-2</v>
      </c>
      <c r="H981" s="157">
        <v>7900.1729402866331</v>
      </c>
      <c r="I981" s="158">
        <v>0.90514029612134961</v>
      </c>
      <c r="J981" s="157">
        <v>83282.70716924181</v>
      </c>
      <c r="K981" s="157">
        <v>396663.10349549248</v>
      </c>
      <c r="L981" s="157">
        <v>1453431.4839678924</v>
      </c>
      <c r="M981" s="156">
        <v>17.451780007755051</v>
      </c>
    </row>
    <row r="982" spans="2:13" x14ac:dyDescent="0.2">
      <c r="B982" t="s">
        <v>48</v>
      </c>
      <c r="C982" s="203" t="s">
        <v>62</v>
      </c>
      <c r="D982" s="202" t="s">
        <v>20</v>
      </c>
      <c r="E982" s="47" t="str">
        <f t="shared" si="15"/>
        <v>SPFemale75-79</v>
      </c>
      <c r="F982" s="159">
        <v>3.2399999999999998E-2</v>
      </c>
      <c r="G982" s="159">
        <v>0.14987428306458073</v>
      </c>
      <c r="H982" s="157">
        <v>11297.903273155875</v>
      </c>
      <c r="I982" s="158">
        <v>0.85012571693541927</v>
      </c>
      <c r="J982" s="157">
        <v>75382.534228955177</v>
      </c>
      <c r="K982" s="157">
        <v>348667.91296188621</v>
      </c>
      <c r="L982" s="157">
        <v>1056768.3804724</v>
      </c>
      <c r="M982" s="156">
        <v>14.018743085271399</v>
      </c>
    </row>
    <row r="983" spans="2:13" x14ac:dyDescent="0.2">
      <c r="B983" t="s">
        <v>48</v>
      </c>
      <c r="C983" s="203" t="s">
        <v>62</v>
      </c>
      <c r="D983" s="202" t="s">
        <v>21</v>
      </c>
      <c r="E983" s="47" t="str">
        <f t="shared" si="15"/>
        <v>SPFemale80-84</v>
      </c>
      <c r="F983" s="159">
        <v>5.3859999999999998E-2</v>
      </c>
      <c r="G983" s="159">
        <v>0.23734170915989972</v>
      </c>
      <c r="H983" s="157">
        <v>15209.955841930823</v>
      </c>
      <c r="I983" s="158">
        <v>0.76265829084010028</v>
      </c>
      <c r="J983" s="157">
        <v>64084.630955799301</v>
      </c>
      <c r="K983" s="157">
        <v>282398.26517416944</v>
      </c>
      <c r="L983" s="157">
        <v>708100.46751051384</v>
      </c>
      <c r="M983" s="156">
        <v>11.049458457502979</v>
      </c>
    </row>
    <row r="984" spans="2:13" x14ac:dyDescent="0.2">
      <c r="B984" t="s">
        <v>48</v>
      </c>
      <c r="C984" s="203" t="s">
        <v>62</v>
      </c>
      <c r="D984" s="202" t="s">
        <v>22</v>
      </c>
      <c r="E984" s="47" t="str">
        <f t="shared" si="15"/>
        <v>SPFemale85-89</v>
      </c>
      <c r="F984" s="159">
        <v>9.0079999999999993E-2</v>
      </c>
      <c r="G984" s="159">
        <v>0.3676065159938221</v>
      </c>
      <c r="H984" s="157">
        <v>17966.649038939151</v>
      </c>
      <c r="I984" s="158">
        <v>0.6323934840061779</v>
      </c>
      <c r="J984" s="157">
        <v>48874.675113868478</v>
      </c>
      <c r="K984" s="157">
        <v>199456.75297199452</v>
      </c>
      <c r="L984" s="157">
        <v>425702.2023363444</v>
      </c>
      <c r="M984" s="156">
        <v>8.7100773835230854</v>
      </c>
    </row>
    <row r="985" spans="2:13" x14ac:dyDescent="0.2">
      <c r="B985" t="s">
        <v>48</v>
      </c>
      <c r="C985" s="203" t="s">
        <v>62</v>
      </c>
      <c r="D985" s="202" t="s">
        <v>5</v>
      </c>
      <c r="E985" s="47" t="str">
        <f t="shared" si="15"/>
        <v>SPFemale90+</v>
      </c>
      <c r="F985" s="159">
        <v>0.13661000000000001</v>
      </c>
      <c r="G985" s="159">
        <v>1</v>
      </c>
      <c r="H985" s="157">
        <v>30908.026074929327</v>
      </c>
      <c r="I985" s="158">
        <v>0</v>
      </c>
      <c r="J985" s="157">
        <v>30908.026074929327</v>
      </c>
      <c r="K985" s="157">
        <v>226245.44936434992</v>
      </c>
      <c r="L985" s="157">
        <v>226245.44936434992</v>
      </c>
      <c r="M985" s="156">
        <v>7.3199578910626775</v>
      </c>
    </row>
    <row r="986" spans="2:13" x14ac:dyDescent="0.2">
      <c r="B986" t="s">
        <v>48</v>
      </c>
      <c r="C986" s="203" t="s">
        <v>63</v>
      </c>
      <c r="D986" s="202">
        <v>0</v>
      </c>
      <c r="E986" s="47" t="str">
        <f t="shared" si="15"/>
        <v>PRFemale0</v>
      </c>
      <c r="F986" s="159">
        <v>7.1500000000000001E-3</v>
      </c>
      <c r="G986" s="159">
        <v>7.1015427611567086E-3</v>
      </c>
      <c r="H986" s="157">
        <v>710.15427611567088</v>
      </c>
      <c r="I986" s="158">
        <v>0.99289845723884329</v>
      </c>
      <c r="J986" s="157">
        <v>100000</v>
      </c>
      <c r="K986" s="157">
        <v>99340.483010566677</v>
      </c>
      <c r="L986" s="157">
        <v>8165440.8801298095</v>
      </c>
      <c r="M986" s="156">
        <v>81.654408801298089</v>
      </c>
    </row>
    <row r="987" spans="2:13" x14ac:dyDescent="0.2">
      <c r="B987" t="s">
        <v>48</v>
      </c>
      <c r="C987" s="203" t="s">
        <v>63</v>
      </c>
      <c r="D987" s="202" t="s">
        <v>107</v>
      </c>
      <c r="E987" s="47" t="str">
        <f t="shared" si="15"/>
        <v>PRFemale01-04</v>
      </c>
      <c r="F987" s="159">
        <v>2.7999999999999998E-4</v>
      </c>
      <c r="G987" s="159">
        <v>1.1155931834138664E-3</v>
      </c>
      <c r="H987" s="157">
        <v>110.76707507177979</v>
      </c>
      <c r="I987" s="158">
        <v>0.99888440681658608</v>
      </c>
      <c r="J987" s="157">
        <v>99289.845723884326</v>
      </c>
      <c r="K987" s="157">
        <v>396883.8453648393</v>
      </c>
      <c r="L987" s="157">
        <v>8066100.3971192427</v>
      </c>
      <c r="M987" s="156">
        <v>81.237918523413811</v>
      </c>
    </row>
    <row r="988" spans="2:13" x14ac:dyDescent="0.2">
      <c r="B988" t="s">
        <v>48</v>
      </c>
      <c r="C988" s="203" t="s">
        <v>63</v>
      </c>
      <c r="D988" s="202" t="s">
        <v>106</v>
      </c>
      <c r="E988" s="47" t="str">
        <f t="shared" si="15"/>
        <v>PRFemale05-09</v>
      </c>
      <c r="F988" s="159">
        <v>1.2999999999999999E-4</v>
      </c>
      <c r="G988" s="159">
        <v>6.5425283862328867E-4</v>
      </c>
      <c r="H988" s="157">
        <v>64.888193738028008</v>
      </c>
      <c r="I988" s="158">
        <v>0.9993457471613767</v>
      </c>
      <c r="J988" s="157">
        <v>99179.078648812545</v>
      </c>
      <c r="K988" s="157">
        <v>495733.17275971762</v>
      </c>
      <c r="L988" s="157">
        <v>7669216.5517544039</v>
      </c>
      <c r="M988" s="156">
        <v>77.326959034482073</v>
      </c>
    </row>
    <row r="989" spans="2:13" x14ac:dyDescent="0.2">
      <c r="B989" t="s">
        <v>48</v>
      </c>
      <c r="C989" s="203" t="s">
        <v>63</v>
      </c>
      <c r="D989" s="202" t="s">
        <v>71</v>
      </c>
      <c r="E989" s="47" t="str">
        <f t="shared" si="15"/>
        <v>PRFemale10-14</v>
      </c>
      <c r="F989" s="159">
        <v>1.4999999999999999E-4</v>
      </c>
      <c r="G989" s="159">
        <v>7.7092940688769233E-4</v>
      </c>
      <c r="H989" s="157">
        <v>76.410044061684374</v>
      </c>
      <c r="I989" s="158">
        <v>0.99922907059311228</v>
      </c>
      <c r="J989" s="157">
        <v>99114.190455074509</v>
      </c>
      <c r="K989" s="157">
        <v>495379.92716521834</v>
      </c>
      <c r="L989" s="157">
        <v>7173483.3789946865</v>
      </c>
      <c r="M989" s="156">
        <v>72.375946835243653</v>
      </c>
    </row>
    <row r="990" spans="2:13" x14ac:dyDescent="0.2">
      <c r="B990" t="s">
        <v>48</v>
      </c>
      <c r="C990" s="203" t="s">
        <v>63</v>
      </c>
      <c r="D990" s="202" t="s">
        <v>72</v>
      </c>
      <c r="E990" s="47" t="str">
        <f t="shared" si="15"/>
        <v>PRFemale15-19</v>
      </c>
      <c r="F990" s="159">
        <v>3.5E-4</v>
      </c>
      <c r="G990" s="159">
        <v>1.7704949622548358E-3</v>
      </c>
      <c r="H990" s="157">
        <v>175.34589129059884</v>
      </c>
      <c r="I990" s="158">
        <v>0.99822950503774521</v>
      </c>
      <c r="J990" s="157">
        <v>99037.78041101282</v>
      </c>
      <c r="K990" s="157">
        <v>494750.5373268376</v>
      </c>
      <c r="L990" s="157">
        <v>6678103.4518294679</v>
      </c>
      <c r="M990" s="156">
        <v>67.42985781905584</v>
      </c>
    </row>
    <row r="991" spans="2:13" x14ac:dyDescent="0.2">
      <c r="B991" t="s">
        <v>48</v>
      </c>
      <c r="C991" s="203" t="s">
        <v>63</v>
      </c>
      <c r="D991" s="202" t="s">
        <v>73</v>
      </c>
      <c r="E991" s="47" t="str">
        <f t="shared" si="15"/>
        <v>PRFemale20-24</v>
      </c>
      <c r="F991" s="159">
        <v>3.6000000000000002E-4</v>
      </c>
      <c r="G991" s="159">
        <v>1.7880341367844477E-3</v>
      </c>
      <c r="H991" s="157">
        <v>176.76940776688051</v>
      </c>
      <c r="I991" s="158">
        <v>0.99821196586321559</v>
      </c>
      <c r="J991" s="157">
        <v>98862.434519722228</v>
      </c>
      <c r="K991" s="157">
        <v>493870.24907919398</v>
      </c>
      <c r="L991" s="157">
        <v>6183352.91450263</v>
      </c>
      <c r="M991" s="156">
        <v>62.545019698752235</v>
      </c>
    </row>
    <row r="992" spans="2:13" x14ac:dyDescent="0.2">
      <c r="B992" t="s">
        <v>48</v>
      </c>
      <c r="C992" s="203" t="s">
        <v>63</v>
      </c>
      <c r="D992" s="202" t="s">
        <v>74</v>
      </c>
      <c r="E992" s="47" t="str">
        <f t="shared" si="15"/>
        <v>PRFemale25-29</v>
      </c>
      <c r="F992" s="159">
        <v>4.2999999999999999E-4</v>
      </c>
      <c r="G992" s="159">
        <v>2.1397595723298378E-3</v>
      </c>
      <c r="H992" s="157">
        <v>211.16359657504319</v>
      </c>
      <c r="I992" s="158">
        <v>0.99786024042767019</v>
      </c>
      <c r="J992" s="157">
        <v>98685.665111955357</v>
      </c>
      <c r="K992" s="157">
        <v>492900.41656833916</v>
      </c>
      <c r="L992" s="157">
        <v>5689482.6654234361</v>
      </c>
      <c r="M992" s="156">
        <v>57.652574555472889</v>
      </c>
    </row>
    <row r="993" spans="2:13" x14ac:dyDescent="0.2">
      <c r="B993" t="s">
        <v>48</v>
      </c>
      <c r="C993" s="203" t="s">
        <v>63</v>
      </c>
      <c r="D993" s="202" t="s">
        <v>75</v>
      </c>
      <c r="E993" s="47" t="str">
        <f t="shared" si="15"/>
        <v>PRFemale30-34</v>
      </c>
      <c r="F993" s="159">
        <v>5.5000000000000003E-4</v>
      </c>
      <c r="G993" s="159">
        <v>2.7645618645453663E-3</v>
      </c>
      <c r="H993" s="157">
        <v>272.23885151953527</v>
      </c>
      <c r="I993" s="158">
        <v>0.99723543813545468</v>
      </c>
      <c r="J993" s="157">
        <v>98474.501515380311</v>
      </c>
      <c r="K993" s="157">
        <v>491691.91044810275</v>
      </c>
      <c r="L993" s="157">
        <v>5196582.2488550972</v>
      </c>
      <c r="M993" s="156">
        <v>52.770840866287251</v>
      </c>
    </row>
    <row r="994" spans="2:13" x14ac:dyDescent="0.2">
      <c r="B994" t="s">
        <v>48</v>
      </c>
      <c r="C994" s="203" t="s">
        <v>63</v>
      </c>
      <c r="D994" s="202" t="s">
        <v>76</v>
      </c>
      <c r="E994" s="47" t="str">
        <f t="shared" si="15"/>
        <v>PRFemale35-39</v>
      </c>
      <c r="F994" s="159">
        <v>8.0999999999999996E-4</v>
      </c>
      <c r="G994" s="159">
        <v>4.0537485773914231E-3</v>
      </c>
      <c r="H994" s="157">
        <v>398.0872825702445</v>
      </c>
      <c r="I994" s="158">
        <v>0.99594625142260862</v>
      </c>
      <c r="J994" s="157">
        <v>98202.262663860776</v>
      </c>
      <c r="K994" s="157">
        <v>490016.09511287831</v>
      </c>
      <c r="L994" s="157">
        <v>4704890.338406994</v>
      </c>
      <c r="M994" s="156">
        <v>47.910202991060324</v>
      </c>
    </row>
    <row r="995" spans="2:13" x14ac:dyDescent="0.2">
      <c r="B995" t="s">
        <v>48</v>
      </c>
      <c r="C995" s="203" t="s">
        <v>63</v>
      </c>
      <c r="D995" s="202" t="s">
        <v>77</v>
      </c>
      <c r="E995" s="47" t="str">
        <f t="shared" si="15"/>
        <v>PRFemale40-44</v>
      </c>
      <c r="F995" s="159">
        <v>1.2700000000000001E-3</v>
      </c>
      <c r="G995" s="159">
        <v>6.3158349089815595E-3</v>
      </c>
      <c r="H995" s="157">
        <v>617.71502511730955</v>
      </c>
      <c r="I995" s="158">
        <v>0.99368416509101842</v>
      </c>
      <c r="J995" s="157">
        <v>97804.175381290537</v>
      </c>
      <c r="K995" s="157">
        <v>487476.58934365941</v>
      </c>
      <c r="L995" s="157">
        <v>4214874.2432941161</v>
      </c>
      <c r="M995" s="156">
        <v>43.095033794440653</v>
      </c>
    </row>
    <row r="996" spans="2:13" x14ac:dyDescent="0.2">
      <c r="B996" t="s">
        <v>48</v>
      </c>
      <c r="C996" s="203" t="s">
        <v>63</v>
      </c>
      <c r="D996" s="202" t="s">
        <v>78</v>
      </c>
      <c r="E996" s="47" t="str">
        <f t="shared" si="15"/>
        <v>PRFemale45-49</v>
      </c>
      <c r="F996" s="159">
        <v>2.0799999999999998E-3</v>
      </c>
      <c r="G996" s="159">
        <v>1.0347846630327871E-2</v>
      </c>
      <c r="H996" s="157">
        <v>1005.6705863101203</v>
      </c>
      <c r="I996" s="158">
        <v>0.98965215336967216</v>
      </c>
      <c r="J996" s="157">
        <v>97186.460356173222</v>
      </c>
      <c r="K996" s="157">
        <v>483418.12531509082</v>
      </c>
      <c r="L996" s="157">
        <v>3727397.6539504565</v>
      </c>
      <c r="M996" s="156">
        <v>38.353054945000828</v>
      </c>
    </row>
    <row r="997" spans="2:13" x14ac:dyDescent="0.2">
      <c r="B997" t="s">
        <v>48</v>
      </c>
      <c r="C997" s="203" t="s">
        <v>63</v>
      </c>
      <c r="D997" s="202" t="s">
        <v>79</v>
      </c>
      <c r="E997" s="47" t="str">
        <f t="shared" si="15"/>
        <v>PRFemale50-54</v>
      </c>
      <c r="F997" s="159">
        <v>3.2699999999999999E-3</v>
      </c>
      <c r="G997" s="159">
        <v>1.6237066627603592E-2</v>
      </c>
      <c r="H997" s="157">
        <v>1561.693891788801</v>
      </c>
      <c r="I997" s="158">
        <v>0.9837629333723964</v>
      </c>
      <c r="J997" s="157">
        <v>96180.789769863099</v>
      </c>
      <c r="K997" s="157">
        <v>476999.7141198435</v>
      </c>
      <c r="L997" s="157">
        <v>3243979.5286353659</v>
      </c>
      <c r="M997" s="156">
        <v>33.727936071198926</v>
      </c>
    </row>
    <row r="998" spans="2:13" x14ac:dyDescent="0.2">
      <c r="B998" t="s">
        <v>48</v>
      </c>
      <c r="C998" s="203" t="s">
        <v>63</v>
      </c>
      <c r="D998" s="202" t="s">
        <v>80</v>
      </c>
      <c r="E998" s="47" t="str">
        <f t="shared" si="15"/>
        <v>PRFemale55-59</v>
      </c>
      <c r="F998" s="159">
        <v>4.8799999999999998E-3</v>
      </c>
      <c r="G998" s="159">
        <v>2.4116647338103602E-2</v>
      </c>
      <c r="H998" s="157">
        <v>2281.89536674173</v>
      </c>
      <c r="I998" s="158">
        <v>0.97588335266189641</v>
      </c>
      <c r="J998" s="157">
        <v>94619.095878074295</v>
      </c>
      <c r="K998" s="157">
        <v>467390.74097351718</v>
      </c>
      <c r="L998" s="157">
        <v>2766979.8145155222</v>
      </c>
      <c r="M998" s="156">
        <v>29.243355041999543</v>
      </c>
    </row>
    <row r="999" spans="2:13" x14ac:dyDescent="0.2">
      <c r="B999" t="s">
        <v>48</v>
      </c>
      <c r="C999" s="203" t="s">
        <v>63</v>
      </c>
      <c r="D999" s="202" t="s">
        <v>81</v>
      </c>
      <c r="E999" s="47" t="str">
        <f t="shared" si="15"/>
        <v>PRFemale60-64</v>
      </c>
      <c r="F999" s="159">
        <v>7.7200000000000003E-3</v>
      </c>
      <c r="G999" s="159">
        <v>3.7866309576531303E-2</v>
      </c>
      <c r="H999" s="157">
        <v>3496.4690199923639</v>
      </c>
      <c r="I999" s="158">
        <v>0.96213369042346875</v>
      </c>
      <c r="J999" s="157">
        <v>92337.200511332572</v>
      </c>
      <c r="K999" s="157">
        <v>452944.83000668196</v>
      </c>
      <c r="L999" s="157">
        <v>2299589.0735420049</v>
      </c>
      <c r="M999" s="156">
        <v>24.904253765629115</v>
      </c>
    </row>
    <row r="1000" spans="2:13" x14ac:dyDescent="0.2">
      <c r="B1000" t="s">
        <v>48</v>
      </c>
      <c r="C1000" s="203" t="s">
        <v>63</v>
      </c>
      <c r="D1000" s="202" t="s">
        <v>82</v>
      </c>
      <c r="E1000" s="47" t="str">
        <f t="shared" si="15"/>
        <v>PRFemale65-69</v>
      </c>
      <c r="F1000" s="159">
        <v>1.274E-2</v>
      </c>
      <c r="G1000" s="159">
        <v>6.1753906288728913E-2</v>
      </c>
      <c r="H1000" s="157">
        <v>5486.2622071383512</v>
      </c>
      <c r="I1000" s="158">
        <v>0.9382460937112711</v>
      </c>
      <c r="J1000" s="157">
        <v>88840.731491340208</v>
      </c>
      <c r="K1000" s="157">
        <v>430488.00193885516</v>
      </c>
      <c r="L1000" s="157">
        <v>1846644.2435353231</v>
      </c>
      <c r="M1000" s="156">
        <v>20.786008990879658</v>
      </c>
    </row>
    <row r="1001" spans="2:13" x14ac:dyDescent="0.2">
      <c r="B1001" t="s">
        <v>48</v>
      </c>
      <c r="C1001" s="203" t="s">
        <v>63</v>
      </c>
      <c r="D1001" s="202" t="s">
        <v>19</v>
      </c>
      <c r="E1001" s="47" t="str">
        <f t="shared" si="15"/>
        <v>PRFemale70-74</v>
      </c>
      <c r="F1001" s="159">
        <v>1.9970000000000002E-2</v>
      </c>
      <c r="G1001" s="159">
        <v>9.5080117035474046E-2</v>
      </c>
      <c r="H1001" s="157">
        <v>7925.3526949717389</v>
      </c>
      <c r="I1001" s="158">
        <v>0.90491988296452597</v>
      </c>
      <c r="J1001" s="157">
        <v>83354.469284201856</v>
      </c>
      <c r="K1001" s="157">
        <v>396958.96468357992</v>
      </c>
      <c r="L1001" s="157">
        <v>1416156.2415964678</v>
      </c>
      <c r="M1001" s="156">
        <v>16.989565811618352</v>
      </c>
    </row>
    <row r="1002" spans="2:13" x14ac:dyDescent="0.2">
      <c r="B1002" t="s">
        <v>48</v>
      </c>
      <c r="C1002" s="203" t="s">
        <v>63</v>
      </c>
      <c r="D1002" s="202" t="s">
        <v>20</v>
      </c>
      <c r="E1002" s="47" t="str">
        <f t="shared" si="15"/>
        <v>PRFemale75-79</v>
      </c>
      <c r="F1002" s="159">
        <v>3.3669999999999999E-2</v>
      </c>
      <c r="G1002" s="159">
        <v>0.15529623949177696</v>
      </c>
      <c r="H1002" s="157">
        <v>11713.858154494246</v>
      </c>
      <c r="I1002" s="158">
        <v>0.84470376050822304</v>
      </c>
      <c r="J1002" s="157">
        <v>75429.116589230121</v>
      </c>
      <c r="K1002" s="157">
        <v>347860.93755991501</v>
      </c>
      <c r="L1002" s="157">
        <v>1019197.2769128878</v>
      </c>
      <c r="M1002" s="156">
        <v>13.511987452580218</v>
      </c>
    </row>
    <row r="1003" spans="2:13" x14ac:dyDescent="0.2">
      <c r="B1003" t="s">
        <v>48</v>
      </c>
      <c r="C1003" s="203" t="s">
        <v>63</v>
      </c>
      <c r="D1003" s="202" t="s">
        <v>21</v>
      </c>
      <c r="E1003" s="47" t="str">
        <f t="shared" si="15"/>
        <v>PRFemale80-84</v>
      </c>
      <c r="F1003" s="159">
        <v>5.441E-2</v>
      </c>
      <c r="G1003" s="159">
        <v>0.23947267875964059</v>
      </c>
      <c r="H1003" s="157">
        <v>15258.063615228984</v>
      </c>
      <c r="I1003" s="158">
        <v>0.76052732124035938</v>
      </c>
      <c r="J1003" s="157">
        <v>63715.258434735872</v>
      </c>
      <c r="K1003" s="157">
        <v>280431.13313560688</v>
      </c>
      <c r="L1003" s="157">
        <v>671336.33935297281</v>
      </c>
      <c r="M1003" s="156">
        <v>10.536508143345738</v>
      </c>
    </row>
    <row r="1004" spans="2:13" x14ac:dyDescent="0.2">
      <c r="B1004" t="s">
        <v>48</v>
      </c>
      <c r="C1004" s="203" t="s">
        <v>63</v>
      </c>
      <c r="D1004" s="202" t="s">
        <v>22</v>
      </c>
      <c r="E1004" s="47" t="str">
        <f t="shared" si="15"/>
        <v>PRFemale85-89</v>
      </c>
      <c r="F1004" s="159">
        <v>8.9380000000000001E-2</v>
      </c>
      <c r="G1004" s="159">
        <v>0.36526382419815745</v>
      </c>
      <c r="H1004" s="157">
        <v>17699.660289688229</v>
      </c>
      <c r="I1004" s="158">
        <v>0.63473617580184261</v>
      </c>
      <c r="J1004" s="157">
        <v>48457.194819506884</v>
      </c>
      <c r="K1004" s="157">
        <v>198036.82337331385</v>
      </c>
      <c r="L1004" s="157">
        <v>390905.20621736586</v>
      </c>
      <c r="M1004" s="156">
        <v>8.067020958877368</v>
      </c>
    </row>
    <row r="1005" spans="2:13" x14ac:dyDescent="0.2">
      <c r="B1005" t="s">
        <v>48</v>
      </c>
      <c r="C1005" s="203" t="s">
        <v>63</v>
      </c>
      <c r="D1005" s="202" t="s">
        <v>5</v>
      </c>
      <c r="E1005" s="47" t="str">
        <f t="shared" si="15"/>
        <v>PRFemale90+</v>
      </c>
      <c r="F1005" s="159">
        <v>0.15947</v>
      </c>
      <c r="G1005" s="159">
        <v>1</v>
      </c>
      <c r="H1005" s="157">
        <v>30757.534529818658</v>
      </c>
      <c r="I1005" s="158">
        <v>0</v>
      </c>
      <c r="J1005" s="157">
        <v>30757.534529818658</v>
      </c>
      <c r="K1005" s="157">
        <v>192868.38284405202</v>
      </c>
      <c r="L1005" s="157">
        <v>192868.38284405202</v>
      </c>
      <c r="M1005" s="156">
        <v>6.2706060740034593</v>
      </c>
    </row>
    <row r="1006" spans="2:13" x14ac:dyDescent="0.2">
      <c r="B1006" t="s">
        <v>48</v>
      </c>
      <c r="C1006" s="203" t="s">
        <v>64</v>
      </c>
      <c r="D1006" s="202">
        <v>0</v>
      </c>
      <c r="E1006" s="47" t="str">
        <f t="shared" si="15"/>
        <v>SCFemale0</v>
      </c>
      <c r="F1006" s="159">
        <v>7.6E-3</v>
      </c>
      <c r="G1006" s="159">
        <v>7.5423853546212876E-3</v>
      </c>
      <c r="H1006" s="157">
        <v>754.23853546212877</v>
      </c>
      <c r="I1006" s="158">
        <v>0.99245761464537874</v>
      </c>
      <c r="J1006" s="157">
        <v>100000</v>
      </c>
      <c r="K1006" s="157">
        <v>99300.539664362266</v>
      </c>
      <c r="L1006" s="157">
        <v>8349046.4083903758</v>
      </c>
      <c r="M1006" s="156">
        <v>83.49046408390376</v>
      </c>
    </row>
    <row r="1007" spans="2:13" x14ac:dyDescent="0.2">
      <c r="B1007" t="s">
        <v>48</v>
      </c>
      <c r="C1007" s="203" t="s">
        <v>64</v>
      </c>
      <c r="D1007" s="202" t="s">
        <v>107</v>
      </c>
      <c r="E1007" s="47" t="str">
        <f t="shared" si="15"/>
        <v>SCFemale01-04</v>
      </c>
      <c r="F1007" s="159">
        <v>2.5999999999999998E-4</v>
      </c>
      <c r="G1007" s="159">
        <v>1.0201341486791703E-3</v>
      </c>
      <c r="H1007" s="157">
        <v>101.24399038164236</v>
      </c>
      <c r="I1007" s="158">
        <v>0.99897986585132081</v>
      </c>
      <c r="J1007" s="157">
        <v>99245.761464537878</v>
      </c>
      <c r="K1007" s="157">
        <v>396731.12485353235</v>
      </c>
      <c r="L1007" s="157">
        <v>8249745.8687260132</v>
      </c>
      <c r="M1007" s="156">
        <v>83.124415058005084</v>
      </c>
    </row>
    <row r="1008" spans="2:13" x14ac:dyDescent="0.2">
      <c r="B1008" t="s">
        <v>48</v>
      </c>
      <c r="C1008" s="203" t="s">
        <v>64</v>
      </c>
      <c r="D1008" s="202" t="s">
        <v>106</v>
      </c>
      <c r="E1008" s="47" t="str">
        <f t="shared" si="15"/>
        <v>SCFemale05-09</v>
      </c>
      <c r="F1008" s="159">
        <v>8.0000000000000007E-5</v>
      </c>
      <c r="G1008" s="159">
        <v>3.9033396154797653E-4</v>
      </c>
      <c r="H1008" s="157">
        <v>38.699472271449984</v>
      </c>
      <c r="I1008" s="158">
        <v>0.99960966603845203</v>
      </c>
      <c r="J1008" s="157">
        <v>99144.517474156237</v>
      </c>
      <c r="K1008" s="157">
        <v>495625.83869010257</v>
      </c>
      <c r="L1008" s="157">
        <v>7853014.7438724805</v>
      </c>
      <c r="M1008" s="156">
        <v>79.207755949989945</v>
      </c>
    </row>
    <row r="1009" spans="2:13" x14ac:dyDescent="0.2">
      <c r="B1009" t="s">
        <v>48</v>
      </c>
      <c r="C1009" s="203" t="s">
        <v>64</v>
      </c>
      <c r="D1009" s="202" t="s">
        <v>71</v>
      </c>
      <c r="E1009" s="47" t="str">
        <f t="shared" si="15"/>
        <v>SCFemale10-14</v>
      </c>
      <c r="F1009" s="159">
        <v>1.1E-4</v>
      </c>
      <c r="G1009" s="159">
        <v>5.6206359820512835E-4</v>
      </c>
      <c r="H1009" s="157">
        <v>55.703772669201953</v>
      </c>
      <c r="I1009" s="158">
        <v>0.9994379364017949</v>
      </c>
      <c r="J1009" s="157">
        <v>99105.818001884792</v>
      </c>
      <c r="K1009" s="157">
        <v>495389.83057775098</v>
      </c>
      <c r="L1009" s="157">
        <v>7357388.9051823774</v>
      </c>
      <c r="M1009" s="156">
        <v>74.237709284054901</v>
      </c>
    </row>
    <row r="1010" spans="2:13" x14ac:dyDescent="0.2">
      <c r="B1010" t="s">
        <v>48</v>
      </c>
      <c r="C1010" s="203" t="s">
        <v>64</v>
      </c>
      <c r="D1010" s="202" t="s">
        <v>72</v>
      </c>
      <c r="E1010" s="47" t="str">
        <f t="shared" si="15"/>
        <v>SCFemale15-19</v>
      </c>
      <c r="F1010" s="159">
        <v>2.5000000000000001E-4</v>
      </c>
      <c r="G1010" s="159">
        <v>1.2420964961225474E-3</v>
      </c>
      <c r="H1010" s="157">
        <v>123.02979982464677</v>
      </c>
      <c r="I1010" s="158">
        <v>0.9987579035038775</v>
      </c>
      <c r="J1010" s="157">
        <v>99050.1142292156</v>
      </c>
      <c r="K1010" s="157">
        <v>494942.99664651637</v>
      </c>
      <c r="L1010" s="157">
        <v>6861999.0746046267</v>
      </c>
      <c r="M1010" s="156">
        <v>69.278053114860782</v>
      </c>
    </row>
    <row r="1011" spans="2:13" x14ac:dyDescent="0.2">
      <c r="B1011" t="s">
        <v>48</v>
      </c>
      <c r="C1011" s="203" t="s">
        <v>64</v>
      </c>
      <c r="D1011" s="202" t="s">
        <v>73</v>
      </c>
      <c r="E1011" s="47" t="str">
        <f t="shared" si="15"/>
        <v>SCFemale20-24</v>
      </c>
      <c r="F1011" s="159">
        <v>2.9999999999999997E-4</v>
      </c>
      <c r="G1011" s="159">
        <v>1.5003988304565824E-3</v>
      </c>
      <c r="H1011" s="157">
        <v>148.43008177833778</v>
      </c>
      <c r="I1011" s="158">
        <v>0.99849960116954339</v>
      </c>
      <c r="J1011" s="157">
        <v>98927.084429390961</v>
      </c>
      <c r="K1011" s="157">
        <v>494264.34694250894</v>
      </c>
      <c r="L1011" s="157">
        <v>6367056.0779581107</v>
      </c>
      <c r="M1011" s="156">
        <v>64.361101054207111</v>
      </c>
    </row>
    <row r="1012" spans="2:13" x14ac:dyDescent="0.2">
      <c r="B1012" t="s">
        <v>48</v>
      </c>
      <c r="C1012" s="203" t="s">
        <v>64</v>
      </c>
      <c r="D1012" s="202" t="s">
        <v>74</v>
      </c>
      <c r="E1012" s="47" t="str">
        <f t="shared" si="15"/>
        <v>SCFemale25-29</v>
      </c>
      <c r="F1012" s="159">
        <v>3.6000000000000002E-4</v>
      </c>
      <c r="G1012" s="159">
        <v>1.7898083473759296E-3</v>
      </c>
      <c r="H1012" s="157">
        <v>176.79486009391874</v>
      </c>
      <c r="I1012" s="158">
        <v>0.99821019165262403</v>
      </c>
      <c r="J1012" s="157">
        <v>98778.654347612624</v>
      </c>
      <c r="K1012" s="157">
        <v>493451.28458782833</v>
      </c>
      <c r="L1012" s="157">
        <v>5872791.7310156021</v>
      </c>
      <c r="M1012" s="156">
        <v>59.454056848644861</v>
      </c>
    </row>
    <row r="1013" spans="2:13" x14ac:dyDescent="0.2">
      <c r="B1013" t="s">
        <v>48</v>
      </c>
      <c r="C1013" s="203" t="s">
        <v>64</v>
      </c>
      <c r="D1013" s="202" t="s">
        <v>75</v>
      </c>
      <c r="E1013" s="47" t="str">
        <f t="shared" si="15"/>
        <v>SCFemale30-34</v>
      </c>
      <c r="F1013" s="159">
        <v>5.0000000000000001E-4</v>
      </c>
      <c r="G1013" s="159">
        <v>2.4981572926025533E-3</v>
      </c>
      <c r="H1013" s="157">
        <v>246.32295434291709</v>
      </c>
      <c r="I1013" s="158">
        <v>0.9975018427073975</v>
      </c>
      <c r="J1013" s="157">
        <v>98601.859487518697</v>
      </c>
      <c r="K1013" s="157">
        <v>492393.49005173618</v>
      </c>
      <c r="L1013" s="157">
        <v>5379340.4464277737</v>
      </c>
      <c r="M1013" s="156">
        <v>54.556176469559439</v>
      </c>
    </row>
    <row r="1014" spans="2:13" x14ac:dyDescent="0.2">
      <c r="B1014" t="s">
        <v>48</v>
      </c>
      <c r="C1014" s="203" t="s">
        <v>64</v>
      </c>
      <c r="D1014" s="202" t="s">
        <v>76</v>
      </c>
      <c r="E1014" s="47" t="str">
        <f t="shared" si="15"/>
        <v>SCFemale35-39</v>
      </c>
      <c r="F1014" s="159">
        <v>7.2999999999999996E-4</v>
      </c>
      <c r="G1014" s="159">
        <v>3.6562292069439568E-3</v>
      </c>
      <c r="H1014" s="157">
        <v>359.61038533724064</v>
      </c>
      <c r="I1014" s="158">
        <v>0.99634377079305603</v>
      </c>
      <c r="J1014" s="157">
        <v>98355.536533175778</v>
      </c>
      <c r="K1014" s="157">
        <v>490878.65670253575</v>
      </c>
      <c r="L1014" s="157">
        <v>4886946.9563760376</v>
      </c>
      <c r="M1014" s="156">
        <v>49.686546671703098</v>
      </c>
    </row>
    <row r="1015" spans="2:13" x14ac:dyDescent="0.2">
      <c r="B1015" t="s">
        <v>48</v>
      </c>
      <c r="C1015" s="203" t="s">
        <v>64</v>
      </c>
      <c r="D1015" s="202" t="s">
        <v>77</v>
      </c>
      <c r="E1015" s="47" t="str">
        <f t="shared" si="15"/>
        <v>SCFemale40-44</v>
      </c>
      <c r="F1015" s="159">
        <v>1.14E-3</v>
      </c>
      <c r="G1015" s="159">
        <v>5.6735369650450663E-3</v>
      </c>
      <c r="H1015" s="157">
        <v>555.98350942358832</v>
      </c>
      <c r="I1015" s="158">
        <v>0.99432646303495498</v>
      </c>
      <c r="J1015" s="157">
        <v>97995.926147838531</v>
      </c>
      <c r="K1015" s="157">
        <v>488589.67196563369</v>
      </c>
      <c r="L1015" s="157">
        <v>4396068.2996735014</v>
      </c>
      <c r="M1015" s="156">
        <v>44.859704606919152</v>
      </c>
    </row>
    <row r="1016" spans="2:13" x14ac:dyDescent="0.2">
      <c r="B1016" t="s">
        <v>48</v>
      </c>
      <c r="C1016" s="203" t="s">
        <v>64</v>
      </c>
      <c r="D1016" s="202" t="s">
        <v>78</v>
      </c>
      <c r="E1016" s="47" t="str">
        <f t="shared" si="15"/>
        <v>SCFemale45-49</v>
      </c>
      <c r="F1016" s="159">
        <v>1.8500000000000001E-3</v>
      </c>
      <c r="G1016" s="159">
        <v>9.1882116439590492E-3</v>
      </c>
      <c r="H1016" s="157">
        <v>895.29881553698601</v>
      </c>
      <c r="I1016" s="158">
        <v>0.990811788356041</v>
      </c>
      <c r="J1016" s="157">
        <v>97439.942638414941</v>
      </c>
      <c r="K1016" s="157">
        <v>484961.46615323226</v>
      </c>
      <c r="L1016" s="157">
        <v>3907478.6277078679</v>
      </c>
      <c r="M1016" s="156">
        <v>40.101405254392823</v>
      </c>
    </row>
    <row r="1017" spans="2:13" x14ac:dyDescent="0.2">
      <c r="B1017" t="s">
        <v>48</v>
      </c>
      <c r="C1017" s="203" t="s">
        <v>64</v>
      </c>
      <c r="D1017" s="202" t="s">
        <v>79</v>
      </c>
      <c r="E1017" s="47" t="str">
        <f t="shared" si="15"/>
        <v>SCFemale50-54</v>
      </c>
      <c r="F1017" s="159">
        <v>2.8700000000000002E-3</v>
      </c>
      <c r="G1017" s="159">
        <v>1.4268741722081667E-2</v>
      </c>
      <c r="H1017" s="157">
        <v>1377.5705873590127</v>
      </c>
      <c r="I1017" s="158">
        <v>0.9857312582779183</v>
      </c>
      <c r="J1017" s="157">
        <v>96544.643822877959</v>
      </c>
      <c r="K1017" s="157">
        <v>479279.29264599225</v>
      </c>
      <c r="L1017" s="157">
        <v>3422517.1615546355</v>
      </c>
      <c r="M1017" s="156">
        <v>35.450098794021443</v>
      </c>
    </row>
    <row r="1018" spans="2:13" x14ac:dyDescent="0.2">
      <c r="B1018" t="s">
        <v>48</v>
      </c>
      <c r="C1018" s="203" t="s">
        <v>64</v>
      </c>
      <c r="D1018" s="202" t="s">
        <v>80</v>
      </c>
      <c r="E1018" s="47" t="str">
        <f t="shared" si="15"/>
        <v>SCFemale55-59</v>
      </c>
      <c r="F1018" s="159">
        <v>4.3600000000000002E-3</v>
      </c>
      <c r="G1018" s="159">
        <v>2.1576665108968478E-2</v>
      </c>
      <c r="H1018" s="157">
        <v>2053.3880686034695</v>
      </c>
      <c r="I1018" s="158">
        <v>0.9784233348910315</v>
      </c>
      <c r="J1018" s="157">
        <v>95167.073235518939</v>
      </c>
      <c r="K1018" s="157">
        <v>470701.89600608603</v>
      </c>
      <c r="L1018" s="157">
        <v>2943237.8689086433</v>
      </c>
      <c r="M1018" s="156">
        <v>30.927060892423736</v>
      </c>
    </row>
    <row r="1019" spans="2:13" x14ac:dyDescent="0.2">
      <c r="B1019" t="s">
        <v>48</v>
      </c>
      <c r="C1019" s="203" t="s">
        <v>64</v>
      </c>
      <c r="D1019" s="202" t="s">
        <v>81</v>
      </c>
      <c r="E1019" s="47" t="str">
        <f t="shared" si="15"/>
        <v>SCFemale60-64</v>
      </c>
      <c r="F1019" s="159">
        <v>6.5500000000000003E-3</v>
      </c>
      <c r="G1019" s="159">
        <v>3.2218911091470577E-2</v>
      </c>
      <c r="H1019" s="157">
        <v>3000.0215437920324</v>
      </c>
      <c r="I1019" s="158">
        <v>0.96778108890852943</v>
      </c>
      <c r="J1019" s="157">
        <v>93113.685166915471</v>
      </c>
      <c r="K1019" s="157">
        <v>458068.37197509728</v>
      </c>
      <c r="L1019" s="157">
        <v>2472535.9729025573</v>
      </c>
      <c r="M1019" s="156">
        <v>26.553948202890826</v>
      </c>
    </row>
    <row r="1020" spans="2:13" x14ac:dyDescent="0.2">
      <c r="B1020" t="s">
        <v>48</v>
      </c>
      <c r="C1020" s="203" t="s">
        <v>64</v>
      </c>
      <c r="D1020" s="202" t="s">
        <v>82</v>
      </c>
      <c r="E1020" s="47" t="str">
        <f t="shared" si="15"/>
        <v>SCFemale65-69</v>
      </c>
      <c r="F1020" s="159">
        <v>1.065E-2</v>
      </c>
      <c r="G1020" s="159">
        <v>5.1862395024730223E-2</v>
      </c>
      <c r="H1020" s="157">
        <v>4673.5104199480902</v>
      </c>
      <c r="I1020" s="158">
        <v>0.94813760497526978</v>
      </c>
      <c r="J1020" s="157">
        <v>90113.663623123444</v>
      </c>
      <c r="K1020" s="157">
        <v>438884.54206574702</v>
      </c>
      <c r="L1020" s="157">
        <v>2014467.60092746</v>
      </c>
      <c r="M1020" s="156">
        <v>22.354740889821525</v>
      </c>
    </row>
    <row r="1021" spans="2:13" x14ac:dyDescent="0.2">
      <c r="B1021" t="s">
        <v>48</v>
      </c>
      <c r="C1021" s="203" t="s">
        <v>64</v>
      </c>
      <c r="D1021" s="202" t="s">
        <v>19</v>
      </c>
      <c r="E1021" s="47" t="str">
        <f t="shared" si="15"/>
        <v>SCFemale70-74</v>
      </c>
      <c r="F1021" s="159">
        <v>1.7610000000000001E-2</v>
      </c>
      <c r="G1021" s="159">
        <v>8.4342356346515837E-2</v>
      </c>
      <c r="H1021" s="157">
        <v>7206.2238477631226</v>
      </c>
      <c r="I1021" s="158">
        <v>0.91565764365348412</v>
      </c>
      <c r="J1021" s="157">
        <v>85440.15320317536</v>
      </c>
      <c r="K1021" s="157">
        <v>409185.20639646897</v>
      </c>
      <c r="L1021" s="157">
        <v>1575583.0588617129</v>
      </c>
      <c r="M1021" s="156">
        <v>18.440779888526194</v>
      </c>
    </row>
    <row r="1022" spans="2:13" x14ac:dyDescent="0.2">
      <c r="B1022" t="s">
        <v>48</v>
      </c>
      <c r="C1022" s="203" t="s">
        <v>64</v>
      </c>
      <c r="D1022" s="202" t="s">
        <v>20</v>
      </c>
      <c r="E1022" s="47" t="str">
        <f t="shared" si="15"/>
        <v>SCFemale75-79</v>
      </c>
      <c r="F1022" s="159">
        <v>2.87E-2</v>
      </c>
      <c r="G1022" s="159">
        <v>0.13390563416722062</v>
      </c>
      <c r="H1022" s="157">
        <v>10475.963923730013</v>
      </c>
      <c r="I1022" s="158">
        <v>0.86609436583277932</v>
      </c>
      <c r="J1022" s="157">
        <v>78233.929355412227</v>
      </c>
      <c r="K1022" s="157">
        <v>364979.7369677361</v>
      </c>
      <c r="L1022" s="157">
        <v>1166397.852465244</v>
      </c>
      <c r="M1022" s="156">
        <v>14.909104810092893</v>
      </c>
    </row>
    <row r="1023" spans="2:13" x14ac:dyDescent="0.2">
      <c r="B1023" t="s">
        <v>48</v>
      </c>
      <c r="C1023" s="203" t="s">
        <v>64</v>
      </c>
      <c r="D1023" s="202" t="s">
        <v>21</v>
      </c>
      <c r="E1023" s="47" t="str">
        <f t="shared" si="15"/>
        <v>SCFemale80-84</v>
      </c>
      <c r="F1023" s="159">
        <v>5.0090000000000003E-2</v>
      </c>
      <c r="G1023" s="159">
        <v>0.22256945649644055</v>
      </c>
      <c r="H1023" s="157">
        <v>15080.853539434118</v>
      </c>
      <c r="I1023" s="158">
        <v>0.77743054350355945</v>
      </c>
      <c r="J1023" s="157">
        <v>67757.965431682213</v>
      </c>
      <c r="K1023" s="157">
        <v>301087.69330982579</v>
      </c>
      <c r="L1023" s="157">
        <v>801418.11549750785</v>
      </c>
      <c r="M1023" s="156">
        <v>11.827659086156407</v>
      </c>
    </row>
    <row r="1024" spans="2:13" x14ac:dyDescent="0.2">
      <c r="B1024" t="s">
        <v>48</v>
      </c>
      <c r="C1024" s="203" t="s">
        <v>64</v>
      </c>
      <c r="D1024" s="202" t="s">
        <v>22</v>
      </c>
      <c r="E1024" s="47" t="str">
        <f t="shared" si="15"/>
        <v>SCFemale85-89</v>
      </c>
      <c r="F1024" s="159">
        <v>8.2100000000000006E-2</v>
      </c>
      <c r="G1024" s="159">
        <v>0.34058206302247063</v>
      </c>
      <c r="H1024" s="157">
        <v>17940.879442327379</v>
      </c>
      <c r="I1024" s="158">
        <v>0.65941793697752937</v>
      </c>
      <c r="J1024" s="157">
        <v>52677.111892248096</v>
      </c>
      <c r="K1024" s="157">
        <v>218533.36085542204</v>
      </c>
      <c r="L1024" s="157">
        <v>500330.42218768201</v>
      </c>
      <c r="M1024" s="156">
        <v>9.4980610024922427</v>
      </c>
    </row>
    <row r="1025" spans="2:13" x14ac:dyDescent="0.2">
      <c r="B1025" t="s">
        <v>48</v>
      </c>
      <c r="C1025" s="203" t="s">
        <v>64</v>
      </c>
      <c r="D1025" s="202" t="s">
        <v>5</v>
      </c>
      <c r="E1025" s="47" t="str">
        <f t="shared" si="15"/>
        <v>SCFemale90+</v>
      </c>
      <c r="F1025" s="159">
        <v>0.12327</v>
      </c>
      <c r="G1025" s="159">
        <v>1</v>
      </c>
      <c r="H1025" s="157">
        <v>34736.232449920717</v>
      </c>
      <c r="I1025" s="158">
        <v>0</v>
      </c>
      <c r="J1025" s="157">
        <v>34736.232449920717</v>
      </c>
      <c r="K1025" s="157">
        <v>281797.06133225997</v>
      </c>
      <c r="L1025" s="157">
        <v>281797.06133225997</v>
      </c>
      <c r="M1025" s="156">
        <v>8.1124820240228193</v>
      </c>
    </row>
    <row r="1026" spans="2:13" x14ac:dyDescent="0.2">
      <c r="B1026" t="s">
        <v>48</v>
      </c>
      <c r="C1026" s="203" t="s">
        <v>65</v>
      </c>
      <c r="D1026" s="202">
        <v>0</v>
      </c>
      <c r="E1026" s="47" t="str">
        <f t="shared" si="15"/>
        <v>RSFemale0</v>
      </c>
      <c r="F1026" s="159">
        <v>8.0800000000000004E-3</v>
      </c>
      <c r="G1026" s="159">
        <v>8.0171819086723283E-3</v>
      </c>
      <c r="H1026" s="157">
        <v>801.71819086723281</v>
      </c>
      <c r="I1026" s="158">
        <v>0.99198281809132771</v>
      </c>
      <c r="J1026" s="157">
        <v>100000</v>
      </c>
      <c r="K1026" s="157">
        <v>99257.650280403148</v>
      </c>
      <c r="L1026" s="157">
        <v>8203652.4747897917</v>
      </c>
      <c r="M1026" s="156">
        <v>82.036524747897914</v>
      </c>
    </row>
    <row r="1027" spans="2:13" x14ac:dyDescent="0.2">
      <c r="B1027" t="s">
        <v>48</v>
      </c>
      <c r="C1027" s="203" t="s">
        <v>65</v>
      </c>
      <c r="D1027" s="202" t="s">
        <v>107</v>
      </c>
      <c r="E1027" s="47" t="str">
        <f t="shared" si="15"/>
        <v>RSFemale01-04</v>
      </c>
      <c r="F1027" s="159">
        <v>3.1E-4</v>
      </c>
      <c r="G1027" s="159">
        <v>1.2496441329510942E-3</v>
      </c>
      <c r="H1027" s="157">
        <v>123.96255086161202</v>
      </c>
      <c r="I1027" s="158">
        <v>0.99875035586704886</v>
      </c>
      <c r="J1027" s="157">
        <v>99198.281809132764</v>
      </c>
      <c r="K1027" s="157">
        <v>396484.58098632749</v>
      </c>
      <c r="L1027" s="157">
        <v>8104394.8245093888</v>
      </c>
      <c r="M1027" s="156">
        <v>81.698943537177797</v>
      </c>
    </row>
    <row r="1028" spans="2:13" x14ac:dyDescent="0.2">
      <c r="B1028" t="s">
        <v>48</v>
      </c>
      <c r="C1028" s="203" t="s">
        <v>65</v>
      </c>
      <c r="D1028" s="202" t="s">
        <v>106</v>
      </c>
      <c r="E1028" s="47" t="str">
        <f t="shared" si="15"/>
        <v>RSFemale05-09</v>
      </c>
      <c r="F1028" s="159">
        <v>1E-4</v>
      </c>
      <c r="G1028" s="159">
        <v>5.1416488994498024E-4</v>
      </c>
      <c r="H1028" s="157">
        <v>50.940536457802821</v>
      </c>
      <c r="I1028" s="158">
        <v>0.99948583511005507</v>
      </c>
      <c r="J1028" s="157">
        <v>99074.319258271149</v>
      </c>
      <c r="K1028" s="157">
        <v>495244.24495021126</v>
      </c>
      <c r="L1028" s="157">
        <v>7707910.2435230613</v>
      </c>
      <c r="M1028" s="156">
        <v>77.799275344297371</v>
      </c>
    </row>
    <row r="1029" spans="2:13" x14ac:dyDescent="0.2">
      <c r="B1029" t="s">
        <v>48</v>
      </c>
      <c r="C1029" s="203" t="s">
        <v>65</v>
      </c>
      <c r="D1029" s="202" t="s">
        <v>71</v>
      </c>
      <c r="E1029" s="47" t="str">
        <f t="shared" si="15"/>
        <v>RSFemale10-14</v>
      </c>
      <c r="F1029" s="159">
        <v>1.4999999999999999E-4</v>
      </c>
      <c r="G1029" s="159">
        <v>7.7077911631866713E-4</v>
      </c>
      <c r="H1029" s="157">
        <v>76.325152346088004</v>
      </c>
      <c r="I1029" s="158">
        <v>0.99922922088368138</v>
      </c>
      <c r="J1029" s="157">
        <v>99023.378721813351</v>
      </c>
      <c r="K1029" s="157">
        <v>494926.08072820154</v>
      </c>
      <c r="L1029" s="157">
        <v>7212665.9985728497</v>
      </c>
      <c r="M1029" s="156">
        <v>72.838011504691352</v>
      </c>
    </row>
    <row r="1030" spans="2:13" x14ac:dyDescent="0.2">
      <c r="B1030" t="s">
        <v>48</v>
      </c>
      <c r="C1030" s="203" t="s">
        <v>65</v>
      </c>
      <c r="D1030" s="202" t="s">
        <v>72</v>
      </c>
      <c r="E1030" s="47" t="str">
        <f t="shared" si="15"/>
        <v>RSFemale15-19</v>
      </c>
      <c r="F1030" s="159">
        <v>2.7999999999999998E-4</v>
      </c>
      <c r="G1030" s="159">
        <v>1.4194684841283495E-3</v>
      </c>
      <c r="H1030" s="157">
        <v>140.45222413921832</v>
      </c>
      <c r="I1030" s="158">
        <v>0.99858053151587167</v>
      </c>
      <c r="J1030" s="157">
        <v>98947.053569467273</v>
      </c>
      <c r="K1030" s="157">
        <v>494384.13728698832</v>
      </c>
      <c r="L1030" s="157">
        <v>6717739.9178446485</v>
      </c>
      <c r="M1030" s="156">
        <v>67.89226839512061</v>
      </c>
    </row>
    <row r="1031" spans="2:13" x14ac:dyDescent="0.2">
      <c r="B1031" t="s">
        <v>48</v>
      </c>
      <c r="C1031" s="203" t="s">
        <v>65</v>
      </c>
      <c r="D1031" s="202" t="s">
        <v>73</v>
      </c>
      <c r="E1031" s="47" t="str">
        <f t="shared" ref="E1031:E1094" si="16">_xlfn.CONCAT(C1031,B1031,D1031)</f>
        <v>RSFemale20-24</v>
      </c>
      <c r="F1031" s="159">
        <v>3.4000000000000002E-4</v>
      </c>
      <c r="G1031" s="159">
        <v>1.6847554245666497E-3</v>
      </c>
      <c r="H1031" s="157">
        <v>166.46495759953586</v>
      </c>
      <c r="I1031" s="158">
        <v>0.9983152445754333</v>
      </c>
      <c r="J1031" s="157">
        <v>98806.601345328061</v>
      </c>
      <c r="K1031" s="157">
        <v>493616.84433264146</v>
      </c>
      <c r="L1031" s="157">
        <v>6223355.7805576604</v>
      </c>
      <c r="M1031" s="156">
        <v>62.985222604784227</v>
      </c>
    </row>
    <row r="1032" spans="2:13" x14ac:dyDescent="0.2">
      <c r="B1032" t="s">
        <v>48</v>
      </c>
      <c r="C1032" s="203" t="s">
        <v>65</v>
      </c>
      <c r="D1032" s="202" t="s">
        <v>74</v>
      </c>
      <c r="E1032" s="47" t="str">
        <f t="shared" si="16"/>
        <v>RSFemale25-29</v>
      </c>
      <c r="F1032" s="159">
        <v>4.0999999999999999E-4</v>
      </c>
      <c r="G1032" s="159">
        <v>2.0554068509550179E-3</v>
      </c>
      <c r="H1032" s="157">
        <v>202.74561211047455</v>
      </c>
      <c r="I1032" s="158">
        <v>0.99794459314904493</v>
      </c>
      <c r="J1032" s="157">
        <v>98640.136387728518</v>
      </c>
      <c r="K1032" s="157">
        <v>492693.81790836639</v>
      </c>
      <c r="L1032" s="157">
        <v>5729738.9362250185</v>
      </c>
      <c r="M1032" s="156">
        <v>58.087297382709579</v>
      </c>
    </row>
    <row r="1033" spans="2:13" x14ac:dyDescent="0.2">
      <c r="B1033" t="s">
        <v>48</v>
      </c>
      <c r="C1033" s="203" t="s">
        <v>65</v>
      </c>
      <c r="D1033" s="202" t="s">
        <v>75</v>
      </c>
      <c r="E1033" s="47" t="str">
        <f t="shared" si="16"/>
        <v>RSFemale30-34</v>
      </c>
      <c r="F1033" s="159">
        <v>6.4999999999999997E-4</v>
      </c>
      <c r="G1033" s="159">
        <v>3.2278318228605501E-3</v>
      </c>
      <c r="H1033" s="157">
        <v>317.73934250489947</v>
      </c>
      <c r="I1033" s="158">
        <v>0.99677216817713943</v>
      </c>
      <c r="J1033" s="157">
        <v>98437.390775618042</v>
      </c>
      <c r="K1033" s="157">
        <v>491392.60552182794</v>
      </c>
      <c r="L1033" s="157">
        <v>5237045.1183166523</v>
      </c>
      <c r="M1033" s="156">
        <v>53.201787217767418</v>
      </c>
    </row>
    <row r="1034" spans="2:13" x14ac:dyDescent="0.2">
      <c r="B1034" t="s">
        <v>48</v>
      </c>
      <c r="C1034" s="203" t="s">
        <v>65</v>
      </c>
      <c r="D1034" s="202" t="s">
        <v>76</v>
      </c>
      <c r="E1034" s="47" t="str">
        <f t="shared" si="16"/>
        <v>RSFemale35-39</v>
      </c>
      <c r="F1034" s="159">
        <v>8.9999999999999998E-4</v>
      </c>
      <c r="G1034" s="159">
        <v>4.4918442244769683E-3</v>
      </c>
      <c r="H1034" s="157">
        <v>440.73818959752253</v>
      </c>
      <c r="I1034" s="158">
        <v>0.99550815577552298</v>
      </c>
      <c r="J1034" s="157">
        <v>98119.651433113133</v>
      </c>
      <c r="K1034" s="157">
        <v>489496.41169157182</v>
      </c>
      <c r="L1034" s="157">
        <v>4745652.5127948243</v>
      </c>
      <c r="M1034" s="156">
        <v>48.365974027433971</v>
      </c>
    </row>
    <row r="1035" spans="2:13" x14ac:dyDescent="0.2">
      <c r="B1035" t="s">
        <v>48</v>
      </c>
      <c r="C1035" s="203" t="s">
        <v>65</v>
      </c>
      <c r="D1035" s="202" t="s">
        <v>77</v>
      </c>
      <c r="E1035" s="47" t="str">
        <f t="shared" si="16"/>
        <v>RSFemale40-44</v>
      </c>
      <c r="F1035" s="159">
        <v>1.4300000000000001E-3</v>
      </c>
      <c r="G1035" s="159">
        <v>7.1232856946325867E-3</v>
      </c>
      <c r="H1035" s="157">
        <v>695.79480537479219</v>
      </c>
      <c r="I1035" s="158">
        <v>0.99287671430536739</v>
      </c>
      <c r="J1035" s="157">
        <v>97678.913243515606</v>
      </c>
      <c r="K1035" s="157">
        <v>486655.07920414105</v>
      </c>
      <c r="L1035" s="157">
        <v>4256156.1011032527</v>
      </c>
      <c r="M1035" s="156">
        <v>43.572926435950052</v>
      </c>
    </row>
    <row r="1036" spans="2:13" x14ac:dyDescent="0.2">
      <c r="B1036" t="s">
        <v>48</v>
      </c>
      <c r="C1036" s="203" t="s">
        <v>65</v>
      </c>
      <c r="D1036" s="202" t="s">
        <v>78</v>
      </c>
      <c r="E1036" s="47" t="str">
        <f t="shared" si="16"/>
        <v>RSFemale45-49</v>
      </c>
      <c r="F1036" s="159">
        <v>2.1900000000000001E-3</v>
      </c>
      <c r="G1036" s="159">
        <v>1.0908398429330749E-2</v>
      </c>
      <c r="H1036" s="157">
        <v>1057.9304968422132</v>
      </c>
      <c r="I1036" s="158">
        <v>0.98909160157066922</v>
      </c>
      <c r="J1036" s="157">
        <v>96983.118438140809</v>
      </c>
      <c r="K1036" s="157">
        <v>482270.76594859851</v>
      </c>
      <c r="L1036" s="157">
        <v>3769501.0218991116</v>
      </c>
      <c r="M1036" s="156">
        <v>38.867599666878412</v>
      </c>
    </row>
    <row r="1037" spans="2:13" x14ac:dyDescent="0.2">
      <c r="B1037" t="s">
        <v>48</v>
      </c>
      <c r="C1037" s="203" t="s">
        <v>65</v>
      </c>
      <c r="D1037" s="202" t="s">
        <v>79</v>
      </c>
      <c r="E1037" s="47" t="str">
        <f t="shared" si="16"/>
        <v>RSFemale50-54</v>
      </c>
      <c r="F1037" s="159">
        <v>3.2799999999999999E-3</v>
      </c>
      <c r="G1037" s="159">
        <v>1.6269014002242541E-2</v>
      </c>
      <c r="H1037" s="157">
        <v>1560.608225784734</v>
      </c>
      <c r="I1037" s="158">
        <v>0.98373098599775743</v>
      </c>
      <c r="J1037" s="157">
        <v>95925.187941298587</v>
      </c>
      <c r="K1037" s="157">
        <v>475724.41914203111</v>
      </c>
      <c r="L1037" s="157">
        <v>3287230.2559505128</v>
      </c>
      <c r="M1037" s="156">
        <v>34.268687156100576</v>
      </c>
    </row>
    <row r="1038" spans="2:13" x14ac:dyDescent="0.2">
      <c r="B1038" t="s">
        <v>48</v>
      </c>
      <c r="C1038" s="203" t="s">
        <v>65</v>
      </c>
      <c r="D1038" s="202" t="s">
        <v>80</v>
      </c>
      <c r="E1038" s="47" t="str">
        <f t="shared" si="16"/>
        <v>RSFemale55-59</v>
      </c>
      <c r="F1038" s="159">
        <v>5.0400000000000002E-3</v>
      </c>
      <c r="G1038" s="159">
        <v>2.4866262586765261E-2</v>
      </c>
      <c r="H1038" s="157">
        <v>2346.4944180957104</v>
      </c>
      <c r="I1038" s="158">
        <v>0.97513373741323472</v>
      </c>
      <c r="J1038" s="157">
        <v>94364.579715513857</v>
      </c>
      <c r="K1038" s="157">
        <v>465956.66253233002</v>
      </c>
      <c r="L1038" s="157">
        <v>2811505.8368084817</v>
      </c>
      <c r="M1038" s="156">
        <v>29.794079995740823</v>
      </c>
    </row>
    <row r="1039" spans="2:13" x14ac:dyDescent="0.2">
      <c r="B1039" t="s">
        <v>48</v>
      </c>
      <c r="C1039" s="203" t="s">
        <v>65</v>
      </c>
      <c r="D1039" s="202" t="s">
        <v>81</v>
      </c>
      <c r="E1039" s="47" t="str">
        <f t="shared" si="16"/>
        <v>RSFemale60-64</v>
      </c>
      <c r="F1039" s="159">
        <v>7.4099999999999999E-3</v>
      </c>
      <c r="G1039" s="159">
        <v>3.6359943346719027E-2</v>
      </c>
      <c r="H1039" s="157">
        <v>3345.7723682876831</v>
      </c>
      <c r="I1039" s="158">
        <v>0.96364005665328101</v>
      </c>
      <c r="J1039" s="157">
        <v>92018.085297418147</v>
      </c>
      <c r="K1039" s="157">
        <v>451725.99556637154</v>
      </c>
      <c r="L1039" s="157">
        <v>2345549.1742761517</v>
      </c>
      <c r="M1039" s="156">
        <v>25.490088896057081</v>
      </c>
    </row>
    <row r="1040" spans="2:13" x14ac:dyDescent="0.2">
      <c r="B1040" t="s">
        <v>48</v>
      </c>
      <c r="C1040" s="203" t="s">
        <v>65</v>
      </c>
      <c r="D1040" s="202" t="s">
        <v>82</v>
      </c>
      <c r="E1040" s="47" t="str">
        <f t="shared" si="16"/>
        <v>RSFemale65-69</v>
      </c>
      <c r="F1040" s="159">
        <v>1.2239999999999999E-2</v>
      </c>
      <c r="G1040" s="159">
        <v>5.9383902716008102E-2</v>
      </c>
      <c r="H1040" s="157">
        <v>5265.7080045869106</v>
      </c>
      <c r="I1040" s="158">
        <v>0.94061609728399187</v>
      </c>
      <c r="J1040" s="157">
        <v>88672.312929130465</v>
      </c>
      <c r="K1040" s="157">
        <v>430197.29463418503</v>
      </c>
      <c r="L1040" s="157">
        <v>1893823.1787097801</v>
      </c>
      <c r="M1040" s="156">
        <v>21.357547989341157</v>
      </c>
    </row>
    <row r="1041" spans="2:13" x14ac:dyDescent="0.2">
      <c r="B1041" t="s">
        <v>48</v>
      </c>
      <c r="C1041" s="203" t="s">
        <v>65</v>
      </c>
      <c r="D1041" s="202" t="s">
        <v>19</v>
      </c>
      <c r="E1041" s="47" t="str">
        <f t="shared" si="16"/>
        <v>RSFemale70-74</v>
      </c>
      <c r="F1041" s="159">
        <v>1.9449999999999999E-2</v>
      </c>
      <c r="G1041" s="159">
        <v>9.273951158881269E-2</v>
      </c>
      <c r="H1041" s="157">
        <v>7735.0878039832287</v>
      </c>
      <c r="I1041" s="158">
        <v>0.90726048841118734</v>
      </c>
      <c r="J1041" s="157">
        <v>83406.604924543557</v>
      </c>
      <c r="K1041" s="157">
        <v>397695.3051127597</v>
      </c>
      <c r="L1041" s="157">
        <v>1463625.8840755951</v>
      </c>
      <c r="M1041" s="156">
        <v>17.548081298833718</v>
      </c>
    </row>
    <row r="1042" spans="2:13" x14ac:dyDescent="0.2">
      <c r="B1042" t="s">
        <v>48</v>
      </c>
      <c r="C1042" s="203" t="s">
        <v>65</v>
      </c>
      <c r="D1042" s="202" t="s">
        <v>20</v>
      </c>
      <c r="E1042" s="47" t="str">
        <f t="shared" si="16"/>
        <v>RSFemale75-79</v>
      </c>
      <c r="F1042" s="159">
        <v>3.2410000000000001E-2</v>
      </c>
      <c r="G1042" s="159">
        <v>0.14992192688760858</v>
      </c>
      <c r="H1042" s="157">
        <v>11344.819657223066</v>
      </c>
      <c r="I1042" s="158">
        <v>0.85007807311239136</v>
      </c>
      <c r="J1042" s="157">
        <v>75671.517120560326</v>
      </c>
      <c r="K1042" s="157">
        <v>349995.53645974392</v>
      </c>
      <c r="L1042" s="157">
        <v>1065930.5789628355</v>
      </c>
      <c r="M1042" s="156">
        <v>14.086285296283783</v>
      </c>
    </row>
    <row r="1043" spans="2:13" x14ac:dyDescent="0.2">
      <c r="B1043" t="s">
        <v>48</v>
      </c>
      <c r="C1043" s="203" t="s">
        <v>65</v>
      </c>
      <c r="D1043" s="202" t="s">
        <v>21</v>
      </c>
      <c r="E1043" s="47" t="str">
        <f t="shared" si="16"/>
        <v>RSFemale80-84</v>
      </c>
      <c r="F1043" s="159">
        <v>5.3809999999999997E-2</v>
      </c>
      <c r="G1043" s="159">
        <v>0.2371324922386982</v>
      </c>
      <c r="H1043" s="157">
        <v>15253.950086965908</v>
      </c>
      <c r="I1043" s="158">
        <v>0.76286750776130186</v>
      </c>
      <c r="J1043" s="157">
        <v>64326.697463337252</v>
      </c>
      <c r="K1043" s="157">
        <v>283498.6120992715</v>
      </c>
      <c r="L1043" s="157">
        <v>715935.04250309162</v>
      </c>
      <c r="M1043" s="156">
        <v>11.129671982789665</v>
      </c>
    </row>
    <row r="1044" spans="2:13" x14ac:dyDescent="0.2">
      <c r="B1044" t="s">
        <v>48</v>
      </c>
      <c r="C1044" s="203" t="s">
        <v>65</v>
      </c>
      <c r="D1044" s="202" t="s">
        <v>22</v>
      </c>
      <c r="E1044" s="47" t="str">
        <f t="shared" si="16"/>
        <v>RSFemale85-89</v>
      </c>
      <c r="F1044" s="159">
        <v>9.0120000000000006E-2</v>
      </c>
      <c r="G1044" s="159">
        <v>0.36774946232809086</v>
      </c>
      <c r="H1044" s="157">
        <v>18046.476462622795</v>
      </c>
      <c r="I1044" s="158">
        <v>0.6322505376719092</v>
      </c>
      <c r="J1044" s="157">
        <v>49072.74737637135</v>
      </c>
      <c r="K1044" s="157">
        <v>200247.54572529977</v>
      </c>
      <c r="L1044" s="157">
        <v>432436.43040382012</v>
      </c>
      <c r="M1044" s="156">
        <v>8.8121503996338166</v>
      </c>
    </row>
    <row r="1045" spans="2:13" x14ac:dyDescent="0.2">
      <c r="B1045" t="s">
        <v>48</v>
      </c>
      <c r="C1045" s="203" t="s">
        <v>65</v>
      </c>
      <c r="D1045" s="202" t="s">
        <v>5</v>
      </c>
      <c r="E1045" s="47" t="str">
        <f t="shared" si="16"/>
        <v>RSFemale90+</v>
      </c>
      <c r="F1045" s="159">
        <v>0.13363</v>
      </c>
      <c r="G1045" s="159">
        <v>1</v>
      </c>
      <c r="H1045" s="157">
        <v>31026.270913748558</v>
      </c>
      <c r="I1045" s="158">
        <v>0</v>
      </c>
      <c r="J1045" s="157">
        <v>31026.270913748558</v>
      </c>
      <c r="K1045" s="157">
        <v>232188.88467852038</v>
      </c>
      <c r="L1045" s="157">
        <v>232188.88467852038</v>
      </c>
      <c r="M1045" s="156">
        <v>7.4836220351454275</v>
      </c>
    </row>
    <row r="1046" spans="2:13" x14ac:dyDescent="0.2">
      <c r="B1046" t="s">
        <v>48</v>
      </c>
      <c r="C1046" s="203" t="s">
        <v>66</v>
      </c>
      <c r="D1046" s="202">
        <v>0</v>
      </c>
      <c r="E1046" s="47" t="str">
        <f t="shared" si="16"/>
        <v>MSFemale0</v>
      </c>
      <c r="F1046" s="159">
        <v>1.14E-2</v>
      </c>
      <c r="G1046" s="159">
        <v>1.1280397433706697E-2</v>
      </c>
      <c r="H1046" s="157">
        <v>1128.0397433706696</v>
      </c>
      <c r="I1046" s="158">
        <v>0.98871960256629332</v>
      </c>
      <c r="J1046" s="157">
        <v>100000</v>
      </c>
      <c r="K1046" s="157">
        <v>98966.536453676585</v>
      </c>
      <c r="L1046" s="157">
        <v>8015976.0154504217</v>
      </c>
      <c r="M1046" s="156">
        <v>80.159760154504212</v>
      </c>
    </row>
    <row r="1047" spans="2:13" x14ac:dyDescent="0.2">
      <c r="B1047" t="s">
        <v>48</v>
      </c>
      <c r="C1047" s="203" t="s">
        <v>66</v>
      </c>
      <c r="D1047" s="202" t="s">
        <v>107</v>
      </c>
      <c r="E1047" s="47" t="str">
        <f t="shared" si="16"/>
        <v>MSFemale01-04</v>
      </c>
      <c r="F1047" s="159">
        <v>5.1999999999999995E-4</v>
      </c>
      <c r="G1047" s="159">
        <v>2.0795827983648087E-3</v>
      </c>
      <c r="H1047" s="157">
        <v>205.61242779029538</v>
      </c>
      <c r="I1047" s="158">
        <v>0.99792041720163516</v>
      </c>
      <c r="J1047" s="157">
        <v>98871.960256629332</v>
      </c>
      <c r="K1047" s="157">
        <v>394974.97564671654</v>
      </c>
      <c r="L1047" s="157">
        <v>7917009.4789967453</v>
      </c>
      <c r="M1047" s="156">
        <v>80.073354047472847</v>
      </c>
    </row>
    <row r="1048" spans="2:13" x14ac:dyDescent="0.2">
      <c r="B1048" t="s">
        <v>48</v>
      </c>
      <c r="C1048" s="203" t="s">
        <v>66</v>
      </c>
      <c r="D1048" s="202" t="s">
        <v>106</v>
      </c>
      <c r="E1048" s="47" t="str">
        <f t="shared" si="16"/>
        <v>MSFemale05-09</v>
      </c>
      <c r="F1048" s="159">
        <v>2.2000000000000001E-4</v>
      </c>
      <c r="G1048" s="159">
        <v>1.092618290329558E-3</v>
      </c>
      <c r="H1048" s="157">
        <v>107.8046562778076</v>
      </c>
      <c r="I1048" s="158">
        <v>0.99890738170967042</v>
      </c>
      <c r="J1048" s="157">
        <v>98666.347828839032</v>
      </c>
      <c r="K1048" s="157">
        <v>493062.22750350065</v>
      </c>
      <c r="L1048" s="157">
        <v>7522034.5033500288</v>
      </c>
      <c r="M1048" s="156">
        <v>76.237082540025114</v>
      </c>
    </row>
    <row r="1049" spans="2:13" x14ac:dyDescent="0.2">
      <c r="B1049" t="s">
        <v>48</v>
      </c>
      <c r="C1049" s="203" t="s">
        <v>66</v>
      </c>
      <c r="D1049" s="202" t="s">
        <v>71</v>
      </c>
      <c r="E1049" s="47" t="str">
        <f t="shared" si="16"/>
        <v>MSFemale10-14</v>
      </c>
      <c r="F1049" s="159">
        <v>2.1000000000000001E-4</v>
      </c>
      <c r="G1049" s="159">
        <v>1.0421500576554121E-3</v>
      </c>
      <c r="H1049" s="157">
        <v>102.7127914497181</v>
      </c>
      <c r="I1049" s="158">
        <v>0.9989578499423446</v>
      </c>
      <c r="J1049" s="157">
        <v>98558.543172561229</v>
      </c>
      <c r="K1049" s="157">
        <v>492535.9338841819</v>
      </c>
      <c r="L1049" s="157">
        <v>7028972.2758465279</v>
      </c>
      <c r="M1049" s="156">
        <v>71.3177371497857</v>
      </c>
    </row>
    <row r="1050" spans="2:13" x14ac:dyDescent="0.2">
      <c r="B1050" t="s">
        <v>48</v>
      </c>
      <c r="C1050" s="203" t="s">
        <v>66</v>
      </c>
      <c r="D1050" s="202" t="s">
        <v>72</v>
      </c>
      <c r="E1050" s="47" t="str">
        <f t="shared" si="16"/>
        <v>MSFemale15-19</v>
      </c>
      <c r="F1050" s="159">
        <v>4.8999999999999998E-4</v>
      </c>
      <c r="G1050" s="159">
        <v>2.4303704863113582E-3</v>
      </c>
      <c r="H1050" s="157">
        <v>239.2841443635306</v>
      </c>
      <c r="I1050" s="158">
        <v>0.99756962951368866</v>
      </c>
      <c r="J1050" s="157">
        <v>98455.830381111518</v>
      </c>
      <c r="K1050" s="157">
        <v>491680.94154464878</v>
      </c>
      <c r="L1050" s="157">
        <v>6536436.3419623459</v>
      </c>
      <c r="M1050" s="156">
        <v>66.389530377840813</v>
      </c>
    </row>
    <row r="1051" spans="2:13" x14ac:dyDescent="0.2">
      <c r="B1051" t="s">
        <v>48</v>
      </c>
      <c r="C1051" s="203" t="s">
        <v>66</v>
      </c>
      <c r="D1051" s="202" t="s">
        <v>73</v>
      </c>
      <c r="E1051" s="47" t="str">
        <f t="shared" si="16"/>
        <v>MSFemale20-24</v>
      </c>
      <c r="F1051" s="159">
        <v>4.4000000000000002E-4</v>
      </c>
      <c r="G1051" s="159">
        <v>2.1763457787026667E-3</v>
      </c>
      <c r="H1051" s="157">
        <v>213.75316580110177</v>
      </c>
      <c r="I1051" s="158">
        <v>0.99782365422129737</v>
      </c>
      <c r="J1051" s="157">
        <v>98216.546236747992</v>
      </c>
      <c r="K1051" s="157">
        <v>490548.34826923721</v>
      </c>
      <c r="L1051" s="157">
        <v>6044755.4004176967</v>
      </c>
      <c r="M1051" s="156">
        <v>61.545183902588043</v>
      </c>
    </row>
    <row r="1052" spans="2:13" x14ac:dyDescent="0.2">
      <c r="B1052" t="s">
        <v>48</v>
      </c>
      <c r="C1052" s="203" t="s">
        <v>66</v>
      </c>
      <c r="D1052" s="202" t="s">
        <v>74</v>
      </c>
      <c r="E1052" s="47" t="str">
        <f t="shared" si="16"/>
        <v>MSFemale25-29</v>
      </c>
      <c r="F1052" s="159">
        <v>6.0999999999999997E-4</v>
      </c>
      <c r="G1052" s="159">
        <v>3.0369784597524584E-3</v>
      </c>
      <c r="H1052" s="157">
        <v>297.6323715520432</v>
      </c>
      <c r="I1052" s="158">
        <v>0.99696302154024752</v>
      </c>
      <c r="J1052" s="157">
        <v>98002.793070946893</v>
      </c>
      <c r="K1052" s="157">
        <v>489269.88442585437</v>
      </c>
      <c r="L1052" s="157">
        <v>5554207.0521484595</v>
      </c>
      <c r="M1052" s="156">
        <v>56.673966915694102</v>
      </c>
    </row>
    <row r="1053" spans="2:13" x14ac:dyDescent="0.2">
      <c r="B1053" t="s">
        <v>48</v>
      </c>
      <c r="C1053" s="203" t="s">
        <v>66</v>
      </c>
      <c r="D1053" s="202" t="s">
        <v>75</v>
      </c>
      <c r="E1053" s="47" t="str">
        <f t="shared" si="16"/>
        <v>MSFemale30-34</v>
      </c>
      <c r="F1053" s="159">
        <v>8.7000000000000001E-4</v>
      </c>
      <c r="G1053" s="159">
        <v>4.3481718189782408E-3</v>
      </c>
      <c r="H1053" s="157">
        <v>424.83882632184901</v>
      </c>
      <c r="I1053" s="158">
        <v>0.99565182818102171</v>
      </c>
      <c r="J1053" s="157">
        <v>97705.160699394852</v>
      </c>
      <c r="K1053" s="157">
        <v>487463.70643116964</v>
      </c>
      <c r="L1053" s="157">
        <v>5064937.1677226052</v>
      </c>
      <c r="M1053" s="156">
        <v>51.838993267772963</v>
      </c>
    </row>
    <row r="1054" spans="2:13" x14ac:dyDescent="0.2">
      <c r="B1054" t="s">
        <v>48</v>
      </c>
      <c r="C1054" s="203" t="s">
        <v>66</v>
      </c>
      <c r="D1054" s="202" t="s">
        <v>76</v>
      </c>
      <c r="E1054" s="47" t="str">
        <f t="shared" si="16"/>
        <v>MSFemale35-39</v>
      </c>
      <c r="F1054" s="159">
        <v>1.1299999999999999E-3</v>
      </c>
      <c r="G1054" s="159">
        <v>5.6515757470419715E-3</v>
      </c>
      <c r="H1054" s="157">
        <v>549.78710776229593</v>
      </c>
      <c r="I1054" s="158">
        <v>0.994348424252958</v>
      </c>
      <c r="J1054" s="157">
        <v>97280.321873073</v>
      </c>
      <c r="K1054" s="157">
        <v>485027.14159595926</v>
      </c>
      <c r="L1054" s="157">
        <v>4577473.4612914352</v>
      </c>
      <c r="M1054" s="156">
        <v>47.054464594226133</v>
      </c>
    </row>
    <row r="1055" spans="2:13" x14ac:dyDescent="0.2">
      <c r="B1055" t="s">
        <v>48</v>
      </c>
      <c r="C1055" s="203" t="s">
        <v>66</v>
      </c>
      <c r="D1055" s="202" t="s">
        <v>77</v>
      </c>
      <c r="E1055" s="47" t="str">
        <f t="shared" si="16"/>
        <v>MSFemale40-44</v>
      </c>
      <c r="F1055" s="159">
        <v>1.6900000000000001E-3</v>
      </c>
      <c r="G1055" s="159">
        <v>8.3993191544662546E-3</v>
      </c>
      <c r="H1055" s="157">
        <v>812.47063347603807</v>
      </c>
      <c r="I1055" s="158">
        <v>0.99160068084553377</v>
      </c>
      <c r="J1055" s="157">
        <v>96730.534765310702</v>
      </c>
      <c r="K1055" s="157">
        <v>481621.49724286341</v>
      </c>
      <c r="L1055" s="157">
        <v>4092446.3196954755</v>
      </c>
      <c r="M1055" s="156">
        <v>42.307698697465483</v>
      </c>
    </row>
    <row r="1056" spans="2:13" x14ac:dyDescent="0.2">
      <c r="B1056" t="s">
        <v>48</v>
      </c>
      <c r="C1056" s="203" t="s">
        <v>66</v>
      </c>
      <c r="D1056" s="202" t="s">
        <v>78</v>
      </c>
      <c r="E1056" s="47" t="str">
        <f t="shared" si="16"/>
        <v>MSFemale45-49</v>
      </c>
      <c r="F1056" s="159">
        <v>2.4399999999999999E-3</v>
      </c>
      <c r="G1056" s="159">
        <v>1.2139373205057027E-2</v>
      </c>
      <c r="H1056" s="157">
        <v>1164.3851776029353</v>
      </c>
      <c r="I1056" s="158">
        <v>0.98786062679494302</v>
      </c>
      <c r="J1056" s="157">
        <v>95918.064131834661</v>
      </c>
      <c r="K1056" s="157">
        <v>476679.35771516594</v>
      </c>
      <c r="L1056" s="157">
        <v>3610824.8224526122</v>
      </c>
      <c r="M1056" s="156">
        <v>37.644888427790946</v>
      </c>
    </row>
    <row r="1057" spans="2:13" x14ac:dyDescent="0.2">
      <c r="B1057" t="s">
        <v>48</v>
      </c>
      <c r="C1057" s="203" t="s">
        <v>66</v>
      </c>
      <c r="D1057" s="202" t="s">
        <v>79</v>
      </c>
      <c r="E1057" s="47" t="str">
        <f t="shared" si="16"/>
        <v>MSFemale50-54</v>
      </c>
      <c r="F1057" s="159">
        <v>4.0499999999999998E-3</v>
      </c>
      <c r="G1057" s="159">
        <v>2.0042243219272993E-2</v>
      </c>
      <c r="H1057" s="157">
        <v>1899.076279521621</v>
      </c>
      <c r="I1057" s="158">
        <v>0.97995775678072705</v>
      </c>
      <c r="J1057" s="157">
        <v>94753.678954231727</v>
      </c>
      <c r="K1057" s="157">
        <v>469020.70407235459</v>
      </c>
      <c r="L1057" s="157">
        <v>3134145.464737446</v>
      </c>
      <c r="M1057" s="156">
        <v>33.076768093102885</v>
      </c>
    </row>
    <row r="1058" spans="2:13" x14ac:dyDescent="0.2">
      <c r="B1058" t="s">
        <v>48</v>
      </c>
      <c r="C1058" s="203" t="s">
        <v>66</v>
      </c>
      <c r="D1058" s="202" t="s">
        <v>80</v>
      </c>
      <c r="E1058" s="47" t="str">
        <f t="shared" si="16"/>
        <v>MSFemale55-59</v>
      </c>
      <c r="F1058" s="159">
        <v>5.62E-3</v>
      </c>
      <c r="G1058" s="159">
        <v>2.769455398523115E-2</v>
      </c>
      <c r="H1058" s="157">
        <v>2571.566806551948</v>
      </c>
      <c r="I1058" s="158">
        <v>0.97230544601476887</v>
      </c>
      <c r="J1058" s="157">
        <v>92854.602674710113</v>
      </c>
      <c r="K1058" s="157">
        <v>457844.09635717073</v>
      </c>
      <c r="L1058" s="157">
        <v>2665124.7606650917</v>
      </c>
      <c r="M1058" s="156">
        <v>28.702128746397246</v>
      </c>
    </row>
    <row r="1059" spans="2:13" x14ac:dyDescent="0.2">
      <c r="B1059" t="s">
        <v>48</v>
      </c>
      <c r="C1059" s="203" t="s">
        <v>66</v>
      </c>
      <c r="D1059" s="202" t="s">
        <v>81</v>
      </c>
      <c r="E1059" s="47" t="str">
        <f t="shared" si="16"/>
        <v>MSFemale60-64</v>
      </c>
      <c r="F1059" s="159">
        <v>9.2200000000000008E-3</v>
      </c>
      <c r="G1059" s="159">
        <v>4.5065959905897977E-2</v>
      </c>
      <c r="H1059" s="157">
        <v>4068.6916746171651</v>
      </c>
      <c r="I1059" s="158">
        <v>0.95493404009410199</v>
      </c>
      <c r="J1059" s="157">
        <v>90283.035868158171</v>
      </c>
      <c r="K1059" s="157">
        <v>441243.45015424793</v>
      </c>
      <c r="L1059" s="157">
        <v>2207280.6643079212</v>
      </c>
      <c r="M1059" s="156">
        <v>24.448454165090883</v>
      </c>
    </row>
    <row r="1060" spans="2:13" x14ac:dyDescent="0.2">
      <c r="B1060" t="s">
        <v>48</v>
      </c>
      <c r="C1060" s="203" t="s">
        <v>66</v>
      </c>
      <c r="D1060" s="202" t="s">
        <v>82</v>
      </c>
      <c r="E1060" s="47" t="str">
        <f t="shared" si="16"/>
        <v>MSFemale65-69</v>
      </c>
      <c r="F1060" s="159">
        <v>1.384E-2</v>
      </c>
      <c r="G1060" s="159">
        <v>6.6882293912754145E-2</v>
      </c>
      <c r="H1060" s="157">
        <v>5766.2131078477587</v>
      </c>
      <c r="I1060" s="158">
        <v>0.93311770608724587</v>
      </c>
      <c r="J1060" s="157">
        <v>86214.344193541008</v>
      </c>
      <c r="K1060" s="157">
        <v>416656.18819808564</v>
      </c>
      <c r="L1060" s="157">
        <v>1766037.214153673</v>
      </c>
      <c r="M1060" s="156">
        <v>20.48426199460647</v>
      </c>
    </row>
    <row r="1061" spans="2:13" x14ac:dyDescent="0.2">
      <c r="B1061" t="s">
        <v>48</v>
      </c>
      <c r="C1061" s="203" t="s">
        <v>66</v>
      </c>
      <c r="D1061" s="202" t="s">
        <v>19</v>
      </c>
      <c r="E1061" s="47" t="str">
        <f t="shared" si="16"/>
        <v>MSFemale70-74</v>
      </c>
      <c r="F1061" s="159">
        <v>2.1080000000000002E-2</v>
      </c>
      <c r="G1061" s="159">
        <v>0.10010525704005076</v>
      </c>
      <c r="H1061" s="157">
        <v>8053.2808407250204</v>
      </c>
      <c r="I1061" s="158">
        <v>0.8998947429599492</v>
      </c>
      <c r="J1061" s="157">
        <v>80448.131085693254</v>
      </c>
      <c r="K1061" s="157">
        <v>382107.45332665369</v>
      </c>
      <c r="L1061" s="157">
        <v>1349381.0259555874</v>
      </c>
      <c r="M1061" s="156">
        <v>16.773304833125685</v>
      </c>
    </row>
    <row r="1062" spans="2:13" x14ac:dyDescent="0.2">
      <c r="B1062" t="s">
        <v>48</v>
      </c>
      <c r="C1062" s="203" t="s">
        <v>66</v>
      </c>
      <c r="D1062" s="202" t="s">
        <v>20</v>
      </c>
      <c r="E1062" s="47" t="str">
        <f t="shared" si="16"/>
        <v>MSFemale75-79</v>
      </c>
      <c r="F1062" s="159">
        <v>3.3570000000000003E-2</v>
      </c>
      <c r="G1062" s="159">
        <v>0.15485558525531279</v>
      </c>
      <c r="H1062" s="157">
        <v>11210.746904155279</v>
      </c>
      <c r="I1062" s="158">
        <v>0.84514441474468716</v>
      </c>
      <c r="J1062" s="157">
        <v>72394.850244968227</v>
      </c>
      <c r="K1062" s="157">
        <v>333947.38396445295</v>
      </c>
      <c r="L1062" s="157">
        <v>967273.5726289337</v>
      </c>
      <c r="M1062" s="156">
        <v>13.361082581922512</v>
      </c>
    </row>
    <row r="1063" spans="2:13" x14ac:dyDescent="0.2">
      <c r="B1063" t="s">
        <v>48</v>
      </c>
      <c r="C1063" s="203" t="s">
        <v>66</v>
      </c>
      <c r="D1063" s="202" t="s">
        <v>21</v>
      </c>
      <c r="E1063" s="47" t="str">
        <f t="shared" si="16"/>
        <v>MSFemale80-84</v>
      </c>
      <c r="F1063" s="159">
        <v>5.6849999999999998E-2</v>
      </c>
      <c r="G1063" s="159">
        <v>0.24887507745295742</v>
      </c>
      <c r="H1063" s="157">
        <v>15227.198457834573</v>
      </c>
      <c r="I1063" s="158">
        <v>0.75112492254704255</v>
      </c>
      <c r="J1063" s="157">
        <v>61184.103340812944</v>
      </c>
      <c r="K1063" s="157">
        <v>267852.52055947832</v>
      </c>
      <c r="L1063" s="157">
        <v>633326.18866448081</v>
      </c>
      <c r="M1063" s="156">
        <v>10.351155840867241</v>
      </c>
    </row>
    <row r="1064" spans="2:13" x14ac:dyDescent="0.2">
      <c r="B1064" t="s">
        <v>48</v>
      </c>
      <c r="C1064" s="203" t="s">
        <v>66</v>
      </c>
      <c r="D1064" s="202" t="s">
        <v>22</v>
      </c>
      <c r="E1064" s="47" t="str">
        <f t="shared" si="16"/>
        <v>MSFemale85-89</v>
      </c>
      <c r="F1064" s="159">
        <v>9.1700000000000004E-2</v>
      </c>
      <c r="G1064" s="159">
        <v>0.37300717175916809</v>
      </c>
      <c r="H1064" s="157">
        <v>17142.255113204865</v>
      </c>
      <c r="I1064" s="158">
        <v>0.62699282824083191</v>
      </c>
      <c r="J1064" s="157">
        <v>45956.904882978371</v>
      </c>
      <c r="K1064" s="157">
        <v>186928.88663187969</v>
      </c>
      <c r="L1064" s="157">
        <v>365473.66810500249</v>
      </c>
      <c r="M1064" s="156">
        <v>7.9525300721539125</v>
      </c>
    </row>
    <row r="1065" spans="2:13" x14ac:dyDescent="0.2">
      <c r="B1065" t="s">
        <v>48</v>
      </c>
      <c r="C1065" s="203" t="s">
        <v>66</v>
      </c>
      <c r="D1065" s="202" t="s">
        <v>5</v>
      </c>
      <c r="E1065" s="47" t="str">
        <f t="shared" si="16"/>
        <v>MSFemale90+</v>
      </c>
      <c r="F1065" s="159">
        <v>0.16139000000000001</v>
      </c>
      <c r="G1065" s="159">
        <v>1</v>
      </c>
      <c r="H1065" s="157">
        <v>28814.649769773507</v>
      </c>
      <c r="I1065" s="158">
        <v>0</v>
      </c>
      <c r="J1065" s="157">
        <v>28814.649769773507</v>
      </c>
      <c r="K1065" s="157">
        <v>178544.78147312277</v>
      </c>
      <c r="L1065" s="157">
        <v>178544.78147312277</v>
      </c>
      <c r="M1065" s="156">
        <v>6.1963196811233079</v>
      </c>
    </row>
    <row r="1066" spans="2:13" x14ac:dyDescent="0.2">
      <c r="B1066" t="s">
        <v>48</v>
      </c>
      <c r="C1066" s="203" t="s">
        <v>67</v>
      </c>
      <c r="D1066" s="202">
        <v>0</v>
      </c>
      <c r="E1066" s="47" t="str">
        <f t="shared" si="16"/>
        <v>MTFemale0</v>
      </c>
      <c r="F1066" s="159">
        <v>1.4200000000000001E-2</v>
      </c>
      <c r="G1066" s="159">
        <v>1.4017180221335579E-2</v>
      </c>
      <c r="H1066" s="157">
        <v>1401.718022133558</v>
      </c>
      <c r="I1066" s="158">
        <v>0.98598281977866442</v>
      </c>
      <c r="J1066" s="157">
        <v>100000</v>
      </c>
      <c r="K1066" s="157">
        <v>98727.312281380335</v>
      </c>
      <c r="L1066" s="157">
        <v>7873728.3649314009</v>
      </c>
      <c r="M1066" s="156">
        <v>78.737283649314008</v>
      </c>
    </row>
    <row r="1067" spans="2:13" x14ac:dyDescent="0.2">
      <c r="B1067" t="s">
        <v>48</v>
      </c>
      <c r="C1067" s="203" t="s">
        <v>67</v>
      </c>
      <c r="D1067" s="202" t="s">
        <v>107</v>
      </c>
      <c r="E1067" s="47" t="str">
        <f t="shared" si="16"/>
        <v>MTFemale01-04</v>
      </c>
      <c r="F1067" s="159">
        <v>5.1000000000000004E-4</v>
      </c>
      <c r="G1067" s="159">
        <v>2.0569728183422393E-3</v>
      </c>
      <c r="H1067" s="157">
        <v>202.81398596371474</v>
      </c>
      <c r="I1067" s="158">
        <v>0.99794302718165773</v>
      </c>
      <c r="J1067" s="157">
        <v>98598.281977866442</v>
      </c>
      <c r="K1067" s="157">
        <v>393886.34080190654</v>
      </c>
      <c r="L1067" s="157">
        <v>7775001.0526500205</v>
      </c>
      <c r="M1067" s="156">
        <v>78.855340039245007</v>
      </c>
    </row>
    <row r="1068" spans="2:13" x14ac:dyDescent="0.2">
      <c r="B1068" t="s">
        <v>48</v>
      </c>
      <c r="C1068" s="203" t="s">
        <v>67</v>
      </c>
      <c r="D1068" s="202" t="s">
        <v>106</v>
      </c>
      <c r="E1068" s="47" t="str">
        <f t="shared" si="16"/>
        <v>MTFemale05-09</v>
      </c>
      <c r="F1068" s="159">
        <v>1.9000000000000001E-4</v>
      </c>
      <c r="G1068" s="159">
        <v>9.5759146433914389E-4</v>
      </c>
      <c r="H1068" s="157">
        <v>94.222660278701497</v>
      </c>
      <c r="I1068" s="158">
        <v>0.99904240853566084</v>
      </c>
      <c r="J1068" s="157">
        <v>98395.467991902726</v>
      </c>
      <c r="K1068" s="157">
        <v>491741.7833088169</v>
      </c>
      <c r="L1068" s="157">
        <v>7381114.7118481137</v>
      </c>
      <c r="M1068" s="156">
        <v>75.014783327780194</v>
      </c>
    </row>
    <row r="1069" spans="2:13" x14ac:dyDescent="0.2">
      <c r="B1069" t="s">
        <v>48</v>
      </c>
      <c r="C1069" s="203" t="s">
        <v>67</v>
      </c>
      <c r="D1069" s="202" t="s">
        <v>71</v>
      </c>
      <c r="E1069" s="47" t="str">
        <f t="shared" si="16"/>
        <v>MTFemale10-14</v>
      </c>
      <c r="F1069" s="159">
        <v>2.5999999999999998E-4</v>
      </c>
      <c r="G1069" s="159">
        <v>1.2794040795746499E-3</v>
      </c>
      <c r="H1069" s="157">
        <v>125.76701430454828</v>
      </c>
      <c r="I1069" s="158">
        <v>0.99872059592042539</v>
      </c>
      <c r="J1069" s="157">
        <v>98301.245331624028</v>
      </c>
      <c r="K1069" s="157">
        <v>491191.8091223588</v>
      </c>
      <c r="L1069" s="157">
        <v>6889372.9285392966</v>
      </c>
      <c r="M1069" s="156">
        <v>70.08428942377752</v>
      </c>
    </row>
    <row r="1070" spans="2:13" x14ac:dyDescent="0.2">
      <c r="B1070" t="s">
        <v>48</v>
      </c>
      <c r="C1070" s="203" t="s">
        <v>67</v>
      </c>
      <c r="D1070" s="202" t="s">
        <v>72</v>
      </c>
      <c r="E1070" s="47" t="str">
        <f t="shared" si="16"/>
        <v>MTFemale15-19</v>
      </c>
      <c r="F1070" s="159">
        <v>4.0999999999999999E-4</v>
      </c>
      <c r="G1070" s="159">
        <v>2.0336398914251098E-3</v>
      </c>
      <c r="H1070" s="157">
        <v>199.65356906584182</v>
      </c>
      <c r="I1070" s="158">
        <v>0.99796636010857487</v>
      </c>
      <c r="J1070" s="157">
        <v>98175.478317319488</v>
      </c>
      <c r="K1070" s="157">
        <v>490378.2576639328</v>
      </c>
      <c r="L1070" s="157">
        <v>6398181.1194169382</v>
      </c>
      <c r="M1070" s="156">
        <v>65.170867808119581</v>
      </c>
    </row>
    <row r="1071" spans="2:13" x14ac:dyDescent="0.2">
      <c r="B1071" t="s">
        <v>48</v>
      </c>
      <c r="C1071" s="203" t="s">
        <v>67</v>
      </c>
      <c r="D1071" s="202" t="s">
        <v>73</v>
      </c>
      <c r="E1071" s="47" t="str">
        <f t="shared" si="16"/>
        <v>MTFemale20-24</v>
      </c>
      <c r="F1071" s="159">
        <v>5.8E-4</v>
      </c>
      <c r="G1071" s="159">
        <v>2.9118725050254523E-3</v>
      </c>
      <c r="H1071" s="157">
        <v>285.29311024163201</v>
      </c>
      <c r="I1071" s="158">
        <v>0.99708812749497455</v>
      </c>
      <c r="J1071" s="157">
        <v>97975.824748253639</v>
      </c>
      <c r="K1071" s="157">
        <v>489165.89096566412</v>
      </c>
      <c r="L1071" s="157">
        <v>5907802.8617530055</v>
      </c>
      <c r="M1071" s="156">
        <v>60.298577500449248</v>
      </c>
    </row>
    <row r="1072" spans="2:13" x14ac:dyDescent="0.2">
      <c r="B1072" t="s">
        <v>48</v>
      </c>
      <c r="C1072" s="203" t="s">
        <v>67</v>
      </c>
      <c r="D1072" s="202" t="s">
        <v>74</v>
      </c>
      <c r="E1072" s="47" t="str">
        <f t="shared" si="16"/>
        <v>MTFemale25-29</v>
      </c>
      <c r="F1072" s="159">
        <v>6.6E-4</v>
      </c>
      <c r="G1072" s="159">
        <v>3.2840615215710021E-3</v>
      </c>
      <c r="H1072" s="157">
        <v>320.82171597420984</v>
      </c>
      <c r="I1072" s="158">
        <v>0.99671593847842899</v>
      </c>
      <c r="J1072" s="157">
        <v>97690.531638012006</v>
      </c>
      <c r="K1072" s="157">
        <v>487650.60390012449</v>
      </c>
      <c r="L1072" s="157">
        <v>5418636.9707873417</v>
      </c>
      <c r="M1072" s="156">
        <v>55.467371094528012</v>
      </c>
    </row>
    <row r="1073" spans="2:13" x14ac:dyDescent="0.2">
      <c r="B1073" t="s">
        <v>48</v>
      </c>
      <c r="C1073" s="203" t="s">
        <v>67</v>
      </c>
      <c r="D1073" s="202" t="s">
        <v>75</v>
      </c>
      <c r="E1073" s="47" t="str">
        <f t="shared" si="16"/>
        <v>MTFemale30-34</v>
      </c>
      <c r="F1073" s="159">
        <v>1.0200000000000001E-3</v>
      </c>
      <c r="G1073" s="159">
        <v>5.1042777389774347E-3</v>
      </c>
      <c r="H1073" s="157">
        <v>497.00204280574781</v>
      </c>
      <c r="I1073" s="158">
        <v>0.99489572226102252</v>
      </c>
      <c r="J1073" s="157">
        <v>97369.7099220378</v>
      </c>
      <c r="K1073" s="157">
        <v>485606.04450317461</v>
      </c>
      <c r="L1073" s="157">
        <v>4930986.3668872174</v>
      </c>
      <c r="M1073" s="156">
        <v>50.641892338339822</v>
      </c>
    </row>
    <row r="1074" spans="2:13" x14ac:dyDescent="0.2">
      <c r="B1074" t="s">
        <v>48</v>
      </c>
      <c r="C1074" s="203" t="s">
        <v>67</v>
      </c>
      <c r="D1074" s="202" t="s">
        <v>76</v>
      </c>
      <c r="E1074" s="47" t="str">
        <f t="shared" si="16"/>
        <v>MTFemale35-39</v>
      </c>
      <c r="F1074" s="159">
        <v>1.2800000000000001E-3</v>
      </c>
      <c r="G1074" s="159">
        <v>6.3653011160500405E-3</v>
      </c>
      <c r="H1074" s="157">
        <v>616.62395557846537</v>
      </c>
      <c r="I1074" s="158">
        <v>0.99363469888394995</v>
      </c>
      <c r="J1074" s="157">
        <v>96872.707879232054</v>
      </c>
      <c r="K1074" s="157">
        <v>482821.9795072141</v>
      </c>
      <c r="L1074" s="157">
        <v>4445380.3223840427</v>
      </c>
      <c r="M1074" s="156">
        <v>45.888882634786555</v>
      </c>
    </row>
    <row r="1075" spans="2:13" x14ac:dyDescent="0.2">
      <c r="B1075" t="s">
        <v>48</v>
      </c>
      <c r="C1075" s="203" t="s">
        <v>67</v>
      </c>
      <c r="D1075" s="202" t="s">
        <v>77</v>
      </c>
      <c r="E1075" s="47" t="str">
        <f t="shared" si="16"/>
        <v>MTFemale40-44</v>
      </c>
      <c r="F1075" s="159">
        <v>1.98E-3</v>
      </c>
      <c r="G1075" s="159">
        <v>9.8350823207655376E-3</v>
      </c>
      <c r="H1075" s="157">
        <v>946.68650926364921</v>
      </c>
      <c r="I1075" s="158">
        <v>0.99016491767923442</v>
      </c>
      <c r="J1075" s="157">
        <v>96256.083923653583</v>
      </c>
      <c r="K1075" s="157">
        <v>478913.70334510878</v>
      </c>
      <c r="L1075" s="157">
        <v>3962558.3428768287</v>
      </c>
      <c r="M1075" s="156">
        <v>41.166835189552998</v>
      </c>
    </row>
    <row r="1076" spans="2:13" x14ac:dyDescent="0.2">
      <c r="B1076" t="s">
        <v>48</v>
      </c>
      <c r="C1076" s="203" t="s">
        <v>67</v>
      </c>
      <c r="D1076" s="202" t="s">
        <v>78</v>
      </c>
      <c r="E1076" s="47" t="str">
        <f t="shared" si="16"/>
        <v>MTFemale45-49</v>
      </c>
      <c r="F1076" s="159">
        <v>2.81E-3</v>
      </c>
      <c r="G1076" s="159">
        <v>1.3970736165357416E-2</v>
      </c>
      <c r="H1076" s="157">
        <v>1331.54244535564</v>
      </c>
      <c r="I1076" s="158">
        <v>0.98602926383464262</v>
      </c>
      <c r="J1076" s="157">
        <v>95309.397414389925</v>
      </c>
      <c r="K1076" s="157">
        <v>473218.13095856056</v>
      </c>
      <c r="L1076" s="157">
        <v>3483644.63953172</v>
      </c>
      <c r="M1076" s="156">
        <v>36.550904045541216</v>
      </c>
    </row>
    <row r="1077" spans="2:13" x14ac:dyDescent="0.2">
      <c r="B1077" t="s">
        <v>48</v>
      </c>
      <c r="C1077" s="203" t="s">
        <v>67</v>
      </c>
      <c r="D1077" s="202" t="s">
        <v>79</v>
      </c>
      <c r="E1077" s="47" t="str">
        <f t="shared" si="16"/>
        <v>MTFemale50-54</v>
      </c>
      <c r="F1077" s="159">
        <v>4.1999999999999997E-3</v>
      </c>
      <c r="G1077" s="159">
        <v>2.0770639249475965E-2</v>
      </c>
      <c r="H1077" s="157">
        <v>1951.9801230013834</v>
      </c>
      <c r="I1077" s="158">
        <v>0.97922936075052402</v>
      </c>
      <c r="J1077" s="157">
        <v>93977.854969034292</v>
      </c>
      <c r="K1077" s="157">
        <v>465009.32453766803</v>
      </c>
      <c r="L1077" s="157">
        <v>3010426.5085731596</v>
      </c>
      <c r="M1077" s="156">
        <v>32.033360514188104</v>
      </c>
    </row>
    <row r="1078" spans="2:13" x14ac:dyDescent="0.2">
      <c r="B1078" t="s">
        <v>48</v>
      </c>
      <c r="C1078" s="203" t="s">
        <v>67</v>
      </c>
      <c r="D1078" s="202" t="s">
        <v>80</v>
      </c>
      <c r="E1078" s="47" t="str">
        <f t="shared" si="16"/>
        <v>MTFemale55-59</v>
      </c>
      <c r="F1078" s="159">
        <v>6.2199999999999998E-3</v>
      </c>
      <c r="G1078" s="159">
        <v>3.0601948465533674E-2</v>
      </c>
      <c r="H1078" s="157">
        <v>2816.1710795339509</v>
      </c>
      <c r="I1078" s="158">
        <v>0.96939805153446634</v>
      </c>
      <c r="J1078" s="157">
        <v>92025.874846032908</v>
      </c>
      <c r="K1078" s="157">
        <v>453088.94653132965</v>
      </c>
      <c r="L1078" s="157">
        <v>2545417.1840354917</v>
      </c>
      <c r="M1078" s="156">
        <v>27.659798815215726</v>
      </c>
    </row>
    <row r="1079" spans="2:13" x14ac:dyDescent="0.2">
      <c r="B1079" t="s">
        <v>48</v>
      </c>
      <c r="C1079" s="203" t="s">
        <v>67</v>
      </c>
      <c r="D1079" s="202" t="s">
        <v>81</v>
      </c>
      <c r="E1079" s="47" t="str">
        <f t="shared" si="16"/>
        <v>MTFemale60-64</v>
      </c>
      <c r="F1079" s="159">
        <v>9.5099999999999994E-3</v>
      </c>
      <c r="G1079" s="159">
        <v>4.6441993621988684E-2</v>
      </c>
      <c r="H1079" s="157">
        <v>4143.0764933432447</v>
      </c>
      <c r="I1079" s="158">
        <v>0.95355800637801136</v>
      </c>
      <c r="J1079" s="157">
        <v>89209.703766498962</v>
      </c>
      <c r="K1079" s="157">
        <v>435690.82759913674</v>
      </c>
      <c r="L1079" s="157">
        <v>2092328.2375041619</v>
      </c>
      <c r="M1079" s="156">
        <v>23.454043104780453</v>
      </c>
    </row>
    <row r="1080" spans="2:13" x14ac:dyDescent="0.2">
      <c r="B1080" t="s">
        <v>48</v>
      </c>
      <c r="C1080" s="203" t="s">
        <v>67</v>
      </c>
      <c r="D1080" s="202" t="s">
        <v>82</v>
      </c>
      <c r="E1080" s="47" t="str">
        <f t="shared" si="16"/>
        <v>MTFemale65-69</v>
      </c>
      <c r="F1080" s="159">
        <v>1.5699999999999999E-2</v>
      </c>
      <c r="G1080" s="159">
        <v>7.5544659309374651E-2</v>
      </c>
      <c r="H1080" s="157">
        <v>6426.3293759481076</v>
      </c>
      <c r="I1080" s="158">
        <v>0.92445534069062529</v>
      </c>
      <c r="J1080" s="157">
        <v>85066.627273155726</v>
      </c>
      <c r="K1080" s="157">
        <v>409267.31292590837</v>
      </c>
      <c r="L1080" s="157">
        <v>1656637.4099050253</v>
      </c>
      <c r="M1080" s="156">
        <v>19.474586721128961</v>
      </c>
    </row>
    <row r="1081" spans="2:13" x14ac:dyDescent="0.2">
      <c r="B1081" t="s">
        <v>48</v>
      </c>
      <c r="C1081" s="203" t="s">
        <v>67</v>
      </c>
      <c r="D1081" s="202" t="s">
        <v>19</v>
      </c>
      <c r="E1081" s="47" t="str">
        <f t="shared" si="16"/>
        <v>MTFemale70-74</v>
      </c>
      <c r="F1081" s="159">
        <v>2.5080000000000002E-2</v>
      </c>
      <c r="G1081" s="159">
        <v>0.11802288389253912</v>
      </c>
      <c r="H1081" s="157">
        <v>9281.354747996822</v>
      </c>
      <c r="I1081" s="158">
        <v>0.88197711610746088</v>
      </c>
      <c r="J1081" s="157">
        <v>78640.297897207609</v>
      </c>
      <c r="K1081" s="157">
        <v>369998.10261604597</v>
      </c>
      <c r="L1081" s="157">
        <v>1247370.096979117</v>
      </c>
      <c r="M1081" s="156">
        <v>15.861716325255797</v>
      </c>
    </row>
    <row r="1082" spans="2:13" x14ac:dyDescent="0.2">
      <c r="B1082" t="s">
        <v>48</v>
      </c>
      <c r="C1082" s="203" t="s">
        <v>67</v>
      </c>
      <c r="D1082" s="202" t="s">
        <v>20</v>
      </c>
      <c r="E1082" s="47" t="str">
        <f t="shared" si="16"/>
        <v>MTFemale75-79</v>
      </c>
      <c r="F1082" s="159">
        <v>4.1279999999999997E-2</v>
      </c>
      <c r="G1082" s="159">
        <v>0.18707825357797728</v>
      </c>
      <c r="H1082" s="157">
        <v>12975.549954368566</v>
      </c>
      <c r="I1082" s="158">
        <v>0.81292174642202275</v>
      </c>
      <c r="J1082" s="157">
        <v>69358.943149210783</v>
      </c>
      <c r="K1082" s="157">
        <v>314355.84086013248</v>
      </c>
      <c r="L1082" s="157">
        <v>877371.99436307105</v>
      </c>
      <c r="M1082" s="156">
        <v>12.649731303944392</v>
      </c>
    </row>
    <row r="1083" spans="2:13" x14ac:dyDescent="0.2">
      <c r="B1083" t="s">
        <v>48</v>
      </c>
      <c r="C1083" s="203" t="s">
        <v>67</v>
      </c>
      <c r="D1083" s="202" t="s">
        <v>21</v>
      </c>
      <c r="E1083" s="47" t="str">
        <f t="shared" si="16"/>
        <v>MTFemale80-84</v>
      </c>
      <c r="F1083" s="159">
        <v>6.3210000000000002E-2</v>
      </c>
      <c r="G1083" s="159">
        <v>0.27292799529130346</v>
      </c>
      <c r="H1083" s="157">
        <v>15388.606472389609</v>
      </c>
      <c r="I1083" s="158">
        <v>0.72707200470869648</v>
      </c>
      <c r="J1083" s="157">
        <v>56383.393194842218</v>
      </c>
      <c r="K1083" s="157">
        <v>243445.44979323706</v>
      </c>
      <c r="L1083" s="157">
        <v>563016.15350293857</v>
      </c>
      <c r="M1083" s="156">
        <v>9.9854961115472847</v>
      </c>
    </row>
    <row r="1084" spans="2:13" x14ac:dyDescent="0.2">
      <c r="B1084" t="s">
        <v>48</v>
      </c>
      <c r="C1084" s="203" t="s">
        <v>67</v>
      </c>
      <c r="D1084" s="202" t="s">
        <v>22</v>
      </c>
      <c r="E1084" s="47" t="str">
        <f t="shared" si="16"/>
        <v>MTFemale85-89</v>
      </c>
      <c r="F1084" s="159">
        <v>0.11096</v>
      </c>
      <c r="G1084" s="159">
        <v>0.43430807688576406</v>
      </c>
      <c r="H1084" s="157">
        <v>17804.366983770447</v>
      </c>
      <c r="I1084" s="158">
        <v>0.56569192311423588</v>
      </c>
      <c r="J1084" s="157">
        <v>40994.786722452605</v>
      </c>
      <c r="K1084" s="157">
        <v>160463.01615283691</v>
      </c>
      <c r="L1084" s="157">
        <v>319570.70370970154</v>
      </c>
      <c r="M1084" s="156">
        <v>7.7953986167386145</v>
      </c>
    </row>
    <row r="1085" spans="2:13" x14ac:dyDescent="0.2">
      <c r="B1085" t="s">
        <v>48</v>
      </c>
      <c r="C1085" s="203" t="s">
        <v>67</v>
      </c>
      <c r="D1085" s="202" t="s">
        <v>5</v>
      </c>
      <c r="E1085" s="47" t="str">
        <f t="shared" si="16"/>
        <v>MTFemale90+</v>
      </c>
      <c r="F1085" s="159">
        <v>0.14574999999999999</v>
      </c>
      <c r="G1085" s="159">
        <v>1</v>
      </c>
      <c r="H1085" s="157">
        <v>23190.419738682158</v>
      </c>
      <c r="I1085" s="158">
        <v>0</v>
      </c>
      <c r="J1085" s="157">
        <v>23190.419738682158</v>
      </c>
      <c r="K1085" s="157">
        <v>159107.68755686466</v>
      </c>
      <c r="L1085" s="157">
        <v>159107.68755686466</v>
      </c>
      <c r="M1085" s="156">
        <v>6.8609231462710163</v>
      </c>
    </row>
    <row r="1086" spans="2:13" x14ac:dyDescent="0.2">
      <c r="B1086" t="s">
        <v>48</v>
      </c>
      <c r="C1086" s="203" t="s">
        <v>68</v>
      </c>
      <c r="D1086" s="202">
        <v>0</v>
      </c>
      <c r="E1086" s="47" t="str">
        <f t="shared" si="16"/>
        <v>GOFemale0</v>
      </c>
      <c r="F1086" s="159">
        <v>1.2540000000000001E-2</v>
      </c>
      <c r="G1086" s="159">
        <v>1.24020516990942E-2</v>
      </c>
      <c r="H1086" s="157">
        <v>1240.20516990942</v>
      </c>
      <c r="I1086" s="158">
        <v>0.98759794830090575</v>
      </c>
      <c r="J1086" s="157">
        <v>100000</v>
      </c>
      <c r="K1086" s="157">
        <v>98867.948354490145</v>
      </c>
      <c r="L1086" s="157">
        <v>7820287.4362247288</v>
      </c>
      <c r="M1086" s="156">
        <v>78.202874362247286</v>
      </c>
    </row>
    <row r="1087" spans="2:13" x14ac:dyDescent="0.2">
      <c r="B1087" t="s">
        <v>48</v>
      </c>
      <c r="C1087" s="203" t="s">
        <v>68</v>
      </c>
      <c r="D1087" s="202" t="s">
        <v>107</v>
      </c>
      <c r="E1087" s="47" t="str">
        <f t="shared" si="16"/>
        <v>GOFemale01-04</v>
      </c>
      <c r="F1087" s="159">
        <v>5.1000000000000004E-4</v>
      </c>
      <c r="G1087" s="159">
        <v>2.0294529248177482E-3</v>
      </c>
      <c r="H1087" s="157">
        <v>200.42835447232804</v>
      </c>
      <c r="I1087" s="158">
        <v>0.99797054707518229</v>
      </c>
      <c r="J1087" s="157">
        <v>98759.79483009057</v>
      </c>
      <c r="K1087" s="157">
        <v>394538.87941511581</v>
      </c>
      <c r="L1087" s="157">
        <v>7721419.4878702387</v>
      </c>
      <c r="M1087" s="156">
        <v>78.183834840426812</v>
      </c>
    </row>
    <row r="1088" spans="2:13" x14ac:dyDescent="0.2">
      <c r="B1088" t="s">
        <v>48</v>
      </c>
      <c r="C1088" s="203" t="s">
        <v>68</v>
      </c>
      <c r="D1088" s="202" t="s">
        <v>106</v>
      </c>
      <c r="E1088" s="47" t="str">
        <f t="shared" si="16"/>
        <v>GOFemale05-09</v>
      </c>
      <c r="F1088" s="159">
        <v>2.3000000000000001E-4</v>
      </c>
      <c r="G1088" s="159">
        <v>1.167567995709828E-3</v>
      </c>
      <c r="H1088" s="157">
        <v>115.074761974368</v>
      </c>
      <c r="I1088" s="158">
        <v>0.99883243200429017</v>
      </c>
      <c r="J1088" s="157">
        <v>98559.366475618241</v>
      </c>
      <c r="K1088" s="157">
        <v>492509.14547315531</v>
      </c>
      <c r="L1088" s="157">
        <v>7326880.6084551224</v>
      </c>
      <c r="M1088" s="156">
        <v>74.339769729218546</v>
      </c>
    </row>
    <row r="1089" spans="2:13" x14ac:dyDescent="0.2">
      <c r="B1089" t="s">
        <v>48</v>
      </c>
      <c r="C1089" s="203" t="s">
        <v>68</v>
      </c>
      <c r="D1089" s="202" t="s">
        <v>71</v>
      </c>
      <c r="E1089" s="47" t="str">
        <f t="shared" si="16"/>
        <v>GOFemale10-14</v>
      </c>
      <c r="F1089" s="159">
        <v>2.2000000000000001E-4</v>
      </c>
      <c r="G1089" s="159">
        <v>1.0916210267691898E-3</v>
      </c>
      <c r="H1089" s="157">
        <v>107.46385880001357</v>
      </c>
      <c r="I1089" s="158">
        <v>0.99890837897323081</v>
      </c>
      <c r="J1089" s="157">
        <v>98444.291713643877</v>
      </c>
      <c r="K1089" s="157">
        <v>491952.79892121936</v>
      </c>
      <c r="L1089" s="157">
        <v>6834371.4629819673</v>
      </c>
      <c r="M1089" s="156">
        <v>69.423745592704165</v>
      </c>
    </row>
    <row r="1090" spans="2:13" x14ac:dyDescent="0.2">
      <c r="B1090" t="s">
        <v>48</v>
      </c>
      <c r="C1090" s="203" t="s">
        <v>68</v>
      </c>
      <c r="D1090" s="202" t="s">
        <v>72</v>
      </c>
      <c r="E1090" s="47" t="str">
        <f t="shared" si="16"/>
        <v>GOFemale15-19</v>
      </c>
      <c r="F1090" s="159">
        <v>4.6999999999999999E-4</v>
      </c>
      <c r="G1090" s="159">
        <v>2.3502934851544035E-3</v>
      </c>
      <c r="H1090" s="157">
        <v>231.12040585798962</v>
      </c>
      <c r="I1090" s="158">
        <v>0.99764970651484564</v>
      </c>
      <c r="J1090" s="157">
        <v>98336.827854843868</v>
      </c>
      <c r="K1090" s="157">
        <v>491106.33825957438</v>
      </c>
      <c r="L1090" s="157">
        <v>6342418.6640607482</v>
      </c>
      <c r="M1090" s="156">
        <v>64.496880796509586</v>
      </c>
    </row>
    <row r="1091" spans="2:13" x14ac:dyDescent="0.2">
      <c r="B1091" t="s">
        <v>48</v>
      </c>
      <c r="C1091" s="203" t="s">
        <v>68</v>
      </c>
      <c r="D1091" s="202" t="s">
        <v>73</v>
      </c>
      <c r="E1091" s="47" t="str">
        <f t="shared" si="16"/>
        <v>GOFemale20-24</v>
      </c>
      <c r="F1091" s="159">
        <v>6.6E-4</v>
      </c>
      <c r="G1091" s="159">
        <v>3.2869114922132662E-3</v>
      </c>
      <c r="H1091" s="157">
        <v>322.46477726578433</v>
      </c>
      <c r="I1091" s="158">
        <v>0.99671308850778673</v>
      </c>
      <c r="J1091" s="157">
        <v>98105.707448985879</v>
      </c>
      <c r="K1091" s="157">
        <v>489722.37530176493</v>
      </c>
      <c r="L1091" s="157">
        <v>5851312.3258011742</v>
      </c>
      <c r="M1091" s="156">
        <v>59.642934931627764</v>
      </c>
    </row>
    <row r="1092" spans="2:13" x14ac:dyDescent="0.2">
      <c r="B1092" t="s">
        <v>48</v>
      </c>
      <c r="C1092" s="203" t="s">
        <v>68</v>
      </c>
      <c r="D1092" s="202" t="s">
        <v>74</v>
      </c>
      <c r="E1092" s="47" t="str">
        <f t="shared" si="16"/>
        <v>GOFemale25-29</v>
      </c>
      <c r="F1092" s="159">
        <v>7.2000000000000005E-4</v>
      </c>
      <c r="G1092" s="159">
        <v>3.5873488460841673E-3</v>
      </c>
      <c r="H1092" s="157">
        <v>350.78260276476317</v>
      </c>
      <c r="I1092" s="158">
        <v>0.99641265115391586</v>
      </c>
      <c r="J1092" s="157">
        <v>97783.242671720087</v>
      </c>
      <c r="K1092" s="157">
        <v>488039.25685168855</v>
      </c>
      <c r="L1092" s="157">
        <v>5361589.9504994089</v>
      </c>
      <c r="M1092" s="156">
        <v>54.831378097159742</v>
      </c>
    </row>
    <row r="1093" spans="2:13" x14ac:dyDescent="0.2">
      <c r="B1093" t="s">
        <v>48</v>
      </c>
      <c r="C1093" s="203" t="s">
        <v>68</v>
      </c>
      <c r="D1093" s="202" t="s">
        <v>75</v>
      </c>
      <c r="E1093" s="47" t="str">
        <f t="shared" si="16"/>
        <v>GOFemale30-34</v>
      </c>
      <c r="F1093" s="159">
        <v>1.0399999999999999E-3</v>
      </c>
      <c r="G1093" s="159">
        <v>5.1745804665450377E-3</v>
      </c>
      <c r="H1093" s="157">
        <v>504.17210468024564</v>
      </c>
      <c r="I1093" s="158">
        <v>0.99482541953345494</v>
      </c>
      <c r="J1093" s="157">
        <v>97432.460068955334</v>
      </c>
      <c r="K1093" s="157">
        <v>485901.87008307606</v>
      </c>
      <c r="L1093" s="157">
        <v>4873550.6936477199</v>
      </c>
      <c r="M1093" s="156">
        <v>50.019784886870241</v>
      </c>
    </row>
    <row r="1094" spans="2:13" x14ac:dyDescent="0.2">
      <c r="B1094" t="s">
        <v>48</v>
      </c>
      <c r="C1094" s="203" t="s">
        <v>68</v>
      </c>
      <c r="D1094" s="202" t="s">
        <v>76</v>
      </c>
      <c r="E1094" s="47" t="str">
        <f t="shared" si="16"/>
        <v>GOFemale35-39</v>
      </c>
      <c r="F1094" s="159">
        <v>1.23E-3</v>
      </c>
      <c r="G1094" s="159">
        <v>6.1275012049969062E-3</v>
      </c>
      <c r="H1094" s="157">
        <v>593.92820129938275</v>
      </c>
      <c r="I1094" s="158">
        <v>0.99387249879500306</v>
      </c>
      <c r="J1094" s="157">
        <v>96928.287964275092</v>
      </c>
      <c r="K1094" s="157">
        <v>483156.61931812699</v>
      </c>
      <c r="L1094" s="157">
        <v>4387648.823564644</v>
      </c>
      <c r="M1094" s="156">
        <v>45.266958859128948</v>
      </c>
    </row>
    <row r="1095" spans="2:13" x14ac:dyDescent="0.2">
      <c r="B1095" t="s">
        <v>48</v>
      </c>
      <c r="C1095" s="203" t="s">
        <v>68</v>
      </c>
      <c r="D1095" s="202" t="s">
        <v>77</v>
      </c>
      <c r="E1095" s="47" t="str">
        <f t="shared" ref="E1095:E1158" si="17">_xlfn.CONCAT(C1095,B1095,D1095)</f>
        <v>GOFemale40-44</v>
      </c>
      <c r="F1095" s="159">
        <v>1.9400000000000001E-3</v>
      </c>
      <c r="G1095" s="159">
        <v>9.6583625494934145E-3</v>
      </c>
      <c r="H1095" s="157">
        <v>930.43217256414982</v>
      </c>
      <c r="I1095" s="158">
        <v>0.99034163745050663</v>
      </c>
      <c r="J1095" s="157">
        <v>96334.359762975699</v>
      </c>
      <c r="K1095" s="157">
        <v>479345.71838346811</v>
      </c>
      <c r="L1095" s="157">
        <v>3904492.2042465168</v>
      </c>
      <c r="M1095" s="156">
        <v>40.530629090734195</v>
      </c>
    </row>
    <row r="1096" spans="2:13" x14ac:dyDescent="0.2">
      <c r="B1096" t="s">
        <v>48</v>
      </c>
      <c r="C1096" s="203" t="s">
        <v>68</v>
      </c>
      <c r="D1096" s="202" t="s">
        <v>78</v>
      </c>
      <c r="E1096" s="47" t="str">
        <f t="shared" si="17"/>
        <v>GOFemale45-49</v>
      </c>
      <c r="F1096" s="159">
        <v>2.8300000000000001E-3</v>
      </c>
      <c r="G1096" s="159">
        <v>1.4028709020103438E-2</v>
      </c>
      <c r="H1096" s="157">
        <v>1338.3939395409018</v>
      </c>
      <c r="I1096" s="158">
        <v>0.98597129097989655</v>
      </c>
      <c r="J1096" s="157">
        <v>95403.927590411549</v>
      </c>
      <c r="K1096" s="157">
        <v>473673.65310320549</v>
      </c>
      <c r="L1096" s="157">
        <v>3425146.4858630486</v>
      </c>
      <c r="M1096" s="156">
        <v>35.901524941068452</v>
      </c>
    </row>
    <row r="1097" spans="2:13" x14ac:dyDescent="0.2">
      <c r="B1097" t="s">
        <v>48</v>
      </c>
      <c r="C1097" s="203" t="s">
        <v>68</v>
      </c>
      <c r="D1097" s="202" t="s">
        <v>79</v>
      </c>
      <c r="E1097" s="47" t="str">
        <f t="shared" si="17"/>
        <v>GOFemale50-54</v>
      </c>
      <c r="F1097" s="159">
        <v>4.4000000000000003E-3</v>
      </c>
      <c r="G1097" s="159">
        <v>2.1743830614957861E-2</v>
      </c>
      <c r="H1097" s="157">
        <v>2045.3450304101502</v>
      </c>
      <c r="I1097" s="158">
        <v>0.97825616938504212</v>
      </c>
      <c r="J1097" s="157">
        <v>94065.533650870653</v>
      </c>
      <c r="K1097" s="157">
        <v>465214.30567832786</v>
      </c>
      <c r="L1097" s="157">
        <v>2951472.8327598432</v>
      </c>
      <c r="M1097" s="156">
        <v>31.376772322521393</v>
      </c>
    </row>
    <row r="1098" spans="2:13" x14ac:dyDescent="0.2">
      <c r="B1098" t="s">
        <v>48</v>
      </c>
      <c r="C1098" s="203" t="s">
        <v>68</v>
      </c>
      <c r="D1098" s="202" t="s">
        <v>80</v>
      </c>
      <c r="E1098" s="47" t="str">
        <f t="shared" si="17"/>
        <v>GOFemale55-59</v>
      </c>
      <c r="F1098" s="159">
        <v>7.0099999999999997E-3</v>
      </c>
      <c r="G1098" s="159">
        <v>3.4461032220310682E-2</v>
      </c>
      <c r="H1098" s="157">
        <v>3171.1106849687553</v>
      </c>
      <c r="I1098" s="158">
        <v>0.96553896777968928</v>
      </c>
      <c r="J1098" s="157">
        <v>92020.188620460496</v>
      </c>
      <c r="K1098" s="157">
        <v>452173.16638988059</v>
      </c>
      <c r="L1098" s="157">
        <v>2486258.5270815152</v>
      </c>
      <c r="M1098" s="156">
        <v>27.018620200140525</v>
      </c>
    </row>
    <row r="1099" spans="2:13" x14ac:dyDescent="0.2">
      <c r="B1099" t="s">
        <v>48</v>
      </c>
      <c r="C1099" s="203" t="s">
        <v>68</v>
      </c>
      <c r="D1099" s="202" t="s">
        <v>81</v>
      </c>
      <c r="E1099" s="47" t="str">
        <f t="shared" si="17"/>
        <v>GOFemale60-64</v>
      </c>
      <c r="F1099" s="159">
        <v>9.6900000000000007E-3</v>
      </c>
      <c r="G1099" s="159">
        <v>4.7288277876114483E-2</v>
      </c>
      <c r="H1099" s="157">
        <v>4201.5198864500853</v>
      </c>
      <c r="I1099" s="158">
        <v>0.95271172212388555</v>
      </c>
      <c r="J1099" s="157">
        <v>88849.077935491732</v>
      </c>
      <c r="K1099" s="157">
        <v>433741.58996133343</v>
      </c>
      <c r="L1099" s="157">
        <v>2034085.3606916347</v>
      </c>
      <c r="M1099" s="156">
        <v>22.893713789224336</v>
      </c>
    </row>
    <row r="1100" spans="2:13" x14ac:dyDescent="0.2">
      <c r="B1100" t="s">
        <v>48</v>
      </c>
      <c r="C1100" s="203" t="s">
        <v>68</v>
      </c>
      <c r="D1100" s="202" t="s">
        <v>82</v>
      </c>
      <c r="E1100" s="47" t="str">
        <f t="shared" si="17"/>
        <v>GOFemale65-69</v>
      </c>
      <c r="F1100" s="159">
        <v>1.6449999999999999E-2</v>
      </c>
      <c r="G1100" s="159">
        <v>7.8982212491591056E-2</v>
      </c>
      <c r="H1100" s="157">
        <v>6685.6514167236965</v>
      </c>
      <c r="I1100" s="158">
        <v>0.9210177875084089</v>
      </c>
      <c r="J1100" s="157">
        <v>84647.558049041647</v>
      </c>
      <c r="K1100" s="157">
        <v>406523.66170339898</v>
      </c>
      <c r="L1100" s="157">
        <v>1600343.7707303013</v>
      </c>
      <c r="M1100" s="156">
        <v>18.905965010864477</v>
      </c>
    </row>
    <row r="1101" spans="2:13" x14ac:dyDescent="0.2">
      <c r="B1101" t="s">
        <v>48</v>
      </c>
      <c r="C1101" s="203" t="s">
        <v>68</v>
      </c>
      <c r="D1101" s="202" t="s">
        <v>19</v>
      </c>
      <c r="E1101" s="47" t="str">
        <f t="shared" si="17"/>
        <v>GOFemale70-74</v>
      </c>
      <c r="F1101" s="159">
        <v>2.707E-2</v>
      </c>
      <c r="G1101" s="159">
        <v>0.1267620474824708</v>
      </c>
      <c r="H1101" s="157">
        <v>9882.610910349842</v>
      </c>
      <c r="I1101" s="158">
        <v>0.87323795251752923</v>
      </c>
      <c r="J1101" s="157">
        <v>77961.906632317943</v>
      </c>
      <c r="K1101" s="157">
        <v>365103.00588571513</v>
      </c>
      <c r="L1101" s="157">
        <v>1193820.1090269024</v>
      </c>
      <c r="M1101" s="156">
        <v>15.31286445644753</v>
      </c>
    </row>
    <row r="1102" spans="2:13" x14ac:dyDescent="0.2">
      <c r="B1102" t="s">
        <v>48</v>
      </c>
      <c r="C1102" s="203" t="s">
        <v>68</v>
      </c>
      <c r="D1102" s="202" t="s">
        <v>20</v>
      </c>
      <c r="E1102" s="47" t="str">
        <f t="shared" si="17"/>
        <v>GOFemale75-79</v>
      </c>
      <c r="F1102" s="159">
        <v>4.1599999999999998E-2</v>
      </c>
      <c r="G1102" s="159">
        <v>0.18839441835032178</v>
      </c>
      <c r="H1102" s="157">
        <v>12825.759319239729</v>
      </c>
      <c r="I1102" s="158">
        <v>0.81160558164967822</v>
      </c>
      <c r="J1102" s="157">
        <v>68079.295721968097</v>
      </c>
      <c r="K1102" s="157">
        <v>308332.08031174116</v>
      </c>
      <c r="L1102" s="157">
        <v>828717.10314118722</v>
      </c>
      <c r="M1102" s="156">
        <v>12.172821330667402</v>
      </c>
    </row>
    <row r="1103" spans="2:13" x14ac:dyDescent="0.2">
      <c r="B1103" t="s">
        <v>48</v>
      </c>
      <c r="C1103" s="203" t="s">
        <v>68</v>
      </c>
      <c r="D1103" s="202" t="s">
        <v>21</v>
      </c>
      <c r="E1103" s="47" t="str">
        <f t="shared" si="17"/>
        <v>GOFemale80-84</v>
      </c>
      <c r="F1103" s="159">
        <v>6.7739999999999995E-2</v>
      </c>
      <c r="G1103" s="159">
        <v>0.28964294428845594</v>
      </c>
      <c r="H1103" s="157">
        <v>16003.796966035625</v>
      </c>
      <c r="I1103" s="158">
        <v>0.71035705571154406</v>
      </c>
      <c r="J1103" s="157">
        <v>55253.536402728365</v>
      </c>
      <c r="K1103" s="157">
        <v>236258.18959855277</v>
      </c>
      <c r="L1103" s="157">
        <v>520385.02282944613</v>
      </c>
      <c r="M1103" s="156">
        <v>9.4181306158667883</v>
      </c>
    </row>
    <row r="1104" spans="2:13" x14ac:dyDescent="0.2">
      <c r="B1104" t="s">
        <v>48</v>
      </c>
      <c r="C1104" s="203" t="s">
        <v>68</v>
      </c>
      <c r="D1104" s="202" t="s">
        <v>22</v>
      </c>
      <c r="E1104" s="47" t="str">
        <f t="shared" si="17"/>
        <v>GOFemale85-89</v>
      </c>
      <c r="F1104" s="159">
        <v>0.10245</v>
      </c>
      <c r="G1104" s="159">
        <v>0.40779087412914566</v>
      </c>
      <c r="H1104" s="157">
        <v>16005.685554230135</v>
      </c>
      <c r="I1104" s="158">
        <v>0.59220912587085439</v>
      </c>
      <c r="J1104" s="157">
        <v>39249.73943669274</v>
      </c>
      <c r="K1104" s="157">
        <v>156234.48329788836</v>
      </c>
      <c r="L1104" s="157">
        <v>284126.83323089336</v>
      </c>
      <c r="M1104" s="156">
        <v>7.2389482658648303</v>
      </c>
    </row>
    <row r="1105" spans="2:13" x14ac:dyDescent="0.2">
      <c r="B1105" t="s">
        <v>48</v>
      </c>
      <c r="C1105" s="203" t="s">
        <v>68</v>
      </c>
      <c r="D1105" s="202" t="s">
        <v>5</v>
      </c>
      <c r="E1105" s="47" t="str">
        <f t="shared" si="17"/>
        <v>GOFemale90+</v>
      </c>
      <c r="F1105" s="159">
        <v>0.18174999999999999</v>
      </c>
      <c r="G1105" s="159">
        <v>1</v>
      </c>
      <c r="H1105" s="157">
        <v>23244.053882462609</v>
      </c>
      <c r="I1105" s="158">
        <v>0</v>
      </c>
      <c r="J1105" s="157">
        <v>23244.053882462609</v>
      </c>
      <c r="K1105" s="157">
        <v>127892.34993300501</v>
      </c>
      <c r="L1105" s="157">
        <v>127892.34993300501</v>
      </c>
      <c r="M1105" s="156">
        <v>5.5021533928510822</v>
      </c>
    </row>
    <row r="1106" spans="2:13" x14ac:dyDescent="0.2">
      <c r="B1106" t="s">
        <v>48</v>
      </c>
      <c r="C1106" s="203" t="s">
        <v>69</v>
      </c>
      <c r="D1106" s="202">
        <v>0</v>
      </c>
      <c r="E1106" s="47" t="str">
        <f t="shared" si="17"/>
        <v>DFFemale0</v>
      </c>
      <c r="F1106" s="159">
        <v>9.0500000000000008E-3</v>
      </c>
      <c r="G1106" s="159">
        <v>8.9772688925997528E-3</v>
      </c>
      <c r="H1106" s="157">
        <v>897.72688925997534</v>
      </c>
      <c r="I1106" s="158">
        <v>0.99102273110740025</v>
      </c>
      <c r="J1106" s="157">
        <v>100000</v>
      </c>
      <c r="K1106" s="157">
        <v>99171.336862234035</v>
      </c>
      <c r="L1106" s="157">
        <v>8237633.4756275415</v>
      </c>
      <c r="M1106" s="156">
        <v>82.376334756275412</v>
      </c>
    </row>
    <row r="1107" spans="2:13" x14ac:dyDescent="0.2">
      <c r="B1107" t="s">
        <v>48</v>
      </c>
      <c r="C1107" s="203" t="s">
        <v>69</v>
      </c>
      <c r="D1107" s="202" t="s">
        <v>107</v>
      </c>
      <c r="E1107" s="47" t="str">
        <f t="shared" si="17"/>
        <v>DFFemale01-04</v>
      </c>
      <c r="F1107" s="159">
        <v>2.9E-4</v>
      </c>
      <c r="G1107" s="159">
        <v>1.1481734704374413E-3</v>
      </c>
      <c r="H1107" s="157">
        <v>113.78660084579749</v>
      </c>
      <c r="I1107" s="158">
        <v>0.9988518265295625</v>
      </c>
      <c r="J1107" s="157">
        <v>99102.273110740018</v>
      </c>
      <c r="K1107" s="157">
        <v>396125.69689328357</v>
      </c>
      <c r="L1107" s="157">
        <v>8138462.1387653071</v>
      </c>
      <c r="M1107" s="156">
        <v>82.121851328991539</v>
      </c>
    </row>
    <row r="1108" spans="2:13" x14ac:dyDescent="0.2">
      <c r="B1108" t="s">
        <v>48</v>
      </c>
      <c r="C1108" s="203" t="s">
        <v>69</v>
      </c>
      <c r="D1108" s="202" t="s">
        <v>106</v>
      </c>
      <c r="E1108" s="47" t="str">
        <f t="shared" si="17"/>
        <v>DFFemale05-09</v>
      </c>
      <c r="F1108" s="159">
        <v>1.1E-4</v>
      </c>
      <c r="G1108" s="159">
        <v>5.2701931091154921E-4</v>
      </c>
      <c r="H1108" s="157">
        <v>52.168843948621628</v>
      </c>
      <c r="I1108" s="158">
        <v>0.99947298068908841</v>
      </c>
      <c r="J1108" s="157">
        <v>98988.48650989421</v>
      </c>
      <c r="K1108" s="157">
        <v>494812.01043959946</v>
      </c>
      <c r="L1108" s="157">
        <v>7742336.441872024</v>
      </c>
      <c r="M1108" s="156">
        <v>78.214514787011652</v>
      </c>
    </row>
    <row r="1109" spans="2:13" x14ac:dyDescent="0.2">
      <c r="B1109" t="s">
        <v>48</v>
      </c>
      <c r="C1109" s="203" t="s">
        <v>69</v>
      </c>
      <c r="D1109" s="202" t="s">
        <v>71</v>
      </c>
      <c r="E1109" s="47" t="str">
        <f t="shared" si="17"/>
        <v>DFFemale10-14</v>
      </c>
      <c r="F1109" s="159">
        <v>1.4999999999999999E-4</v>
      </c>
      <c r="G1109" s="159">
        <v>7.4443090301058279E-4</v>
      </c>
      <c r="H1109" s="157">
        <v>73.65125230060174</v>
      </c>
      <c r="I1109" s="158">
        <v>0.99925556909698943</v>
      </c>
      <c r="J1109" s="157">
        <v>98936.317665945578</v>
      </c>
      <c r="K1109" s="157">
        <v>494497.46019897639</v>
      </c>
      <c r="L1109" s="157">
        <v>7247524.4314324241</v>
      </c>
      <c r="M1109" s="156">
        <v>73.254438839167165</v>
      </c>
    </row>
    <row r="1110" spans="2:13" x14ac:dyDescent="0.2">
      <c r="B1110" t="s">
        <v>48</v>
      </c>
      <c r="C1110" s="203" t="s">
        <v>69</v>
      </c>
      <c r="D1110" s="202" t="s">
        <v>72</v>
      </c>
      <c r="E1110" s="47" t="str">
        <f t="shared" si="17"/>
        <v>DFFemale15-19</v>
      </c>
      <c r="F1110" s="159">
        <v>2.3000000000000001E-4</v>
      </c>
      <c r="G1110" s="159">
        <v>1.1404924564025441E-3</v>
      </c>
      <c r="H1110" s="157">
        <v>112.75212526460327</v>
      </c>
      <c r="I1110" s="158">
        <v>0.99885950754359742</v>
      </c>
      <c r="J1110" s="157">
        <v>98862.666413644984</v>
      </c>
      <c r="K1110" s="157">
        <v>494031.45175506338</v>
      </c>
      <c r="L1110" s="157">
        <v>6753026.971233448</v>
      </c>
      <c r="M1110" s="156">
        <v>68.307149869684253</v>
      </c>
    </row>
    <row r="1111" spans="2:13" x14ac:dyDescent="0.2">
      <c r="B1111" t="s">
        <v>48</v>
      </c>
      <c r="C1111" s="203" t="s">
        <v>69</v>
      </c>
      <c r="D1111" s="202" t="s">
        <v>73</v>
      </c>
      <c r="E1111" s="47" t="str">
        <f t="shared" si="17"/>
        <v>DFFemale20-24</v>
      </c>
      <c r="F1111" s="159">
        <v>3.4000000000000002E-4</v>
      </c>
      <c r="G1111" s="159">
        <v>1.6793918529373825E-3</v>
      </c>
      <c r="H1111" s="157">
        <v>165.83980153417082</v>
      </c>
      <c r="I1111" s="158">
        <v>0.99832060814706258</v>
      </c>
      <c r="J1111" s="157">
        <v>98749.914288380372</v>
      </c>
      <c r="K1111" s="157">
        <v>493334.97193806642</v>
      </c>
      <c r="L1111" s="157">
        <v>6258995.5194783844</v>
      </c>
      <c r="M1111" s="156">
        <v>63.382288122298277</v>
      </c>
    </row>
    <row r="1112" spans="2:13" x14ac:dyDescent="0.2">
      <c r="B1112" t="s">
        <v>48</v>
      </c>
      <c r="C1112" s="203" t="s">
        <v>69</v>
      </c>
      <c r="D1112" s="202" t="s">
        <v>74</v>
      </c>
      <c r="E1112" s="47" t="str">
        <f t="shared" si="17"/>
        <v>DFFemale25-29</v>
      </c>
      <c r="F1112" s="159">
        <v>3.6999999999999999E-4</v>
      </c>
      <c r="G1112" s="159">
        <v>1.8690838593093009E-3</v>
      </c>
      <c r="H1112" s="157">
        <v>184.26190240831008</v>
      </c>
      <c r="I1112" s="158">
        <v>0.99813091614069072</v>
      </c>
      <c r="J1112" s="157">
        <v>98584.074486846192</v>
      </c>
      <c r="K1112" s="157">
        <v>492459.71767821017</v>
      </c>
      <c r="L1112" s="157">
        <v>5765660.5475403182</v>
      </c>
      <c r="M1112" s="156">
        <v>58.484705339599401</v>
      </c>
    </row>
    <row r="1113" spans="2:13" x14ac:dyDescent="0.2">
      <c r="B1113" t="s">
        <v>48</v>
      </c>
      <c r="C1113" s="203" t="s">
        <v>69</v>
      </c>
      <c r="D1113" s="202" t="s">
        <v>75</v>
      </c>
      <c r="E1113" s="47" t="str">
        <f t="shared" si="17"/>
        <v>DFFemale30-34</v>
      </c>
      <c r="F1113" s="159">
        <v>5.2999999999999998E-4</v>
      </c>
      <c r="G1113" s="159">
        <v>2.6614943872246611E-3</v>
      </c>
      <c r="H1113" s="157">
        <v>261.89054889744</v>
      </c>
      <c r="I1113" s="158">
        <v>0.99733850561277537</v>
      </c>
      <c r="J1113" s="157">
        <v>98399.812584437881</v>
      </c>
      <c r="K1113" s="157">
        <v>491344.33654994582</v>
      </c>
      <c r="L1113" s="157">
        <v>5273200.8298621085</v>
      </c>
      <c r="M1113" s="156">
        <v>53.589541396098909</v>
      </c>
    </row>
    <row r="1114" spans="2:13" x14ac:dyDescent="0.2">
      <c r="B1114" t="s">
        <v>48</v>
      </c>
      <c r="C1114" s="203" t="s">
        <v>69</v>
      </c>
      <c r="D1114" s="202" t="s">
        <v>76</v>
      </c>
      <c r="E1114" s="47" t="str">
        <f t="shared" si="17"/>
        <v>DFFemale35-39</v>
      </c>
      <c r="F1114" s="159">
        <v>7.6000000000000004E-4</v>
      </c>
      <c r="G1114" s="159">
        <v>3.7933923802124241E-3</v>
      </c>
      <c r="H1114" s="157">
        <v>372.27564565950007</v>
      </c>
      <c r="I1114" s="158">
        <v>0.99620660761978752</v>
      </c>
      <c r="J1114" s="157">
        <v>98137.92203554044</v>
      </c>
      <c r="K1114" s="157">
        <v>489758.92106355343</v>
      </c>
      <c r="L1114" s="157">
        <v>4781856.4933121623</v>
      </c>
      <c r="M1114" s="156">
        <v>48.725878784965744</v>
      </c>
    </row>
    <row r="1115" spans="2:13" x14ac:dyDescent="0.2">
      <c r="B1115" t="s">
        <v>48</v>
      </c>
      <c r="C1115" s="203" t="s">
        <v>69</v>
      </c>
      <c r="D1115" s="202" t="s">
        <v>77</v>
      </c>
      <c r="E1115" s="47" t="str">
        <f t="shared" si="17"/>
        <v>DFFemale40-44</v>
      </c>
      <c r="F1115" s="159">
        <v>1.2999999999999999E-3</v>
      </c>
      <c r="G1115" s="159">
        <v>6.4944341684310333E-3</v>
      </c>
      <c r="H1115" s="157">
        <v>634.93255441318877</v>
      </c>
      <c r="I1115" s="158">
        <v>0.99350556583156902</v>
      </c>
      <c r="J1115" s="157">
        <v>97765.646389880931</v>
      </c>
      <c r="K1115" s="157">
        <v>487240.90056337172</v>
      </c>
      <c r="L1115" s="157">
        <v>4292097.5722486088</v>
      </c>
      <c r="M1115" s="156">
        <v>43.901899396564062</v>
      </c>
    </row>
    <row r="1116" spans="2:13" x14ac:dyDescent="0.2">
      <c r="B1116" t="s">
        <v>48</v>
      </c>
      <c r="C1116" s="203" t="s">
        <v>69</v>
      </c>
      <c r="D1116" s="202" t="s">
        <v>78</v>
      </c>
      <c r="E1116" s="47" t="str">
        <f t="shared" si="17"/>
        <v>DFFemale45-49</v>
      </c>
      <c r="F1116" s="159">
        <v>1.89E-3</v>
      </c>
      <c r="G1116" s="159">
        <v>9.4282068591525284E-3</v>
      </c>
      <c r="H1116" s="157">
        <v>915.76846241793839</v>
      </c>
      <c r="I1116" s="158">
        <v>0.99057179314084742</v>
      </c>
      <c r="J1116" s="157">
        <v>97130.713835467745</v>
      </c>
      <c r="K1116" s="157">
        <v>483364.14802129386</v>
      </c>
      <c r="L1116" s="157">
        <v>3804856.671685237</v>
      </c>
      <c r="M1116" s="156">
        <v>39.17253895745462</v>
      </c>
    </row>
    <row r="1117" spans="2:13" x14ac:dyDescent="0.2">
      <c r="B1117" t="s">
        <v>48</v>
      </c>
      <c r="C1117" s="203" t="s">
        <v>69</v>
      </c>
      <c r="D1117" s="202" t="s">
        <v>79</v>
      </c>
      <c r="E1117" s="47" t="str">
        <f t="shared" si="17"/>
        <v>DFFemale50-54</v>
      </c>
      <c r="F1117" s="159">
        <v>3.0400000000000002E-3</v>
      </c>
      <c r="G1117" s="159">
        <v>1.5108602342991736E-2</v>
      </c>
      <c r="H1117" s="157">
        <v>1453.6733490940821</v>
      </c>
      <c r="I1117" s="158">
        <v>0.98489139765700828</v>
      </c>
      <c r="J1117" s="157">
        <v>96214.945373049806</v>
      </c>
      <c r="K1117" s="157">
        <v>477440.54349251383</v>
      </c>
      <c r="L1117" s="157">
        <v>3321492.5236639432</v>
      </c>
      <c r="M1117" s="156">
        <v>34.521586129739745</v>
      </c>
    </row>
    <row r="1118" spans="2:13" x14ac:dyDescent="0.2">
      <c r="B1118" t="s">
        <v>48</v>
      </c>
      <c r="C1118" s="203" t="s">
        <v>69</v>
      </c>
      <c r="D1118" s="202" t="s">
        <v>80</v>
      </c>
      <c r="E1118" s="47" t="str">
        <f t="shared" si="17"/>
        <v>DFFemale55-59</v>
      </c>
      <c r="F1118" s="159">
        <v>4.4000000000000003E-3</v>
      </c>
      <c r="G1118" s="159">
        <v>2.1740755633558251E-2</v>
      </c>
      <c r="H1118" s="157">
        <v>2060.1816585979614</v>
      </c>
      <c r="I1118" s="158">
        <v>0.97825924436644174</v>
      </c>
      <c r="J1118" s="157">
        <v>94761.272023955724</v>
      </c>
      <c r="K1118" s="157">
        <v>468655.90597328369</v>
      </c>
      <c r="L1118" s="157">
        <v>2844051.9801714295</v>
      </c>
      <c r="M1118" s="156">
        <v>30.012809235532959</v>
      </c>
    </row>
    <row r="1119" spans="2:13" x14ac:dyDescent="0.2">
      <c r="B1119" t="s">
        <v>48</v>
      </c>
      <c r="C1119" s="203" t="s">
        <v>69</v>
      </c>
      <c r="D1119" s="202" t="s">
        <v>81</v>
      </c>
      <c r="E1119" s="47" t="str">
        <f t="shared" si="17"/>
        <v>DFFemale60-64</v>
      </c>
      <c r="F1119" s="159">
        <v>6.4000000000000003E-3</v>
      </c>
      <c r="G1119" s="159">
        <v>3.1488320919044181E-2</v>
      </c>
      <c r="H1119" s="157">
        <v>2919.0016829696997</v>
      </c>
      <c r="I1119" s="158">
        <v>0.96851167908095581</v>
      </c>
      <c r="J1119" s="157">
        <v>92701.090365357755</v>
      </c>
      <c r="K1119" s="157">
        <v>456207.94761936454</v>
      </c>
      <c r="L1119" s="157">
        <v>2375396.0741981459</v>
      </c>
      <c r="M1119" s="156">
        <v>25.624251719544255</v>
      </c>
    </row>
    <row r="1120" spans="2:13" x14ac:dyDescent="0.2">
      <c r="B1120" t="s">
        <v>48</v>
      </c>
      <c r="C1120" s="203" t="s">
        <v>69</v>
      </c>
      <c r="D1120" s="202" t="s">
        <v>82</v>
      </c>
      <c r="E1120" s="47" t="str">
        <f t="shared" si="17"/>
        <v>DFFemale65-69</v>
      </c>
      <c r="F1120" s="159">
        <v>1.172E-2</v>
      </c>
      <c r="G1120" s="159">
        <v>5.6941408627303541E-2</v>
      </c>
      <c r="H1120" s="157">
        <v>5112.3185990766633</v>
      </c>
      <c r="I1120" s="158">
        <v>0.94305859137269643</v>
      </c>
      <c r="J1120" s="157">
        <v>89782.088682388057</v>
      </c>
      <c r="K1120" s="157">
        <v>436129.64691424865</v>
      </c>
      <c r="L1120" s="157">
        <v>1919188.1265787815</v>
      </c>
      <c r="M1120" s="156">
        <v>21.376069043883312</v>
      </c>
    </row>
    <row r="1121" spans="2:13" x14ac:dyDescent="0.2">
      <c r="B1121" t="s">
        <v>48</v>
      </c>
      <c r="C1121" s="203" t="s">
        <v>69</v>
      </c>
      <c r="D1121" s="202" t="s">
        <v>19</v>
      </c>
      <c r="E1121" s="47" t="str">
        <f t="shared" si="17"/>
        <v>DFFemale70-74</v>
      </c>
      <c r="F1121" s="159">
        <v>1.7319999999999999E-2</v>
      </c>
      <c r="G1121" s="159">
        <v>8.3014557579889653E-2</v>
      </c>
      <c r="H1121" s="157">
        <v>7028.823503857072</v>
      </c>
      <c r="I1121" s="158">
        <v>0.91698544242011037</v>
      </c>
      <c r="J1121" s="157">
        <v>84669.770083311392</v>
      </c>
      <c r="K1121" s="157">
        <v>405776.79165691428</v>
      </c>
      <c r="L1121" s="157">
        <v>1483058.4796645329</v>
      </c>
      <c r="M1121" s="156">
        <v>17.515796702946844</v>
      </c>
    </row>
    <row r="1122" spans="2:13" x14ac:dyDescent="0.2">
      <c r="B1122" t="s">
        <v>48</v>
      </c>
      <c r="C1122" s="203" t="s">
        <v>69</v>
      </c>
      <c r="D1122" s="202" t="s">
        <v>20</v>
      </c>
      <c r="E1122" s="47" t="str">
        <f t="shared" si="17"/>
        <v>DFFemale75-79</v>
      </c>
      <c r="F1122" s="159">
        <v>3.039E-2</v>
      </c>
      <c r="G1122" s="159">
        <v>0.14122942688086657</v>
      </c>
      <c r="H1122" s="157">
        <v>10965.18638790431</v>
      </c>
      <c r="I1122" s="158">
        <v>0.85877057311913341</v>
      </c>
      <c r="J1122" s="157">
        <v>77640.946579454321</v>
      </c>
      <c r="K1122" s="157">
        <v>360791.76692751085</v>
      </c>
      <c r="L1122" s="157">
        <v>1077281.6880076188</v>
      </c>
      <c r="M1122" s="156">
        <v>13.875174575636789</v>
      </c>
    </row>
    <row r="1123" spans="2:13" x14ac:dyDescent="0.2">
      <c r="B1123" t="s">
        <v>48</v>
      </c>
      <c r="C1123" s="203" t="s">
        <v>69</v>
      </c>
      <c r="D1123" s="202" t="s">
        <v>21</v>
      </c>
      <c r="E1123" s="47" t="str">
        <f t="shared" si="17"/>
        <v>DFFemale80-84</v>
      </c>
      <c r="F1123" s="159">
        <v>4.929E-2</v>
      </c>
      <c r="G1123" s="159">
        <v>0.21939410273084903</v>
      </c>
      <c r="H1123" s="157">
        <v>14628.268581122378</v>
      </c>
      <c r="I1123" s="158">
        <v>0.78060589726915097</v>
      </c>
      <c r="J1123" s="157">
        <v>66675.760191550013</v>
      </c>
      <c r="K1123" s="157">
        <v>296808.12950494414</v>
      </c>
      <c r="L1123" s="157">
        <v>716489.9210801078</v>
      </c>
      <c r="M1123" s="156">
        <v>10.745883046878411</v>
      </c>
    </row>
    <row r="1124" spans="2:13" x14ac:dyDescent="0.2">
      <c r="B1124" t="s">
        <v>48</v>
      </c>
      <c r="C1124" s="203" t="s">
        <v>69</v>
      </c>
      <c r="D1124" s="202" t="s">
        <v>22</v>
      </c>
      <c r="E1124" s="47" t="str">
        <f t="shared" si="17"/>
        <v>DFFemale85-89</v>
      </c>
      <c r="F1124" s="159">
        <v>8.4779999999999994E-2</v>
      </c>
      <c r="G1124" s="159">
        <v>0.3497594518681259</v>
      </c>
      <c r="H1124" s="157">
        <v>18204.10213677405</v>
      </c>
      <c r="I1124" s="158">
        <v>0.65024054813187404</v>
      </c>
      <c r="J1124" s="157">
        <v>52047.491610427634</v>
      </c>
      <c r="K1124" s="157">
        <v>214727.20271020304</v>
      </c>
      <c r="L1124" s="157">
        <v>419681.79157516372</v>
      </c>
      <c r="M1124" s="156">
        <v>8.0634393433684917</v>
      </c>
    </row>
    <row r="1125" spans="2:13" x14ac:dyDescent="0.2">
      <c r="B1125" t="s">
        <v>48</v>
      </c>
      <c r="C1125" s="203" t="s">
        <v>69</v>
      </c>
      <c r="D1125" s="202" t="s">
        <v>5</v>
      </c>
      <c r="E1125" s="47" t="str">
        <f t="shared" si="17"/>
        <v>DFFemale90+</v>
      </c>
      <c r="F1125" s="159">
        <v>0.16513</v>
      </c>
      <c r="G1125" s="159">
        <v>1</v>
      </c>
      <c r="H1125" s="157">
        <v>33843.38947365358</v>
      </c>
      <c r="I1125" s="158">
        <v>0</v>
      </c>
      <c r="J1125" s="157">
        <v>33843.38947365358</v>
      </c>
      <c r="K1125" s="157">
        <v>204954.58886496071</v>
      </c>
      <c r="L1125" s="157">
        <v>204954.58886496071</v>
      </c>
      <c r="M1125" s="156">
        <v>6.0559711084645897</v>
      </c>
    </row>
    <row r="1126" spans="2:13" x14ac:dyDescent="0.2">
      <c r="B1126" t="s">
        <v>47</v>
      </c>
      <c r="C1126" s="203" t="s">
        <v>4</v>
      </c>
      <c r="D1126" s="202">
        <v>0</v>
      </c>
      <c r="E1126" s="47" t="str">
        <f t="shared" si="17"/>
        <v>BrazilMale0</v>
      </c>
      <c r="F1126" s="159">
        <v>1.257E-2</v>
      </c>
      <c r="G1126" s="159">
        <v>1.2430127969077083E-2</v>
      </c>
      <c r="H1126" s="157">
        <v>1243.0127969077084</v>
      </c>
      <c r="I1126" s="158">
        <v>0.98756987203092295</v>
      </c>
      <c r="J1126" s="157">
        <v>100000</v>
      </c>
      <c r="K1126" s="157">
        <v>98854.236320342578</v>
      </c>
      <c r="L1126" s="157">
        <v>7325914.5963676237</v>
      </c>
      <c r="M1126" s="156">
        <v>73.259145963676232</v>
      </c>
    </row>
    <row r="1127" spans="2:13" x14ac:dyDescent="0.2">
      <c r="B1127" t="s">
        <v>47</v>
      </c>
      <c r="C1127" s="203" t="s">
        <v>4</v>
      </c>
      <c r="D1127" s="202" t="s">
        <v>107</v>
      </c>
      <c r="E1127" s="47" t="str">
        <f t="shared" si="17"/>
        <v>BrazilMale01-04</v>
      </c>
      <c r="F1127" s="159">
        <v>5.5999999999999995E-4</v>
      </c>
      <c r="G1127" s="159">
        <v>2.2176847664361729E-3</v>
      </c>
      <c r="H1127" s="157">
        <v>219.01186609942985</v>
      </c>
      <c r="I1127" s="158">
        <v>0.99778231523356387</v>
      </c>
      <c r="J1127" s="157">
        <v>98756.9872030923</v>
      </c>
      <c r="K1127" s="157">
        <v>394505.72553557501</v>
      </c>
      <c r="L1127" s="157">
        <v>7227060.3600472808</v>
      </c>
      <c r="M1127" s="156">
        <v>73.180243390626501</v>
      </c>
    </row>
    <row r="1128" spans="2:13" x14ac:dyDescent="0.2">
      <c r="B1128" t="s">
        <v>47</v>
      </c>
      <c r="C1128" s="203" t="s">
        <v>4</v>
      </c>
      <c r="D1128" s="202" t="s">
        <v>106</v>
      </c>
      <c r="E1128" s="47" t="str">
        <f t="shared" si="17"/>
        <v>BrazilMale05-09</v>
      </c>
      <c r="F1128" s="159">
        <v>2.7E-4</v>
      </c>
      <c r="G1128" s="159">
        <v>1.3445848839273426E-3</v>
      </c>
      <c r="H1128" s="157">
        <v>132.49267213092591</v>
      </c>
      <c r="I1128" s="158">
        <v>0.9986554151160727</v>
      </c>
      <c r="J1128" s="157">
        <v>98537.97533699288</v>
      </c>
      <c r="K1128" s="157">
        <v>492358.64500463713</v>
      </c>
      <c r="L1128" s="157">
        <v>6832554.6345117055</v>
      </c>
      <c r="M1128" s="156">
        <v>69.339304071804335</v>
      </c>
    </row>
    <row r="1129" spans="2:13" x14ac:dyDescent="0.2">
      <c r="B1129" t="s">
        <v>47</v>
      </c>
      <c r="C1129" s="203" t="s">
        <v>4</v>
      </c>
      <c r="D1129" s="202" t="s">
        <v>71</v>
      </c>
      <c r="E1129" s="47" t="str">
        <f t="shared" si="17"/>
        <v>BrazilMale10-14</v>
      </c>
      <c r="F1129" s="159">
        <v>3.4000000000000002E-4</v>
      </c>
      <c r="G1129" s="159">
        <v>1.6813662693393112E-3</v>
      </c>
      <c r="H1129" s="157">
        <v>165.45565927075322</v>
      </c>
      <c r="I1129" s="158">
        <v>0.99831863373066065</v>
      </c>
      <c r="J1129" s="157">
        <v>98405.482664861964</v>
      </c>
      <c r="K1129" s="157">
        <v>491613.77417613292</v>
      </c>
      <c r="L1129" s="157">
        <v>6340195.9895070679</v>
      </c>
      <c r="M1129" s="156">
        <v>64.429296191755654</v>
      </c>
    </row>
    <row r="1130" spans="2:13" x14ac:dyDescent="0.2">
      <c r="B1130" t="s">
        <v>47</v>
      </c>
      <c r="C1130" s="203" t="s">
        <v>4</v>
      </c>
      <c r="D1130" s="202" t="s">
        <v>72</v>
      </c>
      <c r="E1130" s="47" t="str">
        <f t="shared" si="17"/>
        <v>BrazilMale15-19</v>
      </c>
      <c r="F1130" s="159">
        <v>1.47E-3</v>
      </c>
      <c r="G1130" s="159">
        <v>7.3323588208556948E-3</v>
      </c>
      <c r="H1130" s="157">
        <v>720.33112857554841</v>
      </c>
      <c r="I1130" s="158">
        <v>0.9926676411791443</v>
      </c>
      <c r="J1130" s="157">
        <v>98240.027005591211</v>
      </c>
      <c r="K1130" s="157">
        <v>489399.3072065172</v>
      </c>
      <c r="L1130" s="157">
        <v>5848582.2153309351</v>
      </c>
      <c r="M1130" s="156">
        <v>59.533597389972932</v>
      </c>
    </row>
    <row r="1131" spans="2:13" x14ac:dyDescent="0.2">
      <c r="B1131" t="s">
        <v>47</v>
      </c>
      <c r="C1131" s="203" t="s">
        <v>4</v>
      </c>
      <c r="D1131" s="202" t="s">
        <v>73</v>
      </c>
      <c r="E1131" s="47" t="str">
        <f t="shared" si="17"/>
        <v>BrazilMale20-24</v>
      </c>
      <c r="F1131" s="159">
        <v>2.2399999999999998E-3</v>
      </c>
      <c r="G1131" s="159">
        <v>1.1134852075863233E-2</v>
      </c>
      <c r="H1131" s="157">
        <v>1085.867388073739</v>
      </c>
      <c r="I1131" s="158">
        <v>0.98886514792413682</v>
      </c>
      <c r="J1131" s="157">
        <v>97519.695877015663</v>
      </c>
      <c r="K1131" s="157">
        <v>484883.81091489398</v>
      </c>
      <c r="L1131" s="157">
        <v>5359182.908124418</v>
      </c>
      <c r="M1131" s="156">
        <v>54.954877165357523</v>
      </c>
    </row>
    <row r="1132" spans="2:13" x14ac:dyDescent="0.2">
      <c r="B1132" t="s">
        <v>47</v>
      </c>
      <c r="C1132" s="203" t="s">
        <v>4</v>
      </c>
      <c r="D1132" s="202" t="s">
        <v>74</v>
      </c>
      <c r="E1132" s="47" t="str">
        <f t="shared" si="17"/>
        <v>BrazilMale25-29</v>
      </c>
      <c r="F1132" s="159">
        <v>2.2499999999999998E-3</v>
      </c>
      <c r="G1132" s="159">
        <v>1.1188509903309793E-2</v>
      </c>
      <c r="H1132" s="157">
        <v>1078.9508450626047</v>
      </c>
      <c r="I1132" s="158">
        <v>0.98881149009669023</v>
      </c>
      <c r="J1132" s="157">
        <v>96433.82848894193</v>
      </c>
      <c r="K1132" s="157">
        <v>479471.76533205312</v>
      </c>
      <c r="L1132" s="157">
        <v>4874299.0972095244</v>
      </c>
      <c r="M1132" s="156">
        <v>50.545531309777466</v>
      </c>
    </row>
    <row r="1133" spans="2:13" x14ac:dyDescent="0.2">
      <c r="B1133" t="s">
        <v>47</v>
      </c>
      <c r="C1133" s="203" t="s">
        <v>4</v>
      </c>
      <c r="D1133" s="202" t="s">
        <v>75</v>
      </c>
      <c r="E1133" s="47" t="str">
        <f t="shared" si="17"/>
        <v>BrazilMale30-34</v>
      </c>
      <c r="F1133" s="159">
        <v>2.4099999999999998E-3</v>
      </c>
      <c r="G1133" s="159">
        <v>1.1958894863288057E-2</v>
      </c>
      <c r="H1133" s="157">
        <v>1140.3389564448496</v>
      </c>
      <c r="I1133" s="158">
        <v>0.98804110513671195</v>
      </c>
      <c r="J1133" s="157">
        <v>95354.877643879328</v>
      </c>
      <c r="K1133" s="157">
        <v>473923.54082828452</v>
      </c>
      <c r="L1133" s="157">
        <v>4394827.3318774709</v>
      </c>
      <c r="M1133" s="156">
        <v>46.089171738972574</v>
      </c>
    </row>
    <row r="1134" spans="2:13" x14ac:dyDescent="0.2">
      <c r="B1134" t="s">
        <v>47</v>
      </c>
      <c r="C1134" s="203" t="s">
        <v>4</v>
      </c>
      <c r="D1134" s="202" t="s">
        <v>76</v>
      </c>
      <c r="E1134" s="47" t="str">
        <f t="shared" si="17"/>
        <v>BrazilMale35-39</v>
      </c>
      <c r="F1134" s="159">
        <v>2.8400000000000001E-3</v>
      </c>
      <c r="G1134" s="159">
        <v>1.4075766597797646E-2</v>
      </c>
      <c r="H1134" s="157">
        <v>1326.1418566835043</v>
      </c>
      <c r="I1134" s="158">
        <v>0.98592423340220237</v>
      </c>
      <c r="J1134" s="157">
        <v>94214.538687434484</v>
      </c>
      <c r="K1134" s="157">
        <v>467757.33879546367</v>
      </c>
      <c r="L1134" s="157">
        <v>3920903.7910491866</v>
      </c>
      <c r="M1134" s="156">
        <v>41.616759426665034</v>
      </c>
    </row>
    <row r="1135" spans="2:13" x14ac:dyDescent="0.2">
      <c r="B1135" t="s">
        <v>47</v>
      </c>
      <c r="C1135" s="203" t="s">
        <v>4</v>
      </c>
      <c r="D1135" s="202" t="s">
        <v>77</v>
      </c>
      <c r="E1135" s="47" t="str">
        <f t="shared" si="17"/>
        <v>BrazilMale40-44</v>
      </c>
      <c r="F1135" s="159">
        <v>3.6700000000000001E-3</v>
      </c>
      <c r="G1135" s="159">
        <v>1.8174705421983899E-2</v>
      </c>
      <c r="H1135" s="157">
        <v>1688.2192495192419</v>
      </c>
      <c r="I1135" s="158">
        <v>0.98182529457801615</v>
      </c>
      <c r="J1135" s="157">
        <v>92888.396830750979</v>
      </c>
      <c r="K1135" s="157">
        <v>460221.43602995679</v>
      </c>
      <c r="L1135" s="157">
        <v>3453146.4522537231</v>
      </c>
      <c r="M1135" s="156">
        <v>37.175218542587103</v>
      </c>
    </row>
    <row r="1136" spans="2:13" x14ac:dyDescent="0.2">
      <c r="B1136" t="s">
        <v>47</v>
      </c>
      <c r="C1136" s="203" t="s">
        <v>4</v>
      </c>
      <c r="D1136" s="202" t="s">
        <v>78</v>
      </c>
      <c r="E1136" s="47" t="str">
        <f t="shared" si="17"/>
        <v>BrazilMale45-49</v>
      </c>
      <c r="F1136" s="159">
        <v>5.1500000000000001E-3</v>
      </c>
      <c r="G1136" s="159">
        <v>2.5423387639986146E-2</v>
      </c>
      <c r="H1136" s="157">
        <v>2318.6174674832287</v>
      </c>
      <c r="I1136" s="158">
        <v>0.97457661236001381</v>
      </c>
      <c r="J1136" s="157">
        <v>91200.177581231736</v>
      </c>
      <c r="K1136" s="157">
        <v>450204.34423745063</v>
      </c>
      <c r="L1136" s="157">
        <v>2992925.0162237664</v>
      </c>
      <c r="M1136" s="156">
        <v>32.817096365387847</v>
      </c>
    </row>
    <row r="1137" spans="2:13" x14ac:dyDescent="0.2">
      <c r="B1137" t="s">
        <v>47</v>
      </c>
      <c r="C1137" s="203" t="s">
        <v>4</v>
      </c>
      <c r="D1137" s="202" t="s">
        <v>79</v>
      </c>
      <c r="E1137" s="47" t="str">
        <f t="shared" si="17"/>
        <v>BrazilMale50-54</v>
      </c>
      <c r="F1137" s="159">
        <v>7.4200000000000004E-3</v>
      </c>
      <c r="G1137" s="159">
        <v>3.6447814072998692E-2</v>
      </c>
      <c r="H1137" s="157">
        <v>3239.5385775439622</v>
      </c>
      <c r="I1137" s="158">
        <v>0.96355218592700131</v>
      </c>
      <c r="J1137" s="157">
        <v>88881.560113748506</v>
      </c>
      <c r="K1137" s="157">
        <v>436308.95412488264</v>
      </c>
      <c r="L1137" s="157">
        <v>2542720.6719863159</v>
      </c>
      <c r="M1137" s="156">
        <v>28.607966250054595</v>
      </c>
    </row>
    <row r="1138" spans="2:13" x14ac:dyDescent="0.2">
      <c r="B1138" t="s">
        <v>47</v>
      </c>
      <c r="C1138" s="203" t="s">
        <v>4</v>
      </c>
      <c r="D1138" s="202" t="s">
        <v>80</v>
      </c>
      <c r="E1138" s="47" t="str">
        <f t="shared" si="17"/>
        <v>BrazilMale55-59</v>
      </c>
      <c r="F1138" s="159">
        <v>1.065E-2</v>
      </c>
      <c r="G1138" s="159">
        <v>5.185367668006844E-2</v>
      </c>
      <c r="H1138" s="157">
        <v>4440.8536949658082</v>
      </c>
      <c r="I1138" s="158">
        <v>0.94814632331993154</v>
      </c>
      <c r="J1138" s="157">
        <v>85642.021536204542</v>
      </c>
      <c r="K1138" s="157">
        <v>417107.97344360815</v>
      </c>
      <c r="L1138" s="157">
        <v>2106411.717861433</v>
      </c>
      <c r="M1138" s="156">
        <v>24.595539433535706</v>
      </c>
    </row>
    <row r="1139" spans="2:13" x14ac:dyDescent="0.2">
      <c r="B1139" t="s">
        <v>47</v>
      </c>
      <c r="C1139" s="203" t="s">
        <v>4</v>
      </c>
      <c r="D1139" s="202" t="s">
        <v>81</v>
      </c>
      <c r="E1139" s="47" t="str">
        <f t="shared" si="17"/>
        <v>BrazilMale60-64</v>
      </c>
      <c r="F1139" s="159">
        <v>1.515E-2</v>
      </c>
      <c r="G1139" s="159">
        <v>7.3007512582573417E-2</v>
      </c>
      <c r="H1139" s="157">
        <v>5928.295282888892</v>
      </c>
      <c r="I1139" s="158">
        <v>0.92699248741742657</v>
      </c>
      <c r="J1139" s="157">
        <v>81201.167841238726</v>
      </c>
      <c r="K1139" s="157">
        <v>391185.10099897138</v>
      </c>
      <c r="L1139" s="157">
        <v>1689303.744417825</v>
      </c>
      <c r="M1139" s="156">
        <v>20.803934097606625</v>
      </c>
    </row>
    <row r="1140" spans="2:13" x14ac:dyDescent="0.2">
      <c r="B1140" t="s">
        <v>47</v>
      </c>
      <c r="C1140" s="203" t="s">
        <v>4</v>
      </c>
      <c r="D1140" s="202" t="s">
        <v>82</v>
      </c>
      <c r="E1140" s="47" t="str">
        <f t="shared" si="17"/>
        <v>BrazilMale65-69</v>
      </c>
      <c r="F1140" s="159">
        <v>2.2280000000000001E-2</v>
      </c>
      <c r="G1140" s="159">
        <v>0.10550894971838103</v>
      </c>
      <c r="H1140" s="157">
        <v>7941.9617259170354</v>
      </c>
      <c r="I1140" s="158">
        <v>0.89449105028161902</v>
      </c>
      <c r="J1140" s="157">
        <v>75272.872558349831</v>
      </c>
      <c r="K1140" s="157">
        <v>356509.45847695658</v>
      </c>
      <c r="L1140" s="157">
        <v>1298118.6434188536</v>
      </c>
      <c r="M1140" s="156">
        <v>17.245504247397779</v>
      </c>
    </row>
    <row r="1141" spans="2:13" x14ac:dyDescent="0.2">
      <c r="B1141" t="s">
        <v>47</v>
      </c>
      <c r="C1141" s="203" t="s">
        <v>4</v>
      </c>
      <c r="D1141" s="202" t="s">
        <v>19</v>
      </c>
      <c r="E1141" s="47" t="str">
        <f t="shared" si="17"/>
        <v>BrazilMale70-74</v>
      </c>
      <c r="F1141" s="159">
        <v>3.422E-2</v>
      </c>
      <c r="G1141" s="159">
        <v>0.15761784313770702</v>
      </c>
      <c r="H1141" s="157">
        <v>10612.552941905331</v>
      </c>
      <c r="I1141" s="158">
        <v>0.84238215686229301</v>
      </c>
      <c r="J1141" s="157">
        <v>67330.910832432797</v>
      </c>
      <c r="K1141" s="157">
        <v>310123.17180740065</v>
      </c>
      <c r="L1141" s="157">
        <v>941609.18494189717</v>
      </c>
      <c r="M1141" s="156">
        <v>13.984797967241089</v>
      </c>
    </row>
    <row r="1142" spans="2:13" x14ac:dyDescent="0.2">
      <c r="B1142" t="s">
        <v>47</v>
      </c>
      <c r="C1142" s="203" t="s">
        <v>4</v>
      </c>
      <c r="D1142" s="202" t="s">
        <v>20</v>
      </c>
      <c r="E1142" s="47" t="str">
        <f t="shared" si="17"/>
        <v>BrazilMale75-79</v>
      </c>
      <c r="F1142" s="159">
        <v>5.2540000000000003E-2</v>
      </c>
      <c r="G1142" s="159">
        <v>0.2321876164159429</v>
      </c>
      <c r="H1142" s="157">
        <v>13169.300325627961</v>
      </c>
      <c r="I1142" s="158">
        <v>0.76781238358405712</v>
      </c>
      <c r="J1142" s="157">
        <v>56718.35789052747</v>
      </c>
      <c r="K1142" s="157">
        <v>250668.53863856744</v>
      </c>
      <c r="L1142" s="157">
        <v>631486.01313449652</v>
      </c>
      <c r="M1142" s="156">
        <v>11.13371466701015</v>
      </c>
    </row>
    <row r="1143" spans="2:13" x14ac:dyDescent="0.2">
      <c r="B1143" t="s">
        <v>47</v>
      </c>
      <c r="C1143" s="203" t="s">
        <v>4</v>
      </c>
      <c r="D1143" s="202" t="s">
        <v>21</v>
      </c>
      <c r="E1143" s="47" t="str">
        <f t="shared" si="17"/>
        <v>BrazilMale80-84</v>
      </c>
      <c r="F1143" s="159">
        <v>7.8810000000000005E-2</v>
      </c>
      <c r="G1143" s="159">
        <v>0.32917775626362838</v>
      </c>
      <c r="H1143" s="157">
        <v>14335.381056609212</v>
      </c>
      <c r="I1143" s="158">
        <v>0.67082224373637156</v>
      </c>
      <c r="J1143" s="157">
        <v>43549.057564899507</v>
      </c>
      <c r="K1143" s="157">
        <v>181906.83518297449</v>
      </c>
      <c r="L1143" s="157">
        <v>380817.47449592908</v>
      </c>
      <c r="M1143" s="156">
        <v>8.7445629317789777</v>
      </c>
    </row>
    <row r="1144" spans="2:13" x14ac:dyDescent="0.2">
      <c r="B1144" t="s">
        <v>47</v>
      </c>
      <c r="C1144" s="203" t="s">
        <v>4</v>
      </c>
      <c r="D1144" s="202" t="s">
        <v>22</v>
      </c>
      <c r="E1144" s="47" t="str">
        <f t="shared" si="17"/>
        <v>BrazilMale85-89</v>
      </c>
      <c r="F1144" s="159">
        <v>0.11786000000000001</v>
      </c>
      <c r="G1144" s="159">
        <v>0.45518380339867981</v>
      </c>
      <c r="H1144" s="157">
        <v>13297.592384302239</v>
      </c>
      <c r="I1144" s="158">
        <v>0.54481619660132019</v>
      </c>
      <c r="J1144" s="157">
        <v>29213.676508290293</v>
      </c>
      <c r="K1144" s="157">
        <v>112824.40158069586</v>
      </c>
      <c r="L1144" s="157">
        <v>198910.63931295456</v>
      </c>
      <c r="M1144" s="156">
        <v>6.8088191247174059</v>
      </c>
    </row>
    <row r="1145" spans="2:13" x14ac:dyDescent="0.2">
      <c r="B1145" t="s">
        <v>47</v>
      </c>
      <c r="C1145" s="203" t="s">
        <v>4</v>
      </c>
      <c r="D1145" s="202" t="s">
        <v>5</v>
      </c>
      <c r="E1145" s="47" t="str">
        <f t="shared" si="17"/>
        <v>BrazilMale90+</v>
      </c>
      <c r="F1145" s="159">
        <v>0.18489</v>
      </c>
      <c r="G1145" s="159">
        <v>1</v>
      </c>
      <c r="H1145" s="157">
        <v>15916.084123988054</v>
      </c>
      <c r="I1145" s="158">
        <v>0</v>
      </c>
      <c r="J1145" s="157">
        <v>15916.084123988054</v>
      </c>
      <c r="K1145" s="157">
        <v>86086.237732258698</v>
      </c>
      <c r="L1145" s="157">
        <v>86086.237732258698</v>
      </c>
      <c r="M1145" s="156">
        <v>5.408757396708725</v>
      </c>
    </row>
    <row r="1146" spans="2:13" x14ac:dyDescent="0.2">
      <c r="B1146" t="s">
        <v>47</v>
      </c>
      <c r="C1146" s="203" t="s">
        <v>40</v>
      </c>
      <c r="D1146" s="202">
        <v>0</v>
      </c>
      <c r="E1146" s="47" t="str">
        <f t="shared" si="17"/>
        <v>ROMale0</v>
      </c>
      <c r="F1146" s="159">
        <v>1.9859999999999999E-2</v>
      </c>
      <c r="G1146" s="159">
        <v>1.9510258571452003E-2</v>
      </c>
      <c r="H1146" s="157">
        <v>1951.0258571452002</v>
      </c>
      <c r="I1146" s="158">
        <v>0.98048974142854795</v>
      </c>
      <c r="J1146" s="157">
        <v>100000</v>
      </c>
      <c r="K1146" s="157">
        <v>98241.329671271887</v>
      </c>
      <c r="L1146" s="157">
        <v>6899759.2870962825</v>
      </c>
      <c r="M1146" s="156">
        <v>68.997592870962819</v>
      </c>
    </row>
    <row r="1147" spans="2:13" x14ac:dyDescent="0.2">
      <c r="B1147" t="s">
        <v>47</v>
      </c>
      <c r="C1147" s="203" t="s">
        <v>40</v>
      </c>
      <c r="D1147" s="202" t="s">
        <v>107</v>
      </c>
      <c r="E1147" s="47" t="str">
        <f t="shared" si="17"/>
        <v>ROMale01-04</v>
      </c>
      <c r="F1147" s="159">
        <v>8.8000000000000003E-4</v>
      </c>
      <c r="G1147" s="159">
        <v>3.5260547729385394E-3</v>
      </c>
      <c r="H1147" s="157">
        <v>345.72605325814061</v>
      </c>
      <c r="I1147" s="158">
        <v>0.99647394522706145</v>
      </c>
      <c r="J1147" s="157">
        <v>98048.9741428548</v>
      </c>
      <c r="K1147" s="157">
        <v>391364.15422267944</v>
      </c>
      <c r="L1147" s="157">
        <v>6801517.9574250104</v>
      </c>
      <c r="M1147" s="156">
        <v>69.368578477071836</v>
      </c>
    </row>
    <row r="1148" spans="2:13" x14ac:dyDescent="0.2">
      <c r="B1148" t="s">
        <v>47</v>
      </c>
      <c r="C1148" s="203" t="s">
        <v>40</v>
      </c>
      <c r="D1148" s="202" t="s">
        <v>106</v>
      </c>
      <c r="E1148" s="47" t="str">
        <f t="shared" si="17"/>
        <v>ROMale05-09</v>
      </c>
      <c r="F1148" s="159">
        <v>5.1000000000000004E-4</v>
      </c>
      <c r="G1148" s="159">
        <v>2.5501944325957379E-3</v>
      </c>
      <c r="H1148" s="157">
        <v>249.16227932460956</v>
      </c>
      <c r="I1148" s="158">
        <v>0.99744980556740426</v>
      </c>
      <c r="J1148" s="157">
        <v>97703.248089596658</v>
      </c>
      <c r="K1148" s="157">
        <v>487893.33474967175</v>
      </c>
      <c r="L1148" s="157">
        <v>6410153.8032023311</v>
      </c>
      <c r="M1148" s="156">
        <v>65.608400217401552</v>
      </c>
    </row>
    <row r="1149" spans="2:13" x14ac:dyDescent="0.2">
      <c r="B1149" t="s">
        <v>47</v>
      </c>
      <c r="C1149" s="203" t="s">
        <v>40</v>
      </c>
      <c r="D1149" s="202" t="s">
        <v>71</v>
      </c>
      <c r="E1149" s="47" t="str">
        <f t="shared" si="17"/>
        <v>ROMale10-14</v>
      </c>
      <c r="F1149" s="159">
        <v>4.6000000000000001E-4</v>
      </c>
      <c r="G1149" s="159">
        <v>2.291967731330407E-3</v>
      </c>
      <c r="H1149" s="157">
        <v>223.36161996344805</v>
      </c>
      <c r="I1149" s="158">
        <v>0.99770803226866955</v>
      </c>
      <c r="J1149" s="157">
        <v>97454.085810272052</v>
      </c>
      <c r="K1149" s="157">
        <v>486712.02500145161</v>
      </c>
      <c r="L1149" s="157">
        <v>5922260.4684526594</v>
      </c>
      <c r="M1149" s="156">
        <v>60.769750382578927</v>
      </c>
    </row>
    <row r="1150" spans="2:13" x14ac:dyDescent="0.2">
      <c r="B1150" t="s">
        <v>47</v>
      </c>
      <c r="C1150" s="203" t="s">
        <v>40</v>
      </c>
      <c r="D1150" s="202" t="s">
        <v>72</v>
      </c>
      <c r="E1150" s="47" t="str">
        <f t="shared" si="17"/>
        <v>ROMale15-19</v>
      </c>
      <c r="F1150" s="159">
        <v>1.8600000000000001E-3</v>
      </c>
      <c r="G1150" s="159">
        <v>9.2487021468259031E-3</v>
      </c>
      <c r="H1150" s="157">
        <v>899.25800755634441</v>
      </c>
      <c r="I1150" s="158">
        <v>0.99075129785317406</v>
      </c>
      <c r="J1150" s="157">
        <v>97230.724190308596</v>
      </c>
      <c r="K1150" s="157">
        <v>483905.47593265213</v>
      </c>
      <c r="L1150" s="157">
        <v>5435548.4434512081</v>
      </c>
      <c r="M1150" s="156">
        <v>55.903609571109136</v>
      </c>
    </row>
    <row r="1151" spans="2:13" x14ac:dyDescent="0.2">
      <c r="B1151" t="s">
        <v>47</v>
      </c>
      <c r="C1151" s="203" t="s">
        <v>40</v>
      </c>
      <c r="D1151" s="202" t="s">
        <v>73</v>
      </c>
      <c r="E1151" s="47" t="str">
        <f t="shared" si="17"/>
        <v>ROMale20-24</v>
      </c>
      <c r="F1151" s="159">
        <v>3.4099999999999998E-3</v>
      </c>
      <c r="G1151" s="159">
        <v>1.6896001838752731E-2</v>
      </c>
      <c r="H1151" s="157">
        <v>1627.6166297535285</v>
      </c>
      <c r="I1151" s="158">
        <v>0.98310399816124727</v>
      </c>
      <c r="J1151" s="157">
        <v>96331.46618275225</v>
      </c>
      <c r="K1151" s="157">
        <v>477588.28933937743</v>
      </c>
      <c r="L1151" s="157">
        <v>4951642.9675185559</v>
      </c>
      <c r="M1151" s="156">
        <v>51.402134356853864</v>
      </c>
    </row>
    <row r="1152" spans="2:13" x14ac:dyDescent="0.2">
      <c r="B1152" t="s">
        <v>47</v>
      </c>
      <c r="C1152" s="203" t="s">
        <v>40</v>
      </c>
      <c r="D1152" s="202" t="s">
        <v>74</v>
      </c>
      <c r="E1152" s="47" t="str">
        <f t="shared" si="17"/>
        <v>ROMale25-29</v>
      </c>
      <c r="F1152" s="159">
        <v>3.29E-3</v>
      </c>
      <c r="G1152" s="159">
        <v>1.6298530142901693E-2</v>
      </c>
      <c r="H1152" s="157">
        <v>1543.5335465883768</v>
      </c>
      <c r="I1152" s="158">
        <v>0.98370146985709828</v>
      </c>
      <c r="J1152" s="157">
        <v>94703.849552998727</v>
      </c>
      <c r="K1152" s="157">
        <v>469660.41389852267</v>
      </c>
      <c r="L1152" s="157">
        <v>4474054.6781791784</v>
      </c>
      <c r="M1152" s="156">
        <v>47.242585167304966</v>
      </c>
    </row>
    <row r="1153" spans="2:13" x14ac:dyDescent="0.2">
      <c r="B1153" t="s">
        <v>47</v>
      </c>
      <c r="C1153" s="203" t="s">
        <v>40</v>
      </c>
      <c r="D1153" s="202" t="s">
        <v>75</v>
      </c>
      <c r="E1153" s="47" t="str">
        <f t="shared" si="17"/>
        <v>ROMale30-34</v>
      </c>
      <c r="F1153" s="159">
        <v>3.6099999999999999E-3</v>
      </c>
      <c r="G1153" s="159">
        <v>1.7864856035653673E-2</v>
      </c>
      <c r="H1153" s="157">
        <v>1664.2956336905233</v>
      </c>
      <c r="I1153" s="158">
        <v>0.98213514396434631</v>
      </c>
      <c r="J1153" s="157">
        <v>93160.316006410343</v>
      </c>
      <c r="K1153" s="157">
        <v>461640.8409478254</v>
      </c>
      <c r="L1153" s="157">
        <v>4004394.2642806559</v>
      </c>
      <c r="M1153" s="156">
        <v>42.983905979935862</v>
      </c>
    </row>
    <row r="1154" spans="2:13" x14ac:dyDescent="0.2">
      <c r="B1154" t="s">
        <v>47</v>
      </c>
      <c r="C1154" s="203" t="s">
        <v>40</v>
      </c>
      <c r="D1154" s="202" t="s">
        <v>76</v>
      </c>
      <c r="E1154" s="47" t="str">
        <f t="shared" si="17"/>
        <v>ROMale35-39</v>
      </c>
      <c r="F1154" s="159">
        <v>3.48E-3</v>
      </c>
      <c r="G1154" s="159">
        <v>1.7263230094616413E-2</v>
      </c>
      <c r="H1154" s="157">
        <v>1579.5168524359733</v>
      </c>
      <c r="I1154" s="158">
        <v>0.98273676990538361</v>
      </c>
      <c r="J1154" s="157">
        <v>91496.020372719824</v>
      </c>
      <c r="K1154" s="157">
        <v>453531.30973250919</v>
      </c>
      <c r="L1154" s="157">
        <v>3542753.4233328304</v>
      </c>
      <c r="M1154" s="156">
        <v>38.720300718009447</v>
      </c>
    </row>
    <row r="1155" spans="2:13" x14ac:dyDescent="0.2">
      <c r="B1155" t="s">
        <v>47</v>
      </c>
      <c r="C1155" s="203" t="s">
        <v>40</v>
      </c>
      <c r="D1155" s="202" t="s">
        <v>77</v>
      </c>
      <c r="E1155" s="47" t="str">
        <f t="shared" si="17"/>
        <v>ROMale40-44</v>
      </c>
      <c r="F1155" s="159">
        <v>4.8999999999999998E-3</v>
      </c>
      <c r="G1155" s="159">
        <v>2.4208119716893382E-2</v>
      </c>
      <c r="H1155" s="157">
        <v>2176.7094817434968</v>
      </c>
      <c r="I1155" s="158">
        <v>0.97579188028310659</v>
      </c>
      <c r="J1155" s="157">
        <v>89916.503520283848</v>
      </c>
      <c r="K1155" s="157">
        <v>444140.74389706051</v>
      </c>
      <c r="L1155" s="157">
        <v>3089222.1136003211</v>
      </c>
      <c r="M1155" s="156">
        <v>34.356564063942251</v>
      </c>
    </row>
    <row r="1156" spans="2:13" x14ac:dyDescent="0.2">
      <c r="B1156" t="s">
        <v>47</v>
      </c>
      <c r="C1156" s="203" t="s">
        <v>40</v>
      </c>
      <c r="D1156" s="202" t="s">
        <v>78</v>
      </c>
      <c r="E1156" s="47" t="str">
        <f t="shared" si="17"/>
        <v>ROMale45-49</v>
      </c>
      <c r="F1156" s="159">
        <v>7.0299999999999998E-3</v>
      </c>
      <c r="G1156" s="159">
        <v>3.4531320666458795E-2</v>
      </c>
      <c r="H1156" s="157">
        <v>3029.7709631538864</v>
      </c>
      <c r="I1156" s="158">
        <v>0.96546867933354119</v>
      </c>
      <c r="J1156" s="157">
        <v>87739.794038540349</v>
      </c>
      <c r="K1156" s="157">
        <v>431124.54278481705</v>
      </c>
      <c r="L1156" s="157">
        <v>2645081.3697032607</v>
      </c>
      <c r="M1156" s="156">
        <v>30.146883733752432</v>
      </c>
    </row>
    <row r="1157" spans="2:13" x14ac:dyDescent="0.2">
      <c r="B1157" t="s">
        <v>47</v>
      </c>
      <c r="C1157" s="203" t="s">
        <v>40</v>
      </c>
      <c r="D1157" s="202" t="s">
        <v>79</v>
      </c>
      <c r="E1157" s="47" t="str">
        <f t="shared" si="17"/>
        <v>ROMale50-54</v>
      </c>
      <c r="F1157" s="159">
        <v>9.1000000000000004E-3</v>
      </c>
      <c r="G1157" s="159">
        <v>4.4473675184827845E-2</v>
      </c>
      <c r="H1157" s="157">
        <v>3767.3660511540088</v>
      </c>
      <c r="I1157" s="158">
        <v>0.95552632481517219</v>
      </c>
      <c r="J1157" s="157">
        <v>84710.02307538646</v>
      </c>
      <c r="K1157" s="157">
        <v>414131.70024904725</v>
      </c>
      <c r="L1157" s="157">
        <v>2213956.8269184437</v>
      </c>
      <c r="M1157" s="156">
        <v>26.135712711920345</v>
      </c>
    </row>
    <row r="1158" spans="2:13" x14ac:dyDescent="0.2">
      <c r="B1158" t="s">
        <v>47</v>
      </c>
      <c r="C1158" s="203" t="s">
        <v>40</v>
      </c>
      <c r="D1158" s="202" t="s">
        <v>80</v>
      </c>
      <c r="E1158" s="47" t="str">
        <f t="shared" si="17"/>
        <v>ROMale55-59</v>
      </c>
      <c r="F1158" s="159">
        <v>1.234E-2</v>
      </c>
      <c r="G1158" s="159">
        <v>5.9851559607229828E-2</v>
      </c>
      <c r="H1158" s="157">
        <v>4844.5442616534083</v>
      </c>
      <c r="I1158" s="158">
        <v>0.94014844039277012</v>
      </c>
      <c r="J1158" s="157">
        <v>80942.657024232452</v>
      </c>
      <c r="K1158" s="157">
        <v>392601.9244670287</v>
      </c>
      <c r="L1158" s="157">
        <v>1799825.1266693966</v>
      </c>
      <c r="M1158" s="156">
        <v>22.235804862824907</v>
      </c>
    </row>
    <row r="1159" spans="2:13" x14ac:dyDescent="0.2">
      <c r="B1159" t="s">
        <v>47</v>
      </c>
      <c r="C1159" s="203" t="s">
        <v>40</v>
      </c>
      <c r="D1159" s="202" t="s">
        <v>81</v>
      </c>
      <c r="E1159" s="47" t="str">
        <f t="shared" ref="E1159:E1222" si="18">_xlfn.CONCAT(C1159,B1159,D1159)</f>
        <v>ROMale60-64</v>
      </c>
      <c r="F1159" s="159">
        <v>1.9310000000000001E-2</v>
      </c>
      <c r="G1159" s="159">
        <v>9.2123920228809886E-2</v>
      </c>
      <c r="H1159" s="157">
        <v>7010.4564697028109</v>
      </c>
      <c r="I1159" s="158">
        <v>0.90787607977119011</v>
      </c>
      <c r="J1159" s="157">
        <v>76098.11276257904</v>
      </c>
      <c r="K1159" s="157">
        <v>362964.42263863818</v>
      </c>
      <c r="L1159" s="157">
        <v>1407223.2022023681</v>
      </c>
      <c r="M1159" s="156">
        <v>18.492222094821315</v>
      </c>
    </row>
    <row r="1160" spans="2:13" x14ac:dyDescent="0.2">
      <c r="B1160" t="s">
        <v>47</v>
      </c>
      <c r="C1160" s="203" t="s">
        <v>40</v>
      </c>
      <c r="D1160" s="202" t="s">
        <v>82</v>
      </c>
      <c r="E1160" s="47" t="str">
        <f t="shared" si="18"/>
        <v>ROMale65-69</v>
      </c>
      <c r="F1160" s="159">
        <v>2.9059999999999999E-2</v>
      </c>
      <c r="G1160" s="159">
        <v>0.1354595661918839</v>
      </c>
      <c r="H1160" s="157">
        <v>9358.5839506469911</v>
      </c>
      <c r="I1160" s="158">
        <v>0.86454043380811607</v>
      </c>
      <c r="J1160" s="157">
        <v>69087.656292876229</v>
      </c>
      <c r="K1160" s="157">
        <v>322041.82158776367</v>
      </c>
      <c r="L1160" s="157">
        <v>1044258.7795637299</v>
      </c>
      <c r="M1160" s="156">
        <v>15.114983422464217</v>
      </c>
    </row>
    <row r="1161" spans="2:13" x14ac:dyDescent="0.2">
      <c r="B1161" t="s">
        <v>47</v>
      </c>
      <c r="C1161" s="203" t="s">
        <v>40</v>
      </c>
      <c r="D1161" s="202" t="s">
        <v>19</v>
      </c>
      <c r="E1161" s="47" t="str">
        <f t="shared" si="18"/>
        <v>ROMale70-74</v>
      </c>
      <c r="F1161" s="159">
        <v>4.6989999999999997E-2</v>
      </c>
      <c r="G1161" s="159">
        <v>0.21023457365827916</v>
      </c>
      <c r="H1161" s="157">
        <v>12557.116058873076</v>
      </c>
      <c r="I1161" s="158">
        <v>0.78976542634172087</v>
      </c>
      <c r="J1161" s="157">
        <v>59729.072342229236</v>
      </c>
      <c r="K1161" s="157">
        <v>267252.57156396349</v>
      </c>
      <c r="L1161" s="157">
        <v>722216.95797596616</v>
      </c>
      <c r="M1161" s="156">
        <v>12.091548213538038</v>
      </c>
    </row>
    <row r="1162" spans="2:13" x14ac:dyDescent="0.2">
      <c r="B1162" t="s">
        <v>47</v>
      </c>
      <c r="C1162" s="203" t="s">
        <v>40</v>
      </c>
      <c r="D1162" s="202" t="s">
        <v>20</v>
      </c>
      <c r="E1162" s="47" t="str">
        <f t="shared" si="18"/>
        <v>ROMale75-79</v>
      </c>
      <c r="F1162" s="159">
        <v>6.5759999999999999E-2</v>
      </c>
      <c r="G1162" s="159">
        <v>0.28237353108745955</v>
      </c>
      <c r="H1162" s="157">
        <v>13320.111864034552</v>
      </c>
      <c r="I1162" s="158">
        <v>0.71762646891254045</v>
      </c>
      <c r="J1162" s="157">
        <v>47171.956283356158</v>
      </c>
      <c r="K1162" s="157">
        <v>202559.5017566944</v>
      </c>
      <c r="L1162" s="157">
        <v>454964.38641200261</v>
      </c>
      <c r="M1162" s="156">
        <v>9.6448064116545709</v>
      </c>
    </row>
    <row r="1163" spans="2:13" x14ac:dyDescent="0.2">
      <c r="B1163" t="s">
        <v>47</v>
      </c>
      <c r="C1163" s="203" t="s">
        <v>40</v>
      </c>
      <c r="D1163" s="202" t="s">
        <v>21</v>
      </c>
      <c r="E1163" s="47" t="str">
        <f t="shared" si="18"/>
        <v>ROMale80-84</v>
      </c>
      <c r="F1163" s="159">
        <v>0.10168000000000001</v>
      </c>
      <c r="G1163" s="159">
        <v>0.40536560428989993</v>
      </c>
      <c r="H1163" s="157">
        <v>13722.37336936598</v>
      </c>
      <c r="I1163" s="158">
        <v>0.59463439571010013</v>
      </c>
      <c r="J1163" s="157">
        <v>33851.844419321606</v>
      </c>
      <c r="K1163" s="157">
        <v>134953.28867319308</v>
      </c>
      <c r="L1163" s="157">
        <v>252404.88465530818</v>
      </c>
      <c r="M1163" s="156">
        <v>7.456163437618871</v>
      </c>
    </row>
    <row r="1164" spans="2:13" x14ac:dyDescent="0.2">
      <c r="B1164" t="s">
        <v>47</v>
      </c>
      <c r="C1164" s="203" t="s">
        <v>40</v>
      </c>
      <c r="D1164" s="202" t="s">
        <v>22</v>
      </c>
      <c r="E1164" s="47" t="str">
        <f t="shared" si="18"/>
        <v>ROMale85-89</v>
      </c>
      <c r="F1164" s="159">
        <v>0.16148000000000001</v>
      </c>
      <c r="G1164" s="159">
        <v>0.57519967491844759</v>
      </c>
      <c r="H1164" s="157">
        <v>11578.465204214779</v>
      </c>
      <c r="I1164" s="158">
        <v>0.42480032508155241</v>
      </c>
      <c r="J1164" s="157">
        <v>20129.471049955628</v>
      </c>
      <c r="K1164" s="157">
        <v>71701.192239241194</v>
      </c>
      <c r="L1164" s="157">
        <v>117451.5959821151</v>
      </c>
      <c r="M1164" s="156">
        <v>5.8348078640831451</v>
      </c>
    </row>
    <row r="1165" spans="2:13" x14ac:dyDescent="0.2">
      <c r="B1165" t="s">
        <v>47</v>
      </c>
      <c r="C1165" s="203" t="s">
        <v>40</v>
      </c>
      <c r="D1165" s="202" t="s">
        <v>5</v>
      </c>
      <c r="E1165" s="47" t="str">
        <f t="shared" si="18"/>
        <v>ROMale90+</v>
      </c>
      <c r="F1165" s="159">
        <v>0.18690999999999999</v>
      </c>
      <c r="G1165" s="159">
        <v>1</v>
      </c>
      <c r="H1165" s="157">
        <v>8551.0058457408486</v>
      </c>
      <c r="I1165" s="158">
        <v>0</v>
      </c>
      <c r="J1165" s="157">
        <v>8551.0058457408486</v>
      </c>
      <c r="K1165" s="157">
        <v>45750.40374287391</v>
      </c>
      <c r="L1165" s="157">
        <v>45750.40374287391</v>
      </c>
      <c r="M1165" s="156">
        <v>5.3502949908122943</v>
      </c>
    </row>
    <row r="1166" spans="2:13" x14ac:dyDescent="0.2">
      <c r="B1166" t="s">
        <v>47</v>
      </c>
      <c r="C1166" s="203" t="s">
        <v>41</v>
      </c>
      <c r="D1166" s="202">
        <v>0</v>
      </c>
      <c r="E1166" s="47" t="str">
        <f t="shared" si="18"/>
        <v>ACMale0</v>
      </c>
      <c r="F1166" s="159">
        <v>1.6330000000000001E-2</v>
      </c>
      <c r="G1166" s="159">
        <v>1.6092285309686063E-2</v>
      </c>
      <c r="H1166" s="157">
        <v>1609.2285309686063</v>
      </c>
      <c r="I1166" s="158">
        <v>0.98390771469031391</v>
      </c>
      <c r="J1166" s="157">
        <v>100000</v>
      </c>
      <c r="K1166" s="157">
        <v>98533.615154962958</v>
      </c>
      <c r="L1166" s="157">
        <v>7186648.3485936085</v>
      </c>
      <c r="M1166" s="156">
        <v>71.866483485936087</v>
      </c>
    </row>
    <row r="1167" spans="2:13" x14ac:dyDescent="0.2">
      <c r="B1167" t="s">
        <v>47</v>
      </c>
      <c r="C1167" s="203" t="s">
        <v>41</v>
      </c>
      <c r="D1167" s="202" t="s">
        <v>107</v>
      </c>
      <c r="E1167" s="47" t="str">
        <f t="shared" si="18"/>
        <v>ACMale01-04</v>
      </c>
      <c r="F1167" s="159">
        <v>5.9999999999999995E-4</v>
      </c>
      <c r="G1167" s="159">
        <v>2.3971203279615073E-3</v>
      </c>
      <c r="H1167" s="157">
        <v>235.85451837223025</v>
      </c>
      <c r="I1167" s="158">
        <v>0.99760287967203853</v>
      </c>
      <c r="J1167" s="157">
        <v>98390.771469031388</v>
      </c>
      <c r="K1167" s="157">
        <v>392998.09966620564</v>
      </c>
      <c r="L1167" s="157">
        <v>7088114.7334386455</v>
      </c>
      <c r="M1167" s="156">
        <v>72.04044269202258</v>
      </c>
    </row>
    <row r="1168" spans="2:13" x14ac:dyDescent="0.2">
      <c r="B1168" t="s">
        <v>47</v>
      </c>
      <c r="C1168" s="203" t="s">
        <v>41</v>
      </c>
      <c r="D1168" s="202" t="s">
        <v>106</v>
      </c>
      <c r="E1168" s="47" t="str">
        <f t="shared" si="18"/>
        <v>ACMale05-09</v>
      </c>
      <c r="F1168" s="159">
        <v>2.2000000000000001E-4</v>
      </c>
      <c r="G1168" s="159">
        <v>1.1112378328440946E-3</v>
      </c>
      <c r="H1168" s="157">
        <v>109.07345719524257</v>
      </c>
      <c r="I1168" s="158">
        <v>0.99888876216715594</v>
      </c>
      <c r="J1168" s="157">
        <v>98154.916950659157</v>
      </c>
      <c r="K1168" s="157">
        <v>490501.90111030772</v>
      </c>
      <c r="L1168" s="157">
        <v>6695116.6337724403</v>
      </c>
      <c r="M1168" s="156">
        <v>68.20969179911755</v>
      </c>
    </row>
    <row r="1169" spans="2:13" x14ac:dyDescent="0.2">
      <c r="B1169" t="s">
        <v>47</v>
      </c>
      <c r="C1169" s="203" t="s">
        <v>41</v>
      </c>
      <c r="D1169" s="202" t="s">
        <v>71</v>
      </c>
      <c r="E1169" s="47" t="str">
        <f t="shared" si="18"/>
        <v>ACMale10-14</v>
      </c>
      <c r="F1169" s="159">
        <v>4.0999999999999999E-4</v>
      </c>
      <c r="G1169" s="159">
        <v>2.0637339706131587E-3</v>
      </c>
      <c r="H1169" s="157">
        <v>202.34053789488263</v>
      </c>
      <c r="I1169" s="158">
        <v>0.99793626602938679</v>
      </c>
      <c r="J1169" s="157">
        <v>98045.843493463923</v>
      </c>
      <c r="K1169" s="157">
        <v>489723.3661225824</v>
      </c>
      <c r="L1169" s="157">
        <v>6204614.7326621329</v>
      </c>
      <c r="M1169" s="156">
        <v>63.282792126478611</v>
      </c>
    </row>
    <row r="1170" spans="2:13" x14ac:dyDescent="0.2">
      <c r="B1170" t="s">
        <v>47</v>
      </c>
      <c r="C1170" s="203" t="s">
        <v>41</v>
      </c>
      <c r="D1170" s="202" t="s">
        <v>72</v>
      </c>
      <c r="E1170" s="47" t="str">
        <f t="shared" si="18"/>
        <v>ACMale15-19</v>
      </c>
      <c r="F1170" s="159">
        <v>1.6800000000000001E-3</v>
      </c>
      <c r="G1170" s="159">
        <v>8.3466223098758209E-3</v>
      </c>
      <c r="H1170" s="157">
        <v>816.66276464535338</v>
      </c>
      <c r="I1170" s="158">
        <v>0.99165337769012418</v>
      </c>
      <c r="J1170" s="157">
        <v>97843.502955569042</v>
      </c>
      <c r="K1170" s="157">
        <v>487175.85786623182</v>
      </c>
      <c r="L1170" s="157">
        <v>5714891.3665395509</v>
      </c>
      <c r="M1170" s="156">
        <v>58.408491048554303</v>
      </c>
    </row>
    <row r="1171" spans="2:13" x14ac:dyDescent="0.2">
      <c r="B1171" t="s">
        <v>47</v>
      </c>
      <c r="C1171" s="203" t="s">
        <v>41</v>
      </c>
      <c r="D1171" s="202" t="s">
        <v>73</v>
      </c>
      <c r="E1171" s="47" t="str">
        <f t="shared" si="18"/>
        <v>ACMale20-24</v>
      </c>
      <c r="F1171" s="159">
        <v>2.1700000000000001E-3</v>
      </c>
      <c r="G1171" s="159">
        <v>1.0810791939258466E-2</v>
      </c>
      <c r="H1171" s="157">
        <v>1048.9369818277571</v>
      </c>
      <c r="I1171" s="158">
        <v>0.98918920806074151</v>
      </c>
      <c r="J1171" s="157">
        <v>97026.840190923685</v>
      </c>
      <c r="K1171" s="157">
        <v>482511.85850004904</v>
      </c>
      <c r="L1171" s="157">
        <v>5227715.5086733196</v>
      </c>
      <c r="M1171" s="156">
        <v>53.879065817113386</v>
      </c>
    </row>
    <row r="1172" spans="2:13" x14ac:dyDescent="0.2">
      <c r="B1172" t="s">
        <v>47</v>
      </c>
      <c r="C1172" s="203" t="s">
        <v>41</v>
      </c>
      <c r="D1172" s="202" t="s">
        <v>74</v>
      </c>
      <c r="E1172" s="47" t="str">
        <f t="shared" si="18"/>
        <v>ACMale25-29</v>
      </c>
      <c r="F1172" s="159">
        <v>2.2399999999999998E-3</v>
      </c>
      <c r="G1172" s="159">
        <v>1.1153550360878665E-2</v>
      </c>
      <c r="H1172" s="157">
        <v>1070.4943769741894</v>
      </c>
      <c r="I1172" s="158">
        <v>0.98884644963912138</v>
      </c>
      <c r="J1172" s="157">
        <v>95977.903209095923</v>
      </c>
      <c r="K1172" s="157">
        <v>477213.28010304418</v>
      </c>
      <c r="L1172" s="157">
        <v>4745203.6501732701</v>
      </c>
      <c r="M1172" s="156">
        <v>49.440584671197136</v>
      </c>
    </row>
    <row r="1173" spans="2:13" x14ac:dyDescent="0.2">
      <c r="B1173" t="s">
        <v>47</v>
      </c>
      <c r="C1173" s="203" t="s">
        <v>41</v>
      </c>
      <c r="D1173" s="202" t="s">
        <v>75</v>
      </c>
      <c r="E1173" s="47" t="str">
        <f t="shared" si="18"/>
        <v>ACMale30-34</v>
      </c>
      <c r="F1173" s="159">
        <v>2.8700000000000002E-3</v>
      </c>
      <c r="G1173" s="159">
        <v>1.4241863891361685E-2</v>
      </c>
      <c r="H1173" s="157">
        <v>1351.6583988688956</v>
      </c>
      <c r="I1173" s="158">
        <v>0.98575813610863827</v>
      </c>
      <c r="J1173" s="157">
        <v>94907.408832121742</v>
      </c>
      <c r="K1173" s="157">
        <v>471157.89816343645</v>
      </c>
      <c r="L1173" s="157">
        <v>4267990.3700702256</v>
      </c>
      <c r="M1173" s="156">
        <v>44.970044199812875</v>
      </c>
    </row>
    <row r="1174" spans="2:13" x14ac:dyDescent="0.2">
      <c r="B1174" t="s">
        <v>47</v>
      </c>
      <c r="C1174" s="203" t="s">
        <v>41</v>
      </c>
      <c r="D1174" s="202" t="s">
        <v>76</v>
      </c>
      <c r="E1174" s="47" t="str">
        <f t="shared" si="18"/>
        <v>ACMale35-39</v>
      </c>
      <c r="F1174" s="159">
        <v>3.31E-3</v>
      </c>
      <c r="G1174" s="159">
        <v>1.6412041922365794E-2</v>
      </c>
      <c r="H1174" s="157">
        <v>1535.4408981889376</v>
      </c>
      <c r="I1174" s="158">
        <v>0.98358795807763422</v>
      </c>
      <c r="J1174" s="157">
        <v>93555.750433252848</v>
      </c>
      <c r="K1174" s="157">
        <v>463940.14992079185</v>
      </c>
      <c r="L1174" s="157">
        <v>3796832.4719067891</v>
      </c>
      <c r="M1174" s="156">
        <v>40.583635472152309</v>
      </c>
    </row>
    <row r="1175" spans="2:13" x14ac:dyDescent="0.2">
      <c r="B1175" t="s">
        <v>47</v>
      </c>
      <c r="C1175" s="203" t="s">
        <v>41</v>
      </c>
      <c r="D1175" s="202" t="s">
        <v>77</v>
      </c>
      <c r="E1175" s="47" t="str">
        <f t="shared" si="18"/>
        <v>ACMale40-44</v>
      </c>
      <c r="F1175" s="159">
        <v>4.4999999999999997E-3</v>
      </c>
      <c r="G1175" s="159">
        <v>2.2254272287611395E-2</v>
      </c>
      <c r="H1175" s="157">
        <v>2047.8450243835953</v>
      </c>
      <c r="I1175" s="158">
        <v>0.97774572771238866</v>
      </c>
      <c r="J1175" s="157">
        <v>92020.309535063905</v>
      </c>
      <c r="K1175" s="157">
        <v>454981.93511436059</v>
      </c>
      <c r="L1175" s="157">
        <v>3332892.3219859973</v>
      </c>
      <c r="M1175" s="156">
        <v>36.219094880527592</v>
      </c>
    </row>
    <row r="1176" spans="2:13" x14ac:dyDescent="0.2">
      <c r="B1176" t="s">
        <v>47</v>
      </c>
      <c r="C1176" s="203" t="s">
        <v>41</v>
      </c>
      <c r="D1176" s="202" t="s">
        <v>78</v>
      </c>
      <c r="E1176" s="47" t="str">
        <f t="shared" si="18"/>
        <v>ACMale45-49</v>
      </c>
      <c r="F1176" s="159">
        <v>6.2300000000000003E-3</v>
      </c>
      <c r="G1176" s="159">
        <v>3.0683625451093922E-2</v>
      </c>
      <c r="H1176" s="157">
        <v>2760.6814019575554</v>
      </c>
      <c r="I1176" s="158">
        <v>0.96931637454890607</v>
      </c>
      <c r="J1176" s="157">
        <v>89972.464510680322</v>
      </c>
      <c r="K1176" s="157">
        <v>442960.61904850771</v>
      </c>
      <c r="L1176" s="157">
        <v>2877910.3868716368</v>
      </c>
      <c r="M1176" s="156">
        <v>31.986568363146372</v>
      </c>
    </row>
    <row r="1177" spans="2:13" x14ac:dyDescent="0.2">
      <c r="B1177" t="s">
        <v>47</v>
      </c>
      <c r="C1177" s="203" t="s">
        <v>41</v>
      </c>
      <c r="D1177" s="202" t="s">
        <v>79</v>
      </c>
      <c r="E1177" s="47" t="str">
        <f t="shared" si="18"/>
        <v>ACMale50-54</v>
      </c>
      <c r="F1177" s="159">
        <v>7.8499999999999993E-3</v>
      </c>
      <c r="G1177" s="159">
        <v>3.8474342211846833E-2</v>
      </c>
      <c r="H1177" s="157">
        <v>3355.4159882303629</v>
      </c>
      <c r="I1177" s="158">
        <v>0.96152565778815313</v>
      </c>
      <c r="J1177" s="157">
        <v>87211.783108722768</v>
      </c>
      <c r="K1177" s="157">
        <v>427670.37557303795</v>
      </c>
      <c r="L1177" s="157">
        <v>2434949.767823129</v>
      </c>
      <c r="M1177" s="156">
        <v>27.919963117685523</v>
      </c>
    </row>
    <row r="1178" spans="2:13" x14ac:dyDescent="0.2">
      <c r="B1178" t="s">
        <v>47</v>
      </c>
      <c r="C1178" s="203" t="s">
        <v>41</v>
      </c>
      <c r="D1178" s="202" t="s">
        <v>80</v>
      </c>
      <c r="E1178" s="47" t="str">
        <f t="shared" si="18"/>
        <v>ACMale55-59</v>
      </c>
      <c r="F1178" s="159">
        <v>1.221E-2</v>
      </c>
      <c r="G1178" s="159">
        <v>5.9237256879258217E-2</v>
      </c>
      <c r="H1178" s="157">
        <v>4967.4211600779909</v>
      </c>
      <c r="I1178" s="158">
        <v>0.94076274312074182</v>
      </c>
      <c r="J1178" s="157">
        <v>83856.367120492403</v>
      </c>
      <c r="K1178" s="157">
        <v>406863.28270226705</v>
      </c>
      <c r="L1178" s="157">
        <v>2007279.3922500908</v>
      </c>
      <c r="M1178" s="156">
        <v>23.937113676363424</v>
      </c>
    </row>
    <row r="1179" spans="2:13" x14ac:dyDescent="0.2">
      <c r="B1179" t="s">
        <v>47</v>
      </c>
      <c r="C1179" s="203" t="s">
        <v>41</v>
      </c>
      <c r="D1179" s="202" t="s">
        <v>81</v>
      </c>
      <c r="E1179" s="47" t="str">
        <f t="shared" si="18"/>
        <v>ACMale60-64</v>
      </c>
      <c r="F1179" s="159">
        <v>1.6799999999999999E-2</v>
      </c>
      <c r="G1179" s="159">
        <v>8.0617710199327439E-2</v>
      </c>
      <c r="H1179" s="157">
        <v>6359.8461833670926</v>
      </c>
      <c r="I1179" s="158">
        <v>0.9193822898006726</v>
      </c>
      <c r="J1179" s="157">
        <v>78888.945960414421</v>
      </c>
      <c r="K1179" s="157">
        <v>378545.11434365436</v>
      </c>
      <c r="L1179" s="157">
        <v>1600416.1095478239</v>
      </c>
      <c r="M1179" s="156">
        <v>20.286950092486908</v>
      </c>
    </row>
    <row r="1180" spans="2:13" x14ac:dyDescent="0.2">
      <c r="B1180" t="s">
        <v>47</v>
      </c>
      <c r="C1180" s="203" t="s">
        <v>41</v>
      </c>
      <c r="D1180" s="202" t="s">
        <v>82</v>
      </c>
      <c r="E1180" s="47" t="str">
        <f t="shared" si="18"/>
        <v>ACMale65-69</v>
      </c>
      <c r="F1180" s="159">
        <v>2.1989999999999999E-2</v>
      </c>
      <c r="G1180" s="159">
        <v>0.10422882466209743</v>
      </c>
      <c r="H1180" s="157">
        <v>7559.6228235616363</v>
      </c>
      <c r="I1180" s="158">
        <v>0.89577117533790251</v>
      </c>
      <c r="J1180" s="157">
        <v>72529.099777047333</v>
      </c>
      <c r="K1180" s="157">
        <v>343746.44182633254</v>
      </c>
      <c r="L1180" s="157">
        <v>1221870.9952041695</v>
      </c>
      <c r="M1180" s="156">
        <v>16.84663119989316</v>
      </c>
    </row>
    <row r="1181" spans="2:13" x14ac:dyDescent="0.2">
      <c r="B1181" t="s">
        <v>47</v>
      </c>
      <c r="C1181" s="203" t="s">
        <v>41</v>
      </c>
      <c r="D1181" s="202" t="s">
        <v>19</v>
      </c>
      <c r="E1181" s="47" t="str">
        <f t="shared" si="18"/>
        <v>ACMale70-74</v>
      </c>
      <c r="F1181" s="159">
        <v>3.6269999999999997E-2</v>
      </c>
      <c r="G1181" s="159">
        <v>0.16626017323365391</v>
      </c>
      <c r="H1181" s="157">
        <v>10801.836493186416</v>
      </c>
      <c r="I1181" s="158">
        <v>0.83373982676634606</v>
      </c>
      <c r="J1181" s="157">
        <v>64969.47695348569</v>
      </c>
      <c r="K1181" s="157">
        <v>297842.7935344624</v>
      </c>
      <c r="L1181" s="157">
        <v>878124.55337783694</v>
      </c>
      <c r="M1181" s="156">
        <v>13.515955407899041</v>
      </c>
    </row>
    <row r="1182" spans="2:13" x14ac:dyDescent="0.2">
      <c r="B1182" t="s">
        <v>47</v>
      </c>
      <c r="C1182" s="203" t="s">
        <v>41</v>
      </c>
      <c r="D1182" s="202" t="s">
        <v>20</v>
      </c>
      <c r="E1182" s="47" t="str">
        <f t="shared" si="18"/>
        <v>ACMale75-79</v>
      </c>
      <c r="F1182" s="159">
        <v>5.9089999999999997E-2</v>
      </c>
      <c r="G1182" s="159">
        <v>0.25742735941443418</v>
      </c>
      <c r="H1182" s="157">
        <v>13944.232649405307</v>
      </c>
      <c r="I1182" s="158">
        <v>0.74257264058556582</v>
      </c>
      <c r="J1182" s="157">
        <v>54167.64046029927</v>
      </c>
      <c r="K1182" s="157">
        <v>235977.6206779831</v>
      </c>
      <c r="L1182" s="157">
        <v>580281.7598433746</v>
      </c>
      <c r="M1182" s="156">
        <v>10.712701437838643</v>
      </c>
    </row>
    <row r="1183" spans="2:13" x14ac:dyDescent="0.2">
      <c r="B1183" t="s">
        <v>47</v>
      </c>
      <c r="C1183" s="203" t="s">
        <v>41</v>
      </c>
      <c r="D1183" s="202" t="s">
        <v>21</v>
      </c>
      <c r="E1183" s="47" t="str">
        <f t="shared" si="18"/>
        <v>ACMale80-84</v>
      </c>
      <c r="F1183" s="159">
        <v>8.0530000000000004E-2</v>
      </c>
      <c r="G1183" s="159">
        <v>0.33518214169869004</v>
      </c>
      <c r="H1183" s="157">
        <v>13482.167976475257</v>
      </c>
      <c r="I1183" s="158">
        <v>0.66481785830131002</v>
      </c>
      <c r="J1183" s="157">
        <v>40223.407810893965</v>
      </c>
      <c r="K1183" s="157">
        <v>167411.61911328169</v>
      </c>
      <c r="L1183" s="157">
        <v>344304.13916539156</v>
      </c>
      <c r="M1183" s="156">
        <v>8.5597953506102851</v>
      </c>
    </row>
    <row r="1184" spans="2:13" x14ac:dyDescent="0.2">
      <c r="B1184" t="s">
        <v>47</v>
      </c>
      <c r="C1184" s="203" t="s">
        <v>41</v>
      </c>
      <c r="D1184" s="202" t="s">
        <v>22</v>
      </c>
      <c r="E1184" s="47" t="str">
        <f t="shared" si="18"/>
        <v>ACMale85-89</v>
      </c>
      <c r="F1184" s="159">
        <v>0.12908</v>
      </c>
      <c r="G1184" s="159">
        <v>0.48793250697322949</v>
      </c>
      <c r="H1184" s="157">
        <v>13047.920191980309</v>
      </c>
      <c r="I1184" s="158">
        <v>0.51206749302677057</v>
      </c>
      <c r="J1184" s="157">
        <v>26741.23983441871</v>
      </c>
      <c r="K1184" s="157">
        <v>101086.39869214279</v>
      </c>
      <c r="L1184" s="157">
        <v>176892.5200521099</v>
      </c>
      <c r="M1184" s="156">
        <v>6.6149707772498694</v>
      </c>
    </row>
    <row r="1185" spans="2:13" x14ac:dyDescent="0.2">
      <c r="B1185" t="s">
        <v>47</v>
      </c>
      <c r="C1185" s="203" t="s">
        <v>41</v>
      </c>
      <c r="D1185" s="202" t="s">
        <v>5</v>
      </c>
      <c r="E1185" s="47" t="str">
        <f t="shared" si="18"/>
        <v>ACMale90+</v>
      </c>
      <c r="F1185" s="159">
        <v>0.18064</v>
      </c>
      <c r="G1185" s="159">
        <v>1</v>
      </c>
      <c r="H1185" s="157">
        <v>13693.319642438402</v>
      </c>
      <c r="I1185" s="158">
        <v>0</v>
      </c>
      <c r="J1185" s="157">
        <v>13693.319642438402</v>
      </c>
      <c r="K1185" s="157">
        <v>75806.121359967132</v>
      </c>
      <c r="L1185" s="157">
        <v>75806.121359967132</v>
      </c>
      <c r="M1185" s="156">
        <v>5.5359929760953239</v>
      </c>
    </row>
    <row r="1186" spans="2:13" x14ac:dyDescent="0.2">
      <c r="B1186" t="s">
        <v>47</v>
      </c>
      <c r="C1186" s="203" t="s">
        <v>42</v>
      </c>
      <c r="D1186" s="202">
        <v>0</v>
      </c>
      <c r="E1186" s="47" t="str">
        <f t="shared" si="18"/>
        <v>AMMale0</v>
      </c>
      <c r="F1186" s="159">
        <v>1.847E-2</v>
      </c>
      <c r="G1186" s="159">
        <v>1.8167154556309417E-2</v>
      </c>
      <c r="H1186" s="157">
        <v>1816.7154556309417</v>
      </c>
      <c r="I1186" s="158">
        <v>0.98183284544369054</v>
      </c>
      <c r="J1186" s="157">
        <v>100000</v>
      </c>
      <c r="K1186" s="157">
        <v>98355.383033826816</v>
      </c>
      <c r="L1186" s="157">
        <v>6947229.4102906995</v>
      </c>
      <c r="M1186" s="156">
        <v>69.472294102907</v>
      </c>
    </row>
    <row r="1187" spans="2:13" x14ac:dyDescent="0.2">
      <c r="B1187" t="s">
        <v>47</v>
      </c>
      <c r="C1187" s="203" t="s">
        <v>42</v>
      </c>
      <c r="D1187" s="202" t="s">
        <v>107</v>
      </c>
      <c r="E1187" s="47" t="str">
        <f t="shared" si="18"/>
        <v>AMMale01-04</v>
      </c>
      <c r="F1187" s="159">
        <v>1E-3</v>
      </c>
      <c r="G1187" s="159">
        <v>3.9757732882971675E-3</v>
      </c>
      <c r="H1187" s="157">
        <v>390.35448004878265</v>
      </c>
      <c r="I1187" s="158">
        <v>0.99602422671170288</v>
      </c>
      <c r="J1187" s="157">
        <v>98183.28454436906</v>
      </c>
      <c r="K1187" s="157">
        <v>391795.60913109715</v>
      </c>
      <c r="L1187" s="157">
        <v>6848874.0272568725</v>
      </c>
      <c r="M1187" s="156">
        <v>69.756008459483382</v>
      </c>
    </row>
    <row r="1188" spans="2:13" x14ac:dyDescent="0.2">
      <c r="B1188" t="s">
        <v>47</v>
      </c>
      <c r="C1188" s="203" t="s">
        <v>42</v>
      </c>
      <c r="D1188" s="202" t="s">
        <v>106</v>
      </c>
      <c r="E1188" s="47" t="str">
        <f t="shared" si="18"/>
        <v>AMMale05-09</v>
      </c>
      <c r="F1188" s="159">
        <v>3.8999999999999999E-4</v>
      </c>
      <c r="G1188" s="159">
        <v>1.9322226154799458E-3</v>
      </c>
      <c r="H1188" s="157">
        <v>188.95771110432838</v>
      </c>
      <c r="I1188" s="158">
        <v>0.99806777738452002</v>
      </c>
      <c r="J1188" s="157">
        <v>97792.930064320288</v>
      </c>
      <c r="K1188" s="157">
        <v>488492.25604384061</v>
      </c>
      <c r="L1188" s="157">
        <v>6457078.4181257756</v>
      </c>
      <c r="M1188" s="156">
        <v>66.028069860252998</v>
      </c>
    </row>
    <row r="1189" spans="2:13" x14ac:dyDescent="0.2">
      <c r="B1189" t="s">
        <v>47</v>
      </c>
      <c r="C1189" s="203" t="s">
        <v>42</v>
      </c>
      <c r="D1189" s="202" t="s">
        <v>71</v>
      </c>
      <c r="E1189" s="47" t="str">
        <f t="shared" si="18"/>
        <v>AMMale10-14</v>
      </c>
      <c r="F1189" s="159">
        <v>4.6000000000000001E-4</v>
      </c>
      <c r="G1189" s="159">
        <v>2.307050218135803E-3</v>
      </c>
      <c r="H1189" s="157">
        <v>225.17726570840776</v>
      </c>
      <c r="I1189" s="158">
        <v>0.99769294978186418</v>
      </c>
      <c r="J1189" s="157">
        <v>97603.972353215955</v>
      </c>
      <c r="K1189" s="157">
        <v>487456.91860180878</v>
      </c>
      <c r="L1189" s="157">
        <v>5968586.1620819354</v>
      </c>
      <c r="M1189" s="156">
        <v>61.15105787377594</v>
      </c>
    </row>
    <row r="1190" spans="2:13" x14ac:dyDescent="0.2">
      <c r="B1190" t="s">
        <v>47</v>
      </c>
      <c r="C1190" s="203" t="s">
        <v>42</v>
      </c>
      <c r="D1190" s="202" t="s">
        <v>72</v>
      </c>
      <c r="E1190" s="47" t="str">
        <f t="shared" si="18"/>
        <v>AMMale15-19</v>
      </c>
      <c r="F1190" s="159">
        <v>1.8500000000000001E-3</v>
      </c>
      <c r="G1190" s="159">
        <v>9.2064965617586255E-3</v>
      </c>
      <c r="H1190" s="157">
        <v>896.517542161336</v>
      </c>
      <c r="I1190" s="158">
        <v>0.99079350343824135</v>
      </c>
      <c r="J1190" s="157">
        <v>97378.795087507548</v>
      </c>
      <c r="K1190" s="157">
        <v>484652.68158213439</v>
      </c>
      <c r="L1190" s="157">
        <v>5481129.2434801264</v>
      </c>
      <c r="M1190" s="156">
        <v>56.286681700616825</v>
      </c>
    </row>
    <row r="1191" spans="2:13" x14ac:dyDescent="0.2">
      <c r="B1191" t="s">
        <v>47</v>
      </c>
      <c r="C1191" s="203" t="s">
        <v>42</v>
      </c>
      <c r="D1191" s="202" t="s">
        <v>73</v>
      </c>
      <c r="E1191" s="47" t="str">
        <f t="shared" si="18"/>
        <v>AMMale20-24</v>
      </c>
      <c r="F1191" s="159">
        <v>3.2399999999999998E-3</v>
      </c>
      <c r="G1191" s="159">
        <v>1.6048911918012197E-2</v>
      </c>
      <c r="H1191" s="157">
        <v>1548.4355739744674</v>
      </c>
      <c r="I1191" s="158">
        <v>0.98395108808198783</v>
      </c>
      <c r="J1191" s="157">
        <v>96482.277545346209</v>
      </c>
      <c r="K1191" s="157">
        <v>478540.29879179486</v>
      </c>
      <c r="L1191" s="157">
        <v>4996476.5618979922</v>
      </c>
      <c r="M1191" s="156">
        <v>51.786469899092836</v>
      </c>
    </row>
    <row r="1192" spans="2:13" x14ac:dyDescent="0.2">
      <c r="B1192" t="s">
        <v>47</v>
      </c>
      <c r="C1192" s="203" t="s">
        <v>42</v>
      </c>
      <c r="D1192" s="202" t="s">
        <v>74</v>
      </c>
      <c r="E1192" s="47" t="str">
        <f t="shared" si="18"/>
        <v>AMMale25-29</v>
      </c>
      <c r="F1192" s="159">
        <v>4.0400000000000002E-3</v>
      </c>
      <c r="G1192" s="159">
        <v>1.9990697217803003E-2</v>
      </c>
      <c r="H1192" s="157">
        <v>1897.7936905724512</v>
      </c>
      <c r="I1192" s="158">
        <v>0.980009302782197</v>
      </c>
      <c r="J1192" s="157">
        <v>94933.841971371745</v>
      </c>
      <c r="K1192" s="157">
        <v>469924.72563042759</v>
      </c>
      <c r="L1192" s="157">
        <v>4517936.2631061971</v>
      </c>
      <c r="M1192" s="156">
        <v>47.590365767232157</v>
      </c>
    </row>
    <row r="1193" spans="2:13" x14ac:dyDescent="0.2">
      <c r="B1193" t="s">
        <v>47</v>
      </c>
      <c r="C1193" s="203" t="s">
        <v>42</v>
      </c>
      <c r="D1193" s="202" t="s">
        <v>75</v>
      </c>
      <c r="E1193" s="47" t="str">
        <f t="shared" si="18"/>
        <v>AMMale30-34</v>
      </c>
      <c r="F1193" s="159">
        <v>3.3899999999999998E-3</v>
      </c>
      <c r="G1193" s="159">
        <v>1.6793518023862627E-2</v>
      </c>
      <c r="H1193" s="157">
        <v>1562.4025536725567</v>
      </c>
      <c r="I1193" s="158">
        <v>0.98320648197613736</v>
      </c>
      <c r="J1193" s="157">
        <v>93036.048280799296</v>
      </c>
      <c r="K1193" s="157">
        <v>461274.2350198151</v>
      </c>
      <c r="L1193" s="157">
        <v>4048011.5374757694</v>
      </c>
      <c r="M1193" s="156">
        <v>43.51014055603644</v>
      </c>
    </row>
    <row r="1194" spans="2:13" x14ac:dyDescent="0.2">
      <c r="B1194" t="s">
        <v>47</v>
      </c>
      <c r="C1194" s="203" t="s">
        <v>42</v>
      </c>
      <c r="D1194" s="202" t="s">
        <v>76</v>
      </c>
      <c r="E1194" s="47" t="str">
        <f t="shared" si="18"/>
        <v>AMMale35-39</v>
      </c>
      <c r="F1194" s="159">
        <v>4.3200000000000001E-3</v>
      </c>
      <c r="G1194" s="159">
        <v>2.1376475937584016E-2</v>
      </c>
      <c r="H1194" s="157">
        <v>1955.3841868090099</v>
      </c>
      <c r="I1194" s="158">
        <v>0.97862352406241593</v>
      </c>
      <c r="J1194" s="157">
        <v>91473.645727126743</v>
      </c>
      <c r="K1194" s="157">
        <v>452479.76816861122</v>
      </c>
      <c r="L1194" s="157">
        <v>3586737.3024559543</v>
      </c>
      <c r="M1194" s="156">
        <v>39.210608410158713</v>
      </c>
    </row>
    <row r="1195" spans="2:13" x14ac:dyDescent="0.2">
      <c r="B1195" t="s">
        <v>47</v>
      </c>
      <c r="C1195" s="203" t="s">
        <v>42</v>
      </c>
      <c r="D1195" s="202" t="s">
        <v>77</v>
      </c>
      <c r="E1195" s="47" t="str">
        <f t="shared" si="18"/>
        <v>AMMale40-44</v>
      </c>
      <c r="F1195" s="159">
        <v>4.4099999999999999E-3</v>
      </c>
      <c r="G1195" s="159">
        <v>2.1789579852484281E-2</v>
      </c>
      <c r="H1195" s="157">
        <v>1950.5653080883258</v>
      </c>
      <c r="I1195" s="158">
        <v>0.97821042014751569</v>
      </c>
      <c r="J1195" s="157">
        <v>89518.261540317733</v>
      </c>
      <c r="K1195" s="157">
        <v>442714.89443136781</v>
      </c>
      <c r="L1195" s="157">
        <v>3134257.5342873433</v>
      </c>
      <c r="M1195" s="156">
        <v>35.012493320993713</v>
      </c>
    </row>
    <row r="1196" spans="2:13" x14ac:dyDescent="0.2">
      <c r="B1196" t="s">
        <v>47</v>
      </c>
      <c r="C1196" s="203" t="s">
        <v>42</v>
      </c>
      <c r="D1196" s="202" t="s">
        <v>78</v>
      </c>
      <c r="E1196" s="47" t="str">
        <f t="shared" si="18"/>
        <v>AMMale45-49</v>
      </c>
      <c r="F1196" s="159">
        <v>5.6899999999999997E-3</v>
      </c>
      <c r="G1196" s="159">
        <v>2.8031863750677437E-2</v>
      </c>
      <c r="H1196" s="157">
        <v>2454.6857297425645</v>
      </c>
      <c r="I1196" s="158">
        <v>0.97196813624932255</v>
      </c>
      <c r="J1196" s="157">
        <v>87567.696232229398</v>
      </c>
      <c r="K1196" s="157">
        <v>431701.7668367906</v>
      </c>
      <c r="L1196" s="157">
        <v>2691542.6398559753</v>
      </c>
      <c r="M1196" s="156">
        <v>30.736707206707919</v>
      </c>
    </row>
    <row r="1197" spans="2:13" x14ac:dyDescent="0.2">
      <c r="B1197" t="s">
        <v>47</v>
      </c>
      <c r="C1197" s="203" t="s">
        <v>42</v>
      </c>
      <c r="D1197" s="202" t="s">
        <v>79</v>
      </c>
      <c r="E1197" s="47" t="str">
        <f t="shared" si="18"/>
        <v>AMMale50-54</v>
      </c>
      <c r="F1197" s="159">
        <v>8.6E-3</v>
      </c>
      <c r="G1197" s="159">
        <v>4.2096248551924176E-2</v>
      </c>
      <c r="H1197" s="157">
        <v>3582.9384451152187</v>
      </c>
      <c r="I1197" s="158">
        <v>0.95790375144807582</v>
      </c>
      <c r="J1197" s="157">
        <v>85113.010502486839</v>
      </c>
      <c r="K1197" s="157">
        <v>416607.70639964618</v>
      </c>
      <c r="L1197" s="157">
        <v>2259840.8730191845</v>
      </c>
      <c r="M1197" s="156">
        <v>26.551062636342259</v>
      </c>
    </row>
    <row r="1198" spans="2:13" x14ac:dyDescent="0.2">
      <c r="B1198" t="s">
        <v>47</v>
      </c>
      <c r="C1198" s="203" t="s">
        <v>42</v>
      </c>
      <c r="D1198" s="202" t="s">
        <v>80</v>
      </c>
      <c r="E1198" s="47" t="str">
        <f t="shared" si="18"/>
        <v>AMMale55-59</v>
      </c>
      <c r="F1198" s="159">
        <v>1.4030000000000001E-2</v>
      </c>
      <c r="G1198" s="159">
        <v>6.7777831749313316E-2</v>
      </c>
      <c r="H1198" s="157">
        <v>5525.9315064139246</v>
      </c>
      <c r="I1198" s="158">
        <v>0.93222216825068671</v>
      </c>
      <c r="J1198" s="157">
        <v>81530.072057371624</v>
      </c>
      <c r="K1198" s="157">
        <v>393835.53152082331</v>
      </c>
      <c r="L1198" s="157">
        <v>1843233.1666195381</v>
      </c>
      <c r="M1198" s="156">
        <v>22.60801591494338</v>
      </c>
    </row>
    <row r="1199" spans="2:13" x14ac:dyDescent="0.2">
      <c r="B1199" t="s">
        <v>47</v>
      </c>
      <c r="C1199" s="203" t="s">
        <v>42</v>
      </c>
      <c r="D1199" s="202" t="s">
        <v>81</v>
      </c>
      <c r="E1199" s="47" t="str">
        <f t="shared" si="18"/>
        <v>AMMale60-64</v>
      </c>
      <c r="F1199" s="159">
        <v>1.8970000000000001E-2</v>
      </c>
      <c r="G1199" s="159">
        <v>9.0544352585669494E-2</v>
      </c>
      <c r="H1199" s="157">
        <v>6881.7457000166942</v>
      </c>
      <c r="I1199" s="158">
        <v>0.90945564741433049</v>
      </c>
      <c r="J1199" s="157">
        <v>76004.140550957702</v>
      </c>
      <c r="K1199" s="157">
        <v>362816.33850474679</v>
      </c>
      <c r="L1199" s="157">
        <v>1449397.6350987148</v>
      </c>
      <c r="M1199" s="156">
        <v>19.069982564001922</v>
      </c>
    </row>
    <row r="1200" spans="2:13" x14ac:dyDescent="0.2">
      <c r="B1200" t="s">
        <v>47</v>
      </c>
      <c r="C1200" s="203" t="s">
        <v>42</v>
      </c>
      <c r="D1200" s="202" t="s">
        <v>82</v>
      </c>
      <c r="E1200" s="47" t="str">
        <f t="shared" si="18"/>
        <v>AMMale65-69</v>
      </c>
      <c r="F1200" s="159">
        <v>2.7629999999999998E-2</v>
      </c>
      <c r="G1200" s="159">
        <v>0.12920201943667584</v>
      </c>
      <c r="H1200" s="157">
        <v>8930.7530030408616</v>
      </c>
      <c r="I1200" s="158">
        <v>0.87079798056332414</v>
      </c>
      <c r="J1200" s="157">
        <v>69122.394850941011</v>
      </c>
      <c r="K1200" s="157">
        <v>323285.09174710291</v>
      </c>
      <c r="L1200" s="157">
        <v>1086581.2965939681</v>
      </c>
      <c r="M1200" s="156">
        <v>15.719670866976271</v>
      </c>
    </row>
    <row r="1201" spans="2:13" x14ac:dyDescent="0.2">
      <c r="B1201" t="s">
        <v>47</v>
      </c>
      <c r="C1201" s="203" t="s">
        <v>42</v>
      </c>
      <c r="D1201" s="202" t="s">
        <v>19</v>
      </c>
      <c r="E1201" s="47" t="str">
        <f t="shared" si="18"/>
        <v>AMMale70-74</v>
      </c>
      <c r="F1201" s="159">
        <v>4.1849999999999998E-2</v>
      </c>
      <c r="G1201" s="159">
        <v>0.18944350534234736</v>
      </c>
      <c r="H1201" s="157">
        <v>11402.915623977329</v>
      </c>
      <c r="I1201" s="158">
        <v>0.81055649465765267</v>
      </c>
      <c r="J1201" s="157">
        <v>60191.641847900144</v>
      </c>
      <c r="K1201" s="157">
        <v>272450.9201795574</v>
      </c>
      <c r="L1201" s="157">
        <v>763296.20484686515</v>
      </c>
      <c r="M1201" s="156">
        <v>12.681099591462525</v>
      </c>
    </row>
    <row r="1202" spans="2:13" x14ac:dyDescent="0.2">
      <c r="B1202" t="s">
        <v>47</v>
      </c>
      <c r="C1202" s="203" t="s">
        <v>42</v>
      </c>
      <c r="D1202" s="202" t="s">
        <v>20</v>
      </c>
      <c r="E1202" s="47" t="str">
        <f t="shared" si="18"/>
        <v>AMMale75-79</v>
      </c>
      <c r="F1202" s="159">
        <v>6.3020000000000007E-2</v>
      </c>
      <c r="G1202" s="159">
        <v>0.27221267938138516</v>
      </c>
      <c r="H1202" s="157">
        <v>13280.90988901888</v>
      </c>
      <c r="I1202" s="158">
        <v>0.72778732061861484</v>
      </c>
      <c r="J1202" s="157">
        <v>48788.726223922815</v>
      </c>
      <c r="K1202" s="157">
        <v>210741.35639706688</v>
      </c>
      <c r="L1202" s="157">
        <v>490845.28466730774</v>
      </c>
      <c r="M1202" s="156">
        <v>10.060629220252714</v>
      </c>
    </row>
    <row r="1203" spans="2:13" x14ac:dyDescent="0.2">
      <c r="B1203" t="s">
        <v>47</v>
      </c>
      <c r="C1203" s="203" t="s">
        <v>42</v>
      </c>
      <c r="D1203" s="202" t="s">
        <v>21</v>
      </c>
      <c r="E1203" s="47" t="str">
        <f t="shared" si="18"/>
        <v>AMMale80-84</v>
      </c>
      <c r="F1203" s="159">
        <v>9.1880000000000003E-2</v>
      </c>
      <c r="G1203" s="159">
        <v>0.37359119884244252</v>
      </c>
      <c r="H1203" s="157">
        <v>13265.407672834026</v>
      </c>
      <c r="I1203" s="158">
        <v>0.62640880115755748</v>
      </c>
      <c r="J1203" s="157">
        <v>35507.816334903939</v>
      </c>
      <c r="K1203" s="157">
        <v>144375.56249243463</v>
      </c>
      <c r="L1203" s="157">
        <v>280103.9282702409</v>
      </c>
      <c r="M1203" s="156">
        <v>7.8885146196641971</v>
      </c>
    </row>
    <row r="1204" spans="2:13" x14ac:dyDescent="0.2">
      <c r="B1204" t="s">
        <v>47</v>
      </c>
      <c r="C1204" s="203" t="s">
        <v>42</v>
      </c>
      <c r="D1204" s="202" t="s">
        <v>22</v>
      </c>
      <c r="E1204" s="47" t="str">
        <f t="shared" si="18"/>
        <v>AMMale85-89</v>
      </c>
      <c r="F1204" s="159">
        <v>0.13704</v>
      </c>
      <c r="G1204" s="159">
        <v>0.51034598446062929</v>
      </c>
      <c r="H1204" s="157">
        <v>11351.323945419697</v>
      </c>
      <c r="I1204" s="158">
        <v>0.48965401553937071</v>
      </c>
      <c r="J1204" s="157">
        <v>22242.408662069913</v>
      </c>
      <c r="K1204" s="157">
        <v>82833.733446800325</v>
      </c>
      <c r="L1204" s="157">
        <v>135728.36577780623</v>
      </c>
      <c r="M1204" s="156">
        <v>6.1022332535983157</v>
      </c>
    </row>
    <row r="1205" spans="2:13" x14ac:dyDescent="0.2">
      <c r="B1205" t="s">
        <v>47</v>
      </c>
      <c r="C1205" s="203" t="s">
        <v>42</v>
      </c>
      <c r="D1205" s="202" t="s">
        <v>5</v>
      </c>
      <c r="E1205" s="47" t="str">
        <f t="shared" si="18"/>
        <v>AMMale90+</v>
      </c>
      <c r="F1205" s="159">
        <v>0.2059</v>
      </c>
      <c r="G1205" s="159">
        <v>1</v>
      </c>
      <c r="H1205" s="157">
        <v>10891.084716650215</v>
      </c>
      <c r="I1205" s="158">
        <v>0</v>
      </c>
      <c r="J1205" s="157">
        <v>10891.084716650215</v>
      </c>
      <c r="K1205" s="157">
        <v>52894.632331005916</v>
      </c>
      <c r="L1205" s="157">
        <v>52894.632331005916</v>
      </c>
      <c r="M1205" s="156">
        <v>4.8566909272260981</v>
      </c>
    </row>
    <row r="1206" spans="2:13" x14ac:dyDescent="0.2">
      <c r="B1206" t="s">
        <v>47</v>
      </c>
      <c r="C1206" s="203" t="s">
        <v>43</v>
      </c>
      <c r="D1206" s="202">
        <v>0</v>
      </c>
      <c r="E1206" s="47" t="str">
        <f t="shared" si="18"/>
        <v>RRMale0</v>
      </c>
      <c r="F1206" s="159">
        <v>1.6490000000000001E-2</v>
      </c>
      <c r="G1206" s="159">
        <v>1.6249256235196179E-2</v>
      </c>
      <c r="H1206" s="157">
        <v>1624.9256235196178</v>
      </c>
      <c r="I1206" s="158">
        <v>0.98375074376480387</v>
      </c>
      <c r="J1206" s="157">
        <v>100000</v>
      </c>
      <c r="K1206" s="157">
        <v>98520.044734836629</v>
      </c>
      <c r="L1206" s="157">
        <v>7035564.6419928363</v>
      </c>
      <c r="M1206" s="156">
        <v>70.355646419928362</v>
      </c>
    </row>
    <row r="1207" spans="2:13" x14ac:dyDescent="0.2">
      <c r="B1207" t="s">
        <v>47</v>
      </c>
      <c r="C1207" s="203" t="s">
        <v>43</v>
      </c>
      <c r="D1207" s="202" t="s">
        <v>107</v>
      </c>
      <c r="E1207" s="47" t="str">
        <f t="shared" si="18"/>
        <v>RRMale01-04</v>
      </c>
      <c r="F1207" s="159">
        <v>6.7000000000000002E-4</v>
      </c>
      <c r="G1207" s="159">
        <v>2.6947409808554222E-3</v>
      </c>
      <c r="H1207" s="157">
        <v>265.09534441700191</v>
      </c>
      <c r="I1207" s="158">
        <v>0.99730525901914457</v>
      </c>
      <c r="J1207" s="157">
        <v>98375.074376480392</v>
      </c>
      <c r="K1207" s="157">
        <v>392865.13992721197</v>
      </c>
      <c r="L1207" s="157">
        <v>6937044.5972579997</v>
      </c>
      <c r="M1207" s="156">
        <v>70.51628312584549</v>
      </c>
    </row>
    <row r="1208" spans="2:13" x14ac:dyDescent="0.2">
      <c r="B1208" t="s">
        <v>47</v>
      </c>
      <c r="C1208" s="203" t="s">
        <v>43</v>
      </c>
      <c r="D1208" s="202" t="s">
        <v>106</v>
      </c>
      <c r="E1208" s="47" t="str">
        <f t="shared" si="18"/>
        <v>RRMale05-09</v>
      </c>
      <c r="F1208" s="159">
        <v>2.7E-4</v>
      </c>
      <c r="G1208" s="159">
        <v>1.325442378970662E-3</v>
      </c>
      <c r="H1208" s="157">
        <v>130.03912400901987</v>
      </c>
      <c r="I1208" s="158">
        <v>0.9986745576210293</v>
      </c>
      <c r="J1208" s="157">
        <v>98109.979032063391</v>
      </c>
      <c r="K1208" s="157">
        <v>490224.79735029442</v>
      </c>
      <c r="L1208" s="157">
        <v>6544179.4573307876</v>
      </c>
      <c r="M1208" s="156">
        <v>66.702485536074562</v>
      </c>
    </row>
    <row r="1209" spans="2:13" x14ac:dyDescent="0.2">
      <c r="B1209" t="s">
        <v>47</v>
      </c>
      <c r="C1209" s="203" t="s">
        <v>43</v>
      </c>
      <c r="D1209" s="202" t="s">
        <v>71</v>
      </c>
      <c r="E1209" s="47" t="str">
        <f t="shared" si="18"/>
        <v>RRMale10-14</v>
      </c>
      <c r="F1209" s="159">
        <v>3.4000000000000002E-4</v>
      </c>
      <c r="G1209" s="159">
        <v>1.6969773213233092E-3</v>
      </c>
      <c r="H1209" s="157">
        <v>166.26973596858889</v>
      </c>
      <c r="I1209" s="158">
        <v>0.99830302267867665</v>
      </c>
      <c r="J1209" s="157">
        <v>97979.939908054366</v>
      </c>
      <c r="K1209" s="157">
        <v>489484.02520035033</v>
      </c>
      <c r="L1209" s="157">
        <v>6053954.6599804927</v>
      </c>
      <c r="M1209" s="156">
        <v>61.787695171701486</v>
      </c>
    </row>
    <row r="1210" spans="2:13" x14ac:dyDescent="0.2">
      <c r="B1210" t="s">
        <v>47</v>
      </c>
      <c r="C1210" s="203" t="s">
        <v>43</v>
      </c>
      <c r="D1210" s="202" t="s">
        <v>72</v>
      </c>
      <c r="E1210" s="47" t="str">
        <f t="shared" si="18"/>
        <v>RRMale15-19</v>
      </c>
      <c r="F1210" s="159">
        <v>1.82E-3</v>
      </c>
      <c r="G1210" s="159">
        <v>9.0484095072888293E-3</v>
      </c>
      <c r="H1210" s="157">
        <v>885.0581431279146</v>
      </c>
      <c r="I1210" s="158">
        <v>0.9909515904927112</v>
      </c>
      <c r="J1210" s="157">
        <v>97813.670172085767</v>
      </c>
      <c r="K1210" s="157">
        <v>486855.70550260902</v>
      </c>
      <c r="L1210" s="157">
        <v>5564470.6347801425</v>
      </c>
      <c r="M1210" s="156">
        <v>56.888476068738093</v>
      </c>
    </row>
    <row r="1211" spans="2:13" x14ac:dyDescent="0.2">
      <c r="B1211" t="s">
        <v>47</v>
      </c>
      <c r="C1211" s="203" t="s">
        <v>43</v>
      </c>
      <c r="D1211" s="202" t="s">
        <v>73</v>
      </c>
      <c r="E1211" s="47" t="str">
        <f t="shared" si="18"/>
        <v>RRMale20-24</v>
      </c>
      <c r="F1211" s="159">
        <v>2.8400000000000001E-3</v>
      </c>
      <c r="G1211" s="159">
        <v>1.412311076964059E-2</v>
      </c>
      <c r="H1211" s="157">
        <v>1368.9335244324891</v>
      </c>
      <c r="I1211" s="158">
        <v>0.98587688923035943</v>
      </c>
      <c r="J1211" s="157">
        <v>96928.612028957854</v>
      </c>
      <c r="K1211" s="157">
        <v>481220.72633370804</v>
      </c>
      <c r="L1211" s="157">
        <v>5077614.9292775337</v>
      </c>
      <c r="M1211" s="156">
        <v>52.38509891961079</v>
      </c>
    </row>
    <row r="1212" spans="2:13" x14ac:dyDescent="0.2">
      <c r="B1212" t="s">
        <v>47</v>
      </c>
      <c r="C1212" s="203" t="s">
        <v>43</v>
      </c>
      <c r="D1212" s="202" t="s">
        <v>74</v>
      </c>
      <c r="E1212" s="47" t="str">
        <f t="shared" si="18"/>
        <v>RRMale25-29</v>
      </c>
      <c r="F1212" s="159">
        <v>2.64E-3</v>
      </c>
      <c r="G1212" s="159">
        <v>1.3095789119355668E-2</v>
      </c>
      <c r="H1212" s="157">
        <v>1251.4293980086888</v>
      </c>
      <c r="I1212" s="158">
        <v>0.98690421088064428</v>
      </c>
      <c r="J1212" s="157">
        <v>95559.678504525364</v>
      </c>
      <c r="K1212" s="157">
        <v>474669.81902760506</v>
      </c>
      <c r="L1212" s="157">
        <v>4596394.2029438252</v>
      </c>
      <c r="M1212" s="156">
        <v>48.099724432686912</v>
      </c>
    </row>
    <row r="1213" spans="2:13" x14ac:dyDescent="0.2">
      <c r="B1213" t="s">
        <v>47</v>
      </c>
      <c r="C1213" s="203" t="s">
        <v>43</v>
      </c>
      <c r="D1213" s="202" t="s">
        <v>75</v>
      </c>
      <c r="E1213" s="47" t="str">
        <f t="shared" si="18"/>
        <v>RRMale30-34</v>
      </c>
      <c r="F1213" s="159">
        <v>4.2300000000000003E-3</v>
      </c>
      <c r="G1213" s="159">
        <v>2.0911824092418235E-2</v>
      </c>
      <c r="H1213" s="157">
        <v>1972.1575157794357</v>
      </c>
      <c r="I1213" s="158">
        <v>0.97908817590758179</v>
      </c>
      <c r="J1213" s="157">
        <v>94308.249106516669</v>
      </c>
      <c r="K1213" s="157">
        <v>466610.85174313479</v>
      </c>
      <c r="L1213" s="157">
        <v>4121724.3839162197</v>
      </c>
      <c r="M1213" s="156">
        <v>43.704812918973062</v>
      </c>
    </row>
    <row r="1214" spans="2:13" x14ac:dyDescent="0.2">
      <c r="B1214" t="s">
        <v>47</v>
      </c>
      <c r="C1214" s="203" t="s">
        <v>43</v>
      </c>
      <c r="D1214" s="202" t="s">
        <v>76</v>
      </c>
      <c r="E1214" s="47" t="str">
        <f t="shared" si="18"/>
        <v>RRMale35-39</v>
      </c>
      <c r="F1214" s="159">
        <v>3.7299999999999998E-3</v>
      </c>
      <c r="G1214" s="159">
        <v>1.8492730914506289E-2</v>
      </c>
      <c r="H1214" s="157">
        <v>1707.5464954847107</v>
      </c>
      <c r="I1214" s="158">
        <v>0.98150726908549368</v>
      </c>
      <c r="J1214" s="157">
        <v>92336.09159073724</v>
      </c>
      <c r="K1214" s="157">
        <v>457411.59171497443</v>
      </c>
      <c r="L1214" s="157">
        <v>3655113.532173085</v>
      </c>
      <c r="M1214" s="156">
        <v>39.584884623162353</v>
      </c>
    </row>
    <row r="1215" spans="2:13" x14ac:dyDescent="0.2">
      <c r="B1215" t="s">
        <v>47</v>
      </c>
      <c r="C1215" s="203" t="s">
        <v>43</v>
      </c>
      <c r="D1215" s="202" t="s">
        <v>77</v>
      </c>
      <c r="E1215" s="47" t="str">
        <f t="shared" si="18"/>
        <v>RRMale40-44</v>
      </c>
      <c r="F1215" s="159">
        <v>4.0600000000000002E-3</v>
      </c>
      <c r="G1215" s="159">
        <v>2.008771328246426E-2</v>
      </c>
      <c r="H1215" s="157">
        <v>1820.5202290803154</v>
      </c>
      <c r="I1215" s="158">
        <v>0.97991228671753572</v>
      </c>
      <c r="J1215" s="157">
        <v>90628.545095252528</v>
      </c>
      <c r="K1215" s="157">
        <v>448591.42490356183</v>
      </c>
      <c r="L1215" s="157">
        <v>3197701.9404581105</v>
      </c>
      <c r="M1215" s="156">
        <v>35.28360669474786</v>
      </c>
    </row>
    <row r="1216" spans="2:13" x14ac:dyDescent="0.2">
      <c r="B1216" t="s">
        <v>47</v>
      </c>
      <c r="C1216" s="203" t="s">
        <v>43</v>
      </c>
      <c r="D1216" s="202" t="s">
        <v>78</v>
      </c>
      <c r="E1216" s="47" t="str">
        <f t="shared" si="18"/>
        <v>RRMale45-49</v>
      </c>
      <c r="F1216" s="159">
        <v>6.1799999999999997E-3</v>
      </c>
      <c r="G1216" s="159">
        <v>3.0414005886306616E-2</v>
      </c>
      <c r="H1216" s="157">
        <v>2701.007791031026</v>
      </c>
      <c r="I1216" s="158">
        <v>0.96958599411369339</v>
      </c>
      <c r="J1216" s="157">
        <v>88808.024866172214</v>
      </c>
      <c r="K1216" s="157">
        <v>437287.6048532835</v>
      </c>
      <c r="L1216" s="157">
        <v>2749110.5155545487</v>
      </c>
      <c r="M1216" s="156">
        <v>30.955654285716584</v>
      </c>
    </row>
    <row r="1217" spans="2:13" x14ac:dyDescent="0.2">
      <c r="B1217" t="s">
        <v>47</v>
      </c>
      <c r="C1217" s="203" t="s">
        <v>43</v>
      </c>
      <c r="D1217" s="202" t="s">
        <v>79</v>
      </c>
      <c r="E1217" s="47" t="str">
        <f t="shared" si="18"/>
        <v>RRMale50-54</v>
      </c>
      <c r="F1217" s="159">
        <v>9.4999999999999998E-3</v>
      </c>
      <c r="G1217" s="159">
        <v>4.6390909982130468E-2</v>
      </c>
      <c r="H1217" s="157">
        <v>3994.5828779626463</v>
      </c>
      <c r="I1217" s="158">
        <v>0.95360909001786953</v>
      </c>
      <c r="J1217" s="157">
        <v>86107.017075141193</v>
      </c>
      <c r="K1217" s="157">
        <v>420548.62818079937</v>
      </c>
      <c r="L1217" s="157">
        <v>2311822.9107012651</v>
      </c>
      <c r="M1217" s="156">
        <v>26.848252200907801</v>
      </c>
    </row>
    <row r="1218" spans="2:13" x14ac:dyDescent="0.2">
      <c r="B1218" t="s">
        <v>47</v>
      </c>
      <c r="C1218" s="203" t="s">
        <v>43</v>
      </c>
      <c r="D1218" s="202" t="s">
        <v>80</v>
      </c>
      <c r="E1218" s="47" t="str">
        <f t="shared" si="18"/>
        <v>RRMale55-59</v>
      </c>
      <c r="F1218" s="159">
        <v>1.311E-2</v>
      </c>
      <c r="G1218" s="159">
        <v>6.3458539298735933E-2</v>
      </c>
      <c r="H1218" s="157">
        <v>5210.7351324165229</v>
      </c>
      <c r="I1218" s="158">
        <v>0.93654146070126409</v>
      </c>
      <c r="J1218" s="157">
        <v>82112.434197178547</v>
      </c>
      <c r="K1218" s="157">
        <v>397535.33315485145</v>
      </c>
      <c r="L1218" s="157">
        <v>1891274.2825204656</v>
      </c>
      <c r="M1218" s="156">
        <v>23.03273920705972</v>
      </c>
    </row>
    <row r="1219" spans="2:13" x14ac:dyDescent="0.2">
      <c r="B1219" t="s">
        <v>47</v>
      </c>
      <c r="C1219" s="203" t="s">
        <v>43</v>
      </c>
      <c r="D1219" s="202" t="s">
        <v>81</v>
      </c>
      <c r="E1219" s="47" t="str">
        <f t="shared" si="18"/>
        <v>RRMale60-64</v>
      </c>
      <c r="F1219" s="159">
        <v>1.5740000000000001E-2</v>
      </c>
      <c r="G1219" s="159">
        <v>7.5709174699820442E-2</v>
      </c>
      <c r="H1219" s="157">
        <v>5822.1641692070862</v>
      </c>
      <c r="I1219" s="158">
        <v>0.92429082530017959</v>
      </c>
      <c r="J1219" s="157">
        <v>76901.699064762026</v>
      </c>
      <c r="K1219" s="157">
        <v>369953.0849007924</v>
      </c>
      <c r="L1219" s="157">
        <v>1493738.9493656142</v>
      </c>
      <c r="M1219" s="156">
        <v>19.424004508764838</v>
      </c>
    </row>
    <row r="1220" spans="2:13" x14ac:dyDescent="0.2">
      <c r="B1220" t="s">
        <v>47</v>
      </c>
      <c r="C1220" s="203" t="s">
        <v>43</v>
      </c>
      <c r="D1220" s="202" t="s">
        <v>82</v>
      </c>
      <c r="E1220" s="47" t="str">
        <f t="shared" si="18"/>
        <v>RRMale65-69</v>
      </c>
      <c r="F1220" s="159">
        <v>2.383E-2</v>
      </c>
      <c r="G1220" s="159">
        <v>0.11245069072452958</v>
      </c>
      <c r="H1220" s="157">
        <v>7992.9427953834565</v>
      </c>
      <c r="I1220" s="158">
        <v>0.88754930927547038</v>
      </c>
      <c r="J1220" s="157">
        <v>71079.534895554942</v>
      </c>
      <c r="K1220" s="157">
        <v>335415.31748931605</v>
      </c>
      <c r="L1220" s="157">
        <v>1123785.8644648218</v>
      </c>
      <c r="M1220" s="156">
        <v>15.81025911489327</v>
      </c>
    </row>
    <row r="1221" spans="2:13" x14ac:dyDescent="0.2">
      <c r="B1221" t="s">
        <v>47</v>
      </c>
      <c r="C1221" s="203" t="s">
        <v>43</v>
      </c>
      <c r="D1221" s="202" t="s">
        <v>19</v>
      </c>
      <c r="E1221" s="47" t="str">
        <f t="shared" si="18"/>
        <v>RRMale70-74</v>
      </c>
      <c r="F1221" s="159">
        <v>4.1910000000000003E-2</v>
      </c>
      <c r="G1221" s="159">
        <v>0.189688255251205</v>
      </c>
      <c r="H1221" s="157">
        <v>11966.785585225982</v>
      </c>
      <c r="I1221" s="158">
        <v>0.81031174474879497</v>
      </c>
      <c r="J1221" s="157">
        <v>63086.592100171481</v>
      </c>
      <c r="K1221" s="157">
        <v>285515.99653779244</v>
      </c>
      <c r="L1221" s="157">
        <v>788370.54697550577</v>
      </c>
      <c r="M1221" s="156">
        <v>12.496641849407535</v>
      </c>
    </row>
    <row r="1222" spans="2:13" x14ac:dyDescent="0.2">
      <c r="B1222" t="s">
        <v>47</v>
      </c>
      <c r="C1222" s="203" t="s">
        <v>43</v>
      </c>
      <c r="D1222" s="202" t="s">
        <v>20</v>
      </c>
      <c r="E1222" s="47" t="str">
        <f t="shared" si="18"/>
        <v>RRMale75-79</v>
      </c>
      <c r="F1222" s="159">
        <v>5.5230000000000001E-2</v>
      </c>
      <c r="G1222" s="159">
        <v>0.24263799185398816</v>
      </c>
      <c r="H1222" s="157">
        <v>12403.607196750796</v>
      </c>
      <c r="I1222" s="158">
        <v>0.75736200814601184</v>
      </c>
      <c r="J1222" s="157">
        <v>51119.8065149455</v>
      </c>
      <c r="K1222" s="157">
        <v>224590.0145828505</v>
      </c>
      <c r="L1222" s="157">
        <v>502854.55043771327</v>
      </c>
      <c r="M1222" s="156">
        <v>9.8367850881966383</v>
      </c>
    </row>
    <row r="1223" spans="2:13" x14ac:dyDescent="0.2">
      <c r="B1223" t="s">
        <v>47</v>
      </c>
      <c r="C1223" s="203" t="s">
        <v>43</v>
      </c>
      <c r="D1223" s="202" t="s">
        <v>21</v>
      </c>
      <c r="E1223" s="47" t="str">
        <f t="shared" ref="E1223:E1286" si="19">_xlfn.CONCAT(C1223,B1223,D1223)</f>
        <v>RRMale80-84</v>
      </c>
      <c r="F1223" s="159">
        <v>0.10906</v>
      </c>
      <c r="G1223" s="159">
        <v>0.42848001782164624</v>
      </c>
      <c r="H1223" s="157">
        <v>16589.117773846476</v>
      </c>
      <c r="I1223" s="158">
        <v>0.57151998217835376</v>
      </c>
      <c r="J1223" s="157">
        <v>38716.199318194704</v>
      </c>
      <c r="K1223" s="157">
        <v>152108.20215635732</v>
      </c>
      <c r="L1223" s="157">
        <v>278264.53585486277</v>
      </c>
      <c r="M1223" s="156">
        <v>7.1872895778819945</v>
      </c>
    </row>
    <row r="1224" spans="2:13" x14ac:dyDescent="0.2">
      <c r="B1224" t="s">
        <v>47</v>
      </c>
      <c r="C1224" s="203" t="s">
        <v>43</v>
      </c>
      <c r="D1224" s="202" t="s">
        <v>22</v>
      </c>
      <c r="E1224" s="47" t="str">
        <f t="shared" si="19"/>
        <v>RRMale85-89</v>
      </c>
      <c r="F1224" s="159">
        <v>0.13752</v>
      </c>
      <c r="G1224" s="159">
        <v>0.51169635638602928</v>
      </c>
      <c r="H1224" s="157">
        <v>11322.347003699542</v>
      </c>
      <c r="I1224" s="158">
        <v>0.48830364361397072</v>
      </c>
      <c r="J1224" s="157">
        <v>22127.081544348228</v>
      </c>
      <c r="K1224" s="157">
        <v>82329.540212492284</v>
      </c>
      <c r="L1224" s="157">
        <v>126156.33369850542</v>
      </c>
      <c r="M1224" s="156">
        <v>5.7014447859134272</v>
      </c>
    </row>
    <row r="1225" spans="2:13" x14ac:dyDescent="0.2">
      <c r="B1225" t="s">
        <v>47</v>
      </c>
      <c r="C1225" s="203" t="s">
        <v>43</v>
      </c>
      <c r="D1225" s="202" t="s">
        <v>5</v>
      </c>
      <c r="E1225" s="47" t="str">
        <f t="shared" si="19"/>
        <v>RRMale90+</v>
      </c>
      <c r="F1225" s="159">
        <v>0.24653</v>
      </c>
      <c r="G1225" s="159">
        <v>1</v>
      </c>
      <c r="H1225" s="157">
        <v>10804.734540648686</v>
      </c>
      <c r="I1225" s="158">
        <v>0</v>
      </c>
      <c r="J1225" s="157">
        <v>10804.734540648686</v>
      </c>
      <c r="K1225" s="157">
        <v>43826.793486013135</v>
      </c>
      <c r="L1225" s="157">
        <v>43826.793486013135</v>
      </c>
      <c r="M1225" s="156">
        <v>4.056258237639395</v>
      </c>
    </row>
    <row r="1226" spans="2:13" x14ac:dyDescent="0.2">
      <c r="B1226" t="s">
        <v>47</v>
      </c>
      <c r="C1226" s="203" t="s">
        <v>44</v>
      </c>
      <c r="D1226" s="202">
        <v>0</v>
      </c>
      <c r="E1226" s="47" t="str">
        <f t="shared" si="19"/>
        <v>PAMale0</v>
      </c>
      <c r="F1226" s="159">
        <v>1.7069999999999998E-2</v>
      </c>
      <c r="G1226" s="159">
        <v>1.6808961419106195E-2</v>
      </c>
      <c r="H1226" s="157">
        <v>1680.8961419106195</v>
      </c>
      <c r="I1226" s="158">
        <v>0.98319103858089385</v>
      </c>
      <c r="J1226" s="157">
        <v>100000</v>
      </c>
      <c r="K1226" s="157">
        <v>98471.772534517411</v>
      </c>
      <c r="L1226" s="157">
        <v>6899801.8071985506</v>
      </c>
      <c r="M1226" s="156">
        <v>68.998018071985499</v>
      </c>
    </row>
    <row r="1227" spans="2:13" x14ac:dyDescent="0.2">
      <c r="B1227" t="s">
        <v>47</v>
      </c>
      <c r="C1227" s="203" t="s">
        <v>44</v>
      </c>
      <c r="D1227" s="202" t="s">
        <v>107</v>
      </c>
      <c r="E1227" s="47" t="str">
        <f t="shared" si="19"/>
        <v>PAMale01-04</v>
      </c>
      <c r="F1227" s="159">
        <v>8.0999999999999996E-4</v>
      </c>
      <c r="G1227" s="159">
        <v>3.2321365166972215E-3</v>
      </c>
      <c r="H1227" s="157">
        <v>317.78076586867735</v>
      </c>
      <c r="I1227" s="158">
        <v>0.99676786348330282</v>
      </c>
      <c r="J1227" s="157">
        <v>98319.10385808938</v>
      </c>
      <c r="K1227" s="157">
        <v>392514.48984062386</v>
      </c>
      <c r="L1227" s="157">
        <v>6801330.034664033</v>
      </c>
      <c r="M1227" s="156">
        <v>69.176078379242071</v>
      </c>
    </row>
    <row r="1228" spans="2:13" x14ac:dyDescent="0.2">
      <c r="B1228" t="s">
        <v>47</v>
      </c>
      <c r="C1228" s="203" t="s">
        <v>44</v>
      </c>
      <c r="D1228" s="202" t="s">
        <v>106</v>
      </c>
      <c r="E1228" s="47" t="str">
        <f t="shared" si="19"/>
        <v>PAMale05-09</v>
      </c>
      <c r="F1228" s="159">
        <v>5.2999999999999998E-4</v>
      </c>
      <c r="G1228" s="159">
        <v>2.6224682983789853E-3</v>
      </c>
      <c r="H1228" s="157">
        <v>257.0053630085452</v>
      </c>
      <c r="I1228" s="158">
        <v>0.99737753170162102</v>
      </c>
      <c r="J1228" s="157">
        <v>98001.3230922207</v>
      </c>
      <c r="K1228" s="157">
        <v>489364.10205358214</v>
      </c>
      <c r="L1228" s="157">
        <v>6408815.5448234091</v>
      </c>
      <c r="M1228" s="156">
        <v>65.395194091335057</v>
      </c>
    </row>
    <row r="1229" spans="2:13" x14ac:dyDescent="0.2">
      <c r="B1229" t="s">
        <v>47</v>
      </c>
      <c r="C1229" s="203" t="s">
        <v>44</v>
      </c>
      <c r="D1229" s="202" t="s">
        <v>71</v>
      </c>
      <c r="E1229" s="47" t="str">
        <f t="shared" si="19"/>
        <v>PAMale10-14</v>
      </c>
      <c r="F1229" s="159">
        <v>4.8000000000000001E-4</v>
      </c>
      <c r="G1229" s="159">
        <v>2.4032301407891071E-3</v>
      </c>
      <c r="H1229" s="157">
        <v>234.90209045770973</v>
      </c>
      <c r="I1229" s="158">
        <v>0.99759676985921086</v>
      </c>
      <c r="J1229" s="157">
        <v>97744.317729212155</v>
      </c>
      <c r="K1229" s="157">
        <v>488134.33341991645</v>
      </c>
      <c r="L1229" s="157">
        <v>5919451.4427698273</v>
      </c>
      <c r="M1229" s="156">
        <v>60.560568432928171</v>
      </c>
    </row>
    <row r="1230" spans="2:13" x14ac:dyDescent="0.2">
      <c r="B1230" t="s">
        <v>47</v>
      </c>
      <c r="C1230" s="203" t="s">
        <v>44</v>
      </c>
      <c r="D1230" s="202" t="s">
        <v>72</v>
      </c>
      <c r="E1230" s="47" t="str">
        <f t="shared" si="19"/>
        <v>PAMale15-19</v>
      </c>
      <c r="F1230" s="159">
        <v>2.4399999999999999E-3</v>
      </c>
      <c r="G1230" s="159">
        <v>1.2132799027337163E-2</v>
      </c>
      <c r="H1230" s="157">
        <v>1183.0621432180951</v>
      </c>
      <c r="I1230" s="158">
        <v>0.98786720097266278</v>
      </c>
      <c r="J1230" s="157">
        <v>97509.415638754435</v>
      </c>
      <c r="K1230" s="157">
        <v>484589.42283572693</v>
      </c>
      <c r="L1230" s="157">
        <v>5431317.1093499111</v>
      </c>
      <c r="M1230" s="156">
        <v>55.700437478483586</v>
      </c>
    </row>
    <row r="1231" spans="2:13" x14ac:dyDescent="0.2">
      <c r="B1231" t="s">
        <v>47</v>
      </c>
      <c r="C1231" s="203" t="s">
        <v>44</v>
      </c>
      <c r="D1231" s="202" t="s">
        <v>73</v>
      </c>
      <c r="E1231" s="47" t="str">
        <f t="shared" si="19"/>
        <v>PAMale20-24</v>
      </c>
      <c r="F1231" s="159">
        <v>3.82E-3</v>
      </c>
      <c r="G1231" s="159">
        <v>1.8937333476707917E-2</v>
      </c>
      <c r="H1231" s="157">
        <v>1824.1642787402209</v>
      </c>
      <c r="I1231" s="158">
        <v>0.9810626665232921</v>
      </c>
      <c r="J1231" s="157">
        <v>96326.353495536328</v>
      </c>
      <c r="K1231" s="157">
        <v>477071.35678083106</v>
      </c>
      <c r="L1231" s="157">
        <v>4946727.6865141839</v>
      </c>
      <c r="M1231" s="156">
        <v>51.353835238280979</v>
      </c>
    </row>
    <row r="1232" spans="2:13" x14ac:dyDescent="0.2">
      <c r="B1232" t="s">
        <v>47</v>
      </c>
      <c r="C1232" s="203" t="s">
        <v>44</v>
      </c>
      <c r="D1232" s="202" t="s">
        <v>74</v>
      </c>
      <c r="E1232" s="47" t="str">
        <f t="shared" si="19"/>
        <v>PAMale25-29</v>
      </c>
      <c r="F1232" s="159">
        <v>3.8800000000000002E-3</v>
      </c>
      <c r="G1232" s="159">
        <v>1.9212658995558022E-2</v>
      </c>
      <c r="H1232" s="157">
        <v>1815.6383357560039</v>
      </c>
      <c r="I1232" s="158">
        <v>0.98078734100444198</v>
      </c>
      <c r="J1232" s="157">
        <v>94502.189216796105</v>
      </c>
      <c r="K1232" s="157">
        <v>467971.85024459055</v>
      </c>
      <c r="L1232" s="157">
        <v>4469656.3297333531</v>
      </c>
      <c r="M1232" s="156">
        <v>47.296854885335819</v>
      </c>
    </row>
    <row r="1233" spans="2:13" x14ac:dyDescent="0.2">
      <c r="B1233" t="s">
        <v>47</v>
      </c>
      <c r="C1233" s="203" t="s">
        <v>44</v>
      </c>
      <c r="D1233" s="202" t="s">
        <v>75</v>
      </c>
      <c r="E1233" s="47" t="str">
        <f t="shared" si="19"/>
        <v>PAMale30-34</v>
      </c>
      <c r="F1233" s="159">
        <v>3.98E-3</v>
      </c>
      <c r="G1233" s="159">
        <v>1.9718028677847003E-2</v>
      </c>
      <c r="H1233" s="157">
        <v>1827.5960683230742</v>
      </c>
      <c r="I1233" s="158">
        <v>0.980281971322153</v>
      </c>
      <c r="J1233" s="157">
        <v>92686.550881040108</v>
      </c>
      <c r="K1233" s="157">
        <v>458863.76423439285</v>
      </c>
      <c r="L1233" s="157">
        <v>4001684.4794887621</v>
      </c>
      <c r="M1233" s="156">
        <v>43.174381196089406</v>
      </c>
    </row>
    <row r="1234" spans="2:13" x14ac:dyDescent="0.2">
      <c r="B1234" t="s">
        <v>47</v>
      </c>
      <c r="C1234" s="203" t="s">
        <v>44</v>
      </c>
      <c r="D1234" s="202" t="s">
        <v>76</v>
      </c>
      <c r="E1234" s="47" t="str">
        <f t="shared" si="19"/>
        <v>PAMale35-39</v>
      </c>
      <c r="F1234" s="159">
        <v>4.0600000000000002E-3</v>
      </c>
      <c r="G1234" s="159">
        <v>2.0081353834810408E-2</v>
      </c>
      <c r="H1234" s="157">
        <v>1824.5708206552206</v>
      </c>
      <c r="I1234" s="158">
        <v>0.97991864616518964</v>
      </c>
      <c r="J1234" s="157">
        <v>90858.954812717027</v>
      </c>
      <c r="K1234" s="157">
        <v>449733.34701194707</v>
      </c>
      <c r="L1234" s="157">
        <v>3542820.7152543692</v>
      </c>
      <c r="M1234" s="156">
        <v>38.992532134636662</v>
      </c>
    </row>
    <row r="1235" spans="2:13" x14ac:dyDescent="0.2">
      <c r="B1235" t="s">
        <v>47</v>
      </c>
      <c r="C1235" s="203" t="s">
        <v>44</v>
      </c>
      <c r="D1235" s="202" t="s">
        <v>77</v>
      </c>
      <c r="E1235" s="47" t="str">
        <f t="shared" si="19"/>
        <v>PAMale40-44</v>
      </c>
      <c r="F1235" s="159">
        <v>4.8399999999999997E-3</v>
      </c>
      <c r="G1235" s="159">
        <v>2.3923563799348135E-2</v>
      </c>
      <c r="H1235" s="157">
        <v>2130.0197657697508</v>
      </c>
      <c r="I1235" s="158">
        <v>0.97607643620065188</v>
      </c>
      <c r="J1235" s="157">
        <v>89034.383992061805</v>
      </c>
      <c r="K1235" s="157">
        <v>439846.87054588465</v>
      </c>
      <c r="L1235" s="157">
        <v>3093087.3682424221</v>
      </c>
      <c r="M1235" s="156">
        <v>34.740369164773441</v>
      </c>
    </row>
    <row r="1236" spans="2:13" x14ac:dyDescent="0.2">
      <c r="B1236" t="s">
        <v>47</v>
      </c>
      <c r="C1236" s="203" t="s">
        <v>44</v>
      </c>
      <c r="D1236" s="202" t="s">
        <v>78</v>
      </c>
      <c r="E1236" s="47" t="str">
        <f t="shared" si="19"/>
        <v>PAMale45-49</v>
      </c>
      <c r="F1236" s="159">
        <v>6.8399999999999997E-3</v>
      </c>
      <c r="G1236" s="159">
        <v>3.361187058240122E-2</v>
      </c>
      <c r="H1236" s="157">
        <v>2921.0182434199869</v>
      </c>
      <c r="I1236" s="158">
        <v>0.96638812941759877</v>
      </c>
      <c r="J1236" s="157">
        <v>86904.364226292062</v>
      </c>
      <c r="K1236" s="157">
        <v>427219.27552291035</v>
      </c>
      <c r="L1236" s="157">
        <v>2653240.4976965375</v>
      </c>
      <c r="M1236" s="156">
        <v>30.530578312358514</v>
      </c>
    </row>
    <row r="1237" spans="2:13" x14ac:dyDescent="0.2">
      <c r="B1237" t="s">
        <v>47</v>
      </c>
      <c r="C1237" s="203" t="s">
        <v>44</v>
      </c>
      <c r="D1237" s="202" t="s">
        <v>79</v>
      </c>
      <c r="E1237" s="47" t="str">
        <f t="shared" si="19"/>
        <v>PAMale50-54</v>
      </c>
      <c r="F1237" s="159">
        <v>9.7699999999999992E-3</v>
      </c>
      <c r="G1237" s="159">
        <v>4.7698386975680636E-2</v>
      </c>
      <c r="H1237" s="157">
        <v>4005.8701362035063</v>
      </c>
      <c r="I1237" s="158">
        <v>0.95230161302431937</v>
      </c>
      <c r="J1237" s="157">
        <v>83983.345982872081</v>
      </c>
      <c r="K1237" s="157">
        <v>409902.05457385164</v>
      </c>
      <c r="L1237" s="157">
        <v>2226021.222173627</v>
      </c>
      <c r="M1237" s="156">
        <v>26.50550768276857</v>
      </c>
    </row>
    <row r="1238" spans="2:13" x14ac:dyDescent="0.2">
      <c r="B1238" t="s">
        <v>47</v>
      </c>
      <c r="C1238" s="203" t="s">
        <v>44</v>
      </c>
      <c r="D1238" s="202" t="s">
        <v>80</v>
      </c>
      <c r="E1238" s="47" t="str">
        <f t="shared" si="19"/>
        <v>PAMale55-59</v>
      </c>
      <c r="F1238" s="159">
        <v>1.2800000000000001E-2</v>
      </c>
      <c r="G1238" s="159">
        <v>6.2004818010587354E-2</v>
      </c>
      <c r="H1238" s="157">
        <v>4958.9888348188306</v>
      </c>
      <c r="I1238" s="158">
        <v>0.93799518198941267</v>
      </c>
      <c r="J1238" s="157">
        <v>79977.475846668574</v>
      </c>
      <c r="K1238" s="157">
        <v>387489.90714629582</v>
      </c>
      <c r="L1238" s="157">
        <v>1816119.1675997754</v>
      </c>
      <c r="M1238" s="156">
        <v>22.707883042990847</v>
      </c>
    </row>
    <row r="1239" spans="2:13" x14ac:dyDescent="0.2">
      <c r="B1239" t="s">
        <v>47</v>
      </c>
      <c r="C1239" s="203" t="s">
        <v>44</v>
      </c>
      <c r="D1239" s="202" t="s">
        <v>81</v>
      </c>
      <c r="E1239" s="47" t="str">
        <f t="shared" si="19"/>
        <v>PAMale60-64</v>
      </c>
      <c r="F1239" s="159">
        <v>1.8759999999999999E-2</v>
      </c>
      <c r="G1239" s="159">
        <v>8.9604326560231068E-2</v>
      </c>
      <c r="H1239" s="157">
        <v>6721.981008264238</v>
      </c>
      <c r="I1239" s="158">
        <v>0.9103956734397689</v>
      </c>
      <c r="J1239" s="157">
        <v>75018.487011849749</v>
      </c>
      <c r="K1239" s="157">
        <v>358287.48253858817</v>
      </c>
      <c r="L1239" s="157">
        <v>1428629.2604534796</v>
      </c>
      <c r="M1239" s="156">
        <v>19.043695992266766</v>
      </c>
    </row>
    <row r="1240" spans="2:13" x14ac:dyDescent="0.2">
      <c r="B1240" t="s">
        <v>47</v>
      </c>
      <c r="C1240" s="203" t="s">
        <v>44</v>
      </c>
      <c r="D1240" s="202" t="s">
        <v>82</v>
      </c>
      <c r="E1240" s="47" t="str">
        <f t="shared" si="19"/>
        <v>PAMale65-69</v>
      </c>
      <c r="F1240" s="159">
        <v>2.6499999999999999E-2</v>
      </c>
      <c r="G1240" s="159">
        <v>0.12427027993301444</v>
      </c>
      <c r="H1240" s="157">
        <v>8487.2259195123734</v>
      </c>
      <c r="I1240" s="158">
        <v>0.87572972006698557</v>
      </c>
      <c r="J1240" s="157">
        <v>68296.506003585513</v>
      </c>
      <c r="K1240" s="157">
        <v>320264.46521914663</v>
      </c>
      <c r="L1240" s="157">
        <v>1070341.7779148915</v>
      </c>
      <c r="M1240" s="156">
        <v>15.671984418334656</v>
      </c>
    </row>
    <row r="1241" spans="2:13" x14ac:dyDescent="0.2">
      <c r="B1241" t="s">
        <v>47</v>
      </c>
      <c r="C1241" s="203" t="s">
        <v>44</v>
      </c>
      <c r="D1241" s="202" t="s">
        <v>19</v>
      </c>
      <c r="E1241" s="47" t="str">
        <f t="shared" si="19"/>
        <v>PAMale70-74</v>
      </c>
      <c r="F1241" s="159">
        <v>4.3839999999999997E-2</v>
      </c>
      <c r="G1241" s="159">
        <v>0.19754682502808985</v>
      </c>
      <c r="H1241" s="157">
        <v>11815.133387824417</v>
      </c>
      <c r="I1241" s="158">
        <v>0.80245317497191015</v>
      </c>
      <c r="J1241" s="157">
        <v>59809.280084073143</v>
      </c>
      <c r="K1241" s="157">
        <v>269508.56695080467</v>
      </c>
      <c r="L1241" s="157">
        <v>750077.3126957448</v>
      </c>
      <c r="M1241" s="156">
        <v>12.541152671314061</v>
      </c>
    </row>
    <row r="1242" spans="2:13" x14ac:dyDescent="0.2">
      <c r="B1242" t="s">
        <v>47</v>
      </c>
      <c r="C1242" s="203" t="s">
        <v>44</v>
      </c>
      <c r="D1242" s="202" t="s">
        <v>20</v>
      </c>
      <c r="E1242" s="47" t="str">
        <f t="shared" si="19"/>
        <v>PAMale75-79</v>
      </c>
      <c r="F1242" s="159">
        <v>6.3700000000000007E-2</v>
      </c>
      <c r="G1242" s="159">
        <v>0.27473217007451667</v>
      </c>
      <c r="H1242" s="157">
        <v>13185.536072735107</v>
      </c>
      <c r="I1242" s="158">
        <v>0.72526782992548333</v>
      </c>
      <c r="J1242" s="157">
        <v>47994.146696248725</v>
      </c>
      <c r="K1242" s="157">
        <v>207006.89329940587</v>
      </c>
      <c r="L1242" s="157">
        <v>480568.74574494013</v>
      </c>
      <c r="M1242" s="156">
        <v>10.013069901761623</v>
      </c>
    </row>
    <row r="1243" spans="2:13" x14ac:dyDescent="0.2">
      <c r="B1243" t="s">
        <v>47</v>
      </c>
      <c r="C1243" s="203" t="s">
        <v>44</v>
      </c>
      <c r="D1243" s="202" t="s">
        <v>21</v>
      </c>
      <c r="E1243" s="47" t="str">
        <f t="shared" si="19"/>
        <v>PAMale80-84</v>
      </c>
      <c r="F1243" s="159">
        <v>9.6189999999999998E-2</v>
      </c>
      <c r="G1243" s="159">
        <v>0.38771612539834138</v>
      </c>
      <c r="H1243" s="157">
        <v>13495.859641448244</v>
      </c>
      <c r="I1243" s="158">
        <v>0.61228387460165856</v>
      </c>
      <c r="J1243" s="157">
        <v>34808.610623513618</v>
      </c>
      <c r="K1243" s="157">
        <v>140303.40401394747</v>
      </c>
      <c r="L1243" s="157">
        <v>273561.85244553426</v>
      </c>
      <c r="M1243" s="156">
        <v>7.8590281986360031</v>
      </c>
    </row>
    <row r="1244" spans="2:13" x14ac:dyDescent="0.2">
      <c r="B1244" t="s">
        <v>47</v>
      </c>
      <c r="C1244" s="203" t="s">
        <v>44</v>
      </c>
      <c r="D1244" s="202" t="s">
        <v>22</v>
      </c>
      <c r="E1244" s="47" t="str">
        <f t="shared" si="19"/>
        <v>PAMale85-89</v>
      </c>
      <c r="F1244" s="159">
        <v>0.13528999999999999</v>
      </c>
      <c r="G1244" s="159">
        <v>0.50548366652078747</v>
      </c>
      <c r="H1244" s="157">
        <v>10773.247510058918</v>
      </c>
      <c r="I1244" s="158">
        <v>0.49451633347921253</v>
      </c>
      <c r="J1244" s="157">
        <v>21312.750982065372</v>
      </c>
      <c r="K1244" s="157">
        <v>79630.636135179564</v>
      </c>
      <c r="L1244" s="157">
        <v>133258.44843158679</v>
      </c>
      <c r="M1244" s="156">
        <v>6.2525221893561955</v>
      </c>
    </row>
    <row r="1245" spans="2:13" x14ac:dyDescent="0.2">
      <c r="B1245" t="s">
        <v>47</v>
      </c>
      <c r="C1245" s="203" t="s">
        <v>44</v>
      </c>
      <c r="D1245" s="202" t="s">
        <v>5</v>
      </c>
      <c r="E1245" s="47" t="str">
        <f t="shared" si="19"/>
        <v>PAMale90+</v>
      </c>
      <c r="F1245" s="159">
        <v>0.19653000000000001</v>
      </c>
      <c r="G1245" s="159">
        <v>1</v>
      </c>
      <c r="H1245" s="157">
        <v>10539.503472006454</v>
      </c>
      <c r="I1245" s="158">
        <v>0</v>
      </c>
      <c r="J1245" s="157">
        <v>10539.503472006454</v>
      </c>
      <c r="K1245" s="157">
        <v>53627.812296407239</v>
      </c>
      <c r="L1245" s="157">
        <v>53627.812296407239</v>
      </c>
      <c r="M1245" s="156">
        <v>5.0882674348792509</v>
      </c>
    </row>
    <row r="1246" spans="2:13" x14ac:dyDescent="0.2">
      <c r="B1246" t="s">
        <v>47</v>
      </c>
      <c r="C1246" s="203" t="s">
        <v>45</v>
      </c>
      <c r="D1246" s="202">
        <v>0</v>
      </c>
      <c r="E1246" s="47" t="str">
        <f t="shared" si="19"/>
        <v>APMale0</v>
      </c>
      <c r="F1246" s="159">
        <v>2.3259999999999999E-2</v>
      </c>
      <c r="G1246" s="159">
        <v>2.2790630938534739E-2</v>
      </c>
      <c r="H1246" s="157">
        <v>2279.0630938534737</v>
      </c>
      <c r="I1246" s="158">
        <v>0.97720936906146527</v>
      </c>
      <c r="J1246" s="157">
        <v>100000</v>
      </c>
      <c r="K1246" s="157">
        <v>97967.128284476043</v>
      </c>
      <c r="L1246" s="157">
        <v>7241494.2705740435</v>
      </c>
      <c r="M1246" s="156">
        <v>72.41494270574043</v>
      </c>
    </row>
    <row r="1247" spans="2:13" x14ac:dyDescent="0.2">
      <c r="B1247" t="s">
        <v>47</v>
      </c>
      <c r="C1247" s="203" t="s">
        <v>45</v>
      </c>
      <c r="D1247" s="202" t="s">
        <v>107</v>
      </c>
      <c r="E1247" s="47" t="str">
        <f t="shared" si="19"/>
        <v>APMale01-04</v>
      </c>
      <c r="F1247" s="159">
        <v>8.4999999999999995E-4</v>
      </c>
      <c r="G1247" s="159">
        <v>3.3962844075365629E-3</v>
      </c>
      <c r="H1247" s="157">
        <v>331.88809430420969</v>
      </c>
      <c r="I1247" s="158">
        <v>0.99660371559246341</v>
      </c>
      <c r="J1247" s="157">
        <v>97720.936906146526</v>
      </c>
      <c r="K1247" s="157">
        <v>390082.01611883566</v>
      </c>
      <c r="L1247" s="157">
        <v>7143527.1422895677</v>
      </c>
      <c r="M1247" s="156">
        <v>73.1012960830531</v>
      </c>
    </row>
    <row r="1248" spans="2:13" x14ac:dyDescent="0.2">
      <c r="B1248" t="s">
        <v>47</v>
      </c>
      <c r="C1248" s="203" t="s">
        <v>45</v>
      </c>
      <c r="D1248" s="202" t="s">
        <v>106</v>
      </c>
      <c r="E1248" s="47" t="str">
        <f t="shared" si="19"/>
        <v>APMale05-09</v>
      </c>
      <c r="F1248" s="159">
        <v>4.4000000000000002E-4</v>
      </c>
      <c r="G1248" s="159">
        <v>2.1880511226051356E-3</v>
      </c>
      <c r="H1248" s="157">
        <v>213.09221758219792</v>
      </c>
      <c r="I1248" s="158">
        <v>0.99781194887739488</v>
      </c>
      <c r="J1248" s="157">
        <v>97389.048811842309</v>
      </c>
      <c r="K1248" s="157">
        <v>486412.51351525605</v>
      </c>
      <c r="L1248" s="157">
        <v>6753445.1261707321</v>
      </c>
      <c r="M1248" s="156">
        <v>69.345015775013167</v>
      </c>
    </row>
    <row r="1249" spans="2:13" x14ac:dyDescent="0.2">
      <c r="B1249" t="s">
        <v>47</v>
      </c>
      <c r="C1249" s="203" t="s">
        <v>45</v>
      </c>
      <c r="D1249" s="202" t="s">
        <v>71</v>
      </c>
      <c r="E1249" s="47" t="str">
        <f t="shared" si="19"/>
        <v>APMale10-14</v>
      </c>
      <c r="F1249" s="159">
        <v>4.8000000000000001E-4</v>
      </c>
      <c r="G1249" s="159">
        <v>2.3874520033486781E-3</v>
      </c>
      <c r="H1249" s="157">
        <v>232.00293224829051</v>
      </c>
      <c r="I1249" s="158">
        <v>0.99761254799665133</v>
      </c>
      <c r="J1249" s="157">
        <v>97175.956594260118</v>
      </c>
      <c r="K1249" s="157">
        <v>485299.77564067987</v>
      </c>
      <c r="L1249" s="157">
        <v>6267032.6126554757</v>
      </c>
      <c r="M1249" s="156">
        <v>64.491596813626316</v>
      </c>
    </row>
    <row r="1250" spans="2:13" x14ac:dyDescent="0.2">
      <c r="B1250" t="s">
        <v>47</v>
      </c>
      <c r="C1250" s="203" t="s">
        <v>45</v>
      </c>
      <c r="D1250" s="202" t="s">
        <v>72</v>
      </c>
      <c r="E1250" s="47" t="str">
        <f t="shared" si="19"/>
        <v>APMale15-19</v>
      </c>
      <c r="F1250" s="159">
        <v>2.1099999999999999E-3</v>
      </c>
      <c r="G1250" s="159">
        <v>1.049795551983782E-2</v>
      </c>
      <c r="H1250" s="157">
        <v>1017.713313461019</v>
      </c>
      <c r="I1250" s="158">
        <v>0.98950204448016221</v>
      </c>
      <c r="J1250" s="157">
        <v>96943.953662011831</v>
      </c>
      <c r="K1250" s="157">
        <v>482175.48502640659</v>
      </c>
      <c r="L1250" s="157">
        <v>5781732.8370147962</v>
      </c>
      <c r="M1250" s="156">
        <v>59.639952968829753</v>
      </c>
    </row>
    <row r="1251" spans="2:13" x14ac:dyDescent="0.2">
      <c r="B1251" t="s">
        <v>47</v>
      </c>
      <c r="C1251" s="203" t="s">
        <v>45</v>
      </c>
      <c r="D1251" s="202" t="s">
        <v>73</v>
      </c>
      <c r="E1251" s="47" t="str">
        <f t="shared" si="19"/>
        <v>APMale20-24</v>
      </c>
      <c r="F1251" s="159">
        <v>2.3900000000000002E-3</v>
      </c>
      <c r="G1251" s="159">
        <v>1.1891044478075371E-2</v>
      </c>
      <c r="H1251" s="157">
        <v>1140.663190599166</v>
      </c>
      <c r="I1251" s="158">
        <v>0.98810895552192468</v>
      </c>
      <c r="J1251" s="157">
        <v>95926.240348550811</v>
      </c>
      <c r="K1251" s="157">
        <v>476779.54376625613</v>
      </c>
      <c r="L1251" s="157">
        <v>5299557.3519883901</v>
      </c>
      <c r="M1251" s="156">
        <v>55.246169689672946</v>
      </c>
    </row>
    <row r="1252" spans="2:13" x14ac:dyDescent="0.2">
      <c r="B1252" t="s">
        <v>47</v>
      </c>
      <c r="C1252" s="203" t="s">
        <v>45</v>
      </c>
      <c r="D1252" s="202" t="s">
        <v>74</v>
      </c>
      <c r="E1252" s="47" t="str">
        <f t="shared" si="19"/>
        <v>APMale25-29</v>
      </c>
      <c r="F1252" s="159">
        <v>2.4399999999999999E-3</v>
      </c>
      <c r="G1252" s="159">
        <v>1.2138839407418469E-2</v>
      </c>
      <c r="H1252" s="157">
        <v>1150.5868992598473</v>
      </c>
      <c r="I1252" s="158">
        <v>0.98786116059258156</v>
      </c>
      <c r="J1252" s="157">
        <v>94785.577157951644</v>
      </c>
      <c r="K1252" s="157">
        <v>471051.41854160861</v>
      </c>
      <c r="L1252" s="157">
        <v>4822777.8082221337</v>
      </c>
      <c r="M1252" s="156">
        <v>50.880924638834109</v>
      </c>
    </row>
    <row r="1253" spans="2:13" x14ac:dyDescent="0.2">
      <c r="B1253" t="s">
        <v>47</v>
      </c>
      <c r="C1253" s="203" t="s">
        <v>45</v>
      </c>
      <c r="D1253" s="202" t="s">
        <v>75</v>
      </c>
      <c r="E1253" s="47" t="str">
        <f t="shared" si="19"/>
        <v>APMale30-34</v>
      </c>
      <c r="F1253" s="159">
        <v>2.3900000000000002E-3</v>
      </c>
      <c r="G1253" s="159">
        <v>1.1883531960999064E-2</v>
      </c>
      <c r="H1253" s="157">
        <v>1112.7143994070002</v>
      </c>
      <c r="I1253" s="158">
        <v>0.98811646803900088</v>
      </c>
      <c r="J1253" s="157">
        <v>93634.990258691803</v>
      </c>
      <c r="K1253" s="157">
        <v>465393.16529494151</v>
      </c>
      <c r="L1253" s="157">
        <v>4351726.3896805253</v>
      </c>
      <c r="M1253" s="156">
        <v>46.475429512596868</v>
      </c>
    </row>
    <row r="1254" spans="2:13" x14ac:dyDescent="0.2">
      <c r="B1254" t="s">
        <v>47</v>
      </c>
      <c r="C1254" s="203" t="s">
        <v>45</v>
      </c>
      <c r="D1254" s="202" t="s">
        <v>76</v>
      </c>
      <c r="E1254" s="47" t="str">
        <f t="shared" si="19"/>
        <v>APMale35-39</v>
      </c>
      <c r="F1254" s="159">
        <v>2.9299999999999999E-3</v>
      </c>
      <c r="G1254" s="159">
        <v>1.4565891930390398E-2</v>
      </c>
      <c r="H1254" s="157">
        <v>1347.6694713201107</v>
      </c>
      <c r="I1254" s="158">
        <v>0.98543410806960963</v>
      </c>
      <c r="J1254" s="157">
        <v>92522.275859284797</v>
      </c>
      <c r="K1254" s="157">
        <v>459242.2056181237</v>
      </c>
      <c r="L1254" s="157">
        <v>3886333.2243855838</v>
      </c>
      <c r="M1254" s="156">
        <v>42.004297757398739</v>
      </c>
    </row>
    <row r="1255" spans="2:13" x14ac:dyDescent="0.2">
      <c r="B1255" t="s">
        <v>47</v>
      </c>
      <c r="C1255" s="203" t="s">
        <v>45</v>
      </c>
      <c r="D1255" s="202" t="s">
        <v>77</v>
      </c>
      <c r="E1255" s="47" t="str">
        <f t="shared" si="19"/>
        <v>APMale40-44</v>
      </c>
      <c r="F1255" s="159">
        <v>3.3E-3</v>
      </c>
      <c r="G1255" s="159">
        <v>1.634150208004604E-2</v>
      </c>
      <c r="H1255" s="157">
        <v>1489.9300199363038</v>
      </c>
      <c r="I1255" s="158">
        <v>0.98365849791995397</v>
      </c>
      <c r="J1255" s="157">
        <v>91174.606387964683</v>
      </c>
      <c r="K1255" s="157">
        <v>452148.20688998263</v>
      </c>
      <c r="L1255" s="157">
        <v>3427091.0187674602</v>
      </c>
      <c r="M1255" s="156">
        <v>37.588218414506329</v>
      </c>
    </row>
    <row r="1256" spans="2:13" x14ac:dyDescent="0.2">
      <c r="B1256" t="s">
        <v>47</v>
      </c>
      <c r="C1256" s="203" t="s">
        <v>45</v>
      </c>
      <c r="D1256" s="202" t="s">
        <v>78</v>
      </c>
      <c r="E1256" s="47" t="str">
        <f t="shared" si="19"/>
        <v>APMale45-49</v>
      </c>
      <c r="F1256" s="159">
        <v>4.6600000000000001E-3</v>
      </c>
      <c r="G1256" s="159">
        <v>2.3019079014015804E-2</v>
      </c>
      <c r="H1256" s="157">
        <v>2064.4586516620811</v>
      </c>
      <c r="I1256" s="158">
        <v>0.97698092098598421</v>
      </c>
      <c r="J1256" s="157">
        <v>89684.676368028377</v>
      </c>
      <c r="K1256" s="157">
        <v>443262.23521098669</v>
      </c>
      <c r="L1256" s="157">
        <v>2974942.8118774774</v>
      </c>
      <c r="M1256" s="156">
        <v>33.171138396815493</v>
      </c>
    </row>
    <row r="1257" spans="2:13" x14ac:dyDescent="0.2">
      <c r="B1257" t="s">
        <v>47</v>
      </c>
      <c r="C1257" s="203" t="s">
        <v>45</v>
      </c>
      <c r="D1257" s="202" t="s">
        <v>79</v>
      </c>
      <c r="E1257" s="47" t="str">
        <f t="shared" si="19"/>
        <v>APMale50-54</v>
      </c>
      <c r="F1257" s="159">
        <v>6.9300000000000004E-3</v>
      </c>
      <c r="G1257" s="159">
        <v>3.4080453631836753E-2</v>
      </c>
      <c r="H1257" s="157">
        <v>2986.1367670940631</v>
      </c>
      <c r="I1257" s="158">
        <v>0.96591954636816324</v>
      </c>
      <c r="J1257" s="157">
        <v>87620.2177163663</v>
      </c>
      <c r="K1257" s="157">
        <v>430635.74666409631</v>
      </c>
      <c r="L1257" s="157">
        <v>2531680.5766664906</v>
      </c>
      <c r="M1257" s="156">
        <v>28.893794636093517</v>
      </c>
    </row>
    <row r="1258" spans="2:13" x14ac:dyDescent="0.2">
      <c r="B1258" t="s">
        <v>47</v>
      </c>
      <c r="C1258" s="203" t="s">
        <v>45</v>
      </c>
      <c r="D1258" s="202" t="s">
        <v>80</v>
      </c>
      <c r="E1258" s="47" t="str">
        <f t="shared" si="19"/>
        <v>APMale55-59</v>
      </c>
      <c r="F1258" s="159">
        <v>9.1400000000000006E-3</v>
      </c>
      <c r="G1258" s="159">
        <v>4.465833203300399E-2</v>
      </c>
      <c r="H1258" s="157">
        <v>3779.6168883407368</v>
      </c>
      <c r="I1258" s="158">
        <v>0.95534166796699604</v>
      </c>
      <c r="J1258" s="157">
        <v>84634.080949272233</v>
      </c>
      <c r="K1258" s="157">
        <v>413721.36252550932</v>
      </c>
      <c r="L1258" s="157">
        <v>2101044.8300023945</v>
      </c>
      <c r="M1258" s="156">
        <v>24.825044549862998</v>
      </c>
    </row>
    <row r="1259" spans="2:13" x14ac:dyDescent="0.2">
      <c r="B1259" t="s">
        <v>47</v>
      </c>
      <c r="C1259" s="203" t="s">
        <v>45</v>
      </c>
      <c r="D1259" s="202" t="s">
        <v>81</v>
      </c>
      <c r="E1259" s="47" t="str">
        <f t="shared" si="19"/>
        <v>APMale60-64</v>
      </c>
      <c r="F1259" s="159">
        <v>1.451E-2</v>
      </c>
      <c r="G1259" s="159">
        <v>7.0003432547001337E-2</v>
      </c>
      <c r="H1259" s="157">
        <v>5660.0900210133614</v>
      </c>
      <c r="I1259" s="158">
        <v>0.92999656745299863</v>
      </c>
      <c r="J1259" s="157">
        <v>80854.464060931496</v>
      </c>
      <c r="K1259" s="157">
        <v>390122.09525212407</v>
      </c>
      <c r="L1259" s="157">
        <v>1687323.4674768853</v>
      </c>
      <c r="M1259" s="156">
        <v>20.868649456452118</v>
      </c>
    </row>
    <row r="1260" spans="2:13" x14ac:dyDescent="0.2">
      <c r="B1260" t="s">
        <v>47</v>
      </c>
      <c r="C1260" s="203" t="s">
        <v>45</v>
      </c>
      <c r="D1260" s="202" t="s">
        <v>82</v>
      </c>
      <c r="E1260" s="47" t="str">
        <f t="shared" si="19"/>
        <v>APMale65-69</v>
      </c>
      <c r="F1260" s="159">
        <v>2.2800000000000001E-2</v>
      </c>
      <c r="G1260" s="159">
        <v>0.10786324325630797</v>
      </c>
      <c r="H1260" s="157">
        <v>8110.7090585734977</v>
      </c>
      <c r="I1260" s="158">
        <v>0.89213675674369197</v>
      </c>
      <c r="J1260" s="157">
        <v>75194.374039918126</v>
      </c>
      <c r="K1260" s="157">
        <v>355695.0975531569</v>
      </c>
      <c r="L1260" s="157">
        <v>1297201.3722247612</v>
      </c>
      <c r="M1260" s="156">
        <v>17.251308874998031</v>
      </c>
    </row>
    <row r="1261" spans="2:13" x14ac:dyDescent="0.2">
      <c r="B1261" t="s">
        <v>47</v>
      </c>
      <c r="C1261" s="203" t="s">
        <v>45</v>
      </c>
      <c r="D1261" s="202" t="s">
        <v>19</v>
      </c>
      <c r="E1261" s="47" t="str">
        <f t="shared" si="19"/>
        <v>APMale70-74</v>
      </c>
      <c r="F1261" s="159">
        <v>3.7310000000000003E-2</v>
      </c>
      <c r="G1261" s="159">
        <v>0.17064057031681834</v>
      </c>
      <c r="H1261" s="157">
        <v>11447.194851359021</v>
      </c>
      <c r="I1261" s="158">
        <v>0.82935942968318166</v>
      </c>
      <c r="J1261" s="157">
        <v>67083.664981344627</v>
      </c>
      <c r="K1261" s="157">
        <v>306800.3377783256</v>
      </c>
      <c r="L1261" s="157">
        <v>941506.27467160416</v>
      </c>
      <c r="M1261" s="156">
        <v>14.034806758596577</v>
      </c>
    </row>
    <row r="1262" spans="2:13" x14ac:dyDescent="0.2">
      <c r="B1262" t="s">
        <v>47</v>
      </c>
      <c r="C1262" s="203" t="s">
        <v>45</v>
      </c>
      <c r="D1262" s="202" t="s">
        <v>20</v>
      </c>
      <c r="E1262" s="47" t="str">
        <f t="shared" si="19"/>
        <v>APMale75-79</v>
      </c>
      <c r="F1262" s="159">
        <v>5.3780000000000001E-2</v>
      </c>
      <c r="G1262" s="159">
        <v>0.23702670386799479</v>
      </c>
      <c r="H1262" s="157">
        <v>13187.329129760636</v>
      </c>
      <c r="I1262" s="158">
        <v>0.76297329613200526</v>
      </c>
      <c r="J1262" s="157">
        <v>55636.470129985602</v>
      </c>
      <c r="K1262" s="157">
        <v>245214.02782552643</v>
      </c>
      <c r="L1262" s="157">
        <v>634705.9368932785</v>
      </c>
      <c r="M1262" s="156">
        <v>11.408091408574103</v>
      </c>
    </row>
    <row r="1263" spans="2:13" x14ac:dyDescent="0.2">
      <c r="B1263" t="s">
        <v>47</v>
      </c>
      <c r="C1263" s="203" t="s">
        <v>45</v>
      </c>
      <c r="D1263" s="202" t="s">
        <v>21</v>
      </c>
      <c r="E1263" s="47" t="str">
        <f t="shared" si="19"/>
        <v>APMale80-84</v>
      </c>
      <c r="F1263" s="159">
        <v>7.4270000000000003E-2</v>
      </c>
      <c r="G1263" s="159">
        <v>0.31319366955606875</v>
      </c>
      <c r="H1263" s="157">
        <v>13294.802239363429</v>
      </c>
      <c r="I1263" s="158">
        <v>0.68680633044393125</v>
      </c>
      <c r="J1263" s="157">
        <v>42449.141000224969</v>
      </c>
      <c r="K1263" s="157">
        <v>179008.69940271627</v>
      </c>
      <c r="L1263" s="157">
        <v>389491.90906775213</v>
      </c>
      <c r="M1263" s="156">
        <v>9.1754956611651561</v>
      </c>
    </row>
    <row r="1264" spans="2:13" x14ac:dyDescent="0.2">
      <c r="B1264" t="s">
        <v>47</v>
      </c>
      <c r="C1264" s="203" t="s">
        <v>45</v>
      </c>
      <c r="D1264" s="202" t="s">
        <v>22</v>
      </c>
      <c r="E1264" s="47" t="str">
        <f t="shared" si="19"/>
        <v>APMale85-89</v>
      </c>
      <c r="F1264" s="159">
        <v>0.112</v>
      </c>
      <c r="G1264" s="159">
        <v>0.43748932729367362</v>
      </c>
      <c r="H1264" s="157">
        <v>12754.71205218119</v>
      </c>
      <c r="I1264" s="158">
        <v>0.56251067270632638</v>
      </c>
      <c r="J1264" s="157">
        <v>29154.338760861541</v>
      </c>
      <c r="K1264" s="157">
        <v>113884.91367385474</v>
      </c>
      <c r="L1264" s="157">
        <v>210483.20966503586</v>
      </c>
      <c r="M1264" s="156">
        <v>7.2196187123818634</v>
      </c>
    </row>
    <row r="1265" spans="2:13" x14ac:dyDescent="0.2">
      <c r="B1265" t="s">
        <v>47</v>
      </c>
      <c r="C1265" s="203" t="s">
        <v>45</v>
      </c>
      <c r="D1265" s="202" t="s">
        <v>5</v>
      </c>
      <c r="E1265" s="47" t="str">
        <f t="shared" si="19"/>
        <v>APMale90+</v>
      </c>
      <c r="F1265" s="159">
        <v>0.16977</v>
      </c>
      <c r="G1265" s="159">
        <v>1</v>
      </c>
      <c r="H1265" s="157">
        <v>16399.626708680353</v>
      </c>
      <c r="I1265" s="158">
        <v>0</v>
      </c>
      <c r="J1265" s="157">
        <v>16399.626708680353</v>
      </c>
      <c r="K1265" s="157">
        <v>96598.295991181119</v>
      </c>
      <c r="L1265" s="157">
        <v>96598.295991181119</v>
      </c>
      <c r="M1265" s="156">
        <v>5.8902740719123479</v>
      </c>
    </row>
    <row r="1266" spans="2:13" x14ac:dyDescent="0.2">
      <c r="B1266" t="s">
        <v>47</v>
      </c>
      <c r="C1266" s="203" t="s">
        <v>46</v>
      </c>
      <c r="D1266" s="202">
        <v>0</v>
      </c>
      <c r="E1266" s="47" t="str">
        <f t="shared" si="19"/>
        <v>TOMale0</v>
      </c>
      <c r="F1266" s="159">
        <v>1.4489999999999999E-2</v>
      </c>
      <c r="G1266" s="159">
        <v>1.430022798859332E-2</v>
      </c>
      <c r="H1266" s="157">
        <v>1430.0227988593319</v>
      </c>
      <c r="I1266" s="158">
        <v>0.98569977201140668</v>
      </c>
      <c r="J1266" s="157">
        <v>100000</v>
      </c>
      <c r="K1266" s="157">
        <v>98689.545919743352</v>
      </c>
      <c r="L1266" s="157">
        <v>7144343.029004192</v>
      </c>
      <c r="M1266" s="156">
        <v>71.443430290041917</v>
      </c>
    </row>
    <row r="1267" spans="2:13" x14ac:dyDescent="0.2">
      <c r="B1267" t="s">
        <v>47</v>
      </c>
      <c r="C1267" s="203" t="s">
        <v>46</v>
      </c>
      <c r="D1267" s="202" t="s">
        <v>107</v>
      </c>
      <c r="E1267" s="47" t="str">
        <f t="shared" si="19"/>
        <v>TOMale01-04</v>
      </c>
      <c r="F1267" s="159">
        <v>8.3000000000000001E-4</v>
      </c>
      <c r="G1267" s="159">
        <v>3.328463605284316E-3</v>
      </c>
      <c r="H1267" s="157">
        <v>328.08658168770154</v>
      </c>
      <c r="I1267" s="158">
        <v>0.99667153639471573</v>
      </c>
      <c r="J1267" s="157">
        <v>98569.977201140675</v>
      </c>
      <c r="K1267" s="157">
        <v>393495.75346631935</v>
      </c>
      <c r="L1267" s="157">
        <v>7045653.4830844486</v>
      </c>
      <c r="M1267" s="156">
        <v>71.478696486935121</v>
      </c>
    </row>
    <row r="1268" spans="2:13" x14ac:dyDescent="0.2">
      <c r="B1268" t="s">
        <v>47</v>
      </c>
      <c r="C1268" s="203" t="s">
        <v>46</v>
      </c>
      <c r="D1268" s="202" t="s">
        <v>106</v>
      </c>
      <c r="E1268" s="47" t="str">
        <f t="shared" si="19"/>
        <v>TOMale05-09</v>
      </c>
      <c r="F1268" s="159">
        <v>5.9999999999999995E-4</v>
      </c>
      <c r="G1268" s="159">
        <v>3.0142065250333993E-3</v>
      </c>
      <c r="H1268" s="157">
        <v>296.12134773677269</v>
      </c>
      <c r="I1268" s="158">
        <v>0.99698579347496663</v>
      </c>
      <c r="J1268" s="157">
        <v>98241.890619452985</v>
      </c>
      <c r="K1268" s="157">
        <v>490469.14972792298</v>
      </c>
      <c r="L1268" s="157">
        <v>6652157.7296181293</v>
      </c>
      <c r="M1268" s="156">
        <v>67.712028826742966</v>
      </c>
    </row>
    <row r="1269" spans="2:13" x14ac:dyDescent="0.2">
      <c r="B1269" t="s">
        <v>47</v>
      </c>
      <c r="C1269" s="203" t="s">
        <v>46</v>
      </c>
      <c r="D1269" s="202" t="s">
        <v>71</v>
      </c>
      <c r="E1269" s="47" t="str">
        <f t="shared" si="19"/>
        <v>TOMale10-14</v>
      </c>
      <c r="F1269" s="159">
        <v>4.8000000000000001E-4</v>
      </c>
      <c r="G1269" s="159">
        <v>2.4205466208158189E-3</v>
      </c>
      <c r="H1269" s="157">
        <v>237.08230083385854</v>
      </c>
      <c r="I1269" s="158">
        <v>0.99757945337918419</v>
      </c>
      <c r="J1269" s="157">
        <v>97945.769271716214</v>
      </c>
      <c r="K1269" s="157">
        <v>489136.14060649642</v>
      </c>
      <c r="L1269" s="157">
        <v>6161688.5798902065</v>
      </c>
      <c r="M1269" s="156">
        <v>62.909185620838414</v>
      </c>
    </row>
    <row r="1270" spans="2:13" x14ac:dyDescent="0.2">
      <c r="B1270" t="s">
        <v>47</v>
      </c>
      <c r="C1270" s="203" t="s">
        <v>46</v>
      </c>
      <c r="D1270" s="202" t="s">
        <v>72</v>
      </c>
      <c r="E1270" s="47" t="str">
        <f t="shared" si="19"/>
        <v>TOMale15-19</v>
      </c>
      <c r="F1270" s="159">
        <v>1.5299999999999999E-3</v>
      </c>
      <c r="G1270" s="159">
        <v>7.6276257606295115E-3</v>
      </c>
      <c r="H1270" s="157">
        <v>745.28529777638732</v>
      </c>
      <c r="I1270" s="158">
        <v>0.99237237423937052</v>
      </c>
      <c r="J1270" s="157">
        <v>97708.686970882351</v>
      </c>
      <c r="K1270" s="157">
        <v>486680.22160997079</v>
      </c>
      <c r="L1270" s="157">
        <v>5672552.43928371</v>
      </c>
      <c r="M1270" s="156">
        <v>58.055763669960662</v>
      </c>
    </row>
    <row r="1271" spans="2:13" x14ac:dyDescent="0.2">
      <c r="B1271" t="s">
        <v>47</v>
      </c>
      <c r="C1271" s="203" t="s">
        <v>46</v>
      </c>
      <c r="D1271" s="202" t="s">
        <v>73</v>
      </c>
      <c r="E1271" s="47" t="str">
        <f t="shared" si="19"/>
        <v>TOMale20-24</v>
      </c>
      <c r="F1271" s="159">
        <v>2.5699999999999998E-3</v>
      </c>
      <c r="G1271" s="159">
        <v>1.2772672896606692E-2</v>
      </c>
      <c r="H1271" s="157">
        <v>1238.4818125128686</v>
      </c>
      <c r="I1271" s="158">
        <v>0.98722732710339334</v>
      </c>
      <c r="J1271" s="157">
        <v>96963.401673105967</v>
      </c>
      <c r="K1271" s="157">
        <v>481720.80383424769</v>
      </c>
      <c r="L1271" s="157">
        <v>5185872.2176737394</v>
      </c>
      <c r="M1271" s="156">
        <v>53.482779359958315</v>
      </c>
    </row>
    <row r="1272" spans="2:13" x14ac:dyDescent="0.2">
      <c r="B1272" t="s">
        <v>47</v>
      </c>
      <c r="C1272" s="203" t="s">
        <v>46</v>
      </c>
      <c r="D1272" s="202" t="s">
        <v>74</v>
      </c>
      <c r="E1272" s="47" t="str">
        <f t="shared" si="19"/>
        <v>TOMale25-29</v>
      </c>
      <c r="F1272" s="159">
        <v>3.7599999999999999E-3</v>
      </c>
      <c r="G1272" s="159">
        <v>1.8604804572559853E-2</v>
      </c>
      <c r="H1272" s="157">
        <v>1780.9434267302879</v>
      </c>
      <c r="I1272" s="158">
        <v>0.98139519542744014</v>
      </c>
      <c r="J1272" s="157">
        <v>95724.919860593101</v>
      </c>
      <c r="K1272" s="157">
        <v>474172.24073613982</v>
      </c>
      <c r="L1272" s="157">
        <v>4704151.413839492</v>
      </c>
      <c r="M1272" s="156">
        <v>49.142390724278279</v>
      </c>
    </row>
    <row r="1273" spans="2:13" x14ac:dyDescent="0.2">
      <c r="B1273" t="s">
        <v>47</v>
      </c>
      <c r="C1273" s="203" t="s">
        <v>46</v>
      </c>
      <c r="D1273" s="202" t="s">
        <v>75</v>
      </c>
      <c r="E1273" s="47" t="str">
        <f t="shared" si="19"/>
        <v>TOMale30-34</v>
      </c>
      <c r="F1273" s="159">
        <v>3.0400000000000002E-3</v>
      </c>
      <c r="G1273" s="159">
        <v>1.5099624858894529E-2</v>
      </c>
      <c r="H1273" s="157">
        <v>1418.5188019041568</v>
      </c>
      <c r="I1273" s="158">
        <v>0.98490037514110551</v>
      </c>
      <c r="J1273" s="157">
        <v>93943.976433862816</v>
      </c>
      <c r="K1273" s="157">
        <v>466173.58516455372</v>
      </c>
      <c r="L1273" s="157">
        <v>4229979.1731033521</v>
      </c>
      <c r="M1273" s="156">
        <v>45.026614091445083</v>
      </c>
    </row>
    <row r="1274" spans="2:13" x14ac:dyDescent="0.2">
      <c r="B1274" t="s">
        <v>47</v>
      </c>
      <c r="C1274" s="203" t="s">
        <v>46</v>
      </c>
      <c r="D1274" s="202" t="s">
        <v>76</v>
      </c>
      <c r="E1274" s="47" t="str">
        <f t="shared" si="19"/>
        <v>TOMale35-39</v>
      </c>
      <c r="F1274" s="159">
        <v>3.6900000000000001E-3</v>
      </c>
      <c r="G1274" s="159">
        <v>1.8263628953808668E-2</v>
      </c>
      <c r="H1274" s="157">
        <v>1689.8506269714374</v>
      </c>
      <c r="I1274" s="158">
        <v>0.98173637104619138</v>
      </c>
      <c r="J1274" s="157">
        <v>92525.457631958663</v>
      </c>
      <c r="K1274" s="157">
        <v>458402.66159236478</v>
      </c>
      <c r="L1274" s="157">
        <v>3763805.5879387981</v>
      </c>
      <c r="M1274" s="156">
        <v>40.67859467294074</v>
      </c>
    </row>
    <row r="1275" spans="2:13" x14ac:dyDescent="0.2">
      <c r="B1275" t="s">
        <v>47</v>
      </c>
      <c r="C1275" s="203" t="s">
        <v>46</v>
      </c>
      <c r="D1275" s="202" t="s">
        <v>77</v>
      </c>
      <c r="E1275" s="47" t="str">
        <f t="shared" si="19"/>
        <v>TOMale40-44</v>
      </c>
      <c r="F1275" s="159">
        <v>4.8999999999999998E-3</v>
      </c>
      <c r="G1275" s="159">
        <v>2.4189013122076691E-2</v>
      </c>
      <c r="H1275" s="157">
        <v>2197.2236897954376</v>
      </c>
      <c r="I1275" s="158">
        <v>0.97581098687792334</v>
      </c>
      <c r="J1275" s="157">
        <v>90835.607004987236</v>
      </c>
      <c r="K1275" s="157">
        <v>448684.97580044763</v>
      </c>
      <c r="L1275" s="157">
        <v>3305402.9263464333</v>
      </c>
      <c r="M1275" s="156">
        <v>36.388846129084087</v>
      </c>
    </row>
    <row r="1276" spans="2:13" x14ac:dyDescent="0.2">
      <c r="B1276" t="s">
        <v>47</v>
      </c>
      <c r="C1276" s="203" t="s">
        <v>46</v>
      </c>
      <c r="D1276" s="202" t="s">
        <v>78</v>
      </c>
      <c r="E1276" s="47" t="str">
        <f t="shared" si="19"/>
        <v>TOMale45-49</v>
      </c>
      <c r="F1276" s="159">
        <v>6.11E-3</v>
      </c>
      <c r="G1276" s="159">
        <v>3.0072278727654472E-2</v>
      </c>
      <c r="H1276" s="157">
        <v>2665.5581690231256</v>
      </c>
      <c r="I1276" s="158">
        <v>0.9699277212723455</v>
      </c>
      <c r="J1276" s="157">
        <v>88638.383315191808</v>
      </c>
      <c r="K1276" s="157">
        <v>436528.02115340123</v>
      </c>
      <c r="L1276" s="157">
        <v>2856717.9505459857</v>
      </c>
      <c r="M1276" s="156">
        <v>32.228904044737583</v>
      </c>
    </row>
    <row r="1277" spans="2:13" x14ac:dyDescent="0.2">
      <c r="B1277" t="s">
        <v>47</v>
      </c>
      <c r="C1277" s="203" t="s">
        <v>46</v>
      </c>
      <c r="D1277" s="202" t="s">
        <v>79</v>
      </c>
      <c r="E1277" s="47" t="str">
        <f t="shared" si="19"/>
        <v>TOMale50-54</v>
      </c>
      <c r="F1277" s="159">
        <v>8.4499999999999992E-3</v>
      </c>
      <c r="G1277" s="159">
        <v>4.1398505953185331E-2</v>
      </c>
      <c r="H1277" s="157">
        <v>3559.1465136258253</v>
      </c>
      <c r="I1277" s="158">
        <v>0.95860149404681472</v>
      </c>
      <c r="J1277" s="157">
        <v>85972.825146168674</v>
      </c>
      <c r="K1277" s="157">
        <v>420966.2594467788</v>
      </c>
      <c r="L1277" s="157">
        <v>2420189.9293925846</v>
      </c>
      <c r="M1277" s="156">
        <v>28.150638591646175</v>
      </c>
    </row>
    <row r="1278" spans="2:13" x14ac:dyDescent="0.2">
      <c r="B1278" t="s">
        <v>47</v>
      </c>
      <c r="C1278" s="203" t="s">
        <v>46</v>
      </c>
      <c r="D1278" s="202" t="s">
        <v>80</v>
      </c>
      <c r="E1278" s="47" t="str">
        <f t="shared" si="19"/>
        <v>TOMale55-59</v>
      </c>
      <c r="F1278" s="159">
        <v>9.7699999999999992E-3</v>
      </c>
      <c r="G1278" s="159">
        <v>4.7687670552912044E-2</v>
      </c>
      <c r="H1278" s="157">
        <v>3930.1163556822703</v>
      </c>
      <c r="I1278" s="158">
        <v>0.95231232944708799</v>
      </c>
      <c r="J1278" s="157">
        <v>82413.678632542855</v>
      </c>
      <c r="K1278" s="157">
        <v>402243.10227350862</v>
      </c>
      <c r="L1278" s="157">
        <v>1999223.6699458058</v>
      </c>
      <c r="M1278" s="156">
        <v>24.258396216721824</v>
      </c>
    </row>
    <row r="1279" spans="2:13" x14ac:dyDescent="0.2">
      <c r="B1279" t="s">
        <v>47</v>
      </c>
      <c r="C1279" s="203" t="s">
        <v>46</v>
      </c>
      <c r="D1279" s="202" t="s">
        <v>81</v>
      </c>
      <c r="E1279" s="47" t="str">
        <f t="shared" si="19"/>
        <v>TOMale60-64</v>
      </c>
      <c r="F1279" s="159">
        <v>1.6160000000000001E-2</v>
      </c>
      <c r="G1279" s="159">
        <v>7.766054063587069E-2</v>
      </c>
      <c r="H1279" s="157">
        <v>6095.0758774500191</v>
      </c>
      <c r="I1279" s="158">
        <v>0.92233945936412931</v>
      </c>
      <c r="J1279" s="157">
        <v>78483.562276860583</v>
      </c>
      <c r="K1279" s="157">
        <v>377180.12169067789</v>
      </c>
      <c r="L1279" s="157">
        <v>1596980.5676722971</v>
      </c>
      <c r="M1279" s="156">
        <v>20.347962316475243</v>
      </c>
    </row>
    <row r="1280" spans="2:13" x14ac:dyDescent="0.2">
      <c r="B1280" t="s">
        <v>47</v>
      </c>
      <c r="C1280" s="203" t="s">
        <v>46</v>
      </c>
      <c r="D1280" s="202" t="s">
        <v>82</v>
      </c>
      <c r="E1280" s="47" t="str">
        <f t="shared" si="19"/>
        <v>TOMale65-69</v>
      </c>
      <c r="F1280" s="159">
        <v>2.3040000000000001E-2</v>
      </c>
      <c r="G1280" s="159">
        <v>0.10892466774538982</v>
      </c>
      <c r="H1280" s="157">
        <v>7884.8918296474658</v>
      </c>
      <c r="I1280" s="158">
        <v>0.89107533225461022</v>
      </c>
      <c r="J1280" s="157">
        <v>72388.486399410569</v>
      </c>
      <c r="K1280" s="157">
        <v>342230.20242293418</v>
      </c>
      <c r="L1280" s="157">
        <v>1219800.4459816192</v>
      </c>
      <c r="M1280" s="156">
        <v>16.85075219353601</v>
      </c>
    </row>
    <row r="1281" spans="2:13" x14ac:dyDescent="0.2">
      <c r="B1281" t="s">
        <v>47</v>
      </c>
      <c r="C1281" s="203" t="s">
        <v>46</v>
      </c>
      <c r="D1281" s="202" t="s">
        <v>19</v>
      </c>
      <c r="E1281" s="47" t="str">
        <f t="shared" si="19"/>
        <v>TOMale70-74</v>
      </c>
      <c r="F1281" s="159">
        <v>3.7339999999999998E-2</v>
      </c>
      <c r="G1281" s="159">
        <v>0.17077342680656715</v>
      </c>
      <c r="H1281" s="157">
        <v>11015.499886019921</v>
      </c>
      <c r="I1281" s="158">
        <v>0.82922657319343285</v>
      </c>
      <c r="J1281" s="157">
        <v>64503.594569763103</v>
      </c>
      <c r="K1281" s="157">
        <v>294979.22313376574</v>
      </c>
      <c r="L1281" s="157">
        <v>877570.24355868495</v>
      </c>
      <c r="M1281" s="156">
        <v>13.604982007778794</v>
      </c>
    </row>
    <row r="1282" spans="2:13" x14ac:dyDescent="0.2">
      <c r="B1282" t="s">
        <v>47</v>
      </c>
      <c r="C1282" s="203" t="s">
        <v>46</v>
      </c>
      <c r="D1282" s="202" t="s">
        <v>20</v>
      </c>
      <c r="E1282" s="47" t="str">
        <f t="shared" si="19"/>
        <v>TOMale75-79</v>
      </c>
      <c r="F1282" s="159">
        <v>5.083E-2</v>
      </c>
      <c r="G1282" s="159">
        <v>0.22549823425817317</v>
      </c>
      <c r="H1282" s="157">
        <v>12061.470905018068</v>
      </c>
      <c r="I1282" s="158">
        <v>0.77450176574182683</v>
      </c>
      <c r="J1282" s="157">
        <v>53488.094683743184</v>
      </c>
      <c r="K1282" s="157">
        <v>237286.79615617075</v>
      </c>
      <c r="L1282" s="157">
        <v>582591.0204249192</v>
      </c>
      <c r="M1282" s="156">
        <v>10.891975567078632</v>
      </c>
    </row>
    <row r="1283" spans="2:13" x14ac:dyDescent="0.2">
      <c r="B1283" t="s">
        <v>47</v>
      </c>
      <c r="C1283" s="203" t="s">
        <v>46</v>
      </c>
      <c r="D1283" s="202" t="s">
        <v>21</v>
      </c>
      <c r="E1283" s="47" t="str">
        <f t="shared" si="19"/>
        <v>TOMale80-84</v>
      </c>
      <c r="F1283" s="159">
        <v>8.0390000000000003E-2</v>
      </c>
      <c r="G1283" s="159">
        <v>0.33469072156187274</v>
      </c>
      <c r="H1283" s="157">
        <v>13865.106604373745</v>
      </c>
      <c r="I1283" s="158">
        <v>0.66530927843812726</v>
      </c>
      <c r="J1283" s="157">
        <v>41426.623778725116</v>
      </c>
      <c r="K1283" s="157">
        <v>172470.35238269123</v>
      </c>
      <c r="L1283" s="157">
        <v>345304.22426874842</v>
      </c>
      <c r="M1283" s="156">
        <v>8.335321413425957</v>
      </c>
    </row>
    <row r="1284" spans="2:13" x14ac:dyDescent="0.2">
      <c r="B1284" t="s">
        <v>47</v>
      </c>
      <c r="C1284" s="203" t="s">
        <v>46</v>
      </c>
      <c r="D1284" s="202" t="s">
        <v>22</v>
      </c>
      <c r="E1284" s="47" t="str">
        <f t="shared" si="19"/>
        <v>TOMale85-89</v>
      </c>
      <c r="F1284" s="159">
        <v>0.12482</v>
      </c>
      <c r="G1284" s="159">
        <v>0.47566046815503515</v>
      </c>
      <c r="H1284" s="157">
        <v>13109.924162215015</v>
      </c>
      <c r="I1284" s="158">
        <v>0.52433953184496485</v>
      </c>
      <c r="J1284" s="157">
        <v>27561.517174351371</v>
      </c>
      <c r="K1284" s="157">
        <v>105032.77546621932</v>
      </c>
      <c r="L1284" s="157">
        <v>172833.8718860572</v>
      </c>
      <c r="M1284" s="156">
        <v>6.2708402731506974</v>
      </c>
    </row>
    <row r="1285" spans="2:13" x14ac:dyDescent="0.2">
      <c r="B1285" t="s">
        <v>47</v>
      </c>
      <c r="C1285" s="203" t="s">
        <v>46</v>
      </c>
      <c r="D1285" s="202" t="s">
        <v>5</v>
      </c>
      <c r="E1285" s="47" t="str">
        <f t="shared" si="19"/>
        <v>TOMale90+</v>
      </c>
      <c r="F1285" s="159">
        <v>0.21315000000000001</v>
      </c>
      <c r="G1285" s="159">
        <v>1</v>
      </c>
      <c r="H1285" s="157">
        <v>14451.593012136356</v>
      </c>
      <c r="I1285" s="158">
        <v>0</v>
      </c>
      <c r="J1285" s="157">
        <v>14451.593012136356</v>
      </c>
      <c r="K1285" s="157">
        <v>67801.096419837893</v>
      </c>
      <c r="L1285" s="157">
        <v>67801.096419837893</v>
      </c>
      <c r="M1285" s="156">
        <v>4.691600182962457</v>
      </c>
    </row>
    <row r="1286" spans="2:13" x14ac:dyDescent="0.2">
      <c r="B1286" t="s">
        <v>47</v>
      </c>
      <c r="C1286" s="203" t="s">
        <v>50</v>
      </c>
      <c r="D1286" s="202">
        <v>0</v>
      </c>
      <c r="E1286" s="47" t="str">
        <f t="shared" si="19"/>
        <v>MAMale0</v>
      </c>
      <c r="F1286" s="159">
        <v>1.9609999999999999E-2</v>
      </c>
      <c r="G1286" s="159">
        <v>1.9264927075356351E-2</v>
      </c>
      <c r="H1286" s="157">
        <v>1926.492707535635</v>
      </c>
      <c r="I1286" s="158">
        <v>0.98073507292464368</v>
      </c>
      <c r="J1286" s="157">
        <v>100000</v>
      </c>
      <c r="K1286" s="157">
        <v>98262.085239410022</v>
      </c>
      <c r="L1286" s="157">
        <v>6795928.9248428997</v>
      </c>
      <c r="M1286" s="156">
        <v>67.959289248429002</v>
      </c>
    </row>
    <row r="1287" spans="2:13" x14ac:dyDescent="0.2">
      <c r="B1287" t="s">
        <v>47</v>
      </c>
      <c r="C1287" s="203" t="s">
        <v>50</v>
      </c>
      <c r="D1287" s="202" t="s">
        <v>107</v>
      </c>
      <c r="E1287" s="47" t="str">
        <f t="shared" ref="E1287:E1350" si="20">_xlfn.CONCAT(C1287,B1287,D1287)</f>
        <v>MAMale01-04</v>
      </c>
      <c r="F1287" s="159">
        <v>8.1999999999999998E-4</v>
      </c>
      <c r="G1287" s="159">
        <v>3.2571877403322538E-3</v>
      </c>
      <c r="H1287" s="157">
        <v>319.44382560440079</v>
      </c>
      <c r="I1287" s="158">
        <v>0.99674281225966777</v>
      </c>
      <c r="J1287" s="157">
        <v>98073.507292464361</v>
      </c>
      <c r="K1287" s="157">
        <v>391525.75232234306</v>
      </c>
      <c r="L1287" s="157">
        <v>6697666.8396034893</v>
      </c>
      <c r="M1287" s="156">
        <v>68.292314861651889</v>
      </c>
    </row>
    <row r="1288" spans="2:13" x14ac:dyDescent="0.2">
      <c r="B1288" t="s">
        <v>47</v>
      </c>
      <c r="C1288" s="203" t="s">
        <v>50</v>
      </c>
      <c r="D1288" s="202" t="s">
        <v>106</v>
      </c>
      <c r="E1288" s="47" t="str">
        <f t="shared" si="20"/>
        <v>MAMale05-09</v>
      </c>
      <c r="F1288" s="159">
        <v>3.8000000000000002E-4</v>
      </c>
      <c r="G1288" s="159">
        <v>1.890950777426162E-3</v>
      </c>
      <c r="H1288" s="157">
        <v>184.84812230922523</v>
      </c>
      <c r="I1288" s="158">
        <v>0.99810904922257382</v>
      </c>
      <c r="J1288" s="157">
        <v>97754.063466859967</v>
      </c>
      <c r="K1288" s="157">
        <v>488308.1970285268</v>
      </c>
      <c r="L1288" s="157">
        <v>6306141.0872811461</v>
      </c>
      <c r="M1288" s="156">
        <v>64.510270608024584</v>
      </c>
    </row>
    <row r="1289" spans="2:13" x14ac:dyDescent="0.2">
      <c r="B1289" t="s">
        <v>47</v>
      </c>
      <c r="C1289" s="203" t="s">
        <v>50</v>
      </c>
      <c r="D1289" s="202" t="s">
        <v>71</v>
      </c>
      <c r="E1289" s="47" t="str">
        <f t="shared" si="20"/>
        <v>MAMale10-14</v>
      </c>
      <c r="F1289" s="159">
        <v>5.0000000000000001E-4</v>
      </c>
      <c r="G1289" s="159">
        <v>2.5194456063023446E-3</v>
      </c>
      <c r="H1289" s="157">
        <v>245.82033091019568</v>
      </c>
      <c r="I1289" s="158">
        <v>0.99748055439369765</v>
      </c>
      <c r="J1289" s="157">
        <v>97569.215344550743</v>
      </c>
      <c r="K1289" s="157">
        <v>487231.5258954782</v>
      </c>
      <c r="L1289" s="157">
        <v>5817832.8902526191</v>
      </c>
      <c r="M1289" s="156">
        <v>59.627751127318518</v>
      </c>
    </row>
    <row r="1290" spans="2:13" x14ac:dyDescent="0.2">
      <c r="B1290" t="s">
        <v>47</v>
      </c>
      <c r="C1290" s="203" t="s">
        <v>50</v>
      </c>
      <c r="D1290" s="202" t="s">
        <v>72</v>
      </c>
      <c r="E1290" s="47" t="str">
        <f t="shared" si="20"/>
        <v>MAMale15-19</v>
      </c>
      <c r="F1290" s="159">
        <v>1.58E-3</v>
      </c>
      <c r="G1290" s="159">
        <v>7.877551729425971E-3</v>
      </c>
      <c r="H1290" s="157">
        <v>766.67007870331099</v>
      </c>
      <c r="I1290" s="158">
        <v>0.99212244827057405</v>
      </c>
      <c r="J1290" s="157">
        <v>97323.395013640547</v>
      </c>
      <c r="K1290" s="157">
        <v>484700.29987144447</v>
      </c>
      <c r="L1290" s="157">
        <v>5330601.3643571408</v>
      </c>
      <c r="M1290" s="156">
        <v>54.772044929279545</v>
      </c>
    </row>
    <row r="1291" spans="2:13" x14ac:dyDescent="0.2">
      <c r="B1291" t="s">
        <v>47</v>
      </c>
      <c r="C1291" s="203" t="s">
        <v>50</v>
      </c>
      <c r="D1291" s="202" t="s">
        <v>73</v>
      </c>
      <c r="E1291" s="47" t="str">
        <f t="shared" si="20"/>
        <v>MAMale20-24</v>
      </c>
      <c r="F1291" s="159">
        <v>3.3700000000000002E-3</v>
      </c>
      <c r="G1291" s="159">
        <v>1.6730179924379696E-2</v>
      </c>
      <c r="H1291" s="157">
        <v>1615.4113810703395</v>
      </c>
      <c r="I1291" s="158">
        <v>0.98326982007562025</v>
      </c>
      <c r="J1291" s="157">
        <v>96556.724934937243</v>
      </c>
      <c r="K1291" s="157">
        <v>478745.09622201038</v>
      </c>
      <c r="L1291" s="157">
        <v>4845901.0644856961</v>
      </c>
      <c r="M1291" s="156">
        <v>50.187090207864927</v>
      </c>
    </row>
    <row r="1292" spans="2:13" x14ac:dyDescent="0.2">
      <c r="B1292" t="s">
        <v>47</v>
      </c>
      <c r="C1292" s="203" t="s">
        <v>50</v>
      </c>
      <c r="D1292" s="202" t="s">
        <v>74</v>
      </c>
      <c r="E1292" s="47" t="str">
        <f t="shared" si="20"/>
        <v>MAMale25-29</v>
      </c>
      <c r="F1292" s="159">
        <v>4.3099999999999996E-3</v>
      </c>
      <c r="G1292" s="159">
        <v>2.1332350375187121E-2</v>
      </c>
      <c r="H1292" s="157">
        <v>2025.3213658115906</v>
      </c>
      <c r="I1292" s="158">
        <v>0.9786676496248129</v>
      </c>
      <c r="J1292" s="157">
        <v>94941.313553866901</v>
      </c>
      <c r="K1292" s="157">
        <v>469643.26435480552</v>
      </c>
      <c r="L1292" s="157">
        <v>4367155.9682636857</v>
      </c>
      <c r="M1292" s="156">
        <v>45.998478478875164</v>
      </c>
    </row>
    <row r="1293" spans="2:13" x14ac:dyDescent="0.2">
      <c r="B1293" t="s">
        <v>47</v>
      </c>
      <c r="C1293" s="203" t="s">
        <v>50</v>
      </c>
      <c r="D1293" s="202" t="s">
        <v>75</v>
      </c>
      <c r="E1293" s="47" t="str">
        <f t="shared" si="20"/>
        <v>MAMale30-34</v>
      </c>
      <c r="F1293" s="159">
        <v>4.2399999999999998E-3</v>
      </c>
      <c r="G1293" s="159">
        <v>2.0999950481207581E-2</v>
      </c>
      <c r="H1293" s="157">
        <v>1951.2312348614321</v>
      </c>
      <c r="I1293" s="158">
        <v>0.97900004951879238</v>
      </c>
      <c r="J1293" s="157">
        <v>92915.992188055316</v>
      </c>
      <c r="K1293" s="157">
        <v>459701.88285312301</v>
      </c>
      <c r="L1293" s="157">
        <v>3897512.7039088802</v>
      </c>
      <c r="M1293" s="156">
        <v>41.946629553506718</v>
      </c>
    </row>
    <row r="1294" spans="2:13" x14ac:dyDescent="0.2">
      <c r="B1294" t="s">
        <v>47</v>
      </c>
      <c r="C1294" s="203" t="s">
        <v>50</v>
      </c>
      <c r="D1294" s="202" t="s">
        <v>76</v>
      </c>
      <c r="E1294" s="47" t="str">
        <f t="shared" si="20"/>
        <v>MAMale35-39</v>
      </c>
      <c r="F1294" s="159">
        <v>4.7800000000000004E-3</v>
      </c>
      <c r="G1294" s="159">
        <v>2.3596448614028251E-2</v>
      </c>
      <c r="H1294" s="157">
        <v>2146.4453075194028</v>
      </c>
      <c r="I1294" s="158">
        <v>0.97640355138597179</v>
      </c>
      <c r="J1294" s="157">
        <v>90964.76095319388</v>
      </c>
      <c r="K1294" s="157">
        <v>449457.69149717089</v>
      </c>
      <c r="L1294" s="157">
        <v>3437810.8210557573</v>
      </c>
      <c r="M1294" s="156">
        <v>37.792775851130862</v>
      </c>
    </row>
    <row r="1295" spans="2:13" x14ac:dyDescent="0.2">
      <c r="B1295" t="s">
        <v>47</v>
      </c>
      <c r="C1295" s="203" t="s">
        <v>50</v>
      </c>
      <c r="D1295" s="202" t="s">
        <v>77</v>
      </c>
      <c r="E1295" s="47" t="str">
        <f t="shared" si="20"/>
        <v>MAMale40-44</v>
      </c>
      <c r="F1295" s="159">
        <v>5.7999999999999996E-3</v>
      </c>
      <c r="G1295" s="159">
        <v>2.8562334746419261E-2</v>
      </c>
      <c r="H1295" s="157">
        <v>2536.8584630848818</v>
      </c>
      <c r="I1295" s="158">
        <v>0.97143766525358077</v>
      </c>
      <c r="J1295" s="157">
        <v>88818.315645674476</v>
      </c>
      <c r="K1295" s="157">
        <v>437749.43207066017</v>
      </c>
      <c r="L1295" s="157">
        <v>2988353.1295585865</v>
      </c>
      <c r="M1295" s="156">
        <v>33.645685665556996</v>
      </c>
    </row>
    <row r="1296" spans="2:13" x14ac:dyDescent="0.2">
      <c r="B1296" t="s">
        <v>47</v>
      </c>
      <c r="C1296" s="203" t="s">
        <v>50</v>
      </c>
      <c r="D1296" s="202" t="s">
        <v>78</v>
      </c>
      <c r="E1296" s="47" t="str">
        <f t="shared" si="20"/>
        <v>MAMale45-49</v>
      </c>
      <c r="F1296" s="159">
        <v>8.0400000000000003E-3</v>
      </c>
      <c r="G1296" s="159">
        <v>3.9413603115976817E-2</v>
      </c>
      <c r="H1296" s="157">
        <v>3400.6631096627339</v>
      </c>
      <c r="I1296" s="158">
        <v>0.96058639688402314</v>
      </c>
      <c r="J1296" s="157">
        <v>86281.457182589598</v>
      </c>
      <c r="K1296" s="157">
        <v>422905.62813879113</v>
      </c>
      <c r="L1296" s="157">
        <v>2550603.6974879266</v>
      </c>
      <c r="M1296" s="156">
        <v>29.561435107549425</v>
      </c>
    </row>
    <row r="1297" spans="2:13" x14ac:dyDescent="0.2">
      <c r="B1297" t="s">
        <v>47</v>
      </c>
      <c r="C1297" s="203" t="s">
        <v>50</v>
      </c>
      <c r="D1297" s="202" t="s">
        <v>79</v>
      </c>
      <c r="E1297" s="47" t="str">
        <f t="shared" si="20"/>
        <v>MAMale50-54</v>
      </c>
      <c r="F1297" s="159">
        <v>1.107E-2</v>
      </c>
      <c r="G1297" s="159">
        <v>5.3857084072504349E-2</v>
      </c>
      <c r="H1297" s="157">
        <v>4463.7178943815425</v>
      </c>
      <c r="I1297" s="158">
        <v>0.94614291592749566</v>
      </c>
      <c r="J1297" s="157">
        <v>82880.794072926859</v>
      </c>
      <c r="K1297" s="157">
        <v>403244.67562868044</v>
      </c>
      <c r="L1297" s="157">
        <v>2127698.0693491353</v>
      </c>
      <c r="M1297" s="156">
        <v>25.671786728744085</v>
      </c>
    </row>
    <row r="1298" spans="2:13" x14ac:dyDescent="0.2">
      <c r="B1298" t="s">
        <v>47</v>
      </c>
      <c r="C1298" s="203" t="s">
        <v>50</v>
      </c>
      <c r="D1298" s="202" t="s">
        <v>80</v>
      </c>
      <c r="E1298" s="47" t="str">
        <f t="shared" si="20"/>
        <v>MAMale55-59</v>
      </c>
      <c r="F1298" s="159">
        <v>1.6299999999999999E-2</v>
      </c>
      <c r="G1298" s="159">
        <v>7.8295997487239199E-2</v>
      </c>
      <c r="H1298" s="157">
        <v>6139.7431994320295</v>
      </c>
      <c r="I1298" s="158">
        <v>0.92170400251276074</v>
      </c>
      <c r="J1298" s="157">
        <v>78417.076178545321</v>
      </c>
      <c r="K1298" s="157">
        <v>376736.0228941465</v>
      </c>
      <c r="L1298" s="157">
        <v>1724453.393720455</v>
      </c>
      <c r="M1298" s="156">
        <v>21.990789222925152</v>
      </c>
    </row>
    <row r="1299" spans="2:13" x14ac:dyDescent="0.2">
      <c r="B1299" t="s">
        <v>47</v>
      </c>
      <c r="C1299" s="203" t="s">
        <v>50</v>
      </c>
      <c r="D1299" s="202" t="s">
        <v>81</v>
      </c>
      <c r="E1299" s="47" t="str">
        <f t="shared" si="20"/>
        <v>MAMale60-64</v>
      </c>
      <c r="F1299" s="159">
        <v>2.0729999999999998E-2</v>
      </c>
      <c r="G1299" s="159">
        <v>9.8529773941905555E-2</v>
      </c>
      <c r="H1299" s="157">
        <v>7121.4692795558676</v>
      </c>
      <c r="I1299" s="158">
        <v>0.90147022605809446</v>
      </c>
      <c r="J1299" s="157">
        <v>72277.332979113286</v>
      </c>
      <c r="K1299" s="157">
        <v>343582.99169667676</v>
      </c>
      <c r="L1299" s="157">
        <v>1347717.3708263086</v>
      </c>
      <c r="M1299" s="156">
        <v>18.646473455457635</v>
      </c>
    </row>
    <row r="1300" spans="2:13" x14ac:dyDescent="0.2">
      <c r="B1300" t="s">
        <v>47</v>
      </c>
      <c r="C1300" s="203" t="s">
        <v>50</v>
      </c>
      <c r="D1300" s="202" t="s">
        <v>82</v>
      </c>
      <c r="E1300" s="47" t="str">
        <f t="shared" si="20"/>
        <v>MAMale65-69</v>
      </c>
      <c r="F1300" s="159">
        <v>3.1280000000000002E-2</v>
      </c>
      <c r="G1300" s="159">
        <v>0.1450754360377014</v>
      </c>
      <c r="H1300" s="157">
        <v>9452.515336626333</v>
      </c>
      <c r="I1300" s="158">
        <v>0.85492456396229866</v>
      </c>
      <c r="J1300" s="157">
        <v>65155.86369955742</v>
      </c>
      <c r="K1300" s="157">
        <v>302148.0301562213</v>
      </c>
      <c r="L1300" s="157">
        <v>1004134.3791296319</v>
      </c>
      <c r="M1300" s="156">
        <v>15.41126649413831</v>
      </c>
    </row>
    <row r="1301" spans="2:13" x14ac:dyDescent="0.2">
      <c r="B1301" t="s">
        <v>47</v>
      </c>
      <c r="C1301" s="203" t="s">
        <v>50</v>
      </c>
      <c r="D1301" s="202" t="s">
        <v>19</v>
      </c>
      <c r="E1301" s="47" t="str">
        <f t="shared" si="20"/>
        <v>MAMale70-74</v>
      </c>
      <c r="F1301" s="159">
        <v>4.5199999999999997E-2</v>
      </c>
      <c r="G1301" s="159">
        <v>0.20303822895965451</v>
      </c>
      <c r="H1301" s="157">
        <v>11309.909198732199</v>
      </c>
      <c r="I1301" s="158">
        <v>0.79696177104034549</v>
      </c>
      <c r="J1301" s="157">
        <v>55703.348362931094</v>
      </c>
      <c r="K1301" s="157">
        <v>250241.96881782496</v>
      </c>
      <c r="L1301" s="157">
        <v>701986.34897341055</v>
      </c>
      <c r="M1301" s="156">
        <v>12.602228943216659</v>
      </c>
    </row>
    <row r="1302" spans="2:13" x14ac:dyDescent="0.2">
      <c r="B1302" t="s">
        <v>47</v>
      </c>
      <c r="C1302" s="203" t="s">
        <v>50</v>
      </c>
      <c r="D1302" s="202" t="s">
        <v>20</v>
      </c>
      <c r="E1302" s="47" t="str">
        <f t="shared" si="20"/>
        <v>MAMale75-79</v>
      </c>
      <c r="F1302" s="159">
        <v>6.447E-2</v>
      </c>
      <c r="G1302" s="159">
        <v>0.27759414812270983</v>
      </c>
      <c r="H1302" s="157">
        <v>12323.358927023135</v>
      </c>
      <c r="I1302" s="158">
        <v>0.72240585187729023</v>
      </c>
      <c r="J1302" s="157">
        <v>44393.439164198891</v>
      </c>
      <c r="K1302" s="157">
        <v>191158.79850343661</v>
      </c>
      <c r="L1302" s="157">
        <v>451744.38015558559</v>
      </c>
      <c r="M1302" s="156">
        <v>10.175926638274401</v>
      </c>
    </row>
    <row r="1303" spans="2:13" x14ac:dyDescent="0.2">
      <c r="B1303" t="s">
        <v>47</v>
      </c>
      <c r="C1303" s="203" t="s">
        <v>50</v>
      </c>
      <c r="D1303" s="202" t="s">
        <v>21</v>
      </c>
      <c r="E1303" s="47" t="str">
        <f t="shared" si="20"/>
        <v>MAMale80-84</v>
      </c>
      <c r="F1303" s="159">
        <v>9.5589999999999994E-2</v>
      </c>
      <c r="G1303" s="159">
        <v>0.38575139791602664</v>
      </c>
      <c r="H1303" s="157">
        <v>12371.078282769689</v>
      </c>
      <c r="I1303" s="158">
        <v>0.61424860208397336</v>
      </c>
      <c r="J1303" s="157">
        <v>32070.08023717576</v>
      </c>
      <c r="K1303" s="157">
        <v>129422.70547895458</v>
      </c>
      <c r="L1303" s="157">
        <v>260585.58165214898</v>
      </c>
      <c r="M1303" s="156">
        <v>8.1255045115252678</v>
      </c>
    </row>
    <row r="1304" spans="2:13" x14ac:dyDescent="0.2">
      <c r="B1304" t="s">
        <v>47</v>
      </c>
      <c r="C1304" s="203" t="s">
        <v>50</v>
      </c>
      <c r="D1304" s="202" t="s">
        <v>22</v>
      </c>
      <c r="E1304" s="47" t="str">
        <f t="shared" si="20"/>
        <v>MAMale85-89</v>
      </c>
      <c r="F1304" s="159">
        <v>0.12074</v>
      </c>
      <c r="G1304" s="159">
        <v>0.46373547177261293</v>
      </c>
      <c r="H1304" s="157">
        <v>9135.1259647761235</v>
      </c>
      <c r="I1304" s="158">
        <v>0.53626452822738702</v>
      </c>
      <c r="J1304" s="157">
        <v>19699.001954406071</v>
      </c>
      <c r="K1304" s="157">
        <v>75657.19486009005</v>
      </c>
      <c r="L1304" s="157">
        <v>131162.87617319438</v>
      </c>
      <c r="M1304" s="156">
        <v>6.658351345757251</v>
      </c>
    </row>
    <row r="1305" spans="2:13" x14ac:dyDescent="0.2">
      <c r="B1305" t="s">
        <v>47</v>
      </c>
      <c r="C1305" s="203" t="s">
        <v>50</v>
      </c>
      <c r="D1305" s="202" t="s">
        <v>5</v>
      </c>
      <c r="E1305" s="47" t="str">
        <f t="shared" si="20"/>
        <v>MAMale90+</v>
      </c>
      <c r="F1305" s="159">
        <v>0.19031999999999999</v>
      </c>
      <c r="G1305" s="159">
        <v>1</v>
      </c>
      <c r="H1305" s="157">
        <v>10563.875989629947</v>
      </c>
      <c r="I1305" s="158">
        <v>0</v>
      </c>
      <c r="J1305" s="157">
        <v>10563.875989629947</v>
      </c>
      <c r="K1305" s="157">
        <v>55505.681313104345</v>
      </c>
      <c r="L1305" s="157">
        <v>55505.681313104345</v>
      </c>
      <c r="M1305" s="156">
        <v>5.2542912627516287</v>
      </c>
    </row>
    <row r="1306" spans="2:13" x14ac:dyDescent="0.2">
      <c r="B1306" t="s">
        <v>47</v>
      </c>
      <c r="C1306" s="203" t="s">
        <v>51</v>
      </c>
      <c r="D1306" s="202">
        <v>0</v>
      </c>
      <c r="E1306" s="47" t="str">
        <f t="shared" si="20"/>
        <v>PIMale0</v>
      </c>
      <c r="F1306" s="159">
        <v>1.7919999999999998E-2</v>
      </c>
      <c r="G1306" s="159">
        <v>1.7630327766820605E-2</v>
      </c>
      <c r="H1306" s="157">
        <v>1763.0327766820606</v>
      </c>
      <c r="I1306" s="158">
        <v>0.98236967223317939</v>
      </c>
      <c r="J1306" s="157">
        <v>100000</v>
      </c>
      <c r="K1306" s="157">
        <v>98401.259297762022</v>
      </c>
      <c r="L1306" s="157">
        <v>6747364.106338406</v>
      </c>
      <c r="M1306" s="156">
        <v>67.473641063384065</v>
      </c>
    </row>
    <row r="1307" spans="2:13" x14ac:dyDescent="0.2">
      <c r="B1307" t="s">
        <v>47</v>
      </c>
      <c r="C1307" s="203" t="s">
        <v>51</v>
      </c>
      <c r="D1307" s="202" t="s">
        <v>107</v>
      </c>
      <c r="E1307" s="47" t="str">
        <f t="shared" si="20"/>
        <v>PIMale01-04</v>
      </c>
      <c r="F1307" s="159">
        <v>5.6999999999999998E-4</v>
      </c>
      <c r="G1307" s="159">
        <v>2.2702761732086426E-3</v>
      </c>
      <c r="H1307" s="157">
        <v>223.02504601537711</v>
      </c>
      <c r="I1307" s="158">
        <v>0.99772972382679137</v>
      </c>
      <c r="J1307" s="157">
        <v>98236.967223317944</v>
      </c>
      <c r="K1307" s="157">
        <v>392412.58198022872</v>
      </c>
      <c r="L1307" s="157">
        <v>6648962.8470406439</v>
      </c>
      <c r="M1307" s="156">
        <v>67.682900184874782</v>
      </c>
    </row>
    <row r="1308" spans="2:13" x14ac:dyDescent="0.2">
      <c r="B1308" t="s">
        <v>47</v>
      </c>
      <c r="C1308" s="203" t="s">
        <v>51</v>
      </c>
      <c r="D1308" s="202" t="s">
        <v>106</v>
      </c>
      <c r="E1308" s="47" t="str">
        <f t="shared" si="20"/>
        <v>PIMale05-09</v>
      </c>
      <c r="F1308" s="159">
        <v>4.6000000000000001E-4</v>
      </c>
      <c r="G1308" s="159">
        <v>2.3197628923583178E-3</v>
      </c>
      <c r="H1308" s="157">
        <v>227.36910599666032</v>
      </c>
      <c r="I1308" s="158">
        <v>0.99768023710764164</v>
      </c>
      <c r="J1308" s="157">
        <v>98013.942177302568</v>
      </c>
      <c r="K1308" s="157">
        <v>489501.28812152118</v>
      </c>
      <c r="L1308" s="157">
        <v>6256550.2650604155</v>
      </c>
      <c r="M1308" s="156">
        <v>63.83326826853483</v>
      </c>
    </row>
    <row r="1309" spans="2:13" x14ac:dyDescent="0.2">
      <c r="B1309" t="s">
        <v>47</v>
      </c>
      <c r="C1309" s="203" t="s">
        <v>51</v>
      </c>
      <c r="D1309" s="202" t="s">
        <v>71</v>
      </c>
      <c r="E1309" s="47" t="str">
        <f t="shared" si="20"/>
        <v>PIMale10-14</v>
      </c>
      <c r="F1309" s="159">
        <v>6.7000000000000002E-4</v>
      </c>
      <c r="G1309" s="159">
        <v>3.3213903586212304E-3</v>
      </c>
      <c r="H1309" s="157">
        <v>324.78738100164588</v>
      </c>
      <c r="I1309" s="158">
        <v>0.99667860964137878</v>
      </c>
      <c r="J1309" s="157">
        <v>97786.573071305902</v>
      </c>
      <c r="K1309" s="157">
        <v>488120.8969040254</v>
      </c>
      <c r="L1309" s="157">
        <v>5767048.976938894</v>
      </c>
      <c r="M1309" s="156">
        <v>58.975877728464475</v>
      </c>
    </row>
    <row r="1310" spans="2:13" x14ac:dyDescent="0.2">
      <c r="B1310" t="s">
        <v>47</v>
      </c>
      <c r="C1310" s="203" t="s">
        <v>51</v>
      </c>
      <c r="D1310" s="202" t="s">
        <v>72</v>
      </c>
      <c r="E1310" s="47" t="str">
        <f t="shared" si="20"/>
        <v>PIMale15-19</v>
      </c>
      <c r="F1310" s="159">
        <v>1.8400000000000001E-3</v>
      </c>
      <c r="G1310" s="159">
        <v>9.1759471040987698E-3</v>
      </c>
      <c r="H1310" s="157">
        <v>894.30419016524229</v>
      </c>
      <c r="I1310" s="158">
        <v>0.99082405289590125</v>
      </c>
      <c r="J1310" s="157">
        <v>97461.785690304256</v>
      </c>
      <c r="K1310" s="157">
        <v>485073.16797610815</v>
      </c>
      <c r="L1310" s="157">
        <v>5278928.0800348688</v>
      </c>
      <c r="M1310" s="156">
        <v>54.164081261647041</v>
      </c>
    </row>
    <row r="1311" spans="2:13" x14ac:dyDescent="0.2">
      <c r="B1311" t="s">
        <v>47</v>
      </c>
      <c r="C1311" s="203" t="s">
        <v>51</v>
      </c>
      <c r="D1311" s="202" t="s">
        <v>73</v>
      </c>
      <c r="E1311" s="47" t="str">
        <f t="shared" si="20"/>
        <v>PIMale20-24</v>
      </c>
      <c r="F1311" s="159">
        <v>3.3999999999999998E-3</v>
      </c>
      <c r="G1311" s="159">
        <v>1.6852411953881909E-2</v>
      </c>
      <c r="H1311" s="157">
        <v>1627.3949795892127</v>
      </c>
      <c r="I1311" s="158">
        <v>0.98314758804611813</v>
      </c>
      <c r="J1311" s="157">
        <v>96567.481500139009</v>
      </c>
      <c r="K1311" s="157">
        <v>478768.92005172203</v>
      </c>
      <c r="L1311" s="157">
        <v>4793854.9120587604</v>
      </c>
      <c r="M1311" s="156">
        <v>49.642538436211154</v>
      </c>
    </row>
    <row r="1312" spans="2:13" x14ac:dyDescent="0.2">
      <c r="B1312" t="s">
        <v>47</v>
      </c>
      <c r="C1312" s="203" t="s">
        <v>51</v>
      </c>
      <c r="D1312" s="202" t="s">
        <v>74</v>
      </c>
      <c r="E1312" s="47" t="str">
        <f t="shared" si="20"/>
        <v>PIMale25-29</v>
      </c>
      <c r="F1312" s="159">
        <v>5.2900000000000004E-3</v>
      </c>
      <c r="G1312" s="159">
        <v>2.6114117356885562E-2</v>
      </c>
      <c r="H1312" s="157">
        <v>2479.2765612705066</v>
      </c>
      <c r="I1312" s="158">
        <v>0.97388588264311449</v>
      </c>
      <c r="J1312" s="157">
        <v>94940.086520549798</v>
      </c>
      <c r="K1312" s="157">
        <v>468502.24119957275</v>
      </c>
      <c r="L1312" s="157">
        <v>4315085.9920070386</v>
      </c>
      <c r="M1312" s="156">
        <v>45.450622072827343</v>
      </c>
    </row>
    <row r="1313" spans="2:13" x14ac:dyDescent="0.2">
      <c r="B1313" t="s">
        <v>47</v>
      </c>
      <c r="C1313" s="203" t="s">
        <v>51</v>
      </c>
      <c r="D1313" s="202" t="s">
        <v>75</v>
      </c>
      <c r="E1313" s="47" t="str">
        <f t="shared" si="20"/>
        <v>PIMale30-34</v>
      </c>
      <c r="F1313" s="159">
        <v>4.1399999999999996E-3</v>
      </c>
      <c r="G1313" s="159">
        <v>2.0498745561470789E-2</v>
      </c>
      <c r="H1313" s="157">
        <v>1895.3306177627708</v>
      </c>
      <c r="I1313" s="158">
        <v>0.9795012544385292</v>
      </c>
      <c r="J1313" s="157">
        <v>92460.809959279301</v>
      </c>
      <c r="K1313" s="157">
        <v>457565.72325198958</v>
      </c>
      <c r="L1313" s="157">
        <v>3846583.750807466</v>
      </c>
      <c r="M1313" s="156">
        <v>41.602315105194748</v>
      </c>
    </row>
    <row r="1314" spans="2:13" x14ac:dyDescent="0.2">
      <c r="B1314" t="s">
        <v>47</v>
      </c>
      <c r="C1314" s="203" t="s">
        <v>51</v>
      </c>
      <c r="D1314" s="202" t="s">
        <v>76</v>
      </c>
      <c r="E1314" s="47" t="str">
        <f t="shared" si="20"/>
        <v>PIMale35-39</v>
      </c>
      <c r="F1314" s="159">
        <v>4.8199999999999996E-3</v>
      </c>
      <c r="G1314" s="159">
        <v>2.3836335756498354E-2</v>
      </c>
      <c r="H1314" s="157">
        <v>2158.7491735326034</v>
      </c>
      <c r="I1314" s="158">
        <v>0.97616366424350165</v>
      </c>
      <c r="J1314" s="157">
        <v>90565.479341516533</v>
      </c>
      <c r="K1314" s="157">
        <v>447430.52377375116</v>
      </c>
      <c r="L1314" s="157">
        <v>3389018.0275554764</v>
      </c>
      <c r="M1314" s="156">
        <v>37.420638108431028</v>
      </c>
    </row>
    <row r="1315" spans="2:13" x14ac:dyDescent="0.2">
      <c r="B1315" t="s">
        <v>47</v>
      </c>
      <c r="C1315" s="203" t="s">
        <v>51</v>
      </c>
      <c r="D1315" s="202" t="s">
        <v>77</v>
      </c>
      <c r="E1315" s="47" t="str">
        <f t="shared" si="20"/>
        <v>PIMale40-44</v>
      </c>
      <c r="F1315" s="159">
        <v>5.7600000000000004E-3</v>
      </c>
      <c r="G1315" s="159">
        <v>2.8374618025797868E-2</v>
      </c>
      <c r="H1315" s="157">
        <v>2508.5071994263249</v>
      </c>
      <c r="I1315" s="158">
        <v>0.97162538197420212</v>
      </c>
      <c r="J1315" s="157">
        <v>88406.730167983929</v>
      </c>
      <c r="K1315" s="157">
        <v>435762.38284135383</v>
      </c>
      <c r="L1315" s="157">
        <v>2941587.5037817252</v>
      </c>
      <c r="M1315" s="156">
        <v>33.273343536089826</v>
      </c>
    </row>
    <row r="1316" spans="2:13" x14ac:dyDescent="0.2">
      <c r="B1316" t="s">
        <v>47</v>
      </c>
      <c r="C1316" s="203" t="s">
        <v>51</v>
      </c>
      <c r="D1316" s="202" t="s">
        <v>78</v>
      </c>
      <c r="E1316" s="47" t="str">
        <f t="shared" si="20"/>
        <v>PIMale45-49</v>
      </c>
      <c r="F1316" s="159">
        <v>7.2199999999999999E-3</v>
      </c>
      <c r="G1316" s="159">
        <v>3.5469099125025112E-2</v>
      </c>
      <c r="H1316" s="157">
        <v>3046.7325851352784</v>
      </c>
      <c r="I1316" s="158">
        <v>0.96453090087497484</v>
      </c>
      <c r="J1316" s="157">
        <v>85898.222968557602</v>
      </c>
      <c r="K1316" s="157">
        <v>421874.2833799498</v>
      </c>
      <c r="L1316" s="157">
        <v>2505825.1209403714</v>
      </c>
      <c r="M1316" s="156">
        <v>29.172025151877818</v>
      </c>
    </row>
    <row r="1317" spans="2:13" x14ac:dyDescent="0.2">
      <c r="B1317" t="s">
        <v>47</v>
      </c>
      <c r="C1317" s="203" t="s">
        <v>51</v>
      </c>
      <c r="D1317" s="202" t="s">
        <v>79</v>
      </c>
      <c r="E1317" s="47" t="str">
        <f t="shared" si="20"/>
        <v>PIMale50-54</v>
      </c>
      <c r="F1317" s="159">
        <v>1.031E-2</v>
      </c>
      <c r="G1317" s="159">
        <v>5.0276650243367541E-2</v>
      </c>
      <c r="H1317" s="157">
        <v>4165.4954041490537</v>
      </c>
      <c r="I1317" s="158">
        <v>0.94972334975663242</v>
      </c>
      <c r="J1317" s="157">
        <v>82851.490383422322</v>
      </c>
      <c r="K1317" s="157">
        <v>403843.71340673894</v>
      </c>
      <c r="L1317" s="157">
        <v>2083950.8375604218</v>
      </c>
      <c r="M1317" s="156">
        <v>25.152846713031462</v>
      </c>
    </row>
    <row r="1318" spans="2:13" x14ac:dyDescent="0.2">
      <c r="B1318" t="s">
        <v>47</v>
      </c>
      <c r="C1318" s="203" t="s">
        <v>51</v>
      </c>
      <c r="D1318" s="202" t="s">
        <v>80</v>
      </c>
      <c r="E1318" s="47" t="str">
        <f t="shared" si="20"/>
        <v>PIMale55-59</v>
      </c>
      <c r="F1318" s="159">
        <v>1.6420000000000001E-2</v>
      </c>
      <c r="G1318" s="159">
        <v>7.8854409898064123E-2</v>
      </c>
      <c r="H1318" s="157">
        <v>6204.7377013326295</v>
      </c>
      <c r="I1318" s="158">
        <v>0.92114559010193586</v>
      </c>
      <c r="J1318" s="157">
        <v>78685.994979273266</v>
      </c>
      <c r="K1318" s="157">
        <v>377918.13064303476</v>
      </c>
      <c r="L1318" s="157">
        <v>1680107.124153683</v>
      </c>
      <c r="M1318" s="156">
        <v>21.352047776688103</v>
      </c>
    </row>
    <row r="1319" spans="2:13" x14ac:dyDescent="0.2">
      <c r="B1319" t="s">
        <v>47</v>
      </c>
      <c r="C1319" s="203" t="s">
        <v>51</v>
      </c>
      <c r="D1319" s="202" t="s">
        <v>81</v>
      </c>
      <c r="E1319" s="47" t="str">
        <f t="shared" si="20"/>
        <v>PIMale60-64</v>
      </c>
      <c r="F1319" s="159">
        <v>2.179E-2</v>
      </c>
      <c r="G1319" s="159">
        <v>0.10333055850634955</v>
      </c>
      <c r="H1319" s="157">
        <v>7489.5287957720184</v>
      </c>
      <c r="I1319" s="158">
        <v>0.89666944149365047</v>
      </c>
      <c r="J1319" s="157">
        <v>72481.257277940633</v>
      </c>
      <c r="K1319" s="157">
        <v>343682.46440027311</v>
      </c>
      <c r="L1319" s="157">
        <v>1302188.9935106481</v>
      </c>
      <c r="M1319" s="156">
        <v>17.965872039404648</v>
      </c>
    </row>
    <row r="1320" spans="2:13" x14ac:dyDescent="0.2">
      <c r="B1320" t="s">
        <v>47</v>
      </c>
      <c r="C1320" s="203" t="s">
        <v>51</v>
      </c>
      <c r="D1320" s="202" t="s">
        <v>82</v>
      </c>
      <c r="E1320" s="47" t="str">
        <f t="shared" si="20"/>
        <v>PIMale65-69</v>
      </c>
      <c r="F1320" s="159">
        <v>2.8979999999999999E-2</v>
      </c>
      <c r="G1320" s="159">
        <v>0.13510487752031847</v>
      </c>
      <c r="H1320" s="157">
        <v>8780.699516417184</v>
      </c>
      <c r="I1320" s="158">
        <v>0.86489512247968148</v>
      </c>
      <c r="J1320" s="157">
        <v>64991.728482168612</v>
      </c>
      <c r="K1320" s="157">
        <v>303006.8936198001</v>
      </c>
      <c r="L1320" s="157">
        <v>958506.52911037498</v>
      </c>
      <c r="M1320" s="156">
        <v>14.74813105445187</v>
      </c>
    </row>
    <row r="1321" spans="2:13" x14ac:dyDescent="0.2">
      <c r="B1321" t="s">
        <v>47</v>
      </c>
      <c r="C1321" s="203" t="s">
        <v>51</v>
      </c>
      <c r="D1321" s="202" t="s">
        <v>19</v>
      </c>
      <c r="E1321" s="47" t="str">
        <f t="shared" si="20"/>
        <v>PIMale70-74</v>
      </c>
      <c r="F1321" s="159">
        <v>4.5469999999999997E-2</v>
      </c>
      <c r="G1321" s="159">
        <v>0.20414173734863583</v>
      </c>
      <c r="H1321" s="157">
        <v>11475.017111222987</v>
      </c>
      <c r="I1321" s="158">
        <v>0.79585826265136417</v>
      </c>
      <c r="J1321" s="157">
        <v>56211.028965751422</v>
      </c>
      <c r="K1321" s="157">
        <v>252367.60205069964</v>
      </c>
      <c r="L1321" s="157">
        <v>655499.63549057487</v>
      </c>
      <c r="M1321" s="156">
        <v>11.661406089718824</v>
      </c>
    </row>
    <row r="1322" spans="2:13" x14ac:dyDescent="0.2">
      <c r="B1322" t="s">
        <v>47</v>
      </c>
      <c r="C1322" s="203" t="s">
        <v>51</v>
      </c>
      <c r="D1322" s="202" t="s">
        <v>20</v>
      </c>
      <c r="E1322" s="47" t="str">
        <f t="shared" si="20"/>
        <v>PIMale75-79</v>
      </c>
      <c r="F1322" s="159">
        <v>7.2020000000000001E-2</v>
      </c>
      <c r="G1322" s="159">
        <v>0.30516128450120611</v>
      </c>
      <c r="H1322" s="157">
        <v>13651.69884098908</v>
      </c>
      <c r="I1322" s="158">
        <v>0.69483871549879384</v>
      </c>
      <c r="J1322" s="157">
        <v>44736.011854528435</v>
      </c>
      <c r="K1322" s="157">
        <v>189550.81217016946</v>
      </c>
      <c r="L1322" s="157">
        <v>403132.03343987523</v>
      </c>
      <c r="M1322" s="156">
        <v>9.0113538674562896</v>
      </c>
    </row>
    <row r="1323" spans="2:13" x14ac:dyDescent="0.2">
      <c r="B1323" t="s">
        <v>47</v>
      </c>
      <c r="C1323" s="203" t="s">
        <v>51</v>
      </c>
      <c r="D1323" s="202" t="s">
        <v>21</v>
      </c>
      <c r="E1323" s="47" t="str">
        <f t="shared" si="20"/>
        <v>PIMale80-84</v>
      </c>
      <c r="F1323" s="159">
        <v>0.11121</v>
      </c>
      <c r="G1323" s="159">
        <v>0.43508586616106354</v>
      </c>
      <c r="H1323" s="157">
        <v>13524.345251517389</v>
      </c>
      <c r="I1323" s="158">
        <v>0.56491413383893652</v>
      </c>
      <c r="J1323" s="157">
        <v>31084.313013539351</v>
      </c>
      <c r="K1323" s="157">
        <v>121610.70193890329</v>
      </c>
      <c r="L1323" s="157">
        <v>213581.2212697058</v>
      </c>
      <c r="M1323" s="156">
        <v>6.8710291643465471</v>
      </c>
    </row>
    <row r="1324" spans="2:13" x14ac:dyDescent="0.2">
      <c r="B1324" t="s">
        <v>47</v>
      </c>
      <c r="C1324" s="203" t="s">
        <v>51</v>
      </c>
      <c r="D1324" s="202" t="s">
        <v>22</v>
      </c>
      <c r="E1324" s="47" t="str">
        <f t="shared" si="20"/>
        <v>PIMale85-89</v>
      </c>
      <c r="F1324" s="159">
        <v>0.15808</v>
      </c>
      <c r="G1324" s="159">
        <v>0.56650605684802657</v>
      </c>
      <c r="H1324" s="157">
        <v>9947.8280952415298</v>
      </c>
      <c r="I1324" s="158">
        <v>0.43349394315197343</v>
      </c>
      <c r="J1324" s="157">
        <v>17559.967762021966</v>
      </c>
      <c r="K1324" s="157">
        <v>62930.268572006011</v>
      </c>
      <c r="L1324" s="157">
        <v>91970.519330802505</v>
      </c>
      <c r="M1324" s="156">
        <v>5.2375107162618413</v>
      </c>
    </row>
    <row r="1325" spans="2:13" x14ac:dyDescent="0.2">
      <c r="B1325" t="s">
        <v>47</v>
      </c>
      <c r="C1325" s="203" t="s">
        <v>51</v>
      </c>
      <c r="D1325" s="202" t="s">
        <v>5</v>
      </c>
      <c r="E1325" s="47" t="str">
        <f t="shared" si="20"/>
        <v>PIMale90+</v>
      </c>
      <c r="F1325" s="159">
        <v>0.26212000000000002</v>
      </c>
      <c r="G1325" s="159">
        <v>1</v>
      </c>
      <c r="H1325" s="157">
        <v>7612.1396667804365</v>
      </c>
      <c r="I1325" s="158">
        <v>0</v>
      </c>
      <c r="J1325" s="157">
        <v>7612.1396667804365</v>
      </c>
      <c r="K1325" s="157">
        <v>29040.250758796494</v>
      </c>
      <c r="L1325" s="157">
        <v>29040.250758796494</v>
      </c>
      <c r="M1325" s="156">
        <v>3.8149918459232768</v>
      </c>
    </row>
    <row r="1326" spans="2:13" x14ac:dyDescent="0.2">
      <c r="B1326" t="s">
        <v>47</v>
      </c>
      <c r="C1326" s="203" t="s">
        <v>53</v>
      </c>
      <c r="D1326" s="202">
        <v>0</v>
      </c>
      <c r="E1326" s="47" t="str">
        <f t="shared" si="20"/>
        <v>CEMale0</v>
      </c>
      <c r="F1326" s="159">
        <v>1.3350000000000001E-2</v>
      </c>
      <c r="G1326" s="159">
        <v>1.3190220786369763E-2</v>
      </c>
      <c r="H1326" s="157">
        <v>1319.0220786369764</v>
      </c>
      <c r="I1326" s="158">
        <v>0.98680977921363022</v>
      </c>
      <c r="J1326" s="157">
        <v>100000</v>
      </c>
      <c r="K1326" s="157">
        <v>98787.056162968132</v>
      </c>
      <c r="L1326" s="157">
        <v>7075352.4874353772</v>
      </c>
      <c r="M1326" s="156">
        <v>70.753524874353772</v>
      </c>
    </row>
    <row r="1327" spans="2:13" x14ac:dyDescent="0.2">
      <c r="B1327" t="s">
        <v>47</v>
      </c>
      <c r="C1327" s="203" t="s">
        <v>53</v>
      </c>
      <c r="D1327" s="202" t="s">
        <v>107</v>
      </c>
      <c r="E1327" s="47" t="str">
        <f t="shared" si="20"/>
        <v>CEMale01-04</v>
      </c>
      <c r="F1327" s="159">
        <v>6.6E-4</v>
      </c>
      <c r="G1327" s="159">
        <v>2.6428377177949462E-3</v>
      </c>
      <c r="H1327" s="157">
        <v>260.79781047946852</v>
      </c>
      <c r="I1327" s="158">
        <v>0.99735716228220506</v>
      </c>
      <c r="J1327" s="157">
        <v>98680.977921363025</v>
      </c>
      <c r="K1327" s="157">
        <v>394101.45456240518</v>
      </c>
      <c r="L1327" s="157">
        <v>6976565.4312724089</v>
      </c>
      <c r="M1327" s="156">
        <v>70.698178901630868</v>
      </c>
    </row>
    <row r="1328" spans="2:13" x14ac:dyDescent="0.2">
      <c r="B1328" t="s">
        <v>47</v>
      </c>
      <c r="C1328" s="203" t="s">
        <v>53</v>
      </c>
      <c r="D1328" s="202" t="s">
        <v>106</v>
      </c>
      <c r="E1328" s="47" t="str">
        <f t="shared" si="20"/>
        <v>CEMale05-09</v>
      </c>
      <c r="F1328" s="159">
        <v>3.8000000000000002E-4</v>
      </c>
      <c r="G1328" s="159">
        <v>1.8756805981382288E-3</v>
      </c>
      <c r="H1328" s="157">
        <v>184.60482229925427</v>
      </c>
      <c r="I1328" s="158">
        <v>0.99812431940186175</v>
      </c>
      <c r="J1328" s="157">
        <v>98420.18011088355</v>
      </c>
      <c r="K1328" s="157">
        <v>491639.38849866961</v>
      </c>
      <c r="L1328" s="157">
        <v>6582463.9767100038</v>
      </c>
      <c r="M1328" s="156">
        <v>66.88124294523719</v>
      </c>
    </row>
    <row r="1329" spans="2:13" x14ac:dyDescent="0.2">
      <c r="B1329" t="s">
        <v>47</v>
      </c>
      <c r="C1329" s="203" t="s">
        <v>53</v>
      </c>
      <c r="D1329" s="202" t="s">
        <v>71</v>
      </c>
      <c r="E1329" s="47" t="str">
        <f t="shared" si="20"/>
        <v>CEMale10-14</v>
      </c>
      <c r="F1329" s="159">
        <v>4.0000000000000002E-4</v>
      </c>
      <c r="G1329" s="159">
        <v>1.9913585119055066E-3</v>
      </c>
      <c r="H1329" s="157">
        <v>195.62224902285658</v>
      </c>
      <c r="I1329" s="158">
        <v>0.99800864148809454</v>
      </c>
      <c r="J1329" s="157">
        <v>98235.575288584296</v>
      </c>
      <c r="K1329" s="157">
        <v>490688.82082036434</v>
      </c>
      <c r="L1329" s="157">
        <v>6090824.5882113343</v>
      </c>
      <c r="M1329" s="156">
        <v>62.002228523815987</v>
      </c>
    </row>
    <row r="1330" spans="2:13" x14ac:dyDescent="0.2">
      <c r="B1330" t="s">
        <v>47</v>
      </c>
      <c r="C1330" s="203" t="s">
        <v>53</v>
      </c>
      <c r="D1330" s="202" t="s">
        <v>72</v>
      </c>
      <c r="E1330" s="47" t="str">
        <f t="shared" si="20"/>
        <v>CEMale15-19</v>
      </c>
      <c r="F1330" s="159">
        <v>1.99E-3</v>
      </c>
      <c r="G1330" s="159">
        <v>9.8816099309493744E-3</v>
      </c>
      <c r="H1330" s="157">
        <v>968.79257358554059</v>
      </c>
      <c r="I1330" s="158">
        <v>0.99011839006905067</v>
      </c>
      <c r="J1330" s="157">
        <v>98039.953039561442</v>
      </c>
      <c r="K1330" s="157">
        <v>487777.78376384336</v>
      </c>
      <c r="L1330" s="157">
        <v>5600135.7673909701</v>
      </c>
      <c r="M1330" s="156">
        <v>57.12095522048223</v>
      </c>
    </row>
    <row r="1331" spans="2:13" x14ac:dyDescent="0.2">
      <c r="B1331" t="s">
        <v>47</v>
      </c>
      <c r="C1331" s="203" t="s">
        <v>53</v>
      </c>
      <c r="D1331" s="202" t="s">
        <v>73</v>
      </c>
      <c r="E1331" s="47" t="str">
        <f t="shared" si="20"/>
        <v>CEMale20-24</v>
      </c>
      <c r="F1331" s="159">
        <v>3.2100000000000002E-3</v>
      </c>
      <c r="G1331" s="159">
        <v>1.5916754057289022E-2</v>
      </c>
      <c r="H1331" s="157">
        <v>1545.0577871925757</v>
      </c>
      <c r="I1331" s="158">
        <v>0.98408324594271102</v>
      </c>
      <c r="J1331" s="157">
        <v>97071.160465975903</v>
      </c>
      <c r="K1331" s="157">
        <v>481493.15786189807</v>
      </c>
      <c r="L1331" s="157">
        <v>5112357.9836271266</v>
      </c>
      <c r="M1331" s="156">
        <v>52.666084953409438</v>
      </c>
    </row>
    <row r="1332" spans="2:13" x14ac:dyDescent="0.2">
      <c r="B1332" t="s">
        <v>47</v>
      </c>
      <c r="C1332" s="203" t="s">
        <v>53</v>
      </c>
      <c r="D1332" s="202" t="s">
        <v>74</v>
      </c>
      <c r="E1332" s="47" t="str">
        <f t="shared" si="20"/>
        <v>CEMale25-29</v>
      </c>
      <c r="F1332" s="159">
        <v>3.32E-3</v>
      </c>
      <c r="G1332" s="159">
        <v>1.6465928036456138E-2</v>
      </c>
      <c r="H1332" s="157">
        <v>1572.9259323119661</v>
      </c>
      <c r="I1332" s="158">
        <v>0.98353407196354381</v>
      </c>
      <c r="J1332" s="157">
        <v>95526.102678783325</v>
      </c>
      <c r="K1332" s="157">
        <v>473698.19856313668</v>
      </c>
      <c r="L1332" s="157">
        <v>4630864.8257652288</v>
      </c>
      <c r="M1332" s="156">
        <v>48.47748098063839</v>
      </c>
    </row>
    <row r="1333" spans="2:13" x14ac:dyDescent="0.2">
      <c r="B1333" t="s">
        <v>47</v>
      </c>
      <c r="C1333" s="203" t="s">
        <v>53</v>
      </c>
      <c r="D1333" s="202" t="s">
        <v>75</v>
      </c>
      <c r="E1333" s="47" t="str">
        <f t="shared" si="20"/>
        <v>CEMale30-34</v>
      </c>
      <c r="F1333" s="159">
        <v>3.49E-3</v>
      </c>
      <c r="G1333" s="159">
        <v>1.728306430000115E-2</v>
      </c>
      <c r="H1333" s="157">
        <v>1623.7987948986372</v>
      </c>
      <c r="I1333" s="158">
        <v>0.98271693569999885</v>
      </c>
      <c r="J1333" s="157">
        <v>93953.176746471348</v>
      </c>
      <c r="K1333" s="157">
        <v>465706.38674511015</v>
      </c>
      <c r="L1333" s="157">
        <v>4157166.6272020917</v>
      </c>
      <c r="M1333" s="156">
        <v>44.24721729654793</v>
      </c>
    </row>
    <row r="1334" spans="2:13" x14ac:dyDescent="0.2">
      <c r="B1334" t="s">
        <v>47</v>
      </c>
      <c r="C1334" s="203" t="s">
        <v>53</v>
      </c>
      <c r="D1334" s="202" t="s">
        <v>76</v>
      </c>
      <c r="E1334" s="47" t="str">
        <f t="shared" si="20"/>
        <v>CEMale35-39</v>
      </c>
      <c r="F1334" s="159">
        <v>4.13E-3</v>
      </c>
      <c r="G1334" s="159">
        <v>2.0444653832372962E-2</v>
      </c>
      <c r="H1334" s="157">
        <v>1887.6421707782326</v>
      </c>
      <c r="I1334" s="158">
        <v>0.97955534616762707</v>
      </c>
      <c r="J1334" s="157">
        <v>92329.377951572707</v>
      </c>
      <c r="K1334" s="157">
        <v>456927.78433091799</v>
      </c>
      <c r="L1334" s="157">
        <v>3691460.2404569816</v>
      </c>
      <c r="M1334" s="156">
        <v>39.98142652269545</v>
      </c>
    </row>
    <row r="1335" spans="2:13" x14ac:dyDescent="0.2">
      <c r="B1335" t="s">
        <v>47</v>
      </c>
      <c r="C1335" s="203" t="s">
        <v>53</v>
      </c>
      <c r="D1335" s="202" t="s">
        <v>77</v>
      </c>
      <c r="E1335" s="47" t="str">
        <f t="shared" si="20"/>
        <v>CEMale40-44</v>
      </c>
      <c r="F1335" s="159">
        <v>5.2300000000000003E-3</v>
      </c>
      <c r="G1335" s="159">
        <v>2.5798614214954409E-2</v>
      </c>
      <c r="H1335" s="157">
        <v>2333.2714503395555</v>
      </c>
      <c r="I1335" s="158">
        <v>0.97420138578504556</v>
      </c>
      <c r="J1335" s="157">
        <v>90441.735780794479</v>
      </c>
      <c r="K1335" s="157">
        <v>446375.50027812354</v>
      </c>
      <c r="L1335" s="157">
        <v>3234532.4561260636</v>
      </c>
      <c r="M1335" s="156">
        <v>35.763714928754432</v>
      </c>
    </row>
    <row r="1336" spans="2:13" x14ac:dyDescent="0.2">
      <c r="B1336" t="s">
        <v>47</v>
      </c>
      <c r="C1336" s="203" t="s">
        <v>53</v>
      </c>
      <c r="D1336" s="202" t="s">
        <v>78</v>
      </c>
      <c r="E1336" s="47" t="str">
        <f t="shared" si="20"/>
        <v>CEMale45-49</v>
      </c>
      <c r="F1336" s="159">
        <v>6.5799999999999999E-3</v>
      </c>
      <c r="G1336" s="159">
        <v>3.2354420168595507E-2</v>
      </c>
      <c r="H1336" s="157">
        <v>2850.6982753572488</v>
      </c>
      <c r="I1336" s="158">
        <v>0.96764557983140453</v>
      </c>
      <c r="J1336" s="157">
        <v>88108.464330454924</v>
      </c>
      <c r="K1336" s="157">
        <v>433415.57596388151</v>
      </c>
      <c r="L1336" s="157">
        <v>2788156.9558479399</v>
      </c>
      <c r="M1336" s="156">
        <v>31.644598246438917</v>
      </c>
    </row>
    <row r="1337" spans="2:13" x14ac:dyDescent="0.2">
      <c r="B1337" t="s">
        <v>47</v>
      </c>
      <c r="C1337" s="203" t="s">
        <v>53</v>
      </c>
      <c r="D1337" s="202" t="s">
        <v>79</v>
      </c>
      <c r="E1337" s="47" t="str">
        <f t="shared" si="20"/>
        <v>CEMale50-54</v>
      </c>
      <c r="F1337" s="159">
        <v>8.7399999999999995E-3</v>
      </c>
      <c r="G1337" s="159">
        <v>4.2784974978792335E-2</v>
      </c>
      <c r="H1337" s="157">
        <v>3647.7513874150845</v>
      </c>
      <c r="I1337" s="158">
        <v>0.9572150250212077</v>
      </c>
      <c r="J1337" s="157">
        <v>85257.766055097673</v>
      </c>
      <c r="K1337" s="157">
        <v>417169.45180695067</v>
      </c>
      <c r="L1337" s="157">
        <v>2354741.3798840586</v>
      </c>
      <c r="M1337" s="156">
        <v>27.61908373675087</v>
      </c>
    </row>
    <row r="1338" spans="2:13" x14ac:dyDescent="0.2">
      <c r="B1338" t="s">
        <v>47</v>
      </c>
      <c r="C1338" s="203" t="s">
        <v>53</v>
      </c>
      <c r="D1338" s="202" t="s">
        <v>80</v>
      </c>
      <c r="E1338" s="47" t="str">
        <f t="shared" si="20"/>
        <v>CEMale55-59</v>
      </c>
      <c r="F1338" s="159">
        <v>1.17E-2</v>
      </c>
      <c r="G1338" s="159">
        <v>5.6828760768306494E-2</v>
      </c>
      <c r="H1338" s="157">
        <v>4637.7959998477181</v>
      </c>
      <c r="I1338" s="158">
        <v>0.94317123923169355</v>
      </c>
      <c r="J1338" s="157">
        <v>81610.014667682597</v>
      </c>
      <c r="K1338" s="157">
        <v>396455.58333879372</v>
      </c>
      <c r="L1338" s="157">
        <v>1937571.9280771078</v>
      </c>
      <c r="M1338" s="156">
        <v>23.741840213691106</v>
      </c>
    </row>
    <row r="1339" spans="2:13" x14ac:dyDescent="0.2">
      <c r="B1339" t="s">
        <v>47</v>
      </c>
      <c r="C1339" s="203" t="s">
        <v>53</v>
      </c>
      <c r="D1339" s="202" t="s">
        <v>81</v>
      </c>
      <c r="E1339" s="47" t="str">
        <f t="shared" si="20"/>
        <v>CEMale60-64</v>
      </c>
      <c r="F1339" s="159">
        <v>1.703E-2</v>
      </c>
      <c r="G1339" s="159">
        <v>8.1690326604614921E-2</v>
      </c>
      <c r="H1339" s="157">
        <v>6287.8856824572695</v>
      </c>
      <c r="I1339" s="158">
        <v>0.91830967339538505</v>
      </c>
      <c r="J1339" s="157">
        <v>76972.218667834881</v>
      </c>
      <c r="K1339" s="157">
        <v>369141.37913303124</v>
      </c>
      <c r="L1339" s="157">
        <v>1541116.3447383142</v>
      </c>
      <c r="M1339" s="156">
        <v>20.021721751179236</v>
      </c>
    </row>
    <row r="1340" spans="2:13" x14ac:dyDescent="0.2">
      <c r="B1340" t="s">
        <v>47</v>
      </c>
      <c r="C1340" s="203" t="s">
        <v>53</v>
      </c>
      <c r="D1340" s="202" t="s">
        <v>82</v>
      </c>
      <c r="E1340" s="47" t="str">
        <f t="shared" si="20"/>
        <v>CEMale65-69</v>
      </c>
      <c r="F1340" s="159">
        <v>2.332E-2</v>
      </c>
      <c r="G1340" s="159">
        <v>0.11018359038237643</v>
      </c>
      <c r="H1340" s="157">
        <v>7788.2535921123454</v>
      </c>
      <c r="I1340" s="158">
        <v>0.88981640961762354</v>
      </c>
      <c r="J1340" s="157">
        <v>70684.332985377609</v>
      </c>
      <c r="K1340" s="157">
        <v>333951.03094660718</v>
      </c>
      <c r="L1340" s="157">
        <v>1171974.9656052829</v>
      </c>
      <c r="M1340" s="156">
        <v>16.580406380120021</v>
      </c>
    </row>
    <row r="1341" spans="2:13" x14ac:dyDescent="0.2">
      <c r="B1341" t="s">
        <v>47</v>
      </c>
      <c r="C1341" s="203" t="s">
        <v>53</v>
      </c>
      <c r="D1341" s="202" t="s">
        <v>19</v>
      </c>
      <c r="E1341" s="47" t="str">
        <f t="shared" si="20"/>
        <v>CEMale70-74</v>
      </c>
      <c r="F1341" s="159">
        <v>3.5360000000000003E-2</v>
      </c>
      <c r="G1341" s="159">
        <v>0.16245052243705332</v>
      </c>
      <c r="H1341" s="157">
        <v>10217.500956678325</v>
      </c>
      <c r="I1341" s="158">
        <v>0.83754947756294662</v>
      </c>
      <c r="J1341" s="157">
        <v>62896.07939326526</v>
      </c>
      <c r="K1341" s="157">
        <v>288936.64457463048</v>
      </c>
      <c r="L1341" s="157">
        <v>838023.93465867569</v>
      </c>
      <c r="M1341" s="156">
        <v>13.323945510479767</v>
      </c>
    </row>
    <row r="1342" spans="2:13" x14ac:dyDescent="0.2">
      <c r="B1342" t="s">
        <v>47</v>
      </c>
      <c r="C1342" s="203" t="s">
        <v>53</v>
      </c>
      <c r="D1342" s="202" t="s">
        <v>20</v>
      </c>
      <c r="E1342" s="47" t="str">
        <f t="shared" si="20"/>
        <v>CEMale75-79</v>
      </c>
      <c r="F1342" s="159">
        <v>5.4969999999999998E-2</v>
      </c>
      <c r="G1342" s="159">
        <v>0.24162749959685093</v>
      </c>
      <c r="H1342" s="157">
        <v>12728.59318994909</v>
      </c>
      <c r="I1342" s="158">
        <v>0.75837250040314907</v>
      </c>
      <c r="J1342" s="157">
        <v>52678.578436586933</v>
      </c>
      <c r="K1342" s="157">
        <v>231571.40920806193</v>
      </c>
      <c r="L1342" s="157">
        <v>549087.29008404526</v>
      </c>
      <c r="M1342" s="156">
        <v>10.423350560703188</v>
      </c>
    </row>
    <row r="1343" spans="2:13" x14ac:dyDescent="0.2">
      <c r="B1343" t="s">
        <v>47</v>
      </c>
      <c r="C1343" s="203" t="s">
        <v>53</v>
      </c>
      <c r="D1343" s="202" t="s">
        <v>21</v>
      </c>
      <c r="E1343" s="47" t="str">
        <f t="shared" si="20"/>
        <v>CEMale80-84</v>
      </c>
      <c r="F1343" s="159">
        <v>8.6629999999999999E-2</v>
      </c>
      <c r="G1343" s="159">
        <v>0.35604491420962153</v>
      </c>
      <c r="H1343" s="157">
        <v>14223.989069814817</v>
      </c>
      <c r="I1343" s="158">
        <v>0.64395508579037841</v>
      </c>
      <c r="J1343" s="157">
        <v>39949.985246637843</v>
      </c>
      <c r="K1343" s="157">
        <v>164189.95355865217</v>
      </c>
      <c r="L1343" s="157">
        <v>317515.88087598333</v>
      </c>
      <c r="M1343" s="156">
        <v>7.9478347467651496</v>
      </c>
    </row>
    <row r="1344" spans="2:13" x14ac:dyDescent="0.2">
      <c r="B1344" t="s">
        <v>47</v>
      </c>
      <c r="C1344" s="203" t="s">
        <v>53</v>
      </c>
      <c r="D1344" s="202" t="s">
        <v>22</v>
      </c>
      <c r="E1344" s="47" t="str">
        <f t="shared" si="20"/>
        <v>CEMale85-89</v>
      </c>
      <c r="F1344" s="159">
        <v>0.13383</v>
      </c>
      <c r="G1344" s="159">
        <v>0.50140868841887931</v>
      </c>
      <c r="H1344" s="157">
        <v>12899.238001289936</v>
      </c>
      <c r="I1344" s="158">
        <v>0.49859131158112069</v>
      </c>
      <c r="J1344" s="157">
        <v>25725.996176823024</v>
      </c>
      <c r="K1344" s="157">
        <v>96381.885880890288</v>
      </c>
      <c r="L1344" s="157">
        <v>153325.92731733117</v>
      </c>
      <c r="M1344" s="156">
        <v>5.9599607441232942</v>
      </c>
    </row>
    <row r="1345" spans="2:13" x14ac:dyDescent="0.2">
      <c r="B1345" t="s">
        <v>47</v>
      </c>
      <c r="C1345" s="203" t="s">
        <v>53</v>
      </c>
      <c r="D1345" s="202" t="s">
        <v>5</v>
      </c>
      <c r="E1345" s="47" t="str">
        <f t="shared" si="20"/>
        <v>CEMale90+</v>
      </c>
      <c r="F1345" s="159">
        <v>0.22525000000000001</v>
      </c>
      <c r="G1345" s="159">
        <v>1</v>
      </c>
      <c r="H1345" s="157">
        <v>12826.758175533088</v>
      </c>
      <c r="I1345" s="158">
        <v>0</v>
      </c>
      <c r="J1345" s="157">
        <v>12826.758175533088</v>
      </c>
      <c r="K1345" s="157">
        <v>56944.041436440879</v>
      </c>
      <c r="L1345" s="157">
        <v>56944.041436440879</v>
      </c>
      <c r="M1345" s="156">
        <v>4.4394725976093525</v>
      </c>
    </row>
    <row r="1346" spans="2:13" x14ac:dyDescent="0.2">
      <c r="B1346" t="s">
        <v>47</v>
      </c>
      <c r="C1346" s="203" t="s">
        <v>54</v>
      </c>
      <c r="D1346" s="202">
        <v>0</v>
      </c>
      <c r="E1346" s="47" t="str">
        <f t="shared" si="20"/>
        <v>RNMale0</v>
      </c>
      <c r="F1346" s="159">
        <v>1.468E-2</v>
      </c>
      <c r="G1346" s="159">
        <v>1.4480759548054207E-2</v>
      </c>
      <c r="H1346" s="157">
        <v>1448.0759548054207</v>
      </c>
      <c r="I1346" s="158">
        <v>0.98551924045194583</v>
      </c>
      <c r="J1346" s="157">
        <v>100000</v>
      </c>
      <c r="K1346" s="157">
        <v>98673.753837436772</v>
      </c>
      <c r="L1346" s="157">
        <v>7260145.7985106586</v>
      </c>
      <c r="M1346" s="156">
        <v>72.601457985106592</v>
      </c>
    </row>
    <row r="1347" spans="2:13" x14ac:dyDescent="0.2">
      <c r="B1347" t="s">
        <v>47</v>
      </c>
      <c r="C1347" s="203" t="s">
        <v>54</v>
      </c>
      <c r="D1347" s="202" t="s">
        <v>107</v>
      </c>
      <c r="E1347" s="47" t="str">
        <f t="shared" si="20"/>
        <v>RNMale01-04</v>
      </c>
      <c r="F1347" s="159">
        <v>5.0000000000000001E-4</v>
      </c>
      <c r="G1347" s="159">
        <v>1.9936159214791059E-3</v>
      </c>
      <c r="H1347" s="157">
        <v>196.47468486889946</v>
      </c>
      <c r="I1347" s="158">
        <v>0.99800638407852094</v>
      </c>
      <c r="J1347" s="157">
        <v>98551.924045194581</v>
      </c>
      <c r="K1347" s="157">
        <v>393737.99780104973</v>
      </c>
      <c r="L1347" s="157">
        <v>7161472.0446732221</v>
      </c>
      <c r="M1347" s="156">
        <v>72.666993709722675</v>
      </c>
    </row>
    <row r="1348" spans="2:13" x14ac:dyDescent="0.2">
      <c r="B1348" t="s">
        <v>47</v>
      </c>
      <c r="C1348" s="203" t="s">
        <v>54</v>
      </c>
      <c r="D1348" s="202" t="s">
        <v>106</v>
      </c>
      <c r="E1348" s="47" t="str">
        <f t="shared" si="20"/>
        <v>RNMale05-09</v>
      </c>
      <c r="F1348" s="159">
        <v>3.2000000000000003E-4</v>
      </c>
      <c r="G1348" s="159">
        <v>1.6015260723288636E-3</v>
      </c>
      <c r="H1348" s="157">
        <v>157.51881650618284</v>
      </c>
      <c r="I1348" s="158">
        <v>0.99839847392767112</v>
      </c>
      <c r="J1348" s="157">
        <v>98355.449360325685</v>
      </c>
      <c r="K1348" s="157">
        <v>491383.44976036297</v>
      </c>
      <c r="L1348" s="157">
        <v>6767734.0468721725</v>
      </c>
      <c r="M1348" s="156">
        <v>68.80893830374913</v>
      </c>
    </row>
    <row r="1349" spans="2:13" x14ac:dyDescent="0.2">
      <c r="B1349" t="s">
        <v>47</v>
      </c>
      <c r="C1349" s="203" t="s">
        <v>54</v>
      </c>
      <c r="D1349" s="202" t="s">
        <v>71</v>
      </c>
      <c r="E1349" s="47" t="str">
        <f t="shared" si="20"/>
        <v>RNMale10-14</v>
      </c>
      <c r="F1349" s="159">
        <v>4.2999999999999999E-4</v>
      </c>
      <c r="G1349" s="159">
        <v>2.1491575883224611E-3</v>
      </c>
      <c r="H1349" s="157">
        <v>211.04282758581166</v>
      </c>
      <c r="I1349" s="158">
        <v>0.99785084241167754</v>
      </c>
      <c r="J1349" s="157">
        <v>98197.930543819501</v>
      </c>
      <c r="K1349" s="157">
        <v>490462.04565013299</v>
      </c>
      <c r="L1349" s="157">
        <v>6276350.5971118091</v>
      </c>
      <c r="M1349" s="156">
        <v>63.915304144938901</v>
      </c>
    </row>
    <row r="1350" spans="2:13" x14ac:dyDescent="0.2">
      <c r="B1350" t="s">
        <v>47</v>
      </c>
      <c r="C1350" s="203" t="s">
        <v>54</v>
      </c>
      <c r="D1350" s="202" t="s">
        <v>72</v>
      </c>
      <c r="E1350" s="47" t="str">
        <f t="shared" si="20"/>
        <v>RNMale15-19</v>
      </c>
      <c r="F1350" s="159">
        <v>1.4400000000000001E-3</v>
      </c>
      <c r="G1350" s="159">
        <v>7.1968997404849759E-3</v>
      </c>
      <c r="H1350" s="157">
        <v>705.20180677589269</v>
      </c>
      <c r="I1350" s="158">
        <v>0.99280310025951501</v>
      </c>
      <c r="J1350" s="157">
        <v>97986.887716233687</v>
      </c>
      <c r="K1350" s="157">
        <v>488171.43406422873</v>
      </c>
      <c r="L1350" s="157">
        <v>5785888.5514616761</v>
      </c>
      <c r="M1350" s="156">
        <v>59.047579592663361</v>
      </c>
    </row>
    <row r="1351" spans="2:13" x14ac:dyDescent="0.2">
      <c r="B1351" t="s">
        <v>47</v>
      </c>
      <c r="C1351" s="203" t="s">
        <v>54</v>
      </c>
      <c r="D1351" s="202" t="s">
        <v>73</v>
      </c>
      <c r="E1351" s="47" t="str">
        <f t="shared" ref="E1351:E1414" si="21">_xlfn.CONCAT(C1351,B1351,D1351)</f>
        <v>RNMale20-24</v>
      </c>
      <c r="F1351" s="159">
        <v>2.1800000000000001E-3</v>
      </c>
      <c r="G1351" s="159">
        <v>1.0858669861333733E-2</v>
      </c>
      <c r="H1351" s="157">
        <v>1056.3497108447639</v>
      </c>
      <c r="I1351" s="158">
        <v>0.98914133013866623</v>
      </c>
      <c r="J1351" s="157">
        <v>97281.685909457796</v>
      </c>
      <c r="K1351" s="157">
        <v>483767.55527017708</v>
      </c>
      <c r="L1351" s="157">
        <v>5297717.1173974471</v>
      </c>
      <c r="M1351" s="156">
        <v>54.457496987954642</v>
      </c>
    </row>
    <row r="1352" spans="2:13" x14ac:dyDescent="0.2">
      <c r="B1352" t="s">
        <v>47</v>
      </c>
      <c r="C1352" s="203" t="s">
        <v>54</v>
      </c>
      <c r="D1352" s="202" t="s">
        <v>74</v>
      </c>
      <c r="E1352" s="47" t="str">
        <f t="shared" si="21"/>
        <v>RNMale25-29</v>
      </c>
      <c r="F1352" s="159">
        <v>2.3500000000000001E-3</v>
      </c>
      <c r="G1352" s="159">
        <v>1.1692490505487839E-2</v>
      </c>
      <c r="H1352" s="157">
        <v>1125.1138298896581</v>
      </c>
      <c r="I1352" s="158">
        <v>0.98830750949451218</v>
      </c>
      <c r="J1352" s="157">
        <v>96225.336198613033</v>
      </c>
      <c r="K1352" s="157">
        <v>478313.89641834103</v>
      </c>
      <c r="L1352" s="157">
        <v>4813949.5621272698</v>
      </c>
      <c r="M1352" s="156">
        <v>50.027879894241998</v>
      </c>
    </row>
    <row r="1353" spans="2:13" x14ac:dyDescent="0.2">
      <c r="B1353" t="s">
        <v>47</v>
      </c>
      <c r="C1353" s="203" t="s">
        <v>54</v>
      </c>
      <c r="D1353" s="202" t="s">
        <v>75</v>
      </c>
      <c r="E1353" s="47" t="str">
        <f t="shared" si="21"/>
        <v>RNMale30-34</v>
      </c>
      <c r="F1353" s="159">
        <v>2.4099999999999998E-3</v>
      </c>
      <c r="G1353" s="159">
        <v>1.197217580481145E-2</v>
      </c>
      <c r="H1353" s="157">
        <v>1138.5565812750187</v>
      </c>
      <c r="I1353" s="158">
        <v>0.98802782419518853</v>
      </c>
      <c r="J1353" s="157">
        <v>95100.222368723378</v>
      </c>
      <c r="K1353" s="157">
        <v>472654.72039042937</v>
      </c>
      <c r="L1353" s="157">
        <v>4335635.6657089284</v>
      </c>
      <c r="M1353" s="156">
        <v>45.590173794744302</v>
      </c>
    </row>
    <row r="1354" spans="2:13" x14ac:dyDescent="0.2">
      <c r="B1354" t="s">
        <v>47</v>
      </c>
      <c r="C1354" s="203" t="s">
        <v>54</v>
      </c>
      <c r="D1354" s="202" t="s">
        <v>76</v>
      </c>
      <c r="E1354" s="47" t="str">
        <f t="shared" si="21"/>
        <v>RNMale35-39</v>
      </c>
      <c r="F1354" s="159">
        <v>3.3600000000000001E-3</v>
      </c>
      <c r="G1354" s="159">
        <v>1.6637828899789469E-2</v>
      </c>
      <c r="H1354" s="157">
        <v>1563.3181185107678</v>
      </c>
      <c r="I1354" s="158">
        <v>0.98336217110021051</v>
      </c>
      <c r="J1354" s="157">
        <v>93961.665787448364</v>
      </c>
      <c r="K1354" s="157">
        <v>465900.03364096489</v>
      </c>
      <c r="L1354" s="157">
        <v>3862980.9453184991</v>
      </c>
      <c r="M1354" s="156">
        <v>41.112308013535937</v>
      </c>
    </row>
    <row r="1355" spans="2:13" x14ac:dyDescent="0.2">
      <c r="B1355" t="s">
        <v>47</v>
      </c>
      <c r="C1355" s="203" t="s">
        <v>54</v>
      </c>
      <c r="D1355" s="202" t="s">
        <v>77</v>
      </c>
      <c r="E1355" s="47" t="str">
        <f t="shared" si="21"/>
        <v>RNMale40-44</v>
      </c>
      <c r="F1355" s="159">
        <v>4.0600000000000002E-3</v>
      </c>
      <c r="G1355" s="159">
        <v>2.0111480378116105E-2</v>
      </c>
      <c r="H1355" s="157">
        <v>1858.2675561141884</v>
      </c>
      <c r="I1355" s="158">
        <v>0.97988851962188395</v>
      </c>
      <c r="J1355" s="157">
        <v>92398.347668937597</v>
      </c>
      <c r="K1355" s="157">
        <v>457346.06945440255</v>
      </c>
      <c r="L1355" s="157">
        <v>3397080.9116775342</v>
      </c>
      <c r="M1355" s="156">
        <v>36.765602387709819</v>
      </c>
    </row>
    <row r="1356" spans="2:13" x14ac:dyDescent="0.2">
      <c r="B1356" t="s">
        <v>47</v>
      </c>
      <c r="C1356" s="203" t="s">
        <v>54</v>
      </c>
      <c r="D1356" s="202" t="s">
        <v>78</v>
      </c>
      <c r="E1356" s="47" t="str">
        <f t="shared" si="21"/>
        <v>RNMale45-49</v>
      </c>
      <c r="F1356" s="159">
        <v>5.3800000000000002E-3</v>
      </c>
      <c r="G1356" s="159">
        <v>2.6530673276358177E-2</v>
      </c>
      <c r="H1356" s="157">
        <v>2402.0892838886125</v>
      </c>
      <c r="I1356" s="158">
        <v>0.97346932672364184</v>
      </c>
      <c r="J1356" s="157">
        <v>90540.080112823416</v>
      </c>
      <c r="K1356" s="157">
        <v>446695.17735439556</v>
      </c>
      <c r="L1356" s="157">
        <v>2939734.8422231316</v>
      </c>
      <c r="M1356" s="156">
        <v>32.468878297433378</v>
      </c>
    </row>
    <row r="1357" spans="2:13" x14ac:dyDescent="0.2">
      <c r="B1357" t="s">
        <v>47</v>
      </c>
      <c r="C1357" s="203" t="s">
        <v>54</v>
      </c>
      <c r="D1357" s="202" t="s">
        <v>79</v>
      </c>
      <c r="E1357" s="47" t="str">
        <f t="shared" si="21"/>
        <v>RNMale50-54</v>
      </c>
      <c r="F1357" s="159">
        <v>7.79E-3</v>
      </c>
      <c r="G1357" s="159">
        <v>3.819830320751591E-2</v>
      </c>
      <c r="H1357" s="157">
        <v>3366.7216977849084</v>
      </c>
      <c r="I1357" s="158">
        <v>0.96180169679248406</v>
      </c>
      <c r="J1357" s="157">
        <v>88137.99082893481</v>
      </c>
      <c r="K1357" s="157">
        <v>432273.14990021178</v>
      </c>
      <c r="L1357" s="157">
        <v>2493039.6648687362</v>
      </c>
      <c r="M1357" s="156">
        <v>28.285642109852777</v>
      </c>
    </row>
    <row r="1358" spans="2:13" x14ac:dyDescent="0.2">
      <c r="B1358" t="s">
        <v>47</v>
      </c>
      <c r="C1358" s="203" t="s">
        <v>54</v>
      </c>
      <c r="D1358" s="202" t="s">
        <v>80</v>
      </c>
      <c r="E1358" s="47" t="str">
        <f t="shared" si="21"/>
        <v>RNMale55-59</v>
      </c>
      <c r="F1358" s="159">
        <v>1.068E-2</v>
      </c>
      <c r="G1358" s="159">
        <v>5.1993782273434562E-2</v>
      </c>
      <c r="H1358" s="157">
        <v>4407.578910247732</v>
      </c>
      <c r="I1358" s="158">
        <v>0.94800621772656546</v>
      </c>
      <c r="J1358" s="157">
        <v>84771.269131149893</v>
      </c>
      <c r="K1358" s="157">
        <v>412837.39838013012</v>
      </c>
      <c r="L1358" s="157">
        <v>2060766.5149685242</v>
      </c>
      <c r="M1358" s="156">
        <v>24.309728237998961</v>
      </c>
    </row>
    <row r="1359" spans="2:13" x14ac:dyDescent="0.2">
      <c r="B1359" t="s">
        <v>47</v>
      </c>
      <c r="C1359" s="203" t="s">
        <v>54</v>
      </c>
      <c r="D1359" s="202" t="s">
        <v>81</v>
      </c>
      <c r="E1359" s="47" t="str">
        <f t="shared" si="21"/>
        <v>RNMale60-64</v>
      </c>
      <c r="F1359" s="159">
        <v>1.559E-2</v>
      </c>
      <c r="G1359" s="159">
        <v>7.5036597184266529E-2</v>
      </c>
      <c r="H1359" s="157">
        <v>6030.2178513470153</v>
      </c>
      <c r="I1359" s="158">
        <v>0.92496340281573342</v>
      </c>
      <c r="J1359" s="157">
        <v>80363.690220902165</v>
      </c>
      <c r="K1359" s="157">
        <v>386742.90647614328</v>
      </c>
      <c r="L1359" s="157">
        <v>1647929.1165883942</v>
      </c>
      <c r="M1359" s="156">
        <v>20.505891554489327</v>
      </c>
    </row>
    <row r="1360" spans="2:13" x14ac:dyDescent="0.2">
      <c r="B1360" t="s">
        <v>47</v>
      </c>
      <c r="C1360" s="203" t="s">
        <v>54</v>
      </c>
      <c r="D1360" s="202" t="s">
        <v>82</v>
      </c>
      <c r="E1360" s="47" t="str">
        <f t="shared" si="21"/>
        <v>RNMale65-69</v>
      </c>
      <c r="F1360" s="159">
        <v>2.2950000000000002E-2</v>
      </c>
      <c r="G1360" s="159">
        <v>0.10850603927688675</v>
      </c>
      <c r="H1360" s="157">
        <v>8065.6306725183267</v>
      </c>
      <c r="I1360" s="158">
        <v>0.89149396072311327</v>
      </c>
      <c r="J1360" s="157">
        <v>74333.472369555151</v>
      </c>
      <c r="K1360" s="157">
        <v>351503.28516647994</v>
      </c>
      <c r="L1360" s="157">
        <v>1261186.2101122509</v>
      </c>
      <c r="M1360" s="156">
        <v>16.966598894266056</v>
      </c>
    </row>
    <row r="1361" spans="2:13" x14ac:dyDescent="0.2">
      <c r="B1361" t="s">
        <v>47</v>
      </c>
      <c r="C1361" s="203" t="s">
        <v>54</v>
      </c>
      <c r="D1361" s="202" t="s">
        <v>19</v>
      </c>
      <c r="E1361" s="47" t="str">
        <f t="shared" si="21"/>
        <v>RNMale70-74</v>
      </c>
      <c r="F1361" s="159">
        <v>3.243E-2</v>
      </c>
      <c r="G1361" s="159">
        <v>0.15000756351327643</v>
      </c>
      <c r="H1361" s="157">
        <v>9940.6774722560003</v>
      </c>
      <c r="I1361" s="158">
        <v>0.84999243648672351</v>
      </c>
      <c r="J1361" s="157">
        <v>66267.841697036827</v>
      </c>
      <c r="K1361" s="157">
        <v>306487.51480454416</v>
      </c>
      <c r="L1361" s="157">
        <v>909682.924945771</v>
      </c>
      <c r="M1361" s="156">
        <v>13.727366119824113</v>
      </c>
    </row>
    <row r="1362" spans="2:13" x14ac:dyDescent="0.2">
      <c r="B1362" t="s">
        <v>47</v>
      </c>
      <c r="C1362" s="203" t="s">
        <v>54</v>
      </c>
      <c r="D1362" s="202" t="s">
        <v>20</v>
      </c>
      <c r="E1362" s="47" t="str">
        <f t="shared" si="21"/>
        <v>RNMale75-79</v>
      </c>
      <c r="F1362" s="159">
        <v>5.2440000000000001E-2</v>
      </c>
      <c r="G1362" s="159">
        <v>0.2318104251194385</v>
      </c>
      <c r="H1362" s="157">
        <v>13057.223884718871</v>
      </c>
      <c r="I1362" s="158">
        <v>0.7681895748805615</v>
      </c>
      <c r="J1362" s="157">
        <v>56327.164224780827</v>
      </c>
      <c r="K1362" s="157">
        <v>248992.76141210695</v>
      </c>
      <c r="L1362" s="157">
        <v>603195.41014122684</v>
      </c>
      <c r="M1362" s="156">
        <v>10.708783558392849</v>
      </c>
    </row>
    <row r="1363" spans="2:13" x14ac:dyDescent="0.2">
      <c r="B1363" t="s">
        <v>47</v>
      </c>
      <c r="C1363" s="203" t="s">
        <v>54</v>
      </c>
      <c r="D1363" s="202" t="s">
        <v>21</v>
      </c>
      <c r="E1363" s="47" t="str">
        <f t="shared" si="21"/>
        <v>RNMale80-84</v>
      </c>
      <c r="F1363" s="159">
        <v>8.3510000000000001E-2</v>
      </c>
      <c r="G1363" s="159">
        <v>0.34543241715600242</v>
      </c>
      <c r="H1363" s="157">
        <v>14946.840081863618</v>
      </c>
      <c r="I1363" s="158">
        <v>0.65456758284399763</v>
      </c>
      <c r="J1363" s="157">
        <v>43269.940340061956</v>
      </c>
      <c r="K1363" s="157">
        <v>178982.60149565074</v>
      </c>
      <c r="L1363" s="157">
        <v>354202.64872911986</v>
      </c>
      <c r="M1363" s="156">
        <v>8.1858825305838803</v>
      </c>
    </row>
    <row r="1364" spans="2:13" x14ac:dyDescent="0.2">
      <c r="B1364" t="s">
        <v>47</v>
      </c>
      <c r="C1364" s="203" t="s">
        <v>54</v>
      </c>
      <c r="D1364" s="202" t="s">
        <v>22</v>
      </c>
      <c r="E1364" s="47" t="str">
        <f t="shared" si="21"/>
        <v>RNMale85-89</v>
      </c>
      <c r="F1364" s="159">
        <v>0.13067999999999999</v>
      </c>
      <c r="G1364" s="159">
        <v>0.49249989957162793</v>
      </c>
      <c r="H1364" s="157">
        <v>13949.12403271983</v>
      </c>
      <c r="I1364" s="158">
        <v>0.50750010042837213</v>
      </c>
      <c r="J1364" s="157">
        <v>28323.100258198338</v>
      </c>
      <c r="K1364" s="157">
        <v>106742.69120919211</v>
      </c>
      <c r="L1364" s="157">
        <v>175220.04723346911</v>
      </c>
      <c r="M1364" s="156">
        <v>6.1864713126787851</v>
      </c>
    </row>
    <row r="1365" spans="2:13" x14ac:dyDescent="0.2">
      <c r="B1365" t="s">
        <v>47</v>
      </c>
      <c r="C1365" s="203" t="s">
        <v>54</v>
      </c>
      <c r="D1365" s="202" t="s">
        <v>5</v>
      </c>
      <c r="E1365" s="47" t="str">
        <f t="shared" si="21"/>
        <v>RNMale90+</v>
      </c>
      <c r="F1365" s="159">
        <v>0.20991000000000001</v>
      </c>
      <c r="G1365" s="159">
        <v>1</v>
      </c>
      <c r="H1365" s="157">
        <v>14373.976225478509</v>
      </c>
      <c r="I1365" s="158">
        <v>0</v>
      </c>
      <c r="J1365" s="157">
        <v>14373.976225478509</v>
      </c>
      <c r="K1365" s="157">
        <v>68477.356024277004</v>
      </c>
      <c r="L1365" s="157">
        <v>68477.356024277004</v>
      </c>
      <c r="M1365" s="156">
        <v>4.7639814446678894</v>
      </c>
    </row>
    <row r="1366" spans="2:13" x14ac:dyDescent="0.2">
      <c r="B1366" t="s">
        <v>47</v>
      </c>
      <c r="C1366" s="203" t="s">
        <v>55</v>
      </c>
      <c r="D1366" s="202">
        <v>0</v>
      </c>
      <c r="E1366" s="47" t="str">
        <f t="shared" si="21"/>
        <v>PBMale0</v>
      </c>
      <c r="F1366" s="159">
        <v>1.3820000000000001E-2</v>
      </c>
      <c r="G1366" s="159">
        <v>1.3642335932632874E-2</v>
      </c>
      <c r="H1366" s="157">
        <v>1364.2335932632875</v>
      </c>
      <c r="I1366" s="158">
        <v>0.98635766406736713</v>
      </c>
      <c r="J1366" s="157">
        <v>100000</v>
      </c>
      <c r="K1366" s="157">
        <v>98747.253916738802</v>
      </c>
      <c r="L1366" s="157">
        <v>7047090.2589344354</v>
      </c>
      <c r="M1366" s="156">
        <v>70.470902589344348</v>
      </c>
    </row>
    <row r="1367" spans="2:13" x14ac:dyDescent="0.2">
      <c r="B1367" t="s">
        <v>47</v>
      </c>
      <c r="C1367" s="203" t="s">
        <v>55</v>
      </c>
      <c r="D1367" s="202" t="s">
        <v>107</v>
      </c>
      <c r="E1367" s="47" t="str">
        <f t="shared" si="21"/>
        <v>PBMale01-04</v>
      </c>
      <c r="F1367" s="159">
        <v>6.7000000000000002E-4</v>
      </c>
      <c r="G1367" s="159">
        <v>2.671345098883678E-3</v>
      </c>
      <c r="H1367" s="157">
        <v>263.49017116527148</v>
      </c>
      <c r="I1367" s="158">
        <v>0.99732865490111633</v>
      </c>
      <c r="J1367" s="157">
        <v>98635.766406736715</v>
      </c>
      <c r="K1367" s="157">
        <v>393913.82360085344</v>
      </c>
      <c r="L1367" s="157">
        <v>6948343.0050176969</v>
      </c>
      <c r="M1367" s="156">
        <v>70.444456997123638</v>
      </c>
    </row>
    <row r="1368" spans="2:13" x14ac:dyDescent="0.2">
      <c r="B1368" t="s">
        <v>47</v>
      </c>
      <c r="C1368" s="203" t="s">
        <v>55</v>
      </c>
      <c r="D1368" s="202" t="s">
        <v>106</v>
      </c>
      <c r="E1368" s="47" t="str">
        <f t="shared" si="21"/>
        <v>PBMale05-09</v>
      </c>
      <c r="F1368" s="159">
        <v>4.0999999999999999E-4</v>
      </c>
      <c r="G1368" s="159">
        <v>2.0319761903633072E-3</v>
      </c>
      <c r="H1368" s="157">
        <v>199.89012310252338</v>
      </c>
      <c r="I1368" s="158">
        <v>0.99796802380963667</v>
      </c>
      <c r="J1368" s="157">
        <v>98372.276235571451</v>
      </c>
      <c r="K1368" s="157">
        <v>491361.65587010095</v>
      </c>
      <c r="L1368" s="157">
        <v>6554429.1814168431</v>
      </c>
      <c r="M1368" s="156">
        <v>66.628825033193237</v>
      </c>
    </row>
    <row r="1369" spans="2:13" x14ac:dyDescent="0.2">
      <c r="B1369" t="s">
        <v>47</v>
      </c>
      <c r="C1369" s="203" t="s">
        <v>55</v>
      </c>
      <c r="D1369" s="202" t="s">
        <v>71</v>
      </c>
      <c r="E1369" s="47" t="str">
        <f t="shared" si="21"/>
        <v>PBMale10-14</v>
      </c>
      <c r="F1369" s="159">
        <v>4.4000000000000002E-4</v>
      </c>
      <c r="G1369" s="159">
        <v>2.2175584357887216E-3</v>
      </c>
      <c r="H1369" s="157">
        <v>217.703002985213</v>
      </c>
      <c r="I1369" s="158">
        <v>0.99778244156421125</v>
      </c>
      <c r="J1369" s="157">
        <v>98172.386112468928</v>
      </c>
      <c r="K1369" s="157">
        <v>490317.67305488163</v>
      </c>
      <c r="L1369" s="157">
        <v>6063067.5255467417</v>
      </c>
      <c r="M1369" s="156">
        <v>61.759398601157848</v>
      </c>
    </row>
    <row r="1370" spans="2:13" x14ac:dyDescent="0.2">
      <c r="B1370" t="s">
        <v>47</v>
      </c>
      <c r="C1370" s="203" t="s">
        <v>55</v>
      </c>
      <c r="D1370" s="202" t="s">
        <v>72</v>
      </c>
      <c r="E1370" s="47" t="str">
        <f t="shared" si="21"/>
        <v>PBMale15-19</v>
      </c>
      <c r="F1370" s="159">
        <v>2.0999999999999999E-3</v>
      </c>
      <c r="G1370" s="159">
        <v>1.0441365654428922E-2</v>
      </c>
      <c r="H1370" s="157">
        <v>1022.780663909832</v>
      </c>
      <c r="I1370" s="158">
        <v>0.98955863434557112</v>
      </c>
      <c r="J1370" s="157">
        <v>97954.683109483711</v>
      </c>
      <c r="K1370" s="157">
        <v>487216.463887644</v>
      </c>
      <c r="L1370" s="157">
        <v>5572749.8524918603</v>
      </c>
      <c r="M1370" s="156">
        <v>56.891101840054048</v>
      </c>
    </row>
    <row r="1371" spans="2:13" x14ac:dyDescent="0.2">
      <c r="B1371" t="s">
        <v>47</v>
      </c>
      <c r="C1371" s="203" t="s">
        <v>55</v>
      </c>
      <c r="D1371" s="202" t="s">
        <v>73</v>
      </c>
      <c r="E1371" s="47" t="str">
        <f t="shared" si="21"/>
        <v>PBMale20-24</v>
      </c>
      <c r="F1371" s="159">
        <v>3.3400000000000001E-3</v>
      </c>
      <c r="G1371" s="159">
        <v>1.6543111668827427E-2</v>
      </c>
      <c r="H1371" s="157">
        <v>1603.555286429015</v>
      </c>
      <c r="I1371" s="158">
        <v>0.98345688833117262</v>
      </c>
      <c r="J1371" s="157">
        <v>96931.902445573884</v>
      </c>
      <c r="K1371" s="157">
        <v>480650.6240117969</v>
      </c>
      <c r="L1371" s="157">
        <v>5085533.3886042163</v>
      </c>
      <c r="M1371" s="156">
        <v>52.465011624626712</v>
      </c>
    </row>
    <row r="1372" spans="2:13" x14ac:dyDescent="0.2">
      <c r="B1372" t="s">
        <v>47</v>
      </c>
      <c r="C1372" s="203" t="s">
        <v>55</v>
      </c>
      <c r="D1372" s="202" t="s">
        <v>74</v>
      </c>
      <c r="E1372" s="47" t="str">
        <f t="shared" si="21"/>
        <v>PBMale25-29</v>
      </c>
      <c r="F1372" s="159">
        <v>3.4499999999999999E-3</v>
      </c>
      <c r="G1372" s="159">
        <v>1.7093054583914712E-2</v>
      </c>
      <c r="H1372" s="157">
        <v>1629.4526413856343</v>
      </c>
      <c r="I1372" s="158">
        <v>0.98290694541608525</v>
      </c>
      <c r="J1372" s="157">
        <v>95328.347159144876</v>
      </c>
      <c r="K1372" s="157">
        <v>472568.1041922603</v>
      </c>
      <c r="L1372" s="157">
        <v>4604882.7645924194</v>
      </c>
      <c r="M1372" s="156">
        <v>48.305492561460731</v>
      </c>
    </row>
    <row r="1373" spans="2:13" x14ac:dyDescent="0.2">
      <c r="B1373" t="s">
        <v>47</v>
      </c>
      <c r="C1373" s="203" t="s">
        <v>55</v>
      </c>
      <c r="D1373" s="202" t="s">
        <v>75</v>
      </c>
      <c r="E1373" s="47" t="str">
        <f t="shared" si="21"/>
        <v>PBMale30-34</v>
      </c>
      <c r="F1373" s="159">
        <v>3.6800000000000001E-3</v>
      </c>
      <c r="G1373" s="159">
        <v>1.8229755975808108E-2</v>
      </c>
      <c r="H1373" s="157">
        <v>1708.1079822617351</v>
      </c>
      <c r="I1373" s="158">
        <v>0.98177024402419188</v>
      </c>
      <c r="J1373" s="157">
        <v>93698.89451775924</v>
      </c>
      <c r="K1373" s="157">
        <v>464224.20263314189</v>
      </c>
      <c r="L1373" s="157">
        <v>4132314.6604001592</v>
      </c>
      <c r="M1373" s="156">
        <v>44.102064188355392</v>
      </c>
    </row>
    <row r="1374" spans="2:13" x14ac:dyDescent="0.2">
      <c r="B1374" t="s">
        <v>47</v>
      </c>
      <c r="C1374" s="203" t="s">
        <v>55</v>
      </c>
      <c r="D1374" s="202" t="s">
        <v>76</v>
      </c>
      <c r="E1374" s="47" t="str">
        <f t="shared" si="21"/>
        <v>PBMale35-39</v>
      </c>
      <c r="F1374" s="159">
        <v>3.9500000000000004E-3</v>
      </c>
      <c r="G1374" s="159">
        <v>1.9553066495283069E-2</v>
      </c>
      <c r="H1374" s="157">
        <v>1798.7019660819731</v>
      </c>
      <c r="I1374" s="158">
        <v>0.9804469335047169</v>
      </c>
      <c r="J1374" s="157">
        <v>91990.786535497507</v>
      </c>
      <c r="K1374" s="157">
        <v>455457.1777622826</v>
      </c>
      <c r="L1374" s="157">
        <v>3668090.4577670172</v>
      </c>
      <c r="M1374" s="156">
        <v>39.874541743934003</v>
      </c>
    </row>
    <row r="1375" spans="2:13" x14ac:dyDescent="0.2">
      <c r="B1375" t="s">
        <v>47</v>
      </c>
      <c r="C1375" s="203" t="s">
        <v>55</v>
      </c>
      <c r="D1375" s="202" t="s">
        <v>77</v>
      </c>
      <c r="E1375" s="47" t="str">
        <f t="shared" si="21"/>
        <v>PBMale40-44</v>
      </c>
      <c r="F1375" s="159">
        <v>4.7600000000000003E-3</v>
      </c>
      <c r="G1375" s="159">
        <v>2.3513365398135477E-2</v>
      </c>
      <c r="H1375" s="157">
        <v>2120.7194405002037</v>
      </c>
      <c r="I1375" s="158">
        <v>0.97648663460186458</v>
      </c>
      <c r="J1375" s="157">
        <v>90192.084569415529</v>
      </c>
      <c r="K1375" s="157">
        <v>445658.62424582714</v>
      </c>
      <c r="L1375" s="157">
        <v>3212633.2800047346</v>
      </c>
      <c r="M1375" s="156">
        <v>35.619902736943175</v>
      </c>
    </row>
    <row r="1376" spans="2:13" x14ac:dyDescent="0.2">
      <c r="B1376" t="s">
        <v>47</v>
      </c>
      <c r="C1376" s="203" t="s">
        <v>55</v>
      </c>
      <c r="D1376" s="202" t="s">
        <v>78</v>
      </c>
      <c r="E1376" s="47" t="str">
        <f t="shared" si="21"/>
        <v>PBMale45-49</v>
      </c>
      <c r="F1376" s="159">
        <v>6.2399999999999999E-3</v>
      </c>
      <c r="G1376" s="159">
        <v>3.0726655403208292E-2</v>
      </c>
      <c r="H1376" s="157">
        <v>2706.1384872063168</v>
      </c>
      <c r="I1376" s="158">
        <v>0.96927334459679171</v>
      </c>
      <c r="J1376" s="157">
        <v>88071.365128915335</v>
      </c>
      <c r="K1376" s="157">
        <v>433591.47942656087</v>
      </c>
      <c r="L1376" s="157">
        <v>2766974.6557589076</v>
      </c>
      <c r="M1376" s="156">
        <v>31.417415316643734</v>
      </c>
    </row>
    <row r="1377" spans="2:13" x14ac:dyDescent="0.2">
      <c r="B1377" t="s">
        <v>47</v>
      </c>
      <c r="C1377" s="203" t="s">
        <v>55</v>
      </c>
      <c r="D1377" s="202" t="s">
        <v>79</v>
      </c>
      <c r="E1377" s="47" t="str">
        <f t="shared" si="21"/>
        <v>PBMale50-54</v>
      </c>
      <c r="F1377" s="159">
        <v>9.6399999999999993E-3</v>
      </c>
      <c r="G1377" s="159">
        <v>4.7085677933459073E-2</v>
      </c>
      <c r="H1377" s="157">
        <v>4019.4795683682505</v>
      </c>
      <c r="I1377" s="158">
        <v>0.95291432206654092</v>
      </c>
      <c r="J1377" s="157">
        <v>85365.226641709014</v>
      </c>
      <c r="K1377" s="157">
        <v>416777.43428762443</v>
      </c>
      <c r="L1377" s="157">
        <v>2333383.1763323466</v>
      </c>
      <c r="M1377" s="156">
        <v>27.334117979044496</v>
      </c>
    </row>
    <row r="1378" spans="2:13" x14ac:dyDescent="0.2">
      <c r="B1378" t="s">
        <v>47</v>
      </c>
      <c r="C1378" s="203" t="s">
        <v>55</v>
      </c>
      <c r="D1378" s="202" t="s">
        <v>80</v>
      </c>
      <c r="E1378" s="47" t="str">
        <f t="shared" si="21"/>
        <v>PBMale55-59</v>
      </c>
      <c r="F1378" s="159">
        <v>1.295E-2</v>
      </c>
      <c r="G1378" s="159">
        <v>6.2739660508975725E-2</v>
      </c>
      <c r="H1378" s="157">
        <v>5103.6045552304058</v>
      </c>
      <c r="I1378" s="158">
        <v>0.93726033949102427</v>
      </c>
      <c r="J1378" s="157">
        <v>81345.747073340768</v>
      </c>
      <c r="K1378" s="157">
        <v>393969.72397862782</v>
      </c>
      <c r="L1378" s="157">
        <v>1916605.7420447222</v>
      </c>
      <c r="M1378" s="156">
        <v>23.561228595229736</v>
      </c>
    </row>
    <row r="1379" spans="2:13" x14ac:dyDescent="0.2">
      <c r="B1379" t="s">
        <v>47</v>
      </c>
      <c r="C1379" s="203" t="s">
        <v>55</v>
      </c>
      <c r="D1379" s="202" t="s">
        <v>81</v>
      </c>
      <c r="E1379" s="47" t="str">
        <f t="shared" si="21"/>
        <v>PBMale60-64</v>
      </c>
      <c r="F1379" s="159">
        <v>1.685E-2</v>
      </c>
      <c r="G1379" s="159">
        <v>8.0859995176150973E-2</v>
      </c>
      <c r="H1379" s="157">
        <v>6164.9392762338193</v>
      </c>
      <c r="I1379" s="158">
        <v>0.91914000482384905</v>
      </c>
      <c r="J1379" s="157">
        <v>76242.14251811037</v>
      </c>
      <c r="K1379" s="157">
        <v>365798.36439996731</v>
      </c>
      <c r="L1379" s="157">
        <v>1522636.0180660943</v>
      </c>
      <c r="M1379" s="156">
        <v>19.971054954343803</v>
      </c>
    </row>
    <row r="1380" spans="2:13" x14ac:dyDescent="0.2">
      <c r="B1380" t="s">
        <v>47</v>
      </c>
      <c r="C1380" s="203" t="s">
        <v>55</v>
      </c>
      <c r="D1380" s="202" t="s">
        <v>82</v>
      </c>
      <c r="E1380" s="47" t="str">
        <f t="shared" si="21"/>
        <v>PBMale65-69</v>
      </c>
      <c r="F1380" s="159">
        <v>2.4160000000000001E-2</v>
      </c>
      <c r="G1380" s="159">
        <v>0.11391007506834651</v>
      </c>
      <c r="H1380" s="157">
        <v>7982.4994818619343</v>
      </c>
      <c r="I1380" s="158">
        <v>0.88608992493165351</v>
      </c>
      <c r="J1380" s="157">
        <v>70077.203241876559</v>
      </c>
      <c r="K1380" s="157">
        <v>330429.76750472799</v>
      </c>
      <c r="L1380" s="157">
        <v>1156837.653666127</v>
      </c>
      <c r="M1380" s="156">
        <v>16.508045414900732</v>
      </c>
    </row>
    <row r="1381" spans="2:13" x14ac:dyDescent="0.2">
      <c r="B1381" t="s">
        <v>47</v>
      </c>
      <c r="C1381" s="203" t="s">
        <v>55</v>
      </c>
      <c r="D1381" s="202" t="s">
        <v>19</v>
      </c>
      <c r="E1381" s="47" t="str">
        <f t="shared" si="21"/>
        <v>PBMale70-74</v>
      </c>
      <c r="F1381" s="159">
        <v>3.6389999999999999E-2</v>
      </c>
      <c r="G1381" s="159">
        <v>0.16679481298403359</v>
      </c>
      <c r="H1381" s="157">
        <v>10357.074500950608</v>
      </c>
      <c r="I1381" s="158">
        <v>0.83320518701596646</v>
      </c>
      <c r="J1381" s="157">
        <v>62094.703760014629</v>
      </c>
      <c r="K1381" s="157">
        <v>284580.83254769666</v>
      </c>
      <c r="L1381" s="157">
        <v>826407.88616139896</v>
      </c>
      <c r="M1381" s="156">
        <v>13.308830481828588</v>
      </c>
    </row>
    <row r="1382" spans="2:13" x14ac:dyDescent="0.2">
      <c r="B1382" t="s">
        <v>47</v>
      </c>
      <c r="C1382" s="203" t="s">
        <v>55</v>
      </c>
      <c r="D1382" s="202" t="s">
        <v>20</v>
      </c>
      <c r="E1382" s="47" t="str">
        <f t="shared" si="21"/>
        <v>PBMale75-79</v>
      </c>
      <c r="F1382" s="159">
        <v>5.5259999999999997E-2</v>
      </c>
      <c r="G1382" s="159">
        <v>0.24277355792703287</v>
      </c>
      <c r="H1382" s="157">
        <v>12560.528333932731</v>
      </c>
      <c r="I1382" s="158">
        <v>0.75722644207296708</v>
      </c>
      <c r="J1382" s="157">
        <v>51737.629259064022</v>
      </c>
      <c r="K1382" s="157">
        <v>227286.82546048827</v>
      </c>
      <c r="L1382" s="157">
        <v>541827.0536137023</v>
      </c>
      <c r="M1382" s="156">
        <v>10.472591445978916</v>
      </c>
    </row>
    <row r="1383" spans="2:13" x14ac:dyDescent="0.2">
      <c r="B1383" t="s">
        <v>47</v>
      </c>
      <c r="C1383" s="203" t="s">
        <v>55</v>
      </c>
      <c r="D1383" s="202" t="s">
        <v>21</v>
      </c>
      <c r="E1383" s="47" t="str">
        <f t="shared" si="21"/>
        <v>PBMale80-84</v>
      </c>
      <c r="F1383" s="159">
        <v>8.6669999999999997E-2</v>
      </c>
      <c r="G1383" s="159">
        <v>0.35618963891276401</v>
      </c>
      <c r="H1383" s="157">
        <v>13954.477432171425</v>
      </c>
      <c r="I1383" s="158">
        <v>0.64381036108723599</v>
      </c>
      <c r="J1383" s="157">
        <v>39177.100925131286</v>
      </c>
      <c r="K1383" s="157">
        <v>160999.31104522786</v>
      </c>
      <c r="L1383" s="157">
        <v>314540.22815321409</v>
      </c>
      <c r="M1383" s="156">
        <v>8.0286754437065344</v>
      </c>
    </row>
    <row r="1384" spans="2:13" x14ac:dyDescent="0.2">
      <c r="B1384" t="s">
        <v>47</v>
      </c>
      <c r="C1384" s="203" t="s">
        <v>55</v>
      </c>
      <c r="D1384" s="202" t="s">
        <v>22</v>
      </c>
      <c r="E1384" s="47" t="str">
        <f t="shared" si="21"/>
        <v>PBMale85-89</v>
      </c>
      <c r="F1384" s="159">
        <v>0.12551000000000001</v>
      </c>
      <c r="G1384" s="159">
        <v>0.47766895475734833</v>
      </c>
      <c r="H1384" s="157">
        <v>12048.064200120276</v>
      </c>
      <c r="I1384" s="158">
        <v>0.52233104524265173</v>
      </c>
      <c r="J1384" s="157">
        <v>25222.623492959861</v>
      </c>
      <c r="K1384" s="157">
        <v>95992.956964498619</v>
      </c>
      <c r="L1384" s="157">
        <v>153540.9171079862</v>
      </c>
      <c r="M1384" s="156">
        <v>6.0874285004826136</v>
      </c>
    </row>
    <row r="1385" spans="2:13" x14ac:dyDescent="0.2">
      <c r="B1385" t="s">
        <v>47</v>
      </c>
      <c r="C1385" s="203" t="s">
        <v>55</v>
      </c>
      <c r="D1385" s="202" t="s">
        <v>5</v>
      </c>
      <c r="E1385" s="47" t="str">
        <f t="shared" si="21"/>
        <v>PBMale90+</v>
      </c>
      <c r="F1385" s="159">
        <v>0.22892999999999999</v>
      </c>
      <c r="G1385" s="159">
        <v>1</v>
      </c>
      <c r="H1385" s="157">
        <v>13174.559292839587</v>
      </c>
      <c r="I1385" s="158">
        <v>0</v>
      </c>
      <c r="J1385" s="157">
        <v>13174.559292839587</v>
      </c>
      <c r="K1385" s="157">
        <v>57547.96014348758</v>
      </c>
      <c r="L1385" s="157">
        <v>57547.96014348758</v>
      </c>
      <c r="M1385" s="156">
        <v>4.3681127288079438</v>
      </c>
    </row>
    <row r="1386" spans="2:13" x14ac:dyDescent="0.2">
      <c r="B1386" t="s">
        <v>47</v>
      </c>
      <c r="C1386" s="203" t="s">
        <v>56</v>
      </c>
      <c r="D1386" s="202">
        <v>0</v>
      </c>
      <c r="E1386" s="47" t="str">
        <f t="shared" si="21"/>
        <v>PEMale0</v>
      </c>
      <c r="F1386" s="159">
        <v>1.221E-2</v>
      </c>
      <c r="G1386" s="159">
        <v>1.2070865354987975E-2</v>
      </c>
      <c r="H1386" s="157">
        <v>1207.0865354987975</v>
      </c>
      <c r="I1386" s="158">
        <v>0.98792913464501197</v>
      </c>
      <c r="J1386" s="157">
        <v>100000</v>
      </c>
      <c r="K1386" s="157">
        <v>98886.105057005145</v>
      </c>
      <c r="L1386" s="157">
        <v>7154783.0920362724</v>
      </c>
      <c r="M1386" s="156">
        <v>71.547830920362728</v>
      </c>
    </row>
    <row r="1387" spans="2:13" x14ac:dyDescent="0.2">
      <c r="B1387" t="s">
        <v>47</v>
      </c>
      <c r="C1387" s="203" t="s">
        <v>56</v>
      </c>
      <c r="D1387" s="202" t="s">
        <v>107</v>
      </c>
      <c r="E1387" s="47" t="str">
        <f t="shared" si="21"/>
        <v>PEMale01-04</v>
      </c>
      <c r="F1387" s="159">
        <v>5.5000000000000003E-4</v>
      </c>
      <c r="G1387" s="159">
        <v>2.216470020090375E-3</v>
      </c>
      <c r="H1387" s="157">
        <v>218.97153089144965</v>
      </c>
      <c r="I1387" s="158">
        <v>0.9977835299799096</v>
      </c>
      <c r="J1387" s="157">
        <v>98792.913464501195</v>
      </c>
      <c r="K1387" s="157">
        <v>394649.76378611842</v>
      </c>
      <c r="L1387" s="157">
        <v>7055896.9869792676</v>
      </c>
      <c r="M1387" s="156">
        <v>71.421084160197694</v>
      </c>
    </row>
    <row r="1388" spans="2:13" x14ac:dyDescent="0.2">
      <c r="B1388" t="s">
        <v>47</v>
      </c>
      <c r="C1388" s="203" t="s">
        <v>56</v>
      </c>
      <c r="D1388" s="202" t="s">
        <v>106</v>
      </c>
      <c r="E1388" s="47" t="str">
        <f t="shared" si="21"/>
        <v>PEMale05-09</v>
      </c>
      <c r="F1388" s="159">
        <v>2.3000000000000001E-4</v>
      </c>
      <c r="G1388" s="159">
        <v>1.1276688761099431E-3</v>
      </c>
      <c r="H1388" s="157">
        <v>111.1587663140005</v>
      </c>
      <c r="I1388" s="158">
        <v>0.99887233112389007</v>
      </c>
      <c r="J1388" s="157">
        <v>98573.941933609749</v>
      </c>
      <c r="K1388" s="157">
        <v>492591.81275226374</v>
      </c>
      <c r="L1388" s="157">
        <v>6661247.2231931491</v>
      </c>
      <c r="M1388" s="156">
        <v>67.576147331914015</v>
      </c>
    </row>
    <row r="1389" spans="2:13" x14ac:dyDescent="0.2">
      <c r="B1389" t="s">
        <v>47</v>
      </c>
      <c r="C1389" s="203" t="s">
        <v>56</v>
      </c>
      <c r="D1389" s="202" t="s">
        <v>71</v>
      </c>
      <c r="E1389" s="47" t="str">
        <f t="shared" si="21"/>
        <v>PEMale10-14</v>
      </c>
      <c r="F1389" s="159">
        <v>3.8000000000000002E-4</v>
      </c>
      <c r="G1389" s="159">
        <v>1.9069935870407472E-3</v>
      </c>
      <c r="H1389" s="157">
        <v>187.76789606221664</v>
      </c>
      <c r="I1389" s="158">
        <v>0.99809300641295928</v>
      </c>
      <c r="J1389" s="157">
        <v>98462.783167295755</v>
      </c>
      <c r="K1389" s="157">
        <v>491844.49609632324</v>
      </c>
      <c r="L1389" s="157">
        <v>6168655.4104408855</v>
      </c>
      <c r="M1389" s="156">
        <v>62.649614524503853</v>
      </c>
    </row>
    <row r="1390" spans="2:13" x14ac:dyDescent="0.2">
      <c r="B1390" t="s">
        <v>47</v>
      </c>
      <c r="C1390" s="203" t="s">
        <v>56</v>
      </c>
      <c r="D1390" s="202" t="s">
        <v>72</v>
      </c>
      <c r="E1390" s="47" t="str">
        <f t="shared" si="21"/>
        <v>PEMale15-19</v>
      </c>
      <c r="F1390" s="159">
        <v>1.75E-3</v>
      </c>
      <c r="G1390" s="159">
        <v>8.7009727030488496E-3</v>
      </c>
      <c r="H1390" s="157">
        <v>855.0882252667119</v>
      </c>
      <c r="I1390" s="158">
        <v>0.99129902729695119</v>
      </c>
      <c r="J1390" s="157">
        <v>98275.01527123354</v>
      </c>
      <c r="K1390" s="157">
        <v>489237.35579300096</v>
      </c>
      <c r="L1390" s="157">
        <v>5676810.9143445622</v>
      </c>
      <c r="M1390" s="156">
        <v>57.764538613165122</v>
      </c>
    </row>
    <row r="1391" spans="2:13" x14ac:dyDescent="0.2">
      <c r="B1391" t="s">
        <v>47</v>
      </c>
      <c r="C1391" s="203" t="s">
        <v>56</v>
      </c>
      <c r="D1391" s="202" t="s">
        <v>73</v>
      </c>
      <c r="E1391" s="47" t="str">
        <f t="shared" si="21"/>
        <v>PEMale20-24</v>
      </c>
      <c r="F1391" s="159">
        <v>2.8700000000000002E-3</v>
      </c>
      <c r="G1391" s="159">
        <v>1.4271909499108525E-2</v>
      </c>
      <c r="H1391" s="157">
        <v>1390.3683822097935</v>
      </c>
      <c r="I1391" s="158">
        <v>0.9857280905008915</v>
      </c>
      <c r="J1391" s="157">
        <v>97419.927045966833</v>
      </c>
      <c r="K1391" s="157">
        <v>483623.71427430969</v>
      </c>
      <c r="L1391" s="157">
        <v>5187573.5585515611</v>
      </c>
      <c r="M1391" s="156">
        <v>53.2496144870222</v>
      </c>
    </row>
    <row r="1392" spans="2:13" x14ac:dyDescent="0.2">
      <c r="B1392" t="s">
        <v>47</v>
      </c>
      <c r="C1392" s="203" t="s">
        <v>56</v>
      </c>
      <c r="D1392" s="202" t="s">
        <v>74</v>
      </c>
      <c r="E1392" s="47" t="str">
        <f t="shared" si="21"/>
        <v>PEMale25-29</v>
      </c>
      <c r="F1392" s="159">
        <v>2.7399999999999998E-3</v>
      </c>
      <c r="G1392" s="159">
        <v>1.3630235768745067E-2</v>
      </c>
      <c r="H1392" s="157">
        <v>1308.9055253555439</v>
      </c>
      <c r="I1392" s="158">
        <v>0.98636976423125489</v>
      </c>
      <c r="J1392" s="157">
        <v>96029.558663757038</v>
      </c>
      <c r="K1392" s="157">
        <v>476875.52950539632</v>
      </c>
      <c r="L1392" s="157">
        <v>4703949.8442772515</v>
      </c>
      <c r="M1392" s="156">
        <v>48.984395114715767</v>
      </c>
    </row>
    <row r="1393" spans="2:13" x14ac:dyDescent="0.2">
      <c r="B1393" t="s">
        <v>47</v>
      </c>
      <c r="C1393" s="203" t="s">
        <v>56</v>
      </c>
      <c r="D1393" s="202" t="s">
        <v>75</v>
      </c>
      <c r="E1393" s="47" t="str">
        <f t="shared" si="21"/>
        <v>PEMale30-34</v>
      </c>
      <c r="F1393" s="159">
        <v>3.0100000000000001E-3</v>
      </c>
      <c r="G1393" s="159">
        <v>1.4928200771976992E-2</v>
      </c>
      <c r="H1393" s="157">
        <v>1414.00892730285</v>
      </c>
      <c r="I1393" s="158">
        <v>0.98507179922802302</v>
      </c>
      <c r="J1393" s="157">
        <v>94720.653138401496</v>
      </c>
      <c r="K1393" s="157">
        <v>470068.24337375036</v>
      </c>
      <c r="L1393" s="157">
        <v>4227074.3147718553</v>
      </c>
      <c r="M1393" s="156">
        <v>44.626743742945344</v>
      </c>
    </row>
    <row r="1394" spans="2:13" x14ac:dyDescent="0.2">
      <c r="B1394" t="s">
        <v>47</v>
      </c>
      <c r="C1394" s="203" t="s">
        <v>56</v>
      </c>
      <c r="D1394" s="202" t="s">
        <v>76</v>
      </c>
      <c r="E1394" s="47" t="str">
        <f t="shared" si="21"/>
        <v>PEMale35-39</v>
      </c>
      <c r="F1394" s="159">
        <v>3.3500000000000001E-3</v>
      </c>
      <c r="G1394" s="159">
        <v>1.6625361519352174E-2</v>
      </c>
      <c r="H1394" s="157">
        <v>1551.2566921670839</v>
      </c>
      <c r="I1394" s="158">
        <v>0.98337463848064788</v>
      </c>
      <c r="J1394" s="157">
        <v>93306.644211098654</v>
      </c>
      <c r="K1394" s="157">
        <v>462655.07932507555</v>
      </c>
      <c r="L1394" s="157">
        <v>3757006.0713981045</v>
      </c>
      <c r="M1394" s="156">
        <v>40.265150495587278</v>
      </c>
    </row>
    <row r="1395" spans="2:13" x14ac:dyDescent="0.2">
      <c r="B1395" t="s">
        <v>47</v>
      </c>
      <c r="C1395" s="203" t="s">
        <v>56</v>
      </c>
      <c r="D1395" s="202" t="s">
        <v>77</v>
      </c>
      <c r="E1395" s="47" t="str">
        <f t="shared" si="21"/>
        <v>PEMale40-44</v>
      </c>
      <c r="F1395" s="159">
        <v>4.3299999999999996E-3</v>
      </c>
      <c r="G1395" s="159">
        <v>2.1423434386792391E-2</v>
      </c>
      <c r="H1395" s="157">
        <v>1965.71552414654</v>
      </c>
      <c r="I1395" s="158">
        <v>0.97857656561320761</v>
      </c>
      <c r="J1395" s="157">
        <v>91755.387518931573</v>
      </c>
      <c r="K1395" s="157">
        <v>453862.64878429152</v>
      </c>
      <c r="L1395" s="157">
        <v>3294350.9920730288</v>
      </c>
      <c r="M1395" s="156">
        <v>35.903624638861849</v>
      </c>
    </row>
    <row r="1396" spans="2:13" x14ac:dyDescent="0.2">
      <c r="B1396" t="s">
        <v>47</v>
      </c>
      <c r="C1396" s="203" t="s">
        <v>56</v>
      </c>
      <c r="D1396" s="202" t="s">
        <v>78</v>
      </c>
      <c r="E1396" s="47" t="str">
        <f t="shared" si="21"/>
        <v>PEMale45-49</v>
      </c>
      <c r="F1396" s="159">
        <v>6.1000000000000004E-3</v>
      </c>
      <c r="G1396" s="159">
        <v>3.0028636529748066E-2</v>
      </c>
      <c r="H1396" s="157">
        <v>2696.2614244566989</v>
      </c>
      <c r="I1396" s="158">
        <v>0.96997136347025192</v>
      </c>
      <c r="J1396" s="157">
        <v>89789.671994785036</v>
      </c>
      <c r="K1396" s="157">
        <v>442207.70641278347</v>
      </c>
      <c r="L1396" s="157">
        <v>2840488.3432887373</v>
      </c>
      <c r="M1396" s="156">
        <v>31.634911679527153</v>
      </c>
    </row>
    <row r="1397" spans="2:13" x14ac:dyDescent="0.2">
      <c r="B1397" t="s">
        <v>47</v>
      </c>
      <c r="C1397" s="203" t="s">
        <v>56</v>
      </c>
      <c r="D1397" s="202" t="s">
        <v>79</v>
      </c>
      <c r="E1397" s="47" t="str">
        <f t="shared" si="21"/>
        <v>PEMale50-54</v>
      </c>
      <c r="F1397" s="159">
        <v>7.9699999999999997E-3</v>
      </c>
      <c r="G1397" s="159">
        <v>3.9082291048616186E-2</v>
      </c>
      <c r="H1397" s="157">
        <v>3403.8100203261974</v>
      </c>
      <c r="I1397" s="158">
        <v>0.96091770895138384</v>
      </c>
      <c r="J1397" s="157">
        <v>87093.410570328342</v>
      </c>
      <c r="K1397" s="157">
        <v>426957.52780082624</v>
      </c>
      <c r="L1397" s="157">
        <v>2398280.636875954</v>
      </c>
      <c r="M1397" s="156">
        <v>27.536878176786189</v>
      </c>
    </row>
    <row r="1398" spans="2:13" x14ac:dyDescent="0.2">
      <c r="B1398" t="s">
        <v>47</v>
      </c>
      <c r="C1398" s="203" t="s">
        <v>56</v>
      </c>
      <c r="D1398" s="202" t="s">
        <v>80</v>
      </c>
      <c r="E1398" s="47" t="str">
        <f t="shared" si="21"/>
        <v>PEMale55-59</v>
      </c>
      <c r="F1398" s="159">
        <v>1.162E-2</v>
      </c>
      <c r="G1398" s="159">
        <v>5.6459503001218381E-2</v>
      </c>
      <c r="H1398" s="157">
        <v>4725.0732534236131</v>
      </c>
      <c r="I1398" s="158">
        <v>0.94354049699878162</v>
      </c>
      <c r="J1398" s="157">
        <v>83689.600550002142</v>
      </c>
      <c r="K1398" s="157">
        <v>406635.31961645168</v>
      </c>
      <c r="L1398" s="157">
        <v>1971323.1090751276</v>
      </c>
      <c r="M1398" s="156">
        <v>23.555174073238867</v>
      </c>
    </row>
    <row r="1399" spans="2:13" x14ac:dyDescent="0.2">
      <c r="B1399" t="s">
        <v>47</v>
      </c>
      <c r="C1399" s="203" t="s">
        <v>56</v>
      </c>
      <c r="D1399" s="202" t="s">
        <v>81</v>
      </c>
      <c r="E1399" s="47" t="str">
        <f t="shared" si="21"/>
        <v>PEMale60-64</v>
      </c>
      <c r="F1399" s="159">
        <v>1.6799999999999999E-2</v>
      </c>
      <c r="G1399" s="159">
        <v>8.0606736968356393E-2</v>
      </c>
      <c r="H1399" s="157">
        <v>6365.0728816259034</v>
      </c>
      <c r="I1399" s="158">
        <v>0.91939326303164359</v>
      </c>
      <c r="J1399" s="157">
        <v>78964.527296578526</v>
      </c>
      <c r="K1399" s="157">
        <v>378909.95427882788</v>
      </c>
      <c r="L1399" s="157">
        <v>1564687.789458676</v>
      </c>
      <c r="M1399" s="156">
        <v>19.815071944671448</v>
      </c>
    </row>
    <row r="1400" spans="2:13" x14ac:dyDescent="0.2">
      <c r="B1400" t="s">
        <v>47</v>
      </c>
      <c r="C1400" s="203" t="s">
        <v>56</v>
      </c>
      <c r="D1400" s="202" t="s">
        <v>82</v>
      </c>
      <c r="E1400" s="47" t="str">
        <f t="shared" si="21"/>
        <v>PEMale65-69</v>
      </c>
      <c r="F1400" s="159">
        <v>2.521E-2</v>
      </c>
      <c r="G1400" s="159">
        <v>0.118581803579661</v>
      </c>
      <c r="H1400" s="157">
        <v>8608.9742434244636</v>
      </c>
      <c r="I1400" s="158">
        <v>0.88141819642033903</v>
      </c>
      <c r="J1400" s="157">
        <v>72599.454414952619</v>
      </c>
      <c r="K1400" s="157">
        <v>341474.83646620193</v>
      </c>
      <c r="L1400" s="157">
        <v>1185777.8351798481</v>
      </c>
      <c r="M1400" s="156">
        <v>16.333150775519115</v>
      </c>
    </row>
    <row r="1401" spans="2:13" x14ac:dyDescent="0.2">
      <c r="B1401" t="s">
        <v>47</v>
      </c>
      <c r="C1401" s="203" t="s">
        <v>56</v>
      </c>
      <c r="D1401" s="202" t="s">
        <v>19</v>
      </c>
      <c r="E1401" s="47" t="str">
        <f t="shared" si="21"/>
        <v>PEMale70-74</v>
      </c>
      <c r="F1401" s="159">
        <v>3.85E-2</v>
      </c>
      <c r="G1401" s="159">
        <v>0.17561735999444369</v>
      </c>
      <c r="H1401" s="157">
        <v>11237.839192500571</v>
      </c>
      <c r="I1401" s="158">
        <v>0.82438264000555628</v>
      </c>
      <c r="J1401" s="157">
        <v>63990.480171528157</v>
      </c>
      <c r="K1401" s="157">
        <v>291857.80287638935</v>
      </c>
      <c r="L1401" s="157">
        <v>844302.99871364632</v>
      </c>
      <c r="M1401" s="156">
        <v>13.194196956335849</v>
      </c>
    </row>
    <row r="1402" spans="2:13" x14ac:dyDescent="0.2">
      <c r="B1402" t="s">
        <v>47</v>
      </c>
      <c r="C1402" s="203" t="s">
        <v>56</v>
      </c>
      <c r="D1402" s="202" t="s">
        <v>20</v>
      </c>
      <c r="E1402" s="47" t="str">
        <f t="shared" si="21"/>
        <v>PEMale75-79</v>
      </c>
      <c r="F1402" s="159">
        <v>5.6680000000000001E-2</v>
      </c>
      <c r="G1402" s="159">
        <v>0.24823659427059055</v>
      </c>
      <c r="H1402" s="157">
        <v>13095.135935413</v>
      </c>
      <c r="I1402" s="158">
        <v>0.75176340572940947</v>
      </c>
      <c r="J1402" s="157">
        <v>52752.640979027587</v>
      </c>
      <c r="K1402" s="157">
        <v>231025.36505660543</v>
      </c>
      <c r="L1402" s="157">
        <v>552445.19583725696</v>
      </c>
      <c r="M1402" s="156">
        <v>10.472370398609765</v>
      </c>
    </row>
    <row r="1403" spans="2:13" x14ac:dyDescent="0.2">
      <c r="B1403" t="s">
        <v>47</v>
      </c>
      <c r="C1403" s="203" t="s">
        <v>56</v>
      </c>
      <c r="D1403" s="202" t="s">
        <v>21</v>
      </c>
      <c r="E1403" s="47" t="str">
        <f t="shared" si="21"/>
        <v>PEMale80-84</v>
      </c>
      <c r="F1403" s="159">
        <v>8.4820000000000007E-2</v>
      </c>
      <c r="G1403" s="159">
        <v>0.34991969123852584</v>
      </c>
      <c r="H1403" s="157">
        <v>13876.941920151899</v>
      </c>
      <c r="I1403" s="158">
        <v>0.65008030876147416</v>
      </c>
      <c r="J1403" s="157">
        <v>39657.50504361459</v>
      </c>
      <c r="K1403" s="157">
        <v>163595.17041769321</v>
      </c>
      <c r="L1403" s="157">
        <v>321419.83078065159</v>
      </c>
      <c r="M1403" s="156">
        <v>8.1048928929633881</v>
      </c>
    </row>
    <row r="1404" spans="2:13" x14ac:dyDescent="0.2">
      <c r="B1404" t="s">
        <v>47</v>
      </c>
      <c r="C1404" s="203" t="s">
        <v>56</v>
      </c>
      <c r="D1404" s="202" t="s">
        <v>22</v>
      </c>
      <c r="E1404" s="47" t="str">
        <f t="shared" si="21"/>
        <v>PEMale85-89</v>
      </c>
      <c r="F1404" s="159">
        <v>0.13014999999999999</v>
      </c>
      <c r="G1404" s="159">
        <v>0.49099194872704166</v>
      </c>
      <c r="H1404" s="157">
        <v>12658.048927269456</v>
      </c>
      <c r="I1404" s="158">
        <v>0.50900805127295834</v>
      </c>
      <c r="J1404" s="157">
        <v>25780.563123462693</v>
      </c>
      <c r="K1404" s="157">
        <v>97257.693299139821</v>
      </c>
      <c r="L1404" s="157">
        <v>157824.66036295838</v>
      </c>
      <c r="M1404" s="156">
        <v>6.1218468971037865</v>
      </c>
    </row>
    <row r="1405" spans="2:13" x14ac:dyDescent="0.2">
      <c r="B1405" t="s">
        <v>47</v>
      </c>
      <c r="C1405" s="203" t="s">
        <v>56</v>
      </c>
      <c r="D1405" s="202" t="s">
        <v>5</v>
      </c>
      <c r="E1405" s="47" t="str">
        <f t="shared" si="21"/>
        <v>PEMale90+</v>
      </c>
      <c r="F1405" s="159">
        <v>0.21665999999999999</v>
      </c>
      <c r="G1405" s="159">
        <v>1</v>
      </c>
      <c r="H1405" s="157">
        <v>13122.514196193237</v>
      </c>
      <c r="I1405" s="158">
        <v>0</v>
      </c>
      <c r="J1405" s="157">
        <v>13122.514196193237</v>
      </c>
      <c r="K1405" s="157">
        <v>60566.967063818549</v>
      </c>
      <c r="L1405" s="157">
        <v>60566.967063818549</v>
      </c>
      <c r="M1405" s="156">
        <v>4.6155002127098985</v>
      </c>
    </row>
    <row r="1406" spans="2:13" x14ac:dyDescent="0.2">
      <c r="B1406" t="s">
        <v>47</v>
      </c>
      <c r="C1406" s="203" t="s">
        <v>57</v>
      </c>
      <c r="D1406" s="202">
        <v>0</v>
      </c>
      <c r="E1406" s="47" t="str">
        <f t="shared" si="21"/>
        <v>ALMale0</v>
      </c>
      <c r="F1406" s="159">
        <v>1.6279999999999999E-2</v>
      </c>
      <c r="G1406" s="159">
        <v>1.6039456076858031E-2</v>
      </c>
      <c r="H1406" s="157">
        <v>1603.945607685803</v>
      </c>
      <c r="I1406" s="158">
        <v>0.98396054392314192</v>
      </c>
      <c r="J1406" s="157">
        <v>100000</v>
      </c>
      <c r="K1406" s="157">
        <v>98538.18552412276</v>
      </c>
      <c r="L1406" s="157">
        <v>6826061.8639085628</v>
      </c>
      <c r="M1406" s="156">
        <v>68.260618639085635</v>
      </c>
    </row>
    <row r="1407" spans="2:13" x14ac:dyDescent="0.2">
      <c r="B1407" t="s">
        <v>47</v>
      </c>
      <c r="C1407" s="203" t="s">
        <v>57</v>
      </c>
      <c r="D1407" s="202" t="s">
        <v>107</v>
      </c>
      <c r="E1407" s="47" t="str">
        <f t="shared" si="21"/>
        <v>ALMale01-04</v>
      </c>
      <c r="F1407" s="159">
        <v>7.2000000000000005E-4</v>
      </c>
      <c r="G1407" s="159">
        <v>2.8891264042628624E-3</v>
      </c>
      <c r="H1407" s="157">
        <v>284.27863882011974</v>
      </c>
      <c r="I1407" s="158">
        <v>0.99711087359573713</v>
      </c>
      <c r="J1407" s="157">
        <v>98396.054392314196</v>
      </c>
      <c r="K1407" s="157">
        <v>392903.2773039515</v>
      </c>
      <c r="L1407" s="157">
        <v>6727523.67838444</v>
      </c>
      <c r="M1407" s="156">
        <v>68.371884624165716</v>
      </c>
    </row>
    <row r="1408" spans="2:13" x14ac:dyDescent="0.2">
      <c r="B1408" t="s">
        <v>47</v>
      </c>
      <c r="C1408" s="203" t="s">
        <v>57</v>
      </c>
      <c r="D1408" s="202" t="s">
        <v>106</v>
      </c>
      <c r="E1408" s="47" t="str">
        <f t="shared" si="21"/>
        <v>ALMale05-09</v>
      </c>
      <c r="F1408" s="159">
        <v>3.6999999999999999E-4</v>
      </c>
      <c r="G1408" s="159">
        <v>1.8335534044705026E-3</v>
      </c>
      <c r="H1408" s="157">
        <v>179.89318045146558</v>
      </c>
      <c r="I1408" s="158">
        <v>0.99816644659552944</v>
      </c>
      <c r="J1408" s="157">
        <v>98111.775753494076</v>
      </c>
      <c r="K1408" s="157">
        <v>490109.14581634168</v>
      </c>
      <c r="L1408" s="157">
        <v>6334620.4010804882</v>
      </c>
      <c r="M1408" s="156">
        <v>64.565342462012183</v>
      </c>
    </row>
    <row r="1409" spans="2:13" x14ac:dyDescent="0.2">
      <c r="B1409" t="s">
        <v>47</v>
      </c>
      <c r="C1409" s="203" t="s">
        <v>57</v>
      </c>
      <c r="D1409" s="202" t="s">
        <v>71</v>
      </c>
      <c r="E1409" s="47" t="str">
        <f t="shared" si="21"/>
        <v>ALMale10-14</v>
      </c>
      <c r="F1409" s="159">
        <v>3.6999999999999999E-4</v>
      </c>
      <c r="G1409" s="159">
        <v>1.8412291028109943E-3</v>
      </c>
      <c r="H1409" s="157">
        <v>180.31503228655487</v>
      </c>
      <c r="I1409" s="158">
        <v>0.99815877089718896</v>
      </c>
      <c r="J1409" s="157">
        <v>97931.882573042603</v>
      </c>
      <c r="K1409" s="157">
        <v>489208.62528449664</v>
      </c>
      <c r="L1409" s="157">
        <v>5844511.2552641463</v>
      </c>
      <c r="M1409" s="156">
        <v>59.679351623869898</v>
      </c>
    </row>
    <row r="1410" spans="2:13" x14ac:dyDescent="0.2">
      <c r="B1410" t="s">
        <v>47</v>
      </c>
      <c r="C1410" s="203" t="s">
        <v>57</v>
      </c>
      <c r="D1410" s="202" t="s">
        <v>72</v>
      </c>
      <c r="E1410" s="47" t="str">
        <f t="shared" si="21"/>
        <v>ALMale15-19</v>
      </c>
      <c r="F1410" s="159">
        <v>2.6900000000000001E-3</v>
      </c>
      <c r="G1410" s="159">
        <v>1.3372809881344577E-2</v>
      </c>
      <c r="H1410" s="157">
        <v>1307.2131283259444</v>
      </c>
      <c r="I1410" s="158">
        <v>0.98662719011865541</v>
      </c>
      <c r="J1410" s="157">
        <v>97751.567540756048</v>
      </c>
      <c r="K1410" s="157">
        <v>485489.80488296534</v>
      </c>
      <c r="L1410" s="157">
        <v>5355302.6299796496</v>
      </c>
      <c r="M1410" s="156">
        <v>54.784826112858362</v>
      </c>
    </row>
    <row r="1411" spans="2:13" x14ac:dyDescent="0.2">
      <c r="B1411" t="s">
        <v>47</v>
      </c>
      <c r="C1411" s="203" t="s">
        <v>57</v>
      </c>
      <c r="D1411" s="202" t="s">
        <v>73</v>
      </c>
      <c r="E1411" s="47" t="str">
        <f t="shared" si="21"/>
        <v>ALMale20-24</v>
      </c>
      <c r="F1411" s="159">
        <v>4.5999999999999999E-3</v>
      </c>
      <c r="G1411" s="159">
        <v>2.2761375656419898E-2</v>
      </c>
      <c r="H1411" s="157">
        <v>2195.2061807222194</v>
      </c>
      <c r="I1411" s="158">
        <v>0.97723862434358011</v>
      </c>
      <c r="J1411" s="157">
        <v>96444.354412430097</v>
      </c>
      <c r="K1411" s="157">
        <v>476733.75661034492</v>
      </c>
      <c r="L1411" s="157">
        <v>4869812.8250966845</v>
      </c>
      <c r="M1411" s="156">
        <v>50.493498087733016</v>
      </c>
    </row>
    <row r="1412" spans="2:13" x14ac:dyDescent="0.2">
      <c r="B1412" t="s">
        <v>47</v>
      </c>
      <c r="C1412" s="203" t="s">
        <v>57</v>
      </c>
      <c r="D1412" s="202" t="s">
        <v>74</v>
      </c>
      <c r="E1412" s="47" t="str">
        <f t="shared" si="21"/>
        <v>ALMale25-29</v>
      </c>
      <c r="F1412" s="159">
        <v>4.28E-3</v>
      </c>
      <c r="G1412" s="159">
        <v>2.1181539903885695E-2</v>
      </c>
      <c r="H1412" s="157">
        <v>1996.3420941771583</v>
      </c>
      <c r="I1412" s="158">
        <v>0.97881846009611428</v>
      </c>
      <c r="J1412" s="157">
        <v>94249.148231707877</v>
      </c>
      <c r="K1412" s="157">
        <v>466254.8859230965</v>
      </c>
      <c r="L1412" s="157">
        <v>4393079.0684863394</v>
      </c>
      <c r="M1412" s="156">
        <v>46.611339740557916</v>
      </c>
    </row>
    <row r="1413" spans="2:13" x14ac:dyDescent="0.2">
      <c r="B1413" t="s">
        <v>47</v>
      </c>
      <c r="C1413" s="203" t="s">
        <v>57</v>
      </c>
      <c r="D1413" s="202" t="s">
        <v>75</v>
      </c>
      <c r="E1413" s="47" t="str">
        <f t="shared" si="21"/>
        <v>ALMale30-34</v>
      </c>
      <c r="F1413" s="159">
        <v>4.13E-3</v>
      </c>
      <c r="G1413" s="159">
        <v>2.0439060519114972E-2</v>
      </c>
      <c r="H1413" s="157">
        <v>1885.5606877031714</v>
      </c>
      <c r="I1413" s="158">
        <v>0.97956093948088507</v>
      </c>
      <c r="J1413" s="157">
        <v>92252.806137530715</v>
      </c>
      <c r="K1413" s="157">
        <v>456550.12896839564</v>
      </c>
      <c r="L1413" s="157">
        <v>3926824.182563243</v>
      </c>
      <c r="M1413" s="156">
        <v>42.565905005741762</v>
      </c>
    </row>
    <row r="1414" spans="2:13" x14ac:dyDescent="0.2">
      <c r="B1414" t="s">
        <v>47</v>
      </c>
      <c r="C1414" s="203" t="s">
        <v>57</v>
      </c>
      <c r="D1414" s="202" t="s">
        <v>76</v>
      </c>
      <c r="E1414" s="47" t="str">
        <f t="shared" si="21"/>
        <v>ALMale35-39</v>
      </c>
      <c r="F1414" s="159">
        <v>4.47E-3</v>
      </c>
      <c r="G1414" s="159">
        <v>2.2109934704189656E-2</v>
      </c>
      <c r="H1414" s="157">
        <v>1998.0138962931669</v>
      </c>
      <c r="I1414" s="158">
        <v>0.97789006529581035</v>
      </c>
      <c r="J1414" s="157">
        <v>90367.245449827547</v>
      </c>
      <c r="K1414" s="157">
        <v>446841.19250840484</v>
      </c>
      <c r="L1414" s="157">
        <v>3470274.0535948472</v>
      </c>
      <c r="M1414" s="156">
        <v>38.401901444717211</v>
      </c>
    </row>
    <row r="1415" spans="2:13" x14ac:dyDescent="0.2">
      <c r="B1415" t="s">
        <v>47</v>
      </c>
      <c r="C1415" s="203" t="s">
        <v>57</v>
      </c>
      <c r="D1415" s="202" t="s">
        <v>77</v>
      </c>
      <c r="E1415" s="47" t="str">
        <f t="shared" ref="E1415:E1478" si="22">_xlfn.CONCAT(C1415,B1415,D1415)</f>
        <v>ALMale40-44</v>
      </c>
      <c r="F1415" s="159">
        <v>5.8799999999999998E-3</v>
      </c>
      <c r="G1415" s="159">
        <v>2.8976236729514205E-2</v>
      </c>
      <c r="H1415" s="157">
        <v>2560.6077731004684</v>
      </c>
      <c r="I1415" s="158">
        <v>0.97102376327048578</v>
      </c>
      <c r="J1415" s="157">
        <v>88369.231553534381</v>
      </c>
      <c r="K1415" s="157">
        <v>435444.63833492075</v>
      </c>
      <c r="L1415" s="157">
        <v>3023432.8610864426</v>
      </c>
      <c r="M1415" s="156">
        <v>34.213637574236877</v>
      </c>
    </row>
    <row r="1416" spans="2:13" x14ac:dyDescent="0.2">
      <c r="B1416" t="s">
        <v>47</v>
      </c>
      <c r="C1416" s="203" t="s">
        <v>57</v>
      </c>
      <c r="D1416" s="202" t="s">
        <v>78</v>
      </c>
      <c r="E1416" s="47" t="str">
        <f t="shared" si="22"/>
        <v>ALMale45-49</v>
      </c>
      <c r="F1416" s="159">
        <v>7.6899999999999998E-3</v>
      </c>
      <c r="G1416" s="159">
        <v>3.7727537640086073E-2</v>
      </c>
      <c r="H1416" s="157">
        <v>3237.3480835203054</v>
      </c>
      <c r="I1416" s="158">
        <v>0.96227246235991393</v>
      </c>
      <c r="J1416" s="157">
        <v>85808.623780433918</v>
      </c>
      <c r="K1416" s="157">
        <v>420949.74869336881</v>
      </c>
      <c r="L1416" s="157">
        <v>2587988.222751522</v>
      </c>
      <c r="M1416" s="156">
        <v>30.160001509564299</v>
      </c>
    </row>
    <row r="1417" spans="2:13" x14ac:dyDescent="0.2">
      <c r="B1417" t="s">
        <v>47</v>
      </c>
      <c r="C1417" s="203" t="s">
        <v>57</v>
      </c>
      <c r="D1417" s="202" t="s">
        <v>79</v>
      </c>
      <c r="E1417" s="47" t="str">
        <f t="shared" si="22"/>
        <v>ALMale50-54</v>
      </c>
      <c r="F1417" s="159">
        <v>9.7999999999999997E-3</v>
      </c>
      <c r="G1417" s="159">
        <v>4.7845669993400321E-2</v>
      </c>
      <c r="H1417" s="157">
        <v>3950.6780079286045</v>
      </c>
      <c r="I1417" s="158">
        <v>0.95215433000659966</v>
      </c>
      <c r="J1417" s="157">
        <v>82571.27569691361</v>
      </c>
      <c r="K1417" s="157">
        <v>402979.68346474651</v>
      </c>
      <c r="L1417" s="157">
        <v>2167038.4740581531</v>
      </c>
      <c r="M1417" s="156">
        <v>26.244459175034326</v>
      </c>
    </row>
    <row r="1418" spans="2:13" x14ac:dyDescent="0.2">
      <c r="B1418" t="s">
        <v>47</v>
      </c>
      <c r="C1418" s="203" t="s">
        <v>57</v>
      </c>
      <c r="D1418" s="202" t="s">
        <v>80</v>
      </c>
      <c r="E1418" s="47" t="str">
        <f t="shared" si="22"/>
        <v>ALMale55-59</v>
      </c>
      <c r="F1418" s="159">
        <v>1.448E-2</v>
      </c>
      <c r="G1418" s="159">
        <v>6.9873432254233619E-2</v>
      </c>
      <c r="H1418" s="157">
        <v>5493.4910064086498</v>
      </c>
      <c r="I1418" s="158">
        <v>0.93012656774576641</v>
      </c>
      <c r="J1418" s="157">
        <v>78620.597688984999</v>
      </c>
      <c r="K1418" s="157">
        <v>379369.26092890336</v>
      </c>
      <c r="L1418" s="157">
        <v>1764058.7905934067</v>
      </c>
      <c r="M1418" s="156">
        <v>22.437616126652227</v>
      </c>
    </row>
    <row r="1419" spans="2:13" x14ac:dyDescent="0.2">
      <c r="B1419" t="s">
        <v>47</v>
      </c>
      <c r="C1419" s="203" t="s">
        <v>57</v>
      </c>
      <c r="D1419" s="202" t="s">
        <v>81</v>
      </c>
      <c r="E1419" s="47" t="str">
        <f t="shared" si="22"/>
        <v>ALMale60-64</v>
      </c>
      <c r="F1419" s="159">
        <v>2.0049999999999998E-2</v>
      </c>
      <c r="G1419" s="159">
        <v>9.5454204778236684E-2</v>
      </c>
      <c r="H1419" s="157">
        <v>6980.289816118604</v>
      </c>
      <c r="I1419" s="158">
        <v>0.90454579522176326</v>
      </c>
      <c r="J1419" s="157">
        <v>73127.106682576356</v>
      </c>
      <c r="K1419" s="157">
        <v>348184.8088725853</v>
      </c>
      <c r="L1419" s="157">
        <v>1384689.5296645034</v>
      </c>
      <c r="M1419" s="156">
        <v>18.93537967630855</v>
      </c>
    </row>
    <row r="1420" spans="2:13" x14ac:dyDescent="0.2">
      <c r="B1420" t="s">
        <v>47</v>
      </c>
      <c r="C1420" s="203" t="s">
        <v>57</v>
      </c>
      <c r="D1420" s="202" t="s">
        <v>82</v>
      </c>
      <c r="E1420" s="47" t="str">
        <f t="shared" si="22"/>
        <v>ALMale65-69</v>
      </c>
      <c r="F1420" s="159">
        <v>2.7230000000000001E-2</v>
      </c>
      <c r="G1420" s="159">
        <v>0.12749225445468051</v>
      </c>
      <c r="H1420" s="157">
        <v>8433.2068073055852</v>
      </c>
      <c r="I1420" s="158">
        <v>0.87250774554531951</v>
      </c>
      <c r="J1420" s="157">
        <v>66146.816866457753</v>
      </c>
      <c r="K1420" s="157">
        <v>309651.06731402478</v>
      </c>
      <c r="L1420" s="157">
        <v>1036504.7207919182</v>
      </c>
      <c r="M1420" s="156">
        <v>15.669759633097586</v>
      </c>
    </row>
    <row r="1421" spans="2:13" x14ac:dyDescent="0.2">
      <c r="B1421" t="s">
        <v>47</v>
      </c>
      <c r="C1421" s="203" t="s">
        <v>57</v>
      </c>
      <c r="D1421" s="202" t="s">
        <v>19</v>
      </c>
      <c r="E1421" s="47" t="str">
        <f t="shared" si="22"/>
        <v>ALMale70-74</v>
      </c>
      <c r="F1421" s="159">
        <v>4.292E-2</v>
      </c>
      <c r="G1421" s="159">
        <v>0.19380868376891097</v>
      </c>
      <c r="H1421" s="157">
        <v>11185.398801116462</v>
      </c>
      <c r="I1421" s="158">
        <v>0.80619131623108897</v>
      </c>
      <c r="J1421" s="157">
        <v>57713.610059152168</v>
      </c>
      <c r="K1421" s="157">
        <v>260604.55329296968</v>
      </c>
      <c r="L1421" s="157">
        <v>726853.65347789344</v>
      </c>
      <c r="M1421" s="156">
        <v>12.594146384759545</v>
      </c>
    </row>
    <row r="1422" spans="2:13" x14ac:dyDescent="0.2">
      <c r="B1422" t="s">
        <v>47</v>
      </c>
      <c r="C1422" s="203" t="s">
        <v>57</v>
      </c>
      <c r="D1422" s="202" t="s">
        <v>20</v>
      </c>
      <c r="E1422" s="47" t="str">
        <f t="shared" si="22"/>
        <v>ALMale75-79</v>
      </c>
      <c r="F1422" s="159">
        <v>6.2939999999999996E-2</v>
      </c>
      <c r="G1422" s="159">
        <v>0.2719133797950436</v>
      </c>
      <c r="H1422" s="157">
        <v>12651.643178990285</v>
      </c>
      <c r="I1422" s="158">
        <v>0.7280866202049564</v>
      </c>
      <c r="J1422" s="157">
        <v>46528.211258035706</v>
      </c>
      <c r="K1422" s="157">
        <v>201011.94834270282</v>
      </c>
      <c r="L1422" s="157">
        <v>466249.10018492379</v>
      </c>
      <c r="M1422" s="156">
        <v>10.020782823547719</v>
      </c>
    </row>
    <row r="1423" spans="2:13" x14ac:dyDescent="0.2">
      <c r="B1423" t="s">
        <v>47</v>
      </c>
      <c r="C1423" s="203" t="s">
        <v>57</v>
      </c>
      <c r="D1423" s="202" t="s">
        <v>21</v>
      </c>
      <c r="E1423" s="47" t="str">
        <f t="shared" si="22"/>
        <v>ALMale80-84</v>
      </c>
      <c r="F1423" s="159">
        <v>9.4689999999999996E-2</v>
      </c>
      <c r="G1423" s="159">
        <v>0.38283525181746081</v>
      </c>
      <c r="H1423" s="157">
        <v>12969.144471252708</v>
      </c>
      <c r="I1423" s="158">
        <v>0.61716474818253919</v>
      </c>
      <c r="J1423" s="157">
        <v>33876.568079045421</v>
      </c>
      <c r="K1423" s="157">
        <v>136959.97921709533</v>
      </c>
      <c r="L1423" s="157">
        <v>265237.15184222098</v>
      </c>
      <c r="M1423" s="156">
        <v>7.8295165916256195</v>
      </c>
    </row>
    <row r="1424" spans="2:13" x14ac:dyDescent="0.2">
      <c r="B1424" t="s">
        <v>47</v>
      </c>
      <c r="C1424" s="203" t="s">
        <v>57</v>
      </c>
      <c r="D1424" s="202" t="s">
        <v>22</v>
      </c>
      <c r="E1424" s="47" t="str">
        <f t="shared" si="22"/>
        <v>ALMale85-89</v>
      </c>
      <c r="F1424" s="159">
        <v>0.13683999999999999</v>
      </c>
      <c r="G1424" s="159">
        <v>0.50980557775187985</v>
      </c>
      <c r="H1424" s="157">
        <v>10658.721171674057</v>
      </c>
      <c r="I1424" s="158">
        <v>0.49019442224812015</v>
      </c>
      <c r="J1424" s="157">
        <v>20907.423607792713</v>
      </c>
      <c r="K1424" s="157">
        <v>77890.315109778428</v>
      </c>
      <c r="L1424" s="157">
        <v>128277.17262512565</v>
      </c>
      <c r="M1424" s="156">
        <v>6.1354844590853164</v>
      </c>
    </row>
    <row r="1425" spans="2:13" x14ac:dyDescent="0.2">
      <c r="B1425" t="s">
        <v>47</v>
      </c>
      <c r="C1425" s="203" t="s">
        <v>57</v>
      </c>
      <c r="D1425" s="202" t="s">
        <v>5</v>
      </c>
      <c r="E1425" s="47" t="str">
        <f t="shared" si="22"/>
        <v>ALMale90+</v>
      </c>
      <c r="F1425" s="159">
        <v>0.2034</v>
      </c>
      <c r="G1425" s="159">
        <v>1</v>
      </c>
      <c r="H1425" s="157">
        <v>10248.702436118656</v>
      </c>
      <c r="I1425" s="158">
        <v>0</v>
      </c>
      <c r="J1425" s="157">
        <v>10248.702436118656</v>
      </c>
      <c r="K1425" s="157">
        <v>50386.857515347219</v>
      </c>
      <c r="L1425" s="157">
        <v>50386.857515347219</v>
      </c>
      <c r="M1425" s="156">
        <v>4.9164133537308077</v>
      </c>
    </row>
    <row r="1426" spans="2:13" x14ac:dyDescent="0.2">
      <c r="B1426" t="s">
        <v>47</v>
      </c>
      <c r="C1426" s="203" t="s">
        <v>52</v>
      </c>
      <c r="D1426" s="202">
        <v>0</v>
      </c>
      <c r="E1426" s="47" t="str">
        <f t="shared" si="22"/>
        <v>SEMale0</v>
      </c>
      <c r="F1426" s="159">
        <v>1.4760000000000001E-2</v>
      </c>
      <c r="G1426" s="159">
        <v>1.4558857681422253E-2</v>
      </c>
      <c r="H1426" s="157">
        <v>1455.8857681422253</v>
      </c>
      <c r="I1426" s="158">
        <v>0.98544114231857771</v>
      </c>
      <c r="J1426" s="157">
        <v>100000</v>
      </c>
      <c r="K1426" s="157">
        <v>98666.927973887839</v>
      </c>
      <c r="L1426" s="157">
        <v>6942470.6843564585</v>
      </c>
      <c r="M1426" s="156">
        <v>69.424706843564579</v>
      </c>
    </row>
    <row r="1427" spans="2:13" x14ac:dyDescent="0.2">
      <c r="B1427" t="s">
        <v>47</v>
      </c>
      <c r="C1427" s="203" t="s">
        <v>52</v>
      </c>
      <c r="D1427" s="202" t="s">
        <v>107</v>
      </c>
      <c r="E1427" s="47" t="str">
        <f t="shared" si="22"/>
        <v>SEMale01-04</v>
      </c>
      <c r="F1427" s="159">
        <v>7.9000000000000001E-4</v>
      </c>
      <c r="G1427" s="159">
        <v>3.1502582426782698E-3</v>
      </c>
      <c r="H1427" s="157">
        <v>310.43940812633895</v>
      </c>
      <c r="I1427" s="158">
        <v>0.99684974175732177</v>
      </c>
      <c r="J1427" s="157">
        <v>98544.114231857777</v>
      </c>
      <c r="K1427" s="157">
        <v>393434.23795171268</v>
      </c>
      <c r="L1427" s="157">
        <v>6843803.7563825706</v>
      </c>
      <c r="M1427" s="156">
        <v>69.449137675338463</v>
      </c>
    </row>
    <row r="1428" spans="2:13" x14ac:dyDescent="0.2">
      <c r="B1428" t="s">
        <v>47</v>
      </c>
      <c r="C1428" s="203" t="s">
        <v>52</v>
      </c>
      <c r="D1428" s="202" t="s">
        <v>106</v>
      </c>
      <c r="E1428" s="47" t="str">
        <f t="shared" si="22"/>
        <v>SEMale05-09</v>
      </c>
      <c r="F1428" s="159">
        <v>4.0000000000000002E-4</v>
      </c>
      <c r="G1428" s="159">
        <v>2.0187061853220102E-3</v>
      </c>
      <c r="H1428" s="157">
        <v>198.30492697357769</v>
      </c>
      <c r="I1428" s="158">
        <v>0.99798129381467804</v>
      </c>
      <c r="J1428" s="157">
        <v>98233.674823731446</v>
      </c>
      <c r="K1428" s="157">
        <v>490672.61180122331</v>
      </c>
      <c r="L1428" s="157">
        <v>6450369.5184308579</v>
      </c>
      <c r="M1428" s="156">
        <v>65.663526586023309</v>
      </c>
    </row>
    <row r="1429" spans="2:13" x14ac:dyDescent="0.2">
      <c r="B1429" t="s">
        <v>47</v>
      </c>
      <c r="C1429" s="203" t="s">
        <v>52</v>
      </c>
      <c r="D1429" s="202" t="s">
        <v>71</v>
      </c>
      <c r="E1429" s="47" t="str">
        <f t="shared" si="22"/>
        <v>SEMale10-14</v>
      </c>
      <c r="F1429" s="159">
        <v>4.2999999999999999E-4</v>
      </c>
      <c r="G1429" s="159">
        <v>2.1285137471575614E-3</v>
      </c>
      <c r="H1429" s="157">
        <v>208.66963253292568</v>
      </c>
      <c r="I1429" s="158">
        <v>0.99787148625284239</v>
      </c>
      <c r="J1429" s="157">
        <v>98035.369896757868</v>
      </c>
      <c r="K1429" s="157">
        <v>489655.17540245701</v>
      </c>
      <c r="L1429" s="157">
        <v>5959696.906629635</v>
      </c>
      <c r="M1429" s="156">
        <v>60.791293110903318</v>
      </c>
    </row>
    <row r="1430" spans="2:13" x14ac:dyDescent="0.2">
      <c r="B1430" t="s">
        <v>47</v>
      </c>
      <c r="C1430" s="203" t="s">
        <v>52</v>
      </c>
      <c r="D1430" s="202" t="s">
        <v>72</v>
      </c>
      <c r="E1430" s="47" t="str">
        <f t="shared" si="22"/>
        <v>SEMale15-19</v>
      </c>
      <c r="F1430" s="159">
        <v>1.6999999999999999E-3</v>
      </c>
      <c r="G1430" s="159">
        <v>8.4570116300990462E-3</v>
      </c>
      <c r="H1430" s="157">
        <v>827.3215418687638</v>
      </c>
      <c r="I1430" s="158">
        <v>0.99154298836990096</v>
      </c>
      <c r="J1430" s="157">
        <v>97826.700264224943</v>
      </c>
      <c r="K1430" s="157">
        <v>487065.19746645284</v>
      </c>
      <c r="L1430" s="157">
        <v>5470041.7312271781</v>
      </c>
      <c r="M1430" s="156">
        <v>55.915631585782549</v>
      </c>
    </row>
    <row r="1431" spans="2:13" x14ac:dyDescent="0.2">
      <c r="B1431" t="s">
        <v>47</v>
      </c>
      <c r="C1431" s="203" t="s">
        <v>52</v>
      </c>
      <c r="D1431" s="202" t="s">
        <v>73</v>
      </c>
      <c r="E1431" s="47" t="str">
        <f t="shared" si="22"/>
        <v>SEMale20-24</v>
      </c>
      <c r="F1431" s="159">
        <v>2.8800000000000002E-3</v>
      </c>
      <c r="G1431" s="159">
        <v>1.429906552858227E-2</v>
      </c>
      <c r="H1431" s="157">
        <v>1387.0004725827398</v>
      </c>
      <c r="I1431" s="158">
        <v>0.98570093447141771</v>
      </c>
      <c r="J1431" s="157">
        <v>96999.378722356181</v>
      </c>
      <c r="K1431" s="157">
        <v>481529.39243032405</v>
      </c>
      <c r="L1431" s="157">
        <v>4982976.5337607255</v>
      </c>
      <c r="M1431" s="156">
        <v>51.371221129401533</v>
      </c>
    </row>
    <row r="1432" spans="2:13" x14ac:dyDescent="0.2">
      <c r="B1432" t="s">
        <v>47</v>
      </c>
      <c r="C1432" s="203" t="s">
        <v>52</v>
      </c>
      <c r="D1432" s="202" t="s">
        <v>74</v>
      </c>
      <c r="E1432" s="47" t="str">
        <f t="shared" si="22"/>
        <v>SEMale25-29</v>
      </c>
      <c r="F1432" s="159">
        <v>3.47E-3</v>
      </c>
      <c r="G1432" s="159">
        <v>1.7197596821035121E-2</v>
      </c>
      <c r="H1432" s="157">
        <v>1644.3031322399111</v>
      </c>
      <c r="I1432" s="158">
        <v>0.98280240317896483</v>
      </c>
      <c r="J1432" s="157">
        <v>95612.378249773436</v>
      </c>
      <c r="K1432" s="157">
        <v>473951.13341826736</v>
      </c>
      <c r="L1432" s="157">
        <v>4501447.1413304014</v>
      </c>
      <c r="M1432" s="156">
        <v>47.080171246980441</v>
      </c>
    </row>
    <row r="1433" spans="2:13" x14ac:dyDescent="0.2">
      <c r="B1433" t="s">
        <v>47</v>
      </c>
      <c r="C1433" s="203" t="s">
        <v>52</v>
      </c>
      <c r="D1433" s="202" t="s">
        <v>75</v>
      </c>
      <c r="E1433" s="47" t="str">
        <f t="shared" si="22"/>
        <v>SEMale30-34</v>
      </c>
      <c r="F1433" s="159">
        <v>3.5400000000000002E-3</v>
      </c>
      <c r="G1433" s="159">
        <v>1.7550498517049911E-2</v>
      </c>
      <c r="H1433" s="157">
        <v>1649.1865630003067</v>
      </c>
      <c r="I1433" s="158">
        <v>0.98244950148295007</v>
      </c>
      <c r="J1433" s="157">
        <v>93968.075117533517</v>
      </c>
      <c r="K1433" s="157">
        <v>465717.40918016684</v>
      </c>
      <c r="L1433" s="157">
        <v>4027496.0079121338</v>
      </c>
      <c r="M1433" s="156">
        <v>42.860258687587425</v>
      </c>
    </row>
    <row r="1434" spans="2:13" x14ac:dyDescent="0.2">
      <c r="B1434" t="s">
        <v>47</v>
      </c>
      <c r="C1434" s="203" t="s">
        <v>52</v>
      </c>
      <c r="D1434" s="202" t="s">
        <v>76</v>
      </c>
      <c r="E1434" s="47" t="str">
        <f t="shared" si="22"/>
        <v>SEMale35-39</v>
      </c>
      <c r="F1434" s="159">
        <v>4.6499999999999996E-3</v>
      </c>
      <c r="G1434" s="159">
        <v>2.2991800659631519E-2</v>
      </c>
      <c r="H1434" s="157">
        <v>2122.5774827645655</v>
      </c>
      <c r="I1434" s="158">
        <v>0.97700819934036853</v>
      </c>
      <c r="J1434" s="157">
        <v>92318.888554533216</v>
      </c>
      <c r="K1434" s="157">
        <v>456287.99906575464</v>
      </c>
      <c r="L1434" s="157">
        <v>3561778.5987319672</v>
      </c>
      <c r="M1434" s="156">
        <v>38.581255195983076</v>
      </c>
    </row>
    <row r="1435" spans="2:13" x14ac:dyDescent="0.2">
      <c r="B1435" t="s">
        <v>47</v>
      </c>
      <c r="C1435" s="203" t="s">
        <v>52</v>
      </c>
      <c r="D1435" s="202" t="s">
        <v>77</v>
      </c>
      <c r="E1435" s="47" t="str">
        <f t="shared" si="22"/>
        <v>SEMale40-44</v>
      </c>
      <c r="F1435" s="159">
        <v>5.0899999999999999E-3</v>
      </c>
      <c r="G1435" s="159">
        <v>2.5153346201757517E-2</v>
      </c>
      <c r="H1435" s="157">
        <v>2268.7390385096114</v>
      </c>
      <c r="I1435" s="158">
        <v>0.97484665379824254</v>
      </c>
      <c r="J1435" s="157">
        <v>90196.31107176865</v>
      </c>
      <c r="K1435" s="157">
        <v>445309.70776256925</v>
      </c>
      <c r="L1435" s="157">
        <v>3105490.5996662127</v>
      </c>
      <c r="M1435" s="156">
        <v>34.430350451862637</v>
      </c>
    </row>
    <row r="1436" spans="2:13" x14ac:dyDescent="0.2">
      <c r="B1436" t="s">
        <v>47</v>
      </c>
      <c r="C1436" s="203" t="s">
        <v>52</v>
      </c>
      <c r="D1436" s="202" t="s">
        <v>78</v>
      </c>
      <c r="E1436" s="47" t="str">
        <f t="shared" si="22"/>
        <v>SEMale45-49</v>
      </c>
      <c r="F1436" s="159">
        <v>7.2500000000000004E-3</v>
      </c>
      <c r="G1436" s="159">
        <v>3.5608807195968852E-2</v>
      </c>
      <c r="H1436" s="157">
        <v>3130.9959597419843</v>
      </c>
      <c r="I1436" s="158">
        <v>0.96439119280403118</v>
      </c>
      <c r="J1436" s="157">
        <v>87927.572033259043</v>
      </c>
      <c r="K1436" s="157">
        <v>431810.37026694027</v>
      </c>
      <c r="L1436" s="157">
        <v>2660180.8919036435</v>
      </c>
      <c r="M1436" s="156">
        <v>30.254228911238638</v>
      </c>
    </row>
    <row r="1437" spans="2:13" x14ac:dyDescent="0.2">
      <c r="B1437" t="s">
        <v>47</v>
      </c>
      <c r="C1437" s="203" t="s">
        <v>52</v>
      </c>
      <c r="D1437" s="202" t="s">
        <v>79</v>
      </c>
      <c r="E1437" s="47" t="str">
        <f t="shared" si="22"/>
        <v>SEMale50-54</v>
      </c>
      <c r="F1437" s="159">
        <v>1.0449999999999999E-2</v>
      </c>
      <c r="G1437" s="159">
        <v>5.0909512466651784E-2</v>
      </c>
      <c r="H1437" s="157">
        <v>4316.9523467441031</v>
      </c>
      <c r="I1437" s="158">
        <v>0.94909048753334824</v>
      </c>
      <c r="J1437" s="157">
        <v>84796.576073517062</v>
      </c>
      <c r="K1437" s="157">
        <v>413190.49950072507</v>
      </c>
      <c r="L1437" s="157">
        <v>2228370.5216367031</v>
      </c>
      <c r="M1437" s="156">
        <v>26.279015319023578</v>
      </c>
    </row>
    <row r="1438" spans="2:13" x14ac:dyDescent="0.2">
      <c r="B1438" t="s">
        <v>47</v>
      </c>
      <c r="C1438" s="203" t="s">
        <v>52</v>
      </c>
      <c r="D1438" s="202" t="s">
        <v>80</v>
      </c>
      <c r="E1438" s="47" t="str">
        <f t="shared" si="22"/>
        <v>SEMale55-59</v>
      </c>
      <c r="F1438" s="159">
        <v>1.2800000000000001E-2</v>
      </c>
      <c r="G1438" s="159">
        <v>6.2019871333134628E-2</v>
      </c>
      <c r="H1438" s="157">
        <v>4991.3359084735475</v>
      </c>
      <c r="I1438" s="158">
        <v>0.93798012866686542</v>
      </c>
      <c r="J1438" s="157">
        <v>80479.623726772959</v>
      </c>
      <c r="K1438" s="157">
        <v>389919.77886268095</v>
      </c>
      <c r="L1438" s="157">
        <v>1815180.0221359779</v>
      </c>
      <c r="M1438" s="156">
        <v>22.55452918490878</v>
      </c>
    </row>
    <row r="1439" spans="2:13" x14ac:dyDescent="0.2">
      <c r="B1439" t="s">
        <v>47</v>
      </c>
      <c r="C1439" s="203" t="s">
        <v>52</v>
      </c>
      <c r="D1439" s="202" t="s">
        <v>81</v>
      </c>
      <c r="E1439" s="47" t="str">
        <f t="shared" si="22"/>
        <v>SEMale60-64</v>
      </c>
      <c r="F1439" s="159">
        <v>1.8749999999999999E-2</v>
      </c>
      <c r="G1439" s="159">
        <v>8.9557266924626039E-2</v>
      </c>
      <c r="H1439" s="157">
        <v>6760.5247418264371</v>
      </c>
      <c r="I1439" s="158">
        <v>0.91044273307537393</v>
      </c>
      <c r="J1439" s="157">
        <v>75488.287818299417</v>
      </c>
      <c r="K1439" s="157">
        <v>360540.127236931</v>
      </c>
      <c r="L1439" s="157">
        <v>1425260.2432732969</v>
      </c>
      <c r="M1439" s="156">
        <v>18.880548022282653</v>
      </c>
    </row>
    <row r="1440" spans="2:13" x14ac:dyDescent="0.2">
      <c r="B1440" t="s">
        <v>47</v>
      </c>
      <c r="C1440" s="203" t="s">
        <v>52</v>
      </c>
      <c r="D1440" s="202" t="s">
        <v>82</v>
      </c>
      <c r="E1440" s="47" t="str">
        <f t="shared" si="22"/>
        <v>SEMale65-69</v>
      </c>
      <c r="F1440" s="159">
        <v>2.725E-2</v>
      </c>
      <c r="G1440" s="159">
        <v>0.1275506563555657</v>
      </c>
      <c r="H1440" s="157">
        <v>8766.2712902539424</v>
      </c>
      <c r="I1440" s="158">
        <v>0.87244934364443427</v>
      </c>
      <c r="J1440" s="157">
        <v>68727.763076472984</v>
      </c>
      <c r="K1440" s="157">
        <v>321723.13715673005</v>
      </c>
      <c r="L1440" s="157">
        <v>1064720.1160363657</v>
      </c>
      <c r="M1440" s="156">
        <v>15.491848830459647</v>
      </c>
    </row>
    <row r="1441" spans="2:13" x14ac:dyDescent="0.2">
      <c r="B1441" t="s">
        <v>47</v>
      </c>
      <c r="C1441" s="203" t="s">
        <v>52</v>
      </c>
      <c r="D1441" s="202" t="s">
        <v>19</v>
      </c>
      <c r="E1441" s="47" t="str">
        <f t="shared" si="22"/>
        <v>SEMale70-74</v>
      </c>
      <c r="F1441" s="159">
        <v>4.3360000000000003E-2</v>
      </c>
      <c r="G1441" s="159">
        <v>0.19561426757301803</v>
      </c>
      <c r="H1441" s="157">
        <v>11729.323298346775</v>
      </c>
      <c r="I1441" s="158">
        <v>0.80438573242698197</v>
      </c>
      <c r="J1441" s="157">
        <v>59961.491786219041</v>
      </c>
      <c r="K1441" s="157">
        <v>270484.15068522829</v>
      </c>
      <c r="L1441" s="157">
        <v>742996.97887963569</v>
      </c>
      <c r="M1441" s="156">
        <v>12.391235720562889</v>
      </c>
    </row>
    <row r="1442" spans="2:13" x14ac:dyDescent="0.2">
      <c r="B1442" t="s">
        <v>47</v>
      </c>
      <c r="C1442" s="203" t="s">
        <v>52</v>
      </c>
      <c r="D1442" s="202" t="s">
        <v>20</v>
      </c>
      <c r="E1442" s="47" t="str">
        <f t="shared" si="22"/>
        <v>SEMale75-79</v>
      </c>
      <c r="F1442" s="159">
        <v>6.1949999999999998E-2</v>
      </c>
      <c r="G1442" s="159">
        <v>0.26819764360981635</v>
      </c>
      <c r="H1442" s="157">
        <v>12935.75393463898</v>
      </c>
      <c r="I1442" s="158">
        <v>0.73180235639018365</v>
      </c>
      <c r="J1442" s="157">
        <v>48232.168487872266</v>
      </c>
      <c r="K1442" s="157">
        <v>208821.45760276387</v>
      </c>
      <c r="L1442" s="157">
        <v>472512.8281944074</v>
      </c>
      <c r="M1442" s="156">
        <v>9.7966324759629728</v>
      </c>
    </row>
    <row r="1443" spans="2:13" x14ac:dyDescent="0.2">
      <c r="B1443" t="s">
        <v>47</v>
      </c>
      <c r="C1443" s="203" t="s">
        <v>52</v>
      </c>
      <c r="D1443" s="202" t="s">
        <v>21</v>
      </c>
      <c r="E1443" s="47" t="str">
        <f t="shared" si="22"/>
        <v>SEMale80-84</v>
      </c>
      <c r="F1443" s="159">
        <v>9.3670000000000003E-2</v>
      </c>
      <c r="G1443" s="159">
        <v>0.37949173823759635</v>
      </c>
      <c r="H1443" s="157">
        <v>13394.697712361292</v>
      </c>
      <c r="I1443" s="158">
        <v>0.62050826176240359</v>
      </c>
      <c r="J1443" s="157">
        <v>35296.414553233284</v>
      </c>
      <c r="K1443" s="157">
        <v>142995.32848526319</v>
      </c>
      <c r="L1443" s="157">
        <v>263691.3705916435</v>
      </c>
      <c r="M1443" s="156">
        <v>7.4707693098388201</v>
      </c>
    </row>
    <row r="1444" spans="2:13" x14ac:dyDescent="0.2">
      <c r="B1444" t="s">
        <v>47</v>
      </c>
      <c r="C1444" s="203" t="s">
        <v>52</v>
      </c>
      <c r="D1444" s="202" t="s">
        <v>22</v>
      </c>
      <c r="E1444" s="47" t="str">
        <f t="shared" si="22"/>
        <v>SEMale85-89</v>
      </c>
      <c r="F1444" s="159">
        <v>0.14526</v>
      </c>
      <c r="G1444" s="159">
        <v>0.53281117889506879</v>
      </c>
      <c r="H1444" s="157">
        <v>11669.479569810988</v>
      </c>
      <c r="I1444" s="158">
        <v>0.46718882110493121</v>
      </c>
      <c r="J1444" s="157">
        <v>21901.716840871992</v>
      </c>
      <c r="K1444" s="157">
        <v>80334.885279832495</v>
      </c>
      <c r="L1444" s="157">
        <v>120696.04210638034</v>
      </c>
      <c r="M1444" s="156">
        <v>5.5108027824167118</v>
      </c>
    </row>
    <row r="1445" spans="2:13" x14ac:dyDescent="0.2">
      <c r="B1445" t="s">
        <v>47</v>
      </c>
      <c r="C1445" s="203" t="s">
        <v>52</v>
      </c>
      <c r="D1445" s="202" t="s">
        <v>5</v>
      </c>
      <c r="E1445" s="47" t="str">
        <f t="shared" si="22"/>
        <v>SEMale90+</v>
      </c>
      <c r="F1445" s="159">
        <v>0.25352000000000002</v>
      </c>
      <c r="G1445" s="159">
        <v>1</v>
      </c>
      <c r="H1445" s="157">
        <v>10232.237271061003</v>
      </c>
      <c r="I1445" s="158">
        <v>0</v>
      </c>
      <c r="J1445" s="157">
        <v>10232.237271061003</v>
      </c>
      <c r="K1445" s="157">
        <v>40361.156826547842</v>
      </c>
      <c r="L1445" s="157">
        <v>40361.156826547842</v>
      </c>
      <c r="M1445" s="156">
        <v>3.9445094711298365</v>
      </c>
    </row>
    <row r="1446" spans="2:13" x14ac:dyDescent="0.2">
      <c r="B1446" t="s">
        <v>47</v>
      </c>
      <c r="C1446" s="203" t="s">
        <v>58</v>
      </c>
      <c r="D1446" s="202">
        <v>0</v>
      </c>
      <c r="E1446" s="47" t="str">
        <f t="shared" si="22"/>
        <v>BAMale0</v>
      </c>
      <c r="F1446" s="159">
        <v>1.5599999999999999E-2</v>
      </c>
      <c r="G1446" s="159">
        <v>1.5378870070385702E-2</v>
      </c>
      <c r="H1446" s="157">
        <v>1537.8870070385701</v>
      </c>
      <c r="I1446" s="158">
        <v>0.98462112992961426</v>
      </c>
      <c r="J1446" s="157">
        <v>100000</v>
      </c>
      <c r="K1446" s="157">
        <v>98595.469713595085</v>
      </c>
      <c r="L1446" s="157">
        <v>6985621.2757408004</v>
      </c>
      <c r="M1446" s="156">
        <v>69.856212757408002</v>
      </c>
    </row>
    <row r="1447" spans="2:13" x14ac:dyDescent="0.2">
      <c r="B1447" t="s">
        <v>47</v>
      </c>
      <c r="C1447" s="203" t="s">
        <v>58</v>
      </c>
      <c r="D1447" s="202" t="s">
        <v>107</v>
      </c>
      <c r="E1447" s="47" t="str">
        <f t="shared" si="22"/>
        <v>BAMale01-04</v>
      </c>
      <c r="F1447" s="159">
        <v>6.4000000000000005E-4</v>
      </c>
      <c r="G1447" s="159">
        <v>2.5510140092320113E-3</v>
      </c>
      <c r="H1447" s="157">
        <v>251.17822962362985</v>
      </c>
      <c r="I1447" s="158">
        <v>0.99744898599076803</v>
      </c>
      <c r="J1447" s="157">
        <v>98462.112992961425</v>
      </c>
      <c r="K1447" s="157">
        <v>393247.29793795972</v>
      </c>
      <c r="L1447" s="157">
        <v>6887025.8060272057</v>
      </c>
      <c r="M1447" s="156">
        <v>69.945947701930038</v>
      </c>
    </row>
    <row r="1448" spans="2:13" x14ac:dyDescent="0.2">
      <c r="B1448" t="s">
        <v>47</v>
      </c>
      <c r="C1448" s="203" t="s">
        <v>58</v>
      </c>
      <c r="D1448" s="202" t="s">
        <v>106</v>
      </c>
      <c r="E1448" s="47" t="str">
        <f t="shared" si="22"/>
        <v>BAMale05-09</v>
      </c>
      <c r="F1448" s="159">
        <v>3.8000000000000002E-4</v>
      </c>
      <c r="G1448" s="159">
        <v>1.8999247954747949E-3</v>
      </c>
      <c r="H1448" s="157">
        <v>186.593390143623</v>
      </c>
      <c r="I1448" s="158">
        <v>0.99810007520452515</v>
      </c>
      <c r="J1448" s="157">
        <v>98210.934763337806</v>
      </c>
      <c r="K1448" s="157">
        <v>490588.19034132996</v>
      </c>
      <c r="L1448" s="157">
        <v>6493778.5080892462</v>
      </c>
      <c r="M1448" s="156">
        <v>66.120728040492878</v>
      </c>
    </row>
    <row r="1449" spans="2:13" x14ac:dyDescent="0.2">
      <c r="B1449" t="s">
        <v>47</v>
      </c>
      <c r="C1449" s="203" t="s">
        <v>58</v>
      </c>
      <c r="D1449" s="202" t="s">
        <v>71</v>
      </c>
      <c r="E1449" s="47" t="str">
        <f t="shared" si="22"/>
        <v>BAMale10-14</v>
      </c>
      <c r="F1449" s="159">
        <v>5.1000000000000004E-4</v>
      </c>
      <c r="G1449" s="159">
        <v>2.5503240855353623E-3</v>
      </c>
      <c r="H1449" s="157">
        <v>249.99383877279763</v>
      </c>
      <c r="I1449" s="158">
        <v>0.99744967591446465</v>
      </c>
      <c r="J1449" s="157">
        <v>98024.341373194184</v>
      </c>
      <c r="K1449" s="157">
        <v>489496.7222690389</v>
      </c>
      <c r="L1449" s="157">
        <v>6003190.3177479161</v>
      </c>
      <c r="M1449" s="156">
        <v>61.241832729003711</v>
      </c>
    </row>
    <row r="1450" spans="2:13" x14ac:dyDescent="0.2">
      <c r="B1450" t="s">
        <v>47</v>
      </c>
      <c r="C1450" s="203" t="s">
        <v>58</v>
      </c>
      <c r="D1450" s="202" t="s">
        <v>72</v>
      </c>
      <c r="E1450" s="47" t="str">
        <f t="shared" si="22"/>
        <v>BAMale15-19</v>
      </c>
      <c r="F1450" s="159">
        <v>2.5500000000000002E-3</v>
      </c>
      <c r="G1450" s="159">
        <v>1.2648995733048247E-2</v>
      </c>
      <c r="H1450" s="157">
        <v>1236.7473047644723</v>
      </c>
      <c r="I1450" s="158">
        <v>0.98735100426695177</v>
      </c>
      <c r="J1450" s="157">
        <v>97774.34753442138</v>
      </c>
      <c r="K1450" s="157">
        <v>485779.86941019574</v>
      </c>
      <c r="L1450" s="157">
        <v>5513693.5954788774</v>
      </c>
      <c r="M1450" s="156">
        <v>56.39202648258825</v>
      </c>
    </row>
    <row r="1451" spans="2:13" x14ac:dyDescent="0.2">
      <c r="B1451" t="s">
        <v>47</v>
      </c>
      <c r="C1451" s="203" t="s">
        <v>58</v>
      </c>
      <c r="D1451" s="202" t="s">
        <v>73</v>
      </c>
      <c r="E1451" s="47" t="str">
        <f t="shared" si="22"/>
        <v>BAMale20-24</v>
      </c>
      <c r="F1451" s="159">
        <v>3.5999999999999999E-3</v>
      </c>
      <c r="G1451" s="159">
        <v>1.7814973765963166E-2</v>
      </c>
      <c r="H1451" s="157">
        <v>1719.8148155203774</v>
      </c>
      <c r="I1451" s="158">
        <v>0.98218502623403681</v>
      </c>
      <c r="J1451" s="157">
        <v>96537.600229656906</v>
      </c>
      <c r="K1451" s="157">
        <v>478388.46410948358</v>
      </c>
      <c r="L1451" s="157">
        <v>5027913.726068682</v>
      </c>
      <c r="M1451" s="156">
        <v>52.082439527268029</v>
      </c>
    </row>
    <row r="1452" spans="2:13" x14ac:dyDescent="0.2">
      <c r="B1452" t="s">
        <v>47</v>
      </c>
      <c r="C1452" s="203" t="s">
        <v>58</v>
      </c>
      <c r="D1452" s="202" t="s">
        <v>74</v>
      </c>
      <c r="E1452" s="47" t="str">
        <f t="shared" si="22"/>
        <v>BAMale25-29</v>
      </c>
      <c r="F1452" s="159">
        <v>3.49E-3</v>
      </c>
      <c r="G1452" s="159">
        <v>1.7291914053745704E-2</v>
      </c>
      <c r="H1452" s="157">
        <v>1639.5809961477519</v>
      </c>
      <c r="I1452" s="158">
        <v>0.98270808594625425</v>
      </c>
      <c r="J1452" s="157">
        <v>94817.785414136524</v>
      </c>
      <c r="K1452" s="157">
        <v>469989.97458031325</v>
      </c>
      <c r="L1452" s="157">
        <v>4549525.2619591989</v>
      </c>
      <c r="M1452" s="156">
        <v>47.98177095244521</v>
      </c>
    </row>
    <row r="1453" spans="2:13" x14ac:dyDescent="0.2">
      <c r="B1453" t="s">
        <v>47</v>
      </c>
      <c r="C1453" s="203" t="s">
        <v>58</v>
      </c>
      <c r="D1453" s="202" t="s">
        <v>75</v>
      </c>
      <c r="E1453" s="47" t="str">
        <f t="shared" si="22"/>
        <v>BAMale30-34</v>
      </c>
      <c r="F1453" s="159">
        <v>3.7100000000000002E-3</v>
      </c>
      <c r="G1453" s="159">
        <v>1.8364321249747639E-2</v>
      </c>
      <c r="H1453" s="157">
        <v>1711.1544794066006</v>
      </c>
      <c r="I1453" s="158">
        <v>0.98163567875025237</v>
      </c>
      <c r="J1453" s="157">
        <v>93178.204417988774</v>
      </c>
      <c r="K1453" s="157">
        <v>461613.1358914274</v>
      </c>
      <c r="L1453" s="157">
        <v>4079535.2873788858</v>
      </c>
      <c r="M1453" s="156">
        <v>43.782076644002167</v>
      </c>
    </row>
    <row r="1454" spans="2:13" x14ac:dyDescent="0.2">
      <c r="B1454" t="s">
        <v>47</v>
      </c>
      <c r="C1454" s="203" t="s">
        <v>58</v>
      </c>
      <c r="D1454" s="202" t="s">
        <v>76</v>
      </c>
      <c r="E1454" s="47" t="str">
        <f t="shared" si="22"/>
        <v>BAMale35-39</v>
      </c>
      <c r="F1454" s="159">
        <v>4.0000000000000001E-3</v>
      </c>
      <c r="G1454" s="159">
        <v>1.9781725619528321E-2</v>
      </c>
      <c r="H1454" s="157">
        <v>1809.3760851127274</v>
      </c>
      <c r="I1454" s="158">
        <v>0.98021827438047171</v>
      </c>
      <c r="J1454" s="157">
        <v>91467.049938582175</v>
      </c>
      <c r="K1454" s="157">
        <v>452811.80948012904</v>
      </c>
      <c r="L1454" s="157">
        <v>3617922.1514874585</v>
      </c>
      <c r="M1454" s="156">
        <v>39.554376728196679</v>
      </c>
    </row>
    <row r="1455" spans="2:13" x14ac:dyDescent="0.2">
      <c r="B1455" t="s">
        <v>47</v>
      </c>
      <c r="C1455" s="203" t="s">
        <v>58</v>
      </c>
      <c r="D1455" s="202" t="s">
        <v>77</v>
      </c>
      <c r="E1455" s="47" t="str">
        <f t="shared" si="22"/>
        <v>BAMale40-44</v>
      </c>
      <c r="F1455" s="159">
        <v>4.8399999999999997E-3</v>
      </c>
      <c r="G1455" s="159">
        <v>2.3901030309885999E-2</v>
      </c>
      <c r="H1455" s="157">
        <v>2142.9107802856465</v>
      </c>
      <c r="I1455" s="158">
        <v>0.976098969690114</v>
      </c>
      <c r="J1455" s="157">
        <v>89657.673853469445</v>
      </c>
      <c r="K1455" s="157">
        <v>442931.09231663309</v>
      </c>
      <c r="L1455" s="157">
        <v>3165110.3420073292</v>
      </c>
      <c r="M1455" s="156">
        <v>35.302168860416515</v>
      </c>
    </row>
    <row r="1456" spans="2:13" x14ac:dyDescent="0.2">
      <c r="B1456" t="s">
        <v>47</v>
      </c>
      <c r="C1456" s="203" t="s">
        <v>58</v>
      </c>
      <c r="D1456" s="202" t="s">
        <v>78</v>
      </c>
      <c r="E1456" s="47" t="str">
        <f t="shared" si="22"/>
        <v>BAMale45-49</v>
      </c>
      <c r="F1456" s="159">
        <v>6.7999999999999996E-3</v>
      </c>
      <c r="G1456" s="159">
        <v>3.3419712808747434E-2</v>
      </c>
      <c r="H1456" s="157">
        <v>2924.7182484313776</v>
      </c>
      <c r="I1456" s="158">
        <v>0.96658028719125255</v>
      </c>
      <c r="J1456" s="157">
        <v>87514.7630731838</v>
      </c>
      <c r="K1456" s="157">
        <v>430262.01974484057</v>
      </c>
      <c r="L1456" s="157">
        <v>2722179.2496906961</v>
      </c>
      <c r="M1456" s="156">
        <v>31.10537187210673</v>
      </c>
    </row>
    <row r="1457" spans="2:13" x14ac:dyDescent="0.2">
      <c r="B1457" t="s">
        <v>47</v>
      </c>
      <c r="C1457" s="203" t="s">
        <v>58</v>
      </c>
      <c r="D1457" s="202" t="s">
        <v>79</v>
      </c>
      <c r="E1457" s="47" t="str">
        <f t="shared" si="22"/>
        <v>BAMale50-54</v>
      </c>
      <c r="F1457" s="159">
        <v>9.4299999999999991E-3</v>
      </c>
      <c r="G1457" s="159">
        <v>4.6071316237361076E-2</v>
      </c>
      <c r="H1457" s="157">
        <v>3897.1747056537174</v>
      </c>
      <c r="I1457" s="158">
        <v>0.95392868376263895</v>
      </c>
      <c r="J1457" s="157">
        <v>84590.044824752418</v>
      </c>
      <c r="K1457" s="157">
        <v>413207.28735962778</v>
      </c>
      <c r="L1457" s="157">
        <v>2291917.2299458557</v>
      </c>
      <c r="M1457" s="156">
        <v>27.09440850509165</v>
      </c>
    </row>
    <row r="1458" spans="2:13" x14ac:dyDescent="0.2">
      <c r="B1458" t="s">
        <v>47</v>
      </c>
      <c r="C1458" s="203" t="s">
        <v>58</v>
      </c>
      <c r="D1458" s="202" t="s">
        <v>80</v>
      </c>
      <c r="E1458" s="47" t="str">
        <f t="shared" si="22"/>
        <v>BAMale55-59</v>
      </c>
      <c r="F1458" s="159">
        <v>1.3010000000000001E-2</v>
      </c>
      <c r="G1458" s="159">
        <v>6.2993808413156452E-2</v>
      </c>
      <c r="H1458" s="157">
        <v>5083.1512005902205</v>
      </c>
      <c r="I1458" s="158">
        <v>0.93700619158684351</v>
      </c>
      <c r="J1458" s="157">
        <v>80692.870119098705</v>
      </c>
      <c r="K1458" s="157">
        <v>390756.47259401798</v>
      </c>
      <c r="L1458" s="157">
        <v>1878709.9425862278</v>
      </c>
      <c r="M1458" s="156">
        <v>23.282229765942695</v>
      </c>
    </row>
    <row r="1459" spans="2:13" x14ac:dyDescent="0.2">
      <c r="B1459" t="s">
        <v>47</v>
      </c>
      <c r="C1459" s="203" t="s">
        <v>58</v>
      </c>
      <c r="D1459" s="202" t="s">
        <v>81</v>
      </c>
      <c r="E1459" s="47" t="str">
        <f t="shared" si="22"/>
        <v>BAMale60-64</v>
      </c>
      <c r="F1459" s="159">
        <v>1.805E-2</v>
      </c>
      <c r="G1459" s="159">
        <v>8.635316729704462E-2</v>
      </c>
      <c r="H1459" s="157">
        <v>6529.1387070524825</v>
      </c>
      <c r="I1459" s="158">
        <v>0.91364683270295544</v>
      </c>
      <c r="J1459" s="157">
        <v>75609.718918508486</v>
      </c>
      <c r="K1459" s="157">
        <v>361725.74782491126</v>
      </c>
      <c r="L1459" s="157">
        <v>1487953.4699922099</v>
      </c>
      <c r="M1459" s="156">
        <v>19.67939427993263</v>
      </c>
    </row>
    <row r="1460" spans="2:13" x14ac:dyDescent="0.2">
      <c r="B1460" t="s">
        <v>47</v>
      </c>
      <c r="C1460" s="203" t="s">
        <v>58</v>
      </c>
      <c r="D1460" s="202" t="s">
        <v>82</v>
      </c>
      <c r="E1460" s="47" t="str">
        <f t="shared" si="22"/>
        <v>BAMale65-69</v>
      </c>
      <c r="F1460" s="159">
        <v>2.5090000000000001E-2</v>
      </c>
      <c r="G1460" s="159">
        <v>0.11802602564198406</v>
      </c>
      <c r="H1460" s="157">
        <v>8153.306331400443</v>
      </c>
      <c r="I1460" s="158">
        <v>0.88197397435801594</v>
      </c>
      <c r="J1460" s="157">
        <v>69080.580211456007</v>
      </c>
      <c r="K1460" s="157">
        <v>325019.63522877893</v>
      </c>
      <c r="L1460" s="157">
        <v>1126227.7221672987</v>
      </c>
      <c r="M1460" s="156">
        <v>16.303101663592141</v>
      </c>
    </row>
    <row r="1461" spans="2:13" x14ac:dyDescent="0.2">
      <c r="B1461" t="s">
        <v>47</v>
      </c>
      <c r="C1461" s="203" t="s">
        <v>58</v>
      </c>
      <c r="D1461" s="202" t="s">
        <v>19</v>
      </c>
      <c r="E1461" s="47" t="str">
        <f t="shared" si="22"/>
        <v>BAMale70-74</v>
      </c>
      <c r="F1461" s="159">
        <v>3.8519999999999999E-2</v>
      </c>
      <c r="G1461" s="159">
        <v>0.17567691222905973</v>
      </c>
      <c r="H1461" s="157">
        <v>10703.515345782405</v>
      </c>
      <c r="I1461" s="158">
        <v>0.82432308777094021</v>
      </c>
      <c r="J1461" s="157">
        <v>60927.273880055567</v>
      </c>
      <c r="K1461" s="157">
        <v>277877.58103582182</v>
      </c>
      <c r="L1461" s="157">
        <v>801208.08693851973</v>
      </c>
      <c r="M1461" s="156">
        <v>13.15023692863425</v>
      </c>
    </row>
    <row r="1462" spans="2:13" x14ac:dyDescent="0.2">
      <c r="B1462" t="s">
        <v>47</v>
      </c>
      <c r="C1462" s="203" t="s">
        <v>58</v>
      </c>
      <c r="D1462" s="202" t="s">
        <v>20</v>
      </c>
      <c r="E1462" s="47" t="str">
        <f t="shared" si="22"/>
        <v>BAMale75-79</v>
      </c>
      <c r="F1462" s="159">
        <v>5.8689999999999999E-2</v>
      </c>
      <c r="G1462" s="159">
        <v>0.25591629851687736</v>
      </c>
      <c r="H1462" s="157">
        <v>12853.078381696618</v>
      </c>
      <c r="I1462" s="158">
        <v>0.74408370148312264</v>
      </c>
      <c r="J1462" s="157">
        <v>50223.758534273162</v>
      </c>
      <c r="K1462" s="157">
        <v>218986.09671712428</v>
      </c>
      <c r="L1462" s="157">
        <v>523330.50590269786</v>
      </c>
      <c r="M1462" s="156">
        <v>10.419978933786332</v>
      </c>
    </row>
    <row r="1463" spans="2:13" x14ac:dyDescent="0.2">
      <c r="B1463" t="s">
        <v>47</v>
      </c>
      <c r="C1463" s="203" t="s">
        <v>58</v>
      </c>
      <c r="D1463" s="202" t="s">
        <v>21</v>
      </c>
      <c r="E1463" s="47" t="str">
        <f t="shared" si="22"/>
        <v>BAMale80-84</v>
      </c>
      <c r="F1463" s="159">
        <v>8.7650000000000006E-2</v>
      </c>
      <c r="G1463" s="159">
        <v>0.35947981863271139</v>
      </c>
      <c r="H1463" s="157">
        <v>13434.005323429285</v>
      </c>
      <c r="I1463" s="158">
        <v>0.64052018136728861</v>
      </c>
      <c r="J1463" s="157">
        <v>37370.680152576548</v>
      </c>
      <c r="K1463" s="157">
        <v>153268.38745430953</v>
      </c>
      <c r="L1463" s="157">
        <v>304344.40918557358</v>
      </c>
      <c r="M1463" s="156">
        <v>8.1439355115561192</v>
      </c>
    </row>
    <row r="1464" spans="2:13" x14ac:dyDescent="0.2">
      <c r="B1464" t="s">
        <v>47</v>
      </c>
      <c r="C1464" s="203" t="s">
        <v>58</v>
      </c>
      <c r="D1464" s="202" t="s">
        <v>22</v>
      </c>
      <c r="E1464" s="47" t="str">
        <f t="shared" si="22"/>
        <v>BAMale85-89</v>
      </c>
      <c r="F1464" s="159">
        <v>0.12851000000000001</v>
      </c>
      <c r="G1464" s="159">
        <v>0.48631170546874525</v>
      </c>
      <c r="H1464" s="157">
        <v>11640.685159413391</v>
      </c>
      <c r="I1464" s="158">
        <v>0.51368829453125475</v>
      </c>
      <c r="J1464" s="157">
        <v>23936.674829147261</v>
      </c>
      <c r="K1464" s="157">
        <v>90581.661247202836</v>
      </c>
      <c r="L1464" s="157">
        <v>151076.02173126407</v>
      </c>
      <c r="M1464" s="156">
        <v>6.3114874062332795</v>
      </c>
    </row>
    <row r="1465" spans="2:13" x14ac:dyDescent="0.2">
      <c r="B1465" t="s">
        <v>47</v>
      </c>
      <c r="C1465" s="203" t="s">
        <v>58</v>
      </c>
      <c r="D1465" s="202" t="s">
        <v>5</v>
      </c>
      <c r="E1465" s="47" t="str">
        <f t="shared" si="22"/>
        <v>BAMale90+</v>
      </c>
      <c r="F1465" s="159">
        <v>0.20326</v>
      </c>
      <c r="G1465" s="159">
        <v>1</v>
      </c>
      <c r="H1465" s="157">
        <v>12295.98966973387</v>
      </c>
      <c r="I1465" s="158">
        <v>0</v>
      </c>
      <c r="J1465" s="157">
        <v>12295.98966973387</v>
      </c>
      <c r="K1465" s="157">
        <v>60494.360484061224</v>
      </c>
      <c r="L1465" s="157">
        <v>60494.360484061224</v>
      </c>
      <c r="M1465" s="156">
        <v>4.9198447712562645</v>
      </c>
    </row>
    <row r="1466" spans="2:13" x14ac:dyDescent="0.2">
      <c r="B1466" t="s">
        <v>47</v>
      </c>
      <c r="C1466" s="203" t="s">
        <v>59</v>
      </c>
      <c r="D1466" s="202">
        <v>0</v>
      </c>
      <c r="E1466" s="47" t="str">
        <f t="shared" si="22"/>
        <v>MGMale0</v>
      </c>
      <c r="F1466" s="159">
        <v>9.7900000000000001E-3</v>
      </c>
      <c r="G1466" s="159">
        <v>9.7043921734042606E-3</v>
      </c>
      <c r="H1466" s="157">
        <v>970.43921734042601</v>
      </c>
      <c r="I1466" s="158">
        <v>0.99029560782659576</v>
      </c>
      <c r="J1466" s="157">
        <v>100000</v>
      </c>
      <c r="K1466" s="157">
        <v>99097.879827289929</v>
      </c>
      <c r="L1466" s="157">
        <v>7537270.5272104451</v>
      </c>
      <c r="M1466" s="156">
        <v>75.372705272104454</v>
      </c>
    </row>
    <row r="1467" spans="2:13" x14ac:dyDescent="0.2">
      <c r="B1467" t="s">
        <v>47</v>
      </c>
      <c r="C1467" s="203" t="s">
        <v>59</v>
      </c>
      <c r="D1467" s="202" t="s">
        <v>107</v>
      </c>
      <c r="E1467" s="47" t="str">
        <f t="shared" si="22"/>
        <v>MGMale01-04</v>
      </c>
      <c r="F1467" s="159">
        <v>4.6999999999999999E-4</v>
      </c>
      <c r="G1467" s="159">
        <v>1.8967518437858718E-3</v>
      </c>
      <c r="H1467" s="157">
        <v>187.83450200381463</v>
      </c>
      <c r="I1467" s="158">
        <v>0.9981032481562141</v>
      </c>
      <c r="J1467" s="157">
        <v>99029.560782659581</v>
      </c>
      <c r="K1467" s="157">
        <v>395671.90339876618</v>
      </c>
      <c r="L1467" s="157">
        <v>7438172.6473831553</v>
      </c>
      <c r="M1467" s="156">
        <v>75.110629478683961</v>
      </c>
    </row>
    <row r="1468" spans="2:13" x14ac:dyDescent="0.2">
      <c r="B1468" t="s">
        <v>47</v>
      </c>
      <c r="C1468" s="203" t="s">
        <v>59</v>
      </c>
      <c r="D1468" s="202" t="s">
        <v>106</v>
      </c>
      <c r="E1468" s="47" t="str">
        <f t="shared" si="22"/>
        <v>MGMale05-09</v>
      </c>
      <c r="F1468" s="159">
        <v>1.9000000000000001E-4</v>
      </c>
      <c r="G1468" s="159">
        <v>9.3688807808243503E-4</v>
      </c>
      <c r="H1468" s="157">
        <v>92.603634969433685</v>
      </c>
      <c r="I1468" s="158">
        <v>0.99906311192191755</v>
      </c>
      <c r="J1468" s="157">
        <v>98841.726280655756</v>
      </c>
      <c r="K1468" s="157">
        <v>493977.12231585517</v>
      </c>
      <c r="L1468" s="157">
        <v>7042500.7439843891</v>
      </c>
      <c r="M1468" s="156">
        <v>71.250280716340257</v>
      </c>
    </row>
    <row r="1469" spans="2:13" x14ac:dyDescent="0.2">
      <c r="B1469" t="s">
        <v>47</v>
      </c>
      <c r="C1469" s="203" t="s">
        <v>59</v>
      </c>
      <c r="D1469" s="202" t="s">
        <v>71</v>
      </c>
      <c r="E1469" s="47" t="str">
        <f t="shared" si="22"/>
        <v>MGMale10-14</v>
      </c>
      <c r="F1469" s="159">
        <v>2.7999999999999998E-4</v>
      </c>
      <c r="G1469" s="159">
        <v>1.374788729937067E-3</v>
      </c>
      <c r="H1469" s="157">
        <v>135.75918090446277</v>
      </c>
      <c r="I1469" s="158">
        <v>0.99862521127006298</v>
      </c>
      <c r="J1469" s="157">
        <v>98749.122645686322</v>
      </c>
      <c r="K1469" s="157">
        <v>493406.21527617046</v>
      </c>
      <c r="L1469" s="157">
        <v>6548523.6216685344</v>
      </c>
      <c r="M1469" s="156">
        <v>66.314752437495144</v>
      </c>
    </row>
    <row r="1470" spans="2:13" x14ac:dyDescent="0.2">
      <c r="B1470" t="s">
        <v>47</v>
      </c>
      <c r="C1470" s="203" t="s">
        <v>59</v>
      </c>
      <c r="D1470" s="202" t="s">
        <v>72</v>
      </c>
      <c r="E1470" s="47" t="str">
        <f t="shared" si="22"/>
        <v>MGMale15-19</v>
      </c>
      <c r="F1470" s="159">
        <v>1.0399999999999999E-3</v>
      </c>
      <c r="G1470" s="159">
        <v>5.1696177596379563E-3</v>
      </c>
      <c r="H1470" s="157">
        <v>509.79339510516911</v>
      </c>
      <c r="I1470" s="158">
        <v>0.99483038224036202</v>
      </c>
      <c r="J1470" s="157">
        <v>98613.363464781869</v>
      </c>
      <c r="K1470" s="157">
        <v>491792.3338361464</v>
      </c>
      <c r="L1470" s="157">
        <v>6055117.4063923638</v>
      </c>
      <c r="M1470" s="156">
        <v>61.402605018688455</v>
      </c>
    </row>
    <row r="1471" spans="2:13" x14ac:dyDescent="0.2">
      <c r="B1471" t="s">
        <v>47</v>
      </c>
      <c r="C1471" s="203" t="s">
        <v>59</v>
      </c>
      <c r="D1471" s="202" t="s">
        <v>73</v>
      </c>
      <c r="E1471" s="47" t="str">
        <f t="shared" si="22"/>
        <v>MGMale20-24</v>
      </c>
      <c r="F1471" s="159">
        <v>1.56E-3</v>
      </c>
      <c r="G1471" s="159">
        <v>7.7829309327399282E-3</v>
      </c>
      <c r="H1471" s="157">
        <v>763.53331010750583</v>
      </c>
      <c r="I1471" s="158">
        <v>0.99221706906726004</v>
      </c>
      <c r="J1471" s="157">
        <v>98103.570069676702</v>
      </c>
      <c r="K1471" s="157">
        <v>488609.01707311475</v>
      </c>
      <c r="L1471" s="157">
        <v>5563325.0725562172</v>
      </c>
      <c r="M1471" s="156">
        <v>56.708691320865718</v>
      </c>
    </row>
    <row r="1472" spans="2:13" x14ac:dyDescent="0.2">
      <c r="B1472" t="s">
        <v>47</v>
      </c>
      <c r="C1472" s="203" t="s">
        <v>59</v>
      </c>
      <c r="D1472" s="202" t="s">
        <v>74</v>
      </c>
      <c r="E1472" s="47" t="str">
        <f t="shared" si="22"/>
        <v>MGMale25-29</v>
      </c>
      <c r="F1472" s="159">
        <v>1.5100000000000001E-3</v>
      </c>
      <c r="G1472" s="159">
        <v>7.5110689974795747E-3</v>
      </c>
      <c r="H1472" s="157">
        <v>731.12773231832239</v>
      </c>
      <c r="I1472" s="158">
        <v>0.99248893100252045</v>
      </c>
      <c r="J1472" s="157">
        <v>97340.036759569193</v>
      </c>
      <c r="K1472" s="157">
        <v>484872.36446705018</v>
      </c>
      <c r="L1472" s="157">
        <v>5074716.0554831028</v>
      </c>
      <c r="M1472" s="156">
        <v>52.133903216183278</v>
      </c>
    </row>
    <row r="1473" spans="2:13" x14ac:dyDescent="0.2">
      <c r="B1473" t="s">
        <v>47</v>
      </c>
      <c r="C1473" s="203" t="s">
        <v>59</v>
      </c>
      <c r="D1473" s="202" t="s">
        <v>75</v>
      </c>
      <c r="E1473" s="47" t="str">
        <f t="shared" si="22"/>
        <v>MGMale30-34</v>
      </c>
      <c r="F1473" s="159">
        <v>1.8699999999999999E-3</v>
      </c>
      <c r="G1473" s="159">
        <v>9.3285271569841077E-3</v>
      </c>
      <c r="H1473" s="157">
        <v>901.21883146731693</v>
      </c>
      <c r="I1473" s="158">
        <v>0.99067147284301593</v>
      </c>
      <c r="J1473" s="157">
        <v>96608.909027250877</v>
      </c>
      <c r="K1473" s="157">
        <v>480791.49805758608</v>
      </c>
      <c r="L1473" s="157">
        <v>4589843.6910160528</v>
      </c>
      <c r="M1473" s="156">
        <v>47.509528233274807</v>
      </c>
    </row>
    <row r="1474" spans="2:13" x14ac:dyDescent="0.2">
      <c r="B1474" t="s">
        <v>47</v>
      </c>
      <c r="C1474" s="203" t="s">
        <v>59</v>
      </c>
      <c r="D1474" s="202" t="s">
        <v>76</v>
      </c>
      <c r="E1474" s="47" t="str">
        <f t="shared" si="22"/>
        <v>MGMale35-39</v>
      </c>
      <c r="F1474" s="159">
        <v>2.3900000000000002E-3</v>
      </c>
      <c r="G1474" s="159">
        <v>1.186727522803612E-2</v>
      </c>
      <c r="H1474" s="157">
        <v>1135.7895009929778</v>
      </c>
      <c r="I1474" s="158">
        <v>0.9881327247719639</v>
      </c>
      <c r="J1474" s="157">
        <v>95707.690195783565</v>
      </c>
      <c r="K1474" s="157">
        <v>475698.97722643538</v>
      </c>
      <c r="L1474" s="157">
        <v>4109052.1929584667</v>
      </c>
      <c r="M1474" s="156">
        <v>42.933354514698053</v>
      </c>
    </row>
    <row r="1475" spans="2:13" x14ac:dyDescent="0.2">
      <c r="B1475" t="s">
        <v>47</v>
      </c>
      <c r="C1475" s="203" t="s">
        <v>59</v>
      </c>
      <c r="D1475" s="202" t="s">
        <v>77</v>
      </c>
      <c r="E1475" s="47" t="str">
        <f t="shared" si="22"/>
        <v>MGMale40-44</v>
      </c>
      <c r="F1475" s="159">
        <v>3.3800000000000002E-3</v>
      </c>
      <c r="G1475" s="159">
        <v>1.6770906748638365E-2</v>
      </c>
      <c r="H1475" s="157">
        <v>1586.0565275938206</v>
      </c>
      <c r="I1475" s="158">
        <v>0.98322909325136165</v>
      </c>
      <c r="J1475" s="157">
        <v>94571.900694790587</v>
      </c>
      <c r="K1475" s="157">
        <v>468894.36215496843</v>
      </c>
      <c r="L1475" s="157">
        <v>3633353.2157320315</v>
      </c>
      <c r="M1475" s="156">
        <v>38.418950967876356</v>
      </c>
    </row>
    <row r="1476" spans="2:13" x14ac:dyDescent="0.2">
      <c r="B1476" t="s">
        <v>47</v>
      </c>
      <c r="C1476" s="203" t="s">
        <v>59</v>
      </c>
      <c r="D1476" s="202" t="s">
        <v>78</v>
      </c>
      <c r="E1476" s="47" t="str">
        <f t="shared" si="22"/>
        <v>MGMale45-49</v>
      </c>
      <c r="F1476" s="159">
        <v>4.7499999999999999E-3</v>
      </c>
      <c r="G1476" s="159">
        <v>2.3464468244686357E-2</v>
      </c>
      <c r="H1476" s="157">
        <v>2181.8633876665426</v>
      </c>
      <c r="I1476" s="158">
        <v>0.9765355317553136</v>
      </c>
      <c r="J1476" s="157">
        <v>92985.844167196774</v>
      </c>
      <c r="K1476" s="157">
        <v>459474.5623668175</v>
      </c>
      <c r="L1476" s="157">
        <v>3164458.853577063</v>
      </c>
      <c r="M1476" s="156">
        <v>34.031619349361243</v>
      </c>
    </row>
    <row r="1477" spans="2:13" x14ac:dyDescent="0.2">
      <c r="B1477" t="s">
        <v>47</v>
      </c>
      <c r="C1477" s="203" t="s">
        <v>59</v>
      </c>
      <c r="D1477" s="202" t="s">
        <v>79</v>
      </c>
      <c r="E1477" s="47" t="str">
        <f t="shared" si="22"/>
        <v>MGMale50-54</v>
      </c>
      <c r="F1477" s="159">
        <v>6.8500000000000002E-3</v>
      </c>
      <c r="G1477" s="159">
        <v>3.3676736637656197E-2</v>
      </c>
      <c r="H1477" s="157">
        <v>3057.9817463630347</v>
      </c>
      <c r="I1477" s="158">
        <v>0.96632326336234375</v>
      </c>
      <c r="J1477" s="157">
        <v>90803.980779530233</v>
      </c>
      <c r="K1477" s="157">
        <v>446374.94953174354</v>
      </c>
      <c r="L1477" s="157">
        <v>2704984.2912102453</v>
      </c>
      <c r="M1477" s="156">
        <v>29.789269897515602</v>
      </c>
    </row>
    <row r="1478" spans="2:13" x14ac:dyDescent="0.2">
      <c r="B1478" t="s">
        <v>47</v>
      </c>
      <c r="C1478" s="203" t="s">
        <v>59</v>
      </c>
      <c r="D1478" s="202" t="s">
        <v>80</v>
      </c>
      <c r="E1478" s="47" t="str">
        <f t="shared" si="22"/>
        <v>MGMale55-59</v>
      </c>
      <c r="F1478" s="159">
        <v>9.7199999999999995E-3</v>
      </c>
      <c r="G1478" s="159">
        <v>4.7440564284907505E-2</v>
      </c>
      <c r="H1478" s="157">
        <v>4162.7197078763993</v>
      </c>
      <c r="I1478" s="158">
        <v>0.9525594357150925</v>
      </c>
      <c r="J1478" s="157">
        <v>87745.999033167187</v>
      </c>
      <c r="K1478" s="157">
        <v>428323.19589614496</v>
      </c>
      <c r="L1478" s="157">
        <v>2258609.341678502</v>
      </c>
      <c r="M1478" s="156">
        <v>25.740311428043213</v>
      </c>
    </row>
    <row r="1479" spans="2:13" x14ac:dyDescent="0.2">
      <c r="B1479" t="s">
        <v>47</v>
      </c>
      <c r="C1479" s="203" t="s">
        <v>59</v>
      </c>
      <c r="D1479" s="202" t="s">
        <v>81</v>
      </c>
      <c r="E1479" s="47" t="str">
        <f t="shared" ref="E1479:E1542" si="23">_xlfn.CONCAT(C1479,B1479,D1479)</f>
        <v>MGMale60-64</v>
      </c>
      <c r="F1479" s="159">
        <v>1.3559999999999999E-2</v>
      </c>
      <c r="G1479" s="159">
        <v>6.5558789477401971E-2</v>
      </c>
      <c r="H1479" s="157">
        <v>5479.6186131176237</v>
      </c>
      <c r="I1479" s="158">
        <v>0.93444121052259799</v>
      </c>
      <c r="J1479" s="157">
        <v>83583.279325290787</v>
      </c>
      <c r="K1479" s="157">
        <v>404217.35009365989</v>
      </c>
      <c r="L1479" s="157">
        <v>1830286.1457823571</v>
      </c>
      <c r="M1479" s="156">
        <v>21.897754677215037</v>
      </c>
    </row>
    <row r="1480" spans="2:13" x14ac:dyDescent="0.2">
      <c r="B1480" t="s">
        <v>47</v>
      </c>
      <c r="C1480" s="203" t="s">
        <v>59</v>
      </c>
      <c r="D1480" s="202" t="s">
        <v>82</v>
      </c>
      <c r="E1480" s="47" t="str">
        <f t="shared" si="23"/>
        <v>MGMale65-69</v>
      </c>
      <c r="F1480" s="159">
        <v>1.976E-2</v>
      </c>
      <c r="G1480" s="159">
        <v>9.41494200835164E-2</v>
      </c>
      <c r="H1480" s="157">
        <v>7353.414362450827</v>
      </c>
      <c r="I1480" s="158">
        <v>0.90585057991648354</v>
      </c>
      <c r="J1480" s="157">
        <v>78103.660712173165</v>
      </c>
      <c r="K1480" s="157">
        <v>372134.76765473874</v>
      </c>
      <c r="L1480" s="157">
        <v>1426068.7956886971</v>
      </c>
      <c r="M1480" s="156">
        <v>18.258667810002297</v>
      </c>
    </row>
    <row r="1481" spans="2:13" x14ac:dyDescent="0.2">
      <c r="B1481" t="s">
        <v>47</v>
      </c>
      <c r="C1481" s="203" t="s">
        <v>59</v>
      </c>
      <c r="D1481" s="202" t="s">
        <v>19</v>
      </c>
      <c r="E1481" s="47" t="str">
        <f t="shared" si="23"/>
        <v>MGMale70-74</v>
      </c>
      <c r="F1481" s="159">
        <v>3.0450000000000001E-2</v>
      </c>
      <c r="G1481" s="159">
        <v>0.14146818711027237</v>
      </c>
      <c r="H1481" s="157">
        <v>10008.909088700384</v>
      </c>
      <c r="I1481" s="158">
        <v>0.85853181288972769</v>
      </c>
      <c r="J1481" s="157">
        <v>70750.246349722336</v>
      </c>
      <c r="K1481" s="157">
        <v>328728.95902686071</v>
      </c>
      <c r="L1481" s="157">
        <v>1053934.0280339583</v>
      </c>
      <c r="M1481" s="156">
        <v>14.896542166430132</v>
      </c>
    </row>
    <row r="1482" spans="2:13" x14ac:dyDescent="0.2">
      <c r="B1482" t="s">
        <v>47</v>
      </c>
      <c r="C1482" s="203" t="s">
        <v>59</v>
      </c>
      <c r="D1482" s="202" t="s">
        <v>20</v>
      </c>
      <c r="E1482" s="47" t="str">
        <f t="shared" si="23"/>
        <v>MGMale75-79</v>
      </c>
      <c r="F1482" s="159">
        <v>4.6589999999999999E-2</v>
      </c>
      <c r="G1482" s="159">
        <v>0.20866556067030731</v>
      </c>
      <c r="H1482" s="157">
        <v>12674.625195435376</v>
      </c>
      <c r="I1482" s="158">
        <v>0.79133443932969272</v>
      </c>
      <c r="J1482" s="157">
        <v>60741.337261021959</v>
      </c>
      <c r="K1482" s="157">
        <v>272020.12331652135</v>
      </c>
      <c r="L1482" s="157">
        <v>725205.06900709751</v>
      </c>
      <c r="M1482" s="156">
        <v>11.939234493483328</v>
      </c>
    </row>
    <row r="1483" spans="2:13" x14ac:dyDescent="0.2">
      <c r="B1483" t="s">
        <v>47</v>
      </c>
      <c r="C1483" s="203" t="s">
        <v>59</v>
      </c>
      <c r="D1483" s="202" t="s">
        <v>21</v>
      </c>
      <c r="E1483" s="47" t="str">
        <f t="shared" si="23"/>
        <v>MGMale80-84</v>
      </c>
      <c r="F1483" s="159">
        <v>7.0639999999999994E-2</v>
      </c>
      <c r="G1483" s="159">
        <v>0.30020381577762412</v>
      </c>
      <c r="H1483" s="157">
        <v>14429.810373973458</v>
      </c>
      <c r="I1483" s="158">
        <v>0.69979618422237588</v>
      </c>
      <c r="J1483" s="157">
        <v>48066.712065586587</v>
      </c>
      <c r="K1483" s="157">
        <v>204259.03439299928</v>
      </c>
      <c r="L1483" s="157">
        <v>453184.9456905761</v>
      </c>
      <c r="M1483" s="156">
        <v>9.4282493271478476</v>
      </c>
    </row>
    <row r="1484" spans="2:13" x14ac:dyDescent="0.2">
      <c r="B1484" t="s">
        <v>47</v>
      </c>
      <c r="C1484" s="203" t="s">
        <v>59</v>
      </c>
      <c r="D1484" s="202" t="s">
        <v>22</v>
      </c>
      <c r="E1484" s="47" t="str">
        <f t="shared" si="23"/>
        <v>MGMale85-89</v>
      </c>
      <c r="F1484" s="159">
        <v>0.10748000000000001</v>
      </c>
      <c r="G1484" s="159">
        <v>0.42358156387481122</v>
      </c>
      <c r="H1484" s="157">
        <v>14247.971422436773</v>
      </c>
      <c r="I1484" s="158">
        <v>0.57641843612518873</v>
      </c>
      <c r="J1484" s="157">
        <v>33636.90169161313</v>
      </c>
      <c r="K1484" s="157">
        <v>132564.57990197372</v>
      </c>
      <c r="L1484" s="157">
        <v>248925.91129757679</v>
      </c>
      <c r="M1484" s="156">
        <v>7.4003816873431845</v>
      </c>
    </row>
    <row r="1485" spans="2:13" x14ac:dyDescent="0.2">
      <c r="B1485" t="s">
        <v>47</v>
      </c>
      <c r="C1485" s="203" t="s">
        <v>59</v>
      </c>
      <c r="D1485" s="202" t="s">
        <v>5</v>
      </c>
      <c r="E1485" s="47" t="str">
        <f t="shared" si="23"/>
        <v>MGMale90+</v>
      </c>
      <c r="F1485" s="159">
        <v>0.16663</v>
      </c>
      <c r="G1485" s="159">
        <v>1</v>
      </c>
      <c r="H1485" s="157">
        <v>19388.930269176355</v>
      </c>
      <c r="I1485" s="158">
        <v>0</v>
      </c>
      <c r="J1485" s="157">
        <v>19388.930269176355</v>
      </c>
      <c r="K1485" s="157">
        <v>116361.33139560308</v>
      </c>
      <c r="L1485" s="157">
        <v>116361.33139560308</v>
      </c>
      <c r="M1485" s="156">
        <v>6.0014312177185483</v>
      </c>
    </row>
    <row r="1486" spans="2:13" x14ac:dyDescent="0.2">
      <c r="B1486" t="s">
        <v>47</v>
      </c>
      <c r="C1486" s="203" t="s">
        <v>60</v>
      </c>
      <c r="D1486" s="202">
        <v>0</v>
      </c>
      <c r="E1486" s="47" t="str">
        <f t="shared" si="23"/>
        <v>ESMale0</v>
      </c>
      <c r="F1486" s="159">
        <v>8.77E-3</v>
      </c>
      <c r="G1486" s="159">
        <v>8.6985089987147712E-3</v>
      </c>
      <c r="H1486" s="157">
        <v>869.85089987147717</v>
      </c>
      <c r="I1486" s="158">
        <v>0.99130149100128517</v>
      </c>
      <c r="J1486" s="157">
        <v>100000</v>
      </c>
      <c r="K1486" s="157">
        <v>99188.871180278264</v>
      </c>
      <c r="L1486" s="157">
        <v>7556147.4588635582</v>
      </c>
      <c r="M1486" s="156">
        <v>75.561474588635576</v>
      </c>
    </row>
    <row r="1487" spans="2:13" x14ac:dyDescent="0.2">
      <c r="B1487" t="s">
        <v>47</v>
      </c>
      <c r="C1487" s="203" t="s">
        <v>60</v>
      </c>
      <c r="D1487" s="202" t="s">
        <v>107</v>
      </c>
      <c r="E1487" s="47" t="str">
        <f t="shared" si="23"/>
        <v>ESMale01-04</v>
      </c>
      <c r="F1487" s="159">
        <v>4.8999999999999998E-4</v>
      </c>
      <c r="G1487" s="159">
        <v>1.9693408587738732E-3</v>
      </c>
      <c r="H1487" s="157">
        <v>195.22105295922918</v>
      </c>
      <c r="I1487" s="158">
        <v>0.99803065914122613</v>
      </c>
      <c r="J1487" s="157">
        <v>99130.149100128518</v>
      </c>
      <c r="K1487" s="157">
        <v>396057.29611724394</v>
      </c>
      <c r="L1487" s="157">
        <v>7456958.58768328</v>
      </c>
      <c r="M1487" s="156">
        <v>75.223921837858029</v>
      </c>
    </row>
    <row r="1488" spans="2:13" x14ac:dyDescent="0.2">
      <c r="B1488" t="s">
        <v>47</v>
      </c>
      <c r="C1488" s="203" t="s">
        <v>60</v>
      </c>
      <c r="D1488" s="202" t="s">
        <v>106</v>
      </c>
      <c r="E1488" s="47" t="str">
        <f t="shared" si="23"/>
        <v>ESMale05-09</v>
      </c>
      <c r="F1488" s="159">
        <v>2.1000000000000001E-4</v>
      </c>
      <c r="G1488" s="159">
        <v>1.0683089159163916E-3</v>
      </c>
      <c r="H1488" s="157">
        <v>105.69306572833763</v>
      </c>
      <c r="I1488" s="158">
        <v>0.99893169108408364</v>
      </c>
      <c r="J1488" s="157">
        <v>98934.928047169291</v>
      </c>
      <c r="K1488" s="157">
        <v>494410.4075715256</v>
      </c>
      <c r="L1488" s="157">
        <v>7060901.2915660357</v>
      </c>
      <c r="M1488" s="156">
        <v>71.369145669157447</v>
      </c>
    </row>
    <row r="1489" spans="2:13" x14ac:dyDescent="0.2">
      <c r="B1489" t="s">
        <v>47</v>
      </c>
      <c r="C1489" s="203" t="s">
        <v>60</v>
      </c>
      <c r="D1489" s="202" t="s">
        <v>71</v>
      </c>
      <c r="E1489" s="47" t="str">
        <f t="shared" si="23"/>
        <v>ESMale10-14</v>
      </c>
      <c r="F1489" s="159">
        <v>2.7999999999999998E-4</v>
      </c>
      <c r="G1489" s="159">
        <v>1.4021998448607213E-3</v>
      </c>
      <c r="H1489" s="157">
        <v>138.57833795868027</v>
      </c>
      <c r="I1489" s="158">
        <v>0.99859780015513933</v>
      </c>
      <c r="J1489" s="157">
        <v>98829.234981440954</v>
      </c>
      <c r="K1489" s="157">
        <v>493799.72906230809</v>
      </c>
      <c r="L1489" s="157">
        <v>6566490.8839945104</v>
      </c>
      <c r="M1489" s="156">
        <v>66.442797874815341</v>
      </c>
    </row>
    <row r="1490" spans="2:13" x14ac:dyDescent="0.2">
      <c r="B1490" t="s">
        <v>47</v>
      </c>
      <c r="C1490" s="203" t="s">
        <v>60</v>
      </c>
      <c r="D1490" s="202" t="s">
        <v>72</v>
      </c>
      <c r="E1490" s="47" t="str">
        <f t="shared" si="23"/>
        <v>ESMale15-19</v>
      </c>
      <c r="F1490" s="159">
        <v>1.7600000000000001E-3</v>
      </c>
      <c r="G1490" s="159">
        <v>8.7483771351342665E-3</v>
      </c>
      <c r="H1490" s="157">
        <v>863.38308403122699</v>
      </c>
      <c r="I1490" s="158">
        <v>0.99125162286486579</v>
      </c>
      <c r="J1490" s="157">
        <v>98690.656643482274</v>
      </c>
      <c r="K1490" s="157">
        <v>491294.82550733333</v>
      </c>
      <c r="L1490" s="157">
        <v>6072691.1549322018</v>
      </c>
      <c r="M1490" s="156">
        <v>61.53258435466347</v>
      </c>
    </row>
    <row r="1491" spans="2:13" x14ac:dyDescent="0.2">
      <c r="B1491" t="s">
        <v>47</v>
      </c>
      <c r="C1491" s="203" t="s">
        <v>60</v>
      </c>
      <c r="D1491" s="202" t="s">
        <v>73</v>
      </c>
      <c r="E1491" s="47" t="str">
        <f t="shared" si="23"/>
        <v>ESMale20-24</v>
      </c>
      <c r="F1491" s="159">
        <v>2.16E-3</v>
      </c>
      <c r="G1491" s="159">
        <v>1.072713217771541E-2</v>
      </c>
      <c r="H1491" s="157">
        <v>1049.4060940577554</v>
      </c>
      <c r="I1491" s="158">
        <v>0.98927286782228463</v>
      </c>
      <c r="J1491" s="157">
        <v>97827.27355945106</v>
      </c>
      <c r="K1491" s="157">
        <v>486512.85256211093</v>
      </c>
      <c r="L1491" s="157">
        <v>5581396.3294248683</v>
      </c>
      <c r="M1491" s="156">
        <v>57.053581545773866</v>
      </c>
    </row>
    <row r="1492" spans="2:13" x14ac:dyDescent="0.2">
      <c r="B1492" t="s">
        <v>47</v>
      </c>
      <c r="C1492" s="203" t="s">
        <v>60</v>
      </c>
      <c r="D1492" s="202" t="s">
        <v>74</v>
      </c>
      <c r="E1492" s="47" t="str">
        <f t="shared" si="23"/>
        <v>ESMale25-29</v>
      </c>
      <c r="F1492" s="159">
        <v>1.9499999999999999E-3</v>
      </c>
      <c r="G1492" s="159">
        <v>9.7034385545651143E-3</v>
      </c>
      <c r="H1492" s="157">
        <v>939.07809039229028</v>
      </c>
      <c r="I1492" s="158">
        <v>0.99029656144543488</v>
      </c>
      <c r="J1492" s="157">
        <v>96777.867465393312</v>
      </c>
      <c r="K1492" s="157">
        <v>481541.64210098586</v>
      </c>
      <c r="L1492" s="157">
        <v>5094883.4768627575</v>
      </c>
      <c r="M1492" s="156">
        <v>52.645130651226957</v>
      </c>
    </row>
    <row r="1493" spans="2:13" x14ac:dyDescent="0.2">
      <c r="B1493" t="s">
        <v>47</v>
      </c>
      <c r="C1493" s="203" t="s">
        <v>60</v>
      </c>
      <c r="D1493" s="202" t="s">
        <v>75</v>
      </c>
      <c r="E1493" s="47" t="str">
        <f t="shared" si="23"/>
        <v>ESMale30-34</v>
      </c>
      <c r="F1493" s="159">
        <v>1.99E-3</v>
      </c>
      <c r="G1493" s="159">
        <v>9.8949713735470499E-3</v>
      </c>
      <c r="H1493" s="157">
        <v>948.32207734104031</v>
      </c>
      <c r="I1493" s="158">
        <v>0.990105028626453</v>
      </c>
      <c r="J1493" s="157">
        <v>95838.789375001026</v>
      </c>
      <c r="K1493" s="157">
        <v>476823.14168165257</v>
      </c>
      <c r="L1493" s="157">
        <v>4613341.8347617714</v>
      </c>
      <c r="M1493" s="156">
        <v>48.136478610039013</v>
      </c>
    </row>
    <row r="1494" spans="2:13" x14ac:dyDescent="0.2">
      <c r="B1494" t="s">
        <v>47</v>
      </c>
      <c r="C1494" s="203" t="s">
        <v>60</v>
      </c>
      <c r="D1494" s="202" t="s">
        <v>76</v>
      </c>
      <c r="E1494" s="47" t="str">
        <f t="shared" si="23"/>
        <v>ESMale35-39</v>
      </c>
      <c r="F1494" s="159">
        <v>2.33E-3</v>
      </c>
      <c r="G1494" s="159">
        <v>1.1558987554934053E-2</v>
      </c>
      <c r="H1494" s="157">
        <v>1096.8377305755287</v>
      </c>
      <c r="I1494" s="158">
        <v>0.98844101244506599</v>
      </c>
      <c r="J1494" s="157">
        <v>94890.467297659998</v>
      </c>
      <c r="K1494" s="157">
        <v>471710.24216186116</v>
      </c>
      <c r="L1494" s="157">
        <v>4136518.6930801184</v>
      </c>
      <c r="M1494" s="156">
        <v>43.592563203470753</v>
      </c>
    </row>
    <row r="1495" spans="2:13" x14ac:dyDescent="0.2">
      <c r="B1495" t="s">
        <v>47</v>
      </c>
      <c r="C1495" s="203" t="s">
        <v>60</v>
      </c>
      <c r="D1495" s="202" t="s">
        <v>77</v>
      </c>
      <c r="E1495" s="47" t="str">
        <f t="shared" si="23"/>
        <v>ESMale40-44</v>
      </c>
      <c r="F1495" s="159">
        <v>3.2799999999999999E-3</v>
      </c>
      <c r="G1495" s="159">
        <v>1.6257699990092491E-2</v>
      </c>
      <c r="H1495" s="157">
        <v>1524.8686904835279</v>
      </c>
      <c r="I1495" s="158">
        <v>0.98374230000990748</v>
      </c>
      <c r="J1495" s="157">
        <v>93793.62956708447</v>
      </c>
      <c r="K1495" s="157">
        <v>465155.97610921354</v>
      </c>
      <c r="L1495" s="157">
        <v>3664808.4509182572</v>
      </c>
      <c r="M1495" s="156">
        <v>39.073106220898069</v>
      </c>
    </row>
    <row r="1496" spans="2:13" x14ac:dyDescent="0.2">
      <c r="B1496" t="s">
        <v>47</v>
      </c>
      <c r="C1496" s="203" t="s">
        <v>60</v>
      </c>
      <c r="D1496" s="202" t="s">
        <v>78</v>
      </c>
      <c r="E1496" s="47" t="str">
        <f t="shared" si="23"/>
        <v>ESMale45-49</v>
      </c>
      <c r="F1496" s="159">
        <v>4.4000000000000003E-3</v>
      </c>
      <c r="G1496" s="159">
        <v>2.1750603558270843E-2</v>
      </c>
      <c r="H1496" s="157">
        <v>2006.9012386398379</v>
      </c>
      <c r="I1496" s="158">
        <v>0.97824939644172915</v>
      </c>
      <c r="J1496" s="157">
        <v>92268.760876600936</v>
      </c>
      <c r="K1496" s="157">
        <v>456326.55128640507</v>
      </c>
      <c r="L1496" s="157">
        <v>3199652.4748090436</v>
      </c>
      <c r="M1496" s="156">
        <v>34.677527306216</v>
      </c>
    </row>
    <row r="1497" spans="2:13" x14ac:dyDescent="0.2">
      <c r="B1497" t="s">
        <v>47</v>
      </c>
      <c r="C1497" s="203" t="s">
        <v>60</v>
      </c>
      <c r="D1497" s="202" t="s">
        <v>79</v>
      </c>
      <c r="E1497" s="47" t="str">
        <f t="shared" si="23"/>
        <v>ESMale50-54</v>
      </c>
      <c r="F1497" s="159">
        <v>6.0899999999999999E-3</v>
      </c>
      <c r="G1497" s="159">
        <v>2.9999102516575223E-2</v>
      </c>
      <c r="H1497" s="157">
        <v>2707.7747806159182</v>
      </c>
      <c r="I1497" s="158">
        <v>0.97000089748342477</v>
      </c>
      <c r="J1497" s="157">
        <v>90261.859637961097</v>
      </c>
      <c r="K1497" s="157">
        <v>444539.8612382657</v>
      </c>
      <c r="L1497" s="157">
        <v>2743325.9235226386</v>
      </c>
      <c r="M1497" s="156">
        <v>30.392969240009855</v>
      </c>
    </row>
    <row r="1498" spans="2:13" x14ac:dyDescent="0.2">
      <c r="B1498" t="s">
        <v>47</v>
      </c>
      <c r="C1498" s="203" t="s">
        <v>60</v>
      </c>
      <c r="D1498" s="202" t="s">
        <v>80</v>
      </c>
      <c r="E1498" s="47" t="str">
        <f t="shared" si="23"/>
        <v>ESMale55-59</v>
      </c>
      <c r="F1498" s="159">
        <v>8.7299999999999999E-3</v>
      </c>
      <c r="G1498" s="159">
        <v>4.273339862973552E-2</v>
      </c>
      <c r="H1498" s="157">
        <v>3741.4836098706219</v>
      </c>
      <c r="I1498" s="158">
        <v>0.95726660137026442</v>
      </c>
      <c r="J1498" s="157">
        <v>87554.08485734518</v>
      </c>
      <c r="K1498" s="157">
        <v>428416.71526204934</v>
      </c>
      <c r="L1498" s="157">
        <v>2298786.0622843727</v>
      </c>
      <c r="M1498" s="156">
        <v>26.255611785901962</v>
      </c>
    </row>
    <row r="1499" spans="2:13" x14ac:dyDescent="0.2">
      <c r="B1499" t="s">
        <v>47</v>
      </c>
      <c r="C1499" s="203" t="s">
        <v>60</v>
      </c>
      <c r="D1499" s="202" t="s">
        <v>81</v>
      </c>
      <c r="E1499" s="47" t="str">
        <f t="shared" si="23"/>
        <v>ESMale60-64</v>
      </c>
      <c r="F1499" s="159">
        <v>1.2710000000000001E-2</v>
      </c>
      <c r="G1499" s="159">
        <v>6.1606948843894296E-2</v>
      </c>
      <c r="H1499" s="157">
        <v>5163.4386375268759</v>
      </c>
      <c r="I1499" s="158">
        <v>0.93839305115610572</v>
      </c>
      <c r="J1499" s="157">
        <v>83812.601247474551</v>
      </c>
      <c r="K1499" s="157">
        <v>406154.40964355553</v>
      </c>
      <c r="L1499" s="157">
        <v>1870369.3470223234</v>
      </c>
      <c r="M1499" s="156">
        <v>22.316087547499684</v>
      </c>
    </row>
    <row r="1500" spans="2:13" x14ac:dyDescent="0.2">
      <c r="B1500" t="s">
        <v>47</v>
      </c>
      <c r="C1500" s="203" t="s">
        <v>60</v>
      </c>
      <c r="D1500" s="202" t="s">
        <v>82</v>
      </c>
      <c r="E1500" s="47" t="str">
        <f t="shared" si="23"/>
        <v>ESMale65-69</v>
      </c>
      <c r="F1500" s="159">
        <v>1.8950000000000002E-2</v>
      </c>
      <c r="G1500" s="159">
        <v>9.0459047359837064E-2</v>
      </c>
      <c r="H1500" s="157">
        <v>7114.5283253447824</v>
      </c>
      <c r="I1500" s="158">
        <v>0.90954095264016299</v>
      </c>
      <c r="J1500" s="157">
        <v>78649.162609947671</v>
      </c>
      <c r="K1500" s="157">
        <v>375459.49223637639</v>
      </c>
      <c r="L1500" s="157">
        <v>1464214.9373787679</v>
      </c>
      <c r="M1500" s="156">
        <v>18.617044209871494</v>
      </c>
    </row>
    <row r="1501" spans="2:13" x14ac:dyDescent="0.2">
      <c r="B1501" t="s">
        <v>47</v>
      </c>
      <c r="C1501" s="203" t="s">
        <v>60</v>
      </c>
      <c r="D1501" s="202" t="s">
        <v>19</v>
      </c>
      <c r="E1501" s="47" t="str">
        <f t="shared" si="23"/>
        <v>ESMale70-74</v>
      </c>
      <c r="F1501" s="159">
        <v>2.9559999999999999E-2</v>
      </c>
      <c r="G1501" s="159">
        <v>0.137633731008449</v>
      </c>
      <c r="H1501" s="157">
        <v>9845.5786129148073</v>
      </c>
      <c r="I1501" s="158">
        <v>0.862366268991551</v>
      </c>
      <c r="J1501" s="157">
        <v>71534.634284602886</v>
      </c>
      <c r="K1501" s="157">
        <v>333059.22489072743</v>
      </c>
      <c r="L1501" s="157">
        <v>1088755.4451423916</v>
      </c>
      <c r="M1501" s="156">
        <v>15.219976393682847</v>
      </c>
    </row>
    <row r="1502" spans="2:13" x14ac:dyDescent="0.2">
      <c r="B1502" t="s">
        <v>47</v>
      </c>
      <c r="C1502" s="203" t="s">
        <v>60</v>
      </c>
      <c r="D1502" s="202" t="s">
        <v>20</v>
      </c>
      <c r="E1502" s="47" t="str">
        <f t="shared" si="23"/>
        <v>ESMale75-79</v>
      </c>
      <c r="F1502" s="159">
        <v>4.5740000000000003E-2</v>
      </c>
      <c r="G1502" s="159">
        <v>0.20523849370856942</v>
      </c>
      <c r="H1502" s="157">
        <v>12660.968864361343</v>
      </c>
      <c r="I1502" s="158">
        <v>0.79476150629143061</v>
      </c>
      <c r="J1502" s="157">
        <v>61689.055671688082</v>
      </c>
      <c r="K1502" s="157">
        <v>276792.85619753704</v>
      </c>
      <c r="L1502" s="157">
        <v>755696.22025166429</v>
      </c>
      <c r="M1502" s="156">
        <v>12.250085724662627</v>
      </c>
    </row>
    <row r="1503" spans="2:13" x14ac:dyDescent="0.2">
      <c r="B1503" t="s">
        <v>47</v>
      </c>
      <c r="C1503" s="203" t="s">
        <v>60</v>
      </c>
      <c r="D1503" s="202" t="s">
        <v>21</v>
      </c>
      <c r="E1503" s="47" t="str">
        <f t="shared" si="23"/>
        <v>ESMale80-84</v>
      </c>
      <c r="F1503" s="159">
        <v>6.8010000000000001E-2</v>
      </c>
      <c r="G1503" s="159">
        <v>0.29062923169418903</v>
      </c>
      <c r="H1503" s="157">
        <v>14248.995200249376</v>
      </c>
      <c r="I1503" s="158">
        <v>0.70937076830581103</v>
      </c>
      <c r="J1503" s="157">
        <v>49028.086807326741</v>
      </c>
      <c r="K1503" s="157">
        <v>209517.94603601028</v>
      </c>
      <c r="L1503" s="157">
        <v>478903.36405412725</v>
      </c>
      <c r="M1503" s="156">
        <v>9.7679390577924838</v>
      </c>
    </row>
    <row r="1504" spans="2:13" x14ac:dyDescent="0.2">
      <c r="B1504" t="s">
        <v>47</v>
      </c>
      <c r="C1504" s="203" t="s">
        <v>60</v>
      </c>
      <c r="D1504" s="202" t="s">
        <v>22</v>
      </c>
      <c r="E1504" s="47" t="str">
        <f t="shared" si="23"/>
        <v>ESMale85-89</v>
      </c>
      <c r="F1504" s="159">
        <v>0.10531</v>
      </c>
      <c r="G1504" s="159">
        <v>0.41680917377313487</v>
      </c>
      <c r="H1504" s="157">
        <v>14496.244437326086</v>
      </c>
      <c r="I1504" s="158">
        <v>0.58319082622686513</v>
      </c>
      <c r="J1504" s="157">
        <v>34779.091607077367</v>
      </c>
      <c r="K1504" s="157">
        <v>137654.84694207163</v>
      </c>
      <c r="L1504" s="157">
        <v>269385.41801811696</v>
      </c>
      <c r="M1504" s="156">
        <v>7.7456139758204152</v>
      </c>
    </row>
    <row r="1505" spans="2:13" x14ac:dyDescent="0.2">
      <c r="B1505" t="s">
        <v>47</v>
      </c>
      <c r="C1505" s="203" t="s">
        <v>60</v>
      </c>
      <c r="D1505" s="202" t="s">
        <v>5</v>
      </c>
      <c r="E1505" s="47" t="str">
        <f t="shared" si="23"/>
        <v>ESMale90+</v>
      </c>
      <c r="F1505" s="159">
        <v>0.15397</v>
      </c>
      <c r="G1505" s="159">
        <v>1</v>
      </c>
      <c r="H1505" s="157">
        <v>20282.84716975128</v>
      </c>
      <c r="I1505" s="158">
        <v>0</v>
      </c>
      <c r="J1505" s="157">
        <v>20282.84716975128</v>
      </c>
      <c r="K1505" s="157">
        <v>131730.57107604534</v>
      </c>
      <c r="L1505" s="157">
        <v>131730.57107604534</v>
      </c>
      <c r="M1505" s="156">
        <v>6.4946784824421027</v>
      </c>
    </row>
    <row r="1506" spans="2:13" x14ac:dyDescent="0.2">
      <c r="B1506" t="s">
        <v>47</v>
      </c>
      <c r="C1506" s="203" t="s">
        <v>61</v>
      </c>
      <c r="D1506" s="202">
        <v>0</v>
      </c>
      <c r="E1506" s="47" t="str">
        <f t="shared" si="23"/>
        <v>RJMale0</v>
      </c>
      <c r="F1506" s="159">
        <v>1.0880000000000001E-2</v>
      </c>
      <c r="G1506" s="159">
        <v>1.0775489236383945E-2</v>
      </c>
      <c r="H1506" s="157">
        <v>1077.5489236383944</v>
      </c>
      <c r="I1506" s="158">
        <v>0.98922451076361606</v>
      </c>
      <c r="J1506" s="157">
        <v>100000</v>
      </c>
      <c r="K1506" s="157">
        <v>99001.628866497718</v>
      </c>
      <c r="L1506" s="157">
        <v>7397438.6597599573</v>
      </c>
      <c r="M1506" s="156">
        <v>73.974386597599576</v>
      </c>
    </row>
    <row r="1507" spans="2:13" x14ac:dyDescent="0.2">
      <c r="B1507" t="s">
        <v>47</v>
      </c>
      <c r="C1507" s="203" t="s">
        <v>61</v>
      </c>
      <c r="D1507" s="202" t="s">
        <v>107</v>
      </c>
      <c r="E1507" s="47" t="str">
        <f t="shared" si="23"/>
        <v>RJMale01-04</v>
      </c>
      <c r="F1507" s="159">
        <v>5.2999999999999998E-4</v>
      </c>
      <c r="G1507" s="159">
        <v>2.1365592313724309E-3</v>
      </c>
      <c r="H1507" s="157">
        <v>211.35367603718805</v>
      </c>
      <c r="I1507" s="158">
        <v>0.99786344076862754</v>
      </c>
      <c r="J1507" s="157">
        <v>98922.451076361613</v>
      </c>
      <c r="K1507" s="157">
        <v>395186.89530329313</v>
      </c>
      <c r="L1507" s="157">
        <v>7298437.0308934599</v>
      </c>
      <c r="M1507" s="156">
        <v>73.779379215538725</v>
      </c>
    </row>
    <row r="1508" spans="2:13" x14ac:dyDescent="0.2">
      <c r="B1508" t="s">
        <v>47</v>
      </c>
      <c r="C1508" s="203" t="s">
        <v>61</v>
      </c>
      <c r="D1508" s="202" t="s">
        <v>106</v>
      </c>
      <c r="E1508" s="47" t="str">
        <f t="shared" si="23"/>
        <v>RJMale05-09</v>
      </c>
      <c r="F1508" s="159">
        <v>1.9000000000000001E-4</v>
      </c>
      <c r="G1508" s="159">
        <v>9.5213830463608464E-4</v>
      </c>
      <c r="H1508" s="157">
        <v>93.986616927512316</v>
      </c>
      <c r="I1508" s="158">
        <v>0.99904786169536397</v>
      </c>
      <c r="J1508" s="157">
        <v>98711.097400324419</v>
      </c>
      <c r="K1508" s="157">
        <v>493320.52045930334</v>
      </c>
      <c r="L1508" s="157">
        <v>6903250.1355901668</v>
      </c>
      <c r="M1508" s="156">
        <v>69.933880965722892</v>
      </c>
    </row>
    <row r="1509" spans="2:13" x14ac:dyDescent="0.2">
      <c r="B1509" t="s">
        <v>47</v>
      </c>
      <c r="C1509" s="203" t="s">
        <v>61</v>
      </c>
      <c r="D1509" s="202" t="s">
        <v>71</v>
      </c>
      <c r="E1509" s="47" t="str">
        <f t="shared" si="23"/>
        <v>RJMale10-14</v>
      </c>
      <c r="F1509" s="159">
        <v>2.5000000000000001E-4</v>
      </c>
      <c r="G1509" s="159">
        <v>1.2592706615887829E-3</v>
      </c>
      <c r="H1509" s="157">
        <v>124.18563434018253</v>
      </c>
      <c r="I1509" s="158">
        <v>0.99874072933841118</v>
      </c>
      <c r="J1509" s="157">
        <v>98617.110783396914</v>
      </c>
      <c r="K1509" s="157">
        <v>492775.08983113407</v>
      </c>
      <c r="L1509" s="157">
        <v>6409929.6151308632</v>
      </c>
      <c r="M1509" s="156">
        <v>64.998148538438357</v>
      </c>
    </row>
    <row r="1510" spans="2:13" x14ac:dyDescent="0.2">
      <c r="B1510" t="s">
        <v>47</v>
      </c>
      <c r="C1510" s="203" t="s">
        <v>61</v>
      </c>
      <c r="D1510" s="202" t="s">
        <v>72</v>
      </c>
      <c r="E1510" s="47" t="str">
        <f t="shared" si="23"/>
        <v>RJMale15-19</v>
      </c>
      <c r="F1510" s="159">
        <v>1.31E-3</v>
      </c>
      <c r="G1510" s="159">
        <v>6.5355823219353897E-3</v>
      </c>
      <c r="H1510" s="157">
        <v>643.70862043988075</v>
      </c>
      <c r="I1510" s="158">
        <v>0.99346441767806459</v>
      </c>
      <c r="J1510" s="157">
        <v>98492.925149056726</v>
      </c>
      <c r="K1510" s="157">
        <v>490855.35419418395</v>
      </c>
      <c r="L1510" s="157">
        <v>5917154.5252997288</v>
      </c>
      <c r="M1510" s="156">
        <v>60.076949855483079</v>
      </c>
    </row>
    <row r="1511" spans="2:13" x14ac:dyDescent="0.2">
      <c r="B1511" t="s">
        <v>47</v>
      </c>
      <c r="C1511" s="203" t="s">
        <v>61</v>
      </c>
      <c r="D1511" s="202" t="s">
        <v>73</v>
      </c>
      <c r="E1511" s="47" t="str">
        <f t="shared" si="23"/>
        <v>RJMale20-24</v>
      </c>
      <c r="F1511" s="159">
        <v>1.8600000000000001E-3</v>
      </c>
      <c r="G1511" s="159">
        <v>9.2360421262025569E-3</v>
      </c>
      <c r="H1511" s="157">
        <v>903.73948587422069</v>
      </c>
      <c r="I1511" s="158">
        <v>0.99076395787379745</v>
      </c>
      <c r="J1511" s="157">
        <v>97849.216528616846</v>
      </c>
      <c r="K1511" s="157">
        <v>486986.73392839869</v>
      </c>
      <c r="L1511" s="157">
        <v>5426299.171105545</v>
      </c>
      <c r="M1511" s="156">
        <v>55.455724262427559</v>
      </c>
    </row>
    <row r="1512" spans="2:13" x14ac:dyDescent="0.2">
      <c r="B1512" t="s">
        <v>47</v>
      </c>
      <c r="C1512" s="203" t="s">
        <v>61</v>
      </c>
      <c r="D1512" s="202" t="s">
        <v>74</v>
      </c>
      <c r="E1512" s="47" t="str">
        <f t="shared" si="23"/>
        <v>RJMale25-29</v>
      </c>
      <c r="F1512" s="159">
        <v>1.74E-3</v>
      </c>
      <c r="G1512" s="159">
        <v>8.6429886085451872E-3</v>
      </c>
      <c r="H1512" s="157">
        <v>837.89865373040345</v>
      </c>
      <c r="I1512" s="158">
        <v>0.99135701139145482</v>
      </c>
      <c r="J1512" s="157">
        <v>96945.477042742627</v>
      </c>
      <c r="K1512" s="157">
        <v>482632.6385793871</v>
      </c>
      <c r="L1512" s="157">
        <v>4939312.4371771468</v>
      </c>
      <c r="M1512" s="156">
        <v>50.949385034223269</v>
      </c>
    </row>
    <row r="1513" spans="2:13" x14ac:dyDescent="0.2">
      <c r="B1513" t="s">
        <v>47</v>
      </c>
      <c r="C1513" s="203" t="s">
        <v>61</v>
      </c>
      <c r="D1513" s="202" t="s">
        <v>75</v>
      </c>
      <c r="E1513" s="47" t="str">
        <f t="shared" si="23"/>
        <v>RJMale30-34</v>
      </c>
      <c r="F1513" s="159">
        <v>1.8400000000000001E-3</v>
      </c>
      <c r="G1513" s="159">
        <v>9.1376346651532488E-3</v>
      </c>
      <c r="H1513" s="157">
        <v>878.19593987137137</v>
      </c>
      <c r="I1513" s="158">
        <v>0.99086236533484673</v>
      </c>
      <c r="J1513" s="157">
        <v>96107.578389012226</v>
      </c>
      <c r="K1513" s="157">
        <v>478342.40209538268</v>
      </c>
      <c r="L1513" s="157">
        <v>4456679.7985977596</v>
      </c>
      <c r="M1513" s="156">
        <v>46.371783300569376</v>
      </c>
    </row>
    <row r="1514" spans="2:13" x14ac:dyDescent="0.2">
      <c r="B1514" t="s">
        <v>47</v>
      </c>
      <c r="C1514" s="203" t="s">
        <v>61</v>
      </c>
      <c r="D1514" s="202" t="s">
        <v>76</v>
      </c>
      <c r="E1514" s="47" t="str">
        <f t="shared" si="23"/>
        <v>RJMale35-39</v>
      </c>
      <c r="F1514" s="159">
        <v>2.1700000000000001E-3</v>
      </c>
      <c r="G1514" s="159">
        <v>1.0784507773908669E-2</v>
      </c>
      <c r="H1514" s="157">
        <v>1027.0020153272812</v>
      </c>
      <c r="I1514" s="158">
        <v>0.98921549222609129</v>
      </c>
      <c r="J1514" s="157">
        <v>95229.382449140845</v>
      </c>
      <c r="K1514" s="157">
        <v>473579.40720738599</v>
      </c>
      <c r="L1514" s="157">
        <v>3978337.396502377</v>
      </c>
      <c r="M1514" s="156">
        <v>41.776364544074276</v>
      </c>
    </row>
    <row r="1515" spans="2:13" x14ac:dyDescent="0.2">
      <c r="B1515" t="s">
        <v>47</v>
      </c>
      <c r="C1515" s="203" t="s">
        <v>61</v>
      </c>
      <c r="D1515" s="202" t="s">
        <v>77</v>
      </c>
      <c r="E1515" s="47" t="str">
        <f t="shared" si="23"/>
        <v>RJMale40-44</v>
      </c>
      <c r="F1515" s="159">
        <v>3.0599999999999998E-3</v>
      </c>
      <c r="G1515" s="159">
        <v>1.5202229129558646E-2</v>
      </c>
      <c r="H1515" s="157">
        <v>1432.0861719046859</v>
      </c>
      <c r="I1515" s="158">
        <v>0.9847977708704414</v>
      </c>
      <c r="J1515" s="157">
        <v>94202.380433813552</v>
      </c>
      <c r="K1515" s="157">
        <v>467431.68673930608</v>
      </c>
      <c r="L1515" s="157">
        <v>3504757.9892949909</v>
      </c>
      <c r="M1515" s="156">
        <v>37.204558665663747</v>
      </c>
    </row>
    <row r="1516" spans="2:13" x14ac:dyDescent="0.2">
      <c r="B1516" t="s">
        <v>47</v>
      </c>
      <c r="C1516" s="203" t="s">
        <v>61</v>
      </c>
      <c r="D1516" s="202" t="s">
        <v>78</v>
      </c>
      <c r="E1516" s="47" t="str">
        <f t="shared" si="23"/>
        <v>RJMale45-49</v>
      </c>
      <c r="F1516" s="159">
        <v>4.5700000000000003E-3</v>
      </c>
      <c r="G1516" s="159">
        <v>2.259777443366898E-2</v>
      </c>
      <c r="H1516" s="157">
        <v>2096.4021838757126</v>
      </c>
      <c r="I1516" s="158">
        <v>0.97740222556633105</v>
      </c>
      <c r="J1516" s="157">
        <v>92770.294261908872</v>
      </c>
      <c r="K1516" s="157">
        <v>458610.4658498551</v>
      </c>
      <c r="L1516" s="157">
        <v>3037326.3025556849</v>
      </c>
      <c r="M1516" s="156">
        <v>32.740289623106214</v>
      </c>
    </row>
    <row r="1517" spans="2:13" x14ac:dyDescent="0.2">
      <c r="B1517" t="s">
        <v>47</v>
      </c>
      <c r="C1517" s="203" t="s">
        <v>61</v>
      </c>
      <c r="D1517" s="202" t="s">
        <v>79</v>
      </c>
      <c r="E1517" s="47" t="str">
        <f t="shared" si="23"/>
        <v>RJMale50-54</v>
      </c>
      <c r="F1517" s="159">
        <v>7.3800000000000003E-3</v>
      </c>
      <c r="G1517" s="159">
        <v>3.6244607386366035E-2</v>
      </c>
      <c r="H1517" s="157">
        <v>3286.4396185620376</v>
      </c>
      <c r="I1517" s="158">
        <v>0.96375539261363397</v>
      </c>
      <c r="J1517" s="157">
        <v>90673.892078033168</v>
      </c>
      <c r="K1517" s="157">
        <v>445153.36134376074</v>
      </c>
      <c r="L1517" s="157">
        <v>2578715.8367058299</v>
      </c>
      <c r="M1517" s="156">
        <v>28.439452389300875</v>
      </c>
    </row>
    <row r="1518" spans="2:13" x14ac:dyDescent="0.2">
      <c r="B1518" t="s">
        <v>47</v>
      </c>
      <c r="C1518" s="203" t="s">
        <v>61</v>
      </c>
      <c r="D1518" s="202" t="s">
        <v>80</v>
      </c>
      <c r="E1518" s="47" t="str">
        <f t="shared" si="23"/>
        <v>RJMale55-59</v>
      </c>
      <c r="F1518" s="159">
        <v>1.1050000000000001E-2</v>
      </c>
      <c r="G1518" s="159">
        <v>5.3786162937221431E-2</v>
      </c>
      <c r="H1518" s="157">
        <v>4700.2357566538058</v>
      </c>
      <c r="I1518" s="158">
        <v>0.94621383706277862</v>
      </c>
      <c r="J1518" s="157">
        <v>87387.452459471126</v>
      </c>
      <c r="K1518" s="157">
        <v>425186.67290572112</v>
      </c>
      <c r="L1518" s="157">
        <v>2133562.475362069</v>
      </c>
      <c r="M1518" s="156">
        <v>24.414975094411641</v>
      </c>
    </row>
    <row r="1519" spans="2:13" x14ac:dyDescent="0.2">
      <c r="B1519" t="s">
        <v>47</v>
      </c>
      <c r="C1519" s="203" t="s">
        <v>61</v>
      </c>
      <c r="D1519" s="202" t="s">
        <v>81</v>
      </c>
      <c r="E1519" s="47" t="str">
        <f t="shared" si="23"/>
        <v>RJMale60-64</v>
      </c>
      <c r="F1519" s="159">
        <v>1.562E-2</v>
      </c>
      <c r="G1519" s="159">
        <v>7.5149441607745962E-2</v>
      </c>
      <c r="H1519" s="157">
        <v>6213.8981633154071</v>
      </c>
      <c r="I1519" s="158">
        <v>0.92485055839225405</v>
      </c>
      <c r="J1519" s="157">
        <v>82687.216702817328</v>
      </c>
      <c r="K1519" s="157">
        <v>397901.33810579812</v>
      </c>
      <c r="L1519" s="157">
        <v>1708375.8024563477</v>
      </c>
      <c r="M1519" s="156">
        <v>20.660700294174248</v>
      </c>
    </row>
    <row r="1520" spans="2:13" x14ac:dyDescent="0.2">
      <c r="B1520" t="s">
        <v>47</v>
      </c>
      <c r="C1520" s="203" t="s">
        <v>61</v>
      </c>
      <c r="D1520" s="202" t="s">
        <v>82</v>
      </c>
      <c r="E1520" s="47" t="str">
        <f t="shared" si="23"/>
        <v>RJMale65-69</v>
      </c>
      <c r="F1520" s="159">
        <v>2.3439999999999999E-2</v>
      </c>
      <c r="G1520" s="159">
        <v>0.11071421797867277</v>
      </c>
      <c r="H1520" s="157">
        <v>8466.6836583348941</v>
      </c>
      <c r="I1520" s="158">
        <v>0.88928578202132724</v>
      </c>
      <c r="J1520" s="157">
        <v>76473.318539501925</v>
      </c>
      <c r="K1520" s="157">
        <v>361199.88355167239</v>
      </c>
      <c r="L1520" s="157">
        <v>1310474.4643505495</v>
      </c>
      <c r="M1520" s="156">
        <v>17.13636192829307</v>
      </c>
    </row>
    <row r="1521" spans="2:13" x14ac:dyDescent="0.2">
      <c r="B1521" t="s">
        <v>47</v>
      </c>
      <c r="C1521" s="203" t="s">
        <v>61</v>
      </c>
      <c r="D1521" s="202" t="s">
        <v>19</v>
      </c>
      <c r="E1521" s="47" t="str">
        <f t="shared" si="23"/>
        <v>RJMale70-74</v>
      </c>
      <c r="F1521" s="159">
        <v>3.4810000000000001E-2</v>
      </c>
      <c r="G1521" s="159">
        <v>0.1601085905139748</v>
      </c>
      <c r="H1521" s="157">
        <v>10888.446456422167</v>
      </c>
      <c r="I1521" s="158">
        <v>0.83989140948602525</v>
      </c>
      <c r="J1521" s="157">
        <v>68006.634881167032</v>
      </c>
      <c r="K1521" s="157">
        <v>312812.05826477974</v>
      </c>
      <c r="L1521" s="157">
        <v>949274.58079887705</v>
      </c>
      <c r="M1521" s="156">
        <v>13.958558344455861</v>
      </c>
    </row>
    <row r="1522" spans="2:13" x14ac:dyDescent="0.2">
      <c r="B1522" t="s">
        <v>47</v>
      </c>
      <c r="C1522" s="203" t="s">
        <v>61</v>
      </c>
      <c r="D1522" s="202" t="s">
        <v>20</v>
      </c>
      <c r="E1522" s="47" t="str">
        <f t="shared" si="23"/>
        <v>RJMale75-79</v>
      </c>
      <c r="F1522" s="159">
        <v>5.3900000000000003E-2</v>
      </c>
      <c r="G1522" s="159">
        <v>0.23749670035510642</v>
      </c>
      <c r="H1522" s="157">
        <v>13565.381281138139</v>
      </c>
      <c r="I1522" s="158">
        <v>0.76250329964489361</v>
      </c>
      <c r="J1522" s="157">
        <v>57118.188424744869</v>
      </c>
      <c r="K1522" s="157">
        <v>251677.488920879</v>
      </c>
      <c r="L1522" s="157">
        <v>636462.52253409731</v>
      </c>
      <c r="M1522" s="156">
        <v>11.142904564850793</v>
      </c>
    </row>
    <row r="1523" spans="2:13" x14ac:dyDescent="0.2">
      <c r="B1523" t="s">
        <v>47</v>
      </c>
      <c r="C1523" s="203" t="s">
        <v>61</v>
      </c>
      <c r="D1523" s="202" t="s">
        <v>21</v>
      </c>
      <c r="E1523" s="47" t="str">
        <f t="shared" si="23"/>
        <v>RJMale80-84</v>
      </c>
      <c r="F1523" s="159">
        <v>7.8289999999999998E-2</v>
      </c>
      <c r="G1523" s="159">
        <v>0.3273681571298549</v>
      </c>
      <c r="H1523" s="157">
        <v>14257.802212434515</v>
      </c>
      <c r="I1523" s="158">
        <v>0.6726318428701451</v>
      </c>
      <c r="J1523" s="157">
        <v>43552.807143606733</v>
      </c>
      <c r="K1523" s="157">
        <v>182119.53018694738</v>
      </c>
      <c r="L1523" s="157">
        <v>384785.03361321834</v>
      </c>
      <c r="M1523" s="156">
        <v>8.8349077556462916</v>
      </c>
    </row>
    <row r="1524" spans="2:13" x14ac:dyDescent="0.2">
      <c r="B1524" t="s">
        <v>47</v>
      </c>
      <c r="C1524" s="203" t="s">
        <v>61</v>
      </c>
      <c r="D1524" s="202" t="s">
        <v>22</v>
      </c>
      <c r="E1524" s="47" t="str">
        <f t="shared" si="23"/>
        <v>RJMale85-89</v>
      </c>
      <c r="F1524" s="159">
        <v>0.11711000000000001</v>
      </c>
      <c r="G1524" s="159">
        <v>0.45293574928087749</v>
      </c>
      <c r="H1524" s="157">
        <v>13268.755008687489</v>
      </c>
      <c r="I1524" s="158">
        <v>0.54706425071912257</v>
      </c>
      <c r="J1524" s="157">
        <v>29295.004931172218</v>
      </c>
      <c r="K1524" s="157">
        <v>113303.13713414237</v>
      </c>
      <c r="L1524" s="157">
        <v>202665.503426271</v>
      </c>
      <c r="M1524" s="156">
        <v>6.9180907769917717</v>
      </c>
    </row>
    <row r="1525" spans="2:13" x14ac:dyDescent="0.2">
      <c r="B1525" t="s">
        <v>47</v>
      </c>
      <c r="C1525" s="203" t="s">
        <v>61</v>
      </c>
      <c r="D1525" s="202" t="s">
        <v>5</v>
      </c>
      <c r="E1525" s="47" t="str">
        <f t="shared" si="23"/>
        <v>RJMale90+</v>
      </c>
      <c r="F1525" s="159">
        <v>0.17934</v>
      </c>
      <c r="G1525" s="159">
        <v>1</v>
      </c>
      <c r="H1525" s="157">
        <v>16026.249922484731</v>
      </c>
      <c r="I1525" s="158">
        <v>0</v>
      </c>
      <c r="J1525" s="157">
        <v>16026.249922484731</v>
      </c>
      <c r="K1525" s="157">
        <v>89362.36629212863</v>
      </c>
      <c r="L1525" s="157">
        <v>89362.36629212863</v>
      </c>
      <c r="M1525" s="156">
        <v>5.5759997956074416</v>
      </c>
    </row>
    <row r="1526" spans="2:13" x14ac:dyDescent="0.2">
      <c r="B1526" t="s">
        <v>47</v>
      </c>
      <c r="C1526" s="203" t="s">
        <v>62</v>
      </c>
      <c r="D1526" s="202">
        <v>0</v>
      </c>
      <c r="E1526" s="47" t="str">
        <f t="shared" si="23"/>
        <v>SPMale0</v>
      </c>
      <c r="F1526" s="159">
        <v>9.6299999999999997E-3</v>
      </c>
      <c r="G1526" s="159">
        <v>9.5423223455135125E-3</v>
      </c>
      <c r="H1526" s="157">
        <v>954.23223455135121</v>
      </c>
      <c r="I1526" s="158">
        <v>0.99045767765448645</v>
      </c>
      <c r="J1526" s="157">
        <v>100000</v>
      </c>
      <c r="K1526" s="157">
        <v>99112.501211193958</v>
      </c>
      <c r="L1526" s="157">
        <v>7612002.3874040097</v>
      </c>
      <c r="M1526" s="156">
        <v>76.120023874040101</v>
      </c>
    </row>
    <row r="1527" spans="2:13" x14ac:dyDescent="0.2">
      <c r="B1527" t="s">
        <v>47</v>
      </c>
      <c r="C1527" s="203" t="s">
        <v>62</v>
      </c>
      <c r="D1527" s="202" t="s">
        <v>107</v>
      </c>
      <c r="E1527" s="47" t="str">
        <f t="shared" si="23"/>
        <v>SPMale01-04</v>
      </c>
      <c r="F1527" s="159">
        <v>3.6000000000000002E-4</v>
      </c>
      <c r="G1527" s="159">
        <v>1.4464997682971101E-3</v>
      </c>
      <c r="H1527" s="157">
        <v>143.26968012353086</v>
      </c>
      <c r="I1527" s="158">
        <v>0.99855350023170286</v>
      </c>
      <c r="J1527" s="157">
        <v>99045.767765448647</v>
      </c>
      <c r="K1527" s="157">
        <v>395842.69797350332</v>
      </c>
      <c r="L1527" s="157">
        <v>7512889.8861928154</v>
      </c>
      <c r="M1527" s="156">
        <v>75.852709870291193</v>
      </c>
    </row>
    <row r="1528" spans="2:13" x14ac:dyDescent="0.2">
      <c r="B1528" t="s">
        <v>47</v>
      </c>
      <c r="C1528" s="203" t="s">
        <v>62</v>
      </c>
      <c r="D1528" s="202" t="s">
        <v>106</v>
      </c>
      <c r="E1528" s="47" t="str">
        <f t="shared" si="23"/>
        <v>SPMale05-09</v>
      </c>
      <c r="F1528" s="159">
        <v>1.3999999999999999E-4</v>
      </c>
      <c r="G1528" s="159">
        <v>6.8762489764666269E-4</v>
      </c>
      <c r="H1528" s="157">
        <v>68.007820122920933</v>
      </c>
      <c r="I1528" s="158">
        <v>0.99931237510235338</v>
      </c>
      <c r="J1528" s="157">
        <v>98902.498085325118</v>
      </c>
      <c r="K1528" s="157">
        <v>494342.47087631829</v>
      </c>
      <c r="L1528" s="157">
        <v>7117047.1882193116</v>
      </c>
      <c r="M1528" s="156">
        <v>71.960236859531051</v>
      </c>
    </row>
    <row r="1529" spans="2:13" x14ac:dyDescent="0.2">
      <c r="B1529" t="s">
        <v>47</v>
      </c>
      <c r="C1529" s="203" t="s">
        <v>62</v>
      </c>
      <c r="D1529" s="202" t="s">
        <v>71</v>
      </c>
      <c r="E1529" s="47" t="str">
        <f t="shared" si="23"/>
        <v>SPMale10-14</v>
      </c>
      <c r="F1529" s="159">
        <v>1.9000000000000001E-4</v>
      </c>
      <c r="G1529" s="159">
        <v>9.5208586772176855E-4</v>
      </c>
      <c r="H1529" s="157">
        <v>94.098921424983729</v>
      </c>
      <c r="I1529" s="158">
        <v>0.99904791413227823</v>
      </c>
      <c r="J1529" s="157">
        <v>98834.490265202199</v>
      </c>
      <c r="K1529" s="157">
        <v>493937.20402244851</v>
      </c>
      <c r="L1529" s="157">
        <v>6622704.7173429932</v>
      </c>
      <c r="M1529" s="156">
        <v>67.008032313135985</v>
      </c>
    </row>
    <row r="1530" spans="2:13" x14ac:dyDescent="0.2">
      <c r="B1530" t="s">
        <v>47</v>
      </c>
      <c r="C1530" s="203" t="s">
        <v>62</v>
      </c>
      <c r="D1530" s="202" t="s">
        <v>72</v>
      </c>
      <c r="E1530" s="47" t="str">
        <f t="shared" si="23"/>
        <v>SPMale15-19</v>
      </c>
      <c r="F1530" s="159">
        <v>7.2000000000000005E-4</v>
      </c>
      <c r="G1530" s="159">
        <v>3.5845824027658075E-3</v>
      </c>
      <c r="H1530" s="157">
        <v>353.94306925311304</v>
      </c>
      <c r="I1530" s="158">
        <v>0.99641541759723418</v>
      </c>
      <c r="J1530" s="157">
        <v>98740.391343777213</v>
      </c>
      <c r="K1530" s="157">
        <v>492817.09904575325</v>
      </c>
      <c r="L1530" s="157">
        <v>6128767.5133205447</v>
      </c>
      <c r="M1530" s="156">
        <v>62.069508029216351</v>
      </c>
    </row>
    <row r="1531" spans="2:13" x14ac:dyDescent="0.2">
      <c r="B1531" t="s">
        <v>47</v>
      </c>
      <c r="C1531" s="203" t="s">
        <v>62</v>
      </c>
      <c r="D1531" s="202" t="s">
        <v>73</v>
      </c>
      <c r="E1531" s="47" t="str">
        <f t="shared" si="23"/>
        <v>SPMale20-24</v>
      </c>
      <c r="F1531" s="159">
        <v>1.1100000000000001E-3</v>
      </c>
      <c r="G1531" s="159">
        <v>5.5375908061910143E-3</v>
      </c>
      <c r="H1531" s="157">
        <v>544.82389141879241</v>
      </c>
      <c r="I1531" s="158">
        <v>0.99446240919380902</v>
      </c>
      <c r="J1531" s="157">
        <v>98386.448274524097</v>
      </c>
      <c r="K1531" s="157">
        <v>490570.18164407351</v>
      </c>
      <c r="L1531" s="157">
        <v>5635950.4142747913</v>
      </c>
      <c r="M1531" s="156">
        <v>57.283808015398684</v>
      </c>
    </row>
    <row r="1532" spans="2:13" x14ac:dyDescent="0.2">
      <c r="B1532" t="s">
        <v>47</v>
      </c>
      <c r="C1532" s="203" t="s">
        <v>62</v>
      </c>
      <c r="D1532" s="202" t="s">
        <v>74</v>
      </c>
      <c r="E1532" s="47" t="str">
        <f t="shared" si="23"/>
        <v>SPMale25-29</v>
      </c>
      <c r="F1532" s="159">
        <v>1.09E-3</v>
      </c>
      <c r="G1532" s="159">
        <v>5.4515550735368722E-3</v>
      </c>
      <c r="H1532" s="157">
        <v>533.38900380880671</v>
      </c>
      <c r="I1532" s="158">
        <v>0.9945484449264631</v>
      </c>
      <c r="J1532" s="157">
        <v>97841.624383105314</v>
      </c>
      <c r="K1532" s="157">
        <v>487874.64940600452</v>
      </c>
      <c r="L1532" s="157">
        <v>5145380.2326307176</v>
      </c>
      <c r="M1532" s="156">
        <v>52.588867622267216</v>
      </c>
    </row>
    <row r="1533" spans="2:13" x14ac:dyDescent="0.2">
      <c r="B1533" t="s">
        <v>47</v>
      </c>
      <c r="C1533" s="203" t="s">
        <v>62</v>
      </c>
      <c r="D1533" s="202" t="s">
        <v>75</v>
      </c>
      <c r="E1533" s="47" t="str">
        <f t="shared" si="23"/>
        <v>SPMale30-34</v>
      </c>
      <c r="F1533" s="159">
        <v>1.3500000000000001E-3</v>
      </c>
      <c r="G1533" s="159">
        <v>6.7359783244545649E-3</v>
      </c>
      <c r="H1533" s="157">
        <v>655.46616430586403</v>
      </c>
      <c r="I1533" s="158">
        <v>0.99326402167554539</v>
      </c>
      <c r="J1533" s="157">
        <v>97308.2353792965</v>
      </c>
      <c r="K1533" s="157">
        <v>484902.51148571784</v>
      </c>
      <c r="L1533" s="157">
        <v>4657505.5832247129</v>
      </c>
      <c r="M1533" s="156">
        <v>47.863426616157234</v>
      </c>
    </row>
    <row r="1534" spans="2:13" x14ac:dyDescent="0.2">
      <c r="B1534" t="s">
        <v>47</v>
      </c>
      <c r="C1534" s="203" t="s">
        <v>62</v>
      </c>
      <c r="D1534" s="202" t="s">
        <v>76</v>
      </c>
      <c r="E1534" s="47" t="str">
        <f t="shared" si="23"/>
        <v>SPMale35-39</v>
      </c>
      <c r="F1534" s="159">
        <v>1.83E-3</v>
      </c>
      <c r="G1534" s="159">
        <v>9.122903911992903E-3</v>
      </c>
      <c r="H1534" s="157">
        <v>881.75392637638527</v>
      </c>
      <c r="I1534" s="158">
        <v>0.99087709608800711</v>
      </c>
      <c r="J1534" s="157">
        <v>96652.769214990636</v>
      </c>
      <c r="K1534" s="157">
        <v>481059.46125901223</v>
      </c>
      <c r="L1534" s="157">
        <v>4172603.0717389951</v>
      </c>
      <c r="M1534" s="156">
        <v>43.171065926291469</v>
      </c>
    </row>
    <row r="1535" spans="2:13" x14ac:dyDescent="0.2">
      <c r="B1535" t="s">
        <v>47</v>
      </c>
      <c r="C1535" s="203" t="s">
        <v>62</v>
      </c>
      <c r="D1535" s="202" t="s">
        <v>77</v>
      </c>
      <c r="E1535" s="47" t="str">
        <f t="shared" si="23"/>
        <v>SPMale40-44</v>
      </c>
      <c r="F1535" s="159">
        <v>2.65E-3</v>
      </c>
      <c r="G1535" s="159">
        <v>1.314107791337882E-2</v>
      </c>
      <c r="H1535" s="157">
        <v>1258.5343737510739</v>
      </c>
      <c r="I1535" s="158">
        <v>0.98685892208662118</v>
      </c>
      <c r="J1535" s="157">
        <v>95771.015288614246</v>
      </c>
      <c r="K1535" s="157">
        <v>475708.74050869356</v>
      </c>
      <c r="L1535" s="157">
        <v>3691543.610479983</v>
      </c>
      <c r="M1535" s="156">
        <v>38.545520263674732</v>
      </c>
    </row>
    <row r="1536" spans="2:13" x14ac:dyDescent="0.2">
      <c r="B1536" t="s">
        <v>47</v>
      </c>
      <c r="C1536" s="203" t="s">
        <v>62</v>
      </c>
      <c r="D1536" s="202" t="s">
        <v>78</v>
      </c>
      <c r="E1536" s="47" t="str">
        <f t="shared" si="23"/>
        <v>SPMale45-49</v>
      </c>
      <c r="F1536" s="159">
        <v>4.1000000000000003E-3</v>
      </c>
      <c r="G1536" s="159">
        <v>2.0308545259634072E-2</v>
      </c>
      <c r="H1536" s="157">
        <v>1919.4109962598002</v>
      </c>
      <c r="I1536" s="158">
        <v>0.9796914547403659</v>
      </c>
      <c r="J1536" s="157">
        <v>94512.480914863176</v>
      </c>
      <c r="K1536" s="157">
        <v>467763.87708366639</v>
      </c>
      <c r="L1536" s="157">
        <v>3215834.8699712893</v>
      </c>
      <c r="M1536" s="156">
        <v>34.025504767651931</v>
      </c>
    </row>
    <row r="1537" spans="2:13" x14ac:dyDescent="0.2">
      <c r="B1537" t="s">
        <v>47</v>
      </c>
      <c r="C1537" s="203" t="s">
        <v>62</v>
      </c>
      <c r="D1537" s="202" t="s">
        <v>79</v>
      </c>
      <c r="E1537" s="47" t="str">
        <f t="shared" si="23"/>
        <v>SPMale50-54</v>
      </c>
      <c r="F1537" s="159">
        <v>6.2700000000000004E-3</v>
      </c>
      <c r="G1537" s="159">
        <v>3.0878875302157636E-2</v>
      </c>
      <c r="H1537" s="157">
        <v>2859.1698598605167</v>
      </c>
      <c r="I1537" s="158">
        <v>0.9691211246978424</v>
      </c>
      <c r="J1537" s="157">
        <v>92593.069918603374</v>
      </c>
      <c r="K1537" s="157">
        <v>455817.42494336556</v>
      </c>
      <c r="L1537" s="157">
        <v>2748070.9928876231</v>
      </c>
      <c r="M1537" s="156">
        <v>29.679013724281901</v>
      </c>
    </row>
    <row r="1538" spans="2:13" x14ac:dyDescent="0.2">
      <c r="B1538" t="s">
        <v>47</v>
      </c>
      <c r="C1538" s="203" t="s">
        <v>62</v>
      </c>
      <c r="D1538" s="202" t="s">
        <v>80</v>
      </c>
      <c r="E1538" s="47" t="str">
        <f t="shared" si="23"/>
        <v>SPMale55-59</v>
      </c>
      <c r="F1538" s="159">
        <v>9.2399999999999999E-3</v>
      </c>
      <c r="G1538" s="159">
        <v>4.5166850754048783E-2</v>
      </c>
      <c r="H1538" s="157">
        <v>4052.9976715319681</v>
      </c>
      <c r="I1538" s="158">
        <v>0.9548331492459512</v>
      </c>
      <c r="J1538" s="157">
        <v>89733.90005874286</v>
      </c>
      <c r="K1538" s="157">
        <v>438537.0061148844</v>
      </c>
      <c r="L1538" s="157">
        <v>2292253.5679442575</v>
      </c>
      <c r="M1538" s="156">
        <v>25.545012157542139</v>
      </c>
    </row>
    <row r="1539" spans="2:13" x14ac:dyDescent="0.2">
      <c r="B1539" t="s">
        <v>47</v>
      </c>
      <c r="C1539" s="203" t="s">
        <v>62</v>
      </c>
      <c r="D1539" s="202" t="s">
        <v>81</v>
      </c>
      <c r="E1539" s="47" t="str">
        <f t="shared" si="23"/>
        <v>SPMale60-64</v>
      </c>
      <c r="F1539" s="159">
        <v>1.3469999999999999E-2</v>
      </c>
      <c r="G1539" s="159">
        <v>6.5159970194295744E-2</v>
      </c>
      <c r="H1539" s="157">
        <v>5582.965045771025</v>
      </c>
      <c r="I1539" s="158">
        <v>0.93484002980570424</v>
      </c>
      <c r="J1539" s="157">
        <v>85680.902387210896</v>
      </c>
      <c r="K1539" s="157">
        <v>414447.09932162694</v>
      </c>
      <c r="L1539" s="157">
        <v>1853716.5618293732</v>
      </c>
      <c r="M1539" s="156">
        <v>21.635119497831841</v>
      </c>
    </row>
    <row r="1540" spans="2:13" x14ac:dyDescent="0.2">
      <c r="B1540" t="s">
        <v>47</v>
      </c>
      <c r="C1540" s="203" t="s">
        <v>62</v>
      </c>
      <c r="D1540" s="202" t="s">
        <v>82</v>
      </c>
      <c r="E1540" s="47" t="str">
        <f t="shared" si="23"/>
        <v>SPMale65-69</v>
      </c>
      <c r="F1540" s="159">
        <v>2.01E-2</v>
      </c>
      <c r="G1540" s="159">
        <v>9.5700862146958623E-2</v>
      </c>
      <c r="H1540" s="157">
        <v>7665.4416597688669</v>
      </c>
      <c r="I1540" s="158">
        <v>0.90429913785304139</v>
      </c>
      <c r="J1540" s="157">
        <v>80097.937341439872</v>
      </c>
      <c r="K1540" s="157">
        <v>381326.08255777718</v>
      </c>
      <c r="L1540" s="157">
        <v>1439269.4625077464</v>
      </c>
      <c r="M1540" s="156">
        <v>17.968870488792458</v>
      </c>
    </row>
    <row r="1541" spans="2:13" x14ac:dyDescent="0.2">
      <c r="B1541" t="s">
        <v>47</v>
      </c>
      <c r="C1541" s="203" t="s">
        <v>62</v>
      </c>
      <c r="D1541" s="202" t="s">
        <v>19</v>
      </c>
      <c r="E1541" s="47" t="str">
        <f t="shared" si="23"/>
        <v>SPMale70-74</v>
      </c>
      <c r="F1541" s="159">
        <v>3.0839999999999999E-2</v>
      </c>
      <c r="G1541" s="159">
        <v>0.14317250030455367</v>
      </c>
      <c r="H1541" s="157">
        <v>10370.341510043623</v>
      </c>
      <c r="I1541" s="158">
        <v>0.85682749969544636</v>
      </c>
      <c r="J1541" s="157">
        <v>72432.495681671004</v>
      </c>
      <c r="K1541" s="157">
        <v>336236.62463324599</v>
      </c>
      <c r="L1541" s="157">
        <v>1057943.3799499692</v>
      </c>
      <c r="M1541" s="156">
        <v>14.605921969049055</v>
      </c>
    </row>
    <row r="1542" spans="2:13" x14ac:dyDescent="0.2">
      <c r="B1542" t="s">
        <v>47</v>
      </c>
      <c r="C1542" s="203" t="s">
        <v>62</v>
      </c>
      <c r="D1542" s="202" t="s">
        <v>20</v>
      </c>
      <c r="E1542" s="47" t="str">
        <f t="shared" si="23"/>
        <v>SPMale75-79</v>
      </c>
      <c r="F1542" s="159">
        <v>4.8410000000000002E-2</v>
      </c>
      <c r="G1542" s="159">
        <v>0.21592683514586267</v>
      </c>
      <c r="H1542" s="157">
        <v>13400.884532614098</v>
      </c>
      <c r="I1542" s="158">
        <v>0.78407316485413736</v>
      </c>
      <c r="J1542" s="157">
        <v>62062.154171627379</v>
      </c>
      <c r="K1542" s="157">
        <v>276808.55952660163</v>
      </c>
      <c r="L1542" s="157">
        <v>721706.75531672314</v>
      </c>
      <c r="M1542" s="156">
        <v>11.628773846955218</v>
      </c>
    </row>
    <row r="1543" spans="2:13" x14ac:dyDescent="0.2">
      <c r="B1543" t="s">
        <v>47</v>
      </c>
      <c r="C1543" s="203" t="s">
        <v>62</v>
      </c>
      <c r="D1543" s="202" t="s">
        <v>21</v>
      </c>
      <c r="E1543" s="47" t="str">
        <f t="shared" ref="E1543:E1606" si="24">_xlfn.CONCAT(C1543,B1543,D1543)</f>
        <v>SPMale80-84</v>
      </c>
      <c r="F1543" s="159">
        <v>7.2679999999999995E-2</v>
      </c>
      <c r="G1543" s="159">
        <v>0.30750637683661952</v>
      </c>
      <c r="H1543" s="157">
        <v>14963.650718962772</v>
      </c>
      <c r="I1543" s="158">
        <v>0.69249362316338048</v>
      </c>
      <c r="J1543" s="157">
        <v>48661.269639013284</v>
      </c>
      <c r="K1543" s="157">
        <v>205897.22139765948</v>
      </c>
      <c r="L1543" s="157">
        <v>444898.19579012156</v>
      </c>
      <c r="M1543" s="156">
        <v>9.1427576610831487</v>
      </c>
    </row>
    <row r="1544" spans="2:13" x14ac:dyDescent="0.2">
      <c r="B1544" t="s">
        <v>47</v>
      </c>
      <c r="C1544" s="203" t="s">
        <v>62</v>
      </c>
      <c r="D1544" s="202" t="s">
        <v>22</v>
      </c>
      <c r="E1544" s="47" t="str">
        <f t="shared" si="24"/>
        <v>SPMale85-89</v>
      </c>
      <c r="F1544" s="159">
        <v>0.11179</v>
      </c>
      <c r="G1544" s="159">
        <v>0.43686583796721773</v>
      </c>
      <c r="H1544" s="157">
        <v>14721.338527007836</v>
      </c>
      <c r="I1544" s="158">
        <v>0.56313416203278233</v>
      </c>
      <c r="J1544" s="157">
        <v>33697.61892005051</v>
      </c>
      <c r="K1544" s="157">
        <v>131684.74828273297</v>
      </c>
      <c r="L1544" s="157">
        <v>239000.97439246206</v>
      </c>
      <c r="M1544" s="156">
        <v>7.0925181675151965</v>
      </c>
    </row>
    <row r="1545" spans="2:13" x14ac:dyDescent="0.2">
      <c r="B1545" t="s">
        <v>47</v>
      </c>
      <c r="C1545" s="203" t="s">
        <v>62</v>
      </c>
      <c r="D1545" s="202" t="s">
        <v>5</v>
      </c>
      <c r="E1545" s="47" t="str">
        <f t="shared" si="24"/>
        <v>SPMale90+</v>
      </c>
      <c r="F1545" s="159">
        <v>0.17682999999999999</v>
      </c>
      <c r="G1545" s="159">
        <v>1</v>
      </c>
      <c r="H1545" s="157">
        <v>18976.280393042674</v>
      </c>
      <c r="I1545" s="158">
        <v>0</v>
      </c>
      <c r="J1545" s="157">
        <v>18976.280393042674</v>
      </c>
      <c r="K1545" s="157">
        <v>107316.22610972909</v>
      </c>
      <c r="L1545" s="157">
        <v>107316.22610972909</v>
      </c>
      <c r="M1545" s="156">
        <v>5.6552824835511357</v>
      </c>
    </row>
    <row r="1546" spans="2:13" x14ac:dyDescent="0.2">
      <c r="B1546" t="s">
        <v>47</v>
      </c>
      <c r="C1546" s="203" t="s">
        <v>63</v>
      </c>
      <c r="D1546" s="202">
        <v>0</v>
      </c>
      <c r="E1546" s="47" t="str">
        <f t="shared" si="24"/>
        <v>PRMale0</v>
      </c>
      <c r="F1546" s="159">
        <v>8.7899999999999992E-3</v>
      </c>
      <c r="G1546" s="159">
        <v>8.7175825225985614E-3</v>
      </c>
      <c r="H1546" s="157">
        <v>871.75825225985614</v>
      </c>
      <c r="I1546" s="158">
        <v>0.99128241747740142</v>
      </c>
      <c r="J1546" s="157">
        <v>100000</v>
      </c>
      <c r="K1546" s="157">
        <v>99187.140393909693</v>
      </c>
      <c r="L1546" s="157">
        <v>7482865.1812038468</v>
      </c>
      <c r="M1546" s="156">
        <v>74.828651812038473</v>
      </c>
    </row>
    <row r="1547" spans="2:13" x14ac:dyDescent="0.2">
      <c r="B1547" t="s">
        <v>47</v>
      </c>
      <c r="C1547" s="203" t="s">
        <v>63</v>
      </c>
      <c r="D1547" s="202" t="s">
        <v>107</v>
      </c>
      <c r="E1547" s="47" t="str">
        <f t="shared" si="24"/>
        <v>PRMale01-04</v>
      </c>
      <c r="F1547" s="159">
        <v>4.0999999999999999E-4</v>
      </c>
      <c r="G1547" s="159">
        <v>1.6540201286728998E-3</v>
      </c>
      <c r="H1547" s="157">
        <v>163.96010717071547</v>
      </c>
      <c r="I1547" s="158">
        <v>0.99834597987132712</v>
      </c>
      <c r="J1547" s="157">
        <v>99128.241747740147</v>
      </c>
      <c r="K1547" s="157">
        <v>396123.84603077197</v>
      </c>
      <c r="L1547" s="157">
        <v>7383678.0408099368</v>
      </c>
      <c r="M1547" s="156">
        <v>74.486119299884223</v>
      </c>
    </row>
    <row r="1548" spans="2:13" x14ac:dyDescent="0.2">
      <c r="B1548" t="s">
        <v>47</v>
      </c>
      <c r="C1548" s="203" t="s">
        <v>63</v>
      </c>
      <c r="D1548" s="202" t="s">
        <v>106</v>
      </c>
      <c r="E1548" s="47" t="str">
        <f t="shared" si="24"/>
        <v>PRMale05-09</v>
      </c>
      <c r="F1548" s="159">
        <v>1.8000000000000001E-4</v>
      </c>
      <c r="G1548" s="159">
        <v>9.112444951071138E-4</v>
      </c>
      <c r="H1548" s="157">
        <v>90.180656857198898</v>
      </c>
      <c r="I1548" s="158">
        <v>0.99908875550489284</v>
      </c>
      <c r="J1548" s="157">
        <v>98964.281640569432</v>
      </c>
      <c r="K1548" s="157">
        <v>494595.95656070416</v>
      </c>
      <c r="L1548" s="157">
        <v>6987554.1947791651</v>
      </c>
      <c r="M1548" s="156">
        <v>70.60682984753447</v>
      </c>
    </row>
    <row r="1549" spans="2:13" x14ac:dyDescent="0.2">
      <c r="B1549" t="s">
        <v>47</v>
      </c>
      <c r="C1549" s="203" t="s">
        <v>63</v>
      </c>
      <c r="D1549" s="202" t="s">
        <v>71</v>
      </c>
      <c r="E1549" s="47" t="str">
        <f t="shared" si="24"/>
        <v>PRMale10-14</v>
      </c>
      <c r="F1549" s="159">
        <v>2.5999999999999998E-4</v>
      </c>
      <c r="G1549" s="159">
        <v>1.295945606474207E-3</v>
      </c>
      <c r="H1549" s="157">
        <v>128.13545676392891</v>
      </c>
      <c r="I1549" s="158">
        <v>0.99870405439352583</v>
      </c>
      <c r="J1549" s="157">
        <v>98874.100983712226</v>
      </c>
      <c r="K1549" s="157">
        <v>494050.16627665132</v>
      </c>
      <c r="L1549" s="157">
        <v>6492958.2382184612</v>
      </c>
      <c r="M1549" s="156">
        <v>65.66894842652539</v>
      </c>
    </row>
    <row r="1550" spans="2:13" x14ac:dyDescent="0.2">
      <c r="B1550" t="s">
        <v>47</v>
      </c>
      <c r="C1550" s="203" t="s">
        <v>63</v>
      </c>
      <c r="D1550" s="202" t="s">
        <v>72</v>
      </c>
      <c r="E1550" s="47" t="str">
        <f t="shared" si="24"/>
        <v>PRMale15-19</v>
      </c>
      <c r="F1550" s="159">
        <v>1.42E-3</v>
      </c>
      <c r="G1550" s="159">
        <v>7.064624816597918E-3</v>
      </c>
      <c r="H1550" s="157">
        <v>697.60319860060144</v>
      </c>
      <c r="I1550" s="158">
        <v>0.99293537518340214</v>
      </c>
      <c r="J1550" s="157">
        <v>98745.965526948305</v>
      </c>
      <c r="K1550" s="157">
        <v>491985.81963824003</v>
      </c>
      <c r="L1550" s="157">
        <v>5998908.0719418097</v>
      </c>
      <c r="M1550" s="156">
        <v>60.750918176041083</v>
      </c>
    </row>
    <row r="1551" spans="2:13" x14ac:dyDescent="0.2">
      <c r="B1551" t="s">
        <v>47</v>
      </c>
      <c r="C1551" s="203" t="s">
        <v>63</v>
      </c>
      <c r="D1551" s="202" t="s">
        <v>73</v>
      </c>
      <c r="E1551" s="47" t="str">
        <f t="shared" si="24"/>
        <v>PRMale20-24</v>
      </c>
      <c r="F1551" s="159">
        <v>2.0300000000000001E-3</v>
      </c>
      <c r="G1551" s="159">
        <v>1.0097147155630384E-2</v>
      </c>
      <c r="H1551" s="157">
        <v>990.00874279789332</v>
      </c>
      <c r="I1551" s="158">
        <v>0.98990285284436963</v>
      </c>
      <c r="J1551" s="157">
        <v>98048.362328347706</v>
      </c>
      <c r="K1551" s="157">
        <v>487766.7897847438</v>
      </c>
      <c r="L1551" s="157">
        <v>5506922.2523035696</v>
      </c>
      <c r="M1551" s="156">
        <v>56.165366983507589</v>
      </c>
    </row>
    <row r="1552" spans="2:13" x14ac:dyDescent="0.2">
      <c r="B1552" t="s">
        <v>47</v>
      </c>
      <c r="C1552" s="203" t="s">
        <v>63</v>
      </c>
      <c r="D1552" s="202" t="s">
        <v>74</v>
      </c>
      <c r="E1552" s="47" t="str">
        <f t="shared" si="24"/>
        <v>PRMale25-29</v>
      </c>
      <c r="F1552" s="159">
        <v>1.82E-3</v>
      </c>
      <c r="G1552" s="159">
        <v>9.0546012832421838E-3</v>
      </c>
      <c r="H1552" s="157">
        <v>878.82469292509302</v>
      </c>
      <c r="I1552" s="158">
        <v>0.9909453987167578</v>
      </c>
      <c r="J1552" s="157">
        <v>97058.353585549819</v>
      </c>
      <c r="K1552" s="157">
        <v>483094.70619543636</v>
      </c>
      <c r="L1552" s="157">
        <v>5019155.4625188261</v>
      </c>
      <c r="M1552" s="156">
        <v>51.71276121116982</v>
      </c>
    </row>
    <row r="1553" spans="2:13" x14ac:dyDescent="0.2">
      <c r="B1553" t="s">
        <v>47</v>
      </c>
      <c r="C1553" s="203" t="s">
        <v>63</v>
      </c>
      <c r="D1553" s="202" t="s">
        <v>75</v>
      </c>
      <c r="E1553" s="47" t="str">
        <f t="shared" si="24"/>
        <v>PRMale30-34</v>
      </c>
      <c r="F1553" s="159">
        <v>1.9400000000000001E-3</v>
      </c>
      <c r="G1553" s="159">
        <v>9.645158449342342E-3</v>
      </c>
      <c r="H1553" s="157">
        <v>927.6667957524653</v>
      </c>
      <c r="I1553" s="158">
        <v>0.99035484155065767</v>
      </c>
      <c r="J1553" s="157">
        <v>96179.52889262473</v>
      </c>
      <c r="K1553" s="157">
        <v>478578.4774737425</v>
      </c>
      <c r="L1553" s="157">
        <v>4536060.7563233897</v>
      </c>
      <c r="M1553" s="156">
        <v>47.162434756646277</v>
      </c>
    </row>
    <row r="1554" spans="2:13" x14ac:dyDescent="0.2">
      <c r="B1554" t="s">
        <v>47</v>
      </c>
      <c r="C1554" s="203" t="s">
        <v>63</v>
      </c>
      <c r="D1554" s="202" t="s">
        <v>76</v>
      </c>
      <c r="E1554" s="47" t="str">
        <f t="shared" si="24"/>
        <v>PRMale35-39</v>
      </c>
      <c r="F1554" s="159">
        <v>2.3600000000000001E-3</v>
      </c>
      <c r="G1554" s="159">
        <v>1.1730841109982945E-2</v>
      </c>
      <c r="H1554" s="157">
        <v>1117.3844596884155</v>
      </c>
      <c r="I1554" s="158">
        <v>0.9882691588900171</v>
      </c>
      <c r="J1554" s="157">
        <v>95251.862096872268</v>
      </c>
      <c r="K1554" s="157">
        <v>473465.84933514032</v>
      </c>
      <c r="L1554" s="157">
        <v>4057482.2788496474</v>
      </c>
      <c r="M1554" s="156">
        <v>42.597406386902335</v>
      </c>
    </row>
    <row r="1555" spans="2:13" x14ac:dyDescent="0.2">
      <c r="B1555" t="s">
        <v>47</v>
      </c>
      <c r="C1555" s="203" t="s">
        <v>63</v>
      </c>
      <c r="D1555" s="202" t="s">
        <v>77</v>
      </c>
      <c r="E1555" s="47" t="str">
        <f t="shared" si="24"/>
        <v>PRMale40-44</v>
      </c>
      <c r="F1555" s="159">
        <v>3.0699999999999998E-3</v>
      </c>
      <c r="G1555" s="159">
        <v>1.524702669947652E-2</v>
      </c>
      <c r="H1555" s="157">
        <v>1435.2708938754176</v>
      </c>
      <c r="I1555" s="158">
        <v>0.98475297330052347</v>
      </c>
      <c r="J1555" s="157">
        <v>94134.477637183852</v>
      </c>
      <c r="K1555" s="157">
        <v>467084.21095123072</v>
      </c>
      <c r="L1555" s="157">
        <v>3584016.4295145068</v>
      </c>
      <c r="M1555" s="156">
        <v>38.073366097893896</v>
      </c>
    </row>
    <row r="1556" spans="2:13" x14ac:dyDescent="0.2">
      <c r="B1556" t="s">
        <v>47</v>
      </c>
      <c r="C1556" s="203" t="s">
        <v>63</v>
      </c>
      <c r="D1556" s="202" t="s">
        <v>78</v>
      </c>
      <c r="E1556" s="47" t="str">
        <f t="shared" si="24"/>
        <v>PRMale45-49</v>
      </c>
      <c r="F1556" s="159">
        <v>4.4000000000000003E-3</v>
      </c>
      <c r="G1556" s="159">
        <v>2.1754179075858204E-2</v>
      </c>
      <c r="H1556" s="157">
        <v>2016.5951436839339</v>
      </c>
      <c r="I1556" s="158">
        <v>0.97824582092414181</v>
      </c>
      <c r="J1556" s="157">
        <v>92699.20674330843</v>
      </c>
      <c r="K1556" s="157">
        <v>458454.5458573323</v>
      </c>
      <c r="L1556" s="157">
        <v>3116932.2185632763</v>
      </c>
      <c r="M1556" s="156">
        <v>33.62415200805669</v>
      </c>
    </row>
    <row r="1557" spans="2:13" x14ac:dyDescent="0.2">
      <c r="B1557" t="s">
        <v>47</v>
      </c>
      <c r="C1557" s="203" t="s">
        <v>63</v>
      </c>
      <c r="D1557" s="202" t="s">
        <v>79</v>
      </c>
      <c r="E1557" s="47" t="str">
        <f t="shared" si="24"/>
        <v>PRMale50-54</v>
      </c>
      <c r="F1557" s="159">
        <v>6.5300000000000002E-3</v>
      </c>
      <c r="G1557" s="159">
        <v>3.2140588178281179E-2</v>
      </c>
      <c r="H1557" s="157">
        <v>2914.5924743545547</v>
      </c>
      <c r="I1557" s="158">
        <v>0.96785941182171886</v>
      </c>
      <c r="J1557" s="157">
        <v>90682.611599624492</v>
      </c>
      <c r="K1557" s="157">
        <v>446126.5768122361</v>
      </c>
      <c r="L1557" s="157">
        <v>2658477.6727059442</v>
      </c>
      <c r="M1557" s="156">
        <v>29.316289262195806</v>
      </c>
    </row>
    <row r="1558" spans="2:13" x14ac:dyDescent="0.2">
      <c r="B1558" t="s">
        <v>47</v>
      </c>
      <c r="C1558" s="203" t="s">
        <v>63</v>
      </c>
      <c r="D1558" s="202" t="s">
        <v>80</v>
      </c>
      <c r="E1558" s="47" t="str">
        <f t="shared" si="24"/>
        <v>PRMale55-59</v>
      </c>
      <c r="F1558" s="159">
        <v>9.4299999999999991E-3</v>
      </c>
      <c r="G1558" s="159">
        <v>4.6041200859744856E-2</v>
      </c>
      <c r="H1558" s="157">
        <v>4040.9449976084816</v>
      </c>
      <c r="I1558" s="158">
        <v>0.95395879914025516</v>
      </c>
      <c r="J1558" s="157">
        <v>87768.019125269944</v>
      </c>
      <c r="K1558" s="157">
        <v>428737.73313232855</v>
      </c>
      <c r="L1558" s="157">
        <v>2212351.0958937081</v>
      </c>
      <c r="M1558" s="156">
        <v>25.206802180826863</v>
      </c>
    </row>
    <row r="1559" spans="2:13" x14ac:dyDescent="0.2">
      <c r="B1559" t="s">
        <v>47</v>
      </c>
      <c r="C1559" s="203" t="s">
        <v>63</v>
      </c>
      <c r="D1559" s="202" t="s">
        <v>81</v>
      </c>
      <c r="E1559" s="47" t="str">
        <f t="shared" si="24"/>
        <v>PRMale60-64</v>
      </c>
      <c r="F1559" s="159">
        <v>1.3599999999999999E-2</v>
      </c>
      <c r="G1559" s="159">
        <v>6.5759440893181489E-2</v>
      </c>
      <c r="H1559" s="157">
        <v>5505.8455822569795</v>
      </c>
      <c r="I1559" s="158">
        <v>0.93424055910681847</v>
      </c>
      <c r="J1559" s="157">
        <v>83727.074127661472</v>
      </c>
      <c r="K1559" s="157">
        <v>404870.75668266491</v>
      </c>
      <c r="L1559" s="157">
        <v>1783613.3627613797</v>
      </c>
      <c r="M1559" s="156">
        <v>21.30270741387481</v>
      </c>
    </row>
    <row r="1560" spans="2:13" x14ac:dyDescent="0.2">
      <c r="B1560" t="s">
        <v>47</v>
      </c>
      <c r="C1560" s="203" t="s">
        <v>63</v>
      </c>
      <c r="D1560" s="202" t="s">
        <v>82</v>
      </c>
      <c r="E1560" s="47" t="str">
        <f t="shared" si="24"/>
        <v>PRMale65-69</v>
      </c>
      <c r="F1560" s="159">
        <v>2.1049999999999999E-2</v>
      </c>
      <c r="G1560" s="159">
        <v>9.9980716592320856E-2</v>
      </c>
      <c r="H1560" s="157">
        <v>7820.6144827012449</v>
      </c>
      <c r="I1560" s="158">
        <v>0.90001928340767912</v>
      </c>
      <c r="J1560" s="157">
        <v>78221.22854540449</v>
      </c>
      <c r="K1560" s="157">
        <v>371554.60652026936</v>
      </c>
      <c r="L1560" s="157">
        <v>1378742.6060787148</v>
      </c>
      <c r="M1560" s="156">
        <v>17.626194726389478</v>
      </c>
    </row>
    <row r="1561" spans="2:13" x14ac:dyDescent="0.2">
      <c r="B1561" t="s">
        <v>47</v>
      </c>
      <c r="C1561" s="203" t="s">
        <v>63</v>
      </c>
      <c r="D1561" s="202" t="s">
        <v>19</v>
      </c>
      <c r="E1561" s="47" t="str">
        <f t="shared" si="24"/>
        <v>PRMale70-74</v>
      </c>
      <c r="F1561" s="159">
        <v>3.252E-2</v>
      </c>
      <c r="G1561" s="159">
        <v>0.15035615744134384</v>
      </c>
      <c r="H1561" s="157">
        <v>10585.165811979094</v>
      </c>
      <c r="I1561" s="158">
        <v>0.8496438425586561</v>
      </c>
      <c r="J1561" s="157">
        <v>70400.614062703244</v>
      </c>
      <c r="K1561" s="157">
        <v>325540.15578356851</v>
      </c>
      <c r="L1561" s="157">
        <v>1007187.9995584455</v>
      </c>
      <c r="M1561" s="156">
        <v>14.306522932617892</v>
      </c>
    </row>
    <row r="1562" spans="2:13" x14ac:dyDescent="0.2">
      <c r="B1562" t="s">
        <v>47</v>
      </c>
      <c r="C1562" s="203" t="s">
        <v>63</v>
      </c>
      <c r="D1562" s="202" t="s">
        <v>20</v>
      </c>
      <c r="E1562" s="47" t="str">
        <f t="shared" si="24"/>
        <v>PRMale75-79</v>
      </c>
      <c r="F1562" s="159">
        <v>5.0970000000000001E-2</v>
      </c>
      <c r="G1562" s="159">
        <v>0.22605814498914362</v>
      </c>
      <c r="H1562" s="157">
        <v>13521.769273252816</v>
      </c>
      <c r="I1562" s="158">
        <v>0.77394185501085633</v>
      </c>
      <c r="J1562" s="157">
        <v>59815.448250724148</v>
      </c>
      <c r="K1562" s="157">
        <v>265272.81807048869</v>
      </c>
      <c r="L1562" s="157">
        <v>681647.84377487702</v>
      </c>
      <c r="M1562" s="156">
        <v>11.395849462126613</v>
      </c>
    </row>
    <row r="1563" spans="2:13" x14ac:dyDescent="0.2">
      <c r="B1563" t="s">
        <v>47</v>
      </c>
      <c r="C1563" s="203" t="s">
        <v>63</v>
      </c>
      <c r="D1563" s="202" t="s">
        <v>21</v>
      </c>
      <c r="E1563" s="47" t="str">
        <f t="shared" si="24"/>
        <v>PRMale80-84</v>
      </c>
      <c r="F1563" s="159">
        <v>7.5929999999999997E-2</v>
      </c>
      <c r="G1563" s="159">
        <v>0.31906480448504748</v>
      </c>
      <c r="H1563" s="157">
        <v>14770.683631840442</v>
      </c>
      <c r="I1563" s="158">
        <v>0.68093519551495252</v>
      </c>
      <c r="J1563" s="157">
        <v>46293.678977471325</v>
      </c>
      <c r="K1563" s="157">
        <v>194541.68580775551</v>
      </c>
      <c r="L1563" s="157">
        <v>416375.02570438827</v>
      </c>
      <c r="M1563" s="156">
        <v>8.9942090346074224</v>
      </c>
    </row>
    <row r="1564" spans="2:13" x14ac:dyDescent="0.2">
      <c r="B1564" t="s">
        <v>47</v>
      </c>
      <c r="C1564" s="203" t="s">
        <v>63</v>
      </c>
      <c r="D1564" s="202" t="s">
        <v>22</v>
      </c>
      <c r="E1564" s="47" t="str">
        <f t="shared" si="24"/>
        <v>PRMale85-89</v>
      </c>
      <c r="F1564" s="159">
        <v>0.11247</v>
      </c>
      <c r="G1564" s="159">
        <v>0.43893838354326703</v>
      </c>
      <c r="H1564" s="157">
        <v>13836.65262145315</v>
      </c>
      <c r="I1564" s="158">
        <v>0.56106161645673303</v>
      </c>
      <c r="J1564" s="157">
        <v>31522.995345630883</v>
      </c>
      <c r="K1564" s="157">
        <v>123023.34517452154</v>
      </c>
      <c r="L1564" s="157">
        <v>221833.33989663277</v>
      </c>
      <c r="M1564" s="156">
        <v>7.0371910240242785</v>
      </c>
    </row>
    <row r="1565" spans="2:13" x14ac:dyDescent="0.2">
      <c r="B1565" t="s">
        <v>47</v>
      </c>
      <c r="C1565" s="203" t="s">
        <v>63</v>
      </c>
      <c r="D1565" s="202" t="s">
        <v>5</v>
      </c>
      <c r="E1565" s="47" t="str">
        <f t="shared" si="24"/>
        <v>PRMale90+</v>
      </c>
      <c r="F1565" s="159">
        <v>0.17899000000000001</v>
      </c>
      <c r="G1565" s="159">
        <v>1</v>
      </c>
      <c r="H1565" s="157">
        <v>17686.342724177735</v>
      </c>
      <c r="I1565" s="158">
        <v>0</v>
      </c>
      <c r="J1565" s="157">
        <v>17686.342724177735</v>
      </c>
      <c r="K1565" s="157">
        <v>98809.994722111238</v>
      </c>
      <c r="L1565" s="157">
        <v>98809.994722111238</v>
      </c>
      <c r="M1565" s="156">
        <v>5.5867963356287991</v>
      </c>
    </row>
    <row r="1566" spans="2:13" x14ac:dyDescent="0.2">
      <c r="B1566" t="s">
        <v>47</v>
      </c>
      <c r="C1566" s="203" t="s">
        <v>64</v>
      </c>
      <c r="D1566" s="202">
        <v>0</v>
      </c>
      <c r="E1566" s="47" t="str">
        <f t="shared" si="24"/>
        <v>SCMale0</v>
      </c>
      <c r="F1566" s="159">
        <v>8.7200000000000003E-3</v>
      </c>
      <c r="G1566" s="159">
        <v>8.6459633164372631E-3</v>
      </c>
      <c r="H1566" s="157">
        <v>864.59633164372633</v>
      </c>
      <c r="I1566" s="158">
        <v>0.9913540366835627</v>
      </c>
      <c r="J1566" s="157">
        <v>100000</v>
      </c>
      <c r="K1566" s="157">
        <v>99193.64040843102</v>
      </c>
      <c r="L1566" s="157">
        <v>7695806.3847451564</v>
      </c>
      <c r="M1566" s="156">
        <v>76.958063847451569</v>
      </c>
    </row>
    <row r="1567" spans="2:13" x14ac:dyDescent="0.2">
      <c r="B1567" t="s">
        <v>47</v>
      </c>
      <c r="C1567" s="203" t="s">
        <v>64</v>
      </c>
      <c r="D1567" s="202" t="s">
        <v>107</v>
      </c>
      <c r="E1567" s="47" t="str">
        <f t="shared" si="24"/>
        <v>SCMale01-04</v>
      </c>
      <c r="F1567" s="159">
        <v>3.6999999999999999E-4</v>
      </c>
      <c r="G1567" s="159">
        <v>1.4753121762434659E-3</v>
      </c>
      <c r="H1567" s="157">
        <v>146.25566812873717</v>
      </c>
      <c r="I1567" s="158">
        <v>0.99852468782375658</v>
      </c>
      <c r="J1567" s="157">
        <v>99135.403668356274</v>
      </c>
      <c r="K1567" s="157">
        <v>396194.54261812771</v>
      </c>
      <c r="L1567" s="157">
        <v>7596612.7443367252</v>
      </c>
      <c r="M1567" s="156">
        <v>76.628655992062519</v>
      </c>
    </row>
    <row r="1568" spans="2:13" x14ac:dyDescent="0.2">
      <c r="B1568" t="s">
        <v>47</v>
      </c>
      <c r="C1568" s="203" t="s">
        <v>64</v>
      </c>
      <c r="D1568" s="202" t="s">
        <v>106</v>
      </c>
      <c r="E1568" s="47" t="str">
        <f t="shared" si="24"/>
        <v>SCMale05-09</v>
      </c>
      <c r="F1568" s="159">
        <v>1.3999999999999999E-4</v>
      </c>
      <c r="G1568" s="159">
        <v>7.0495798274885276E-4</v>
      </c>
      <c r="H1568" s="157">
        <v>69.783190088268029</v>
      </c>
      <c r="I1568" s="158">
        <v>0.99929504201725117</v>
      </c>
      <c r="J1568" s="157">
        <v>98989.148000227535</v>
      </c>
      <c r="K1568" s="157">
        <v>494771.28202591703</v>
      </c>
      <c r="L1568" s="157">
        <v>7200418.2017185977</v>
      </c>
      <c r="M1568" s="156">
        <v>72.739470408433533</v>
      </c>
    </row>
    <row r="1569" spans="2:13" x14ac:dyDescent="0.2">
      <c r="B1569" t="s">
        <v>47</v>
      </c>
      <c r="C1569" s="203" t="s">
        <v>64</v>
      </c>
      <c r="D1569" s="202" t="s">
        <v>71</v>
      </c>
      <c r="E1569" s="47" t="str">
        <f t="shared" si="24"/>
        <v>SCMale10-14</v>
      </c>
      <c r="F1569" s="159">
        <v>1.9000000000000001E-4</v>
      </c>
      <c r="G1569" s="159">
        <v>9.2943071305669894E-4</v>
      </c>
      <c r="H1569" s="157">
        <v>91.938695770603474</v>
      </c>
      <c r="I1569" s="158">
        <v>0.99907056928694327</v>
      </c>
      <c r="J1569" s="157">
        <v>98919.364810139276</v>
      </c>
      <c r="K1569" s="157">
        <v>494366.97731126985</v>
      </c>
      <c r="L1569" s="157">
        <v>6705646.9196926802</v>
      </c>
      <c r="M1569" s="156">
        <v>67.789021215038659</v>
      </c>
    </row>
    <row r="1570" spans="2:13" x14ac:dyDescent="0.2">
      <c r="B1570" t="s">
        <v>47</v>
      </c>
      <c r="C1570" s="203" t="s">
        <v>64</v>
      </c>
      <c r="D1570" s="202" t="s">
        <v>72</v>
      </c>
      <c r="E1570" s="47" t="str">
        <f t="shared" si="24"/>
        <v>SCMale15-19</v>
      </c>
      <c r="F1570" s="159">
        <v>7.6000000000000004E-4</v>
      </c>
      <c r="G1570" s="159">
        <v>3.7966700968608382E-3</v>
      </c>
      <c r="H1570" s="157">
        <v>375.21513347814744</v>
      </c>
      <c r="I1570" s="158">
        <v>0.9962033299031392</v>
      </c>
      <c r="J1570" s="157">
        <v>98827.426114368674</v>
      </c>
      <c r="K1570" s="157">
        <v>493199.09273814806</v>
      </c>
      <c r="L1570" s="157">
        <v>6211279.9423814109</v>
      </c>
      <c r="M1570" s="156">
        <v>62.84975928841218</v>
      </c>
    </row>
    <row r="1571" spans="2:13" x14ac:dyDescent="0.2">
      <c r="B1571" t="s">
        <v>47</v>
      </c>
      <c r="C1571" s="203" t="s">
        <v>64</v>
      </c>
      <c r="D1571" s="202" t="s">
        <v>73</v>
      </c>
      <c r="E1571" s="47" t="str">
        <f t="shared" si="24"/>
        <v>SCMale20-24</v>
      </c>
      <c r="F1571" s="159">
        <v>1.1800000000000001E-3</v>
      </c>
      <c r="G1571" s="159">
        <v>5.8907396299275839E-3</v>
      </c>
      <c r="H1571" s="157">
        <v>579.95634087912356</v>
      </c>
      <c r="I1571" s="158">
        <v>0.99410926037007241</v>
      </c>
      <c r="J1571" s="157">
        <v>98452.210980890537</v>
      </c>
      <c r="K1571" s="157">
        <v>490811.16405225487</v>
      </c>
      <c r="L1571" s="157">
        <v>5718080.849643263</v>
      </c>
      <c r="M1571" s="156">
        <v>58.079760654162818</v>
      </c>
    </row>
    <row r="1572" spans="2:13" x14ac:dyDescent="0.2">
      <c r="B1572" t="s">
        <v>47</v>
      </c>
      <c r="C1572" s="203" t="s">
        <v>64</v>
      </c>
      <c r="D1572" s="202" t="s">
        <v>74</v>
      </c>
      <c r="E1572" s="47" t="str">
        <f t="shared" si="24"/>
        <v>SCMale25-29</v>
      </c>
      <c r="F1572" s="159">
        <v>1.01E-3</v>
      </c>
      <c r="G1572" s="159">
        <v>5.0202229869516909E-3</v>
      </c>
      <c r="H1572" s="157">
        <v>491.34054252857459</v>
      </c>
      <c r="I1572" s="158">
        <v>0.99497977701304829</v>
      </c>
      <c r="J1572" s="157">
        <v>97872.254640011408</v>
      </c>
      <c r="K1572" s="157">
        <v>488132.92184373562</v>
      </c>
      <c r="L1572" s="157">
        <v>5227269.6855910085</v>
      </c>
      <c r="M1572" s="156">
        <v>53.409106644346529</v>
      </c>
    </row>
    <row r="1573" spans="2:13" x14ac:dyDescent="0.2">
      <c r="B1573" t="s">
        <v>47</v>
      </c>
      <c r="C1573" s="203" t="s">
        <v>64</v>
      </c>
      <c r="D1573" s="202" t="s">
        <v>75</v>
      </c>
      <c r="E1573" s="47" t="str">
        <f t="shared" si="24"/>
        <v>SCMale30-34</v>
      </c>
      <c r="F1573" s="159">
        <v>1.25E-3</v>
      </c>
      <c r="G1573" s="159">
        <v>6.2309039713785838E-3</v>
      </c>
      <c r="H1573" s="157">
        <v>606.77112438648248</v>
      </c>
      <c r="I1573" s="158">
        <v>0.9937690960286214</v>
      </c>
      <c r="J1573" s="157">
        <v>97380.914097482833</v>
      </c>
      <c r="K1573" s="157">
        <v>485387.64267644793</v>
      </c>
      <c r="L1573" s="157">
        <v>4739136.763747273</v>
      </c>
      <c r="M1573" s="156">
        <v>48.665971229261373</v>
      </c>
    </row>
    <row r="1574" spans="2:13" x14ac:dyDescent="0.2">
      <c r="B1574" t="s">
        <v>47</v>
      </c>
      <c r="C1574" s="203" t="s">
        <v>64</v>
      </c>
      <c r="D1574" s="202" t="s">
        <v>76</v>
      </c>
      <c r="E1574" s="47" t="str">
        <f t="shared" si="24"/>
        <v>SCMale35-39</v>
      </c>
      <c r="F1574" s="159">
        <v>1.72E-3</v>
      </c>
      <c r="G1574" s="159">
        <v>8.5440041977651489E-3</v>
      </c>
      <c r="H1574" s="157">
        <v>826.83868379725982</v>
      </c>
      <c r="I1574" s="158">
        <v>0.99145599580223487</v>
      </c>
      <c r="J1574" s="157">
        <v>96774.142973096343</v>
      </c>
      <c r="K1574" s="157">
        <v>481803.61815598857</v>
      </c>
      <c r="L1574" s="157">
        <v>4253749.1210708255</v>
      </c>
      <c r="M1574" s="156">
        <v>43.955430556004899</v>
      </c>
    </row>
    <row r="1575" spans="2:13" x14ac:dyDescent="0.2">
      <c r="B1575" t="s">
        <v>47</v>
      </c>
      <c r="C1575" s="203" t="s">
        <v>64</v>
      </c>
      <c r="D1575" s="202" t="s">
        <v>77</v>
      </c>
      <c r="E1575" s="47" t="str">
        <f t="shared" si="24"/>
        <v>SCMale40-44</v>
      </c>
      <c r="F1575" s="159">
        <v>2.3999999999999998E-3</v>
      </c>
      <c r="G1575" s="159">
        <v>1.1937210777948654E-2</v>
      </c>
      <c r="H1575" s="157">
        <v>1145.34319487734</v>
      </c>
      <c r="I1575" s="158">
        <v>0.98806278922205137</v>
      </c>
      <c r="J1575" s="157">
        <v>95947.304289299078</v>
      </c>
      <c r="K1575" s="157">
        <v>476873.16345930204</v>
      </c>
      <c r="L1575" s="157">
        <v>3771945.5029148371</v>
      </c>
      <c r="M1575" s="156">
        <v>39.31267825453142</v>
      </c>
    </row>
    <row r="1576" spans="2:13" x14ac:dyDescent="0.2">
      <c r="B1576" t="s">
        <v>47</v>
      </c>
      <c r="C1576" s="203" t="s">
        <v>64</v>
      </c>
      <c r="D1576" s="202" t="s">
        <v>78</v>
      </c>
      <c r="E1576" s="47" t="str">
        <f t="shared" si="24"/>
        <v>SCMale45-49</v>
      </c>
      <c r="F1576" s="159">
        <v>3.5000000000000001E-3</v>
      </c>
      <c r="G1576" s="159">
        <v>1.733478983501318E-2</v>
      </c>
      <c r="H1576" s="157">
        <v>1643.372071518897</v>
      </c>
      <c r="I1576" s="158">
        <v>0.98266521016498687</v>
      </c>
      <c r="J1576" s="157">
        <v>94801.961094421742</v>
      </c>
      <c r="K1576" s="157">
        <v>469901.37529331149</v>
      </c>
      <c r="L1576" s="157">
        <v>3295072.3394555352</v>
      </c>
      <c r="M1576" s="156">
        <v>34.757428025921094</v>
      </c>
    </row>
    <row r="1577" spans="2:13" x14ac:dyDescent="0.2">
      <c r="B1577" t="s">
        <v>47</v>
      </c>
      <c r="C1577" s="203" t="s">
        <v>64</v>
      </c>
      <c r="D1577" s="202" t="s">
        <v>79</v>
      </c>
      <c r="E1577" s="47" t="str">
        <f t="shared" si="24"/>
        <v>SCMale50-54</v>
      </c>
      <c r="F1577" s="159">
        <v>5.3400000000000001E-3</v>
      </c>
      <c r="G1577" s="159">
        <v>2.6330597967431348E-2</v>
      </c>
      <c r="H1577" s="157">
        <v>2452.9213547752179</v>
      </c>
      <c r="I1577" s="158">
        <v>0.97366940203256869</v>
      </c>
      <c r="J1577" s="157">
        <v>93158.589022902845</v>
      </c>
      <c r="K1577" s="157">
        <v>459660.64172757621</v>
      </c>
      <c r="L1577" s="157">
        <v>2825170.9641622235</v>
      </c>
      <c r="M1577" s="156">
        <v>30.326467948840026</v>
      </c>
    </row>
    <row r="1578" spans="2:13" x14ac:dyDescent="0.2">
      <c r="B1578" t="s">
        <v>47</v>
      </c>
      <c r="C1578" s="203" t="s">
        <v>64</v>
      </c>
      <c r="D1578" s="202" t="s">
        <v>80</v>
      </c>
      <c r="E1578" s="47" t="str">
        <f t="shared" si="24"/>
        <v>SCMale55-59</v>
      </c>
      <c r="F1578" s="159">
        <v>8.0000000000000002E-3</v>
      </c>
      <c r="G1578" s="159">
        <v>3.923618663188766E-2</v>
      </c>
      <c r="H1578" s="157">
        <v>3558.9445051966341</v>
      </c>
      <c r="I1578" s="158">
        <v>0.96076381336811234</v>
      </c>
      <c r="J1578" s="157">
        <v>90705.667668127629</v>
      </c>
      <c r="K1578" s="157">
        <v>444630.97707764659</v>
      </c>
      <c r="L1578" s="157">
        <v>2365510.3224346475</v>
      </c>
      <c r="M1578" s="156">
        <v>26.078969299796533</v>
      </c>
    </row>
    <row r="1579" spans="2:13" x14ac:dyDescent="0.2">
      <c r="B1579" t="s">
        <v>47</v>
      </c>
      <c r="C1579" s="203" t="s">
        <v>64</v>
      </c>
      <c r="D1579" s="202" t="s">
        <v>81</v>
      </c>
      <c r="E1579" s="47" t="str">
        <f t="shared" si="24"/>
        <v>SCMale60-64</v>
      </c>
      <c r="F1579" s="159">
        <v>1.222E-2</v>
      </c>
      <c r="G1579" s="159">
        <v>5.9291746560786882E-2</v>
      </c>
      <c r="H1579" s="157">
        <v>5167.0814233795609</v>
      </c>
      <c r="I1579" s="158">
        <v>0.94070825343921316</v>
      </c>
      <c r="J1579" s="157">
        <v>87146.723162930997</v>
      </c>
      <c r="K1579" s="157">
        <v>422815.91225620609</v>
      </c>
      <c r="L1579" s="157">
        <v>1920879.3453570011</v>
      </c>
      <c r="M1579" s="156">
        <v>22.041899863127295</v>
      </c>
    </row>
    <row r="1580" spans="2:13" x14ac:dyDescent="0.2">
      <c r="B1580" t="s">
        <v>47</v>
      </c>
      <c r="C1580" s="203" t="s">
        <v>64</v>
      </c>
      <c r="D1580" s="202" t="s">
        <v>82</v>
      </c>
      <c r="E1580" s="47" t="str">
        <f t="shared" si="24"/>
        <v>SCMale65-69</v>
      </c>
      <c r="F1580" s="159">
        <v>1.8880000000000001E-2</v>
      </c>
      <c r="G1580" s="159">
        <v>9.0147517655680715E-2</v>
      </c>
      <c r="H1580" s="157">
        <v>7390.2612011225938</v>
      </c>
      <c r="I1580" s="158">
        <v>0.90985248234431926</v>
      </c>
      <c r="J1580" s="157">
        <v>81979.641739551444</v>
      </c>
      <c r="K1580" s="157">
        <v>391422.55569495074</v>
      </c>
      <c r="L1580" s="157">
        <v>1498063.4331007949</v>
      </c>
      <c r="M1580" s="156">
        <v>18.273603071603173</v>
      </c>
    </row>
    <row r="1581" spans="2:13" x14ac:dyDescent="0.2">
      <c r="B1581" t="s">
        <v>47</v>
      </c>
      <c r="C1581" s="203" t="s">
        <v>64</v>
      </c>
      <c r="D1581" s="202" t="s">
        <v>19</v>
      </c>
      <c r="E1581" s="47" t="str">
        <f t="shared" si="24"/>
        <v>SCMale70-74</v>
      </c>
      <c r="F1581" s="159">
        <v>3.023E-2</v>
      </c>
      <c r="G1581" s="159">
        <v>0.14051847424082017</v>
      </c>
      <c r="H1581" s="157">
        <v>10481.185947827948</v>
      </c>
      <c r="I1581" s="158">
        <v>0.8594815257591798</v>
      </c>
      <c r="J1581" s="157">
        <v>74589.380538428843</v>
      </c>
      <c r="K1581" s="157">
        <v>346743.93782257434</v>
      </c>
      <c r="L1581" s="157">
        <v>1106640.8774058442</v>
      </c>
      <c r="M1581" s="156">
        <v>14.836440112754348</v>
      </c>
    </row>
    <row r="1582" spans="2:13" x14ac:dyDescent="0.2">
      <c r="B1582" t="s">
        <v>47</v>
      </c>
      <c r="C1582" s="203" t="s">
        <v>64</v>
      </c>
      <c r="D1582" s="202" t="s">
        <v>20</v>
      </c>
      <c r="E1582" s="47" t="str">
        <f t="shared" si="24"/>
        <v>SCMale75-79</v>
      </c>
      <c r="F1582" s="159">
        <v>4.743E-2</v>
      </c>
      <c r="G1582" s="159">
        <v>0.21201377117958922</v>
      </c>
      <c r="H1582" s="157">
        <v>13591.820098668237</v>
      </c>
      <c r="I1582" s="158">
        <v>0.78798622882041081</v>
      </c>
      <c r="J1582" s="157">
        <v>64108.194590600891</v>
      </c>
      <c r="K1582" s="157">
        <v>286561.42270633386</v>
      </c>
      <c r="L1582" s="157">
        <v>759896.93958326988</v>
      </c>
      <c r="M1582" s="156">
        <v>11.853351111133627</v>
      </c>
    </row>
    <row r="1583" spans="2:13" x14ac:dyDescent="0.2">
      <c r="B1583" t="s">
        <v>47</v>
      </c>
      <c r="C1583" s="203" t="s">
        <v>64</v>
      </c>
      <c r="D1583" s="202" t="s">
        <v>21</v>
      </c>
      <c r="E1583" s="47" t="str">
        <f t="shared" si="24"/>
        <v>SCMale80-84</v>
      </c>
      <c r="F1583" s="159">
        <v>7.2639999999999996E-2</v>
      </c>
      <c r="G1583" s="159">
        <v>0.30737599719413944</v>
      </c>
      <c r="H1583" s="157">
        <v>15527.52098409039</v>
      </c>
      <c r="I1583" s="158">
        <v>0.69262400280586056</v>
      </c>
      <c r="J1583" s="157">
        <v>50516.374491932656</v>
      </c>
      <c r="K1583" s="157">
        <v>213763.06999943731</v>
      </c>
      <c r="L1583" s="157">
        <v>473335.51687693596</v>
      </c>
      <c r="M1583" s="156">
        <v>9.369942353098331</v>
      </c>
    </row>
    <row r="1584" spans="2:13" x14ac:dyDescent="0.2">
      <c r="B1584" t="s">
        <v>47</v>
      </c>
      <c r="C1584" s="203" t="s">
        <v>64</v>
      </c>
      <c r="D1584" s="202" t="s">
        <v>22</v>
      </c>
      <c r="E1584" s="47" t="str">
        <f t="shared" si="24"/>
        <v>SCMale85-89</v>
      </c>
      <c r="F1584" s="159">
        <v>0.10918</v>
      </c>
      <c r="G1584" s="159">
        <v>0.42885367337431363</v>
      </c>
      <c r="H1584" s="157">
        <v>15005.098353993893</v>
      </c>
      <c r="I1584" s="158">
        <v>0.57114632662568643</v>
      </c>
      <c r="J1584" s="157">
        <v>34988.853507842265</v>
      </c>
      <c r="K1584" s="157">
        <v>137431.52165422658</v>
      </c>
      <c r="L1584" s="157">
        <v>259572.44687749862</v>
      </c>
      <c r="M1584" s="156">
        <v>7.4187182732157559</v>
      </c>
    </row>
    <row r="1585" spans="2:13" x14ac:dyDescent="0.2">
      <c r="B1585" t="s">
        <v>47</v>
      </c>
      <c r="C1585" s="203" t="s">
        <v>64</v>
      </c>
      <c r="D1585" s="202" t="s">
        <v>5</v>
      </c>
      <c r="E1585" s="47" t="str">
        <f t="shared" si="24"/>
        <v>SCMale90+</v>
      </c>
      <c r="F1585" s="159">
        <v>0.16361000000000001</v>
      </c>
      <c r="G1585" s="159">
        <v>1</v>
      </c>
      <c r="H1585" s="157">
        <v>19983.755153848371</v>
      </c>
      <c r="I1585" s="158">
        <v>0</v>
      </c>
      <c r="J1585" s="157">
        <v>19983.755153848371</v>
      </c>
      <c r="K1585" s="157">
        <v>122140.92522327203</v>
      </c>
      <c r="L1585" s="157">
        <v>122140.92522327203</v>
      </c>
      <c r="M1585" s="156">
        <v>6.1120106948343365</v>
      </c>
    </row>
    <row r="1586" spans="2:13" x14ac:dyDescent="0.2">
      <c r="B1586" t="s">
        <v>47</v>
      </c>
      <c r="C1586" s="203" t="s">
        <v>65</v>
      </c>
      <c r="D1586" s="202">
        <v>0</v>
      </c>
      <c r="E1586" s="47" t="str">
        <f t="shared" si="24"/>
        <v>RSMale0</v>
      </c>
      <c r="F1586" s="159">
        <v>9.2599999999999991E-3</v>
      </c>
      <c r="G1586" s="159">
        <v>9.1839407055135068E-3</v>
      </c>
      <c r="H1586" s="157">
        <v>918.39407055135064</v>
      </c>
      <c r="I1586" s="158">
        <v>0.99081605929448646</v>
      </c>
      <c r="J1586" s="157">
        <v>100000</v>
      </c>
      <c r="K1586" s="157">
        <v>99144.886797925763</v>
      </c>
      <c r="L1586" s="157">
        <v>7544297.8882695418</v>
      </c>
      <c r="M1586" s="156">
        <v>75.442978882695414</v>
      </c>
    </row>
    <row r="1587" spans="2:13" x14ac:dyDescent="0.2">
      <c r="B1587" t="s">
        <v>47</v>
      </c>
      <c r="C1587" s="203" t="s">
        <v>65</v>
      </c>
      <c r="D1587" s="202" t="s">
        <v>107</v>
      </c>
      <c r="E1587" s="47" t="str">
        <f t="shared" si="24"/>
        <v>RSMale01-04</v>
      </c>
      <c r="F1587" s="159">
        <v>3.8000000000000002E-4</v>
      </c>
      <c r="G1587" s="159">
        <v>1.4997863922314484E-3</v>
      </c>
      <c r="H1587" s="157">
        <v>148.60124429342588</v>
      </c>
      <c r="I1587" s="158">
        <v>0.99850021360776853</v>
      </c>
      <c r="J1587" s="157">
        <v>99081.605929448648</v>
      </c>
      <c r="K1587" s="157">
        <v>395973.54462070361</v>
      </c>
      <c r="L1587" s="157">
        <v>7445153.0014716163</v>
      </c>
      <c r="M1587" s="156">
        <v>75.141626254755693</v>
      </c>
    </row>
    <row r="1588" spans="2:13" x14ac:dyDescent="0.2">
      <c r="B1588" t="s">
        <v>47</v>
      </c>
      <c r="C1588" s="203" t="s">
        <v>65</v>
      </c>
      <c r="D1588" s="202" t="s">
        <v>106</v>
      </c>
      <c r="E1588" s="47" t="str">
        <f t="shared" si="24"/>
        <v>RSMale05-09</v>
      </c>
      <c r="F1588" s="159">
        <v>1.7000000000000001E-4</v>
      </c>
      <c r="G1588" s="159">
        <v>8.2984218246883563E-4</v>
      </c>
      <c r="H1588" s="157">
        <v>82.098780526128749</v>
      </c>
      <c r="I1588" s="158">
        <v>0.99917015781753116</v>
      </c>
      <c r="J1588" s="157">
        <v>98933.004685155218</v>
      </c>
      <c r="K1588" s="157">
        <v>494459.77647446078</v>
      </c>
      <c r="L1588" s="157">
        <v>7049179.4568509124</v>
      </c>
      <c r="M1588" s="156">
        <v>71.252050610251345</v>
      </c>
    </row>
    <row r="1589" spans="2:13" x14ac:dyDescent="0.2">
      <c r="B1589" t="s">
        <v>47</v>
      </c>
      <c r="C1589" s="203" t="s">
        <v>65</v>
      </c>
      <c r="D1589" s="202" t="s">
        <v>71</v>
      </c>
      <c r="E1589" s="47" t="str">
        <f t="shared" si="24"/>
        <v>RSMale10-14</v>
      </c>
      <c r="F1589" s="159">
        <v>2.1000000000000001E-4</v>
      </c>
      <c r="G1589" s="159">
        <v>1.0707722346003524E-3</v>
      </c>
      <c r="H1589" s="157">
        <v>105.84680540776885</v>
      </c>
      <c r="I1589" s="158">
        <v>0.99892922776539961</v>
      </c>
      <c r="J1589" s="157">
        <v>98850.905904629093</v>
      </c>
      <c r="K1589" s="157">
        <v>493989.91250962607</v>
      </c>
      <c r="L1589" s="157">
        <v>6554719.6803764515</v>
      </c>
      <c r="M1589" s="156">
        <v>66.309151346578602</v>
      </c>
    </row>
    <row r="1590" spans="2:13" x14ac:dyDescent="0.2">
      <c r="B1590" t="s">
        <v>47</v>
      </c>
      <c r="C1590" s="203" t="s">
        <v>65</v>
      </c>
      <c r="D1590" s="202" t="s">
        <v>72</v>
      </c>
      <c r="E1590" s="47" t="str">
        <f t="shared" si="24"/>
        <v>RSMale15-19</v>
      </c>
      <c r="F1590" s="159">
        <v>9.3999999999999997E-4</v>
      </c>
      <c r="G1590" s="159">
        <v>4.7047606322583773E-3</v>
      </c>
      <c r="H1590" s="157">
        <v>464.57186668004334</v>
      </c>
      <c r="I1590" s="158">
        <v>0.99529523936774167</v>
      </c>
      <c r="J1590" s="157">
        <v>98745.059099221326</v>
      </c>
      <c r="K1590" s="157">
        <v>492563.86582940654</v>
      </c>
      <c r="L1590" s="157">
        <v>6060729.7678668257</v>
      </c>
      <c r="M1590" s="156">
        <v>61.377549653161523</v>
      </c>
    </row>
    <row r="1591" spans="2:13" x14ac:dyDescent="0.2">
      <c r="B1591" t="s">
        <v>47</v>
      </c>
      <c r="C1591" s="203" t="s">
        <v>65</v>
      </c>
      <c r="D1591" s="202" t="s">
        <v>73</v>
      </c>
      <c r="E1591" s="47" t="str">
        <f t="shared" si="24"/>
        <v>RSMale20-24</v>
      </c>
      <c r="F1591" s="159">
        <v>1.4E-3</v>
      </c>
      <c r="G1591" s="159">
        <v>6.958798713349007E-3</v>
      </c>
      <c r="H1591" s="157">
        <v>683.91412810112183</v>
      </c>
      <c r="I1591" s="158">
        <v>0.99304120128665097</v>
      </c>
      <c r="J1591" s="157">
        <v>98280.487232541287</v>
      </c>
      <c r="K1591" s="157">
        <v>489692.65084245364</v>
      </c>
      <c r="L1591" s="157">
        <v>5568165.9020374194</v>
      </c>
      <c r="M1591" s="156">
        <v>56.655863832487846</v>
      </c>
    </row>
    <row r="1592" spans="2:13" x14ac:dyDescent="0.2">
      <c r="B1592" t="s">
        <v>47</v>
      </c>
      <c r="C1592" s="203" t="s">
        <v>65</v>
      </c>
      <c r="D1592" s="202" t="s">
        <v>74</v>
      </c>
      <c r="E1592" s="47" t="str">
        <f t="shared" si="24"/>
        <v>RSMale25-29</v>
      </c>
      <c r="F1592" s="159">
        <v>1.39E-3</v>
      </c>
      <c r="G1592" s="159">
        <v>6.9386983293036747E-3</v>
      </c>
      <c r="H1592" s="157">
        <v>677.19317874554292</v>
      </c>
      <c r="I1592" s="158">
        <v>0.99306130167069628</v>
      </c>
      <c r="J1592" s="157">
        <v>97596.573104440162</v>
      </c>
      <c r="K1592" s="157">
        <v>486289.8825753369</v>
      </c>
      <c r="L1592" s="157">
        <v>5078473.251194966</v>
      </c>
      <c r="M1592" s="156">
        <v>52.035364456499757</v>
      </c>
    </row>
    <row r="1593" spans="2:13" x14ac:dyDescent="0.2">
      <c r="B1593" t="s">
        <v>47</v>
      </c>
      <c r="C1593" s="203" t="s">
        <v>65</v>
      </c>
      <c r="D1593" s="202" t="s">
        <v>75</v>
      </c>
      <c r="E1593" s="47" t="str">
        <f t="shared" si="24"/>
        <v>RSMale30-34</v>
      </c>
      <c r="F1593" s="159">
        <v>1.6199999999999999E-3</v>
      </c>
      <c r="G1593" s="159">
        <v>8.0537915755358146E-3</v>
      </c>
      <c r="H1593" s="157">
        <v>780.56848555171416</v>
      </c>
      <c r="I1593" s="158">
        <v>0.99194620842446424</v>
      </c>
      <c r="J1593" s="157">
        <v>96919.379925694608</v>
      </c>
      <c r="K1593" s="157">
        <v>482645.47841459379</v>
      </c>
      <c r="L1593" s="157">
        <v>4592183.3686196292</v>
      </c>
      <c r="M1593" s="156">
        <v>47.381476977466512</v>
      </c>
    </row>
    <row r="1594" spans="2:13" x14ac:dyDescent="0.2">
      <c r="B1594" t="s">
        <v>47</v>
      </c>
      <c r="C1594" s="203" t="s">
        <v>65</v>
      </c>
      <c r="D1594" s="202" t="s">
        <v>76</v>
      </c>
      <c r="E1594" s="47" t="str">
        <f t="shared" si="24"/>
        <v>RSMale35-39</v>
      </c>
      <c r="F1594" s="159">
        <v>1.8699999999999999E-3</v>
      </c>
      <c r="G1594" s="159">
        <v>9.3229539551797982E-3</v>
      </c>
      <c r="H1594" s="157">
        <v>896.29771236216516</v>
      </c>
      <c r="I1594" s="158">
        <v>0.99067704604482021</v>
      </c>
      <c r="J1594" s="157">
        <v>96138.811440142905</v>
      </c>
      <c r="K1594" s="157">
        <v>478453.31291980913</v>
      </c>
      <c r="L1594" s="157">
        <v>4109537.8902050355</v>
      </c>
      <c r="M1594" s="156">
        <v>42.745877847300825</v>
      </c>
    </row>
    <row r="1595" spans="2:13" x14ac:dyDescent="0.2">
      <c r="B1595" t="s">
        <v>47</v>
      </c>
      <c r="C1595" s="203" t="s">
        <v>65</v>
      </c>
      <c r="D1595" s="202" t="s">
        <v>77</v>
      </c>
      <c r="E1595" s="47" t="str">
        <f t="shared" si="24"/>
        <v>RSMale40-44</v>
      </c>
      <c r="F1595" s="159">
        <v>2.82E-3</v>
      </c>
      <c r="G1595" s="159">
        <v>1.399645367000364E-2</v>
      </c>
      <c r="H1595" s="157">
        <v>1333.0574308055689</v>
      </c>
      <c r="I1595" s="158">
        <v>0.98600354632999632</v>
      </c>
      <c r="J1595" s="157">
        <v>95242.513727780737</v>
      </c>
      <c r="K1595" s="157">
        <v>472879.92506188975</v>
      </c>
      <c r="L1595" s="157">
        <v>3631084.5772852264</v>
      </c>
      <c r="M1595" s="156">
        <v>38.124619302504783</v>
      </c>
    </row>
    <row r="1596" spans="2:13" x14ac:dyDescent="0.2">
      <c r="B1596" t="s">
        <v>47</v>
      </c>
      <c r="C1596" s="203" t="s">
        <v>65</v>
      </c>
      <c r="D1596" s="202" t="s">
        <v>78</v>
      </c>
      <c r="E1596" s="47" t="str">
        <f t="shared" si="24"/>
        <v>RSMale45-49</v>
      </c>
      <c r="F1596" s="159">
        <v>4.1999999999999997E-3</v>
      </c>
      <c r="G1596" s="159">
        <v>2.0786467973358085E-2</v>
      </c>
      <c r="H1596" s="157">
        <v>1952.0459057125452</v>
      </c>
      <c r="I1596" s="158">
        <v>0.97921353202664196</v>
      </c>
      <c r="J1596" s="157">
        <v>93909.456296975171</v>
      </c>
      <c r="K1596" s="157">
        <v>464667.16672059451</v>
      </c>
      <c r="L1596" s="157">
        <v>3158204.6522233365</v>
      </c>
      <c r="M1596" s="156">
        <v>33.630315590753369</v>
      </c>
    </row>
    <row r="1597" spans="2:13" x14ac:dyDescent="0.2">
      <c r="B1597" t="s">
        <v>47</v>
      </c>
      <c r="C1597" s="203" t="s">
        <v>65</v>
      </c>
      <c r="D1597" s="202" t="s">
        <v>79</v>
      </c>
      <c r="E1597" s="47" t="str">
        <f t="shared" si="24"/>
        <v>RSMale50-54</v>
      </c>
      <c r="F1597" s="159">
        <v>6.1999999999999998E-3</v>
      </c>
      <c r="G1597" s="159">
        <v>3.0506790564118664E-2</v>
      </c>
      <c r="H1597" s="157">
        <v>2805.3254596249585</v>
      </c>
      <c r="I1597" s="158">
        <v>0.96949320943588135</v>
      </c>
      <c r="J1597" s="157">
        <v>91957.410391262631</v>
      </c>
      <c r="K1597" s="157">
        <v>452773.73830725078</v>
      </c>
      <c r="L1597" s="157">
        <v>2693537.4855027418</v>
      </c>
      <c r="M1597" s="156">
        <v>29.291141127639555</v>
      </c>
    </row>
    <row r="1598" spans="2:13" x14ac:dyDescent="0.2">
      <c r="B1598" t="s">
        <v>47</v>
      </c>
      <c r="C1598" s="203" t="s">
        <v>65</v>
      </c>
      <c r="D1598" s="202" t="s">
        <v>80</v>
      </c>
      <c r="E1598" s="47" t="str">
        <f t="shared" si="24"/>
        <v>RSMale55-59</v>
      </c>
      <c r="F1598" s="159">
        <v>9.4599999999999997E-3</v>
      </c>
      <c r="G1598" s="159">
        <v>4.6203263906325065E-2</v>
      </c>
      <c r="H1598" s="157">
        <v>4119.1173078955617</v>
      </c>
      <c r="I1598" s="158">
        <v>0.95379673609367499</v>
      </c>
      <c r="J1598" s="157">
        <v>89152.08493163767</v>
      </c>
      <c r="K1598" s="157">
        <v>435462.63138844946</v>
      </c>
      <c r="L1598" s="157">
        <v>2240763.7471954911</v>
      </c>
      <c r="M1598" s="156">
        <v>25.134170994584384</v>
      </c>
    </row>
    <row r="1599" spans="2:13" x14ac:dyDescent="0.2">
      <c r="B1599" t="s">
        <v>47</v>
      </c>
      <c r="C1599" s="203" t="s">
        <v>65</v>
      </c>
      <c r="D1599" s="202" t="s">
        <v>81</v>
      </c>
      <c r="E1599" s="47" t="str">
        <f t="shared" si="24"/>
        <v>RSMale60-64</v>
      </c>
      <c r="F1599" s="159">
        <v>1.3899999999999999E-2</v>
      </c>
      <c r="G1599" s="159">
        <v>6.7162861985379227E-2</v>
      </c>
      <c r="H1599" s="157">
        <v>5711.0574687206117</v>
      </c>
      <c r="I1599" s="158">
        <v>0.93283713801462076</v>
      </c>
      <c r="J1599" s="157">
        <v>85032.967623742108</v>
      </c>
      <c r="K1599" s="157">
        <v>410887.19444690901</v>
      </c>
      <c r="L1599" s="157">
        <v>1805301.1158070418</v>
      </c>
      <c r="M1599" s="156">
        <v>21.230602274111181</v>
      </c>
    </row>
    <row r="1600" spans="2:13" x14ac:dyDescent="0.2">
      <c r="B1600" t="s">
        <v>47</v>
      </c>
      <c r="C1600" s="203" t="s">
        <v>65</v>
      </c>
      <c r="D1600" s="202" t="s">
        <v>82</v>
      </c>
      <c r="E1600" s="47" t="str">
        <f t="shared" si="24"/>
        <v>RSMale65-69</v>
      </c>
      <c r="F1600" s="159">
        <v>2.1340000000000001E-2</v>
      </c>
      <c r="G1600" s="159">
        <v>0.10130973858598737</v>
      </c>
      <c r="H1600" s="157">
        <v>8036.081981946405</v>
      </c>
      <c r="I1600" s="158">
        <v>0.89869026141401265</v>
      </c>
      <c r="J1600" s="157">
        <v>79321.910155021498</v>
      </c>
      <c r="K1600" s="157">
        <v>376519.34582024149</v>
      </c>
      <c r="L1600" s="157">
        <v>1394413.9213601328</v>
      </c>
      <c r="M1600" s="156">
        <v>17.579177287019217</v>
      </c>
    </row>
    <row r="1601" spans="2:13" x14ac:dyDescent="0.2">
      <c r="B1601" t="s">
        <v>47</v>
      </c>
      <c r="C1601" s="203" t="s">
        <v>65</v>
      </c>
      <c r="D1601" s="202" t="s">
        <v>19</v>
      </c>
      <c r="E1601" s="47" t="str">
        <f t="shared" si="24"/>
        <v>RSMale70-74</v>
      </c>
      <c r="F1601" s="159">
        <v>3.288E-2</v>
      </c>
      <c r="G1601" s="159">
        <v>0.15191976534737806</v>
      </c>
      <c r="H1601" s="157">
        <v>10829.72628864708</v>
      </c>
      <c r="I1601" s="158">
        <v>0.84808023465262194</v>
      </c>
      <c r="J1601" s="157">
        <v>71285.82817307509</v>
      </c>
      <c r="K1601" s="157">
        <v>329354.82514375774</v>
      </c>
      <c r="L1601" s="157">
        <v>1017894.5755398911</v>
      </c>
      <c r="M1601" s="156">
        <v>14.279059409516035</v>
      </c>
    </row>
    <row r="1602" spans="2:13" x14ac:dyDescent="0.2">
      <c r="B1602" t="s">
        <v>47</v>
      </c>
      <c r="C1602" s="203" t="s">
        <v>65</v>
      </c>
      <c r="D1602" s="202" t="s">
        <v>20</v>
      </c>
      <c r="E1602" s="47" t="str">
        <f t="shared" si="24"/>
        <v>RSMale75-79</v>
      </c>
      <c r="F1602" s="159">
        <v>5.0540000000000002E-2</v>
      </c>
      <c r="G1602" s="159">
        <v>0.22433944836615105</v>
      </c>
      <c r="H1602" s="157">
        <v>13562.688547120406</v>
      </c>
      <c r="I1602" s="158">
        <v>0.77566055163384895</v>
      </c>
      <c r="J1602" s="157">
        <v>60456.101884428012</v>
      </c>
      <c r="K1602" s="157">
        <v>268373.78805433906</v>
      </c>
      <c r="L1602" s="157">
        <v>688539.7503961334</v>
      </c>
      <c r="M1602" s="156">
        <v>11.389086112637443</v>
      </c>
    </row>
    <row r="1603" spans="2:13" x14ac:dyDescent="0.2">
      <c r="B1603" t="s">
        <v>47</v>
      </c>
      <c r="C1603" s="203" t="s">
        <v>65</v>
      </c>
      <c r="D1603" s="202" t="s">
        <v>21</v>
      </c>
      <c r="E1603" s="47" t="str">
        <f t="shared" si="24"/>
        <v>RSMale80-84</v>
      </c>
      <c r="F1603" s="159">
        <v>7.6219999999999996E-2</v>
      </c>
      <c r="G1603" s="159">
        <v>0.32010452568033226</v>
      </c>
      <c r="H1603" s="157">
        <v>15010.793833870617</v>
      </c>
      <c r="I1603" s="158">
        <v>0.67989547431966768</v>
      </c>
      <c r="J1603" s="157">
        <v>46893.413337307604</v>
      </c>
      <c r="K1603" s="157">
        <v>196940.08210186148</v>
      </c>
      <c r="L1603" s="157">
        <v>420165.96234179428</v>
      </c>
      <c r="M1603" s="156">
        <v>8.960020873710155</v>
      </c>
    </row>
    <row r="1604" spans="2:13" x14ac:dyDescent="0.2">
      <c r="B1604" t="s">
        <v>47</v>
      </c>
      <c r="C1604" s="203" t="s">
        <v>65</v>
      </c>
      <c r="D1604" s="202" t="s">
        <v>22</v>
      </c>
      <c r="E1604" s="47" t="str">
        <f t="shared" si="24"/>
        <v>RSMale85-89</v>
      </c>
      <c r="F1604" s="159">
        <v>0.11527999999999999</v>
      </c>
      <c r="G1604" s="159">
        <v>0.4474536577600588</v>
      </c>
      <c r="H1604" s="157">
        <v>14265.994715785069</v>
      </c>
      <c r="I1604" s="158">
        <v>0.55254634223994126</v>
      </c>
      <c r="J1604" s="157">
        <v>31882.619503436985</v>
      </c>
      <c r="K1604" s="157">
        <v>123748.11072772226</v>
      </c>
      <c r="L1604" s="157">
        <v>223225.8802399328</v>
      </c>
      <c r="M1604" s="156">
        <v>7.0014912110928895</v>
      </c>
    </row>
    <row r="1605" spans="2:13" x14ac:dyDescent="0.2">
      <c r="B1605" t="s">
        <v>47</v>
      </c>
      <c r="C1605" s="203" t="s">
        <v>65</v>
      </c>
      <c r="D1605" s="202" t="s">
        <v>5</v>
      </c>
      <c r="E1605" s="47" t="str">
        <f t="shared" si="24"/>
        <v>RSMale90+</v>
      </c>
      <c r="F1605" s="159">
        <v>0.17709</v>
      </c>
      <c r="G1605" s="159">
        <v>1</v>
      </c>
      <c r="H1605" s="157">
        <v>17616.624787651919</v>
      </c>
      <c r="I1605" s="158">
        <v>0</v>
      </c>
      <c r="J1605" s="157">
        <v>17616.624787651919</v>
      </c>
      <c r="K1605" s="157">
        <v>99477.769512210551</v>
      </c>
      <c r="L1605" s="157">
        <v>99477.769512210551</v>
      </c>
      <c r="M1605" s="156">
        <v>5.646812071625539</v>
      </c>
    </row>
    <row r="1606" spans="2:13" x14ac:dyDescent="0.2">
      <c r="B1606" t="s">
        <v>47</v>
      </c>
      <c r="C1606" s="203" t="s">
        <v>66</v>
      </c>
      <c r="D1606" s="202">
        <v>0</v>
      </c>
      <c r="E1606" s="47" t="str">
        <f t="shared" si="24"/>
        <v>MSMale0</v>
      </c>
      <c r="F1606" s="159">
        <v>1.384E-2</v>
      </c>
      <c r="G1606" s="159">
        <v>1.3666886686044676E-2</v>
      </c>
      <c r="H1606" s="157">
        <v>1366.6886686044675</v>
      </c>
      <c r="I1606" s="158">
        <v>0.98633311331395535</v>
      </c>
      <c r="J1606" s="157">
        <v>100000</v>
      </c>
      <c r="K1606" s="157">
        <v>98745.09593992187</v>
      </c>
      <c r="L1606" s="157">
        <v>7312120.3700357415</v>
      </c>
      <c r="M1606" s="156">
        <v>73.121203700357412</v>
      </c>
    </row>
    <row r="1607" spans="2:13" x14ac:dyDescent="0.2">
      <c r="B1607" t="s">
        <v>47</v>
      </c>
      <c r="C1607" s="203" t="s">
        <v>66</v>
      </c>
      <c r="D1607" s="202" t="s">
        <v>107</v>
      </c>
      <c r="E1607" s="47" t="str">
        <f t="shared" ref="E1607:E1670" si="25">_xlfn.CONCAT(C1607,B1607,D1607)</f>
        <v>MSMale01-04</v>
      </c>
      <c r="F1607" s="159">
        <v>7.6000000000000004E-4</v>
      </c>
      <c r="G1607" s="159">
        <v>3.0461183393804747E-3</v>
      </c>
      <c r="H1607" s="157">
        <v>300.44873852038796</v>
      </c>
      <c r="I1607" s="158">
        <v>0.99695388166061949</v>
      </c>
      <c r="J1607" s="157">
        <v>98633.31133139554</v>
      </c>
      <c r="K1607" s="157">
        <v>393815.72015909659</v>
      </c>
      <c r="L1607" s="157">
        <v>7213375.2740958193</v>
      </c>
      <c r="M1607" s="156">
        <v>73.133256672887967</v>
      </c>
    </row>
    <row r="1608" spans="2:13" x14ac:dyDescent="0.2">
      <c r="B1608" t="s">
        <v>47</v>
      </c>
      <c r="C1608" s="203" t="s">
        <v>66</v>
      </c>
      <c r="D1608" s="202" t="s">
        <v>106</v>
      </c>
      <c r="E1608" s="47" t="str">
        <f t="shared" si="25"/>
        <v>MSMale05-09</v>
      </c>
      <c r="F1608" s="159">
        <v>2.5999999999999998E-4</v>
      </c>
      <c r="G1608" s="159">
        <v>1.3049175596698875E-3</v>
      </c>
      <c r="H1608" s="157">
        <v>128.31627909004899</v>
      </c>
      <c r="I1608" s="158">
        <v>0.99869508244033012</v>
      </c>
      <c r="J1608" s="157">
        <v>98332.862592875143</v>
      </c>
      <c r="K1608" s="157">
        <v>491343.52226665057</v>
      </c>
      <c r="L1608" s="157">
        <v>6819559.5539367227</v>
      </c>
      <c r="M1608" s="156">
        <v>69.351785091130296</v>
      </c>
    </row>
    <row r="1609" spans="2:13" x14ac:dyDescent="0.2">
      <c r="B1609" t="s">
        <v>47</v>
      </c>
      <c r="C1609" s="203" t="s">
        <v>66</v>
      </c>
      <c r="D1609" s="202" t="s">
        <v>71</v>
      </c>
      <c r="E1609" s="47" t="str">
        <f t="shared" si="25"/>
        <v>MSMale10-14</v>
      </c>
      <c r="F1609" s="159">
        <v>3.2000000000000003E-4</v>
      </c>
      <c r="G1609" s="159">
        <v>1.581269253272771E-3</v>
      </c>
      <c r="H1609" s="157">
        <v>155.28782961759021</v>
      </c>
      <c r="I1609" s="158">
        <v>0.99841873074672727</v>
      </c>
      <c r="J1609" s="157">
        <v>98204.546313785089</v>
      </c>
      <c r="K1609" s="157">
        <v>490634.51199488144</v>
      </c>
      <c r="L1609" s="157">
        <v>6328216.0316700721</v>
      </c>
      <c r="M1609" s="156">
        <v>64.43913514400883</v>
      </c>
    </row>
    <row r="1610" spans="2:13" x14ac:dyDescent="0.2">
      <c r="B1610" t="s">
        <v>47</v>
      </c>
      <c r="C1610" s="203" t="s">
        <v>66</v>
      </c>
      <c r="D1610" s="202" t="s">
        <v>72</v>
      </c>
      <c r="E1610" s="47" t="str">
        <f t="shared" si="25"/>
        <v>MSMale15-19</v>
      </c>
      <c r="F1610" s="159">
        <v>1.47E-3</v>
      </c>
      <c r="G1610" s="159">
        <v>7.3303412906765156E-3</v>
      </c>
      <c r="H1610" s="157">
        <v>718.73452798670769</v>
      </c>
      <c r="I1610" s="158">
        <v>0.99266965870932344</v>
      </c>
      <c r="J1610" s="157">
        <v>98049.258484167498</v>
      </c>
      <c r="K1610" s="157">
        <v>488449.45610087068</v>
      </c>
      <c r="L1610" s="157">
        <v>5837581.5196751906</v>
      </c>
      <c r="M1610" s="156">
        <v>59.537232712655488</v>
      </c>
    </row>
    <row r="1611" spans="2:13" x14ac:dyDescent="0.2">
      <c r="B1611" t="s">
        <v>47</v>
      </c>
      <c r="C1611" s="203" t="s">
        <v>66</v>
      </c>
      <c r="D1611" s="202" t="s">
        <v>73</v>
      </c>
      <c r="E1611" s="47" t="str">
        <f t="shared" si="25"/>
        <v>MSMale20-24</v>
      </c>
      <c r="F1611" s="159">
        <v>2.2200000000000002E-3</v>
      </c>
      <c r="G1611" s="159">
        <v>1.10235107599747E-2</v>
      </c>
      <c r="H1611" s="157">
        <v>1072.9240781049341</v>
      </c>
      <c r="I1611" s="158">
        <v>0.98897648924002535</v>
      </c>
      <c r="J1611" s="157">
        <v>97330.523956180783</v>
      </c>
      <c r="K1611" s="157">
        <v>483970.3095856416</v>
      </c>
      <c r="L1611" s="157">
        <v>5349132.0635743197</v>
      </c>
      <c r="M1611" s="156">
        <v>54.958422560044525</v>
      </c>
    </row>
    <row r="1612" spans="2:13" x14ac:dyDescent="0.2">
      <c r="B1612" t="s">
        <v>47</v>
      </c>
      <c r="C1612" s="203" t="s">
        <v>66</v>
      </c>
      <c r="D1612" s="202" t="s">
        <v>74</v>
      </c>
      <c r="E1612" s="47" t="str">
        <f t="shared" si="25"/>
        <v>MSMale25-29</v>
      </c>
      <c r="F1612" s="159">
        <v>2.0100000000000001E-3</v>
      </c>
      <c r="G1612" s="159">
        <v>9.9856956779815487E-3</v>
      </c>
      <c r="H1612" s="157">
        <v>961.19909907537931</v>
      </c>
      <c r="I1612" s="158">
        <v>0.99001430432201842</v>
      </c>
      <c r="J1612" s="157">
        <v>96257.599878075853</v>
      </c>
      <c r="K1612" s="157">
        <v>478885.0016426908</v>
      </c>
      <c r="L1612" s="157">
        <v>4865161.7539886786</v>
      </c>
      <c r="M1612" s="156">
        <v>50.543144231220268</v>
      </c>
    </row>
    <row r="1613" spans="2:13" x14ac:dyDescent="0.2">
      <c r="B1613" t="s">
        <v>47</v>
      </c>
      <c r="C1613" s="203" t="s">
        <v>66</v>
      </c>
      <c r="D1613" s="202" t="s">
        <v>75</v>
      </c>
      <c r="E1613" s="47" t="str">
        <f t="shared" si="25"/>
        <v>MSMale30-34</v>
      </c>
      <c r="F1613" s="159">
        <v>2.3E-3</v>
      </c>
      <c r="G1613" s="159">
        <v>1.143059376130145E-2</v>
      </c>
      <c r="H1613" s="157">
        <v>1089.2944442189255</v>
      </c>
      <c r="I1613" s="158">
        <v>0.9885694062386986</v>
      </c>
      <c r="J1613" s="157">
        <v>95296.400779000469</v>
      </c>
      <c r="K1613" s="157">
        <v>473758.76778445503</v>
      </c>
      <c r="L1613" s="157">
        <v>4386276.7523459876</v>
      </c>
      <c r="M1613" s="156">
        <v>46.027727348466115</v>
      </c>
    </row>
    <row r="1614" spans="2:13" x14ac:dyDescent="0.2">
      <c r="B1614" t="s">
        <v>47</v>
      </c>
      <c r="C1614" s="203" t="s">
        <v>66</v>
      </c>
      <c r="D1614" s="202" t="s">
        <v>76</v>
      </c>
      <c r="E1614" s="47" t="str">
        <f t="shared" si="25"/>
        <v>MSMale35-39</v>
      </c>
      <c r="F1614" s="159">
        <v>2.5500000000000002E-3</v>
      </c>
      <c r="G1614" s="159">
        <v>1.2663606501459876E-2</v>
      </c>
      <c r="H1614" s="157">
        <v>1193.0017242648614</v>
      </c>
      <c r="I1614" s="158">
        <v>0.98733639349854008</v>
      </c>
      <c r="J1614" s="157">
        <v>94207.106334781551</v>
      </c>
      <c r="K1614" s="157">
        <v>468053.02736324561</v>
      </c>
      <c r="L1614" s="157">
        <v>3912517.9845615327</v>
      </c>
      <c r="M1614" s="156">
        <v>41.531028144073453</v>
      </c>
    </row>
    <row r="1615" spans="2:13" x14ac:dyDescent="0.2">
      <c r="B1615" t="s">
        <v>47</v>
      </c>
      <c r="C1615" s="203" t="s">
        <v>66</v>
      </c>
      <c r="D1615" s="202" t="s">
        <v>77</v>
      </c>
      <c r="E1615" s="47" t="str">
        <f t="shared" si="25"/>
        <v>MSMale40-44</v>
      </c>
      <c r="F1615" s="159">
        <v>3.8800000000000002E-3</v>
      </c>
      <c r="G1615" s="159">
        <v>1.9233095549224418E-2</v>
      </c>
      <c r="H1615" s="157">
        <v>1788.9491613996229</v>
      </c>
      <c r="I1615" s="158">
        <v>0.98076690445077563</v>
      </c>
      <c r="J1615" s="157">
        <v>93014.10461051669</v>
      </c>
      <c r="K1615" s="157">
        <v>460598.15014908439</v>
      </c>
      <c r="L1615" s="157">
        <v>3444464.9571982874</v>
      </c>
      <c r="M1615" s="156">
        <v>37.031641293774676</v>
      </c>
    </row>
    <row r="1616" spans="2:13" x14ac:dyDescent="0.2">
      <c r="B1616" t="s">
        <v>47</v>
      </c>
      <c r="C1616" s="203" t="s">
        <v>66</v>
      </c>
      <c r="D1616" s="202" t="s">
        <v>78</v>
      </c>
      <c r="E1616" s="47" t="str">
        <f t="shared" si="25"/>
        <v>MSMale45-49</v>
      </c>
      <c r="F1616" s="159">
        <v>5.28E-3</v>
      </c>
      <c r="G1616" s="159">
        <v>2.60663055552749E-2</v>
      </c>
      <c r="H1616" s="157">
        <v>2377.9027762641367</v>
      </c>
      <c r="I1616" s="158">
        <v>0.97393369444472511</v>
      </c>
      <c r="J1616" s="157">
        <v>91225.155449117068</v>
      </c>
      <c r="K1616" s="157">
        <v>450181.02030492498</v>
      </c>
      <c r="L1616" s="157">
        <v>2983866.8070492027</v>
      </c>
      <c r="M1616" s="156">
        <v>32.708815812470974</v>
      </c>
    </row>
    <row r="1617" spans="2:13" x14ac:dyDescent="0.2">
      <c r="B1617" t="s">
        <v>47</v>
      </c>
      <c r="C1617" s="203" t="s">
        <v>66</v>
      </c>
      <c r="D1617" s="202" t="s">
        <v>79</v>
      </c>
      <c r="E1617" s="47" t="str">
        <f t="shared" si="25"/>
        <v>MSMale50-54</v>
      </c>
      <c r="F1617" s="159">
        <v>7.1300000000000001E-3</v>
      </c>
      <c r="G1617" s="159">
        <v>3.5031905624466016E-2</v>
      </c>
      <c r="H1617" s="157">
        <v>3112.4885706284699</v>
      </c>
      <c r="I1617" s="158">
        <v>0.96496809437553399</v>
      </c>
      <c r="J1617" s="157">
        <v>88847.252672852934</v>
      </c>
      <c r="K1617" s="157">
        <v>436455.04193769349</v>
      </c>
      <c r="L1617" s="157">
        <v>2533685.7867442779</v>
      </c>
      <c r="M1617" s="156">
        <v>28.517322826780433</v>
      </c>
    </row>
    <row r="1618" spans="2:13" x14ac:dyDescent="0.2">
      <c r="B1618" t="s">
        <v>47</v>
      </c>
      <c r="C1618" s="203" t="s">
        <v>66</v>
      </c>
      <c r="D1618" s="202" t="s">
        <v>80</v>
      </c>
      <c r="E1618" s="47" t="str">
        <f t="shared" si="25"/>
        <v>MSMale55-59</v>
      </c>
      <c r="F1618" s="159">
        <v>1.0370000000000001E-2</v>
      </c>
      <c r="G1618" s="159">
        <v>5.0557654180933269E-2</v>
      </c>
      <c r="H1618" s="157">
        <v>4334.5485547641565</v>
      </c>
      <c r="I1618" s="158">
        <v>0.94944234581906672</v>
      </c>
      <c r="J1618" s="157">
        <v>85734.764102224464</v>
      </c>
      <c r="K1618" s="157">
        <v>417837.44912421191</v>
      </c>
      <c r="L1618" s="157">
        <v>2097230.7448065844</v>
      </c>
      <c r="M1618" s="156">
        <v>24.461847731988684</v>
      </c>
    </row>
    <row r="1619" spans="2:13" x14ac:dyDescent="0.2">
      <c r="B1619" t="s">
        <v>47</v>
      </c>
      <c r="C1619" s="203" t="s">
        <v>66</v>
      </c>
      <c r="D1619" s="202" t="s">
        <v>81</v>
      </c>
      <c r="E1619" s="47" t="str">
        <f t="shared" si="25"/>
        <v>MSMale60-64</v>
      </c>
      <c r="F1619" s="159">
        <v>1.5520000000000001E-2</v>
      </c>
      <c r="G1619" s="159">
        <v>7.4700289745740625E-2</v>
      </c>
      <c r="H1619" s="157">
        <v>6080.6196867610261</v>
      </c>
      <c r="I1619" s="158">
        <v>0.92529971025425939</v>
      </c>
      <c r="J1619" s="157">
        <v>81400.215547460306</v>
      </c>
      <c r="K1619" s="157">
        <v>391799.52852039895</v>
      </c>
      <c r="L1619" s="157">
        <v>1679393.2956823725</v>
      </c>
      <c r="M1619" s="156">
        <v>20.631312637043376</v>
      </c>
    </row>
    <row r="1620" spans="2:13" x14ac:dyDescent="0.2">
      <c r="B1620" t="s">
        <v>47</v>
      </c>
      <c r="C1620" s="203" t="s">
        <v>66</v>
      </c>
      <c r="D1620" s="202" t="s">
        <v>82</v>
      </c>
      <c r="E1620" s="47" t="str">
        <f t="shared" si="25"/>
        <v>MSMale65-69</v>
      </c>
      <c r="F1620" s="159">
        <v>2.2769999999999999E-2</v>
      </c>
      <c r="G1620" s="159">
        <v>0.10771627155103632</v>
      </c>
      <c r="H1620" s="157">
        <v>8113.1460408453941</v>
      </c>
      <c r="I1620" s="158">
        <v>0.89228372844896364</v>
      </c>
      <c r="J1620" s="157">
        <v>75319.595860699279</v>
      </c>
      <c r="K1620" s="157">
        <v>356315.11420138291</v>
      </c>
      <c r="L1620" s="157">
        <v>1287593.7671619735</v>
      </c>
      <c r="M1620" s="156">
        <v>17.095070047153854</v>
      </c>
    </row>
    <row r="1621" spans="2:13" x14ac:dyDescent="0.2">
      <c r="B1621" t="s">
        <v>47</v>
      </c>
      <c r="C1621" s="203" t="s">
        <v>66</v>
      </c>
      <c r="D1621" s="202" t="s">
        <v>19</v>
      </c>
      <c r="E1621" s="47" t="str">
        <f t="shared" si="25"/>
        <v>MSMale70-74</v>
      </c>
      <c r="F1621" s="159">
        <v>3.6909999999999998E-2</v>
      </c>
      <c r="G1621" s="159">
        <v>0.16896155156198212</v>
      </c>
      <c r="H1621" s="157">
        <v>11355.306036535005</v>
      </c>
      <c r="I1621" s="158">
        <v>0.83103844843801788</v>
      </c>
      <c r="J1621" s="157">
        <v>67206.449819853879</v>
      </c>
      <c r="K1621" s="157">
        <v>307643.9840079319</v>
      </c>
      <c r="L1621" s="157">
        <v>931278.65296059067</v>
      </c>
      <c r="M1621" s="156">
        <v>13.856983302300188</v>
      </c>
    </row>
    <row r="1622" spans="2:13" x14ac:dyDescent="0.2">
      <c r="B1622" t="s">
        <v>47</v>
      </c>
      <c r="C1622" s="203" t="s">
        <v>66</v>
      </c>
      <c r="D1622" s="202" t="s">
        <v>20</v>
      </c>
      <c r="E1622" s="47" t="str">
        <f t="shared" si="25"/>
        <v>MSMale75-79</v>
      </c>
      <c r="F1622" s="159">
        <v>5.3760000000000002E-2</v>
      </c>
      <c r="G1622" s="159">
        <v>0.23697148289689984</v>
      </c>
      <c r="H1622" s="157">
        <v>13235.128363821043</v>
      </c>
      <c r="I1622" s="158">
        <v>0.76302851710310016</v>
      </c>
      <c r="J1622" s="157">
        <v>55851.143783318876</v>
      </c>
      <c r="K1622" s="157">
        <v>246167.89800704177</v>
      </c>
      <c r="L1622" s="157">
        <v>623634.66895265877</v>
      </c>
      <c r="M1622" s="156">
        <v>11.166014278456379</v>
      </c>
    </row>
    <row r="1623" spans="2:13" x14ac:dyDescent="0.2">
      <c r="B1623" t="s">
        <v>47</v>
      </c>
      <c r="C1623" s="203" t="s">
        <v>66</v>
      </c>
      <c r="D1623" s="202" t="s">
        <v>21</v>
      </c>
      <c r="E1623" s="47" t="str">
        <f t="shared" si="25"/>
        <v>MSMale80-84</v>
      </c>
      <c r="F1623" s="159">
        <v>7.6429999999999998E-2</v>
      </c>
      <c r="G1623" s="159">
        <v>0.32082744729369911</v>
      </c>
      <c r="H1623" s="157">
        <v>13672.387440866409</v>
      </c>
      <c r="I1623" s="158">
        <v>0.67917255270630084</v>
      </c>
      <c r="J1623" s="157">
        <v>42616.015419497831</v>
      </c>
      <c r="K1623" s="157">
        <v>178899.10849532313</v>
      </c>
      <c r="L1623" s="157">
        <v>377466.770945617</v>
      </c>
      <c r="M1623" s="156">
        <v>8.8573923964960137</v>
      </c>
    </row>
    <row r="1624" spans="2:13" x14ac:dyDescent="0.2">
      <c r="B1624" t="s">
        <v>47</v>
      </c>
      <c r="C1624" s="203" t="s">
        <v>66</v>
      </c>
      <c r="D1624" s="202" t="s">
        <v>22</v>
      </c>
      <c r="E1624" s="47" t="str">
        <f t="shared" si="25"/>
        <v>MSMale85-89</v>
      </c>
      <c r="F1624" s="159">
        <v>0.11391999999999999</v>
      </c>
      <c r="G1624" s="159">
        <v>0.44334716029774829</v>
      </c>
      <c r="H1624" s="157">
        <v>12832.075273040697</v>
      </c>
      <c r="I1624" s="158">
        <v>0.55665283970225166</v>
      </c>
      <c r="J1624" s="157">
        <v>28943.627978631419</v>
      </c>
      <c r="K1624" s="157">
        <v>112637.95171055535</v>
      </c>
      <c r="L1624" s="157">
        <v>198567.66245029389</v>
      </c>
      <c r="M1624" s="156">
        <v>6.860496638392843</v>
      </c>
    </row>
    <row r="1625" spans="2:13" x14ac:dyDescent="0.2">
      <c r="B1625" t="s">
        <v>47</v>
      </c>
      <c r="C1625" s="203" t="s">
        <v>66</v>
      </c>
      <c r="D1625" s="202" t="s">
        <v>5</v>
      </c>
      <c r="E1625" s="47" t="str">
        <f t="shared" si="25"/>
        <v>MSMale90+</v>
      </c>
      <c r="F1625" s="159">
        <v>0.1875</v>
      </c>
      <c r="G1625" s="159">
        <v>1</v>
      </c>
      <c r="H1625" s="157">
        <v>16111.552705590721</v>
      </c>
      <c r="I1625" s="158">
        <v>0</v>
      </c>
      <c r="J1625" s="157">
        <v>16111.552705590721</v>
      </c>
      <c r="K1625" s="157">
        <v>85929.710739738526</v>
      </c>
      <c r="L1625" s="157">
        <v>85929.710739738526</v>
      </c>
      <c r="M1625" s="156">
        <v>5.3334220673790709</v>
      </c>
    </row>
    <row r="1626" spans="2:13" x14ac:dyDescent="0.2">
      <c r="B1626" t="s">
        <v>47</v>
      </c>
      <c r="C1626" s="203" t="s">
        <v>67</v>
      </c>
      <c r="D1626" s="202">
        <v>0</v>
      </c>
      <c r="E1626" s="47" t="str">
        <f t="shared" si="25"/>
        <v>MTMale0</v>
      </c>
      <c r="F1626" s="159">
        <v>1.6969999999999999E-2</v>
      </c>
      <c r="G1626" s="159">
        <v>1.6707834738437028E-2</v>
      </c>
      <c r="H1626" s="157">
        <v>1670.7834738437027</v>
      </c>
      <c r="I1626" s="158">
        <v>0.98329216526156293</v>
      </c>
      <c r="J1626" s="157">
        <v>100000</v>
      </c>
      <c r="K1626" s="157">
        <v>98480.48094951814</v>
      </c>
      <c r="L1626" s="157">
        <v>7207155.4646242252</v>
      </c>
      <c r="M1626" s="156">
        <v>72.071554646242248</v>
      </c>
    </row>
    <row r="1627" spans="2:13" x14ac:dyDescent="0.2">
      <c r="B1627" t="s">
        <v>47</v>
      </c>
      <c r="C1627" s="203" t="s">
        <v>67</v>
      </c>
      <c r="D1627" s="202" t="s">
        <v>107</v>
      </c>
      <c r="E1627" s="47" t="str">
        <f t="shared" si="25"/>
        <v>MTMale01-04</v>
      </c>
      <c r="F1627" s="159">
        <v>7.2000000000000005E-4</v>
      </c>
      <c r="G1627" s="159">
        <v>2.8744557875556771E-3</v>
      </c>
      <c r="H1627" s="157">
        <v>282.64298552942529</v>
      </c>
      <c r="I1627" s="158">
        <v>0.99712554421244437</v>
      </c>
      <c r="J1627" s="157">
        <v>98329.216526156291</v>
      </c>
      <c r="K1627" s="157">
        <v>392639.27457013121</v>
      </c>
      <c r="L1627" s="157">
        <v>7108674.9836747069</v>
      </c>
      <c r="M1627" s="156">
        <v>72.294636678852697</v>
      </c>
    </row>
    <row r="1628" spans="2:13" x14ac:dyDescent="0.2">
      <c r="B1628" t="s">
        <v>47</v>
      </c>
      <c r="C1628" s="203" t="s">
        <v>67</v>
      </c>
      <c r="D1628" s="202" t="s">
        <v>106</v>
      </c>
      <c r="E1628" s="47" t="str">
        <f t="shared" si="25"/>
        <v>MTMale05-09</v>
      </c>
      <c r="F1628" s="159">
        <v>2.7E-4</v>
      </c>
      <c r="G1628" s="159">
        <v>1.3647884324646173E-3</v>
      </c>
      <c r="H1628" s="157">
        <v>133.81282941103896</v>
      </c>
      <c r="I1628" s="158">
        <v>0.99863521156753543</v>
      </c>
      <c r="J1628" s="157">
        <v>98046.573540626865</v>
      </c>
      <c r="K1628" s="157">
        <v>489898.33562960674</v>
      </c>
      <c r="L1628" s="157">
        <v>6716035.7091045761</v>
      </c>
      <c r="M1628" s="156">
        <v>68.498423418353326</v>
      </c>
    </row>
    <row r="1629" spans="2:13" x14ac:dyDescent="0.2">
      <c r="B1629" t="s">
        <v>47</v>
      </c>
      <c r="C1629" s="203" t="s">
        <v>67</v>
      </c>
      <c r="D1629" s="202" t="s">
        <v>71</v>
      </c>
      <c r="E1629" s="47" t="str">
        <f t="shared" si="25"/>
        <v>MTMale10-14</v>
      </c>
      <c r="F1629" s="159">
        <v>3.6000000000000002E-4</v>
      </c>
      <c r="G1629" s="159">
        <v>1.8229668016232308E-3</v>
      </c>
      <c r="H1629" s="157">
        <v>178.49171223182586</v>
      </c>
      <c r="I1629" s="158">
        <v>0.99817703319837681</v>
      </c>
      <c r="J1629" s="157">
        <v>97912.760711215829</v>
      </c>
      <c r="K1629" s="157">
        <v>489117.57427549956</v>
      </c>
      <c r="L1629" s="157">
        <v>6226137.3734749695</v>
      </c>
      <c r="M1629" s="156">
        <v>63.588620402996874</v>
      </c>
    </row>
    <row r="1630" spans="2:13" x14ac:dyDescent="0.2">
      <c r="B1630" t="s">
        <v>47</v>
      </c>
      <c r="C1630" s="203" t="s">
        <v>67</v>
      </c>
      <c r="D1630" s="202" t="s">
        <v>72</v>
      </c>
      <c r="E1630" s="47" t="str">
        <f t="shared" si="25"/>
        <v>MTMale15-19</v>
      </c>
      <c r="F1630" s="159">
        <v>1.66E-3</v>
      </c>
      <c r="G1630" s="159">
        <v>8.2829935003944592E-3</v>
      </c>
      <c r="H1630" s="157">
        <v>809.53231488438814</v>
      </c>
      <c r="I1630" s="158">
        <v>0.99171700649960559</v>
      </c>
      <c r="J1630" s="157">
        <v>97734.268998984</v>
      </c>
      <c r="K1630" s="157">
        <v>486647.514207709</v>
      </c>
      <c r="L1630" s="157">
        <v>5737019.7991994703</v>
      </c>
      <c r="M1630" s="156">
        <v>58.7001863108948</v>
      </c>
    </row>
    <row r="1631" spans="2:13" x14ac:dyDescent="0.2">
      <c r="B1631" t="s">
        <v>47</v>
      </c>
      <c r="C1631" s="203" t="s">
        <v>67</v>
      </c>
      <c r="D1631" s="202" t="s">
        <v>73</v>
      </c>
      <c r="E1631" s="47" t="str">
        <f t="shared" si="25"/>
        <v>MTMale20-24</v>
      </c>
      <c r="F1631" s="159">
        <v>2.5899999999999999E-3</v>
      </c>
      <c r="G1631" s="159">
        <v>1.2869390941508215E-2</v>
      </c>
      <c r="H1631" s="157">
        <v>1247.3623282904205</v>
      </c>
      <c r="I1631" s="158">
        <v>0.98713060905849181</v>
      </c>
      <c r="J1631" s="157">
        <v>96924.736684099611</v>
      </c>
      <c r="K1631" s="157">
        <v>481505.27759977203</v>
      </c>
      <c r="L1631" s="157">
        <v>5250372.2849917617</v>
      </c>
      <c r="M1631" s="156">
        <v>54.169580074320479</v>
      </c>
    </row>
    <row r="1632" spans="2:13" x14ac:dyDescent="0.2">
      <c r="B1632" t="s">
        <v>47</v>
      </c>
      <c r="C1632" s="203" t="s">
        <v>67</v>
      </c>
      <c r="D1632" s="202" t="s">
        <v>74</v>
      </c>
      <c r="E1632" s="47" t="str">
        <f t="shared" si="25"/>
        <v>MTMale25-29</v>
      </c>
      <c r="F1632" s="159">
        <v>2.4199999999999998E-3</v>
      </c>
      <c r="G1632" s="159">
        <v>1.2031537533286693E-2</v>
      </c>
      <c r="H1632" s="157">
        <v>1151.14592064824</v>
      </c>
      <c r="I1632" s="158">
        <v>0.98796846246671333</v>
      </c>
      <c r="J1632" s="157">
        <v>95677.374355809196</v>
      </c>
      <c r="K1632" s="157">
        <v>475509.00697742536</v>
      </c>
      <c r="L1632" s="157">
        <v>4768867.0073919892</v>
      </c>
      <c r="M1632" s="156">
        <v>49.843205245759762</v>
      </c>
    </row>
    <row r="1633" spans="2:13" x14ac:dyDescent="0.2">
      <c r="B1633" t="s">
        <v>47</v>
      </c>
      <c r="C1633" s="203" t="s">
        <v>67</v>
      </c>
      <c r="D1633" s="202" t="s">
        <v>75</v>
      </c>
      <c r="E1633" s="47" t="str">
        <f t="shared" si="25"/>
        <v>MTMale30-34</v>
      </c>
      <c r="F1633" s="159">
        <v>2.7599999999999999E-3</v>
      </c>
      <c r="G1633" s="159">
        <v>1.3691041277459112E-2</v>
      </c>
      <c r="H1633" s="157">
        <v>1294.1624953083178</v>
      </c>
      <c r="I1633" s="158">
        <v>0.98630895872254087</v>
      </c>
      <c r="J1633" s="157">
        <v>94526.228435160956</v>
      </c>
      <c r="K1633" s="157">
        <v>469395.73593753396</v>
      </c>
      <c r="L1633" s="157">
        <v>4293358.0004145643</v>
      </c>
      <c r="M1633" s="156">
        <v>45.419753559294264</v>
      </c>
    </row>
    <row r="1634" spans="2:13" x14ac:dyDescent="0.2">
      <c r="B1634" t="s">
        <v>47</v>
      </c>
      <c r="C1634" s="203" t="s">
        <v>67</v>
      </c>
      <c r="D1634" s="202" t="s">
        <v>76</v>
      </c>
      <c r="E1634" s="47" t="str">
        <f t="shared" si="25"/>
        <v>MTMale35-39</v>
      </c>
      <c r="F1634" s="159">
        <v>2.8999999999999998E-3</v>
      </c>
      <c r="G1634" s="159">
        <v>1.4377817041988025E-2</v>
      </c>
      <c r="H1634" s="157">
        <v>1340.4735865297646</v>
      </c>
      <c r="I1634" s="158">
        <v>0.98562218295801196</v>
      </c>
      <c r="J1634" s="157">
        <v>93232.065939852633</v>
      </c>
      <c r="K1634" s="157">
        <v>462809.14573293872</v>
      </c>
      <c r="L1634" s="157">
        <v>3823962.2644770304</v>
      </c>
      <c r="M1634" s="156">
        <v>41.015526427828021</v>
      </c>
    </row>
    <row r="1635" spans="2:13" x14ac:dyDescent="0.2">
      <c r="B1635" t="s">
        <v>47</v>
      </c>
      <c r="C1635" s="203" t="s">
        <v>67</v>
      </c>
      <c r="D1635" s="202" t="s">
        <v>77</v>
      </c>
      <c r="E1635" s="47" t="str">
        <f t="shared" si="25"/>
        <v>MTMale40-44</v>
      </c>
      <c r="F1635" s="159">
        <v>3.9899999999999996E-3</v>
      </c>
      <c r="G1635" s="159">
        <v>1.973435166142053E-2</v>
      </c>
      <c r="H1635" s="157">
        <v>1813.4209982283751</v>
      </c>
      <c r="I1635" s="158">
        <v>0.98026564833857943</v>
      </c>
      <c r="J1635" s="157">
        <v>91891.592353322863</v>
      </c>
      <c r="K1635" s="157">
        <v>454924.40927104338</v>
      </c>
      <c r="L1635" s="157">
        <v>3361153.1187440916</v>
      </c>
      <c r="M1635" s="156">
        <v>36.577373758204878</v>
      </c>
    </row>
    <row r="1636" spans="2:13" x14ac:dyDescent="0.2">
      <c r="B1636" t="s">
        <v>47</v>
      </c>
      <c r="C1636" s="203" t="s">
        <v>67</v>
      </c>
      <c r="D1636" s="202" t="s">
        <v>78</v>
      </c>
      <c r="E1636" s="47" t="str">
        <f t="shared" si="25"/>
        <v>MTMale45-49</v>
      </c>
      <c r="F1636" s="159">
        <v>5.5700000000000003E-3</v>
      </c>
      <c r="G1636" s="159">
        <v>2.7460306687205553E-2</v>
      </c>
      <c r="H1636" s="157">
        <v>2473.5742112335488</v>
      </c>
      <c r="I1636" s="158">
        <v>0.97253969331279444</v>
      </c>
      <c r="J1636" s="157">
        <v>90078.171355094484</v>
      </c>
      <c r="K1636" s="157">
        <v>444206.92124738859</v>
      </c>
      <c r="L1636" s="157">
        <v>2906228.7094730483</v>
      </c>
      <c r="M1636" s="156">
        <v>32.263407058037295</v>
      </c>
    </row>
    <row r="1637" spans="2:13" x14ac:dyDescent="0.2">
      <c r="B1637" t="s">
        <v>47</v>
      </c>
      <c r="C1637" s="203" t="s">
        <v>67</v>
      </c>
      <c r="D1637" s="202" t="s">
        <v>79</v>
      </c>
      <c r="E1637" s="47" t="str">
        <f t="shared" si="25"/>
        <v>MTMale50-54</v>
      </c>
      <c r="F1637" s="159">
        <v>7.7499999999999999E-3</v>
      </c>
      <c r="G1637" s="159">
        <v>3.8008074238798269E-2</v>
      </c>
      <c r="H1637" s="157">
        <v>3329.6820319038816</v>
      </c>
      <c r="I1637" s="158">
        <v>0.96199192576120174</v>
      </c>
      <c r="J1637" s="157">
        <v>87604.597143860941</v>
      </c>
      <c r="K1637" s="157">
        <v>429698.780639545</v>
      </c>
      <c r="L1637" s="157">
        <v>2462021.7882256596</v>
      </c>
      <c r="M1637" s="156">
        <v>28.103796701246409</v>
      </c>
    </row>
    <row r="1638" spans="2:13" x14ac:dyDescent="0.2">
      <c r="B1638" t="s">
        <v>47</v>
      </c>
      <c r="C1638" s="203" t="s">
        <v>67</v>
      </c>
      <c r="D1638" s="202" t="s">
        <v>80</v>
      </c>
      <c r="E1638" s="47" t="str">
        <f t="shared" si="25"/>
        <v>MTMale55-59</v>
      </c>
      <c r="F1638" s="159">
        <v>1.106E-2</v>
      </c>
      <c r="G1638" s="159">
        <v>5.3828903042945769E-2</v>
      </c>
      <c r="H1638" s="157">
        <v>4536.4262345140214</v>
      </c>
      <c r="I1638" s="158">
        <v>0.94617109695705426</v>
      </c>
      <c r="J1638" s="157">
        <v>84274.91511195706</v>
      </c>
      <c r="K1638" s="157">
        <v>410033.50997350027</v>
      </c>
      <c r="L1638" s="157">
        <v>2032323.0075861146</v>
      </c>
      <c r="M1638" s="156">
        <v>24.115396673923975</v>
      </c>
    </row>
    <row r="1639" spans="2:13" x14ac:dyDescent="0.2">
      <c r="B1639" t="s">
        <v>47</v>
      </c>
      <c r="C1639" s="203" t="s">
        <v>67</v>
      </c>
      <c r="D1639" s="202" t="s">
        <v>81</v>
      </c>
      <c r="E1639" s="47" t="str">
        <f t="shared" si="25"/>
        <v>MTMale60-64</v>
      </c>
      <c r="F1639" s="159">
        <v>1.6619999999999999E-2</v>
      </c>
      <c r="G1639" s="159">
        <v>7.9765131917371057E-2</v>
      </c>
      <c r="H1639" s="157">
        <v>6360.3510842010692</v>
      </c>
      <c r="I1639" s="158">
        <v>0.92023486808262889</v>
      </c>
      <c r="J1639" s="157">
        <v>79738.488877443044</v>
      </c>
      <c r="K1639" s="157">
        <v>382791.56667671254</v>
      </c>
      <c r="L1639" s="157">
        <v>1622289.4976126142</v>
      </c>
      <c r="M1639" s="156">
        <v>20.345124675061886</v>
      </c>
    </row>
    <row r="1640" spans="2:13" x14ac:dyDescent="0.2">
      <c r="B1640" t="s">
        <v>47</v>
      </c>
      <c r="C1640" s="203" t="s">
        <v>67</v>
      </c>
      <c r="D1640" s="202" t="s">
        <v>82</v>
      </c>
      <c r="E1640" s="47" t="str">
        <f t="shared" si="25"/>
        <v>MTMale65-69</v>
      </c>
      <c r="F1640" s="159">
        <v>2.3230000000000001E-2</v>
      </c>
      <c r="G1640" s="159">
        <v>0.10976681545806169</v>
      </c>
      <c r="H1640" s="157">
        <v>8054.4845098070136</v>
      </c>
      <c r="I1640" s="158">
        <v>0.89023318454193834</v>
      </c>
      <c r="J1640" s="157">
        <v>73378.137793241971</v>
      </c>
      <c r="K1640" s="157">
        <v>346754.4776916923</v>
      </c>
      <c r="L1640" s="157">
        <v>1239497.9309359016</v>
      </c>
      <c r="M1640" s="156">
        <v>16.891924055478793</v>
      </c>
    </row>
    <row r="1641" spans="2:13" x14ac:dyDescent="0.2">
      <c r="B1641" t="s">
        <v>47</v>
      </c>
      <c r="C1641" s="203" t="s">
        <v>67</v>
      </c>
      <c r="D1641" s="202" t="s">
        <v>19</v>
      </c>
      <c r="E1641" s="47" t="str">
        <f t="shared" si="25"/>
        <v>MTMale70-74</v>
      </c>
      <c r="F1641" s="159">
        <v>3.6630000000000003E-2</v>
      </c>
      <c r="G1641" s="159">
        <v>0.16776822396121929</v>
      </c>
      <c r="H1641" s="157">
        <v>10959.233294020354</v>
      </c>
      <c r="I1641" s="158">
        <v>0.83223177603878074</v>
      </c>
      <c r="J1641" s="157">
        <v>65323.653283434956</v>
      </c>
      <c r="K1641" s="157">
        <v>299220.18318212393</v>
      </c>
      <c r="L1641" s="157">
        <v>892743.45324420917</v>
      </c>
      <c r="M1641" s="156">
        <v>13.666465489470639</v>
      </c>
    </row>
    <row r="1642" spans="2:13" x14ac:dyDescent="0.2">
      <c r="B1642" t="s">
        <v>47</v>
      </c>
      <c r="C1642" s="203" t="s">
        <v>67</v>
      </c>
      <c r="D1642" s="202" t="s">
        <v>20</v>
      </c>
      <c r="E1642" s="47" t="str">
        <f t="shared" si="25"/>
        <v>MTMale75-79</v>
      </c>
      <c r="F1642" s="159">
        <v>5.6099999999999997E-2</v>
      </c>
      <c r="G1642" s="159">
        <v>0.24599097050752577</v>
      </c>
      <c r="H1642" s="157">
        <v>13373.156434274833</v>
      </c>
      <c r="I1642" s="158">
        <v>0.75400902949247417</v>
      </c>
      <c r="J1642" s="157">
        <v>54364.419989414608</v>
      </c>
      <c r="K1642" s="157">
        <v>238389.20886138594</v>
      </c>
      <c r="L1642" s="157">
        <v>593523.27006208524</v>
      </c>
      <c r="M1642" s="156">
        <v>10.917494754430402</v>
      </c>
    </row>
    <row r="1643" spans="2:13" x14ac:dyDescent="0.2">
      <c r="B1643" t="s">
        <v>47</v>
      </c>
      <c r="C1643" s="203" t="s">
        <v>67</v>
      </c>
      <c r="D1643" s="202" t="s">
        <v>21</v>
      </c>
      <c r="E1643" s="47" t="str">
        <f t="shared" si="25"/>
        <v>MTMale80-84</v>
      </c>
      <c r="F1643" s="159">
        <v>8.0009999999999998E-2</v>
      </c>
      <c r="G1643" s="159">
        <v>0.33335838417528674</v>
      </c>
      <c r="H1643" s="157">
        <v>13664.781384044712</v>
      </c>
      <c r="I1643" s="158">
        <v>0.66664161582471326</v>
      </c>
      <c r="J1643" s="157">
        <v>40991.263555139769</v>
      </c>
      <c r="K1643" s="157">
        <v>170794.36431558707</v>
      </c>
      <c r="L1643" s="157">
        <v>355134.0612006993</v>
      </c>
      <c r="M1643" s="156">
        <v>8.6636524566506115</v>
      </c>
    </row>
    <row r="1644" spans="2:13" x14ac:dyDescent="0.2">
      <c r="B1644" t="s">
        <v>47</v>
      </c>
      <c r="C1644" s="203" t="s">
        <v>67</v>
      </c>
      <c r="D1644" s="202" t="s">
        <v>22</v>
      </c>
      <c r="E1644" s="47" t="str">
        <f t="shared" si="25"/>
        <v>MTMale85-89</v>
      </c>
      <c r="F1644" s="159">
        <v>0.12623000000000001</v>
      </c>
      <c r="G1644" s="159">
        <v>0.47975703521507113</v>
      </c>
      <c r="H1644" s="157">
        <v>13110.072069262063</v>
      </c>
      <c r="I1644" s="158">
        <v>0.52024296478492893</v>
      </c>
      <c r="J1644" s="157">
        <v>27326.482171095056</v>
      </c>
      <c r="K1644" s="157">
        <v>103857.23068232012</v>
      </c>
      <c r="L1644" s="157">
        <v>184339.69688511224</v>
      </c>
      <c r="M1644" s="156">
        <v>6.7458261085687772</v>
      </c>
    </row>
    <row r="1645" spans="2:13" x14ac:dyDescent="0.2">
      <c r="B1645" t="s">
        <v>47</v>
      </c>
      <c r="C1645" s="203" t="s">
        <v>67</v>
      </c>
      <c r="D1645" s="202" t="s">
        <v>5</v>
      </c>
      <c r="E1645" s="47" t="str">
        <f t="shared" si="25"/>
        <v>MTMale90+</v>
      </c>
      <c r="F1645" s="159">
        <v>0.17663999999999999</v>
      </c>
      <c r="G1645" s="159">
        <v>1</v>
      </c>
      <c r="H1645" s="157">
        <v>14216.410101832993</v>
      </c>
      <c r="I1645" s="158">
        <v>0</v>
      </c>
      <c r="J1645" s="157">
        <v>14216.410101832993</v>
      </c>
      <c r="K1645" s="157">
        <v>80482.466202792115</v>
      </c>
      <c r="L1645" s="157">
        <v>80482.466202792115</v>
      </c>
      <c r="M1645" s="156">
        <v>5.6612369526688813</v>
      </c>
    </row>
    <row r="1646" spans="2:13" x14ac:dyDescent="0.2">
      <c r="B1646" t="s">
        <v>47</v>
      </c>
      <c r="C1646" s="203" t="s">
        <v>68</v>
      </c>
      <c r="D1646" s="202">
        <v>0</v>
      </c>
      <c r="E1646" s="47" t="str">
        <f t="shared" si="25"/>
        <v>GOMale0</v>
      </c>
      <c r="F1646" s="159">
        <v>1.456E-2</v>
      </c>
      <c r="G1646" s="159">
        <v>1.4364722325865529E-2</v>
      </c>
      <c r="H1646" s="157">
        <v>1436.472232586553</v>
      </c>
      <c r="I1646" s="158">
        <v>0.9856352776741345</v>
      </c>
      <c r="J1646" s="157">
        <v>100000</v>
      </c>
      <c r="K1646" s="157">
        <v>98683.9020959544</v>
      </c>
      <c r="L1646" s="157">
        <v>7166325.2247663904</v>
      </c>
      <c r="M1646" s="156">
        <v>71.663252247663905</v>
      </c>
    </row>
    <row r="1647" spans="2:13" x14ac:dyDescent="0.2">
      <c r="B1647" t="s">
        <v>47</v>
      </c>
      <c r="C1647" s="203" t="s">
        <v>68</v>
      </c>
      <c r="D1647" s="202" t="s">
        <v>107</v>
      </c>
      <c r="E1647" s="47" t="str">
        <f t="shared" si="25"/>
        <v>GOMale01-04</v>
      </c>
      <c r="F1647" s="159">
        <v>6.8000000000000005E-4</v>
      </c>
      <c r="G1647" s="159">
        <v>2.7130445238358713E-3</v>
      </c>
      <c r="H1647" s="157">
        <v>267.40723925932593</v>
      </c>
      <c r="I1647" s="158">
        <v>0.99728695547616408</v>
      </c>
      <c r="J1647" s="157">
        <v>98563.527767413456</v>
      </c>
      <c r="K1647" s="157">
        <v>393614.93265089288</v>
      </c>
      <c r="L1647" s="157">
        <v>7067641.3226704355</v>
      </c>
      <c r="M1647" s="156">
        <v>71.706456564221128</v>
      </c>
    </row>
    <row r="1648" spans="2:13" x14ac:dyDescent="0.2">
      <c r="B1648" t="s">
        <v>47</v>
      </c>
      <c r="C1648" s="203" t="s">
        <v>68</v>
      </c>
      <c r="D1648" s="202" t="s">
        <v>106</v>
      </c>
      <c r="E1648" s="47" t="str">
        <f t="shared" si="25"/>
        <v>GOMale05-09</v>
      </c>
      <c r="F1648" s="159">
        <v>3.6000000000000002E-4</v>
      </c>
      <c r="G1648" s="159">
        <v>1.7801756564493146E-3</v>
      </c>
      <c r="H1648" s="157">
        <v>174.9843608876277</v>
      </c>
      <c r="I1648" s="158">
        <v>0.99821982434355072</v>
      </c>
      <c r="J1648" s="157">
        <v>98296.120528154119</v>
      </c>
      <c r="K1648" s="157">
        <v>491043.14173855155</v>
      </c>
      <c r="L1648" s="157">
        <v>6674026.3900195425</v>
      </c>
      <c r="M1648" s="156">
        <v>67.897149492364335</v>
      </c>
    </row>
    <row r="1649" spans="2:13" x14ac:dyDescent="0.2">
      <c r="B1649" t="s">
        <v>47</v>
      </c>
      <c r="C1649" s="203" t="s">
        <v>68</v>
      </c>
      <c r="D1649" s="202" t="s">
        <v>71</v>
      </c>
      <c r="E1649" s="47" t="str">
        <f t="shared" si="25"/>
        <v>GOMale10-14</v>
      </c>
      <c r="F1649" s="159">
        <v>4.4999999999999999E-4</v>
      </c>
      <c r="G1649" s="159">
        <v>2.2495769382123855E-3</v>
      </c>
      <c r="H1649" s="157">
        <v>220.73104507307991</v>
      </c>
      <c r="I1649" s="158">
        <v>0.99775042306178763</v>
      </c>
      <c r="J1649" s="157">
        <v>98121.136167266493</v>
      </c>
      <c r="K1649" s="157">
        <v>490053.85322364978</v>
      </c>
      <c r="L1649" s="157">
        <v>6182983.2482809909</v>
      </c>
      <c r="M1649" s="156">
        <v>63.013775520708379</v>
      </c>
    </row>
    <row r="1650" spans="2:13" x14ac:dyDescent="0.2">
      <c r="B1650" t="s">
        <v>47</v>
      </c>
      <c r="C1650" s="203" t="s">
        <v>68</v>
      </c>
      <c r="D1650" s="202" t="s">
        <v>72</v>
      </c>
      <c r="E1650" s="47" t="str">
        <f t="shared" si="25"/>
        <v>GOMale15-19</v>
      </c>
      <c r="F1650" s="159">
        <v>1.89E-3</v>
      </c>
      <c r="G1650" s="159">
        <v>9.3978041544455371E-3</v>
      </c>
      <c r="H1650" s="157">
        <v>920.0488339792505</v>
      </c>
      <c r="I1650" s="158">
        <v>0.99060219584555442</v>
      </c>
      <c r="J1650" s="157">
        <v>97900.405122193421</v>
      </c>
      <c r="K1650" s="157">
        <v>487201.90352601896</v>
      </c>
      <c r="L1650" s="157">
        <v>5692929.3950573411</v>
      </c>
      <c r="M1650" s="156">
        <v>58.150212840812742</v>
      </c>
    </row>
    <row r="1651" spans="2:13" x14ac:dyDescent="0.2">
      <c r="B1651" t="s">
        <v>47</v>
      </c>
      <c r="C1651" s="203" t="s">
        <v>68</v>
      </c>
      <c r="D1651" s="202" t="s">
        <v>73</v>
      </c>
      <c r="E1651" s="47" t="str">
        <f t="shared" si="25"/>
        <v>GOMale20-24</v>
      </c>
      <c r="F1651" s="159">
        <v>2.8900000000000002E-3</v>
      </c>
      <c r="G1651" s="159">
        <v>1.4364043875881635E-2</v>
      </c>
      <c r="H1651" s="157">
        <v>1393.0300928225417</v>
      </c>
      <c r="I1651" s="158">
        <v>0.98563595612411836</v>
      </c>
      <c r="J1651" s="157">
        <v>96980.35628821417</v>
      </c>
      <c r="K1651" s="157">
        <v>481419.20620901446</v>
      </c>
      <c r="L1651" s="157">
        <v>5205727.4915313218</v>
      </c>
      <c r="M1651" s="156">
        <v>53.678164225964629</v>
      </c>
    </row>
    <row r="1652" spans="2:13" x14ac:dyDescent="0.2">
      <c r="B1652" t="s">
        <v>47</v>
      </c>
      <c r="C1652" s="203" t="s">
        <v>68</v>
      </c>
      <c r="D1652" s="202" t="s">
        <v>74</v>
      </c>
      <c r="E1652" s="47" t="str">
        <f t="shared" si="25"/>
        <v>GOMale25-29</v>
      </c>
      <c r="F1652" s="159">
        <v>2.7499999999999998E-3</v>
      </c>
      <c r="G1652" s="159">
        <v>1.366676247483635E-2</v>
      </c>
      <c r="H1652" s="157">
        <v>1306.3692827171199</v>
      </c>
      <c r="I1652" s="158">
        <v>0.98633323752516366</v>
      </c>
      <c r="J1652" s="157">
        <v>95587.326195391623</v>
      </c>
      <c r="K1652" s="157">
        <v>474670.70777016529</v>
      </c>
      <c r="L1652" s="157">
        <v>4724308.2853223076</v>
      </c>
      <c r="M1652" s="156">
        <v>49.424002881566864</v>
      </c>
    </row>
    <row r="1653" spans="2:13" x14ac:dyDescent="0.2">
      <c r="B1653" t="s">
        <v>47</v>
      </c>
      <c r="C1653" s="203" t="s">
        <v>68</v>
      </c>
      <c r="D1653" s="202" t="s">
        <v>75</v>
      </c>
      <c r="E1653" s="47" t="str">
        <f t="shared" si="25"/>
        <v>GOMale30-34</v>
      </c>
      <c r="F1653" s="159">
        <v>2.8300000000000001E-3</v>
      </c>
      <c r="G1653" s="159">
        <v>1.4037994011706485E-2</v>
      </c>
      <c r="H1653" s="157">
        <v>1323.5155085580818</v>
      </c>
      <c r="I1653" s="158">
        <v>0.98596200598829353</v>
      </c>
      <c r="J1653" s="157">
        <v>94280.956912674505</v>
      </c>
      <c r="K1653" s="157">
        <v>468095.99579197733</v>
      </c>
      <c r="L1653" s="157">
        <v>4249637.5775521426</v>
      </c>
      <c r="M1653" s="156">
        <v>45.074188009019345</v>
      </c>
    </row>
    <row r="1654" spans="2:13" x14ac:dyDescent="0.2">
      <c r="B1654" t="s">
        <v>47</v>
      </c>
      <c r="C1654" s="203" t="s">
        <v>68</v>
      </c>
      <c r="D1654" s="202" t="s">
        <v>76</v>
      </c>
      <c r="E1654" s="47" t="str">
        <f t="shared" si="25"/>
        <v>GOMale35-39</v>
      </c>
      <c r="F1654" s="159">
        <v>3.3400000000000001E-3</v>
      </c>
      <c r="G1654" s="159">
        <v>1.6544788188087599E-2</v>
      </c>
      <c r="H1654" s="157">
        <v>1537.9611785376705</v>
      </c>
      <c r="I1654" s="158">
        <v>0.98345521181191242</v>
      </c>
      <c r="J1654" s="157">
        <v>92957.441404116427</v>
      </c>
      <c r="K1654" s="157">
        <v>460942.304074238</v>
      </c>
      <c r="L1654" s="157">
        <v>3781541.5817601653</v>
      </c>
      <c r="M1654" s="156">
        <v>40.680353553628549</v>
      </c>
    </row>
    <row r="1655" spans="2:13" x14ac:dyDescent="0.2">
      <c r="B1655" t="s">
        <v>47</v>
      </c>
      <c r="C1655" s="203" t="s">
        <v>68</v>
      </c>
      <c r="D1655" s="202" t="s">
        <v>77</v>
      </c>
      <c r="E1655" s="47" t="str">
        <f t="shared" si="25"/>
        <v>GOMale40-44</v>
      </c>
      <c r="F1655" s="159">
        <v>3.9100000000000003E-3</v>
      </c>
      <c r="G1655" s="159">
        <v>1.933708750291924E-2</v>
      </c>
      <c r="H1655" s="157">
        <v>1767.7864885934118</v>
      </c>
      <c r="I1655" s="158">
        <v>0.98066291249708071</v>
      </c>
      <c r="J1655" s="157">
        <v>91419.480225578765</v>
      </c>
      <c r="K1655" s="157">
        <v>452677.93490641029</v>
      </c>
      <c r="L1655" s="157">
        <v>3320599.2776859272</v>
      </c>
      <c r="M1655" s="156">
        <v>36.322666345206784</v>
      </c>
    </row>
    <row r="1656" spans="2:13" x14ac:dyDescent="0.2">
      <c r="B1656" t="s">
        <v>47</v>
      </c>
      <c r="C1656" s="203" t="s">
        <v>68</v>
      </c>
      <c r="D1656" s="202" t="s">
        <v>78</v>
      </c>
      <c r="E1656" s="47" t="str">
        <f t="shared" si="25"/>
        <v>GOMale45-49</v>
      </c>
      <c r="F1656" s="159">
        <v>5.3899999999999998E-3</v>
      </c>
      <c r="G1656" s="159">
        <v>2.6581114998816376E-2</v>
      </c>
      <c r="H1656" s="157">
        <v>2383.0419810614735</v>
      </c>
      <c r="I1656" s="158">
        <v>0.97341888500118368</v>
      </c>
      <c r="J1656" s="157">
        <v>89651.693736985355</v>
      </c>
      <c r="K1656" s="157">
        <v>442300.86373227311</v>
      </c>
      <c r="L1656" s="157">
        <v>2867921.3427795167</v>
      </c>
      <c r="M1656" s="156">
        <v>31.989594654990551</v>
      </c>
    </row>
    <row r="1657" spans="2:13" x14ac:dyDescent="0.2">
      <c r="B1657" t="s">
        <v>47</v>
      </c>
      <c r="C1657" s="203" t="s">
        <v>68</v>
      </c>
      <c r="D1657" s="202" t="s">
        <v>79</v>
      </c>
      <c r="E1657" s="47" t="str">
        <f t="shared" si="25"/>
        <v>GOMale50-54</v>
      </c>
      <c r="F1657" s="159">
        <v>8.0000000000000002E-3</v>
      </c>
      <c r="G1657" s="159">
        <v>3.921056396796186E-2</v>
      </c>
      <c r="H1657" s="157">
        <v>3421.8530520734407</v>
      </c>
      <c r="I1657" s="158">
        <v>0.96078943603203815</v>
      </c>
      <c r="J1657" s="157">
        <v>87268.651755923886</v>
      </c>
      <c r="K1657" s="157">
        <v>427788.62614943582</v>
      </c>
      <c r="L1657" s="157">
        <v>2425620.4790472435</v>
      </c>
      <c r="M1657" s="156">
        <v>27.794865971245969</v>
      </c>
    </row>
    <row r="1658" spans="2:13" x14ac:dyDescent="0.2">
      <c r="B1658" t="s">
        <v>47</v>
      </c>
      <c r="C1658" s="203" t="s">
        <v>68</v>
      </c>
      <c r="D1658" s="202" t="s">
        <v>80</v>
      </c>
      <c r="E1658" s="47" t="str">
        <f t="shared" si="25"/>
        <v>GOMale55-59</v>
      </c>
      <c r="F1658" s="159">
        <v>1.176E-2</v>
      </c>
      <c r="G1658" s="159">
        <v>5.7134453591657565E-2</v>
      </c>
      <c r="H1658" s="157">
        <v>4790.5410293541972</v>
      </c>
      <c r="I1658" s="158">
        <v>0.94286554640834241</v>
      </c>
      <c r="J1658" s="157">
        <v>83846.798703850451</v>
      </c>
      <c r="K1658" s="157">
        <v>407257.64094586676</v>
      </c>
      <c r="L1658" s="157">
        <v>1997831.8528978077</v>
      </c>
      <c r="M1658" s="156">
        <v>23.827169120126019</v>
      </c>
    </row>
    <row r="1659" spans="2:13" x14ac:dyDescent="0.2">
      <c r="B1659" t="s">
        <v>47</v>
      </c>
      <c r="C1659" s="203" t="s">
        <v>68</v>
      </c>
      <c r="D1659" s="202" t="s">
        <v>81</v>
      </c>
      <c r="E1659" s="47" t="str">
        <f t="shared" si="25"/>
        <v>GOMale60-64</v>
      </c>
      <c r="F1659" s="159">
        <v>1.6369999999999999E-2</v>
      </c>
      <c r="G1659" s="159">
        <v>7.8642112458038538E-2</v>
      </c>
      <c r="H1659" s="157">
        <v>6217.1511065494069</v>
      </c>
      <c r="I1659" s="158">
        <v>0.92135788754196146</v>
      </c>
      <c r="J1659" s="157">
        <v>79056.257674496257</v>
      </c>
      <c r="K1659" s="157">
        <v>379738.41060610773</v>
      </c>
      <c r="L1659" s="157">
        <v>1590574.211951941</v>
      </c>
      <c r="M1659" s="156">
        <v>20.119523219792683</v>
      </c>
    </row>
    <row r="1660" spans="2:13" x14ac:dyDescent="0.2">
      <c r="B1660" t="s">
        <v>47</v>
      </c>
      <c r="C1660" s="203" t="s">
        <v>68</v>
      </c>
      <c r="D1660" s="202" t="s">
        <v>82</v>
      </c>
      <c r="E1660" s="47" t="str">
        <f t="shared" si="25"/>
        <v>GOMale65-69</v>
      </c>
      <c r="F1660" s="159">
        <v>2.4340000000000001E-2</v>
      </c>
      <c r="G1660" s="159">
        <v>0.11473299145102162</v>
      </c>
      <c r="H1660" s="157">
        <v>8357.0485911602973</v>
      </c>
      <c r="I1660" s="158">
        <v>0.88526700854897844</v>
      </c>
      <c r="J1660" s="157">
        <v>72839.106567946845</v>
      </c>
      <c r="K1660" s="157">
        <v>343302.91136183351</v>
      </c>
      <c r="L1660" s="157">
        <v>1210835.8013458333</v>
      </c>
      <c r="M1660" s="156">
        <v>16.623430165447235</v>
      </c>
    </row>
    <row r="1661" spans="2:13" x14ac:dyDescent="0.2">
      <c r="B1661" t="s">
        <v>47</v>
      </c>
      <c r="C1661" s="203" t="s">
        <v>68</v>
      </c>
      <c r="D1661" s="202" t="s">
        <v>19</v>
      </c>
      <c r="E1661" s="47" t="str">
        <f t="shared" si="25"/>
        <v>GOMale70-74</v>
      </c>
      <c r="F1661" s="159">
        <v>3.6659999999999998E-2</v>
      </c>
      <c r="G1661" s="159">
        <v>0.16792871784052091</v>
      </c>
      <c r="H1661" s="157">
        <v>10828.389319759899</v>
      </c>
      <c r="I1661" s="158">
        <v>0.83207128215947912</v>
      </c>
      <c r="J1661" s="157">
        <v>64482.057976786549</v>
      </c>
      <c r="K1661" s="157">
        <v>295339.31658453302</v>
      </c>
      <c r="L1661" s="157">
        <v>867532.88998399978</v>
      </c>
      <c r="M1661" s="156">
        <v>13.453864799047054</v>
      </c>
    </row>
    <row r="1662" spans="2:13" x14ac:dyDescent="0.2">
      <c r="B1662" t="s">
        <v>47</v>
      </c>
      <c r="C1662" s="203" t="s">
        <v>68</v>
      </c>
      <c r="D1662" s="202" t="s">
        <v>20</v>
      </c>
      <c r="E1662" s="47" t="str">
        <f t="shared" si="25"/>
        <v>GOMale75-79</v>
      </c>
      <c r="F1662" s="159">
        <v>5.747E-2</v>
      </c>
      <c r="G1662" s="159">
        <v>0.25125108758144143</v>
      </c>
      <c r="H1662" s="157">
        <v>13480.542602812244</v>
      </c>
      <c r="I1662" s="158">
        <v>0.74874891241855857</v>
      </c>
      <c r="J1662" s="157">
        <v>53653.668657026654</v>
      </c>
      <c r="K1662" s="157">
        <v>234566.98677810264</v>
      </c>
      <c r="L1662" s="157">
        <v>572193.5733994667</v>
      </c>
      <c r="M1662" s="156">
        <v>10.664574999654388</v>
      </c>
    </row>
    <row r="1663" spans="2:13" x14ac:dyDescent="0.2">
      <c r="B1663" t="s">
        <v>47</v>
      </c>
      <c r="C1663" s="203" t="s">
        <v>68</v>
      </c>
      <c r="D1663" s="202" t="s">
        <v>21</v>
      </c>
      <c r="E1663" s="47" t="str">
        <f t="shared" si="25"/>
        <v>GOMale80-84</v>
      </c>
      <c r="F1663" s="159">
        <v>8.4989999999999996E-2</v>
      </c>
      <c r="G1663" s="159">
        <v>0.35047032264617484</v>
      </c>
      <c r="H1663" s="157">
        <v>14079.488449925977</v>
      </c>
      <c r="I1663" s="158">
        <v>0.64952967735382516</v>
      </c>
      <c r="J1663" s="157">
        <v>40173.126054214408</v>
      </c>
      <c r="K1663" s="157">
        <v>165666.90914625709</v>
      </c>
      <c r="L1663" s="157">
        <v>337626.58662136405</v>
      </c>
      <c r="M1663" s="156">
        <v>8.4042896279898773</v>
      </c>
    </row>
    <row r="1664" spans="2:13" x14ac:dyDescent="0.2">
      <c r="B1664" t="s">
        <v>47</v>
      </c>
      <c r="C1664" s="203" t="s">
        <v>68</v>
      </c>
      <c r="D1664" s="202" t="s">
        <v>22</v>
      </c>
      <c r="E1664" s="47" t="str">
        <f t="shared" si="25"/>
        <v>GOMale85-89</v>
      </c>
      <c r="F1664" s="159">
        <v>0.12157</v>
      </c>
      <c r="G1664" s="159">
        <v>0.46618100002937285</v>
      </c>
      <c r="H1664" s="157">
        <v>12164.358072771231</v>
      </c>
      <c r="I1664" s="158">
        <v>0.53381899997062709</v>
      </c>
      <c r="J1664" s="157">
        <v>26093.637604288433</v>
      </c>
      <c r="K1664" s="157">
        <v>100057.29283951409</v>
      </c>
      <c r="L1664" s="157">
        <v>171959.67747510696</v>
      </c>
      <c r="M1664" s="156">
        <v>6.5900998581679451</v>
      </c>
    </row>
    <row r="1665" spans="2:13" x14ac:dyDescent="0.2">
      <c r="B1665" t="s">
        <v>47</v>
      </c>
      <c r="C1665" s="203" t="s">
        <v>68</v>
      </c>
      <c r="D1665" s="202" t="s">
        <v>5</v>
      </c>
      <c r="E1665" s="47" t="str">
        <f t="shared" si="25"/>
        <v>GOMale90+</v>
      </c>
      <c r="F1665" s="159">
        <v>0.19372</v>
      </c>
      <c r="G1665" s="159">
        <v>1</v>
      </c>
      <c r="H1665" s="157">
        <v>13929.279531517201</v>
      </c>
      <c r="I1665" s="158">
        <v>0</v>
      </c>
      <c r="J1665" s="157">
        <v>13929.279531517201</v>
      </c>
      <c r="K1665" s="157">
        <v>71902.384635592884</v>
      </c>
      <c r="L1665" s="157">
        <v>71902.384635592884</v>
      </c>
      <c r="M1665" s="156">
        <v>5.1619600621053197</v>
      </c>
    </row>
    <row r="1666" spans="2:13" x14ac:dyDescent="0.2">
      <c r="B1666" t="s">
        <v>47</v>
      </c>
      <c r="C1666" s="203" t="s">
        <v>69</v>
      </c>
      <c r="D1666" s="202">
        <v>0</v>
      </c>
      <c r="E1666" s="47" t="str">
        <f t="shared" si="25"/>
        <v>DFMale0</v>
      </c>
      <c r="F1666" s="159">
        <v>1.052E-2</v>
      </c>
      <c r="G1666" s="159">
        <v>1.0415077525262675E-2</v>
      </c>
      <c r="H1666" s="157">
        <v>1041.5077525262675</v>
      </c>
      <c r="I1666" s="158">
        <v>0.98958492247473728</v>
      </c>
      <c r="J1666" s="157">
        <v>100000</v>
      </c>
      <c r="K1666" s="157">
        <v>99033.94255591504</v>
      </c>
      <c r="L1666" s="157">
        <v>7543113.110886232</v>
      </c>
      <c r="M1666" s="156">
        <v>75.431131108862317</v>
      </c>
    </row>
    <row r="1667" spans="2:13" x14ac:dyDescent="0.2">
      <c r="B1667" t="s">
        <v>47</v>
      </c>
      <c r="C1667" s="203" t="s">
        <v>69</v>
      </c>
      <c r="D1667" s="202" t="s">
        <v>107</v>
      </c>
      <c r="E1667" s="47" t="str">
        <f t="shared" si="25"/>
        <v>DFMale01-04</v>
      </c>
      <c r="F1667" s="159">
        <v>3.6999999999999999E-4</v>
      </c>
      <c r="G1667" s="159">
        <v>1.495368546317656E-3</v>
      </c>
      <c r="H1667" s="157">
        <v>147.97941669789182</v>
      </c>
      <c r="I1667" s="158">
        <v>0.99850463145368229</v>
      </c>
      <c r="J1667" s="157">
        <v>98958.492247473725</v>
      </c>
      <c r="K1667" s="157">
        <v>395482.0176117915</v>
      </c>
      <c r="L1667" s="157">
        <v>7444079.1683303174</v>
      </c>
      <c r="M1667" s="156">
        <v>75.224258163860156</v>
      </c>
    </row>
    <row r="1668" spans="2:13" x14ac:dyDescent="0.2">
      <c r="B1668" t="s">
        <v>47</v>
      </c>
      <c r="C1668" s="203" t="s">
        <v>69</v>
      </c>
      <c r="D1668" s="202" t="s">
        <v>106</v>
      </c>
      <c r="E1668" s="47" t="str">
        <f t="shared" si="25"/>
        <v>DFMale05-09</v>
      </c>
      <c r="F1668" s="159">
        <v>1.9000000000000001E-4</v>
      </c>
      <c r="G1668" s="159">
        <v>9.6217619111771922E-4</v>
      </c>
      <c r="H1668" s="157">
        <v>95.07312287790441</v>
      </c>
      <c r="I1668" s="158">
        <v>0.99903782380888229</v>
      </c>
      <c r="J1668" s="157">
        <v>98810.512830775828</v>
      </c>
      <c r="K1668" s="157">
        <v>493814.88134668436</v>
      </c>
      <c r="L1668" s="157">
        <v>7048597.150718526</v>
      </c>
      <c r="M1668" s="156">
        <v>71.334486066174406</v>
      </c>
    </row>
    <row r="1669" spans="2:13" x14ac:dyDescent="0.2">
      <c r="B1669" t="s">
        <v>47</v>
      </c>
      <c r="C1669" s="203" t="s">
        <v>69</v>
      </c>
      <c r="D1669" s="202" t="s">
        <v>71</v>
      </c>
      <c r="E1669" s="47" t="str">
        <f t="shared" si="25"/>
        <v>DFMale10-14</v>
      </c>
      <c r="F1669" s="159">
        <v>2.7E-4</v>
      </c>
      <c r="G1669" s="159">
        <v>1.3606575605662615E-3</v>
      </c>
      <c r="H1669" s="157">
        <v>134.31790938317425</v>
      </c>
      <c r="I1669" s="158">
        <v>0.99863934243943375</v>
      </c>
      <c r="J1669" s="157">
        <v>98715.439707897924</v>
      </c>
      <c r="K1669" s="157">
        <v>493241.40376603167</v>
      </c>
      <c r="L1669" s="157">
        <v>6554782.269371842</v>
      </c>
      <c r="M1669" s="156">
        <v>66.400780756968189</v>
      </c>
    </row>
    <row r="1670" spans="2:13" x14ac:dyDescent="0.2">
      <c r="B1670" t="s">
        <v>47</v>
      </c>
      <c r="C1670" s="203" t="s">
        <v>69</v>
      </c>
      <c r="D1670" s="202" t="s">
        <v>72</v>
      </c>
      <c r="E1670" s="47" t="str">
        <f t="shared" si="25"/>
        <v>DFMale15-19</v>
      </c>
      <c r="F1670" s="159">
        <v>1.42E-3</v>
      </c>
      <c r="G1670" s="159">
        <v>7.0817933428827416E-3</v>
      </c>
      <c r="H1670" s="157">
        <v>698.13113208663447</v>
      </c>
      <c r="I1670" s="158">
        <v>0.99291820665711727</v>
      </c>
      <c r="J1670" s="157">
        <v>98581.121798514752</v>
      </c>
      <c r="K1670" s="157">
        <v>491160.28116235719</v>
      </c>
      <c r="L1670" s="157">
        <v>6061540.8656058107</v>
      </c>
      <c r="M1670" s="156">
        <v>61.487846303825847</v>
      </c>
    </row>
    <row r="1671" spans="2:13" x14ac:dyDescent="0.2">
      <c r="B1671" t="s">
        <v>47</v>
      </c>
      <c r="C1671" s="203" t="s">
        <v>69</v>
      </c>
      <c r="D1671" s="202" t="s">
        <v>73</v>
      </c>
      <c r="E1671" s="47" t="str">
        <f t="shared" ref="E1671:E1685" si="26">_xlfn.CONCAT(C1671,B1671,D1671)</f>
        <v>DFMale20-24</v>
      </c>
      <c r="F1671" s="159">
        <v>1.6999999999999999E-3</v>
      </c>
      <c r="G1671" s="159">
        <v>8.4543913190231034E-3</v>
      </c>
      <c r="H1671" s="157">
        <v>827.54110657026933</v>
      </c>
      <c r="I1671" s="158">
        <v>0.99154560868097685</v>
      </c>
      <c r="J1671" s="157">
        <v>97882.990666428115</v>
      </c>
      <c r="K1671" s="157">
        <v>487346.10056571488</v>
      </c>
      <c r="L1671" s="157">
        <v>5570380.5844434537</v>
      </c>
      <c r="M1671" s="156">
        <v>56.908565487404765</v>
      </c>
    </row>
    <row r="1672" spans="2:13" x14ac:dyDescent="0.2">
      <c r="B1672" t="s">
        <v>47</v>
      </c>
      <c r="C1672" s="203" t="s">
        <v>69</v>
      </c>
      <c r="D1672" s="202" t="s">
        <v>74</v>
      </c>
      <c r="E1672" s="47" t="str">
        <f t="shared" si="26"/>
        <v>DFMale25-29</v>
      </c>
      <c r="F1672" s="159">
        <v>1.57E-3</v>
      </c>
      <c r="G1672" s="159">
        <v>7.8120191727527669E-3</v>
      </c>
      <c r="H1672" s="157">
        <v>758.19903278174854</v>
      </c>
      <c r="I1672" s="158">
        <v>0.99218798082724724</v>
      </c>
      <c r="J1672" s="157">
        <v>97055.449559857836</v>
      </c>
      <c r="K1672" s="157">
        <v>483381.75021733483</v>
      </c>
      <c r="L1672" s="157">
        <v>5083034.4838777389</v>
      </c>
      <c r="M1672" s="156">
        <v>52.372478896641816</v>
      </c>
    </row>
    <row r="1673" spans="2:13" x14ac:dyDescent="0.2">
      <c r="B1673" t="s">
        <v>47</v>
      </c>
      <c r="C1673" s="203" t="s">
        <v>69</v>
      </c>
      <c r="D1673" s="202" t="s">
        <v>75</v>
      </c>
      <c r="E1673" s="47" t="str">
        <f t="shared" si="26"/>
        <v>DFMale30-34</v>
      </c>
      <c r="F1673" s="159">
        <v>1.74E-3</v>
      </c>
      <c r="G1673" s="159">
        <v>8.6619659824809167E-3</v>
      </c>
      <c r="H1673" s="157">
        <v>834.12350827197565</v>
      </c>
      <c r="I1673" s="158">
        <v>0.99133803401751908</v>
      </c>
      <c r="J1673" s="157">
        <v>96297.250527076088</v>
      </c>
      <c r="K1673" s="157">
        <v>479400.9438647005</v>
      </c>
      <c r="L1673" s="157">
        <v>4599652.7336604046</v>
      </c>
      <c r="M1673" s="156">
        <v>47.765151221707114</v>
      </c>
    </row>
    <row r="1674" spans="2:13" x14ac:dyDescent="0.2">
      <c r="B1674" t="s">
        <v>47</v>
      </c>
      <c r="C1674" s="203" t="s">
        <v>69</v>
      </c>
      <c r="D1674" s="202" t="s">
        <v>76</v>
      </c>
      <c r="E1674" s="47" t="str">
        <f t="shared" si="26"/>
        <v>DFMale35-39</v>
      </c>
      <c r="F1674" s="159">
        <v>2.0200000000000001E-3</v>
      </c>
      <c r="G1674" s="159">
        <v>1.0068465440331867E-2</v>
      </c>
      <c r="H1674" s="157">
        <v>961.16719521484049</v>
      </c>
      <c r="I1674" s="158">
        <v>0.98993153455966809</v>
      </c>
      <c r="J1674" s="157">
        <v>95463.127018804109</v>
      </c>
      <c r="K1674" s="157">
        <v>474912.71710598341</v>
      </c>
      <c r="L1674" s="157">
        <v>4120251.7897957042</v>
      </c>
      <c r="M1674" s="156">
        <v>43.16066232550822</v>
      </c>
    </row>
    <row r="1675" spans="2:13" x14ac:dyDescent="0.2">
      <c r="B1675" t="s">
        <v>47</v>
      </c>
      <c r="C1675" s="203" t="s">
        <v>69</v>
      </c>
      <c r="D1675" s="202" t="s">
        <v>77</v>
      </c>
      <c r="E1675" s="47" t="str">
        <f t="shared" si="26"/>
        <v>DFMale40-44</v>
      </c>
      <c r="F1675" s="159">
        <v>2.64E-3</v>
      </c>
      <c r="G1675" s="159">
        <v>1.3120225855428805E-2</v>
      </c>
      <c r="H1675" s="157">
        <v>1239.8870566661501</v>
      </c>
      <c r="I1675" s="158">
        <v>0.98687977414457118</v>
      </c>
      <c r="J1675" s="157">
        <v>94501.959823589263</v>
      </c>
      <c r="K1675" s="157">
        <v>469410.08147628093</v>
      </c>
      <c r="L1675" s="157">
        <v>3645339.0726897209</v>
      </c>
      <c r="M1675" s="156">
        <v>38.574216656401909</v>
      </c>
    </row>
    <row r="1676" spans="2:13" x14ac:dyDescent="0.2">
      <c r="B1676" t="s">
        <v>47</v>
      </c>
      <c r="C1676" s="203" t="s">
        <v>69</v>
      </c>
      <c r="D1676" s="202" t="s">
        <v>78</v>
      </c>
      <c r="E1676" s="47" t="str">
        <f t="shared" si="26"/>
        <v>DFMale45-49</v>
      </c>
      <c r="F1676" s="159">
        <v>4.1999999999999997E-3</v>
      </c>
      <c r="G1676" s="159">
        <v>2.0764666302276191E-2</v>
      </c>
      <c r="H1676" s="157">
        <v>1936.5558196637585</v>
      </c>
      <c r="I1676" s="158">
        <v>0.97923533369772375</v>
      </c>
      <c r="J1676" s="157">
        <v>93262.072766923113</v>
      </c>
      <c r="K1676" s="157">
        <v>461468.97428545618</v>
      </c>
      <c r="L1676" s="157">
        <v>3175928.99121344</v>
      </c>
      <c r="M1676" s="156">
        <v>34.053810911436592</v>
      </c>
    </row>
    <row r="1677" spans="2:13" x14ac:dyDescent="0.2">
      <c r="B1677" t="s">
        <v>47</v>
      </c>
      <c r="C1677" s="203" t="s">
        <v>69</v>
      </c>
      <c r="D1677" s="202" t="s">
        <v>79</v>
      </c>
      <c r="E1677" s="47" t="str">
        <f t="shared" si="26"/>
        <v>DFMale50-54</v>
      </c>
      <c r="F1677" s="159">
        <v>5.47E-3</v>
      </c>
      <c r="G1677" s="159">
        <v>2.6968036183499685E-2</v>
      </c>
      <c r="H1677" s="157">
        <v>2462.8698455105041</v>
      </c>
      <c r="I1677" s="158">
        <v>0.97303196381650037</v>
      </c>
      <c r="J1677" s="157">
        <v>91325.516947259355</v>
      </c>
      <c r="K1677" s="157">
        <v>450470.41012252052</v>
      </c>
      <c r="L1677" s="157">
        <v>2714460.0169279836</v>
      </c>
      <c r="M1677" s="156">
        <v>29.722908861228664</v>
      </c>
    </row>
    <row r="1678" spans="2:13" x14ac:dyDescent="0.2">
      <c r="B1678" t="s">
        <v>47</v>
      </c>
      <c r="C1678" s="203" t="s">
        <v>69</v>
      </c>
      <c r="D1678" s="202" t="s">
        <v>80</v>
      </c>
      <c r="E1678" s="47" t="str">
        <f t="shared" si="26"/>
        <v>DFMale55-59</v>
      </c>
      <c r="F1678" s="159">
        <v>8.1399999999999997E-3</v>
      </c>
      <c r="G1678" s="159">
        <v>3.9869380623908469E-2</v>
      </c>
      <c r="H1678" s="157">
        <v>3542.8987005476815</v>
      </c>
      <c r="I1678" s="158">
        <v>0.96013061937609157</v>
      </c>
      <c r="J1678" s="157">
        <v>88862.647101748851</v>
      </c>
      <c r="K1678" s="157">
        <v>435455.98875737505</v>
      </c>
      <c r="L1678" s="157">
        <v>2263989.6068054633</v>
      </c>
      <c r="M1678" s="156">
        <v>25.477404518606864</v>
      </c>
    </row>
    <row r="1679" spans="2:13" x14ac:dyDescent="0.2">
      <c r="B1679" t="s">
        <v>47</v>
      </c>
      <c r="C1679" s="203" t="s">
        <v>69</v>
      </c>
      <c r="D1679" s="202" t="s">
        <v>81</v>
      </c>
      <c r="E1679" s="47" t="str">
        <f t="shared" si="26"/>
        <v>DFMale60-64</v>
      </c>
      <c r="F1679" s="159">
        <v>1.261E-2</v>
      </c>
      <c r="G1679" s="159">
        <v>6.1102159051256016E-2</v>
      </c>
      <c r="H1679" s="157">
        <v>5213.2208370233402</v>
      </c>
      <c r="I1679" s="158">
        <v>0.93889784094874396</v>
      </c>
      <c r="J1679" s="157">
        <v>85319.74840120117</v>
      </c>
      <c r="K1679" s="157">
        <v>413565.68991344748</v>
      </c>
      <c r="L1679" s="157">
        <v>1828533.6180480882</v>
      </c>
      <c r="M1679" s="156">
        <v>21.431540203913041</v>
      </c>
    </row>
    <row r="1680" spans="2:13" x14ac:dyDescent="0.2">
      <c r="B1680" t="s">
        <v>47</v>
      </c>
      <c r="C1680" s="203" t="s">
        <v>69</v>
      </c>
      <c r="D1680" s="202" t="s">
        <v>82</v>
      </c>
      <c r="E1680" s="47" t="str">
        <f t="shared" si="26"/>
        <v>DFMale65-69</v>
      </c>
      <c r="F1680" s="159">
        <v>1.9140000000000001E-2</v>
      </c>
      <c r="G1680" s="159">
        <v>9.1312971821602154E-2</v>
      </c>
      <c r="H1680" s="157">
        <v>7314.7650941941665</v>
      </c>
      <c r="I1680" s="158">
        <v>0.90868702817839786</v>
      </c>
      <c r="J1680" s="157">
        <v>80106.527564177828</v>
      </c>
      <c r="K1680" s="157">
        <v>382245.72508540371</v>
      </c>
      <c r="L1680" s="157">
        <v>1414967.9281346407</v>
      </c>
      <c r="M1680" s="156">
        <v>17.663578376943509</v>
      </c>
    </row>
    <row r="1681" spans="2:13" x14ac:dyDescent="0.2">
      <c r="B1681" t="s">
        <v>47</v>
      </c>
      <c r="C1681" s="203" t="s">
        <v>69</v>
      </c>
      <c r="D1681" s="202" t="s">
        <v>19</v>
      </c>
      <c r="E1681" s="47" t="str">
        <f t="shared" si="26"/>
        <v>DFMale70-74</v>
      </c>
      <c r="F1681" s="159">
        <v>3.031E-2</v>
      </c>
      <c r="G1681" s="159">
        <v>0.14086720127694988</v>
      </c>
      <c r="H1681" s="157">
        <v>10253.971855163114</v>
      </c>
      <c r="I1681" s="158">
        <v>0.85913279872305015</v>
      </c>
      <c r="J1681" s="157">
        <v>72791.76246998366</v>
      </c>
      <c r="K1681" s="157">
        <v>338323.88271201053</v>
      </c>
      <c r="L1681" s="157">
        <v>1032722.2030492369</v>
      </c>
      <c r="M1681" s="156">
        <v>14.187349886947569</v>
      </c>
    </row>
    <row r="1682" spans="2:13" x14ac:dyDescent="0.2">
      <c r="B1682" t="s">
        <v>47</v>
      </c>
      <c r="C1682" s="203" t="s">
        <v>69</v>
      </c>
      <c r="D1682" s="202" t="s">
        <v>20</v>
      </c>
      <c r="E1682" s="47" t="str">
        <f t="shared" si="26"/>
        <v>DFMale75-79</v>
      </c>
      <c r="F1682" s="159">
        <v>4.9140000000000003E-2</v>
      </c>
      <c r="G1682" s="159">
        <v>0.21883030458594893</v>
      </c>
      <c r="H1682" s="157">
        <v>13685.163768373479</v>
      </c>
      <c r="I1682" s="158">
        <v>0.78116969541405101</v>
      </c>
      <c r="J1682" s="157">
        <v>62537.790614820544</v>
      </c>
      <c r="K1682" s="157">
        <v>278476.04365316901</v>
      </c>
      <c r="L1682" s="157">
        <v>694398.32033722638</v>
      </c>
      <c r="M1682" s="156">
        <v>11.103659299608582</v>
      </c>
    </row>
    <row r="1683" spans="2:13" x14ac:dyDescent="0.2">
      <c r="B1683" t="s">
        <v>47</v>
      </c>
      <c r="C1683" s="203" t="s">
        <v>69</v>
      </c>
      <c r="D1683" s="202" t="s">
        <v>21</v>
      </c>
      <c r="E1683" s="47" t="str">
        <f t="shared" si="26"/>
        <v>DFMale80-84</v>
      </c>
      <c r="F1683" s="159">
        <v>7.5389999999999999E-2</v>
      </c>
      <c r="G1683" s="159">
        <v>0.3171745770797626</v>
      </c>
      <c r="H1683" s="157">
        <v>15494.811259257303</v>
      </c>
      <c r="I1683" s="158">
        <v>0.6828254229202374</v>
      </c>
      <c r="J1683" s="157">
        <v>48852.626846447063</v>
      </c>
      <c r="K1683" s="157">
        <v>205526.10608409205</v>
      </c>
      <c r="L1683" s="157">
        <v>415922.27668405732</v>
      </c>
      <c r="M1683" s="156">
        <v>8.5138160122152442</v>
      </c>
    </row>
    <row r="1684" spans="2:13" x14ac:dyDescent="0.2">
      <c r="B1684" t="s">
        <v>47</v>
      </c>
      <c r="C1684" s="203" t="s">
        <v>69</v>
      </c>
      <c r="D1684" s="202" t="s">
        <v>22</v>
      </c>
      <c r="E1684" s="47" t="str">
        <f t="shared" si="26"/>
        <v>DFMale85-89</v>
      </c>
      <c r="F1684" s="159">
        <v>0.12396</v>
      </c>
      <c r="G1684" s="159">
        <v>0.47316162202720302</v>
      </c>
      <c r="H1684" s="157">
        <v>15783.638130519023</v>
      </c>
      <c r="I1684" s="158">
        <v>0.52683837797279698</v>
      </c>
      <c r="J1684" s="157">
        <v>33357.815587189762</v>
      </c>
      <c r="K1684" s="157">
        <v>127329.98260965126</v>
      </c>
      <c r="L1684" s="157">
        <v>210396.17059996529</v>
      </c>
      <c r="M1684" s="156">
        <v>6.3072526451870754</v>
      </c>
    </row>
    <row r="1685" spans="2:13" x14ac:dyDescent="0.2">
      <c r="B1685" t="s">
        <v>47</v>
      </c>
      <c r="C1685" s="203" t="s">
        <v>69</v>
      </c>
      <c r="D1685" s="202" t="s">
        <v>5</v>
      </c>
      <c r="E1685" s="47" t="str">
        <f t="shared" si="26"/>
        <v>DFMale90+</v>
      </c>
      <c r="F1685" s="159">
        <v>0.21157000000000001</v>
      </c>
      <c r="G1685" s="159">
        <v>1</v>
      </c>
      <c r="H1685" s="157">
        <v>17574.177456670739</v>
      </c>
      <c r="I1685" s="158">
        <v>0</v>
      </c>
      <c r="J1685" s="157">
        <v>17574.177456670739</v>
      </c>
      <c r="K1685" s="157">
        <v>83066.187990314036</v>
      </c>
      <c r="L1685" s="157">
        <v>83066.187990314036</v>
      </c>
      <c r="M1685" s="156">
        <v>4.7266045989984065</v>
      </c>
    </row>
  </sheetData>
  <mergeCells count="12">
    <mergeCell ref="B4:B5"/>
    <mergeCell ref="F4:F5"/>
    <mergeCell ref="G4:G5"/>
    <mergeCell ref="H4:H5"/>
    <mergeCell ref="I4:I5"/>
    <mergeCell ref="J4:J5"/>
    <mergeCell ref="K4:K5"/>
    <mergeCell ref="L4:L5"/>
    <mergeCell ref="M4:M5"/>
    <mergeCell ref="C4:C5"/>
    <mergeCell ref="D4:D5"/>
    <mergeCell ref="E4:E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9B090-6669-A942-AA0F-EC66613C5163}">
  <dimension ref="A1:E3362"/>
  <sheetViews>
    <sheetView workbookViewId="0"/>
  </sheetViews>
  <sheetFormatPr baseColWidth="10" defaultRowHeight="16" x14ac:dyDescent="0.2"/>
  <cols>
    <col min="4" max="4" width="13" style="246" customWidth="1"/>
  </cols>
  <sheetData>
    <row r="1" spans="1:5" x14ac:dyDescent="0.2">
      <c r="A1" s="204" t="s">
        <v>273</v>
      </c>
    </row>
    <row r="2" spans="1:5" s="204" customFormat="1" ht="17" x14ac:dyDescent="0.2">
      <c r="A2" s="309" t="s">
        <v>247</v>
      </c>
      <c r="B2" s="309" t="s">
        <v>1</v>
      </c>
      <c r="C2" s="309" t="s">
        <v>0</v>
      </c>
      <c r="D2" s="309" t="s">
        <v>259</v>
      </c>
      <c r="E2" s="309" t="s">
        <v>143</v>
      </c>
    </row>
    <row r="3" spans="1:5" x14ac:dyDescent="0.2">
      <c r="A3">
        <v>2000</v>
      </c>
      <c r="B3" t="s">
        <v>144</v>
      </c>
      <c r="C3" t="s">
        <v>47</v>
      </c>
      <c r="D3" s="246">
        <v>0</v>
      </c>
      <c r="E3" s="37">
        <v>66.006266787454607</v>
      </c>
    </row>
    <row r="4" spans="1:5" x14ac:dyDescent="0.2">
      <c r="A4">
        <v>2000</v>
      </c>
      <c r="B4" t="s">
        <v>144</v>
      </c>
      <c r="C4" t="s">
        <v>47</v>
      </c>
      <c r="D4" s="246" t="s">
        <v>82</v>
      </c>
      <c r="E4" s="37">
        <v>14.2291652540853</v>
      </c>
    </row>
    <row r="5" spans="1:5" x14ac:dyDescent="0.2">
      <c r="A5">
        <v>2000</v>
      </c>
      <c r="B5" t="s">
        <v>40</v>
      </c>
      <c r="C5" t="s">
        <v>47</v>
      </c>
      <c r="D5" s="246">
        <v>0</v>
      </c>
      <c r="E5" s="37">
        <v>64.809107470746696</v>
      </c>
    </row>
    <row r="6" spans="1:5" x14ac:dyDescent="0.2">
      <c r="A6">
        <v>2000</v>
      </c>
      <c r="B6" t="s">
        <v>40</v>
      </c>
      <c r="C6" t="s">
        <v>47</v>
      </c>
      <c r="D6" s="246" t="s">
        <v>82</v>
      </c>
      <c r="E6" s="37">
        <v>13.683573218128901</v>
      </c>
    </row>
    <row r="7" spans="1:5" x14ac:dyDescent="0.2">
      <c r="A7">
        <v>2000</v>
      </c>
      <c r="B7" t="s">
        <v>41</v>
      </c>
      <c r="C7" t="s">
        <v>47</v>
      </c>
      <c r="D7" s="246">
        <v>0</v>
      </c>
      <c r="E7" s="37">
        <v>63.358804354342901</v>
      </c>
    </row>
    <row r="8" spans="1:5" x14ac:dyDescent="0.2">
      <c r="A8">
        <v>2000</v>
      </c>
      <c r="B8" t="s">
        <v>41</v>
      </c>
      <c r="C8" t="s">
        <v>47</v>
      </c>
      <c r="D8" s="246" t="s">
        <v>82</v>
      </c>
      <c r="E8" s="37">
        <v>13.6557546277225</v>
      </c>
    </row>
    <row r="9" spans="1:5" x14ac:dyDescent="0.2">
      <c r="A9">
        <v>2000</v>
      </c>
      <c r="B9" t="s">
        <v>42</v>
      </c>
      <c r="C9" t="s">
        <v>47</v>
      </c>
      <c r="D9" s="246">
        <v>0</v>
      </c>
      <c r="E9" s="37">
        <v>64.658004165032395</v>
      </c>
    </row>
    <row r="10" spans="1:5" x14ac:dyDescent="0.2">
      <c r="A10">
        <v>2000</v>
      </c>
      <c r="B10" t="s">
        <v>42</v>
      </c>
      <c r="C10" t="s">
        <v>47</v>
      </c>
      <c r="D10" s="246" t="s">
        <v>82</v>
      </c>
      <c r="E10" s="37">
        <v>12.921317386030699</v>
      </c>
    </row>
    <row r="11" spans="1:5" x14ac:dyDescent="0.2">
      <c r="A11">
        <v>2000</v>
      </c>
      <c r="B11" t="s">
        <v>43</v>
      </c>
      <c r="C11" t="s">
        <v>47</v>
      </c>
      <c r="D11" s="246">
        <v>0</v>
      </c>
      <c r="E11" s="37">
        <v>62.292620847494</v>
      </c>
    </row>
    <row r="12" spans="1:5" x14ac:dyDescent="0.2">
      <c r="A12">
        <v>2000</v>
      </c>
      <c r="B12" t="s">
        <v>43</v>
      </c>
      <c r="C12" t="s">
        <v>47</v>
      </c>
      <c r="D12" s="246" t="s">
        <v>82</v>
      </c>
      <c r="E12" s="37">
        <v>12.5938798017282</v>
      </c>
    </row>
    <row r="13" spans="1:5" x14ac:dyDescent="0.2">
      <c r="A13">
        <v>2000</v>
      </c>
      <c r="B13" t="s">
        <v>44</v>
      </c>
      <c r="C13" t="s">
        <v>47</v>
      </c>
      <c r="D13" s="246">
        <v>0</v>
      </c>
      <c r="E13" s="37">
        <v>65.777974081813198</v>
      </c>
    </row>
    <row r="14" spans="1:5" x14ac:dyDescent="0.2">
      <c r="A14">
        <v>2000</v>
      </c>
      <c r="B14" t="s">
        <v>44</v>
      </c>
      <c r="C14" t="s">
        <v>47</v>
      </c>
      <c r="D14" s="246" t="s">
        <v>82</v>
      </c>
      <c r="E14" s="37">
        <v>13.6017725416682</v>
      </c>
    </row>
    <row r="15" spans="1:5" x14ac:dyDescent="0.2">
      <c r="A15">
        <v>2000</v>
      </c>
      <c r="B15" t="s">
        <v>45</v>
      </c>
      <c r="C15" t="s">
        <v>47</v>
      </c>
      <c r="D15" s="246">
        <v>0</v>
      </c>
      <c r="E15" s="37">
        <v>64.152433523222001</v>
      </c>
    </row>
    <row r="16" spans="1:5" x14ac:dyDescent="0.2">
      <c r="A16">
        <v>2000</v>
      </c>
      <c r="B16" t="s">
        <v>45</v>
      </c>
      <c r="C16" t="s">
        <v>47</v>
      </c>
      <c r="D16" s="246" t="s">
        <v>82</v>
      </c>
      <c r="E16" s="37">
        <v>13.6275830439958</v>
      </c>
    </row>
    <row r="17" spans="1:5" x14ac:dyDescent="0.2">
      <c r="A17">
        <v>2000</v>
      </c>
      <c r="B17" t="s">
        <v>46</v>
      </c>
      <c r="C17" t="s">
        <v>47</v>
      </c>
      <c r="D17" s="246">
        <v>0</v>
      </c>
      <c r="E17" s="37">
        <v>64.869426334462105</v>
      </c>
    </row>
    <row r="18" spans="1:5" x14ac:dyDescent="0.2">
      <c r="A18">
        <v>2000</v>
      </c>
      <c r="B18" t="s">
        <v>46</v>
      </c>
      <c r="C18" t="s">
        <v>47</v>
      </c>
      <c r="D18" s="246" t="s">
        <v>82</v>
      </c>
      <c r="E18" s="37">
        <v>13.719773849296001</v>
      </c>
    </row>
    <row r="19" spans="1:5" x14ac:dyDescent="0.2">
      <c r="A19">
        <v>2000</v>
      </c>
      <c r="B19" t="s">
        <v>50</v>
      </c>
      <c r="C19" t="s">
        <v>47</v>
      </c>
      <c r="D19" s="246">
        <v>0</v>
      </c>
      <c r="E19" s="37">
        <v>61.775787048963998</v>
      </c>
    </row>
    <row r="20" spans="1:5" x14ac:dyDescent="0.2">
      <c r="A20">
        <v>2000</v>
      </c>
      <c r="B20" t="s">
        <v>50</v>
      </c>
      <c r="C20" t="s">
        <v>47</v>
      </c>
      <c r="D20" s="246" t="s">
        <v>82</v>
      </c>
      <c r="E20" s="37">
        <v>13.151094335530701</v>
      </c>
    </row>
    <row r="21" spans="1:5" x14ac:dyDescent="0.2">
      <c r="A21">
        <v>2000</v>
      </c>
      <c r="B21" t="s">
        <v>51</v>
      </c>
      <c r="C21" t="s">
        <v>47</v>
      </c>
      <c r="D21" s="246">
        <v>0</v>
      </c>
      <c r="E21" s="37">
        <v>64.69193757088</v>
      </c>
    </row>
    <row r="22" spans="1:5" x14ac:dyDescent="0.2">
      <c r="A22">
        <v>2000</v>
      </c>
      <c r="B22" t="s">
        <v>51</v>
      </c>
      <c r="C22" t="s">
        <v>47</v>
      </c>
      <c r="D22" s="246" t="s">
        <v>82</v>
      </c>
      <c r="E22" s="37">
        <v>13.19097013345</v>
      </c>
    </row>
    <row r="23" spans="1:5" x14ac:dyDescent="0.2">
      <c r="A23">
        <v>2000</v>
      </c>
      <c r="B23" t="s">
        <v>53</v>
      </c>
      <c r="C23" t="s">
        <v>47</v>
      </c>
      <c r="D23" s="246">
        <v>0</v>
      </c>
      <c r="E23" s="37">
        <v>65.752434315908104</v>
      </c>
    </row>
    <row r="24" spans="1:5" x14ac:dyDescent="0.2">
      <c r="A24">
        <v>2000</v>
      </c>
      <c r="B24" t="s">
        <v>53</v>
      </c>
      <c r="C24" t="s">
        <v>47</v>
      </c>
      <c r="D24" s="246" t="s">
        <v>82</v>
      </c>
      <c r="E24" s="37">
        <v>14.527964364458199</v>
      </c>
    </row>
    <row r="25" spans="1:5" x14ac:dyDescent="0.2">
      <c r="A25">
        <v>2000</v>
      </c>
      <c r="B25" t="s">
        <v>54</v>
      </c>
      <c r="C25" t="s">
        <v>47</v>
      </c>
      <c r="D25" s="246">
        <v>0</v>
      </c>
      <c r="E25" s="37">
        <v>66.802999002346795</v>
      </c>
    </row>
    <row r="26" spans="1:5" x14ac:dyDescent="0.2">
      <c r="A26">
        <v>2000</v>
      </c>
      <c r="B26" t="s">
        <v>54</v>
      </c>
      <c r="C26" t="s">
        <v>47</v>
      </c>
      <c r="D26" s="246" t="s">
        <v>82</v>
      </c>
      <c r="E26" s="37">
        <v>15.3458934053729</v>
      </c>
    </row>
    <row r="27" spans="1:5" x14ac:dyDescent="0.2">
      <c r="A27">
        <v>2000</v>
      </c>
      <c r="B27" t="s">
        <v>55</v>
      </c>
      <c r="C27" t="s">
        <v>47</v>
      </c>
      <c r="D27" s="246">
        <v>0</v>
      </c>
      <c r="E27" s="37">
        <v>63.498930686668601</v>
      </c>
    </row>
    <row r="28" spans="1:5" x14ac:dyDescent="0.2">
      <c r="A28">
        <v>2000</v>
      </c>
      <c r="B28" t="s">
        <v>55</v>
      </c>
      <c r="C28" t="s">
        <v>47</v>
      </c>
      <c r="D28" s="246" t="s">
        <v>82</v>
      </c>
      <c r="E28" s="37">
        <v>14.2598595791821</v>
      </c>
    </row>
    <row r="29" spans="1:5" x14ac:dyDescent="0.2">
      <c r="A29">
        <v>2000</v>
      </c>
      <c r="B29" t="s">
        <v>56</v>
      </c>
      <c r="C29" t="s">
        <v>47</v>
      </c>
      <c r="D29" s="246">
        <v>0</v>
      </c>
      <c r="E29" s="37">
        <v>60.200930078219201</v>
      </c>
    </row>
    <row r="30" spans="1:5" x14ac:dyDescent="0.2">
      <c r="A30">
        <v>2000</v>
      </c>
      <c r="B30" t="s">
        <v>56</v>
      </c>
      <c r="C30" t="s">
        <v>47</v>
      </c>
      <c r="D30" s="246" t="s">
        <v>82</v>
      </c>
      <c r="E30" s="37">
        <v>13.3233398401223</v>
      </c>
    </row>
    <row r="31" spans="1:5" x14ac:dyDescent="0.2">
      <c r="A31">
        <v>2000</v>
      </c>
      <c r="B31" t="s">
        <v>57</v>
      </c>
      <c r="C31" t="s">
        <v>47</v>
      </c>
      <c r="D31" s="246">
        <v>0</v>
      </c>
      <c r="E31" s="37">
        <v>60.340950258065298</v>
      </c>
    </row>
    <row r="32" spans="1:5" x14ac:dyDescent="0.2">
      <c r="A32">
        <v>2000</v>
      </c>
      <c r="B32" t="s">
        <v>57</v>
      </c>
      <c r="C32" t="s">
        <v>47</v>
      </c>
      <c r="D32" s="246" t="s">
        <v>82</v>
      </c>
      <c r="E32" s="37">
        <v>13.346789245498799</v>
      </c>
    </row>
    <row r="33" spans="1:5" x14ac:dyDescent="0.2">
      <c r="A33">
        <v>2000</v>
      </c>
      <c r="B33" t="s">
        <v>52</v>
      </c>
      <c r="C33" t="s">
        <v>47</v>
      </c>
      <c r="D33" s="246">
        <v>0</v>
      </c>
      <c r="E33" s="37">
        <v>64.033749209051095</v>
      </c>
    </row>
    <row r="34" spans="1:5" x14ac:dyDescent="0.2">
      <c r="A34">
        <v>2000</v>
      </c>
      <c r="B34" t="s">
        <v>52</v>
      </c>
      <c r="C34" t="s">
        <v>47</v>
      </c>
      <c r="D34" s="246" t="s">
        <v>82</v>
      </c>
      <c r="E34" s="37">
        <v>14.1512973286384</v>
      </c>
    </row>
    <row r="35" spans="1:5" x14ac:dyDescent="0.2">
      <c r="A35">
        <v>2000</v>
      </c>
      <c r="B35" t="s">
        <v>58</v>
      </c>
      <c r="C35" t="s">
        <v>47</v>
      </c>
      <c r="D35" s="246">
        <v>0</v>
      </c>
      <c r="E35" s="37">
        <v>65.245833836017695</v>
      </c>
    </row>
    <row r="36" spans="1:5" x14ac:dyDescent="0.2">
      <c r="A36">
        <v>2000</v>
      </c>
      <c r="B36" t="s">
        <v>58</v>
      </c>
      <c r="C36" t="s">
        <v>47</v>
      </c>
      <c r="D36" s="246" t="s">
        <v>82</v>
      </c>
      <c r="E36" s="37">
        <v>14.8185405460654</v>
      </c>
    </row>
    <row r="37" spans="1:5" x14ac:dyDescent="0.2">
      <c r="A37">
        <v>2000</v>
      </c>
      <c r="B37" t="s">
        <v>59</v>
      </c>
      <c r="C37" t="s">
        <v>47</v>
      </c>
      <c r="D37" s="246">
        <v>0</v>
      </c>
      <c r="E37" s="37">
        <v>68.362360366181207</v>
      </c>
    </row>
    <row r="38" spans="1:5" x14ac:dyDescent="0.2">
      <c r="A38">
        <v>2000</v>
      </c>
      <c r="B38" t="s">
        <v>59</v>
      </c>
      <c r="C38" t="s">
        <v>47</v>
      </c>
      <c r="D38" s="246" t="s">
        <v>82</v>
      </c>
      <c r="E38" s="37">
        <v>15.2259888560516</v>
      </c>
    </row>
    <row r="39" spans="1:5" x14ac:dyDescent="0.2">
      <c r="A39">
        <v>2000</v>
      </c>
      <c r="B39" t="s">
        <v>60</v>
      </c>
      <c r="C39" t="s">
        <v>47</v>
      </c>
      <c r="D39" s="246">
        <v>0</v>
      </c>
      <c r="E39" s="37">
        <v>66.395176836472203</v>
      </c>
    </row>
    <row r="40" spans="1:5" x14ac:dyDescent="0.2">
      <c r="A40">
        <v>2000</v>
      </c>
      <c r="B40" t="s">
        <v>60</v>
      </c>
      <c r="C40" t="s">
        <v>47</v>
      </c>
      <c r="D40" s="246" t="s">
        <v>82</v>
      </c>
      <c r="E40" s="37">
        <v>14.6854733806152</v>
      </c>
    </row>
    <row r="41" spans="1:5" x14ac:dyDescent="0.2">
      <c r="A41">
        <v>2000</v>
      </c>
      <c r="B41" t="s">
        <v>61</v>
      </c>
      <c r="C41" t="s">
        <v>47</v>
      </c>
      <c r="D41" s="246">
        <v>0</v>
      </c>
      <c r="E41" s="37">
        <v>65.316787887348596</v>
      </c>
    </row>
    <row r="42" spans="1:5" x14ac:dyDescent="0.2">
      <c r="A42">
        <v>2000</v>
      </c>
      <c r="B42" t="s">
        <v>61</v>
      </c>
      <c r="C42" t="s">
        <v>47</v>
      </c>
      <c r="D42" s="246" t="s">
        <v>82</v>
      </c>
      <c r="E42" s="37">
        <v>13.862145452991401</v>
      </c>
    </row>
    <row r="43" spans="1:5" x14ac:dyDescent="0.2">
      <c r="A43">
        <v>2000</v>
      </c>
      <c r="B43" t="s">
        <v>62</v>
      </c>
      <c r="C43" t="s">
        <v>47</v>
      </c>
      <c r="D43" s="246">
        <v>0</v>
      </c>
      <c r="E43" s="37">
        <v>67.038683470745696</v>
      </c>
    </row>
    <row r="44" spans="1:5" x14ac:dyDescent="0.2">
      <c r="A44">
        <v>2000</v>
      </c>
      <c r="B44" t="s">
        <v>62</v>
      </c>
      <c r="C44" t="s">
        <v>47</v>
      </c>
      <c r="D44" s="246" t="s">
        <v>82</v>
      </c>
      <c r="E44" s="37">
        <v>14.319682703931401</v>
      </c>
    </row>
    <row r="45" spans="1:5" x14ac:dyDescent="0.2">
      <c r="A45">
        <v>2000</v>
      </c>
      <c r="B45" t="s">
        <v>63</v>
      </c>
      <c r="C45" t="s">
        <v>47</v>
      </c>
      <c r="D45" s="246">
        <v>0</v>
      </c>
      <c r="E45" s="37">
        <v>68.219172529153397</v>
      </c>
    </row>
    <row r="46" spans="1:5" x14ac:dyDescent="0.2">
      <c r="A46">
        <v>2000</v>
      </c>
      <c r="B46" t="s">
        <v>63</v>
      </c>
      <c r="C46" t="s">
        <v>47</v>
      </c>
      <c r="D46" s="246" t="s">
        <v>82</v>
      </c>
      <c r="E46" s="37">
        <v>14.2091137158216</v>
      </c>
    </row>
    <row r="47" spans="1:5" x14ac:dyDescent="0.2">
      <c r="A47">
        <v>2000</v>
      </c>
      <c r="B47" t="s">
        <v>64</v>
      </c>
      <c r="C47" t="s">
        <v>47</v>
      </c>
      <c r="D47" s="246">
        <v>0</v>
      </c>
      <c r="E47" s="37">
        <v>68.7424096853847</v>
      </c>
    </row>
    <row r="48" spans="1:5" x14ac:dyDescent="0.2">
      <c r="A48">
        <v>2000</v>
      </c>
      <c r="B48" t="s">
        <v>64</v>
      </c>
      <c r="C48" t="s">
        <v>47</v>
      </c>
      <c r="D48" s="246" t="s">
        <v>82</v>
      </c>
      <c r="E48" s="37">
        <v>13.7740234788054</v>
      </c>
    </row>
    <row r="49" spans="1:5" x14ac:dyDescent="0.2">
      <c r="A49">
        <v>2000</v>
      </c>
      <c r="B49" t="s">
        <v>65</v>
      </c>
      <c r="C49" t="s">
        <v>47</v>
      </c>
      <c r="D49" s="246">
        <v>0</v>
      </c>
      <c r="E49" s="37">
        <v>68.622540872770202</v>
      </c>
    </row>
    <row r="50" spans="1:5" x14ac:dyDescent="0.2">
      <c r="A50">
        <v>2000</v>
      </c>
      <c r="B50" t="s">
        <v>65</v>
      </c>
      <c r="C50" t="s">
        <v>47</v>
      </c>
      <c r="D50" s="246" t="s">
        <v>82</v>
      </c>
      <c r="E50" s="37">
        <v>13.9956478656007</v>
      </c>
    </row>
    <row r="51" spans="1:5" x14ac:dyDescent="0.2">
      <c r="A51">
        <v>2000</v>
      </c>
      <c r="B51" t="s">
        <v>66</v>
      </c>
      <c r="C51" t="s">
        <v>47</v>
      </c>
      <c r="D51" s="246">
        <v>0</v>
      </c>
      <c r="E51" s="37">
        <v>66.943605513377406</v>
      </c>
    </row>
    <row r="52" spans="1:5" x14ac:dyDescent="0.2">
      <c r="A52">
        <v>2000</v>
      </c>
      <c r="B52" t="s">
        <v>66</v>
      </c>
      <c r="C52" t="s">
        <v>47</v>
      </c>
      <c r="D52" s="246" t="s">
        <v>82</v>
      </c>
      <c r="E52" s="37">
        <v>14.5465250543828</v>
      </c>
    </row>
    <row r="53" spans="1:5" x14ac:dyDescent="0.2">
      <c r="A53">
        <v>2000</v>
      </c>
      <c r="B53" t="s">
        <v>67</v>
      </c>
      <c r="C53" t="s">
        <v>47</v>
      </c>
      <c r="D53" s="246">
        <v>0</v>
      </c>
      <c r="E53" s="37">
        <v>66.478698849595503</v>
      </c>
    </row>
    <row r="54" spans="1:5" x14ac:dyDescent="0.2">
      <c r="A54">
        <v>2000</v>
      </c>
      <c r="B54" t="s">
        <v>67</v>
      </c>
      <c r="C54" t="s">
        <v>47</v>
      </c>
      <c r="D54" s="246" t="s">
        <v>82</v>
      </c>
      <c r="E54" s="37">
        <v>14.4849109950505</v>
      </c>
    </row>
    <row r="55" spans="1:5" x14ac:dyDescent="0.2">
      <c r="A55">
        <v>2000</v>
      </c>
      <c r="B55" t="s">
        <v>68</v>
      </c>
      <c r="C55" t="s">
        <v>47</v>
      </c>
      <c r="D55" s="246">
        <v>0</v>
      </c>
      <c r="E55" s="37">
        <v>68.389648617871302</v>
      </c>
    </row>
    <row r="56" spans="1:5" x14ac:dyDescent="0.2">
      <c r="A56">
        <v>2000</v>
      </c>
      <c r="B56" t="s">
        <v>68</v>
      </c>
      <c r="C56" t="s">
        <v>47</v>
      </c>
      <c r="D56" s="246" t="s">
        <v>82</v>
      </c>
      <c r="E56" s="37">
        <v>15.328760408275301</v>
      </c>
    </row>
    <row r="57" spans="1:5" x14ac:dyDescent="0.2">
      <c r="A57">
        <v>2000</v>
      </c>
      <c r="B57" t="s">
        <v>69</v>
      </c>
      <c r="C57" t="s">
        <v>47</v>
      </c>
      <c r="D57" s="246">
        <v>0</v>
      </c>
      <c r="E57" s="37">
        <v>68.457050240474402</v>
      </c>
    </row>
    <row r="58" spans="1:5" x14ac:dyDescent="0.2">
      <c r="A58">
        <v>2000</v>
      </c>
      <c r="B58" t="s">
        <v>69</v>
      </c>
      <c r="C58" t="s">
        <v>47</v>
      </c>
      <c r="D58" s="246" t="s">
        <v>82</v>
      </c>
      <c r="E58" s="37">
        <v>14.2798528928578</v>
      </c>
    </row>
    <row r="59" spans="1:5" x14ac:dyDescent="0.2">
      <c r="A59">
        <v>2000</v>
      </c>
      <c r="B59" t="s">
        <v>144</v>
      </c>
      <c r="C59" t="s">
        <v>48</v>
      </c>
      <c r="D59" s="246">
        <v>0</v>
      </c>
      <c r="E59" s="37">
        <v>73.920244720679506</v>
      </c>
    </row>
    <row r="60" spans="1:5" x14ac:dyDescent="0.2">
      <c r="A60">
        <v>2000</v>
      </c>
      <c r="B60" t="s">
        <v>144</v>
      </c>
      <c r="C60" t="s">
        <v>48</v>
      </c>
      <c r="D60" s="246" t="s">
        <v>82</v>
      </c>
      <c r="E60" s="37">
        <v>17.1745009806966</v>
      </c>
    </row>
    <row r="61" spans="1:5" x14ac:dyDescent="0.2">
      <c r="A61">
        <v>2000</v>
      </c>
      <c r="B61" t="s">
        <v>40</v>
      </c>
      <c r="C61" t="s">
        <v>48</v>
      </c>
      <c r="D61" s="246">
        <v>0</v>
      </c>
      <c r="E61" s="37">
        <v>71.561515241786495</v>
      </c>
    </row>
    <row r="62" spans="1:5" x14ac:dyDescent="0.2">
      <c r="A62">
        <v>2000</v>
      </c>
      <c r="B62" t="s">
        <v>40</v>
      </c>
      <c r="C62" t="s">
        <v>48</v>
      </c>
      <c r="D62" s="246" t="s">
        <v>82</v>
      </c>
      <c r="E62" s="37">
        <v>15.373805152285399</v>
      </c>
    </row>
    <row r="63" spans="1:5" x14ac:dyDescent="0.2">
      <c r="A63">
        <v>2000</v>
      </c>
      <c r="B63" t="s">
        <v>41</v>
      </c>
      <c r="C63" t="s">
        <v>48</v>
      </c>
      <c r="D63" s="246">
        <v>0</v>
      </c>
      <c r="E63" s="37">
        <v>70.102086523178201</v>
      </c>
    </row>
    <row r="64" spans="1:5" x14ac:dyDescent="0.2">
      <c r="A64">
        <v>2000</v>
      </c>
      <c r="B64" t="s">
        <v>41</v>
      </c>
      <c r="C64" t="s">
        <v>48</v>
      </c>
      <c r="D64" s="246" t="s">
        <v>82</v>
      </c>
      <c r="E64" s="37">
        <v>15.2735295061358</v>
      </c>
    </row>
    <row r="65" spans="1:5" x14ac:dyDescent="0.2">
      <c r="A65">
        <v>2000</v>
      </c>
      <c r="B65" t="s">
        <v>42</v>
      </c>
      <c r="C65" t="s">
        <v>48</v>
      </c>
      <c r="D65" s="246">
        <v>0</v>
      </c>
      <c r="E65" s="37">
        <v>70.272227898184397</v>
      </c>
    </row>
    <row r="66" spans="1:5" x14ac:dyDescent="0.2">
      <c r="A66">
        <v>2000</v>
      </c>
      <c r="B66" t="s">
        <v>42</v>
      </c>
      <c r="C66" t="s">
        <v>48</v>
      </c>
      <c r="D66" s="246" t="s">
        <v>82</v>
      </c>
      <c r="E66" s="37">
        <v>14.900649641889499</v>
      </c>
    </row>
    <row r="67" spans="1:5" x14ac:dyDescent="0.2">
      <c r="A67">
        <v>2000</v>
      </c>
      <c r="B67" t="s">
        <v>43</v>
      </c>
      <c r="C67" t="s">
        <v>48</v>
      </c>
      <c r="D67" s="246">
        <v>0</v>
      </c>
      <c r="E67" s="37">
        <v>68.980848010279402</v>
      </c>
    </row>
    <row r="68" spans="1:5" x14ac:dyDescent="0.2">
      <c r="A68">
        <v>2000</v>
      </c>
      <c r="B68" t="s">
        <v>43</v>
      </c>
      <c r="C68" t="s">
        <v>48</v>
      </c>
      <c r="D68" s="246" t="s">
        <v>82</v>
      </c>
      <c r="E68" s="37">
        <v>14.157024610995601</v>
      </c>
    </row>
    <row r="69" spans="1:5" x14ac:dyDescent="0.2">
      <c r="A69">
        <v>2000</v>
      </c>
      <c r="B69" t="s">
        <v>44</v>
      </c>
      <c r="C69" t="s">
        <v>48</v>
      </c>
      <c r="D69" s="246">
        <v>0</v>
      </c>
      <c r="E69" s="37">
        <v>71.453536715190694</v>
      </c>
    </row>
    <row r="70" spans="1:5" x14ac:dyDescent="0.2">
      <c r="A70">
        <v>2000</v>
      </c>
      <c r="B70" t="s">
        <v>44</v>
      </c>
      <c r="C70" t="s">
        <v>48</v>
      </c>
      <c r="D70" s="246" t="s">
        <v>82</v>
      </c>
      <c r="E70" s="37">
        <v>15.6532179611869</v>
      </c>
    </row>
    <row r="71" spans="1:5" x14ac:dyDescent="0.2">
      <c r="A71">
        <v>2000</v>
      </c>
      <c r="B71" t="s">
        <v>45</v>
      </c>
      <c r="C71" t="s">
        <v>48</v>
      </c>
      <c r="D71" s="246">
        <v>0</v>
      </c>
      <c r="E71" s="37">
        <v>72.454234666724403</v>
      </c>
    </row>
    <row r="72" spans="1:5" x14ac:dyDescent="0.2">
      <c r="A72">
        <v>2000</v>
      </c>
      <c r="B72" t="s">
        <v>45</v>
      </c>
      <c r="C72" t="s">
        <v>48</v>
      </c>
      <c r="D72" s="246" t="s">
        <v>82</v>
      </c>
      <c r="E72" s="37">
        <v>16.1528268391049</v>
      </c>
    </row>
    <row r="73" spans="1:5" x14ac:dyDescent="0.2">
      <c r="A73">
        <v>2000</v>
      </c>
      <c r="B73" t="s">
        <v>46</v>
      </c>
      <c r="C73" t="s">
        <v>48</v>
      </c>
      <c r="D73" s="246">
        <v>0</v>
      </c>
      <c r="E73" s="37">
        <v>70.749978323145498</v>
      </c>
    </row>
    <row r="74" spans="1:5" x14ac:dyDescent="0.2">
      <c r="A74">
        <v>2000</v>
      </c>
      <c r="B74" t="s">
        <v>46</v>
      </c>
      <c r="C74" t="s">
        <v>48</v>
      </c>
      <c r="D74" s="246" t="s">
        <v>82</v>
      </c>
      <c r="E74" s="37">
        <v>15.3563582894501</v>
      </c>
    </row>
    <row r="75" spans="1:5" x14ac:dyDescent="0.2">
      <c r="A75">
        <v>2000</v>
      </c>
      <c r="B75" t="s">
        <v>50</v>
      </c>
      <c r="C75" t="s">
        <v>48</v>
      </c>
      <c r="D75" s="246">
        <v>0</v>
      </c>
      <c r="E75" s="37">
        <v>69.360524549119006</v>
      </c>
    </row>
    <row r="76" spans="1:5" x14ac:dyDescent="0.2">
      <c r="A76">
        <v>2000</v>
      </c>
      <c r="B76" t="s">
        <v>50</v>
      </c>
      <c r="C76" t="s">
        <v>48</v>
      </c>
      <c r="D76" s="246" t="s">
        <v>82</v>
      </c>
      <c r="E76" s="37">
        <v>16.443365379914201</v>
      </c>
    </row>
    <row r="77" spans="1:5" x14ac:dyDescent="0.2">
      <c r="A77">
        <v>2000</v>
      </c>
      <c r="B77" t="s">
        <v>51</v>
      </c>
      <c r="C77" t="s">
        <v>48</v>
      </c>
      <c r="D77" s="246">
        <v>0</v>
      </c>
      <c r="E77" s="37">
        <v>71.229781003021998</v>
      </c>
    </row>
    <row r="78" spans="1:5" x14ac:dyDescent="0.2">
      <c r="A78">
        <v>2000</v>
      </c>
      <c r="B78" t="s">
        <v>51</v>
      </c>
      <c r="C78" t="s">
        <v>48</v>
      </c>
      <c r="D78" s="246" t="s">
        <v>82</v>
      </c>
      <c r="E78" s="37">
        <v>15.460221922545299</v>
      </c>
    </row>
    <row r="79" spans="1:5" x14ac:dyDescent="0.2">
      <c r="A79">
        <v>2000</v>
      </c>
      <c r="B79" t="s">
        <v>53</v>
      </c>
      <c r="C79" t="s">
        <v>48</v>
      </c>
      <c r="D79" s="246">
        <v>0</v>
      </c>
      <c r="E79" s="37">
        <v>73.292137790314996</v>
      </c>
    </row>
    <row r="80" spans="1:5" x14ac:dyDescent="0.2">
      <c r="A80">
        <v>2000</v>
      </c>
      <c r="B80" t="s">
        <v>53</v>
      </c>
      <c r="C80" t="s">
        <v>48</v>
      </c>
      <c r="D80" s="246" t="s">
        <v>82</v>
      </c>
      <c r="E80" s="37">
        <v>16.9492910267141</v>
      </c>
    </row>
    <row r="81" spans="1:5" x14ac:dyDescent="0.2">
      <c r="A81">
        <v>2000</v>
      </c>
      <c r="B81" t="s">
        <v>54</v>
      </c>
      <c r="C81" t="s">
        <v>48</v>
      </c>
      <c r="D81" s="246">
        <v>0</v>
      </c>
      <c r="E81" s="37">
        <v>73.868181926748505</v>
      </c>
    </row>
    <row r="82" spans="1:5" x14ac:dyDescent="0.2">
      <c r="A82">
        <v>2000</v>
      </c>
      <c r="B82" t="s">
        <v>54</v>
      </c>
      <c r="C82" t="s">
        <v>48</v>
      </c>
      <c r="D82" s="246" t="s">
        <v>82</v>
      </c>
      <c r="E82" s="37">
        <v>17.969266448139301</v>
      </c>
    </row>
    <row r="83" spans="1:5" x14ac:dyDescent="0.2">
      <c r="A83">
        <v>2000</v>
      </c>
      <c r="B83" t="s">
        <v>55</v>
      </c>
      <c r="C83" t="s">
        <v>48</v>
      </c>
      <c r="D83" s="246">
        <v>0</v>
      </c>
      <c r="E83" s="37">
        <v>70.666278215486997</v>
      </c>
    </row>
    <row r="84" spans="1:5" x14ac:dyDescent="0.2">
      <c r="A84">
        <v>2000</v>
      </c>
      <c r="B84" t="s">
        <v>55</v>
      </c>
      <c r="C84" t="s">
        <v>48</v>
      </c>
      <c r="D84" s="246" t="s">
        <v>82</v>
      </c>
      <c r="E84" s="37">
        <v>15.969678052832499</v>
      </c>
    </row>
    <row r="85" spans="1:5" x14ac:dyDescent="0.2">
      <c r="A85">
        <v>2000</v>
      </c>
      <c r="B85" t="s">
        <v>56</v>
      </c>
      <c r="C85" t="s">
        <v>48</v>
      </c>
      <c r="D85" s="246">
        <v>0</v>
      </c>
      <c r="E85" s="37">
        <v>70.075533776995201</v>
      </c>
    </row>
    <row r="86" spans="1:5" x14ac:dyDescent="0.2">
      <c r="A86">
        <v>2000</v>
      </c>
      <c r="B86" t="s">
        <v>56</v>
      </c>
      <c r="C86" t="s">
        <v>48</v>
      </c>
      <c r="D86" s="246" t="s">
        <v>82</v>
      </c>
      <c r="E86" s="37">
        <v>15.7715062460244</v>
      </c>
    </row>
    <row r="87" spans="1:5" x14ac:dyDescent="0.2">
      <c r="A87">
        <v>2000</v>
      </c>
      <c r="B87" t="s">
        <v>57</v>
      </c>
      <c r="C87" t="s">
        <v>48</v>
      </c>
      <c r="D87" s="246">
        <v>0</v>
      </c>
      <c r="E87" s="37">
        <v>68.498584513777104</v>
      </c>
    </row>
    <row r="88" spans="1:5" x14ac:dyDescent="0.2">
      <c r="A88">
        <v>2000</v>
      </c>
      <c r="B88" t="s">
        <v>57</v>
      </c>
      <c r="C88" t="s">
        <v>48</v>
      </c>
      <c r="D88" s="246" t="s">
        <v>82</v>
      </c>
      <c r="E88" s="37">
        <v>15.5434229386669</v>
      </c>
    </row>
    <row r="89" spans="1:5" x14ac:dyDescent="0.2">
      <c r="A89">
        <v>2000</v>
      </c>
      <c r="B89" t="s">
        <v>52</v>
      </c>
      <c r="C89" t="s">
        <v>48</v>
      </c>
      <c r="D89" s="246">
        <v>0</v>
      </c>
      <c r="E89" s="37">
        <v>71.609546944445299</v>
      </c>
    </row>
    <row r="90" spans="1:5" x14ac:dyDescent="0.2">
      <c r="A90">
        <v>2000</v>
      </c>
      <c r="B90" t="s">
        <v>52</v>
      </c>
      <c r="C90" t="s">
        <v>48</v>
      </c>
      <c r="D90" s="246" t="s">
        <v>82</v>
      </c>
      <c r="E90" s="37">
        <v>16.248204594787499</v>
      </c>
    </row>
    <row r="91" spans="1:5" x14ac:dyDescent="0.2">
      <c r="A91">
        <v>2000</v>
      </c>
      <c r="B91" t="s">
        <v>58</v>
      </c>
      <c r="C91" t="s">
        <v>48</v>
      </c>
      <c r="D91" s="246">
        <v>0</v>
      </c>
      <c r="E91" s="37">
        <v>72.396656677882206</v>
      </c>
    </row>
    <row r="92" spans="1:5" x14ac:dyDescent="0.2">
      <c r="A92">
        <v>2000</v>
      </c>
      <c r="B92" t="s">
        <v>58</v>
      </c>
      <c r="C92" t="s">
        <v>48</v>
      </c>
      <c r="D92" s="246" t="s">
        <v>82</v>
      </c>
      <c r="E92" s="37">
        <v>17.3128771705825</v>
      </c>
    </row>
    <row r="93" spans="1:5" x14ac:dyDescent="0.2">
      <c r="A93">
        <v>2000</v>
      </c>
      <c r="B93" t="s">
        <v>59</v>
      </c>
      <c r="C93" t="s">
        <v>48</v>
      </c>
      <c r="D93" s="246">
        <v>0</v>
      </c>
      <c r="E93" s="37">
        <v>75.335360246427598</v>
      </c>
    </row>
    <row r="94" spans="1:5" x14ac:dyDescent="0.2">
      <c r="A94">
        <v>2000</v>
      </c>
      <c r="B94" t="s">
        <v>59</v>
      </c>
      <c r="C94" t="s">
        <v>48</v>
      </c>
      <c r="D94" s="246" t="s">
        <v>82</v>
      </c>
      <c r="E94" s="37">
        <v>18.048948203931001</v>
      </c>
    </row>
    <row r="95" spans="1:5" x14ac:dyDescent="0.2">
      <c r="A95">
        <v>2000</v>
      </c>
      <c r="B95" t="s">
        <v>60</v>
      </c>
      <c r="C95" t="s">
        <v>48</v>
      </c>
      <c r="D95" s="246">
        <v>0</v>
      </c>
      <c r="E95" s="37">
        <v>74.757547500804904</v>
      </c>
    </row>
    <row r="96" spans="1:5" x14ac:dyDescent="0.2">
      <c r="A96">
        <v>2000</v>
      </c>
      <c r="B96" t="s">
        <v>60</v>
      </c>
      <c r="C96" t="s">
        <v>48</v>
      </c>
      <c r="D96" s="246" t="s">
        <v>82</v>
      </c>
      <c r="E96" s="37">
        <v>17.576718318832899</v>
      </c>
    </row>
    <row r="97" spans="1:5" x14ac:dyDescent="0.2">
      <c r="A97">
        <v>2000</v>
      </c>
      <c r="B97" t="s">
        <v>61</v>
      </c>
      <c r="C97" t="s">
        <v>48</v>
      </c>
      <c r="D97" s="246">
        <v>0</v>
      </c>
      <c r="E97" s="37">
        <v>74.807820349936605</v>
      </c>
    </row>
    <row r="98" spans="1:5" x14ac:dyDescent="0.2">
      <c r="A98">
        <v>2000</v>
      </c>
      <c r="B98" t="s">
        <v>61</v>
      </c>
      <c r="C98" t="s">
        <v>48</v>
      </c>
      <c r="D98" s="246" t="s">
        <v>82</v>
      </c>
      <c r="E98" s="37">
        <v>17.6877614874176</v>
      </c>
    </row>
    <row r="99" spans="1:5" x14ac:dyDescent="0.2">
      <c r="A99">
        <v>2000</v>
      </c>
      <c r="B99" t="s">
        <v>62</v>
      </c>
      <c r="C99" t="s">
        <v>48</v>
      </c>
      <c r="D99" s="246">
        <v>0</v>
      </c>
      <c r="E99" s="37">
        <v>76.056328167551698</v>
      </c>
    </row>
    <row r="100" spans="1:5" x14ac:dyDescent="0.2">
      <c r="A100">
        <v>2000</v>
      </c>
      <c r="B100" t="s">
        <v>62</v>
      </c>
      <c r="C100" t="s">
        <v>48</v>
      </c>
      <c r="D100" s="246" t="s">
        <v>82</v>
      </c>
      <c r="E100" s="37">
        <v>17.749145211915099</v>
      </c>
    </row>
    <row r="101" spans="1:5" x14ac:dyDescent="0.2">
      <c r="A101">
        <v>2000</v>
      </c>
      <c r="B101" t="s">
        <v>63</v>
      </c>
      <c r="C101" t="s">
        <v>48</v>
      </c>
      <c r="D101" s="246">
        <v>0</v>
      </c>
      <c r="E101" s="37">
        <v>74.465962312417204</v>
      </c>
    </row>
    <row r="102" spans="1:5" x14ac:dyDescent="0.2">
      <c r="A102">
        <v>2000</v>
      </c>
      <c r="B102" t="s">
        <v>63</v>
      </c>
      <c r="C102" t="s">
        <v>48</v>
      </c>
      <c r="D102" s="246" t="s">
        <v>82</v>
      </c>
      <c r="E102" s="37">
        <v>16.486227563904901</v>
      </c>
    </row>
    <row r="103" spans="1:5" x14ac:dyDescent="0.2">
      <c r="A103">
        <v>2000</v>
      </c>
      <c r="B103" t="s">
        <v>64</v>
      </c>
      <c r="C103" t="s">
        <v>48</v>
      </c>
      <c r="D103" s="246">
        <v>0</v>
      </c>
      <c r="E103" s="37">
        <v>75.671288577455897</v>
      </c>
    </row>
    <row r="104" spans="1:5" x14ac:dyDescent="0.2">
      <c r="A104">
        <v>2000</v>
      </c>
      <c r="B104" t="s">
        <v>64</v>
      </c>
      <c r="C104" t="s">
        <v>48</v>
      </c>
      <c r="D104" s="246" t="s">
        <v>82</v>
      </c>
      <c r="E104" s="37">
        <v>16.888309165191</v>
      </c>
    </row>
    <row r="105" spans="1:5" x14ac:dyDescent="0.2">
      <c r="A105">
        <v>2000</v>
      </c>
      <c r="B105" t="s">
        <v>65</v>
      </c>
      <c r="C105" t="s">
        <v>48</v>
      </c>
      <c r="D105" s="246">
        <v>0</v>
      </c>
      <c r="E105" s="37">
        <v>76.216861831769904</v>
      </c>
    </row>
    <row r="106" spans="1:5" x14ac:dyDescent="0.2">
      <c r="A106">
        <v>2000</v>
      </c>
      <c r="B106" t="s">
        <v>65</v>
      </c>
      <c r="C106" t="s">
        <v>48</v>
      </c>
      <c r="D106" s="246" t="s">
        <v>82</v>
      </c>
      <c r="E106" s="37">
        <v>17.646986612601399</v>
      </c>
    </row>
    <row r="107" spans="1:5" x14ac:dyDescent="0.2">
      <c r="A107">
        <v>2000</v>
      </c>
      <c r="B107" t="s">
        <v>66</v>
      </c>
      <c r="C107" t="s">
        <v>48</v>
      </c>
      <c r="D107" s="246">
        <v>0</v>
      </c>
      <c r="E107" s="37">
        <v>73.946082843992102</v>
      </c>
    </row>
    <row r="108" spans="1:5" x14ac:dyDescent="0.2">
      <c r="A108">
        <v>2000</v>
      </c>
      <c r="B108" t="s">
        <v>66</v>
      </c>
      <c r="C108" t="s">
        <v>48</v>
      </c>
      <c r="D108" s="246" t="s">
        <v>82</v>
      </c>
      <c r="E108" s="37">
        <v>17.052840261100702</v>
      </c>
    </row>
    <row r="109" spans="1:5" x14ac:dyDescent="0.2">
      <c r="A109">
        <v>2000</v>
      </c>
      <c r="B109" t="s">
        <v>67</v>
      </c>
      <c r="C109" t="s">
        <v>48</v>
      </c>
      <c r="D109" s="246">
        <v>0</v>
      </c>
      <c r="E109" s="37">
        <v>73.322276455795802</v>
      </c>
    </row>
    <row r="110" spans="1:5" x14ac:dyDescent="0.2">
      <c r="A110">
        <v>2000</v>
      </c>
      <c r="B110" t="s">
        <v>67</v>
      </c>
      <c r="C110" t="s">
        <v>48</v>
      </c>
      <c r="D110" s="246" t="s">
        <v>82</v>
      </c>
      <c r="E110" s="37">
        <v>16.449930402795701</v>
      </c>
    </row>
    <row r="111" spans="1:5" x14ac:dyDescent="0.2">
      <c r="A111">
        <v>2000</v>
      </c>
      <c r="B111" t="s">
        <v>68</v>
      </c>
      <c r="C111" t="s">
        <v>48</v>
      </c>
      <c r="D111" s="246">
        <v>0</v>
      </c>
      <c r="E111" s="37">
        <v>74.265142603677504</v>
      </c>
    </row>
    <row r="112" spans="1:5" x14ac:dyDescent="0.2">
      <c r="A112">
        <v>2000</v>
      </c>
      <c r="B112" t="s">
        <v>68</v>
      </c>
      <c r="C112" t="s">
        <v>48</v>
      </c>
      <c r="D112" s="246" t="s">
        <v>82</v>
      </c>
      <c r="E112" s="37">
        <v>16.900109404650699</v>
      </c>
    </row>
    <row r="113" spans="1:5" x14ac:dyDescent="0.2">
      <c r="A113">
        <v>2000</v>
      </c>
      <c r="B113" t="s">
        <v>69</v>
      </c>
      <c r="C113" t="s">
        <v>48</v>
      </c>
      <c r="D113" s="246">
        <v>0</v>
      </c>
      <c r="E113" s="37">
        <v>76.068041433734294</v>
      </c>
    </row>
    <row r="114" spans="1:5" x14ac:dyDescent="0.2">
      <c r="A114">
        <v>2000</v>
      </c>
      <c r="B114" t="s">
        <v>69</v>
      </c>
      <c r="C114" t="s">
        <v>48</v>
      </c>
      <c r="D114" s="246" t="s">
        <v>82</v>
      </c>
      <c r="E114" s="37">
        <v>17.633586334268202</v>
      </c>
    </row>
    <row r="115" spans="1:5" x14ac:dyDescent="0.2">
      <c r="A115">
        <v>2000</v>
      </c>
      <c r="B115" t="s">
        <v>144</v>
      </c>
      <c r="C115" t="s">
        <v>3</v>
      </c>
      <c r="D115" s="246">
        <v>0</v>
      </c>
      <c r="E115" s="37">
        <v>69.825672146897105</v>
      </c>
    </row>
    <row r="116" spans="1:5" x14ac:dyDescent="0.2">
      <c r="A116">
        <v>2000</v>
      </c>
      <c r="B116" t="s">
        <v>144</v>
      </c>
      <c r="C116" t="s">
        <v>3</v>
      </c>
      <c r="D116" s="246" t="s">
        <v>82</v>
      </c>
      <c r="E116" s="37">
        <v>15.758420084716001</v>
      </c>
    </row>
    <row r="117" spans="1:5" x14ac:dyDescent="0.2">
      <c r="A117">
        <v>2000</v>
      </c>
      <c r="B117" t="s">
        <v>40</v>
      </c>
      <c r="C117" t="s">
        <v>3</v>
      </c>
      <c r="D117" s="246">
        <v>0</v>
      </c>
      <c r="E117" s="37">
        <v>67.791249184143396</v>
      </c>
    </row>
    <row r="118" spans="1:5" x14ac:dyDescent="0.2">
      <c r="A118">
        <v>2000</v>
      </c>
      <c r="B118" t="s">
        <v>40</v>
      </c>
      <c r="C118" t="s">
        <v>3</v>
      </c>
      <c r="D118" s="246" t="s">
        <v>82</v>
      </c>
      <c r="E118" s="37">
        <v>14.361556387511399</v>
      </c>
    </row>
    <row r="119" spans="1:5" x14ac:dyDescent="0.2">
      <c r="A119">
        <v>2000</v>
      </c>
      <c r="B119" t="s">
        <v>41</v>
      </c>
      <c r="C119" t="s">
        <v>3</v>
      </c>
      <c r="D119" s="246">
        <v>0</v>
      </c>
      <c r="E119" s="37">
        <v>66.430348753271204</v>
      </c>
    </row>
    <row r="120" spans="1:5" x14ac:dyDescent="0.2">
      <c r="A120">
        <v>2000</v>
      </c>
      <c r="B120" t="s">
        <v>41</v>
      </c>
      <c r="C120" t="s">
        <v>3</v>
      </c>
      <c r="D120" s="246" t="s">
        <v>82</v>
      </c>
      <c r="E120" s="37">
        <v>14.362268883340899</v>
      </c>
    </row>
    <row r="121" spans="1:5" x14ac:dyDescent="0.2">
      <c r="A121">
        <v>2000</v>
      </c>
      <c r="B121" t="s">
        <v>42</v>
      </c>
      <c r="C121" t="s">
        <v>3</v>
      </c>
      <c r="D121" s="246">
        <v>0</v>
      </c>
      <c r="E121" s="37">
        <v>67.277257373551805</v>
      </c>
    </row>
    <row r="122" spans="1:5" x14ac:dyDescent="0.2">
      <c r="A122">
        <v>2000</v>
      </c>
      <c r="B122" t="s">
        <v>42</v>
      </c>
      <c r="C122" t="s">
        <v>3</v>
      </c>
      <c r="D122" s="246" t="s">
        <v>82</v>
      </c>
      <c r="E122" s="37">
        <v>13.852558371730099</v>
      </c>
    </row>
    <row r="123" spans="1:5" x14ac:dyDescent="0.2">
      <c r="A123">
        <v>2000</v>
      </c>
      <c r="B123" t="s">
        <v>43</v>
      </c>
      <c r="C123" t="s">
        <v>3</v>
      </c>
      <c r="D123" s="246">
        <v>0</v>
      </c>
      <c r="E123" s="37">
        <v>65.2642544364776</v>
      </c>
    </row>
    <row r="124" spans="1:5" x14ac:dyDescent="0.2">
      <c r="A124">
        <v>2000</v>
      </c>
      <c r="B124" t="s">
        <v>43</v>
      </c>
      <c r="C124" t="s">
        <v>3</v>
      </c>
      <c r="D124" s="246" t="s">
        <v>82</v>
      </c>
      <c r="E124" s="37">
        <v>13.287859350838801</v>
      </c>
    </row>
    <row r="125" spans="1:5" x14ac:dyDescent="0.2">
      <c r="A125">
        <v>2000</v>
      </c>
      <c r="B125" t="s">
        <v>44</v>
      </c>
      <c r="C125" t="s">
        <v>3</v>
      </c>
      <c r="D125" s="246">
        <v>0</v>
      </c>
      <c r="E125" s="37">
        <v>68.430990263312395</v>
      </c>
    </row>
    <row r="126" spans="1:5" x14ac:dyDescent="0.2">
      <c r="A126">
        <v>2000</v>
      </c>
      <c r="B126" t="s">
        <v>44</v>
      </c>
      <c r="C126" t="s">
        <v>3</v>
      </c>
      <c r="D126" s="246" t="s">
        <v>82</v>
      </c>
      <c r="E126" s="37">
        <v>14.6030587515507</v>
      </c>
    </row>
    <row r="127" spans="1:5" x14ac:dyDescent="0.2">
      <c r="A127">
        <v>2000</v>
      </c>
      <c r="B127" t="s">
        <v>45</v>
      </c>
      <c r="C127" t="s">
        <v>3</v>
      </c>
      <c r="D127" s="246">
        <v>0</v>
      </c>
      <c r="E127" s="37">
        <v>67.961543428894998</v>
      </c>
    </row>
    <row r="128" spans="1:5" x14ac:dyDescent="0.2">
      <c r="A128">
        <v>2000</v>
      </c>
      <c r="B128" t="s">
        <v>45</v>
      </c>
      <c r="C128" t="s">
        <v>3</v>
      </c>
      <c r="D128" s="246" t="s">
        <v>82</v>
      </c>
      <c r="E128" s="37">
        <v>14.8489322590264</v>
      </c>
    </row>
    <row r="129" spans="1:5" x14ac:dyDescent="0.2">
      <c r="A129">
        <v>2000</v>
      </c>
      <c r="B129" t="s">
        <v>46</v>
      </c>
      <c r="C129" t="s">
        <v>3</v>
      </c>
      <c r="D129" s="246">
        <v>0</v>
      </c>
      <c r="E129" s="37">
        <v>67.555638396165094</v>
      </c>
    </row>
    <row r="130" spans="1:5" x14ac:dyDescent="0.2">
      <c r="A130">
        <v>2000</v>
      </c>
      <c r="B130" t="s">
        <v>46</v>
      </c>
      <c r="C130" t="s">
        <v>3</v>
      </c>
      <c r="D130" s="246" t="s">
        <v>82</v>
      </c>
      <c r="E130" s="37">
        <v>14.4465520454767</v>
      </c>
    </row>
    <row r="131" spans="1:5" x14ac:dyDescent="0.2">
      <c r="A131">
        <v>2000</v>
      </c>
      <c r="B131" t="s">
        <v>50</v>
      </c>
      <c r="C131" t="s">
        <v>3</v>
      </c>
      <c r="D131" s="246">
        <v>0</v>
      </c>
      <c r="E131" s="37">
        <v>65.281790075164395</v>
      </c>
    </row>
    <row r="132" spans="1:5" x14ac:dyDescent="0.2">
      <c r="A132">
        <v>2000</v>
      </c>
      <c r="B132" t="s">
        <v>50</v>
      </c>
      <c r="C132" t="s">
        <v>3</v>
      </c>
      <c r="D132" s="246" t="s">
        <v>82</v>
      </c>
      <c r="E132" s="37">
        <v>14.6490371761848</v>
      </c>
    </row>
    <row r="133" spans="1:5" x14ac:dyDescent="0.2">
      <c r="A133">
        <v>2000</v>
      </c>
      <c r="B133" t="s">
        <v>51</v>
      </c>
      <c r="C133" t="s">
        <v>3</v>
      </c>
      <c r="D133" s="246">
        <v>0</v>
      </c>
      <c r="E133" s="37">
        <v>67.864313666151702</v>
      </c>
    </row>
    <row r="134" spans="1:5" x14ac:dyDescent="0.2">
      <c r="A134">
        <v>2000</v>
      </c>
      <c r="B134" t="s">
        <v>51</v>
      </c>
      <c r="C134" t="s">
        <v>3</v>
      </c>
      <c r="D134" s="246" t="s">
        <v>82</v>
      </c>
      <c r="E134" s="37">
        <v>14.3152655120685</v>
      </c>
    </row>
    <row r="135" spans="1:5" x14ac:dyDescent="0.2">
      <c r="A135">
        <v>2000</v>
      </c>
      <c r="B135" t="s">
        <v>53</v>
      </c>
      <c r="C135" t="s">
        <v>3</v>
      </c>
      <c r="D135" s="246">
        <v>0</v>
      </c>
      <c r="E135" s="37">
        <v>69.436760248681495</v>
      </c>
    </row>
    <row r="136" spans="1:5" x14ac:dyDescent="0.2">
      <c r="A136">
        <v>2000</v>
      </c>
      <c r="B136" t="s">
        <v>53</v>
      </c>
      <c r="C136" t="s">
        <v>3</v>
      </c>
      <c r="D136" s="246" t="s">
        <v>82</v>
      </c>
      <c r="E136" s="37">
        <v>15.763460005017301</v>
      </c>
    </row>
    <row r="137" spans="1:5" x14ac:dyDescent="0.2">
      <c r="A137">
        <v>2000</v>
      </c>
      <c r="B137" t="s">
        <v>54</v>
      </c>
      <c r="C137" t="s">
        <v>3</v>
      </c>
      <c r="D137" s="246">
        <v>0</v>
      </c>
      <c r="E137" s="37">
        <v>70.234935470149296</v>
      </c>
    </row>
    <row r="138" spans="1:5" x14ac:dyDescent="0.2">
      <c r="A138">
        <v>2000</v>
      </c>
      <c r="B138" t="s">
        <v>54</v>
      </c>
      <c r="C138" t="s">
        <v>3</v>
      </c>
      <c r="D138" s="246" t="s">
        <v>82</v>
      </c>
      <c r="E138" s="37">
        <v>16.651483329448201</v>
      </c>
    </row>
    <row r="139" spans="1:5" x14ac:dyDescent="0.2">
      <c r="A139">
        <v>2000</v>
      </c>
      <c r="B139" t="s">
        <v>55</v>
      </c>
      <c r="C139" t="s">
        <v>3</v>
      </c>
      <c r="D139" s="246">
        <v>0</v>
      </c>
      <c r="E139" s="37">
        <v>67.059166399915597</v>
      </c>
    </row>
    <row r="140" spans="1:5" x14ac:dyDescent="0.2">
      <c r="A140">
        <v>2000</v>
      </c>
      <c r="B140" t="s">
        <v>55</v>
      </c>
      <c r="C140" t="s">
        <v>3</v>
      </c>
      <c r="D140" s="246" t="s">
        <v>82</v>
      </c>
      <c r="E140" s="37">
        <v>15.1641867093921</v>
      </c>
    </row>
    <row r="141" spans="1:5" x14ac:dyDescent="0.2">
      <c r="A141">
        <v>2000</v>
      </c>
      <c r="B141" t="s">
        <v>56</v>
      </c>
      <c r="C141" t="s">
        <v>3</v>
      </c>
      <c r="D141" s="246">
        <v>0</v>
      </c>
      <c r="E141" s="37">
        <v>64.985235057366793</v>
      </c>
    </row>
    <row r="142" spans="1:5" x14ac:dyDescent="0.2">
      <c r="A142">
        <v>2000</v>
      </c>
      <c r="B142" t="s">
        <v>56</v>
      </c>
      <c r="C142" t="s">
        <v>3</v>
      </c>
      <c r="D142" s="246" t="s">
        <v>82</v>
      </c>
      <c r="E142" s="37">
        <v>14.6146415224501</v>
      </c>
    </row>
    <row r="143" spans="1:5" x14ac:dyDescent="0.2">
      <c r="A143">
        <v>2000</v>
      </c>
      <c r="B143" t="s">
        <v>57</v>
      </c>
      <c r="C143" t="s">
        <v>3</v>
      </c>
      <c r="D143" s="246">
        <v>0</v>
      </c>
      <c r="E143" s="37">
        <v>64.282855988454003</v>
      </c>
    </row>
    <row r="144" spans="1:5" x14ac:dyDescent="0.2">
      <c r="A144">
        <v>2000</v>
      </c>
      <c r="B144" t="s">
        <v>57</v>
      </c>
      <c r="C144" t="s">
        <v>3</v>
      </c>
      <c r="D144" s="246" t="s">
        <v>82</v>
      </c>
      <c r="E144" s="37">
        <v>14.4658094285956</v>
      </c>
    </row>
    <row r="145" spans="1:5" x14ac:dyDescent="0.2">
      <c r="A145">
        <v>2000</v>
      </c>
      <c r="B145" t="s">
        <v>52</v>
      </c>
      <c r="C145" t="s">
        <v>3</v>
      </c>
      <c r="D145" s="246">
        <v>0</v>
      </c>
      <c r="E145" s="37">
        <v>67.734840851052994</v>
      </c>
    </row>
    <row r="146" spans="1:5" x14ac:dyDescent="0.2">
      <c r="A146">
        <v>2000</v>
      </c>
      <c r="B146" t="s">
        <v>52</v>
      </c>
      <c r="C146" t="s">
        <v>3</v>
      </c>
      <c r="D146" s="246" t="s">
        <v>82</v>
      </c>
      <c r="E146" s="37">
        <v>15.260025005378299</v>
      </c>
    </row>
    <row r="147" spans="1:5" x14ac:dyDescent="0.2">
      <c r="A147">
        <v>2000</v>
      </c>
      <c r="B147" t="s">
        <v>58</v>
      </c>
      <c r="C147" t="s">
        <v>3</v>
      </c>
      <c r="D147" s="246">
        <v>0</v>
      </c>
      <c r="E147" s="37">
        <v>68.693034692789695</v>
      </c>
    </row>
    <row r="148" spans="1:5" x14ac:dyDescent="0.2">
      <c r="A148">
        <v>2000</v>
      </c>
      <c r="B148" t="s">
        <v>58</v>
      </c>
      <c r="C148" t="s">
        <v>3</v>
      </c>
      <c r="D148" s="246" t="s">
        <v>82</v>
      </c>
      <c r="E148" s="37">
        <v>16.101071460635701</v>
      </c>
    </row>
    <row r="149" spans="1:5" x14ac:dyDescent="0.2">
      <c r="A149">
        <v>2000</v>
      </c>
      <c r="B149" t="s">
        <v>59</v>
      </c>
      <c r="C149" t="s">
        <v>3</v>
      </c>
      <c r="D149" s="246">
        <v>0</v>
      </c>
      <c r="E149" s="37">
        <v>71.757644511951597</v>
      </c>
    </row>
    <row r="150" spans="1:5" x14ac:dyDescent="0.2">
      <c r="A150">
        <v>2000</v>
      </c>
      <c r="B150" t="s">
        <v>59</v>
      </c>
      <c r="C150" t="s">
        <v>3</v>
      </c>
      <c r="D150" s="246" t="s">
        <v>82</v>
      </c>
      <c r="E150" s="37">
        <v>16.705023680413198</v>
      </c>
    </row>
    <row r="151" spans="1:5" x14ac:dyDescent="0.2">
      <c r="A151">
        <v>2000</v>
      </c>
      <c r="B151" t="s">
        <v>60</v>
      </c>
      <c r="C151" t="s">
        <v>3</v>
      </c>
      <c r="D151" s="246">
        <v>0</v>
      </c>
      <c r="E151" s="37">
        <v>70.366342112363398</v>
      </c>
    </row>
    <row r="152" spans="1:5" x14ac:dyDescent="0.2">
      <c r="A152">
        <v>2000</v>
      </c>
      <c r="B152" t="s">
        <v>60</v>
      </c>
      <c r="C152" t="s">
        <v>3</v>
      </c>
      <c r="D152" s="246" t="s">
        <v>82</v>
      </c>
      <c r="E152" s="37">
        <v>16.165561519451501</v>
      </c>
    </row>
    <row r="153" spans="1:5" x14ac:dyDescent="0.2">
      <c r="A153">
        <v>2000</v>
      </c>
      <c r="B153" t="s">
        <v>61</v>
      </c>
      <c r="C153" t="s">
        <v>3</v>
      </c>
      <c r="D153" s="246">
        <v>0</v>
      </c>
      <c r="E153" s="37">
        <v>69.996561086779096</v>
      </c>
    </row>
    <row r="154" spans="1:5" x14ac:dyDescent="0.2">
      <c r="A154">
        <v>2000</v>
      </c>
      <c r="B154" t="s">
        <v>61</v>
      </c>
      <c r="C154" t="s">
        <v>3</v>
      </c>
      <c r="D154" s="246" t="s">
        <v>82</v>
      </c>
      <c r="E154" s="37">
        <v>15.975265801500001</v>
      </c>
    </row>
    <row r="155" spans="1:5" x14ac:dyDescent="0.2">
      <c r="A155">
        <v>2000</v>
      </c>
      <c r="B155" t="s">
        <v>62</v>
      </c>
      <c r="C155" t="s">
        <v>3</v>
      </c>
      <c r="D155" s="246">
        <v>0</v>
      </c>
      <c r="E155" s="37">
        <v>71.394706590238798</v>
      </c>
    </row>
    <row r="156" spans="1:5" x14ac:dyDescent="0.2">
      <c r="A156">
        <v>2000</v>
      </c>
      <c r="B156" t="s">
        <v>62</v>
      </c>
      <c r="C156" t="s">
        <v>3</v>
      </c>
      <c r="D156" s="246" t="s">
        <v>82</v>
      </c>
      <c r="E156" s="37">
        <v>16.140768157625001</v>
      </c>
    </row>
    <row r="157" spans="1:5" x14ac:dyDescent="0.2">
      <c r="A157">
        <v>2000</v>
      </c>
      <c r="B157" t="s">
        <v>63</v>
      </c>
      <c r="C157" t="s">
        <v>3</v>
      </c>
      <c r="D157" s="246">
        <v>0</v>
      </c>
      <c r="E157" s="37">
        <v>71.241478092866402</v>
      </c>
    </row>
    <row r="158" spans="1:5" x14ac:dyDescent="0.2">
      <c r="A158">
        <v>2000</v>
      </c>
      <c r="B158" t="s">
        <v>63</v>
      </c>
      <c r="C158" t="s">
        <v>3</v>
      </c>
      <c r="D158" s="246" t="s">
        <v>82</v>
      </c>
      <c r="E158" s="37">
        <v>15.3630061581569</v>
      </c>
    </row>
    <row r="159" spans="1:5" x14ac:dyDescent="0.2">
      <c r="A159">
        <v>2000</v>
      </c>
      <c r="B159" t="s">
        <v>64</v>
      </c>
      <c r="C159" t="s">
        <v>3</v>
      </c>
      <c r="D159" s="246">
        <v>0</v>
      </c>
      <c r="E159" s="37">
        <v>72.0825824311828</v>
      </c>
    </row>
    <row r="160" spans="1:5" x14ac:dyDescent="0.2">
      <c r="A160">
        <v>2000</v>
      </c>
      <c r="B160" t="s">
        <v>64</v>
      </c>
      <c r="C160" t="s">
        <v>3</v>
      </c>
      <c r="D160" s="246" t="s">
        <v>82</v>
      </c>
      <c r="E160" s="37">
        <v>15.397559277394</v>
      </c>
    </row>
    <row r="161" spans="1:5" x14ac:dyDescent="0.2">
      <c r="A161">
        <v>2000</v>
      </c>
      <c r="B161" t="s">
        <v>65</v>
      </c>
      <c r="C161" t="s">
        <v>3</v>
      </c>
      <c r="D161" s="246">
        <v>0</v>
      </c>
      <c r="E161" s="37">
        <v>72.391624769977398</v>
      </c>
    </row>
    <row r="162" spans="1:5" x14ac:dyDescent="0.2">
      <c r="A162">
        <v>2000</v>
      </c>
      <c r="B162" t="s">
        <v>65</v>
      </c>
      <c r="C162" t="s">
        <v>3</v>
      </c>
      <c r="D162" s="246" t="s">
        <v>82</v>
      </c>
      <c r="E162" s="37">
        <v>15.995139598624201</v>
      </c>
    </row>
    <row r="163" spans="1:5" x14ac:dyDescent="0.2">
      <c r="A163">
        <v>2000</v>
      </c>
      <c r="B163" t="s">
        <v>66</v>
      </c>
      <c r="C163" t="s">
        <v>3</v>
      </c>
      <c r="D163" s="246">
        <v>0</v>
      </c>
      <c r="E163" s="37">
        <v>70.185158942553798</v>
      </c>
    </row>
    <row r="164" spans="1:5" x14ac:dyDescent="0.2">
      <c r="A164">
        <v>2000</v>
      </c>
      <c r="B164" t="s">
        <v>66</v>
      </c>
      <c r="C164" t="s">
        <v>3</v>
      </c>
      <c r="D164" s="246" t="s">
        <v>82</v>
      </c>
      <c r="E164" s="37">
        <v>15.723520769877499</v>
      </c>
    </row>
    <row r="165" spans="1:5" x14ac:dyDescent="0.2">
      <c r="A165">
        <v>2000</v>
      </c>
      <c r="B165" t="s">
        <v>67</v>
      </c>
      <c r="C165" t="s">
        <v>3</v>
      </c>
      <c r="D165" s="246">
        <v>0</v>
      </c>
      <c r="E165" s="37">
        <v>69.520649185904801</v>
      </c>
    </row>
    <row r="166" spans="1:5" x14ac:dyDescent="0.2">
      <c r="A166">
        <v>2000</v>
      </c>
      <c r="B166" t="s">
        <v>67</v>
      </c>
      <c r="C166" t="s">
        <v>3</v>
      </c>
      <c r="D166" s="246" t="s">
        <v>82</v>
      </c>
      <c r="E166" s="37">
        <v>15.3469292158375</v>
      </c>
    </row>
    <row r="167" spans="1:5" x14ac:dyDescent="0.2">
      <c r="A167">
        <v>2000</v>
      </c>
      <c r="B167" t="s">
        <v>68</v>
      </c>
      <c r="C167" t="s">
        <v>3</v>
      </c>
      <c r="D167" s="246">
        <v>0</v>
      </c>
      <c r="E167" s="37">
        <v>71.206287745358296</v>
      </c>
    </row>
    <row r="168" spans="1:5" x14ac:dyDescent="0.2">
      <c r="A168">
        <v>2000</v>
      </c>
      <c r="B168" t="s">
        <v>68</v>
      </c>
      <c r="C168" t="s">
        <v>3</v>
      </c>
      <c r="D168" s="246" t="s">
        <v>82</v>
      </c>
      <c r="E168" s="37">
        <v>16.107271367439399</v>
      </c>
    </row>
    <row r="169" spans="1:5" x14ac:dyDescent="0.2">
      <c r="A169">
        <v>2000</v>
      </c>
      <c r="B169" t="s">
        <v>69</v>
      </c>
      <c r="C169" t="s">
        <v>3</v>
      </c>
      <c r="D169" s="246">
        <v>0</v>
      </c>
      <c r="E169" s="37">
        <v>72.250924516350594</v>
      </c>
    </row>
    <row r="170" spans="1:5" x14ac:dyDescent="0.2">
      <c r="A170">
        <v>2000</v>
      </c>
      <c r="B170" t="s">
        <v>69</v>
      </c>
      <c r="C170" t="s">
        <v>3</v>
      </c>
      <c r="D170" s="246" t="s">
        <v>82</v>
      </c>
      <c r="E170" s="37">
        <v>16.0448401301479</v>
      </c>
    </row>
    <row r="171" spans="1:5" x14ac:dyDescent="0.2">
      <c r="A171">
        <v>2001</v>
      </c>
      <c r="B171" t="s">
        <v>144</v>
      </c>
      <c r="C171" t="s">
        <v>47</v>
      </c>
      <c r="D171" s="246">
        <v>0</v>
      </c>
      <c r="E171" s="37">
        <v>66.4810972997562</v>
      </c>
    </row>
    <row r="172" spans="1:5" x14ac:dyDescent="0.2">
      <c r="A172">
        <v>2001</v>
      </c>
      <c r="B172" t="s">
        <v>144</v>
      </c>
      <c r="C172" t="s">
        <v>47</v>
      </c>
      <c r="D172" s="246" t="s">
        <v>82</v>
      </c>
      <c r="E172" s="37">
        <v>14.399802493958299</v>
      </c>
    </row>
    <row r="173" spans="1:5" x14ac:dyDescent="0.2">
      <c r="A173">
        <v>2001</v>
      </c>
      <c r="B173" t="s">
        <v>40</v>
      </c>
      <c r="C173" t="s">
        <v>47</v>
      </c>
      <c r="D173" s="246">
        <v>0</v>
      </c>
      <c r="E173" s="37">
        <v>65.043224452132705</v>
      </c>
    </row>
    <row r="174" spans="1:5" x14ac:dyDescent="0.2">
      <c r="A174">
        <v>2001</v>
      </c>
      <c r="B174" t="s">
        <v>40</v>
      </c>
      <c r="C174" t="s">
        <v>47</v>
      </c>
      <c r="D174" s="246" t="s">
        <v>82</v>
      </c>
      <c r="E174" s="37">
        <v>13.740262814563801</v>
      </c>
    </row>
    <row r="175" spans="1:5" x14ac:dyDescent="0.2">
      <c r="A175">
        <v>2001</v>
      </c>
      <c r="B175" t="s">
        <v>41</v>
      </c>
      <c r="C175" t="s">
        <v>47</v>
      </c>
      <c r="D175" s="246">
        <v>0</v>
      </c>
      <c r="E175" s="37">
        <v>63.937142829703603</v>
      </c>
    </row>
    <row r="176" spans="1:5" x14ac:dyDescent="0.2">
      <c r="A176">
        <v>2001</v>
      </c>
      <c r="B176" t="s">
        <v>41</v>
      </c>
      <c r="C176" t="s">
        <v>47</v>
      </c>
      <c r="D176" s="246" t="s">
        <v>82</v>
      </c>
      <c r="E176" s="37">
        <v>13.855571367861801</v>
      </c>
    </row>
    <row r="177" spans="1:5" x14ac:dyDescent="0.2">
      <c r="A177">
        <v>2001</v>
      </c>
      <c r="B177" t="s">
        <v>42</v>
      </c>
      <c r="C177" t="s">
        <v>47</v>
      </c>
      <c r="D177" s="246">
        <v>0</v>
      </c>
      <c r="E177" s="37">
        <v>64.935344188483299</v>
      </c>
    </row>
    <row r="178" spans="1:5" x14ac:dyDescent="0.2">
      <c r="A178">
        <v>2001</v>
      </c>
      <c r="B178" t="s">
        <v>42</v>
      </c>
      <c r="C178" t="s">
        <v>47</v>
      </c>
      <c r="D178" s="246" t="s">
        <v>82</v>
      </c>
      <c r="E178" s="37">
        <v>13.1219667976791</v>
      </c>
    </row>
    <row r="179" spans="1:5" x14ac:dyDescent="0.2">
      <c r="A179">
        <v>2001</v>
      </c>
      <c r="B179" t="s">
        <v>43</v>
      </c>
      <c r="C179" t="s">
        <v>47</v>
      </c>
      <c r="D179" s="246">
        <v>0</v>
      </c>
      <c r="E179" s="37">
        <v>62.795776652420102</v>
      </c>
    </row>
    <row r="180" spans="1:5" x14ac:dyDescent="0.2">
      <c r="A180">
        <v>2001</v>
      </c>
      <c r="B180" t="s">
        <v>43</v>
      </c>
      <c r="C180" t="s">
        <v>47</v>
      </c>
      <c r="D180" s="246" t="s">
        <v>82</v>
      </c>
      <c r="E180" s="37">
        <v>12.764815479682101</v>
      </c>
    </row>
    <row r="181" spans="1:5" x14ac:dyDescent="0.2">
      <c r="A181">
        <v>2001</v>
      </c>
      <c r="B181" t="s">
        <v>44</v>
      </c>
      <c r="C181" t="s">
        <v>47</v>
      </c>
      <c r="D181" s="246">
        <v>0</v>
      </c>
      <c r="E181" s="37">
        <v>65.9513489376221</v>
      </c>
    </row>
    <row r="182" spans="1:5" x14ac:dyDescent="0.2">
      <c r="A182">
        <v>2001</v>
      </c>
      <c r="B182" t="s">
        <v>44</v>
      </c>
      <c r="C182" t="s">
        <v>47</v>
      </c>
      <c r="D182" s="246" t="s">
        <v>82</v>
      </c>
      <c r="E182" s="37">
        <v>13.750690796921401</v>
      </c>
    </row>
    <row r="183" spans="1:5" x14ac:dyDescent="0.2">
      <c r="A183">
        <v>2001</v>
      </c>
      <c r="B183" t="s">
        <v>45</v>
      </c>
      <c r="C183" t="s">
        <v>47</v>
      </c>
      <c r="D183" s="246">
        <v>0</v>
      </c>
      <c r="E183" s="37">
        <v>64.735937884380903</v>
      </c>
    </row>
    <row r="184" spans="1:5" x14ac:dyDescent="0.2">
      <c r="A184">
        <v>2001</v>
      </c>
      <c r="B184" t="s">
        <v>45</v>
      </c>
      <c r="C184" t="s">
        <v>47</v>
      </c>
      <c r="D184" s="246" t="s">
        <v>82</v>
      </c>
      <c r="E184" s="37">
        <v>13.8453894029744</v>
      </c>
    </row>
    <row r="185" spans="1:5" x14ac:dyDescent="0.2">
      <c r="A185">
        <v>2001</v>
      </c>
      <c r="B185" t="s">
        <v>46</v>
      </c>
      <c r="C185" t="s">
        <v>47</v>
      </c>
      <c r="D185" s="246">
        <v>0</v>
      </c>
      <c r="E185" s="37">
        <v>65.303023049485901</v>
      </c>
    </row>
    <row r="186" spans="1:5" x14ac:dyDescent="0.2">
      <c r="A186">
        <v>2001</v>
      </c>
      <c r="B186" t="s">
        <v>46</v>
      </c>
      <c r="C186" t="s">
        <v>47</v>
      </c>
      <c r="D186" s="246" t="s">
        <v>82</v>
      </c>
      <c r="E186" s="37">
        <v>13.8176866201173</v>
      </c>
    </row>
    <row r="187" spans="1:5" x14ac:dyDescent="0.2">
      <c r="A187">
        <v>2001</v>
      </c>
      <c r="B187" t="s">
        <v>50</v>
      </c>
      <c r="C187" t="s">
        <v>47</v>
      </c>
      <c r="D187" s="246">
        <v>0</v>
      </c>
      <c r="E187" s="37">
        <v>62.1187649668868</v>
      </c>
    </row>
    <row r="188" spans="1:5" x14ac:dyDescent="0.2">
      <c r="A188">
        <v>2001</v>
      </c>
      <c r="B188" t="s">
        <v>50</v>
      </c>
      <c r="C188" t="s">
        <v>47</v>
      </c>
      <c r="D188" s="246" t="s">
        <v>82</v>
      </c>
      <c r="E188" s="37">
        <v>13.261554394530799</v>
      </c>
    </row>
    <row r="189" spans="1:5" x14ac:dyDescent="0.2">
      <c r="A189">
        <v>2001</v>
      </c>
      <c r="B189" t="s">
        <v>51</v>
      </c>
      <c r="C189" t="s">
        <v>47</v>
      </c>
      <c r="D189" s="246">
        <v>0</v>
      </c>
      <c r="E189" s="37">
        <v>64.872178672964097</v>
      </c>
    </row>
    <row r="190" spans="1:5" x14ac:dyDescent="0.2">
      <c r="A190">
        <v>2001</v>
      </c>
      <c r="B190" t="s">
        <v>51</v>
      </c>
      <c r="C190" t="s">
        <v>47</v>
      </c>
      <c r="D190" s="246" t="s">
        <v>82</v>
      </c>
      <c r="E190" s="37">
        <v>13.1797271284739</v>
      </c>
    </row>
    <row r="191" spans="1:5" x14ac:dyDescent="0.2">
      <c r="A191">
        <v>2001</v>
      </c>
      <c r="B191" t="s">
        <v>53</v>
      </c>
      <c r="C191" t="s">
        <v>47</v>
      </c>
      <c r="D191" s="246">
        <v>0</v>
      </c>
      <c r="E191" s="37">
        <v>66.051338856037006</v>
      </c>
    </row>
    <row r="192" spans="1:5" x14ac:dyDescent="0.2">
      <c r="A192">
        <v>2001</v>
      </c>
      <c r="B192" t="s">
        <v>53</v>
      </c>
      <c r="C192" t="s">
        <v>47</v>
      </c>
      <c r="D192" s="246" t="s">
        <v>82</v>
      </c>
      <c r="E192" s="37">
        <v>14.6195124599947</v>
      </c>
    </row>
    <row r="193" spans="1:5" x14ac:dyDescent="0.2">
      <c r="A193">
        <v>2001</v>
      </c>
      <c r="B193" t="s">
        <v>54</v>
      </c>
      <c r="C193" t="s">
        <v>47</v>
      </c>
      <c r="D193" s="246">
        <v>0</v>
      </c>
      <c r="E193" s="37">
        <v>67.183101231812003</v>
      </c>
    </row>
    <row r="194" spans="1:5" x14ac:dyDescent="0.2">
      <c r="A194">
        <v>2001</v>
      </c>
      <c r="B194" t="s">
        <v>54</v>
      </c>
      <c r="C194" t="s">
        <v>47</v>
      </c>
      <c r="D194" s="246" t="s">
        <v>82</v>
      </c>
      <c r="E194" s="37">
        <v>15.414203779572199</v>
      </c>
    </row>
    <row r="195" spans="1:5" x14ac:dyDescent="0.2">
      <c r="A195">
        <v>2001</v>
      </c>
      <c r="B195" t="s">
        <v>55</v>
      </c>
      <c r="C195" t="s">
        <v>47</v>
      </c>
      <c r="D195" s="246">
        <v>0</v>
      </c>
      <c r="E195" s="37">
        <v>63.934482795721799</v>
      </c>
    </row>
    <row r="196" spans="1:5" x14ac:dyDescent="0.2">
      <c r="A196">
        <v>2001</v>
      </c>
      <c r="B196" t="s">
        <v>55</v>
      </c>
      <c r="C196" t="s">
        <v>47</v>
      </c>
      <c r="D196" s="246" t="s">
        <v>82</v>
      </c>
      <c r="E196" s="37">
        <v>14.289703861480699</v>
      </c>
    </row>
    <row r="197" spans="1:5" x14ac:dyDescent="0.2">
      <c r="A197">
        <v>2001</v>
      </c>
      <c r="B197" t="s">
        <v>56</v>
      </c>
      <c r="C197" t="s">
        <v>47</v>
      </c>
      <c r="D197" s="246">
        <v>0</v>
      </c>
      <c r="E197" s="37">
        <v>60.919563208050299</v>
      </c>
    </row>
    <row r="198" spans="1:5" x14ac:dyDescent="0.2">
      <c r="A198">
        <v>2001</v>
      </c>
      <c r="B198" t="s">
        <v>56</v>
      </c>
      <c r="C198" t="s">
        <v>47</v>
      </c>
      <c r="D198" s="246" t="s">
        <v>82</v>
      </c>
      <c r="E198" s="37">
        <v>13.4375759099036</v>
      </c>
    </row>
    <row r="199" spans="1:5" x14ac:dyDescent="0.2">
      <c r="A199">
        <v>2001</v>
      </c>
      <c r="B199" t="s">
        <v>57</v>
      </c>
      <c r="C199" t="s">
        <v>47</v>
      </c>
      <c r="D199" s="246">
        <v>0</v>
      </c>
      <c r="E199" s="37">
        <v>60.7908628886765</v>
      </c>
    </row>
    <row r="200" spans="1:5" x14ac:dyDescent="0.2">
      <c r="A200">
        <v>2001</v>
      </c>
      <c r="B200" t="s">
        <v>57</v>
      </c>
      <c r="C200" t="s">
        <v>47</v>
      </c>
      <c r="D200" s="246" t="s">
        <v>82</v>
      </c>
      <c r="E200" s="37">
        <v>13.4292151423393</v>
      </c>
    </row>
    <row r="201" spans="1:5" x14ac:dyDescent="0.2">
      <c r="A201">
        <v>2001</v>
      </c>
      <c r="B201" t="s">
        <v>52</v>
      </c>
      <c r="C201" t="s">
        <v>47</v>
      </c>
      <c r="D201" s="246">
        <v>0</v>
      </c>
      <c r="E201" s="37">
        <v>64.345520626532306</v>
      </c>
    </row>
    <row r="202" spans="1:5" x14ac:dyDescent="0.2">
      <c r="A202">
        <v>2001</v>
      </c>
      <c r="B202" t="s">
        <v>52</v>
      </c>
      <c r="C202" t="s">
        <v>47</v>
      </c>
      <c r="D202" s="246" t="s">
        <v>82</v>
      </c>
      <c r="E202" s="37">
        <v>14.1909848713572</v>
      </c>
    </row>
    <row r="203" spans="1:5" x14ac:dyDescent="0.2">
      <c r="A203">
        <v>2001</v>
      </c>
      <c r="B203" t="s">
        <v>58</v>
      </c>
      <c r="C203" t="s">
        <v>47</v>
      </c>
      <c r="D203" s="246">
        <v>0</v>
      </c>
      <c r="E203" s="37">
        <v>65.514525710036807</v>
      </c>
    </row>
    <row r="204" spans="1:5" x14ac:dyDescent="0.2">
      <c r="A204">
        <v>2001</v>
      </c>
      <c r="B204" t="s">
        <v>58</v>
      </c>
      <c r="C204" t="s">
        <v>47</v>
      </c>
      <c r="D204" s="246" t="s">
        <v>82</v>
      </c>
      <c r="E204" s="37">
        <v>14.8723479086028</v>
      </c>
    </row>
    <row r="205" spans="1:5" x14ac:dyDescent="0.2">
      <c r="A205">
        <v>2001</v>
      </c>
      <c r="B205" t="s">
        <v>59</v>
      </c>
      <c r="C205" t="s">
        <v>47</v>
      </c>
      <c r="D205" s="246">
        <v>0</v>
      </c>
      <c r="E205" s="37">
        <v>68.825867760046805</v>
      </c>
    </row>
    <row r="206" spans="1:5" x14ac:dyDescent="0.2">
      <c r="A206">
        <v>2001</v>
      </c>
      <c r="B206" t="s">
        <v>59</v>
      </c>
      <c r="C206" t="s">
        <v>47</v>
      </c>
      <c r="D206" s="246" t="s">
        <v>82</v>
      </c>
      <c r="E206" s="37">
        <v>15.433354978882299</v>
      </c>
    </row>
    <row r="207" spans="1:5" x14ac:dyDescent="0.2">
      <c r="A207">
        <v>2001</v>
      </c>
      <c r="B207" t="s">
        <v>60</v>
      </c>
      <c r="C207" t="s">
        <v>47</v>
      </c>
      <c r="D207" s="246">
        <v>0</v>
      </c>
      <c r="E207" s="37">
        <v>67.0233815232354</v>
      </c>
    </row>
    <row r="208" spans="1:5" x14ac:dyDescent="0.2">
      <c r="A208">
        <v>2001</v>
      </c>
      <c r="B208" t="s">
        <v>60</v>
      </c>
      <c r="C208" t="s">
        <v>47</v>
      </c>
      <c r="D208" s="246" t="s">
        <v>82</v>
      </c>
      <c r="E208" s="37">
        <v>14.965958451718</v>
      </c>
    </row>
    <row r="209" spans="1:5" x14ac:dyDescent="0.2">
      <c r="A209">
        <v>2001</v>
      </c>
      <c r="B209" t="s">
        <v>61</v>
      </c>
      <c r="C209" t="s">
        <v>47</v>
      </c>
      <c r="D209" s="246">
        <v>0</v>
      </c>
      <c r="E209" s="37">
        <v>65.861174611754706</v>
      </c>
    </row>
    <row r="210" spans="1:5" x14ac:dyDescent="0.2">
      <c r="A210">
        <v>2001</v>
      </c>
      <c r="B210" t="s">
        <v>61</v>
      </c>
      <c r="C210" t="s">
        <v>47</v>
      </c>
      <c r="D210" s="246" t="s">
        <v>82</v>
      </c>
      <c r="E210" s="37">
        <v>14.0409997802935</v>
      </c>
    </row>
    <row r="211" spans="1:5" x14ac:dyDescent="0.2">
      <c r="A211">
        <v>2001</v>
      </c>
      <c r="B211" t="s">
        <v>62</v>
      </c>
      <c r="C211" t="s">
        <v>47</v>
      </c>
      <c r="D211" s="246">
        <v>0</v>
      </c>
      <c r="E211" s="37">
        <v>67.684411625173894</v>
      </c>
    </row>
    <row r="212" spans="1:5" x14ac:dyDescent="0.2">
      <c r="A212">
        <v>2001</v>
      </c>
      <c r="B212" t="s">
        <v>62</v>
      </c>
      <c r="C212" t="s">
        <v>47</v>
      </c>
      <c r="D212" s="246" t="s">
        <v>82</v>
      </c>
      <c r="E212" s="37">
        <v>14.542371996658201</v>
      </c>
    </row>
    <row r="213" spans="1:5" x14ac:dyDescent="0.2">
      <c r="A213">
        <v>2001</v>
      </c>
      <c r="B213" t="s">
        <v>63</v>
      </c>
      <c r="C213" t="s">
        <v>47</v>
      </c>
      <c r="D213" s="246">
        <v>0</v>
      </c>
      <c r="E213" s="37">
        <v>68.611642647852705</v>
      </c>
    </row>
    <row r="214" spans="1:5" x14ac:dyDescent="0.2">
      <c r="A214">
        <v>2001</v>
      </c>
      <c r="B214" t="s">
        <v>63</v>
      </c>
      <c r="C214" t="s">
        <v>47</v>
      </c>
      <c r="D214" s="246" t="s">
        <v>82</v>
      </c>
      <c r="E214" s="37">
        <v>14.4365943768303</v>
      </c>
    </row>
    <row r="215" spans="1:5" x14ac:dyDescent="0.2">
      <c r="A215">
        <v>2001</v>
      </c>
      <c r="B215" t="s">
        <v>64</v>
      </c>
      <c r="C215" t="s">
        <v>47</v>
      </c>
      <c r="D215" s="246">
        <v>0</v>
      </c>
      <c r="E215" s="37">
        <v>69.287012711734207</v>
      </c>
    </row>
    <row r="216" spans="1:5" x14ac:dyDescent="0.2">
      <c r="A216">
        <v>2001</v>
      </c>
      <c r="B216" t="s">
        <v>64</v>
      </c>
      <c r="C216" t="s">
        <v>47</v>
      </c>
      <c r="D216" s="246" t="s">
        <v>82</v>
      </c>
      <c r="E216" s="37">
        <v>14.0793913092133</v>
      </c>
    </row>
    <row r="217" spans="1:5" x14ac:dyDescent="0.2">
      <c r="A217">
        <v>2001</v>
      </c>
      <c r="B217" t="s">
        <v>65</v>
      </c>
      <c r="C217" t="s">
        <v>47</v>
      </c>
      <c r="D217" s="246">
        <v>0</v>
      </c>
      <c r="E217" s="37">
        <v>69.038392943123895</v>
      </c>
    </row>
    <row r="218" spans="1:5" x14ac:dyDescent="0.2">
      <c r="A218">
        <v>2001</v>
      </c>
      <c r="B218" t="s">
        <v>65</v>
      </c>
      <c r="C218" t="s">
        <v>47</v>
      </c>
      <c r="D218" s="246" t="s">
        <v>82</v>
      </c>
      <c r="E218" s="37">
        <v>14.2267193836204</v>
      </c>
    </row>
    <row r="219" spans="1:5" x14ac:dyDescent="0.2">
      <c r="A219">
        <v>2001</v>
      </c>
      <c r="B219" t="s">
        <v>66</v>
      </c>
      <c r="C219" t="s">
        <v>47</v>
      </c>
      <c r="D219" s="246">
        <v>0</v>
      </c>
      <c r="E219" s="37">
        <v>67.306143860717697</v>
      </c>
    </row>
    <row r="220" spans="1:5" x14ac:dyDescent="0.2">
      <c r="A220">
        <v>2001</v>
      </c>
      <c r="B220" t="s">
        <v>66</v>
      </c>
      <c r="C220" t="s">
        <v>47</v>
      </c>
      <c r="D220" s="246" t="s">
        <v>82</v>
      </c>
      <c r="E220" s="37">
        <v>14.6989822537551</v>
      </c>
    </row>
    <row r="221" spans="1:5" x14ac:dyDescent="0.2">
      <c r="A221">
        <v>2001</v>
      </c>
      <c r="B221" t="s">
        <v>67</v>
      </c>
      <c r="C221" t="s">
        <v>47</v>
      </c>
      <c r="D221" s="246">
        <v>0</v>
      </c>
      <c r="E221" s="37">
        <v>66.805366126770593</v>
      </c>
    </row>
    <row r="222" spans="1:5" x14ac:dyDescent="0.2">
      <c r="A222">
        <v>2001</v>
      </c>
      <c r="B222" t="s">
        <v>67</v>
      </c>
      <c r="C222" t="s">
        <v>47</v>
      </c>
      <c r="D222" s="246" t="s">
        <v>82</v>
      </c>
      <c r="E222" s="37">
        <v>14.6369939955303</v>
      </c>
    </row>
    <row r="223" spans="1:5" x14ac:dyDescent="0.2">
      <c r="A223">
        <v>2001</v>
      </c>
      <c r="B223" t="s">
        <v>68</v>
      </c>
      <c r="C223" t="s">
        <v>47</v>
      </c>
      <c r="D223" s="246">
        <v>0</v>
      </c>
      <c r="E223" s="37">
        <v>68.566198767519495</v>
      </c>
    </row>
    <row r="224" spans="1:5" x14ac:dyDescent="0.2">
      <c r="A224">
        <v>2001</v>
      </c>
      <c r="B224" t="s">
        <v>68</v>
      </c>
      <c r="C224" t="s">
        <v>47</v>
      </c>
      <c r="D224" s="246" t="s">
        <v>82</v>
      </c>
      <c r="E224" s="37">
        <v>15.4055604254253</v>
      </c>
    </row>
    <row r="225" spans="1:5" x14ac:dyDescent="0.2">
      <c r="A225">
        <v>2001</v>
      </c>
      <c r="B225" t="s">
        <v>69</v>
      </c>
      <c r="C225" t="s">
        <v>47</v>
      </c>
      <c r="D225" s="246">
        <v>0</v>
      </c>
      <c r="E225" s="37">
        <v>68.920380355088497</v>
      </c>
    </row>
    <row r="226" spans="1:5" x14ac:dyDescent="0.2">
      <c r="A226">
        <v>2001</v>
      </c>
      <c r="B226" t="s">
        <v>69</v>
      </c>
      <c r="C226" t="s">
        <v>47</v>
      </c>
      <c r="D226" s="246" t="s">
        <v>82</v>
      </c>
      <c r="E226" s="37">
        <v>14.511000364864801</v>
      </c>
    </row>
    <row r="227" spans="1:5" x14ac:dyDescent="0.2">
      <c r="A227">
        <v>2001</v>
      </c>
      <c r="B227" t="s">
        <v>144</v>
      </c>
      <c r="C227" t="s">
        <v>48</v>
      </c>
      <c r="D227" s="246">
        <v>0</v>
      </c>
      <c r="E227" s="37">
        <v>74.339870471442595</v>
      </c>
    </row>
    <row r="228" spans="1:5" x14ac:dyDescent="0.2">
      <c r="A228">
        <v>2001</v>
      </c>
      <c r="B228" t="s">
        <v>144</v>
      </c>
      <c r="C228" t="s">
        <v>48</v>
      </c>
      <c r="D228" s="246" t="s">
        <v>82</v>
      </c>
      <c r="E228" s="37">
        <v>17.372202681746501</v>
      </c>
    </row>
    <row r="229" spans="1:5" x14ac:dyDescent="0.2">
      <c r="A229">
        <v>2001</v>
      </c>
      <c r="B229" t="s">
        <v>40</v>
      </c>
      <c r="C229" t="s">
        <v>48</v>
      </c>
      <c r="D229" s="246">
        <v>0</v>
      </c>
      <c r="E229" s="37">
        <v>71.798882705627193</v>
      </c>
    </row>
    <row r="230" spans="1:5" x14ac:dyDescent="0.2">
      <c r="A230">
        <v>2001</v>
      </c>
      <c r="B230" t="s">
        <v>40</v>
      </c>
      <c r="C230" t="s">
        <v>48</v>
      </c>
      <c r="D230" s="246" t="s">
        <v>82</v>
      </c>
      <c r="E230" s="37">
        <v>15.485351591271</v>
      </c>
    </row>
    <row r="231" spans="1:5" x14ac:dyDescent="0.2">
      <c r="A231">
        <v>2001</v>
      </c>
      <c r="B231" t="s">
        <v>41</v>
      </c>
      <c r="C231" t="s">
        <v>48</v>
      </c>
      <c r="D231" s="246">
        <v>0</v>
      </c>
      <c r="E231" s="37">
        <v>70.731214630091102</v>
      </c>
    </row>
    <row r="232" spans="1:5" x14ac:dyDescent="0.2">
      <c r="A232">
        <v>2001</v>
      </c>
      <c r="B232" t="s">
        <v>41</v>
      </c>
      <c r="C232" t="s">
        <v>48</v>
      </c>
      <c r="D232" s="246" t="s">
        <v>82</v>
      </c>
      <c r="E232" s="37">
        <v>15.6487848476658</v>
      </c>
    </row>
    <row r="233" spans="1:5" x14ac:dyDescent="0.2">
      <c r="A233">
        <v>2001</v>
      </c>
      <c r="B233" t="s">
        <v>42</v>
      </c>
      <c r="C233" t="s">
        <v>48</v>
      </c>
      <c r="D233" s="246">
        <v>0</v>
      </c>
      <c r="E233" s="37">
        <v>70.662972932227703</v>
      </c>
    </row>
    <row r="234" spans="1:5" x14ac:dyDescent="0.2">
      <c r="A234">
        <v>2001</v>
      </c>
      <c r="B234" t="s">
        <v>42</v>
      </c>
      <c r="C234" t="s">
        <v>48</v>
      </c>
      <c r="D234" s="246" t="s">
        <v>82</v>
      </c>
      <c r="E234" s="37">
        <v>15.1658940075383</v>
      </c>
    </row>
    <row r="235" spans="1:5" x14ac:dyDescent="0.2">
      <c r="A235">
        <v>2001</v>
      </c>
      <c r="B235" t="s">
        <v>43</v>
      </c>
      <c r="C235" t="s">
        <v>48</v>
      </c>
      <c r="D235" s="246">
        <v>0</v>
      </c>
      <c r="E235" s="37">
        <v>69.3644784348473</v>
      </c>
    </row>
    <row r="236" spans="1:5" x14ac:dyDescent="0.2">
      <c r="A236">
        <v>2001</v>
      </c>
      <c r="B236" t="s">
        <v>43</v>
      </c>
      <c r="C236" t="s">
        <v>48</v>
      </c>
      <c r="D236" s="246" t="s">
        <v>82</v>
      </c>
      <c r="E236" s="37">
        <v>14.370759806748</v>
      </c>
    </row>
    <row r="237" spans="1:5" x14ac:dyDescent="0.2">
      <c r="A237">
        <v>2001</v>
      </c>
      <c r="B237" t="s">
        <v>44</v>
      </c>
      <c r="C237" t="s">
        <v>48</v>
      </c>
      <c r="D237" s="246">
        <v>0</v>
      </c>
      <c r="E237" s="37">
        <v>71.819335219889794</v>
      </c>
    </row>
    <row r="238" spans="1:5" x14ac:dyDescent="0.2">
      <c r="A238">
        <v>2001</v>
      </c>
      <c r="B238" t="s">
        <v>44</v>
      </c>
      <c r="C238" t="s">
        <v>48</v>
      </c>
      <c r="D238" s="246" t="s">
        <v>82</v>
      </c>
      <c r="E238" s="37">
        <v>15.853226860751301</v>
      </c>
    </row>
    <row r="239" spans="1:5" x14ac:dyDescent="0.2">
      <c r="A239">
        <v>2001</v>
      </c>
      <c r="B239" t="s">
        <v>45</v>
      </c>
      <c r="C239" t="s">
        <v>48</v>
      </c>
      <c r="D239" s="246">
        <v>0</v>
      </c>
      <c r="E239" s="37">
        <v>72.779868855723507</v>
      </c>
    </row>
    <row r="240" spans="1:5" x14ac:dyDescent="0.2">
      <c r="A240">
        <v>2001</v>
      </c>
      <c r="B240" t="s">
        <v>45</v>
      </c>
      <c r="C240" t="s">
        <v>48</v>
      </c>
      <c r="D240" s="246" t="s">
        <v>82</v>
      </c>
      <c r="E240" s="37">
        <v>16.394635242264702</v>
      </c>
    </row>
    <row r="241" spans="1:5" x14ac:dyDescent="0.2">
      <c r="A241">
        <v>2001</v>
      </c>
      <c r="B241" t="s">
        <v>46</v>
      </c>
      <c r="C241" t="s">
        <v>48</v>
      </c>
      <c r="D241" s="246">
        <v>0</v>
      </c>
      <c r="E241" s="37">
        <v>71.221244091279402</v>
      </c>
    </row>
    <row r="242" spans="1:5" x14ac:dyDescent="0.2">
      <c r="A242">
        <v>2001</v>
      </c>
      <c r="B242" t="s">
        <v>46</v>
      </c>
      <c r="C242" t="s">
        <v>48</v>
      </c>
      <c r="D242" s="246" t="s">
        <v>82</v>
      </c>
      <c r="E242" s="37">
        <v>15.628947393744101</v>
      </c>
    </row>
    <row r="243" spans="1:5" x14ac:dyDescent="0.2">
      <c r="A243">
        <v>2001</v>
      </c>
      <c r="B243" t="s">
        <v>50</v>
      </c>
      <c r="C243" t="s">
        <v>48</v>
      </c>
      <c r="D243" s="246">
        <v>0</v>
      </c>
      <c r="E243" s="37">
        <v>69.7253508865535</v>
      </c>
    </row>
    <row r="244" spans="1:5" x14ac:dyDescent="0.2">
      <c r="A244">
        <v>2001</v>
      </c>
      <c r="B244" t="s">
        <v>50</v>
      </c>
      <c r="C244" t="s">
        <v>48</v>
      </c>
      <c r="D244" s="246" t="s">
        <v>82</v>
      </c>
      <c r="E244" s="37">
        <v>16.6003487808931</v>
      </c>
    </row>
    <row r="245" spans="1:5" x14ac:dyDescent="0.2">
      <c r="A245">
        <v>2001</v>
      </c>
      <c r="B245" t="s">
        <v>51</v>
      </c>
      <c r="C245" t="s">
        <v>48</v>
      </c>
      <c r="D245" s="246">
        <v>0</v>
      </c>
      <c r="E245" s="37">
        <v>71.517715420056604</v>
      </c>
    </row>
    <row r="246" spans="1:5" x14ac:dyDescent="0.2">
      <c r="A246">
        <v>2001</v>
      </c>
      <c r="B246" t="s">
        <v>51</v>
      </c>
      <c r="C246" t="s">
        <v>48</v>
      </c>
      <c r="D246" s="246" t="s">
        <v>82</v>
      </c>
      <c r="E246" s="37">
        <v>15.622456089055801</v>
      </c>
    </row>
    <row r="247" spans="1:5" x14ac:dyDescent="0.2">
      <c r="A247">
        <v>2001</v>
      </c>
      <c r="B247" t="s">
        <v>53</v>
      </c>
      <c r="C247" t="s">
        <v>48</v>
      </c>
      <c r="D247" s="246">
        <v>0</v>
      </c>
      <c r="E247" s="37">
        <v>73.643090254993098</v>
      </c>
    </row>
    <row r="248" spans="1:5" x14ac:dyDescent="0.2">
      <c r="A248">
        <v>2001</v>
      </c>
      <c r="B248" t="s">
        <v>53</v>
      </c>
      <c r="C248" t="s">
        <v>48</v>
      </c>
      <c r="D248" s="246" t="s">
        <v>82</v>
      </c>
      <c r="E248" s="37">
        <v>17.0858581176245</v>
      </c>
    </row>
    <row r="249" spans="1:5" x14ac:dyDescent="0.2">
      <c r="A249">
        <v>2001</v>
      </c>
      <c r="B249" t="s">
        <v>54</v>
      </c>
      <c r="C249" t="s">
        <v>48</v>
      </c>
      <c r="D249" s="246">
        <v>0</v>
      </c>
      <c r="E249" s="37">
        <v>74.394763867493097</v>
      </c>
    </row>
    <row r="250" spans="1:5" x14ac:dyDescent="0.2">
      <c r="A250">
        <v>2001</v>
      </c>
      <c r="B250" t="s">
        <v>54</v>
      </c>
      <c r="C250" t="s">
        <v>48</v>
      </c>
      <c r="D250" s="246" t="s">
        <v>82</v>
      </c>
      <c r="E250" s="37">
        <v>18.126808490578401</v>
      </c>
    </row>
    <row r="251" spans="1:5" x14ac:dyDescent="0.2">
      <c r="A251">
        <v>2001</v>
      </c>
      <c r="B251" t="s">
        <v>55</v>
      </c>
      <c r="C251" t="s">
        <v>48</v>
      </c>
      <c r="D251" s="246">
        <v>0</v>
      </c>
      <c r="E251" s="37">
        <v>71.168832919010399</v>
      </c>
    </row>
    <row r="252" spans="1:5" x14ac:dyDescent="0.2">
      <c r="A252">
        <v>2001</v>
      </c>
      <c r="B252" t="s">
        <v>55</v>
      </c>
      <c r="C252" t="s">
        <v>48</v>
      </c>
      <c r="D252" s="246" t="s">
        <v>82</v>
      </c>
      <c r="E252" s="37">
        <v>16.139059599857699</v>
      </c>
    </row>
    <row r="253" spans="1:5" x14ac:dyDescent="0.2">
      <c r="A253">
        <v>2001</v>
      </c>
      <c r="B253" t="s">
        <v>56</v>
      </c>
      <c r="C253" t="s">
        <v>48</v>
      </c>
      <c r="D253" s="246">
        <v>0</v>
      </c>
      <c r="E253" s="37">
        <v>70.703932762422895</v>
      </c>
    </row>
    <row r="254" spans="1:5" x14ac:dyDescent="0.2">
      <c r="A254">
        <v>2001</v>
      </c>
      <c r="B254" t="s">
        <v>56</v>
      </c>
      <c r="C254" t="s">
        <v>48</v>
      </c>
      <c r="D254" s="246" t="s">
        <v>82</v>
      </c>
      <c r="E254" s="37">
        <v>15.940868592777401</v>
      </c>
    </row>
    <row r="255" spans="1:5" x14ac:dyDescent="0.2">
      <c r="A255">
        <v>2001</v>
      </c>
      <c r="B255" t="s">
        <v>57</v>
      </c>
      <c r="C255" t="s">
        <v>48</v>
      </c>
      <c r="D255" s="246">
        <v>0</v>
      </c>
      <c r="E255" s="37">
        <v>69.114183881073501</v>
      </c>
    </row>
    <row r="256" spans="1:5" x14ac:dyDescent="0.2">
      <c r="A256">
        <v>2001</v>
      </c>
      <c r="B256" t="s">
        <v>57</v>
      </c>
      <c r="C256" t="s">
        <v>48</v>
      </c>
      <c r="D256" s="246" t="s">
        <v>82</v>
      </c>
      <c r="E256" s="37">
        <v>15.7578158826259</v>
      </c>
    </row>
    <row r="257" spans="1:5" x14ac:dyDescent="0.2">
      <c r="A257">
        <v>2001</v>
      </c>
      <c r="B257" t="s">
        <v>52</v>
      </c>
      <c r="C257" t="s">
        <v>48</v>
      </c>
      <c r="D257" s="246">
        <v>0</v>
      </c>
      <c r="E257" s="37">
        <v>72.014891014057099</v>
      </c>
    </row>
    <row r="258" spans="1:5" x14ac:dyDescent="0.2">
      <c r="A258">
        <v>2001</v>
      </c>
      <c r="B258" t="s">
        <v>52</v>
      </c>
      <c r="C258" t="s">
        <v>48</v>
      </c>
      <c r="D258" s="246" t="s">
        <v>82</v>
      </c>
      <c r="E258" s="37">
        <v>16.397758099550899</v>
      </c>
    </row>
    <row r="259" spans="1:5" x14ac:dyDescent="0.2">
      <c r="A259">
        <v>2001</v>
      </c>
      <c r="B259" t="s">
        <v>58</v>
      </c>
      <c r="C259" t="s">
        <v>48</v>
      </c>
      <c r="D259" s="246">
        <v>0</v>
      </c>
      <c r="E259" s="37">
        <v>72.863136092030203</v>
      </c>
    </row>
    <row r="260" spans="1:5" x14ac:dyDescent="0.2">
      <c r="A260">
        <v>2001</v>
      </c>
      <c r="B260" t="s">
        <v>58</v>
      </c>
      <c r="C260" t="s">
        <v>48</v>
      </c>
      <c r="D260" s="246" t="s">
        <v>82</v>
      </c>
      <c r="E260" s="37">
        <v>17.4941864956632</v>
      </c>
    </row>
    <row r="261" spans="1:5" x14ac:dyDescent="0.2">
      <c r="A261">
        <v>2001</v>
      </c>
      <c r="B261" t="s">
        <v>59</v>
      </c>
      <c r="C261" t="s">
        <v>48</v>
      </c>
      <c r="D261" s="246">
        <v>0</v>
      </c>
      <c r="E261" s="37">
        <v>75.702767026401702</v>
      </c>
    </row>
    <row r="262" spans="1:5" x14ac:dyDescent="0.2">
      <c r="A262">
        <v>2001</v>
      </c>
      <c r="B262" t="s">
        <v>59</v>
      </c>
      <c r="C262" t="s">
        <v>48</v>
      </c>
      <c r="D262" s="246" t="s">
        <v>82</v>
      </c>
      <c r="E262" s="37">
        <v>18.2070909549394</v>
      </c>
    </row>
    <row r="263" spans="1:5" x14ac:dyDescent="0.2">
      <c r="A263">
        <v>2001</v>
      </c>
      <c r="B263" t="s">
        <v>60</v>
      </c>
      <c r="C263" t="s">
        <v>48</v>
      </c>
      <c r="D263" s="246">
        <v>0</v>
      </c>
      <c r="E263" s="37">
        <v>75.426981953114193</v>
      </c>
    </row>
    <row r="264" spans="1:5" x14ac:dyDescent="0.2">
      <c r="A264">
        <v>2001</v>
      </c>
      <c r="B264" t="s">
        <v>60</v>
      </c>
      <c r="C264" t="s">
        <v>48</v>
      </c>
      <c r="D264" s="246" t="s">
        <v>82</v>
      </c>
      <c r="E264" s="37">
        <v>17.925405598905801</v>
      </c>
    </row>
    <row r="265" spans="1:5" x14ac:dyDescent="0.2">
      <c r="A265">
        <v>2001</v>
      </c>
      <c r="B265" t="s">
        <v>61</v>
      </c>
      <c r="C265" t="s">
        <v>48</v>
      </c>
      <c r="D265" s="246">
        <v>0</v>
      </c>
      <c r="E265" s="37">
        <v>75.155668272587903</v>
      </c>
    </row>
    <row r="266" spans="1:5" x14ac:dyDescent="0.2">
      <c r="A266">
        <v>2001</v>
      </c>
      <c r="B266" t="s">
        <v>61</v>
      </c>
      <c r="C266" t="s">
        <v>48</v>
      </c>
      <c r="D266" s="246" t="s">
        <v>82</v>
      </c>
      <c r="E266" s="37">
        <v>17.843235162122301</v>
      </c>
    </row>
    <row r="267" spans="1:5" x14ac:dyDescent="0.2">
      <c r="A267">
        <v>2001</v>
      </c>
      <c r="B267" t="s">
        <v>62</v>
      </c>
      <c r="C267" t="s">
        <v>48</v>
      </c>
      <c r="D267" s="246">
        <v>0</v>
      </c>
      <c r="E267" s="37">
        <v>76.458504593253195</v>
      </c>
    </row>
    <row r="268" spans="1:5" x14ac:dyDescent="0.2">
      <c r="A268">
        <v>2001</v>
      </c>
      <c r="B268" t="s">
        <v>62</v>
      </c>
      <c r="C268" t="s">
        <v>48</v>
      </c>
      <c r="D268" s="246" t="s">
        <v>82</v>
      </c>
      <c r="E268" s="37">
        <v>17.965501782056499</v>
      </c>
    </row>
    <row r="269" spans="1:5" x14ac:dyDescent="0.2">
      <c r="A269">
        <v>2001</v>
      </c>
      <c r="B269" t="s">
        <v>63</v>
      </c>
      <c r="C269" t="s">
        <v>48</v>
      </c>
      <c r="D269" s="246">
        <v>0</v>
      </c>
      <c r="E269" s="37">
        <v>74.917978781307497</v>
      </c>
    </row>
    <row r="270" spans="1:5" x14ac:dyDescent="0.2">
      <c r="A270">
        <v>2001</v>
      </c>
      <c r="B270" t="s">
        <v>63</v>
      </c>
      <c r="C270" t="s">
        <v>48</v>
      </c>
      <c r="D270" s="246" t="s">
        <v>82</v>
      </c>
      <c r="E270" s="37">
        <v>16.734887899812001</v>
      </c>
    </row>
    <row r="271" spans="1:5" x14ac:dyDescent="0.2">
      <c r="A271">
        <v>2001</v>
      </c>
      <c r="B271" t="s">
        <v>64</v>
      </c>
      <c r="C271" t="s">
        <v>48</v>
      </c>
      <c r="D271" s="246">
        <v>0</v>
      </c>
      <c r="E271" s="37">
        <v>76.213183760678007</v>
      </c>
    </row>
    <row r="272" spans="1:5" x14ac:dyDescent="0.2">
      <c r="A272">
        <v>2001</v>
      </c>
      <c r="B272" t="s">
        <v>64</v>
      </c>
      <c r="C272" t="s">
        <v>48</v>
      </c>
      <c r="D272" s="246" t="s">
        <v>82</v>
      </c>
      <c r="E272" s="37">
        <v>17.2592390834123</v>
      </c>
    </row>
    <row r="273" spans="1:5" x14ac:dyDescent="0.2">
      <c r="A273">
        <v>2001</v>
      </c>
      <c r="B273" t="s">
        <v>65</v>
      </c>
      <c r="C273" t="s">
        <v>48</v>
      </c>
      <c r="D273" s="246">
        <v>0</v>
      </c>
      <c r="E273" s="37">
        <v>76.578210455042793</v>
      </c>
    </row>
    <row r="274" spans="1:5" x14ac:dyDescent="0.2">
      <c r="A274">
        <v>2001</v>
      </c>
      <c r="B274" t="s">
        <v>65</v>
      </c>
      <c r="C274" t="s">
        <v>48</v>
      </c>
      <c r="D274" s="246" t="s">
        <v>82</v>
      </c>
      <c r="E274" s="37">
        <v>17.864773790735601</v>
      </c>
    </row>
    <row r="275" spans="1:5" x14ac:dyDescent="0.2">
      <c r="A275">
        <v>2001</v>
      </c>
      <c r="B275" t="s">
        <v>66</v>
      </c>
      <c r="C275" t="s">
        <v>48</v>
      </c>
      <c r="D275" s="246">
        <v>0</v>
      </c>
      <c r="E275" s="37">
        <v>74.368475369431295</v>
      </c>
    </row>
    <row r="276" spans="1:5" x14ac:dyDescent="0.2">
      <c r="A276">
        <v>2001</v>
      </c>
      <c r="B276" t="s">
        <v>66</v>
      </c>
      <c r="C276" t="s">
        <v>48</v>
      </c>
      <c r="D276" s="246" t="s">
        <v>82</v>
      </c>
      <c r="E276" s="37">
        <v>17.282184787207399</v>
      </c>
    </row>
    <row r="277" spans="1:5" x14ac:dyDescent="0.2">
      <c r="A277">
        <v>2001</v>
      </c>
      <c r="B277" t="s">
        <v>67</v>
      </c>
      <c r="C277" t="s">
        <v>48</v>
      </c>
      <c r="D277" s="246">
        <v>0</v>
      </c>
      <c r="E277" s="37">
        <v>73.649536626737699</v>
      </c>
    </row>
    <row r="278" spans="1:5" x14ac:dyDescent="0.2">
      <c r="A278">
        <v>2001</v>
      </c>
      <c r="B278" t="s">
        <v>67</v>
      </c>
      <c r="C278" t="s">
        <v>48</v>
      </c>
      <c r="D278" s="246" t="s">
        <v>82</v>
      </c>
      <c r="E278" s="37">
        <v>16.6250707404092</v>
      </c>
    </row>
    <row r="279" spans="1:5" x14ac:dyDescent="0.2">
      <c r="A279">
        <v>2001</v>
      </c>
      <c r="B279" t="s">
        <v>68</v>
      </c>
      <c r="C279" t="s">
        <v>48</v>
      </c>
      <c r="D279" s="246">
        <v>0</v>
      </c>
      <c r="E279" s="37">
        <v>74.488769489155104</v>
      </c>
    </row>
    <row r="280" spans="1:5" x14ac:dyDescent="0.2">
      <c r="A280">
        <v>2001</v>
      </c>
      <c r="B280" t="s">
        <v>68</v>
      </c>
      <c r="C280" t="s">
        <v>48</v>
      </c>
      <c r="D280" s="246" t="s">
        <v>82</v>
      </c>
      <c r="E280" s="37">
        <v>17.004562803560798</v>
      </c>
    </row>
    <row r="281" spans="1:5" x14ac:dyDescent="0.2">
      <c r="A281">
        <v>2001</v>
      </c>
      <c r="B281" t="s">
        <v>69</v>
      </c>
      <c r="C281" t="s">
        <v>48</v>
      </c>
      <c r="D281" s="246">
        <v>0</v>
      </c>
      <c r="E281" s="37">
        <v>76.514592986746194</v>
      </c>
    </row>
    <row r="282" spans="1:5" x14ac:dyDescent="0.2">
      <c r="A282">
        <v>2001</v>
      </c>
      <c r="B282" t="s">
        <v>69</v>
      </c>
      <c r="C282" t="s">
        <v>48</v>
      </c>
      <c r="D282" s="246" t="s">
        <v>82</v>
      </c>
      <c r="E282" s="37">
        <v>17.87642585895</v>
      </c>
    </row>
    <row r="283" spans="1:5" x14ac:dyDescent="0.2">
      <c r="A283">
        <v>2001</v>
      </c>
      <c r="B283" t="s">
        <v>144</v>
      </c>
      <c r="C283" t="s">
        <v>3</v>
      </c>
      <c r="D283" s="246">
        <v>0</v>
      </c>
      <c r="E283" s="37">
        <v>70.283509012311399</v>
      </c>
    </row>
    <row r="284" spans="1:5" x14ac:dyDescent="0.2">
      <c r="A284">
        <v>2001</v>
      </c>
      <c r="B284" t="s">
        <v>144</v>
      </c>
      <c r="C284" t="s">
        <v>3</v>
      </c>
      <c r="D284" s="246" t="s">
        <v>82</v>
      </c>
      <c r="E284" s="37">
        <v>15.949942996045399</v>
      </c>
    </row>
    <row r="285" spans="1:5" x14ac:dyDescent="0.2">
      <c r="A285">
        <v>2001</v>
      </c>
      <c r="B285" t="s">
        <v>40</v>
      </c>
      <c r="C285" t="s">
        <v>3</v>
      </c>
      <c r="D285" s="246">
        <v>0</v>
      </c>
      <c r="E285" s="37">
        <v>68.044512746009104</v>
      </c>
    </row>
    <row r="286" spans="1:5" x14ac:dyDescent="0.2">
      <c r="A286">
        <v>2001</v>
      </c>
      <c r="B286" t="s">
        <v>40</v>
      </c>
      <c r="C286" t="s">
        <v>3</v>
      </c>
      <c r="D286" s="246" t="s">
        <v>82</v>
      </c>
      <c r="E286" s="37">
        <v>14.4556474366596</v>
      </c>
    </row>
    <row r="287" spans="1:5" x14ac:dyDescent="0.2">
      <c r="A287">
        <v>2001</v>
      </c>
      <c r="B287" t="s">
        <v>41</v>
      </c>
      <c r="C287" t="s">
        <v>3</v>
      </c>
      <c r="D287" s="246">
        <v>0</v>
      </c>
      <c r="E287" s="37">
        <v>67.038641267915807</v>
      </c>
    </row>
    <row r="288" spans="1:5" x14ac:dyDescent="0.2">
      <c r="A288">
        <v>2001</v>
      </c>
      <c r="B288" t="s">
        <v>41</v>
      </c>
      <c r="C288" t="s">
        <v>3</v>
      </c>
      <c r="D288" s="246" t="s">
        <v>82</v>
      </c>
      <c r="E288" s="37">
        <v>14.642777884302699</v>
      </c>
    </row>
    <row r="289" spans="1:5" x14ac:dyDescent="0.2">
      <c r="A289">
        <v>2001</v>
      </c>
      <c r="B289" t="s">
        <v>42</v>
      </c>
      <c r="C289" t="s">
        <v>3</v>
      </c>
      <c r="D289" s="246">
        <v>0</v>
      </c>
      <c r="E289" s="37">
        <v>67.6125223795229</v>
      </c>
    </row>
    <row r="290" spans="1:5" x14ac:dyDescent="0.2">
      <c r="A290">
        <v>2001</v>
      </c>
      <c r="B290" t="s">
        <v>42</v>
      </c>
      <c r="C290" t="s">
        <v>3</v>
      </c>
      <c r="D290" s="246" t="s">
        <v>82</v>
      </c>
      <c r="E290" s="37">
        <v>14.0960190854247</v>
      </c>
    </row>
    <row r="291" spans="1:5" x14ac:dyDescent="0.2">
      <c r="A291">
        <v>2001</v>
      </c>
      <c r="B291" t="s">
        <v>43</v>
      </c>
      <c r="C291" t="s">
        <v>3</v>
      </c>
      <c r="D291" s="246">
        <v>0</v>
      </c>
      <c r="E291" s="37">
        <v>65.7278340844409</v>
      </c>
    </row>
    <row r="292" spans="1:5" x14ac:dyDescent="0.2">
      <c r="A292">
        <v>2001</v>
      </c>
      <c r="B292" t="s">
        <v>43</v>
      </c>
      <c r="C292" t="s">
        <v>3</v>
      </c>
      <c r="D292" s="246" t="s">
        <v>82</v>
      </c>
      <c r="E292" s="37">
        <v>13.489546783751999</v>
      </c>
    </row>
    <row r="293" spans="1:5" x14ac:dyDescent="0.2">
      <c r="A293">
        <v>2001</v>
      </c>
      <c r="B293" t="s">
        <v>44</v>
      </c>
      <c r="C293" t="s">
        <v>3</v>
      </c>
      <c r="D293" s="246">
        <v>0</v>
      </c>
      <c r="E293" s="37">
        <v>68.694027351094704</v>
      </c>
    </row>
    <row r="294" spans="1:5" x14ac:dyDescent="0.2">
      <c r="A294">
        <v>2001</v>
      </c>
      <c r="B294" t="s">
        <v>44</v>
      </c>
      <c r="C294" t="s">
        <v>3</v>
      </c>
      <c r="D294" s="246" t="s">
        <v>82</v>
      </c>
      <c r="E294" s="37">
        <v>14.7772706271698</v>
      </c>
    </row>
    <row r="295" spans="1:5" x14ac:dyDescent="0.2">
      <c r="A295">
        <v>2001</v>
      </c>
      <c r="B295" t="s">
        <v>45</v>
      </c>
      <c r="C295" t="s">
        <v>3</v>
      </c>
      <c r="D295" s="246">
        <v>0</v>
      </c>
      <c r="E295" s="37">
        <v>68.437248111577503</v>
      </c>
    </row>
    <row r="296" spans="1:5" x14ac:dyDescent="0.2">
      <c r="A296">
        <v>2001</v>
      </c>
      <c r="B296" t="s">
        <v>45</v>
      </c>
      <c r="C296" t="s">
        <v>3</v>
      </c>
      <c r="D296" s="246" t="s">
        <v>82</v>
      </c>
      <c r="E296" s="37">
        <v>15.0868432729081</v>
      </c>
    </row>
    <row r="297" spans="1:5" x14ac:dyDescent="0.2">
      <c r="A297">
        <v>2001</v>
      </c>
      <c r="B297" t="s">
        <v>46</v>
      </c>
      <c r="C297" t="s">
        <v>3</v>
      </c>
      <c r="D297" s="246">
        <v>0</v>
      </c>
      <c r="E297" s="37">
        <v>67.993124404602497</v>
      </c>
    </row>
    <row r="298" spans="1:5" x14ac:dyDescent="0.2">
      <c r="A298">
        <v>2001</v>
      </c>
      <c r="B298" t="s">
        <v>46</v>
      </c>
      <c r="C298" t="s">
        <v>3</v>
      </c>
      <c r="D298" s="246" t="s">
        <v>82</v>
      </c>
      <c r="E298" s="37">
        <v>14.6219570740486</v>
      </c>
    </row>
    <row r="299" spans="1:5" x14ac:dyDescent="0.2">
      <c r="A299">
        <v>2001</v>
      </c>
      <c r="B299" t="s">
        <v>50</v>
      </c>
      <c r="C299" t="s">
        <v>3</v>
      </c>
      <c r="D299" s="246">
        <v>0</v>
      </c>
      <c r="E299" s="37">
        <v>65.646323034038303</v>
      </c>
    </row>
    <row r="300" spans="1:5" x14ac:dyDescent="0.2">
      <c r="A300">
        <v>2001</v>
      </c>
      <c r="B300" t="s">
        <v>50</v>
      </c>
      <c r="C300" t="s">
        <v>3</v>
      </c>
      <c r="D300" s="246" t="s">
        <v>82</v>
      </c>
      <c r="E300" s="37">
        <v>14.798926660516001</v>
      </c>
    </row>
    <row r="301" spans="1:5" x14ac:dyDescent="0.2">
      <c r="A301">
        <v>2001</v>
      </c>
      <c r="B301" t="s">
        <v>51</v>
      </c>
      <c r="C301" t="s">
        <v>3</v>
      </c>
      <c r="D301" s="246">
        <v>0</v>
      </c>
      <c r="E301" s="37">
        <v>68.091265664656206</v>
      </c>
    </row>
    <row r="302" spans="1:5" x14ac:dyDescent="0.2">
      <c r="A302">
        <v>2001</v>
      </c>
      <c r="B302" t="s">
        <v>51</v>
      </c>
      <c r="C302" t="s">
        <v>3</v>
      </c>
      <c r="D302" s="246" t="s">
        <v>82</v>
      </c>
      <c r="E302" s="37">
        <v>14.3932264693342</v>
      </c>
    </row>
    <row r="303" spans="1:5" x14ac:dyDescent="0.2">
      <c r="A303">
        <v>2001</v>
      </c>
      <c r="B303" t="s">
        <v>53</v>
      </c>
      <c r="C303" t="s">
        <v>3</v>
      </c>
      <c r="D303" s="246">
        <v>0</v>
      </c>
      <c r="E303" s="37">
        <v>69.762751915956699</v>
      </c>
    </row>
    <row r="304" spans="1:5" x14ac:dyDescent="0.2">
      <c r="A304">
        <v>2001</v>
      </c>
      <c r="B304" t="s">
        <v>53</v>
      </c>
      <c r="C304" t="s">
        <v>3</v>
      </c>
      <c r="D304" s="246" t="s">
        <v>82</v>
      </c>
      <c r="E304" s="37">
        <v>15.8859792055572</v>
      </c>
    </row>
    <row r="305" spans="1:5" x14ac:dyDescent="0.2">
      <c r="A305">
        <v>2001</v>
      </c>
      <c r="B305" t="s">
        <v>54</v>
      </c>
      <c r="C305" t="s">
        <v>3</v>
      </c>
      <c r="D305" s="246">
        <v>0</v>
      </c>
      <c r="E305" s="37">
        <v>70.6929210115659</v>
      </c>
    </row>
    <row r="306" spans="1:5" x14ac:dyDescent="0.2">
      <c r="A306">
        <v>2001</v>
      </c>
      <c r="B306" t="s">
        <v>54</v>
      </c>
      <c r="C306" t="s">
        <v>3</v>
      </c>
      <c r="D306" s="246" t="s">
        <v>82</v>
      </c>
      <c r="E306" s="37">
        <v>16.776786046195401</v>
      </c>
    </row>
    <row r="307" spans="1:5" x14ac:dyDescent="0.2">
      <c r="A307">
        <v>2001</v>
      </c>
      <c r="B307" t="s">
        <v>55</v>
      </c>
      <c r="C307" t="s">
        <v>3</v>
      </c>
      <c r="D307" s="246">
        <v>0</v>
      </c>
      <c r="E307" s="37">
        <v>67.523973173939098</v>
      </c>
    </row>
    <row r="308" spans="1:5" x14ac:dyDescent="0.2">
      <c r="A308">
        <v>2001</v>
      </c>
      <c r="B308" t="s">
        <v>55</v>
      </c>
      <c r="C308" t="s">
        <v>3</v>
      </c>
      <c r="D308" s="246" t="s">
        <v>82</v>
      </c>
      <c r="E308" s="37">
        <v>15.269584849040699</v>
      </c>
    </row>
    <row r="309" spans="1:5" x14ac:dyDescent="0.2">
      <c r="A309">
        <v>2001</v>
      </c>
      <c r="B309" t="s">
        <v>56</v>
      </c>
      <c r="C309" t="s">
        <v>3</v>
      </c>
      <c r="D309" s="246">
        <v>0</v>
      </c>
      <c r="E309" s="37">
        <v>65.667177270257298</v>
      </c>
    </row>
    <row r="310" spans="1:5" x14ac:dyDescent="0.2">
      <c r="A310">
        <v>2001</v>
      </c>
      <c r="B310" t="s">
        <v>56</v>
      </c>
      <c r="C310" t="s">
        <v>3</v>
      </c>
      <c r="D310" s="246" t="s">
        <v>82</v>
      </c>
      <c r="E310" s="37">
        <v>14.7654567504862</v>
      </c>
    </row>
    <row r="311" spans="1:5" x14ac:dyDescent="0.2">
      <c r="A311">
        <v>2001</v>
      </c>
      <c r="B311" t="s">
        <v>57</v>
      </c>
      <c r="C311" t="s">
        <v>3</v>
      </c>
      <c r="D311" s="246">
        <v>0</v>
      </c>
      <c r="E311" s="37">
        <v>64.8051548915372</v>
      </c>
    </row>
    <row r="312" spans="1:5" x14ac:dyDescent="0.2">
      <c r="A312">
        <v>2001</v>
      </c>
      <c r="B312" t="s">
        <v>57</v>
      </c>
      <c r="C312" t="s">
        <v>3</v>
      </c>
      <c r="D312" s="246" t="s">
        <v>82</v>
      </c>
      <c r="E312" s="37">
        <v>14.6206504265785</v>
      </c>
    </row>
    <row r="313" spans="1:5" x14ac:dyDescent="0.2">
      <c r="A313">
        <v>2001</v>
      </c>
      <c r="B313" t="s">
        <v>52</v>
      </c>
      <c r="C313" t="s">
        <v>3</v>
      </c>
      <c r="D313" s="246">
        <v>0</v>
      </c>
      <c r="E313" s="37">
        <v>68.095143381607699</v>
      </c>
    </row>
    <row r="314" spans="1:5" x14ac:dyDescent="0.2">
      <c r="A314">
        <v>2001</v>
      </c>
      <c r="B314" t="s">
        <v>52</v>
      </c>
      <c r="C314" t="s">
        <v>3</v>
      </c>
      <c r="D314" s="246" t="s">
        <v>82</v>
      </c>
      <c r="E314" s="37">
        <v>15.3620188098286</v>
      </c>
    </row>
    <row r="315" spans="1:5" x14ac:dyDescent="0.2">
      <c r="A315">
        <v>2001</v>
      </c>
      <c r="B315" t="s">
        <v>58</v>
      </c>
      <c r="C315" t="s">
        <v>3</v>
      </c>
      <c r="D315" s="246">
        <v>0</v>
      </c>
      <c r="E315" s="37">
        <v>69.054435427888194</v>
      </c>
    </row>
    <row r="316" spans="1:5" x14ac:dyDescent="0.2">
      <c r="A316">
        <v>2001</v>
      </c>
      <c r="B316" t="s">
        <v>58</v>
      </c>
      <c r="C316" t="s">
        <v>3</v>
      </c>
      <c r="D316" s="246" t="s">
        <v>82</v>
      </c>
      <c r="E316" s="37">
        <v>16.222123637406799</v>
      </c>
    </row>
    <row r="317" spans="1:5" x14ac:dyDescent="0.2">
      <c r="A317">
        <v>2001</v>
      </c>
      <c r="B317" t="s">
        <v>59</v>
      </c>
      <c r="C317" t="s">
        <v>3</v>
      </c>
      <c r="D317" s="246">
        <v>0</v>
      </c>
      <c r="E317" s="37">
        <v>72.184528669426001</v>
      </c>
    </row>
    <row r="318" spans="1:5" x14ac:dyDescent="0.2">
      <c r="A318">
        <v>2001</v>
      </c>
      <c r="B318" t="s">
        <v>59</v>
      </c>
      <c r="C318" t="s">
        <v>3</v>
      </c>
      <c r="D318" s="246" t="s">
        <v>82</v>
      </c>
      <c r="E318" s="37">
        <v>16.893435094994199</v>
      </c>
    </row>
    <row r="319" spans="1:5" x14ac:dyDescent="0.2">
      <c r="A319">
        <v>2001</v>
      </c>
      <c r="B319" t="s">
        <v>60</v>
      </c>
      <c r="C319" t="s">
        <v>3</v>
      </c>
      <c r="D319" s="246">
        <v>0</v>
      </c>
      <c r="E319" s="37">
        <v>71.020065198233496</v>
      </c>
    </row>
    <row r="320" spans="1:5" x14ac:dyDescent="0.2">
      <c r="A320">
        <v>2001</v>
      </c>
      <c r="B320" t="s">
        <v>60</v>
      </c>
      <c r="C320" t="s">
        <v>3</v>
      </c>
      <c r="D320" s="246" t="s">
        <v>82</v>
      </c>
      <c r="E320" s="37">
        <v>16.487119102843199</v>
      </c>
    </row>
    <row r="321" spans="1:5" x14ac:dyDescent="0.2">
      <c r="A321">
        <v>2001</v>
      </c>
      <c r="B321" t="s">
        <v>61</v>
      </c>
      <c r="C321" t="s">
        <v>3</v>
      </c>
      <c r="D321" s="246">
        <v>0</v>
      </c>
      <c r="E321" s="37">
        <v>70.465720715693905</v>
      </c>
    </row>
    <row r="322" spans="1:5" x14ac:dyDescent="0.2">
      <c r="A322">
        <v>2001</v>
      </c>
      <c r="B322" t="s">
        <v>61</v>
      </c>
      <c r="C322" t="s">
        <v>3</v>
      </c>
      <c r="D322" s="246" t="s">
        <v>82</v>
      </c>
      <c r="E322" s="37">
        <v>16.150066092642401</v>
      </c>
    </row>
    <row r="323" spans="1:5" x14ac:dyDescent="0.2">
      <c r="A323">
        <v>2001</v>
      </c>
      <c r="B323" t="s">
        <v>62</v>
      </c>
      <c r="C323" t="s">
        <v>3</v>
      </c>
      <c r="D323" s="246">
        <v>0</v>
      </c>
      <c r="E323" s="37">
        <v>71.945757675981895</v>
      </c>
    </row>
    <row r="324" spans="1:5" x14ac:dyDescent="0.2">
      <c r="A324">
        <v>2001</v>
      </c>
      <c r="B324" t="s">
        <v>62</v>
      </c>
      <c r="C324" t="s">
        <v>3</v>
      </c>
      <c r="D324" s="246" t="s">
        <v>82</v>
      </c>
      <c r="E324" s="37">
        <v>16.369129460665899</v>
      </c>
    </row>
    <row r="325" spans="1:5" x14ac:dyDescent="0.2">
      <c r="A325">
        <v>2001</v>
      </c>
      <c r="B325" t="s">
        <v>63</v>
      </c>
      <c r="C325" t="s">
        <v>3</v>
      </c>
      <c r="D325" s="246">
        <v>0</v>
      </c>
      <c r="E325" s="37">
        <v>71.665314413047</v>
      </c>
    </row>
    <row r="326" spans="1:5" x14ac:dyDescent="0.2">
      <c r="A326">
        <v>2001</v>
      </c>
      <c r="B326" t="s">
        <v>63</v>
      </c>
      <c r="C326" t="s">
        <v>3</v>
      </c>
      <c r="D326" s="246" t="s">
        <v>82</v>
      </c>
      <c r="E326" s="37">
        <v>15.605611475478</v>
      </c>
    </row>
    <row r="327" spans="1:5" x14ac:dyDescent="0.2">
      <c r="A327">
        <v>2001</v>
      </c>
      <c r="B327" t="s">
        <v>64</v>
      </c>
      <c r="C327" t="s">
        <v>3</v>
      </c>
      <c r="D327" s="246">
        <v>0</v>
      </c>
      <c r="E327" s="37">
        <v>72.639023602786807</v>
      </c>
    </row>
    <row r="328" spans="1:5" x14ac:dyDescent="0.2">
      <c r="A328">
        <v>2001</v>
      </c>
      <c r="B328" t="s">
        <v>64</v>
      </c>
      <c r="C328" t="s">
        <v>3</v>
      </c>
      <c r="D328" s="246" t="s">
        <v>82</v>
      </c>
      <c r="E328" s="37">
        <v>15.743157411997901</v>
      </c>
    </row>
    <row r="329" spans="1:5" x14ac:dyDescent="0.2">
      <c r="A329">
        <v>2001</v>
      </c>
      <c r="B329" t="s">
        <v>65</v>
      </c>
      <c r="C329" t="s">
        <v>3</v>
      </c>
      <c r="D329" s="246">
        <v>0</v>
      </c>
      <c r="E329" s="37">
        <v>72.790227768901204</v>
      </c>
    </row>
    <row r="330" spans="1:5" x14ac:dyDescent="0.2">
      <c r="A330">
        <v>2001</v>
      </c>
      <c r="B330" t="s">
        <v>65</v>
      </c>
      <c r="C330" t="s">
        <v>3</v>
      </c>
      <c r="D330" s="246" t="s">
        <v>82</v>
      </c>
      <c r="E330" s="37">
        <v>16.225327191007299</v>
      </c>
    </row>
    <row r="331" spans="1:5" x14ac:dyDescent="0.2">
      <c r="A331">
        <v>2001</v>
      </c>
      <c r="B331" t="s">
        <v>66</v>
      </c>
      <c r="C331" t="s">
        <v>3</v>
      </c>
      <c r="D331" s="246">
        <v>0</v>
      </c>
      <c r="E331" s="37">
        <v>70.583504370233996</v>
      </c>
    </row>
    <row r="332" spans="1:5" x14ac:dyDescent="0.2">
      <c r="A332">
        <v>2001</v>
      </c>
      <c r="B332" t="s">
        <v>66</v>
      </c>
      <c r="C332" t="s">
        <v>3</v>
      </c>
      <c r="D332" s="246" t="s">
        <v>82</v>
      </c>
      <c r="E332" s="37">
        <v>15.917154877945199</v>
      </c>
    </row>
    <row r="333" spans="1:5" x14ac:dyDescent="0.2">
      <c r="A333">
        <v>2001</v>
      </c>
      <c r="B333" t="s">
        <v>67</v>
      </c>
      <c r="C333" t="s">
        <v>3</v>
      </c>
      <c r="D333" s="246">
        <v>0</v>
      </c>
      <c r="E333" s="37">
        <v>69.853679087121193</v>
      </c>
    </row>
    <row r="334" spans="1:5" x14ac:dyDescent="0.2">
      <c r="A334">
        <v>2001</v>
      </c>
      <c r="B334" t="s">
        <v>67</v>
      </c>
      <c r="C334" t="s">
        <v>3</v>
      </c>
      <c r="D334" s="246" t="s">
        <v>82</v>
      </c>
      <c r="E334" s="37">
        <v>15.5160779284468</v>
      </c>
    </row>
    <row r="335" spans="1:5" x14ac:dyDescent="0.2">
      <c r="A335">
        <v>2001</v>
      </c>
      <c r="B335" t="s">
        <v>68</v>
      </c>
      <c r="C335" t="s">
        <v>3</v>
      </c>
      <c r="D335" s="246">
        <v>0</v>
      </c>
      <c r="E335" s="37">
        <v>71.409058434061293</v>
      </c>
    </row>
    <row r="336" spans="1:5" x14ac:dyDescent="0.2">
      <c r="A336">
        <v>2001</v>
      </c>
      <c r="B336" t="s">
        <v>68</v>
      </c>
      <c r="C336" t="s">
        <v>3</v>
      </c>
      <c r="D336" s="246" t="s">
        <v>82</v>
      </c>
      <c r="E336" s="37">
        <v>16.199409908484199</v>
      </c>
    </row>
    <row r="337" spans="1:5" x14ac:dyDescent="0.2">
      <c r="A337">
        <v>2001</v>
      </c>
      <c r="B337" t="s">
        <v>69</v>
      </c>
      <c r="C337" t="s">
        <v>3</v>
      </c>
      <c r="D337" s="246">
        <v>0</v>
      </c>
      <c r="E337" s="37">
        <v>72.731252155331106</v>
      </c>
    </row>
    <row r="338" spans="1:5" x14ac:dyDescent="0.2">
      <c r="A338">
        <v>2001</v>
      </c>
      <c r="B338" t="s">
        <v>69</v>
      </c>
      <c r="C338" t="s">
        <v>3</v>
      </c>
      <c r="D338" s="246" t="s">
        <v>82</v>
      </c>
      <c r="E338" s="37">
        <v>16.3017507983343</v>
      </c>
    </row>
    <row r="339" spans="1:5" x14ac:dyDescent="0.2">
      <c r="A339">
        <v>2002</v>
      </c>
      <c r="B339" t="s">
        <v>144</v>
      </c>
      <c r="C339" t="s">
        <v>47</v>
      </c>
      <c r="D339" s="246">
        <v>0</v>
      </c>
      <c r="E339" s="37">
        <v>66.940824559143607</v>
      </c>
    </row>
    <row r="340" spans="1:5" x14ac:dyDescent="0.2">
      <c r="A340">
        <v>2002</v>
      </c>
      <c r="B340" t="s">
        <v>144</v>
      </c>
      <c r="C340" t="s">
        <v>47</v>
      </c>
      <c r="D340" s="246" t="s">
        <v>82</v>
      </c>
      <c r="E340" s="37">
        <v>14.5710543158661</v>
      </c>
    </row>
    <row r="341" spans="1:5" x14ac:dyDescent="0.2">
      <c r="A341">
        <v>2002</v>
      </c>
      <c r="B341" t="s">
        <v>40</v>
      </c>
      <c r="C341" t="s">
        <v>47</v>
      </c>
      <c r="D341" s="246">
        <v>0</v>
      </c>
      <c r="E341" s="37">
        <v>65.275050727042796</v>
      </c>
    </row>
    <row r="342" spans="1:5" x14ac:dyDescent="0.2">
      <c r="A342">
        <v>2002</v>
      </c>
      <c r="B342" t="s">
        <v>40</v>
      </c>
      <c r="C342" t="s">
        <v>47</v>
      </c>
      <c r="D342" s="246" t="s">
        <v>82</v>
      </c>
      <c r="E342" s="37">
        <v>13.798955257364</v>
      </c>
    </row>
    <row r="343" spans="1:5" x14ac:dyDescent="0.2">
      <c r="A343">
        <v>2002</v>
      </c>
      <c r="B343" t="s">
        <v>41</v>
      </c>
      <c r="C343" t="s">
        <v>47</v>
      </c>
      <c r="D343" s="246">
        <v>0</v>
      </c>
      <c r="E343" s="37">
        <v>64.502290734712204</v>
      </c>
    </row>
    <row r="344" spans="1:5" x14ac:dyDescent="0.2">
      <c r="A344">
        <v>2002</v>
      </c>
      <c r="B344" t="s">
        <v>41</v>
      </c>
      <c r="C344" t="s">
        <v>47</v>
      </c>
      <c r="D344" s="246" t="s">
        <v>82</v>
      </c>
      <c r="E344" s="37">
        <v>14.0561016156937</v>
      </c>
    </row>
    <row r="345" spans="1:5" x14ac:dyDescent="0.2">
      <c r="A345">
        <v>2002</v>
      </c>
      <c r="B345" t="s">
        <v>42</v>
      </c>
      <c r="C345" t="s">
        <v>47</v>
      </c>
      <c r="D345" s="246">
        <v>0</v>
      </c>
      <c r="E345" s="37">
        <v>65.209439812350794</v>
      </c>
    </row>
    <row r="346" spans="1:5" x14ac:dyDescent="0.2">
      <c r="A346">
        <v>2002</v>
      </c>
      <c r="B346" t="s">
        <v>42</v>
      </c>
      <c r="C346" t="s">
        <v>47</v>
      </c>
      <c r="D346" s="246" t="s">
        <v>82</v>
      </c>
      <c r="E346" s="37">
        <v>13.3234971963359</v>
      </c>
    </row>
    <row r="347" spans="1:5" x14ac:dyDescent="0.2">
      <c r="A347">
        <v>2002</v>
      </c>
      <c r="B347" t="s">
        <v>43</v>
      </c>
      <c r="C347" t="s">
        <v>47</v>
      </c>
      <c r="D347" s="246">
        <v>0</v>
      </c>
      <c r="E347" s="37">
        <v>63.290533227188398</v>
      </c>
    </row>
    <row r="348" spans="1:5" x14ac:dyDescent="0.2">
      <c r="A348">
        <v>2002</v>
      </c>
      <c r="B348" t="s">
        <v>43</v>
      </c>
      <c r="C348" t="s">
        <v>47</v>
      </c>
      <c r="D348" s="246" t="s">
        <v>82</v>
      </c>
      <c r="E348" s="37">
        <v>12.943730141179101</v>
      </c>
    </row>
    <row r="349" spans="1:5" x14ac:dyDescent="0.2">
      <c r="A349">
        <v>2002</v>
      </c>
      <c r="B349" t="s">
        <v>44</v>
      </c>
      <c r="C349" t="s">
        <v>47</v>
      </c>
      <c r="D349" s="246">
        <v>0</v>
      </c>
      <c r="E349" s="37">
        <v>66.124888349168998</v>
      </c>
    </row>
    <row r="350" spans="1:5" x14ac:dyDescent="0.2">
      <c r="A350">
        <v>2002</v>
      </c>
      <c r="B350" t="s">
        <v>44</v>
      </c>
      <c r="C350" t="s">
        <v>47</v>
      </c>
      <c r="D350" s="246" t="s">
        <v>82</v>
      </c>
      <c r="E350" s="37">
        <v>13.9048868858282</v>
      </c>
    </row>
    <row r="351" spans="1:5" x14ac:dyDescent="0.2">
      <c r="A351">
        <v>2002</v>
      </c>
      <c r="B351" t="s">
        <v>45</v>
      </c>
      <c r="C351" t="s">
        <v>47</v>
      </c>
      <c r="D351" s="246">
        <v>0</v>
      </c>
      <c r="E351" s="37">
        <v>65.303682779401299</v>
      </c>
    </row>
    <row r="352" spans="1:5" x14ac:dyDescent="0.2">
      <c r="A352">
        <v>2002</v>
      </c>
      <c r="B352" t="s">
        <v>45</v>
      </c>
      <c r="C352" t="s">
        <v>47</v>
      </c>
      <c r="D352" s="246" t="s">
        <v>82</v>
      </c>
      <c r="E352" s="37">
        <v>14.0740585332954</v>
      </c>
    </row>
    <row r="353" spans="1:5" x14ac:dyDescent="0.2">
      <c r="A353">
        <v>2002</v>
      </c>
      <c r="B353" t="s">
        <v>46</v>
      </c>
      <c r="C353" t="s">
        <v>47</v>
      </c>
      <c r="D353" s="246">
        <v>0</v>
      </c>
      <c r="E353" s="37">
        <v>65.720129521709296</v>
      </c>
    </row>
    <row r="354" spans="1:5" x14ac:dyDescent="0.2">
      <c r="A354">
        <v>2002</v>
      </c>
      <c r="B354" t="s">
        <v>46</v>
      </c>
      <c r="C354" t="s">
        <v>47</v>
      </c>
      <c r="D354" s="246" t="s">
        <v>82</v>
      </c>
      <c r="E354" s="37">
        <v>13.975003065075301</v>
      </c>
    </row>
    <row r="355" spans="1:5" x14ac:dyDescent="0.2">
      <c r="A355">
        <v>2002</v>
      </c>
      <c r="B355" t="s">
        <v>50</v>
      </c>
      <c r="C355" t="s">
        <v>47</v>
      </c>
      <c r="D355" s="246">
        <v>0</v>
      </c>
      <c r="E355" s="37">
        <v>62.456783665235001</v>
      </c>
    </row>
    <row r="356" spans="1:5" x14ac:dyDescent="0.2">
      <c r="A356">
        <v>2002</v>
      </c>
      <c r="B356" t="s">
        <v>50</v>
      </c>
      <c r="C356" t="s">
        <v>47</v>
      </c>
      <c r="D356" s="246" t="s">
        <v>82</v>
      </c>
      <c r="E356" s="37">
        <v>13.376656071852199</v>
      </c>
    </row>
    <row r="357" spans="1:5" x14ac:dyDescent="0.2">
      <c r="A357">
        <v>2002</v>
      </c>
      <c r="B357" t="s">
        <v>51</v>
      </c>
      <c r="C357" t="s">
        <v>47</v>
      </c>
      <c r="D357" s="246">
        <v>0</v>
      </c>
      <c r="E357" s="37">
        <v>65.033102479075794</v>
      </c>
    </row>
    <row r="358" spans="1:5" x14ac:dyDescent="0.2">
      <c r="A358">
        <v>2002</v>
      </c>
      <c r="B358" t="s">
        <v>51</v>
      </c>
      <c r="C358" t="s">
        <v>47</v>
      </c>
      <c r="D358" s="246" t="s">
        <v>82</v>
      </c>
      <c r="E358" s="37">
        <v>13.1378585767908</v>
      </c>
    </row>
    <row r="359" spans="1:5" x14ac:dyDescent="0.2">
      <c r="A359">
        <v>2002</v>
      </c>
      <c r="B359" t="s">
        <v>53</v>
      </c>
      <c r="C359" t="s">
        <v>47</v>
      </c>
      <c r="D359" s="246">
        <v>0</v>
      </c>
      <c r="E359" s="37">
        <v>66.342788816332899</v>
      </c>
    </row>
    <row r="360" spans="1:5" x14ac:dyDescent="0.2">
      <c r="A360">
        <v>2002</v>
      </c>
      <c r="B360" t="s">
        <v>53</v>
      </c>
      <c r="C360" t="s">
        <v>47</v>
      </c>
      <c r="D360" s="246" t="s">
        <v>82</v>
      </c>
      <c r="E360" s="37">
        <v>14.722083901571301</v>
      </c>
    </row>
    <row r="361" spans="1:5" x14ac:dyDescent="0.2">
      <c r="A361">
        <v>2002</v>
      </c>
      <c r="B361" t="s">
        <v>54</v>
      </c>
      <c r="C361" t="s">
        <v>47</v>
      </c>
      <c r="D361" s="246">
        <v>0</v>
      </c>
      <c r="E361" s="37">
        <v>67.552918396190194</v>
      </c>
    </row>
    <row r="362" spans="1:5" x14ac:dyDescent="0.2">
      <c r="A362">
        <v>2002</v>
      </c>
      <c r="B362" t="s">
        <v>54</v>
      </c>
      <c r="C362" t="s">
        <v>47</v>
      </c>
      <c r="D362" s="246" t="s">
        <v>82</v>
      </c>
      <c r="E362" s="37">
        <v>15.484835130486401</v>
      </c>
    </row>
    <row r="363" spans="1:5" x14ac:dyDescent="0.2">
      <c r="A363">
        <v>2002</v>
      </c>
      <c r="B363" t="s">
        <v>55</v>
      </c>
      <c r="C363" t="s">
        <v>47</v>
      </c>
      <c r="D363" s="246">
        <v>0</v>
      </c>
      <c r="E363" s="37">
        <v>64.342581338784299</v>
      </c>
    </row>
    <row r="364" spans="1:5" x14ac:dyDescent="0.2">
      <c r="A364">
        <v>2002</v>
      </c>
      <c r="B364" t="s">
        <v>55</v>
      </c>
      <c r="C364" t="s">
        <v>47</v>
      </c>
      <c r="D364" s="246" t="s">
        <v>82</v>
      </c>
      <c r="E364" s="37">
        <v>14.3439994476526</v>
      </c>
    </row>
    <row r="365" spans="1:5" x14ac:dyDescent="0.2">
      <c r="A365">
        <v>2002</v>
      </c>
      <c r="B365" t="s">
        <v>56</v>
      </c>
      <c r="C365" t="s">
        <v>47</v>
      </c>
      <c r="D365" s="246">
        <v>0</v>
      </c>
      <c r="E365" s="37">
        <v>61.630262804416198</v>
      </c>
    </row>
    <row r="366" spans="1:5" x14ac:dyDescent="0.2">
      <c r="A366">
        <v>2002</v>
      </c>
      <c r="B366" t="s">
        <v>56</v>
      </c>
      <c r="C366" t="s">
        <v>47</v>
      </c>
      <c r="D366" s="246" t="s">
        <v>82</v>
      </c>
      <c r="E366" s="37">
        <v>13.554599528092901</v>
      </c>
    </row>
    <row r="367" spans="1:5" x14ac:dyDescent="0.2">
      <c r="A367">
        <v>2002</v>
      </c>
      <c r="B367" t="s">
        <v>57</v>
      </c>
      <c r="C367" t="s">
        <v>47</v>
      </c>
      <c r="D367" s="246">
        <v>0</v>
      </c>
      <c r="E367" s="37">
        <v>61.232036601757699</v>
      </c>
    </row>
    <row r="368" spans="1:5" x14ac:dyDescent="0.2">
      <c r="A368">
        <v>2002</v>
      </c>
      <c r="B368" t="s">
        <v>57</v>
      </c>
      <c r="C368" t="s">
        <v>47</v>
      </c>
      <c r="D368" s="246" t="s">
        <v>82</v>
      </c>
      <c r="E368" s="37">
        <v>13.516287404966601</v>
      </c>
    </row>
    <row r="369" spans="1:5" x14ac:dyDescent="0.2">
      <c r="A369">
        <v>2002</v>
      </c>
      <c r="B369" t="s">
        <v>52</v>
      </c>
      <c r="C369" t="s">
        <v>47</v>
      </c>
      <c r="D369" s="246">
        <v>0</v>
      </c>
      <c r="E369" s="37">
        <v>64.648249940066194</v>
      </c>
    </row>
    <row r="370" spans="1:5" x14ac:dyDescent="0.2">
      <c r="A370">
        <v>2002</v>
      </c>
      <c r="B370" t="s">
        <v>52</v>
      </c>
      <c r="C370" t="s">
        <v>47</v>
      </c>
      <c r="D370" s="246" t="s">
        <v>82</v>
      </c>
      <c r="E370" s="37">
        <v>14.233421349602599</v>
      </c>
    </row>
    <row r="371" spans="1:5" x14ac:dyDescent="0.2">
      <c r="A371">
        <v>2002</v>
      </c>
      <c r="B371" t="s">
        <v>58</v>
      </c>
      <c r="C371" t="s">
        <v>47</v>
      </c>
      <c r="D371" s="246">
        <v>0</v>
      </c>
      <c r="E371" s="37">
        <v>65.770903845104101</v>
      </c>
    </row>
    <row r="372" spans="1:5" x14ac:dyDescent="0.2">
      <c r="A372">
        <v>2002</v>
      </c>
      <c r="B372" t="s">
        <v>58</v>
      </c>
      <c r="C372" t="s">
        <v>47</v>
      </c>
      <c r="D372" s="246" t="s">
        <v>82</v>
      </c>
      <c r="E372" s="37">
        <v>14.9281134260416</v>
      </c>
    </row>
    <row r="373" spans="1:5" x14ac:dyDescent="0.2">
      <c r="A373">
        <v>2002</v>
      </c>
      <c r="B373" t="s">
        <v>59</v>
      </c>
      <c r="C373" t="s">
        <v>47</v>
      </c>
      <c r="D373" s="246">
        <v>0</v>
      </c>
      <c r="E373" s="37">
        <v>69.278315670012901</v>
      </c>
    </row>
    <row r="374" spans="1:5" x14ac:dyDescent="0.2">
      <c r="A374">
        <v>2002</v>
      </c>
      <c r="B374" t="s">
        <v>59</v>
      </c>
      <c r="C374" t="s">
        <v>47</v>
      </c>
      <c r="D374" s="246" t="s">
        <v>82</v>
      </c>
      <c r="E374" s="37">
        <v>15.6407368022141</v>
      </c>
    </row>
    <row r="375" spans="1:5" x14ac:dyDescent="0.2">
      <c r="A375">
        <v>2002</v>
      </c>
      <c r="B375" t="s">
        <v>60</v>
      </c>
      <c r="C375" t="s">
        <v>47</v>
      </c>
      <c r="D375" s="246">
        <v>0</v>
      </c>
      <c r="E375" s="37">
        <v>67.6363623195396</v>
      </c>
    </row>
    <row r="376" spans="1:5" x14ac:dyDescent="0.2">
      <c r="A376">
        <v>2002</v>
      </c>
      <c r="B376" t="s">
        <v>60</v>
      </c>
      <c r="C376" t="s">
        <v>47</v>
      </c>
      <c r="D376" s="246" t="s">
        <v>82</v>
      </c>
      <c r="E376" s="37">
        <v>15.2456995669782</v>
      </c>
    </row>
    <row r="377" spans="1:5" x14ac:dyDescent="0.2">
      <c r="A377">
        <v>2002</v>
      </c>
      <c r="B377" t="s">
        <v>61</v>
      </c>
      <c r="C377" t="s">
        <v>47</v>
      </c>
      <c r="D377" s="246">
        <v>0</v>
      </c>
      <c r="E377" s="37">
        <v>66.396428127497302</v>
      </c>
    </row>
    <row r="378" spans="1:5" x14ac:dyDescent="0.2">
      <c r="A378">
        <v>2002</v>
      </c>
      <c r="B378" t="s">
        <v>61</v>
      </c>
      <c r="C378" t="s">
        <v>47</v>
      </c>
      <c r="D378" s="246" t="s">
        <v>82</v>
      </c>
      <c r="E378" s="37">
        <v>14.217926817032099</v>
      </c>
    </row>
    <row r="379" spans="1:5" x14ac:dyDescent="0.2">
      <c r="A379">
        <v>2002</v>
      </c>
      <c r="B379" t="s">
        <v>62</v>
      </c>
      <c r="C379" t="s">
        <v>47</v>
      </c>
      <c r="D379" s="246">
        <v>0</v>
      </c>
      <c r="E379" s="37">
        <v>68.311992954135903</v>
      </c>
    </row>
    <row r="380" spans="1:5" x14ac:dyDescent="0.2">
      <c r="A380">
        <v>2002</v>
      </c>
      <c r="B380" t="s">
        <v>62</v>
      </c>
      <c r="C380" t="s">
        <v>47</v>
      </c>
      <c r="D380" s="246" t="s">
        <v>82</v>
      </c>
      <c r="E380" s="37">
        <v>14.7612664215614</v>
      </c>
    </row>
    <row r="381" spans="1:5" x14ac:dyDescent="0.2">
      <c r="A381">
        <v>2002</v>
      </c>
      <c r="B381" t="s">
        <v>63</v>
      </c>
      <c r="C381" t="s">
        <v>47</v>
      </c>
      <c r="D381" s="246">
        <v>0</v>
      </c>
      <c r="E381" s="37">
        <v>68.998683795037806</v>
      </c>
    </row>
    <row r="382" spans="1:5" x14ac:dyDescent="0.2">
      <c r="A382">
        <v>2002</v>
      </c>
      <c r="B382" t="s">
        <v>63</v>
      </c>
      <c r="C382" t="s">
        <v>47</v>
      </c>
      <c r="D382" s="246" t="s">
        <v>82</v>
      </c>
      <c r="E382" s="37">
        <v>14.663673211031099</v>
      </c>
    </row>
    <row r="383" spans="1:5" x14ac:dyDescent="0.2">
      <c r="A383">
        <v>2002</v>
      </c>
      <c r="B383" t="s">
        <v>64</v>
      </c>
      <c r="C383" t="s">
        <v>47</v>
      </c>
      <c r="D383" s="246">
        <v>0</v>
      </c>
      <c r="E383" s="37">
        <v>69.818976546248706</v>
      </c>
    </row>
    <row r="384" spans="1:5" x14ac:dyDescent="0.2">
      <c r="A384">
        <v>2002</v>
      </c>
      <c r="B384" t="s">
        <v>64</v>
      </c>
      <c r="C384" t="s">
        <v>47</v>
      </c>
      <c r="D384" s="246" t="s">
        <v>82</v>
      </c>
      <c r="E384" s="37">
        <v>14.381737917852799</v>
      </c>
    </row>
    <row r="385" spans="1:5" x14ac:dyDescent="0.2">
      <c r="A385">
        <v>2002</v>
      </c>
      <c r="B385" t="s">
        <v>65</v>
      </c>
      <c r="C385" t="s">
        <v>47</v>
      </c>
      <c r="D385" s="246">
        <v>0</v>
      </c>
      <c r="E385" s="37">
        <v>69.4472863125022</v>
      </c>
    </row>
    <row r="386" spans="1:5" x14ac:dyDescent="0.2">
      <c r="A386">
        <v>2002</v>
      </c>
      <c r="B386" t="s">
        <v>65</v>
      </c>
      <c r="C386" t="s">
        <v>47</v>
      </c>
      <c r="D386" s="246" t="s">
        <v>82</v>
      </c>
      <c r="E386" s="37">
        <v>14.455570101507799</v>
      </c>
    </row>
    <row r="387" spans="1:5" x14ac:dyDescent="0.2">
      <c r="A387">
        <v>2002</v>
      </c>
      <c r="B387" t="s">
        <v>66</v>
      </c>
      <c r="C387" t="s">
        <v>47</v>
      </c>
      <c r="D387" s="246">
        <v>0</v>
      </c>
      <c r="E387" s="37">
        <v>67.679372656395998</v>
      </c>
    </row>
    <row r="388" spans="1:5" x14ac:dyDescent="0.2">
      <c r="A388">
        <v>2002</v>
      </c>
      <c r="B388" t="s">
        <v>66</v>
      </c>
      <c r="C388" t="s">
        <v>47</v>
      </c>
      <c r="D388" s="246" t="s">
        <v>82</v>
      </c>
      <c r="E388" s="37">
        <v>14.857944612569399</v>
      </c>
    </row>
    <row r="389" spans="1:5" x14ac:dyDescent="0.2">
      <c r="A389">
        <v>2002</v>
      </c>
      <c r="B389" t="s">
        <v>67</v>
      </c>
      <c r="C389" t="s">
        <v>47</v>
      </c>
      <c r="D389" s="246">
        <v>0</v>
      </c>
      <c r="E389" s="37">
        <v>67.127719068500696</v>
      </c>
    </row>
    <row r="390" spans="1:5" x14ac:dyDescent="0.2">
      <c r="A390">
        <v>2002</v>
      </c>
      <c r="B390" t="s">
        <v>67</v>
      </c>
      <c r="C390" t="s">
        <v>47</v>
      </c>
      <c r="D390" s="246" t="s">
        <v>82</v>
      </c>
      <c r="E390" s="37">
        <v>14.787815417671</v>
      </c>
    </row>
    <row r="391" spans="1:5" x14ac:dyDescent="0.2">
      <c r="A391">
        <v>2002</v>
      </c>
      <c r="B391" t="s">
        <v>68</v>
      </c>
      <c r="C391" t="s">
        <v>47</v>
      </c>
      <c r="D391" s="246">
        <v>0</v>
      </c>
      <c r="E391" s="37">
        <v>68.742432729543694</v>
      </c>
    </row>
    <row r="392" spans="1:5" x14ac:dyDescent="0.2">
      <c r="A392">
        <v>2002</v>
      </c>
      <c r="B392" t="s">
        <v>68</v>
      </c>
      <c r="C392" t="s">
        <v>47</v>
      </c>
      <c r="D392" s="246" t="s">
        <v>82</v>
      </c>
      <c r="E392" s="37">
        <v>15.483006939931601</v>
      </c>
    </row>
    <row r="393" spans="1:5" x14ac:dyDescent="0.2">
      <c r="A393">
        <v>2002</v>
      </c>
      <c r="B393" t="s">
        <v>69</v>
      </c>
      <c r="C393" t="s">
        <v>47</v>
      </c>
      <c r="D393" s="246">
        <v>0</v>
      </c>
      <c r="E393" s="37">
        <v>69.372193406632505</v>
      </c>
    </row>
    <row r="394" spans="1:5" x14ac:dyDescent="0.2">
      <c r="A394">
        <v>2002</v>
      </c>
      <c r="B394" t="s">
        <v>69</v>
      </c>
      <c r="C394" t="s">
        <v>47</v>
      </c>
      <c r="D394" s="246" t="s">
        <v>82</v>
      </c>
      <c r="E394" s="37">
        <v>14.738274420895101</v>
      </c>
    </row>
    <row r="395" spans="1:5" x14ac:dyDescent="0.2">
      <c r="A395">
        <v>2002</v>
      </c>
      <c r="B395" t="s">
        <v>144</v>
      </c>
      <c r="C395" t="s">
        <v>48</v>
      </c>
      <c r="D395" s="246">
        <v>0</v>
      </c>
      <c r="E395" s="37">
        <v>74.746299815383296</v>
      </c>
    </row>
    <row r="396" spans="1:5" x14ac:dyDescent="0.2">
      <c r="A396">
        <v>2002</v>
      </c>
      <c r="B396" t="s">
        <v>144</v>
      </c>
      <c r="C396" t="s">
        <v>48</v>
      </c>
      <c r="D396" s="246" t="s">
        <v>82</v>
      </c>
      <c r="E396" s="37">
        <v>17.5657972287846</v>
      </c>
    </row>
    <row r="397" spans="1:5" x14ac:dyDescent="0.2">
      <c r="A397">
        <v>2002</v>
      </c>
      <c r="B397" t="s">
        <v>40</v>
      </c>
      <c r="C397" t="s">
        <v>48</v>
      </c>
      <c r="D397" s="246">
        <v>0</v>
      </c>
      <c r="E397" s="37">
        <v>72.033065791376998</v>
      </c>
    </row>
    <row r="398" spans="1:5" x14ac:dyDescent="0.2">
      <c r="A398">
        <v>2002</v>
      </c>
      <c r="B398" t="s">
        <v>40</v>
      </c>
      <c r="C398" t="s">
        <v>48</v>
      </c>
      <c r="D398" s="246" t="s">
        <v>82</v>
      </c>
      <c r="E398" s="37">
        <v>15.596491263795</v>
      </c>
    </row>
    <row r="399" spans="1:5" x14ac:dyDescent="0.2">
      <c r="A399">
        <v>2002</v>
      </c>
      <c r="B399" t="s">
        <v>41</v>
      </c>
      <c r="C399" t="s">
        <v>48</v>
      </c>
      <c r="D399" s="246">
        <v>0</v>
      </c>
      <c r="E399" s="37">
        <v>71.339062999477306</v>
      </c>
    </row>
    <row r="400" spans="1:5" x14ac:dyDescent="0.2">
      <c r="A400">
        <v>2002</v>
      </c>
      <c r="B400" t="s">
        <v>41</v>
      </c>
      <c r="C400" t="s">
        <v>48</v>
      </c>
      <c r="D400" s="246" t="s">
        <v>82</v>
      </c>
      <c r="E400" s="37">
        <v>16.017191752034002</v>
      </c>
    </row>
    <row r="401" spans="1:5" x14ac:dyDescent="0.2">
      <c r="A401">
        <v>2002</v>
      </c>
      <c r="B401" t="s">
        <v>42</v>
      </c>
      <c r="C401" t="s">
        <v>48</v>
      </c>
      <c r="D401" s="246">
        <v>0</v>
      </c>
      <c r="E401" s="37">
        <v>71.045757592151304</v>
      </c>
    </row>
    <row r="402" spans="1:5" x14ac:dyDescent="0.2">
      <c r="A402">
        <v>2002</v>
      </c>
      <c r="B402" t="s">
        <v>42</v>
      </c>
      <c r="C402" t="s">
        <v>48</v>
      </c>
      <c r="D402" s="246" t="s">
        <v>82</v>
      </c>
      <c r="E402" s="37">
        <v>15.4284890983322</v>
      </c>
    </row>
    <row r="403" spans="1:5" x14ac:dyDescent="0.2">
      <c r="A403">
        <v>2002</v>
      </c>
      <c r="B403" t="s">
        <v>43</v>
      </c>
      <c r="C403" t="s">
        <v>48</v>
      </c>
      <c r="D403" s="246">
        <v>0</v>
      </c>
      <c r="E403" s="37">
        <v>69.741840810256804</v>
      </c>
    </row>
    <row r="404" spans="1:5" x14ac:dyDescent="0.2">
      <c r="A404">
        <v>2002</v>
      </c>
      <c r="B404" t="s">
        <v>43</v>
      </c>
      <c r="C404" t="s">
        <v>48</v>
      </c>
      <c r="D404" s="246" t="s">
        <v>82</v>
      </c>
      <c r="E404" s="37">
        <v>14.5820848064117</v>
      </c>
    </row>
    <row r="405" spans="1:5" x14ac:dyDescent="0.2">
      <c r="A405">
        <v>2002</v>
      </c>
      <c r="B405" t="s">
        <v>44</v>
      </c>
      <c r="C405" t="s">
        <v>48</v>
      </c>
      <c r="D405" s="246">
        <v>0</v>
      </c>
      <c r="E405" s="37">
        <v>72.178683431991701</v>
      </c>
    </row>
    <row r="406" spans="1:5" x14ac:dyDescent="0.2">
      <c r="A406">
        <v>2002</v>
      </c>
      <c r="B406" t="s">
        <v>44</v>
      </c>
      <c r="C406" t="s">
        <v>48</v>
      </c>
      <c r="D406" s="246" t="s">
        <v>82</v>
      </c>
      <c r="E406" s="37">
        <v>16.052789843478401</v>
      </c>
    </row>
    <row r="407" spans="1:5" x14ac:dyDescent="0.2">
      <c r="A407">
        <v>2002</v>
      </c>
      <c r="B407" t="s">
        <v>45</v>
      </c>
      <c r="C407" t="s">
        <v>48</v>
      </c>
      <c r="D407" s="246">
        <v>0</v>
      </c>
      <c r="E407" s="37">
        <v>73.097676317215601</v>
      </c>
    </row>
    <row r="408" spans="1:5" x14ac:dyDescent="0.2">
      <c r="A408">
        <v>2002</v>
      </c>
      <c r="B408" t="s">
        <v>45</v>
      </c>
      <c r="C408" t="s">
        <v>48</v>
      </c>
      <c r="D408" s="246" t="s">
        <v>82</v>
      </c>
      <c r="E408" s="37">
        <v>16.636275257289402</v>
      </c>
    </row>
    <row r="409" spans="1:5" x14ac:dyDescent="0.2">
      <c r="A409">
        <v>2002</v>
      </c>
      <c r="B409" t="s">
        <v>46</v>
      </c>
      <c r="C409" t="s">
        <v>48</v>
      </c>
      <c r="D409" s="246">
        <v>0</v>
      </c>
      <c r="E409" s="37">
        <v>71.681526504822003</v>
      </c>
    </row>
    <row r="410" spans="1:5" x14ac:dyDescent="0.2">
      <c r="A410">
        <v>2002</v>
      </c>
      <c r="B410" t="s">
        <v>46</v>
      </c>
      <c r="C410" t="s">
        <v>48</v>
      </c>
      <c r="D410" s="246" t="s">
        <v>82</v>
      </c>
      <c r="E410" s="37">
        <v>15.8963729876606</v>
      </c>
    </row>
    <row r="411" spans="1:5" x14ac:dyDescent="0.2">
      <c r="A411">
        <v>2002</v>
      </c>
      <c r="B411" t="s">
        <v>50</v>
      </c>
      <c r="C411" t="s">
        <v>48</v>
      </c>
      <c r="D411" s="246">
        <v>0</v>
      </c>
      <c r="E411" s="37">
        <v>70.085249474494304</v>
      </c>
    </row>
    <row r="412" spans="1:5" x14ac:dyDescent="0.2">
      <c r="A412">
        <v>2002</v>
      </c>
      <c r="B412" t="s">
        <v>50</v>
      </c>
      <c r="C412" t="s">
        <v>48</v>
      </c>
      <c r="D412" s="246" t="s">
        <v>82</v>
      </c>
      <c r="E412" s="37">
        <v>16.756840724336399</v>
      </c>
    </row>
    <row r="413" spans="1:5" x14ac:dyDescent="0.2">
      <c r="A413">
        <v>2002</v>
      </c>
      <c r="B413" t="s">
        <v>51</v>
      </c>
      <c r="C413" t="s">
        <v>48</v>
      </c>
      <c r="D413" s="246">
        <v>0</v>
      </c>
      <c r="E413" s="37">
        <v>71.801707606717997</v>
      </c>
    </row>
    <row r="414" spans="1:5" x14ac:dyDescent="0.2">
      <c r="A414">
        <v>2002</v>
      </c>
      <c r="B414" t="s">
        <v>51</v>
      </c>
      <c r="C414" t="s">
        <v>48</v>
      </c>
      <c r="D414" s="246" t="s">
        <v>82</v>
      </c>
      <c r="E414" s="37">
        <v>15.7829953937316</v>
      </c>
    </row>
    <row r="415" spans="1:5" x14ac:dyDescent="0.2">
      <c r="A415">
        <v>2002</v>
      </c>
      <c r="B415" t="s">
        <v>53</v>
      </c>
      <c r="C415" t="s">
        <v>48</v>
      </c>
      <c r="D415" s="246">
        <v>0</v>
      </c>
      <c r="E415" s="37">
        <v>73.985230961202902</v>
      </c>
    </row>
    <row r="416" spans="1:5" x14ac:dyDescent="0.2">
      <c r="A416">
        <v>2002</v>
      </c>
      <c r="B416" t="s">
        <v>53</v>
      </c>
      <c r="C416" t="s">
        <v>48</v>
      </c>
      <c r="D416" s="246" t="s">
        <v>82</v>
      </c>
      <c r="E416" s="37">
        <v>17.221050154054701</v>
      </c>
    </row>
    <row r="417" spans="1:5" x14ac:dyDescent="0.2">
      <c r="A417">
        <v>2002</v>
      </c>
      <c r="B417" t="s">
        <v>54</v>
      </c>
      <c r="C417" t="s">
        <v>48</v>
      </c>
      <c r="D417" s="246">
        <v>0</v>
      </c>
      <c r="E417" s="37">
        <v>74.899199473234304</v>
      </c>
    </row>
    <row r="418" spans="1:5" x14ac:dyDescent="0.2">
      <c r="A418">
        <v>2002</v>
      </c>
      <c r="B418" t="s">
        <v>54</v>
      </c>
      <c r="C418" t="s">
        <v>48</v>
      </c>
      <c r="D418" s="246" t="s">
        <v>82</v>
      </c>
      <c r="E418" s="37">
        <v>18.277904493859801</v>
      </c>
    </row>
    <row r="419" spans="1:5" x14ac:dyDescent="0.2">
      <c r="A419">
        <v>2002</v>
      </c>
      <c r="B419" t="s">
        <v>55</v>
      </c>
      <c r="C419" t="s">
        <v>48</v>
      </c>
      <c r="D419" s="246">
        <v>0</v>
      </c>
      <c r="E419" s="37">
        <v>71.658842636308606</v>
      </c>
    </row>
    <row r="420" spans="1:5" x14ac:dyDescent="0.2">
      <c r="A420">
        <v>2002</v>
      </c>
      <c r="B420" t="s">
        <v>55</v>
      </c>
      <c r="C420" t="s">
        <v>48</v>
      </c>
      <c r="D420" s="246" t="s">
        <v>82</v>
      </c>
      <c r="E420" s="37">
        <v>16.3043513674771</v>
      </c>
    </row>
    <row r="421" spans="1:5" x14ac:dyDescent="0.2">
      <c r="A421">
        <v>2002</v>
      </c>
      <c r="B421" t="s">
        <v>56</v>
      </c>
      <c r="C421" t="s">
        <v>48</v>
      </c>
      <c r="D421" s="246">
        <v>0</v>
      </c>
      <c r="E421" s="37">
        <v>71.313073616187694</v>
      </c>
    </row>
    <row r="422" spans="1:5" x14ac:dyDescent="0.2">
      <c r="A422">
        <v>2002</v>
      </c>
      <c r="B422" t="s">
        <v>56</v>
      </c>
      <c r="C422" t="s">
        <v>48</v>
      </c>
      <c r="D422" s="246" t="s">
        <v>82</v>
      </c>
      <c r="E422" s="37">
        <v>16.106041353390101</v>
      </c>
    </row>
    <row r="423" spans="1:5" x14ac:dyDescent="0.2">
      <c r="A423">
        <v>2002</v>
      </c>
      <c r="B423" t="s">
        <v>57</v>
      </c>
      <c r="C423" t="s">
        <v>48</v>
      </c>
      <c r="D423" s="246">
        <v>0</v>
      </c>
      <c r="E423" s="37">
        <v>69.718121575064799</v>
      </c>
    </row>
    <row r="424" spans="1:5" x14ac:dyDescent="0.2">
      <c r="A424">
        <v>2002</v>
      </c>
      <c r="B424" t="s">
        <v>57</v>
      </c>
      <c r="C424" t="s">
        <v>48</v>
      </c>
      <c r="D424" s="246" t="s">
        <v>82</v>
      </c>
      <c r="E424" s="37">
        <v>15.9657428588824</v>
      </c>
    </row>
    <row r="425" spans="1:5" x14ac:dyDescent="0.2">
      <c r="A425">
        <v>2002</v>
      </c>
      <c r="B425" t="s">
        <v>52</v>
      </c>
      <c r="C425" t="s">
        <v>48</v>
      </c>
      <c r="D425" s="246">
        <v>0</v>
      </c>
      <c r="E425" s="37">
        <v>72.411208160772603</v>
      </c>
    </row>
    <row r="426" spans="1:5" x14ac:dyDescent="0.2">
      <c r="A426">
        <v>2002</v>
      </c>
      <c r="B426" t="s">
        <v>52</v>
      </c>
      <c r="C426" t="s">
        <v>48</v>
      </c>
      <c r="D426" s="246" t="s">
        <v>82</v>
      </c>
      <c r="E426" s="37">
        <v>16.544929717159501</v>
      </c>
    </row>
    <row r="427" spans="1:5" x14ac:dyDescent="0.2">
      <c r="A427">
        <v>2002</v>
      </c>
      <c r="B427" t="s">
        <v>58</v>
      </c>
      <c r="C427" t="s">
        <v>48</v>
      </c>
      <c r="D427" s="246">
        <v>0</v>
      </c>
      <c r="E427" s="37">
        <v>73.3175148500398</v>
      </c>
    </row>
    <row r="428" spans="1:5" x14ac:dyDescent="0.2">
      <c r="A428">
        <v>2002</v>
      </c>
      <c r="B428" t="s">
        <v>58</v>
      </c>
      <c r="C428" t="s">
        <v>48</v>
      </c>
      <c r="D428" s="246" t="s">
        <v>82</v>
      </c>
      <c r="E428" s="37">
        <v>17.671438849196399</v>
      </c>
    </row>
    <row r="429" spans="1:5" x14ac:dyDescent="0.2">
      <c r="A429">
        <v>2002</v>
      </c>
      <c r="B429" t="s">
        <v>59</v>
      </c>
      <c r="C429" t="s">
        <v>48</v>
      </c>
      <c r="D429" s="246">
        <v>0</v>
      </c>
      <c r="E429" s="37">
        <v>76.0614927863964</v>
      </c>
    </row>
    <row r="430" spans="1:5" x14ac:dyDescent="0.2">
      <c r="A430">
        <v>2002</v>
      </c>
      <c r="B430" t="s">
        <v>59</v>
      </c>
      <c r="C430" t="s">
        <v>48</v>
      </c>
      <c r="D430" s="246" t="s">
        <v>82</v>
      </c>
      <c r="E430" s="37">
        <v>18.3629081316857</v>
      </c>
    </row>
    <row r="431" spans="1:5" x14ac:dyDescent="0.2">
      <c r="A431">
        <v>2002</v>
      </c>
      <c r="B431" t="s">
        <v>60</v>
      </c>
      <c r="C431" t="s">
        <v>48</v>
      </c>
      <c r="D431" s="246">
        <v>0</v>
      </c>
      <c r="E431" s="37">
        <v>76.068140409143396</v>
      </c>
    </row>
    <row r="432" spans="1:5" x14ac:dyDescent="0.2">
      <c r="A432">
        <v>2002</v>
      </c>
      <c r="B432" t="s">
        <v>60</v>
      </c>
      <c r="C432" t="s">
        <v>48</v>
      </c>
      <c r="D432" s="246" t="s">
        <v>82</v>
      </c>
      <c r="E432" s="37">
        <v>18.2670895404299</v>
      </c>
    </row>
    <row r="433" spans="1:5" x14ac:dyDescent="0.2">
      <c r="A433">
        <v>2002</v>
      </c>
      <c r="B433" t="s">
        <v>61</v>
      </c>
      <c r="C433" t="s">
        <v>48</v>
      </c>
      <c r="D433" s="246">
        <v>0</v>
      </c>
      <c r="E433" s="37">
        <v>75.4963129594517</v>
      </c>
    </row>
    <row r="434" spans="1:5" x14ac:dyDescent="0.2">
      <c r="A434">
        <v>2002</v>
      </c>
      <c r="B434" t="s">
        <v>61</v>
      </c>
      <c r="C434" t="s">
        <v>48</v>
      </c>
      <c r="D434" s="246" t="s">
        <v>82</v>
      </c>
      <c r="E434" s="37">
        <v>17.997144866105501</v>
      </c>
    </row>
    <row r="435" spans="1:5" x14ac:dyDescent="0.2">
      <c r="A435">
        <v>2002</v>
      </c>
      <c r="B435" t="s">
        <v>62</v>
      </c>
      <c r="C435" t="s">
        <v>48</v>
      </c>
      <c r="D435" s="246">
        <v>0</v>
      </c>
      <c r="E435" s="37">
        <v>76.848798408879802</v>
      </c>
    </row>
    <row r="436" spans="1:5" x14ac:dyDescent="0.2">
      <c r="A436">
        <v>2002</v>
      </c>
      <c r="B436" t="s">
        <v>62</v>
      </c>
      <c r="C436" t="s">
        <v>48</v>
      </c>
      <c r="D436" s="246" t="s">
        <v>82</v>
      </c>
      <c r="E436" s="37">
        <v>18.1781554267506</v>
      </c>
    </row>
    <row r="437" spans="1:5" x14ac:dyDescent="0.2">
      <c r="A437">
        <v>2002</v>
      </c>
      <c r="B437" t="s">
        <v>63</v>
      </c>
      <c r="C437" t="s">
        <v>48</v>
      </c>
      <c r="D437" s="246">
        <v>0</v>
      </c>
      <c r="E437" s="37">
        <v>75.360823554353004</v>
      </c>
    </row>
    <row r="438" spans="1:5" x14ac:dyDescent="0.2">
      <c r="A438">
        <v>2002</v>
      </c>
      <c r="B438" t="s">
        <v>63</v>
      </c>
      <c r="C438" t="s">
        <v>48</v>
      </c>
      <c r="D438" s="246" t="s">
        <v>82</v>
      </c>
      <c r="E438" s="37">
        <v>16.980044126588801</v>
      </c>
    </row>
    <row r="439" spans="1:5" x14ac:dyDescent="0.2">
      <c r="A439">
        <v>2002</v>
      </c>
      <c r="B439" t="s">
        <v>64</v>
      </c>
      <c r="C439" t="s">
        <v>48</v>
      </c>
      <c r="D439" s="246">
        <v>0</v>
      </c>
      <c r="E439" s="37">
        <v>76.739014585150102</v>
      </c>
    </row>
    <row r="440" spans="1:5" x14ac:dyDescent="0.2">
      <c r="A440">
        <v>2002</v>
      </c>
      <c r="B440" t="s">
        <v>64</v>
      </c>
      <c r="C440" t="s">
        <v>48</v>
      </c>
      <c r="D440" s="246" t="s">
        <v>82</v>
      </c>
      <c r="E440" s="37">
        <v>17.624767723723799</v>
      </c>
    </row>
    <row r="441" spans="1:5" x14ac:dyDescent="0.2">
      <c r="A441">
        <v>2002</v>
      </c>
      <c r="B441" t="s">
        <v>65</v>
      </c>
      <c r="C441" t="s">
        <v>48</v>
      </c>
      <c r="D441" s="246">
        <v>0</v>
      </c>
      <c r="E441" s="37">
        <v>76.932212324926894</v>
      </c>
    </row>
    <row r="442" spans="1:5" x14ac:dyDescent="0.2">
      <c r="A442">
        <v>2002</v>
      </c>
      <c r="B442" t="s">
        <v>65</v>
      </c>
      <c r="C442" t="s">
        <v>48</v>
      </c>
      <c r="D442" s="246" t="s">
        <v>82</v>
      </c>
      <c r="E442" s="37">
        <v>18.0807968147328</v>
      </c>
    </row>
    <row r="443" spans="1:5" x14ac:dyDescent="0.2">
      <c r="A443">
        <v>2002</v>
      </c>
      <c r="B443" t="s">
        <v>66</v>
      </c>
      <c r="C443" t="s">
        <v>48</v>
      </c>
      <c r="D443" s="246">
        <v>0</v>
      </c>
      <c r="E443" s="37">
        <v>74.763545688951893</v>
      </c>
    </row>
    <row r="444" spans="1:5" x14ac:dyDescent="0.2">
      <c r="A444">
        <v>2002</v>
      </c>
      <c r="B444" t="s">
        <v>66</v>
      </c>
      <c r="C444" t="s">
        <v>48</v>
      </c>
      <c r="D444" s="246" t="s">
        <v>82</v>
      </c>
      <c r="E444" s="37">
        <v>17.496337943173099</v>
      </c>
    </row>
    <row r="445" spans="1:5" x14ac:dyDescent="0.2">
      <c r="A445">
        <v>2002</v>
      </c>
      <c r="B445" t="s">
        <v>67</v>
      </c>
      <c r="C445" t="s">
        <v>48</v>
      </c>
      <c r="D445" s="246">
        <v>0</v>
      </c>
      <c r="E445" s="37">
        <v>73.971063781686297</v>
      </c>
    </row>
    <row r="446" spans="1:5" x14ac:dyDescent="0.2">
      <c r="A446">
        <v>2002</v>
      </c>
      <c r="B446" t="s">
        <v>67</v>
      </c>
      <c r="C446" t="s">
        <v>48</v>
      </c>
      <c r="D446" s="246" t="s">
        <v>82</v>
      </c>
      <c r="E446" s="37">
        <v>16.797597529648101</v>
      </c>
    </row>
    <row r="447" spans="1:5" x14ac:dyDescent="0.2">
      <c r="A447">
        <v>2002</v>
      </c>
      <c r="B447" t="s">
        <v>68</v>
      </c>
      <c r="C447" t="s">
        <v>48</v>
      </c>
      <c r="D447" s="246">
        <v>0</v>
      </c>
      <c r="E447" s="37">
        <v>74.709702865175601</v>
      </c>
    </row>
    <row r="448" spans="1:5" x14ac:dyDescent="0.2">
      <c r="A448">
        <v>2002</v>
      </c>
      <c r="B448" t="s">
        <v>68</v>
      </c>
      <c r="C448" t="s">
        <v>48</v>
      </c>
      <c r="D448" s="246" t="s">
        <v>82</v>
      </c>
      <c r="E448" s="37">
        <v>17.108248030062501</v>
      </c>
    </row>
    <row r="449" spans="1:5" x14ac:dyDescent="0.2">
      <c r="A449">
        <v>2002</v>
      </c>
      <c r="B449" t="s">
        <v>69</v>
      </c>
      <c r="C449" t="s">
        <v>48</v>
      </c>
      <c r="D449" s="246">
        <v>0</v>
      </c>
      <c r="E449" s="37">
        <v>76.946213753139403</v>
      </c>
    </row>
    <row r="450" spans="1:5" x14ac:dyDescent="0.2">
      <c r="A450">
        <v>2002</v>
      </c>
      <c r="B450" t="s">
        <v>69</v>
      </c>
      <c r="C450" t="s">
        <v>48</v>
      </c>
      <c r="D450" s="246" t="s">
        <v>82</v>
      </c>
      <c r="E450" s="37">
        <v>18.110997955013602</v>
      </c>
    </row>
    <row r="451" spans="1:5" x14ac:dyDescent="0.2">
      <c r="A451">
        <v>2002</v>
      </c>
      <c r="B451" t="s">
        <v>144</v>
      </c>
      <c r="C451" t="s">
        <v>3</v>
      </c>
      <c r="D451" s="246">
        <v>0</v>
      </c>
      <c r="E451" s="37">
        <v>70.726992342103998</v>
      </c>
    </row>
    <row r="452" spans="1:5" x14ac:dyDescent="0.2">
      <c r="A452">
        <v>2002</v>
      </c>
      <c r="B452" t="s">
        <v>144</v>
      </c>
      <c r="C452" t="s">
        <v>3</v>
      </c>
      <c r="D452" s="246" t="s">
        <v>82</v>
      </c>
      <c r="E452" s="37">
        <v>16.139529094032302</v>
      </c>
    </row>
    <row r="453" spans="1:5" x14ac:dyDescent="0.2">
      <c r="A453">
        <v>2002</v>
      </c>
      <c r="B453" t="s">
        <v>40</v>
      </c>
      <c r="C453" t="s">
        <v>3</v>
      </c>
      <c r="D453" s="246">
        <v>0</v>
      </c>
      <c r="E453" s="37">
        <v>68.286341733038796</v>
      </c>
    </row>
    <row r="454" spans="1:5" x14ac:dyDescent="0.2">
      <c r="A454">
        <v>2002</v>
      </c>
      <c r="B454" t="s">
        <v>40</v>
      </c>
      <c r="C454" t="s">
        <v>3</v>
      </c>
      <c r="D454" s="246" t="s">
        <v>82</v>
      </c>
      <c r="E454" s="37">
        <v>14.5486413107734</v>
      </c>
    </row>
    <row r="455" spans="1:5" x14ac:dyDescent="0.2">
      <c r="A455">
        <v>2002</v>
      </c>
      <c r="B455" t="s">
        <v>41</v>
      </c>
      <c r="C455" t="s">
        <v>3</v>
      </c>
      <c r="D455" s="246">
        <v>0</v>
      </c>
      <c r="E455" s="37">
        <v>67.629298925879695</v>
      </c>
    </row>
    <row r="456" spans="1:5" x14ac:dyDescent="0.2">
      <c r="A456">
        <v>2002</v>
      </c>
      <c r="B456" t="s">
        <v>41</v>
      </c>
      <c r="C456" t="s">
        <v>3</v>
      </c>
      <c r="D456" s="246" t="s">
        <v>82</v>
      </c>
      <c r="E456" s="37">
        <v>14.921219466671401</v>
      </c>
    </row>
    <row r="457" spans="1:5" x14ac:dyDescent="0.2">
      <c r="A457">
        <v>2002</v>
      </c>
      <c r="B457" t="s">
        <v>42</v>
      </c>
      <c r="C457" t="s">
        <v>3</v>
      </c>
      <c r="D457" s="246">
        <v>0</v>
      </c>
      <c r="E457" s="37">
        <v>67.9442913701469</v>
      </c>
    </row>
    <row r="458" spans="1:5" x14ac:dyDescent="0.2">
      <c r="A458">
        <v>2002</v>
      </c>
      <c r="B458" t="s">
        <v>42</v>
      </c>
      <c r="C458" t="s">
        <v>3</v>
      </c>
      <c r="D458" s="246" t="s">
        <v>82</v>
      </c>
      <c r="E458" s="37">
        <v>14.338119056351299</v>
      </c>
    </row>
    <row r="459" spans="1:5" x14ac:dyDescent="0.2">
      <c r="A459">
        <v>2002</v>
      </c>
      <c r="B459" t="s">
        <v>43</v>
      </c>
      <c r="C459" t="s">
        <v>3</v>
      </c>
      <c r="D459" s="246">
        <v>0</v>
      </c>
      <c r="E459" s="37">
        <v>66.181679421866306</v>
      </c>
    </row>
    <row r="460" spans="1:5" x14ac:dyDescent="0.2">
      <c r="A460">
        <v>2002</v>
      </c>
      <c r="B460" t="s">
        <v>43</v>
      </c>
      <c r="C460" t="s">
        <v>3</v>
      </c>
      <c r="D460" s="246" t="s">
        <v>82</v>
      </c>
      <c r="E460" s="37">
        <v>13.6910483675333</v>
      </c>
    </row>
    <row r="461" spans="1:5" x14ac:dyDescent="0.2">
      <c r="A461">
        <v>2002</v>
      </c>
      <c r="B461" t="s">
        <v>44</v>
      </c>
      <c r="C461" t="s">
        <v>3</v>
      </c>
      <c r="D461" s="246">
        <v>0</v>
      </c>
      <c r="E461" s="37">
        <v>68.955772689503306</v>
      </c>
    </row>
    <row r="462" spans="1:5" x14ac:dyDescent="0.2">
      <c r="A462">
        <v>2002</v>
      </c>
      <c r="B462" t="s">
        <v>44</v>
      </c>
      <c r="C462" t="s">
        <v>3</v>
      </c>
      <c r="D462" s="246" t="s">
        <v>82</v>
      </c>
      <c r="E462" s="37">
        <v>14.954780087525901</v>
      </c>
    </row>
    <row r="463" spans="1:5" x14ac:dyDescent="0.2">
      <c r="A463">
        <v>2002</v>
      </c>
      <c r="B463" t="s">
        <v>45</v>
      </c>
      <c r="C463" t="s">
        <v>3</v>
      </c>
      <c r="D463" s="246">
        <v>0</v>
      </c>
      <c r="E463" s="37">
        <v>68.906577148908198</v>
      </c>
    </row>
    <row r="464" spans="1:5" x14ac:dyDescent="0.2">
      <c r="A464">
        <v>2002</v>
      </c>
      <c r="B464" t="s">
        <v>45</v>
      </c>
      <c r="C464" t="s">
        <v>3</v>
      </c>
      <c r="D464" s="246" t="s">
        <v>82</v>
      </c>
      <c r="E464" s="37">
        <v>15.327577556481099</v>
      </c>
    </row>
    <row r="465" spans="1:5" x14ac:dyDescent="0.2">
      <c r="A465">
        <v>2002</v>
      </c>
      <c r="B465" t="s">
        <v>46</v>
      </c>
      <c r="C465" t="s">
        <v>3</v>
      </c>
      <c r="D465" s="246">
        <v>0</v>
      </c>
      <c r="E465" s="37">
        <v>68.428722550545004</v>
      </c>
    </row>
    <row r="466" spans="1:5" x14ac:dyDescent="0.2">
      <c r="A466">
        <v>2002</v>
      </c>
      <c r="B466" t="s">
        <v>46</v>
      </c>
      <c r="C466" t="s">
        <v>3</v>
      </c>
      <c r="D466" s="246" t="s">
        <v>82</v>
      </c>
      <c r="E466" s="37">
        <v>14.8322557417863</v>
      </c>
    </row>
    <row r="467" spans="1:5" x14ac:dyDescent="0.2">
      <c r="A467">
        <v>2002</v>
      </c>
      <c r="B467" t="s">
        <v>50</v>
      </c>
      <c r="C467" t="s">
        <v>3</v>
      </c>
      <c r="D467" s="246">
        <v>0</v>
      </c>
      <c r="E467" s="37">
        <v>66.003802527170194</v>
      </c>
    </row>
    <row r="468" spans="1:5" x14ac:dyDescent="0.2">
      <c r="A468">
        <v>2002</v>
      </c>
      <c r="B468" t="s">
        <v>50</v>
      </c>
      <c r="C468" t="s">
        <v>3</v>
      </c>
      <c r="D468" s="246" t="s">
        <v>82</v>
      </c>
      <c r="E468" s="37">
        <v>14.950977596427199</v>
      </c>
    </row>
    <row r="469" spans="1:5" x14ac:dyDescent="0.2">
      <c r="A469">
        <v>2002</v>
      </c>
      <c r="B469" t="s">
        <v>51</v>
      </c>
      <c r="C469" t="s">
        <v>3</v>
      </c>
      <c r="D469" s="246">
        <v>0</v>
      </c>
      <c r="E469" s="37">
        <v>68.310562409317797</v>
      </c>
    </row>
    <row r="470" spans="1:5" x14ac:dyDescent="0.2">
      <c r="A470">
        <v>2002</v>
      </c>
      <c r="B470" t="s">
        <v>51</v>
      </c>
      <c r="C470" t="s">
        <v>3</v>
      </c>
      <c r="D470" s="246" t="s">
        <v>82</v>
      </c>
      <c r="E470" s="37">
        <v>14.453802926057399</v>
      </c>
    </row>
    <row r="471" spans="1:5" x14ac:dyDescent="0.2">
      <c r="A471">
        <v>2002</v>
      </c>
      <c r="B471" t="s">
        <v>53</v>
      </c>
      <c r="C471" t="s">
        <v>3</v>
      </c>
      <c r="D471" s="246">
        <v>0</v>
      </c>
      <c r="E471" s="37">
        <v>70.084271220970194</v>
      </c>
    </row>
    <row r="472" spans="1:5" x14ac:dyDescent="0.2">
      <c r="A472">
        <v>2002</v>
      </c>
      <c r="B472" t="s">
        <v>53</v>
      </c>
      <c r="C472" t="s">
        <v>3</v>
      </c>
      <c r="D472" s="246" t="s">
        <v>82</v>
      </c>
      <c r="E472" s="37">
        <v>16.0134837984222</v>
      </c>
    </row>
    <row r="473" spans="1:5" x14ac:dyDescent="0.2">
      <c r="A473">
        <v>2002</v>
      </c>
      <c r="B473" t="s">
        <v>54</v>
      </c>
      <c r="C473" t="s">
        <v>3</v>
      </c>
      <c r="D473" s="246">
        <v>0</v>
      </c>
      <c r="E473" s="37">
        <v>71.137018210719404</v>
      </c>
    </row>
    <row r="474" spans="1:5" x14ac:dyDescent="0.2">
      <c r="A474">
        <v>2002</v>
      </c>
      <c r="B474" t="s">
        <v>54</v>
      </c>
      <c r="C474" t="s">
        <v>3</v>
      </c>
      <c r="D474" s="246" t="s">
        <v>82</v>
      </c>
      <c r="E474" s="37">
        <v>16.900520624647399</v>
      </c>
    </row>
    <row r="475" spans="1:5" x14ac:dyDescent="0.2">
      <c r="A475">
        <v>2002</v>
      </c>
      <c r="B475" t="s">
        <v>55</v>
      </c>
      <c r="C475" t="s">
        <v>3</v>
      </c>
      <c r="D475" s="246">
        <v>0</v>
      </c>
      <c r="E475" s="37">
        <v>67.975233008329496</v>
      </c>
    </row>
    <row r="476" spans="1:5" x14ac:dyDescent="0.2">
      <c r="A476">
        <v>2002</v>
      </c>
      <c r="B476" t="s">
        <v>55</v>
      </c>
      <c r="C476" t="s">
        <v>3</v>
      </c>
      <c r="D476" s="246" t="s">
        <v>82</v>
      </c>
      <c r="E476" s="37">
        <v>15.386426898011599</v>
      </c>
    </row>
    <row r="477" spans="1:5" x14ac:dyDescent="0.2">
      <c r="A477">
        <v>2002</v>
      </c>
      <c r="B477" t="s">
        <v>56</v>
      </c>
      <c r="C477" t="s">
        <v>3</v>
      </c>
      <c r="D477" s="246">
        <v>0</v>
      </c>
      <c r="E477" s="37">
        <v>66.342484113633802</v>
      </c>
    </row>
    <row r="478" spans="1:5" x14ac:dyDescent="0.2">
      <c r="A478">
        <v>2002</v>
      </c>
      <c r="B478" t="s">
        <v>56</v>
      </c>
      <c r="C478" t="s">
        <v>3</v>
      </c>
      <c r="D478" s="246" t="s">
        <v>82</v>
      </c>
      <c r="E478" s="37">
        <v>14.9163010782661</v>
      </c>
    </row>
    <row r="479" spans="1:5" x14ac:dyDescent="0.2">
      <c r="A479">
        <v>2002</v>
      </c>
      <c r="B479" t="s">
        <v>57</v>
      </c>
      <c r="C479" t="s">
        <v>3</v>
      </c>
      <c r="D479" s="246">
        <v>0</v>
      </c>
      <c r="E479" s="37">
        <v>65.322980777995198</v>
      </c>
    </row>
    <row r="480" spans="1:5" x14ac:dyDescent="0.2">
      <c r="A480">
        <v>2002</v>
      </c>
      <c r="B480" t="s">
        <v>57</v>
      </c>
      <c r="C480" t="s">
        <v>3</v>
      </c>
      <c r="D480" s="246" t="s">
        <v>82</v>
      </c>
      <c r="E480" s="37">
        <v>14.775791280705301</v>
      </c>
    </row>
    <row r="481" spans="1:5" x14ac:dyDescent="0.2">
      <c r="A481">
        <v>2002</v>
      </c>
      <c r="B481" t="s">
        <v>52</v>
      </c>
      <c r="C481" t="s">
        <v>3</v>
      </c>
      <c r="D481" s="246">
        <v>0</v>
      </c>
      <c r="E481" s="37">
        <v>68.445170146328493</v>
      </c>
    </row>
    <row r="482" spans="1:5" x14ac:dyDescent="0.2">
      <c r="A482">
        <v>2002</v>
      </c>
      <c r="B482" t="s">
        <v>52</v>
      </c>
      <c r="C482" t="s">
        <v>3</v>
      </c>
      <c r="D482" s="246" t="s">
        <v>82</v>
      </c>
      <c r="E482" s="37">
        <v>15.4645746332396</v>
      </c>
    </row>
    <row r="483" spans="1:5" x14ac:dyDescent="0.2">
      <c r="A483">
        <v>2002</v>
      </c>
      <c r="B483" t="s">
        <v>58</v>
      </c>
      <c r="C483" t="s">
        <v>3</v>
      </c>
      <c r="D483" s="246">
        <v>0</v>
      </c>
      <c r="E483" s="37">
        <v>69.403427809415106</v>
      </c>
    </row>
    <row r="484" spans="1:5" x14ac:dyDescent="0.2">
      <c r="A484">
        <v>2002</v>
      </c>
      <c r="B484" t="s">
        <v>58</v>
      </c>
      <c r="C484" t="s">
        <v>3</v>
      </c>
      <c r="D484" s="246" t="s">
        <v>82</v>
      </c>
      <c r="E484" s="37">
        <v>16.343022925754202</v>
      </c>
    </row>
    <row r="485" spans="1:5" x14ac:dyDescent="0.2">
      <c r="A485">
        <v>2002</v>
      </c>
      <c r="B485" t="s">
        <v>59</v>
      </c>
      <c r="C485" t="s">
        <v>3</v>
      </c>
      <c r="D485" s="246">
        <v>0</v>
      </c>
      <c r="E485" s="37">
        <v>72.595618812781794</v>
      </c>
    </row>
    <row r="486" spans="1:5" x14ac:dyDescent="0.2">
      <c r="A486">
        <v>2002</v>
      </c>
      <c r="B486" t="s">
        <v>59</v>
      </c>
      <c r="C486" t="s">
        <v>3</v>
      </c>
      <c r="D486" s="246" t="s">
        <v>82</v>
      </c>
      <c r="E486" s="37">
        <v>17.079415792289499</v>
      </c>
    </row>
    <row r="487" spans="1:5" x14ac:dyDescent="0.2">
      <c r="A487">
        <v>2002</v>
      </c>
      <c r="B487" t="s">
        <v>60</v>
      </c>
      <c r="C487" t="s">
        <v>3</v>
      </c>
      <c r="D487" s="246">
        <v>0</v>
      </c>
      <c r="E487" s="37">
        <v>71.661559041532001</v>
      </c>
    </row>
    <row r="488" spans="1:5" x14ac:dyDescent="0.2">
      <c r="A488">
        <v>2002</v>
      </c>
      <c r="B488" t="s">
        <v>60</v>
      </c>
      <c r="C488" t="s">
        <v>3</v>
      </c>
      <c r="D488" s="246" t="s">
        <v>82</v>
      </c>
      <c r="E488" s="37">
        <v>16.805021167356799</v>
      </c>
    </row>
    <row r="489" spans="1:5" x14ac:dyDescent="0.2">
      <c r="A489">
        <v>2002</v>
      </c>
      <c r="B489" t="s">
        <v>61</v>
      </c>
      <c r="C489" t="s">
        <v>3</v>
      </c>
      <c r="D489" s="246">
        <v>0</v>
      </c>
      <c r="E489" s="37">
        <v>70.921510429254397</v>
      </c>
    </row>
    <row r="490" spans="1:5" x14ac:dyDescent="0.2">
      <c r="A490">
        <v>2002</v>
      </c>
      <c r="B490" t="s">
        <v>61</v>
      </c>
      <c r="C490" t="s">
        <v>3</v>
      </c>
      <c r="D490" s="246" t="s">
        <v>82</v>
      </c>
      <c r="E490" s="37">
        <v>16.321694365205701</v>
      </c>
    </row>
    <row r="491" spans="1:5" x14ac:dyDescent="0.2">
      <c r="A491">
        <v>2002</v>
      </c>
      <c r="B491" t="s">
        <v>62</v>
      </c>
      <c r="C491" t="s">
        <v>3</v>
      </c>
      <c r="D491" s="246">
        <v>0</v>
      </c>
      <c r="E491" s="37">
        <v>72.475326965764296</v>
      </c>
    </row>
    <row r="492" spans="1:5" x14ac:dyDescent="0.2">
      <c r="A492">
        <v>2002</v>
      </c>
      <c r="B492" t="s">
        <v>62</v>
      </c>
      <c r="C492" t="s">
        <v>3</v>
      </c>
      <c r="D492" s="246" t="s">
        <v>82</v>
      </c>
      <c r="E492" s="37">
        <v>16.593087034871999</v>
      </c>
    </row>
    <row r="493" spans="1:5" x14ac:dyDescent="0.2">
      <c r="A493">
        <v>2002</v>
      </c>
      <c r="B493" t="s">
        <v>63</v>
      </c>
      <c r="C493" t="s">
        <v>3</v>
      </c>
      <c r="D493" s="246">
        <v>0</v>
      </c>
      <c r="E493" s="37">
        <v>72.0883178060527</v>
      </c>
    </row>
    <row r="494" spans="1:5" x14ac:dyDescent="0.2">
      <c r="A494">
        <v>2002</v>
      </c>
      <c r="B494" t="s">
        <v>63</v>
      </c>
      <c r="C494" t="s">
        <v>3</v>
      </c>
      <c r="D494" s="246" t="s">
        <v>82</v>
      </c>
      <c r="E494" s="37">
        <v>15.8465474677472</v>
      </c>
    </row>
    <row r="495" spans="1:5" x14ac:dyDescent="0.2">
      <c r="A495">
        <v>2002</v>
      </c>
      <c r="B495" t="s">
        <v>64</v>
      </c>
      <c r="C495" t="s">
        <v>3</v>
      </c>
      <c r="D495" s="246">
        <v>0</v>
      </c>
      <c r="E495" s="37">
        <v>73.179385742712597</v>
      </c>
    </row>
    <row r="496" spans="1:5" x14ac:dyDescent="0.2">
      <c r="A496">
        <v>2002</v>
      </c>
      <c r="B496" t="s">
        <v>64</v>
      </c>
      <c r="C496" t="s">
        <v>3</v>
      </c>
      <c r="D496" s="246" t="s">
        <v>82</v>
      </c>
      <c r="E496" s="37">
        <v>16.083858435063501</v>
      </c>
    </row>
    <row r="497" spans="1:5" x14ac:dyDescent="0.2">
      <c r="A497">
        <v>2002</v>
      </c>
      <c r="B497" t="s">
        <v>65</v>
      </c>
      <c r="C497" t="s">
        <v>3</v>
      </c>
      <c r="D497" s="246">
        <v>0</v>
      </c>
      <c r="E497" s="37">
        <v>73.1802795569956</v>
      </c>
    </row>
    <row r="498" spans="1:5" x14ac:dyDescent="0.2">
      <c r="A498">
        <v>2002</v>
      </c>
      <c r="B498" t="s">
        <v>65</v>
      </c>
      <c r="C498" t="s">
        <v>3</v>
      </c>
      <c r="D498" s="246" t="s">
        <v>82</v>
      </c>
      <c r="E498" s="37">
        <v>16.4511040869778</v>
      </c>
    </row>
    <row r="499" spans="1:5" x14ac:dyDescent="0.2">
      <c r="A499">
        <v>2002</v>
      </c>
      <c r="B499" t="s">
        <v>66</v>
      </c>
      <c r="C499" t="s">
        <v>3</v>
      </c>
      <c r="D499" s="246">
        <v>0</v>
      </c>
      <c r="E499" s="37">
        <v>70.9799318629765</v>
      </c>
    </row>
    <row r="500" spans="1:5" x14ac:dyDescent="0.2">
      <c r="A500">
        <v>2002</v>
      </c>
      <c r="B500" t="s">
        <v>66</v>
      </c>
      <c r="C500" t="s">
        <v>3</v>
      </c>
      <c r="D500" s="246" t="s">
        <v>82</v>
      </c>
      <c r="E500" s="37">
        <v>16.107594200254901</v>
      </c>
    </row>
    <row r="501" spans="1:5" x14ac:dyDescent="0.2">
      <c r="A501">
        <v>2002</v>
      </c>
      <c r="B501" t="s">
        <v>67</v>
      </c>
      <c r="C501" t="s">
        <v>3</v>
      </c>
      <c r="D501" s="246">
        <v>0</v>
      </c>
      <c r="E501" s="37">
        <v>70.189145462267504</v>
      </c>
    </row>
    <row r="502" spans="1:5" x14ac:dyDescent="0.2">
      <c r="A502">
        <v>2002</v>
      </c>
      <c r="B502" t="s">
        <v>67</v>
      </c>
      <c r="C502" t="s">
        <v>3</v>
      </c>
      <c r="D502" s="246" t="s">
        <v>82</v>
      </c>
      <c r="E502" s="37">
        <v>15.683173855876801</v>
      </c>
    </row>
    <row r="503" spans="1:5" x14ac:dyDescent="0.2">
      <c r="A503">
        <v>2002</v>
      </c>
      <c r="B503" t="s">
        <v>68</v>
      </c>
      <c r="C503" t="s">
        <v>3</v>
      </c>
      <c r="D503" s="246">
        <v>0</v>
      </c>
      <c r="E503" s="37">
        <v>71.609554312320697</v>
      </c>
    </row>
    <row r="504" spans="1:5" x14ac:dyDescent="0.2">
      <c r="A504">
        <v>2002</v>
      </c>
      <c r="B504" t="s">
        <v>68</v>
      </c>
      <c r="C504" t="s">
        <v>3</v>
      </c>
      <c r="D504" s="246" t="s">
        <v>82</v>
      </c>
      <c r="E504" s="37">
        <v>16.291134280591301</v>
      </c>
    </row>
    <row r="505" spans="1:5" x14ac:dyDescent="0.2">
      <c r="A505">
        <v>2002</v>
      </c>
      <c r="B505" t="s">
        <v>69</v>
      </c>
      <c r="C505" t="s">
        <v>3</v>
      </c>
      <c r="D505" s="246">
        <v>0</v>
      </c>
      <c r="E505" s="37">
        <v>73.1942302298621</v>
      </c>
    </row>
    <row r="506" spans="1:5" x14ac:dyDescent="0.2">
      <c r="A506">
        <v>2002</v>
      </c>
      <c r="B506" t="s">
        <v>69</v>
      </c>
      <c r="C506" t="s">
        <v>3</v>
      </c>
      <c r="D506" s="246" t="s">
        <v>82</v>
      </c>
      <c r="E506" s="37">
        <v>16.547499948237</v>
      </c>
    </row>
    <row r="507" spans="1:5" x14ac:dyDescent="0.2">
      <c r="A507">
        <v>2003</v>
      </c>
      <c r="B507" t="s">
        <v>144</v>
      </c>
      <c r="C507" t="s">
        <v>47</v>
      </c>
      <c r="D507" s="246">
        <v>0</v>
      </c>
      <c r="E507" s="37">
        <v>67.388906955892097</v>
      </c>
    </row>
    <row r="508" spans="1:5" x14ac:dyDescent="0.2">
      <c r="A508">
        <v>2003</v>
      </c>
      <c r="B508" t="s">
        <v>144</v>
      </c>
      <c r="C508" t="s">
        <v>47</v>
      </c>
      <c r="D508" s="246" t="s">
        <v>82</v>
      </c>
      <c r="E508" s="37">
        <v>14.7437483024926</v>
      </c>
    </row>
    <row r="509" spans="1:5" x14ac:dyDescent="0.2">
      <c r="A509">
        <v>2003</v>
      </c>
      <c r="B509" t="s">
        <v>40</v>
      </c>
      <c r="C509" t="s">
        <v>47</v>
      </c>
      <c r="D509" s="246">
        <v>0</v>
      </c>
      <c r="E509" s="37">
        <v>65.504548930096604</v>
      </c>
    </row>
    <row r="510" spans="1:5" x14ac:dyDescent="0.2">
      <c r="A510">
        <v>2003</v>
      </c>
      <c r="B510" t="s">
        <v>40</v>
      </c>
      <c r="C510" t="s">
        <v>47</v>
      </c>
      <c r="D510" s="246" t="s">
        <v>82</v>
      </c>
      <c r="E510" s="37">
        <v>13.8599170474155</v>
      </c>
    </row>
    <row r="511" spans="1:5" x14ac:dyDescent="0.2">
      <c r="A511">
        <v>2003</v>
      </c>
      <c r="B511" t="s">
        <v>41</v>
      </c>
      <c r="C511" t="s">
        <v>47</v>
      </c>
      <c r="D511" s="246">
        <v>0</v>
      </c>
      <c r="E511" s="37">
        <v>65.0532852866681</v>
      </c>
    </row>
    <row r="512" spans="1:5" x14ac:dyDescent="0.2">
      <c r="A512">
        <v>2003</v>
      </c>
      <c r="B512" t="s">
        <v>41</v>
      </c>
      <c r="C512" t="s">
        <v>47</v>
      </c>
      <c r="D512" s="246" t="s">
        <v>82</v>
      </c>
      <c r="E512" s="37">
        <v>14.2571170085813</v>
      </c>
    </row>
    <row r="513" spans="1:5" x14ac:dyDescent="0.2">
      <c r="A513">
        <v>2003</v>
      </c>
      <c r="B513" t="s">
        <v>42</v>
      </c>
      <c r="C513" t="s">
        <v>47</v>
      </c>
      <c r="D513" s="246">
        <v>0</v>
      </c>
      <c r="E513" s="37">
        <v>65.4801577012297</v>
      </c>
    </row>
    <row r="514" spans="1:5" x14ac:dyDescent="0.2">
      <c r="A514">
        <v>2003</v>
      </c>
      <c r="B514" t="s">
        <v>42</v>
      </c>
      <c r="C514" t="s">
        <v>47</v>
      </c>
      <c r="D514" s="246" t="s">
        <v>82</v>
      </c>
      <c r="E514" s="37">
        <v>13.525951191691</v>
      </c>
    </row>
    <row r="515" spans="1:5" x14ac:dyDescent="0.2">
      <c r="A515">
        <v>2003</v>
      </c>
      <c r="B515" t="s">
        <v>43</v>
      </c>
      <c r="C515" t="s">
        <v>47</v>
      </c>
      <c r="D515" s="246">
        <v>0</v>
      </c>
      <c r="E515" s="37">
        <v>63.776501401378603</v>
      </c>
    </row>
    <row r="516" spans="1:5" x14ac:dyDescent="0.2">
      <c r="A516">
        <v>2003</v>
      </c>
      <c r="B516" t="s">
        <v>43</v>
      </c>
      <c r="C516" t="s">
        <v>47</v>
      </c>
      <c r="D516" s="246" t="s">
        <v>82</v>
      </c>
      <c r="E516" s="37">
        <v>13.1280868728846</v>
      </c>
    </row>
    <row r="517" spans="1:5" x14ac:dyDescent="0.2">
      <c r="A517">
        <v>2003</v>
      </c>
      <c r="B517" t="s">
        <v>44</v>
      </c>
      <c r="C517" t="s">
        <v>47</v>
      </c>
      <c r="D517" s="246">
        <v>0</v>
      </c>
      <c r="E517" s="37">
        <v>66.296609367548797</v>
      </c>
    </row>
    <row r="518" spans="1:5" x14ac:dyDescent="0.2">
      <c r="A518">
        <v>2003</v>
      </c>
      <c r="B518" t="s">
        <v>44</v>
      </c>
      <c r="C518" t="s">
        <v>47</v>
      </c>
      <c r="D518" s="246" t="s">
        <v>82</v>
      </c>
      <c r="E518" s="37">
        <v>14.0607982002825</v>
      </c>
    </row>
    <row r="519" spans="1:5" x14ac:dyDescent="0.2">
      <c r="A519">
        <v>2003</v>
      </c>
      <c r="B519" t="s">
        <v>45</v>
      </c>
      <c r="C519" t="s">
        <v>47</v>
      </c>
      <c r="D519" s="246">
        <v>0</v>
      </c>
      <c r="E519" s="37">
        <v>65.854432810173904</v>
      </c>
    </row>
    <row r="520" spans="1:5" x14ac:dyDescent="0.2">
      <c r="A520">
        <v>2003</v>
      </c>
      <c r="B520" t="s">
        <v>45</v>
      </c>
      <c r="C520" t="s">
        <v>47</v>
      </c>
      <c r="D520" s="246" t="s">
        <v>82</v>
      </c>
      <c r="E520" s="37">
        <v>14.309101507313001</v>
      </c>
    </row>
    <row r="521" spans="1:5" x14ac:dyDescent="0.2">
      <c r="A521">
        <v>2003</v>
      </c>
      <c r="B521" t="s">
        <v>46</v>
      </c>
      <c r="C521" t="s">
        <v>47</v>
      </c>
      <c r="D521" s="246">
        <v>0</v>
      </c>
      <c r="E521" s="37">
        <v>66.125310581323603</v>
      </c>
    </row>
    <row r="522" spans="1:5" x14ac:dyDescent="0.2">
      <c r="A522">
        <v>2003</v>
      </c>
      <c r="B522" t="s">
        <v>46</v>
      </c>
      <c r="C522" t="s">
        <v>47</v>
      </c>
      <c r="D522" s="246" t="s">
        <v>82</v>
      </c>
      <c r="E522" s="37">
        <v>14.174664546193901</v>
      </c>
    </row>
    <row r="523" spans="1:5" x14ac:dyDescent="0.2">
      <c r="A523">
        <v>2003</v>
      </c>
      <c r="B523" t="s">
        <v>50</v>
      </c>
      <c r="C523" t="s">
        <v>47</v>
      </c>
      <c r="D523" s="246">
        <v>0</v>
      </c>
      <c r="E523" s="37">
        <v>62.7927548138586</v>
      </c>
    </row>
    <row r="524" spans="1:5" x14ac:dyDescent="0.2">
      <c r="A524">
        <v>2003</v>
      </c>
      <c r="B524" t="s">
        <v>50</v>
      </c>
      <c r="C524" t="s">
        <v>47</v>
      </c>
      <c r="D524" s="246" t="s">
        <v>82</v>
      </c>
      <c r="E524" s="37">
        <v>13.4994901351078</v>
      </c>
    </row>
    <row r="525" spans="1:5" x14ac:dyDescent="0.2">
      <c r="A525">
        <v>2003</v>
      </c>
      <c r="B525" t="s">
        <v>51</v>
      </c>
      <c r="C525" t="s">
        <v>47</v>
      </c>
      <c r="D525" s="246">
        <v>0</v>
      </c>
      <c r="E525" s="37">
        <v>65.176444866386305</v>
      </c>
    </row>
    <row r="526" spans="1:5" x14ac:dyDescent="0.2">
      <c r="A526">
        <v>2003</v>
      </c>
      <c r="B526" t="s">
        <v>51</v>
      </c>
      <c r="C526" t="s">
        <v>47</v>
      </c>
      <c r="D526" s="246" t="s">
        <v>82</v>
      </c>
      <c r="E526" s="37">
        <v>13.0700458248442</v>
      </c>
    </row>
    <row r="527" spans="1:5" x14ac:dyDescent="0.2">
      <c r="A527">
        <v>2003</v>
      </c>
      <c r="B527" t="s">
        <v>53</v>
      </c>
      <c r="C527" t="s">
        <v>47</v>
      </c>
      <c r="D527" s="246">
        <v>0</v>
      </c>
      <c r="E527" s="37">
        <v>66.627960656873398</v>
      </c>
    </row>
    <row r="528" spans="1:5" x14ac:dyDescent="0.2">
      <c r="A528">
        <v>2003</v>
      </c>
      <c r="B528" t="s">
        <v>53</v>
      </c>
      <c r="C528" t="s">
        <v>47</v>
      </c>
      <c r="D528" s="246" t="s">
        <v>82</v>
      </c>
      <c r="E528" s="37">
        <v>14.836606154474</v>
      </c>
    </row>
    <row r="529" spans="1:5" x14ac:dyDescent="0.2">
      <c r="A529">
        <v>2003</v>
      </c>
      <c r="B529" t="s">
        <v>54</v>
      </c>
      <c r="C529" t="s">
        <v>47</v>
      </c>
      <c r="D529" s="246">
        <v>0</v>
      </c>
      <c r="E529" s="37">
        <v>67.912444137610706</v>
      </c>
    </row>
    <row r="530" spans="1:5" x14ac:dyDescent="0.2">
      <c r="A530">
        <v>2003</v>
      </c>
      <c r="B530" t="s">
        <v>54</v>
      </c>
      <c r="C530" t="s">
        <v>47</v>
      </c>
      <c r="D530" s="246" t="s">
        <v>82</v>
      </c>
      <c r="E530" s="37">
        <v>15.5588471652626</v>
      </c>
    </row>
    <row r="531" spans="1:5" x14ac:dyDescent="0.2">
      <c r="A531">
        <v>2003</v>
      </c>
      <c r="B531" t="s">
        <v>55</v>
      </c>
      <c r="C531" t="s">
        <v>47</v>
      </c>
      <c r="D531" s="246">
        <v>0</v>
      </c>
      <c r="E531" s="37">
        <v>64.748264489886097</v>
      </c>
    </row>
    <row r="532" spans="1:5" x14ac:dyDescent="0.2">
      <c r="A532">
        <v>2003</v>
      </c>
      <c r="B532" t="s">
        <v>55</v>
      </c>
      <c r="C532" t="s">
        <v>47</v>
      </c>
      <c r="D532" s="246" t="s">
        <v>82</v>
      </c>
      <c r="E532" s="37">
        <v>14.4360813754455</v>
      </c>
    </row>
    <row r="533" spans="1:5" x14ac:dyDescent="0.2">
      <c r="A533">
        <v>2003</v>
      </c>
      <c r="B533" t="s">
        <v>56</v>
      </c>
      <c r="C533" t="s">
        <v>47</v>
      </c>
      <c r="D533" s="246">
        <v>0</v>
      </c>
      <c r="E533" s="37">
        <v>62.3310604365847</v>
      </c>
    </row>
    <row r="534" spans="1:5" x14ac:dyDescent="0.2">
      <c r="A534">
        <v>2003</v>
      </c>
      <c r="B534" t="s">
        <v>56</v>
      </c>
      <c r="C534" t="s">
        <v>47</v>
      </c>
      <c r="D534" s="246" t="s">
        <v>82</v>
      </c>
      <c r="E534" s="37">
        <v>13.6748438966133</v>
      </c>
    </row>
    <row r="535" spans="1:5" x14ac:dyDescent="0.2">
      <c r="A535">
        <v>2003</v>
      </c>
      <c r="B535" t="s">
        <v>57</v>
      </c>
      <c r="C535" t="s">
        <v>47</v>
      </c>
      <c r="D535" s="246">
        <v>0</v>
      </c>
      <c r="E535" s="37">
        <v>61.669442029302402</v>
      </c>
    </row>
    <row r="536" spans="1:5" x14ac:dyDescent="0.2">
      <c r="A536">
        <v>2003</v>
      </c>
      <c r="B536" t="s">
        <v>57</v>
      </c>
      <c r="C536" t="s">
        <v>47</v>
      </c>
      <c r="D536" s="246" t="s">
        <v>82</v>
      </c>
      <c r="E536" s="37">
        <v>13.614725529241101</v>
      </c>
    </row>
    <row r="537" spans="1:5" x14ac:dyDescent="0.2">
      <c r="A537">
        <v>2003</v>
      </c>
      <c r="B537" t="s">
        <v>52</v>
      </c>
      <c r="C537" t="s">
        <v>47</v>
      </c>
      <c r="D537" s="246">
        <v>0</v>
      </c>
      <c r="E537" s="37">
        <v>64.947468314423702</v>
      </c>
    </row>
    <row r="538" spans="1:5" x14ac:dyDescent="0.2">
      <c r="A538">
        <v>2003</v>
      </c>
      <c r="B538" t="s">
        <v>52</v>
      </c>
      <c r="C538" t="s">
        <v>47</v>
      </c>
      <c r="D538" s="246" t="s">
        <v>82</v>
      </c>
      <c r="E538" s="37">
        <v>14.2815455058008</v>
      </c>
    </row>
    <row r="539" spans="1:5" x14ac:dyDescent="0.2">
      <c r="A539">
        <v>2003</v>
      </c>
      <c r="B539" t="s">
        <v>58</v>
      </c>
      <c r="C539" t="s">
        <v>47</v>
      </c>
      <c r="D539" s="246">
        <v>0</v>
      </c>
      <c r="E539" s="37">
        <v>66.025347193052994</v>
      </c>
    </row>
    <row r="540" spans="1:5" x14ac:dyDescent="0.2">
      <c r="A540">
        <v>2003</v>
      </c>
      <c r="B540" t="s">
        <v>58</v>
      </c>
      <c r="C540" t="s">
        <v>47</v>
      </c>
      <c r="D540" s="246" t="s">
        <v>82</v>
      </c>
      <c r="E540" s="37">
        <v>14.996332534693</v>
      </c>
    </row>
    <row r="541" spans="1:5" x14ac:dyDescent="0.2">
      <c r="A541">
        <v>2003</v>
      </c>
      <c r="B541" t="s">
        <v>59</v>
      </c>
      <c r="C541" t="s">
        <v>47</v>
      </c>
      <c r="D541" s="246">
        <v>0</v>
      </c>
      <c r="E541" s="37">
        <v>69.721100498873497</v>
      </c>
    </row>
    <row r="542" spans="1:5" x14ac:dyDescent="0.2">
      <c r="A542">
        <v>2003</v>
      </c>
      <c r="B542" t="s">
        <v>59</v>
      </c>
      <c r="C542" t="s">
        <v>47</v>
      </c>
      <c r="D542" s="246" t="s">
        <v>82</v>
      </c>
      <c r="E542" s="37">
        <v>15.8486256522357</v>
      </c>
    </row>
    <row r="543" spans="1:5" x14ac:dyDescent="0.2">
      <c r="A543">
        <v>2003</v>
      </c>
      <c r="B543" t="s">
        <v>60</v>
      </c>
      <c r="C543" t="s">
        <v>47</v>
      </c>
      <c r="D543" s="246">
        <v>0</v>
      </c>
      <c r="E543" s="37">
        <v>68.233155844021397</v>
      </c>
    </row>
    <row r="544" spans="1:5" x14ac:dyDescent="0.2">
      <c r="A544">
        <v>2003</v>
      </c>
      <c r="B544" t="s">
        <v>60</v>
      </c>
      <c r="C544" t="s">
        <v>47</v>
      </c>
      <c r="D544" s="246" t="s">
        <v>82</v>
      </c>
      <c r="E544" s="37">
        <v>15.5242085415739</v>
      </c>
    </row>
    <row r="545" spans="1:5" x14ac:dyDescent="0.2">
      <c r="A545">
        <v>2003</v>
      </c>
      <c r="B545" t="s">
        <v>61</v>
      </c>
      <c r="C545" t="s">
        <v>47</v>
      </c>
      <c r="D545" s="246">
        <v>0</v>
      </c>
      <c r="E545" s="37">
        <v>66.921857934726404</v>
      </c>
    </row>
    <row r="546" spans="1:5" x14ac:dyDescent="0.2">
      <c r="A546">
        <v>2003</v>
      </c>
      <c r="B546" t="s">
        <v>61</v>
      </c>
      <c r="C546" t="s">
        <v>47</v>
      </c>
      <c r="D546" s="246" t="s">
        <v>82</v>
      </c>
      <c r="E546" s="37">
        <v>14.392663543764</v>
      </c>
    </row>
    <row r="547" spans="1:5" x14ac:dyDescent="0.2">
      <c r="A547">
        <v>2003</v>
      </c>
      <c r="B547" t="s">
        <v>62</v>
      </c>
      <c r="C547" t="s">
        <v>47</v>
      </c>
      <c r="D547" s="246">
        <v>0</v>
      </c>
      <c r="E547" s="37">
        <v>68.920495086229906</v>
      </c>
    </row>
    <row r="548" spans="1:5" x14ac:dyDescent="0.2">
      <c r="A548">
        <v>2003</v>
      </c>
      <c r="B548" t="s">
        <v>62</v>
      </c>
      <c r="C548" t="s">
        <v>47</v>
      </c>
      <c r="D548" s="246" t="s">
        <v>82</v>
      </c>
      <c r="E548" s="37">
        <v>14.9758960037595</v>
      </c>
    </row>
    <row r="549" spans="1:5" x14ac:dyDescent="0.2">
      <c r="A549">
        <v>2003</v>
      </c>
      <c r="B549" t="s">
        <v>63</v>
      </c>
      <c r="C549" t="s">
        <v>47</v>
      </c>
      <c r="D549" s="246">
        <v>0</v>
      </c>
      <c r="E549" s="37">
        <v>69.381948203380603</v>
      </c>
    </row>
    <row r="550" spans="1:5" x14ac:dyDescent="0.2">
      <c r="A550">
        <v>2003</v>
      </c>
      <c r="B550" t="s">
        <v>63</v>
      </c>
      <c r="C550" t="s">
        <v>47</v>
      </c>
      <c r="D550" s="246" t="s">
        <v>82</v>
      </c>
      <c r="E550" s="37">
        <v>14.8914957502506</v>
      </c>
    </row>
    <row r="551" spans="1:5" x14ac:dyDescent="0.2">
      <c r="A551">
        <v>2003</v>
      </c>
      <c r="B551" t="s">
        <v>64</v>
      </c>
      <c r="C551" t="s">
        <v>47</v>
      </c>
      <c r="D551" s="246">
        <v>0</v>
      </c>
      <c r="E551" s="37">
        <v>70.337764891417905</v>
      </c>
    </row>
    <row r="552" spans="1:5" x14ac:dyDescent="0.2">
      <c r="A552">
        <v>2003</v>
      </c>
      <c r="B552" t="s">
        <v>64</v>
      </c>
      <c r="C552" t="s">
        <v>47</v>
      </c>
      <c r="D552" s="246" t="s">
        <v>82</v>
      </c>
      <c r="E552" s="37">
        <v>14.6805535037951</v>
      </c>
    </row>
    <row r="553" spans="1:5" x14ac:dyDescent="0.2">
      <c r="A553">
        <v>2003</v>
      </c>
      <c r="B553" t="s">
        <v>65</v>
      </c>
      <c r="C553" t="s">
        <v>47</v>
      </c>
      <c r="D553" s="246">
        <v>0</v>
      </c>
      <c r="E553" s="37">
        <v>69.848966786094294</v>
      </c>
    </row>
    <row r="554" spans="1:5" x14ac:dyDescent="0.2">
      <c r="A554">
        <v>2003</v>
      </c>
      <c r="B554" t="s">
        <v>65</v>
      </c>
      <c r="C554" t="s">
        <v>47</v>
      </c>
      <c r="D554" s="246" t="s">
        <v>82</v>
      </c>
      <c r="E554" s="37">
        <v>14.6819375287964</v>
      </c>
    </row>
    <row r="555" spans="1:5" x14ac:dyDescent="0.2">
      <c r="A555">
        <v>2003</v>
      </c>
      <c r="B555" t="s">
        <v>66</v>
      </c>
      <c r="C555" t="s">
        <v>47</v>
      </c>
      <c r="D555" s="246">
        <v>0</v>
      </c>
      <c r="E555" s="37">
        <v>68.045813451678498</v>
      </c>
    </row>
    <row r="556" spans="1:5" x14ac:dyDescent="0.2">
      <c r="A556">
        <v>2003</v>
      </c>
      <c r="B556" t="s">
        <v>66</v>
      </c>
      <c r="C556" t="s">
        <v>47</v>
      </c>
      <c r="D556" s="246" t="s">
        <v>82</v>
      </c>
      <c r="E556" s="37">
        <v>15.014612943441399</v>
      </c>
    </row>
    <row r="557" spans="1:5" x14ac:dyDescent="0.2">
      <c r="A557">
        <v>2003</v>
      </c>
      <c r="B557" t="s">
        <v>67</v>
      </c>
      <c r="C557" t="s">
        <v>47</v>
      </c>
      <c r="D557" s="246">
        <v>0</v>
      </c>
      <c r="E557" s="37">
        <v>67.4456103227634</v>
      </c>
    </row>
    <row r="558" spans="1:5" x14ac:dyDescent="0.2">
      <c r="A558">
        <v>2003</v>
      </c>
      <c r="B558" t="s">
        <v>67</v>
      </c>
      <c r="C558" t="s">
        <v>47</v>
      </c>
      <c r="D558" s="246" t="s">
        <v>82</v>
      </c>
      <c r="E558" s="37">
        <v>14.9372823595174</v>
      </c>
    </row>
    <row r="559" spans="1:5" x14ac:dyDescent="0.2">
      <c r="A559">
        <v>2003</v>
      </c>
      <c r="B559" t="s">
        <v>68</v>
      </c>
      <c r="C559" t="s">
        <v>47</v>
      </c>
      <c r="D559" s="246">
        <v>0</v>
      </c>
      <c r="E559" s="37">
        <v>68.916890091542101</v>
      </c>
    </row>
    <row r="560" spans="1:5" x14ac:dyDescent="0.2">
      <c r="A560">
        <v>2003</v>
      </c>
      <c r="B560" t="s">
        <v>68</v>
      </c>
      <c r="C560" t="s">
        <v>47</v>
      </c>
      <c r="D560" s="246" t="s">
        <v>82</v>
      </c>
      <c r="E560" s="37">
        <v>15.560186510759699</v>
      </c>
    </row>
    <row r="561" spans="1:5" x14ac:dyDescent="0.2">
      <c r="A561">
        <v>2003</v>
      </c>
      <c r="B561" t="s">
        <v>69</v>
      </c>
      <c r="C561" t="s">
        <v>47</v>
      </c>
      <c r="D561" s="246">
        <v>0</v>
      </c>
      <c r="E561" s="37">
        <v>69.812203845267206</v>
      </c>
    </row>
    <row r="562" spans="1:5" x14ac:dyDescent="0.2">
      <c r="A562">
        <v>2003</v>
      </c>
      <c r="B562" t="s">
        <v>69</v>
      </c>
      <c r="C562" t="s">
        <v>47</v>
      </c>
      <c r="D562" s="246" t="s">
        <v>82</v>
      </c>
      <c r="E562" s="37">
        <v>14.9614195446105</v>
      </c>
    </row>
    <row r="563" spans="1:5" x14ac:dyDescent="0.2">
      <c r="A563">
        <v>2003</v>
      </c>
      <c r="B563" t="s">
        <v>144</v>
      </c>
      <c r="C563" t="s">
        <v>48</v>
      </c>
      <c r="D563" s="246">
        <v>0</v>
      </c>
      <c r="E563" s="37">
        <v>75.140882650737396</v>
      </c>
    </row>
    <row r="564" spans="1:5" x14ac:dyDescent="0.2">
      <c r="A564">
        <v>2003</v>
      </c>
      <c r="B564" t="s">
        <v>144</v>
      </c>
      <c r="C564" t="s">
        <v>48</v>
      </c>
      <c r="D564" s="246" t="s">
        <v>82</v>
      </c>
      <c r="E564" s="37">
        <v>17.755676972587501</v>
      </c>
    </row>
    <row r="565" spans="1:5" x14ac:dyDescent="0.2">
      <c r="A565">
        <v>2003</v>
      </c>
      <c r="B565" t="s">
        <v>40</v>
      </c>
      <c r="C565" t="s">
        <v>48</v>
      </c>
      <c r="D565" s="246">
        <v>0</v>
      </c>
      <c r="E565" s="37">
        <v>72.264029722542105</v>
      </c>
    </row>
    <row r="566" spans="1:5" x14ac:dyDescent="0.2">
      <c r="A566">
        <v>2003</v>
      </c>
      <c r="B566" t="s">
        <v>40</v>
      </c>
      <c r="C566" t="s">
        <v>48</v>
      </c>
      <c r="D566" s="246" t="s">
        <v>82</v>
      </c>
      <c r="E566" s="37">
        <v>15.7071903453853</v>
      </c>
    </row>
    <row r="567" spans="1:5" x14ac:dyDescent="0.2">
      <c r="A567">
        <v>2003</v>
      </c>
      <c r="B567" t="s">
        <v>41</v>
      </c>
      <c r="C567" t="s">
        <v>48</v>
      </c>
      <c r="D567" s="246">
        <v>0</v>
      </c>
      <c r="E567" s="37">
        <v>71.925055829254902</v>
      </c>
    </row>
    <row r="568" spans="1:5" x14ac:dyDescent="0.2">
      <c r="A568">
        <v>2003</v>
      </c>
      <c r="B568" t="s">
        <v>41</v>
      </c>
      <c r="C568" t="s">
        <v>48</v>
      </c>
      <c r="D568" s="246" t="s">
        <v>82</v>
      </c>
      <c r="E568" s="37">
        <v>16.3779742610893</v>
      </c>
    </row>
    <row r="569" spans="1:5" x14ac:dyDescent="0.2">
      <c r="A569">
        <v>2003</v>
      </c>
      <c r="B569" t="s">
        <v>42</v>
      </c>
      <c r="C569" t="s">
        <v>48</v>
      </c>
      <c r="D569" s="246">
        <v>0</v>
      </c>
      <c r="E569" s="37">
        <v>71.4203988648147</v>
      </c>
    </row>
    <row r="570" spans="1:5" x14ac:dyDescent="0.2">
      <c r="A570">
        <v>2003</v>
      </c>
      <c r="B570" t="s">
        <v>42</v>
      </c>
      <c r="C570" t="s">
        <v>48</v>
      </c>
      <c r="D570" s="246" t="s">
        <v>82</v>
      </c>
      <c r="E570" s="37">
        <v>15.688194154924</v>
      </c>
    </row>
    <row r="571" spans="1:5" x14ac:dyDescent="0.2">
      <c r="A571">
        <v>2003</v>
      </c>
      <c r="B571" t="s">
        <v>43</v>
      </c>
      <c r="C571" t="s">
        <v>48</v>
      </c>
      <c r="D571" s="246">
        <v>0</v>
      </c>
      <c r="E571" s="37">
        <v>70.1127548991076</v>
      </c>
    </row>
    <row r="572" spans="1:5" x14ac:dyDescent="0.2">
      <c r="A572">
        <v>2003</v>
      </c>
      <c r="B572" t="s">
        <v>43</v>
      </c>
      <c r="C572" t="s">
        <v>48</v>
      </c>
      <c r="D572" s="246" t="s">
        <v>82</v>
      </c>
      <c r="E572" s="37">
        <v>14.790797659222299</v>
      </c>
    </row>
    <row r="573" spans="1:5" x14ac:dyDescent="0.2">
      <c r="A573">
        <v>2003</v>
      </c>
      <c r="B573" t="s">
        <v>44</v>
      </c>
      <c r="C573" t="s">
        <v>48</v>
      </c>
      <c r="D573" s="246">
        <v>0</v>
      </c>
      <c r="E573" s="37">
        <v>72.528388594907497</v>
      </c>
    </row>
    <row r="574" spans="1:5" x14ac:dyDescent="0.2">
      <c r="A574">
        <v>2003</v>
      </c>
      <c r="B574" t="s">
        <v>44</v>
      </c>
      <c r="C574" t="s">
        <v>48</v>
      </c>
      <c r="D574" s="246" t="s">
        <v>82</v>
      </c>
      <c r="E574" s="37">
        <v>16.249616230707499</v>
      </c>
    </row>
    <row r="575" spans="1:5" x14ac:dyDescent="0.2">
      <c r="A575">
        <v>2003</v>
      </c>
      <c r="B575" t="s">
        <v>45</v>
      </c>
      <c r="C575" t="s">
        <v>48</v>
      </c>
      <c r="D575" s="246">
        <v>0</v>
      </c>
      <c r="E575" s="37">
        <v>73.407641747201097</v>
      </c>
    </row>
    <row r="576" spans="1:5" x14ac:dyDescent="0.2">
      <c r="A576">
        <v>2003</v>
      </c>
      <c r="B576" t="s">
        <v>45</v>
      </c>
      <c r="C576" t="s">
        <v>48</v>
      </c>
      <c r="D576" s="246" t="s">
        <v>82</v>
      </c>
      <c r="E576" s="37">
        <v>16.877426438679802</v>
      </c>
    </row>
    <row r="577" spans="1:5" x14ac:dyDescent="0.2">
      <c r="A577">
        <v>2003</v>
      </c>
      <c r="B577" t="s">
        <v>46</v>
      </c>
      <c r="C577" t="s">
        <v>48</v>
      </c>
      <c r="D577" s="246">
        <v>0</v>
      </c>
      <c r="E577" s="37">
        <v>72.1275457865748</v>
      </c>
    </row>
    <row r="578" spans="1:5" x14ac:dyDescent="0.2">
      <c r="A578">
        <v>2003</v>
      </c>
      <c r="B578" t="s">
        <v>46</v>
      </c>
      <c r="C578" t="s">
        <v>48</v>
      </c>
      <c r="D578" s="246" t="s">
        <v>82</v>
      </c>
      <c r="E578" s="37">
        <v>16.156326963058699</v>
      </c>
    </row>
    <row r="579" spans="1:5" x14ac:dyDescent="0.2">
      <c r="A579">
        <v>2003</v>
      </c>
      <c r="B579" t="s">
        <v>50</v>
      </c>
      <c r="C579" t="s">
        <v>48</v>
      </c>
      <c r="D579" s="246">
        <v>0</v>
      </c>
      <c r="E579" s="37">
        <v>70.440043397508603</v>
      </c>
    </row>
    <row r="580" spans="1:5" x14ac:dyDescent="0.2">
      <c r="A580">
        <v>2003</v>
      </c>
      <c r="B580" t="s">
        <v>50</v>
      </c>
      <c r="C580" t="s">
        <v>48</v>
      </c>
      <c r="D580" s="246" t="s">
        <v>82</v>
      </c>
      <c r="E580" s="37">
        <v>16.913053904790399</v>
      </c>
    </row>
    <row r="581" spans="1:5" x14ac:dyDescent="0.2">
      <c r="A581">
        <v>2003</v>
      </c>
      <c r="B581" t="s">
        <v>51</v>
      </c>
      <c r="C581" t="s">
        <v>48</v>
      </c>
      <c r="D581" s="246">
        <v>0</v>
      </c>
      <c r="E581" s="37">
        <v>72.0816741328387</v>
      </c>
    </row>
    <row r="582" spans="1:5" x14ac:dyDescent="0.2">
      <c r="A582">
        <v>2003</v>
      </c>
      <c r="B582" t="s">
        <v>51</v>
      </c>
      <c r="C582" t="s">
        <v>48</v>
      </c>
      <c r="D582" s="246" t="s">
        <v>82</v>
      </c>
      <c r="E582" s="37">
        <v>15.941804337332499</v>
      </c>
    </row>
    <row r="583" spans="1:5" x14ac:dyDescent="0.2">
      <c r="A583">
        <v>2003</v>
      </c>
      <c r="B583" t="s">
        <v>53</v>
      </c>
      <c r="C583" t="s">
        <v>48</v>
      </c>
      <c r="D583" s="246">
        <v>0</v>
      </c>
      <c r="E583" s="37">
        <v>74.318440796852997</v>
      </c>
    </row>
    <row r="584" spans="1:5" x14ac:dyDescent="0.2">
      <c r="A584">
        <v>2003</v>
      </c>
      <c r="B584" t="s">
        <v>53</v>
      </c>
      <c r="C584" t="s">
        <v>48</v>
      </c>
      <c r="D584" s="246" t="s">
        <v>82</v>
      </c>
      <c r="E584" s="37">
        <v>17.355020678769701</v>
      </c>
    </row>
    <row r="585" spans="1:5" x14ac:dyDescent="0.2">
      <c r="A585">
        <v>2003</v>
      </c>
      <c r="B585" t="s">
        <v>54</v>
      </c>
      <c r="C585" t="s">
        <v>48</v>
      </c>
      <c r="D585" s="246">
        <v>0</v>
      </c>
      <c r="E585" s="37">
        <v>75.381959622601102</v>
      </c>
    </row>
    <row r="586" spans="1:5" x14ac:dyDescent="0.2">
      <c r="A586">
        <v>2003</v>
      </c>
      <c r="B586" t="s">
        <v>54</v>
      </c>
      <c r="C586" t="s">
        <v>48</v>
      </c>
      <c r="D586" s="246" t="s">
        <v>82</v>
      </c>
      <c r="E586" s="37">
        <v>18.423791877255599</v>
      </c>
    </row>
    <row r="587" spans="1:5" x14ac:dyDescent="0.2">
      <c r="A587">
        <v>2003</v>
      </c>
      <c r="B587" t="s">
        <v>55</v>
      </c>
      <c r="C587" t="s">
        <v>48</v>
      </c>
      <c r="D587" s="246">
        <v>0</v>
      </c>
      <c r="E587" s="37">
        <v>72.1359661256283</v>
      </c>
    </row>
    <row r="588" spans="1:5" x14ac:dyDescent="0.2">
      <c r="A588">
        <v>2003</v>
      </c>
      <c r="B588" t="s">
        <v>55</v>
      </c>
      <c r="C588" t="s">
        <v>48</v>
      </c>
      <c r="D588" s="246" t="s">
        <v>82</v>
      </c>
      <c r="E588" s="37">
        <v>16.465869255791201</v>
      </c>
    </row>
    <row r="589" spans="1:5" x14ac:dyDescent="0.2">
      <c r="A589">
        <v>2003</v>
      </c>
      <c r="B589" t="s">
        <v>56</v>
      </c>
      <c r="C589" t="s">
        <v>48</v>
      </c>
      <c r="D589" s="246">
        <v>0</v>
      </c>
      <c r="E589" s="37">
        <v>71.903445134890802</v>
      </c>
    </row>
    <row r="590" spans="1:5" x14ac:dyDescent="0.2">
      <c r="A590">
        <v>2003</v>
      </c>
      <c r="B590" t="s">
        <v>56</v>
      </c>
      <c r="C590" t="s">
        <v>48</v>
      </c>
      <c r="D590" s="246" t="s">
        <v>82</v>
      </c>
      <c r="E590" s="37">
        <v>16.269055239936101</v>
      </c>
    </row>
    <row r="591" spans="1:5" x14ac:dyDescent="0.2">
      <c r="A591">
        <v>2003</v>
      </c>
      <c r="B591" t="s">
        <v>57</v>
      </c>
      <c r="C591" t="s">
        <v>48</v>
      </c>
      <c r="D591" s="246">
        <v>0</v>
      </c>
      <c r="E591" s="37">
        <v>70.306346979925493</v>
      </c>
    </row>
    <row r="592" spans="1:5" x14ac:dyDescent="0.2">
      <c r="A592">
        <v>2003</v>
      </c>
      <c r="B592" t="s">
        <v>57</v>
      </c>
      <c r="C592" t="s">
        <v>48</v>
      </c>
      <c r="D592" s="246" t="s">
        <v>82</v>
      </c>
      <c r="E592" s="37">
        <v>16.1659292699036</v>
      </c>
    </row>
    <row r="593" spans="1:5" x14ac:dyDescent="0.2">
      <c r="A593">
        <v>2003</v>
      </c>
      <c r="B593" t="s">
        <v>52</v>
      </c>
      <c r="C593" t="s">
        <v>48</v>
      </c>
      <c r="D593" s="246">
        <v>0</v>
      </c>
      <c r="E593" s="37">
        <v>72.798260946283094</v>
      </c>
    </row>
    <row r="594" spans="1:5" x14ac:dyDescent="0.2">
      <c r="A594">
        <v>2003</v>
      </c>
      <c r="B594" t="s">
        <v>52</v>
      </c>
      <c r="C594" t="s">
        <v>48</v>
      </c>
      <c r="D594" s="246" t="s">
        <v>82</v>
      </c>
      <c r="E594" s="37">
        <v>16.689887099234699</v>
      </c>
    </row>
    <row r="595" spans="1:5" x14ac:dyDescent="0.2">
      <c r="A595">
        <v>2003</v>
      </c>
      <c r="B595" t="s">
        <v>58</v>
      </c>
      <c r="C595" t="s">
        <v>48</v>
      </c>
      <c r="D595" s="246">
        <v>0</v>
      </c>
      <c r="E595" s="37">
        <v>73.756409379267794</v>
      </c>
    </row>
    <row r="596" spans="1:5" x14ac:dyDescent="0.2">
      <c r="A596">
        <v>2003</v>
      </c>
      <c r="B596" t="s">
        <v>58</v>
      </c>
      <c r="C596" t="s">
        <v>48</v>
      </c>
      <c r="D596" s="246" t="s">
        <v>82</v>
      </c>
      <c r="E596" s="37">
        <v>17.843022905376898</v>
      </c>
    </row>
    <row r="597" spans="1:5" x14ac:dyDescent="0.2">
      <c r="A597">
        <v>2003</v>
      </c>
      <c r="B597" t="s">
        <v>59</v>
      </c>
      <c r="C597" t="s">
        <v>48</v>
      </c>
      <c r="D597" s="246">
        <v>0</v>
      </c>
      <c r="E597" s="37">
        <v>76.411469997409597</v>
      </c>
    </row>
    <row r="598" spans="1:5" x14ac:dyDescent="0.2">
      <c r="A598">
        <v>2003</v>
      </c>
      <c r="B598" t="s">
        <v>59</v>
      </c>
      <c r="C598" t="s">
        <v>48</v>
      </c>
      <c r="D598" s="246" t="s">
        <v>82</v>
      </c>
      <c r="E598" s="37">
        <v>18.516360732807701</v>
      </c>
    </row>
    <row r="599" spans="1:5" x14ac:dyDescent="0.2">
      <c r="A599">
        <v>2003</v>
      </c>
      <c r="B599" t="s">
        <v>60</v>
      </c>
      <c r="C599" t="s">
        <v>48</v>
      </c>
      <c r="D599" s="246">
        <v>0</v>
      </c>
      <c r="E599" s="37">
        <v>76.680810378633296</v>
      </c>
    </row>
    <row r="600" spans="1:5" x14ac:dyDescent="0.2">
      <c r="A600">
        <v>2003</v>
      </c>
      <c r="B600" t="s">
        <v>60</v>
      </c>
      <c r="C600" t="s">
        <v>48</v>
      </c>
      <c r="D600" s="246" t="s">
        <v>82</v>
      </c>
      <c r="E600" s="37">
        <v>18.601282279184701</v>
      </c>
    </row>
    <row r="601" spans="1:5" x14ac:dyDescent="0.2">
      <c r="A601">
        <v>2003</v>
      </c>
      <c r="B601" t="s">
        <v>61</v>
      </c>
      <c r="C601" t="s">
        <v>48</v>
      </c>
      <c r="D601" s="246">
        <v>0</v>
      </c>
      <c r="E601" s="37">
        <v>75.829698652178493</v>
      </c>
    </row>
    <row r="602" spans="1:5" x14ac:dyDescent="0.2">
      <c r="A602">
        <v>2003</v>
      </c>
      <c r="B602" t="s">
        <v>61</v>
      </c>
      <c r="C602" t="s">
        <v>48</v>
      </c>
      <c r="D602" s="246" t="s">
        <v>82</v>
      </c>
      <c r="E602" s="37">
        <v>18.149431016713901</v>
      </c>
    </row>
    <row r="603" spans="1:5" x14ac:dyDescent="0.2">
      <c r="A603">
        <v>2003</v>
      </c>
      <c r="B603" t="s">
        <v>62</v>
      </c>
      <c r="C603" t="s">
        <v>48</v>
      </c>
      <c r="D603" s="246">
        <v>0</v>
      </c>
      <c r="E603" s="37">
        <v>77.227212106833804</v>
      </c>
    </row>
    <row r="604" spans="1:5" x14ac:dyDescent="0.2">
      <c r="A604">
        <v>2003</v>
      </c>
      <c r="B604" t="s">
        <v>62</v>
      </c>
      <c r="C604" t="s">
        <v>48</v>
      </c>
      <c r="D604" s="246" t="s">
        <v>82</v>
      </c>
      <c r="E604" s="37">
        <v>18.3869273217332</v>
      </c>
    </row>
    <row r="605" spans="1:5" x14ac:dyDescent="0.2">
      <c r="A605">
        <v>2003</v>
      </c>
      <c r="B605" t="s">
        <v>63</v>
      </c>
      <c r="C605" t="s">
        <v>48</v>
      </c>
      <c r="D605" s="246">
        <v>0</v>
      </c>
      <c r="E605" s="37">
        <v>75.794280848389207</v>
      </c>
    </row>
    <row r="606" spans="1:5" x14ac:dyDescent="0.2">
      <c r="A606">
        <v>2003</v>
      </c>
      <c r="B606" t="s">
        <v>63</v>
      </c>
      <c r="C606" t="s">
        <v>48</v>
      </c>
      <c r="D606" s="246" t="s">
        <v>82</v>
      </c>
      <c r="E606" s="37">
        <v>17.221459901477999</v>
      </c>
    </row>
    <row r="607" spans="1:5" x14ac:dyDescent="0.2">
      <c r="A607">
        <v>2003</v>
      </c>
      <c r="B607" t="s">
        <v>64</v>
      </c>
      <c r="C607" t="s">
        <v>48</v>
      </c>
      <c r="D607" s="246">
        <v>0</v>
      </c>
      <c r="E607" s="37">
        <v>77.248558959301306</v>
      </c>
    </row>
    <row r="608" spans="1:5" x14ac:dyDescent="0.2">
      <c r="A608">
        <v>2003</v>
      </c>
      <c r="B608" t="s">
        <v>64</v>
      </c>
      <c r="C608" t="s">
        <v>48</v>
      </c>
      <c r="D608" s="246" t="s">
        <v>82</v>
      </c>
      <c r="E608" s="37">
        <v>17.9843047816561</v>
      </c>
    </row>
    <row r="609" spans="1:5" x14ac:dyDescent="0.2">
      <c r="A609">
        <v>2003</v>
      </c>
      <c r="B609" t="s">
        <v>65</v>
      </c>
      <c r="C609" t="s">
        <v>48</v>
      </c>
      <c r="D609" s="246">
        <v>0</v>
      </c>
      <c r="E609" s="37">
        <v>77.278806754647704</v>
      </c>
    </row>
    <row r="610" spans="1:5" x14ac:dyDescent="0.2">
      <c r="A610">
        <v>2003</v>
      </c>
      <c r="B610" t="s">
        <v>65</v>
      </c>
      <c r="C610" t="s">
        <v>48</v>
      </c>
      <c r="D610" s="246" t="s">
        <v>82</v>
      </c>
      <c r="E610" s="37">
        <v>18.294942842449899</v>
      </c>
    </row>
    <row r="611" spans="1:5" x14ac:dyDescent="0.2">
      <c r="A611">
        <v>2003</v>
      </c>
      <c r="B611" t="s">
        <v>66</v>
      </c>
      <c r="C611" t="s">
        <v>48</v>
      </c>
      <c r="D611" s="246">
        <v>0</v>
      </c>
      <c r="E611" s="37">
        <v>75.148488026024793</v>
      </c>
    </row>
    <row r="612" spans="1:5" x14ac:dyDescent="0.2">
      <c r="A612">
        <v>2003</v>
      </c>
      <c r="B612" t="s">
        <v>66</v>
      </c>
      <c r="C612" t="s">
        <v>48</v>
      </c>
      <c r="D612" s="246" t="s">
        <v>82</v>
      </c>
      <c r="E612" s="37">
        <v>17.706209856710402</v>
      </c>
    </row>
    <row r="613" spans="1:5" x14ac:dyDescent="0.2">
      <c r="A613">
        <v>2003</v>
      </c>
      <c r="B613" t="s">
        <v>67</v>
      </c>
      <c r="C613" t="s">
        <v>48</v>
      </c>
      <c r="D613" s="246">
        <v>0</v>
      </c>
      <c r="E613" s="37">
        <v>74.286782906838695</v>
      </c>
    </row>
    <row r="614" spans="1:5" x14ac:dyDescent="0.2">
      <c r="A614">
        <v>2003</v>
      </c>
      <c r="B614" t="s">
        <v>67</v>
      </c>
      <c r="C614" t="s">
        <v>48</v>
      </c>
      <c r="D614" s="246" t="s">
        <v>82</v>
      </c>
      <c r="E614" s="37">
        <v>16.967437810635701</v>
      </c>
    </row>
    <row r="615" spans="1:5" x14ac:dyDescent="0.2">
      <c r="A615">
        <v>2003</v>
      </c>
      <c r="B615" t="s">
        <v>68</v>
      </c>
      <c r="C615" t="s">
        <v>48</v>
      </c>
      <c r="D615" s="246">
        <v>0</v>
      </c>
      <c r="E615" s="37">
        <v>74.927914234799701</v>
      </c>
    </row>
    <row r="616" spans="1:5" x14ac:dyDescent="0.2">
      <c r="A616">
        <v>2003</v>
      </c>
      <c r="B616" t="s">
        <v>68</v>
      </c>
      <c r="C616" t="s">
        <v>48</v>
      </c>
      <c r="D616" s="246" t="s">
        <v>82</v>
      </c>
      <c r="E616" s="37">
        <v>17.211150356759301</v>
      </c>
    </row>
    <row r="617" spans="1:5" x14ac:dyDescent="0.2">
      <c r="A617">
        <v>2003</v>
      </c>
      <c r="B617" t="s">
        <v>69</v>
      </c>
      <c r="C617" t="s">
        <v>48</v>
      </c>
      <c r="D617" s="246">
        <v>0</v>
      </c>
      <c r="E617" s="37">
        <v>77.362943933303399</v>
      </c>
    </row>
    <row r="618" spans="1:5" x14ac:dyDescent="0.2">
      <c r="A618">
        <v>2003</v>
      </c>
      <c r="B618" t="s">
        <v>69</v>
      </c>
      <c r="C618" t="s">
        <v>48</v>
      </c>
      <c r="D618" s="246" t="s">
        <v>82</v>
      </c>
      <c r="E618" s="37">
        <v>18.337304775782801</v>
      </c>
    </row>
    <row r="619" spans="1:5" x14ac:dyDescent="0.2">
      <c r="A619">
        <v>2003</v>
      </c>
      <c r="B619" t="s">
        <v>144</v>
      </c>
      <c r="C619" t="s">
        <v>3</v>
      </c>
      <c r="D619" s="246">
        <v>0</v>
      </c>
      <c r="E619" s="37">
        <v>71.158393665695002</v>
      </c>
    </row>
    <row r="620" spans="1:5" x14ac:dyDescent="0.2">
      <c r="A620">
        <v>2003</v>
      </c>
      <c r="B620" t="s">
        <v>144</v>
      </c>
      <c r="C620" t="s">
        <v>3</v>
      </c>
      <c r="D620" s="246" t="s">
        <v>82</v>
      </c>
      <c r="E620" s="37">
        <v>16.327745025321398</v>
      </c>
    </row>
    <row r="621" spans="1:5" x14ac:dyDescent="0.2">
      <c r="A621">
        <v>2003</v>
      </c>
      <c r="B621" t="s">
        <v>40</v>
      </c>
      <c r="C621" t="s">
        <v>3</v>
      </c>
      <c r="D621" s="246">
        <v>0</v>
      </c>
      <c r="E621" s="37">
        <v>68.527842534532795</v>
      </c>
    </row>
    <row r="622" spans="1:5" x14ac:dyDescent="0.2">
      <c r="A622">
        <v>2003</v>
      </c>
      <c r="B622" t="s">
        <v>40</v>
      </c>
      <c r="C622" t="s">
        <v>3</v>
      </c>
      <c r="D622" s="246" t="s">
        <v>82</v>
      </c>
      <c r="E622" s="37">
        <v>14.6400368421405</v>
      </c>
    </row>
    <row r="623" spans="1:5" x14ac:dyDescent="0.2">
      <c r="A623">
        <v>2003</v>
      </c>
      <c r="B623" t="s">
        <v>41</v>
      </c>
      <c r="C623" t="s">
        <v>3</v>
      </c>
      <c r="D623" s="246">
        <v>0</v>
      </c>
      <c r="E623" s="37">
        <v>68.199136473940399</v>
      </c>
    </row>
    <row r="624" spans="1:5" x14ac:dyDescent="0.2">
      <c r="A624">
        <v>2003</v>
      </c>
      <c r="B624" t="s">
        <v>41</v>
      </c>
      <c r="C624" t="s">
        <v>3</v>
      </c>
      <c r="D624" s="246" t="s">
        <v>82</v>
      </c>
      <c r="E624" s="37">
        <v>15.1977283807226</v>
      </c>
    </row>
    <row r="625" spans="1:5" x14ac:dyDescent="0.2">
      <c r="A625">
        <v>2003</v>
      </c>
      <c r="B625" t="s">
        <v>42</v>
      </c>
      <c r="C625" t="s">
        <v>3</v>
      </c>
      <c r="D625" s="246">
        <v>0</v>
      </c>
      <c r="E625" s="37">
        <v>68.271060719516598</v>
      </c>
    </row>
    <row r="626" spans="1:5" x14ac:dyDescent="0.2">
      <c r="A626">
        <v>2003</v>
      </c>
      <c r="B626" t="s">
        <v>42</v>
      </c>
      <c r="C626" t="s">
        <v>3</v>
      </c>
      <c r="D626" s="246" t="s">
        <v>82</v>
      </c>
      <c r="E626" s="37">
        <v>14.5780832117084</v>
      </c>
    </row>
    <row r="627" spans="1:5" x14ac:dyDescent="0.2">
      <c r="A627">
        <v>2003</v>
      </c>
      <c r="B627" t="s">
        <v>43</v>
      </c>
      <c r="C627" t="s">
        <v>3</v>
      </c>
      <c r="D627" s="246">
        <v>0</v>
      </c>
      <c r="E627" s="37">
        <v>66.626947424924296</v>
      </c>
    </row>
    <row r="628" spans="1:5" x14ac:dyDescent="0.2">
      <c r="A628">
        <v>2003</v>
      </c>
      <c r="B628" t="s">
        <v>43</v>
      </c>
      <c r="C628" t="s">
        <v>3</v>
      </c>
      <c r="D628" s="246" t="s">
        <v>82</v>
      </c>
      <c r="E628" s="37">
        <v>13.891785636690701</v>
      </c>
    </row>
    <row r="629" spans="1:5" x14ac:dyDescent="0.2">
      <c r="A629">
        <v>2003</v>
      </c>
      <c r="B629" t="s">
        <v>44</v>
      </c>
      <c r="C629" t="s">
        <v>3</v>
      </c>
      <c r="D629" s="246">
        <v>0</v>
      </c>
      <c r="E629" s="37">
        <v>69.207534948297095</v>
      </c>
    </row>
    <row r="630" spans="1:5" x14ac:dyDescent="0.2">
      <c r="A630">
        <v>2003</v>
      </c>
      <c r="B630" t="s">
        <v>44</v>
      </c>
      <c r="C630" t="s">
        <v>3</v>
      </c>
      <c r="D630" s="246" t="s">
        <v>82</v>
      </c>
      <c r="E630" s="37">
        <v>15.1322121741571</v>
      </c>
    </row>
    <row r="631" spans="1:5" x14ac:dyDescent="0.2">
      <c r="A631">
        <v>2003</v>
      </c>
      <c r="B631" t="s">
        <v>45</v>
      </c>
      <c r="C631" t="s">
        <v>3</v>
      </c>
      <c r="D631" s="246">
        <v>0</v>
      </c>
      <c r="E631" s="37">
        <v>69.3608990496529</v>
      </c>
    </row>
    <row r="632" spans="1:5" x14ac:dyDescent="0.2">
      <c r="A632">
        <v>2003</v>
      </c>
      <c r="B632" t="s">
        <v>45</v>
      </c>
      <c r="C632" t="s">
        <v>3</v>
      </c>
      <c r="D632" s="246" t="s">
        <v>82</v>
      </c>
      <c r="E632" s="37">
        <v>15.570962686181799</v>
      </c>
    </row>
    <row r="633" spans="1:5" x14ac:dyDescent="0.2">
      <c r="A633">
        <v>2003</v>
      </c>
      <c r="B633" t="s">
        <v>46</v>
      </c>
      <c r="C633" t="s">
        <v>3</v>
      </c>
      <c r="D633" s="246">
        <v>0</v>
      </c>
      <c r="E633" s="37">
        <v>68.8534588434851</v>
      </c>
    </row>
    <row r="634" spans="1:5" x14ac:dyDescent="0.2">
      <c r="A634">
        <v>2003</v>
      </c>
      <c r="B634" t="s">
        <v>46</v>
      </c>
      <c r="C634" t="s">
        <v>3</v>
      </c>
      <c r="D634" s="246" t="s">
        <v>82</v>
      </c>
      <c r="E634" s="37">
        <v>15.065253654087501</v>
      </c>
    </row>
    <row r="635" spans="1:5" x14ac:dyDescent="0.2">
      <c r="A635">
        <v>2003</v>
      </c>
      <c r="B635" t="s">
        <v>50</v>
      </c>
      <c r="C635" t="s">
        <v>3</v>
      </c>
      <c r="D635" s="246">
        <v>0</v>
      </c>
      <c r="E635" s="37">
        <v>66.362674329996693</v>
      </c>
    </row>
    <row r="636" spans="1:5" x14ac:dyDescent="0.2">
      <c r="A636">
        <v>2003</v>
      </c>
      <c r="B636" t="s">
        <v>50</v>
      </c>
      <c r="C636" t="s">
        <v>3</v>
      </c>
      <c r="D636" s="246" t="s">
        <v>82</v>
      </c>
      <c r="E636" s="37">
        <v>15.107991210722799</v>
      </c>
    </row>
    <row r="637" spans="1:5" x14ac:dyDescent="0.2">
      <c r="A637">
        <v>2003</v>
      </c>
      <c r="B637" t="s">
        <v>51</v>
      </c>
      <c r="C637" t="s">
        <v>3</v>
      </c>
      <c r="D637" s="246">
        <v>0</v>
      </c>
      <c r="E637" s="37">
        <v>68.514575178695594</v>
      </c>
    </row>
    <row r="638" spans="1:5" x14ac:dyDescent="0.2">
      <c r="A638">
        <v>2003</v>
      </c>
      <c r="B638" t="s">
        <v>51</v>
      </c>
      <c r="C638" t="s">
        <v>3</v>
      </c>
      <c r="D638" s="246" t="s">
        <v>82</v>
      </c>
      <c r="E638" s="37">
        <v>14.500597540865201</v>
      </c>
    </row>
    <row r="639" spans="1:5" x14ac:dyDescent="0.2">
      <c r="A639">
        <v>2003</v>
      </c>
      <c r="B639" t="s">
        <v>53</v>
      </c>
      <c r="C639" t="s">
        <v>3</v>
      </c>
      <c r="D639" s="246">
        <v>0</v>
      </c>
      <c r="E639" s="37">
        <v>70.395638703476394</v>
      </c>
    </row>
    <row r="640" spans="1:5" x14ac:dyDescent="0.2">
      <c r="A640">
        <v>2003</v>
      </c>
      <c r="B640" t="s">
        <v>53</v>
      </c>
      <c r="C640" t="s">
        <v>3</v>
      </c>
      <c r="D640" s="246" t="s">
        <v>82</v>
      </c>
      <c r="E640" s="37">
        <v>16.146320611937099</v>
      </c>
    </row>
    <row r="641" spans="1:5" x14ac:dyDescent="0.2">
      <c r="A641">
        <v>2003</v>
      </c>
      <c r="B641" t="s">
        <v>54</v>
      </c>
      <c r="C641" t="s">
        <v>3</v>
      </c>
      <c r="D641" s="246">
        <v>0</v>
      </c>
      <c r="E641" s="37">
        <v>71.558278583523702</v>
      </c>
    </row>
    <row r="642" spans="1:5" x14ac:dyDescent="0.2">
      <c r="A642">
        <v>2003</v>
      </c>
      <c r="B642" t="s">
        <v>54</v>
      </c>
      <c r="C642" t="s">
        <v>3</v>
      </c>
      <c r="D642" s="246" t="s">
        <v>82</v>
      </c>
      <c r="E642" s="37">
        <v>17.023965822481301</v>
      </c>
    </row>
    <row r="643" spans="1:5" x14ac:dyDescent="0.2">
      <c r="A643">
        <v>2003</v>
      </c>
      <c r="B643" t="s">
        <v>55</v>
      </c>
      <c r="C643" t="s">
        <v>3</v>
      </c>
      <c r="D643" s="246">
        <v>0</v>
      </c>
      <c r="E643" s="37">
        <v>68.418959878037995</v>
      </c>
    </row>
    <row r="644" spans="1:5" x14ac:dyDescent="0.2">
      <c r="A644">
        <v>2003</v>
      </c>
      <c r="B644" t="s">
        <v>55</v>
      </c>
      <c r="C644" t="s">
        <v>3</v>
      </c>
      <c r="D644" s="246" t="s">
        <v>82</v>
      </c>
      <c r="E644" s="37">
        <v>15.5206563147413</v>
      </c>
    </row>
    <row r="645" spans="1:5" x14ac:dyDescent="0.2">
      <c r="A645">
        <v>2003</v>
      </c>
      <c r="B645" t="s">
        <v>56</v>
      </c>
      <c r="C645" t="s">
        <v>3</v>
      </c>
      <c r="D645" s="246">
        <v>0</v>
      </c>
      <c r="E645" s="37">
        <v>67.001920376937804</v>
      </c>
    </row>
    <row r="646" spans="1:5" x14ac:dyDescent="0.2">
      <c r="A646">
        <v>2003</v>
      </c>
      <c r="B646" t="s">
        <v>56</v>
      </c>
      <c r="C646" t="s">
        <v>3</v>
      </c>
      <c r="D646" s="246" t="s">
        <v>82</v>
      </c>
      <c r="E646" s="37">
        <v>15.0676360952388</v>
      </c>
    </row>
    <row r="647" spans="1:5" x14ac:dyDescent="0.2">
      <c r="A647">
        <v>2003</v>
      </c>
      <c r="B647" t="s">
        <v>57</v>
      </c>
      <c r="C647" t="s">
        <v>3</v>
      </c>
      <c r="D647" s="246">
        <v>0</v>
      </c>
      <c r="E647" s="37">
        <v>65.834673940916801</v>
      </c>
    </row>
    <row r="648" spans="1:5" x14ac:dyDescent="0.2">
      <c r="A648">
        <v>2003</v>
      </c>
      <c r="B648" t="s">
        <v>57</v>
      </c>
      <c r="C648" t="s">
        <v>3</v>
      </c>
      <c r="D648" s="246" t="s">
        <v>82</v>
      </c>
      <c r="E648" s="37">
        <v>14.9338271296643</v>
      </c>
    </row>
    <row r="649" spans="1:5" x14ac:dyDescent="0.2">
      <c r="A649">
        <v>2003</v>
      </c>
      <c r="B649" t="s">
        <v>52</v>
      </c>
      <c r="C649" t="s">
        <v>3</v>
      </c>
      <c r="D649" s="246">
        <v>0</v>
      </c>
      <c r="E649" s="37">
        <v>68.788034696263594</v>
      </c>
    </row>
    <row r="650" spans="1:5" x14ac:dyDescent="0.2">
      <c r="A650">
        <v>2003</v>
      </c>
      <c r="B650" t="s">
        <v>52</v>
      </c>
      <c r="C650" t="s">
        <v>3</v>
      </c>
      <c r="D650" s="246" t="s">
        <v>82</v>
      </c>
      <c r="E650" s="37">
        <v>15.5692158367963</v>
      </c>
    </row>
    <row r="651" spans="1:5" x14ac:dyDescent="0.2">
      <c r="A651">
        <v>2003</v>
      </c>
      <c r="B651" t="s">
        <v>58</v>
      </c>
      <c r="C651" t="s">
        <v>3</v>
      </c>
      <c r="D651" s="246">
        <v>0</v>
      </c>
      <c r="E651" s="37">
        <v>69.740394243685799</v>
      </c>
    </row>
    <row r="652" spans="1:5" x14ac:dyDescent="0.2">
      <c r="A652">
        <v>2003</v>
      </c>
      <c r="B652" t="s">
        <v>58</v>
      </c>
      <c r="C652" t="s">
        <v>3</v>
      </c>
      <c r="D652" s="246" t="s">
        <v>82</v>
      </c>
      <c r="E652" s="37">
        <v>16.4671685581805</v>
      </c>
    </row>
    <row r="653" spans="1:5" x14ac:dyDescent="0.2">
      <c r="A653">
        <v>2003</v>
      </c>
      <c r="B653" t="s">
        <v>59</v>
      </c>
      <c r="C653" t="s">
        <v>3</v>
      </c>
      <c r="D653" s="246">
        <v>0</v>
      </c>
      <c r="E653" s="37">
        <v>72.999638007361597</v>
      </c>
    </row>
    <row r="654" spans="1:5" x14ac:dyDescent="0.2">
      <c r="A654">
        <v>2003</v>
      </c>
      <c r="B654" t="s">
        <v>59</v>
      </c>
      <c r="C654" t="s">
        <v>3</v>
      </c>
      <c r="D654" s="246" t="s">
        <v>82</v>
      </c>
      <c r="E654" s="37">
        <v>17.263702124837</v>
      </c>
    </row>
    <row r="655" spans="1:5" x14ac:dyDescent="0.2">
      <c r="A655">
        <v>2003</v>
      </c>
      <c r="B655" t="s">
        <v>60</v>
      </c>
      <c r="C655" t="s">
        <v>3</v>
      </c>
      <c r="D655" s="246">
        <v>0</v>
      </c>
      <c r="E655" s="37">
        <v>72.270073601717897</v>
      </c>
    </row>
    <row r="656" spans="1:5" x14ac:dyDescent="0.2">
      <c r="A656">
        <v>2003</v>
      </c>
      <c r="B656" t="s">
        <v>60</v>
      </c>
      <c r="C656" t="s">
        <v>3</v>
      </c>
      <c r="D656" s="246" t="s">
        <v>82</v>
      </c>
      <c r="E656" s="37">
        <v>17.118665373738899</v>
      </c>
    </row>
    <row r="657" spans="1:5" x14ac:dyDescent="0.2">
      <c r="A657">
        <v>2003</v>
      </c>
      <c r="B657" t="s">
        <v>61</v>
      </c>
      <c r="C657" t="s">
        <v>3</v>
      </c>
      <c r="D657" s="246">
        <v>0</v>
      </c>
      <c r="E657" s="37">
        <v>71.369488149378597</v>
      </c>
    </row>
    <row r="658" spans="1:5" x14ac:dyDescent="0.2">
      <c r="A658">
        <v>2003</v>
      </c>
      <c r="B658" t="s">
        <v>61</v>
      </c>
      <c r="C658" t="s">
        <v>3</v>
      </c>
      <c r="D658" s="246" t="s">
        <v>82</v>
      </c>
      <c r="E658" s="37">
        <v>16.491087996298599</v>
      </c>
    </row>
    <row r="659" spans="1:5" x14ac:dyDescent="0.2">
      <c r="A659">
        <v>2003</v>
      </c>
      <c r="B659" t="s">
        <v>62</v>
      </c>
      <c r="C659" t="s">
        <v>3</v>
      </c>
      <c r="D659" s="246">
        <v>0</v>
      </c>
      <c r="E659" s="37">
        <v>72.990027671397101</v>
      </c>
    </row>
    <row r="660" spans="1:5" x14ac:dyDescent="0.2">
      <c r="A660">
        <v>2003</v>
      </c>
      <c r="B660" t="s">
        <v>62</v>
      </c>
      <c r="C660" t="s">
        <v>3</v>
      </c>
      <c r="D660" s="246" t="s">
        <v>82</v>
      </c>
      <c r="E660" s="37">
        <v>16.811822403493899</v>
      </c>
    </row>
    <row r="661" spans="1:5" x14ac:dyDescent="0.2">
      <c r="A661">
        <v>2003</v>
      </c>
      <c r="B661" t="s">
        <v>63</v>
      </c>
      <c r="C661" t="s">
        <v>3</v>
      </c>
      <c r="D661" s="246">
        <v>0</v>
      </c>
      <c r="E661" s="37">
        <v>72.499199255309506</v>
      </c>
    </row>
    <row r="662" spans="1:5" x14ac:dyDescent="0.2">
      <c r="A662">
        <v>2003</v>
      </c>
      <c r="B662" t="s">
        <v>63</v>
      </c>
      <c r="C662" t="s">
        <v>3</v>
      </c>
      <c r="D662" s="246" t="s">
        <v>82</v>
      </c>
      <c r="E662" s="37">
        <v>16.085066669664801</v>
      </c>
    </row>
    <row r="663" spans="1:5" x14ac:dyDescent="0.2">
      <c r="A663">
        <v>2003</v>
      </c>
      <c r="B663" t="s">
        <v>64</v>
      </c>
      <c r="C663" t="s">
        <v>3</v>
      </c>
      <c r="D663" s="246">
        <v>0</v>
      </c>
      <c r="E663" s="37">
        <v>73.699247645833907</v>
      </c>
    </row>
    <row r="664" spans="1:5" x14ac:dyDescent="0.2">
      <c r="A664">
        <v>2003</v>
      </c>
      <c r="B664" t="s">
        <v>64</v>
      </c>
      <c r="C664" t="s">
        <v>3</v>
      </c>
      <c r="D664" s="246" t="s">
        <v>82</v>
      </c>
      <c r="E664" s="37">
        <v>16.4197361907637</v>
      </c>
    </row>
    <row r="665" spans="1:5" x14ac:dyDescent="0.2">
      <c r="A665">
        <v>2003</v>
      </c>
      <c r="B665" t="s">
        <v>65</v>
      </c>
      <c r="C665" t="s">
        <v>3</v>
      </c>
      <c r="D665" s="246">
        <v>0</v>
      </c>
      <c r="E665" s="37">
        <v>73.562649943794995</v>
      </c>
    </row>
    <row r="666" spans="1:5" x14ac:dyDescent="0.2">
      <c r="A666">
        <v>2003</v>
      </c>
      <c r="B666" t="s">
        <v>65</v>
      </c>
      <c r="C666" t="s">
        <v>3</v>
      </c>
      <c r="D666" s="246" t="s">
        <v>82</v>
      </c>
      <c r="E666" s="37">
        <v>16.674691537737601</v>
      </c>
    </row>
    <row r="667" spans="1:5" x14ac:dyDescent="0.2">
      <c r="A667">
        <v>2003</v>
      </c>
      <c r="B667" t="s">
        <v>66</v>
      </c>
      <c r="C667" t="s">
        <v>3</v>
      </c>
      <c r="D667" s="246">
        <v>0</v>
      </c>
      <c r="E667" s="37">
        <v>71.363007062068604</v>
      </c>
    </row>
    <row r="668" spans="1:5" x14ac:dyDescent="0.2">
      <c r="A668">
        <v>2003</v>
      </c>
      <c r="B668" t="s">
        <v>66</v>
      </c>
      <c r="C668" t="s">
        <v>3</v>
      </c>
      <c r="D668" s="246" t="s">
        <v>82</v>
      </c>
      <c r="E668" s="37">
        <v>16.294929778039702</v>
      </c>
    </row>
    <row r="669" spans="1:5" x14ac:dyDescent="0.2">
      <c r="A669">
        <v>2003</v>
      </c>
      <c r="B669" t="s">
        <v>67</v>
      </c>
      <c r="C669" t="s">
        <v>3</v>
      </c>
      <c r="D669" s="246">
        <v>0</v>
      </c>
      <c r="E669" s="37">
        <v>70.5138340093322</v>
      </c>
    </row>
    <row r="670" spans="1:5" x14ac:dyDescent="0.2">
      <c r="A670">
        <v>2003</v>
      </c>
      <c r="B670" t="s">
        <v>67</v>
      </c>
      <c r="C670" t="s">
        <v>3</v>
      </c>
      <c r="D670" s="246" t="s">
        <v>82</v>
      </c>
      <c r="E670" s="37">
        <v>15.847830977379999</v>
      </c>
    </row>
    <row r="671" spans="1:5" x14ac:dyDescent="0.2">
      <c r="A671">
        <v>2003</v>
      </c>
      <c r="B671" t="s">
        <v>68</v>
      </c>
      <c r="C671" t="s">
        <v>3</v>
      </c>
      <c r="D671" s="246">
        <v>0</v>
      </c>
      <c r="E671" s="37">
        <v>71.808611110687494</v>
      </c>
    </row>
    <row r="672" spans="1:5" x14ac:dyDescent="0.2">
      <c r="A672">
        <v>2003</v>
      </c>
      <c r="B672" t="s">
        <v>68</v>
      </c>
      <c r="C672" t="s">
        <v>3</v>
      </c>
      <c r="D672" s="246" t="s">
        <v>82</v>
      </c>
      <c r="E672" s="37">
        <v>16.383126142328202</v>
      </c>
    </row>
    <row r="673" spans="1:5" x14ac:dyDescent="0.2">
      <c r="A673">
        <v>2003</v>
      </c>
      <c r="B673" t="s">
        <v>69</v>
      </c>
      <c r="C673" t="s">
        <v>3</v>
      </c>
      <c r="D673" s="246">
        <v>0</v>
      </c>
      <c r="E673" s="37">
        <v>73.642127592890404</v>
      </c>
    </row>
    <row r="674" spans="1:5" x14ac:dyDescent="0.2">
      <c r="A674">
        <v>2003</v>
      </c>
      <c r="B674" t="s">
        <v>69</v>
      </c>
      <c r="C674" t="s">
        <v>3</v>
      </c>
      <c r="D674" s="246" t="s">
        <v>82</v>
      </c>
      <c r="E674" s="37">
        <v>16.784897555185299</v>
      </c>
    </row>
    <row r="675" spans="1:5" x14ac:dyDescent="0.2">
      <c r="A675">
        <v>2004</v>
      </c>
      <c r="B675" t="s">
        <v>144</v>
      </c>
      <c r="C675" t="s">
        <v>47</v>
      </c>
      <c r="D675" s="246">
        <v>0</v>
      </c>
      <c r="E675" s="37">
        <v>67.827217374017707</v>
      </c>
    </row>
    <row r="676" spans="1:5" x14ac:dyDescent="0.2">
      <c r="A676">
        <v>2004</v>
      </c>
      <c r="B676" t="s">
        <v>144</v>
      </c>
      <c r="C676" t="s">
        <v>47</v>
      </c>
      <c r="D676" s="246" t="s">
        <v>82</v>
      </c>
      <c r="E676" s="37">
        <v>14.918099605097799</v>
      </c>
    </row>
    <row r="677" spans="1:5" x14ac:dyDescent="0.2">
      <c r="A677">
        <v>2004</v>
      </c>
      <c r="B677" t="s">
        <v>40</v>
      </c>
      <c r="C677" t="s">
        <v>47</v>
      </c>
      <c r="D677" s="246">
        <v>0</v>
      </c>
      <c r="E677" s="37">
        <v>65.733238504866407</v>
      </c>
    </row>
    <row r="678" spans="1:5" x14ac:dyDescent="0.2">
      <c r="A678">
        <v>2004</v>
      </c>
      <c r="B678" t="s">
        <v>40</v>
      </c>
      <c r="C678" t="s">
        <v>47</v>
      </c>
      <c r="D678" s="246" t="s">
        <v>82</v>
      </c>
      <c r="E678" s="37">
        <v>13.9240697732562</v>
      </c>
    </row>
    <row r="679" spans="1:5" x14ac:dyDescent="0.2">
      <c r="A679">
        <v>2004</v>
      </c>
      <c r="B679" t="s">
        <v>41</v>
      </c>
      <c r="C679" t="s">
        <v>47</v>
      </c>
      <c r="D679" s="246">
        <v>0</v>
      </c>
      <c r="E679" s="37">
        <v>65.5892834372235</v>
      </c>
    </row>
    <row r="680" spans="1:5" x14ac:dyDescent="0.2">
      <c r="A680">
        <v>2004</v>
      </c>
      <c r="B680" t="s">
        <v>41</v>
      </c>
      <c r="C680" t="s">
        <v>47</v>
      </c>
      <c r="D680" s="246" t="s">
        <v>82</v>
      </c>
      <c r="E680" s="37">
        <v>14.4584029937478</v>
      </c>
    </row>
    <row r="681" spans="1:5" x14ac:dyDescent="0.2">
      <c r="A681">
        <v>2004</v>
      </c>
      <c r="B681" t="s">
        <v>42</v>
      </c>
      <c r="C681" t="s">
        <v>47</v>
      </c>
      <c r="D681" s="246">
        <v>0</v>
      </c>
      <c r="E681" s="37">
        <v>65.747372791675005</v>
      </c>
    </row>
    <row r="682" spans="1:5" x14ac:dyDescent="0.2">
      <c r="A682">
        <v>2004</v>
      </c>
      <c r="B682" t="s">
        <v>42</v>
      </c>
      <c r="C682" t="s">
        <v>47</v>
      </c>
      <c r="D682" s="246" t="s">
        <v>82</v>
      </c>
      <c r="E682" s="37">
        <v>13.7293621253163</v>
      </c>
    </row>
    <row r="683" spans="1:5" x14ac:dyDescent="0.2">
      <c r="A683">
        <v>2004</v>
      </c>
      <c r="B683" t="s">
        <v>43</v>
      </c>
      <c r="C683" t="s">
        <v>47</v>
      </c>
      <c r="D683" s="246">
        <v>0</v>
      </c>
      <c r="E683" s="37">
        <v>64.253847119306599</v>
      </c>
    </row>
    <row r="684" spans="1:5" x14ac:dyDescent="0.2">
      <c r="A684">
        <v>2004</v>
      </c>
      <c r="B684" t="s">
        <v>43</v>
      </c>
      <c r="C684" t="s">
        <v>47</v>
      </c>
      <c r="D684" s="246" t="s">
        <v>82</v>
      </c>
      <c r="E684" s="37">
        <v>13.316022594101501</v>
      </c>
    </row>
    <row r="685" spans="1:5" x14ac:dyDescent="0.2">
      <c r="A685">
        <v>2004</v>
      </c>
      <c r="B685" t="s">
        <v>44</v>
      </c>
      <c r="C685" t="s">
        <v>47</v>
      </c>
      <c r="D685" s="246">
        <v>0</v>
      </c>
      <c r="E685" s="37">
        <v>66.467133498470901</v>
      </c>
    </row>
    <row r="686" spans="1:5" x14ac:dyDescent="0.2">
      <c r="A686">
        <v>2004</v>
      </c>
      <c r="B686" t="s">
        <v>44</v>
      </c>
      <c r="C686" t="s">
        <v>47</v>
      </c>
      <c r="D686" s="246" t="s">
        <v>82</v>
      </c>
      <c r="E686" s="37">
        <v>14.2194889798778</v>
      </c>
    </row>
    <row r="687" spans="1:5" x14ac:dyDescent="0.2">
      <c r="A687">
        <v>2004</v>
      </c>
      <c r="B687" t="s">
        <v>45</v>
      </c>
      <c r="C687" t="s">
        <v>47</v>
      </c>
      <c r="D687" s="246">
        <v>0</v>
      </c>
      <c r="E687" s="37">
        <v>66.387823147695997</v>
      </c>
    </row>
    <row r="688" spans="1:5" x14ac:dyDescent="0.2">
      <c r="A688">
        <v>2004</v>
      </c>
      <c r="B688" t="s">
        <v>45</v>
      </c>
      <c r="C688" t="s">
        <v>47</v>
      </c>
      <c r="D688" s="246" t="s">
        <v>82</v>
      </c>
      <c r="E688" s="37">
        <v>14.5472897085195</v>
      </c>
    </row>
    <row r="689" spans="1:5" x14ac:dyDescent="0.2">
      <c r="A689">
        <v>2004</v>
      </c>
      <c r="B689" t="s">
        <v>46</v>
      </c>
      <c r="C689" t="s">
        <v>47</v>
      </c>
      <c r="D689" s="246">
        <v>0</v>
      </c>
      <c r="E689" s="37">
        <v>66.523114103131604</v>
      </c>
    </row>
    <row r="690" spans="1:5" x14ac:dyDescent="0.2">
      <c r="A690">
        <v>2004</v>
      </c>
      <c r="B690" t="s">
        <v>46</v>
      </c>
      <c r="C690" t="s">
        <v>47</v>
      </c>
      <c r="D690" s="246" t="s">
        <v>82</v>
      </c>
      <c r="E690" s="37">
        <v>14.4044509534497</v>
      </c>
    </row>
    <row r="691" spans="1:5" x14ac:dyDescent="0.2">
      <c r="A691">
        <v>2004</v>
      </c>
      <c r="B691" t="s">
        <v>50</v>
      </c>
      <c r="C691" t="s">
        <v>47</v>
      </c>
      <c r="D691" s="246">
        <v>0</v>
      </c>
      <c r="E691" s="37">
        <v>63.125697241769402</v>
      </c>
    </row>
    <row r="692" spans="1:5" x14ac:dyDescent="0.2">
      <c r="A692">
        <v>2004</v>
      </c>
      <c r="B692" t="s">
        <v>50</v>
      </c>
      <c r="C692" t="s">
        <v>47</v>
      </c>
      <c r="D692" s="246" t="s">
        <v>82</v>
      </c>
      <c r="E692" s="37">
        <v>13.6295997581836</v>
      </c>
    </row>
    <row r="693" spans="1:5" x14ac:dyDescent="0.2">
      <c r="A693">
        <v>2004</v>
      </c>
      <c r="B693" t="s">
        <v>51</v>
      </c>
      <c r="C693" t="s">
        <v>47</v>
      </c>
      <c r="D693" s="246">
        <v>0</v>
      </c>
      <c r="E693" s="37">
        <v>65.3064210237834</v>
      </c>
    </row>
    <row r="694" spans="1:5" x14ac:dyDescent="0.2">
      <c r="A694">
        <v>2004</v>
      </c>
      <c r="B694" t="s">
        <v>51</v>
      </c>
      <c r="C694" t="s">
        <v>47</v>
      </c>
      <c r="D694" s="246" t="s">
        <v>82</v>
      </c>
      <c r="E694" s="37">
        <v>13.0052990701456</v>
      </c>
    </row>
    <row r="695" spans="1:5" x14ac:dyDescent="0.2">
      <c r="A695">
        <v>2004</v>
      </c>
      <c r="B695" t="s">
        <v>53</v>
      </c>
      <c r="C695" t="s">
        <v>47</v>
      </c>
      <c r="D695" s="246">
        <v>0</v>
      </c>
      <c r="E695" s="37">
        <v>66.907753031057197</v>
      </c>
    </row>
    <row r="696" spans="1:5" x14ac:dyDescent="0.2">
      <c r="A696">
        <v>2004</v>
      </c>
      <c r="B696" t="s">
        <v>53</v>
      </c>
      <c r="C696" t="s">
        <v>47</v>
      </c>
      <c r="D696" s="246" t="s">
        <v>82</v>
      </c>
      <c r="E696" s="37">
        <v>14.963468430047801</v>
      </c>
    </row>
    <row r="697" spans="1:5" x14ac:dyDescent="0.2">
      <c r="A697">
        <v>2004</v>
      </c>
      <c r="B697" t="s">
        <v>54</v>
      </c>
      <c r="C697" t="s">
        <v>47</v>
      </c>
      <c r="D697" s="246">
        <v>0</v>
      </c>
      <c r="E697" s="37">
        <v>68.261863242031595</v>
      </c>
    </row>
    <row r="698" spans="1:5" x14ac:dyDescent="0.2">
      <c r="A698">
        <v>2004</v>
      </c>
      <c r="B698" t="s">
        <v>54</v>
      </c>
      <c r="C698" t="s">
        <v>47</v>
      </c>
      <c r="D698" s="246" t="s">
        <v>82</v>
      </c>
      <c r="E698" s="37">
        <v>15.6371683547519</v>
      </c>
    </row>
    <row r="699" spans="1:5" x14ac:dyDescent="0.2">
      <c r="A699">
        <v>2004</v>
      </c>
      <c r="B699" t="s">
        <v>55</v>
      </c>
      <c r="C699" t="s">
        <v>47</v>
      </c>
      <c r="D699" s="246">
        <v>0</v>
      </c>
      <c r="E699" s="37">
        <v>65.141115966567597</v>
      </c>
    </row>
    <row r="700" spans="1:5" x14ac:dyDescent="0.2">
      <c r="A700">
        <v>2004</v>
      </c>
      <c r="B700" t="s">
        <v>55</v>
      </c>
      <c r="C700" t="s">
        <v>47</v>
      </c>
      <c r="D700" s="246" t="s">
        <v>82</v>
      </c>
      <c r="E700" s="37">
        <v>14.551508499365401</v>
      </c>
    </row>
    <row r="701" spans="1:5" x14ac:dyDescent="0.2">
      <c r="A701">
        <v>2004</v>
      </c>
      <c r="B701" t="s">
        <v>56</v>
      </c>
      <c r="C701" t="s">
        <v>47</v>
      </c>
      <c r="D701" s="246">
        <v>0</v>
      </c>
      <c r="E701" s="37">
        <v>63.020183869240498</v>
      </c>
    </row>
    <row r="702" spans="1:5" x14ac:dyDescent="0.2">
      <c r="A702">
        <v>2004</v>
      </c>
      <c r="B702" t="s">
        <v>56</v>
      </c>
      <c r="C702" t="s">
        <v>47</v>
      </c>
      <c r="D702" s="246" t="s">
        <v>82</v>
      </c>
      <c r="E702" s="37">
        <v>13.798540739606601</v>
      </c>
    </row>
    <row r="703" spans="1:5" x14ac:dyDescent="0.2">
      <c r="A703">
        <v>2004</v>
      </c>
      <c r="B703" t="s">
        <v>57</v>
      </c>
      <c r="C703" t="s">
        <v>47</v>
      </c>
      <c r="D703" s="246">
        <v>0</v>
      </c>
      <c r="E703" s="37">
        <v>62.101899759950797</v>
      </c>
    </row>
    <row r="704" spans="1:5" x14ac:dyDescent="0.2">
      <c r="A704">
        <v>2004</v>
      </c>
      <c r="B704" t="s">
        <v>57</v>
      </c>
      <c r="C704" t="s">
        <v>47</v>
      </c>
      <c r="D704" s="246" t="s">
        <v>82</v>
      </c>
      <c r="E704" s="37">
        <v>13.725148145233399</v>
      </c>
    </row>
    <row r="705" spans="1:5" x14ac:dyDescent="0.2">
      <c r="A705">
        <v>2004</v>
      </c>
      <c r="B705" t="s">
        <v>52</v>
      </c>
      <c r="C705" t="s">
        <v>47</v>
      </c>
      <c r="D705" s="246">
        <v>0</v>
      </c>
      <c r="E705" s="37">
        <v>65.245074323370005</v>
      </c>
    </row>
    <row r="706" spans="1:5" x14ac:dyDescent="0.2">
      <c r="A706">
        <v>2004</v>
      </c>
      <c r="B706" t="s">
        <v>52</v>
      </c>
      <c r="C706" t="s">
        <v>47</v>
      </c>
      <c r="D706" s="246" t="s">
        <v>82</v>
      </c>
      <c r="E706" s="37">
        <v>14.336290860153399</v>
      </c>
    </row>
    <row r="707" spans="1:5" x14ac:dyDescent="0.2">
      <c r="A707">
        <v>2004</v>
      </c>
      <c r="B707" t="s">
        <v>58</v>
      </c>
      <c r="C707" t="s">
        <v>47</v>
      </c>
      <c r="D707" s="246">
        <v>0</v>
      </c>
      <c r="E707" s="37">
        <v>66.278127256492496</v>
      </c>
    </row>
    <row r="708" spans="1:5" x14ac:dyDescent="0.2">
      <c r="A708">
        <v>2004</v>
      </c>
      <c r="B708" t="s">
        <v>58</v>
      </c>
      <c r="C708" t="s">
        <v>47</v>
      </c>
      <c r="D708" s="246" t="s">
        <v>82</v>
      </c>
      <c r="E708" s="37">
        <v>15.076762876283199</v>
      </c>
    </row>
    <row r="709" spans="1:5" x14ac:dyDescent="0.2">
      <c r="A709">
        <v>2004</v>
      </c>
      <c r="B709" t="s">
        <v>59</v>
      </c>
      <c r="C709" t="s">
        <v>47</v>
      </c>
      <c r="D709" s="246">
        <v>0</v>
      </c>
      <c r="E709" s="37">
        <v>70.150596875472004</v>
      </c>
    </row>
    <row r="710" spans="1:5" x14ac:dyDescent="0.2">
      <c r="A710">
        <v>2004</v>
      </c>
      <c r="B710" t="s">
        <v>59</v>
      </c>
      <c r="C710" t="s">
        <v>47</v>
      </c>
      <c r="D710" s="246" t="s">
        <v>82</v>
      </c>
      <c r="E710" s="37">
        <v>16.054372260508998</v>
      </c>
    </row>
    <row r="711" spans="1:5" x14ac:dyDescent="0.2">
      <c r="A711">
        <v>2004</v>
      </c>
      <c r="B711" t="s">
        <v>60</v>
      </c>
      <c r="C711" t="s">
        <v>47</v>
      </c>
      <c r="D711" s="246">
        <v>0</v>
      </c>
      <c r="E711" s="37">
        <v>68.812933465172904</v>
      </c>
    </row>
    <row r="712" spans="1:5" x14ac:dyDescent="0.2">
      <c r="A712">
        <v>2004</v>
      </c>
      <c r="B712" t="s">
        <v>60</v>
      </c>
      <c r="C712" t="s">
        <v>47</v>
      </c>
      <c r="D712" s="246" t="s">
        <v>82</v>
      </c>
      <c r="E712" s="37">
        <v>15.8009842110189</v>
      </c>
    </row>
    <row r="713" spans="1:5" x14ac:dyDescent="0.2">
      <c r="A713">
        <v>2004</v>
      </c>
      <c r="B713" t="s">
        <v>61</v>
      </c>
      <c r="C713" t="s">
        <v>47</v>
      </c>
      <c r="D713" s="246">
        <v>0</v>
      </c>
      <c r="E713" s="37">
        <v>67.436835408305001</v>
      </c>
    </row>
    <row r="714" spans="1:5" x14ac:dyDescent="0.2">
      <c r="A714">
        <v>2004</v>
      </c>
      <c r="B714" t="s">
        <v>61</v>
      </c>
      <c r="C714" t="s">
        <v>47</v>
      </c>
      <c r="D714" s="246" t="s">
        <v>82</v>
      </c>
      <c r="E714" s="37">
        <v>14.5649622850309</v>
      </c>
    </row>
    <row r="715" spans="1:5" x14ac:dyDescent="0.2">
      <c r="A715">
        <v>2004</v>
      </c>
      <c r="B715" t="s">
        <v>62</v>
      </c>
      <c r="C715" t="s">
        <v>47</v>
      </c>
      <c r="D715" s="246">
        <v>0</v>
      </c>
      <c r="E715" s="37">
        <v>69.509148428897703</v>
      </c>
    </row>
    <row r="716" spans="1:5" x14ac:dyDescent="0.2">
      <c r="A716">
        <v>2004</v>
      </c>
      <c r="B716" t="s">
        <v>62</v>
      </c>
      <c r="C716" t="s">
        <v>47</v>
      </c>
      <c r="D716" s="246" t="s">
        <v>82</v>
      </c>
      <c r="E716" s="37">
        <v>15.185831440990899</v>
      </c>
    </row>
    <row r="717" spans="1:5" x14ac:dyDescent="0.2">
      <c r="A717">
        <v>2004</v>
      </c>
      <c r="B717" t="s">
        <v>63</v>
      </c>
      <c r="C717" t="s">
        <v>47</v>
      </c>
      <c r="D717" s="246">
        <v>0</v>
      </c>
      <c r="E717" s="37">
        <v>69.757484846106905</v>
      </c>
    </row>
    <row r="718" spans="1:5" x14ac:dyDescent="0.2">
      <c r="A718">
        <v>2004</v>
      </c>
      <c r="B718" t="s">
        <v>63</v>
      </c>
      <c r="C718" t="s">
        <v>47</v>
      </c>
      <c r="D718" s="246" t="s">
        <v>82</v>
      </c>
      <c r="E718" s="37">
        <v>15.117234366166899</v>
      </c>
    </row>
    <row r="719" spans="1:5" x14ac:dyDescent="0.2">
      <c r="A719">
        <v>2004</v>
      </c>
      <c r="B719" t="s">
        <v>64</v>
      </c>
      <c r="C719" t="s">
        <v>47</v>
      </c>
      <c r="D719" s="246">
        <v>0</v>
      </c>
      <c r="E719" s="37">
        <v>70.842922992743297</v>
      </c>
    </row>
    <row r="720" spans="1:5" x14ac:dyDescent="0.2">
      <c r="A720">
        <v>2004</v>
      </c>
      <c r="B720" t="s">
        <v>64</v>
      </c>
      <c r="C720" t="s">
        <v>47</v>
      </c>
      <c r="D720" s="246" t="s">
        <v>82</v>
      </c>
      <c r="E720" s="37">
        <v>14.9753577052906</v>
      </c>
    </row>
    <row r="721" spans="1:5" x14ac:dyDescent="0.2">
      <c r="A721">
        <v>2004</v>
      </c>
      <c r="B721" t="s">
        <v>65</v>
      </c>
      <c r="C721" t="s">
        <v>47</v>
      </c>
      <c r="D721" s="246">
        <v>0</v>
      </c>
      <c r="E721" s="37">
        <v>70.243207228588204</v>
      </c>
    </row>
    <row r="722" spans="1:5" x14ac:dyDescent="0.2">
      <c r="A722">
        <v>2004</v>
      </c>
      <c r="B722" t="s">
        <v>65</v>
      </c>
      <c r="C722" t="s">
        <v>47</v>
      </c>
      <c r="D722" s="246" t="s">
        <v>82</v>
      </c>
      <c r="E722" s="37">
        <v>14.9055759260382</v>
      </c>
    </row>
    <row r="723" spans="1:5" x14ac:dyDescent="0.2">
      <c r="A723">
        <v>2004</v>
      </c>
      <c r="B723" t="s">
        <v>66</v>
      </c>
      <c r="C723" t="s">
        <v>47</v>
      </c>
      <c r="D723" s="246">
        <v>0</v>
      </c>
      <c r="E723" s="37">
        <v>68.405262524569295</v>
      </c>
    </row>
    <row r="724" spans="1:5" x14ac:dyDescent="0.2">
      <c r="A724">
        <v>2004</v>
      </c>
      <c r="B724" t="s">
        <v>66</v>
      </c>
      <c r="C724" t="s">
        <v>47</v>
      </c>
      <c r="D724" s="246" t="s">
        <v>82</v>
      </c>
      <c r="E724" s="37">
        <v>15.1688763924017</v>
      </c>
    </row>
    <row r="725" spans="1:5" x14ac:dyDescent="0.2">
      <c r="A725">
        <v>2004</v>
      </c>
      <c r="B725" t="s">
        <v>67</v>
      </c>
      <c r="C725" t="s">
        <v>47</v>
      </c>
      <c r="D725" s="246">
        <v>0</v>
      </c>
      <c r="E725" s="37">
        <v>67.758903689622301</v>
      </c>
    </row>
    <row r="726" spans="1:5" x14ac:dyDescent="0.2">
      <c r="A726">
        <v>2004</v>
      </c>
      <c r="B726" t="s">
        <v>67</v>
      </c>
      <c r="C726" t="s">
        <v>47</v>
      </c>
      <c r="D726" s="246" t="s">
        <v>82</v>
      </c>
      <c r="E726" s="37">
        <v>15.085305976388099</v>
      </c>
    </row>
    <row r="727" spans="1:5" x14ac:dyDescent="0.2">
      <c r="A727">
        <v>2004</v>
      </c>
      <c r="B727" t="s">
        <v>68</v>
      </c>
      <c r="C727" t="s">
        <v>47</v>
      </c>
      <c r="D727" s="246">
        <v>0</v>
      </c>
      <c r="E727" s="37">
        <v>69.090028851867899</v>
      </c>
    </row>
    <row r="728" spans="1:5" x14ac:dyDescent="0.2">
      <c r="A728">
        <v>2004</v>
      </c>
      <c r="B728" t="s">
        <v>68</v>
      </c>
      <c r="C728" t="s">
        <v>47</v>
      </c>
      <c r="D728" s="246" t="s">
        <v>82</v>
      </c>
      <c r="E728" s="37">
        <v>15.637380768229599</v>
      </c>
    </row>
    <row r="729" spans="1:5" x14ac:dyDescent="0.2">
      <c r="A729">
        <v>2004</v>
      </c>
      <c r="B729" t="s">
        <v>69</v>
      </c>
      <c r="C729" t="s">
        <v>47</v>
      </c>
      <c r="D729" s="246">
        <v>0</v>
      </c>
      <c r="E729" s="37">
        <v>70.240180073506494</v>
      </c>
    </row>
    <row r="730" spans="1:5" x14ac:dyDescent="0.2">
      <c r="A730">
        <v>2004</v>
      </c>
      <c r="B730" t="s">
        <v>69</v>
      </c>
      <c r="C730" t="s">
        <v>47</v>
      </c>
      <c r="D730" s="246" t="s">
        <v>82</v>
      </c>
      <c r="E730" s="37">
        <v>15.1802058578229</v>
      </c>
    </row>
    <row r="731" spans="1:5" x14ac:dyDescent="0.2">
      <c r="A731">
        <v>2004</v>
      </c>
      <c r="B731" t="s">
        <v>144</v>
      </c>
      <c r="C731" t="s">
        <v>48</v>
      </c>
      <c r="D731" s="246">
        <v>0</v>
      </c>
      <c r="E731" s="37">
        <v>75.5264016980679</v>
      </c>
    </row>
    <row r="732" spans="1:5" x14ac:dyDescent="0.2">
      <c r="A732">
        <v>2004</v>
      </c>
      <c r="B732" t="s">
        <v>144</v>
      </c>
      <c r="C732" t="s">
        <v>48</v>
      </c>
      <c r="D732" s="246" t="s">
        <v>82</v>
      </c>
      <c r="E732" s="37">
        <v>17.941747422318201</v>
      </c>
    </row>
    <row r="733" spans="1:5" x14ac:dyDescent="0.2">
      <c r="A733">
        <v>2004</v>
      </c>
      <c r="B733" t="s">
        <v>40</v>
      </c>
      <c r="C733" t="s">
        <v>48</v>
      </c>
      <c r="D733" s="246">
        <v>0</v>
      </c>
      <c r="E733" s="37">
        <v>72.491743229875496</v>
      </c>
    </row>
    <row r="734" spans="1:5" x14ac:dyDescent="0.2">
      <c r="A734">
        <v>2004</v>
      </c>
      <c r="B734" t="s">
        <v>40</v>
      </c>
      <c r="C734" t="s">
        <v>48</v>
      </c>
      <c r="D734" s="246" t="s">
        <v>82</v>
      </c>
      <c r="E734" s="37">
        <v>15.8174143245525</v>
      </c>
    </row>
    <row r="735" spans="1:5" x14ac:dyDescent="0.2">
      <c r="A735">
        <v>2004</v>
      </c>
      <c r="B735" t="s">
        <v>41</v>
      </c>
      <c r="C735" t="s">
        <v>48</v>
      </c>
      <c r="D735" s="246">
        <v>0</v>
      </c>
      <c r="E735" s="37">
        <v>72.4887770400981</v>
      </c>
    </row>
    <row r="736" spans="1:5" x14ac:dyDescent="0.2">
      <c r="A736">
        <v>2004</v>
      </c>
      <c r="B736" t="s">
        <v>41</v>
      </c>
      <c r="C736" t="s">
        <v>48</v>
      </c>
      <c r="D736" s="246" t="s">
        <v>82</v>
      </c>
      <c r="E736" s="37">
        <v>16.730453794780999</v>
      </c>
    </row>
    <row r="737" spans="1:5" x14ac:dyDescent="0.2">
      <c r="A737">
        <v>2004</v>
      </c>
      <c r="B737" t="s">
        <v>42</v>
      </c>
      <c r="C737" t="s">
        <v>48</v>
      </c>
      <c r="D737" s="246">
        <v>0</v>
      </c>
      <c r="E737" s="37">
        <v>71.786742706982494</v>
      </c>
    </row>
    <row r="738" spans="1:5" x14ac:dyDescent="0.2">
      <c r="A738">
        <v>2004</v>
      </c>
      <c r="B738" t="s">
        <v>42</v>
      </c>
      <c r="C738" t="s">
        <v>48</v>
      </c>
      <c r="D738" s="246" t="s">
        <v>82</v>
      </c>
      <c r="E738" s="37">
        <v>15.944783952268599</v>
      </c>
    </row>
    <row r="739" spans="1:5" x14ac:dyDescent="0.2">
      <c r="A739">
        <v>2004</v>
      </c>
      <c r="B739" t="s">
        <v>43</v>
      </c>
      <c r="C739" t="s">
        <v>48</v>
      </c>
      <c r="D739" s="246">
        <v>0</v>
      </c>
      <c r="E739" s="37">
        <v>70.4770586672566</v>
      </c>
    </row>
    <row r="740" spans="1:5" x14ac:dyDescent="0.2">
      <c r="A740">
        <v>2004</v>
      </c>
      <c r="B740" t="s">
        <v>43</v>
      </c>
      <c r="C740" t="s">
        <v>48</v>
      </c>
      <c r="D740" s="246" t="s">
        <v>82</v>
      </c>
      <c r="E740" s="37">
        <v>14.996710427509299</v>
      </c>
    </row>
    <row r="741" spans="1:5" x14ac:dyDescent="0.2">
      <c r="A741">
        <v>2004</v>
      </c>
      <c r="B741" t="s">
        <v>44</v>
      </c>
      <c r="C741" t="s">
        <v>48</v>
      </c>
      <c r="D741" s="246">
        <v>0</v>
      </c>
      <c r="E741" s="37">
        <v>72.869416024329894</v>
      </c>
    </row>
    <row r="742" spans="1:5" x14ac:dyDescent="0.2">
      <c r="A742">
        <v>2004</v>
      </c>
      <c r="B742" t="s">
        <v>44</v>
      </c>
      <c r="C742" t="s">
        <v>48</v>
      </c>
      <c r="D742" s="246" t="s">
        <v>82</v>
      </c>
      <c r="E742" s="37">
        <v>16.444310504176599</v>
      </c>
    </row>
    <row r="743" spans="1:5" x14ac:dyDescent="0.2">
      <c r="A743">
        <v>2004</v>
      </c>
      <c r="B743" t="s">
        <v>45</v>
      </c>
      <c r="C743" t="s">
        <v>48</v>
      </c>
      <c r="D743" s="246">
        <v>0</v>
      </c>
      <c r="E743" s="37">
        <v>73.7097620546092</v>
      </c>
    </row>
    <row r="744" spans="1:5" x14ac:dyDescent="0.2">
      <c r="A744">
        <v>2004</v>
      </c>
      <c r="B744" t="s">
        <v>45</v>
      </c>
      <c r="C744" t="s">
        <v>48</v>
      </c>
      <c r="D744" s="246" t="s">
        <v>82</v>
      </c>
      <c r="E744" s="37">
        <v>17.117740977069399</v>
      </c>
    </row>
    <row r="745" spans="1:5" x14ac:dyDescent="0.2">
      <c r="A745">
        <v>2004</v>
      </c>
      <c r="B745" t="s">
        <v>46</v>
      </c>
      <c r="C745" t="s">
        <v>48</v>
      </c>
      <c r="D745" s="246">
        <v>0</v>
      </c>
      <c r="E745" s="37">
        <v>72.560164324493996</v>
      </c>
    </row>
    <row r="746" spans="1:5" x14ac:dyDescent="0.2">
      <c r="A746">
        <v>2004</v>
      </c>
      <c r="B746" t="s">
        <v>46</v>
      </c>
      <c r="C746" t="s">
        <v>48</v>
      </c>
      <c r="D746" s="246" t="s">
        <v>82</v>
      </c>
      <c r="E746" s="37">
        <v>16.409385642308902</v>
      </c>
    </row>
    <row r="747" spans="1:5" x14ac:dyDescent="0.2">
      <c r="A747">
        <v>2004</v>
      </c>
      <c r="B747" t="s">
        <v>50</v>
      </c>
      <c r="C747" t="s">
        <v>48</v>
      </c>
      <c r="D747" s="246">
        <v>0</v>
      </c>
      <c r="E747" s="37">
        <v>70.789562838533598</v>
      </c>
    </row>
    <row r="748" spans="1:5" x14ac:dyDescent="0.2">
      <c r="A748">
        <v>2004</v>
      </c>
      <c r="B748" t="s">
        <v>50</v>
      </c>
      <c r="C748" t="s">
        <v>48</v>
      </c>
      <c r="D748" s="246" t="s">
        <v>82</v>
      </c>
      <c r="E748" s="37">
        <v>17.069189022316799</v>
      </c>
    </row>
    <row r="749" spans="1:5" x14ac:dyDescent="0.2">
      <c r="A749">
        <v>2004</v>
      </c>
      <c r="B749" t="s">
        <v>51</v>
      </c>
      <c r="C749" t="s">
        <v>48</v>
      </c>
      <c r="D749" s="246">
        <v>0</v>
      </c>
      <c r="E749" s="37">
        <v>72.357539100031403</v>
      </c>
    </row>
    <row r="750" spans="1:5" x14ac:dyDescent="0.2">
      <c r="A750">
        <v>2004</v>
      </c>
      <c r="B750" t="s">
        <v>51</v>
      </c>
      <c r="C750" t="s">
        <v>48</v>
      </c>
      <c r="D750" s="246" t="s">
        <v>82</v>
      </c>
      <c r="E750" s="37">
        <v>16.098848779173501</v>
      </c>
    </row>
    <row r="751" spans="1:5" x14ac:dyDescent="0.2">
      <c r="A751">
        <v>2004</v>
      </c>
      <c r="B751" t="s">
        <v>53</v>
      </c>
      <c r="C751" t="s">
        <v>48</v>
      </c>
      <c r="D751" s="246">
        <v>0</v>
      </c>
      <c r="E751" s="37">
        <v>74.642643402652993</v>
      </c>
    </row>
    <row r="752" spans="1:5" x14ac:dyDescent="0.2">
      <c r="A752">
        <v>2004</v>
      </c>
      <c r="B752" t="s">
        <v>53</v>
      </c>
      <c r="C752" t="s">
        <v>48</v>
      </c>
      <c r="D752" s="246" t="s">
        <v>82</v>
      </c>
      <c r="E752" s="37">
        <v>17.487886738944699</v>
      </c>
    </row>
    <row r="753" spans="1:5" x14ac:dyDescent="0.2">
      <c r="A753">
        <v>2004</v>
      </c>
      <c r="B753" t="s">
        <v>54</v>
      </c>
      <c r="C753" t="s">
        <v>48</v>
      </c>
      <c r="D753" s="246">
        <v>0</v>
      </c>
      <c r="E753" s="37">
        <v>75.840554354463094</v>
      </c>
    </row>
    <row r="754" spans="1:5" x14ac:dyDescent="0.2">
      <c r="A754">
        <v>2004</v>
      </c>
      <c r="B754" t="s">
        <v>54</v>
      </c>
      <c r="C754" t="s">
        <v>48</v>
      </c>
      <c r="D754" s="246" t="s">
        <v>82</v>
      </c>
      <c r="E754" s="37">
        <v>18.563985715906501</v>
      </c>
    </row>
    <row r="755" spans="1:5" x14ac:dyDescent="0.2">
      <c r="A755">
        <v>2004</v>
      </c>
      <c r="B755" t="s">
        <v>55</v>
      </c>
      <c r="C755" t="s">
        <v>48</v>
      </c>
      <c r="D755" s="246">
        <v>0</v>
      </c>
      <c r="E755" s="37">
        <v>72.599911198282399</v>
      </c>
    </row>
    <row r="756" spans="1:5" x14ac:dyDescent="0.2">
      <c r="A756">
        <v>2004</v>
      </c>
      <c r="B756" t="s">
        <v>55</v>
      </c>
      <c r="C756" t="s">
        <v>48</v>
      </c>
      <c r="D756" s="246" t="s">
        <v>82</v>
      </c>
      <c r="E756" s="37">
        <v>16.6239141055487</v>
      </c>
    </row>
    <row r="757" spans="1:5" x14ac:dyDescent="0.2">
      <c r="A757">
        <v>2004</v>
      </c>
      <c r="B757" t="s">
        <v>56</v>
      </c>
      <c r="C757" t="s">
        <v>48</v>
      </c>
      <c r="D757" s="246">
        <v>0</v>
      </c>
      <c r="E757" s="37">
        <v>72.473856952446695</v>
      </c>
    </row>
    <row r="758" spans="1:5" x14ac:dyDescent="0.2">
      <c r="A758">
        <v>2004</v>
      </c>
      <c r="B758" t="s">
        <v>56</v>
      </c>
      <c r="C758" t="s">
        <v>48</v>
      </c>
      <c r="D758" s="246" t="s">
        <v>82</v>
      </c>
      <c r="E758" s="37">
        <v>16.4307867946338</v>
      </c>
    </row>
    <row r="759" spans="1:5" x14ac:dyDescent="0.2">
      <c r="A759">
        <v>2004</v>
      </c>
      <c r="B759" t="s">
        <v>57</v>
      </c>
      <c r="C759" t="s">
        <v>48</v>
      </c>
      <c r="D759" s="246">
        <v>0</v>
      </c>
      <c r="E759" s="37">
        <v>70.879335105082205</v>
      </c>
    </row>
    <row r="760" spans="1:5" x14ac:dyDescent="0.2">
      <c r="A760">
        <v>2004</v>
      </c>
      <c r="B760" t="s">
        <v>57</v>
      </c>
      <c r="C760" t="s">
        <v>48</v>
      </c>
      <c r="D760" s="246" t="s">
        <v>82</v>
      </c>
      <c r="E760" s="37">
        <v>16.359426298752499</v>
      </c>
    </row>
    <row r="761" spans="1:5" x14ac:dyDescent="0.2">
      <c r="A761">
        <v>2004</v>
      </c>
      <c r="B761" t="s">
        <v>52</v>
      </c>
      <c r="C761" t="s">
        <v>48</v>
      </c>
      <c r="D761" s="246">
        <v>0</v>
      </c>
      <c r="E761" s="37">
        <v>73.175851937742607</v>
      </c>
    </row>
    <row r="762" spans="1:5" x14ac:dyDescent="0.2">
      <c r="A762">
        <v>2004</v>
      </c>
      <c r="B762" t="s">
        <v>52</v>
      </c>
      <c r="C762" t="s">
        <v>48</v>
      </c>
      <c r="D762" s="246" t="s">
        <v>82</v>
      </c>
      <c r="E762" s="37">
        <v>16.8327718416013</v>
      </c>
    </row>
    <row r="763" spans="1:5" x14ac:dyDescent="0.2">
      <c r="A763">
        <v>2004</v>
      </c>
      <c r="B763" t="s">
        <v>58</v>
      </c>
      <c r="C763" t="s">
        <v>48</v>
      </c>
      <c r="D763" s="246">
        <v>0</v>
      </c>
      <c r="E763" s="37">
        <v>74.180836409635205</v>
      </c>
    </row>
    <row r="764" spans="1:5" x14ac:dyDescent="0.2">
      <c r="A764">
        <v>2004</v>
      </c>
      <c r="B764" t="s">
        <v>58</v>
      </c>
      <c r="C764" t="s">
        <v>48</v>
      </c>
      <c r="D764" s="246" t="s">
        <v>82</v>
      </c>
      <c r="E764" s="37">
        <v>18.009597385526899</v>
      </c>
    </row>
    <row r="765" spans="1:5" x14ac:dyDescent="0.2">
      <c r="A765">
        <v>2004</v>
      </c>
      <c r="B765" t="s">
        <v>59</v>
      </c>
      <c r="C765" t="s">
        <v>48</v>
      </c>
      <c r="D765" s="246">
        <v>0</v>
      </c>
      <c r="E765" s="37">
        <v>76.752653074477607</v>
      </c>
    </row>
    <row r="766" spans="1:5" x14ac:dyDescent="0.2">
      <c r="A766">
        <v>2004</v>
      </c>
      <c r="B766" t="s">
        <v>59</v>
      </c>
      <c r="C766" t="s">
        <v>48</v>
      </c>
      <c r="D766" s="246" t="s">
        <v>82</v>
      </c>
      <c r="E766" s="37">
        <v>18.667407961242301</v>
      </c>
    </row>
    <row r="767" spans="1:5" x14ac:dyDescent="0.2">
      <c r="A767">
        <v>2004</v>
      </c>
      <c r="B767" t="s">
        <v>60</v>
      </c>
      <c r="C767" t="s">
        <v>48</v>
      </c>
      <c r="D767" s="246">
        <v>0</v>
      </c>
      <c r="E767" s="37">
        <v>77.264974923906607</v>
      </c>
    </row>
    <row r="768" spans="1:5" x14ac:dyDescent="0.2">
      <c r="A768">
        <v>2004</v>
      </c>
      <c r="B768" t="s">
        <v>60</v>
      </c>
      <c r="C768" t="s">
        <v>48</v>
      </c>
      <c r="D768" s="246" t="s">
        <v>82</v>
      </c>
      <c r="E768" s="37">
        <v>18.927491647652701</v>
      </c>
    </row>
    <row r="769" spans="1:5" x14ac:dyDescent="0.2">
      <c r="A769">
        <v>2004</v>
      </c>
      <c r="B769" t="s">
        <v>61</v>
      </c>
      <c r="C769" t="s">
        <v>48</v>
      </c>
      <c r="D769" s="246">
        <v>0</v>
      </c>
      <c r="E769" s="37">
        <v>76.155783816182307</v>
      </c>
    </row>
    <row r="770" spans="1:5" x14ac:dyDescent="0.2">
      <c r="A770">
        <v>2004</v>
      </c>
      <c r="B770" t="s">
        <v>61</v>
      </c>
      <c r="C770" t="s">
        <v>48</v>
      </c>
      <c r="D770" s="246" t="s">
        <v>82</v>
      </c>
      <c r="E770" s="37">
        <v>18.300034383204999</v>
      </c>
    </row>
    <row r="771" spans="1:5" x14ac:dyDescent="0.2">
      <c r="A771">
        <v>2004</v>
      </c>
      <c r="B771" t="s">
        <v>62</v>
      </c>
      <c r="C771" t="s">
        <v>48</v>
      </c>
      <c r="D771" s="246">
        <v>0</v>
      </c>
      <c r="E771" s="37">
        <v>77.593780468638798</v>
      </c>
    </row>
    <row r="772" spans="1:5" x14ac:dyDescent="0.2">
      <c r="A772">
        <v>2004</v>
      </c>
      <c r="B772" t="s">
        <v>62</v>
      </c>
      <c r="C772" t="s">
        <v>48</v>
      </c>
      <c r="D772" s="246" t="s">
        <v>82</v>
      </c>
      <c r="E772" s="37">
        <v>18.591652417307301</v>
      </c>
    </row>
    <row r="773" spans="1:5" x14ac:dyDescent="0.2">
      <c r="A773">
        <v>2004</v>
      </c>
      <c r="B773" t="s">
        <v>63</v>
      </c>
      <c r="C773" t="s">
        <v>48</v>
      </c>
      <c r="D773" s="246">
        <v>0</v>
      </c>
      <c r="E773" s="37">
        <v>76.218168810748097</v>
      </c>
    </row>
    <row r="774" spans="1:5" x14ac:dyDescent="0.2">
      <c r="A774">
        <v>2004</v>
      </c>
      <c r="B774" t="s">
        <v>63</v>
      </c>
      <c r="C774" t="s">
        <v>48</v>
      </c>
      <c r="D774" s="246" t="s">
        <v>82</v>
      </c>
      <c r="E774" s="37">
        <v>17.458920778407499</v>
      </c>
    </row>
    <row r="775" spans="1:5" x14ac:dyDescent="0.2">
      <c r="A775">
        <v>2004</v>
      </c>
      <c r="B775" t="s">
        <v>64</v>
      </c>
      <c r="C775" t="s">
        <v>48</v>
      </c>
      <c r="D775" s="246">
        <v>0</v>
      </c>
      <c r="E775" s="37">
        <v>77.741671003206505</v>
      </c>
    </row>
    <row r="776" spans="1:5" x14ac:dyDescent="0.2">
      <c r="A776">
        <v>2004</v>
      </c>
      <c r="B776" t="s">
        <v>64</v>
      </c>
      <c r="C776" t="s">
        <v>48</v>
      </c>
      <c r="D776" s="246" t="s">
        <v>82</v>
      </c>
      <c r="E776" s="37">
        <v>18.3372932247667</v>
      </c>
    </row>
    <row r="777" spans="1:5" x14ac:dyDescent="0.2">
      <c r="A777">
        <v>2004</v>
      </c>
      <c r="B777" t="s">
        <v>65</v>
      </c>
      <c r="C777" t="s">
        <v>48</v>
      </c>
      <c r="D777" s="246">
        <v>0</v>
      </c>
      <c r="E777" s="37">
        <v>77.617947596884804</v>
      </c>
    </row>
    <row r="778" spans="1:5" x14ac:dyDescent="0.2">
      <c r="A778">
        <v>2004</v>
      </c>
      <c r="B778" t="s">
        <v>65</v>
      </c>
      <c r="C778" t="s">
        <v>48</v>
      </c>
      <c r="D778" s="246" t="s">
        <v>82</v>
      </c>
      <c r="E778" s="37">
        <v>18.5070972410448</v>
      </c>
    </row>
    <row r="779" spans="1:5" x14ac:dyDescent="0.2">
      <c r="A779">
        <v>2004</v>
      </c>
      <c r="B779" t="s">
        <v>66</v>
      </c>
      <c r="C779" t="s">
        <v>48</v>
      </c>
      <c r="D779" s="246">
        <v>0</v>
      </c>
      <c r="E779" s="37">
        <v>75.5232270652632</v>
      </c>
    </row>
    <row r="780" spans="1:5" x14ac:dyDescent="0.2">
      <c r="A780">
        <v>2004</v>
      </c>
      <c r="B780" t="s">
        <v>66</v>
      </c>
      <c r="C780" t="s">
        <v>48</v>
      </c>
      <c r="D780" s="246" t="s">
        <v>82</v>
      </c>
      <c r="E780" s="37">
        <v>17.9116880887109</v>
      </c>
    </row>
    <row r="781" spans="1:5" x14ac:dyDescent="0.2">
      <c r="A781">
        <v>2004</v>
      </c>
      <c r="B781" t="s">
        <v>67</v>
      </c>
      <c r="C781" t="s">
        <v>48</v>
      </c>
      <c r="D781" s="246">
        <v>0</v>
      </c>
      <c r="E781" s="37">
        <v>74.596630739804695</v>
      </c>
    </row>
    <row r="782" spans="1:5" x14ac:dyDescent="0.2">
      <c r="A782">
        <v>2004</v>
      </c>
      <c r="B782" t="s">
        <v>67</v>
      </c>
      <c r="C782" t="s">
        <v>48</v>
      </c>
      <c r="D782" s="246" t="s">
        <v>82</v>
      </c>
      <c r="E782" s="37">
        <v>17.134526662963601</v>
      </c>
    </row>
    <row r="783" spans="1:5" x14ac:dyDescent="0.2">
      <c r="A783">
        <v>2004</v>
      </c>
      <c r="B783" t="s">
        <v>68</v>
      </c>
      <c r="C783" t="s">
        <v>48</v>
      </c>
      <c r="D783" s="246">
        <v>0</v>
      </c>
      <c r="E783" s="37">
        <v>75.143377999012301</v>
      </c>
    </row>
    <row r="784" spans="1:5" x14ac:dyDescent="0.2">
      <c r="A784">
        <v>2004</v>
      </c>
      <c r="B784" t="s">
        <v>68</v>
      </c>
      <c r="C784" t="s">
        <v>48</v>
      </c>
      <c r="D784" s="246" t="s">
        <v>82</v>
      </c>
      <c r="E784" s="37">
        <v>17.313254590286601</v>
      </c>
    </row>
    <row r="785" spans="1:5" x14ac:dyDescent="0.2">
      <c r="A785">
        <v>2004</v>
      </c>
      <c r="B785" t="s">
        <v>69</v>
      </c>
      <c r="C785" t="s">
        <v>48</v>
      </c>
      <c r="D785" s="246">
        <v>0</v>
      </c>
      <c r="E785" s="37">
        <v>77.764871303457596</v>
      </c>
    </row>
    <row r="786" spans="1:5" x14ac:dyDescent="0.2">
      <c r="A786">
        <v>2004</v>
      </c>
      <c r="B786" t="s">
        <v>69</v>
      </c>
      <c r="C786" t="s">
        <v>48</v>
      </c>
      <c r="D786" s="246" t="s">
        <v>82</v>
      </c>
      <c r="E786" s="37">
        <v>18.555380917017199</v>
      </c>
    </row>
    <row r="787" spans="1:5" x14ac:dyDescent="0.2">
      <c r="A787">
        <v>2004</v>
      </c>
      <c r="B787" t="s">
        <v>144</v>
      </c>
      <c r="C787" t="s">
        <v>3</v>
      </c>
      <c r="D787" s="246">
        <v>0</v>
      </c>
      <c r="E787" s="37">
        <v>71.579980097029306</v>
      </c>
    </row>
    <row r="788" spans="1:5" x14ac:dyDescent="0.2">
      <c r="A788">
        <v>2004</v>
      </c>
      <c r="B788" t="s">
        <v>144</v>
      </c>
      <c r="C788" t="s">
        <v>3</v>
      </c>
      <c r="D788" s="246" t="s">
        <v>82</v>
      </c>
      <c r="E788" s="37">
        <v>16.5146330361761</v>
      </c>
    </row>
    <row r="789" spans="1:5" x14ac:dyDescent="0.2">
      <c r="A789">
        <v>2004</v>
      </c>
      <c r="B789" t="s">
        <v>40</v>
      </c>
      <c r="C789" t="s">
        <v>3</v>
      </c>
      <c r="D789" s="246">
        <v>0</v>
      </c>
      <c r="E789" s="37">
        <v>68.767863677783595</v>
      </c>
    </row>
    <row r="790" spans="1:5" x14ac:dyDescent="0.2">
      <c r="A790">
        <v>2004</v>
      </c>
      <c r="B790" t="s">
        <v>40</v>
      </c>
      <c r="C790" t="s">
        <v>3</v>
      </c>
      <c r="D790" s="246" t="s">
        <v>82</v>
      </c>
      <c r="E790" s="37">
        <v>14.7321668116269</v>
      </c>
    </row>
    <row r="791" spans="1:5" x14ac:dyDescent="0.2">
      <c r="A791">
        <v>2004</v>
      </c>
      <c r="B791" t="s">
        <v>41</v>
      </c>
      <c r="C791" t="s">
        <v>3</v>
      </c>
      <c r="D791" s="246">
        <v>0</v>
      </c>
      <c r="E791" s="37">
        <v>68.748678959560294</v>
      </c>
    </row>
    <row r="792" spans="1:5" x14ac:dyDescent="0.2">
      <c r="A792">
        <v>2004</v>
      </c>
      <c r="B792" t="s">
        <v>41</v>
      </c>
      <c r="C792" t="s">
        <v>3</v>
      </c>
      <c r="D792" s="246" t="s">
        <v>82</v>
      </c>
      <c r="E792" s="37">
        <v>15.4724872481352</v>
      </c>
    </row>
    <row r="793" spans="1:5" x14ac:dyDescent="0.2">
      <c r="A793">
        <v>2004</v>
      </c>
      <c r="B793" t="s">
        <v>42</v>
      </c>
      <c r="C793" t="s">
        <v>3</v>
      </c>
      <c r="D793" s="246">
        <v>0</v>
      </c>
      <c r="E793" s="37">
        <v>68.591082676767897</v>
      </c>
    </row>
    <row r="794" spans="1:5" x14ac:dyDescent="0.2">
      <c r="A794">
        <v>2004</v>
      </c>
      <c r="B794" t="s">
        <v>42</v>
      </c>
      <c r="C794" t="s">
        <v>3</v>
      </c>
      <c r="D794" s="246" t="s">
        <v>82</v>
      </c>
      <c r="E794" s="37">
        <v>14.8161919505292</v>
      </c>
    </row>
    <row r="795" spans="1:5" x14ac:dyDescent="0.2">
      <c r="A795">
        <v>2004</v>
      </c>
      <c r="B795" t="s">
        <v>43</v>
      </c>
      <c r="C795" t="s">
        <v>3</v>
      </c>
      <c r="D795" s="246">
        <v>0</v>
      </c>
      <c r="E795" s="37">
        <v>67.061893201035005</v>
      </c>
    </row>
    <row r="796" spans="1:5" x14ac:dyDescent="0.2">
      <c r="A796">
        <v>2004</v>
      </c>
      <c r="B796" t="s">
        <v>43</v>
      </c>
      <c r="C796" t="s">
        <v>3</v>
      </c>
      <c r="D796" s="246" t="s">
        <v>82</v>
      </c>
      <c r="E796" s="37">
        <v>14.0916486433833</v>
      </c>
    </row>
    <row r="797" spans="1:5" x14ac:dyDescent="0.2">
      <c r="A797">
        <v>2004</v>
      </c>
      <c r="B797" t="s">
        <v>44</v>
      </c>
      <c r="C797" t="s">
        <v>3</v>
      </c>
      <c r="D797" s="246">
        <v>0</v>
      </c>
      <c r="E797" s="37">
        <v>69.461139242280694</v>
      </c>
    </row>
    <row r="798" spans="1:5" x14ac:dyDescent="0.2">
      <c r="A798">
        <v>2004</v>
      </c>
      <c r="B798" t="s">
        <v>44</v>
      </c>
      <c r="C798" t="s">
        <v>3</v>
      </c>
      <c r="D798" s="246" t="s">
        <v>82</v>
      </c>
      <c r="E798" s="37">
        <v>15.310781618950999</v>
      </c>
    </row>
    <row r="799" spans="1:5" x14ac:dyDescent="0.2">
      <c r="A799">
        <v>2004</v>
      </c>
      <c r="B799" t="s">
        <v>45</v>
      </c>
      <c r="C799" t="s">
        <v>3</v>
      </c>
      <c r="D799" s="246">
        <v>0</v>
      </c>
      <c r="E799" s="37">
        <v>69.801812624976606</v>
      </c>
    </row>
    <row r="800" spans="1:5" x14ac:dyDescent="0.2">
      <c r="A800">
        <v>2004</v>
      </c>
      <c r="B800" t="s">
        <v>45</v>
      </c>
      <c r="C800" t="s">
        <v>3</v>
      </c>
      <c r="D800" s="246" t="s">
        <v>82</v>
      </c>
      <c r="E800" s="37">
        <v>15.815924742171701</v>
      </c>
    </row>
    <row r="801" spans="1:5" x14ac:dyDescent="0.2">
      <c r="A801">
        <v>2004</v>
      </c>
      <c r="B801" t="s">
        <v>46</v>
      </c>
      <c r="C801" t="s">
        <v>3</v>
      </c>
      <c r="D801" s="246">
        <v>0</v>
      </c>
      <c r="E801" s="37">
        <v>69.275299079807198</v>
      </c>
    </row>
    <row r="802" spans="1:5" x14ac:dyDescent="0.2">
      <c r="A802">
        <v>2004</v>
      </c>
      <c r="B802" t="s">
        <v>46</v>
      </c>
      <c r="C802" t="s">
        <v>3</v>
      </c>
      <c r="D802" s="246" t="s">
        <v>82</v>
      </c>
      <c r="E802" s="37">
        <v>15.313877454410701</v>
      </c>
    </row>
    <row r="803" spans="1:5" x14ac:dyDescent="0.2">
      <c r="A803">
        <v>2004</v>
      </c>
      <c r="B803" t="s">
        <v>50</v>
      </c>
      <c r="C803" t="s">
        <v>3</v>
      </c>
      <c r="D803" s="246">
        <v>0</v>
      </c>
      <c r="E803" s="37">
        <v>66.716569386502698</v>
      </c>
    </row>
    <row r="804" spans="1:5" x14ac:dyDescent="0.2">
      <c r="A804">
        <v>2004</v>
      </c>
      <c r="B804" t="s">
        <v>50</v>
      </c>
      <c r="C804" t="s">
        <v>3</v>
      </c>
      <c r="D804" s="246" t="s">
        <v>82</v>
      </c>
      <c r="E804" s="37">
        <v>15.267805999248701</v>
      </c>
    </row>
    <row r="805" spans="1:5" x14ac:dyDescent="0.2">
      <c r="A805">
        <v>2004</v>
      </c>
      <c r="B805" t="s">
        <v>51</v>
      </c>
      <c r="C805" t="s">
        <v>3</v>
      </c>
      <c r="D805" s="246">
        <v>0</v>
      </c>
      <c r="E805" s="37">
        <v>68.709745777905596</v>
      </c>
    </row>
    <row r="806" spans="1:5" x14ac:dyDescent="0.2">
      <c r="A806">
        <v>2004</v>
      </c>
      <c r="B806" t="s">
        <v>51</v>
      </c>
      <c r="C806" t="s">
        <v>3</v>
      </c>
      <c r="D806" s="246" t="s">
        <v>82</v>
      </c>
      <c r="E806" s="37">
        <v>14.548813254326801</v>
      </c>
    </row>
    <row r="807" spans="1:5" x14ac:dyDescent="0.2">
      <c r="A807">
        <v>2004</v>
      </c>
      <c r="B807" t="s">
        <v>53</v>
      </c>
      <c r="C807" t="s">
        <v>3</v>
      </c>
      <c r="D807" s="246">
        <v>0</v>
      </c>
      <c r="E807" s="37">
        <v>70.703684397264198</v>
      </c>
    </row>
    <row r="808" spans="1:5" x14ac:dyDescent="0.2">
      <c r="A808">
        <v>2004</v>
      </c>
      <c r="B808" t="s">
        <v>53</v>
      </c>
      <c r="C808" t="s">
        <v>3</v>
      </c>
      <c r="D808" s="246" t="s">
        <v>82</v>
      </c>
      <c r="E808" s="37">
        <v>16.285925464142199</v>
      </c>
    </row>
    <row r="809" spans="1:5" x14ac:dyDescent="0.2">
      <c r="A809">
        <v>2004</v>
      </c>
      <c r="B809" t="s">
        <v>54</v>
      </c>
      <c r="C809" t="s">
        <v>3</v>
      </c>
      <c r="D809" s="246">
        <v>0</v>
      </c>
      <c r="E809" s="37">
        <v>71.967031307624794</v>
      </c>
    </row>
    <row r="810" spans="1:5" x14ac:dyDescent="0.2">
      <c r="A810">
        <v>2004</v>
      </c>
      <c r="B810" t="s">
        <v>54</v>
      </c>
      <c r="C810" t="s">
        <v>3</v>
      </c>
      <c r="D810" s="246" t="s">
        <v>82</v>
      </c>
      <c r="E810" s="37">
        <v>17.147136478636099</v>
      </c>
    </row>
    <row r="811" spans="1:5" x14ac:dyDescent="0.2">
      <c r="A811">
        <v>2004</v>
      </c>
      <c r="B811" t="s">
        <v>55</v>
      </c>
      <c r="C811" t="s">
        <v>3</v>
      </c>
      <c r="D811" s="246">
        <v>0</v>
      </c>
      <c r="E811" s="37">
        <v>68.847449294533504</v>
      </c>
    </row>
    <row r="812" spans="1:5" x14ac:dyDescent="0.2">
      <c r="A812">
        <v>2004</v>
      </c>
      <c r="B812" t="s">
        <v>55</v>
      </c>
      <c r="C812" t="s">
        <v>3</v>
      </c>
      <c r="D812" s="246" t="s">
        <v>82</v>
      </c>
      <c r="E812" s="37">
        <v>15.66611020619</v>
      </c>
    </row>
    <row r="813" spans="1:5" x14ac:dyDescent="0.2">
      <c r="A813">
        <v>2004</v>
      </c>
      <c r="B813" t="s">
        <v>56</v>
      </c>
      <c r="C813" t="s">
        <v>3</v>
      </c>
      <c r="D813" s="246">
        <v>0</v>
      </c>
      <c r="E813" s="37">
        <v>67.645548362540097</v>
      </c>
    </row>
    <row r="814" spans="1:5" x14ac:dyDescent="0.2">
      <c r="A814">
        <v>2004</v>
      </c>
      <c r="B814" t="s">
        <v>56</v>
      </c>
      <c r="C814" t="s">
        <v>3</v>
      </c>
      <c r="D814" s="246" t="s">
        <v>82</v>
      </c>
      <c r="E814" s="37">
        <v>15.2201236911603</v>
      </c>
    </row>
    <row r="815" spans="1:5" x14ac:dyDescent="0.2">
      <c r="A815">
        <v>2004</v>
      </c>
      <c r="B815" t="s">
        <v>57</v>
      </c>
      <c r="C815" t="s">
        <v>3</v>
      </c>
      <c r="D815" s="246">
        <v>0</v>
      </c>
      <c r="E815" s="37">
        <v>66.339491546001597</v>
      </c>
    </row>
    <row r="816" spans="1:5" x14ac:dyDescent="0.2">
      <c r="A816">
        <v>2004</v>
      </c>
      <c r="B816" t="s">
        <v>57</v>
      </c>
      <c r="C816" t="s">
        <v>3</v>
      </c>
      <c r="D816" s="246" t="s">
        <v>82</v>
      </c>
      <c r="E816" s="37">
        <v>15.0953966149191</v>
      </c>
    </row>
    <row r="817" spans="1:5" x14ac:dyDescent="0.2">
      <c r="A817">
        <v>2004</v>
      </c>
      <c r="B817" t="s">
        <v>52</v>
      </c>
      <c r="C817" t="s">
        <v>3</v>
      </c>
      <c r="D817" s="246">
        <v>0</v>
      </c>
      <c r="E817" s="37">
        <v>69.127490556189699</v>
      </c>
    </row>
    <row r="818" spans="1:5" x14ac:dyDescent="0.2">
      <c r="A818">
        <v>2004</v>
      </c>
      <c r="B818" t="s">
        <v>52</v>
      </c>
      <c r="C818" t="s">
        <v>3</v>
      </c>
      <c r="D818" s="246" t="s">
        <v>82</v>
      </c>
      <c r="E818" s="37">
        <v>15.6760756038833</v>
      </c>
    </row>
    <row r="819" spans="1:5" x14ac:dyDescent="0.2">
      <c r="A819">
        <v>2004</v>
      </c>
      <c r="B819" t="s">
        <v>58</v>
      </c>
      <c r="C819" t="s">
        <v>3</v>
      </c>
      <c r="D819" s="246">
        <v>0</v>
      </c>
      <c r="E819" s="37">
        <v>70.076498761545494</v>
      </c>
    </row>
    <row r="820" spans="1:5" x14ac:dyDescent="0.2">
      <c r="A820">
        <v>2004</v>
      </c>
      <c r="B820" t="s">
        <v>58</v>
      </c>
      <c r="C820" t="s">
        <v>3</v>
      </c>
      <c r="D820" s="246" t="s">
        <v>82</v>
      </c>
      <c r="E820" s="37">
        <v>16.596474905591499</v>
      </c>
    </row>
    <row r="821" spans="1:5" x14ac:dyDescent="0.2">
      <c r="A821">
        <v>2004</v>
      </c>
      <c r="B821" t="s">
        <v>59</v>
      </c>
      <c r="C821" t="s">
        <v>3</v>
      </c>
      <c r="D821" s="246">
        <v>0</v>
      </c>
      <c r="E821" s="37">
        <v>73.393032361007997</v>
      </c>
    </row>
    <row r="822" spans="1:5" x14ac:dyDescent="0.2">
      <c r="A822">
        <v>2004</v>
      </c>
      <c r="B822" t="s">
        <v>59</v>
      </c>
      <c r="C822" t="s">
        <v>3</v>
      </c>
      <c r="D822" s="246" t="s">
        <v>82</v>
      </c>
      <c r="E822" s="37">
        <v>17.4447369847808</v>
      </c>
    </row>
    <row r="823" spans="1:5" x14ac:dyDescent="0.2">
      <c r="A823">
        <v>2004</v>
      </c>
      <c r="B823" t="s">
        <v>60</v>
      </c>
      <c r="C823" t="s">
        <v>3</v>
      </c>
      <c r="D823" s="246">
        <v>0</v>
      </c>
      <c r="E823" s="37">
        <v>72.864007272061201</v>
      </c>
    </row>
    <row r="824" spans="1:5" x14ac:dyDescent="0.2">
      <c r="A824">
        <v>2004</v>
      </c>
      <c r="B824" t="s">
        <v>60</v>
      </c>
      <c r="C824" t="s">
        <v>3</v>
      </c>
      <c r="D824" s="246" t="s">
        <v>82</v>
      </c>
      <c r="E824" s="37">
        <v>17.427624101680198</v>
      </c>
    </row>
    <row r="825" spans="1:5" x14ac:dyDescent="0.2">
      <c r="A825">
        <v>2004</v>
      </c>
      <c r="B825" t="s">
        <v>61</v>
      </c>
      <c r="C825" t="s">
        <v>3</v>
      </c>
      <c r="D825" s="246">
        <v>0</v>
      </c>
      <c r="E825" s="37">
        <v>71.804252595171306</v>
      </c>
    </row>
    <row r="826" spans="1:5" x14ac:dyDescent="0.2">
      <c r="A826">
        <v>2004</v>
      </c>
      <c r="B826" t="s">
        <v>61</v>
      </c>
      <c r="C826" t="s">
        <v>3</v>
      </c>
      <c r="D826" s="246" t="s">
        <v>82</v>
      </c>
      <c r="E826" s="37">
        <v>16.657603136759001</v>
      </c>
    </row>
    <row r="827" spans="1:5" x14ac:dyDescent="0.2">
      <c r="A827">
        <v>2004</v>
      </c>
      <c r="B827" t="s">
        <v>62</v>
      </c>
      <c r="C827" t="s">
        <v>3</v>
      </c>
      <c r="D827" s="246">
        <v>0</v>
      </c>
      <c r="E827" s="37">
        <v>73.491613768658098</v>
      </c>
    </row>
    <row r="828" spans="1:5" x14ac:dyDescent="0.2">
      <c r="A828">
        <v>2004</v>
      </c>
      <c r="B828" t="s">
        <v>62</v>
      </c>
      <c r="C828" t="s">
        <v>3</v>
      </c>
      <c r="D828" s="246" t="s">
        <v>82</v>
      </c>
      <c r="E828" s="37">
        <v>17.0259324141403</v>
      </c>
    </row>
    <row r="829" spans="1:5" x14ac:dyDescent="0.2">
      <c r="A829">
        <v>2004</v>
      </c>
      <c r="B829" t="s">
        <v>63</v>
      </c>
      <c r="C829" t="s">
        <v>3</v>
      </c>
      <c r="D829" s="246">
        <v>0</v>
      </c>
      <c r="E829" s="37">
        <v>72.903756591578997</v>
      </c>
    </row>
    <row r="830" spans="1:5" x14ac:dyDescent="0.2">
      <c r="A830">
        <v>2004</v>
      </c>
      <c r="B830" t="s">
        <v>63</v>
      </c>
      <c r="C830" t="s">
        <v>3</v>
      </c>
      <c r="D830" s="246" t="s">
        <v>82</v>
      </c>
      <c r="E830" s="37">
        <v>16.3214447004855</v>
      </c>
    </row>
    <row r="831" spans="1:5" x14ac:dyDescent="0.2">
      <c r="A831">
        <v>2004</v>
      </c>
      <c r="B831" t="s">
        <v>64</v>
      </c>
      <c r="C831" t="s">
        <v>3</v>
      </c>
      <c r="D831" s="246">
        <v>0</v>
      </c>
      <c r="E831" s="37">
        <v>74.208942316471095</v>
      </c>
    </row>
    <row r="832" spans="1:5" x14ac:dyDescent="0.2">
      <c r="A832">
        <v>2004</v>
      </c>
      <c r="B832" t="s">
        <v>64</v>
      </c>
      <c r="C832" t="s">
        <v>3</v>
      </c>
      <c r="D832" s="246" t="s">
        <v>82</v>
      </c>
      <c r="E832" s="37">
        <v>16.749950291268799</v>
      </c>
    </row>
    <row r="833" spans="1:5" x14ac:dyDescent="0.2">
      <c r="A833">
        <v>2004</v>
      </c>
      <c r="B833" t="s">
        <v>65</v>
      </c>
      <c r="C833" t="s">
        <v>3</v>
      </c>
      <c r="D833" s="246">
        <v>0</v>
      </c>
      <c r="E833" s="37">
        <v>73.933287775224997</v>
      </c>
    </row>
    <row r="834" spans="1:5" x14ac:dyDescent="0.2">
      <c r="A834">
        <v>2004</v>
      </c>
      <c r="B834" t="s">
        <v>65</v>
      </c>
      <c r="C834" t="s">
        <v>3</v>
      </c>
      <c r="D834" s="246" t="s">
        <v>82</v>
      </c>
      <c r="E834" s="37">
        <v>16.8944635976661</v>
      </c>
    </row>
    <row r="835" spans="1:5" x14ac:dyDescent="0.2">
      <c r="A835">
        <v>2004</v>
      </c>
      <c r="B835" t="s">
        <v>66</v>
      </c>
      <c r="C835" t="s">
        <v>3</v>
      </c>
      <c r="D835" s="246">
        <v>0</v>
      </c>
      <c r="E835" s="37">
        <v>71.738436111823404</v>
      </c>
    </row>
    <row r="836" spans="1:5" x14ac:dyDescent="0.2">
      <c r="A836">
        <v>2004</v>
      </c>
      <c r="B836" t="s">
        <v>66</v>
      </c>
      <c r="C836" t="s">
        <v>3</v>
      </c>
      <c r="D836" s="246" t="s">
        <v>82</v>
      </c>
      <c r="E836" s="37">
        <v>16.479562375955101</v>
      </c>
    </row>
    <row r="837" spans="1:5" x14ac:dyDescent="0.2">
      <c r="A837">
        <v>2004</v>
      </c>
      <c r="B837" t="s">
        <v>67</v>
      </c>
      <c r="C837" t="s">
        <v>3</v>
      </c>
      <c r="D837" s="246">
        <v>0</v>
      </c>
      <c r="E837" s="37">
        <v>70.837525478508297</v>
      </c>
    </row>
    <row r="838" spans="1:5" x14ac:dyDescent="0.2">
      <c r="A838">
        <v>2004</v>
      </c>
      <c r="B838" t="s">
        <v>67</v>
      </c>
      <c r="C838" t="s">
        <v>3</v>
      </c>
      <c r="D838" s="246" t="s">
        <v>82</v>
      </c>
      <c r="E838" s="37">
        <v>16.010081222618801</v>
      </c>
    </row>
    <row r="839" spans="1:5" x14ac:dyDescent="0.2">
      <c r="A839">
        <v>2004</v>
      </c>
      <c r="B839" t="s">
        <v>68</v>
      </c>
      <c r="C839" t="s">
        <v>3</v>
      </c>
      <c r="D839" s="246">
        <v>0</v>
      </c>
      <c r="E839" s="37">
        <v>72.003484127309406</v>
      </c>
    </row>
    <row r="840" spans="1:5" x14ac:dyDescent="0.2">
      <c r="A840">
        <v>2004</v>
      </c>
      <c r="B840" t="s">
        <v>68</v>
      </c>
      <c r="C840" t="s">
        <v>3</v>
      </c>
      <c r="D840" s="246" t="s">
        <v>82</v>
      </c>
      <c r="E840" s="37">
        <v>16.474142720730701</v>
      </c>
    </row>
    <row r="841" spans="1:5" x14ac:dyDescent="0.2">
      <c r="A841">
        <v>2004</v>
      </c>
      <c r="B841" t="s">
        <v>69</v>
      </c>
      <c r="C841" t="s">
        <v>3</v>
      </c>
      <c r="D841" s="246">
        <v>0</v>
      </c>
      <c r="E841" s="37">
        <v>74.071677067136505</v>
      </c>
    </row>
    <row r="842" spans="1:5" x14ac:dyDescent="0.2">
      <c r="A842">
        <v>2004</v>
      </c>
      <c r="B842" t="s">
        <v>69</v>
      </c>
      <c r="C842" t="s">
        <v>3</v>
      </c>
      <c r="D842" s="246" t="s">
        <v>82</v>
      </c>
      <c r="E842" s="37">
        <v>17.013022005343799</v>
      </c>
    </row>
    <row r="843" spans="1:5" x14ac:dyDescent="0.2">
      <c r="A843">
        <v>2005</v>
      </c>
      <c r="B843" t="s">
        <v>144</v>
      </c>
      <c r="C843" t="s">
        <v>47</v>
      </c>
      <c r="D843" s="246">
        <v>0</v>
      </c>
      <c r="E843" s="37">
        <v>68.252502218952401</v>
      </c>
    </row>
    <row r="844" spans="1:5" x14ac:dyDescent="0.2">
      <c r="A844">
        <v>2005</v>
      </c>
      <c r="B844" t="s">
        <v>144</v>
      </c>
      <c r="C844" t="s">
        <v>47</v>
      </c>
      <c r="D844" s="246" t="s">
        <v>82</v>
      </c>
      <c r="E844" s="37">
        <v>15.0948150637273</v>
      </c>
    </row>
    <row r="845" spans="1:5" x14ac:dyDescent="0.2">
      <c r="A845">
        <v>2005</v>
      </c>
      <c r="B845" t="s">
        <v>40</v>
      </c>
      <c r="C845" t="s">
        <v>47</v>
      </c>
      <c r="D845" s="246">
        <v>0</v>
      </c>
      <c r="E845" s="37">
        <v>65.9581145423507</v>
      </c>
    </row>
    <row r="846" spans="1:5" x14ac:dyDescent="0.2">
      <c r="A846">
        <v>2005</v>
      </c>
      <c r="B846" t="s">
        <v>40</v>
      </c>
      <c r="C846" t="s">
        <v>47</v>
      </c>
      <c r="D846" s="246" t="s">
        <v>82</v>
      </c>
      <c r="E846" s="37">
        <v>13.990725220112701</v>
      </c>
    </row>
    <row r="847" spans="1:5" x14ac:dyDescent="0.2">
      <c r="A847">
        <v>2005</v>
      </c>
      <c r="B847" t="s">
        <v>41</v>
      </c>
      <c r="C847" t="s">
        <v>47</v>
      </c>
      <c r="D847" s="246">
        <v>0</v>
      </c>
      <c r="E847" s="37">
        <v>66.109563214516598</v>
      </c>
    </row>
    <row r="848" spans="1:5" x14ac:dyDescent="0.2">
      <c r="A848">
        <v>2005</v>
      </c>
      <c r="B848" t="s">
        <v>41</v>
      </c>
      <c r="C848" t="s">
        <v>47</v>
      </c>
      <c r="D848" s="246" t="s">
        <v>82</v>
      </c>
      <c r="E848" s="37">
        <v>14.659758662690001</v>
      </c>
    </row>
    <row r="849" spans="1:5" x14ac:dyDescent="0.2">
      <c r="A849">
        <v>2005</v>
      </c>
      <c r="B849" t="s">
        <v>42</v>
      </c>
      <c r="C849" t="s">
        <v>47</v>
      </c>
      <c r="D849" s="246">
        <v>0</v>
      </c>
      <c r="E849" s="37">
        <v>66.010968000439107</v>
      </c>
    </row>
    <row r="850" spans="1:5" x14ac:dyDescent="0.2">
      <c r="A850">
        <v>2005</v>
      </c>
      <c r="B850" t="s">
        <v>42</v>
      </c>
      <c r="C850" t="s">
        <v>47</v>
      </c>
      <c r="D850" s="246" t="s">
        <v>82</v>
      </c>
      <c r="E850" s="37">
        <v>13.933753172599101</v>
      </c>
    </row>
    <row r="851" spans="1:5" x14ac:dyDescent="0.2">
      <c r="A851">
        <v>2005</v>
      </c>
      <c r="B851" t="s">
        <v>43</v>
      </c>
      <c r="C851" t="s">
        <v>47</v>
      </c>
      <c r="D851" s="246">
        <v>0</v>
      </c>
      <c r="E851" s="37">
        <v>64.721374419216502</v>
      </c>
    </row>
    <row r="852" spans="1:5" x14ac:dyDescent="0.2">
      <c r="A852">
        <v>2005</v>
      </c>
      <c r="B852" t="s">
        <v>43</v>
      </c>
      <c r="C852" t="s">
        <v>47</v>
      </c>
      <c r="D852" s="246" t="s">
        <v>82</v>
      </c>
      <c r="E852" s="37">
        <v>13.5054695181736</v>
      </c>
    </row>
    <row r="853" spans="1:5" x14ac:dyDescent="0.2">
      <c r="A853">
        <v>2005</v>
      </c>
      <c r="B853" t="s">
        <v>44</v>
      </c>
      <c r="C853" t="s">
        <v>47</v>
      </c>
      <c r="D853" s="246">
        <v>0</v>
      </c>
      <c r="E853" s="37">
        <v>66.636425916016194</v>
      </c>
    </row>
    <row r="854" spans="1:5" x14ac:dyDescent="0.2">
      <c r="A854">
        <v>2005</v>
      </c>
      <c r="B854" t="s">
        <v>44</v>
      </c>
      <c r="C854" t="s">
        <v>47</v>
      </c>
      <c r="D854" s="246" t="s">
        <v>82</v>
      </c>
      <c r="E854" s="37">
        <v>14.380823891477901</v>
      </c>
    </row>
    <row r="855" spans="1:5" x14ac:dyDescent="0.2">
      <c r="A855">
        <v>2005</v>
      </c>
      <c r="B855" t="s">
        <v>45</v>
      </c>
      <c r="C855" t="s">
        <v>47</v>
      </c>
      <c r="D855" s="246">
        <v>0</v>
      </c>
      <c r="E855" s="37">
        <v>66.903204127317395</v>
      </c>
    </row>
    <row r="856" spans="1:5" x14ac:dyDescent="0.2">
      <c r="A856">
        <v>2005</v>
      </c>
      <c r="B856" t="s">
        <v>45</v>
      </c>
      <c r="C856" t="s">
        <v>47</v>
      </c>
      <c r="D856" s="246" t="s">
        <v>82</v>
      </c>
      <c r="E856" s="37">
        <v>14.7859724706934</v>
      </c>
    </row>
    <row r="857" spans="1:5" x14ac:dyDescent="0.2">
      <c r="A857">
        <v>2005</v>
      </c>
      <c r="B857" t="s">
        <v>46</v>
      </c>
      <c r="C857" t="s">
        <v>47</v>
      </c>
      <c r="D857" s="246">
        <v>0</v>
      </c>
      <c r="E857" s="37">
        <v>66.911059836301206</v>
      </c>
    </row>
    <row r="858" spans="1:5" x14ac:dyDescent="0.2">
      <c r="A858">
        <v>2005</v>
      </c>
      <c r="B858" t="s">
        <v>46</v>
      </c>
      <c r="C858" t="s">
        <v>47</v>
      </c>
      <c r="D858" s="246" t="s">
        <v>82</v>
      </c>
      <c r="E858" s="37">
        <v>14.650961372225501</v>
      </c>
    </row>
    <row r="859" spans="1:5" x14ac:dyDescent="0.2">
      <c r="A859">
        <v>2005</v>
      </c>
      <c r="B859" t="s">
        <v>50</v>
      </c>
      <c r="C859" t="s">
        <v>47</v>
      </c>
      <c r="D859" s="246">
        <v>0</v>
      </c>
      <c r="E859" s="37">
        <v>63.457356574721501</v>
      </c>
    </row>
    <row r="860" spans="1:5" x14ac:dyDescent="0.2">
      <c r="A860">
        <v>2005</v>
      </c>
      <c r="B860" t="s">
        <v>50</v>
      </c>
      <c r="C860" t="s">
        <v>47</v>
      </c>
      <c r="D860" s="246" t="s">
        <v>82</v>
      </c>
      <c r="E860" s="37">
        <v>13.768940257473799</v>
      </c>
    </row>
    <row r="861" spans="1:5" x14ac:dyDescent="0.2">
      <c r="A861">
        <v>2005</v>
      </c>
      <c r="B861" t="s">
        <v>51</v>
      </c>
      <c r="C861" t="s">
        <v>47</v>
      </c>
      <c r="D861" s="246">
        <v>0</v>
      </c>
      <c r="E861" s="37">
        <v>65.429366562957</v>
      </c>
    </row>
    <row r="862" spans="1:5" x14ac:dyDescent="0.2">
      <c r="A862">
        <v>2005</v>
      </c>
      <c r="B862" t="s">
        <v>51</v>
      </c>
      <c r="C862" t="s">
        <v>47</v>
      </c>
      <c r="D862" s="246" t="s">
        <v>82</v>
      </c>
      <c r="E862" s="37">
        <v>12.999988145181399</v>
      </c>
    </row>
    <row r="863" spans="1:5" x14ac:dyDescent="0.2">
      <c r="A863">
        <v>2005</v>
      </c>
      <c r="B863" t="s">
        <v>53</v>
      </c>
      <c r="C863" t="s">
        <v>47</v>
      </c>
      <c r="D863" s="246">
        <v>0</v>
      </c>
      <c r="E863" s="37">
        <v>67.182763072419107</v>
      </c>
    </row>
    <row r="864" spans="1:5" x14ac:dyDescent="0.2">
      <c r="A864">
        <v>2005</v>
      </c>
      <c r="B864" t="s">
        <v>53</v>
      </c>
      <c r="C864" t="s">
        <v>47</v>
      </c>
      <c r="D864" s="246" t="s">
        <v>82</v>
      </c>
      <c r="E864" s="37">
        <v>15.102553376183099</v>
      </c>
    </row>
    <row r="865" spans="1:5" x14ac:dyDescent="0.2">
      <c r="A865">
        <v>2005</v>
      </c>
      <c r="B865" t="s">
        <v>54</v>
      </c>
      <c r="C865" t="s">
        <v>47</v>
      </c>
      <c r="D865" s="246">
        <v>0</v>
      </c>
      <c r="E865" s="37">
        <v>68.601454750611097</v>
      </c>
    </row>
    <row r="866" spans="1:5" x14ac:dyDescent="0.2">
      <c r="A866">
        <v>2005</v>
      </c>
      <c r="B866" t="s">
        <v>54</v>
      </c>
      <c r="C866" t="s">
        <v>47</v>
      </c>
      <c r="D866" s="246" t="s">
        <v>82</v>
      </c>
      <c r="E866" s="37">
        <v>15.7205352315307</v>
      </c>
    </row>
    <row r="867" spans="1:5" x14ac:dyDescent="0.2">
      <c r="A867">
        <v>2005</v>
      </c>
      <c r="B867" t="s">
        <v>55</v>
      </c>
      <c r="C867" t="s">
        <v>47</v>
      </c>
      <c r="D867" s="246">
        <v>0</v>
      </c>
      <c r="E867" s="37">
        <v>65.532252362533399</v>
      </c>
    </row>
    <row r="868" spans="1:5" x14ac:dyDescent="0.2">
      <c r="A868">
        <v>2005</v>
      </c>
      <c r="B868" t="s">
        <v>55</v>
      </c>
      <c r="C868" t="s">
        <v>47</v>
      </c>
      <c r="D868" s="246" t="s">
        <v>82</v>
      </c>
      <c r="E868" s="37">
        <v>14.69324003813</v>
      </c>
    </row>
    <row r="869" spans="1:5" x14ac:dyDescent="0.2">
      <c r="A869">
        <v>2005</v>
      </c>
      <c r="B869" t="s">
        <v>56</v>
      </c>
      <c r="C869" t="s">
        <v>47</v>
      </c>
      <c r="D869" s="246">
        <v>0</v>
      </c>
      <c r="E869" s="37">
        <v>63.6960185278718</v>
      </c>
    </row>
    <row r="870" spans="1:5" x14ac:dyDescent="0.2">
      <c r="A870">
        <v>2005</v>
      </c>
      <c r="B870" t="s">
        <v>56</v>
      </c>
      <c r="C870" t="s">
        <v>47</v>
      </c>
      <c r="D870" s="246" t="s">
        <v>82</v>
      </c>
      <c r="E870" s="37">
        <v>13.9256908525165</v>
      </c>
    </row>
    <row r="871" spans="1:5" x14ac:dyDescent="0.2">
      <c r="A871">
        <v>2005</v>
      </c>
      <c r="B871" t="s">
        <v>57</v>
      </c>
      <c r="C871" t="s">
        <v>47</v>
      </c>
      <c r="D871" s="246">
        <v>0</v>
      </c>
      <c r="E871" s="37">
        <v>62.529816158541699</v>
      </c>
    </row>
    <row r="872" spans="1:5" x14ac:dyDescent="0.2">
      <c r="A872">
        <v>2005</v>
      </c>
      <c r="B872" t="s">
        <v>57</v>
      </c>
      <c r="C872" t="s">
        <v>47</v>
      </c>
      <c r="D872" s="246" t="s">
        <v>82</v>
      </c>
      <c r="E872" s="37">
        <v>13.8491582369213</v>
      </c>
    </row>
    <row r="873" spans="1:5" x14ac:dyDescent="0.2">
      <c r="A873">
        <v>2005</v>
      </c>
      <c r="B873" t="s">
        <v>52</v>
      </c>
      <c r="C873" t="s">
        <v>47</v>
      </c>
      <c r="D873" s="246">
        <v>0</v>
      </c>
      <c r="E873" s="37">
        <v>65.535741257813001</v>
      </c>
    </row>
    <row r="874" spans="1:5" x14ac:dyDescent="0.2">
      <c r="A874">
        <v>2005</v>
      </c>
      <c r="B874" t="s">
        <v>52</v>
      </c>
      <c r="C874" t="s">
        <v>47</v>
      </c>
      <c r="D874" s="246" t="s">
        <v>82</v>
      </c>
      <c r="E874" s="37">
        <v>14.3947254240801</v>
      </c>
    </row>
    <row r="875" spans="1:5" x14ac:dyDescent="0.2">
      <c r="A875">
        <v>2005</v>
      </c>
      <c r="B875" t="s">
        <v>58</v>
      </c>
      <c r="C875" t="s">
        <v>47</v>
      </c>
      <c r="D875" s="246">
        <v>0</v>
      </c>
      <c r="E875" s="37">
        <v>66.527912519466895</v>
      </c>
    </row>
    <row r="876" spans="1:5" x14ac:dyDescent="0.2">
      <c r="A876">
        <v>2005</v>
      </c>
      <c r="B876" t="s">
        <v>58</v>
      </c>
      <c r="C876" t="s">
        <v>47</v>
      </c>
      <c r="D876" s="246" t="s">
        <v>82</v>
      </c>
      <c r="E876" s="37">
        <v>15.167407492693</v>
      </c>
    </row>
    <row r="877" spans="1:5" x14ac:dyDescent="0.2">
      <c r="A877">
        <v>2005</v>
      </c>
      <c r="B877" t="s">
        <v>59</v>
      </c>
      <c r="C877" t="s">
        <v>47</v>
      </c>
      <c r="D877" s="246">
        <v>0</v>
      </c>
      <c r="E877" s="37">
        <v>70.567997509178596</v>
      </c>
    </row>
    <row r="878" spans="1:5" x14ac:dyDescent="0.2">
      <c r="A878">
        <v>2005</v>
      </c>
      <c r="B878" t="s">
        <v>59</v>
      </c>
      <c r="C878" t="s">
        <v>47</v>
      </c>
      <c r="D878" s="246" t="s">
        <v>82</v>
      </c>
      <c r="E878" s="37">
        <v>16.2583349967265</v>
      </c>
    </row>
    <row r="879" spans="1:5" x14ac:dyDescent="0.2">
      <c r="A879">
        <v>2005</v>
      </c>
      <c r="B879" t="s">
        <v>60</v>
      </c>
      <c r="C879" t="s">
        <v>47</v>
      </c>
      <c r="D879" s="246">
        <v>0</v>
      </c>
      <c r="E879" s="37">
        <v>69.375001032865796</v>
      </c>
    </row>
    <row r="880" spans="1:5" x14ac:dyDescent="0.2">
      <c r="A880">
        <v>2005</v>
      </c>
      <c r="B880" t="s">
        <v>60</v>
      </c>
      <c r="C880" t="s">
        <v>47</v>
      </c>
      <c r="D880" s="246" t="s">
        <v>82</v>
      </c>
      <c r="E880" s="37">
        <v>16.075517001846599</v>
      </c>
    </row>
    <row r="881" spans="1:5" x14ac:dyDescent="0.2">
      <c r="A881">
        <v>2005</v>
      </c>
      <c r="B881" t="s">
        <v>61</v>
      </c>
      <c r="C881" t="s">
        <v>47</v>
      </c>
      <c r="D881" s="246">
        <v>0</v>
      </c>
      <c r="E881" s="37">
        <v>67.940795094448902</v>
      </c>
    </row>
    <row r="882" spans="1:5" x14ac:dyDescent="0.2">
      <c r="A882">
        <v>2005</v>
      </c>
      <c r="B882" t="s">
        <v>61</v>
      </c>
      <c r="C882" t="s">
        <v>47</v>
      </c>
      <c r="D882" s="246" t="s">
        <v>82</v>
      </c>
      <c r="E882" s="37">
        <v>14.734591472580499</v>
      </c>
    </row>
    <row r="883" spans="1:5" x14ac:dyDescent="0.2">
      <c r="A883">
        <v>2005</v>
      </c>
      <c r="B883" t="s">
        <v>62</v>
      </c>
      <c r="C883" t="s">
        <v>47</v>
      </c>
      <c r="D883" s="246">
        <v>0</v>
      </c>
      <c r="E883" s="37">
        <v>70.077342905129498</v>
      </c>
    </row>
    <row r="884" spans="1:5" x14ac:dyDescent="0.2">
      <c r="A884">
        <v>2005</v>
      </c>
      <c r="B884" t="s">
        <v>62</v>
      </c>
      <c r="C884" t="s">
        <v>47</v>
      </c>
      <c r="D884" s="246" t="s">
        <v>82</v>
      </c>
      <c r="E884" s="37">
        <v>15.3906859700301</v>
      </c>
    </row>
    <row r="885" spans="1:5" x14ac:dyDescent="0.2">
      <c r="A885">
        <v>2005</v>
      </c>
      <c r="B885" t="s">
        <v>63</v>
      </c>
      <c r="C885" t="s">
        <v>47</v>
      </c>
      <c r="D885" s="246">
        <v>0</v>
      </c>
      <c r="E885" s="37">
        <v>70.126667706113906</v>
      </c>
    </row>
    <row r="886" spans="1:5" x14ac:dyDescent="0.2">
      <c r="A886">
        <v>2005</v>
      </c>
      <c r="B886" t="s">
        <v>63</v>
      </c>
      <c r="C886" t="s">
        <v>47</v>
      </c>
      <c r="D886" s="246" t="s">
        <v>82</v>
      </c>
      <c r="E886" s="37">
        <v>15.341806948791399</v>
      </c>
    </row>
    <row r="887" spans="1:5" x14ac:dyDescent="0.2">
      <c r="A887">
        <v>2005</v>
      </c>
      <c r="B887" t="s">
        <v>64</v>
      </c>
      <c r="C887" t="s">
        <v>47</v>
      </c>
      <c r="D887" s="246">
        <v>0</v>
      </c>
      <c r="E887" s="37">
        <v>71.334075319375302</v>
      </c>
    </row>
    <row r="888" spans="1:5" x14ac:dyDescent="0.2">
      <c r="A888">
        <v>2005</v>
      </c>
      <c r="B888" t="s">
        <v>64</v>
      </c>
      <c r="C888" t="s">
        <v>47</v>
      </c>
      <c r="D888" s="246" t="s">
        <v>82</v>
      </c>
      <c r="E888" s="37">
        <v>15.265700227424301</v>
      </c>
    </row>
    <row r="889" spans="1:5" x14ac:dyDescent="0.2">
      <c r="A889">
        <v>2005</v>
      </c>
      <c r="B889" t="s">
        <v>65</v>
      </c>
      <c r="C889" t="s">
        <v>47</v>
      </c>
      <c r="D889" s="246">
        <v>0</v>
      </c>
      <c r="E889" s="37">
        <v>70.629807073139403</v>
      </c>
    </row>
    <row r="890" spans="1:5" x14ac:dyDescent="0.2">
      <c r="A890">
        <v>2005</v>
      </c>
      <c r="B890" t="s">
        <v>65</v>
      </c>
      <c r="C890" t="s">
        <v>47</v>
      </c>
      <c r="D890" s="246" t="s">
        <v>82</v>
      </c>
      <c r="E890" s="37">
        <v>15.1262567450754</v>
      </c>
    </row>
    <row r="891" spans="1:5" x14ac:dyDescent="0.2">
      <c r="A891">
        <v>2005</v>
      </c>
      <c r="B891" t="s">
        <v>66</v>
      </c>
      <c r="C891" t="s">
        <v>47</v>
      </c>
      <c r="D891" s="246">
        <v>0</v>
      </c>
      <c r="E891" s="37">
        <v>68.757541441381704</v>
      </c>
    </row>
    <row r="892" spans="1:5" x14ac:dyDescent="0.2">
      <c r="A892">
        <v>2005</v>
      </c>
      <c r="B892" t="s">
        <v>66</v>
      </c>
      <c r="C892" t="s">
        <v>47</v>
      </c>
      <c r="D892" s="246" t="s">
        <v>82</v>
      </c>
      <c r="E892" s="37">
        <v>15.3206332730133</v>
      </c>
    </row>
    <row r="893" spans="1:5" x14ac:dyDescent="0.2">
      <c r="A893">
        <v>2005</v>
      </c>
      <c r="B893" t="s">
        <v>67</v>
      </c>
      <c r="C893" t="s">
        <v>47</v>
      </c>
      <c r="D893" s="246">
        <v>0</v>
      </c>
      <c r="E893" s="37">
        <v>68.067474120579604</v>
      </c>
    </row>
    <row r="894" spans="1:5" x14ac:dyDescent="0.2">
      <c r="A894">
        <v>2005</v>
      </c>
      <c r="B894" t="s">
        <v>67</v>
      </c>
      <c r="C894" t="s">
        <v>47</v>
      </c>
      <c r="D894" s="246" t="s">
        <v>82</v>
      </c>
      <c r="E894" s="37">
        <v>15.231801609393701</v>
      </c>
    </row>
    <row r="895" spans="1:5" x14ac:dyDescent="0.2">
      <c r="A895">
        <v>2005</v>
      </c>
      <c r="B895" t="s">
        <v>68</v>
      </c>
      <c r="C895" t="s">
        <v>47</v>
      </c>
      <c r="D895" s="246">
        <v>0</v>
      </c>
      <c r="E895" s="37">
        <v>69.261829009702794</v>
      </c>
    </row>
    <row r="896" spans="1:5" x14ac:dyDescent="0.2">
      <c r="A896">
        <v>2005</v>
      </c>
      <c r="B896" t="s">
        <v>68</v>
      </c>
      <c r="C896" t="s">
        <v>47</v>
      </c>
      <c r="D896" s="246" t="s">
        <v>82</v>
      </c>
      <c r="E896" s="37">
        <v>15.714571439873801</v>
      </c>
    </row>
    <row r="897" spans="1:5" x14ac:dyDescent="0.2">
      <c r="A897">
        <v>2005</v>
      </c>
      <c r="B897" t="s">
        <v>69</v>
      </c>
      <c r="C897" t="s">
        <v>47</v>
      </c>
      <c r="D897" s="246">
        <v>0</v>
      </c>
      <c r="E897" s="37">
        <v>70.655942563143</v>
      </c>
    </row>
    <row r="898" spans="1:5" x14ac:dyDescent="0.2">
      <c r="A898">
        <v>2005</v>
      </c>
      <c r="B898" t="s">
        <v>69</v>
      </c>
      <c r="C898" t="s">
        <v>47</v>
      </c>
      <c r="D898" s="246" t="s">
        <v>82</v>
      </c>
      <c r="E898" s="37">
        <v>15.3944286505505</v>
      </c>
    </row>
    <row r="899" spans="1:5" x14ac:dyDescent="0.2">
      <c r="A899">
        <v>2005</v>
      </c>
      <c r="B899" t="s">
        <v>144</v>
      </c>
      <c r="C899" t="s">
        <v>48</v>
      </c>
      <c r="D899" s="246">
        <v>0</v>
      </c>
      <c r="E899" s="37">
        <v>75.9014976364559</v>
      </c>
    </row>
    <row r="900" spans="1:5" x14ac:dyDescent="0.2">
      <c r="A900">
        <v>2005</v>
      </c>
      <c r="B900" t="s">
        <v>144</v>
      </c>
      <c r="C900" t="s">
        <v>48</v>
      </c>
      <c r="D900" s="246" t="s">
        <v>82</v>
      </c>
      <c r="E900" s="37">
        <v>18.1243516585577</v>
      </c>
    </row>
    <row r="901" spans="1:5" x14ac:dyDescent="0.2">
      <c r="A901">
        <v>2005</v>
      </c>
      <c r="B901" t="s">
        <v>40</v>
      </c>
      <c r="C901" t="s">
        <v>48</v>
      </c>
      <c r="D901" s="246">
        <v>0</v>
      </c>
      <c r="E901" s="37">
        <v>72.716178524173003</v>
      </c>
    </row>
    <row r="902" spans="1:5" x14ac:dyDescent="0.2">
      <c r="A902">
        <v>2005</v>
      </c>
      <c r="B902" t="s">
        <v>40</v>
      </c>
      <c r="C902" t="s">
        <v>48</v>
      </c>
      <c r="D902" s="246" t="s">
        <v>82</v>
      </c>
      <c r="E902" s="37">
        <v>15.927128109811401</v>
      </c>
    </row>
    <row r="903" spans="1:5" x14ac:dyDescent="0.2">
      <c r="A903">
        <v>2005</v>
      </c>
      <c r="B903" t="s">
        <v>41</v>
      </c>
      <c r="C903" t="s">
        <v>48</v>
      </c>
      <c r="D903" s="246">
        <v>0</v>
      </c>
      <c r="E903" s="37">
        <v>73.0299628866902</v>
      </c>
    </row>
    <row r="904" spans="1:5" x14ac:dyDescent="0.2">
      <c r="A904">
        <v>2005</v>
      </c>
      <c r="B904" t="s">
        <v>41</v>
      </c>
      <c r="C904" t="s">
        <v>48</v>
      </c>
      <c r="D904" s="246" t="s">
        <v>82</v>
      </c>
      <c r="E904" s="37">
        <v>17.0740426230442</v>
      </c>
    </row>
    <row r="905" spans="1:5" x14ac:dyDescent="0.2">
      <c r="A905">
        <v>2005</v>
      </c>
      <c r="B905" t="s">
        <v>42</v>
      </c>
      <c r="C905" t="s">
        <v>48</v>
      </c>
      <c r="D905" s="246">
        <v>0</v>
      </c>
      <c r="E905" s="37">
        <v>72.144663164748707</v>
      </c>
    </row>
    <row r="906" spans="1:5" x14ac:dyDescent="0.2">
      <c r="A906">
        <v>2005</v>
      </c>
      <c r="B906" t="s">
        <v>42</v>
      </c>
      <c r="C906" t="s">
        <v>48</v>
      </c>
      <c r="D906" s="246" t="s">
        <v>82</v>
      </c>
      <c r="E906" s="37">
        <v>16.198048225935199</v>
      </c>
    </row>
    <row r="907" spans="1:5" x14ac:dyDescent="0.2">
      <c r="A907">
        <v>2005</v>
      </c>
      <c r="B907" t="s">
        <v>43</v>
      </c>
      <c r="C907" t="s">
        <v>48</v>
      </c>
      <c r="D907" s="246">
        <v>0</v>
      </c>
      <c r="E907" s="37">
        <v>70.834608120559494</v>
      </c>
    </row>
    <row r="908" spans="1:5" x14ac:dyDescent="0.2">
      <c r="A908">
        <v>2005</v>
      </c>
      <c r="B908" t="s">
        <v>43</v>
      </c>
      <c r="C908" t="s">
        <v>48</v>
      </c>
      <c r="D908" s="246" t="s">
        <v>82</v>
      </c>
      <c r="E908" s="37">
        <v>15.1996493545526</v>
      </c>
    </row>
    <row r="909" spans="1:5" x14ac:dyDescent="0.2">
      <c r="A909">
        <v>2005</v>
      </c>
      <c r="B909" t="s">
        <v>44</v>
      </c>
      <c r="C909" t="s">
        <v>48</v>
      </c>
      <c r="D909" s="246">
        <v>0</v>
      </c>
      <c r="E909" s="37">
        <v>73.201719551975003</v>
      </c>
    </row>
    <row r="910" spans="1:5" x14ac:dyDescent="0.2">
      <c r="A910">
        <v>2005</v>
      </c>
      <c r="B910" t="s">
        <v>44</v>
      </c>
      <c r="C910" t="s">
        <v>48</v>
      </c>
      <c r="D910" s="246" t="s">
        <v>82</v>
      </c>
      <c r="E910" s="37">
        <v>16.6367505192576</v>
      </c>
    </row>
    <row r="911" spans="1:5" x14ac:dyDescent="0.2">
      <c r="A911">
        <v>2005</v>
      </c>
      <c r="B911" t="s">
        <v>45</v>
      </c>
      <c r="C911" t="s">
        <v>48</v>
      </c>
      <c r="D911" s="246">
        <v>0</v>
      </c>
      <c r="E911" s="37">
        <v>74.004046252210998</v>
      </c>
    </row>
    <row r="912" spans="1:5" x14ac:dyDescent="0.2">
      <c r="A912">
        <v>2005</v>
      </c>
      <c r="B912" t="s">
        <v>45</v>
      </c>
      <c r="C912" t="s">
        <v>48</v>
      </c>
      <c r="D912" s="246" t="s">
        <v>82</v>
      </c>
      <c r="E912" s="37">
        <v>17.3568457199632</v>
      </c>
    </row>
    <row r="913" spans="1:5" x14ac:dyDescent="0.2">
      <c r="A913">
        <v>2005</v>
      </c>
      <c r="B913" t="s">
        <v>46</v>
      </c>
      <c r="C913" t="s">
        <v>48</v>
      </c>
      <c r="D913" s="246">
        <v>0</v>
      </c>
      <c r="E913" s="37">
        <v>72.979277717395902</v>
      </c>
    </row>
    <row r="914" spans="1:5" x14ac:dyDescent="0.2">
      <c r="A914">
        <v>2005</v>
      </c>
      <c r="B914" t="s">
        <v>46</v>
      </c>
      <c r="C914" t="s">
        <v>48</v>
      </c>
      <c r="D914" s="246" t="s">
        <v>82</v>
      </c>
      <c r="E914" s="37">
        <v>16.6554426685755</v>
      </c>
    </row>
    <row r="915" spans="1:5" x14ac:dyDescent="0.2">
      <c r="A915">
        <v>2005</v>
      </c>
      <c r="B915" t="s">
        <v>50</v>
      </c>
      <c r="C915" t="s">
        <v>48</v>
      </c>
      <c r="D915" s="246">
        <v>0</v>
      </c>
      <c r="E915" s="37">
        <v>71.133646899237206</v>
      </c>
    </row>
    <row r="916" spans="1:5" x14ac:dyDescent="0.2">
      <c r="A916">
        <v>2005</v>
      </c>
      <c r="B916" t="s">
        <v>50</v>
      </c>
      <c r="C916" t="s">
        <v>48</v>
      </c>
      <c r="D916" s="246" t="s">
        <v>82</v>
      </c>
      <c r="E916" s="37">
        <v>17.2254298226791</v>
      </c>
    </row>
    <row r="917" spans="1:5" x14ac:dyDescent="0.2">
      <c r="A917">
        <v>2005</v>
      </c>
      <c r="B917" t="s">
        <v>51</v>
      </c>
      <c r="C917" t="s">
        <v>48</v>
      </c>
      <c r="D917" s="246">
        <v>0</v>
      </c>
      <c r="E917" s="37">
        <v>72.629234090062099</v>
      </c>
    </row>
    <row r="918" spans="1:5" x14ac:dyDescent="0.2">
      <c r="A918">
        <v>2005</v>
      </c>
      <c r="B918" t="s">
        <v>51</v>
      </c>
      <c r="C918" t="s">
        <v>48</v>
      </c>
      <c r="D918" s="246" t="s">
        <v>82</v>
      </c>
      <c r="E918" s="37">
        <v>16.254095880966702</v>
      </c>
    </row>
    <row r="919" spans="1:5" x14ac:dyDescent="0.2">
      <c r="A919">
        <v>2005</v>
      </c>
      <c r="B919" t="s">
        <v>53</v>
      </c>
      <c r="C919" t="s">
        <v>48</v>
      </c>
      <c r="D919" s="246">
        <v>0</v>
      </c>
      <c r="E919" s="37">
        <v>74.957803015073694</v>
      </c>
    </row>
    <row r="920" spans="1:5" x14ac:dyDescent="0.2">
      <c r="A920">
        <v>2005</v>
      </c>
      <c r="B920" t="s">
        <v>53</v>
      </c>
      <c r="C920" t="s">
        <v>48</v>
      </c>
      <c r="D920" s="246" t="s">
        <v>82</v>
      </c>
      <c r="E920" s="37">
        <v>17.619728873188102</v>
      </c>
    </row>
    <row r="921" spans="1:5" x14ac:dyDescent="0.2">
      <c r="A921">
        <v>2005</v>
      </c>
      <c r="B921" t="s">
        <v>54</v>
      </c>
      <c r="C921" t="s">
        <v>48</v>
      </c>
      <c r="D921" s="246">
        <v>0</v>
      </c>
      <c r="E921" s="37">
        <v>76.277452485177093</v>
      </c>
    </row>
    <row r="922" spans="1:5" x14ac:dyDescent="0.2">
      <c r="A922">
        <v>2005</v>
      </c>
      <c r="B922" t="s">
        <v>54</v>
      </c>
      <c r="C922" t="s">
        <v>48</v>
      </c>
      <c r="D922" s="246" t="s">
        <v>82</v>
      </c>
      <c r="E922" s="37">
        <v>18.700250879935901</v>
      </c>
    </row>
    <row r="923" spans="1:5" x14ac:dyDescent="0.2">
      <c r="A923">
        <v>2005</v>
      </c>
      <c r="B923" t="s">
        <v>55</v>
      </c>
      <c r="C923" t="s">
        <v>48</v>
      </c>
      <c r="D923" s="246">
        <v>0</v>
      </c>
      <c r="E923" s="37">
        <v>73.050438688995001</v>
      </c>
    </row>
    <row r="924" spans="1:5" x14ac:dyDescent="0.2">
      <c r="A924">
        <v>2005</v>
      </c>
      <c r="B924" t="s">
        <v>55</v>
      </c>
      <c r="C924" t="s">
        <v>48</v>
      </c>
      <c r="D924" s="246" t="s">
        <v>82</v>
      </c>
      <c r="E924" s="37">
        <v>16.7787591762925</v>
      </c>
    </row>
    <row r="925" spans="1:5" x14ac:dyDescent="0.2">
      <c r="A925">
        <v>2005</v>
      </c>
      <c r="B925" t="s">
        <v>56</v>
      </c>
      <c r="C925" t="s">
        <v>48</v>
      </c>
      <c r="D925" s="246">
        <v>0</v>
      </c>
      <c r="E925" s="37">
        <v>73.023874816931496</v>
      </c>
    </row>
    <row r="926" spans="1:5" x14ac:dyDescent="0.2">
      <c r="A926">
        <v>2005</v>
      </c>
      <c r="B926" t="s">
        <v>56</v>
      </c>
      <c r="C926" t="s">
        <v>48</v>
      </c>
      <c r="D926" s="246" t="s">
        <v>82</v>
      </c>
      <c r="E926" s="37">
        <v>16.592004284338199</v>
      </c>
    </row>
    <row r="927" spans="1:5" x14ac:dyDescent="0.2">
      <c r="A927">
        <v>2005</v>
      </c>
      <c r="B927" t="s">
        <v>57</v>
      </c>
      <c r="C927" t="s">
        <v>48</v>
      </c>
      <c r="D927" s="246">
        <v>0</v>
      </c>
      <c r="E927" s="37">
        <v>71.436528169459606</v>
      </c>
    </row>
    <row r="928" spans="1:5" x14ac:dyDescent="0.2">
      <c r="A928">
        <v>2005</v>
      </c>
      <c r="B928" t="s">
        <v>57</v>
      </c>
      <c r="C928" t="s">
        <v>48</v>
      </c>
      <c r="D928" s="246" t="s">
        <v>82</v>
      </c>
      <c r="E928" s="37">
        <v>16.546813471462901</v>
      </c>
    </row>
    <row r="929" spans="1:5" x14ac:dyDescent="0.2">
      <c r="A929">
        <v>2005</v>
      </c>
      <c r="B929" t="s">
        <v>52</v>
      </c>
      <c r="C929" t="s">
        <v>48</v>
      </c>
      <c r="D929" s="246">
        <v>0</v>
      </c>
      <c r="E929" s="37">
        <v>73.543825349623404</v>
      </c>
    </row>
    <row r="930" spans="1:5" x14ac:dyDescent="0.2">
      <c r="A930">
        <v>2005</v>
      </c>
      <c r="B930" t="s">
        <v>52</v>
      </c>
      <c r="C930" t="s">
        <v>48</v>
      </c>
      <c r="D930" s="246" t="s">
        <v>82</v>
      </c>
      <c r="E930" s="37">
        <v>16.973697565759998</v>
      </c>
    </row>
    <row r="931" spans="1:5" x14ac:dyDescent="0.2">
      <c r="A931">
        <v>2005</v>
      </c>
      <c r="B931" t="s">
        <v>58</v>
      </c>
      <c r="C931" t="s">
        <v>48</v>
      </c>
      <c r="D931" s="246">
        <v>0</v>
      </c>
      <c r="E931" s="37">
        <v>74.590779827909898</v>
      </c>
    </row>
    <row r="932" spans="1:5" x14ac:dyDescent="0.2">
      <c r="A932">
        <v>2005</v>
      </c>
      <c r="B932" t="s">
        <v>58</v>
      </c>
      <c r="C932" t="s">
        <v>48</v>
      </c>
      <c r="D932" s="246" t="s">
        <v>82</v>
      </c>
      <c r="E932" s="37">
        <v>18.171252142956899</v>
      </c>
    </row>
    <row r="933" spans="1:5" x14ac:dyDescent="0.2">
      <c r="A933">
        <v>2005</v>
      </c>
      <c r="B933" t="s">
        <v>59</v>
      </c>
      <c r="C933" t="s">
        <v>48</v>
      </c>
      <c r="D933" s="246">
        <v>0</v>
      </c>
      <c r="E933" s="37">
        <v>77.085017595613195</v>
      </c>
    </row>
    <row r="934" spans="1:5" x14ac:dyDescent="0.2">
      <c r="A934">
        <v>2005</v>
      </c>
      <c r="B934" t="s">
        <v>59</v>
      </c>
      <c r="C934" t="s">
        <v>48</v>
      </c>
      <c r="D934" s="246" t="s">
        <v>82</v>
      </c>
      <c r="E934" s="37">
        <v>18.816007780536001</v>
      </c>
    </row>
    <row r="935" spans="1:5" x14ac:dyDescent="0.2">
      <c r="A935">
        <v>2005</v>
      </c>
      <c r="B935" t="s">
        <v>60</v>
      </c>
      <c r="C935" t="s">
        <v>48</v>
      </c>
      <c r="D935" s="246">
        <v>0</v>
      </c>
      <c r="E935" s="37">
        <v>77.820795965295602</v>
      </c>
    </row>
    <row r="936" spans="1:5" x14ac:dyDescent="0.2">
      <c r="A936">
        <v>2005</v>
      </c>
      <c r="B936" t="s">
        <v>60</v>
      </c>
      <c r="C936" t="s">
        <v>48</v>
      </c>
      <c r="D936" s="246" t="s">
        <v>82</v>
      </c>
      <c r="E936" s="37">
        <v>19.2452292429853</v>
      </c>
    </row>
    <row r="937" spans="1:5" x14ac:dyDescent="0.2">
      <c r="A937">
        <v>2005</v>
      </c>
      <c r="B937" t="s">
        <v>61</v>
      </c>
      <c r="C937" t="s">
        <v>48</v>
      </c>
      <c r="D937" s="246">
        <v>0</v>
      </c>
      <c r="E937" s="37">
        <v>76.474540589842604</v>
      </c>
    </row>
    <row r="938" spans="1:5" x14ac:dyDescent="0.2">
      <c r="A938">
        <v>2005</v>
      </c>
      <c r="B938" t="s">
        <v>61</v>
      </c>
      <c r="C938" t="s">
        <v>48</v>
      </c>
      <c r="D938" s="246" t="s">
        <v>82</v>
      </c>
      <c r="E938" s="37">
        <v>18.448896134253999</v>
      </c>
    </row>
    <row r="939" spans="1:5" x14ac:dyDescent="0.2">
      <c r="A939">
        <v>2005</v>
      </c>
      <c r="B939" t="s">
        <v>62</v>
      </c>
      <c r="C939" t="s">
        <v>48</v>
      </c>
      <c r="D939" s="246">
        <v>0</v>
      </c>
      <c r="E939" s="37">
        <v>77.948568408164306</v>
      </c>
    </row>
    <row r="940" spans="1:5" x14ac:dyDescent="0.2">
      <c r="A940">
        <v>2005</v>
      </c>
      <c r="B940" t="s">
        <v>62</v>
      </c>
      <c r="C940" t="s">
        <v>48</v>
      </c>
      <c r="D940" s="246" t="s">
        <v>82</v>
      </c>
      <c r="E940" s="37">
        <v>18.792180078542401</v>
      </c>
    </row>
    <row r="941" spans="1:5" x14ac:dyDescent="0.2">
      <c r="A941">
        <v>2005</v>
      </c>
      <c r="B941" t="s">
        <v>63</v>
      </c>
      <c r="C941" t="s">
        <v>48</v>
      </c>
      <c r="D941" s="246">
        <v>0</v>
      </c>
      <c r="E941" s="37">
        <v>76.632338239958997</v>
      </c>
    </row>
    <row r="942" spans="1:5" x14ac:dyDescent="0.2">
      <c r="A942">
        <v>2005</v>
      </c>
      <c r="B942" t="s">
        <v>63</v>
      </c>
      <c r="C942" t="s">
        <v>48</v>
      </c>
      <c r="D942" s="246" t="s">
        <v>82</v>
      </c>
      <c r="E942" s="37">
        <v>17.692233931533199</v>
      </c>
    </row>
    <row r="943" spans="1:5" x14ac:dyDescent="0.2">
      <c r="A943">
        <v>2005</v>
      </c>
      <c r="B943" t="s">
        <v>64</v>
      </c>
      <c r="C943" t="s">
        <v>48</v>
      </c>
      <c r="D943" s="246">
        <v>0</v>
      </c>
      <c r="E943" s="37">
        <v>78.218277023313107</v>
      </c>
    </row>
    <row r="944" spans="1:5" x14ac:dyDescent="0.2">
      <c r="A944">
        <v>2005</v>
      </c>
      <c r="B944" t="s">
        <v>64</v>
      </c>
      <c r="C944" t="s">
        <v>48</v>
      </c>
      <c r="D944" s="246" t="s">
        <v>82</v>
      </c>
      <c r="E944" s="37">
        <v>18.6832128769843</v>
      </c>
    </row>
    <row r="945" spans="1:5" x14ac:dyDescent="0.2">
      <c r="A945">
        <v>2005</v>
      </c>
      <c r="B945" t="s">
        <v>65</v>
      </c>
      <c r="C945" t="s">
        <v>48</v>
      </c>
      <c r="D945" s="246">
        <v>0</v>
      </c>
      <c r="E945" s="37">
        <v>77.949602713352604</v>
      </c>
    </row>
    <row r="946" spans="1:5" x14ac:dyDescent="0.2">
      <c r="A946">
        <v>2005</v>
      </c>
      <c r="B946" t="s">
        <v>65</v>
      </c>
      <c r="C946" t="s">
        <v>48</v>
      </c>
      <c r="D946" s="246" t="s">
        <v>82</v>
      </c>
      <c r="E946" s="37">
        <v>18.7171437068329</v>
      </c>
    </row>
    <row r="947" spans="1:5" x14ac:dyDescent="0.2">
      <c r="A947">
        <v>2005</v>
      </c>
      <c r="B947" t="s">
        <v>66</v>
      </c>
      <c r="C947" t="s">
        <v>48</v>
      </c>
      <c r="D947" s="246">
        <v>0</v>
      </c>
      <c r="E947" s="37">
        <v>75.887718332136402</v>
      </c>
    </row>
    <row r="948" spans="1:5" x14ac:dyDescent="0.2">
      <c r="A948">
        <v>2005</v>
      </c>
      <c r="B948" t="s">
        <v>66</v>
      </c>
      <c r="C948" t="s">
        <v>48</v>
      </c>
      <c r="D948" s="246" t="s">
        <v>82</v>
      </c>
      <c r="E948" s="37">
        <v>18.112676536547902</v>
      </c>
    </row>
    <row r="949" spans="1:5" x14ac:dyDescent="0.2">
      <c r="A949">
        <v>2005</v>
      </c>
      <c r="B949" t="s">
        <v>67</v>
      </c>
      <c r="C949" t="s">
        <v>48</v>
      </c>
      <c r="D949" s="246">
        <v>0</v>
      </c>
      <c r="E949" s="37">
        <v>74.9005553835852</v>
      </c>
    </row>
    <row r="950" spans="1:5" x14ac:dyDescent="0.2">
      <c r="A950">
        <v>2005</v>
      </c>
      <c r="B950" t="s">
        <v>67</v>
      </c>
      <c r="C950" t="s">
        <v>48</v>
      </c>
      <c r="D950" s="246" t="s">
        <v>82</v>
      </c>
      <c r="E950" s="37">
        <v>17.298806930123501</v>
      </c>
    </row>
    <row r="951" spans="1:5" x14ac:dyDescent="0.2">
      <c r="A951">
        <v>2005</v>
      </c>
      <c r="B951" t="s">
        <v>68</v>
      </c>
      <c r="C951" t="s">
        <v>48</v>
      </c>
      <c r="D951" s="246">
        <v>0</v>
      </c>
      <c r="E951" s="37">
        <v>75.356071411091307</v>
      </c>
    </row>
    <row r="952" spans="1:5" x14ac:dyDescent="0.2">
      <c r="A952">
        <v>2005</v>
      </c>
      <c r="B952" t="s">
        <v>68</v>
      </c>
      <c r="C952" t="s">
        <v>48</v>
      </c>
      <c r="D952" s="246" t="s">
        <v>82</v>
      </c>
      <c r="E952" s="37">
        <v>17.4145451553958</v>
      </c>
    </row>
    <row r="953" spans="1:5" x14ac:dyDescent="0.2">
      <c r="A953">
        <v>2005</v>
      </c>
      <c r="B953" t="s">
        <v>69</v>
      </c>
      <c r="C953" t="s">
        <v>48</v>
      </c>
      <c r="D953" s="246">
        <v>0</v>
      </c>
      <c r="E953" s="37">
        <v>78.152127102954395</v>
      </c>
    </row>
    <row r="954" spans="1:5" x14ac:dyDescent="0.2">
      <c r="A954">
        <v>2005</v>
      </c>
      <c r="B954" t="s">
        <v>69</v>
      </c>
      <c r="C954" t="s">
        <v>48</v>
      </c>
      <c r="D954" s="246" t="s">
        <v>82</v>
      </c>
      <c r="E954" s="37">
        <v>18.7652901614589</v>
      </c>
    </row>
    <row r="955" spans="1:5" x14ac:dyDescent="0.2">
      <c r="A955">
        <v>2005</v>
      </c>
      <c r="B955" t="s">
        <v>144</v>
      </c>
      <c r="C955" t="s">
        <v>3</v>
      </c>
      <c r="D955" s="246">
        <v>0</v>
      </c>
      <c r="E955" s="37">
        <v>71.989380010308693</v>
      </c>
    </row>
    <row r="956" spans="1:5" x14ac:dyDescent="0.2">
      <c r="A956">
        <v>2005</v>
      </c>
      <c r="B956" t="s">
        <v>144</v>
      </c>
      <c r="C956" t="s">
        <v>3</v>
      </c>
      <c r="D956" s="246" t="s">
        <v>82</v>
      </c>
      <c r="E956" s="37">
        <v>16.7007499686149</v>
      </c>
    </row>
    <row r="957" spans="1:5" x14ac:dyDescent="0.2">
      <c r="A957">
        <v>2005</v>
      </c>
      <c r="B957" t="s">
        <v>40</v>
      </c>
      <c r="C957" t="s">
        <v>3</v>
      </c>
      <c r="D957" s="246">
        <v>0</v>
      </c>
      <c r="E957" s="37">
        <v>68.998339632337604</v>
      </c>
    </row>
    <row r="958" spans="1:5" x14ac:dyDescent="0.2">
      <c r="A958">
        <v>2005</v>
      </c>
      <c r="B958" t="s">
        <v>40</v>
      </c>
      <c r="C958" t="s">
        <v>3</v>
      </c>
      <c r="D958" s="246" t="s">
        <v>82</v>
      </c>
      <c r="E958" s="37">
        <v>14.8249901282453</v>
      </c>
    </row>
    <row r="959" spans="1:5" x14ac:dyDescent="0.2">
      <c r="A959">
        <v>2005</v>
      </c>
      <c r="B959" t="s">
        <v>41</v>
      </c>
      <c r="C959" t="s">
        <v>3</v>
      </c>
      <c r="D959" s="246">
        <v>0</v>
      </c>
      <c r="E959" s="37">
        <v>69.283600930853098</v>
      </c>
    </row>
    <row r="960" spans="1:5" x14ac:dyDescent="0.2">
      <c r="A960">
        <v>2005</v>
      </c>
      <c r="B960" t="s">
        <v>41</v>
      </c>
      <c r="C960" t="s">
        <v>3</v>
      </c>
      <c r="D960" s="246" t="s">
        <v>82</v>
      </c>
      <c r="E960" s="37">
        <v>15.7458272554967</v>
      </c>
    </row>
    <row r="961" spans="1:5" x14ac:dyDescent="0.2">
      <c r="A961">
        <v>2005</v>
      </c>
      <c r="B961" t="s">
        <v>42</v>
      </c>
      <c r="C961" t="s">
        <v>3</v>
      </c>
      <c r="D961" s="246">
        <v>0</v>
      </c>
      <c r="E961" s="37">
        <v>68.908369345674302</v>
      </c>
    </row>
    <row r="962" spans="1:5" x14ac:dyDescent="0.2">
      <c r="A962">
        <v>2005</v>
      </c>
      <c r="B962" t="s">
        <v>42</v>
      </c>
      <c r="C962" t="s">
        <v>3</v>
      </c>
      <c r="D962" s="246" t="s">
        <v>82</v>
      </c>
      <c r="E962" s="37">
        <v>15.0515354434719</v>
      </c>
    </row>
    <row r="963" spans="1:5" x14ac:dyDescent="0.2">
      <c r="A963">
        <v>2005</v>
      </c>
      <c r="B963" t="s">
        <v>43</v>
      </c>
      <c r="C963" t="s">
        <v>3</v>
      </c>
      <c r="D963" s="246">
        <v>0</v>
      </c>
      <c r="E963" s="37">
        <v>67.488668531422903</v>
      </c>
    </row>
    <row r="964" spans="1:5" x14ac:dyDescent="0.2">
      <c r="A964">
        <v>2005</v>
      </c>
      <c r="B964" t="s">
        <v>43</v>
      </c>
      <c r="C964" t="s">
        <v>3</v>
      </c>
      <c r="D964" s="246" t="s">
        <v>82</v>
      </c>
      <c r="E964" s="37">
        <v>14.289880266171799</v>
      </c>
    </row>
    <row r="965" spans="1:5" x14ac:dyDescent="0.2">
      <c r="A965">
        <v>2005</v>
      </c>
      <c r="B965" t="s">
        <v>44</v>
      </c>
      <c r="C965" t="s">
        <v>3</v>
      </c>
      <c r="D965" s="246">
        <v>0</v>
      </c>
      <c r="E965" s="37">
        <v>69.707685374297199</v>
      </c>
    </row>
    <row r="966" spans="1:5" x14ac:dyDescent="0.2">
      <c r="A966">
        <v>2005</v>
      </c>
      <c r="B966" t="s">
        <v>44</v>
      </c>
      <c r="C966" t="s">
        <v>3</v>
      </c>
      <c r="D966" s="246" t="s">
        <v>82</v>
      </c>
      <c r="E966" s="37">
        <v>15.490067397311901</v>
      </c>
    </row>
    <row r="967" spans="1:5" x14ac:dyDescent="0.2">
      <c r="A967">
        <v>2005</v>
      </c>
      <c r="B967" t="s">
        <v>45</v>
      </c>
      <c r="C967" t="s">
        <v>3</v>
      </c>
      <c r="D967" s="246">
        <v>0</v>
      </c>
      <c r="E967" s="37">
        <v>70.226237399486195</v>
      </c>
    </row>
    <row r="968" spans="1:5" x14ac:dyDescent="0.2">
      <c r="A968">
        <v>2005</v>
      </c>
      <c r="B968" t="s">
        <v>45</v>
      </c>
      <c r="C968" t="s">
        <v>3</v>
      </c>
      <c r="D968" s="246" t="s">
        <v>82</v>
      </c>
      <c r="E968" s="37">
        <v>16.060072829155999</v>
      </c>
    </row>
    <row r="969" spans="1:5" x14ac:dyDescent="0.2">
      <c r="A969">
        <v>2005</v>
      </c>
      <c r="B969" t="s">
        <v>46</v>
      </c>
      <c r="C969" t="s">
        <v>3</v>
      </c>
      <c r="D969" s="246">
        <v>0</v>
      </c>
      <c r="E969" s="37">
        <v>69.684696650358703</v>
      </c>
    </row>
    <row r="970" spans="1:5" x14ac:dyDescent="0.2">
      <c r="A970">
        <v>2005</v>
      </c>
      <c r="B970" t="s">
        <v>46</v>
      </c>
      <c r="C970" t="s">
        <v>3</v>
      </c>
      <c r="D970" s="246" t="s">
        <v>82</v>
      </c>
      <c r="E970" s="37">
        <v>15.5681820550483</v>
      </c>
    </row>
    <row r="971" spans="1:5" x14ac:dyDescent="0.2">
      <c r="A971">
        <v>2005</v>
      </c>
      <c r="B971" t="s">
        <v>50</v>
      </c>
      <c r="C971" t="s">
        <v>3</v>
      </c>
      <c r="D971" s="246">
        <v>0</v>
      </c>
      <c r="E971" s="37">
        <v>67.069172739833803</v>
      </c>
    </row>
    <row r="972" spans="1:5" x14ac:dyDescent="0.2">
      <c r="A972">
        <v>2005</v>
      </c>
      <c r="B972" t="s">
        <v>50</v>
      </c>
      <c r="C972" t="s">
        <v>3</v>
      </c>
      <c r="D972" s="246" t="s">
        <v>82</v>
      </c>
      <c r="E972" s="37">
        <v>15.4329687461116</v>
      </c>
    </row>
    <row r="973" spans="1:5" x14ac:dyDescent="0.2">
      <c r="A973">
        <v>2005</v>
      </c>
      <c r="B973" t="s">
        <v>51</v>
      </c>
      <c r="C973" t="s">
        <v>3</v>
      </c>
      <c r="D973" s="246">
        <v>0</v>
      </c>
      <c r="E973" s="37">
        <v>68.904753245751607</v>
      </c>
    </row>
    <row r="974" spans="1:5" x14ac:dyDescent="0.2">
      <c r="A974">
        <v>2005</v>
      </c>
      <c r="B974" t="s">
        <v>51</v>
      </c>
      <c r="C974" t="s">
        <v>3</v>
      </c>
      <c r="D974" s="246" t="s">
        <v>82</v>
      </c>
      <c r="E974" s="37">
        <v>14.6303638176904</v>
      </c>
    </row>
    <row r="975" spans="1:5" x14ac:dyDescent="0.2">
      <c r="A975">
        <v>2005</v>
      </c>
      <c r="B975" t="s">
        <v>53</v>
      </c>
      <c r="C975" t="s">
        <v>3</v>
      </c>
      <c r="D975" s="246">
        <v>0</v>
      </c>
      <c r="E975" s="37">
        <v>71.001048339043706</v>
      </c>
    </row>
    <row r="976" spans="1:5" x14ac:dyDescent="0.2">
      <c r="A976">
        <v>2005</v>
      </c>
      <c r="B976" t="s">
        <v>53</v>
      </c>
      <c r="C976" t="s">
        <v>3</v>
      </c>
      <c r="D976" s="246" t="s">
        <v>82</v>
      </c>
      <c r="E976" s="37">
        <v>16.429384067137001</v>
      </c>
    </row>
    <row r="977" spans="1:5" x14ac:dyDescent="0.2">
      <c r="A977">
        <v>2005</v>
      </c>
      <c r="B977" t="s">
        <v>54</v>
      </c>
      <c r="C977" t="s">
        <v>3</v>
      </c>
      <c r="D977" s="246">
        <v>0</v>
      </c>
      <c r="E977" s="37">
        <v>72.361192094795996</v>
      </c>
    </row>
    <row r="978" spans="1:5" x14ac:dyDescent="0.2">
      <c r="A978">
        <v>2005</v>
      </c>
      <c r="B978" t="s">
        <v>54</v>
      </c>
      <c r="C978" t="s">
        <v>3</v>
      </c>
      <c r="D978" s="246" t="s">
        <v>82</v>
      </c>
      <c r="E978" s="37">
        <v>17.2699230031103</v>
      </c>
    </row>
    <row r="979" spans="1:5" x14ac:dyDescent="0.2">
      <c r="A979">
        <v>2005</v>
      </c>
      <c r="B979" t="s">
        <v>55</v>
      </c>
      <c r="C979" t="s">
        <v>3</v>
      </c>
      <c r="D979" s="246">
        <v>0</v>
      </c>
      <c r="E979" s="37">
        <v>69.273300410560495</v>
      </c>
    </row>
    <row r="980" spans="1:5" x14ac:dyDescent="0.2">
      <c r="A980">
        <v>2005</v>
      </c>
      <c r="B980" t="s">
        <v>55</v>
      </c>
      <c r="C980" t="s">
        <v>3</v>
      </c>
      <c r="D980" s="246" t="s">
        <v>82</v>
      </c>
      <c r="E980" s="37">
        <v>15.8223595680212</v>
      </c>
    </row>
    <row r="981" spans="1:5" x14ac:dyDescent="0.2">
      <c r="A981">
        <v>2005</v>
      </c>
      <c r="B981" t="s">
        <v>56</v>
      </c>
      <c r="C981" t="s">
        <v>3</v>
      </c>
      <c r="D981" s="246">
        <v>0</v>
      </c>
      <c r="E981" s="37">
        <v>68.277456219525504</v>
      </c>
    </row>
    <row r="982" spans="1:5" x14ac:dyDescent="0.2">
      <c r="A982">
        <v>2005</v>
      </c>
      <c r="B982" t="s">
        <v>56</v>
      </c>
      <c r="C982" t="s">
        <v>3</v>
      </c>
      <c r="D982" s="246" t="s">
        <v>82</v>
      </c>
      <c r="E982" s="37">
        <v>15.374052889568199</v>
      </c>
    </row>
    <row r="983" spans="1:5" x14ac:dyDescent="0.2">
      <c r="A983">
        <v>2005</v>
      </c>
      <c r="B983" t="s">
        <v>57</v>
      </c>
      <c r="C983" t="s">
        <v>3</v>
      </c>
      <c r="D983" s="246">
        <v>0</v>
      </c>
      <c r="E983" s="37">
        <v>66.832478780499201</v>
      </c>
    </row>
    <row r="984" spans="1:5" x14ac:dyDescent="0.2">
      <c r="A984">
        <v>2005</v>
      </c>
      <c r="B984" t="s">
        <v>57</v>
      </c>
      <c r="C984" t="s">
        <v>3</v>
      </c>
      <c r="D984" s="246" t="s">
        <v>82</v>
      </c>
      <c r="E984" s="37">
        <v>15.261375667021101</v>
      </c>
    </row>
    <row r="985" spans="1:5" x14ac:dyDescent="0.2">
      <c r="A985">
        <v>2005</v>
      </c>
      <c r="B985" t="s">
        <v>52</v>
      </c>
      <c r="C985" t="s">
        <v>3</v>
      </c>
      <c r="D985" s="246">
        <v>0</v>
      </c>
      <c r="E985" s="37">
        <v>69.4598669566289</v>
      </c>
    </row>
    <row r="986" spans="1:5" x14ac:dyDescent="0.2">
      <c r="A986">
        <v>2005</v>
      </c>
      <c r="B986" t="s">
        <v>52</v>
      </c>
      <c r="C986" t="s">
        <v>3</v>
      </c>
      <c r="D986" s="246" t="s">
        <v>82</v>
      </c>
      <c r="E986" s="37">
        <v>15.783576798015</v>
      </c>
    </row>
    <row r="987" spans="1:5" x14ac:dyDescent="0.2">
      <c r="A987">
        <v>2005</v>
      </c>
      <c r="B987" t="s">
        <v>58</v>
      </c>
      <c r="C987" t="s">
        <v>3</v>
      </c>
      <c r="D987" s="246">
        <v>0</v>
      </c>
      <c r="E987" s="37">
        <v>70.4033200917832</v>
      </c>
    </row>
    <row r="988" spans="1:5" x14ac:dyDescent="0.2">
      <c r="A988">
        <v>2005</v>
      </c>
      <c r="B988" t="s">
        <v>58</v>
      </c>
      <c r="C988" t="s">
        <v>3</v>
      </c>
      <c r="D988" s="246" t="s">
        <v>82</v>
      </c>
      <c r="E988" s="37">
        <v>16.729273056293401</v>
      </c>
    </row>
    <row r="989" spans="1:5" x14ac:dyDescent="0.2">
      <c r="A989">
        <v>2005</v>
      </c>
      <c r="B989" t="s">
        <v>59</v>
      </c>
      <c r="C989" t="s">
        <v>3</v>
      </c>
      <c r="D989" s="246">
        <v>0</v>
      </c>
      <c r="E989" s="37">
        <v>73.773730074981998</v>
      </c>
    </row>
    <row r="990" spans="1:5" x14ac:dyDescent="0.2">
      <c r="A990">
        <v>2005</v>
      </c>
      <c r="B990" t="s">
        <v>59</v>
      </c>
      <c r="C990" t="s">
        <v>3</v>
      </c>
      <c r="D990" s="246" t="s">
        <v>82</v>
      </c>
      <c r="E990" s="37">
        <v>17.623503096331898</v>
      </c>
    </row>
    <row r="991" spans="1:5" x14ac:dyDescent="0.2">
      <c r="A991">
        <v>2005</v>
      </c>
      <c r="B991" t="s">
        <v>60</v>
      </c>
      <c r="C991" t="s">
        <v>3</v>
      </c>
      <c r="D991" s="246">
        <v>0</v>
      </c>
      <c r="E991" s="37">
        <v>73.433852347419602</v>
      </c>
    </row>
    <row r="992" spans="1:5" x14ac:dyDescent="0.2">
      <c r="A992">
        <v>2005</v>
      </c>
      <c r="B992" t="s">
        <v>60</v>
      </c>
      <c r="C992" t="s">
        <v>3</v>
      </c>
      <c r="D992" s="246" t="s">
        <v>82</v>
      </c>
      <c r="E992" s="37">
        <v>17.731446500386401</v>
      </c>
    </row>
    <row r="993" spans="1:5" x14ac:dyDescent="0.2">
      <c r="A993">
        <v>2005</v>
      </c>
      <c r="B993" t="s">
        <v>61</v>
      </c>
      <c r="C993" t="s">
        <v>3</v>
      </c>
      <c r="D993" s="246">
        <v>0</v>
      </c>
      <c r="E993" s="37">
        <v>72.232130424323799</v>
      </c>
    </row>
    <row r="994" spans="1:5" x14ac:dyDescent="0.2">
      <c r="A994">
        <v>2005</v>
      </c>
      <c r="B994" t="s">
        <v>61</v>
      </c>
      <c r="C994" t="s">
        <v>3</v>
      </c>
      <c r="D994" s="246" t="s">
        <v>82</v>
      </c>
      <c r="E994" s="37">
        <v>16.822499718924199</v>
      </c>
    </row>
    <row r="995" spans="1:5" x14ac:dyDescent="0.2">
      <c r="A995">
        <v>2005</v>
      </c>
      <c r="B995" t="s">
        <v>62</v>
      </c>
      <c r="C995" t="s">
        <v>3</v>
      </c>
      <c r="D995" s="246">
        <v>0</v>
      </c>
      <c r="E995" s="37">
        <v>73.969046210627596</v>
      </c>
    </row>
    <row r="996" spans="1:5" x14ac:dyDescent="0.2">
      <c r="A996">
        <v>2005</v>
      </c>
      <c r="B996" t="s">
        <v>62</v>
      </c>
      <c r="C996" t="s">
        <v>3</v>
      </c>
      <c r="D996" s="246" t="s">
        <v>82</v>
      </c>
      <c r="E996" s="37">
        <v>17.2343951971495</v>
      </c>
    </row>
    <row r="997" spans="1:5" x14ac:dyDescent="0.2">
      <c r="A997">
        <v>2005</v>
      </c>
      <c r="B997" t="s">
        <v>63</v>
      </c>
      <c r="C997" t="s">
        <v>3</v>
      </c>
      <c r="D997" s="246">
        <v>0</v>
      </c>
      <c r="E997" s="37">
        <v>73.301601871981902</v>
      </c>
    </row>
    <row r="998" spans="1:5" x14ac:dyDescent="0.2">
      <c r="A998">
        <v>2005</v>
      </c>
      <c r="B998" t="s">
        <v>63</v>
      </c>
      <c r="C998" t="s">
        <v>3</v>
      </c>
      <c r="D998" s="246" t="s">
        <v>82</v>
      </c>
      <c r="E998" s="37">
        <v>16.553819000462699</v>
      </c>
    </row>
    <row r="999" spans="1:5" x14ac:dyDescent="0.2">
      <c r="A999">
        <v>2005</v>
      </c>
      <c r="B999" t="s">
        <v>64</v>
      </c>
      <c r="C999" t="s">
        <v>3</v>
      </c>
      <c r="D999" s="246">
        <v>0</v>
      </c>
      <c r="E999" s="37">
        <v>74.700248193586006</v>
      </c>
    </row>
    <row r="1000" spans="1:5" x14ac:dyDescent="0.2">
      <c r="A1000">
        <v>2005</v>
      </c>
      <c r="B1000" t="s">
        <v>64</v>
      </c>
      <c r="C1000" t="s">
        <v>3</v>
      </c>
      <c r="D1000" s="246" t="s">
        <v>82</v>
      </c>
      <c r="E1000" s="37">
        <v>17.074382111485502</v>
      </c>
    </row>
    <row r="1001" spans="1:5" x14ac:dyDescent="0.2">
      <c r="A1001">
        <v>2005</v>
      </c>
      <c r="B1001" t="s">
        <v>65</v>
      </c>
      <c r="C1001" t="s">
        <v>3</v>
      </c>
      <c r="D1001" s="246">
        <v>0</v>
      </c>
      <c r="E1001" s="37">
        <v>74.300912116243296</v>
      </c>
    </row>
    <row r="1002" spans="1:5" x14ac:dyDescent="0.2">
      <c r="A1002">
        <v>2005</v>
      </c>
      <c r="B1002" t="s">
        <v>65</v>
      </c>
      <c r="C1002" t="s">
        <v>3</v>
      </c>
      <c r="D1002" s="246" t="s">
        <v>82</v>
      </c>
      <c r="E1002" s="37">
        <v>17.1118939769135</v>
      </c>
    </row>
    <row r="1003" spans="1:5" x14ac:dyDescent="0.2">
      <c r="A1003">
        <v>2005</v>
      </c>
      <c r="B1003" t="s">
        <v>66</v>
      </c>
      <c r="C1003" t="s">
        <v>3</v>
      </c>
      <c r="D1003" s="246">
        <v>0</v>
      </c>
      <c r="E1003" s="37">
        <v>72.107225078295599</v>
      </c>
    </row>
    <row r="1004" spans="1:5" x14ac:dyDescent="0.2">
      <c r="A1004">
        <v>2005</v>
      </c>
      <c r="B1004" t="s">
        <v>66</v>
      </c>
      <c r="C1004" t="s">
        <v>3</v>
      </c>
      <c r="D1004" s="246" t="s">
        <v>82</v>
      </c>
      <c r="E1004" s="37">
        <v>16.661949182427001</v>
      </c>
    </row>
    <row r="1005" spans="1:5" x14ac:dyDescent="0.2">
      <c r="A1005">
        <v>2005</v>
      </c>
      <c r="B1005" t="s">
        <v>67</v>
      </c>
      <c r="C1005" t="s">
        <v>3</v>
      </c>
      <c r="D1005" s="246">
        <v>0</v>
      </c>
      <c r="E1005" s="37">
        <v>71.149835061839994</v>
      </c>
    </row>
    <row r="1006" spans="1:5" x14ac:dyDescent="0.2">
      <c r="A1006">
        <v>2005</v>
      </c>
      <c r="B1006" t="s">
        <v>67</v>
      </c>
      <c r="C1006" t="s">
        <v>3</v>
      </c>
      <c r="D1006" s="246" t="s">
        <v>82</v>
      </c>
      <c r="E1006" s="37">
        <v>16.1697772436357</v>
      </c>
    </row>
    <row r="1007" spans="1:5" x14ac:dyDescent="0.2">
      <c r="A1007">
        <v>2005</v>
      </c>
      <c r="B1007" t="s">
        <v>68</v>
      </c>
      <c r="C1007" t="s">
        <v>3</v>
      </c>
      <c r="D1007" s="246">
        <v>0</v>
      </c>
      <c r="E1007" s="37">
        <v>72.196744447044395</v>
      </c>
    </row>
    <row r="1008" spans="1:5" x14ac:dyDescent="0.2">
      <c r="A1008">
        <v>2005</v>
      </c>
      <c r="B1008" t="s">
        <v>68</v>
      </c>
      <c r="C1008" t="s">
        <v>3</v>
      </c>
      <c r="D1008" s="246" t="s">
        <v>82</v>
      </c>
      <c r="E1008" s="37">
        <v>16.5649226935823</v>
      </c>
    </row>
    <row r="1009" spans="1:5" x14ac:dyDescent="0.2">
      <c r="A1009">
        <v>2005</v>
      </c>
      <c r="B1009" t="s">
        <v>69</v>
      </c>
      <c r="C1009" t="s">
        <v>3</v>
      </c>
      <c r="D1009" s="246">
        <v>0</v>
      </c>
      <c r="E1009" s="37">
        <v>74.491937868183498</v>
      </c>
    </row>
    <row r="1010" spans="1:5" x14ac:dyDescent="0.2">
      <c r="A1010">
        <v>2005</v>
      </c>
      <c r="B1010" t="s">
        <v>69</v>
      </c>
      <c r="C1010" t="s">
        <v>3</v>
      </c>
      <c r="D1010" s="246" t="s">
        <v>82</v>
      </c>
      <c r="E1010" s="37">
        <v>17.232736728371801</v>
      </c>
    </row>
    <row r="1011" spans="1:5" x14ac:dyDescent="0.2">
      <c r="A1011">
        <v>2006</v>
      </c>
      <c r="B1011" t="s">
        <v>144</v>
      </c>
      <c r="C1011" t="s">
        <v>47</v>
      </c>
      <c r="D1011" s="246">
        <v>0</v>
      </c>
      <c r="E1011" s="37">
        <v>68.668149928090699</v>
      </c>
    </row>
    <row r="1012" spans="1:5" x14ac:dyDescent="0.2">
      <c r="A1012">
        <v>2006</v>
      </c>
      <c r="B1012" t="s">
        <v>144</v>
      </c>
      <c r="C1012" t="s">
        <v>47</v>
      </c>
      <c r="D1012" s="246" t="s">
        <v>82</v>
      </c>
      <c r="E1012" s="37">
        <v>15.275550248245199</v>
      </c>
    </row>
    <row r="1013" spans="1:5" x14ac:dyDescent="0.2">
      <c r="A1013">
        <v>2006</v>
      </c>
      <c r="B1013" t="s">
        <v>40</v>
      </c>
      <c r="C1013" t="s">
        <v>47</v>
      </c>
      <c r="D1013" s="246">
        <v>0</v>
      </c>
      <c r="E1013" s="37">
        <v>66.180430220336703</v>
      </c>
    </row>
    <row r="1014" spans="1:5" x14ac:dyDescent="0.2">
      <c r="A1014">
        <v>2006</v>
      </c>
      <c r="B1014" t="s">
        <v>40</v>
      </c>
      <c r="C1014" t="s">
        <v>47</v>
      </c>
      <c r="D1014" s="246" t="s">
        <v>82</v>
      </c>
      <c r="E1014" s="37">
        <v>14.0608436983866</v>
      </c>
    </row>
    <row r="1015" spans="1:5" x14ac:dyDescent="0.2">
      <c r="A1015">
        <v>2006</v>
      </c>
      <c r="B1015" t="s">
        <v>41</v>
      </c>
      <c r="C1015" t="s">
        <v>47</v>
      </c>
      <c r="D1015" s="246">
        <v>0</v>
      </c>
      <c r="E1015" s="37">
        <v>66.613523156690604</v>
      </c>
    </row>
    <row r="1016" spans="1:5" x14ac:dyDescent="0.2">
      <c r="A1016">
        <v>2006</v>
      </c>
      <c r="B1016" t="s">
        <v>41</v>
      </c>
      <c r="C1016" t="s">
        <v>47</v>
      </c>
      <c r="D1016" s="246" t="s">
        <v>82</v>
      </c>
      <c r="E1016" s="37">
        <v>14.8609958347893</v>
      </c>
    </row>
    <row r="1017" spans="1:5" x14ac:dyDescent="0.2">
      <c r="A1017">
        <v>2006</v>
      </c>
      <c r="B1017" t="s">
        <v>42</v>
      </c>
      <c r="C1017" t="s">
        <v>47</v>
      </c>
      <c r="D1017" s="246">
        <v>0</v>
      </c>
      <c r="E1017" s="37">
        <v>66.270833794159799</v>
      </c>
    </row>
    <row r="1018" spans="1:5" x14ac:dyDescent="0.2">
      <c r="A1018">
        <v>2006</v>
      </c>
      <c r="B1018" t="s">
        <v>42</v>
      </c>
      <c r="C1018" t="s">
        <v>47</v>
      </c>
      <c r="D1018" s="246" t="s">
        <v>82</v>
      </c>
      <c r="E1018" s="37">
        <v>14.139136131024699</v>
      </c>
    </row>
    <row r="1019" spans="1:5" x14ac:dyDescent="0.2">
      <c r="A1019">
        <v>2006</v>
      </c>
      <c r="B1019" t="s">
        <v>43</v>
      </c>
      <c r="C1019" t="s">
        <v>47</v>
      </c>
      <c r="D1019" s="246">
        <v>0</v>
      </c>
      <c r="E1019" s="37">
        <v>65.178754352018402</v>
      </c>
    </row>
    <row r="1020" spans="1:5" x14ac:dyDescent="0.2">
      <c r="A1020">
        <v>2006</v>
      </c>
      <c r="B1020" t="s">
        <v>43</v>
      </c>
      <c r="C1020" t="s">
        <v>47</v>
      </c>
      <c r="D1020" s="246" t="s">
        <v>82</v>
      </c>
      <c r="E1020" s="37">
        <v>13.6950665338085</v>
      </c>
    </row>
    <row r="1021" spans="1:5" x14ac:dyDescent="0.2">
      <c r="A1021">
        <v>2006</v>
      </c>
      <c r="B1021" t="s">
        <v>44</v>
      </c>
      <c r="C1021" t="s">
        <v>47</v>
      </c>
      <c r="D1021" s="246">
        <v>0</v>
      </c>
      <c r="E1021" s="37">
        <v>66.804447264414193</v>
      </c>
    </row>
    <row r="1022" spans="1:5" x14ac:dyDescent="0.2">
      <c r="A1022">
        <v>2006</v>
      </c>
      <c r="B1022" t="s">
        <v>44</v>
      </c>
      <c r="C1022" t="s">
        <v>47</v>
      </c>
      <c r="D1022" s="246" t="s">
        <v>82</v>
      </c>
      <c r="E1022" s="37">
        <v>14.5446384337081</v>
      </c>
    </row>
    <row r="1023" spans="1:5" x14ac:dyDescent="0.2">
      <c r="A1023">
        <v>2006</v>
      </c>
      <c r="B1023" t="s">
        <v>45</v>
      </c>
      <c r="C1023" t="s">
        <v>47</v>
      </c>
      <c r="D1023" s="246">
        <v>0</v>
      </c>
      <c r="E1023" s="37">
        <v>67.400056637401704</v>
      </c>
    </row>
    <row r="1024" spans="1:5" x14ac:dyDescent="0.2">
      <c r="A1024">
        <v>2006</v>
      </c>
      <c r="B1024" t="s">
        <v>45</v>
      </c>
      <c r="C1024" t="s">
        <v>47</v>
      </c>
      <c r="D1024" s="246" t="s">
        <v>82</v>
      </c>
      <c r="E1024" s="37">
        <v>15.023116432274</v>
      </c>
    </row>
    <row r="1025" spans="1:5" x14ac:dyDescent="0.2">
      <c r="A1025">
        <v>2006</v>
      </c>
      <c r="B1025" t="s">
        <v>46</v>
      </c>
      <c r="C1025" t="s">
        <v>47</v>
      </c>
      <c r="D1025" s="246">
        <v>0</v>
      </c>
      <c r="E1025" s="37">
        <v>67.287015931042703</v>
      </c>
    </row>
    <row r="1026" spans="1:5" x14ac:dyDescent="0.2">
      <c r="A1026">
        <v>2006</v>
      </c>
      <c r="B1026" t="s">
        <v>46</v>
      </c>
      <c r="C1026" t="s">
        <v>47</v>
      </c>
      <c r="D1026" s="246" t="s">
        <v>82</v>
      </c>
      <c r="E1026" s="37">
        <v>14.904824457887299</v>
      </c>
    </row>
    <row r="1027" spans="1:5" x14ac:dyDescent="0.2">
      <c r="A1027">
        <v>2006</v>
      </c>
      <c r="B1027" t="s">
        <v>50</v>
      </c>
      <c r="C1027" t="s">
        <v>47</v>
      </c>
      <c r="D1027" s="246">
        <v>0</v>
      </c>
      <c r="E1027" s="37">
        <v>63.783826589560199</v>
      </c>
    </row>
    <row r="1028" spans="1:5" x14ac:dyDescent="0.2">
      <c r="A1028">
        <v>2006</v>
      </c>
      <c r="B1028" t="s">
        <v>50</v>
      </c>
      <c r="C1028" t="s">
        <v>47</v>
      </c>
      <c r="D1028" s="246" t="s">
        <v>82</v>
      </c>
      <c r="E1028" s="37">
        <v>13.9142204579669</v>
      </c>
    </row>
    <row r="1029" spans="1:5" x14ac:dyDescent="0.2">
      <c r="A1029">
        <v>2006</v>
      </c>
      <c r="B1029" t="s">
        <v>51</v>
      </c>
      <c r="C1029" t="s">
        <v>47</v>
      </c>
      <c r="D1029" s="246">
        <v>0</v>
      </c>
      <c r="E1029" s="37">
        <v>65.558352360794501</v>
      </c>
    </row>
    <row r="1030" spans="1:5" x14ac:dyDescent="0.2">
      <c r="A1030">
        <v>2006</v>
      </c>
      <c r="B1030" t="s">
        <v>51</v>
      </c>
      <c r="C1030" t="s">
        <v>47</v>
      </c>
      <c r="D1030" s="246" t="s">
        <v>82</v>
      </c>
      <c r="E1030" s="37">
        <v>13.1711557282624</v>
      </c>
    </row>
    <row r="1031" spans="1:5" x14ac:dyDescent="0.2">
      <c r="A1031">
        <v>2006</v>
      </c>
      <c r="B1031" t="s">
        <v>53</v>
      </c>
      <c r="C1031" t="s">
        <v>47</v>
      </c>
      <c r="D1031" s="246">
        <v>0</v>
      </c>
      <c r="E1031" s="37">
        <v>67.453316714351303</v>
      </c>
    </row>
    <row r="1032" spans="1:5" x14ac:dyDescent="0.2">
      <c r="A1032">
        <v>2006</v>
      </c>
      <c r="B1032" t="s">
        <v>53</v>
      </c>
      <c r="C1032" t="s">
        <v>47</v>
      </c>
      <c r="D1032" s="246" t="s">
        <v>82</v>
      </c>
      <c r="E1032" s="37">
        <v>15.2533242258045</v>
      </c>
    </row>
    <row r="1033" spans="1:5" x14ac:dyDescent="0.2">
      <c r="A1033">
        <v>2006</v>
      </c>
      <c r="B1033" t="s">
        <v>54</v>
      </c>
      <c r="C1033" t="s">
        <v>47</v>
      </c>
      <c r="D1033" s="246">
        <v>0</v>
      </c>
      <c r="E1033" s="37">
        <v>68.931501098517103</v>
      </c>
    </row>
    <row r="1034" spans="1:5" x14ac:dyDescent="0.2">
      <c r="A1034">
        <v>2006</v>
      </c>
      <c r="B1034" t="s">
        <v>54</v>
      </c>
      <c r="C1034" t="s">
        <v>47</v>
      </c>
      <c r="D1034" s="246" t="s">
        <v>82</v>
      </c>
      <c r="E1034" s="37">
        <v>15.809451062792</v>
      </c>
    </row>
    <row r="1035" spans="1:5" x14ac:dyDescent="0.2">
      <c r="A1035">
        <v>2006</v>
      </c>
      <c r="B1035" t="s">
        <v>55</v>
      </c>
      <c r="C1035" t="s">
        <v>47</v>
      </c>
      <c r="D1035" s="246">
        <v>0</v>
      </c>
      <c r="E1035" s="37">
        <v>65.917160786091102</v>
      </c>
    </row>
    <row r="1036" spans="1:5" x14ac:dyDescent="0.2">
      <c r="A1036">
        <v>2006</v>
      </c>
      <c r="B1036" t="s">
        <v>55</v>
      </c>
      <c r="C1036" t="s">
        <v>47</v>
      </c>
      <c r="D1036" s="246" t="s">
        <v>82</v>
      </c>
      <c r="E1036" s="37">
        <v>14.8530837861666</v>
      </c>
    </row>
    <row r="1037" spans="1:5" x14ac:dyDescent="0.2">
      <c r="A1037">
        <v>2006</v>
      </c>
      <c r="B1037" t="s">
        <v>56</v>
      </c>
      <c r="C1037" t="s">
        <v>47</v>
      </c>
      <c r="D1037" s="246">
        <v>0</v>
      </c>
      <c r="E1037" s="37">
        <v>64.357074826227901</v>
      </c>
    </row>
    <row r="1038" spans="1:5" x14ac:dyDescent="0.2">
      <c r="A1038">
        <v>2006</v>
      </c>
      <c r="B1038" t="s">
        <v>56</v>
      </c>
      <c r="C1038" t="s">
        <v>47</v>
      </c>
      <c r="D1038" s="246" t="s">
        <v>82</v>
      </c>
      <c r="E1038" s="37">
        <v>14.056063669921199</v>
      </c>
    </row>
    <row r="1039" spans="1:5" x14ac:dyDescent="0.2">
      <c r="A1039">
        <v>2006</v>
      </c>
      <c r="B1039" t="s">
        <v>57</v>
      </c>
      <c r="C1039" t="s">
        <v>47</v>
      </c>
      <c r="D1039" s="246">
        <v>0</v>
      </c>
      <c r="E1039" s="37">
        <v>62.955587161197201</v>
      </c>
    </row>
    <row r="1040" spans="1:5" x14ac:dyDescent="0.2">
      <c r="A1040">
        <v>2006</v>
      </c>
      <c r="B1040" t="s">
        <v>57</v>
      </c>
      <c r="C1040" t="s">
        <v>47</v>
      </c>
      <c r="D1040" s="246" t="s">
        <v>82</v>
      </c>
      <c r="E1040" s="37">
        <v>13.989815782769201</v>
      </c>
    </row>
    <row r="1041" spans="1:5" x14ac:dyDescent="0.2">
      <c r="A1041">
        <v>2006</v>
      </c>
      <c r="B1041" t="s">
        <v>52</v>
      </c>
      <c r="C1041" t="s">
        <v>47</v>
      </c>
      <c r="D1041" s="246">
        <v>0</v>
      </c>
      <c r="E1041" s="37">
        <v>65.822668717072901</v>
      </c>
    </row>
    <row r="1042" spans="1:5" x14ac:dyDescent="0.2">
      <c r="A1042">
        <v>2006</v>
      </c>
      <c r="B1042" t="s">
        <v>52</v>
      </c>
      <c r="C1042" t="s">
        <v>47</v>
      </c>
      <c r="D1042" s="246" t="s">
        <v>82</v>
      </c>
      <c r="E1042" s="37">
        <v>14.458330863283701</v>
      </c>
    </row>
    <row r="1043" spans="1:5" x14ac:dyDescent="0.2">
      <c r="A1043">
        <v>2006</v>
      </c>
      <c r="B1043" t="s">
        <v>58</v>
      </c>
      <c r="C1043" t="s">
        <v>47</v>
      </c>
      <c r="D1043" s="246">
        <v>0</v>
      </c>
      <c r="E1043" s="37">
        <v>66.771336083365597</v>
      </c>
    </row>
    <row r="1044" spans="1:5" x14ac:dyDescent="0.2">
      <c r="A1044">
        <v>2006</v>
      </c>
      <c r="B1044" t="s">
        <v>58</v>
      </c>
      <c r="C1044" t="s">
        <v>47</v>
      </c>
      <c r="D1044" s="246" t="s">
        <v>82</v>
      </c>
      <c r="E1044" s="37">
        <v>15.2641239088174</v>
      </c>
    </row>
    <row r="1045" spans="1:5" x14ac:dyDescent="0.2">
      <c r="A1045">
        <v>2006</v>
      </c>
      <c r="B1045" t="s">
        <v>59</v>
      </c>
      <c r="C1045" t="s">
        <v>47</v>
      </c>
      <c r="D1045" s="246">
        <v>0</v>
      </c>
      <c r="E1045" s="37">
        <v>70.973148585518103</v>
      </c>
    </row>
    <row r="1046" spans="1:5" x14ac:dyDescent="0.2">
      <c r="A1046">
        <v>2006</v>
      </c>
      <c r="B1046" t="s">
        <v>59</v>
      </c>
      <c r="C1046" t="s">
        <v>47</v>
      </c>
      <c r="D1046" s="246" t="s">
        <v>82</v>
      </c>
      <c r="E1046" s="37">
        <v>16.460041622269401</v>
      </c>
    </row>
    <row r="1047" spans="1:5" x14ac:dyDescent="0.2">
      <c r="A1047">
        <v>2006</v>
      </c>
      <c r="B1047" t="s">
        <v>60</v>
      </c>
      <c r="C1047" t="s">
        <v>47</v>
      </c>
      <c r="D1047" s="246">
        <v>0</v>
      </c>
      <c r="E1047" s="37">
        <v>69.918796704099407</v>
      </c>
    </row>
    <row r="1048" spans="1:5" x14ac:dyDescent="0.2">
      <c r="A1048">
        <v>2006</v>
      </c>
      <c r="B1048" t="s">
        <v>60</v>
      </c>
      <c r="C1048" t="s">
        <v>47</v>
      </c>
      <c r="D1048" s="246" t="s">
        <v>82</v>
      </c>
      <c r="E1048" s="37">
        <v>16.3472937952953</v>
      </c>
    </row>
    <row r="1049" spans="1:5" x14ac:dyDescent="0.2">
      <c r="A1049">
        <v>2006</v>
      </c>
      <c r="B1049" t="s">
        <v>61</v>
      </c>
      <c r="C1049" t="s">
        <v>47</v>
      </c>
      <c r="D1049" s="246">
        <v>0</v>
      </c>
      <c r="E1049" s="37">
        <v>68.433235352198096</v>
      </c>
    </row>
    <row r="1050" spans="1:5" x14ac:dyDescent="0.2">
      <c r="A1050">
        <v>2006</v>
      </c>
      <c r="B1050" t="s">
        <v>61</v>
      </c>
      <c r="C1050" t="s">
        <v>47</v>
      </c>
      <c r="D1050" s="246" t="s">
        <v>82</v>
      </c>
      <c r="E1050" s="37">
        <v>14.901336267547901</v>
      </c>
    </row>
    <row r="1051" spans="1:5" x14ac:dyDescent="0.2">
      <c r="A1051">
        <v>2006</v>
      </c>
      <c r="B1051" t="s">
        <v>62</v>
      </c>
      <c r="C1051" t="s">
        <v>47</v>
      </c>
      <c r="D1051" s="246">
        <v>0</v>
      </c>
      <c r="E1051" s="37">
        <v>70.624622656722195</v>
      </c>
    </row>
    <row r="1052" spans="1:5" x14ac:dyDescent="0.2">
      <c r="A1052">
        <v>2006</v>
      </c>
      <c r="B1052" t="s">
        <v>62</v>
      </c>
      <c r="C1052" t="s">
        <v>47</v>
      </c>
      <c r="D1052" s="246" t="s">
        <v>82</v>
      </c>
      <c r="E1052" s="37">
        <v>15.590116661883</v>
      </c>
    </row>
    <row r="1053" spans="1:5" x14ac:dyDescent="0.2">
      <c r="A1053">
        <v>2006</v>
      </c>
      <c r="B1053" t="s">
        <v>63</v>
      </c>
      <c r="C1053" t="s">
        <v>47</v>
      </c>
      <c r="D1053" s="246">
        <v>0</v>
      </c>
      <c r="E1053" s="37">
        <v>70.489329642316505</v>
      </c>
    </row>
    <row r="1054" spans="1:5" x14ac:dyDescent="0.2">
      <c r="A1054">
        <v>2006</v>
      </c>
      <c r="B1054" t="s">
        <v>63</v>
      </c>
      <c r="C1054" t="s">
        <v>47</v>
      </c>
      <c r="D1054" s="246" t="s">
        <v>82</v>
      </c>
      <c r="E1054" s="37">
        <v>15.565037470215399</v>
      </c>
    </row>
    <row r="1055" spans="1:5" x14ac:dyDescent="0.2">
      <c r="A1055">
        <v>2006</v>
      </c>
      <c r="B1055" t="s">
        <v>64</v>
      </c>
      <c r="C1055" t="s">
        <v>47</v>
      </c>
      <c r="D1055" s="246">
        <v>0</v>
      </c>
      <c r="E1055" s="37">
        <v>71.810922787672297</v>
      </c>
    </row>
    <row r="1056" spans="1:5" x14ac:dyDescent="0.2">
      <c r="A1056">
        <v>2006</v>
      </c>
      <c r="B1056" t="s">
        <v>64</v>
      </c>
      <c r="C1056" t="s">
        <v>47</v>
      </c>
      <c r="D1056" s="246" t="s">
        <v>82</v>
      </c>
      <c r="E1056" s="37">
        <v>15.5511615520501</v>
      </c>
    </row>
    <row r="1057" spans="1:5" x14ac:dyDescent="0.2">
      <c r="A1057">
        <v>2006</v>
      </c>
      <c r="B1057" t="s">
        <v>65</v>
      </c>
      <c r="C1057" t="s">
        <v>47</v>
      </c>
      <c r="D1057" s="246">
        <v>0</v>
      </c>
      <c r="E1057" s="37">
        <v>71.008591723576302</v>
      </c>
    </row>
    <row r="1058" spans="1:5" x14ac:dyDescent="0.2">
      <c r="A1058">
        <v>2006</v>
      </c>
      <c r="B1058" t="s">
        <v>65</v>
      </c>
      <c r="C1058" t="s">
        <v>47</v>
      </c>
      <c r="D1058" s="246" t="s">
        <v>82</v>
      </c>
      <c r="E1058" s="37">
        <v>15.343768912871001</v>
      </c>
    </row>
    <row r="1059" spans="1:5" x14ac:dyDescent="0.2">
      <c r="A1059">
        <v>2006</v>
      </c>
      <c r="B1059" t="s">
        <v>66</v>
      </c>
      <c r="C1059" t="s">
        <v>47</v>
      </c>
      <c r="D1059" s="246">
        <v>0</v>
      </c>
      <c r="E1059" s="37">
        <v>69.102495626221895</v>
      </c>
    </row>
    <row r="1060" spans="1:5" x14ac:dyDescent="0.2">
      <c r="A1060">
        <v>2006</v>
      </c>
      <c r="B1060" t="s">
        <v>66</v>
      </c>
      <c r="C1060" t="s">
        <v>47</v>
      </c>
      <c r="D1060" s="246" t="s">
        <v>82</v>
      </c>
      <c r="E1060" s="37">
        <v>15.469790641613599</v>
      </c>
    </row>
    <row r="1061" spans="1:5" x14ac:dyDescent="0.2">
      <c r="A1061">
        <v>2006</v>
      </c>
      <c r="B1061" t="s">
        <v>67</v>
      </c>
      <c r="C1061" t="s">
        <v>47</v>
      </c>
      <c r="D1061" s="246">
        <v>0</v>
      </c>
      <c r="E1061" s="37">
        <v>68.371207671553293</v>
      </c>
    </row>
    <row r="1062" spans="1:5" x14ac:dyDescent="0.2">
      <c r="A1062">
        <v>2006</v>
      </c>
      <c r="B1062" t="s">
        <v>67</v>
      </c>
      <c r="C1062" t="s">
        <v>47</v>
      </c>
      <c r="D1062" s="246" t="s">
        <v>82</v>
      </c>
      <c r="E1062" s="37">
        <v>15.3766888937537</v>
      </c>
    </row>
    <row r="1063" spans="1:5" x14ac:dyDescent="0.2">
      <c r="A1063">
        <v>2006</v>
      </c>
      <c r="B1063" t="s">
        <v>68</v>
      </c>
      <c r="C1063" t="s">
        <v>47</v>
      </c>
      <c r="D1063" s="246">
        <v>0</v>
      </c>
      <c r="E1063" s="37">
        <v>69.432271731478906</v>
      </c>
    </row>
    <row r="1064" spans="1:5" x14ac:dyDescent="0.2">
      <c r="A1064">
        <v>2006</v>
      </c>
      <c r="B1064" t="s">
        <v>68</v>
      </c>
      <c r="C1064" t="s">
        <v>47</v>
      </c>
      <c r="D1064" s="246" t="s">
        <v>82</v>
      </c>
      <c r="E1064" s="37">
        <v>15.7917394136986</v>
      </c>
    </row>
    <row r="1065" spans="1:5" x14ac:dyDescent="0.2">
      <c r="A1065">
        <v>2006</v>
      </c>
      <c r="B1065" t="s">
        <v>69</v>
      </c>
      <c r="C1065" t="s">
        <v>47</v>
      </c>
      <c r="D1065" s="246">
        <v>0</v>
      </c>
      <c r="E1065" s="37">
        <v>71.059361695156994</v>
      </c>
    </row>
    <row r="1066" spans="1:5" x14ac:dyDescent="0.2">
      <c r="A1066">
        <v>2006</v>
      </c>
      <c r="B1066" t="s">
        <v>69</v>
      </c>
      <c r="C1066" t="s">
        <v>47</v>
      </c>
      <c r="D1066" s="246" t="s">
        <v>82</v>
      </c>
      <c r="E1066" s="37">
        <v>15.6039077669351</v>
      </c>
    </row>
    <row r="1067" spans="1:5" x14ac:dyDescent="0.2">
      <c r="A1067">
        <v>2006</v>
      </c>
      <c r="B1067" t="s">
        <v>144</v>
      </c>
      <c r="C1067" t="s">
        <v>48</v>
      </c>
      <c r="D1067" s="246">
        <v>0</v>
      </c>
      <c r="E1067" s="37">
        <v>76.264445915359502</v>
      </c>
    </row>
    <row r="1068" spans="1:5" x14ac:dyDescent="0.2">
      <c r="A1068">
        <v>2006</v>
      </c>
      <c r="B1068" t="s">
        <v>144</v>
      </c>
      <c r="C1068" t="s">
        <v>48</v>
      </c>
      <c r="D1068" s="246" t="s">
        <v>82</v>
      </c>
      <c r="E1068" s="37">
        <v>18.303527600634101</v>
      </c>
    </row>
    <row r="1069" spans="1:5" x14ac:dyDescent="0.2">
      <c r="A1069">
        <v>2006</v>
      </c>
      <c r="B1069" t="s">
        <v>40</v>
      </c>
      <c r="C1069" t="s">
        <v>48</v>
      </c>
      <c r="D1069" s="246">
        <v>0</v>
      </c>
      <c r="E1069" s="37">
        <v>72.937311264652394</v>
      </c>
    </row>
    <row r="1070" spans="1:5" x14ac:dyDescent="0.2">
      <c r="A1070">
        <v>2006</v>
      </c>
      <c r="B1070" t="s">
        <v>40</v>
      </c>
      <c r="C1070" t="s">
        <v>48</v>
      </c>
      <c r="D1070" s="246" t="s">
        <v>82</v>
      </c>
      <c r="E1070" s="37">
        <v>16.036296146336898</v>
      </c>
    </row>
    <row r="1071" spans="1:5" x14ac:dyDescent="0.2">
      <c r="A1071">
        <v>2006</v>
      </c>
      <c r="B1071" t="s">
        <v>41</v>
      </c>
      <c r="C1071" t="s">
        <v>48</v>
      </c>
      <c r="D1071" s="246">
        <v>0</v>
      </c>
      <c r="E1071" s="37">
        <v>73.548492998691799</v>
      </c>
    </row>
    <row r="1072" spans="1:5" x14ac:dyDescent="0.2">
      <c r="A1072">
        <v>2006</v>
      </c>
      <c r="B1072" t="s">
        <v>41</v>
      </c>
      <c r="C1072" t="s">
        <v>48</v>
      </c>
      <c r="D1072" s="246" t="s">
        <v>82</v>
      </c>
      <c r="E1072" s="37">
        <v>17.408237761369399</v>
      </c>
    </row>
    <row r="1073" spans="1:5" x14ac:dyDescent="0.2">
      <c r="A1073">
        <v>2006</v>
      </c>
      <c r="B1073" t="s">
        <v>42</v>
      </c>
      <c r="C1073" t="s">
        <v>48</v>
      </c>
      <c r="D1073" s="246">
        <v>0</v>
      </c>
      <c r="E1073" s="37">
        <v>72.494061293241998</v>
      </c>
    </row>
    <row r="1074" spans="1:5" x14ac:dyDescent="0.2">
      <c r="A1074">
        <v>2006</v>
      </c>
      <c r="B1074" t="s">
        <v>42</v>
      </c>
      <c r="C1074" t="s">
        <v>48</v>
      </c>
      <c r="D1074" s="246" t="s">
        <v>82</v>
      </c>
      <c r="E1074" s="37">
        <v>16.4477911287734</v>
      </c>
    </row>
    <row r="1075" spans="1:5" x14ac:dyDescent="0.2">
      <c r="A1075">
        <v>2006</v>
      </c>
      <c r="B1075" t="s">
        <v>43</v>
      </c>
      <c r="C1075" t="s">
        <v>48</v>
      </c>
      <c r="D1075" s="246">
        <v>0</v>
      </c>
      <c r="E1075" s="37">
        <v>71.185277078652405</v>
      </c>
    </row>
    <row r="1076" spans="1:5" x14ac:dyDescent="0.2">
      <c r="A1076">
        <v>2006</v>
      </c>
      <c r="B1076" t="s">
        <v>43</v>
      </c>
      <c r="C1076" t="s">
        <v>48</v>
      </c>
      <c r="D1076" s="246" t="s">
        <v>82</v>
      </c>
      <c r="E1076" s="37">
        <v>15.399454934935299</v>
      </c>
    </row>
    <row r="1077" spans="1:5" x14ac:dyDescent="0.2">
      <c r="A1077">
        <v>2006</v>
      </c>
      <c r="B1077" t="s">
        <v>44</v>
      </c>
      <c r="C1077" t="s">
        <v>48</v>
      </c>
      <c r="D1077" s="246">
        <v>0</v>
      </c>
      <c r="E1077" s="37">
        <v>73.525274518066794</v>
      </c>
    </row>
    <row r="1078" spans="1:5" x14ac:dyDescent="0.2">
      <c r="A1078">
        <v>2006</v>
      </c>
      <c r="B1078" t="s">
        <v>44</v>
      </c>
      <c r="C1078" t="s">
        <v>48</v>
      </c>
      <c r="D1078" s="246" t="s">
        <v>82</v>
      </c>
      <c r="E1078" s="37">
        <v>16.826813152859401</v>
      </c>
    </row>
    <row r="1079" spans="1:5" x14ac:dyDescent="0.2">
      <c r="A1079">
        <v>2006</v>
      </c>
      <c r="B1079" t="s">
        <v>45</v>
      </c>
      <c r="C1079" t="s">
        <v>48</v>
      </c>
      <c r="D1079" s="246">
        <v>0</v>
      </c>
      <c r="E1079" s="37">
        <v>74.290516419795594</v>
      </c>
    </row>
    <row r="1080" spans="1:5" x14ac:dyDescent="0.2">
      <c r="A1080">
        <v>2006</v>
      </c>
      <c r="B1080" t="s">
        <v>45</v>
      </c>
      <c r="C1080" t="s">
        <v>48</v>
      </c>
      <c r="D1080" s="246" t="s">
        <v>82</v>
      </c>
      <c r="E1080" s="37">
        <v>17.5943477597461</v>
      </c>
    </row>
    <row r="1081" spans="1:5" x14ac:dyDescent="0.2">
      <c r="A1081">
        <v>2006</v>
      </c>
      <c r="B1081" t="s">
        <v>46</v>
      </c>
      <c r="C1081" t="s">
        <v>48</v>
      </c>
      <c r="D1081" s="246">
        <v>0</v>
      </c>
      <c r="E1081" s="37">
        <v>73.384833088389996</v>
      </c>
    </row>
    <row r="1082" spans="1:5" x14ac:dyDescent="0.2">
      <c r="A1082">
        <v>2006</v>
      </c>
      <c r="B1082" t="s">
        <v>46</v>
      </c>
      <c r="C1082" t="s">
        <v>48</v>
      </c>
      <c r="D1082" s="246" t="s">
        <v>82</v>
      </c>
      <c r="E1082" s="37">
        <v>16.894420123718</v>
      </c>
    </row>
    <row r="1083" spans="1:5" x14ac:dyDescent="0.2">
      <c r="A1083">
        <v>2006</v>
      </c>
      <c r="B1083" t="s">
        <v>50</v>
      </c>
      <c r="C1083" t="s">
        <v>48</v>
      </c>
      <c r="D1083" s="246">
        <v>0</v>
      </c>
      <c r="E1083" s="37">
        <v>71.472145272718294</v>
      </c>
    </row>
    <row r="1084" spans="1:5" x14ac:dyDescent="0.2">
      <c r="A1084">
        <v>2006</v>
      </c>
      <c r="B1084" t="s">
        <v>50</v>
      </c>
      <c r="C1084" t="s">
        <v>48</v>
      </c>
      <c r="D1084" s="246" t="s">
        <v>82</v>
      </c>
      <c r="E1084" s="37">
        <v>17.381938879163901</v>
      </c>
    </row>
    <row r="1085" spans="1:5" x14ac:dyDescent="0.2">
      <c r="A1085">
        <v>2006</v>
      </c>
      <c r="B1085" t="s">
        <v>51</v>
      </c>
      <c r="C1085" t="s">
        <v>48</v>
      </c>
      <c r="D1085" s="246">
        <v>0</v>
      </c>
      <c r="E1085" s="37">
        <v>72.896698085863093</v>
      </c>
    </row>
    <row r="1086" spans="1:5" x14ac:dyDescent="0.2">
      <c r="A1086">
        <v>2006</v>
      </c>
      <c r="B1086" t="s">
        <v>51</v>
      </c>
      <c r="C1086" t="s">
        <v>48</v>
      </c>
      <c r="D1086" s="246" t="s">
        <v>82</v>
      </c>
      <c r="E1086" s="37">
        <v>16.407514075853499</v>
      </c>
    </row>
    <row r="1087" spans="1:5" x14ac:dyDescent="0.2">
      <c r="A1087">
        <v>2006</v>
      </c>
      <c r="B1087" t="s">
        <v>53</v>
      </c>
      <c r="C1087" t="s">
        <v>48</v>
      </c>
      <c r="D1087" s="246">
        <v>0</v>
      </c>
      <c r="E1087" s="37">
        <v>75.263921066449598</v>
      </c>
    </row>
    <row r="1088" spans="1:5" x14ac:dyDescent="0.2">
      <c r="A1088">
        <v>2006</v>
      </c>
      <c r="B1088" t="s">
        <v>53</v>
      </c>
      <c r="C1088" t="s">
        <v>48</v>
      </c>
      <c r="D1088" s="246" t="s">
        <v>82</v>
      </c>
      <c r="E1088" s="37">
        <v>17.750592170864898</v>
      </c>
    </row>
    <row r="1089" spans="1:5" x14ac:dyDescent="0.2">
      <c r="A1089">
        <v>2006</v>
      </c>
      <c r="B1089" t="s">
        <v>54</v>
      </c>
      <c r="C1089" t="s">
        <v>48</v>
      </c>
      <c r="D1089" s="246">
        <v>0</v>
      </c>
      <c r="E1089" s="37">
        <v>76.692161979664405</v>
      </c>
    </row>
    <row r="1090" spans="1:5" x14ac:dyDescent="0.2">
      <c r="A1090">
        <v>2006</v>
      </c>
      <c r="B1090" t="s">
        <v>54</v>
      </c>
      <c r="C1090" t="s">
        <v>48</v>
      </c>
      <c r="D1090" s="246" t="s">
        <v>82</v>
      </c>
      <c r="E1090" s="37">
        <v>18.832624573874799</v>
      </c>
    </row>
    <row r="1091" spans="1:5" x14ac:dyDescent="0.2">
      <c r="A1091">
        <v>2006</v>
      </c>
      <c r="B1091" t="s">
        <v>55</v>
      </c>
      <c r="C1091" t="s">
        <v>48</v>
      </c>
      <c r="D1091" s="246">
        <v>0</v>
      </c>
      <c r="E1091" s="37">
        <v>73.487365403872801</v>
      </c>
    </row>
    <row r="1092" spans="1:5" x14ac:dyDescent="0.2">
      <c r="A1092">
        <v>2006</v>
      </c>
      <c r="B1092" t="s">
        <v>55</v>
      </c>
      <c r="C1092" t="s">
        <v>48</v>
      </c>
      <c r="D1092" s="246" t="s">
        <v>82</v>
      </c>
      <c r="E1092" s="37">
        <v>16.930640892692399</v>
      </c>
    </row>
    <row r="1093" spans="1:5" x14ac:dyDescent="0.2">
      <c r="A1093">
        <v>2006</v>
      </c>
      <c r="B1093" t="s">
        <v>56</v>
      </c>
      <c r="C1093" t="s">
        <v>48</v>
      </c>
      <c r="D1093" s="246">
        <v>0</v>
      </c>
      <c r="E1093" s="37">
        <v>73.553296286778902</v>
      </c>
    </row>
    <row r="1094" spans="1:5" x14ac:dyDescent="0.2">
      <c r="A1094">
        <v>2006</v>
      </c>
      <c r="B1094" t="s">
        <v>56</v>
      </c>
      <c r="C1094" t="s">
        <v>48</v>
      </c>
      <c r="D1094" s="246" t="s">
        <v>82</v>
      </c>
      <c r="E1094" s="37">
        <v>16.7531328736532</v>
      </c>
    </row>
    <row r="1095" spans="1:5" x14ac:dyDescent="0.2">
      <c r="A1095">
        <v>2006</v>
      </c>
      <c r="B1095" t="s">
        <v>57</v>
      </c>
      <c r="C1095" t="s">
        <v>48</v>
      </c>
      <c r="D1095" s="246">
        <v>0</v>
      </c>
      <c r="E1095" s="37">
        <v>71.977446321680404</v>
      </c>
    </row>
    <row r="1096" spans="1:5" x14ac:dyDescent="0.2">
      <c r="A1096">
        <v>2006</v>
      </c>
      <c r="B1096" t="s">
        <v>57</v>
      </c>
      <c r="C1096" t="s">
        <v>48</v>
      </c>
      <c r="D1096" s="246" t="s">
        <v>82</v>
      </c>
      <c r="E1096" s="37">
        <v>16.728700031423902</v>
      </c>
    </row>
    <row r="1097" spans="1:5" x14ac:dyDescent="0.2">
      <c r="A1097">
        <v>2006</v>
      </c>
      <c r="B1097" t="s">
        <v>52</v>
      </c>
      <c r="C1097" t="s">
        <v>48</v>
      </c>
      <c r="D1097" s="246">
        <v>0</v>
      </c>
      <c r="E1097" s="37">
        <v>73.902067158862394</v>
      </c>
    </row>
    <row r="1098" spans="1:5" x14ac:dyDescent="0.2">
      <c r="A1098">
        <v>2006</v>
      </c>
      <c r="B1098" t="s">
        <v>52</v>
      </c>
      <c r="C1098" t="s">
        <v>48</v>
      </c>
      <c r="D1098" s="246" t="s">
        <v>82</v>
      </c>
      <c r="E1098" s="37">
        <v>17.112749188832002</v>
      </c>
    </row>
    <row r="1099" spans="1:5" x14ac:dyDescent="0.2">
      <c r="A1099">
        <v>2006</v>
      </c>
      <c r="B1099" t="s">
        <v>58</v>
      </c>
      <c r="C1099" t="s">
        <v>48</v>
      </c>
      <c r="D1099" s="246">
        <v>0</v>
      </c>
      <c r="E1099" s="37">
        <v>74.986273964488106</v>
      </c>
    </row>
    <row r="1100" spans="1:5" x14ac:dyDescent="0.2">
      <c r="A1100">
        <v>2006</v>
      </c>
      <c r="B1100" t="s">
        <v>58</v>
      </c>
      <c r="C1100" t="s">
        <v>48</v>
      </c>
      <c r="D1100" s="246" t="s">
        <v>82</v>
      </c>
      <c r="E1100" s="37">
        <v>18.328073555683201</v>
      </c>
    </row>
    <row r="1101" spans="1:5" x14ac:dyDescent="0.2">
      <c r="A1101">
        <v>2006</v>
      </c>
      <c r="B1101" t="s">
        <v>59</v>
      </c>
      <c r="C1101" t="s">
        <v>48</v>
      </c>
      <c r="D1101" s="246">
        <v>0</v>
      </c>
      <c r="E1101" s="37">
        <v>77.408559412040006</v>
      </c>
    </row>
    <row r="1102" spans="1:5" x14ac:dyDescent="0.2">
      <c r="A1102">
        <v>2006</v>
      </c>
      <c r="B1102" t="s">
        <v>59</v>
      </c>
      <c r="C1102" t="s">
        <v>48</v>
      </c>
      <c r="D1102" s="246" t="s">
        <v>82</v>
      </c>
      <c r="E1102" s="37">
        <v>18.962117528790099</v>
      </c>
    </row>
    <row r="1103" spans="1:5" x14ac:dyDescent="0.2">
      <c r="A1103">
        <v>2006</v>
      </c>
      <c r="B1103" t="s">
        <v>60</v>
      </c>
      <c r="C1103" t="s">
        <v>48</v>
      </c>
      <c r="D1103" s="246">
        <v>0</v>
      </c>
      <c r="E1103" s="37">
        <v>78.348596758986702</v>
      </c>
    </row>
    <row r="1104" spans="1:5" x14ac:dyDescent="0.2">
      <c r="A1104">
        <v>2006</v>
      </c>
      <c r="B1104" t="s">
        <v>60</v>
      </c>
      <c r="C1104" t="s">
        <v>48</v>
      </c>
      <c r="D1104" s="246" t="s">
        <v>82</v>
      </c>
      <c r="E1104" s="37">
        <v>19.5540211304662</v>
      </c>
    </row>
    <row r="1105" spans="1:5" x14ac:dyDescent="0.2">
      <c r="A1105">
        <v>2006</v>
      </c>
      <c r="B1105" t="s">
        <v>61</v>
      </c>
      <c r="C1105" t="s">
        <v>48</v>
      </c>
      <c r="D1105" s="246">
        <v>0</v>
      </c>
      <c r="E1105" s="37">
        <v>76.785954220406694</v>
      </c>
    </row>
    <row r="1106" spans="1:5" x14ac:dyDescent="0.2">
      <c r="A1106">
        <v>2006</v>
      </c>
      <c r="B1106" t="s">
        <v>61</v>
      </c>
      <c r="C1106" t="s">
        <v>48</v>
      </c>
      <c r="D1106" s="246" t="s">
        <v>82</v>
      </c>
      <c r="E1106" s="37">
        <v>18.5959579387345</v>
      </c>
    </row>
    <row r="1107" spans="1:5" x14ac:dyDescent="0.2">
      <c r="A1107">
        <v>2006</v>
      </c>
      <c r="B1107" t="s">
        <v>62</v>
      </c>
      <c r="C1107" t="s">
        <v>48</v>
      </c>
      <c r="D1107" s="246">
        <v>0</v>
      </c>
      <c r="E1107" s="37">
        <v>78.291668787428193</v>
      </c>
    </row>
    <row r="1108" spans="1:5" x14ac:dyDescent="0.2">
      <c r="A1108">
        <v>2006</v>
      </c>
      <c r="B1108" t="s">
        <v>62</v>
      </c>
      <c r="C1108" t="s">
        <v>48</v>
      </c>
      <c r="D1108" s="246" t="s">
        <v>82</v>
      </c>
      <c r="E1108" s="37">
        <v>18.988374643200402</v>
      </c>
    </row>
    <row r="1109" spans="1:5" x14ac:dyDescent="0.2">
      <c r="A1109">
        <v>2006</v>
      </c>
      <c r="B1109" t="s">
        <v>63</v>
      </c>
      <c r="C1109" t="s">
        <v>48</v>
      </c>
      <c r="D1109" s="246">
        <v>0</v>
      </c>
      <c r="E1109" s="37">
        <v>77.036671182657599</v>
      </c>
    </row>
    <row r="1110" spans="1:5" x14ac:dyDescent="0.2">
      <c r="A1110">
        <v>2006</v>
      </c>
      <c r="B1110" t="s">
        <v>63</v>
      </c>
      <c r="C1110" t="s">
        <v>48</v>
      </c>
      <c r="D1110" s="246" t="s">
        <v>82</v>
      </c>
      <c r="E1110" s="37">
        <v>17.921227723034001</v>
      </c>
    </row>
    <row r="1111" spans="1:5" x14ac:dyDescent="0.2">
      <c r="A1111">
        <v>2006</v>
      </c>
      <c r="B1111" t="s">
        <v>64</v>
      </c>
      <c r="C1111" t="s">
        <v>48</v>
      </c>
      <c r="D1111" s="246">
        <v>0</v>
      </c>
      <c r="E1111" s="37">
        <v>78.6783715666419</v>
      </c>
    </row>
    <row r="1112" spans="1:5" x14ac:dyDescent="0.2">
      <c r="A1112">
        <v>2006</v>
      </c>
      <c r="B1112" t="s">
        <v>64</v>
      </c>
      <c r="C1112" t="s">
        <v>48</v>
      </c>
      <c r="D1112" s="246" t="s">
        <v>82</v>
      </c>
      <c r="E1112" s="37">
        <v>19.021584781822</v>
      </c>
    </row>
    <row r="1113" spans="1:5" x14ac:dyDescent="0.2">
      <c r="A1113">
        <v>2006</v>
      </c>
      <c r="B1113" t="s">
        <v>65</v>
      </c>
      <c r="C1113" t="s">
        <v>48</v>
      </c>
      <c r="D1113" s="246">
        <v>0</v>
      </c>
      <c r="E1113" s="37">
        <v>78.273753491836104</v>
      </c>
    </row>
    <row r="1114" spans="1:5" x14ac:dyDescent="0.2">
      <c r="A1114">
        <v>2006</v>
      </c>
      <c r="B1114" t="s">
        <v>65</v>
      </c>
      <c r="C1114" t="s">
        <v>48</v>
      </c>
      <c r="D1114" s="246" t="s">
        <v>82</v>
      </c>
      <c r="E1114" s="37">
        <v>18.924964632060799</v>
      </c>
    </row>
    <row r="1115" spans="1:5" x14ac:dyDescent="0.2">
      <c r="A1115">
        <v>2006</v>
      </c>
      <c r="B1115" t="s">
        <v>66</v>
      </c>
      <c r="C1115" t="s">
        <v>48</v>
      </c>
      <c r="D1115" s="246">
        <v>0</v>
      </c>
      <c r="E1115" s="37">
        <v>76.241945886169603</v>
      </c>
    </row>
    <row r="1116" spans="1:5" x14ac:dyDescent="0.2">
      <c r="A1116">
        <v>2006</v>
      </c>
      <c r="B1116" t="s">
        <v>66</v>
      </c>
      <c r="C1116" t="s">
        <v>48</v>
      </c>
      <c r="D1116" s="246" t="s">
        <v>82</v>
      </c>
      <c r="E1116" s="37">
        <v>18.309094516094</v>
      </c>
    </row>
    <row r="1117" spans="1:5" x14ac:dyDescent="0.2">
      <c r="A1117">
        <v>2006</v>
      </c>
      <c r="B1117" t="s">
        <v>67</v>
      </c>
      <c r="C1117" t="s">
        <v>48</v>
      </c>
      <c r="D1117" s="246">
        <v>0</v>
      </c>
      <c r="E1117" s="37">
        <v>75.198515899865797</v>
      </c>
    </row>
    <row r="1118" spans="1:5" x14ac:dyDescent="0.2">
      <c r="A1118">
        <v>2006</v>
      </c>
      <c r="B1118" t="s">
        <v>67</v>
      </c>
      <c r="C1118" t="s">
        <v>48</v>
      </c>
      <c r="D1118" s="246" t="s">
        <v>82</v>
      </c>
      <c r="E1118" s="37">
        <v>17.4602289299314</v>
      </c>
    </row>
    <row r="1119" spans="1:5" x14ac:dyDescent="0.2">
      <c r="A1119">
        <v>2006</v>
      </c>
      <c r="B1119" t="s">
        <v>68</v>
      </c>
      <c r="C1119" t="s">
        <v>48</v>
      </c>
      <c r="D1119" s="246">
        <v>0</v>
      </c>
      <c r="E1119" s="37">
        <v>75.565974524398897</v>
      </c>
    </row>
    <row r="1120" spans="1:5" x14ac:dyDescent="0.2">
      <c r="A1120">
        <v>2006</v>
      </c>
      <c r="B1120" t="s">
        <v>68</v>
      </c>
      <c r="C1120" t="s">
        <v>48</v>
      </c>
      <c r="D1120" s="246" t="s">
        <v>82</v>
      </c>
      <c r="E1120" s="37">
        <v>17.515006182102098</v>
      </c>
    </row>
    <row r="1121" spans="1:5" x14ac:dyDescent="0.2">
      <c r="A1121">
        <v>2006</v>
      </c>
      <c r="B1121" t="s">
        <v>69</v>
      </c>
      <c r="C1121" t="s">
        <v>48</v>
      </c>
      <c r="D1121" s="246">
        <v>0</v>
      </c>
      <c r="E1121" s="37">
        <v>78.524881983393001</v>
      </c>
    </row>
    <row r="1122" spans="1:5" x14ac:dyDescent="0.2">
      <c r="A1122">
        <v>2006</v>
      </c>
      <c r="B1122" t="s">
        <v>69</v>
      </c>
      <c r="C1122" t="s">
        <v>48</v>
      </c>
      <c r="D1122" s="246" t="s">
        <v>82</v>
      </c>
      <c r="E1122" s="37">
        <v>18.9671223626151</v>
      </c>
    </row>
    <row r="1123" spans="1:5" x14ac:dyDescent="0.2">
      <c r="A1123">
        <v>2006</v>
      </c>
      <c r="B1123" t="s">
        <v>144</v>
      </c>
      <c r="C1123" t="s">
        <v>3</v>
      </c>
      <c r="D1123" s="246">
        <v>0</v>
      </c>
      <c r="E1123" s="37">
        <v>72.387502412443695</v>
      </c>
    </row>
    <row r="1124" spans="1:5" x14ac:dyDescent="0.2">
      <c r="A1124">
        <v>2006</v>
      </c>
      <c r="B1124" t="s">
        <v>144</v>
      </c>
      <c r="C1124" t="s">
        <v>3</v>
      </c>
      <c r="D1124" s="246" t="s">
        <v>82</v>
      </c>
      <c r="E1124" s="37">
        <v>16.8867021574798</v>
      </c>
    </row>
    <row r="1125" spans="1:5" x14ac:dyDescent="0.2">
      <c r="A1125">
        <v>2006</v>
      </c>
      <c r="B1125" t="s">
        <v>40</v>
      </c>
      <c r="C1125" t="s">
        <v>3</v>
      </c>
      <c r="D1125" s="246">
        <v>0</v>
      </c>
      <c r="E1125" s="37">
        <v>69.2280662020015</v>
      </c>
    </row>
    <row r="1126" spans="1:5" x14ac:dyDescent="0.2">
      <c r="A1126">
        <v>2006</v>
      </c>
      <c r="B1126" t="s">
        <v>40</v>
      </c>
      <c r="C1126" t="s">
        <v>3</v>
      </c>
      <c r="D1126" s="246" t="s">
        <v>82</v>
      </c>
      <c r="E1126" s="37">
        <v>14.919507008718799</v>
      </c>
    </row>
    <row r="1127" spans="1:5" x14ac:dyDescent="0.2">
      <c r="A1127">
        <v>2006</v>
      </c>
      <c r="B1127" t="s">
        <v>41</v>
      </c>
      <c r="C1127" t="s">
        <v>3</v>
      </c>
      <c r="D1127" s="246">
        <v>0</v>
      </c>
      <c r="E1127" s="37">
        <v>69.802303737338903</v>
      </c>
    </row>
    <row r="1128" spans="1:5" x14ac:dyDescent="0.2">
      <c r="A1128">
        <v>2006</v>
      </c>
      <c r="B1128" t="s">
        <v>41</v>
      </c>
      <c r="C1128" t="s">
        <v>3</v>
      </c>
      <c r="D1128" s="246" t="s">
        <v>82</v>
      </c>
      <c r="E1128" s="37">
        <v>16.017961734902801</v>
      </c>
    </row>
    <row r="1129" spans="1:5" x14ac:dyDescent="0.2">
      <c r="A1129">
        <v>2006</v>
      </c>
      <c r="B1129" t="s">
        <v>42</v>
      </c>
      <c r="C1129" t="s">
        <v>3</v>
      </c>
      <c r="D1129" s="246">
        <v>0</v>
      </c>
      <c r="E1129" s="37">
        <v>69.211337130788294</v>
      </c>
    </row>
    <row r="1130" spans="1:5" x14ac:dyDescent="0.2">
      <c r="A1130">
        <v>2006</v>
      </c>
      <c r="B1130" t="s">
        <v>42</v>
      </c>
      <c r="C1130" t="s">
        <v>3</v>
      </c>
      <c r="D1130" s="246" t="s">
        <v>82</v>
      </c>
      <c r="E1130" s="37">
        <v>15.285005485112899</v>
      </c>
    </row>
    <row r="1131" spans="1:5" x14ac:dyDescent="0.2">
      <c r="A1131">
        <v>2006</v>
      </c>
      <c r="B1131" t="s">
        <v>43</v>
      </c>
      <c r="C1131" t="s">
        <v>3</v>
      </c>
      <c r="D1131" s="246">
        <v>0</v>
      </c>
      <c r="E1131" s="37">
        <v>67.905144830715997</v>
      </c>
    </row>
    <row r="1132" spans="1:5" x14ac:dyDescent="0.2">
      <c r="A1132">
        <v>2006</v>
      </c>
      <c r="B1132" t="s">
        <v>43</v>
      </c>
      <c r="C1132" t="s">
        <v>3</v>
      </c>
      <c r="D1132" s="246" t="s">
        <v>82</v>
      </c>
      <c r="E1132" s="37">
        <v>14.4868050317446</v>
      </c>
    </row>
    <row r="1133" spans="1:5" x14ac:dyDescent="0.2">
      <c r="A1133">
        <v>2006</v>
      </c>
      <c r="B1133" t="s">
        <v>44</v>
      </c>
      <c r="C1133" t="s">
        <v>3</v>
      </c>
      <c r="D1133" s="246">
        <v>0</v>
      </c>
      <c r="E1133" s="37">
        <v>69.947854235092294</v>
      </c>
    </row>
    <row r="1134" spans="1:5" x14ac:dyDescent="0.2">
      <c r="A1134">
        <v>2006</v>
      </c>
      <c r="B1134" t="s">
        <v>44</v>
      </c>
      <c r="C1134" t="s">
        <v>3</v>
      </c>
      <c r="D1134" s="246" t="s">
        <v>82</v>
      </c>
      <c r="E1134" s="37">
        <v>15.6698809149546</v>
      </c>
    </row>
    <row r="1135" spans="1:5" x14ac:dyDescent="0.2">
      <c r="A1135">
        <v>2006</v>
      </c>
      <c r="B1135" t="s">
        <v>45</v>
      </c>
      <c r="C1135" t="s">
        <v>3</v>
      </c>
      <c r="D1135" s="246">
        <v>0</v>
      </c>
      <c r="E1135" s="37">
        <v>70.639710541199094</v>
      </c>
    </row>
    <row r="1136" spans="1:5" x14ac:dyDescent="0.2">
      <c r="A1136">
        <v>2006</v>
      </c>
      <c r="B1136" t="s">
        <v>45</v>
      </c>
      <c r="C1136" t="s">
        <v>3</v>
      </c>
      <c r="D1136" s="246" t="s">
        <v>82</v>
      </c>
      <c r="E1136" s="37">
        <v>16.302640942280501</v>
      </c>
    </row>
    <row r="1137" spans="1:5" x14ac:dyDescent="0.2">
      <c r="A1137">
        <v>2006</v>
      </c>
      <c r="B1137" t="s">
        <v>46</v>
      </c>
      <c r="C1137" t="s">
        <v>3</v>
      </c>
      <c r="D1137" s="246">
        <v>0</v>
      </c>
      <c r="E1137" s="37">
        <v>70.085680976479495</v>
      </c>
    </row>
    <row r="1138" spans="1:5" x14ac:dyDescent="0.2">
      <c r="A1138">
        <v>2006</v>
      </c>
      <c r="B1138" t="s">
        <v>46</v>
      </c>
      <c r="C1138" t="s">
        <v>3</v>
      </c>
      <c r="D1138" s="246" t="s">
        <v>82</v>
      </c>
      <c r="E1138" s="37">
        <v>15.8224917511873</v>
      </c>
    </row>
    <row r="1139" spans="1:5" x14ac:dyDescent="0.2">
      <c r="A1139">
        <v>2006</v>
      </c>
      <c r="B1139" t="s">
        <v>50</v>
      </c>
      <c r="C1139" t="s">
        <v>3</v>
      </c>
      <c r="D1139" s="246">
        <v>0</v>
      </c>
      <c r="E1139" s="37">
        <v>67.4104006778621</v>
      </c>
    </row>
    <row r="1140" spans="1:5" x14ac:dyDescent="0.2">
      <c r="A1140">
        <v>2006</v>
      </c>
      <c r="B1140" t="s">
        <v>50</v>
      </c>
      <c r="C1140" t="s">
        <v>3</v>
      </c>
      <c r="D1140" s="246" t="s">
        <v>82</v>
      </c>
      <c r="E1140" s="37">
        <v>15.600342058715</v>
      </c>
    </row>
    <row r="1141" spans="1:5" x14ac:dyDescent="0.2">
      <c r="A1141">
        <v>2006</v>
      </c>
      <c r="B1141" t="s">
        <v>51</v>
      </c>
      <c r="C1141" t="s">
        <v>3</v>
      </c>
      <c r="D1141" s="246">
        <v>0</v>
      </c>
      <c r="E1141" s="37">
        <v>69.110522094808303</v>
      </c>
    </row>
    <row r="1142" spans="1:5" x14ac:dyDescent="0.2">
      <c r="A1142">
        <v>2006</v>
      </c>
      <c r="B1142" t="s">
        <v>51</v>
      </c>
      <c r="C1142" t="s">
        <v>3</v>
      </c>
      <c r="D1142" s="246" t="s">
        <v>82</v>
      </c>
      <c r="E1142" s="37">
        <v>14.8090983391052</v>
      </c>
    </row>
    <row r="1143" spans="1:5" x14ac:dyDescent="0.2">
      <c r="A1143">
        <v>2006</v>
      </c>
      <c r="B1143" t="s">
        <v>53</v>
      </c>
      <c r="C1143" t="s">
        <v>3</v>
      </c>
      <c r="D1143" s="246">
        <v>0</v>
      </c>
      <c r="E1143" s="37">
        <v>71.294456668308001</v>
      </c>
    </row>
    <row r="1144" spans="1:5" x14ac:dyDescent="0.2">
      <c r="A1144">
        <v>2006</v>
      </c>
      <c r="B1144" t="s">
        <v>53</v>
      </c>
      <c r="C1144" t="s">
        <v>3</v>
      </c>
      <c r="D1144" s="246" t="s">
        <v>82</v>
      </c>
      <c r="E1144" s="37">
        <v>16.577959280614401</v>
      </c>
    </row>
    <row r="1145" spans="1:5" x14ac:dyDescent="0.2">
      <c r="A1145">
        <v>2006</v>
      </c>
      <c r="B1145" t="s">
        <v>54</v>
      </c>
      <c r="C1145" t="s">
        <v>3</v>
      </c>
      <c r="D1145" s="246">
        <v>0</v>
      </c>
      <c r="E1145" s="37">
        <v>72.742733742138398</v>
      </c>
    </row>
    <row r="1146" spans="1:5" x14ac:dyDescent="0.2">
      <c r="A1146">
        <v>2006</v>
      </c>
      <c r="B1146" t="s">
        <v>54</v>
      </c>
      <c r="C1146" t="s">
        <v>3</v>
      </c>
      <c r="D1146" s="246" t="s">
        <v>82</v>
      </c>
      <c r="E1146" s="37">
        <v>17.394340978683601</v>
      </c>
    </row>
    <row r="1147" spans="1:5" x14ac:dyDescent="0.2">
      <c r="A1147">
        <v>2006</v>
      </c>
      <c r="B1147" t="s">
        <v>55</v>
      </c>
      <c r="C1147" t="s">
        <v>3</v>
      </c>
      <c r="D1147" s="246">
        <v>0</v>
      </c>
      <c r="E1147" s="37">
        <v>69.687244738905605</v>
      </c>
    </row>
    <row r="1148" spans="1:5" x14ac:dyDescent="0.2">
      <c r="A1148">
        <v>2006</v>
      </c>
      <c r="B1148" t="s">
        <v>55</v>
      </c>
      <c r="C1148" t="s">
        <v>3</v>
      </c>
      <c r="D1148" s="246" t="s">
        <v>82</v>
      </c>
      <c r="E1148" s="37">
        <v>15.9857225784436</v>
      </c>
    </row>
    <row r="1149" spans="1:5" x14ac:dyDescent="0.2">
      <c r="A1149">
        <v>2006</v>
      </c>
      <c r="B1149" t="s">
        <v>56</v>
      </c>
      <c r="C1149" t="s">
        <v>3</v>
      </c>
      <c r="D1149" s="246">
        <v>0</v>
      </c>
      <c r="E1149" s="37">
        <v>68.886590616555594</v>
      </c>
    </row>
    <row r="1150" spans="1:5" x14ac:dyDescent="0.2">
      <c r="A1150">
        <v>2006</v>
      </c>
      <c r="B1150" t="s">
        <v>56</v>
      </c>
      <c r="C1150" t="s">
        <v>3</v>
      </c>
      <c r="D1150" s="246" t="s">
        <v>82</v>
      </c>
      <c r="E1150" s="37">
        <v>15.5290590676475</v>
      </c>
    </row>
    <row r="1151" spans="1:5" x14ac:dyDescent="0.2">
      <c r="A1151">
        <v>2006</v>
      </c>
      <c r="B1151" t="s">
        <v>57</v>
      </c>
      <c r="C1151" t="s">
        <v>3</v>
      </c>
      <c r="D1151" s="246">
        <v>0</v>
      </c>
      <c r="E1151" s="37">
        <v>67.320715763435103</v>
      </c>
    </row>
    <row r="1152" spans="1:5" x14ac:dyDescent="0.2">
      <c r="A1152">
        <v>2006</v>
      </c>
      <c r="B1152" t="s">
        <v>57</v>
      </c>
      <c r="C1152" t="s">
        <v>3</v>
      </c>
      <c r="D1152" s="246" t="s">
        <v>82</v>
      </c>
      <c r="E1152" s="37">
        <v>15.4337108062496</v>
      </c>
    </row>
    <row r="1153" spans="1:5" x14ac:dyDescent="0.2">
      <c r="A1153">
        <v>2006</v>
      </c>
      <c r="B1153" t="s">
        <v>52</v>
      </c>
      <c r="C1153" t="s">
        <v>3</v>
      </c>
      <c r="D1153" s="246">
        <v>0</v>
      </c>
      <c r="E1153" s="37">
        <v>69.786613601760905</v>
      </c>
    </row>
    <row r="1154" spans="1:5" x14ac:dyDescent="0.2">
      <c r="A1154">
        <v>2006</v>
      </c>
      <c r="B1154" t="s">
        <v>52</v>
      </c>
      <c r="C1154" t="s">
        <v>3</v>
      </c>
      <c r="D1154" s="246" t="s">
        <v>82</v>
      </c>
      <c r="E1154" s="37">
        <v>15.892866355502401</v>
      </c>
    </row>
    <row r="1155" spans="1:5" x14ac:dyDescent="0.2">
      <c r="A1155">
        <v>2006</v>
      </c>
      <c r="B1155" t="s">
        <v>58</v>
      </c>
      <c r="C1155" t="s">
        <v>3</v>
      </c>
      <c r="D1155" s="246">
        <v>0</v>
      </c>
      <c r="E1155" s="37">
        <v>70.719912334565507</v>
      </c>
    </row>
    <row r="1156" spans="1:5" x14ac:dyDescent="0.2">
      <c r="A1156">
        <v>2006</v>
      </c>
      <c r="B1156" t="s">
        <v>58</v>
      </c>
      <c r="C1156" t="s">
        <v>3</v>
      </c>
      <c r="D1156" s="246" t="s">
        <v>82</v>
      </c>
      <c r="E1156" s="37">
        <v>16.8631787088827</v>
      </c>
    </row>
    <row r="1157" spans="1:5" x14ac:dyDescent="0.2">
      <c r="A1157">
        <v>2006</v>
      </c>
      <c r="B1157" t="s">
        <v>59</v>
      </c>
      <c r="C1157" t="s">
        <v>3</v>
      </c>
      <c r="D1157" s="246">
        <v>0</v>
      </c>
      <c r="E1157" s="37">
        <v>74.145639184830699</v>
      </c>
    </row>
    <row r="1158" spans="1:5" x14ac:dyDescent="0.2">
      <c r="A1158">
        <v>2006</v>
      </c>
      <c r="B1158" t="s">
        <v>59</v>
      </c>
      <c r="C1158" t="s">
        <v>3</v>
      </c>
      <c r="D1158" s="246" t="s">
        <v>82</v>
      </c>
      <c r="E1158" s="37">
        <v>17.7989698168168</v>
      </c>
    </row>
    <row r="1159" spans="1:5" x14ac:dyDescent="0.2">
      <c r="A1159">
        <v>2006</v>
      </c>
      <c r="B1159" t="s">
        <v>60</v>
      </c>
      <c r="C1159" t="s">
        <v>3</v>
      </c>
      <c r="D1159" s="246">
        <v>0</v>
      </c>
      <c r="E1159" s="37">
        <v>73.979351269359398</v>
      </c>
    </row>
    <row r="1160" spans="1:5" x14ac:dyDescent="0.2">
      <c r="A1160">
        <v>2006</v>
      </c>
      <c r="B1160" t="s">
        <v>60</v>
      </c>
      <c r="C1160" t="s">
        <v>3</v>
      </c>
      <c r="D1160" s="246" t="s">
        <v>82</v>
      </c>
      <c r="E1160" s="37">
        <v>18.0290856367915</v>
      </c>
    </row>
    <row r="1161" spans="1:5" x14ac:dyDescent="0.2">
      <c r="A1161">
        <v>2006</v>
      </c>
      <c r="B1161" t="s">
        <v>61</v>
      </c>
      <c r="C1161" t="s">
        <v>3</v>
      </c>
      <c r="D1161" s="246">
        <v>0</v>
      </c>
      <c r="E1161" s="37">
        <v>72.649535213134598</v>
      </c>
    </row>
    <row r="1162" spans="1:5" x14ac:dyDescent="0.2">
      <c r="A1162">
        <v>2006</v>
      </c>
      <c r="B1162" t="s">
        <v>61</v>
      </c>
      <c r="C1162" t="s">
        <v>3</v>
      </c>
      <c r="D1162" s="246" t="s">
        <v>82</v>
      </c>
      <c r="E1162" s="37">
        <v>16.9833316778004</v>
      </c>
    </row>
    <row r="1163" spans="1:5" x14ac:dyDescent="0.2">
      <c r="A1163">
        <v>2006</v>
      </c>
      <c r="B1163" t="s">
        <v>62</v>
      </c>
      <c r="C1163" t="s">
        <v>3</v>
      </c>
      <c r="D1163" s="246">
        <v>0</v>
      </c>
      <c r="E1163" s="37">
        <v>74.4324454073505</v>
      </c>
    </row>
    <row r="1164" spans="1:5" x14ac:dyDescent="0.2">
      <c r="A1164">
        <v>2006</v>
      </c>
      <c r="B1164" t="s">
        <v>62</v>
      </c>
      <c r="C1164" t="s">
        <v>3</v>
      </c>
      <c r="D1164" s="246" t="s">
        <v>82</v>
      </c>
      <c r="E1164" s="37">
        <v>17.437706929448598</v>
      </c>
    </row>
    <row r="1165" spans="1:5" x14ac:dyDescent="0.2">
      <c r="A1165">
        <v>2006</v>
      </c>
      <c r="B1165" t="s">
        <v>63</v>
      </c>
      <c r="C1165" t="s">
        <v>3</v>
      </c>
      <c r="D1165" s="246">
        <v>0</v>
      </c>
      <c r="E1165" s="37">
        <v>73.686070031583498</v>
      </c>
    </row>
    <row r="1166" spans="1:5" x14ac:dyDescent="0.2">
      <c r="A1166">
        <v>2006</v>
      </c>
      <c r="B1166" t="s">
        <v>63</v>
      </c>
      <c r="C1166" t="s">
        <v>3</v>
      </c>
      <c r="D1166" s="246" t="s">
        <v>82</v>
      </c>
      <c r="E1166" s="37">
        <v>16.783371204158101</v>
      </c>
    </row>
    <row r="1167" spans="1:5" x14ac:dyDescent="0.2">
      <c r="A1167">
        <v>2006</v>
      </c>
      <c r="B1167" t="s">
        <v>64</v>
      </c>
      <c r="C1167" t="s">
        <v>3</v>
      </c>
      <c r="D1167" s="246">
        <v>0</v>
      </c>
      <c r="E1167" s="37">
        <v>75.180413619033999</v>
      </c>
    </row>
    <row r="1168" spans="1:5" x14ac:dyDescent="0.2">
      <c r="A1168">
        <v>2006</v>
      </c>
      <c r="B1168" t="s">
        <v>64</v>
      </c>
      <c r="C1168" t="s">
        <v>3</v>
      </c>
      <c r="D1168" s="246" t="s">
        <v>82</v>
      </c>
      <c r="E1168" s="37">
        <v>17.3922464798543</v>
      </c>
    </row>
    <row r="1169" spans="1:5" x14ac:dyDescent="0.2">
      <c r="A1169">
        <v>2006</v>
      </c>
      <c r="B1169" t="s">
        <v>65</v>
      </c>
      <c r="C1169" t="s">
        <v>3</v>
      </c>
      <c r="D1169" s="246">
        <v>0</v>
      </c>
      <c r="E1169" s="37">
        <v>74.660956993339099</v>
      </c>
    </row>
    <row r="1170" spans="1:5" x14ac:dyDescent="0.2">
      <c r="A1170">
        <v>2006</v>
      </c>
      <c r="B1170" t="s">
        <v>65</v>
      </c>
      <c r="C1170" t="s">
        <v>3</v>
      </c>
      <c r="D1170" s="246" t="s">
        <v>82</v>
      </c>
      <c r="E1170" s="37">
        <v>17.326000513247902</v>
      </c>
    </row>
    <row r="1171" spans="1:5" x14ac:dyDescent="0.2">
      <c r="A1171">
        <v>2006</v>
      </c>
      <c r="B1171" t="s">
        <v>66</v>
      </c>
      <c r="C1171" t="s">
        <v>3</v>
      </c>
      <c r="D1171" s="246">
        <v>0</v>
      </c>
      <c r="E1171" s="37">
        <v>72.465989564493896</v>
      </c>
    </row>
    <row r="1172" spans="1:5" x14ac:dyDescent="0.2">
      <c r="A1172">
        <v>2006</v>
      </c>
      <c r="B1172" t="s">
        <v>66</v>
      </c>
      <c r="C1172" t="s">
        <v>3</v>
      </c>
      <c r="D1172" s="246" t="s">
        <v>82</v>
      </c>
      <c r="E1172" s="37">
        <v>16.841130939774398</v>
      </c>
    </row>
    <row r="1173" spans="1:5" x14ac:dyDescent="0.2">
      <c r="A1173">
        <v>2006</v>
      </c>
      <c r="B1173" t="s">
        <v>67</v>
      </c>
      <c r="C1173" t="s">
        <v>3</v>
      </c>
      <c r="D1173" s="246">
        <v>0</v>
      </c>
      <c r="E1173" s="37">
        <v>71.462164642779499</v>
      </c>
    </row>
    <row r="1174" spans="1:5" x14ac:dyDescent="0.2">
      <c r="A1174">
        <v>2006</v>
      </c>
      <c r="B1174" t="s">
        <v>67</v>
      </c>
      <c r="C1174" t="s">
        <v>3</v>
      </c>
      <c r="D1174" s="246" t="s">
        <v>82</v>
      </c>
      <c r="E1174" s="37">
        <v>16.327580032439499</v>
      </c>
    </row>
    <row r="1175" spans="1:5" x14ac:dyDescent="0.2">
      <c r="A1175">
        <v>2006</v>
      </c>
      <c r="B1175" t="s">
        <v>68</v>
      </c>
      <c r="C1175" t="s">
        <v>3</v>
      </c>
      <c r="D1175" s="246">
        <v>0</v>
      </c>
      <c r="E1175" s="37">
        <v>72.388495298822207</v>
      </c>
    </row>
    <row r="1176" spans="1:5" x14ac:dyDescent="0.2">
      <c r="A1176">
        <v>2006</v>
      </c>
      <c r="B1176" t="s">
        <v>68</v>
      </c>
      <c r="C1176" t="s">
        <v>3</v>
      </c>
      <c r="D1176" s="246" t="s">
        <v>82</v>
      </c>
      <c r="E1176" s="37">
        <v>16.655866482234501</v>
      </c>
    </row>
    <row r="1177" spans="1:5" x14ac:dyDescent="0.2">
      <c r="A1177">
        <v>2006</v>
      </c>
      <c r="B1177" t="s">
        <v>69</v>
      </c>
      <c r="C1177" t="s">
        <v>3</v>
      </c>
      <c r="D1177" s="246">
        <v>0</v>
      </c>
      <c r="E1177" s="37">
        <v>74.889923133197797</v>
      </c>
    </row>
    <row r="1178" spans="1:5" x14ac:dyDescent="0.2">
      <c r="A1178">
        <v>2006</v>
      </c>
      <c r="B1178" t="s">
        <v>69</v>
      </c>
      <c r="C1178" t="s">
        <v>3</v>
      </c>
      <c r="D1178" s="246" t="s">
        <v>82</v>
      </c>
      <c r="E1178" s="37">
        <v>17.443263140616299</v>
      </c>
    </row>
    <row r="1179" spans="1:5" x14ac:dyDescent="0.2">
      <c r="A1179">
        <v>2007</v>
      </c>
      <c r="B1179" t="s">
        <v>144</v>
      </c>
      <c r="C1179" t="s">
        <v>47</v>
      </c>
      <c r="D1179" s="246">
        <v>0</v>
      </c>
      <c r="E1179" s="37">
        <v>69.070496700692999</v>
      </c>
    </row>
    <row r="1180" spans="1:5" x14ac:dyDescent="0.2">
      <c r="A1180">
        <v>2007</v>
      </c>
      <c r="B1180" t="s">
        <v>144</v>
      </c>
      <c r="C1180" t="s">
        <v>47</v>
      </c>
      <c r="D1180" s="246" t="s">
        <v>82</v>
      </c>
      <c r="E1180" s="37">
        <v>15.4573922565733</v>
      </c>
    </row>
    <row r="1181" spans="1:5" x14ac:dyDescent="0.2">
      <c r="A1181">
        <v>2007</v>
      </c>
      <c r="B1181" t="s">
        <v>40</v>
      </c>
      <c r="C1181" t="s">
        <v>47</v>
      </c>
      <c r="D1181" s="246">
        <v>0</v>
      </c>
      <c r="E1181" s="37">
        <v>66.398636092712806</v>
      </c>
    </row>
    <row r="1182" spans="1:5" x14ac:dyDescent="0.2">
      <c r="A1182">
        <v>2007</v>
      </c>
      <c r="B1182" t="s">
        <v>40</v>
      </c>
      <c r="C1182" t="s">
        <v>47</v>
      </c>
      <c r="D1182" s="246" t="s">
        <v>82</v>
      </c>
      <c r="E1182" s="37">
        <v>14.134337316734101</v>
      </c>
    </row>
    <row r="1183" spans="1:5" x14ac:dyDescent="0.2">
      <c r="A1183">
        <v>2007</v>
      </c>
      <c r="B1183" t="s">
        <v>41</v>
      </c>
      <c r="C1183" t="s">
        <v>47</v>
      </c>
      <c r="D1183" s="246">
        <v>0</v>
      </c>
      <c r="E1183" s="37">
        <v>67.100680027649403</v>
      </c>
    </row>
    <row r="1184" spans="1:5" x14ac:dyDescent="0.2">
      <c r="A1184">
        <v>2007</v>
      </c>
      <c r="B1184" t="s">
        <v>41</v>
      </c>
      <c r="C1184" t="s">
        <v>47</v>
      </c>
      <c r="D1184" s="246" t="s">
        <v>82</v>
      </c>
      <c r="E1184" s="37">
        <v>15.0619371983913</v>
      </c>
    </row>
    <row r="1185" spans="1:5" x14ac:dyDescent="0.2">
      <c r="A1185">
        <v>2007</v>
      </c>
      <c r="B1185" t="s">
        <v>42</v>
      </c>
      <c r="C1185" t="s">
        <v>47</v>
      </c>
      <c r="D1185" s="246">
        <v>0</v>
      </c>
      <c r="E1185" s="37">
        <v>66.526867677195696</v>
      </c>
    </row>
    <row r="1186" spans="1:5" x14ac:dyDescent="0.2">
      <c r="A1186">
        <v>2007</v>
      </c>
      <c r="B1186" t="s">
        <v>42</v>
      </c>
      <c r="C1186" t="s">
        <v>47</v>
      </c>
      <c r="D1186" s="246" t="s">
        <v>82</v>
      </c>
      <c r="E1186" s="37">
        <v>14.3455098096436</v>
      </c>
    </row>
    <row r="1187" spans="1:5" x14ac:dyDescent="0.2">
      <c r="A1187">
        <v>2007</v>
      </c>
      <c r="B1187" t="s">
        <v>43</v>
      </c>
      <c r="C1187" t="s">
        <v>47</v>
      </c>
      <c r="D1187" s="246">
        <v>0</v>
      </c>
      <c r="E1187" s="37">
        <v>65.625501312255906</v>
      </c>
    </row>
    <row r="1188" spans="1:5" x14ac:dyDescent="0.2">
      <c r="A1188">
        <v>2007</v>
      </c>
      <c r="B1188" t="s">
        <v>43</v>
      </c>
      <c r="C1188" t="s">
        <v>47</v>
      </c>
      <c r="D1188" s="246" t="s">
        <v>82</v>
      </c>
      <c r="E1188" s="37">
        <v>13.883648448766699</v>
      </c>
    </row>
    <row r="1189" spans="1:5" x14ac:dyDescent="0.2">
      <c r="A1189">
        <v>2007</v>
      </c>
      <c r="B1189" t="s">
        <v>44</v>
      </c>
      <c r="C1189" t="s">
        <v>47</v>
      </c>
      <c r="D1189" s="246">
        <v>0</v>
      </c>
      <c r="E1189" s="37">
        <v>66.971153956763303</v>
      </c>
    </row>
    <row r="1190" spans="1:5" x14ac:dyDescent="0.2">
      <c r="A1190">
        <v>2007</v>
      </c>
      <c r="B1190" t="s">
        <v>44</v>
      </c>
      <c r="C1190" t="s">
        <v>47</v>
      </c>
      <c r="D1190" s="246" t="s">
        <v>82</v>
      </c>
      <c r="E1190" s="37">
        <v>14.7107439177815</v>
      </c>
    </row>
    <row r="1191" spans="1:5" x14ac:dyDescent="0.2">
      <c r="A1191">
        <v>2007</v>
      </c>
      <c r="B1191" t="s">
        <v>45</v>
      </c>
      <c r="C1191" t="s">
        <v>47</v>
      </c>
      <c r="D1191" s="246">
        <v>0</v>
      </c>
      <c r="E1191" s="37">
        <v>67.878017746565007</v>
      </c>
    </row>
    <row r="1192" spans="1:5" x14ac:dyDescent="0.2">
      <c r="A1192">
        <v>2007</v>
      </c>
      <c r="B1192" t="s">
        <v>45</v>
      </c>
      <c r="C1192" t="s">
        <v>47</v>
      </c>
      <c r="D1192" s="246" t="s">
        <v>82</v>
      </c>
      <c r="E1192" s="37">
        <v>15.257174978428999</v>
      </c>
    </row>
    <row r="1193" spans="1:5" x14ac:dyDescent="0.2">
      <c r="A1193">
        <v>2007</v>
      </c>
      <c r="B1193" t="s">
        <v>46</v>
      </c>
      <c r="C1193" t="s">
        <v>47</v>
      </c>
      <c r="D1193" s="246">
        <v>0</v>
      </c>
      <c r="E1193" s="37">
        <v>67.653963086416994</v>
      </c>
    </row>
    <row r="1194" spans="1:5" x14ac:dyDescent="0.2">
      <c r="A1194">
        <v>2007</v>
      </c>
      <c r="B1194" t="s">
        <v>46</v>
      </c>
      <c r="C1194" t="s">
        <v>47</v>
      </c>
      <c r="D1194" s="246" t="s">
        <v>82</v>
      </c>
      <c r="E1194" s="37">
        <v>15.1637861864371</v>
      </c>
    </row>
    <row r="1195" spans="1:5" x14ac:dyDescent="0.2">
      <c r="A1195">
        <v>2007</v>
      </c>
      <c r="B1195" t="s">
        <v>50</v>
      </c>
      <c r="C1195" t="s">
        <v>47</v>
      </c>
      <c r="D1195" s="246">
        <v>0</v>
      </c>
      <c r="E1195" s="37">
        <v>64.107042158013797</v>
      </c>
    </row>
    <row r="1196" spans="1:5" x14ac:dyDescent="0.2">
      <c r="A1196">
        <v>2007</v>
      </c>
      <c r="B1196" t="s">
        <v>50</v>
      </c>
      <c r="C1196" t="s">
        <v>47</v>
      </c>
      <c r="D1196" s="246" t="s">
        <v>82</v>
      </c>
      <c r="E1196" s="37">
        <v>14.0674436887558</v>
      </c>
    </row>
    <row r="1197" spans="1:5" x14ac:dyDescent="0.2">
      <c r="A1197">
        <v>2007</v>
      </c>
      <c r="B1197" t="s">
        <v>51</v>
      </c>
      <c r="C1197" t="s">
        <v>47</v>
      </c>
      <c r="D1197" s="246">
        <v>0</v>
      </c>
      <c r="E1197" s="37">
        <v>65.686999208399797</v>
      </c>
    </row>
    <row r="1198" spans="1:5" x14ac:dyDescent="0.2">
      <c r="A1198">
        <v>2007</v>
      </c>
      <c r="B1198" t="s">
        <v>51</v>
      </c>
      <c r="C1198" t="s">
        <v>47</v>
      </c>
      <c r="D1198" s="246" t="s">
        <v>82</v>
      </c>
      <c r="E1198" s="37">
        <v>13.408387351707701</v>
      </c>
    </row>
    <row r="1199" spans="1:5" x14ac:dyDescent="0.2">
      <c r="A1199">
        <v>2007</v>
      </c>
      <c r="B1199" t="s">
        <v>53</v>
      </c>
      <c r="C1199" t="s">
        <v>47</v>
      </c>
      <c r="D1199" s="246">
        <v>0</v>
      </c>
      <c r="E1199" s="37">
        <v>67.720864894752793</v>
      </c>
    </row>
    <row r="1200" spans="1:5" x14ac:dyDescent="0.2">
      <c r="A1200">
        <v>2007</v>
      </c>
      <c r="B1200" t="s">
        <v>53</v>
      </c>
      <c r="C1200" t="s">
        <v>47</v>
      </c>
      <c r="D1200" s="246" t="s">
        <v>82</v>
      </c>
      <c r="E1200" s="37">
        <v>15.4165893684381</v>
      </c>
    </row>
    <row r="1201" spans="1:5" x14ac:dyDescent="0.2">
      <c r="A1201">
        <v>2007</v>
      </c>
      <c r="B1201" t="s">
        <v>54</v>
      </c>
      <c r="C1201" t="s">
        <v>47</v>
      </c>
      <c r="D1201" s="246">
        <v>0</v>
      </c>
      <c r="E1201" s="37">
        <v>69.253931340841802</v>
      </c>
    </row>
    <row r="1202" spans="1:5" x14ac:dyDescent="0.2">
      <c r="A1202">
        <v>2007</v>
      </c>
      <c r="B1202" t="s">
        <v>54</v>
      </c>
      <c r="C1202" t="s">
        <v>47</v>
      </c>
      <c r="D1202" s="246" t="s">
        <v>82</v>
      </c>
      <c r="E1202" s="37">
        <v>15.9052636675834</v>
      </c>
    </row>
    <row r="1203" spans="1:5" x14ac:dyDescent="0.2">
      <c r="A1203">
        <v>2007</v>
      </c>
      <c r="B1203" t="s">
        <v>55</v>
      </c>
      <c r="C1203" t="s">
        <v>47</v>
      </c>
      <c r="D1203" s="246">
        <v>0</v>
      </c>
      <c r="E1203" s="37">
        <v>66.292992426421606</v>
      </c>
    </row>
    <row r="1204" spans="1:5" x14ac:dyDescent="0.2">
      <c r="A1204">
        <v>2007</v>
      </c>
      <c r="B1204" t="s">
        <v>55</v>
      </c>
      <c r="C1204" t="s">
        <v>47</v>
      </c>
      <c r="D1204" s="246" t="s">
        <v>82</v>
      </c>
      <c r="E1204" s="37">
        <v>15.025073623346101</v>
      </c>
    </row>
    <row r="1205" spans="1:5" x14ac:dyDescent="0.2">
      <c r="A1205">
        <v>2007</v>
      </c>
      <c r="B1205" t="s">
        <v>56</v>
      </c>
      <c r="C1205" t="s">
        <v>47</v>
      </c>
      <c r="D1205" s="246">
        <v>0</v>
      </c>
      <c r="E1205" s="37">
        <v>65.001973309419597</v>
      </c>
    </row>
    <row r="1206" spans="1:5" x14ac:dyDescent="0.2">
      <c r="A1206">
        <v>2007</v>
      </c>
      <c r="B1206" t="s">
        <v>56</v>
      </c>
      <c r="C1206" t="s">
        <v>47</v>
      </c>
      <c r="D1206" s="246" t="s">
        <v>82</v>
      </c>
      <c r="E1206" s="37">
        <v>14.1892228068994</v>
      </c>
    </row>
    <row r="1207" spans="1:5" x14ac:dyDescent="0.2">
      <c r="A1207">
        <v>2007</v>
      </c>
      <c r="B1207" t="s">
        <v>57</v>
      </c>
      <c r="C1207" t="s">
        <v>47</v>
      </c>
      <c r="D1207" s="246">
        <v>0</v>
      </c>
      <c r="E1207" s="37">
        <v>63.376523202963298</v>
      </c>
    </row>
    <row r="1208" spans="1:5" x14ac:dyDescent="0.2">
      <c r="A1208">
        <v>2007</v>
      </c>
      <c r="B1208" t="s">
        <v>57</v>
      </c>
      <c r="C1208" t="s">
        <v>47</v>
      </c>
      <c r="D1208" s="246" t="s">
        <v>82</v>
      </c>
      <c r="E1208" s="37">
        <v>14.145244355343401</v>
      </c>
    </row>
    <row r="1209" spans="1:5" x14ac:dyDescent="0.2">
      <c r="A1209">
        <v>2007</v>
      </c>
      <c r="B1209" t="s">
        <v>52</v>
      </c>
      <c r="C1209" t="s">
        <v>47</v>
      </c>
      <c r="D1209" s="246">
        <v>0</v>
      </c>
      <c r="E1209" s="37">
        <v>66.106044018941006</v>
      </c>
    </row>
    <row r="1210" spans="1:5" x14ac:dyDescent="0.2">
      <c r="A1210">
        <v>2007</v>
      </c>
      <c r="B1210" t="s">
        <v>52</v>
      </c>
      <c r="C1210" t="s">
        <v>47</v>
      </c>
      <c r="D1210" s="246" t="s">
        <v>82</v>
      </c>
      <c r="E1210" s="37">
        <v>14.526964318918701</v>
      </c>
    </row>
    <row r="1211" spans="1:5" x14ac:dyDescent="0.2">
      <c r="A1211">
        <v>2007</v>
      </c>
      <c r="B1211" t="s">
        <v>58</v>
      </c>
      <c r="C1211" t="s">
        <v>47</v>
      </c>
      <c r="D1211" s="246">
        <v>0</v>
      </c>
      <c r="E1211" s="37">
        <v>67.011928729562499</v>
      </c>
    </row>
    <row r="1212" spans="1:5" x14ac:dyDescent="0.2">
      <c r="A1212">
        <v>2007</v>
      </c>
      <c r="B1212" t="s">
        <v>58</v>
      </c>
      <c r="C1212" t="s">
        <v>47</v>
      </c>
      <c r="D1212" s="246" t="s">
        <v>82</v>
      </c>
      <c r="E1212" s="37">
        <v>15.3698512363639</v>
      </c>
    </row>
    <row r="1213" spans="1:5" x14ac:dyDescent="0.2">
      <c r="A1213">
        <v>2007</v>
      </c>
      <c r="B1213" t="s">
        <v>59</v>
      </c>
      <c r="C1213" t="s">
        <v>47</v>
      </c>
      <c r="D1213" s="246">
        <v>0</v>
      </c>
      <c r="E1213" s="37">
        <v>71.364642881576003</v>
      </c>
    </row>
    <row r="1214" spans="1:5" x14ac:dyDescent="0.2">
      <c r="A1214">
        <v>2007</v>
      </c>
      <c r="B1214" t="s">
        <v>59</v>
      </c>
      <c r="C1214" t="s">
        <v>47</v>
      </c>
      <c r="D1214" s="246" t="s">
        <v>82</v>
      </c>
      <c r="E1214" s="37">
        <v>16.6582257734648</v>
      </c>
    </row>
    <row r="1215" spans="1:5" x14ac:dyDescent="0.2">
      <c r="A1215">
        <v>2007</v>
      </c>
      <c r="B1215" t="s">
        <v>60</v>
      </c>
      <c r="C1215" t="s">
        <v>47</v>
      </c>
      <c r="D1215" s="246">
        <v>0</v>
      </c>
      <c r="E1215" s="37">
        <v>70.443887109011897</v>
      </c>
    </row>
    <row r="1216" spans="1:5" x14ac:dyDescent="0.2">
      <c r="A1216">
        <v>2007</v>
      </c>
      <c r="B1216" t="s">
        <v>60</v>
      </c>
      <c r="C1216" t="s">
        <v>47</v>
      </c>
      <c r="D1216" s="246" t="s">
        <v>82</v>
      </c>
      <c r="E1216" s="37">
        <v>16.615803018489299</v>
      </c>
    </row>
    <row r="1217" spans="1:5" x14ac:dyDescent="0.2">
      <c r="A1217">
        <v>2007</v>
      </c>
      <c r="B1217" t="s">
        <v>61</v>
      </c>
      <c r="C1217" t="s">
        <v>47</v>
      </c>
      <c r="D1217" s="246">
        <v>0</v>
      </c>
      <c r="E1217" s="37">
        <v>68.913718373133094</v>
      </c>
    </row>
    <row r="1218" spans="1:5" x14ac:dyDescent="0.2">
      <c r="A1218">
        <v>2007</v>
      </c>
      <c r="B1218" t="s">
        <v>61</v>
      </c>
      <c r="C1218" t="s">
        <v>47</v>
      </c>
      <c r="D1218" s="246" t="s">
        <v>82</v>
      </c>
      <c r="E1218" s="37">
        <v>15.064999044001601</v>
      </c>
    </row>
    <row r="1219" spans="1:5" x14ac:dyDescent="0.2">
      <c r="A1219">
        <v>2007</v>
      </c>
      <c r="B1219" t="s">
        <v>62</v>
      </c>
      <c r="C1219" t="s">
        <v>47</v>
      </c>
      <c r="D1219" s="246">
        <v>0</v>
      </c>
      <c r="E1219" s="37">
        <v>71.150679006158995</v>
      </c>
    </row>
    <row r="1220" spans="1:5" x14ac:dyDescent="0.2">
      <c r="A1220">
        <v>2007</v>
      </c>
      <c r="B1220" t="s">
        <v>62</v>
      </c>
      <c r="C1220" t="s">
        <v>47</v>
      </c>
      <c r="D1220" s="246" t="s">
        <v>82</v>
      </c>
      <c r="E1220" s="37">
        <v>15.7838251589155</v>
      </c>
    </row>
    <row r="1221" spans="1:5" x14ac:dyDescent="0.2">
      <c r="A1221">
        <v>2007</v>
      </c>
      <c r="B1221" t="s">
        <v>63</v>
      </c>
      <c r="C1221" t="s">
        <v>47</v>
      </c>
      <c r="D1221" s="246">
        <v>0</v>
      </c>
      <c r="E1221" s="37">
        <v>70.843845760067396</v>
      </c>
    </row>
    <row r="1222" spans="1:5" x14ac:dyDescent="0.2">
      <c r="A1222">
        <v>2007</v>
      </c>
      <c r="B1222" t="s">
        <v>63</v>
      </c>
      <c r="C1222" t="s">
        <v>47</v>
      </c>
      <c r="D1222" s="246" t="s">
        <v>82</v>
      </c>
      <c r="E1222" s="37">
        <v>15.7856772944155</v>
      </c>
    </row>
    <row r="1223" spans="1:5" x14ac:dyDescent="0.2">
      <c r="A1223">
        <v>2007</v>
      </c>
      <c r="B1223" t="s">
        <v>64</v>
      </c>
      <c r="C1223" t="s">
        <v>47</v>
      </c>
      <c r="D1223" s="246">
        <v>0</v>
      </c>
      <c r="E1223" s="37">
        <v>72.273239617500494</v>
      </c>
    </row>
    <row r="1224" spans="1:5" x14ac:dyDescent="0.2">
      <c r="A1224">
        <v>2007</v>
      </c>
      <c r="B1224" t="s">
        <v>64</v>
      </c>
      <c r="C1224" t="s">
        <v>47</v>
      </c>
      <c r="D1224" s="246" t="s">
        <v>82</v>
      </c>
      <c r="E1224" s="37">
        <v>15.831353744360801</v>
      </c>
    </row>
    <row r="1225" spans="1:5" x14ac:dyDescent="0.2">
      <c r="A1225">
        <v>2007</v>
      </c>
      <c r="B1225" t="s">
        <v>65</v>
      </c>
      <c r="C1225" t="s">
        <v>47</v>
      </c>
      <c r="D1225" s="246">
        <v>0</v>
      </c>
      <c r="E1225" s="37">
        <v>71.379411868834296</v>
      </c>
    </row>
    <row r="1226" spans="1:5" x14ac:dyDescent="0.2">
      <c r="A1226">
        <v>2007</v>
      </c>
      <c r="B1226" t="s">
        <v>65</v>
      </c>
      <c r="C1226" t="s">
        <v>47</v>
      </c>
      <c r="D1226" s="246" t="s">
        <v>82</v>
      </c>
      <c r="E1226" s="37">
        <v>15.557918973282399</v>
      </c>
    </row>
    <row r="1227" spans="1:5" x14ac:dyDescent="0.2">
      <c r="A1227">
        <v>2007</v>
      </c>
      <c r="B1227" t="s">
        <v>66</v>
      </c>
      <c r="C1227" t="s">
        <v>47</v>
      </c>
      <c r="D1227" s="246">
        <v>0</v>
      </c>
      <c r="E1227" s="37">
        <v>69.439993678108294</v>
      </c>
    </row>
    <row r="1228" spans="1:5" x14ac:dyDescent="0.2">
      <c r="A1228">
        <v>2007</v>
      </c>
      <c r="B1228" t="s">
        <v>66</v>
      </c>
      <c r="C1228" t="s">
        <v>47</v>
      </c>
      <c r="D1228" s="246" t="s">
        <v>82</v>
      </c>
      <c r="E1228" s="37">
        <v>15.6162642582979</v>
      </c>
    </row>
    <row r="1229" spans="1:5" x14ac:dyDescent="0.2">
      <c r="A1229">
        <v>2007</v>
      </c>
      <c r="B1229" t="s">
        <v>67</v>
      </c>
      <c r="C1229" t="s">
        <v>47</v>
      </c>
      <c r="D1229" s="246">
        <v>0</v>
      </c>
      <c r="E1229" s="37">
        <v>68.670001412350501</v>
      </c>
    </row>
    <row r="1230" spans="1:5" x14ac:dyDescent="0.2">
      <c r="A1230">
        <v>2007</v>
      </c>
      <c r="B1230" t="s">
        <v>67</v>
      </c>
      <c r="C1230" t="s">
        <v>47</v>
      </c>
      <c r="D1230" s="246" t="s">
        <v>82</v>
      </c>
      <c r="E1230" s="37">
        <v>15.519891847317499</v>
      </c>
    </row>
    <row r="1231" spans="1:5" x14ac:dyDescent="0.2">
      <c r="A1231">
        <v>2007</v>
      </c>
      <c r="B1231" t="s">
        <v>68</v>
      </c>
      <c r="C1231" t="s">
        <v>47</v>
      </c>
      <c r="D1231" s="246">
        <v>0</v>
      </c>
      <c r="E1231" s="37">
        <v>69.6013392602094</v>
      </c>
    </row>
    <row r="1232" spans="1:5" x14ac:dyDescent="0.2">
      <c r="A1232">
        <v>2007</v>
      </c>
      <c r="B1232" t="s">
        <v>68</v>
      </c>
      <c r="C1232" t="s">
        <v>47</v>
      </c>
      <c r="D1232" s="246" t="s">
        <v>82</v>
      </c>
      <c r="E1232" s="37">
        <v>15.868864802010901</v>
      </c>
    </row>
    <row r="1233" spans="1:5" x14ac:dyDescent="0.2">
      <c r="A1233">
        <v>2007</v>
      </c>
      <c r="B1233" t="s">
        <v>69</v>
      </c>
      <c r="C1233" t="s">
        <v>47</v>
      </c>
      <c r="D1233" s="246">
        <v>0</v>
      </c>
      <c r="E1233" s="37">
        <v>71.450355364744993</v>
      </c>
    </row>
    <row r="1234" spans="1:5" x14ac:dyDescent="0.2">
      <c r="A1234">
        <v>2007</v>
      </c>
      <c r="B1234" t="s">
        <v>69</v>
      </c>
      <c r="C1234" t="s">
        <v>47</v>
      </c>
      <c r="D1234" s="246" t="s">
        <v>82</v>
      </c>
      <c r="E1234" s="37">
        <v>15.808486876620799</v>
      </c>
    </row>
    <row r="1235" spans="1:5" x14ac:dyDescent="0.2">
      <c r="A1235">
        <v>2007</v>
      </c>
      <c r="B1235" t="s">
        <v>144</v>
      </c>
      <c r="C1235" t="s">
        <v>48</v>
      </c>
      <c r="D1235" s="246">
        <v>0</v>
      </c>
      <c r="E1235" s="37">
        <v>76.616279074403096</v>
      </c>
    </row>
    <row r="1236" spans="1:5" x14ac:dyDescent="0.2">
      <c r="A1236">
        <v>2007</v>
      </c>
      <c r="B1236" t="s">
        <v>144</v>
      </c>
      <c r="C1236" t="s">
        <v>48</v>
      </c>
      <c r="D1236" s="246" t="s">
        <v>82</v>
      </c>
      <c r="E1236" s="37">
        <v>18.479124782327801</v>
      </c>
    </row>
    <row r="1237" spans="1:5" x14ac:dyDescent="0.2">
      <c r="A1237">
        <v>2007</v>
      </c>
      <c r="B1237" t="s">
        <v>40</v>
      </c>
      <c r="C1237" t="s">
        <v>48</v>
      </c>
      <c r="D1237" s="246">
        <v>0</v>
      </c>
      <c r="E1237" s="37">
        <v>73.155120522704905</v>
      </c>
    </row>
    <row r="1238" spans="1:5" x14ac:dyDescent="0.2">
      <c r="A1238">
        <v>2007</v>
      </c>
      <c r="B1238" t="s">
        <v>40</v>
      </c>
      <c r="C1238" t="s">
        <v>48</v>
      </c>
      <c r="D1238" s="246" t="s">
        <v>82</v>
      </c>
      <c r="E1238" s="37">
        <v>16.144882540741399</v>
      </c>
    </row>
    <row r="1239" spans="1:5" x14ac:dyDescent="0.2">
      <c r="A1239">
        <v>2007</v>
      </c>
      <c r="B1239" t="s">
        <v>41</v>
      </c>
      <c r="C1239" t="s">
        <v>48</v>
      </c>
      <c r="D1239" s="246">
        <v>0</v>
      </c>
      <c r="E1239" s="37">
        <v>74.044380187441504</v>
      </c>
    </row>
    <row r="1240" spans="1:5" x14ac:dyDescent="0.2">
      <c r="A1240">
        <v>2007</v>
      </c>
      <c r="B1240" t="s">
        <v>41</v>
      </c>
      <c r="C1240" t="s">
        <v>48</v>
      </c>
      <c r="D1240" s="246" t="s">
        <v>82</v>
      </c>
      <c r="E1240" s="37">
        <v>17.732615481707398</v>
      </c>
    </row>
    <row r="1241" spans="1:5" x14ac:dyDescent="0.2">
      <c r="A1241">
        <v>2007</v>
      </c>
      <c r="B1241" t="s">
        <v>42</v>
      </c>
      <c r="C1241" t="s">
        <v>48</v>
      </c>
      <c r="D1241" s="246">
        <v>0</v>
      </c>
      <c r="E1241" s="37">
        <v>72.834863927619594</v>
      </c>
    </row>
    <row r="1242" spans="1:5" x14ac:dyDescent="0.2">
      <c r="A1242">
        <v>2007</v>
      </c>
      <c r="B1242" t="s">
        <v>42</v>
      </c>
      <c r="C1242" t="s">
        <v>48</v>
      </c>
      <c r="D1242" s="246" t="s">
        <v>82</v>
      </c>
      <c r="E1242" s="37">
        <v>16.693830752118799</v>
      </c>
    </row>
    <row r="1243" spans="1:5" x14ac:dyDescent="0.2">
      <c r="A1243">
        <v>2007</v>
      </c>
      <c r="B1243" t="s">
        <v>43</v>
      </c>
      <c r="C1243" t="s">
        <v>48</v>
      </c>
      <c r="D1243" s="246">
        <v>0</v>
      </c>
      <c r="E1243" s="37">
        <v>71.528956888745199</v>
      </c>
    </row>
    <row r="1244" spans="1:5" x14ac:dyDescent="0.2">
      <c r="A1244">
        <v>2007</v>
      </c>
      <c r="B1244" t="s">
        <v>43</v>
      </c>
      <c r="C1244" t="s">
        <v>48</v>
      </c>
      <c r="D1244" s="246" t="s">
        <v>82</v>
      </c>
      <c r="E1244" s="37">
        <v>15.5959818949213</v>
      </c>
    </row>
    <row r="1245" spans="1:5" x14ac:dyDescent="0.2">
      <c r="A1245">
        <v>2007</v>
      </c>
      <c r="B1245" t="s">
        <v>44</v>
      </c>
      <c r="C1245" t="s">
        <v>48</v>
      </c>
      <c r="D1245" s="246">
        <v>0</v>
      </c>
      <c r="E1245" s="37">
        <v>73.840076875680793</v>
      </c>
    </row>
    <row r="1246" spans="1:5" x14ac:dyDescent="0.2">
      <c r="A1246">
        <v>2007</v>
      </c>
      <c r="B1246" t="s">
        <v>44</v>
      </c>
      <c r="C1246" t="s">
        <v>48</v>
      </c>
      <c r="D1246" s="246" t="s">
        <v>82</v>
      </c>
      <c r="E1246" s="37">
        <v>17.014375473178902</v>
      </c>
    </row>
    <row r="1247" spans="1:5" x14ac:dyDescent="0.2">
      <c r="A1247">
        <v>2007</v>
      </c>
      <c r="B1247" t="s">
        <v>45</v>
      </c>
      <c r="C1247" t="s">
        <v>48</v>
      </c>
      <c r="D1247" s="246">
        <v>0</v>
      </c>
      <c r="E1247" s="37">
        <v>74.5692097041876</v>
      </c>
    </row>
    <row r="1248" spans="1:5" x14ac:dyDescent="0.2">
      <c r="A1248">
        <v>2007</v>
      </c>
      <c r="B1248" t="s">
        <v>45</v>
      </c>
      <c r="C1248" t="s">
        <v>48</v>
      </c>
      <c r="D1248" s="246" t="s">
        <v>82</v>
      </c>
      <c r="E1248" s="37">
        <v>17.829843338726299</v>
      </c>
    </row>
    <row r="1249" spans="1:5" x14ac:dyDescent="0.2">
      <c r="A1249">
        <v>2007</v>
      </c>
      <c r="B1249" t="s">
        <v>46</v>
      </c>
      <c r="C1249" t="s">
        <v>48</v>
      </c>
      <c r="D1249" s="246">
        <v>0</v>
      </c>
      <c r="E1249" s="37">
        <v>73.775191654420695</v>
      </c>
    </row>
    <row r="1250" spans="1:5" x14ac:dyDescent="0.2">
      <c r="A1250">
        <v>2007</v>
      </c>
      <c r="B1250" t="s">
        <v>46</v>
      </c>
      <c r="C1250" t="s">
        <v>48</v>
      </c>
      <c r="D1250" s="246" t="s">
        <v>82</v>
      </c>
      <c r="E1250" s="37">
        <v>17.125112435718499</v>
      </c>
    </row>
    <row r="1251" spans="1:5" x14ac:dyDescent="0.2">
      <c r="A1251">
        <v>2007</v>
      </c>
      <c r="B1251" t="s">
        <v>50</v>
      </c>
      <c r="C1251" t="s">
        <v>48</v>
      </c>
      <c r="D1251" s="246">
        <v>0</v>
      </c>
      <c r="E1251" s="37">
        <v>71.804919675289398</v>
      </c>
    </row>
    <row r="1252" spans="1:5" x14ac:dyDescent="0.2">
      <c r="A1252">
        <v>2007</v>
      </c>
      <c r="B1252" t="s">
        <v>50</v>
      </c>
      <c r="C1252" t="s">
        <v>48</v>
      </c>
      <c r="D1252" s="246" t="s">
        <v>82</v>
      </c>
      <c r="E1252" s="37">
        <v>17.538854186464299</v>
      </c>
    </row>
    <row r="1253" spans="1:5" x14ac:dyDescent="0.2">
      <c r="A1253">
        <v>2007</v>
      </c>
      <c r="B1253" t="s">
        <v>51</v>
      </c>
      <c r="C1253" t="s">
        <v>48</v>
      </c>
      <c r="D1253" s="246">
        <v>0</v>
      </c>
      <c r="E1253" s="37">
        <v>73.159877366438195</v>
      </c>
    </row>
    <row r="1254" spans="1:5" x14ac:dyDescent="0.2">
      <c r="A1254">
        <v>2007</v>
      </c>
      <c r="B1254" t="s">
        <v>51</v>
      </c>
      <c r="C1254" t="s">
        <v>48</v>
      </c>
      <c r="D1254" s="246" t="s">
        <v>82</v>
      </c>
      <c r="E1254" s="37">
        <v>16.559073059626702</v>
      </c>
    </row>
    <row r="1255" spans="1:5" x14ac:dyDescent="0.2">
      <c r="A1255">
        <v>2007</v>
      </c>
      <c r="B1255" t="s">
        <v>53</v>
      </c>
      <c r="C1255" t="s">
        <v>48</v>
      </c>
      <c r="D1255" s="246">
        <v>0</v>
      </c>
      <c r="E1255" s="37">
        <v>75.5604095136041</v>
      </c>
    </row>
    <row r="1256" spans="1:5" x14ac:dyDescent="0.2">
      <c r="A1256">
        <v>2007</v>
      </c>
      <c r="B1256" t="s">
        <v>53</v>
      </c>
      <c r="C1256" t="s">
        <v>48</v>
      </c>
      <c r="D1256" s="246" t="s">
        <v>82</v>
      </c>
      <c r="E1256" s="37">
        <v>17.880088001991599</v>
      </c>
    </row>
    <row r="1257" spans="1:5" x14ac:dyDescent="0.2">
      <c r="A1257">
        <v>2007</v>
      </c>
      <c r="B1257" t="s">
        <v>54</v>
      </c>
      <c r="C1257" t="s">
        <v>48</v>
      </c>
      <c r="D1257" s="246">
        <v>0</v>
      </c>
      <c r="E1257" s="37">
        <v>77.085156520985706</v>
      </c>
    </row>
    <row r="1258" spans="1:5" x14ac:dyDescent="0.2">
      <c r="A1258">
        <v>2007</v>
      </c>
      <c r="B1258" t="s">
        <v>54</v>
      </c>
      <c r="C1258" t="s">
        <v>48</v>
      </c>
      <c r="D1258" s="246" t="s">
        <v>82</v>
      </c>
      <c r="E1258" s="37">
        <v>18.961413809461</v>
      </c>
    </row>
    <row r="1259" spans="1:5" x14ac:dyDescent="0.2">
      <c r="A1259">
        <v>2007</v>
      </c>
      <c r="B1259" t="s">
        <v>55</v>
      </c>
      <c r="C1259" t="s">
        <v>48</v>
      </c>
      <c r="D1259" s="246">
        <v>0</v>
      </c>
      <c r="E1259" s="37">
        <v>73.910565586789005</v>
      </c>
    </row>
    <row r="1260" spans="1:5" x14ac:dyDescent="0.2">
      <c r="A1260">
        <v>2007</v>
      </c>
      <c r="B1260" t="s">
        <v>55</v>
      </c>
      <c r="C1260" t="s">
        <v>48</v>
      </c>
      <c r="D1260" s="246" t="s">
        <v>82</v>
      </c>
      <c r="E1260" s="37">
        <v>17.079752872010999</v>
      </c>
    </row>
    <row r="1261" spans="1:5" x14ac:dyDescent="0.2">
      <c r="A1261">
        <v>2007</v>
      </c>
      <c r="B1261" t="s">
        <v>56</v>
      </c>
      <c r="C1261" t="s">
        <v>48</v>
      </c>
      <c r="D1261" s="246">
        <v>0</v>
      </c>
      <c r="E1261" s="37">
        <v>74.062092831427805</v>
      </c>
    </row>
    <row r="1262" spans="1:5" x14ac:dyDescent="0.2">
      <c r="A1262">
        <v>2007</v>
      </c>
      <c r="B1262" t="s">
        <v>56</v>
      </c>
      <c r="C1262" t="s">
        <v>48</v>
      </c>
      <c r="D1262" s="246" t="s">
        <v>82</v>
      </c>
      <c r="E1262" s="37">
        <v>16.914272897176101</v>
      </c>
    </row>
    <row r="1263" spans="1:5" x14ac:dyDescent="0.2">
      <c r="A1263">
        <v>2007</v>
      </c>
      <c r="B1263" t="s">
        <v>57</v>
      </c>
      <c r="C1263" t="s">
        <v>48</v>
      </c>
      <c r="D1263" s="246">
        <v>0</v>
      </c>
      <c r="E1263" s="37">
        <v>72.5016896541687</v>
      </c>
    </row>
    <row r="1264" spans="1:5" x14ac:dyDescent="0.2">
      <c r="A1264">
        <v>2007</v>
      </c>
      <c r="B1264" t="s">
        <v>57</v>
      </c>
      <c r="C1264" t="s">
        <v>48</v>
      </c>
      <c r="D1264" s="246" t="s">
        <v>82</v>
      </c>
      <c r="E1264" s="37">
        <v>16.905681214779101</v>
      </c>
    </row>
    <row r="1265" spans="1:5" x14ac:dyDescent="0.2">
      <c r="A1265">
        <v>2007</v>
      </c>
      <c r="B1265" t="s">
        <v>52</v>
      </c>
      <c r="C1265" t="s">
        <v>48</v>
      </c>
      <c r="D1265" s="246">
        <v>0</v>
      </c>
      <c r="E1265" s="37">
        <v>74.250503891502305</v>
      </c>
    </row>
    <row r="1266" spans="1:5" x14ac:dyDescent="0.2">
      <c r="A1266">
        <v>2007</v>
      </c>
      <c r="B1266" t="s">
        <v>52</v>
      </c>
      <c r="C1266" t="s">
        <v>48</v>
      </c>
      <c r="D1266" s="246" t="s">
        <v>82</v>
      </c>
      <c r="E1266" s="37">
        <v>17.249983264181701</v>
      </c>
    </row>
    <row r="1267" spans="1:5" x14ac:dyDescent="0.2">
      <c r="A1267">
        <v>2007</v>
      </c>
      <c r="B1267" t="s">
        <v>58</v>
      </c>
      <c r="C1267" t="s">
        <v>48</v>
      </c>
      <c r="D1267" s="246">
        <v>0</v>
      </c>
      <c r="E1267" s="37">
        <v>75.367400430366004</v>
      </c>
    </row>
    <row r="1268" spans="1:5" x14ac:dyDescent="0.2">
      <c r="A1268">
        <v>2007</v>
      </c>
      <c r="B1268" t="s">
        <v>58</v>
      </c>
      <c r="C1268" t="s">
        <v>48</v>
      </c>
      <c r="D1268" s="246" t="s">
        <v>82</v>
      </c>
      <c r="E1268" s="37">
        <v>18.480143481662399</v>
      </c>
    </row>
    <row r="1269" spans="1:5" x14ac:dyDescent="0.2">
      <c r="A1269">
        <v>2007</v>
      </c>
      <c r="B1269" t="s">
        <v>59</v>
      </c>
      <c r="C1269" t="s">
        <v>48</v>
      </c>
      <c r="D1269" s="246">
        <v>0</v>
      </c>
      <c r="E1269" s="37">
        <v>77.723293668007102</v>
      </c>
    </row>
    <row r="1270" spans="1:5" x14ac:dyDescent="0.2">
      <c r="A1270">
        <v>2007</v>
      </c>
      <c r="B1270" t="s">
        <v>59</v>
      </c>
      <c r="C1270" t="s">
        <v>48</v>
      </c>
      <c r="D1270" s="246" t="s">
        <v>82</v>
      </c>
      <c r="E1270" s="37">
        <v>19.105694564537199</v>
      </c>
    </row>
    <row r="1271" spans="1:5" x14ac:dyDescent="0.2">
      <c r="A1271">
        <v>2007</v>
      </c>
      <c r="B1271" t="s">
        <v>60</v>
      </c>
      <c r="C1271" t="s">
        <v>48</v>
      </c>
      <c r="D1271" s="246">
        <v>0</v>
      </c>
      <c r="E1271" s="37">
        <v>78.848843863998496</v>
      </c>
    </row>
    <row r="1272" spans="1:5" x14ac:dyDescent="0.2">
      <c r="A1272">
        <v>2007</v>
      </c>
      <c r="B1272" t="s">
        <v>60</v>
      </c>
      <c r="C1272" t="s">
        <v>48</v>
      </c>
      <c r="D1272" s="246" t="s">
        <v>82</v>
      </c>
      <c r="E1272" s="37">
        <v>19.8534199999192</v>
      </c>
    </row>
    <row r="1273" spans="1:5" x14ac:dyDescent="0.2">
      <c r="A1273">
        <v>2007</v>
      </c>
      <c r="B1273" t="s">
        <v>61</v>
      </c>
      <c r="C1273" t="s">
        <v>48</v>
      </c>
      <c r="D1273" s="246">
        <v>0</v>
      </c>
      <c r="E1273" s="37">
        <v>77.090022490971904</v>
      </c>
    </row>
    <row r="1274" spans="1:5" x14ac:dyDescent="0.2">
      <c r="A1274">
        <v>2007</v>
      </c>
      <c r="B1274" t="s">
        <v>61</v>
      </c>
      <c r="C1274" t="s">
        <v>48</v>
      </c>
      <c r="D1274" s="246" t="s">
        <v>82</v>
      </c>
      <c r="E1274" s="37">
        <v>18.741162117116598</v>
      </c>
    </row>
    <row r="1275" spans="1:5" x14ac:dyDescent="0.2">
      <c r="A1275">
        <v>2007</v>
      </c>
      <c r="B1275" t="s">
        <v>62</v>
      </c>
      <c r="C1275" t="s">
        <v>48</v>
      </c>
      <c r="D1275" s="246">
        <v>0</v>
      </c>
      <c r="E1275" s="37">
        <v>78.623200220953805</v>
      </c>
    </row>
    <row r="1276" spans="1:5" x14ac:dyDescent="0.2">
      <c r="A1276">
        <v>2007</v>
      </c>
      <c r="B1276" t="s">
        <v>62</v>
      </c>
      <c r="C1276" t="s">
        <v>48</v>
      </c>
      <c r="D1276" s="246" t="s">
        <v>82</v>
      </c>
      <c r="E1276" s="37">
        <v>19.180115873976899</v>
      </c>
    </row>
    <row r="1277" spans="1:5" x14ac:dyDescent="0.2">
      <c r="A1277">
        <v>2007</v>
      </c>
      <c r="B1277" t="s">
        <v>63</v>
      </c>
      <c r="C1277" t="s">
        <v>48</v>
      </c>
      <c r="D1277" s="246">
        <v>0</v>
      </c>
      <c r="E1277" s="37">
        <v>77.431079440657101</v>
      </c>
    </row>
    <row r="1278" spans="1:5" x14ac:dyDescent="0.2">
      <c r="A1278">
        <v>2007</v>
      </c>
      <c r="B1278" t="s">
        <v>63</v>
      </c>
      <c r="C1278" t="s">
        <v>48</v>
      </c>
      <c r="D1278" s="246" t="s">
        <v>82</v>
      </c>
      <c r="E1278" s="37">
        <v>18.145751143858298</v>
      </c>
    </row>
    <row r="1279" spans="1:5" x14ac:dyDescent="0.2">
      <c r="A1279">
        <v>2007</v>
      </c>
      <c r="B1279" t="s">
        <v>64</v>
      </c>
      <c r="C1279" t="s">
        <v>48</v>
      </c>
      <c r="D1279" s="246">
        <v>0</v>
      </c>
      <c r="E1279" s="37">
        <v>79.122013602393594</v>
      </c>
    </row>
    <row r="1280" spans="1:5" x14ac:dyDescent="0.2">
      <c r="A1280">
        <v>2007</v>
      </c>
      <c r="B1280" t="s">
        <v>64</v>
      </c>
      <c r="C1280" t="s">
        <v>48</v>
      </c>
      <c r="D1280" s="246" t="s">
        <v>82</v>
      </c>
      <c r="E1280" s="37">
        <v>19.351975979155899</v>
      </c>
    </row>
    <row r="1281" spans="1:5" x14ac:dyDescent="0.2">
      <c r="A1281">
        <v>2007</v>
      </c>
      <c r="B1281" t="s">
        <v>65</v>
      </c>
      <c r="C1281" t="s">
        <v>48</v>
      </c>
      <c r="D1281" s="246">
        <v>0</v>
      </c>
      <c r="E1281" s="37">
        <v>78.590394412063603</v>
      </c>
    </row>
    <row r="1282" spans="1:5" x14ac:dyDescent="0.2">
      <c r="A1282">
        <v>2007</v>
      </c>
      <c r="B1282" t="s">
        <v>65</v>
      </c>
      <c r="C1282" t="s">
        <v>48</v>
      </c>
      <c r="D1282" s="246" t="s">
        <v>82</v>
      </c>
      <c r="E1282" s="37">
        <v>19.1304417095063</v>
      </c>
    </row>
    <row r="1283" spans="1:5" x14ac:dyDescent="0.2">
      <c r="A1283">
        <v>2007</v>
      </c>
      <c r="B1283" t="s">
        <v>66</v>
      </c>
      <c r="C1283" t="s">
        <v>48</v>
      </c>
      <c r="D1283" s="246">
        <v>0</v>
      </c>
      <c r="E1283" s="37">
        <v>76.585920521031397</v>
      </c>
    </row>
    <row r="1284" spans="1:5" x14ac:dyDescent="0.2">
      <c r="A1284">
        <v>2007</v>
      </c>
      <c r="B1284" t="s">
        <v>66</v>
      </c>
      <c r="C1284" t="s">
        <v>48</v>
      </c>
      <c r="D1284" s="246" t="s">
        <v>82</v>
      </c>
      <c r="E1284" s="37">
        <v>18.500876158843599</v>
      </c>
    </row>
    <row r="1285" spans="1:5" x14ac:dyDescent="0.2">
      <c r="A1285">
        <v>2007</v>
      </c>
      <c r="B1285" t="s">
        <v>67</v>
      </c>
      <c r="C1285" t="s">
        <v>48</v>
      </c>
      <c r="D1285" s="246">
        <v>0</v>
      </c>
      <c r="E1285" s="37">
        <v>75.490481885614699</v>
      </c>
    </row>
    <row r="1286" spans="1:5" x14ac:dyDescent="0.2">
      <c r="A1286">
        <v>2007</v>
      </c>
      <c r="B1286" t="s">
        <v>67</v>
      </c>
      <c r="C1286" t="s">
        <v>48</v>
      </c>
      <c r="D1286" s="246" t="s">
        <v>82</v>
      </c>
      <c r="E1286" s="37">
        <v>17.618750154599098</v>
      </c>
    </row>
    <row r="1287" spans="1:5" x14ac:dyDescent="0.2">
      <c r="A1287">
        <v>2007</v>
      </c>
      <c r="B1287" t="s">
        <v>68</v>
      </c>
      <c r="C1287" t="s">
        <v>48</v>
      </c>
      <c r="D1287" s="246">
        <v>0</v>
      </c>
      <c r="E1287" s="37">
        <v>75.773070134261999</v>
      </c>
    </row>
    <row r="1288" spans="1:5" x14ac:dyDescent="0.2">
      <c r="A1288">
        <v>2007</v>
      </c>
      <c r="B1288" t="s">
        <v>68</v>
      </c>
      <c r="C1288" t="s">
        <v>48</v>
      </c>
      <c r="D1288" s="246" t="s">
        <v>82</v>
      </c>
      <c r="E1288" s="37">
        <v>17.614621594597502</v>
      </c>
    </row>
    <row r="1289" spans="1:5" x14ac:dyDescent="0.2">
      <c r="A1289">
        <v>2007</v>
      </c>
      <c r="B1289" t="s">
        <v>69</v>
      </c>
      <c r="C1289" t="s">
        <v>48</v>
      </c>
      <c r="D1289" s="246">
        <v>0</v>
      </c>
      <c r="E1289" s="37">
        <v>78.883342041649698</v>
      </c>
    </row>
    <row r="1290" spans="1:5" x14ac:dyDescent="0.2">
      <c r="A1290">
        <v>2007</v>
      </c>
      <c r="B1290" t="s">
        <v>69</v>
      </c>
      <c r="C1290" t="s">
        <v>48</v>
      </c>
      <c r="D1290" s="246" t="s">
        <v>82</v>
      </c>
      <c r="E1290" s="37">
        <v>19.1609904753027</v>
      </c>
    </row>
    <row r="1291" spans="1:5" x14ac:dyDescent="0.2">
      <c r="A1291">
        <v>2007</v>
      </c>
      <c r="B1291" t="s">
        <v>144</v>
      </c>
      <c r="C1291" t="s">
        <v>3</v>
      </c>
      <c r="D1291" s="246">
        <v>0</v>
      </c>
      <c r="E1291" s="37">
        <v>72.772617106741805</v>
      </c>
    </row>
    <row r="1292" spans="1:5" x14ac:dyDescent="0.2">
      <c r="A1292">
        <v>2007</v>
      </c>
      <c r="B1292" t="s">
        <v>144</v>
      </c>
      <c r="C1292" t="s">
        <v>3</v>
      </c>
      <c r="D1292" s="246" t="s">
        <v>82</v>
      </c>
      <c r="E1292" s="37">
        <v>17.070686529490501</v>
      </c>
    </row>
    <row r="1293" spans="1:5" x14ac:dyDescent="0.2">
      <c r="A1293">
        <v>2007</v>
      </c>
      <c r="B1293" t="s">
        <v>40</v>
      </c>
      <c r="C1293" t="s">
        <v>3</v>
      </c>
      <c r="D1293" s="246">
        <v>0</v>
      </c>
      <c r="E1293" s="37">
        <v>69.454841041769797</v>
      </c>
    </row>
    <row r="1294" spans="1:5" x14ac:dyDescent="0.2">
      <c r="A1294">
        <v>2007</v>
      </c>
      <c r="B1294" t="s">
        <v>40</v>
      </c>
      <c r="C1294" t="s">
        <v>3</v>
      </c>
      <c r="D1294" s="246" t="s">
        <v>82</v>
      </c>
      <c r="E1294" s="37">
        <v>15.015953398901299</v>
      </c>
    </row>
    <row r="1295" spans="1:5" x14ac:dyDescent="0.2">
      <c r="A1295">
        <v>2007</v>
      </c>
      <c r="B1295" t="s">
        <v>41</v>
      </c>
      <c r="C1295" t="s">
        <v>3</v>
      </c>
      <c r="D1295" s="246">
        <v>0</v>
      </c>
      <c r="E1295" s="37">
        <v>70.298123205730903</v>
      </c>
    </row>
    <row r="1296" spans="1:5" x14ac:dyDescent="0.2">
      <c r="A1296">
        <v>2007</v>
      </c>
      <c r="B1296" t="s">
        <v>41</v>
      </c>
      <c r="C1296" t="s">
        <v>3</v>
      </c>
      <c r="D1296" s="246" t="s">
        <v>82</v>
      </c>
      <c r="E1296" s="37">
        <v>16.286655026117302</v>
      </c>
    </row>
    <row r="1297" spans="1:5" x14ac:dyDescent="0.2">
      <c r="A1297">
        <v>2007</v>
      </c>
      <c r="B1297" t="s">
        <v>42</v>
      </c>
      <c r="C1297" t="s">
        <v>3</v>
      </c>
      <c r="D1297" s="246">
        <v>0</v>
      </c>
      <c r="E1297" s="37">
        <v>69.511927574478804</v>
      </c>
    </row>
    <row r="1298" spans="1:5" x14ac:dyDescent="0.2">
      <c r="A1298">
        <v>2007</v>
      </c>
      <c r="B1298" t="s">
        <v>42</v>
      </c>
      <c r="C1298" t="s">
        <v>3</v>
      </c>
      <c r="D1298" s="246" t="s">
        <v>82</v>
      </c>
      <c r="E1298" s="37">
        <v>15.516185886289099</v>
      </c>
    </row>
    <row r="1299" spans="1:5" x14ac:dyDescent="0.2">
      <c r="A1299">
        <v>2007</v>
      </c>
      <c r="B1299" t="s">
        <v>43</v>
      </c>
      <c r="C1299" t="s">
        <v>3</v>
      </c>
      <c r="D1299" s="246">
        <v>0</v>
      </c>
      <c r="E1299" s="37">
        <v>68.319766474078406</v>
      </c>
    </row>
    <row r="1300" spans="1:5" x14ac:dyDescent="0.2">
      <c r="A1300">
        <v>2007</v>
      </c>
      <c r="B1300" t="s">
        <v>43</v>
      </c>
      <c r="C1300" t="s">
        <v>3</v>
      </c>
      <c r="D1300" s="246" t="s">
        <v>82</v>
      </c>
      <c r="E1300" s="37">
        <v>14.683099109424999</v>
      </c>
    </row>
    <row r="1301" spans="1:5" x14ac:dyDescent="0.2">
      <c r="A1301">
        <v>2007</v>
      </c>
      <c r="B1301" t="s">
        <v>44</v>
      </c>
      <c r="C1301" t="s">
        <v>3</v>
      </c>
      <c r="D1301" s="246">
        <v>0</v>
      </c>
      <c r="E1301" s="37">
        <v>70.186033127061506</v>
      </c>
    </row>
    <row r="1302" spans="1:5" x14ac:dyDescent="0.2">
      <c r="A1302">
        <v>2007</v>
      </c>
      <c r="B1302" t="s">
        <v>44</v>
      </c>
      <c r="C1302" t="s">
        <v>3</v>
      </c>
      <c r="D1302" s="246" t="s">
        <v>82</v>
      </c>
      <c r="E1302" s="37">
        <v>15.8502043974161</v>
      </c>
    </row>
    <row r="1303" spans="1:5" x14ac:dyDescent="0.2">
      <c r="A1303">
        <v>2007</v>
      </c>
      <c r="B1303" t="s">
        <v>45</v>
      </c>
      <c r="C1303" t="s">
        <v>3</v>
      </c>
      <c r="D1303" s="246">
        <v>0</v>
      </c>
      <c r="E1303" s="37">
        <v>71.033593158475099</v>
      </c>
    </row>
    <row r="1304" spans="1:5" x14ac:dyDescent="0.2">
      <c r="A1304">
        <v>2007</v>
      </c>
      <c r="B1304" t="s">
        <v>45</v>
      </c>
      <c r="C1304" t="s">
        <v>3</v>
      </c>
      <c r="D1304" s="246" t="s">
        <v>82</v>
      </c>
      <c r="E1304" s="37">
        <v>16.541812078879602</v>
      </c>
    </row>
    <row r="1305" spans="1:5" x14ac:dyDescent="0.2">
      <c r="A1305">
        <v>2007</v>
      </c>
      <c r="B1305" t="s">
        <v>46</v>
      </c>
      <c r="C1305" t="s">
        <v>3</v>
      </c>
      <c r="D1305" s="246">
        <v>0</v>
      </c>
      <c r="E1305" s="37">
        <v>70.467415862349199</v>
      </c>
    </row>
    <row r="1306" spans="1:5" x14ac:dyDescent="0.2">
      <c r="A1306">
        <v>2007</v>
      </c>
      <c r="B1306" t="s">
        <v>46</v>
      </c>
      <c r="C1306" t="s">
        <v>3</v>
      </c>
      <c r="D1306" s="246" t="s">
        <v>82</v>
      </c>
      <c r="E1306" s="37">
        <v>16.0760789527932</v>
      </c>
    </row>
    <row r="1307" spans="1:5" x14ac:dyDescent="0.2">
      <c r="A1307">
        <v>2007</v>
      </c>
      <c r="B1307" t="s">
        <v>50</v>
      </c>
      <c r="C1307" t="s">
        <v>3</v>
      </c>
      <c r="D1307" s="246">
        <v>0</v>
      </c>
      <c r="E1307" s="37">
        <v>67.753344917772594</v>
      </c>
    </row>
    <row r="1308" spans="1:5" x14ac:dyDescent="0.2">
      <c r="A1308">
        <v>2007</v>
      </c>
      <c r="B1308" t="s">
        <v>50</v>
      </c>
      <c r="C1308" t="s">
        <v>3</v>
      </c>
      <c r="D1308" s="246" t="s">
        <v>82</v>
      </c>
      <c r="E1308" s="37">
        <v>15.771682880144001</v>
      </c>
    </row>
    <row r="1309" spans="1:5" x14ac:dyDescent="0.2">
      <c r="A1309">
        <v>2007</v>
      </c>
      <c r="B1309" t="s">
        <v>51</v>
      </c>
      <c r="C1309" t="s">
        <v>3</v>
      </c>
      <c r="D1309" s="246">
        <v>0</v>
      </c>
      <c r="E1309" s="37">
        <v>69.313670196954206</v>
      </c>
    </row>
    <row r="1310" spans="1:5" x14ac:dyDescent="0.2">
      <c r="A1310">
        <v>2007</v>
      </c>
      <c r="B1310" t="s">
        <v>51</v>
      </c>
      <c r="C1310" t="s">
        <v>3</v>
      </c>
      <c r="D1310" s="246" t="s">
        <v>82</v>
      </c>
      <c r="E1310" s="37">
        <v>15.0209076883955</v>
      </c>
    </row>
    <row r="1311" spans="1:5" x14ac:dyDescent="0.2">
      <c r="A1311">
        <v>2007</v>
      </c>
      <c r="B1311" t="s">
        <v>53</v>
      </c>
      <c r="C1311" t="s">
        <v>3</v>
      </c>
      <c r="D1311" s="246">
        <v>0</v>
      </c>
      <c r="E1311" s="37">
        <v>71.581132189658305</v>
      </c>
    </row>
    <row r="1312" spans="1:5" x14ac:dyDescent="0.2">
      <c r="A1312">
        <v>2007</v>
      </c>
      <c r="B1312" t="s">
        <v>53</v>
      </c>
      <c r="C1312" t="s">
        <v>3</v>
      </c>
      <c r="D1312" s="246" t="s">
        <v>82</v>
      </c>
      <c r="E1312" s="37">
        <v>16.731605438324401</v>
      </c>
    </row>
    <row r="1313" spans="1:5" x14ac:dyDescent="0.2">
      <c r="A1313">
        <v>2007</v>
      </c>
      <c r="B1313" t="s">
        <v>54</v>
      </c>
      <c r="C1313" t="s">
        <v>3</v>
      </c>
      <c r="D1313" s="246">
        <v>0</v>
      </c>
      <c r="E1313" s="37">
        <v>73.105338667256802</v>
      </c>
    </row>
    <row r="1314" spans="1:5" x14ac:dyDescent="0.2">
      <c r="A1314">
        <v>2007</v>
      </c>
      <c r="B1314" t="s">
        <v>54</v>
      </c>
      <c r="C1314" t="s">
        <v>3</v>
      </c>
      <c r="D1314" s="246" t="s">
        <v>82</v>
      </c>
      <c r="E1314" s="37">
        <v>17.519340362339999</v>
      </c>
    </row>
    <row r="1315" spans="1:5" x14ac:dyDescent="0.2">
      <c r="A1315">
        <v>2007</v>
      </c>
      <c r="B1315" t="s">
        <v>55</v>
      </c>
      <c r="C1315" t="s">
        <v>3</v>
      </c>
      <c r="D1315" s="246">
        <v>0</v>
      </c>
      <c r="E1315" s="37">
        <v>70.087925599639902</v>
      </c>
    </row>
    <row r="1316" spans="1:5" x14ac:dyDescent="0.2">
      <c r="A1316">
        <v>2007</v>
      </c>
      <c r="B1316" t="s">
        <v>55</v>
      </c>
      <c r="C1316" t="s">
        <v>3</v>
      </c>
      <c r="D1316" s="246" t="s">
        <v>82</v>
      </c>
      <c r="E1316" s="37">
        <v>16.153131370076402</v>
      </c>
    </row>
    <row r="1317" spans="1:5" x14ac:dyDescent="0.2">
      <c r="A1317">
        <v>2007</v>
      </c>
      <c r="B1317" t="s">
        <v>56</v>
      </c>
      <c r="C1317" t="s">
        <v>3</v>
      </c>
      <c r="D1317" s="246">
        <v>0</v>
      </c>
      <c r="E1317" s="37">
        <v>69.478277733566401</v>
      </c>
    </row>
    <row r="1318" spans="1:5" x14ac:dyDescent="0.2">
      <c r="A1318">
        <v>2007</v>
      </c>
      <c r="B1318" t="s">
        <v>56</v>
      </c>
      <c r="C1318" t="s">
        <v>3</v>
      </c>
      <c r="D1318" s="246" t="s">
        <v>82</v>
      </c>
      <c r="E1318" s="37">
        <v>15.685152965954799</v>
      </c>
    </row>
    <row r="1319" spans="1:5" x14ac:dyDescent="0.2">
      <c r="A1319">
        <v>2007</v>
      </c>
      <c r="B1319" t="s">
        <v>57</v>
      </c>
      <c r="C1319" t="s">
        <v>3</v>
      </c>
      <c r="D1319" s="246">
        <v>0</v>
      </c>
      <c r="E1319" s="37">
        <v>67.800986733290003</v>
      </c>
    </row>
    <row r="1320" spans="1:5" x14ac:dyDescent="0.2">
      <c r="A1320">
        <v>2007</v>
      </c>
      <c r="B1320" t="s">
        <v>57</v>
      </c>
      <c r="C1320" t="s">
        <v>3</v>
      </c>
      <c r="D1320" s="246" t="s">
        <v>82</v>
      </c>
      <c r="E1320" s="37">
        <v>15.611269721685201</v>
      </c>
    </row>
    <row r="1321" spans="1:5" x14ac:dyDescent="0.2">
      <c r="A1321">
        <v>2007</v>
      </c>
      <c r="B1321" t="s">
        <v>52</v>
      </c>
      <c r="C1321" t="s">
        <v>3</v>
      </c>
      <c r="D1321" s="246">
        <v>0</v>
      </c>
      <c r="E1321" s="37">
        <v>70.101584668871297</v>
      </c>
    </row>
    <row r="1322" spans="1:5" x14ac:dyDescent="0.2">
      <c r="A1322">
        <v>2007</v>
      </c>
      <c r="B1322" t="s">
        <v>52</v>
      </c>
      <c r="C1322" t="s">
        <v>3</v>
      </c>
      <c r="D1322" s="246" t="s">
        <v>82</v>
      </c>
      <c r="E1322" s="37">
        <v>16.003137732070801</v>
      </c>
    </row>
    <row r="1323" spans="1:5" x14ac:dyDescent="0.2">
      <c r="A1323">
        <v>2007</v>
      </c>
      <c r="B1323" t="s">
        <v>58</v>
      </c>
      <c r="C1323" t="s">
        <v>3</v>
      </c>
      <c r="D1323" s="246">
        <v>0</v>
      </c>
      <c r="E1323" s="37">
        <v>71.033494191207097</v>
      </c>
    </row>
    <row r="1324" spans="1:5" x14ac:dyDescent="0.2">
      <c r="A1324">
        <v>2007</v>
      </c>
      <c r="B1324" t="s">
        <v>58</v>
      </c>
      <c r="C1324" t="s">
        <v>3</v>
      </c>
      <c r="D1324" s="246" t="s">
        <v>82</v>
      </c>
      <c r="E1324" s="37">
        <v>16.999557105726499</v>
      </c>
    </row>
    <row r="1325" spans="1:5" x14ac:dyDescent="0.2">
      <c r="A1325">
        <v>2007</v>
      </c>
      <c r="B1325" t="s">
        <v>59</v>
      </c>
      <c r="C1325" t="s">
        <v>3</v>
      </c>
      <c r="D1325" s="246">
        <v>0</v>
      </c>
      <c r="E1325" s="37">
        <v>74.504308463096095</v>
      </c>
    </row>
    <row r="1326" spans="1:5" x14ac:dyDescent="0.2">
      <c r="A1326">
        <v>2007</v>
      </c>
      <c r="B1326" t="s">
        <v>59</v>
      </c>
      <c r="C1326" t="s">
        <v>3</v>
      </c>
      <c r="D1326" s="246" t="s">
        <v>82</v>
      </c>
      <c r="E1326" s="37">
        <v>17.9709390835406</v>
      </c>
    </row>
    <row r="1327" spans="1:5" x14ac:dyDescent="0.2">
      <c r="A1327">
        <v>2007</v>
      </c>
      <c r="B1327" t="s">
        <v>60</v>
      </c>
      <c r="C1327" t="s">
        <v>3</v>
      </c>
      <c r="D1327" s="246">
        <v>0</v>
      </c>
      <c r="E1327" s="37">
        <v>74.499425353543899</v>
      </c>
    </row>
    <row r="1328" spans="1:5" x14ac:dyDescent="0.2">
      <c r="A1328">
        <v>2007</v>
      </c>
      <c r="B1328" t="s">
        <v>60</v>
      </c>
      <c r="C1328" t="s">
        <v>3</v>
      </c>
      <c r="D1328" s="246" t="s">
        <v>82</v>
      </c>
      <c r="E1328" s="37">
        <v>18.319439317606001</v>
      </c>
    </row>
    <row r="1329" spans="1:5" x14ac:dyDescent="0.2">
      <c r="A1329">
        <v>2007</v>
      </c>
      <c r="B1329" t="s">
        <v>61</v>
      </c>
      <c r="C1329" t="s">
        <v>3</v>
      </c>
      <c r="D1329" s="246">
        <v>0</v>
      </c>
      <c r="E1329" s="37">
        <v>73.049965169648502</v>
      </c>
    </row>
    <row r="1330" spans="1:5" x14ac:dyDescent="0.2">
      <c r="A1330">
        <v>2007</v>
      </c>
      <c r="B1330" t="s">
        <v>61</v>
      </c>
      <c r="C1330" t="s">
        <v>3</v>
      </c>
      <c r="D1330" s="246" t="s">
        <v>82</v>
      </c>
      <c r="E1330" s="37">
        <v>17.140702935601499</v>
      </c>
    </row>
    <row r="1331" spans="1:5" x14ac:dyDescent="0.2">
      <c r="A1331">
        <v>2007</v>
      </c>
      <c r="B1331" t="s">
        <v>62</v>
      </c>
      <c r="C1331" t="s">
        <v>3</v>
      </c>
      <c r="D1331" s="246">
        <v>0</v>
      </c>
      <c r="E1331" s="37">
        <v>74.873915000881297</v>
      </c>
    </row>
    <row r="1332" spans="1:5" x14ac:dyDescent="0.2">
      <c r="A1332">
        <v>2007</v>
      </c>
      <c r="B1332" t="s">
        <v>62</v>
      </c>
      <c r="C1332" t="s">
        <v>3</v>
      </c>
      <c r="D1332" s="246" t="s">
        <v>82</v>
      </c>
      <c r="E1332" s="37">
        <v>17.634172474620499</v>
      </c>
    </row>
    <row r="1333" spans="1:5" x14ac:dyDescent="0.2">
      <c r="A1333">
        <v>2007</v>
      </c>
      <c r="B1333" t="s">
        <v>63</v>
      </c>
      <c r="C1333" t="s">
        <v>3</v>
      </c>
      <c r="D1333" s="246">
        <v>0</v>
      </c>
      <c r="E1333" s="37">
        <v>74.065726321279101</v>
      </c>
    </row>
    <row r="1334" spans="1:5" x14ac:dyDescent="0.2">
      <c r="A1334">
        <v>2007</v>
      </c>
      <c r="B1334" t="s">
        <v>63</v>
      </c>
      <c r="C1334" t="s">
        <v>3</v>
      </c>
      <c r="D1334" s="246" t="s">
        <v>82</v>
      </c>
      <c r="E1334" s="37">
        <v>17.009069229321</v>
      </c>
    </row>
    <row r="1335" spans="1:5" x14ac:dyDescent="0.2">
      <c r="A1335">
        <v>2007</v>
      </c>
      <c r="B1335" t="s">
        <v>64</v>
      </c>
      <c r="C1335" t="s">
        <v>3</v>
      </c>
      <c r="D1335" s="246">
        <v>0</v>
      </c>
      <c r="E1335" s="37">
        <v>75.640826999668406</v>
      </c>
    </row>
    <row r="1336" spans="1:5" x14ac:dyDescent="0.2">
      <c r="A1336">
        <v>2007</v>
      </c>
      <c r="B1336" t="s">
        <v>64</v>
      </c>
      <c r="C1336" t="s">
        <v>3</v>
      </c>
      <c r="D1336" s="246" t="s">
        <v>82</v>
      </c>
      <c r="E1336" s="37">
        <v>17.702200745638901</v>
      </c>
    </row>
    <row r="1337" spans="1:5" x14ac:dyDescent="0.2">
      <c r="A1337">
        <v>2007</v>
      </c>
      <c r="B1337" t="s">
        <v>65</v>
      </c>
      <c r="C1337" t="s">
        <v>3</v>
      </c>
      <c r="D1337" s="246">
        <v>0</v>
      </c>
      <c r="E1337" s="37">
        <v>75.009750936341007</v>
      </c>
    </row>
    <row r="1338" spans="1:5" x14ac:dyDescent="0.2">
      <c r="A1338">
        <v>2007</v>
      </c>
      <c r="B1338" t="s">
        <v>65</v>
      </c>
      <c r="C1338" t="s">
        <v>3</v>
      </c>
      <c r="D1338" s="246" t="s">
        <v>82</v>
      </c>
      <c r="E1338" s="37">
        <v>17.5367386517052</v>
      </c>
    </row>
    <row r="1339" spans="1:5" x14ac:dyDescent="0.2">
      <c r="A1339">
        <v>2007</v>
      </c>
      <c r="B1339" t="s">
        <v>66</v>
      </c>
      <c r="C1339" t="s">
        <v>3</v>
      </c>
      <c r="D1339" s="246">
        <v>0</v>
      </c>
      <c r="E1339" s="37">
        <v>72.813449431748197</v>
      </c>
    </row>
    <row r="1340" spans="1:5" x14ac:dyDescent="0.2">
      <c r="A1340">
        <v>2007</v>
      </c>
      <c r="B1340" t="s">
        <v>66</v>
      </c>
      <c r="C1340" t="s">
        <v>3</v>
      </c>
      <c r="D1340" s="246" t="s">
        <v>82</v>
      </c>
      <c r="E1340" s="37">
        <v>17.017230090795501</v>
      </c>
    </row>
    <row r="1341" spans="1:5" x14ac:dyDescent="0.2">
      <c r="A1341">
        <v>2007</v>
      </c>
      <c r="B1341" t="s">
        <v>67</v>
      </c>
      <c r="C1341" t="s">
        <v>3</v>
      </c>
      <c r="D1341" s="246">
        <v>0</v>
      </c>
      <c r="E1341" s="37">
        <v>71.761919635396694</v>
      </c>
    </row>
    <row r="1342" spans="1:5" x14ac:dyDescent="0.2">
      <c r="A1342">
        <v>2007</v>
      </c>
      <c r="B1342" t="s">
        <v>67</v>
      </c>
      <c r="C1342" t="s">
        <v>3</v>
      </c>
      <c r="D1342" s="246" t="s">
        <v>82</v>
      </c>
      <c r="E1342" s="37">
        <v>16.482897343278601</v>
      </c>
    </row>
    <row r="1343" spans="1:5" x14ac:dyDescent="0.2">
      <c r="A1343">
        <v>2007</v>
      </c>
      <c r="B1343" t="s">
        <v>68</v>
      </c>
      <c r="C1343" t="s">
        <v>3</v>
      </c>
      <c r="D1343" s="246">
        <v>0</v>
      </c>
      <c r="E1343" s="37">
        <v>72.577759048473098</v>
      </c>
    </row>
    <row r="1344" spans="1:5" x14ac:dyDescent="0.2">
      <c r="A1344">
        <v>2007</v>
      </c>
      <c r="B1344" t="s">
        <v>68</v>
      </c>
      <c r="C1344" t="s">
        <v>3</v>
      </c>
      <c r="D1344" s="246" t="s">
        <v>82</v>
      </c>
      <c r="E1344" s="37">
        <v>16.746391506201899</v>
      </c>
    </row>
    <row r="1345" spans="1:5" x14ac:dyDescent="0.2">
      <c r="A1345">
        <v>2007</v>
      </c>
      <c r="B1345" t="s">
        <v>69</v>
      </c>
      <c r="C1345" t="s">
        <v>3</v>
      </c>
      <c r="D1345" s="246">
        <v>0</v>
      </c>
      <c r="E1345" s="37">
        <v>75.276568575510694</v>
      </c>
    </row>
    <row r="1346" spans="1:5" x14ac:dyDescent="0.2">
      <c r="A1346">
        <v>2007</v>
      </c>
      <c r="B1346" t="s">
        <v>69</v>
      </c>
      <c r="C1346" t="s">
        <v>3</v>
      </c>
      <c r="D1346" s="246" t="s">
        <v>82</v>
      </c>
      <c r="E1346" s="37">
        <v>17.645005657450199</v>
      </c>
    </row>
    <row r="1347" spans="1:5" x14ac:dyDescent="0.2">
      <c r="A1347">
        <v>2008</v>
      </c>
      <c r="B1347" t="s">
        <v>144</v>
      </c>
      <c r="C1347" t="s">
        <v>47</v>
      </c>
      <c r="D1347" s="246">
        <v>0</v>
      </c>
      <c r="E1347" s="37">
        <v>69.462945041426195</v>
      </c>
    </row>
    <row r="1348" spans="1:5" x14ac:dyDescent="0.2">
      <c r="A1348">
        <v>2008</v>
      </c>
      <c r="B1348" t="s">
        <v>144</v>
      </c>
      <c r="C1348" t="s">
        <v>47</v>
      </c>
      <c r="D1348" s="246" t="s">
        <v>82</v>
      </c>
      <c r="E1348" s="37">
        <v>15.6404166403291</v>
      </c>
    </row>
    <row r="1349" spans="1:5" x14ac:dyDescent="0.2">
      <c r="A1349">
        <v>2008</v>
      </c>
      <c r="B1349" t="s">
        <v>40</v>
      </c>
      <c r="C1349" t="s">
        <v>47</v>
      </c>
      <c r="D1349" s="246">
        <v>0</v>
      </c>
      <c r="E1349" s="37">
        <v>66.616038445574105</v>
      </c>
    </row>
    <row r="1350" spans="1:5" x14ac:dyDescent="0.2">
      <c r="A1350">
        <v>2008</v>
      </c>
      <c r="B1350" t="s">
        <v>40</v>
      </c>
      <c r="C1350" t="s">
        <v>47</v>
      </c>
      <c r="D1350" s="246" t="s">
        <v>82</v>
      </c>
      <c r="E1350" s="37">
        <v>14.2133580910376</v>
      </c>
    </row>
    <row r="1351" spans="1:5" x14ac:dyDescent="0.2">
      <c r="A1351">
        <v>2008</v>
      </c>
      <c r="B1351" t="s">
        <v>41</v>
      </c>
      <c r="C1351" t="s">
        <v>47</v>
      </c>
      <c r="D1351" s="246">
        <v>0</v>
      </c>
      <c r="E1351" s="37">
        <v>67.570665059916806</v>
      </c>
    </row>
    <row r="1352" spans="1:5" x14ac:dyDescent="0.2">
      <c r="A1352">
        <v>2008</v>
      </c>
      <c r="B1352" t="s">
        <v>41</v>
      </c>
      <c r="C1352" t="s">
        <v>47</v>
      </c>
      <c r="D1352" s="246" t="s">
        <v>82</v>
      </c>
      <c r="E1352" s="37">
        <v>15.2624133656594</v>
      </c>
    </row>
    <row r="1353" spans="1:5" x14ac:dyDescent="0.2">
      <c r="A1353">
        <v>2008</v>
      </c>
      <c r="B1353" t="s">
        <v>42</v>
      </c>
      <c r="C1353" t="s">
        <v>47</v>
      </c>
      <c r="D1353" s="246">
        <v>0</v>
      </c>
      <c r="E1353" s="37">
        <v>66.778973698916303</v>
      </c>
    </row>
    <row r="1354" spans="1:5" x14ac:dyDescent="0.2">
      <c r="A1354">
        <v>2008</v>
      </c>
      <c r="B1354" t="s">
        <v>42</v>
      </c>
      <c r="C1354" t="s">
        <v>47</v>
      </c>
      <c r="D1354" s="246" t="s">
        <v>82</v>
      </c>
      <c r="E1354" s="37">
        <v>14.552858014392701</v>
      </c>
    </row>
    <row r="1355" spans="1:5" x14ac:dyDescent="0.2">
      <c r="A1355">
        <v>2008</v>
      </c>
      <c r="B1355" t="s">
        <v>43</v>
      </c>
      <c r="C1355" t="s">
        <v>47</v>
      </c>
      <c r="D1355" s="246">
        <v>0</v>
      </c>
      <c r="E1355" s="37">
        <v>66.061197604638593</v>
      </c>
    </row>
    <row r="1356" spans="1:5" x14ac:dyDescent="0.2">
      <c r="A1356">
        <v>2008</v>
      </c>
      <c r="B1356" t="s">
        <v>43</v>
      </c>
      <c r="C1356" t="s">
        <v>47</v>
      </c>
      <c r="D1356" s="246" t="s">
        <v>82</v>
      </c>
      <c r="E1356" s="37">
        <v>14.0702870955877</v>
      </c>
    </row>
    <row r="1357" spans="1:5" x14ac:dyDescent="0.2">
      <c r="A1357">
        <v>2008</v>
      </c>
      <c r="B1357" t="s">
        <v>44</v>
      </c>
      <c r="C1357" t="s">
        <v>47</v>
      </c>
      <c r="D1357" s="246">
        <v>0</v>
      </c>
      <c r="E1357" s="37">
        <v>67.136498954711797</v>
      </c>
    </row>
    <row r="1358" spans="1:5" x14ac:dyDescent="0.2">
      <c r="A1358">
        <v>2008</v>
      </c>
      <c r="B1358" t="s">
        <v>44</v>
      </c>
      <c r="C1358" t="s">
        <v>47</v>
      </c>
      <c r="D1358" s="246" t="s">
        <v>82</v>
      </c>
      <c r="E1358" s="37">
        <v>14.8789328782815</v>
      </c>
    </row>
    <row r="1359" spans="1:5" x14ac:dyDescent="0.2">
      <c r="A1359">
        <v>2008</v>
      </c>
      <c r="B1359" t="s">
        <v>45</v>
      </c>
      <c r="C1359" t="s">
        <v>47</v>
      </c>
      <c r="D1359" s="246">
        <v>0</v>
      </c>
      <c r="E1359" s="37">
        <v>68.336873178859193</v>
      </c>
    </row>
    <row r="1360" spans="1:5" x14ac:dyDescent="0.2">
      <c r="A1360">
        <v>2008</v>
      </c>
      <c r="B1360" t="s">
        <v>45</v>
      </c>
      <c r="C1360" t="s">
        <v>47</v>
      </c>
      <c r="D1360" s="246" t="s">
        <v>82</v>
      </c>
      <c r="E1360" s="37">
        <v>15.486970302647601</v>
      </c>
    </row>
    <row r="1361" spans="1:5" x14ac:dyDescent="0.2">
      <c r="A1361">
        <v>2008</v>
      </c>
      <c r="B1361" t="s">
        <v>46</v>
      </c>
      <c r="C1361" t="s">
        <v>47</v>
      </c>
      <c r="D1361" s="246">
        <v>0</v>
      </c>
      <c r="E1361" s="37">
        <v>68.0088078901058</v>
      </c>
    </row>
    <row r="1362" spans="1:5" x14ac:dyDescent="0.2">
      <c r="A1362">
        <v>2008</v>
      </c>
      <c r="B1362" t="s">
        <v>46</v>
      </c>
      <c r="C1362" t="s">
        <v>47</v>
      </c>
      <c r="D1362" s="246" t="s">
        <v>82</v>
      </c>
      <c r="E1362" s="37">
        <v>15.422014318023599</v>
      </c>
    </row>
    <row r="1363" spans="1:5" x14ac:dyDescent="0.2">
      <c r="A1363">
        <v>2008</v>
      </c>
      <c r="B1363" t="s">
        <v>50</v>
      </c>
      <c r="C1363" t="s">
        <v>47</v>
      </c>
      <c r="D1363" s="246">
        <v>0</v>
      </c>
      <c r="E1363" s="37">
        <v>64.426960051089196</v>
      </c>
    </row>
    <row r="1364" spans="1:5" x14ac:dyDescent="0.2">
      <c r="A1364">
        <v>2008</v>
      </c>
      <c r="B1364" t="s">
        <v>50</v>
      </c>
      <c r="C1364" t="s">
        <v>47</v>
      </c>
      <c r="D1364" s="246" t="s">
        <v>82</v>
      </c>
      <c r="E1364" s="37">
        <v>14.2287725513051</v>
      </c>
    </row>
    <row r="1365" spans="1:5" x14ac:dyDescent="0.2">
      <c r="A1365">
        <v>2008</v>
      </c>
      <c r="B1365" t="s">
        <v>51</v>
      </c>
      <c r="C1365" t="s">
        <v>47</v>
      </c>
      <c r="D1365" s="246">
        <v>0</v>
      </c>
      <c r="E1365" s="37">
        <v>65.819245335786405</v>
      </c>
    </row>
    <row r="1366" spans="1:5" x14ac:dyDescent="0.2">
      <c r="A1366">
        <v>2008</v>
      </c>
      <c r="B1366" t="s">
        <v>51</v>
      </c>
      <c r="C1366" t="s">
        <v>47</v>
      </c>
      <c r="D1366" s="246" t="s">
        <v>82</v>
      </c>
      <c r="E1366" s="37">
        <v>13.7106687562371</v>
      </c>
    </row>
    <row r="1367" spans="1:5" x14ac:dyDescent="0.2">
      <c r="A1367">
        <v>2008</v>
      </c>
      <c r="B1367" t="s">
        <v>53</v>
      </c>
      <c r="C1367" t="s">
        <v>47</v>
      </c>
      <c r="D1367" s="246">
        <v>0</v>
      </c>
      <c r="E1367" s="37">
        <v>67.983691724107103</v>
      </c>
    </row>
    <row r="1368" spans="1:5" x14ac:dyDescent="0.2">
      <c r="A1368">
        <v>2008</v>
      </c>
      <c r="B1368" t="s">
        <v>53</v>
      </c>
      <c r="C1368" t="s">
        <v>47</v>
      </c>
      <c r="D1368" s="246" t="s">
        <v>82</v>
      </c>
      <c r="E1368" s="37">
        <v>15.5892277689306</v>
      </c>
    </row>
    <row r="1369" spans="1:5" x14ac:dyDescent="0.2">
      <c r="A1369">
        <v>2008</v>
      </c>
      <c r="B1369" t="s">
        <v>54</v>
      </c>
      <c r="C1369" t="s">
        <v>47</v>
      </c>
      <c r="D1369" s="246">
        <v>0</v>
      </c>
      <c r="E1369" s="37">
        <v>69.564793341177094</v>
      </c>
    </row>
    <row r="1370" spans="1:5" x14ac:dyDescent="0.2">
      <c r="A1370">
        <v>2008</v>
      </c>
      <c r="B1370" t="s">
        <v>54</v>
      </c>
      <c r="C1370" t="s">
        <v>47</v>
      </c>
      <c r="D1370" s="246" t="s">
        <v>82</v>
      </c>
      <c r="E1370" s="37">
        <v>16.005388030587401</v>
      </c>
    </row>
    <row r="1371" spans="1:5" x14ac:dyDescent="0.2">
      <c r="A1371">
        <v>2008</v>
      </c>
      <c r="B1371" t="s">
        <v>55</v>
      </c>
      <c r="C1371" t="s">
        <v>47</v>
      </c>
      <c r="D1371" s="246">
        <v>0</v>
      </c>
      <c r="E1371" s="37">
        <v>66.663572112217196</v>
      </c>
    </row>
    <row r="1372" spans="1:5" x14ac:dyDescent="0.2">
      <c r="A1372">
        <v>2008</v>
      </c>
      <c r="B1372" t="s">
        <v>55</v>
      </c>
      <c r="C1372" t="s">
        <v>47</v>
      </c>
      <c r="D1372" s="246" t="s">
        <v>82</v>
      </c>
      <c r="E1372" s="37">
        <v>15.2094194199908</v>
      </c>
    </row>
    <row r="1373" spans="1:5" x14ac:dyDescent="0.2">
      <c r="A1373">
        <v>2008</v>
      </c>
      <c r="B1373" t="s">
        <v>56</v>
      </c>
      <c r="C1373" t="s">
        <v>47</v>
      </c>
      <c r="D1373" s="246">
        <v>0</v>
      </c>
      <c r="E1373" s="37">
        <v>65.630483762075897</v>
      </c>
    </row>
    <row r="1374" spans="1:5" x14ac:dyDescent="0.2">
      <c r="A1374">
        <v>2008</v>
      </c>
      <c r="B1374" t="s">
        <v>56</v>
      </c>
      <c r="C1374" t="s">
        <v>47</v>
      </c>
      <c r="D1374" s="246" t="s">
        <v>82</v>
      </c>
      <c r="E1374" s="37">
        <v>14.324879350778099</v>
      </c>
    </row>
    <row r="1375" spans="1:5" x14ac:dyDescent="0.2">
      <c r="A1375">
        <v>2008</v>
      </c>
      <c r="B1375" t="s">
        <v>57</v>
      </c>
      <c r="C1375" t="s">
        <v>47</v>
      </c>
      <c r="D1375" s="246">
        <v>0</v>
      </c>
      <c r="E1375" s="37">
        <v>63.789465403120197</v>
      </c>
    </row>
    <row r="1376" spans="1:5" x14ac:dyDescent="0.2">
      <c r="A1376">
        <v>2008</v>
      </c>
      <c r="B1376" t="s">
        <v>57</v>
      </c>
      <c r="C1376" t="s">
        <v>47</v>
      </c>
      <c r="D1376" s="246" t="s">
        <v>82</v>
      </c>
      <c r="E1376" s="37">
        <v>14.3128325816563</v>
      </c>
    </row>
    <row r="1377" spans="1:5" x14ac:dyDescent="0.2">
      <c r="A1377">
        <v>2008</v>
      </c>
      <c r="B1377" t="s">
        <v>52</v>
      </c>
      <c r="C1377" t="s">
        <v>47</v>
      </c>
      <c r="D1377" s="246">
        <v>0</v>
      </c>
      <c r="E1377" s="37">
        <v>66.387192823621405</v>
      </c>
    </row>
    <row r="1378" spans="1:5" x14ac:dyDescent="0.2">
      <c r="A1378">
        <v>2008</v>
      </c>
      <c r="B1378" t="s">
        <v>52</v>
      </c>
      <c r="C1378" t="s">
        <v>47</v>
      </c>
      <c r="D1378" s="246" t="s">
        <v>82</v>
      </c>
      <c r="E1378" s="37">
        <v>14.6010520405788</v>
      </c>
    </row>
    <row r="1379" spans="1:5" x14ac:dyDescent="0.2">
      <c r="A1379">
        <v>2008</v>
      </c>
      <c r="B1379" t="s">
        <v>58</v>
      </c>
      <c r="C1379" t="s">
        <v>47</v>
      </c>
      <c r="D1379" s="246">
        <v>0</v>
      </c>
      <c r="E1379" s="37">
        <v>67.251303321483405</v>
      </c>
    </row>
    <row r="1380" spans="1:5" x14ac:dyDescent="0.2">
      <c r="A1380">
        <v>2008</v>
      </c>
      <c r="B1380" t="s">
        <v>58</v>
      </c>
      <c r="C1380" t="s">
        <v>47</v>
      </c>
      <c r="D1380" s="246" t="s">
        <v>82</v>
      </c>
      <c r="E1380" s="37">
        <v>15.4855105225851</v>
      </c>
    </row>
    <row r="1381" spans="1:5" x14ac:dyDescent="0.2">
      <c r="A1381">
        <v>2008</v>
      </c>
      <c r="B1381" t="s">
        <v>59</v>
      </c>
      <c r="C1381" t="s">
        <v>47</v>
      </c>
      <c r="D1381" s="246">
        <v>0</v>
      </c>
      <c r="E1381" s="37">
        <v>71.745418160119897</v>
      </c>
    </row>
    <row r="1382" spans="1:5" x14ac:dyDescent="0.2">
      <c r="A1382">
        <v>2008</v>
      </c>
      <c r="B1382" t="s">
        <v>59</v>
      </c>
      <c r="C1382" t="s">
        <v>47</v>
      </c>
      <c r="D1382" s="246" t="s">
        <v>82</v>
      </c>
      <c r="E1382" s="37">
        <v>16.854416267754502</v>
      </c>
    </row>
    <row r="1383" spans="1:5" x14ac:dyDescent="0.2">
      <c r="A1383">
        <v>2008</v>
      </c>
      <c r="B1383" t="s">
        <v>60</v>
      </c>
      <c r="C1383" t="s">
        <v>47</v>
      </c>
      <c r="D1383" s="246">
        <v>0</v>
      </c>
      <c r="E1383" s="37">
        <v>70.948361673440303</v>
      </c>
    </row>
    <row r="1384" spans="1:5" x14ac:dyDescent="0.2">
      <c r="A1384">
        <v>2008</v>
      </c>
      <c r="B1384" t="s">
        <v>60</v>
      </c>
      <c r="C1384" t="s">
        <v>47</v>
      </c>
      <c r="D1384" s="246" t="s">
        <v>82</v>
      </c>
      <c r="E1384" s="37">
        <v>16.879563606811601</v>
      </c>
    </row>
    <row r="1385" spans="1:5" x14ac:dyDescent="0.2">
      <c r="A1385">
        <v>2008</v>
      </c>
      <c r="B1385" t="s">
        <v>61</v>
      </c>
      <c r="C1385" t="s">
        <v>47</v>
      </c>
      <c r="D1385" s="246">
        <v>0</v>
      </c>
      <c r="E1385" s="37">
        <v>69.381869619305803</v>
      </c>
    </row>
    <row r="1386" spans="1:5" x14ac:dyDescent="0.2">
      <c r="A1386">
        <v>2008</v>
      </c>
      <c r="B1386" t="s">
        <v>61</v>
      </c>
      <c r="C1386" t="s">
        <v>47</v>
      </c>
      <c r="D1386" s="246" t="s">
        <v>82</v>
      </c>
      <c r="E1386" s="37">
        <v>15.225399736398799</v>
      </c>
    </row>
    <row r="1387" spans="1:5" x14ac:dyDescent="0.2">
      <c r="A1387">
        <v>2008</v>
      </c>
      <c r="B1387" t="s">
        <v>62</v>
      </c>
      <c r="C1387" t="s">
        <v>47</v>
      </c>
      <c r="D1387" s="246">
        <v>0</v>
      </c>
      <c r="E1387" s="37">
        <v>71.655341981421202</v>
      </c>
    </row>
    <row r="1388" spans="1:5" x14ac:dyDescent="0.2">
      <c r="A1388">
        <v>2008</v>
      </c>
      <c r="B1388" t="s">
        <v>62</v>
      </c>
      <c r="C1388" t="s">
        <v>47</v>
      </c>
      <c r="D1388" s="246" t="s">
        <v>82</v>
      </c>
      <c r="E1388" s="37">
        <v>15.971557871684601</v>
      </c>
    </row>
    <row r="1389" spans="1:5" x14ac:dyDescent="0.2">
      <c r="A1389">
        <v>2008</v>
      </c>
      <c r="B1389" t="s">
        <v>63</v>
      </c>
      <c r="C1389" t="s">
        <v>47</v>
      </c>
      <c r="D1389" s="246">
        <v>0</v>
      </c>
      <c r="E1389" s="37">
        <v>71.193463179221794</v>
      </c>
    </row>
    <row r="1390" spans="1:5" x14ac:dyDescent="0.2">
      <c r="A1390">
        <v>2008</v>
      </c>
      <c r="B1390" t="s">
        <v>63</v>
      </c>
      <c r="C1390" t="s">
        <v>47</v>
      </c>
      <c r="D1390" s="246" t="s">
        <v>82</v>
      </c>
      <c r="E1390" s="37">
        <v>16.006019149719201</v>
      </c>
    </row>
    <row r="1391" spans="1:5" x14ac:dyDescent="0.2">
      <c r="A1391">
        <v>2008</v>
      </c>
      <c r="B1391" t="s">
        <v>64</v>
      </c>
      <c r="C1391" t="s">
        <v>47</v>
      </c>
      <c r="D1391" s="246">
        <v>0</v>
      </c>
      <c r="E1391" s="37">
        <v>72.720869898987203</v>
      </c>
    </row>
    <row r="1392" spans="1:5" x14ac:dyDescent="0.2">
      <c r="A1392">
        <v>2008</v>
      </c>
      <c r="B1392" t="s">
        <v>64</v>
      </c>
      <c r="C1392" t="s">
        <v>47</v>
      </c>
      <c r="D1392" s="246" t="s">
        <v>82</v>
      </c>
      <c r="E1392" s="37">
        <v>16.1059213406024</v>
      </c>
    </row>
    <row r="1393" spans="1:5" x14ac:dyDescent="0.2">
      <c r="A1393">
        <v>2008</v>
      </c>
      <c r="B1393" t="s">
        <v>65</v>
      </c>
      <c r="C1393" t="s">
        <v>47</v>
      </c>
      <c r="D1393" s="246">
        <v>0</v>
      </c>
      <c r="E1393" s="37">
        <v>71.742142724951506</v>
      </c>
    </row>
    <row r="1394" spans="1:5" x14ac:dyDescent="0.2">
      <c r="A1394">
        <v>2008</v>
      </c>
      <c r="B1394" t="s">
        <v>65</v>
      </c>
      <c r="C1394" t="s">
        <v>47</v>
      </c>
      <c r="D1394" s="246" t="s">
        <v>82</v>
      </c>
      <c r="E1394" s="37">
        <v>15.7685311002679</v>
      </c>
    </row>
    <row r="1395" spans="1:5" x14ac:dyDescent="0.2">
      <c r="A1395">
        <v>2008</v>
      </c>
      <c r="B1395" t="s">
        <v>66</v>
      </c>
      <c r="C1395" t="s">
        <v>47</v>
      </c>
      <c r="D1395" s="246">
        <v>0</v>
      </c>
      <c r="E1395" s="37">
        <v>69.769926683256003</v>
      </c>
    </row>
    <row r="1396" spans="1:5" x14ac:dyDescent="0.2">
      <c r="A1396">
        <v>2008</v>
      </c>
      <c r="B1396" t="s">
        <v>66</v>
      </c>
      <c r="C1396" t="s">
        <v>47</v>
      </c>
      <c r="D1396" s="246" t="s">
        <v>82</v>
      </c>
      <c r="E1396" s="37">
        <v>15.759978549987499</v>
      </c>
    </row>
    <row r="1397" spans="1:5" x14ac:dyDescent="0.2">
      <c r="A1397">
        <v>2008</v>
      </c>
      <c r="B1397" t="s">
        <v>67</v>
      </c>
      <c r="C1397" t="s">
        <v>47</v>
      </c>
      <c r="D1397" s="246">
        <v>0</v>
      </c>
      <c r="E1397" s="37">
        <v>68.963763295615095</v>
      </c>
    </row>
    <row r="1398" spans="1:5" x14ac:dyDescent="0.2">
      <c r="A1398">
        <v>2008</v>
      </c>
      <c r="B1398" t="s">
        <v>67</v>
      </c>
      <c r="C1398" t="s">
        <v>47</v>
      </c>
      <c r="D1398" s="246" t="s">
        <v>82</v>
      </c>
      <c r="E1398" s="37">
        <v>15.661338939765299</v>
      </c>
    </row>
    <row r="1399" spans="1:5" x14ac:dyDescent="0.2">
      <c r="A1399">
        <v>2008</v>
      </c>
      <c r="B1399" t="s">
        <v>68</v>
      </c>
      <c r="C1399" t="s">
        <v>47</v>
      </c>
      <c r="D1399" s="246">
        <v>0</v>
      </c>
      <c r="E1399" s="37">
        <v>69.769014830813106</v>
      </c>
    </row>
    <row r="1400" spans="1:5" x14ac:dyDescent="0.2">
      <c r="A1400">
        <v>2008</v>
      </c>
      <c r="B1400" t="s">
        <v>68</v>
      </c>
      <c r="C1400" t="s">
        <v>47</v>
      </c>
      <c r="D1400" s="246" t="s">
        <v>82</v>
      </c>
      <c r="E1400" s="37">
        <v>15.9459270102055</v>
      </c>
    </row>
    <row r="1401" spans="1:5" x14ac:dyDescent="0.2">
      <c r="A1401">
        <v>2008</v>
      </c>
      <c r="B1401" t="s">
        <v>69</v>
      </c>
      <c r="C1401" t="s">
        <v>47</v>
      </c>
      <c r="D1401" s="246">
        <v>0</v>
      </c>
      <c r="E1401" s="37">
        <v>71.828886392696205</v>
      </c>
    </row>
    <row r="1402" spans="1:5" x14ac:dyDescent="0.2">
      <c r="A1402">
        <v>2008</v>
      </c>
      <c r="B1402" t="s">
        <v>69</v>
      </c>
      <c r="C1402" t="s">
        <v>47</v>
      </c>
      <c r="D1402" s="246" t="s">
        <v>82</v>
      </c>
      <c r="E1402" s="37">
        <v>16.0080326571298</v>
      </c>
    </row>
    <row r="1403" spans="1:5" x14ac:dyDescent="0.2">
      <c r="A1403">
        <v>2008</v>
      </c>
      <c r="B1403" t="s">
        <v>144</v>
      </c>
      <c r="C1403" t="s">
        <v>48</v>
      </c>
      <c r="D1403" s="246">
        <v>0</v>
      </c>
      <c r="E1403" s="37">
        <v>76.954786227066194</v>
      </c>
    </row>
    <row r="1404" spans="1:5" x14ac:dyDescent="0.2">
      <c r="A1404">
        <v>2008</v>
      </c>
      <c r="B1404" t="s">
        <v>144</v>
      </c>
      <c r="C1404" t="s">
        <v>48</v>
      </c>
      <c r="D1404" s="246" t="s">
        <v>82</v>
      </c>
      <c r="E1404" s="37">
        <v>18.6514152343271</v>
      </c>
    </row>
    <row r="1405" spans="1:5" x14ac:dyDescent="0.2">
      <c r="A1405">
        <v>2008</v>
      </c>
      <c r="B1405" t="s">
        <v>40</v>
      </c>
      <c r="C1405" t="s">
        <v>48</v>
      </c>
      <c r="D1405" s="246">
        <v>0</v>
      </c>
      <c r="E1405" s="37">
        <v>73.369588740806904</v>
      </c>
    </row>
    <row r="1406" spans="1:5" x14ac:dyDescent="0.2">
      <c r="A1406">
        <v>2008</v>
      </c>
      <c r="B1406" t="s">
        <v>40</v>
      </c>
      <c r="C1406" t="s">
        <v>48</v>
      </c>
      <c r="D1406" s="246" t="s">
        <v>82</v>
      </c>
      <c r="E1406" s="37">
        <v>16.252851192356101</v>
      </c>
    </row>
    <row r="1407" spans="1:5" x14ac:dyDescent="0.2">
      <c r="A1407">
        <v>2008</v>
      </c>
      <c r="B1407" t="s">
        <v>41</v>
      </c>
      <c r="C1407" t="s">
        <v>48</v>
      </c>
      <c r="D1407" s="246">
        <v>0</v>
      </c>
      <c r="E1407" s="37">
        <v>74.5177593444932</v>
      </c>
    </row>
    <row r="1408" spans="1:5" x14ac:dyDescent="0.2">
      <c r="A1408">
        <v>2008</v>
      </c>
      <c r="B1408" t="s">
        <v>41</v>
      </c>
      <c r="C1408" t="s">
        <v>48</v>
      </c>
      <c r="D1408" s="246" t="s">
        <v>82</v>
      </c>
      <c r="E1408" s="37">
        <v>18.046826469296199</v>
      </c>
    </row>
    <row r="1409" spans="1:5" x14ac:dyDescent="0.2">
      <c r="A1409">
        <v>2008</v>
      </c>
      <c r="B1409" t="s">
        <v>42</v>
      </c>
      <c r="C1409" t="s">
        <v>48</v>
      </c>
      <c r="D1409" s="246">
        <v>0</v>
      </c>
      <c r="E1409" s="37">
        <v>73.167022350348006</v>
      </c>
    </row>
    <row r="1410" spans="1:5" x14ac:dyDescent="0.2">
      <c r="A1410">
        <v>2008</v>
      </c>
      <c r="B1410" t="s">
        <v>42</v>
      </c>
      <c r="C1410" t="s">
        <v>48</v>
      </c>
      <c r="D1410" s="246" t="s">
        <v>82</v>
      </c>
      <c r="E1410" s="37">
        <v>16.9359987294416</v>
      </c>
    </row>
    <row r="1411" spans="1:5" x14ac:dyDescent="0.2">
      <c r="A1411">
        <v>2008</v>
      </c>
      <c r="B1411" t="s">
        <v>43</v>
      </c>
      <c r="C1411" t="s">
        <v>48</v>
      </c>
      <c r="D1411" s="246">
        <v>0</v>
      </c>
      <c r="E1411" s="37">
        <v>71.8655560818748</v>
      </c>
    </row>
    <row r="1412" spans="1:5" x14ac:dyDescent="0.2">
      <c r="A1412">
        <v>2008</v>
      </c>
      <c r="B1412" t="s">
        <v>43</v>
      </c>
      <c r="C1412" t="s">
        <v>48</v>
      </c>
      <c r="D1412" s="246" t="s">
        <v>82</v>
      </c>
      <c r="E1412" s="37">
        <v>15.7890990899554</v>
      </c>
    </row>
    <row r="1413" spans="1:5" x14ac:dyDescent="0.2">
      <c r="A1413">
        <v>2008</v>
      </c>
      <c r="B1413" t="s">
        <v>44</v>
      </c>
      <c r="C1413" t="s">
        <v>48</v>
      </c>
      <c r="D1413" s="246">
        <v>0</v>
      </c>
      <c r="E1413" s="37">
        <v>74.144958353755499</v>
      </c>
    </row>
    <row r="1414" spans="1:5" x14ac:dyDescent="0.2">
      <c r="A1414">
        <v>2008</v>
      </c>
      <c r="B1414" t="s">
        <v>44</v>
      </c>
      <c r="C1414" t="s">
        <v>48</v>
      </c>
      <c r="D1414" s="246" t="s">
        <v>82</v>
      </c>
      <c r="E1414" s="37">
        <v>17.1984320284127</v>
      </c>
    </row>
    <row r="1415" spans="1:5" x14ac:dyDescent="0.2">
      <c r="A1415">
        <v>2008</v>
      </c>
      <c r="B1415" t="s">
        <v>45</v>
      </c>
      <c r="C1415" t="s">
        <v>48</v>
      </c>
      <c r="D1415" s="246">
        <v>0</v>
      </c>
      <c r="E1415" s="37">
        <v>74.840181407032702</v>
      </c>
    </row>
    <row r="1416" spans="1:5" x14ac:dyDescent="0.2">
      <c r="A1416">
        <v>2008</v>
      </c>
      <c r="B1416" t="s">
        <v>45</v>
      </c>
      <c r="C1416" t="s">
        <v>48</v>
      </c>
      <c r="D1416" s="246" t="s">
        <v>82</v>
      </c>
      <c r="E1416" s="37">
        <v>18.062929585188499</v>
      </c>
    </row>
    <row r="1417" spans="1:5" x14ac:dyDescent="0.2">
      <c r="A1417">
        <v>2008</v>
      </c>
      <c r="B1417" t="s">
        <v>46</v>
      </c>
      <c r="C1417" t="s">
        <v>48</v>
      </c>
      <c r="D1417" s="246">
        <v>0</v>
      </c>
      <c r="E1417" s="37">
        <v>74.1541255409727</v>
      </c>
    </row>
    <row r="1418" spans="1:5" x14ac:dyDescent="0.2">
      <c r="A1418">
        <v>2008</v>
      </c>
      <c r="B1418" t="s">
        <v>46</v>
      </c>
      <c r="C1418" t="s">
        <v>48</v>
      </c>
      <c r="D1418" s="246" t="s">
        <v>82</v>
      </c>
      <c r="E1418" s="37">
        <v>17.350127323799398</v>
      </c>
    </row>
    <row r="1419" spans="1:5" x14ac:dyDescent="0.2">
      <c r="A1419">
        <v>2008</v>
      </c>
      <c r="B1419" t="s">
        <v>50</v>
      </c>
      <c r="C1419" t="s">
        <v>48</v>
      </c>
      <c r="D1419" s="246">
        <v>0</v>
      </c>
      <c r="E1419" s="37">
        <v>72.131844982798199</v>
      </c>
    </row>
    <row r="1420" spans="1:5" x14ac:dyDescent="0.2">
      <c r="A1420">
        <v>2008</v>
      </c>
      <c r="B1420" t="s">
        <v>50</v>
      </c>
      <c r="C1420" t="s">
        <v>48</v>
      </c>
      <c r="D1420" s="246" t="s">
        <v>82</v>
      </c>
      <c r="E1420" s="37">
        <v>17.696286603450201</v>
      </c>
    </row>
    <row r="1421" spans="1:5" x14ac:dyDescent="0.2">
      <c r="A1421">
        <v>2008</v>
      </c>
      <c r="B1421" t="s">
        <v>51</v>
      </c>
      <c r="C1421" t="s">
        <v>48</v>
      </c>
      <c r="D1421" s="246">
        <v>0</v>
      </c>
      <c r="E1421" s="37">
        <v>73.418725377174496</v>
      </c>
    </row>
    <row r="1422" spans="1:5" x14ac:dyDescent="0.2">
      <c r="A1422">
        <v>2008</v>
      </c>
      <c r="B1422" t="s">
        <v>51</v>
      </c>
      <c r="C1422" t="s">
        <v>48</v>
      </c>
      <c r="D1422" s="246" t="s">
        <v>82</v>
      </c>
      <c r="E1422" s="37">
        <v>16.708743800976201</v>
      </c>
    </row>
    <row r="1423" spans="1:5" x14ac:dyDescent="0.2">
      <c r="A1423">
        <v>2008</v>
      </c>
      <c r="B1423" t="s">
        <v>53</v>
      </c>
      <c r="C1423" t="s">
        <v>48</v>
      </c>
      <c r="D1423" s="246">
        <v>0</v>
      </c>
      <c r="E1423" s="37">
        <v>75.848837002387</v>
      </c>
    </row>
    <row r="1424" spans="1:5" x14ac:dyDescent="0.2">
      <c r="A1424">
        <v>2008</v>
      </c>
      <c r="B1424" t="s">
        <v>53</v>
      </c>
      <c r="C1424" t="s">
        <v>48</v>
      </c>
      <c r="D1424" s="246" t="s">
        <v>82</v>
      </c>
      <c r="E1424" s="37">
        <v>18.0091643165139</v>
      </c>
    </row>
    <row r="1425" spans="1:5" x14ac:dyDescent="0.2">
      <c r="A1425">
        <v>2008</v>
      </c>
      <c r="B1425" t="s">
        <v>54</v>
      </c>
      <c r="C1425" t="s">
        <v>48</v>
      </c>
      <c r="D1425" s="246">
        <v>0</v>
      </c>
      <c r="E1425" s="37">
        <v>77.457047963715397</v>
      </c>
    </row>
    <row r="1426" spans="1:5" x14ac:dyDescent="0.2">
      <c r="A1426">
        <v>2008</v>
      </c>
      <c r="B1426" t="s">
        <v>54</v>
      </c>
      <c r="C1426" t="s">
        <v>48</v>
      </c>
      <c r="D1426" s="246" t="s">
        <v>82</v>
      </c>
      <c r="E1426" s="37">
        <v>19.086810739024202</v>
      </c>
    </row>
    <row r="1427" spans="1:5" x14ac:dyDescent="0.2">
      <c r="A1427">
        <v>2008</v>
      </c>
      <c r="B1427" t="s">
        <v>55</v>
      </c>
      <c r="C1427" t="s">
        <v>48</v>
      </c>
      <c r="D1427" s="246">
        <v>0</v>
      </c>
      <c r="E1427" s="37">
        <v>74.319970725143804</v>
      </c>
    </row>
    <row r="1428" spans="1:5" x14ac:dyDescent="0.2">
      <c r="A1428">
        <v>2008</v>
      </c>
      <c r="B1428" t="s">
        <v>55</v>
      </c>
      <c r="C1428" t="s">
        <v>48</v>
      </c>
      <c r="D1428" s="246" t="s">
        <v>82</v>
      </c>
      <c r="E1428" s="37">
        <v>17.226243036396301</v>
      </c>
    </row>
    <row r="1429" spans="1:5" x14ac:dyDescent="0.2">
      <c r="A1429">
        <v>2008</v>
      </c>
      <c r="B1429" t="s">
        <v>56</v>
      </c>
      <c r="C1429" t="s">
        <v>48</v>
      </c>
      <c r="D1429" s="246">
        <v>0</v>
      </c>
      <c r="E1429" s="37">
        <v>74.550353826591106</v>
      </c>
    </row>
    <row r="1430" spans="1:5" x14ac:dyDescent="0.2">
      <c r="A1430">
        <v>2008</v>
      </c>
      <c r="B1430" t="s">
        <v>56</v>
      </c>
      <c r="C1430" t="s">
        <v>48</v>
      </c>
      <c r="D1430" s="246" t="s">
        <v>82</v>
      </c>
      <c r="E1430" s="37">
        <v>17.075245268496801</v>
      </c>
    </row>
    <row r="1431" spans="1:5" x14ac:dyDescent="0.2">
      <c r="A1431">
        <v>2008</v>
      </c>
      <c r="B1431" t="s">
        <v>57</v>
      </c>
      <c r="C1431" t="s">
        <v>48</v>
      </c>
      <c r="D1431" s="246">
        <v>0</v>
      </c>
      <c r="E1431" s="37">
        <v>73.007658641548701</v>
      </c>
    </row>
    <row r="1432" spans="1:5" x14ac:dyDescent="0.2">
      <c r="A1432">
        <v>2008</v>
      </c>
      <c r="B1432" t="s">
        <v>57</v>
      </c>
      <c r="C1432" t="s">
        <v>48</v>
      </c>
      <c r="D1432" s="246" t="s">
        <v>82</v>
      </c>
      <c r="E1432" s="37">
        <v>17.077644545429699</v>
      </c>
    </row>
    <row r="1433" spans="1:5" x14ac:dyDescent="0.2">
      <c r="A1433">
        <v>2008</v>
      </c>
      <c r="B1433" t="s">
        <v>52</v>
      </c>
      <c r="C1433" t="s">
        <v>48</v>
      </c>
      <c r="D1433" s="246">
        <v>0</v>
      </c>
      <c r="E1433" s="37">
        <v>74.589100357113196</v>
      </c>
    </row>
    <row r="1434" spans="1:5" x14ac:dyDescent="0.2">
      <c r="A1434">
        <v>2008</v>
      </c>
      <c r="B1434" t="s">
        <v>52</v>
      </c>
      <c r="C1434" t="s">
        <v>48</v>
      </c>
      <c r="D1434" s="246" t="s">
        <v>82</v>
      </c>
      <c r="E1434" s="37">
        <v>17.3854292500457</v>
      </c>
    </row>
    <row r="1435" spans="1:5" x14ac:dyDescent="0.2">
      <c r="A1435">
        <v>2008</v>
      </c>
      <c r="B1435" t="s">
        <v>58</v>
      </c>
      <c r="C1435" t="s">
        <v>48</v>
      </c>
      <c r="D1435" s="246">
        <v>0</v>
      </c>
      <c r="E1435" s="37">
        <v>75.733172765667405</v>
      </c>
    </row>
    <row r="1436" spans="1:5" x14ac:dyDescent="0.2">
      <c r="A1436">
        <v>2008</v>
      </c>
      <c r="B1436" t="s">
        <v>58</v>
      </c>
      <c r="C1436" t="s">
        <v>48</v>
      </c>
      <c r="D1436" s="246" t="s">
        <v>82</v>
      </c>
      <c r="E1436" s="37">
        <v>18.626950013669401</v>
      </c>
    </row>
    <row r="1437" spans="1:5" x14ac:dyDescent="0.2">
      <c r="A1437">
        <v>2008</v>
      </c>
      <c r="B1437" t="s">
        <v>59</v>
      </c>
      <c r="C1437" t="s">
        <v>48</v>
      </c>
      <c r="D1437" s="246">
        <v>0</v>
      </c>
      <c r="E1437" s="37">
        <v>78.029253748247299</v>
      </c>
    </row>
    <row r="1438" spans="1:5" x14ac:dyDescent="0.2">
      <c r="A1438">
        <v>2008</v>
      </c>
      <c r="B1438" t="s">
        <v>59</v>
      </c>
      <c r="C1438" t="s">
        <v>48</v>
      </c>
      <c r="D1438" s="246" t="s">
        <v>82</v>
      </c>
      <c r="E1438" s="37">
        <v>19.2466969212206</v>
      </c>
    </row>
    <row r="1439" spans="1:5" x14ac:dyDescent="0.2">
      <c r="A1439">
        <v>2008</v>
      </c>
      <c r="B1439" t="s">
        <v>60</v>
      </c>
      <c r="C1439" t="s">
        <v>48</v>
      </c>
      <c r="D1439" s="246">
        <v>0</v>
      </c>
      <c r="E1439" s="37">
        <v>79.322128885248205</v>
      </c>
    </row>
    <row r="1440" spans="1:5" x14ac:dyDescent="0.2">
      <c r="A1440">
        <v>2008</v>
      </c>
      <c r="B1440" t="s">
        <v>60</v>
      </c>
      <c r="C1440" t="s">
        <v>48</v>
      </c>
      <c r="D1440" s="246" t="s">
        <v>82</v>
      </c>
      <c r="E1440" s="37">
        <v>20.143017509480401</v>
      </c>
    </row>
    <row r="1441" spans="1:5" x14ac:dyDescent="0.2">
      <c r="A1441">
        <v>2008</v>
      </c>
      <c r="B1441" t="s">
        <v>61</v>
      </c>
      <c r="C1441" t="s">
        <v>48</v>
      </c>
      <c r="D1441" s="246">
        <v>0</v>
      </c>
      <c r="E1441" s="37">
        <v>77.386755142146399</v>
      </c>
    </row>
    <row r="1442" spans="1:5" x14ac:dyDescent="0.2">
      <c r="A1442">
        <v>2008</v>
      </c>
      <c r="B1442" t="s">
        <v>61</v>
      </c>
      <c r="C1442" t="s">
        <v>48</v>
      </c>
      <c r="D1442" s="246" t="s">
        <v>82</v>
      </c>
      <c r="E1442" s="37">
        <v>18.884451839211302</v>
      </c>
    </row>
    <row r="1443" spans="1:5" x14ac:dyDescent="0.2">
      <c r="A1443">
        <v>2008</v>
      </c>
      <c r="B1443" t="s">
        <v>62</v>
      </c>
      <c r="C1443" t="s">
        <v>48</v>
      </c>
      <c r="D1443" s="246">
        <v>0</v>
      </c>
      <c r="E1443" s="37">
        <v>78.943304883797097</v>
      </c>
    </row>
    <row r="1444" spans="1:5" x14ac:dyDescent="0.2">
      <c r="A1444">
        <v>2008</v>
      </c>
      <c r="B1444" t="s">
        <v>62</v>
      </c>
      <c r="C1444" t="s">
        <v>48</v>
      </c>
      <c r="D1444" s="246" t="s">
        <v>82</v>
      </c>
      <c r="E1444" s="37">
        <v>19.367299285841401</v>
      </c>
    </row>
    <row r="1445" spans="1:5" x14ac:dyDescent="0.2">
      <c r="A1445">
        <v>2008</v>
      </c>
      <c r="B1445" t="s">
        <v>63</v>
      </c>
      <c r="C1445" t="s">
        <v>48</v>
      </c>
      <c r="D1445" s="246">
        <v>0</v>
      </c>
      <c r="E1445" s="37">
        <v>77.815503016942202</v>
      </c>
    </row>
    <row r="1446" spans="1:5" x14ac:dyDescent="0.2">
      <c r="A1446">
        <v>2008</v>
      </c>
      <c r="B1446" t="s">
        <v>63</v>
      </c>
      <c r="C1446" t="s">
        <v>48</v>
      </c>
      <c r="D1446" s="246" t="s">
        <v>82</v>
      </c>
      <c r="E1446" s="37">
        <v>18.365673152665899</v>
      </c>
    </row>
    <row r="1447" spans="1:5" x14ac:dyDescent="0.2">
      <c r="A1447">
        <v>2008</v>
      </c>
      <c r="B1447" t="s">
        <v>64</v>
      </c>
      <c r="C1447" t="s">
        <v>48</v>
      </c>
      <c r="D1447" s="246">
        <v>0</v>
      </c>
      <c r="E1447" s="37">
        <v>79.549322951694293</v>
      </c>
    </row>
    <row r="1448" spans="1:5" x14ac:dyDescent="0.2">
      <c r="A1448">
        <v>2008</v>
      </c>
      <c r="B1448" t="s">
        <v>64</v>
      </c>
      <c r="C1448" t="s">
        <v>48</v>
      </c>
      <c r="D1448" s="246" t="s">
        <v>82</v>
      </c>
      <c r="E1448" s="37">
        <v>19.674004379165901</v>
      </c>
    </row>
    <row r="1449" spans="1:5" x14ac:dyDescent="0.2">
      <c r="A1449">
        <v>2008</v>
      </c>
      <c r="B1449" t="s">
        <v>65</v>
      </c>
      <c r="C1449" t="s">
        <v>48</v>
      </c>
      <c r="D1449" s="246">
        <v>0</v>
      </c>
      <c r="E1449" s="37">
        <v>78.899532658910999</v>
      </c>
    </row>
    <row r="1450" spans="1:5" x14ac:dyDescent="0.2">
      <c r="A1450">
        <v>2008</v>
      </c>
      <c r="B1450" t="s">
        <v>65</v>
      </c>
      <c r="C1450" t="s">
        <v>48</v>
      </c>
      <c r="D1450" s="246" t="s">
        <v>82</v>
      </c>
      <c r="E1450" s="37">
        <v>19.3334567545933</v>
      </c>
    </row>
    <row r="1451" spans="1:5" x14ac:dyDescent="0.2">
      <c r="A1451">
        <v>2008</v>
      </c>
      <c r="B1451" t="s">
        <v>66</v>
      </c>
      <c r="C1451" t="s">
        <v>48</v>
      </c>
      <c r="D1451" s="246">
        <v>0</v>
      </c>
      <c r="E1451" s="37">
        <v>76.919677997094496</v>
      </c>
    </row>
    <row r="1452" spans="1:5" x14ac:dyDescent="0.2">
      <c r="A1452">
        <v>2008</v>
      </c>
      <c r="B1452" t="s">
        <v>66</v>
      </c>
      <c r="C1452" t="s">
        <v>48</v>
      </c>
      <c r="D1452" s="246" t="s">
        <v>82</v>
      </c>
      <c r="E1452" s="37">
        <v>18.687969815053901</v>
      </c>
    </row>
    <row r="1453" spans="1:5" x14ac:dyDescent="0.2">
      <c r="A1453">
        <v>2008</v>
      </c>
      <c r="B1453" t="s">
        <v>67</v>
      </c>
      <c r="C1453" t="s">
        <v>48</v>
      </c>
      <c r="D1453" s="246">
        <v>0</v>
      </c>
      <c r="E1453" s="37">
        <v>75.776433036592096</v>
      </c>
    </row>
    <row r="1454" spans="1:5" x14ac:dyDescent="0.2">
      <c r="A1454">
        <v>2008</v>
      </c>
      <c r="B1454" t="s">
        <v>67</v>
      </c>
      <c r="C1454" t="s">
        <v>48</v>
      </c>
      <c r="D1454" s="246" t="s">
        <v>82</v>
      </c>
      <c r="E1454" s="37">
        <v>17.774334963627201</v>
      </c>
    </row>
    <row r="1455" spans="1:5" x14ac:dyDescent="0.2">
      <c r="A1455">
        <v>2008</v>
      </c>
      <c r="B1455" t="s">
        <v>68</v>
      </c>
      <c r="C1455" t="s">
        <v>48</v>
      </c>
      <c r="D1455" s="246">
        <v>0</v>
      </c>
      <c r="E1455" s="37">
        <v>75.977343714601204</v>
      </c>
    </row>
    <row r="1456" spans="1:5" x14ac:dyDescent="0.2">
      <c r="A1456">
        <v>2008</v>
      </c>
      <c r="B1456" t="s">
        <v>68</v>
      </c>
      <c r="C1456" t="s">
        <v>48</v>
      </c>
      <c r="D1456" s="246" t="s">
        <v>82</v>
      </c>
      <c r="E1456" s="37">
        <v>17.713375200727299</v>
      </c>
    </row>
    <row r="1457" spans="1:5" x14ac:dyDescent="0.2">
      <c r="A1457">
        <v>2008</v>
      </c>
      <c r="B1457" t="s">
        <v>69</v>
      </c>
      <c r="C1457" t="s">
        <v>48</v>
      </c>
      <c r="D1457" s="246">
        <v>0</v>
      </c>
      <c r="E1457" s="37">
        <v>79.227744958234794</v>
      </c>
    </row>
    <row r="1458" spans="1:5" x14ac:dyDescent="0.2">
      <c r="A1458">
        <v>2008</v>
      </c>
      <c r="B1458" t="s">
        <v>69</v>
      </c>
      <c r="C1458" t="s">
        <v>48</v>
      </c>
      <c r="D1458" s="246" t="s">
        <v>82</v>
      </c>
      <c r="E1458" s="37">
        <v>19.347027738836701</v>
      </c>
    </row>
    <row r="1459" spans="1:5" x14ac:dyDescent="0.2">
      <c r="A1459">
        <v>2008</v>
      </c>
      <c r="B1459" t="s">
        <v>144</v>
      </c>
      <c r="C1459" t="s">
        <v>3</v>
      </c>
      <c r="D1459" s="246">
        <v>0</v>
      </c>
      <c r="E1459" s="37">
        <v>73.145612105170599</v>
      </c>
    </row>
    <row r="1460" spans="1:5" x14ac:dyDescent="0.2">
      <c r="A1460">
        <v>2008</v>
      </c>
      <c r="B1460" t="s">
        <v>144</v>
      </c>
      <c r="C1460" t="s">
        <v>3</v>
      </c>
      <c r="D1460" s="246" t="s">
        <v>82</v>
      </c>
      <c r="E1460" s="37">
        <v>17.252910643600401</v>
      </c>
    </row>
    <row r="1461" spans="1:5" x14ac:dyDescent="0.2">
      <c r="A1461">
        <v>2008</v>
      </c>
      <c r="B1461" t="s">
        <v>40</v>
      </c>
      <c r="C1461" t="s">
        <v>3</v>
      </c>
      <c r="D1461" s="246">
        <v>0</v>
      </c>
      <c r="E1461" s="37">
        <v>69.673077122225294</v>
      </c>
    </row>
    <row r="1462" spans="1:5" x14ac:dyDescent="0.2">
      <c r="A1462">
        <v>2008</v>
      </c>
      <c r="B1462" t="s">
        <v>40</v>
      </c>
      <c r="C1462" t="s">
        <v>3</v>
      </c>
      <c r="D1462" s="246" t="s">
        <v>82</v>
      </c>
      <c r="E1462" s="37">
        <v>15.116465690643</v>
      </c>
    </row>
    <row r="1463" spans="1:5" x14ac:dyDescent="0.2">
      <c r="A1463">
        <v>2008</v>
      </c>
      <c r="B1463" t="s">
        <v>41</v>
      </c>
      <c r="C1463" t="s">
        <v>3</v>
      </c>
      <c r="D1463" s="246">
        <v>0</v>
      </c>
      <c r="E1463" s="37">
        <v>70.781395694888005</v>
      </c>
    </row>
    <row r="1464" spans="1:5" x14ac:dyDescent="0.2">
      <c r="A1464">
        <v>2008</v>
      </c>
      <c r="B1464" t="s">
        <v>41</v>
      </c>
      <c r="C1464" t="s">
        <v>3</v>
      </c>
      <c r="D1464" s="246" t="s">
        <v>82</v>
      </c>
      <c r="E1464" s="37">
        <v>16.552495323728799</v>
      </c>
    </row>
    <row r="1465" spans="1:5" x14ac:dyDescent="0.2">
      <c r="A1465">
        <v>2008</v>
      </c>
      <c r="B1465" t="s">
        <v>42</v>
      </c>
      <c r="C1465" t="s">
        <v>3</v>
      </c>
      <c r="D1465" s="246">
        <v>0</v>
      </c>
      <c r="E1465" s="37">
        <v>69.809078277359106</v>
      </c>
    </row>
    <row r="1466" spans="1:5" x14ac:dyDescent="0.2">
      <c r="A1466">
        <v>2008</v>
      </c>
      <c r="B1466" t="s">
        <v>42</v>
      </c>
      <c r="C1466" t="s">
        <v>3</v>
      </c>
      <c r="D1466" s="246" t="s">
        <v>82</v>
      </c>
      <c r="E1466" s="37">
        <v>15.7450552329761</v>
      </c>
    </row>
    <row r="1467" spans="1:5" x14ac:dyDescent="0.2">
      <c r="A1467">
        <v>2008</v>
      </c>
      <c r="B1467" t="s">
        <v>43</v>
      </c>
      <c r="C1467" t="s">
        <v>3</v>
      </c>
      <c r="D1467" s="246">
        <v>0</v>
      </c>
      <c r="E1467" s="37">
        <v>68.721214727758493</v>
      </c>
    </row>
    <row r="1468" spans="1:5" x14ac:dyDescent="0.2">
      <c r="A1468">
        <v>2008</v>
      </c>
      <c r="B1468" t="s">
        <v>43</v>
      </c>
      <c r="C1468" t="s">
        <v>3</v>
      </c>
      <c r="D1468" s="246" t="s">
        <v>82</v>
      </c>
      <c r="E1468" s="37">
        <v>14.8778229972185</v>
      </c>
    </row>
    <row r="1469" spans="1:5" x14ac:dyDescent="0.2">
      <c r="A1469">
        <v>2008</v>
      </c>
      <c r="B1469" t="s">
        <v>44</v>
      </c>
      <c r="C1469" t="s">
        <v>3</v>
      </c>
      <c r="D1469" s="246">
        <v>0</v>
      </c>
      <c r="E1469" s="37">
        <v>70.4194274472719</v>
      </c>
    </row>
    <row r="1470" spans="1:5" x14ac:dyDescent="0.2">
      <c r="A1470">
        <v>2008</v>
      </c>
      <c r="B1470" t="s">
        <v>44</v>
      </c>
      <c r="C1470" t="s">
        <v>3</v>
      </c>
      <c r="D1470" s="246" t="s">
        <v>82</v>
      </c>
      <c r="E1470" s="37">
        <v>16.029728029660198</v>
      </c>
    </row>
    <row r="1471" spans="1:5" x14ac:dyDescent="0.2">
      <c r="A1471">
        <v>2008</v>
      </c>
      <c r="B1471" t="s">
        <v>45</v>
      </c>
      <c r="C1471" t="s">
        <v>3</v>
      </c>
      <c r="D1471" s="246">
        <v>0</v>
      </c>
      <c r="E1471" s="37">
        <v>71.413616150890107</v>
      </c>
    </row>
    <row r="1472" spans="1:5" x14ac:dyDescent="0.2">
      <c r="A1472">
        <v>2008</v>
      </c>
      <c r="B1472" t="s">
        <v>45</v>
      </c>
      <c r="C1472" t="s">
        <v>3</v>
      </c>
      <c r="D1472" s="246" t="s">
        <v>82</v>
      </c>
      <c r="E1472" s="37">
        <v>16.777436388161</v>
      </c>
    </row>
    <row r="1473" spans="1:5" x14ac:dyDescent="0.2">
      <c r="A1473">
        <v>2008</v>
      </c>
      <c r="B1473" t="s">
        <v>46</v>
      </c>
      <c r="C1473" t="s">
        <v>3</v>
      </c>
      <c r="D1473" s="246">
        <v>0</v>
      </c>
      <c r="E1473" s="37">
        <v>70.846417521438894</v>
      </c>
    </row>
    <row r="1474" spans="1:5" x14ac:dyDescent="0.2">
      <c r="A1474">
        <v>2008</v>
      </c>
      <c r="B1474" t="s">
        <v>46</v>
      </c>
      <c r="C1474" t="s">
        <v>3</v>
      </c>
      <c r="D1474" s="246" t="s">
        <v>82</v>
      </c>
      <c r="E1474" s="37">
        <v>16.325111827751901</v>
      </c>
    </row>
    <row r="1475" spans="1:5" x14ac:dyDescent="0.2">
      <c r="A1475">
        <v>2008</v>
      </c>
      <c r="B1475" t="s">
        <v>50</v>
      </c>
      <c r="C1475" t="s">
        <v>3</v>
      </c>
      <c r="D1475" s="246">
        <v>0</v>
      </c>
      <c r="E1475" s="37">
        <v>68.089268064467504</v>
      </c>
    </row>
    <row r="1476" spans="1:5" x14ac:dyDescent="0.2">
      <c r="A1476">
        <v>2008</v>
      </c>
      <c r="B1476" t="s">
        <v>50</v>
      </c>
      <c r="C1476" t="s">
        <v>3</v>
      </c>
      <c r="D1476" s="246" t="s">
        <v>82</v>
      </c>
      <c r="E1476" s="37">
        <v>15.946141591934399</v>
      </c>
    </row>
    <row r="1477" spans="1:5" x14ac:dyDescent="0.2">
      <c r="A1477">
        <v>2008</v>
      </c>
      <c r="B1477" t="s">
        <v>51</v>
      </c>
      <c r="C1477" t="s">
        <v>3</v>
      </c>
      <c r="D1477" s="246">
        <v>0</v>
      </c>
      <c r="E1477" s="37">
        <v>69.517914469981207</v>
      </c>
    </row>
    <row r="1478" spans="1:5" x14ac:dyDescent="0.2">
      <c r="A1478">
        <v>2008</v>
      </c>
      <c r="B1478" t="s">
        <v>51</v>
      </c>
      <c r="C1478" t="s">
        <v>3</v>
      </c>
      <c r="D1478" s="246" t="s">
        <v>82</v>
      </c>
      <c r="E1478" s="37">
        <v>15.2644434816533</v>
      </c>
    </row>
    <row r="1479" spans="1:5" x14ac:dyDescent="0.2">
      <c r="A1479">
        <v>2008</v>
      </c>
      <c r="B1479" t="s">
        <v>53</v>
      </c>
      <c r="C1479" t="s">
        <v>3</v>
      </c>
      <c r="D1479" s="246">
        <v>0</v>
      </c>
      <c r="E1479" s="37">
        <v>71.862225043631796</v>
      </c>
    </row>
    <row r="1480" spans="1:5" x14ac:dyDescent="0.2">
      <c r="A1480">
        <v>2008</v>
      </c>
      <c r="B1480" t="s">
        <v>53</v>
      </c>
      <c r="C1480" t="s">
        <v>3</v>
      </c>
      <c r="D1480" s="246" t="s">
        <v>82</v>
      </c>
      <c r="E1480" s="37">
        <v>16.888156685013499</v>
      </c>
    </row>
    <row r="1481" spans="1:5" x14ac:dyDescent="0.2">
      <c r="A1481">
        <v>2008</v>
      </c>
      <c r="B1481" t="s">
        <v>54</v>
      </c>
      <c r="C1481" t="s">
        <v>3</v>
      </c>
      <c r="D1481" s="246">
        <v>0</v>
      </c>
      <c r="E1481" s="37">
        <v>73.448652837118303</v>
      </c>
    </row>
    <row r="1482" spans="1:5" x14ac:dyDescent="0.2">
      <c r="A1482">
        <v>2008</v>
      </c>
      <c r="B1482" t="s">
        <v>54</v>
      </c>
      <c r="C1482" t="s">
        <v>3</v>
      </c>
      <c r="D1482" s="246" t="s">
        <v>82</v>
      </c>
      <c r="E1482" s="37">
        <v>17.6439115770733</v>
      </c>
    </row>
    <row r="1483" spans="1:5" x14ac:dyDescent="0.2">
      <c r="A1483">
        <v>2008</v>
      </c>
      <c r="B1483" t="s">
        <v>55</v>
      </c>
      <c r="C1483" t="s">
        <v>3</v>
      </c>
      <c r="D1483" s="246">
        <v>0</v>
      </c>
      <c r="E1483" s="37">
        <v>70.482799670418601</v>
      </c>
    </row>
    <row r="1484" spans="1:5" x14ac:dyDescent="0.2">
      <c r="A1484">
        <v>2008</v>
      </c>
      <c r="B1484" t="s">
        <v>55</v>
      </c>
      <c r="C1484" t="s">
        <v>3</v>
      </c>
      <c r="D1484" s="246" t="s">
        <v>82</v>
      </c>
      <c r="E1484" s="37">
        <v>16.3236052356912</v>
      </c>
    </row>
    <row r="1485" spans="1:5" x14ac:dyDescent="0.2">
      <c r="A1485">
        <v>2008</v>
      </c>
      <c r="B1485" t="s">
        <v>56</v>
      </c>
      <c r="C1485" t="s">
        <v>3</v>
      </c>
      <c r="D1485" s="246">
        <v>0</v>
      </c>
      <c r="E1485" s="37">
        <v>70.053968076094193</v>
      </c>
    </row>
    <row r="1486" spans="1:5" x14ac:dyDescent="0.2">
      <c r="A1486">
        <v>2008</v>
      </c>
      <c r="B1486" t="s">
        <v>56</v>
      </c>
      <c r="C1486" t="s">
        <v>3</v>
      </c>
      <c r="D1486" s="246" t="s">
        <v>82</v>
      </c>
      <c r="E1486" s="37">
        <v>15.8416611774114</v>
      </c>
    </row>
    <row r="1487" spans="1:5" x14ac:dyDescent="0.2">
      <c r="A1487">
        <v>2008</v>
      </c>
      <c r="B1487" t="s">
        <v>57</v>
      </c>
      <c r="C1487" t="s">
        <v>3</v>
      </c>
      <c r="D1487" s="246">
        <v>0</v>
      </c>
      <c r="E1487" s="37">
        <v>68.266039360419299</v>
      </c>
    </row>
    <row r="1488" spans="1:5" x14ac:dyDescent="0.2">
      <c r="A1488">
        <v>2008</v>
      </c>
      <c r="B1488" t="s">
        <v>57</v>
      </c>
      <c r="C1488" t="s">
        <v>3</v>
      </c>
      <c r="D1488" s="246" t="s">
        <v>82</v>
      </c>
      <c r="E1488" s="37">
        <v>15.791384480422</v>
      </c>
    </row>
    <row r="1489" spans="1:5" x14ac:dyDescent="0.2">
      <c r="A1489">
        <v>2008</v>
      </c>
      <c r="B1489" t="s">
        <v>52</v>
      </c>
      <c r="C1489" t="s">
        <v>3</v>
      </c>
      <c r="D1489" s="246">
        <v>0</v>
      </c>
      <c r="E1489" s="37">
        <v>70.414526835675701</v>
      </c>
    </row>
    <row r="1490" spans="1:5" x14ac:dyDescent="0.2">
      <c r="A1490">
        <v>2008</v>
      </c>
      <c r="B1490" t="s">
        <v>52</v>
      </c>
      <c r="C1490" t="s">
        <v>3</v>
      </c>
      <c r="D1490" s="246" t="s">
        <v>82</v>
      </c>
      <c r="E1490" s="37">
        <v>16.114625386443901</v>
      </c>
    </row>
    <row r="1491" spans="1:5" x14ac:dyDescent="0.2">
      <c r="A1491">
        <v>2008</v>
      </c>
      <c r="B1491" t="s">
        <v>58</v>
      </c>
      <c r="C1491" t="s">
        <v>3</v>
      </c>
      <c r="D1491" s="246">
        <v>0</v>
      </c>
      <c r="E1491" s="37">
        <v>71.336655317201604</v>
      </c>
    </row>
    <row r="1492" spans="1:5" x14ac:dyDescent="0.2">
      <c r="A1492">
        <v>2008</v>
      </c>
      <c r="B1492" t="s">
        <v>58</v>
      </c>
      <c r="C1492" t="s">
        <v>3</v>
      </c>
      <c r="D1492" s="246" t="s">
        <v>82</v>
      </c>
      <c r="E1492" s="37">
        <v>17.1386798547198</v>
      </c>
    </row>
    <row r="1493" spans="1:5" x14ac:dyDescent="0.2">
      <c r="A1493">
        <v>2008</v>
      </c>
      <c r="B1493" t="s">
        <v>59</v>
      </c>
      <c r="C1493" t="s">
        <v>3</v>
      </c>
      <c r="D1493" s="246">
        <v>0</v>
      </c>
      <c r="E1493" s="37">
        <v>74.847525325558905</v>
      </c>
    </row>
    <row r="1494" spans="1:5" x14ac:dyDescent="0.2">
      <c r="A1494">
        <v>2008</v>
      </c>
      <c r="B1494" t="s">
        <v>59</v>
      </c>
      <c r="C1494" t="s">
        <v>3</v>
      </c>
      <c r="D1494" s="246" t="s">
        <v>82</v>
      </c>
      <c r="E1494" s="37">
        <v>18.139039287803101</v>
      </c>
    </row>
    <row r="1495" spans="1:5" x14ac:dyDescent="0.2">
      <c r="A1495">
        <v>2008</v>
      </c>
      <c r="B1495" t="s">
        <v>60</v>
      </c>
      <c r="C1495" t="s">
        <v>3</v>
      </c>
      <c r="D1495" s="246">
        <v>0</v>
      </c>
      <c r="E1495" s="37">
        <v>74.999337678855397</v>
      </c>
    </row>
    <row r="1496" spans="1:5" x14ac:dyDescent="0.2">
      <c r="A1496">
        <v>2008</v>
      </c>
      <c r="B1496" t="s">
        <v>60</v>
      </c>
      <c r="C1496" t="s">
        <v>3</v>
      </c>
      <c r="D1496" s="246" t="s">
        <v>82</v>
      </c>
      <c r="E1496" s="37">
        <v>18.602752014200501</v>
      </c>
    </row>
    <row r="1497" spans="1:5" x14ac:dyDescent="0.2">
      <c r="A1497">
        <v>2008</v>
      </c>
      <c r="B1497" t="s">
        <v>61</v>
      </c>
      <c r="C1497" t="s">
        <v>3</v>
      </c>
      <c r="D1497" s="246">
        <v>0</v>
      </c>
      <c r="E1497" s="37">
        <v>73.446302572440104</v>
      </c>
    </row>
    <row r="1498" spans="1:5" x14ac:dyDescent="0.2">
      <c r="A1498">
        <v>2008</v>
      </c>
      <c r="B1498" t="s">
        <v>61</v>
      </c>
      <c r="C1498" t="s">
        <v>3</v>
      </c>
      <c r="D1498" s="246" t="s">
        <v>82</v>
      </c>
      <c r="E1498" s="37">
        <v>17.295074105203799</v>
      </c>
    </row>
    <row r="1499" spans="1:5" x14ac:dyDescent="0.2">
      <c r="A1499">
        <v>2008</v>
      </c>
      <c r="B1499" t="s">
        <v>62</v>
      </c>
      <c r="C1499" t="s">
        <v>3</v>
      </c>
      <c r="D1499" s="246">
        <v>0</v>
      </c>
      <c r="E1499" s="37">
        <v>75.298367893778604</v>
      </c>
    </row>
    <row r="1500" spans="1:5" x14ac:dyDescent="0.2">
      <c r="A1500">
        <v>2008</v>
      </c>
      <c r="B1500" t="s">
        <v>62</v>
      </c>
      <c r="C1500" t="s">
        <v>3</v>
      </c>
      <c r="D1500" s="246" t="s">
        <v>82</v>
      </c>
      <c r="E1500" s="37">
        <v>17.825024926117301</v>
      </c>
    </row>
    <row r="1501" spans="1:5" x14ac:dyDescent="0.2">
      <c r="A1501">
        <v>2008</v>
      </c>
      <c r="B1501" t="s">
        <v>63</v>
      </c>
      <c r="C1501" t="s">
        <v>3</v>
      </c>
      <c r="D1501" s="246">
        <v>0</v>
      </c>
      <c r="E1501" s="37">
        <v>74.430999440313201</v>
      </c>
    </row>
    <row r="1502" spans="1:5" x14ac:dyDescent="0.2">
      <c r="A1502">
        <v>2008</v>
      </c>
      <c r="B1502" t="s">
        <v>63</v>
      </c>
      <c r="C1502" t="s">
        <v>3</v>
      </c>
      <c r="D1502" s="246" t="s">
        <v>82</v>
      </c>
      <c r="E1502" s="37">
        <v>17.232339723926099</v>
      </c>
    </row>
    <row r="1503" spans="1:5" x14ac:dyDescent="0.2">
      <c r="A1503">
        <v>2008</v>
      </c>
      <c r="B1503" t="s">
        <v>64</v>
      </c>
      <c r="C1503" t="s">
        <v>3</v>
      </c>
      <c r="D1503" s="246">
        <v>0</v>
      </c>
      <c r="E1503" s="37">
        <v>76.083249478830993</v>
      </c>
    </row>
    <row r="1504" spans="1:5" x14ac:dyDescent="0.2">
      <c r="A1504">
        <v>2008</v>
      </c>
      <c r="B1504" t="s">
        <v>64</v>
      </c>
      <c r="C1504" t="s">
        <v>3</v>
      </c>
      <c r="D1504" s="246" t="s">
        <v>82</v>
      </c>
      <c r="E1504" s="37">
        <v>18.004074585313901</v>
      </c>
    </row>
    <row r="1505" spans="1:5" x14ac:dyDescent="0.2">
      <c r="A1505">
        <v>2008</v>
      </c>
      <c r="B1505" t="s">
        <v>65</v>
      </c>
      <c r="C1505" t="s">
        <v>3</v>
      </c>
      <c r="D1505" s="246">
        <v>0</v>
      </c>
      <c r="E1505" s="37">
        <v>75.347530267464904</v>
      </c>
    </row>
    <row r="1506" spans="1:5" x14ac:dyDescent="0.2">
      <c r="A1506">
        <v>2008</v>
      </c>
      <c r="B1506" t="s">
        <v>65</v>
      </c>
      <c r="C1506" t="s">
        <v>3</v>
      </c>
      <c r="D1506" s="246" t="s">
        <v>82</v>
      </c>
      <c r="E1506" s="37">
        <v>17.744174981749499</v>
      </c>
    </row>
    <row r="1507" spans="1:5" x14ac:dyDescent="0.2">
      <c r="A1507">
        <v>2008</v>
      </c>
      <c r="B1507" t="s">
        <v>66</v>
      </c>
      <c r="C1507" t="s">
        <v>3</v>
      </c>
      <c r="D1507" s="246">
        <v>0</v>
      </c>
      <c r="E1507" s="37">
        <v>73.152640927370399</v>
      </c>
    </row>
    <row r="1508" spans="1:5" x14ac:dyDescent="0.2">
      <c r="A1508">
        <v>2008</v>
      </c>
      <c r="B1508" t="s">
        <v>66</v>
      </c>
      <c r="C1508" t="s">
        <v>3</v>
      </c>
      <c r="D1508" s="246" t="s">
        <v>82</v>
      </c>
      <c r="E1508" s="37">
        <v>17.1907707605545</v>
      </c>
    </row>
    <row r="1509" spans="1:5" x14ac:dyDescent="0.2">
      <c r="A1509">
        <v>2008</v>
      </c>
      <c r="B1509" t="s">
        <v>67</v>
      </c>
      <c r="C1509" t="s">
        <v>3</v>
      </c>
      <c r="D1509" s="246">
        <v>0</v>
      </c>
      <c r="E1509" s="37">
        <v>72.063661403541602</v>
      </c>
    </row>
    <row r="1510" spans="1:5" x14ac:dyDescent="0.2">
      <c r="A1510">
        <v>2008</v>
      </c>
      <c r="B1510" t="s">
        <v>67</v>
      </c>
      <c r="C1510" t="s">
        <v>3</v>
      </c>
      <c r="D1510" s="246" t="s">
        <v>82</v>
      </c>
      <c r="E1510" s="37">
        <v>16.635535451313</v>
      </c>
    </row>
    <row r="1511" spans="1:5" x14ac:dyDescent="0.2">
      <c r="A1511">
        <v>2008</v>
      </c>
      <c r="B1511" t="s">
        <v>68</v>
      </c>
      <c r="C1511" t="s">
        <v>3</v>
      </c>
      <c r="D1511" s="246">
        <v>0</v>
      </c>
      <c r="E1511" s="37">
        <v>72.764326318319505</v>
      </c>
    </row>
    <row r="1512" spans="1:5" x14ac:dyDescent="0.2">
      <c r="A1512">
        <v>2008</v>
      </c>
      <c r="B1512" t="s">
        <v>68</v>
      </c>
      <c r="C1512" t="s">
        <v>3</v>
      </c>
      <c r="D1512" s="246" t="s">
        <v>82</v>
      </c>
      <c r="E1512" s="37">
        <v>16.8364985489447</v>
      </c>
    </row>
    <row r="1513" spans="1:5" x14ac:dyDescent="0.2">
      <c r="A1513">
        <v>2008</v>
      </c>
      <c r="B1513" t="s">
        <v>69</v>
      </c>
      <c r="C1513" t="s">
        <v>3</v>
      </c>
      <c r="D1513" s="246">
        <v>0</v>
      </c>
      <c r="E1513" s="37">
        <v>75.643839454785095</v>
      </c>
    </row>
    <row r="1514" spans="1:5" x14ac:dyDescent="0.2">
      <c r="A1514">
        <v>2008</v>
      </c>
      <c r="B1514" t="s">
        <v>69</v>
      </c>
      <c r="C1514" t="s">
        <v>3</v>
      </c>
      <c r="D1514" s="246" t="s">
        <v>82</v>
      </c>
      <c r="E1514" s="37">
        <v>17.8389734186078</v>
      </c>
    </row>
    <row r="1515" spans="1:5" x14ac:dyDescent="0.2">
      <c r="A1515">
        <v>2009</v>
      </c>
      <c r="B1515" t="s">
        <v>144</v>
      </c>
      <c r="C1515" t="s">
        <v>47</v>
      </c>
      <c r="D1515" s="246">
        <v>0</v>
      </c>
      <c r="E1515" s="37">
        <v>69.842290032130407</v>
      </c>
    </row>
    <row r="1516" spans="1:5" x14ac:dyDescent="0.2">
      <c r="A1516">
        <v>2009</v>
      </c>
      <c r="B1516" t="s">
        <v>144</v>
      </c>
      <c r="C1516" t="s">
        <v>47</v>
      </c>
      <c r="D1516" s="246" t="s">
        <v>82</v>
      </c>
      <c r="E1516" s="37">
        <v>15.822996824034099</v>
      </c>
    </row>
    <row r="1517" spans="1:5" x14ac:dyDescent="0.2">
      <c r="A1517">
        <v>2009</v>
      </c>
      <c r="B1517" t="s">
        <v>40</v>
      </c>
      <c r="C1517" t="s">
        <v>47</v>
      </c>
      <c r="D1517" s="246">
        <v>0</v>
      </c>
      <c r="E1517" s="37">
        <v>66.830910041976594</v>
      </c>
    </row>
    <row r="1518" spans="1:5" x14ac:dyDescent="0.2">
      <c r="A1518">
        <v>2009</v>
      </c>
      <c r="B1518" t="s">
        <v>40</v>
      </c>
      <c r="C1518" t="s">
        <v>47</v>
      </c>
      <c r="D1518" s="246" t="s">
        <v>82</v>
      </c>
      <c r="E1518" s="37">
        <v>14.298008507048699</v>
      </c>
    </row>
    <row r="1519" spans="1:5" x14ac:dyDescent="0.2">
      <c r="A1519">
        <v>2009</v>
      </c>
      <c r="B1519" t="s">
        <v>41</v>
      </c>
      <c r="C1519" t="s">
        <v>47</v>
      </c>
      <c r="D1519" s="246">
        <v>0</v>
      </c>
      <c r="E1519" s="37">
        <v>68.022072420209795</v>
      </c>
    </row>
    <row r="1520" spans="1:5" x14ac:dyDescent="0.2">
      <c r="A1520">
        <v>2009</v>
      </c>
      <c r="B1520" t="s">
        <v>41</v>
      </c>
      <c r="C1520" t="s">
        <v>47</v>
      </c>
      <c r="D1520" s="246" t="s">
        <v>82</v>
      </c>
      <c r="E1520" s="37">
        <v>15.4616077607433</v>
      </c>
    </row>
    <row r="1521" spans="1:5" x14ac:dyDescent="0.2">
      <c r="A1521">
        <v>2009</v>
      </c>
      <c r="B1521" t="s">
        <v>42</v>
      </c>
      <c r="C1521" t="s">
        <v>47</v>
      </c>
      <c r="D1521" s="246">
        <v>0</v>
      </c>
      <c r="E1521" s="37">
        <v>67.025630465727104</v>
      </c>
    </row>
    <row r="1522" spans="1:5" x14ac:dyDescent="0.2">
      <c r="A1522">
        <v>2009</v>
      </c>
      <c r="B1522" t="s">
        <v>42</v>
      </c>
      <c r="C1522" t="s">
        <v>47</v>
      </c>
      <c r="D1522" s="246" t="s">
        <v>82</v>
      </c>
      <c r="E1522" s="37">
        <v>14.7595573867772</v>
      </c>
    </row>
    <row r="1523" spans="1:5" x14ac:dyDescent="0.2">
      <c r="A1523">
        <v>2009</v>
      </c>
      <c r="B1523" t="s">
        <v>43</v>
      </c>
      <c r="C1523" t="s">
        <v>47</v>
      </c>
      <c r="D1523" s="246">
        <v>0</v>
      </c>
      <c r="E1523" s="37">
        <v>66.484663712493301</v>
      </c>
    </row>
    <row r="1524" spans="1:5" x14ac:dyDescent="0.2">
      <c r="A1524">
        <v>2009</v>
      </c>
      <c r="B1524" t="s">
        <v>43</v>
      </c>
      <c r="C1524" t="s">
        <v>47</v>
      </c>
      <c r="D1524" s="246" t="s">
        <v>82</v>
      </c>
      <c r="E1524" s="37">
        <v>14.2538655969689</v>
      </c>
    </row>
    <row r="1525" spans="1:5" x14ac:dyDescent="0.2">
      <c r="A1525">
        <v>2009</v>
      </c>
      <c r="B1525" t="s">
        <v>44</v>
      </c>
      <c r="C1525" t="s">
        <v>47</v>
      </c>
      <c r="D1525" s="246">
        <v>0</v>
      </c>
      <c r="E1525" s="37">
        <v>67.299679619359296</v>
      </c>
    </row>
    <row r="1526" spans="1:5" x14ac:dyDescent="0.2">
      <c r="A1526">
        <v>2009</v>
      </c>
      <c r="B1526" t="s">
        <v>44</v>
      </c>
      <c r="C1526" t="s">
        <v>47</v>
      </c>
      <c r="D1526" s="246" t="s">
        <v>82</v>
      </c>
      <c r="E1526" s="37">
        <v>15.0477372623898</v>
      </c>
    </row>
    <row r="1527" spans="1:5" x14ac:dyDescent="0.2">
      <c r="A1527">
        <v>2009</v>
      </c>
      <c r="B1527" t="s">
        <v>45</v>
      </c>
      <c r="C1527" t="s">
        <v>47</v>
      </c>
      <c r="D1527" s="246">
        <v>0</v>
      </c>
      <c r="E1527" s="37">
        <v>68.776541387359401</v>
      </c>
    </row>
    <row r="1528" spans="1:5" x14ac:dyDescent="0.2">
      <c r="A1528">
        <v>2009</v>
      </c>
      <c r="B1528" t="s">
        <v>45</v>
      </c>
      <c r="C1528" t="s">
        <v>47</v>
      </c>
      <c r="D1528" s="246" t="s">
        <v>82</v>
      </c>
      <c r="E1528" s="37">
        <v>15.7116001878198</v>
      </c>
    </row>
    <row r="1529" spans="1:5" x14ac:dyDescent="0.2">
      <c r="A1529">
        <v>2009</v>
      </c>
      <c r="B1529" t="s">
        <v>46</v>
      </c>
      <c r="C1529" t="s">
        <v>47</v>
      </c>
      <c r="D1529" s="246">
        <v>0</v>
      </c>
      <c r="E1529" s="37">
        <v>68.353896177231903</v>
      </c>
    </row>
    <row r="1530" spans="1:5" x14ac:dyDescent="0.2">
      <c r="A1530">
        <v>2009</v>
      </c>
      <c r="B1530" t="s">
        <v>46</v>
      </c>
      <c r="C1530" t="s">
        <v>47</v>
      </c>
      <c r="D1530" s="246" t="s">
        <v>82</v>
      </c>
      <c r="E1530" s="37">
        <v>15.679605418502801</v>
      </c>
    </row>
    <row r="1531" spans="1:5" x14ac:dyDescent="0.2">
      <c r="A1531">
        <v>2009</v>
      </c>
      <c r="B1531" t="s">
        <v>50</v>
      </c>
      <c r="C1531" t="s">
        <v>47</v>
      </c>
      <c r="D1531" s="246">
        <v>0</v>
      </c>
      <c r="E1531" s="37">
        <v>64.744160181142902</v>
      </c>
    </row>
    <row r="1532" spans="1:5" x14ac:dyDescent="0.2">
      <c r="A1532">
        <v>2009</v>
      </c>
      <c r="B1532" t="s">
        <v>50</v>
      </c>
      <c r="C1532" t="s">
        <v>47</v>
      </c>
      <c r="D1532" s="246" t="s">
        <v>82</v>
      </c>
      <c r="E1532" s="37">
        <v>14.398944591378299</v>
      </c>
    </row>
    <row r="1533" spans="1:5" x14ac:dyDescent="0.2">
      <c r="A1533">
        <v>2009</v>
      </c>
      <c r="B1533" t="s">
        <v>51</v>
      </c>
      <c r="C1533" t="s">
        <v>47</v>
      </c>
      <c r="D1533" s="246">
        <v>0</v>
      </c>
      <c r="E1533" s="37">
        <v>65.955900643235196</v>
      </c>
    </row>
    <row r="1534" spans="1:5" x14ac:dyDescent="0.2">
      <c r="A1534">
        <v>2009</v>
      </c>
      <c r="B1534" t="s">
        <v>51</v>
      </c>
      <c r="C1534" t="s">
        <v>47</v>
      </c>
      <c r="D1534" s="246" t="s">
        <v>82</v>
      </c>
      <c r="E1534" s="37">
        <v>14.0561572509967</v>
      </c>
    </row>
    <row r="1535" spans="1:5" x14ac:dyDescent="0.2">
      <c r="A1535">
        <v>2009</v>
      </c>
      <c r="B1535" t="s">
        <v>53</v>
      </c>
      <c r="C1535" t="s">
        <v>47</v>
      </c>
      <c r="D1535" s="246">
        <v>0</v>
      </c>
      <c r="E1535" s="37">
        <v>68.239729535007299</v>
      </c>
    </row>
    <row r="1536" spans="1:5" x14ac:dyDescent="0.2">
      <c r="A1536">
        <v>2009</v>
      </c>
      <c r="B1536" t="s">
        <v>53</v>
      </c>
      <c r="C1536" t="s">
        <v>47</v>
      </c>
      <c r="D1536" s="246" t="s">
        <v>82</v>
      </c>
      <c r="E1536" s="37">
        <v>15.767682376388899</v>
      </c>
    </row>
    <row r="1537" spans="1:5" x14ac:dyDescent="0.2">
      <c r="A1537">
        <v>2009</v>
      </c>
      <c r="B1537" t="s">
        <v>54</v>
      </c>
      <c r="C1537" t="s">
        <v>47</v>
      </c>
      <c r="D1537" s="246">
        <v>0</v>
      </c>
      <c r="E1537" s="37">
        <v>69.867603495358495</v>
      </c>
    </row>
    <row r="1538" spans="1:5" x14ac:dyDescent="0.2">
      <c r="A1538">
        <v>2009</v>
      </c>
      <c r="B1538" t="s">
        <v>54</v>
      </c>
      <c r="C1538" t="s">
        <v>47</v>
      </c>
      <c r="D1538" s="246" t="s">
        <v>82</v>
      </c>
      <c r="E1538" s="37">
        <v>16.111861771926598</v>
      </c>
    </row>
    <row r="1539" spans="1:5" x14ac:dyDescent="0.2">
      <c r="A1539">
        <v>2009</v>
      </c>
      <c r="B1539" t="s">
        <v>55</v>
      </c>
      <c r="C1539" t="s">
        <v>47</v>
      </c>
      <c r="D1539" s="246">
        <v>0</v>
      </c>
      <c r="E1539" s="37">
        <v>67.026268548359397</v>
      </c>
    </row>
    <row r="1540" spans="1:5" x14ac:dyDescent="0.2">
      <c r="A1540">
        <v>2009</v>
      </c>
      <c r="B1540" t="s">
        <v>55</v>
      </c>
      <c r="C1540" t="s">
        <v>47</v>
      </c>
      <c r="D1540" s="246" t="s">
        <v>82</v>
      </c>
      <c r="E1540" s="37">
        <v>15.4018717280175</v>
      </c>
    </row>
    <row r="1541" spans="1:5" x14ac:dyDescent="0.2">
      <c r="A1541">
        <v>2009</v>
      </c>
      <c r="B1541" t="s">
        <v>56</v>
      </c>
      <c r="C1541" t="s">
        <v>47</v>
      </c>
      <c r="D1541" s="246">
        <v>0</v>
      </c>
      <c r="E1541" s="37">
        <v>66.238799807257706</v>
      </c>
    </row>
    <row r="1542" spans="1:5" x14ac:dyDescent="0.2">
      <c r="A1542">
        <v>2009</v>
      </c>
      <c r="B1542" t="s">
        <v>56</v>
      </c>
      <c r="C1542" t="s">
        <v>47</v>
      </c>
      <c r="D1542" s="246" t="s">
        <v>82</v>
      </c>
      <c r="E1542" s="37">
        <v>14.461525485521999</v>
      </c>
    </row>
    <row r="1543" spans="1:5" x14ac:dyDescent="0.2">
      <c r="A1543">
        <v>2009</v>
      </c>
      <c r="B1543" t="s">
        <v>57</v>
      </c>
      <c r="C1543" t="s">
        <v>47</v>
      </c>
      <c r="D1543" s="246">
        <v>0</v>
      </c>
      <c r="E1543" s="37">
        <v>64.198861764430802</v>
      </c>
    </row>
    <row r="1544" spans="1:5" x14ac:dyDescent="0.2">
      <c r="A1544">
        <v>2009</v>
      </c>
      <c r="B1544" t="s">
        <v>57</v>
      </c>
      <c r="C1544" t="s">
        <v>47</v>
      </c>
      <c r="D1544" s="246" t="s">
        <v>82</v>
      </c>
      <c r="E1544" s="37">
        <v>14.4968191497007</v>
      </c>
    </row>
    <row r="1545" spans="1:5" x14ac:dyDescent="0.2">
      <c r="A1545">
        <v>2009</v>
      </c>
      <c r="B1545" t="s">
        <v>52</v>
      </c>
      <c r="C1545" t="s">
        <v>47</v>
      </c>
      <c r="D1545" s="246">
        <v>0</v>
      </c>
      <c r="E1545" s="37">
        <v>66.663910666087105</v>
      </c>
    </row>
    <row r="1546" spans="1:5" x14ac:dyDescent="0.2">
      <c r="A1546">
        <v>2009</v>
      </c>
      <c r="B1546" t="s">
        <v>52</v>
      </c>
      <c r="C1546" t="s">
        <v>47</v>
      </c>
      <c r="D1546" s="246" t="s">
        <v>82</v>
      </c>
      <c r="E1546" s="37">
        <v>14.679137182847899</v>
      </c>
    </row>
    <row r="1547" spans="1:5" x14ac:dyDescent="0.2">
      <c r="A1547">
        <v>2009</v>
      </c>
      <c r="B1547" t="s">
        <v>58</v>
      </c>
      <c r="C1547" t="s">
        <v>47</v>
      </c>
      <c r="D1547" s="246">
        <v>0</v>
      </c>
      <c r="E1547" s="37">
        <v>67.486886153734901</v>
      </c>
    </row>
    <row r="1548" spans="1:5" x14ac:dyDescent="0.2">
      <c r="A1548">
        <v>2009</v>
      </c>
      <c r="B1548" t="s">
        <v>58</v>
      </c>
      <c r="C1548" t="s">
        <v>47</v>
      </c>
      <c r="D1548" s="246" t="s">
        <v>82</v>
      </c>
      <c r="E1548" s="37">
        <v>15.607726187514301</v>
      </c>
    </row>
    <row r="1549" spans="1:5" x14ac:dyDescent="0.2">
      <c r="A1549">
        <v>2009</v>
      </c>
      <c r="B1549" t="s">
        <v>59</v>
      </c>
      <c r="C1549" t="s">
        <v>47</v>
      </c>
      <c r="D1549" s="246">
        <v>0</v>
      </c>
      <c r="E1549" s="37">
        <v>72.1138245197304</v>
      </c>
    </row>
    <row r="1550" spans="1:5" x14ac:dyDescent="0.2">
      <c r="A1550">
        <v>2009</v>
      </c>
      <c r="B1550" t="s">
        <v>59</v>
      </c>
      <c r="C1550" t="s">
        <v>47</v>
      </c>
      <c r="D1550" s="246" t="s">
        <v>82</v>
      </c>
      <c r="E1550" s="37">
        <v>17.047222569756599</v>
      </c>
    </row>
    <row r="1551" spans="1:5" x14ac:dyDescent="0.2">
      <c r="A1551">
        <v>2009</v>
      </c>
      <c r="B1551" t="s">
        <v>60</v>
      </c>
      <c r="C1551" t="s">
        <v>47</v>
      </c>
      <c r="D1551" s="246">
        <v>0</v>
      </c>
      <c r="E1551" s="37">
        <v>71.436029367130104</v>
      </c>
    </row>
    <row r="1552" spans="1:5" x14ac:dyDescent="0.2">
      <c r="A1552">
        <v>2009</v>
      </c>
      <c r="B1552" t="s">
        <v>60</v>
      </c>
      <c r="C1552" t="s">
        <v>47</v>
      </c>
      <c r="D1552" s="246" t="s">
        <v>82</v>
      </c>
      <c r="E1552" s="37">
        <v>17.140516884284398</v>
      </c>
    </row>
    <row r="1553" spans="1:5" x14ac:dyDescent="0.2">
      <c r="A1553">
        <v>2009</v>
      </c>
      <c r="B1553" t="s">
        <v>61</v>
      </c>
      <c r="C1553" t="s">
        <v>47</v>
      </c>
      <c r="D1553" s="246">
        <v>0</v>
      </c>
      <c r="E1553" s="37">
        <v>69.837376724943695</v>
      </c>
    </row>
    <row r="1554" spans="1:5" x14ac:dyDescent="0.2">
      <c r="A1554">
        <v>2009</v>
      </c>
      <c r="B1554" t="s">
        <v>61</v>
      </c>
      <c r="C1554" t="s">
        <v>47</v>
      </c>
      <c r="D1554" s="246" t="s">
        <v>82</v>
      </c>
      <c r="E1554" s="37">
        <v>15.382376053777</v>
      </c>
    </row>
    <row r="1555" spans="1:5" x14ac:dyDescent="0.2">
      <c r="A1555">
        <v>2009</v>
      </c>
      <c r="B1555" t="s">
        <v>62</v>
      </c>
      <c r="C1555" t="s">
        <v>47</v>
      </c>
      <c r="D1555" s="246">
        <v>0</v>
      </c>
      <c r="E1555" s="37">
        <v>72.138570710041506</v>
      </c>
    </row>
    <row r="1556" spans="1:5" x14ac:dyDescent="0.2">
      <c r="A1556">
        <v>2009</v>
      </c>
      <c r="B1556" t="s">
        <v>62</v>
      </c>
      <c r="C1556" t="s">
        <v>47</v>
      </c>
      <c r="D1556" s="246" t="s">
        <v>82</v>
      </c>
      <c r="E1556" s="37">
        <v>16.153105658609</v>
      </c>
    </row>
    <row r="1557" spans="1:5" x14ac:dyDescent="0.2">
      <c r="A1557">
        <v>2009</v>
      </c>
      <c r="B1557" t="s">
        <v>63</v>
      </c>
      <c r="C1557" t="s">
        <v>47</v>
      </c>
      <c r="D1557" s="246">
        <v>0</v>
      </c>
      <c r="E1557" s="37">
        <v>71.536242423244602</v>
      </c>
    </row>
    <row r="1558" spans="1:5" x14ac:dyDescent="0.2">
      <c r="A1558">
        <v>2009</v>
      </c>
      <c r="B1558" t="s">
        <v>63</v>
      </c>
      <c r="C1558" t="s">
        <v>47</v>
      </c>
      <c r="D1558" s="246" t="s">
        <v>82</v>
      </c>
      <c r="E1558" s="37">
        <v>16.224579320805798</v>
      </c>
    </row>
    <row r="1559" spans="1:5" x14ac:dyDescent="0.2">
      <c r="A1559">
        <v>2009</v>
      </c>
      <c r="B1559" t="s">
        <v>64</v>
      </c>
      <c r="C1559" t="s">
        <v>47</v>
      </c>
      <c r="D1559" s="246">
        <v>0</v>
      </c>
      <c r="E1559" s="37">
        <v>73.153723938131506</v>
      </c>
    </row>
    <row r="1560" spans="1:5" x14ac:dyDescent="0.2">
      <c r="A1560">
        <v>2009</v>
      </c>
      <c r="B1560" t="s">
        <v>64</v>
      </c>
      <c r="C1560" t="s">
        <v>47</v>
      </c>
      <c r="D1560" s="246" t="s">
        <v>82</v>
      </c>
      <c r="E1560" s="37">
        <v>16.374542278285901</v>
      </c>
    </row>
    <row r="1561" spans="1:5" x14ac:dyDescent="0.2">
      <c r="A1561">
        <v>2009</v>
      </c>
      <c r="B1561" t="s">
        <v>65</v>
      </c>
      <c r="C1561" t="s">
        <v>47</v>
      </c>
      <c r="D1561" s="246">
        <v>0</v>
      </c>
      <c r="E1561" s="37">
        <v>72.096683216482703</v>
      </c>
    </row>
    <row r="1562" spans="1:5" x14ac:dyDescent="0.2">
      <c r="A1562">
        <v>2009</v>
      </c>
      <c r="B1562" t="s">
        <v>65</v>
      </c>
      <c r="C1562" t="s">
        <v>47</v>
      </c>
      <c r="D1562" s="246" t="s">
        <v>82</v>
      </c>
      <c r="E1562" s="37">
        <v>15.975446994819301</v>
      </c>
    </row>
    <row r="1563" spans="1:5" x14ac:dyDescent="0.2">
      <c r="A1563">
        <v>2009</v>
      </c>
      <c r="B1563" t="s">
        <v>66</v>
      </c>
      <c r="C1563" t="s">
        <v>47</v>
      </c>
      <c r="D1563" s="246">
        <v>0</v>
      </c>
      <c r="E1563" s="37">
        <v>70.092207456930197</v>
      </c>
    </row>
    <row r="1564" spans="1:5" x14ac:dyDescent="0.2">
      <c r="A1564">
        <v>2009</v>
      </c>
      <c r="B1564" t="s">
        <v>66</v>
      </c>
      <c r="C1564" t="s">
        <v>47</v>
      </c>
      <c r="D1564" s="246" t="s">
        <v>82</v>
      </c>
      <c r="E1564" s="37">
        <v>15.900866538003299</v>
      </c>
    </row>
    <row r="1565" spans="1:5" x14ac:dyDescent="0.2">
      <c r="A1565">
        <v>2009</v>
      </c>
      <c r="B1565" t="s">
        <v>67</v>
      </c>
      <c r="C1565" t="s">
        <v>47</v>
      </c>
      <c r="D1565" s="246">
        <v>0</v>
      </c>
      <c r="E1565" s="37">
        <v>69.252411988294995</v>
      </c>
    </row>
    <row r="1566" spans="1:5" x14ac:dyDescent="0.2">
      <c r="A1566">
        <v>2009</v>
      </c>
      <c r="B1566" t="s">
        <v>67</v>
      </c>
      <c r="C1566" t="s">
        <v>47</v>
      </c>
      <c r="D1566" s="246" t="s">
        <v>82</v>
      </c>
      <c r="E1566" s="37">
        <v>15.8009631430212</v>
      </c>
    </row>
    <row r="1567" spans="1:5" x14ac:dyDescent="0.2">
      <c r="A1567">
        <v>2009</v>
      </c>
      <c r="B1567" t="s">
        <v>68</v>
      </c>
      <c r="C1567" t="s">
        <v>47</v>
      </c>
      <c r="D1567" s="246">
        <v>0</v>
      </c>
      <c r="E1567" s="37">
        <v>69.934717367477802</v>
      </c>
    </row>
    <row r="1568" spans="1:5" x14ac:dyDescent="0.2">
      <c r="A1568">
        <v>2009</v>
      </c>
      <c r="B1568" t="s">
        <v>68</v>
      </c>
      <c r="C1568" t="s">
        <v>47</v>
      </c>
      <c r="D1568" s="246" t="s">
        <v>82</v>
      </c>
      <c r="E1568" s="37">
        <v>16.022556642572599</v>
      </c>
    </row>
    <row r="1569" spans="1:5" x14ac:dyDescent="0.2">
      <c r="A1569">
        <v>2009</v>
      </c>
      <c r="B1569" t="s">
        <v>69</v>
      </c>
      <c r="C1569" t="s">
        <v>47</v>
      </c>
      <c r="D1569" s="246">
        <v>0</v>
      </c>
      <c r="E1569" s="37">
        <v>72.194959783467496</v>
      </c>
    </row>
    <row r="1570" spans="1:5" x14ac:dyDescent="0.2">
      <c r="A1570">
        <v>2009</v>
      </c>
      <c r="B1570" t="s">
        <v>69</v>
      </c>
      <c r="C1570" t="s">
        <v>47</v>
      </c>
      <c r="D1570" s="246" t="s">
        <v>82</v>
      </c>
      <c r="E1570" s="37">
        <v>16.2024339088258</v>
      </c>
    </row>
    <row r="1571" spans="1:5" x14ac:dyDescent="0.2">
      <c r="A1571">
        <v>2009</v>
      </c>
      <c r="B1571" t="s">
        <v>144</v>
      </c>
      <c r="C1571" t="s">
        <v>48</v>
      </c>
      <c r="D1571" s="246">
        <v>0</v>
      </c>
      <c r="E1571" s="37">
        <v>77.2852182852575</v>
      </c>
    </row>
    <row r="1572" spans="1:5" x14ac:dyDescent="0.2">
      <c r="A1572">
        <v>2009</v>
      </c>
      <c r="B1572" t="s">
        <v>144</v>
      </c>
      <c r="C1572" t="s">
        <v>48</v>
      </c>
      <c r="D1572" s="246" t="s">
        <v>82</v>
      </c>
      <c r="E1572" s="37">
        <v>18.820897743035999</v>
      </c>
    </row>
    <row r="1573" spans="1:5" x14ac:dyDescent="0.2">
      <c r="A1573">
        <v>2009</v>
      </c>
      <c r="B1573" t="s">
        <v>40</v>
      </c>
      <c r="C1573" t="s">
        <v>48</v>
      </c>
      <c r="D1573" s="246">
        <v>0</v>
      </c>
      <c r="E1573" s="37">
        <v>73.580701686377495</v>
      </c>
    </row>
    <row r="1574" spans="1:5" x14ac:dyDescent="0.2">
      <c r="A1574">
        <v>2009</v>
      </c>
      <c r="B1574" t="s">
        <v>40</v>
      </c>
      <c r="C1574" t="s">
        <v>48</v>
      </c>
      <c r="D1574" s="246" t="s">
        <v>82</v>
      </c>
      <c r="E1574" s="37">
        <v>16.3601659293195</v>
      </c>
    </row>
    <row r="1575" spans="1:5" x14ac:dyDescent="0.2">
      <c r="A1575">
        <v>2009</v>
      </c>
      <c r="B1575" t="s">
        <v>41</v>
      </c>
      <c r="C1575" t="s">
        <v>48</v>
      </c>
      <c r="D1575" s="246">
        <v>0</v>
      </c>
      <c r="E1575" s="37">
        <v>74.967446221720706</v>
      </c>
    </row>
    <row r="1576" spans="1:5" x14ac:dyDescent="0.2">
      <c r="A1576">
        <v>2009</v>
      </c>
      <c r="B1576" t="s">
        <v>41</v>
      </c>
      <c r="C1576" t="s">
        <v>48</v>
      </c>
      <c r="D1576" s="246" t="s">
        <v>82</v>
      </c>
      <c r="E1576" s="37">
        <v>18.3494099978201</v>
      </c>
    </row>
    <row r="1577" spans="1:5" x14ac:dyDescent="0.2">
      <c r="A1577">
        <v>2009</v>
      </c>
      <c r="B1577" t="s">
        <v>42</v>
      </c>
      <c r="C1577" t="s">
        <v>48</v>
      </c>
      <c r="D1577" s="246">
        <v>0</v>
      </c>
      <c r="E1577" s="37">
        <v>73.489470606741094</v>
      </c>
    </row>
    <row r="1578" spans="1:5" x14ac:dyDescent="0.2">
      <c r="A1578">
        <v>2009</v>
      </c>
      <c r="B1578" t="s">
        <v>42</v>
      </c>
      <c r="C1578" t="s">
        <v>48</v>
      </c>
      <c r="D1578" s="246" t="s">
        <v>82</v>
      </c>
      <c r="E1578" s="37">
        <v>17.173189017861201</v>
      </c>
    </row>
    <row r="1579" spans="1:5" x14ac:dyDescent="0.2">
      <c r="A1579">
        <v>2009</v>
      </c>
      <c r="B1579" t="s">
        <v>43</v>
      </c>
      <c r="C1579" t="s">
        <v>48</v>
      </c>
      <c r="D1579" s="246">
        <v>0</v>
      </c>
      <c r="E1579" s="37">
        <v>72.194999973807995</v>
      </c>
    </row>
    <row r="1580" spans="1:5" x14ac:dyDescent="0.2">
      <c r="A1580">
        <v>2009</v>
      </c>
      <c r="B1580" t="s">
        <v>43</v>
      </c>
      <c r="C1580" t="s">
        <v>48</v>
      </c>
      <c r="D1580" s="246" t="s">
        <v>82</v>
      </c>
      <c r="E1580" s="37">
        <v>15.9786893260202</v>
      </c>
    </row>
    <row r="1581" spans="1:5" x14ac:dyDescent="0.2">
      <c r="A1581">
        <v>2009</v>
      </c>
      <c r="B1581" t="s">
        <v>44</v>
      </c>
      <c r="C1581" t="s">
        <v>48</v>
      </c>
      <c r="D1581" s="246">
        <v>0</v>
      </c>
      <c r="E1581" s="37">
        <v>74.442884631715103</v>
      </c>
    </row>
    <row r="1582" spans="1:5" x14ac:dyDescent="0.2">
      <c r="A1582">
        <v>2009</v>
      </c>
      <c r="B1582" t="s">
        <v>44</v>
      </c>
      <c r="C1582" t="s">
        <v>48</v>
      </c>
      <c r="D1582" s="246" t="s">
        <v>82</v>
      </c>
      <c r="E1582" s="37">
        <v>17.3810489248199</v>
      </c>
    </row>
    <row r="1583" spans="1:5" x14ac:dyDescent="0.2">
      <c r="A1583">
        <v>2009</v>
      </c>
      <c r="B1583" t="s">
        <v>45</v>
      </c>
      <c r="C1583" t="s">
        <v>48</v>
      </c>
      <c r="D1583" s="246">
        <v>0</v>
      </c>
      <c r="E1583" s="37">
        <v>75.103509717053797</v>
      </c>
    </row>
    <row r="1584" spans="1:5" x14ac:dyDescent="0.2">
      <c r="A1584">
        <v>2009</v>
      </c>
      <c r="B1584" t="s">
        <v>45</v>
      </c>
      <c r="C1584" t="s">
        <v>48</v>
      </c>
      <c r="D1584" s="246" t="s">
        <v>82</v>
      </c>
      <c r="E1584" s="37">
        <v>18.293218881661002</v>
      </c>
    </row>
    <row r="1585" spans="1:5" x14ac:dyDescent="0.2">
      <c r="A1585">
        <v>2009</v>
      </c>
      <c r="B1585" t="s">
        <v>46</v>
      </c>
      <c r="C1585" t="s">
        <v>48</v>
      </c>
      <c r="D1585" s="246">
        <v>0</v>
      </c>
      <c r="E1585" s="37">
        <v>74.5197081233771</v>
      </c>
    </row>
    <row r="1586" spans="1:5" x14ac:dyDescent="0.2">
      <c r="A1586">
        <v>2009</v>
      </c>
      <c r="B1586" t="s">
        <v>46</v>
      </c>
      <c r="C1586" t="s">
        <v>48</v>
      </c>
      <c r="D1586" s="246" t="s">
        <v>82</v>
      </c>
      <c r="E1586" s="37">
        <v>17.568044705033799</v>
      </c>
    </row>
    <row r="1587" spans="1:5" x14ac:dyDescent="0.2">
      <c r="A1587">
        <v>2009</v>
      </c>
      <c r="B1587" t="s">
        <v>50</v>
      </c>
      <c r="C1587" t="s">
        <v>48</v>
      </c>
      <c r="D1587" s="246">
        <v>0</v>
      </c>
      <c r="E1587" s="37">
        <v>72.451757401992595</v>
      </c>
    </row>
    <row r="1588" spans="1:5" x14ac:dyDescent="0.2">
      <c r="A1588">
        <v>2009</v>
      </c>
      <c r="B1588" t="s">
        <v>50</v>
      </c>
      <c r="C1588" t="s">
        <v>48</v>
      </c>
      <c r="D1588" s="246" t="s">
        <v>82</v>
      </c>
      <c r="E1588" s="37">
        <v>17.853565921155599</v>
      </c>
    </row>
    <row r="1589" spans="1:5" x14ac:dyDescent="0.2">
      <c r="A1589">
        <v>2009</v>
      </c>
      <c r="B1589" t="s">
        <v>51</v>
      </c>
      <c r="C1589" t="s">
        <v>48</v>
      </c>
      <c r="D1589" s="246">
        <v>0</v>
      </c>
      <c r="E1589" s="37">
        <v>73.673202577301893</v>
      </c>
    </row>
    <row r="1590" spans="1:5" x14ac:dyDescent="0.2">
      <c r="A1590">
        <v>2009</v>
      </c>
      <c r="B1590" t="s">
        <v>51</v>
      </c>
      <c r="C1590" t="s">
        <v>48</v>
      </c>
      <c r="D1590" s="246" t="s">
        <v>82</v>
      </c>
      <c r="E1590" s="37">
        <v>16.8564985675179</v>
      </c>
    </row>
    <row r="1591" spans="1:5" x14ac:dyDescent="0.2">
      <c r="A1591">
        <v>2009</v>
      </c>
      <c r="B1591" t="s">
        <v>53</v>
      </c>
      <c r="C1591" t="s">
        <v>48</v>
      </c>
      <c r="D1591" s="246">
        <v>0</v>
      </c>
      <c r="E1591" s="37">
        <v>76.127825065586293</v>
      </c>
    </row>
    <row r="1592" spans="1:5" x14ac:dyDescent="0.2">
      <c r="A1592">
        <v>2009</v>
      </c>
      <c r="B1592" t="s">
        <v>53</v>
      </c>
      <c r="C1592" t="s">
        <v>48</v>
      </c>
      <c r="D1592" s="246" t="s">
        <v>82</v>
      </c>
      <c r="E1592" s="37">
        <v>18.1368316358231</v>
      </c>
    </row>
    <row r="1593" spans="1:5" x14ac:dyDescent="0.2">
      <c r="A1593">
        <v>2009</v>
      </c>
      <c r="B1593" t="s">
        <v>54</v>
      </c>
      <c r="C1593" t="s">
        <v>48</v>
      </c>
      <c r="D1593" s="246">
        <v>0</v>
      </c>
      <c r="E1593" s="37">
        <v>77.808547445261496</v>
      </c>
    </row>
    <row r="1594" spans="1:5" x14ac:dyDescent="0.2">
      <c r="A1594">
        <v>2009</v>
      </c>
      <c r="B1594" t="s">
        <v>54</v>
      </c>
      <c r="C1594" t="s">
        <v>48</v>
      </c>
      <c r="D1594" s="246" t="s">
        <v>82</v>
      </c>
      <c r="E1594" s="37">
        <v>19.2089095316983</v>
      </c>
    </row>
    <row r="1595" spans="1:5" x14ac:dyDescent="0.2">
      <c r="A1595">
        <v>2009</v>
      </c>
      <c r="B1595" t="s">
        <v>55</v>
      </c>
      <c r="C1595" t="s">
        <v>48</v>
      </c>
      <c r="D1595" s="246">
        <v>0</v>
      </c>
      <c r="E1595" s="37">
        <v>74.714845573451697</v>
      </c>
    </row>
    <row r="1596" spans="1:5" x14ac:dyDescent="0.2">
      <c r="A1596">
        <v>2009</v>
      </c>
      <c r="B1596" t="s">
        <v>55</v>
      </c>
      <c r="C1596" t="s">
        <v>48</v>
      </c>
      <c r="D1596" s="246" t="s">
        <v>82</v>
      </c>
      <c r="E1596" s="37">
        <v>17.369838917980399</v>
      </c>
    </row>
    <row r="1597" spans="1:5" x14ac:dyDescent="0.2">
      <c r="A1597">
        <v>2009</v>
      </c>
      <c r="B1597" t="s">
        <v>56</v>
      </c>
      <c r="C1597" t="s">
        <v>48</v>
      </c>
      <c r="D1597" s="246">
        <v>0</v>
      </c>
      <c r="E1597" s="37">
        <v>75.019284492450197</v>
      </c>
    </row>
    <row r="1598" spans="1:5" x14ac:dyDescent="0.2">
      <c r="A1598">
        <v>2009</v>
      </c>
      <c r="B1598" t="s">
        <v>56</v>
      </c>
      <c r="C1598" t="s">
        <v>48</v>
      </c>
      <c r="D1598" s="246" t="s">
        <v>82</v>
      </c>
      <c r="E1598" s="37">
        <v>17.2361342475957</v>
      </c>
    </row>
    <row r="1599" spans="1:5" x14ac:dyDescent="0.2">
      <c r="A1599">
        <v>2009</v>
      </c>
      <c r="B1599" t="s">
        <v>57</v>
      </c>
      <c r="C1599" t="s">
        <v>48</v>
      </c>
      <c r="D1599" s="246">
        <v>0</v>
      </c>
      <c r="E1599" s="37">
        <v>73.498330994710997</v>
      </c>
    </row>
    <row r="1600" spans="1:5" x14ac:dyDescent="0.2">
      <c r="A1600">
        <v>2009</v>
      </c>
      <c r="B1600" t="s">
        <v>57</v>
      </c>
      <c r="C1600" t="s">
        <v>48</v>
      </c>
      <c r="D1600" s="246" t="s">
        <v>82</v>
      </c>
      <c r="E1600" s="37">
        <v>17.246703042777</v>
      </c>
    </row>
    <row r="1601" spans="1:5" x14ac:dyDescent="0.2">
      <c r="A1601">
        <v>2009</v>
      </c>
      <c r="B1601" t="s">
        <v>52</v>
      </c>
      <c r="C1601" t="s">
        <v>48</v>
      </c>
      <c r="D1601" s="246">
        <v>0</v>
      </c>
      <c r="E1601" s="37">
        <v>74.917167890390104</v>
      </c>
    </row>
    <row r="1602" spans="1:5" x14ac:dyDescent="0.2">
      <c r="A1602">
        <v>2009</v>
      </c>
      <c r="B1602" t="s">
        <v>52</v>
      </c>
      <c r="C1602" t="s">
        <v>48</v>
      </c>
      <c r="D1602" s="246" t="s">
        <v>82</v>
      </c>
      <c r="E1602" s="37">
        <v>17.518700478804899</v>
      </c>
    </row>
    <row r="1603" spans="1:5" x14ac:dyDescent="0.2">
      <c r="A1603">
        <v>2009</v>
      </c>
      <c r="B1603" t="s">
        <v>58</v>
      </c>
      <c r="C1603" t="s">
        <v>48</v>
      </c>
      <c r="D1603" s="246">
        <v>0</v>
      </c>
      <c r="E1603" s="37">
        <v>76.086519625814603</v>
      </c>
    </row>
    <row r="1604" spans="1:5" x14ac:dyDescent="0.2">
      <c r="A1604">
        <v>2009</v>
      </c>
      <c r="B1604" t="s">
        <v>58</v>
      </c>
      <c r="C1604" t="s">
        <v>48</v>
      </c>
      <c r="D1604" s="246" t="s">
        <v>82</v>
      </c>
      <c r="E1604" s="37">
        <v>18.770028157302502</v>
      </c>
    </row>
    <row r="1605" spans="1:5" x14ac:dyDescent="0.2">
      <c r="A1605">
        <v>2009</v>
      </c>
      <c r="B1605" t="s">
        <v>59</v>
      </c>
      <c r="C1605" t="s">
        <v>48</v>
      </c>
      <c r="D1605" s="246">
        <v>0</v>
      </c>
      <c r="E1605" s="37">
        <v>78.326490170453397</v>
      </c>
    </row>
    <row r="1606" spans="1:5" x14ac:dyDescent="0.2">
      <c r="A1606">
        <v>2009</v>
      </c>
      <c r="B1606" t="s">
        <v>59</v>
      </c>
      <c r="C1606" t="s">
        <v>48</v>
      </c>
      <c r="D1606" s="246" t="s">
        <v>82</v>
      </c>
      <c r="E1606" s="37">
        <v>19.385083949785599</v>
      </c>
    </row>
    <row r="1607" spans="1:5" x14ac:dyDescent="0.2">
      <c r="A1607">
        <v>2009</v>
      </c>
      <c r="B1607" t="s">
        <v>60</v>
      </c>
      <c r="C1607" t="s">
        <v>48</v>
      </c>
      <c r="D1607" s="246">
        <v>0</v>
      </c>
      <c r="E1607" s="37">
        <v>79.768036038864395</v>
      </c>
    </row>
    <row r="1608" spans="1:5" x14ac:dyDescent="0.2">
      <c r="A1608">
        <v>2009</v>
      </c>
      <c r="B1608" t="s">
        <v>60</v>
      </c>
      <c r="C1608" t="s">
        <v>48</v>
      </c>
      <c r="D1608" s="246" t="s">
        <v>82</v>
      </c>
      <c r="E1608" s="37">
        <v>20.421642831090999</v>
      </c>
    </row>
    <row r="1609" spans="1:5" x14ac:dyDescent="0.2">
      <c r="A1609">
        <v>2009</v>
      </c>
      <c r="B1609" t="s">
        <v>61</v>
      </c>
      <c r="C1609" t="s">
        <v>48</v>
      </c>
      <c r="D1609" s="246">
        <v>0</v>
      </c>
      <c r="E1609" s="37">
        <v>77.676173291221602</v>
      </c>
    </row>
    <row r="1610" spans="1:5" x14ac:dyDescent="0.2">
      <c r="A1610">
        <v>2009</v>
      </c>
      <c r="B1610" t="s">
        <v>61</v>
      </c>
      <c r="C1610" t="s">
        <v>48</v>
      </c>
      <c r="D1610" s="246" t="s">
        <v>82</v>
      </c>
      <c r="E1610" s="37">
        <v>19.025771362510401</v>
      </c>
    </row>
    <row r="1611" spans="1:5" x14ac:dyDescent="0.2">
      <c r="A1611">
        <v>2009</v>
      </c>
      <c r="B1611" t="s">
        <v>62</v>
      </c>
      <c r="C1611" t="s">
        <v>48</v>
      </c>
      <c r="D1611" s="246">
        <v>0</v>
      </c>
      <c r="E1611" s="37">
        <v>79.252146337758205</v>
      </c>
    </row>
    <row r="1612" spans="1:5" x14ac:dyDescent="0.2">
      <c r="A1612">
        <v>2009</v>
      </c>
      <c r="B1612" t="s">
        <v>62</v>
      </c>
      <c r="C1612" t="s">
        <v>48</v>
      </c>
      <c r="D1612" s="246" t="s">
        <v>82</v>
      </c>
      <c r="E1612" s="37">
        <v>19.5498363344967</v>
      </c>
    </row>
    <row r="1613" spans="1:5" x14ac:dyDescent="0.2">
      <c r="A1613">
        <v>2009</v>
      </c>
      <c r="B1613" t="s">
        <v>63</v>
      </c>
      <c r="C1613" t="s">
        <v>48</v>
      </c>
      <c r="D1613" s="246">
        <v>0</v>
      </c>
      <c r="E1613" s="37">
        <v>78.189908524427906</v>
      </c>
    </row>
    <row r="1614" spans="1:5" x14ac:dyDescent="0.2">
      <c r="A1614">
        <v>2009</v>
      </c>
      <c r="B1614" t="s">
        <v>63</v>
      </c>
      <c r="C1614" t="s">
        <v>48</v>
      </c>
      <c r="D1614" s="246" t="s">
        <v>82</v>
      </c>
      <c r="E1614" s="37">
        <v>18.580881934729099</v>
      </c>
    </row>
    <row r="1615" spans="1:5" x14ac:dyDescent="0.2">
      <c r="A1615">
        <v>2009</v>
      </c>
      <c r="B1615" t="s">
        <v>64</v>
      </c>
      <c r="C1615" t="s">
        <v>48</v>
      </c>
      <c r="D1615" s="246">
        <v>0</v>
      </c>
      <c r="E1615" s="37">
        <v>79.960477174487593</v>
      </c>
    </row>
    <row r="1616" spans="1:5" x14ac:dyDescent="0.2">
      <c r="A1616">
        <v>2009</v>
      </c>
      <c r="B1616" t="s">
        <v>64</v>
      </c>
      <c r="C1616" t="s">
        <v>48</v>
      </c>
      <c r="D1616" s="246" t="s">
        <v>82</v>
      </c>
      <c r="E1616" s="37">
        <v>19.987343534727401</v>
      </c>
    </row>
    <row r="1617" spans="1:5" x14ac:dyDescent="0.2">
      <c r="A1617">
        <v>2009</v>
      </c>
      <c r="B1617" t="s">
        <v>65</v>
      </c>
      <c r="C1617" t="s">
        <v>48</v>
      </c>
      <c r="D1617" s="246">
        <v>0</v>
      </c>
      <c r="E1617" s="37">
        <v>79.201187780213203</v>
      </c>
    </row>
    <row r="1618" spans="1:5" x14ac:dyDescent="0.2">
      <c r="A1618">
        <v>2009</v>
      </c>
      <c r="B1618" t="s">
        <v>65</v>
      </c>
      <c r="C1618" t="s">
        <v>48</v>
      </c>
      <c r="D1618" s="246" t="s">
        <v>82</v>
      </c>
      <c r="E1618" s="37">
        <v>19.533892715689198</v>
      </c>
    </row>
    <row r="1619" spans="1:5" x14ac:dyDescent="0.2">
      <c r="A1619">
        <v>2009</v>
      </c>
      <c r="B1619" t="s">
        <v>66</v>
      </c>
      <c r="C1619" t="s">
        <v>48</v>
      </c>
      <c r="D1619" s="246">
        <v>0</v>
      </c>
      <c r="E1619" s="37">
        <v>77.243277268110305</v>
      </c>
    </row>
    <row r="1620" spans="1:5" x14ac:dyDescent="0.2">
      <c r="A1620">
        <v>2009</v>
      </c>
      <c r="B1620" t="s">
        <v>66</v>
      </c>
      <c r="C1620" t="s">
        <v>48</v>
      </c>
      <c r="D1620" s="246" t="s">
        <v>82</v>
      </c>
      <c r="E1620" s="37">
        <v>18.870337432752699</v>
      </c>
    </row>
    <row r="1621" spans="1:5" x14ac:dyDescent="0.2">
      <c r="A1621">
        <v>2009</v>
      </c>
      <c r="B1621" t="s">
        <v>67</v>
      </c>
      <c r="C1621" t="s">
        <v>48</v>
      </c>
      <c r="D1621" s="246">
        <v>0</v>
      </c>
      <c r="E1621" s="37">
        <v>76.0563587010285</v>
      </c>
    </row>
    <row r="1622" spans="1:5" x14ac:dyDescent="0.2">
      <c r="A1622">
        <v>2009</v>
      </c>
      <c r="B1622" t="s">
        <v>67</v>
      </c>
      <c r="C1622" t="s">
        <v>48</v>
      </c>
      <c r="D1622" s="246" t="s">
        <v>82</v>
      </c>
      <c r="E1622" s="37">
        <v>17.926954272264599</v>
      </c>
    </row>
    <row r="1623" spans="1:5" x14ac:dyDescent="0.2">
      <c r="A1623">
        <v>2009</v>
      </c>
      <c r="B1623" t="s">
        <v>68</v>
      </c>
      <c r="C1623" t="s">
        <v>48</v>
      </c>
      <c r="D1623" s="246">
        <v>0</v>
      </c>
      <c r="E1623" s="37">
        <v>76.178036725334707</v>
      </c>
    </row>
    <row r="1624" spans="1:5" x14ac:dyDescent="0.2">
      <c r="A1624">
        <v>2009</v>
      </c>
      <c r="B1624" t="s">
        <v>68</v>
      </c>
      <c r="C1624" t="s">
        <v>48</v>
      </c>
      <c r="D1624" s="246" t="s">
        <v>82</v>
      </c>
      <c r="E1624" s="37">
        <v>17.8107987777055</v>
      </c>
    </row>
    <row r="1625" spans="1:5" x14ac:dyDescent="0.2">
      <c r="A1625">
        <v>2009</v>
      </c>
      <c r="B1625" t="s">
        <v>69</v>
      </c>
      <c r="C1625" t="s">
        <v>48</v>
      </c>
      <c r="D1625" s="246">
        <v>0</v>
      </c>
      <c r="E1625" s="37">
        <v>79.558356261384802</v>
      </c>
    </row>
    <row r="1626" spans="1:5" x14ac:dyDescent="0.2">
      <c r="A1626">
        <v>2009</v>
      </c>
      <c r="B1626" t="s">
        <v>69</v>
      </c>
      <c r="C1626" t="s">
        <v>48</v>
      </c>
      <c r="D1626" s="246" t="s">
        <v>82</v>
      </c>
      <c r="E1626" s="37">
        <v>19.525385017422401</v>
      </c>
    </row>
    <row r="1627" spans="1:5" x14ac:dyDescent="0.2">
      <c r="A1627">
        <v>2009</v>
      </c>
      <c r="B1627" t="s">
        <v>144</v>
      </c>
      <c r="C1627" t="s">
        <v>3</v>
      </c>
      <c r="D1627" s="246">
        <v>0</v>
      </c>
      <c r="E1627" s="37">
        <v>73.507215354594507</v>
      </c>
    </row>
    <row r="1628" spans="1:5" x14ac:dyDescent="0.2">
      <c r="A1628">
        <v>2009</v>
      </c>
      <c r="B1628" t="s">
        <v>144</v>
      </c>
      <c r="C1628" t="s">
        <v>3</v>
      </c>
      <c r="D1628" s="246" t="s">
        <v>82</v>
      </c>
      <c r="E1628" s="37">
        <v>17.4328350697735</v>
      </c>
    </row>
    <row r="1629" spans="1:5" x14ac:dyDescent="0.2">
      <c r="A1629">
        <v>2009</v>
      </c>
      <c r="B1629" t="s">
        <v>40</v>
      </c>
      <c r="C1629" t="s">
        <v>3</v>
      </c>
      <c r="D1629" s="246">
        <v>0</v>
      </c>
      <c r="E1629" s="37">
        <v>69.893894332713103</v>
      </c>
    </row>
    <row r="1630" spans="1:5" x14ac:dyDescent="0.2">
      <c r="A1630">
        <v>2009</v>
      </c>
      <c r="B1630" t="s">
        <v>40</v>
      </c>
      <c r="C1630" t="s">
        <v>3</v>
      </c>
      <c r="D1630" s="246" t="s">
        <v>82</v>
      </c>
      <c r="E1630" s="37">
        <v>15.218575259463799</v>
      </c>
    </row>
    <row r="1631" spans="1:5" x14ac:dyDescent="0.2">
      <c r="A1631">
        <v>2009</v>
      </c>
      <c r="B1631" t="s">
        <v>41</v>
      </c>
      <c r="C1631" t="s">
        <v>3</v>
      </c>
      <c r="D1631" s="246">
        <v>0</v>
      </c>
      <c r="E1631" s="37">
        <v>71.238954105333903</v>
      </c>
    </row>
    <row r="1632" spans="1:5" x14ac:dyDescent="0.2">
      <c r="A1632">
        <v>2009</v>
      </c>
      <c r="B1632" t="s">
        <v>41</v>
      </c>
      <c r="C1632" t="s">
        <v>3</v>
      </c>
      <c r="D1632" s="246" t="s">
        <v>82</v>
      </c>
      <c r="E1632" s="37">
        <v>16.813004275608701</v>
      </c>
    </row>
    <row r="1633" spans="1:5" x14ac:dyDescent="0.2">
      <c r="A1633">
        <v>2009</v>
      </c>
      <c r="B1633" t="s">
        <v>42</v>
      </c>
      <c r="C1633" t="s">
        <v>3</v>
      </c>
      <c r="D1633" s="246">
        <v>0</v>
      </c>
      <c r="E1633" s="37">
        <v>70.089089250822298</v>
      </c>
    </row>
    <row r="1634" spans="1:5" x14ac:dyDescent="0.2">
      <c r="A1634">
        <v>2009</v>
      </c>
      <c r="B1634" t="s">
        <v>42</v>
      </c>
      <c r="C1634" t="s">
        <v>3</v>
      </c>
      <c r="D1634" s="246" t="s">
        <v>82</v>
      </c>
      <c r="E1634" s="37">
        <v>15.971076816378799</v>
      </c>
    </row>
    <row r="1635" spans="1:5" x14ac:dyDescent="0.2">
      <c r="A1635">
        <v>2009</v>
      </c>
      <c r="B1635" t="s">
        <v>43</v>
      </c>
      <c r="C1635" t="s">
        <v>3</v>
      </c>
      <c r="D1635" s="246">
        <v>0</v>
      </c>
      <c r="E1635" s="37">
        <v>69.111487749351397</v>
      </c>
    </row>
    <row r="1636" spans="1:5" x14ac:dyDescent="0.2">
      <c r="A1636">
        <v>2009</v>
      </c>
      <c r="B1636" t="s">
        <v>43</v>
      </c>
      <c r="C1636" t="s">
        <v>3</v>
      </c>
      <c r="D1636" s="246" t="s">
        <v>82</v>
      </c>
      <c r="E1636" s="37">
        <v>15.0712675379985</v>
      </c>
    </row>
    <row r="1637" spans="1:5" x14ac:dyDescent="0.2">
      <c r="A1637">
        <v>2009</v>
      </c>
      <c r="B1637" t="s">
        <v>44</v>
      </c>
      <c r="C1637" t="s">
        <v>3</v>
      </c>
      <c r="D1637" s="246">
        <v>0</v>
      </c>
      <c r="E1637" s="37">
        <v>70.647885469273106</v>
      </c>
    </row>
    <row r="1638" spans="1:5" x14ac:dyDescent="0.2">
      <c r="A1638">
        <v>2009</v>
      </c>
      <c r="B1638" t="s">
        <v>44</v>
      </c>
      <c r="C1638" t="s">
        <v>3</v>
      </c>
      <c r="D1638" s="246" t="s">
        <v>82</v>
      </c>
      <c r="E1638" s="37">
        <v>16.208368559644899</v>
      </c>
    </row>
    <row r="1639" spans="1:5" x14ac:dyDescent="0.2">
      <c r="A1639">
        <v>2009</v>
      </c>
      <c r="B1639" t="s">
        <v>45</v>
      </c>
      <c r="C1639" t="s">
        <v>3</v>
      </c>
      <c r="D1639" s="246">
        <v>0</v>
      </c>
      <c r="E1639" s="37">
        <v>71.780060737366099</v>
      </c>
    </row>
    <row r="1640" spans="1:5" x14ac:dyDescent="0.2">
      <c r="A1640">
        <v>2009</v>
      </c>
      <c r="B1640" t="s">
        <v>45</v>
      </c>
      <c r="C1640" t="s">
        <v>3</v>
      </c>
      <c r="D1640" s="246" t="s">
        <v>82</v>
      </c>
      <c r="E1640" s="37">
        <v>17.0076324859062</v>
      </c>
    </row>
    <row r="1641" spans="1:5" x14ac:dyDescent="0.2">
      <c r="A1641">
        <v>2009</v>
      </c>
      <c r="B1641" t="s">
        <v>46</v>
      </c>
      <c r="C1641" t="s">
        <v>3</v>
      </c>
      <c r="D1641" s="246">
        <v>0</v>
      </c>
      <c r="E1641" s="37">
        <v>71.206566628013505</v>
      </c>
    </row>
    <row r="1642" spans="1:5" x14ac:dyDescent="0.2">
      <c r="A1642">
        <v>2009</v>
      </c>
      <c r="B1642" t="s">
        <v>46</v>
      </c>
      <c r="C1642" t="s">
        <v>3</v>
      </c>
      <c r="D1642" s="246" t="s">
        <v>82</v>
      </c>
      <c r="E1642" s="37">
        <v>16.569572452003101</v>
      </c>
    </row>
    <row r="1643" spans="1:5" x14ac:dyDescent="0.2">
      <c r="A1643">
        <v>2009</v>
      </c>
      <c r="B1643" t="s">
        <v>50</v>
      </c>
      <c r="C1643" t="s">
        <v>3</v>
      </c>
      <c r="D1643" s="246">
        <v>0</v>
      </c>
      <c r="E1643" s="37">
        <v>68.418662248062404</v>
      </c>
    </row>
    <row r="1644" spans="1:5" x14ac:dyDescent="0.2">
      <c r="A1644">
        <v>2009</v>
      </c>
      <c r="B1644" t="s">
        <v>50</v>
      </c>
      <c r="C1644" t="s">
        <v>3</v>
      </c>
      <c r="D1644" s="246" t="s">
        <v>82</v>
      </c>
      <c r="E1644" s="37">
        <v>16.124913565980702</v>
      </c>
    </row>
    <row r="1645" spans="1:5" x14ac:dyDescent="0.2">
      <c r="A1645">
        <v>2009</v>
      </c>
      <c r="B1645" t="s">
        <v>51</v>
      </c>
      <c r="C1645" t="s">
        <v>3</v>
      </c>
      <c r="D1645" s="246">
        <v>0</v>
      </c>
      <c r="E1645" s="37">
        <v>69.726561070959505</v>
      </c>
    </row>
    <row r="1646" spans="1:5" x14ac:dyDescent="0.2">
      <c r="A1646">
        <v>2009</v>
      </c>
      <c r="B1646" t="s">
        <v>51</v>
      </c>
      <c r="C1646" t="s">
        <v>3</v>
      </c>
      <c r="D1646" s="246" t="s">
        <v>82</v>
      </c>
      <c r="E1646" s="37">
        <v>15.5263532259927</v>
      </c>
    </row>
    <row r="1647" spans="1:5" x14ac:dyDescent="0.2">
      <c r="A1647">
        <v>2009</v>
      </c>
      <c r="B1647" t="s">
        <v>53</v>
      </c>
      <c r="C1647" t="s">
        <v>3</v>
      </c>
      <c r="D1647" s="246">
        <v>0</v>
      </c>
      <c r="E1647" s="37">
        <v>72.135604221447096</v>
      </c>
    </row>
    <row r="1648" spans="1:5" x14ac:dyDescent="0.2">
      <c r="A1648">
        <v>2009</v>
      </c>
      <c r="B1648" t="s">
        <v>53</v>
      </c>
      <c r="C1648" t="s">
        <v>3</v>
      </c>
      <c r="D1648" s="246" t="s">
        <v>82</v>
      </c>
      <c r="E1648" s="37">
        <v>17.046493583773799</v>
      </c>
    </row>
    <row r="1649" spans="1:5" x14ac:dyDescent="0.2">
      <c r="A1649">
        <v>2009</v>
      </c>
      <c r="B1649" t="s">
        <v>54</v>
      </c>
      <c r="C1649" t="s">
        <v>3</v>
      </c>
      <c r="D1649" s="246">
        <v>0</v>
      </c>
      <c r="E1649" s="37">
        <v>73.782989576888298</v>
      </c>
    </row>
    <row r="1650" spans="1:5" x14ac:dyDescent="0.2">
      <c r="A1650">
        <v>2009</v>
      </c>
      <c r="B1650" t="s">
        <v>54</v>
      </c>
      <c r="C1650" t="s">
        <v>3</v>
      </c>
      <c r="D1650" s="246" t="s">
        <v>82</v>
      </c>
      <c r="E1650" s="37">
        <v>17.769044643405799</v>
      </c>
    </row>
    <row r="1651" spans="1:5" x14ac:dyDescent="0.2">
      <c r="A1651">
        <v>2009</v>
      </c>
      <c r="B1651" t="s">
        <v>55</v>
      </c>
      <c r="C1651" t="s">
        <v>3</v>
      </c>
      <c r="D1651" s="246">
        <v>0</v>
      </c>
      <c r="E1651" s="37">
        <v>70.862926510836303</v>
      </c>
    </row>
    <row r="1652" spans="1:5" x14ac:dyDescent="0.2">
      <c r="A1652">
        <v>2009</v>
      </c>
      <c r="B1652" t="s">
        <v>55</v>
      </c>
      <c r="C1652" t="s">
        <v>3</v>
      </c>
      <c r="D1652" s="246" t="s">
        <v>82</v>
      </c>
      <c r="E1652" s="37">
        <v>16.494887072522499</v>
      </c>
    </row>
    <row r="1653" spans="1:5" x14ac:dyDescent="0.2">
      <c r="A1653">
        <v>2009</v>
      </c>
      <c r="B1653" t="s">
        <v>56</v>
      </c>
      <c r="C1653" t="s">
        <v>3</v>
      </c>
      <c r="D1653" s="246">
        <v>0</v>
      </c>
      <c r="E1653" s="37">
        <v>70.604531156699807</v>
      </c>
    </row>
    <row r="1654" spans="1:5" x14ac:dyDescent="0.2">
      <c r="A1654">
        <v>2009</v>
      </c>
      <c r="B1654" t="s">
        <v>56</v>
      </c>
      <c r="C1654" t="s">
        <v>3</v>
      </c>
      <c r="D1654" s="246" t="s">
        <v>82</v>
      </c>
      <c r="E1654" s="37">
        <v>15.9983050889632</v>
      </c>
    </row>
    <row r="1655" spans="1:5" x14ac:dyDescent="0.2">
      <c r="A1655">
        <v>2009</v>
      </c>
      <c r="B1655" t="s">
        <v>57</v>
      </c>
      <c r="C1655" t="s">
        <v>3</v>
      </c>
      <c r="D1655" s="246">
        <v>0</v>
      </c>
      <c r="E1655" s="37">
        <v>68.728245150970494</v>
      </c>
    </row>
    <row r="1656" spans="1:5" x14ac:dyDescent="0.2">
      <c r="A1656">
        <v>2009</v>
      </c>
      <c r="B1656" t="s">
        <v>57</v>
      </c>
      <c r="C1656" t="s">
        <v>3</v>
      </c>
      <c r="D1656" s="246" t="s">
        <v>82</v>
      </c>
      <c r="E1656" s="37">
        <v>15.976679866949899</v>
      </c>
    </row>
    <row r="1657" spans="1:5" x14ac:dyDescent="0.2">
      <c r="A1657">
        <v>2009</v>
      </c>
      <c r="B1657" t="s">
        <v>52</v>
      </c>
      <c r="C1657" t="s">
        <v>3</v>
      </c>
      <c r="D1657" s="246">
        <v>0</v>
      </c>
      <c r="E1657" s="37">
        <v>70.7199595804544</v>
      </c>
    </row>
    <row r="1658" spans="1:5" x14ac:dyDescent="0.2">
      <c r="A1658">
        <v>2009</v>
      </c>
      <c r="B1658" t="s">
        <v>52</v>
      </c>
      <c r="C1658" t="s">
        <v>3</v>
      </c>
      <c r="D1658" s="246" t="s">
        <v>82</v>
      </c>
      <c r="E1658" s="37">
        <v>16.226059112751798</v>
      </c>
    </row>
    <row r="1659" spans="1:5" x14ac:dyDescent="0.2">
      <c r="A1659">
        <v>2009</v>
      </c>
      <c r="B1659" t="s">
        <v>58</v>
      </c>
      <c r="C1659" t="s">
        <v>3</v>
      </c>
      <c r="D1659" s="246">
        <v>0</v>
      </c>
      <c r="E1659" s="37">
        <v>71.633082446150098</v>
      </c>
    </row>
    <row r="1660" spans="1:5" x14ac:dyDescent="0.2">
      <c r="A1660">
        <v>2009</v>
      </c>
      <c r="B1660" t="s">
        <v>58</v>
      </c>
      <c r="C1660" t="s">
        <v>3</v>
      </c>
      <c r="D1660" s="246" t="s">
        <v>82</v>
      </c>
      <c r="E1660" s="37">
        <v>17.2780569087742</v>
      </c>
    </row>
    <row r="1661" spans="1:5" x14ac:dyDescent="0.2">
      <c r="A1661">
        <v>2009</v>
      </c>
      <c r="B1661" t="s">
        <v>59</v>
      </c>
      <c r="C1661" t="s">
        <v>3</v>
      </c>
      <c r="D1661" s="246">
        <v>0</v>
      </c>
      <c r="E1661" s="37">
        <v>75.185176332967302</v>
      </c>
    </row>
    <row r="1662" spans="1:5" x14ac:dyDescent="0.2">
      <c r="A1662">
        <v>2009</v>
      </c>
      <c r="B1662" t="s">
        <v>59</v>
      </c>
      <c r="C1662" t="s">
        <v>3</v>
      </c>
      <c r="D1662" s="246" t="s">
        <v>82</v>
      </c>
      <c r="E1662" s="37">
        <v>18.3043795556063</v>
      </c>
    </row>
    <row r="1663" spans="1:5" x14ac:dyDescent="0.2">
      <c r="A1663">
        <v>2009</v>
      </c>
      <c r="B1663" t="s">
        <v>60</v>
      </c>
      <c r="C1663" t="s">
        <v>3</v>
      </c>
      <c r="D1663" s="246">
        <v>0</v>
      </c>
      <c r="E1663" s="37">
        <v>75.4774170288958</v>
      </c>
    </row>
    <row r="1664" spans="1:5" x14ac:dyDescent="0.2">
      <c r="A1664">
        <v>2009</v>
      </c>
      <c r="B1664" t="s">
        <v>60</v>
      </c>
      <c r="C1664" t="s">
        <v>3</v>
      </c>
      <c r="D1664" s="246" t="s">
        <v>82</v>
      </c>
      <c r="E1664" s="37">
        <v>18.877884707950901</v>
      </c>
    </row>
    <row r="1665" spans="1:5" x14ac:dyDescent="0.2">
      <c r="A1665">
        <v>2009</v>
      </c>
      <c r="B1665" t="s">
        <v>61</v>
      </c>
      <c r="C1665" t="s">
        <v>3</v>
      </c>
      <c r="D1665" s="246">
        <v>0</v>
      </c>
      <c r="E1665" s="37">
        <v>73.830959142580596</v>
      </c>
    </row>
    <row r="1666" spans="1:5" x14ac:dyDescent="0.2">
      <c r="A1666">
        <v>2009</v>
      </c>
      <c r="B1666" t="s">
        <v>61</v>
      </c>
      <c r="C1666" t="s">
        <v>3</v>
      </c>
      <c r="D1666" s="246" t="s">
        <v>82</v>
      </c>
      <c r="E1666" s="37">
        <v>17.4458340054973</v>
      </c>
    </row>
    <row r="1667" spans="1:5" x14ac:dyDescent="0.2">
      <c r="A1667">
        <v>2009</v>
      </c>
      <c r="B1667" t="s">
        <v>62</v>
      </c>
      <c r="C1667" t="s">
        <v>3</v>
      </c>
      <c r="D1667" s="246">
        <v>0</v>
      </c>
      <c r="E1667" s="37">
        <v>75.704654935799695</v>
      </c>
    </row>
    <row r="1668" spans="1:5" x14ac:dyDescent="0.2">
      <c r="A1668">
        <v>2009</v>
      </c>
      <c r="B1668" t="s">
        <v>62</v>
      </c>
      <c r="C1668" t="s">
        <v>3</v>
      </c>
      <c r="D1668" s="246" t="s">
        <v>82</v>
      </c>
      <c r="E1668" s="37">
        <v>18.0099660034114</v>
      </c>
    </row>
    <row r="1669" spans="1:5" x14ac:dyDescent="0.2">
      <c r="A1669">
        <v>2009</v>
      </c>
      <c r="B1669" t="s">
        <v>63</v>
      </c>
      <c r="C1669" t="s">
        <v>3</v>
      </c>
      <c r="D1669" s="246">
        <v>0</v>
      </c>
      <c r="E1669" s="37">
        <v>74.794828806604798</v>
      </c>
    </row>
    <row r="1670" spans="1:5" x14ac:dyDescent="0.2">
      <c r="A1670">
        <v>2009</v>
      </c>
      <c r="B1670" t="s">
        <v>63</v>
      </c>
      <c r="C1670" t="s">
        <v>3</v>
      </c>
      <c r="D1670" s="246" t="s">
        <v>82</v>
      </c>
      <c r="E1670" s="37">
        <v>17.451155268293199</v>
      </c>
    </row>
    <row r="1671" spans="1:5" x14ac:dyDescent="0.2">
      <c r="A1671">
        <v>2009</v>
      </c>
      <c r="B1671" t="s">
        <v>64</v>
      </c>
      <c r="C1671" t="s">
        <v>3</v>
      </c>
      <c r="D1671" s="246">
        <v>0</v>
      </c>
      <c r="E1671" s="37">
        <v>76.511851454592502</v>
      </c>
    </row>
    <row r="1672" spans="1:5" x14ac:dyDescent="0.2">
      <c r="A1672">
        <v>2009</v>
      </c>
      <c r="B1672" t="s">
        <v>64</v>
      </c>
      <c r="C1672" t="s">
        <v>3</v>
      </c>
      <c r="D1672" s="246" t="s">
        <v>82</v>
      </c>
      <c r="E1672" s="37">
        <v>18.299166857999001</v>
      </c>
    </row>
    <row r="1673" spans="1:5" x14ac:dyDescent="0.2">
      <c r="A1673">
        <v>2009</v>
      </c>
      <c r="B1673" t="s">
        <v>65</v>
      </c>
      <c r="C1673" t="s">
        <v>3</v>
      </c>
      <c r="D1673" s="246">
        <v>0</v>
      </c>
      <c r="E1673" s="37">
        <v>75.683246888522206</v>
      </c>
    </row>
    <row r="1674" spans="1:5" x14ac:dyDescent="0.2">
      <c r="A1674">
        <v>2009</v>
      </c>
      <c r="B1674" t="s">
        <v>65</v>
      </c>
      <c r="C1674" t="s">
        <v>3</v>
      </c>
      <c r="D1674" s="246" t="s">
        <v>82</v>
      </c>
      <c r="E1674" s="37">
        <v>17.9481062930722</v>
      </c>
    </row>
    <row r="1675" spans="1:5" x14ac:dyDescent="0.2">
      <c r="A1675">
        <v>2009</v>
      </c>
      <c r="B1675" t="s">
        <v>66</v>
      </c>
      <c r="C1675" t="s">
        <v>3</v>
      </c>
      <c r="D1675" s="246">
        <v>0</v>
      </c>
      <c r="E1675" s="37">
        <v>73.4835444514801</v>
      </c>
    </row>
    <row r="1676" spans="1:5" x14ac:dyDescent="0.2">
      <c r="A1676">
        <v>2009</v>
      </c>
      <c r="B1676" t="s">
        <v>66</v>
      </c>
      <c r="C1676" t="s">
        <v>3</v>
      </c>
      <c r="D1676" s="246" t="s">
        <v>82</v>
      </c>
      <c r="E1676" s="37">
        <v>17.359848978475899</v>
      </c>
    </row>
    <row r="1677" spans="1:5" x14ac:dyDescent="0.2">
      <c r="A1677">
        <v>2009</v>
      </c>
      <c r="B1677" t="s">
        <v>67</v>
      </c>
      <c r="C1677" t="s">
        <v>3</v>
      </c>
      <c r="D1677" s="246">
        <v>0</v>
      </c>
      <c r="E1677" s="37">
        <v>72.353265050644396</v>
      </c>
    </row>
    <row r="1678" spans="1:5" x14ac:dyDescent="0.2">
      <c r="A1678">
        <v>2009</v>
      </c>
      <c r="B1678" t="s">
        <v>67</v>
      </c>
      <c r="C1678" t="s">
        <v>3</v>
      </c>
      <c r="D1678" s="246" t="s">
        <v>82</v>
      </c>
      <c r="E1678" s="37">
        <v>16.785522025637398</v>
      </c>
    </row>
    <row r="1679" spans="1:5" x14ac:dyDescent="0.2">
      <c r="A1679">
        <v>2009</v>
      </c>
      <c r="B1679" t="s">
        <v>68</v>
      </c>
      <c r="C1679" t="s">
        <v>3</v>
      </c>
      <c r="D1679" s="246">
        <v>0</v>
      </c>
      <c r="E1679" s="37">
        <v>72.945446907652595</v>
      </c>
    </row>
    <row r="1680" spans="1:5" x14ac:dyDescent="0.2">
      <c r="A1680">
        <v>2009</v>
      </c>
      <c r="B1680" t="s">
        <v>68</v>
      </c>
      <c r="C1680" t="s">
        <v>3</v>
      </c>
      <c r="D1680" s="246" t="s">
        <v>82</v>
      </c>
      <c r="E1680" s="37">
        <v>16.925515985819999</v>
      </c>
    </row>
    <row r="1681" spans="1:5" x14ac:dyDescent="0.2">
      <c r="A1681">
        <v>2009</v>
      </c>
      <c r="B1681" t="s">
        <v>69</v>
      </c>
      <c r="C1681" t="s">
        <v>3</v>
      </c>
      <c r="D1681" s="246">
        <v>0</v>
      </c>
      <c r="E1681" s="37">
        <v>75.996818234995402</v>
      </c>
    </row>
    <row r="1682" spans="1:5" x14ac:dyDescent="0.2">
      <c r="A1682">
        <v>2009</v>
      </c>
      <c r="B1682" t="s">
        <v>69</v>
      </c>
      <c r="C1682" t="s">
        <v>3</v>
      </c>
      <c r="D1682" s="246" t="s">
        <v>82</v>
      </c>
      <c r="E1682" s="37">
        <v>18.025629811739901</v>
      </c>
    </row>
    <row r="1683" spans="1:5" x14ac:dyDescent="0.2">
      <c r="A1683">
        <v>2010</v>
      </c>
      <c r="B1683" t="s">
        <v>144</v>
      </c>
      <c r="C1683" t="s">
        <v>47</v>
      </c>
      <c r="D1683" s="246">
        <v>0</v>
      </c>
      <c r="E1683" s="37">
        <v>70.209797214245597</v>
      </c>
    </row>
    <row r="1684" spans="1:5" x14ac:dyDescent="0.2">
      <c r="A1684">
        <v>2010</v>
      </c>
      <c r="B1684" t="s">
        <v>144</v>
      </c>
      <c r="C1684" t="s">
        <v>47</v>
      </c>
      <c r="D1684" s="246" t="s">
        <v>82</v>
      </c>
      <c r="E1684" s="37">
        <v>16.003867269644999</v>
      </c>
    </row>
    <row r="1685" spans="1:5" x14ac:dyDescent="0.2">
      <c r="A1685">
        <v>2010</v>
      </c>
      <c r="B1685" t="s">
        <v>40</v>
      </c>
      <c r="C1685" t="s">
        <v>47</v>
      </c>
      <c r="D1685" s="246">
        <v>0</v>
      </c>
      <c r="E1685" s="37">
        <v>67.043157599351204</v>
      </c>
    </row>
    <row r="1686" spans="1:5" x14ac:dyDescent="0.2">
      <c r="A1686">
        <v>2010</v>
      </c>
      <c r="B1686" t="s">
        <v>40</v>
      </c>
      <c r="C1686" t="s">
        <v>47</v>
      </c>
      <c r="D1686" s="246" t="s">
        <v>82</v>
      </c>
      <c r="E1686" s="37">
        <v>14.3891611607017</v>
      </c>
    </row>
    <row r="1687" spans="1:5" x14ac:dyDescent="0.2">
      <c r="A1687">
        <v>2010</v>
      </c>
      <c r="B1687" t="s">
        <v>41</v>
      </c>
      <c r="C1687" t="s">
        <v>47</v>
      </c>
      <c r="D1687" s="246">
        <v>0</v>
      </c>
      <c r="E1687" s="37">
        <v>68.458186401990901</v>
      </c>
    </row>
    <row r="1688" spans="1:5" x14ac:dyDescent="0.2">
      <c r="A1688">
        <v>2010</v>
      </c>
      <c r="B1688" t="s">
        <v>41</v>
      </c>
      <c r="C1688" t="s">
        <v>47</v>
      </c>
      <c r="D1688" s="246" t="s">
        <v>82</v>
      </c>
      <c r="E1688" s="37">
        <v>15.6613066990405</v>
      </c>
    </row>
    <row r="1689" spans="1:5" x14ac:dyDescent="0.2">
      <c r="A1689">
        <v>2010</v>
      </c>
      <c r="B1689" t="s">
        <v>42</v>
      </c>
      <c r="C1689" t="s">
        <v>47</v>
      </c>
      <c r="D1689" s="246">
        <v>0</v>
      </c>
      <c r="E1689" s="37">
        <v>67.271049521653296</v>
      </c>
    </row>
    <row r="1690" spans="1:5" x14ac:dyDescent="0.2">
      <c r="A1690">
        <v>2010</v>
      </c>
      <c r="B1690" t="s">
        <v>42</v>
      </c>
      <c r="C1690" t="s">
        <v>47</v>
      </c>
      <c r="D1690" s="246" t="s">
        <v>82</v>
      </c>
      <c r="E1690" s="37">
        <v>14.970324339306</v>
      </c>
    </row>
    <row r="1691" spans="1:5" x14ac:dyDescent="0.2">
      <c r="A1691">
        <v>2010</v>
      </c>
      <c r="B1691" t="s">
        <v>43</v>
      </c>
      <c r="C1691" t="s">
        <v>47</v>
      </c>
      <c r="D1691" s="246">
        <v>0</v>
      </c>
      <c r="E1691" s="37">
        <v>66.898103876218798</v>
      </c>
    </row>
    <row r="1692" spans="1:5" x14ac:dyDescent="0.2">
      <c r="A1692">
        <v>2010</v>
      </c>
      <c r="B1692" t="s">
        <v>43</v>
      </c>
      <c r="C1692" t="s">
        <v>47</v>
      </c>
      <c r="D1692" s="246" t="s">
        <v>82</v>
      </c>
      <c r="E1692" s="37">
        <v>14.4349315129798</v>
      </c>
    </row>
    <row r="1693" spans="1:5" x14ac:dyDescent="0.2">
      <c r="A1693">
        <v>2010</v>
      </c>
      <c r="B1693" t="s">
        <v>44</v>
      </c>
      <c r="C1693" t="s">
        <v>47</v>
      </c>
      <c r="D1693" s="246">
        <v>0</v>
      </c>
      <c r="E1693" s="37">
        <v>67.4629061181802</v>
      </c>
    </row>
    <row r="1694" spans="1:5" x14ac:dyDescent="0.2">
      <c r="A1694">
        <v>2010</v>
      </c>
      <c r="B1694" t="s">
        <v>44</v>
      </c>
      <c r="C1694" t="s">
        <v>47</v>
      </c>
      <c r="D1694" s="246" t="s">
        <v>82</v>
      </c>
      <c r="E1694" s="37">
        <v>15.2206716841195</v>
      </c>
    </row>
    <row r="1695" spans="1:5" x14ac:dyDescent="0.2">
      <c r="A1695">
        <v>2010</v>
      </c>
      <c r="B1695" t="s">
        <v>45</v>
      </c>
      <c r="C1695" t="s">
        <v>47</v>
      </c>
      <c r="D1695" s="246">
        <v>0</v>
      </c>
      <c r="E1695" s="37">
        <v>69.197057521648603</v>
      </c>
    </row>
    <row r="1696" spans="1:5" x14ac:dyDescent="0.2">
      <c r="A1696">
        <v>2010</v>
      </c>
      <c r="B1696" t="s">
        <v>45</v>
      </c>
      <c r="C1696" t="s">
        <v>47</v>
      </c>
      <c r="D1696" s="246" t="s">
        <v>82</v>
      </c>
      <c r="E1696" s="37">
        <v>15.9303690533705</v>
      </c>
    </row>
    <row r="1697" spans="1:5" x14ac:dyDescent="0.2">
      <c r="A1697">
        <v>2010</v>
      </c>
      <c r="B1697" t="s">
        <v>46</v>
      </c>
      <c r="C1697" t="s">
        <v>47</v>
      </c>
      <c r="D1697" s="246">
        <v>0</v>
      </c>
      <c r="E1697" s="37">
        <v>68.687061690790301</v>
      </c>
    </row>
    <row r="1698" spans="1:5" x14ac:dyDescent="0.2">
      <c r="A1698">
        <v>2010</v>
      </c>
      <c r="B1698" t="s">
        <v>46</v>
      </c>
      <c r="C1698" t="s">
        <v>47</v>
      </c>
      <c r="D1698" s="246" t="s">
        <v>82</v>
      </c>
      <c r="E1698" s="37">
        <v>15.9333215792786</v>
      </c>
    </row>
    <row r="1699" spans="1:5" x14ac:dyDescent="0.2">
      <c r="A1699">
        <v>2010</v>
      </c>
      <c r="B1699" t="s">
        <v>50</v>
      </c>
      <c r="C1699" t="s">
        <v>47</v>
      </c>
      <c r="D1699" s="246">
        <v>0</v>
      </c>
      <c r="E1699" s="37">
        <v>65.056554956356194</v>
      </c>
    </row>
    <row r="1700" spans="1:5" x14ac:dyDescent="0.2">
      <c r="A1700">
        <v>2010</v>
      </c>
      <c r="B1700" t="s">
        <v>50</v>
      </c>
      <c r="C1700" t="s">
        <v>47</v>
      </c>
      <c r="D1700" s="246" t="s">
        <v>82</v>
      </c>
      <c r="E1700" s="37">
        <v>14.5760804537522</v>
      </c>
    </row>
    <row r="1701" spans="1:5" x14ac:dyDescent="0.2">
      <c r="A1701">
        <v>2010</v>
      </c>
      <c r="B1701" t="s">
        <v>51</v>
      </c>
      <c r="C1701" t="s">
        <v>47</v>
      </c>
      <c r="D1701" s="246">
        <v>0</v>
      </c>
      <c r="E1701" s="37">
        <v>66.090663235189396</v>
      </c>
    </row>
    <row r="1702" spans="1:5" x14ac:dyDescent="0.2">
      <c r="A1702">
        <v>2010</v>
      </c>
      <c r="B1702" t="s">
        <v>51</v>
      </c>
      <c r="C1702" t="s">
        <v>47</v>
      </c>
      <c r="D1702" s="246" t="s">
        <v>82</v>
      </c>
      <c r="E1702" s="37">
        <v>14.393635070550101</v>
      </c>
    </row>
    <row r="1703" spans="1:5" x14ac:dyDescent="0.2">
      <c r="A1703">
        <v>2010</v>
      </c>
      <c r="B1703" t="s">
        <v>53</v>
      </c>
      <c r="C1703" t="s">
        <v>47</v>
      </c>
      <c r="D1703" s="246">
        <v>0</v>
      </c>
      <c r="E1703" s="37">
        <v>68.491590010233693</v>
      </c>
    </row>
    <row r="1704" spans="1:5" x14ac:dyDescent="0.2">
      <c r="A1704">
        <v>2010</v>
      </c>
      <c r="B1704" t="s">
        <v>53</v>
      </c>
      <c r="C1704" t="s">
        <v>47</v>
      </c>
      <c r="D1704" s="246" t="s">
        <v>82</v>
      </c>
      <c r="E1704" s="37">
        <v>15.9542040908406</v>
      </c>
    </row>
    <row r="1705" spans="1:5" x14ac:dyDescent="0.2">
      <c r="A1705">
        <v>2010</v>
      </c>
      <c r="B1705" t="s">
        <v>54</v>
      </c>
      <c r="C1705" t="s">
        <v>47</v>
      </c>
      <c r="D1705" s="246">
        <v>0</v>
      </c>
      <c r="E1705" s="37">
        <v>70.159524682520498</v>
      </c>
    </row>
    <row r="1706" spans="1:5" x14ac:dyDescent="0.2">
      <c r="A1706">
        <v>2010</v>
      </c>
      <c r="B1706" t="s">
        <v>54</v>
      </c>
      <c r="C1706" t="s">
        <v>47</v>
      </c>
      <c r="D1706" s="246" t="s">
        <v>82</v>
      </c>
      <c r="E1706" s="37">
        <v>16.222490232077298</v>
      </c>
    </row>
    <row r="1707" spans="1:5" x14ac:dyDescent="0.2">
      <c r="A1707">
        <v>2010</v>
      </c>
      <c r="B1707" t="s">
        <v>55</v>
      </c>
      <c r="C1707" t="s">
        <v>47</v>
      </c>
      <c r="D1707" s="246">
        <v>0</v>
      </c>
      <c r="E1707" s="37">
        <v>67.379827165567505</v>
      </c>
    </row>
    <row r="1708" spans="1:5" x14ac:dyDescent="0.2">
      <c r="A1708">
        <v>2010</v>
      </c>
      <c r="B1708" t="s">
        <v>55</v>
      </c>
      <c r="C1708" t="s">
        <v>47</v>
      </c>
      <c r="D1708" s="246" t="s">
        <v>82</v>
      </c>
      <c r="E1708" s="37">
        <v>15.5997481719421</v>
      </c>
    </row>
    <row r="1709" spans="1:5" x14ac:dyDescent="0.2">
      <c r="A1709">
        <v>2010</v>
      </c>
      <c r="B1709" t="s">
        <v>56</v>
      </c>
      <c r="C1709" t="s">
        <v>47</v>
      </c>
      <c r="D1709" s="246">
        <v>0</v>
      </c>
      <c r="E1709" s="37">
        <v>66.827742079638597</v>
      </c>
    </row>
    <row r="1710" spans="1:5" x14ac:dyDescent="0.2">
      <c r="A1710">
        <v>2010</v>
      </c>
      <c r="B1710" t="s">
        <v>56</v>
      </c>
      <c r="C1710" t="s">
        <v>47</v>
      </c>
      <c r="D1710" s="246" t="s">
        <v>82</v>
      </c>
      <c r="E1710" s="37">
        <v>14.598932021461099</v>
      </c>
    </row>
    <row r="1711" spans="1:5" x14ac:dyDescent="0.2">
      <c r="A1711">
        <v>2010</v>
      </c>
      <c r="B1711" t="s">
        <v>57</v>
      </c>
      <c r="C1711" t="s">
        <v>47</v>
      </c>
      <c r="D1711" s="246">
        <v>0</v>
      </c>
      <c r="E1711" s="37">
        <v>64.6009627872794</v>
      </c>
    </row>
    <row r="1712" spans="1:5" x14ac:dyDescent="0.2">
      <c r="A1712">
        <v>2010</v>
      </c>
      <c r="B1712" t="s">
        <v>57</v>
      </c>
      <c r="C1712" t="s">
        <v>47</v>
      </c>
      <c r="D1712" s="246" t="s">
        <v>82</v>
      </c>
      <c r="E1712" s="37">
        <v>14.693661304952199</v>
      </c>
    </row>
    <row r="1713" spans="1:5" x14ac:dyDescent="0.2">
      <c r="A1713">
        <v>2010</v>
      </c>
      <c r="B1713" t="s">
        <v>52</v>
      </c>
      <c r="C1713" t="s">
        <v>47</v>
      </c>
      <c r="D1713" s="246">
        <v>0</v>
      </c>
      <c r="E1713" s="37">
        <v>66.934602645806393</v>
      </c>
    </row>
    <row r="1714" spans="1:5" x14ac:dyDescent="0.2">
      <c r="A1714">
        <v>2010</v>
      </c>
      <c r="B1714" t="s">
        <v>52</v>
      </c>
      <c r="C1714" t="s">
        <v>47</v>
      </c>
      <c r="D1714" s="246" t="s">
        <v>82</v>
      </c>
      <c r="E1714" s="37">
        <v>14.7600601845842</v>
      </c>
    </row>
    <row r="1715" spans="1:5" x14ac:dyDescent="0.2">
      <c r="A1715">
        <v>2010</v>
      </c>
      <c r="B1715" t="s">
        <v>58</v>
      </c>
      <c r="C1715" t="s">
        <v>47</v>
      </c>
      <c r="D1715" s="246">
        <v>0</v>
      </c>
      <c r="E1715" s="37">
        <v>67.717130846330505</v>
      </c>
    </row>
    <row r="1716" spans="1:5" x14ac:dyDescent="0.2">
      <c r="A1716">
        <v>2010</v>
      </c>
      <c r="B1716" t="s">
        <v>58</v>
      </c>
      <c r="C1716" t="s">
        <v>47</v>
      </c>
      <c r="D1716" s="246" t="s">
        <v>82</v>
      </c>
      <c r="E1716" s="37">
        <v>15.7342054251577</v>
      </c>
    </row>
    <row r="1717" spans="1:5" x14ac:dyDescent="0.2">
      <c r="A1717">
        <v>2010</v>
      </c>
      <c r="B1717" t="s">
        <v>59</v>
      </c>
      <c r="C1717" t="s">
        <v>47</v>
      </c>
      <c r="D1717" s="246">
        <v>0</v>
      </c>
      <c r="E1717" s="37">
        <v>72.469866914030803</v>
      </c>
    </row>
    <row r="1718" spans="1:5" x14ac:dyDescent="0.2">
      <c r="A1718">
        <v>2010</v>
      </c>
      <c r="B1718" t="s">
        <v>59</v>
      </c>
      <c r="C1718" t="s">
        <v>47</v>
      </c>
      <c r="D1718" s="246" t="s">
        <v>82</v>
      </c>
      <c r="E1718" s="37">
        <v>17.236323408208101</v>
      </c>
    </row>
    <row r="1719" spans="1:5" x14ac:dyDescent="0.2">
      <c r="A1719">
        <v>2010</v>
      </c>
      <c r="B1719" t="s">
        <v>60</v>
      </c>
      <c r="C1719" t="s">
        <v>47</v>
      </c>
      <c r="D1719" s="246">
        <v>0</v>
      </c>
      <c r="E1719" s="37">
        <v>71.904402118175398</v>
      </c>
    </row>
    <row r="1720" spans="1:5" x14ac:dyDescent="0.2">
      <c r="A1720">
        <v>2010</v>
      </c>
      <c r="B1720" t="s">
        <v>60</v>
      </c>
      <c r="C1720" t="s">
        <v>47</v>
      </c>
      <c r="D1720" s="246" t="s">
        <v>82</v>
      </c>
      <c r="E1720" s="37">
        <v>17.396743992424799</v>
      </c>
    </row>
    <row r="1721" spans="1:5" x14ac:dyDescent="0.2">
      <c r="A1721">
        <v>2010</v>
      </c>
      <c r="B1721" t="s">
        <v>61</v>
      </c>
      <c r="C1721" t="s">
        <v>47</v>
      </c>
      <c r="D1721" s="246">
        <v>0</v>
      </c>
      <c r="E1721" s="37">
        <v>70.279987912073395</v>
      </c>
    </row>
    <row r="1722" spans="1:5" x14ac:dyDescent="0.2">
      <c r="A1722">
        <v>2010</v>
      </c>
      <c r="B1722" t="s">
        <v>61</v>
      </c>
      <c r="C1722" t="s">
        <v>47</v>
      </c>
      <c r="D1722" s="246" t="s">
        <v>82</v>
      </c>
      <c r="E1722" s="37">
        <v>15.535783563978899</v>
      </c>
    </row>
    <row r="1723" spans="1:5" x14ac:dyDescent="0.2">
      <c r="A1723">
        <v>2010</v>
      </c>
      <c r="B1723" t="s">
        <v>62</v>
      </c>
      <c r="C1723" t="s">
        <v>47</v>
      </c>
      <c r="D1723" s="246">
        <v>0</v>
      </c>
      <c r="E1723" s="37">
        <v>72.600442981413593</v>
      </c>
    </row>
    <row r="1724" spans="1:5" x14ac:dyDescent="0.2">
      <c r="A1724">
        <v>2010</v>
      </c>
      <c r="B1724" t="s">
        <v>62</v>
      </c>
      <c r="C1724" t="s">
        <v>47</v>
      </c>
      <c r="D1724" s="246" t="s">
        <v>82</v>
      </c>
      <c r="E1724" s="37">
        <v>16.328303017692999</v>
      </c>
    </row>
    <row r="1725" spans="1:5" x14ac:dyDescent="0.2">
      <c r="A1725">
        <v>2010</v>
      </c>
      <c r="B1725" t="s">
        <v>63</v>
      </c>
      <c r="C1725" t="s">
        <v>47</v>
      </c>
      <c r="D1725" s="246">
        <v>0</v>
      </c>
      <c r="E1725" s="37">
        <v>71.872068355831402</v>
      </c>
    </row>
    <row r="1726" spans="1:5" x14ac:dyDescent="0.2">
      <c r="A1726">
        <v>2010</v>
      </c>
      <c r="B1726" t="s">
        <v>63</v>
      </c>
      <c r="C1726" t="s">
        <v>47</v>
      </c>
      <c r="D1726" s="246" t="s">
        <v>82</v>
      </c>
      <c r="E1726" s="37">
        <v>16.441187999312898</v>
      </c>
    </row>
    <row r="1727" spans="1:5" x14ac:dyDescent="0.2">
      <c r="A1727">
        <v>2010</v>
      </c>
      <c r="B1727" t="s">
        <v>64</v>
      </c>
      <c r="C1727" t="s">
        <v>47</v>
      </c>
      <c r="D1727" s="246">
        <v>0</v>
      </c>
      <c r="E1727" s="37">
        <v>73.571774442423703</v>
      </c>
    </row>
    <row r="1728" spans="1:5" x14ac:dyDescent="0.2">
      <c r="A1728">
        <v>2010</v>
      </c>
      <c r="B1728" t="s">
        <v>64</v>
      </c>
      <c r="C1728" t="s">
        <v>47</v>
      </c>
      <c r="D1728" s="246" t="s">
        <v>82</v>
      </c>
      <c r="E1728" s="37">
        <v>16.636928814728101</v>
      </c>
    </row>
    <row r="1729" spans="1:5" x14ac:dyDescent="0.2">
      <c r="A1729">
        <v>2010</v>
      </c>
      <c r="B1729" t="s">
        <v>65</v>
      </c>
      <c r="C1729" t="s">
        <v>47</v>
      </c>
      <c r="D1729" s="246">
        <v>0</v>
      </c>
      <c r="E1729" s="37">
        <v>72.442955106155296</v>
      </c>
    </row>
    <row r="1730" spans="1:5" x14ac:dyDescent="0.2">
      <c r="A1730">
        <v>2010</v>
      </c>
      <c r="B1730" t="s">
        <v>65</v>
      </c>
      <c r="C1730" t="s">
        <v>47</v>
      </c>
      <c r="D1730" s="246" t="s">
        <v>82</v>
      </c>
      <c r="E1730" s="37">
        <v>16.1785256766332</v>
      </c>
    </row>
    <row r="1731" spans="1:5" x14ac:dyDescent="0.2">
      <c r="A1731">
        <v>2010</v>
      </c>
      <c r="B1731" t="s">
        <v>66</v>
      </c>
      <c r="C1731" t="s">
        <v>47</v>
      </c>
      <c r="D1731" s="246">
        <v>0</v>
      </c>
      <c r="E1731" s="37">
        <v>70.406769713502598</v>
      </c>
    </row>
    <row r="1732" spans="1:5" x14ac:dyDescent="0.2">
      <c r="A1732">
        <v>2010</v>
      </c>
      <c r="B1732" t="s">
        <v>66</v>
      </c>
      <c r="C1732" t="s">
        <v>47</v>
      </c>
      <c r="D1732" s="246" t="s">
        <v>82</v>
      </c>
      <c r="E1732" s="37">
        <v>16.038869725386402</v>
      </c>
    </row>
    <row r="1733" spans="1:5" x14ac:dyDescent="0.2">
      <c r="A1733">
        <v>2010</v>
      </c>
      <c r="B1733" t="s">
        <v>67</v>
      </c>
      <c r="C1733" t="s">
        <v>47</v>
      </c>
      <c r="D1733" s="246">
        <v>0</v>
      </c>
      <c r="E1733" s="37">
        <v>69.535876668712703</v>
      </c>
    </row>
    <row r="1734" spans="1:5" x14ac:dyDescent="0.2">
      <c r="A1734">
        <v>2010</v>
      </c>
      <c r="B1734" t="s">
        <v>67</v>
      </c>
      <c r="C1734" t="s">
        <v>47</v>
      </c>
      <c r="D1734" s="246" t="s">
        <v>82</v>
      </c>
      <c r="E1734" s="37">
        <v>15.938701963465499</v>
      </c>
    </row>
    <row r="1735" spans="1:5" x14ac:dyDescent="0.2">
      <c r="A1735">
        <v>2010</v>
      </c>
      <c r="B1735" t="s">
        <v>68</v>
      </c>
      <c r="C1735" t="s">
        <v>47</v>
      </c>
      <c r="D1735" s="246">
        <v>0</v>
      </c>
      <c r="E1735" s="37">
        <v>70.100127536747493</v>
      </c>
    </row>
    <row r="1736" spans="1:5" x14ac:dyDescent="0.2">
      <c r="A1736">
        <v>2010</v>
      </c>
      <c r="B1736" t="s">
        <v>68</v>
      </c>
      <c r="C1736" t="s">
        <v>47</v>
      </c>
      <c r="D1736" s="246" t="s">
        <v>82</v>
      </c>
      <c r="E1736" s="37">
        <v>16.099776414469702</v>
      </c>
    </row>
    <row r="1737" spans="1:5" x14ac:dyDescent="0.2">
      <c r="A1737">
        <v>2010</v>
      </c>
      <c r="B1737" t="s">
        <v>69</v>
      </c>
      <c r="C1737" t="s">
        <v>47</v>
      </c>
      <c r="D1737" s="246">
        <v>0</v>
      </c>
      <c r="E1737" s="37">
        <v>72.548619869220303</v>
      </c>
    </row>
    <row r="1738" spans="1:5" x14ac:dyDescent="0.2">
      <c r="A1738">
        <v>2010</v>
      </c>
      <c r="B1738" t="s">
        <v>69</v>
      </c>
      <c r="C1738" t="s">
        <v>47</v>
      </c>
      <c r="D1738" s="246" t="s">
        <v>82</v>
      </c>
      <c r="E1738" s="37">
        <v>16.391600620324201</v>
      </c>
    </row>
    <row r="1739" spans="1:5" x14ac:dyDescent="0.2">
      <c r="A1739">
        <v>2010</v>
      </c>
      <c r="B1739" t="s">
        <v>144</v>
      </c>
      <c r="C1739" t="s">
        <v>48</v>
      </c>
      <c r="D1739" s="246">
        <v>0</v>
      </c>
      <c r="E1739" s="37">
        <v>77.604996889519597</v>
      </c>
    </row>
    <row r="1740" spans="1:5" x14ac:dyDescent="0.2">
      <c r="A1740">
        <v>2010</v>
      </c>
      <c r="B1740" t="s">
        <v>144</v>
      </c>
      <c r="C1740" t="s">
        <v>48</v>
      </c>
      <c r="D1740" s="246" t="s">
        <v>82</v>
      </c>
      <c r="E1740" s="37">
        <v>18.987343733686799</v>
      </c>
    </row>
    <row r="1741" spans="1:5" x14ac:dyDescent="0.2">
      <c r="A1741">
        <v>2010</v>
      </c>
      <c r="B1741" t="s">
        <v>40</v>
      </c>
      <c r="C1741" t="s">
        <v>48</v>
      </c>
      <c r="D1741" s="246">
        <v>0</v>
      </c>
      <c r="E1741" s="37">
        <v>73.788448400400696</v>
      </c>
    </row>
    <row r="1742" spans="1:5" x14ac:dyDescent="0.2">
      <c r="A1742">
        <v>2010</v>
      </c>
      <c r="B1742" t="s">
        <v>40</v>
      </c>
      <c r="C1742" t="s">
        <v>48</v>
      </c>
      <c r="D1742" s="246" t="s">
        <v>82</v>
      </c>
      <c r="E1742" s="37">
        <v>16.4667906477471</v>
      </c>
    </row>
    <row r="1743" spans="1:5" x14ac:dyDescent="0.2">
      <c r="A1743">
        <v>2010</v>
      </c>
      <c r="B1743" t="s">
        <v>41</v>
      </c>
      <c r="C1743" t="s">
        <v>48</v>
      </c>
      <c r="D1743" s="246">
        <v>0</v>
      </c>
      <c r="E1743" s="37">
        <v>75.398073016575594</v>
      </c>
    </row>
    <row r="1744" spans="1:5" x14ac:dyDescent="0.2">
      <c r="A1744">
        <v>2010</v>
      </c>
      <c r="B1744" t="s">
        <v>41</v>
      </c>
      <c r="C1744" t="s">
        <v>48</v>
      </c>
      <c r="D1744" s="246" t="s">
        <v>82</v>
      </c>
      <c r="E1744" s="37">
        <v>18.6436978352043</v>
      </c>
    </row>
    <row r="1745" spans="1:5" x14ac:dyDescent="0.2">
      <c r="A1745">
        <v>2010</v>
      </c>
      <c r="B1745" t="s">
        <v>42</v>
      </c>
      <c r="C1745" t="s">
        <v>48</v>
      </c>
      <c r="D1745" s="246">
        <v>0</v>
      </c>
      <c r="E1745" s="37">
        <v>73.805325503677693</v>
      </c>
    </row>
    <row r="1746" spans="1:5" x14ac:dyDescent="0.2">
      <c r="A1746">
        <v>2010</v>
      </c>
      <c r="B1746" t="s">
        <v>42</v>
      </c>
      <c r="C1746" t="s">
        <v>48</v>
      </c>
      <c r="D1746" s="246" t="s">
        <v>82</v>
      </c>
      <c r="E1746" s="37">
        <v>17.408112213022498</v>
      </c>
    </row>
    <row r="1747" spans="1:5" x14ac:dyDescent="0.2">
      <c r="A1747">
        <v>2010</v>
      </c>
      <c r="B1747" t="s">
        <v>43</v>
      </c>
      <c r="C1747" t="s">
        <v>48</v>
      </c>
      <c r="D1747" s="246">
        <v>0</v>
      </c>
      <c r="E1747" s="37">
        <v>72.517230212791304</v>
      </c>
    </row>
    <row r="1748" spans="1:5" x14ac:dyDescent="0.2">
      <c r="A1748">
        <v>2010</v>
      </c>
      <c r="B1748" t="s">
        <v>43</v>
      </c>
      <c r="C1748" t="s">
        <v>48</v>
      </c>
      <c r="D1748" s="246" t="s">
        <v>82</v>
      </c>
      <c r="E1748" s="37">
        <v>16.164649111297901</v>
      </c>
    </row>
    <row r="1749" spans="1:5" x14ac:dyDescent="0.2">
      <c r="A1749">
        <v>2010</v>
      </c>
      <c r="B1749" t="s">
        <v>44</v>
      </c>
      <c r="C1749" t="s">
        <v>48</v>
      </c>
      <c r="D1749" s="246">
        <v>0</v>
      </c>
      <c r="E1749" s="37">
        <v>74.732215657081795</v>
      </c>
    </row>
    <row r="1750" spans="1:5" x14ac:dyDescent="0.2">
      <c r="A1750">
        <v>2010</v>
      </c>
      <c r="B1750" t="s">
        <v>44</v>
      </c>
      <c r="C1750" t="s">
        <v>48</v>
      </c>
      <c r="D1750" s="246" t="s">
        <v>82</v>
      </c>
      <c r="E1750" s="37">
        <v>17.560859238418299</v>
      </c>
    </row>
    <row r="1751" spans="1:5" x14ac:dyDescent="0.2">
      <c r="A1751">
        <v>2010</v>
      </c>
      <c r="B1751" t="s">
        <v>45</v>
      </c>
      <c r="C1751" t="s">
        <v>48</v>
      </c>
      <c r="D1751" s="246">
        <v>0</v>
      </c>
      <c r="E1751" s="37">
        <v>75.359303727549303</v>
      </c>
    </row>
    <row r="1752" spans="1:5" x14ac:dyDescent="0.2">
      <c r="A1752">
        <v>2010</v>
      </c>
      <c r="B1752" t="s">
        <v>45</v>
      </c>
      <c r="C1752" t="s">
        <v>48</v>
      </c>
      <c r="D1752" s="246" t="s">
        <v>82</v>
      </c>
      <c r="E1752" s="37">
        <v>18.520356721132099</v>
      </c>
    </row>
    <row r="1753" spans="1:5" x14ac:dyDescent="0.2">
      <c r="A1753">
        <v>2010</v>
      </c>
      <c r="B1753" t="s">
        <v>46</v>
      </c>
      <c r="C1753" t="s">
        <v>48</v>
      </c>
      <c r="D1753" s="246">
        <v>0</v>
      </c>
      <c r="E1753" s="37">
        <v>74.872041058550394</v>
      </c>
    </row>
    <row r="1754" spans="1:5" x14ac:dyDescent="0.2">
      <c r="A1754">
        <v>2010</v>
      </c>
      <c r="B1754" t="s">
        <v>46</v>
      </c>
      <c r="C1754" t="s">
        <v>48</v>
      </c>
      <c r="D1754" s="246" t="s">
        <v>82</v>
      </c>
      <c r="E1754" s="37">
        <v>17.778869079240199</v>
      </c>
    </row>
    <row r="1755" spans="1:5" x14ac:dyDescent="0.2">
      <c r="A1755">
        <v>2010</v>
      </c>
      <c r="B1755" t="s">
        <v>50</v>
      </c>
      <c r="C1755" t="s">
        <v>48</v>
      </c>
      <c r="D1755" s="246">
        <v>0</v>
      </c>
      <c r="E1755" s="37">
        <v>72.767718247925004</v>
      </c>
    </row>
    <row r="1756" spans="1:5" x14ac:dyDescent="0.2">
      <c r="A1756">
        <v>2010</v>
      </c>
      <c r="B1756" t="s">
        <v>50</v>
      </c>
      <c r="C1756" t="s">
        <v>48</v>
      </c>
      <c r="D1756" s="246" t="s">
        <v>82</v>
      </c>
      <c r="E1756" s="37">
        <v>18.013001142984301</v>
      </c>
    </row>
    <row r="1757" spans="1:5" x14ac:dyDescent="0.2">
      <c r="A1757">
        <v>2010</v>
      </c>
      <c r="B1757" t="s">
        <v>51</v>
      </c>
      <c r="C1757" t="s">
        <v>48</v>
      </c>
      <c r="D1757" s="246">
        <v>0</v>
      </c>
      <c r="E1757" s="37">
        <v>73.923276266426598</v>
      </c>
    </row>
    <row r="1758" spans="1:5" x14ac:dyDescent="0.2">
      <c r="A1758">
        <v>2010</v>
      </c>
      <c r="B1758" t="s">
        <v>51</v>
      </c>
      <c r="C1758" t="s">
        <v>48</v>
      </c>
      <c r="D1758" s="246" t="s">
        <v>82</v>
      </c>
      <c r="E1758" s="37">
        <v>17.002310964401399</v>
      </c>
    </row>
    <row r="1759" spans="1:5" x14ac:dyDescent="0.2">
      <c r="A1759">
        <v>2010</v>
      </c>
      <c r="B1759" t="s">
        <v>53</v>
      </c>
      <c r="C1759" t="s">
        <v>48</v>
      </c>
      <c r="D1759" s="246">
        <v>0</v>
      </c>
      <c r="E1759" s="37">
        <v>76.399067565507593</v>
      </c>
    </row>
    <row r="1760" spans="1:5" x14ac:dyDescent="0.2">
      <c r="A1760">
        <v>2010</v>
      </c>
      <c r="B1760" t="s">
        <v>53</v>
      </c>
      <c r="C1760" t="s">
        <v>48</v>
      </c>
      <c r="D1760" s="246" t="s">
        <v>82</v>
      </c>
      <c r="E1760" s="37">
        <v>18.2640508665665</v>
      </c>
    </row>
    <row r="1761" spans="1:5" x14ac:dyDescent="0.2">
      <c r="A1761">
        <v>2010</v>
      </c>
      <c r="B1761" t="s">
        <v>54</v>
      </c>
      <c r="C1761" t="s">
        <v>48</v>
      </c>
      <c r="D1761" s="246">
        <v>0</v>
      </c>
      <c r="E1761" s="37">
        <v>78.140429498862403</v>
      </c>
    </row>
    <row r="1762" spans="1:5" x14ac:dyDescent="0.2">
      <c r="A1762">
        <v>2010</v>
      </c>
      <c r="B1762" t="s">
        <v>54</v>
      </c>
      <c r="C1762" t="s">
        <v>48</v>
      </c>
      <c r="D1762" s="246" t="s">
        <v>82</v>
      </c>
      <c r="E1762" s="37">
        <v>19.327725380616901</v>
      </c>
    </row>
    <row r="1763" spans="1:5" x14ac:dyDescent="0.2">
      <c r="A1763">
        <v>2010</v>
      </c>
      <c r="B1763" t="s">
        <v>55</v>
      </c>
      <c r="C1763" t="s">
        <v>48</v>
      </c>
      <c r="D1763" s="246">
        <v>0</v>
      </c>
      <c r="E1763" s="37">
        <v>75.097396028177897</v>
      </c>
    </row>
    <row r="1764" spans="1:5" x14ac:dyDescent="0.2">
      <c r="A1764">
        <v>2010</v>
      </c>
      <c r="B1764" t="s">
        <v>55</v>
      </c>
      <c r="C1764" t="s">
        <v>48</v>
      </c>
      <c r="D1764" s="246" t="s">
        <v>82</v>
      </c>
      <c r="E1764" s="37">
        <v>17.5117225069149</v>
      </c>
    </row>
    <row r="1765" spans="1:5" x14ac:dyDescent="0.2">
      <c r="A1765">
        <v>2010</v>
      </c>
      <c r="B1765" t="s">
        <v>56</v>
      </c>
      <c r="C1765" t="s">
        <v>48</v>
      </c>
      <c r="D1765" s="246">
        <v>0</v>
      </c>
      <c r="E1765" s="37">
        <v>75.465988532657406</v>
      </c>
    </row>
    <row r="1766" spans="1:5" x14ac:dyDescent="0.2">
      <c r="A1766">
        <v>2010</v>
      </c>
      <c r="B1766" t="s">
        <v>56</v>
      </c>
      <c r="C1766" t="s">
        <v>48</v>
      </c>
      <c r="D1766" s="246" t="s">
        <v>82</v>
      </c>
      <c r="E1766" s="37">
        <v>17.394957840203901</v>
      </c>
    </row>
    <row r="1767" spans="1:5" x14ac:dyDescent="0.2">
      <c r="A1767">
        <v>2010</v>
      </c>
      <c r="B1767" t="s">
        <v>57</v>
      </c>
      <c r="C1767" t="s">
        <v>48</v>
      </c>
      <c r="D1767" s="246">
        <v>0</v>
      </c>
      <c r="E1767" s="37">
        <v>73.971633958107205</v>
      </c>
    </row>
    <row r="1768" spans="1:5" x14ac:dyDescent="0.2">
      <c r="A1768">
        <v>2010</v>
      </c>
      <c r="B1768" t="s">
        <v>57</v>
      </c>
      <c r="C1768" t="s">
        <v>48</v>
      </c>
      <c r="D1768" s="246" t="s">
        <v>82</v>
      </c>
      <c r="E1768" s="37">
        <v>17.4122476149549</v>
      </c>
    </row>
    <row r="1769" spans="1:5" x14ac:dyDescent="0.2">
      <c r="A1769">
        <v>2010</v>
      </c>
      <c r="B1769" t="s">
        <v>52</v>
      </c>
      <c r="C1769" t="s">
        <v>48</v>
      </c>
      <c r="D1769" s="246">
        <v>0</v>
      </c>
      <c r="E1769" s="37">
        <v>75.236804650221401</v>
      </c>
    </row>
    <row r="1770" spans="1:5" x14ac:dyDescent="0.2">
      <c r="A1770">
        <v>2010</v>
      </c>
      <c r="B1770" t="s">
        <v>52</v>
      </c>
      <c r="C1770" t="s">
        <v>48</v>
      </c>
      <c r="D1770" s="246" t="s">
        <v>82</v>
      </c>
      <c r="E1770" s="37">
        <v>17.6509521314903</v>
      </c>
    </row>
    <row r="1771" spans="1:5" x14ac:dyDescent="0.2">
      <c r="A1771">
        <v>2010</v>
      </c>
      <c r="B1771" t="s">
        <v>58</v>
      </c>
      <c r="C1771" t="s">
        <v>48</v>
      </c>
      <c r="D1771" s="246">
        <v>0</v>
      </c>
      <c r="E1771" s="37">
        <v>76.426025802918005</v>
      </c>
    </row>
    <row r="1772" spans="1:5" x14ac:dyDescent="0.2">
      <c r="A1772">
        <v>2010</v>
      </c>
      <c r="B1772" t="s">
        <v>58</v>
      </c>
      <c r="C1772" t="s">
        <v>48</v>
      </c>
      <c r="D1772" s="246" t="s">
        <v>82</v>
      </c>
      <c r="E1772" s="37">
        <v>18.908590828474502</v>
      </c>
    </row>
    <row r="1773" spans="1:5" x14ac:dyDescent="0.2">
      <c r="A1773">
        <v>2010</v>
      </c>
      <c r="B1773" t="s">
        <v>59</v>
      </c>
      <c r="C1773" t="s">
        <v>48</v>
      </c>
      <c r="D1773" s="246">
        <v>0</v>
      </c>
      <c r="E1773" s="37">
        <v>78.615069439113199</v>
      </c>
    </row>
    <row r="1774" spans="1:5" x14ac:dyDescent="0.2">
      <c r="A1774">
        <v>2010</v>
      </c>
      <c r="B1774" t="s">
        <v>59</v>
      </c>
      <c r="C1774" t="s">
        <v>48</v>
      </c>
      <c r="D1774" s="246" t="s">
        <v>82</v>
      </c>
      <c r="E1774" s="37">
        <v>19.520816931999999</v>
      </c>
    </row>
    <row r="1775" spans="1:5" x14ac:dyDescent="0.2">
      <c r="A1775">
        <v>2010</v>
      </c>
      <c r="B1775" t="s">
        <v>60</v>
      </c>
      <c r="C1775" t="s">
        <v>48</v>
      </c>
      <c r="D1775" s="246">
        <v>0</v>
      </c>
      <c r="E1775" s="37">
        <v>80.1906955470524</v>
      </c>
    </row>
    <row r="1776" spans="1:5" x14ac:dyDescent="0.2">
      <c r="A1776">
        <v>2010</v>
      </c>
      <c r="B1776" t="s">
        <v>60</v>
      </c>
      <c r="C1776" t="s">
        <v>48</v>
      </c>
      <c r="D1776" s="246" t="s">
        <v>82</v>
      </c>
      <c r="E1776" s="37">
        <v>20.691436159675298</v>
      </c>
    </row>
    <row r="1777" spans="1:5" x14ac:dyDescent="0.2">
      <c r="A1777">
        <v>2010</v>
      </c>
      <c r="B1777" t="s">
        <v>61</v>
      </c>
      <c r="C1777" t="s">
        <v>48</v>
      </c>
      <c r="D1777" s="246">
        <v>0</v>
      </c>
      <c r="E1777" s="37">
        <v>77.958308851012106</v>
      </c>
    </row>
    <row r="1778" spans="1:5" x14ac:dyDescent="0.2">
      <c r="A1778">
        <v>2010</v>
      </c>
      <c r="B1778" t="s">
        <v>61</v>
      </c>
      <c r="C1778" t="s">
        <v>48</v>
      </c>
      <c r="D1778" s="246" t="s">
        <v>82</v>
      </c>
      <c r="E1778" s="37">
        <v>19.165066304128899</v>
      </c>
    </row>
    <row r="1779" spans="1:5" x14ac:dyDescent="0.2">
      <c r="A1779">
        <v>2010</v>
      </c>
      <c r="B1779" t="s">
        <v>62</v>
      </c>
      <c r="C1779" t="s">
        <v>48</v>
      </c>
      <c r="D1779" s="246">
        <v>0</v>
      </c>
      <c r="E1779" s="37">
        <v>79.549907389775001</v>
      </c>
    </row>
    <row r="1780" spans="1:5" x14ac:dyDescent="0.2">
      <c r="A1780">
        <v>2010</v>
      </c>
      <c r="B1780" t="s">
        <v>62</v>
      </c>
      <c r="C1780" t="s">
        <v>48</v>
      </c>
      <c r="D1780" s="246" t="s">
        <v>82</v>
      </c>
      <c r="E1780" s="37">
        <v>19.7276544577599</v>
      </c>
    </row>
    <row r="1781" spans="1:5" x14ac:dyDescent="0.2">
      <c r="A1781">
        <v>2010</v>
      </c>
      <c r="B1781" t="s">
        <v>63</v>
      </c>
      <c r="C1781" t="s">
        <v>48</v>
      </c>
      <c r="D1781" s="246">
        <v>0</v>
      </c>
      <c r="E1781" s="37">
        <v>78.554287576883993</v>
      </c>
    </row>
    <row r="1782" spans="1:5" x14ac:dyDescent="0.2">
      <c r="A1782">
        <v>2010</v>
      </c>
      <c r="B1782" t="s">
        <v>63</v>
      </c>
      <c r="C1782" t="s">
        <v>48</v>
      </c>
      <c r="D1782" s="246" t="s">
        <v>82</v>
      </c>
      <c r="E1782" s="37">
        <v>18.7912840992784</v>
      </c>
    </row>
    <row r="1783" spans="1:5" x14ac:dyDescent="0.2">
      <c r="A1783">
        <v>2010</v>
      </c>
      <c r="B1783" t="s">
        <v>64</v>
      </c>
      <c r="C1783" t="s">
        <v>48</v>
      </c>
      <c r="D1783" s="246">
        <v>0</v>
      </c>
      <c r="E1783" s="37">
        <v>80.3557091938941</v>
      </c>
    </row>
    <row r="1784" spans="1:5" x14ac:dyDescent="0.2">
      <c r="A1784">
        <v>2010</v>
      </c>
      <c r="B1784" t="s">
        <v>64</v>
      </c>
      <c r="C1784" t="s">
        <v>48</v>
      </c>
      <c r="D1784" s="246" t="s">
        <v>82</v>
      </c>
      <c r="E1784" s="37">
        <v>20.291727259830498</v>
      </c>
    </row>
    <row r="1785" spans="1:5" x14ac:dyDescent="0.2">
      <c r="A1785">
        <v>2010</v>
      </c>
      <c r="B1785" t="s">
        <v>65</v>
      </c>
      <c r="C1785" t="s">
        <v>48</v>
      </c>
      <c r="D1785" s="246">
        <v>0</v>
      </c>
      <c r="E1785" s="37">
        <v>79.495391387501002</v>
      </c>
    </row>
    <row r="1786" spans="1:5" x14ac:dyDescent="0.2">
      <c r="A1786">
        <v>2010</v>
      </c>
      <c r="B1786" t="s">
        <v>65</v>
      </c>
      <c r="C1786" t="s">
        <v>48</v>
      </c>
      <c r="D1786" s="246" t="s">
        <v>82</v>
      </c>
      <c r="E1786" s="37">
        <v>19.731634837570901</v>
      </c>
    </row>
    <row r="1787" spans="1:5" x14ac:dyDescent="0.2">
      <c r="A1787">
        <v>2010</v>
      </c>
      <c r="B1787" t="s">
        <v>66</v>
      </c>
      <c r="C1787" t="s">
        <v>48</v>
      </c>
      <c r="D1787" s="246">
        <v>0</v>
      </c>
      <c r="E1787" s="37">
        <v>77.556798707974707</v>
      </c>
    </row>
    <row r="1788" spans="1:5" x14ac:dyDescent="0.2">
      <c r="A1788">
        <v>2010</v>
      </c>
      <c r="B1788" t="s">
        <v>66</v>
      </c>
      <c r="C1788" t="s">
        <v>48</v>
      </c>
      <c r="D1788" s="246" t="s">
        <v>82</v>
      </c>
      <c r="E1788" s="37">
        <v>19.047953911583601</v>
      </c>
    </row>
    <row r="1789" spans="1:5" x14ac:dyDescent="0.2">
      <c r="A1789">
        <v>2010</v>
      </c>
      <c r="B1789" t="s">
        <v>67</v>
      </c>
      <c r="C1789" t="s">
        <v>48</v>
      </c>
      <c r="D1789" s="246">
        <v>0</v>
      </c>
      <c r="E1789" s="37">
        <v>76.330257426421397</v>
      </c>
    </row>
    <row r="1790" spans="1:5" x14ac:dyDescent="0.2">
      <c r="A1790">
        <v>2010</v>
      </c>
      <c r="B1790" t="s">
        <v>67</v>
      </c>
      <c r="C1790" t="s">
        <v>48</v>
      </c>
      <c r="D1790" s="246" t="s">
        <v>82</v>
      </c>
      <c r="E1790" s="37">
        <v>18.076585237891599</v>
      </c>
    </row>
    <row r="1791" spans="1:5" x14ac:dyDescent="0.2">
      <c r="A1791">
        <v>2010</v>
      </c>
      <c r="B1791" t="s">
        <v>68</v>
      </c>
      <c r="C1791" t="s">
        <v>48</v>
      </c>
      <c r="D1791" s="246">
        <v>0</v>
      </c>
      <c r="E1791" s="37">
        <v>76.377379663456495</v>
      </c>
    </row>
    <row r="1792" spans="1:5" x14ac:dyDescent="0.2">
      <c r="A1792">
        <v>2010</v>
      </c>
      <c r="B1792" t="s">
        <v>68</v>
      </c>
      <c r="C1792" t="s">
        <v>48</v>
      </c>
      <c r="D1792" s="246" t="s">
        <v>82</v>
      </c>
      <c r="E1792" s="37">
        <v>17.908232175634801</v>
      </c>
    </row>
    <row r="1793" spans="1:5" x14ac:dyDescent="0.2">
      <c r="A1793">
        <v>2010</v>
      </c>
      <c r="B1793" t="s">
        <v>69</v>
      </c>
      <c r="C1793" t="s">
        <v>48</v>
      </c>
      <c r="D1793" s="246">
        <v>0</v>
      </c>
      <c r="E1793" s="37">
        <v>79.875465735821606</v>
      </c>
    </row>
    <row r="1794" spans="1:5" x14ac:dyDescent="0.2">
      <c r="A1794">
        <v>2010</v>
      </c>
      <c r="B1794" t="s">
        <v>69</v>
      </c>
      <c r="C1794" t="s">
        <v>48</v>
      </c>
      <c r="D1794" s="246" t="s">
        <v>82</v>
      </c>
      <c r="E1794" s="37">
        <v>19.696228301097399</v>
      </c>
    </row>
    <row r="1795" spans="1:5" x14ac:dyDescent="0.2">
      <c r="A1795">
        <v>2010</v>
      </c>
      <c r="B1795" t="s">
        <v>144</v>
      </c>
      <c r="C1795" t="s">
        <v>3</v>
      </c>
      <c r="D1795" s="246">
        <v>0</v>
      </c>
      <c r="E1795" s="37">
        <v>73.856994611286595</v>
      </c>
    </row>
    <row r="1796" spans="1:5" x14ac:dyDescent="0.2">
      <c r="A1796">
        <v>2010</v>
      </c>
      <c r="B1796" t="s">
        <v>144</v>
      </c>
      <c r="C1796" t="s">
        <v>3</v>
      </c>
      <c r="D1796" s="246" t="s">
        <v>82</v>
      </c>
      <c r="E1796" s="37">
        <v>17.609808524220501</v>
      </c>
    </row>
    <row r="1797" spans="1:5" x14ac:dyDescent="0.2">
      <c r="A1797">
        <v>2010</v>
      </c>
      <c r="B1797" t="s">
        <v>40</v>
      </c>
      <c r="C1797" t="s">
        <v>3</v>
      </c>
      <c r="D1797" s="246">
        <v>0</v>
      </c>
      <c r="E1797" s="37">
        <v>70.113256616798395</v>
      </c>
    </row>
    <row r="1798" spans="1:5" x14ac:dyDescent="0.2">
      <c r="A1798">
        <v>2010</v>
      </c>
      <c r="B1798" t="s">
        <v>40</v>
      </c>
      <c r="C1798" t="s">
        <v>3</v>
      </c>
      <c r="D1798" s="246" t="s">
        <v>82</v>
      </c>
      <c r="E1798" s="37">
        <v>15.323376144248201</v>
      </c>
    </row>
    <row r="1799" spans="1:5" x14ac:dyDescent="0.2">
      <c r="A1799">
        <v>2010</v>
      </c>
      <c r="B1799" t="s">
        <v>41</v>
      </c>
      <c r="C1799" t="s">
        <v>3</v>
      </c>
      <c r="D1799" s="246">
        <v>0</v>
      </c>
      <c r="E1799" s="37">
        <v>71.684681104439093</v>
      </c>
    </row>
    <row r="1800" spans="1:5" x14ac:dyDescent="0.2">
      <c r="A1800">
        <v>2010</v>
      </c>
      <c r="B1800" t="s">
        <v>41</v>
      </c>
      <c r="C1800" t="s">
        <v>3</v>
      </c>
      <c r="D1800" s="246" t="s">
        <v>82</v>
      </c>
      <c r="E1800" s="37">
        <v>17.070320457096901</v>
      </c>
    </row>
    <row r="1801" spans="1:5" x14ac:dyDescent="0.2">
      <c r="A1801">
        <v>2010</v>
      </c>
      <c r="B1801" t="s">
        <v>42</v>
      </c>
      <c r="C1801" t="s">
        <v>3</v>
      </c>
      <c r="D1801" s="246">
        <v>0</v>
      </c>
      <c r="E1801" s="37">
        <v>70.372697163320296</v>
      </c>
    </row>
    <row r="1802" spans="1:5" x14ac:dyDescent="0.2">
      <c r="A1802">
        <v>2010</v>
      </c>
      <c r="B1802" t="s">
        <v>42</v>
      </c>
      <c r="C1802" t="s">
        <v>3</v>
      </c>
      <c r="D1802" s="246" t="s">
        <v>82</v>
      </c>
      <c r="E1802" s="37">
        <v>16.1968432709353</v>
      </c>
    </row>
    <row r="1803" spans="1:5" x14ac:dyDescent="0.2">
      <c r="A1803">
        <v>2010</v>
      </c>
      <c r="B1803" t="s">
        <v>43</v>
      </c>
      <c r="C1803" t="s">
        <v>3</v>
      </c>
      <c r="D1803" s="246">
        <v>0</v>
      </c>
      <c r="E1803" s="37">
        <v>69.493718071846104</v>
      </c>
    </row>
    <row r="1804" spans="1:5" x14ac:dyDescent="0.2">
      <c r="A1804">
        <v>2010</v>
      </c>
      <c r="B1804" t="s">
        <v>43</v>
      </c>
      <c r="C1804" t="s">
        <v>3</v>
      </c>
      <c r="D1804" s="246" t="s">
        <v>82</v>
      </c>
      <c r="E1804" s="37">
        <v>15.260935529435301</v>
      </c>
    </row>
    <row r="1805" spans="1:5" x14ac:dyDescent="0.2">
      <c r="A1805">
        <v>2010</v>
      </c>
      <c r="B1805" t="s">
        <v>44</v>
      </c>
      <c r="C1805" t="s">
        <v>3</v>
      </c>
      <c r="D1805" s="246">
        <v>0</v>
      </c>
      <c r="E1805" s="37">
        <v>70.870987587602798</v>
      </c>
    </row>
    <row r="1806" spans="1:5" x14ac:dyDescent="0.2">
      <c r="A1806">
        <v>2010</v>
      </c>
      <c r="B1806" t="s">
        <v>44</v>
      </c>
      <c r="C1806" t="s">
        <v>3</v>
      </c>
      <c r="D1806" s="246" t="s">
        <v>82</v>
      </c>
      <c r="E1806" s="37">
        <v>16.3874172184053</v>
      </c>
    </row>
    <row r="1807" spans="1:5" x14ac:dyDescent="0.2">
      <c r="A1807">
        <v>2010</v>
      </c>
      <c r="B1807" t="s">
        <v>45</v>
      </c>
      <c r="C1807" t="s">
        <v>3</v>
      </c>
      <c r="D1807" s="246">
        <v>0</v>
      </c>
      <c r="E1807" s="37">
        <v>72.131616181266594</v>
      </c>
    </row>
    <row r="1808" spans="1:5" x14ac:dyDescent="0.2">
      <c r="A1808">
        <v>2010</v>
      </c>
      <c r="B1808" t="s">
        <v>45</v>
      </c>
      <c r="C1808" t="s">
        <v>3</v>
      </c>
      <c r="D1808" s="246" t="s">
        <v>82</v>
      </c>
      <c r="E1808" s="37">
        <v>17.233607832650002</v>
      </c>
    </row>
    <row r="1809" spans="1:5" x14ac:dyDescent="0.2">
      <c r="A1809">
        <v>2010</v>
      </c>
      <c r="B1809" t="s">
        <v>46</v>
      </c>
      <c r="C1809" t="s">
        <v>3</v>
      </c>
      <c r="D1809" s="246">
        <v>0</v>
      </c>
      <c r="E1809" s="37">
        <v>71.558637677996799</v>
      </c>
    </row>
    <row r="1810" spans="1:5" x14ac:dyDescent="0.2">
      <c r="A1810">
        <v>2010</v>
      </c>
      <c r="B1810" t="s">
        <v>46</v>
      </c>
      <c r="C1810" t="s">
        <v>3</v>
      </c>
      <c r="D1810" s="246" t="s">
        <v>82</v>
      </c>
      <c r="E1810" s="37">
        <v>16.8072453150535</v>
      </c>
    </row>
    <row r="1811" spans="1:5" x14ac:dyDescent="0.2">
      <c r="A1811">
        <v>2010</v>
      </c>
      <c r="B1811" t="s">
        <v>50</v>
      </c>
      <c r="C1811" t="s">
        <v>3</v>
      </c>
      <c r="D1811" s="246">
        <v>0</v>
      </c>
      <c r="E1811" s="37">
        <v>68.748343450617</v>
      </c>
    </row>
    <row r="1812" spans="1:5" x14ac:dyDescent="0.2">
      <c r="A1812">
        <v>2010</v>
      </c>
      <c r="B1812" t="s">
        <v>50</v>
      </c>
      <c r="C1812" t="s">
        <v>3</v>
      </c>
      <c r="D1812" s="246" t="s">
        <v>82</v>
      </c>
      <c r="E1812" s="37">
        <v>16.306180455175301</v>
      </c>
    </row>
    <row r="1813" spans="1:5" x14ac:dyDescent="0.2">
      <c r="A1813">
        <v>2010</v>
      </c>
      <c r="B1813" t="s">
        <v>51</v>
      </c>
      <c r="C1813" t="s">
        <v>3</v>
      </c>
      <c r="D1813" s="246">
        <v>0</v>
      </c>
      <c r="E1813" s="37">
        <v>69.924060254165198</v>
      </c>
    </row>
    <row r="1814" spans="1:5" x14ac:dyDescent="0.2">
      <c r="A1814">
        <v>2010</v>
      </c>
      <c r="B1814" t="s">
        <v>51</v>
      </c>
      <c r="C1814" t="s">
        <v>3</v>
      </c>
      <c r="D1814" s="246" t="s">
        <v>82</v>
      </c>
      <c r="E1814" s="37">
        <v>15.7777953441142</v>
      </c>
    </row>
    <row r="1815" spans="1:5" x14ac:dyDescent="0.2">
      <c r="A1815">
        <v>2010</v>
      </c>
      <c r="B1815" t="s">
        <v>53</v>
      </c>
      <c r="C1815" t="s">
        <v>3</v>
      </c>
      <c r="D1815" s="246">
        <v>0</v>
      </c>
      <c r="E1815" s="37">
        <v>72.396999261135406</v>
      </c>
    </row>
    <row r="1816" spans="1:5" x14ac:dyDescent="0.2">
      <c r="A1816">
        <v>2010</v>
      </c>
      <c r="B1816" t="s">
        <v>53</v>
      </c>
      <c r="C1816" t="s">
        <v>3</v>
      </c>
      <c r="D1816" s="246" t="s">
        <v>82</v>
      </c>
      <c r="E1816" s="37">
        <v>17.207346726447401</v>
      </c>
    </row>
    <row r="1817" spans="1:5" x14ac:dyDescent="0.2">
      <c r="A1817">
        <v>2010</v>
      </c>
      <c r="B1817" t="s">
        <v>54</v>
      </c>
      <c r="C1817" t="s">
        <v>3</v>
      </c>
      <c r="D1817" s="246">
        <v>0</v>
      </c>
      <c r="E1817" s="37">
        <v>74.102792220304593</v>
      </c>
    </row>
    <row r="1818" spans="1:5" x14ac:dyDescent="0.2">
      <c r="A1818">
        <v>2010</v>
      </c>
      <c r="B1818" t="s">
        <v>54</v>
      </c>
      <c r="C1818" t="s">
        <v>3</v>
      </c>
      <c r="D1818" s="246" t="s">
        <v>82</v>
      </c>
      <c r="E1818" s="37">
        <v>17.8934159978145</v>
      </c>
    </row>
    <row r="1819" spans="1:5" x14ac:dyDescent="0.2">
      <c r="A1819">
        <v>2010</v>
      </c>
      <c r="B1819" t="s">
        <v>55</v>
      </c>
      <c r="C1819" t="s">
        <v>3</v>
      </c>
      <c r="D1819" s="246">
        <v>0</v>
      </c>
      <c r="E1819" s="37">
        <v>71.238242666023694</v>
      </c>
    </row>
    <row r="1820" spans="1:5" x14ac:dyDescent="0.2">
      <c r="A1820">
        <v>2010</v>
      </c>
      <c r="B1820" t="s">
        <v>55</v>
      </c>
      <c r="C1820" t="s">
        <v>3</v>
      </c>
      <c r="D1820" s="246" t="s">
        <v>82</v>
      </c>
      <c r="E1820" s="37">
        <v>16.6663740804802</v>
      </c>
    </row>
    <row r="1821" spans="1:5" x14ac:dyDescent="0.2">
      <c r="A1821">
        <v>2010</v>
      </c>
      <c r="B1821" t="s">
        <v>56</v>
      </c>
      <c r="C1821" t="s">
        <v>3</v>
      </c>
      <c r="D1821" s="246">
        <v>0</v>
      </c>
      <c r="E1821" s="37">
        <v>71.132979145621604</v>
      </c>
    </row>
    <row r="1822" spans="1:5" x14ac:dyDescent="0.2">
      <c r="A1822">
        <v>2010</v>
      </c>
      <c r="B1822" t="s">
        <v>56</v>
      </c>
      <c r="C1822" t="s">
        <v>3</v>
      </c>
      <c r="D1822" s="246" t="s">
        <v>82</v>
      </c>
      <c r="E1822" s="37">
        <v>16.153123580064602</v>
      </c>
    </row>
    <row r="1823" spans="1:5" x14ac:dyDescent="0.2">
      <c r="A1823">
        <v>2010</v>
      </c>
      <c r="B1823" t="s">
        <v>57</v>
      </c>
      <c r="C1823" t="s">
        <v>3</v>
      </c>
      <c r="D1823" s="246">
        <v>0</v>
      </c>
      <c r="E1823" s="37">
        <v>69.175675744354095</v>
      </c>
    </row>
    <row r="1824" spans="1:5" x14ac:dyDescent="0.2">
      <c r="A1824">
        <v>2010</v>
      </c>
      <c r="B1824" t="s">
        <v>57</v>
      </c>
      <c r="C1824" t="s">
        <v>3</v>
      </c>
      <c r="D1824" s="246" t="s">
        <v>82</v>
      </c>
      <c r="E1824" s="37">
        <v>16.165776444245999</v>
      </c>
    </row>
    <row r="1825" spans="1:5" x14ac:dyDescent="0.2">
      <c r="A1825">
        <v>2010</v>
      </c>
      <c r="B1825" t="s">
        <v>52</v>
      </c>
      <c r="C1825" t="s">
        <v>3</v>
      </c>
      <c r="D1825" s="246">
        <v>0</v>
      </c>
      <c r="E1825" s="37">
        <v>71.020896524627005</v>
      </c>
    </row>
    <row r="1826" spans="1:5" x14ac:dyDescent="0.2">
      <c r="A1826">
        <v>2010</v>
      </c>
      <c r="B1826" t="s">
        <v>52</v>
      </c>
      <c r="C1826" t="s">
        <v>3</v>
      </c>
      <c r="D1826" s="246" t="s">
        <v>82</v>
      </c>
      <c r="E1826" s="37">
        <v>16.337233515948402</v>
      </c>
    </row>
    <row r="1827" spans="1:5" x14ac:dyDescent="0.2">
      <c r="A1827">
        <v>2010</v>
      </c>
      <c r="B1827" t="s">
        <v>58</v>
      </c>
      <c r="C1827" t="s">
        <v>3</v>
      </c>
      <c r="D1827" s="246">
        <v>0</v>
      </c>
      <c r="E1827" s="37">
        <v>71.917588040550399</v>
      </c>
    </row>
    <row r="1828" spans="1:5" x14ac:dyDescent="0.2">
      <c r="A1828">
        <v>2010</v>
      </c>
      <c r="B1828" t="s">
        <v>58</v>
      </c>
      <c r="C1828" t="s">
        <v>3</v>
      </c>
      <c r="D1828" s="246" t="s">
        <v>82</v>
      </c>
      <c r="E1828" s="37">
        <v>17.417114020486299</v>
      </c>
    </row>
    <row r="1829" spans="1:5" x14ac:dyDescent="0.2">
      <c r="A1829">
        <v>2010</v>
      </c>
      <c r="B1829" t="s">
        <v>59</v>
      </c>
      <c r="C1829" t="s">
        <v>3</v>
      </c>
      <c r="D1829" s="246">
        <v>0</v>
      </c>
      <c r="E1829" s="37">
        <v>75.5081367239233</v>
      </c>
    </row>
    <row r="1830" spans="1:5" x14ac:dyDescent="0.2">
      <c r="A1830">
        <v>2010</v>
      </c>
      <c r="B1830" t="s">
        <v>59</v>
      </c>
      <c r="C1830" t="s">
        <v>3</v>
      </c>
      <c r="D1830" s="246" t="s">
        <v>82</v>
      </c>
      <c r="E1830" s="37">
        <v>18.466333267844401</v>
      </c>
    </row>
    <row r="1831" spans="1:5" x14ac:dyDescent="0.2">
      <c r="A1831">
        <v>2010</v>
      </c>
      <c r="B1831" t="s">
        <v>60</v>
      </c>
      <c r="C1831" t="s">
        <v>3</v>
      </c>
      <c r="D1831" s="246">
        <v>0</v>
      </c>
      <c r="E1831" s="37">
        <v>75.926468022022604</v>
      </c>
    </row>
    <row r="1832" spans="1:5" x14ac:dyDescent="0.2">
      <c r="A1832">
        <v>2010</v>
      </c>
      <c r="B1832" t="s">
        <v>60</v>
      </c>
      <c r="C1832" t="s">
        <v>3</v>
      </c>
      <c r="D1832" s="246" t="s">
        <v>82</v>
      </c>
      <c r="E1832" s="37">
        <v>19.146035682141601</v>
      </c>
    </row>
    <row r="1833" spans="1:5" x14ac:dyDescent="0.2">
      <c r="A1833">
        <v>2010</v>
      </c>
      <c r="B1833" t="s">
        <v>61</v>
      </c>
      <c r="C1833" t="s">
        <v>3</v>
      </c>
      <c r="D1833" s="246">
        <v>0</v>
      </c>
      <c r="E1833" s="37">
        <v>74.198044165077604</v>
      </c>
    </row>
    <row r="1834" spans="1:5" x14ac:dyDescent="0.2">
      <c r="A1834">
        <v>2010</v>
      </c>
      <c r="B1834" t="s">
        <v>61</v>
      </c>
      <c r="C1834" t="s">
        <v>3</v>
      </c>
      <c r="D1834" s="246" t="s">
        <v>82</v>
      </c>
      <c r="E1834" s="37">
        <v>17.593326523250401</v>
      </c>
    </row>
    <row r="1835" spans="1:5" x14ac:dyDescent="0.2">
      <c r="A1835">
        <v>2010</v>
      </c>
      <c r="B1835" t="s">
        <v>62</v>
      </c>
      <c r="C1835" t="s">
        <v>3</v>
      </c>
      <c r="D1835" s="246">
        <v>0</v>
      </c>
      <c r="E1835" s="37">
        <v>76.098821500242096</v>
      </c>
    </row>
    <row r="1836" spans="1:5" x14ac:dyDescent="0.2">
      <c r="A1836">
        <v>2010</v>
      </c>
      <c r="B1836" t="s">
        <v>62</v>
      </c>
      <c r="C1836" t="s">
        <v>3</v>
      </c>
      <c r="D1836" s="246" t="s">
        <v>82</v>
      </c>
      <c r="E1836" s="37">
        <v>18.188767649797999</v>
      </c>
    </row>
    <row r="1837" spans="1:5" x14ac:dyDescent="0.2">
      <c r="A1837">
        <v>2010</v>
      </c>
      <c r="B1837" t="s">
        <v>63</v>
      </c>
      <c r="C1837" t="s">
        <v>3</v>
      </c>
      <c r="D1837" s="246">
        <v>0</v>
      </c>
      <c r="E1837" s="37">
        <v>75.152875610253105</v>
      </c>
    </row>
    <row r="1838" spans="1:5" x14ac:dyDescent="0.2">
      <c r="A1838">
        <v>2010</v>
      </c>
      <c r="B1838" t="s">
        <v>63</v>
      </c>
      <c r="C1838" t="s">
        <v>3</v>
      </c>
      <c r="D1838" s="246" t="s">
        <v>82</v>
      </c>
      <c r="E1838" s="37">
        <v>17.666752214485602</v>
      </c>
    </row>
    <row r="1839" spans="1:5" x14ac:dyDescent="0.2">
      <c r="A1839">
        <v>2010</v>
      </c>
      <c r="B1839" t="s">
        <v>64</v>
      </c>
      <c r="C1839" t="s">
        <v>3</v>
      </c>
      <c r="D1839" s="246">
        <v>0</v>
      </c>
      <c r="E1839" s="37">
        <v>76.925994524948905</v>
      </c>
    </row>
    <row r="1840" spans="1:5" x14ac:dyDescent="0.2">
      <c r="A1840">
        <v>2010</v>
      </c>
      <c r="B1840" t="s">
        <v>64</v>
      </c>
      <c r="C1840" t="s">
        <v>3</v>
      </c>
      <c r="D1840" s="246" t="s">
        <v>82</v>
      </c>
      <c r="E1840" s="37">
        <v>18.585796135272901</v>
      </c>
    </row>
    <row r="1841" spans="1:5" x14ac:dyDescent="0.2">
      <c r="A1841">
        <v>2010</v>
      </c>
      <c r="B1841" t="s">
        <v>65</v>
      </c>
      <c r="C1841" t="s">
        <v>3</v>
      </c>
      <c r="D1841" s="246">
        <v>0</v>
      </c>
      <c r="E1841" s="37">
        <v>76.005429142547001</v>
      </c>
    </row>
    <row r="1842" spans="1:5" x14ac:dyDescent="0.2">
      <c r="A1842">
        <v>2010</v>
      </c>
      <c r="B1842" t="s">
        <v>65</v>
      </c>
      <c r="C1842" t="s">
        <v>3</v>
      </c>
      <c r="D1842" s="246" t="s">
        <v>82</v>
      </c>
      <c r="E1842" s="37">
        <v>18.148379530613699</v>
      </c>
    </row>
    <row r="1843" spans="1:5" x14ac:dyDescent="0.2">
      <c r="A1843">
        <v>2010</v>
      </c>
      <c r="B1843" t="s">
        <v>66</v>
      </c>
      <c r="C1843" t="s">
        <v>3</v>
      </c>
      <c r="D1843" s="246">
        <v>0</v>
      </c>
      <c r="E1843" s="37">
        <v>73.804055243608602</v>
      </c>
    </row>
    <row r="1844" spans="1:5" x14ac:dyDescent="0.2">
      <c r="A1844">
        <v>2010</v>
      </c>
      <c r="B1844" t="s">
        <v>66</v>
      </c>
      <c r="C1844" t="s">
        <v>3</v>
      </c>
      <c r="D1844" s="246" t="s">
        <v>82</v>
      </c>
      <c r="E1844" s="37">
        <v>17.525070176990901</v>
      </c>
    </row>
    <row r="1845" spans="1:5" x14ac:dyDescent="0.2">
      <c r="A1845">
        <v>2010</v>
      </c>
      <c r="B1845" t="s">
        <v>67</v>
      </c>
      <c r="C1845" t="s">
        <v>3</v>
      </c>
      <c r="D1845" s="246">
        <v>0</v>
      </c>
      <c r="E1845" s="37">
        <v>72.642136181363796</v>
      </c>
    </row>
    <row r="1846" spans="1:5" x14ac:dyDescent="0.2">
      <c r="A1846">
        <v>2010</v>
      </c>
      <c r="B1846" t="s">
        <v>67</v>
      </c>
      <c r="C1846" t="s">
        <v>3</v>
      </c>
      <c r="D1846" s="246" t="s">
        <v>82</v>
      </c>
      <c r="E1846" s="37">
        <v>16.933417064928602</v>
      </c>
    </row>
    <row r="1847" spans="1:5" x14ac:dyDescent="0.2">
      <c r="A1847">
        <v>2010</v>
      </c>
      <c r="B1847" t="s">
        <v>68</v>
      </c>
      <c r="C1847" t="s">
        <v>3</v>
      </c>
      <c r="D1847" s="246">
        <v>0</v>
      </c>
      <c r="E1847" s="37">
        <v>73.131618624626597</v>
      </c>
    </row>
    <row r="1848" spans="1:5" x14ac:dyDescent="0.2">
      <c r="A1848">
        <v>2010</v>
      </c>
      <c r="B1848" t="s">
        <v>68</v>
      </c>
      <c r="C1848" t="s">
        <v>3</v>
      </c>
      <c r="D1848" s="246" t="s">
        <v>82</v>
      </c>
      <c r="E1848" s="37">
        <v>17.015535791829599</v>
      </c>
    </row>
    <row r="1849" spans="1:5" x14ac:dyDescent="0.2">
      <c r="A1849">
        <v>2010</v>
      </c>
      <c r="B1849" t="s">
        <v>69</v>
      </c>
      <c r="C1849" t="s">
        <v>3</v>
      </c>
      <c r="D1849" s="246">
        <v>0</v>
      </c>
      <c r="E1849" s="37">
        <v>76.339363760574699</v>
      </c>
    </row>
    <row r="1850" spans="1:5" x14ac:dyDescent="0.2">
      <c r="A1850">
        <v>2010</v>
      </c>
      <c r="B1850" t="s">
        <v>69</v>
      </c>
      <c r="C1850" t="s">
        <v>3</v>
      </c>
      <c r="D1850" s="246" t="s">
        <v>82</v>
      </c>
      <c r="E1850" s="37">
        <v>18.205678936831099</v>
      </c>
    </row>
    <row r="1851" spans="1:5" x14ac:dyDescent="0.2">
      <c r="A1851">
        <v>2011</v>
      </c>
      <c r="B1851" t="s">
        <v>144</v>
      </c>
      <c r="C1851" t="s">
        <v>47</v>
      </c>
      <c r="D1851" s="246">
        <v>0</v>
      </c>
      <c r="E1851" s="37">
        <v>70.567649837504007</v>
      </c>
    </row>
    <row r="1852" spans="1:5" x14ac:dyDescent="0.2">
      <c r="A1852">
        <v>2011</v>
      </c>
      <c r="B1852" t="s">
        <v>144</v>
      </c>
      <c r="C1852" t="s">
        <v>47</v>
      </c>
      <c r="D1852" s="246" t="s">
        <v>82</v>
      </c>
      <c r="E1852" s="37">
        <v>16.143288710324299</v>
      </c>
    </row>
    <row r="1853" spans="1:5" x14ac:dyDescent="0.2">
      <c r="A1853">
        <v>2011</v>
      </c>
      <c r="B1853" t="s">
        <v>40</v>
      </c>
      <c r="C1853" t="s">
        <v>47</v>
      </c>
      <c r="D1853" s="246">
        <v>0</v>
      </c>
      <c r="E1853" s="37">
        <v>67.250285224776206</v>
      </c>
    </row>
    <row r="1854" spans="1:5" x14ac:dyDescent="0.2">
      <c r="A1854">
        <v>2011</v>
      </c>
      <c r="B1854" t="s">
        <v>40</v>
      </c>
      <c r="C1854" t="s">
        <v>47</v>
      </c>
      <c r="D1854" s="246" t="s">
        <v>82</v>
      </c>
      <c r="E1854" s="37">
        <v>14.4632436173328</v>
      </c>
    </row>
    <row r="1855" spans="1:5" x14ac:dyDescent="0.2">
      <c r="A1855">
        <v>2011</v>
      </c>
      <c r="B1855" t="s">
        <v>41</v>
      </c>
      <c r="C1855" t="s">
        <v>47</v>
      </c>
      <c r="D1855" s="246">
        <v>0</v>
      </c>
      <c r="E1855" s="37">
        <v>68.874783067263294</v>
      </c>
    </row>
    <row r="1856" spans="1:5" x14ac:dyDescent="0.2">
      <c r="A1856">
        <v>2011</v>
      </c>
      <c r="B1856" t="s">
        <v>41</v>
      </c>
      <c r="C1856" t="s">
        <v>47</v>
      </c>
      <c r="D1856" s="246" t="s">
        <v>82</v>
      </c>
      <c r="E1856" s="37">
        <v>15.8001289943429</v>
      </c>
    </row>
    <row r="1857" spans="1:5" x14ac:dyDescent="0.2">
      <c r="A1857">
        <v>2011</v>
      </c>
      <c r="B1857" t="s">
        <v>42</v>
      </c>
      <c r="C1857" t="s">
        <v>47</v>
      </c>
      <c r="D1857" s="246">
        <v>0</v>
      </c>
      <c r="E1857" s="37">
        <v>67.508923551090007</v>
      </c>
    </row>
    <row r="1858" spans="1:5" x14ac:dyDescent="0.2">
      <c r="A1858">
        <v>2011</v>
      </c>
      <c r="B1858" t="s">
        <v>42</v>
      </c>
      <c r="C1858" t="s">
        <v>47</v>
      </c>
      <c r="D1858" s="246" t="s">
        <v>82</v>
      </c>
      <c r="E1858" s="37">
        <v>15.047422336834201</v>
      </c>
    </row>
    <row r="1859" spans="1:5" x14ac:dyDescent="0.2">
      <c r="A1859">
        <v>2011</v>
      </c>
      <c r="B1859" t="s">
        <v>43</v>
      </c>
      <c r="C1859" t="s">
        <v>47</v>
      </c>
      <c r="D1859" s="246">
        <v>0</v>
      </c>
      <c r="E1859" s="37">
        <v>67.298507002936404</v>
      </c>
    </row>
    <row r="1860" spans="1:5" x14ac:dyDescent="0.2">
      <c r="A1860">
        <v>2011</v>
      </c>
      <c r="B1860" t="s">
        <v>43</v>
      </c>
      <c r="C1860" t="s">
        <v>47</v>
      </c>
      <c r="D1860" s="246" t="s">
        <v>82</v>
      </c>
      <c r="E1860" s="37">
        <v>14.589918702142599</v>
      </c>
    </row>
    <row r="1861" spans="1:5" x14ac:dyDescent="0.2">
      <c r="A1861">
        <v>2011</v>
      </c>
      <c r="B1861" t="s">
        <v>44</v>
      </c>
      <c r="C1861" t="s">
        <v>47</v>
      </c>
      <c r="D1861" s="246">
        <v>0</v>
      </c>
      <c r="E1861" s="37">
        <v>67.623836214789705</v>
      </c>
    </row>
    <row r="1862" spans="1:5" x14ac:dyDescent="0.2">
      <c r="A1862">
        <v>2011</v>
      </c>
      <c r="B1862" t="s">
        <v>44</v>
      </c>
      <c r="C1862" t="s">
        <v>47</v>
      </c>
      <c r="D1862" s="246" t="s">
        <v>82</v>
      </c>
      <c r="E1862" s="37">
        <v>15.2636772279015</v>
      </c>
    </row>
    <row r="1863" spans="1:5" x14ac:dyDescent="0.2">
      <c r="A1863">
        <v>2011</v>
      </c>
      <c r="B1863" t="s">
        <v>45</v>
      </c>
      <c r="C1863" t="s">
        <v>47</v>
      </c>
      <c r="D1863" s="246">
        <v>0</v>
      </c>
      <c r="E1863" s="37">
        <v>69.598200983015303</v>
      </c>
    </row>
    <row r="1864" spans="1:5" x14ac:dyDescent="0.2">
      <c r="A1864">
        <v>2011</v>
      </c>
      <c r="B1864" t="s">
        <v>45</v>
      </c>
      <c r="C1864" t="s">
        <v>47</v>
      </c>
      <c r="D1864" s="246" t="s">
        <v>82</v>
      </c>
      <c r="E1864" s="37">
        <v>16.094508186334</v>
      </c>
    </row>
    <row r="1865" spans="1:5" x14ac:dyDescent="0.2">
      <c r="A1865">
        <v>2011</v>
      </c>
      <c r="B1865" t="s">
        <v>46</v>
      </c>
      <c r="C1865" t="s">
        <v>47</v>
      </c>
      <c r="D1865" s="246">
        <v>0</v>
      </c>
      <c r="E1865" s="37">
        <v>69.008895700179906</v>
      </c>
    </row>
    <row r="1866" spans="1:5" x14ac:dyDescent="0.2">
      <c r="A1866">
        <v>2011</v>
      </c>
      <c r="B1866" t="s">
        <v>46</v>
      </c>
      <c r="C1866" t="s">
        <v>47</v>
      </c>
      <c r="D1866" s="246" t="s">
        <v>82</v>
      </c>
      <c r="E1866" s="37">
        <v>16.037352949765602</v>
      </c>
    </row>
    <row r="1867" spans="1:5" x14ac:dyDescent="0.2">
      <c r="A1867">
        <v>2011</v>
      </c>
      <c r="B1867" t="s">
        <v>50</v>
      </c>
      <c r="C1867" t="s">
        <v>47</v>
      </c>
      <c r="D1867" s="246">
        <v>0</v>
      </c>
      <c r="E1867" s="37">
        <v>65.367537442894204</v>
      </c>
    </row>
    <row r="1868" spans="1:5" x14ac:dyDescent="0.2">
      <c r="A1868">
        <v>2011</v>
      </c>
      <c r="B1868" t="s">
        <v>50</v>
      </c>
      <c r="C1868" t="s">
        <v>47</v>
      </c>
      <c r="D1868" s="246" t="s">
        <v>82</v>
      </c>
      <c r="E1868" s="37">
        <v>14.654429951724</v>
      </c>
    </row>
    <row r="1869" spans="1:5" x14ac:dyDescent="0.2">
      <c r="A1869">
        <v>2011</v>
      </c>
      <c r="B1869" t="s">
        <v>51</v>
      </c>
      <c r="C1869" t="s">
        <v>47</v>
      </c>
      <c r="D1869" s="246">
        <v>0</v>
      </c>
      <c r="E1869" s="37">
        <v>66.230773903526696</v>
      </c>
    </row>
    <row r="1870" spans="1:5" x14ac:dyDescent="0.2">
      <c r="A1870">
        <v>2011</v>
      </c>
      <c r="B1870" t="s">
        <v>51</v>
      </c>
      <c r="C1870" t="s">
        <v>47</v>
      </c>
      <c r="D1870" s="246" t="s">
        <v>82</v>
      </c>
      <c r="E1870" s="37">
        <v>14.4218145424038</v>
      </c>
    </row>
    <row r="1871" spans="1:5" x14ac:dyDescent="0.2">
      <c r="A1871">
        <v>2011</v>
      </c>
      <c r="B1871" t="s">
        <v>53</v>
      </c>
      <c r="C1871" t="s">
        <v>47</v>
      </c>
      <c r="D1871" s="246">
        <v>0</v>
      </c>
      <c r="E1871" s="37">
        <v>68.741632166948094</v>
      </c>
    </row>
    <row r="1872" spans="1:5" x14ac:dyDescent="0.2">
      <c r="A1872">
        <v>2011</v>
      </c>
      <c r="B1872" t="s">
        <v>53</v>
      </c>
      <c r="C1872" t="s">
        <v>47</v>
      </c>
      <c r="D1872" s="246" t="s">
        <v>82</v>
      </c>
      <c r="E1872" s="37">
        <v>16.0135197577365</v>
      </c>
    </row>
    <row r="1873" spans="1:5" x14ac:dyDescent="0.2">
      <c r="A1873">
        <v>2011</v>
      </c>
      <c r="B1873" t="s">
        <v>54</v>
      </c>
      <c r="C1873" t="s">
        <v>47</v>
      </c>
      <c r="D1873" s="246">
        <v>0</v>
      </c>
      <c r="E1873" s="37">
        <v>70.445006694852694</v>
      </c>
    </row>
    <row r="1874" spans="1:5" x14ac:dyDescent="0.2">
      <c r="A1874">
        <v>2011</v>
      </c>
      <c r="B1874" t="s">
        <v>54</v>
      </c>
      <c r="C1874" t="s">
        <v>47</v>
      </c>
      <c r="D1874" s="246" t="s">
        <v>82</v>
      </c>
      <c r="E1874" s="37">
        <v>16.295438319251002</v>
      </c>
    </row>
    <row r="1875" spans="1:5" x14ac:dyDescent="0.2">
      <c r="A1875">
        <v>2011</v>
      </c>
      <c r="B1875" t="s">
        <v>55</v>
      </c>
      <c r="C1875" t="s">
        <v>47</v>
      </c>
      <c r="D1875" s="246">
        <v>0</v>
      </c>
      <c r="E1875" s="37">
        <v>67.725959510713494</v>
      </c>
    </row>
    <row r="1876" spans="1:5" x14ac:dyDescent="0.2">
      <c r="A1876">
        <v>2011</v>
      </c>
      <c r="B1876" t="s">
        <v>55</v>
      </c>
      <c r="C1876" t="s">
        <v>47</v>
      </c>
      <c r="D1876" s="246" t="s">
        <v>82</v>
      </c>
      <c r="E1876" s="37">
        <v>15.6908239096489</v>
      </c>
    </row>
    <row r="1877" spans="1:5" x14ac:dyDescent="0.2">
      <c r="A1877">
        <v>2011</v>
      </c>
      <c r="B1877" t="s">
        <v>56</v>
      </c>
      <c r="C1877" t="s">
        <v>47</v>
      </c>
      <c r="D1877" s="246">
        <v>0</v>
      </c>
      <c r="E1877" s="37">
        <v>67.396134396064795</v>
      </c>
    </row>
    <row r="1878" spans="1:5" x14ac:dyDescent="0.2">
      <c r="A1878">
        <v>2011</v>
      </c>
      <c r="B1878" t="s">
        <v>56</v>
      </c>
      <c r="C1878" t="s">
        <v>47</v>
      </c>
      <c r="D1878" s="246" t="s">
        <v>82</v>
      </c>
      <c r="E1878" s="37">
        <v>14.787377143175901</v>
      </c>
    </row>
    <row r="1879" spans="1:5" x14ac:dyDescent="0.2">
      <c r="A1879">
        <v>2011</v>
      </c>
      <c r="B1879" t="s">
        <v>57</v>
      </c>
      <c r="C1879" t="s">
        <v>47</v>
      </c>
      <c r="D1879" s="246">
        <v>0</v>
      </c>
      <c r="E1879" s="37">
        <v>65.000135213637094</v>
      </c>
    </row>
    <row r="1880" spans="1:5" x14ac:dyDescent="0.2">
      <c r="A1880">
        <v>2011</v>
      </c>
      <c r="B1880" t="s">
        <v>57</v>
      </c>
      <c r="C1880" t="s">
        <v>47</v>
      </c>
      <c r="D1880" s="246" t="s">
        <v>82</v>
      </c>
      <c r="E1880" s="37">
        <v>14.7793031124788</v>
      </c>
    </row>
    <row r="1881" spans="1:5" x14ac:dyDescent="0.2">
      <c r="A1881">
        <v>2011</v>
      </c>
      <c r="B1881" t="s">
        <v>52</v>
      </c>
      <c r="C1881" t="s">
        <v>47</v>
      </c>
      <c r="D1881" s="246">
        <v>0</v>
      </c>
      <c r="E1881" s="37">
        <v>67.205325079984206</v>
      </c>
    </row>
    <row r="1882" spans="1:5" x14ac:dyDescent="0.2">
      <c r="A1882">
        <v>2011</v>
      </c>
      <c r="B1882" t="s">
        <v>52</v>
      </c>
      <c r="C1882" t="s">
        <v>47</v>
      </c>
      <c r="D1882" s="246" t="s">
        <v>82</v>
      </c>
      <c r="E1882" s="37">
        <v>14.827197510983099</v>
      </c>
    </row>
    <row r="1883" spans="1:5" x14ac:dyDescent="0.2">
      <c r="A1883">
        <v>2011</v>
      </c>
      <c r="B1883" t="s">
        <v>58</v>
      </c>
      <c r="C1883" t="s">
        <v>47</v>
      </c>
      <c r="D1883" s="246">
        <v>0</v>
      </c>
      <c r="E1883" s="37">
        <v>67.948125706546506</v>
      </c>
    </row>
    <row r="1884" spans="1:5" x14ac:dyDescent="0.2">
      <c r="A1884">
        <v>2011</v>
      </c>
      <c r="B1884" t="s">
        <v>58</v>
      </c>
      <c r="C1884" t="s">
        <v>47</v>
      </c>
      <c r="D1884" s="246" t="s">
        <v>82</v>
      </c>
      <c r="E1884" s="37">
        <v>15.785714337329701</v>
      </c>
    </row>
    <row r="1885" spans="1:5" x14ac:dyDescent="0.2">
      <c r="A1885">
        <v>2011</v>
      </c>
      <c r="B1885" t="s">
        <v>59</v>
      </c>
      <c r="C1885" t="s">
        <v>47</v>
      </c>
      <c r="D1885" s="246">
        <v>0</v>
      </c>
      <c r="E1885" s="37">
        <v>72.812229252341695</v>
      </c>
    </row>
    <row r="1886" spans="1:5" x14ac:dyDescent="0.2">
      <c r="A1886">
        <v>2011</v>
      </c>
      <c r="B1886" t="s">
        <v>59</v>
      </c>
      <c r="C1886" t="s">
        <v>47</v>
      </c>
      <c r="D1886" s="246" t="s">
        <v>82</v>
      </c>
      <c r="E1886" s="37">
        <v>17.3533228438944</v>
      </c>
    </row>
    <row r="1887" spans="1:5" x14ac:dyDescent="0.2">
      <c r="A1887">
        <v>2011</v>
      </c>
      <c r="B1887" t="s">
        <v>60</v>
      </c>
      <c r="C1887" t="s">
        <v>47</v>
      </c>
      <c r="D1887" s="246">
        <v>0</v>
      </c>
      <c r="E1887" s="37">
        <v>72.351931962658995</v>
      </c>
    </row>
    <row r="1888" spans="1:5" x14ac:dyDescent="0.2">
      <c r="A1888">
        <v>2011</v>
      </c>
      <c r="B1888" t="s">
        <v>60</v>
      </c>
      <c r="C1888" t="s">
        <v>47</v>
      </c>
      <c r="D1888" s="246" t="s">
        <v>82</v>
      </c>
      <c r="E1888" s="37">
        <v>17.543090338039502</v>
      </c>
    </row>
    <row r="1889" spans="1:5" x14ac:dyDescent="0.2">
      <c r="A1889">
        <v>2011</v>
      </c>
      <c r="B1889" t="s">
        <v>61</v>
      </c>
      <c r="C1889" t="s">
        <v>47</v>
      </c>
      <c r="D1889" s="246">
        <v>0</v>
      </c>
      <c r="E1889" s="37">
        <v>70.708397758015806</v>
      </c>
    </row>
    <row r="1890" spans="1:5" x14ac:dyDescent="0.2">
      <c r="A1890">
        <v>2011</v>
      </c>
      <c r="B1890" t="s">
        <v>61</v>
      </c>
      <c r="C1890" t="s">
        <v>47</v>
      </c>
      <c r="D1890" s="246" t="s">
        <v>82</v>
      </c>
      <c r="E1890" s="37">
        <v>15.719278154597101</v>
      </c>
    </row>
    <row r="1891" spans="1:5" x14ac:dyDescent="0.2">
      <c r="A1891">
        <v>2011</v>
      </c>
      <c r="B1891" t="s">
        <v>62</v>
      </c>
      <c r="C1891" t="s">
        <v>47</v>
      </c>
      <c r="D1891" s="246">
        <v>0</v>
      </c>
      <c r="E1891" s="37">
        <v>73.040335489186901</v>
      </c>
    </row>
    <row r="1892" spans="1:5" x14ac:dyDescent="0.2">
      <c r="A1892">
        <v>2011</v>
      </c>
      <c r="B1892" t="s">
        <v>62</v>
      </c>
      <c r="C1892" t="s">
        <v>47</v>
      </c>
      <c r="D1892" s="246" t="s">
        <v>82</v>
      </c>
      <c r="E1892" s="37">
        <v>16.5313803492364</v>
      </c>
    </row>
    <row r="1893" spans="1:5" x14ac:dyDescent="0.2">
      <c r="A1893">
        <v>2011</v>
      </c>
      <c r="B1893" t="s">
        <v>63</v>
      </c>
      <c r="C1893" t="s">
        <v>47</v>
      </c>
      <c r="D1893" s="246">
        <v>0</v>
      </c>
      <c r="E1893" s="37">
        <v>72.199428675845894</v>
      </c>
    </row>
    <row r="1894" spans="1:5" x14ac:dyDescent="0.2">
      <c r="A1894">
        <v>2011</v>
      </c>
      <c r="B1894" t="s">
        <v>63</v>
      </c>
      <c r="C1894" t="s">
        <v>47</v>
      </c>
      <c r="D1894" s="246" t="s">
        <v>82</v>
      </c>
      <c r="E1894" s="37">
        <v>16.569154341341498</v>
      </c>
    </row>
    <row r="1895" spans="1:5" x14ac:dyDescent="0.2">
      <c r="A1895">
        <v>2011</v>
      </c>
      <c r="B1895" t="s">
        <v>64</v>
      </c>
      <c r="C1895" t="s">
        <v>47</v>
      </c>
      <c r="D1895" s="246">
        <v>0</v>
      </c>
      <c r="E1895" s="37">
        <v>73.974143491820897</v>
      </c>
    </row>
    <row r="1896" spans="1:5" x14ac:dyDescent="0.2">
      <c r="A1896">
        <v>2011</v>
      </c>
      <c r="B1896" t="s">
        <v>64</v>
      </c>
      <c r="C1896" t="s">
        <v>47</v>
      </c>
      <c r="D1896" s="246" t="s">
        <v>82</v>
      </c>
      <c r="E1896" s="37">
        <v>16.829251232697601</v>
      </c>
    </row>
    <row r="1897" spans="1:5" x14ac:dyDescent="0.2">
      <c r="A1897">
        <v>2011</v>
      </c>
      <c r="B1897" t="s">
        <v>65</v>
      </c>
      <c r="C1897" t="s">
        <v>47</v>
      </c>
      <c r="D1897" s="246">
        <v>0</v>
      </c>
      <c r="E1897" s="37">
        <v>72.780218547782198</v>
      </c>
    </row>
    <row r="1898" spans="1:5" x14ac:dyDescent="0.2">
      <c r="A1898">
        <v>2011</v>
      </c>
      <c r="B1898" t="s">
        <v>65</v>
      </c>
      <c r="C1898" t="s">
        <v>47</v>
      </c>
      <c r="D1898" s="246" t="s">
        <v>82</v>
      </c>
      <c r="E1898" s="37">
        <v>16.333972440896702</v>
      </c>
    </row>
    <row r="1899" spans="1:5" x14ac:dyDescent="0.2">
      <c r="A1899">
        <v>2011</v>
      </c>
      <c r="B1899" t="s">
        <v>66</v>
      </c>
      <c r="C1899" t="s">
        <v>47</v>
      </c>
      <c r="D1899" s="246">
        <v>0</v>
      </c>
      <c r="E1899" s="37">
        <v>70.712186266714795</v>
      </c>
    </row>
    <row r="1900" spans="1:5" x14ac:dyDescent="0.2">
      <c r="A1900">
        <v>2011</v>
      </c>
      <c r="B1900" t="s">
        <v>66</v>
      </c>
      <c r="C1900" t="s">
        <v>47</v>
      </c>
      <c r="D1900" s="246" t="s">
        <v>82</v>
      </c>
      <c r="E1900" s="37">
        <v>16.155508135784299</v>
      </c>
    </row>
    <row r="1901" spans="1:5" x14ac:dyDescent="0.2">
      <c r="A1901">
        <v>2011</v>
      </c>
      <c r="B1901" t="s">
        <v>67</v>
      </c>
      <c r="C1901" t="s">
        <v>47</v>
      </c>
      <c r="D1901" s="246">
        <v>0</v>
      </c>
      <c r="E1901" s="37">
        <v>69.812853888158898</v>
      </c>
    </row>
    <row r="1902" spans="1:5" x14ac:dyDescent="0.2">
      <c r="A1902">
        <v>2011</v>
      </c>
      <c r="B1902" t="s">
        <v>67</v>
      </c>
      <c r="C1902" t="s">
        <v>47</v>
      </c>
      <c r="D1902" s="246" t="s">
        <v>82</v>
      </c>
      <c r="E1902" s="37">
        <v>16.041693961110902</v>
      </c>
    </row>
    <row r="1903" spans="1:5" x14ac:dyDescent="0.2">
      <c r="A1903">
        <v>2011</v>
      </c>
      <c r="B1903" t="s">
        <v>68</v>
      </c>
      <c r="C1903" t="s">
        <v>47</v>
      </c>
      <c r="D1903" s="246">
        <v>0</v>
      </c>
      <c r="E1903" s="37">
        <v>70.262818702064706</v>
      </c>
    </row>
    <row r="1904" spans="1:5" x14ac:dyDescent="0.2">
      <c r="A1904">
        <v>2011</v>
      </c>
      <c r="B1904" t="s">
        <v>68</v>
      </c>
      <c r="C1904" t="s">
        <v>47</v>
      </c>
      <c r="D1904" s="246" t="s">
        <v>82</v>
      </c>
      <c r="E1904" s="37">
        <v>16.152193752822999</v>
      </c>
    </row>
    <row r="1905" spans="1:5" x14ac:dyDescent="0.2">
      <c r="A1905">
        <v>2011</v>
      </c>
      <c r="B1905" t="s">
        <v>69</v>
      </c>
      <c r="C1905" t="s">
        <v>47</v>
      </c>
      <c r="D1905" s="246">
        <v>0</v>
      </c>
      <c r="E1905" s="37">
        <v>72.889442222264407</v>
      </c>
    </row>
    <row r="1906" spans="1:5" x14ac:dyDescent="0.2">
      <c r="A1906">
        <v>2011</v>
      </c>
      <c r="B1906" t="s">
        <v>69</v>
      </c>
      <c r="C1906" t="s">
        <v>47</v>
      </c>
      <c r="D1906" s="246" t="s">
        <v>82</v>
      </c>
      <c r="E1906" s="37">
        <v>16.538796618894601</v>
      </c>
    </row>
    <row r="1907" spans="1:5" x14ac:dyDescent="0.2">
      <c r="A1907">
        <v>2011</v>
      </c>
      <c r="B1907" t="s">
        <v>144</v>
      </c>
      <c r="C1907" t="s">
        <v>48</v>
      </c>
      <c r="D1907" s="246">
        <v>0</v>
      </c>
      <c r="E1907" s="37">
        <v>77.914752824725397</v>
      </c>
    </row>
    <row r="1908" spans="1:5" x14ac:dyDescent="0.2">
      <c r="A1908">
        <v>2011</v>
      </c>
      <c r="B1908" t="s">
        <v>144</v>
      </c>
      <c r="C1908" t="s">
        <v>48</v>
      </c>
      <c r="D1908" s="246" t="s">
        <v>82</v>
      </c>
      <c r="E1908" s="37">
        <v>19.15959445487</v>
      </c>
    </row>
    <row r="1909" spans="1:5" x14ac:dyDescent="0.2">
      <c r="A1909">
        <v>2011</v>
      </c>
      <c r="B1909" t="s">
        <v>40</v>
      </c>
      <c r="C1909" t="s">
        <v>48</v>
      </c>
      <c r="D1909" s="246">
        <v>0</v>
      </c>
      <c r="E1909" s="37">
        <v>73.990722306259499</v>
      </c>
    </row>
    <row r="1910" spans="1:5" x14ac:dyDescent="0.2">
      <c r="A1910">
        <v>2011</v>
      </c>
      <c r="B1910" t="s">
        <v>40</v>
      </c>
      <c r="C1910" t="s">
        <v>48</v>
      </c>
      <c r="D1910" s="246" t="s">
        <v>82</v>
      </c>
      <c r="E1910" s="37">
        <v>16.575892418142601</v>
      </c>
    </row>
    <row r="1911" spans="1:5" x14ac:dyDescent="0.2">
      <c r="A1911">
        <v>2011</v>
      </c>
      <c r="B1911" t="s">
        <v>41</v>
      </c>
      <c r="C1911" t="s">
        <v>48</v>
      </c>
      <c r="D1911" s="246">
        <v>0</v>
      </c>
      <c r="E1911" s="37">
        <v>75.804998872105003</v>
      </c>
    </row>
    <row r="1912" spans="1:5" x14ac:dyDescent="0.2">
      <c r="A1912">
        <v>2011</v>
      </c>
      <c r="B1912" t="s">
        <v>41</v>
      </c>
      <c r="C1912" t="s">
        <v>48</v>
      </c>
      <c r="D1912" s="246" t="s">
        <v>82</v>
      </c>
      <c r="E1912" s="37">
        <v>18.832257840514298</v>
      </c>
    </row>
    <row r="1913" spans="1:5" x14ac:dyDescent="0.2">
      <c r="A1913">
        <v>2011</v>
      </c>
      <c r="B1913" t="s">
        <v>42</v>
      </c>
      <c r="C1913" t="s">
        <v>48</v>
      </c>
      <c r="D1913" s="246">
        <v>0</v>
      </c>
      <c r="E1913" s="37">
        <v>74.110791757165302</v>
      </c>
    </row>
    <row r="1914" spans="1:5" x14ac:dyDescent="0.2">
      <c r="A1914">
        <v>2011</v>
      </c>
      <c r="B1914" t="s">
        <v>42</v>
      </c>
      <c r="C1914" t="s">
        <v>48</v>
      </c>
      <c r="D1914" s="246" t="s">
        <v>82</v>
      </c>
      <c r="E1914" s="37">
        <v>17.552034462272701</v>
      </c>
    </row>
    <row r="1915" spans="1:5" x14ac:dyDescent="0.2">
      <c r="A1915">
        <v>2011</v>
      </c>
      <c r="B1915" t="s">
        <v>43</v>
      </c>
      <c r="C1915" t="s">
        <v>48</v>
      </c>
      <c r="D1915" s="246">
        <v>0</v>
      </c>
      <c r="E1915" s="37">
        <v>72.8318084018712</v>
      </c>
    </row>
    <row r="1916" spans="1:5" x14ac:dyDescent="0.2">
      <c r="A1916">
        <v>2011</v>
      </c>
      <c r="B1916" t="s">
        <v>43</v>
      </c>
      <c r="C1916" t="s">
        <v>48</v>
      </c>
      <c r="D1916" s="246" t="s">
        <v>82</v>
      </c>
      <c r="E1916" s="37">
        <v>16.3398481310252</v>
      </c>
    </row>
    <row r="1917" spans="1:5" x14ac:dyDescent="0.2">
      <c r="A1917">
        <v>2011</v>
      </c>
      <c r="B1917" t="s">
        <v>44</v>
      </c>
      <c r="C1917" t="s">
        <v>48</v>
      </c>
      <c r="D1917" s="246">
        <v>0</v>
      </c>
      <c r="E1917" s="37">
        <v>75.011843771215595</v>
      </c>
    </row>
    <row r="1918" spans="1:5" x14ac:dyDescent="0.2">
      <c r="A1918">
        <v>2011</v>
      </c>
      <c r="B1918" t="s">
        <v>44</v>
      </c>
      <c r="C1918" t="s">
        <v>48</v>
      </c>
      <c r="D1918" s="246" t="s">
        <v>82</v>
      </c>
      <c r="E1918" s="37">
        <v>17.697733066856699</v>
      </c>
    </row>
    <row r="1919" spans="1:5" x14ac:dyDescent="0.2">
      <c r="A1919">
        <v>2011</v>
      </c>
      <c r="B1919" t="s">
        <v>45</v>
      </c>
      <c r="C1919" t="s">
        <v>48</v>
      </c>
      <c r="D1919" s="246">
        <v>0</v>
      </c>
      <c r="E1919" s="37">
        <v>75.606833942881806</v>
      </c>
    </row>
    <row r="1920" spans="1:5" x14ac:dyDescent="0.2">
      <c r="A1920">
        <v>2011</v>
      </c>
      <c r="B1920" t="s">
        <v>45</v>
      </c>
      <c r="C1920" t="s">
        <v>48</v>
      </c>
      <c r="D1920" s="246" t="s">
        <v>82</v>
      </c>
      <c r="E1920" s="37">
        <v>18.6618687809693</v>
      </c>
    </row>
    <row r="1921" spans="1:5" x14ac:dyDescent="0.2">
      <c r="A1921">
        <v>2011</v>
      </c>
      <c r="B1921" t="s">
        <v>46</v>
      </c>
      <c r="C1921" t="s">
        <v>48</v>
      </c>
      <c r="D1921" s="246">
        <v>0</v>
      </c>
      <c r="E1921" s="37">
        <v>75.210096390585306</v>
      </c>
    </row>
    <row r="1922" spans="1:5" x14ac:dyDescent="0.2">
      <c r="A1922">
        <v>2011</v>
      </c>
      <c r="B1922" t="s">
        <v>46</v>
      </c>
      <c r="C1922" t="s">
        <v>48</v>
      </c>
      <c r="D1922" s="246" t="s">
        <v>82</v>
      </c>
      <c r="E1922" s="37">
        <v>17.943106732627101</v>
      </c>
    </row>
    <row r="1923" spans="1:5" x14ac:dyDescent="0.2">
      <c r="A1923">
        <v>2011</v>
      </c>
      <c r="B1923" t="s">
        <v>50</v>
      </c>
      <c r="C1923" t="s">
        <v>48</v>
      </c>
      <c r="D1923" s="246">
        <v>0</v>
      </c>
      <c r="E1923" s="37">
        <v>73.074168445835198</v>
      </c>
    </row>
    <row r="1924" spans="1:5" x14ac:dyDescent="0.2">
      <c r="A1924">
        <v>2011</v>
      </c>
      <c r="B1924" t="s">
        <v>50</v>
      </c>
      <c r="C1924" t="s">
        <v>48</v>
      </c>
      <c r="D1924" s="246" t="s">
        <v>82</v>
      </c>
      <c r="E1924" s="37">
        <v>18.129592833152799</v>
      </c>
    </row>
    <row r="1925" spans="1:5" x14ac:dyDescent="0.2">
      <c r="A1925">
        <v>2011</v>
      </c>
      <c r="B1925" t="s">
        <v>51</v>
      </c>
      <c r="C1925" t="s">
        <v>48</v>
      </c>
      <c r="D1925" s="246">
        <v>0</v>
      </c>
      <c r="E1925" s="37">
        <v>74.167801440548601</v>
      </c>
    </row>
    <row r="1926" spans="1:5" x14ac:dyDescent="0.2">
      <c r="A1926">
        <v>2011</v>
      </c>
      <c r="B1926" t="s">
        <v>51</v>
      </c>
      <c r="C1926" t="s">
        <v>48</v>
      </c>
      <c r="D1926" s="246" t="s">
        <v>82</v>
      </c>
      <c r="E1926" s="37">
        <v>17.1174866230667</v>
      </c>
    </row>
    <row r="1927" spans="1:5" x14ac:dyDescent="0.2">
      <c r="A1927">
        <v>2011</v>
      </c>
      <c r="B1927" t="s">
        <v>53</v>
      </c>
      <c r="C1927" t="s">
        <v>48</v>
      </c>
      <c r="D1927" s="246">
        <v>0</v>
      </c>
      <c r="E1927" s="37">
        <v>76.660311825589005</v>
      </c>
    </row>
    <row r="1928" spans="1:5" x14ac:dyDescent="0.2">
      <c r="A1928">
        <v>2011</v>
      </c>
      <c r="B1928" t="s">
        <v>53</v>
      </c>
      <c r="C1928" t="s">
        <v>48</v>
      </c>
      <c r="D1928" s="246" t="s">
        <v>82</v>
      </c>
      <c r="E1928" s="37">
        <v>18.381976272899202</v>
      </c>
    </row>
    <row r="1929" spans="1:5" x14ac:dyDescent="0.2">
      <c r="A1929">
        <v>2011</v>
      </c>
      <c r="B1929" t="s">
        <v>54</v>
      </c>
      <c r="C1929" t="s">
        <v>48</v>
      </c>
      <c r="D1929" s="246">
        <v>0</v>
      </c>
      <c r="E1929" s="37">
        <v>78.453824258236295</v>
      </c>
    </row>
    <row r="1930" spans="1:5" x14ac:dyDescent="0.2">
      <c r="A1930">
        <v>2011</v>
      </c>
      <c r="B1930" t="s">
        <v>54</v>
      </c>
      <c r="C1930" t="s">
        <v>48</v>
      </c>
      <c r="D1930" s="246" t="s">
        <v>82</v>
      </c>
      <c r="E1930" s="37">
        <v>19.4715660472773</v>
      </c>
    </row>
    <row r="1931" spans="1:5" x14ac:dyDescent="0.2">
      <c r="A1931">
        <v>2011</v>
      </c>
      <c r="B1931" t="s">
        <v>55</v>
      </c>
      <c r="C1931" t="s">
        <v>48</v>
      </c>
      <c r="D1931" s="246">
        <v>0</v>
      </c>
      <c r="E1931" s="37">
        <v>75.463965235297806</v>
      </c>
    </row>
    <row r="1932" spans="1:5" x14ac:dyDescent="0.2">
      <c r="A1932">
        <v>2011</v>
      </c>
      <c r="B1932" t="s">
        <v>55</v>
      </c>
      <c r="C1932" t="s">
        <v>48</v>
      </c>
      <c r="D1932" s="246" t="s">
        <v>82</v>
      </c>
      <c r="E1932" s="37">
        <v>17.675821043429401</v>
      </c>
    </row>
    <row r="1933" spans="1:5" x14ac:dyDescent="0.2">
      <c r="A1933">
        <v>2011</v>
      </c>
      <c r="B1933" t="s">
        <v>56</v>
      </c>
      <c r="C1933" t="s">
        <v>48</v>
      </c>
      <c r="D1933" s="246">
        <v>0</v>
      </c>
      <c r="E1933" s="37">
        <v>75.893249736945407</v>
      </c>
    </row>
    <row r="1934" spans="1:5" x14ac:dyDescent="0.2">
      <c r="A1934">
        <v>2011</v>
      </c>
      <c r="B1934" t="s">
        <v>56</v>
      </c>
      <c r="C1934" t="s">
        <v>48</v>
      </c>
      <c r="D1934" s="246" t="s">
        <v>82</v>
      </c>
      <c r="E1934" s="37">
        <v>17.608212665236199</v>
      </c>
    </row>
    <row r="1935" spans="1:5" x14ac:dyDescent="0.2">
      <c r="A1935">
        <v>2011</v>
      </c>
      <c r="B1935" t="s">
        <v>57</v>
      </c>
      <c r="C1935" t="s">
        <v>48</v>
      </c>
      <c r="D1935" s="246">
        <v>0</v>
      </c>
      <c r="E1935" s="37">
        <v>74.425047799900995</v>
      </c>
    </row>
    <row r="1936" spans="1:5" x14ac:dyDescent="0.2">
      <c r="A1936">
        <v>2011</v>
      </c>
      <c r="B1936" t="s">
        <v>57</v>
      </c>
      <c r="C1936" t="s">
        <v>48</v>
      </c>
      <c r="D1936" s="246" t="s">
        <v>82</v>
      </c>
      <c r="E1936" s="37">
        <v>17.6036581956044</v>
      </c>
    </row>
    <row r="1937" spans="1:5" x14ac:dyDescent="0.2">
      <c r="A1937">
        <v>2011</v>
      </c>
      <c r="B1937" t="s">
        <v>52</v>
      </c>
      <c r="C1937" t="s">
        <v>48</v>
      </c>
      <c r="D1937" s="246">
        <v>0</v>
      </c>
      <c r="E1937" s="37">
        <v>75.5448888004792</v>
      </c>
    </row>
    <row r="1938" spans="1:5" x14ac:dyDescent="0.2">
      <c r="A1938">
        <v>2011</v>
      </c>
      <c r="B1938" t="s">
        <v>52</v>
      </c>
      <c r="C1938" t="s">
        <v>48</v>
      </c>
      <c r="D1938" s="246" t="s">
        <v>82</v>
      </c>
      <c r="E1938" s="37">
        <v>17.789664473911898</v>
      </c>
    </row>
    <row r="1939" spans="1:5" x14ac:dyDescent="0.2">
      <c r="A1939">
        <v>2011</v>
      </c>
      <c r="B1939" t="s">
        <v>58</v>
      </c>
      <c r="C1939" t="s">
        <v>48</v>
      </c>
      <c r="D1939" s="246">
        <v>0</v>
      </c>
      <c r="E1939" s="37">
        <v>76.750548611677004</v>
      </c>
    </row>
    <row r="1940" spans="1:5" x14ac:dyDescent="0.2">
      <c r="A1940">
        <v>2011</v>
      </c>
      <c r="B1940" t="s">
        <v>58</v>
      </c>
      <c r="C1940" t="s">
        <v>48</v>
      </c>
      <c r="D1940" s="246" t="s">
        <v>82</v>
      </c>
      <c r="E1940" s="37">
        <v>19.05900743754</v>
      </c>
    </row>
    <row r="1941" spans="1:5" x14ac:dyDescent="0.2">
      <c r="A1941">
        <v>2011</v>
      </c>
      <c r="B1941" t="s">
        <v>59</v>
      </c>
      <c r="C1941" t="s">
        <v>48</v>
      </c>
      <c r="D1941" s="246">
        <v>0</v>
      </c>
      <c r="E1941" s="37">
        <v>78.893335995170602</v>
      </c>
    </row>
    <row r="1942" spans="1:5" x14ac:dyDescent="0.2">
      <c r="A1942">
        <v>2011</v>
      </c>
      <c r="B1942" t="s">
        <v>59</v>
      </c>
      <c r="C1942" t="s">
        <v>48</v>
      </c>
      <c r="D1942" s="246" t="s">
        <v>82</v>
      </c>
      <c r="E1942" s="37">
        <v>19.669985847947601</v>
      </c>
    </row>
    <row r="1943" spans="1:5" x14ac:dyDescent="0.2">
      <c r="A1943">
        <v>2011</v>
      </c>
      <c r="B1943" t="s">
        <v>60</v>
      </c>
      <c r="C1943" t="s">
        <v>48</v>
      </c>
      <c r="D1943" s="246">
        <v>0</v>
      </c>
      <c r="E1943" s="37">
        <v>80.586716330103798</v>
      </c>
    </row>
    <row r="1944" spans="1:5" x14ac:dyDescent="0.2">
      <c r="A1944">
        <v>2011</v>
      </c>
      <c r="B1944" t="s">
        <v>60</v>
      </c>
      <c r="C1944" t="s">
        <v>48</v>
      </c>
      <c r="D1944" s="246" t="s">
        <v>82</v>
      </c>
      <c r="E1944" s="37">
        <v>20.911268995166498</v>
      </c>
    </row>
    <row r="1945" spans="1:5" x14ac:dyDescent="0.2">
      <c r="A1945">
        <v>2011</v>
      </c>
      <c r="B1945" t="s">
        <v>61</v>
      </c>
      <c r="C1945" t="s">
        <v>48</v>
      </c>
      <c r="D1945" s="246">
        <v>0</v>
      </c>
      <c r="E1945" s="37">
        <v>78.231970082913094</v>
      </c>
    </row>
    <row r="1946" spans="1:5" x14ac:dyDescent="0.2">
      <c r="A1946">
        <v>2011</v>
      </c>
      <c r="B1946" t="s">
        <v>61</v>
      </c>
      <c r="C1946" t="s">
        <v>48</v>
      </c>
      <c r="D1946" s="246" t="s">
        <v>82</v>
      </c>
      <c r="E1946" s="37">
        <v>19.321320318433301</v>
      </c>
    </row>
    <row r="1947" spans="1:5" x14ac:dyDescent="0.2">
      <c r="A1947">
        <v>2011</v>
      </c>
      <c r="B1947" t="s">
        <v>62</v>
      </c>
      <c r="C1947" t="s">
        <v>48</v>
      </c>
      <c r="D1947" s="246">
        <v>0</v>
      </c>
      <c r="E1947" s="37">
        <v>79.835730387610297</v>
      </c>
    </row>
    <row r="1948" spans="1:5" x14ac:dyDescent="0.2">
      <c r="A1948">
        <v>2011</v>
      </c>
      <c r="B1948" t="s">
        <v>62</v>
      </c>
      <c r="C1948" t="s">
        <v>48</v>
      </c>
      <c r="D1948" s="246" t="s">
        <v>82</v>
      </c>
      <c r="E1948" s="37">
        <v>19.905784415316099</v>
      </c>
    </row>
    <row r="1949" spans="1:5" x14ac:dyDescent="0.2">
      <c r="A1949">
        <v>2011</v>
      </c>
      <c r="B1949" t="s">
        <v>63</v>
      </c>
      <c r="C1949" t="s">
        <v>48</v>
      </c>
      <c r="D1949" s="246">
        <v>0</v>
      </c>
      <c r="E1949" s="37">
        <v>78.907188479803395</v>
      </c>
    </row>
    <row r="1950" spans="1:5" x14ac:dyDescent="0.2">
      <c r="A1950">
        <v>2011</v>
      </c>
      <c r="B1950" t="s">
        <v>63</v>
      </c>
      <c r="C1950" t="s">
        <v>48</v>
      </c>
      <c r="D1950" s="246" t="s">
        <v>82</v>
      </c>
      <c r="E1950" s="37">
        <v>19.011335877295402</v>
      </c>
    </row>
    <row r="1951" spans="1:5" x14ac:dyDescent="0.2">
      <c r="A1951">
        <v>2011</v>
      </c>
      <c r="B1951" t="s">
        <v>64</v>
      </c>
      <c r="C1951" t="s">
        <v>48</v>
      </c>
      <c r="D1951" s="246">
        <v>0</v>
      </c>
      <c r="E1951" s="37">
        <v>80.734377760480001</v>
      </c>
    </row>
    <row r="1952" spans="1:5" x14ac:dyDescent="0.2">
      <c r="A1952">
        <v>2011</v>
      </c>
      <c r="B1952" t="s">
        <v>64</v>
      </c>
      <c r="C1952" t="s">
        <v>48</v>
      </c>
      <c r="D1952" s="246" t="s">
        <v>82</v>
      </c>
      <c r="E1952" s="37">
        <v>20.538481747945301</v>
      </c>
    </row>
    <row r="1953" spans="1:5" x14ac:dyDescent="0.2">
      <c r="A1953">
        <v>2011</v>
      </c>
      <c r="B1953" t="s">
        <v>65</v>
      </c>
      <c r="C1953" t="s">
        <v>48</v>
      </c>
      <c r="D1953" s="246">
        <v>0</v>
      </c>
      <c r="E1953" s="37">
        <v>79.781411718576194</v>
      </c>
    </row>
    <row r="1954" spans="1:5" x14ac:dyDescent="0.2">
      <c r="A1954">
        <v>2011</v>
      </c>
      <c r="B1954" t="s">
        <v>65</v>
      </c>
      <c r="C1954" t="s">
        <v>48</v>
      </c>
      <c r="D1954" s="246" t="s">
        <v>82</v>
      </c>
      <c r="E1954" s="37">
        <v>19.9121436164389</v>
      </c>
    </row>
    <row r="1955" spans="1:5" x14ac:dyDescent="0.2">
      <c r="A1955">
        <v>2011</v>
      </c>
      <c r="B1955" t="s">
        <v>66</v>
      </c>
      <c r="C1955" t="s">
        <v>48</v>
      </c>
      <c r="D1955" s="246">
        <v>0</v>
      </c>
      <c r="E1955" s="37">
        <v>77.858259795266903</v>
      </c>
    </row>
    <row r="1956" spans="1:5" x14ac:dyDescent="0.2">
      <c r="A1956">
        <v>2011</v>
      </c>
      <c r="B1956" t="s">
        <v>66</v>
      </c>
      <c r="C1956" t="s">
        <v>48</v>
      </c>
      <c r="D1956" s="246" t="s">
        <v>82</v>
      </c>
      <c r="E1956" s="37">
        <v>19.209984629232999</v>
      </c>
    </row>
    <row r="1957" spans="1:5" x14ac:dyDescent="0.2">
      <c r="A1957">
        <v>2011</v>
      </c>
      <c r="B1957" t="s">
        <v>67</v>
      </c>
      <c r="C1957" t="s">
        <v>48</v>
      </c>
      <c r="D1957" s="246">
        <v>0</v>
      </c>
      <c r="E1957" s="37">
        <v>76.596403571817604</v>
      </c>
    </row>
    <row r="1958" spans="1:5" x14ac:dyDescent="0.2">
      <c r="A1958">
        <v>2011</v>
      </c>
      <c r="B1958" t="s">
        <v>67</v>
      </c>
      <c r="C1958" t="s">
        <v>48</v>
      </c>
      <c r="D1958" s="246" t="s">
        <v>82</v>
      </c>
      <c r="E1958" s="37">
        <v>18.228464771581798</v>
      </c>
    </row>
    <row r="1959" spans="1:5" x14ac:dyDescent="0.2">
      <c r="A1959">
        <v>2011</v>
      </c>
      <c r="B1959" t="s">
        <v>68</v>
      </c>
      <c r="C1959" t="s">
        <v>48</v>
      </c>
      <c r="D1959" s="246">
        <v>0</v>
      </c>
      <c r="E1959" s="37">
        <v>76.571305474570096</v>
      </c>
    </row>
    <row r="1960" spans="1:5" x14ac:dyDescent="0.2">
      <c r="A1960">
        <v>2011</v>
      </c>
      <c r="B1960" t="s">
        <v>68</v>
      </c>
      <c r="C1960" t="s">
        <v>48</v>
      </c>
      <c r="D1960" s="246" t="s">
        <v>82</v>
      </c>
      <c r="E1960" s="37">
        <v>18.010766682029399</v>
      </c>
    </row>
    <row r="1961" spans="1:5" x14ac:dyDescent="0.2">
      <c r="A1961">
        <v>2011</v>
      </c>
      <c r="B1961" t="s">
        <v>69</v>
      </c>
      <c r="C1961" t="s">
        <v>48</v>
      </c>
      <c r="D1961" s="246">
        <v>0</v>
      </c>
      <c r="E1961" s="37">
        <v>80.178821524128907</v>
      </c>
    </row>
    <row r="1962" spans="1:5" x14ac:dyDescent="0.2">
      <c r="A1962">
        <v>2011</v>
      </c>
      <c r="B1962" t="s">
        <v>69</v>
      </c>
      <c r="C1962" t="s">
        <v>48</v>
      </c>
      <c r="D1962" s="246" t="s">
        <v>82</v>
      </c>
      <c r="E1962" s="37">
        <v>19.896266701029599</v>
      </c>
    </row>
    <row r="1963" spans="1:5" x14ac:dyDescent="0.2">
      <c r="A1963">
        <v>2011</v>
      </c>
      <c r="B1963" t="s">
        <v>144</v>
      </c>
      <c r="C1963" t="s">
        <v>3</v>
      </c>
      <c r="D1963" s="246">
        <v>0</v>
      </c>
      <c r="E1963" s="37">
        <v>74.195954082863096</v>
      </c>
    </row>
    <row r="1964" spans="1:5" x14ac:dyDescent="0.2">
      <c r="A1964">
        <v>2011</v>
      </c>
      <c r="B1964" t="s">
        <v>144</v>
      </c>
      <c r="C1964" t="s">
        <v>3</v>
      </c>
      <c r="D1964" s="246" t="s">
        <v>82</v>
      </c>
      <c r="E1964" s="37">
        <v>17.7677487738511</v>
      </c>
    </row>
    <row r="1965" spans="1:5" x14ac:dyDescent="0.2">
      <c r="A1965">
        <v>2011</v>
      </c>
      <c r="B1965" t="s">
        <v>40</v>
      </c>
      <c r="C1965" t="s">
        <v>3</v>
      </c>
      <c r="D1965" s="246">
        <v>0</v>
      </c>
      <c r="E1965" s="37">
        <v>70.324606811956798</v>
      </c>
    </row>
    <row r="1966" spans="1:5" x14ac:dyDescent="0.2">
      <c r="A1966">
        <v>2011</v>
      </c>
      <c r="B1966" t="s">
        <v>40</v>
      </c>
      <c r="C1966" t="s">
        <v>3</v>
      </c>
      <c r="D1966" s="246" t="s">
        <v>82</v>
      </c>
      <c r="E1966" s="37">
        <v>15.416481377047999</v>
      </c>
    </row>
    <row r="1967" spans="1:5" x14ac:dyDescent="0.2">
      <c r="A1967">
        <v>2011</v>
      </c>
      <c r="B1967" t="s">
        <v>41</v>
      </c>
      <c r="C1967" t="s">
        <v>3</v>
      </c>
      <c r="D1967" s="246">
        <v>0</v>
      </c>
      <c r="E1967" s="37">
        <v>72.107041368487501</v>
      </c>
    </row>
    <row r="1968" spans="1:5" x14ac:dyDescent="0.2">
      <c r="A1968">
        <v>2011</v>
      </c>
      <c r="B1968" t="s">
        <v>41</v>
      </c>
      <c r="C1968" t="s">
        <v>3</v>
      </c>
      <c r="D1968" s="246" t="s">
        <v>82</v>
      </c>
      <c r="E1968" s="37">
        <v>17.244334977320801</v>
      </c>
    </row>
    <row r="1969" spans="1:5" x14ac:dyDescent="0.2">
      <c r="A1969">
        <v>2011</v>
      </c>
      <c r="B1969" t="s">
        <v>42</v>
      </c>
      <c r="C1969" t="s">
        <v>3</v>
      </c>
      <c r="D1969" s="246">
        <v>0</v>
      </c>
      <c r="E1969" s="37">
        <v>70.642768451761498</v>
      </c>
    </row>
    <row r="1970" spans="1:5" x14ac:dyDescent="0.2">
      <c r="A1970">
        <v>2011</v>
      </c>
      <c r="B1970" t="s">
        <v>42</v>
      </c>
      <c r="C1970" t="s">
        <v>3</v>
      </c>
      <c r="D1970" s="246" t="s">
        <v>82</v>
      </c>
      <c r="E1970" s="37">
        <v>16.307200765473699</v>
      </c>
    </row>
    <row r="1971" spans="1:5" x14ac:dyDescent="0.2">
      <c r="A1971">
        <v>2011</v>
      </c>
      <c r="B1971" t="s">
        <v>43</v>
      </c>
      <c r="C1971" t="s">
        <v>3</v>
      </c>
      <c r="D1971" s="246">
        <v>0</v>
      </c>
      <c r="E1971" s="37">
        <v>69.865065495051496</v>
      </c>
    </row>
    <row r="1972" spans="1:5" x14ac:dyDescent="0.2">
      <c r="A1972">
        <v>2011</v>
      </c>
      <c r="B1972" t="s">
        <v>43</v>
      </c>
      <c r="C1972" t="s">
        <v>3</v>
      </c>
      <c r="D1972" s="246" t="s">
        <v>82</v>
      </c>
      <c r="E1972" s="37">
        <v>15.4278638972386</v>
      </c>
    </row>
    <row r="1973" spans="1:5" x14ac:dyDescent="0.2">
      <c r="A1973">
        <v>2011</v>
      </c>
      <c r="B1973" t="s">
        <v>44</v>
      </c>
      <c r="C1973" t="s">
        <v>3</v>
      </c>
      <c r="D1973" s="246">
        <v>0</v>
      </c>
      <c r="E1973" s="37">
        <v>71.088177327991303</v>
      </c>
    </row>
    <row r="1974" spans="1:5" x14ac:dyDescent="0.2">
      <c r="A1974">
        <v>2011</v>
      </c>
      <c r="B1974" t="s">
        <v>44</v>
      </c>
      <c r="C1974" t="s">
        <v>3</v>
      </c>
      <c r="D1974" s="246" t="s">
        <v>82</v>
      </c>
      <c r="E1974" s="37">
        <v>16.477544601532301</v>
      </c>
    </row>
    <row r="1975" spans="1:5" x14ac:dyDescent="0.2">
      <c r="A1975">
        <v>2011</v>
      </c>
      <c r="B1975" t="s">
        <v>45</v>
      </c>
      <c r="C1975" t="s">
        <v>3</v>
      </c>
      <c r="D1975" s="246">
        <v>0</v>
      </c>
      <c r="E1975" s="37">
        <v>72.465096916133305</v>
      </c>
    </row>
    <row r="1976" spans="1:5" x14ac:dyDescent="0.2">
      <c r="A1976">
        <v>2011</v>
      </c>
      <c r="B1976" t="s">
        <v>45</v>
      </c>
      <c r="C1976" t="s">
        <v>3</v>
      </c>
      <c r="D1976" s="246" t="s">
        <v>82</v>
      </c>
      <c r="E1976" s="37">
        <v>17.388528332233101</v>
      </c>
    </row>
    <row r="1977" spans="1:5" x14ac:dyDescent="0.2">
      <c r="A1977">
        <v>2011</v>
      </c>
      <c r="B1977" t="s">
        <v>46</v>
      </c>
      <c r="C1977" t="s">
        <v>3</v>
      </c>
      <c r="D1977" s="246">
        <v>0</v>
      </c>
      <c r="E1977" s="37">
        <v>71.893341202245907</v>
      </c>
    </row>
    <row r="1978" spans="1:5" x14ac:dyDescent="0.2">
      <c r="A1978">
        <v>2011</v>
      </c>
      <c r="B1978" t="s">
        <v>46</v>
      </c>
      <c r="C1978" t="s">
        <v>3</v>
      </c>
      <c r="D1978" s="246" t="s">
        <v>82</v>
      </c>
      <c r="E1978" s="37">
        <v>16.941407259929399</v>
      </c>
    </row>
    <row r="1979" spans="1:5" x14ac:dyDescent="0.2">
      <c r="A1979">
        <v>2011</v>
      </c>
      <c r="B1979" t="s">
        <v>50</v>
      </c>
      <c r="C1979" t="s">
        <v>3</v>
      </c>
      <c r="D1979" s="246">
        <v>0</v>
      </c>
      <c r="E1979" s="37">
        <v>69.065701479995795</v>
      </c>
    </row>
    <row r="1980" spans="1:5" x14ac:dyDescent="0.2">
      <c r="A1980">
        <v>2011</v>
      </c>
      <c r="B1980" t="s">
        <v>50</v>
      </c>
      <c r="C1980" t="s">
        <v>3</v>
      </c>
      <c r="D1980" s="246" t="s">
        <v>82</v>
      </c>
      <c r="E1980" s="37">
        <v>16.409059176323101</v>
      </c>
    </row>
    <row r="1981" spans="1:5" x14ac:dyDescent="0.2">
      <c r="A1981">
        <v>2011</v>
      </c>
      <c r="B1981" t="s">
        <v>51</v>
      </c>
      <c r="C1981" t="s">
        <v>3</v>
      </c>
      <c r="D1981" s="246">
        <v>0</v>
      </c>
      <c r="E1981" s="37">
        <v>70.118234817224305</v>
      </c>
    </row>
    <row r="1982" spans="1:5" x14ac:dyDescent="0.2">
      <c r="A1982">
        <v>2011</v>
      </c>
      <c r="B1982" t="s">
        <v>51</v>
      </c>
      <c r="C1982" t="s">
        <v>3</v>
      </c>
      <c r="D1982" s="246" t="s">
        <v>82</v>
      </c>
      <c r="E1982" s="37">
        <v>15.8528854410884</v>
      </c>
    </row>
    <row r="1983" spans="1:5" x14ac:dyDescent="0.2">
      <c r="A1983">
        <v>2011</v>
      </c>
      <c r="B1983" t="s">
        <v>53</v>
      </c>
      <c r="C1983" t="s">
        <v>3</v>
      </c>
      <c r="D1983" s="246">
        <v>0</v>
      </c>
      <c r="E1983" s="37">
        <v>72.654289698474599</v>
      </c>
    </row>
    <row r="1984" spans="1:5" x14ac:dyDescent="0.2">
      <c r="A1984">
        <v>2011</v>
      </c>
      <c r="B1984" t="s">
        <v>53</v>
      </c>
      <c r="C1984" t="s">
        <v>3</v>
      </c>
      <c r="D1984" s="246" t="s">
        <v>82</v>
      </c>
      <c r="E1984" s="37">
        <v>17.299218310464099</v>
      </c>
    </row>
    <row r="1985" spans="1:5" x14ac:dyDescent="0.2">
      <c r="A1985">
        <v>2011</v>
      </c>
      <c r="B1985" t="s">
        <v>54</v>
      </c>
      <c r="C1985" t="s">
        <v>3</v>
      </c>
      <c r="D1985" s="246">
        <v>0</v>
      </c>
      <c r="E1985" s="37">
        <v>74.405967649494002</v>
      </c>
    </row>
    <row r="1986" spans="1:5" x14ac:dyDescent="0.2">
      <c r="A1986">
        <v>2011</v>
      </c>
      <c r="B1986" t="s">
        <v>54</v>
      </c>
      <c r="C1986" t="s">
        <v>3</v>
      </c>
      <c r="D1986" s="246" t="s">
        <v>82</v>
      </c>
      <c r="E1986" s="37">
        <v>18.007918919485899</v>
      </c>
    </row>
    <row r="1987" spans="1:5" x14ac:dyDescent="0.2">
      <c r="A1987">
        <v>2011</v>
      </c>
      <c r="B1987" t="s">
        <v>55</v>
      </c>
      <c r="C1987" t="s">
        <v>3</v>
      </c>
      <c r="D1987" s="246">
        <v>0</v>
      </c>
      <c r="E1987" s="37">
        <v>71.594695942675102</v>
      </c>
    </row>
    <row r="1988" spans="1:5" x14ac:dyDescent="0.2">
      <c r="A1988">
        <v>2011</v>
      </c>
      <c r="B1988" t="s">
        <v>55</v>
      </c>
      <c r="C1988" t="s">
        <v>3</v>
      </c>
      <c r="D1988" s="246" t="s">
        <v>82</v>
      </c>
      <c r="E1988" s="37">
        <v>16.797549388848001</v>
      </c>
    </row>
    <row r="1989" spans="1:5" x14ac:dyDescent="0.2">
      <c r="A1989">
        <v>2011</v>
      </c>
      <c r="B1989" t="s">
        <v>56</v>
      </c>
      <c r="C1989" t="s">
        <v>3</v>
      </c>
      <c r="D1989" s="246">
        <v>0</v>
      </c>
      <c r="E1989" s="37">
        <v>71.645511164625404</v>
      </c>
    </row>
    <row r="1990" spans="1:5" x14ac:dyDescent="0.2">
      <c r="A1990">
        <v>2011</v>
      </c>
      <c r="B1990" t="s">
        <v>56</v>
      </c>
      <c r="C1990" t="s">
        <v>3</v>
      </c>
      <c r="D1990" s="246" t="s">
        <v>82</v>
      </c>
      <c r="E1990" s="37">
        <v>16.360044947251598</v>
      </c>
    </row>
    <row r="1991" spans="1:5" x14ac:dyDescent="0.2">
      <c r="A1991">
        <v>2011</v>
      </c>
      <c r="B1991" t="s">
        <v>57</v>
      </c>
      <c r="C1991" t="s">
        <v>3</v>
      </c>
      <c r="D1991" s="246">
        <v>0</v>
      </c>
      <c r="E1991" s="37">
        <v>69.610236765348304</v>
      </c>
    </row>
    <row r="1992" spans="1:5" x14ac:dyDescent="0.2">
      <c r="A1992">
        <v>2011</v>
      </c>
      <c r="B1992" t="s">
        <v>57</v>
      </c>
      <c r="C1992" t="s">
        <v>3</v>
      </c>
      <c r="D1992" s="246" t="s">
        <v>82</v>
      </c>
      <c r="E1992" s="37">
        <v>16.308617278101</v>
      </c>
    </row>
    <row r="1993" spans="1:5" x14ac:dyDescent="0.2">
      <c r="A1993">
        <v>2011</v>
      </c>
      <c r="B1993" t="s">
        <v>52</v>
      </c>
      <c r="C1993" t="s">
        <v>3</v>
      </c>
      <c r="D1993" s="246">
        <v>0</v>
      </c>
      <c r="E1993" s="37">
        <v>71.311226982753993</v>
      </c>
    </row>
    <row r="1994" spans="1:5" x14ac:dyDescent="0.2">
      <c r="A1994">
        <v>2011</v>
      </c>
      <c r="B1994" t="s">
        <v>52</v>
      </c>
      <c r="C1994" t="s">
        <v>3</v>
      </c>
      <c r="D1994" s="246" t="s">
        <v>82</v>
      </c>
      <c r="E1994" s="37">
        <v>16.443193403613801</v>
      </c>
    </row>
    <row r="1995" spans="1:5" x14ac:dyDescent="0.2">
      <c r="A1995">
        <v>2011</v>
      </c>
      <c r="B1995" t="s">
        <v>58</v>
      </c>
      <c r="C1995" t="s">
        <v>3</v>
      </c>
      <c r="D1995" s="246">
        <v>0</v>
      </c>
      <c r="E1995" s="37">
        <v>72.197482867408496</v>
      </c>
    </row>
    <row r="1996" spans="1:5" x14ac:dyDescent="0.2">
      <c r="A1996">
        <v>2011</v>
      </c>
      <c r="B1996" t="s">
        <v>58</v>
      </c>
      <c r="C1996" t="s">
        <v>3</v>
      </c>
      <c r="D1996" s="246" t="s">
        <v>82</v>
      </c>
      <c r="E1996" s="37">
        <v>17.5218582708825</v>
      </c>
    </row>
    <row r="1997" spans="1:5" x14ac:dyDescent="0.2">
      <c r="A1997">
        <v>2011</v>
      </c>
      <c r="B1997" t="s">
        <v>59</v>
      </c>
      <c r="C1997" t="s">
        <v>3</v>
      </c>
      <c r="D1997" s="246">
        <v>0</v>
      </c>
      <c r="E1997" s="37">
        <v>75.821014350948204</v>
      </c>
    </row>
    <row r="1998" spans="1:5" x14ac:dyDescent="0.2">
      <c r="A1998">
        <v>2011</v>
      </c>
      <c r="B1998" t="s">
        <v>59</v>
      </c>
      <c r="C1998" t="s">
        <v>3</v>
      </c>
      <c r="D1998" s="246" t="s">
        <v>82</v>
      </c>
      <c r="E1998" s="37">
        <v>18.598843361080501</v>
      </c>
    </row>
    <row r="1999" spans="1:5" x14ac:dyDescent="0.2">
      <c r="A1999">
        <v>2011</v>
      </c>
      <c r="B1999" t="s">
        <v>60</v>
      </c>
      <c r="C1999" t="s">
        <v>3</v>
      </c>
      <c r="D1999" s="246">
        <v>0</v>
      </c>
      <c r="E1999" s="37">
        <v>76.355513233840298</v>
      </c>
    </row>
    <row r="2000" spans="1:5" x14ac:dyDescent="0.2">
      <c r="A2000">
        <v>2011</v>
      </c>
      <c r="B2000" t="s">
        <v>60</v>
      </c>
      <c r="C2000" t="s">
        <v>3</v>
      </c>
      <c r="D2000" s="246" t="s">
        <v>82</v>
      </c>
      <c r="E2000" s="37">
        <v>19.330917884100199</v>
      </c>
    </row>
    <row r="2001" spans="1:5" x14ac:dyDescent="0.2">
      <c r="A2001">
        <v>2011</v>
      </c>
      <c r="B2001" t="s">
        <v>61</v>
      </c>
      <c r="C2001" t="s">
        <v>3</v>
      </c>
      <c r="D2001" s="246">
        <v>0</v>
      </c>
      <c r="E2001" s="37">
        <v>74.557794938572201</v>
      </c>
    </row>
    <row r="2002" spans="1:5" x14ac:dyDescent="0.2">
      <c r="A2002">
        <v>2011</v>
      </c>
      <c r="B2002" t="s">
        <v>61</v>
      </c>
      <c r="C2002" t="s">
        <v>3</v>
      </c>
      <c r="D2002" s="246" t="s">
        <v>82</v>
      </c>
      <c r="E2002" s="37">
        <v>17.764559656383501</v>
      </c>
    </row>
    <row r="2003" spans="1:5" x14ac:dyDescent="0.2">
      <c r="A2003">
        <v>2011</v>
      </c>
      <c r="B2003" t="s">
        <v>62</v>
      </c>
      <c r="C2003" t="s">
        <v>3</v>
      </c>
      <c r="D2003" s="246">
        <v>0</v>
      </c>
      <c r="E2003" s="37">
        <v>76.467759878346499</v>
      </c>
    </row>
    <row r="2004" spans="1:5" x14ac:dyDescent="0.2">
      <c r="A2004">
        <v>2011</v>
      </c>
      <c r="B2004" t="s">
        <v>62</v>
      </c>
      <c r="C2004" t="s">
        <v>3</v>
      </c>
      <c r="D2004" s="246" t="s">
        <v>82</v>
      </c>
      <c r="E2004" s="37">
        <v>18.380809664176098</v>
      </c>
    </row>
    <row r="2005" spans="1:5" x14ac:dyDescent="0.2">
      <c r="A2005">
        <v>2011</v>
      </c>
      <c r="B2005" t="s">
        <v>63</v>
      </c>
      <c r="C2005" t="s">
        <v>3</v>
      </c>
      <c r="D2005" s="246">
        <v>0</v>
      </c>
      <c r="E2005" s="37">
        <v>75.492384047983705</v>
      </c>
    </row>
    <row r="2006" spans="1:5" x14ac:dyDescent="0.2">
      <c r="A2006">
        <v>2011</v>
      </c>
      <c r="B2006" t="s">
        <v>63</v>
      </c>
      <c r="C2006" t="s">
        <v>3</v>
      </c>
      <c r="D2006" s="246" t="s">
        <v>82</v>
      </c>
      <c r="E2006" s="37">
        <v>17.843802144792502</v>
      </c>
    </row>
    <row r="2007" spans="1:5" x14ac:dyDescent="0.2">
      <c r="A2007">
        <v>2011</v>
      </c>
      <c r="B2007" t="s">
        <v>64</v>
      </c>
      <c r="C2007" t="s">
        <v>3</v>
      </c>
      <c r="D2007" s="246">
        <v>0</v>
      </c>
      <c r="E2007" s="37">
        <v>77.320124109478002</v>
      </c>
    </row>
    <row r="2008" spans="1:5" x14ac:dyDescent="0.2">
      <c r="A2008">
        <v>2011</v>
      </c>
      <c r="B2008" t="s">
        <v>64</v>
      </c>
      <c r="C2008" t="s">
        <v>3</v>
      </c>
      <c r="D2008" s="246" t="s">
        <v>82</v>
      </c>
      <c r="E2008" s="37">
        <v>18.806505430355799</v>
      </c>
    </row>
    <row r="2009" spans="1:5" x14ac:dyDescent="0.2">
      <c r="A2009">
        <v>2011</v>
      </c>
      <c r="B2009" t="s">
        <v>65</v>
      </c>
      <c r="C2009" t="s">
        <v>3</v>
      </c>
      <c r="D2009" s="246">
        <v>0</v>
      </c>
      <c r="E2009" s="37">
        <v>76.322143113259699</v>
      </c>
    </row>
    <row r="2010" spans="1:5" x14ac:dyDescent="0.2">
      <c r="A2010">
        <v>2011</v>
      </c>
      <c r="B2010" t="s">
        <v>65</v>
      </c>
      <c r="C2010" t="s">
        <v>3</v>
      </c>
      <c r="D2010" s="246" t="s">
        <v>82</v>
      </c>
      <c r="E2010" s="37">
        <v>18.316208318742898</v>
      </c>
    </row>
    <row r="2011" spans="1:5" x14ac:dyDescent="0.2">
      <c r="A2011">
        <v>2011</v>
      </c>
      <c r="B2011" t="s">
        <v>66</v>
      </c>
      <c r="C2011" t="s">
        <v>3</v>
      </c>
      <c r="D2011" s="246">
        <v>0</v>
      </c>
      <c r="E2011" s="37">
        <v>74.118285060442901</v>
      </c>
    </row>
    <row r="2012" spans="1:5" x14ac:dyDescent="0.2">
      <c r="A2012">
        <v>2011</v>
      </c>
      <c r="B2012" t="s">
        <v>66</v>
      </c>
      <c r="C2012" t="s">
        <v>3</v>
      </c>
      <c r="D2012" s="246" t="s">
        <v>82</v>
      </c>
      <c r="E2012" s="37">
        <v>17.671261071767901</v>
      </c>
    </row>
    <row r="2013" spans="1:5" x14ac:dyDescent="0.2">
      <c r="A2013">
        <v>2011</v>
      </c>
      <c r="B2013" t="s">
        <v>67</v>
      </c>
      <c r="C2013" t="s">
        <v>3</v>
      </c>
      <c r="D2013" s="246">
        <v>0</v>
      </c>
      <c r="E2013" s="37">
        <v>72.921554491193206</v>
      </c>
    </row>
    <row r="2014" spans="1:5" x14ac:dyDescent="0.2">
      <c r="A2014">
        <v>2011</v>
      </c>
      <c r="B2014" t="s">
        <v>67</v>
      </c>
      <c r="C2014" t="s">
        <v>3</v>
      </c>
      <c r="D2014" s="246" t="s">
        <v>82</v>
      </c>
      <c r="E2014" s="37">
        <v>17.0623489207766</v>
      </c>
    </row>
    <row r="2015" spans="1:5" x14ac:dyDescent="0.2">
      <c r="A2015">
        <v>2011</v>
      </c>
      <c r="B2015" t="s">
        <v>68</v>
      </c>
      <c r="C2015" t="s">
        <v>3</v>
      </c>
      <c r="D2015" s="246">
        <v>0</v>
      </c>
      <c r="E2015" s="37">
        <v>73.308451967384798</v>
      </c>
    </row>
    <row r="2016" spans="1:5" x14ac:dyDescent="0.2">
      <c r="A2016">
        <v>2011</v>
      </c>
      <c r="B2016" t="s">
        <v>68</v>
      </c>
      <c r="C2016" t="s">
        <v>3</v>
      </c>
      <c r="D2016" s="246" t="s">
        <v>82</v>
      </c>
      <c r="E2016" s="37">
        <v>17.094839222557901</v>
      </c>
    </row>
    <row r="2017" spans="1:5" x14ac:dyDescent="0.2">
      <c r="A2017">
        <v>2011</v>
      </c>
      <c r="B2017" t="s">
        <v>69</v>
      </c>
      <c r="C2017" t="s">
        <v>3</v>
      </c>
      <c r="D2017" s="246">
        <v>0</v>
      </c>
      <c r="E2017" s="37">
        <v>76.665295619267994</v>
      </c>
    </row>
    <row r="2018" spans="1:5" x14ac:dyDescent="0.2">
      <c r="A2018">
        <v>2011</v>
      </c>
      <c r="B2018" t="s">
        <v>69</v>
      </c>
      <c r="C2018" t="s">
        <v>3</v>
      </c>
      <c r="D2018" s="246" t="s">
        <v>82</v>
      </c>
      <c r="E2018" s="37">
        <v>18.380047882627601</v>
      </c>
    </row>
    <row r="2019" spans="1:5" x14ac:dyDescent="0.2">
      <c r="A2019">
        <v>2012</v>
      </c>
      <c r="B2019" t="s">
        <v>144</v>
      </c>
      <c r="C2019" t="s">
        <v>47</v>
      </c>
      <c r="D2019" s="246">
        <v>0</v>
      </c>
      <c r="E2019" s="37">
        <v>70.912443847329499</v>
      </c>
    </row>
    <row r="2020" spans="1:5" x14ac:dyDescent="0.2">
      <c r="A2020">
        <v>2012</v>
      </c>
      <c r="B2020" t="s">
        <v>144</v>
      </c>
      <c r="C2020" t="s">
        <v>47</v>
      </c>
      <c r="D2020" s="246" t="s">
        <v>82</v>
      </c>
      <c r="E2020" s="37">
        <v>16.279347179621698</v>
      </c>
    </row>
    <row r="2021" spans="1:5" x14ac:dyDescent="0.2">
      <c r="A2021">
        <v>2012</v>
      </c>
      <c r="B2021" t="s">
        <v>40</v>
      </c>
      <c r="C2021" t="s">
        <v>47</v>
      </c>
      <c r="D2021" s="246">
        <v>0</v>
      </c>
      <c r="E2021" s="37">
        <v>67.457016574545506</v>
      </c>
    </row>
    <row r="2022" spans="1:5" x14ac:dyDescent="0.2">
      <c r="A2022">
        <v>2012</v>
      </c>
      <c r="B2022" t="s">
        <v>40</v>
      </c>
      <c r="C2022" t="s">
        <v>47</v>
      </c>
      <c r="D2022" s="246" t="s">
        <v>82</v>
      </c>
      <c r="E2022" s="37">
        <v>14.5380791999452</v>
      </c>
    </row>
    <row r="2023" spans="1:5" x14ac:dyDescent="0.2">
      <c r="A2023">
        <v>2012</v>
      </c>
      <c r="B2023" t="s">
        <v>41</v>
      </c>
      <c r="C2023" t="s">
        <v>47</v>
      </c>
      <c r="D2023" s="246">
        <v>0</v>
      </c>
      <c r="E2023" s="37">
        <v>69.273931611874403</v>
      </c>
    </row>
    <row r="2024" spans="1:5" x14ac:dyDescent="0.2">
      <c r="A2024">
        <v>2012</v>
      </c>
      <c r="B2024" t="s">
        <v>41</v>
      </c>
      <c r="C2024" t="s">
        <v>47</v>
      </c>
      <c r="D2024" s="246" t="s">
        <v>82</v>
      </c>
      <c r="E2024" s="37">
        <v>15.934639262811</v>
      </c>
    </row>
    <row r="2025" spans="1:5" x14ac:dyDescent="0.2">
      <c r="A2025">
        <v>2012</v>
      </c>
      <c r="B2025" t="s">
        <v>42</v>
      </c>
      <c r="C2025" t="s">
        <v>47</v>
      </c>
      <c r="D2025" s="246">
        <v>0</v>
      </c>
      <c r="E2025" s="37">
        <v>67.745011342917707</v>
      </c>
    </row>
    <row r="2026" spans="1:5" x14ac:dyDescent="0.2">
      <c r="A2026">
        <v>2012</v>
      </c>
      <c r="B2026" t="s">
        <v>42</v>
      </c>
      <c r="C2026" t="s">
        <v>47</v>
      </c>
      <c r="D2026" s="246" t="s">
        <v>82</v>
      </c>
      <c r="E2026" s="37">
        <v>15.125039680751501</v>
      </c>
    </row>
    <row r="2027" spans="1:5" x14ac:dyDescent="0.2">
      <c r="A2027">
        <v>2012</v>
      </c>
      <c r="B2027" t="s">
        <v>43</v>
      </c>
      <c r="C2027" t="s">
        <v>47</v>
      </c>
      <c r="D2027" s="246">
        <v>0</v>
      </c>
      <c r="E2027" s="37">
        <v>67.6869054073955</v>
      </c>
    </row>
    <row r="2028" spans="1:5" x14ac:dyDescent="0.2">
      <c r="A2028">
        <v>2012</v>
      </c>
      <c r="B2028" t="s">
        <v>43</v>
      </c>
      <c r="C2028" t="s">
        <v>47</v>
      </c>
      <c r="D2028" s="246" t="s">
        <v>82</v>
      </c>
      <c r="E2028" s="37">
        <v>14.741510344306199</v>
      </c>
    </row>
    <row r="2029" spans="1:5" x14ac:dyDescent="0.2">
      <c r="A2029">
        <v>2012</v>
      </c>
      <c r="B2029" t="s">
        <v>44</v>
      </c>
      <c r="C2029" t="s">
        <v>47</v>
      </c>
      <c r="D2029" s="246">
        <v>0</v>
      </c>
      <c r="E2029" s="37">
        <v>67.783002533484705</v>
      </c>
    </row>
    <row r="2030" spans="1:5" x14ac:dyDescent="0.2">
      <c r="A2030">
        <v>2012</v>
      </c>
      <c r="B2030" t="s">
        <v>44</v>
      </c>
      <c r="C2030" t="s">
        <v>47</v>
      </c>
      <c r="D2030" s="246" t="s">
        <v>82</v>
      </c>
      <c r="E2030" s="37">
        <v>15.3072324829664</v>
      </c>
    </row>
    <row r="2031" spans="1:5" x14ac:dyDescent="0.2">
      <c r="A2031">
        <v>2012</v>
      </c>
      <c r="B2031" t="s">
        <v>45</v>
      </c>
      <c r="C2031" t="s">
        <v>47</v>
      </c>
      <c r="D2031" s="246">
        <v>0</v>
      </c>
      <c r="E2031" s="37">
        <v>69.980596240109705</v>
      </c>
    </row>
    <row r="2032" spans="1:5" x14ac:dyDescent="0.2">
      <c r="A2032">
        <v>2012</v>
      </c>
      <c r="B2032" t="s">
        <v>45</v>
      </c>
      <c r="C2032" t="s">
        <v>47</v>
      </c>
      <c r="D2032" s="246" t="s">
        <v>82</v>
      </c>
      <c r="E2032" s="37">
        <v>16.251362749866999</v>
      </c>
    </row>
    <row r="2033" spans="1:5" x14ac:dyDescent="0.2">
      <c r="A2033">
        <v>2012</v>
      </c>
      <c r="B2033" t="s">
        <v>46</v>
      </c>
      <c r="C2033" t="s">
        <v>47</v>
      </c>
      <c r="D2033" s="246">
        <v>0</v>
      </c>
      <c r="E2033" s="37">
        <v>69.322048381351607</v>
      </c>
    </row>
    <row r="2034" spans="1:5" x14ac:dyDescent="0.2">
      <c r="A2034">
        <v>2012</v>
      </c>
      <c r="B2034" t="s">
        <v>46</v>
      </c>
      <c r="C2034" t="s">
        <v>47</v>
      </c>
      <c r="D2034" s="246" t="s">
        <v>82</v>
      </c>
      <c r="E2034" s="37">
        <v>16.139561641506202</v>
      </c>
    </row>
    <row r="2035" spans="1:5" x14ac:dyDescent="0.2">
      <c r="A2035">
        <v>2012</v>
      </c>
      <c r="B2035" t="s">
        <v>50</v>
      </c>
      <c r="C2035" t="s">
        <v>47</v>
      </c>
      <c r="D2035" s="246">
        <v>0</v>
      </c>
      <c r="E2035" s="37">
        <v>65.673716740394596</v>
      </c>
    </row>
    <row r="2036" spans="1:5" x14ac:dyDescent="0.2">
      <c r="A2036">
        <v>2012</v>
      </c>
      <c r="B2036" t="s">
        <v>50</v>
      </c>
      <c r="C2036" t="s">
        <v>47</v>
      </c>
      <c r="D2036" s="246" t="s">
        <v>82</v>
      </c>
      <c r="E2036" s="37">
        <v>14.734257658822299</v>
      </c>
    </row>
    <row r="2037" spans="1:5" x14ac:dyDescent="0.2">
      <c r="A2037">
        <v>2012</v>
      </c>
      <c r="B2037" t="s">
        <v>51</v>
      </c>
      <c r="C2037" t="s">
        <v>47</v>
      </c>
      <c r="D2037" s="246">
        <v>0</v>
      </c>
      <c r="E2037" s="37">
        <v>66.370201988667901</v>
      </c>
    </row>
    <row r="2038" spans="1:5" x14ac:dyDescent="0.2">
      <c r="A2038">
        <v>2012</v>
      </c>
      <c r="B2038" t="s">
        <v>51</v>
      </c>
      <c r="C2038" t="s">
        <v>47</v>
      </c>
      <c r="D2038" s="246" t="s">
        <v>82</v>
      </c>
      <c r="E2038" s="37">
        <v>14.4520358558536</v>
      </c>
    </row>
    <row r="2039" spans="1:5" x14ac:dyDescent="0.2">
      <c r="A2039">
        <v>2012</v>
      </c>
      <c r="B2039" t="s">
        <v>53</v>
      </c>
      <c r="C2039" t="s">
        <v>47</v>
      </c>
      <c r="D2039" s="246">
        <v>0</v>
      </c>
      <c r="E2039" s="37">
        <v>68.984066663271193</v>
      </c>
    </row>
    <row r="2040" spans="1:5" x14ac:dyDescent="0.2">
      <c r="A2040">
        <v>2012</v>
      </c>
      <c r="B2040" t="s">
        <v>53</v>
      </c>
      <c r="C2040" t="s">
        <v>47</v>
      </c>
      <c r="D2040" s="246" t="s">
        <v>82</v>
      </c>
      <c r="E2040" s="37">
        <v>16.0733565824119</v>
      </c>
    </row>
    <row r="2041" spans="1:5" x14ac:dyDescent="0.2">
      <c r="A2041">
        <v>2012</v>
      </c>
      <c r="B2041" t="s">
        <v>54</v>
      </c>
      <c r="C2041" t="s">
        <v>47</v>
      </c>
      <c r="D2041" s="246">
        <v>0</v>
      </c>
      <c r="E2041" s="37">
        <v>70.720642567091403</v>
      </c>
    </row>
    <row r="2042" spans="1:5" x14ac:dyDescent="0.2">
      <c r="A2042">
        <v>2012</v>
      </c>
      <c r="B2042" t="s">
        <v>54</v>
      </c>
      <c r="C2042" t="s">
        <v>47</v>
      </c>
      <c r="D2042" s="246" t="s">
        <v>82</v>
      </c>
      <c r="E2042" s="37">
        <v>16.369567547157299</v>
      </c>
    </row>
    <row r="2043" spans="1:5" x14ac:dyDescent="0.2">
      <c r="A2043">
        <v>2012</v>
      </c>
      <c r="B2043" t="s">
        <v>55</v>
      </c>
      <c r="C2043" t="s">
        <v>47</v>
      </c>
      <c r="D2043" s="246">
        <v>0</v>
      </c>
      <c r="E2043" s="37">
        <v>68.063657175914301</v>
      </c>
    </row>
    <row r="2044" spans="1:5" x14ac:dyDescent="0.2">
      <c r="A2044">
        <v>2012</v>
      </c>
      <c r="B2044" t="s">
        <v>55</v>
      </c>
      <c r="C2044" t="s">
        <v>47</v>
      </c>
      <c r="D2044" s="246" t="s">
        <v>82</v>
      </c>
      <c r="E2044" s="37">
        <v>15.7825650288753</v>
      </c>
    </row>
    <row r="2045" spans="1:5" x14ac:dyDescent="0.2">
      <c r="A2045">
        <v>2012</v>
      </c>
      <c r="B2045" t="s">
        <v>56</v>
      </c>
      <c r="C2045" t="s">
        <v>47</v>
      </c>
      <c r="D2045" s="246">
        <v>0</v>
      </c>
      <c r="E2045" s="37">
        <v>67.943742801990297</v>
      </c>
    </row>
    <row r="2046" spans="1:5" x14ac:dyDescent="0.2">
      <c r="A2046">
        <v>2012</v>
      </c>
      <c r="B2046" t="s">
        <v>56</v>
      </c>
      <c r="C2046" t="s">
        <v>47</v>
      </c>
      <c r="D2046" s="246" t="s">
        <v>82</v>
      </c>
      <c r="E2046" s="37">
        <v>14.974685068121399</v>
      </c>
    </row>
    <row r="2047" spans="1:5" x14ac:dyDescent="0.2">
      <c r="A2047">
        <v>2012</v>
      </c>
      <c r="B2047" t="s">
        <v>57</v>
      </c>
      <c r="C2047" t="s">
        <v>47</v>
      </c>
      <c r="D2047" s="246">
        <v>0</v>
      </c>
      <c r="E2047" s="37">
        <v>65.392179683092706</v>
      </c>
    </row>
    <row r="2048" spans="1:5" x14ac:dyDescent="0.2">
      <c r="A2048">
        <v>2012</v>
      </c>
      <c r="B2048" t="s">
        <v>57</v>
      </c>
      <c r="C2048" t="s">
        <v>47</v>
      </c>
      <c r="D2048" s="246" t="s">
        <v>82</v>
      </c>
      <c r="E2048" s="37">
        <v>14.8687422210363</v>
      </c>
    </row>
    <row r="2049" spans="1:5" x14ac:dyDescent="0.2">
      <c r="A2049">
        <v>2012</v>
      </c>
      <c r="B2049" t="s">
        <v>52</v>
      </c>
      <c r="C2049" t="s">
        <v>47</v>
      </c>
      <c r="D2049" s="246">
        <v>0</v>
      </c>
      <c r="E2049" s="37">
        <v>67.468977480216296</v>
      </c>
    </row>
    <row r="2050" spans="1:5" x14ac:dyDescent="0.2">
      <c r="A2050">
        <v>2012</v>
      </c>
      <c r="B2050" t="s">
        <v>52</v>
      </c>
      <c r="C2050" t="s">
        <v>47</v>
      </c>
      <c r="D2050" s="246" t="s">
        <v>82</v>
      </c>
      <c r="E2050" s="37">
        <v>14.8954195464002</v>
      </c>
    </row>
    <row r="2051" spans="1:5" x14ac:dyDescent="0.2">
      <c r="A2051">
        <v>2012</v>
      </c>
      <c r="B2051" t="s">
        <v>58</v>
      </c>
      <c r="C2051" t="s">
        <v>47</v>
      </c>
      <c r="D2051" s="246">
        <v>0</v>
      </c>
      <c r="E2051" s="37">
        <v>68.173595005766998</v>
      </c>
    </row>
    <row r="2052" spans="1:5" x14ac:dyDescent="0.2">
      <c r="A2052">
        <v>2012</v>
      </c>
      <c r="B2052" t="s">
        <v>58</v>
      </c>
      <c r="C2052" t="s">
        <v>47</v>
      </c>
      <c r="D2052" s="246" t="s">
        <v>82</v>
      </c>
      <c r="E2052" s="37">
        <v>15.8383226957333</v>
      </c>
    </row>
    <row r="2053" spans="1:5" x14ac:dyDescent="0.2">
      <c r="A2053">
        <v>2012</v>
      </c>
      <c r="B2053" t="s">
        <v>59</v>
      </c>
      <c r="C2053" t="s">
        <v>47</v>
      </c>
      <c r="D2053" s="246">
        <v>0</v>
      </c>
      <c r="E2053" s="37">
        <v>73.142535229866098</v>
      </c>
    </row>
    <row r="2054" spans="1:5" x14ac:dyDescent="0.2">
      <c r="A2054">
        <v>2012</v>
      </c>
      <c r="B2054" t="s">
        <v>59</v>
      </c>
      <c r="C2054" t="s">
        <v>47</v>
      </c>
      <c r="D2054" s="246" t="s">
        <v>82</v>
      </c>
      <c r="E2054" s="37">
        <v>17.467147878468001</v>
      </c>
    </row>
    <row r="2055" spans="1:5" x14ac:dyDescent="0.2">
      <c r="A2055">
        <v>2012</v>
      </c>
      <c r="B2055" t="s">
        <v>60</v>
      </c>
      <c r="C2055" t="s">
        <v>47</v>
      </c>
      <c r="D2055" s="246">
        <v>0</v>
      </c>
      <c r="E2055" s="37">
        <v>72.780486551432702</v>
      </c>
    </row>
    <row r="2056" spans="1:5" x14ac:dyDescent="0.2">
      <c r="A2056">
        <v>2012</v>
      </c>
      <c r="B2056" t="s">
        <v>60</v>
      </c>
      <c r="C2056" t="s">
        <v>47</v>
      </c>
      <c r="D2056" s="246" t="s">
        <v>82</v>
      </c>
      <c r="E2056" s="37">
        <v>17.684038979051302</v>
      </c>
    </row>
    <row r="2057" spans="1:5" x14ac:dyDescent="0.2">
      <c r="A2057">
        <v>2012</v>
      </c>
      <c r="B2057" t="s">
        <v>61</v>
      </c>
      <c r="C2057" t="s">
        <v>47</v>
      </c>
      <c r="D2057" s="246">
        <v>0</v>
      </c>
      <c r="E2057" s="37">
        <v>71.123689736024303</v>
      </c>
    </row>
    <row r="2058" spans="1:5" x14ac:dyDescent="0.2">
      <c r="A2058">
        <v>2012</v>
      </c>
      <c r="B2058" t="s">
        <v>61</v>
      </c>
      <c r="C2058" t="s">
        <v>47</v>
      </c>
      <c r="D2058" s="246" t="s">
        <v>82</v>
      </c>
      <c r="E2058" s="37">
        <v>15.897745662831699</v>
      </c>
    </row>
    <row r="2059" spans="1:5" x14ac:dyDescent="0.2">
      <c r="A2059">
        <v>2012</v>
      </c>
      <c r="B2059" t="s">
        <v>62</v>
      </c>
      <c r="C2059" t="s">
        <v>47</v>
      </c>
      <c r="D2059" s="246">
        <v>0</v>
      </c>
      <c r="E2059" s="37">
        <v>73.459409646796402</v>
      </c>
    </row>
    <row r="2060" spans="1:5" x14ac:dyDescent="0.2">
      <c r="A2060">
        <v>2012</v>
      </c>
      <c r="B2060" t="s">
        <v>62</v>
      </c>
      <c r="C2060" t="s">
        <v>47</v>
      </c>
      <c r="D2060" s="246" t="s">
        <v>82</v>
      </c>
      <c r="E2060" s="37">
        <v>16.725450908384801</v>
      </c>
    </row>
    <row r="2061" spans="1:5" x14ac:dyDescent="0.2">
      <c r="A2061">
        <v>2012</v>
      </c>
      <c r="B2061" t="s">
        <v>63</v>
      </c>
      <c r="C2061" t="s">
        <v>47</v>
      </c>
      <c r="D2061" s="246">
        <v>0</v>
      </c>
      <c r="E2061" s="37">
        <v>72.519781159888396</v>
      </c>
    </row>
    <row r="2062" spans="1:5" x14ac:dyDescent="0.2">
      <c r="A2062">
        <v>2012</v>
      </c>
      <c r="B2062" t="s">
        <v>63</v>
      </c>
      <c r="C2062" t="s">
        <v>47</v>
      </c>
      <c r="D2062" s="246" t="s">
        <v>82</v>
      </c>
      <c r="E2062" s="37">
        <v>16.695165564671299</v>
      </c>
    </row>
    <row r="2063" spans="1:5" x14ac:dyDescent="0.2">
      <c r="A2063">
        <v>2012</v>
      </c>
      <c r="B2063" t="s">
        <v>64</v>
      </c>
      <c r="C2063" t="s">
        <v>47</v>
      </c>
      <c r="D2063" s="246">
        <v>0</v>
      </c>
      <c r="E2063" s="37">
        <v>74.361831008197299</v>
      </c>
    </row>
    <row r="2064" spans="1:5" x14ac:dyDescent="0.2">
      <c r="A2064">
        <v>2012</v>
      </c>
      <c r="B2064" t="s">
        <v>64</v>
      </c>
      <c r="C2064" t="s">
        <v>47</v>
      </c>
      <c r="D2064" s="246" t="s">
        <v>82</v>
      </c>
      <c r="E2064" s="37">
        <v>17.015174979379999</v>
      </c>
    </row>
    <row r="2065" spans="1:5" x14ac:dyDescent="0.2">
      <c r="A2065">
        <v>2012</v>
      </c>
      <c r="B2065" t="s">
        <v>65</v>
      </c>
      <c r="C2065" t="s">
        <v>47</v>
      </c>
      <c r="D2065" s="246">
        <v>0</v>
      </c>
      <c r="E2065" s="37">
        <v>73.109154729432205</v>
      </c>
    </row>
    <row r="2066" spans="1:5" x14ac:dyDescent="0.2">
      <c r="A2066">
        <v>2012</v>
      </c>
      <c r="B2066" t="s">
        <v>65</v>
      </c>
      <c r="C2066" t="s">
        <v>47</v>
      </c>
      <c r="D2066" s="246" t="s">
        <v>82</v>
      </c>
      <c r="E2066" s="37">
        <v>16.4861012474402</v>
      </c>
    </row>
    <row r="2067" spans="1:5" x14ac:dyDescent="0.2">
      <c r="A2067">
        <v>2012</v>
      </c>
      <c r="B2067" t="s">
        <v>66</v>
      </c>
      <c r="C2067" t="s">
        <v>47</v>
      </c>
      <c r="D2067" s="246">
        <v>0</v>
      </c>
      <c r="E2067" s="37">
        <v>71.009929188285497</v>
      </c>
    </row>
    <row r="2068" spans="1:5" x14ac:dyDescent="0.2">
      <c r="A2068">
        <v>2012</v>
      </c>
      <c r="B2068" t="s">
        <v>66</v>
      </c>
      <c r="C2068" t="s">
        <v>47</v>
      </c>
      <c r="D2068" s="246" t="s">
        <v>82</v>
      </c>
      <c r="E2068" s="37">
        <v>16.269735082178698</v>
      </c>
    </row>
    <row r="2069" spans="1:5" x14ac:dyDescent="0.2">
      <c r="A2069">
        <v>2012</v>
      </c>
      <c r="B2069" t="s">
        <v>67</v>
      </c>
      <c r="C2069" t="s">
        <v>47</v>
      </c>
      <c r="D2069" s="246">
        <v>0</v>
      </c>
      <c r="E2069" s="37">
        <v>70.084600099352002</v>
      </c>
    </row>
    <row r="2070" spans="1:5" x14ac:dyDescent="0.2">
      <c r="A2070">
        <v>2012</v>
      </c>
      <c r="B2070" t="s">
        <v>67</v>
      </c>
      <c r="C2070" t="s">
        <v>47</v>
      </c>
      <c r="D2070" s="246" t="s">
        <v>82</v>
      </c>
      <c r="E2070" s="37">
        <v>16.143005771873799</v>
      </c>
    </row>
    <row r="2071" spans="1:5" x14ac:dyDescent="0.2">
      <c r="A2071">
        <v>2012</v>
      </c>
      <c r="B2071" t="s">
        <v>68</v>
      </c>
      <c r="C2071" t="s">
        <v>47</v>
      </c>
      <c r="D2071" s="246">
        <v>0</v>
      </c>
      <c r="E2071" s="37">
        <v>70.424047685580803</v>
      </c>
    </row>
    <row r="2072" spans="1:5" x14ac:dyDescent="0.2">
      <c r="A2072">
        <v>2012</v>
      </c>
      <c r="B2072" t="s">
        <v>68</v>
      </c>
      <c r="C2072" t="s">
        <v>47</v>
      </c>
      <c r="D2072" s="246" t="s">
        <v>82</v>
      </c>
      <c r="E2072" s="37">
        <v>16.204613840937601</v>
      </c>
    </row>
    <row r="2073" spans="1:5" x14ac:dyDescent="0.2">
      <c r="A2073">
        <v>2012</v>
      </c>
      <c r="B2073" t="s">
        <v>69</v>
      </c>
      <c r="C2073" t="s">
        <v>47</v>
      </c>
      <c r="D2073" s="246">
        <v>0</v>
      </c>
      <c r="E2073" s="37">
        <v>73.218055388587402</v>
      </c>
    </row>
    <row r="2074" spans="1:5" x14ac:dyDescent="0.2">
      <c r="A2074">
        <v>2012</v>
      </c>
      <c r="B2074" t="s">
        <v>69</v>
      </c>
      <c r="C2074" t="s">
        <v>47</v>
      </c>
      <c r="D2074" s="246" t="s">
        <v>82</v>
      </c>
      <c r="E2074" s="37">
        <v>16.681551802447402</v>
      </c>
    </row>
    <row r="2075" spans="1:5" x14ac:dyDescent="0.2">
      <c r="A2075">
        <v>2012</v>
      </c>
      <c r="B2075" t="s">
        <v>144</v>
      </c>
      <c r="C2075" t="s">
        <v>48</v>
      </c>
      <c r="D2075" s="246">
        <v>0</v>
      </c>
      <c r="E2075" s="37">
        <v>78.215340544474799</v>
      </c>
    </row>
    <row r="2076" spans="1:5" x14ac:dyDescent="0.2">
      <c r="A2076">
        <v>2012</v>
      </c>
      <c r="B2076" t="s">
        <v>144</v>
      </c>
      <c r="C2076" t="s">
        <v>48</v>
      </c>
      <c r="D2076" s="246" t="s">
        <v>82</v>
      </c>
      <c r="E2076" s="37">
        <v>19.327829429652802</v>
      </c>
    </row>
    <row r="2077" spans="1:5" x14ac:dyDescent="0.2">
      <c r="A2077">
        <v>2012</v>
      </c>
      <c r="B2077" t="s">
        <v>40</v>
      </c>
      <c r="C2077" t="s">
        <v>48</v>
      </c>
      <c r="D2077" s="246">
        <v>0</v>
      </c>
      <c r="E2077" s="37">
        <v>74.192524911241705</v>
      </c>
    </row>
    <row r="2078" spans="1:5" x14ac:dyDescent="0.2">
      <c r="A2078">
        <v>2012</v>
      </c>
      <c r="B2078" t="s">
        <v>40</v>
      </c>
      <c r="C2078" t="s">
        <v>48</v>
      </c>
      <c r="D2078" s="246" t="s">
        <v>82</v>
      </c>
      <c r="E2078" s="37">
        <v>16.685547839878598</v>
      </c>
    </row>
    <row r="2079" spans="1:5" x14ac:dyDescent="0.2">
      <c r="A2079">
        <v>2012</v>
      </c>
      <c r="B2079" t="s">
        <v>41</v>
      </c>
      <c r="C2079" t="s">
        <v>48</v>
      </c>
      <c r="D2079" s="246">
        <v>0</v>
      </c>
      <c r="E2079" s="37">
        <v>76.191069511551902</v>
      </c>
    </row>
    <row r="2080" spans="1:5" x14ac:dyDescent="0.2">
      <c r="A2080">
        <v>2012</v>
      </c>
      <c r="B2080" t="s">
        <v>41</v>
      </c>
      <c r="C2080" t="s">
        <v>48</v>
      </c>
      <c r="D2080" s="246" t="s">
        <v>82</v>
      </c>
      <c r="E2080" s="37">
        <v>19.0129147890237</v>
      </c>
    </row>
    <row r="2081" spans="1:5" x14ac:dyDescent="0.2">
      <c r="A2081">
        <v>2012</v>
      </c>
      <c r="B2081" t="s">
        <v>42</v>
      </c>
      <c r="C2081" t="s">
        <v>48</v>
      </c>
      <c r="D2081" s="246">
        <v>0</v>
      </c>
      <c r="E2081" s="37">
        <v>74.407715570717897</v>
      </c>
    </row>
    <row r="2082" spans="1:5" x14ac:dyDescent="0.2">
      <c r="A2082">
        <v>2012</v>
      </c>
      <c r="B2082" t="s">
        <v>42</v>
      </c>
      <c r="C2082" t="s">
        <v>48</v>
      </c>
      <c r="D2082" s="246" t="s">
        <v>82</v>
      </c>
      <c r="E2082" s="37">
        <v>17.693193207429399</v>
      </c>
    </row>
    <row r="2083" spans="1:5" x14ac:dyDescent="0.2">
      <c r="A2083">
        <v>2012</v>
      </c>
      <c r="B2083" t="s">
        <v>43</v>
      </c>
      <c r="C2083" t="s">
        <v>48</v>
      </c>
      <c r="D2083" s="246">
        <v>0</v>
      </c>
      <c r="E2083" s="37">
        <v>73.139141966503502</v>
      </c>
    </row>
    <row r="2084" spans="1:5" x14ac:dyDescent="0.2">
      <c r="A2084">
        <v>2012</v>
      </c>
      <c r="B2084" t="s">
        <v>43</v>
      </c>
      <c r="C2084" t="s">
        <v>48</v>
      </c>
      <c r="D2084" s="246" t="s">
        <v>82</v>
      </c>
      <c r="E2084" s="37">
        <v>16.511705071013498</v>
      </c>
    </row>
    <row r="2085" spans="1:5" x14ac:dyDescent="0.2">
      <c r="A2085">
        <v>2012</v>
      </c>
      <c r="B2085" t="s">
        <v>44</v>
      </c>
      <c r="C2085" t="s">
        <v>48</v>
      </c>
      <c r="D2085" s="246">
        <v>0</v>
      </c>
      <c r="E2085" s="37">
        <v>75.283050116393994</v>
      </c>
    </row>
    <row r="2086" spans="1:5" x14ac:dyDescent="0.2">
      <c r="A2086">
        <v>2012</v>
      </c>
      <c r="B2086" t="s">
        <v>44</v>
      </c>
      <c r="C2086" t="s">
        <v>48</v>
      </c>
      <c r="D2086" s="246" t="s">
        <v>82</v>
      </c>
      <c r="E2086" s="37">
        <v>17.831750493385599</v>
      </c>
    </row>
    <row r="2087" spans="1:5" x14ac:dyDescent="0.2">
      <c r="A2087">
        <v>2012</v>
      </c>
      <c r="B2087" t="s">
        <v>45</v>
      </c>
      <c r="C2087" t="s">
        <v>48</v>
      </c>
      <c r="D2087" s="246">
        <v>0</v>
      </c>
      <c r="E2087" s="37">
        <v>75.846951870206595</v>
      </c>
    </row>
    <row r="2088" spans="1:5" x14ac:dyDescent="0.2">
      <c r="A2088">
        <v>2012</v>
      </c>
      <c r="B2088" t="s">
        <v>45</v>
      </c>
      <c r="C2088" t="s">
        <v>48</v>
      </c>
      <c r="D2088" s="246" t="s">
        <v>82</v>
      </c>
      <c r="E2088" s="37">
        <v>18.799162430440902</v>
      </c>
    </row>
    <row r="2089" spans="1:5" x14ac:dyDescent="0.2">
      <c r="A2089">
        <v>2012</v>
      </c>
      <c r="B2089" t="s">
        <v>46</v>
      </c>
      <c r="C2089" t="s">
        <v>48</v>
      </c>
      <c r="D2089" s="246">
        <v>0</v>
      </c>
      <c r="E2089" s="37">
        <v>75.535244673796598</v>
      </c>
    </row>
    <row r="2090" spans="1:5" x14ac:dyDescent="0.2">
      <c r="A2090">
        <v>2012</v>
      </c>
      <c r="B2090" t="s">
        <v>46</v>
      </c>
      <c r="C2090" t="s">
        <v>48</v>
      </c>
      <c r="D2090" s="246" t="s">
        <v>82</v>
      </c>
      <c r="E2090" s="37">
        <v>18.102459027075401</v>
      </c>
    </row>
    <row r="2091" spans="1:5" x14ac:dyDescent="0.2">
      <c r="A2091">
        <v>2012</v>
      </c>
      <c r="B2091" t="s">
        <v>50</v>
      </c>
      <c r="C2091" t="s">
        <v>48</v>
      </c>
      <c r="D2091" s="246">
        <v>0</v>
      </c>
      <c r="E2091" s="37">
        <v>73.377173830469204</v>
      </c>
    </row>
    <row r="2092" spans="1:5" x14ac:dyDescent="0.2">
      <c r="A2092">
        <v>2012</v>
      </c>
      <c r="B2092" t="s">
        <v>50</v>
      </c>
      <c r="C2092" t="s">
        <v>48</v>
      </c>
      <c r="D2092" s="246" t="s">
        <v>82</v>
      </c>
      <c r="E2092" s="37">
        <v>18.246863736620501</v>
      </c>
    </row>
    <row r="2093" spans="1:5" x14ac:dyDescent="0.2">
      <c r="A2093">
        <v>2012</v>
      </c>
      <c r="B2093" t="s">
        <v>51</v>
      </c>
      <c r="C2093" t="s">
        <v>48</v>
      </c>
      <c r="D2093" s="246">
        <v>0</v>
      </c>
      <c r="E2093" s="37">
        <v>74.407909032365396</v>
      </c>
    </row>
    <row r="2094" spans="1:5" x14ac:dyDescent="0.2">
      <c r="A2094">
        <v>2012</v>
      </c>
      <c r="B2094" t="s">
        <v>51</v>
      </c>
      <c r="C2094" t="s">
        <v>48</v>
      </c>
      <c r="D2094" s="246" t="s">
        <v>82</v>
      </c>
      <c r="E2094" s="37">
        <v>17.231479010190899</v>
      </c>
    </row>
    <row r="2095" spans="1:5" x14ac:dyDescent="0.2">
      <c r="A2095">
        <v>2012</v>
      </c>
      <c r="B2095" t="s">
        <v>53</v>
      </c>
      <c r="C2095" t="s">
        <v>48</v>
      </c>
      <c r="D2095" s="246">
        <v>0</v>
      </c>
      <c r="E2095" s="37">
        <v>76.913203917508895</v>
      </c>
    </row>
    <row r="2096" spans="1:5" x14ac:dyDescent="0.2">
      <c r="A2096">
        <v>2012</v>
      </c>
      <c r="B2096" t="s">
        <v>53</v>
      </c>
      <c r="C2096" t="s">
        <v>48</v>
      </c>
      <c r="D2096" s="246" t="s">
        <v>82</v>
      </c>
      <c r="E2096" s="37">
        <v>18.498586736481599</v>
      </c>
    </row>
    <row r="2097" spans="1:5" x14ac:dyDescent="0.2">
      <c r="A2097">
        <v>2012</v>
      </c>
      <c r="B2097" t="s">
        <v>54</v>
      </c>
      <c r="C2097" t="s">
        <v>48</v>
      </c>
      <c r="D2097" s="246">
        <v>0</v>
      </c>
      <c r="E2097" s="37">
        <v>78.749361133425694</v>
      </c>
    </row>
    <row r="2098" spans="1:5" x14ac:dyDescent="0.2">
      <c r="A2098">
        <v>2012</v>
      </c>
      <c r="B2098" t="s">
        <v>54</v>
      </c>
      <c r="C2098" t="s">
        <v>48</v>
      </c>
      <c r="D2098" s="246" t="s">
        <v>82</v>
      </c>
      <c r="E2098" s="37">
        <v>19.611430989843701</v>
      </c>
    </row>
    <row r="2099" spans="1:5" x14ac:dyDescent="0.2">
      <c r="A2099">
        <v>2012</v>
      </c>
      <c r="B2099" t="s">
        <v>55</v>
      </c>
      <c r="C2099" t="s">
        <v>48</v>
      </c>
      <c r="D2099" s="246">
        <v>0</v>
      </c>
      <c r="E2099" s="37">
        <v>75.819054962910798</v>
      </c>
    </row>
    <row r="2100" spans="1:5" x14ac:dyDescent="0.2">
      <c r="A2100">
        <v>2012</v>
      </c>
      <c r="B2100" t="s">
        <v>55</v>
      </c>
      <c r="C2100" t="s">
        <v>48</v>
      </c>
      <c r="D2100" s="246" t="s">
        <v>82</v>
      </c>
      <c r="E2100" s="37">
        <v>17.838348834739001</v>
      </c>
    </row>
    <row r="2101" spans="1:5" x14ac:dyDescent="0.2">
      <c r="A2101">
        <v>2012</v>
      </c>
      <c r="B2101" t="s">
        <v>56</v>
      </c>
      <c r="C2101" t="s">
        <v>48</v>
      </c>
      <c r="D2101" s="246">
        <v>0</v>
      </c>
      <c r="E2101" s="37">
        <v>76.3011572073069</v>
      </c>
    </row>
    <row r="2102" spans="1:5" x14ac:dyDescent="0.2">
      <c r="A2102">
        <v>2012</v>
      </c>
      <c r="B2102" t="s">
        <v>56</v>
      </c>
      <c r="C2102" t="s">
        <v>48</v>
      </c>
      <c r="D2102" s="246" t="s">
        <v>82</v>
      </c>
      <c r="E2102" s="37">
        <v>17.818936117689599</v>
      </c>
    </row>
    <row r="2103" spans="1:5" x14ac:dyDescent="0.2">
      <c r="A2103">
        <v>2012</v>
      </c>
      <c r="B2103" t="s">
        <v>57</v>
      </c>
      <c r="C2103" t="s">
        <v>48</v>
      </c>
      <c r="D2103" s="246">
        <v>0</v>
      </c>
      <c r="E2103" s="37">
        <v>74.863402332212104</v>
      </c>
    </row>
    <row r="2104" spans="1:5" x14ac:dyDescent="0.2">
      <c r="A2104">
        <v>2012</v>
      </c>
      <c r="B2104" t="s">
        <v>57</v>
      </c>
      <c r="C2104" t="s">
        <v>48</v>
      </c>
      <c r="D2104" s="246" t="s">
        <v>82</v>
      </c>
      <c r="E2104" s="37">
        <v>17.792885522782001</v>
      </c>
    </row>
    <row r="2105" spans="1:5" x14ac:dyDescent="0.2">
      <c r="A2105">
        <v>2012</v>
      </c>
      <c r="B2105" t="s">
        <v>52</v>
      </c>
      <c r="C2105" t="s">
        <v>48</v>
      </c>
      <c r="D2105" s="246">
        <v>0</v>
      </c>
      <c r="E2105" s="37">
        <v>75.843541494421501</v>
      </c>
    </row>
    <row r="2106" spans="1:5" x14ac:dyDescent="0.2">
      <c r="A2106">
        <v>2012</v>
      </c>
      <c r="B2106" t="s">
        <v>52</v>
      </c>
      <c r="C2106" t="s">
        <v>48</v>
      </c>
      <c r="D2106" s="246" t="s">
        <v>82</v>
      </c>
      <c r="E2106" s="37">
        <v>17.926693310714398</v>
      </c>
    </row>
    <row r="2107" spans="1:5" x14ac:dyDescent="0.2">
      <c r="A2107">
        <v>2012</v>
      </c>
      <c r="B2107" t="s">
        <v>58</v>
      </c>
      <c r="C2107" t="s">
        <v>48</v>
      </c>
      <c r="D2107" s="246">
        <v>0</v>
      </c>
      <c r="E2107" s="37">
        <v>77.061830669893794</v>
      </c>
    </row>
    <row r="2108" spans="1:5" x14ac:dyDescent="0.2">
      <c r="A2108">
        <v>2012</v>
      </c>
      <c r="B2108" t="s">
        <v>58</v>
      </c>
      <c r="C2108" t="s">
        <v>48</v>
      </c>
      <c r="D2108" s="246" t="s">
        <v>82</v>
      </c>
      <c r="E2108" s="37">
        <v>19.2048454577927</v>
      </c>
    </row>
    <row r="2109" spans="1:5" x14ac:dyDescent="0.2">
      <c r="A2109">
        <v>2012</v>
      </c>
      <c r="B2109" t="s">
        <v>59</v>
      </c>
      <c r="C2109" t="s">
        <v>48</v>
      </c>
      <c r="D2109" s="246">
        <v>0</v>
      </c>
      <c r="E2109" s="37">
        <v>79.165270655182198</v>
      </c>
    </row>
    <row r="2110" spans="1:5" x14ac:dyDescent="0.2">
      <c r="A2110">
        <v>2012</v>
      </c>
      <c r="B2110" t="s">
        <v>59</v>
      </c>
      <c r="C2110" t="s">
        <v>48</v>
      </c>
      <c r="D2110" s="246" t="s">
        <v>82</v>
      </c>
      <c r="E2110" s="37">
        <v>19.81730466998</v>
      </c>
    </row>
    <row r="2111" spans="1:5" x14ac:dyDescent="0.2">
      <c r="A2111">
        <v>2012</v>
      </c>
      <c r="B2111" t="s">
        <v>60</v>
      </c>
      <c r="C2111" t="s">
        <v>48</v>
      </c>
      <c r="D2111" s="246">
        <v>0</v>
      </c>
      <c r="E2111" s="37">
        <v>80.959282824526795</v>
      </c>
    </row>
    <row r="2112" spans="1:5" x14ac:dyDescent="0.2">
      <c r="A2112">
        <v>2012</v>
      </c>
      <c r="B2112" t="s">
        <v>60</v>
      </c>
      <c r="C2112" t="s">
        <v>48</v>
      </c>
      <c r="D2112" s="246" t="s">
        <v>82</v>
      </c>
      <c r="E2112" s="37">
        <v>21.1198213833264</v>
      </c>
    </row>
    <row r="2113" spans="1:5" x14ac:dyDescent="0.2">
      <c r="A2113">
        <v>2012</v>
      </c>
      <c r="B2113" t="s">
        <v>61</v>
      </c>
      <c r="C2113" t="s">
        <v>48</v>
      </c>
      <c r="D2113" s="246">
        <v>0</v>
      </c>
      <c r="E2113" s="37">
        <v>78.498536243369799</v>
      </c>
    </row>
    <row r="2114" spans="1:5" x14ac:dyDescent="0.2">
      <c r="A2114">
        <v>2012</v>
      </c>
      <c r="B2114" t="s">
        <v>61</v>
      </c>
      <c r="C2114" t="s">
        <v>48</v>
      </c>
      <c r="D2114" s="246" t="s">
        <v>82</v>
      </c>
      <c r="E2114" s="37">
        <v>19.4740201922776</v>
      </c>
    </row>
    <row r="2115" spans="1:5" x14ac:dyDescent="0.2">
      <c r="A2115">
        <v>2012</v>
      </c>
      <c r="B2115" t="s">
        <v>62</v>
      </c>
      <c r="C2115" t="s">
        <v>48</v>
      </c>
      <c r="D2115" s="246">
        <v>0</v>
      </c>
      <c r="E2115" s="37">
        <v>80.110990023430702</v>
      </c>
    </row>
    <row r="2116" spans="1:5" x14ac:dyDescent="0.2">
      <c r="A2116">
        <v>2012</v>
      </c>
      <c r="B2116" t="s">
        <v>62</v>
      </c>
      <c r="C2116" t="s">
        <v>48</v>
      </c>
      <c r="D2116" s="246" t="s">
        <v>82</v>
      </c>
      <c r="E2116" s="37">
        <v>20.0780811578122</v>
      </c>
    </row>
    <row r="2117" spans="1:5" x14ac:dyDescent="0.2">
      <c r="A2117">
        <v>2012</v>
      </c>
      <c r="B2117" t="s">
        <v>63</v>
      </c>
      <c r="C2117" t="s">
        <v>48</v>
      </c>
      <c r="D2117" s="246">
        <v>0</v>
      </c>
      <c r="E2117" s="37">
        <v>79.250338098339</v>
      </c>
    </row>
    <row r="2118" spans="1:5" x14ac:dyDescent="0.2">
      <c r="A2118">
        <v>2012</v>
      </c>
      <c r="B2118" t="s">
        <v>63</v>
      </c>
      <c r="C2118" t="s">
        <v>48</v>
      </c>
      <c r="D2118" s="246" t="s">
        <v>82</v>
      </c>
      <c r="E2118" s="37">
        <v>19.227038055433201</v>
      </c>
    </row>
    <row r="2119" spans="1:5" x14ac:dyDescent="0.2">
      <c r="A2119">
        <v>2012</v>
      </c>
      <c r="B2119" t="s">
        <v>64</v>
      </c>
      <c r="C2119" t="s">
        <v>48</v>
      </c>
      <c r="D2119" s="246">
        <v>0</v>
      </c>
      <c r="E2119" s="37">
        <v>81.097648210248494</v>
      </c>
    </row>
    <row r="2120" spans="1:5" x14ac:dyDescent="0.2">
      <c r="A2120">
        <v>2012</v>
      </c>
      <c r="B2120" t="s">
        <v>64</v>
      </c>
      <c r="C2120" t="s">
        <v>48</v>
      </c>
      <c r="D2120" s="246" t="s">
        <v>82</v>
      </c>
      <c r="E2120" s="37">
        <v>20.775946972122501</v>
      </c>
    </row>
    <row r="2121" spans="1:5" x14ac:dyDescent="0.2">
      <c r="A2121">
        <v>2012</v>
      </c>
      <c r="B2121" t="s">
        <v>65</v>
      </c>
      <c r="C2121" t="s">
        <v>48</v>
      </c>
      <c r="D2121" s="246">
        <v>0</v>
      </c>
      <c r="E2121" s="37">
        <v>80.060116405779894</v>
      </c>
    </row>
    <row r="2122" spans="1:5" x14ac:dyDescent="0.2">
      <c r="A2122">
        <v>2012</v>
      </c>
      <c r="B2122" t="s">
        <v>65</v>
      </c>
      <c r="C2122" t="s">
        <v>48</v>
      </c>
      <c r="D2122" s="246" t="s">
        <v>82</v>
      </c>
      <c r="E2122" s="37">
        <v>20.088675398722501</v>
      </c>
    </row>
    <row r="2123" spans="1:5" x14ac:dyDescent="0.2">
      <c r="A2123">
        <v>2012</v>
      </c>
      <c r="B2123" t="s">
        <v>66</v>
      </c>
      <c r="C2123" t="s">
        <v>48</v>
      </c>
      <c r="D2123" s="246">
        <v>0</v>
      </c>
      <c r="E2123" s="37">
        <v>78.1524623063017</v>
      </c>
    </row>
    <row r="2124" spans="1:5" x14ac:dyDescent="0.2">
      <c r="A2124">
        <v>2012</v>
      </c>
      <c r="B2124" t="s">
        <v>66</v>
      </c>
      <c r="C2124" t="s">
        <v>48</v>
      </c>
      <c r="D2124" s="246" t="s">
        <v>82</v>
      </c>
      <c r="E2124" s="37">
        <v>19.369364235258502</v>
      </c>
    </row>
    <row r="2125" spans="1:5" x14ac:dyDescent="0.2">
      <c r="A2125">
        <v>2012</v>
      </c>
      <c r="B2125" t="s">
        <v>67</v>
      </c>
      <c r="C2125" t="s">
        <v>48</v>
      </c>
      <c r="D2125" s="246">
        <v>0</v>
      </c>
      <c r="E2125" s="37">
        <v>76.858947729776901</v>
      </c>
    </row>
    <row r="2126" spans="1:5" x14ac:dyDescent="0.2">
      <c r="A2126">
        <v>2012</v>
      </c>
      <c r="B2126" t="s">
        <v>67</v>
      </c>
      <c r="C2126" t="s">
        <v>48</v>
      </c>
      <c r="D2126" s="246" t="s">
        <v>82</v>
      </c>
      <c r="E2126" s="37">
        <v>18.379134777587002</v>
      </c>
    </row>
    <row r="2127" spans="1:5" x14ac:dyDescent="0.2">
      <c r="A2127">
        <v>2012</v>
      </c>
      <c r="B2127" t="s">
        <v>68</v>
      </c>
      <c r="C2127" t="s">
        <v>48</v>
      </c>
      <c r="D2127" s="246">
        <v>0</v>
      </c>
      <c r="E2127" s="37">
        <v>76.765038027070702</v>
      </c>
    </row>
    <row r="2128" spans="1:5" x14ac:dyDescent="0.2">
      <c r="A2128">
        <v>2012</v>
      </c>
      <c r="B2128" t="s">
        <v>68</v>
      </c>
      <c r="C2128" t="s">
        <v>48</v>
      </c>
      <c r="D2128" s="246" t="s">
        <v>82</v>
      </c>
      <c r="E2128" s="37">
        <v>18.1142808625155</v>
      </c>
    </row>
    <row r="2129" spans="1:5" x14ac:dyDescent="0.2">
      <c r="A2129">
        <v>2012</v>
      </c>
      <c r="B2129" t="s">
        <v>69</v>
      </c>
      <c r="C2129" t="s">
        <v>48</v>
      </c>
      <c r="D2129" s="246">
        <v>0</v>
      </c>
      <c r="E2129" s="37">
        <v>80.469363656638706</v>
      </c>
    </row>
    <row r="2130" spans="1:5" x14ac:dyDescent="0.2">
      <c r="A2130">
        <v>2012</v>
      </c>
      <c r="B2130" t="s">
        <v>69</v>
      </c>
      <c r="C2130" t="s">
        <v>48</v>
      </c>
      <c r="D2130" s="246" t="s">
        <v>82</v>
      </c>
      <c r="E2130" s="37">
        <v>20.0888904393614</v>
      </c>
    </row>
    <row r="2131" spans="1:5" x14ac:dyDescent="0.2">
      <c r="A2131">
        <v>2012</v>
      </c>
      <c r="B2131" t="s">
        <v>144</v>
      </c>
      <c r="C2131" t="s">
        <v>3</v>
      </c>
      <c r="D2131" s="246">
        <v>0</v>
      </c>
      <c r="E2131" s="37">
        <v>74.523301370466697</v>
      </c>
    </row>
    <row r="2132" spans="1:5" x14ac:dyDescent="0.2">
      <c r="A2132">
        <v>2012</v>
      </c>
      <c r="B2132" t="s">
        <v>144</v>
      </c>
      <c r="C2132" t="s">
        <v>3</v>
      </c>
      <c r="D2132" s="246" t="s">
        <v>82</v>
      </c>
      <c r="E2132" s="37">
        <v>17.9216957679979</v>
      </c>
    </row>
    <row r="2133" spans="1:5" x14ac:dyDescent="0.2">
      <c r="A2133">
        <v>2012</v>
      </c>
      <c r="B2133" t="s">
        <v>40</v>
      </c>
      <c r="C2133" t="s">
        <v>3</v>
      </c>
      <c r="D2133" s="246">
        <v>0</v>
      </c>
      <c r="E2133" s="37">
        <v>70.531935075790599</v>
      </c>
    </row>
    <row r="2134" spans="1:5" x14ac:dyDescent="0.2">
      <c r="A2134">
        <v>2012</v>
      </c>
      <c r="B2134" t="s">
        <v>40</v>
      </c>
      <c r="C2134" t="s">
        <v>3</v>
      </c>
      <c r="D2134" s="246" t="s">
        <v>82</v>
      </c>
      <c r="E2134" s="37">
        <v>15.5108150351817</v>
      </c>
    </row>
    <row r="2135" spans="1:5" x14ac:dyDescent="0.2">
      <c r="A2135">
        <v>2012</v>
      </c>
      <c r="B2135" t="s">
        <v>41</v>
      </c>
      <c r="C2135" t="s">
        <v>3</v>
      </c>
      <c r="D2135" s="246">
        <v>0</v>
      </c>
      <c r="E2135" s="37">
        <v>72.512885543567407</v>
      </c>
    </row>
    <row r="2136" spans="1:5" x14ac:dyDescent="0.2">
      <c r="A2136">
        <v>2012</v>
      </c>
      <c r="B2136" t="s">
        <v>41</v>
      </c>
      <c r="C2136" t="s">
        <v>3</v>
      </c>
      <c r="D2136" s="246" t="s">
        <v>82</v>
      </c>
      <c r="E2136" s="37">
        <v>17.4117861910802</v>
      </c>
    </row>
    <row r="2137" spans="1:5" x14ac:dyDescent="0.2">
      <c r="A2137">
        <v>2012</v>
      </c>
      <c r="B2137" t="s">
        <v>42</v>
      </c>
      <c r="C2137" t="s">
        <v>3</v>
      </c>
      <c r="D2137" s="246">
        <v>0</v>
      </c>
      <c r="E2137" s="37">
        <v>70.907247599778103</v>
      </c>
    </row>
    <row r="2138" spans="1:5" x14ac:dyDescent="0.2">
      <c r="A2138">
        <v>2012</v>
      </c>
      <c r="B2138" t="s">
        <v>42</v>
      </c>
      <c r="C2138" t="s">
        <v>3</v>
      </c>
      <c r="D2138" s="246" t="s">
        <v>82</v>
      </c>
      <c r="E2138" s="37">
        <v>16.416426171308899</v>
      </c>
    </row>
    <row r="2139" spans="1:5" x14ac:dyDescent="0.2">
      <c r="A2139">
        <v>2012</v>
      </c>
      <c r="B2139" t="s">
        <v>43</v>
      </c>
      <c r="C2139" t="s">
        <v>3</v>
      </c>
      <c r="D2139" s="246">
        <v>0</v>
      </c>
      <c r="E2139" s="37">
        <v>70.222066127121494</v>
      </c>
    </row>
    <row r="2140" spans="1:5" x14ac:dyDescent="0.2">
      <c r="A2140">
        <v>2012</v>
      </c>
      <c r="B2140" t="s">
        <v>43</v>
      </c>
      <c r="C2140" t="s">
        <v>3</v>
      </c>
      <c r="D2140" s="246" t="s">
        <v>82</v>
      </c>
      <c r="E2140" s="37">
        <v>15.587871227625101</v>
      </c>
    </row>
    <row r="2141" spans="1:5" x14ac:dyDescent="0.2">
      <c r="A2141">
        <v>2012</v>
      </c>
      <c r="B2141" t="s">
        <v>44</v>
      </c>
      <c r="C2141" t="s">
        <v>3</v>
      </c>
      <c r="D2141" s="246">
        <v>0</v>
      </c>
      <c r="E2141" s="37">
        <v>71.299097612768705</v>
      </c>
    </row>
    <row r="2142" spans="1:5" x14ac:dyDescent="0.2">
      <c r="A2142">
        <v>2012</v>
      </c>
      <c r="B2142" t="s">
        <v>44</v>
      </c>
      <c r="C2142" t="s">
        <v>3</v>
      </c>
      <c r="D2142" s="246" t="s">
        <v>82</v>
      </c>
      <c r="E2142" s="37">
        <v>16.565413760554001</v>
      </c>
    </row>
    <row r="2143" spans="1:5" x14ac:dyDescent="0.2">
      <c r="A2143">
        <v>2012</v>
      </c>
      <c r="B2143" t="s">
        <v>45</v>
      </c>
      <c r="C2143" t="s">
        <v>3</v>
      </c>
      <c r="D2143" s="246">
        <v>0</v>
      </c>
      <c r="E2143" s="37">
        <v>72.783836273122006</v>
      </c>
    </row>
    <row r="2144" spans="1:5" x14ac:dyDescent="0.2">
      <c r="A2144">
        <v>2012</v>
      </c>
      <c r="B2144" t="s">
        <v>45</v>
      </c>
      <c r="C2144" t="s">
        <v>3</v>
      </c>
      <c r="D2144" s="246" t="s">
        <v>82</v>
      </c>
      <c r="E2144" s="37">
        <v>17.536276772837901</v>
      </c>
    </row>
    <row r="2145" spans="1:5" x14ac:dyDescent="0.2">
      <c r="A2145">
        <v>2012</v>
      </c>
      <c r="B2145" t="s">
        <v>46</v>
      </c>
      <c r="C2145" t="s">
        <v>3</v>
      </c>
      <c r="D2145" s="246">
        <v>0</v>
      </c>
      <c r="E2145" s="37">
        <v>72.214894327843993</v>
      </c>
    </row>
    <row r="2146" spans="1:5" x14ac:dyDescent="0.2">
      <c r="A2146">
        <v>2012</v>
      </c>
      <c r="B2146" t="s">
        <v>46</v>
      </c>
      <c r="C2146" t="s">
        <v>3</v>
      </c>
      <c r="D2146" s="246" t="s">
        <v>82</v>
      </c>
      <c r="E2146" s="37">
        <v>17.0720931659725</v>
      </c>
    </row>
    <row r="2147" spans="1:5" x14ac:dyDescent="0.2">
      <c r="A2147">
        <v>2012</v>
      </c>
      <c r="B2147" t="s">
        <v>50</v>
      </c>
      <c r="C2147" t="s">
        <v>3</v>
      </c>
      <c r="D2147" s="246">
        <v>0</v>
      </c>
      <c r="E2147" s="37">
        <v>69.376438594774896</v>
      </c>
    </row>
    <row r="2148" spans="1:5" x14ac:dyDescent="0.2">
      <c r="A2148">
        <v>2012</v>
      </c>
      <c r="B2148" t="s">
        <v>50</v>
      </c>
      <c r="C2148" t="s">
        <v>3</v>
      </c>
      <c r="D2148" s="246" t="s">
        <v>82</v>
      </c>
      <c r="E2148" s="37">
        <v>16.512210354239201</v>
      </c>
    </row>
    <row r="2149" spans="1:5" x14ac:dyDescent="0.2">
      <c r="A2149">
        <v>2012</v>
      </c>
      <c r="B2149" t="s">
        <v>51</v>
      </c>
      <c r="C2149" t="s">
        <v>3</v>
      </c>
      <c r="D2149" s="246">
        <v>0</v>
      </c>
      <c r="E2149" s="37">
        <v>70.311550785207103</v>
      </c>
    </row>
    <row r="2150" spans="1:5" x14ac:dyDescent="0.2">
      <c r="A2150">
        <v>2012</v>
      </c>
      <c r="B2150" t="s">
        <v>51</v>
      </c>
      <c r="C2150" t="s">
        <v>3</v>
      </c>
      <c r="D2150" s="246" t="s">
        <v>82</v>
      </c>
      <c r="E2150" s="37">
        <v>15.928320280464099</v>
      </c>
    </row>
    <row r="2151" spans="1:5" x14ac:dyDescent="0.2">
      <c r="A2151">
        <v>2012</v>
      </c>
      <c r="B2151" t="s">
        <v>53</v>
      </c>
      <c r="C2151" t="s">
        <v>3</v>
      </c>
      <c r="D2151" s="246">
        <v>0</v>
      </c>
      <c r="E2151" s="37">
        <v>72.907581593734307</v>
      </c>
    </row>
    <row r="2152" spans="1:5" x14ac:dyDescent="0.2">
      <c r="A2152">
        <v>2012</v>
      </c>
      <c r="B2152" t="s">
        <v>53</v>
      </c>
      <c r="C2152" t="s">
        <v>3</v>
      </c>
      <c r="D2152" s="246" t="s">
        <v>82</v>
      </c>
      <c r="E2152" s="37">
        <v>17.390325106031799</v>
      </c>
    </row>
    <row r="2153" spans="1:5" x14ac:dyDescent="0.2">
      <c r="A2153">
        <v>2012</v>
      </c>
      <c r="B2153" t="s">
        <v>54</v>
      </c>
      <c r="C2153" t="s">
        <v>3</v>
      </c>
      <c r="D2153" s="246">
        <v>0</v>
      </c>
      <c r="E2153" s="37">
        <v>74.6930199326532</v>
      </c>
    </row>
    <row r="2154" spans="1:5" x14ac:dyDescent="0.2">
      <c r="A2154">
        <v>2012</v>
      </c>
      <c r="B2154" t="s">
        <v>54</v>
      </c>
      <c r="C2154" t="s">
        <v>3</v>
      </c>
      <c r="D2154" s="246" t="s">
        <v>82</v>
      </c>
      <c r="E2154" s="37">
        <v>18.1205319645427</v>
      </c>
    </row>
    <row r="2155" spans="1:5" x14ac:dyDescent="0.2">
      <c r="A2155">
        <v>2012</v>
      </c>
      <c r="B2155" t="s">
        <v>55</v>
      </c>
      <c r="C2155" t="s">
        <v>3</v>
      </c>
      <c r="D2155" s="246">
        <v>0</v>
      </c>
      <c r="E2155" s="37">
        <v>71.942773118881703</v>
      </c>
    </row>
    <row r="2156" spans="1:5" x14ac:dyDescent="0.2">
      <c r="A2156">
        <v>2012</v>
      </c>
      <c r="B2156" t="s">
        <v>55</v>
      </c>
      <c r="C2156" t="s">
        <v>3</v>
      </c>
      <c r="D2156" s="246" t="s">
        <v>82</v>
      </c>
      <c r="E2156" s="37">
        <v>16.9274574321757</v>
      </c>
    </row>
    <row r="2157" spans="1:5" x14ac:dyDescent="0.2">
      <c r="A2157">
        <v>2012</v>
      </c>
      <c r="B2157" t="s">
        <v>56</v>
      </c>
      <c r="C2157" t="s">
        <v>3</v>
      </c>
      <c r="D2157" s="246">
        <v>0</v>
      </c>
      <c r="E2157" s="37">
        <v>72.1338553114566</v>
      </c>
    </row>
    <row r="2158" spans="1:5" x14ac:dyDescent="0.2">
      <c r="A2158">
        <v>2012</v>
      </c>
      <c r="B2158" t="s">
        <v>56</v>
      </c>
      <c r="C2158" t="s">
        <v>3</v>
      </c>
      <c r="D2158" s="246" t="s">
        <v>82</v>
      </c>
      <c r="E2158" s="37">
        <v>16.564475413885699</v>
      </c>
    </row>
    <row r="2159" spans="1:5" x14ac:dyDescent="0.2">
      <c r="A2159">
        <v>2012</v>
      </c>
      <c r="B2159" t="s">
        <v>57</v>
      </c>
      <c r="C2159" t="s">
        <v>3</v>
      </c>
      <c r="D2159" s="246">
        <v>0</v>
      </c>
      <c r="E2159" s="37">
        <v>70.033705646211104</v>
      </c>
    </row>
    <row r="2160" spans="1:5" x14ac:dyDescent="0.2">
      <c r="A2160">
        <v>2012</v>
      </c>
      <c r="B2160" t="s">
        <v>57</v>
      </c>
      <c r="C2160" t="s">
        <v>3</v>
      </c>
      <c r="D2160" s="246" t="s">
        <v>82</v>
      </c>
      <c r="E2160" s="37">
        <v>16.4512596182145</v>
      </c>
    </row>
    <row r="2161" spans="1:5" x14ac:dyDescent="0.2">
      <c r="A2161">
        <v>2012</v>
      </c>
      <c r="B2161" t="s">
        <v>52</v>
      </c>
      <c r="C2161" t="s">
        <v>3</v>
      </c>
      <c r="D2161" s="246">
        <v>0</v>
      </c>
      <c r="E2161" s="37">
        <v>71.596034812406998</v>
      </c>
    </row>
    <row r="2162" spans="1:5" x14ac:dyDescent="0.2">
      <c r="A2162">
        <v>2012</v>
      </c>
      <c r="B2162" t="s">
        <v>52</v>
      </c>
      <c r="C2162" t="s">
        <v>3</v>
      </c>
      <c r="D2162" s="246" t="s">
        <v>82</v>
      </c>
      <c r="E2162" s="37">
        <v>16.5476413344979</v>
      </c>
    </row>
    <row r="2163" spans="1:5" x14ac:dyDescent="0.2">
      <c r="A2163">
        <v>2012</v>
      </c>
      <c r="B2163" t="s">
        <v>58</v>
      </c>
      <c r="C2163" t="s">
        <v>3</v>
      </c>
      <c r="D2163" s="246">
        <v>0</v>
      </c>
      <c r="E2163" s="37">
        <v>72.469057532444893</v>
      </c>
    </row>
    <row r="2164" spans="1:5" x14ac:dyDescent="0.2">
      <c r="A2164">
        <v>2012</v>
      </c>
      <c r="B2164" t="s">
        <v>58</v>
      </c>
      <c r="C2164" t="s">
        <v>3</v>
      </c>
      <c r="D2164" s="246" t="s">
        <v>82</v>
      </c>
      <c r="E2164" s="37">
        <v>17.624552467265499</v>
      </c>
    </row>
    <row r="2165" spans="1:5" x14ac:dyDescent="0.2">
      <c r="A2165">
        <v>2012</v>
      </c>
      <c r="B2165" t="s">
        <v>59</v>
      </c>
      <c r="C2165" t="s">
        <v>3</v>
      </c>
      <c r="D2165" s="246">
        <v>0</v>
      </c>
      <c r="E2165" s="37">
        <v>76.126011438876105</v>
      </c>
    </row>
    <row r="2166" spans="1:5" x14ac:dyDescent="0.2">
      <c r="A2166">
        <v>2012</v>
      </c>
      <c r="B2166" t="s">
        <v>59</v>
      </c>
      <c r="C2166" t="s">
        <v>3</v>
      </c>
      <c r="D2166" s="246" t="s">
        <v>82</v>
      </c>
      <c r="E2166" s="37">
        <v>18.728908664663798</v>
      </c>
    </row>
    <row r="2167" spans="1:5" x14ac:dyDescent="0.2">
      <c r="A2167">
        <v>2012</v>
      </c>
      <c r="B2167" t="s">
        <v>60</v>
      </c>
      <c r="C2167" t="s">
        <v>3</v>
      </c>
      <c r="D2167" s="246">
        <v>0</v>
      </c>
      <c r="E2167" s="37">
        <v>76.762468914283104</v>
      </c>
    </row>
    <row r="2168" spans="1:5" x14ac:dyDescent="0.2">
      <c r="A2168">
        <v>2012</v>
      </c>
      <c r="B2168" t="s">
        <v>60</v>
      </c>
      <c r="C2168" t="s">
        <v>3</v>
      </c>
      <c r="D2168" s="246" t="s">
        <v>82</v>
      </c>
      <c r="E2168" s="37">
        <v>19.5085505037062</v>
      </c>
    </row>
    <row r="2169" spans="1:5" x14ac:dyDescent="0.2">
      <c r="A2169">
        <v>2012</v>
      </c>
      <c r="B2169" t="s">
        <v>61</v>
      </c>
      <c r="C2169" t="s">
        <v>3</v>
      </c>
      <c r="D2169" s="246">
        <v>0</v>
      </c>
      <c r="E2169" s="37">
        <v>74.904258085272502</v>
      </c>
    </row>
    <row r="2170" spans="1:5" x14ac:dyDescent="0.2">
      <c r="A2170">
        <v>2012</v>
      </c>
      <c r="B2170" t="s">
        <v>61</v>
      </c>
      <c r="C2170" t="s">
        <v>3</v>
      </c>
      <c r="D2170" s="246" t="s">
        <v>82</v>
      </c>
      <c r="E2170" s="37">
        <v>17.929998032673101</v>
      </c>
    </row>
    <row r="2171" spans="1:5" x14ac:dyDescent="0.2">
      <c r="A2171">
        <v>2012</v>
      </c>
      <c r="B2171" t="s">
        <v>62</v>
      </c>
      <c r="C2171" t="s">
        <v>3</v>
      </c>
      <c r="D2171" s="246">
        <v>0</v>
      </c>
      <c r="E2171" s="37">
        <v>76.8230854135969</v>
      </c>
    </row>
    <row r="2172" spans="1:5" x14ac:dyDescent="0.2">
      <c r="A2172">
        <v>2012</v>
      </c>
      <c r="B2172" t="s">
        <v>62</v>
      </c>
      <c r="C2172" t="s">
        <v>3</v>
      </c>
      <c r="D2172" s="246" t="s">
        <v>82</v>
      </c>
      <c r="E2172" s="37">
        <v>18.5663089704519</v>
      </c>
    </row>
    <row r="2173" spans="1:5" x14ac:dyDescent="0.2">
      <c r="A2173">
        <v>2012</v>
      </c>
      <c r="B2173" t="s">
        <v>63</v>
      </c>
      <c r="C2173" t="s">
        <v>3</v>
      </c>
      <c r="D2173" s="246">
        <v>0</v>
      </c>
      <c r="E2173" s="37">
        <v>75.823510590823602</v>
      </c>
    </row>
    <row r="2174" spans="1:5" x14ac:dyDescent="0.2">
      <c r="A2174">
        <v>2012</v>
      </c>
      <c r="B2174" t="s">
        <v>63</v>
      </c>
      <c r="C2174" t="s">
        <v>3</v>
      </c>
      <c r="D2174" s="246" t="s">
        <v>82</v>
      </c>
      <c r="E2174" s="37">
        <v>18.016921341402799</v>
      </c>
    </row>
    <row r="2175" spans="1:5" x14ac:dyDescent="0.2">
      <c r="A2175">
        <v>2012</v>
      </c>
      <c r="B2175" t="s">
        <v>64</v>
      </c>
      <c r="C2175" t="s">
        <v>3</v>
      </c>
      <c r="D2175" s="246">
        <v>0</v>
      </c>
      <c r="E2175" s="37">
        <v>77.698087841465295</v>
      </c>
    </row>
    <row r="2176" spans="1:5" x14ac:dyDescent="0.2">
      <c r="A2176">
        <v>2012</v>
      </c>
      <c r="B2176" t="s">
        <v>64</v>
      </c>
      <c r="C2176" t="s">
        <v>3</v>
      </c>
      <c r="D2176" s="246" t="s">
        <v>82</v>
      </c>
      <c r="E2176" s="37">
        <v>19.019131919146201</v>
      </c>
    </row>
    <row r="2177" spans="1:5" x14ac:dyDescent="0.2">
      <c r="A2177">
        <v>2012</v>
      </c>
      <c r="B2177" t="s">
        <v>65</v>
      </c>
      <c r="C2177" t="s">
        <v>3</v>
      </c>
      <c r="D2177" s="246">
        <v>0</v>
      </c>
      <c r="E2177" s="37">
        <v>76.629104121965796</v>
      </c>
    </row>
    <row r="2178" spans="1:5" x14ac:dyDescent="0.2">
      <c r="A2178">
        <v>2012</v>
      </c>
      <c r="B2178" t="s">
        <v>65</v>
      </c>
      <c r="C2178" t="s">
        <v>3</v>
      </c>
      <c r="D2178" s="246" t="s">
        <v>82</v>
      </c>
      <c r="E2178" s="37">
        <v>18.479240589078898</v>
      </c>
    </row>
    <row r="2179" spans="1:5" x14ac:dyDescent="0.2">
      <c r="A2179">
        <v>2012</v>
      </c>
      <c r="B2179" t="s">
        <v>66</v>
      </c>
      <c r="C2179" t="s">
        <v>3</v>
      </c>
      <c r="D2179" s="246">
        <v>0</v>
      </c>
      <c r="E2179" s="37">
        <v>74.418746772991994</v>
      </c>
    </row>
    <row r="2180" spans="1:5" x14ac:dyDescent="0.2">
      <c r="A2180">
        <v>2012</v>
      </c>
      <c r="B2180" t="s">
        <v>66</v>
      </c>
      <c r="C2180" t="s">
        <v>3</v>
      </c>
      <c r="D2180" s="246" t="s">
        <v>82</v>
      </c>
      <c r="E2180" s="37">
        <v>17.8142034427506</v>
      </c>
    </row>
    <row r="2181" spans="1:5" x14ac:dyDescent="0.2">
      <c r="A2181">
        <v>2012</v>
      </c>
      <c r="B2181" t="s">
        <v>67</v>
      </c>
      <c r="C2181" t="s">
        <v>3</v>
      </c>
      <c r="D2181" s="246">
        <v>0</v>
      </c>
      <c r="E2181" s="37">
        <v>73.188754660980095</v>
      </c>
    </row>
    <row r="2182" spans="1:5" x14ac:dyDescent="0.2">
      <c r="A2182">
        <v>2012</v>
      </c>
      <c r="B2182" t="s">
        <v>67</v>
      </c>
      <c r="C2182" t="s">
        <v>3</v>
      </c>
      <c r="D2182" s="246" t="s">
        <v>82</v>
      </c>
      <c r="E2182" s="37">
        <v>17.1890160507178</v>
      </c>
    </row>
    <row r="2183" spans="1:5" x14ac:dyDescent="0.2">
      <c r="A2183">
        <v>2012</v>
      </c>
      <c r="B2183" t="s">
        <v>68</v>
      </c>
      <c r="C2183" t="s">
        <v>3</v>
      </c>
      <c r="D2183" s="246">
        <v>0</v>
      </c>
      <c r="E2183" s="37">
        <v>73.485251584271793</v>
      </c>
    </row>
    <row r="2184" spans="1:5" x14ac:dyDescent="0.2">
      <c r="A2184">
        <v>2012</v>
      </c>
      <c r="B2184" t="s">
        <v>68</v>
      </c>
      <c r="C2184" t="s">
        <v>3</v>
      </c>
      <c r="D2184" s="246" t="s">
        <v>82</v>
      </c>
      <c r="E2184" s="37">
        <v>17.174663461927601</v>
      </c>
    </row>
    <row r="2185" spans="1:5" x14ac:dyDescent="0.2">
      <c r="A2185">
        <v>2012</v>
      </c>
      <c r="B2185" t="s">
        <v>69</v>
      </c>
      <c r="C2185" t="s">
        <v>3</v>
      </c>
      <c r="D2185" s="246">
        <v>0</v>
      </c>
      <c r="E2185" s="37">
        <v>76.982346922610802</v>
      </c>
    </row>
    <row r="2186" spans="1:5" x14ac:dyDescent="0.2">
      <c r="A2186">
        <v>2012</v>
      </c>
      <c r="B2186" t="s">
        <v>69</v>
      </c>
      <c r="C2186" t="s">
        <v>3</v>
      </c>
      <c r="D2186" s="246" t="s">
        <v>82</v>
      </c>
      <c r="E2186" s="37">
        <v>18.549969233197999</v>
      </c>
    </row>
    <row r="2187" spans="1:5" x14ac:dyDescent="0.2">
      <c r="A2187">
        <v>2013</v>
      </c>
      <c r="B2187" t="s">
        <v>144</v>
      </c>
      <c r="C2187" t="s">
        <v>47</v>
      </c>
      <c r="D2187" s="246">
        <v>0</v>
      </c>
      <c r="E2187" s="37">
        <v>71.245105474552602</v>
      </c>
    </row>
    <row r="2188" spans="1:5" x14ac:dyDescent="0.2">
      <c r="A2188">
        <v>2013</v>
      </c>
      <c r="B2188" t="s">
        <v>144</v>
      </c>
      <c r="C2188" t="s">
        <v>47</v>
      </c>
      <c r="D2188" s="246" t="s">
        <v>82</v>
      </c>
      <c r="E2188" s="37">
        <v>16.412058202035901</v>
      </c>
    </row>
    <row r="2189" spans="1:5" x14ac:dyDescent="0.2">
      <c r="A2189">
        <v>2013</v>
      </c>
      <c r="B2189" t="s">
        <v>40</v>
      </c>
      <c r="C2189" t="s">
        <v>47</v>
      </c>
      <c r="D2189" s="246">
        <v>0</v>
      </c>
      <c r="E2189" s="37">
        <v>67.659720902656403</v>
      </c>
    </row>
    <row r="2190" spans="1:5" x14ac:dyDescent="0.2">
      <c r="A2190">
        <v>2013</v>
      </c>
      <c r="B2190" t="s">
        <v>40</v>
      </c>
      <c r="C2190" t="s">
        <v>47</v>
      </c>
      <c r="D2190" s="246" t="s">
        <v>82</v>
      </c>
      <c r="E2190" s="37">
        <v>14.612006461025301</v>
      </c>
    </row>
    <row r="2191" spans="1:5" x14ac:dyDescent="0.2">
      <c r="A2191">
        <v>2013</v>
      </c>
      <c r="B2191" t="s">
        <v>41</v>
      </c>
      <c r="C2191" t="s">
        <v>47</v>
      </c>
      <c r="D2191" s="246">
        <v>0</v>
      </c>
      <c r="E2191" s="37">
        <v>69.655743971067494</v>
      </c>
    </row>
    <row r="2192" spans="1:5" x14ac:dyDescent="0.2">
      <c r="A2192">
        <v>2013</v>
      </c>
      <c r="B2192" t="s">
        <v>41</v>
      </c>
      <c r="C2192" t="s">
        <v>47</v>
      </c>
      <c r="D2192" s="246" t="s">
        <v>82</v>
      </c>
      <c r="E2192" s="37">
        <v>16.0647170609586</v>
      </c>
    </row>
    <row r="2193" spans="1:5" x14ac:dyDescent="0.2">
      <c r="A2193">
        <v>2013</v>
      </c>
      <c r="B2193" t="s">
        <v>42</v>
      </c>
      <c r="C2193" t="s">
        <v>47</v>
      </c>
      <c r="D2193" s="246">
        <v>0</v>
      </c>
      <c r="E2193" s="37">
        <v>67.975745768155207</v>
      </c>
    </row>
    <row r="2194" spans="1:5" x14ac:dyDescent="0.2">
      <c r="A2194">
        <v>2013</v>
      </c>
      <c r="B2194" t="s">
        <v>42</v>
      </c>
      <c r="C2194" t="s">
        <v>47</v>
      </c>
      <c r="D2194" s="246" t="s">
        <v>82</v>
      </c>
      <c r="E2194" s="37">
        <v>15.201650794690501</v>
      </c>
    </row>
    <row r="2195" spans="1:5" x14ac:dyDescent="0.2">
      <c r="A2195">
        <v>2013</v>
      </c>
      <c r="B2195" t="s">
        <v>43</v>
      </c>
      <c r="C2195" t="s">
        <v>47</v>
      </c>
      <c r="D2195" s="246">
        <v>0</v>
      </c>
      <c r="E2195" s="37">
        <v>68.063158942725494</v>
      </c>
    </row>
    <row r="2196" spans="1:5" x14ac:dyDescent="0.2">
      <c r="A2196">
        <v>2013</v>
      </c>
      <c r="B2196" t="s">
        <v>43</v>
      </c>
      <c r="C2196" t="s">
        <v>47</v>
      </c>
      <c r="D2196" s="246" t="s">
        <v>82</v>
      </c>
      <c r="E2196" s="37">
        <v>14.8894478895705</v>
      </c>
    </row>
    <row r="2197" spans="1:5" x14ac:dyDescent="0.2">
      <c r="A2197">
        <v>2013</v>
      </c>
      <c r="B2197" t="s">
        <v>44</v>
      </c>
      <c r="C2197" t="s">
        <v>47</v>
      </c>
      <c r="D2197" s="246">
        <v>0</v>
      </c>
      <c r="E2197" s="37">
        <v>67.940436745111398</v>
      </c>
    </row>
    <row r="2198" spans="1:5" x14ac:dyDescent="0.2">
      <c r="A2198">
        <v>2013</v>
      </c>
      <c r="B2198" t="s">
        <v>44</v>
      </c>
      <c r="C2198" t="s">
        <v>47</v>
      </c>
      <c r="D2198" s="246" t="s">
        <v>82</v>
      </c>
      <c r="E2198" s="37">
        <v>15.3513051208273</v>
      </c>
    </row>
    <row r="2199" spans="1:5" x14ac:dyDescent="0.2">
      <c r="A2199">
        <v>2013</v>
      </c>
      <c r="B2199" t="s">
        <v>45</v>
      </c>
      <c r="C2199" t="s">
        <v>47</v>
      </c>
      <c r="D2199" s="246">
        <v>0</v>
      </c>
      <c r="E2199" s="37">
        <v>70.344531454995703</v>
      </c>
    </row>
    <row r="2200" spans="1:5" x14ac:dyDescent="0.2">
      <c r="A2200">
        <v>2013</v>
      </c>
      <c r="B2200" t="s">
        <v>45</v>
      </c>
      <c r="C2200" t="s">
        <v>47</v>
      </c>
      <c r="D2200" s="246" t="s">
        <v>82</v>
      </c>
      <c r="E2200" s="37">
        <v>16.4008855159097</v>
      </c>
    </row>
    <row r="2201" spans="1:5" x14ac:dyDescent="0.2">
      <c r="A2201">
        <v>2013</v>
      </c>
      <c r="B2201" t="s">
        <v>46</v>
      </c>
      <c r="C2201" t="s">
        <v>47</v>
      </c>
      <c r="D2201" s="246">
        <v>0</v>
      </c>
      <c r="E2201" s="37">
        <v>69.623420120172696</v>
      </c>
    </row>
    <row r="2202" spans="1:5" x14ac:dyDescent="0.2">
      <c r="A2202">
        <v>2013</v>
      </c>
      <c r="B2202" t="s">
        <v>46</v>
      </c>
      <c r="C2202" t="s">
        <v>47</v>
      </c>
      <c r="D2202" s="246" t="s">
        <v>82</v>
      </c>
      <c r="E2202" s="37">
        <v>16.238597881501001</v>
      </c>
    </row>
    <row r="2203" spans="1:5" x14ac:dyDescent="0.2">
      <c r="A2203">
        <v>2013</v>
      </c>
      <c r="B2203" t="s">
        <v>50</v>
      </c>
      <c r="C2203" t="s">
        <v>47</v>
      </c>
      <c r="D2203" s="246">
        <v>0</v>
      </c>
      <c r="E2203" s="37">
        <v>65.975149923932904</v>
      </c>
    </row>
    <row r="2204" spans="1:5" x14ac:dyDescent="0.2">
      <c r="A2204">
        <v>2013</v>
      </c>
      <c r="B2204" t="s">
        <v>50</v>
      </c>
      <c r="C2204" t="s">
        <v>47</v>
      </c>
      <c r="D2204" s="246" t="s">
        <v>82</v>
      </c>
      <c r="E2204" s="37">
        <v>14.815439082872199</v>
      </c>
    </row>
    <row r="2205" spans="1:5" x14ac:dyDescent="0.2">
      <c r="A2205">
        <v>2013</v>
      </c>
      <c r="B2205" t="s">
        <v>51</v>
      </c>
      <c r="C2205" t="s">
        <v>47</v>
      </c>
      <c r="D2205" s="246">
        <v>0</v>
      </c>
      <c r="E2205" s="37">
        <v>66.509115985393507</v>
      </c>
    </row>
    <row r="2206" spans="1:5" x14ac:dyDescent="0.2">
      <c r="A2206">
        <v>2013</v>
      </c>
      <c r="B2206" t="s">
        <v>51</v>
      </c>
      <c r="C2206" t="s">
        <v>47</v>
      </c>
      <c r="D2206" s="246" t="s">
        <v>82</v>
      </c>
      <c r="E2206" s="37">
        <v>14.4841153416415</v>
      </c>
    </row>
    <row r="2207" spans="1:5" x14ac:dyDescent="0.2">
      <c r="A2207">
        <v>2013</v>
      </c>
      <c r="B2207" t="s">
        <v>53</v>
      </c>
      <c r="C2207" t="s">
        <v>47</v>
      </c>
      <c r="D2207" s="246">
        <v>0</v>
      </c>
      <c r="E2207" s="37">
        <v>69.222544468877899</v>
      </c>
    </row>
    <row r="2208" spans="1:5" x14ac:dyDescent="0.2">
      <c r="A2208">
        <v>2013</v>
      </c>
      <c r="B2208" t="s">
        <v>53</v>
      </c>
      <c r="C2208" t="s">
        <v>47</v>
      </c>
      <c r="D2208" s="246" t="s">
        <v>82</v>
      </c>
      <c r="E2208" s="37">
        <v>16.134811296373002</v>
      </c>
    </row>
    <row r="2209" spans="1:5" x14ac:dyDescent="0.2">
      <c r="A2209">
        <v>2013</v>
      </c>
      <c r="B2209" t="s">
        <v>54</v>
      </c>
      <c r="C2209" t="s">
        <v>47</v>
      </c>
      <c r="D2209" s="246">
        <v>0</v>
      </c>
      <c r="E2209" s="37">
        <v>70.986754372864198</v>
      </c>
    </row>
    <row r="2210" spans="1:5" x14ac:dyDescent="0.2">
      <c r="A2210">
        <v>2013</v>
      </c>
      <c r="B2210" t="s">
        <v>54</v>
      </c>
      <c r="C2210" t="s">
        <v>47</v>
      </c>
      <c r="D2210" s="246" t="s">
        <v>82</v>
      </c>
      <c r="E2210" s="37">
        <v>16.4445601859716</v>
      </c>
    </row>
    <row r="2211" spans="1:5" x14ac:dyDescent="0.2">
      <c r="A2211">
        <v>2013</v>
      </c>
      <c r="B2211" t="s">
        <v>55</v>
      </c>
      <c r="C2211" t="s">
        <v>47</v>
      </c>
      <c r="D2211" s="246">
        <v>0</v>
      </c>
      <c r="E2211" s="37">
        <v>68.395118313648993</v>
      </c>
    </row>
    <row r="2212" spans="1:5" x14ac:dyDescent="0.2">
      <c r="A2212">
        <v>2013</v>
      </c>
      <c r="B2212" t="s">
        <v>55</v>
      </c>
      <c r="C2212" t="s">
        <v>47</v>
      </c>
      <c r="D2212" s="246" t="s">
        <v>82</v>
      </c>
      <c r="E2212" s="37">
        <v>15.875409521780099</v>
      </c>
    </row>
    <row r="2213" spans="1:5" x14ac:dyDescent="0.2">
      <c r="A2213">
        <v>2013</v>
      </c>
      <c r="B2213" t="s">
        <v>56</v>
      </c>
      <c r="C2213" t="s">
        <v>47</v>
      </c>
      <c r="D2213" s="246">
        <v>0</v>
      </c>
      <c r="E2213" s="37">
        <v>68.470049195397493</v>
      </c>
    </row>
    <row r="2214" spans="1:5" x14ac:dyDescent="0.2">
      <c r="A2214">
        <v>2013</v>
      </c>
      <c r="B2214" t="s">
        <v>56</v>
      </c>
      <c r="C2214" t="s">
        <v>47</v>
      </c>
      <c r="D2214" s="246" t="s">
        <v>82</v>
      </c>
      <c r="E2214" s="37">
        <v>15.1598467634077</v>
      </c>
    </row>
    <row r="2215" spans="1:5" x14ac:dyDescent="0.2">
      <c r="A2215">
        <v>2013</v>
      </c>
      <c r="B2215" t="s">
        <v>57</v>
      </c>
      <c r="C2215" t="s">
        <v>47</v>
      </c>
      <c r="D2215" s="246">
        <v>0</v>
      </c>
      <c r="E2215" s="37">
        <v>65.777073359310904</v>
      </c>
    </row>
    <row r="2216" spans="1:5" x14ac:dyDescent="0.2">
      <c r="A2216">
        <v>2013</v>
      </c>
      <c r="B2216" t="s">
        <v>57</v>
      </c>
      <c r="C2216" t="s">
        <v>47</v>
      </c>
      <c r="D2216" s="246" t="s">
        <v>82</v>
      </c>
      <c r="E2216" s="37">
        <v>14.9616033505035</v>
      </c>
    </row>
    <row r="2217" spans="1:5" x14ac:dyDescent="0.2">
      <c r="A2217">
        <v>2013</v>
      </c>
      <c r="B2217" t="s">
        <v>52</v>
      </c>
      <c r="C2217" t="s">
        <v>47</v>
      </c>
      <c r="D2217" s="246">
        <v>0</v>
      </c>
      <c r="E2217" s="37">
        <v>67.729183002267902</v>
      </c>
    </row>
    <row r="2218" spans="1:5" x14ac:dyDescent="0.2">
      <c r="A2218">
        <v>2013</v>
      </c>
      <c r="B2218" t="s">
        <v>52</v>
      </c>
      <c r="C2218" t="s">
        <v>47</v>
      </c>
      <c r="D2218" s="246" t="s">
        <v>82</v>
      </c>
      <c r="E2218" s="37">
        <v>14.9659540056543</v>
      </c>
    </row>
    <row r="2219" spans="1:5" x14ac:dyDescent="0.2">
      <c r="A2219">
        <v>2013</v>
      </c>
      <c r="B2219" t="s">
        <v>58</v>
      </c>
      <c r="C2219" t="s">
        <v>47</v>
      </c>
      <c r="D2219" s="246">
        <v>0</v>
      </c>
      <c r="E2219" s="37">
        <v>68.3963116764387</v>
      </c>
    </row>
    <row r="2220" spans="1:5" x14ac:dyDescent="0.2">
      <c r="A2220">
        <v>2013</v>
      </c>
      <c r="B2220" t="s">
        <v>58</v>
      </c>
      <c r="C2220" t="s">
        <v>47</v>
      </c>
      <c r="D2220" s="246" t="s">
        <v>82</v>
      </c>
      <c r="E2220" s="37">
        <v>15.892865378310599</v>
      </c>
    </row>
    <row r="2221" spans="1:5" x14ac:dyDescent="0.2">
      <c r="A2221">
        <v>2013</v>
      </c>
      <c r="B2221" t="s">
        <v>59</v>
      </c>
      <c r="C2221" t="s">
        <v>47</v>
      </c>
      <c r="D2221" s="246">
        <v>0</v>
      </c>
      <c r="E2221" s="37">
        <v>73.460896815609203</v>
      </c>
    </row>
    <row r="2222" spans="1:5" x14ac:dyDescent="0.2">
      <c r="A2222">
        <v>2013</v>
      </c>
      <c r="B2222" t="s">
        <v>59</v>
      </c>
      <c r="C2222" t="s">
        <v>47</v>
      </c>
      <c r="D2222" s="246" t="s">
        <v>82</v>
      </c>
      <c r="E2222" s="37">
        <v>17.5777150755317</v>
      </c>
    </row>
    <row r="2223" spans="1:5" x14ac:dyDescent="0.2">
      <c r="A2223">
        <v>2013</v>
      </c>
      <c r="B2223" t="s">
        <v>60</v>
      </c>
      <c r="C2223" t="s">
        <v>47</v>
      </c>
      <c r="D2223" s="246">
        <v>0</v>
      </c>
      <c r="E2223" s="37">
        <v>73.190225491119406</v>
      </c>
    </row>
    <row r="2224" spans="1:5" x14ac:dyDescent="0.2">
      <c r="A2224">
        <v>2013</v>
      </c>
      <c r="B2224" t="s">
        <v>60</v>
      </c>
      <c r="C2224" t="s">
        <v>47</v>
      </c>
      <c r="D2224" s="246" t="s">
        <v>82</v>
      </c>
      <c r="E2224" s="37">
        <v>17.819527953071798</v>
      </c>
    </row>
    <row r="2225" spans="1:5" x14ac:dyDescent="0.2">
      <c r="A2225">
        <v>2013</v>
      </c>
      <c r="B2225" t="s">
        <v>61</v>
      </c>
      <c r="C2225" t="s">
        <v>47</v>
      </c>
      <c r="D2225" s="246">
        <v>0</v>
      </c>
      <c r="E2225" s="37">
        <v>71.525756112216698</v>
      </c>
    </row>
    <row r="2226" spans="1:5" x14ac:dyDescent="0.2">
      <c r="A2226">
        <v>2013</v>
      </c>
      <c r="B2226" t="s">
        <v>61</v>
      </c>
      <c r="C2226" t="s">
        <v>47</v>
      </c>
      <c r="D2226" s="246" t="s">
        <v>82</v>
      </c>
      <c r="E2226" s="37">
        <v>16.0710578806654</v>
      </c>
    </row>
    <row r="2227" spans="1:5" x14ac:dyDescent="0.2">
      <c r="A2227">
        <v>2013</v>
      </c>
      <c r="B2227" t="s">
        <v>62</v>
      </c>
      <c r="C2227" t="s">
        <v>47</v>
      </c>
      <c r="D2227" s="246">
        <v>0</v>
      </c>
      <c r="E2227" s="37">
        <v>73.858011521201306</v>
      </c>
    </row>
    <row r="2228" spans="1:5" x14ac:dyDescent="0.2">
      <c r="A2228">
        <v>2013</v>
      </c>
      <c r="B2228" t="s">
        <v>62</v>
      </c>
      <c r="C2228" t="s">
        <v>47</v>
      </c>
      <c r="D2228" s="246" t="s">
        <v>82</v>
      </c>
      <c r="E2228" s="37">
        <v>16.910554857977498</v>
      </c>
    </row>
    <row r="2229" spans="1:5" x14ac:dyDescent="0.2">
      <c r="A2229">
        <v>2013</v>
      </c>
      <c r="B2229" t="s">
        <v>63</v>
      </c>
      <c r="C2229" t="s">
        <v>47</v>
      </c>
      <c r="D2229" s="246">
        <v>0</v>
      </c>
      <c r="E2229" s="37">
        <v>72.833062362953697</v>
      </c>
    </row>
    <row r="2230" spans="1:5" x14ac:dyDescent="0.2">
      <c r="A2230">
        <v>2013</v>
      </c>
      <c r="B2230" t="s">
        <v>63</v>
      </c>
      <c r="C2230" t="s">
        <v>47</v>
      </c>
      <c r="D2230" s="246" t="s">
        <v>82</v>
      </c>
      <c r="E2230" s="37">
        <v>16.819143049858798</v>
      </c>
    </row>
    <row r="2231" spans="1:5" x14ac:dyDescent="0.2">
      <c r="A2231">
        <v>2013</v>
      </c>
      <c r="B2231" t="s">
        <v>64</v>
      </c>
      <c r="C2231" t="s">
        <v>47</v>
      </c>
      <c r="D2231" s="246">
        <v>0</v>
      </c>
      <c r="E2231" s="37">
        <v>74.734943926326196</v>
      </c>
    </row>
    <row r="2232" spans="1:5" x14ac:dyDescent="0.2">
      <c r="A2232">
        <v>2013</v>
      </c>
      <c r="B2232" t="s">
        <v>64</v>
      </c>
      <c r="C2232" t="s">
        <v>47</v>
      </c>
      <c r="D2232" s="246" t="s">
        <v>82</v>
      </c>
      <c r="E2232" s="37">
        <v>17.194653354017699</v>
      </c>
    </row>
    <row r="2233" spans="1:5" x14ac:dyDescent="0.2">
      <c r="A2233">
        <v>2013</v>
      </c>
      <c r="B2233" t="s">
        <v>65</v>
      </c>
      <c r="C2233" t="s">
        <v>47</v>
      </c>
      <c r="D2233" s="246">
        <v>0</v>
      </c>
      <c r="E2233" s="37">
        <v>73.429733501984302</v>
      </c>
    </row>
    <row r="2234" spans="1:5" x14ac:dyDescent="0.2">
      <c r="A2234">
        <v>2013</v>
      </c>
      <c r="B2234" t="s">
        <v>65</v>
      </c>
      <c r="C2234" t="s">
        <v>47</v>
      </c>
      <c r="D2234" s="246" t="s">
        <v>82</v>
      </c>
      <c r="E2234" s="37">
        <v>16.6348468172841</v>
      </c>
    </row>
    <row r="2235" spans="1:5" x14ac:dyDescent="0.2">
      <c r="A2235">
        <v>2013</v>
      </c>
      <c r="B2235" t="s">
        <v>66</v>
      </c>
      <c r="C2235" t="s">
        <v>47</v>
      </c>
      <c r="D2235" s="246">
        <v>0</v>
      </c>
      <c r="E2235" s="37">
        <v>71.302180649982702</v>
      </c>
    </row>
    <row r="2236" spans="1:5" x14ac:dyDescent="0.2">
      <c r="A2236">
        <v>2013</v>
      </c>
      <c r="B2236" t="s">
        <v>66</v>
      </c>
      <c r="C2236" t="s">
        <v>47</v>
      </c>
      <c r="D2236" s="246" t="s">
        <v>82</v>
      </c>
      <c r="E2236" s="37">
        <v>16.382483882908101</v>
      </c>
    </row>
    <row r="2237" spans="1:5" x14ac:dyDescent="0.2">
      <c r="A2237">
        <v>2013</v>
      </c>
      <c r="B2237" t="s">
        <v>67</v>
      </c>
      <c r="C2237" t="s">
        <v>47</v>
      </c>
      <c r="D2237" s="246">
        <v>0</v>
      </c>
      <c r="E2237" s="37">
        <v>70.3532347222949</v>
      </c>
    </row>
    <row r="2238" spans="1:5" x14ac:dyDescent="0.2">
      <c r="A2238">
        <v>2013</v>
      </c>
      <c r="B2238" t="s">
        <v>67</v>
      </c>
      <c r="C2238" t="s">
        <v>47</v>
      </c>
      <c r="D2238" s="246" t="s">
        <v>82</v>
      </c>
      <c r="E2238" s="37">
        <v>16.2435283256854</v>
      </c>
    </row>
    <row r="2239" spans="1:5" x14ac:dyDescent="0.2">
      <c r="A2239">
        <v>2013</v>
      </c>
      <c r="B2239" t="s">
        <v>68</v>
      </c>
      <c r="C2239" t="s">
        <v>47</v>
      </c>
      <c r="D2239" s="246">
        <v>0</v>
      </c>
      <c r="E2239" s="37">
        <v>70.583804226466498</v>
      </c>
    </row>
    <row r="2240" spans="1:5" x14ac:dyDescent="0.2">
      <c r="A2240">
        <v>2013</v>
      </c>
      <c r="B2240" t="s">
        <v>68</v>
      </c>
      <c r="C2240" t="s">
        <v>47</v>
      </c>
      <c r="D2240" s="246" t="s">
        <v>82</v>
      </c>
      <c r="E2240" s="37">
        <v>16.257020646477201</v>
      </c>
    </row>
    <row r="2241" spans="1:5" x14ac:dyDescent="0.2">
      <c r="A2241">
        <v>2013</v>
      </c>
      <c r="B2241" t="s">
        <v>69</v>
      </c>
      <c r="C2241" t="s">
        <v>47</v>
      </c>
      <c r="D2241" s="246">
        <v>0</v>
      </c>
      <c r="E2241" s="37">
        <v>73.534596822055406</v>
      </c>
    </row>
    <row r="2242" spans="1:5" x14ac:dyDescent="0.2">
      <c r="A2242">
        <v>2013</v>
      </c>
      <c r="B2242" t="s">
        <v>69</v>
      </c>
      <c r="C2242" t="s">
        <v>47</v>
      </c>
      <c r="D2242" s="246" t="s">
        <v>82</v>
      </c>
      <c r="E2242" s="37">
        <v>16.819828650351401</v>
      </c>
    </row>
    <row r="2243" spans="1:5" x14ac:dyDescent="0.2">
      <c r="A2243">
        <v>2013</v>
      </c>
      <c r="B2243" t="s">
        <v>144</v>
      </c>
      <c r="C2243" t="s">
        <v>48</v>
      </c>
      <c r="D2243" s="246">
        <v>0</v>
      </c>
      <c r="E2243" s="37">
        <v>78.505178985043202</v>
      </c>
    </row>
    <row r="2244" spans="1:5" x14ac:dyDescent="0.2">
      <c r="A2244">
        <v>2013</v>
      </c>
      <c r="B2244" t="s">
        <v>144</v>
      </c>
      <c r="C2244" t="s">
        <v>48</v>
      </c>
      <c r="D2244" s="246" t="s">
        <v>82</v>
      </c>
      <c r="E2244" s="37">
        <v>19.491352477082099</v>
      </c>
    </row>
    <row r="2245" spans="1:5" x14ac:dyDescent="0.2">
      <c r="A2245">
        <v>2013</v>
      </c>
      <c r="B2245" t="s">
        <v>40</v>
      </c>
      <c r="C2245" t="s">
        <v>48</v>
      </c>
      <c r="D2245" s="246">
        <v>0</v>
      </c>
      <c r="E2245" s="37">
        <v>74.389485751402106</v>
      </c>
    </row>
    <row r="2246" spans="1:5" x14ac:dyDescent="0.2">
      <c r="A2246">
        <v>2013</v>
      </c>
      <c r="B2246" t="s">
        <v>40</v>
      </c>
      <c r="C2246" t="s">
        <v>48</v>
      </c>
      <c r="D2246" s="246" t="s">
        <v>82</v>
      </c>
      <c r="E2246" s="37">
        <v>16.792932484147698</v>
      </c>
    </row>
    <row r="2247" spans="1:5" x14ac:dyDescent="0.2">
      <c r="A2247">
        <v>2013</v>
      </c>
      <c r="B2247" t="s">
        <v>41</v>
      </c>
      <c r="C2247" t="s">
        <v>48</v>
      </c>
      <c r="D2247" s="246">
        <v>0</v>
      </c>
      <c r="E2247" s="37">
        <v>76.556834585660297</v>
      </c>
    </row>
    <row r="2248" spans="1:5" x14ac:dyDescent="0.2">
      <c r="A2248">
        <v>2013</v>
      </c>
      <c r="B2248" t="s">
        <v>41</v>
      </c>
      <c r="C2248" t="s">
        <v>48</v>
      </c>
      <c r="D2248" s="246" t="s">
        <v>82</v>
      </c>
      <c r="E2248" s="37">
        <v>19.185732149153399</v>
      </c>
    </row>
    <row r="2249" spans="1:5" x14ac:dyDescent="0.2">
      <c r="A2249">
        <v>2013</v>
      </c>
      <c r="B2249" t="s">
        <v>42</v>
      </c>
      <c r="C2249" t="s">
        <v>48</v>
      </c>
      <c r="D2249" s="246">
        <v>0</v>
      </c>
      <c r="E2249" s="37">
        <v>74.696139590021502</v>
      </c>
    </row>
    <row r="2250" spans="1:5" x14ac:dyDescent="0.2">
      <c r="A2250">
        <v>2013</v>
      </c>
      <c r="B2250" t="s">
        <v>42</v>
      </c>
      <c r="C2250" t="s">
        <v>48</v>
      </c>
      <c r="D2250" s="246" t="s">
        <v>82</v>
      </c>
      <c r="E2250" s="37">
        <v>17.831539064620699</v>
      </c>
    </row>
    <row r="2251" spans="1:5" x14ac:dyDescent="0.2">
      <c r="A2251">
        <v>2013</v>
      </c>
      <c r="B2251" t="s">
        <v>43</v>
      </c>
      <c r="C2251" t="s">
        <v>48</v>
      </c>
      <c r="D2251" s="246">
        <v>0</v>
      </c>
      <c r="E2251" s="37">
        <v>73.439205020280895</v>
      </c>
    </row>
    <row r="2252" spans="1:5" x14ac:dyDescent="0.2">
      <c r="A2252">
        <v>2013</v>
      </c>
      <c r="B2252" t="s">
        <v>43</v>
      </c>
      <c r="C2252" t="s">
        <v>48</v>
      </c>
      <c r="D2252" s="246" t="s">
        <v>82</v>
      </c>
      <c r="E2252" s="37">
        <v>16.680143799347299</v>
      </c>
    </row>
    <row r="2253" spans="1:5" x14ac:dyDescent="0.2">
      <c r="A2253">
        <v>2013</v>
      </c>
      <c r="B2253" t="s">
        <v>44</v>
      </c>
      <c r="C2253" t="s">
        <v>48</v>
      </c>
      <c r="D2253" s="246">
        <v>0</v>
      </c>
      <c r="E2253" s="37">
        <v>75.545923620449798</v>
      </c>
    </row>
    <row r="2254" spans="1:5" x14ac:dyDescent="0.2">
      <c r="A2254">
        <v>2013</v>
      </c>
      <c r="B2254" t="s">
        <v>44</v>
      </c>
      <c r="C2254" t="s">
        <v>48</v>
      </c>
      <c r="D2254" s="246" t="s">
        <v>82</v>
      </c>
      <c r="E2254" s="37">
        <v>17.9628699610833</v>
      </c>
    </row>
    <row r="2255" spans="1:5" x14ac:dyDescent="0.2">
      <c r="A2255">
        <v>2013</v>
      </c>
      <c r="B2255" t="s">
        <v>45</v>
      </c>
      <c r="C2255" t="s">
        <v>48</v>
      </c>
      <c r="D2255" s="246">
        <v>0</v>
      </c>
      <c r="E2255" s="37">
        <v>76.079758814211402</v>
      </c>
    </row>
    <row r="2256" spans="1:5" x14ac:dyDescent="0.2">
      <c r="A2256">
        <v>2013</v>
      </c>
      <c r="B2256" t="s">
        <v>45</v>
      </c>
      <c r="C2256" t="s">
        <v>48</v>
      </c>
      <c r="D2256" s="246" t="s">
        <v>82</v>
      </c>
      <c r="E2256" s="37">
        <v>18.9322699764917</v>
      </c>
    </row>
    <row r="2257" spans="1:5" x14ac:dyDescent="0.2">
      <c r="A2257">
        <v>2013</v>
      </c>
      <c r="B2257" t="s">
        <v>46</v>
      </c>
      <c r="C2257" t="s">
        <v>48</v>
      </c>
      <c r="D2257" s="246">
        <v>0</v>
      </c>
      <c r="E2257" s="37">
        <v>75.847691603883106</v>
      </c>
    </row>
    <row r="2258" spans="1:5" x14ac:dyDescent="0.2">
      <c r="A2258">
        <v>2013</v>
      </c>
      <c r="B2258" t="s">
        <v>46</v>
      </c>
      <c r="C2258" t="s">
        <v>48</v>
      </c>
      <c r="D2258" s="246" t="s">
        <v>82</v>
      </c>
      <c r="E2258" s="37">
        <v>18.256901364087501</v>
      </c>
    </row>
    <row r="2259" spans="1:5" x14ac:dyDescent="0.2">
      <c r="A2259">
        <v>2013</v>
      </c>
      <c r="B2259" t="s">
        <v>50</v>
      </c>
      <c r="C2259" t="s">
        <v>48</v>
      </c>
      <c r="D2259" s="246">
        <v>0</v>
      </c>
      <c r="E2259" s="37">
        <v>73.672705199956596</v>
      </c>
    </row>
    <row r="2260" spans="1:5" x14ac:dyDescent="0.2">
      <c r="A2260">
        <v>2013</v>
      </c>
      <c r="B2260" t="s">
        <v>50</v>
      </c>
      <c r="C2260" t="s">
        <v>48</v>
      </c>
      <c r="D2260" s="246" t="s">
        <v>82</v>
      </c>
      <c r="E2260" s="37">
        <v>18.362659145772799</v>
      </c>
    </row>
    <row r="2261" spans="1:5" x14ac:dyDescent="0.2">
      <c r="A2261">
        <v>2013</v>
      </c>
      <c r="B2261" t="s">
        <v>51</v>
      </c>
      <c r="C2261" t="s">
        <v>48</v>
      </c>
      <c r="D2261" s="246">
        <v>0</v>
      </c>
      <c r="E2261" s="37">
        <v>74.643589531222801</v>
      </c>
    </row>
    <row r="2262" spans="1:5" x14ac:dyDescent="0.2">
      <c r="A2262">
        <v>2013</v>
      </c>
      <c r="B2262" t="s">
        <v>51</v>
      </c>
      <c r="C2262" t="s">
        <v>48</v>
      </c>
      <c r="D2262" s="246" t="s">
        <v>82</v>
      </c>
      <c r="E2262" s="37">
        <v>17.344259026609201</v>
      </c>
    </row>
    <row r="2263" spans="1:5" x14ac:dyDescent="0.2">
      <c r="A2263">
        <v>2013</v>
      </c>
      <c r="B2263" t="s">
        <v>53</v>
      </c>
      <c r="C2263" t="s">
        <v>48</v>
      </c>
      <c r="D2263" s="246">
        <v>0</v>
      </c>
      <c r="E2263" s="37">
        <v>77.157869522136195</v>
      </c>
    </row>
    <row r="2264" spans="1:5" x14ac:dyDescent="0.2">
      <c r="A2264">
        <v>2013</v>
      </c>
      <c r="B2264" t="s">
        <v>53</v>
      </c>
      <c r="C2264" t="s">
        <v>48</v>
      </c>
      <c r="D2264" s="246" t="s">
        <v>82</v>
      </c>
      <c r="E2264" s="37">
        <v>18.6137710845017</v>
      </c>
    </row>
    <row r="2265" spans="1:5" x14ac:dyDescent="0.2">
      <c r="A2265">
        <v>2013</v>
      </c>
      <c r="B2265" t="s">
        <v>54</v>
      </c>
      <c r="C2265" t="s">
        <v>48</v>
      </c>
      <c r="D2265" s="246">
        <v>0</v>
      </c>
      <c r="E2265" s="37">
        <v>79.027766759436503</v>
      </c>
    </row>
    <row r="2266" spans="1:5" x14ac:dyDescent="0.2">
      <c r="A2266">
        <v>2013</v>
      </c>
      <c r="B2266" t="s">
        <v>54</v>
      </c>
      <c r="C2266" t="s">
        <v>48</v>
      </c>
      <c r="D2266" s="246" t="s">
        <v>82</v>
      </c>
      <c r="E2266" s="37">
        <v>19.7471055762419</v>
      </c>
    </row>
    <row r="2267" spans="1:5" x14ac:dyDescent="0.2">
      <c r="A2267">
        <v>2013</v>
      </c>
      <c r="B2267" t="s">
        <v>55</v>
      </c>
      <c r="C2267" t="s">
        <v>48</v>
      </c>
      <c r="D2267" s="246">
        <v>0</v>
      </c>
      <c r="E2267" s="37">
        <v>76.159933222427696</v>
      </c>
    </row>
    <row r="2268" spans="1:5" x14ac:dyDescent="0.2">
      <c r="A2268">
        <v>2013</v>
      </c>
      <c r="B2268" t="s">
        <v>55</v>
      </c>
      <c r="C2268" t="s">
        <v>48</v>
      </c>
      <c r="D2268" s="246" t="s">
        <v>82</v>
      </c>
      <c r="E2268" s="37">
        <v>17.997444920226201</v>
      </c>
    </row>
    <row r="2269" spans="1:5" x14ac:dyDescent="0.2">
      <c r="A2269">
        <v>2013</v>
      </c>
      <c r="B2269" t="s">
        <v>56</v>
      </c>
      <c r="C2269" t="s">
        <v>48</v>
      </c>
      <c r="D2269" s="246">
        <v>0</v>
      </c>
      <c r="E2269" s="37">
        <v>76.690007699538995</v>
      </c>
    </row>
    <row r="2270" spans="1:5" x14ac:dyDescent="0.2">
      <c r="A2270">
        <v>2013</v>
      </c>
      <c r="B2270" t="s">
        <v>56</v>
      </c>
      <c r="C2270" t="s">
        <v>48</v>
      </c>
      <c r="D2270" s="246" t="s">
        <v>82</v>
      </c>
      <c r="E2270" s="37">
        <v>18.026216258866501</v>
      </c>
    </row>
    <row r="2271" spans="1:5" x14ac:dyDescent="0.2">
      <c r="A2271">
        <v>2013</v>
      </c>
      <c r="B2271" t="s">
        <v>57</v>
      </c>
      <c r="C2271" t="s">
        <v>48</v>
      </c>
      <c r="D2271" s="246">
        <v>0</v>
      </c>
      <c r="E2271" s="37">
        <v>75.283550781253695</v>
      </c>
    </row>
    <row r="2272" spans="1:5" x14ac:dyDescent="0.2">
      <c r="A2272">
        <v>2013</v>
      </c>
      <c r="B2272" t="s">
        <v>57</v>
      </c>
      <c r="C2272" t="s">
        <v>48</v>
      </c>
      <c r="D2272" s="246" t="s">
        <v>82</v>
      </c>
      <c r="E2272" s="37">
        <v>17.978036621719401</v>
      </c>
    </row>
    <row r="2273" spans="1:5" x14ac:dyDescent="0.2">
      <c r="A2273">
        <v>2013</v>
      </c>
      <c r="B2273" t="s">
        <v>52</v>
      </c>
      <c r="C2273" t="s">
        <v>48</v>
      </c>
      <c r="D2273" s="246">
        <v>0</v>
      </c>
      <c r="E2273" s="37">
        <v>76.134505733771405</v>
      </c>
    </row>
    <row r="2274" spans="1:5" x14ac:dyDescent="0.2">
      <c r="A2274">
        <v>2013</v>
      </c>
      <c r="B2274" t="s">
        <v>52</v>
      </c>
      <c r="C2274" t="s">
        <v>48</v>
      </c>
      <c r="D2274" s="246" t="s">
        <v>82</v>
      </c>
      <c r="E2274" s="37">
        <v>18.0629721328798</v>
      </c>
    </row>
    <row r="2275" spans="1:5" x14ac:dyDescent="0.2">
      <c r="A2275">
        <v>2013</v>
      </c>
      <c r="B2275" t="s">
        <v>58</v>
      </c>
      <c r="C2275" t="s">
        <v>48</v>
      </c>
      <c r="D2275" s="246">
        <v>0</v>
      </c>
      <c r="E2275" s="37">
        <v>77.360144757044395</v>
      </c>
    </row>
    <row r="2276" spans="1:5" x14ac:dyDescent="0.2">
      <c r="A2276">
        <v>2013</v>
      </c>
      <c r="B2276" t="s">
        <v>58</v>
      </c>
      <c r="C2276" t="s">
        <v>48</v>
      </c>
      <c r="D2276" s="246" t="s">
        <v>82</v>
      </c>
      <c r="E2276" s="37">
        <v>19.346134643872801</v>
      </c>
    </row>
    <row r="2277" spans="1:5" x14ac:dyDescent="0.2">
      <c r="A2277">
        <v>2013</v>
      </c>
      <c r="B2277" t="s">
        <v>59</v>
      </c>
      <c r="C2277" t="s">
        <v>48</v>
      </c>
      <c r="D2277" s="246">
        <v>0</v>
      </c>
      <c r="E2277" s="37">
        <v>79.427837470163297</v>
      </c>
    </row>
    <row r="2278" spans="1:5" x14ac:dyDescent="0.2">
      <c r="A2278">
        <v>2013</v>
      </c>
      <c r="B2278" t="s">
        <v>59</v>
      </c>
      <c r="C2278" t="s">
        <v>48</v>
      </c>
      <c r="D2278" s="246" t="s">
        <v>82</v>
      </c>
      <c r="E2278" s="37">
        <v>19.960669098036899</v>
      </c>
    </row>
    <row r="2279" spans="1:5" x14ac:dyDescent="0.2">
      <c r="A2279">
        <v>2013</v>
      </c>
      <c r="B2279" t="s">
        <v>60</v>
      </c>
      <c r="C2279" t="s">
        <v>48</v>
      </c>
      <c r="D2279" s="246">
        <v>0</v>
      </c>
      <c r="E2279" s="37">
        <v>81.309296309416496</v>
      </c>
    </row>
    <row r="2280" spans="1:5" x14ac:dyDescent="0.2">
      <c r="A2280">
        <v>2013</v>
      </c>
      <c r="B2280" t="s">
        <v>60</v>
      </c>
      <c r="C2280" t="s">
        <v>48</v>
      </c>
      <c r="D2280" s="246" t="s">
        <v>82</v>
      </c>
      <c r="E2280" s="37">
        <v>21.3173189083852</v>
      </c>
    </row>
    <row r="2281" spans="1:5" x14ac:dyDescent="0.2">
      <c r="A2281">
        <v>2013</v>
      </c>
      <c r="B2281" t="s">
        <v>61</v>
      </c>
      <c r="C2281" t="s">
        <v>48</v>
      </c>
      <c r="D2281" s="246">
        <v>0</v>
      </c>
      <c r="E2281" s="37">
        <v>78.759987316455195</v>
      </c>
    </row>
    <row r="2282" spans="1:5" x14ac:dyDescent="0.2">
      <c r="A2282">
        <v>2013</v>
      </c>
      <c r="B2282" t="s">
        <v>61</v>
      </c>
      <c r="C2282" t="s">
        <v>48</v>
      </c>
      <c r="D2282" s="246" t="s">
        <v>82</v>
      </c>
      <c r="E2282" s="37">
        <v>19.624410312388299</v>
      </c>
    </row>
    <row r="2283" spans="1:5" x14ac:dyDescent="0.2">
      <c r="A2283">
        <v>2013</v>
      </c>
      <c r="B2283" t="s">
        <v>62</v>
      </c>
      <c r="C2283" t="s">
        <v>48</v>
      </c>
      <c r="D2283" s="246">
        <v>0</v>
      </c>
      <c r="E2283" s="37">
        <v>80.375898721580597</v>
      </c>
    </row>
    <row r="2284" spans="1:5" x14ac:dyDescent="0.2">
      <c r="A2284">
        <v>2013</v>
      </c>
      <c r="B2284" t="s">
        <v>62</v>
      </c>
      <c r="C2284" t="s">
        <v>48</v>
      </c>
      <c r="D2284" s="246" t="s">
        <v>82</v>
      </c>
      <c r="E2284" s="37">
        <v>20.244589794944599</v>
      </c>
    </row>
    <row r="2285" spans="1:5" x14ac:dyDescent="0.2">
      <c r="A2285">
        <v>2013</v>
      </c>
      <c r="B2285" t="s">
        <v>63</v>
      </c>
      <c r="C2285" t="s">
        <v>48</v>
      </c>
      <c r="D2285" s="246">
        <v>0</v>
      </c>
      <c r="E2285" s="37">
        <v>79.586072572332498</v>
      </c>
    </row>
    <row r="2286" spans="1:5" x14ac:dyDescent="0.2">
      <c r="A2286">
        <v>2013</v>
      </c>
      <c r="B2286" t="s">
        <v>63</v>
      </c>
      <c r="C2286" t="s">
        <v>48</v>
      </c>
      <c r="D2286" s="246" t="s">
        <v>82</v>
      </c>
      <c r="E2286" s="37">
        <v>19.439887210667099</v>
      </c>
    </row>
    <row r="2287" spans="1:5" x14ac:dyDescent="0.2">
      <c r="A2287">
        <v>2013</v>
      </c>
      <c r="B2287" t="s">
        <v>64</v>
      </c>
      <c r="C2287" t="s">
        <v>48</v>
      </c>
      <c r="D2287" s="246">
        <v>0</v>
      </c>
      <c r="E2287" s="37">
        <v>81.445818265354106</v>
      </c>
    </row>
    <row r="2288" spans="1:5" x14ac:dyDescent="0.2">
      <c r="A2288">
        <v>2013</v>
      </c>
      <c r="B2288" t="s">
        <v>64</v>
      </c>
      <c r="C2288" t="s">
        <v>48</v>
      </c>
      <c r="D2288" s="246" t="s">
        <v>82</v>
      </c>
      <c r="E2288" s="37">
        <v>21.004179843261799</v>
      </c>
    </row>
    <row r="2289" spans="1:5" x14ac:dyDescent="0.2">
      <c r="A2289">
        <v>2013</v>
      </c>
      <c r="B2289" t="s">
        <v>65</v>
      </c>
      <c r="C2289" t="s">
        <v>48</v>
      </c>
      <c r="D2289" s="246">
        <v>0</v>
      </c>
      <c r="E2289" s="37">
        <v>80.3315574439047</v>
      </c>
    </row>
    <row r="2290" spans="1:5" x14ac:dyDescent="0.2">
      <c r="A2290">
        <v>2013</v>
      </c>
      <c r="B2290" t="s">
        <v>65</v>
      </c>
      <c r="C2290" t="s">
        <v>48</v>
      </c>
      <c r="D2290" s="246" t="s">
        <v>82</v>
      </c>
      <c r="E2290" s="37">
        <v>20.261199736828701</v>
      </c>
    </row>
    <row r="2291" spans="1:5" x14ac:dyDescent="0.2">
      <c r="A2291">
        <v>2013</v>
      </c>
      <c r="B2291" t="s">
        <v>66</v>
      </c>
      <c r="C2291" t="s">
        <v>48</v>
      </c>
      <c r="D2291" s="246">
        <v>0</v>
      </c>
      <c r="E2291" s="37">
        <v>78.435642821446706</v>
      </c>
    </row>
    <row r="2292" spans="1:5" x14ac:dyDescent="0.2">
      <c r="A2292">
        <v>2013</v>
      </c>
      <c r="B2292" t="s">
        <v>66</v>
      </c>
      <c r="C2292" t="s">
        <v>48</v>
      </c>
      <c r="D2292" s="246" t="s">
        <v>82</v>
      </c>
      <c r="E2292" s="37">
        <v>19.523628630393901</v>
      </c>
    </row>
    <row r="2293" spans="1:5" x14ac:dyDescent="0.2">
      <c r="A2293">
        <v>2013</v>
      </c>
      <c r="B2293" t="s">
        <v>67</v>
      </c>
      <c r="C2293" t="s">
        <v>48</v>
      </c>
      <c r="D2293" s="246">
        <v>0</v>
      </c>
      <c r="E2293" s="37">
        <v>77.114292779914805</v>
      </c>
    </row>
    <row r="2294" spans="1:5" x14ac:dyDescent="0.2">
      <c r="A2294">
        <v>2013</v>
      </c>
      <c r="B2294" t="s">
        <v>67</v>
      </c>
      <c r="C2294" t="s">
        <v>48</v>
      </c>
      <c r="D2294" s="246" t="s">
        <v>82</v>
      </c>
      <c r="E2294" s="37">
        <v>18.526175098109501</v>
      </c>
    </row>
    <row r="2295" spans="1:5" x14ac:dyDescent="0.2">
      <c r="A2295">
        <v>2013</v>
      </c>
      <c r="B2295" t="s">
        <v>68</v>
      </c>
      <c r="C2295" t="s">
        <v>48</v>
      </c>
      <c r="D2295" s="246">
        <v>0</v>
      </c>
      <c r="E2295" s="37">
        <v>76.954630103645897</v>
      </c>
    </row>
    <row r="2296" spans="1:5" x14ac:dyDescent="0.2">
      <c r="A2296">
        <v>2013</v>
      </c>
      <c r="B2296" t="s">
        <v>68</v>
      </c>
      <c r="C2296" t="s">
        <v>48</v>
      </c>
      <c r="D2296" s="246" t="s">
        <v>82</v>
      </c>
      <c r="E2296" s="37">
        <v>18.216167472546399</v>
      </c>
    </row>
    <row r="2297" spans="1:5" x14ac:dyDescent="0.2">
      <c r="A2297">
        <v>2013</v>
      </c>
      <c r="B2297" t="s">
        <v>69</v>
      </c>
      <c r="C2297" t="s">
        <v>48</v>
      </c>
      <c r="D2297" s="246">
        <v>0</v>
      </c>
      <c r="E2297" s="37">
        <v>80.747421069426096</v>
      </c>
    </row>
    <row r="2298" spans="1:5" x14ac:dyDescent="0.2">
      <c r="A2298">
        <v>2013</v>
      </c>
      <c r="B2298" t="s">
        <v>69</v>
      </c>
      <c r="C2298" t="s">
        <v>48</v>
      </c>
      <c r="D2298" s="246" t="s">
        <v>82</v>
      </c>
      <c r="E2298" s="37">
        <v>20.2741585370736</v>
      </c>
    </row>
    <row r="2299" spans="1:5" x14ac:dyDescent="0.2">
      <c r="A2299">
        <v>2013</v>
      </c>
      <c r="B2299" t="s">
        <v>144</v>
      </c>
      <c r="C2299" t="s">
        <v>3</v>
      </c>
      <c r="D2299" s="246">
        <v>0</v>
      </c>
      <c r="E2299" s="37">
        <v>74.838875455045596</v>
      </c>
    </row>
    <row r="2300" spans="1:5" x14ac:dyDescent="0.2">
      <c r="A2300">
        <v>2013</v>
      </c>
      <c r="B2300" t="s">
        <v>144</v>
      </c>
      <c r="C2300" t="s">
        <v>3</v>
      </c>
      <c r="D2300" s="246" t="s">
        <v>82</v>
      </c>
      <c r="E2300" s="37">
        <v>18.071408666769099</v>
      </c>
    </row>
    <row r="2301" spans="1:5" x14ac:dyDescent="0.2">
      <c r="A2301">
        <v>2013</v>
      </c>
      <c r="B2301" t="s">
        <v>40</v>
      </c>
      <c r="C2301" t="s">
        <v>3</v>
      </c>
      <c r="D2301" s="246">
        <v>0</v>
      </c>
      <c r="E2301" s="37">
        <v>70.7412627471425</v>
      </c>
    </row>
    <row r="2302" spans="1:5" x14ac:dyDescent="0.2">
      <c r="A2302">
        <v>2013</v>
      </c>
      <c r="B2302" t="s">
        <v>40</v>
      </c>
      <c r="C2302" t="s">
        <v>3</v>
      </c>
      <c r="D2302" s="246" t="s">
        <v>82</v>
      </c>
      <c r="E2302" s="37">
        <v>15.602707430219899</v>
      </c>
    </row>
    <row r="2303" spans="1:5" x14ac:dyDescent="0.2">
      <c r="A2303">
        <v>2013</v>
      </c>
      <c r="B2303" t="s">
        <v>41</v>
      </c>
      <c r="C2303" t="s">
        <v>3</v>
      </c>
      <c r="D2303" s="246">
        <v>0</v>
      </c>
      <c r="E2303" s="37">
        <v>72.894964517922205</v>
      </c>
    </row>
    <row r="2304" spans="1:5" x14ac:dyDescent="0.2">
      <c r="A2304">
        <v>2013</v>
      </c>
      <c r="B2304" t="s">
        <v>41</v>
      </c>
      <c r="C2304" t="s">
        <v>3</v>
      </c>
      <c r="D2304" s="246" t="s">
        <v>82</v>
      </c>
      <c r="E2304" s="37">
        <v>17.572736644291101</v>
      </c>
    </row>
    <row r="2305" spans="1:5" x14ac:dyDescent="0.2">
      <c r="A2305">
        <v>2013</v>
      </c>
      <c r="B2305" t="s">
        <v>42</v>
      </c>
      <c r="C2305" t="s">
        <v>3</v>
      </c>
      <c r="D2305" s="246">
        <v>0</v>
      </c>
      <c r="E2305" s="37">
        <v>71.166421060220998</v>
      </c>
    </row>
    <row r="2306" spans="1:5" x14ac:dyDescent="0.2">
      <c r="A2306">
        <v>2013</v>
      </c>
      <c r="B2306" t="s">
        <v>42</v>
      </c>
      <c r="C2306" t="s">
        <v>3</v>
      </c>
      <c r="D2306" s="246" t="s">
        <v>82</v>
      </c>
      <c r="E2306" s="37">
        <v>16.5233376232969</v>
      </c>
    </row>
    <row r="2307" spans="1:5" x14ac:dyDescent="0.2">
      <c r="A2307">
        <v>2013</v>
      </c>
      <c r="B2307" t="s">
        <v>43</v>
      </c>
      <c r="C2307" t="s">
        <v>3</v>
      </c>
      <c r="D2307" s="246">
        <v>0</v>
      </c>
      <c r="E2307" s="37">
        <v>70.565427104660401</v>
      </c>
    </row>
    <row r="2308" spans="1:5" x14ac:dyDescent="0.2">
      <c r="A2308">
        <v>2013</v>
      </c>
      <c r="B2308" t="s">
        <v>43</v>
      </c>
      <c r="C2308" t="s">
        <v>3</v>
      </c>
      <c r="D2308" s="246" t="s">
        <v>82</v>
      </c>
      <c r="E2308" s="37">
        <v>15.743662678295699</v>
      </c>
    </row>
    <row r="2309" spans="1:5" x14ac:dyDescent="0.2">
      <c r="A2309">
        <v>2013</v>
      </c>
      <c r="B2309" t="s">
        <v>44</v>
      </c>
      <c r="C2309" t="s">
        <v>3</v>
      </c>
      <c r="D2309" s="246">
        <v>0</v>
      </c>
      <c r="E2309" s="37">
        <v>71.5060423297531</v>
      </c>
    </row>
    <row r="2310" spans="1:5" x14ac:dyDescent="0.2">
      <c r="A2310">
        <v>2013</v>
      </c>
      <c r="B2310" t="s">
        <v>44</v>
      </c>
      <c r="C2310" t="s">
        <v>3</v>
      </c>
      <c r="D2310" s="246" t="s">
        <v>82</v>
      </c>
      <c r="E2310" s="37">
        <v>16.653068796949</v>
      </c>
    </row>
    <row r="2311" spans="1:5" x14ac:dyDescent="0.2">
      <c r="A2311">
        <v>2013</v>
      </c>
      <c r="B2311" t="s">
        <v>45</v>
      </c>
      <c r="C2311" t="s">
        <v>3</v>
      </c>
      <c r="D2311" s="246">
        <v>0</v>
      </c>
      <c r="E2311" s="37">
        <v>73.089910564738304</v>
      </c>
    </row>
    <row r="2312" spans="1:5" x14ac:dyDescent="0.2">
      <c r="A2312">
        <v>2013</v>
      </c>
      <c r="B2312" t="s">
        <v>45</v>
      </c>
      <c r="C2312" t="s">
        <v>3</v>
      </c>
      <c r="D2312" s="246" t="s">
        <v>82</v>
      </c>
      <c r="E2312" s="37">
        <v>17.677645699101301</v>
      </c>
    </row>
    <row r="2313" spans="1:5" x14ac:dyDescent="0.2">
      <c r="A2313">
        <v>2013</v>
      </c>
      <c r="B2313" t="s">
        <v>46</v>
      </c>
      <c r="C2313" t="s">
        <v>3</v>
      </c>
      <c r="D2313" s="246">
        <v>0</v>
      </c>
      <c r="E2313" s="37">
        <v>72.523841822843295</v>
      </c>
    </row>
    <row r="2314" spans="1:5" x14ac:dyDescent="0.2">
      <c r="A2314">
        <v>2013</v>
      </c>
      <c r="B2314" t="s">
        <v>46</v>
      </c>
      <c r="C2314" t="s">
        <v>3</v>
      </c>
      <c r="D2314" s="246" t="s">
        <v>82</v>
      </c>
      <c r="E2314" s="37">
        <v>17.197878535584401</v>
      </c>
    </row>
    <row r="2315" spans="1:5" x14ac:dyDescent="0.2">
      <c r="A2315">
        <v>2013</v>
      </c>
      <c r="B2315" t="s">
        <v>50</v>
      </c>
      <c r="C2315" t="s">
        <v>3</v>
      </c>
      <c r="D2315" s="246">
        <v>0</v>
      </c>
      <c r="E2315" s="37">
        <v>69.682437842723402</v>
      </c>
    </row>
    <row r="2316" spans="1:5" x14ac:dyDescent="0.2">
      <c r="A2316">
        <v>2013</v>
      </c>
      <c r="B2316" t="s">
        <v>50</v>
      </c>
      <c r="C2316" t="s">
        <v>3</v>
      </c>
      <c r="D2316" s="246" t="s">
        <v>82</v>
      </c>
      <c r="E2316" s="37">
        <v>16.615652016963502</v>
      </c>
    </row>
    <row r="2317" spans="1:5" x14ac:dyDescent="0.2">
      <c r="A2317">
        <v>2013</v>
      </c>
      <c r="B2317" t="s">
        <v>51</v>
      </c>
      <c r="C2317" t="s">
        <v>3</v>
      </c>
      <c r="D2317" s="246">
        <v>0</v>
      </c>
      <c r="E2317" s="37">
        <v>70.498219095061998</v>
      </c>
    </row>
    <row r="2318" spans="1:5" x14ac:dyDescent="0.2">
      <c r="A2318">
        <v>2013</v>
      </c>
      <c r="B2318" t="s">
        <v>51</v>
      </c>
      <c r="C2318" t="s">
        <v>3</v>
      </c>
      <c r="D2318" s="246" t="s">
        <v>82</v>
      </c>
      <c r="E2318" s="37">
        <v>16.0036387273815</v>
      </c>
    </row>
    <row r="2319" spans="1:5" x14ac:dyDescent="0.2">
      <c r="A2319">
        <v>2013</v>
      </c>
      <c r="B2319" t="s">
        <v>53</v>
      </c>
      <c r="C2319" t="s">
        <v>3</v>
      </c>
      <c r="D2319" s="246">
        <v>0</v>
      </c>
      <c r="E2319" s="37">
        <v>73.153208982124696</v>
      </c>
    </row>
    <row r="2320" spans="1:5" x14ac:dyDescent="0.2">
      <c r="A2320">
        <v>2013</v>
      </c>
      <c r="B2320" t="s">
        <v>53</v>
      </c>
      <c r="C2320" t="s">
        <v>3</v>
      </c>
      <c r="D2320" s="246" t="s">
        <v>82</v>
      </c>
      <c r="E2320" s="37">
        <v>17.481795224481399</v>
      </c>
    </row>
    <row r="2321" spans="1:5" x14ac:dyDescent="0.2">
      <c r="A2321">
        <v>2013</v>
      </c>
      <c r="B2321" t="s">
        <v>54</v>
      </c>
      <c r="C2321" t="s">
        <v>3</v>
      </c>
      <c r="D2321" s="246">
        <v>0</v>
      </c>
      <c r="E2321" s="37">
        <v>74.967825405523399</v>
      </c>
    </row>
    <row r="2322" spans="1:5" x14ac:dyDescent="0.2">
      <c r="A2322">
        <v>2013</v>
      </c>
      <c r="B2322" t="s">
        <v>54</v>
      </c>
      <c r="C2322" t="s">
        <v>3</v>
      </c>
      <c r="D2322" s="246" t="s">
        <v>82</v>
      </c>
      <c r="E2322" s="37">
        <v>18.231187982013299</v>
      </c>
    </row>
    <row r="2323" spans="1:5" x14ac:dyDescent="0.2">
      <c r="A2323">
        <v>2013</v>
      </c>
      <c r="B2323" t="s">
        <v>55</v>
      </c>
      <c r="C2323" t="s">
        <v>3</v>
      </c>
      <c r="D2323" s="246">
        <v>0</v>
      </c>
      <c r="E2323" s="37">
        <v>72.286149178648301</v>
      </c>
    </row>
    <row r="2324" spans="1:5" x14ac:dyDescent="0.2">
      <c r="A2324">
        <v>2013</v>
      </c>
      <c r="B2324" t="s">
        <v>55</v>
      </c>
      <c r="C2324" t="s">
        <v>3</v>
      </c>
      <c r="D2324" s="246" t="s">
        <v>82</v>
      </c>
      <c r="E2324" s="37">
        <v>17.0561645423629</v>
      </c>
    </row>
    <row r="2325" spans="1:5" x14ac:dyDescent="0.2">
      <c r="A2325">
        <v>2013</v>
      </c>
      <c r="B2325" t="s">
        <v>56</v>
      </c>
      <c r="C2325" t="s">
        <v>3</v>
      </c>
      <c r="D2325" s="246">
        <v>0</v>
      </c>
      <c r="E2325" s="37">
        <v>72.604767252911799</v>
      </c>
    </row>
    <row r="2326" spans="1:5" x14ac:dyDescent="0.2">
      <c r="A2326">
        <v>2013</v>
      </c>
      <c r="B2326" t="s">
        <v>56</v>
      </c>
      <c r="C2326" t="s">
        <v>3</v>
      </c>
      <c r="D2326" s="246" t="s">
        <v>82</v>
      </c>
      <c r="E2326" s="37">
        <v>16.765105764860799</v>
      </c>
    </row>
    <row r="2327" spans="1:5" x14ac:dyDescent="0.2">
      <c r="A2327">
        <v>2013</v>
      </c>
      <c r="B2327" t="s">
        <v>57</v>
      </c>
      <c r="C2327" t="s">
        <v>3</v>
      </c>
      <c r="D2327" s="246">
        <v>0</v>
      </c>
      <c r="E2327" s="37">
        <v>70.439544158349506</v>
      </c>
    </row>
    <row r="2328" spans="1:5" x14ac:dyDescent="0.2">
      <c r="A2328">
        <v>2013</v>
      </c>
      <c r="B2328" t="s">
        <v>57</v>
      </c>
      <c r="C2328" t="s">
        <v>3</v>
      </c>
      <c r="D2328" s="246" t="s">
        <v>82</v>
      </c>
      <c r="E2328" s="37">
        <v>16.5932877945502</v>
      </c>
    </row>
    <row r="2329" spans="1:5" x14ac:dyDescent="0.2">
      <c r="A2329">
        <v>2013</v>
      </c>
      <c r="B2329" t="s">
        <v>52</v>
      </c>
      <c r="C2329" t="s">
        <v>3</v>
      </c>
      <c r="D2329" s="246">
        <v>0</v>
      </c>
      <c r="E2329" s="37">
        <v>71.876220468558898</v>
      </c>
    </row>
    <row r="2330" spans="1:5" x14ac:dyDescent="0.2">
      <c r="A2330">
        <v>2013</v>
      </c>
      <c r="B2330" t="s">
        <v>52</v>
      </c>
      <c r="C2330" t="s">
        <v>3</v>
      </c>
      <c r="D2330" s="246" t="s">
        <v>82</v>
      </c>
      <c r="E2330" s="37">
        <v>16.6525840061473</v>
      </c>
    </row>
    <row r="2331" spans="1:5" x14ac:dyDescent="0.2">
      <c r="A2331">
        <v>2013</v>
      </c>
      <c r="B2331" t="s">
        <v>58</v>
      </c>
      <c r="C2331" t="s">
        <v>3</v>
      </c>
      <c r="D2331" s="246">
        <v>0</v>
      </c>
      <c r="E2331" s="37">
        <v>72.731573286466798</v>
      </c>
    </row>
    <row r="2332" spans="1:5" x14ac:dyDescent="0.2">
      <c r="A2332">
        <v>2013</v>
      </c>
      <c r="B2332" t="s">
        <v>58</v>
      </c>
      <c r="C2332" t="s">
        <v>3</v>
      </c>
      <c r="D2332" s="246" t="s">
        <v>82</v>
      </c>
      <c r="E2332" s="37">
        <v>17.725266700163999</v>
      </c>
    </row>
    <row r="2333" spans="1:5" x14ac:dyDescent="0.2">
      <c r="A2333">
        <v>2013</v>
      </c>
      <c r="B2333" t="s">
        <v>59</v>
      </c>
      <c r="C2333" t="s">
        <v>3</v>
      </c>
      <c r="D2333" s="246">
        <v>0</v>
      </c>
      <c r="E2333" s="37">
        <v>76.414513395224503</v>
      </c>
    </row>
    <row r="2334" spans="1:5" x14ac:dyDescent="0.2">
      <c r="A2334">
        <v>2013</v>
      </c>
      <c r="B2334" t="s">
        <v>59</v>
      </c>
      <c r="C2334" t="s">
        <v>3</v>
      </c>
      <c r="D2334" s="246" t="s">
        <v>82</v>
      </c>
      <c r="E2334" s="37">
        <v>18.855232188836201</v>
      </c>
    </row>
    <row r="2335" spans="1:5" x14ac:dyDescent="0.2">
      <c r="A2335">
        <v>2013</v>
      </c>
      <c r="B2335" t="s">
        <v>60</v>
      </c>
      <c r="C2335" t="s">
        <v>3</v>
      </c>
      <c r="D2335" s="246">
        <v>0</v>
      </c>
      <c r="E2335" s="37">
        <v>77.144651075779194</v>
      </c>
    </row>
    <row r="2336" spans="1:5" x14ac:dyDescent="0.2">
      <c r="A2336">
        <v>2013</v>
      </c>
      <c r="B2336" t="s">
        <v>60</v>
      </c>
      <c r="C2336" t="s">
        <v>3</v>
      </c>
      <c r="D2336" s="246" t="s">
        <v>82</v>
      </c>
      <c r="E2336" s="37">
        <v>19.6762295132608</v>
      </c>
    </row>
    <row r="2337" spans="1:5" x14ac:dyDescent="0.2">
      <c r="A2337">
        <v>2013</v>
      </c>
      <c r="B2337" t="s">
        <v>61</v>
      </c>
      <c r="C2337" t="s">
        <v>3</v>
      </c>
      <c r="D2337" s="246">
        <v>0</v>
      </c>
      <c r="E2337" s="37">
        <v>75.242007633075502</v>
      </c>
    </row>
    <row r="2338" spans="1:5" x14ac:dyDescent="0.2">
      <c r="A2338">
        <v>2013</v>
      </c>
      <c r="B2338" t="s">
        <v>61</v>
      </c>
      <c r="C2338" t="s">
        <v>3</v>
      </c>
      <c r="D2338" s="246" t="s">
        <v>82</v>
      </c>
      <c r="E2338" s="37">
        <v>18.091556777624</v>
      </c>
    </row>
    <row r="2339" spans="1:5" x14ac:dyDescent="0.2">
      <c r="A2339">
        <v>2013</v>
      </c>
      <c r="B2339" t="s">
        <v>62</v>
      </c>
      <c r="C2339" t="s">
        <v>3</v>
      </c>
      <c r="D2339" s="246">
        <v>0</v>
      </c>
      <c r="E2339" s="37">
        <v>77.162957978693697</v>
      </c>
    </row>
    <row r="2340" spans="1:5" x14ac:dyDescent="0.2">
      <c r="A2340">
        <v>2013</v>
      </c>
      <c r="B2340" t="s">
        <v>62</v>
      </c>
      <c r="C2340" t="s">
        <v>3</v>
      </c>
      <c r="D2340" s="246" t="s">
        <v>82</v>
      </c>
      <c r="E2340" s="37">
        <v>18.7429181281172</v>
      </c>
    </row>
    <row r="2341" spans="1:5" x14ac:dyDescent="0.2">
      <c r="A2341">
        <v>2013</v>
      </c>
      <c r="B2341" t="s">
        <v>63</v>
      </c>
      <c r="C2341" t="s">
        <v>3</v>
      </c>
      <c r="D2341" s="246">
        <v>0</v>
      </c>
      <c r="E2341" s="37">
        <v>76.1518431573149</v>
      </c>
    </row>
    <row r="2342" spans="1:5" x14ac:dyDescent="0.2">
      <c r="A2342">
        <v>2013</v>
      </c>
      <c r="B2342" t="s">
        <v>63</v>
      </c>
      <c r="C2342" t="s">
        <v>3</v>
      </c>
      <c r="D2342" s="246" t="s">
        <v>82</v>
      </c>
      <c r="E2342" s="37">
        <v>18.187862059003599</v>
      </c>
    </row>
    <row r="2343" spans="1:5" x14ac:dyDescent="0.2">
      <c r="A2343">
        <v>2013</v>
      </c>
      <c r="B2343" t="s">
        <v>64</v>
      </c>
      <c r="C2343" t="s">
        <v>3</v>
      </c>
      <c r="D2343" s="246">
        <v>0</v>
      </c>
      <c r="E2343" s="37">
        <v>78.057453585733597</v>
      </c>
    </row>
    <row r="2344" spans="1:5" x14ac:dyDescent="0.2">
      <c r="A2344">
        <v>2013</v>
      </c>
      <c r="B2344" t="s">
        <v>64</v>
      </c>
      <c r="C2344" t="s">
        <v>3</v>
      </c>
      <c r="D2344" s="246" t="s">
        <v>82</v>
      </c>
      <c r="E2344" s="37">
        <v>19.2230074256594</v>
      </c>
    </row>
    <row r="2345" spans="1:5" x14ac:dyDescent="0.2">
      <c r="A2345">
        <v>2013</v>
      </c>
      <c r="B2345" t="s">
        <v>65</v>
      </c>
      <c r="C2345" t="s">
        <v>3</v>
      </c>
      <c r="D2345" s="246">
        <v>0</v>
      </c>
      <c r="E2345" s="37">
        <v>76.924225034905703</v>
      </c>
    </row>
    <row r="2346" spans="1:5" x14ac:dyDescent="0.2">
      <c r="A2346">
        <v>2013</v>
      </c>
      <c r="B2346" t="s">
        <v>65</v>
      </c>
      <c r="C2346" t="s">
        <v>3</v>
      </c>
      <c r="D2346" s="246" t="s">
        <v>82</v>
      </c>
      <c r="E2346" s="37">
        <v>18.638108177101302</v>
      </c>
    </row>
    <row r="2347" spans="1:5" x14ac:dyDescent="0.2">
      <c r="A2347">
        <v>2013</v>
      </c>
      <c r="B2347" t="s">
        <v>66</v>
      </c>
      <c r="C2347" t="s">
        <v>3</v>
      </c>
      <c r="D2347" s="246">
        <v>0</v>
      </c>
      <c r="E2347" s="37">
        <v>74.714152748583004</v>
      </c>
    </row>
    <row r="2348" spans="1:5" x14ac:dyDescent="0.2">
      <c r="A2348">
        <v>2013</v>
      </c>
      <c r="B2348" t="s">
        <v>66</v>
      </c>
      <c r="C2348" t="s">
        <v>3</v>
      </c>
      <c r="D2348" s="246" t="s">
        <v>82</v>
      </c>
      <c r="E2348" s="37">
        <v>17.953886252083301</v>
      </c>
    </row>
    <row r="2349" spans="1:5" x14ac:dyDescent="0.2">
      <c r="A2349">
        <v>2013</v>
      </c>
      <c r="B2349" t="s">
        <v>67</v>
      </c>
      <c r="C2349" t="s">
        <v>3</v>
      </c>
      <c r="D2349" s="246">
        <v>0</v>
      </c>
      <c r="E2349" s="37">
        <v>73.459123201630703</v>
      </c>
    </row>
    <row r="2350" spans="1:5" x14ac:dyDescent="0.2">
      <c r="A2350">
        <v>2013</v>
      </c>
      <c r="B2350" t="s">
        <v>67</v>
      </c>
      <c r="C2350" t="s">
        <v>3</v>
      </c>
      <c r="D2350" s="246" t="s">
        <v>82</v>
      </c>
      <c r="E2350" s="37">
        <v>17.314087599440398</v>
      </c>
    </row>
    <row r="2351" spans="1:5" x14ac:dyDescent="0.2">
      <c r="A2351">
        <v>2013</v>
      </c>
      <c r="B2351" t="s">
        <v>68</v>
      </c>
      <c r="C2351" t="s">
        <v>3</v>
      </c>
      <c r="D2351" s="246">
        <v>0</v>
      </c>
      <c r="E2351" s="37">
        <v>73.657812748339296</v>
      </c>
    </row>
    <row r="2352" spans="1:5" x14ac:dyDescent="0.2">
      <c r="A2352">
        <v>2013</v>
      </c>
      <c r="B2352" t="s">
        <v>68</v>
      </c>
      <c r="C2352" t="s">
        <v>3</v>
      </c>
      <c r="D2352" s="246" t="s">
        <v>82</v>
      </c>
      <c r="E2352" s="37">
        <v>17.253399116655</v>
      </c>
    </row>
    <row r="2353" spans="1:5" x14ac:dyDescent="0.2">
      <c r="A2353">
        <v>2013</v>
      </c>
      <c r="B2353" t="s">
        <v>69</v>
      </c>
      <c r="C2353" t="s">
        <v>3</v>
      </c>
      <c r="D2353" s="246">
        <v>0</v>
      </c>
      <c r="E2353" s="37">
        <v>77.278847225809699</v>
      </c>
    </row>
    <row r="2354" spans="1:5" x14ac:dyDescent="0.2">
      <c r="A2354">
        <v>2013</v>
      </c>
      <c r="B2354" t="s">
        <v>69</v>
      </c>
      <c r="C2354" t="s">
        <v>3</v>
      </c>
      <c r="D2354" s="246" t="s">
        <v>82</v>
      </c>
      <c r="E2354" s="37">
        <v>18.714509920869801</v>
      </c>
    </row>
    <row r="2355" spans="1:5" x14ac:dyDescent="0.2">
      <c r="A2355">
        <v>2014</v>
      </c>
      <c r="B2355" t="s">
        <v>144</v>
      </c>
      <c r="C2355" t="s">
        <v>47</v>
      </c>
      <c r="D2355" s="246">
        <v>0</v>
      </c>
      <c r="E2355" s="37">
        <v>71.567249745762993</v>
      </c>
    </row>
    <row r="2356" spans="1:5" x14ac:dyDescent="0.2">
      <c r="A2356">
        <v>2014</v>
      </c>
      <c r="B2356" t="s">
        <v>144</v>
      </c>
      <c r="C2356" t="s">
        <v>47</v>
      </c>
      <c r="D2356" s="246" t="s">
        <v>82</v>
      </c>
      <c r="E2356" s="37">
        <v>16.541735881565899</v>
      </c>
    </row>
    <row r="2357" spans="1:5" x14ac:dyDescent="0.2">
      <c r="A2357">
        <v>2014</v>
      </c>
      <c r="B2357" t="s">
        <v>40</v>
      </c>
      <c r="C2357" t="s">
        <v>47</v>
      </c>
      <c r="D2357" s="246">
        <v>0</v>
      </c>
      <c r="E2357" s="37">
        <v>67.859570539263402</v>
      </c>
    </row>
    <row r="2358" spans="1:5" x14ac:dyDescent="0.2">
      <c r="A2358">
        <v>2014</v>
      </c>
      <c r="B2358" t="s">
        <v>40</v>
      </c>
      <c r="C2358" t="s">
        <v>47</v>
      </c>
      <c r="D2358" s="246" t="s">
        <v>82</v>
      </c>
      <c r="E2358" s="37">
        <v>14.6855070390504</v>
      </c>
    </row>
    <row r="2359" spans="1:5" x14ac:dyDescent="0.2">
      <c r="A2359">
        <v>2014</v>
      </c>
      <c r="B2359" t="s">
        <v>41</v>
      </c>
      <c r="C2359" t="s">
        <v>47</v>
      </c>
      <c r="D2359" s="246">
        <v>0</v>
      </c>
      <c r="E2359" s="37">
        <v>70.020408995611604</v>
      </c>
    </row>
    <row r="2360" spans="1:5" x14ac:dyDescent="0.2">
      <c r="A2360">
        <v>2014</v>
      </c>
      <c r="B2360" t="s">
        <v>41</v>
      </c>
      <c r="C2360" t="s">
        <v>47</v>
      </c>
      <c r="D2360" s="246" t="s">
        <v>82</v>
      </c>
      <c r="E2360" s="37">
        <v>16.1902696436375</v>
      </c>
    </row>
    <row r="2361" spans="1:5" x14ac:dyDescent="0.2">
      <c r="A2361">
        <v>2014</v>
      </c>
      <c r="B2361" t="s">
        <v>42</v>
      </c>
      <c r="C2361" t="s">
        <v>47</v>
      </c>
      <c r="D2361" s="246">
        <v>0</v>
      </c>
      <c r="E2361" s="37">
        <v>68.202275342687201</v>
      </c>
    </row>
    <row r="2362" spans="1:5" x14ac:dyDescent="0.2">
      <c r="A2362">
        <v>2014</v>
      </c>
      <c r="B2362" t="s">
        <v>42</v>
      </c>
      <c r="C2362" t="s">
        <v>47</v>
      </c>
      <c r="D2362" s="246" t="s">
        <v>82</v>
      </c>
      <c r="E2362" s="37">
        <v>15.2777031093138</v>
      </c>
    </row>
    <row r="2363" spans="1:5" x14ac:dyDescent="0.2">
      <c r="A2363">
        <v>2014</v>
      </c>
      <c r="B2363" t="s">
        <v>43</v>
      </c>
      <c r="C2363" t="s">
        <v>47</v>
      </c>
      <c r="D2363" s="246">
        <v>0</v>
      </c>
      <c r="E2363" s="37">
        <v>68.427182914719197</v>
      </c>
    </row>
    <row r="2364" spans="1:5" x14ac:dyDescent="0.2">
      <c r="A2364">
        <v>2014</v>
      </c>
      <c r="B2364" t="s">
        <v>43</v>
      </c>
      <c r="C2364" t="s">
        <v>47</v>
      </c>
      <c r="D2364" s="246" t="s">
        <v>82</v>
      </c>
      <c r="E2364" s="37">
        <v>15.0335260030374</v>
      </c>
    </row>
    <row r="2365" spans="1:5" x14ac:dyDescent="0.2">
      <c r="A2365">
        <v>2014</v>
      </c>
      <c r="B2365" t="s">
        <v>44</v>
      </c>
      <c r="C2365" t="s">
        <v>47</v>
      </c>
      <c r="D2365" s="246">
        <v>0</v>
      </c>
      <c r="E2365" s="37">
        <v>68.096711548216504</v>
      </c>
    </row>
    <row r="2366" spans="1:5" x14ac:dyDescent="0.2">
      <c r="A2366">
        <v>2014</v>
      </c>
      <c r="B2366" t="s">
        <v>44</v>
      </c>
      <c r="C2366" t="s">
        <v>47</v>
      </c>
      <c r="D2366" s="246" t="s">
        <v>82</v>
      </c>
      <c r="E2366" s="37">
        <v>15.3960818764208</v>
      </c>
    </row>
    <row r="2367" spans="1:5" x14ac:dyDescent="0.2">
      <c r="A2367">
        <v>2014</v>
      </c>
      <c r="B2367" t="s">
        <v>45</v>
      </c>
      <c r="C2367" t="s">
        <v>47</v>
      </c>
      <c r="D2367" s="246">
        <v>0</v>
      </c>
      <c r="E2367" s="37">
        <v>70.690367903882404</v>
      </c>
    </row>
    <row r="2368" spans="1:5" x14ac:dyDescent="0.2">
      <c r="A2368">
        <v>2014</v>
      </c>
      <c r="B2368" t="s">
        <v>45</v>
      </c>
      <c r="C2368" t="s">
        <v>47</v>
      </c>
      <c r="D2368" s="246" t="s">
        <v>82</v>
      </c>
      <c r="E2368" s="37">
        <v>16.5431010747789</v>
      </c>
    </row>
    <row r="2369" spans="1:5" x14ac:dyDescent="0.2">
      <c r="A2369">
        <v>2014</v>
      </c>
      <c r="B2369" t="s">
        <v>46</v>
      </c>
      <c r="C2369" t="s">
        <v>47</v>
      </c>
      <c r="D2369" s="246">
        <v>0</v>
      </c>
      <c r="E2369" s="37">
        <v>69.914156814338597</v>
      </c>
    </row>
    <row r="2370" spans="1:5" x14ac:dyDescent="0.2">
      <c r="A2370">
        <v>2014</v>
      </c>
      <c r="B2370" t="s">
        <v>46</v>
      </c>
      <c r="C2370" t="s">
        <v>47</v>
      </c>
      <c r="D2370" s="246" t="s">
        <v>82</v>
      </c>
      <c r="E2370" s="37">
        <v>16.3347810732837</v>
      </c>
    </row>
    <row r="2371" spans="1:5" x14ac:dyDescent="0.2">
      <c r="A2371">
        <v>2014</v>
      </c>
      <c r="B2371" t="s">
        <v>50</v>
      </c>
      <c r="C2371" t="s">
        <v>47</v>
      </c>
      <c r="D2371" s="246">
        <v>0</v>
      </c>
      <c r="E2371" s="37">
        <v>66.2718788524502</v>
      </c>
    </row>
    <row r="2372" spans="1:5" x14ac:dyDescent="0.2">
      <c r="A2372">
        <v>2014</v>
      </c>
      <c r="B2372" t="s">
        <v>50</v>
      </c>
      <c r="C2372" t="s">
        <v>47</v>
      </c>
      <c r="D2372" s="246" t="s">
        <v>82</v>
      </c>
      <c r="E2372" s="37">
        <v>14.8978368754978</v>
      </c>
    </row>
    <row r="2373" spans="1:5" x14ac:dyDescent="0.2">
      <c r="A2373">
        <v>2014</v>
      </c>
      <c r="B2373" t="s">
        <v>51</v>
      </c>
      <c r="C2373" t="s">
        <v>47</v>
      </c>
      <c r="D2373" s="246">
        <v>0</v>
      </c>
      <c r="E2373" s="37">
        <v>66.647629127526898</v>
      </c>
    </row>
    <row r="2374" spans="1:5" x14ac:dyDescent="0.2">
      <c r="A2374">
        <v>2014</v>
      </c>
      <c r="B2374" t="s">
        <v>51</v>
      </c>
      <c r="C2374" t="s">
        <v>47</v>
      </c>
      <c r="D2374" s="246" t="s">
        <v>82</v>
      </c>
      <c r="E2374" s="37">
        <v>14.517879329823799</v>
      </c>
    </row>
    <row r="2375" spans="1:5" x14ac:dyDescent="0.2">
      <c r="A2375">
        <v>2014</v>
      </c>
      <c r="B2375" t="s">
        <v>53</v>
      </c>
      <c r="C2375" t="s">
        <v>47</v>
      </c>
      <c r="D2375" s="246">
        <v>0</v>
      </c>
      <c r="E2375" s="37">
        <v>69.455978061691297</v>
      </c>
    </row>
    <row r="2376" spans="1:5" x14ac:dyDescent="0.2">
      <c r="A2376">
        <v>2014</v>
      </c>
      <c r="B2376" t="s">
        <v>53</v>
      </c>
      <c r="C2376" t="s">
        <v>47</v>
      </c>
      <c r="D2376" s="246" t="s">
        <v>82</v>
      </c>
      <c r="E2376" s="37">
        <v>16.197220356318599</v>
      </c>
    </row>
    <row r="2377" spans="1:5" x14ac:dyDescent="0.2">
      <c r="A2377">
        <v>2014</v>
      </c>
      <c r="B2377" t="s">
        <v>54</v>
      </c>
      <c r="C2377" t="s">
        <v>47</v>
      </c>
      <c r="D2377" s="246">
        <v>0</v>
      </c>
      <c r="E2377" s="37">
        <v>71.243618891568701</v>
      </c>
    </row>
    <row r="2378" spans="1:5" x14ac:dyDescent="0.2">
      <c r="A2378">
        <v>2014</v>
      </c>
      <c r="B2378" t="s">
        <v>54</v>
      </c>
      <c r="C2378" t="s">
        <v>47</v>
      </c>
      <c r="D2378" s="246" t="s">
        <v>82</v>
      </c>
      <c r="E2378" s="37">
        <v>16.520085208076502</v>
      </c>
    </row>
    <row r="2379" spans="1:5" x14ac:dyDescent="0.2">
      <c r="A2379">
        <v>2014</v>
      </c>
      <c r="B2379" t="s">
        <v>55</v>
      </c>
      <c r="C2379" t="s">
        <v>47</v>
      </c>
      <c r="D2379" s="246">
        <v>0</v>
      </c>
      <c r="E2379" s="37">
        <v>68.716903150267797</v>
      </c>
    </row>
    <row r="2380" spans="1:5" x14ac:dyDescent="0.2">
      <c r="A2380">
        <v>2014</v>
      </c>
      <c r="B2380" t="s">
        <v>55</v>
      </c>
      <c r="C2380" t="s">
        <v>47</v>
      </c>
      <c r="D2380" s="246" t="s">
        <v>82</v>
      </c>
      <c r="E2380" s="37">
        <v>15.9677549026559</v>
      </c>
    </row>
    <row r="2381" spans="1:5" x14ac:dyDescent="0.2">
      <c r="A2381">
        <v>2014</v>
      </c>
      <c r="B2381" t="s">
        <v>56</v>
      </c>
      <c r="C2381" t="s">
        <v>47</v>
      </c>
      <c r="D2381" s="246">
        <v>0</v>
      </c>
      <c r="E2381" s="37">
        <v>68.974708765834293</v>
      </c>
    </row>
    <row r="2382" spans="1:5" x14ac:dyDescent="0.2">
      <c r="A2382">
        <v>2014</v>
      </c>
      <c r="B2382" t="s">
        <v>56</v>
      </c>
      <c r="C2382" t="s">
        <v>47</v>
      </c>
      <c r="D2382" s="246" t="s">
        <v>82</v>
      </c>
      <c r="E2382" s="37">
        <v>15.3419479304752</v>
      </c>
    </row>
    <row r="2383" spans="1:5" x14ac:dyDescent="0.2">
      <c r="A2383">
        <v>2014</v>
      </c>
      <c r="B2383" t="s">
        <v>57</v>
      </c>
      <c r="C2383" t="s">
        <v>47</v>
      </c>
      <c r="D2383" s="246">
        <v>0</v>
      </c>
      <c r="E2383" s="37">
        <v>66.154738964674493</v>
      </c>
    </row>
    <row r="2384" spans="1:5" x14ac:dyDescent="0.2">
      <c r="A2384">
        <v>2014</v>
      </c>
      <c r="B2384" t="s">
        <v>57</v>
      </c>
      <c r="C2384" t="s">
        <v>47</v>
      </c>
      <c r="D2384" s="246" t="s">
        <v>82</v>
      </c>
      <c r="E2384" s="37">
        <v>15.057465014822601</v>
      </c>
    </row>
    <row r="2385" spans="1:5" x14ac:dyDescent="0.2">
      <c r="A2385">
        <v>2014</v>
      </c>
      <c r="B2385" t="s">
        <v>52</v>
      </c>
      <c r="C2385" t="s">
        <v>47</v>
      </c>
      <c r="D2385" s="246">
        <v>0</v>
      </c>
      <c r="E2385" s="37">
        <v>67.986130228471197</v>
      </c>
    </row>
    <row r="2386" spans="1:5" x14ac:dyDescent="0.2">
      <c r="A2386">
        <v>2014</v>
      </c>
      <c r="B2386" t="s">
        <v>52</v>
      </c>
      <c r="C2386" t="s">
        <v>47</v>
      </c>
      <c r="D2386" s="246" t="s">
        <v>82</v>
      </c>
      <c r="E2386" s="37">
        <v>15.038621637165701</v>
      </c>
    </row>
    <row r="2387" spans="1:5" x14ac:dyDescent="0.2">
      <c r="A2387">
        <v>2014</v>
      </c>
      <c r="B2387" t="s">
        <v>58</v>
      </c>
      <c r="C2387" t="s">
        <v>47</v>
      </c>
      <c r="D2387" s="246">
        <v>0</v>
      </c>
      <c r="E2387" s="37">
        <v>68.615431520193994</v>
      </c>
    </row>
    <row r="2388" spans="1:5" x14ac:dyDescent="0.2">
      <c r="A2388">
        <v>2014</v>
      </c>
      <c r="B2388" t="s">
        <v>58</v>
      </c>
      <c r="C2388" t="s">
        <v>47</v>
      </c>
      <c r="D2388" s="246" t="s">
        <v>82</v>
      </c>
      <c r="E2388" s="37">
        <v>15.948793502965801</v>
      </c>
    </row>
    <row r="2389" spans="1:5" x14ac:dyDescent="0.2">
      <c r="A2389">
        <v>2014</v>
      </c>
      <c r="B2389" t="s">
        <v>59</v>
      </c>
      <c r="C2389" t="s">
        <v>47</v>
      </c>
      <c r="D2389" s="246">
        <v>0</v>
      </c>
      <c r="E2389" s="37">
        <v>73.769374500762893</v>
      </c>
    </row>
    <row r="2390" spans="1:5" x14ac:dyDescent="0.2">
      <c r="A2390">
        <v>2014</v>
      </c>
      <c r="B2390" t="s">
        <v>59</v>
      </c>
      <c r="C2390" t="s">
        <v>47</v>
      </c>
      <c r="D2390" s="246" t="s">
        <v>82</v>
      </c>
      <c r="E2390" s="37">
        <v>17.6857592038916</v>
      </c>
    </row>
    <row r="2391" spans="1:5" x14ac:dyDescent="0.2">
      <c r="A2391">
        <v>2014</v>
      </c>
      <c r="B2391" t="s">
        <v>60</v>
      </c>
      <c r="C2391" t="s">
        <v>47</v>
      </c>
      <c r="D2391" s="246">
        <v>0</v>
      </c>
      <c r="E2391" s="37">
        <v>73.581388392074004</v>
      </c>
    </row>
    <row r="2392" spans="1:5" x14ac:dyDescent="0.2">
      <c r="A2392">
        <v>2014</v>
      </c>
      <c r="B2392" t="s">
        <v>60</v>
      </c>
      <c r="C2392" t="s">
        <v>47</v>
      </c>
      <c r="D2392" s="246" t="s">
        <v>82</v>
      </c>
      <c r="E2392" s="37">
        <v>17.949528963135499</v>
      </c>
    </row>
    <row r="2393" spans="1:5" x14ac:dyDescent="0.2">
      <c r="A2393">
        <v>2014</v>
      </c>
      <c r="B2393" t="s">
        <v>61</v>
      </c>
      <c r="C2393" t="s">
        <v>47</v>
      </c>
      <c r="D2393" s="246">
        <v>0</v>
      </c>
      <c r="E2393" s="37">
        <v>71.916684367495705</v>
      </c>
    </row>
    <row r="2394" spans="1:5" x14ac:dyDescent="0.2">
      <c r="A2394">
        <v>2014</v>
      </c>
      <c r="B2394" t="s">
        <v>61</v>
      </c>
      <c r="C2394" t="s">
        <v>47</v>
      </c>
      <c r="D2394" s="246" t="s">
        <v>82</v>
      </c>
      <c r="E2394" s="37">
        <v>16.2401304582595</v>
      </c>
    </row>
    <row r="2395" spans="1:5" x14ac:dyDescent="0.2">
      <c r="A2395">
        <v>2014</v>
      </c>
      <c r="B2395" t="s">
        <v>62</v>
      </c>
      <c r="C2395" t="s">
        <v>47</v>
      </c>
      <c r="D2395" s="246">
        <v>0</v>
      </c>
      <c r="E2395" s="37">
        <v>74.236565785737398</v>
      </c>
    </row>
    <row r="2396" spans="1:5" x14ac:dyDescent="0.2">
      <c r="A2396">
        <v>2014</v>
      </c>
      <c r="B2396" t="s">
        <v>62</v>
      </c>
      <c r="C2396" t="s">
        <v>47</v>
      </c>
      <c r="D2396" s="246" t="s">
        <v>82</v>
      </c>
      <c r="E2396" s="37">
        <v>17.086783213832199</v>
      </c>
    </row>
    <row r="2397" spans="1:5" x14ac:dyDescent="0.2">
      <c r="A2397">
        <v>2014</v>
      </c>
      <c r="B2397" t="s">
        <v>63</v>
      </c>
      <c r="C2397" t="s">
        <v>47</v>
      </c>
      <c r="D2397" s="246">
        <v>0</v>
      </c>
      <c r="E2397" s="37">
        <v>73.141169653930703</v>
      </c>
    </row>
    <row r="2398" spans="1:5" x14ac:dyDescent="0.2">
      <c r="A2398">
        <v>2014</v>
      </c>
      <c r="B2398" t="s">
        <v>63</v>
      </c>
      <c r="C2398" t="s">
        <v>47</v>
      </c>
      <c r="D2398" s="246" t="s">
        <v>82</v>
      </c>
      <c r="E2398" s="37">
        <v>16.941894865080801</v>
      </c>
    </row>
    <row r="2399" spans="1:5" x14ac:dyDescent="0.2">
      <c r="A2399">
        <v>2014</v>
      </c>
      <c r="B2399" t="s">
        <v>64</v>
      </c>
      <c r="C2399" t="s">
        <v>47</v>
      </c>
      <c r="D2399" s="246">
        <v>0</v>
      </c>
      <c r="E2399" s="37">
        <v>75.093634839358799</v>
      </c>
    </row>
    <row r="2400" spans="1:5" x14ac:dyDescent="0.2">
      <c r="A2400">
        <v>2014</v>
      </c>
      <c r="B2400" t="s">
        <v>64</v>
      </c>
      <c r="C2400" t="s">
        <v>47</v>
      </c>
      <c r="D2400" s="246" t="s">
        <v>82</v>
      </c>
      <c r="E2400" s="37">
        <v>17.367671197792699</v>
      </c>
    </row>
    <row r="2401" spans="1:5" x14ac:dyDescent="0.2">
      <c r="A2401">
        <v>2014</v>
      </c>
      <c r="B2401" t="s">
        <v>65</v>
      </c>
      <c r="C2401" t="s">
        <v>47</v>
      </c>
      <c r="D2401" s="246">
        <v>0</v>
      </c>
      <c r="E2401" s="37">
        <v>73.741944192158797</v>
      </c>
    </row>
    <row r="2402" spans="1:5" x14ac:dyDescent="0.2">
      <c r="A2402">
        <v>2014</v>
      </c>
      <c r="B2402" t="s">
        <v>65</v>
      </c>
      <c r="C2402" t="s">
        <v>47</v>
      </c>
      <c r="D2402" s="246" t="s">
        <v>82</v>
      </c>
      <c r="E2402" s="37">
        <v>16.7801556525332</v>
      </c>
    </row>
    <row r="2403" spans="1:5" x14ac:dyDescent="0.2">
      <c r="A2403">
        <v>2014</v>
      </c>
      <c r="B2403" t="s">
        <v>66</v>
      </c>
      <c r="C2403" t="s">
        <v>47</v>
      </c>
      <c r="D2403" s="246">
        <v>0</v>
      </c>
      <c r="E2403" s="37">
        <v>71.585064464738593</v>
      </c>
    </row>
    <row r="2404" spans="1:5" x14ac:dyDescent="0.2">
      <c r="A2404">
        <v>2014</v>
      </c>
      <c r="B2404" t="s">
        <v>66</v>
      </c>
      <c r="C2404" t="s">
        <v>47</v>
      </c>
      <c r="D2404" s="246" t="s">
        <v>82</v>
      </c>
      <c r="E2404" s="37">
        <v>16.492004252999902</v>
      </c>
    </row>
    <row r="2405" spans="1:5" x14ac:dyDescent="0.2">
      <c r="A2405">
        <v>2014</v>
      </c>
      <c r="B2405" t="s">
        <v>67</v>
      </c>
      <c r="C2405" t="s">
        <v>47</v>
      </c>
      <c r="D2405" s="246">
        <v>0</v>
      </c>
      <c r="E2405" s="37">
        <v>70.614956594951195</v>
      </c>
    </row>
    <row r="2406" spans="1:5" x14ac:dyDescent="0.2">
      <c r="A2406">
        <v>2014</v>
      </c>
      <c r="B2406" t="s">
        <v>67</v>
      </c>
      <c r="C2406" t="s">
        <v>47</v>
      </c>
      <c r="D2406" s="246" t="s">
        <v>82</v>
      </c>
      <c r="E2406" s="37">
        <v>16.341627286623499</v>
      </c>
    </row>
    <row r="2407" spans="1:5" x14ac:dyDescent="0.2">
      <c r="A2407">
        <v>2014</v>
      </c>
      <c r="B2407" t="s">
        <v>68</v>
      </c>
      <c r="C2407" t="s">
        <v>47</v>
      </c>
      <c r="D2407" s="246">
        <v>0</v>
      </c>
      <c r="E2407" s="37">
        <v>70.742078620915507</v>
      </c>
    </row>
    <row r="2408" spans="1:5" x14ac:dyDescent="0.2">
      <c r="A2408">
        <v>2014</v>
      </c>
      <c r="B2408" t="s">
        <v>68</v>
      </c>
      <c r="C2408" t="s">
        <v>47</v>
      </c>
      <c r="D2408" s="246" t="s">
        <v>82</v>
      </c>
      <c r="E2408" s="37">
        <v>16.309397822342302</v>
      </c>
    </row>
    <row r="2409" spans="1:5" x14ac:dyDescent="0.2">
      <c r="A2409">
        <v>2014</v>
      </c>
      <c r="B2409" t="s">
        <v>69</v>
      </c>
      <c r="C2409" t="s">
        <v>47</v>
      </c>
      <c r="D2409" s="246">
        <v>0</v>
      </c>
      <c r="E2409" s="37">
        <v>73.839232322132602</v>
      </c>
    </row>
    <row r="2410" spans="1:5" x14ac:dyDescent="0.2">
      <c r="A2410">
        <v>2014</v>
      </c>
      <c r="B2410" t="s">
        <v>69</v>
      </c>
      <c r="C2410" t="s">
        <v>47</v>
      </c>
      <c r="D2410" s="246" t="s">
        <v>82</v>
      </c>
      <c r="E2410" s="37">
        <v>16.953607096439502</v>
      </c>
    </row>
    <row r="2411" spans="1:5" x14ac:dyDescent="0.2">
      <c r="A2411">
        <v>2014</v>
      </c>
      <c r="B2411" t="s">
        <v>144</v>
      </c>
      <c r="C2411" t="s">
        <v>48</v>
      </c>
      <c r="D2411" s="246">
        <v>0</v>
      </c>
      <c r="E2411" s="37">
        <v>78.783730734377897</v>
      </c>
    </row>
    <row r="2412" spans="1:5" x14ac:dyDescent="0.2">
      <c r="A2412">
        <v>2014</v>
      </c>
      <c r="B2412" t="s">
        <v>144</v>
      </c>
      <c r="C2412" t="s">
        <v>48</v>
      </c>
      <c r="D2412" s="246" t="s">
        <v>82</v>
      </c>
      <c r="E2412" s="37">
        <v>19.650750506790001</v>
      </c>
    </row>
    <row r="2413" spans="1:5" x14ac:dyDescent="0.2">
      <c r="A2413">
        <v>2014</v>
      </c>
      <c r="B2413" t="s">
        <v>40</v>
      </c>
      <c r="C2413" t="s">
        <v>48</v>
      </c>
      <c r="D2413" s="246">
        <v>0</v>
      </c>
      <c r="E2413" s="37">
        <v>74.583065734841796</v>
      </c>
    </row>
    <row r="2414" spans="1:5" x14ac:dyDescent="0.2">
      <c r="A2414">
        <v>2014</v>
      </c>
      <c r="B2414" t="s">
        <v>40</v>
      </c>
      <c r="C2414" t="s">
        <v>48</v>
      </c>
      <c r="D2414" s="246" t="s">
        <v>82</v>
      </c>
      <c r="E2414" s="37">
        <v>16.8989608200473</v>
      </c>
    </row>
    <row r="2415" spans="1:5" x14ac:dyDescent="0.2">
      <c r="A2415">
        <v>2014</v>
      </c>
      <c r="B2415" t="s">
        <v>41</v>
      </c>
      <c r="C2415" t="s">
        <v>48</v>
      </c>
      <c r="D2415" s="246">
        <v>0</v>
      </c>
      <c r="E2415" s="37">
        <v>76.902897643555804</v>
      </c>
    </row>
    <row r="2416" spans="1:5" x14ac:dyDescent="0.2">
      <c r="A2416">
        <v>2014</v>
      </c>
      <c r="B2416" t="s">
        <v>41</v>
      </c>
      <c r="C2416" t="s">
        <v>48</v>
      </c>
      <c r="D2416" s="246" t="s">
        <v>82</v>
      </c>
      <c r="E2416" s="37">
        <v>19.350801148571101</v>
      </c>
    </row>
    <row r="2417" spans="1:5" x14ac:dyDescent="0.2">
      <c r="A2417">
        <v>2014</v>
      </c>
      <c r="B2417" t="s">
        <v>42</v>
      </c>
      <c r="C2417" t="s">
        <v>48</v>
      </c>
      <c r="D2417" s="246">
        <v>0</v>
      </c>
      <c r="E2417" s="37">
        <v>74.976122451267699</v>
      </c>
    </row>
    <row r="2418" spans="1:5" x14ac:dyDescent="0.2">
      <c r="A2418">
        <v>2014</v>
      </c>
      <c r="B2418" t="s">
        <v>42</v>
      </c>
      <c r="C2418" t="s">
        <v>48</v>
      </c>
      <c r="D2418" s="246" t="s">
        <v>82</v>
      </c>
      <c r="E2418" s="37">
        <v>17.967026939825701</v>
      </c>
    </row>
    <row r="2419" spans="1:5" x14ac:dyDescent="0.2">
      <c r="A2419">
        <v>2014</v>
      </c>
      <c r="B2419" t="s">
        <v>43</v>
      </c>
      <c r="C2419" t="s">
        <v>48</v>
      </c>
      <c r="D2419" s="246">
        <v>0</v>
      </c>
      <c r="E2419" s="37">
        <v>73.731986642716194</v>
      </c>
    </row>
    <row r="2420" spans="1:5" x14ac:dyDescent="0.2">
      <c r="A2420">
        <v>2014</v>
      </c>
      <c r="B2420" t="s">
        <v>43</v>
      </c>
      <c r="C2420" t="s">
        <v>48</v>
      </c>
      <c r="D2420" s="246" t="s">
        <v>82</v>
      </c>
      <c r="E2420" s="37">
        <v>16.8450983118096</v>
      </c>
    </row>
    <row r="2421" spans="1:5" x14ac:dyDescent="0.2">
      <c r="A2421">
        <v>2014</v>
      </c>
      <c r="B2421" t="s">
        <v>44</v>
      </c>
      <c r="C2421" t="s">
        <v>48</v>
      </c>
      <c r="D2421" s="246">
        <v>0</v>
      </c>
      <c r="E2421" s="37">
        <v>75.800566018002797</v>
      </c>
    </row>
    <row r="2422" spans="1:5" x14ac:dyDescent="0.2">
      <c r="A2422">
        <v>2014</v>
      </c>
      <c r="B2422" t="s">
        <v>44</v>
      </c>
      <c r="C2422" t="s">
        <v>48</v>
      </c>
      <c r="D2422" s="246" t="s">
        <v>82</v>
      </c>
      <c r="E2422" s="37">
        <v>18.091055416886899</v>
      </c>
    </row>
    <row r="2423" spans="1:5" x14ac:dyDescent="0.2">
      <c r="A2423">
        <v>2014</v>
      </c>
      <c r="B2423" t="s">
        <v>45</v>
      </c>
      <c r="C2423" t="s">
        <v>48</v>
      </c>
      <c r="D2423" s="246">
        <v>0</v>
      </c>
      <c r="E2423" s="37">
        <v>76.305364250527603</v>
      </c>
    </row>
    <row r="2424" spans="1:5" x14ac:dyDescent="0.2">
      <c r="A2424">
        <v>2014</v>
      </c>
      <c r="B2424" t="s">
        <v>45</v>
      </c>
      <c r="C2424" t="s">
        <v>48</v>
      </c>
      <c r="D2424" s="246" t="s">
        <v>82</v>
      </c>
      <c r="E2424" s="37">
        <v>19.0612312548601</v>
      </c>
    </row>
    <row r="2425" spans="1:5" x14ac:dyDescent="0.2">
      <c r="A2425">
        <v>2014</v>
      </c>
      <c r="B2425" t="s">
        <v>46</v>
      </c>
      <c r="C2425" t="s">
        <v>48</v>
      </c>
      <c r="D2425" s="246">
        <v>0</v>
      </c>
      <c r="E2425" s="37">
        <v>76.147668802885804</v>
      </c>
    </row>
    <row r="2426" spans="1:5" x14ac:dyDescent="0.2">
      <c r="A2426">
        <v>2014</v>
      </c>
      <c r="B2426" t="s">
        <v>46</v>
      </c>
      <c r="C2426" t="s">
        <v>48</v>
      </c>
      <c r="D2426" s="246" t="s">
        <v>82</v>
      </c>
      <c r="E2426" s="37">
        <v>18.406424855112999</v>
      </c>
    </row>
    <row r="2427" spans="1:5" x14ac:dyDescent="0.2">
      <c r="A2427">
        <v>2014</v>
      </c>
      <c r="B2427" t="s">
        <v>50</v>
      </c>
      <c r="C2427" t="s">
        <v>48</v>
      </c>
      <c r="D2427" s="246">
        <v>0</v>
      </c>
      <c r="E2427" s="37">
        <v>73.962059427582503</v>
      </c>
    </row>
    <row r="2428" spans="1:5" x14ac:dyDescent="0.2">
      <c r="A2428">
        <v>2014</v>
      </c>
      <c r="B2428" t="s">
        <v>50</v>
      </c>
      <c r="C2428" t="s">
        <v>48</v>
      </c>
      <c r="D2428" s="246" t="s">
        <v>82</v>
      </c>
      <c r="E2428" s="37">
        <v>18.477665809990299</v>
      </c>
    </row>
    <row r="2429" spans="1:5" x14ac:dyDescent="0.2">
      <c r="A2429">
        <v>2014</v>
      </c>
      <c r="B2429" t="s">
        <v>51</v>
      </c>
      <c r="C2429" t="s">
        <v>48</v>
      </c>
      <c r="D2429" s="246">
        <v>0</v>
      </c>
      <c r="E2429" s="37">
        <v>74.8748385952007</v>
      </c>
    </row>
    <row r="2430" spans="1:5" x14ac:dyDescent="0.2">
      <c r="A2430">
        <v>2014</v>
      </c>
      <c r="B2430" t="s">
        <v>51</v>
      </c>
      <c r="C2430" t="s">
        <v>48</v>
      </c>
      <c r="D2430" s="246" t="s">
        <v>82</v>
      </c>
      <c r="E2430" s="37">
        <v>17.455797984561102</v>
      </c>
    </row>
    <row r="2431" spans="1:5" x14ac:dyDescent="0.2">
      <c r="A2431">
        <v>2014</v>
      </c>
      <c r="B2431" t="s">
        <v>53</v>
      </c>
      <c r="C2431" t="s">
        <v>48</v>
      </c>
      <c r="D2431" s="246">
        <v>0</v>
      </c>
      <c r="E2431" s="37">
        <v>77.394443442613394</v>
      </c>
    </row>
    <row r="2432" spans="1:5" x14ac:dyDescent="0.2">
      <c r="A2432">
        <v>2014</v>
      </c>
      <c r="B2432" t="s">
        <v>53</v>
      </c>
      <c r="C2432" t="s">
        <v>48</v>
      </c>
      <c r="D2432" s="246" t="s">
        <v>82</v>
      </c>
      <c r="E2432" s="37">
        <v>18.727412544778701</v>
      </c>
    </row>
    <row r="2433" spans="1:5" x14ac:dyDescent="0.2">
      <c r="A2433">
        <v>2014</v>
      </c>
      <c r="B2433" t="s">
        <v>54</v>
      </c>
      <c r="C2433" t="s">
        <v>48</v>
      </c>
      <c r="D2433" s="246">
        <v>0</v>
      </c>
      <c r="E2433" s="37">
        <v>79.289773963996694</v>
      </c>
    </row>
    <row r="2434" spans="1:5" x14ac:dyDescent="0.2">
      <c r="A2434">
        <v>2014</v>
      </c>
      <c r="B2434" t="s">
        <v>54</v>
      </c>
      <c r="C2434" t="s">
        <v>48</v>
      </c>
      <c r="D2434" s="246" t="s">
        <v>82</v>
      </c>
      <c r="E2434" s="37">
        <v>19.878379355270301</v>
      </c>
    </row>
    <row r="2435" spans="1:5" x14ac:dyDescent="0.2">
      <c r="A2435">
        <v>2014</v>
      </c>
      <c r="B2435" t="s">
        <v>55</v>
      </c>
      <c r="C2435" t="s">
        <v>48</v>
      </c>
      <c r="D2435" s="246">
        <v>0</v>
      </c>
      <c r="E2435" s="37">
        <v>76.487746785550996</v>
      </c>
    </row>
    <row r="2436" spans="1:5" x14ac:dyDescent="0.2">
      <c r="A2436">
        <v>2014</v>
      </c>
      <c r="B2436" t="s">
        <v>55</v>
      </c>
      <c r="C2436" t="s">
        <v>48</v>
      </c>
      <c r="D2436" s="246" t="s">
        <v>82</v>
      </c>
      <c r="E2436" s="37">
        <v>18.153611916468702</v>
      </c>
    </row>
    <row r="2437" spans="1:5" x14ac:dyDescent="0.2">
      <c r="A2437">
        <v>2014</v>
      </c>
      <c r="B2437" t="s">
        <v>56</v>
      </c>
      <c r="C2437" t="s">
        <v>48</v>
      </c>
      <c r="D2437" s="246">
        <v>0</v>
      </c>
      <c r="E2437" s="37">
        <v>77.060169089473007</v>
      </c>
    </row>
    <row r="2438" spans="1:5" x14ac:dyDescent="0.2">
      <c r="A2438">
        <v>2014</v>
      </c>
      <c r="B2438" t="s">
        <v>56</v>
      </c>
      <c r="C2438" t="s">
        <v>48</v>
      </c>
      <c r="D2438" s="246" t="s">
        <v>82</v>
      </c>
      <c r="E2438" s="37">
        <v>18.229219625564301</v>
      </c>
    </row>
    <row r="2439" spans="1:5" x14ac:dyDescent="0.2">
      <c r="A2439">
        <v>2014</v>
      </c>
      <c r="B2439" t="s">
        <v>57</v>
      </c>
      <c r="C2439" t="s">
        <v>48</v>
      </c>
      <c r="D2439" s="246">
        <v>0</v>
      </c>
      <c r="E2439" s="37">
        <v>75.686713488275899</v>
      </c>
    </row>
    <row r="2440" spans="1:5" x14ac:dyDescent="0.2">
      <c r="A2440">
        <v>2014</v>
      </c>
      <c r="B2440" t="s">
        <v>57</v>
      </c>
      <c r="C2440" t="s">
        <v>48</v>
      </c>
      <c r="D2440" s="246" t="s">
        <v>82</v>
      </c>
      <c r="E2440" s="37">
        <v>18.159772965470601</v>
      </c>
    </row>
    <row r="2441" spans="1:5" x14ac:dyDescent="0.2">
      <c r="A2441">
        <v>2014</v>
      </c>
      <c r="B2441" t="s">
        <v>52</v>
      </c>
      <c r="C2441" t="s">
        <v>48</v>
      </c>
      <c r="D2441" s="246">
        <v>0</v>
      </c>
      <c r="E2441" s="37">
        <v>76.414901618172806</v>
      </c>
    </row>
    <row r="2442" spans="1:5" x14ac:dyDescent="0.2">
      <c r="A2442">
        <v>2014</v>
      </c>
      <c r="B2442" t="s">
        <v>52</v>
      </c>
      <c r="C2442" t="s">
        <v>48</v>
      </c>
      <c r="D2442" s="246" t="s">
        <v>82</v>
      </c>
      <c r="E2442" s="37">
        <v>18.196563993513099</v>
      </c>
    </row>
    <row r="2443" spans="1:5" x14ac:dyDescent="0.2">
      <c r="A2443">
        <v>2014</v>
      </c>
      <c r="B2443" t="s">
        <v>58</v>
      </c>
      <c r="C2443" t="s">
        <v>48</v>
      </c>
      <c r="D2443" s="246">
        <v>0</v>
      </c>
      <c r="E2443" s="37">
        <v>77.645786123867595</v>
      </c>
    </row>
    <row r="2444" spans="1:5" x14ac:dyDescent="0.2">
      <c r="A2444">
        <v>2014</v>
      </c>
      <c r="B2444" t="s">
        <v>58</v>
      </c>
      <c r="C2444" t="s">
        <v>48</v>
      </c>
      <c r="D2444" s="246" t="s">
        <v>82</v>
      </c>
      <c r="E2444" s="37">
        <v>19.482906200075199</v>
      </c>
    </row>
    <row r="2445" spans="1:5" x14ac:dyDescent="0.2">
      <c r="A2445">
        <v>2014</v>
      </c>
      <c r="B2445" t="s">
        <v>59</v>
      </c>
      <c r="C2445" t="s">
        <v>48</v>
      </c>
      <c r="D2445" s="246">
        <v>0</v>
      </c>
      <c r="E2445" s="37">
        <v>79.682204428915497</v>
      </c>
    </row>
    <row r="2446" spans="1:5" x14ac:dyDescent="0.2">
      <c r="A2446">
        <v>2014</v>
      </c>
      <c r="B2446" t="s">
        <v>59</v>
      </c>
      <c r="C2446" t="s">
        <v>48</v>
      </c>
      <c r="D2446" s="246" t="s">
        <v>82</v>
      </c>
      <c r="E2446" s="37">
        <v>20.100746443403899</v>
      </c>
    </row>
    <row r="2447" spans="1:5" x14ac:dyDescent="0.2">
      <c r="A2447">
        <v>2014</v>
      </c>
      <c r="B2447" t="s">
        <v>60</v>
      </c>
      <c r="C2447" t="s">
        <v>48</v>
      </c>
      <c r="D2447" s="246">
        <v>0</v>
      </c>
      <c r="E2447" s="37">
        <v>81.637694865486793</v>
      </c>
    </row>
    <row r="2448" spans="1:5" x14ac:dyDescent="0.2">
      <c r="A2448">
        <v>2014</v>
      </c>
      <c r="B2448" t="s">
        <v>60</v>
      </c>
      <c r="C2448" t="s">
        <v>48</v>
      </c>
      <c r="D2448" s="246" t="s">
        <v>82</v>
      </c>
      <c r="E2448" s="37">
        <v>21.504032711794199</v>
      </c>
    </row>
    <row r="2449" spans="1:5" x14ac:dyDescent="0.2">
      <c r="A2449">
        <v>2014</v>
      </c>
      <c r="B2449" t="s">
        <v>61</v>
      </c>
      <c r="C2449" t="s">
        <v>48</v>
      </c>
      <c r="D2449" s="246">
        <v>0</v>
      </c>
      <c r="E2449" s="37">
        <v>79.012976757355005</v>
      </c>
    </row>
    <row r="2450" spans="1:5" x14ac:dyDescent="0.2">
      <c r="A2450">
        <v>2014</v>
      </c>
      <c r="B2450" t="s">
        <v>61</v>
      </c>
      <c r="C2450" t="s">
        <v>48</v>
      </c>
      <c r="D2450" s="246" t="s">
        <v>82</v>
      </c>
      <c r="E2450" s="37">
        <v>19.770265775658199</v>
      </c>
    </row>
    <row r="2451" spans="1:5" x14ac:dyDescent="0.2">
      <c r="A2451">
        <v>2014</v>
      </c>
      <c r="B2451" t="s">
        <v>62</v>
      </c>
      <c r="C2451" t="s">
        <v>48</v>
      </c>
      <c r="D2451" s="246">
        <v>0</v>
      </c>
      <c r="E2451" s="37">
        <v>80.630681959778599</v>
      </c>
    </row>
    <row r="2452" spans="1:5" x14ac:dyDescent="0.2">
      <c r="A2452">
        <v>2014</v>
      </c>
      <c r="B2452" t="s">
        <v>62</v>
      </c>
      <c r="C2452" t="s">
        <v>48</v>
      </c>
      <c r="D2452" s="246" t="s">
        <v>82</v>
      </c>
      <c r="E2452" s="37">
        <v>20.405370516230899</v>
      </c>
    </row>
    <row r="2453" spans="1:5" x14ac:dyDescent="0.2">
      <c r="A2453">
        <v>2014</v>
      </c>
      <c r="B2453" t="s">
        <v>63</v>
      </c>
      <c r="C2453" t="s">
        <v>48</v>
      </c>
      <c r="D2453" s="246">
        <v>0</v>
      </c>
      <c r="E2453" s="37">
        <v>79.910221417735997</v>
      </c>
    </row>
    <row r="2454" spans="1:5" x14ac:dyDescent="0.2">
      <c r="A2454">
        <v>2014</v>
      </c>
      <c r="B2454" t="s">
        <v>63</v>
      </c>
      <c r="C2454" t="s">
        <v>48</v>
      </c>
      <c r="D2454" s="246" t="s">
        <v>82</v>
      </c>
      <c r="E2454" s="37">
        <v>19.646807143724001</v>
      </c>
    </row>
    <row r="2455" spans="1:5" x14ac:dyDescent="0.2">
      <c r="A2455">
        <v>2014</v>
      </c>
      <c r="B2455" t="s">
        <v>64</v>
      </c>
      <c r="C2455" t="s">
        <v>48</v>
      </c>
      <c r="D2455" s="246">
        <v>0</v>
      </c>
      <c r="E2455" s="37">
        <v>81.779216019214104</v>
      </c>
    </row>
    <row r="2456" spans="1:5" x14ac:dyDescent="0.2">
      <c r="A2456">
        <v>2014</v>
      </c>
      <c r="B2456" t="s">
        <v>64</v>
      </c>
      <c r="C2456" t="s">
        <v>48</v>
      </c>
      <c r="D2456" s="246" t="s">
        <v>82</v>
      </c>
      <c r="E2456" s="37">
        <v>21.2232743502869</v>
      </c>
    </row>
    <row r="2457" spans="1:5" x14ac:dyDescent="0.2">
      <c r="A2457">
        <v>2014</v>
      </c>
      <c r="B2457" t="s">
        <v>65</v>
      </c>
      <c r="C2457" t="s">
        <v>48</v>
      </c>
      <c r="D2457" s="246">
        <v>0</v>
      </c>
      <c r="E2457" s="37">
        <v>80.5957967879976</v>
      </c>
    </row>
    <row r="2458" spans="1:5" x14ac:dyDescent="0.2">
      <c r="A2458">
        <v>2014</v>
      </c>
      <c r="B2458" t="s">
        <v>65</v>
      </c>
      <c r="C2458" t="s">
        <v>48</v>
      </c>
      <c r="D2458" s="246" t="s">
        <v>82</v>
      </c>
      <c r="E2458" s="37">
        <v>20.429696659590299</v>
      </c>
    </row>
    <row r="2459" spans="1:5" x14ac:dyDescent="0.2">
      <c r="A2459">
        <v>2014</v>
      </c>
      <c r="B2459" t="s">
        <v>66</v>
      </c>
      <c r="C2459" t="s">
        <v>48</v>
      </c>
      <c r="D2459" s="246">
        <v>0</v>
      </c>
      <c r="E2459" s="37">
        <v>78.709252117414806</v>
      </c>
    </row>
    <row r="2460" spans="1:5" x14ac:dyDescent="0.2">
      <c r="A2460">
        <v>2014</v>
      </c>
      <c r="B2460" t="s">
        <v>66</v>
      </c>
      <c r="C2460" t="s">
        <v>48</v>
      </c>
      <c r="D2460" s="246" t="s">
        <v>82</v>
      </c>
      <c r="E2460" s="37">
        <v>19.673594647034701</v>
      </c>
    </row>
    <row r="2461" spans="1:5" x14ac:dyDescent="0.2">
      <c r="A2461">
        <v>2014</v>
      </c>
      <c r="B2461" t="s">
        <v>67</v>
      </c>
      <c r="C2461" t="s">
        <v>48</v>
      </c>
      <c r="D2461" s="246">
        <v>0</v>
      </c>
      <c r="E2461" s="37">
        <v>77.363675599477503</v>
      </c>
    </row>
    <row r="2462" spans="1:5" x14ac:dyDescent="0.2">
      <c r="A2462">
        <v>2014</v>
      </c>
      <c r="B2462" t="s">
        <v>67</v>
      </c>
      <c r="C2462" t="s">
        <v>48</v>
      </c>
      <c r="D2462" s="246" t="s">
        <v>82</v>
      </c>
      <c r="E2462" s="37">
        <v>18.6703549830174</v>
      </c>
    </row>
    <row r="2463" spans="1:5" x14ac:dyDescent="0.2">
      <c r="A2463">
        <v>2014</v>
      </c>
      <c r="B2463" t="s">
        <v>68</v>
      </c>
      <c r="C2463" t="s">
        <v>48</v>
      </c>
      <c r="D2463" s="246">
        <v>0</v>
      </c>
      <c r="E2463" s="37">
        <v>77.141396353194096</v>
      </c>
    </row>
    <row r="2464" spans="1:5" x14ac:dyDescent="0.2">
      <c r="A2464">
        <v>2014</v>
      </c>
      <c r="B2464" t="s">
        <v>68</v>
      </c>
      <c r="C2464" t="s">
        <v>48</v>
      </c>
      <c r="D2464" s="246" t="s">
        <v>82</v>
      </c>
      <c r="E2464" s="37">
        <v>18.3172638562373</v>
      </c>
    </row>
    <row r="2465" spans="1:5" x14ac:dyDescent="0.2">
      <c r="A2465">
        <v>2014</v>
      </c>
      <c r="B2465" t="s">
        <v>69</v>
      </c>
      <c r="C2465" t="s">
        <v>48</v>
      </c>
      <c r="D2465" s="246">
        <v>0</v>
      </c>
      <c r="E2465" s="37">
        <v>81.013336615511705</v>
      </c>
    </row>
    <row r="2466" spans="1:5" x14ac:dyDescent="0.2">
      <c r="A2466">
        <v>2014</v>
      </c>
      <c r="B2466" t="s">
        <v>69</v>
      </c>
      <c r="C2466" t="s">
        <v>48</v>
      </c>
      <c r="D2466" s="246" t="s">
        <v>82</v>
      </c>
      <c r="E2466" s="37">
        <v>20.4521539636287</v>
      </c>
    </row>
    <row r="2467" spans="1:5" x14ac:dyDescent="0.2">
      <c r="A2467">
        <v>2014</v>
      </c>
      <c r="B2467" t="s">
        <v>144</v>
      </c>
      <c r="C2467" t="s">
        <v>3</v>
      </c>
      <c r="D2467" s="246">
        <v>0</v>
      </c>
      <c r="E2467" s="37">
        <v>75.143353565118701</v>
      </c>
    </row>
    <row r="2468" spans="1:5" x14ac:dyDescent="0.2">
      <c r="A2468">
        <v>2014</v>
      </c>
      <c r="B2468" t="s">
        <v>144</v>
      </c>
      <c r="C2468" t="s">
        <v>3</v>
      </c>
      <c r="D2468" s="246" t="s">
        <v>82</v>
      </c>
      <c r="E2468" s="37">
        <v>18.217430284692099</v>
      </c>
    </row>
    <row r="2469" spans="1:5" x14ac:dyDescent="0.2">
      <c r="A2469">
        <v>2014</v>
      </c>
      <c r="B2469" t="s">
        <v>40</v>
      </c>
      <c r="C2469" t="s">
        <v>3</v>
      </c>
      <c r="D2469" s="246">
        <v>0</v>
      </c>
      <c r="E2469" s="37">
        <v>70.939579427101805</v>
      </c>
    </row>
    <row r="2470" spans="1:5" x14ac:dyDescent="0.2">
      <c r="A2470">
        <v>2014</v>
      </c>
      <c r="B2470" t="s">
        <v>40</v>
      </c>
      <c r="C2470" t="s">
        <v>3</v>
      </c>
      <c r="D2470" s="246" t="s">
        <v>82</v>
      </c>
      <c r="E2470" s="37">
        <v>15.6944837969288</v>
      </c>
    </row>
    <row r="2471" spans="1:5" x14ac:dyDescent="0.2">
      <c r="A2471">
        <v>2014</v>
      </c>
      <c r="B2471" t="s">
        <v>41</v>
      </c>
      <c r="C2471" t="s">
        <v>3</v>
      </c>
      <c r="D2471" s="246">
        <v>0</v>
      </c>
      <c r="E2471" s="37">
        <v>73.260107120768893</v>
      </c>
    </row>
    <row r="2472" spans="1:5" x14ac:dyDescent="0.2">
      <c r="A2472">
        <v>2014</v>
      </c>
      <c r="B2472" t="s">
        <v>41</v>
      </c>
      <c r="C2472" t="s">
        <v>3</v>
      </c>
      <c r="D2472" s="246" t="s">
        <v>82</v>
      </c>
      <c r="E2472" s="37">
        <v>17.726664905489301</v>
      </c>
    </row>
    <row r="2473" spans="1:5" x14ac:dyDescent="0.2">
      <c r="A2473">
        <v>2014</v>
      </c>
      <c r="B2473" t="s">
        <v>42</v>
      </c>
      <c r="C2473" t="s">
        <v>3</v>
      </c>
      <c r="D2473" s="246">
        <v>0</v>
      </c>
      <c r="E2473" s="37">
        <v>71.418719151914104</v>
      </c>
    </row>
    <row r="2474" spans="1:5" x14ac:dyDescent="0.2">
      <c r="A2474">
        <v>2014</v>
      </c>
      <c r="B2474" t="s">
        <v>42</v>
      </c>
      <c r="C2474" t="s">
        <v>3</v>
      </c>
      <c r="D2474" s="246" t="s">
        <v>82</v>
      </c>
      <c r="E2474" s="37">
        <v>16.629436902113198</v>
      </c>
    </row>
    <row r="2475" spans="1:5" x14ac:dyDescent="0.2">
      <c r="A2475">
        <v>2014</v>
      </c>
      <c r="B2475" t="s">
        <v>43</v>
      </c>
      <c r="C2475" t="s">
        <v>3</v>
      </c>
      <c r="D2475" s="246">
        <v>0</v>
      </c>
      <c r="E2475" s="37">
        <v>70.9007148867735</v>
      </c>
    </row>
    <row r="2476" spans="1:5" x14ac:dyDescent="0.2">
      <c r="A2476">
        <v>2014</v>
      </c>
      <c r="B2476" t="s">
        <v>43</v>
      </c>
      <c r="C2476" t="s">
        <v>3</v>
      </c>
      <c r="D2476" s="246" t="s">
        <v>82</v>
      </c>
      <c r="E2476" s="37">
        <v>15.894133397124399</v>
      </c>
    </row>
    <row r="2477" spans="1:5" x14ac:dyDescent="0.2">
      <c r="A2477">
        <v>2014</v>
      </c>
      <c r="B2477" t="s">
        <v>44</v>
      </c>
      <c r="C2477" t="s">
        <v>3</v>
      </c>
      <c r="D2477" s="246">
        <v>0</v>
      </c>
      <c r="E2477" s="37">
        <v>71.711342225055603</v>
      </c>
    </row>
    <row r="2478" spans="1:5" x14ac:dyDescent="0.2">
      <c r="A2478">
        <v>2014</v>
      </c>
      <c r="B2478" t="s">
        <v>44</v>
      </c>
      <c r="C2478" t="s">
        <v>3</v>
      </c>
      <c r="D2478" s="246" t="s">
        <v>82</v>
      </c>
      <c r="E2478" s="37">
        <v>16.739417718869898</v>
      </c>
    </row>
    <row r="2479" spans="1:5" x14ac:dyDescent="0.2">
      <c r="A2479">
        <v>2014</v>
      </c>
      <c r="B2479" t="s">
        <v>45</v>
      </c>
      <c r="C2479" t="s">
        <v>3</v>
      </c>
      <c r="D2479" s="246">
        <v>0</v>
      </c>
      <c r="E2479" s="37">
        <v>73.382188743064802</v>
      </c>
    </row>
    <row r="2480" spans="1:5" x14ac:dyDescent="0.2">
      <c r="A2480">
        <v>2014</v>
      </c>
      <c r="B2480" t="s">
        <v>45</v>
      </c>
      <c r="C2480" t="s">
        <v>3</v>
      </c>
      <c r="D2480" s="246" t="s">
        <v>82</v>
      </c>
      <c r="E2480" s="37">
        <v>17.813734798224498</v>
      </c>
    </row>
    <row r="2481" spans="1:5" x14ac:dyDescent="0.2">
      <c r="A2481">
        <v>2014</v>
      </c>
      <c r="B2481" t="s">
        <v>46</v>
      </c>
      <c r="C2481" t="s">
        <v>3</v>
      </c>
      <c r="D2481" s="246">
        <v>0</v>
      </c>
      <c r="E2481" s="37">
        <v>72.818280706223206</v>
      </c>
    </row>
    <row r="2482" spans="1:5" x14ac:dyDescent="0.2">
      <c r="A2482">
        <v>2014</v>
      </c>
      <c r="B2482" t="s">
        <v>46</v>
      </c>
      <c r="C2482" t="s">
        <v>3</v>
      </c>
      <c r="D2482" s="246" t="s">
        <v>82</v>
      </c>
      <c r="E2482" s="37">
        <v>17.320931483031298</v>
      </c>
    </row>
    <row r="2483" spans="1:5" x14ac:dyDescent="0.2">
      <c r="A2483">
        <v>2014</v>
      </c>
      <c r="B2483" t="s">
        <v>50</v>
      </c>
      <c r="C2483" t="s">
        <v>3</v>
      </c>
      <c r="D2483" s="246">
        <v>0</v>
      </c>
      <c r="E2483" s="37">
        <v>69.981681701819497</v>
      </c>
    </row>
    <row r="2484" spans="1:5" x14ac:dyDescent="0.2">
      <c r="A2484">
        <v>2014</v>
      </c>
      <c r="B2484" t="s">
        <v>50</v>
      </c>
      <c r="C2484" t="s">
        <v>3</v>
      </c>
      <c r="D2484" s="246" t="s">
        <v>82</v>
      </c>
      <c r="E2484" s="37">
        <v>16.7189603323889</v>
      </c>
    </row>
    <row r="2485" spans="1:5" x14ac:dyDescent="0.2">
      <c r="A2485">
        <v>2014</v>
      </c>
      <c r="B2485" t="s">
        <v>51</v>
      </c>
      <c r="C2485" t="s">
        <v>3</v>
      </c>
      <c r="D2485" s="246">
        <v>0</v>
      </c>
      <c r="E2485" s="37">
        <v>70.684995934463601</v>
      </c>
    </row>
    <row r="2486" spans="1:5" x14ac:dyDescent="0.2">
      <c r="A2486">
        <v>2014</v>
      </c>
      <c r="B2486" t="s">
        <v>51</v>
      </c>
      <c r="C2486" t="s">
        <v>3</v>
      </c>
      <c r="D2486" s="246" t="s">
        <v>82</v>
      </c>
      <c r="E2486" s="37">
        <v>16.079829466743899</v>
      </c>
    </row>
    <row r="2487" spans="1:5" x14ac:dyDescent="0.2">
      <c r="A2487">
        <v>2014</v>
      </c>
      <c r="B2487" t="s">
        <v>53</v>
      </c>
      <c r="C2487" t="s">
        <v>3</v>
      </c>
      <c r="D2487" s="246">
        <v>0</v>
      </c>
      <c r="E2487" s="37">
        <v>73.387658796286701</v>
      </c>
    </row>
    <row r="2488" spans="1:5" x14ac:dyDescent="0.2">
      <c r="A2488">
        <v>2014</v>
      </c>
      <c r="B2488" t="s">
        <v>53</v>
      </c>
      <c r="C2488" t="s">
        <v>3</v>
      </c>
      <c r="D2488" s="246" t="s">
        <v>82</v>
      </c>
      <c r="E2488" s="37">
        <v>17.573260730917902</v>
      </c>
    </row>
    <row r="2489" spans="1:5" x14ac:dyDescent="0.2">
      <c r="A2489">
        <v>2014</v>
      </c>
      <c r="B2489" t="s">
        <v>54</v>
      </c>
      <c r="C2489" t="s">
        <v>3</v>
      </c>
      <c r="D2489" s="246">
        <v>0</v>
      </c>
      <c r="E2489" s="37">
        <v>75.231133261406598</v>
      </c>
    </row>
    <row r="2490" spans="1:5" x14ac:dyDescent="0.2">
      <c r="A2490">
        <v>2014</v>
      </c>
      <c r="B2490" t="s">
        <v>54</v>
      </c>
      <c r="C2490" t="s">
        <v>3</v>
      </c>
      <c r="D2490" s="246" t="s">
        <v>82</v>
      </c>
      <c r="E2490" s="37">
        <v>18.340569004318098</v>
      </c>
    </row>
    <row r="2491" spans="1:5" x14ac:dyDescent="0.2">
      <c r="A2491">
        <v>2014</v>
      </c>
      <c r="B2491" t="s">
        <v>55</v>
      </c>
      <c r="C2491" t="s">
        <v>3</v>
      </c>
      <c r="D2491" s="246">
        <v>0</v>
      </c>
      <c r="E2491" s="37">
        <v>72.610677935243103</v>
      </c>
    </row>
    <row r="2492" spans="1:5" x14ac:dyDescent="0.2">
      <c r="A2492">
        <v>2014</v>
      </c>
      <c r="B2492" t="s">
        <v>55</v>
      </c>
      <c r="C2492" t="s">
        <v>3</v>
      </c>
      <c r="D2492" s="246" t="s">
        <v>82</v>
      </c>
      <c r="E2492" s="37">
        <v>17.183285327329699</v>
      </c>
    </row>
    <row r="2493" spans="1:5" x14ac:dyDescent="0.2">
      <c r="A2493">
        <v>2014</v>
      </c>
      <c r="B2493" t="s">
        <v>56</v>
      </c>
      <c r="C2493" t="s">
        <v>3</v>
      </c>
      <c r="D2493" s="246">
        <v>0</v>
      </c>
      <c r="E2493" s="37">
        <v>73.052764757514197</v>
      </c>
    </row>
    <row r="2494" spans="1:5" x14ac:dyDescent="0.2">
      <c r="A2494">
        <v>2014</v>
      </c>
      <c r="B2494" t="s">
        <v>56</v>
      </c>
      <c r="C2494" t="s">
        <v>3</v>
      </c>
      <c r="D2494" s="246" t="s">
        <v>82</v>
      </c>
      <c r="E2494" s="37">
        <v>16.961973228289398</v>
      </c>
    </row>
    <row r="2495" spans="1:5" x14ac:dyDescent="0.2">
      <c r="A2495">
        <v>2014</v>
      </c>
      <c r="B2495" t="s">
        <v>57</v>
      </c>
      <c r="C2495" t="s">
        <v>3</v>
      </c>
      <c r="D2495" s="246">
        <v>0</v>
      </c>
      <c r="E2495" s="37">
        <v>70.840200361240406</v>
      </c>
    </row>
    <row r="2496" spans="1:5" x14ac:dyDescent="0.2">
      <c r="A2496">
        <v>2014</v>
      </c>
      <c r="B2496" t="s">
        <v>57</v>
      </c>
      <c r="C2496" t="s">
        <v>3</v>
      </c>
      <c r="D2496" s="246" t="s">
        <v>82</v>
      </c>
      <c r="E2496" s="37">
        <v>16.7353528119848</v>
      </c>
    </row>
    <row r="2497" spans="1:5" x14ac:dyDescent="0.2">
      <c r="A2497">
        <v>2014</v>
      </c>
      <c r="B2497" t="s">
        <v>52</v>
      </c>
      <c r="C2497" t="s">
        <v>3</v>
      </c>
      <c r="D2497" s="246">
        <v>0</v>
      </c>
      <c r="E2497" s="37">
        <v>72.147644135743803</v>
      </c>
    </row>
    <row r="2498" spans="1:5" x14ac:dyDescent="0.2">
      <c r="A2498">
        <v>2014</v>
      </c>
      <c r="B2498" t="s">
        <v>52</v>
      </c>
      <c r="C2498" t="s">
        <v>3</v>
      </c>
      <c r="D2498" s="246" t="s">
        <v>82</v>
      </c>
      <c r="E2498" s="37">
        <v>16.757094584095</v>
      </c>
    </row>
    <row r="2499" spans="1:5" x14ac:dyDescent="0.2">
      <c r="A2499">
        <v>2014</v>
      </c>
      <c r="B2499" t="s">
        <v>58</v>
      </c>
      <c r="C2499" t="s">
        <v>3</v>
      </c>
      <c r="D2499" s="246">
        <v>0</v>
      </c>
      <c r="E2499" s="37">
        <v>72.985466337383897</v>
      </c>
    </row>
    <row r="2500" spans="1:5" x14ac:dyDescent="0.2">
      <c r="A2500">
        <v>2014</v>
      </c>
      <c r="B2500" t="s">
        <v>58</v>
      </c>
      <c r="C2500" t="s">
        <v>3</v>
      </c>
      <c r="D2500" s="246" t="s">
        <v>82</v>
      </c>
      <c r="E2500" s="37">
        <v>17.8245782433744</v>
      </c>
    </row>
    <row r="2501" spans="1:5" x14ac:dyDescent="0.2">
      <c r="A2501">
        <v>2014</v>
      </c>
      <c r="B2501" t="s">
        <v>59</v>
      </c>
      <c r="C2501" t="s">
        <v>3</v>
      </c>
      <c r="D2501" s="246">
        <v>0</v>
      </c>
      <c r="E2501" s="37">
        <v>76.700227321534499</v>
      </c>
    </row>
    <row r="2502" spans="1:5" x14ac:dyDescent="0.2">
      <c r="A2502">
        <v>2014</v>
      </c>
      <c r="B2502" t="s">
        <v>59</v>
      </c>
      <c r="C2502" t="s">
        <v>3</v>
      </c>
      <c r="D2502" s="246" t="s">
        <v>82</v>
      </c>
      <c r="E2502" s="37">
        <v>18.978909815872399</v>
      </c>
    </row>
    <row r="2503" spans="1:5" x14ac:dyDescent="0.2">
      <c r="A2503">
        <v>2014</v>
      </c>
      <c r="B2503" t="s">
        <v>60</v>
      </c>
      <c r="C2503" t="s">
        <v>3</v>
      </c>
      <c r="D2503" s="246">
        <v>0</v>
      </c>
      <c r="E2503" s="37">
        <v>77.512356708907305</v>
      </c>
    </row>
    <row r="2504" spans="1:5" x14ac:dyDescent="0.2">
      <c r="A2504">
        <v>2014</v>
      </c>
      <c r="B2504" t="s">
        <v>60</v>
      </c>
      <c r="C2504" t="s">
        <v>3</v>
      </c>
      <c r="D2504" s="246" t="s">
        <v>82</v>
      </c>
      <c r="E2504" s="37">
        <v>19.836498663699</v>
      </c>
    </row>
    <row r="2505" spans="1:5" x14ac:dyDescent="0.2">
      <c r="A2505">
        <v>2014</v>
      </c>
      <c r="B2505" t="s">
        <v>61</v>
      </c>
      <c r="C2505" t="s">
        <v>3</v>
      </c>
      <c r="D2505" s="246">
        <v>0</v>
      </c>
      <c r="E2505" s="37">
        <v>75.569139231463296</v>
      </c>
    </row>
    <row r="2506" spans="1:5" x14ac:dyDescent="0.2">
      <c r="A2506">
        <v>2014</v>
      </c>
      <c r="B2506" t="s">
        <v>61</v>
      </c>
      <c r="C2506" t="s">
        <v>3</v>
      </c>
      <c r="D2506" s="246" t="s">
        <v>82</v>
      </c>
      <c r="E2506" s="37">
        <v>18.248218381973199</v>
      </c>
    </row>
    <row r="2507" spans="1:5" x14ac:dyDescent="0.2">
      <c r="A2507">
        <v>2014</v>
      </c>
      <c r="B2507" t="s">
        <v>62</v>
      </c>
      <c r="C2507" t="s">
        <v>3</v>
      </c>
      <c r="D2507" s="246">
        <v>0</v>
      </c>
      <c r="E2507" s="37">
        <v>77.483835980171904</v>
      </c>
    </row>
    <row r="2508" spans="1:5" x14ac:dyDescent="0.2">
      <c r="A2508">
        <v>2014</v>
      </c>
      <c r="B2508" t="s">
        <v>62</v>
      </c>
      <c r="C2508" t="s">
        <v>3</v>
      </c>
      <c r="D2508" s="246" t="s">
        <v>82</v>
      </c>
      <c r="E2508" s="37">
        <v>18.9117914679785</v>
      </c>
    </row>
    <row r="2509" spans="1:5" x14ac:dyDescent="0.2">
      <c r="A2509">
        <v>2014</v>
      </c>
      <c r="B2509" t="s">
        <v>63</v>
      </c>
      <c r="C2509" t="s">
        <v>3</v>
      </c>
      <c r="D2509" s="246">
        <v>0</v>
      </c>
      <c r="E2509" s="37">
        <v>76.468617838803297</v>
      </c>
    </row>
    <row r="2510" spans="1:5" x14ac:dyDescent="0.2">
      <c r="A2510">
        <v>2014</v>
      </c>
      <c r="B2510" t="s">
        <v>63</v>
      </c>
      <c r="C2510" t="s">
        <v>3</v>
      </c>
      <c r="D2510" s="246" t="s">
        <v>82</v>
      </c>
      <c r="E2510" s="37">
        <v>18.355585410609599</v>
      </c>
    </row>
    <row r="2511" spans="1:5" x14ac:dyDescent="0.2">
      <c r="A2511">
        <v>2014</v>
      </c>
      <c r="B2511" t="s">
        <v>64</v>
      </c>
      <c r="C2511" t="s">
        <v>3</v>
      </c>
      <c r="D2511" s="246">
        <v>0</v>
      </c>
      <c r="E2511" s="37">
        <v>78.412056256753402</v>
      </c>
    </row>
    <row r="2512" spans="1:5" x14ac:dyDescent="0.2">
      <c r="A2512">
        <v>2014</v>
      </c>
      <c r="B2512" t="s">
        <v>64</v>
      </c>
      <c r="C2512" t="s">
        <v>3</v>
      </c>
      <c r="D2512" s="246" t="s">
        <v>82</v>
      </c>
      <c r="E2512" s="37">
        <v>19.419573744763401</v>
      </c>
    </row>
    <row r="2513" spans="1:5" x14ac:dyDescent="0.2">
      <c r="A2513">
        <v>2014</v>
      </c>
      <c r="B2513" t="s">
        <v>65</v>
      </c>
      <c r="C2513" t="s">
        <v>3</v>
      </c>
      <c r="D2513" s="246">
        <v>0</v>
      </c>
      <c r="E2513" s="37">
        <v>77.214060296758802</v>
      </c>
    </row>
    <row r="2514" spans="1:5" x14ac:dyDescent="0.2">
      <c r="A2514">
        <v>2014</v>
      </c>
      <c r="B2514" t="s">
        <v>65</v>
      </c>
      <c r="C2514" t="s">
        <v>3</v>
      </c>
      <c r="D2514" s="246" t="s">
        <v>82</v>
      </c>
      <c r="E2514" s="37">
        <v>18.7932703820718</v>
      </c>
    </row>
    <row r="2515" spans="1:5" x14ac:dyDescent="0.2">
      <c r="A2515">
        <v>2014</v>
      </c>
      <c r="B2515" t="s">
        <v>66</v>
      </c>
      <c r="C2515" t="s">
        <v>3</v>
      </c>
      <c r="D2515" s="246">
        <v>0</v>
      </c>
      <c r="E2515" s="37">
        <v>74.997419909090894</v>
      </c>
    </row>
    <row r="2516" spans="1:5" x14ac:dyDescent="0.2">
      <c r="A2516">
        <v>2014</v>
      </c>
      <c r="B2516" t="s">
        <v>66</v>
      </c>
      <c r="C2516" t="s">
        <v>3</v>
      </c>
      <c r="D2516" s="246" t="s">
        <v>82</v>
      </c>
      <c r="E2516" s="37">
        <v>18.089560575822901</v>
      </c>
    </row>
    <row r="2517" spans="1:5" x14ac:dyDescent="0.2">
      <c r="A2517">
        <v>2014</v>
      </c>
      <c r="B2517" t="s">
        <v>67</v>
      </c>
      <c r="C2517" t="s">
        <v>3</v>
      </c>
      <c r="D2517" s="246">
        <v>0</v>
      </c>
      <c r="E2517" s="37">
        <v>73.720164891691198</v>
      </c>
    </row>
    <row r="2518" spans="1:5" x14ac:dyDescent="0.2">
      <c r="A2518">
        <v>2014</v>
      </c>
      <c r="B2518" t="s">
        <v>67</v>
      </c>
      <c r="C2518" t="s">
        <v>3</v>
      </c>
      <c r="D2518" s="246" t="s">
        <v>82</v>
      </c>
      <c r="E2518" s="37">
        <v>17.436138258221199</v>
      </c>
    </row>
    <row r="2519" spans="1:5" x14ac:dyDescent="0.2">
      <c r="A2519">
        <v>2014</v>
      </c>
      <c r="B2519" t="s">
        <v>68</v>
      </c>
      <c r="C2519" t="s">
        <v>3</v>
      </c>
      <c r="D2519" s="246">
        <v>0</v>
      </c>
      <c r="E2519" s="37">
        <v>73.831570085703504</v>
      </c>
    </row>
    <row r="2520" spans="1:5" x14ac:dyDescent="0.2">
      <c r="A2520">
        <v>2014</v>
      </c>
      <c r="B2520" t="s">
        <v>68</v>
      </c>
      <c r="C2520" t="s">
        <v>3</v>
      </c>
      <c r="D2520" s="246" t="s">
        <v>82</v>
      </c>
      <c r="E2520" s="37">
        <v>17.332644496856101</v>
      </c>
    </row>
    <row r="2521" spans="1:5" x14ac:dyDescent="0.2">
      <c r="A2521">
        <v>2014</v>
      </c>
      <c r="B2521" t="s">
        <v>69</v>
      </c>
      <c r="C2521" t="s">
        <v>3</v>
      </c>
      <c r="D2521" s="246">
        <v>0</v>
      </c>
      <c r="E2521" s="37">
        <v>77.573424468494196</v>
      </c>
    </row>
    <row r="2522" spans="1:5" x14ac:dyDescent="0.2">
      <c r="A2522">
        <v>2014</v>
      </c>
      <c r="B2522" t="s">
        <v>69</v>
      </c>
      <c r="C2522" t="s">
        <v>3</v>
      </c>
      <c r="D2522" s="246" t="s">
        <v>82</v>
      </c>
      <c r="E2522" s="37">
        <v>18.874218120759402</v>
      </c>
    </row>
    <row r="2523" spans="1:5" x14ac:dyDescent="0.2">
      <c r="A2523">
        <v>2015</v>
      </c>
      <c r="B2523" t="s">
        <v>144</v>
      </c>
      <c r="C2523" t="s">
        <v>47</v>
      </c>
      <c r="D2523" s="246">
        <v>0</v>
      </c>
      <c r="E2523" s="37">
        <v>71.876989362677804</v>
      </c>
    </row>
    <row r="2524" spans="1:5" x14ac:dyDescent="0.2">
      <c r="A2524">
        <v>2015</v>
      </c>
      <c r="B2524" t="s">
        <v>144</v>
      </c>
      <c r="C2524" t="s">
        <v>47</v>
      </c>
      <c r="D2524" s="246" t="s">
        <v>82</v>
      </c>
      <c r="E2524" s="37">
        <v>16.668173223756298</v>
      </c>
    </row>
    <row r="2525" spans="1:5" x14ac:dyDescent="0.2">
      <c r="A2525">
        <v>2015</v>
      </c>
      <c r="B2525" t="s">
        <v>40</v>
      </c>
      <c r="C2525" t="s">
        <v>47</v>
      </c>
      <c r="D2525" s="246">
        <v>0</v>
      </c>
      <c r="E2525" s="37">
        <v>68.056541300000404</v>
      </c>
    </row>
    <row r="2526" spans="1:5" x14ac:dyDescent="0.2">
      <c r="A2526">
        <v>2015</v>
      </c>
      <c r="B2526" t="s">
        <v>40</v>
      </c>
      <c r="C2526" t="s">
        <v>47</v>
      </c>
      <c r="D2526" s="246" t="s">
        <v>82</v>
      </c>
      <c r="E2526" s="37">
        <v>14.7585310957245</v>
      </c>
    </row>
    <row r="2527" spans="1:5" x14ac:dyDescent="0.2">
      <c r="A2527">
        <v>2015</v>
      </c>
      <c r="B2527" t="s">
        <v>41</v>
      </c>
      <c r="C2527" t="s">
        <v>47</v>
      </c>
      <c r="D2527" s="246">
        <v>0</v>
      </c>
      <c r="E2527" s="37">
        <v>70.368184054509797</v>
      </c>
    </row>
    <row r="2528" spans="1:5" x14ac:dyDescent="0.2">
      <c r="A2528">
        <v>2015</v>
      </c>
      <c r="B2528" t="s">
        <v>41</v>
      </c>
      <c r="C2528" t="s">
        <v>47</v>
      </c>
      <c r="D2528" s="246" t="s">
        <v>82</v>
      </c>
      <c r="E2528" s="37">
        <v>16.311231377666701</v>
      </c>
    </row>
    <row r="2529" spans="1:5" x14ac:dyDescent="0.2">
      <c r="A2529">
        <v>2015</v>
      </c>
      <c r="B2529" t="s">
        <v>42</v>
      </c>
      <c r="C2529" t="s">
        <v>47</v>
      </c>
      <c r="D2529" s="246">
        <v>0</v>
      </c>
      <c r="E2529" s="37">
        <v>68.424577431844497</v>
      </c>
    </row>
    <row r="2530" spans="1:5" x14ac:dyDescent="0.2">
      <c r="A2530">
        <v>2015</v>
      </c>
      <c r="B2530" t="s">
        <v>42</v>
      </c>
      <c r="C2530" t="s">
        <v>47</v>
      </c>
      <c r="D2530" s="246" t="s">
        <v>82</v>
      </c>
      <c r="E2530" s="37">
        <v>15.3531497075482</v>
      </c>
    </row>
    <row r="2531" spans="1:5" x14ac:dyDescent="0.2">
      <c r="A2531">
        <v>2015</v>
      </c>
      <c r="B2531" t="s">
        <v>43</v>
      </c>
      <c r="C2531" t="s">
        <v>47</v>
      </c>
      <c r="D2531" s="246">
        <v>0</v>
      </c>
      <c r="E2531" s="37">
        <v>68.778943384780305</v>
      </c>
    </row>
    <row r="2532" spans="1:5" x14ac:dyDescent="0.2">
      <c r="A2532">
        <v>2015</v>
      </c>
      <c r="B2532" t="s">
        <v>43</v>
      </c>
      <c r="C2532" t="s">
        <v>47</v>
      </c>
      <c r="D2532" s="246" t="s">
        <v>82</v>
      </c>
      <c r="E2532" s="37">
        <v>15.173583463212699</v>
      </c>
    </row>
    <row r="2533" spans="1:5" x14ac:dyDescent="0.2">
      <c r="A2533">
        <v>2015</v>
      </c>
      <c r="B2533" t="s">
        <v>44</v>
      </c>
      <c r="C2533" t="s">
        <v>47</v>
      </c>
      <c r="D2533" s="246">
        <v>0</v>
      </c>
      <c r="E2533" s="37">
        <v>68.249963228131307</v>
      </c>
    </row>
    <row r="2534" spans="1:5" x14ac:dyDescent="0.2">
      <c r="A2534">
        <v>2015</v>
      </c>
      <c r="B2534" t="s">
        <v>44</v>
      </c>
      <c r="C2534" t="s">
        <v>47</v>
      </c>
      <c r="D2534" s="246" t="s">
        <v>82</v>
      </c>
      <c r="E2534" s="37">
        <v>15.440756045896901</v>
      </c>
    </row>
    <row r="2535" spans="1:5" x14ac:dyDescent="0.2">
      <c r="A2535">
        <v>2015</v>
      </c>
      <c r="B2535" t="s">
        <v>45</v>
      </c>
      <c r="C2535" t="s">
        <v>47</v>
      </c>
      <c r="D2535" s="246">
        <v>0</v>
      </c>
      <c r="E2535" s="37">
        <v>71.018529043889103</v>
      </c>
    </row>
    <row r="2536" spans="1:5" x14ac:dyDescent="0.2">
      <c r="A2536">
        <v>2015</v>
      </c>
      <c r="B2536" t="s">
        <v>45</v>
      </c>
      <c r="C2536" t="s">
        <v>47</v>
      </c>
      <c r="D2536" s="246" t="s">
        <v>82</v>
      </c>
      <c r="E2536" s="37">
        <v>16.678090314636901</v>
      </c>
    </row>
    <row r="2537" spans="1:5" x14ac:dyDescent="0.2">
      <c r="A2537">
        <v>2015</v>
      </c>
      <c r="B2537" t="s">
        <v>46</v>
      </c>
      <c r="C2537" t="s">
        <v>47</v>
      </c>
      <c r="D2537" s="246">
        <v>0</v>
      </c>
      <c r="E2537" s="37">
        <v>70.194377215719499</v>
      </c>
    </row>
    <row r="2538" spans="1:5" x14ac:dyDescent="0.2">
      <c r="A2538">
        <v>2015</v>
      </c>
      <c r="B2538" t="s">
        <v>46</v>
      </c>
      <c r="C2538" t="s">
        <v>47</v>
      </c>
      <c r="D2538" s="246" t="s">
        <v>82</v>
      </c>
      <c r="E2538" s="37">
        <v>16.428063960381401</v>
      </c>
    </row>
    <row r="2539" spans="1:5" x14ac:dyDescent="0.2">
      <c r="A2539">
        <v>2015</v>
      </c>
      <c r="B2539" t="s">
        <v>50</v>
      </c>
      <c r="C2539" t="s">
        <v>47</v>
      </c>
      <c r="D2539" s="246">
        <v>0</v>
      </c>
      <c r="E2539" s="37">
        <v>66.563369809686606</v>
      </c>
    </row>
    <row r="2540" spans="1:5" x14ac:dyDescent="0.2">
      <c r="A2540">
        <v>2015</v>
      </c>
      <c r="B2540" t="s">
        <v>50</v>
      </c>
      <c r="C2540" t="s">
        <v>47</v>
      </c>
      <c r="D2540" s="246" t="s">
        <v>82</v>
      </c>
      <c r="E2540" s="37">
        <v>14.981070845121</v>
      </c>
    </row>
    <row r="2541" spans="1:5" x14ac:dyDescent="0.2">
      <c r="A2541">
        <v>2015</v>
      </c>
      <c r="B2541" t="s">
        <v>51</v>
      </c>
      <c r="C2541" t="s">
        <v>47</v>
      </c>
      <c r="D2541" s="246">
        <v>0</v>
      </c>
      <c r="E2541" s="37">
        <v>66.785815329974497</v>
      </c>
    </row>
    <row r="2542" spans="1:5" x14ac:dyDescent="0.2">
      <c r="A2542">
        <v>2015</v>
      </c>
      <c r="B2542" t="s">
        <v>51</v>
      </c>
      <c r="C2542" t="s">
        <v>47</v>
      </c>
      <c r="D2542" s="246" t="s">
        <v>82</v>
      </c>
      <c r="E2542" s="37">
        <v>14.553167128560601</v>
      </c>
    </row>
    <row r="2543" spans="1:5" x14ac:dyDescent="0.2">
      <c r="A2543">
        <v>2015</v>
      </c>
      <c r="B2543" t="s">
        <v>53</v>
      </c>
      <c r="C2543" t="s">
        <v>47</v>
      </c>
      <c r="D2543" s="246">
        <v>0</v>
      </c>
      <c r="E2543" s="37">
        <v>69.685809442068503</v>
      </c>
    </row>
    <row r="2544" spans="1:5" x14ac:dyDescent="0.2">
      <c r="A2544">
        <v>2015</v>
      </c>
      <c r="B2544" t="s">
        <v>53</v>
      </c>
      <c r="C2544" t="s">
        <v>47</v>
      </c>
      <c r="D2544" s="246" t="s">
        <v>82</v>
      </c>
      <c r="E2544" s="37">
        <v>16.260885550677202</v>
      </c>
    </row>
    <row r="2545" spans="1:5" x14ac:dyDescent="0.2">
      <c r="A2545">
        <v>2015</v>
      </c>
      <c r="B2545" t="s">
        <v>54</v>
      </c>
      <c r="C2545" t="s">
        <v>47</v>
      </c>
      <c r="D2545" s="246">
        <v>0</v>
      </c>
      <c r="E2545" s="37">
        <v>71.491478335943299</v>
      </c>
    </row>
    <row r="2546" spans="1:5" x14ac:dyDescent="0.2">
      <c r="A2546">
        <v>2015</v>
      </c>
      <c r="B2546" t="s">
        <v>54</v>
      </c>
      <c r="C2546" t="s">
        <v>47</v>
      </c>
      <c r="D2546" s="246" t="s">
        <v>82</v>
      </c>
      <c r="E2546" s="37">
        <v>16.595813003467601</v>
      </c>
    </row>
    <row r="2547" spans="1:5" x14ac:dyDescent="0.2">
      <c r="A2547">
        <v>2015</v>
      </c>
      <c r="B2547" t="s">
        <v>55</v>
      </c>
      <c r="C2547" t="s">
        <v>47</v>
      </c>
      <c r="D2547" s="246">
        <v>0</v>
      </c>
      <c r="E2547" s="37">
        <v>69.030288779163897</v>
      </c>
    </row>
    <row r="2548" spans="1:5" x14ac:dyDescent="0.2">
      <c r="A2548">
        <v>2015</v>
      </c>
      <c r="B2548" t="s">
        <v>55</v>
      </c>
      <c r="C2548" t="s">
        <v>47</v>
      </c>
      <c r="D2548" s="246" t="s">
        <v>82</v>
      </c>
      <c r="E2548" s="37">
        <v>16.059809561644201</v>
      </c>
    </row>
    <row r="2549" spans="1:5" x14ac:dyDescent="0.2">
      <c r="A2549">
        <v>2015</v>
      </c>
      <c r="B2549" t="s">
        <v>56</v>
      </c>
      <c r="C2549" t="s">
        <v>47</v>
      </c>
      <c r="D2549" s="246">
        <v>0</v>
      </c>
      <c r="E2549" s="37">
        <v>69.457541109443696</v>
      </c>
    </row>
    <row r="2550" spans="1:5" x14ac:dyDescent="0.2">
      <c r="A2550">
        <v>2015</v>
      </c>
      <c r="B2550" t="s">
        <v>56</v>
      </c>
      <c r="C2550" t="s">
        <v>47</v>
      </c>
      <c r="D2550" s="246" t="s">
        <v>82</v>
      </c>
      <c r="E2550" s="37">
        <v>15.5201833193992</v>
      </c>
    </row>
    <row r="2551" spans="1:5" x14ac:dyDescent="0.2">
      <c r="A2551">
        <v>2015</v>
      </c>
      <c r="B2551" t="s">
        <v>57</v>
      </c>
      <c r="C2551" t="s">
        <v>47</v>
      </c>
      <c r="D2551" s="246">
        <v>0</v>
      </c>
      <c r="E2551" s="37">
        <v>66.525062119556793</v>
      </c>
    </row>
    <row r="2552" spans="1:5" x14ac:dyDescent="0.2">
      <c r="A2552">
        <v>2015</v>
      </c>
      <c r="B2552" t="s">
        <v>57</v>
      </c>
      <c r="C2552" t="s">
        <v>47</v>
      </c>
      <c r="D2552" s="246" t="s">
        <v>82</v>
      </c>
      <c r="E2552" s="37">
        <v>15.1558770077859</v>
      </c>
    </row>
    <row r="2553" spans="1:5" x14ac:dyDescent="0.2">
      <c r="A2553">
        <v>2015</v>
      </c>
      <c r="B2553" t="s">
        <v>52</v>
      </c>
      <c r="C2553" t="s">
        <v>47</v>
      </c>
      <c r="D2553" s="246">
        <v>0</v>
      </c>
      <c r="E2553" s="37">
        <v>68.236597179243404</v>
      </c>
    </row>
    <row r="2554" spans="1:5" x14ac:dyDescent="0.2">
      <c r="A2554">
        <v>2015</v>
      </c>
      <c r="B2554" t="s">
        <v>52</v>
      </c>
      <c r="C2554" t="s">
        <v>47</v>
      </c>
      <c r="D2554" s="246" t="s">
        <v>82</v>
      </c>
      <c r="E2554" s="37">
        <v>15.111840593394801</v>
      </c>
    </row>
    <row r="2555" spans="1:5" x14ac:dyDescent="0.2">
      <c r="A2555">
        <v>2015</v>
      </c>
      <c r="B2555" t="s">
        <v>58</v>
      </c>
      <c r="C2555" t="s">
        <v>47</v>
      </c>
      <c r="D2555" s="246">
        <v>0</v>
      </c>
      <c r="E2555" s="37">
        <v>68.8309871244428</v>
      </c>
    </row>
    <row r="2556" spans="1:5" x14ac:dyDescent="0.2">
      <c r="A2556">
        <v>2015</v>
      </c>
      <c r="B2556" t="s">
        <v>58</v>
      </c>
      <c r="C2556" t="s">
        <v>47</v>
      </c>
      <c r="D2556" s="246" t="s">
        <v>82</v>
      </c>
      <c r="E2556" s="37">
        <v>16.0059084258044</v>
      </c>
    </row>
    <row r="2557" spans="1:5" x14ac:dyDescent="0.2">
      <c r="A2557">
        <v>2015</v>
      </c>
      <c r="B2557" t="s">
        <v>59</v>
      </c>
      <c r="C2557" t="s">
        <v>47</v>
      </c>
      <c r="D2557" s="246">
        <v>0</v>
      </c>
      <c r="E2557" s="37">
        <v>74.064554731872903</v>
      </c>
    </row>
    <row r="2558" spans="1:5" x14ac:dyDescent="0.2">
      <c r="A2558">
        <v>2015</v>
      </c>
      <c r="B2558" t="s">
        <v>59</v>
      </c>
      <c r="C2558" t="s">
        <v>47</v>
      </c>
      <c r="D2558" s="246" t="s">
        <v>82</v>
      </c>
      <c r="E2558" s="37">
        <v>17.789750530706701</v>
      </c>
    </row>
    <row r="2559" spans="1:5" x14ac:dyDescent="0.2">
      <c r="A2559">
        <v>2015</v>
      </c>
      <c r="B2559" t="s">
        <v>60</v>
      </c>
      <c r="C2559" t="s">
        <v>47</v>
      </c>
      <c r="D2559" s="246">
        <v>0</v>
      </c>
      <c r="E2559" s="37">
        <v>73.954285533420403</v>
      </c>
    </row>
    <row r="2560" spans="1:5" x14ac:dyDescent="0.2">
      <c r="A2560">
        <v>2015</v>
      </c>
      <c r="B2560" t="s">
        <v>60</v>
      </c>
      <c r="C2560" t="s">
        <v>47</v>
      </c>
      <c r="D2560" s="246" t="s">
        <v>82</v>
      </c>
      <c r="E2560" s="37">
        <v>18.074045002054099</v>
      </c>
    </row>
    <row r="2561" spans="1:5" x14ac:dyDescent="0.2">
      <c r="A2561">
        <v>2015</v>
      </c>
      <c r="B2561" t="s">
        <v>61</v>
      </c>
      <c r="C2561" t="s">
        <v>47</v>
      </c>
      <c r="D2561" s="246">
        <v>0</v>
      </c>
      <c r="E2561" s="37">
        <v>72.292483167052097</v>
      </c>
    </row>
    <row r="2562" spans="1:5" x14ac:dyDescent="0.2">
      <c r="A2562">
        <v>2015</v>
      </c>
      <c r="B2562" t="s">
        <v>61</v>
      </c>
      <c r="C2562" t="s">
        <v>47</v>
      </c>
      <c r="D2562" s="246" t="s">
        <v>82</v>
      </c>
      <c r="E2562" s="37">
        <v>16.403005442273798</v>
      </c>
    </row>
    <row r="2563" spans="1:5" x14ac:dyDescent="0.2">
      <c r="A2563">
        <v>2015</v>
      </c>
      <c r="B2563" t="s">
        <v>62</v>
      </c>
      <c r="C2563" t="s">
        <v>47</v>
      </c>
      <c r="D2563" s="246">
        <v>0</v>
      </c>
      <c r="E2563" s="37">
        <v>74.595564022398193</v>
      </c>
    </row>
    <row r="2564" spans="1:5" x14ac:dyDescent="0.2">
      <c r="A2564">
        <v>2015</v>
      </c>
      <c r="B2564" t="s">
        <v>62</v>
      </c>
      <c r="C2564" t="s">
        <v>47</v>
      </c>
      <c r="D2564" s="246" t="s">
        <v>82</v>
      </c>
      <c r="E2564" s="37">
        <v>17.254271498506</v>
      </c>
    </row>
    <row r="2565" spans="1:5" x14ac:dyDescent="0.2">
      <c r="A2565">
        <v>2015</v>
      </c>
      <c r="B2565" t="s">
        <v>63</v>
      </c>
      <c r="C2565" t="s">
        <v>47</v>
      </c>
      <c r="D2565" s="246">
        <v>0</v>
      </c>
      <c r="E2565" s="37">
        <v>73.440444491598896</v>
      </c>
    </row>
    <row r="2566" spans="1:5" x14ac:dyDescent="0.2">
      <c r="A2566">
        <v>2015</v>
      </c>
      <c r="B2566" t="s">
        <v>63</v>
      </c>
      <c r="C2566" t="s">
        <v>47</v>
      </c>
      <c r="D2566" s="246" t="s">
        <v>82</v>
      </c>
      <c r="E2566" s="37">
        <v>17.0617188496919</v>
      </c>
    </row>
    <row r="2567" spans="1:5" x14ac:dyDescent="0.2">
      <c r="A2567">
        <v>2015</v>
      </c>
      <c r="B2567" t="s">
        <v>64</v>
      </c>
      <c r="C2567" t="s">
        <v>47</v>
      </c>
      <c r="D2567" s="246">
        <v>0</v>
      </c>
      <c r="E2567" s="37">
        <v>75.438097369567402</v>
      </c>
    </row>
    <row r="2568" spans="1:5" x14ac:dyDescent="0.2">
      <c r="A2568">
        <v>2015</v>
      </c>
      <c r="B2568" t="s">
        <v>64</v>
      </c>
      <c r="C2568" t="s">
        <v>47</v>
      </c>
      <c r="D2568" s="246" t="s">
        <v>82</v>
      </c>
      <c r="E2568" s="37">
        <v>17.534242171155899</v>
      </c>
    </row>
    <row r="2569" spans="1:5" x14ac:dyDescent="0.2">
      <c r="A2569">
        <v>2015</v>
      </c>
      <c r="B2569" t="s">
        <v>65</v>
      </c>
      <c r="C2569" t="s">
        <v>47</v>
      </c>
      <c r="D2569" s="246">
        <v>0</v>
      </c>
      <c r="E2569" s="37">
        <v>74.045794517076502</v>
      </c>
    </row>
    <row r="2570" spans="1:5" x14ac:dyDescent="0.2">
      <c r="A2570">
        <v>2015</v>
      </c>
      <c r="B2570" t="s">
        <v>65</v>
      </c>
      <c r="C2570" t="s">
        <v>47</v>
      </c>
      <c r="D2570" s="246" t="s">
        <v>82</v>
      </c>
      <c r="E2570" s="37">
        <v>16.921985548456298</v>
      </c>
    </row>
    <row r="2571" spans="1:5" x14ac:dyDescent="0.2">
      <c r="A2571">
        <v>2015</v>
      </c>
      <c r="B2571" t="s">
        <v>66</v>
      </c>
      <c r="C2571" t="s">
        <v>47</v>
      </c>
      <c r="D2571" s="246">
        <v>0</v>
      </c>
      <c r="E2571" s="37">
        <v>71.860185024615703</v>
      </c>
    </row>
    <row r="2572" spans="1:5" x14ac:dyDescent="0.2">
      <c r="A2572">
        <v>2015</v>
      </c>
      <c r="B2572" t="s">
        <v>66</v>
      </c>
      <c r="C2572" t="s">
        <v>47</v>
      </c>
      <c r="D2572" s="246" t="s">
        <v>82</v>
      </c>
      <c r="E2572" s="37">
        <v>16.598970616945898</v>
      </c>
    </row>
    <row r="2573" spans="1:5" x14ac:dyDescent="0.2">
      <c r="A2573">
        <v>2015</v>
      </c>
      <c r="B2573" t="s">
        <v>67</v>
      </c>
      <c r="C2573" t="s">
        <v>47</v>
      </c>
      <c r="D2573" s="246">
        <v>0</v>
      </c>
      <c r="E2573" s="37">
        <v>70.871270306103597</v>
      </c>
    </row>
    <row r="2574" spans="1:5" x14ac:dyDescent="0.2">
      <c r="A2574">
        <v>2015</v>
      </c>
      <c r="B2574" t="s">
        <v>67</v>
      </c>
      <c r="C2574" t="s">
        <v>47</v>
      </c>
      <c r="D2574" s="246" t="s">
        <v>82</v>
      </c>
      <c r="E2574" s="37">
        <v>16.437929643228198</v>
      </c>
    </row>
    <row r="2575" spans="1:5" x14ac:dyDescent="0.2">
      <c r="A2575">
        <v>2015</v>
      </c>
      <c r="B2575" t="s">
        <v>68</v>
      </c>
      <c r="C2575" t="s">
        <v>47</v>
      </c>
      <c r="D2575" s="246">
        <v>0</v>
      </c>
      <c r="E2575" s="37">
        <v>70.900627364334198</v>
      </c>
    </row>
    <row r="2576" spans="1:5" x14ac:dyDescent="0.2">
      <c r="A2576">
        <v>2015</v>
      </c>
      <c r="B2576" t="s">
        <v>68</v>
      </c>
      <c r="C2576" t="s">
        <v>47</v>
      </c>
      <c r="D2576" s="246" t="s">
        <v>82</v>
      </c>
      <c r="E2576" s="37">
        <v>16.3624767900865</v>
      </c>
    </row>
    <row r="2577" spans="1:5" x14ac:dyDescent="0.2">
      <c r="A2577">
        <v>2015</v>
      </c>
      <c r="B2577" t="s">
        <v>69</v>
      </c>
      <c r="C2577" t="s">
        <v>47</v>
      </c>
      <c r="D2577" s="246">
        <v>0</v>
      </c>
      <c r="E2577" s="37">
        <v>74.132153076654106</v>
      </c>
    </row>
    <row r="2578" spans="1:5" x14ac:dyDescent="0.2">
      <c r="A2578">
        <v>2015</v>
      </c>
      <c r="B2578" t="s">
        <v>69</v>
      </c>
      <c r="C2578" t="s">
        <v>47</v>
      </c>
      <c r="D2578" s="246" t="s">
        <v>82</v>
      </c>
      <c r="E2578" s="37">
        <v>17.082883508621499</v>
      </c>
    </row>
    <row r="2579" spans="1:5" x14ac:dyDescent="0.2">
      <c r="A2579">
        <v>2015</v>
      </c>
      <c r="B2579" t="s">
        <v>144</v>
      </c>
      <c r="C2579" t="s">
        <v>48</v>
      </c>
      <c r="D2579" s="246">
        <v>0</v>
      </c>
      <c r="E2579" s="37">
        <v>79.051711657976099</v>
      </c>
    </row>
    <row r="2580" spans="1:5" x14ac:dyDescent="0.2">
      <c r="A2580">
        <v>2015</v>
      </c>
      <c r="B2580" t="s">
        <v>144</v>
      </c>
      <c r="C2580" t="s">
        <v>48</v>
      </c>
      <c r="D2580" s="246" t="s">
        <v>82</v>
      </c>
      <c r="E2580" s="37">
        <v>19.805948735931</v>
      </c>
    </row>
    <row r="2581" spans="1:5" x14ac:dyDescent="0.2">
      <c r="A2581">
        <v>2015</v>
      </c>
      <c r="B2581" t="s">
        <v>40</v>
      </c>
      <c r="C2581" t="s">
        <v>48</v>
      </c>
      <c r="D2581" s="246">
        <v>0</v>
      </c>
      <c r="E2581" s="37">
        <v>74.773271413103799</v>
      </c>
    </row>
    <row r="2582" spans="1:5" x14ac:dyDescent="0.2">
      <c r="A2582">
        <v>2015</v>
      </c>
      <c r="B2582" t="s">
        <v>40</v>
      </c>
      <c r="C2582" t="s">
        <v>48</v>
      </c>
      <c r="D2582" s="246" t="s">
        <v>82</v>
      </c>
      <c r="E2582" s="37">
        <v>17.003614732805101</v>
      </c>
    </row>
    <row r="2583" spans="1:5" x14ac:dyDescent="0.2">
      <c r="A2583">
        <v>2015</v>
      </c>
      <c r="B2583" t="s">
        <v>41</v>
      </c>
      <c r="C2583" t="s">
        <v>48</v>
      </c>
      <c r="D2583" s="246">
        <v>0</v>
      </c>
      <c r="E2583" s="37">
        <v>77.229905575119403</v>
      </c>
    </row>
    <row r="2584" spans="1:5" x14ac:dyDescent="0.2">
      <c r="A2584">
        <v>2015</v>
      </c>
      <c r="B2584" t="s">
        <v>41</v>
      </c>
      <c r="C2584" t="s">
        <v>48</v>
      </c>
      <c r="D2584" s="246" t="s">
        <v>82</v>
      </c>
      <c r="E2584" s="37">
        <v>19.5082386395482</v>
      </c>
    </row>
    <row r="2585" spans="1:5" x14ac:dyDescent="0.2">
      <c r="A2585">
        <v>2015</v>
      </c>
      <c r="B2585" t="s">
        <v>42</v>
      </c>
      <c r="C2585" t="s">
        <v>48</v>
      </c>
      <c r="D2585" s="246">
        <v>0</v>
      </c>
      <c r="E2585" s="37">
        <v>75.247737644444896</v>
      </c>
    </row>
    <row r="2586" spans="1:5" x14ac:dyDescent="0.2">
      <c r="A2586">
        <v>2015</v>
      </c>
      <c r="B2586" t="s">
        <v>42</v>
      </c>
      <c r="C2586" t="s">
        <v>48</v>
      </c>
      <c r="D2586" s="246" t="s">
        <v>82</v>
      </c>
      <c r="E2586" s="37">
        <v>18.099616462438298</v>
      </c>
    </row>
    <row r="2587" spans="1:5" x14ac:dyDescent="0.2">
      <c r="A2587">
        <v>2015</v>
      </c>
      <c r="B2587" t="s">
        <v>43</v>
      </c>
      <c r="C2587" t="s">
        <v>48</v>
      </c>
      <c r="D2587" s="246">
        <v>0</v>
      </c>
      <c r="E2587" s="37">
        <v>74.017490089945397</v>
      </c>
    </row>
    <row r="2588" spans="1:5" x14ac:dyDescent="0.2">
      <c r="A2588">
        <v>2015</v>
      </c>
      <c r="B2588" t="s">
        <v>43</v>
      </c>
      <c r="C2588" t="s">
        <v>48</v>
      </c>
      <c r="D2588" s="246" t="s">
        <v>82</v>
      </c>
      <c r="E2588" s="37">
        <v>17.006512466422699</v>
      </c>
    </row>
    <row r="2589" spans="1:5" x14ac:dyDescent="0.2">
      <c r="A2589">
        <v>2015</v>
      </c>
      <c r="B2589" t="s">
        <v>44</v>
      </c>
      <c r="C2589" t="s">
        <v>48</v>
      </c>
      <c r="D2589" s="246">
        <v>0</v>
      </c>
      <c r="E2589" s="37">
        <v>76.047090695021197</v>
      </c>
    </row>
    <row r="2590" spans="1:5" x14ac:dyDescent="0.2">
      <c r="A2590">
        <v>2015</v>
      </c>
      <c r="B2590" t="s">
        <v>44</v>
      </c>
      <c r="C2590" t="s">
        <v>48</v>
      </c>
      <c r="D2590" s="246" t="s">
        <v>82</v>
      </c>
      <c r="E2590" s="37">
        <v>18.216276575392399</v>
      </c>
    </row>
    <row r="2591" spans="1:5" x14ac:dyDescent="0.2">
      <c r="A2591">
        <v>2015</v>
      </c>
      <c r="B2591" t="s">
        <v>45</v>
      </c>
      <c r="C2591" t="s">
        <v>48</v>
      </c>
      <c r="D2591" s="246">
        <v>0</v>
      </c>
      <c r="E2591" s="37">
        <v>76.525823288776095</v>
      </c>
    </row>
    <row r="2592" spans="1:5" x14ac:dyDescent="0.2">
      <c r="A2592">
        <v>2015</v>
      </c>
      <c r="B2592" t="s">
        <v>45</v>
      </c>
      <c r="C2592" t="s">
        <v>48</v>
      </c>
      <c r="D2592" s="246" t="s">
        <v>82</v>
      </c>
      <c r="E2592" s="37">
        <v>19.187292717573499</v>
      </c>
    </row>
    <row r="2593" spans="1:5" x14ac:dyDescent="0.2">
      <c r="A2593">
        <v>2015</v>
      </c>
      <c r="B2593" t="s">
        <v>46</v>
      </c>
      <c r="C2593" t="s">
        <v>48</v>
      </c>
      <c r="D2593" s="246">
        <v>0</v>
      </c>
      <c r="E2593" s="37">
        <v>76.435430617057307</v>
      </c>
    </row>
    <row r="2594" spans="1:5" x14ac:dyDescent="0.2">
      <c r="A2594">
        <v>2015</v>
      </c>
      <c r="B2594" t="s">
        <v>46</v>
      </c>
      <c r="C2594" t="s">
        <v>48</v>
      </c>
      <c r="D2594" s="246" t="s">
        <v>82</v>
      </c>
      <c r="E2594" s="37">
        <v>18.551035532113399</v>
      </c>
    </row>
    <row r="2595" spans="1:5" x14ac:dyDescent="0.2">
      <c r="A2595">
        <v>2015</v>
      </c>
      <c r="B2595" t="s">
        <v>50</v>
      </c>
      <c r="C2595" t="s">
        <v>48</v>
      </c>
      <c r="D2595" s="246">
        <v>0</v>
      </c>
      <c r="E2595" s="37">
        <v>74.245215665261199</v>
      </c>
    </row>
    <row r="2596" spans="1:5" x14ac:dyDescent="0.2">
      <c r="A2596">
        <v>2015</v>
      </c>
      <c r="B2596" t="s">
        <v>50</v>
      </c>
      <c r="C2596" t="s">
        <v>48</v>
      </c>
      <c r="D2596" s="246" t="s">
        <v>82</v>
      </c>
      <c r="E2596" s="37">
        <v>18.591841229285201</v>
      </c>
    </row>
    <row r="2597" spans="1:5" x14ac:dyDescent="0.2">
      <c r="A2597">
        <v>2015</v>
      </c>
      <c r="B2597" t="s">
        <v>51</v>
      </c>
      <c r="C2597" t="s">
        <v>48</v>
      </c>
      <c r="D2597" s="246">
        <v>0</v>
      </c>
      <c r="E2597" s="37">
        <v>75.103357518477296</v>
      </c>
    </row>
    <row r="2598" spans="1:5" x14ac:dyDescent="0.2">
      <c r="A2598">
        <v>2015</v>
      </c>
      <c r="B2598" t="s">
        <v>51</v>
      </c>
      <c r="C2598" t="s">
        <v>48</v>
      </c>
      <c r="D2598" s="246" t="s">
        <v>82</v>
      </c>
      <c r="E2598" s="37">
        <v>17.567083420403701</v>
      </c>
    </row>
    <row r="2599" spans="1:5" x14ac:dyDescent="0.2">
      <c r="A2599">
        <v>2015</v>
      </c>
      <c r="B2599" t="s">
        <v>53</v>
      </c>
      <c r="C2599" t="s">
        <v>48</v>
      </c>
      <c r="D2599" s="246">
        <v>0</v>
      </c>
      <c r="E2599" s="37">
        <v>77.624763956883598</v>
      </c>
    </row>
    <row r="2600" spans="1:5" x14ac:dyDescent="0.2">
      <c r="A2600">
        <v>2015</v>
      </c>
      <c r="B2600" t="s">
        <v>53</v>
      </c>
      <c r="C2600" t="s">
        <v>48</v>
      </c>
      <c r="D2600" s="246" t="s">
        <v>82</v>
      </c>
      <c r="E2600" s="37">
        <v>18.840454924371102</v>
      </c>
    </row>
    <row r="2601" spans="1:5" x14ac:dyDescent="0.2">
      <c r="A2601">
        <v>2015</v>
      </c>
      <c r="B2601" t="s">
        <v>54</v>
      </c>
      <c r="C2601" t="s">
        <v>48</v>
      </c>
      <c r="D2601" s="246">
        <v>0</v>
      </c>
      <c r="E2601" s="37">
        <v>79.536116591839601</v>
      </c>
    </row>
    <row r="2602" spans="1:5" x14ac:dyDescent="0.2">
      <c r="A2602">
        <v>2015</v>
      </c>
      <c r="B2602" t="s">
        <v>54</v>
      </c>
      <c r="C2602" t="s">
        <v>48</v>
      </c>
      <c r="D2602" s="246" t="s">
        <v>82</v>
      </c>
      <c r="E2602" s="37">
        <v>20.0050617829075</v>
      </c>
    </row>
    <row r="2603" spans="1:5" x14ac:dyDescent="0.2">
      <c r="A2603">
        <v>2015</v>
      </c>
      <c r="B2603" t="s">
        <v>55</v>
      </c>
      <c r="C2603" t="s">
        <v>48</v>
      </c>
      <c r="D2603" s="246">
        <v>0</v>
      </c>
      <c r="E2603" s="37">
        <v>76.802709853546602</v>
      </c>
    </row>
    <row r="2604" spans="1:5" x14ac:dyDescent="0.2">
      <c r="A2604">
        <v>2015</v>
      </c>
      <c r="B2604" t="s">
        <v>55</v>
      </c>
      <c r="C2604" t="s">
        <v>48</v>
      </c>
      <c r="D2604" s="246" t="s">
        <v>82</v>
      </c>
      <c r="E2604" s="37">
        <v>18.306735419290099</v>
      </c>
    </row>
    <row r="2605" spans="1:5" x14ac:dyDescent="0.2">
      <c r="A2605">
        <v>2015</v>
      </c>
      <c r="B2605" t="s">
        <v>56</v>
      </c>
      <c r="C2605" t="s">
        <v>48</v>
      </c>
      <c r="D2605" s="246">
        <v>0</v>
      </c>
      <c r="E2605" s="37">
        <v>77.412072209519195</v>
      </c>
    </row>
    <row r="2606" spans="1:5" x14ac:dyDescent="0.2">
      <c r="A2606">
        <v>2015</v>
      </c>
      <c r="B2606" t="s">
        <v>56</v>
      </c>
      <c r="C2606" t="s">
        <v>48</v>
      </c>
      <c r="D2606" s="246" t="s">
        <v>82</v>
      </c>
      <c r="E2606" s="37">
        <v>18.427215000426099</v>
      </c>
    </row>
    <row r="2607" spans="1:5" x14ac:dyDescent="0.2">
      <c r="A2607">
        <v>2015</v>
      </c>
      <c r="B2607" t="s">
        <v>57</v>
      </c>
      <c r="C2607" t="s">
        <v>48</v>
      </c>
      <c r="D2607" s="246">
        <v>0</v>
      </c>
      <c r="E2607" s="37">
        <v>76.0730942603751</v>
      </c>
    </row>
    <row r="2608" spans="1:5" x14ac:dyDescent="0.2">
      <c r="A2608">
        <v>2015</v>
      </c>
      <c r="B2608" t="s">
        <v>57</v>
      </c>
      <c r="C2608" t="s">
        <v>48</v>
      </c>
      <c r="D2608" s="246" t="s">
        <v>82</v>
      </c>
      <c r="E2608" s="37">
        <v>18.3380143159266</v>
      </c>
    </row>
    <row r="2609" spans="1:5" x14ac:dyDescent="0.2">
      <c r="A2609">
        <v>2015</v>
      </c>
      <c r="B2609" t="s">
        <v>52</v>
      </c>
      <c r="C2609" t="s">
        <v>48</v>
      </c>
      <c r="D2609" s="246">
        <v>0</v>
      </c>
      <c r="E2609" s="37">
        <v>76.686072633262398</v>
      </c>
    </row>
    <row r="2610" spans="1:5" x14ac:dyDescent="0.2">
      <c r="A2610">
        <v>2015</v>
      </c>
      <c r="B2610" t="s">
        <v>52</v>
      </c>
      <c r="C2610" t="s">
        <v>48</v>
      </c>
      <c r="D2610" s="246" t="s">
        <v>82</v>
      </c>
      <c r="E2610" s="37">
        <v>18.328113484346598</v>
      </c>
    </row>
    <row r="2611" spans="1:5" x14ac:dyDescent="0.2">
      <c r="A2611">
        <v>2015</v>
      </c>
      <c r="B2611" t="s">
        <v>58</v>
      </c>
      <c r="C2611" t="s">
        <v>48</v>
      </c>
      <c r="D2611" s="246">
        <v>0</v>
      </c>
      <c r="E2611" s="37">
        <v>77.919069114321303</v>
      </c>
    </row>
    <row r="2612" spans="1:5" x14ac:dyDescent="0.2">
      <c r="A2612">
        <v>2015</v>
      </c>
      <c r="B2612" t="s">
        <v>58</v>
      </c>
      <c r="C2612" t="s">
        <v>48</v>
      </c>
      <c r="D2612" s="246" t="s">
        <v>82</v>
      </c>
      <c r="E2612" s="37">
        <v>19.6151939441473</v>
      </c>
    </row>
    <row r="2613" spans="1:5" x14ac:dyDescent="0.2">
      <c r="A2613">
        <v>2015</v>
      </c>
      <c r="B2613" t="s">
        <v>59</v>
      </c>
      <c r="C2613" t="s">
        <v>48</v>
      </c>
      <c r="D2613" s="246">
        <v>0</v>
      </c>
      <c r="E2613" s="37">
        <v>79.928500568583402</v>
      </c>
    </row>
    <row r="2614" spans="1:5" x14ac:dyDescent="0.2">
      <c r="A2614">
        <v>2015</v>
      </c>
      <c r="B2614" t="s">
        <v>59</v>
      </c>
      <c r="C2614" t="s">
        <v>48</v>
      </c>
      <c r="D2614" s="246" t="s">
        <v>82</v>
      </c>
      <c r="E2614" s="37">
        <v>20.237517939855898</v>
      </c>
    </row>
    <row r="2615" spans="1:5" x14ac:dyDescent="0.2">
      <c r="A2615">
        <v>2015</v>
      </c>
      <c r="B2615" t="s">
        <v>60</v>
      </c>
      <c r="C2615" t="s">
        <v>48</v>
      </c>
      <c r="D2615" s="246">
        <v>0</v>
      </c>
      <c r="E2615" s="37">
        <v>81.947258349114506</v>
      </c>
    </row>
    <row r="2616" spans="1:5" x14ac:dyDescent="0.2">
      <c r="A2616">
        <v>2015</v>
      </c>
      <c r="B2616" t="s">
        <v>60</v>
      </c>
      <c r="C2616" t="s">
        <v>48</v>
      </c>
      <c r="D2616" s="246" t="s">
        <v>82</v>
      </c>
      <c r="E2616" s="37">
        <v>21.681440213316499</v>
      </c>
    </row>
    <row r="2617" spans="1:5" x14ac:dyDescent="0.2">
      <c r="A2617">
        <v>2015</v>
      </c>
      <c r="B2617" t="s">
        <v>61</v>
      </c>
      <c r="C2617" t="s">
        <v>48</v>
      </c>
      <c r="D2617" s="246">
        <v>0</v>
      </c>
      <c r="E2617" s="37">
        <v>79.258975925155298</v>
      </c>
    </row>
    <row r="2618" spans="1:5" x14ac:dyDescent="0.2">
      <c r="A2618">
        <v>2015</v>
      </c>
      <c r="B2618" t="s">
        <v>61</v>
      </c>
      <c r="C2618" t="s">
        <v>48</v>
      </c>
      <c r="D2618" s="246" t="s">
        <v>82</v>
      </c>
      <c r="E2618" s="37">
        <v>19.912499879182199</v>
      </c>
    </row>
    <row r="2619" spans="1:5" x14ac:dyDescent="0.2">
      <c r="A2619">
        <v>2015</v>
      </c>
      <c r="B2619" t="s">
        <v>62</v>
      </c>
      <c r="C2619" t="s">
        <v>48</v>
      </c>
      <c r="D2619" s="246">
        <v>0</v>
      </c>
      <c r="E2619" s="37">
        <v>80.877635177954502</v>
      </c>
    </row>
    <row r="2620" spans="1:5" x14ac:dyDescent="0.2">
      <c r="A2620">
        <v>2015</v>
      </c>
      <c r="B2620" t="s">
        <v>62</v>
      </c>
      <c r="C2620" t="s">
        <v>48</v>
      </c>
      <c r="D2620" s="246" t="s">
        <v>82</v>
      </c>
      <c r="E2620" s="37">
        <v>20.561946032022</v>
      </c>
    </row>
    <row r="2621" spans="1:5" x14ac:dyDescent="0.2">
      <c r="A2621">
        <v>2015</v>
      </c>
      <c r="B2621" t="s">
        <v>63</v>
      </c>
      <c r="C2621" t="s">
        <v>48</v>
      </c>
      <c r="D2621" s="246">
        <v>0</v>
      </c>
      <c r="E2621" s="37">
        <v>80.224614636522105</v>
      </c>
    </row>
    <row r="2622" spans="1:5" x14ac:dyDescent="0.2">
      <c r="A2622">
        <v>2015</v>
      </c>
      <c r="B2622" t="s">
        <v>63</v>
      </c>
      <c r="C2622" t="s">
        <v>48</v>
      </c>
      <c r="D2622" s="246" t="s">
        <v>82</v>
      </c>
      <c r="E2622" s="37">
        <v>19.848937177103</v>
      </c>
    </row>
    <row r="2623" spans="1:5" x14ac:dyDescent="0.2">
      <c r="A2623">
        <v>2015</v>
      </c>
      <c r="B2623" t="s">
        <v>64</v>
      </c>
      <c r="C2623" t="s">
        <v>48</v>
      </c>
      <c r="D2623" s="246">
        <v>0</v>
      </c>
      <c r="E2623" s="37">
        <v>82.098195203051603</v>
      </c>
    </row>
    <row r="2624" spans="1:5" x14ac:dyDescent="0.2">
      <c r="A2624">
        <v>2015</v>
      </c>
      <c r="B2624" t="s">
        <v>64</v>
      </c>
      <c r="C2624" t="s">
        <v>48</v>
      </c>
      <c r="D2624" s="246" t="s">
        <v>82</v>
      </c>
      <c r="E2624" s="37">
        <v>21.433356807035</v>
      </c>
    </row>
    <row r="2625" spans="1:5" x14ac:dyDescent="0.2">
      <c r="A2625">
        <v>2015</v>
      </c>
      <c r="B2625" t="s">
        <v>65</v>
      </c>
      <c r="C2625" t="s">
        <v>48</v>
      </c>
      <c r="D2625" s="246">
        <v>0</v>
      </c>
      <c r="E2625" s="37">
        <v>80.852905548994499</v>
      </c>
    </row>
    <row r="2626" spans="1:5" x14ac:dyDescent="0.2">
      <c r="A2626">
        <v>2015</v>
      </c>
      <c r="B2626" t="s">
        <v>65</v>
      </c>
      <c r="C2626" t="s">
        <v>48</v>
      </c>
      <c r="D2626" s="246" t="s">
        <v>82</v>
      </c>
      <c r="E2626" s="37">
        <v>20.594156007849101</v>
      </c>
    </row>
    <row r="2627" spans="1:5" x14ac:dyDescent="0.2">
      <c r="A2627">
        <v>2015</v>
      </c>
      <c r="B2627" t="s">
        <v>66</v>
      </c>
      <c r="C2627" t="s">
        <v>48</v>
      </c>
      <c r="D2627" s="246">
        <v>0</v>
      </c>
      <c r="E2627" s="37">
        <v>78.973453518902403</v>
      </c>
    </row>
    <row r="2628" spans="1:5" x14ac:dyDescent="0.2">
      <c r="A2628">
        <v>2015</v>
      </c>
      <c r="B2628" t="s">
        <v>66</v>
      </c>
      <c r="C2628" t="s">
        <v>48</v>
      </c>
      <c r="D2628" s="246" t="s">
        <v>82</v>
      </c>
      <c r="E2628" s="37">
        <v>19.8192715125431</v>
      </c>
    </row>
    <row r="2629" spans="1:5" x14ac:dyDescent="0.2">
      <c r="A2629">
        <v>2015</v>
      </c>
      <c r="B2629" t="s">
        <v>67</v>
      </c>
      <c r="C2629" t="s">
        <v>48</v>
      </c>
      <c r="D2629" s="246">
        <v>0</v>
      </c>
      <c r="E2629" s="37">
        <v>77.607133397570607</v>
      </c>
    </row>
    <row r="2630" spans="1:5" x14ac:dyDescent="0.2">
      <c r="A2630">
        <v>2015</v>
      </c>
      <c r="B2630" t="s">
        <v>67</v>
      </c>
      <c r="C2630" t="s">
        <v>48</v>
      </c>
      <c r="D2630" s="246" t="s">
        <v>82</v>
      </c>
      <c r="E2630" s="37">
        <v>18.811653761469699</v>
      </c>
    </row>
    <row r="2631" spans="1:5" x14ac:dyDescent="0.2">
      <c r="A2631">
        <v>2015</v>
      </c>
      <c r="B2631" t="s">
        <v>68</v>
      </c>
      <c r="C2631" t="s">
        <v>48</v>
      </c>
      <c r="D2631" s="246">
        <v>0</v>
      </c>
      <c r="E2631" s="37">
        <v>77.325338435647396</v>
      </c>
    </row>
    <row r="2632" spans="1:5" x14ac:dyDescent="0.2">
      <c r="A2632">
        <v>2015</v>
      </c>
      <c r="B2632" t="s">
        <v>68</v>
      </c>
      <c r="C2632" t="s">
        <v>48</v>
      </c>
      <c r="D2632" s="246" t="s">
        <v>82</v>
      </c>
      <c r="E2632" s="37">
        <v>18.4175465466049</v>
      </c>
    </row>
    <row r="2633" spans="1:5" x14ac:dyDescent="0.2">
      <c r="A2633">
        <v>2015</v>
      </c>
      <c r="B2633" t="s">
        <v>69</v>
      </c>
      <c r="C2633" t="s">
        <v>48</v>
      </c>
      <c r="D2633" s="246">
        <v>0</v>
      </c>
      <c r="E2633" s="37">
        <v>81.267464136602499</v>
      </c>
    </row>
    <row r="2634" spans="1:5" x14ac:dyDescent="0.2">
      <c r="A2634">
        <v>2015</v>
      </c>
      <c r="B2634" t="s">
        <v>69</v>
      </c>
      <c r="C2634" t="s">
        <v>48</v>
      </c>
      <c r="D2634" s="246" t="s">
        <v>82</v>
      </c>
      <c r="E2634" s="37">
        <v>20.622981053188202</v>
      </c>
    </row>
    <row r="2635" spans="1:5" x14ac:dyDescent="0.2">
      <c r="A2635">
        <v>2015</v>
      </c>
      <c r="B2635" t="s">
        <v>144</v>
      </c>
      <c r="C2635" t="s">
        <v>3</v>
      </c>
      <c r="D2635" s="246">
        <v>0</v>
      </c>
      <c r="E2635" s="37">
        <v>75.436108386001294</v>
      </c>
    </row>
    <row r="2636" spans="1:5" x14ac:dyDescent="0.2">
      <c r="A2636">
        <v>2015</v>
      </c>
      <c r="B2636" t="s">
        <v>144</v>
      </c>
      <c r="C2636" t="s">
        <v>3</v>
      </c>
      <c r="D2636" s="246" t="s">
        <v>82</v>
      </c>
      <c r="E2636" s="37">
        <v>18.359701953091498</v>
      </c>
    </row>
    <row r="2637" spans="1:5" x14ac:dyDescent="0.2">
      <c r="A2637">
        <v>2015</v>
      </c>
      <c r="B2637" t="s">
        <v>40</v>
      </c>
      <c r="C2637" t="s">
        <v>3</v>
      </c>
      <c r="D2637" s="246">
        <v>0</v>
      </c>
      <c r="E2637" s="37">
        <v>71.141813848153504</v>
      </c>
    </row>
    <row r="2638" spans="1:5" x14ac:dyDescent="0.2">
      <c r="A2638">
        <v>2015</v>
      </c>
      <c r="B2638" t="s">
        <v>40</v>
      </c>
      <c r="C2638" t="s">
        <v>3</v>
      </c>
      <c r="D2638" s="246" t="s">
        <v>82</v>
      </c>
      <c r="E2638" s="37">
        <v>15.787100841868501</v>
      </c>
    </row>
    <row r="2639" spans="1:5" x14ac:dyDescent="0.2">
      <c r="A2639">
        <v>2015</v>
      </c>
      <c r="B2639" t="s">
        <v>41</v>
      </c>
      <c r="C2639" t="s">
        <v>3</v>
      </c>
      <c r="D2639" s="246">
        <v>0</v>
      </c>
      <c r="E2639" s="37">
        <v>73.608348708139204</v>
      </c>
    </row>
    <row r="2640" spans="1:5" x14ac:dyDescent="0.2">
      <c r="A2640">
        <v>2015</v>
      </c>
      <c r="B2640" t="s">
        <v>41</v>
      </c>
      <c r="C2640" t="s">
        <v>3</v>
      </c>
      <c r="D2640" s="246" t="s">
        <v>82</v>
      </c>
      <c r="E2640" s="37">
        <v>17.874325415801501</v>
      </c>
    </row>
    <row r="2641" spans="1:5" x14ac:dyDescent="0.2">
      <c r="A2641">
        <v>2015</v>
      </c>
      <c r="B2641" t="s">
        <v>42</v>
      </c>
      <c r="C2641" t="s">
        <v>3</v>
      </c>
      <c r="D2641" s="246">
        <v>0</v>
      </c>
      <c r="E2641" s="37">
        <v>71.666580953026894</v>
      </c>
    </row>
    <row r="2642" spans="1:5" x14ac:dyDescent="0.2">
      <c r="A2642">
        <v>2015</v>
      </c>
      <c r="B2642" t="s">
        <v>42</v>
      </c>
      <c r="C2642" t="s">
        <v>3</v>
      </c>
      <c r="D2642" s="246" t="s">
        <v>82</v>
      </c>
      <c r="E2642" s="37">
        <v>16.733109377067201</v>
      </c>
    </row>
    <row r="2643" spans="1:5" x14ac:dyDescent="0.2">
      <c r="A2643">
        <v>2015</v>
      </c>
      <c r="B2643" t="s">
        <v>43</v>
      </c>
      <c r="C2643" t="s">
        <v>3</v>
      </c>
      <c r="D2643" s="246">
        <v>0</v>
      </c>
      <c r="E2643" s="37">
        <v>71.224976151032294</v>
      </c>
    </row>
    <row r="2644" spans="1:5" x14ac:dyDescent="0.2">
      <c r="A2644">
        <v>2015</v>
      </c>
      <c r="B2644" t="s">
        <v>43</v>
      </c>
      <c r="C2644" t="s">
        <v>3</v>
      </c>
      <c r="D2644" s="246" t="s">
        <v>82</v>
      </c>
      <c r="E2644" s="37">
        <v>16.041842777195502</v>
      </c>
    </row>
    <row r="2645" spans="1:5" x14ac:dyDescent="0.2">
      <c r="A2645">
        <v>2015</v>
      </c>
      <c r="B2645" t="s">
        <v>44</v>
      </c>
      <c r="C2645" t="s">
        <v>3</v>
      </c>
      <c r="D2645" s="246">
        <v>0</v>
      </c>
      <c r="E2645" s="37">
        <v>71.907391125661306</v>
      </c>
    </row>
    <row r="2646" spans="1:5" x14ac:dyDescent="0.2">
      <c r="A2646">
        <v>2015</v>
      </c>
      <c r="B2646" t="s">
        <v>44</v>
      </c>
      <c r="C2646" t="s">
        <v>3</v>
      </c>
      <c r="D2646" s="246" t="s">
        <v>82</v>
      </c>
      <c r="E2646" s="37">
        <v>16.824201782221699</v>
      </c>
    </row>
    <row r="2647" spans="1:5" x14ac:dyDescent="0.2">
      <c r="A2647">
        <v>2015</v>
      </c>
      <c r="B2647" t="s">
        <v>45</v>
      </c>
      <c r="C2647" t="s">
        <v>3</v>
      </c>
      <c r="D2647" s="246">
        <v>0</v>
      </c>
      <c r="E2647" s="37">
        <v>73.663562393612196</v>
      </c>
    </row>
    <row r="2648" spans="1:5" x14ac:dyDescent="0.2">
      <c r="A2648">
        <v>2015</v>
      </c>
      <c r="B2648" t="s">
        <v>45</v>
      </c>
      <c r="C2648" t="s">
        <v>3</v>
      </c>
      <c r="D2648" s="246" t="s">
        <v>82</v>
      </c>
      <c r="E2648" s="37">
        <v>17.943950741596002</v>
      </c>
    </row>
    <row r="2649" spans="1:5" x14ac:dyDescent="0.2">
      <c r="A2649">
        <v>2015</v>
      </c>
      <c r="B2649" t="s">
        <v>46</v>
      </c>
      <c r="C2649" t="s">
        <v>3</v>
      </c>
      <c r="D2649" s="246">
        <v>0</v>
      </c>
      <c r="E2649" s="37">
        <v>73.112791557731896</v>
      </c>
    </row>
    <row r="2650" spans="1:5" x14ac:dyDescent="0.2">
      <c r="A2650">
        <v>2015</v>
      </c>
      <c r="B2650" t="s">
        <v>46</v>
      </c>
      <c r="C2650" t="s">
        <v>3</v>
      </c>
      <c r="D2650" s="246" t="s">
        <v>82</v>
      </c>
      <c r="E2650" s="37">
        <v>17.440410460251101</v>
      </c>
    </row>
    <row r="2651" spans="1:5" x14ac:dyDescent="0.2">
      <c r="A2651">
        <v>2015</v>
      </c>
      <c r="B2651" t="s">
        <v>50</v>
      </c>
      <c r="C2651" t="s">
        <v>3</v>
      </c>
      <c r="D2651" s="246">
        <v>0</v>
      </c>
      <c r="E2651" s="37">
        <v>70.278722901920602</v>
      </c>
    </row>
    <row r="2652" spans="1:5" x14ac:dyDescent="0.2">
      <c r="A2652">
        <v>2015</v>
      </c>
      <c r="B2652" t="s">
        <v>50</v>
      </c>
      <c r="C2652" t="s">
        <v>3</v>
      </c>
      <c r="D2652" s="246" t="s">
        <v>82</v>
      </c>
      <c r="E2652" s="37">
        <v>16.822974036822401</v>
      </c>
    </row>
    <row r="2653" spans="1:5" x14ac:dyDescent="0.2">
      <c r="A2653">
        <v>2015</v>
      </c>
      <c r="B2653" t="s">
        <v>51</v>
      </c>
      <c r="C2653" t="s">
        <v>3</v>
      </c>
      <c r="D2653" s="246">
        <v>0</v>
      </c>
      <c r="E2653" s="37">
        <v>70.872236646048904</v>
      </c>
    </row>
    <row r="2654" spans="1:5" x14ac:dyDescent="0.2">
      <c r="A2654">
        <v>2015</v>
      </c>
      <c r="B2654" t="s">
        <v>51</v>
      </c>
      <c r="C2654" t="s">
        <v>3</v>
      </c>
      <c r="D2654" s="246" t="s">
        <v>82</v>
      </c>
      <c r="E2654" s="37">
        <v>16.157075374361799</v>
      </c>
    </row>
    <row r="2655" spans="1:5" x14ac:dyDescent="0.2">
      <c r="A2655">
        <v>2015</v>
      </c>
      <c r="B2655" t="s">
        <v>53</v>
      </c>
      <c r="C2655" t="s">
        <v>3</v>
      </c>
      <c r="D2655" s="246">
        <v>0</v>
      </c>
      <c r="E2655" s="37">
        <v>73.619971984048306</v>
      </c>
    </row>
    <row r="2656" spans="1:5" x14ac:dyDescent="0.2">
      <c r="A2656">
        <v>2015</v>
      </c>
      <c r="B2656" t="s">
        <v>53</v>
      </c>
      <c r="C2656" t="s">
        <v>3</v>
      </c>
      <c r="D2656" s="246" t="s">
        <v>82</v>
      </c>
      <c r="E2656" s="37">
        <v>17.6644099366913</v>
      </c>
    </row>
    <row r="2657" spans="1:5" x14ac:dyDescent="0.2">
      <c r="A2657">
        <v>2015</v>
      </c>
      <c r="B2657" t="s">
        <v>54</v>
      </c>
      <c r="C2657" t="s">
        <v>3</v>
      </c>
      <c r="D2657" s="246">
        <v>0</v>
      </c>
      <c r="E2657" s="37">
        <v>75.481346002618196</v>
      </c>
    </row>
    <row r="2658" spans="1:5" x14ac:dyDescent="0.2">
      <c r="A2658">
        <v>2015</v>
      </c>
      <c r="B2658" t="s">
        <v>54</v>
      </c>
      <c r="C2658" t="s">
        <v>3</v>
      </c>
      <c r="D2658" s="246" t="s">
        <v>82</v>
      </c>
      <c r="E2658" s="37">
        <v>18.4468848830026</v>
      </c>
    </row>
    <row r="2659" spans="1:5" x14ac:dyDescent="0.2">
      <c r="A2659">
        <v>2015</v>
      </c>
      <c r="B2659" t="s">
        <v>55</v>
      </c>
      <c r="C2659" t="s">
        <v>3</v>
      </c>
      <c r="D2659" s="246">
        <v>0</v>
      </c>
      <c r="E2659" s="37">
        <v>72.928937738132504</v>
      </c>
    </row>
    <row r="2660" spans="1:5" x14ac:dyDescent="0.2">
      <c r="A2660">
        <v>2015</v>
      </c>
      <c r="B2660" t="s">
        <v>55</v>
      </c>
      <c r="C2660" t="s">
        <v>3</v>
      </c>
      <c r="D2660" s="246" t="s">
        <v>82</v>
      </c>
      <c r="E2660" s="37">
        <v>17.308723136660401</v>
      </c>
    </row>
    <row r="2661" spans="1:5" x14ac:dyDescent="0.2">
      <c r="A2661">
        <v>2015</v>
      </c>
      <c r="B2661" t="s">
        <v>56</v>
      </c>
      <c r="C2661" t="s">
        <v>3</v>
      </c>
      <c r="D2661" s="246">
        <v>0</v>
      </c>
      <c r="E2661" s="37">
        <v>73.4780552926468</v>
      </c>
    </row>
    <row r="2662" spans="1:5" x14ac:dyDescent="0.2">
      <c r="A2662">
        <v>2015</v>
      </c>
      <c r="B2662" t="s">
        <v>56</v>
      </c>
      <c r="C2662" t="s">
        <v>3</v>
      </c>
      <c r="D2662" s="246" t="s">
        <v>82</v>
      </c>
      <c r="E2662" s="37">
        <v>17.154740498506801</v>
      </c>
    </row>
    <row r="2663" spans="1:5" x14ac:dyDescent="0.2">
      <c r="A2663">
        <v>2015</v>
      </c>
      <c r="B2663" t="s">
        <v>57</v>
      </c>
      <c r="C2663" t="s">
        <v>3</v>
      </c>
      <c r="D2663" s="246">
        <v>0</v>
      </c>
      <c r="E2663" s="37">
        <v>71.228741817128196</v>
      </c>
    </row>
    <row r="2664" spans="1:5" x14ac:dyDescent="0.2">
      <c r="A2664">
        <v>2015</v>
      </c>
      <c r="B2664" t="s">
        <v>57</v>
      </c>
      <c r="C2664" t="s">
        <v>3</v>
      </c>
      <c r="D2664" s="246" t="s">
        <v>82</v>
      </c>
      <c r="E2664" s="37">
        <v>16.877062605515</v>
      </c>
    </row>
    <row r="2665" spans="1:5" x14ac:dyDescent="0.2">
      <c r="A2665">
        <v>2015</v>
      </c>
      <c r="B2665" t="s">
        <v>52</v>
      </c>
      <c r="C2665" t="s">
        <v>3</v>
      </c>
      <c r="D2665" s="246">
        <v>0</v>
      </c>
      <c r="E2665" s="37">
        <v>72.413008754047596</v>
      </c>
    </row>
    <row r="2666" spans="1:5" x14ac:dyDescent="0.2">
      <c r="A2666">
        <v>2015</v>
      </c>
      <c r="B2666" t="s">
        <v>52</v>
      </c>
      <c r="C2666" t="s">
        <v>3</v>
      </c>
      <c r="D2666" s="246" t="s">
        <v>82</v>
      </c>
      <c r="E2666" s="37">
        <v>16.8610452034427</v>
      </c>
    </row>
    <row r="2667" spans="1:5" x14ac:dyDescent="0.2">
      <c r="A2667">
        <v>2015</v>
      </c>
      <c r="B2667" t="s">
        <v>58</v>
      </c>
      <c r="C2667" t="s">
        <v>3</v>
      </c>
      <c r="D2667" s="246">
        <v>0</v>
      </c>
      <c r="E2667" s="37">
        <v>73.2308765392997</v>
      </c>
    </row>
    <row r="2668" spans="1:5" x14ac:dyDescent="0.2">
      <c r="A2668">
        <v>2015</v>
      </c>
      <c r="B2668" t="s">
        <v>58</v>
      </c>
      <c r="C2668" t="s">
        <v>3</v>
      </c>
      <c r="D2668" s="246" t="s">
        <v>82</v>
      </c>
      <c r="E2668" s="37">
        <v>17.922569375171999</v>
      </c>
    </row>
    <row r="2669" spans="1:5" x14ac:dyDescent="0.2">
      <c r="A2669">
        <v>2015</v>
      </c>
      <c r="B2669" t="s">
        <v>59</v>
      </c>
      <c r="C2669" t="s">
        <v>3</v>
      </c>
      <c r="D2669" s="246">
        <v>0</v>
      </c>
      <c r="E2669" s="37">
        <v>76.969028939912207</v>
      </c>
    </row>
    <row r="2670" spans="1:5" x14ac:dyDescent="0.2">
      <c r="A2670">
        <v>2015</v>
      </c>
      <c r="B2670" t="s">
        <v>59</v>
      </c>
      <c r="C2670" t="s">
        <v>3</v>
      </c>
      <c r="D2670" s="246" t="s">
        <v>82</v>
      </c>
      <c r="E2670" s="37">
        <v>19.098467203778402</v>
      </c>
    </row>
    <row r="2671" spans="1:5" x14ac:dyDescent="0.2">
      <c r="A2671">
        <v>2015</v>
      </c>
      <c r="B2671" t="s">
        <v>60</v>
      </c>
      <c r="C2671" t="s">
        <v>3</v>
      </c>
      <c r="D2671" s="246">
        <v>0</v>
      </c>
      <c r="E2671" s="37">
        <v>77.854159815555903</v>
      </c>
    </row>
    <row r="2672" spans="1:5" x14ac:dyDescent="0.2">
      <c r="A2672">
        <v>2015</v>
      </c>
      <c r="B2672" t="s">
        <v>60</v>
      </c>
      <c r="C2672" t="s">
        <v>3</v>
      </c>
      <c r="D2672" s="246" t="s">
        <v>82</v>
      </c>
      <c r="E2672" s="37">
        <v>19.987898617005602</v>
      </c>
    </row>
    <row r="2673" spans="1:5" x14ac:dyDescent="0.2">
      <c r="A2673">
        <v>2015</v>
      </c>
      <c r="B2673" t="s">
        <v>61</v>
      </c>
      <c r="C2673" t="s">
        <v>3</v>
      </c>
      <c r="D2673" s="246">
        <v>0</v>
      </c>
      <c r="E2673" s="37">
        <v>75.8845921788308</v>
      </c>
    </row>
    <row r="2674" spans="1:5" x14ac:dyDescent="0.2">
      <c r="A2674">
        <v>2015</v>
      </c>
      <c r="B2674" t="s">
        <v>61</v>
      </c>
      <c r="C2674" t="s">
        <v>3</v>
      </c>
      <c r="D2674" s="246" t="s">
        <v>82</v>
      </c>
      <c r="E2674" s="37">
        <v>18.4005161654731</v>
      </c>
    </row>
    <row r="2675" spans="1:5" x14ac:dyDescent="0.2">
      <c r="A2675">
        <v>2015</v>
      </c>
      <c r="B2675" t="s">
        <v>62</v>
      </c>
      <c r="C2675" t="s">
        <v>3</v>
      </c>
      <c r="D2675" s="246">
        <v>0</v>
      </c>
      <c r="E2675" s="37">
        <v>77.789729240324107</v>
      </c>
    </row>
    <row r="2676" spans="1:5" x14ac:dyDescent="0.2">
      <c r="A2676">
        <v>2015</v>
      </c>
      <c r="B2676" t="s">
        <v>62</v>
      </c>
      <c r="C2676" t="s">
        <v>3</v>
      </c>
      <c r="D2676" s="246" t="s">
        <v>82</v>
      </c>
      <c r="E2676" s="37">
        <v>19.0738623832078</v>
      </c>
    </row>
    <row r="2677" spans="1:5" x14ac:dyDescent="0.2">
      <c r="A2677">
        <v>2015</v>
      </c>
      <c r="B2677" t="s">
        <v>63</v>
      </c>
      <c r="C2677" t="s">
        <v>3</v>
      </c>
      <c r="D2677" s="246">
        <v>0</v>
      </c>
      <c r="E2677" s="37">
        <v>76.779249120228499</v>
      </c>
    </row>
    <row r="2678" spans="1:5" x14ac:dyDescent="0.2">
      <c r="A2678">
        <v>2015</v>
      </c>
      <c r="B2678" t="s">
        <v>63</v>
      </c>
      <c r="C2678" t="s">
        <v>3</v>
      </c>
      <c r="D2678" s="246" t="s">
        <v>82</v>
      </c>
      <c r="E2678" s="37">
        <v>18.518743411183099</v>
      </c>
    </row>
    <row r="2679" spans="1:5" x14ac:dyDescent="0.2">
      <c r="A2679">
        <v>2015</v>
      </c>
      <c r="B2679" t="s">
        <v>64</v>
      </c>
      <c r="C2679" t="s">
        <v>3</v>
      </c>
      <c r="D2679" s="246">
        <v>0</v>
      </c>
      <c r="E2679" s="37">
        <v>78.743072463069097</v>
      </c>
    </row>
    <row r="2680" spans="1:5" x14ac:dyDescent="0.2">
      <c r="A2680">
        <v>2015</v>
      </c>
      <c r="B2680" t="s">
        <v>64</v>
      </c>
      <c r="C2680" t="s">
        <v>3</v>
      </c>
      <c r="D2680" s="246" t="s">
        <v>82</v>
      </c>
      <c r="E2680" s="37">
        <v>19.608175873716402</v>
      </c>
    </row>
    <row r="2681" spans="1:5" x14ac:dyDescent="0.2">
      <c r="A2681">
        <v>2015</v>
      </c>
      <c r="B2681" t="s">
        <v>65</v>
      </c>
      <c r="C2681" t="s">
        <v>3</v>
      </c>
      <c r="D2681" s="246">
        <v>0</v>
      </c>
      <c r="E2681" s="37">
        <v>77.497738619340893</v>
      </c>
    </row>
    <row r="2682" spans="1:5" x14ac:dyDescent="0.2">
      <c r="A2682">
        <v>2015</v>
      </c>
      <c r="B2682" t="s">
        <v>65</v>
      </c>
      <c r="C2682" t="s">
        <v>3</v>
      </c>
      <c r="D2682" s="246" t="s">
        <v>82</v>
      </c>
      <c r="E2682" s="37">
        <v>18.944691603146001</v>
      </c>
    </row>
    <row r="2683" spans="1:5" x14ac:dyDescent="0.2">
      <c r="A2683">
        <v>2015</v>
      </c>
      <c r="B2683" t="s">
        <v>66</v>
      </c>
      <c r="C2683" t="s">
        <v>3</v>
      </c>
      <c r="D2683" s="246">
        <v>0</v>
      </c>
      <c r="E2683" s="37">
        <v>75.278861861710894</v>
      </c>
    </row>
    <row r="2684" spans="1:5" x14ac:dyDescent="0.2">
      <c r="A2684">
        <v>2015</v>
      </c>
      <c r="B2684" t="s">
        <v>66</v>
      </c>
      <c r="C2684" t="s">
        <v>3</v>
      </c>
      <c r="D2684" s="246" t="s">
        <v>82</v>
      </c>
      <c r="E2684" s="37">
        <v>18.221993326736101</v>
      </c>
    </row>
    <row r="2685" spans="1:5" x14ac:dyDescent="0.2">
      <c r="A2685">
        <v>2015</v>
      </c>
      <c r="B2685" t="s">
        <v>67</v>
      </c>
      <c r="C2685" t="s">
        <v>3</v>
      </c>
      <c r="D2685" s="246">
        <v>0</v>
      </c>
      <c r="E2685" s="37">
        <v>73.972362799514798</v>
      </c>
    </row>
    <row r="2686" spans="1:5" x14ac:dyDescent="0.2">
      <c r="A2686">
        <v>2015</v>
      </c>
      <c r="B2686" t="s">
        <v>67</v>
      </c>
      <c r="C2686" t="s">
        <v>3</v>
      </c>
      <c r="D2686" s="246" t="s">
        <v>82</v>
      </c>
      <c r="E2686" s="37">
        <v>17.556266958004201</v>
      </c>
    </row>
    <row r="2687" spans="1:5" x14ac:dyDescent="0.2">
      <c r="A2687">
        <v>2015</v>
      </c>
      <c r="B2687" t="s">
        <v>68</v>
      </c>
      <c r="C2687" t="s">
        <v>3</v>
      </c>
      <c r="D2687" s="246">
        <v>0</v>
      </c>
      <c r="E2687" s="37">
        <v>74.002883493490799</v>
      </c>
    </row>
    <row r="2688" spans="1:5" x14ac:dyDescent="0.2">
      <c r="A2688">
        <v>2015</v>
      </c>
      <c r="B2688" t="s">
        <v>68</v>
      </c>
      <c r="C2688" t="s">
        <v>3</v>
      </c>
      <c r="D2688" s="246" t="s">
        <v>82</v>
      </c>
      <c r="E2688" s="37">
        <v>17.411355701153798</v>
      </c>
    </row>
    <row r="2689" spans="1:5" x14ac:dyDescent="0.2">
      <c r="A2689">
        <v>2015</v>
      </c>
      <c r="B2689" t="s">
        <v>69</v>
      </c>
      <c r="C2689" t="s">
        <v>3</v>
      </c>
      <c r="D2689" s="246">
        <v>0</v>
      </c>
      <c r="E2689" s="37">
        <v>77.84771596054</v>
      </c>
    </row>
    <row r="2690" spans="1:5" x14ac:dyDescent="0.2">
      <c r="A2690">
        <v>2015</v>
      </c>
      <c r="B2690" t="s">
        <v>69</v>
      </c>
      <c r="C2690" t="s">
        <v>3</v>
      </c>
      <c r="D2690" s="246" t="s">
        <v>82</v>
      </c>
      <c r="E2690" s="37">
        <v>19.027860843743099</v>
      </c>
    </row>
    <row r="2691" spans="1:5" x14ac:dyDescent="0.2">
      <c r="A2691">
        <v>2016</v>
      </c>
      <c r="B2691" t="s">
        <v>144</v>
      </c>
      <c r="C2691" t="s">
        <v>47</v>
      </c>
      <c r="D2691" s="246">
        <v>0</v>
      </c>
      <c r="E2691" s="37">
        <v>72.176139000812398</v>
      </c>
    </row>
    <row r="2692" spans="1:5" x14ac:dyDescent="0.2">
      <c r="A2692">
        <v>2016</v>
      </c>
      <c r="B2692" t="s">
        <v>144</v>
      </c>
      <c r="C2692" t="s">
        <v>47</v>
      </c>
      <c r="D2692" s="246" t="s">
        <v>82</v>
      </c>
      <c r="E2692" s="37">
        <v>16.790926531861999</v>
      </c>
    </row>
    <row r="2693" spans="1:5" x14ac:dyDescent="0.2">
      <c r="A2693">
        <v>2016</v>
      </c>
      <c r="B2693" t="s">
        <v>40</v>
      </c>
      <c r="C2693" t="s">
        <v>47</v>
      </c>
      <c r="D2693" s="246">
        <v>0</v>
      </c>
      <c r="E2693" s="37">
        <v>68.250612315698206</v>
      </c>
    </row>
    <row r="2694" spans="1:5" x14ac:dyDescent="0.2">
      <c r="A2694">
        <v>2016</v>
      </c>
      <c r="B2694" t="s">
        <v>40</v>
      </c>
      <c r="C2694" t="s">
        <v>47</v>
      </c>
      <c r="D2694" s="246" t="s">
        <v>82</v>
      </c>
      <c r="E2694" s="37">
        <v>14.831032091945399</v>
      </c>
    </row>
    <row r="2695" spans="1:5" x14ac:dyDescent="0.2">
      <c r="A2695">
        <v>2016</v>
      </c>
      <c r="B2695" t="s">
        <v>41</v>
      </c>
      <c r="C2695" t="s">
        <v>47</v>
      </c>
      <c r="D2695" s="246">
        <v>0</v>
      </c>
      <c r="E2695" s="37">
        <v>70.699386696760897</v>
      </c>
    </row>
    <row r="2696" spans="1:5" x14ac:dyDescent="0.2">
      <c r="A2696">
        <v>2016</v>
      </c>
      <c r="B2696" t="s">
        <v>41</v>
      </c>
      <c r="C2696" t="s">
        <v>47</v>
      </c>
      <c r="D2696" s="246" t="s">
        <v>82</v>
      </c>
      <c r="E2696" s="37">
        <v>16.4275627766208</v>
      </c>
    </row>
    <row r="2697" spans="1:5" x14ac:dyDescent="0.2">
      <c r="A2697">
        <v>2016</v>
      </c>
      <c r="B2697" t="s">
        <v>42</v>
      </c>
      <c r="C2697" t="s">
        <v>47</v>
      </c>
      <c r="D2697" s="246">
        <v>0</v>
      </c>
      <c r="E2697" s="37">
        <v>68.642635414969206</v>
      </c>
    </row>
    <row r="2698" spans="1:5" x14ac:dyDescent="0.2">
      <c r="A2698">
        <v>2016</v>
      </c>
      <c r="B2698" t="s">
        <v>42</v>
      </c>
      <c r="C2698" t="s">
        <v>47</v>
      </c>
      <c r="D2698" s="246" t="s">
        <v>82</v>
      </c>
      <c r="E2698" s="37">
        <v>15.427943500390301</v>
      </c>
    </row>
    <row r="2699" spans="1:5" x14ac:dyDescent="0.2">
      <c r="A2699">
        <v>2016</v>
      </c>
      <c r="B2699" t="s">
        <v>43</v>
      </c>
      <c r="C2699" t="s">
        <v>47</v>
      </c>
      <c r="D2699" s="246">
        <v>0</v>
      </c>
      <c r="E2699" s="37">
        <v>69.118452941750107</v>
      </c>
    </row>
    <row r="2700" spans="1:5" x14ac:dyDescent="0.2">
      <c r="A2700">
        <v>2016</v>
      </c>
      <c r="B2700" t="s">
        <v>43</v>
      </c>
      <c r="C2700" t="s">
        <v>47</v>
      </c>
      <c r="D2700" s="246" t="s">
        <v>82</v>
      </c>
      <c r="E2700" s="37">
        <v>15.3094962932229</v>
      </c>
    </row>
    <row r="2701" spans="1:5" x14ac:dyDescent="0.2">
      <c r="A2701">
        <v>2016</v>
      </c>
      <c r="B2701" t="s">
        <v>44</v>
      </c>
      <c r="C2701" t="s">
        <v>47</v>
      </c>
      <c r="D2701" s="246">
        <v>0</v>
      </c>
      <c r="E2701" s="37">
        <v>68.402608243846302</v>
      </c>
    </row>
    <row r="2702" spans="1:5" x14ac:dyDescent="0.2">
      <c r="A2702">
        <v>2016</v>
      </c>
      <c r="B2702" t="s">
        <v>44</v>
      </c>
      <c r="C2702" t="s">
        <v>47</v>
      </c>
      <c r="D2702" s="246" t="s">
        <v>82</v>
      </c>
      <c r="E2702" s="37">
        <v>15.4862644291757</v>
      </c>
    </row>
    <row r="2703" spans="1:5" x14ac:dyDescent="0.2">
      <c r="A2703">
        <v>2016</v>
      </c>
      <c r="B2703" t="s">
        <v>45</v>
      </c>
      <c r="C2703" t="s">
        <v>47</v>
      </c>
      <c r="D2703" s="246">
        <v>0</v>
      </c>
      <c r="E2703" s="37">
        <v>71.329490440765497</v>
      </c>
    </row>
    <row r="2704" spans="1:5" x14ac:dyDescent="0.2">
      <c r="A2704">
        <v>2016</v>
      </c>
      <c r="B2704" t="s">
        <v>45</v>
      </c>
      <c r="C2704" t="s">
        <v>47</v>
      </c>
      <c r="D2704" s="246" t="s">
        <v>82</v>
      </c>
      <c r="E2704" s="37">
        <v>16.8059784956458</v>
      </c>
    </row>
    <row r="2705" spans="1:5" x14ac:dyDescent="0.2">
      <c r="A2705">
        <v>2016</v>
      </c>
      <c r="B2705" t="s">
        <v>46</v>
      </c>
      <c r="C2705" t="s">
        <v>47</v>
      </c>
      <c r="D2705" s="246">
        <v>0</v>
      </c>
      <c r="E2705" s="37">
        <v>70.464224086188196</v>
      </c>
    </row>
    <row r="2706" spans="1:5" x14ac:dyDescent="0.2">
      <c r="A2706">
        <v>2016</v>
      </c>
      <c r="B2706" t="s">
        <v>46</v>
      </c>
      <c r="C2706" t="s">
        <v>47</v>
      </c>
      <c r="D2706" s="246" t="s">
        <v>82</v>
      </c>
      <c r="E2706" s="37">
        <v>16.518424568741001</v>
      </c>
    </row>
    <row r="2707" spans="1:5" x14ac:dyDescent="0.2">
      <c r="A2707">
        <v>2016</v>
      </c>
      <c r="B2707" t="s">
        <v>50</v>
      </c>
      <c r="C2707" t="s">
        <v>47</v>
      </c>
      <c r="D2707" s="246">
        <v>0</v>
      </c>
      <c r="E2707" s="37">
        <v>66.851318581537896</v>
      </c>
    </row>
    <row r="2708" spans="1:5" x14ac:dyDescent="0.2">
      <c r="A2708">
        <v>2016</v>
      </c>
      <c r="B2708" t="s">
        <v>50</v>
      </c>
      <c r="C2708" t="s">
        <v>47</v>
      </c>
      <c r="D2708" s="246" t="s">
        <v>82</v>
      </c>
      <c r="E2708" s="37">
        <v>15.065684158518399</v>
      </c>
    </row>
    <row r="2709" spans="1:5" x14ac:dyDescent="0.2">
      <c r="A2709">
        <v>2016</v>
      </c>
      <c r="B2709" t="s">
        <v>51</v>
      </c>
      <c r="C2709" t="s">
        <v>47</v>
      </c>
      <c r="D2709" s="246">
        <v>0</v>
      </c>
      <c r="E2709" s="37">
        <v>66.923720905947704</v>
      </c>
    </row>
    <row r="2710" spans="1:5" x14ac:dyDescent="0.2">
      <c r="A2710">
        <v>2016</v>
      </c>
      <c r="B2710" t="s">
        <v>51</v>
      </c>
      <c r="C2710" t="s">
        <v>47</v>
      </c>
      <c r="D2710" s="246" t="s">
        <v>82</v>
      </c>
      <c r="E2710" s="37">
        <v>14.5898323414657</v>
      </c>
    </row>
    <row r="2711" spans="1:5" x14ac:dyDescent="0.2">
      <c r="A2711">
        <v>2016</v>
      </c>
      <c r="B2711" t="s">
        <v>53</v>
      </c>
      <c r="C2711" t="s">
        <v>47</v>
      </c>
      <c r="D2711" s="246">
        <v>0</v>
      </c>
      <c r="E2711" s="37">
        <v>69.908774641449199</v>
      </c>
    </row>
    <row r="2712" spans="1:5" x14ac:dyDescent="0.2">
      <c r="A2712">
        <v>2016</v>
      </c>
      <c r="B2712" t="s">
        <v>53</v>
      </c>
      <c r="C2712" t="s">
        <v>47</v>
      </c>
      <c r="D2712" s="246" t="s">
        <v>82</v>
      </c>
      <c r="E2712" s="37">
        <v>16.3243544358203</v>
      </c>
    </row>
    <row r="2713" spans="1:5" x14ac:dyDescent="0.2">
      <c r="A2713">
        <v>2016</v>
      </c>
      <c r="B2713" t="s">
        <v>54</v>
      </c>
      <c r="C2713" t="s">
        <v>47</v>
      </c>
      <c r="D2713" s="246">
        <v>0</v>
      </c>
      <c r="E2713" s="37">
        <v>71.730550509989897</v>
      </c>
    </row>
    <row r="2714" spans="1:5" x14ac:dyDescent="0.2">
      <c r="A2714">
        <v>2016</v>
      </c>
      <c r="B2714" t="s">
        <v>54</v>
      </c>
      <c r="C2714" t="s">
        <v>47</v>
      </c>
      <c r="D2714" s="246" t="s">
        <v>82</v>
      </c>
      <c r="E2714" s="37">
        <v>16.671426608786501</v>
      </c>
    </row>
    <row r="2715" spans="1:5" x14ac:dyDescent="0.2">
      <c r="A2715">
        <v>2016</v>
      </c>
      <c r="B2715" t="s">
        <v>55</v>
      </c>
      <c r="C2715" t="s">
        <v>47</v>
      </c>
      <c r="D2715" s="246">
        <v>0</v>
      </c>
      <c r="E2715" s="37">
        <v>69.335248750574394</v>
      </c>
    </row>
    <row r="2716" spans="1:5" x14ac:dyDescent="0.2">
      <c r="A2716">
        <v>2016</v>
      </c>
      <c r="B2716" t="s">
        <v>55</v>
      </c>
      <c r="C2716" t="s">
        <v>47</v>
      </c>
      <c r="D2716" s="246" t="s">
        <v>82</v>
      </c>
      <c r="E2716" s="37">
        <v>16.151327377240101</v>
      </c>
    </row>
    <row r="2717" spans="1:5" x14ac:dyDescent="0.2">
      <c r="A2717">
        <v>2016</v>
      </c>
      <c r="B2717" t="s">
        <v>56</v>
      </c>
      <c r="C2717" t="s">
        <v>47</v>
      </c>
      <c r="D2717" s="246">
        <v>0</v>
      </c>
      <c r="E2717" s="37">
        <v>69.918518083862693</v>
      </c>
    </row>
    <row r="2718" spans="1:5" x14ac:dyDescent="0.2">
      <c r="A2718">
        <v>2016</v>
      </c>
      <c r="B2718" t="s">
        <v>56</v>
      </c>
      <c r="C2718" t="s">
        <v>47</v>
      </c>
      <c r="D2718" s="246" t="s">
        <v>82</v>
      </c>
      <c r="E2718" s="37">
        <v>15.693862864030599</v>
      </c>
    </row>
    <row r="2719" spans="1:5" x14ac:dyDescent="0.2">
      <c r="A2719">
        <v>2016</v>
      </c>
      <c r="B2719" t="s">
        <v>57</v>
      </c>
      <c r="C2719" t="s">
        <v>47</v>
      </c>
      <c r="D2719" s="246">
        <v>0</v>
      </c>
      <c r="E2719" s="37">
        <v>66.888744250396797</v>
      </c>
    </row>
    <row r="2720" spans="1:5" x14ac:dyDescent="0.2">
      <c r="A2720">
        <v>2016</v>
      </c>
      <c r="B2720" t="s">
        <v>57</v>
      </c>
      <c r="C2720" t="s">
        <v>47</v>
      </c>
      <c r="D2720" s="246" t="s">
        <v>82</v>
      </c>
      <c r="E2720" s="37">
        <v>15.256697638571699</v>
      </c>
    </row>
    <row r="2721" spans="1:5" x14ac:dyDescent="0.2">
      <c r="A2721">
        <v>2016</v>
      </c>
      <c r="B2721" t="s">
        <v>52</v>
      </c>
      <c r="C2721" t="s">
        <v>47</v>
      </c>
      <c r="D2721" s="246">
        <v>0</v>
      </c>
      <c r="E2721" s="37">
        <v>68.482389110986503</v>
      </c>
    </row>
    <row r="2722" spans="1:5" x14ac:dyDescent="0.2">
      <c r="A2722">
        <v>2016</v>
      </c>
      <c r="B2722" t="s">
        <v>52</v>
      </c>
      <c r="C2722" t="s">
        <v>47</v>
      </c>
      <c r="D2722" s="246" t="s">
        <v>82</v>
      </c>
      <c r="E2722" s="37">
        <v>15.186116003649399</v>
      </c>
    </row>
    <row r="2723" spans="1:5" x14ac:dyDescent="0.2">
      <c r="A2723">
        <v>2016</v>
      </c>
      <c r="B2723" t="s">
        <v>58</v>
      </c>
      <c r="C2723" t="s">
        <v>47</v>
      </c>
      <c r="D2723" s="246">
        <v>0</v>
      </c>
      <c r="E2723" s="37">
        <v>69.042996872300193</v>
      </c>
    </row>
    <row r="2724" spans="1:5" x14ac:dyDescent="0.2">
      <c r="A2724">
        <v>2016</v>
      </c>
      <c r="B2724" t="s">
        <v>58</v>
      </c>
      <c r="C2724" t="s">
        <v>47</v>
      </c>
      <c r="D2724" s="246" t="s">
        <v>82</v>
      </c>
      <c r="E2724" s="37">
        <v>16.064018335276199</v>
      </c>
    </row>
    <row r="2725" spans="1:5" x14ac:dyDescent="0.2">
      <c r="A2725">
        <v>2016</v>
      </c>
      <c r="B2725" t="s">
        <v>59</v>
      </c>
      <c r="C2725" t="s">
        <v>47</v>
      </c>
      <c r="D2725" s="246">
        <v>0</v>
      </c>
      <c r="E2725" s="37">
        <v>74.348232630393099</v>
      </c>
    </row>
    <row r="2726" spans="1:5" x14ac:dyDescent="0.2">
      <c r="A2726">
        <v>2016</v>
      </c>
      <c r="B2726" t="s">
        <v>59</v>
      </c>
      <c r="C2726" t="s">
        <v>47</v>
      </c>
      <c r="D2726" s="246" t="s">
        <v>82</v>
      </c>
      <c r="E2726" s="37">
        <v>17.890329851185601</v>
      </c>
    </row>
    <row r="2727" spans="1:5" x14ac:dyDescent="0.2">
      <c r="A2727">
        <v>2016</v>
      </c>
      <c r="B2727" t="s">
        <v>60</v>
      </c>
      <c r="C2727" t="s">
        <v>47</v>
      </c>
      <c r="D2727" s="246">
        <v>0</v>
      </c>
      <c r="E2727" s="37">
        <v>74.311180643530903</v>
      </c>
    </row>
    <row r="2728" spans="1:5" x14ac:dyDescent="0.2">
      <c r="A2728">
        <v>2016</v>
      </c>
      <c r="B2728" t="s">
        <v>60</v>
      </c>
      <c r="C2728" t="s">
        <v>47</v>
      </c>
      <c r="D2728" s="246" t="s">
        <v>82</v>
      </c>
      <c r="E2728" s="37">
        <v>18.193808434183001</v>
      </c>
    </row>
    <row r="2729" spans="1:5" x14ac:dyDescent="0.2">
      <c r="A2729">
        <v>2016</v>
      </c>
      <c r="B2729" t="s">
        <v>61</v>
      </c>
      <c r="C2729" t="s">
        <v>47</v>
      </c>
      <c r="D2729" s="246">
        <v>0</v>
      </c>
      <c r="E2729" s="37">
        <v>72.654976651895694</v>
      </c>
    </row>
    <row r="2730" spans="1:5" x14ac:dyDescent="0.2">
      <c r="A2730">
        <v>2016</v>
      </c>
      <c r="B2730" t="s">
        <v>61</v>
      </c>
      <c r="C2730" t="s">
        <v>47</v>
      </c>
      <c r="D2730" s="246" t="s">
        <v>82</v>
      </c>
      <c r="E2730" s="37">
        <v>16.5604791019753</v>
      </c>
    </row>
    <row r="2731" spans="1:5" x14ac:dyDescent="0.2">
      <c r="A2731">
        <v>2016</v>
      </c>
      <c r="B2731" t="s">
        <v>62</v>
      </c>
      <c r="C2731" t="s">
        <v>47</v>
      </c>
      <c r="D2731" s="246">
        <v>0</v>
      </c>
      <c r="E2731" s="37">
        <v>74.935553630016898</v>
      </c>
    </row>
    <row r="2732" spans="1:5" x14ac:dyDescent="0.2">
      <c r="A2732">
        <v>2016</v>
      </c>
      <c r="B2732" t="s">
        <v>62</v>
      </c>
      <c r="C2732" t="s">
        <v>47</v>
      </c>
      <c r="D2732" s="246" t="s">
        <v>82</v>
      </c>
      <c r="E2732" s="37">
        <v>17.413193584874101</v>
      </c>
    </row>
    <row r="2733" spans="1:5" x14ac:dyDescent="0.2">
      <c r="A2733">
        <v>2016</v>
      </c>
      <c r="B2733" t="s">
        <v>63</v>
      </c>
      <c r="C2733" t="s">
        <v>47</v>
      </c>
      <c r="D2733" s="246">
        <v>0</v>
      </c>
      <c r="E2733" s="37">
        <v>73.7324863549957</v>
      </c>
    </row>
    <row r="2734" spans="1:5" x14ac:dyDescent="0.2">
      <c r="A2734">
        <v>2016</v>
      </c>
      <c r="B2734" t="s">
        <v>63</v>
      </c>
      <c r="C2734" t="s">
        <v>47</v>
      </c>
      <c r="D2734" s="246" t="s">
        <v>82</v>
      </c>
      <c r="E2734" s="37">
        <v>17.179287378651601</v>
      </c>
    </row>
    <row r="2735" spans="1:5" x14ac:dyDescent="0.2">
      <c r="A2735">
        <v>2016</v>
      </c>
      <c r="B2735" t="s">
        <v>64</v>
      </c>
      <c r="C2735" t="s">
        <v>47</v>
      </c>
      <c r="D2735" s="246">
        <v>0</v>
      </c>
      <c r="E2735" s="37">
        <v>75.768561643933495</v>
      </c>
    </row>
    <row r="2736" spans="1:5" x14ac:dyDescent="0.2">
      <c r="A2736">
        <v>2016</v>
      </c>
      <c r="B2736" t="s">
        <v>64</v>
      </c>
      <c r="C2736" t="s">
        <v>47</v>
      </c>
      <c r="D2736" s="246" t="s">
        <v>82</v>
      </c>
      <c r="E2736" s="37">
        <v>17.694406033697</v>
      </c>
    </row>
    <row r="2737" spans="1:5" x14ac:dyDescent="0.2">
      <c r="A2737">
        <v>2016</v>
      </c>
      <c r="B2737" t="s">
        <v>65</v>
      </c>
      <c r="C2737" t="s">
        <v>47</v>
      </c>
      <c r="D2737" s="246">
        <v>0</v>
      </c>
      <c r="E2737" s="37">
        <v>74.341309478970899</v>
      </c>
    </row>
    <row r="2738" spans="1:5" x14ac:dyDescent="0.2">
      <c r="A2738">
        <v>2016</v>
      </c>
      <c r="B2738" t="s">
        <v>65</v>
      </c>
      <c r="C2738" t="s">
        <v>47</v>
      </c>
      <c r="D2738" s="246" t="s">
        <v>82</v>
      </c>
      <c r="E2738" s="37">
        <v>17.0603050710715</v>
      </c>
    </row>
    <row r="2739" spans="1:5" x14ac:dyDescent="0.2">
      <c r="A2739">
        <v>2016</v>
      </c>
      <c r="B2739" t="s">
        <v>66</v>
      </c>
      <c r="C2739" t="s">
        <v>47</v>
      </c>
      <c r="D2739" s="246">
        <v>0</v>
      </c>
      <c r="E2739" s="37">
        <v>72.127582634443201</v>
      </c>
    </row>
    <row r="2740" spans="1:5" x14ac:dyDescent="0.2">
      <c r="A2740">
        <v>2016</v>
      </c>
      <c r="B2740" t="s">
        <v>66</v>
      </c>
      <c r="C2740" t="s">
        <v>47</v>
      </c>
      <c r="D2740" s="246" t="s">
        <v>82</v>
      </c>
      <c r="E2740" s="37">
        <v>16.7033651396764</v>
      </c>
    </row>
    <row r="2741" spans="1:5" x14ac:dyDescent="0.2">
      <c r="A2741">
        <v>2016</v>
      </c>
      <c r="B2741" t="s">
        <v>67</v>
      </c>
      <c r="C2741" t="s">
        <v>47</v>
      </c>
      <c r="D2741" s="246">
        <v>0</v>
      </c>
      <c r="E2741" s="37">
        <v>71.122163223289107</v>
      </c>
    </row>
    <row r="2742" spans="1:5" x14ac:dyDescent="0.2">
      <c r="A2742">
        <v>2016</v>
      </c>
      <c r="B2742" t="s">
        <v>67</v>
      </c>
      <c r="C2742" t="s">
        <v>47</v>
      </c>
      <c r="D2742" s="246" t="s">
        <v>82</v>
      </c>
      <c r="E2742" s="37">
        <v>16.532415762073001</v>
      </c>
    </row>
    <row r="2743" spans="1:5" x14ac:dyDescent="0.2">
      <c r="A2743">
        <v>2016</v>
      </c>
      <c r="B2743" t="s">
        <v>68</v>
      </c>
      <c r="C2743" t="s">
        <v>47</v>
      </c>
      <c r="D2743" s="246">
        <v>0</v>
      </c>
      <c r="E2743" s="37">
        <v>71.056217479517599</v>
      </c>
    </row>
    <row r="2744" spans="1:5" x14ac:dyDescent="0.2">
      <c r="A2744">
        <v>2016</v>
      </c>
      <c r="B2744" t="s">
        <v>68</v>
      </c>
      <c r="C2744" t="s">
        <v>47</v>
      </c>
      <c r="D2744" s="246" t="s">
        <v>82</v>
      </c>
      <c r="E2744" s="37">
        <v>16.4148754456997</v>
      </c>
    </row>
    <row r="2745" spans="1:5" x14ac:dyDescent="0.2">
      <c r="A2745">
        <v>2016</v>
      </c>
      <c r="B2745" t="s">
        <v>69</v>
      </c>
      <c r="C2745" t="s">
        <v>47</v>
      </c>
      <c r="D2745" s="246">
        <v>0</v>
      </c>
      <c r="E2745" s="37">
        <v>74.41357277953</v>
      </c>
    </row>
    <row r="2746" spans="1:5" x14ac:dyDescent="0.2">
      <c r="A2746">
        <v>2016</v>
      </c>
      <c r="B2746" t="s">
        <v>69</v>
      </c>
      <c r="C2746" t="s">
        <v>47</v>
      </c>
      <c r="D2746" s="246" t="s">
        <v>82</v>
      </c>
      <c r="E2746" s="37">
        <v>17.207669606622002</v>
      </c>
    </row>
    <row r="2747" spans="1:5" x14ac:dyDescent="0.2">
      <c r="A2747">
        <v>2016</v>
      </c>
      <c r="B2747" t="s">
        <v>144</v>
      </c>
      <c r="C2747" t="s">
        <v>48</v>
      </c>
      <c r="D2747" s="246">
        <v>0</v>
      </c>
      <c r="E2747" s="37">
        <v>79.311267500801605</v>
      </c>
    </row>
    <row r="2748" spans="1:5" x14ac:dyDescent="0.2">
      <c r="A2748">
        <v>2016</v>
      </c>
      <c r="B2748" t="s">
        <v>144</v>
      </c>
      <c r="C2748" t="s">
        <v>48</v>
      </c>
      <c r="D2748" s="246" t="s">
        <v>82</v>
      </c>
      <c r="E2748" s="37">
        <v>19.9567051567345</v>
      </c>
    </row>
    <row r="2749" spans="1:5" x14ac:dyDescent="0.2">
      <c r="A2749">
        <v>2016</v>
      </c>
      <c r="B2749" t="s">
        <v>40</v>
      </c>
      <c r="C2749" t="s">
        <v>48</v>
      </c>
      <c r="D2749" s="246">
        <v>0</v>
      </c>
      <c r="E2749" s="37">
        <v>74.960111995397199</v>
      </c>
    </row>
    <row r="2750" spans="1:5" x14ac:dyDescent="0.2">
      <c r="A2750">
        <v>2016</v>
      </c>
      <c r="B2750" t="s">
        <v>40</v>
      </c>
      <c r="C2750" t="s">
        <v>48</v>
      </c>
      <c r="D2750" s="246" t="s">
        <v>82</v>
      </c>
      <c r="E2750" s="37">
        <v>17.106877793117</v>
      </c>
    </row>
    <row r="2751" spans="1:5" x14ac:dyDescent="0.2">
      <c r="A2751">
        <v>2016</v>
      </c>
      <c r="B2751" t="s">
        <v>41</v>
      </c>
      <c r="C2751" t="s">
        <v>48</v>
      </c>
      <c r="D2751" s="246">
        <v>0</v>
      </c>
      <c r="E2751" s="37">
        <v>77.538538808951998</v>
      </c>
    </row>
    <row r="2752" spans="1:5" x14ac:dyDescent="0.2">
      <c r="A2752">
        <v>2016</v>
      </c>
      <c r="B2752" t="s">
        <v>41</v>
      </c>
      <c r="C2752" t="s">
        <v>48</v>
      </c>
      <c r="D2752" s="246" t="s">
        <v>82</v>
      </c>
      <c r="E2752" s="37">
        <v>19.6581848154397</v>
      </c>
    </row>
    <row r="2753" spans="1:5" x14ac:dyDescent="0.2">
      <c r="A2753">
        <v>2016</v>
      </c>
      <c r="B2753" t="s">
        <v>42</v>
      </c>
      <c r="C2753" t="s">
        <v>48</v>
      </c>
      <c r="D2753" s="246">
        <v>0</v>
      </c>
      <c r="E2753" s="37">
        <v>75.511072369610702</v>
      </c>
    </row>
    <row r="2754" spans="1:5" x14ac:dyDescent="0.2">
      <c r="A2754">
        <v>2016</v>
      </c>
      <c r="B2754" t="s">
        <v>42</v>
      </c>
      <c r="C2754" t="s">
        <v>48</v>
      </c>
      <c r="D2754" s="246" t="s">
        <v>82</v>
      </c>
      <c r="E2754" s="37">
        <v>18.229272351749401</v>
      </c>
    </row>
    <row r="2755" spans="1:5" x14ac:dyDescent="0.2">
      <c r="A2755">
        <v>2016</v>
      </c>
      <c r="B2755" t="s">
        <v>43</v>
      </c>
      <c r="C2755" t="s">
        <v>48</v>
      </c>
      <c r="D2755" s="246">
        <v>0</v>
      </c>
      <c r="E2755" s="37">
        <v>74.295731993056904</v>
      </c>
    </row>
    <row r="2756" spans="1:5" x14ac:dyDescent="0.2">
      <c r="A2756">
        <v>2016</v>
      </c>
      <c r="B2756" t="s">
        <v>43</v>
      </c>
      <c r="C2756" t="s">
        <v>48</v>
      </c>
      <c r="D2756" s="246" t="s">
        <v>82</v>
      </c>
      <c r="E2756" s="37">
        <v>17.164339686042702</v>
      </c>
    </row>
    <row r="2757" spans="1:5" x14ac:dyDescent="0.2">
      <c r="A2757">
        <v>2016</v>
      </c>
      <c r="B2757" t="s">
        <v>44</v>
      </c>
      <c r="C2757" t="s">
        <v>48</v>
      </c>
      <c r="D2757" s="246">
        <v>0</v>
      </c>
      <c r="E2757" s="37">
        <v>76.285621553595803</v>
      </c>
    </row>
    <row r="2758" spans="1:5" x14ac:dyDescent="0.2">
      <c r="A2758">
        <v>2016</v>
      </c>
      <c r="B2758" t="s">
        <v>44</v>
      </c>
      <c r="C2758" t="s">
        <v>48</v>
      </c>
      <c r="D2758" s="246" t="s">
        <v>82</v>
      </c>
      <c r="E2758" s="37">
        <v>18.3385091040833</v>
      </c>
    </row>
    <row r="2759" spans="1:5" x14ac:dyDescent="0.2">
      <c r="A2759">
        <v>2016</v>
      </c>
      <c r="B2759" t="s">
        <v>45</v>
      </c>
      <c r="C2759" t="s">
        <v>48</v>
      </c>
      <c r="D2759" s="246">
        <v>0</v>
      </c>
      <c r="E2759" s="37">
        <v>76.737725939023505</v>
      </c>
    </row>
    <row r="2760" spans="1:5" x14ac:dyDescent="0.2">
      <c r="A2760">
        <v>2016</v>
      </c>
      <c r="B2760" t="s">
        <v>45</v>
      </c>
      <c r="C2760" t="s">
        <v>48</v>
      </c>
      <c r="D2760" s="246" t="s">
        <v>82</v>
      </c>
      <c r="E2760" s="37">
        <v>19.308322331471899</v>
      </c>
    </row>
    <row r="2761" spans="1:5" x14ac:dyDescent="0.2">
      <c r="A2761">
        <v>2016</v>
      </c>
      <c r="B2761" t="s">
        <v>46</v>
      </c>
      <c r="C2761" t="s">
        <v>48</v>
      </c>
      <c r="D2761" s="246">
        <v>0</v>
      </c>
      <c r="E2761" s="37">
        <v>76.711251033219895</v>
      </c>
    </row>
    <row r="2762" spans="1:5" x14ac:dyDescent="0.2">
      <c r="A2762">
        <v>2016</v>
      </c>
      <c r="B2762" t="s">
        <v>46</v>
      </c>
      <c r="C2762" t="s">
        <v>48</v>
      </c>
      <c r="D2762" s="246" t="s">
        <v>82</v>
      </c>
      <c r="E2762" s="37">
        <v>18.690753491154499</v>
      </c>
    </row>
    <row r="2763" spans="1:5" x14ac:dyDescent="0.2">
      <c r="A2763">
        <v>2016</v>
      </c>
      <c r="B2763" t="s">
        <v>50</v>
      </c>
      <c r="C2763" t="s">
        <v>48</v>
      </c>
      <c r="D2763" s="246">
        <v>0</v>
      </c>
      <c r="E2763" s="37">
        <v>74.523814216986594</v>
      </c>
    </row>
    <row r="2764" spans="1:5" x14ac:dyDescent="0.2">
      <c r="A2764">
        <v>2016</v>
      </c>
      <c r="B2764" t="s">
        <v>50</v>
      </c>
      <c r="C2764" t="s">
        <v>48</v>
      </c>
      <c r="D2764" s="246" t="s">
        <v>82</v>
      </c>
      <c r="E2764" s="37">
        <v>18.706021218478099</v>
      </c>
    </row>
    <row r="2765" spans="1:5" x14ac:dyDescent="0.2">
      <c r="A2765">
        <v>2016</v>
      </c>
      <c r="B2765" t="s">
        <v>51</v>
      </c>
      <c r="C2765" t="s">
        <v>48</v>
      </c>
      <c r="D2765" s="246">
        <v>0</v>
      </c>
      <c r="E2765" s="37">
        <v>75.325954654437396</v>
      </c>
    </row>
    <row r="2766" spans="1:5" x14ac:dyDescent="0.2">
      <c r="A2766">
        <v>2016</v>
      </c>
      <c r="B2766" t="s">
        <v>51</v>
      </c>
      <c r="C2766" t="s">
        <v>48</v>
      </c>
      <c r="D2766" s="246" t="s">
        <v>82</v>
      </c>
      <c r="E2766" s="37">
        <v>17.676182815135899</v>
      </c>
    </row>
    <row r="2767" spans="1:5" x14ac:dyDescent="0.2">
      <c r="A2767">
        <v>2016</v>
      </c>
      <c r="B2767" t="s">
        <v>53</v>
      </c>
      <c r="C2767" t="s">
        <v>48</v>
      </c>
      <c r="D2767" s="246">
        <v>0</v>
      </c>
      <c r="E2767" s="37">
        <v>77.845751101479394</v>
      </c>
    </row>
    <row r="2768" spans="1:5" x14ac:dyDescent="0.2">
      <c r="A2768">
        <v>2016</v>
      </c>
      <c r="B2768" t="s">
        <v>53</v>
      </c>
      <c r="C2768" t="s">
        <v>48</v>
      </c>
      <c r="D2768" s="246" t="s">
        <v>82</v>
      </c>
      <c r="E2768" s="37">
        <v>18.950761147117301</v>
      </c>
    </row>
    <row r="2769" spans="1:5" x14ac:dyDescent="0.2">
      <c r="A2769">
        <v>2016</v>
      </c>
      <c r="B2769" t="s">
        <v>54</v>
      </c>
      <c r="C2769" t="s">
        <v>48</v>
      </c>
      <c r="D2769" s="246">
        <v>0</v>
      </c>
      <c r="E2769" s="37">
        <v>79.769112291057695</v>
      </c>
    </row>
    <row r="2770" spans="1:5" x14ac:dyDescent="0.2">
      <c r="A2770">
        <v>2016</v>
      </c>
      <c r="B2770" t="s">
        <v>54</v>
      </c>
      <c r="C2770" t="s">
        <v>48</v>
      </c>
      <c r="D2770" s="246" t="s">
        <v>82</v>
      </c>
      <c r="E2770" s="37">
        <v>20.128029147616399</v>
      </c>
    </row>
    <row r="2771" spans="1:5" x14ac:dyDescent="0.2">
      <c r="A2771">
        <v>2016</v>
      </c>
      <c r="B2771" t="s">
        <v>55</v>
      </c>
      <c r="C2771" t="s">
        <v>48</v>
      </c>
      <c r="D2771" s="246">
        <v>0</v>
      </c>
      <c r="E2771" s="37">
        <v>77.105062422347501</v>
      </c>
    </row>
    <row r="2772" spans="1:5" x14ac:dyDescent="0.2">
      <c r="A2772">
        <v>2016</v>
      </c>
      <c r="B2772" t="s">
        <v>55</v>
      </c>
      <c r="C2772" t="s">
        <v>48</v>
      </c>
      <c r="D2772" s="246" t="s">
        <v>82</v>
      </c>
      <c r="E2772" s="37">
        <v>18.4566895797897</v>
      </c>
    </row>
    <row r="2773" spans="1:5" x14ac:dyDescent="0.2">
      <c r="A2773">
        <v>2016</v>
      </c>
      <c r="B2773" t="s">
        <v>56</v>
      </c>
      <c r="C2773" t="s">
        <v>48</v>
      </c>
      <c r="D2773" s="246">
        <v>0</v>
      </c>
      <c r="E2773" s="37">
        <v>77.746201448487497</v>
      </c>
    </row>
    <row r="2774" spans="1:5" x14ac:dyDescent="0.2">
      <c r="A2774">
        <v>2016</v>
      </c>
      <c r="B2774" t="s">
        <v>56</v>
      </c>
      <c r="C2774" t="s">
        <v>48</v>
      </c>
      <c r="D2774" s="246" t="s">
        <v>82</v>
      </c>
      <c r="E2774" s="37">
        <v>18.6195847894348</v>
      </c>
    </row>
    <row r="2775" spans="1:5" x14ac:dyDescent="0.2">
      <c r="A2775">
        <v>2016</v>
      </c>
      <c r="B2775" t="s">
        <v>57</v>
      </c>
      <c r="C2775" t="s">
        <v>48</v>
      </c>
      <c r="D2775" s="246">
        <v>0</v>
      </c>
      <c r="E2775" s="37">
        <v>76.442949552682904</v>
      </c>
    </row>
    <row r="2776" spans="1:5" x14ac:dyDescent="0.2">
      <c r="A2776">
        <v>2016</v>
      </c>
      <c r="B2776" t="s">
        <v>57</v>
      </c>
      <c r="C2776" t="s">
        <v>48</v>
      </c>
      <c r="D2776" s="246" t="s">
        <v>82</v>
      </c>
      <c r="E2776" s="37">
        <v>18.512621437427399</v>
      </c>
    </row>
    <row r="2777" spans="1:5" x14ac:dyDescent="0.2">
      <c r="A2777">
        <v>2016</v>
      </c>
      <c r="B2777" t="s">
        <v>52</v>
      </c>
      <c r="C2777" t="s">
        <v>48</v>
      </c>
      <c r="D2777" s="246">
        <v>0</v>
      </c>
      <c r="E2777" s="37">
        <v>76.948156693020806</v>
      </c>
    </row>
    <row r="2778" spans="1:5" x14ac:dyDescent="0.2">
      <c r="A2778">
        <v>2016</v>
      </c>
      <c r="B2778" t="s">
        <v>52</v>
      </c>
      <c r="C2778" t="s">
        <v>48</v>
      </c>
      <c r="D2778" s="246" t="s">
        <v>82</v>
      </c>
      <c r="E2778" s="37">
        <v>18.457512209281401</v>
      </c>
    </row>
    <row r="2779" spans="1:5" x14ac:dyDescent="0.2">
      <c r="A2779">
        <v>2016</v>
      </c>
      <c r="B2779" t="s">
        <v>58</v>
      </c>
      <c r="C2779" t="s">
        <v>48</v>
      </c>
      <c r="D2779" s="246">
        <v>0</v>
      </c>
      <c r="E2779" s="37">
        <v>78.182005567034807</v>
      </c>
    </row>
    <row r="2780" spans="1:5" x14ac:dyDescent="0.2">
      <c r="A2780">
        <v>2016</v>
      </c>
      <c r="B2780" t="s">
        <v>58</v>
      </c>
      <c r="C2780" t="s">
        <v>48</v>
      </c>
      <c r="D2780" s="246" t="s">
        <v>82</v>
      </c>
      <c r="E2780" s="37">
        <v>19.744061534992099</v>
      </c>
    </row>
    <row r="2781" spans="1:5" x14ac:dyDescent="0.2">
      <c r="A2781">
        <v>2016</v>
      </c>
      <c r="B2781" t="s">
        <v>59</v>
      </c>
      <c r="C2781" t="s">
        <v>48</v>
      </c>
      <c r="D2781" s="246">
        <v>0</v>
      </c>
      <c r="E2781" s="37">
        <v>80.166863306821895</v>
      </c>
    </row>
    <row r="2782" spans="1:5" x14ac:dyDescent="0.2">
      <c r="A2782">
        <v>2016</v>
      </c>
      <c r="B2782" t="s">
        <v>59</v>
      </c>
      <c r="C2782" t="s">
        <v>48</v>
      </c>
      <c r="D2782" s="246" t="s">
        <v>82</v>
      </c>
      <c r="E2782" s="37">
        <v>20.370970482048001</v>
      </c>
    </row>
    <row r="2783" spans="1:5" x14ac:dyDescent="0.2">
      <c r="A2783">
        <v>2016</v>
      </c>
      <c r="B2783" t="s">
        <v>60</v>
      </c>
      <c r="C2783" t="s">
        <v>48</v>
      </c>
      <c r="D2783" s="246">
        <v>0</v>
      </c>
      <c r="E2783" s="37">
        <v>82.235396094456405</v>
      </c>
    </row>
    <row r="2784" spans="1:5" x14ac:dyDescent="0.2">
      <c r="A2784">
        <v>2016</v>
      </c>
      <c r="B2784" t="s">
        <v>60</v>
      </c>
      <c r="C2784" t="s">
        <v>48</v>
      </c>
      <c r="D2784" s="246" t="s">
        <v>82</v>
      </c>
      <c r="E2784" s="37">
        <v>21.847593362504799</v>
      </c>
    </row>
    <row r="2785" spans="1:5" x14ac:dyDescent="0.2">
      <c r="A2785">
        <v>2016</v>
      </c>
      <c r="B2785" t="s">
        <v>61</v>
      </c>
      <c r="C2785" t="s">
        <v>48</v>
      </c>
      <c r="D2785" s="246">
        <v>0</v>
      </c>
      <c r="E2785" s="37">
        <v>79.498072762482593</v>
      </c>
    </row>
    <row r="2786" spans="1:5" x14ac:dyDescent="0.2">
      <c r="A2786">
        <v>2016</v>
      </c>
      <c r="B2786" t="s">
        <v>61</v>
      </c>
      <c r="C2786" t="s">
        <v>48</v>
      </c>
      <c r="D2786" s="246" t="s">
        <v>82</v>
      </c>
      <c r="E2786" s="37">
        <v>20.0511273566607</v>
      </c>
    </row>
    <row r="2787" spans="1:5" x14ac:dyDescent="0.2">
      <c r="A2787">
        <v>2016</v>
      </c>
      <c r="B2787" t="s">
        <v>62</v>
      </c>
      <c r="C2787" t="s">
        <v>48</v>
      </c>
      <c r="D2787" s="246">
        <v>0</v>
      </c>
      <c r="E2787" s="37">
        <v>81.113076346499597</v>
      </c>
    </row>
    <row r="2788" spans="1:5" x14ac:dyDescent="0.2">
      <c r="A2788">
        <v>2016</v>
      </c>
      <c r="B2788" t="s">
        <v>62</v>
      </c>
      <c r="C2788" t="s">
        <v>48</v>
      </c>
      <c r="D2788" s="246" t="s">
        <v>82</v>
      </c>
      <c r="E2788" s="37">
        <v>20.711641398702898</v>
      </c>
    </row>
    <row r="2789" spans="1:5" x14ac:dyDescent="0.2">
      <c r="A2789">
        <v>2016</v>
      </c>
      <c r="B2789" t="s">
        <v>63</v>
      </c>
      <c r="C2789" t="s">
        <v>48</v>
      </c>
      <c r="D2789" s="246">
        <v>0</v>
      </c>
      <c r="E2789" s="37">
        <v>80.529357450602106</v>
      </c>
    </row>
    <row r="2790" spans="1:5" x14ac:dyDescent="0.2">
      <c r="A2790">
        <v>2016</v>
      </c>
      <c r="B2790" t="s">
        <v>63</v>
      </c>
      <c r="C2790" t="s">
        <v>48</v>
      </c>
      <c r="D2790" s="246" t="s">
        <v>82</v>
      </c>
      <c r="E2790" s="37">
        <v>20.046212659563601</v>
      </c>
    </row>
    <row r="2791" spans="1:5" x14ac:dyDescent="0.2">
      <c r="A2791">
        <v>2016</v>
      </c>
      <c r="B2791" t="s">
        <v>64</v>
      </c>
      <c r="C2791" t="s">
        <v>48</v>
      </c>
      <c r="D2791" s="246">
        <v>0</v>
      </c>
      <c r="E2791" s="37">
        <v>82.403130801786403</v>
      </c>
    </row>
    <row r="2792" spans="1:5" x14ac:dyDescent="0.2">
      <c r="A2792">
        <v>2016</v>
      </c>
      <c r="B2792" t="s">
        <v>64</v>
      </c>
      <c r="C2792" t="s">
        <v>48</v>
      </c>
      <c r="D2792" s="246" t="s">
        <v>82</v>
      </c>
      <c r="E2792" s="37">
        <v>21.6345814185409</v>
      </c>
    </row>
    <row r="2793" spans="1:5" x14ac:dyDescent="0.2">
      <c r="A2793">
        <v>2016</v>
      </c>
      <c r="B2793" t="s">
        <v>65</v>
      </c>
      <c r="C2793" t="s">
        <v>48</v>
      </c>
      <c r="D2793" s="246">
        <v>0</v>
      </c>
      <c r="E2793" s="37">
        <v>81.102963212868801</v>
      </c>
    </row>
    <row r="2794" spans="1:5" x14ac:dyDescent="0.2">
      <c r="A2794">
        <v>2016</v>
      </c>
      <c r="B2794" t="s">
        <v>65</v>
      </c>
      <c r="C2794" t="s">
        <v>48</v>
      </c>
      <c r="D2794" s="246" t="s">
        <v>82</v>
      </c>
      <c r="E2794" s="37">
        <v>20.7545767744692</v>
      </c>
    </row>
    <row r="2795" spans="1:5" x14ac:dyDescent="0.2">
      <c r="A2795">
        <v>2016</v>
      </c>
      <c r="B2795" t="s">
        <v>66</v>
      </c>
      <c r="C2795" t="s">
        <v>48</v>
      </c>
      <c r="D2795" s="246">
        <v>0</v>
      </c>
      <c r="E2795" s="37">
        <v>79.228421469065907</v>
      </c>
    </row>
    <row r="2796" spans="1:5" x14ac:dyDescent="0.2">
      <c r="A2796">
        <v>2016</v>
      </c>
      <c r="B2796" t="s">
        <v>66</v>
      </c>
      <c r="C2796" t="s">
        <v>48</v>
      </c>
      <c r="D2796" s="246" t="s">
        <v>82</v>
      </c>
      <c r="E2796" s="37">
        <v>19.960677821522602</v>
      </c>
    </row>
    <row r="2797" spans="1:5" x14ac:dyDescent="0.2">
      <c r="A2797">
        <v>2016</v>
      </c>
      <c r="B2797" t="s">
        <v>67</v>
      </c>
      <c r="C2797" t="s">
        <v>48</v>
      </c>
      <c r="D2797" s="246">
        <v>0</v>
      </c>
      <c r="E2797" s="37">
        <v>77.844709928246502</v>
      </c>
    </row>
    <row r="2798" spans="1:5" x14ac:dyDescent="0.2">
      <c r="A2798">
        <v>2016</v>
      </c>
      <c r="B2798" t="s">
        <v>67</v>
      </c>
      <c r="C2798" t="s">
        <v>48</v>
      </c>
      <c r="D2798" s="246" t="s">
        <v>82</v>
      </c>
      <c r="E2798" s="37">
        <v>18.950056394645301</v>
      </c>
    </row>
    <row r="2799" spans="1:5" x14ac:dyDescent="0.2">
      <c r="A2799">
        <v>2016</v>
      </c>
      <c r="B2799" t="s">
        <v>68</v>
      </c>
      <c r="C2799" t="s">
        <v>48</v>
      </c>
      <c r="D2799" s="246">
        <v>0</v>
      </c>
      <c r="E2799" s="37">
        <v>77.506459918917102</v>
      </c>
    </row>
    <row r="2800" spans="1:5" x14ac:dyDescent="0.2">
      <c r="A2800">
        <v>2016</v>
      </c>
      <c r="B2800" t="s">
        <v>68</v>
      </c>
      <c r="C2800" t="s">
        <v>48</v>
      </c>
      <c r="D2800" s="246" t="s">
        <v>82</v>
      </c>
      <c r="E2800" s="37">
        <v>18.516992461296901</v>
      </c>
    </row>
    <row r="2801" spans="1:5" x14ac:dyDescent="0.2">
      <c r="A2801">
        <v>2016</v>
      </c>
      <c r="B2801" t="s">
        <v>69</v>
      </c>
      <c r="C2801" t="s">
        <v>48</v>
      </c>
      <c r="D2801" s="246">
        <v>0</v>
      </c>
      <c r="E2801" s="37">
        <v>81.510165758402195</v>
      </c>
    </row>
    <row r="2802" spans="1:5" x14ac:dyDescent="0.2">
      <c r="A2802">
        <v>2016</v>
      </c>
      <c r="B2802" t="s">
        <v>69</v>
      </c>
      <c r="C2802" t="s">
        <v>48</v>
      </c>
      <c r="D2802" s="246" t="s">
        <v>82</v>
      </c>
      <c r="E2802" s="37">
        <v>20.786762979289001</v>
      </c>
    </row>
    <row r="2803" spans="1:5" x14ac:dyDescent="0.2">
      <c r="A2803">
        <v>2016</v>
      </c>
      <c r="B2803" t="s">
        <v>144</v>
      </c>
      <c r="C2803" t="s">
        <v>3</v>
      </c>
      <c r="D2803" s="246">
        <v>0</v>
      </c>
      <c r="E2803" s="37">
        <v>75.719034876033803</v>
      </c>
    </row>
    <row r="2804" spans="1:5" x14ac:dyDescent="0.2">
      <c r="A2804">
        <v>2016</v>
      </c>
      <c r="B2804" t="s">
        <v>144</v>
      </c>
      <c r="C2804" t="s">
        <v>3</v>
      </c>
      <c r="D2804" s="246" t="s">
        <v>82</v>
      </c>
      <c r="E2804" s="37">
        <v>18.4977903806505</v>
      </c>
    </row>
    <row r="2805" spans="1:5" x14ac:dyDescent="0.2">
      <c r="A2805">
        <v>2016</v>
      </c>
      <c r="B2805" t="s">
        <v>40</v>
      </c>
      <c r="C2805" t="s">
        <v>3</v>
      </c>
      <c r="D2805" s="246">
        <v>0</v>
      </c>
      <c r="E2805" s="37">
        <v>71.338703642455002</v>
      </c>
    </row>
    <row r="2806" spans="1:5" x14ac:dyDescent="0.2">
      <c r="A2806">
        <v>2016</v>
      </c>
      <c r="B2806" t="s">
        <v>40</v>
      </c>
      <c r="C2806" t="s">
        <v>3</v>
      </c>
      <c r="D2806" s="246" t="s">
        <v>82</v>
      </c>
      <c r="E2806" s="37">
        <v>15.879565513249601</v>
      </c>
    </row>
    <row r="2807" spans="1:5" x14ac:dyDescent="0.2">
      <c r="A2807">
        <v>2016</v>
      </c>
      <c r="B2807" t="s">
        <v>41</v>
      </c>
      <c r="C2807" t="s">
        <v>3</v>
      </c>
      <c r="D2807" s="246">
        <v>0</v>
      </c>
      <c r="E2807" s="37">
        <v>73.936298540095194</v>
      </c>
    </row>
    <row r="2808" spans="1:5" x14ac:dyDescent="0.2">
      <c r="A2808">
        <v>2016</v>
      </c>
      <c r="B2808" t="s">
        <v>41</v>
      </c>
      <c r="C2808" t="s">
        <v>3</v>
      </c>
      <c r="D2808" s="246" t="s">
        <v>82</v>
      </c>
      <c r="E2808" s="37">
        <v>18.015317248937599</v>
      </c>
    </row>
    <row r="2809" spans="1:5" x14ac:dyDescent="0.2">
      <c r="A2809">
        <v>2016</v>
      </c>
      <c r="B2809" t="s">
        <v>42</v>
      </c>
      <c r="C2809" t="s">
        <v>3</v>
      </c>
      <c r="D2809" s="246">
        <v>0</v>
      </c>
      <c r="E2809" s="37">
        <v>71.909290271599303</v>
      </c>
    </row>
    <row r="2810" spans="1:5" x14ac:dyDescent="0.2">
      <c r="A2810">
        <v>2016</v>
      </c>
      <c r="B2810" t="s">
        <v>42</v>
      </c>
      <c r="C2810" t="s">
        <v>3</v>
      </c>
      <c r="D2810" s="246" t="s">
        <v>82</v>
      </c>
      <c r="E2810" s="37">
        <v>16.835989580063401</v>
      </c>
    </row>
    <row r="2811" spans="1:5" x14ac:dyDescent="0.2">
      <c r="A2811">
        <v>2016</v>
      </c>
      <c r="B2811" t="s">
        <v>43</v>
      </c>
      <c r="C2811" t="s">
        <v>3</v>
      </c>
      <c r="D2811" s="246">
        <v>0</v>
      </c>
      <c r="E2811" s="37">
        <v>71.534701527354301</v>
      </c>
    </row>
    <row r="2812" spans="1:5" x14ac:dyDescent="0.2">
      <c r="A2812">
        <v>2016</v>
      </c>
      <c r="B2812" t="s">
        <v>43</v>
      </c>
      <c r="C2812" t="s">
        <v>3</v>
      </c>
      <c r="D2812" s="246" t="s">
        <v>82</v>
      </c>
      <c r="E2812" s="37">
        <v>16.185586335255799</v>
      </c>
    </row>
    <row r="2813" spans="1:5" x14ac:dyDescent="0.2">
      <c r="A2813">
        <v>2016</v>
      </c>
      <c r="B2813" t="s">
        <v>44</v>
      </c>
      <c r="C2813" t="s">
        <v>3</v>
      </c>
      <c r="D2813" s="246">
        <v>0</v>
      </c>
      <c r="E2813" s="37">
        <v>72.102743199440894</v>
      </c>
    </row>
    <row r="2814" spans="1:5" x14ac:dyDescent="0.2">
      <c r="A2814">
        <v>2016</v>
      </c>
      <c r="B2814" t="s">
        <v>44</v>
      </c>
      <c r="C2814" t="s">
        <v>3</v>
      </c>
      <c r="D2814" s="246" t="s">
        <v>82</v>
      </c>
      <c r="E2814" s="37">
        <v>16.907580459613602</v>
      </c>
    </row>
    <row r="2815" spans="1:5" x14ac:dyDescent="0.2">
      <c r="A2815">
        <v>2016</v>
      </c>
      <c r="B2815" t="s">
        <v>45</v>
      </c>
      <c r="C2815" t="s">
        <v>3</v>
      </c>
      <c r="D2815" s="246">
        <v>0</v>
      </c>
      <c r="E2815" s="37">
        <v>73.928709602834203</v>
      </c>
    </row>
    <row r="2816" spans="1:5" x14ac:dyDescent="0.2">
      <c r="A2816">
        <v>2016</v>
      </c>
      <c r="B2816" t="s">
        <v>45</v>
      </c>
      <c r="C2816" t="s">
        <v>3</v>
      </c>
      <c r="D2816" s="246" t="s">
        <v>82</v>
      </c>
      <c r="E2816" s="37">
        <v>18.068291387483399</v>
      </c>
    </row>
    <row r="2817" spans="1:5" x14ac:dyDescent="0.2">
      <c r="A2817">
        <v>2016</v>
      </c>
      <c r="B2817" t="s">
        <v>46</v>
      </c>
      <c r="C2817" t="s">
        <v>3</v>
      </c>
      <c r="D2817" s="246">
        <v>0</v>
      </c>
      <c r="E2817" s="37">
        <v>73.386477382575507</v>
      </c>
    </row>
    <row r="2818" spans="1:5" x14ac:dyDescent="0.2">
      <c r="A2818">
        <v>2016</v>
      </c>
      <c r="B2818" t="s">
        <v>46</v>
      </c>
      <c r="C2818" t="s">
        <v>3</v>
      </c>
      <c r="D2818" s="246" t="s">
        <v>82</v>
      </c>
      <c r="E2818" s="37">
        <v>17.555284687746699</v>
      </c>
    </row>
    <row r="2819" spans="1:5" x14ac:dyDescent="0.2">
      <c r="A2819">
        <v>2016</v>
      </c>
      <c r="B2819" t="s">
        <v>50</v>
      </c>
      <c r="C2819" t="s">
        <v>3</v>
      </c>
      <c r="D2819" s="246">
        <v>0</v>
      </c>
      <c r="E2819" s="37">
        <v>70.567414240071599</v>
      </c>
    </row>
    <row r="2820" spans="1:5" x14ac:dyDescent="0.2">
      <c r="A2820">
        <v>2016</v>
      </c>
      <c r="B2820" t="s">
        <v>50</v>
      </c>
      <c r="C2820" t="s">
        <v>3</v>
      </c>
      <c r="D2820" s="246" t="s">
        <v>82</v>
      </c>
      <c r="E2820" s="37">
        <v>16.927875172174399</v>
      </c>
    </row>
    <row r="2821" spans="1:5" x14ac:dyDescent="0.2">
      <c r="A2821">
        <v>2016</v>
      </c>
      <c r="B2821" t="s">
        <v>51</v>
      </c>
      <c r="C2821" t="s">
        <v>3</v>
      </c>
      <c r="D2821" s="246">
        <v>0</v>
      </c>
      <c r="E2821" s="37">
        <v>71.055370520999205</v>
      </c>
    </row>
    <row r="2822" spans="1:5" x14ac:dyDescent="0.2">
      <c r="A2822">
        <v>2016</v>
      </c>
      <c r="B2822" t="s">
        <v>51</v>
      </c>
      <c r="C2822" t="s">
        <v>3</v>
      </c>
      <c r="D2822" s="246" t="s">
        <v>82</v>
      </c>
      <c r="E2822" s="37">
        <v>16.234175152446699</v>
      </c>
    </row>
    <row r="2823" spans="1:5" x14ac:dyDescent="0.2">
      <c r="A2823">
        <v>2016</v>
      </c>
      <c r="B2823" t="s">
        <v>53</v>
      </c>
      <c r="C2823" t="s">
        <v>3</v>
      </c>
      <c r="D2823" s="246">
        <v>0</v>
      </c>
      <c r="E2823" s="37">
        <v>73.8458713185764</v>
      </c>
    </row>
    <row r="2824" spans="1:5" x14ac:dyDescent="0.2">
      <c r="A2824">
        <v>2016</v>
      </c>
      <c r="B2824" t="s">
        <v>53</v>
      </c>
      <c r="C2824" t="s">
        <v>3</v>
      </c>
      <c r="D2824" s="246" t="s">
        <v>82</v>
      </c>
      <c r="E2824" s="37">
        <v>17.754427939837601</v>
      </c>
    </row>
    <row r="2825" spans="1:5" x14ac:dyDescent="0.2">
      <c r="A2825">
        <v>2016</v>
      </c>
      <c r="B2825" t="s">
        <v>54</v>
      </c>
      <c r="C2825" t="s">
        <v>3</v>
      </c>
      <c r="D2825" s="246">
        <v>0</v>
      </c>
      <c r="E2825" s="37">
        <v>75.721088816011203</v>
      </c>
    </row>
    <row r="2826" spans="1:5" x14ac:dyDescent="0.2">
      <c r="A2826">
        <v>2016</v>
      </c>
      <c r="B2826" t="s">
        <v>54</v>
      </c>
      <c r="C2826" t="s">
        <v>3</v>
      </c>
      <c r="D2826" s="246" t="s">
        <v>82</v>
      </c>
      <c r="E2826" s="37">
        <v>18.5514177058689</v>
      </c>
    </row>
    <row r="2827" spans="1:5" x14ac:dyDescent="0.2">
      <c r="A2827">
        <v>2016</v>
      </c>
      <c r="B2827" t="s">
        <v>55</v>
      </c>
      <c r="C2827" t="s">
        <v>3</v>
      </c>
      <c r="D2827" s="246">
        <v>0</v>
      </c>
      <c r="E2827" s="37">
        <v>73.231422625778904</v>
      </c>
    </row>
    <row r="2828" spans="1:5" x14ac:dyDescent="0.2">
      <c r="A2828">
        <v>2016</v>
      </c>
      <c r="B2828" t="s">
        <v>55</v>
      </c>
      <c r="C2828" t="s">
        <v>3</v>
      </c>
      <c r="D2828" s="246" t="s">
        <v>82</v>
      </c>
      <c r="E2828" s="37">
        <v>17.4323474714536</v>
      </c>
    </row>
    <row r="2829" spans="1:5" x14ac:dyDescent="0.2">
      <c r="A2829">
        <v>2016</v>
      </c>
      <c r="B2829" t="s">
        <v>56</v>
      </c>
      <c r="C2829" t="s">
        <v>3</v>
      </c>
      <c r="D2829" s="246">
        <v>0</v>
      </c>
      <c r="E2829" s="37">
        <v>73.885265910497097</v>
      </c>
    </row>
    <row r="2830" spans="1:5" x14ac:dyDescent="0.2">
      <c r="A2830">
        <v>2016</v>
      </c>
      <c r="B2830" t="s">
        <v>56</v>
      </c>
      <c r="C2830" t="s">
        <v>3</v>
      </c>
      <c r="D2830" s="246" t="s">
        <v>82</v>
      </c>
      <c r="E2830" s="37">
        <v>17.341808657247402</v>
      </c>
    </row>
    <row r="2831" spans="1:5" x14ac:dyDescent="0.2">
      <c r="A2831">
        <v>2016</v>
      </c>
      <c r="B2831" t="s">
        <v>57</v>
      </c>
      <c r="C2831" t="s">
        <v>3</v>
      </c>
      <c r="D2831" s="246">
        <v>0</v>
      </c>
      <c r="E2831" s="37">
        <v>71.604503422026696</v>
      </c>
    </row>
    <row r="2832" spans="1:5" x14ac:dyDescent="0.2">
      <c r="A2832">
        <v>2016</v>
      </c>
      <c r="B2832" t="s">
        <v>57</v>
      </c>
      <c r="C2832" t="s">
        <v>3</v>
      </c>
      <c r="D2832" s="246" t="s">
        <v>82</v>
      </c>
      <c r="E2832" s="37">
        <v>17.017989652209401</v>
      </c>
    </row>
    <row r="2833" spans="1:5" x14ac:dyDescent="0.2">
      <c r="A2833">
        <v>2016</v>
      </c>
      <c r="B2833" t="s">
        <v>52</v>
      </c>
      <c r="C2833" t="s">
        <v>3</v>
      </c>
      <c r="D2833" s="246">
        <v>0</v>
      </c>
      <c r="E2833" s="37">
        <v>72.667715467553506</v>
      </c>
    </row>
    <row r="2834" spans="1:5" x14ac:dyDescent="0.2">
      <c r="A2834">
        <v>2016</v>
      </c>
      <c r="B2834" t="s">
        <v>52</v>
      </c>
      <c r="C2834" t="s">
        <v>3</v>
      </c>
      <c r="D2834" s="246" t="s">
        <v>82</v>
      </c>
      <c r="E2834" s="37">
        <v>16.965286842706099</v>
      </c>
    </row>
    <row r="2835" spans="1:5" x14ac:dyDescent="0.2">
      <c r="A2835">
        <v>2016</v>
      </c>
      <c r="B2835" t="s">
        <v>58</v>
      </c>
      <c r="C2835" t="s">
        <v>3</v>
      </c>
      <c r="D2835" s="246">
        <v>0</v>
      </c>
      <c r="E2835" s="37">
        <v>73.471640909752395</v>
      </c>
    </row>
    <row r="2836" spans="1:5" x14ac:dyDescent="0.2">
      <c r="A2836">
        <v>2016</v>
      </c>
      <c r="B2836" t="s">
        <v>58</v>
      </c>
      <c r="C2836" t="s">
        <v>3</v>
      </c>
      <c r="D2836" s="246" t="s">
        <v>82</v>
      </c>
      <c r="E2836" s="37">
        <v>18.0186811542833</v>
      </c>
    </row>
    <row r="2837" spans="1:5" x14ac:dyDescent="0.2">
      <c r="A2837">
        <v>2016</v>
      </c>
      <c r="B2837" t="s">
        <v>59</v>
      </c>
      <c r="C2837" t="s">
        <v>3</v>
      </c>
      <c r="D2837" s="246">
        <v>0</v>
      </c>
      <c r="E2837" s="37">
        <v>77.235100687446604</v>
      </c>
    </row>
    <row r="2838" spans="1:5" x14ac:dyDescent="0.2">
      <c r="A2838">
        <v>2016</v>
      </c>
      <c r="B2838" t="s">
        <v>59</v>
      </c>
      <c r="C2838" t="s">
        <v>3</v>
      </c>
      <c r="D2838" s="246" t="s">
        <v>82</v>
      </c>
      <c r="E2838" s="37">
        <v>19.214911951391201</v>
      </c>
    </row>
    <row r="2839" spans="1:5" x14ac:dyDescent="0.2">
      <c r="A2839">
        <v>2016</v>
      </c>
      <c r="B2839" t="s">
        <v>60</v>
      </c>
      <c r="C2839" t="s">
        <v>3</v>
      </c>
      <c r="D2839" s="246">
        <v>0</v>
      </c>
      <c r="E2839" s="37">
        <v>78.181895142051502</v>
      </c>
    </row>
    <row r="2840" spans="1:5" x14ac:dyDescent="0.2">
      <c r="A2840">
        <v>2016</v>
      </c>
      <c r="B2840" t="s">
        <v>60</v>
      </c>
      <c r="C2840" t="s">
        <v>3</v>
      </c>
      <c r="D2840" s="246" t="s">
        <v>82</v>
      </c>
      <c r="E2840" s="37">
        <v>20.129918689791001</v>
      </c>
    </row>
    <row r="2841" spans="1:5" x14ac:dyDescent="0.2">
      <c r="A2841">
        <v>2016</v>
      </c>
      <c r="B2841" t="s">
        <v>61</v>
      </c>
      <c r="C2841" t="s">
        <v>3</v>
      </c>
      <c r="D2841" s="246">
        <v>0</v>
      </c>
      <c r="E2841" s="37">
        <v>76.1903832510543</v>
      </c>
    </row>
    <row r="2842" spans="1:5" x14ac:dyDescent="0.2">
      <c r="A2842">
        <v>2016</v>
      </c>
      <c r="B2842" t="s">
        <v>61</v>
      </c>
      <c r="C2842" t="s">
        <v>3</v>
      </c>
      <c r="D2842" s="246" t="s">
        <v>82</v>
      </c>
      <c r="E2842" s="37">
        <v>18.5472600338117</v>
      </c>
    </row>
    <row r="2843" spans="1:5" x14ac:dyDescent="0.2">
      <c r="A2843">
        <v>2016</v>
      </c>
      <c r="B2843" t="s">
        <v>62</v>
      </c>
      <c r="C2843" t="s">
        <v>3</v>
      </c>
      <c r="D2843" s="246">
        <v>0</v>
      </c>
      <c r="E2843" s="37">
        <v>78.080937232094101</v>
      </c>
    </row>
    <row r="2844" spans="1:5" x14ac:dyDescent="0.2">
      <c r="A2844">
        <v>2016</v>
      </c>
      <c r="B2844" t="s">
        <v>62</v>
      </c>
      <c r="C2844" t="s">
        <v>3</v>
      </c>
      <c r="D2844" s="246" t="s">
        <v>82</v>
      </c>
      <c r="E2844" s="37">
        <v>19.227877876966499</v>
      </c>
    </row>
    <row r="2845" spans="1:5" x14ac:dyDescent="0.2">
      <c r="A2845">
        <v>2016</v>
      </c>
      <c r="B2845" t="s">
        <v>63</v>
      </c>
      <c r="C2845" t="s">
        <v>3</v>
      </c>
      <c r="D2845" s="246">
        <v>0</v>
      </c>
      <c r="E2845" s="37">
        <v>77.082745506718396</v>
      </c>
    </row>
    <row r="2846" spans="1:5" x14ac:dyDescent="0.2">
      <c r="A2846">
        <v>2016</v>
      </c>
      <c r="B2846" t="s">
        <v>63</v>
      </c>
      <c r="C2846" t="s">
        <v>3</v>
      </c>
      <c r="D2846" s="246" t="s">
        <v>82</v>
      </c>
      <c r="E2846" s="37">
        <v>18.6795700856872</v>
      </c>
    </row>
    <row r="2847" spans="1:5" x14ac:dyDescent="0.2">
      <c r="A2847">
        <v>2016</v>
      </c>
      <c r="B2847" t="s">
        <v>64</v>
      </c>
      <c r="C2847" t="s">
        <v>3</v>
      </c>
      <c r="D2847" s="246">
        <v>0</v>
      </c>
      <c r="E2847" s="37">
        <v>79.0669549843265</v>
      </c>
    </row>
    <row r="2848" spans="1:5" x14ac:dyDescent="0.2">
      <c r="A2848">
        <v>2016</v>
      </c>
      <c r="B2848" t="s">
        <v>64</v>
      </c>
      <c r="C2848" t="s">
        <v>3</v>
      </c>
      <c r="D2848" s="246" t="s">
        <v>82</v>
      </c>
      <c r="E2848" s="37">
        <v>19.789285624852401</v>
      </c>
    </row>
    <row r="2849" spans="1:5" x14ac:dyDescent="0.2">
      <c r="A2849">
        <v>2016</v>
      </c>
      <c r="B2849" t="s">
        <v>65</v>
      </c>
      <c r="C2849" t="s">
        <v>3</v>
      </c>
      <c r="D2849" s="246">
        <v>0</v>
      </c>
      <c r="E2849" s="37">
        <v>77.7689047575237</v>
      </c>
    </row>
    <row r="2850" spans="1:5" x14ac:dyDescent="0.2">
      <c r="A2850">
        <v>2016</v>
      </c>
      <c r="B2850" t="s">
        <v>65</v>
      </c>
      <c r="C2850" t="s">
        <v>3</v>
      </c>
      <c r="D2850" s="246" t="s">
        <v>82</v>
      </c>
      <c r="E2850" s="37">
        <v>19.092787667166998</v>
      </c>
    </row>
    <row r="2851" spans="1:5" x14ac:dyDescent="0.2">
      <c r="A2851">
        <v>2016</v>
      </c>
      <c r="B2851" t="s">
        <v>66</v>
      </c>
      <c r="C2851" t="s">
        <v>3</v>
      </c>
      <c r="D2851" s="246">
        <v>0</v>
      </c>
      <c r="E2851" s="37">
        <v>75.544499201332599</v>
      </c>
    </row>
    <row r="2852" spans="1:5" x14ac:dyDescent="0.2">
      <c r="A2852">
        <v>2016</v>
      </c>
      <c r="B2852" t="s">
        <v>66</v>
      </c>
      <c r="C2852" t="s">
        <v>3</v>
      </c>
      <c r="D2852" s="246" t="s">
        <v>82</v>
      </c>
      <c r="E2852" s="37">
        <v>18.350275197008301</v>
      </c>
    </row>
    <row r="2853" spans="1:5" x14ac:dyDescent="0.2">
      <c r="A2853">
        <v>2016</v>
      </c>
      <c r="B2853" t="s">
        <v>67</v>
      </c>
      <c r="C2853" t="s">
        <v>3</v>
      </c>
      <c r="D2853" s="246">
        <v>0</v>
      </c>
      <c r="E2853" s="37">
        <v>74.224652292265901</v>
      </c>
    </row>
    <row r="2854" spans="1:5" x14ac:dyDescent="0.2">
      <c r="A2854">
        <v>2016</v>
      </c>
      <c r="B2854" t="s">
        <v>67</v>
      </c>
      <c r="C2854" t="s">
        <v>3</v>
      </c>
      <c r="D2854" s="246" t="s">
        <v>82</v>
      </c>
      <c r="E2854" s="37">
        <v>17.6739453003776</v>
      </c>
    </row>
    <row r="2855" spans="1:5" x14ac:dyDescent="0.2">
      <c r="A2855">
        <v>2016</v>
      </c>
      <c r="B2855" t="s">
        <v>68</v>
      </c>
      <c r="C2855" t="s">
        <v>3</v>
      </c>
      <c r="D2855" s="246">
        <v>0</v>
      </c>
      <c r="E2855" s="37">
        <v>74.172147293852206</v>
      </c>
    </row>
    <row r="2856" spans="1:5" x14ac:dyDescent="0.2">
      <c r="A2856">
        <v>2016</v>
      </c>
      <c r="B2856" t="s">
        <v>68</v>
      </c>
      <c r="C2856" t="s">
        <v>3</v>
      </c>
      <c r="D2856" s="246" t="s">
        <v>82</v>
      </c>
      <c r="E2856" s="37">
        <v>17.489676735538801</v>
      </c>
    </row>
    <row r="2857" spans="1:5" x14ac:dyDescent="0.2">
      <c r="A2857">
        <v>2016</v>
      </c>
      <c r="B2857" t="s">
        <v>69</v>
      </c>
      <c r="C2857" t="s">
        <v>3</v>
      </c>
      <c r="D2857" s="246">
        <v>0</v>
      </c>
      <c r="E2857" s="37">
        <v>78.117505184091101</v>
      </c>
    </row>
    <row r="2858" spans="1:5" x14ac:dyDescent="0.2">
      <c r="A2858">
        <v>2016</v>
      </c>
      <c r="B2858" t="s">
        <v>69</v>
      </c>
      <c r="C2858" t="s">
        <v>3</v>
      </c>
      <c r="D2858" s="246" t="s">
        <v>82</v>
      </c>
      <c r="E2858" s="37">
        <v>19.1764172332858</v>
      </c>
    </row>
    <row r="2859" spans="1:5" x14ac:dyDescent="0.2">
      <c r="A2859">
        <v>2017</v>
      </c>
      <c r="B2859" t="s">
        <v>144</v>
      </c>
      <c r="C2859" t="s">
        <v>47</v>
      </c>
      <c r="D2859" s="246">
        <v>0</v>
      </c>
      <c r="E2859" s="37">
        <v>72.463383170399993</v>
      </c>
    </row>
    <row r="2860" spans="1:5" x14ac:dyDescent="0.2">
      <c r="A2860">
        <v>2017</v>
      </c>
      <c r="B2860" t="s">
        <v>144</v>
      </c>
      <c r="C2860" t="s">
        <v>47</v>
      </c>
      <c r="D2860" s="246" t="s">
        <v>82</v>
      </c>
      <c r="E2860" s="37">
        <v>16.910380474423999</v>
      </c>
    </row>
    <row r="2861" spans="1:5" x14ac:dyDescent="0.2">
      <c r="A2861">
        <v>2017</v>
      </c>
      <c r="B2861" t="s">
        <v>40</v>
      </c>
      <c r="C2861" t="s">
        <v>47</v>
      </c>
      <c r="D2861" s="246">
        <v>0</v>
      </c>
      <c r="E2861" s="37">
        <v>68.441765950836896</v>
      </c>
    </row>
    <row r="2862" spans="1:5" x14ac:dyDescent="0.2">
      <c r="A2862">
        <v>2017</v>
      </c>
      <c r="B2862" t="s">
        <v>40</v>
      </c>
      <c r="C2862" t="s">
        <v>47</v>
      </c>
      <c r="D2862" s="246" t="s">
        <v>82</v>
      </c>
      <c r="E2862" s="37">
        <v>14.902966668381699</v>
      </c>
    </row>
    <row r="2863" spans="1:5" x14ac:dyDescent="0.2">
      <c r="A2863">
        <v>2017</v>
      </c>
      <c r="B2863" t="s">
        <v>41</v>
      </c>
      <c r="C2863" t="s">
        <v>47</v>
      </c>
      <c r="D2863" s="246">
        <v>0</v>
      </c>
      <c r="E2863" s="37">
        <v>71.0143865069588</v>
      </c>
    </row>
    <row r="2864" spans="1:5" x14ac:dyDescent="0.2">
      <c r="A2864">
        <v>2017</v>
      </c>
      <c r="B2864" t="s">
        <v>41</v>
      </c>
      <c r="C2864" t="s">
        <v>47</v>
      </c>
      <c r="D2864" s="246" t="s">
        <v>82</v>
      </c>
      <c r="E2864" s="37">
        <v>16.539249210211501</v>
      </c>
    </row>
    <row r="2865" spans="1:5" x14ac:dyDescent="0.2">
      <c r="A2865">
        <v>2017</v>
      </c>
      <c r="B2865" t="s">
        <v>42</v>
      </c>
      <c r="C2865" t="s">
        <v>47</v>
      </c>
      <c r="D2865" s="246">
        <v>0</v>
      </c>
      <c r="E2865" s="37">
        <v>68.856438508279595</v>
      </c>
    </row>
    <row r="2866" spans="1:5" x14ac:dyDescent="0.2">
      <c r="A2866">
        <v>2017</v>
      </c>
      <c r="B2866" t="s">
        <v>42</v>
      </c>
      <c r="C2866" t="s">
        <v>47</v>
      </c>
      <c r="D2866" s="246" t="s">
        <v>82</v>
      </c>
      <c r="E2866" s="37">
        <v>15.5020377553155</v>
      </c>
    </row>
    <row r="2867" spans="1:5" x14ac:dyDescent="0.2">
      <c r="A2867">
        <v>2017</v>
      </c>
      <c r="B2867" t="s">
        <v>43</v>
      </c>
      <c r="C2867" t="s">
        <v>47</v>
      </c>
      <c r="D2867" s="246">
        <v>0</v>
      </c>
      <c r="E2867" s="37">
        <v>69.445766761082893</v>
      </c>
    </row>
    <row r="2868" spans="1:5" x14ac:dyDescent="0.2">
      <c r="A2868">
        <v>2017</v>
      </c>
      <c r="B2868" t="s">
        <v>43</v>
      </c>
      <c r="C2868" t="s">
        <v>47</v>
      </c>
      <c r="D2868" s="246" t="s">
        <v>82</v>
      </c>
      <c r="E2868" s="37">
        <v>15.441172486265099</v>
      </c>
    </row>
    <row r="2869" spans="1:5" x14ac:dyDescent="0.2">
      <c r="A2869">
        <v>2017</v>
      </c>
      <c r="B2869" t="s">
        <v>44</v>
      </c>
      <c r="C2869" t="s">
        <v>47</v>
      </c>
      <c r="D2869" s="246">
        <v>0</v>
      </c>
      <c r="E2869" s="37">
        <v>68.553357893591595</v>
      </c>
    </row>
    <row r="2870" spans="1:5" x14ac:dyDescent="0.2">
      <c r="A2870">
        <v>2017</v>
      </c>
      <c r="B2870" t="s">
        <v>44</v>
      </c>
      <c r="C2870" t="s">
        <v>47</v>
      </c>
      <c r="D2870" s="246" t="s">
        <v>82</v>
      </c>
      <c r="E2870" s="37">
        <v>15.532034059253199</v>
      </c>
    </row>
    <row r="2871" spans="1:5" x14ac:dyDescent="0.2">
      <c r="A2871">
        <v>2017</v>
      </c>
      <c r="B2871" t="s">
        <v>45</v>
      </c>
      <c r="C2871" t="s">
        <v>47</v>
      </c>
      <c r="D2871" s="246">
        <v>0</v>
      </c>
      <c r="E2871" s="37">
        <v>71.623770454493297</v>
      </c>
    </row>
    <row r="2872" spans="1:5" x14ac:dyDescent="0.2">
      <c r="A2872">
        <v>2017</v>
      </c>
      <c r="B2872" t="s">
        <v>45</v>
      </c>
      <c r="C2872" t="s">
        <v>47</v>
      </c>
      <c r="D2872" s="246" t="s">
        <v>82</v>
      </c>
      <c r="E2872" s="37">
        <v>16.926925870845999</v>
      </c>
    </row>
    <row r="2873" spans="1:5" x14ac:dyDescent="0.2">
      <c r="A2873">
        <v>2017</v>
      </c>
      <c r="B2873" t="s">
        <v>46</v>
      </c>
      <c r="C2873" t="s">
        <v>47</v>
      </c>
      <c r="D2873" s="246">
        <v>0</v>
      </c>
      <c r="E2873" s="37">
        <v>70.723861604198305</v>
      </c>
    </row>
    <row r="2874" spans="1:5" x14ac:dyDescent="0.2">
      <c r="A2874">
        <v>2017</v>
      </c>
      <c r="B2874" t="s">
        <v>46</v>
      </c>
      <c r="C2874" t="s">
        <v>47</v>
      </c>
      <c r="D2874" s="246" t="s">
        <v>82</v>
      </c>
      <c r="E2874" s="37">
        <v>16.605859008410899</v>
      </c>
    </row>
    <row r="2875" spans="1:5" x14ac:dyDescent="0.2">
      <c r="A2875">
        <v>2017</v>
      </c>
      <c r="B2875" t="s">
        <v>50</v>
      </c>
      <c r="C2875" t="s">
        <v>47</v>
      </c>
      <c r="D2875" s="246">
        <v>0</v>
      </c>
      <c r="E2875" s="37">
        <v>67.136060945112504</v>
      </c>
    </row>
    <row r="2876" spans="1:5" x14ac:dyDescent="0.2">
      <c r="A2876">
        <v>2017</v>
      </c>
      <c r="B2876" t="s">
        <v>50</v>
      </c>
      <c r="C2876" t="s">
        <v>47</v>
      </c>
      <c r="D2876" s="246" t="s">
        <v>82</v>
      </c>
      <c r="E2876" s="37">
        <v>15.15165554787</v>
      </c>
    </row>
    <row r="2877" spans="1:5" x14ac:dyDescent="0.2">
      <c r="A2877">
        <v>2017</v>
      </c>
      <c r="B2877" t="s">
        <v>51</v>
      </c>
      <c r="C2877" t="s">
        <v>47</v>
      </c>
      <c r="D2877" s="246">
        <v>0</v>
      </c>
      <c r="E2877" s="37">
        <v>67.061373022612599</v>
      </c>
    </row>
    <row r="2878" spans="1:5" x14ac:dyDescent="0.2">
      <c r="A2878">
        <v>2017</v>
      </c>
      <c r="B2878" t="s">
        <v>51</v>
      </c>
      <c r="C2878" t="s">
        <v>47</v>
      </c>
      <c r="D2878" s="246" t="s">
        <v>82</v>
      </c>
      <c r="E2878" s="37">
        <v>14.6277430515895</v>
      </c>
    </row>
    <row r="2879" spans="1:5" x14ac:dyDescent="0.2">
      <c r="A2879">
        <v>2017</v>
      </c>
      <c r="B2879" t="s">
        <v>53</v>
      </c>
      <c r="C2879" t="s">
        <v>47</v>
      </c>
      <c r="D2879" s="246">
        <v>0</v>
      </c>
      <c r="E2879" s="37">
        <v>70.1273199018935</v>
      </c>
    </row>
    <row r="2880" spans="1:5" x14ac:dyDescent="0.2">
      <c r="A2880">
        <v>2017</v>
      </c>
      <c r="B2880" t="s">
        <v>53</v>
      </c>
      <c r="C2880" t="s">
        <v>47</v>
      </c>
      <c r="D2880" s="246" t="s">
        <v>82</v>
      </c>
      <c r="E2880" s="37">
        <v>16.388337458149799</v>
      </c>
    </row>
    <row r="2881" spans="1:5" x14ac:dyDescent="0.2">
      <c r="A2881">
        <v>2017</v>
      </c>
      <c r="B2881" t="s">
        <v>54</v>
      </c>
      <c r="C2881" t="s">
        <v>47</v>
      </c>
      <c r="D2881" s="246">
        <v>0</v>
      </c>
      <c r="E2881" s="37">
        <v>71.962089115758005</v>
      </c>
    </row>
    <row r="2882" spans="1:5" x14ac:dyDescent="0.2">
      <c r="A2882">
        <v>2017</v>
      </c>
      <c r="B2882" t="s">
        <v>54</v>
      </c>
      <c r="C2882" t="s">
        <v>47</v>
      </c>
      <c r="D2882" s="246" t="s">
        <v>82</v>
      </c>
      <c r="E2882" s="37">
        <v>16.747074888014499</v>
      </c>
    </row>
    <row r="2883" spans="1:5" x14ac:dyDescent="0.2">
      <c r="A2883">
        <v>2017</v>
      </c>
      <c r="B2883" t="s">
        <v>55</v>
      </c>
      <c r="C2883" t="s">
        <v>47</v>
      </c>
      <c r="D2883" s="246">
        <v>0</v>
      </c>
      <c r="E2883" s="37">
        <v>69.631773406373597</v>
      </c>
    </row>
    <row r="2884" spans="1:5" x14ac:dyDescent="0.2">
      <c r="A2884">
        <v>2017</v>
      </c>
      <c r="B2884" t="s">
        <v>55</v>
      </c>
      <c r="C2884" t="s">
        <v>47</v>
      </c>
      <c r="D2884" s="246" t="s">
        <v>82</v>
      </c>
      <c r="E2884" s="37">
        <v>16.242092009377199</v>
      </c>
    </row>
    <row r="2885" spans="1:5" x14ac:dyDescent="0.2">
      <c r="A2885">
        <v>2017</v>
      </c>
      <c r="B2885" t="s">
        <v>56</v>
      </c>
      <c r="C2885" t="s">
        <v>47</v>
      </c>
      <c r="D2885" s="246">
        <v>0</v>
      </c>
      <c r="E2885" s="37">
        <v>70.357749737881605</v>
      </c>
    </row>
    <row r="2886" spans="1:5" x14ac:dyDescent="0.2">
      <c r="A2886">
        <v>2017</v>
      </c>
      <c r="B2886" t="s">
        <v>56</v>
      </c>
      <c r="C2886" t="s">
        <v>47</v>
      </c>
      <c r="D2886" s="246" t="s">
        <v>82</v>
      </c>
      <c r="E2886" s="37">
        <v>15.8624117728243</v>
      </c>
    </row>
    <row r="2887" spans="1:5" x14ac:dyDescent="0.2">
      <c r="A2887">
        <v>2017</v>
      </c>
      <c r="B2887" t="s">
        <v>57</v>
      </c>
      <c r="C2887" t="s">
        <v>47</v>
      </c>
      <c r="D2887" s="246">
        <v>0</v>
      </c>
      <c r="E2887" s="37">
        <v>67.244326600762903</v>
      </c>
    </row>
    <row r="2888" spans="1:5" x14ac:dyDescent="0.2">
      <c r="A2888">
        <v>2017</v>
      </c>
      <c r="B2888" t="s">
        <v>57</v>
      </c>
      <c r="C2888" t="s">
        <v>47</v>
      </c>
      <c r="D2888" s="246" t="s">
        <v>82</v>
      </c>
      <c r="E2888" s="37">
        <v>15.358958733090899</v>
      </c>
    </row>
    <row r="2889" spans="1:5" x14ac:dyDescent="0.2">
      <c r="A2889">
        <v>2017</v>
      </c>
      <c r="B2889" t="s">
        <v>52</v>
      </c>
      <c r="C2889" t="s">
        <v>47</v>
      </c>
      <c r="D2889" s="246">
        <v>0</v>
      </c>
      <c r="E2889" s="37">
        <v>68.723593351135506</v>
      </c>
    </row>
    <row r="2890" spans="1:5" x14ac:dyDescent="0.2">
      <c r="A2890">
        <v>2017</v>
      </c>
      <c r="B2890" t="s">
        <v>52</v>
      </c>
      <c r="C2890" t="s">
        <v>47</v>
      </c>
      <c r="D2890" s="246" t="s">
        <v>82</v>
      </c>
      <c r="E2890" s="37">
        <v>15.2612551439138</v>
      </c>
    </row>
    <row r="2891" spans="1:5" x14ac:dyDescent="0.2">
      <c r="A2891">
        <v>2017</v>
      </c>
      <c r="B2891" t="s">
        <v>58</v>
      </c>
      <c r="C2891" t="s">
        <v>47</v>
      </c>
      <c r="D2891" s="246">
        <v>0</v>
      </c>
      <c r="E2891" s="37">
        <v>69.252788801326901</v>
      </c>
    </row>
    <row r="2892" spans="1:5" x14ac:dyDescent="0.2">
      <c r="A2892">
        <v>2017</v>
      </c>
      <c r="B2892" t="s">
        <v>58</v>
      </c>
      <c r="C2892" t="s">
        <v>47</v>
      </c>
      <c r="D2892" s="246" t="s">
        <v>82</v>
      </c>
      <c r="E2892" s="37">
        <v>16.1234497387555</v>
      </c>
    </row>
    <row r="2893" spans="1:5" x14ac:dyDescent="0.2">
      <c r="A2893">
        <v>2017</v>
      </c>
      <c r="B2893" t="s">
        <v>59</v>
      </c>
      <c r="C2893" t="s">
        <v>47</v>
      </c>
      <c r="D2893" s="246">
        <v>0</v>
      </c>
      <c r="E2893" s="37">
        <v>74.620634951830397</v>
      </c>
    </row>
    <row r="2894" spans="1:5" x14ac:dyDescent="0.2">
      <c r="A2894">
        <v>2017</v>
      </c>
      <c r="B2894" t="s">
        <v>59</v>
      </c>
      <c r="C2894" t="s">
        <v>47</v>
      </c>
      <c r="D2894" s="246" t="s">
        <v>82</v>
      </c>
      <c r="E2894" s="37">
        <v>17.9874940870844</v>
      </c>
    </row>
    <row r="2895" spans="1:5" x14ac:dyDescent="0.2">
      <c r="A2895">
        <v>2017</v>
      </c>
      <c r="B2895" t="s">
        <v>60</v>
      </c>
      <c r="C2895" t="s">
        <v>47</v>
      </c>
      <c r="D2895" s="246">
        <v>0</v>
      </c>
      <c r="E2895" s="37">
        <v>74.648783323345597</v>
      </c>
    </row>
    <row r="2896" spans="1:5" x14ac:dyDescent="0.2">
      <c r="A2896">
        <v>2017</v>
      </c>
      <c r="B2896" t="s">
        <v>60</v>
      </c>
      <c r="C2896" t="s">
        <v>47</v>
      </c>
      <c r="D2896" s="246" t="s">
        <v>82</v>
      </c>
      <c r="E2896" s="37">
        <v>18.307500634381501</v>
      </c>
    </row>
    <row r="2897" spans="1:5" x14ac:dyDescent="0.2">
      <c r="A2897">
        <v>2017</v>
      </c>
      <c r="B2897" t="s">
        <v>61</v>
      </c>
      <c r="C2897" t="s">
        <v>47</v>
      </c>
      <c r="D2897" s="246">
        <v>0</v>
      </c>
      <c r="E2897" s="37">
        <v>73.004262270065993</v>
      </c>
    </row>
    <row r="2898" spans="1:5" x14ac:dyDescent="0.2">
      <c r="A2898">
        <v>2017</v>
      </c>
      <c r="B2898" t="s">
        <v>61</v>
      </c>
      <c r="C2898" t="s">
        <v>47</v>
      </c>
      <c r="D2898" s="246" t="s">
        <v>82</v>
      </c>
      <c r="E2898" s="37">
        <v>16.7125357600884</v>
      </c>
    </row>
    <row r="2899" spans="1:5" x14ac:dyDescent="0.2">
      <c r="A2899">
        <v>2017</v>
      </c>
      <c r="B2899" t="s">
        <v>62</v>
      </c>
      <c r="C2899" t="s">
        <v>47</v>
      </c>
      <c r="D2899" s="246">
        <v>0</v>
      </c>
      <c r="E2899" s="37">
        <v>75.259102764790995</v>
      </c>
    </row>
    <row r="2900" spans="1:5" x14ac:dyDescent="0.2">
      <c r="A2900">
        <v>2017</v>
      </c>
      <c r="B2900" t="s">
        <v>62</v>
      </c>
      <c r="C2900" t="s">
        <v>47</v>
      </c>
      <c r="D2900" s="246" t="s">
        <v>82</v>
      </c>
      <c r="E2900" s="37">
        <v>17.564757015918801</v>
      </c>
    </row>
    <row r="2901" spans="1:5" x14ac:dyDescent="0.2">
      <c r="A2901">
        <v>2017</v>
      </c>
      <c r="B2901" t="s">
        <v>63</v>
      </c>
      <c r="C2901" t="s">
        <v>47</v>
      </c>
      <c r="D2901" s="246">
        <v>0</v>
      </c>
      <c r="E2901" s="37">
        <v>74.0173025205778</v>
      </c>
    </row>
    <row r="2902" spans="1:5" x14ac:dyDescent="0.2">
      <c r="A2902">
        <v>2017</v>
      </c>
      <c r="B2902" t="s">
        <v>63</v>
      </c>
      <c r="C2902" t="s">
        <v>47</v>
      </c>
      <c r="D2902" s="246" t="s">
        <v>82</v>
      </c>
      <c r="E2902" s="37">
        <v>17.294555013716302</v>
      </c>
    </row>
    <row r="2903" spans="1:5" x14ac:dyDescent="0.2">
      <c r="A2903">
        <v>2017</v>
      </c>
      <c r="B2903" t="s">
        <v>64</v>
      </c>
      <c r="C2903" t="s">
        <v>47</v>
      </c>
      <c r="D2903" s="246">
        <v>0</v>
      </c>
      <c r="E2903" s="37">
        <v>76.085289913983701</v>
      </c>
    </row>
    <row r="2904" spans="1:5" x14ac:dyDescent="0.2">
      <c r="A2904">
        <v>2017</v>
      </c>
      <c r="B2904" t="s">
        <v>64</v>
      </c>
      <c r="C2904" t="s">
        <v>47</v>
      </c>
      <c r="D2904" s="246" t="s">
        <v>82</v>
      </c>
      <c r="E2904" s="37">
        <v>17.848225964727501</v>
      </c>
    </row>
    <row r="2905" spans="1:5" x14ac:dyDescent="0.2">
      <c r="A2905">
        <v>2017</v>
      </c>
      <c r="B2905" t="s">
        <v>65</v>
      </c>
      <c r="C2905" t="s">
        <v>47</v>
      </c>
      <c r="D2905" s="246">
        <v>0</v>
      </c>
      <c r="E2905" s="37">
        <v>74.628530249817999</v>
      </c>
    </row>
    <row r="2906" spans="1:5" x14ac:dyDescent="0.2">
      <c r="A2906">
        <v>2017</v>
      </c>
      <c r="B2906" t="s">
        <v>65</v>
      </c>
      <c r="C2906" t="s">
        <v>47</v>
      </c>
      <c r="D2906" s="246" t="s">
        <v>82</v>
      </c>
      <c r="E2906" s="37">
        <v>17.195093008228799</v>
      </c>
    </row>
    <row r="2907" spans="1:5" x14ac:dyDescent="0.2">
      <c r="A2907">
        <v>2017</v>
      </c>
      <c r="B2907" t="s">
        <v>66</v>
      </c>
      <c r="C2907" t="s">
        <v>47</v>
      </c>
      <c r="D2907" s="246">
        <v>0</v>
      </c>
      <c r="E2907" s="37">
        <v>72.3873111444274</v>
      </c>
    </row>
    <row r="2908" spans="1:5" x14ac:dyDescent="0.2">
      <c r="A2908">
        <v>2017</v>
      </c>
      <c r="B2908" t="s">
        <v>66</v>
      </c>
      <c r="C2908" t="s">
        <v>47</v>
      </c>
      <c r="D2908" s="246" t="s">
        <v>82</v>
      </c>
      <c r="E2908" s="37">
        <v>16.8051758933982</v>
      </c>
    </row>
    <row r="2909" spans="1:5" x14ac:dyDescent="0.2">
      <c r="A2909">
        <v>2017</v>
      </c>
      <c r="B2909" t="s">
        <v>67</v>
      </c>
      <c r="C2909" t="s">
        <v>47</v>
      </c>
      <c r="D2909" s="246">
        <v>0</v>
      </c>
      <c r="E2909" s="37">
        <v>71.367630933965799</v>
      </c>
    </row>
    <row r="2910" spans="1:5" x14ac:dyDescent="0.2">
      <c r="A2910">
        <v>2017</v>
      </c>
      <c r="B2910" t="s">
        <v>67</v>
      </c>
      <c r="C2910" t="s">
        <v>47</v>
      </c>
      <c r="D2910" s="246" t="s">
        <v>82</v>
      </c>
      <c r="E2910" s="37">
        <v>16.625069469494701</v>
      </c>
    </row>
    <row r="2911" spans="1:5" x14ac:dyDescent="0.2">
      <c r="A2911">
        <v>2017</v>
      </c>
      <c r="B2911" t="s">
        <v>68</v>
      </c>
      <c r="C2911" t="s">
        <v>47</v>
      </c>
      <c r="D2911" s="246">
        <v>0</v>
      </c>
      <c r="E2911" s="37">
        <v>71.210282537179197</v>
      </c>
    </row>
    <row r="2912" spans="1:5" x14ac:dyDescent="0.2">
      <c r="A2912">
        <v>2017</v>
      </c>
      <c r="B2912" t="s">
        <v>68</v>
      </c>
      <c r="C2912" t="s">
        <v>47</v>
      </c>
      <c r="D2912" s="246" t="s">
        <v>82</v>
      </c>
      <c r="E2912" s="37">
        <v>16.467187172360202</v>
      </c>
    </row>
    <row r="2913" spans="1:5" x14ac:dyDescent="0.2">
      <c r="A2913">
        <v>2017</v>
      </c>
      <c r="B2913" t="s">
        <v>69</v>
      </c>
      <c r="C2913" t="s">
        <v>47</v>
      </c>
      <c r="D2913" s="246">
        <v>0</v>
      </c>
      <c r="E2913" s="37">
        <v>74.683724844565006</v>
      </c>
    </row>
    <row r="2914" spans="1:5" x14ac:dyDescent="0.2">
      <c r="A2914">
        <v>2017</v>
      </c>
      <c r="B2914" t="s">
        <v>69</v>
      </c>
      <c r="C2914" t="s">
        <v>47</v>
      </c>
      <c r="D2914" s="246" t="s">
        <v>82</v>
      </c>
      <c r="E2914" s="37">
        <v>17.327991336277901</v>
      </c>
    </row>
    <row r="2915" spans="1:5" x14ac:dyDescent="0.2">
      <c r="A2915">
        <v>2017</v>
      </c>
      <c r="B2915" t="s">
        <v>144</v>
      </c>
      <c r="C2915" t="s">
        <v>48</v>
      </c>
      <c r="D2915" s="246">
        <v>0</v>
      </c>
      <c r="E2915" s="37">
        <v>79.560199899807898</v>
      </c>
    </row>
    <row r="2916" spans="1:5" x14ac:dyDescent="0.2">
      <c r="A2916">
        <v>2017</v>
      </c>
      <c r="B2916" t="s">
        <v>144</v>
      </c>
      <c r="C2916" t="s">
        <v>48</v>
      </c>
      <c r="D2916" s="246" t="s">
        <v>82</v>
      </c>
      <c r="E2916" s="37">
        <v>20.102650459936601</v>
      </c>
    </row>
    <row r="2917" spans="1:5" x14ac:dyDescent="0.2">
      <c r="A2917">
        <v>2017</v>
      </c>
      <c r="B2917" t="s">
        <v>40</v>
      </c>
      <c r="C2917" t="s">
        <v>48</v>
      </c>
      <c r="D2917" s="246">
        <v>0</v>
      </c>
      <c r="E2917" s="37">
        <v>75.143599237447404</v>
      </c>
    </row>
    <row r="2918" spans="1:5" x14ac:dyDescent="0.2">
      <c r="A2918">
        <v>2017</v>
      </c>
      <c r="B2918" t="s">
        <v>40</v>
      </c>
      <c r="C2918" t="s">
        <v>48</v>
      </c>
      <c r="D2918" s="246" t="s">
        <v>82</v>
      </c>
      <c r="E2918" s="37">
        <v>17.2087352310696</v>
      </c>
    </row>
    <row r="2919" spans="1:5" x14ac:dyDescent="0.2">
      <c r="A2919">
        <v>2017</v>
      </c>
      <c r="B2919" t="s">
        <v>41</v>
      </c>
      <c r="C2919" t="s">
        <v>48</v>
      </c>
      <c r="D2919" s="246">
        <v>0</v>
      </c>
      <c r="E2919" s="37">
        <v>77.829502328166598</v>
      </c>
    </row>
    <row r="2920" spans="1:5" x14ac:dyDescent="0.2">
      <c r="A2920">
        <v>2017</v>
      </c>
      <c r="B2920" t="s">
        <v>41</v>
      </c>
      <c r="C2920" t="s">
        <v>48</v>
      </c>
      <c r="D2920" s="246" t="s">
        <v>82</v>
      </c>
      <c r="E2920" s="37">
        <v>19.800800811455801</v>
      </c>
    </row>
    <row r="2921" spans="1:5" x14ac:dyDescent="0.2">
      <c r="A2921">
        <v>2017</v>
      </c>
      <c r="B2921" t="s">
        <v>42</v>
      </c>
      <c r="C2921" t="s">
        <v>48</v>
      </c>
      <c r="D2921" s="246">
        <v>0</v>
      </c>
      <c r="E2921" s="37">
        <v>75.766226396654204</v>
      </c>
    </row>
    <row r="2922" spans="1:5" x14ac:dyDescent="0.2">
      <c r="A2922">
        <v>2017</v>
      </c>
      <c r="B2922" t="s">
        <v>42</v>
      </c>
      <c r="C2922" t="s">
        <v>48</v>
      </c>
      <c r="D2922" s="246" t="s">
        <v>82</v>
      </c>
      <c r="E2922" s="37">
        <v>18.355964711450699</v>
      </c>
    </row>
    <row r="2923" spans="1:5" x14ac:dyDescent="0.2">
      <c r="A2923">
        <v>2017</v>
      </c>
      <c r="B2923" t="s">
        <v>43</v>
      </c>
      <c r="C2923" t="s">
        <v>48</v>
      </c>
      <c r="D2923" s="246">
        <v>0</v>
      </c>
      <c r="E2923" s="37">
        <v>74.566741550451596</v>
      </c>
    </row>
    <row r="2924" spans="1:5" x14ac:dyDescent="0.2">
      <c r="A2924">
        <v>2017</v>
      </c>
      <c r="B2924" t="s">
        <v>43</v>
      </c>
      <c r="C2924" t="s">
        <v>48</v>
      </c>
      <c r="D2924" s="246" t="s">
        <v>82</v>
      </c>
      <c r="E2924" s="37">
        <v>17.318542633180201</v>
      </c>
    </row>
    <row r="2925" spans="1:5" x14ac:dyDescent="0.2">
      <c r="A2925">
        <v>2017</v>
      </c>
      <c r="B2925" t="s">
        <v>44</v>
      </c>
      <c r="C2925" t="s">
        <v>48</v>
      </c>
      <c r="D2925" s="246">
        <v>0</v>
      </c>
      <c r="E2925" s="37">
        <v>76.516291904739106</v>
      </c>
    </row>
    <row r="2926" spans="1:5" x14ac:dyDescent="0.2">
      <c r="A2926">
        <v>2017</v>
      </c>
      <c r="B2926" t="s">
        <v>44</v>
      </c>
      <c r="C2926" t="s">
        <v>48</v>
      </c>
      <c r="D2926" s="246" t="s">
        <v>82</v>
      </c>
      <c r="E2926" s="37">
        <v>18.4577347321556</v>
      </c>
    </row>
    <row r="2927" spans="1:5" x14ac:dyDescent="0.2">
      <c r="A2927">
        <v>2017</v>
      </c>
      <c r="B2927" t="s">
        <v>45</v>
      </c>
      <c r="C2927" t="s">
        <v>48</v>
      </c>
      <c r="D2927" s="246">
        <v>0</v>
      </c>
      <c r="E2927" s="37">
        <v>76.942786593190505</v>
      </c>
    </row>
    <row r="2928" spans="1:5" x14ac:dyDescent="0.2">
      <c r="A2928">
        <v>2017</v>
      </c>
      <c r="B2928" t="s">
        <v>45</v>
      </c>
      <c r="C2928" t="s">
        <v>48</v>
      </c>
      <c r="D2928" s="246" t="s">
        <v>82</v>
      </c>
      <c r="E2928" s="37">
        <v>19.425358289272701</v>
      </c>
    </row>
    <row r="2929" spans="1:5" x14ac:dyDescent="0.2">
      <c r="A2929">
        <v>2017</v>
      </c>
      <c r="B2929" t="s">
        <v>46</v>
      </c>
      <c r="C2929" t="s">
        <v>48</v>
      </c>
      <c r="D2929" s="246">
        <v>0</v>
      </c>
      <c r="E2929" s="37">
        <v>76.975420734371895</v>
      </c>
    </row>
    <row r="2930" spans="1:5" x14ac:dyDescent="0.2">
      <c r="A2930">
        <v>2017</v>
      </c>
      <c r="B2930" t="s">
        <v>46</v>
      </c>
      <c r="C2930" t="s">
        <v>48</v>
      </c>
      <c r="D2930" s="246" t="s">
        <v>82</v>
      </c>
      <c r="E2930" s="37">
        <v>18.825611982415399</v>
      </c>
    </row>
    <row r="2931" spans="1:5" x14ac:dyDescent="0.2">
      <c r="A2931">
        <v>2017</v>
      </c>
      <c r="B2931" t="s">
        <v>50</v>
      </c>
      <c r="C2931" t="s">
        <v>48</v>
      </c>
      <c r="D2931" s="246">
        <v>0</v>
      </c>
      <c r="E2931" s="37">
        <v>74.794695461777195</v>
      </c>
    </row>
    <row r="2932" spans="1:5" x14ac:dyDescent="0.2">
      <c r="A2932">
        <v>2017</v>
      </c>
      <c r="B2932" t="s">
        <v>50</v>
      </c>
      <c r="C2932" t="s">
        <v>48</v>
      </c>
      <c r="D2932" s="246" t="s">
        <v>82</v>
      </c>
      <c r="E2932" s="37">
        <v>18.818437805101301</v>
      </c>
    </row>
    <row r="2933" spans="1:5" x14ac:dyDescent="0.2">
      <c r="A2933">
        <v>2017</v>
      </c>
      <c r="B2933" t="s">
        <v>51</v>
      </c>
      <c r="C2933" t="s">
        <v>48</v>
      </c>
      <c r="D2933" s="246">
        <v>0</v>
      </c>
      <c r="E2933" s="37">
        <v>75.544100701415701</v>
      </c>
    </row>
    <row r="2934" spans="1:5" x14ac:dyDescent="0.2">
      <c r="A2934">
        <v>2017</v>
      </c>
      <c r="B2934" t="s">
        <v>51</v>
      </c>
      <c r="C2934" t="s">
        <v>48</v>
      </c>
      <c r="D2934" s="246" t="s">
        <v>82</v>
      </c>
      <c r="E2934" s="37">
        <v>17.783938189785399</v>
      </c>
    </row>
    <row r="2935" spans="1:5" x14ac:dyDescent="0.2">
      <c r="A2935">
        <v>2017</v>
      </c>
      <c r="B2935" t="s">
        <v>53</v>
      </c>
      <c r="C2935" t="s">
        <v>48</v>
      </c>
      <c r="D2935" s="246">
        <v>0</v>
      </c>
      <c r="E2935" s="37">
        <v>78.059052819865599</v>
      </c>
    </row>
    <row r="2936" spans="1:5" x14ac:dyDescent="0.2">
      <c r="A2936">
        <v>2017</v>
      </c>
      <c r="B2936" t="s">
        <v>53</v>
      </c>
      <c r="C2936" t="s">
        <v>48</v>
      </c>
      <c r="D2936" s="246" t="s">
        <v>82</v>
      </c>
      <c r="E2936" s="37">
        <v>19.059149607789202</v>
      </c>
    </row>
    <row r="2937" spans="1:5" x14ac:dyDescent="0.2">
      <c r="A2937">
        <v>2017</v>
      </c>
      <c r="B2937" t="s">
        <v>54</v>
      </c>
      <c r="C2937" t="s">
        <v>48</v>
      </c>
      <c r="D2937" s="246">
        <v>0</v>
      </c>
      <c r="E2937" s="37">
        <v>79.986374899266494</v>
      </c>
    </row>
    <row r="2938" spans="1:5" x14ac:dyDescent="0.2">
      <c r="A2938">
        <v>2017</v>
      </c>
      <c r="B2938" t="s">
        <v>54</v>
      </c>
      <c r="C2938" t="s">
        <v>48</v>
      </c>
      <c r="D2938" s="246" t="s">
        <v>82</v>
      </c>
      <c r="E2938" s="37">
        <v>20.245132669089401</v>
      </c>
    </row>
    <row r="2939" spans="1:5" x14ac:dyDescent="0.2">
      <c r="A2939">
        <v>2017</v>
      </c>
      <c r="B2939" t="s">
        <v>55</v>
      </c>
      <c r="C2939" t="s">
        <v>48</v>
      </c>
      <c r="D2939" s="246">
        <v>0</v>
      </c>
      <c r="E2939" s="37">
        <v>77.395067093326205</v>
      </c>
    </row>
    <row r="2940" spans="1:5" x14ac:dyDescent="0.2">
      <c r="A2940">
        <v>2017</v>
      </c>
      <c r="B2940" t="s">
        <v>55</v>
      </c>
      <c r="C2940" t="s">
        <v>48</v>
      </c>
      <c r="D2940" s="246" t="s">
        <v>82</v>
      </c>
      <c r="E2940" s="37">
        <v>18.603344088268901</v>
      </c>
    </row>
    <row r="2941" spans="1:5" x14ac:dyDescent="0.2">
      <c r="A2941">
        <v>2017</v>
      </c>
      <c r="B2941" t="s">
        <v>56</v>
      </c>
      <c r="C2941" t="s">
        <v>48</v>
      </c>
      <c r="D2941" s="246">
        <v>0</v>
      </c>
      <c r="E2941" s="37">
        <v>78.063085000092599</v>
      </c>
    </row>
    <row r="2942" spans="1:5" x14ac:dyDescent="0.2">
      <c r="A2942">
        <v>2017</v>
      </c>
      <c r="B2942" t="s">
        <v>56</v>
      </c>
      <c r="C2942" t="s">
        <v>48</v>
      </c>
      <c r="D2942" s="246" t="s">
        <v>82</v>
      </c>
      <c r="E2942" s="37">
        <v>18.805827353365999</v>
      </c>
    </row>
    <row r="2943" spans="1:5" x14ac:dyDescent="0.2">
      <c r="A2943">
        <v>2017</v>
      </c>
      <c r="B2943" t="s">
        <v>57</v>
      </c>
      <c r="C2943" t="s">
        <v>48</v>
      </c>
      <c r="D2943" s="246">
        <v>0</v>
      </c>
      <c r="E2943" s="37">
        <v>76.796582325427494</v>
      </c>
    </row>
    <row r="2944" spans="1:5" x14ac:dyDescent="0.2">
      <c r="A2944">
        <v>2017</v>
      </c>
      <c r="B2944" t="s">
        <v>57</v>
      </c>
      <c r="C2944" t="s">
        <v>48</v>
      </c>
      <c r="D2944" s="246" t="s">
        <v>82</v>
      </c>
      <c r="E2944" s="37">
        <v>18.683415516446701</v>
      </c>
    </row>
    <row r="2945" spans="1:5" x14ac:dyDescent="0.2">
      <c r="A2945">
        <v>2017</v>
      </c>
      <c r="B2945" t="s">
        <v>52</v>
      </c>
      <c r="C2945" t="s">
        <v>48</v>
      </c>
      <c r="D2945" s="246">
        <v>0</v>
      </c>
      <c r="E2945" s="37">
        <v>77.201304077643897</v>
      </c>
    </row>
    <row r="2946" spans="1:5" x14ac:dyDescent="0.2">
      <c r="A2946">
        <v>2017</v>
      </c>
      <c r="B2946" t="s">
        <v>52</v>
      </c>
      <c r="C2946" t="s">
        <v>48</v>
      </c>
      <c r="D2946" s="246" t="s">
        <v>82</v>
      </c>
      <c r="E2946" s="37">
        <v>18.584651823238499</v>
      </c>
    </row>
    <row r="2947" spans="1:5" x14ac:dyDescent="0.2">
      <c r="A2947">
        <v>2017</v>
      </c>
      <c r="B2947" t="s">
        <v>58</v>
      </c>
      <c r="C2947" t="s">
        <v>48</v>
      </c>
      <c r="D2947" s="246">
        <v>0</v>
      </c>
      <c r="E2947" s="37">
        <v>78.431668630997606</v>
      </c>
    </row>
    <row r="2948" spans="1:5" x14ac:dyDescent="0.2">
      <c r="A2948">
        <v>2017</v>
      </c>
      <c r="B2948" t="s">
        <v>58</v>
      </c>
      <c r="C2948" t="s">
        <v>48</v>
      </c>
      <c r="D2948" s="246" t="s">
        <v>82</v>
      </c>
      <c r="E2948" s="37">
        <v>19.8675585201511</v>
      </c>
    </row>
    <row r="2949" spans="1:5" x14ac:dyDescent="0.2">
      <c r="A2949">
        <v>2017</v>
      </c>
      <c r="B2949" t="s">
        <v>59</v>
      </c>
      <c r="C2949" t="s">
        <v>48</v>
      </c>
      <c r="D2949" s="246">
        <v>0</v>
      </c>
      <c r="E2949" s="37">
        <v>80.397437447558104</v>
      </c>
    </row>
    <row r="2950" spans="1:5" x14ac:dyDescent="0.2">
      <c r="A2950">
        <v>2017</v>
      </c>
      <c r="B2950" t="s">
        <v>59</v>
      </c>
      <c r="C2950" t="s">
        <v>48</v>
      </c>
      <c r="D2950" s="246" t="s">
        <v>82</v>
      </c>
      <c r="E2950" s="37">
        <v>20.501096708514201</v>
      </c>
    </row>
    <row r="2951" spans="1:5" x14ac:dyDescent="0.2">
      <c r="A2951">
        <v>2017</v>
      </c>
      <c r="B2951" t="s">
        <v>60</v>
      </c>
      <c r="C2951" t="s">
        <v>48</v>
      </c>
      <c r="D2951" s="246">
        <v>0</v>
      </c>
      <c r="E2951" s="37">
        <v>82.504784370772796</v>
      </c>
    </row>
    <row r="2952" spans="1:5" x14ac:dyDescent="0.2">
      <c r="A2952">
        <v>2017</v>
      </c>
      <c r="B2952" t="s">
        <v>60</v>
      </c>
      <c r="C2952" t="s">
        <v>48</v>
      </c>
      <c r="D2952" s="246" t="s">
        <v>82</v>
      </c>
      <c r="E2952" s="37">
        <v>22.003946761545802</v>
      </c>
    </row>
    <row r="2953" spans="1:5" x14ac:dyDescent="0.2">
      <c r="A2953">
        <v>2017</v>
      </c>
      <c r="B2953" t="s">
        <v>61</v>
      </c>
      <c r="C2953" t="s">
        <v>48</v>
      </c>
      <c r="D2953" s="246">
        <v>0</v>
      </c>
      <c r="E2953" s="37">
        <v>79.730361709057306</v>
      </c>
    </row>
    <row r="2954" spans="1:5" x14ac:dyDescent="0.2">
      <c r="A2954">
        <v>2017</v>
      </c>
      <c r="B2954" t="s">
        <v>61</v>
      </c>
      <c r="C2954" t="s">
        <v>48</v>
      </c>
      <c r="D2954" s="246" t="s">
        <v>82</v>
      </c>
      <c r="E2954" s="37">
        <v>20.186168837255799</v>
      </c>
    </row>
    <row r="2955" spans="1:5" x14ac:dyDescent="0.2">
      <c r="A2955">
        <v>2017</v>
      </c>
      <c r="B2955" t="s">
        <v>62</v>
      </c>
      <c r="C2955" t="s">
        <v>48</v>
      </c>
      <c r="D2955" s="246">
        <v>0</v>
      </c>
      <c r="E2955" s="37">
        <v>81.339079566707198</v>
      </c>
    </row>
    <row r="2956" spans="1:5" x14ac:dyDescent="0.2">
      <c r="A2956">
        <v>2017</v>
      </c>
      <c r="B2956" t="s">
        <v>62</v>
      </c>
      <c r="C2956" t="s">
        <v>48</v>
      </c>
      <c r="D2956" s="246" t="s">
        <v>82</v>
      </c>
      <c r="E2956" s="37">
        <v>20.855830799692701</v>
      </c>
    </row>
    <row r="2957" spans="1:5" x14ac:dyDescent="0.2">
      <c r="A2957">
        <v>2017</v>
      </c>
      <c r="B2957" t="s">
        <v>63</v>
      </c>
      <c r="C2957" t="s">
        <v>48</v>
      </c>
      <c r="D2957" s="246">
        <v>0</v>
      </c>
      <c r="E2957" s="37">
        <v>80.824569600764093</v>
      </c>
    </row>
    <row r="2958" spans="1:5" x14ac:dyDescent="0.2">
      <c r="A2958">
        <v>2017</v>
      </c>
      <c r="B2958" t="s">
        <v>63</v>
      </c>
      <c r="C2958" t="s">
        <v>48</v>
      </c>
      <c r="D2958" s="246" t="s">
        <v>82</v>
      </c>
      <c r="E2958" s="37">
        <v>20.238584628748502</v>
      </c>
    </row>
    <row r="2959" spans="1:5" x14ac:dyDescent="0.2">
      <c r="A2959">
        <v>2017</v>
      </c>
      <c r="B2959" t="s">
        <v>64</v>
      </c>
      <c r="C2959" t="s">
        <v>48</v>
      </c>
      <c r="D2959" s="246">
        <v>0</v>
      </c>
      <c r="E2959" s="37">
        <v>82.694415015173306</v>
      </c>
    </row>
    <row r="2960" spans="1:5" x14ac:dyDescent="0.2">
      <c r="A2960">
        <v>2017</v>
      </c>
      <c r="B2960" t="s">
        <v>64</v>
      </c>
      <c r="C2960" t="s">
        <v>48</v>
      </c>
      <c r="D2960" s="246" t="s">
        <v>82</v>
      </c>
      <c r="E2960" s="37">
        <v>21.827126175050701</v>
      </c>
    </row>
    <row r="2961" spans="1:5" x14ac:dyDescent="0.2">
      <c r="A2961">
        <v>2017</v>
      </c>
      <c r="B2961" t="s">
        <v>65</v>
      </c>
      <c r="C2961" t="s">
        <v>48</v>
      </c>
      <c r="D2961" s="246">
        <v>0</v>
      </c>
      <c r="E2961" s="37">
        <v>81.346056886292303</v>
      </c>
    </row>
    <row r="2962" spans="1:5" x14ac:dyDescent="0.2">
      <c r="A2962">
        <v>2017</v>
      </c>
      <c r="B2962" t="s">
        <v>65</v>
      </c>
      <c r="C2962" t="s">
        <v>48</v>
      </c>
      <c r="D2962" s="246" t="s">
        <v>82</v>
      </c>
      <c r="E2962" s="37">
        <v>20.9109664541201</v>
      </c>
    </row>
    <row r="2963" spans="1:5" x14ac:dyDescent="0.2">
      <c r="A2963">
        <v>2017</v>
      </c>
      <c r="B2963" t="s">
        <v>66</v>
      </c>
      <c r="C2963" t="s">
        <v>48</v>
      </c>
      <c r="D2963" s="246">
        <v>0</v>
      </c>
      <c r="E2963" s="37">
        <v>79.474340129499197</v>
      </c>
    </row>
    <row r="2964" spans="1:5" x14ac:dyDescent="0.2">
      <c r="A2964">
        <v>2017</v>
      </c>
      <c r="B2964" t="s">
        <v>66</v>
      </c>
      <c r="C2964" t="s">
        <v>48</v>
      </c>
      <c r="D2964" s="246" t="s">
        <v>82</v>
      </c>
      <c r="E2964" s="37">
        <v>20.0978409085048</v>
      </c>
    </row>
    <row r="2965" spans="1:5" x14ac:dyDescent="0.2">
      <c r="A2965">
        <v>2017</v>
      </c>
      <c r="B2965" t="s">
        <v>67</v>
      </c>
      <c r="C2965" t="s">
        <v>48</v>
      </c>
      <c r="D2965" s="246">
        <v>0</v>
      </c>
      <c r="E2965" s="37">
        <v>78.076455061059207</v>
      </c>
    </row>
    <row r="2966" spans="1:5" x14ac:dyDescent="0.2">
      <c r="A2966">
        <v>2017</v>
      </c>
      <c r="B2966" t="s">
        <v>67</v>
      </c>
      <c r="C2966" t="s">
        <v>48</v>
      </c>
      <c r="D2966" s="246" t="s">
        <v>82</v>
      </c>
      <c r="E2966" s="37">
        <v>19.085553207683699</v>
      </c>
    </row>
    <row r="2967" spans="1:5" x14ac:dyDescent="0.2">
      <c r="A2967">
        <v>2017</v>
      </c>
      <c r="B2967" t="s">
        <v>68</v>
      </c>
      <c r="C2967" t="s">
        <v>48</v>
      </c>
      <c r="D2967" s="246">
        <v>0</v>
      </c>
      <c r="E2967" s="37">
        <v>77.684766214759605</v>
      </c>
    </row>
    <row r="2968" spans="1:5" x14ac:dyDescent="0.2">
      <c r="A2968">
        <v>2017</v>
      </c>
      <c r="B2968" t="s">
        <v>68</v>
      </c>
      <c r="C2968" t="s">
        <v>48</v>
      </c>
      <c r="D2968" s="246" t="s">
        <v>82</v>
      </c>
      <c r="E2968" s="37">
        <v>18.615578992113001</v>
      </c>
    </row>
    <row r="2969" spans="1:5" x14ac:dyDescent="0.2">
      <c r="A2969">
        <v>2017</v>
      </c>
      <c r="B2969" t="s">
        <v>69</v>
      </c>
      <c r="C2969" t="s">
        <v>48</v>
      </c>
      <c r="D2969" s="246">
        <v>0</v>
      </c>
      <c r="E2969" s="37">
        <v>81.741809410931495</v>
      </c>
    </row>
    <row r="2970" spans="1:5" x14ac:dyDescent="0.2">
      <c r="A2970">
        <v>2017</v>
      </c>
      <c r="B2970" t="s">
        <v>69</v>
      </c>
      <c r="C2970" t="s">
        <v>48</v>
      </c>
      <c r="D2970" s="246" t="s">
        <v>82</v>
      </c>
      <c r="E2970" s="37">
        <v>20.943639317352801</v>
      </c>
    </row>
    <row r="2971" spans="1:5" x14ac:dyDescent="0.2">
      <c r="A2971">
        <v>2017</v>
      </c>
      <c r="B2971" t="s">
        <v>144</v>
      </c>
      <c r="C2971" t="s">
        <v>3</v>
      </c>
      <c r="D2971" s="246">
        <v>0</v>
      </c>
      <c r="E2971" s="37">
        <v>75.990340055605202</v>
      </c>
    </row>
    <row r="2972" spans="1:5" x14ac:dyDescent="0.2">
      <c r="A2972">
        <v>2017</v>
      </c>
      <c r="B2972" t="s">
        <v>144</v>
      </c>
      <c r="C2972" t="s">
        <v>3</v>
      </c>
      <c r="D2972" s="246" t="s">
        <v>82</v>
      </c>
      <c r="E2972" s="37">
        <v>18.631594110076399</v>
      </c>
    </row>
    <row r="2973" spans="1:5" x14ac:dyDescent="0.2">
      <c r="A2973">
        <v>2017</v>
      </c>
      <c r="B2973" t="s">
        <v>40</v>
      </c>
      <c r="C2973" t="s">
        <v>3</v>
      </c>
      <c r="D2973" s="246">
        <v>0</v>
      </c>
      <c r="E2973" s="37">
        <v>71.533526654177194</v>
      </c>
    </row>
    <row r="2974" spans="1:5" x14ac:dyDescent="0.2">
      <c r="A2974">
        <v>2017</v>
      </c>
      <c r="B2974" t="s">
        <v>40</v>
      </c>
      <c r="C2974" t="s">
        <v>3</v>
      </c>
      <c r="D2974" s="246" t="s">
        <v>82</v>
      </c>
      <c r="E2974" s="37">
        <v>15.971764629489</v>
      </c>
    </row>
    <row r="2975" spans="1:5" x14ac:dyDescent="0.2">
      <c r="A2975">
        <v>2017</v>
      </c>
      <c r="B2975" t="s">
        <v>41</v>
      </c>
      <c r="C2975" t="s">
        <v>3</v>
      </c>
      <c r="D2975" s="246">
        <v>0</v>
      </c>
      <c r="E2975" s="37">
        <v>74.249160809499301</v>
      </c>
    </row>
    <row r="2976" spans="1:5" x14ac:dyDescent="0.2">
      <c r="A2976">
        <v>2017</v>
      </c>
      <c r="B2976" t="s">
        <v>41</v>
      </c>
      <c r="C2976" t="s">
        <v>3</v>
      </c>
      <c r="D2976" s="246" t="s">
        <v>82</v>
      </c>
      <c r="E2976" s="37">
        <v>18.149090566517302</v>
      </c>
    </row>
    <row r="2977" spans="1:5" x14ac:dyDescent="0.2">
      <c r="A2977">
        <v>2017</v>
      </c>
      <c r="B2977" t="s">
        <v>42</v>
      </c>
      <c r="C2977" t="s">
        <v>3</v>
      </c>
      <c r="D2977" s="246">
        <v>0</v>
      </c>
      <c r="E2977" s="37">
        <v>72.141190038715195</v>
      </c>
    </row>
    <row r="2978" spans="1:5" x14ac:dyDescent="0.2">
      <c r="A2978">
        <v>2017</v>
      </c>
      <c r="B2978" t="s">
        <v>42</v>
      </c>
      <c r="C2978" t="s">
        <v>3</v>
      </c>
      <c r="D2978" s="246" t="s">
        <v>82</v>
      </c>
      <c r="E2978" s="37">
        <v>16.936357548641102</v>
      </c>
    </row>
    <row r="2979" spans="1:5" x14ac:dyDescent="0.2">
      <c r="A2979">
        <v>2017</v>
      </c>
      <c r="B2979" t="s">
        <v>43</v>
      </c>
      <c r="C2979" t="s">
        <v>3</v>
      </c>
      <c r="D2979" s="246">
        <v>0</v>
      </c>
      <c r="E2979" s="37">
        <v>71.837826951231506</v>
      </c>
    </row>
    <row r="2980" spans="1:5" x14ac:dyDescent="0.2">
      <c r="A2980">
        <v>2017</v>
      </c>
      <c r="B2980" t="s">
        <v>43</v>
      </c>
      <c r="C2980" t="s">
        <v>3</v>
      </c>
      <c r="D2980" s="246" t="s">
        <v>82</v>
      </c>
      <c r="E2980" s="37">
        <v>16.3279522423774</v>
      </c>
    </row>
    <row r="2981" spans="1:5" x14ac:dyDescent="0.2">
      <c r="A2981">
        <v>2017</v>
      </c>
      <c r="B2981" t="s">
        <v>44</v>
      </c>
      <c r="C2981" t="s">
        <v>3</v>
      </c>
      <c r="D2981" s="246">
        <v>0</v>
      </c>
      <c r="E2981" s="37">
        <v>72.289050666268693</v>
      </c>
    </row>
    <row r="2982" spans="1:5" x14ac:dyDescent="0.2">
      <c r="A2982">
        <v>2017</v>
      </c>
      <c r="B2982" t="s">
        <v>44</v>
      </c>
      <c r="C2982" t="s">
        <v>3</v>
      </c>
      <c r="D2982" s="246" t="s">
        <v>82</v>
      </c>
      <c r="E2982" s="37">
        <v>16.9904044278314</v>
      </c>
    </row>
    <row r="2983" spans="1:5" x14ac:dyDescent="0.2">
      <c r="A2983">
        <v>2017</v>
      </c>
      <c r="B2983" t="s">
        <v>45</v>
      </c>
      <c r="C2983" t="s">
        <v>3</v>
      </c>
      <c r="D2983" s="246">
        <v>0</v>
      </c>
      <c r="E2983" s="37">
        <v>74.185500218587094</v>
      </c>
    </row>
    <row r="2984" spans="1:5" x14ac:dyDescent="0.2">
      <c r="A2984">
        <v>2017</v>
      </c>
      <c r="B2984" t="s">
        <v>45</v>
      </c>
      <c r="C2984" t="s">
        <v>3</v>
      </c>
      <c r="D2984" s="246" t="s">
        <v>82</v>
      </c>
      <c r="E2984" s="37">
        <v>18.187596540311699</v>
      </c>
    </row>
    <row r="2985" spans="1:5" x14ac:dyDescent="0.2">
      <c r="A2985">
        <v>2017</v>
      </c>
      <c r="B2985" t="s">
        <v>46</v>
      </c>
      <c r="C2985" t="s">
        <v>3</v>
      </c>
      <c r="D2985" s="246">
        <v>0</v>
      </c>
      <c r="E2985" s="37">
        <v>73.652175752542604</v>
      </c>
    </row>
    <row r="2986" spans="1:5" x14ac:dyDescent="0.2">
      <c r="A2986">
        <v>2017</v>
      </c>
      <c r="B2986" t="s">
        <v>46</v>
      </c>
      <c r="C2986" t="s">
        <v>3</v>
      </c>
      <c r="D2986" s="246" t="s">
        <v>82</v>
      </c>
      <c r="E2986" s="37">
        <v>17.666582734387301</v>
      </c>
    </row>
    <row r="2987" spans="1:5" x14ac:dyDescent="0.2">
      <c r="A2987">
        <v>2017</v>
      </c>
      <c r="B2987" t="s">
        <v>50</v>
      </c>
      <c r="C2987" t="s">
        <v>3</v>
      </c>
      <c r="D2987" s="246">
        <v>0</v>
      </c>
      <c r="E2987" s="37">
        <v>70.853046038030797</v>
      </c>
    </row>
    <row r="2988" spans="1:5" x14ac:dyDescent="0.2">
      <c r="A2988">
        <v>2017</v>
      </c>
      <c r="B2988" t="s">
        <v>50</v>
      </c>
      <c r="C2988" t="s">
        <v>3</v>
      </c>
      <c r="D2988" s="246" t="s">
        <v>82</v>
      </c>
      <c r="E2988" s="37">
        <v>17.032477270867901</v>
      </c>
    </row>
    <row r="2989" spans="1:5" x14ac:dyDescent="0.2">
      <c r="A2989">
        <v>2017</v>
      </c>
      <c r="B2989" t="s">
        <v>51</v>
      </c>
      <c r="C2989" t="s">
        <v>3</v>
      </c>
      <c r="D2989" s="246">
        <v>0</v>
      </c>
      <c r="E2989" s="37">
        <v>71.234481760257097</v>
      </c>
    </row>
    <row r="2990" spans="1:5" x14ac:dyDescent="0.2">
      <c r="A2990">
        <v>2017</v>
      </c>
      <c r="B2990" t="s">
        <v>51</v>
      </c>
      <c r="C2990" t="s">
        <v>3</v>
      </c>
      <c r="D2990" s="246" t="s">
        <v>82</v>
      </c>
      <c r="E2990" s="37">
        <v>16.311258421279501</v>
      </c>
    </row>
    <row r="2991" spans="1:5" x14ac:dyDescent="0.2">
      <c r="A2991">
        <v>2017</v>
      </c>
      <c r="B2991" t="s">
        <v>53</v>
      </c>
      <c r="C2991" t="s">
        <v>3</v>
      </c>
      <c r="D2991" s="246">
        <v>0</v>
      </c>
      <c r="E2991" s="37">
        <v>74.065508432918094</v>
      </c>
    </row>
    <row r="2992" spans="1:5" x14ac:dyDescent="0.2">
      <c r="A2992">
        <v>2017</v>
      </c>
      <c r="B2992" t="s">
        <v>53</v>
      </c>
      <c r="C2992" t="s">
        <v>3</v>
      </c>
      <c r="D2992" s="246" t="s">
        <v>82</v>
      </c>
      <c r="E2992" s="37">
        <v>17.843687489093501</v>
      </c>
    </row>
    <row r="2993" spans="1:5" x14ac:dyDescent="0.2">
      <c r="A2993">
        <v>2017</v>
      </c>
      <c r="B2993" t="s">
        <v>54</v>
      </c>
      <c r="C2993" t="s">
        <v>3</v>
      </c>
      <c r="D2993" s="246">
        <v>0</v>
      </c>
      <c r="E2993" s="37">
        <v>75.9555117660109</v>
      </c>
    </row>
    <row r="2994" spans="1:5" x14ac:dyDescent="0.2">
      <c r="A2994">
        <v>2017</v>
      </c>
      <c r="B2994" t="s">
        <v>54</v>
      </c>
      <c r="C2994" t="s">
        <v>3</v>
      </c>
      <c r="D2994" s="246" t="s">
        <v>82</v>
      </c>
      <c r="E2994" s="37">
        <v>18.652968765175601</v>
      </c>
    </row>
    <row r="2995" spans="1:5" x14ac:dyDescent="0.2">
      <c r="A2995">
        <v>2017</v>
      </c>
      <c r="B2995" t="s">
        <v>55</v>
      </c>
      <c r="C2995" t="s">
        <v>3</v>
      </c>
      <c r="D2995" s="246">
        <v>0</v>
      </c>
      <c r="E2995" s="37">
        <v>73.528648527570397</v>
      </c>
    </row>
    <row r="2996" spans="1:5" x14ac:dyDescent="0.2">
      <c r="A2996">
        <v>2017</v>
      </c>
      <c r="B2996" t="s">
        <v>55</v>
      </c>
      <c r="C2996" t="s">
        <v>3</v>
      </c>
      <c r="D2996" s="246" t="s">
        <v>82</v>
      </c>
      <c r="E2996" s="37">
        <v>17.554085454009801</v>
      </c>
    </row>
    <row r="2997" spans="1:5" x14ac:dyDescent="0.2">
      <c r="A2997">
        <v>2017</v>
      </c>
      <c r="B2997" t="s">
        <v>56</v>
      </c>
      <c r="C2997" t="s">
        <v>3</v>
      </c>
      <c r="D2997" s="246">
        <v>0</v>
      </c>
      <c r="E2997" s="37">
        <v>74.270482200849898</v>
      </c>
    </row>
    <row r="2998" spans="1:5" x14ac:dyDescent="0.2">
      <c r="A2998">
        <v>2017</v>
      </c>
      <c r="B2998" t="s">
        <v>56</v>
      </c>
      <c r="C2998" t="s">
        <v>3</v>
      </c>
      <c r="D2998" s="246" t="s">
        <v>82</v>
      </c>
      <c r="E2998" s="37">
        <v>17.5227396066315</v>
      </c>
    </row>
    <row r="2999" spans="1:5" x14ac:dyDescent="0.2">
      <c r="A2999">
        <v>2017</v>
      </c>
      <c r="B2999" t="s">
        <v>57</v>
      </c>
      <c r="C2999" t="s">
        <v>3</v>
      </c>
      <c r="D2999" s="246">
        <v>0</v>
      </c>
      <c r="E2999" s="37">
        <v>71.965448601223201</v>
      </c>
    </row>
    <row r="3000" spans="1:5" x14ac:dyDescent="0.2">
      <c r="A3000">
        <v>2017</v>
      </c>
      <c r="B3000" t="s">
        <v>57</v>
      </c>
      <c r="C3000" t="s">
        <v>3</v>
      </c>
      <c r="D3000" s="246" t="s">
        <v>82</v>
      </c>
      <c r="E3000" s="37">
        <v>17.158146928287799</v>
      </c>
    </row>
    <row r="3001" spans="1:5" x14ac:dyDescent="0.2">
      <c r="A3001">
        <v>2017</v>
      </c>
      <c r="B3001" t="s">
        <v>52</v>
      </c>
      <c r="C3001" t="s">
        <v>3</v>
      </c>
      <c r="D3001" s="246">
        <v>0</v>
      </c>
      <c r="E3001" s="37">
        <v>72.920382046848999</v>
      </c>
    </row>
    <row r="3002" spans="1:5" x14ac:dyDescent="0.2">
      <c r="A3002">
        <v>2017</v>
      </c>
      <c r="B3002" t="s">
        <v>52</v>
      </c>
      <c r="C3002" t="s">
        <v>3</v>
      </c>
      <c r="D3002" s="246" t="s">
        <v>82</v>
      </c>
      <c r="E3002" s="37">
        <v>17.068626701150201</v>
      </c>
    </row>
    <row r="3003" spans="1:5" x14ac:dyDescent="0.2">
      <c r="A3003">
        <v>2017</v>
      </c>
      <c r="B3003" t="s">
        <v>58</v>
      </c>
      <c r="C3003" t="s">
        <v>3</v>
      </c>
      <c r="D3003" s="246">
        <v>0</v>
      </c>
      <c r="E3003" s="37">
        <v>73.708732807456798</v>
      </c>
    </row>
    <row r="3004" spans="1:5" x14ac:dyDescent="0.2">
      <c r="A3004">
        <v>2017</v>
      </c>
      <c r="B3004" t="s">
        <v>58</v>
      </c>
      <c r="C3004" t="s">
        <v>3</v>
      </c>
      <c r="D3004" s="246" t="s">
        <v>82</v>
      </c>
      <c r="E3004" s="37">
        <v>18.112698796595701</v>
      </c>
    </row>
    <row r="3005" spans="1:5" x14ac:dyDescent="0.2">
      <c r="A3005">
        <v>2017</v>
      </c>
      <c r="B3005" t="s">
        <v>59</v>
      </c>
      <c r="C3005" t="s">
        <v>3</v>
      </c>
      <c r="D3005" s="246">
        <v>0</v>
      </c>
      <c r="E3005" s="37">
        <v>77.487240898026599</v>
      </c>
    </row>
    <row r="3006" spans="1:5" x14ac:dyDescent="0.2">
      <c r="A3006">
        <v>2017</v>
      </c>
      <c r="B3006" t="s">
        <v>59</v>
      </c>
      <c r="C3006" t="s">
        <v>3</v>
      </c>
      <c r="D3006" s="246" t="s">
        <v>82</v>
      </c>
      <c r="E3006" s="37">
        <v>19.3280324661538</v>
      </c>
    </row>
    <row r="3007" spans="1:5" x14ac:dyDescent="0.2">
      <c r="A3007">
        <v>2017</v>
      </c>
      <c r="B3007" t="s">
        <v>60</v>
      </c>
      <c r="C3007" t="s">
        <v>3</v>
      </c>
      <c r="D3007" s="246">
        <v>0</v>
      </c>
      <c r="E3007" s="37">
        <v>78.494905634121494</v>
      </c>
    </row>
    <row r="3008" spans="1:5" x14ac:dyDescent="0.2">
      <c r="A3008">
        <v>2017</v>
      </c>
      <c r="B3008" t="s">
        <v>60</v>
      </c>
      <c r="C3008" t="s">
        <v>3</v>
      </c>
      <c r="D3008" s="246" t="s">
        <v>82</v>
      </c>
      <c r="E3008" s="37">
        <v>20.264142576181801</v>
      </c>
    </row>
    <row r="3009" spans="1:5" x14ac:dyDescent="0.2">
      <c r="A3009">
        <v>2017</v>
      </c>
      <c r="B3009" t="s">
        <v>61</v>
      </c>
      <c r="C3009" t="s">
        <v>3</v>
      </c>
      <c r="D3009" s="246">
        <v>0</v>
      </c>
      <c r="E3009" s="37">
        <v>76.479084791546299</v>
      </c>
    </row>
    <row r="3010" spans="1:5" x14ac:dyDescent="0.2">
      <c r="A3010">
        <v>2017</v>
      </c>
      <c r="B3010" t="s">
        <v>61</v>
      </c>
      <c r="C3010" t="s">
        <v>3</v>
      </c>
      <c r="D3010" s="246" t="s">
        <v>82</v>
      </c>
      <c r="E3010" s="37">
        <v>18.689369947072102</v>
      </c>
    </row>
    <row r="3011" spans="1:5" x14ac:dyDescent="0.2">
      <c r="A3011">
        <v>2017</v>
      </c>
      <c r="B3011" t="s">
        <v>62</v>
      </c>
      <c r="C3011" t="s">
        <v>3</v>
      </c>
      <c r="D3011" s="246">
        <v>0</v>
      </c>
      <c r="E3011" s="37">
        <v>78.357874609476596</v>
      </c>
    </row>
    <row r="3012" spans="1:5" x14ac:dyDescent="0.2">
      <c r="A3012">
        <v>2017</v>
      </c>
      <c r="B3012" t="s">
        <v>62</v>
      </c>
      <c r="C3012" t="s">
        <v>3</v>
      </c>
      <c r="D3012" s="246" t="s">
        <v>82</v>
      </c>
      <c r="E3012" s="37">
        <v>19.3750934865697</v>
      </c>
    </row>
    <row r="3013" spans="1:5" x14ac:dyDescent="0.2">
      <c r="A3013">
        <v>2017</v>
      </c>
      <c r="B3013" t="s">
        <v>63</v>
      </c>
      <c r="C3013" t="s">
        <v>3</v>
      </c>
      <c r="D3013" s="246">
        <v>0</v>
      </c>
      <c r="E3013" s="37">
        <v>77.375288061780495</v>
      </c>
    </row>
    <row r="3014" spans="1:5" x14ac:dyDescent="0.2">
      <c r="A3014">
        <v>2017</v>
      </c>
      <c r="B3014" t="s">
        <v>63</v>
      </c>
      <c r="C3014" t="s">
        <v>3</v>
      </c>
      <c r="D3014" s="246" t="s">
        <v>82</v>
      </c>
      <c r="E3014" s="37">
        <v>18.8361527885945</v>
      </c>
    </row>
    <row r="3015" spans="1:5" x14ac:dyDescent="0.2">
      <c r="A3015">
        <v>2017</v>
      </c>
      <c r="B3015" t="s">
        <v>64</v>
      </c>
      <c r="C3015" t="s">
        <v>3</v>
      </c>
      <c r="D3015" s="246">
        <v>0</v>
      </c>
      <c r="E3015" s="37">
        <v>79.370463972881495</v>
      </c>
    </row>
    <row r="3016" spans="1:5" x14ac:dyDescent="0.2">
      <c r="A3016">
        <v>2017</v>
      </c>
      <c r="B3016" t="s">
        <v>64</v>
      </c>
      <c r="C3016" t="s">
        <v>3</v>
      </c>
      <c r="D3016" s="246" t="s">
        <v>82</v>
      </c>
      <c r="E3016" s="37">
        <v>19.962047750907701</v>
      </c>
    </row>
    <row r="3017" spans="1:5" x14ac:dyDescent="0.2">
      <c r="A3017">
        <v>2017</v>
      </c>
      <c r="B3017" t="s">
        <v>65</v>
      </c>
      <c r="C3017" t="s">
        <v>3</v>
      </c>
      <c r="D3017" s="246">
        <v>0</v>
      </c>
      <c r="E3017" s="37">
        <v>78.038226202729206</v>
      </c>
    </row>
    <row r="3018" spans="1:5" x14ac:dyDescent="0.2">
      <c r="A3018">
        <v>2017</v>
      </c>
      <c r="B3018" t="s">
        <v>65</v>
      </c>
      <c r="C3018" t="s">
        <v>3</v>
      </c>
      <c r="D3018" s="246" t="s">
        <v>82</v>
      </c>
      <c r="E3018" s="37">
        <v>19.235951534584402</v>
      </c>
    </row>
    <row r="3019" spans="1:5" x14ac:dyDescent="0.2">
      <c r="A3019">
        <v>2017</v>
      </c>
      <c r="B3019" t="s">
        <v>66</v>
      </c>
      <c r="C3019" t="s">
        <v>3</v>
      </c>
      <c r="D3019" s="246">
        <v>0</v>
      </c>
      <c r="E3019" s="37">
        <v>75.801065102367701</v>
      </c>
    </row>
    <row r="3020" spans="1:5" x14ac:dyDescent="0.2">
      <c r="A3020">
        <v>2017</v>
      </c>
      <c r="B3020" t="s">
        <v>66</v>
      </c>
      <c r="C3020" t="s">
        <v>3</v>
      </c>
      <c r="D3020" s="246" t="s">
        <v>82</v>
      </c>
      <c r="E3020" s="37">
        <v>18.474757639133401</v>
      </c>
    </row>
    <row r="3021" spans="1:5" x14ac:dyDescent="0.2">
      <c r="A3021">
        <v>2017</v>
      </c>
      <c r="B3021" t="s">
        <v>67</v>
      </c>
      <c r="C3021" t="s">
        <v>3</v>
      </c>
      <c r="D3021" s="246">
        <v>0</v>
      </c>
      <c r="E3021" s="37">
        <v>74.4662550181379</v>
      </c>
    </row>
    <row r="3022" spans="1:5" x14ac:dyDescent="0.2">
      <c r="A3022">
        <v>2017</v>
      </c>
      <c r="B3022" t="s">
        <v>67</v>
      </c>
      <c r="C3022" t="s">
        <v>3</v>
      </c>
      <c r="D3022" s="246" t="s">
        <v>82</v>
      </c>
      <c r="E3022" s="37">
        <v>17.789189178617701</v>
      </c>
    </row>
    <row r="3023" spans="1:5" x14ac:dyDescent="0.2">
      <c r="A3023">
        <v>2017</v>
      </c>
      <c r="B3023" t="s">
        <v>68</v>
      </c>
      <c r="C3023" t="s">
        <v>3</v>
      </c>
      <c r="D3023" s="246">
        <v>0</v>
      </c>
      <c r="E3023" s="37">
        <v>74.338993067284605</v>
      </c>
    </row>
    <row r="3024" spans="1:5" x14ac:dyDescent="0.2">
      <c r="A3024">
        <v>2017</v>
      </c>
      <c r="B3024" t="s">
        <v>68</v>
      </c>
      <c r="C3024" t="s">
        <v>3</v>
      </c>
      <c r="D3024" s="246" t="s">
        <v>82</v>
      </c>
      <c r="E3024" s="37">
        <v>17.567445290449299</v>
      </c>
    </row>
    <row r="3025" spans="1:5" x14ac:dyDescent="0.2">
      <c r="A3025">
        <v>2017</v>
      </c>
      <c r="B3025" t="s">
        <v>69</v>
      </c>
      <c r="C3025" t="s">
        <v>3</v>
      </c>
      <c r="D3025" s="246">
        <v>0</v>
      </c>
      <c r="E3025" s="37">
        <v>78.368939084445799</v>
      </c>
    </row>
    <row r="3026" spans="1:5" x14ac:dyDescent="0.2">
      <c r="A3026">
        <v>2017</v>
      </c>
      <c r="B3026" t="s">
        <v>69</v>
      </c>
      <c r="C3026" t="s">
        <v>3</v>
      </c>
      <c r="D3026" s="246" t="s">
        <v>82</v>
      </c>
      <c r="E3026" s="37">
        <v>19.3188014986296</v>
      </c>
    </row>
    <row r="3027" spans="1:5" x14ac:dyDescent="0.2">
      <c r="A3027">
        <v>2018</v>
      </c>
      <c r="B3027" t="s">
        <v>144</v>
      </c>
      <c r="C3027" t="s">
        <v>47</v>
      </c>
      <c r="D3027" s="246">
        <v>0</v>
      </c>
      <c r="E3027" s="37">
        <v>72.7398339948885</v>
      </c>
    </row>
    <row r="3028" spans="1:5" x14ac:dyDescent="0.2">
      <c r="A3028">
        <v>2018</v>
      </c>
      <c r="B3028" t="s">
        <v>144</v>
      </c>
      <c r="C3028" t="s">
        <v>47</v>
      </c>
      <c r="D3028" s="246" t="s">
        <v>82</v>
      </c>
      <c r="E3028" s="37">
        <v>17.025738875048201</v>
      </c>
    </row>
    <row r="3029" spans="1:5" x14ac:dyDescent="0.2">
      <c r="A3029">
        <v>2018</v>
      </c>
      <c r="B3029" t="s">
        <v>40</v>
      </c>
      <c r="C3029" t="s">
        <v>47</v>
      </c>
      <c r="D3029" s="246">
        <v>0</v>
      </c>
      <c r="E3029" s="37">
        <v>68.629987716738697</v>
      </c>
    </row>
    <row r="3030" spans="1:5" x14ac:dyDescent="0.2">
      <c r="A3030">
        <v>2018</v>
      </c>
      <c r="B3030" t="s">
        <v>40</v>
      </c>
      <c r="C3030" t="s">
        <v>47</v>
      </c>
      <c r="D3030" s="246" t="s">
        <v>82</v>
      </c>
      <c r="E3030" s="37">
        <v>14.9742945237358</v>
      </c>
    </row>
    <row r="3031" spans="1:5" x14ac:dyDescent="0.2">
      <c r="A3031">
        <v>2018</v>
      </c>
      <c r="B3031" t="s">
        <v>41</v>
      </c>
      <c r="C3031" t="s">
        <v>47</v>
      </c>
      <c r="D3031" s="246">
        <v>0</v>
      </c>
      <c r="E3031" s="37">
        <v>71.313597265146896</v>
      </c>
    </row>
    <row r="3032" spans="1:5" x14ac:dyDescent="0.2">
      <c r="A3032">
        <v>2018</v>
      </c>
      <c r="B3032" t="s">
        <v>41</v>
      </c>
      <c r="C3032" t="s">
        <v>47</v>
      </c>
      <c r="D3032" s="246" t="s">
        <v>82</v>
      </c>
      <c r="E3032" s="37">
        <v>16.646299347745199</v>
      </c>
    </row>
    <row r="3033" spans="1:5" x14ac:dyDescent="0.2">
      <c r="A3033">
        <v>2018</v>
      </c>
      <c r="B3033" t="s">
        <v>42</v>
      </c>
      <c r="C3033" t="s">
        <v>47</v>
      </c>
      <c r="D3033" s="246">
        <v>0</v>
      </c>
      <c r="E3033" s="37">
        <v>69.065981575277405</v>
      </c>
    </row>
    <row r="3034" spans="1:5" x14ac:dyDescent="0.2">
      <c r="A3034">
        <v>2018</v>
      </c>
      <c r="B3034" t="s">
        <v>42</v>
      </c>
      <c r="C3034" t="s">
        <v>47</v>
      </c>
      <c r="D3034" s="246" t="s">
        <v>82</v>
      </c>
      <c r="E3034" s="37">
        <v>15.575386569924101</v>
      </c>
    </row>
    <row r="3035" spans="1:5" x14ac:dyDescent="0.2">
      <c r="A3035">
        <v>2018</v>
      </c>
      <c r="B3035" t="s">
        <v>43</v>
      </c>
      <c r="C3035" t="s">
        <v>47</v>
      </c>
      <c r="D3035" s="246">
        <v>0</v>
      </c>
      <c r="E3035" s="37">
        <v>69.760978850097999</v>
      </c>
    </row>
    <row r="3036" spans="1:5" x14ac:dyDescent="0.2">
      <c r="A3036">
        <v>2018</v>
      </c>
      <c r="B3036" t="s">
        <v>43</v>
      </c>
      <c r="C3036" t="s">
        <v>47</v>
      </c>
      <c r="D3036" s="246" t="s">
        <v>82</v>
      </c>
      <c r="E3036" s="37">
        <v>15.568547863208799</v>
      </c>
    </row>
    <row r="3037" spans="1:5" x14ac:dyDescent="0.2">
      <c r="A3037">
        <v>2018</v>
      </c>
      <c r="B3037" t="s">
        <v>44</v>
      </c>
      <c r="C3037" t="s">
        <v>47</v>
      </c>
      <c r="D3037" s="246">
        <v>0</v>
      </c>
      <c r="E3037" s="37">
        <v>68.702480453784105</v>
      </c>
    </row>
    <row r="3038" spans="1:5" x14ac:dyDescent="0.2">
      <c r="A3038">
        <v>2018</v>
      </c>
      <c r="B3038" t="s">
        <v>44</v>
      </c>
      <c r="C3038" t="s">
        <v>47</v>
      </c>
      <c r="D3038" s="246" t="s">
        <v>82</v>
      </c>
      <c r="E3038" s="37">
        <v>15.578126827758201</v>
      </c>
    </row>
    <row r="3039" spans="1:5" x14ac:dyDescent="0.2">
      <c r="A3039">
        <v>2018</v>
      </c>
      <c r="B3039" t="s">
        <v>45</v>
      </c>
      <c r="C3039" t="s">
        <v>47</v>
      </c>
      <c r="D3039" s="246">
        <v>0</v>
      </c>
      <c r="E3039" s="37">
        <v>71.904064851163298</v>
      </c>
    </row>
    <row r="3040" spans="1:5" x14ac:dyDescent="0.2">
      <c r="A3040">
        <v>2018</v>
      </c>
      <c r="B3040" t="s">
        <v>45</v>
      </c>
      <c r="C3040" t="s">
        <v>47</v>
      </c>
      <c r="D3040" s="246" t="s">
        <v>82</v>
      </c>
      <c r="E3040" s="37">
        <v>17.042051894277801</v>
      </c>
    </row>
    <row r="3041" spans="1:5" x14ac:dyDescent="0.2">
      <c r="A3041">
        <v>2018</v>
      </c>
      <c r="B3041" t="s">
        <v>46</v>
      </c>
      <c r="C3041" t="s">
        <v>47</v>
      </c>
      <c r="D3041" s="246">
        <v>0</v>
      </c>
      <c r="E3041" s="37">
        <v>70.973472907213804</v>
      </c>
    </row>
    <row r="3042" spans="1:5" x14ac:dyDescent="0.2">
      <c r="A3042">
        <v>2018</v>
      </c>
      <c r="B3042" t="s">
        <v>46</v>
      </c>
      <c r="C3042" t="s">
        <v>47</v>
      </c>
      <c r="D3042" s="246" t="s">
        <v>82</v>
      </c>
      <c r="E3042" s="37">
        <v>16.690376901076501</v>
      </c>
    </row>
    <row r="3043" spans="1:5" x14ac:dyDescent="0.2">
      <c r="A3043">
        <v>2018</v>
      </c>
      <c r="B3043" t="s">
        <v>50</v>
      </c>
      <c r="C3043" t="s">
        <v>47</v>
      </c>
      <c r="D3043" s="246">
        <v>0</v>
      </c>
      <c r="E3043" s="37">
        <v>67.415154257590402</v>
      </c>
    </row>
    <row r="3044" spans="1:5" x14ac:dyDescent="0.2">
      <c r="A3044">
        <v>2018</v>
      </c>
      <c r="B3044" t="s">
        <v>50</v>
      </c>
      <c r="C3044" t="s">
        <v>47</v>
      </c>
      <c r="D3044" s="246" t="s">
        <v>82</v>
      </c>
      <c r="E3044" s="37">
        <v>15.237812761772499</v>
      </c>
    </row>
    <row r="3045" spans="1:5" x14ac:dyDescent="0.2">
      <c r="A3045">
        <v>2018</v>
      </c>
      <c r="B3045" t="s">
        <v>51</v>
      </c>
      <c r="C3045" t="s">
        <v>47</v>
      </c>
      <c r="D3045" s="246">
        <v>0</v>
      </c>
      <c r="E3045" s="37">
        <v>67.198785716069096</v>
      </c>
    </row>
    <row r="3046" spans="1:5" x14ac:dyDescent="0.2">
      <c r="A3046">
        <v>2018</v>
      </c>
      <c r="B3046" t="s">
        <v>51</v>
      </c>
      <c r="C3046" t="s">
        <v>47</v>
      </c>
      <c r="D3046" s="246" t="s">
        <v>82</v>
      </c>
      <c r="E3046" s="37">
        <v>14.6667812810048</v>
      </c>
    </row>
    <row r="3047" spans="1:5" x14ac:dyDescent="0.2">
      <c r="A3047">
        <v>2018</v>
      </c>
      <c r="B3047" t="s">
        <v>53</v>
      </c>
      <c r="C3047" t="s">
        <v>47</v>
      </c>
      <c r="D3047" s="246">
        <v>0</v>
      </c>
      <c r="E3047" s="37">
        <v>70.339836403872596</v>
      </c>
    </row>
    <row r="3048" spans="1:5" x14ac:dyDescent="0.2">
      <c r="A3048">
        <v>2018</v>
      </c>
      <c r="B3048" t="s">
        <v>53</v>
      </c>
      <c r="C3048" t="s">
        <v>47</v>
      </c>
      <c r="D3048" s="246" t="s">
        <v>82</v>
      </c>
      <c r="E3048" s="37">
        <v>16.4520333456251</v>
      </c>
    </row>
    <row r="3049" spans="1:5" x14ac:dyDescent="0.2">
      <c r="A3049">
        <v>2018</v>
      </c>
      <c r="B3049" t="s">
        <v>54</v>
      </c>
      <c r="C3049" t="s">
        <v>47</v>
      </c>
      <c r="D3049" s="246">
        <v>0</v>
      </c>
      <c r="E3049" s="37">
        <v>72.183347331864695</v>
      </c>
    </row>
    <row r="3050" spans="1:5" x14ac:dyDescent="0.2">
      <c r="A3050">
        <v>2018</v>
      </c>
      <c r="B3050" t="s">
        <v>54</v>
      </c>
      <c r="C3050" t="s">
        <v>47</v>
      </c>
      <c r="D3050" s="246" t="s">
        <v>82</v>
      </c>
      <c r="E3050" s="37">
        <v>16.821242770314299</v>
      </c>
    </row>
    <row r="3051" spans="1:5" x14ac:dyDescent="0.2">
      <c r="A3051">
        <v>2018</v>
      </c>
      <c r="B3051" t="s">
        <v>55</v>
      </c>
      <c r="C3051" t="s">
        <v>47</v>
      </c>
      <c r="D3051" s="246">
        <v>0</v>
      </c>
      <c r="E3051" s="37">
        <v>69.919870678128305</v>
      </c>
    </row>
    <row r="3052" spans="1:5" x14ac:dyDescent="0.2">
      <c r="A3052">
        <v>2018</v>
      </c>
      <c r="B3052" t="s">
        <v>55</v>
      </c>
      <c r="C3052" t="s">
        <v>47</v>
      </c>
      <c r="D3052" s="246" t="s">
        <v>82</v>
      </c>
      <c r="E3052" s="37">
        <v>16.331911281018598</v>
      </c>
    </row>
    <row r="3053" spans="1:5" x14ac:dyDescent="0.2">
      <c r="A3053">
        <v>2018</v>
      </c>
      <c r="B3053" t="s">
        <v>56</v>
      </c>
      <c r="C3053" t="s">
        <v>47</v>
      </c>
      <c r="D3053" s="246">
        <v>0</v>
      </c>
      <c r="E3053" s="37">
        <v>70.7754693381588</v>
      </c>
    </row>
    <row r="3054" spans="1:5" x14ac:dyDescent="0.2">
      <c r="A3054">
        <v>2018</v>
      </c>
      <c r="B3054" t="s">
        <v>56</v>
      </c>
      <c r="C3054" t="s">
        <v>47</v>
      </c>
      <c r="D3054" s="246" t="s">
        <v>82</v>
      </c>
      <c r="E3054" s="37">
        <v>16.0253663953293</v>
      </c>
    </row>
    <row r="3055" spans="1:5" x14ac:dyDescent="0.2">
      <c r="A3055">
        <v>2018</v>
      </c>
      <c r="B3055" t="s">
        <v>57</v>
      </c>
      <c r="C3055" t="s">
        <v>47</v>
      </c>
      <c r="D3055" s="246">
        <v>0</v>
      </c>
      <c r="E3055" s="37">
        <v>67.589529595515202</v>
      </c>
    </row>
    <row r="3056" spans="1:5" x14ac:dyDescent="0.2">
      <c r="A3056">
        <v>2018</v>
      </c>
      <c r="B3056" t="s">
        <v>57</v>
      </c>
      <c r="C3056" t="s">
        <v>47</v>
      </c>
      <c r="D3056" s="246" t="s">
        <v>82</v>
      </c>
      <c r="E3056" s="37">
        <v>15.461383371305599</v>
      </c>
    </row>
    <row r="3057" spans="1:5" x14ac:dyDescent="0.2">
      <c r="A3057">
        <v>2018</v>
      </c>
      <c r="B3057" t="s">
        <v>52</v>
      </c>
      <c r="C3057" t="s">
        <v>47</v>
      </c>
      <c r="D3057" s="246">
        <v>0</v>
      </c>
      <c r="E3057" s="37">
        <v>68.962640515092005</v>
      </c>
    </row>
    <row r="3058" spans="1:5" x14ac:dyDescent="0.2">
      <c r="A3058">
        <v>2018</v>
      </c>
      <c r="B3058" t="s">
        <v>52</v>
      </c>
      <c r="C3058" t="s">
        <v>47</v>
      </c>
      <c r="D3058" s="246" t="s">
        <v>82</v>
      </c>
      <c r="E3058" s="37">
        <v>15.338052687267901</v>
      </c>
    </row>
    <row r="3059" spans="1:5" x14ac:dyDescent="0.2">
      <c r="A3059">
        <v>2018</v>
      </c>
      <c r="B3059" t="s">
        <v>58</v>
      </c>
      <c r="C3059" t="s">
        <v>47</v>
      </c>
      <c r="D3059" s="246">
        <v>0</v>
      </c>
      <c r="E3059" s="37">
        <v>69.457468838516903</v>
      </c>
    </row>
    <row r="3060" spans="1:5" x14ac:dyDescent="0.2">
      <c r="A3060">
        <v>2018</v>
      </c>
      <c r="B3060" t="s">
        <v>58</v>
      </c>
      <c r="C3060" t="s">
        <v>47</v>
      </c>
      <c r="D3060" s="246" t="s">
        <v>82</v>
      </c>
      <c r="E3060" s="37">
        <v>16.182910264507399</v>
      </c>
    </row>
    <row r="3061" spans="1:5" x14ac:dyDescent="0.2">
      <c r="A3061">
        <v>2018</v>
      </c>
      <c r="B3061" t="s">
        <v>59</v>
      </c>
      <c r="C3061" t="s">
        <v>47</v>
      </c>
      <c r="D3061" s="246">
        <v>0</v>
      </c>
      <c r="E3061" s="37">
        <v>74.8820060903616</v>
      </c>
    </row>
    <row r="3062" spans="1:5" x14ac:dyDescent="0.2">
      <c r="A3062">
        <v>2018</v>
      </c>
      <c r="B3062" t="s">
        <v>59</v>
      </c>
      <c r="C3062" t="s">
        <v>47</v>
      </c>
      <c r="D3062" s="246" t="s">
        <v>82</v>
      </c>
      <c r="E3062" s="37">
        <v>18.081254261866601</v>
      </c>
    </row>
    <row r="3063" spans="1:5" x14ac:dyDescent="0.2">
      <c r="A3063">
        <v>2018</v>
      </c>
      <c r="B3063" t="s">
        <v>60</v>
      </c>
      <c r="C3063" t="s">
        <v>47</v>
      </c>
      <c r="D3063" s="246">
        <v>0</v>
      </c>
      <c r="E3063" s="37">
        <v>74.969353053224296</v>
      </c>
    </row>
    <row r="3064" spans="1:5" x14ac:dyDescent="0.2">
      <c r="A3064">
        <v>2018</v>
      </c>
      <c r="B3064" t="s">
        <v>60</v>
      </c>
      <c r="C3064" t="s">
        <v>47</v>
      </c>
      <c r="D3064" s="246" t="s">
        <v>82</v>
      </c>
      <c r="E3064" s="37">
        <v>18.415865484812201</v>
      </c>
    </row>
    <row r="3065" spans="1:5" x14ac:dyDescent="0.2">
      <c r="A3065">
        <v>2018</v>
      </c>
      <c r="B3065" t="s">
        <v>61</v>
      </c>
      <c r="C3065" t="s">
        <v>47</v>
      </c>
      <c r="D3065" s="246">
        <v>0</v>
      </c>
      <c r="E3065" s="37">
        <v>73.340474868347002</v>
      </c>
    </row>
    <row r="3066" spans="1:5" x14ac:dyDescent="0.2">
      <c r="A3066">
        <v>2018</v>
      </c>
      <c r="B3066" t="s">
        <v>61</v>
      </c>
      <c r="C3066" t="s">
        <v>47</v>
      </c>
      <c r="D3066" s="246" t="s">
        <v>82</v>
      </c>
      <c r="E3066" s="37">
        <v>16.859181439101999</v>
      </c>
    </row>
    <row r="3067" spans="1:5" x14ac:dyDescent="0.2">
      <c r="A3067">
        <v>2018</v>
      </c>
      <c r="B3067" t="s">
        <v>62</v>
      </c>
      <c r="C3067" t="s">
        <v>47</v>
      </c>
      <c r="D3067" s="246">
        <v>0</v>
      </c>
      <c r="E3067" s="37">
        <v>75.563002430531199</v>
      </c>
    </row>
    <row r="3068" spans="1:5" x14ac:dyDescent="0.2">
      <c r="A3068">
        <v>2018</v>
      </c>
      <c r="B3068" t="s">
        <v>62</v>
      </c>
      <c r="C3068" t="s">
        <v>47</v>
      </c>
      <c r="D3068" s="246" t="s">
        <v>82</v>
      </c>
      <c r="E3068" s="37">
        <v>17.7072520438848</v>
      </c>
    </row>
    <row r="3069" spans="1:5" x14ac:dyDescent="0.2">
      <c r="A3069">
        <v>2018</v>
      </c>
      <c r="B3069" t="s">
        <v>63</v>
      </c>
      <c r="C3069" t="s">
        <v>47</v>
      </c>
      <c r="D3069" s="246">
        <v>0</v>
      </c>
      <c r="E3069" s="37">
        <v>74.294912694757798</v>
      </c>
    </row>
    <row r="3070" spans="1:5" x14ac:dyDescent="0.2">
      <c r="A3070">
        <v>2018</v>
      </c>
      <c r="B3070" t="s">
        <v>63</v>
      </c>
      <c r="C3070" t="s">
        <v>47</v>
      </c>
      <c r="D3070" s="246" t="s">
        <v>82</v>
      </c>
      <c r="E3070" s="37">
        <v>17.407482823653499</v>
      </c>
    </row>
    <row r="3071" spans="1:5" x14ac:dyDescent="0.2">
      <c r="A3071">
        <v>2018</v>
      </c>
      <c r="B3071" t="s">
        <v>64</v>
      </c>
      <c r="C3071" t="s">
        <v>47</v>
      </c>
      <c r="D3071" s="246">
        <v>0</v>
      </c>
      <c r="E3071" s="37">
        <v>76.388572351667804</v>
      </c>
    </row>
    <row r="3072" spans="1:5" x14ac:dyDescent="0.2">
      <c r="A3072">
        <v>2018</v>
      </c>
      <c r="B3072" t="s">
        <v>64</v>
      </c>
      <c r="C3072" t="s">
        <v>47</v>
      </c>
      <c r="D3072" s="246" t="s">
        <v>82</v>
      </c>
      <c r="E3072" s="37">
        <v>17.995785955686301</v>
      </c>
    </row>
    <row r="3073" spans="1:5" x14ac:dyDescent="0.2">
      <c r="A3073">
        <v>2018</v>
      </c>
      <c r="B3073" t="s">
        <v>65</v>
      </c>
      <c r="C3073" t="s">
        <v>47</v>
      </c>
      <c r="D3073" s="246">
        <v>0</v>
      </c>
      <c r="E3073" s="37">
        <v>74.907513054646103</v>
      </c>
    </row>
    <row r="3074" spans="1:5" x14ac:dyDescent="0.2">
      <c r="A3074">
        <v>2018</v>
      </c>
      <c r="B3074" t="s">
        <v>65</v>
      </c>
      <c r="C3074" t="s">
        <v>47</v>
      </c>
      <c r="D3074" s="246" t="s">
        <v>82</v>
      </c>
      <c r="E3074" s="37">
        <v>17.3263378015154</v>
      </c>
    </row>
    <row r="3075" spans="1:5" x14ac:dyDescent="0.2">
      <c r="A3075">
        <v>2018</v>
      </c>
      <c r="B3075" t="s">
        <v>66</v>
      </c>
      <c r="C3075" t="s">
        <v>47</v>
      </c>
      <c r="D3075" s="246">
        <v>0</v>
      </c>
      <c r="E3075" s="37">
        <v>72.639436993769607</v>
      </c>
    </row>
    <row r="3076" spans="1:5" x14ac:dyDescent="0.2">
      <c r="A3076">
        <v>2018</v>
      </c>
      <c r="B3076" t="s">
        <v>66</v>
      </c>
      <c r="C3076" t="s">
        <v>47</v>
      </c>
      <c r="D3076" s="246" t="s">
        <v>82</v>
      </c>
      <c r="E3076" s="37">
        <v>16.904396634193098</v>
      </c>
    </row>
    <row r="3077" spans="1:5" x14ac:dyDescent="0.2">
      <c r="A3077">
        <v>2018</v>
      </c>
      <c r="B3077" t="s">
        <v>67</v>
      </c>
      <c r="C3077" t="s">
        <v>47</v>
      </c>
      <c r="D3077" s="246">
        <v>0</v>
      </c>
      <c r="E3077" s="37">
        <v>71.607676898596495</v>
      </c>
    </row>
    <row r="3078" spans="1:5" x14ac:dyDescent="0.2">
      <c r="A3078">
        <v>2018</v>
      </c>
      <c r="B3078" t="s">
        <v>67</v>
      </c>
      <c r="C3078" t="s">
        <v>47</v>
      </c>
      <c r="D3078" s="246" t="s">
        <v>82</v>
      </c>
      <c r="E3078" s="37">
        <v>16.715877948064499</v>
      </c>
    </row>
    <row r="3079" spans="1:5" x14ac:dyDescent="0.2">
      <c r="A3079">
        <v>2018</v>
      </c>
      <c r="B3079" t="s">
        <v>68</v>
      </c>
      <c r="C3079" t="s">
        <v>47</v>
      </c>
      <c r="D3079" s="246">
        <v>0</v>
      </c>
      <c r="E3079" s="37">
        <v>71.362814662626207</v>
      </c>
    </row>
    <row r="3080" spans="1:5" x14ac:dyDescent="0.2">
      <c r="A3080">
        <v>2018</v>
      </c>
      <c r="B3080" t="s">
        <v>68</v>
      </c>
      <c r="C3080" t="s">
        <v>47</v>
      </c>
      <c r="D3080" s="246" t="s">
        <v>82</v>
      </c>
      <c r="E3080" s="37">
        <v>16.519394862408198</v>
      </c>
    </row>
    <row r="3081" spans="1:5" x14ac:dyDescent="0.2">
      <c r="A3081">
        <v>2018</v>
      </c>
      <c r="B3081" t="s">
        <v>69</v>
      </c>
      <c r="C3081" t="s">
        <v>47</v>
      </c>
      <c r="D3081" s="246">
        <v>0</v>
      </c>
      <c r="E3081" s="37">
        <v>74.942859732857102</v>
      </c>
    </row>
    <row r="3082" spans="1:5" x14ac:dyDescent="0.2">
      <c r="A3082">
        <v>2018</v>
      </c>
      <c r="B3082" t="s">
        <v>69</v>
      </c>
      <c r="C3082" t="s">
        <v>47</v>
      </c>
      <c r="D3082" s="246" t="s">
        <v>82</v>
      </c>
      <c r="E3082" s="37">
        <v>17.4438877176127</v>
      </c>
    </row>
    <row r="3083" spans="1:5" x14ac:dyDescent="0.2">
      <c r="A3083">
        <v>2018</v>
      </c>
      <c r="B3083" t="s">
        <v>144</v>
      </c>
      <c r="C3083" t="s">
        <v>48</v>
      </c>
      <c r="D3083" s="246">
        <v>0</v>
      </c>
      <c r="E3083" s="37">
        <v>79.800289198281206</v>
      </c>
    </row>
    <row r="3084" spans="1:5" x14ac:dyDescent="0.2">
      <c r="A3084">
        <v>2018</v>
      </c>
      <c r="B3084" t="s">
        <v>144</v>
      </c>
      <c r="C3084" t="s">
        <v>48</v>
      </c>
      <c r="D3084" s="246" t="s">
        <v>82</v>
      </c>
      <c r="E3084" s="37">
        <v>20.244404559926501</v>
      </c>
    </row>
    <row r="3085" spans="1:5" x14ac:dyDescent="0.2">
      <c r="A3085">
        <v>2018</v>
      </c>
      <c r="B3085" t="s">
        <v>40</v>
      </c>
      <c r="C3085" t="s">
        <v>48</v>
      </c>
      <c r="D3085" s="246">
        <v>0</v>
      </c>
      <c r="E3085" s="37">
        <v>75.323747329532097</v>
      </c>
    </row>
    <row r="3086" spans="1:5" x14ac:dyDescent="0.2">
      <c r="A3086">
        <v>2018</v>
      </c>
      <c r="B3086" t="s">
        <v>40</v>
      </c>
      <c r="C3086" t="s">
        <v>48</v>
      </c>
      <c r="D3086" s="246" t="s">
        <v>82</v>
      </c>
      <c r="E3086" s="37">
        <v>17.3091739072599</v>
      </c>
    </row>
    <row r="3087" spans="1:5" x14ac:dyDescent="0.2">
      <c r="A3087">
        <v>2018</v>
      </c>
      <c r="B3087" t="s">
        <v>41</v>
      </c>
      <c r="C3087" t="s">
        <v>48</v>
      </c>
      <c r="D3087" s="246">
        <v>0</v>
      </c>
      <c r="E3087" s="37">
        <v>78.103517536736305</v>
      </c>
    </row>
    <row r="3088" spans="1:5" x14ac:dyDescent="0.2">
      <c r="A3088">
        <v>2018</v>
      </c>
      <c r="B3088" t="s">
        <v>41</v>
      </c>
      <c r="C3088" t="s">
        <v>48</v>
      </c>
      <c r="D3088" s="246" t="s">
        <v>82</v>
      </c>
      <c r="E3088" s="37">
        <v>19.936266230349201</v>
      </c>
    </row>
    <row r="3089" spans="1:5" x14ac:dyDescent="0.2">
      <c r="A3089">
        <v>2018</v>
      </c>
      <c r="B3089" t="s">
        <v>42</v>
      </c>
      <c r="C3089" t="s">
        <v>48</v>
      </c>
      <c r="D3089" s="246">
        <v>0</v>
      </c>
      <c r="E3089" s="37">
        <v>76.013310937979398</v>
      </c>
    </row>
    <row r="3090" spans="1:5" x14ac:dyDescent="0.2">
      <c r="A3090">
        <v>2018</v>
      </c>
      <c r="B3090" t="s">
        <v>42</v>
      </c>
      <c r="C3090" t="s">
        <v>48</v>
      </c>
      <c r="D3090" s="246" t="s">
        <v>82</v>
      </c>
      <c r="E3090" s="37">
        <v>18.479669250138301</v>
      </c>
    </row>
    <row r="3091" spans="1:5" x14ac:dyDescent="0.2">
      <c r="A3091">
        <v>2018</v>
      </c>
      <c r="B3091" t="s">
        <v>43</v>
      </c>
      <c r="C3091" t="s">
        <v>48</v>
      </c>
      <c r="D3091" s="246">
        <v>0</v>
      </c>
      <c r="E3091" s="37">
        <v>74.830559719986297</v>
      </c>
    </row>
    <row r="3092" spans="1:5" x14ac:dyDescent="0.2">
      <c r="A3092">
        <v>2018</v>
      </c>
      <c r="B3092" t="s">
        <v>43</v>
      </c>
      <c r="C3092" t="s">
        <v>48</v>
      </c>
      <c r="D3092" s="246" t="s">
        <v>82</v>
      </c>
      <c r="E3092" s="37">
        <v>17.469092861071001</v>
      </c>
    </row>
    <row r="3093" spans="1:5" x14ac:dyDescent="0.2">
      <c r="A3093">
        <v>2018</v>
      </c>
      <c r="B3093" t="s">
        <v>44</v>
      </c>
      <c r="C3093" t="s">
        <v>48</v>
      </c>
      <c r="D3093" s="246">
        <v>0</v>
      </c>
      <c r="E3093" s="37">
        <v>76.739243395848504</v>
      </c>
    </row>
    <row r="3094" spans="1:5" x14ac:dyDescent="0.2">
      <c r="A3094">
        <v>2018</v>
      </c>
      <c r="B3094" t="s">
        <v>44</v>
      </c>
      <c r="C3094" t="s">
        <v>48</v>
      </c>
      <c r="D3094" s="246" t="s">
        <v>82</v>
      </c>
      <c r="E3094" s="37">
        <v>18.5739412868692</v>
      </c>
    </row>
    <row r="3095" spans="1:5" x14ac:dyDescent="0.2">
      <c r="A3095">
        <v>2018</v>
      </c>
      <c r="B3095" t="s">
        <v>45</v>
      </c>
      <c r="C3095" t="s">
        <v>48</v>
      </c>
      <c r="D3095" s="246">
        <v>0</v>
      </c>
      <c r="E3095" s="37">
        <v>77.141140692271705</v>
      </c>
    </row>
    <row r="3096" spans="1:5" x14ac:dyDescent="0.2">
      <c r="A3096">
        <v>2018</v>
      </c>
      <c r="B3096" t="s">
        <v>45</v>
      </c>
      <c r="C3096" t="s">
        <v>48</v>
      </c>
      <c r="D3096" s="246" t="s">
        <v>82</v>
      </c>
      <c r="E3096" s="37">
        <v>19.538464902224401</v>
      </c>
    </row>
    <row r="3097" spans="1:5" x14ac:dyDescent="0.2">
      <c r="A3097">
        <v>2018</v>
      </c>
      <c r="B3097" t="s">
        <v>46</v>
      </c>
      <c r="C3097" t="s">
        <v>48</v>
      </c>
      <c r="D3097" s="246">
        <v>0</v>
      </c>
      <c r="E3097" s="37">
        <v>77.228244310706103</v>
      </c>
    </row>
    <row r="3098" spans="1:5" x14ac:dyDescent="0.2">
      <c r="A3098">
        <v>2018</v>
      </c>
      <c r="B3098" t="s">
        <v>46</v>
      </c>
      <c r="C3098" t="s">
        <v>48</v>
      </c>
      <c r="D3098" s="246" t="s">
        <v>82</v>
      </c>
      <c r="E3098" s="37">
        <v>18.955656460088498</v>
      </c>
    </row>
    <row r="3099" spans="1:5" x14ac:dyDescent="0.2">
      <c r="A3099">
        <v>2018</v>
      </c>
      <c r="B3099" t="s">
        <v>50</v>
      </c>
      <c r="C3099" t="s">
        <v>48</v>
      </c>
      <c r="D3099" s="246">
        <v>0</v>
      </c>
      <c r="E3099" s="37">
        <v>75.059345323350598</v>
      </c>
    </row>
    <row r="3100" spans="1:5" x14ac:dyDescent="0.2">
      <c r="A3100">
        <v>2018</v>
      </c>
      <c r="B3100" t="s">
        <v>50</v>
      </c>
      <c r="C3100" t="s">
        <v>48</v>
      </c>
      <c r="D3100" s="246" t="s">
        <v>82</v>
      </c>
      <c r="E3100" s="37">
        <v>18.929815489601101</v>
      </c>
    </row>
    <row r="3101" spans="1:5" x14ac:dyDescent="0.2">
      <c r="A3101">
        <v>2018</v>
      </c>
      <c r="B3101" t="s">
        <v>51</v>
      </c>
      <c r="C3101" t="s">
        <v>48</v>
      </c>
      <c r="D3101" s="246">
        <v>0</v>
      </c>
      <c r="E3101" s="37">
        <v>75.757813792049603</v>
      </c>
    </row>
    <row r="3102" spans="1:5" x14ac:dyDescent="0.2">
      <c r="A3102">
        <v>2018</v>
      </c>
      <c r="B3102" t="s">
        <v>51</v>
      </c>
      <c r="C3102" t="s">
        <v>48</v>
      </c>
      <c r="D3102" s="246" t="s">
        <v>82</v>
      </c>
      <c r="E3102" s="37">
        <v>17.8903257597436</v>
      </c>
    </row>
    <row r="3103" spans="1:5" x14ac:dyDescent="0.2">
      <c r="A3103">
        <v>2018</v>
      </c>
      <c r="B3103" t="s">
        <v>53</v>
      </c>
      <c r="C3103" t="s">
        <v>48</v>
      </c>
      <c r="D3103" s="246">
        <v>0</v>
      </c>
      <c r="E3103" s="37">
        <v>78.264838244407898</v>
      </c>
    </row>
    <row r="3104" spans="1:5" x14ac:dyDescent="0.2">
      <c r="A3104">
        <v>2018</v>
      </c>
      <c r="B3104" t="s">
        <v>53</v>
      </c>
      <c r="C3104" t="s">
        <v>48</v>
      </c>
      <c r="D3104" s="246" t="s">
        <v>82</v>
      </c>
      <c r="E3104" s="37">
        <v>19.165518284012101</v>
      </c>
    </row>
    <row r="3105" spans="1:5" x14ac:dyDescent="0.2">
      <c r="A3105">
        <v>2018</v>
      </c>
      <c r="B3105" t="s">
        <v>54</v>
      </c>
      <c r="C3105" t="s">
        <v>48</v>
      </c>
      <c r="D3105" s="246">
        <v>0</v>
      </c>
      <c r="E3105" s="37">
        <v>80.190105197654503</v>
      </c>
    </row>
    <row r="3106" spans="1:5" x14ac:dyDescent="0.2">
      <c r="A3106">
        <v>2018</v>
      </c>
      <c r="B3106" t="s">
        <v>54</v>
      </c>
      <c r="C3106" t="s">
        <v>48</v>
      </c>
      <c r="D3106" s="246" t="s">
        <v>82</v>
      </c>
      <c r="E3106" s="37">
        <v>20.357257377229601</v>
      </c>
    </row>
    <row r="3107" spans="1:5" x14ac:dyDescent="0.2">
      <c r="A3107">
        <v>2018</v>
      </c>
      <c r="B3107" t="s">
        <v>55</v>
      </c>
      <c r="C3107" t="s">
        <v>48</v>
      </c>
      <c r="D3107" s="246">
        <v>0</v>
      </c>
      <c r="E3107" s="37">
        <v>77.673005973695496</v>
      </c>
    </row>
    <row r="3108" spans="1:5" x14ac:dyDescent="0.2">
      <c r="A3108">
        <v>2018</v>
      </c>
      <c r="B3108" t="s">
        <v>55</v>
      </c>
      <c r="C3108" t="s">
        <v>48</v>
      </c>
      <c r="D3108" s="246" t="s">
        <v>82</v>
      </c>
      <c r="E3108" s="37">
        <v>18.746570185539898</v>
      </c>
    </row>
    <row r="3109" spans="1:5" x14ac:dyDescent="0.2">
      <c r="A3109">
        <v>2018</v>
      </c>
      <c r="B3109" t="s">
        <v>56</v>
      </c>
      <c r="C3109" t="s">
        <v>48</v>
      </c>
      <c r="D3109" s="246">
        <v>0</v>
      </c>
      <c r="E3109" s="37">
        <v>78.363285414716003</v>
      </c>
    </row>
    <row r="3110" spans="1:5" x14ac:dyDescent="0.2">
      <c r="A3110">
        <v>2018</v>
      </c>
      <c r="B3110" t="s">
        <v>56</v>
      </c>
      <c r="C3110" t="s">
        <v>48</v>
      </c>
      <c r="D3110" s="246" t="s">
        <v>82</v>
      </c>
      <c r="E3110" s="37">
        <v>18.985553173595299</v>
      </c>
    </row>
    <row r="3111" spans="1:5" x14ac:dyDescent="0.2">
      <c r="A3111">
        <v>2018</v>
      </c>
      <c r="B3111" t="s">
        <v>57</v>
      </c>
      <c r="C3111" t="s">
        <v>48</v>
      </c>
      <c r="D3111" s="246">
        <v>0</v>
      </c>
      <c r="E3111" s="37">
        <v>77.134336093946402</v>
      </c>
    </row>
    <row r="3112" spans="1:5" x14ac:dyDescent="0.2">
      <c r="A3112">
        <v>2018</v>
      </c>
      <c r="B3112" t="s">
        <v>57</v>
      </c>
      <c r="C3112" t="s">
        <v>48</v>
      </c>
      <c r="D3112" s="246" t="s">
        <v>82</v>
      </c>
      <c r="E3112" s="37">
        <v>18.850195955901299</v>
      </c>
    </row>
    <row r="3113" spans="1:5" x14ac:dyDescent="0.2">
      <c r="A3113">
        <v>2018</v>
      </c>
      <c r="B3113" t="s">
        <v>52</v>
      </c>
      <c r="C3113" t="s">
        <v>48</v>
      </c>
      <c r="D3113" s="246">
        <v>0</v>
      </c>
      <c r="E3113" s="37">
        <v>77.445676061765198</v>
      </c>
    </row>
    <row r="3114" spans="1:5" x14ac:dyDescent="0.2">
      <c r="A3114">
        <v>2018</v>
      </c>
      <c r="B3114" t="s">
        <v>52</v>
      </c>
      <c r="C3114" t="s">
        <v>48</v>
      </c>
      <c r="D3114" s="246" t="s">
        <v>82</v>
      </c>
      <c r="E3114" s="37">
        <v>18.709426936239499</v>
      </c>
    </row>
    <row r="3115" spans="1:5" x14ac:dyDescent="0.2">
      <c r="A3115">
        <v>2018</v>
      </c>
      <c r="B3115" t="s">
        <v>58</v>
      </c>
      <c r="C3115" t="s">
        <v>48</v>
      </c>
      <c r="D3115" s="246">
        <v>0</v>
      </c>
      <c r="E3115" s="37">
        <v>78.669968731231407</v>
      </c>
    </row>
    <row r="3116" spans="1:5" x14ac:dyDescent="0.2">
      <c r="A3116">
        <v>2018</v>
      </c>
      <c r="B3116" t="s">
        <v>58</v>
      </c>
      <c r="C3116" t="s">
        <v>48</v>
      </c>
      <c r="D3116" s="246" t="s">
        <v>82</v>
      </c>
      <c r="E3116" s="37">
        <v>19.986679348120099</v>
      </c>
    </row>
    <row r="3117" spans="1:5" x14ac:dyDescent="0.2">
      <c r="A3117">
        <v>2018</v>
      </c>
      <c r="B3117" t="s">
        <v>59</v>
      </c>
      <c r="C3117" t="s">
        <v>48</v>
      </c>
      <c r="D3117" s="246">
        <v>0</v>
      </c>
      <c r="E3117" s="37">
        <v>80.620374229124295</v>
      </c>
    </row>
    <row r="3118" spans="1:5" x14ac:dyDescent="0.2">
      <c r="A3118">
        <v>2018</v>
      </c>
      <c r="B3118" t="s">
        <v>59</v>
      </c>
      <c r="C3118" t="s">
        <v>48</v>
      </c>
      <c r="D3118" s="246" t="s">
        <v>82</v>
      </c>
      <c r="E3118" s="37">
        <v>20.6278950168252</v>
      </c>
    </row>
    <row r="3119" spans="1:5" x14ac:dyDescent="0.2">
      <c r="A3119">
        <v>2018</v>
      </c>
      <c r="B3119" t="s">
        <v>60</v>
      </c>
      <c r="C3119" t="s">
        <v>48</v>
      </c>
      <c r="D3119" s="246">
        <v>0</v>
      </c>
      <c r="E3119" s="37">
        <v>82.756404417804305</v>
      </c>
    </row>
    <row r="3120" spans="1:5" x14ac:dyDescent="0.2">
      <c r="A3120">
        <v>2018</v>
      </c>
      <c r="B3120" t="s">
        <v>60</v>
      </c>
      <c r="C3120" t="s">
        <v>48</v>
      </c>
      <c r="D3120" s="246" t="s">
        <v>82</v>
      </c>
      <c r="E3120" s="37">
        <v>22.150890471967902</v>
      </c>
    </row>
    <row r="3121" spans="1:5" x14ac:dyDescent="0.2">
      <c r="A3121">
        <v>2018</v>
      </c>
      <c r="B3121" t="s">
        <v>61</v>
      </c>
      <c r="C3121" t="s">
        <v>48</v>
      </c>
      <c r="D3121" s="246">
        <v>0</v>
      </c>
      <c r="E3121" s="37">
        <v>79.955943085280595</v>
      </c>
    </row>
    <row r="3122" spans="1:5" x14ac:dyDescent="0.2">
      <c r="A3122">
        <v>2018</v>
      </c>
      <c r="B3122" t="s">
        <v>61</v>
      </c>
      <c r="C3122" t="s">
        <v>48</v>
      </c>
      <c r="D3122" s="246" t="s">
        <v>82</v>
      </c>
      <c r="E3122" s="37">
        <v>20.317650406771399</v>
      </c>
    </row>
    <row r="3123" spans="1:5" x14ac:dyDescent="0.2">
      <c r="A3123">
        <v>2018</v>
      </c>
      <c r="B3123" t="s">
        <v>62</v>
      </c>
      <c r="C3123" t="s">
        <v>48</v>
      </c>
      <c r="D3123" s="246">
        <v>0</v>
      </c>
      <c r="E3123" s="37">
        <v>81.555911408130001</v>
      </c>
    </row>
    <row r="3124" spans="1:5" x14ac:dyDescent="0.2">
      <c r="A3124">
        <v>2018</v>
      </c>
      <c r="B3124" t="s">
        <v>62</v>
      </c>
      <c r="C3124" t="s">
        <v>48</v>
      </c>
      <c r="D3124" s="246" t="s">
        <v>82</v>
      </c>
      <c r="E3124" s="37">
        <v>20.9946246147307</v>
      </c>
    </row>
    <row r="3125" spans="1:5" x14ac:dyDescent="0.2">
      <c r="A3125">
        <v>2018</v>
      </c>
      <c r="B3125" t="s">
        <v>63</v>
      </c>
      <c r="C3125" t="s">
        <v>48</v>
      </c>
      <c r="D3125" s="246">
        <v>0</v>
      </c>
      <c r="E3125" s="37">
        <v>81.110383976793798</v>
      </c>
    </row>
    <row r="3126" spans="1:5" x14ac:dyDescent="0.2">
      <c r="A3126">
        <v>2018</v>
      </c>
      <c r="B3126" t="s">
        <v>63</v>
      </c>
      <c r="C3126" t="s">
        <v>48</v>
      </c>
      <c r="D3126" s="246" t="s">
        <v>82</v>
      </c>
      <c r="E3126" s="37">
        <v>20.426019054205899</v>
      </c>
    </row>
    <row r="3127" spans="1:5" x14ac:dyDescent="0.2">
      <c r="A3127">
        <v>2018</v>
      </c>
      <c r="B3127" t="s">
        <v>64</v>
      </c>
      <c r="C3127" t="s">
        <v>48</v>
      </c>
      <c r="D3127" s="246">
        <v>0</v>
      </c>
      <c r="E3127" s="37">
        <v>82.972453555697996</v>
      </c>
    </row>
    <row r="3128" spans="1:5" x14ac:dyDescent="0.2">
      <c r="A3128">
        <v>2018</v>
      </c>
      <c r="B3128" t="s">
        <v>64</v>
      </c>
      <c r="C3128" t="s">
        <v>48</v>
      </c>
      <c r="D3128" s="246" t="s">
        <v>82</v>
      </c>
      <c r="E3128" s="37">
        <v>22.011189073648101</v>
      </c>
    </row>
    <row r="3129" spans="1:5" x14ac:dyDescent="0.2">
      <c r="A3129">
        <v>2018</v>
      </c>
      <c r="B3129" t="s">
        <v>65</v>
      </c>
      <c r="C3129" t="s">
        <v>48</v>
      </c>
      <c r="D3129" s="246">
        <v>0</v>
      </c>
      <c r="E3129" s="37">
        <v>81.584153763650804</v>
      </c>
    </row>
    <row r="3130" spans="1:5" x14ac:dyDescent="0.2">
      <c r="A3130">
        <v>2018</v>
      </c>
      <c r="B3130" t="s">
        <v>65</v>
      </c>
      <c r="C3130" t="s">
        <v>48</v>
      </c>
      <c r="D3130" s="246" t="s">
        <v>82</v>
      </c>
      <c r="E3130" s="37">
        <v>21.064654823722801</v>
      </c>
    </row>
    <row r="3131" spans="1:5" x14ac:dyDescent="0.2">
      <c r="A3131">
        <v>2018</v>
      </c>
      <c r="B3131" t="s">
        <v>66</v>
      </c>
      <c r="C3131" t="s">
        <v>48</v>
      </c>
      <c r="D3131" s="246">
        <v>0</v>
      </c>
      <c r="E3131" s="37">
        <v>79.711402043026197</v>
      </c>
    </row>
    <row r="3132" spans="1:5" x14ac:dyDescent="0.2">
      <c r="A3132">
        <v>2018</v>
      </c>
      <c r="B3132" t="s">
        <v>66</v>
      </c>
      <c r="C3132" t="s">
        <v>48</v>
      </c>
      <c r="D3132" s="246" t="s">
        <v>82</v>
      </c>
      <c r="E3132" s="37">
        <v>20.2307962150146</v>
      </c>
    </row>
    <row r="3133" spans="1:5" x14ac:dyDescent="0.2">
      <c r="A3133">
        <v>2018</v>
      </c>
      <c r="B3133" t="s">
        <v>67</v>
      </c>
      <c r="C3133" t="s">
        <v>48</v>
      </c>
      <c r="D3133" s="246">
        <v>0</v>
      </c>
      <c r="E3133" s="37">
        <v>78.302424357138193</v>
      </c>
    </row>
    <row r="3134" spans="1:5" x14ac:dyDescent="0.2">
      <c r="A3134">
        <v>2018</v>
      </c>
      <c r="B3134" t="s">
        <v>67</v>
      </c>
      <c r="C3134" t="s">
        <v>48</v>
      </c>
      <c r="D3134" s="246" t="s">
        <v>82</v>
      </c>
      <c r="E3134" s="37">
        <v>19.218139617979201</v>
      </c>
    </row>
    <row r="3135" spans="1:5" x14ac:dyDescent="0.2">
      <c r="A3135">
        <v>2018</v>
      </c>
      <c r="B3135" t="s">
        <v>68</v>
      </c>
      <c r="C3135" t="s">
        <v>48</v>
      </c>
      <c r="D3135" s="246">
        <v>0</v>
      </c>
      <c r="E3135" s="37">
        <v>77.860264512980095</v>
      </c>
    </row>
    <row r="3136" spans="1:5" x14ac:dyDescent="0.2">
      <c r="A3136">
        <v>2018</v>
      </c>
      <c r="B3136" t="s">
        <v>68</v>
      </c>
      <c r="C3136" t="s">
        <v>48</v>
      </c>
      <c r="D3136" s="246" t="s">
        <v>82</v>
      </c>
      <c r="E3136" s="37">
        <v>18.713284088140799</v>
      </c>
    </row>
    <row r="3137" spans="1:5" x14ac:dyDescent="0.2">
      <c r="A3137">
        <v>2018</v>
      </c>
      <c r="B3137" t="s">
        <v>69</v>
      </c>
      <c r="C3137" t="s">
        <v>48</v>
      </c>
      <c r="D3137" s="246">
        <v>0</v>
      </c>
      <c r="E3137" s="37">
        <v>81.964761759392204</v>
      </c>
    </row>
    <row r="3138" spans="1:5" x14ac:dyDescent="0.2">
      <c r="A3138">
        <v>2018</v>
      </c>
      <c r="B3138" t="s">
        <v>69</v>
      </c>
      <c r="C3138" t="s">
        <v>48</v>
      </c>
      <c r="D3138" s="246" t="s">
        <v>82</v>
      </c>
      <c r="E3138" s="37">
        <v>21.0952254960769</v>
      </c>
    </row>
    <row r="3139" spans="1:5" x14ac:dyDescent="0.2">
      <c r="A3139">
        <v>2018</v>
      </c>
      <c r="B3139" t="s">
        <v>144</v>
      </c>
      <c r="C3139" t="s">
        <v>3</v>
      </c>
      <c r="D3139" s="246">
        <v>0</v>
      </c>
      <c r="E3139" s="37">
        <v>76.251506401642004</v>
      </c>
    </row>
    <row r="3140" spans="1:5" x14ac:dyDescent="0.2">
      <c r="A3140">
        <v>2018</v>
      </c>
      <c r="B3140" t="s">
        <v>144</v>
      </c>
      <c r="C3140" t="s">
        <v>3</v>
      </c>
      <c r="D3140" s="246" t="s">
        <v>82</v>
      </c>
      <c r="E3140" s="37">
        <v>18.761091996501001</v>
      </c>
    </row>
    <row r="3141" spans="1:5" x14ac:dyDescent="0.2">
      <c r="A3141">
        <v>2018</v>
      </c>
      <c r="B3141" t="s">
        <v>40</v>
      </c>
      <c r="C3141" t="s">
        <v>3</v>
      </c>
      <c r="D3141" s="246">
        <v>0</v>
      </c>
      <c r="E3141" s="37">
        <v>71.721017140005401</v>
      </c>
    </row>
    <row r="3142" spans="1:5" x14ac:dyDescent="0.2">
      <c r="A3142">
        <v>2018</v>
      </c>
      <c r="B3142" t="s">
        <v>40</v>
      </c>
      <c r="C3142" t="s">
        <v>3</v>
      </c>
      <c r="D3142" s="246" t="s">
        <v>82</v>
      </c>
      <c r="E3142" s="37">
        <v>16.062606097317499</v>
      </c>
    </row>
    <row r="3143" spans="1:5" x14ac:dyDescent="0.2">
      <c r="A3143">
        <v>2018</v>
      </c>
      <c r="B3143" t="s">
        <v>41</v>
      </c>
      <c r="C3143" t="s">
        <v>3</v>
      </c>
      <c r="D3143" s="246">
        <v>0</v>
      </c>
      <c r="E3143" s="37">
        <v>74.546151763584703</v>
      </c>
    </row>
    <row r="3144" spans="1:5" x14ac:dyDescent="0.2">
      <c r="A3144">
        <v>2018</v>
      </c>
      <c r="B3144" t="s">
        <v>41</v>
      </c>
      <c r="C3144" t="s">
        <v>3</v>
      </c>
      <c r="D3144" s="246" t="s">
        <v>82</v>
      </c>
      <c r="E3144" s="37">
        <v>18.2768078780507</v>
      </c>
    </row>
    <row r="3145" spans="1:5" x14ac:dyDescent="0.2">
      <c r="A3145">
        <v>2018</v>
      </c>
      <c r="B3145" t="s">
        <v>42</v>
      </c>
      <c r="C3145" t="s">
        <v>3</v>
      </c>
      <c r="D3145" s="246">
        <v>0</v>
      </c>
      <c r="E3145" s="37">
        <v>72.368805713156604</v>
      </c>
    </row>
    <row r="3146" spans="1:5" x14ac:dyDescent="0.2">
      <c r="A3146">
        <v>2018</v>
      </c>
      <c r="B3146" t="s">
        <v>42</v>
      </c>
      <c r="C3146" t="s">
        <v>3</v>
      </c>
      <c r="D3146" s="246" t="s">
        <v>82</v>
      </c>
      <c r="E3146" s="37">
        <v>17.034665368971702</v>
      </c>
    </row>
    <row r="3147" spans="1:5" x14ac:dyDescent="0.2">
      <c r="A3147">
        <v>2018</v>
      </c>
      <c r="B3147" t="s">
        <v>43</v>
      </c>
      <c r="C3147" t="s">
        <v>3</v>
      </c>
      <c r="D3147" s="246">
        <v>0</v>
      </c>
      <c r="E3147" s="37">
        <v>72.133088364869494</v>
      </c>
    </row>
    <row r="3148" spans="1:5" x14ac:dyDescent="0.2">
      <c r="A3148">
        <v>2018</v>
      </c>
      <c r="B3148" t="s">
        <v>43</v>
      </c>
      <c r="C3148" t="s">
        <v>3</v>
      </c>
      <c r="D3148" s="246" t="s">
        <v>82</v>
      </c>
      <c r="E3148" s="37">
        <v>16.465886850964701</v>
      </c>
    </row>
    <row r="3149" spans="1:5" x14ac:dyDescent="0.2">
      <c r="A3149">
        <v>2018</v>
      </c>
      <c r="B3149" t="s">
        <v>44</v>
      </c>
      <c r="C3149" t="s">
        <v>3</v>
      </c>
      <c r="D3149" s="246">
        <v>0</v>
      </c>
      <c r="E3149" s="37">
        <v>72.475420392354494</v>
      </c>
    </row>
    <row r="3150" spans="1:5" x14ac:dyDescent="0.2">
      <c r="A3150">
        <v>2018</v>
      </c>
      <c r="B3150" t="s">
        <v>44</v>
      </c>
      <c r="C3150" t="s">
        <v>3</v>
      </c>
      <c r="D3150" s="246" t="s">
        <v>82</v>
      </c>
      <c r="E3150" s="37">
        <v>17.071061164343099</v>
      </c>
    </row>
    <row r="3151" spans="1:5" x14ac:dyDescent="0.2">
      <c r="A3151">
        <v>2018</v>
      </c>
      <c r="B3151" t="s">
        <v>45</v>
      </c>
      <c r="C3151" t="s">
        <v>3</v>
      </c>
      <c r="D3151" s="246">
        <v>0</v>
      </c>
      <c r="E3151" s="37">
        <v>74.429146721105099</v>
      </c>
    </row>
    <row r="3152" spans="1:5" x14ac:dyDescent="0.2">
      <c r="A3152">
        <v>2018</v>
      </c>
      <c r="B3152" t="s">
        <v>45</v>
      </c>
      <c r="C3152" t="s">
        <v>3</v>
      </c>
      <c r="D3152" s="246" t="s">
        <v>82</v>
      </c>
      <c r="E3152" s="37">
        <v>18.301816802023598</v>
      </c>
    </row>
    <row r="3153" spans="1:5" x14ac:dyDescent="0.2">
      <c r="A3153">
        <v>2018</v>
      </c>
      <c r="B3153" t="s">
        <v>46</v>
      </c>
      <c r="C3153" t="s">
        <v>3</v>
      </c>
      <c r="D3153" s="246">
        <v>0</v>
      </c>
      <c r="E3153" s="37">
        <v>73.909771403095306</v>
      </c>
    </row>
    <row r="3154" spans="1:5" x14ac:dyDescent="0.2">
      <c r="A3154">
        <v>2018</v>
      </c>
      <c r="B3154" t="s">
        <v>46</v>
      </c>
      <c r="C3154" t="s">
        <v>3</v>
      </c>
      <c r="D3154" s="246" t="s">
        <v>82</v>
      </c>
      <c r="E3154" s="37">
        <v>17.774373500633999</v>
      </c>
    </row>
    <row r="3155" spans="1:5" x14ac:dyDescent="0.2">
      <c r="A3155">
        <v>2018</v>
      </c>
      <c r="B3155" t="s">
        <v>50</v>
      </c>
      <c r="C3155" t="s">
        <v>3</v>
      </c>
      <c r="D3155" s="246">
        <v>0</v>
      </c>
      <c r="E3155" s="37">
        <v>71.133031612101902</v>
      </c>
    </row>
    <row r="3156" spans="1:5" x14ac:dyDescent="0.2">
      <c r="A3156">
        <v>2018</v>
      </c>
      <c r="B3156" t="s">
        <v>50</v>
      </c>
      <c r="C3156" t="s">
        <v>3</v>
      </c>
      <c r="D3156" s="246" t="s">
        <v>82</v>
      </c>
      <c r="E3156" s="37">
        <v>17.136839045157</v>
      </c>
    </row>
    <row r="3157" spans="1:5" x14ac:dyDescent="0.2">
      <c r="A3157">
        <v>2018</v>
      </c>
      <c r="B3157" t="s">
        <v>51</v>
      </c>
      <c r="C3157" t="s">
        <v>3</v>
      </c>
      <c r="D3157" s="246">
        <v>0</v>
      </c>
      <c r="E3157" s="37">
        <v>71.411998798587305</v>
      </c>
    </row>
    <row r="3158" spans="1:5" x14ac:dyDescent="0.2">
      <c r="A3158">
        <v>2018</v>
      </c>
      <c r="B3158" t="s">
        <v>51</v>
      </c>
      <c r="C3158" t="s">
        <v>3</v>
      </c>
      <c r="D3158" s="246" t="s">
        <v>82</v>
      </c>
      <c r="E3158" s="37">
        <v>16.3893035473839</v>
      </c>
    </row>
    <row r="3159" spans="1:5" x14ac:dyDescent="0.2">
      <c r="A3159">
        <v>2018</v>
      </c>
      <c r="B3159" t="s">
        <v>53</v>
      </c>
      <c r="C3159" t="s">
        <v>3</v>
      </c>
      <c r="D3159" s="246">
        <v>0</v>
      </c>
      <c r="E3159" s="37">
        <v>74.277294804930406</v>
      </c>
    </row>
    <row r="3160" spans="1:5" x14ac:dyDescent="0.2">
      <c r="A3160">
        <v>2018</v>
      </c>
      <c r="B3160" t="s">
        <v>53</v>
      </c>
      <c r="C3160" t="s">
        <v>3</v>
      </c>
      <c r="D3160" s="246" t="s">
        <v>82</v>
      </c>
      <c r="E3160" s="37">
        <v>17.931405893340798</v>
      </c>
    </row>
    <row r="3161" spans="1:5" x14ac:dyDescent="0.2">
      <c r="A3161">
        <v>2018</v>
      </c>
      <c r="B3161" t="s">
        <v>54</v>
      </c>
      <c r="C3161" t="s">
        <v>3</v>
      </c>
      <c r="D3161" s="246">
        <v>0</v>
      </c>
      <c r="E3161" s="37">
        <v>76.170731343972705</v>
      </c>
    </row>
    <row r="3162" spans="1:5" x14ac:dyDescent="0.2">
      <c r="A3162">
        <v>2018</v>
      </c>
      <c r="B3162" t="s">
        <v>54</v>
      </c>
      <c r="C3162" t="s">
        <v>3</v>
      </c>
      <c r="D3162" s="246" t="s">
        <v>82</v>
      </c>
      <c r="E3162" s="37">
        <v>18.750830224944</v>
      </c>
    </row>
    <row r="3163" spans="1:5" x14ac:dyDescent="0.2">
      <c r="A3163">
        <v>2018</v>
      </c>
      <c r="B3163" t="s">
        <v>55</v>
      </c>
      <c r="C3163" t="s">
        <v>3</v>
      </c>
      <c r="D3163" s="246">
        <v>0</v>
      </c>
      <c r="E3163" s="37">
        <v>73.817538783535497</v>
      </c>
    </row>
    <row r="3164" spans="1:5" x14ac:dyDescent="0.2">
      <c r="A3164">
        <v>2018</v>
      </c>
      <c r="B3164" t="s">
        <v>55</v>
      </c>
      <c r="C3164" t="s">
        <v>3</v>
      </c>
      <c r="D3164" s="246" t="s">
        <v>82</v>
      </c>
      <c r="E3164" s="37">
        <v>17.6734022710727</v>
      </c>
    </row>
    <row r="3165" spans="1:5" x14ac:dyDescent="0.2">
      <c r="A3165">
        <v>2018</v>
      </c>
      <c r="B3165" t="s">
        <v>56</v>
      </c>
      <c r="C3165" t="s">
        <v>3</v>
      </c>
      <c r="D3165" s="246">
        <v>0</v>
      </c>
      <c r="E3165" s="37">
        <v>74.632126456324798</v>
      </c>
    </row>
    <row r="3166" spans="1:5" x14ac:dyDescent="0.2">
      <c r="A3166">
        <v>2018</v>
      </c>
      <c r="B3166" t="s">
        <v>56</v>
      </c>
      <c r="C3166" t="s">
        <v>3</v>
      </c>
      <c r="D3166" s="246" t="s">
        <v>82</v>
      </c>
      <c r="E3166" s="37">
        <v>17.696970082056701</v>
      </c>
    </row>
    <row r="3167" spans="1:5" x14ac:dyDescent="0.2">
      <c r="A3167">
        <v>2018</v>
      </c>
      <c r="B3167" t="s">
        <v>57</v>
      </c>
      <c r="C3167" t="s">
        <v>3</v>
      </c>
      <c r="D3167" s="246">
        <v>0</v>
      </c>
      <c r="E3167" s="37">
        <v>72.315019213274098</v>
      </c>
    </row>
    <row r="3168" spans="1:5" x14ac:dyDescent="0.2">
      <c r="A3168">
        <v>2018</v>
      </c>
      <c r="B3168" t="s">
        <v>57</v>
      </c>
      <c r="C3168" t="s">
        <v>3</v>
      </c>
      <c r="D3168" s="246" t="s">
        <v>82</v>
      </c>
      <c r="E3168" s="37">
        <v>17.2966653546118</v>
      </c>
    </row>
    <row r="3169" spans="1:5" x14ac:dyDescent="0.2">
      <c r="A3169">
        <v>2018</v>
      </c>
      <c r="B3169" t="s">
        <v>52</v>
      </c>
      <c r="C3169" t="s">
        <v>3</v>
      </c>
      <c r="D3169" s="246">
        <v>0</v>
      </c>
      <c r="E3169" s="37">
        <v>73.166739677935894</v>
      </c>
    </row>
    <row r="3170" spans="1:5" x14ac:dyDescent="0.2">
      <c r="A3170">
        <v>2018</v>
      </c>
      <c r="B3170" t="s">
        <v>52</v>
      </c>
      <c r="C3170" t="s">
        <v>3</v>
      </c>
      <c r="D3170" s="246" t="s">
        <v>82</v>
      </c>
      <c r="E3170" s="37">
        <v>17.172146872004699</v>
      </c>
    </row>
    <row r="3171" spans="1:5" x14ac:dyDescent="0.2">
      <c r="A3171">
        <v>2018</v>
      </c>
      <c r="B3171" t="s">
        <v>58</v>
      </c>
      <c r="C3171" t="s">
        <v>3</v>
      </c>
      <c r="D3171" s="246">
        <v>0</v>
      </c>
      <c r="E3171" s="37">
        <v>73.932767481433402</v>
      </c>
    </row>
    <row r="3172" spans="1:5" x14ac:dyDescent="0.2">
      <c r="A3172">
        <v>2018</v>
      </c>
      <c r="B3172" t="s">
        <v>58</v>
      </c>
      <c r="C3172" t="s">
        <v>3</v>
      </c>
      <c r="D3172" s="246" t="s">
        <v>82</v>
      </c>
      <c r="E3172" s="37">
        <v>18.204270227584001</v>
      </c>
    </row>
    <row r="3173" spans="1:5" x14ac:dyDescent="0.2">
      <c r="A3173">
        <v>2018</v>
      </c>
      <c r="B3173" t="s">
        <v>59</v>
      </c>
      <c r="C3173" t="s">
        <v>3</v>
      </c>
      <c r="D3173" s="246">
        <v>0</v>
      </c>
      <c r="E3173" s="37">
        <v>77.732882572351201</v>
      </c>
    </row>
    <row r="3174" spans="1:5" x14ac:dyDescent="0.2">
      <c r="A3174">
        <v>2018</v>
      </c>
      <c r="B3174" t="s">
        <v>59</v>
      </c>
      <c r="C3174" t="s">
        <v>3</v>
      </c>
      <c r="D3174" s="246" t="s">
        <v>82</v>
      </c>
      <c r="E3174" s="37">
        <v>19.437933544338499</v>
      </c>
    </row>
    <row r="3175" spans="1:5" x14ac:dyDescent="0.2">
      <c r="A3175">
        <v>2018</v>
      </c>
      <c r="B3175" t="s">
        <v>60</v>
      </c>
      <c r="C3175" t="s">
        <v>3</v>
      </c>
      <c r="D3175" s="246">
        <v>0</v>
      </c>
      <c r="E3175" s="37">
        <v>78.785347056119704</v>
      </c>
    </row>
    <row r="3176" spans="1:5" x14ac:dyDescent="0.2">
      <c r="A3176">
        <v>2018</v>
      </c>
      <c r="B3176" t="s">
        <v>60</v>
      </c>
      <c r="C3176" t="s">
        <v>3</v>
      </c>
      <c r="D3176" s="246" t="s">
        <v>82</v>
      </c>
      <c r="E3176" s="37">
        <v>20.391608855653399</v>
      </c>
    </row>
    <row r="3177" spans="1:5" x14ac:dyDescent="0.2">
      <c r="A3177">
        <v>2018</v>
      </c>
      <c r="B3177" t="s">
        <v>61</v>
      </c>
      <c r="C3177" t="s">
        <v>3</v>
      </c>
      <c r="D3177" s="246">
        <v>0</v>
      </c>
      <c r="E3177" s="37">
        <v>76.761639060694193</v>
      </c>
    </row>
    <row r="3178" spans="1:5" x14ac:dyDescent="0.2">
      <c r="A3178">
        <v>2018</v>
      </c>
      <c r="B3178" t="s">
        <v>61</v>
      </c>
      <c r="C3178" t="s">
        <v>3</v>
      </c>
      <c r="D3178" s="246" t="s">
        <v>82</v>
      </c>
      <c r="E3178" s="37">
        <v>18.8262774382777</v>
      </c>
    </row>
    <row r="3179" spans="1:5" x14ac:dyDescent="0.2">
      <c r="A3179">
        <v>2018</v>
      </c>
      <c r="B3179" t="s">
        <v>62</v>
      </c>
      <c r="C3179" t="s">
        <v>3</v>
      </c>
      <c r="D3179" s="246">
        <v>0</v>
      </c>
      <c r="E3179" s="37">
        <v>78.623175574319703</v>
      </c>
    </row>
    <row r="3180" spans="1:5" x14ac:dyDescent="0.2">
      <c r="A3180">
        <v>2018</v>
      </c>
      <c r="B3180" t="s">
        <v>62</v>
      </c>
      <c r="C3180" t="s">
        <v>3</v>
      </c>
      <c r="D3180" s="246" t="s">
        <v>82</v>
      </c>
      <c r="E3180" s="37">
        <v>19.514845921610799</v>
      </c>
    </row>
    <row r="3181" spans="1:5" x14ac:dyDescent="0.2">
      <c r="A3181">
        <v>2018</v>
      </c>
      <c r="B3181" t="s">
        <v>63</v>
      </c>
      <c r="C3181" t="s">
        <v>3</v>
      </c>
      <c r="D3181" s="246">
        <v>0</v>
      </c>
      <c r="E3181" s="37">
        <v>77.660860471397001</v>
      </c>
    </row>
    <row r="3182" spans="1:5" x14ac:dyDescent="0.2">
      <c r="A3182">
        <v>2018</v>
      </c>
      <c r="B3182" t="s">
        <v>63</v>
      </c>
      <c r="C3182" t="s">
        <v>3</v>
      </c>
      <c r="D3182" s="246" t="s">
        <v>82</v>
      </c>
      <c r="E3182" s="37">
        <v>18.989319675450201</v>
      </c>
    </row>
    <row r="3183" spans="1:5" x14ac:dyDescent="0.2">
      <c r="A3183">
        <v>2018</v>
      </c>
      <c r="B3183" t="s">
        <v>64</v>
      </c>
      <c r="C3183" t="s">
        <v>3</v>
      </c>
      <c r="D3183" s="246">
        <v>0</v>
      </c>
      <c r="E3183" s="37">
        <v>79.664551590390204</v>
      </c>
    </row>
    <row r="3184" spans="1:5" x14ac:dyDescent="0.2">
      <c r="A3184">
        <v>2018</v>
      </c>
      <c r="B3184" t="s">
        <v>64</v>
      </c>
      <c r="C3184" t="s">
        <v>3</v>
      </c>
      <c r="D3184" s="246" t="s">
        <v>82</v>
      </c>
      <c r="E3184" s="37">
        <v>20.127069243451601</v>
      </c>
    </row>
    <row r="3185" spans="1:5" x14ac:dyDescent="0.2">
      <c r="A3185">
        <v>2018</v>
      </c>
      <c r="B3185" t="s">
        <v>65</v>
      </c>
      <c r="C3185" t="s">
        <v>3</v>
      </c>
      <c r="D3185" s="246">
        <v>0</v>
      </c>
      <c r="E3185" s="37">
        <v>78.294214341817494</v>
      </c>
    </row>
    <row r="3186" spans="1:5" x14ac:dyDescent="0.2">
      <c r="A3186">
        <v>2018</v>
      </c>
      <c r="B3186" t="s">
        <v>65</v>
      </c>
      <c r="C3186" t="s">
        <v>3</v>
      </c>
      <c r="D3186" s="246" t="s">
        <v>82</v>
      </c>
      <c r="E3186" s="37">
        <v>19.376455624727299</v>
      </c>
    </row>
    <row r="3187" spans="1:5" x14ac:dyDescent="0.2">
      <c r="A3187">
        <v>2018</v>
      </c>
      <c r="B3187" t="s">
        <v>66</v>
      </c>
      <c r="C3187" t="s">
        <v>3</v>
      </c>
      <c r="D3187" s="246">
        <v>0</v>
      </c>
      <c r="E3187" s="37">
        <v>76.056221681868706</v>
      </c>
    </row>
    <row r="3188" spans="1:5" x14ac:dyDescent="0.2">
      <c r="A3188">
        <v>2018</v>
      </c>
      <c r="B3188" t="s">
        <v>66</v>
      </c>
      <c r="C3188" t="s">
        <v>3</v>
      </c>
      <c r="D3188" s="246" t="s">
        <v>82</v>
      </c>
      <c r="E3188" s="37">
        <v>18.595751213033601</v>
      </c>
    </row>
    <row r="3189" spans="1:5" x14ac:dyDescent="0.2">
      <c r="A3189">
        <v>2018</v>
      </c>
      <c r="B3189" t="s">
        <v>67</v>
      </c>
      <c r="C3189" t="s">
        <v>3</v>
      </c>
      <c r="D3189" s="246">
        <v>0</v>
      </c>
      <c r="E3189" s="37">
        <v>74.706134460699303</v>
      </c>
    </row>
    <row r="3190" spans="1:5" x14ac:dyDescent="0.2">
      <c r="A3190">
        <v>2018</v>
      </c>
      <c r="B3190" t="s">
        <v>67</v>
      </c>
      <c r="C3190" t="s">
        <v>3</v>
      </c>
      <c r="D3190" s="246" t="s">
        <v>82</v>
      </c>
      <c r="E3190" s="37">
        <v>17.903053778514</v>
      </c>
    </row>
    <row r="3191" spans="1:5" x14ac:dyDescent="0.2">
      <c r="A3191">
        <v>2018</v>
      </c>
      <c r="B3191" t="s">
        <v>68</v>
      </c>
      <c r="C3191" t="s">
        <v>3</v>
      </c>
      <c r="D3191" s="246">
        <v>0</v>
      </c>
      <c r="E3191" s="37">
        <v>74.502841949296297</v>
      </c>
    </row>
    <row r="3192" spans="1:5" x14ac:dyDescent="0.2">
      <c r="A3192">
        <v>2018</v>
      </c>
      <c r="B3192" t="s">
        <v>68</v>
      </c>
      <c r="C3192" t="s">
        <v>3</v>
      </c>
      <c r="D3192" s="246" t="s">
        <v>82</v>
      </c>
      <c r="E3192" s="37">
        <v>17.645063440451398</v>
      </c>
    </row>
    <row r="3193" spans="1:5" x14ac:dyDescent="0.2">
      <c r="A3193">
        <v>2018</v>
      </c>
      <c r="B3193" t="s">
        <v>69</v>
      </c>
      <c r="C3193" t="s">
        <v>3</v>
      </c>
      <c r="D3193" s="246">
        <v>0</v>
      </c>
      <c r="E3193" s="37">
        <v>78.616302994127096</v>
      </c>
    </row>
    <row r="3194" spans="1:5" x14ac:dyDescent="0.2">
      <c r="A3194">
        <v>2018</v>
      </c>
      <c r="B3194" t="s">
        <v>69</v>
      </c>
      <c r="C3194" t="s">
        <v>3</v>
      </c>
      <c r="D3194" s="246" t="s">
        <v>82</v>
      </c>
      <c r="E3194" s="37">
        <v>19.457369073235402</v>
      </c>
    </row>
    <row r="3195" spans="1:5" x14ac:dyDescent="0.2">
      <c r="A3195">
        <v>2019</v>
      </c>
      <c r="B3195" t="s">
        <v>144</v>
      </c>
      <c r="C3195" t="s">
        <v>47</v>
      </c>
      <c r="D3195" s="246">
        <v>0</v>
      </c>
      <c r="E3195" s="37">
        <v>73.003765940033304</v>
      </c>
    </row>
    <row r="3196" spans="1:5" x14ac:dyDescent="0.2">
      <c r="A3196">
        <v>2019</v>
      </c>
      <c r="B3196" t="s">
        <v>144</v>
      </c>
      <c r="C3196" t="s">
        <v>47</v>
      </c>
      <c r="D3196" s="246" t="s">
        <v>82</v>
      </c>
      <c r="E3196" s="37">
        <v>17.137327034681199</v>
      </c>
    </row>
    <row r="3197" spans="1:5" x14ac:dyDescent="0.2">
      <c r="A3197">
        <v>2019</v>
      </c>
      <c r="B3197" t="s">
        <v>40</v>
      </c>
      <c r="C3197" t="s">
        <v>47</v>
      </c>
      <c r="D3197" s="246">
        <v>0</v>
      </c>
      <c r="E3197" s="37">
        <v>68.815266180560002</v>
      </c>
    </row>
    <row r="3198" spans="1:5" x14ac:dyDescent="0.2">
      <c r="A3198">
        <v>2019</v>
      </c>
      <c r="B3198" t="s">
        <v>40</v>
      </c>
      <c r="C3198" t="s">
        <v>47</v>
      </c>
      <c r="D3198" s="246" t="s">
        <v>82</v>
      </c>
      <c r="E3198" s="37">
        <v>15.044978292353401</v>
      </c>
    </row>
    <row r="3199" spans="1:5" x14ac:dyDescent="0.2">
      <c r="A3199">
        <v>2019</v>
      </c>
      <c r="B3199" t="s">
        <v>41</v>
      </c>
      <c r="C3199" t="s">
        <v>47</v>
      </c>
      <c r="D3199" s="246">
        <v>0</v>
      </c>
      <c r="E3199" s="37">
        <v>71.597469497917402</v>
      </c>
    </row>
    <row r="3200" spans="1:5" x14ac:dyDescent="0.2">
      <c r="A3200">
        <v>2019</v>
      </c>
      <c r="B3200" t="s">
        <v>41</v>
      </c>
      <c r="C3200" t="s">
        <v>47</v>
      </c>
      <c r="D3200" s="246" t="s">
        <v>82</v>
      </c>
      <c r="E3200" s="37">
        <v>16.748743397160801</v>
      </c>
    </row>
    <row r="3201" spans="1:5" x14ac:dyDescent="0.2">
      <c r="A3201">
        <v>2019</v>
      </c>
      <c r="B3201" t="s">
        <v>42</v>
      </c>
      <c r="C3201" t="s">
        <v>47</v>
      </c>
      <c r="D3201" s="246">
        <v>0</v>
      </c>
      <c r="E3201" s="37">
        <v>69.271264925519901</v>
      </c>
    </row>
    <row r="3202" spans="1:5" x14ac:dyDescent="0.2">
      <c r="A3202">
        <v>2019</v>
      </c>
      <c r="B3202" t="s">
        <v>42</v>
      </c>
      <c r="C3202" t="s">
        <v>47</v>
      </c>
      <c r="D3202" s="246" t="s">
        <v>82</v>
      </c>
      <c r="E3202" s="37">
        <v>15.6479452892801</v>
      </c>
    </row>
    <row r="3203" spans="1:5" x14ac:dyDescent="0.2">
      <c r="A3203">
        <v>2019</v>
      </c>
      <c r="B3203" t="s">
        <v>43</v>
      </c>
      <c r="C3203" t="s">
        <v>47</v>
      </c>
      <c r="D3203" s="246">
        <v>0</v>
      </c>
      <c r="E3203" s="37">
        <v>70.064218428038302</v>
      </c>
    </row>
    <row r="3204" spans="1:5" x14ac:dyDescent="0.2">
      <c r="A3204">
        <v>2019</v>
      </c>
      <c r="B3204" t="s">
        <v>43</v>
      </c>
      <c r="C3204" t="s">
        <v>47</v>
      </c>
      <c r="D3204" s="246" t="s">
        <v>82</v>
      </c>
      <c r="E3204" s="37">
        <v>15.6915827319567</v>
      </c>
    </row>
    <row r="3205" spans="1:5" x14ac:dyDescent="0.2">
      <c r="A3205">
        <v>2019</v>
      </c>
      <c r="B3205" t="s">
        <v>44</v>
      </c>
      <c r="C3205" t="s">
        <v>47</v>
      </c>
      <c r="D3205" s="246">
        <v>0</v>
      </c>
      <c r="E3205" s="37">
        <v>68.851646032484197</v>
      </c>
    </row>
    <row r="3206" spans="1:5" x14ac:dyDescent="0.2">
      <c r="A3206">
        <v>2019</v>
      </c>
      <c r="B3206" t="s">
        <v>44</v>
      </c>
      <c r="C3206" t="s">
        <v>47</v>
      </c>
      <c r="D3206" s="246" t="s">
        <v>82</v>
      </c>
      <c r="E3206" s="37">
        <v>15.6251785279775</v>
      </c>
    </row>
    <row r="3207" spans="1:5" x14ac:dyDescent="0.2">
      <c r="A3207">
        <v>2019</v>
      </c>
      <c r="B3207" t="s">
        <v>45</v>
      </c>
      <c r="C3207" t="s">
        <v>47</v>
      </c>
      <c r="D3207" s="246">
        <v>0</v>
      </c>
      <c r="E3207" s="37">
        <v>72.166974033620804</v>
      </c>
    </row>
    <row r="3208" spans="1:5" x14ac:dyDescent="0.2">
      <c r="A3208">
        <v>2019</v>
      </c>
      <c r="B3208" t="s">
        <v>45</v>
      </c>
      <c r="C3208" t="s">
        <v>47</v>
      </c>
      <c r="D3208" s="246" t="s">
        <v>82</v>
      </c>
      <c r="E3208" s="37">
        <v>17.149837302087199</v>
      </c>
    </row>
    <row r="3209" spans="1:5" x14ac:dyDescent="0.2">
      <c r="A3209">
        <v>2019</v>
      </c>
      <c r="B3209" t="s">
        <v>46</v>
      </c>
      <c r="C3209" t="s">
        <v>47</v>
      </c>
      <c r="D3209" s="246">
        <v>0</v>
      </c>
      <c r="E3209" s="37">
        <v>71.213257752359098</v>
      </c>
    </row>
    <row r="3210" spans="1:5" x14ac:dyDescent="0.2">
      <c r="A3210">
        <v>2019</v>
      </c>
      <c r="B3210" t="s">
        <v>46</v>
      </c>
      <c r="C3210" t="s">
        <v>47</v>
      </c>
      <c r="D3210" s="246" t="s">
        <v>82</v>
      </c>
      <c r="E3210" s="37">
        <v>16.7719984026416</v>
      </c>
    </row>
    <row r="3211" spans="1:5" x14ac:dyDescent="0.2">
      <c r="A3211">
        <v>2019</v>
      </c>
      <c r="B3211" t="s">
        <v>50</v>
      </c>
      <c r="C3211" t="s">
        <v>47</v>
      </c>
      <c r="D3211" s="246">
        <v>0</v>
      </c>
      <c r="E3211" s="37">
        <v>67.689582850733004</v>
      </c>
    </row>
    <row r="3212" spans="1:5" x14ac:dyDescent="0.2">
      <c r="A3212">
        <v>2019</v>
      </c>
      <c r="B3212" t="s">
        <v>50</v>
      </c>
      <c r="C3212" t="s">
        <v>47</v>
      </c>
      <c r="D3212" s="246" t="s">
        <v>82</v>
      </c>
      <c r="E3212" s="37">
        <v>15.3244083373908</v>
      </c>
    </row>
    <row r="3213" spans="1:5" x14ac:dyDescent="0.2">
      <c r="A3213">
        <v>2019</v>
      </c>
      <c r="B3213" t="s">
        <v>51</v>
      </c>
      <c r="C3213" t="s">
        <v>47</v>
      </c>
      <c r="D3213" s="246">
        <v>0</v>
      </c>
      <c r="E3213" s="37">
        <v>67.337033727570002</v>
      </c>
    </row>
    <row r="3214" spans="1:5" x14ac:dyDescent="0.2">
      <c r="A3214">
        <v>2019</v>
      </c>
      <c r="B3214" t="s">
        <v>51</v>
      </c>
      <c r="C3214" t="s">
        <v>47</v>
      </c>
      <c r="D3214" s="246" t="s">
        <v>82</v>
      </c>
      <c r="E3214" s="37">
        <v>14.707277438608299</v>
      </c>
    </row>
    <row r="3215" spans="1:5" x14ac:dyDescent="0.2">
      <c r="A3215">
        <v>2019</v>
      </c>
      <c r="B3215" t="s">
        <v>53</v>
      </c>
      <c r="C3215" t="s">
        <v>47</v>
      </c>
      <c r="D3215" s="246">
        <v>0</v>
      </c>
      <c r="E3215" s="37">
        <v>70.548084471323605</v>
      </c>
    </row>
    <row r="3216" spans="1:5" x14ac:dyDescent="0.2">
      <c r="A3216">
        <v>2019</v>
      </c>
      <c r="B3216" t="s">
        <v>53</v>
      </c>
      <c r="C3216" t="s">
        <v>47</v>
      </c>
      <c r="D3216" s="246" t="s">
        <v>82</v>
      </c>
      <c r="E3216" s="37">
        <v>16.515926616582998</v>
      </c>
    </row>
    <row r="3217" spans="1:5" x14ac:dyDescent="0.2">
      <c r="A3217">
        <v>2019</v>
      </c>
      <c r="B3217" t="s">
        <v>54</v>
      </c>
      <c r="C3217" t="s">
        <v>47</v>
      </c>
      <c r="D3217" s="246">
        <v>0</v>
      </c>
      <c r="E3217" s="37">
        <v>72.396396136074301</v>
      </c>
    </row>
    <row r="3218" spans="1:5" x14ac:dyDescent="0.2">
      <c r="A3218">
        <v>2019</v>
      </c>
      <c r="B3218" t="s">
        <v>54</v>
      </c>
      <c r="C3218" t="s">
        <v>47</v>
      </c>
      <c r="D3218" s="246" t="s">
        <v>82</v>
      </c>
      <c r="E3218" s="37">
        <v>16.894483455675999</v>
      </c>
    </row>
    <row r="3219" spans="1:5" x14ac:dyDescent="0.2">
      <c r="A3219">
        <v>2019</v>
      </c>
      <c r="B3219" t="s">
        <v>55</v>
      </c>
      <c r="C3219" t="s">
        <v>47</v>
      </c>
      <c r="D3219" s="246">
        <v>0</v>
      </c>
      <c r="E3219" s="37">
        <v>70.199566140247398</v>
      </c>
    </row>
    <row r="3220" spans="1:5" x14ac:dyDescent="0.2">
      <c r="A3220">
        <v>2019</v>
      </c>
      <c r="B3220" t="s">
        <v>55</v>
      </c>
      <c r="C3220" t="s">
        <v>47</v>
      </c>
      <c r="D3220" s="246" t="s">
        <v>82</v>
      </c>
      <c r="E3220" s="37">
        <v>16.420613556866101</v>
      </c>
    </row>
    <row r="3221" spans="1:5" x14ac:dyDescent="0.2">
      <c r="A3221">
        <v>2019</v>
      </c>
      <c r="B3221" t="s">
        <v>56</v>
      </c>
      <c r="C3221" t="s">
        <v>47</v>
      </c>
      <c r="D3221" s="246">
        <v>0</v>
      </c>
      <c r="E3221" s="37">
        <v>71.172018216286503</v>
      </c>
    </row>
    <row r="3222" spans="1:5" x14ac:dyDescent="0.2">
      <c r="A3222">
        <v>2019</v>
      </c>
      <c r="B3222" t="s">
        <v>56</v>
      </c>
      <c r="C3222" t="s">
        <v>47</v>
      </c>
      <c r="D3222" s="246" t="s">
        <v>82</v>
      </c>
      <c r="E3222" s="37">
        <v>16.182367315472</v>
      </c>
    </row>
    <row r="3223" spans="1:5" x14ac:dyDescent="0.2">
      <c r="A3223">
        <v>2019</v>
      </c>
      <c r="B3223" t="s">
        <v>57</v>
      </c>
      <c r="C3223" t="s">
        <v>47</v>
      </c>
      <c r="D3223" s="246">
        <v>0</v>
      </c>
      <c r="E3223" s="37">
        <v>67.929450461967207</v>
      </c>
    </row>
    <row r="3224" spans="1:5" x14ac:dyDescent="0.2">
      <c r="A3224">
        <v>2019</v>
      </c>
      <c r="B3224" t="s">
        <v>57</v>
      </c>
      <c r="C3224" t="s">
        <v>47</v>
      </c>
      <c r="D3224" s="246" t="s">
        <v>82</v>
      </c>
      <c r="E3224" s="37">
        <v>15.565550536500799</v>
      </c>
    </row>
    <row r="3225" spans="1:5" x14ac:dyDescent="0.2">
      <c r="A3225">
        <v>2019</v>
      </c>
      <c r="B3225" t="s">
        <v>52</v>
      </c>
      <c r="C3225" t="s">
        <v>47</v>
      </c>
      <c r="D3225" s="246">
        <v>0</v>
      </c>
      <c r="E3225" s="37">
        <v>69.195913716578701</v>
      </c>
    </row>
    <row r="3226" spans="1:5" x14ac:dyDescent="0.2">
      <c r="A3226">
        <v>2019</v>
      </c>
      <c r="B3226" t="s">
        <v>52</v>
      </c>
      <c r="C3226" t="s">
        <v>47</v>
      </c>
      <c r="D3226" s="246" t="s">
        <v>82</v>
      </c>
      <c r="E3226" s="37">
        <v>15.4148019446175</v>
      </c>
    </row>
    <row r="3227" spans="1:5" x14ac:dyDescent="0.2">
      <c r="A3227">
        <v>2019</v>
      </c>
      <c r="B3227" t="s">
        <v>58</v>
      </c>
      <c r="C3227" t="s">
        <v>47</v>
      </c>
      <c r="D3227" s="246">
        <v>0</v>
      </c>
      <c r="E3227" s="37">
        <v>69.658605249251195</v>
      </c>
    </row>
    <row r="3228" spans="1:5" x14ac:dyDescent="0.2">
      <c r="A3228">
        <v>2019</v>
      </c>
      <c r="B3228" t="s">
        <v>58</v>
      </c>
      <c r="C3228" t="s">
        <v>47</v>
      </c>
      <c r="D3228" s="246" t="s">
        <v>82</v>
      </c>
      <c r="E3228" s="37">
        <v>16.242842784954401</v>
      </c>
    </row>
    <row r="3229" spans="1:5" x14ac:dyDescent="0.2">
      <c r="A3229">
        <v>2019</v>
      </c>
      <c r="B3229" t="s">
        <v>59</v>
      </c>
      <c r="C3229" t="s">
        <v>47</v>
      </c>
      <c r="D3229" s="246">
        <v>0</v>
      </c>
      <c r="E3229" s="37">
        <v>75.132605502835204</v>
      </c>
    </row>
    <row r="3230" spans="1:5" x14ac:dyDescent="0.2">
      <c r="A3230">
        <v>2019</v>
      </c>
      <c r="B3230" t="s">
        <v>59</v>
      </c>
      <c r="C3230" t="s">
        <v>47</v>
      </c>
      <c r="D3230" s="246" t="s">
        <v>82</v>
      </c>
      <c r="E3230" s="37">
        <v>18.1716339480576</v>
      </c>
    </row>
    <row r="3231" spans="1:5" x14ac:dyDescent="0.2">
      <c r="A3231">
        <v>2019</v>
      </c>
      <c r="B3231" t="s">
        <v>60</v>
      </c>
      <c r="C3231" t="s">
        <v>47</v>
      </c>
      <c r="D3231" s="246">
        <v>0</v>
      </c>
      <c r="E3231" s="37">
        <v>75.273403281515598</v>
      </c>
    </row>
    <row r="3232" spans="1:5" x14ac:dyDescent="0.2">
      <c r="A3232">
        <v>2019</v>
      </c>
      <c r="B3232" t="s">
        <v>60</v>
      </c>
      <c r="C3232" t="s">
        <v>47</v>
      </c>
      <c r="D3232" s="246" t="s">
        <v>82</v>
      </c>
      <c r="E3232" s="37">
        <v>18.5190066079677</v>
      </c>
    </row>
    <row r="3233" spans="1:5" x14ac:dyDescent="0.2">
      <c r="A3233">
        <v>2019</v>
      </c>
      <c r="B3233" t="s">
        <v>61</v>
      </c>
      <c r="C3233" t="s">
        <v>47</v>
      </c>
      <c r="D3233" s="246">
        <v>0</v>
      </c>
      <c r="E3233" s="37">
        <v>73.663783222628496</v>
      </c>
    </row>
    <row r="3234" spans="1:5" x14ac:dyDescent="0.2">
      <c r="A3234">
        <v>2019</v>
      </c>
      <c r="B3234" t="s">
        <v>61</v>
      </c>
      <c r="C3234" t="s">
        <v>47</v>
      </c>
      <c r="D3234" s="246" t="s">
        <v>82</v>
      </c>
      <c r="E3234" s="37">
        <v>17.000442110635699</v>
      </c>
    </row>
    <row r="3235" spans="1:5" x14ac:dyDescent="0.2">
      <c r="A3235">
        <v>2019</v>
      </c>
      <c r="B3235" t="s">
        <v>62</v>
      </c>
      <c r="C3235" t="s">
        <v>47</v>
      </c>
      <c r="D3235" s="246">
        <v>0</v>
      </c>
      <c r="E3235" s="37">
        <v>75.849750069068804</v>
      </c>
    </row>
    <row r="3236" spans="1:5" x14ac:dyDescent="0.2">
      <c r="A3236">
        <v>2019</v>
      </c>
      <c r="B3236" t="s">
        <v>62</v>
      </c>
      <c r="C3236" t="s">
        <v>47</v>
      </c>
      <c r="D3236" s="246" t="s">
        <v>82</v>
      </c>
      <c r="E3236" s="37">
        <v>17.841865226595399</v>
      </c>
    </row>
    <row r="3237" spans="1:5" x14ac:dyDescent="0.2">
      <c r="A3237">
        <v>2019</v>
      </c>
      <c r="B3237" t="s">
        <v>63</v>
      </c>
      <c r="C3237" t="s">
        <v>47</v>
      </c>
      <c r="D3237" s="246">
        <v>0</v>
      </c>
      <c r="E3237" s="37">
        <v>74.565348309603394</v>
      </c>
    </row>
    <row r="3238" spans="1:5" x14ac:dyDescent="0.2">
      <c r="A3238">
        <v>2019</v>
      </c>
      <c r="B3238" t="s">
        <v>63</v>
      </c>
      <c r="C3238" t="s">
        <v>47</v>
      </c>
      <c r="D3238" s="246" t="s">
        <v>82</v>
      </c>
      <c r="E3238" s="37">
        <v>17.518038213013401</v>
      </c>
    </row>
    <row r="3239" spans="1:5" x14ac:dyDescent="0.2">
      <c r="A3239">
        <v>2019</v>
      </c>
      <c r="B3239" t="s">
        <v>64</v>
      </c>
      <c r="C3239" t="s">
        <v>47</v>
      </c>
      <c r="D3239" s="246">
        <v>0</v>
      </c>
      <c r="E3239" s="37">
        <v>76.680646628029805</v>
      </c>
    </row>
    <row r="3240" spans="1:5" x14ac:dyDescent="0.2">
      <c r="A3240">
        <v>2019</v>
      </c>
      <c r="B3240" t="s">
        <v>64</v>
      </c>
      <c r="C3240" t="s">
        <v>47</v>
      </c>
      <c r="D3240" s="246" t="s">
        <v>82</v>
      </c>
      <c r="E3240" s="37">
        <v>18.138204646622501</v>
      </c>
    </row>
    <row r="3241" spans="1:5" x14ac:dyDescent="0.2">
      <c r="A3241">
        <v>2019</v>
      </c>
      <c r="B3241" t="s">
        <v>65</v>
      </c>
      <c r="C3241" t="s">
        <v>47</v>
      </c>
      <c r="D3241" s="246">
        <v>0</v>
      </c>
      <c r="E3241" s="37">
        <v>75.178328061340395</v>
      </c>
    </row>
    <row r="3242" spans="1:5" x14ac:dyDescent="0.2">
      <c r="A3242">
        <v>2019</v>
      </c>
      <c r="B3242" t="s">
        <v>65</v>
      </c>
      <c r="C3242" t="s">
        <v>47</v>
      </c>
      <c r="D3242" s="246" t="s">
        <v>82</v>
      </c>
      <c r="E3242" s="37">
        <v>17.454036965636</v>
      </c>
    </row>
    <row r="3243" spans="1:5" x14ac:dyDescent="0.2">
      <c r="A3243">
        <v>2019</v>
      </c>
      <c r="B3243" t="s">
        <v>66</v>
      </c>
      <c r="C3243" t="s">
        <v>47</v>
      </c>
      <c r="D3243" s="246">
        <v>0</v>
      </c>
      <c r="E3243" s="37">
        <v>72.884038257140901</v>
      </c>
    </row>
    <row r="3244" spans="1:5" x14ac:dyDescent="0.2">
      <c r="A3244">
        <v>2019</v>
      </c>
      <c r="B3244" t="s">
        <v>66</v>
      </c>
      <c r="C3244" t="s">
        <v>47</v>
      </c>
      <c r="D3244" s="246" t="s">
        <v>82</v>
      </c>
      <c r="E3244" s="37">
        <v>17.0010265591356</v>
      </c>
    </row>
    <row r="3245" spans="1:5" x14ac:dyDescent="0.2">
      <c r="A3245">
        <v>2019</v>
      </c>
      <c r="B3245" t="s">
        <v>67</v>
      </c>
      <c r="C3245" t="s">
        <v>47</v>
      </c>
      <c r="D3245" s="246">
        <v>0</v>
      </c>
      <c r="E3245" s="37">
        <v>71.842312093556203</v>
      </c>
    </row>
    <row r="3246" spans="1:5" x14ac:dyDescent="0.2">
      <c r="A3246">
        <v>2019</v>
      </c>
      <c r="B3246" t="s">
        <v>67</v>
      </c>
      <c r="C3246" t="s">
        <v>47</v>
      </c>
      <c r="D3246" s="246" t="s">
        <v>82</v>
      </c>
      <c r="E3246" s="37">
        <v>16.804831625267799</v>
      </c>
    </row>
    <row r="3247" spans="1:5" x14ac:dyDescent="0.2">
      <c r="A3247">
        <v>2019</v>
      </c>
      <c r="B3247" t="s">
        <v>68</v>
      </c>
      <c r="C3247" t="s">
        <v>47</v>
      </c>
      <c r="D3247" s="246">
        <v>0</v>
      </c>
      <c r="E3247" s="37">
        <v>71.513806707658603</v>
      </c>
    </row>
    <row r="3248" spans="1:5" x14ac:dyDescent="0.2">
      <c r="A3248">
        <v>2019</v>
      </c>
      <c r="B3248" t="s">
        <v>68</v>
      </c>
      <c r="C3248" t="s">
        <v>47</v>
      </c>
      <c r="D3248" s="246" t="s">
        <v>82</v>
      </c>
      <c r="E3248" s="37">
        <v>16.571481489996</v>
      </c>
    </row>
    <row r="3249" spans="1:5" x14ac:dyDescent="0.2">
      <c r="A3249">
        <v>2019</v>
      </c>
      <c r="B3249" t="s">
        <v>69</v>
      </c>
      <c r="C3249" t="s">
        <v>47</v>
      </c>
      <c r="D3249" s="246">
        <v>0</v>
      </c>
      <c r="E3249" s="37">
        <v>75.191242407715706</v>
      </c>
    </row>
    <row r="3250" spans="1:5" x14ac:dyDescent="0.2">
      <c r="A3250">
        <v>2019</v>
      </c>
      <c r="B3250" t="s">
        <v>69</v>
      </c>
      <c r="C3250" t="s">
        <v>47</v>
      </c>
      <c r="D3250" s="246" t="s">
        <v>82</v>
      </c>
      <c r="E3250" s="37">
        <v>17.5554096824808</v>
      </c>
    </row>
    <row r="3251" spans="1:5" x14ac:dyDescent="0.2">
      <c r="A3251">
        <v>2019</v>
      </c>
      <c r="B3251" t="s">
        <v>144</v>
      </c>
      <c r="C3251" t="s">
        <v>48</v>
      </c>
      <c r="D3251" s="246">
        <v>0</v>
      </c>
      <c r="E3251" s="37">
        <v>80.0302131736494</v>
      </c>
    </row>
    <row r="3252" spans="1:5" x14ac:dyDescent="0.2">
      <c r="A3252">
        <v>2019</v>
      </c>
      <c r="B3252" t="s">
        <v>144</v>
      </c>
      <c r="C3252" t="s">
        <v>48</v>
      </c>
      <c r="D3252" s="246" t="s">
        <v>82</v>
      </c>
      <c r="E3252" s="37">
        <v>20.381559014521901</v>
      </c>
    </row>
    <row r="3253" spans="1:5" x14ac:dyDescent="0.2">
      <c r="A3253">
        <v>2019</v>
      </c>
      <c r="B3253" t="s">
        <v>40</v>
      </c>
      <c r="C3253" t="s">
        <v>48</v>
      </c>
      <c r="D3253" s="246">
        <v>0</v>
      </c>
      <c r="E3253" s="37">
        <v>75.500572784131407</v>
      </c>
    </row>
    <row r="3254" spans="1:5" x14ac:dyDescent="0.2">
      <c r="A3254">
        <v>2019</v>
      </c>
      <c r="B3254" t="s">
        <v>40</v>
      </c>
      <c r="C3254" t="s">
        <v>48</v>
      </c>
      <c r="D3254" s="246" t="s">
        <v>82</v>
      </c>
      <c r="E3254" s="37">
        <v>17.408182281327498</v>
      </c>
    </row>
    <row r="3255" spans="1:5" x14ac:dyDescent="0.2">
      <c r="A3255">
        <v>2019</v>
      </c>
      <c r="B3255" t="s">
        <v>41</v>
      </c>
      <c r="C3255" t="s">
        <v>48</v>
      </c>
      <c r="D3255" s="246">
        <v>0</v>
      </c>
      <c r="E3255" s="37">
        <v>78.361314984210196</v>
      </c>
    </row>
    <row r="3256" spans="1:5" x14ac:dyDescent="0.2">
      <c r="A3256">
        <v>2019</v>
      </c>
      <c r="B3256" t="s">
        <v>41</v>
      </c>
      <c r="C3256" t="s">
        <v>48</v>
      </c>
      <c r="D3256" s="246" t="s">
        <v>82</v>
      </c>
      <c r="E3256" s="37">
        <v>20.064776636920399</v>
      </c>
    </row>
    <row r="3257" spans="1:5" x14ac:dyDescent="0.2">
      <c r="A3257">
        <v>2019</v>
      </c>
      <c r="B3257" t="s">
        <v>42</v>
      </c>
      <c r="C3257" t="s">
        <v>48</v>
      </c>
      <c r="D3257" s="246">
        <v>0</v>
      </c>
      <c r="E3257" s="37">
        <v>76.252447542411602</v>
      </c>
    </row>
    <row r="3258" spans="1:5" x14ac:dyDescent="0.2">
      <c r="A3258">
        <v>2019</v>
      </c>
      <c r="B3258" t="s">
        <v>42</v>
      </c>
      <c r="C3258" t="s">
        <v>48</v>
      </c>
      <c r="D3258" s="246" t="s">
        <v>82</v>
      </c>
      <c r="E3258" s="37">
        <v>18.600367428249999</v>
      </c>
    </row>
    <row r="3259" spans="1:5" x14ac:dyDescent="0.2">
      <c r="A3259">
        <v>2019</v>
      </c>
      <c r="B3259" t="s">
        <v>43</v>
      </c>
      <c r="C3259" t="s">
        <v>48</v>
      </c>
      <c r="D3259" s="246">
        <v>0</v>
      </c>
      <c r="E3259" s="37">
        <v>75.087238416000901</v>
      </c>
    </row>
    <row r="3260" spans="1:5" x14ac:dyDescent="0.2">
      <c r="A3260">
        <v>2019</v>
      </c>
      <c r="B3260" t="s">
        <v>43</v>
      </c>
      <c r="C3260" t="s">
        <v>48</v>
      </c>
      <c r="D3260" s="246" t="s">
        <v>82</v>
      </c>
      <c r="E3260" s="37">
        <v>17.6159704448493</v>
      </c>
    </row>
    <row r="3261" spans="1:5" x14ac:dyDescent="0.2">
      <c r="A3261">
        <v>2019</v>
      </c>
      <c r="B3261" t="s">
        <v>44</v>
      </c>
      <c r="C3261" t="s">
        <v>48</v>
      </c>
      <c r="D3261" s="246">
        <v>0</v>
      </c>
      <c r="E3261" s="37">
        <v>76.954624978317995</v>
      </c>
    </row>
    <row r="3262" spans="1:5" x14ac:dyDescent="0.2">
      <c r="A3262">
        <v>2019</v>
      </c>
      <c r="B3262" t="s">
        <v>44</v>
      </c>
      <c r="C3262" t="s">
        <v>48</v>
      </c>
      <c r="D3262" s="246" t="s">
        <v>82</v>
      </c>
      <c r="E3262" s="37">
        <v>18.687122662687202</v>
      </c>
    </row>
    <row r="3263" spans="1:5" x14ac:dyDescent="0.2">
      <c r="A3263">
        <v>2019</v>
      </c>
      <c r="B3263" t="s">
        <v>45</v>
      </c>
      <c r="C3263" t="s">
        <v>48</v>
      </c>
      <c r="D3263" s="246">
        <v>0</v>
      </c>
      <c r="E3263" s="37">
        <v>77.332927640865506</v>
      </c>
    </row>
    <row r="3264" spans="1:5" x14ac:dyDescent="0.2">
      <c r="A3264">
        <v>2019</v>
      </c>
      <c r="B3264" t="s">
        <v>45</v>
      </c>
      <c r="C3264" t="s">
        <v>48</v>
      </c>
      <c r="D3264" s="246" t="s">
        <v>82</v>
      </c>
      <c r="E3264" s="37">
        <v>19.647710723102598</v>
      </c>
    </row>
    <row r="3265" spans="1:5" x14ac:dyDescent="0.2">
      <c r="A3265">
        <v>2019</v>
      </c>
      <c r="B3265" t="s">
        <v>46</v>
      </c>
      <c r="C3265" t="s">
        <v>48</v>
      </c>
      <c r="D3265" s="246">
        <v>0</v>
      </c>
      <c r="E3265" s="37">
        <v>77.470037637947797</v>
      </c>
    </row>
    <row r="3266" spans="1:5" x14ac:dyDescent="0.2">
      <c r="A3266">
        <v>2019</v>
      </c>
      <c r="B3266" t="s">
        <v>46</v>
      </c>
      <c r="C3266" t="s">
        <v>48</v>
      </c>
      <c r="D3266" s="246" t="s">
        <v>82</v>
      </c>
      <c r="E3266" s="37">
        <v>19.080943605381599</v>
      </c>
    </row>
    <row r="3267" spans="1:5" x14ac:dyDescent="0.2">
      <c r="A3267">
        <v>2019</v>
      </c>
      <c r="B3267" t="s">
        <v>50</v>
      </c>
      <c r="C3267" t="s">
        <v>48</v>
      </c>
      <c r="D3267" s="246">
        <v>0</v>
      </c>
      <c r="E3267" s="37">
        <v>75.317783589899193</v>
      </c>
    </row>
    <row r="3268" spans="1:5" x14ac:dyDescent="0.2">
      <c r="A3268">
        <v>2019</v>
      </c>
      <c r="B3268" t="s">
        <v>50</v>
      </c>
      <c r="C3268" t="s">
        <v>48</v>
      </c>
      <c r="D3268" s="246" t="s">
        <v>82</v>
      </c>
      <c r="E3268" s="37">
        <v>19.040078458225</v>
      </c>
    </row>
    <row r="3269" spans="1:5" x14ac:dyDescent="0.2">
      <c r="A3269">
        <v>2019</v>
      </c>
      <c r="B3269" t="s">
        <v>51</v>
      </c>
      <c r="C3269" t="s">
        <v>48</v>
      </c>
      <c r="D3269" s="246">
        <v>0</v>
      </c>
      <c r="E3269" s="37">
        <v>75.967116062007307</v>
      </c>
    </row>
    <row r="3270" spans="1:5" x14ac:dyDescent="0.2">
      <c r="A3270">
        <v>2019</v>
      </c>
      <c r="B3270" t="s">
        <v>51</v>
      </c>
      <c r="C3270" t="s">
        <v>48</v>
      </c>
      <c r="D3270" s="246" t="s">
        <v>82</v>
      </c>
      <c r="E3270" s="37">
        <v>17.995322699168899</v>
      </c>
    </row>
    <row r="3271" spans="1:5" x14ac:dyDescent="0.2">
      <c r="A3271">
        <v>2019</v>
      </c>
      <c r="B3271" t="s">
        <v>53</v>
      </c>
      <c r="C3271" t="s">
        <v>48</v>
      </c>
      <c r="D3271" s="246">
        <v>0</v>
      </c>
      <c r="E3271" s="37">
        <v>78.463281128778306</v>
      </c>
    </row>
    <row r="3272" spans="1:5" x14ac:dyDescent="0.2">
      <c r="A3272">
        <v>2019</v>
      </c>
      <c r="B3272" t="s">
        <v>53</v>
      </c>
      <c r="C3272" t="s">
        <v>48</v>
      </c>
      <c r="D3272" s="246" t="s">
        <v>82</v>
      </c>
      <c r="E3272" s="37">
        <v>19.269773282218701</v>
      </c>
    </row>
    <row r="3273" spans="1:5" x14ac:dyDescent="0.2">
      <c r="A3273">
        <v>2019</v>
      </c>
      <c r="B3273" t="s">
        <v>54</v>
      </c>
      <c r="C3273" t="s">
        <v>48</v>
      </c>
      <c r="D3273" s="246">
        <v>0</v>
      </c>
      <c r="E3273" s="37">
        <v>80.381008388998694</v>
      </c>
    </row>
    <row r="3274" spans="1:5" x14ac:dyDescent="0.2">
      <c r="A3274">
        <v>2019</v>
      </c>
      <c r="B3274" t="s">
        <v>54</v>
      </c>
      <c r="C3274" t="s">
        <v>48</v>
      </c>
      <c r="D3274" s="246" t="s">
        <v>82</v>
      </c>
      <c r="E3274" s="37">
        <v>20.4643650145048</v>
      </c>
    </row>
    <row r="3275" spans="1:5" x14ac:dyDescent="0.2">
      <c r="A3275">
        <v>2019</v>
      </c>
      <c r="B3275" t="s">
        <v>55</v>
      </c>
      <c r="C3275" t="s">
        <v>48</v>
      </c>
      <c r="D3275" s="246">
        <v>0</v>
      </c>
      <c r="E3275" s="37">
        <v>77.939177695123007</v>
      </c>
    </row>
    <row r="3276" spans="1:5" x14ac:dyDescent="0.2">
      <c r="A3276">
        <v>2019</v>
      </c>
      <c r="B3276" t="s">
        <v>55</v>
      </c>
      <c r="C3276" t="s">
        <v>48</v>
      </c>
      <c r="D3276" s="246" t="s">
        <v>82</v>
      </c>
      <c r="E3276" s="37">
        <v>18.886245632039302</v>
      </c>
    </row>
    <row r="3277" spans="1:5" x14ac:dyDescent="0.2">
      <c r="A3277">
        <v>2019</v>
      </c>
      <c r="B3277" t="s">
        <v>56</v>
      </c>
      <c r="C3277" t="s">
        <v>48</v>
      </c>
      <c r="D3277" s="246">
        <v>0</v>
      </c>
      <c r="E3277" s="37">
        <v>78.647390859888105</v>
      </c>
    </row>
    <row r="3278" spans="1:5" x14ac:dyDescent="0.2">
      <c r="A3278">
        <v>2019</v>
      </c>
      <c r="B3278" t="s">
        <v>56</v>
      </c>
      <c r="C3278" t="s">
        <v>48</v>
      </c>
      <c r="D3278" s="246" t="s">
        <v>82</v>
      </c>
      <c r="E3278" s="37">
        <v>19.158477136426701</v>
      </c>
    </row>
    <row r="3279" spans="1:5" x14ac:dyDescent="0.2">
      <c r="A3279">
        <v>2019</v>
      </c>
      <c r="B3279" t="s">
        <v>57</v>
      </c>
      <c r="C3279" t="s">
        <v>48</v>
      </c>
      <c r="D3279" s="246">
        <v>0</v>
      </c>
      <c r="E3279" s="37">
        <v>77.456589205232305</v>
      </c>
    </row>
    <row r="3280" spans="1:5" x14ac:dyDescent="0.2">
      <c r="A3280">
        <v>2019</v>
      </c>
      <c r="B3280" t="s">
        <v>57</v>
      </c>
      <c r="C3280" t="s">
        <v>48</v>
      </c>
      <c r="D3280" s="246" t="s">
        <v>82</v>
      </c>
      <c r="E3280" s="37">
        <v>19.012755762555599</v>
      </c>
    </row>
    <row r="3281" spans="1:5" x14ac:dyDescent="0.2">
      <c r="A3281">
        <v>2019</v>
      </c>
      <c r="B3281" t="s">
        <v>52</v>
      </c>
      <c r="C3281" t="s">
        <v>48</v>
      </c>
      <c r="D3281" s="246">
        <v>0</v>
      </c>
      <c r="E3281" s="37">
        <v>77.681443578896406</v>
      </c>
    </row>
    <row r="3282" spans="1:5" x14ac:dyDescent="0.2">
      <c r="A3282">
        <v>2019</v>
      </c>
      <c r="B3282" t="s">
        <v>52</v>
      </c>
      <c r="C3282" t="s">
        <v>48</v>
      </c>
      <c r="D3282" s="246" t="s">
        <v>82</v>
      </c>
      <c r="E3282" s="37">
        <v>18.8317375090684</v>
      </c>
    </row>
    <row r="3283" spans="1:5" x14ac:dyDescent="0.2">
      <c r="A3283">
        <v>2019</v>
      </c>
      <c r="B3283" t="s">
        <v>58</v>
      </c>
      <c r="C3283" t="s">
        <v>48</v>
      </c>
      <c r="D3283" s="246">
        <v>0</v>
      </c>
      <c r="E3283" s="37">
        <v>78.897272281306599</v>
      </c>
    </row>
    <row r="3284" spans="1:5" x14ac:dyDescent="0.2">
      <c r="A3284">
        <v>2019</v>
      </c>
      <c r="B3284" t="s">
        <v>58</v>
      </c>
      <c r="C3284" t="s">
        <v>48</v>
      </c>
      <c r="D3284" s="246" t="s">
        <v>82</v>
      </c>
      <c r="E3284" s="37">
        <v>20.1014801630552</v>
      </c>
    </row>
    <row r="3285" spans="1:5" x14ac:dyDescent="0.2">
      <c r="A3285">
        <v>2019</v>
      </c>
      <c r="B3285" t="s">
        <v>59</v>
      </c>
      <c r="C3285" t="s">
        <v>48</v>
      </c>
      <c r="D3285" s="246">
        <v>0</v>
      </c>
      <c r="E3285" s="37">
        <v>80.835830417839304</v>
      </c>
    </row>
    <row r="3286" spans="1:5" x14ac:dyDescent="0.2">
      <c r="A3286">
        <v>2019</v>
      </c>
      <c r="B3286" t="s">
        <v>59</v>
      </c>
      <c r="C3286" t="s">
        <v>48</v>
      </c>
      <c r="D3286" s="246" t="s">
        <v>82</v>
      </c>
      <c r="E3286" s="37">
        <v>20.751369516124399</v>
      </c>
    </row>
    <row r="3287" spans="1:5" x14ac:dyDescent="0.2">
      <c r="A3287">
        <v>2019</v>
      </c>
      <c r="B3287" t="s">
        <v>60</v>
      </c>
      <c r="C3287" t="s">
        <v>48</v>
      </c>
      <c r="D3287" s="246">
        <v>0</v>
      </c>
      <c r="E3287" s="37">
        <v>82.991220240108902</v>
      </c>
    </row>
    <row r="3288" spans="1:5" x14ac:dyDescent="0.2">
      <c r="A3288">
        <v>2019</v>
      </c>
      <c r="B3288" t="s">
        <v>60</v>
      </c>
      <c r="C3288" t="s">
        <v>48</v>
      </c>
      <c r="D3288" s="246" t="s">
        <v>82</v>
      </c>
      <c r="E3288" s="37">
        <v>22.288825009846398</v>
      </c>
    </row>
    <row r="3289" spans="1:5" x14ac:dyDescent="0.2">
      <c r="A3289">
        <v>2019</v>
      </c>
      <c r="B3289" t="s">
        <v>61</v>
      </c>
      <c r="C3289" t="s">
        <v>48</v>
      </c>
      <c r="D3289" s="246">
        <v>0</v>
      </c>
      <c r="E3289" s="37">
        <v>80.174922496543601</v>
      </c>
    </row>
    <row r="3290" spans="1:5" x14ac:dyDescent="0.2">
      <c r="A3290">
        <v>2019</v>
      </c>
      <c r="B3290" t="s">
        <v>61</v>
      </c>
      <c r="C3290" t="s">
        <v>48</v>
      </c>
      <c r="D3290" s="246" t="s">
        <v>82</v>
      </c>
      <c r="E3290" s="37">
        <v>20.445603179509501</v>
      </c>
    </row>
    <row r="3291" spans="1:5" x14ac:dyDescent="0.2">
      <c r="A3291">
        <v>2019</v>
      </c>
      <c r="B3291" t="s">
        <v>62</v>
      </c>
      <c r="C3291" t="s">
        <v>48</v>
      </c>
      <c r="D3291" s="246">
        <v>0</v>
      </c>
      <c r="E3291" s="37">
        <v>81.763841315103804</v>
      </c>
    </row>
    <row r="3292" spans="1:5" x14ac:dyDescent="0.2">
      <c r="A3292">
        <v>2019</v>
      </c>
      <c r="B3292" t="s">
        <v>62</v>
      </c>
      <c r="C3292" t="s">
        <v>48</v>
      </c>
      <c r="D3292" s="246" t="s">
        <v>82</v>
      </c>
      <c r="E3292" s="37">
        <v>21.128140105360099</v>
      </c>
    </row>
    <row r="3293" spans="1:5" x14ac:dyDescent="0.2">
      <c r="A3293">
        <v>2019</v>
      </c>
      <c r="B3293" t="s">
        <v>63</v>
      </c>
      <c r="C3293" t="s">
        <v>48</v>
      </c>
      <c r="D3293" s="246">
        <v>0</v>
      </c>
      <c r="E3293" s="37">
        <v>81.386945291137295</v>
      </c>
    </row>
    <row r="3294" spans="1:5" x14ac:dyDescent="0.2">
      <c r="A3294">
        <v>2019</v>
      </c>
      <c r="B3294" t="s">
        <v>63</v>
      </c>
      <c r="C3294" t="s">
        <v>48</v>
      </c>
      <c r="D3294" s="246" t="s">
        <v>82</v>
      </c>
      <c r="E3294" s="37">
        <v>20.608496038833401</v>
      </c>
    </row>
    <row r="3295" spans="1:5" x14ac:dyDescent="0.2">
      <c r="A3295">
        <v>2019</v>
      </c>
      <c r="B3295" t="s">
        <v>64</v>
      </c>
      <c r="C3295" t="s">
        <v>48</v>
      </c>
      <c r="D3295" s="246">
        <v>0</v>
      </c>
      <c r="E3295" s="37">
        <v>83.237662271891097</v>
      </c>
    </row>
    <row r="3296" spans="1:5" x14ac:dyDescent="0.2">
      <c r="A3296">
        <v>2019</v>
      </c>
      <c r="B3296" t="s">
        <v>64</v>
      </c>
      <c r="C3296" t="s">
        <v>48</v>
      </c>
      <c r="D3296" s="246" t="s">
        <v>82</v>
      </c>
      <c r="E3296" s="37">
        <v>22.186984661402199</v>
      </c>
    </row>
    <row r="3297" spans="1:5" x14ac:dyDescent="0.2">
      <c r="A3297">
        <v>2019</v>
      </c>
      <c r="B3297" t="s">
        <v>65</v>
      </c>
      <c r="C3297" t="s">
        <v>48</v>
      </c>
      <c r="D3297" s="246">
        <v>0</v>
      </c>
      <c r="E3297" s="37">
        <v>81.813680812596004</v>
      </c>
    </row>
    <row r="3298" spans="1:5" x14ac:dyDescent="0.2">
      <c r="A3298">
        <v>2019</v>
      </c>
      <c r="B3298" t="s">
        <v>65</v>
      </c>
      <c r="C3298" t="s">
        <v>48</v>
      </c>
      <c r="D3298" s="246" t="s">
        <v>82</v>
      </c>
      <c r="E3298" s="37">
        <v>21.213090019844302</v>
      </c>
    </row>
    <row r="3299" spans="1:5" x14ac:dyDescent="0.2">
      <c r="A3299">
        <v>2019</v>
      </c>
      <c r="B3299" t="s">
        <v>66</v>
      </c>
      <c r="C3299" t="s">
        <v>48</v>
      </c>
      <c r="D3299" s="246">
        <v>0</v>
      </c>
      <c r="E3299" s="37">
        <v>79.939806863356097</v>
      </c>
    </row>
    <row r="3300" spans="1:5" x14ac:dyDescent="0.2">
      <c r="A3300">
        <v>2019</v>
      </c>
      <c r="B3300" t="s">
        <v>66</v>
      </c>
      <c r="C3300" t="s">
        <v>48</v>
      </c>
      <c r="D3300" s="246" t="s">
        <v>82</v>
      </c>
      <c r="E3300" s="37">
        <v>20.359586656567199</v>
      </c>
    </row>
    <row r="3301" spans="1:5" x14ac:dyDescent="0.2">
      <c r="A3301">
        <v>2019</v>
      </c>
      <c r="B3301" t="s">
        <v>67</v>
      </c>
      <c r="C3301" t="s">
        <v>48</v>
      </c>
      <c r="D3301" s="246">
        <v>0</v>
      </c>
      <c r="E3301" s="37">
        <v>78.522678652398994</v>
      </c>
    </row>
    <row r="3302" spans="1:5" x14ac:dyDescent="0.2">
      <c r="A3302">
        <v>2019</v>
      </c>
      <c r="B3302" t="s">
        <v>67</v>
      </c>
      <c r="C3302" t="s">
        <v>48</v>
      </c>
      <c r="D3302" s="246" t="s">
        <v>82</v>
      </c>
      <c r="E3302" s="37">
        <v>19.347815861818901</v>
      </c>
    </row>
    <row r="3303" spans="1:5" x14ac:dyDescent="0.2">
      <c r="A3303">
        <v>2019</v>
      </c>
      <c r="B3303" t="s">
        <v>68</v>
      </c>
      <c r="C3303" t="s">
        <v>48</v>
      </c>
      <c r="D3303" s="246">
        <v>0</v>
      </c>
      <c r="E3303" s="37">
        <v>78.032963714305495</v>
      </c>
    </row>
    <row r="3304" spans="1:5" x14ac:dyDescent="0.2">
      <c r="A3304">
        <v>2019</v>
      </c>
      <c r="B3304" t="s">
        <v>68</v>
      </c>
      <c r="C3304" t="s">
        <v>48</v>
      </c>
      <c r="D3304" s="246" t="s">
        <v>82</v>
      </c>
      <c r="E3304" s="37">
        <v>18.8100863322599</v>
      </c>
    </row>
    <row r="3305" spans="1:5" x14ac:dyDescent="0.2">
      <c r="A3305">
        <v>2019</v>
      </c>
      <c r="B3305" t="s">
        <v>69</v>
      </c>
      <c r="C3305" t="s">
        <v>48</v>
      </c>
      <c r="D3305" s="246">
        <v>0</v>
      </c>
      <c r="E3305" s="37">
        <v>82.175525583024097</v>
      </c>
    </row>
    <row r="3306" spans="1:5" x14ac:dyDescent="0.2">
      <c r="A3306">
        <v>2019</v>
      </c>
      <c r="B3306" t="s">
        <v>69</v>
      </c>
      <c r="C3306" t="s">
        <v>48</v>
      </c>
      <c r="D3306" s="246" t="s">
        <v>82</v>
      </c>
      <c r="E3306" s="37">
        <v>21.238857735042</v>
      </c>
    </row>
    <row r="3307" spans="1:5" x14ac:dyDescent="0.2">
      <c r="A3307">
        <v>2019</v>
      </c>
      <c r="B3307" t="s">
        <v>144</v>
      </c>
      <c r="C3307" t="s">
        <v>3</v>
      </c>
      <c r="D3307" s="246">
        <v>0</v>
      </c>
      <c r="E3307" s="37">
        <v>76.501046528481197</v>
      </c>
    </row>
    <row r="3308" spans="1:5" x14ac:dyDescent="0.2">
      <c r="A3308">
        <v>2019</v>
      </c>
      <c r="B3308" t="s">
        <v>144</v>
      </c>
      <c r="C3308" t="s">
        <v>3</v>
      </c>
      <c r="D3308" s="246" t="s">
        <v>82</v>
      </c>
      <c r="E3308" s="37">
        <v>18.8863134389489</v>
      </c>
    </row>
    <row r="3309" spans="1:5" x14ac:dyDescent="0.2">
      <c r="A3309">
        <v>2019</v>
      </c>
      <c r="B3309" t="s">
        <v>40</v>
      </c>
      <c r="C3309" t="s">
        <v>3</v>
      </c>
      <c r="D3309" s="246">
        <v>0</v>
      </c>
      <c r="E3309" s="37">
        <v>71.909320657609996</v>
      </c>
    </row>
    <row r="3310" spans="1:5" x14ac:dyDescent="0.2">
      <c r="A3310">
        <v>2019</v>
      </c>
      <c r="B3310" t="s">
        <v>40</v>
      </c>
      <c r="C3310" t="s">
        <v>3</v>
      </c>
      <c r="D3310" s="246" t="s">
        <v>82</v>
      </c>
      <c r="E3310" s="37">
        <v>16.1525212305033</v>
      </c>
    </row>
    <row r="3311" spans="1:5" x14ac:dyDescent="0.2">
      <c r="A3311">
        <v>2019</v>
      </c>
      <c r="B3311" t="s">
        <v>41</v>
      </c>
      <c r="C3311" t="s">
        <v>3</v>
      </c>
      <c r="D3311" s="246">
        <v>0</v>
      </c>
      <c r="E3311" s="37">
        <v>74.825595518334396</v>
      </c>
    </row>
    <row r="3312" spans="1:5" x14ac:dyDescent="0.2">
      <c r="A3312">
        <v>2019</v>
      </c>
      <c r="B3312" t="s">
        <v>41</v>
      </c>
      <c r="C3312" t="s">
        <v>3</v>
      </c>
      <c r="D3312" s="246" t="s">
        <v>82</v>
      </c>
      <c r="E3312" s="37">
        <v>18.396962103537501</v>
      </c>
    </row>
    <row r="3313" spans="1:5" x14ac:dyDescent="0.2">
      <c r="A3313">
        <v>2019</v>
      </c>
      <c r="B3313" t="s">
        <v>42</v>
      </c>
      <c r="C3313" t="s">
        <v>3</v>
      </c>
      <c r="D3313" s="246">
        <v>0</v>
      </c>
      <c r="E3313" s="37">
        <v>72.590686588049607</v>
      </c>
    </row>
    <row r="3314" spans="1:5" x14ac:dyDescent="0.2">
      <c r="A3314">
        <v>2019</v>
      </c>
      <c r="B3314" t="s">
        <v>42</v>
      </c>
      <c r="C3314" t="s">
        <v>3</v>
      </c>
      <c r="D3314" s="246" t="s">
        <v>82</v>
      </c>
      <c r="E3314" s="37">
        <v>17.131412930103199</v>
      </c>
    </row>
    <row r="3315" spans="1:5" x14ac:dyDescent="0.2">
      <c r="A3315">
        <v>2019</v>
      </c>
      <c r="B3315" t="s">
        <v>43</v>
      </c>
      <c r="C3315" t="s">
        <v>3</v>
      </c>
      <c r="D3315" s="246">
        <v>0</v>
      </c>
      <c r="E3315" s="37">
        <v>72.4144762475824</v>
      </c>
    </row>
    <row r="3316" spans="1:5" x14ac:dyDescent="0.2">
      <c r="A3316">
        <v>2019</v>
      </c>
      <c r="B3316" t="s">
        <v>43</v>
      </c>
      <c r="C3316" t="s">
        <v>3</v>
      </c>
      <c r="D3316" s="246" t="s">
        <v>82</v>
      </c>
      <c r="E3316" s="37">
        <v>16.600825859302802</v>
      </c>
    </row>
    <row r="3317" spans="1:5" x14ac:dyDescent="0.2">
      <c r="A3317">
        <v>2019</v>
      </c>
      <c r="B3317" t="s">
        <v>44</v>
      </c>
      <c r="C3317" t="s">
        <v>3</v>
      </c>
      <c r="D3317" s="246">
        <v>0</v>
      </c>
      <c r="E3317" s="37">
        <v>72.656489837712797</v>
      </c>
    </row>
    <row r="3318" spans="1:5" x14ac:dyDescent="0.2">
      <c r="A3318">
        <v>2019</v>
      </c>
      <c r="B3318" t="s">
        <v>44</v>
      </c>
      <c r="C3318" t="s">
        <v>3</v>
      </c>
      <c r="D3318" s="246" t="s">
        <v>82</v>
      </c>
      <c r="E3318" s="37">
        <v>17.151039952572301</v>
      </c>
    </row>
    <row r="3319" spans="1:5" x14ac:dyDescent="0.2">
      <c r="A3319">
        <v>2019</v>
      </c>
      <c r="B3319" t="s">
        <v>45</v>
      </c>
      <c r="C3319" t="s">
        <v>3</v>
      </c>
      <c r="D3319" s="246">
        <v>0</v>
      </c>
      <c r="E3319" s="37">
        <v>74.6587695475733</v>
      </c>
    </row>
    <row r="3320" spans="1:5" x14ac:dyDescent="0.2">
      <c r="A3320">
        <v>2019</v>
      </c>
      <c r="B3320" t="s">
        <v>45</v>
      </c>
      <c r="C3320" t="s">
        <v>3</v>
      </c>
      <c r="D3320" s="246" t="s">
        <v>82</v>
      </c>
      <c r="E3320" s="37">
        <v>18.410704433179198</v>
      </c>
    </row>
    <row r="3321" spans="1:5" x14ac:dyDescent="0.2">
      <c r="A3321">
        <v>2019</v>
      </c>
      <c r="B3321" t="s">
        <v>46</v>
      </c>
      <c r="C3321" t="s">
        <v>3</v>
      </c>
      <c r="D3321" s="246">
        <v>0</v>
      </c>
      <c r="E3321" s="37">
        <v>74.152221486328202</v>
      </c>
    </row>
    <row r="3322" spans="1:5" x14ac:dyDescent="0.2">
      <c r="A3322">
        <v>2019</v>
      </c>
      <c r="B3322" t="s">
        <v>46</v>
      </c>
      <c r="C3322" t="s">
        <v>3</v>
      </c>
      <c r="D3322" s="246" t="s">
        <v>82</v>
      </c>
      <c r="E3322" s="37">
        <v>17.878451926872</v>
      </c>
    </row>
    <row r="3323" spans="1:5" x14ac:dyDescent="0.2">
      <c r="A3323">
        <v>2019</v>
      </c>
      <c r="B3323" t="s">
        <v>50</v>
      </c>
      <c r="C3323" t="s">
        <v>3</v>
      </c>
      <c r="D3323" s="246">
        <v>0</v>
      </c>
      <c r="E3323" s="37">
        <v>71.409455846425402</v>
      </c>
    </row>
    <row r="3324" spans="1:5" x14ac:dyDescent="0.2">
      <c r="A3324">
        <v>2019</v>
      </c>
      <c r="B3324" t="s">
        <v>50</v>
      </c>
      <c r="C3324" t="s">
        <v>3</v>
      </c>
      <c r="D3324" s="246" t="s">
        <v>82</v>
      </c>
      <c r="E3324" s="37">
        <v>17.240152735111501</v>
      </c>
    </row>
    <row r="3325" spans="1:5" x14ac:dyDescent="0.2">
      <c r="A3325">
        <v>2019</v>
      </c>
      <c r="B3325" t="s">
        <v>51</v>
      </c>
      <c r="C3325" t="s">
        <v>3</v>
      </c>
      <c r="D3325" s="246">
        <v>0</v>
      </c>
      <c r="E3325" s="37">
        <v>71.588716490282806</v>
      </c>
    </row>
    <row r="3326" spans="1:5" x14ac:dyDescent="0.2">
      <c r="A3326">
        <v>2019</v>
      </c>
      <c r="B3326" t="s">
        <v>51</v>
      </c>
      <c r="C3326" t="s">
        <v>3</v>
      </c>
      <c r="D3326" s="246" t="s">
        <v>82</v>
      </c>
      <c r="E3326" s="37">
        <v>16.466619733811498</v>
      </c>
    </row>
    <row r="3327" spans="1:5" x14ac:dyDescent="0.2">
      <c r="A3327">
        <v>2019</v>
      </c>
      <c r="B3327" t="s">
        <v>53</v>
      </c>
      <c r="C3327" t="s">
        <v>3</v>
      </c>
      <c r="D3327" s="246">
        <v>0</v>
      </c>
      <c r="E3327" s="37">
        <v>74.484623705016304</v>
      </c>
    </row>
    <row r="3328" spans="1:5" x14ac:dyDescent="0.2">
      <c r="A3328">
        <v>2019</v>
      </c>
      <c r="B3328" t="s">
        <v>53</v>
      </c>
      <c r="C3328" t="s">
        <v>3</v>
      </c>
      <c r="D3328" s="246" t="s">
        <v>82</v>
      </c>
      <c r="E3328" s="37">
        <v>18.017836628080701</v>
      </c>
    </row>
    <row r="3329" spans="1:5" x14ac:dyDescent="0.2">
      <c r="A3329">
        <v>2019</v>
      </c>
      <c r="B3329" t="s">
        <v>54</v>
      </c>
      <c r="C3329" t="s">
        <v>3</v>
      </c>
      <c r="D3329" s="246">
        <v>0</v>
      </c>
      <c r="E3329" s="37">
        <v>76.375314613063196</v>
      </c>
    </row>
    <row r="3330" spans="1:5" x14ac:dyDescent="0.2">
      <c r="A3330">
        <v>2019</v>
      </c>
      <c r="B3330" t="s">
        <v>54</v>
      </c>
      <c r="C3330" t="s">
        <v>3</v>
      </c>
      <c r="D3330" s="246" t="s">
        <v>82</v>
      </c>
      <c r="E3330" s="37">
        <v>18.845101403916399</v>
      </c>
    </row>
    <row r="3331" spans="1:5" x14ac:dyDescent="0.2">
      <c r="A3331">
        <v>2019</v>
      </c>
      <c r="B3331" t="s">
        <v>55</v>
      </c>
      <c r="C3331" t="s">
        <v>3</v>
      </c>
      <c r="D3331" s="246">
        <v>0</v>
      </c>
      <c r="E3331" s="37">
        <v>74.089764648989302</v>
      </c>
    </row>
    <row r="3332" spans="1:5" x14ac:dyDescent="0.2">
      <c r="A3332">
        <v>2019</v>
      </c>
      <c r="B3332" t="s">
        <v>55</v>
      </c>
      <c r="C3332" t="s">
        <v>3</v>
      </c>
      <c r="D3332" s="246" t="s">
        <v>82</v>
      </c>
      <c r="E3332" s="37">
        <v>17.790042601649802</v>
      </c>
    </row>
    <row r="3333" spans="1:5" x14ac:dyDescent="0.2">
      <c r="A3333">
        <v>2019</v>
      </c>
      <c r="B3333" t="s">
        <v>56</v>
      </c>
      <c r="C3333" t="s">
        <v>3</v>
      </c>
      <c r="D3333" s="246">
        <v>0</v>
      </c>
      <c r="E3333" s="37">
        <v>74.981095905302993</v>
      </c>
    </row>
    <row r="3334" spans="1:5" x14ac:dyDescent="0.2">
      <c r="A3334">
        <v>2019</v>
      </c>
      <c r="B3334" t="s">
        <v>56</v>
      </c>
      <c r="C3334" t="s">
        <v>3</v>
      </c>
      <c r="D3334" s="246" t="s">
        <v>82</v>
      </c>
      <c r="E3334" s="37">
        <v>17.864030762203999</v>
      </c>
    </row>
    <row r="3335" spans="1:5" x14ac:dyDescent="0.2">
      <c r="A3335">
        <v>2019</v>
      </c>
      <c r="B3335" t="s">
        <v>57</v>
      </c>
      <c r="C3335" t="s">
        <v>3</v>
      </c>
      <c r="D3335" s="246">
        <v>0</v>
      </c>
      <c r="E3335" s="37">
        <v>72.653114971899498</v>
      </c>
    </row>
    <row r="3336" spans="1:5" x14ac:dyDescent="0.2">
      <c r="A3336">
        <v>2019</v>
      </c>
      <c r="B3336" t="s">
        <v>57</v>
      </c>
      <c r="C3336" t="s">
        <v>3</v>
      </c>
      <c r="D3336" s="246" t="s">
        <v>82</v>
      </c>
      <c r="E3336" s="37">
        <v>17.433536100910299</v>
      </c>
    </row>
    <row r="3337" spans="1:5" x14ac:dyDescent="0.2">
      <c r="A3337">
        <v>2019</v>
      </c>
      <c r="B3337" t="s">
        <v>52</v>
      </c>
      <c r="C3337" t="s">
        <v>3</v>
      </c>
      <c r="D3337" s="246">
        <v>0</v>
      </c>
      <c r="E3337" s="37">
        <v>73.404496111357204</v>
      </c>
    </row>
    <row r="3338" spans="1:5" x14ac:dyDescent="0.2">
      <c r="A3338">
        <v>2019</v>
      </c>
      <c r="B3338" t="s">
        <v>52</v>
      </c>
      <c r="C3338" t="s">
        <v>3</v>
      </c>
      <c r="D3338" s="246" t="s">
        <v>82</v>
      </c>
      <c r="E3338" s="37">
        <v>17.2732264614414</v>
      </c>
    </row>
    <row r="3339" spans="1:5" x14ac:dyDescent="0.2">
      <c r="A3339">
        <v>2019</v>
      </c>
      <c r="B3339" t="s">
        <v>58</v>
      </c>
      <c r="C3339" t="s">
        <v>3</v>
      </c>
      <c r="D3339" s="246">
        <v>0</v>
      </c>
      <c r="E3339" s="37">
        <v>74.150733681690795</v>
      </c>
    </row>
    <row r="3340" spans="1:5" x14ac:dyDescent="0.2">
      <c r="A3340">
        <v>2019</v>
      </c>
      <c r="B3340" t="s">
        <v>58</v>
      </c>
      <c r="C3340" t="s">
        <v>3</v>
      </c>
      <c r="D3340" s="246" t="s">
        <v>82</v>
      </c>
      <c r="E3340" s="37">
        <v>18.293926337785098</v>
      </c>
    </row>
    <row r="3341" spans="1:5" x14ac:dyDescent="0.2">
      <c r="A3341">
        <v>2019</v>
      </c>
      <c r="B3341" t="s">
        <v>59</v>
      </c>
      <c r="C3341" t="s">
        <v>3</v>
      </c>
      <c r="D3341" s="246">
        <v>0</v>
      </c>
      <c r="E3341" s="37">
        <v>77.9646596347458</v>
      </c>
    </row>
    <row r="3342" spans="1:5" x14ac:dyDescent="0.2">
      <c r="A3342">
        <v>2019</v>
      </c>
      <c r="B3342" t="s">
        <v>59</v>
      </c>
      <c r="C3342" t="s">
        <v>3</v>
      </c>
      <c r="D3342" s="246" t="s">
        <v>82</v>
      </c>
      <c r="E3342" s="37">
        <v>19.5439147288089</v>
      </c>
    </row>
    <row r="3343" spans="1:5" x14ac:dyDescent="0.2">
      <c r="A3343">
        <v>2019</v>
      </c>
      <c r="B3343" t="s">
        <v>60</v>
      </c>
      <c r="C3343" t="s">
        <v>3</v>
      </c>
      <c r="D3343" s="246">
        <v>0</v>
      </c>
      <c r="E3343" s="37">
        <v>79.0608308634298</v>
      </c>
    </row>
    <row r="3344" spans="1:5" x14ac:dyDescent="0.2">
      <c r="A3344">
        <v>2019</v>
      </c>
      <c r="B3344" t="s">
        <v>60</v>
      </c>
      <c r="C3344" t="s">
        <v>3</v>
      </c>
      <c r="D3344" s="246" t="s">
        <v>82</v>
      </c>
      <c r="E3344" s="37">
        <v>20.511450761460601</v>
      </c>
    </row>
    <row r="3345" spans="1:5" x14ac:dyDescent="0.2">
      <c r="A3345">
        <v>2019</v>
      </c>
      <c r="B3345" t="s">
        <v>61</v>
      </c>
      <c r="C3345" t="s">
        <v>3</v>
      </c>
      <c r="D3345" s="246">
        <v>0</v>
      </c>
      <c r="E3345" s="37">
        <v>77.0344429101402</v>
      </c>
    </row>
    <row r="3346" spans="1:5" x14ac:dyDescent="0.2">
      <c r="A3346">
        <v>2019</v>
      </c>
      <c r="B3346" t="s">
        <v>61</v>
      </c>
      <c r="C3346" t="s">
        <v>3</v>
      </c>
      <c r="D3346" s="246" t="s">
        <v>82</v>
      </c>
      <c r="E3346" s="37">
        <v>18.959678356699001</v>
      </c>
    </row>
    <row r="3347" spans="1:5" x14ac:dyDescent="0.2">
      <c r="A3347">
        <v>2019</v>
      </c>
      <c r="B3347" t="s">
        <v>62</v>
      </c>
      <c r="C3347" t="s">
        <v>3</v>
      </c>
      <c r="D3347" s="246">
        <v>0</v>
      </c>
      <c r="E3347" s="37">
        <v>78.8700210156981</v>
      </c>
    </row>
    <row r="3348" spans="1:5" x14ac:dyDescent="0.2">
      <c r="A3348">
        <v>2019</v>
      </c>
      <c r="B3348" t="s">
        <v>62</v>
      </c>
      <c r="C3348" t="s">
        <v>3</v>
      </c>
      <c r="D3348" s="246" t="s">
        <v>82</v>
      </c>
      <c r="E3348" s="37">
        <v>19.647618336421498</v>
      </c>
    </row>
    <row r="3349" spans="1:5" x14ac:dyDescent="0.2">
      <c r="A3349">
        <v>2019</v>
      </c>
      <c r="B3349" t="s">
        <v>63</v>
      </c>
      <c r="C3349" t="s">
        <v>3</v>
      </c>
      <c r="D3349" s="246">
        <v>0</v>
      </c>
      <c r="E3349" s="37">
        <v>77.932925840084593</v>
      </c>
    </row>
    <row r="3350" spans="1:5" x14ac:dyDescent="0.2">
      <c r="A3350">
        <v>2019</v>
      </c>
      <c r="B3350" t="s">
        <v>63</v>
      </c>
      <c r="C3350" t="s">
        <v>3</v>
      </c>
      <c r="D3350" s="246" t="s">
        <v>82</v>
      </c>
      <c r="E3350" s="37">
        <v>19.138581517028801</v>
      </c>
    </row>
    <row r="3351" spans="1:5" x14ac:dyDescent="0.2">
      <c r="A3351">
        <v>2019</v>
      </c>
      <c r="B3351" t="s">
        <v>64</v>
      </c>
      <c r="C3351" t="s">
        <v>3</v>
      </c>
      <c r="D3351" s="246">
        <v>0</v>
      </c>
      <c r="E3351" s="37">
        <v>79.944346880203</v>
      </c>
    </row>
    <row r="3352" spans="1:5" x14ac:dyDescent="0.2">
      <c r="A3352">
        <v>2019</v>
      </c>
      <c r="B3352" t="s">
        <v>64</v>
      </c>
      <c r="C3352" t="s">
        <v>3</v>
      </c>
      <c r="D3352" s="246" t="s">
        <v>82</v>
      </c>
      <c r="E3352" s="37">
        <v>20.285803252442999</v>
      </c>
    </row>
    <row r="3353" spans="1:5" x14ac:dyDescent="0.2">
      <c r="A3353">
        <v>2019</v>
      </c>
      <c r="B3353" t="s">
        <v>65</v>
      </c>
      <c r="C3353" t="s">
        <v>3</v>
      </c>
      <c r="D3353" s="246">
        <v>0</v>
      </c>
      <c r="E3353" s="37">
        <v>78.546681314093107</v>
      </c>
    </row>
    <row r="3354" spans="1:5" x14ac:dyDescent="0.2">
      <c r="A3354">
        <v>2019</v>
      </c>
      <c r="B3354" t="s">
        <v>65</v>
      </c>
      <c r="C3354" t="s">
        <v>3</v>
      </c>
      <c r="D3354" s="246" t="s">
        <v>82</v>
      </c>
      <c r="E3354" s="37">
        <v>19.5122453333565</v>
      </c>
    </row>
    <row r="3355" spans="1:5" x14ac:dyDescent="0.2">
      <c r="A3355">
        <v>2019</v>
      </c>
      <c r="B3355" t="s">
        <v>66</v>
      </c>
      <c r="C3355" t="s">
        <v>3</v>
      </c>
      <c r="D3355" s="246">
        <v>0</v>
      </c>
      <c r="E3355" s="37">
        <v>76.295285297331603</v>
      </c>
    </row>
    <row r="3356" spans="1:5" x14ac:dyDescent="0.2">
      <c r="A3356">
        <v>2019</v>
      </c>
      <c r="B3356" t="s">
        <v>66</v>
      </c>
      <c r="C3356" t="s">
        <v>3</v>
      </c>
      <c r="D3356" s="246" t="s">
        <v>82</v>
      </c>
      <c r="E3356" s="37">
        <v>18.7140076494446</v>
      </c>
    </row>
    <row r="3357" spans="1:5" x14ac:dyDescent="0.2">
      <c r="A3357">
        <v>2019</v>
      </c>
      <c r="B3357" t="s">
        <v>67</v>
      </c>
      <c r="C3357" t="s">
        <v>3</v>
      </c>
      <c r="D3357" s="246">
        <v>0</v>
      </c>
      <c r="E3357" s="37">
        <v>74.936856243614699</v>
      </c>
    </row>
    <row r="3358" spans="1:5" x14ac:dyDescent="0.2">
      <c r="A3358">
        <v>2019</v>
      </c>
      <c r="B3358" t="s">
        <v>67</v>
      </c>
      <c r="C3358" t="s">
        <v>3</v>
      </c>
      <c r="D3358" s="246" t="s">
        <v>82</v>
      </c>
      <c r="E3358" s="37">
        <v>18.013902337065701</v>
      </c>
    </row>
    <row r="3359" spans="1:5" x14ac:dyDescent="0.2">
      <c r="A3359">
        <v>2019</v>
      </c>
      <c r="B3359" t="s">
        <v>68</v>
      </c>
      <c r="C3359" t="s">
        <v>3</v>
      </c>
      <c r="D3359" s="246">
        <v>0</v>
      </c>
      <c r="E3359" s="37">
        <v>74.666238965322293</v>
      </c>
    </row>
    <row r="3360" spans="1:5" x14ac:dyDescent="0.2">
      <c r="A3360">
        <v>2019</v>
      </c>
      <c r="B3360" t="s">
        <v>68</v>
      </c>
      <c r="C3360" t="s">
        <v>3</v>
      </c>
      <c r="D3360" s="246" t="s">
        <v>82</v>
      </c>
      <c r="E3360" s="37">
        <v>17.721653284556002</v>
      </c>
    </row>
    <row r="3361" spans="1:5" x14ac:dyDescent="0.2">
      <c r="A3361">
        <v>2019</v>
      </c>
      <c r="B3361" t="s">
        <v>69</v>
      </c>
      <c r="C3361" t="s">
        <v>3</v>
      </c>
      <c r="D3361" s="246">
        <v>0</v>
      </c>
      <c r="E3361" s="37">
        <v>78.850691880912606</v>
      </c>
    </row>
    <row r="3362" spans="1:5" x14ac:dyDescent="0.2">
      <c r="A3362">
        <v>2019</v>
      </c>
      <c r="B3362" t="s">
        <v>69</v>
      </c>
      <c r="C3362" t="s">
        <v>3</v>
      </c>
      <c r="D3362" s="246" t="s">
        <v>82</v>
      </c>
      <c r="E3362" s="37">
        <v>19.589610018033198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42FE-FE5E-2744-A441-8DC00E56D99D}">
  <dimension ref="A1:L3364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K4" sqref="K4"/>
    </sheetView>
  </sheetViews>
  <sheetFormatPr baseColWidth="10" defaultRowHeight="16" x14ac:dyDescent="0.2"/>
  <cols>
    <col min="6" max="7" width="14.5" customWidth="1"/>
    <col min="8" max="8" width="18.33203125" customWidth="1"/>
    <col min="10" max="12" width="13.5" customWidth="1"/>
  </cols>
  <sheetData>
    <row r="1" spans="1:12" x14ac:dyDescent="0.2">
      <c r="A1" s="46" t="s">
        <v>255</v>
      </c>
      <c r="C1" s="231"/>
      <c r="H1" s="360" t="s">
        <v>121</v>
      </c>
      <c r="I1" s="361"/>
      <c r="J1" s="361"/>
      <c r="K1" s="362"/>
      <c r="L1" s="255"/>
    </row>
    <row r="2" spans="1:12" s="204" customFormat="1" x14ac:dyDescent="0.2">
      <c r="A2" s="204" t="s">
        <v>1</v>
      </c>
      <c r="B2" s="204" t="s">
        <v>125</v>
      </c>
      <c r="C2" s="231" t="s">
        <v>142</v>
      </c>
      <c r="D2" s="204" t="s">
        <v>49</v>
      </c>
      <c r="E2" s="204" t="s">
        <v>146</v>
      </c>
      <c r="F2" s="204" t="s">
        <v>145</v>
      </c>
      <c r="G2" s="204" t="s">
        <v>249</v>
      </c>
      <c r="H2" s="233" t="s">
        <v>130</v>
      </c>
      <c r="I2" s="234" t="s">
        <v>140</v>
      </c>
      <c r="J2" s="234" t="s">
        <v>141</v>
      </c>
      <c r="K2" s="235" t="s">
        <v>234</v>
      </c>
      <c r="L2" s="234"/>
    </row>
    <row r="3" spans="1:12" s="164" customFormat="1" x14ac:dyDescent="0.2">
      <c r="A3" s="164" t="s">
        <v>1</v>
      </c>
      <c r="B3" s="164" t="s">
        <v>125</v>
      </c>
      <c r="C3" s="164" t="s">
        <v>142</v>
      </c>
      <c r="D3" s="164" t="s">
        <v>49</v>
      </c>
      <c r="E3" s="164" t="s">
        <v>146</v>
      </c>
      <c r="F3" s="164" t="s">
        <v>145</v>
      </c>
      <c r="G3" s="164" t="s">
        <v>249</v>
      </c>
      <c r="H3" s="236" t="s">
        <v>130</v>
      </c>
      <c r="I3" s="237" t="s">
        <v>232</v>
      </c>
      <c r="J3" s="237" t="s">
        <v>233</v>
      </c>
      <c r="K3" s="238" t="s">
        <v>234</v>
      </c>
      <c r="L3" s="237"/>
    </row>
    <row r="4" spans="1:12" x14ac:dyDescent="0.2">
      <c r="A4" t="s">
        <v>41</v>
      </c>
      <c r="B4" t="s">
        <v>48</v>
      </c>
      <c r="C4">
        <v>2000</v>
      </c>
      <c r="D4" t="str">
        <f t="shared" ref="D4:D67" si="0">_xlfn.CONCAT(A4,B4)</f>
        <v>ACFemale</v>
      </c>
      <c r="E4">
        <v>70.102086523178201</v>
      </c>
      <c r="F4" s="37">
        <f>VLOOKUP(_xlfn.CONCAT(D4,0),'Appendix 4. 2020 IBGE LT'!$E$6:$M$1685,9,FALSE)</f>
        <v>78.603627936284113</v>
      </c>
      <c r="G4" s="37">
        <f>VLOOKUP(_xlfn.CONCAT(D4,0),'Appendix 3b. nax IBGE 2019'!$E$5:$M$1850,9,FALSE)</f>
        <v>78.361314984210225</v>
      </c>
      <c r="H4" s="239">
        <f>INDEX(Summary!$N$5:$Y$88,MATCH(_xlfn.CONCAT(D4,0),Summary!$N$5:$N$88,0),MATCH($H$3,Summary!$N$4:$Y$4,0))</f>
        <v>79.139201173681471</v>
      </c>
      <c r="I4" s="240">
        <f>(H4-$G4)/$G4</f>
        <v>9.9269159741383877E-3</v>
      </c>
      <c r="J4" s="241">
        <f>E4*I4</f>
        <v>0.69589752252736903</v>
      </c>
      <c r="K4" s="242">
        <f t="shared" ref="K4:K67" si="1">E4+J4</f>
        <v>70.797984045705576</v>
      </c>
      <c r="L4" s="241"/>
    </row>
    <row r="5" spans="1:12" x14ac:dyDescent="0.2">
      <c r="A5" t="s">
        <v>41</v>
      </c>
      <c r="B5" t="s">
        <v>48</v>
      </c>
      <c r="C5">
        <v>2001</v>
      </c>
      <c r="D5" t="str">
        <f t="shared" si="0"/>
        <v>ACFemale</v>
      </c>
      <c r="E5">
        <v>70.731214630091102</v>
      </c>
      <c r="F5" s="37">
        <f>VLOOKUP(_xlfn.CONCAT(D5,0),'Appendix 4. 2020 IBGE LT'!$E$6:$M$1685,9,FALSE)</f>
        <v>78.603627936284113</v>
      </c>
      <c r="G5" s="37">
        <f>VLOOKUP(_xlfn.CONCAT(D5,0),'Appendix 3b. nax IBGE 2019'!$E$5:$M$1850,9,FALSE)</f>
        <v>78.361314984210225</v>
      </c>
      <c r="H5" s="239">
        <f>INDEX(Summary!$N$5:$Y$88,MATCH(_xlfn.CONCAT(D5,0),Summary!$N$5:$N$88,0),MATCH($H$3,Summary!$N$4:$Y$4,0))</f>
        <v>79.139201173681471</v>
      </c>
      <c r="I5" s="240">
        <f t="shared" ref="I5:I68" si="2">(H5-$G5)/$G5</f>
        <v>9.9269159741383877E-3</v>
      </c>
      <c r="J5" s="241">
        <f t="shared" ref="J5:J68" si="3">E5*I5</f>
        <v>0.7021428243816622</v>
      </c>
      <c r="K5" s="242">
        <f t="shared" si="1"/>
        <v>71.43335745447277</v>
      </c>
      <c r="L5" s="241"/>
    </row>
    <row r="6" spans="1:12" x14ac:dyDescent="0.2">
      <c r="A6" t="s">
        <v>41</v>
      </c>
      <c r="B6" t="s">
        <v>48</v>
      </c>
      <c r="C6">
        <v>2002</v>
      </c>
      <c r="D6" t="str">
        <f t="shared" si="0"/>
        <v>ACFemale</v>
      </c>
      <c r="E6">
        <v>71.339062999477306</v>
      </c>
      <c r="F6" s="37">
        <f>VLOOKUP(_xlfn.CONCAT(D6,0),'Appendix 4. 2020 IBGE LT'!$E$6:$M$1685,9,FALSE)</f>
        <v>78.603627936284113</v>
      </c>
      <c r="G6" s="37">
        <f>VLOOKUP(_xlfn.CONCAT(D6,0),'Appendix 3b. nax IBGE 2019'!$E$5:$M$1850,9,FALSE)</f>
        <v>78.361314984210225</v>
      </c>
      <c r="H6" s="239">
        <f>INDEX(Summary!$N$5:$Y$88,MATCH(_xlfn.CONCAT(D6,0),Summary!$N$5:$N$88,0),MATCH($H$3,Summary!$N$4:$Y$4,0))</f>
        <v>79.139201173681471</v>
      </c>
      <c r="I6" s="240">
        <f t="shared" si="2"/>
        <v>9.9269159741383877E-3</v>
      </c>
      <c r="J6" s="241">
        <f t="shared" si="3"/>
        <v>0.70817688406957613</v>
      </c>
      <c r="K6" s="242">
        <f t="shared" si="1"/>
        <v>72.047239883546879</v>
      </c>
      <c r="L6" s="241"/>
    </row>
    <row r="7" spans="1:12" x14ac:dyDescent="0.2">
      <c r="A7" t="s">
        <v>41</v>
      </c>
      <c r="B7" t="s">
        <v>48</v>
      </c>
      <c r="C7">
        <v>2003</v>
      </c>
      <c r="D7" t="str">
        <f t="shared" si="0"/>
        <v>ACFemale</v>
      </c>
      <c r="E7">
        <v>71.925055829254902</v>
      </c>
      <c r="F7" s="37">
        <f>VLOOKUP(_xlfn.CONCAT(D7,0),'Appendix 4. 2020 IBGE LT'!$E$6:$M$1685,9,FALSE)</f>
        <v>78.603627936284113</v>
      </c>
      <c r="G7" s="37">
        <f>VLOOKUP(_xlfn.CONCAT(D7,0),'Appendix 3b. nax IBGE 2019'!$E$5:$M$1850,9,FALSE)</f>
        <v>78.361314984210225</v>
      </c>
      <c r="H7" s="239">
        <f>INDEX(Summary!$N$5:$Y$88,MATCH(_xlfn.CONCAT(D7,0),Summary!$N$5:$N$88,0),MATCH($H$3,Summary!$N$4:$Y$4,0))</f>
        <v>79.139201173681471</v>
      </c>
      <c r="I7" s="240">
        <f t="shared" si="2"/>
        <v>9.9269159741383877E-3</v>
      </c>
      <c r="J7" s="241">
        <f t="shared" si="3"/>
        <v>0.71399398565222583</v>
      </c>
      <c r="K7" s="242">
        <f t="shared" si="1"/>
        <v>72.639049814907125</v>
      </c>
      <c r="L7" s="241"/>
    </row>
    <row r="8" spans="1:12" x14ac:dyDescent="0.2">
      <c r="A8" t="s">
        <v>41</v>
      </c>
      <c r="B8" t="s">
        <v>48</v>
      </c>
      <c r="C8">
        <v>2004</v>
      </c>
      <c r="D8" t="str">
        <f t="shared" si="0"/>
        <v>ACFemale</v>
      </c>
      <c r="E8">
        <v>72.4887770400981</v>
      </c>
      <c r="F8" s="37">
        <f>VLOOKUP(_xlfn.CONCAT(D8,0),'Appendix 4. 2020 IBGE LT'!$E$6:$M$1685,9,FALSE)</f>
        <v>78.603627936284113</v>
      </c>
      <c r="G8" s="37">
        <f>VLOOKUP(_xlfn.CONCAT(D8,0),'Appendix 3b. nax IBGE 2019'!$E$5:$M$1850,9,FALSE)</f>
        <v>78.361314984210225</v>
      </c>
      <c r="H8" s="239">
        <f>INDEX(Summary!$N$5:$Y$88,MATCH(_xlfn.CONCAT(D8,0),Summary!$N$5:$N$88,0),MATCH($H$3,Summary!$N$4:$Y$4,0))</f>
        <v>79.139201173681471</v>
      </c>
      <c r="I8" s="240">
        <f t="shared" si="2"/>
        <v>9.9269159741383877E-3</v>
      </c>
      <c r="J8" s="241">
        <f t="shared" si="3"/>
        <v>0.71958999874510587</v>
      </c>
      <c r="K8" s="242">
        <f t="shared" si="1"/>
        <v>73.208367038843207</v>
      </c>
      <c r="L8" s="241"/>
    </row>
    <row r="9" spans="1:12" x14ac:dyDescent="0.2">
      <c r="A9" t="s">
        <v>41</v>
      </c>
      <c r="B9" t="s">
        <v>48</v>
      </c>
      <c r="C9">
        <v>2005</v>
      </c>
      <c r="D9" t="str">
        <f t="shared" si="0"/>
        <v>ACFemale</v>
      </c>
      <c r="E9">
        <v>73.0299628866902</v>
      </c>
      <c r="F9" s="37">
        <f>VLOOKUP(_xlfn.CONCAT(D9,0),'Appendix 4. 2020 IBGE LT'!$E$6:$M$1685,9,FALSE)</f>
        <v>78.603627936284113</v>
      </c>
      <c r="G9" s="37">
        <f>VLOOKUP(_xlfn.CONCAT(D9,0),'Appendix 3b. nax IBGE 2019'!$E$5:$M$1850,9,FALSE)</f>
        <v>78.361314984210225</v>
      </c>
      <c r="H9" s="239">
        <f>INDEX(Summary!$N$5:$Y$88,MATCH(_xlfn.CONCAT(D9,0),Summary!$N$5:$N$88,0),MATCH($H$3,Summary!$N$4:$Y$4,0))</f>
        <v>79.139201173681471</v>
      </c>
      <c r="I9" s="240">
        <f t="shared" si="2"/>
        <v>9.9269159741383877E-3</v>
      </c>
      <c r="J9" s="241">
        <f t="shared" si="3"/>
        <v>0.72496230517061855</v>
      </c>
      <c r="K9" s="242">
        <f t="shared" si="1"/>
        <v>73.754925191860821</v>
      </c>
      <c r="L9" s="241"/>
    </row>
    <row r="10" spans="1:12" x14ac:dyDescent="0.2">
      <c r="A10" t="s">
        <v>41</v>
      </c>
      <c r="B10" t="s">
        <v>48</v>
      </c>
      <c r="C10">
        <v>2006</v>
      </c>
      <c r="D10" t="str">
        <f t="shared" si="0"/>
        <v>ACFemale</v>
      </c>
      <c r="E10">
        <v>73.548492998691799</v>
      </c>
      <c r="F10" s="37">
        <f>VLOOKUP(_xlfn.CONCAT(D10,0),'Appendix 4. 2020 IBGE LT'!$E$6:$M$1685,9,FALSE)</f>
        <v>78.603627936284113</v>
      </c>
      <c r="G10" s="37">
        <f>VLOOKUP(_xlfn.CONCAT(D10,0),'Appendix 3b. nax IBGE 2019'!$E$5:$M$1850,9,FALSE)</f>
        <v>78.361314984210225</v>
      </c>
      <c r="H10" s="239">
        <f>INDEX(Summary!$N$5:$Y$88,MATCH(_xlfn.CONCAT(D10,0),Summary!$N$5:$N$88,0),MATCH($H$3,Summary!$N$4:$Y$4,0))</f>
        <v>79.139201173681471</v>
      </c>
      <c r="I10" s="240">
        <f t="shared" si="2"/>
        <v>9.9269159741383877E-3</v>
      </c>
      <c r="J10" s="241">
        <f t="shared" si="3"/>
        <v>0.73010971002251901</v>
      </c>
      <c r="K10" s="242">
        <f t="shared" si="1"/>
        <v>74.278602708714317</v>
      </c>
      <c r="L10" s="241"/>
    </row>
    <row r="11" spans="1:12" x14ac:dyDescent="0.2">
      <c r="A11" t="s">
        <v>41</v>
      </c>
      <c r="B11" t="s">
        <v>48</v>
      </c>
      <c r="C11">
        <v>2007</v>
      </c>
      <c r="D11" t="str">
        <f t="shared" si="0"/>
        <v>ACFemale</v>
      </c>
      <c r="E11">
        <v>74.044380187441504</v>
      </c>
      <c r="F11" s="37">
        <f>VLOOKUP(_xlfn.CONCAT(D11,0),'Appendix 4. 2020 IBGE LT'!$E$6:$M$1685,9,FALSE)</f>
        <v>78.603627936284113</v>
      </c>
      <c r="G11" s="37">
        <f>VLOOKUP(_xlfn.CONCAT(D11,0),'Appendix 3b. nax IBGE 2019'!$E$5:$M$1850,9,FALSE)</f>
        <v>78.361314984210225</v>
      </c>
      <c r="H11" s="239">
        <f>INDEX(Summary!$N$5:$Y$88,MATCH(_xlfn.CONCAT(D11,0),Summary!$N$5:$N$88,0),MATCH($H$3,Summary!$N$4:$Y$4,0))</f>
        <v>79.139201173681471</v>
      </c>
      <c r="I11" s="240">
        <f t="shared" si="2"/>
        <v>9.9269159741383877E-3</v>
      </c>
      <c r="J11" s="241">
        <f t="shared" si="3"/>
        <v>0.73503234047788901</v>
      </c>
      <c r="K11" s="242">
        <f t="shared" si="1"/>
        <v>74.779412527919391</v>
      </c>
      <c r="L11" s="241"/>
    </row>
    <row r="12" spans="1:12" x14ac:dyDescent="0.2">
      <c r="A12" t="s">
        <v>41</v>
      </c>
      <c r="B12" t="s">
        <v>48</v>
      </c>
      <c r="C12">
        <v>2008</v>
      </c>
      <c r="D12" t="str">
        <f t="shared" si="0"/>
        <v>ACFemale</v>
      </c>
      <c r="E12">
        <v>74.5177593444932</v>
      </c>
      <c r="F12" s="37">
        <f>VLOOKUP(_xlfn.CONCAT(D12,0),'Appendix 4. 2020 IBGE LT'!$E$6:$M$1685,9,FALSE)</f>
        <v>78.603627936284113</v>
      </c>
      <c r="G12" s="37">
        <f>VLOOKUP(_xlfn.CONCAT(D12,0),'Appendix 3b. nax IBGE 2019'!$E$5:$M$1850,9,FALSE)</f>
        <v>78.361314984210225</v>
      </c>
      <c r="H12" s="239">
        <f>INDEX(Summary!$N$5:$Y$88,MATCH(_xlfn.CONCAT(D12,0),Summary!$N$5:$N$88,0),MATCH($H$3,Summary!$N$4:$Y$4,0))</f>
        <v>79.139201173681471</v>
      </c>
      <c r="I12" s="240">
        <f t="shared" si="2"/>
        <v>9.9269159741383877E-3</v>
      </c>
      <c r="J12" s="241">
        <f t="shared" si="3"/>
        <v>0.73973153559384963</v>
      </c>
      <c r="K12" s="242">
        <f t="shared" si="1"/>
        <v>75.257490880087047</v>
      </c>
      <c r="L12" s="241"/>
    </row>
    <row r="13" spans="1:12" x14ac:dyDescent="0.2">
      <c r="A13" t="s">
        <v>41</v>
      </c>
      <c r="B13" t="s">
        <v>48</v>
      </c>
      <c r="C13">
        <v>2009</v>
      </c>
      <c r="D13" t="str">
        <f t="shared" si="0"/>
        <v>ACFemale</v>
      </c>
      <c r="E13">
        <v>74.967446221720706</v>
      </c>
      <c r="F13" s="37">
        <f>VLOOKUP(_xlfn.CONCAT(D13,0),'Appendix 4. 2020 IBGE LT'!$E$6:$M$1685,9,FALSE)</f>
        <v>78.603627936284113</v>
      </c>
      <c r="G13" s="37">
        <f>VLOOKUP(_xlfn.CONCAT(D13,0),'Appendix 3b. nax IBGE 2019'!$E$5:$M$1850,9,FALSE)</f>
        <v>78.361314984210225</v>
      </c>
      <c r="H13" s="239">
        <f>INDEX(Summary!$N$5:$Y$88,MATCH(_xlfn.CONCAT(D13,0),Summary!$N$5:$N$88,0),MATCH($H$3,Summary!$N$4:$Y$4,0))</f>
        <v>79.139201173681471</v>
      </c>
      <c r="I13" s="240">
        <f t="shared" si="2"/>
        <v>9.9269159741383877E-3</v>
      </c>
      <c r="J13" s="241">
        <f t="shared" si="3"/>
        <v>0.74419553943875982</v>
      </c>
      <c r="K13" s="242">
        <f t="shared" si="1"/>
        <v>75.71164176115947</v>
      </c>
      <c r="L13" s="241"/>
    </row>
    <row r="14" spans="1:12" x14ac:dyDescent="0.2">
      <c r="A14" t="s">
        <v>41</v>
      </c>
      <c r="B14" t="s">
        <v>48</v>
      </c>
      <c r="C14">
        <v>2010</v>
      </c>
      <c r="D14" t="str">
        <f t="shared" si="0"/>
        <v>ACFemale</v>
      </c>
      <c r="E14">
        <v>75.398073016575594</v>
      </c>
      <c r="F14" s="37">
        <f>VLOOKUP(_xlfn.CONCAT(D14,0),'Appendix 4. 2020 IBGE LT'!$E$6:$M$1685,9,FALSE)</f>
        <v>78.603627936284113</v>
      </c>
      <c r="G14" s="37">
        <f>VLOOKUP(_xlfn.CONCAT(D14,0),'Appendix 3b. nax IBGE 2019'!$E$5:$M$1850,9,FALSE)</f>
        <v>78.361314984210225</v>
      </c>
      <c r="H14" s="239">
        <f>INDEX(Summary!$N$5:$Y$88,MATCH(_xlfn.CONCAT(D14,0),Summary!$N$5:$N$88,0),MATCH($H$3,Summary!$N$4:$Y$4,0))</f>
        <v>79.139201173681471</v>
      </c>
      <c r="I14" s="240">
        <f t="shared" si="2"/>
        <v>9.9269159741383877E-3</v>
      </c>
      <c r="J14" s="241">
        <f t="shared" si="3"/>
        <v>0.74847033544749675</v>
      </c>
      <c r="K14" s="242">
        <f t="shared" si="1"/>
        <v>76.146543352023087</v>
      </c>
      <c r="L14" s="241"/>
    </row>
    <row r="15" spans="1:12" x14ac:dyDescent="0.2">
      <c r="A15" t="s">
        <v>41</v>
      </c>
      <c r="B15" t="s">
        <v>48</v>
      </c>
      <c r="C15">
        <v>2011</v>
      </c>
      <c r="D15" t="str">
        <f t="shared" si="0"/>
        <v>ACFemale</v>
      </c>
      <c r="E15">
        <v>75.804998872105003</v>
      </c>
      <c r="F15" s="37">
        <f>VLOOKUP(_xlfn.CONCAT(D15,0),'Appendix 4. 2020 IBGE LT'!$E$6:$M$1685,9,FALSE)</f>
        <v>78.603627936284113</v>
      </c>
      <c r="G15" s="37">
        <f>VLOOKUP(_xlfn.CONCAT(D15,0),'Appendix 3b. nax IBGE 2019'!$E$5:$M$1850,9,FALSE)</f>
        <v>78.361314984210225</v>
      </c>
      <c r="H15" s="239">
        <f>INDEX(Summary!$N$5:$Y$88,MATCH(_xlfn.CONCAT(D15,0),Summary!$N$5:$N$88,0),MATCH($H$3,Summary!$N$4:$Y$4,0))</f>
        <v>79.139201173681471</v>
      </c>
      <c r="I15" s="240">
        <f t="shared" si="2"/>
        <v>9.9269159741383877E-3</v>
      </c>
      <c r="J15" s="241">
        <f t="shared" si="3"/>
        <v>0.75250985422304162</v>
      </c>
      <c r="K15" s="242">
        <f t="shared" si="1"/>
        <v>76.557508726328038</v>
      </c>
      <c r="L15" s="241"/>
    </row>
    <row r="16" spans="1:12" x14ac:dyDescent="0.2">
      <c r="A16" t="s">
        <v>41</v>
      </c>
      <c r="B16" t="s">
        <v>48</v>
      </c>
      <c r="C16">
        <v>2012</v>
      </c>
      <c r="D16" t="str">
        <f t="shared" si="0"/>
        <v>ACFemale</v>
      </c>
      <c r="E16">
        <v>76.191069511551902</v>
      </c>
      <c r="F16" s="37">
        <f>VLOOKUP(_xlfn.CONCAT(D16,0),'Appendix 4. 2020 IBGE LT'!$E$6:$M$1685,9,FALSE)</f>
        <v>78.603627936284113</v>
      </c>
      <c r="G16" s="37">
        <f>VLOOKUP(_xlfn.CONCAT(D16,0),'Appendix 3b. nax IBGE 2019'!$E$5:$M$1850,9,FALSE)</f>
        <v>78.361314984210225</v>
      </c>
      <c r="H16" s="239">
        <f>INDEX(Summary!$N$5:$Y$88,MATCH(_xlfn.CONCAT(D16,0),Summary!$N$5:$N$88,0),MATCH($H$3,Summary!$N$4:$Y$4,0))</f>
        <v>79.139201173681471</v>
      </c>
      <c r="I16" s="240">
        <f t="shared" si="2"/>
        <v>9.9269159741383877E-3</v>
      </c>
      <c r="J16" s="241">
        <f t="shared" si="3"/>
        <v>0.75634234502091291</v>
      </c>
      <c r="K16" s="242">
        <f t="shared" si="1"/>
        <v>76.947411856572813</v>
      </c>
      <c r="L16" s="241"/>
    </row>
    <row r="17" spans="1:12" x14ac:dyDescent="0.2">
      <c r="A17" t="s">
        <v>41</v>
      </c>
      <c r="B17" t="s">
        <v>48</v>
      </c>
      <c r="C17">
        <v>2013</v>
      </c>
      <c r="D17" t="str">
        <f t="shared" si="0"/>
        <v>ACFemale</v>
      </c>
      <c r="E17">
        <v>76.556834585660297</v>
      </c>
      <c r="F17" s="37">
        <f>VLOOKUP(_xlfn.CONCAT(D17,0),'Appendix 4. 2020 IBGE LT'!$E$6:$M$1685,9,FALSE)</f>
        <v>78.603627936284113</v>
      </c>
      <c r="G17" s="37">
        <f>VLOOKUP(_xlfn.CONCAT(D17,0),'Appendix 3b. nax IBGE 2019'!$E$5:$M$1850,9,FALSE)</f>
        <v>78.361314984210225</v>
      </c>
      <c r="H17" s="239">
        <f>INDEX(Summary!$N$5:$Y$88,MATCH(_xlfn.CONCAT(D17,0),Summary!$N$5:$N$88,0),MATCH($H$3,Summary!$N$4:$Y$4,0))</f>
        <v>79.139201173681471</v>
      </c>
      <c r="I17" s="240">
        <f t="shared" si="2"/>
        <v>9.9269159741383877E-3</v>
      </c>
      <c r="J17" s="241">
        <f t="shared" si="3"/>
        <v>0.75997326417786137</v>
      </c>
      <c r="K17" s="242">
        <f t="shared" si="1"/>
        <v>77.316807849838156</v>
      </c>
      <c r="L17" s="241"/>
    </row>
    <row r="18" spans="1:12" x14ac:dyDescent="0.2">
      <c r="A18" t="s">
        <v>41</v>
      </c>
      <c r="B18" t="s">
        <v>48</v>
      </c>
      <c r="C18">
        <v>2014</v>
      </c>
      <c r="D18" t="str">
        <f t="shared" si="0"/>
        <v>ACFemale</v>
      </c>
      <c r="E18">
        <v>76.902897643555804</v>
      </c>
      <c r="F18" s="37">
        <f>VLOOKUP(_xlfn.CONCAT(D18,0),'Appendix 4. 2020 IBGE LT'!$E$6:$M$1685,9,FALSE)</f>
        <v>78.603627936284113</v>
      </c>
      <c r="G18" s="37">
        <f>VLOOKUP(_xlfn.CONCAT(D18,0),'Appendix 3b. nax IBGE 2019'!$E$5:$M$1850,9,FALSE)</f>
        <v>78.361314984210225</v>
      </c>
      <c r="H18" s="239">
        <f>INDEX(Summary!$N$5:$Y$88,MATCH(_xlfn.CONCAT(D18,0),Summary!$N$5:$N$88,0),MATCH($H$3,Summary!$N$4:$Y$4,0))</f>
        <v>79.139201173681471</v>
      </c>
      <c r="I18" s="240">
        <f t="shared" si="2"/>
        <v>9.9269159741383877E-3</v>
      </c>
      <c r="J18" s="241">
        <f t="shared" si="3"/>
        <v>0.76340860307534353</v>
      </c>
      <c r="K18" s="242">
        <f t="shared" si="1"/>
        <v>77.666306246631152</v>
      </c>
      <c r="L18" s="241"/>
    </row>
    <row r="19" spans="1:12" x14ac:dyDescent="0.2">
      <c r="A19" t="s">
        <v>41</v>
      </c>
      <c r="B19" t="s">
        <v>48</v>
      </c>
      <c r="C19">
        <v>2015</v>
      </c>
      <c r="D19" t="str">
        <f t="shared" si="0"/>
        <v>ACFemale</v>
      </c>
      <c r="E19">
        <v>77.229905575119403</v>
      </c>
      <c r="F19" s="37">
        <f>VLOOKUP(_xlfn.CONCAT(D19,0),'Appendix 4. 2020 IBGE LT'!$E$6:$M$1685,9,FALSE)</f>
        <v>78.603627936284113</v>
      </c>
      <c r="G19" s="37">
        <f>VLOOKUP(_xlfn.CONCAT(D19,0),'Appendix 3b. nax IBGE 2019'!$E$5:$M$1850,9,FALSE)</f>
        <v>78.361314984210225</v>
      </c>
      <c r="H19" s="239">
        <f>INDEX(Summary!$N$5:$Y$88,MATCH(_xlfn.CONCAT(D19,0),Summary!$N$5:$N$88,0),MATCH($H$3,Summary!$N$4:$Y$4,0))</f>
        <v>79.139201173681471</v>
      </c>
      <c r="I19" s="240">
        <f t="shared" si="2"/>
        <v>9.9269159741383877E-3</v>
      </c>
      <c r="J19" s="241">
        <f t="shared" si="3"/>
        <v>0.76665478333485215</v>
      </c>
      <c r="K19" s="242">
        <f t="shared" si="1"/>
        <v>77.996560358454261</v>
      </c>
      <c r="L19" s="241"/>
    </row>
    <row r="20" spans="1:12" x14ac:dyDescent="0.2">
      <c r="A20" t="s">
        <v>41</v>
      </c>
      <c r="B20" t="s">
        <v>48</v>
      </c>
      <c r="C20">
        <v>2016</v>
      </c>
      <c r="D20" t="str">
        <f t="shared" si="0"/>
        <v>ACFemale</v>
      </c>
      <c r="E20">
        <v>77.538538808951998</v>
      </c>
      <c r="F20" s="37">
        <f>VLOOKUP(_xlfn.CONCAT(D20,0),'Appendix 4. 2020 IBGE LT'!$E$6:$M$1685,9,FALSE)</f>
        <v>78.603627936284113</v>
      </c>
      <c r="G20" s="37">
        <f>VLOOKUP(_xlfn.CONCAT(D20,0),'Appendix 3b. nax IBGE 2019'!$E$5:$M$1850,9,FALSE)</f>
        <v>78.361314984210225</v>
      </c>
      <c r="H20" s="239">
        <f>INDEX(Summary!$N$5:$Y$88,MATCH(_xlfn.CONCAT(D20,0),Summary!$N$5:$N$88,0),MATCH($H$3,Summary!$N$4:$Y$4,0))</f>
        <v>79.139201173681471</v>
      </c>
      <c r="I20" s="240">
        <f t="shared" si="2"/>
        <v>9.9269159741383877E-3</v>
      </c>
      <c r="J20" s="241">
        <f t="shared" si="3"/>
        <v>0.76971855951393486</v>
      </c>
      <c r="K20" s="242">
        <f t="shared" si="1"/>
        <v>78.308257368465931</v>
      </c>
      <c r="L20" s="241"/>
    </row>
    <row r="21" spans="1:12" x14ac:dyDescent="0.2">
      <c r="A21" t="s">
        <v>41</v>
      </c>
      <c r="B21" t="s">
        <v>48</v>
      </c>
      <c r="C21">
        <v>2017</v>
      </c>
      <c r="D21" t="str">
        <f t="shared" si="0"/>
        <v>ACFemale</v>
      </c>
      <c r="E21">
        <v>77.829502328166598</v>
      </c>
      <c r="F21" s="37">
        <f>VLOOKUP(_xlfn.CONCAT(D21,0),'Appendix 4. 2020 IBGE LT'!$E$6:$M$1685,9,FALSE)</f>
        <v>78.603627936284113</v>
      </c>
      <c r="G21" s="37">
        <f>VLOOKUP(_xlfn.CONCAT(D21,0),'Appendix 3b. nax IBGE 2019'!$E$5:$M$1850,9,FALSE)</f>
        <v>78.361314984210225</v>
      </c>
      <c r="H21" s="239">
        <f>INDEX(Summary!$N$5:$Y$88,MATCH(_xlfn.CONCAT(D21,0),Summary!$N$5:$N$88,0),MATCH($H$3,Summary!$N$4:$Y$4,0))</f>
        <v>79.139201173681471</v>
      </c>
      <c r="I21" s="240">
        <f t="shared" si="2"/>
        <v>9.9269159741383877E-3</v>
      </c>
      <c r="J21" s="241">
        <f t="shared" si="3"/>
        <v>0.77260692992071789</v>
      </c>
      <c r="K21" s="242">
        <f t="shared" si="1"/>
        <v>78.60210925808731</v>
      </c>
      <c r="L21" s="241"/>
    </row>
    <row r="22" spans="1:12" x14ac:dyDescent="0.2">
      <c r="A22" t="s">
        <v>41</v>
      </c>
      <c r="B22" t="s">
        <v>48</v>
      </c>
      <c r="C22">
        <v>2018</v>
      </c>
      <c r="D22" t="str">
        <f t="shared" si="0"/>
        <v>ACFemale</v>
      </c>
      <c r="E22">
        <v>78.103517536736305</v>
      </c>
      <c r="F22" s="37">
        <f>VLOOKUP(_xlfn.CONCAT(D22,0),'Appendix 4. 2020 IBGE LT'!$E$6:$M$1685,9,FALSE)</f>
        <v>78.603627936284113</v>
      </c>
      <c r="G22" s="37">
        <f>VLOOKUP(_xlfn.CONCAT(D22,0),'Appendix 3b. nax IBGE 2019'!$E$5:$M$1850,9,FALSE)</f>
        <v>78.361314984210225</v>
      </c>
      <c r="H22" s="239">
        <f>INDEX(Summary!$N$5:$Y$88,MATCH(_xlfn.CONCAT(D22,0),Summary!$N$5:$N$88,0),MATCH($H$3,Summary!$N$4:$Y$4,0))</f>
        <v>79.139201173681471</v>
      </c>
      <c r="I22" s="240">
        <f t="shared" si="2"/>
        <v>9.9269159741383877E-3</v>
      </c>
      <c r="J22" s="241">
        <f t="shared" si="3"/>
        <v>0.77532705587182538</v>
      </c>
      <c r="K22" s="242">
        <f t="shared" si="1"/>
        <v>78.878844592608132</v>
      </c>
      <c r="L22" s="241"/>
    </row>
    <row r="23" spans="1:12" x14ac:dyDescent="0.2">
      <c r="A23" t="s">
        <v>41</v>
      </c>
      <c r="B23" t="s">
        <v>48</v>
      </c>
      <c r="C23">
        <v>2019</v>
      </c>
      <c r="D23" t="str">
        <f t="shared" si="0"/>
        <v>ACFemale</v>
      </c>
      <c r="E23">
        <v>78.361314984210196</v>
      </c>
      <c r="F23" s="37">
        <f>VLOOKUP(_xlfn.CONCAT(D23,0),'Appendix 4. 2020 IBGE LT'!$E$6:$M$1685,9,FALSE)</f>
        <v>78.603627936284113</v>
      </c>
      <c r="G23" s="37">
        <f>VLOOKUP(_xlfn.CONCAT(D23,0),'Appendix 3b. nax IBGE 2019'!$E$5:$M$1850,9,FALSE)</f>
        <v>78.361314984210225</v>
      </c>
      <c r="H23" s="239">
        <f>INDEX(Summary!$N$5:$Y$88,MATCH(_xlfn.CONCAT(D23,0),Summary!$N$5:$N$88,0),MATCH($H$3,Summary!$N$4:$Y$4,0))</f>
        <v>79.139201173681471</v>
      </c>
      <c r="I23" s="240">
        <f t="shared" si="2"/>
        <v>9.9269159741383877E-3</v>
      </c>
      <c r="J23" s="241">
        <f t="shared" si="3"/>
        <v>0.77788618947124599</v>
      </c>
      <c r="K23" s="242">
        <f t="shared" si="1"/>
        <v>79.139201173681442</v>
      </c>
      <c r="L23" s="241"/>
    </row>
    <row r="24" spans="1:12" x14ac:dyDescent="0.2">
      <c r="A24" t="s">
        <v>41</v>
      </c>
      <c r="B24" t="s">
        <v>47</v>
      </c>
      <c r="C24">
        <v>2000</v>
      </c>
      <c r="D24" t="str">
        <f t="shared" si="0"/>
        <v>ACMale</v>
      </c>
      <c r="E24">
        <v>63.358804354342901</v>
      </c>
      <c r="F24" s="37">
        <f>VLOOKUP(_xlfn.CONCAT(D24,0),'Appendix 4. 2020 IBGE LT'!$E$6:$M$1685,9,FALSE)</f>
        <v>71.866483485936087</v>
      </c>
      <c r="G24" s="37">
        <f>VLOOKUP(_xlfn.CONCAT(D24,0),'Appendix 3b. nax IBGE 2019'!$E$5:$M$1850,9,FALSE)</f>
        <v>71.59746949791743</v>
      </c>
      <c r="H24" s="239">
        <f>INDEX(Summary!$N$5:$Y$88,MATCH(_xlfn.CONCAT(D24,0),Summary!$N$5:$N$88,0),MATCH($H$3,Summary!$N$4:$Y$4,0))</f>
        <v>71.485928103706712</v>
      </c>
      <c r="I24" s="240">
        <f t="shared" si="2"/>
        <v>-1.5578957607428096E-3</v>
      </c>
      <c r="J24" s="241">
        <f t="shared" si="3"/>
        <v>-9.8706412709363867E-2</v>
      </c>
      <c r="K24" s="242">
        <f t="shared" si="1"/>
        <v>63.260097941633539</v>
      </c>
      <c r="L24" s="241"/>
    </row>
    <row r="25" spans="1:12" x14ac:dyDescent="0.2">
      <c r="A25" t="s">
        <v>41</v>
      </c>
      <c r="B25" t="s">
        <v>47</v>
      </c>
      <c r="C25">
        <v>2001</v>
      </c>
      <c r="D25" t="str">
        <f t="shared" si="0"/>
        <v>ACMale</v>
      </c>
      <c r="E25">
        <v>63.937142829703603</v>
      </c>
      <c r="F25" s="37">
        <f>VLOOKUP(_xlfn.CONCAT(D25,0),'Appendix 4. 2020 IBGE LT'!$E$6:$M$1685,9,FALSE)</f>
        <v>71.866483485936087</v>
      </c>
      <c r="G25" s="37">
        <f>VLOOKUP(_xlfn.CONCAT(D25,0),'Appendix 3b. nax IBGE 2019'!$E$5:$M$1850,9,FALSE)</f>
        <v>71.59746949791743</v>
      </c>
      <c r="H25" s="239">
        <f>INDEX(Summary!$N$5:$Y$88,MATCH(_xlfn.CONCAT(D25,0),Summary!$N$5:$N$88,0),MATCH($H$3,Summary!$N$4:$Y$4,0))</f>
        <v>71.485928103706712</v>
      </c>
      <c r="I25" s="240">
        <f t="shared" si="2"/>
        <v>-1.5578957607428096E-3</v>
      </c>
      <c r="J25" s="241">
        <f t="shared" si="3"/>
        <v>-9.9607403768402769E-2</v>
      </c>
      <c r="K25" s="242">
        <f t="shared" si="1"/>
        <v>63.837535425935201</v>
      </c>
      <c r="L25" s="241"/>
    </row>
    <row r="26" spans="1:12" x14ac:dyDescent="0.2">
      <c r="A26" t="s">
        <v>41</v>
      </c>
      <c r="B26" t="s">
        <v>47</v>
      </c>
      <c r="C26">
        <v>2002</v>
      </c>
      <c r="D26" t="str">
        <f t="shared" si="0"/>
        <v>ACMale</v>
      </c>
      <c r="E26">
        <v>64.502290734712204</v>
      </c>
      <c r="F26" s="37">
        <f>VLOOKUP(_xlfn.CONCAT(D26,0),'Appendix 4. 2020 IBGE LT'!$E$6:$M$1685,9,FALSE)</f>
        <v>71.866483485936087</v>
      </c>
      <c r="G26" s="37">
        <f>VLOOKUP(_xlfn.CONCAT(D26,0),'Appendix 3b. nax IBGE 2019'!$E$5:$M$1850,9,FALSE)</f>
        <v>71.59746949791743</v>
      </c>
      <c r="H26" s="239">
        <f>INDEX(Summary!$N$5:$Y$88,MATCH(_xlfn.CONCAT(D26,0),Summary!$N$5:$N$88,0),MATCH($H$3,Summary!$N$4:$Y$4,0))</f>
        <v>71.485928103706712</v>
      </c>
      <c r="I26" s="240">
        <f t="shared" si="2"/>
        <v>-1.5578957607428096E-3</v>
      </c>
      <c r="J26" s="241">
        <f t="shared" si="3"/>
        <v>-0.10048784529380834</v>
      </c>
      <c r="K26" s="242">
        <f t="shared" si="1"/>
        <v>64.401802889418391</v>
      </c>
      <c r="L26" s="241"/>
    </row>
    <row r="27" spans="1:12" x14ac:dyDescent="0.2">
      <c r="A27" t="s">
        <v>41</v>
      </c>
      <c r="B27" t="s">
        <v>47</v>
      </c>
      <c r="C27">
        <v>2003</v>
      </c>
      <c r="D27" t="str">
        <f t="shared" si="0"/>
        <v>ACMale</v>
      </c>
      <c r="E27">
        <v>65.0532852866681</v>
      </c>
      <c r="F27" s="37">
        <f>VLOOKUP(_xlfn.CONCAT(D27,0),'Appendix 4. 2020 IBGE LT'!$E$6:$M$1685,9,FALSE)</f>
        <v>71.866483485936087</v>
      </c>
      <c r="G27" s="37">
        <f>VLOOKUP(_xlfn.CONCAT(D27,0),'Appendix 3b. nax IBGE 2019'!$E$5:$M$1850,9,FALSE)</f>
        <v>71.59746949791743</v>
      </c>
      <c r="H27" s="239">
        <f>INDEX(Summary!$N$5:$Y$88,MATCH(_xlfn.CONCAT(D27,0),Summary!$N$5:$N$88,0),MATCH($H$3,Summary!$N$4:$Y$4,0))</f>
        <v>71.485928103706712</v>
      </c>
      <c r="I27" s="240">
        <f t="shared" si="2"/>
        <v>-1.5578957607428096E-3</v>
      </c>
      <c r="J27" s="241">
        <f t="shared" si="3"/>
        <v>-0.10134623737049282</v>
      </c>
      <c r="K27" s="242">
        <f t="shared" si="1"/>
        <v>64.951939049297607</v>
      </c>
      <c r="L27" s="241"/>
    </row>
    <row r="28" spans="1:12" x14ac:dyDescent="0.2">
      <c r="A28" t="s">
        <v>41</v>
      </c>
      <c r="B28" t="s">
        <v>47</v>
      </c>
      <c r="C28">
        <v>2004</v>
      </c>
      <c r="D28" t="str">
        <f t="shared" si="0"/>
        <v>ACMale</v>
      </c>
      <c r="E28">
        <v>65.5892834372235</v>
      </c>
      <c r="F28" s="37">
        <f>VLOOKUP(_xlfn.CONCAT(D28,0),'Appendix 4. 2020 IBGE LT'!$E$6:$M$1685,9,FALSE)</f>
        <v>71.866483485936087</v>
      </c>
      <c r="G28" s="37">
        <f>VLOOKUP(_xlfn.CONCAT(D28,0),'Appendix 3b. nax IBGE 2019'!$E$5:$M$1850,9,FALSE)</f>
        <v>71.59746949791743</v>
      </c>
      <c r="H28" s="239">
        <f>INDEX(Summary!$N$5:$Y$88,MATCH(_xlfn.CONCAT(D28,0),Summary!$N$5:$N$88,0),MATCH($H$3,Summary!$N$4:$Y$4,0))</f>
        <v>71.485928103706712</v>
      </c>
      <c r="I28" s="240">
        <f t="shared" si="2"/>
        <v>-1.5578957607428096E-3</v>
      </c>
      <c r="J28" s="241">
        <f t="shared" si="3"/>
        <v>-0.10218126661700906</v>
      </c>
      <c r="K28" s="242">
        <f t="shared" si="1"/>
        <v>65.487102170606491</v>
      </c>
      <c r="L28" s="241"/>
    </row>
    <row r="29" spans="1:12" x14ac:dyDescent="0.2">
      <c r="A29" t="s">
        <v>41</v>
      </c>
      <c r="B29" t="s">
        <v>47</v>
      </c>
      <c r="C29">
        <v>2005</v>
      </c>
      <c r="D29" t="str">
        <f t="shared" si="0"/>
        <v>ACMale</v>
      </c>
      <c r="E29">
        <v>66.109563214516598</v>
      </c>
      <c r="F29" s="37">
        <f>VLOOKUP(_xlfn.CONCAT(D29,0),'Appendix 4. 2020 IBGE LT'!$E$6:$M$1685,9,FALSE)</f>
        <v>71.866483485936087</v>
      </c>
      <c r="G29" s="37">
        <f>VLOOKUP(_xlfn.CONCAT(D29,0),'Appendix 3b. nax IBGE 2019'!$E$5:$M$1850,9,FALSE)</f>
        <v>71.59746949791743</v>
      </c>
      <c r="H29" s="239">
        <f>INDEX(Summary!$N$5:$Y$88,MATCH(_xlfn.CONCAT(D29,0),Summary!$N$5:$N$88,0),MATCH($H$3,Summary!$N$4:$Y$4,0))</f>
        <v>71.485928103706712</v>
      </c>
      <c r="I29" s="240">
        <f t="shared" si="2"/>
        <v>-1.5578957607428096E-3</v>
      </c>
      <c r="J29" s="241">
        <f t="shared" si="3"/>
        <v>-0.1029918082764542</v>
      </c>
      <c r="K29" s="242">
        <f t="shared" si="1"/>
        <v>66.006571406240141</v>
      </c>
      <c r="L29" s="241"/>
    </row>
    <row r="30" spans="1:12" x14ac:dyDescent="0.2">
      <c r="A30" t="s">
        <v>41</v>
      </c>
      <c r="B30" t="s">
        <v>47</v>
      </c>
      <c r="C30">
        <v>2006</v>
      </c>
      <c r="D30" t="str">
        <f t="shared" si="0"/>
        <v>ACMale</v>
      </c>
      <c r="E30">
        <v>66.613523156690604</v>
      </c>
      <c r="F30" s="37">
        <f>VLOOKUP(_xlfn.CONCAT(D30,0),'Appendix 4. 2020 IBGE LT'!$E$6:$M$1685,9,FALSE)</f>
        <v>71.866483485936087</v>
      </c>
      <c r="G30" s="37">
        <f>VLOOKUP(_xlfn.CONCAT(D30,0),'Appendix 3b. nax IBGE 2019'!$E$5:$M$1850,9,FALSE)</f>
        <v>71.59746949791743</v>
      </c>
      <c r="H30" s="239">
        <f>INDEX(Summary!$N$5:$Y$88,MATCH(_xlfn.CONCAT(D30,0),Summary!$N$5:$N$88,0),MATCH($H$3,Summary!$N$4:$Y$4,0))</f>
        <v>71.485928103706712</v>
      </c>
      <c r="I30" s="240">
        <f t="shared" si="2"/>
        <v>-1.5578957607428096E-3</v>
      </c>
      <c r="J30" s="241">
        <f t="shared" si="3"/>
        <v>-0.10377692533395128</v>
      </c>
      <c r="K30" s="242">
        <f t="shared" si="1"/>
        <v>66.509746231356658</v>
      </c>
      <c r="L30" s="241"/>
    </row>
    <row r="31" spans="1:12" x14ac:dyDescent="0.2">
      <c r="A31" t="s">
        <v>41</v>
      </c>
      <c r="B31" t="s">
        <v>47</v>
      </c>
      <c r="C31">
        <v>2007</v>
      </c>
      <c r="D31" t="str">
        <f t="shared" si="0"/>
        <v>ACMale</v>
      </c>
      <c r="E31">
        <v>67.100680027649403</v>
      </c>
      <c r="F31" s="37">
        <f>VLOOKUP(_xlfn.CONCAT(D31,0),'Appendix 4. 2020 IBGE LT'!$E$6:$M$1685,9,FALSE)</f>
        <v>71.866483485936087</v>
      </c>
      <c r="G31" s="37">
        <f>VLOOKUP(_xlfn.CONCAT(D31,0),'Appendix 3b. nax IBGE 2019'!$E$5:$M$1850,9,FALSE)</f>
        <v>71.59746949791743</v>
      </c>
      <c r="H31" s="239">
        <f>INDEX(Summary!$N$5:$Y$88,MATCH(_xlfn.CONCAT(D31,0),Summary!$N$5:$N$88,0),MATCH($H$3,Summary!$N$4:$Y$4,0))</f>
        <v>71.485928103706712</v>
      </c>
      <c r="I31" s="240">
        <f t="shared" si="2"/>
        <v>-1.5578957607428096E-3</v>
      </c>
      <c r="J31" s="241">
        <f t="shared" si="3"/>
        <v>-0.10453586495803471</v>
      </c>
      <c r="K31" s="242">
        <f t="shared" si="1"/>
        <v>66.996144162691365</v>
      </c>
      <c r="L31" s="241"/>
    </row>
    <row r="32" spans="1:12" x14ac:dyDescent="0.2">
      <c r="A32" t="s">
        <v>41</v>
      </c>
      <c r="B32" t="s">
        <v>47</v>
      </c>
      <c r="C32">
        <v>2008</v>
      </c>
      <c r="D32" t="str">
        <f t="shared" si="0"/>
        <v>ACMale</v>
      </c>
      <c r="E32">
        <v>67.570665059916806</v>
      </c>
      <c r="F32" s="37">
        <f>VLOOKUP(_xlfn.CONCAT(D32,0),'Appendix 4. 2020 IBGE LT'!$E$6:$M$1685,9,FALSE)</f>
        <v>71.866483485936087</v>
      </c>
      <c r="G32" s="37">
        <f>VLOOKUP(_xlfn.CONCAT(D32,0),'Appendix 3b. nax IBGE 2019'!$E$5:$M$1850,9,FALSE)</f>
        <v>71.59746949791743</v>
      </c>
      <c r="H32" s="239">
        <f>INDEX(Summary!$N$5:$Y$88,MATCH(_xlfn.CONCAT(D32,0),Summary!$N$5:$N$88,0),MATCH($H$3,Summary!$N$4:$Y$4,0))</f>
        <v>71.485928103706712</v>
      </c>
      <c r="I32" s="240">
        <f t="shared" si="2"/>
        <v>-1.5578957607428096E-3</v>
      </c>
      <c r="J32" s="241">
        <f t="shared" si="3"/>
        <v>-0.10526805264741668</v>
      </c>
      <c r="K32" s="242">
        <f t="shared" si="1"/>
        <v>67.465397007269388</v>
      </c>
      <c r="L32" s="241"/>
    </row>
    <row r="33" spans="1:12" x14ac:dyDescent="0.2">
      <c r="A33" t="s">
        <v>41</v>
      </c>
      <c r="B33" t="s">
        <v>47</v>
      </c>
      <c r="C33">
        <v>2009</v>
      </c>
      <c r="D33" t="str">
        <f t="shared" si="0"/>
        <v>ACMale</v>
      </c>
      <c r="E33">
        <v>68.022072420209795</v>
      </c>
      <c r="F33" s="37">
        <f>VLOOKUP(_xlfn.CONCAT(D33,0),'Appendix 4. 2020 IBGE LT'!$E$6:$M$1685,9,FALSE)</f>
        <v>71.866483485936087</v>
      </c>
      <c r="G33" s="37">
        <f>VLOOKUP(_xlfn.CONCAT(D33,0),'Appendix 3b. nax IBGE 2019'!$E$5:$M$1850,9,FALSE)</f>
        <v>71.59746949791743</v>
      </c>
      <c r="H33" s="239">
        <f>INDEX(Summary!$N$5:$Y$88,MATCH(_xlfn.CONCAT(D33,0),Summary!$N$5:$N$88,0),MATCH($H$3,Summary!$N$4:$Y$4,0))</f>
        <v>71.485928103706712</v>
      </c>
      <c r="I33" s="240">
        <f t="shared" si="2"/>
        <v>-1.5578957607428096E-3</v>
      </c>
      <c r="J33" s="241">
        <f t="shared" si="3"/>
        <v>-0.10597129826038522</v>
      </c>
      <c r="K33" s="242">
        <f t="shared" si="1"/>
        <v>67.91610112194941</v>
      </c>
      <c r="L33" s="241"/>
    </row>
    <row r="34" spans="1:12" x14ac:dyDescent="0.2">
      <c r="A34" t="s">
        <v>41</v>
      </c>
      <c r="B34" t="s">
        <v>47</v>
      </c>
      <c r="C34">
        <v>2010</v>
      </c>
      <c r="D34" t="str">
        <f t="shared" si="0"/>
        <v>ACMale</v>
      </c>
      <c r="E34">
        <v>68.458186401990901</v>
      </c>
      <c r="F34" s="37">
        <f>VLOOKUP(_xlfn.CONCAT(D34,0),'Appendix 4. 2020 IBGE LT'!$E$6:$M$1685,9,FALSE)</f>
        <v>71.866483485936087</v>
      </c>
      <c r="G34" s="37">
        <f>VLOOKUP(_xlfn.CONCAT(D34,0),'Appendix 3b. nax IBGE 2019'!$E$5:$M$1850,9,FALSE)</f>
        <v>71.59746949791743</v>
      </c>
      <c r="H34" s="239">
        <f>INDEX(Summary!$N$5:$Y$88,MATCH(_xlfn.CONCAT(D34,0),Summary!$N$5:$N$88,0),MATCH($H$3,Summary!$N$4:$Y$4,0))</f>
        <v>71.485928103706712</v>
      </c>
      <c r="I34" s="240">
        <f t="shared" si="2"/>
        <v>-1.5578957607428096E-3</v>
      </c>
      <c r="J34" s="241">
        <f t="shared" si="3"/>
        <v>-0.10665071838380268</v>
      </c>
      <c r="K34" s="242">
        <f t="shared" si="1"/>
        <v>68.351535683607096</v>
      </c>
      <c r="L34" s="241"/>
    </row>
    <row r="35" spans="1:12" x14ac:dyDescent="0.2">
      <c r="A35" t="s">
        <v>41</v>
      </c>
      <c r="B35" t="s">
        <v>47</v>
      </c>
      <c r="C35">
        <v>2011</v>
      </c>
      <c r="D35" t="str">
        <f t="shared" si="0"/>
        <v>ACMale</v>
      </c>
      <c r="E35">
        <v>68.874783067263294</v>
      </c>
      <c r="F35" s="37">
        <f>VLOOKUP(_xlfn.CONCAT(D35,0),'Appendix 4. 2020 IBGE LT'!$E$6:$M$1685,9,FALSE)</f>
        <v>71.866483485936087</v>
      </c>
      <c r="G35" s="37">
        <f>VLOOKUP(_xlfn.CONCAT(D35,0),'Appendix 3b. nax IBGE 2019'!$E$5:$M$1850,9,FALSE)</f>
        <v>71.59746949791743</v>
      </c>
      <c r="H35" s="239">
        <f>INDEX(Summary!$N$5:$Y$88,MATCH(_xlfn.CONCAT(D35,0),Summary!$N$5:$N$88,0),MATCH($H$3,Summary!$N$4:$Y$4,0))</f>
        <v>71.485928103706712</v>
      </c>
      <c r="I35" s="240">
        <f t="shared" si="2"/>
        <v>-1.5578957607428096E-3</v>
      </c>
      <c r="J35" s="241">
        <f t="shared" si="3"/>
        <v>-0.10729973256257012</v>
      </c>
      <c r="K35" s="242">
        <f t="shared" si="1"/>
        <v>68.767483334700728</v>
      </c>
      <c r="L35" s="241"/>
    </row>
    <row r="36" spans="1:12" x14ac:dyDescent="0.2">
      <c r="A36" t="s">
        <v>41</v>
      </c>
      <c r="B36" t="s">
        <v>47</v>
      </c>
      <c r="C36">
        <v>2012</v>
      </c>
      <c r="D36" t="str">
        <f t="shared" si="0"/>
        <v>ACMale</v>
      </c>
      <c r="E36">
        <v>69.273931611874403</v>
      </c>
      <c r="F36" s="37">
        <f>VLOOKUP(_xlfn.CONCAT(D36,0),'Appendix 4. 2020 IBGE LT'!$E$6:$M$1685,9,FALSE)</f>
        <v>71.866483485936087</v>
      </c>
      <c r="G36" s="37">
        <f>VLOOKUP(_xlfn.CONCAT(D36,0),'Appendix 3b. nax IBGE 2019'!$E$5:$M$1850,9,FALSE)</f>
        <v>71.59746949791743</v>
      </c>
      <c r="H36" s="239">
        <f>INDEX(Summary!$N$5:$Y$88,MATCH(_xlfn.CONCAT(D36,0),Summary!$N$5:$N$88,0),MATCH($H$3,Summary!$N$4:$Y$4,0))</f>
        <v>71.485928103706712</v>
      </c>
      <c r="I36" s="240">
        <f t="shared" si="2"/>
        <v>-1.5578957607428096E-3</v>
      </c>
      <c r="J36" s="241">
        <f t="shared" si="3"/>
        <v>-0.10792156438812643</v>
      </c>
      <c r="K36" s="242">
        <f t="shared" si="1"/>
        <v>69.166010047486282</v>
      </c>
      <c r="L36" s="241"/>
    </row>
    <row r="37" spans="1:12" x14ac:dyDescent="0.2">
      <c r="A37" t="s">
        <v>41</v>
      </c>
      <c r="B37" t="s">
        <v>47</v>
      </c>
      <c r="C37">
        <v>2013</v>
      </c>
      <c r="D37" t="str">
        <f t="shared" si="0"/>
        <v>ACMale</v>
      </c>
      <c r="E37">
        <v>69.655743971067494</v>
      </c>
      <c r="F37" s="37">
        <f>VLOOKUP(_xlfn.CONCAT(D37,0),'Appendix 4. 2020 IBGE LT'!$E$6:$M$1685,9,FALSE)</f>
        <v>71.866483485936087</v>
      </c>
      <c r="G37" s="37">
        <f>VLOOKUP(_xlfn.CONCAT(D37,0),'Appendix 3b. nax IBGE 2019'!$E$5:$M$1850,9,FALSE)</f>
        <v>71.59746949791743</v>
      </c>
      <c r="H37" s="239">
        <f>INDEX(Summary!$N$5:$Y$88,MATCH(_xlfn.CONCAT(D37,0),Summary!$N$5:$N$88,0),MATCH($H$3,Summary!$N$4:$Y$4,0))</f>
        <v>71.485928103706712</v>
      </c>
      <c r="I37" s="240">
        <f t="shared" si="2"/>
        <v>-1.5578957607428096E-3</v>
      </c>
      <c r="J37" s="241">
        <f t="shared" si="3"/>
        <v>-0.10851638824391256</v>
      </c>
      <c r="K37" s="242">
        <f t="shared" si="1"/>
        <v>69.547227582823581</v>
      </c>
      <c r="L37" s="241"/>
    </row>
    <row r="38" spans="1:12" x14ac:dyDescent="0.2">
      <c r="A38" t="s">
        <v>41</v>
      </c>
      <c r="B38" t="s">
        <v>47</v>
      </c>
      <c r="C38">
        <v>2014</v>
      </c>
      <c r="D38" t="str">
        <f t="shared" si="0"/>
        <v>ACMale</v>
      </c>
      <c r="E38">
        <v>70.020408995611604</v>
      </c>
      <c r="F38" s="37">
        <f>VLOOKUP(_xlfn.CONCAT(D38,0),'Appendix 4. 2020 IBGE LT'!$E$6:$M$1685,9,FALSE)</f>
        <v>71.866483485936087</v>
      </c>
      <c r="G38" s="37">
        <f>VLOOKUP(_xlfn.CONCAT(D38,0),'Appendix 3b. nax IBGE 2019'!$E$5:$M$1850,9,FALSE)</f>
        <v>71.59746949791743</v>
      </c>
      <c r="H38" s="239">
        <f>INDEX(Summary!$N$5:$Y$88,MATCH(_xlfn.CONCAT(D38,0),Summary!$N$5:$N$88,0),MATCH($H$3,Summary!$N$4:$Y$4,0))</f>
        <v>71.485928103706712</v>
      </c>
      <c r="I38" s="240">
        <f t="shared" si="2"/>
        <v>-1.5578957607428096E-3</v>
      </c>
      <c r="J38" s="241">
        <f t="shared" si="3"/>
        <v>-0.109084498339741</v>
      </c>
      <c r="K38" s="242">
        <f t="shared" si="1"/>
        <v>69.911324497271863</v>
      </c>
      <c r="L38" s="241"/>
    </row>
    <row r="39" spans="1:12" x14ac:dyDescent="0.2">
      <c r="A39" t="s">
        <v>41</v>
      </c>
      <c r="B39" t="s">
        <v>47</v>
      </c>
      <c r="C39">
        <v>2015</v>
      </c>
      <c r="D39" t="str">
        <f t="shared" si="0"/>
        <v>ACMale</v>
      </c>
      <c r="E39">
        <v>70.368184054509797</v>
      </c>
      <c r="F39" s="37">
        <f>VLOOKUP(_xlfn.CONCAT(D39,0),'Appendix 4. 2020 IBGE LT'!$E$6:$M$1685,9,FALSE)</f>
        <v>71.866483485936087</v>
      </c>
      <c r="G39" s="37">
        <f>VLOOKUP(_xlfn.CONCAT(D39,0),'Appendix 3b. nax IBGE 2019'!$E$5:$M$1850,9,FALSE)</f>
        <v>71.59746949791743</v>
      </c>
      <c r="H39" s="239">
        <f>INDEX(Summary!$N$5:$Y$88,MATCH(_xlfn.CONCAT(D39,0),Summary!$N$5:$N$88,0),MATCH($H$3,Summary!$N$4:$Y$4,0))</f>
        <v>71.485928103706712</v>
      </c>
      <c r="I39" s="240">
        <f t="shared" si="2"/>
        <v>-1.5578957607428096E-3</v>
      </c>
      <c r="J39" s="241">
        <f t="shared" si="3"/>
        <v>-0.10962629562969058</v>
      </c>
      <c r="K39" s="242">
        <f t="shared" si="1"/>
        <v>70.258557758880102</v>
      </c>
      <c r="L39" s="241"/>
    </row>
    <row r="40" spans="1:12" x14ac:dyDescent="0.2">
      <c r="A40" t="s">
        <v>41</v>
      </c>
      <c r="B40" t="s">
        <v>47</v>
      </c>
      <c r="C40">
        <v>2016</v>
      </c>
      <c r="D40" t="str">
        <f t="shared" si="0"/>
        <v>ACMale</v>
      </c>
      <c r="E40">
        <v>70.699386696760897</v>
      </c>
      <c r="F40" s="37">
        <f>VLOOKUP(_xlfn.CONCAT(D40,0),'Appendix 4. 2020 IBGE LT'!$E$6:$M$1685,9,FALSE)</f>
        <v>71.866483485936087</v>
      </c>
      <c r="G40" s="37">
        <f>VLOOKUP(_xlfn.CONCAT(D40,0),'Appendix 3b. nax IBGE 2019'!$E$5:$M$1850,9,FALSE)</f>
        <v>71.59746949791743</v>
      </c>
      <c r="H40" s="239">
        <f>INDEX(Summary!$N$5:$Y$88,MATCH(_xlfn.CONCAT(D40,0),Summary!$N$5:$N$88,0),MATCH($H$3,Summary!$N$4:$Y$4,0))</f>
        <v>71.485928103706712</v>
      </c>
      <c r="I40" s="240">
        <f t="shared" si="2"/>
        <v>-1.5578957607428096E-3</v>
      </c>
      <c r="J40" s="241">
        <f t="shared" si="3"/>
        <v>-0.11014227482200038</v>
      </c>
      <c r="K40" s="242">
        <f t="shared" si="1"/>
        <v>70.589244421938901</v>
      </c>
      <c r="L40" s="241"/>
    </row>
    <row r="41" spans="1:12" x14ac:dyDescent="0.2">
      <c r="A41" t="s">
        <v>41</v>
      </c>
      <c r="B41" t="s">
        <v>47</v>
      </c>
      <c r="C41">
        <v>2017</v>
      </c>
      <c r="D41" t="str">
        <f t="shared" si="0"/>
        <v>ACMale</v>
      </c>
      <c r="E41">
        <v>71.0143865069588</v>
      </c>
      <c r="F41" s="37">
        <f>VLOOKUP(_xlfn.CONCAT(D41,0),'Appendix 4. 2020 IBGE LT'!$E$6:$M$1685,9,FALSE)</f>
        <v>71.866483485936087</v>
      </c>
      <c r="G41" s="37">
        <f>VLOOKUP(_xlfn.CONCAT(D41,0),'Appendix 3b. nax IBGE 2019'!$E$5:$M$1850,9,FALSE)</f>
        <v>71.59746949791743</v>
      </c>
      <c r="H41" s="239">
        <f>INDEX(Summary!$N$5:$Y$88,MATCH(_xlfn.CONCAT(D41,0),Summary!$N$5:$N$88,0),MATCH($H$3,Summary!$N$4:$Y$4,0))</f>
        <v>71.485928103706712</v>
      </c>
      <c r="I41" s="240">
        <f t="shared" si="2"/>
        <v>-1.5578957607428096E-3</v>
      </c>
      <c r="J41" s="241">
        <f t="shared" si="3"/>
        <v>-0.11063301169094249</v>
      </c>
      <c r="K41" s="242">
        <f t="shared" si="1"/>
        <v>70.903753495267864</v>
      </c>
      <c r="L41" s="241"/>
    </row>
    <row r="42" spans="1:12" x14ac:dyDescent="0.2">
      <c r="A42" t="s">
        <v>41</v>
      </c>
      <c r="B42" t="s">
        <v>47</v>
      </c>
      <c r="C42">
        <v>2018</v>
      </c>
      <c r="D42" t="str">
        <f t="shared" si="0"/>
        <v>ACMale</v>
      </c>
      <c r="E42">
        <v>71.313597265146896</v>
      </c>
      <c r="F42" s="37">
        <f>VLOOKUP(_xlfn.CONCAT(D42,0),'Appendix 4. 2020 IBGE LT'!$E$6:$M$1685,9,FALSE)</f>
        <v>71.866483485936087</v>
      </c>
      <c r="G42" s="37">
        <f>VLOOKUP(_xlfn.CONCAT(D42,0),'Appendix 3b. nax IBGE 2019'!$E$5:$M$1850,9,FALSE)</f>
        <v>71.59746949791743</v>
      </c>
      <c r="H42" s="239">
        <f>INDEX(Summary!$N$5:$Y$88,MATCH(_xlfn.CONCAT(D42,0),Summary!$N$5:$N$88,0),MATCH($H$3,Summary!$N$4:$Y$4,0))</f>
        <v>71.485928103706712</v>
      </c>
      <c r="I42" s="240">
        <f t="shared" si="2"/>
        <v>-1.5578957607428096E-3</v>
      </c>
      <c r="J42" s="241">
        <f t="shared" si="3"/>
        <v>-0.11109915086269237</v>
      </c>
      <c r="K42" s="242">
        <f t="shared" si="1"/>
        <v>71.202498114284211</v>
      </c>
      <c r="L42" s="241"/>
    </row>
    <row r="43" spans="1:12" x14ac:dyDescent="0.2">
      <c r="A43" t="s">
        <v>41</v>
      </c>
      <c r="B43" t="s">
        <v>47</v>
      </c>
      <c r="C43">
        <v>2019</v>
      </c>
      <c r="D43" t="str">
        <f t="shared" si="0"/>
        <v>ACMale</v>
      </c>
      <c r="E43">
        <v>71.597469497917402</v>
      </c>
      <c r="F43" s="37">
        <f>VLOOKUP(_xlfn.CONCAT(D43,0),'Appendix 4. 2020 IBGE LT'!$E$6:$M$1685,9,FALSE)</f>
        <v>71.866483485936087</v>
      </c>
      <c r="G43" s="37">
        <f>VLOOKUP(_xlfn.CONCAT(D43,0),'Appendix 3b. nax IBGE 2019'!$E$5:$M$1850,9,FALSE)</f>
        <v>71.59746949791743</v>
      </c>
      <c r="H43" s="239">
        <f>INDEX(Summary!$N$5:$Y$88,MATCH(_xlfn.CONCAT(D43,0),Summary!$N$5:$N$88,0),MATCH($H$3,Summary!$N$4:$Y$4,0))</f>
        <v>71.485928103706712</v>
      </c>
      <c r="I43" s="240">
        <f t="shared" si="2"/>
        <v>-1.5578957607428096E-3</v>
      </c>
      <c r="J43" s="241">
        <f t="shared" si="3"/>
        <v>-0.11154139421071814</v>
      </c>
      <c r="K43" s="242">
        <f t="shared" si="1"/>
        <v>71.485928103706684</v>
      </c>
      <c r="L43" s="241"/>
    </row>
    <row r="44" spans="1:12" x14ac:dyDescent="0.2">
      <c r="A44" t="s">
        <v>41</v>
      </c>
      <c r="B44" t="s">
        <v>3</v>
      </c>
      <c r="C44">
        <v>2000</v>
      </c>
      <c r="D44" t="str">
        <f t="shared" si="0"/>
        <v>ACTotal</v>
      </c>
      <c r="E44">
        <v>66.430348753271204</v>
      </c>
      <c r="F44" s="37">
        <f>VLOOKUP(_xlfn.CONCAT(D44,0),'Appendix 4. 2020 IBGE LT'!$E$6:$M$1685,9,FALSE)</f>
        <v>75.088068087689564</v>
      </c>
      <c r="G44" s="37">
        <f>VLOOKUP(_xlfn.CONCAT(D44,0),'Appendix 3b. nax IBGE 2019'!$E$5:$M$1850,9,FALSE)</f>
        <v>74.825595518334424</v>
      </c>
      <c r="H44" s="239">
        <f>INDEX(Summary!$N$5:$Y$88,MATCH(_xlfn.CONCAT(D44,0),Summary!$N$5:$N$88,0),MATCH($H$3,Summary!$N$4:$Y$4,0))</f>
        <v>75.077806859566522</v>
      </c>
      <c r="I44" s="240">
        <f t="shared" si="2"/>
        <v>3.370655983222995E-3</v>
      </c>
      <c r="J44" s="241">
        <f t="shared" si="3"/>
        <v>0.22391385249280379</v>
      </c>
      <c r="K44" s="242">
        <f t="shared" si="1"/>
        <v>66.654262605764004</v>
      </c>
      <c r="L44" s="241"/>
    </row>
    <row r="45" spans="1:12" x14ac:dyDescent="0.2">
      <c r="A45" t="s">
        <v>41</v>
      </c>
      <c r="B45" t="s">
        <v>3</v>
      </c>
      <c r="C45">
        <v>2001</v>
      </c>
      <c r="D45" t="str">
        <f t="shared" si="0"/>
        <v>ACTotal</v>
      </c>
      <c r="E45">
        <v>67.038641267915807</v>
      </c>
      <c r="F45" s="37">
        <f>VLOOKUP(_xlfn.CONCAT(D45,0),'Appendix 4. 2020 IBGE LT'!$E$6:$M$1685,9,FALSE)</f>
        <v>75.088068087689564</v>
      </c>
      <c r="G45" s="37">
        <f>VLOOKUP(_xlfn.CONCAT(D45,0),'Appendix 3b. nax IBGE 2019'!$E$5:$M$1850,9,FALSE)</f>
        <v>74.825595518334424</v>
      </c>
      <c r="H45" s="239">
        <f>INDEX(Summary!$N$5:$Y$88,MATCH(_xlfn.CONCAT(D45,0),Summary!$N$5:$N$88,0),MATCH($H$3,Summary!$N$4:$Y$4,0))</f>
        <v>75.077806859566522</v>
      </c>
      <c r="I45" s="240">
        <f t="shared" si="2"/>
        <v>3.370655983222995E-3</v>
      </c>
      <c r="J45" s="241">
        <f t="shared" si="3"/>
        <v>0.22596419729684039</v>
      </c>
      <c r="K45" s="242">
        <f t="shared" si="1"/>
        <v>67.264605465212654</v>
      </c>
      <c r="L45" s="241"/>
    </row>
    <row r="46" spans="1:12" x14ac:dyDescent="0.2">
      <c r="A46" t="s">
        <v>41</v>
      </c>
      <c r="B46" t="s">
        <v>3</v>
      </c>
      <c r="C46">
        <v>2002</v>
      </c>
      <c r="D46" t="str">
        <f t="shared" si="0"/>
        <v>ACTotal</v>
      </c>
      <c r="E46">
        <v>67.629298925879695</v>
      </c>
      <c r="F46" s="37">
        <f>VLOOKUP(_xlfn.CONCAT(D46,0),'Appendix 4. 2020 IBGE LT'!$E$6:$M$1685,9,FALSE)</f>
        <v>75.088068087689564</v>
      </c>
      <c r="G46" s="37">
        <f>VLOOKUP(_xlfn.CONCAT(D46,0),'Appendix 3b. nax IBGE 2019'!$E$5:$M$1850,9,FALSE)</f>
        <v>74.825595518334424</v>
      </c>
      <c r="H46" s="239">
        <f>INDEX(Summary!$N$5:$Y$88,MATCH(_xlfn.CONCAT(D46,0),Summary!$N$5:$N$88,0),MATCH($H$3,Summary!$N$4:$Y$4,0))</f>
        <v>75.077806859566522</v>
      </c>
      <c r="I46" s="240">
        <f t="shared" si="2"/>
        <v>3.370655983222995E-3</v>
      </c>
      <c r="J46" s="241">
        <f t="shared" si="3"/>
        <v>0.22795510106569286</v>
      </c>
      <c r="K46" s="242">
        <f t="shared" si="1"/>
        <v>67.857254026945384</v>
      </c>
      <c r="L46" s="241"/>
    </row>
    <row r="47" spans="1:12" x14ac:dyDescent="0.2">
      <c r="A47" t="s">
        <v>41</v>
      </c>
      <c r="B47" t="s">
        <v>3</v>
      </c>
      <c r="C47">
        <v>2003</v>
      </c>
      <c r="D47" t="str">
        <f t="shared" si="0"/>
        <v>ACTotal</v>
      </c>
      <c r="E47">
        <v>68.199136473940399</v>
      </c>
      <c r="F47" s="37">
        <f>VLOOKUP(_xlfn.CONCAT(D47,0),'Appendix 4. 2020 IBGE LT'!$E$6:$M$1685,9,FALSE)</f>
        <v>75.088068087689564</v>
      </c>
      <c r="G47" s="37">
        <f>VLOOKUP(_xlfn.CONCAT(D47,0),'Appendix 3b. nax IBGE 2019'!$E$5:$M$1850,9,FALSE)</f>
        <v>74.825595518334424</v>
      </c>
      <c r="H47" s="239">
        <f>INDEX(Summary!$N$5:$Y$88,MATCH(_xlfn.CONCAT(D47,0),Summary!$N$5:$N$88,0),MATCH($H$3,Summary!$N$4:$Y$4,0))</f>
        <v>75.077806859566522</v>
      </c>
      <c r="I47" s="240">
        <f t="shared" si="2"/>
        <v>3.370655983222995E-3</v>
      </c>
      <c r="J47" s="241">
        <f t="shared" si="3"/>
        <v>0.22987582740652879</v>
      </c>
      <c r="K47" s="242">
        <f t="shared" si="1"/>
        <v>68.42901230134693</v>
      </c>
      <c r="L47" s="241"/>
    </row>
    <row r="48" spans="1:12" x14ac:dyDescent="0.2">
      <c r="A48" t="s">
        <v>41</v>
      </c>
      <c r="B48" t="s">
        <v>3</v>
      </c>
      <c r="C48">
        <v>2004</v>
      </c>
      <c r="D48" t="str">
        <f t="shared" si="0"/>
        <v>ACTotal</v>
      </c>
      <c r="E48">
        <v>68.748678959560294</v>
      </c>
      <c r="F48" s="37">
        <f>VLOOKUP(_xlfn.CONCAT(D48,0),'Appendix 4. 2020 IBGE LT'!$E$6:$M$1685,9,FALSE)</f>
        <v>75.088068087689564</v>
      </c>
      <c r="G48" s="37">
        <f>VLOOKUP(_xlfn.CONCAT(D48,0),'Appendix 3b. nax IBGE 2019'!$E$5:$M$1850,9,FALSE)</f>
        <v>74.825595518334424</v>
      </c>
      <c r="H48" s="239">
        <f>INDEX(Summary!$N$5:$Y$88,MATCH(_xlfn.CONCAT(D48,0),Summary!$N$5:$N$88,0),MATCH($H$3,Summary!$N$4:$Y$4,0))</f>
        <v>75.077806859566522</v>
      </c>
      <c r="I48" s="240">
        <f t="shared" si="2"/>
        <v>3.370655983222995E-3</v>
      </c>
      <c r="J48" s="241">
        <f t="shared" si="3"/>
        <v>0.23172814607371872</v>
      </c>
      <c r="K48" s="242">
        <f t="shared" si="1"/>
        <v>68.980407105634015</v>
      </c>
      <c r="L48" s="241"/>
    </row>
    <row r="49" spans="1:12" x14ac:dyDescent="0.2">
      <c r="A49" t="s">
        <v>41</v>
      </c>
      <c r="B49" t="s">
        <v>3</v>
      </c>
      <c r="C49">
        <v>2005</v>
      </c>
      <c r="D49" t="str">
        <f t="shared" si="0"/>
        <v>ACTotal</v>
      </c>
      <c r="E49">
        <v>69.283600930853098</v>
      </c>
      <c r="F49" s="37">
        <f>VLOOKUP(_xlfn.CONCAT(D49,0),'Appendix 4. 2020 IBGE LT'!$E$6:$M$1685,9,FALSE)</f>
        <v>75.088068087689564</v>
      </c>
      <c r="G49" s="37">
        <f>VLOOKUP(_xlfn.CONCAT(D49,0),'Appendix 3b. nax IBGE 2019'!$E$5:$M$1850,9,FALSE)</f>
        <v>74.825595518334424</v>
      </c>
      <c r="H49" s="239">
        <f>INDEX(Summary!$N$5:$Y$88,MATCH(_xlfn.CONCAT(D49,0),Summary!$N$5:$N$88,0),MATCH($H$3,Summary!$N$4:$Y$4,0))</f>
        <v>75.077806859566522</v>
      </c>
      <c r="I49" s="240">
        <f t="shared" si="2"/>
        <v>3.370655983222995E-3</v>
      </c>
      <c r="J49" s="241">
        <f t="shared" si="3"/>
        <v>0.23353118401681425</v>
      </c>
      <c r="K49" s="242">
        <f t="shared" si="1"/>
        <v>69.517132114869909</v>
      </c>
      <c r="L49" s="241"/>
    </row>
    <row r="50" spans="1:12" x14ac:dyDescent="0.2">
      <c r="A50" t="s">
        <v>41</v>
      </c>
      <c r="B50" t="s">
        <v>3</v>
      </c>
      <c r="C50">
        <v>2006</v>
      </c>
      <c r="D50" t="str">
        <f t="shared" si="0"/>
        <v>ACTotal</v>
      </c>
      <c r="E50">
        <v>69.802303737338903</v>
      </c>
      <c r="F50" s="37">
        <f>VLOOKUP(_xlfn.CONCAT(D50,0),'Appendix 4. 2020 IBGE LT'!$E$6:$M$1685,9,FALSE)</f>
        <v>75.088068087689564</v>
      </c>
      <c r="G50" s="37">
        <f>VLOOKUP(_xlfn.CONCAT(D50,0),'Appendix 3b. nax IBGE 2019'!$E$5:$M$1850,9,FALSE)</f>
        <v>74.825595518334424</v>
      </c>
      <c r="H50" s="239">
        <f>INDEX(Summary!$N$5:$Y$88,MATCH(_xlfn.CONCAT(D50,0),Summary!$N$5:$N$88,0),MATCH($H$3,Summary!$N$4:$Y$4,0))</f>
        <v>75.077806859566522</v>
      </c>
      <c r="I50" s="240">
        <f t="shared" si="2"/>
        <v>3.370655983222995E-3</v>
      </c>
      <c r="J50" s="241">
        <f t="shared" si="3"/>
        <v>0.23527955273501019</v>
      </c>
      <c r="K50" s="242">
        <f t="shared" si="1"/>
        <v>70.037583290073911</v>
      </c>
      <c r="L50" s="241"/>
    </row>
    <row r="51" spans="1:12" x14ac:dyDescent="0.2">
      <c r="A51" t="s">
        <v>41</v>
      </c>
      <c r="B51" t="s">
        <v>3</v>
      </c>
      <c r="C51">
        <v>2007</v>
      </c>
      <c r="D51" t="str">
        <f t="shared" si="0"/>
        <v>ACTotal</v>
      </c>
      <c r="E51">
        <v>70.298123205730903</v>
      </c>
      <c r="F51" s="37">
        <f>VLOOKUP(_xlfn.CONCAT(D51,0),'Appendix 4. 2020 IBGE LT'!$E$6:$M$1685,9,FALSE)</f>
        <v>75.088068087689564</v>
      </c>
      <c r="G51" s="37">
        <f>VLOOKUP(_xlfn.CONCAT(D51,0),'Appendix 3b. nax IBGE 2019'!$E$5:$M$1850,9,FALSE)</f>
        <v>74.825595518334424</v>
      </c>
      <c r="H51" s="239">
        <f>INDEX(Summary!$N$5:$Y$88,MATCH(_xlfn.CONCAT(D51,0),Summary!$N$5:$N$88,0),MATCH($H$3,Summary!$N$4:$Y$4,0))</f>
        <v>75.077806859566522</v>
      </c>
      <c r="I51" s="240">
        <f t="shared" si="2"/>
        <v>3.370655983222995E-3</v>
      </c>
      <c r="J51" s="241">
        <f t="shared" si="3"/>
        <v>0.23695078959274413</v>
      </c>
      <c r="K51" s="242">
        <f t="shared" si="1"/>
        <v>70.535073995323643</v>
      </c>
      <c r="L51" s="241"/>
    </row>
    <row r="52" spans="1:12" x14ac:dyDescent="0.2">
      <c r="A52" t="s">
        <v>41</v>
      </c>
      <c r="B52" t="s">
        <v>3</v>
      </c>
      <c r="C52">
        <v>2008</v>
      </c>
      <c r="D52" t="str">
        <f t="shared" si="0"/>
        <v>ACTotal</v>
      </c>
      <c r="E52">
        <v>70.781395694888005</v>
      </c>
      <c r="F52" s="37">
        <f>VLOOKUP(_xlfn.CONCAT(D52,0),'Appendix 4. 2020 IBGE LT'!$E$6:$M$1685,9,FALSE)</f>
        <v>75.088068087689564</v>
      </c>
      <c r="G52" s="37">
        <f>VLOOKUP(_xlfn.CONCAT(D52,0),'Appendix 3b. nax IBGE 2019'!$E$5:$M$1850,9,FALSE)</f>
        <v>74.825595518334424</v>
      </c>
      <c r="H52" s="239">
        <f>INDEX(Summary!$N$5:$Y$88,MATCH(_xlfn.CONCAT(D52,0),Summary!$N$5:$N$88,0),MATCH($H$3,Summary!$N$4:$Y$4,0))</f>
        <v>75.077806859566522</v>
      </c>
      <c r="I52" s="240">
        <f t="shared" si="2"/>
        <v>3.370655983222995E-3</v>
      </c>
      <c r="J52" s="241">
        <f t="shared" si="3"/>
        <v>0.2385797348998486</v>
      </c>
      <c r="K52" s="242">
        <f t="shared" si="1"/>
        <v>71.019975429787848</v>
      </c>
      <c r="L52" s="241"/>
    </row>
    <row r="53" spans="1:12" x14ac:dyDescent="0.2">
      <c r="A53" t="s">
        <v>41</v>
      </c>
      <c r="B53" t="s">
        <v>3</v>
      </c>
      <c r="C53">
        <v>2009</v>
      </c>
      <c r="D53" t="str">
        <f t="shared" si="0"/>
        <v>ACTotal</v>
      </c>
      <c r="E53">
        <v>71.238954105333903</v>
      </c>
      <c r="F53" s="37">
        <f>VLOOKUP(_xlfn.CONCAT(D53,0),'Appendix 4. 2020 IBGE LT'!$E$6:$M$1685,9,FALSE)</f>
        <v>75.088068087689564</v>
      </c>
      <c r="G53" s="37">
        <f>VLOOKUP(_xlfn.CONCAT(D53,0),'Appendix 3b. nax IBGE 2019'!$E$5:$M$1850,9,FALSE)</f>
        <v>74.825595518334424</v>
      </c>
      <c r="H53" s="239">
        <f>INDEX(Summary!$N$5:$Y$88,MATCH(_xlfn.CONCAT(D53,0),Summary!$N$5:$N$88,0),MATCH($H$3,Summary!$N$4:$Y$4,0))</f>
        <v>75.077806859566522</v>
      </c>
      <c r="I53" s="240">
        <f t="shared" si="2"/>
        <v>3.370655983222995E-3</v>
      </c>
      <c r="J53" s="241">
        <f t="shared" si="3"/>
        <v>0.24012200689369206</v>
      </c>
      <c r="K53" s="242">
        <f t="shared" si="1"/>
        <v>71.479076112227588</v>
      </c>
      <c r="L53" s="241"/>
    </row>
    <row r="54" spans="1:12" x14ac:dyDescent="0.2">
      <c r="A54" t="s">
        <v>41</v>
      </c>
      <c r="B54" t="s">
        <v>3</v>
      </c>
      <c r="C54">
        <v>2010</v>
      </c>
      <c r="D54" t="str">
        <f t="shared" si="0"/>
        <v>ACTotal</v>
      </c>
      <c r="E54">
        <v>71.684681104439093</v>
      </c>
      <c r="F54" s="37">
        <f>VLOOKUP(_xlfn.CONCAT(D54,0),'Appendix 4. 2020 IBGE LT'!$E$6:$M$1685,9,FALSE)</f>
        <v>75.088068087689564</v>
      </c>
      <c r="G54" s="37">
        <f>VLOOKUP(_xlfn.CONCAT(D54,0),'Appendix 3b. nax IBGE 2019'!$E$5:$M$1850,9,FALSE)</f>
        <v>74.825595518334424</v>
      </c>
      <c r="H54" s="239">
        <f>INDEX(Summary!$N$5:$Y$88,MATCH(_xlfn.CONCAT(D54,0),Summary!$N$5:$N$88,0),MATCH($H$3,Summary!$N$4:$Y$4,0))</f>
        <v>75.077806859566522</v>
      </c>
      <c r="I54" s="240">
        <f t="shared" si="2"/>
        <v>3.370655983222995E-3</v>
      </c>
      <c r="J54" s="241">
        <f t="shared" si="3"/>
        <v>0.24162439927011001</v>
      </c>
      <c r="K54" s="242">
        <f t="shared" si="1"/>
        <v>71.926305503709202</v>
      </c>
      <c r="L54" s="241"/>
    </row>
    <row r="55" spans="1:12" x14ac:dyDescent="0.2">
      <c r="A55" t="s">
        <v>41</v>
      </c>
      <c r="B55" t="s">
        <v>3</v>
      </c>
      <c r="C55">
        <v>2011</v>
      </c>
      <c r="D55" t="str">
        <f t="shared" si="0"/>
        <v>ACTotal</v>
      </c>
      <c r="E55">
        <v>72.107041368487501</v>
      </c>
      <c r="F55" s="37">
        <f>VLOOKUP(_xlfn.CONCAT(D55,0),'Appendix 4. 2020 IBGE LT'!$E$6:$M$1685,9,FALSE)</f>
        <v>75.088068087689564</v>
      </c>
      <c r="G55" s="37">
        <f>VLOOKUP(_xlfn.CONCAT(D55,0),'Appendix 3b. nax IBGE 2019'!$E$5:$M$1850,9,FALSE)</f>
        <v>74.825595518334424</v>
      </c>
      <c r="H55" s="239">
        <f>INDEX(Summary!$N$5:$Y$88,MATCH(_xlfn.CONCAT(D55,0),Summary!$N$5:$N$88,0),MATCH($H$3,Summary!$N$4:$Y$4,0))</f>
        <v>75.077806859566522</v>
      </c>
      <c r="I55" s="240">
        <f t="shared" si="2"/>
        <v>3.370655983222995E-3</v>
      </c>
      <c r="J55" s="241">
        <f t="shared" si="3"/>
        <v>0.24304803042120041</v>
      </c>
      <c r="K55" s="242">
        <f t="shared" si="1"/>
        <v>72.350089398908707</v>
      </c>
      <c r="L55" s="241"/>
    </row>
    <row r="56" spans="1:12" x14ac:dyDescent="0.2">
      <c r="A56" t="s">
        <v>41</v>
      </c>
      <c r="B56" t="s">
        <v>3</v>
      </c>
      <c r="C56">
        <v>2012</v>
      </c>
      <c r="D56" t="str">
        <f t="shared" si="0"/>
        <v>ACTotal</v>
      </c>
      <c r="E56">
        <v>72.512885543567407</v>
      </c>
      <c r="F56" s="37">
        <f>VLOOKUP(_xlfn.CONCAT(D56,0),'Appendix 4. 2020 IBGE LT'!$E$6:$M$1685,9,FALSE)</f>
        <v>75.088068087689564</v>
      </c>
      <c r="G56" s="37">
        <f>VLOOKUP(_xlfn.CONCAT(D56,0),'Appendix 3b. nax IBGE 2019'!$E$5:$M$1850,9,FALSE)</f>
        <v>74.825595518334424</v>
      </c>
      <c r="H56" s="239">
        <f>INDEX(Summary!$N$5:$Y$88,MATCH(_xlfn.CONCAT(D56,0),Summary!$N$5:$N$88,0),MATCH($H$3,Summary!$N$4:$Y$4,0))</f>
        <v>75.077806859566522</v>
      </c>
      <c r="I56" s="240">
        <f t="shared" si="2"/>
        <v>3.370655983222995E-3</v>
      </c>
      <c r="J56" s="241">
        <f t="shared" si="3"/>
        <v>0.24441599151818968</v>
      </c>
      <c r="K56" s="242">
        <f t="shared" si="1"/>
        <v>72.757301535085602</v>
      </c>
      <c r="L56" s="241"/>
    </row>
    <row r="57" spans="1:12" x14ac:dyDescent="0.2">
      <c r="A57" t="s">
        <v>41</v>
      </c>
      <c r="B57" t="s">
        <v>3</v>
      </c>
      <c r="C57">
        <v>2013</v>
      </c>
      <c r="D57" t="str">
        <f t="shared" si="0"/>
        <v>ACTotal</v>
      </c>
      <c r="E57">
        <v>72.894964517922205</v>
      </c>
      <c r="F57" s="37">
        <f>VLOOKUP(_xlfn.CONCAT(D57,0),'Appendix 4. 2020 IBGE LT'!$E$6:$M$1685,9,FALSE)</f>
        <v>75.088068087689564</v>
      </c>
      <c r="G57" s="37">
        <f>VLOOKUP(_xlfn.CONCAT(D57,0),'Appendix 3b. nax IBGE 2019'!$E$5:$M$1850,9,FALSE)</f>
        <v>74.825595518334424</v>
      </c>
      <c r="H57" s="239">
        <f>INDEX(Summary!$N$5:$Y$88,MATCH(_xlfn.CONCAT(D57,0),Summary!$N$5:$N$88,0),MATCH($H$3,Summary!$N$4:$Y$4,0))</f>
        <v>75.077806859566522</v>
      </c>
      <c r="I57" s="240">
        <f t="shared" si="2"/>
        <v>3.370655983222995E-3</v>
      </c>
      <c r="J57" s="241">
        <f t="shared" si="3"/>
        <v>0.24570384829916239</v>
      </c>
      <c r="K57" s="242">
        <f t="shared" si="1"/>
        <v>73.140668366221362</v>
      </c>
      <c r="L57" s="241"/>
    </row>
    <row r="58" spans="1:12" x14ac:dyDescent="0.2">
      <c r="A58" t="s">
        <v>41</v>
      </c>
      <c r="B58" t="s">
        <v>3</v>
      </c>
      <c r="C58">
        <v>2014</v>
      </c>
      <c r="D58" t="str">
        <f t="shared" si="0"/>
        <v>ACTotal</v>
      </c>
      <c r="E58">
        <v>73.260107120768893</v>
      </c>
      <c r="F58" s="37">
        <f>VLOOKUP(_xlfn.CONCAT(D58,0),'Appendix 4. 2020 IBGE LT'!$E$6:$M$1685,9,FALSE)</f>
        <v>75.088068087689564</v>
      </c>
      <c r="G58" s="37">
        <f>VLOOKUP(_xlfn.CONCAT(D58,0),'Appendix 3b. nax IBGE 2019'!$E$5:$M$1850,9,FALSE)</f>
        <v>74.825595518334424</v>
      </c>
      <c r="H58" s="239">
        <f>INDEX(Summary!$N$5:$Y$88,MATCH(_xlfn.CONCAT(D58,0),Summary!$N$5:$N$88,0),MATCH($H$3,Summary!$N$4:$Y$4,0))</f>
        <v>75.077806859566522</v>
      </c>
      <c r="I58" s="240">
        <f t="shared" si="2"/>
        <v>3.370655983222995E-3</v>
      </c>
      <c r="J58" s="241">
        <f t="shared" si="3"/>
        <v>0.24693461839817721</v>
      </c>
      <c r="K58" s="242">
        <f t="shared" si="1"/>
        <v>73.507041739167065</v>
      </c>
      <c r="L58" s="241"/>
    </row>
    <row r="59" spans="1:12" x14ac:dyDescent="0.2">
      <c r="A59" t="s">
        <v>41</v>
      </c>
      <c r="B59" t="s">
        <v>3</v>
      </c>
      <c r="C59">
        <v>2015</v>
      </c>
      <c r="D59" t="str">
        <f t="shared" si="0"/>
        <v>ACTotal</v>
      </c>
      <c r="E59">
        <v>73.608348708139204</v>
      </c>
      <c r="F59" s="37">
        <f>VLOOKUP(_xlfn.CONCAT(D59,0),'Appendix 4. 2020 IBGE LT'!$E$6:$M$1685,9,FALSE)</f>
        <v>75.088068087689564</v>
      </c>
      <c r="G59" s="37">
        <f>VLOOKUP(_xlfn.CONCAT(D59,0),'Appendix 3b. nax IBGE 2019'!$E$5:$M$1850,9,FALSE)</f>
        <v>74.825595518334424</v>
      </c>
      <c r="H59" s="239">
        <f>INDEX(Summary!$N$5:$Y$88,MATCH(_xlfn.CONCAT(D59,0),Summary!$N$5:$N$88,0),MATCH($H$3,Summary!$N$4:$Y$4,0))</f>
        <v>75.077806859566522</v>
      </c>
      <c r="I59" s="240">
        <f t="shared" si="2"/>
        <v>3.370655983222995E-3</v>
      </c>
      <c r="J59" s="241">
        <f t="shared" si="3"/>
        <v>0.24810842098825403</v>
      </c>
      <c r="K59" s="242">
        <f t="shared" si="1"/>
        <v>73.856457129127463</v>
      </c>
      <c r="L59" s="241"/>
    </row>
    <row r="60" spans="1:12" x14ac:dyDescent="0.2">
      <c r="A60" t="s">
        <v>41</v>
      </c>
      <c r="B60" t="s">
        <v>3</v>
      </c>
      <c r="C60">
        <v>2016</v>
      </c>
      <c r="D60" t="str">
        <f t="shared" si="0"/>
        <v>ACTotal</v>
      </c>
      <c r="E60">
        <v>73.936298540095194</v>
      </c>
      <c r="F60" s="37">
        <f>VLOOKUP(_xlfn.CONCAT(D60,0),'Appendix 4. 2020 IBGE LT'!$E$6:$M$1685,9,FALSE)</f>
        <v>75.088068087689564</v>
      </c>
      <c r="G60" s="37">
        <f>VLOOKUP(_xlfn.CONCAT(D60,0),'Appendix 3b. nax IBGE 2019'!$E$5:$M$1850,9,FALSE)</f>
        <v>74.825595518334424</v>
      </c>
      <c r="H60" s="239">
        <f>INDEX(Summary!$N$5:$Y$88,MATCH(_xlfn.CONCAT(D60,0),Summary!$N$5:$N$88,0),MATCH($H$3,Summary!$N$4:$Y$4,0))</f>
        <v>75.077806859566522</v>
      </c>
      <c r="I60" s="240">
        <f t="shared" si="2"/>
        <v>3.370655983222995E-3</v>
      </c>
      <c r="J60" s="241">
        <f t="shared" si="3"/>
        <v>0.24921382705153344</v>
      </c>
      <c r="K60" s="242">
        <f t="shared" si="1"/>
        <v>74.185512367146728</v>
      </c>
      <c r="L60" s="241"/>
    </row>
    <row r="61" spans="1:12" x14ac:dyDescent="0.2">
      <c r="A61" t="s">
        <v>41</v>
      </c>
      <c r="B61" t="s">
        <v>3</v>
      </c>
      <c r="C61">
        <v>2017</v>
      </c>
      <c r="D61" t="str">
        <f t="shared" si="0"/>
        <v>ACTotal</v>
      </c>
      <c r="E61">
        <v>74.249160809499301</v>
      </c>
      <c r="F61" s="37">
        <f>VLOOKUP(_xlfn.CONCAT(D61,0),'Appendix 4. 2020 IBGE LT'!$E$6:$M$1685,9,FALSE)</f>
        <v>75.088068087689564</v>
      </c>
      <c r="G61" s="37">
        <f>VLOOKUP(_xlfn.CONCAT(D61,0),'Appendix 3b. nax IBGE 2019'!$E$5:$M$1850,9,FALSE)</f>
        <v>74.825595518334424</v>
      </c>
      <c r="H61" s="239">
        <f>INDEX(Summary!$N$5:$Y$88,MATCH(_xlfn.CONCAT(D61,0),Summary!$N$5:$N$88,0),MATCH($H$3,Summary!$N$4:$Y$4,0))</f>
        <v>75.077806859566522</v>
      </c>
      <c r="I61" s="240">
        <f t="shared" si="2"/>
        <v>3.370655983222995E-3</v>
      </c>
      <c r="J61" s="241">
        <f t="shared" si="3"/>
        <v>0.25026837813182512</v>
      </c>
      <c r="K61" s="242">
        <f t="shared" si="1"/>
        <v>74.499429187631122</v>
      </c>
      <c r="L61" s="241"/>
    </row>
    <row r="62" spans="1:12" x14ac:dyDescent="0.2">
      <c r="A62" t="s">
        <v>41</v>
      </c>
      <c r="B62" t="s">
        <v>3</v>
      </c>
      <c r="C62">
        <v>2018</v>
      </c>
      <c r="D62" t="str">
        <f t="shared" si="0"/>
        <v>ACTotal</v>
      </c>
      <c r="E62">
        <v>74.546151763584703</v>
      </c>
      <c r="F62" s="37">
        <f>VLOOKUP(_xlfn.CONCAT(D62,0),'Appendix 4. 2020 IBGE LT'!$E$6:$M$1685,9,FALSE)</f>
        <v>75.088068087689564</v>
      </c>
      <c r="G62" s="37">
        <f>VLOOKUP(_xlfn.CONCAT(D62,0),'Appendix 3b. nax IBGE 2019'!$E$5:$M$1850,9,FALSE)</f>
        <v>74.825595518334424</v>
      </c>
      <c r="H62" s="239">
        <f>INDEX(Summary!$N$5:$Y$88,MATCH(_xlfn.CONCAT(D62,0),Summary!$N$5:$N$88,0),MATCH($H$3,Summary!$N$4:$Y$4,0))</f>
        <v>75.077806859566522</v>
      </c>
      <c r="I62" s="240">
        <f t="shared" si="2"/>
        <v>3.370655983222995E-3</v>
      </c>
      <c r="J62" s="241">
        <f t="shared" si="3"/>
        <v>0.25126943246817618</v>
      </c>
      <c r="K62" s="242">
        <f t="shared" si="1"/>
        <v>74.797421196052881</v>
      </c>
      <c r="L62" s="241"/>
    </row>
    <row r="63" spans="1:12" x14ac:dyDescent="0.2">
      <c r="A63" t="s">
        <v>41</v>
      </c>
      <c r="B63" t="s">
        <v>3</v>
      </c>
      <c r="C63">
        <v>2019</v>
      </c>
      <c r="D63" t="str">
        <f t="shared" si="0"/>
        <v>ACTotal</v>
      </c>
      <c r="E63">
        <v>74.825595518334396</v>
      </c>
      <c r="F63" s="37">
        <f>VLOOKUP(_xlfn.CONCAT(D63,0),'Appendix 4. 2020 IBGE LT'!$E$6:$M$1685,9,FALSE)</f>
        <v>75.088068087689564</v>
      </c>
      <c r="G63" s="37">
        <f>VLOOKUP(_xlfn.CONCAT(D63,0),'Appendix 3b. nax IBGE 2019'!$E$5:$M$1850,9,FALSE)</f>
        <v>74.825595518334424</v>
      </c>
      <c r="H63" s="239">
        <f>INDEX(Summary!$N$5:$Y$88,MATCH(_xlfn.CONCAT(D63,0),Summary!$N$5:$N$88,0),MATCH($H$3,Summary!$N$4:$Y$4,0))</f>
        <v>75.077806859566522</v>
      </c>
      <c r="I63" s="240">
        <f t="shared" si="2"/>
        <v>3.370655983222995E-3</v>
      </c>
      <c r="J63" s="241">
        <f t="shared" si="3"/>
        <v>0.25221134123209754</v>
      </c>
      <c r="K63" s="242">
        <f t="shared" si="1"/>
        <v>75.077806859566493</v>
      </c>
      <c r="L63" s="241"/>
    </row>
    <row r="64" spans="1:12" x14ac:dyDescent="0.2">
      <c r="A64" t="s">
        <v>57</v>
      </c>
      <c r="B64" t="s">
        <v>48</v>
      </c>
      <c r="C64">
        <v>2000</v>
      </c>
      <c r="D64" t="str">
        <f t="shared" si="0"/>
        <v>ALFemale</v>
      </c>
      <c r="E64">
        <v>68.498584513777104</v>
      </c>
      <c r="F64" s="37">
        <f>VLOOKUP(_xlfn.CONCAT(D64,0),'Appendix 4. 2020 IBGE LT'!$E$6:$M$1685,9,FALSE)</f>
        <v>77.763749370603435</v>
      </c>
      <c r="G64" s="37">
        <f>VLOOKUP(_xlfn.CONCAT(D64,0),'Appendix 3b. nax IBGE 2019'!$E$5:$M$1850,9,FALSE)</f>
        <v>77.456589205232333</v>
      </c>
      <c r="H64" s="239">
        <f>INDEX(Summary!$N$5:$Y$88,MATCH(_xlfn.CONCAT(D64,0),Summary!$N$5:$N$88,0),MATCH($H$3,Summary!$N$4:$Y$4,0))</f>
        <v>78.143558736568394</v>
      </c>
      <c r="I64" s="240">
        <f t="shared" si="2"/>
        <v>8.8690909112436721E-3</v>
      </c>
      <c r="J64" s="241">
        <f t="shared" si="3"/>
        <v>0.60752017334419706</v>
      </c>
      <c r="K64" s="242">
        <f t="shared" si="1"/>
        <v>69.106104687121302</v>
      </c>
      <c r="L64" s="241"/>
    </row>
    <row r="65" spans="1:12" x14ac:dyDescent="0.2">
      <c r="A65" t="s">
        <v>57</v>
      </c>
      <c r="B65" t="s">
        <v>48</v>
      </c>
      <c r="C65">
        <v>2001</v>
      </c>
      <c r="D65" t="str">
        <f t="shared" si="0"/>
        <v>ALFemale</v>
      </c>
      <c r="E65">
        <v>69.114183881073501</v>
      </c>
      <c r="F65" s="37">
        <f>VLOOKUP(_xlfn.CONCAT(D65,0),'Appendix 4. 2020 IBGE LT'!$E$6:$M$1685,9,FALSE)</f>
        <v>77.763749370603435</v>
      </c>
      <c r="G65" s="37">
        <f>VLOOKUP(_xlfn.CONCAT(D65,0),'Appendix 3b. nax IBGE 2019'!$E$5:$M$1850,9,FALSE)</f>
        <v>77.456589205232333</v>
      </c>
      <c r="H65" s="239">
        <f>INDEX(Summary!$N$5:$Y$88,MATCH(_xlfn.CONCAT(D65,0),Summary!$N$5:$N$88,0),MATCH($H$3,Summary!$N$4:$Y$4,0))</f>
        <v>78.143558736568394</v>
      </c>
      <c r="I65" s="240">
        <f t="shared" si="2"/>
        <v>8.8690909112436721E-3</v>
      </c>
      <c r="J65" s="241">
        <f t="shared" si="3"/>
        <v>0.61297998009765287</v>
      </c>
      <c r="K65" s="242">
        <f t="shared" si="1"/>
        <v>69.72716386117115</v>
      </c>
      <c r="L65" s="241"/>
    </row>
    <row r="66" spans="1:12" x14ac:dyDescent="0.2">
      <c r="A66" t="s">
        <v>57</v>
      </c>
      <c r="B66" t="s">
        <v>48</v>
      </c>
      <c r="C66">
        <v>2002</v>
      </c>
      <c r="D66" t="str">
        <f t="shared" si="0"/>
        <v>ALFemale</v>
      </c>
      <c r="E66">
        <v>69.718121575064799</v>
      </c>
      <c r="F66" s="37">
        <f>VLOOKUP(_xlfn.CONCAT(D66,0),'Appendix 4. 2020 IBGE LT'!$E$6:$M$1685,9,FALSE)</f>
        <v>77.763749370603435</v>
      </c>
      <c r="G66" s="37">
        <f>VLOOKUP(_xlfn.CONCAT(D66,0),'Appendix 3b. nax IBGE 2019'!$E$5:$M$1850,9,FALSE)</f>
        <v>77.456589205232333</v>
      </c>
      <c r="H66" s="239">
        <f>INDEX(Summary!$N$5:$Y$88,MATCH(_xlfn.CONCAT(D66,0),Summary!$N$5:$N$88,0),MATCH($H$3,Summary!$N$4:$Y$4,0))</f>
        <v>78.143558736568394</v>
      </c>
      <c r="I66" s="240">
        <f t="shared" si="2"/>
        <v>8.8690909112436721E-3</v>
      </c>
      <c r="J66" s="241">
        <f t="shared" si="3"/>
        <v>0.61833635841038859</v>
      </c>
      <c r="K66" s="242">
        <f t="shared" si="1"/>
        <v>70.336457933475188</v>
      </c>
      <c r="L66" s="241"/>
    </row>
    <row r="67" spans="1:12" x14ac:dyDescent="0.2">
      <c r="A67" t="s">
        <v>57</v>
      </c>
      <c r="B67" t="s">
        <v>48</v>
      </c>
      <c r="C67">
        <v>2003</v>
      </c>
      <c r="D67" t="str">
        <f t="shared" si="0"/>
        <v>ALFemale</v>
      </c>
      <c r="E67">
        <v>70.306346979925493</v>
      </c>
      <c r="F67" s="37">
        <f>VLOOKUP(_xlfn.CONCAT(D67,0),'Appendix 4. 2020 IBGE LT'!$E$6:$M$1685,9,FALSE)</f>
        <v>77.763749370603435</v>
      </c>
      <c r="G67" s="37">
        <f>VLOOKUP(_xlfn.CONCAT(D67,0),'Appendix 3b. nax IBGE 2019'!$E$5:$M$1850,9,FALSE)</f>
        <v>77.456589205232333</v>
      </c>
      <c r="H67" s="239">
        <f>INDEX(Summary!$N$5:$Y$88,MATCH(_xlfn.CONCAT(D67,0),Summary!$N$5:$N$88,0),MATCH($H$3,Summary!$N$4:$Y$4,0))</f>
        <v>78.143558736568394</v>
      </c>
      <c r="I67" s="240">
        <f t="shared" si="2"/>
        <v>8.8690909112436721E-3</v>
      </c>
      <c r="J67" s="241">
        <f t="shared" si="3"/>
        <v>0.62355338300240115</v>
      </c>
      <c r="K67" s="242">
        <f t="shared" si="1"/>
        <v>70.929900362927896</v>
      </c>
      <c r="L67" s="241"/>
    </row>
    <row r="68" spans="1:12" x14ac:dyDescent="0.2">
      <c r="A68" t="s">
        <v>57</v>
      </c>
      <c r="B68" t="s">
        <v>48</v>
      </c>
      <c r="C68">
        <v>2004</v>
      </c>
      <c r="D68" t="str">
        <f t="shared" ref="D68:D131" si="4">_xlfn.CONCAT(A68,B68)</f>
        <v>ALFemale</v>
      </c>
      <c r="E68">
        <v>70.879335105082205</v>
      </c>
      <c r="F68" s="37">
        <f>VLOOKUP(_xlfn.CONCAT(D68,0),'Appendix 4. 2020 IBGE LT'!$E$6:$M$1685,9,FALSE)</f>
        <v>77.763749370603435</v>
      </c>
      <c r="G68" s="37">
        <f>VLOOKUP(_xlfn.CONCAT(D68,0),'Appendix 3b. nax IBGE 2019'!$E$5:$M$1850,9,FALSE)</f>
        <v>77.456589205232333</v>
      </c>
      <c r="H68" s="239">
        <f>INDEX(Summary!$N$5:$Y$88,MATCH(_xlfn.CONCAT(D68,0),Summary!$N$5:$N$88,0),MATCH($H$3,Summary!$N$4:$Y$4,0))</f>
        <v>78.143558736568394</v>
      </c>
      <c r="I68" s="240">
        <f t="shared" si="2"/>
        <v>8.8690909112436721E-3</v>
      </c>
      <c r="J68" s="241">
        <f t="shared" si="3"/>
        <v>0.6286352667754791</v>
      </c>
      <c r="K68" s="242">
        <f t="shared" ref="K68:K131" si="5">E68+J68</f>
        <v>71.507970371857681</v>
      </c>
      <c r="L68" s="241"/>
    </row>
    <row r="69" spans="1:12" x14ac:dyDescent="0.2">
      <c r="A69" t="s">
        <v>57</v>
      </c>
      <c r="B69" t="s">
        <v>48</v>
      </c>
      <c r="C69">
        <v>2005</v>
      </c>
      <c r="D69" t="str">
        <f t="shared" si="4"/>
        <v>ALFemale</v>
      </c>
      <c r="E69">
        <v>71.436528169459606</v>
      </c>
      <c r="F69" s="37">
        <f>VLOOKUP(_xlfn.CONCAT(D69,0),'Appendix 4. 2020 IBGE LT'!$E$6:$M$1685,9,FALSE)</f>
        <v>77.763749370603435</v>
      </c>
      <c r="G69" s="37">
        <f>VLOOKUP(_xlfn.CONCAT(D69,0),'Appendix 3b. nax IBGE 2019'!$E$5:$M$1850,9,FALSE)</f>
        <v>77.456589205232333</v>
      </c>
      <c r="H69" s="239">
        <f>INDEX(Summary!$N$5:$Y$88,MATCH(_xlfn.CONCAT(D69,0),Summary!$N$5:$N$88,0),MATCH($H$3,Summary!$N$4:$Y$4,0))</f>
        <v>78.143558736568394</v>
      </c>
      <c r="I69" s="240">
        <f t="shared" ref="I69:I132" si="6">(H69-$G69)/$G69</f>
        <v>8.8690909112436721E-3</v>
      </c>
      <c r="J69" s="241">
        <f t="shared" ref="J69:J132" si="7">E69*I69</f>
        <v>0.63357706271855674</v>
      </c>
      <c r="K69" s="242">
        <f t="shared" si="5"/>
        <v>72.070105232178165</v>
      </c>
      <c r="L69" s="241"/>
    </row>
    <row r="70" spans="1:12" x14ac:dyDescent="0.2">
      <c r="A70" t="s">
        <v>57</v>
      </c>
      <c r="B70" t="s">
        <v>48</v>
      </c>
      <c r="C70">
        <v>2006</v>
      </c>
      <c r="D70" t="str">
        <f t="shared" si="4"/>
        <v>ALFemale</v>
      </c>
      <c r="E70">
        <v>71.977446321680404</v>
      </c>
      <c r="F70" s="37">
        <f>VLOOKUP(_xlfn.CONCAT(D70,0),'Appendix 4. 2020 IBGE LT'!$E$6:$M$1685,9,FALSE)</f>
        <v>77.763749370603435</v>
      </c>
      <c r="G70" s="37">
        <f>VLOOKUP(_xlfn.CONCAT(D70,0),'Appendix 3b. nax IBGE 2019'!$E$5:$M$1850,9,FALSE)</f>
        <v>77.456589205232333</v>
      </c>
      <c r="H70" s="239">
        <f>INDEX(Summary!$N$5:$Y$88,MATCH(_xlfn.CONCAT(D70,0),Summary!$N$5:$N$88,0),MATCH($H$3,Summary!$N$4:$Y$4,0))</f>
        <v>78.143558736568394</v>
      </c>
      <c r="I70" s="240">
        <f t="shared" si="6"/>
        <v>8.8690909112436721E-3</v>
      </c>
      <c r="J70" s="241">
        <f t="shared" si="7"/>
        <v>0.63837451498614495</v>
      </c>
      <c r="K70" s="242">
        <f t="shared" si="5"/>
        <v>72.615820836666543</v>
      </c>
      <c r="L70" s="241"/>
    </row>
    <row r="71" spans="1:12" x14ac:dyDescent="0.2">
      <c r="A71" t="s">
        <v>57</v>
      </c>
      <c r="B71" t="s">
        <v>48</v>
      </c>
      <c r="C71">
        <v>2007</v>
      </c>
      <c r="D71" t="str">
        <f t="shared" si="4"/>
        <v>ALFemale</v>
      </c>
      <c r="E71">
        <v>72.5016896541687</v>
      </c>
      <c r="F71" s="37">
        <f>VLOOKUP(_xlfn.CONCAT(D71,0),'Appendix 4. 2020 IBGE LT'!$E$6:$M$1685,9,FALSE)</f>
        <v>77.763749370603435</v>
      </c>
      <c r="G71" s="37">
        <f>VLOOKUP(_xlfn.CONCAT(D71,0),'Appendix 3b. nax IBGE 2019'!$E$5:$M$1850,9,FALSE)</f>
        <v>77.456589205232333</v>
      </c>
      <c r="H71" s="239">
        <f>INDEX(Summary!$N$5:$Y$88,MATCH(_xlfn.CONCAT(D71,0),Summary!$N$5:$N$88,0),MATCH($H$3,Summary!$N$4:$Y$4,0))</f>
        <v>78.143558736568394</v>
      </c>
      <c r="I71" s="240">
        <f t="shared" si="6"/>
        <v>8.8690909112436721E-3</v>
      </c>
      <c r="J71" s="241">
        <f t="shared" si="7"/>
        <v>0.64302407676159701</v>
      </c>
      <c r="K71" s="242">
        <f t="shared" si="5"/>
        <v>73.144713730930292</v>
      </c>
      <c r="L71" s="241"/>
    </row>
    <row r="72" spans="1:12" x14ac:dyDescent="0.2">
      <c r="A72" t="s">
        <v>57</v>
      </c>
      <c r="B72" t="s">
        <v>48</v>
      </c>
      <c r="C72">
        <v>2008</v>
      </c>
      <c r="D72" t="str">
        <f t="shared" si="4"/>
        <v>ALFemale</v>
      </c>
      <c r="E72">
        <v>73.007658641548701</v>
      </c>
      <c r="F72" s="37">
        <f>VLOOKUP(_xlfn.CONCAT(D72,0),'Appendix 4. 2020 IBGE LT'!$E$6:$M$1685,9,FALSE)</f>
        <v>77.763749370603435</v>
      </c>
      <c r="G72" s="37">
        <f>VLOOKUP(_xlfn.CONCAT(D72,0),'Appendix 3b. nax IBGE 2019'!$E$5:$M$1850,9,FALSE)</f>
        <v>77.456589205232333</v>
      </c>
      <c r="H72" s="239">
        <f>INDEX(Summary!$N$5:$Y$88,MATCH(_xlfn.CONCAT(D72,0),Summary!$N$5:$N$88,0),MATCH($H$3,Summary!$N$4:$Y$4,0))</f>
        <v>78.143558736568394</v>
      </c>
      <c r="I72" s="240">
        <f t="shared" si="6"/>
        <v>8.8690909112436721E-3</v>
      </c>
      <c r="J72" s="241">
        <f t="shared" si="7"/>
        <v>0.64751156170894009</v>
      </c>
      <c r="K72" s="242">
        <f t="shared" si="5"/>
        <v>73.65517020325764</v>
      </c>
      <c r="L72" s="241"/>
    </row>
    <row r="73" spans="1:12" x14ac:dyDescent="0.2">
      <c r="A73" t="s">
        <v>57</v>
      </c>
      <c r="B73" t="s">
        <v>48</v>
      </c>
      <c r="C73">
        <v>2009</v>
      </c>
      <c r="D73" t="str">
        <f t="shared" si="4"/>
        <v>ALFemale</v>
      </c>
      <c r="E73">
        <v>73.498330994710997</v>
      </c>
      <c r="F73" s="37">
        <f>VLOOKUP(_xlfn.CONCAT(D73,0),'Appendix 4. 2020 IBGE LT'!$E$6:$M$1685,9,FALSE)</f>
        <v>77.763749370603435</v>
      </c>
      <c r="G73" s="37">
        <f>VLOOKUP(_xlfn.CONCAT(D73,0),'Appendix 3b. nax IBGE 2019'!$E$5:$M$1850,9,FALSE)</f>
        <v>77.456589205232333</v>
      </c>
      <c r="H73" s="239">
        <f>INDEX(Summary!$N$5:$Y$88,MATCH(_xlfn.CONCAT(D73,0),Summary!$N$5:$N$88,0),MATCH($H$3,Summary!$N$4:$Y$4,0))</f>
        <v>78.143558736568394</v>
      </c>
      <c r="I73" s="240">
        <f t="shared" si="6"/>
        <v>8.8690909112436721E-3</v>
      </c>
      <c r="J73" s="241">
        <f t="shared" si="7"/>
        <v>0.65186337941677042</v>
      </c>
      <c r="K73" s="242">
        <f t="shared" si="5"/>
        <v>74.150194374127764</v>
      </c>
      <c r="L73" s="241"/>
    </row>
    <row r="74" spans="1:12" x14ac:dyDescent="0.2">
      <c r="A74" t="s">
        <v>57</v>
      </c>
      <c r="B74" t="s">
        <v>48</v>
      </c>
      <c r="C74">
        <v>2010</v>
      </c>
      <c r="D74" t="str">
        <f t="shared" si="4"/>
        <v>ALFemale</v>
      </c>
      <c r="E74">
        <v>73.971633958107205</v>
      </c>
      <c r="F74" s="37">
        <f>VLOOKUP(_xlfn.CONCAT(D74,0),'Appendix 4. 2020 IBGE LT'!$E$6:$M$1685,9,FALSE)</f>
        <v>77.763749370603435</v>
      </c>
      <c r="G74" s="37">
        <f>VLOOKUP(_xlfn.CONCAT(D74,0),'Appendix 3b. nax IBGE 2019'!$E$5:$M$1850,9,FALSE)</f>
        <v>77.456589205232333</v>
      </c>
      <c r="H74" s="239">
        <f>INDEX(Summary!$N$5:$Y$88,MATCH(_xlfn.CONCAT(D74,0),Summary!$N$5:$N$88,0),MATCH($H$3,Summary!$N$4:$Y$4,0))</f>
        <v>78.143558736568394</v>
      </c>
      <c r="I74" s="240">
        <f t="shared" si="6"/>
        <v>8.8690909112436721E-3</v>
      </c>
      <c r="J74" s="241">
        <f t="shared" si="7"/>
        <v>0.65606114642769242</v>
      </c>
      <c r="K74" s="242">
        <f t="shared" si="5"/>
        <v>74.627695104534894</v>
      </c>
      <c r="L74" s="241"/>
    </row>
    <row r="75" spans="1:12" x14ac:dyDescent="0.2">
      <c r="A75" t="s">
        <v>57</v>
      </c>
      <c r="B75" t="s">
        <v>48</v>
      </c>
      <c r="C75">
        <v>2011</v>
      </c>
      <c r="D75" t="str">
        <f t="shared" si="4"/>
        <v>ALFemale</v>
      </c>
      <c r="E75">
        <v>74.425047799900995</v>
      </c>
      <c r="F75" s="37">
        <f>VLOOKUP(_xlfn.CONCAT(D75,0),'Appendix 4. 2020 IBGE LT'!$E$6:$M$1685,9,FALSE)</f>
        <v>77.763749370603435</v>
      </c>
      <c r="G75" s="37">
        <f>VLOOKUP(_xlfn.CONCAT(D75,0),'Appendix 3b. nax IBGE 2019'!$E$5:$M$1850,9,FALSE)</f>
        <v>77.456589205232333</v>
      </c>
      <c r="H75" s="239">
        <f>INDEX(Summary!$N$5:$Y$88,MATCH(_xlfn.CONCAT(D75,0),Summary!$N$5:$N$88,0),MATCH($H$3,Summary!$N$4:$Y$4,0))</f>
        <v>78.143558736568394</v>
      </c>
      <c r="I75" s="240">
        <f t="shared" si="6"/>
        <v>8.8690909112436721E-3</v>
      </c>
      <c r="J75" s="241">
        <f t="shared" si="7"/>
        <v>0.66008251501097781</v>
      </c>
      <c r="K75" s="242">
        <f t="shared" si="5"/>
        <v>75.085130314911979</v>
      </c>
      <c r="L75" s="241"/>
    </row>
    <row r="76" spans="1:12" x14ac:dyDescent="0.2">
      <c r="A76" t="s">
        <v>57</v>
      </c>
      <c r="B76" t="s">
        <v>48</v>
      </c>
      <c r="C76">
        <v>2012</v>
      </c>
      <c r="D76" t="str">
        <f t="shared" si="4"/>
        <v>ALFemale</v>
      </c>
      <c r="E76">
        <v>74.863402332212104</v>
      </c>
      <c r="F76" s="37">
        <f>VLOOKUP(_xlfn.CONCAT(D76,0),'Appendix 4. 2020 IBGE LT'!$E$6:$M$1685,9,FALSE)</f>
        <v>77.763749370603435</v>
      </c>
      <c r="G76" s="37">
        <f>VLOOKUP(_xlfn.CONCAT(D76,0),'Appendix 3b. nax IBGE 2019'!$E$5:$M$1850,9,FALSE)</f>
        <v>77.456589205232333</v>
      </c>
      <c r="H76" s="239">
        <f>INDEX(Summary!$N$5:$Y$88,MATCH(_xlfn.CONCAT(D76,0),Summary!$N$5:$N$88,0),MATCH($H$3,Summary!$N$4:$Y$4,0))</f>
        <v>78.143558736568394</v>
      </c>
      <c r="I76" s="240">
        <f t="shared" si="6"/>
        <v>8.8690909112436721E-3</v>
      </c>
      <c r="J76" s="241">
        <f t="shared" si="7"/>
        <v>0.66397032120940069</v>
      </c>
      <c r="K76" s="242">
        <f t="shared" si="5"/>
        <v>75.527372653421509</v>
      </c>
      <c r="L76" s="241"/>
    </row>
    <row r="77" spans="1:12" x14ac:dyDescent="0.2">
      <c r="A77" t="s">
        <v>57</v>
      </c>
      <c r="B77" t="s">
        <v>48</v>
      </c>
      <c r="C77">
        <v>2013</v>
      </c>
      <c r="D77" t="str">
        <f t="shared" si="4"/>
        <v>ALFemale</v>
      </c>
      <c r="E77">
        <v>75.283550781253695</v>
      </c>
      <c r="F77" s="37">
        <f>VLOOKUP(_xlfn.CONCAT(D77,0),'Appendix 4. 2020 IBGE LT'!$E$6:$M$1685,9,FALSE)</f>
        <v>77.763749370603435</v>
      </c>
      <c r="G77" s="37">
        <f>VLOOKUP(_xlfn.CONCAT(D77,0),'Appendix 3b. nax IBGE 2019'!$E$5:$M$1850,9,FALSE)</f>
        <v>77.456589205232333</v>
      </c>
      <c r="H77" s="239">
        <f>INDEX(Summary!$N$5:$Y$88,MATCH(_xlfn.CONCAT(D77,0),Summary!$N$5:$N$88,0),MATCH($H$3,Summary!$N$4:$Y$4,0))</f>
        <v>78.143558736568394</v>
      </c>
      <c r="I77" s="240">
        <f t="shared" si="6"/>
        <v>8.8690909112436721E-3</v>
      </c>
      <c r="J77" s="241">
        <f t="shared" si="7"/>
        <v>0.66769665600016859</v>
      </c>
      <c r="K77" s="242">
        <f t="shared" si="5"/>
        <v>75.951247437253869</v>
      </c>
      <c r="L77" s="241"/>
    </row>
    <row r="78" spans="1:12" x14ac:dyDescent="0.2">
      <c r="A78" t="s">
        <v>57</v>
      </c>
      <c r="B78" t="s">
        <v>48</v>
      </c>
      <c r="C78">
        <v>2014</v>
      </c>
      <c r="D78" t="str">
        <f t="shared" si="4"/>
        <v>ALFemale</v>
      </c>
      <c r="E78">
        <v>75.686713488275899</v>
      </c>
      <c r="F78" s="37">
        <f>VLOOKUP(_xlfn.CONCAT(D78,0),'Appendix 4. 2020 IBGE LT'!$E$6:$M$1685,9,FALSE)</f>
        <v>77.763749370603435</v>
      </c>
      <c r="G78" s="37">
        <f>VLOOKUP(_xlfn.CONCAT(D78,0),'Appendix 3b. nax IBGE 2019'!$E$5:$M$1850,9,FALSE)</f>
        <v>77.456589205232333</v>
      </c>
      <c r="H78" s="239">
        <f>INDEX(Summary!$N$5:$Y$88,MATCH(_xlfn.CONCAT(D78,0),Summary!$N$5:$N$88,0),MATCH($H$3,Summary!$N$4:$Y$4,0))</f>
        <v>78.143558736568394</v>
      </c>
      <c r="I78" s="240">
        <f t="shared" si="6"/>
        <v>8.8690909112436721E-3</v>
      </c>
      <c r="J78" s="241">
        <f t="shared" si="7"/>
        <v>0.67127234270077163</v>
      </c>
      <c r="K78" s="242">
        <f t="shared" si="5"/>
        <v>76.357985830976673</v>
      </c>
      <c r="L78" s="241"/>
    </row>
    <row r="79" spans="1:12" x14ac:dyDescent="0.2">
      <c r="A79" t="s">
        <v>57</v>
      </c>
      <c r="B79" t="s">
        <v>48</v>
      </c>
      <c r="C79">
        <v>2015</v>
      </c>
      <c r="D79" t="str">
        <f t="shared" si="4"/>
        <v>ALFemale</v>
      </c>
      <c r="E79">
        <v>76.0730942603751</v>
      </c>
      <c r="F79" s="37">
        <f>VLOOKUP(_xlfn.CONCAT(D79,0),'Appendix 4. 2020 IBGE LT'!$E$6:$M$1685,9,FALSE)</f>
        <v>77.763749370603435</v>
      </c>
      <c r="G79" s="37">
        <f>VLOOKUP(_xlfn.CONCAT(D79,0),'Appendix 3b. nax IBGE 2019'!$E$5:$M$1850,9,FALSE)</f>
        <v>77.456589205232333</v>
      </c>
      <c r="H79" s="239">
        <f>INDEX(Summary!$N$5:$Y$88,MATCH(_xlfn.CONCAT(D79,0),Summary!$N$5:$N$88,0),MATCH($H$3,Summary!$N$4:$Y$4,0))</f>
        <v>78.143558736568394</v>
      </c>
      <c r="I79" s="240">
        <f t="shared" si="6"/>
        <v>8.8690909112436721E-3</v>
      </c>
      <c r="J79" s="241">
        <f t="shared" si="7"/>
        <v>0.67469918889487601</v>
      </c>
      <c r="K79" s="242">
        <f t="shared" si="5"/>
        <v>76.747793449269977</v>
      </c>
      <c r="L79" s="241"/>
    </row>
    <row r="80" spans="1:12" x14ac:dyDescent="0.2">
      <c r="A80" t="s">
        <v>57</v>
      </c>
      <c r="B80" t="s">
        <v>48</v>
      </c>
      <c r="C80">
        <v>2016</v>
      </c>
      <c r="D80" t="str">
        <f t="shared" si="4"/>
        <v>ALFemale</v>
      </c>
      <c r="E80">
        <v>76.442949552682904</v>
      </c>
      <c r="F80" s="37">
        <f>VLOOKUP(_xlfn.CONCAT(D80,0),'Appendix 4. 2020 IBGE LT'!$E$6:$M$1685,9,FALSE)</f>
        <v>77.763749370603435</v>
      </c>
      <c r="G80" s="37">
        <f>VLOOKUP(_xlfn.CONCAT(D80,0),'Appendix 3b. nax IBGE 2019'!$E$5:$M$1850,9,FALSE)</f>
        <v>77.456589205232333</v>
      </c>
      <c r="H80" s="239">
        <f>INDEX(Summary!$N$5:$Y$88,MATCH(_xlfn.CONCAT(D80,0),Summary!$N$5:$N$88,0),MATCH($H$3,Summary!$N$4:$Y$4,0))</f>
        <v>78.143558736568394</v>
      </c>
      <c r="I80" s="240">
        <f t="shared" si="6"/>
        <v>8.8690909112436721E-3</v>
      </c>
      <c r="J80" s="241">
        <f t="shared" si="7"/>
        <v>0.67797946910635853</v>
      </c>
      <c r="K80" s="242">
        <f t="shared" si="5"/>
        <v>77.120929021789266</v>
      </c>
      <c r="L80" s="241"/>
    </row>
    <row r="81" spans="1:12" x14ac:dyDescent="0.2">
      <c r="A81" t="s">
        <v>57</v>
      </c>
      <c r="B81" t="s">
        <v>48</v>
      </c>
      <c r="C81">
        <v>2017</v>
      </c>
      <c r="D81" t="str">
        <f t="shared" si="4"/>
        <v>ALFemale</v>
      </c>
      <c r="E81">
        <v>76.796582325427494</v>
      </c>
      <c r="F81" s="37">
        <f>VLOOKUP(_xlfn.CONCAT(D81,0),'Appendix 4. 2020 IBGE LT'!$E$6:$M$1685,9,FALSE)</f>
        <v>77.763749370603435</v>
      </c>
      <c r="G81" s="37">
        <f>VLOOKUP(_xlfn.CONCAT(D81,0),'Appendix 3b. nax IBGE 2019'!$E$5:$M$1850,9,FALSE)</f>
        <v>77.456589205232333</v>
      </c>
      <c r="H81" s="239">
        <f>INDEX(Summary!$N$5:$Y$88,MATCH(_xlfn.CONCAT(D81,0),Summary!$N$5:$N$88,0),MATCH($H$3,Summary!$N$4:$Y$4,0))</f>
        <v>78.143558736568394</v>
      </c>
      <c r="I81" s="240">
        <f t="shared" si="6"/>
        <v>8.8690909112436721E-3</v>
      </c>
      <c r="J81" s="241">
        <f t="shared" si="7"/>
        <v>0.68111587031702536</v>
      </c>
      <c r="K81" s="242">
        <f t="shared" si="5"/>
        <v>77.477698195744523</v>
      </c>
      <c r="L81" s="241"/>
    </row>
    <row r="82" spans="1:12" x14ac:dyDescent="0.2">
      <c r="A82" t="s">
        <v>57</v>
      </c>
      <c r="B82" t="s">
        <v>48</v>
      </c>
      <c r="C82">
        <v>2018</v>
      </c>
      <c r="D82" t="str">
        <f t="shared" si="4"/>
        <v>ALFemale</v>
      </c>
      <c r="E82">
        <v>77.134336093946402</v>
      </c>
      <c r="F82" s="37">
        <f>VLOOKUP(_xlfn.CONCAT(D82,0),'Appendix 4. 2020 IBGE LT'!$E$6:$M$1685,9,FALSE)</f>
        <v>77.763749370603435</v>
      </c>
      <c r="G82" s="37">
        <f>VLOOKUP(_xlfn.CONCAT(D82,0),'Appendix 3b. nax IBGE 2019'!$E$5:$M$1850,9,FALSE)</f>
        <v>77.456589205232333</v>
      </c>
      <c r="H82" s="239">
        <f>INDEX(Summary!$N$5:$Y$88,MATCH(_xlfn.CONCAT(D82,0),Summary!$N$5:$N$88,0),MATCH($H$3,Summary!$N$4:$Y$4,0))</f>
        <v>78.143558736568394</v>
      </c>
      <c r="I82" s="240">
        <f t="shared" si="6"/>
        <v>8.8690909112436721E-3</v>
      </c>
      <c r="J82" s="241">
        <f t="shared" si="7"/>
        <v>0.68411143919563477</v>
      </c>
      <c r="K82" s="242">
        <f t="shared" si="5"/>
        <v>77.818447533142034</v>
      </c>
      <c r="L82" s="241"/>
    </row>
    <row r="83" spans="1:12" x14ac:dyDescent="0.2">
      <c r="A83" t="s">
        <v>57</v>
      </c>
      <c r="B83" t="s">
        <v>48</v>
      </c>
      <c r="C83">
        <v>2019</v>
      </c>
      <c r="D83" t="str">
        <f t="shared" si="4"/>
        <v>ALFemale</v>
      </c>
      <c r="E83">
        <v>77.456589205232305</v>
      </c>
      <c r="F83" s="37">
        <f>VLOOKUP(_xlfn.CONCAT(D83,0),'Appendix 4. 2020 IBGE LT'!$E$6:$M$1685,9,FALSE)</f>
        <v>77.763749370603435</v>
      </c>
      <c r="G83" s="37">
        <f>VLOOKUP(_xlfn.CONCAT(D83,0),'Appendix 3b. nax IBGE 2019'!$E$5:$M$1850,9,FALSE)</f>
        <v>77.456589205232333</v>
      </c>
      <c r="H83" s="239">
        <f>INDEX(Summary!$N$5:$Y$88,MATCH(_xlfn.CONCAT(D83,0),Summary!$N$5:$N$88,0),MATCH($H$3,Summary!$N$4:$Y$4,0))</f>
        <v>78.143558736568394</v>
      </c>
      <c r="I83" s="240">
        <f t="shared" si="6"/>
        <v>8.8690909112436721E-3</v>
      </c>
      <c r="J83" s="241">
        <f t="shared" si="7"/>
        <v>0.68696953133606053</v>
      </c>
      <c r="K83" s="242">
        <f t="shared" si="5"/>
        <v>78.143558736568366</v>
      </c>
      <c r="L83" s="241"/>
    </row>
    <row r="84" spans="1:12" x14ac:dyDescent="0.2">
      <c r="A84" t="s">
        <v>57</v>
      </c>
      <c r="B84" t="s">
        <v>47</v>
      </c>
      <c r="C84">
        <v>2000</v>
      </c>
      <c r="D84" t="str">
        <f t="shared" si="4"/>
        <v>ALMale</v>
      </c>
      <c r="E84">
        <v>60.340950258065298</v>
      </c>
      <c r="F84" s="37">
        <f>VLOOKUP(_xlfn.CONCAT(D84,0),'Appendix 4. 2020 IBGE LT'!$E$6:$M$1685,9,FALSE)</f>
        <v>68.260618639085635</v>
      </c>
      <c r="G84" s="37">
        <f>VLOOKUP(_xlfn.CONCAT(D84,0),'Appendix 3b. nax IBGE 2019'!$E$5:$M$1850,9,FALSE)</f>
        <v>67.929450461967264</v>
      </c>
      <c r="H84" s="239">
        <f>INDEX(Summary!$N$5:$Y$88,MATCH(_xlfn.CONCAT(D84,0),Summary!$N$5:$N$88,0),MATCH($H$3,Summary!$N$4:$Y$4,0))</f>
        <v>71.409591496382689</v>
      </c>
      <c r="I84" s="240">
        <f t="shared" si="6"/>
        <v>5.1231697161511804E-2</v>
      </c>
      <c r="J84" s="241">
        <f t="shared" si="7"/>
        <v>3.091369290059049</v>
      </c>
      <c r="K84" s="242">
        <f t="shared" si="5"/>
        <v>63.432319548124347</v>
      </c>
      <c r="L84" s="241"/>
    </row>
    <row r="85" spans="1:12" x14ac:dyDescent="0.2">
      <c r="A85" t="s">
        <v>57</v>
      </c>
      <c r="B85" t="s">
        <v>47</v>
      </c>
      <c r="C85">
        <v>2001</v>
      </c>
      <c r="D85" t="str">
        <f t="shared" si="4"/>
        <v>ALMale</v>
      </c>
      <c r="E85">
        <v>60.7908628886765</v>
      </c>
      <c r="F85" s="37">
        <f>VLOOKUP(_xlfn.CONCAT(D85,0),'Appendix 4. 2020 IBGE LT'!$E$6:$M$1685,9,FALSE)</f>
        <v>68.260618639085635</v>
      </c>
      <c r="G85" s="37">
        <f>VLOOKUP(_xlfn.CONCAT(D85,0),'Appendix 3b. nax IBGE 2019'!$E$5:$M$1850,9,FALSE)</f>
        <v>67.929450461967264</v>
      </c>
      <c r="H85" s="239">
        <f>INDEX(Summary!$N$5:$Y$88,MATCH(_xlfn.CONCAT(D85,0),Summary!$N$5:$N$88,0),MATCH($H$3,Summary!$N$4:$Y$4,0))</f>
        <v>71.409591496382689</v>
      </c>
      <c r="I85" s="240">
        <f t="shared" si="6"/>
        <v>5.1231697161511804E-2</v>
      </c>
      <c r="J85" s="241">
        <f t="shared" si="7"/>
        <v>3.1144190776996612</v>
      </c>
      <c r="K85" s="242">
        <f t="shared" si="5"/>
        <v>63.905281966376158</v>
      </c>
      <c r="L85" s="241"/>
    </row>
    <row r="86" spans="1:12" x14ac:dyDescent="0.2">
      <c r="A86" t="s">
        <v>57</v>
      </c>
      <c r="B86" t="s">
        <v>47</v>
      </c>
      <c r="C86">
        <v>2002</v>
      </c>
      <c r="D86" t="str">
        <f t="shared" si="4"/>
        <v>ALMale</v>
      </c>
      <c r="E86">
        <v>61.232036601757699</v>
      </c>
      <c r="F86" s="37">
        <f>VLOOKUP(_xlfn.CONCAT(D86,0),'Appendix 4. 2020 IBGE LT'!$E$6:$M$1685,9,FALSE)</f>
        <v>68.260618639085635</v>
      </c>
      <c r="G86" s="37">
        <f>VLOOKUP(_xlfn.CONCAT(D86,0),'Appendix 3b. nax IBGE 2019'!$E$5:$M$1850,9,FALSE)</f>
        <v>67.929450461967264</v>
      </c>
      <c r="H86" s="239">
        <f>INDEX(Summary!$N$5:$Y$88,MATCH(_xlfn.CONCAT(D86,0),Summary!$N$5:$N$88,0),MATCH($H$3,Summary!$N$4:$Y$4,0))</f>
        <v>71.409591496382689</v>
      </c>
      <c r="I86" s="240">
        <f t="shared" si="6"/>
        <v>5.1231697161511804E-2</v>
      </c>
      <c r="J86" s="241">
        <f t="shared" si="7"/>
        <v>3.1370211557638568</v>
      </c>
      <c r="K86" s="242">
        <f t="shared" si="5"/>
        <v>64.36905775752156</v>
      </c>
      <c r="L86" s="241"/>
    </row>
    <row r="87" spans="1:12" x14ac:dyDescent="0.2">
      <c r="A87" t="s">
        <v>57</v>
      </c>
      <c r="B87" t="s">
        <v>47</v>
      </c>
      <c r="C87">
        <v>2003</v>
      </c>
      <c r="D87" t="str">
        <f t="shared" si="4"/>
        <v>ALMale</v>
      </c>
      <c r="E87">
        <v>61.669442029302402</v>
      </c>
      <c r="F87" s="37">
        <f>VLOOKUP(_xlfn.CONCAT(D87,0),'Appendix 4. 2020 IBGE LT'!$E$6:$M$1685,9,FALSE)</f>
        <v>68.260618639085635</v>
      </c>
      <c r="G87" s="37">
        <f>VLOOKUP(_xlfn.CONCAT(D87,0),'Appendix 3b. nax IBGE 2019'!$E$5:$M$1850,9,FALSE)</f>
        <v>67.929450461967264</v>
      </c>
      <c r="H87" s="239">
        <f>INDEX(Summary!$N$5:$Y$88,MATCH(_xlfn.CONCAT(D87,0),Summary!$N$5:$N$88,0),MATCH($H$3,Summary!$N$4:$Y$4,0))</f>
        <v>71.409591496382689</v>
      </c>
      <c r="I87" s="240">
        <f t="shared" si="6"/>
        <v>5.1231697161511804E-2</v>
      </c>
      <c r="J87" s="241">
        <f t="shared" si="7"/>
        <v>3.1594301781646288</v>
      </c>
      <c r="K87" s="242">
        <f t="shared" si="5"/>
        <v>64.828872207467029</v>
      </c>
      <c r="L87" s="241"/>
    </row>
    <row r="88" spans="1:12" x14ac:dyDescent="0.2">
      <c r="A88" t="s">
        <v>57</v>
      </c>
      <c r="B88" t="s">
        <v>47</v>
      </c>
      <c r="C88">
        <v>2004</v>
      </c>
      <c r="D88" t="str">
        <f t="shared" si="4"/>
        <v>ALMale</v>
      </c>
      <c r="E88">
        <v>62.101899759950797</v>
      </c>
      <c r="F88" s="37">
        <f>VLOOKUP(_xlfn.CONCAT(D88,0),'Appendix 4. 2020 IBGE LT'!$E$6:$M$1685,9,FALSE)</f>
        <v>68.260618639085635</v>
      </c>
      <c r="G88" s="37">
        <f>VLOOKUP(_xlfn.CONCAT(D88,0),'Appendix 3b. nax IBGE 2019'!$E$5:$M$1850,9,FALSE)</f>
        <v>67.929450461967264</v>
      </c>
      <c r="H88" s="239">
        <f>INDEX(Summary!$N$5:$Y$88,MATCH(_xlfn.CONCAT(D88,0),Summary!$N$5:$N$88,0),MATCH($H$3,Summary!$N$4:$Y$4,0))</f>
        <v>71.409591496382689</v>
      </c>
      <c r="I88" s="240">
        <f t="shared" si="6"/>
        <v>5.1231697161511804E-2</v>
      </c>
      <c r="J88" s="241">
        <f t="shared" si="7"/>
        <v>3.1815857216563619</v>
      </c>
      <c r="K88" s="242">
        <f t="shared" si="5"/>
        <v>65.283485481607158</v>
      </c>
      <c r="L88" s="241"/>
    </row>
    <row r="89" spans="1:12" x14ac:dyDescent="0.2">
      <c r="A89" t="s">
        <v>57</v>
      </c>
      <c r="B89" t="s">
        <v>47</v>
      </c>
      <c r="C89">
        <v>2005</v>
      </c>
      <c r="D89" t="str">
        <f t="shared" si="4"/>
        <v>ALMale</v>
      </c>
      <c r="E89">
        <v>62.529816158541699</v>
      </c>
      <c r="F89" s="37">
        <f>VLOOKUP(_xlfn.CONCAT(D89,0),'Appendix 4. 2020 IBGE LT'!$E$6:$M$1685,9,FALSE)</f>
        <v>68.260618639085635</v>
      </c>
      <c r="G89" s="37">
        <f>VLOOKUP(_xlfn.CONCAT(D89,0),'Appendix 3b. nax IBGE 2019'!$E$5:$M$1850,9,FALSE)</f>
        <v>67.929450461967264</v>
      </c>
      <c r="H89" s="239">
        <f>INDEX(Summary!$N$5:$Y$88,MATCH(_xlfn.CONCAT(D89,0),Summary!$N$5:$N$88,0),MATCH($H$3,Summary!$N$4:$Y$4,0))</f>
        <v>71.409591496382689</v>
      </c>
      <c r="I89" s="240">
        <f t="shared" si="6"/>
        <v>5.1231697161511804E-2</v>
      </c>
      <c r="J89" s="241">
        <f t="shared" si="7"/>
        <v>3.2035086049994157</v>
      </c>
      <c r="K89" s="242">
        <f t="shared" si="5"/>
        <v>65.73332476354112</v>
      </c>
      <c r="L89" s="241"/>
    </row>
    <row r="90" spans="1:12" x14ac:dyDescent="0.2">
      <c r="A90" t="s">
        <v>57</v>
      </c>
      <c r="B90" t="s">
        <v>47</v>
      </c>
      <c r="C90">
        <v>2006</v>
      </c>
      <c r="D90" t="str">
        <f t="shared" si="4"/>
        <v>ALMale</v>
      </c>
      <c r="E90">
        <v>62.955587161197201</v>
      </c>
      <c r="F90" s="37">
        <f>VLOOKUP(_xlfn.CONCAT(D90,0),'Appendix 4. 2020 IBGE LT'!$E$6:$M$1685,9,FALSE)</f>
        <v>68.260618639085635</v>
      </c>
      <c r="G90" s="37">
        <f>VLOOKUP(_xlfn.CONCAT(D90,0),'Appendix 3b. nax IBGE 2019'!$E$5:$M$1850,9,FALSE)</f>
        <v>67.929450461967264</v>
      </c>
      <c r="H90" s="239">
        <f>INDEX(Summary!$N$5:$Y$88,MATCH(_xlfn.CONCAT(D90,0),Summary!$N$5:$N$88,0),MATCH($H$3,Summary!$N$4:$Y$4,0))</f>
        <v>71.409591496382689</v>
      </c>
      <c r="I90" s="240">
        <f t="shared" si="6"/>
        <v>5.1231697161511804E-2</v>
      </c>
      <c r="J90" s="241">
        <f t="shared" si="7"/>
        <v>3.2253215760676155</v>
      </c>
      <c r="K90" s="242">
        <f t="shared" si="5"/>
        <v>66.180908737264815</v>
      </c>
      <c r="L90" s="241"/>
    </row>
    <row r="91" spans="1:12" x14ac:dyDescent="0.2">
      <c r="A91" t="s">
        <v>57</v>
      </c>
      <c r="B91" t="s">
        <v>47</v>
      </c>
      <c r="C91">
        <v>2007</v>
      </c>
      <c r="D91" t="str">
        <f t="shared" si="4"/>
        <v>ALMale</v>
      </c>
      <c r="E91">
        <v>63.376523202963298</v>
      </c>
      <c r="F91" s="37">
        <f>VLOOKUP(_xlfn.CONCAT(D91,0),'Appendix 4. 2020 IBGE LT'!$E$6:$M$1685,9,FALSE)</f>
        <v>68.260618639085635</v>
      </c>
      <c r="G91" s="37">
        <f>VLOOKUP(_xlfn.CONCAT(D91,0),'Appendix 3b. nax IBGE 2019'!$E$5:$M$1850,9,FALSE)</f>
        <v>67.929450461967264</v>
      </c>
      <c r="H91" s="239">
        <f>INDEX(Summary!$N$5:$Y$88,MATCH(_xlfn.CONCAT(D91,0),Summary!$N$5:$N$88,0),MATCH($H$3,Summary!$N$4:$Y$4,0))</f>
        <v>71.409591496382689</v>
      </c>
      <c r="I91" s="240">
        <f t="shared" si="6"/>
        <v>5.1231697161511804E-2</v>
      </c>
      <c r="J91" s="241">
        <f t="shared" si="7"/>
        <v>3.2468868438837419</v>
      </c>
      <c r="K91" s="242">
        <f t="shared" si="5"/>
        <v>66.623410046847042</v>
      </c>
      <c r="L91" s="241"/>
    </row>
    <row r="92" spans="1:12" x14ac:dyDescent="0.2">
      <c r="A92" t="s">
        <v>57</v>
      </c>
      <c r="B92" t="s">
        <v>47</v>
      </c>
      <c r="C92">
        <v>2008</v>
      </c>
      <c r="D92" t="str">
        <f t="shared" si="4"/>
        <v>ALMale</v>
      </c>
      <c r="E92">
        <v>63.789465403120197</v>
      </c>
      <c r="F92" s="37">
        <f>VLOOKUP(_xlfn.CONCAT(D92,0),'Appendix 4. 2020 IBGE LT'!$E$6:$M$1685,9,FALSE)</f>
        <v>68.260618639085635</v>
      </c>
      <c r="G92" s="37">
        <f>VLOOKUP(_xlfn.CONCAT(D92,0),'Appendix 3b. nax IBGE 2019'!$E$5:$M$1850,9,FALSE)</f>
        <v>67.929450461967264</v>
      </c>
      <c r="H92" s="239">
        <f>INDEX(Summary!$N$5:$Y$88,MATCH(_xlfn.CONCAT(D92,0),Summary!$N$5:$N$88,0),MATCH($H$3,Summary!$N$4:$Y$4,0))</f>
        <v>71.409591496382689</v>
      </c>
      <c r="I92" s="240">
        <f t="shared" si="6"/>
        <v>5.1231697161511804E-2</v>
      </c>
      <c r="J92" s="241">
        <f t="shared" si="7"/>
        <v>3.2680425736273886</v>
      </c>
      <c r="K92" s="242">
        <f t="shared" si="5"/>
        <v>67.057507976747587</v>
      </c>
      <c r="L92" s="241"/>
    </row>
    <row r="93" spans="1:12" x14ac:dyDescent="0.2">
      <c r="A93" t="s">
        <v>57</v>
      </c>
      <c r="B93" t="s">
        <v>47</v>
      </c>
      <c r="C93">
        <v>2009</v>
      </c>
      <c r="D93" t="str">
        <f t="shared" si="4"/>
        <v>ALMale</v>
      </c>
      <c r="E93">
        <v>64.198861764430802</v>
      </c>
      <c r="F93" s="37">
        <f>VLOOKUP(_xlfn.CONCAT(D93,0),'Appendix 4. 2020 IBGE LT'!$E$6:$M$1685,9,FALSE)</f>
        <v>68.260618639085635</v>
      </c>
      <c r="G93" s="37">
        <f>VLOOKUP(_xlfn.CONCAT(D93,0),'Appendix 3b. nax IBGE 2019'!$E$5:$M$1850,9,FALSE)</f>
        <v>67.929450461967264</v>
      </c>
      <c r="H93" s="239">
        <f>INDEX(Summary!$N$5:$Y$88,MATCH(_xlfn.CONCAT(D93,0),Summary!$N$5:$N$88,0),MATCH($H$3,Summary!$N$4:$Y$4,0))</f>
        <v>71.409591496382689</v>
      </c>
      <c r="I93" s="240">
        <f t="shared" si="6"/>
        <v>5.1231697161511804E-2</v>
      </c>
      <c r="J93" s="241">
        <f t="shared" si="7"/>
        <v>3.2890166440290782</v>
      </c>
      <c r="K93" s="242">
        <f t="shared" si="5"/>
        <v>67.487878408459878</v>
      </c>
      <c r="L93" s="241"/>
    </row>
    <row r="94" spans="1:12" x14ac:dyDescent="0.2">
      <c r="A94" t="s">
        <v>57</v>
      </c>
      <c r="B94" t="s">
        <v>47</v>
      </c>
      <c r="C94">
        <v>2010</v>
      </c>
      <c r="D94" t="str">
        <f t="shared" si="4"/>
        <v>ALMale</v>
      </c>
      <c r="E94">
        <v>64.6009627872794</v>
      </c>
      <c r="F94" s="37">
        <f>VLOOKUP(_xlfn.CONCAT(D94,0),'Appendix 4. 2020 IBGE LT'!$E$6:$M$1685,9,FALSE)</f>
        <v>68.260618639085635</v>
      </c>
      <c r="G94" s="37">
        <f>VLOOKUP(_xlfn.CONCAT(D94,0),'Appendix 3b. nax IBGE 2019'!$E$5:$M$1850,9,FALSE)</f>
        <v>67.929450461967264</v>
      </c>
      <c r="H94" s="239">
        <f>INDEX(Summary!$N$5:$Y$88,MATCH(_xlfn.CONCAT(D94,0),Summary!$N$5:$N$88,0),MATCH($H$3,Summary!$N$4:$Y$4,0))</f>
        <v>71.409591496382689</v>
      </c>
      <c r="I94" s="240">
        <f t="shared" si="6"/>
        <v>5.1231697161511804E-2</v>
      </c>
      <c r="J94" s="241">
        <f t="shared" si="7"/>
        <v>3.3096169618599918</v>
      </c>
      <c r="K94" s="242">
        <f t="shared" si="5"/>
        <v>67.910579749139387</v>
      </c>
      <c r="L94" s="241"/>
    </row>
    <row r="95" spans="1:12" x14ac:dyDescent="0.2">
      <c r="A95" t="s">
        <v>57</v>
      </c>
      <c r="B95" t="s">
        <v>47</v>
      </c>
      <c r="C95">
        <v>2011</v>
      </c>
      <c r="D95" t="str">
        <f t="shared" si="4"/>
        <v>ALMale</v>
      </c>
      <c r="E95">
        <v>65.000135213637094</v>
      </c>
      <c r="F95" s="37">
        <f>VLOOKUP(_xlfn.CONCAT(D95,0),'Appendix 4. 2020 IBGE LT'!$E$6:$M$1685,9,FALSE)</f>
        <v>68.260618639085635</v>
      </c>
      <c r="G95" s="37">
        <f>VLOOKUP(_xlfn.CONCAT(D95,0),'Appendix 3b. nax IBGE 2019'!$E$5:$M$1850,9,FALSE)</f>
        <v>67.929450461967264</v>
      </c>
      <c r="H95" s="239">
        <f>INDEX(Summary!$N$5:$Y$88,MATCH(_xlfn.CONCAT(D95,0),Summary!$N$5:$N$88,0),MATCH($H$3,Summary!$N$4:$Y$4,0))</f>
        <v>71.409591496382689</v>
      </c>
      <c r="I95" s="240">
        <f t="shared" si="6"/>
        <v>5.1231697161511804E-2</v>
      </c>
      <c r="J95" s="241">
        <f t="shared" si="7"/>
        <v>3.3300672427223748</v>
      </c>
      <c r="K95" s="242">
        <f t="shared" si="5"/>
        <v>68.330202456359473</v>
      </c>
      <c r="L95" s="241"/>
    </row>
    <row r="96" spans="1:12" x14ac:dyDescent="0.2">
      <c r="A96" t="s">
        <v>57</v>
      </c>
      <c r="B96" t="s">
        <v>47</v>
      </c>
      <c r="C96">
        <v>2012</v>
      </c>
      <c r="D96" t="str">
        <f t="shared" si="4"/>
        <v>ALMale</v>
      </c>
      <c r="E96">
        <v>65.392179683092706</v>
      </c>
      <c r="F96" s="37">
        <f>VLOOKUP(_xlfn.CONCAT(D96,0),'Appendix 4. 2020 IBGE LT'!$E$6:$M$1685,9,FALSE)</f>
        <v>68.260618639085635</v>
      </c>
      <c r="G96" s="37">
        <f>VLOOKUP(_xlfn.CONCAT(D96,0),'Appendix 3b. nax IBGE 2019'!$E$5:$M$1850,9,FALSE)</f>
        <v>67.929450461967264</v>
      </c>
      <c r="H96" s="239">
        <f>INDEX(Summary!$N$5:$Y$88,MATCH(_xlfn.CONCAT(D96,0),Summary!$N$5:$N$88,0),MATCH($H$3,Summary!$N$4:$Y$4,0))</f>
        <v>71.409591496382689</v>
      </c>
      <c r="I96" s="240">
        <f t="shared" si="6"/>
        <v>5.1231697161511804E-2</v>
      </c>
      <c r="J96" s="241">
        <f t="shared" si="7"/>
        <v>3.3501523462553706</v>
      </c>
      <c r="K96" s="242">
        <f t="shared" si="5"/>
        <v>68.742332029348077</v>
      </c>
      <c r="L96" s="241"/>
    </row>
    <row r="97" spans="1:12" x14ac:dyDescent="0.2">
      <c r="A97" t="s">
        <v>57</v>
      </c>
      <c r="B97" t="s">
        <v>47</v>
      </c>
      <c r="C97">
        <v>2013</v>
      </c>
      <c r="D97" t="str">
        <f t="shared" si="4"/>
        <v>ALMale</v>
      </c>
      <c r="E97">
        <v>65.777073359310904</v>
      </c>
      <c r="F97" s="37">
        <f>VLOOKUP(_xlfn.CONCAT(D97,0),'Appendix 4. 2020 IBGE LT'!$E$6:$M$1685,9,FALSE)</f>
        <v>68.260618639085635</v>
      </c>
      <c r="G97" s="37">
        <f>VLOOKUP(_xlfn.CONCAT(D97,0),'Appendix 3b. nax IBGE 2019'!$E$5:$M$1850,9,FALSE)</f>
        <v>67.929450461967264</v>
      </c>
      <c r="H97" s="239">
        <f>INDEX(Summary!$N$5:$Y$88,MATCH(_xlfn.CONCAT(D97,0),Summary!$N$5:$N$88,0),MATCH($H$3,Summary!$N$4:$Y$4,0))</f>
        <v>71.409591496382689</v>
      </c>
      <c r="I97" s="240">
        <f t="shared" si="6"/>
        <v>5.1231697161511804E-2</v>
      </c>
      <c r="J97" s="241">
        <f t="shared" si="7"/>
        <v>3.3698711025147623</v>
      </c>
      <c r="K97" s="242">
        <f t="shared" si="5"/>
        <v>69.146944461825669</v>
      </c>
      <c r="L97" s="241"/>
    </row>
    <row r="98" spans="1:12" x14ac:dyDescent="0.2">
      <c r="A98" t="s">
        <v>57</v>
      </c>
      <c r="B98" t="s">
        <v>47</v>
      </c>
      <c r="C98">
        <v>2014</v>
      </c>
      <c r="D98" t="str">
        <f t="shared" si="4"/>
        <v>ALMale</v>
      </c>
      <c r="E98">
        <v>66.154738964674493</v>
      </c>
      <c r="F98" s="37">
        <f>VLOOKUP(_xlfn.CONCAT(D98,0),'Appendix 4. 2020 IBGE LT'!$E$6:$M$1685,9,FALSE)</f>
        <v>68.260618639085635</v>
      </c>
      <c r="G98" s="37">
        <f>VLOOKUP(_xlfn.CONCAT(D98,0),'Appendix 3b. nax IBGE 2019'!$E$5:$M$1850,9,FALSE)</f>
        <v>67.929450461967264</v>
      </c>
      <c r="H98" s="239">
        <f>INDEX(Summary!$N$5:$Y$88,MATCH(_xlfn.CONCAT(D98,0),Summary!$N$5:$N$88,0),MATCH($H$3,Summary!$N$4:$Y$4,0))</f>
        <v>71.409591496382689</v>
      </c>
      <c r="I98" s="240">
        <f t="shared" si="6"/>
        <v>5.1231697161511804E-2</v>
      </c>
      <c r="J98" s="241">
        <f t="shared" si="7"/>
        <v>3.3892195524370687</v>
      </c>
      <c r="K98" s="242">
        <f t="shared" si="5"/>
        <v>69.543958517111562</v>
      </c>
      <c r="L98" s="241"/>
    </row>
    <row r="99" spans="1:12" x14ac:dyDescent="0.2">
      <c r="A99" t="s">
        <v>57</v>
      </c>
      <c r="B99" t="s">
        <v>47</v>
      </c>
      <c r="C99">
        <v>2015</v>
      </c>
      <c r="D99" t="str">
        <f t="shared" si="4"/>
        <v>ALMale</v>
      </c>
      <c r="E99">
        <v>66.525062119556793</v>
      </c>
      <c r="F99" s="37">
        <f>VLOOKUP(_xlfn.CONCAT(D99,0),'Appendix 4. 2020 IBGE LT'!$E$6:$M$1685,9,FALSE)</f>
        <v>68.260618639085635</v>
      </c>
      <c r="G99" s="37">
        <f>VLOOKUP(_xlfn.CONCAT(D99,0),'Appendix 3b. nax IBGE 2019'!$E$5:$M$1850,9,FALSE)</f>
        <v>67.929450461967264</v>
      </c>
      <c r="H99" s="239">
        <f>INDEX(Summary!$N$5:$Y$88,MATCH(_xlfn.CONCAT(D99,0),Summary!$N$5:$N$88,0),MATCH($H$3,Summary!$N$4:$Y$4,0))</f>
        <v>71.409591496382689</v>
      </c>
      <c r="I99" s="240">
        <f t="shared" si="6"/>
        <v>5.1231697161511804E-2</v>
      </c>
      <c r="J99" s="241">
        <f t="shared" si="7"/>
        <v>3.4081918361598942</v>
      </c>
      <c r="K99" s="242">
        <f t="shared" si="5"/>
        <v>69.933253955716694</v>
      </c>
      <c r="L99" s="241"/>
    </row>
    <row r="100" spans="1:12" x14ac:dyDescent="0.2">
      <c r="A100" t="s">
        <v>57</v>
      </c>
      <c r="B100" t="s">
        <v>47</v>
      </c>
      <c r="C100">
        <v>2016</v>
      </c>
      <c r="D100" t="str">
        <f t="shared" si="4"/>
        <v>ALMale</v>
      </c>
      <c r="E100">
        <v>66.888744250396797</v>
      </c>
      <c r="F100" s="37">
        <f>VLOOKUP(_xlfn.CONCAT(D100,0),'Appendix 4. 2020 IBGE LT'!$E$6:$M$1685,9,FALSE)</f>
        <v>68.260618639085635</v>
      </c>
      <c r="G100" s="37">
        <f>VLOOKUP(_xlfn.CONCAT(D100,0),'Appendix 3b. nax IBGE 2019'!$E$5:$M$1850,9,FALSE)</f>
        <v>67.929450461967264</v>
      </c>
      <c r="H100" s="239">
        <f>INDEX(Summary!$N$5:$Y$88,MATCH(_xlfn.CONCAT(D100,0),Summary!$N$5:$N$88,0),MATCH($H$3,Summary!$N$4:$Y$4,0))</f>
        <v>71.409591496382689</v>
      </c>
      <c r="I100" s="240">
        <f t="shared" si="6"/>
        <v>5.1231697161511804E-2</v>
      </c>
      <c r="J100" s="241">
        <f t="shared" si="7"/>
        <v>3.4268238889501426</v>
      </c>
      <c r="K100" s="242">
        <f t="shared" si="5"/>
        <v>70.315568139346937</v>
      </c>
      <c r="L100" s="241"/>
    </row>
    <row r="101" spans="1:12" x14ac:dyDescent="0.2">
      <c r="A101" t="s">
        <v>57</v>
      </c>
      <c r="B101" t="s">
        <v>47</v>
      </c>
      <c r="C101">
        <v>2017</v>
      </c>
      <c r="D101" t="str">
        <f t="shared" si="4"/>
        <v>ALMale</v>
      </c>
      <c r="E101">
        <v>67.244326600762903</v>
      </c>
      <c r="F101" s="37">
        <f>VLOOKUP(_xlfn.CONCAT(D101,0),'Appendix 4. 2020 IBGE LT'!$E$6:$M$1685,9,FALSE)</f>
        <v>68.260618639085635</v>
      </c>
      <c r="G101" s="37">
        <f>VLOOKUP(_xlfn.CONCAT(D101,0),'Appendix 3b. nax IBGE 2019'!$E$5:$M$1850,9,FALSE)</f>
        <v>67.929450461967264</v>
      </c>
      <c r="H101" s="239">
        <f>INDEX(Summary!$N$5:$Y$88,MATCH(_xlfn.CONCAT(D101,0),Summary!$N$5:$N$88,0),MATCH($H$3,Summary!$N$4:$Y$4,0))</f>
        <v>71.409591496382689</v>
      </c>
      <c r="I101" s="240">
        <f t="shared" si="6"/>
        <v>5.1231697161511804E-2</v>
      </c>
      <c r="J101" s="241">
        <f t="shared" si="7"/>
        <v>3.4450409762400773</v>
      </c>
      <c r="K101" s="242">
        <f t="shared" si="5"/>
        <v>70.689367577002983</v>
      </c>
      <c r="L101" s="241"/>
    </row>
    <row r="102" spans="1:12" x14ac:dyDescent="0.2">
      <c r="A102" t="s">
        <v>57</v>
      </c>
      <c r="B102" t="s">
        <v>47</v>
      </c>
      <c r="C102">
        <v>2018</v>
      </c>
      <c r="D102" t="str">
        <f t="shared" si="4"/>
        <v>ALMale</v>
      </c>
      <c r="E102">
        <v>67.589529595515202</v>
      </c>
      <c r="F102" s="37">
        <f>VLOOKUP(_xlfn.CONCAT(D102,0),'Appendix 4. 2020 IBGE LT'!$E$6:$M$1685,9,FALSE)</f>
        <v>68.260618639085635</v>
      </c>
      <c r="G102" s="37">
        <f>VLOOKUP(_xlfn.CONCAT(D102,0),'Appendix 3b. nax IBGE 2019'!$E$5:$M$1850,9,FALSE)</f>
        <v>67.929450461967264</v>
      </c>
      <c r="H102" s="239">
        <f>INDEX(Summary!$N$5:$Y$88,MATCH(_xlfn.CONCAT(D102,0),Summary!$N$5:$N$88,0),MATCH($H$3,Summary!$N$4:$Y$4,0))</f>
        <v>71.409591496382689</v>
      </c>
      <c r="I102" s="240">
        <f t="shared" si="6"/>
        <v>5.1231697161511804E-2</v>
      </c>
      <c r="J102" s="241">
        <f t="shared" si="7"/>
        <v>3.4627263115264744</v>
      </c>
      <c r="K102" s="242">
        <f t="shared" si="5"/>
        <v>71.052255907041683</v>
      </c>
      <c r="L102" s="241"/>
    </row>
    <row r="103" spans="1:12" x14ac:dyDescent="0.2">
      <c r="A103" t="s">
        <v>57</v>
      </c>
      <c r="B103" t="s">
        <v>47</v>
      </c>
      <c r="C103">
        <v>2019</v>
      </c>
      <c r="D103" t="str">
        <f t="shared" si="4"/>
        <v>ALMale</v>
      </c>
      <c r="E103">
        <v>67.929450461967207</v>
      </c>
      <c r="F103" s="37">
        <f>VLOOKUP(_xlfn.CONCAT(D103,0),'Appendix 4. 2020 IBGE LT'!$E$6:$M$1685,9,FALSE)</f>
        <v>68.260618639085635</v>
      </c>
      <c r="G103" s="37">
        <f>VLOOKUP(_xlfn.CONCAT(D103,0),'Appendix 3b. nax IBGE 2019'!$E$5:$M$1850,9,FALSE)</f>
        <v>67.929450461967264</v>
      </c>
      <c r="H103" s="239">
        <f>INDEX(Summary!$N$5:$Y$88,MATCH(_xlfn.CONCAT(D103,0),Summary!$N$5:$N$88,0),MATCH($H$3,Summary!$N$4:$Y$4,0))</f>
        <v>71.409591496382689</v>
      </c>
      <c r="I103" s="240">
        <f t="shared" si="6"/>
        <v>5.1231697161511804E-2</v>
      </c>
      <c r="J103" s="241">
        <f t="shared" si="7"/>
        <v>3.4801410344154222</v>
      </c>
      <c r="K103" s="242">
        <f t="shared" si="5"/>
        <v>71.409591496382632</v>
      </c>
      <c r="L103" s="241"/>
    </row>
    <row r="104" spans="1:12" x14ac:dyDescent="0.2">
      <c r="A104" t="s">
        <v>57</v>
      </c>
      <c r="B104" t="s">
        <v>3</v>
      </c>
      <c r="C104">
        <v>2000</v>
      </c>
      <c r="D104" t="str">
        <f t="shared" si="4"/>
        <v>ALTotal</v>
      </c>
      <c r="E104">
        <v>64.282855988454003</v>
      </c>
      <c r="F104" s="37">
        <f>VLOOKUP(_xlfn.CONCAT(D104,0),'Appendix 4. 2020 IBGE LT'!$E$6:$M$1685,9,FALSE)</f>
        <v>72.982884658092516</v>
      </c>
      <c r="G104" s="37">
        <f>VLOOKUP(_xlfn.CONCAT(D104,0),'Appendix 3b. nax IBGE 2019'!$E$5:$M$1850,9,FALSE)</f>
        <v>72.653114971899527</v>
      </c>
      <c r="H104" s="239">
        <f>INDEX(Summary!$N$5:$Y$88,MATCH(_xlfn.CONCAT(D104,0),Summary!$N$5:$N$88,0),MATCH($H$3,Summary!$N$4:$Y$4,0))</f>
        <v>74.857375135223677</v>
      </c>
      <c r="I104" s="240">
        <f t="shared" si="6"/>
        <v>3.0339513511247314E-2</v>
      </c>
      <c r="J104" s="241">
        <f t="shared" si="7"/>
        <v>1.9503105778032654</v>
      </c>
      <c r="K104" s="242">
        <f t="shared" si="5"/>
        <v>66.233166566257268</v>
      </c>
      <c r="L104" s="241"/>
    </row>
    <row r="105" spans="1:12" x14ac:dyDescent="0.2">
      <c r="A105" t="s">
        <v>57</v>
      </c>
      <c r="B105" t="s">
        <v>3</v>
      </c>
      <c r="C105">
        <v>2001</v>
      </c>
      <c r="D105" t="str">
        <f t="shared" si="4"/>
        <v>ALTotal</v>
      </c>
      <c r="E105">
        <v>64.8051548915372</v>
      </c>
      <c r="F105" s="37">
        <f>VLOOKUP(_xlfn.CONCAT(D105,0),'Appendix 4. 2020 IBGE LT'!$E$6:$M$1685,9,FALSE)</f>
        <v>72.982884658092516</v>
      </c>
      <c r="G105" s="37">
        <f>VLOOKUP(_xlfn.CONCAT(D105,0),'Appendix 3b. nax IBGE 2019'!$E$5:$M$1850,9,FALSE)</f>
        <v>72.653114971899527</v>
      </c>
      <c r="H105" s="239">
        <f>INDEX(Summary!$N$5:$Y$88,MATCH(_xlfn.CONCAT(D105,0),Summary!$N$5:$N$88,0),MATCH($H$3,Summary!$N$4:$Y$4,0))</f>
        <v>74.857375135223677</v>
      </c>
      <c r="I105" s="240">
        <f t="shared" si="6"/>
        <v>3.0339513511247314E-2</v>
      </c>
      <c r="J105" s="241">
        <f t="shared" si="7"/>
        <v>1.9661568724302678</v>
      </c>
      <c r="K105" s="242">
        <f t="shared" si="5"/>
        <v>66.771311763967461</v>
      </c>
      <c r="L105" s="241"/>
    </row>
    <row r="106" spans="1:12" x14ac:dyDescent="0.2">
      <c r="A106" t="s">
        <v>57</v>
      </c>
      <c r="B106" t="s">
        <v>3</v>
      </c>
      <c r="C106">
        <v>2002</v>
      </c>
      <c r="D106" t="str">
        <f t="shared" si="4"/>
        <v>ALTotal</v>
      </c>
      <c r="E106">
        <v>65.322980777995198</v>
      </c>
      <c r="F106" s="37">
        <f>VLOOKUP(_xlfn.CONCAT(D106,0),'Appendix 4. 2020 IBGE LT'!$E$6:$M$1685,9,FALSE)</f>
        <v>72.982884658092516</v>
      </c>
      <c r="G106" s="37">
        <f>VLOOKUP(_xlfn.CONCAT(D106,0),'Appendix 3b. nax IBGE 2019'!$E$5:$M$1850,9,FALSE)</f>
        <v>72.653114971899527</v>
      </c>
      <c r="H106" s="239">
        <f>INDEX(Summary!$N$5:$Y$88,MATCH(_xlfn.CONCAT(D106,0),Summary!$N$5:$N$88,0),MATCH($H$3,Summary!$N$4:$Y$4,0))</f>
        <v>74.857375135223677</v>
      </c>
      <c r="I106" s="240">
        <f t="shared" si="6"/>
        <v>3.0339513511247314E-2</v>
      </c>
      <c r="J106" s="241">
        <f t="shared" si="7"/>
        <v>1.9818674579089339</v>
      </c>
      <c r="K106" s="242">
        <f t="shared" si="5"/>
        <v>67.304848235904132</v>
      </c>
      <c r="L106" s="241"/>
    </row>
    <row r="107" spans="1:12" x14ac:dyDescent="0.2">
      <c r="A107" t="s">
        <v>57</v>
      </c>
      <c r="B107" t="s">
        <v>3</v>
      </c>
      <c r="C107">
        <v>2003</v>
      </c>
      <c r="D107" t="str">
        <f t="shared" si="4"/>
        <v>ALTotal</v>
      </c>
      <c r="E107">
        <v>65.834673940916801</v>
      </c>
      <c r="F107" s="37">
        <f>VLOOKUP(_xlfn.CONCAT(D107,0),'Appendix 4. 2020 IBGE LT'!$E$6:$M$1685,9,FALSE)</f>
        <v>72.982884658092516</v>
      </c>
      <c r="G107" s="37">
        <f>VLOOKUP(_xlfn.CONCAT(D107,0),'Appendix 3b. nax IBGE 2019'!$E$5:$M$1850,9,FALSE)</f>
        <v>72.653114971899527</v>
      </c>
      <c r="H107" s="239">
        <f>INDEX(Summary!$N$5:$Y$88,MATCH(_xlfn.CONCAT(D107,0),Summary!$N$5:$N$88,0),MATCH($H$3,Summary!$N$4:$Y$4,0))</f>
        <v>74.857375135223677</v>
      </c>
      <c r="I107" s="240">
        <f t="shared" si="6"/>
        <v>3.0339513511247314E-2</v>
      </c>
      <c r="J107" s="241">
        <f t="shared" si="7"/>
        <v>1.9973919795390067</v>
      </c>
      <c r="K107" s="242">
        <f t="shared" si="5"/>
        <v>67.832065920455804</v>
      </c>
      <c r="L107" s="241"/>
    </row>
    <row r="108" spans="1:12" x14ac:dyDescent="0.2">
      <c r="A108" t="s">
        <v>57</v>
      </c>
      <c r="B108" t="s">
        <v>3</v>
      </c>
      <c r="C108">
        <v>2004</v>
      </c>
      <c r="D108" t="str">
        <f t="shared" si="4"/>
        <v>ALTotal</v>
      </c>
      <c r="E108">
        <v>66.339491546001597</v>
      </c>
      <c r="F108" s="37">
        <f>VLOOKUP(_xlfn.CONCAT(D108,0),'Appendix 4. 2020 IBGE LT'!$E$6:$M$1685,9,FALSE)</f>
        <v>72.982884658092516</v>
      </c>
      <c r="G108" s="37">
        <f>VLOOKUP(_xlfn.CONCAT(D108,0),'Appendix 3b. nax IBGE 2019'!$E$5:$M$1850,9,FALSE)</f>
        <v>72.653114971899527</v>
      </c>
      <c r="H108" s="239">
        <f>INDEX(Summary!$N$5:$Y$88,MATCH(_xlfn.CONCAT(D108,0),Summary!$N$5:$N$88,0),MATCH($H$3,Summary!$N$4:$Y$4,0))</f>
        <v>74.857375135223677</v>
      </c>
      <c r="I108" s="240">
        <f t="shared" si="6"/>
        <v>3.0339513511247314E-2</v>
      </c>
      <c r="J108" s="241">
        <f t="shared" si="7"/>
        <v>2.0127079000891923</v>
      </c>
      <c r="K108" s="242">
        <f t="shared" si="5"/>
        <v>68.352199446090793</v>
      </c>
      <c r="L108" s="241"/>
    </row>
    <row r="109" spans="1:12" x14ac:dyDescent="0.2">
      <c r="A109" t="s">
        <v>57</v>
      </c>
      <c r="B109" t="s">
        <v>3</v>
      </c>
      <c r="C109">
        <v>2005</v>
      </c>
      <c r="D109" t="str">
        <f t="shared" si="4"/>
        <v>ALTotal</v>
      </c>
      <c r="E109">
        <v>66.832478780499201</v>
      </c>
      <c r="F109" s="37">
        <f>VLOOKUP(_xlfn.CONCAT(D109,0),'Appendix 4. 2020 IBGE LT'!$E$6:$M$1685,9,FALSE)</f>
        <v>72.982884658092516</v>
      </c>
      <c r="G109" s="37">
        <f>VLOOKUP(_xlfn.CONCAT(D109,0),'Appendix 3b. nax IBGE 2019'!$E$5:$M$1850,9,FALSE)</f>
        <v>72.653114971899527</v>
      </c>
      <c r="H109" s="239">
        <f>INDEX(Summary!$N$5:$Y$88,MATCH(_xlfn.CONCAT(D109,0),Summary!$N$5:$N$88,0),MATCH($H$3,Summary!$N$4:$Y$4,0))</f>
        <v>74.857375135223677</v>
      </c>
      <c r="I109" s="240">
        <f t="shared" si="6"/>
        <v>3.0339513511247314E-2</v>
      </c>
      <c r="J109" s="241">
        <f t="shared" si="7"/>
        <v>2.0276648929511047</v>
      </c>
      <c r="K109" s="242">
        <f t="shared" si="5"/>
        <v>68.86014367345031</v>
      </c>
      <c r="L109" s="241"/>
    </row>
    <row r="110" spans="1:12" x14ac:dyDescent="0.2">
      <c r="A110" t="s">
        <v>57</v>
      </c>
      <c r="B110" t="s">
        <v>3</v>
      </c>
      <c r="C110">
        <v>2006</v>
      </c>
      <c r="D110" t="str">
        <f t="shared" si="4"/>
        <v>ALTotal</v>
      </c>
      <c r="E110">
        <v>67.320715763435103</v>
      </c>
      <c r="F110" s="37">
        <f>VLOOKUP(_xlfn.CONCAT(D110,0),'Appendix 4. 2020 IBGE LT'!$E$6:$M$1685,9,FALSE)</f>
        <v>72.982884658092516</v>
      </c>
      <c r="G110" s="37">
        <f>VLOOKUP(_xlfn.CONCAT(D110,0),'Appendix 3b. nax IBGE 2019'!$E$5:$M$1850,9,FALSE)</f>
        <v>72.653114971899527</v>
      </c>
      <c r="H110" s="239">
        <f>INDEX(Summary!$N$5:$Y$88,MATCH(_xlfn.CONCAT(D110,0),Summary!$N$5:$N$88,0),MATCH($H$3,Summary!$N$4:$Y$4,0))</f>
        <v>74.857375135223677</v>
      </c>
      <c r="I110" s="240">
        <f t="shared" si="6"/>
        <v>3.0339513511247314E-2</v>
      </c>
      <c r="J110" s="241">
        <f t="shared" si="7"/>
        <v>2.0424777654915793</v>
      </c>
      <c r="K110" s="242">
        <f t="shared" si="5"/>
        <v>69.363193528926686</v>
      </c>
      <c r="L110" s="241"/>
    </row>
    <row r="111" spans="1:12" x14ac:dyDescent="0.2">
      <c r="A111" t="s">
        <v>57</v>
      </c>
      <c r="B111" t="s">
        <v>3</v>
      </c>
      <c r="C111">
        <v>2007</v>
      </c>
      <c r="D111" t="str">
        <f t="shared" si="4"/>
        <v>ALTotal</v>
      </c>
      <c r="E111">
        <v>67.800986733290003</v>
      </c>
      <c r="F111" s="37">
        <f>VLOOKUP(_xlfn.CONCAT(D111,0),'Appendix 4. 2020 IBGE LT'!$E$6:$M$1685,9,FALSE)</f>
        <v>72.982884658092516</v>
      </c>
      <c r="G111" s="37">
        <f>VLOOKUP(_xlfn.CONCAT(D111,0),'Appendix 3b. nax IBGE 2019'!$E$5:$M$1850,9,FALSE)</f>
        <v>72.653114971899527</v>
      </c>
      <c r="H111" s="239">
        <f>INDEX(Summary!$N$5:$Y$88,MATCH(_xlfn.CONCAT(D111,0),Summary!$N$5:$N$88,0),MATCH($H$3,Summary!$N$4:$Y$4,0))</f>
        <v>74.857375135223677</v>
      </c>
      <c r="I111" s="240">
        <f t="shared" si="6"/>
        <v>3.0339513511247314E-2</v>
      </c>
      <c r="J111" s="241">
        <f t="shared" si="7"/>
        <v>2.0570489530705518</v>
      </c>
      <c r="K111" s="242">
        <f t="shared" si="5"/>
        <v>69.858035686360552</v>
      </c>
      <c r="L111" s="241"/>
    </row>
    <row r="112" spans="1:12" x14ac:dyDescent="0.2">
      <c r="A112" t="s">
        <v>57</v>
      </c>
      <c r="B112" t="s">
        <v>3</v>
      </c>
      <c r="C112">
        <v>2008</v>
      </c>
      <c r="D112" t="str">
        <f t="shared" si="4"/>
        <v>ALTotal</v>
      </c>
      <c r="E112">
        <v>68.266039360419299</v>
      </c>
      <c r="F112" s="37">
        <f>VLOOKUP(_xlfn.CONCAT(D112,0),'Appendix 4. 2020 IBGE LT'!$E$6:$M$1685,9,FALSE)</f>
        <v>72.982884658092516</v>
      </c>
      <c r="G112" s="37">
        <f>VLOOKUP(_xlfn.CONCAT(D112,0),'Appendix 3b. nax IBGE 2019'!$E$5:$M$1850,9,FALSE)</f>
        <v>72.653114971899527</v>
      </c>
      <c r="H112" s="239">
        <f>INDEX(Summary!$N$5:$Y$88,MATCH(_xlfn.CONCAT(D112,0),Summary!$N$5:$N$88,0),MATCH($H$3,Summary!$N$4:$Y$4,0))</f>
        <v>74.857375135223677</v>
      </c>
      <c r="I112" s="240">
        <f t="shared" si="6"/>
        <v>3.0339513511247314E-2</v>
      </c>
      <c r="J112" s="241">
        <f t="shared" si="7"/>
        <v>2.0711584235347824</v>
      </c>
      <c r="K112" s="242">
        <f t="shared" si="5"/>
        <v>70.337197783954082</v>
      </c>
      <c r="L112" s="241"/>
    </row>
    <row r="113" spans="1:12" x14ac:dyDescent="0.2">
      <c r="A113" t="s">
        <v>57</v>
      </c>
      <c r="B113" t="s">
        <v>3</v>
      </c>
      <c r="C113">
        <v>2009</v>
      </c>
      <c r="D113" t="str">
        <f t="shared" si="4"/>
        <v>ALTotal</v>
      </c>
      <c r="E113">
        <v>68.728245150970494</v>
      </c>
      <c r="F113" s="37">
        <f>VLOOKUP(_xlfn.CONCAT(D113,0),'Appendix 4. 2020 IBGE LT'!$E$6:$M$1685,9,FALSE)</f>
        <v>72.982884658092516</v>
      </c>
      <c r="G113" s="37">
        <f>VLOOKUP(_xlfn.CONCAT(D113,0),'Appendix 3b. nax IBGE 2019'!$E$5:$M$1850,9,FALSE)</f>
        <v>72.653114971899527</v>
      </c>
      <c r="H113" s="239">
        <f>INDEX(Summary!$N$5:$Y$88,MATCH(_xlfn.CONCAT(D113,0),Summary!$N$5:$N$88,0),MATCH($H$3,Summary!$N$4:$Y$4,0))</f>
        <v>74.857375135223677</v>
      </c>
      <c r="I113" s="240">
        <f t="shared" si="6"/>
        <v>3.0339513511247314E-2</v>
      </c>
      <c r="J113" s="241">
        <f t="shared" si="7"/>
        <v>2.0851815223621868</v>
      </c>
      <c r="K113" s="242">
        <f t="shared" si="5"/>
        <v>70.813426673332685</v>
      </c>
      <c r="L113" s="241"/>
    </row>
    <row r="114" spans="1:12" x14ac:dyDescent="0.2">
      <c r="A114" t="s">
        <v>57</v>
      </c>
      <c r="B114" t="s">
        <v>3</v>
      </c>
      <c r="C114">
        <v>2010</v>
      </c>
      <c r="D114" t="str">
        <f t="shared" si="4"/>
        <v>ALTotal</v>
      </c>
      <c r="E114">
        <v>69.175675744354095</v>
      </c>
      <c r="F114" s="37">
        <f>VLOOKUP(_xlfn.CONCAT(D114,0),'Appendix 4. 2020 IBGE LT'!$E$6:$M$1685,9,FALSE)</f>
        <v>72.982884658092516</v>
      </c>
      <c r="G114" s="37">
        <f>VLOOKUP(_xlfn.CONCAT(D114,0),'Appendix 3b. nax IBGE 2019'!$E$5:$M$1850,9,FALSE)</f>
        <v>72.653114971899527</v>
      </c>
      <c r="H114" s="239">
        <f>INDEX(Summary!$N$5:$Y$88,MATCH(_xlfn.CONCAT(D114,0),Summary!$N$5:$N$88,0),MATCH($H$3,Summary!$N$4:$Y$4,0))</f>
        <v>74.857375135223677</v>
      </c>
      <c r="I114" s="240">
        <f t="shared" si="6"/>
        <v>3.0339513511247314E-2</v>
      </c>
      <c r="J114" s="241">
        <f t="shared" si="7"/>
        <v>2.0987563488954941</v>
      </c>
      <c r="K114" s="242">
        <f t="shared" si="5"/>
        <v>71.274432093249587</v>
      </c>
      <c r="L114" s="241"/>
    </row>
    <row r="115" spans="1:12" x14ac:dyDescent="0.2">
      <c r="A115" t="s">
        <v>57</v>
      </c>
      <c r="B115" t="s">
        <v>3</v>
      </c>
      <c r="C115">
        <v>2011</v>
      </c>
      <c r="D115" t="str">
        <f t="shared" si="4"/>
        <v>ALTotal</v>
      </c>
      <c r="E115">
        <v>69.610236765348304</v>
      </c>
      <c r="F115" s="37">
        <f>VLOOKUP(_xlfn.CONCAT(D115,0),'Appendix 4. 2020 IBGE LT'!$E$6:$M$1685,9,FALSE)</f>
        <v>72.982884658092516</v>
      </c>
      <c r="G115" s="37">
        <f>VLOOKUP(_xlfn.CONCAT(D115,0),'Appendix 3b. nax IBGE 2019'!$E$5:$M$1850,9,FALSE)</f>
        <v>72.653114971899527</v>
      </c>
      <c r="H115" s="239">
        <f>INDEX(Summary!$N$5:$Y$88,MATCH(_xlfn.CONCAT(D115,0),Summary!$N$5:$N$88,0),MATCH($H$3,Summary!$N$4:$Y$4,0))</f>
        <v>74.857375135223677</v>
      </c>
      <c r="I115" s="240">
        <f t="shared" si="6"/>
        <v>3.0339513511247314E-2</v>
      </c>
      <c r="J115" s="241">
        <f t="shared" si="7"/>
        <v>2.1119407188634094</v>
      </c>
      <c r="K115" s="242">
        <f t="shared" si="5"/>
        <v>71.722177484211713</v>
      </c>
      <c r="L115" s="241"/>
    </row>
    <row r="116" spans="1:12" x14ac:dyDescent="0.2">
      <c r="A116" t="s">
        <v>57</v>
      </c>
      <c r="B116" t="s">
        <v>3</v>
      </c>
      <c r="C116">
        <v>2012</v>
      </c>
      <c r="D116" t="str">
        <f t="shared" si="4"/>
        <v>ALTotal</v>
      </c>
      <c r="E116">
        <v>70.033705646211104</v>
      </c>
      <c r="F116" s="37">
        <f>VLOOKUP(_xlfn.CONCAT(D116,0),'Appendix 4. 2020 IBGE LT'!$E$6:$M$1685,9,FALSE)</f>
        <v>72.982884658092516</v>
      </c>
      <c r="G116" s="37">
        <f>VLOOKUP(_xlfn.CONCAT(D116,0),'Appendix 3b. nax IBGE 2019'!$E$5:$M$1850,9,FALSE)</f>
        <v>72.653114971899527</v>
      </c>
      <c r="H116" s="239">
        <f>INDEX(Summary!$N$5:$Y$88,MATCH(_xlfn.CONCAT(D116,0),Summary!$N$5:$N$88,0),MATCH($H$3,Summary!$N$4:$Y$4,0))</f>
        <v>74.857375135223677</v>
      </c>
      <c r="I116" s="240">
        <f t="shared" si="6"/>
        <v>3.0339513511247314E-2</v>
      </c>
      <c r="J116" s="241">
        <f t="shared" si="7"/>
        <v>2.124788558695939</v>
      </c>
      <c r="K116" s="242">
        <f t="shared" si="5"/>
        <v>72.158494204907043</v>
      </c>
      <c r="L116" s="241"/>
    </row>
    <row r="117" spans="1:12" x14ac:dyDescent="0.2">
      <c r="A117" t="s">
        <v>57</v>
      </c>
      <c r="B117" t="s">
        <v>3</v>
      </c>
      <c r="C117">
        <v>2013</v>
      </c>
      <c r="D117" t="str">
        <f t="shared" si="4"/>
        <v>ALTotal</v>
      </c>
      <c r="E117">
        <v>70.439544158349506</v>
      </c>
      <c r="F117" s="37">
        <f>VLOOKUP(_xlfn.CONCAT(D117,0),'Appendix 4. 2020 IBGE LT'!$E$6:$M$1685,9,FALSE)</f>
        <v>72.982884658092516</v>
      </c>
      <c r="G117" s="37">
        <f>VLOOKUP(_xlfn.CONCAT(D117,0),'Appendix 3b. nax IBGE 2019'!$E$5:$M$1850,9,FALSE)</f>
        <v>72.653114971899527</v>
      </c>
      <c r="H117" s="239">
        <f>INDEX(Summary!$N$5:$Y$88,MATCH(_xlfn.CONCAT(D117,0),Summary!$N$5:$N$88,0),MATCH($H$3,Summary!$N$4:$Y$4,0))</f>
        <v>74.857375135223677</v>
      </c>
      <c r="I117" s="240">
        <f t="shared" si="6"/>
        <v>3.0339513511247314E-2</v>
      </c>
      <c r="J117" s="241">
        <f t="shared" si="7"/>
        <v>2.1371015017183468</v>
      </c>
      <c r="K117" s="242">
        <f t="shared" si="5"/>
        <v>72.576645660067854</v>
      </c>
      <c r="L117" s="241"/>
    </row>
    <row r="118" spans="1:12" x14ac:dyDescent="0.2">
      <c r="A118" t="s">
        <v>57</v>
      </c>
      <c r="B118" t="s">
        <v>3</v>
      </c>
      <c r="C118">
        <v>2014</v>
      </c>
      <c r="D118" t="str">
        <f t="shared" si="4"/>
        <v>ALTotal</v>
      </c>
      <c r="E118">
        <v>70.840200361240406</v>
      </c>
      <c r="F118" s="37">
        <f>VLOOKUP(_xlfn.CONCAT(D118,0),'Appendix 4. 2020 IBGE LT'!$E$6:$M$1685,9,FALSE)</f>
        <v>72.982884658092516</v>
      </c>
      <c r="G118" s="37">
        <f>VLOOKUP(_xlfn.CONCAT(D118,0),'Appendix 3b. nax IBGE 2019'!$E$5:$M$1850,9,FALSE)</f>
        <v>72.653114971899527</v>
      </c>
      <c r="H118" s="239">
        <f>INDEX(Summary!$N$5:$Y$88,MATCH(_xlfn.CONCAT(D118,0),Summary!$N$5:$N$88,0),MATCH($H$3,Summary!$N$4:$Y$4,0))</f>
        <v>74.857375135223677</v>
      </c>
      <c r="I118" s="240">
        <f t="shared" si="6"/>
        <v>3.0339513511247314E-2</v>
      </c>
      <c r="J118" s="241">
        <f t="shared" si="7"/>
        <v>2.1492572159993202</v>
      </c>
      <c r="K118" s="242">
        <f t="shared" si="5"/>
        <v>72.989457577239733</v>
      </c>
      <c r="L118" s="241"/>
    </row>
    <row r="119" spans="1:12" x14ac:dyDescent="0.2">
      <c r="A119" t="s">
        <v>57</v>
      </c>
      <c r="B119" t="s">
        <v>3</v>
      </c>
      <c r="C119">
        <v>2015</v>
      </c>
      <c r="D119" t="str">
        <f t="shared" si="4"/>
        <v>ALTotal</v>
      </c>
      <c r="E119">
        <v>71.228741817128196</v>
      </c>
      <c r="F119" s="37">
        <f>VLOOKUP(_xlfn.CONCAT(D119,0),'Appendix 4. 2020 IBGE LT'!$E$6:$M$1685,9,FALSE)</f>
        <v>72.982884658092516</v>
      </c>
      <c r="G119" s="37">
        <f>VLOOKUP(_xlfn.CONCAT(D119,0),'Appendix 3b. nax IBGE 2019'!$E$5:$M$1850,9,FALSE)</f>
        <v>72.653114971899527</v>
      </c>
      <c r="H119" s="239">
        <f>INDEX(Summary!$N$5:$Y$88,MATCH(_xlfn.CONCAT(D119,0),Summary!$N$5:$N$88,0),MATCH($H$3,Summary!$N$4:$Y$4,0))</f>
        <v>74.857375135223677</v>
      </c>
      <c r="I119" s="240">
        <f t="shared" si="6"/>
        <v>3.0339513511247314E-2</v>
      </c>
      <c r="J119" s="241">
        <f t="shared" si="7"/>
        <v>2.1610453747499077</v>
      </c>
      <c r="K119" s="242">
        <f t="shared" si="5"/>
        <v>73.389787191878099</v>
      </c>
      <c r="L119" s="241"/>
    </row>
    <row r="120" spans="1:12" x14ac:dyDescent="0.2">
      <c r="A120" t="s">
        <v>57</v>
      </c>
      <c r="B120" t="s">
        <v>3</v>
      </c>
      <c r="C120">
        <v>2016</v>
      </c>
      <c r="D120" t="str">
        <f t="shared" si="4"/>
        <v>ALTotal</v>
      </c>
      <c r="E120">
        <v>71.604503422026696</v>
      </c>
      <c r="F120" s="37">
        <f>VLOOKUP(_xlfn.CONCAT(D120,0),'Appendix 4. 2020 IBGE LT'!$E$6:$M$1685,9,FALSE)</f>
        <v>72.982884658092516</v>
      </c>
      <c r="G120" s="37">
        <f>VLOOKUP(_xlfn.CONCAT(D120,0),'Appendix 3b. nax IBGE 2019'!$E$5:$M$1850,9,FALSE)</f>
        <v>72.653114971899527</v>
      </c>
      <c r="H120" s="239">
        <f>INDEX(Summary!$N$5:$Y$88,MATCH(_xlfn.CONCAT(D120,0),Summary!$N$5:$N$88,0),MATCH($H$3,Summary!$N$4:$Y$4,0))</f>
        <v>74.857375135223677</v>
      </c>
      <c r="I120" s="240">
        <f t="shared" si="6"/>
        <v>3.0339513511247314E-2</v>
      </c>
      <c r="J120" s="241">
        <f t="shared" si="7"/>
        <v>2.1724457990387336</v>
      </c>
      <c r="K120" s="242">
        <f t="shared" si="5"/>
        <v>73.776949221065422</v>
      </c>
      <c r="L120" s="241"/>
    </row>
    <row r="121" spans="1:12" x14ac:dyDescent="0.2">
      <c r="A121" t="s">
        <v>57</v>
      </c>
      <c r="B121" t="s">
        <v>3</v>
      </c>
      <c r="C121">
        <v>2017</v>
      </c>
      <c r="D121" t="str">
        <f t="shared" si="4"/>
        <v>ALTotal</v>
      </c>
      <c r="E121">
        <v>71.965448601223201</v>
      </c>
      <c r="F121" s="37">
        <f>VLOOKUP(_xlfn.CONCAT(D121,0),'Appendix 4. 2020 IBGE LT'!$E$6:$M$1685,9,FALSE)</f>
        <v>72.982884658092516</v>
      </c>
      <c r="G121" s="37">
        <f>VLOOKUP(_xlfn.CONCAT(D121,0),'Appendix 3b. nax IBGE 2019'!$E$5:$M$1850,9,FALSE)</f>
        <v>72.653114971899527</v>
      </c>
      <c r="H121" s="239">
        <f>INDEX(Summary!$N$5:$Y$88,MATCH(_xlfn.CONCAT(D121,0),Summary!$N$5:$N$88,0),MATCH($H$3,Summary!$N$4:$Y$4,0))</f>
        <v>74.857375135223677</v>
      </c>
      <c r="I121" s="240">
        <f t="shared" si="6"/>
        <v>3.0339513511247314E-2</v>
      </c>
      <c r="J121" s="241">
        <f t="shared" si="7"/>
        <v>2.1833967001797854</v>
      </c>
      <c r="K121" s="242">
        <f t="shared" si="5"/>
        <v>74.148845301402986</v>
      </c>
      <c r="L121" s="241"/>
    </row>
    <row r="122" spans="1:12" x14ac:dyDescent="0.2">
      <c r="A122" t="s">
        <v>57</v>
      </c>
      <c r="B122" t="s">
        <v>3</v>
      </c>
      <c r="C122">
        <v>2018</v>
      </c>
      <c r="D122" t="str">
        <f t="shared" si="4"/>
        <v>ALTotal</v>
      </c>
      <c r="E122">
        <v>72.315019213274098</v>
      </c>
      <c r="F122" s="37">
        <f>VLOOKUP(_xlfn.CONCAT(D122,0),'Appendix 4. 2020 IBGE LT'!$E$6:$M$1685,9,FALSE)</f>
        <v>72.982884658092516</v>
      </c>
      <c r="G122" s="37">
        <f>VLOOKUP(_xlfn.CONCAT(D122,0),'Appendix 3b. nax IBGE 2019'!$E$5:$M$1850,9,FALSE)</f>
        <v>72.653114971899527</v>
      </c>
      <c r="H122" s="239">
        <f>INDEX(Summary!$N$5:$Y$88,MATCH(_xlfn.CONCAT(D122,0),Summary!$N$5:$N$88,0),MATCH($H$3,Summary!$N$4:$Y$4,0))</f>
        <v>74.857375135223677</v>
      </c>
      <c r="I122" s="240">
        <f t="shared" si="6"/>
        <v>3.0339513511247314E-2</v>
      </c>
      <c r="J122" s="241">
        <f t="shared" si="7"/>
        <v>2.1940025024872387</v>
      </c>
      <c r="K122" s="242">
        <f t="shared" si="5"/>
        <v>74.509021715761335</v>
      </c>
      <c r="L122" s="241"/>
    </row>
    <row r="123" spans="1:12" x14ac:dyDescent="0.2">
      <c r="A123" t="s">
        <v>57</v>
      </c>
      <c r="B123" t="s">
        <v>3</v>
      </c>
      <c r="C123">
        <v>2019</v>
      </c>
      <c r="D123" t="str">
        <f t="shared" si="4"/>
        <v>ALTotal</v>
      </c>
      <c r="E123">
        <v>72.653114971899498</v>
      </c>
      <c r="F123" s="37">
        <f>VLOOKUP(_xlfn.CONCAT(D123,0),'Appendix 4. 2020 IBGE LT'!$E$6:$M$1685,9,FALSE)</f>
        <v>72.982884658092516</v>
      </c>
      <c r="G123" s="37">
        <f>VLOOKUP(_xlfn.CONCAT(D123,0),'Appendix 3b. nax IBGE 2019'!$E$5:$M$1850,9,FALSE)</f>
        <v>72.653114971899527</v>
      </c>
      <c r="H123" s="239">
        <f>INDEX(Summary!$N$5:$Y$88,MATCH(_xlfn.CONCAT(D123,0),Summary!$N$5:$N$88,0),MATCH($H$3,Summary!$N$4:$Y$4,0))</f>
        <v>74.857375135223677</v>
      </c>
      <c r="I123" s="240">
        <f t="shared" si="6"/>
        <v>3.0339513511247314E-2</v>
      </c>
      <c r="J123" s="241">
        <f t="shared" si="7"/>
        <v>2.2042601633241494</v>
      </c>
      <c r="K123" s="242">
        <f t="shared" si="5"/>
        <v>74.857375135223648</v>
      </c>
      <c r="L123" s="241"/>
    </row>
    <row r="124" spans="1:12" x14ac:dyDescent="0.2">
      <c r="A124" t="s">
        <v>42</v>
      </c>
      <c r="B124" t="s">
        <v>48</v>
      </c>
      <c r="C124">
        <v>2000</v>
      </c>
      <c r="D124" t="str">
        <f t="shared" si="4"/>
        <v>AMFemale</v>
      </c>
      <c r="E124">
        <v>70.272227898184397</v>
      </c>
      <c r="F124" s="37">
        <f>VLOOKUP(_xlfn.CONCAT(D124,0),'Appendix 4. 2020 IBGE LT'!$E$6:$M$1685,9,FALSE)</f>
        <v>76.483767017491715</v>
      </c>
      <c r="G124" s="37">
        <f>VLOOKUP(_xlfn.CONCAT(D124,0),'Appendix 3b. nax IBGE 2019'!$E$5:$M$1850,9,FALSE)</f>
        <v>76.252447542411645</v>
      </c>
      <c r="H124" s="239">
        <f>INDEX(Summary!$N$5:$Y$88,MATCH(_xlfn.CONCAT(D124,0),Summary!$N$5:$N$88,0),MATCH($H$3,Summary!$N$4:$Y$4,0))</f>
        <v>79.170137411813855</v>
      </c>
      <c r="I124" s="240">
        <f t="shared" si="6"/>
        <v>3.8263556953754038E-2</v>
      </c>
      <c r="J124" s="241">
        <f t="shared" si="7"/>
        <v>2.6888653944493619</v>
      </c>
      <c r="K124" s="242">
        <f t="shared" si="5"/>
        <v>72.961093292633763</v>
      </c>
      <c r="L124" s="241"/>
    </row>
    <row r="125" spans="1:12" x14ac:dyDescent="0.2">
      <c r="A125" t="s">
        <v>42</v>
      </c>
      <c r="B125" t="s">
        <v>48</v>
      </c>
      <c r="C125">
        <v>2001</v>
      </c>
      <c r="D125" t="str">
        <f t="shared" si="4"/>
        <v>AMFemale</v>
      </c>
      <c r="E125">
        <v>70.662972932227703</v>
      </c>
      <c r="F125" s="37">
        <f>VLOOKUP(_xlfn.CONCAT(D125,0),'Appendix 4. 2020 IBGE LT'!$E$6:$M$1685,9,FALSE)</f>
        <v>76.483767017491715</v>
      </c>
      <c r="G125" s="37">
        <f>VLOOKUP(_xlfn.CONCAT(D125,0),'Appendix 3b. nax IBGE 2019'!$E$5:$M$1850,9,FALSE)</f>
        <v>76.252447542411645</v>
      </c>
      <c r="H125" s="239">
        <f>INDEX(Summary!$N$5:$Y$88,MATCH(_xlfn.CONCAT(D125,0),Summary!$N$5:$N$88,0),MATCH($H$3,Summary!$N$4:$Y$4,0))</f>
        <v>79.170137411813855</v>
      </c>
      <c r="I125" s="240">
        <f t="shared" si="6"/>
        <v>3.8263556953754038E-2</v>
      </c>
      <c r="J125" s="241">
        <f t="shared" si="7"/>
        <v>2.7038166893138746</v>
      </c>
      <c r="K125" s="242">
        <f t="shared" si="5"/>
        <v>73.366789621541571</v>
      </c>
      <c r="L125" s="241"/>
    </row>
    <row r="126" spans="1:12" x14ac:dyDescent="0.2">
      <c r="A126" t="s">
        <v>42</v>
      </c>
      <c r="B126" t="s">
        <v>48</v>
      </c>
      <c r="C126">
        <v>2002</v>
      </c>
      <c r="D126" t="str">
        <f t="shared" si="4"/>
        <v>AMFemale</v>
      </c>
      <c r="E126">
        <v>71.045757592151304</v>
      </c>
      <c r="F126" s="37">
        <f>VLOOKUP(_xlfn.CONCAT(D126,0),'Appendix 4. 2020 IBGE LT'!$E$6:$M$1685,9,FALSE)</f>
        <v>76.483767017491715</v>
      </c>
      <c r="G126" s="37">
        <f>VLOOKUP(_xlfn.CONCAT(D126,0),'Appendix 3b. nax IBGE 2019'!$E$5:$M$1850,9,FALSE)</f>
        <v>76.252447542411645</v>
      </c>
      <c r="H126" s="239">
        <f>INDEX(Summary!$N$5:$Y$88,MATCH(_xlfn.CONCAT(D126,0),Summary!$N$5:$N$88,0),MATCH($H$3,Summary!$N$4:$Y$4,0))</f>
        <v>79.170137411813855</v>
      </c>
      <c r="I126" s="240">
        <f t="shared" si="6"/>
        <v>3.8263556953754038E-2</v>
      </c>
      <c r="J126" s="241">
        <f t="shared" si="7"/>
        <v>2.7184633919498848</v>
      </c>
      <c r="K126" s="242">
        <f t="shared" si="5"/>
        <v>73.764220984101186</v>
      </c>
      <c r="L126" s="241"/>
    </row>
    <row r="127" spans="1:12" x14ac:dyDescent="0.2">
      <c r="A127" t="s">
        <v>42</v>
      </c>
      <c r="B127" t="s">
        <v>48</v>
      </c>
      <c r="C127">
        <v>2003</v>
      </c>
      <c r="D127" t="str">
        <f t="shared" si="4"/>
        <v>AMFemale</v>
      </c>
      <c r="E127">
        <v>71.4203988648147</v>
      </c>
      <c r="F127" s="37">
        <f>VLOOKUP(_xlfn.CONCAT(D127,0),'Appendix 4. 2020 IBGE LT'!$E$6:$M$1685,9,FALSE)</f>
        <v>76.483767017491715</v>
      </c>
      <c r="G127" s="37">
        <f>VLOOKUP(_xlfn.CONCAT(D127,0),'Appendix 3b. nax IBGE 2019'!$E$5:$M$1850,9,FALSE)</f>
        <v>76.252447542411645</v>
      </c>
      <c r="H127" s="239">
        <f>INDEX(Summary!$N$5:$Y$88,MATCH(_xlfn.CONCAT(D127,0),Summary!$N$5:$N$88,0),MATCH($H$3,Summary!$N$4:$Y$4,0))</f>
        <v>79.170137411813855</v>
      </c>
      <c r="I127" s="240">
        <f t="shared" si="6"/>
        <v>3.8263556953754038E-2</v>
      </c>
      <c r="J127" s="241">
        <f t="shared" si="7"/>
        <v>2.7327984996236676</v>
      </c>
      <c r="K127" s="242">
        <f t="shared" si="5"/>
        <v>74.15319736443837</v>
      </c>
      <c r="L127" s="241"/>
    </row>
    <row r="128" spans="1:12" x14ac:dyDescent="0.2">
      <c r="A128" t="s">
        <v>42</v>
      </c>
      <c r="B128" t="s">
        <v>48</v>
      </c>
      <c r="C128">
        <v>2004</v>
      </c>
      <c r="D128" t="str">
        <f t="shared" si="4"/>
        <v>AMFemale</v>
      </c>
      <c r="E128">
        <v>71.786742706982494</v>
      </c>
      <c r="F128" s="37">
        <f>VLOOKUP(_xlfn.CONCAT(D128,0),'Appendix 4. 2020 IBGE LT'!$E$6:$M$1685,9,FALSE)</f>
        <v>76.483767017491715</v>
      </c>
      <c r="G128" s="37">
        <f>VLOOKUP(_xlfn.CONCAT(D128,0),'Appendix 3b. nax IBGE 2019'!$E$5:$M$1850,9,FALSE)</f>
        <v>76.252447542411645</v>
      </c>
      <c r="H128" s="239">
        <f>INDEX(Summary!$N$5:$Y$88,MATCH(_xlfn.CONCAT(D128,0),Summary!$N$5:$N$88,0),MATCH($H$3,Summary!$N$4:$Y$4,0))</f>
        <v>79.170137411813855</v>
      </c>
      <c r="I128" s="240">
        <f t="shared" si="6"/>
        <v>3.8263556953754038E-2</v>
      </c>
      <c r="J128" s="241">
        <f t="shared" si="7"/>
        <v>2.7468161180931121</v>
      </c>
      <c r="K128" s="242">
        <f t="shared" si="5"/>
        <v>74.533558825075602</v>
      </c>
      <c r="L128" s="241"/>
    </row>
    <row r="129" spans="1:12" x14ac:dyDescent="0.2">
      <c r="A129" t="s">
        <v>42</v>
      </c>
      <c r="B129" t="s">
        <v>48</v>
      </c>
      <c r="C129">
        <v>2005</v>
      </c>
      <c r="D129" t="str">
        <f t="shared" si="4"/>
        <v>AMFemale</v>
      </c>
      <c r="E129">
        <v>72.144663164748707</v>
      </c>
      <c r="F129" s="37">
        <f>VLOOKUP(_xlfn.CONCAT(D129,0),'Appendix 4. 2020 IBGE LT'!$E$6:$M$1685,9,FALSE)</f>
        <v>76.483767017491715</v>
      </c>
      <c r="G129" s="37">
        <f>VLOOKUP(_xlfn.CONCAT(D129,0),'Appendix 3b. nax IBGE 2019'!$E$5:$M$1850,9,FALSE)</f>
        <v>76.252447542411645</v>
      </c>
      <c r="H129" s="239">
        <f>INDEX(Summary!$N$5:$Y$88,MATCH(_xlfn.CONCAT(D129,0),Summary!$N$5:$N$88,0),MATCH($H$3,Summary!$N$4:$Y$4,0))</f>
        <v>79.170137411813855</v>
      </c>
      <c r="I129" s="240">
        <f t="shared" si="6"/>
        <v>3.8263556953754038E-2</v>
      </c>
      <c r="J129" s="241">
        <f t="shared" si="7"/>
        <v>2.7605114279137632</v>
      </c>
      <c r="K129" s="242">
        <f t="shared" si="5"/>
        <v>74.905174592662476</v>
      </c>
      <c r="L129" s="241"/>
    </row>
    <row r="130" spans="1:12" x14ac:dyDescent="0.2">
      <c r="A130" t="s">
        <v>42</v>
      </c>
      <c r="B130" t="s">
        <v>48</v>
      </c>
      <c r="C130">
        <v>2006</v>
      </c>
      <c r="D130" t="str">
        <f t="shared" si="4"/>
        <v>AMFemale</v>
      </c>
      <c r="E130">
        <v>72.494061293241998</v>
      </c>
      <c r="F130" s="37">
        <f>VLOOKUP(_xlfn.CONCAT(D130,0),'Appendix 4. 2020 IBGE LT'!$E$6:$M$1685,9,FALSE)</f>
        <v>76.483767017491715</v>
      </c>
      <c r="G130" s="37">
        <f>VLOOKUP(_xlfn.CONCAT(D130,0),'Appendix 3b. nax IBGE 2019'!$E$5:$M$1850,9,FALSE)</f>
        <v>76.252447542411645</v>
      </c>
      <c r="H130" s="239">
        <f>INDEX(Summary!$N$5:$Y$88,MATCH(_xlfn.CONCAT(D130,0),Summary!$N$5:$N$88,0),MATCH($H$3,Summary!$N$4:$Y$4,0))</f>
        <v>79.170137411813855</v>
      </c>
      <c r="I130" s="240">
        <f t="shared" si="6"/>
        <v>3.8263556953754038E-2</v>
      </c>
      <c r="J130" s="241">
        <f t="shared" si="7"/>
        <v>2.7738806431029013</v>
      </c>
      <c r="K130" s="242">
        <f t="shared" si="5"/>
        <v>75.267941936344897</v>
      </c>
      <c r="L130" s="241"/>
    </row>
    <row r="131" spans="1:12" x14ac:dyDescent="0.2">
      <c r="A131" t="s">
        <v>42</v>
      </c>
      <c r="B131" t="s">
        <v>48</v>
      </c>
      <c r="C131">
        <v>2007</v>
      </c>
      <c r="D131" t="str">
        <f t="shared" si="4"/>
        <v>AMFemale</v>
      </c>
      <c r="E131">
        <v>72.834863927619594</v>
      </c>
      <c r="F131" s="37">
        <f>VLOOKUP(_xlfn.CONCAT(D131,0),'Appendix 4. 2020 IBGE LT'!$E$6:$M$1685,9,FALSE)</f>
        <v>76.483767017491715</v>
      </c>
      <c r="G131" s="37">
        <f>VLOOKUP(_xlfn.CONCAT(D131,0),'Appendix 3b. nax IBGE 2019'!$E$5:$M$1850,9,FALSE)</f>
        <v>76.252447542411645</v>
      </c>
      <c r="H131" s="239">
        <f>INDEX(Summary!$N$5:$Y$88,MATCH(_xlfn.CONCAT(D131,0),Summary!$N$5:$N$88,0),MATCH($H$3,Summary!$N$4:$Y$4,0))</f>
        <v>79.170137411813855</v>
      </c>
      <c r="I131" s="240">
        <f t="shared" si="6"/>
        <v>3.8263556953754038E-2</v>
      </c>
      <c r="J131" s="241">
        <f t="shared" si="7"/>
        <v>2.7869209641133978</v>
      </c>
      <c r="K131" s="242">
        <f t="shared" si="5"/>
        <v>75.621784891732986</v>
      </c>
      <c r="L131" s="241"/>
    </row>
    <row r="132" spans="1:12" x14ac:dyDescent="0.2">
      <c r="A132" t="s">
        <v>42</v>
      </c>
      <c r="B132" t="s">
        <v>48</v>
      </c>
      <c r="C132">
        <v>2008</v>
      </c>
      <c r="D132" t="str">
        <f t="shared" ref="D132:D195" si="8">_xlfn.CONCAT(A132,B132)</f>
        <v>AMFemale</v>
      </c>
      <c r="E132">
        <v>73.167022350348006</v>
      </c>
      <c r="F132" s="37">
        <f>VLOOKUP(_xlfn.CONCAT(D132,0),'Appendix 4. 2020 IBGE LT'!$E$6:$M$1685,9,FALSE)</f>
        <v>76.483767017491715</v>
      </c>
      <c r="G132" s="37">
        <f>VLOOKUP(_xlfn.CONCAT(D132,0),'Appendix 3b. nax IBGE 2019'!$E$5:$M$1850,9,FALSE)</f>
        <v>76.252447542411645</v>
      </c>
      <c r="H132" s="239">
        <f>INDEX(Summary!$N$5:$Y$88,MATCH(_xlfn.CONCAT(D132,0),Summary!$N$5:$N$88,0),MATCH($H$3,Summary!$N$4:$Y$4,0))</f>
        <v>79.170137411813855</v>
      </c>
      <c r="I132" s="240">
        <f t="shared" si="6"/>
        <v>3.8263556953754038E-2</v>
      </c>
      <c r="J132" s="241">
        <f t="shared" si="7"/>
        <v>2.7996305268391355</v>
      </c>
      <c r="K132" s="242">
        <f t="shared" ref="K132:K195" si="9">E132+J132</f>
        <v>75.966652877187144</v>
      </c>
      <c r="L132" s="241"/>
    </row>
    <row r="133" spans="1:12" x14ac:dyDescent="0.2">
      <c r="A133" t="s">
        <v>42</v>
      </c>
      <c r="B133" t="s">
        <v>48</v>
      </c>
      <c r="C133">
        <v>2009</v>
      </c>
      <c r="D133" t="str">
        <f t="shared" si="8"/>
        <v>AMFemale</v>
      </c>
      <c r="E133">
        <v>73.489470606741094</v>
      </c>
      <c r="F133" s="37">
        <f>VLOOKUP(_xlfn.CONCAT(D133,0),'Appendix 4. 2020 IBGE LT'!$E$6:$M$1685,9,FALSE)</f>
        <v>76.483767017491715</v>
      </c>
      <c r="G133" s="37">
        <f>VLOOKUP(_xlfn.CONCAT(D133,0),'Appendix 3b. nax IBGE 2019'!$E$5:$M$1850,9,FALSE)</f>
        <v>76.252447542411645</v>
      </c>
      <c r="H133" s="239">
        <f>INDEX(Summary!$N$5:$Y$88,MATCH(_xlfn.CONCAT(D133,0),Summary!$N$5:$N$88,0),MATCH($H$3,Summary!$N$4:$Y$4,0))</f>
        <v>79.170137411813855</v>
      </c>
      <c r="I133" s="240">
        <f t="shared" ref="I133:I196" si="10">(H133-$G133)/$G133</f>
        <v>3.8263556953754038E-2</v>
      </c>
      <c r="J133" s="241">
        <f t="shared" ref="J133:J196" si="11">E133*I133</f>
        <v>2.811968544062271</v>
      </c>
      <c r="K133" s="242">
        <f t="shared" si="9"/>
        <v>76.301439150803361</v>
      </c>
      <c r="L133" s="241"/>
    </row>
    <row r="134" spans="1:12" x14ac:dyDescent="0.2">
      <c r="A134" t="s">
        <v>42</v>
      </c>
      <c r="B134" t="s">
        <v>48</v>
      </c>
      <c r="C134">
        <v>2010</v>
      </c>
      <c r="D134" t="str">
        <f t="shared" si="8"/>
        <v>AMFemale</v>
      </c>
      <c r="E134">
        <v>73.805325503677693</v>
      </c>
      <c r="F134" s="37">
        <f>VLOOKUP(_xlfn.CONCAT(D134,0),'Appendix 4. 2020 IBGE LT'!$E$6:$M$1685,9,FALSE)</f>
        <v>76.483767017491715</v>
      </c>
      <c r="G134" s="37">
        <f>VLOOKUP(_xlfn.CONCAT(D134,0),'Appendix 3b. nax IBGE 2019'!$E$5:$M$1850,9,FALSE)</f>
        <v>76.252447542411645</v>
      </c>
      <c r="H134" s="239">
        <f>INDEX(Summary!$N$5:$Y$88,MATCH(_xlfn.CONCAT(D134,0),Summary!$N$5:$N$88,0),MATCH($H$3,Summary!$N$4:$Y$4,0))</f>
        <v>79.170137411813855</v>
      </c>
      <c r="I134" s="240">
        <f t="shared" si="10"/>
        <v>3.8263556953754038E-2</v>
      </c>
      <c r="J134" s="241">
        <f t="shared" si="11"/>
        <v>2.8240542759003269</v>
      </c>
      <c r="K134" s="242">
        <f t="shared" si="9"/>
        <v>76.629379779578016</v>
      </c>
      <c r="L134" s="241"/>
    </row>
    <row r="135" spans="1:12" x14ac:dyDescent="0.2">
      <c r="A135" t="s">
        <v>42</v>
      </c>
      <c r="B135" t="s">
        <v>48</v>
      </c>
      <c r="C135">
        <v>2011</v>
      </c>
      <c r="D135" t="str">
        <f t="shared" si="8"/>
        <v>AMFemale</v>
      </c>
      <c r="E135">
        <v>74.110791757165302</v>
      </c>
      <c r="F135" s="37">
        <f>VLOOKUP(_xlfn.CONCAT(D135,0),'Appendix 4. 2020 IBGE LT'!$E$6:$M$1685,9,FALSE)</f>
        <v>76.483767017491715</v>
      </c>
      <c r="G135" s="37">
        <f>VLOOKUP(_xlfn.CONCAT(D135,0),'Appendix 3b. nax IBGE 2019'!$E$5:$M$1850,9,FALSE)</f>
        <v>76.252447542411645</v>
      </c>
      <c r="H135" s="239">
        <f>INDEX(Summary!$N$5:$Y$88,MATCH(_xlfn.CONCAT(D135,0),Summary!$N$5:$N$88,0),MATCH($H$3,Summary!$N$4:$Y$4,0))</f>
        <v>79.170137411813855</v>
      </c>
      <c r="I135" s="240">
        <f t="shared" si="10"/>
        <v>3.8263556953754038E-2</v>
      </c>
      <c r="J135" s="241">
        <f t="shared" si="11"/>
        <v>2.8357425012880997</v>
      </c>
      <c r="K135" s="242">
        <f t="shared" si="9"/>
        <v>76.946534258453397</v>
      </c>
      <c r="L135" s="241"/>
    </row>
    <row r="136" spans="1:12" x14ac:dyDescent="0.2">
      <c r="A136" t="s">
        <v>42</v>
      </c>
      <c r="B136" t="s">
        <v>48</v>
      </c>
      <c r="C136">
        <v>2012</v>
      </c>
      <c r="D136" t="str">
        <f t="shared" si="8"/>
        <v>AMFemale</v>
      </c>
      <c r="E136">
        <v>74.407715570717897</v>
      </c>
      <c r="F136" s="37">
        <f>VLOOKUP(_xlfn.CONCAT(D136,0),'Appendix 4. 2020 IBGE LT'!$E$6:$M$1685,9,FALSE)</f>
        <v>76.483767017491715</v>
      </c>
      <c r="G136" s="37">
        <f>VLOOKUP(_xlfn.CONCAT(D136,0),'Appendix 3b. nax IBGE 2019'!$E$5:$M$1850,9,FALSE)</f>
        <v>76.252447542411645</v>
      </c>
      <c r="H136" s="239">
        <f>INDEX(Summary!$N$5:$Y$88,MATCH(_xlfn.CONCAT(D136,0),Summary!$N$5:$N$88,0),MATCH($H$3,Summary!$N$4:$Y$4,0))</f>
        <v>79.170137411813855</v>
      </c>
      <c r="I136" s="240">
        <f t="shared" si="10"/>
        <v>3.8263556953754038E-2</v>
      </c>
      <c r="J136" s="241">
        <f t="shared" si="11"/>
        <v>2.8471038625388956</v>
      </c>
      <c r="K136" s="242">
        <f t="shared" si="9"/>
        <v>77.254819433256799</v>
      </c>
      <c r="L136" s="241"/>
    </row>
    <row r="137" spans="1:12" x14ac:dyDescent="0.2">
      <c r="A137" t="s">
        <v>42</v>
      </c>
      <c r="B137" t="s">
        <v>48</v>
      </c>
      <c r="C137">
        <v>2013</v>
      </c>
      <c r="D137" t="str">
        <f t="shared" si="8"/>
        <v>AMFemale</v>
      </c>
      <c r="E137">
        <v>74.696139590021502</v>
      </c>
      <c r="F137" s="37">
        <f>VLOOKUP(_xlfn.CONCAT(D137,0),'Appendix 4. 2020 IBGE LT'!$E$6:$M$1685,9,FALSE)</f>
        <v>76.483767017491715</v>
      </c>
      <c r="G137" s="37">
        <f>VLOOKUP(_xlfn.CONCAT(D137,0),'Appendix 3b. nax IBGE 2019'!$E$5:$M$1850,9,FALSE)</f>
        <v>76.252447542411645</v>
      </c>
      <c r="H137" s="239">
        <f>INDEX(Summary!$N$5:$Y$88,MATCH(_xlfn.CONCAT(D137,0),Summary!$N$5:$N$88,0),MATCH($H$3,Summary!$N$4:$Y$4,0))</f>
        <v>79.170137411813855</v>
      </c>
      <c r="I137" s="240">
        <f t="shared" si="10"/>
        <v>3.8263556953754038E-2</v>
      </c>
      <c r="J137" s="241">
        <f t="shared" si="11"/>
        <v>2.8581399914283496</v>
      </c>
      <c r="K137" s="242">
        <f t="shared" si="9"/>
        <v>77.554279581449848</v>
      </c>
      <c r="L137" s="241"/>
    </row>
    <row r="138" spans="1:12" x14ac:dyDescent="0.2">
      <c r="A138" t="s">
        <v>42</v>
      </c>
      <c r="B138" t="s">
        <v>48</v>
      </c>
      <c r="C138">
        <v>2014</v>
      </c>
      <c r="D138" t="str">
        <f t="shared" si="8"/>
        <v>AMFemale</v>
      </c>
      <c r="E138">
        <v>74.976122451267699</v>
      </c>
      <c r="F138" s="37">
        <f>VLOOKUP(_xlfn.CONCAT(D138,0),'Appendix 4. 2020 IBGE LT'!$E$6:$M$1685,9,FALSE)</f>
        <v>76.483767017491715</v>
      </c>
      <c r="G138" s="37">
        <f>VLOOKUP(_xlfn.CONCAT(D138,0),'Appendix 3b. nax IBGE 2019'!$E$5:$M$1850,9,FALSE)</f>
        <v>76.252447542411645</v>
      </c>
      <c r="H138" s="239">
        <f>INDEX(Summary!$N$5:$Y$88,MATCH(_xlfn.CONCAT(D138,0),Summary!$N$5:$N$88,0),MATCH($H$3,Summary!$N$4:$Y$4,0))</f>
        <v>79.170137411813855</v>
      </c>
      <c r="I138" s="240">
        <f t="shared" si="10"/>
        <v>3.8263556953754038E-2</v>
      </c>
      <c r="J138" s="241">
        <f t="shared" si="11"/>
        <v>2.8688531315857184</v>
      </c>
      <c r="K138" s="242">
        <f t="shared" si="9"/>
        <v>77.844975582853422</v>
      </c>
      <c r="L138" s="241"/>
    </row>
    <row r="139" spans="1:12" x14ac:dyDescent="0.2">
      <c r="A139" t="s">
        <v>42</v>
      </c>
      <c r="B139" t="s">
        <v>48</v>
      </c>
      <c r="C139">
        <v>2015</v>
      </c>
      <c r="D139" t="str">
        <f t="shared" si="8"/>
        <v>AMFemale</v>
      </c>
      <c r="E139">
        <v>75.247737644444896</v>
      </c>
      <c r="F139" s="37">
        <f>VLOOKUP(_xlfn.CONCAT(D139,0),'Appendix 4. 2020 IBGE LT'!$E$6:$M$1685,9,FALSE)</f>
        <v>76.483767017491715</v>
      </c>
      <c r="G139" s="37">
        <f>VLOOKUP(_xlfn.CONCAT(D139,0),'Appendix 3b. nax IBGE 2019'!$E$5:$M$1850,9,FALSE)</f>
        <v>76.252447542411645</v>
      </c>
      <c r="H139" s="239">
        <f>INDEX(Summary!$N$5:$Y$88,MATCH(_xlfn.CONCAT(D139,0),Summary!$N$5:$N$88,0),MATCH($H$3,Summary!$N$4:$Y$4,0))</f>
        <v>79.170137411813855</v>
      </c>
      <c r="I139" s="240">
        <f t="shared" si="10"/>
        <v>3.8263556953754038E-2</v>
      </c>
      <c r="J139" s="241">
        <f t="shared" si="11"/>
        <v>2.8792460949993592</v>
      </c>
      <c r="K139" s="242">
        <f t="shared" si="9"/>
        <v>78.126983739444256</v>
      </c>
      <c r="L139" s="241"/>
    </row>
    <row r="140" spans="1:12" x14ac:dyDescent="0.2">
      <c r="A140" t="s">
        <v>42</v>
      </c>
      <c r="B140" t="s">
        <v>48</v>
      </c>
      <c r="C140">
        <v>2016</v>
      </c>
      <c r="D140" t="str">
        <f t="shared" si="8"/>
        <v>AMFemale</v>
      </c>
      <c r="E140">
        <v>75.511072369610702</v>
      </c>
      <c r="F140" s="37">
        <f>VLOOKUP(_xlfn.CONCAT(D140,0),'Appendix 4. 2020 IBGE LT'!$E$6:$M$1685,9,FALSE)</f>
        <v>76.483767017491715</v>
      </c>
      <c r="G140" s="37">
        <f>VLOOKUP(_xlfn.CONCAT(D140,0),'Appendix 3b. nax IBGE 2019'!$E$5:$M$1850,9,FALSE)</f>
        <v>76.252447542411645</v>
      </c>
      <c r="H140" s="239">
        <f>INDEX(Summary!$N$5:$Y$88,MATCH(_xlfn.CONCAT(D140,0),Summary!$N$5:$N$88,0),MATCH($H$3,Summary!$N$4:$Y$4,0))</f>
        <v>79.170137411813855</v>
      </c>
      <c r="I140" s="240">
        <f t="shared" si="10"/>
        <v>3.8263556953754038E-2</v>
      </c>
      <c r="J140" s="241">
        <f t="shared" si="11"/>
        <v>2.8893222182536418</v>
      </c>
      <c r="K140" s="242">
        <f t="shared" si="9"/>
        <v>78.400394587864341</v>
      </c>
      <c r="L140" s="241"/>
    </row>
    <row r="141" spans="1:12" x14ac:dyDescent="0.2">
      <c r="A141" t="s">
        <v>42</v>
      </c>
      <c r="B141" t="s">
        <v>48</v>
      </c>
      <c r="C141">
        <v>2017</v>
      </c>
      <c r="D141" t="str">
        <f t="shared" si="8"/>
        <v>AMFemale</v>
      </c>
      <c r="E141">
        <v>75.766226396654204</v>
      </c>
      <c r="F141" s="37">
        <f>VLOOKUP(_xlfn.CONCAT(D141,0),'Appendix 4. 2020 IBGE LT'!$E$6:$M$1685,9,FALSE)</f>
        <v>76.483767017491715</v>
      </c>
      <c r="G141" s="37">
        <f>VLOOKUP(_xlfn.CONCAT(D141,0),'Appendix 3b. nax IBGE 2019'!$E$5:$M$1850,9,FALSE)</f>
        <v>76.252447542411645</v>
      </c>
      <c r="H141" s="239">
        <f>INDEX(Summary!$N$5:$Y$88,MATCH(_xlfn.CONCAT(D141,0),Summary!$N$5:$N$88,0),MATCH($H$3,Summary!$N$4:$Y$4,0))</f>
        <v>79.170137411813855</v>
      </c>
      <c r="I141" s="240">
        <f t="shared" si="10"/>
        <v>3.8263556953754038E-2</v>
      </c>
      <c r="J141" s="241">
        <f t="shared" si="11"/>
        <v>2.8990853188994006</v>
      </c>
      <c r="K141" s="242">
        <f t="shared" si="9"/>
        <v>78.665311715553599</v>
      </c>
      <c r="L141" s="241"/>
    </row>
    <row r="142" spans="1:12" x14ac:dyDescent="0.2">
      <c r="A142" t="s">
        <v>42</v>
      </c>
      <c r="B142" t="s">
        <v>48</v>
      </c>
      <c r="C142">
        <v>2018</v>
      </c>
      <c r="D142" t="str">
        <f t="shared" si="8"/>
        <v>AMFemale</v>
      </c>
      <c r="E142">
        <v>76.013310937979398</v>
      </c>
      <c r="F142" s="37">
        <f>VLOOKUP(_xlfn.CONCAT(D142,0),'Appendix 4. 2020 IBGE LT'!$E$6:$M$1685,9,FALSE)</f>
        <v>76.483767017491715</v>
      </c>
      <c r="G142" s="37">
        <f>VLOOKUP(_xlfn.CONCAT(D142,0),'Appendix 3b. nax IBGE 2019'!$E$5:$M$1850,9,FALSE)</f>
        <v>76.252447542411645</v>
      </c>
      <c r="H142" s="239">
        <f>INDEX(Summary!$N$5:$Y$88,MATCH(_xlfn.CONCAT(D142,0),Summary!$N$5:$N$88,0),MATCH($H$3,Summary!$N$4:$Y$4,0))</f>
        <v>79.170137411813855</v>
      </c>
      <c r="I142" s="240">
        <f t="shared" si="10"/>
        <v>3.8263556953754038E-2</v>
      </c>
      <c r="J142" s="241">
        <f t="shared" si="11"/>
        <v>2.9085396523187894</v>
      </c>
      <c r="K142" s="242">
        <f t="shared" si="9"/>
        <v>78.921850590298192</v>
      </c>
      <c r="L142" s="241"/>
    </row>
    <row r="143" spans="1:12" x14ac:dyDescent="0.2">
      <c r="A143" t="s">
        <v>42</v>
      </c>
      <c r="B143" t="s">
        <v>48</v>
      </c>
      <c r="C143">
        <v>2019</v>
      </c>
      <c r="D143" t="str">
        <f t="shared" si="8"/>
        <v>AMFemale</v>
      </c>
      <c r="E143">
        <v>76.252447542411602</v>
      </c>
      <c r="F143" s="37">
        <f>VLOOKUP(_xlfn.CONCAT(D143,0),'Appendix 4. 2020 IBGE LT'!$E$6:$M$1685,9,FALSE)</f>
        <v>76.483767017491715</v>
      </c>
      <c r="G143" s="37">
        <f>VLOOKUP(_xlfn.CONCAT(D143,0),'Appendix 3b. nax IBGE 2019'!$E$5:$M$1850,9,FALSE)</f>
        <v>76.252447542411645</v>
      </c>
      <c r="H143" s="239">
        <f>INDEX(Summary!$N$5:$Y$88,MATCH(_xlfn.CONCAT(D143,0),Summary!$N$5:$N$88,0),MATCH($H$3,Summary!$N$4:$Y$4,0))</f>
        <v>79.170137411813855</v>
      </c>
      <c r="I143" s="240">
        <f t="shared" si="10"/>
        <v>3.8263556953754038E-2</v>
      </c>
      <c r="J143" s="241">
        <f t="shared" si="11"/>
        <v>2.9176898694022086</v>
      </c>
      <c r="K143" s="242">
        <f t="shared" si="9"/>
        <v>79.170137411813812</v>
      </c>
      <c r="L143" s="241"/>
    </row>
    <row r="144" spans="1:12" x14ac:dyDescent="0.2">
      <c r="A144" t="s">
        <v>42</v>
      </c>
      <c r="B144" t="s">
        <v>47</v>
      </c>
      <c r="C144">
        <v>2000</v>
      </c>
      <c r="D144" t="str">
        <f t="shared" si="8"/>
        <v>AMMale</v>
      </c>
      <c r="E144">
        <v>64.658004165032395</v>
      </c>
      <c r="F144" s="37">
        <f>VLOOKUP(_xlfn.CONCAT(D144,0),'Appendix 4. 2020 IBGE LT'!$E$6:$M$1685,9,FALSE)</f>
        <v>69.472294102907</v>
      </c>
      <c r="G144" s="37">
        <f>VLOOKUP(_xlfn.CONCAT(D144,0),'Appendix 3b. nax IBGE 2019'!$E$5:$M$1850,9,FALSE)</f>
        <v>69.271264925519958</v>
      </c>
      <c r="H144" s="239">
        <f>INDEX(Summary!$N$5:$Y$88,MATCH(_xlfn.CONCAT(D144,0),Summary!$N$5:$N$88,0),MATCH($H$3,Summary!$N$4:$Y$4,0))</f>
        <v>71.900392931620075</v>
      </c>
      <c r="I144" s="240">
        <f t="shared" si="10"/>
        <v>3.7954092637501852E-2</v>
      </c>
      <c r="J144" s="241">
        <f t="shared" si="11"/>
        <v>2.4540358798356201</v>
      </c>
      <c r="K144" s="242">
        <f t="shared" si="9"/>
        <v>67.11204004486801</v>
      </c>
      <c r="L144" s="241"/>
    </row>
    <row r="145" spans="1:12" x14ac:dyDescent="0.2">
      <c r="A145" t="s">
        <v>42</v>
      </c>
      <c r="B145" t="s">
        <v>47</v>
      </c>
      <c r="C145">
        <v>2001</v>
      </c>
      <c r="D145" t="str">
        <f t="shared" si="8"/>
        <v>AMMale</v>
      </c>
      <c r="E145">
        <v>64.935344188483299</v>
      </c>
      <c r="F145" s="37">
        <f>VLOOKUP(_xlfn.CONCAT(D145,0),'Appendix 4. 2020 IBGE LT'!$E$6:$M$1685,9,FALSE)</f>
        <v>69.472294102907</v>
      </c>
      <c r="G145" s="37">
        <f>VLOOKUP(_xlfn.CONCAT(D145,0),'Appendix 3b. nax IBGE 2019'!$E$5:$M$1850,9,FALSE)</f>
        <v>69.271264925519958</v>
      </c>
      <c r="H145" s="239">
        <f>INDEX(Summary!$N$5:$Y$88,MATCH(_xlfn.CONCAT(D145,0),Summary!$N$5:$N$88,0),MATCH($H$3,Summary!$N$4:$Y$4,0))</f>
        <v>71.900392931620075</v>
      </c>
      <c r="I145" s="240">
        <f t="shared" si="10"/>
        <v>3.7954092637501852E-2</v>
      </c>
      <c r="J145" s="241">
        <f t="shared" si="11"/>
        <v>2.4645620687777625</v>
      </c>
      <c r="K145" s="242">
        <f t="shared" si="9"/>
        <v>67.399906257261065</v>
      </c>
      <c r="L145" s="241"/>
    </row>
    <row r="146" spans="1:12" x14ac:dyDescent="0.2">
      <c r="A146" t="s">
        <v>42</v>
      </c>
      <c r="B146" t="s">
        <v>47</v>
      </c>
      <c r="C146">
        <v>2002</v>
      </c>
      <c r="D146" t="str">
        <f t="shared" si="8"/>
        <v>AMMale</v>
      </c>
      <c r="E146">
        <v>65.209439812350794</v>
      </c>
      <c r="F146" s="37">
        <f>VLOOKUP(_xlfn.CONCAT(D146,0),'Appendix 4. 2020 IBGE LT'!$E$6:$M$1685,9,FALSE)</f>
        <v>69.472294102907</v>
      </c>
      <c r="G146" s="37">
        <f>VLOOKUP(_xlfn.CONCAT(D146,0),'Appendix 3b. nax IBGE 2019'!$E$5:$M$1850,9,FALSE)</f>
        <v>69.271264925519958</v>
      </c>
      <c r="H146" s="239">
        <f>INDEX(Summary!$N$5:$Y$88,MATCH(_xlfn.CONCAT(D146,0),Summary!$N$5:$N$88,0),MATCH($H$3,Summary!$N$4:$Y$4,0))</f>
        <v>71.900392931620075</v>
      </c>
      <c r="I146" s="240">
        <f t="shared" si="10"/>
        <v>3.7954092637501852E-2</v>
      </c>
      <c r="J146" s="241">
        <f t="shared" si="11"/>
        <v>2.4749651194775635</v>
      </c>
      <c r="K146" s="242">
        <f t="shared" si="9"/>
        <v>67.684404931828354</v>
      </c>
      <c r="L146" s="241"/>
    </row>
    <row r="147" spans="1:12" x14ac:dyDescent="0.2">
      <c r="A147" t="s">
        <v>42</v>
      </c>
      <c r="B147" t="s">
        <v>47</v>
      </c>
      <c r="C147">
        <v>2003</v>
      </c>
      <c r="D147" t="str">
        <f t="shared" si="8"/>
        <v>AMMale</v>
      </c>
      <c r="E147">
        <v>65.4801577012297</v>
      </c>
      <c r="F147" s="37">
        <f>VLOOKUP(_xlfn.CONCAT(D147,0),'Appendix 4. 2020 IBGE LT'!$E$6:$M$1685,9,FALSE)</f>
        <v>69.472294102907</v>
      </c>
      <c r="G147" s="37">
        <f>VLOOKUP(_xlfn.CONCAT(D147,0),'Appendix 3b. nax IBGE 2019'!$E$5:$M$1850,9,FALSE)</f>
        <v>69.271264925519958</v>
      </c>
      <c r="H147" s="239">
        <f>INDEX(Summary!$N$5:$Y$88,MATCH(_xlfn.CONCAT(D147,0),Summary!$N$5:$N$88,0),MATCH($H$3,Summary!$N$4:$Y$4,0))</f>
        <v>71.900392931620075</v>
      </c>
      <c r="I147" s="240">
        <f t="shared" si="10"/>
        <v>3.7954092637501852E-2</v>
      </c>
      <c r="J147" s="241">
        <f t="shared" si="11"/>
        <v>2.4852399713107025</v>
      </c>
      <c r="K147" s="242">
        <f t="shared" si="9"/>
        <v>67.965397672540405</v>
      </c>
      <c r="L147" s="241"/>
    </row>
    <row r="148" spans="1:12" x14ac:dyDescent="0.2">
      <c r="A148" t="s">
        <v>42</v>
      </c>
      <c r="B148" t="s">
        <v>47</v>
      </c>
      <c r="C148">
        <v>2004</v>
      </c>
      <c r="D148" t="str">
        <f t="shared" si="8"/>
        <v>AMMale</v>
      </c>
      <c r="E148">
        <v>65.747372791675005</v>
      </c>
      <c r="F148" s="37">
        <f>VLOOKUP(_xlfn.CONCAT(D148,0),'Appendix 4. 2020 IBGE LT'!$E$6:$M$1685,9,FALSE)</f>
        <v>69.472294102907</v>
      </c>
      <c r="G148" s="37">
        <f>VLOOKUP(_xlfn.CONCAT(D148,0),'Appendix 3b. nax IBGE 2019'!$E$5:$M$1850,9,FALSE)</f>
        <v>69.271264925519958</v>
      </c>
      <c r="H148" s="239">
        <f>INDEX(Summary!$N$5:$Y$88,MATCH(_xlfn.CONCAT(D148,0),Summary!$N$5:$N$88,0),MATCH($H$3,Summary!$N$4:$Y$4,0))</f>
        <v>71.900392931620075</v>
      </c>
      <c r="I148" s="240">
        <f t="shared" si="10"/>
        <v>3.7954092637501852E-2</v>
      </c>
      <c r="J148" s="241">
        <f t="shared" si="11"/>
        <v>2.4953818776076018</v>
      </c>
      <c r="K148" s="242">
        <f t="shared" si="9"/>
        <v>68.242754669282604</v>
      </c>
      <c r="L148" s="241"/>
    </row>
    <row r="149" spans="1:12" x14ac:dyDescent="0.2">
      <c r="A149" t="s">
        <v>42</v>
      </c>
      <c r="B149" t="s">
        <v>47</v>
      </c>
      <c r="C149">
        <v>2005</v>
      </c>
      <c r="D149" t="str">
        <f t="shared" si="8"/>
        <v>AMMale</v>
      </c>
      <c r="E149">
        <v>66.010968000439107</v>
      </c>
      <c r="F149" s="37">
        <f>VLOOKUP(_xlfn.CONCAT(D149,0),'Appendix 4. 2020 IBGE LT'!$E$6:$M$1685,9,FALSE)</f>
        <v>69.472294102907</v>
      </c>
      <c r="G149" s="37">
        <f>VLOOKUP(_xlfn.CONCAT(D149,0),'Appendix 3b. nax IBGE 2019'!$E$5:$M$1850,9,FALSE)</f>
        <v>69.271264925519958</v>
      </c>
      <c r="H149" s="239">
        <f>INDEX(Summary!$N$5:$Y$88,MATCH(_xlfn.CONCAT(D149,0),Summary!$N$5:$N$88,0),MATCH($H$3,Summary!$N$4:$Y$4,0))</f>
        <v>71.900392931620075</v>
      </c>
      <c r="I149" s="240">
        <f t="shared" si="10"/>
        <v>3.7954092637501852E-2</v>
      </c>
      <c r="J149" s="241">
        <f t="shared" si="11"/>
        <v>2.505386394579836</v>
      </c>
      <c r="K149" s="242">
        <f t="shared" si="9"/>
        <v>68.516354395018936</v>
      </c>
      <c r="L149" s="241"/>
    </row>
    <row r="150" spans="1:12" x14ac:dyDescent="0.2">
      <c r="A150" t="s">
        <v>42</v>
      </c>
      <c r="B150" t="s">
        <v>47</v>
      </c>
      <c r="C150">
        <v>2006</v>
      </c>
      <c r="D150" t="str">
        <f t="shared" si="8"/>
        <v>AMMale</v>
      </c>
      <c r="E150">
        <v>66.270833794159799</v>
      </c>
      <c r="F150" s="37">
        <f>VLOOKUP(_xlfn.CONCAT(D150,0),'Appendix 4. 2020 IBGE LT'!$E$6:$M$1685,9,FALSE)</f>
        <v>69.472294102907</v>
      </c>
      <c r="G150" s="37">
        <f>VLOOKUP(_xlfn.CONCAT(D150,0),'Appendix 3b. nax IBGE 2019'!$E$5:$M$1850,9,FALSE)</f>
        <v>69.271264925519958</v>
      </c>
      <c r="H150" s="239">
        <f>INDEX(Summary!$N$5:$Y$88,MATCH(_xlfn.CONCAT(D150,0),Summary!$N$5:$N$88,0),MATCH($H$3,Summary!$N$4:$Y$4,0))</f>
        <v>71.900392931620075</v>
      </c>
      <c r="I150" s="240">
        <f t="shared" si="10"/>
        <v>3.7954092637501852E-2</v>
      </c>
      <c r="J150" s="241">
        <f t="shared" si="11"/>
        <v>2.5152493649880294</v>
      </c>
      <c r="K150" s="242">
        <f t="shared" si="9"/>
        <v>68.786083159147822</v>
      </c>
      <c r="L150" s="241"/>
    </row>
    <row r="151" spans="1:12" x14ac:dyDescent="0.2">
      <c r="A151" t="s">
        <v>42</v>
      </c>
      <c r="B151" t="s">
        <v>47</v>
      </c>
      <c r="C151">
        <v>2007</v>
      </c>
      <c r="D151" t="str">
        <f t="shared" si="8"/>
        <v>AMMale</v>
      </c>
      <c r="E151">
        <v>66.526867677195696</v>
      </c>
      <c r="F151" s="37">
        <f>VLOOKUP(_xlfn.CONCAT(D151,0),'Appendix 4. 2020 IBGE LT'!$E$6:$M$1685,9,FALSE)</f>
        <v>69.472294102907</v>
      </c>
      <c r="G151" s="37">
        <f>VLOOKUP(_xlfn.CONCAT(D151,0),'Appendix 3b. nax IBGE 2019'!$E$5:$M$1850,9,FALSE)</f>
        <v>69.271264925519958</v>
      </c>
      <c r="H151" s="239">
        <f>INDEX(Summary!$N$5:$Y$88,MATCH(_xlfn.CONCAT(D151,0),Summary!$N$5:$N$88,0),MATCH($H$3,Summary!$N$4:$Y$4,0))</f>
        <v>71.900392931620075</v>
      </c>
      <c r="I151" s="240">
        <f t="shared" si="10"/>
        <v>3.7954092637501852E-2</v>
      </c>
      <c r="J151" s="241">
        <f t="shared" si="11"/>
        <v>2.5249668987031133</v>
      </c>
      <c r="K151" s="242">
        <f t="shared" si="9"/>
        <v>69.051834575898809</v>
      </c>
      <c r="L151" s="241"/>
    </row>
    <row r="152" spans="1:12" x14ac:dyDescent="0.2">
      <c r="A152" t="s">
        <v>42</v>
      </c>
      <c r="B152" t="s">
        <v>47</v>
      </c>
      <c r="C152">
        <v>2008</v>
      </c>
      <c r="D152" t="str">
        <f t="shared" si="8"/>
        <v>AMMale</v>
      </c>
      <c r="E152">
        <v>66.778973698916303</v>
      </c>
      <c r="F152" s="37">
        <f>VLOOKUP(_xlfn.CONCAT(D152,0),'Appendix 4. 2020 IBGE LT'!$E$6:$M$1685,9,FALSE)</f>
        <v>69.472294102907</v>
      </c>
      <c r="G152" s="37">
        <f>VLOOKUP(_xlfn.CONCAT(D152,0),'Appendix 3b. nax IBGE 2019'!$E$5:$M$1850,9,FALSE)</f>
        <v>69.271264925519958</v>
      </c>
      <c r="H152" s="239">
        <f>INDEX(Summary!$N$5:$Y$88,MATCH(_xlfn.CONCAT(D152,0),Summary!$N$5:$N$88,0),MATCH($H$3,Summary!$N$4:$Y$4,0))</f>
        <v>71.900392931620075</v>
      </c>
      <c r="I152" s="240">
        <f t="shared" si="10"/>
        <v>3.7954092637501852E-2</v>
      </c>
      <c r="J152" s="241">
        <f t="shared" si="11"/>
        <v>2.534535354005969</v>
      </c>
      <c r="K152" s="242">
        <f t="shared" si="9"/>
        <v>69.313509052922271</v>
      </c>
      <c r="L152" s="241"/>
    </row>
    <row r="153" spans="1:12" x14ac:dyDescent="0.2">
      <c r="A153" t="s">
        <v>42</v>
      </c>
      <c r="B153" t="s">
        <v>47</v>
      </c>
      <c r="C153">
        <v>2009</v>
      </c>
      <c r="D153" t="str">
        <f t="shared" si="8"/>
        <v>AMMale</v>
      </c>
      <c r="E153">
        <v>67.025630465727104</v>
      </c>
      <c r="F153" s="37">
        <f>VLOOKUP(_xlfn.CONCAT(D153,0),'Appendix 4. 2020 IBGE LT'!$E$6:$M$1685,9,FALSE)</f>
        <v>69.472294102907</v>
      </c>
      <c r="G153" s="37">
        <f>VLOOKUP(_xlfn.CONCAT(D153,0),'Appendix 3b. nax IBGE 2019'!$E$5:$M$1850,9,FALSE)</f>
        <v>69.271264925519958</v>
      </c>
      <c r="H153" s="239">
        <f>INDEX(Summary!$N$5:$Y$88,MATCH(_xlfn.CONCAT(D153,0),Summary!$N$5:$N$88,0),MATCH($H$3,Summary!$N$4:$Y$4,0))</f>
        <v>71.900392931620075</v>
      </c>
      <c r="I153" s="240">
        <f t="shared" si="10"/>
        <v>3.7954092637501852E-2</v>
      </c>
      <c r="J153" s="241">
        <f t="shared" si="11"/>
        <v>2.5438969877831727</v>
      </c>
      <c r="K153" s="242">
        <f t="shared" si="9"/>
        <v>69.569527453510275</v>
      </c>
      <c r="L153" s="241"/>
    </row>
    <row r="154" spans="1:12" x14ac:dyDescent="0.2">
      <c r="A154" t="s">
        <v>42</v>
      </c>
      <c r="B154" t="s">
        <v>47</v>
      </c>
      <c r="C154">
        <v>2010</v>
      </c>
      <c r="D154" t="str">
        <f t="shared" si="8"/>
        <v>AMMale</v>
      </c>
      <c r="E154">
        <v>67.271049521653296</v>
      </c>
      <c r="F154" s="37">
        <f>VLOOKUP(_xlfn.CONCAT(D154,0),'Appendix 4. 2020 IBGE LT'!$E$6:$M$1685,9,FALSE)</f>
        <v>69.472294102907</v>
      </c>
      <c r="G154" s="37">
        <f>VLOOKUP(_xlfn.CONCAT(D154,0),'Appendix 3b. nax IBGE 2019'!$E$5:$M$1850,9,FALSE)</f>
        <v>69.271264925519958</v>
      </c>
      <c r="H154" s="239">
        <f>INDEX(Summary!$N$5:$Y$88,MATCH(_xlfn.CONCAT(D154,0),Summary!$N$5:$N$88,0),MATCH($H$3,Summary!$N$4:$Y$4,0))</f>
        <v>71.900392931620075</v>
      </c>
      <c r="I154" s="240">
        <f t="shared" si="10"/>
        <v>3.7954092637501852E-2</v>
      </c>
      <c r="J154" s="241">
        <f t="shared" si="11"/>
        <v>2.5532116453668037</v>
      </c>
      <c r="K154" s="242">
        <f t="shared" si="9"/>
        <v>69.824261167020097</v>
      </c>
      <c r="L154" s="241"/>
    </row>
    <row r="155" spans="1:12" x14ac:dyDescent="0.2">
      <c r="A155" t="s">
        <v>42</v>
      </c>
      <c r="B155" t="s">
        <v>47</v>
      </c>
      <c r="C155">
        <v>2011</v>
      </c>
      <c r="D155" t="str">
        <f t="shared" si="8"/>
        <v>AMMale</v>
      </c>
      <c r="E155">
        <v>67.508923551090007</v>
      </c>
      <c r="F155" s="37">
        <f>VLOOKUP(_xlfn.CONCAT(D155,0),'Appendix 4. 2020 IBGE LT'!$E$6:$M$1685,9,FALSE)</f>
        <v>69.472294102907</v>
      </c>
      <c r="G155" s="37">
        <f>VLOOKUP(_xlfn.CONCAT(D155,0),'Appendix 3b. nax IBGE 2019'!$E$5:$M$1850,9,FALSE)</f>
        <v>69.271264925519958</v>
      </c>
      <c r="H155" s="239">
        <f>INDEX(Summary!$N$5:$Y$88,MATCH(_xlfn.CONCAT(D155,0),Summary!$N$5:$N$88,0),MATCH($H$3,Summary!$N$4:$Y$4,0))</f>
        <v>71.900392931620075</v>
      </c>
      <c r="I155" s="240">
        <f t="shared" si="10"/>
        <v>3.7954092637501852E-2</v>
      </c>
      <c r="J155" s="241">
        <f t="shared" si="11"/>
        <v>2.5622399383161008</v>
      </c>
      <c r="K155" s="242">
        <f t="shared" si="9"/>
        <v>70.071163489406104</v>
      </c>
      <c r="L155" s="241"/>
    </row>
    <row r="156" spans="1:12" x14ac:dyDescent="0.2">
      <c r="A156" t="s">
        <v>42</v>
      </c>
      <c r="B156" t="s">
        <v>47</v>
      </c>
      <c r="C156">
        <v>2012</v>
      </c>
      <c r="D156" t="str">
        <f t="shared" si="8"/>
        <v>AMMale</v>
      </c>
      <c r="E156">
        <v>67.745011342917707</v>
      </c>
      <c r="F156" s="37">
        <f>VLOOKUP(_xlfn.CONCAT(D156,0),'Appendix 4. 2020 IBGE LT'!$E$6:$M$1685,9,FALSE)</f>
        <v>69.472294102907</v>
      </c>
      <c r="G156" s="37">
        <f>VLOOKUP(_xlfn.CONCAT(D156,0),'Appendix 3b. nax IBGE 2019'!$E$5:$M$1850,9,FALSE)</f>
        <v>69.271264925519958</v>
      </c>
      <c r="H156" s="239">
        <f>INDEX(Summary!$N$5:$Y$88,MATCH(_xlfn.CONCAT(D156,0),Summary!$N$5:$N$88,0),MATCH($H$3,Summary!$N$4:$Y$4,0))</f>
        <v>71.900392931620075</v>
      </c>
      <c r="I156" s="240">
        <f t="shared" si="10"/>
        <v>3.7954092637501852E-2</v>
      </c>
      <c r="J156" s="241">
        <f t="shared" si="11"/>
        <v>2.5712004362377123</v>
      </c>
      <c r="K156" s="242">
        <f t="shared" si="9"/>
        <v>70.316211779155424</v>
      </c>
      <c r="L156" s="241"/>
    </row>
    <row r="157" spans="1:12" x14ac:dyDescent="0.2">
      <c r="A157" t="s">
        <v>42</v>
      </c>
      <c r="B157" t="s">
        <v>47</v>
      </c>
      <c r="C157">
        <v>2013</v>
      </c>
      <c r="D157" t="str">
        <f t="shared" si="8"/>
        <v>AMMale</v>
      </c>
      <c r="E157">
        <v>67.975745768155207</v>
      </c>
      <c r="F157" s="37">
        <f>VLOOKUP(_xlfn.CONCAT(D157,0),'Appendix 4. 2020 IBGE LT'!$E$6:$M$1685,9,FALSE)</f>
        <v>69.472294102907</v>
      </c>
      <c r="G157" s="37">
        <f>VLOOKUP(_xlfn.CONCAT(D157,0),'Appendix 3b. nax IBGE 2019'!$E$5:$M$1850,9,FALSE)</f>
        <v>69.271264925519958</v>
      </c>
      <c r="H157" s="239">
        <f>INDEX(Summary!$N$5:$Y$88,MATCH(_xlfn.CONCAT(D157,0),Summary!$N$5:$N$88,0),MATCH($H$3,Summary!$N$4:$Y$4,0))</f>
        <v>71.900392931620075</v>
      </c>
      <c r="I157" s="240">
        <f t="shared" si="10"/>
        <v>3.7954092637501852E-2</v>
      </c>
      <c r="J157" s="241">
        <f t="shared" si="11"/>
        <v>2.5799577519878372</v>
      </c>
      <c r="K157" s="242">
        <f t="shared" si="9"/>
        <v>70.555703520143041</v>
      </c>
      <c r="L157" s="241"/>
    </row>
    <row r="158" spans="1:12" x14ac:dyDescent="0.2">
      <c r="A158" t="s">
        <v>42</v>
      </c>
      <c r="B158" t="s">
        <v>47</v>
      </c>
      <c r="C158">
        <v>2014</v>
      </c>
      <c r="D158" t="str">
        <f t="shared" si="8"/>
        <v>AMMale</v>
      </c>
      <c r="E158">
        <v>68.202275342687201</v>
      </c>
      <c r="F158" s="37">
        <f>VLOOKUP(_xlfn.CONCAT(D158,0),'Appendix 4. 2020 IBGE LT'!$E$6:$M$1685,9,FALSE)</f>
        <v>69.472294102907</v>
      </c>
      <c r="G158" s="37">
        <f>VLOOKUP(_xlfn.CONCAT(D158,0),'Appendix 3b. nax IBGE 2019'!$E$5:$M$1850,9,FALSE)</f>
        <v>69.271264925519958</v>
      </c>
      <c r="H158" s="239">
        <f>INDEX(Summary!$N$5:$Y$88,MATCH(_xlfn.CONCAT(D158,0),Summary!$N$5:$N$88,0),MATCH($H$3,Summary!$N$4:$Y$4,0))</f>
        <v>71.900392931620075</v>
      </c>
      <c r="I158" s="240">
        <f t="shared" si="10"/>
        <v>3.7954092637501852E-2</v>
      </c>
      <c r="J158" s="241">
        <f t="shared" si="11"/>
        <v>2.5885554764447583</v>
      </c>
      <c r="K158" s="242">
        <f t="shared" si="9"/>
        <v>70.790830819131955</v>
      </c>
      <c r="L158" s="241"/>
    </row>
    <row r="159" spans="1:12" x14ac:dyDescent="0.2">
      <c r="A159" t="s">
        <v>42</v>
      </c>
      <c r="B159" t="s">
        <v>47</v>
      </c>
      <c r="C159">
        <v>2015</v>
      </c>
      <c r="D159" t="str">
        <f t="shared" si="8"/>
        <v>AMMale</v>
      </c>
      <c r="E159">
        <v>68.424577431844497</v>
      </c>
      <c r="F159" s="37">
        <f>VLOOKUP(_xlfn.CONCAT(D159,0),'Appendix 4. 2020 IBGE LT'!$E$6:$M$1685,9,FALSE)</f>
        <v>69.472294102907</v>
      </c>
      <c r="G159" s="37">
        <f>VLOOKUP(_xlfn.CONCAT(D159,0),'Appendix 3b. nax IBGE 2019'!$E$5:$M$1850,9,FALSE)</f>
        <v>69.271264925519958</v>
      </c>
      <c r="H159" s="239">
        <f>INDEX(Summary!$N$5:$Y$88,MATCH(_xlfn.CONCAT(D159,0),Summary!$N$5:$N$88,0),MATCH($H$3,Summary!$N$4:$Y$4,0))</f>
        <v>71.900392931620075</v>
      </c>
      <c r="I159" s="240">
        <f t="shared" si="10"/>
        <v>3.7954092637501852E-2</v>
      </c>
      <c r="J159" s="241">
        <f t="shared" si="11"/>
        <v>2.5969927505301444</v>
      </c>
      <c r="K159" s="242">
        <f t="shared" si="9"/>
        <v>71.021570182374646</v>
      </c>
      <c r="L159" s="241"/>
    </row>
    <row r="160" spans="1:12" x14ac:dyDescent="0.2">
      <c r="A160" t="s">
        <v>42</v>
      </c>
      <c r="B160" t="s">
        <v>47</v>
      </c>
      <c r="C160">
        <v>2016</v>
      </c>
      <c r="D160" t="str">
        <f t="shared" si="8"/>
        <v>AMMale</v>
      </c>
      <c r="E160">
        <v>68.642635414969206</v>
      </c>
      <c r="F160" s="37">
        <f>VLOOKUP(_xlfn.CONCAT(D160,0),'Appendix 4. 2020 IBGE LT'!$E$6:$M$1685,9,FALSE)</f>
        <v>69.472294102907</v>
      </c>
      <c r="G160" s="37">
        <f>VLOOKUP(_xlfn.CONCAT(D160,0),'Appendix 3b. nax IBGE 2019'!$E$5:$M$1850,9,FALSE)</f>
        <v>69.271264925519958</v>
      </c>
      <c r="H160" s="239">
        <f>INDEX(Summary!$N$5:$Y$88,MATCH(_xlfn.CONCAT(D160,0),Summary!$N$5:$N$88,0),MATCH($H$3,Summary!$N$4:$Y$4,0))</f>
        <v>71.900392931620075</v>
      </c>
      <c r="I160" s="240">
        <f t="shared" si="10"/>
        <v>3.7954092637501852E-2</v>
      </c>
      <c r="J160" s="241">
        <f t="shared" si="11"/>
        <v>2.6052689434220064</v>
      </c>
      <c r="K160" s="242">
        <f t="shared" si="9"/>
        <v>71.24790435839121</v>
      </c>
      <c r="L160" s="241"/>
    </row>
    <row r="161" spans="1:12" x14ac:dyDescent="0.2">
      <c r="A161" t="s">
        <v>42</v>
      </c>
      <c r="B161" t="s">
        <v>47</v>
      </c>
      <c r="C161">
        <v>2017</v>
      </c>
      <c r="D161" t="str">
        <f t="shared" si="8"/>
        <v>AMMale</v>
      </c>
      <c r="E161">
        <v>68.856438508279595</v>
      </c>
      <c r="F161" s="37">
        <f>VLOOKUP(_xlfn.CONCAT(D161,0),'Appendix 4. 2020 IBGE LT'!$E$6:$M$1685,9,FALSE)</f>
        <v>69.472294102907</v>
      </c>
      <c r="G161" s="37">
        <f>VLOOKUP(_xlfn.CONCAT(D161,0),'Appendix 3b. nax IBGE 2019'!$E$5:$M$1850,9,FALSE)</f>
        <v>69.271264925519958</v>
      </c>
      <c r="H161" s="239">
        <f>INDEX(Summary!$N$5:$Y$88,MATCH(_xlfn.CONCAT(D161,0),Summary!$N$5:$N$88,0),MATCH($H$3,Summary!$N$4:$Y$4,0))</f>
        <v>71.900392931620075</v>
      </c>
      <c r="I161" s="240">
        <f t="shared" si="10"/>
        <v>3.7954092637501852E-2</v>
      </c>
      <c r="J161" s="241">
        <f t="shared" si="11"/>
        <v>2.6133836458316937</v>
      </c>
      <c r="K161" s="242">
        <f t="shared" si="9"/>
        <v>71.469822154111284</v>
      </c>
      <c r="L161" s="241"/>
    </row>
    <row r="162" spans="1:12" x14ac:dyDescent="0.2">
      <c r="A162" t="s">
        <v>42</v>
      </c>
      <c r="B162" t="s">
        <v>47</v>
      </c>
      <c r="C162">
        <v>2018</v>
      </c>
      <c r="D162" t="str">
        <f t="shared" si="8"/>
        <v>AMMale</v>
      </c>
      <c r="E162">
        <v>69.065981575277405</v>
      </c>
      <c r="F162" s="37">
        <f>VLOOKUP(_xlfn.CONCAT(D162,0),'Appendix 4. 2020 IBGE LT'!$E$6:$M$1685,9,FALSE)</f>
        <v>69.472294102907</v>
      </c>
      <c r="G162" s="37">
        <f>VLOOKUP(_xlfn.CONCAT(D162,0),'Appendix 3b. nax IBGE 2019'!$E$5:$M$1850,9,FALSE)</f>
        <v>69.271264925519958</v>
      </c>
      <c r="H162" s="239">
        <f>INDEX(Summary!$N$5:$Y$88,MATCH(_xlfn.CONCAT(D162,0),Summary!$N$5:$N$88,0),MATCH($H$3,Summary!$N$4:$Y$4,0))</f>
        <v>71.900392931620075</v>
      </c>
      <c r="I162" s="240">
        <f t="shared" si="10"/>
        <v>3.7954092637501852E-2</v>
      </c>
      <c r="J162" s="241">
        <f t="shared" si="11"/>
        <v>2.6213366628080745</v>
      </c>
      <c r="K162" s="242">
        <f t="shared" si="9"/>
        <v>71.687318238085481</v>
      </c>
      <c r="L162" s="241"/>
    </row>
    <row r="163" spans="1:12" x14ac:dyDescent="0.2">
      <c r="A163" t="s">
        <v>42</v>
      </c>
      <c r="B163" t="s">
        <v>47</v>
      </c>
      <c r="C163">
        <v>2019</v>
      </c>
      <c r="D163" t="str">
        <f t="shared" si="8"/>
        <v>AMMale</v>
      </c>
      <c r="E163">
        <v>69.271264925519901</v>
      </c>
      <c r="F163" s="37">
        <f>VLOOKUP(_xlfn.CONCAT(D163,0),'Appendix 4. 2020 IBGE LT'!$E$6:$M$1685,9,FALSE)</f>
        <v>69.472294102907</v>
      </c>
      <c r="G163" s="37">
        <f>VLOOKUP(_xlfn.CONCAT(D163,0),'Appendix 3b. nax IBGE 2019'!$E$5:$M$1850,9,FALSE)</f>
        <v>69.271264925519958</v>
      </c>
      <c r="H163" s="239">
        <f>INDEX(Summary!$N$5:$Y$88,MATCH(_xlfn.CONCAT(D163,0),Summary!$N$5:$N$88,0),MATCH($H$3,Summary!$N$4:$Y$4,0))</f>
        <v>71.900392931620075</v>
      </c>
      <c r="I163" s="240">
        <f t="shared" si="10"/>
        <v>3.7954092637501852E-2</v>
      </c>
      <c r="J163" s="241">
        <f t="shared" si="11"/>
        <v>2.6291280061001152</v>
      </c>
      <c r="K163" s="242">
        <f t="shared" si="9"/>
        <v>71.900392931620019</v>
      </c>
      <c r="L163" s="241"/>
    </row>
    <row r="164" spans="1:12" x14ac:dyDescent="0.2">
      <c r="A164" t="s">
        <v>42</v>
      </c>
      <c r="B164" t="s">
        <v>3</v>
      </c>
      <c r="C164">
        <v>2000</v>
      </c>
      <c r="D164" t="str">
        <f t="shared" si="8"/>
        <v>AMTotal</v>
      </c>
      <c r="E164">
        <v>67.277257373551805</v>
      </c>
      <c r="F164" s="37">
        <f>VLOOKUP(_xlfn.CONCAT(D164,0),'Appendix 4. 2020 IBGE LT'!$E$6:$M$1685,9,FALSE)</f>
        <v>72.806134004974695</v>
      </c>
      <c r="G164" s="37">
        <f>VLOOKUP(_xlfn.CONCAT(D164,0),'Appendix 3b. nax IBGE 2019'!$E$5:$M$1850,9,FALSE)</f>
        <v>72.590686588049607</v>
      </c>
      <c r="H164" s="239">
        <f>INDEX(Summary!$N$5:$Y$88,MATCH(_xlfn.CONCAT(D164,0),Summary!$N$5:$N$88,0),MATCH($H$3,Summary!$N$4:$Y$4,0))</f>
        <v>75.366547886185785</v>
      </c>
      <c r="I164" s="240">
        <f t="shared" si="10"/>
        <v>3.8239909671734115E-2</v>
      </c>
      <c r="J164" s="241">
        <f t="shared" si="11"/>
        <v>2.5726762449266292</v>
      </c>
      <c r="K164" s="242">
        <f t="shared" si="9"/>
        <v>69.849933618478431</v>
      </c>
      <c r="L164" s="241"/>
    </row>
    <row r="165" spans="1:12" x14ac:dyDescent="0.2">
      <c r="A165" t="s">
        <v>42</v>
      </c>
      <c r="B165" t="s">
        <v>3</v>
      </c>
      <c r="C165">
        <v>2001</v>
      </c>
      <c r="D165" t="str">
        <f t="shared" si="8"/>
        <v>AMTotal</v>
      </c>
      <c r="E165">
        <v>67.6125223795229</v>
      </c>
      <c r="F165" s="37">
        <f>VLOOKUP(_xlfn.CONCAT(D165,0),'Appendix 4. 2020 IBGE LT'!$E$6:$M$1685,9,FALSE)</f>
        <v>72.806134004974695</v>
      </c>
      <c r="G165" s="37">
        <f>VLOOKUP(_xlfn.CONCAT(D165,0),'Appendix 3b. nax IBGE 2019'!$E$5:$M$1850,9,FALSE)</f>
        <v>72.590686588049607</v>
      </c>
      <c r="H165" s="239">
        <f>INDEX(Summary!$N$5:$Y$88,MATCH(_xlfn.CONCAT(D165,0),Summary!$N$5:$N$88,0),MATCH($H$3,Summary!$N$4:$Y$4,0))</f>
        <v>75.366547886185785</v>
      </c>
      <c r="I165" s="240">
        <f t="shared" si="10"/>
        <v>3.8239909671734115E-2</v>
      </c>
      <c r="J165" s="241">
        <f t="shared" si="11"/>
        <v>2.5854967484710571</v>
      </c>
      <c r="K165" s="242">
        <f t="shared" si="9"/>
        <v>70.198019127993959</v>
      </c>
      <c r="L165" s="241"/>
    </row>
    <row r="166" spans="1:12" x14ac:dyDescent="0.2">
      <c r="A166" t="s">
        <v>42</v>
      </c>
      <c r="B166" t="s">
        <v>3</v>
      </c>
      <c r="C166">
        <v>2002</v>
      </c>
      <c r="D166" t="str">
        <f t="shared" si="8"/>
        <v>AMTotal</v>
      </c>
      <c r="E166">
        <v>67.9442913701469</v>
      </c>
      <c r="F166" s="37">
        <f>VLOOKUP(_xlfn.CONCAT(D166,0),'Appendix 4. 2020 IBGE LT'!$E$6:$M$1685,9,FALSE)</f>
        <v>72.806134004974695</v>
      </c>
      <c r="G166" s="37">
        <f>VLOOKUP(_xlfn.CONCAT(D166,0),'Appendix 3b. nax IBGE 2019'!$E$5:$M$1850,9,FALSE)</f>
        <v>72.590686588049607</v>
      </c>
      <c r="H166" s="239">
        <f>INDEX(Summary!$N$5:$Y$88,MATCH(_xlfn.CONCAT(D166,0),Summary!$N$5:$N$88,0),MATCH($H$3,Summary!$N$4:$Y$4,0))</f>
        <v>75.366547886185785</v>
      </c>
      <c r="I166" s="240">
        <f t="shared" si="10"/>
        <v>3.8239909671734115E-2</v>
      </c>
      <c r="J166" s="241">
        <f t="shared" si="11"/>
        <v>2.5981835647044011</v>
      </c>
      <c r="K166" s="242">
        <f t="shared" si="9"/>
        <v>70.542474934851299</v>
      </c>
      <c r="L166" s="241"/>
    </row>
    <row r="167" spans="1:12" x14ac:dyDescent="0.2">
      <c r="A167" t="s">
        <v>42</v>
      </c>
      <c r="B167" t="s">
        <v>3</v>
      </c>
      <c r="C167">
        <v>2003</v>
      </c>
      <c r="D167" t="str">
        <f t="shared" si="8"/>
        <v>AMTotal</v>
      </c>
      <c r="E167">
        <v>68.271060719516598</v>
      </c>
      <c r="F167" s="37">
        <f>VLOOKUP(_xlfn.CONCAT(D167,0),'Appendix 4. 2020 IBGE LT'!$E$6:$M$1685,9,FALSE)</f>
        <v>72.806134004974695</v>
      </c>
      <c r="G167" s="37">
        <f>VLOOKUP(_xlfn.CONCAT(D167,0),'Appendix 3b. nax IBGE 2019'!$E$5:$M$1850,9,FALSE)</f>
        <v>72.590686588049607</v>
      </c>
      <c r="H167" s="239">
        <f>INDEX(Summary!$N$5:$Y$88,MATCH(_xlfn.CONCAT(D167,0),Summary!$N$5:$N$88,0),MATCH($H$3,Summary!$N$4:$Y$4,0))</f>
        <v>75.366547886185785</v>
      </c>
      <c r="I167" s="240">
        <f t="shared" si="10"/>
        <v>3.8239909671734115E-2</v>
      </c>
      <c r="J167" s="241">
        <f t="shared" si="11"/>
        <v>2.6106791951077897</v>
      </c>
      <c r="K167" s="242">
        <f t="shared" si="9"/>
        <v>70.88173991462439</v>
      </c>
      <c r="L167" s="241"/>
    </row>
    <row r="168" spans="1:12" x14ac:dyDescent="0.2">
      <c r="A168" t="s">
        <v>42</v>
      </c>
      <c r="B168" t="s">
        <v>3</v>
      </c>
      <c r="C168">
        <v>2004</v>
      </c>
      <c r="D168" t="str">
        <f t="shared" si="8"/>
        <v>AMTotal</v>
      </c>
      <c r="E168">
        <v>68.591082676767897</v>
      </c>
      <c r="F168" s="37">
        <f>VLOOKUP(_xlfn.CONCAT(D168,0),'Appendix 4. 2020 IBGE LT'!$E$6:$M$1685,9,FALSE)</f>
        <v>72.806134004974695</v>
      </c>
      <c r="G168" s="37">
        <f>VLOOKUP(_xlfn.CONCAT(D168,0),'Appendix 3b. nax IBGE 2019'!$E$5:$M$1850,9,FALSE)</f>
        <v>72.590686588049607</v>
      </c>
      <c r="H168" s="239">
        <f>INDEX(Summary!$N$5:$Y$88,MATCH(_xlfn.CONCAT(D168,0),Summary!$N$5:$N$88,0),MATCH($H$3,Summary!$N$4:$Y$4,0))</f>
        <v>75.366547886185785</v>
      </c>
      <c r="I168" s="240">
        <f t="shared" si="10"/>
        <v>3.8239909671734115E-2</v>
      </c>
      <c r="J168" s="241">
        <f t="shared" si="11"/>
        <v>2.6229168058460512</v>
      </c>
      <c r="K168" s="242">
        <f t="shared" si="9"/>
        <v>71.213999482613943</v>
      </c>
      <c r="L168" s="241"/>
    </row>
    <row r="169" spans="1:12" x14ac:dyDescent="0.2">
      <c r="A169" t="s">
        <v>42</v>
      </c>
      <c r="B169" t="s">
        <v>3</v>
      </c>
      <c r="C169">
        <v>2005</v>
      </c>
      <c r="D169" t="str">
        <f t="shared" si="8"/>
        <v>AMTotal</v>
      </c>
      <c r="E169">
        <v>68.908369345674302</v>
      </c>
      <c r="F169" s="37">
        <f>VLOOKUP(_xlfn.CONCAT(D169,0),'Appendix 4. 2020 IBGE LT'!$E$6:$M$1685,9,FALSE)</f>
        <v>72.806134004974695</v>
      </c>
      <c r="G169" s="37">
        <f>VLOOKUP(_xlfn.CONCAT(D169,0),'Appendix 3b. nax IBGE 2019'!$E$5:$M$1850,9,FALSE)</f>
        <v>72.590686588049607</v>
      </c>
      <c r="H169" s="239">
        <f>INDEX(Summary!$N$5:$Y$88,MATCH(_xlfn.CONCAT(D169,0),Summary!$N$5:$N$88,0),MATCH($H$3,Summary!$N$4:$Y$4,0))</f>
        <v>75.366547886185785</v>
      </c>
      <c r="I169" s="240">
        <f t="shared" si="10"/>
        <v>3.8239909671734115E-2</v>
      </c>
      <c r="J169" s="241">
        <f t="shared" si="11"/>
        <v>2.6350498194050775</v>
      </c>
      <c r="K169" s="242">
        <f t="shared" si="9"/>
        <v>71.543419165079385</v>
      </c>
      <c r="L169" s="241"/>
    </row>
    <row r="170" spans="1:12" x14ac:dyDescent="0.2">
      <c r="A170" t="s">
        <v>42</v>
      </c>
      <c r="B170" t="s">
        <v>3</v>
      </c>
      <c r="C170">
        <v>2006</v>
      </c>
      <c r="D170" t="str">
        <f t="shared" si="8"/>
        <v>AMTotal</v>
      </c>
      <c r="E170">
        <v>69.211337130788294</v>
      </c>
      <c r="F170" s="37">
        <f>VLOOKUP(_xlfn.CONCAT(D170,0),'Appendix 4. 2020 IBGE LT'!$E$6:$M$1685,9,FALSE)</f>
        <v>72.806134004974695</v>
      </c>
      <c r="G170" s="37">
        <f>VLOOKUP(_xlfn.CONCAT(D170,0),'Appendix 3b. nax IBGE 2019'!$E$5:$M$1850,9,FALSE)</f>
        <v>72.590686588049607</v>
      </c>
      <c r="H170" s="239">
        <f>INDEX(Summary!$N$5:$Y$88,MATCH(_xlfn.CONCAT(D170,0),Summary!$N$5:$N$88,0),MATCH($H$3,Summary!$N$4:$Y$4,0))</f>
        <v>75.366547886185785</v>
      </c>
      <c r="I170" s="240">
        <f t="shared" si="10"/>
        <v>3.8239909671734115E-2</v>
      </c>
      <c r="J170" s="241">
        <f t="shared" si="11"/>
        <v>2.6466352801412816</v>
      </c>
      <c r="K170" s="242">
        <f t="shared" si="9"/>
        <v>71.857972410929577</v>
      </c>
      <c r="L170" s="241"/>
    </row>
    <row r="171" spans="1:12" x14ac:dyDescent="0.2">
      <c r="A171" t="s">
        <v>42</v>
      </c>
      <c r="B171" t="s">
        <v>3</v>
      </c>
      <c r="C171">
        <v>2007</v>
      </c>
      <c r="D171" t="str">
        <f t="shared" si="8"/>
        <v>AMTotal</v>
      </c>
      <c r="E171">
        <v>69.511927574478804</v>
      </c>
      <c r="F171" s="37">
        <f>VLOOKUP(_xlfn.CONCAT(D171,0),'Appendix 4. 2020 IBGE LT'!$E$6:$M$1685,9,FALSE)</f>
        <v>72.806134004974695</v>
      </c>
      <c r="G171" s="37">
        <f>VLOOKUP(_xlfn.CONCAT(D171,0),'Appendix 3b. nax IBGE 2019'!$E$5:$M$1850,9,FALSE)</f>
        <v>72.590686588049607</v>
      </c>
      <c r="H171" s="239">
        <f>INDEX(Summary!$N$5:$Y$88,MATCH(_xlfn.CONCAT(D171,0),Summary!$N$5:$N$88,0),MATCH($H$3,Summary!$N$4:$Y$4,0))</f>
        <v>75.366547886185785</v>
      </c>
      <c r="I171" s="240">
        <f t="shared" si="10"/>
        <v>3.8239909671734115E-2</v>
      </c>
      <c r="J171" s="241">
        <f t="shared" si="11"/>
        <v>2.6581298315561934</v>
      </c>
      <c r="K171" s="242">
        <f t="shared" si="9"/>
        <v>72.170057406034999</v>
      </c>
      <c r="L171" s="241"/>
    </row>
    <row r="172" spans="1:12" x14ac:dyDescent="0.2">
      <c r="A172" t="s">
        <v>42</v>
      </c>
      <c r="B172" t="s">
        <v>3</v>
      </c>
      <c r="C172">
        <v>2008</v>
      </c>
      <c r="D172" t="str">
        <f t="shared" si="8"/>
        <v>AMTotal</v>
      </c>
      <c r="E172">
        <v>69.809078277359106</v>
      </c>
      <c r="F172" s="37">
        <f>VLOOKUP(_xlfn.CONCAT(D172,0),'Appendix 4. 2020 IBGE LT'!$E$6:$M$1685,9,FALSE)</f>
        <v>72.806134004974695</v>
      </c>
      <c r="G172" s="37">
        <f>VLOOKUP(_xlfn.CONCAT(D172,0),'Appendix 3b. nax IBGE 2019'!$E$5:$M$1850,9,FALSE)</f>
        <v>72.590686588049607</v>
      </c>
      <c r="H172" s="239">
        <f>INDEX(Summary!$N$5:$Y$88,MATCH(_xlfn.CONCAT(D172,0),Summary!$N$5:$N$88,0),MATCH($H$3,Summary!$N$4:$Y$4,0))</f>
        <v>75.366547886185785</v>
      </c>
      <c r="I172" s="240">
        <f t="shared" si="10"/>
        <v>3.8239909671734115E-2</v>
      </c>
      <c r="J172" s="241">
        <f t="shared" si="11"/>
        <v>2.6694928475932285</v>
      </c>
      <c r="K172" s="242">
        <f t="shared" si="9"/>
        <v>72.478571124952339</v>
      </c>
      <c r="L172" s="241"/>
    </row>
    <row r="173" spans="1:12" x14ac:dyDescent="0.2">
      <c r="A173" t="s">
        <v>42</v>
      </c>
      <c r="B173" t="s">
        <v>3</v>
      </c>
      <c r="C173">
        <v>2009</v>
      </c>
      <c r="D173" t="str">
        <f t="shared" si="8"/>
        <v>AMTotal</v>
      </c>
      <c r="E173">
        <v>70.089089250822298</v>
      </c>
      <c r="F173" s="37">
        <f>VLOOKUP(_xlfn.CONCAT(D173,0),'Appendix 4. 2020 IBGE LT'!$E$6:$M$1685,9,FALSE)</f>
        <v>72.806134004974695</v>
      </c>
      <c r="G173" s="37">
        <f>VLOOKUP(_xlfn.CONCAT(D173,0),'Appendix 3b. nax IBGE 2019'!$E$5:$M$1850,9,FALSE)</f>
        <v>72.590686588049607</v>
      </c>
      <c r="H173" s="239">
        <f>INDEX(Summary!$N$5:$Y$88,MATCH(_xlfn.CONCAT(D173,0),Summary!$N$5:$N$88,0),MATCH($H$3,Summary!$N$4:$Y$4,0))</f>
        <v>75.366547886185785</v>
      </c>
      <c r="I173" s="240">
        <f t="shared" si="10"/>
        <v>3.8239909671734115E-2</v>
      </c>
      <c r="J173" s="241">
        <f t="shared" si="11"/>
        <v>2.6802004419255554</v>
      </c>
      <c r="K173" s="242">
        <f t="shared" si="9"/>
        <v>72.769289692747847</v>
      </c>
      <c r="L173" s="241"/>
    </row>
    <row r="174" spans="1:12" x14ac:dyDescent="0.2">
      <c r="A174" t="s">
        <v>42</v>
      </c>
      <c r="B174" t="s">
        <v>3</v>
      </c>
      <c r="C174">
        <v>2010</v>
      </c>
      <c r="D174" t="str">
        <f t="shared" si="8"/>
        <v>AMTotal</v>
      </c>
      <c r="E174">
        <v>70.372697163320296</v>
      </c>
      <c r="F174" s="37">
        <f>VLOOKUP(_xlfn.CONCAT(D174,0),'Appendix 4. 2020 IBGE LT'!$E$6:$M$1685,9,FALSE)</f>
        <v>72.806134004974695</v>
      </c>
      <c r="G174" s="37">
        <f>VLOOKUP(_xlfn.CONCAT(D174,0),'Appendix 3b. nax IBGE 2019'!$E$5:$M$1850,9,FALSE)</f>
        <v>72.590686588049607</v>
      </c>
      <c r="H174" s="239">
        <f>INDEX(Summary!$N$5:$Y$88,MATCH(_xlfn.CONCAT(D174,0),Summary!$N$5:$N$88,0),MATCH($H$3,Summary!$N$4:$Y$4,0))</f>
        <v>75.366547886185785</v>
      </c>
      <c r="I174" s="240">
        <f t="shared" si="10"/>
        <v>3.8239909671734115E-2</v>
      </c>
      <c r="J174" s="241">
        <f t="shared" si="11"/>
        <v>2.6910455828816677</v>
      </c>
      <c r="K174" s="242">
        <f t="shared" si="9"/>
        <v>73.063742746201967</v>
      </c>
      <c r="L174" s="241"/>
    </row>
    <row r="175" spans="1:12" x14ac:dyDescent="0.2">
      <c r="A175" t="s">
        <v>42</v>
      </c>
      <c r="B175" t="s">
        <v>3</v>
      </c>
      <c r="C175">
        <v>2011</v>
      </c>
      <c r="D175" t="str">
        <f t="shared" si="8"/>
        <v>AMTotal</v>
      </c>
      <c r="E175">
        <v>70.642768451761498</v>
      </c>
      <c r="F175" s="37">
        <f>VLOOKUP(_xlfn.CONCAT(D175,0),'Appendix 4. 2020 IBGE LT'!$E$6:$M$1685,9,FALSE)</f>
        <v>72.806134004974695</v>
      </c>
      <c r="G175" s="37">
        <f>VLOOKUP(_xlfn.CONCAT(D175,0),'Appendix 3b. nax IBGE 2019'!$E$5:$M$1850,9,FALSE)</f>
        <v>72.590686588049607</v>
      </c>
      <c r="H175" s="239">
        <f>INDEX(Summary!$N$5:$Y$88,MATCH(_xlfn.CONCAT(D175,0),Summary!$N$5:$N$88,0),MATCH($H$3,Summary!$N$4:$Y$4,0))</f>
        <v>75.366547886185785</v>
      </c>
      <c r="I175" s="240">
        <f t="shared" si="10"/>
        <v>3.8239909671734115E-2</v>
      </c>
      <c r="J175" s="241">
        <f t="shared" si="11"/>
        <v>2.7013730845565882</v>
      </c>
      <c r="K175" s="242">
        <f t="shared" si="9"/>
        <v>73.344141536318091</v>
      </c>
      <c r="L175" s="241"/>
    </row>
    <row r="176" spans="1:12" x14ac:dyDescent="0.2">
      <c r="A176" t="s">
        <v>42</v>
      </c>
      <c r="B176" t="s">
        <v>3</v>
      </c>
      <c r="C176">
        <v>2012</v>
      </c>
      <c r="D176" t="str">
        <f t="shared" si="8"/>
        <v>AMTotal</v>
      </c>
      <c r="E176">
        <v>70.907247599778103</v>
      </c>
      <c r="F176" s="37">
        <f>VLOOKUP(_xlfn.CONCAT(D176,0),'Appendix 4. 2020 IBGE LT'!$E$6:$M$1685,9,FALSE)</f>
        <v>72.806134004974695</v>
      </c>
      <c r="G176" s="37">
        <f>VLOOKUP(_xlfn.CONCAT(D176,0),'Appendix 3b. nax IBGE 2019'!$E$5:$M$1850,9,FALSE)</f>
        <v>72.590686588049607</v>
      </c>
      <c r="H176" s="239">
        <f>INDEX(Summary!$N$5:$Y$88,MATCH(_xlfn.CONCAT(D176,0),Summary!$N$5:$N$88,0),MATCH($H$3,Summary!$N$4:$Y$4,0))</f>
        <v>75.366547886185785</v>
      </c>
      <c r="I176" s="240">
        <f t="shared" si="10"/>
        <v>3.8239909671734115E-2</v>
      </c>
      <c r="J176" s="241">
        <f t="shared" si="11"/>
        <v>2.7114867432868004</v>
      </c>
      <c r="K176" s="242">
        <f t="shared" si="9"/>
        <v>73.618734343064901</v>
      </c>
      <c r="L176" s="241"/>
    </row>
    <row r="177" spans="1:12" x14ac:dyDescent="0.2">
      <c r="A177" t="s">
        <v>42</v>
      </c>
      <c r="B177" t="s">
        <v>3</v>
      </c>
      <c r="C177">
        <v>2013</v>
      </c>
      <c r="D177" t="str">
        <f t="shared" si="8"/>
        <v>AMTotal</v>
      </c>
      <c r="E177">
        <v>71.166421060220998</v>
      </c>
      <c r="F177" s="37">
        <f>VLOOKUP(_xlfn.CONCAT(D177,0),'Appendix 4. 2020 IBGE LT'!$E$6:$M$1685,9,FALSE)</f>
        <v>72.806134004974695</v>
      </c>
      <c r="G177" s="37">
        <f>VLOOKUP(_xlfn.CONCAT(D177,0),'Appendix 3b. nax IBGE 2019'!$E$5:$M$1850,9,FALSE)</f>
        <v>72.590686588049607</v>
      </c>
      <c r="H177" s="239">
        <f>INDEX(Summary!$N$5:$Y$88,MATCH(_xlfn.CONCAT(D177,0),Summary!$N$5:$N$88,0),MATCH($H$3,Summary!$N$4:$Y$4,0))</f>
        <v>75.366547886185785</v>
      </c>
      <c r="I177" s="240">
        <f t="shared" si="10"/>
        <v>3.8239909671734115E-2</v>
      </c>
      <c r="J177" s="241">
        <f t="shared" si="11"/>
        <v>2.7213975130034473</v>
      </c>
      <c r="K177" s="242">
        <f t="shared" si="9"/>
        <v>73.88781857322445</v>
      </c>
      <c r="L177" s="241"/>
    </row>
    <row r="178" spans="1:12" x14ac:dyDescent="0.2">
      <c r="A178" t="s">
        <v>42</v>
      </c>
      <c r="B178" t="s">
        <v>3</v>
      </c>
      <c r="C178">
        <v>2014</v>
      </c>
      <c r="D178" t="str">
        <f t="shared" si="8"/>
        <v>AMTotal</v>
      </c>
      <c r="E178">
        <v>71.418719151914104</v>
      </c>
      <c r="F178" s="37">
        <f>VLOOKUP(_xlfn.CONCAT(D178,0),'Appendix 4. 2020 IBGE LT'!$E$6:$M$1685,9,FALSE)</f>
        <v>72.806134004974695</v>
      </c>
      <c r="G178" s="37">
        <f>VLOOKUP(_xlfn.CONCAT(D178,0),'Appendix 3b. nax IBGE 2019'!$E$5:$M$1850,9,FALSE)</f>
        <v>72.590686588049607</v>
      </c>
      <c r="H178" s="239">
        <f>INDEX(Summary!$N$5:$Y$88,MATCH(_xlfn.CONCAT(D178,0),Summary!$N$5:$N$88,0),MATCH($H$3,Summary!$N$4:$Y$4,0))</f>
        <v>75.366547886185785</v>
      </c>
      <c r="I178" s="240">
        <f t="shared" si="10"/>
        <v>3.8239909671734115E-2</v>
      </c>
      <c r="J178" s="241">
        <f t="shared" si="11"/>
        <v>2.7310453692401424</v>
      </c>
      <c r="K178" s="242">
        <f t="shared" si="9"/>
        <v>74.149764521154253</v>
      </c>
      <c r="L178" s="241"/>
    </row>
    <row r="179" spans="1:12" x14ac:dyDescent="0.2">
      <c r="A179" t="s">
        <v>42</v>
      </c>
      <c r="B179" t="s">
        <v>3</v>
      </c>
      <c r="C179">
        <v>2015</v>
      </c>
      <c r="D179" t="str">
        <f t="shared" si="8"/>
        <v>AMTotal</v>
      </c>
      <c r="E179">
        <v>71.666580953026894</v>
      </c>
      <c r="F179" s="37">
        <f>VLOOKUP(_xlfn.CONCAT(D179,0),'Appendix 4. 2020 IBGE LT'!$E$6:$M$1685,9,FALSE)</f>
        <v>72.806134004974695</v>
      </c>
      <c r="G179" s="37">
        <f>VLOOKUP(_xlfn.CONCAT(D179,0),'Appendix 3b. nax IBGE 2019'!$E$5:$M$1850,9,FALSE)</f>
        <v>72.590686588049607</v>
      </c>
      <c r="H179" s="239">
        <f>INDEX(Summary!$N$5:$Y$88,MATCH(_xlfn.CONCAT(D179,0),Summary!$N$5:$N$88,0),MATCH($H$3,Summary!$N$4:$Y$4,0))</f>
        <v>75.366547886185785</v>
      </c>
      <c r="I179" s="240">
        <f t="shared" si="10"/>
        <v>3.8239909671734115E-2</v>
      </c>
      <c r="J179" s="241">
        <f t="shared" si="11"/>
        <v>2.740523582125769</v>
      </c>
      <c r="K179" s="242">
        <f t="shared" si="9"/>
        <v>74.407104535152669</v>
      </c>
      <c r="L179" s="241"/>
    </row>
    <row r="180" spans="1:12" x14ac:dyDescent="0.2">
      <c r="A180" t="s">
        <v>42</v>
      </c>
      <c r="B180" t="s">
        <v>3</v>
      </c>
      <c r="C180">
        <v>2016</v>
      </c>
      <c r="D180" t="str">
        <f t="shared" si="8"/>
        <v>AMTotal</v>
      </c>
      <c r="E180">
        <v>71.909290271599303</v>
      </c>
      <c r="F180" s="37">
        <f>VLOOKUP(_xlfn.CONCAT(D180,0),'Appendix 4. 2020 IBGE LT'!$E$6:$M$1685,9,FALSE)</f>
        <v>72.806134004974695</v>
      </c>
      <c r="G180" s="37">
        <f>VLOOKUP(_xlfn.CONCAT(D180,0),'Appendix 3b. nax IBGE 2019'!$E$5:$M$1850,9,FALSE)</f>
        <v>72.590686588049607</v>
      </c>
      <c r="H180" s="239">
        <f>INDEX(Summary!$N$5:$Y$88,MATCH(_xlfn.CONCAT(D180,0),Summary!$N$5:$N$88,0),MATCH($H$3,Summary!$N$4:$Y$4,0))</f>
        <v>75.366547886185785</v>
      </c>
      <c r="I180" s="240">
        <f t="shared" si="10"/>
        <v>3.8239909671734115E-2</v>
      </c>
      <c r="J180" s="241">
        <f t="shared" si="11"/>
        <v>2.7498047645444661</v>
      </c>
      <c r="K180" s="242">
        <f t="shared" si="9"/>
        <v>74.659095036143768</v>
      </c>
      <c r="L180" s="241"/>
    </row>
    <row r="181" spans="1:12" x14ac:dyDescent="0.2">
      <c r="A181" t="s">
        <v>42</v>
      </c>
      <c r="B181" t="s">
        <v>3</v>
      </c>
      <c r="C181">
        <v>2017</v>
      </c>
      <c r="D181" t="str">
        <f t="shared" si="8"/>
        <v>AMTotal</v>
      </c>
      <c r="E181">
        <v>72.141190038715195</v>
      </c>
      <c r="F181" s="37">
        <f>VLOOKUP(_xlfn.CONCAT(D181,0),'Appendix 4. 2020 IBGE LT'!$E$6:$M$1685,9,FALSE)</f>
        <v>72.806134004974695</v>
      </c>
      <c r="G181" s="37">
        <f>VLOOKUP(_xlfn.CONCAT(D181,0),'Appendix 3b. nax IBGE 2019'!$E$5:$M$1850,9,FALSE)</f>
        <v>72.590686588049607</v>
      </c>
      <c r="H181" s="239">
        <f>INDEX(Summary!$N$5:$Y$88,MATCH(_xlfn.CONCAT(D181,0),Summary!$N$5:$N$88,0),MATCH($H$3,Summary!$N$4:$Y$4,0))</f>
        <v>75.366547886185785</v>
      </c>
      <c r="I181" s="240">
        <f t="shared" si="10"/>
        <v>3.8239909671734115E-2</v>
      </c>
      <c r="J181" s="241">
        <f t="shared" si="11"/>
        <v>2.7586725906918739</v>
      </c>
      <c r="K181" s="242">
        <f t="shared" si="9"/>
        <v>74.899862629407068</v>
      </c>
      <c r="L181" s="241"/>
    </row>
    <row r="182" spans="1:12" x14ac:dyDescent="0.2">
      <c r="A182" t="s">
        <v>42</v>
      </c>
      <c r="B182" t="s">
        <v>3</v>
      </c>
      <c r="C182">
        <v>2018</v>
      </c>
      <c r="D182" t="str">
        <f t="shared" si="8"/>
        <v>AMTotal</v>
      </c>
      <c r="E182">
        <v>72.368805713156604</v>
      </c>
      <c r="F182" s="37">
        <f>VLOOKUP(_xlfn.CONCAT(D182,0),'Appendix 4. 2020 IBGE LT'!$E$6:$M$1685,9,FALSE)</f>
        <v>72.806134004974695</v>
      </c>
      <c r="G182" s="37">
        <f>VLOOKUP(_xlfn.CONCAT(D182,0),'Appendix 3b. nax IBGE 2019'!$E$5:$M$1850,9,FALSE)</f>
        <v>72.590686588049607</v>
      </c>
      <c r="H182" s="239">
        <f>INDEX(Summary!$N$5:$Y$88,MATCH(_xlfn.CONCAT(D182,0),Summary!$N$5:$N$88,0),MATCH($H$3,Summary!$N$4:$Y$4,0))</f>
        <v>75.366547886185785</v>
      </c>
      <c r="I182" s="240">
        <f t="shared" si="10"/>
        <v>3.8239909671734115E-2</v>
      </c>
      <c r="J182" s="241">
        <f t="shared" si="11"/>
        <v>2.7673765935223842</v>
      </c>
      <c r="K182" s="242">
        <f t="shared" si="9"/>
        <v>75.13618230667899</v>
      </c>
      <c r="L182" s="241"/>
    </row>
    <row r="183" spans="1:12" x14ac:dyDescent="0.2">
      <c r="A183" t="s">
        <v>42</v>
      </c>
      <c r="B183" t="s">
        <v>3</v>
      </c>
      <c r="C183">
        <v>2019</v>
      </c>
      <c r="D183" t="str">
        <f t="shared" si="8"/>
        <v>AMTotal</v>
      </c>
      <c r="E183">
        <v>72.590686588049607</v>
      </c>
      <c r="F183" s="37">
        <f>VLOOKUP(_xlfn.CONCAT(D183,0),'Appendix 4. 2020 IBGE LT'!$E$6:$M$1685,9,FALSE)</f>
        <v>72.806134004974695</v>
      </c>
      <c r="G183" s="37">
        <f>VLOOKUP(_xlfn.CONCAT(D183,0),'Appendix 3b. nax IBGE 2019'!$E$5:$M$1850,9,FALSE)</f>
        <v>72.590686588049607</v>
      </c>
      <c r="H183" s="239">
        <f>INDEX(Summary!$N$5:$Y$88,MATCH(_xlfn.CONCAT(D183,0),Summary!$N$5:$N$88,0),MATCH($H$3,Summary!$N$4:$Y$4,0))</f>
        <v>75.366547886185785</v>
      </c>
      <c r="I183" s="240">
        <f t="shared" si="10"/>
        <v>3.8239909671734115E-2</v>
      </c>
      <c r="J183" s="241">
        <f t="shared" si="11"/>
        <v>2.7758612981361779</v>
      </c>
      <c r="K183" s="242">
        <f t="shared" si="9"/>
        <v>75.366547886185785</v>
      </c>
      <c r="L183" s="241"/>
    </row>
    <row r="184" spans="1:12" x14ac:dyDescent="0.2">
      <c r="A184" t="s">
        <v>45</v>
      </c>
      <c r="B184" t="s">
        <v>48</v>
      </c>
      <c r="C184">
        <v>2000</v>
      </c>
      <c r="D184" t="str">
        <f t="shared" si="8"/>
        <v>APFemale</v>
      </c>
      <c r="E184">
        <v>72.454234666724403</v>
      </c>
      <c r="F184" s="37">
        <f>VLOOKUP(_xlfn.CONCAT(D184,0),'Appendix 4. 2020 IBGE LT'!$E$6:$M$1685,9,FALSE)</f>
        <v>77.518290173931319</v>
      </c>
      <c r="G184" s="37">
        <f>VLOOKUP(_xlfn.CONCAT(D184,0),'Appendix 3b. nax IBGE 2019'!$E$5:$M$1850,9,FALSE)</f>
        <v>77.332927640865563</v>
      </c>
      <c r="H184" s="239">
        <f>INDEX(Summary!$N$5:$Y$88,MATCH(_xlfn.CONCAT(D184,0),Summary!$N$5:$N$88,0),MATCH($H$3,Summary!$N$4:$Y$4,0))</f>
        <v>78.719197611403033</v>
      </c>
      <c r="I184" s="240">
        <f t="shared" si="10"/>
        <v>1.7925998831640165E-2</v>
      </c>
      <c r="J184" s="241">
        <f t="shared" si="11"/>
        <v>1.2988145259830839</v>
      </c>
      <c r="K184" s="242">
        <f t="shared" si="9"/>
        <v>73.753049192707493</v>
      </c>
      <c r="L184" s="241"/>
    </row>
    <row r="185" spans="1:12" x14ac:dyDescent="0.2">
      <c r="A185" t="s">
        <v>45</v>
      </c>
      <c r="B185" t="s">
        <v>48</v>
      </c>
      <c r="C185">
        <v>2001</v>
      </c>
      <c r="D185" t="str">
        <f t="shared" si="8"/>
        <v>APFemale</v>
      </c>
      <c r="E185">
        <v>72.779868855723507</v>
      </c>
      <c r="F185" s="37">
        <f>VLOOKUP(_xlfn.CONCAT(D185,0),'Appendix 4. 2020 IBGE LT'!$E$6:$M$1685,9,FALSE)</f>
        <v>77.518290173931319</v>
      </c>
      <c r="G185" s="37">
        <f>VLOOKUP(_xlfn.CONCAT(D185,0),'Appendix 3b. nax IBGE 2019'!$E$5:$M$1850,9,FALSE)</f>
        <v>77.332927640865563</v>
      </c>
      <c r="H185" s="239">
        <f>INDEX(Summary!$N$5:$Y$88,MATCH(_xlfn.CONCAT(D185,0),Summary!$N$5:$N$88,0),MATCH($H$3,Summary!$N$4:$Y$4,0))</f>
        <v>78.719197611403033</v>
      </c>
      <c r="I185" s="240">
        <f t="shared" si="10"/>
        <v>1.7925998831640165E-2</v>
      </c>
      <c r="J185" s="241">
        <f t="shared" si="11"/>
        <v>1.304651844074624</v>
      </c>
      <c r="K185" s="242">
        <f t="shared" si="9"/>
        <v>74.084520699798134</v>
      </c>
      <c r="L185" s="241"/>
    </row>
    <row r="186" spans="1:12" x14ac:dyDescent="0.2">
      <c r="A186" t="s">
        <v>45</v>
      </c>
      <c r="B186" t="s">
        <v>48</v>
      </c>
      <c r="C186">
        <v>2002</v>
      </c>
      <c r="D186" t="str">
        <f t="shared" si="8"/>
        <v>APFemale</v>
      </c>
      <c r="E186">
        <v>73.097676317215601</v>
      </c>
      <c r="F186" s="37">
        <f>VLOOKUP(_xlfn.CONCAT(D186,0),'Appendix 4. 2020 IBGE LT'!$E$6:$M$1685,9,FALSE)</f>
        <v>77.518290173931319</v>
      </c>
      <c r="G186" s="37">
        <f>VLOOKUP(_xlfn.CONCAT(D186,0),'Appendix 3b. nax IBGE 2019'!$E$5:$M$1850,9,FALSE)</f>
        <v>77.332927640865563</v>
      </c>
      <c r="H186" s="239">
        <f>INDEX(Summary!$N$5:$Y$88,MATCH(_xlfn.CONCAT(D186,0),Summary!$N$5:$N$88,0),MATCH($H$3,Summary!$N$4:$Y$4,0))</f>
        <v>78.719197611403033</v>
      </c>
      <c r="I186" s="240">
        <f t="shared" si="10"/>
        <v>1.7925998831640165E-2</v>
      </c>
      <c r="J186" s="241">
        <f t="shared" si="11"/>
        <v>1.3103488602580178</v>
      </c>
      <c r="K186" s="242">
        <f t="shared" si="9"/>
        <v>74.408025177473618</v>
      </c>
      <c r="L186" s="241"/>
    </row>
    <row r="187" spans="1:12" x14ac:dyDescent="0.2">
      <c r="A187" t="s">
        <v>45</v>
      </c>
      <c r="B187" t="s">
        <v>48</v>
      </c>
      <c r="C187">
        <v>2003</v>
      </c>
      <c r="D187" t="str">
        <f t="shared" si="8"/>
        <v>APFemale</v>
      </c>
      <c r="E187">
        <v>73.407641747201097</v>
      </c>
      <c r="F187" s="37">
        <f>VLOOKUP(_xlfn.CONCAT(D187,0),'Appendix 4. 2020 IBGE LT'!$E$6:$M$1685,9,FALSE)</f>
        <v>77.518290173931319</v>
      </c>
      <c r="G187" s="37">
        <f>VLOOKUP(_xlfn.CONCAT(D187,0),'Appendix 3b. nax IBGE 2019'!$E$5:$M$1850,9,FALSE)</f>
        <v>77.332927640865563</v>
      </c>
      <c r="H187" s="239">
        <f>INDEX(Summary!$N$5:$Y$88,MATCH(_xlfn.CONCAT(D187,0),Summary!$N$5:$N$88,0),MATCH($H$3,Summary!$N$4:$Y$4,0))</f>
        <v>78.719197611403033</v>
      </c>
      <c r="I187" s="240">
        <f t="shared" si="10"/>
        <v>1.7925998831640165E-2</v>
      </c>
      <c r="J187" s="241">
        <f t="shared" si="11"/>
        <v>1.3159053001937866</v>
      </c>
      <c r="K187" s="242">
        <f t="shared" si="9"/>
        <v>74.723547047394888</v>
      </c>
      <c r="L187" s="241"/>
    </row>
    <row r="188" spans="1:12" x14ac:dyDescent="0.2">
      <c r="A188" t="s">
        <v>45</v>
      </c>
      <c r="B188" t="s">
        <v>48</v>
      </c>
      <c r="C188">
        <v>2004</v>
      </c>
      <c r="D188" t="str">
        <f t="shared" si="8"/>
        <v>APFemale</v>
      </c>
      <c r="E188">
        <v>73.7097620546092</v>
      </c>
      <c r="F188" s="37">
        <f>VLOOKUP(_xlfn.CONCAT(D188,0),'Appendix 4. 2020 IBGE LT'!$E$6:$M$1685,9,FALSE)</f>
        <v>77.518290173931319</v>
      </c>
      <c r="G188" s="37">
        <f>VLOOKUP(_xlfn.CONCAT(D188,0),'Appendix 3b. nax IBGE 2019'!$E$5:$M$1850,9,FALSE)</f>
        <v>77.332927640865563</v>
      </c>
      <c r="H188" s="239">
        <f>INDEX(Summary!$N$5:$Y$88,MATCH(_xlfn.CONCAT(D188,0),Summary!$N$5:$N$88,0),MATCH($H$3,Summary!$N$4:$Y$4,0))</f>
        <v>78.719197611403033</v>
      </c>
      <c r="I188" s="240">
        <f t="shared" si="10"/>
        <v>1.7925998831640165E-2</v>
      </c>
      <c r="J188" s="241">
        <f t="shared" si="11"/>
        <v>1.3213211084713992</v>
      </c>
      <c r="K188" s="242">
        <f t="shared" si="9"/>
        <v>75.031083163080595</v>
      </c>
      <c r="L188" s="241"/>
    </row>
    <row r="189" spans="1:12" x14ac:dyDescent="0.2">
      <c r="A189" t="s">
        <v>45</v>
      </c>
      <c r="B189" t="s">
        <v>48</v>
      </c>
      <c r="C189">
        <v>2005</v>
      </c>
      <c r="D189" t="str">
        <f t="shared" si="8"/>
        <v>APFemale</v>
      </c>
      <c r="E189">
        <v>74.004046252210998</v>
      </c>
      <c r="F189" s="37">
        <f>VLOOKUP(_xlfn.CONCAT(D189,0),'Appendix 4. 2020 IBGE LT'!$E$6:$M$1685,9,FALSE)</f>
        <v>77.518290173931319</v>
      </c>
      <c r="G189" s="37">
        <f>VLOOKUP(_xlfn.CONCAT(D189,0),'Appendix 3b. nax IBGE 2019'!$E$5:$M$1850,9,FALSE)</f>
        <v>77.332927640865563</v>
      </c>
      <c r="H189" s="239">
        <f>INDEX(Summary!$N$5:$Y$88,MATCH(_xlfn.CONCAT(D189,0),Summary!$N$5:$N$88,0),MATCH($H$3,Summary!$N$4:$Y$4,0))</f>
        <v>78.719197611403033</v>
      </c>
      <c r="I189" s="240">
        <f t="shared" si="10"/>
        <v>1.7925998831640165E-2</v>
      </c>
      <c r="J189" s="241">
        <f t="shared" si="11"/>
        <v>1.3265964466537792</v>
      </c>
      <c r="K189" s="242">
        <f t="shared" si="9"/>
        <v>75.330642698864779</v>
      </c>
      <c r="L189" s="241"/>
    </row>
    <row r="190" spans="1:12" x14ac:dyDescent="0.2">
      <c r="A190" t="s">
        <v>45</v>
      </c>
      <c r="B190" t="s">
        <v>48</v>
      </c>
      <c r="C190">
        <v>2006</v>
      </c>
      <c r="D190" t="str">
        <f t="shared" si="8"/>
        <v>APFemale</v>
      </c>
      <c r="E190">
        <v>74.290516419795594</v>
      </c>
      <c r="F190" s="37">
        <f>VLOOKUP(_xlfn.CONCAT(D190,0),'Appendix 4. 2020 IBGE LT'!$E$6:$M$1685,9,FALSE)</f>
        <v>77.518290173931319</v>
      </c>
      <c r="G190" s="37">
        <f>VLOOKUP(_xlfn.CONCAT(D190,0),'Appendix 3b. nax IBGE 2019'!$E$5:$M$1850,9,FALSE)</f>
        <v>77.332927640865563</v>
      </c>
      <c r="H190" s="239">
        <f>INDEX(Summary!$N$5:$Y$88,MATCH(_xlfn.CONCAT(D190,0),Summary!$N$5:$N$88,0),MATCH($H$3,Summary!$N$4:$Y$4,0))</f>
        <v>78.719197611403033</v>
      </c>
      <c r="I190" s="240">
        <f t="shared" si="10"/>
        <v>1.7925998831640165E-2</v>
      </c>
      <c r="J190" s="241">
        <f t="shared" si="11"/>
        <v>1.3317317105432003</v>
      </c>
      <c r="K190" s="242">
        <f t="shared" si="9"/>
        <v>75.622248130338789</v>
      </c>
      <c r="L190" s="241"/>
    </row>
    <row r="191" spans="1:12" x14ac:dyDescent="0.2">
      <c r="A191" t="s">
        <v>45</v>
      </c>
      <c r="B191" t="s">
        <v>48</v>
      </c>
      <c r="C191">
        <v>2007</v>
      </c>
      <c r="D191" t="str">
        <f t="shared" si="8"/>
        <v>APFemale</v>
      </c>
      <c r="E191">
        <v>74.5692097041876</v>
      </c>
      <c r="F191" s="37">
        <f>VLOOKUP(_xlfn.CONCAT(D191,0),'Appendix 4. 2020 IBGE LT'!$E$6:$M$1685,9,FALSE)</f>
        <v>77.518290173931319</v>
      </c>
      <c r="G191" s="37">
        <f>VLOOKUP(_xlfn.CONCAT(D191,0),'Appendix 3b. nax IBGE 2019'!$E$5:$M$1850,9,FALSE)</f>
        <v>77.332927640865563</v>
      </c>
      <c r="H191" s="239">
        <f>INDEX(Summary!$N$5:$Y$88,MATCH(_xlfn.CONCAT(D191,0),Summary!$N$5:$N$88,0),MATCH($H$3,Summary!$N$4:$Y$4,0))</f>
        <v>78.719197611403033</v>
      </c>
      <c r="I191" s="240">
        <f t="shared" si="10"/>
        <v>1.7925998831640165E-2</v>
      </c>
      <c r="J191" s="241">
        <f t="shared" si="11"/>
        <v>1.3367275660335973</v>
      </c>
      <c r="K191" s="242">
        <f t="shared" si="9"/>
        <v>75.905937270221202</v>
      </c>
      <c r="L191" s="241"/>
    </row>
    <row r="192" spans="1:12" x14ac:dyDescent="0.2">
      <c r="A192" t="s">
        <v>45</v>
      </c>
      <c r="B192" t="s">
        <v>48</v>
      </c>
      <c r="C192">
        <v>2008</v>
      </c>
      <c r="D192" t="str">
        <f t="shared" si="8"/>
        <v>APFemale</v>
      </c>
      <c r="E192">
        <v>74.840181407032702</v>
      </c>
      <c r="F192" s="37">
        <f>VLOOKUP(_xlfn.CONCAT(D192,0),'Appendix 4. 2020 IBGE LT'!$E$6:$M$1685,9,FALSE)</f>
        <v>77.518290173931319</v>
      </c>
      <c r="G192" s="37">
        <f>VLOOKUP(_xlfn.CONCAT(D192,0),'Appendix 3b. nax IBGE 2019'!$E$5:$M$1850,9,FALSE)</f>
        <v>77.332927640865563</v>
      </c>
      <c r="H192" s="239">
        <f>INDEX(Summary!$N$5:$Y$88,MATCH(_xlfn.CONCAT(D192,0),Summary!$N$5:$N$88,0),MATCH($H$3,Summary!$N$4:$Y$4,0))</f>
        <v>78.719197611403033</v>
      </c>
      <c r="I192" s="240">
        <f t="shared" si="10"/>
        <v>1.7925998831640165E-2</v>
      </c>
      <c r="J192" s="241">
        <f t="shared" si="11"/>
        <v>1.3415850044622062</v>
      </c>
      <c r="K192" s="242">
        <f t="shared" si="9"/>
        <v>76.181766411494905</v>
      </c>
      <c r="L192" s="241"/>
    </row>
    <row r="193" spans="1:12" x14ac:dyDescent="0.2">
      <c r="A193" t="s">
        <v>45</v>
      </c>
      <c r="B193" t="s">
        <v>48</v>
      </c>
      <c r="C193">
        <v>2009</v>
      </c>
      <c r="D193" t="str">
        <f t="shared" si="8"/>
        <v>APFemale</v>
      </c>
      <c r="E193">
        <v>75.103509717053797</v>
      </c>
      <c r="F193" s="37">
        <f>VLOOKUP(_xlfn.CONCAT(D193,0),'Appendix 4. 2020 IBGE LT'!$E$6:$M$1685,9,FALSE)</f>
        <v>77.518290173931319</v>
      </c>
      <c r="G193" s="37">
        <f>VLOOKUP(_xlfn.CONCAT(D193,0),'Appendix 3b. nax IBGE 2019'!$E$5:$M$1850,9,FALSE)</f>
        <v>77.332927640865563</v>
      </c>
      <c r="H193" s="239">
        <f>INDEX(Summary!$N$5:$Y$88,MATCH(_xlfn.CONCAT(D193,0),Summary!$N$5:$N$88,0),MATCH($H$3,Summary!$N$4:$Y$4,0))</f>
        <v>78.719197611403033</v>
      </c>
      <c r="I193" s="240">
        <f t="shared" si="10"/>
        <v>1.7925998831640165E-2</v>
      </c>
      <c r="J193" s="241">
        <f t="shared" si="11"/>
        <v>1.3463054274399822</v>
      </c>
      <c r="K193" s="242">
        <f t="shared" si="9"/>
        <v>76.449815144493783</v>
      </c>
      <c r="L193" s="241"/>
    </row>
    <row r="194" spans="1:12" x14ac:dyDescent="0.2">
      <c r="A194" t="s">
        <v>45</v>
      </c>
      <c r="B194" t="s">
        <v>48</v>
      </c>
      <c r="C194">
        <v>2010</v>
      </c>
      <c r="D194" t="str">
        <f t="shared" si="8"/>
        <v>APFemale</v>
      </c>
      <c r="E194">
        <v>75.359303727549303</v>
      </c>
      <c r="F194" s="37">
        <f>VLOOKUP(_xlfn.CONCAT(D194,0),'Appendix 4. 2020 IBGE LT'!$E$6:$M$1685,9,FALSE)</f>
        <v>77.518290173931319</v>
      </c>
      <c r="G194" s="37">
        <f>VLOOKUP(_xlfn.CONCAT(D194,0),'Appendix 3b. nax IBGE 2019'!$E$5:$M$1850,9,FALSE)</f>
        <v>77.332927640865563</v>
      </c>
      <c r="H194" s="239">
        <f>INDEX(Summary!$N$5:$Y$88,MATCH(_xlfn.CONCAT(D194,0),Summary!$N$5:$N$88,0),MATCH($H$3,Summary!$N$4:$Y$4,0))</f>
        <v>78.719197611403033</v>
      </c>
      <c r="I194" s="240">
        <f t="shared" si="10"/>
        <v>1.7925998831640165E-2</v>
      </c>
      <c r="J194" s="241">
        <f t="shared" si="11"/>
        <v>1.3508907905732652</v>
      </c>
      <c r="K194" s="242">
        <f t="shared" si="9"/>
        <v>76.710194518122563</v>
      </c>
      <c r="L194" s="241"/>
    </row>
    <row r="195" spans="1:12" x14ac:dyDescent="0.2">
      <c r="A195" t="s">
        <v>45</v>
      </c>
      <c r="B195" t="s">
        <v>48</v>
      </c>
      <c r="C195">
        <v>2011</v>
      </c>
      <c r="D195" t="str">
        <f t="shared" si="8"/>
        <v>APFemale</v>
      </c>
      <c r="E195">
        <v>75.606833942881806</v>
      </c>
      <c r="F195" s="37">
        <f>VLOOKUP(_xlfn.CONCAT(D195,0),'Appendix 4. 2020 IBGE LT'!$E$6:$M$1685,9,FALSE)</f>
        <v>77.518290173931319</v>
      </c>
      <c r="G195" s="37">
        <f>VLOOKUP(_xlfn.CONCAT(D195,0),'Appendix 3b. nax IBGE 2019'!$E$5:$M$1850,9,FALSE)</f>
        <v>77.332927640865563</v>
      </c>
      <c r="H195" s="239">
        <f>INDEX(Summary!$N$5:$Y$88,MATCH(_xlfn.CONCAT(D195,0),Summary!$N$5:$N$88,0),MATCH($H$3,Summary!$N$4:$Y$4,0))</f>
        <v>78.719197611403033</v>
      </c>
      <c r="I195" s="240">
        <f t="shared" si="10"/>
        <v>1.7925998831640165E-2</v>
      </c>
      <c r="J195" s="241">
        <f t="shared" si="11"/>
        <v>1.3553280169241113</v>
      </c>
      <c r="K195" s="242">
        <f t="shared" si="9"/>
        <v>76.962161959805911</v>
      </c>
      <c r="L195" s="241"/>
    </row>
    <row r="196" spans="1:12" x14ac:dyDescent="0.2">
      <c r="A196" t="s">
        <v>45</v>
      </c>
      <c r="B196" t="s">
        <v>48</v>
      </c>
      <c r="C196">
        <v>2012</v>
      </c>
      <c r="D196" t="str">
        <f t="shared" ref="D196:D259" si="12">_xlfn.CONCAT(A196,B196)</f>
        <v>APFemale</v>
      </c>
      <c r="E196">
        <v>75.846951870206595</v>
      </c>
      <c r="F196" s="37">
        <f>VLOOKUP(_xlfn.CONCAT(D196,0),'Appendix 4. 2020 IBGE LT'!$E$6:$M$1685,9,FALSE)</f>
        <v>77.518290173931319</v>
      </c>
      <c r="G196" s="37">
        <f>VLOOKUP(_xlfn.CONCAT(D196,0),'Appendix 3b. nax IBGE 2019'!$E$5:$M$1850,9,FALSE)</f>
        <v>77.332927640865563</v>
      </c>
      <c r="H196" s="239">
        <f>INDEX(Summary!$N$5:$Y$88,MATCH(_xlfn.CONCAT(D196,0),Summary!$N$5:$N$88,0),MATCH($H$3,Summary!$N$4:$Y$4,0))</f>
        <v>78.719197611403033</v>
      </c>
      <c r="I196" s="240">
        <f t="shared" si="10"/>
        <v>1.7925998831640165E-2</v>
      </c>
      <c r="J196" s="241">
        <f t="shared" si="11"/>
        <v>1.3596323706087912</v>
      </c>
      <c r="K196" s="242">
        <f t="shared" ref="K196:K259" si="13">E196+J196</f>
        <v>77.206584240815388</v>
      </c>
      <c r="L196" s="241"/>
    </row>
    <row r="197" spans="1:12" x14ac:dyDescent="0.2">
      <c r="A197" t="s">
        <v>45</v>
      </c>
      <c r="B197" t="s">
        <v>48</v>
      </c>
      <c r="C197">
        <v>2013</v>
      </c>
      <c r="D197" t="str">
        <f t="shared" si="12"/>
        <v>APFemale</v>
      </c>
      <c r="E197">
        <v>76.079758814211402</v>
      </c>
      <c r="F197" s="37">
        <f>VLOOKUP(_xlfn.CONCAT(D197,0),'Appendix 4. 2020 IBGE LT'!$E$6:$M$1685,9,FALSE)</f>
        <v>77.518290173931319</v>
      </c>
      <c r="G197" s="37">
        <f>VLOOKUP(_xlfn.CONCAT(D197,0),'Appendix 3b. nax IBGE 2019'!$E$5:$M$1850,9,FALSE)</f>
        <v>77.332927640865563</v>
      </c>
      <c r="H197" s="239">
        <f>INDEX(Summary!$N$5:$Y$88,MATCH(_xlfn.CONCAT(D197,0),Summary!$N$5:$N$88,0),MATCH($H$3,Summary!$N$4:$Y$4,0))</f>
        <v>78.719197611403033</v>
      </c>
      <c r="I197" s="240">
        <f t="shared" ref="I197:I260" si="14">(H197-$G197)/$G197</f>
        <v>1.7925998831640165E-2</v>
      </c>
      <c r="J197" s="241">
        <f t="shared" ref="J197:J260" si="15">E197*I197</f>
        <v>1.3638056676150192</v>
      </c>
      <c r="K197" s="242">
        <f t="shared" si="13"/>
        <v>77.443564481826428</v>
      </c>
      <c r="L197" s="241"/>
    </row>
    <row r="198" spans="1:12" x14ac:dyDescent="0.2">
      <c r="A198" t="s">
        <v>45</v>
      </c>
      <c r="B198" t="s">
        <v>48</v>
      </c>
      <c r="C198">
        <v>2014</v>
      </c>
      <c r="D198" t="str">
        <f t="shared" si="12"/>
        <v>APFemale</v>
      </c>
      <c r="E198">
        <v>76.305364250527603</v>
      </c>
      <c r="F198" s="37">
        <f>VLOOKUP(_xlfn.CONCAT(D198,0),'Appendix 4. 2020 IBGE LT'!$E$6:$M$1685,9,FALSE)</f>
        <v>77.518290173931319</v>
      </c>
      <c r="G198" s="37">
        <f>VLOOKUP(_xlfn.CONCAT(D198,0),'Appendix 3b. nax IBGE 2019'!$E$5:$M$1850,9,FALSE)</f>
        <v>77.332927640865563</v>
      </c>
      <c r="H198" s="239">
        <f>INDEX(Summary!$N$5:$Y$88,MATCH(_xlfn.CONCAT(D198,0),Summary!$N$5:$N$88,0),MATCH($H$3,Summary!$N$4:$Y$4,0))</f>
        <v>78.719197611403033</v>
      </c>
      <c r="I198" s="240">
        <f t="shared" si="14"/>
        <v>1.7925998831640165E-2</v>
      </c>
      <c r="J198" s="241">
        <f t="shared" si="15"/>
        <v>1.367849870402835</v>
      </c>
      <c r="K198" s="242">
        <f t="shared" si="13"/>
        <v>77.673214120930439</v>
      </c>
      <c r="L198" s="241"/>
    </row>
    <row r="199" spans="1:12" x14ac:dyDescent="0.2">
      <c r="A199" t="s">
        <v>45</v>
      </c>
      <c r="B199" t="s">
        <v>48</v>
      </c>
      <c r="C199">
        <v>2015</v>
      </c>
      <c r="D199" t="str">
        <f t="shared" si="12"/>
        <v>APFemale</v>
      </c>
      <c r="E199">
        <v>76.525823288776095</v>
      </c>
      <c r="F199" s="37">
        <f>VLOOKUP(_xlfn.CONCAT(D199,0),'Appendix 4. 2020 IBGE LT'!$E$6:$M$1685,9,FALSE)</f>
        <v>77.518290173931319</v>
      </c>
      <c r="G199" s="37">
        <f>VLOOKUP(_xlfn.CONCAT(D199,0),'Appendix 3b. nax IBGE 2019'!$E$5:$M$1850,9,FALSE)</f>
        <v>77.332927640865563</v>
      </c>
      <c r="H199" s="239">
        <f>INDEX(Summary!$N$5:$Y$88,MATCH(_xlfn.CONCAT(D199,0),Summary!$N$5:$N$88,0),MATCH($H$3,Summary!$N$4:$Y$4,0))</f>
        <v>78.719197611403033</v>
      </c>
      <c r="I199" s="240">
        <f t="shared" si="14"/>
        <v>1.7925998831640165E-2</v>
      </c>
      <c r="J199" s="241">
        <f t="shared" si="15"/>
        <v>1.3718018188649019</v>
      </c>
      <c r="K199" s="242">
        <f t="shared" si="13"/>
        <v>77.897625107640991</v>
      </c>
      <c r="L199" s="241"/>
    </row>
    <row r="200" spans="1:12" x14ac:dyDescent="0.2">
      <c r="A200" t="s">
        <v>45</v>
      </c>
      <c r="B200" t="s">
        <v>48</v>
      </c>
      <c r="C200">
        <v>2016</v>
      </c>
      <c r="D200" t="str">
        <f t="shared" si="12"/>
        <v>APFemale</v>
      </c>
      <c r="E200">
        <v>76.737725939023505</v>
      </c>
      <c r="F200" s="37">
        <f>VLOOKUP(_xlfn.CONCAT(D200,0),'Appendix 4. 2020 IBGE LT'!$E$6:$M$1685,9,FALSE)</f>
        <v>77.518290173931319</v>
      </c>
      <c r="G200" s="37">
        <f>VLOOKUP(_xlfn.CONCAT(D200,0),'Appendix 3b. nax IBGE 2019'!$E$5:$M$1850,9,FALSE)</f>
        <v>77.332927640865563</v>
      </c>
      <c r="H200" s="239">
        <f>INDEX(Summary!$N$5:$Y$88,MATCH(_xlfn.CONCAT(D200,0),Summary!$N$5:$N$88,0),MATCH($H$3,Summary!$N$4:$Y$4,0))</f>
        <v>78.719197611403033</v>
      </c>
      <c r="I200" s="240">
        <f t="shared" si="14"/>
        <v>1.7925998831640165E-2</v>
      </c>
      <c r="J200" s="241">
        <f t="shared" si="15"/>
        <v>1.3756003855256584</v>
      </c>
      <c r="K200" s="242">
        <f t="shared" si="13"/>
        <v>78.113326324549163</v>
      </c>
      <c r="L200" s="241"/>
    </row>
    <row r="201" spans="1:12" x14ac:dyDescent="0.2">
      <c r="A201" t="s">
        <v>45</v>
      </c>
      <c r="B201" t="s">
        <v>48</v>
      </c>
      <c r="C201">
        <v>2017</v>
      </c>
      <c r="D201" t="str">
        <f t="shared" si="12"/>
        <v>APFemale</v>
      </c>
      <c r="E201">
        <v>76.942786593190505</v>
      </c>
      <c r="F201" s="37">
        <f>VLOOKUP(_xlfn.CONCAT(D201,0),'Appendix 4. 2020 IBGE LT'!$E$6:$M$1685,9,FALSE)</f>
        <v>77.518290173931319</v>
      </c>
      <c r="G201" s="37">
        <f>VLOOKUP(_xlfn.CONCAT(D201,0),'Appendix 3b. nax IBGE 2019'!$E$5:$M$1850,9,FALSE)</f>
        <v>77.332927640865563</v>
      </c>
      <c r="H201" s="239">
        <f>INDEX(Summary!$N$5:$Y$88,MATCH(_xlfn.CONCAT(D201,0),Summary!$N$5:$N$88,0),MATCH($H$3,Summary!$N$4:$Y$4,0))</f>
        <v>78.719197611403033</v>
      </c>
      <c r="I201" s="240">
        <f t="shared" si="14"/>
        <v>1.7925998831640165E-2</v>
      </c>
      <c r="J201" s="241">
        <f t="shared" si="15"/>
        <v>1.3792763025726715</v>
      </c>
      <c r="K201" s="242">
        <f t="shared" si="13"/>
        <v>78.322062895763182</v>
      </c>
      <c r="L201" s="241"/>
    </row>
    <row r="202" spans="1:12" x14ac:dyDescent="0.2">
      <c r="A202" t="s">
        <v>45</v>
      </c>
      <c r="B202" t="s">
        <v>48</v>
      </c>
      <c r="C202">
        <v>2018</v>
      </c>
      <c r="D202" t="str">
        <f t="shared" si="12"/>
        <v>APFemale</v>
      </c>
      <c r="E202">
        <v>77.141140692271705</v>
      </c>
      <c r="F202" s="37">
        <f>VLOOKUP(_xlfn.CONCAT(D202,0),'Appendix 4. 2020 IBGE LT'!$E$6:$M$1685,9,FALSE)</f>
        <v>77.518290173931319</v>
      </c>
      <c r="G202" s="37">
        <f>VLOOKUP(_xlfn.CONCAT(D202,0),'Appendix 3b. nax IBGE 2019'!$E$5:$M$1850,9,FALSE)</f>
        <v>77.332927640865563</v>
      </c>
      <c r="H202" s="239">
        <f>INDEX(Summary!$N$5:$Y$88,MATCH(_xlfn.CONCAT(D202,0),Summary!$N$5:$N$88,0),MATCH($H$3,Summary!$N$4:$Y$4,0))</f>
        <v>78.719197611403033</v>
      </c>
      <c r="I202" s="240">
        <f t="shared" si="14"/>
        <v>1.7925998831640165E-2</v>
      </c>
      <c r="J202" s="241">
        <f t="shared" si="15"/>
        <v>1.3828319979210522</v>
      </c>
      <c r="K202" s="242">
        <f t="shared" si="13"/>
        <v>78.523972690192764</v>
      </c>
      <c r="L202" s="241"/>
    </row>
    <row r="203" spans="1:12" x14ac:dyDescent="0.2">
      <c r="A203" t="s">
        <v>45</v>
      </c>
      <c r="B203" t="s">
        <v>48</v>
      </c>
      <c r="C203">
        <v>2019</v>
      </c>
      <c r="D203" t="str">
        <f t="shared" si="12"/>
        <v>APFemale</v>
      </c>
      <c r="E203">
        <v>77.332927640865506</v>
      </c>
      <c r="F203" s="37">
        <f>VLOOKUP(_xlfn.CONCAT(D203,0),'Appendix 4. 2020 IBGE LT'!$E$6:$M$1685,9,FALSE)</f>
        <v>77.518290173931319</v>
      </c>
      <c r="G203" s="37">
        <f>VLOOKUP(_xlfn.CONCAT(D203,0),'Appendix 3b. nax IBGE 2019'!$E$5:$M$1850,9,FALSE)</f>
        <v>77.332927640865563</v>
      </c>
      <c r="H203" s="239">
        <f>INDEX(Summary!$N$5:$Y$88,MATCH(_xlfn.CONCAT(D203,0),Summary!$N$5:$N$88,0),MATCH($H$3,Summary!$N$4:$Y$4,0))</f>
        <v>78.719197611403033</v>
      </c>
      <c r="I203" s="240">
        <f t="shared" si="14"/>
        <v>1.7925998831640165E-2</v>
      </c>
      <c r="J203" s="241">
        <f t="shared" si="15"/>
        <v>1.3862699705374686</v>
      </c>
      <c r="K203" s="242">
        <f t="shared" si="13"/>
        <v>78.719197611402976</v>
      </c>
      <c r="L203" s="241"/>
    </row>
    <row r="204" spans="1:12" x14ac:dyDescent="0.2">
      <c r="A204" t="s">
        <v>45</v>
      </c>
      <c r="B204" t="s">
        <v>47</v>
      </c>
      <c r="C204">
        <v>2000</v>
      </c>
      <c r="D204" t="str">
        <f t="shared" si="12"/>
        <v>APMale</v>
      </c>
      <c r="E204">
        <v>64.152433523222001</v>
      </c>
      <c r="F204" s="37">
        <f>VLOOKUP(_xlfn.CONCAT(D204,0),'Appendix 4. 2020 IBGE LT'!$E$6:$M$1685,9,FALSE)</f>
        <v>72.41494270574043</v>
      </c>
      <c r="G204" s="37">
        <f>VLOOKUP(_xlfn.CONCAT(D204,0),'Appendix 3b. nax IBGE 2019'!$E$5:$M$1850,9,FALSE)</f>
        <v>72.166974033620818</v>
      </c>
      <c r="H204" s="239">
        <f>INDEX(Summary!$N$5:$Y$88,MATCH(_xlfn.CONCAT(D204,0),Summary!$N$5:$N$88,0),MATCH($H$3,Summary!$N$4:$Y$4,0))</f>
        <v>72.410007541587106</v>
      </c>
      <c r="I204" s="240">
        <f t="shared" si="14"/>
        <v>3.367655513075342E-3</v>
      </c>
      <c r="J204" s="241">
        <f t="shared" si="15"/>
        <v>0.21604329643167797</v>
      </c>
      <c r="K204" s="242">
        <f t="shared" si="13"/>
        <v>64.368476819653679</v>
      </c>
      <c r="L204" s="241"/>
    </row>
    <row r="205" spans="1:12" x14ac:dyDescent="0.2">
      <c r="A205" t="s">
        <v>45</v>
      </c>
      <c r="B205" t="s">
        <v>47</v>
      </c>
      <c r="C205">
        <v>2001</v>
      </c>
      <c r="D205" t="str">
        <f t="shared" si="12"/>
        <v>APMale</v>
      </c>
      <c r="E205">
        <v>64.735937884380903</v>
      </c>
      <c r="F205" s="37">
        <f>VLOOKUP(_xlfn.CONCAT(D205,0),'Appendix 4. 2020 IBGE LT'!$E$6:$M$1685,9,FALSE)</f>
        <v>72.41494270574043</v>
      </c>
      <c r="G205" s="37">
        <f>VLOOKUP(_xlfn.CONCAT(D205,0),'Appendix 3b. nax IBGE 2019'!$E$5:$M$1850,9,FALSE)</f>
        <v>72.166974033620818</v>
      </c>
      <c r="H205" s="239">
        <f>INDEX(Summary!$N$5:$Y$88,MATCH(_xlfn.CONCAT(D205,0),Summary!$N$5:$N$88,0),MATCH($H$3,Summary!$N$4:$Y$4,0))</f>
        <v>72.410007541587106</v>
      </c>
      <c r="I205" s="240">
        <f t="shared" si="14"/>
        <v>3.367655513075342E-3</v>
      </c>
      <c r="J205" s="241">
        <f t="shared" si="15"/>
        <v>0.21800833811043824</v>
      </c>
      <c r="K205" s="242">
        <f t="shared" si="13"/>
        <v>64.953946222491339</v>
      </c>
      <c r="L205" s="241"/>
    </row>
    <row r="206" spans="1:12" x14ac:dyDescent="0.2">
      <c r="A206" t="s">
        <v>45</v>
      </c>
      <c r="B206" t="s">
        <v>47</v>
      </c>
      <c r="C206">
        <v>2002</v>
      </c>
      <c r="D206" t="str">
        <f t="shared" si="12"/>
        <v>APMale</v>
      </c>
      <c r="E206">
        <v>65.303682779401299</v>
      </c>
      <c r="F206" s="37">
        <f>VLOOKUP(_xlfn.CONCAT(D206,0),'Appendix 4. 2020 IBGE LT'!$E$6:$M$1685,9,FALSE)</f>
        <v>72.41494270574043</v>
      </c>
      <c r="G206" s="37">
        <f>VLOOKUP(_xlfn.CONCAT(D206,0),'Appendix 3b. nax IBGE 2019'!$E$5:$M$1850,9,FALSE)</f>
        <v>72.166974033620818</v>
      </c>
      <c r="H206" s="239">
        <f>INDEX(Summary!$N$5:$Y$88,MATCH(_xlfn.CONCAT(D206,0),Summary!$N$5:$N$88,0),MATCH($H$3,Summary!$N$4:$Y$4,0))</f>
        <v>72.410007541587106</v>
      </c>
      <c r="I206" s="240">
        <f t="shared" si="14"/>
        <v>3.367655513075342E-3</v>
      </c>
      <c r="J206" s="241">
        <f t="shared" si="15"/>
        <v>0.21992030733617407</v>
      </c>
      <c r="K206" s="242">
        <f t="shared" si="13"/>
        <v>65.523603086737467</v>
      </c>
      <c r="L206" s="241"/>
    </row>
    <row r="207" spans="1:12" x14ac:dyDescent="0.2">
      <c r="A207" t="s">
        <v>45</v>
      </c>
      <c r="B207" t="s">
        <v>47</v>
      </c>
      <c r="C207">
        <v>2003</v>
      </c>
      <c r="D207" t="str">
        <f t="shared" si="12"/>
        <v>APMale</v>
      </c>
      <c r="E207">
        <v>65.854432810173904</v>
      </c>
      <c r="F207" s="37">
        <f>VLOOKUP(_xlfn.CONCAT(D207,0),'Appendix 4. 2020 IBGE LT'!$E$6:$M$1685,9,FALSE)</f>
        <v>72.41494270574043</v>
      </c>
      <c r="G207" s="37">
        <f>VLOOKUP(_xlfn.CONCAT(D207,0),'Appendix 3b. nax IBGE 2019'!$E$5:$M$1850,9,FALSE)</f>
        <v>72.166974033620818</v>
      </c>
      <c r="H207" s="239">
        <f>INDEX(Summary!$N$5:$Y$88,MATCH(_xlfn.CONCAT(D207,0),Summary!$N$5:$N$88,0),MATCH($H$3,Summary!$N$4:$Y$4,0))</f>
        <v>72.410007541587106</v>
      </c>
      <c r="I207" s="240">
        <f t="shared" si="14"/>
        <v>3.367655513075342E-3</v>
      </c>
      <c r="J207" s="241">
        <f t="shared" si="15"/>
        <v>0.22177504371363183</v>
      </c>
      <c r="K207" s="242">
        <f t="shared" si="13"/>
        <v>66.076207853887539</v>
      </c>
      <c r="L207" s="241"/>
    </row>
    <row r="208" spans="1:12" x14ac:dyDescent="0.2">
      <c r="A208" t="s">
        <v>45</v>
      </c>
      <c r="B208" t="s">
        <v>47</v>
      </c>
      <c r="C208">
        <v>2004</v>
      </c>
      <c r="D208" t="str">
        <f t="shared" si="12"/>
        <v>APMale</v>
      </c>
      <c r="E208">
        <v>66.387823147695997</v>
      </c>
      <c r="F208" s="37">
        <f>VLOOKUP(_xlfn.CONCAT(D208,0),'Appendix 4. 2020 IBGE LT'!$E$6:$M$1685,9,FALSE)</f>
        <v>72.41494270574043</v>
      </c>
      <c r="G208" s="37">
        <f>VLOOKUP(_xlfn.CONCAT(D208,0),'Appendix 3b. nax IBGE 2019'!$E$5:$M$1850,9,FALSE)</f>
        <v>72.166974033620818</v>
      </c>
      <c r="H208" s="239">
        <f>INDEX(Summary!$N$5:$Y$88,MATCH(_xlfn.CONCAT(D208,0),Summary!$N$5:$N$88,0),MATCH($H$3,Summary!$N$4:$Y$4,0))</f>
        <v>72.410007541587106</v>
      </c>
      <c r="I208" s="240">
        <f t="shared" si="14"/>
        <v>3.367655513075342E-3</v>
      </c>
      <c r="J208" s="241">
        <f t="shared" si="15"/>
        <v>0.22357131862440924</v>
      </c>
      <c r="K208" s="242">
        <f t="shared" si="13"/>
        <v>66.611394466320405</v>
      </c>
      <c r="L208" s="241"/>
    </row>
    <row r="209" spans="1:12" x14ac:dyDescent="0.2">
      <c r="A209" t="s">
        <v>45</v>
      </c>
      <c r="B209" t="s">
        <v>47</v>
      </c>
      <c r="C209">
        <v>2005</v>
      </c>
      <c r="D209" t="str">
        <f t="shared" si="12"/>
        <v>APMale</v>
      </c>
      <c r="E209">
        <v>66.903204127317395</v>
      </c>
      <c r="F209" s="37">
        <f>VLOOKUP(_xlfn.CONCAT(D209,0),'Appendix 4. 2020 IBGE LT'!$E$6:$M$1685,9,FALSE)</f>
        <v>72.41494270574043</v>
      </c>
      <c r="G209" s="37">
        <f>VLOOKUP(_xlfn.CONCAT(D209,0),'Appendix 3b. nax IBGE 2019'!$E$5:$M$1850,9,FALSE)</f>
        <v>72.166974033620818</v>
      </c>
      <c r="H209" s="239">
        <f>INDEX(Summary!$N$5:$Y$88,MATCH(_xlfn.CONCAT(D209,0),Summary!$N$5:$N$88,0),MATCH($H$3,Summary!$N$4:$Y$4,0))</f>
        <v>72.410007541587106</v>
      </c>
      <c r="I209" s="240">
        <f t="shared" si="14"/>
        <v>3.367655513075342E-3</v>
      </c>
      <c r="J209" s="241">
        <f t="shared" si="15"/>
        <v>0.22530694422176539</v>
      </c>
      <c r="K209" s="242">
        <f t="shared" si="13"/>
        <v>67.128511071539165</v>
      </c>
      <c r="L209" s="241"/>
    </row>
    <row r="210" spans="1:12" x14ac:dyDescent="0.2">
      <c r="A210" t="s">
        <v>45</v>
      </c>
      <c r="B210" t="s">
        <v>47</v>
      </c>
      <c r="C210">
        <v>2006</v>
      </c>
      <c r="D210" t="str">
        <f t="shared" si="12"/>
        <v>APMale</v>
      </c>
      <c r="E210">
        <v>67.400056637401704</v>
      </c>
      <c r="F210" s="37">
        <f>VLOOKUP(_xlfn.CONCAT(D210,0),'Appendix 4. 2020 IBGE LT'!$E$6:$M$1685,9,FALSE)</f>
        <v>72.41494270574043</v>
      </c>
      <c r="G210" s="37">
        <f>VLOOKUP(_xlfn.CONCAT(D210,0),'Appendix 3b. nax IBGE 2019'!$E$5:$M$1850,9,FALSE)</f>
        <v>72.166974033620818</v>
      </c>
      <c r="H210" s="239">
        <f>INDEX(Summary!$N$5:$Y$88,MATCH(_xlfn.CONCAT(D210,0),Summary!$N$5:$N$88,0),MATCH($H$3,Summary!$N$4:$Y$4,0))</f>
        <v>72.410007541587106</v>
      </c>
      <c r="I210" s="240">
        <f t="shared" si="14"/>
        <v>3.367655513075342E-3</v>
      </c>
      <c r="J210" s="241">
        <f t="shared" si="15"/>
        <v>0.22698017231653614</v>
      </c>
      <c r="K210" s="242">
        <f t="shared" si="13"/>
        <v>67.627036809718234</v>
      </c>
      <c r="L210" s="241"/>
    </row>
    <row r="211" spans="1:12" x14ac:dyDescent="0.2">
      <c r="A211" t="s">
        <v>45</v>
      </c>
      <c r="B211" t="s">
        <v>47</v>
      </c>
      <c r="C211">
        <v>2007</v>
      </c>
      <c r="D211" t="str">
        <f t="shared" si="12"/>
        <v>APMale</v>
      </c>
      <c r="E211">
        <v>67.878017746565007</v>
      </c>
      <c r="F211" s="37">
        <f>VLOOKUP(_xlfn.CONCAT(D211,0),'Appendix 4. 2020 IBGE LT'!$E$6:$M$1685,9,FALSE)</f>
        <v>72.41494270574043</v>
      </c>
      <c r="G211" s="37">
        <f>VLOOKUP(_xlfn.CONCAT(D211,0),'Appendix 3b. nax IBGE 2019'!$E$5:$M$1850,9,FALSE)</f>
        <v>72.166974033620818</v>
      </c>
      <c r="H211" s="239">
        <f>INDEX(Summary!$N$5:$Y$88,MATCH(_xlfn.CONCAT(D211,0),Summary!$N$5:$N$88,0),MATCH($H$3,Summary!$N$4:$Y$4,0))</f>
        <v>72.410007541587106</v>
      </c>
      <c r="I211" s="240">
        <f t="shared" si="14"/>
        <v>3.367655513075342E-3</v>
      </c>
      <c r="J211" s="241">
        <f t="shared" si="15"/>
        <v>0.22858978068084554</v>
      </c>
      <c r="K211" s="242">
        <f t="shared" si="13"/>
        <v>68.106607527245856</v>
      </c>
      <c r="L211" s="241"/>
    </row>
    <row r="212" spans="1:12" x14ac:dyDescent="0.2">
      <c r="A212" t="s">
        <v>45</v>
      </c>
      <c r="B212" t="s">
        <v>47</v>
      </c>
      <c r="C212">
        <v>2008</v>
      </c>
      <c r="D212" t="str">
        <f t="shared" si="12"/>
        <v>APMale</v>
      </c>
      <c r="E212">
        <v>68.336873178859193</v>
      </c>
      <c r="F212" s="37">
        <f>VLOOKUP(_xlfn.CONCAT(D212,0),'Appendix 4. 2020 IBGE LT'!$E$6:$M$1685,9,FALSE)</f>
        <v>72.41494270574043</v>
      </c>
      <c r="G212" s="37">
        <f>VLOOKUP(_xlfn.CONCAT(D212,0),'Appendix 3b. nax IBGE 2019'!$E$5:$M$1850,9,FALSE)</f>
        <v>72.166974033620818</v>
      </c>
      <c r="H212" s="239">
        <f>INDEX(Summary!$N$5:$Y$88,MATCH(_xlfn.CONCAT(D212,0),Summary!$N$5:$N$88,0),MATCH($H$3,Summary!$N$4:$Y$4,0))</f>
        <v>72.410007541587106</v>
      </c>
      <c r="I212" s="240">
        <f t="shared" si="14"/>
        <v>3.367655513075342E-3</v>
      </c>
      <c r="J212" s="241">
        <f t="shared" si="15"/>
        <v>0.23013504770711563</v>
      </c>
      <c r="K212" s="242">
        <f t="shared" si="13"/>
        <v>68.567008226566315</v>
      </c>
      <c r="L212" s="241"/>
    </row>
    <row r="213" spans="1:12" x14ac:dyDescent="0.2">
      <c r="A213" t="s">
        <v>45</v>
      </c>
      <c r="B213" t="s">
        <v>47</v>
      </c>
      <c r="C213">
        <v>2009</v>
      </c>
      <c r="D213" t="str">
        <f t="shared" si="12"/>
        <v>APMale</v>
      </c>
      <c r="E213">
        <v>68.776541387359401</v>
      </c>
      <c r="F213" s="37">
        <f>VLOOKUP(_xlfn.CONCAT(D213,0),'Appendix 4. 2020 IBGE LT'!$E$6:$M$1685,9,FALSE)</f>
        <v>72.41494270574043</v>
      </c>
      <c r="G213" s="37">
        <f>VLOOKUP(_xlfn.CONCAT(D213,0),'Appendix 3b. nax IBGE 2019'!$E$5:$M$1850,9,FALSE)</f>
        <v>72.166974033620818</v>
      </c>
      <c r="H213" s="239">
        <f>INDEX(Summary!$N$5:$Y$88,MATCH(_xlfn.CONCAT(D213,0),Summary!$N$5:$N$88,0),MATCH($H$3,Summary!$N$4:$Y$4,0))</f>
        <v>72.410007541587106</v>
      </c>
      <c r="I213" s="240">
        <f t="shared" si="14"/>
        <v>3.367655513075342E-3</v>
      </c>
      <c r="J213" s="241">
        <f t="shared" si="15"/>
        <v>0.23161569877339533</v>
      </c>
      <c r="K213" s="242">
        <f t="shared" si="13"/>
        <v>69.008157086132798</v>
      </c>
      <c r="L213" s="241"/>
    </row>
    <row r="214" spans="1:12" x14ac:dyDescent="0.2">
      <c r="A214" t="s">
        <v>45</v>
      </c>
      <c r="B214" t="s">
        <v>47</v>
      </c>
      <c r="C214">
        <v>2010</v>
      </c>
      <c r="D214" t="str">
        <f t="shared" si="12"/>
        <v>APMale</v>
      </c>
      <c r="E214">
        <v>69.197057521648603</v>
      </c>
      <c r="F214" s="37">
        <f>VLOOKUP(_xlfn.CONCAT(D214,0),'Appendix 4. 2020 IBGE LT'!$E$6:$M$1685,9,FALSE)</f>
        <v>72.41494270574043</v>
      </c>
      <c r="G214" s="37">
        <f>VLOOKUP(_xlfn.CONCAT(D214,0),'Appendix 3b. nax IBGE 2019'!$E$5:$M$1850,9,FALSE)</f>
        <v>72.166974033620818</v>
      </c>
      <c r="H214" s="239">
        <f>INDEX(Summary!$N$5:$Y$88,MATCH(_xlfn.CONCAT(D214,0),Summary!$N$5:$N$88,0),MATCH($H$3,Summary!$N$4:$Y$4,0))</f>
        <v>72.410007541587106</v>
      </c>
      <c r="I214" s="240">
        <f t="shared" si="14"/>
        <v>3.367655513075342E-3</v>
      </c>
      <c r="J214" s="241">
        <f t="shared" si="15"/>
        <v>0.23303185225137146</v>
      </c>
      <c r="K214" s="242">
        <f t="shared" si="13"/>
        <v>69.430089373899975</v>
      </c>
      <c r="L214" s="241"/>
    </row>
    <row r="215" spans="1:12" x14ac:dyDescent="0.2">
      <c r="A215" t="s">
        <v>45</v>
      </c>
      <c r="B215" t="s">
        <v>47</v>
      </c>
      <c r="C215">
        <v>2011</v>
      </c>
      <c r="D215" t="str">
        <f t="shared" si="12"/>
        <v>APMale</v>
      </c>
      <c r="E215">
        <v>69.598200983015303</v>
      </c>
      <c r="F215" s="37">
        <f>VLOOKUP(_xlfn.CONCAT(D215,0),'Appendix 4. 2020 IBGE LT'!$E$6:$M$1685,9,FALSE)</f>
        <v>72.41494270574043</v>
      </c>
      <c r="G215" s="37">
        <f>VLOOKUP(_xlfn.CONCAT(D215,0),'Appendix 3b. nax IBGE 2019'!$E$5:$M$1850,9,FALSE)</f>
        <v>72.166974033620818</v>
      </c>
      <c r="H215" s="239">
        <f>INDEX(Summary!$N$5:$Y$88,MATCH(_xlfn.CONCAT(D215,0),Summary!$N$5:$N$88,0),MATCH($H$3,Summary!$N$4:$Y$4,0))</f>
        <v>72.410007541587106</v>
      </c>
      <c r="I215" s="240">
        <f t="shared" si="14"/>
        <v>3.367655513075342E-3</v>
      </c>
      <c r="J215" s="241">
        <f t="shared" si="15"/>
        <v>0.23438276524057716</v>
      </c>
      <c r="K215" s="242">
        <f t="shared" si="13"/>
        <v>69.832583748255885</v>
      </c>
      <c r="L215" s="241"/>
    </row>
    <row r="216" spans="1:12" x14ac:dyDescent="0.2">
      <c r="A216" t="s">
        <v>45</v>
      </c>
      <c r="B216" t="s">
        <v>47</v>
      </c>
      <c r="C216">
        <v>2012</v>
      </c>
      <c r="D216" t="str">
        <f t="shared" si="12"/>
        <v>APMale</v>
      </c>
      <c r="E216">
        <v>69.980596240109705</v>
      </c>
      <c r="F216" s="37">
        <f>VLOOKUP(_xlfn.CONCAT(D216,0),'Appendix 4. 2020 IBGE LT'!$E$6:$M$1685,9,FALSE)</f>
        <v>72.41494270574043</v>
      </c>
      <c r="G216" s="37">
        <f>VLOOKUP(_xlfn.CONCAT(D216,0),'Appendix 3b. nax IBGE 2019'!$E$5:$M$1850,9,FALSE)</f>
        <v>72.166974033620818</v>
      </c>
      <c r="H216" s="239">
        <f>INDEX(Summary!$N$5:$Y$88,MATCH(_xlfn.CONCAT(D216,0),Summary!$N$5:$N$88,0),MATCH($H$3,Summary!$N$4:$Y$4,0))</f>
        <v>72.410007541587106</v>
      </c>
      <c r="I216" s="240">
        <f t="shared" si="14"/>
        <v>3.367655513075342E-3</v>
      </c>
      <c r="J216" s="241">
        <f t="shared" si="15"/>
        <v>0.235670540736305</v>
      </c>
      <c r="K216" s="242">
        <f t="shared" si="13"/>
        <v>70.216266780846013</v>
      </c>
      <c r="L216" s="241"/>
    </row>
    <row r="217" spans="1:12" x14ac:dyDescent="0.2">
      <c r="A217" t="s">
        <v>45</v>
      </c>
      <c r="B217" t="s">
        <v>47</v>
      </c>
      <c r="C217">
        <v>2013</v>
      </c>
      <c r="D217" t="str">
        <f t="shared" si="12"/>
        <v>APMale</v>
      </c>
      <c r="E217">
        <v>70.344531454995703</v>
      </c>
      <c r="F217" s="37">
        <f>VLOOKUP(_xlfn.CONCAT(D217,0),'Appendix 4. 2020 IBGE LT'!$E$6:$M$1685,9,FALSE)</f>
        <v>72.41494270574043</v>
      </c>
      <c r="G217" s="37">
        <f>VLOOKUP(_xlfn.CONCAT(D217,0),'Appendix 3b. nax IBGE 2019'!$E$5:$M$1850,9,FALSE)</f>
        <v>72.166974033620818</v>
      </c>
      <c r="H217" s="239">
        <f>INDEX(Summary!$N$5:$Y$88,MATCH(_xlfn.CONCAT(D217,0),Summary!$N$5:$N$88,0),MATCH($H$3,Summary!$N$4:$Y$4,0))</f>
        <v>72.410007541587106</v>
      </c>
      <c r="I217" s="240">
        <f t="shared" si="14"/>
        <v>3.367655513075342E-3</v>
      </c>
      <c r="J217" s="241">
        <f t="shared" si="15"/>
        <v>0.23689614916911808</v>
      </c>
      <c r="K217" s="242">
        <f t="shared" si="13"/>
        <v>70.581427604164816</v>
      </c>
      <c r="L217" s="241"/>
    </row>
    <row r="218" spans="1:12" x14ac:dyDescent="0.2">
      <c r="A218" t="s">
        <v>45</v>
      </c>
      <c r="B218" t="s">
        <v>47</v>
      </c>
      <c r="C218">
        <v>2014</v>
      </c>
      <c r="D218" t="str">
        <f t="shared" si="12"/>
        <v>APMale</v>
      </c>
      <c r="E218">
        <v>70.690367903882404</v>
      </c>
      <c r="F218" s="37">
        <f>VLOOKUP(_xlfn.CONCAT(D218,0),'Appendix 4. 2020 IBGE LT'!$E$6:$M$1685,9,FALSE)</f>
        <v>72.41494270574043</v>
      </c>
      <c r="G218" s="37">
        <f>VLOOKUP(_xlfn.CONCAT(D218,0),'Appendix 3b. nax IBGE 2019'!$E$5:$M$1850,9,FALSE)</f>
        <v>72.166974033620818</v>
      </c>
      <c r="H218" s="239">
        <f>INDEX(Summary!$N$5:$Y$88,MATCH(_xlfn.CONCAT(D218,0),Summary!$N$5:$N$88,0),MATCH($H$3,Summary!$N$4:$Y$4,0))</f>
        <v>72.410007541587106</v>
      </c>
      <c r="I218" s="240">
        <f t="shared" si="14"/>
        <v>3.367655513075342E-3</v>
      </c>
      <c r="J218" s="241">
        <f t="shared" si="15"/>
        <v>0.23806080719283379</v>
      </c>
      <c r="K218" s="242">
        <f t="shared" si="13"/>
        <v>70.928428711075242</v>
      </c>
      <c r="L218" s="241"/>
    </row>
    <row r="219" spans="1:12" x14ac:dyDescent="0.2">
      <c r="A219" t="s">
        <v>45</v>
      </c>
      <c r="B219" t="s">
        <v>47</v>
      </c>
      <c r="C219">
        <v>2015</v>
      </c>
      <c r="D219" t="str">
        <f t="shared" si="12"/>
        <v>APMale</v>
      </c>
      <c r="E219">
        <v>71.018529043889103</v>
      </c>
      <c r="F219" s="37">
        <f>VLOOKUP(_xlfn.CONCAT(D219,0),'Appendix 4. 2020 IBGE LT'!$E$6:$M$1685,9,FALSE)</f>
        <v>72.41494270574043</v>
      </c>
      <c r="G219" s="37">
        <f>VLOOKUP(_xlfn.CONCAT(D219,0),'Appendix 3b. nax IBGE 2019'!$E$5:$M$1850,9,FALSE)</f>
        <v>72.166974033620818</v>
      </c>
      <c r="H219" s="239">
        <f>INDEX(Summary!$N$5:$Y$88,MATCH(_xlfn.CONCAT(D219,0),Summary!$N$5:$N$88,0),MATCH($H$3,Summary!$N$4:$Y$4,0))</f>
        <v>72.410007541587106</v>
      </c>
      <c r="I219" s="240">
        <f t="shared" si="14"/>
        <v>3.367655513075342E-3</v>
      </c>
      <c r="J219" s="241">
        <f t="shared" si="15"/>
        <v>0.23916594086515444</v>
      </c>
      <c r="K219" s="242">
        <f t="shared" si="13"/>
        <v>71.257694984754252</v>
      </c>
      <c r="L219" s="241"/>
    </row>
    <row r="220" spans="1:12" x14ac:dyDescent="0.2">
      <c r="A220" t="s">
        <v>45</v>
      </c>
      <c r="B220" t="s">
        <v>47</v>
      </c>
      <c r="C220">
        <v>2016</v>
      </c>
      <c r="D220" t="str">
        <f t="shared" si="12"/>
        <v>APMale</v>
      </c>
      <c r="E220">
        <v>71.329490440765497</v>
      </c>
      <c r="F220" s="37">
        <f>VLOOKUP(_xlfn.CONCAT(D220,0),'Appendix 4. 2020 IBGE LT'!$E$6:$M$1685,9,FALSE)</f>
        <v>72.41494270574043</v>
      </c>
      <c r="G220" s="37">
        <f>VLOOKUP(_xlfn.CONCAT(D220,0),'Appendix 3b. nax IBGE 2019'!$E$5:$M$1850,9,FALSE)</f>
        <v>72.166974033620818</v>
      </c>
      <c r="H220" s="239">
        <f>INDEX(Summary!$N$5:$Y$88,MATCH(_xlfn.CONCAT(D220,0),Summary!$N$5:$N$88,0),MATCH($H$3,Summary!$N$4:$Y$4,0))</f>
        <v>72.410007541587106</v>
      </c>
      <c r="I220" s="240">
        <f t="shared" si="14"/>
        <v>3.367655513075342E-3</v>
      </c>
      <c r="J220" s="241">
        <f t="shared" si="15"/>
        <v>0.24021315172769883</v>
      </c>
      <c r="K220" s="242">
        <f t="shared" si="13"/>
        <v>71.569703592493198</v>
      </c>
      <c r="L220" s="241"/>
    </row>
    <row r="221" spans="1:12" x14ac:dyDescent="0.2">
      <c r="A221" t="s">
        <v>45</v>
      </c>
      <c r="B221" t="s">
        <v>47</v>
      </c>
      <c r="C221">
        <v>2017</v>
      </c>
      <c r="D221" t="str">
        <f t="shared" si="12"/>
        <v>APMale</v>
      </c>
      <c r="E221">
        <v>71.623770454493297</v>
      </c>
      <c r="F221" s="37">
        <f>VLOOKUP(_xlfn.CONCAT(D221,0),'Appendix 4. 2020 IBGE LT'!$E$6:$M$1685,9,FALSE)</f>
        <v>72.41494270574043</v>
      </c>
      <c r="G221" s="37">
        <f>VLOOKUP(_xlfn.CONCAT(D221,0),'Appendix 3b. nax IBGE 2019'!$E$5:$M$1850,9,FALSE)</f>
        <v>72.166974033620818</v>
      </c>
      <c r="H221" s="239">
        <f>INDEX(Summary!$N$5:$Y$88,MATCH(_xlfn.CONCAT(D221,0),Summary!$N$5:$N$88,0),MATCH($H$3,Summary!$N$4:$Y$4,0))</f>
        <v>72.410007541587106</v>
      </c>
      <c r="I221" s="240">
        <f t="shared" si="14"/>
        <v>3.367655513075342E-3</v>
      </c>
      <c r="J221" s="241">
        <f t="shared" si="15"/>
        <v>0.24120418543831715</v>
      </c>
      <c r="K221" s="242">
        <f t="shared" si="13"/>
        <v>71.864974639931617</v>
      </c>
      <c r="L221" s="241"/>
    </row>
    <row r="222" spans="1:12" x14ac:dyDescent="0.2">
      <c r="A222" t="s">
        <v>45</v>
      </c>
      <c r="B222" t="s">
        <v>47</v>
      </c>
      <c r="C222">
        <v>2018</v>
      </c>
      <c r="D222" t="str">
        <f t="shared" si="12"/>
        <v>APMale</v>
      </c>
      <c r="E222">
        <v>71.904064851163298</v>
      </c>
      <c r="F222" s="37">
        <f>VLOOKUP(_xlfn.CONCAT(D222,0),'Appendix 4. 2020 IBGE LT'!$E$6:$M$1685,9,FALSE)</f>
        <v>72.41494270574043</v>
      </c>
      <c r="G222" s="37">
        <f>VLOOKUP(_xlfn.CONCAT(D222,0),'Appendix 3b. nax IBGE 2019'!$E$5:$M$1850,9,FALSE)</f>
        <v>72.166974033620818</v>
      </c>
      <c r="H222" s="239">
        <f>INDEX(Summary!$N$5:$Y$88,MATCH(_xlfn.CONCAT(D222,0),Summary!$N$5:$N$88,0),MATCH($H$3,Summary!$N$4:$Y$4,0))</f>
        <v>72.410007541587106</v>
      </c>
      <c r="I222" s="240">
        <f t="shared" si="14"/>
        <v>3.367655513075342E-3</v>
      </c>
      <c r="J222" s="241">
        <f t="shared" si="15"/>
        <v>0.242148120408547</v>
      </c>
      <c r="K222" s="242">
        <f t="shared" si="13"/>
        <v>72.146212971571842</v>
      </c>
      <c r="L222" s="241"/>
    </row>
    <row r="223" spans="1:12" x14ac:dyDescent="0.2">
      <c r="A223" t="s">
        <v>45</v>
      </c>
      <c r="B223" t="s">
        <v>47</v>
      </c>
      <c r="C223">
        <v>2019</v>
      </c>
      <c r="D223" t="str">
        <f t="shared" si="12"/>
        <v>APMale</v>
      </c>
      <c r="E223">
        <v>72.166974033620804</v>
      </c>
      <c r="F223" s="37">
        <f>VLOOKUP(_xlfn.CONCAT(D223,0),'Appendix 4. 2020 IBGE LT'!$E$6:$M$1685,9,FALSE)</f>
        <v>72.41494270574043</v>
      </c>
      <c r="G223" s="37">
        <f>VLOOKUP(_xlfn.CONCAT(D223,0),'Appendix 3b. nax IBGE 2019'!$E$5:$M$1850,9,FALSE)</f>
        <v>72.166974033620818</v>
      </c>
      <c r="H223" s="239">
        <f>INDEX(Summary!$N$5:$Y$88,MATCH(_xlfn.CONCAT(D223,0),Summary!$N$5:$N$88,0),MATCH($H$3,Summary!$N$4:$Y$4,0))</f>
        <v>72.410007541587106</v>
      </c>
      <c r="I223" s="240">
        <f t="shared" si="14"/>
        <v>3.367655513075342E-3</v>
      </c>
      <c r="J223" s="241">
        <f t="shared" si="15"/>
        <v>0.24303350796628814</v>
      </c>
      <c r="K223" s="242">
        <f t="shared" si="13"/>
        <v>72.410007541587092</v>
      </c>
      <c r="L223" s="241"/>
    </row>
    <row r="224" spans="1:12" x14ac:dyDescent="0.2">
      <c r="A224" t="s">
        <v>45</v>
      </c>
      <c r="B224" t="s">
        <v>3</v>
      </c>
      <c r="C224">
        <v>2000</v>
      </c>
      <c r="D224" t="str">
        <f t="shared" si="12"/>
        <v>APTotal</v>
      </c>
      <c r="E224">
        <v>67.961543428894998</v>
      </c>
      <c r="F224" s="37">
        <f>VLOOKUP(_xlfn.CONCAT(D224,0),'Appendix 4. 2020 IBGE LT'!$E$6:$M$1685,9,FALSE)</f>
        <v>74.880433753677195</v>
      </c>
      <c r="G224" s="37">
        <f>VLOOKUP(_xlfn.CONCAT(D224,0),'Appendix 3b. nax IBGE 2019'!$E$5:$M$1850,9,FALSE)</f>
        <v>74.658769547573314</v>
      </c>
      <c r="H224" s="239">
        <f>INDEX(Summary!$N$5:$Y$88,MATCH(_xlfn.CONCAT(D224,0),Summary!$N$5:$N$88,0),MATCH($H$3,Summary!$N$4:$Y$4,0))</f>
        <v>75.420103897302667</v>
      </c>
      <c r="I224" s="240">
        <f t="shared" si="14"/>
        <v>1.0197520724530866E-2</v>
      </c>
      <c r="J224" s="241">
        <f t="shared" si="15"/>
        <v>0.69303924758726121</v>
      </c>
      <c r="K224" s="242">
        <f t="shared" si="13"/>
        <v>68.654582676482264</v>
      </c>
      <c r="L224" s="241"/>
    </row>
    <row r="225" spans="1:12" x14ac:dyDescent="0.2">
      <c r="A225" t="s">
        <v>45</v>
      </c>
      <c r="B225" t="s">
        <v>3</v>
      </c>
      <c r="C225">
        <v>2001</v>
      </c>
      <c r="D225" t="str">
        <f t="shared" si="12"/>
        <v>APTotal</v>
      </c>
      <c r="E225">
        <v>68.437248111577503</v>
      </c>
      <c r="F225" s="37">
        <f>VLOOKUP(_xlfn.CONCAT(D225,0),'Appendix 4. 2020 IBGE LT'!$E$6:$M$1685,9,FALSE)</f>
        <v>74.880433753677195</v>
      </c>
      <c r="G225" s="37">
        <f>VLOOKUP(_xlfn.CONCAT(D225,0),'Appendix 3b. nax IBGE 2019'!$E$5:$M$1850,9,FALSE)</f>
        <v>74.658769547573314</v>
      </c>
      <c r="H225" s="239">
        <f>INDEX(Summary!$N$5:$Y$88,MATCH(_xlfn.CONCAT(D225,0),Summary!$N$5:$N$88,0),MATCH($H$3,Summary!$N$4:$Y$4,0))</f>
        <v>75.420103897302667</v>
      </c>
      <c r="I225" s="240">
        <f t="shared" si="14"/>
        <v>1.0197520724530866E-2</v>
      </c>
      <c r="J225" s="241">
        <f t="shared" si="15"/>
        <v>0.6978902559476724</v>
      </c>
      <c r="K225" s="242">
        <f t="shared" si="13"/>
        <v>69.135138367525172</v>
      </c>
      <c r="L225" s="241"/>
    </row>
    <row r="226" spans="1:12" x14ac:dyDescent="0.2">
      <c r="A226" t="s">
        <v>45</v>
      </c>
      <c r="B226" t="s">
        <v>3</v>
      </c>
      <c r="C226">
        <v>2002</v>
      </c>
      <c r="D226" t="str">
        <f t="shared" si="12"/>
        <v>APTotal</v>
      </c>
      <c r="E226">
        <v>68.906577148908198</v>
      </c>
      <c r="F226" s="37">
        <f>VLOOKUP(_xlfn.CONCAT(D226,0),'Appendix 4. 2020 IBGE LT'!$E$6:$M$1685,9,FALSE)</f>
        <v>74.880433753677195</v>
      </c>
      <c r="G226" s="37">
        <f>VLOOKUP(_xlfn.CONCAT(D226,0),'Appendix 3b. nax IBGE 2019'!$E$5:$M$1850,9,FALSE)</f>
        <v>74.658769547573314</v>
      </c>
      <c r="H226" s="239">
        <f>INDEX(Summary!$N$5:$Y$88,MATCH(_xlfn.CONCAT(D226,0),Summary!$N$5:$N$88,0),MATCH($H$3,Summary!$N$4:$Y$4,0))</f>
        <v>75.420103897302667</v>
      </c>
      <c r="I226" s="240">
        <f t="shared" si="14"/>
        <v>1.0197520724530866E-2</v>
      </c>
      <c r="J226" s="241">
        <f t="shared" si="15"/>
        <v>0.70267624853247634</v>
      </c>
      <c r="K226" s="242">
        <f t="shared" si="13"/>
        <v>69.609253397440668</v>
      </c>
      <c r="L226" s="241"/>
    </row>
    <row r="227" spans="1:12" x14ac:dyDescent="0.2">
      <c r="A227" t="s">
        <v>45</v>
      </c>
      <c r="B227" t="s">
        <v>3</v>
      </c>
      <c r="C227">
        <v>2003</v>
      </c>
      <c r="D227" t="str">
        <f t="shared" si="12"/>
        <v>APTotal</v>
      </c>
      <c r="E227">
        <v>69.3608990496529</v>
      </c>
      <c r="F227" s="37">
        <f>VLOOKUP(_xlfn.CONCAT(D227,0),'Appendix 4. 2020 IBGE LT'!$E$6:$M$1685,9,FALSE)</f>
        <v>74.880433753677195</v>
      </c>
      <c r="G227" s="37">
        <f>VLOOKUP(_xlfn.CONCAT(D227,0),'Appendix 3b. nax IBGE 2019'!$E$5:$M$1850,9,FALSE)</f>
        <v>74.658769547573314</v>
      </c>
      <c r="H227" s="239">
        <f>INDEX(Summary!$N$5:$Y$88,MATCH(_xlfn.CONCAT(D227,0),Summary!$N$5:$N$88,0),MATCH($H$3,Summary!$N$4:$Y$4,0))</f>
        <v>75.420103897302667</v>
      </c>
      <c r="I227" s="240">
        <f t="shared" si="14"/>
        <v>1.0197520724530866E-2</v>
      </c>
      <c r="J227" s="241">
        <f t="shared" si="15"/>
        <v>0.70730920553092869</v>
      </c>
      <c r="K227" s="242">
        <f t="shared" si="13"/>
        <v>70.068208255183833</v>
      </c>
      <c r="L227" s="241"/>
    </row>
    <row r="228" spans="1:12" x14ac:dyDescent="0.2">
      <c r="A228" t="s">
        <v>45</v>
      </c>
      <c r="B228" t="s">
        <v>3</v>
      </c>
      <c r="C228">
        <v>2004</v>
      </c>
      <c r="D228" t="str">
        <f t="shared" si="12"/>
        <v>APTotal</v>
      </c>
      <c r="E228">
        <v>69.801812624976606</v>
      </c>
      <c r="F228" s="37">
        <f>VLOOKUP(_xlfn.CONCAT(D228,0),'Appendix 4. 2020 IBGE LT'!$E$6:$M$1685,9,FALSE)</f>
        <v>74.880433753677195</v>
      </c>
      <c r="G228" s="37">
        <f>VLOOKUP(_xlfn.CONCAT(D228,0),'Appendix 3b. nax IBGE 2019'!$E$5:$M$1850,9,FALSE)</f>
        <v>74.658769547573314</v>
      </c>
      <c r="H228" s="239">
        <f>INDEX(Summary!$N$5:$Y$88,MATCH(_xlfn.CONCAT(D228,0),Summary!$N$5:$N$88,0),MATCH($H$3,Summary!$N$4:$Y$4,0))</f>
        <v>75.420103897302667</v>
      </c>
      <c r="I228" s="240">
        <f t="shared" si="14"/>
        <v>1.0197520724530866E-2</v>
      </c>
      <c r="J228" s="241">
        <f t="shared" si="15"/>
        <v>0.71180543085301917</v>
      </c>
      <c r="K228" s="242">
        <f t="shared" si="13"/>
        <v>70.513618055829625</v>
      </c>
      <c r="L228" s="241"/>
    </row>
    <row r="229" spans="1:12" x14ac:dyDescent="0.2">
      <c r="A229" t="s">
        <v>45</v>
      </c>
      <c r="B229" t="s">
        <v>3</v>
      </c>
      <c r="C229">
        <v>2005</v>
      </c>
      <c r="D229" t="str">
        <f t="shared" si="12"/>
        <v>APTotal</v>
      </c>
      <c r="E229">
        <v>70.226237399486195</v>
      </c>
      <c r="F229" s="37">
        <f>VLOOKUP(_xlfn.CONCAT(D229,0),'Appendix 4. 2020 IBGE LT'!$E$6:$M$1685,9,FALSE)</f>
        <v>74.880433753677195</v>
      </c>
      <c r="G229" s="37">
        <f>VLOOKUP(_xlfn.CONCAT(D229,0),'Appendix 3b. nax IBGE 2019'!$E$5:$M$1850,9,FALSE)</f>
        <v>74.658769547573314</v>
      </c>
      <c r="H229" s="239">
        <f>INDEX(Summary!$N$5:$Y$88,MATCH(_xlfn.CONCAT(D229,0),Summary!$N$5:$N$88,0),MATCH($H$3,Summary!$N$4:$Y$4,0))</f>
        <v>75.420103897302667</v>
      </c>
      <c r="I229" s="240">
        <f t="shared" si="14"/>
        <v>1.0197520724530866E-2</v>
      </c>
      <c r="J229" s="241">
        <f t="shared" si="15"/>
        <v>0.71613351128708502</v>
      </c>
      <c r="K229" s="242">
        <f t="shared" si="13"/>
        <v>70.942370910773278</v>
      </c>
      <c r="L229" s="241"/>
    </row>
    <row r="230" spans="1:12" x14ac:dyDescent="0.2">
      <c r="A230" t="s">
        <v>45</v>
      </c>
      <c r="B230" t="s">
        <v>3</v>
      </c>
      <c r="C230">
        <v>2006</v>
      </c>
      <c r="D230" t="str">
        <f t="shared" si="12"/>
        <v>APTotal</v>
      </c>
      <c r="E230">
        <v>70.639710541199094</v>
      </c>
      <c r="F230" s="37">
        <f>VLOOKUP(_xlfn.CONCAT(D230,0),'Appendix 4. 2020 IBGE LT'!$E$6:$M$1685,9,FALSE)</f>
        <v>74.880433753677195</v>
      </c>
      <c r="G230" s="37">
        <f>VLOOKUP(_xlfn.CONCAT(D230,0),'Appendix 3b. nax IBGE 2019'!$E$5:$M$1850,9,FALSE)</f>
        <v>74.658769547573314</v>
      </c>
      <c r="H230" s="239">
        <f>INDEX(Summary!$N$5:$Y$88,MATCH(_xlfn.CONCAT(D230,0),Summary!$N$5:$N$88,0),MATCH($H$3,Summary!$N$4:$Y$4,0))</f>
        <v>75.420103897302667</v>
      </c>
      <c r="I230" s="240">
        <f t="shared" si="14"/>
        <v>1.0197520724530866E-2</v>
      </c>
      <c r="J230" s="241">
        <f t="shared" si="15"/>
        <v>0.72034991221873923</v>
      </c>
      <c r="K230" s="242">
        <f t="shared" si="13"/>
        <v>71.36006045341783</v>
      </c>
      <c r="L230" s="241"/>
    </row>
    <row r="231" spans="1:12" x14ac:dyDescent="0.2">
      <c r="A231" t="s">
        <v>45</v>
      </c>
      <c r="B231" t="s">
        <v>3</v>
      </c>
      <c r="C231">
        <v>2007</v>
      </c>
      <c r="D231" t="str">
        <f t="shared" si="12"/>
        <v>APTotal</v>
      </c>
      <c r="E231">
        <v>71.033593158475099</v>
      </c>
      <c r="F231" s="37">
        <f>VLOOKUP(_xlfn.CONCAT(D231,0),'Appendix 4. 2020 IBGE LT'!$E$6:$M$1685,9,FALSE)</f>
        <v>74.880433753677195</v>
      </c>
      <c r="G231" s="37">
        <f>VLOOKUP(_xlfn.CONCAT(D231,0),'Appendix 3b. nax IBGE 2019'!$E$5:$M$1850,9,FALSE)</f>
        <v>74.658769547573314</v>
      </c>
      <c r="H231" s="239">
        <f>INDEX(Summary!$N$5:$Y$88,MATCH(_xlfn.CONCAT(D231,0),Summary!$N$5:$N$88,0),MATCH($H$3,Summary!$N$4:$Y$4,0))</f>
        <v>75.420103897302667</v>
      </c>
      <c r="I231" s="240">
        <f t="shared" si="14"/>
        <v>1.0197520724530866E-2</v>
      </c>
      <c r="J231" s="241">
        <f t="shared" si="15"/>
        <v>0.72436653837144371</v>
      </c>
      <c r="K231" s="242">
        <f t="shared" si="13"/>
        <v>71.757959696846541</v>
      </c>
      <c r="L231" s="241"/>
    </row>
    <row r="232" spans="1:12" x14ac:dyDescent="0.2">
      <c r="A232" t="s">
        <v>45</v>
      </c>
      <c r="B232" t="s">
        <v>3</v>
      </c>
      <c r="C232">
        <v>2008</v>
      </c>
      <c r="D232" t="str">
        <f t="shared" si="12"/>
        <v>APTotal</v>
      </c>
      <c r="E232">
        <v>71.413616150890107</v>
      </c>
      <c r="F232" s="37">
        <f>VLOOKUP(_xlfn.CONCAT(D232,0),'Appendix 4. 2020 IBGE LT'!$E$6:$M$1685,9,FALSE)</f>
        <v>74.880433753677195</v>
      </c>
      <c r="G232" s="37">
        <f>VLOOKUP(_xlfn.CONCAT(D232,0),'Appendix 3b. nax IBGE 2019'!$E$5:$M$1850,9,FALSE)</f>
        <v>74.658769547573314</v>
      </c>
      <c r="H232" s="239">
        <f>INDEX(Summary!$N$5:$Y$88,MATCH(_xlfn.CONCAT(D232,0),Summary!$N$5:$N$88,0),MATCH($H$3,Summary!$N$4:$Y$4,0))</f>
        <v>75.420103897302667</v>
      </c>
      <c r="I232" s="240">
        <f t="shared" si="14"/>
        <v>1.0197520724530866E-2</v>
      </c>
      <c r="J232" s="241">
        <f t="shared" si="15"/>
        <v>0.72824183071239401</v>
      </c>
      <c r="K232" s="242">
        <f t="shared" si="13"/>
        <v>72.141857981602499</v>
      </c>
      <c r="L232" s="241"/>
    </row>
    <row r="233" spans="1:12" x14ac:dyDescent="0.2">
      <c r="A233" t="s">
        <v>45</v>
      </c>
      <c r="B233" t="s">
        <v>3</v>
      </c>
      <c r="C233">
        <v>2009</v>
      </c>
      <c r="D233" t="str">
        <f t="shared" si="12"/>
        <v>APTotal</v>
      </c>
      <c r="E233">
        <v>71.780060737366099</v>
      </c>
      <c r="F233" s="37">
        <f>VLOOKUP(_xlfn.CONCAT(D233,0),'Appendix 4. 2020 IBGE LT'!$E$6:$M$1685,9,FALSE)</f>
        <v>74.880433753677195</v>
      </c>
      <c r="G233" s="37">
        <f>VLOOKUP(_xlfn.CONCAT(D233,0),'Appendix 3b. nax IBGE 2019'!$E$5:$M$1850,9,FALSE)</f>
        <v>74.658769547573314</v>
      </c>
      <c r="H233" s="239">
        <f>INDEX(Summary!$N$5:$Y$88,MATCH(_xlfn.CONCAT(D233,0),Summary!$N$5:$N$88,0),MATCH($H$3,Summary!$N$4:$Y$4,0))</f>
        <v>75.420103897302667</v>
      </c>
      <c r="I233" s="240">
        <f t="shared" si="14"/>
        <v>1.0197520724530866E-2</v>
      </c>
      <c r="J233" s="241">
        <f t="shared" si="15"/>
        <v>0.73197865697737508</v>
      </c>
      <c r="K233" s="242">
        <f t="shared" si="13"/>
        <v>72.512039394343475</v>
      </c>
      <c r="L233" s="241"/>
    </row>
    <row r="234" spans="1:12" x14ac:dyDescent="0.2">
      <c r="A234" t="s">
        <v>45</v>
      </c>
      <c r="B234" t="s">
        <v>3</v>
      </c>
      <c r="C234">
        <v>2010</v>
      </c>
      <c r="D234" t="str">
        <f t="shared" si="12"/>
        <v>APTotal</v>
      </c>
      <c r="E234">
        <v>72.131616181266594</v>
      </c>
      <c r="F234" s="37">
        <f>VLOOKUP(_xlfn.CONCAT(D234,0),'Appendix 4. 2020 IBGE LT'!$E$6:$M$1685,9,FALSE)</f>
        <v>74.880433753677195</v>
      </c>
      <c r="G234" s="37">
        <f>VLOOKUP(_xlfn.CONCAT(D234,0),'Appendix 3b. nax IBGE 2019'!$E$5:$M$1850,9,FALSE)</f>
        <v>74.658769547573314</v>
      </c>
      <c r="H234" s="239">
        <f>INDEX(Summary!$N$5:$Y$88,MATCH(_xlfn.CONCAT(D234,0),Summary!$N$5:$N$88,0),MATCH($H$3,Summary!$N$4:$Y$4,0))</f>
        <v>75.420103897302667</v>
      </c>
      <c r="I234" s="240">
        <f t="shared" si="14"/>
        <v>1.0197520724530866E-2</v>
      </c>
      <c r="J234" s="241">
        <f t="shared" si="15"/>
        <v>0.73556365090237208</v>
      </c>
      <c r="K234" s="242">
        <f t="shared" si="13"/>
        <v>72.867179832168972</v>
      </c>
      <c r="L234" s="241"/>
    </row>
    <row r="235" spans="1:12" x14ac:dyDescent="0.2">
      <c r="A235" t="s">
        <v>45</v>
      </c>
      <c r="B235" t="s">
        <v>3</v>
      </c>
      <c r="C235">
        <v>2011</v>
      </c>
      <c r="D235" t="str">
        <f t="shared" si="12"/>
        <v>APTotal</v>
      </c>
      <c r="E235">
        <v>72.465096916133305</v>
      </c>
      <c r="F235" s="37">
        <f>VLOOKUP(_xlfn.CONCAT(D235,0),'Appendix 4. 2020 IBGE LT'!$E$6:$M$1685,9,FALSE)</f>
        <v>74.880433753677195</v>
      </c>
      <c r="G235" s="37">
        <f>VLOOKUP(_xlfn.CONCAT(D235,0),'Appendix 3b. nax IBGE 2019'!$E$5:$M$1850,9,FALSE)</f>
        <v>74.658769547573314</v>
      </c>
      <c r="H235" s="239">
        <f>INDEX(Summary!$N$5:$Y$88,MATCH(_xlfn.CONCAT(D235,0),Summary!$N$5:$N$88,0),MATCH($H$3,Summary!$N$4:$Y$4,0))</f>
        <v>75.420103897302667</v>
      </c>
      <c r="I235" s="240">
        <f t="shared" si="14"/>
        <v>1.0197520724530866E-2</v>
      </c>
      <c r="J235" s="241">
        <f t="shared" si="15"/>
        <v>0.73896432760740716</v>
      </c>
      <c r="K235" s="242">
        <f t="shared" si="13"/>
        <v>73.204061243740711</v>
      </c>
      <c r="L235" s="241"/>
    </row>
    <row r="236" spans="1:12" x14ac:dyDescent="0.2">
      <c r="A236" t="s">
        <v>45</v>
      </c>
      <c r="B236" t="s">
        <v>3</v>
      </c>
      <c r="C236">
        <v>2012</v>
      </c>
      <c r="D236" t="str">
        <f t="shared" si="12"/>
        <v>APTotal</v>
      </c>
      <c r="E236">
        <v>72.783836273122006</v>
      </c>
      <c r="F236" s="37">
        <f>VLOOKUP(_xlfn.CONCAT(D236,0),'Appendix 4. 2020 IBGE LT'!$E$6:$M$1685,9,FALSE)</f>
        <v>74.880433753677195</v>
      </c>
      <c r="G236" s="37">
        <f>VLOOKUP(_xlfn.CONCAT(D236,0),'Appendix 3b. nax IBGE 2019'!$E$5:$M$1850,9,FALSE)</f>
        <v>74.658769547573314</v>
      </c>
      <c r="H236" s="239">
        <f>INDEX(Summary!$N$5:$Y$88,MATCH(_xlfn.CONCAT(D236,0),Summary!$N$5:$N$88,0),MATCH($H$3,Summary!$N$4:$Y$4,0))</f>
        <v>75.420103897302667</v>
      </c>
      <c r="I236" s="240">
        <f t="shared" si="14"/>
        <v>1.0197520724530866E-2</v>
      </c>
      <c r="J236" s="241">
        <f t="shared" si="15"/>
        <v>0.74221467880602299</v>
      </c>
      <c r="K236" s="242">
        <f t="shared" si="13"/>
        <v>73.526050951928028</v>
      </c>
      <c r="L236" s="241"/>
    </row>
    <row r="237" spans="1:12" x14ac:dyDescent="0.2">
      <c r="A237" t="s">
        <v>45</v>
      </c>
      <c r="B237" t="s">
        <v>3</v>
      </c>
      <c r="C237">
        <v>2013</v>
      </c>
      <c r="D237" t="str">
        <f t="shared" si="12"/>
        <v>APTotal</v>
      </c>
      <c r="E237">
        <v>73.089910564738304</v>
      </c>
      <c r="F237" s="37">
        <f>VLOOKUP(_xlfn.CONCAT(D237,0),'Appendix 4. 2020 IBGE LT'!$E$6:$M$1685,9,FALSE)</f>
        <v>74.880433753677195</v>
      </c>
      <c r="G237" s="37">
        <f>VLOOKUP(_xlfn.CONCAT(D237,0),'Appendix 3b. nax IBGE 2019'!$E$5:$M$1850,9,FALSE)</f>
        <v>74.658769547573314</v>
      </c>
      <c r="H237" s="239">
        <f>INDEX(Summary!$N$5:$Y$88,MATCH(_xlfn.CONCAT(D237,0),Summary!$N$5:$N$88,0),MATCH($H$3,Summary!$N$4:$Y$4,0))</f>
        <v>75.420103897302667</v>
      </c>
      <c r="I237" s="240">
        <f t="shared" si="14"/>
        <v>1.0197520724530866E-2</v>
      </c>
      <c r="J237" s="241">
        <f t="shared" si="15"/>
        <v>0.74533587773802634</v>
      </c>
      <c r="K237" s="242">
        <f t="shared" si="13"/>
        <v>73.835246442476333</v>
      </c>
      <c r="L237" s="241"/>
    </row>
    <row r="238" spans="1:12" x14ac:dyDescent="0.2">
      <c r="A238" t="s">
        <v>45</v>
      </c>
      <c r="B238" t="s">
        <v>3</v>
      </c>
      <c r="C238">
        <v>2014</v>
      </c>
      <c r="D238" t="str">
        <f t="shared" si="12"/>
        <v>APTotal</v>
      </c>
      <c r="E238">
        <v>73.382188743064802</v>
      </c>
      <c r="F238" s="37">
        <f>VLOOKUP(_xlfn.CONCAT(D238,0),'Appendix 4. 2020 IBGE LT'!$E$6:$M$1685,9,FALSE)</f>
        <v>74.880433753677195</v>
      </c>
      <c r="G238" s="37">
        <f>VLOOKUP(_xlfn.CONCAT(D238,0),'Appendix 3b. nax IBGE 2019'!$E$5:$M$1850,9,FALSE)</f>
        <v>74.658769547573314</v>
      </c>
      <c r="H238" s="239">
        <f>INDEX(Summary!$N$5:$Y$88,MATCH(_xlfn.CONCAT(D238,0),Summary!$N$5:$N$88,0),MATCH($H$3,Summary!$N$4:$Y$4,0))</f>
        <v>75.420103897302667</v>
      </c>
      <c r="I238" s="240">
        <f t="shared" si="14"/>
        <v>1.0197520724530866E-2</v>
      </c>
      <c r="J238" s="241">
        <f t="shared" si="15"/>
        <v>0.74831639051883891</v>
      </c>
      <c r="K238" s="242">
        <f t="shared" si="13"/>
        <v>74.13050513358364</v>
      </c>
      <c r="L238" s="241"/>
    </row>
    <row r="239" spans="1:12" x14ac:dyDescent="0.2">
      <c r="A239" t="s">
        <v>45</v>
      </c>
      <c r="B239" t="s">
        <v>3</v>
      </c>
      <c r="C239">
        <v>2015</v>
      </c>
      <c r="D239" t="str">
        <f t="shared" si="12"/>
        <v>APTotal</v>
      </c>
      <c r="E239">
        <v>73.663562393612196</v>
      </c>
      <c r="F239" s="37">
        <f>VLOOKUP(_xlfn.CONCAT(D239,0),'Appendix 4. 2020 IBGE LT'!$E$6:$M$1685,9,FALSE)</f>
        <v>74.880433753677195</v>
      </c>
      <c r="G239" s="37">
        <f>VLOOKUP(_xlfn.CONCAT(D239,0),'Appendix 3b. nax IBGE 2019'!$E$5:$M$1850,9,FALSE)</f>
        <v>74.658769547573314</v>
      </c>
      <c r="H239" s="239">
        <f>INDEX(Summary!$N$5:$Y$88,MATCH(_xlfn.CONCAT(D239,0),Summary!$N$5:$N$88,0),MATCH($H$3,Summary!$N$4:$Y$4,0))</f>
        <v>75.420103897302667</v>
      </c>
      <c r="I239" s="240">
        <f t="shared" si="14"/>
        <v>1.0197520724530866E-2</v>
      </c>
      <c r="J239" s="241">
        <f t="shared" si="15"/>
        <v>0.75118570415163288</v>
      </c>
      <c r="K239" s="242">
        <f t="shared" si="13"/>
        <v>74.414748097763834</v>
      </c>
      <c r="L239" s="241"/>
    </row>
    <row r="240" spans="1:12" x14ac:dyDescent="0.2">
      <c r="A240" t="s">
        <v>45</v>
      </c>
      <c r="B240" t="s">
        <v>3</v>
      </c>
      <c r="C240">
        <v>2016</v>
      </c>
      <c r="D240" t="str">
        <f t="shared" si="12"/>
        <v>APTotal</v>
      </c>
      <c r="E240">
        <v>73.928709602834203</v>
      </c>
      <c r="F240" s="37">
        <f>VLOOKUP(_xlfn.CONCAT(D240,0),'Appendix 4. 2020 IBGE LT'!$E$6:$M$1685,9,FALSE)</f>
        <v>74.880433753677195</v>
      </c>
      <c r="G240" s="37">
        <f>VLOOKUP(_xlfn.CONCAT(D240,0),'Appendix 3b. nax IBGE 2019'!$E$5:$M$1850,9,FALSE)</f>
        <v>74.658769547573314</v>
      </c>
      <c r="H240" s="239">
        <f>INDEX(Summary!$N$5:$Y$88,MATCH(_xlfn.CONCAT(D240,0),Summary!$N$5:$N$88,0),MATCH($H$3,Summary!$N$4:$Y$4,0))</f>
        <v>75.420103897302667</v>
      </c>
      <c r="I240" s="240">
        <f t="shared" si="14"/>
        <v>1.0197520724530866E-2</v>
      </c>
      <c r="J240" s="241">
        <f t="shared" si="15"/>
        <v>0.75388954831272581</v>
      </c>
      <c r="K240" s="242">
        <f t="shared" si="13"/>
        <v>74.682599151146931</v>
      </c>
      <c r="L240" s="241"/>
    </row>
    <row r="241" spans="1:12" x14ac:dyDescent="0.2">
      <c r="A241" t="s">
        <v>45</v>
      </c>
      <c r="B241" t="s">
        <v>3</v>
      </c>
      <c r="C241">
        <v>2017</v>
      </c>
      <c r="D241" t="str">
        <f t="shared" si="12"/>
        <v>APTotal</v>
      </c>
      <c r="E241">
        <v>74.185500218587094</v>
      </c>
      <c r="F241" s="37">
        <f>VLOOKUP(_xlfn.CONCAT(D241,0),'Appendix 4. 2020 IBGE LT'!$E$6:$M$1685,9,FALSE)</f>
        <v>74.880433753677195</v>
      </c>
      <c r="G241" s="37">
        <f>VLOOKUP(_xlfn.CONCAT(D241,0),'Appendix 3b. nax IBGE 2019'!$E$5:$M$1850,9,FALSE)</f>
        <v>74.658769547573314</v>
      </c>
      <c r="H241" s="239">
        <f>INDEX(Summary!$N$5:$Y$88,MATCH(_xlfn.CONCAT(D241,0),Summary!$N$5:$N$88,0),MATCH($H$3,Summary!$N$4:$Y$4,0))</f>
        <v>75.420103897302667</v>
      </c>
      <c r="I241" s="240">
        <f t="shared" si="14"/>
        <v>1.0197520724530866E-2</v>
      </c>
      <c r="J241" s="241">
        <f t="shared" si="15"/>
        <v>0.75650817593873099</v>
      </c>
      <c r="K241" s="242">
        <f t="shared" si="13"/>
        <v>74.942008394525828</v>
      </c>
      <c r="L241" s="241"/>
    </row>
    <row r="242" spans="1:12" x14ac:dyDescent="0.2">
      <c r="A242" t="s">
        <v>45</v>
      </c>
      <c r="B242" t="s">
        <v>3</v>
      </c>
      <c r="C242">
        <v>2018</v>
      </c>
      <c r="D242" t="str">
        <f t="shared" si="12"/>
        <v>APTotal</v>
      </c>
      <c r="E242">
        <v>74.429146721105099</v>
      </c>
      <c r="F242" s="37">
        <f>VLOOKUP(_xlfn.CONCAT(D242,0),'Appendix 4. 2020 IBGE LT'!$E$6:$M$1685,9,FALSE)</f>
        <v>74.880433753677195</v>
      </c>
      <c r="G242" s="37">
        <f>VLOOKUP(_xlfn.CONCAT(D242,0),'Appendix 3b. nax IBGE 2019'!$E$5:$M$1850,9,FALSE)</f>
        <v>74.658769547573314</v>
      </c>
      <c r="H242" s="239">
        <f>INDEX(Summary!$N$5:$Y$88,MATCH(_xlfn.CONCAT(D242,0),Summary!$N$5:$N$88,0),MATCH($H$3,Summary!$N$4:$Y$4,0))</f>
        <v>75.420103897302667</v>
      </c>
      <c r="I242" s="240">
        <f t="shared" si="14"/>
        <v>1.0197520724530866E-2</v>
      </c>
      <c r="J242" s="241">
        <f t="shared" si="15"/>
        <v>0.7589927661976178</v>
      </c>
      <c r="K242" s="242">
        <f t="shared" si="13"/>
        <v>75.18813948730272</v>
      </c>
      <c r="L242" s="241"/>
    </row>
    <row r="243" spans="1:12" x14ac:dyDescent="0.2">
      <c r="A243" t="s">
        <v>45</v>
      </c>
      <c r="B243" t="s">
        <v>3</v>
      </c>
      <c r="C243">
        <v>2019</v>
      </c>
      <c r="D243" t="str">
        <f t="shared" si="12"/>
        <v>APTotal</v>
      </c>
      <c r="E243">
        <v>74.6587695475733</v>
      </c>
      <c r="F243" s="37">
        <f>VLOOKUP(_xlfn.CONCAT(D243,0),'Appendix 4. 2020 IBGE LT'!$E$6:$M$1685,9,FALSE)</f>
        <v>74.880433753677195</v>
      </c>
      <c r="G243" s="37">
        <f>VLOOKUP(_xlfn.CONCAT(D243,0),'Appendix 3b. nax IBGE 2019'!$E$5:$M$1850,9,FALSE)</f>
        <v>74.658769547573314</v>
      </c>
      <c r="H243" s="239">
        <f>INDEX(Summary!$N$5:$Y$88,MATCH(_xlfn.CONCAT(D243,0),Summary!$N$5:$N$88,0),MATCH($H$3,Summary!$N$4:$Y$4,0))</f>
        <v>75.420103897302667</v>
      </c>
      <c r="I243" s="240">
        <f t="shared" si="14"/>
        <v>1.0197520724530866E-2</v>
      </c>
      <c r="J243" s="241">
        <f t="shared" si="15"/>
        <v>0.76133434972935266</v>
      </c>
      <c r="K243" s="242">
        <f t="shared" si="13"/>
        <v>75.420103897302653</v>
      </c>
      <c r="L243" s="241"/>
    </row>
    <row r="244" spans="1:12" x14ac:dyDescent="0.2">
      <c r="A244" t="s">
        <v>58</v>
      </c>
      <c r="B244" t="s">
        <v>48</v>
      </c>
      <c r="C244">
        <v>2000</v>
      </c>
      <c r="D244" t="str">
        <f t="shared" si="12"/>
        <v>BAFemale</v>
      </c>
      <c r="E244">
        <v>72.396656677882206</v>
      </c>
      <c r="F244" s="37">
        <f>VLOOKUP(_xlfn.CONCAT(D244,0),'Appendix 4. 2020 IBGE LT'!$E$6:$M$1685,9,FALSE)</f>
        <v>79.113949788122397</v>
      </c>
      <c r="G244" s="37">
        <f>VLOOKUP(_xlfn.CONCAT(D244,0),'Appendix 3b. nax IBGE 2019'!$E$5:$M$1850,9,FALSE)</f>
        <v>78.897272281306599</v>
      </c>
      <c r="H244" s="239">
        <f>INDEX(Summary!$N$5:$Y$88,MATCH(_xlfn.CONCAT(D244,0),Summary!$N$5:$N$88,0),MATCH($H$3,Summary!$N$4:$Y$4,0))</f>
        <v>80.454489361099149</v>
      </c>
      <c r="I244" s="240">
        <f t="shared" si="14"/>
        <v>1.9737273986359445E-2</v>
      </c>
      <c r="J244" s="241">
        <f t="shared" si="15"/>
        <v>1.4289126485477603</v>
      </c>
      <c r="K244" s="242">
        <f t="shared" si="13"/>
        <v>73.825569326429971</v>
      </c>
      <c r="L244" s="241"/>
    </row>
    <row r="245" spans="1:12" x14ac:dyDescent="0.2">
      <c r="A245" t="s">
        <v>58</v>
      </c>
      <c r="B245" t="s">
        <v>48</v>
      </c>
      <c r="C245">
        <v>2001</v>
      </c>
      <c r="D245" t="str">
        <f t="shared" si="12"/>
        <v>BAFemale</v>
      </c>
      <c r="E245">
        <v>72.863136092030203</v>
      </c>
      <c r="F245" s="37">
        <f>VLOOKUP(_xlfn.CONCAT(D245,0),'Appendix 4. 2020 IBGE LT'!$E$6:$M$1685,9,FALSE)</f>
        <v>79.113949788122397</v>
      </c>
      <c r="G245" s="37">
        <f>VLOOKUP(_xlfn.CONCAT(D245,0),'Appendix 3b. nax IBGE 2019'!$E$5:$M$1850,9,FALSE)</f>
        <v>78.897272281306599</v>
      </c>
      <c r="H245" s="239">
        <f>INDEX(Summary!$N$5:$Y$88,MATCH(_xlfn.CONCAT(D245,0),Summary!$N$5:$N$88,0),MATCH($H$3,Summary!$N$4:$Y$4,0))</f>
        <v>80.454489361099149</v>
      </c>
      <c r="I245" s="240">
        <f t="shared" si="14"/>
        <v>1.9737273986359445E-2</v>
      </c>
      <c r="J245" s="241">
        <f t="shared" si="15"/>
        <v>1.4381196805537957</v>
      </c>
      <c r="K245" s="242">
        <f t="shared" si="13"/>
        <v>74.301255772584</v>
      </c>
      <c r="L245" s="241"/>
    </row>
    <row r="246" spans="1:12" x14ac:dyDescent="0.2">
      <c r="A246" t="s">
        <v>58</v>
      </c>
      <c r="B246" t="s">
        <v>48</v>
      </c>
      <c r="C246">
        <v>2002</v>
      </c>
      <c r="D246" t="str">
        <f t="shared" si="12"/>
        <v>BAFemale</v>
      </c>
      <c r="E246">
        <v>73.3175148500398</v>
      </c>
      <c r="F246" s="37">
        <f>VLOOKUP(_xlfn.CONCAT(D246,0),'Appendix 4. 2020 IBGE LT'!$E$6:$M$1685,9,FALSE)</f>
        <v>79.113949788122397</v>
      </c>
      <c r="G246" s="37">
        <f>VLOOKUP(_xlfn.CONCAT(D246,0),'Appendix 3b. nax IBGE 2019'!$E$5:$M$1850,9,FALSE)</f>
        <v>78.897272281306599</v>
      </c>
      <c r="H246" s="239">
        <f>INDEX(Summary!$N$5:$Y$88,MATCH(_xlfn.CONCAT(D246,0),Summary!$N$5:$N$88,0),MATCH($H$3,Summary!$N$4:$Y$4,0))</f>
        <v>80.454489361099149</v>
      </c>
      <c r="I246" s="240">
        <f t="shared" si="14"/>
        <v>1.9737273986359445E-2</v>
      </c>
      <c r="J246" s="241">
        <f t="shared" si="15"/>
        <v>1.447087878594213</v>
      </c>
      <c r="K246" s="242">
        <f t="shared" si="13"/>
        <v>74.764602728634017</v>
      </c>
      <c r="L246" s="241"/>
    </row>
    <row r="247" spans="1:12" x14ac:dyDescent="0.2">
      <c r="A247" t="s">
        <v>58</v>
      </c>
      <c r="B247" t="s">
        <v>48</v>
      </c>
      <c r="C247">
        <v>2003</v>
      </c>
      <c r="D247" t="str">
        <f t="shared" si="12"/>
        <v>BAFemale</v>
      </c>
      <c r="E247">
        <v>73.756409379267794</v>
      </c>
      <c r="F247" s="37">
        <f>VLOOKUP(_xlfn.CONCAT(D247,0),'Appendix 4. 2020 IBGE LT'!$E$6:$M$1685,9,FALSE)</f>
        <v>79.113949788122397</v>
      </c>
      <c r="G247" s="37">
        <f>VLOOKUP(_xlfn.CONCAT(D247,0),'Appendix 3b. nax IBGE 2019'!$E$5:$M$1850,9,FALSE)</f>
        <v>78.897272281306599</v>
      </c>
      <c r="H247" s="239">
        <f>INDEX(Summary!$N$5:$Y$88,MATCH(_xlfn.CONCAT(D247,0),Summary!$N$5:$N$88,0),MATCH($H$3,Summary!$N$4:$Y$4,0))</f>
        <v>80.454489361099149</v>
      </c>
      <c r="I247" s="240">
        <f t="shared" si="14"/>
        <v>1.9737273986359445E-2</v>
      </c>
      <c r="J247" s="241">
        <f t="shared" si="15"/>
        <v>1.4557504601686999</v>
      </c>
      <c r="K247" s="242">
        <f t="shared" si="13"/>
        <v>75.212159839436495</v>
      </c>
      <c r="L247" s="241"/>
    </row>
    <row r="248" spans="1:12" x14ac:dyDescent="0.2">
      <c r="A248" t="s">
        <v>58</v>
      </c>
      <c r="B248" t="s">
        <v>48</v>
      </c>
      <c r="C248">
        <v>2004</v>
      </c>
      <c r="D248" t="str">
        <f t="shared" si="12"/>
        <v>BAFemale</v>
      </c>
      <c r="E248">
        <v>74.180836409635205</v>
      </c>
      <c r="F248" s="37">
        <f>VLOOKUP(_xlfn.CONCAT(D248,0),'Appendix 4. 2020 IBGE LT'!$E$6:$M$1685,9,FALSE)</f>
        <v>79.113949788122397</v>
      </c>
      <c r="G248" s="37">
        <f>VLOOKUP(_xlfn.CONCAT(D248,0),'Appendix 3b. nax IBGE 2019'!$E$5:$M$1850,9,FALSE)</f>
        <v>78.897272281306599</v>
      </c>
      <c r="H248" s="239">
        <f>INDEX(Summary!$N$5:$Y$88,MATCH(_xlfn.CONCAT(D248,0),Summary!$N$5:$N$88,0),MATCH($H$3,Summary!$N$4:$Y$4,0))</f>
        <v>80.454489361099149</v>
      </c>
      <c r="I248" s="240">
        <f t="shared" si="14"/>
        <v>1.9737273986359445E-2</v>
      </c>
      <c r="J248" s="241">
        <f t="shared" si="15"/>
        <v>1.4641274927542784</v>
      </c>
      <c r="K248" s="242">
        <f t="shared" si="13"/>
        <v>75.644963902389478</v>
      </c>
      <c r="L248" s="241"/>
    </row>
    <row r="249" spans="1:12" x14ac:dyDescent="0.2">
      <c r="A249" t="s">
        <v>58</v>
      </c>
      <c r="B249" t="s">
        <v>48</v>
      </c>
      <c r="C249">
        <v>2005</v>
      </c>
      <c r="D249" t="str">
        <f t="shared" si="12"/>
        <v>BAFemale</v>
      </c>
      <c r="E249">
        <v>74.590779827909898</v>
      </c>
      <c r="F249" s="37">
        <f>VLOOKUP(_xlfn.CONCAT(D249,0),'Appendix 4. 2020 IBGE LT'!$E$6:$M$1685,9,FALSE)</f>
        <v>79.113949788122397</v>
      </c>
      <c r="G249" s="37">
        <f>VLOOKUP(_xlfn.CONCAT(D249,0),'Appendix 3b. nax IBGE 2019'!$E$5:$M$1850,9,FALSE)</f>
        <v>78.897272281306599</v>
      </c>
      <c r="H249" s="239">
        <f>INDEX(Summary!$N$5:$Y$88,MATCH(_xlfn.CONCAT(D249,0),Summary!$N$5:$N$88,0),MATCH($H$3,Summary!$N$4:$Y$4,0))</f>
        <v>80.454489361099149</v>
      </c>
      <c r="I249" s="240">
        <f t="shared" si="14"/>
        <v>1.9737273986359445E-2</v>
      </c>
      <c r="J249" s="241">
        <f t="shared" si="15"/>
        <v>1.4722186583196708</v>
      </c>
      <c r="K249" s="242">
        <f t="shared" si="13"/>
        <v>76.062998486229574</v>
      </c>
      <c r="L249" s="241"/>
    </row>
    <row r="250" spans="1:12" x14ac:dyDescent="0.2">
      <c r="A250" t="s">
        <v>58</v>
      </c>
      <c r="B250" t="s">
        <v>48</v>
      </c>
      <c r="C250">
        <v>2006</v>
      </c>
      <c r="D250" t="str">
        <f t="shared" si="12"/>
        <v>BAFemale</v>
      </c>
      <c r="E250">
        <v>74.986273964488106</v>
      </c>
      <c r="F250" s="37">
        <f>VLOOKUP(_xlfn.CONCAT(D250,0),'Appendix 4. 2020 IBGE LT'!$E$6:$M$1685,9,FALSE)</f>
        <v>79.113949788122397</v>
      </c>
      <c r="G250" s="37">
        <f>VLOOKUP(_xlfn.CONCAT(D250,0),'Appendix 3b. nax IBGE 2019'!$E$5:$M$1850,9,FALSE)</f>
        <v>78.897272281306599</v>
      </c>
      <c r="H250" s="239">
        <f>INDEX(Summary!$N$5:$Y$88,MATCH(_xlfn.CONCAT(D250,0),Summary!$N$5:$N$88,0),MATCH($H$3,Summary!$N$4:$Y$4,0))</f>
        <v>80.454489361099149</v>
      </c>
      <c r="I250" s="240">
        <f t="shared" si="14"/>
        <v>1.9737273986359445E-2</v>
      </c>
      <c r="J250" s="241">
        <f t="shared" si="15"/>
        <v>1.4800246344533137</v>
      </c>
      <c r="K250" s="242">
        <f t="shared" si="13"/>
        <v>76.466298598941421</v>
      </c>
      <c r="L250" s="241"/>
    </row>
    <row r="251" spans="1:12" x14ac:dyDescent="0.2">
      <c r="A251" t="s">
        <v>58</v>
      </c>
      <c r="B251" t="s">
        <v>48</v>
      </c>
      <c r="C251">
        <v>2007</v>
      </c>
      <c r="D251" t="str">
        <f t="shared" si="12"/>
        <v>BAFemale</v>
      </c>
      <c r="E251">
        <v>75.367400430366004</v>
      </c>
      <c r="F251" s="37">
        <f>VLOOKUP(_xlfn.CONCAT(D251,0),'Appendix 4. 2020 IBGE LT'!$E$6:$M$1685,9,FALSE)</f>
        <v>79.113949788122397</v>
      </c>
      <c r="G251" s="37">
        <f>VLOOKUP(_xlfn.CONCAT(D251,0),'Appendix 3b. nax IBGE 2019'!$E$5:$M$1850,9,FALSE)</f>
        <v>78.897272281306599</v>
      </c>
      <c r="H251" s="239">
        <f>INDEX(Summary!$N$5:$Y$88,MATCH(_xlfn.CONCAT(D251,0),Summary!$N$5:$N$88,0),MATCH($H$3,Summary!$N$4:$Y$4,0))</f>
        <v>80.454489361099149</v>
      </c>
      <c r="I251" s="240">
        <f t="shared" si="14"/>
        <v>1.9737273986359445E-2</v>
      </c>
      <c r="J251" s="241">
        <f t="shared" si="15"/>
        <v>1.4875470319337987</v>
      </c>
      <c r="K251" s="242">
        <f t="shared" si="13"/>
        <v>76.854947462299805</v>
      </c>
      <c r="L251" s="241"/>
    </row>
    <row r="252" spans="1:12" x14ac:dyDescent="0.2">
      <c r="A252" t="s">
        <v>58</v>
      </c>
      <c r="B252" t="s">
        <v>48</v>
      </c>
      <c r="C252">
        <v>2008</v>
      </c>
      <c r="D252" t="str">
        <f t="shared" si="12"/>
        <v>BAFemale</v>
      </c>
      <c r="E252">
        <v>75.733172765667405</v>
      </c>
      <c r="F252" s="37">
        <f>VLOOKUP(_xlfn.CONCAT(D252,0),'Appendix 4. 2020 IBGE LT'!$E$6:$M$1685,9,FALSE)</f>
        <v>79.113949788122397</v>
      </c>
      <c r="G252" s="37">
        <f>VLOOKUP(_xlfn.CONCAT(D252,0),'Appendix 3b. nax IBGE 2019'!$E$5:$M$1850,9,FALSE)</f>
        <v>78.897272281306599</v>
      </c>
      <c r="H252" s="239">
        <f>INDEX(Summary!$N$5:$Y$88,MATCH(_xlfn.CONCAT(D252,0),Summary!$N$5:$N$88,0),MATCH($H$3,Summary!$N$4:$Y$4,0))</f>
        <v>80.454489361099149</v>
      </c>
      <c r="I252" s="240">
        <f t="shared" si="14"/>
        <v>1.9737273986359445E-2</v>
      </c>
      <c r="J252" s="241">
        <f t="shared" si="15"/>
        <v>1.4947663807322729</v>
      </c>
      <c r="K252" s="242">
        <f t="shared" si="13"/>
        <v>77.227939146399677</v>
      </c>
      <c r="L252" s="241"/>
    </row>
    <row r="253" spans="1:12" x14ac:dyDescent="0.2">
      <c r="A253" t="s">
        <v>58</v>
      </c>
      <c r="B253" t="s">
        <v>48</v>
      </c>
      <c r="C253">
        <v>2009</v>
      </c>
      <c r="D253" t="str">
        <f t="shared" si="12"/>
        <v>BAFemale</v>
      </c>
      <c r="E253">
        <v>76.086519625814603</v>
      </c>
      <c r="F253" s="37">
        <f>VLOOKUP(_xlfn.CONCAT(D253,0),'Appendix 4. 2020 IBGE LT'!$E$6:$M$1685,9,FALSE)</f>
        <v>79.113949788122397</v>
      </c>
      <c r="G253" s="37">
        <f>VLOOKUP(_xlfn.CONCAT(D253,0),'Appendix 3b. nax IBGE 2019'!$E$5:$M$1850,9,FALSE)</f>
        <v>78.897272281306599</v>
      </c>
      <c r="H253" s="239">
        <f>INDEX(Summary!$N$5:$Y$88,MATCH(_xlfn.CONCAT(D253,0),Summary!$N$5:$N$88,0),MATCH($H$3,Summary!$N$4:$Y$4,0))</f>
        <v>80.454489361099149</v>
      </c>
      <c r="I253" s="240">
        <f t="shared" si="14"/>
        <v>1.9737273986359445E-2</v>
      </c>
      <c r="J253" s="241">
        <f t="shared" si="15"/>
        <v>1.5017404845232178</v>
      </c>
      <c r="K253" s="242">
        <f t="shared" si="13"/>
        <v>77.588260110337814</v>
      </c>
      <c r="L253" s="241"/>
    </row>
    <row r="254" spans="1:12" x14ac:dyDescent="0.2">
      <c r="A254" t="s">
        <v>58</v>
      </c>
      <c r="B254" t="s">
        <v>48</v>
      </c>
      <c r="C254">
        <v>2010</v>
      </c>
      <c r="D254" t="str">
        <f t="shared" si="12"/>
        <v>BAFemale</v>
      </c>
      <c r="E254">
        <v>76.426025802918005</v>
      </c>
      <c r="F254" s="37">
        <f>VLOOKUP(_xlfn.CONCAT(D254,0),'Appendix 4. 2020 IBGE LT'!$E$6:$M$1685,9,FALSE)</f>
        <v>79.113949788122397</v>
      </c>
      <c r="G254" s="37">
        <f>VLOOKUP(_xlfn.CONCAT(D254,0),'Appendix 3b. nax IBGE 2019'!$E$5:$M$1850,9,FALSE)</f>
        <v>78.897272281306599</v>
      </c>
      <c r="H254" s="239">
        <f>INDEX(Summary!$N$5:$Y$88,MATCH(_xlfn.CONCAT(D254,0),Summary!$N$5:$N$88,0),MATCH($H$3,Summary!$N$4:$Y$4,0))</f>
        <v>80.454489361099149</v>
      </c>
      <c r="I254" s="240">
        <f t="shared" si="14"/>
        <v>1.9737273986359445E-2</v>
      </c>
      <c r="J254" s="241">
        <f t="shared" si="15"/>
        <v>1.5084414109607693</v>
      </c>
      <c r="K254" s="242">
        <f t="shared" si="13"/>
        <v>77.934467213878776</v>
      </c>
      <c r="L254" s="241"/>
    </row>
    <row r="255" spans="1:12" x14ac:dyDescent="0.2">
      <c r="A255" t="s">
        <v>58</v>
      </c>
      <c r="B255" t="s">
        <v>48</v>
      </c>
      <c r="C255">
        <v>2011</v>
      </c>
      <c r="D255" t="str">
        <f t="shared" si="12"/>
        <v>BAFemale</v>
      </c>
      <c r="E255">
        <v>76.750548611677004</v>
      </c>
      <c r="F255" s="37">
        <f>VLOOKUP(_xlfn.CONCAT(D255,0),'Appendix 4. 2020 IBGE LT'!$E$6:$M$1685,9,FALSE)</f>
        <v>79.113949788122397</v>
      </c>
      <c r="G255" s="37">
        <f>VLOOKUP(_xlfn.CONCAT(D255,0),'Appendix 3b. nax IBGE 2019'!$E$5:$M$1850,9,FALSE)</f>
        <v>78.897272281306599</v>
      </c>
      <c r="H255" s="239">
        <f>INDEX(Summary!$N$5:$Y$88,MATCH(_xlfn.CONCAT(D255,0),Summary!$N$5:$N$88,0),MATCH($H$3,Summary!$N$4:$Y$4,0))</f>
        <v>80.454489361099149</v>
      </c>
      <c r="I255" s="240">
        <f t="shared" si="14"/>
        <v>1.9737273986359445E-2</v>
      </c>
      <c r="J255" s="241">
        <f t="shared" si="15"/>
        <v>1.5148466065520685</v>
      </c>
      <c r="K255" s="242">
        <f t="shared" si="13"/>
        <v>78.265395218229074</v>
      </c>
      <c r="L255" s="241"/>
    </row>
    <row r="256" spans="1:12" x14ac:dyDescent="0.2">
      <c r="A256" t="s">
        <v>58</v>
      </c>
      <c r="B256" t="s">
        <v>48</v>
      </c>
      <c r="C256">
        <v>2012</v>
      </c>
      <c r="D256" t="str">
        <f t="shared" si="12"/>
        <v>BAFemale</v>
      </c>
      <c r="E256">
        <v>77.061830669893794</v>
      </c>
      <c r="F256" s="37">
        <f>VLOOKUP(_xlfn.CONCAT(D256,0),'Appendix 4. 2020 IBGE LT'!$E$6:$M$1685,9,FALSE)</f>
        <v>79.113949788122397</v>
      </c>
      <c r="G256" s="37">
        <f>VLOOKUP(_xlfn.CONCAT(D256,0),'Appendix 3b. nax IBGE 2019'!$E$5:$M$1850,9,FALSE)</f>
        <v>78.897272281306599</v>
      </c>
      <c r="H256" s="239">
        <f>INDEX(Summary!$N$5:$Y$88,MATCH(_xlfn.CONCAT(D256,0),Summary!$N$5:$N$88,0),MATCH($H$3,Summary!$N$4:$Y$4,0))</f>
        <v>80.454489361099149</v>
      </c>
      <c r="I256" s="240">
        <f t="shared" si="14"/>
        <v>1.9737273986359445E-2</v>
      </c>
      <c r="J256" s="241">
        <f t="shared" si="15"/>
        <v>1.5209904658221312</v>
      </c>
      <c r="K256" s="242">
        <f t="shared" si="13"/>
        <v>78.582821135715932</v>
      </c>
      <c r="L256" s="241"/>
    </row>
    <row r="257" spans="1:12" x14ac:dyDescent="0.2">
      <c r="A257" t="s">
        <v>58</v>
      </c>
      <c r="B257" t="s">
        <v>48</v>
      </c>
      <c r="C257">
        <v>2013</v>
      </c>
      <c r="D257" t="str">
        <f t="shared" si="12"/>
        <v>BAFemale</v>
      </c>
      <c r="E257">
        <v>77.360144757044395</v>
      </c>
      <c r="F257" s="37">
        <f>VLOOKUP(_xlfn.CONCAT(D257,0),'Appendix 4. 2020 IBGE LT'!$E$6:$M$1685,9,FALSE)</f>
        <v>79.113949788122397</v>
      </c>
      <c r="G257" s="37">
        <f>VLOOKUP(_xlfn.CONCAT(D257,0),'Appendix 3b. nax IBGE 2019'!$E$5:$M$1850,9,FALSE)</f>
        <v>78.897272281306599</v>
      </c>
      <c r="H257" s="239">
        <f>INDEX(Summary!$N$5:$Y$88,MATCH(_xlfn.CONCAT(D257,0),Summary!$N$5:$N$88,0),MATCH($H$3,Summary!$N$4:$Y$4,0))</f>
        <v>80.454489361099149</v>
      </c>
      <c r="I257" s="240">
        <f t="shared" si="14"/>
        <v>1.9737273986359445E-2</v>
      </c>
      <c r="J257" s="241">
        <f t="shared" si="15"/>
        <v>1.5268783726942134</v>
      </c>
      <c r="K257" s="242">
        <f t="shared" si="13"/>
        <v>78.887023129738608</v>
      </c>
      <c r="L257" s="241"/>
    </row>
    <row r="258" spans="1:12" x14ac:dyDescent="0.2">
      <c r="A258" t="s">
        <v>58</v>
      </c>
      <c r="B258" t="s">
        <v>48</v>
      </c>
      <c r="C258">
        <v>2014</v>
      </c>
      <c r="D258" t="str">
        <f t="shared" si="12"/>
        <v>BAFemale</v>
      </c>
      <c r="E258">
        <v>77.645786123867595</v>
      </c>
      <c r="F258" s="37">
        <f>VLOOKUP(_xlfn.CONCAT(D258,0),'Appendix 4. 2020 IBGE LT'!$E$6:$M$1685,9,FALSE)</f>
        <v>79.113949788122397</v>
      </c>
      <c r="G258" s="37">
        <f>VLOOKUP(_xlfn.CONCAT(D258,0),'Appendix 3b. nax IBGE 2019'!$E$5:$M$1850,9,FALSE)</f>
        <v>78.897272281306599</v>
      </c>
      <c r="H258" s="239">
        <f>INDEX(Summary!$N$5:$Y$88,MATCH(_xlfn.CONCAT(D258,0),Summary!$N$5:$N$88,0),MATCH($H$3,Summary!$N$4:$Y$4,0))</f>
        <v>80.454489361099149</v>
      </c>
      <c r="I258" s="240">
        <f t="shared" si="14"/>
        <v>1.9737273986359445E-2</v>
      </c>
      <c r="J258" s="241">
        <f t="shared" si="15"/>
        <v>1.532516154613041</v>
      </c>
      <c r="K258" s="242">
        <f t="shared" si="13"/>
        <v>79.178302278480629</v>
      </c>
      <c r="L258" s="241"/>
    </row>
    <row r="259" spans="1:12" x14ac:dyDescent="0.2">
      <c r="A259" t="s">
        <v>58</v>
      </c>
      <c r="B259" t="s">
        <v>48</v>
      </c>
      <c r="C259">
        <v>2015</v>
      </c>
      <c r="D259" t="str">
        <f t="shared" si="12"/>
        <v>BAFemale</v>
      </c>
      <c r="E259">
        <v>77.919069114321303</v>
      </c>
      <c r="F259" s="37">
        <f>VLOOKUP(_xlfn.CONCAT(D259,0),'Appendix 4. 2020 IBGE LT'!$E$6:$M$1685,9,FALSE)</f>
        <v>79.113949788122397</v>
      </c>
      <c r="G259" s="37">
        <f>VLOOKUP(_xlfn.CONCAT(D259,0),'Appendix 3b. nax IBGE 2019'!$E$5:$M$1850,9,FALSE)</f>
        <v>78.897272281306599</v>
      </c>
      <c r="H259" s="239">
        <f>INDEX(Summary!$N$5:$Y$88,MATCH(_xlfn.CONCAT(D259,0),Summary!$N$5:$N$88,0),MATCH($H$3,Summary!$N$4:$Y$4,0))</f>
        <v>80.454489361099149</v>
      </c>
      <c r="I259" s="240">
        <f t="shared" si="14"/>
        <v>1.9737273986359445E-2</v>
      </c>
      <c r="J259" s="241">
        <f t="shared" si="15"/>
        <v>1.5379100158714376</v>
      </c>
      <c r="K259" s="242">
        <f t="shared" si="13"/>
        <v>79.456979130192735</v>
      </c>
      <c r="L259" s="241"/>
    </row>
    <row r="260" spans="1:12" x14ac:dyDescent="0.2">
      <c r="A260" t="s">
        <v>58</v>
      </c>
      <c r="B260" t="s">
        <v>48</v>
      </c>
      <c r="C260">
        <v>2016</v>
      </c>
      <c r="D260" t="str">
        <f t="shared" ref="D260:D323" si="16">_xlfn.CONCAT(A260,B260)</f>
        <v>BAFemale</v>
      </c>
      <c r="E260">
        <v>78.182005567034807</v>
      </c>
      <c r="F260" s="37">
        <f>VLOOKUP(_xlfn.CONCAT(D260,0),'Appendix 4. 2020 IBGE LT'!$E$6:$M$1685,9,FALSE)</f>
        <v>79.113949788122397</v>
      </c>
      <c r="G260" s="37">
        <f>VLOOKUP(_xlfn.CONCAT(D260,0),'Appendix 3b. nax IBGE 2019'!$E$5:$M$1850,9,FALSE)</f>
        <v>78.897272281306599</v>
      </c>
      <c r="H260" s="239">
        <f>INDEX(Summary!$N$5:$Y$88,MATCH(_xlfn.CONCAT(D260,0),Summary!$N$5:$N$88,0),MATCH($H$3,Summary!$N$4:$Y$4,0))</f>
        <v>80.454489361099149</v>
      </c>
      <c r="I260" s="240">
        <f t="shared" si="14"/>
        <v>1.9737273986359445E-2</v>
      </c>
      <c r="J260" s="241">
        <f t="shared" si="15"/>
        <v>1.5430996646796453</v>
      </c>
      <c r="K260" s="242">
        <f t="shared" ref="K260:K323" si="17">E260+J260</f>
        <v>79.725105231714451</v>
      </c>
      <c r="L260" s="241"/>
    </row>
    <row r="261" spans="1:12" x14ac:dyDescent="0.2">
      <c r="A261" t="s">
        <v>58</v>
      </c>
      <c r="B261" t="s">
        <v>48</v>
      </c>
      <c r="C261">
        <v>2017</v>
      </c>
      <c r="D261" t="str">
        <f t="shared" si="16"/>
        <v>BAFemale</v>
      </c>
      <c r="E261">
        <v>78.431668630997606</v>
      </c>
      <c r="F261" s="37">
        <f>VLOOKUP(_xlfn.CONCAT(D261,0),'Appendix 4. 2020 IBGE LT'!$E$6:$M$1685,9,FALSE)</f>
        <v>79.113949788122397</v>
      </c>
      <c r="G261" s="37">
        <f>VLOOKUP(_xlfn.CONCAT(D261,0),'Appendix 3b. nax IBGE 2019'!$E$5:$M$1850,9,FALSE)</f>
        <v>78.897272281306599</v>
      </c>
      <c r="H261" s="239">
        <f>INDEX(Summary!$N$5:$Y$88,MATCH(_xlfn.CONCAT(D261,0),Summary!$N$5:$N$88,0),MATCH($H$3,Summary!$N$4:$Y$4,0))</f>
        <v>80.454489361099149</v>
      </c>
      <c r="I261" s="240">
        <f t="shared" ref="I261:I324" si="18">(H261-$G261)/$G261</f>
        <v>1.9737273986359445E-2</v>
      </c>
      <c r="J261" s="241">
        <f t="shared" ref="J261:J324" si="19">E261*I261</f>
        <v>1.5480273329773531</v>
      </c>
      <c r="K261" s="242">
        <f t="shared" si="17"/>
        <v>79.979695963974962</v>
      </c>
      <c r="L261" s="241"/>
    </row>
    <row r="262" spans="1:12" x14ac:dyDescent="0.2">
      <c r="A262" t="s">
        <v>58</v>
      </c>
      <c r="B262" t="s">
        <v>48</v>
      </c>
      <c r="C262">
        <v>2018</v>
      </c>
      <c r="D262" t="str">
        <f t="shared" si="16"/>
        <v>BAFemale</v>
      </c>
      <c r="E262">
        <v>78.669968731231407</v>
      </c>
      <c r="F262" s="37">
        <f>VLOOKUP(_xlfn.CONCAT(D262,0),'Appendix 4. 2020 IBGE LT'!$E$6:$M$1685,9,FALSE)</f>
        <v>79.113949788122397</v>
      </c>
      <c r="G262" s="37">
        <f>VLOOKUP(_xlfn.CONCAT(D262,0),'Appendix 3b. nax IBGE 2019'!$E$5:$M$1850,9,FALSE)</f>
        <v>78.897272281306599</v>
      </c>
      <c r="H262" s="239">
        <f>INDEX(Summary!$N$5:$Y$88,MATCH(_xlfn.CONCAT(D262,0),Summary!$N$5:$N$88,0),MATCH($H$3,Summary!$N$4:$Y$4,0))</f>
        <v>80.454489361099149</v>
      </c>
      <c r="I262" s="240">
        <f t="shared" si="18"/>
        <v>1.9737273986359445E-2</v>
      </c>
      <c r="J262" s="241">
        <f t="shared" si="19"/>
        <v>1.5527307273466446</v>
      </c>
      <c r="K262" s="242">
        <f t="shared" si="17"/>
        <v>80.222699458578049</v>
      </c>
      <c r="L262" s="241"/>
    </row>
    <row r="263" spans="1:12" x14ac:dyDescent="0.2">
      <c r="A263" t="s">
        <v>58</v>
      </c>
      <c r="B263" t="s">
        <v>48</v>
      </c>
      <c r="C263">
        <v>2019</v>
      </c>
      <c r="D263" t="str">
        <f t="shared" si="16"/>
        <v>BAFemale</v>
      </c>
      <c r="E263">
        <v>78.897272281306599</v>
      </c>
      <c r="F263" s="37">
        <f>VLOOKUP(_xlfn.CONCAT(D263,0),'Appendix 4. 2020 IBGE LT'!$E$6:$M$1685,9,FALSE)</f>
        <v>79.113949788122397</v>
      </c>
      <c r="G263" s="37">
        <f>VLOOKUP(_xlfn.CONCAT(D263,0),'Appendix 3b. nax IBGE 2019'!$E$5:$M$1850,9,FALSE)</f>
        <v>78.897272281306599</v>
      </c>
      <c r="H263" s="239">
        <f>INDEX(Summary!$N$5:$Y$88,MATCH(_xlfn.CONCAT(D263,0),Summary!$N$5:$N$88,0),MATCH($H$3,Summary!$N$4:$Y$4,0))</f>
        <v>80.454489361099149</v>
      </c>
      <c r="I263" s="240">
        <f t="shared" si="18"/>
        <v>1.9737273986359445E-2</v>
      </c>
      <c r="J263" s="241">
        <f t="shared" si="19"/>
        <v>1.5572170797925509</v>
      </c>
      <c r="K263" s="242">
        <f t="shared" si="17"/>
        <v>80.454489361099149</v>
      </c>
      <c r="L263" s="241"/>
    </row>
    <row r="264" spans="1:12" x14ac:dyDescent="0.2">
      <c r="A264" t="s">
        <v>58</v>
      </c>
      <c r="B264" t="s">
        <v>47</v>
      </c>
      <c r="C264">
        <v>2000</v>
      </c>
      <c r="D264" t="str">
        <f t="shared" si="16"/>
        <v>BAMale</v>
      </c>
      <c r="E264">
        <v>65.245833836017695</v>
      </c>
      <c r="F264" s="37">
        <f>VLOOKUP(_xlfn.CONCAT(D264,0),'Appendix 4. 2020 IBGE LT'!$E$6:$M$1685,9,FALSE)</f>
        <v>69.856212757408002</v>
      </c>
      <c r="G264" s="37">
        <f>VLOOKUP(_xlfn.CONCAT(D264,0),'Appendix 3b. nax IBGE 2019'!$E$5:$M$1850,9,FALSE)</f>
        <v>69.65860524925121</v>
      </c>
      <c r="H264" s="239">
        <f>INDEX(Summary!$N$5:$Y$88,MATCH(_xlfn.CONCAT(D264,0),Summary!$N$5:$N$88,0),MATCH($H$3,Summary!$N$4:$Y$4,0))</f>
        <v>72.053773903754447</v>
      </c>
      <c r="I264" s="240">
        <f t="shared" si="18"/>
        <v>3.4384390068289285E-2</v>
      </c>
      <c r="J264" s="241">
        <f t="shared" si="19"/>
        <v>2.2434382009484199</v>
      </c>
      <c r="K264" s="242">
        <f t="shared" si="17"/>
        <v>67.489272036966113</v>
      </c>
      <c r="L264" s="241"/>
    </row>
    <row r="265" spans="1:12" x14ac:dyDescent="0.2">
      <c r="A265" t="s">
        <v>58</v>
      </c>
      <c r="B265" t="s">
        <v>47</v>
      </c>
      <c r="C265">
        <v>2001</v>
      </c>
      <c r="D265" t="str">
        <f t="shared" si="16"/>
        <v>BAMale</v>
      </c>
      <c r="E265">
        <v>65.514525710036807</v>
      </c>
      <c r="F265" s="37">
        <f>VLOOKUP(_xlfn.CONCAT(D265,0),'Appendix 4. 2020 IBGE LT'!$E$6:$M$1685,9,FALSE)</f>
        <v>69.856212757408002</v>
      </c>
      <c r="G265" s="37">
        <f>VLOOKUP(_xlfn.CONCAT(D265,0),'Appendix 3b. nax IBGE 2019'!$E$5:$M$1850,9,FALSE)</f>
        <v>69.65860524925121</v>
      </c>
      <c r="H265" s="239">
        <f>INDEX(Summary!$N$5:$Y$88,MATCH(_xlfn.CONCAT(D265,0),Summary!$N$5:$N$88,0),MATCH($H$3,Summary!$N$4:$Y$4,0))</f>
        <v>72.053773903754447</v>
      </c>
      <c r="I265" s="240">
        <f t="shared" si="18"/>
        <v>3.4384390068289285E-2</v>
      </c>
      <c r="J265" s="241">
        <f t="shared" si="19"/>
        <v>2.2526770071528728</v>
      </c>
      <c r="K265" s="242">
        <f t="shared" si="17"/>
        <v>67.767202717189676</v>
      </c>
      <c r="L265" s="241"/>
    </row>
    <row r="266" spans="1:12" x14ac:dyDescent="0.2">
      <c r="A266" t="s">
        <v>58</v>
      </c>
      <c r="B266" t="s">
        <v>47</v>
      </c>
      <c r="C266">
        <v>2002</v>
      </c>
      <c r="D266" t="str">
        <f t="shared" si="16"/>
        <v>BAMale</v>
      </c>
      <c r="E266">
        <v>65.770903845104101</v>
      </c>
      <c r="F266" s="37">
        <f>VLOOKUP(_xlfn.CONCAT(D266,0),'Appendix 4. 2020 IBGE LT'!$E$6:$M$1685,9,FALSE)</f>
        <v>69.856212757408002</v>
      </c>
      <c r="G266" s="37">
        <f>VLOOKUP(_xlfn.CONCAT(D266,0),'Appendix 3b. nax IBGE 2019'!$E$5:$M$1850,9,FALSE)</f>
        <v>69.65860524925121</v>
      </c>
      <c r="H266" s="239">
        <f>INDEX(Summary!$N$5:$Y$88,MATCH(_xlfn.CONCAT(D266,0),Summary!$N$5:$N$88,0),MATCH($H$3,Summary!$N$4:$Y$4,0))</f>
        <v>72.053773903754447</v>
      </c>
      <c r="I266" s="240">
        <f t="shared" si="18"/>
        <v>3.4384390068289285E-2</v>
      </c>
      <c r="J266" s="241">
        <f t="shared" si="19"/>
        <v>2.261492412954007</v>
      </c>
      <c r="K266" s="242">
        <f t="shared" si="17"/>
        <v>68.032396258058114</v>
      </c>
      <c r="L266" s="241"/>
    </row>
    <row r="267" spans="1:12" x14ac:dyDescent="0.2">
      <c r="A267" t="s">
        <v>58</v>
      </c>
      <c r="B267" t="s">
        <v>47</v>
      </c>
      <c r="C267">
        <v>2003</v>
      </c>
      <c r="D267" t="str">
        <f t="shared" si="16"/>
        <v>BAMale</v>
      </c>
      <c r="E267">
        <v>66.025347193052994</v>
      </c>
      <c r="F267" s="37">
        <f>VLOOKUP(_xlfn.CONCAT(D267,0),'Appendix 4. 2020 IBGE LT'!$E$6:$M$1685,9,FALSE)</f>
        <v>69.856212757408002</v>
      </c>
      <c r="G267" s="37">
        <f>VLOOKUP(_xlfn.CONCAT(D267,0),'Appendix 3b. nax IBGE 2019'!$E$5:$M$1850,9,FALSE)</f>
        <v>69.65860524925121</v>
      </c>
      <c r="H267" s="239">
        <f>INDEX(Summary!$N$5:$Y$88,MATCH(_xlfn.CONCAT(D267,0),Summary!$N$5:$N$88,0),MATCH($H$3,Summary!$N$4:$Y$4,0))</f>
        <v>72.053773903754447</v>
      </c>
      <c r="I267" s="240">
        <f t="shared" si="18"/>
        <v>3.4384390068289285E-2</v>
      </c>
      <c r="J267" s="241">
        <f t="shared" si="19"/>
        <v>2.2702412922801631</v>
      </c>
      <c r="K267" s="242">
        <f t="shared" si="17"/>
        <v>68.295588485333155</v>
      </c>
      <c r="L267" s="241"/>
    </row>
    <row r="268" spans="1:12" x14ac:dyDescent="0.2">
      <c r="A268" t="s">
        <v>58</v>
      </c>
      <c r="B268" t="s">
        <v>47</v>
      </c>
      <c r="C268">
        <v>2004</v>
      </c>
      <c r="D268" t="str">
        <f t="shared" si="16"/>
        <v>BAMale</v>
      </c>
      <c r="E268">
        <v>66.278127256492496</v>
      </c>
      <c r="F268" s="37">
        <f>VLOOKUP(_xlfn.CONCAT(D268,0),'Appendix 4. 2020 IBGE LT'!$E$6:$M$1685,9,FALSE)</f>
        <v>69.856212757408002</v>
      </c>
      <c r="G268" s="37">
        <f>VLOOKUP(_xlfn.CONCAT(D268,0),'Appendix 3b. nax IBGE 2019'!$E$5:$M$1850,9,FALSE)</f>
        <v>69.65860524925121</v>
      </c>
      <c r="H268" s="239">
        <f>INDEX(Summary!$N$5:$Y$88,MATCH(_xlfn.CONCAT(D268,0),Summary!$N$5:$N$88,0),MATCH($H$3,Summary!$N$4:$Y$4,0))</f>
        <v>72.053773903754447</v>
      </c>
      <c r="I268" s="240">
        <f t="shared" si="18"/>
        <v>3.4384390068289285E-2</v>
      </c>
      <c r="J268" s="241">
        <f t="shared" si="19"/>
        <v>2.2789329805829541</v>
      </c>
      <c r="K268" s="242">
        <f t="shared" si="17"/>
        <v>68.557060237075447</v>
      </c>
      <c r="L268" s="241"/>
    </row>
    <row r="269" spans="1:12" x14ac:dyDescent="0.2">
      <c r="A269" t="s">
        <v>58</v>
      </c>
      <c r="B269" t="s">
        <v>47</v>
      </c>
      <c r="C269">
        <v>2005</v>
      </c>
      <c r="D269" t="str">
        <f t="shared" si="16"/>
        <v>BAMale</v>
      </c>
      <c r="E269">
        <v>66.527912519466895</v>
      </c>
      <c r="F269" s="37">
        <f>VLOOKUP(_xlfn.CONCAT(D269,0),'Appendix 4. 2020 IBGE LT'!$E$6:$M$1685,9,FALSE)</f>
        <v>69.856212757408002</v>
      </c>
      <c r="G269" s="37">
        <f>VLOOKUP(_xlfn.CONCAT(D269,0),'Appendix 3b. nax IBGE 2019'!$E$5:$M$1850,9,FALSE)</f>
        <v>69.65860524925121</v>
      </c>
      <c r="H269" s="239">
        <f>INDEX(Summary!$N$5:$Y$88,MATCH(_xlfn.CONCAT(D269,0),Summary!$N$5:$N$88,0),MATCH($H$3,Summary!$N$4:$Y$4,0))</f>
        <v>72.053773903754447</v>
      </c>
      <c r="I269" s="240">
        <f t="shared" si="18"/>
        <v>3.4384390068289285E-2</v>
      </c>
      <c r="J269" s="241">
        <f t="shared" si="19"/>
        <v>2.2875216944983761</v>
      </c>
      <c r="K269" s="242">
        <f t="shared" si="17"/>
        <v>68.815434213965275</v>
      </c>
      <c r="L269" s="241"/>
    </row>
    <row r="270" spans="1:12" x14ac:dyDescent="0.2">
      <c r="A270" t="s">
        <v>58</v>
      </c>
      <c r="B270" t="s">
        <v>47</v>
      </c>
      <c r="C270">
        <v>2006</v>
      </c>
      <c r="D270" t="str">
        <f t="shared" si="16"/>
        <v>BAMale</v>
      </c>
      <c r="E270">
        <v>66.771336083365597</v>
      </c>
      <c r="F270" s="37">
        <f>VLOOKUP(_xlfn.CONCAT(D270,0),'Appendix 4. 2020 IBGE LT'!$E$6:$M$1685,9,FALSE)</f>
        <v>69.856212757408002</v>
      </c>
      <c r="G270" s="37">
        <f>VLOOKUP(_xlfn.CONCAT(D270,0),'Appendix 3b. nax IBGE 2019'!$E$5:$M$1850,9,FALSE)</f>
        <v>69.65860524925121</v>
      </c>
      <c r="H270" s="239">
        <f>INDEX(Summary!$N$5:$Y$88,MATCH(_xlfn.CONCAT(D270,0),Summary!$N$5:$N$88,0),MATCH($H$3,Summary!$N$4:$Y$4,0))</f>
        <v>72.053773903754447</v>
      </c>
      <c r="I270" s="240">
        <f t="shared" si="18"/>
        <v>3.4384390068289285E-2</v>
      </c>
      <c r="J270" s="241">
        <f t="shared" si="19"/>
        <v>2.2958916652712822</v>
      </c>
      <c r="K270" s="242">
        <f t="shared" si="17"/>
        <v>69.067227748636881</v>
      </c>
      <c r="L270" s="241"/>
    </row>
    <row r="271" spans="1:12" x14ac:dyDescent="0.2">
      <c r="A271" t="s">
        <v>58</v>
      </c>
      <c r="B271" t="s">
        <v>47</v>
      </c>
      <c r="C271">
        <v>2007</v>
      </c>
      <c r="D271" t="str">
        <f t="shared" si="16"/>
        <v>BAMale</v>
      </c>
      <c r="E271">
        <v>67.011928729562499</v>
      </c>
      <c r="F271" s="37">
        <f>VLOOKUP(_xlfn.CONCAT(D271,0),'Appendix 4. 2020 IBGE LT'!$E$6:$M$1685,9,FALSE)</f>
        <v>69.856212757408002</v>
      </c>
      <c r="G271" s="37">
        <f>VLOOKUP(_xlfn.CONCAT(D271,0),'Appendix 3b. nax IBGE 2019'!$E$5:$M$1850,9,FALSE)</f>
        <v>69.65860524925121</v>
      </c>
      <c r="H271" s="239">
        <f>INDEX(Summary!$N$5:$Y$88,MATCH(_xlfn.CONCAT(D271,0),Summary!$N$5:$N$88,0),MATCH($H$3,Summary!$N$4:$Y$4,0))</f>
        <v>72.053773903754447</v>
      </c>
      <c r="I271" s="240">
        <f t="shared" si="18"/>
        <v>3.4384390068289285E-2</v>
      </c>
      <c r="J271" s="241">
        <f t="shared" si="19"/>
        <v>2.3041642966656783</v>
      </c>
      <c r="K271" s="242">
        <f t="shared" si="17"/>
        <v>69.316093026228174</v>
      </c>
      <c r="L271" s="241"/>
    </row>
    <row r="272" spans="1:12" x14ac:dyDescent="0.2">
      <c r="A272" t="s">
        <v>58</v>
      </c>
      <c r="B272" t="s">
        <v>47</v>
      </c>
      <c r="C272">
        <v>2008</v>
      </c>
      <c r="D272" t="str">
        <f t="shared" si="16"/>
        <v>BAMale</v>
      </c>
      <c r="E272">
        <v>67.251303321483405</v>
      </c>
      <c r="F272" s="37">
        <f>VLOOKUP(_xlfn.CONCAT(D272,0),'Appendix 4. 2020 IBGE LT'!$E$6:$M$1685,9,FALSE)</f>
        <v>69.856212757408002</v>
      </c>
      <c r="G272" s="37">
        <f>VLOOKUP(_xlfn.CONCAT(D272,0),'Appendix 3b. nax IBGE 2019'!$E$5:$M$1850,9,FALSE)</f>
        <v>69.65860524925121</v>
      </c>
      <c r="H272" s="239">
        <f>INDEX(Summary!$N$5:$Y$88,MATCH(_xlfn.CONCAT(D272,0),Summary!$N$5:$N$88,0),MATCH($H$3,Summary!$N$4:$Y$4,0))</f>
        <v>72.053773903754447</v>
      </c>
      <c r="I272" s="240">
        <f t="shared" si="18"/>
        <v>3.4384390068289285E-2</v>
      </c>
      <c r="J272" s="241">
        <f t="shared" si="19"/>
        <v>2.3123950460067242</v>
      </c>
      <c r="K272" s="242">
        <f t="shared" si="17"/>
        <v>69.563698367490133</v>
      </c>
      <c r="L272" s="241"/>
    </row>
    <row r="273" spans="1:12" x14ac:dyDescent="0.2">
      <c r="A273" t="s">
        <v>58</v>
      </c>
      <c r="B273" t="s">
        <v>47</v>
      </c>
      <c r="C273">
        <v>2009</v>
      </c>
      <c r="D273" t="str">
        <f t="shared" si="16"/>
        <v>BAMale</v>
      </c>
      <c r="E273">
        <v>67.486886153734901</v>
      </c>
      <c r="F273" s="37">
        <f>VLOOKUP(_xlfn.CONCAT(D273,0),'Appendix 4. 2020 IBGE LT'!$E$6:$M$1685,9,FALSE)</f>
        <v>69.856212757408002</v>
      </c>
      <c r="G273" s="37">
        <f>VLOOKUP(_xlfn.CONCAT(D273,0),'Appendix 3b. nax IBGE 2019'!$E$5:$M$1850,9,FALSE)</f>
        <v>69.65860524925121</v>
      </c>
      <c r="H273" s="239">
        <f>INDEX(Summary!$N$5:$Y$88,MATCH(_xlfn.CONCAT(D273,0),Summary!$N$5:$N$88,0),MATCH($H$3,Summary!$N$4:$Y$4,0))</f>
        <v>72.053773903754447</v>
      </c>
      <c r="I273" s="240">
        <f t="shared" si="18"/>
        <v>3.4384390068289285E-2</v>
      </c>
      <c r="J273" s="241">
        <f t="shared" si="19"/>
        <v>2.3204954180042519</v>
      </c>
      <c r="K273" s="242">
        <f t="shared" si="17"/>
        <v>69.807381571739157</v>
      </c>
      <c r="L273" s="241"/>
    </row>
    <row r="274" spans="1:12" x14ac:dyDescent="0.2">
      <c r="A274" t="s">
        <v>58</v>
      </c>
      <c r="B274" t="s">
        <v>47</v>
      </c>
      <c r="C274">
        <v>2010</v>
      </c>
      <c r="D274" t="str">
        <f t="shared" si="16"/>
        <v>BAMale</v>
      </c>
      <c r="E274">
        <v>67.717130846330505</v>
      </c>
      <c r="F274" s="37">
        <f>VLOOKUP(_xlfn.CONCAT(D274,0),'Appendix 4. 2020 IBGE LT'!$E$6:$M$1685,9,FALSE)</f>
        <v>69.856212757408002</v>
      </c>
      <c r="G274" s="37">
        <f>VLOOKUP(_xlfn.CONCAT(D274,0),'Appendix 3b. nax IBGE 2019'!$E$5:$M$1850,9,FALSE)</f>
        <v>69.65860524925121</v>
      </c>
      <c r="H274" s="239">
        <f>INDEX(Summary!$N$5:$Y$88,MATCH(_xlfn.CONCAT(D274,0),Summary!$N$5:$N$88,0),MATCH($H$3,Summary!$N$4:$Y$4,0))</f>
        <v>72.053773903754447</v>
      </c>
      <c r="I274" s="240">
        <f t="shared" si="18"/>
        <v>3.4384390068289285E-2</v>
      </c>
      <c r="J274" s="241">
        <f t="shared" si="19"/>
        <v>2.3284122413256125</v>
      </c>
      <c r="K274" s="242">
        <f t="shared" si="17"/>
        <v>70.045543087656114</v>
      </c>
      <c r="L274" s="241"/>
    </row>
    <row r="275" spans="1:12" x14ac:dyDescent="0.2">
      <c r="A275" t="s">
        <v>58</v>
      </c>
      <c r="B275" t="s">
        <v>47</v>
      </c>
      <c r="C275">
        <v>2011</v>
      </c>
      <c r="D275" t="str">
        <f t="shared" si="16"/>
        <v>BAMale</v>
      </c>
      <c r="E275">
        <v>67.948125706546506</v>
      </c>
      <c r="F275" s="37">
        <f>VLOOKUP(_xlfn.CONCAT(D275,0),'Appendix 4. 2020 IBGE LT'!$E$6:$M$1685,9,FALSE)</f>
        <v>69.856212757408002</v>
      </c>
      <c r="G275" s="37">
        <f>VLOOKUP(_xlfn.CONCAT(D275,0),'Appendix 3b. nax IBGE 2019'!$E$5:$M$1850,9,FALSE)</f>
        <v>69.65860524925121</v>
      </c>
      <c r="H275" s="239">
        <f>INDEX(Summary!$N$5:$Y$88,MATCH(_xlfn.CONCAT(D275,0),Summary!$N$5:$N$88,0),MATCH($H$3,Summary!$N$4:$Y$4,0))</f>
        <v>72.053773903754447</v>
      </c>
      <c r="I275" s="240">
        <f t="shared" si="18"/>
        <v>3.4384390068289285E-2</v>
      </c>
      <c r="J275" s="241">
        <f t="shared" si="19"/>
        <v>2.3363548587030496</v>
      </c>
      <c r="K275" s="242">
        <f t="shared" si="17"/>
        <v>70.284480565249552</v>
      </c>
      <c r="L275" s="241"/>
    </row>
    <row r="276" spans="1:12" x14ac:dyDescent="0.2">
      <c r="A276" t="s">
        <v>58</v>
      </c>
      <c r="B276" t="s">
        <v>47</v>
      </c>
      <c r="C276">
        <v>2012</v>
      </c>
      <c r="D276" t="str">
        <f t="shared" si="16"/>
        <v>BAMale</v>
      </c>
      <c r="E276">
        <v>68.173595005766998</v>
      </c>
      <c r="F276" s="37">
        <f>VLOOKUP(_xlfn.CONCAT(D276,0),'Appendix 4. 2020 IBGE LT'!$E$6:$M$1685,9,FALSE)</f>
        <v>69.856212757408002</v>
      </c>
      <c r="G276" s="37">
        <f>VLOOKUP(_xlfn.CONCAT(D276,0),'Appendix 3b. nax IBGE 2019'!$E$5:$M$1850,9,FALSE)</f>
        <v>69.65860524925121</v>
      </c>
      <c r="H276" s="239">
        <f>INDEX(Summary!$N$5:$Y$88,MATCH(_xlfn.CONCAT(D276,0),Summary!$N$5:$N$88,0),MATCH($H$3,Summary!$N$4:$Y$4,0))</f>
        <v>72.053773903754447</v>
      </c>
      <c r="I276" s="240">
        <f t="shared" si="18"/>
        <v>3.4384390068289285E-2</v>
      </c>
      <c r="J276" s="241">
        <f t="shared" si="19"/>
        <v>2.3441074830358706</v>
      </c>
      <c r="K276" s="242">
        <f t="shared" si="17"/>
        <v>70.517702488802868</v>
      </c>
      <c r="L276" s="241"/>
    </row>
    <row r="277" spans="1:12" x14ac:dyDescent="0.2">
      <c r="A277" t="s">
        <v>58</v>
      </c>
      <c r="B277" t="s">
        <v>47</v>
      </c>
      <c r="C277">
        <v>2013</v>
      </c>
      <c r="D277" t="str">
        <f t="shared" si="16"/>
        <v>BAMale</v>
      </c>
      <c r="E277">
        <v>68.3963116764387</v>
      </c>
      <c r="F277" s="37">
        <f>VLOOKUP(_xlfn.CONCAT(D277,0),'Appendix 4. 2020 IBGE LT'!$E$6:$M$1685,9,FALSE)</f>
        <v>69.856212757408002</v>
      </c>
      <c r="G277" s="37">
        <f>VLOOKUP(_xlfn.CONCAT(D277,0),'Appendix 3b. nax IBGE 2019'!$E$5:$M$1850,9,FALSE)</f>
        <v>69.65860524925121</v>
      </c>
      <c r="H277" s="239">
        <f>INDEX(Summary!$N$5:$Y$88,MATCH(_xlfn.CONCAT(D277,0),Summary!$N$5:$N$88,0),MATCH($H$3,Summary!$N$4:$Y$4,0))</f>
        <v>72.053773903754447</v>
      </c>
      <c r="I277" s="240">
        <f t="shared" si="18"/>
        <v>3.4384390068289285E-2</v>
      </c>
      <c r="J277" s="241">
        <f t="shared" si="19"/>
        <v>2.3517654599149571</v>
      </c>
      <c r="K277" s="242">
        <f t="shared" si="17"/>
        <v>70.748077136353658</v>
      </c>
      <c r="L277" s="241"/>
    </row>
    <row r="278" spans="1:12" x14ac:dyDescent="0.2">
      <c r="A278" t="s">
        <v>58</v>
      </c>
      <c r="B278" t="s">
        <v>47</v>
      </c>
      <c r="C278">
        <v>2014</v>
      </c>
      <c r="D278" t="str">
        <f t="shared" si="16"/>
        <v>BAMale</v>
      </c>
      <c r="E278">
        <v>68.615431520193994</v>
      </c>
      <c r="F278" s="37">
        <f>VLOOKUP(_xlfn.CONCAT(D278,0),'Appendix 4. 2020 IBGE LT'!$E$6:$M$1685,9,FALSE)</f>
        <v>69.856212757408002</v>
      </c>
      <c r="G278" s="37">
        <f>VLOOKUP(_xlfn.CONCAT(D278,0),'Appendix 3b. nax IBGE 2019'!$E$5:$M$1850,9,FALSE)</f>
        <v>69.65860524925121</v>
      </c>
      <c r="H278" s="239">
        <f>INDEX(Summary!$N$5:$Y$88,MATCH(_xlfn.CONCAT(D278,0),Summary!$N$5:$N$88,0),MATCH($H$3,Summary!$N$4:$Y$4,0))</f>
        <v>72.053773903754447</v>
      </c>
      <c r="I278" s="240">
        <f t="shared" si="18"/>
        <v>3.4384390068289285E-2</v>
      </c>
      <c r="J278" s="241">
        <f t="shared" si="19"/>
        <v>2.3592997620943419</v>
      </c>
      <c r="K278" s="242">
        <f t="shared" si="17"/>
        <v>70.974731282288332</v>
      </c>
      <c r="L278" s="241"/>
    </row>
    <row r="279" spans="1:12" x14ac:dyDescent="0.2">
      <c r="A279" t="s">
        <v>58</v>
      </c>
      <c r="B279" t="s">
        <v>47</v>
      </c>
      <c r="C279">
        <v>2015</v>
      </c>
      <c r="D279" t="str">
        <f t="shared" si="16"/>
        <v>BAMale</v>
      </c>
      <c r="E279">
        <v>68.8309871244428</v>
      </c>
      <c r="F279" s="37">
        <f>VLOOKUP(_xlfn.CONCAT(D279,0),'Appendix 4. 2020 IBGE LT'!$E$6:$M$1685,9,FALSE)</f>
        <v>69.856212757408002</v>
      </c>
      <c r="G279" s="37">
        <f>VLOOKUP(_xlfn.CONCAT(D279,0),'Appendix 3b. nax IBGE 2019'!$E$5:$M$1850,9,FALSE)</f>
        <v>69.65860524925121</v>
      </c>
      <c r="H279" s="239">
        <f>INDEX(Summary!$N$5:$Y$88,MATCH(_xlfn.CONCAT(D279,0),Summary!$N$5:$N$88,0),MATCH($H$3,Summary!$N$4:$Y$4,0))</f>
        <v>72.053773903754447</v>
      </c>
      <c r="I279" s="240">
        <f t="shared" si="18"/>
        <v>3.4384390068289285E-2</v>
      </c>
      <c r="J279" s="241">
        <f t="shared" si="19"/>
        <v>2.3667115100722387</v>
      </c>
      <c r="K279" s="242">
        <f t="shared" si="17"/>
        <v>71.197698634515035</v>
      </c>
      <c r="L279" s="241"/>
    </row>
    <row r="280" spans="1:12" x14ac:dyDescent="0.2">
      <c r="A280" t="s">
        <v>58</v>
      </c>
      <c r="B280" t="s">
        <v>47</v>
      </c>
      <c r="C280">
        <v>2016</v>
      </c>
      <c r="D280" t="str">
        <f t="shared" si="16"/>
        <v>BAMale</v>
      </c>
      <c r="E280">
        <v>69.042996872300193</v>
      </c>
      <c r="F280" s="37">
        <f>VLOOKUP(_xlfn.CONCAT(D280,0),'Appendix 4. 2020 IBGE LT'!$E$6:$M$1685,9,FALSE)</f>
        <v>69.856212757408002</v>
      </c>
      <c r="G280" s="37">
        <f>VLOOKUP(_xlfn.CONCAT(D280,0),'Appendix 3b. nax IBGE 2019'!$E$5:$M$1850,9,FALSE)</f>
        <v>69.65860524925121</v>
      </c>
      <c r="H280" s="239">
        <f>INDEX(Summary!$N$5:$Y$88,MATCH(_xlfn.CONCAT(D280,0),Summary!$N$5:$N$88,0),MATCH($H$3,Summary!$N$4:$Y$4,0))</f>
        <v>72.053773903754447</v>
      </c>
      <c r="I280" s="240">
        <f t="shared" si="18"/>
        <v>3.4384390068289285E-2</v>
      </c>
      <c r="J280" s="241">
        <f t="shared" si="19"/>
        <v>2.3740013359408469</v>
      </c>
      <c r="K280" s="242">
        <f t="shared" si="17"/>
        <v>71.41699820824104</v>
      </c>
      <c r="L280" s="241"/>
    </row>
    <row r="281" spans="1:12" x14ac:dyDescent="0.2">
      <c r="A281" t="s">
        <v>58</v>
      </c>
      <c r="B281" t="s">
        <v>47</v>
      </c>
      <c r="C281">
        <v>2017</v>
      </c>
      <c r="D281" t="str">
        <f t="shared" si="16"/>
        <v>BAMale</v>
      </c>
      <c r="E281">
        <v>69.252788801326901</v>
      </c>
      <c r="F281" s="37">
        <f>VLOOKUP(_xlfn.CONCAT(D281,0),'Appendix 4. 2020 IBGE LT'!$E$6:$M$1685,9,FALSE)</f>
        <v>69.856212757408002</v>
      </c>
      <c r="G281" s="37">
        <f>VLOOKUP(_xlfn.CONCAT(D281,0),'Appendix 3b. nax IBGE 2019'!$E$5:$M$1850,9,FALSE)</f>
        <v>69.65860524925121</v>
      </c>
      <c r="H281" s="239">
        <f>INDEX(Summary!$N$5:$Y$88,MATCH(_xlfn.CONCAT(D281,0),Summary!$N$5:$N$88,0),MATCH($H$3,Summary!$N$4:$Y$4,0))</f>
        <v>72.053773903754447</v>
      </c>
      <c r="I281" s="240">
        <f t="shared" si="18"/>
        <v>3.4384390068289285E-2</v>
      </c>
      <c r="J281" s="241">
        <f t="shared" si="19"/>
        <v>2.3812149034616801</v>
      </c>
      <c r="K281" s="242">
        <f t="shared" si="17"/>
        <v>71.634003704788583</v>
      </c>
      <c r="L281" s="241"/>
    </row>
    <row r="282" spans="1:12" x14ac:dyDescent="0.2">
      <c r="A282" t="s">
        <v>58</v>
      </c>
      <c r="B282" t="s">
        <v>47</v>
      </c>
      <c r="C282">
        <v>2018</v>
      </c>
      <c r="D282" t="str">
        <f t="shared" si="16"/>
        <v>BAMale</v>
      </c>
      <c r="E282">
        <v>69.457468838516903</v>
      </c>
      <c r="F282" s="37">
        <f>VLOOKUP(_xlfn.CONCAT(D282,0),'Appendix 4. 2020 IBGE LT'!$E$6:$M$1685,9,FALSE)</f>
        <v>69.856212757408002</v>
      </c>
      <c r="G282" s="37">
        <f>VLOOKUP(_xlfn.CONCAT(D282,0),'Appendix 3b. nax IBGE 2019'!$E$5:$M$1850,9,FALSE)</f>
        <v>69.65860524925121</v>
      </c>
      <c r="H282" s="239">
        <f>INDEX(Summary!$N$5:$Y$88,MATCH(_xlfn.CONCAT(D282,0),Summary!$N$5:$N$88,0),MATCH($H$3,Summary!$N$4:$Y$4,0))</f>
        <v>72.053773903754447</v>
      </c>
      <c r="I282" s="240">
        <f t="shared" si="18"/>
        <v>3.4384390068289285E-2</v>
      </c>
      <c r="J282" s="241">
        <f t="shared" si="19"/>
        <v>2.3882527016996131</v>
      </c>
      <c r="K282" s="242">
        <f t="shared" si="17"/>
        <v>71.845721540216516</v>
      </c>
      <c r="L282" s="241"/>
    </row>
    <row r="283" spans="1:12" x14ac:dyDescent="0.2">
      <c r="A283" t="s">
        <v>58</v>
      </c>
      <c r="B283" t="s">
        <v>47</v>
      </c>
      <c r="C283">
        <v>2019</v>
      </c>
      <c r="D283" t="str">
        <f t="shared" si="16"/>
        <v>BAMale</v>
      </c>
      <c r="E283">
        <v>69.658605249251195</v>
      </c>
      <c r="F283" s="37">
        <f>VLOOKUP(_xlfn.CONCAT(D283,0),'Appendix 4. 2020 IBGE LT'!$E$6:$M$1685,9,FALSE)</f>
        <v>69.856212757408002</v>
      </c>
      <c r="G283" s="37">
        <f>VLOOKUP(_xlfn.CONCAT(D283,0),'Appendix 3b. nax IBGE 2019'!$E$5:$M$1850,9,FALSE)</f>
        <v>69.65860524925121</v>
      </c>
      <c r="H283" s="239">
        <f>INDEX(Summary!$N$5:$Y$88,MATCH(_xlfn.CONCAT(D283,0),Summary!$N$5:$N$88,0),MATCH($H$3,Summary!$N$4:$Y$4,0))</f>
        <v>72.053773903754447</v>
      </c>
      <c r="I283" s="240">
        <f t="shared" si="18"/>
        <v>3.4384390068289285E-2</v>
      </c>
      <c r="J283" s="241">
        <f t="shared" si="19"/>
        <v>2.3951686545032365</v>
      </c>
      <c r="K283" s="242">
        <f t="shared" si="17"/>
        <v>72.053773903754433</v>
      </c>
      <c r="L283" s="241"/>
    </row>
    <row r="284" spans="1:12" x14ac:dyDescent="0.2">
      <c r="A284" t="s">
        <v>58</v>
      </c>
      <c r="B284" t="s">
        <v>3</v>
      </c>
      <c r="C284">
        <v>2000</v>
      </c>
      <c r="D284" t="str">
        <f t="shared" si="16"/>
        <v>BATotal</v>
      </c>
      <c r="E284">
        <v>68.693034692789695</v>
      </c>
      <c r="F284" s="37">
        <f>VLOOKUP(_xlfn.CONCAT(D284,0),'Appendix 4. 2020 IBGE LT'!$E$6:$M$1685,9,FALSE)</f>
        <v>74.361722141442115</v>
      </c>
      <c r="G284" s="37">
        <f>VLOOKUP(_xlfn.CONCAT(D284,0),'Appendix 3b. nax IBGE 2019'!$E$5:$M$1850,9,FALSE)</f>
        <v>74.150733681690838</v>
      </c>
      <c r="H284" s="239">
        <f>INDEX(Summary!$N$5:$Y$88,MATCH(_xlfn.CONCAT(D284,0),Summary!$N$5:$N$88,0),MATCH($H$3,Summary!$N$4:$Y$4,0))</f>
        <v>76.223324803524449</v>
      </c>
      <c r="I284" s="240">
        <f t="shared" si="18"/>
        <v>2.795105346807069E-2</v>
      </c>
      <c r="J284" s="241">
        <f t="shared" si="19"/>
        <v>1.9200426855821997</v>
      </c>
      <c r="K284" s="242">
        <f t="shared" si="17"/>
        <v>70.613077378371898</v>
      </c>
      <c r="L284" s="241"/>
    </row>
    <row r="285" spans="1:12" x14ac:dyDescent="0.2">
      <c r="A285" t="s">
        <v>58</v>
      </c>
      <c r="B285" t="s">
        <v>3</v>
      </c>
      <c r="C285">
        <v>2001</v>
      </c>
      <c r="D285" t="str">
        <f t="shared" si="16"/>
        <v>BATotal</v>
      </c>
      <c r="E285">
        <v>69.054435427888194</v>
      </c>
      <c r="F285" s="37">
        <f>VLOOKUP(_xlfn.CONCAT(D285,0),'Appendix 4. 2020 IBGE LT'!$E$6:$M$1685,9,FALSE)</f>
        <v>74.361722141442115</v>
      </c>
      <c r="G285" s="37">
        <f>VLOOKUP(_xlfn.CONCAT(D285,0),'Appendix 3b. nax IBGE 2019'!$E$5:$M$1850,9,FALSE)</f>
        <v>74.150733681690838</v>
      </c>
      <c r="H285" s="239">
        <f>INDEX(Summary!$N$5:$Y$88,MATCH(_xlfn.CONCAT(D285,0),Summary!$N$5:$N$88,0),MATCH($H$3,Summary!$N$4:$Y$4,0))</f>
        <v>76.223324803524449</v>
      </c>
      <c r="I285" s="240">
        <f t="shared" si="18"/>
        <v>2.795105346807069E-2</v>
      </c>
      <c r="J285" s="241">
        <f t="shared" si="19"/>
        <v>1.9301442168523377</v>
      </c>
      <c r="K285" s="242">
        <f t="shared" si="17"/>
        <v>70.984579644740535</v>
      </c>
      <c r="L285" s="241"/>
    </row>
    <row r="286" spans="1:12" x14ac:dyDescent="0.2">
      <c r="A286" t="s">
        <v>58</v>
      </c>
      <c r="B286" t="s">
        <v>3</v>
      </c>
      <c r="C286">
        <v>2002</v>
      </c>
      <c r="D286" t="str">
        <f t="shared" si="16"/>
        <v>BATotal</v>
      </c>
      <c r="E286">
        <v>69.403427809415106</v>
      </c>
      <c r="F286" s="37">
        <f>VLOOKUP(_xlfn.CONCAT(D286,0),'Appendix 4. 2020 IBGE LT'!$E$6:$M$1685,9,FALSE)</f>
        <v>74.361722141442115</v>
      </c>
      <c r="G286" s="37">
        <f>VLOOKUP(_xlfn.CONCAT(D286,0),'Appendix 3b. nax IBGE 2019'!$E$5:$M$1850,9,FALSE)</f>
        <v>74.150733681690838</v>
      </c>
      <c r="H286" s="239">
        <f>INDEX(Summary!$N$5:$Y$88,MATCH(_xlfn.CONCAT(D286,0),Summary!$N$5:$N$88,0),MATCH($H$3,Summary!$N$4:$Y$4,0))</f>
        <v>76.223324803524449</v>
      </c>
      <c r="I286" s="240">
        <f t="shared" si="18"/>
        <v>2.795105346807069E-2</v>
      </c>
      <c r="J286" s="241">
        <f t="shared" si="19"/>
        <v>1.9398989215683458</v>
      </c>
      <c r="K286" s="242">
        <f t="shared" si="17"/>
        <v>71.343326730983449</v>
      </c>
      <c r="L286" s="241"/>
    </row>
    <row r="287" spans="1:12" x14ac:dyDescent="0.2">
      <c r="A287" t="s">
        <v>58</v>
      </c>
      <c r="B287" t="s">
        <v>3</v>
      </c>
      <c r="C287">
        <v>2003</v>
      </c>
      <c r="D287" t="str">
        <f t="shared" si="16"/>
        <v>BATotal</v>
      </c>
      <c r="E287">
        <v>69.740394243685799</v>
      </c>
      <c r="F287" s="37">
        <f>VLOOKUP(_xlfn.CONCAT(D287,0),'Appendix 4. 2020 IBGE LT'!$E$6:$M$1685,9,FALSE)</f>
        <v>74.361722141442115</v>
      </c>
      <c r="G287" s="37">
        <f>VLOOKUP(_xlfn.CONCAT(D287,0),'Appendix 3b. nax IBGE 2019'!$E$5:$M$1850,9,FALSE)</f>
        <v>74.150733681690838</v>
      </c>
      <c r="H287" s="239">
        <f>INDEX(Summary!$N$5:$Y$88,MATCH(_xlfn.CONCAT(D287,0),Summary!$N$5:$N$88,0),MATCH($H$3,Summary!$N$4:$Y$4,0))</f>
        <v>76.223324803524449</v>
      </c>
      <c r="I287" s="240">
        <f t="shared" si="18"/>
        <v>2.795105346807069E-2</v>
      </c>
      <c r="J287" s="241">
        <f t="shared" si="19"/>
        <v>1.9493174883895912</v>
      </c>
      <c r="K287" s="242">
        <f t="shared" si="17"/>
        <v>71.689711732075395</v>
      </c>
      <c r="L287" s="241"/>
    </row>
    <row r="288" spans="1:12" x14ac:dyDescent="0.2">
      <c r="A288" t="s">
        <v>58</v>
      </c>
      <c r="B288" t="s">
        <v>3</v>
      </c>
      <c r="C288">
        <v>2004</v>
      </c>
      <c r="D288" t="str">
        <f t="shared" si="16"/>
        <v>BATotal</v>
      </c>
      <c r="E288">
        <v>70.076498761545494</v>
      </c>
      <c r="F288" s="37">
        <f>VLOOKUP(_xlfn.CONCAT(D288,0),'Appendix 4. 2020 IBGE LT'!$E$6:$M$1685,9,FALSE)</f>
        <v>74.361722141442115</v>
      </c>
      <c r="G288" s="37">
        <f>VLOOKUP(_xlfn.CONCAT(D288,0),'Appendix 3b. nax IBGE 2019'!$E$5:$M$1850,9,FALSE)</f>
        <v>74.150733681690838</v>
      </c>
      <c r="H288" s="239">
        <f>INDEX(Summary!$N$5:$Y$88,MATCH(_xlfn.CONCAT(D288,0),Summary!$N$5:$N$88,0),MATCH($H$3,Summary!$N$4:$Y$4,0))</f>
        <v>76.223324803524449</v>
      </c>
      <c r="I288" s="240">
        <f t="shared" si="18"/>
        <v>2.795105346807069E-2</v>
      </c>
      <c r="J288" s="241">
        <f t="shared" si="19"/>
        <v>1.9587119637391477</v>
      </c>
      <c r="K288" s="242">
        <f t="shared" si="17"/>
        <v>72.035210725284642</v>
      </c>
      <c r="L288" s="241"/>
    </row>
    <row r="289" spans="1:12" x14ac:dyDescent="0.2">
      <c r="A289" t="s">
        <v>58</v>
      </c>
      <c r="B289" t="s">
        <v>3</v>
      </c>
      <c r="C289">
        <v>2005</v>
      </c>
      <c r="D289" t="str">
        <f t="shared" si="16"/>
        <v>BATotal</v>
      </c>
      <c r="E289">
        <v>70.4033200917832</v>
      </c>
      <c r="F289" s="37">
        <f>VLOOKUP(_xlfn.CONCAT(D289,0),'Appendix 4. 2020 IBGE LT'!$E$6:$M$1685,9,FALSE)</f>
        <v>74.361722141442115</v>
      </c>
      <c r="G289" s="37">
        <f>VLOOKUP(_xlfn.CONCAT(D289,0),'Appendix 3b. nax IBGE 2019'!$E$5:$M$1850,9,FALSE)</f>
        <v>74.150733681690838</v>
      </c>
      <c r="H289" s="239">
        <f>INDEX(Summary!$N$5:$Y$88,MATCH(_xlfn.CONCAT(D289,0),Summary!$N$5:$N$88,0),MATCH($H$3,Summary!$N$4:$Y$4,0))</f>
        <v>76.223324803524449</v>
      </c>
      <c r="I289" s="240">
        <f t="shared" si="18"/>
        <v>2.795105346807069E-2</v>
      </c>
      <c r="J289" s="241">
        <f t="shared" si="19"/>
        <v>1.9678469642151277</v>
      </c>
      <c r="K289" s="242">
        <f t="shared" si="17"/>
        <v>72.371167055998328</v>
      </c>
      <c r="L289" s="241"/>
    </row>
    <row r="290" spans="1:12" x14ac:dyDescent="0.2">
      <c r="A290" t="s">
        <v>58</v>
      </c>
      <c r="B290" t="s">
        <v>3</v>
      </c>
      <c r="C290">
        <v>2006</v>
      </c>
      <c r="D290" t="str">
        <f t="shared" si="16"/>
        <v>BATotal</v>
      </c>
      <c r="E290">
        <v>70.719912334565507</v>
      </c>
      <c r="F290" s="37">
        <f>VLOOKUP(_xlfn.CONCAT(D290,0),'Appendix 4. 2020 IBGE LT'!$E$6:$M$1685,9,FALSE)</f>
        <v>74.361722141442115</v>
      </c>
      <c r="G290" s="37">
        <f>VLOOKUP(_xlfn.CONCAT(D290,0),'Appendix 3b. nax IBGE 2019'!$E$5:$M$1850,9,FALSE)</f>
        <v>74.150733681690838</v>
      </c>
      <c r="H290" s="239">
        <f>INDEX(Summary!$N$5:$Y$88,MATCH(_xlfn.CONCAT(D290,0),Summary!$N$5:$N$88,0),MATCH($H$3,Summary!$N$4:$Y$4,0))</f>
        <v>76.223324803524449</v>
      </c>
      <c r="I290" s="240">
        <f t="shared" si="18"/>
        <v>2.795105346807069E-2</v>
      </c>
      <c r="J290" s="241">
        <f t="shared" si="19"/>
        <v>1.9766960509207123</v>
      </c>
      <c r="K290" s="242">
        <f t="shared" si="17"/>
        <v>72.696608385486215</v>
      </c>
      <c r="L290" s="241"/>
    </row>
    <row r="291" spans="1:12" x14ac:dyDescent="0.2">
      <c r="A291" t="s">
        <v>58</v>
      </c>
      <c r="B291" t="s">
        <v>3</v>
      </c>
      <c r="C291">
        <v>2007</v>
      </c>
      <c r="D291" t="str">
        <f t="shared" si="16"/>
        <v>BATotal</v>
      </c>
      <c r="E291">
        <v>71.033494191207097</v>
      </c>
      <c r="F291" s="37">
        <f>VLOOKUP(_xlfn.CONCAT(D291,0),'Appendix 4. 2020 IBGE LT'!$E$6:$M$1685,9,FALSE)</f>
        <v>74.361722141442115</v>
      </c>
      <c r="G291" s="37">
        <f>VLOOKUP(_xlfn.CONCAT(D291,0),'Appendix 3b. nax IBGE 2019'!$E$5:$M$1850,9,FALSE)</f>
        <v>74.150733681690838</v>
      </c>
      <c r="H291" s="239">
        <f>INDEX(Summary!$N$5:$Y$88,MATCH(_xlfn.CONCAT(D291,0),Summary!$N$5:$N$88,0),MATCH($H$3,Summary!$N$4:$Y$4,0))</f>
        <v>76.223324803524449</v>
      </c>
      <c r="I291" s="240">
        <f t="shared" si="18"/>
        <v>2.795105346807069E-2</v>
      </c>
      <c r="J291" s="241">
        <f t="shared" si="19"/>
        <v>1.9854609941623182</v>
      </c>
      <c r="K291" s="242">
        <f t="shared" si="17"/>
        <v>73.018955185369421</v>
      </c>
      <c r="L291" s="241"/>
    </row>
    <row r="292" spans="1:12" x14ac:dyDescent="0.2">
      <c r="A292" t="s">
        <v>58</v>
      </c>
      <c r="B292" t="s">
        <v>3</v>
      </c>
      <c r="C292">
        <v>2008</v>
      </c>
      <c r="D292" t="str">
        <f t="shared" si="16"/>
        <v>BATotal</v>
      </c>
      <c r="E292">
        <v>71.336655317201604</v>
      </c>
      <c r="F292" s="37">
        <f>VLOOKUP(_xlfn.CONCAT(D292,0),'Appendix 4. 2020 IBGE LT'!$E$6:$M$1685,9,FALSE)</f>
        <v>74.361722141442115</v>
      </c>
      <c r="G292" s="37">
        <f>VLOOKUP(_xlfn.CONCAT(D292,0),'Appendix 3b. nax IBGE 2019'!$E$5:$M$1850,9,FALSE)</f>
        <v>74.150733681690838</v>
      </c>
      <c r="H292" s="239">
        <f>INDEX(Summary!$N$5:$Y$88,MATCH(_xlfn.CONCAT(D292,0),Summary!$N$5:$N$88,0),MATCH($H$3,Summary!$N$4:$Y$4,0))</f>
        <v>76.223324803524449</v>
      </c>
      <c r="I292" s="240">
        <f t="shared" si="18"/>
        <v>2.795105346807069E-2</v>
      </c>
      <c r="J292" s="241">
        <f t="shared" si="19"/>
        <v>1.9939346670044313</v>
      </c>
      <c r="K292" s="242">
        <f t="shared" si="17"/>
        <v>73.330589984206028</v>
      </c>
      <c r="L292" s="241"/>
    </row>
    <row r="293" spans="1:12" x14ac:dyDescent="0.2">
      <c r="A293" t="s">
        <v>58</v>
      </c>
      <c r="B293" t="s">
        <v>3</v>
      </c>
      <c r="C293">
        <v>2009</v>
      </c>
      <c r="D293" t="str">
        <f t="shared" si="16"/>
        <v>BATotal</v>
      </c>
      <c r="E293">
        <v>71.633082446150098</v>
      </c>
      <c r="F293" s="37">
        <f>VLOOKUP(_xlfn.CONCAT(D293,0),'Appendix 4. 2020 IBGE LT'!$E$6:$M$1685,9,FALSE)</f>
        <v>74.361722141442115</v>
      </c>
      <c r="G293" s="37">
        <f>VLOOKUP(_xlfn.CONCAT(D293,0),'Appendix 3b. nax IBGE 2019'!$E$5:$M$1850,9,FALSE)</f>
        <v>74.150733681690838</v>
      </c>
      <c r="H293" s="239">
        <f>INDEX(Summary!$N$5:$Y$88,MATCH(_xlfn.CONCAT(D293,0),Summary!$N$5:$N$88,0),MATCH($H$3,Summary!$N$4:$Y$4,0))</f>
        <v>76.223324803524449</v>
      </c>
      <c r="I293" s="240">
        <f t="shared" si="18"/>
        <v>2.795105346807069E-2</v>
      </c>
      <c r="J293" s="241">
        <f t="shared" si="19"/>
        <v>2.0022201175350576</v>
      </c>
      <c r="K293" s="242">
        <f t="shared" si="17"/>
        <v>73.635302563685158</v>
      </c>
      <c r="L293" s="241"/>
    </row>
    <row r="294" spans="1:12" x14ac:dyDescent="0.2">
      <c r="A294" t="s">
        <v>58</v>
      </c>
      <c r="B294" t="s">
        <v>3</v>
      </c>
      <c r="C294">
        <v>2010</v>
      </c>
      <c r="D294" t="str">
        <f t="shared" si="16"/>
        <v>BATotal</v>
      </c>
      <c r="E294">
        <v>71.917588040550399</v>
      </c>
      <c r="F294" s="37">
        <f>VLOOKUP(_xlfn.CONCAT(D294,0),'Appendix 4. 2020 IBGE LT'!$E$6:$M$1685,9,FALSE)</f>
        <v>74.361722141442115</v>
      </c>
      <c r="G294" s="37">
        <f>VLOOKUP(_xlfn.CONCAT(D294,0),'Appendix 3b. nax IBGE 2019'!$E$5:$M$1850,9,FALSE)</f>
        <v>74.150733681690838</v>
      </c>
      <c r="H294" s="239">
        <f>INDEX(Summary!$N$5:$Y$88,MATCH(_xlfn.CONCAT(D294,0),Summary!$N$5:$N$88,0),MATCH($H$3,Summary!$N$4:$Y$4,0))</f>
        <v>76.223324803524449</v>
      </c>
      <c r="I294" s="240">
        <f t="shared" si="18"/>
        <v>2.795105346807069E-2</v>
      </c>
      <c r="J294" s="241">
        <f t="shared" si="19"/>
        <v>2.0101723486161056</v>
      </c>
      <c r="K294" s="242">
        <f t="shared" si="17"/>
        <v>73.927760389166508</v>
      </c>
      <c r="L294" s="241"/>
    </row>
    <row r="295" spans="1:12" x14ac:dyDescent="0.2">
      <c r="A295" t="s">
        <v>58</v>
      </c>
      <c r="B295" t="s">
        <v>3</v>
      </c>
      <c r="C295">
        <v>2011</v>
      </c>
      <c r="D295" t="str">
        <f t="shared" si="16"/>
        <v>BATotal</v>
      </c>
      <c r="E295">
        <v>72.197482867408496</v>
      </c>
      <c r="F295" s="37">
        <f>VLOOKUP(_xlfn.CONCAT(D295,0),'Appendix 4. 2020 IBGE LT'!$E$6:$M$1685,9,FALSE)</f>
        <v>74.361722141442115</v>
      </c>
      <c r="G295" s="37">
        <f>VLOOKUP(_xlfn.CONCAT(D295,0),'Appendix 3b. nax IBGE 2019'!$E$5:$M$1850,9,FALSE)</f>
        <v>74.150733681690838</v>
      </c>
      <c r="H295" s="239">
        <f>INDEX(Summary!$N$5:$Y$88,MATCH(_xlfn.CONCAT(D295,0),Summary!$N$5:$N$88,0),MATCH($H$3,Summary!$N$4:$Y$4,0))</f>
        <v>76.223324803524449</v>
      </c>
      <c r="I295" s="240">
        <f t="shared" si="18"/>
        <v>2.795105346807069E-2</v>
      </c>
      <c r="J295" s="241">
        <f t="shared" si="19"/>
        <v>2.0179957038870526</v>
      </c>
      <c r="K295" s="242">
        <f t="shared" si="17"/>
        <v>74.215478571295549</v>
      </c>
      <c r="L295" s="241"/>
    </row>
    <row r="296" spans="1:12" x14ac:dyDescent="0.2">
      <c r="A296" t="s">
        <v>58</v>
      </c>
      <c r="B296" t="s">
        <v>3</v>
      </c>
      <c r="C296">
        <v>2012</v>
      </c>
      <c r="D296" t="str">
        <f t="shared" si="16"/>
        <v>BATotal</v>
      </c>
      <c r="E296">
        <v>72.469057532444893</v>
      </c>
      <c r="F296" s="37">
        <f>VLOOKUP(_xlfn.CONCAT(D296,0),'Appendix 4. 2020 IBGE LT'!$E$6:$M$1685,9,FALSE)</f>
        <v>74.361722141442115</v>
      </c>
      <c r="G296" s="37">
        <f>VLOOKUP(_xlfn.CONCAT(D296,0),'Appendix 3b. nax IBGE 2019'!$E$5:$M$1850,9,FALSE)</f>
        <v>74.150733681690838</v>
      </c>
      <c r="H296" s="239">
        <f>INDEX(Summary!$N$5:$Y$88,MATCH(_xlfn.CONCAT(D296,0),Summary!$N$5:$N$88,0),MATCH($H$3,Summary!$N$4:$Y$4,0))</f>
        <v>76.223324803524449</v>
      </c>
      <c r="I296" s="240">
        <f t="shared" si="18"/>
        <v>2.795105346807069E-2</v>
      </c>
      <c r="J296" s="241">
        <f t="shared" si="19"/>
        <v>2.0255865018700581</v>
      </c>
      <c r="K296" s="242">
        <f t="shared" si="17"/>
        <v>74.494644034314945</v>
      </c>
      <c r="L296" s="241"/>
    </row>
    <row r="297" spans="1:12" x14ac:dyDescent="0.2">
      <c r="A297" t="s">
        <v>58</v>
      </c>
      <c r="B297" t="s">
        <v>3</v>
      </c>
      <c r="C297">
        <v>2013</v>
      </c>
      <c r="D297" t="str">
        <f t="shared" si="16"/>
        <v>BATotal</v>
      </c>
      <c r="E297">
        <v>72.731573286466798</v>
      </c>
      <c r="F297" s="37">
        <f>VLOOKUP(_xlfn.CONCAT(D297,0),'Appendix 4. 2020 IBGE LT'!$E$6:$M$1685,9,FALSE)</f>
        <v>74.361722141442115</v>
      </c>
      <c r="G297" s="37">
        <f>VLOOKUP(_xlfn.CONCAT(D297,0),'Appendix 3b. nax IBGE 2019'!$E$5:$M$1850,9,FALSE)</f>
        <v>74.150733681690838</v>
      </c>
      <c r="H297" s="239">
        <f>INDEX(Summary!$N$5:$Y$88,MATCH(_xlfn.CONCAT(D297,0),Summary!$N$5:$N$88,0),MATCH($H$3,Summary!$N$4:$Y$4,0))</f>
        <v>76.223324803524449</v>
      </c>
      <c r="I297" s="240">
        <f t="shared" si="18"/>
        <v>2.795105346807069E-2</v>
      </c>
      <c r="J297" s="241">
        <f t="shared" si="19"/>
        <v>2.0329240937469355</v>
      </c>
      <c r="K297" s="242">
        <f t="shared" si="17"/>
        <v>74.76449738021374</v>
      </c>
      <c r="L297" s="241"/>
    </row>
    <row r="298" spans="1:12" x14ac:dyDescent="0.2">
      <c r="A298" t="s">
        <v>58</v>
      </c>
      <c r="B298" t="s">
        <v>3</v>
      </c>
      <c r="C298">
        <v>2014</v>
      </c>
      <c r="D298" t="str">
        <f t="shared" si="16"/>
        <v>BATotal</v>
      </c>
      <c r="E298">
        <v>72.985466337383897</v>
      </c>
      <c r="F298" s="37">
        <f>VLOOKUP(_xlfn.CONCAT(D298,0),'Appendix 4. 2020 IBGE LT'!$E$6:$M$1685,9,FALSE)</f>
        <v>74.361722141442115</v>
      </c>
      <c r="G298" s="37">
        <f>VLOOKUP(_xlfn.CONCAT(D298,0),'Appendix 3b. nax IBGE 2019'!$E$5:$M$1850,9,FALSE)</f>
        <v>74.150733681690838</v>
      </c>
      <c r="H298" s="239">
        <f>INDEX(Summary!$N$5:$Y$88,MATCH(_xlfn.CONCAT(D298,0),Summary!$N$5:$N$88,0),MATCH($H$3,Summary!$N$4:$Y$4,0))</f>
        <v>76.223324803524449</v>
      </c>
      <c r="I298" s="240">
        <f t="shared" si="18"/>
        <v>2.795105346807069E-2</v>
      </c>
      <c r="J298" s="241">
        <f t="shared" si="19"/>
        <v>2.040020671988291</v>
      </c>
      <c r="K298" s="242">
        <f t="shared" si="17"/>
        <v>75.025487009372185</v>
      </c>
      <c r="L298" s="241"/>
    </row>
    <row r="299" spans="1:12" x14ac:dyDescent="0.2">
      <c r="A299" t="s">
        <v>58</v>
      </c>
      <c r="B299" t="s">
        <v>3</v>
      </c>
      <c r="C299">
        <v>2015</v>
      </c>
      <c r="D299" t="str">
        <f t="shared" si="16"/>
        <v>BATotal</v>
      </c>
      <c r="E299">
        <v>73.2308765392997</v>
      </c>
      <c r="F299" s="37">
        <f>VLOOKUP(_xlfn.CONCAT(D299,0),'Appendix 4. 2020 IBGE LT'!$E$6:$M$1685,9,FALSE)</f>
        <v>74.361722141442115</v>
      </c>
      <c r="G299" s="37">
        <f>VLOOKUP(_xlfn.CONCAT(D299,0),'Appendix 3b. nax IBGE 2019'!$E$5:$M$1850,9,FALSE)</f>
        <v>74.150733681690838</v>
      </c>
      <c r="H299" s="239">
        <f>INDEX(Summary!$N$5:$Y$88,MATCH(_xlfn.CONCAT(D299,0),Summary!$N$5:$N$88,0),MATCH($H$3,Summary!$N$4:$Y$4,0))</f>
        <v>76.223324803524449</v>
      </c>
      <c r="I299" s="240">
        <f t="shared" si="18"/>
        <v>2.795105346807069E-2</v>
      </c>
      <c r="J299" s="241">
        <f t="shared" si="19"/>
        <v>2.0468801456636494</v>
      </c>
      <c r="K299" s="242">
        <f t="shared" si="17"/>
        <v>75.27775668496335</v>
      </c>
      <c r="L299" s="241"/>
    </row>
    <row r="300" spans="1:12" x14ac:dyDescent="0.2">
      <c r="A300" t="s">
        <v>58</v>
      </c>
      <c r="B300" t="s">
        <v>3</v>
      </c>
      <c r="C300">
        <v>2016</v>
      </c>
      <c r="D300" t="str">
        <f t="shared" si="16"/>
        <v>BATotal</v>
      </c>
      <c r="E300">
        <v>73.471640909752395</v>
      </c>
      <c r="F300" s="37">
        <f>VLOOKUP(_xlfn.CONCAT(D300,0),'Appendix 4. 2020 IBGE LT'!$E$6:$M$1685,9,FALSE)</f>
        <v>74.361722141442115</v>
      </c>
      <c r="G300" s="37">
        <f>VLOOKUP(_xlfn.CONCAT(D300,0),'Appendix 3b. nax IBGE 2019'!$E$5:$M$1850,9,FALSE)</f>
        <v>74.150733681690838</v>
      </c>
      <c r="H300" s="239">
        <f>INDEX(Summary!$N$5:$Y$88,MATCH(_xlfn.CONCAT(D300,0),Summary!$N$5:$N$88,0),MATCH($H$3,Summary!$N$4:$Y$4,0))</f>
        <v>76.223324803524449</v>
      </c>
      <c r="I300" s="240">
        <f t="shared" si="18"/>
        <v>2.795105346807069E-2</v>
      </c>
      <c r="J300" s="241">
        <f t="shared" si="19"/>
        <v>2.0536097634553792</v>
      </c>
      <c r="K300" s="242">
        <f t="shared" si="17"/>
        <v>75.525250673207779</v>
      </c>
      <c r="L300" s="241"/>
    </row>
    <row r="301" spans="1:12" x14ac:dyDescent="0.2">
      <c r="A301" t="s">
        <v>58</v>
      </c>
      <c r="B301" t="s">
        <v>3</v>
      </c>
      <c r="C301">
        <v>2017</v>
      </c>
      <c r="D301" t="str">
        <f t="shared" si="16"/>
        <v>BATotal</v>
      </c>
      <c r="E301">
        <v>73.708732807456798</v>
      </c>
      <c r="F301" s="37">
        <f>VLOOKUP(_xlfn.CONCAT(D301,0),'Appendix 4. 2020 IBGE LT'!$E$6:$M$1685,9,FALSE)</f>
        <v>74.361722141442115</v>
      </c>
      <c r="G301" s="37">
        <f>VLOOKUP(_xlfn.CONCAT(D301,0),'Appendix 3b. nax IBGE 2019'!$E$5:$M$1850,9,FALSE)</f>
        <v>74.150733681690838</v>
      </c>
      <c r="H301" s="239">
        <f>INDEX(Summary!$N$5:$Y$88,MATCH(_xlfn.CONCAT(D301,0),Summary!$N$5:$N$88,0),MATCH($H$3,Summary!$N$4:$Y$4,0))</f>
        <v>76.223324803524449</v>
      </c>
      <c r="I301" s="240">
        <f t="shared" si="18"/>
        <v>2.795105346807069E-2</v>
      </c>
      <c r="J301" s="241">
        <f t="shared" si="19"/>
        <v>2.0602367317649612</v>
      </c>
      <c r="K301" s="242">
        <f t="shared" si="17"/>
        <v>75.768969539221757</v>
      </c>
      <c r="L301" s="241"/>
    </row>
    <row r="302" spans="1:12" x14ac:dyDescent="0.2">
      <c r="A302" t="s">
        <v>58</v>
      </c>
      <c r="B302" t="s">
        <v>3</v>
      </c>
      <c r="C302">
        <v>2018</v>
      </c>
      <c r="D302" t="str">
        <f t="shared" si="16"/>
        <v>BATotal</v>
      </c>
      <c r="E302">
        <v>73.932767481433402</v>
      </c>
      <c r="F302" s="37">
        <f>VLOOKUP(_xlfn.CONCAT(D302,0),'Appendix 4. 2020 IBGE LT'!$E$6:$M$1685,9,FALSE)</f>
        <v>74.361722141442115</v>
      </c>
      <c r="G302" s="37">
        <f>VLOOKUP(_xlfn.CONCAT(D302,0),'Appendix 3b. nax IBGE 2019'!$E$5:$M$1850,9,FALSE)</f>
        <v>74.150733681690838</v>
      </c>
      <c r="H302" s="239">
        <f>INDEX(Summary!$N$5:$Y$88,MATCH(_xlfn.CONCAT(D302,0),Summary!$N$5:$N$88,0),MATCH($H$3,Summary!$N$4:$Y$4,0))</f>
        <v>76.223324803524449</v>
      </c>
      <c r="I302" s="240">
        <f t="shared" si="18"/>
        <v>2.795105346807069E-2</v>
      </c>
      <c r="J302" s="241">
        <f t="shared" si="19"/>
        <v>2.0664987369159831</v>
      </c>
      <c r="K302" s="242">
        <f t="shared" si="17"/>
        <v>75.999266218349391</v>
      </c>
      <c r="L302" s="241"/>
    </row>
    <row r="303" spans="1:12" x14ac:dyDescent="0.2">
      <c r="A303" t="s">
        <v>58</v>
      </c>
      <c r="B303" t="s">
        <v>3</v>
      </c>
      <c r="C303">
        <v>2019</v>
      </c>
      <c r="D303" t="str">
        <f t="shared" si="16"/>
        <v>BATotal</v>
      </c>
      <c r="E303">
        <v>74.150733681690795</v>
      </c>
      <c r="F303" s="37">
        <f>VLOOKUP(_xlfn.CONCAT(D303,0),'Appendix 4. 2020 IBGE LT'!$E$6:$M$1685,9,FALSE)</f>
        <v>74.361722141442115</v>
      </c>
      <c r="G303" s="37">
        <f>VLOOKUP(_xlfn.CONCAT(D303,0),'Appendix 3b. nax IBGE 2019'!$E$5:$M$1850,9,FALSE)</f>
        <v>74.150733681690838</v>
      </c>
      <c r="H303" s="239">
        <f>INDEX(Summary!$N$5:$Y$88,MATCH(_xlfn.CONCAT(D303,0),Summary!$N$5:$N$88,0),MATCH($H$3,Summary!$N$4:$Y$4,0))</f>
        <v>76.223324803524449</v>
      </c>
      <c r="I303" s="240">
        <f t="shared" si="18"/>
        <v>2.795105346807069E-2</v>
      </c>
      <c r="J303" s="241">
        <f t="shared" si="19"/>
        <v>2.0725911218336095</v>
      </c>
      <c r="K303" s="242">
        <f t="shared" si="17"/>
        <v>76.223324803524406</v>
      </c>
      <c r="L303" s="241"/>
    </row>
    <row r="304" spans="1:12" x14ac:dyDescent="0.2">
      <c r="A304" t="s">
        <v>4</v>
      </c>
      <c r="B304" t="s">
        <v>48</v>
      </c>
      <c r="C304">
        <v>2000</v>
      </c>
      <c r="D304" t="str">
        <f t="shared" si="16"/>
        <v>BrazilFemale</v>
      </c>
      <c r="E304">
        <v>73.920244720679506</v>
      </c>
      <c r="F304" s="37">
        <f>VLOOKUP(_xlfn.CONCAT(D304,0),'Appendix 4. 2020 IBGE LT'!$E$6:$M$1685,9,FALSE)</f>
        <v>80.250657423486018</v>
      </c>
      <c r="G304" s="37">
        <f>VLOOKUP(_xlfn.CONCAT(D304,0),'Appendix 3b. nax IBGE 2019'!$E$5:$M$1850,9,FALSE)</f>
        <v>80.030213173649457</v>
      </c>
      <c r="H304" s="239">
        <f>INDEX(Summary!$N$5:$Y$88,MATCH(_xlfn.CONCAT(D304,0),Summary!$N$5:$N$88,0),MATCH($H$3,Summary!$N$4:$Y$4,0))</f>
        <v>80.100806515258739</v>
      </c>
      <c r="I304" s="240">
        <f t="shared" si="18"/>
        <v>8.8208363828931125E-4</v>
      </c>
      <c r="J304" s="241">
        <f t="shared" si="19"/>
        <v>6.5203838406453232E-2</v>
      </c>
      <c r="K304" s="242">
        <f t="shared" si="17"/>
        <v>73.985448559085953</v>
      </c>
      <c r="L304" s="241"/>
    </row>
    <row r="305" spans="1:12" x14ac:dyDescent="0.2">
      <c r="A305" t="s">
        <v>4</v>
      </c>
      <c r="B305" t="s">
        <v>48</v>
      </c>
      <c r="C305">
        <v>2001</v>
      </c>
      <c r="D305" t="str">
        <f t="shared" si="16"/>
        <v>BrazilFemale</v>
      </c>
      <c r="E305">
        <v>74.339870471442595</v>
      </c>
      <c r="F305" s="37">
        <f>VLOOKUP(_xlfn.CONCAT(D305,0),'Appendix 4. 2020 IBGE LT'!$E$6:$M$1685,9,FALSE)</f>
        <v>80.250657423486018</v>
      </c>
      <c r="G305" s="37">
        <f>VLOOKUP(_xlfn.CONCAT(D305,0),'Appendix 3b. nax IBGE 2019'!$E$5:$M$1850,9,FALSE)</f>
        <v>80.030213173649457</v>
      </c>
      <c r="H305" s="239">
        <f>INDEX(Summary!$N$5:$Y$88,MATCH(_xlfn.CONCAT(D305,0),Summary!$N$5:$N$88,0),MATCH($H$3,Summary!$N$4:$Y$4,0))</f>
        <v>80.100806515258739</v>
      </c>
      <c r="I305" s="240">
        <f t="shared" si="18"/>
        <v>8.8208363828931125E-4</v>
      </c>
      <c r="J305" s="241">
        <f t="shared" si="19"/>
        <v>6.5573983415406226E-2</v>
      </c>
      <c r="K305" s="242">
        <f t="shared" si="17"/>
        <v>74.405444454857999</v>
      </c>
      <c r="L305" s="241"/>
    </row>
    <row r="306" spans="1:12" x14ac:dyDescent="0.2">
      <c r="A306" t="s">
        <v>4</v>
      </c>
      <c r="B306" t="s">
        <v>48</v>
      </c>
      <c r="C306">
        <v>2002</v>
      </c>
      <c r="D306" t="str">
        <f t="shared" si="16"/>
        <v>BrazilFemale</v>
      </c>
      <c r="E306">
        <v>74.746299815383296</v>
      </c>
      <c r="F306" s="37">
        <f>VLOOKUP(_xlfn.CONCAT(D306,0),'Appendix 4. 2020 IBGE LT'!$E$6:$M$1685,9,FALSE)</f>
        <v>80.250657423486018</v>
      </c>
      <c r="G306" s="37">
        <f>VLOOKUP(_xlfn.CONCAT(D306,0),'Appendix 3b. nax IBGE 2019'!$E$5:$M$1850,9,FALSE)</f>
        <v>80.030213173649457</v>
      </c>
      <c r="H306" s="239">
        <f>INDEX(Summary!$N$5:$Y$88,MATCH(_xlfn.CONCAT(D306,0),Summary!$N$5:$N$88,0),MATCH($H$3,Summary!$N$4:$Y$4,0))</f>
        <v>80.100806515258739</v>
      </c>
      <c r="I306" s="240">
        <f t="shared" si="18"/>
        <v>8.8208363828931125E-4</v>
      </c>
      <c r="J306" s="241">
        <f t="shared" si="19"/>
        <v>6.5932488089816971E-2</v>
      </c>
      <c r="K306" s="242">
        <f t="shared" si="17"/>
        <v>74.81223230347311</v>
      </c>
      <c r="L306" s="241"/>
    </row>
    <row r="307" spans="1:12" x14ac:dyDescent="0.2">
      <c r="A307" t="s">
        <v>4</v>
      </c>
      <c r="B307" t="s">
        <v>48</v>
      </c>
      <c r="C307">
        <v>2003</v>
      </c>
      <c r="D307" t="str">
        <f t="shared" si="16"/>
        <v>BrazilFemale</v>
      </c>
      <c r="E307">
        <v>75.140882650737396</v>
      </c>
      <c r="F307" s="37">
        <f>VLOOKUP(_xlfn.CONCAT(D307,0),'Appendix 4. 2020 IBGE LT'!$E$6:$M$1685,9,FALSE)</f>
        <v>80.250657423486018</v>
      </c>
      <c r="G307" s="37">
        <f>VLOOKUP(_xlfn.CONCAT(D307,0),'Appendix 3b. nax IBGE 2019'!$E$5:$M$1850,9,FALSE)</f>
        <v>80.030213173649457</v>
      </c>
      <c r="H307" s="239">
        <f>INDEX(Summary!$N$5:$Y$88,MATCH(_xlfn.CONCAT(D307,0),Summary!$N$5:$N$88,0),MATCH($H$3,Summary!$N$4:$Y$4,0))</f>
        <v>80.100806515258739</v>
      </c>
      <c r="I307" s="240">
        <f t="shared" si="18"/>
        <v>8.8208363828931125E-4</v>
      </c>
      <c r="J307" s="241">
        <f t="shared" si="19"/>
        <v>6.6280543152832633E-2</v>
      </c>
      <c r="K307" s="242">
        <f t="shared" si="17"/>
        <v>75.207163193890224</v>
      </c>
      <c r="L307" s="241"/>
    </row>
    <row r="308" spans="1:12" x14ac:dyDescent="0.2">
      <c r="A308" t="s">
        <v>4</v>
      </c>
      <c r="B308" t="s">
        <v>48</v>
      </c>
      <c r="C308">
        <v>2004</v>
      </c>
      <c r="D308" t="str">
        <f t="shared" si="16"/>
        <v>BrazilFemale</v>
      </c>
      <c r="E308">
        <v>75.5264016980679</v>
      </c>
      <c r="F308" s="37">
        <f>VLOOKUP(_xlfn.CONCAT(D308,0),'Appendix 4. 2020 IBGE LT'!$E$6:$M$1685,9,FALSE)</f>
        <v>80.250657423486018</v>
      </c>
      <c r="G308" s="37">
        <f>VLOOKUP(_xlfn.CONCAT(D308,0),'Appendix 3b. nax IBGE 2019'!$E$5:$M$1850,9,FALSE)</f>
        <v>80.030213173649457</v>
      </c>
      <c r="H308" s="239">
        <f>INDEX(Summary!$N$5:$Y$88,MATCH(_xlfn.CONCAT(D308,0),Summary!$N$5:$N$88,0),MATCH($H$3,Summary!$N$4:$Y$4,0))</f>
        <v>80.100806515258739</v>
      </c>
      <c r="I308" s="240">
        <f t="shared" si="18"/>
        <v>8.8208363828931125E-4</v>
      </c>
      <c r="J308" s="241">
        <f t="shared" si="19"/>
        <v>6.6620603196731742E-2</v>
      </c>
      <c r="K308" s="242">
        <f t="shared" si="17"/>
        <v>75.593022301264625</v>
      </c>
      <c r="L308" s="241"/>
    </row>
    <row r="309" spans="1:12" x14ac:dyDescent="0.2">
      <c r="A309" t="s">
        <v>4</v>
      </c>
      <c r="B309" t="s">
        <v>48</v>
      </c>
      <c r="C309">
        <v>2005</v>
      </c>
      <c r="D309" t="str">
        <f t="shared" si="16"/>
        <v>BrazilFemale</v>
      </c>
      <c r="E309">
        <v>75.9014976364559</v>
      </c>
      <c r="F309" s="37">
        <f>VLOOKUP(_xlfn.CONCAT(D309,0),'Appendix 4. 2020 IBGE LT'!$E$6:$M$1685,9,FALSE)</f>
        <v>80.250657423486018</v>
      </c>
      <c r="G309" s="37">
        <f>VLOOKUP(_xlfn.CONCAT(D309,0),'Appendix 3b. nax IBGE 2019'!$E$5:$M$1850,9,FALSE)</f>
        <v>80.030213173649457</v>
      </c>
      <c r="H309" s="239">
        <f>INDEX(Summary!$N$5:$Y$88,MATCH(_xlfn.CONCAT(D309,0),Summary!$N$5:$N$88,0),MATCH($H$3,Summary!$N$4:$Y$4,0))</f>
        <v>80.100806515258739</v>
      </c>
      <c r="I309" s="240">
        <f t="shared" si="18"/>
        <v>8.8208363828931125E-4</v>
      </c>
      <c r="J309" s="241">
        <f t="shared" si="19"/>
        <v>6.6951469186772583E-2</v>
      </c>
      <c r="K309" s="242">
        <f t="shared" si="17"/>
        <v>75.968449105642676</v>
      </c>
      <c r="L309" s="241"/>
    </row>
    <row r="310" spans="1:12" x14ac:dyDescent="0.2">
      <c r="A310" t="s">
        <v>4</v>
      </c>
      <c r="B310" t="s">
        <v>48</v>
      </c>
      <c r="C310">
        <v>2006</v>
      </c>
      <c r="D310" t="str">
        <f t="shared" si="16"/>
        <v>BrazilFemale</v>
      </c>
      <c r="E310">
        <v>76.264445915359502</v>
      </c>
      <c r="F310" s="37">
        <f>VLOOKUP(_xlfn.CONCAT(D310,0),'Appendix 4. 2020 IBGE LT'!$E$6:$M$1685,9,FALSE)</f>
        <v>80.250657423486018</v>
      </c>
      <c r="G310" s="37">
        <f>VLOOKUP(_xlfn.CONCAT(D310,0),'Appendix 3b. nax IBGE 2019'!$E$5:$M$1850,9,FALSE)</f>
        <v>80.030213173649457</v>
      </c>
      <c r="H310" s="239">
        <f>INDEX(Summary!$N$5:$Y$88,MATCH(_xlfn.CONCAT(D310,0),Summary!$N$5:$N$88,0),MATCH($H$3,Summary!$N$4:$Y$4,0))</f>
        <v>80.100806515258739</v>
      </c>
      <c r="I310" s="240">
        <f t="shared" si="18"/>
        <v>8.8208363828931125E-4</v>
      </c>
      <c r="J310" s="241">
        <f t="shared" si="19"/>
        <v>6.7271619925138706E-2</v>
      </c>
      <c r="K310" s="242">
        <f t="shared" si="17"/>
        <v>76.331717535284639</v>
      </c>
      <c r="L310" s="241"/>
    </row>
    <row r="311" spans="1:12" x14ac:dyDescent="0.2">
      <c r="A311" t="s">
        <v>4</v>
      </c>
      <c r="B311" t="s">
        <v>48</v>
      </c>
      <c r="C311">
        <v>2007</v>
      </c>
      <c r="D311" t="str">
        <f t="shared" si="16"/>
        <v>BrazilFemale</v>
      </c>
      <c r="E311">
        <v>76.616279074403096</v>
      </c>
      <c r="F311" s="37">
        <f>VLOOKUP(_xlfn.CONCAT(D311,0),'Appendix 4. 2020 IBGE LT'!$E$6:$M$1685,9,FALSE)</f>
        <v>80.250657423486018</v>
      </c>
      <c r="G311" s="37">
        <f>VLOOKUP(_xlfn.CONCAT(D311,0),'Appendix 3b. nax IBGE 2019'!$E$5:$M$1850,9,FALSE)</f>
        <v>80.030213173649457</v>
      </c>
      <c r="H311" s="239">
        <f>INDEX(Summary!$N$5:$Y$88,MATCH(_xlfn.CONCAT(D311,0),Summary!$N$5:$N$88,0),MATCH($H$3,Summary!$N$4:$Y$4,0))</f>
        <v>80.100806515258739</v>
      </c>
      <c r="I311" s="240">
        <f t="shared" si="18"/>
        <v>8.8208363828931125E-4</v>
      </c>
      <c r="J311" s="241">
        <f t="shared" si="19"/>
        <v>6.7581966198138707E-2</v>
      </c>
      <c r="K311" s="242">
        <f t="shared" si="17"/>
        <v>76.683861040601229</v>
      </c>
      <c r="L311" s="241"/>
    </row>
    <row r="312" spans="1:12" x14ac:dyDescent="0.2">
      <c r="A312" t="s">
        <v>4</v>
      </c>
      <c r="B312" t="s">
        <v>48</v>
      </c>
      <c r="C312">
        <v>2008</v>
      </c>
      <c r="D312" t="str">
        <f t="shared" si="16"/>
        <v>BrazilFemale</v>
      </c>
      <c r="E312">
        <v>76.954786227066194</v>
      </c>
      <c r="F312" s="37">
        <f>VLOOKUP(_xlfn.CONCAT(D312,0),'Appendix 4. 2020 IBGE LT'!$E$6:$M$1685,9,FALSE)</f>
        <v>80.250657423486018</v>
      </c>
      <c r="G312" s="37">
        <f>VLOOKUP(_xlfn.CONCAT(D312,0),'Appendix 3b. nax IBGE 2019'!$E$5:$M$1850,9,FALSE)</f>
        <v>80.030213173649457</v>
      </c>
      <c r="H312" s="239">
        <f>INDEX(Summary!$N$5:$Y$88,MATCH(_xlfn.CONCAT(D312,0),Summary!$N$5:$N$88,0),MATCH($H$3,Summary!$N$4:$Y$4,0))</f>
        <v>80.100806515258739</v>
      </c>
      <c r="I312" s="240">
        <f t="shared" si="18"/>
        <v>8.8208363828931125E-4</v>
      </c>
      <c r="J312" s="241">
        <f t="shared" si="19"/>
        <v>6.7880557818946724E-2</v>
      </c>
      <c r="K312" s="242">
        <f t="shared" si="17"/>
        <v>77.022666784885146</v>
      </c>
      <c r="L312" s="241"/>
    </row>
    <row r="313" spans="1:12" x14ac:dyDescent="0.2">
      <c r="A313" t="s">
        <v>4</v>
      </c>
      <c r="B313" t="s">
        <v>48</v>
      </c>
      <c r="C313">
        <v>2009</v>
      </c>
      <c r="D313" t="str">
        <f t="shared" si="16"/>
        <v>BrazilFemale</v>
      </c>
      <c r="E313">
        <v>77.2852182852575</v>
      </c>
      <c r="F313" s="37">
        <f>VLOOKUP(_xlfn.CONCAT(D313,0),'Appendix 4. 2020 IBGE LT'!$E$6:$M$1685,9,FALSE)</f>
        <v>80.250657423486018</v>
      </c>
      <c r="G313" s="37">
        <f>VLOOKUP(_xlfn.CONCAT(D313,0),'Appendix 3b. nax IBGE 2019'!$E$5:$M$1850,9,FALSE)</f>
        <v>80.030213173649457</v>
      </c>
      <c r="H313" s="239">
        <f>INDEX(Summary!$N$5:$Y$88,MATCH(_xlfn.CONCAT(D313,0),Summary!$N$5:$N$88,0),MATCH($H$3,Summary!$N$4:$Y$4,0))</f>
        <v>80.100806515258739</v>
      </c>
      <c r="I313" s="240">
        <f t="shared" si="18"/>
        <v>8.8208363828931125E-4</v>
      </c>
      <c r="J313" s="241">
        <f t="shared" si="19"/>
        <v>6.8172026531043539E-2</v>
      </c>
      <c r="K313" s="242">
        <f t="shared" si="17"/>
        <v>77.353390311788544</v>
      </c>
      <c r="L313" s="241"/>
    </row>
    <row r="314" spans="1:12" x14ac:dyDescent="0.2">
      <c r="A314" t="s">
        <v>4</v>
      </c>
      <c r="B314" t="s">
        <v>48</v>
      </c>
      <c r="C314">
        <v>2010</v>
      </c>
      <c r="D314" t="str">
        <f t="shared" si="16"/>
        <v>BrazilFemale</v>
      </c>
      <c r="E314">
        <v>77.604996889519597</v>
      </c>
      <c r="F314" s="37">
        <f>VLOOKUP(_xlfn.CONCAT(D314,0),'Appendix 4. 2020 IBGE LT'!$E$6:$M$1685,9,FALSE)</f>
        <v>80.250657423486018</v>
      </c>
      <c r="G314" s="37">
        <f>VLOOKUP(_xlfn.CONCAT(D314,0),'Appendix 3b. nax IBGE 2019'!$E$5:$M$1850,9,FALSE)</f>
        <v>80.030213173649457</v>
      </c>
      <c r="H314" s="239">
        <f>INDEX(Summary!$N$5:$Y$88,MATCH(_xlfn.CONCAT(D314,0),Summary!$N$5:$N$88,0),MATCH($H$3,Summary!$N$4:$Y$4,0))</f>
        <v>80.100806515258739</v>
      </c>
      <c r="I314" s="240">
        <f t="shared" si="18"/>
        <v>8.8208363828931125E-4</v>
      </c>
      <c r="J314" s="241">
        <f t="shared" si="19"/>
        <v>6.8454098005738123E-2</v>
      </c>
      <c r="K314" s="242">
        <f t="shared" si="17"/>
        <v>77.673450987525342</v>
      </c>
      <c r="L314" s="241"/>
    </row>
    <row r="315" spans="1:12" x14ac:dyDescent="0.2">
      <c r="A315" t="s">
        <v>4</v>
      </c>
      <c r="B315" t="s">
        <v>48</v>
      </c>
      <c r="C315">
        <v>2011</v>
      </c>
      <c r="D315" t="str">
        <f t="shared" si="16"/>
        <v>BrazilFemale</v>
      </c>
      <c r="E315">
        <v>77.914752824725397</v>
      </c>
      <c r="F315" s="37">
        <f>VLOOKUP(_xlfn.CONCAT(D315,0),'Appendix 4. 2020 IBGE LT'!$E$6:$M$1685,9,FALSE)</f>
        <v>80.250657423486018</v>
      </c>
      <c r="G315" s="37">
        <f>VLOOKUP(_xlfn.CONCAT(D315,0),'Appendix 3b. nax IBGE 2019'!$E$5:$M$1850,9,FALSE)</f>
        <v>80.030213173649457</v>
      </c>
      <c r="H315" s="239">
        <f>INDEX(Summary!$N$5:$Y$88,MATCH(_xlfn.CONCAT(D315,0),Summary!$N$5:$N$88,0),MATCH($H$3,Summary!$N$4:$Y$4,0))</f>
        <v>80.100806515258739</v>
      </c>
      <c r="I315" s="240">
        <f t="shared" si="18"/>
        <v>8.8208363828931125E-4</v>
      </c>
      <c r="J315" s="241">
        <f t="shared" si="19"/>
        <v>6.8727328648046163E-2</v>
      </c>
      <c r="K315" s="242">
        <f t="shared" si="17"/>
        <v>77.983480153373449</v>
      </c>
      <c r="L315" s="241"/>
    </row>
    <row r="316" spans="1:12" x14ac:dyDescent="0.2">
      <c r="A316" t="s">
        <v>4</v>
      </c>
      <c r="B316" t="s">
        <v>48</v>
      </c>
      <c r="C316">
        <v>2012</v>
      </c>
      <c r="D316" t="str">
        <f t="shared" si="16"/>
        <v>BrazilFemale</v>
      </c>
      <c r="E316">
        <v>78.215340544474799</v>
      </c>
      <c r="F316" s="37">
        <f>VLOOKUP(_xlfn.CONCAT(D316,0),'Appendix 4. 2020 IBGE LT'!$E$6:$M$1685,9,FALSE)</f>
        <v>80.250657423486018</v>
      </c>
      <c r="G316" s="37">
        <f>VLOOKUP(_xlfn.CONCAT(D316,0),'Appendix 3b. nax IBGE 2019'!$E$5:$M$1850,9,FALSE)</f>
        <v>80.030213173649457</v>
      </c>
      <c r="H316" s="239">
        <f>INDEX(Summary!$N$5:$Y$88,MATCH(_xlfn.CONCAT(D316,0),Summary!$N$5:$N$88,0),MATCH($H$3,Summary!$N$4:$Y$4,0))</f>
        <v>80.100806515258739</v>
      </c>
      <c r="I316" s="240">
        <f t="shared" si="18"/>
        <v>8.8208363828931125E-4</v>
      </c>
      <c r="J316" s="241">
        <f t="shared" si="19"/>
        <v>6.8992472157507811E-2</v>
      </c>
      <c r="K316" s="242">
        <f t="shared" si="17"/>
        <v>78.284333016632303</v>
      </c>
      <c r="L316" s="241"/>
    </row>
    <row r="317" spans="1:12" x14ac:dyDescent="0.2">
      <c r="A317" t="s">
        <v>4</v>
      </c>
      <c r="B317" t="s">
        <v>48</v>
      </c>
      <c r="C317">
        <v>2013</v>
      </c>
      <c r="D317" t="str">
        <f t="shared" si="16"/>
        <v>BrazilFemale</v>
      </c>
      <c r="E317">
        <v>78.505178985043202</v>
      </c>
      <c r="F317" s="37">
        <f>VLOOKUP(_xlfn.CONCAT(D317,0),'Appendix 4. 2020 IBGE LT'!$E$6:$M$1685,9,FALSE)</f>
        <v>80.250657423486018</v>
      </c>
      <c r="G317" s="37">
        <f>VLOOKUP(_xlfn.CONCAT(D317,0),'Appendix 3b. nax IBGE 2019'!$E$5:$M$1850,9,FALSE)</f>
        <v>80.030213173649457</v>
      </c>
      <c r="H317" s="239">
        <f>INDEX(Summary!$N$5:$Y$88,MATCH(_xlfn.CONCAT(D317,0),Summary!$N$5:$N$88,0),MATCH($H$3,Summary!$N$4:$Y$4,0))</f>
        <v>80.100806515258739</v>
      </c>
      <c r="I317" s="240">
        <f t="shared" si="18"/>
        <v>8.8208363828931125E-4</v>
      </c>
      <c r="J317" s="241">
        <f t="shared" si="19"/>
        <v>6.9248133903680481E-2</v>
      </c>
      <c r="K317" s="242">
        <f t="shared" si="17"/>
        <v>78.574427118946886</v>
      </c>
      <c r="L317" s="241"/>
    </row>
    <row r="318" spans="1:12" x14ac:dyDescent="0.2">
      <c r="A318" t="s">
        <v>4</v>
      </c>
      <c r="B318" t="s">
        <v>48</v>
      </c>
      <c r="C318">
        <v>2014</v>
      </c>
      <c r="D318" t="str">
        <f t="shared" si="16"/>
        <v>BrazilFemale</v>
      </c>
      <c r="E318">
        <v>78.783730734377897</v>
      </c>
      <c r="F318" s="37">
        <f>VLOOKUP(_xlfn.CONCAT(D318,0),'Appendix 4. 2020 IBGE LT'!$E$6:$M$1685,9,FALSE)</f>
        <v>80.250657423486018</v>
      </c>
      <c r="G318" s="37">
        <f>VLOOKUP(_xlfn.CONCAT(D318,0),'Appendix 3b. nax IBGE 2019'!$E$5:$M$1850,9,FALSE)</f>
        <v>80.030213173649457</v>
      </c>
      <c r="H318" s="239">
        <f>INDEX(Summary!$N$5:$Y$88,MATCH(_xlfn.CONCAT(D318,0),Summary!$N$5:$N$88,0),MATCH($H$3,Summary!$N$4:$Y$4,0))</f>
        <v>80.100806515258739</v>
      </c>
      <c r="I318" s="240">
        <f t="shared" si="18"/>
        <v>8.8208363828931125E-4</v>
      </c>
      <c r="J318" s="241">
        <f t="shared" si="19"/>
        <v>6.9493839844185487E-2</v>
      </c>
      <c r="K318" s="242">
        <f t="shared" si="17"/>
        <v>78.853224574222082</v>
      </c>
      <c r="L318" s="241"/>
    </row>
    <row r="319" spans="1:12" x14ac:dyDescent="0.2">
      <c r="A319" t="s">
        <v>4</v>
      </c>
      <c r="B319" t="s">
        <v>48</v>
      </c>
      <c r="C319">
        <v>2015</v>
      </c>
      <c r="D319" t="str">
        <f t="shared" si="16"/>
        <v>BrazilFemale</v>
      </c>
      <c r="E319">
        <v>79.051711657976099</v>
      </c>
      <c r="F319" s="37">
        <f>VLOOKUP(_xlfn.CONCAT(D319,0),'Appendix 4. 2020 IBGE LT'!$E$6:$M$1685,9,FALSE)</f>
        <v>80.250657423486018</v>
      </c>
      <c r="G319" s="37">
        <f>VLOOKUP(_xlfn.CONCAT(D319,0),'Appendix 3b. nax IBGE 2019'!$E$5:$M$1850,9,FALSE)</f>
        <v>80.030213173649457</v>
      </c>
      <c r="H319" s="239">
        <f>INDEX(Summary!$N$5:$Y$88,MATCH(_xlfn.CONCAT(D319,0),Summary!$N$5:$N$88,0),MATCH($H$3,Summary!$N$4:$Y$4,0))</f>
        <v>80.100806515258739</v>
      </c>
      <c r="I319" s="240">
        <f t="shared" si="18"/>
        <v>8.8208363828931125E-4</v>
      </c>
      <c r="J319" s="241">
        <f t="shared" si="19"/>
        <v>6.9730221432265121E-2</v>
      </c>
      <c r="K319" s="242">
        <f t="shared" si="17"/>
        <v>79.121441879408366</v>
      </c>
      <c r="L319" s="241"/>
    </row>
    <row r="320" spans="1:12" x14ac:dyDescent="0.2">
      <c r="A320" t="s">
        <v>4</v>
      </c>
      <c r="B320" t="s">
        <v>48</v>
      </c>
      <c r="C320">
        <v>2016</v>
      </c>
      <c r="D320" t="str">
        <f t="shared" si="16"/>
        <v>BrazilFemale</v>
      </c>
      <c r="E320">
        <v>79.311267500801605</v>
      </c>
      <c r="F320" s="37">
        <f>VLOOKUP(_xlfn.CONCAT(D320,0),'Appendix 4. 2020 IBGE LT'!$E$6:$M$1685,9,FALSE)</f>
        <v>80.250657423486018</v>
      </c>
      <c r="G320" s="37">
        <f>VLOOKUP(_xlfn.CONCAT(D320,0),'Appendix 3b. nax IBGE 2019'!$E$5:$M$1850,9,FALSE)</f>
        <v>80.030213173649457</v>
      </c>
      <c r="H320" s="239">
        <f>INDEX(Summary!$N$5:$Y$88,MATCH(_xlfn.CONCAT(D320,0),Summary!$N$5:$N$88,0),MATCH($H$3,Summary!$N$4:$Y$4,0))</f>
        <v>80.100806515258739</v>
      </c>
      <c r="I320" s="240">
        <f t="shared" si="18"/>
        <v>8.8208363828931125E-4</v>
      </c>
      <c r="J320" s="241">
        <f t="shared" si="19"/>
        <v>6.9959171394443895E-2</v>
      </c>
      <c r="K320" s="242">
        <f t="shared" si="17"/>
        <v>79.38122667219605</v>
      </c>
      <c r="L320" s="241"/>
    </row>
    <row r="321" spans="1:12" x14ac:dyDescent="0.2">
      <c r="A321" t="s">
        <v>4</v>
      </c>
      <c r="B321" t="s">
        <v>48</v>
      </c>
      <c r="C321">
        <v>2017</v>
      </c>
      <c r="D321" t="str">
        <f t="shared" si="16"/>
        <v>BrazilFemale</v>
      </c>
      <c r="E321">
        <v>79.560199899807898</v>
      </c>
      <c r="F321" s="37">
        <f>VLOOKUP(_xlfn.CONCAT(D321,0),'Appendix 4. 2020 IBGE LT'!$E$6:$M$1685,9,FALSE)</f>
        <v>80.250657423486018</v>
      </c>
      <c r="G321" s="37">
        <f>VLOOKUP(_xlfn.CONCAT(D321,0),'Appendix 3b. nax IBGE 2019'!$E$5:$M$1850,9,FALSE)</f>
        <v>80.030213173649457</v>
      </c>
      <c r="H321" s="239">
        <f>INDEX(Summary!$N$5:$Y$88,MATCH(_xlfn.CONCAT(D321,0),Summary!$N$5:$N$88,0),MATCH($H$3,Summary!$N$4:$Y$4,0))</f>
        <v>80.100806515258739</v>
      </c>
      <c r="I321" s="240">
        <f t="shared" si="18"/>
        <v>8.8208363828931125E-4</v>
      </c>
      <c r="J321" s="241">
        <f t="shared" si="19"/>
        <v>7.0178750590647446E-2</v>
      </c>
      <c r="K321" s="242">
        <f t="shared" si="17"/>
        <v>79.630378650398541</v>
      </c>
      <c r="L321" s="241"/>
    </row>
    <row r="322" spans="1:12" x14ac:dyDescent="0.2">
      <c r="A322" t="s">
        <v>4</v>
      </c>
      <c r="B322" t="s">
        <v>48</v>
      </c>
      <c r="C322">
        <v>2018</v>
      </c>
      <c r="D322" t="str">
        <f t="shared" si="16"/>
        <v>BrazilFemale</v>
      </c>
      <c r="E322">
        <v>79.800289198281206</v>
      </c>
      <c r="F322" s="37">
        <f>VLOOKUP(_xlfn.CONCAT(D322,0),'Appendix 4. 2020 IBGE LT'!$E$6:$M$1685,9,FALSE)</f>
        <v>80.250657423486018</v>
      </c>
      <c r="G322" s="37">
        <f>VLOOKUP(_xlfn.CONCAT(D322,0),'Appendix 3b. nax IBGE 2019'!$E$5:$M$1850,9,FALSE)</f>
        <v>80.030213173649457</v>
      </c>
      <c r="H322" s="239">
        <f>INDEX(Summary!$N$5:$Y$88,MATCH(_xlfn.CONCAT(D322,0),Summary!$N$5:$N$88,0),MATCH($H$3,Summary!$N$4:$Y$4,0))</f>
        <v>80.100806515258739</v>
      </c>
      <c r="I322" s="240">
        <f t="shared" si="18"/>
        <v>8.8208363828931125E-4</v>
      </c>
      <c r="J322" s="241">
        <f t="shared" si="19"/>
        <v>7.0390529432559107E-2</v>
      </c>
      <c r="K322" s="242">
        <f t="shared" si="17"/>
        <v>79.870679727713764</v>
      </c>
      <c r="L322" s="241"/>
    </row>
    <row r="323" spans="1:12" x14ac:dyDescent="0.2">
      <c r="A323" t="s">
        <v>4</v>
      </c>
      <c r="B323" t="s">
        <v>48</v>
      </c>
      <c r="C323">
        <v>2019</v>
      </c>
      <c r="D323" t="str">
        <f t="shared" si="16"/>
        <v>BrazilFemale</v>
      </c>
      <c r="E323">
        <v>80.0302131736494</v>
      </c>
      <c r="F323" s="37">
        <f>VLOOKUP(_xlfn.CONCAT(D323,0),'Appendix 4. 2020 IBGE LT'!$E$6:$M$1685,9,FALSE)</f>
        <v>80.250657423486018</v>
      </c>
      <c r="G323" s="37">
        <f>VLOOKUP(_xlfn.CONCAT(D323,0),'Appendix 3b. nax IBGE 2019'!$E$5:$M$1850,9,FALSE)</f>
        <v>80.030213173649457</v>
      </c>
      <c r="H323" s="239">
        <f>INDEX(Summary!$N$5:$Y$88,MATCH(_xlfn.CONCAT(D323,0),Summary!$N$5:$N$88,0),MATCH($H$3,Summary!$N$4:$Y$4,0))</f>
        <v>80.100806515258739</v>
      </c>
      <c r="I323" s="240">
        <f t="shared" si="18"/>
        <v>8.8208363828931125E-4</v>
      </c>
      <c r="J323" s="241">
        <f t="shared" si="19"/>
        <v>7.0593341609281823E-2</v>
      </c>
      <c r="K323" s="242">
        <f t="shared" si="17"/>
        <v>80.100806515258682</v>
      </c>
      <c r="L323" s="241"/>
    </row>
    <row r="324" spans="1:12" x14ac:dyDescent="0.2">
      <c r="A324" t="s">
        <v>4</v>
      </c>
      <c r="B324" t="s">
        <v>47</v>
      </c>
      <c r="C324">
        <v>2000</v>
      </c>
      <c r="D324" t="str">
        <f t="shared" ref="D324:D387" si="20">_xlfn.CONCAT(A324,B324)</f>
        <v>BrazilMale</v>
      </c>
      <c r="E324">
        <v>66.006266787454607</v>
      </c>
      <c r="F324" s="37">
        <f>VLOOKUP(_xlfn.CONCAT(D324,0),'Appendix 4. 2020 IBGE LT'!$E$6:$M$1685,9,FALSE)</f>
        <v>73.259145963676232</v>
      </c>
      <c r="G324" s="37">
        <f>VLOOKUP(_xlfn.CONCAT(D324,0),'Appendix 3b. nax IBGE 2019'!$E$5:$M$1850,9,FALSE)</f>
        <v>73.003765940033375</v>
      </c>
      <c r="H324" s="239">
        <f>INDEX(Summary!$N$5:$Y$88,MATCH(_xlfn.CONCAT(D324,0),Summary!$N$5:$N$88,0),MATCH($H$3,Summary!$N$4:$Y$4,0))</f>
        <v>73.29044438751967</v>
      </c>
      <c r="I324" s="240">
        <f t="shared" si="18"/>
        <v>3.9268994386094857E-3</v>
      </c>
      <c r="J324" s="241">
        <f t="shared" si="19"/>
        <v>0.25919997199236344</v>
      </c>
      <c r="K324" s="242">
        <f t="shared" ref="K324:K387" si="21">E324+J324</f>
        <v>66.265466759446966</v>
      </c>
      <c r="L324" s="241"/>
    </row>
    <row r="325" spans="1:12" x14ac:dyDescent="0.2">
      <c r="A325" t="s">
        <v>4</v>
      </c>
      <c r="B325" t="s">
        <v>47</v>
      </c>
      <c r="C325">
        <v>2001</v>
      </c>
      <c r="D325" t="str">
        <f t="shared" si="20"/>
        <v>BrazilMale</v>
      </c>
      <c r="E325">
        <v>66.4810972997562</v>
      </c>
      <c r="F325" s="37">
        <f>VLOOKUP(_xlfn.CONCAT(D325,0),'Appendix 4. 2020 IBGE LT'!$E$6:$M$1685,9,FALSE)</f>
        <v>73.259145963676232</v>
      </c>
      <c r="G325" s="37">
        <f>VLOOKUP(_xlfn.CONCAT(D325,0),'Appendix 3b. nax IBGE 2019'!$E$5:$M$1850,9,FALSE)</f>
        <v>73.003765940033375</v>
      </c>
      <c r="H325" s="239">
        <f>INDEX(Summary!$N$5:$Y$88,MATCH(_xlfn.CONCAT(D325,0),Summary!$N$5:$N$88,0),MATCH($H$3,Summary!$N$4:$Y$4,0))</f>
        <v>73.29044438751967</v>
      </c>
      <c r="I325" s="240">
        <f t="shared" ref="I325:I388" si="22">(H325-$G325)/$G325</f>
        <v>3.9268994386094857E-3</v>
      </c>
      <c r="J325" s="241">
        <f t="shared" ref="J325:J388" si="23">E325*I325</f>
        <v>0.26106458366455521</v>
      </c>
      <c r="K325" s="242">
        <f t="shared" si="21"/>
        <v>66.742161883420749</v>
      </c>
      <c r="L325" s="241"/>
    </row>
    <row r="326" spans="1:12" x14ac:dyDescent="0.2">
      <c r="A326" t="s">
        <v>4</v>
      </c>
      <c r="B326" t="s">
        <v>47</v>
      </c>
      <c r="C326">
        <v>2002</v>
      </c>
      <c r="D326" t="str">
        <f t="shared" si="20"/>
        <v>BrazilMale</v>
      </c>
      <c r="E326">
        <v>66.940824559143607</v>
      </c>
      <c r="F326" s="37">
        <f>VLOOKUP(_xlfn.CONCAT(D326,0),'Appendix 4. 2020 IBGE LT'!$E$6:$M$1685,9,FALSE)</f>
        <v>73.259145963676232</v>
      </c>
      <c r="G326" s="37">
        <f>VLOOKUP(_xlfn.CONCAT(D326,0),'Appendix 3b. nax IBGE 2019'!$E$5:$M$1850,9,FALSE)</f>
        <v>73.003765940033375</v>
      </c>
      <c r="H326" s="239">
        <f>INDEX(Summary!$N$5:$Y$88,MATCH(_xlfn.CONCAT(D326,0),Summary!$N$5:$N$88,0),MATCH($H$3,Summary!$N$4:$Y$4,0))</f>
        <v>73.29044438751967</v>
      </c>
      <c r="I326" s="240">
        <f t="shared" si="22"/>
        <v>3.9268994386094857E-3</v>
      </c>
      <c r="J326" s="241">
        <f t="shared" si="23"/>
        <v>0.26286988638135711</v>
      </c>
      <c r="K326" s="242">
        <f t="shared" si="21"/>
        <v>67.20369444552496</v>
      </c>
      <c r="L326" s="241"/>
    </row>
    <row r="327" spans="1:12" x14ac:dyDescent="0.2">
      <c r="A327" t="s">
        <v>4</v>
      </c>
      <c r="B327" t="s">
        <v>47</v>
      </c>
      <c r="C327">
        <v>2003</v>
      </c>
      <c r="D327" t="str">
        <f t="shared" si="20"/>
        <v>BrazilMale</v>
      </c>
      <c r="E327">
        <v>67.388906955892097</v>
      </c>
      <c r="F327" s="37">
        <f>VLOOKUP(_xlfn.CONCAT(D327,0),'Appendix 4. 2020 IBGE LT'!$E$6:$M$1685,9,FALSE)</f>
        <v>73.259145963676232</v>
      </c>
      <c r="G327" s="37">
        <f>VLOOKUP(_xlfn.CONCAT(D327,0),'Appendix 3b. nax IBGE 2019'!$E$5:$M$1850,9,FALSE)</f>
        <v>73.003765940033375</v>
      </c>
      <c r="H327" s="239">
        <f>INDEX(Summary!$N$5:$Y$88,MATCH(_xlfn.CONCAT(D327,0),Summary!$N$5:$N$88,0),MATCH($H$3,Summary!$N$4:$Y$4,0))</f>
        <v>73.29044438751967</v>
      </c>
      <c r="I327" s="240">
        <f t="shared" si="22"/>
        <v>3.9268994386094857E-3</v>
      </c>
      <c r="J327" s="241">
        <f t="shared" si="23"/>
        <v>0.26462946089359957</v>
      </c>
      <c r="K327" s="242">
        <f t="shared" si="21"/>
        <v>67.653536416785698</v>
      </c>
      <c r="L327" s="241"/>
    </row>
    <row r="328" spans="1:12" x14ac:dyDescent="0.2">
      <c r="A328" t="s">
        <v>4</v>
      </c>
      <c r="B328" t="s">
        <v>47</v>
      </c>
      <c r="C328">
        <v>2004</v>
      </c>
      <c r="D328" t="str">
        <f t="shared" si="20"/>
        <v>BrazilMale</v>
      </c>
      <c r="E328">
        <v>67.827217374017707</v>
      </c>
      <c r="F328" s="37">
        <f>VLOOKUP(_xlfn.CONCAT(D328,0),'Appendix 4. 2020 IBGE LT'!$E$6:$M$1685,9,FALSE)</f>
        <v>73.259145963676232</v>
      </c>
      <c r="G328" s="37">
        <f>VLOOKUP(_xlfn.CONCAT(D328,0),'Appendix 3b. nax IBGE 2019'!$E$5:$M$1850,9,FALSE)</f>
        <v>73.003765940033375</v>
      </c>
      <c r="H328" s="239">
        <f>INDEX(Summary!$N$5:$Y$88,MATCH(_xlfn.CONCAT(D328,0),Summary!$N$5:$N$88,0),MATCH($H$3,Summary!$N$4:$Y$4,0))</f>
        <v>73.29044438751967</v>
      </c>
      <c r="I328" s="240">
        <f t="shared" si="22"/>
        <v>3.9268994386094857E-3</v>
      </c>
      <c r="J328" s="241">
        <f t="shared" si="23"/>
        <v>0.26635066182847367</v>
      </c>
      <c r="K328" s="242">
        <f t="shared" si="21"/>
        <v>68.093568035846175</v>
      </c>
      <c r="L328" s="241"/>
    </row>
    <row r="329" spans="1:12" x14ac:dyDescent="0.2">
      <c r="A329" t="s">
        <v>4</v>
      </c>
      <c r="B329" t="s">
        <v>47</v>
      </c>
      <c r="C329">
        <v>2005</v>
      </c>
      <c r="D329" t="str">
        <f t="shared" si="20"/>
        <v>BrazilMale</v>
      </c>
      <c r="E329">
        <v>68.252502218952401</v>
      </c>
      <c r="F329" s="37">
        <f>VLOOKUP(_xlfn.CONCAT(D329,0),'Appendix 4. 2020 IBGE LT'!$E$6:$M$1685,9,FALSE)</f>
        <v>73.259145963676232</v>
      </c>
      <c r="G329" s="37">
        <f>VLOOKUP(_xlfn.CONCAT(D329,0),'Appendix 3b. nax IBGE 2019'!$E$5:$M$1850,9,FALSE)</f>
        <v>73.003765940033375</v>
      </c>
      <c r="H329" s="239">
        <f>INDEX(Summary!$N$5:$Y$88,MATCH(_xlfn.CONCAT(D329,0),Summary!$N$5:$N$88,0),MATCH($H$3,Summary!$N$4:$Y$4,0))</f>
        <v>73.29044438751967</v>
      </c>
      <c r="I329" s="240">
        <f t="shared" si="22"/>
        <v>3.9268994386094857E-3</v>
      </c>
      <c r="J329" s="241">
        <f t="shared" si="23"/>
        <v>0.26802071264729688</v>
      </c>
      <c r="K329" s="242">
        <f t="shared" si="21"/>
        <v>68.5205229315997</v>
      </c>
      <c r="L329" s="241"/>
    </row>
    <row r="330" spans="1:12" x14ac:dyDescent="0.2">
      <c r="A330" t="s">
        <v>4</v>
      </c>
      <c r="B330" t="s">
        <v>47</v>
      </c>
      <c r="C330">
        <v>2006</v>
      </c>
      <c r="D330" t="str">
        <f t="shared" si="20"/>
        <v>BrazilMale</v>
      </c>
      <c r="E330">
        <v>68.668149928090699</v>
      </c>
      <c r="F330" s="37">
        <f>VLOOKUP(_xlfn.CONCAT(D330,0),'Appendix 4. 2020 IBGE LT'!$E$6:$M$1685,9,FALSE)</f>
        <v>73.259145963676232</v>
      </c>
      <c r="G330" s="37">
        <f>VLOOKUP(_xlfn.CONCAT(D330,0),'Appendix 3b. nax IBGE 2019'!$E$5:$M$1850,9,FALSE)</f>
        <v>73.003765940033375</v>
      </c>
      <c r="H330" s="239">
        <f>INDEX(Summary!$N$5:$Y$88,MATCH(_xlfn.CONCAT(D330,0),Summary!$N$5:$N$88,0),MATCH($H$3,Summary!$N$4:$Y$4,0))</f>
        <v>73.29044438751967</v>
      </c>
      <c r="I330" s="240">
        <f t="shared" si="22"/>
        <v>3.9268994386094857E-3</v>
      </c>
      <c r="J330" s="241">
        <f t="shared" si="23"/>
        <v>0.26965291940297137</v>
      </c>
      <c r="K330" s="242">
        <f t="shared" si="21"/>
        <v>68.937802847493671</v>
      </c>
      <c r="L330" s="241"/>
    </row>
    <row r="331" spans="1:12" x14ac:dyDescent="0.2">
      <c r="A331" t="s">
        <v>4</v>
      </c>
      <c r="B331" t="s">
        <v>47</v>
      </c>
      <c r="C331">
        <v>2007</v>
      </c>
      <c r="D331" t="str">
        <f t="shared" si="20"/>
        <v>BrazilMale</v>
      </c>
      <c r="E331">
        <v>69.070496700692999</v>
      </c>
      <c r="F331" s="37">
        <f>VLOOKUP(_xlfn.CONCAT(D331,0),'Appendix 4. 2020 IBGE LT'!$E$6:$M$1685,9,FALSE)</f>
        <v>73.259145963676232</v>
      </c>
      <c r="G331" s="37">
        <f>VLOOKUP(_xlfn.CONCAT(D331,0),'Appendix 3b. nax IBGE 2019'!$E$5:$M$1850,9,FALSE)</f>
        <v>73.003765940033375</v>
      </c>
      <c r="H331" s="239">
        <f>INDEX(Summary!$N$5:$Y$88,MATCH(_xlfn.CONCAT(D331,0),Summary!$N$5:$N$88,0),MATCH($H$3,Summary!$N$4:$Y$4,0))</f>
        <v>73.29044438751967</v>
      </c>
      <c r="I331" s="240">
        <f t="shared" si="22"/>
        <v>3.9268994386094857E-3</v>
      </c>
      <c r="J331" s="241">
        <f t="shared" si="23"/>
        <v>0.27123289471842965</v>
      </c>
      <c r="K331" s="242">
        <f t="shared" si="21"/>
        <v>69.341729595411422</v>
      </c>
      <c r="L331" s="241"/>
    </row>
    <row r="332" spans="1:12" x14ac:dyDescent="0.2">
      <c r="A332" t="s">
        <v>4</v>
      </c>
      <c r="B332" t="s">
        <v>47</v>
      </c>
      <c r="C332">
        <v>2008</v>
      </c>
      <c r="D332" t="str">
        <f t="shared" si="20"/>
        <v>BrazilMale</v>
      </c>
      <c r="E332">
        <v>69.462945041426195</v>
      </c>
      <c r="F332" s="37">
        <f>VLOOKUP(_xlfn.CONCAT(D332,0),'Appendix 4. 2020 IBGE LT'!$E$6:$M$1685,9,FALSE)</f>
        <v>73.259145963676232</v>
      </c>
      <c r="G332" s="37">
        <f>VLOOKUP(_xlfn.CONCAT(D332,0),'Appendix 3b. nax IBGE 2019'!$E$5:$M$1850,9,FALSE)</f>
        <v>73.003765940033375</v>
      </c>
      <c r="H332" s="239">
        <f>INDEX(Summary!$N$5:$Y$88,MATCH(_xlfn.CONCAT(D332,0),Summary!$N$5:$N$88,0),MATCH($H$3,Summary!$N$4:$Y$4,0))</f>
        <v>73.29044438751967</v>
      </c>
      <c r="I332" s="240">
        <f t="shared" si="22"/>
        <v>3.9268994386094857E-3</v>
      </c>
      <c r="J332" s="241">
        <f t="shared" si="23"/>
        <v>0.27277399988733808</v>
      </c>
      <c r="K332" s="242">
        <f t="shared" si="21"/>
        <v>69.73571904131353</v>
      </c>
      <c r="L332" s="241"/>
    </row>
    <row r="333" spans="1:12" x14ac:dyDescent="0.2">
      <c r="A333" t="s">
        <v>4</v>
      </c>
      <c r="B333" t="s">
        <v>47</v>
      </c>
      <c r="C333">
        <v>2009</v>
      </c>
      <c r="D333" t="str">
        <f t="shared" si="20"/>
        <v>BrazilMale</v>
      </c>
      <c r="E333">
        <v>69.842290032130407</v>
      </c>
      <c r="F333" s="37">
        <f>VLOOKUP(_xlfn.CONCAT(D333,0),'Appendix 4. 2020 IBGE LT'!$E$6:$M$1685,9,FALSE)</f>
        <v>73.259145963676232</v>
      </c>
      <c r="G333" s="37">
        <f>VLOOKUP(_xlfn.CONCAT(D333,0),'Appendix 3b. nax IBGE 2019'!$E$5:$M$1850,9,FALSE)</f>
        <v>73.003765940033375</v>
      </c>
      <c r="H333" s="239">
        <f>INDEX(Summary!$N$5:$Y$88,MATCH(_xlfn.CONCAT(D333,0),Summary!$N$5:$N$88,0),MATCH($H$3,Summary!$N$4:$Y$4,0))</f>
        <v>73.29044438751967</v>
      </c>
      <c r="I333" s="240">
        <f t="shared" si="22"/>
        <v>3.9268994386094857E-3</v>
      </c>
      <c r="J333" s="241">
        <f t="shared" si="23"/>
        <v>0.27426364951837379</v>
      </c>
      <c r="K333" s="242">
        <f t="shared" si="21"/>
        <v>70.116553681648782</v>
      </c>
      <c r="L333" s="241"/>
    </row>
    <row r="334" spans="1:12" x14ac:dyDescent="0.2">
      <c r="A334" t="s">
        <v>4</v>
      </c>
      <c r="B334" t="s">
        <v>47</v>
      </c>
      <c r="C334">
        <v>2010</v>
      </c>
      <c r="D334" t="str">
        <f t="shared" si="20"/>
        <v>BrazilMale</v>
      </c>
      <c r="E334">
        <v>70.209797214245597</v>
      </c>
      <c r="F334" s="37">
        <f>VLOOKUP(_xlfn.CONCAT(D334,0),'Appendix 4. 2020 IBGE LT'!$E$6:$M$1685,9,FALSE)</f>
        <v>73.259145963676232</v>
      </c>
      <c r="G334" s="37">
        <f>VLOOKUP(_xlfn.CONCAT(D334,0),'Appendix 3b. nax IBGE 2019'!$E$5:$M$1850,9,FALSE)</f>
        <v>73.003765940033375</v>
      </c>
      <c r="H334" s="239">
        <f>INDEX(Summary!$N$5:$Y$88,MATCH(_xlfn.CONCAT(D334,0),Summary!$N$5:$N$88,0),MATCH($H$3,Summary!$N$4:$Y$4,0))</f>
        <v>73.29044438751967</v>
      </c>
      <c r="I334" s="240">
        <f t="shared" si="22"/>
        <v>3.9268994386094857E-3</v>
      </c>
      <c r="J334" s="241">
        <f t="shared" si="23"/>
        <v>0.27570681326550689</v>
      </c>
      <c r="K334" s="242">
        <f t="shared" si="21"/>
        <v>70.485504027511098</v>
      </c>
      <c r="L334" s="241"/>
    </row>
    <row r="335" spans="1:12" x14ac:dyDescent="0.2">
      <c r="A335" t="s">
        <v>4</v>
      </c>
      <c r="B335" t="s">
        <v>47</v>
      </c>
      <c r="C335">
        <v>2011</v>
      </c>
      <c r="D335" t="str">
        <f t="shared" si="20"/>
        <v>BrazilMale</v>
      </c>
      <c r="E335">
        <v>70.567649837504007</v>
      </c>
      <c r="F335" s="37">
        <f>VLOOKUP(_xlfn.CONCAT(D335,0),'Appendix 4. 2020 IBGE LT'!$E$6:$M$1685,9,FALSE)</f>
        <v>73.259145963676232</v>
      </c>
      <c r="G335" s="37">
        <f>VLOOKUP(_xlfn.CONCAT(D335,0),'Appendix 3b. nax IBGE 2019'!$E$5:$M$1850,9,FALSE)</f>
        <v>73.003765940033375</v>
      </c>
      <c r="H335" s="239">
        <f>INDEX(Summary!$N$5:$Y$88,MATCH(_xlfn.CONCAT(D335,0),Summary!$N$5:$N$88,0),MATCH($H$3,Summary!$N$4:$Y$4,0))</f>
        <v>73.29044438751967</v>
      </c>
      <c r="I335" s="240">
        <f t="shared" si="22"/>
        <v>3.9268994386094857E-3</v>
      </c>
      <c r="J335" s="241">
        <f t="shared" si="23"/>
        <v>0.27711206453088527</v>
      </c>
      <c r="K335" s="242">
        <f t="shared" si="21"/>
        <v>70.84476190203489</v>
      </c>
      <c r="L335" s="241"/>
    </row>
    <row r="336" spans="1:12" x14ac:dyDescent="0.2">
      <c r="A336" t="s">
        <v>4</v>
      </c>
      <c r="B336" t="s">
        <v>47</v>
      </c>
      <c r="C336">
        <v>2012</v>
      </c>
      <c r="D336" t="str">
        <f t="shared" si="20"/>
        <v>BrazilMale</v>
      </c>
      <c r="E336">
        <v>70.912443847329499</v>
      </c>
      <c r="F336" s="37">
        <f>VLOOKUP(_xlfn.CONCAT(D336,0),'Appendix 4. 2020 IBGE LT'!$E$6:$M$1685,9,FALSE)</f>
        <v>73.259145963676232</v>
      </c>
      <c r="G336" s="37">
        <f>VLOOKUP(_xlfn.CONCAT(D336,0),'Appendix 3b. nax IBGE 2019'!$E$5:$M$1850,9,FALSE)</f>
        <v>73.003765940033375</v>
      </c>
      <c r="H336" s="239">
        <f>INDEX(Summary!$N$5:$Y$88,MATCH(_xlfn.CONCAT(D336,0),Summary!$N$5:$N$88,0),MATCH($H$3,Summary!$N$4:$Y$4,0))</f>
        <v>73.29044438751967</v>
      </c>
      <c r="I336" s="240">
        <f t="shared" si="22"/>
        <v>3.9268994386094857E-3</v>
      </c>
      <c r="J336" s="241">
        <f t="shared" si="23"/>
        <v>0.27846603593450486</v>
      </c>
      <c r="K336" s="242">
        <f t="shared" si="21"/>
        <v>71.190909883263998</v>
      </c>
      <c r="L336" s="241"/>
    </row>
    <row r="337" spans="1:12" x14ac:dyDescent="0.2">
      <c r="A337" t="s">
        <v>4</v>
      </c>
      <c r="B337" t="s">
        <v>47</v>
      </c>
      <c r="C337">
        <v>2013</v>
      </c>
      <c r="D337" t="str">
        <f t="shared" si="20"/>
        <v>BrazilMale</v>
      </c>
      <c r="E337">
        <v>71.245105474552602</v>
      </c>
      <c r="F337" s="37">
        <f>VLOOKUP(_xlfn.CONCAT(D337,0),'Appendix 4. 2020 IBGE LT'!$E$6:$M$1685,9,FALSE)</f>
        <v>73.259145963676232</v>
      </c>
      <c r="G337" s="37">
        <f>VLOOKUP(_xlfn.CONCAT(D337,0),'Appendix 3b. nax IBGE 2019'!$E$5:$M$1850,9,FALSE)</f>
        <v>73.003765940033375</v>
      </c>
      <c r="H337" s="239">
        <f>INDEX(Summary!$N$5:$Y$88,MATCH(_xlfn.CONCAT(D337,0),Summary!$N$5:$N$88,0),MATCH($H$3,Summary!$N$4:$Y$4,0))</f>
        <v>73.29044438751967</v>
      </c>
      <c r="I337" s="240">
        <f t="shared" si="22"/>
        <v>3.9268994386094857E-3</v>
      </c>
      <c r="J337" s="241">
        <f t="shared" si="23"/>
        <v>0.2797723646916942</v>
      </c>
      <c r="K337" s="242">
        <f t="shared" si="21"/>
        <v>71.524877839244297</v>
      </c>
      <c r="L337" s="241"/>
    </row>
    <row r="338" spans="1:12" x14ac:dyDescent="0.2">
      <c r="A338" t="s">
        <v>4</v>
      </c>
      <c r="B338" t="s">
        <v>47</v>
      </c>
      <c r="C338">
        <v>2014</v>
      </c>
      <c r="D338" t="str">
        <f t="shared" si="20"/>
        <v>BrazilMale</v>
      </c>
      <c r="E338">
        <v>71.567249745762993</v>
      </c>
      <c r="F338" s="37">
        <f>VLOOKUP(_xlfn.CONCAT(D338,0),'Appendix 4. 2020 IBGE LT'!$E$6:$M$1685,9,FALSE)</f>
        <v>73.259145963676232</v>
      </c>
      <c r="G338" s="37">
        <f>VLOOKUP(_xlfn.CONCAT(D338,0),'Appendix 3b. nax IBGE 2019'!$E$5:$M$1850,9,FALSE)</f>
        <v>73.003765940033375</v>
      </c>
      <c r="H338" s="239">
        <f>INDEX(Summary!$N$5:$Y$88,MATCH(_xlfn.CONCAT(D338,0),Summary!$N$5:$N$88,0),MATCH($H$3,Summary!$N$4:$Y$4,0))</f>
        <v>73.29044438751967</v>
      </c>
      <c r="I338" s="240">
        <f t="shared" si="22"/>
        <v>3.9268994386094857E-3</v>
      </c>
      <c r="J338" s="241">
        <f t="shared" si="23"/>
        <v>0.28103739284946155</v>
      </c>
      <c r="K338" s="242">
        <f t="shared" si="21"/>
        <v>71.848287138612449</v>
      </c>
      <c r="L338" s="241"/>
    </row>
    <row r="339" spans="1:12" x14ac:dyDescent="0.2">
      <c r="A339" t="s">
        <v>4</v>
      </c>
      <c r="B339" t="s">
        <v>47</v>
      </c>
      <c r="C339">
        <v>2015</v>
      </c>
      <c r="D339" t="str">
        <f t="shared" si="20"/>
        <v>BrazilMale</v>
      </c>
      <c r="E339">
        <v>71.876989362677804</v>
      </c>
      <c r="F339" s="37">
        <f>VLOOKUP(_xlfn.CONCAT(D339,0),'Appendix 4. 2020 IBGE LT'!$E$6:$M$1685,9,FALSE)</f>
        <v>73.259145963676232</v>
      </c>
      <c r="G339" s="37">
        <f>VLOOKUP(_xlfn.CONCAT(D339,0),'Appendix 3b. nax IBGE 2019'!$E$5:$M$1850,9,FALSE)</f>
        <v>73.003765940033375</v>
      </c>
      <c r="H339" s="239">
        <f>INDEX(Summary!$N$5:$Y$88,MATCH(_xlfn.CONCAT(D339,0),Summary!$N$5:$N$88,0),MATCH($H$3,Summary!$N$4:$Y$4,0))</f>
        <v>73.29044438751967</v>
      </c>
      <c r="I339" s="240">
        <f t="shared" si="22"/>
        <v>3.9268994386094857E-3</v>
      </c>
      <c r="J339" s="241">
        <f t="shared" si="23"/>
        <v>0.28225370917723946</v>
      </c>
      <c r="K339" s="242">
        <f t="shared" si="21"/>
        <v>72.159243071855045</v>
      </c>
      <c r="L339" s="241"/>
    </row>
    <row r="340" spans="1:12" x14ac:dyDescent="0.2">
      <c r="A340" t="s">
        <v>4</v>
      </c>
      <c r="B340" t="s">
        <v>47</v>
      </c>
      <c r="C340">
        <v>2016</v>
      </c>
      <c r="D340" t="str">
        <f t="shared" si="20"/>
        <v>BrazilMale</v>
      </c>
      <c r="E340">
        <v>72.176139000812398</v>
      </c>
      <c r="F340" s="37">
        <f>VLOOKUP(_xlfn.CONCAT(D340,0),'Appendix 4. 2020 IBGE LT'!$E$6:$M$1685,9,FALSE)</f>
        <v>73.259145963676232</v>
      </c>
      <c r="G340" s="37">
        <f>VLOOKUP(_xlfn.CONCAT(D340,0),'Appendix 3b. nax IBGE 2019'!$E$5:$M$1850,9,FALSE)</f>
        <v>73.003765940033375</v>
      </c>
      <c r="H340" s="239">
        <f>INDEX(Summary!$N$5:$Y$88,MATCH(_xlfn.CONCAT(D340,0),Summary!$N$5:$N$88,0),MATCH($H$3,Summary!$N$4:$Y$4,0))</f>
        <v>73.29044438751967</v>
      </c>
      <c r="I340" s="240">
        <f t="shared" si="22"/>
        <v>3.9268994386094857E-3</v>
      </c>
      <c r="J340" s="241">
        <f t="shared" si="23"/>
        <v>0.2834284397232904</v>
      </c>
      <c r="K340" s="242">
        <f t="shared" si="21"/>
        <v>72.459567440535693</v>
      </c>
      <c r="L340" s="241"/>
    </row>
    <row r="341" spans="1:12" x14ac:dyDescent="0.2">
      <c r="A341" t="s">
        <v>4</v>
      </c>
      <c r="B341" t="s">
        <v>47</v>
      </c>
      <c r="C341">
        <v>2017</v>
      </c>
      <c r="D341" t="str">
        <f t="shared" si="20"/>
        <v>BrazilMale</v>
      </c>
      <c r="E341">
        <v>72.463383170399993</v>
      </c>
      <c r="F341" s="37">
        <f>VLOOKUP(_xlfn.CONCAT(D341,0),'Appendix 4. 2020 IBGE LT'!$E$6:$M$1685,9,FALSE)</f>
        <v>73.259145963676232</v>
      </c>
      <c r="G341" s="37">
        <f>VLOOKUP(_xlfn.CONCAT(D341,0),'Appendix 3b. nax IBGE 2019'!$E$5:$M$1850,9,FALSE)</f>
        <v>73.003765940033375</v>
      </c>
      <c r="H341" s="239">
        <f>INDEX(Summary!$N$5:$Y$88,MATCH(_xlfn.CONCAT(D341,0),Summary!$N$5:$N$88,0),MATCH($H$3,Summary!$N$4:$Y$4,0))</f>
        <v>73.29044438751967</v>
      </c>
      <c r="I341" s="240">
        <f t="shared" si="22"/>
        <v>3.9268994386094857E-3</v>
      </c>
      <c r="J341" s="241">
        <f t="shared" si="23"/>
        <v>0.28455641869158776</v>
      </c>
      <c r="K341" s="242">
        <f t="shared" si="21"/>
        <v>72.747939589091587</v>
      </c>
      <c r="L341" s="241"/>
    </row>
    <row r="342" spans="1:12" x14ac:dyDescent="0.2">
      <c r="A342" t="s">
        <v>4</v>
      </c>
      <c r="B342" t="s">
        <v>47</v>
      </c>
      <c r="C342">
        <v>2018</v>
      </c>
      <c r="D342" t="str">
        <f t="shared" si="20"/>
        <v>BrazilMale</v>
      </c>
      <c r="E342">
        <v>72.7398339948885</v>
      </c>
      <c r="F342" s="37">
        <f>VLOOKUP(_xlfn.CONCAT(D342,0),'Appendix 4. 2020 IBGE LT'!$E$6:$M$1685,9,FALSE)</f>
        <v>73.259145963676232</v>
      </c>
      <c r="G342" s="37">
        <f>VLOOKUP(_xlfn.CONCAT(D342,0),'Appendix 3b. nax IBGE 2019'!$E$5:$M$1850,9,FALSE)</f>
        <v>73.003765940033375</v>
      </c>
      <c r="H342" s="239">
        <f>INDEX(Summary!$N$5:$Y$88,MATCH(_xlfn.CONCAT(D342,0),Summary!$N$5:$N$88,0),MATCH($H$3,Summary!$N$4:$Y$4,0))</f>
        <v>73.29044438751967</v>
      </c>
      <c r="I342" s="240">
        <f t="shared" si="22"/>
        <v>3.9268994386094857E-3</v>
      </c>
      <c r="J342" s="241">
        <f t="shared" si="23"/>
        <v>0.28564201327907485</v>
      </c>
      <c r="K342" s="242">
        <f t="shared" si="21"/>
        <v>73.025476008167573</v>
      </c>
      <c r="L342" s="241"/>
    </row>
    <row r="343" spans="1:12" x14ac:dyDescent="0.2">
      <c r="A343" t="s">
        <v>4</v>
      </c>
      <c r="B343" t="s">
        <v>47</v>
      </c>
      <c r="C343">
        <v>2019</v>
      </c>
      <c r="D343" t="str">
        <f t="shared" si="20"/>
        <v>BrazilMale</v>
      </c>
      <c r="E343">
        <v>73.003765940033304</v>
      </c>
      <c r="F343" s="37">
        <f>VLOOKUP(_xlfn.CONCAT(D343,0),'Appendix 4. 2020 IBGE LT'!$E$6:$M$1685,9,FALSE)</f>
        <v>73.259145963676232</v>
      </c>
      <c r="G343" s="37">
        <f>VLOOKUP(_xlfn.CONCAT(D343,0),'Appendix 3b. nax IBGE 2019'!$E$5:$M$1850,9,FALSE)</f>
        <v>73.003765940033375</v>
      </c>
      <c r="H343" s="239">
        <f>INDEX(Summary!$N$5:$Y$88,MATCH(_xlfn.CONCAT(D343,0),Summary!$N$5:$N$88,0),MATCH($H$3,Summary!$N$4:$Y$4,0))</f>
        <v>73.29044438751967</v>
      </c>
      <c r="I343" s="240">
        <f t="shared" si="22"/>
        <v>3.9268994386094857E-3</v>
      </c>
      <c r="J343" s="241">
        <f t="shared" si="23"/>
        <v>0.28667844748629506</v>
      </c>
      <c r="K343" s="242">
        <f t="shared" si="21"/>
        <v>73.290444387519599</v>
      </c>
      <c r="L343" s="241"/>
    </row>
    <row r="344" spans="1:12" x14ac:dyDescent="0.2">
      <c r="A344" t="s">
        <v>4</v>
      </c>
      <c r="B344" t="s">
        <v>3</v>
      </c>
      <c r="C344">
        <v>2000</v>
      </c>
      <c r="D344" t="str">
        <f t="shared" si="20"/>
        <v>BrazilTotal</v>
      </c>
      <c r="E344">
        <v>69.825672146897105</v>
      </c>
      <c r="F344" s="37">
        <f>VLOOKUP(_xlfn.CONCAT(D344,0),'Appendix 4. 2020 IBGE LT'!$E$6:$M$1685,9,FALSE)</f>
        <v>76.741496965109775</v>
      </c>
      <c r="G344" s="37">
        <f>VLOOKUP(_xlfn.CONCAT(D344,0),'Appendix 3b. nax IBGE 2019'!$E$5:$M$1850,9,FALSE)</f>
        <v>76.50104652848124</v>
      </c>
      <c r="H344" s="239">
        <f>INDEX(Summary!$N$5:$Y$88,MATCH(_xlfn.CONCAT(D344,0),Summary!$N$5:$N$88,0),MATCH($H$3,Summary!$N$4:$Y$4,0))</f>
        <v>76.7062942163369</v>
      </c>
      <c r="I344" s="240">
        <f t="shared" si="22"/>
        <v>2.6829396089274012E-3</v>
      </c>
      <c r="J344" s="241">
        <f t="shared" si="23"/>
        <v>0.18733806152288904</v>
      </c>
      <c r="K344" s="242">
        <f t="shared" si="21"/>
        <v>70.013010208419999</v>
      </c>
      <c r="L344" s="241"/>
    </row>
    <row r="345" spans="1:12" x14ac:dyDescent="0.2">
      <c r="A345" t="s">
        <v>4</v>
      </c>
      <c r="B345" t="s">
        <v>3</v>
      </c>
      <c r="C345">
        <v>2001</v>
      </c>
      <c r="D345" t="str">
        <f t="shared" si="20"/>
        <v>BrazilTotal</v>
      </c>
      <c r="E345">
        <v>70.283509012311399</v>
      </c>
      <c r="F345" s="37">
        <f>VLOOKUP(_xlfn.CONCAT(D345,0),'Appendix 4. 2020 IBGE LT'!$E$6:$M$1685,9,FALSE)</f>
        <v>76.741496965109775</v>
      </c>
      <c r="G345" s="37">
        <f>VLOOKUP(_xlfn.CONCAT(D345,0),'Appendix 3b. nax IBGE 2019'!$E$5:$M$1850,9,FALSE)</f>
        <v>76.50104652848124</v>
      </c>
      <c r="H345" s="239">
        <f>INDEX(Summary!$N$5:$Y$88,MATCH(_xlfn.CONCAT(D345,0),Summary!$N$5:$N$88,0),MATCH($H$3,Summary!$N$4:$Y$4,0))</f>
        <v>76.7062942163369</v>
      </c>
      <c r="I345" s="240">
        <f t="shared" si="22"/>
        <v>2.6829396089274012E-3</v>
      </c>
      <c r="J345" s="241">
        <f t="shared" si="23"/>
        <v>0.18856641018353623</v>
      </c>
      <c r="K345" s="242">
        <f t="shared" si="21"/>
        <v>70.472075422494939</v>
      </c>
      <c r="L345" s="241"/>
    </row>
    <row r="346" spans="1:12" x14ac:dyDescent="0.2">
      <c r="A346" t="s">
        <v>4</v>
      </c>
      <c r="B346" t="s">
        <v>3</v>
      </c>
      <c r="C346">
        <v>2002</v>
      </c>
      <c r="D346" t="str">
        <f t="shared" si="20"/>
        <v>BrazilTotal</v>
      </c>
      <c r="E346">
        <v>70.726992342103998</v>
      </c>
      <c r="F346" s="37">
        <f>VLOOKUP(_xlfn.CONCAT(D346,0),'Appendix 4. 2020 IBGE LT'!$E$6:$M$1685,9,FALSE)</f>
        <v>76.741496965109775</v>
      </c>
      <c r="G346" s="37">
        <f>VLOOKUP(_xlfn.CONCAT(D346,0),'Appendix 3b. nax IBGE 2019'!$E$5:$M$1850,9,FALSE)</f>
        <v>76.50104652848124</v>
      </c>
      <c r="H346" s="239">
        <f>INDEX(Summary!$N$5:$Y$88,MATCH(_xlfn.CONCAT(D346,0),Summary!$N$5:$N$88,0),MATCH($H$3,Summary!$N$4:$Y$4,0))</f>
        <v>76.7062942163369</v>
      </c>
      <c r="I346" s="240">
        <f t="shared" si="22"/>
        <v>2.6829396089274012E-3</v>
      </c>
      <c r="J346" s="241">
        <f t="shared" si="23"/>
        <v>0.1897562491749358</v>
      </c>
      <c r="K346" s="242">
        <f t="shared" si="21"/>
        <v>70.916748591278932</v>
      </c>
      <c r="L346" s="241"/>
    </row>
    <row r="347" spans="1:12" x14ac:dyDescent="0.2">
      <c r="A347" t="s">
        <v>4</v>
      </c>
      <c r="B347" t="s">
        <v>3</v>
      </c>
      <c r="C347">
        <v>2003</v>
      </c>
      <c r="D347" t="str">
        <f t="shared" si="20"/>
        <v>BrazilTotal</v>
      </c>
      <c r="E347">
        <v>71.158393665695002</v>
      </c>
      <c r="F347" s="37">
        <f>VLOOKUP(_xlfn.CONCAT(D347,0),'Appendix 4. 2020 IBGE LT'!$E$6:$M$1685,9,FALSE)</f>
        <v>76.741496965109775</v>
      </c>
      <c r="G347" s="37">
        <f>VLOOKUP(_xlfn.CONCAT(D347,0),'Appendix 3b. nax IBGE 2019'!$E$5:$M$1850,9,FALSE)</f>
        <v>76.50104652848124</v>
      </c>
      <c r="H347" s="239">
        <f>INDEX(Summary!$N$5:$Y$88,MATCH(_xlfn.CONCAT(D347,0),Summary!$N$5:$N$88,0),MATCH($H$3,Summary!$N$4:$Y$4,0))</f>
        <v>76.7062942163369</v>
      </c>
      <c r="I347" s="240">
        <f t="shared" si="22"/>
        <v>2.6829396089274012E-3</v>
      </c>
      <c r="J347" s="241">
        <f t="shared" si="23"/>
        <v>0.19091367287334182</v>
      </c>
      <c r="K347" s="242">
        <f t="shared" si="21"/>
        <v>71.349307338568337</v>
      </c>
      <c r="L347" s="241"/>
    </row>
    <row r="348" spans="1:12" x14ac:dyDescent="0.2">
      <c r="A348" t="s">
        <v>4</v>
      </c>
      <c r="B348" t="s">
        <v>3</v>
      </c>
      <c r="C348">
        <v>2004</v>
      </c>
      <c r="D348" t="str">
        <f t="shared" si="20"/>
        <v>BrazilTotal</v>
      </c>
      <c r="E348">
        <v>71.579980097029306</v>
      </c>
      <c r="F348" s="37">
        <f>VLOOKUP(_xlfn.CONCAT(D348,0),'Appendix 4. 2020 IBGE LT'!$E$6:$M$1685,9,FALSE)</f>
        <v>76.741496965109775</v>
      </c>
      <c r="G348" s="37">
        <f>VLOOKUP(_xlfn.CONCAT(D348,0),'Appendix 3b. nax IBGE 2019'!$E$5:$M$1850,9,FALSE)</f>
        <v>76.50104652848124</v>
      </c>
      <c r="H348" s="239">
        <f>INDEX(Summary!$N$5:$Y$88,MATCH(_xlfn.CONCAT(D348,0),Summary!$N$5:$N$88,0),MATCH($H$3,Summary!$N$4:$Y$4,0))</f>
        <v>76.7062942163369</v>
      </c>
      <c r="I348" s="240">
        <f t="shared" si="22"/>
        <v>2.6829396089274012E-3</v>
      </c>
      <c r="J348" s="241">
        <f t="shared" si="23"/>
        <v>0.19204476380855498</v>
      </c>
      <c r="K348" s="242">
        <f t="shared" si="21"/>
        <v>71.77202486083786</v>
      </c>
      <c r="L348" s="241"/>
    </row>
    <row r="349" spans="1:12" x14ac:dyDescent="0.2">
      <c r="A349" t="s">
        <v>4</v>
      </c>
      <c r="B349" t="s">
        <v>3</v>
      </c>
      <c r="C349">
        <v>2005</v>
      </c>
      <c r="D349" t="str">
        <f t="shared" si="20"/>
        <v>BrazilTotal</v>
      </c>
      <c r="E349">
        <v>71.989380010308693</v>
      </c>
      <c r="F349" s="37">
        <f>VLOOKUP(_xlfn.CONCAT(D349,0),'Appendix 4. 2020 IBGE LT'!$E$6:$M$1685,9,FALSE)</f>
        <v>76.741496965109775</v>
      </c>
      <c r="G349" s="37">
        <f>VLOOKUP(_xlfn.CONCAT(D349,0),'Appendix 3b. nax IBGE 2019'!$E$5:$M$1850,9,FALSE)</f>
        <v>76.50104652848124</v>
      </c>
      <c r="H349" s="239">
        <f>INDEX(Summary!$N$5:$Y$88,MATCH(_xlfn.CONCAT(D349,0),Summary!$N$5:$N$88,0),MATCH($H$3,Summary!$N$4:$Y$4,0))</f>
        <v>76.7062942163369</v>
      </c>
      <c r="I349" s="240">
        <f t="shared" si="22"/>
        <v>2.6829396089274012E-3</v>
      </c>
      <c r="J349" s="241">
        <f t="shared" si="23"/>
        <v>0.19314315905178367</v>
      </c>
      <c r="K349" s="242">
        <f t="shared" si="21"/>
        <v>72.182523169360479</v>
      </c>
      <c r="L349" s="241"/>
    </row>
    <row r="350" spans="1:12" x14ac:dyDescent="0.2">
      <c r="A350" t="s">
        <v>4</v>
      </c>
      <c r="B350" t="s">
        <v>3</v>
      </c>
      <c r="C350">
        <v>2006</v>
      </c>
      <c r="D350" t="str">
        <f t="shared" si="20"/>
        <v>BrazilTotal</v>
      </c>
      <c r="E350">
        <v>72.387502412443695</v>
      </c>
      <c r="F350" s="37">
        <f>VLOOKUP(_xlfn.CONCAT(D350,0),'Appendix 4. 2020 IBGE LT'!$E$6:$M$1685,9,FALSE)</f>
        <v>76.741496965109775</v>
      </c>
      <c r="G350" s="37">
        <f>VLOOKUP(_xlfn.CONCAT(D350,0),'Appendix 3b. nax IBGE 2019'!$E$5:$M$1850,9,FALSE)</f>
        <v>76.50104652848124</v>
      </c>
      <c r="H350" s="239">
        <f>INDEX(Summary!$N$5:$Y$88,MATCH(_xlfn.CONCAT(D350,0),Summary!$N$5:$N$88,0),MATCH($H$3,Summary!$N$4:$Y$4,0))</f>
        <v>76.7062942163369</v>
      </c>
      <c r="I350" s="240">
        <f t="shared" si="22"/>
        <v>2.6829396089274012E-3</v>
      </c>
      <c r="J350" s="241">
        <f t="shared" si="23"/>
        <v>0.19421129741367299</v>
      </c>
      <c r="K350" s="242">
        <f t="shared" si="21"/>
        <v>72.581713709857368</v>
      </c>
      <c r="L350" s="241"/>
    </row>
    <row r="351" spans="1:12" x14ac:dyDescent="0.2">
      <c r="A351" t="s">
        <v>4</v>
      </c>
      <c r="B351" t="s">
        <v>3</v>
      </c>
      <c r="C351">
        <v>2007</v>
      </c>
      <c r="D351" t="str">
        <f t="shared" si="20"/>
        <v>BrazilTotal</v>
      </c>
      <c r="E351">
        <v>72.772617106741805</v>
      </c>
      <c r="F351" s="37">
        <f>VLOOKUP(_xlfn.CONCAT(D351,0),'Appendix 4. 2020 IBGE LT'!$E$6:$M$1685,9,FALSE)</f>
        <v>76.741496965109775</v>
      </c>
      <c r="G351" s="37">
        <f>VLOOKUP(_xlfn.CONCAT(D351,0),'Appendix 3b. nax IBGE 2019'!$E$5:$M$1850,9,FALSE)</f>
        <v>76.50104652848124</v>
      </c>
      <c r="H351" s="239">
        <f>INDEX(Summary!$N$5:$Y$88,MATCH(_xlfn.CONCAT(D351,0),Summary!$N$5:$N$88,0),MATCH($H$3,Summary!$N$4:$Y$4,0))</f>
        <v>76.7062942163369</v>
      </c>
      <c r="I351" s="240">
        <f t="shared" si="22"/>
        <v>2.6829396089274012E-3</v>
      </c>
      <c r="J351" s="241">
        <f t="shared" si="23"/>
        <v>0.19524453688098536</v>
      </c>
      <c r="K351" s="242">
        <f t="shared" si="21"/>
        <v>72.967861643622797</v>
      </c>
      <c r="L351" s="241"/>
    </row>
    <row r="352" spans="1:12" x14ac:dyDescent="0.2">
      <c r="A352" t="s">
        <v>4</v>
      </c>
      <c r="B352" t="s">
        <v>3</v>
      </c>
      <c r="C352">
        <v>2008</v>
      </c>
      <c r="D352" t="str">
        <f t="shared" si="20"/>
        <v>BrazilTotal</v>
      </c>
      <c r="E352">
        <v>73.145612105170599</v>
      </c>
      <c r="F352" s="37">
        <f>VLOOKUP(_xlfn.CONCAT(D352,0),'Appendix 4. 2020 IBGE LT'!$E$6:$M$1685,9,FALSE)</f>
        <v>76.741496965109775</v>
      </c>
      <c r="G352" s="37">
        <f>VLOOKUP(_xlfn.CONCAT(D352,0),'Appendix 3b. nax IBGE 2019'!$E$5:$M$1850,9,FALSE)</f>
        <v>76.50104652848124</v>
      </c>
      <c r="H352" s="239">
        <f>INDEX(Summary!$N$5:$Y$88,MATCH(_xlfn.CONCAT(D352,0),Summary!$N$5:$N$88,0),MATCH($H$3,Summary!$N$4:$Y$4,0))</f>
        <v>76.7062942163369</v>
      </c>
      <c r="I352" s="240">
        <f t="shared" si="22"/>
        <v>2.6829396089274012E-3</v>
      </c>
      <c r="J352" s="241">
        <f t="shared" si="23"/>
        <v>0.19624525993620179</v>
      </c>
      <c r="K352" s="242">
        <f t="shared" si="21"/>
        <v>73.341857365106804</v>
      </c>
      <c r="L352" s="241"/>
    </row>
    <row r="353" spans="1:12" x14ac:dyDescent="0.2">
      <c r="A353" t="s">
        <v>4</v>
      </c>
      <c r="B353" t="s">
        <v>3</v>
      </c>
      <c r="C353">
        <v>2009</v>
      </c>
      <c r="D353" t="str">
        <f t="shared" si="20"/>
        <v>BrazilTotal</v>
      </c>
      <c r="E353">
        <v>73.507215354594507</v>
      </c>
      <c r="F353" s="37">
        <f>VLOOKUP(_xlfn.CONCAT(D353,0),'Appendix 4. 2020 IBGE LT'!$E$6:$M$1685,9,FALSE)</f>
        <v>76.741496965109775</v>
      </c>
      <c r="G353" s="37">
        <f>VLOOKUP(_xlfn.CONCAT(D353,0),'Appendix 3b. nax IBGE 2019'!$E$5:$M$1850,9,FALSE)</f>
        <v>76.50104652848124</v>
      </c>
      <c r="H353" s="239">
        <f>INDEX(Summary!$N$5:$Y$88,MATCH(_xlfn.CONCAT(D353,0),Summary!$N$5:$N$88,0),MATCH($H$3,Summary!$N$4:$Y$4,0))</f>
        <v>76.7062942163369</v>
      </c>
      <c r="I353" s="240">
        <f t="shared" si="22"/>
        <v>2.6829396089274012E-3</v>
      </c>
      <c r="J353" s="241">
        <f t="shared" si="23"/>
        <v>0.19721541961679806</v>
      </c>
      <c r="K353" s="242">
        <f t="shared" si="21"/>
        <v>73.704430774211303</v>
      </c>
      <c r="L353" s="241"/>
    </row>
    <row r="354" spans="1:12" x14ac:dyDescent="0.2">
      <c r="A354" t="s">
        <v>4</v>
      </c>
      <c r="B354" t="s">
        <v>3</v>
      </c>
      <c r="C354">
        <v>2010</v>
      </c>
      <c r="D354" t="str">
        <f t="shared" si="20"/>
        <v>BrazilTotal</v>
      </c>
      <c r="E354">
        <v>73.856994611286595</v>
      </c>
      <c r="F354" s="37">
        <f>VLOOKUP(_xlfn.CONCAT(D354,0),'Appendix 4. 2020 IBGE LT'!$E$6:$M$1685,9,FALSE)</f>
        <v>76.741496965109775</v>
      </c>
      <c r="G354" s="37">
        <f>VLOOKUP(_xlfn.CONCAT(D354,0),'Appendix 3b. nax IBGE 2019'!$E$5:$M$1850,9,FALSE)</f>
        <v>76.50104652848124</v>
      </c>
      <c r="H354" s="239">
        <f>INDEX(Summary!$N$5:$Y$88,MATCH(_xlfn.CONCAT(D354,0),Summary!$N$5:$N$88,0),MATCH($H$3,Summary!$N$4:$Y$4,0))</f>
        <v>76.7062942163369</v>
      </c>
      <c r="I354" s="240">
        <f t="shared" si="22"/>
        <v>2.6829396089274012E-3</v>
      </c>
      <c r="J354" s="241">
        <f t="shared" si="23"/>
        <v>0.19815385623895843</v>
      </c>
      <c r="K354" s="242">
        <f t="shared" si="21"/>
        <v>74.055148467525555</v>
      </c>
      <c r="L354" s="241"/>
    </row>
    <row r="355" spans="1:12" x14ac:dyDescent="0.2">
      <c r="A355" t="s">
        <v>4</v>
      </c>
      <c r="B355" t="s">
        <v>3</v>
      </c>
      <c r="C355">
        <v>2011</v>
      </c>
      <c r="D355" t="str">
        <f t="shared" si="20"/>
        <v>BrazilTotal</v>
      </c>
      <c r="E355">
        <v>74.195954082863096</v>
      </c>
      <c r="F355" s="37">
        <f>VLOOKUP(_xlfn.CONCAT(D355,0),'Appendix 4. 2020 IBGE LT'!$E$6:$M$1685,9,FALSE)</f>
        <v>76.741496965109775</v>
      </c>
      <c r="G355" s="37">
        <f>VLOOKUP(_xlfn.CONCAT(D355,0),'Appendix 3b. nax IBGE 2019'!$E$5:$M$1850,9,FALSE)</f>
        <v>76.50104652848124</v>
      </c>
      <c r="H355" s="239">
        <f>INDEX(Summary!$N$5:$Y$88,MATCH(_xlfn.CONCAT(D355,0),Summary!$N$5:$N$88,0),MATCH($H$3,Summary!$N$4:$Y$4,0))</f>
        <v>76.7062942163369</v>
      </c>
      <c r="I355" s="240">
        <f t="shared" si="22"/>
        <v>2.6829396089274012E-3</v>
      </c>
      <c r="J355" s="241">
        <f t="shared" si="23"/>
        <v>0.19906326403107213</v>
      </c>
      <c r="K355" s="242">
        <f t="shared" si="21"/>
        <v>74.395017346894164</v>
      </c>
      <c r="L355" s="241"/>
    </row>
    <row r="356" spans="1:12" x14ac:dyDescent="0.2">
      <c r="A356" t="s">
        <v>4</v>
      </c>
      <c r="B356" t="s">
        <v>3</v>
      </c>
      <c r="C356">
        <v>2012</v>
      </c>
      <c r="D356" t="str">
        <f t="shared" si="20"/>
        <v>BrazilTotal</v>
      </c>
      <c r="E356">
        <v>74.523301370466697</v>
      </c>
      <c r="F356" s="37">
        <f>VLOOKUP(_xlfn.CONCAT(D356,0),'Appendix 4. 2020 IBGE LT'!$E$6:$M$1685,9,FALSE)</f>
        <v>76.741496965109775</v>
      </c>
      <c r="G356" s="37">
        <f>VLOOKUP(_xlfn.CONCAT(D356,0),'Appendix 3b. nax IBGE 2019'!$E$5:$M$1850,9,FALSE)</f>
        <v>76.50104652848124</v>
      </c>
      <c r="H356" s="239">
        <f>INDEX(Summary!$N$5:$Y$88,MATCH(_xlfn.CONCAT(D356,0),Summary!$N$5:$N$88,0),MATCH($H$3,Summary!$N$4:$Y$4,0))</f>
        <v>76.7062942163369</v>
      </c>
      <c r="I356" s="240">
        <f t="shared" si="22"/>
        <v>2.6829396089274012E-3</v>
      </c>
      <c r="J356" s="241">
        <f t="shared" si="23"/>
        <v>0.1999415170348588</v>
      </c>
      <c r="K356" s="242">
        <f t="shared" si="21"/>
        <v>74.723242887501556</v>
      </c>
      <c r="L356" s="241"/>
    </row>
    <row r="357" spans="1:12" x14ac:dyDescent="0.2">
      <c r="A357" t="s">
        <v>4</v>
      </c>
      <c r="B357" t="s">
        <v>3</v>
      </c>
      <c r="C357">
        <v>2013</v>
      </c>
      <c r="D357" t="str">
        <f t="shared" si="20"/>
        <v>BrazilTotal</v>
      </c>
      <c r="E357">
        <v>74.838875455045596</v>
      </c>
      <c r="F357" s="37">
        <f>VLOOKUP(_xlfn.CONCAT(D357,0),'Appendix 4. 2020 IBGE LT'!$E$6:$M$1685,9,FALSE)</f>
        <v>76.741496965109775</v>
      </c>
      <c r="G357" s="37">
        <f>VLOOKUP(_xlfn.CONCAT(D357,0),'Appendix 3b. nax IBGE 2019'!$E$5:$M$1850,9,FALSE)</f>
        <v>76.50104652848124</v>
      </c>
      <c r="H357" s="239">
        <f>INDEX(Summary!$N$5:$Y$88,MATCH(_xlfn.CONCAT(D357,0),Summary!$N$5:$N$88,0),MATCH($H$3,Summary!$N$4:$Y$4,0))</f>
        <v>76.7062942163369</v>
      </c>
      <c r="I357" s="240">
        <f t="shared" si="22"/>
        <v>2.6829396089274012E-3</v>
      </c>
      <c r="J357" s="241">
        <f t="shared" si="23"/>
        <v>0.20078818324592651</v>
      </c>
      <c r="K357" s="242">
        <f t="shared" si="21"/>
        <v>75.039663638291529</v>
      </c>
      <c r="L357" s="241"/>
    </row>
    <row r="358" spans="1:12" x14ac:dyDescent="0.2">
      <c r="A358" t="s">
        <v>4</v>
      </c>
      <c r="B358" t="s">
        <v>3</v>
      </c>
      <c r="C358">
        <v>2014</v>
      </c>
      <c r="D358" t="str">
        <f t="shared" si="20"/>
        <v>BrazilTotal</v>
      </c>
      <c r="E358">
        <v>75.143353565118701</v>
      </c>
      <c r="F358" s="37">
        <f>VLOOKUP(_xlfn.CONCAT(D358,0),'Appendix 4. 2020 IBGE LT'!$E$6:$M$1685,9,FALSE)</f>
        <v>76.741496965109775</v>
      </c>
      <c r="G358" s="37">
        <f>VLOOKUP(_xlfn.CONCAT(D358,0),'Appendix 3b. nax IBGE 2019'!$E$5:$M$1850,9,FALSE)</f>
        <v>76.50104652848124</v>
      </c>
      <c r="H358" s="239">
        <f>INDEX(Summary!$N$5:$Y$88,MATCH(_xlfn.CONCAT(D358,0),Summary!$N$5:$N$88,0),MATCH($H$3,Summary!$N$4:$Y$4,0))</f>
        <v>76.7062942163369</v>
      </c>
      <c r="I358" s="240">
        <f t="shared" si="22"/>
        <v>2.6829396089274012E-3</v>
      </c>
      <c r="J358" s="241">
        <f t="shared" si="23"/>
        <v>0.20160507962749299</v>
      </c>
      <c r="K358" s="242">
        <f t="shared" si="21"/>
        <v>75.3449586447462</v>
      </c>
      <c r="L358" s="241"/>
    </row>
    <row r="359" spans="1:12" x14ac:dyDescent="0.2">
      <c r="A359" t="s">
        <v>4</v>
      </c>
      <c r="B359" t="s">
        <v>3</v>
      </c>
      <c r="C359">
        <v>2015</v>
      </c>
      <c r="D359" t="str">
        <f t="shared" si="20"/>
        <v>BrazilTotal</v>
      </c>
      <c r="E359">
        <v>75.436108386001294</v>
      </c>
      <c r="F359" s="37">
        <f>VLOOKUP(_xlfn.CONCAT(D359,0),'Appendix 4. 2020 IBGE LT'!$E$6:$M$1685,9,FALSE)</f>
        <v>76.741496965109775</v>
      </c>
      <c r="G359" s="37">
        <f>VLOOKUP(_xlfn.CONCAT(D359,0),'Appendix 3b. nax IBGE 2019'!$E$5:$M$1850,9,FALSE)</f>
        <v>76.50104652848124</v>
      </c>
      <c r="H359" s="239">
        <f>INDEX(Summary!$N$5:$Y$88,MATCH(_xlfn.CONCAT(D359,0),Summary!$N$5:$N$88,0),MATCH($H$3,Summary!$N$4:$Y$4,0))</f>
        <v>76.7062942163369</v>
      </c>
      <c r="I359" s="240">
        <f t="shared" si="22"/>
        <v>2.6829396089274012E-3</v>
      </c>
      <c r="J359" s="241">
        <f t="shared" si="23"/>
        <v>0.20239052313214337</v>
      </c>
      <c r="K359" s="242">
        <f t="shared" si="21"/>
        <v>75.638498909133432</v>
      </c>
      <c r="L359" s="241"/>
    </row>
    <row r="360" spans="1:12" x14ac:dyDescent="0.2">
      <c r="A360" t="s">
        <v>4</v>
      </c>
      <c r="B360" t="s">
        <v>3</v>
      </c>
      <c r="C360">
        <v>2016</v>
      </c>
      <c r="D360" t="str">
        <f t="shared" si="20"/>
        <v>BrazilTotal</v>
      </c>
      <c r="E360">
        <v>75.719034876033803</v>
      </c>
      <c r="F360" s="37">
        <f>VLOOKUP(_xlfn.CONCAT(D360,0),'Appendix 4. 2020 IBGE LT'!$E$6:$M$1685,9,FALSE)</f>
        <v>76.741496965109775</v>
      </c>
      <c r="G360" s="37">
        <f>VLOOKUP(_xlfn.CONCAT(D360,0),'Appendix 3b. nax IBGE 2019'!$E$5:$M$1850,9,FALSE)</f>
        <v>76.50104652848124</v>
      </c>
      <c r="H360" s="239">
        <f>INDEX(Summary!$N$5:$Y$88,MATCH(_xlfn.CONCAT(D360,0),Summary!$N$5:$N$88,0),MATCH($H$3,Summary!$N$4:$Y$4,0))</f>
        <v>76.7062942163369</v>
      </c>
      <c r="I360" s="240">
        <f t="shared" si="22"/>
        <v>2.6829396089274012E-3</v>
      </c>
      <c r="J360" s="241">
        <f t="shared" si="23"/>
        <v>0.20314959781866637</v>
      </c>
      <c r="K360" s="242">
        <f t="shared" si="21"/>
        <v>75.922184473852468</v>
      </c>
      <c r="L360" s="241"/>
    </row>
    <row r="361" spans="1:12" x14ac:dyDescent="0.2">
      <c r="A361" t="s">
        <v>4</v>
      </c>
      <c r="B361" t="s">
        <v>3</v>
      </c>
      <c r="C361">
        <v>2017</v>
      </c>
      <c r="D361" t="str">
        <f t="shared" si="20"/>
        <v>BrazilTotal</v>
      </c>
      <c r="E361">
        <v>75.990340055605202</v>
      </c>
      <c r="F361" s="37">
        <f>VLOOKUP(_xlfn.CONCAT(D361,0),'Appendix 4. 2020 IBGE LT'!$E$6:$M$1685,9,FALSE)</f>
        <v>76.741496965109775</v>
      </c>
      <c r="G361" s="37">
        <f>VLOOKUP(_xlfn.CONCAT(D361,0),'Appendix 3b. nax IBGE 2019'!$E$5:$M$1850,9,FALSE)</f>
        <v>76.50104652848124</v>
      </c>
      <c r="H361" s="239">
        <f>INDEX(Summary!$N$5:$Y$88,MATCH(_xlfn.CONCAT(D361,0),Summary!$N$5:$N$88,0),MATCH($H$3,Summary!$N$4:$Y$4,0))</f>
        <v>76.7062942163369</v>
      </c>
      <c r="I361" s="240">
        <f t="shared" si="22"/>
        <v>2.6829396089274012E-3</v>
      </c>
      <c r="J361" s="241">
        <f t="shared" si="23"/>
        <v>0.20387749323104565</v>
      </c>
      <c r="K361" s="242">
        <f t="shared" si="21"/>
        <v>76.194217548836249</v>
      </c>
      <c r="L361" s="241"/>
    </row>
    <row r="362" spans="1:12" x14ac:dyDescent="0.2">
      <c r="A362" t="s">
        <v>4</v>
      </c>
      <c r="B362" t="s">
        <v>3</v>
      </c>
      <c r="C362">
        <v>2018</v>
      </c>
      <c r="D362" t="str">
        <f t="shared" si="20"/>
        <v>BrazilTotal</v>
      </c>
      <c r="E362">
        <v>76.251506401642004</v>
      </c>
      <c r="F362" s="37">
        <f>VLOOKUP(_xlfn.CONCAT(D362,0),'Appendix 4. 2020 IBGE LT'!$E$6:$M$1685,9,FALSE)</f>
        <v>76.741496965109775</v>
      </c>
      <c r="G362" s="37">
        <f>VLOOKUP(_xlfn.CONCAT(D362,0),'Appendix 3b. nax IBGE 2019'!$E$5:$M$1850,9,FALSE)</f>
        <v>76.50104652848124</v>
      </c>
      <c r="H362" s="239">
        <f>INDEX(Summary!$N$5:$Y$88,MATCH(_xlfn.CONCAT(D362,0),Summary!$N$5:$N$88,0),MATCH($H$3,Summary!$N$4:$Y$4,0))</f>
        <v>76.7062942163369</v>
      </c>
      <c r="I362" s="240">
        <f t="shared" si="22"/>
        <v>2.6829396089274012E-3</v>
      </c>
      <c r="J362" s="241">
        <f t="shared" si="23"/>
        <v>0.20457818676534661</v>
      </c>
      <c r="K362" s="242">
        <f t="shared" si="21"/>
        <v>76.45608458840735</v>
      </c>
      <c r="L362" s="241"/>
    </row>
    <row r="363" spans="1:12" x14ac:dyDescent="0.2">
      <c r="A363" t="s">
        <v>4</v>
      </c>
      <c r="B363" t="s">
        <v>3</v>
      </c>
      <c r="C363">
        <v>2019</v>
      </c>
      <c r="D363" t="str">
        <f t="shared" si="20"/>
        <v>BrazilTotal</v>
      </c>
      <c r="E363">
        <v>76.501046528481197</v>
      </c>
      <c r="F363" s="37">
        <f>VLOOKUP(_xlfn.CONCAT(D363,0),'Appendix 4. 2020 IBGE LT'!$E$6:$M$1685,9,FALSE)</f>
        <v>76.741496965109775</v>
      </c>
      <c r="G363" s="37">
        <f>VLOOKUP(_xlfn.CONCAT(D363,0),'Appendix 3b. nax IBGE 2019'!$E$5:$M$1850,9,FALSE)</f>
        <v>76.50104652848124</v>
      </c>
      <c r="H363" s="239">
        <f>INDEX(Summary!$N$5:$Y$88,MATCH(_xlfn.CONCAT(D363,0),Summary!$N$5:$N$88,0),MATCH($H$3,Summary!$N$4:$Y$4,0))</f>
        <v>76.7062942163369</v>
      </c>
      <c r="I363" s="240">
        <f t="shared" si="22"/>
        <v>2.6829396089274012E-3</v>
      </c>
      <c r="J363" s="241">
        <f t="shared" si="23"/>
        <v>0.20524768785566028</v>
      </c>
      <c r="K363" s="242">
        <f t="shared" si="21"/>
        <v>76.706294216336858</v>
      </c>
      <c r="L363" s="241"/>
    </row>
    <row r="364" spans="1:12" x14ac:dyDescent="0.2">
      <c r="A364" t="s">
        <v>53</v>
      </c>
      <c r="B364" t="s">
        <v>48</v>
      </c>
      <c r="C364">
        <v>2000</v>
      </c>
      <c r="D364" t="str">
        <f t="shared" si="20"/>
        <v>CEFemale</v>
      </c>
      <c r="E364">
        <v>73.292137790314996</v>
      </c>
      <c r="F364" s="37">
        <f>VLOOKUP(_xlfn.CONCAT(D364,0),'Appendix 4. 2020 IBGE LT'!$E$6:$M$1685,9,FALSE)</f>
        <v>78.654558980650691</v>
      </c>
      <c r="G364" s="37">
        <f>VLOOKUP(_xlfn.CONCAT(D364,0),'Appendix 3b. nax IBGE 2019'!$E$5:$M$1850,9,FALSE)</f>
        <v>78.463281128778348</v>
      </c>
      <c r="H364" s="239">
        <f>INDEX(Summary!$N$5:$Y$88,MATCH(_xlfn.CONCAT(D364,0),Summary!$N$5:$N$88,0),MATCH($H$3,Summary!$N$4:$Y$4,0))</f>
        <v>79.993486455677825</v>
      </c>
      <c r="I364" s="240">
        <f t="shared" si="22"/>
        <v>1.950218375889759E-2</v>
      </c>
      <c r="J364" s="241">
        <f t="shared" si="23"/>
        <v>1.4293567392691655</v>
      </c>
      <c r="K364" s="242">
        <f t="shared" si="21"/>
        <v>74.721494529584163</v>
      </c>
      <c r="L364" s="241"/>
    </row>
    <row r="365" spans="1:12" x14ac:dyDescent="0.2">
      <c r="A365" t="s">
        <v>53</v>
      </c>
      <c r="B365" t="s">
        <v>48</v>
      </c>
      <c r="C365">
        <v>2001</v>
      </c>
      <c r="D365" t="str">
        <f t="shared" si="20"/>
        <v>CEFemale</v>
      </c>
      <c r="E365">
        <v>73.643090254993098</v>
      </c>
      <c r="F365" s="37">
        <f>VLOOKUP(_xlfn.CONCAT(D365,0),'Appendix 4. 2020 IBGE LT'!$E$6:$M$1685,9,FALSE)</f>
        <v>78.654558980650691</v>
      </c>
      <c r="G365" s="37">
        <f>VLOOKUP(_xlfn.CONCAT(D365,0),'Appendix 3b. nax IBGE 2019'!$E$5:$M$1850,9,FALSE)</f>
        <v>78.463281128778348</v>
      </c>
      <c r="H365" s="239">
        <f>INDEX(Summary!$N$5:$Y$88,MATCH(_xlfn.CONCAT(D365,0),Summary!$N$5:$N$88,0),MATCH($H$3,Summary!$N$4:$Y$4,0))</f>
        <v>79.993486455677825</v>
      </c>
      <c r="I365" s="240">
        <f t="shared" si="22"/>
        <v>1.950218375889759E-2</v>
      </c>
      <c r="J365" s="241">
        <f t="shared" si="23"/>
        <v>1.4362010787259558</v>
      </c>
      <c r="K365" s="242">
        <f t="shared" si="21"/>
        <v>75.079291333719056</v>
      </c>
      <c r="L365" s="241"/>
    </row>
    <row r="366" spans="1:12" x14ac:dyDescent="0.2">
      <c r="A366" t="s">
        <v>53</v>
      </c>
      <c r="B366" t="s">
        <v>48</v>
      </c>
      <c r="C366">
        <v>2002</v>
      </c>
      <c r="D366" t="str">
        <f t="shared" si="20"/>
        <v>CEFemale</v>
      </c>
      <c r="E366">
        <v>73.985230961202902</v>
      </c>
      <c r="F366" s="37">
        <f>VLOOKUP(_xlfn.CONCAT(D366,0),'Appendix 4. 2020 IBGE LT'!$E$6:$M$1685,9,FALSE)</f>
        <v>78.654558980650691</v>
      </c>
      <c r="G366" s="37">
        <f>VLOOKUP(_xlfn.CONCAT(D366,0),'Appendix 3b. nax IBGE 2019'!$E$5:$M$1850,9,FALSE)</f>
        <v>78.463281128778348</v>
      </c>
      <c r="H366" s="239">
        <f>INDEX(Summary!$N$5:$Y$88,MATCH(_xlfn.CONCAT(D366,0),Summary!$N$5:$N$88,0),MATCH($H$3,Summary!$N$4:$Y$4,0))</f>
        <v>79.993486455677825</v>
      </c>
      <c r="I366" s="240">
        <f t="shared" si="22"/>
        <v>1.950218375889759E-2</v>
      </c>
      <c r="J366" s="241">
        <f t="shared" si="23"/>
        <v>1.4428735696498585</v>
      </c>
      <c r="K366" s="242">
        <f t="shared" si="21"/>
        <v>75.428104530852764</v>
      </c>
      <c r="L366" s="241"/>
    </row>
    <row r="367" spans="1:12" x14ac:dyDescent="0.2">
      <c r="A367" t="s">
        <v>53</v>
      </c>
      <c r="B367" t="s">
        <v>48</v>
      </c>
      <c r="C367">
        <v>2003</v>
      </c>
      <c r="D367" t="str">
        <f t="shared" si="20"/>
        <v>CEFemale</v>
      </c>
      <c r="E367">
        <v>74.318440796852997</v>
      </c>
      <c r="F367" s="37">
        <f>VLOOKUP(_xlfn.CONCAT(D367,0),'Appendix 4. 2020 IBGE LT'!$E$6:$M$1685,9,FALSE)</f>
        <v>78.654558980650691</v>
      </c>
      <c r="G367" s="37">
        <f>VLOOKUP(_xlfn.CONCAT(D367,0),'Appendix 3b. nax IBGE 2019'!$E$5:$M$1850,9,FALSE)</f>
        <v>78.463281128778348</v>
      </c>
      <c r="H367" s="239">
        <f>INDEX(Summary!$N$5:$Y$88,MATCH(_xlfn.CONCAT(D367,0),Summary!$N$5:$N$88,0),MATCH($H$3,Summary!$N$4:$Y$4,0))</f>
        <v>79.993486455677825</v>
      </c>
      <c r="I367" s="240">
        <f t="shared" si="22"/>
        <v>1.950218375889759E-2</v>
      </c>
      <c r="J367" s="241">
        <f t="shared" si="23"/>
        <v>1.4493718890949785</v>
      </c>
      <c r="K367" s="242">
        <f t="shared" si="21"/>
        <v>75.767812685947973</v>
      </c>
      <c r="L367" s="241"/>
    </row>
    <row r="368" spans="1:12" x14ac:dyDescent="0.2">
      <c r="A368" t="s">
        <v>53</v>
      </c>
      <c r="B368" t="s">
        <v>48</v>
      </c>
      <c r="C368">
        <v>2004</v>
      </c>
      <c r="D368" t="str">
        <f t="shared" si="20"/>
        <v>CEFemale</v>
      </c>
      <c r="E368">
        <v>74.642643402652993</v>
      </c>
      <c r="F368" s="37">
        <f>VLOOKUP(_xlfn.CONCAT(D368,0),'Appendix 4. 2020 IBGE LT'!$E$6:$M$1685,9,FALSE)</f>
        <v>78.654558980650691</v>
      </c>
      <c r="G368" s="37">
        <f>VLOOKUP(_xlfn.CONCAT(D368,0),'Appendix 3b. nax IBGE 2019'!$E$5:$M$1850,9,FALSE)</f>
        <v>78.463281128778348</v>
      </c>
      <c r="H368" s="239">
        <f>INDEX(Summary!$N$5:$Y$88,MATCH(_xlfn.CONCAT(D368,0),Summary!$N$5:$N$88,0),MATCH($H$3,Summary!$N$4:$Y$4,0))</f>
        <v>79.993486455677825</v>
      </c>
      <c r="I368" s="240">
        <f t="shared" si="22"/>
        <v>1.950218375889759E-2</v>
      </c>
      <c r="J368" s="241">
        <f t="shared" si="23"/>
        <v>1.4556945478884036</v>
      </c>
      <c r="K368" s="242">
        <f t="shared" si="21"/>
        <v>76.098337950541392</v>
      </c>
      <c r="L368" s="241"/>
    </row>
    <row r="369" spans="1:12" x14ac:dyDescent="0.2">
      <c r="A369" t="s">
        <v>53</v>
      </c>
      <c r="B369" t="s">
        <v>48</v>
      </c>
      <c r="C369">
        <v>2005</v>
      </c>
      <c r="D369" t="str">
        <f t="shared" si="20"/>
        <v>CEFemale</v>
      </c>
      <c r="E369">
        <v>74.957803015073694</v>
      </c>
      <c r="F369" s="37">
        <f>VLOOKUP(_xlfn.CONCAT(D369,0),'Appendix 4. 2020 IBGE LT'!$E$6:$M$1685,9,FALSE)</f>
        <v>78.654558980650691</v>
      </c>
      <c r="G369" s="37">
        <f>VLOOKUP(_xlfn.CONCAT(D369,0),'Appendix 3b. nax IBGE 2019'!$E$5:$M$1850,9,FALSE)</f>
        <v>78.463281128778348</v>
      </c>
      <c r="H369" s="239">
        <f>INDEX(Summary!$N$5:$Y$88,MATCH(_xlfn.CONCAT(D369,0),Summary!$N$5:$N$88,0),MATCH($H$3,Summary!$N$4:$Y$4,0))</f>
        <v>79.993486455677825</v>
      </c>
      <c r="I369" s="240">
        <f t="shared" si="22"/>
        <v>1.950218375889759E-2</v>
      </c>
      <c r="J369" s="241">
        <f t="shared" si="23"/>
        <v>1.4618408485632151</v>
      </c>
      <c r="K369" s="242">
        <f t="shared" si="21"/>
        <v>76.419643863636907</v>
      </c>
      <c r="L369" s="241"/>
    </row>
    <row r="370" spans="1:12" x14ac:dyDescent="0.2">
      <c r="A370" t="s">
        <v>53</v>
      </c>
      <c r="B370" t="s">
        <v>48</v>
      </c>
      <c r="C370">
        <v>2006</v>
      </c>
      <c r="D370" t="str">
        <f t="shared" si="20"/>
        <v>CEFemale</v>
      </c>
      <c r="E370">
        <v>75.263921066449598</v>
      </c>
      <c r="F370" s="37">
        <f>VLOOKUP(_xlfn.CONCAT(D370,0),'Appendix 4. 2020 IBGE LT'!$E$6:$M$1685,9,FALSE)</f>
        <v>78.654558980650691</v>
      </c>
      <c r="G370" s="37">
        <f>VLOOKUP(_xlfn.CONCAT(D370,0),'Appendix 3b. nax IBGE 2019'!$E$5:$M$1850,9,FALSE)</f>
        <v>78.463281128778348</v>
      </c>
      <c r="H370" s="239">
        <f>INDEX(Summary!$N$5:$Y$88,MATCH(_xlfn.CONCAT(D370,0),Summary!$N$5:$N$88,0),MATCH($H$3,Summary!$N$4:$Y$4,0))</f>
        <v>79.993486455677825</v>
      </c>
      <c r="I370" s="240">
        <f t="shared" si="22"/>
        <v>1.950218375889759E-2</v>
      </c>
      <c r="J370" s="241">
        <f t="shared" si="23"/>
        <v>1.4678108190530634</v>
      </c>
      <c r="K370" s="242">
        <f t="shared" si="21"/>
        <v>76.731731885502654</v>
      </c>
      <c r="L370" s="241"/>
    </row>
    <row r="371" spans="1:12" x14ac:dyDescent="0.2">
      <c r="A371" t="s">
        <v>53</v>
      </c>
      <c r="B371" t="s">
        <v>48</v>
      </c>
      <c r="C371">
        <v>2007</v>
      </c>
      <c r="D371" t="str">
        <f t="shared" si="20"/>
        <v>CEFemale</v>
      </c>
      <c r="E371">
        <v>75.5604095136041</v>
      </c>
      <c r="F371" s="37">
        <f>VLOOKUP(_xlfn.CONCAT(D371,0),'Appendix 4. 2020 IBGE LT'!$E$6:$M$1685,9,FALSE)</f>
        <v>78.654558980650691</v>
      </c>
      <c r="G371" s="37">
        <f>VLOOKUP(_xlfn.CONCAT(D371,0),'Appendix 3b. nax IBGE 2019'!$E$5:$M$1850,9,FALSE)</f>
        <v>78.463281128778348</v>
      </c>
      <c r="H371" s="239">
        <f>INDEX(Summary!$N$5:$Y$88,MATCH(_xlfn.CONCAT(D371,0),Summary!$N$5:$N$88,0),MATCH($H$3,Summary!$N$4:$Y$4,0))</f>
        <v>79.993486455677825</v>
      </c>
      <c r="I371" s="240">
        <f t="shared" si="22"/>
        <v>1.950218375889759E-2</v>
      </c>
      <c r="J371" s="241">
        <f t="shared" si="23"/>
        <v>1.4735929912318608</v>
      </c>
      <c r="K371" s="242">
        <f t="shared" si="21"/>
        <v>77.034002504835954</v>
      </c>
      <c r="L371" s="241"/>
    </row>
    <row r="372" spans="1:12" x14ac:dyDescent="0.2">
      <c r="A372" t="s">
        <v>53</v>
      </c>
      <c r="B372" t="s">
        <v>48</v>
      </c>
      <c r="C372">
        <v>2008</v>
      </c>
      <c r="D372" t="str">
        <f t="shared" si="20"/>
        <v>CEFemale</v>
      </c>
      <c r="E372">
        <v>75.848837002387</v>
      </c>
      <c r="F372" s="37">
        <f>VLOOKUP(_xlfn.CONCAT(D372,0),'Appendix 4. 2020 IBGE LT'!$E$6:$M$1685,9,FALSE)</f>
        <v>78.654558980650691</v>
      </c>
      <c r="G372" s="37">
        <f>VLOOKUP(_xlfn.CONCAT(D372,0),'Appendix 3b. nax IBGE 2019'!$E$5:$M$1850,9,FALSE)</f>
        <v>78.463281128778348</v>
      </c>
      <c r="H372" s="239">
        <f>INDEX(Summary!$N$5:$Y$88,MATCH(_xlfn.CONCAT(D372,0),Summary!$N$5:$N$88,0),MATCH($H$3,Summary!$N$4:$Y$4,0))</f>
        <v>79.993486455677825</v>
      </c>
      <c r="I372" s="240">
        <f t="shared" si="22"/>
        <v>1.950218375889759E-2</v>
      </c>
      <c r="J372" s="241">
        <f t="shared" si="23"/>
        <v>1.4792179571192223</v>
      </c>
      <c r="K372" s="242">
        <f t="shared" si="21"/>
        <v>77.328054959506218</v>
      </c>
      <c r="L372" s="241"/>
    </row>
    <row r="373" spans="1:12" x14ac:dyDescent="0.2">
      <c r="A373" t="s">
        <v>53</v>
      </c>
      <c r="B373" t="s">
        <v>48</v>
      </c>
      <c r="C373">
        <v>2009</v>
      </c>
      <c r="D373" t="str">
        <f t="shared" si="20"/>
        <v>CEFemale</v>
      </c>
      <c r="E373">
        <v>76.127825065586293</v>
      </c>
      <c r="F373" s="37">
        <f>VLOOKUP(_xlfn.CONCAT(D373,0),'Appendix 4. 2020 IBGE LT'!$E$6:$M$1685,9,FALSE)</f>
        <v>78.654558980650691</v>
      </c>
      <c r="G373" s="37">
        <f>VLOOKUP(_xlfn.CONCAT(D373,0),'Appendix 3b. nax IBGE 2019'!$E$5:$M$1850,9,FALSE)</f>
        <v>78.463281128778348</v>
      </c>
      <c r="H373" s="239">
        <f>INDEX(Summary!$N$5:$Y$88,MATCH(_xlfn.CONCAT(D373,0),Summary!$N$5:$N$88,0),MATCH($H$3,Summary!$N$4:$Y$4,0))</f>
        <v>79.993486455677825</v>
      </c>
      <c r="I373" s="240">
        <f t="shared" si="22"/>
        <v>1.950218375889759E-2</v>
      </c>
      <c r="J373" s="241">
        <f t="shared" si="23"/>
        <v>1.4846588335942739</v>
      </c>
      <c r="K373" s="242">
        <f t="shared" si="21"/>
        <v>77.61248389918056</v>
      </c>
      <c r="L373" s="241"/>
    </row>
    <row r="374" spans="1:12" x14ac:dyDescent="0.2">
      <c r="A374" t="s">
        <v>53</v>
      </c>
      <c r="B374" t="s">
        <v>48</v>
      </c>
      <c r="C374">
        <v>2010</v>
      </c>
      <c r="D374" t="str">
        <f t="shared" si="20"/>
        <v>CEFemale</v>
      </c>
      <c r="E374">
        <v>76.399067565507593</v>
      </c>
      <c r="F374" s="37">
        <f>VLOOKUP(_xlfn.CONCAT(D374,0),'Appendix 4. 2020 IBGE LT'!$E$6:$M$1685,9,FALSE)</f>
        <v>78.654558980650691</v>
      </c>
      <c r="G374" s="37">
        <f>VLOOKUP(_xlfn.CONCAT(D374,0),'Appendix 3b. nax IBGE 2019'!$E$5:$M$1850,9,FALSE)</f>
        <v>78.463281128778348</v>
      </c>
      <c r="H374" s="239">
        <f>INDEX(Summary!$N$5:$Y$88,MATCH(_xlfn.CONCAT(D374,0),Summary!$N$5:$N$88,0),MATCH($H$3,Summary!$N$4:$Y$4,0))</f>
        <v>79.993486455677825</v>
      </c>
      <c r="I374" s="240">
        <f t="shared" si="22"/>
        <v>1.950218375889759E-2</v>
      </c>
      <c r="J374" s="241">
        <f t="shared" si="23"/>
        <v>1.4899486546709617</v>
      </c>
      <c r="K374" s="242">
        <f t="shared" si="21"/>
        <v>77.889016220178561</v>
      </c>
      <c r="L374" s="241"/>
    </row>
    <row r="375" spans="1:12" x14ac:dyDescent="0.2">
      <c r="A375" t="s">
        <v>53</v>
      </c>
      <c r="B375" t="s">
        <v>48</v>
      </c>
      <c r="C375">
        <v>2011</v>
      </c>
      <c r="D375" t="str">
        <f t="shared" si="20"/>
        <v>CEFemale</v>
      </c>
      <c r="E375">
        <v>76.660311825589005</v>
      </c>
      <c r="F375" s="37">
        <f>VLOOKUP(_xlfn.CONCAT(D375,0),'Appendix 4. 2020 IBGE LT'!$E$6:$M$1685,9,FALSE)</f>
        <v>78.654558980650691</v>
      </c>
      <c r="G375" s="37">
        <f>VLOOKUP(_xlfn.CONCAT(D375,0),'Appendix 3b. nax IBGE 2019'!$E$5:$M$1850,9,FALSE)</f>
        <v>78.463281128778348</v>
      </c>
      <c r="H375" s="239">
        <f>INDEX(Summary!$N$5:$Y$88,MATCH(_xlfn.CONCAT(D375,0),Summary!$N$5:$N$88,0),MATCH($H$3,Summary!$N$4:$Y$4,0))</f>
        <v>79.993486455677825</v>
      </c>
      <c r="I375" s="240">
        <f t="shared" si="22"/>
        <v>1.950218375889759E-2</v>
      </c>
      <c r="J375" s="241">
        <f t="shared" si="23"/>
        <v>1.4950434882370267</v>
      </c>
      <c r="K375" s="242">
        <f t="shared" si="21"/>
        <v>78.155355313826036</v>
      </c>
      <c r="L375" s="241"/>
    </row>
    <row r="376" spans="1:12" x14ac:dyDescent="0.2">
      <c r="A376" t="s">
        <v>53</v>
      </c>
      <c r="B376" t="s">
        <v>48</v>
      </c>
      <c r="C376">
        <v>2012</v>
      </c>
      <c r="D376" t="str">
        <f t="shared" si="20"/>
        <v>CEFemale</v>
      </c>
      <c r="E376">
        <v>76.913203917508895</v>
      </c>
      <c r="F376" s="37">
        <f>VLOOKUP(_xlfn.CONCAT(D376,0),'Appendix 4. 2020 IBGE LT'!$E$6:$M$1685,9,FALSE)</f>
        <v>78.654558980650691</v>
      </c>
      <c r="G376" s="37">
        <f>VLOOKUP(_xlfn.CONCAT(D376,0),'Appendix 3b. nax IBGE 2019'!$E$5:$M$1850,9,FALSE)</f>
        <v>78.463281128778348</v>
      </c>
      <c r="H376" s="239">
        <f>INDEX(Summary!$N$5:$Y$88,MATCH(_xlfn.CONCAT(D376,0),Summary!$N$5:$N$88,0),MATCH($H$3,Summary!$N$4:$Y$4,0))</f>
        <v>79.993486455677825</v>
      </c>
      <c r="I376" s="240">
        <f t="shared" si="22"/>
        <v>1.950218375889759E-2</v>
      </c>
      <c r="J376" s="241">
        <f t="shared" si="23"/>
        <v>1.4999754362848206</v>
      </c>
      <c r="K376" s="242">
        <f t="shared" si="21"/>
        <v>78.413179353793709</v>
      </c>
      <c r="L376" s="241"/>
    </row>
    <row r="377" spans="1:12" x14ac:dyDescent="0.2">
      <c r="A377" t="s">
        <v>53</v>
      </c>
      <c r="B377" t="s">
        <v>48</v>
      </c>
      <c r="C377">
        <v>2013</v>
      </c>
      <c r="D377" t="str">
        <f t="shared" si="20"/>
        <v>CEFemale</v>
      </c>
      <c r="E377">
        <v>77.157869522136195</v>
      </c>
      <c r="F377" s="37">
        <f>VLOOKUP(_xlfn.CONCAT(D377,0),'Appendix 4. 2020 IBGE LT'!$E$6:$M$1685,9,FALSE)</f>
        <v>78.654558980650691</v>
      </c>
      <c r="G377" s="37">
        <f>VLOOKUP(_xlfn.CONCAT(D377,0),'Appendix 3b. nax IBGE 2019'!$E$5:$M$1850,9,FALSE)</f>
        <v>78.463281128778348</v>
      </c>
      <c r="H377" s="239">
        <f>INDEX(Summary!$N$5:$Y$88,MATCH(_xlfn.CONCAT(D377,0),Summary!$N$5:$N$88,0),MATCH($H$3,Summary!$N$4:$Y$4,0))</f>
        <v>79.993486455677825</v>
      </c>
      <c r="I377" s="240">
        <f t="shared" si="22"/>
        <v>1.950218375889759E-2</v>
      </c>
      <c r="J377" s="241">
        <f t="shared" si="23"/>
        <v>1.5047469498657438</v>
      </c>
      <c r="K377" s="242">
        <f t="shared" si="21"/>
        <v>78.662616472001943</v>
      </c>
      <c r="L377" s="241"/>
    </row>
    <row r="378" spans="1:12" x14ac:dyDescent="0.2">
      <c r="A378" t="s">
        <v>53</v>
      </c>
      <c r="B378" t="s">
        <v>48</v>
      </c>
      <c r="C378">
        <v>2014</v>
      </c>
      <c r="D378" t="str">
        <f t="shared" si="20"/>
        <v>CEFemale</v>
      </c>
      <c r="E378">
        <v>77.394443442613394</v>
      </c>
      <c r="F378" s="37">
        <f>VLOOKUP(_xlfn.CONCAT(D378,0),'Appendix 4. 2020 IBGE LT'!$E$6:$M$1685,9,FALSE)</f>
        <v>78.654558980650691</v>
      </c>
      <c r="G378" s="37">
        <f>VLOOKUP(_xlfn.CONCAT(D378,0),'Appendix 3b. nax IBGE 2019'!$E$5:$M$1850,9,FALSE)</f>
        <v>78.463281128778348</v>
      </c>
      <c r="H378" s="239">
        <f>INDEX(Summary!$N$5:$Y$88,MATCH(_xlfn.CONCAT(D378,0),Summary!$N$5:$N$88,0),MATCH($H$3,Summary!$N$4:$Y$4,0))</f>
        <v>79.993486455677825</v>
      </c>
      <c r="I378" s="240">
        <f t="shared" si="22"/>
        <v>1.950218375889759E-2</v>
      </c>
      <c r="J378" s="241">
        <f t="shared" si="23"/>
        <v>1.509360657935453</v>
      </c>
      <c r="K378" s="242">
        <f t="shared" si="21"/>
        <v>78.903804100548854</v>
      </c>
      <c r="L378" s="241"/>
    </row>
    <row r="379" spans="1:12" x14ac:dyDescent="0.2">
      <c r="A379" t="s">
        <v>53</v>
      </c>
      <c r="B379" t="s">
        <v>48</v>
      </c>
      <c r="C379">
        <v>2015</v>
      </c>
      <c r="D379" t="str">
        <f t="shared" si="20"/>
        <v>CEFemale</v>
      </c>
      <c r="E379">
        <v>77.624763956883598</v>
      </c>
      <c r="F379" s="37">
        <f>VLOOKUP(_xlfn.CONCAT(D379,0),'Appendix 4. 2020 IBGE LT'!$E$6:$M$1685,9,FALSE)</f>
        <v>78.654558980650691</v>
      </c>
      <c r="G379" s="37">
        <f>VLOOKUP(_xlfn.CONCAT(D379,0),'Appendix 3b. nax IBGE 2019'!$E$5:$M$1850,9,FALSE)</f>
        <v>78.463281128778348</v>
      </c>
      <c r="H379" s="239">
        <f>INDEX(Summary!$N$5:$Y$88,MATCH(_xlfn.CONCAT(D379,0),Summary!$N$5:$N$88,0),MATCH($H$3,Summary!$N$4:$Y$4,0))</f>
        <v>79.993486455677825</v>
      </c>
      <c r="I379" s="240">
        <f t="shared" si="22"/>
        <v>1.950218375889759E-2</v>
      </c>
      <c r="J379" s="241">
        <f t="shared" si="23"/>
        <v>1.5138524109281943</v>
      </c>
      <c r="K379" s="242">
        <f t="shared" si="21"/>
        <v>79.138616367811792</v>
      </c>
      <c r="L379" s="241"/>
    </row>
    <row r="380" spans="1:12" x14ac:dyDescent="0.2">
      <c r="A380" t="s">
        <v>53</v>
      </c>
      <c r="B380" t="s">
        <v>48</v>
      </c>
      <c r="C380">
        <v>2016</v>
      </c>
      <c r="D380" t="str">
        <f t="shared" si="20"/>
        <v>CEFemale</v>
      </c>
      <c r="E380">
        <v>77.845751101479394</v>
      </c>
      <c r="F380" s="37">
        <f>VLOOKUP(_xlfn.CONCAT(D380,0),'Appendix 4. 2020 IBGE LT'!$E$6:$M$1685,9,FALSE)</f>
        <v>78.654558980650691</v>
      </c>
      <c r="G380" s="37">
        <f>VLOOKUP(_xlfn.CONCAT(D380,0),'Appendix 3b. nax IBGE 2019'!$E$5:$M$1850,9,FALSE)</f>
        <v>78.463281128778348</v>
      </c>
      <c r="H380" s="239">
        <f>INDEX(Summary!$N$5:$Y$88,MATCH(_xlfn.CONCAT(D380,0),Summary!$N$5:$N$88,0),MATCH($H$3,Summary!$N$4:$Y$4,0))</f>
        <v>79.993486455677825</v>
      </c>
      <c r="I380" s="240">
        <f t="shared" si="22"/>
        <v>1.950218375889759E-2</v>
      </c>
      <c r="J380" s="241">
        <f t="shared" si="23"/>
        <v>1.5181621428304557</v>
      </c>
      <c r="K380" s="242">
        <f t="shared" si="21"/>
        <v>79.363913244309856</v>
      </c>
      <c r="L380" s="241"/>
    </row>
    <row r="381" spans="1:12" x14ac:dyDescent="0.2">
      <c r="A381" t="s">
        <v>53</v>
      </c>
      <c r="B381" t="s">
        <v>48</v>
      </c>
      <c r="C381">
        <v>2017</v>
      </c>
      <c r="D381" t="str">
        <f t="shared" si="20"/>
        <v>CEFemale</v>
      </c>
      <c r="E381">
        <v>78.059052819865599</v>
      </c>
      <c r="F381" s="37">
        <f>VLOOKUP(_xlfn.CONCAT(D381,0),'Appendix 4. 2020 IBGE LT'!$E$6:$M$1685,9,FALSE)</f>
        <v>78.654558980650691</v>
      </c>
      <c r="G381" s="37">
        <f>VLOOKUP(_xlfn.CONCAT(D381,0),'Appendix 3b. nax IBGE 2019'!$E$5:$M$1850,9,FALSE)</f>
        <v>78.463281128778348</v>
      </c>
      <c r="H381" s="239">
        <f>INDEX(Summary!$N$5:$Y$88,MATCH(_xlfn.CONCAT(D381,0),Summary!$N$5:$N$88,0),MATCH($H$3,Summary!$N$4:$Y$4,0))</f>
        <v>79.993486455677825</v>
      </c>
      <c r="I381" s="240">
        <f t="shared" si="22"/>
        <v>1.950218375889759E-2</v>
      </c>
      <c r="J381" s="241">
        <f t="shared" si="23"/>
        <v>1.522321992138512</v>
      </c>
      <c r="K381" s="242">
        <f t="shared" si="21"/>
        <v>79.581374812004114</v>
      </c>
      <c r="L381" s="241"/>
    </row>
    <row r="382" spans="1:12" x14ac:dyDescent="0.2">
      <c r="A382" t="s">
        <v>53</v>
      </c>
      <c r="B382" t="s">
        <v>48</v>
      </c>
      <c r="C382">
        <v>2018</v>
      </c>
      <c r="D382" t="str">
        <f t="shared" si="20"/>
        <v>CEFemale</v>
      </c>
      <c r="E382">
        <v>78.264838244407898</v>
      </c>
      <c r="F382" s="37">
        <f>VLOOKUP(_xlfn.CONCAT(D382,0),'Appendix 4. 2020 IBGE LT'!$E$6:$M$1685,9,FALSE)</f>
        <v>78.654558980650691</v>
      </c>
      <c r="G382" s="37">
        <f>VLOOKUP(_xlfn.CONCAT(D382,0),'Appendix 3b. nax IBGE 2019'!$E$5:$M$1850,9,FALSE)</f>
        <v>78.463281128778348</v>
      </c>
      <c r="H382" s="239">
        <f>INDEX(Summary!$N$5:$Y$88,MATCH(_xlfn.CONCAT(D382,0),Summary!$N$5:$N$88,0),MATCH($H$3,Summary!$N$4:$Y$4,0))</f>
        <v>79.993486455677825</v>
      </c>
      <c r="I382" s="240">
        <f t="shared" si="22"/>
        <v>1.950218375889759E-2</v>
      </c>
      <c r="J382" s="241">
        <f t="shared" si="23"/>
        <v>1.5263352573028386</v>
      </c>
      <c r="K382" s="242">
        <f t="shared" si="21"/>
        <v>79.79117350171073</v>
      </c>
      <c r="L382" s="241"/>
    </row>
    <row r="383" spans="1:12" x14ac:dyDescent="0.2">
      <c r="A383" t="s">
        <v>53</v>
      </c>
      <c r="B383" t="s">
        <v>48</v>
      </c>
      <c r="C383">
        <v>2019</v>
      </c>
      <c r="D383" t="str">
        <f t="shared" si="20"/>
        <v>CEFemale</v>
      </c>
      <c r="E383">
        <v>78.463281128778306</v>
      </c>
      <c r="F383" s="37">
        <f>VLOOKUP(_xlfn.CONCAT(D383,0),'Appendix 4. 2020 IBGE LT'!$E$6:$M$1685,9,FALSE)</f>
        <v>78.654558980650691</v>
      </c>
      <c r="G383" s="37">
        <f>VLOOKUP(_xlfn.CONCAT(D383,0),'Appendix 3b. nax IBGE 2019'!$E$5:$M$1850,9,FALSE)</f>
        <v>78.463281128778348</v>
      </c>
      <c r="H383" s="239">
        <f>INDEX(Summary!$N$5:$Y$88,MATCH(_xlfn.CONCAT(D383,0),Summary!$N$5:$N$88,0),MATCH($H$3,Summary!$N$4:$Y$4,0))</f>
        <v>79.993486455677825</v>
      </c>
      <c r="I383" s="240">
        <f t="shared" si="22"/>
        <v>1.950218375889759E-2</v>
      </c>
      <c r="J383" s="241">
        <f t="shared" si="23"/>
        <v>1.530205326899476</v>
      </c>
      <c r="K383" s="242">
        <f t="shared" si="21"/>
        <v>79.993486455677782</v>
      </c>
      <c r="L383" s="241"/>
    </row>
    <row r="384" spans="1:12" x14ac:dyDescent="0.2">
      <c r="A384" t="s">
        <v>53</v>
      </c>
      <c r="B384" t="s">
        <v>47</v>
      </c>
      <c r="C384">
        <v>2000</v>
      </c>
      <c r="D384" t="str">
        <f t="shared" si="20"/>
        <v>CEMale</v>
      </c>
      <c r="E384">
        <v>65.752434315908104</v>
      </c>
      <c r="F384" s="37">
        <f>VLOOKUP(_xlfn.CONCAT(D384,0),'Appendix 4. 2020 IBGE LT'!$E$6:$M$1685,9,FALSE)</f>
        <v>70.753524874353772</v>
      </c>
      <c r="G384" s="37">
        <f>VLOOKUP(_xlfn.CONCAT(D384,0),'Appendix 3b. nax IBGE 2019'!$E$5:$M$1850,9,FALSE)</f>
        <v>70.548084471323662</v>
      </c>
      <c r="H384" s="239">
        <f>INDEX(Summary!$N$5:$Y$88,MATCH(_xlfn.CONCAT(D384,0),Summary!$N$5:$N$88,0),MATCH($H$3,Summary!$N$4:$Y$4,0))</f>
        <v>73.247273384807116</v>
      </c>
      <c r="I384" s="240">
        <f t="shared" si="22"/>
        <v>3.8260272177632525E-2</v>
      </c>
      <c r="J384" s="241">
        <f t="shared" si="23"/>
        <v>2.515706033268549</v>
      </c>
      <c r="K384" s="242">
        <f t="shared" si="21"/>
        <v>68.268140349176647</v>
      </c>
      <c r="L384" s="241"/>
    </row>
    <row r="385" spans="1:12" x14ac:dyDescent="0.2">
      <c r="A385" t="s">
        <v>53</v>
      </c>
      <c r="B385" t="s">
        <v>47</v>
      </c>
      <c r="C385">
        <v>2001</v>
      </c>
      <c r="D385" t="str">
        <f t="shared" si="20"/>
        <v>CEMale</v>
      </c>
      <c r="E385">
        <v>66.051338856037006</v>
      </c>
      <c r="F385" s="37">
        <f>VLOOKUP(_xlfn.CONCAT(D385,0),'Appendix 4. 2020 IBGE LT'!$E$6:$M$1685,9,FALSE)</f>
        <v>70.753524874353772</v>
      </c>
      <c r="G385" s="37">
        <f>VLOOKUP(_xlfn.CONCAT(D385,0),'Appendix 3b. nax IBGE 2019'!$E$5:$M$1850,9,FALSE)</f>
        <v>70.548084471323662</v>
      </c>
      <c r="H385" s="239">
        <f>INDEX(Summary!$N$5:$Y$88,MATCH(_xlfn.CONCAT(D385,0),Summary!$N$5:$N$88,0),MATCH($H$3,Summary!$N$4:$Y$4,0))</f>
        <v>73.247273384807116</v>
      </c>
      <c r="I385" s="240">
        <f t="shared" si="22"/>
        <v>3.8260272177632525E-2</v>
      </c>
      <c r="J385" s="241">
        <f t="shared" si="23"/>
        <v>2.5271422023290109</v>
      </c>
      <c r="K385" s="242">
        <f t="shared" si="21"/>
        <v>68.578481058366023</v>
      </c>
      <c r="L385" s="241"/>
    </row>
    <row r="386" spans="1:12" x14ac:dyDescent="0.2">
      <c r="A386" t="s">
        <v>53</v>
      </c>
      <c r="B386" t="s">
        <v>47</v>
      </c>
      <c r="C386">
        <v>2002</v>
      </c>
      <c r="D386" t="str">
        <f t="shared" si="20"/>
        <v>CEMale</v>
      </c>
      <c r="E386">
        <v>66.342788816332899</v>
      </c>
      <c r="F386" s="37">
        <f>VLOOKUP(_xlfn.CONCAT(D386,0),'Appendix 4. 2020 IBGE LT'!$E$6:$M$1685,9,FALSE)</f>
        <v>70.753524874353772</v>
      </c>
      <c r="G386" s="37">
        <f>VLOOKUP(_xlfn.CONCAT(D386,0),'Appendix 3b. nax IBGE 2019'!$E$5:$M$1850,9,FALSE)</f>
        <v>70.548084471323662</v>
      </c>
      <c r="H386" s="239">
        <f>INDEX(Summary!$N$5:$Y$88,MATCH(_xlfn.CONCAT(D386,0),Summary!$N$5:$N$88,0),MATCH($H$3,Summary!$N$4:$Y$4,0))</f>
        <v>73.247273384807116</v>
      </c>
      <c r="I386" s="240">
        <f t="shared" si="22"/>
        <v>3.8260272177632525E-2</v>
      </c>
      <c r="J386" s="241">
        <f t="shared" si="23"/>
        <v>2.5382931571360916</v>
      </c>
      <c r="K386" s="242">
        <f t="shared" si="21"/>
        <v>68.881081973468994</v>
      </c>
      <c r="L386" s="241"/>
    </row>
    <row r="387" spans="1:12" x14ac:dyDescent="0.2">
      <c r="A387" t="s">
        <v>53</v>
      </c>
      <c r="B387" t="s">
        <v>47</v>
      </c>
      <c r="C387">
        <v>2003</v>
      </c>
      <c r="D387" t="str">
        <f t="shared" si="20"/>
        <v>CEMale</v>
      </c>
      <c r="E387">
        <v>66.627960656873398</v>
      </c>
      <c r="F387" s="37">
        <f>VLOOKUP(_xlfn.CONCAT(D387,0),'Appendix 4. 2020 IBGE LT'!$E$6:$M$1685,9,FALSE)</f>
        <v>70.753524874353772</v>
      </c>
      <c r="G387" s="37">
        <f>VLOOKUP(_xlfn.CONCAT(D387,0),'Appendix 3b. nax IBGE 2019'!$E$5:$M$1850,9,FALSE)</f>
        <v>70.548084471323662</v>
      </c>
      <c r="H387" s="239">
        <f>INDEX(Summary!$N$5:$Y$88,MATCH(_xlfn.CONCAT(D387,0),Summary!$N$5:$N$88,0),MATCH($H$3,Summary!$N$4:$Y$4,0))</f>
        <v>73.247273384807116</v>
      </c>
      <c r="I387" s="240">
        <f t="shared" si="22"/>
        <v>3.8260272177632525E-2</v>
      </c>
      <c r="J387" s="241">
        <f t="shared" si="23"/>
        <v>2.5492039093725678</v>
      </c>
      <c r="K387" s="242">
        <f t="shared" si="21"/>
        <v>69.177164566245963</v>
      </c>
      <c r="L387" s="241"/>
    </row>
    <row r="388" spans="1:12" x14ac:dyDescent="0.2">
      <c r="A388" t="s">
        <v>53</v>
      </c>
      <c r="B388" t="s">
        <v>47</v>
      </c>
      <c r="C388">
        <v>2004</v>
      </c>
      <c r="D388" t="str">
        <f t="shared" ref="D388:D451" si="24">_xlfn.CONCAT(A388,B388)</f>
        <v>CEMale</v>
      </c>
      <c r="E388">
        <v>66.907753031057197</v>
      </c>
      <c r="F388" s="37">
        <f>VLOOKUP(_xlfn.CONCAT(D388,0),'Appendix 4. 2020 IBGE LT'!$E$6:$M$1685,9,FALSE)</f>
        <v>70.753524874353772</v>
      </c>
      <c r="G388" s="37">
        <f>VLOOKUP(_xlfn.CONCAT(D388,0),'Appendix 3b. nax IBGE 2019'!$E$5:$M$1850,9,FALSE)</f>
        <v>70.548084471323662</v>
      </c>
      <c r="H388" s="239">
        <f>INDEX(Summary!$N$5:$Y$88,MATCH(_xlfn.CONCAT(D388,0),Summary!$N$5:$N$88,0),MATCH($H$3,Summary!$N$4:$Y$4,0))</f>
        <v>73.247273384807116</v>
      </c>
      <c r="I388" s="240">
        <f t="shared" si="22"/>
        <v>3.8260272177632525E-2</v>
      </c>
      <c r="J388" s="241">
        <f t="shared" si="23"/>
        <v>2.5599088417620659</v>
      </c>
      <c r="K388" s="242">
        <f t="shared" ref="K388:K451" si="25">E388+J388</f>
        <v>69.467661872819264</v>
      </c>
      <c r="L388" s="241"/>
    </row>
    <row r="389" spans="1:12" x14ac:dyDescent="0.2">
      <c r="A389" t="s">
        <v>53</v>
      </c>
      <c r="B389" t="s">
        <v>47</v>
      </c>
      <c r="C389">
        <v>2005</v>
      </c>
      <c r="D389" t="str">
        <f t="shared" si="24"/>
        <v>CEMale</v>
      </c>
      <c r="E389">
        <v>67.182763072419107</v>
      </c>
      <c r="F389" s="37">
        <f>VLOOKUP(_xlfn.CONCAT(D389,0),'Appendix 4. 2020 IBGE LT'!$E$6:$M$1685,9,FALSE)</f>
        <v>70.753524874353772</v>
      </c>
      <c r="G389" s="37">
        <f>VLOOKUP(_xlfn.CONCAT(D389,0),'Appendix 3b. nax IBGE 2019'!$E$5:$M$1850,9,FALSE)</f>
        <v>70.548084471323662</v>
      </c>
      <c r="H389" s="239">
        <f>INDEX(Summary!$N$5:$Y$88,MATCH(_xlfn.CONCAT(D389,0),Summary!$N$5:$N$88,0),MATCH($H$3,Summary!$N$4:$Y$4,0))</f>
        <v>73.247273384807116</v>
      </c>
      <c r="I389" s="240">
        <f t="shared" ref="I389:I452" si="26">(H389-$G389)/$G389</f>
        <v>3.8260272177632525E-2</v>
      </c>
      <c r="J389" s="241">
        <f t="shared" ref="J389:J452" si="27">E389*I389</f>
        <v>2.5704308007961547</v>
      </c>
      <c r="K389" s="242">
        <f t="shared" si="25"/>
        <v>69.753193873215267</v>
      </c>
      <c r="L389" s="241"/>
    </row>
    <row r="390" spans="1:12" x14ac:dyDescent="0.2">
      <c r="A390" t="s">
        <v>53</v>
      </c>
      <c r="B390" t="s">
        <v>47</v>
      </c>
      <c r="C390">
        <v>2006</v>
      </c>
      <c r="D390" t="str">
        <f t="shared" si="24"/>
        <v>CEMale</v>
      </c>
      <c r="E390">
        <v>67.453316714351303</v>
      </c>
      <c r="F390" s="37">
        <f>VLOOKUP(_xlfn.CONCAT(D390,0),'Appendix 4. 2020 IBGE LT'!$E$6:$M$1685,9,FALSE)</f>
        <v>70.753524874353772</v>
      </c>
      <c r="G390" s="37">
        <f>VLOOKUP(_xlfn.CONCAT(D390,0),'Appendix 3b. nax IBGE 2019'!$E$5:$M$1850,9,FALSE)</f>
        <v>70.548084471323662</v>
      </c>
      <c r="H390" s="239">
        <f>INDEX(Summary!$N$5:$Y$88,MATCH(_xlfn.CONCAT(D390,0),Summary!$N$5:$N$88,0),MATCH($H$3,Summary!$N$4:$Y$4,0))</f>
        <v>73.247273384807116</v>
      </c>
      <c r="I390" s="240">
        <f t="shared" si="26"/>
        <v>3.8260272177632525E-2</v>
      </c>
      <c r="J390" s="241">
        <f t="shared" si="27"/>
        <v>2.5807822567751302</v>
      </c>
      <c r="K390" s="242">
        <f t="shared" si="25"/>
        <v>70.03409897112644</v>
      </c>
      <c r="L390" s="241"/>
    </row>
    <row r="391" spans="1:12" x14ac:dyDescent="0.2">
      <c r="A391" t="s">
        <v>53</v>
      </c>
      <c r="B391" t="s">
        <v>47</v>
      </c>
      <c r="C391">
        <v>2007</v>
      </c>
      <c r="D391" t="str">
        <f t="shared" si="24"/>
        <v>CEMale</v>
      </c>
      <c r="E391">
        <v>67.720864894752793</v>
      </c>
      <c r="F391" s="37">
        <f>VLOOKUP(_xlfn.CONCAT(D391,0),'Appendix 4. 2020 IBGE LT'!$E$6:$M$1685,9,FALSE)</f>
        <v>70.753524874353772</v>
      </c>
      <c r="G391" s="37">
        <f>VLOOKUP(_xlfn.CONCAT(D391,0),'Appendix 3b. nax IBGE 2019'!$E$5:$M$1850,9,FALSE)</f>
        <v>70.548084471323662</v>
      </c>
      <c r="H391" s="239">
        <f>INDEX(Summary!$N$5:$Y$88,MATCH(_xlfn.CONCAT(D391,0),Summary!$N$5:$N$88,0),MATCH($H$3,Summary!$N$4:$Y$4,0))</f>
        <v>73.247273384807116</v>
      </c>
      <c r="I391" s="240">
        <f t="shared" si="26"/>
        <v>3.8260272177632525E-2</v>
      </c>
      <c r="J391" s="241">
        <f t="shared" si="27"/>
        <v>2.5910187229779216</v>
      </c>
      <c r="K391" s="242">
        <f t="shared" si="25"/>
        <v>70.311883617730714</v>
      </c>
      <c r="L391" s="241"/>
    </row>
    <row r="392" spans="1:12" x14ac:dyDescent="0.2">
      <c r="A392" t="s">
        <v>53</v>
      </c>
      <c r="B392" t="s">
        <v>47</v>
      </c>
      <c r="C392">
        <v>2008</v>
      </c>
      <c r="D392" t="str">
        <f t="shared" si="24"/>
        <v>CEMale</v>
      </c>
      <c r="E392">
        <v>67.983691724107103</v>
      </c>
      <c r="F392" s="37">
        <f>VLOOKUP(_xlfn.CONCAT(D392,0),'Appendix 4. 2020 IBGE LT'!$E$6:$M$1685,9,FALSE)</f>
        <v>70.753524874353772</v>
      </c>
      <c r="G392" s="37">
        <f>VLOOKUP(_xlfn.CONCAT(D392,0),'Appendix 3b. nax IBGE 2019'!$E$5:$M$1850,9,FALSE)</f>
        <v>70.548084471323662</v>
      </c>
      <c r="H392" s="239">
        <f>INDEX(Summary!$N$5:$Y$88,MATCH(_xlfn.CONCAT(D392,0),Summary!$N$5:$N$88,0),MATCH($H$3,Summary!$N$4:$Y$4,0))</f>
        <v>73.247273384807116</v>
      </c>
      <c r="I392" s="240">
        <f t="shared" si="26"/>
        <v>3.8260272177632525E-2</v>
      </c>
      <c r="J392" s="241">
        <f t="shared" si="27"/>
        <v>2.6010745490046014</v>
      </c>
      <c r="K392" s="242">
        <f t="shared" si="25"/>
        <v>70.584766273111711</v>
      </c>
      <c r="L392" s="241"/>
    </row>
    <row r="393" spans="1:12" x14ac:dyDescent="0.2">
      <c r="A393" t="s">
        <v>53</v>
      </c>
      <c r="B393" t="s">
        <v>47</v>
      </c>
      <c r="C393">
        <v>2009</v>
      </c>
      <c r="D393" t="str">
        <f t="shared" si="24"/>
        <v>CEMale</v>
      </c>
      <c r="E393">
        <v>68.239729535007299</v>
      </c>
      <c r="F393" s="37">
        <f>VLOOKUP(_xlfn.CONCAT(D393,0),'Appendix 4. 2020 IBGE LT'!$E$6:$M$1685,9,FALSE)</f>
        <v>70.753524874353772</v>
      </c>
      <c r="G393" s="37">
        <f>VLOOKUP(_xlfn.CONCAT(D393,0),'Appendix 3b. nax IBGE 2019'!$E$5:$M$1850,9,FALSE)</f>
        <v>70.548084471323662</v>
      </c>
      <c r="H393" s="239">
        <f>INDEX(Summary!$N$5:$Y$88,MATCH(_xlfn.CONCAT(D393,0),Summary!$N$5:$N$88,0),MATCH($H$3,Summary!$N$4:$Y$4,0))</f>
        <v>73.247273384807116</v>
      </c>
      <c r="I393" s="240">
        <f t="shared" si="26"/>
        <v>3.8260272177632525E-2</v>
      </c>
      <c r="J393" s="241">
        <f t="shared" si="27"/>
        <v>2.6108706253374083</v>
      </c>
      <c r="K393" s="242">
        <f t="shared" si="25"/>
        <v>70.850600160344712</v>
      </c>
      <c r="L393" s="241"/>
    </row>
    <row r="394" spans="1:12" x14ac:dyDescent="0.2">
      <c r="A394" t="s">
        <v>53</v>
      </c>
      <c r="B394" t="s">
        <v>47</v>
      </c>
      <c r="C394">
        <v>2010</v>
      </c>
      <c r="D394" t="str">
        <f t="shared" si="24"/>
        <v>CEMale</v>
      </c>
      <c r="E394">
        <v>68.491590010233693</v>
      </c>
      <c r="F394" s="37">
        <f>VLOOKUP(_xlfn.CONCAT(D394,0),'Appendix 4. 2020 IBGE LT'!$E$6:$M$1685,9,FALSE)</f>
        <v>70.753524874353772</v>
      </c>
      <c r="G394" s="37">
        <f>VLOOKUP(_xlfn.CONCAT(D394,0),'Appendix 3b. nax IBGE 2019'!$E$5:$M$1850,9,FALSE)</f>
        <v>70.548084471323662</v>
      </c>
      <c r="H394" s="239">
        <f>INDEX(Summary!$N$5:$Y$88,MATCH(_xlfn.CONCAT(D394,0),Summary!$N$5:$N$88,0),MATCH($H$3,Summary!$N$4:$Y$4,0))</f>
        <v>73.247273384807116</v>
      </c>
      <c r="I394" s="240">
        <f t="shared" si="26"/>
        <v>3.8260272177632525E-2</v>
      </c>
      <c r="J394" s="241">
        <f t="shared" si="27"/>
        <v>2.6205068756703578</v>
      </c>
      <c r="K394" s="242">
        <f t="shared" si="25"/>
        <v>71.112096885904052</v>
      </c>
      <c r="L394" s="241"/>
    </row>
    <row r="395" spans="1:12" x14ac:dyDescent="0.2">
      <c r="A395" t="s">
        <v>53</v>
      </c>
      <c r="B395" t="s">
        <v>47</v>
      </c>
      <c r="C395">
        <v>2011</v>
      </c>
      <c r="D395" t="str">
        <f t="shared" si="24"/>
        <v>CEMale</v>
      </c>
      <c r="E395">
        <v>68.741632166948094</v>
      </c>
      <c r="F395" s="37">
        <f>VLOOKUP(_xlfn.CONCAT(D395,0),'Appendix 4. 2020 IBGE LT'!$E$6:$M$1685,9,FALSE)</f>
        <v>70.753524874353772</v>
      </c>
      <c r="G395" s="37">
        <f>VLOOKUP(_xlfn.CONCAT(D395,0),'Appendix 3b. nax IBGE 2019'!$E$5:$M$1850,9,FALSE)</f>
        <v>70.548084471323662</v>
      </c>
      <c r="H395" s="239">
        <f>INDEX(Summary!$N$5:$Y$88,MATCH(_xlfn.CONCAT(D395,0),Summary!$N$5:$N$88,0),MATCH($H$3,Summary!$N$4:$Y$4,0))</f>
        <v>73.247273384807116</v>
      </c>
      <c r="I395" s="240">
        <f t="shared" si="26"/>
        <v>3.8260272177632525E-2</v>
      </c>
      <c r="J395" s="241">
        <f t="shared" si="27"/>
        <v>2.6300735566421332</v>
      </c>
      <c r="K395" s="242">
        <f t="shared" si="25"/>
        <v>71.371705723590225</v>
      </c>
      <c r="L395" s="241"/>
    </row>
    <row r="396" spans="1:12" x14ac:dyDescent="0.2">
      <c r="A396" t="s">
        <v>53</v>
      </c>
      <c r="B396" t="s">
        <v>47</v>
      </c>
      <c r="C396">
        <v>2012</v>
      </c>
      <c r="D396" t="str">
        <f t="shared" si="24"/>
        <v>CEMale</v>
      </c>
      <c r="E396">
        <v>68.984066663271193</v>
      </c>
      <c r="F396" s="37">
        <f>VLOOKUP(_xlfn.CONCAT(D396,0),'Appendix 4. 2020 IBGE LT'!$E$6:$M$1685,9,FALSE)</f>
        <v>70.753524874353772</v>
      </c>
      <c r="G396" s="37">
        <f>VLOOKUP(_xlfn.CONCAT(D396,0),'Appendix 3b. nax IBGE 2019'!$E$5:$M$1850,9,FALSE)</f>
        <v>70.548084471323662</v>
      </c>
      <c r="H396" s="239">
        <f>INDEX(Summary!$N$5:$Y$88,MATCH(_xlfn.CONCAT(D396,0),Summary!$N$5:$N$88,0),MATCH($H$3,Summary!$N$4:$Y$4,0))</f>
        <v>73.247273384807116</v>
      </c>
      <c r="I396" s="240">
        <f t="shared" si="26"/>
        <v>3.8260272177632525E-2</v>
      </c>
      <c r="J396" s="241">
        <f t="shared" si="27"/>
        <v>2.6393491664567024</v>
      </c>
      <c r="K396" s="242">
        <f t="shared" si="25"/>
        <v>71.62341582972789</v>
      </c>
      <c r="L396" s="241"/>
    </row>
    <row r="397" spans="1:12" x14ac:dyDescent="0.2">
      <c r="A397" t="s">
        <v>53</v>
      </c>
      <c r="B397" t="s">
        <v>47</v>
      </c>
      <c r="C397">
        <v>2013</v>
      </c>
      <c r="D397" t="str">
        <f t="shared" si="24"/>
        <v>CEMale</v>
      </c>
      <c r="E397">
        <v>69.222544468877899</v>
      </c>
      <c r="F397" s="37">
        <f>VLOOKUP(_xlfn.CONCAT(D397,0),'Appendix 4. 2020 IBGE LT'!$E$6:$M$1685,9,FALSE)</f>
        <v>70.753524874353772</v>
      </c>
      <c r="G397" s="37">
        <f>VLOOKUP(_xlfn.CONCAT(D397,0),'Appendix 3b. nax IBGE 2019'!$E$5:$M$1850,9,FALSE)</f>
        <v>70.548084471323662</v>
      </c>
      <c r="H397" s="239">
        <f>INDEX(Summary!$N$5:$Y$88,MATCH(_xlfn.CONCAT(D397,0),Summary!$N$5:$N$88,0),MATCH($H$3,Summary!$N$4:$Y$4,0))</f>
        <v>73.247273384807116</v>
      </c>
      <c r="I397" s="240">
        <f t="shared" si="26"/>
        <v>3.8260272177632525E-2</v>
      </c>
      <c r="J397" s="241">
        <f t="shared" si="27"/>
        <v>2.6484733922075394</v>
      </c>
      <c r="K397" s="242">
        <f t="shared" si="25"/>
        <v>71.871017861085434</v>
      </c>
      <c r="L397" s="241"/>
    </row>
    <row r="398" spans="1:12" x14ac:dyDescent="0.2">
      <c r="A398" t="s">
        <v>53</v>
      </c>
      <c r="B398" t="s">
        <v>47</v>
      </c>
      <c r="C398">
        <v>2014</v>
      </c>
      <c r="D398" t="str">
        <f t="shared" si="24"/>
        <v>CEMale</v>
      </c>
      <c r="E398">
        <v>69.455978061691297</v>
      </c>
      <c r="F398" s="37">
        <f>VLOOKUP(_xlfn.CONCAT(D398,0),'Appendix 4. 2020 IBGE LT'!$E$6:$M$1685,9,FALSE)</f>
        <v>70.753524874353772</v>
      </c>
      <c r="G398" s="37">
        <f>VLOOKUP(_xlfn.CONCAT(D398,0),'Appendix 3b. nax IBGE 2019'!$E$5:$M$1850,9,FALSE)</f>
        <v>70.548084471323662</v>
      </c>
      <c r="H398" s="239">
        <f>INDEX(Summary!$N$5:$Y$88,MATCH(_xlfn.CONCAT(D398,0),Summary!$N$5:$N$88,0),MATCH($H$3,Summary!$N$4:$Y$4,0))</f>
        <v>73.247273384807116</v>
      </c>
      <c r="I398" s="240">
        <f t="shared" si="26"/>
        <v>3.8260272177632525E-2</v>
      </c>
      <c r="J398" s="241">
        <f t="shared" si="27"/>
        <v>2.6574046250039824</v>
      </c>
      <c r="K398" s="242">
        <f t="shared" si="25"/>
        <v>72.113382686695275</v>
      </c>
      <c r="L398" s="241"/>
    </row>
    <row r="399" spans="1:12" x14ac:dyDescent="0.2">
      <c r="A399" t="s">
        <v>53</v>
      </c>
      <c r="B399" t="s">
        <v>47</v>
      </c>
      <c r="C399">
        <v>2015</v>
      </c>
      <c r="D399" t="str">
        <f t="shared" si="24"/>
        <v>CEMale</v>
      </c>
      <c r="E399">
        <v>69.685809442068503</v>
      </c>
      <c r="F399" s="37">
        <f>VLOOKUP(_xlfn.CONCAT(D399,0),'Appendix 4. 2020 IBGE LT'!$E$6:$M$1685,9,FALSE)</f>
        <v>70.753524874353772</v>
      </c>
      <c r="G399" s="37">
        <f>VLOOKUP(_xlfn.CONCAT(D399,0),'Appendix 3b. nax IBGE 2019'!$E$5:$M$1850,9,FALSE)</f>
        <v>70.548084471323662</v>
      </c>
      <c r="H399" s="239">
        <f>INDEX(Summary!$N$5:$Y$88,MATCH(_xlfn.CONCAT(D399,0),Summary!$N$5:$N$88,0),MATCH($H$3,Summary!$N$4:$Y$4,0))</f>
        <v>73.247273384807116</v>
      </c>
      <c r="I399" s="240">
        <f t="shared" si="26"/>
        <v>3.8260272177632525E-2</v>
      </c>
      <c r="J399" s="241">
        <f t="shared" si="27"/>
        <v>2.6661980361721755</v>
      </c>
      <c r="K399" s="242">
        <f t="shared" si="25"/>
        <v>72.352007478240679</v>
      </c>
      <c r="L399" s="241"/>
    </row>
    <row r="400" spans="1:12" x14ac:dyDescent="0.2">
      <c r="A400" t="s">
        <v>53</v>
      </c>
      <c r="B400" t="s">
        <v>47</v>
      </c>
      <c r="C400">
        <v>2016</v>
      </c>
      <c r="D400" t="str">
        <f t="shared" si="24"/>
        <v>CEMale</v>
      </c>
      <c r="E400">
        <v>69.908774641449199</v>
      </c>
      <c r="F400" s="37">
        <f>VLOOKUP(_xlfn.CONCAT(D400,0),'Appendix 4. 2020 IBGE LT'!$E$6:$M$1685,9,FALSE)</f>
        <v>70.753524874353772</v>
      </c>
      <c r="G400" s="37">
        <f>VLOOKUP(_xlfn.CONCAT(D400,0),'Appendix 3b. nax IBGE 2019'!$E$5:$M$1850,9,FALSE)</f>
        <v>70.548084471323662</v>
      </c>
      <c r="H400" s="239">
        <f>INDEX(Summary!$N$5:$Y$88,MATCH(_xlfn.CONCAT(D400,0),Summary!$N$5:$N$88,0),MATCH($H$3,Summary!$N$4:$Y$4,0))</f>
        <v>73.247273384807116</v>
      </c>
      <c r="I400" s="240">
        <f t="shared" si="26"/>
        <v>3.8260272177632525E-2</v>
      </c>
      <c r="J400" s="241">
        <f t="shared" si="27"/>
        <v>2.6747287453866209</v>
      </c>
      <c r="K400" s="242">
        <f t="shared" si="25"/>
        <v>72.583503386835815</v>
      </c>
      <c r="L400" s="241"/>
    </row>
    <row r="401" spans="1:12" x14ac:dyDescent="0.2">
      <c r="A401" t="s">
        <v>53</v>
      </c>
      <c r="B401" t="s">
        <v>47</v>
      </c>
      <c r="C401">
        <v>2017</v>
      </c>
      <c r="D401" t="str">
        <f t="shared" si="24"/>
        <v>CEMale</v>
      </c>
      <c r="E401">
        <v>70.1273199018935</v>
      </c>
      <c r="F401" s="37">
        <f>VLOOKUP(_xlfn.CONCAT(D401,0),'Appendix 4. 2020 IBGE LT'!$E$6:$M$1685,9,FALSE)</f>
        <v>70.753524874353772</v>
      </c>
      <c r="G401" s="37">
        <f>VLOOKUP(_xlfn.CONCAT(D401,0),'Appendix 3b. nax IBGE 2019'!$E$5:$M$1850,9,FALSE)</f>
        <v>70.548084471323662</v>
      </c>
      <c r="H401" s="239">
        <f>INDEX(Summary!$N$5:$Y$88,MATCH(_xlfn.CONCAT(D401,0),Summary!$N$5:$N$88,0),MATCH($H$3,Summary!$N$4:$Y$4,0))</f>
        <v>73.247273384807116</v>
      </c>
      <c r="I401" s="240">
        <f t="shared" si="26"/>
        <v>3.8260272177632525E-2</v>
      </c>
      <c r="J401" s="241">
        <f t="shared" si="27"/>
        <v>2.6830903465343514</v>
      </c>
      <c r="K401" s="242">
        <f t="shared" si="25"/>
        <v>72.810410248427857</v>
      </c>
      <c r="L401" s="241"/>
    </row>
    <row r="402" spans="1:12" x14ac:dyDescent="0.2">
      <c r="A402" t="s">
        <v>53</v>
      </c>
      <c r="B402" t="s">
        <v>47</v>
      </c>
      <c r="C402">
        <v>2018</v>
      </c>
      <c r="D402" t="str">
        <f t="shared" si="24"/>
        <v>CEMale</v>
      </c>
      <c r="E402">
        <v>70.339836403872596</v>
      </c>
      <c r="F402" s="37">
        <f>VLOOKUP(_xlfn.CONCAT(D402,0),'Appendix 4. 2020 IBGE LT'!$E$6:$M$1685,9,FALSE)</f>
        <v>70.753524874353772</v>
      </c>
      <c r="G402" s="37">
        <f>VLOOKUP(_xlfn.CONCAT(D402,0),'Appendix 3b. nax IBGE 2019'!$E$5:$M$1850,9,FALSE)</f>
        <v>70.548084471323662</v>
      </c>
      <c r="H402" s="239">
        <f>INDEX(Summary!$N$5:$Y$88,MATCH(_xlfn.CONCAT(D402,0),Summary!$N$5:$N$88,0),MATCH($H$3,Summary!$N$4:$Y$4,0))</f>
        <v>73.247273384807116</v>
      </c>
      <c r="I402" s="240">
        <f t="shared" si="26"/>
        <v>3.8260272177632525E-2</v>
      </c>
      <c r="J402" s="241">
        <f t="shared" si="27"/>
        <v>2.6912212857423099</v>
      </c>
      <c r="K402" s="242">
        <f t="shared" si="25"/>
        <v>73.031057689614912</v>
      </c>
      <c r="L402" s="241"/>
    </row>
    <row r="403" spans="1:12" x14ac:dyDescent="0.2">
      <c r="A403" t="s">
        <v>53</v>
      </c>
      <c r="B403" t="s">
        <v>47</v>
      </c>
      <c r="C403">
        <v>2019</v>
      </c>
      <c r="D403" t="str">
        <f t="shared" si="24"/>
        <v>CEMale</v>
      </c>
      <c r="E403">
        <v>70.548084471323605</v>
      </c>
      <c r="F403" s="37">
        <f>VLOOKUP(_xlfn.CONCAT(D403,0),'Appendix 4. 2020 IBGE LT'!$E$6:$M$1685,9,FALSE)</f>
        <v>70.753524874353772</v>
      </c>
      <c r="G403" s="37">
        <f>VLOOKUP(_xlfn.CONCAT(D403,0),'Appendix 3b. nax IBGE 2019'!$E$5:$M$1850,9,FALSE)</f>
        <v>70.548084471323662</v>
      </c>
      <c r="H403" s="239">
        <f>INDEX(Summary!$N$5:$Y$88,MATCH(_xlfn.CONCAT(D403,0),Summary!$N$5:$N$88,0),MATCH($H$3,Summary!$N$4:$Y$4,0))</f>
        <v>73.247273384807116</v>
      </c>
      <c r="I403" s="240">
        <f t="shared" si="26"/>
        <v>3.8260272177632525E-2</v>
      </c>
      <c r="J403" s="241">
        <f t="shared" si="27"/>
        <v>2.6991889134834519</v>
      </c>
      <c r="K403" s="242">
        <f t="shared" si="25"/>
        <v>73.247273384807059</v>
      </c>
      <c r="L403" s="241"/>
    </row>
    <row r="404" spans="1:12" x14ac:dyDescent="0.2">
      <c r="A404" t="s">
        <v>53</v>
      </c>
      <c r="B404" t="s">
        <v>3</v>
      </c>
      <c r="C404">
        <v>2000</v>
      </c>
      <c r="D404" t="str">
        <f t="shared" si="24"/>
        <v>CETotal</v>
      </c>
      <c r="E404">
        <v>69.436760248681495</v>
      </c>
      <c r="F404" s="37">
        <f>VLOOKUP(_xlfn.CONCAT(D404,0),'Appendix 4. 2020 IBGE LT'!$E$6:$M$1685,9,FALSE)</f>
        <v>74.681152085346952</v>
      </c>
      <c r="G404" s="37">
        <f>VLOOKUP(_xlfn.CONCAT(D404,0),'Appendix 3b. nax IBGE 2019'!$E$5:$M$1850,9,FALSE)</f>
        <v>74.484623705016389</v>
      </c>
      <c r="H404" s="239">
        <f>INDEX(Summary!$N$5:$Y$88,MATCH(_xlfn.CONCAT(D404,0),Summary!$N$5:$N$88,0),MATCH($H$3,Summary!$N$4:$Y$4,0))</f>
        <v>76.659360553803793</v>
      </c>
      <c r="I404" s="240">
        <f t="shared" si="26"/>
        <v>2.9197124730066134E-2</v>
      </c>
      <c r="J404" s="241">
        <f t="shared" si="27"/>
        <v>2.0273537498324514</v>
      </c>
      <c r="K404" s="242">
        <f t="shared" si="25"/>
        <v>71.464113998513952</v>
      </c>
      <c r="L404" s="241"/>
    </row>
    <row r="405" spans="1:12" x14ac:dyDescent="0.2">
      <c r="A405" t="s">
        <v>53</v>
      </c>
      <c r="B405" t="s">
        <v>3</v>
      </c>
      <c r="C405">
        <v>2001</v>
      </c>
      <c r="D405" t="str">
        <f t="shared" si="24"/>
        <v>CETotal</v>
      </c>
      <c r="E405">
        <v>69.762751915956699</v>
      </c>
      <c r="F405" s="37">
        <f>VLOOKUP(_xlfn.CONCAT(D405,0),'Appendix 4. 2020 IBGE LT'!$E$6:$M$1685,9,FALSE)</f>
        <v>74.681152085346952</v>
      </c>
      <c r="G405" s="37">
        <f>VLOOKUP(_xlfn.CONCAT(D405,0),'Appendix 3b. nax IBGE 2019'!$E$5:$M$1850,9,FALSE)</f>
        <v>74.484623705016389</v>
      </c>
      <c r="H405" s="239">
        <f>INDEX(Summary!$N$5:$Y$88,MATCH(_xlfn.CONCAT(D405,0),Summary!$N$5:$N$88,0),MATCH($H$3,Summary!$N$4:$Y$4,0))</f>
        <v>76.659360553803793</v>
      </c>
      <c r="I405" s="240">
        <f t="shared" si="26"/>
        <v>2.9197124730066134E-2</v>
      </c>
      <c r="J405" s="241">
        <f t="shared" si="27"/>
        <v>2.0368717692028477</v>
      </c>
      <c r="K405" s="242">
        <f t="shared" si="25"/>
        <v>71.799623685159546</v>
      </c>
      <c r="L405" s="241"/>
    </row>
    <row r="406" spans="1:12" x14ac:dyDescent="0.2">
      <c r="A406" t="s">
        <v>53</v>
      </c>
      <c r="B406" t="s">
        <v>3</v>
      </c>
      <c r="C406">
        <v>2002</v>
      </c>
      <c r="D406" t="str">
        <f t="shared" si="24"/>
        <v>CETotal</v>
      </c>
      <c r="E406">
        <v>70.084271220970194</v>
      </c>
      <c r="F406" s="37">
        <f>VLOOKUP(_xlfn.CONCAT(D406,0),'Appendix 4. 2020 IBGE LT'!$E$6:$M$1685,9,FALSE)</f>
        <v>74.681152085346952</v>
      </c>
      <c r="G406" s="37">
        <f>VLOOKUP(_xlfn.CONCAT(D406,0),'Appendix 3b. nax IBGE 2019'!$E$5:$M$1850,9,FALSE)</f>
        <v>74.484623705016389</v>
      </c>
      <c r="H406" s="239">
        <f>INDEX(Summary!$N$5:$Y$88,MATCH(_xlfn.CONCAT(D406,0),Summary!$N$5:$N$88,0),MATCH($H$3,Summary!$N$4:$Y$4,0))</f>
        <v>76.659360553803793</v>
      </c>
      <c r="I406" s="240">
        <f t="shared" si="26"/>
        <v>2.9197124730066134E-2</v>
      </c>
      <c r="J406" s="241">
        <f t="shared" si="27"/>
        <v>2.0462592084544511</v>
      </c>
      <c r="K406" s="242">
        <f t="shared" si="25"/>
        <v>72.130530429424653</v>
      </c>
      <c r="L406" s="241"/>
    </row>
    <row r="407" spans="1:12" x14ac:dyDescent="0.2">
      <c r="A407" t="s">
        <v>53</v>
      </c>
      <c r="B407" t="s">
        <v>3</v>
      </c>
      <c r="C407">
        <v>2003</v>
      </c>
      <c r="D407" t="str">
        <f t="shared" si="24"/>
        <v>CETotal</v>
      </c>
      <c r="E407">
        <v>70.395638703476394</v>
      </c>
      <c r="F407" s="37">
        <f>VLOOKUP(_xlfn.CONCAT(D407,0),'Appendix 4. 2020 IBGE LT'!$E$6:$M$1685,9,FALSE)</f>
        <v>74.681152085346952</v>
      </c>
      <c r="G407" s="37">
        <f>VLOOKUP(_xlfn.CONCAT(D407,0),'Appendix 3b. nax IBGE 2019'!$E$5:$M$1850,9,FALSE)</f>
        <v>74.484623705016389</v>
      </c>
      <c r="H407" s="239">
        <f>INDEX(Summary!$N$5:$Y$88,MATCH(_xlfn.CONCAT(D407,0),Summary!$N$5:$N$88,0),MATCH($H$3,Summary!$N$4:$Y$4,0))</f>
        <v>76.659360553803793</v>
      </c>
      <c r="I407" s="240">
        <f t="shared" si="26"/>
        <v>2.9197124730066134E-2</v>
      </c>
      <c r="J407" s="241">
        <f t="shared" si="27"/>
        <v>2.0553502436780713</v>
      </c>
      <c r="K407" s="242">
        <f t="shared" si="25"/>
        <v>72.450988947154471</v>
      </c>
      <c r="L407" s="241"/>
    </row>
    <row r="408" spans="1:12" x14ac:dyDescent="0.2">
      <c r="A408" t="s">
        <v>53</v>
      </c>
      <c r="B408" t="s">
        <v>3</v>
      </c>
      <c r="C408">
        <v>2004</v>
      </c>
      <c r="D408" t="str">
        <f t="shared" si="24"/>
        <v>CETotal</v>
      </c>
      <c r="E408">
        <v>70.703684397264198</v>
      </c>
      <c r="F408" s="37">
        <f>VLOOKUP(_xlfn.CONCAT(D408,0),'Appendix 4. 2020 IBGE LT'!$E$6:$M$1685,9,FALSE)</f>
        <v>74.681152085346952</v>
      </c>
      <c r="G408" s="37">
        <f>VLOOKUP(_xlfn.CONCAT(D408,0),'Appendix 3b. nax IBGE 2019'!$E$5:$M$1850,9,FALSE)</f>
        <v>74.484623705016389</v>
      </c>
      <c r="H408" s="239">
        <f>INDEX(Summary!$N$5:$Y$88,MATCH(_xlfn.CONCAT(D408,0),Summary!$N$5:$N$88,0),MATCH($H$3,Summary!$N$4:$Y$4,0))</f>
        <v>76.659360553803793</v>
      </c>
      <c r="I408" s="240">
        <f t="shared" si="26"/>
        <v>2.9197124730066134E-2</v>
      </c>
      <c r="J408" s="241">
        <f t="shared" si="27"/>
        <v>2.0643442922221538</v>
      </c>
      <c r="K408" s="242">
        <f t="shared" si="25"/>
        <v>72.768028689486357</v>
      </c>
      <c r="L408" s="241"/>
    </row>
    <row r="409" spans="1:12" x14ac:dyDescent="0.2">
      <c r="A409" t="s">
        <v>53</v>
      </c>
      <c r="B409" t="s">
        <v>3</v>
      </c>
      <c r="C409">
        <v>2005</v>
      </c>
      <c r="D409" t="str">
        <f t="shared" si="24"/>
        <v>CETotal</v>
      </c>
      <c r="E409">
        <v>71.001048339043706</v>
      </c>
      <c r="F409" s="37">
        <f>VLOOKUP(_xlfn.CONCAT(D409,0),'Appendix 4. 2020 IBGE LT'!$E$6:$M$1685,9,FALSE)</f>
        <v>74.681152085346952</v>
      </c>
      <c r="G409" s="37">
        <f>VLOOKUP(_xlfn.CONCAT(D409,0),'Appendix 3b. nax IBGE 2019'!$E$5:$M$1850,9,FALSE)</f>
        <v>74.484623705016389</v>
      </c>
      <c r="H409" s="239">
        <f>INDEX(Summary!$N$5:$Y$88,MATCH(_xlfn.CONCAT(D409,0),Summary!$N$5:$N$88,0),MATCH($H$3,Summary!$N$4:$Y$4,0))</f>
        <v>76.659360553803793</v>
      </c>
      <c r="I409" s="240">
        <f t="shared" si="26"/>
        <v>2.9197124730066134E-2</v>
      </c>
      <c r="J409" s="241">
        <f t="shared" si="27"/>
        <v>2.0730264643205141</v>
      </c>
      <c r="K409" s="242">
        <f t="shared" si="25"/>
        <v>73.074074803364226</v>
      </c>
      <c r="L409" s="241"/>
    </row>
    <row r="410" spans="1:12" x14ac:dyDescent="0.2">
      <c r="A410" t="s">
        <v>53</v>
      </c>
      <c r="B410" t="s">
        <v>3</v>
      </c>
      <c r="C410">
        <v>2006</v>
      </c>
      <c r="D410" t="str">
        <f t="shared" si="24"/>
        <v>CETotal</v>
      </c>
      <c r="E410">
        <v>71.294456668308001</v>
      </c>
      <c r="F410" s="37">
        <f>VLOOKUP(_xlfn.CONCAT(D410,0),'Appendix 4. 2020 IBGE LT'!$E$6:$M$1685,9,FALSE)</f>
        <v>74.681152085346952</v>
      </c>
      <c r="G410" s="37">
        <f>VLOOKUP(_xlfn.CONCAT(D410,0),'Appendix 3b. nax IBGE 2019'!$E$5:$M$1850,9,FALSE)</f>
        <v>74.484623705016389</v>
      </c>
      <c r="H410" s="239">
        <f>INDEX(Summary!$N$5:$Y$88,MATCH(_xlfn.CONCAT(D410,0),Summary!$N$5:$N$88,0),MATCH($H$3,Summary!$N$4:$Y$4,0))</f>
        <v>76.659360553803793</v>
      </c>
      <c r="I410" s="240">
        <f t="shared" si="26"/>
        <v>2.9197124730066134E-2</v>
      </c>
      <c r="J410" s="241">
        <f t="shared" si="27"/>
        <v>2.081593143906884</v>
      </c>
      <c r="K410" s="242">
        <f t="shared" si="25"/>
        <v>73.376049812214887</v>
      </c>
      <c r="L410" s="241"/>
    </row>
    <row r="411" spans="1:12" x14ac:dyDescent="0.2">
      <c r="A411" t="s">
        <v>53</v>
      </c>
      <c r="B411" t="s">
        <v>3</v>
      </c>
      <c r="C411">
        <v>2007</v>
      </c>
      <c r="D411" t="str">
        <f t="shared" si="24"/>
        <v>CETotal</v>
      </c>
      <c r="E411">
        <v>71.581132189658305</v>
      </c>
      <c r="F411" s="37">
        <f>VLOOKUP(_xlfn.CONCAT(D411,0),'Appendix 4. 2020 IBGE LT'!$E$6:$M$1685,9,FALSE)</f>
        <v>74.681152085346952</v>
      </c>
      <c r="G411" s="37">
        <f>VLOOKUP(_xlfn.CONCAT(D411,0),'Appendix 3b. nax IBGE 2019'!$E$5:$M$1850,9,FALSE)</f>
        <v>74.484623705016389</v>
      </c>
      <c r="H411" s="239">
        <f>INDEX(Summary!$N$5:$Y$88,MATCH(_xlfn.CONCAT(D411,0),Summary!$N$5:$N$88,0),MATCH($H$3,Summary!$N$4:$Y$4,0))</f>
        <v>76.659360553803793</v>
      </c>
      <c r="I411" s="240">
        <f t="shared" si="26"/>
        <v>2.9197124730066134E-2</v>
      </c>
      <c r="J411" s="241">
        <f t="shared" si="27"/>
        <v>2.0899632448608054</v>
      </c>
      <c r="K411" s="242">
        <f t="shared" si="25"/>
        <v>73.671095434519117</v>
      </c>
      <c r="L411" s="241"/>
    </row>
    <row r="412" spans="1:12" x14ac:dyDescent="0.2">
      <c r="A412" t="s">
        <v>53</v>
      </c>
      <c r="B412" t="s">
        <v>3</v>
      </c>
      <c r="C412">
        <v>2008</v>
      </c>
      <c r="D412" t="str">
        <f t="shared" si="24"/>
        <v>CETotal</v>
      </c>
      <c r="E412">
        <v>71.862225043631796</v>
      </c>
      <c r="F412" s="37">
        <f>VLOOKUP(_xlfn.CONCAT(D412,0),'Appendix 4. 2020 IBGE LT'!$E$6:$M$1685,9,FALSE)</f>
        <v>74.681152085346952</v>
      </c>
      <c r="G412" s="37">
        <f>VLOOKUP(_xlfn.CONCAT(D412,0),'Appendix 3b. nax IBGE 2019'!$E$5:$M$1850,9,FALSE)</f>
        <v>74.484623705016389</v>
      </c>
      <c r="H412" s="239">
        <f>INDEX(Summary!$N$5:$Y$88,MATCH(_xlfn.CONCAT(D412,0),Summary!$N$5:$N$88,0),MATCH($H$3,Summary!$N$4:$Y$4,0))</f>
        <v>76.659360553803793</v>
      </c>
      <c r="I412" s="240">
        <f t="shared" si="26"/>
        <v>2.9197124730066134E-2</v>
      </c>
      <c r="J412" s="241">
        <f t="shared" si="27"/>
        <v>2.0981703479789999</v>
      </c>
      <c r="K412" s="242">
        <f t="shared" si="25"/>
        <v>73.960395391610803</v>
      </c>
      <c r="L412" s="241"/>
    </row>
    <row r="413" spans="1:12" x14ac:dyDescent="0.2">
      <c r="A413" t="s">
        <v>53</v>
      </c>
      <c r="B413" t="s">
        <v>3</v>
      </c>
      <c r="C413">
        <v>2009</v>
      </c>
      <c r="D413" t="str">
        <f t="shared" si="24"/>
        <v>CETotal</v>
      </c>
      <c r="E413">
        <v>72.135604221447096</v>
      </c>
      <c r="F413" s="37">
        <f>VLOOKUP(_xlfn.CONCAT(D413,0),'Appendix 4. 2020 IBGE LT'!$E$6:$M$1685,9,FALSE)</f>
        <v>74.681152085346952</v>
      </c>
      <c r="G413" s="37">
        <f>VLOOKUP(_xlfn.CONCAT(D413,0),'Appendix 3b. nax IBGE 2019'!$E$5:$M$1850,9,FALSE)</f>
        <v>74.484623705016389</v>
      </c>
      <c r="H413" s="239">
        <f>INDEX(Summary!$N$5:$Y$88,MATCH(_xlfn.CONCAT(D413,0),Summary!$N$5:$N$88,0),MATCH($H$3,Summary!$N$4:$Y$4,0))</f>
        <v>76.659360553803793</v>
      </c>
      <c r="I413" s="240">
        <f t="shared" si="26"/>
        <v>2.9197124730066134E-2</v>
      </c>
      <c r="J413" s="241">
        <f t="shared" si="27"/>
        <v>2.106152233932276</v>
      </c>
      <c r="K413" s="242">
        <f t="shared" si="25"/>
        <v>74.241756455379374</v>
      </c>
      <c r="L413" s="241"/>
    </row>
    <row r="414" spans="1:12" x14ac:dyDescent="0.2">
      <c r="A414" t="s">
        <v>53</v>
      </c>
      <c r="B414" t="s">
        <v>3</v>
      </c>
      <c r="C414">
        <v>2010</v>
      </c>
      <c r="D414" t="str">
        <f t="shared" si="24"/>
        <v>CETotal</v>
      </c>
      <c r="E414">
        <v>72.396999261135406</v>
      </c>
      <c r="F414" s="37">
        <f>VLOOKUP(_xlfn.CONCAT(D414,0),'Appendix 4. 2020 IBGE LT'!$E$6:$M$1685,9,FALSE)</f>
        <v>74.681152085346952</v>
      </c>
      <c r="G414" s="37">
        <f>VLOOKUP(_xlfn.CONCAT(D414,0),'Appendix 3b. nax IBGE 2019'!$E$5:$M$1850,9,FALSE)</f>
        <v>74.484623705016389</v>
      </c>
      <c r="H414" s="239">
        <f>INDEX(Summary!$N$5:$Y$88,MATCH(_xlfn.CONCAT(D414,0),Summary!$N$5:$N$88,0),MATCH($H$3,Summary!$N$4:$Y$4,0))</f>
        <v>76.659360553803793</v>
      </c>
      <c r="I414" s="240">
        <f t="shared" si="26"/>
        <v>2.9197124730066134E-2</v>
      </c>
      <c r="J414" s="241">
        <f t="shared" si="27"/>
        <v>2.1137842175098762</v>
      </c>
      <c r="K414" s="242">
        <f t="shared" si="25"/>
        <v>74.51078347864528</v>
      </c>
      <c r="L414" s="241"/>
    </row>
    <row r="415" spans="1:12" x14ac:dyDescent="0.2">
      <c r="A415" t="s">
        <v>53</v>
      </c>
      <c r="B415" t="s">
        <v>3</v>
      </c>
      <c r="C415">
        <v>2011</v>
      </c>
      <c r="D415" t="str">
        <f t="shared" si="24"/>
        <v>CETotal</v>
      </c>
      <c r="E415">
        <v>72.654289698474599</v>
      </c>
      <c r="F415" s="37">
        <f>VLOOKUP(_xlfn.CONCAT(D415,0),'Appendix 4. 2020 IBGE LT'!$E$6:$M$1685,9,FALSE)</f>
        <v>74.681152085346952</v>
      </c>
      <c r="G415" s="37">
        <f>VLOOKUP(_xlfn.CONCAT(D415,0),'Appendix 3b. nax IBGE 2019'!$E$5:$M$1850,9,FALSE)</f>
        <v>74.484623705016389</v>
      </c>
      <c r="H415" s="239">
        <f>INDEX(Summary!$N$5:$Y$88,MATCH(_xlfn.CONCAT(D415,0),Summary!$N$5:$N$88,0),MATCH($H$3,Summary!$N$4:$Y$4,0))</f>
        <v>76.659360553803793</v>
      </c>
      <c r="I415" s="240">
        <f t="shared" si="26"/>
        <v>2.9197124730066134E-2</v>
      </c>
      <c r="J415" s="241">
        <f t="shared" si="27"/>
        <v>2.1212963585007221</v>
      </c>
      <c r="K415" s="242">
        <f t="shared" si="25"/>
        <v>74.775586056975328</v>
      </c>
      <c r="L415" s="241"/>
    </row>
    <row r="416" spans="1:12" x14ac:dyDescent="0.2">
      <c r="A416" t="s">
        <v>53</v>
      </c>
      <c r="B416" t="s">
        <v>3</v>
      </c>
      <c r="C416">
        <v>2012</v>
      </c>
      <c r="D416" t="str">
        <f t="shared" si="24"/>
        <v>CETotal</v>
      </c>
      <c r="E416">
        <v>72.907581593734307</v>
      </c>
      <c r="F416" s="37">
        <f>VLOOKUP(_xlfn.CONCAT(D416,0),'Appendix 4. 2020 IBGE LT'!$E$6:$M$1685,9,FALSE)</f>
        <v>74.681152085346952</v>
      </c>
      <c r="G416" s="37">
        <f>VLOOKUP(_xlfn.CONCAT(D416,0),'Appendix 3b. nax IBGE 2019'!$E$5:$M$1850,9,FALSE)</f>
        <v>74.484623705016389</v>
      </c>
      <c r="H416" s="239">
        <f>INDEX(Summary!$N$5:$Y$88,MATCH(_xlfn.CONCAT(D416,0),Summary!$N$5:$N$88,0),MATCH($H$3,Summary!$N$4:$Y$4,0))</f>
        <v>76.659360553803793</v>
      </c>
      <c r="I416" s="240">
        <f t="shared" si="26"/>
        <v>2.9197124730066134E-2</v>
      </c>
      <c r="J416" s="241">
        <f t="shared" si="27"/>
        <v>2.1286917535597345</v>
      </c>
      <c r="K416" s="242">
        <f t="shared" si="25"/>
        <v>75.036273347294042</v>
      </c>
      <c r="L416" s="241"/>
    </row>
    <row r="417" spans="1:12" x14ac:dyDescent="0.2">
      <c r="A417" t="s">
        <v>53</v>
      </c>
      <c r="B417" t="s">
        <v>3</v>
      </c>
      <c r="C417">
        <v>2013</v>
      </c>
      <c r="D417" t="str">
        <f t="shared" si="24"/>
        <v>CETotal</v>
      </c>
      <c r="E417">
        <v>73.153208982124696</v>
      </c>
      <c r="F417" s="37">
        <f>VLOOKUP(_xlfn.CONCAT(D417,0),'Appendix 4. 2020 IBGE LT'!$E$6:$M$1685,9,FALSE)</f>
        <v>74.681152085346952</v>
      </c>
      <c r="G417" s="37">
        <f>VLOOKUP(_xlfn.CONCAT(D417,0),'Appendix 3b. nax IBGE 2019'!$E$5:$M$1850,9,FALSE)</f>
        <v>74.484623705016389</v>
      </c>
      <c r="H417" s="239">
        <f>INDEX(Summary!$N$5:$Y$88,MATCH(_xlfn.CONCAT(D417,0),Summary!$N$5:$N$88,0),MATCH($H$3,Summary!$N$4:$Y$4,0))</f>
        <v>76.659360553803793</v>
      </c>
      <c r="I417" s="240">
        <f t="shared" si="26"/>
        <v>2.9197124730066134E-2</v>
      </c>
      <c r="J417" s="241">
        <f t="shared" si="27"/>
        <v>2.135863367055689</v>
      </c>
      <c r="K417" s="242">
        <f t="shared" si="25"/>
        <v>75.289072349180387</v>
      </c>
      <c r="L417" s="241"/>
    </row>
    <row r="418" spans="1:12" x14ac:dyDescent="0.2">
      <c r="A418" t="s">
        <v>53</v>
      </c>
      <c r="B418" t="s">
        <v>3</v>
      </c>
      <c r="C418">
        <v>2014</v>
      </c>
      <c r="D418" t="str">
        <f t="shared" si="24"/>
        <v>CETotal</v>
      </c>
      <c r="E418">
        <v>73.387658796286701</v>
      </c>
      <c r="F418" s="37">
        <f>VLOOKUP(_xlfn.CONCAT(D418,0),'Appendix 4. 2020 IBGE LT'!$E$6:$M$1685,9,FALSE)</f>
        <v>74.681152085346952</v>
      </c>
      <c r="G418" s="37">
        <f>VLOOKUP(_xlfn.CONCAT(D418,0),'Appendix 3b. nax IBGE 2019'!$E$5:$M$1850,9,FALSE)</f>
        <v>74.484623705016389</v>
      </c>
      <c r="H418" s="239">
        <f>INDEX(Summary!$N$5:$Y$88,MATCH(_xlfn.CONCAT(D418,0),Summary!$N$5:$N$88,0),MATCH($H$3,Summary!$N$4:$Y$4,0))</f>
        <v>76.659360553803793</v>
      </c>
      <c r="I418" s="240">
        <f t="shared" si="26"/>
        <v>2.9197124730066134E-2</v>
      </c>
      <c r="J418" s="241">
        <f t="shared" si="27"/>
        <v>2.1427086275227181</v>
      </c>
      <c r="K418" s="242">
        <f t="shared" si="25"/>
        <v>75.530367423809423</v>
      </c>
      <c r="L418" s="241"/>
    </row>
    <row r="419" spans="1:12" x14ac:dyDescent="0.2">
      <c r="A419" t="s">
        <v>53</v>
      </c>
      <c r="B419" t="s">
        <v>3</v>
      </c>
      <c r="C419">
        <v>2015</v>
      </c>
      <c r="D419" t="str">
        <f t="shared" si="24"/>
        <v>CETotal</v>
      </c>
      <c r="E419">
        <v>73.619971984048306</v>
      </c>
      <c r="F419" s="37">
        <f>VLOOKUP(_xlfn.CONCAT(D419,0),'Appendix 4. 2020 IBGE LT'!$E$6:$M$1685,9,FALSE)</f>
        <v>74.681152085346952</v>
      </c>
      <c r="G419" s="37">
        <f>VLOOKUP(_xlfn.CONCAT(D419,0),'Appendix 3b. nax IBGE 2019'!$E$5:$M$1850,9,FALSE)</f>
        <v>74.484623705016389</v>
      </c>
      <c r="H419" s="239">
        <f>INDEX(Summary!$N$5:$Y$88,MATCH(_xlfn.CONCAT(D419,0),Summary!$N$5:$N$88,0),MATCH($H$3,Summary!$N$4:$Y$4,0))</f>
        <v>76.659360553803793</v>
      </c>
      <c r="I419" s="240">
        <f t="shared" si="26"/>
        <v>2.9197124730066134E-2</v>
      </c>
      <c r="J419" s="241">
        <f t="shared" si="27"/>
        <v>2.1494915046422327</v>
      </c>
      <c r="K419" s="242">
        <f t="shared" si="25"/>
        <v>75.769463488690533</v>
      </c>
      <c r="L419" s="241"/>
    </row>
    <row r="420" spans="1:12" x14ac:dyDescent="0.2">
      <c r="A420" t="s">
        <v>53</v>
      </c>
      <c r="B420" t="s">
        <v>3</v>
      </c>
      <c r="C420">
        <v>2016</v>
      </c>
      <c r="D420" t="str">
        <f t="shared" si="24"/>
        <v>CETotal</v>
      </c>
      <c r="E420">
        <v>73.8458713185764</v>
      </c>
      <c r="F420" s="37">
        <f>VLOOKUP(_xlfn.CONCAT(D420,0),'Appendix 4. 2020 IBGE LT'!$E$6:$M$1685,9,FALSE)</f>
        <v>74.681152085346952</v>
      </c>
      <c r="G420" s="37">
        <f>VLOOKUP(_xlfn.CONCAT(D420,0),'Appendix 3b. nax IBGE 2019'!$E$5:$M$1850,9,FALSE)</f>
        <v>74.484623705016389</v>
      </c>
      <c r="H420" s="239">
        <f>INDEX(Summary!$N$5:$Y$88,MATCH(_xlfn.CONCAT(D420,0),Summary!$N$5:$N$88,0),MATCH($H$3,Summary!$N$4:$Y$4,0))</f>
        <v>76.659360553803793</v>
      </c>
      <c r="I420" s="240">
        <f t="shared" si="26"/>
        <v>2.9197124730066134E-2</v>
      </c>
      <c r="J420" s="241">
        <f t="shared" si="27"/>
        <v>2.1560871156888886</v>
      </c>
      <c r="K420" s="242">
        <f t="shared" si="25"/>
        <v>76.001958434265291</v>
      </c>
      <c r="L420" s="241"/>
    </row>
    <row r="421" spans="1:12" x14ac:dyDescent="0.2">
      <c r="A421" t="s">
        <v>53</v>
      </c>
      <c r="B421" t="s">
        <v>3</v>
      </c>
      <c r="C421">
        <v>2017</v>
      </c>
      <c r="D421" t="str">
        <f t="shared" si="24"/>
        <v>CETotal</v>
      </c>
      <c r="E421">
        <v>74.065508432918094</v>
      </c>
      <c r="F421" s="37">
        <f>VLOOKUP(_xlfn.CONCAT(D421,0),'Appendix 4. 2020 IBGE LT'!$E$6:$M$1685,9,FALSE)</f>
        <v>74.681152085346952</v>
      </c>
      <c r="G421" s="37">
        <f>VLOOKUP(_xlfn.CONCAT(D421,0),'Appendix 3b. nax IBGE 2019'!$E$5:$M$1850,9,FALSE)</f>
        <v>74.484623705016389</v>
      </c>
      <c r="H421" s="239">
        <f>INDEX(Summary!$N$5:$Y$88,MATCH(_xlfn.CONCAT(D421,0),Summary!$N$5:$N$88,0),MATCH($H$3,Summary!$N$4:$Y$4,0))</f>
        <v>76.659360553803793</v>
      </c>
      <c r="I421" s="240">
        <f t="shared" si="26"/>
        <v>2.9197124730066134E-2</v>
      </c>
      <c r="J421" s="241">
        <f t="shared" si="27"/>
        <v>2.1624998879116748</v>
      </c>
      <c r="K421" s="242">
        <f t="shared" si="25"/>
        <v>76.228008320829773</v>
      </c>
      <c r="L421" s="241"/>
    </row>
    <row r="422" spans="1:12" x14ac:dyDescent="0.2">
      <c r="A422" t="s">
        <v>53</v>
      </c>
      <c r="B422" t="s">
        <v>3</v>
      </c>
      <c r="C422">
        <v>2018</v>
      </c>
      <c r="D422" t="str">
        <f t="shared" si="24"/>
        <v>CETotal</v>
      </c>
      <c r="E422">
        <v>74.277294804930406</v>
      </c>
      <c r="F422" s="37">
        <f>VLOOKUP(_xlfn.CONCAT(D422,0),'Appendix 4. 2020 IBGE LT'!$E$6:$M$1685,9,FALSE)</f>
        <v>74.681152085346952</v>
      </c>
      <c r="G422" s="37">
        <f>VLOOKUP(_xlfn.CONCAT(D422,0),'Appendix 3b. nax IBGE 2019'!$E$5:$M$1850,9,FALSE)</f>
        <v>74.484623705016389</v>
      </c>
      <c r="H422" s="239">
        <f>INDEX(Summary!$N$5:$Y$88,MATCH(_xlfn.CONCAT(D422,0),Summary!$N$5:$N$88,0),MATCH($H$3,Summary!$N$4:$Y$4,0))</f>
        <v>76.659360553803793</v>
      </c>
      <c r="I422" s="240">
        <f t="shared" si="26"/>
        <v>2.9197124730066134E-2</v>
      </c>
      <c r="J422" s="241">
        <f t="shared" si="27"/>
        <v>2.1686834410314462</v>
      </c>
      <c r="K422" s="242">
        <f t="shared" si="25"/>
        <v>76.445978245961854</v>
      </c>
      <c r="L422" s="241"/>
    </row>
    <row r="423" spans="1:12" x14ac:dyDescent="0.2">
      <c r="A423" t="s">
        <v>53</v>
      </c>
      <c r="B423" t="s">
        <v>3</v>
      </c>
      <c r="C423">
        <v>2019</v>
      </c>
      <c r="D423" t="str">
        <f t="shared" si="24"/>
        <v>CETotal</v>
      </c>
      <c r="E423">
        <v>74.484623705016304</v>
      </c>
      <c r="F423" s="37">
        <f>VLOOKUP(_xlfn.CONCAT(D423,0),'Appendix 4. 2020 IBGE LT'!$E$6:$M$1685,9,FALSE)</f>
        <v>74.681152085346952</v>
      </c>
      <c r="G423" s="37">
        <f>VLOOKUP(_xlfn.CONCAT(D423,0),'Appendix 3b. nax IBGE 2019'!$E$5:$M$1850,9,FALSE)</f>
        <v>74.484623705016389</v>
      </c>
      <c r="H423" s="239">
        <f>INDEX(Summary!$N$5:$Y$88,MATCH(_xlfn.CONCAT(D423,0),Summary!$N$5:$N$88,0),MATCH($H$3,Summary!$N$4:$Y$4,0))</f>
        <v>76.659360553803793</v>
      </c>
      <c r="I423" s="240">
        <f t="shared" si="26"/>
        <v>2.9197124730066134E-2</v>
      </c>
      <c r="J423" s="241">
        <f t="shared" si="27"/>
        <v>2.1747368487874019</v>
      </c>
      <c r="K423" s="242">
        <f t="shared" si="25"/>
        <v>76.659360553803708</v>
      </c>
      <c r="L423" s="241"/>
    </row>
    <row r="424" spans="1:12" x14ac:dyDescent="0.2">
      <c r="A424" t="s">
        <v>69</v>
      </c>
      <c r="B424" t="s">
        <v>48</v>
      </c>
      <c r="C424">
        <v>2000</v>
      </c>
      <c r="D424" t="str">
        <f t="shared" si="24"/>
        <v>DFFemale</v>
      </c>
      <c r="E424">
        <v>76.068041433734294</v>
      </c>
      <c r="F424" s="37">
        <f>VLOOKUP(_xlfn.CONCAT(D424,0),'Appendix 4. 2020 IBGE LT'!$E$6:$M$1685,9,FALSE)</f>
        <v>82.376334756275412</v>
      </c>
      <c r="G424" s="37">
        <f>VLOOKUP(_xlfn.CONCAT(D424,0),'Appendix 3b. nax IBGE 2019'!$E$5:$M$1850,9,FALSE)</f>
        <v>82.175525583024154</v>
      </c>
      <c r="H424" s="239">
        <f>INDEX(Summary!$N$5:$Y$88,MATCH(_xlfn.CONCAT(D424,0),Summary!$N$5:$N$88,0),MATCH($H$3,Summary!$N$4:$Y$4,0))</f>
        <v>82.172029242866913</v>
      </c>
      <c r="I424" s="240">
        <f t="shared" si="26"/>
        <v>-4.2547219898323134E-5</v>
      </c>
      <c r="J424" s="241">
        <f t="shared" si="27"/>
        <v>-3.2364836861158482E-3</v>
      </c>
      <c r="K424" s="242">
        <f t="shared" si="25"/>
        <v>76.064804950048185</v>
      </c>
      <c r="L424" s="241"/>
    </row>
    <row r="425" spans="1:12" x14ac:dyDescent="0.2">
      <c r="A425" t="s">
        <v>69</v>
      </c>
      <c r="B425" t="s">
        <v>48</v>
      </c>
      <c r="C425">
        <v>2001</v>
      </c>
      <c r="D425" t="str">
        <f t="shared" si="24"/>
        <v>DFFemale</v>
      </c>
      <c r="E425">
        <v>76.514592986746194</v>
      </c>
      <c r="F425" s="37">
        <f>VLOOKUP(_xlfn.CONCAT(D425,0),'Appendix 4. 2020 IBGE LT'!$E$6:$M$1685,9,FALSE)</f>
        <v>82.376334756275412</v>
      </c>
      <c r="G425" s="37">
        <f>VLOOKUP(_xlfn.CONCAT(D425,0),'Appendix 3b. nax IBGE 2019'!$E$5:$M$1850,9,FALSE)</f>
        <v>82.175525583024154</v>
      </c>
      <c r="H425" s="239">
        <f>INDEX(Summary!$N$5:$Y$88,MATCH(_xlfn.CONCAT(D425,0),Summary!$N$5:$N$88,0),MATCH($H$3,Summary!$N$4:$Y$4,0))</f>
        <v>82.172029242866913</v>
      </c>
      <c r="I425" s="240">
        <f t="shared" si="26"/>
        <v>-4.2547219898323134E-5</v>
      </c>
      <c r="J425" s="241">
        <f t="shared" si="27"/>
        <v>-3.2554832132377833E-3</v>
      </c>
      <c r="K425" s="242">
        <f t="shared" si="25"/>
        <v>76.511337503532957</v>
      </c>
      <c r="L425" s="241"/>
    </row>
    <row r="426" spans="1:12" x14ac:dyDescent="0.2">
      <c r="A426" t="s">
        <v>69</v>
      </c>
      <c r="B426" t="s">
        <v>48</v>
      </c>
      <c r="C426">
        <v>2002</v>
      </c>
      <c r="D426" t="str">
        <f t="shared" si="24"/>
        <v>DFFemale</v>
      </c>
      <c r="E426">
        <v>76.946213753139403</v>
      </c>
      <c r="F426" s="37">
        <f>VLOOKUP(_xlfn.CONCAT(D426,0),'Appendix 4. 2020 IBGE LT'!$E$6:$M$1685,9,FALSE)</f>
        <v>82.376334756275412</v>
      </c>
      <c r="G426" s="37">
        <f>VLOOKUP(_xlfn.CONCAT(D426,0),'Appendix 3b. nax IBGE 2019'!$E$5:$M$1850,9,FALSE)</f>
        <v>82.175525583024154</v>
      </c>
      <c r="H426" s="239">
        <f>INDEX(Summary!$N$5:$Y$88,MATCH(_xlfn.CONCAT(D426,0),Summary!$N$5:$N$88,0),MATCH($H$3,Summary!$N$4:$Y$4,0))</f>
        <v>82.172029242866913</v>
      </c>
      <c r="I426" s="240">
        <f t="shared" si="26"/>
        <v>-4.2547219898323134E-5</v>
      </c>
      <c r="J426" s="241">
        <f t="shared" si="27"/>
        <v>-3.2738474768981979E-3</v>
      </c>
      <c r="K426" s="242">
        <f t="shared" si="25"/>
        <v>76.942939905662499</v>
      </c>
      <c r="L426" s="241"/>
    </row>
    <row r="427" spans="1:12" x14ac:dyDescent="0.2">
      <c r="A427" t="s">
        <v>69</v>
      </c>
      <c r="B427" t="s">
        <v>48</v>
      </c>
      <c r="C427">
        <v>2003</v>
      </c>
      <c r="D427" t="str">
        <f t="shared" si="24"/>
        <v>DFFemale</v>
      </c>
      <c r="E427">
        <v>77.362943933303399</v>
      </c>
      <c r="F427" s="37">
        <f>VLOOKUP(_xlfn.CONCAT(D427,0),'Appendix 4. 2020 IBGE LT'!$E$6:$M$1685,9,FALSE)</f>
        <v>82.376334756275412</v>
      </c>
      <c r="G427" s="37">
        <f>VLOOKUP(_xlfn.CONCAT(D427,0),'Appendix 3b. nax IBGE 2019'!$E$5:$M$1850,9,FALSE)</f>
        <v>82.175525583024154</v>
      </c>
      <c r="H427" s="239">
        <f>INDEX(Summary!$N$5:$Y$88,MATCH(_xlfn.CONCAT(D427,0),Summary!$N$5:$N$88,0),MATCH($H$3,Summary!$N$4:$Y$4,0))</f>
        <v>82.172029242866913</v>
      </c>
      <c r="I427" s="240">
        <f t="shared" si="26"/>
        <v>-4.2547219898323134E-5</v>
      </c>
      <c r="J427" s="241">
        <f t="shared" si="27"/>
        <v>-3.2915781875119034E-3</v>
      </c>
      <c r="K427" s="242">
        <f t="shared" si="25"/>
        <v>77.359652355115884</v>
      </c>
      <c r="L427" s="241"/>
    </row>
    <row r="428" spans="1:12" x14ac:dyDescent="0.2">
      <c r="A428" t="s">
        <v>69</v>
      </c>
      <c r="B428" t="s">
        <v>48</v>
      </c>
      <c r="C428">
        <v>2004</v>
      </c>
      <c r="D428" t="str">
        <f t="shared" si="24"/>
        <v>DFFemale</v>
      </c>
      <c r="E428">
        <v>77.764871303457596</v>
      </c>
      <c r="F428" s="37">
        <f>VLOOKUP(_xlfn.CONCAT(D428,0),'Appendix 4. 2020 IBGE LT'!$E$6:$M$1685,9,FALSE)</f>
        <v>82.376334756275412</v>
      </c>
      <c r="G428" s="37">
        <f>VLOOKUP(_xlfn.CONCAT(D428,0),'Appendix 3b. nax IBGE 2019'!$E$5:$M$1850,9,FALSE)</f>
        <v>82.175525583024154</v>
      </c>
      <c r="H428" s="239">
        <f>INDEX(Summary!$N$5:$Y$88,MATCH(_xlfn.CONCAT(D428,0),Summary!$N$5:$N$88,0),MATCH($H$3,Summary!$N$4:$Y$4,0))</f>
        <v>82.172029242866913</v>
      </c>
      <c r="I428" s="240">
        <f t="shared" si="26"/>
        <v>-4.2547219898323134E-5</v>
      </c>
      <c r="J428" s="241">
        <f t="shared" si="27"/>
        <v>-3.3086790797130085E-3</v>
      </c>
      <c r="K428" s="242">
        <f t="shared" si="25"/>
        <v>77.761562624377888</v>
      </c>
      <c r="L428" s="241"/>
    </row>
    <row r="429" spans="1:12" x14ac:dyDescent="0.2">
      <c r="A429" t="s">
        <v>69</v>
      </c>
      <c r="B429" t="s">
        <v>48</v>
      </c>
      <c r="C429">
        <v>2005</v>
      </c>
      <c r="D429" t="str">
        <f t="shared" si="24"/>
        <v>DFFemale</v>
      </c>
      <c r="E429">
        <v>78.152127102954395</v>
      </c>
      <c r="F429" s="37">
        <f>VLOOKUP(_xlfn.CONCAT(D429,0),'Appendix 4. 2020 IBGE LT'!$E$6:$M$1685,9,FALSE)</f>
        <v>82.376334756275412</v>
      </c>
      <c r="G429" s="37">
        <f>VLOOKUP(_xlfn.CONCAT(D429,0),'Appendix 3b. nax IBGE 2019'!$E$5:$M$1850,9,FALSE)</f>
        <v>82.175525583024154</v>
      </c>
      <c r="H429" s="239">
        <f>INDEX(Summary!$N$5:$Y$88,MATCH(_xlfn.CONCAT(D429,0),Summary!$N$5:$N$88,0),MATCH($H$3,Summary!$N$4:$Y$4,0))</f>
        <v>82.172029242866913</v>
      </c>
      <c r="I429" s="240">
        <f t="shared" si="26"/>
        <v>-4.2547219898323134E-5</v>
      </c>
      <c r="J429" s="241">
        <f t="shared" si="27"/>
        <v>-3.3251557373710997E-3</v>
      </c>
      <c r="K429" s="242">
        <f t="shared" si="25"/>
        <v>78.148801947217024</v>
      </c>
      <c r="L429" s="241"/>
    </row>
    <row r="430" spans="1:12" x14ac:dyDescent="0.2">
      <c r="A430" t="s">
        <v>69</v>
      </c>
      <c r="B430" t="s">
        <v>48</v>
      </c>
      <c r="C430">
        <v>2006</v>
      </c>
      <c r="D430" t="str">
        <f t="shared" si="24"/>
        <v>DFFemale</v>
      </c>
      <c r="E430">
        <v>78.524881983393001</v>
      </c>
      <c r="F430" s="37">
        <f>VLOOKUP(_xlfn.CONCAT(D430,0),'Appendix 4. 2020 IBGE LT'!$E$6:$M$1685,9,FALSE)</f>
        <v>82.376334756275412</v>
      </c>
      <c r="G430" s="37">
        <f>VLOOKUP(_xlfn.CONCAT(D430,0),'Appendix 3b. nax IBGE 2019'!$E$5:$M$1850,9,FALSE)</f>
        <v>82.175525583024154</v>
      </c>
      <c r="H430" s="239">
        <f>INDEX(Summary!$N$5:$Y$88,MATCH(_xlfn.CONCAT(D430,0),Summary!$N$5:$N$88,0),MATCH($H$3,Summary!$N$4:$Y$4,0))</f>
        <v>82.172029242866913</v>
      </c>
      <c r="I430" s="240">
        <f t="shared" si="26"/>
        <v>-4.2547219898323134E-5</v>
      </c>
      <c r="J430" s="241">
        <f t="shared" si="27"/>
        <v>-3.3410154212372943E-3</v>
      </c>
      <c r="K430" s="242">
        <f t="shared" si="25"/>
        <v>78.52154096797176</v>
      </c>
      <c r="L430" s="241"/>
    </row>
    <row r="431" spans="1:12" x14ac:dyDescent="0.2">
      <c r="A431" t="s">
        <v>69</v>
      </c>
      <c r="B431" t="s">
        <v>48</v>
      </c>
      <c r="C431">
        <v>2007</v>
      </c>
      <c r="D431" t="str">
        <f t="shared" si="24"/>
        <v>DFFemale</v>
      </c>
      <c r="E431">
        <v>78.883342041649698</v>
      </c>
      <c r="F431" s="37">
        <f>VLOOKUP(_xlfn.CONCAT(D431,0),'Appendix 4. 2020 IBGE LT'!$E$6:$M$1685,9,FALSE)</f>
        <v>82.376334756275412</v>
      </c>
      <c r="G431" s="37">
        <f>VLOOKUP(_xlfn.CONCAT(D431,0),'Appendix 3b. nax IBGE 2019'!$E$5:$M$1850,9,FALSE)</f>
        <v>82.175525583024154</v>
      </c>
      <c r="H431" s="239">
        <f>INDEX(Summary!$N$5:$Y$88,MATCH(_xlfn.CONCAT(D431,0),Summary!$N$5:$N$88,0),MATCH($H$3,Summary!$N$4:$Y$4,0))</f>
        <v>82.172029242866913</v>
      </c>
      <c r="I431" s="240">
        <f t="shared" si="26"/>
        <v>-4.2547219898323134E-5</v>
      </c>
      <c r="J431" s="241">
        <f t="shared" si="27"/>
        <v>-3.3562669001607078E-3</v>
      </c>
      <c r="K431" s="242">
        <f t="shared" si="25"/>
        <v>78.879985774749542</v>
      </c>
      <c r="L431" s="241"/>
    </row>
    <row r="432" spans="1:12" x14ac:dyDescent="0.2">
      <c r="A432" t="s">
        <v>69</v>
      </c>
      <c r="B432" t="s">
        <v>48</v>
      </c>
      <c r="C432">
        <v>2008</v>
      </c>
      <c r="D432" t="str">
        <f t="shared" si="24"/>
        <v>DFFemale</v>
      </c>
      <c r="E432">
        <v>79.227744958234794</v>
      </c>
      <c r="F432" s="37">
        <f>VLOOKUP(_xlfn.CONCAT(D432,0),'Appendix 4. 2020 IBGE LT'!$E$6:$M$1685,9,FALSE)</f>
        <v>82.376334756275412</v>
      </c>
      <c r="G432" s="37">
        <f>VLOOKUP(_xlfn.CONCAT(D432,0),'Appendix 3b. nax IBGE 2019'!$E$5:$M$1850,9,FALSE)</f>
        <v>82.175525583024154</v>
      </c>
      <c r="H432" s="239">
        <f>INDEX(Summary!$N$5:$Y$88,MATCH(_xlfn.CONCAT(D432,0),Summary!$N$5:$N$88,0),MATCH($H$3,Summary!$N$4:$Y$4,0))</f>
        <v>82.172029242866913</v>
      </c>
      <c r="I432" s="240">
        <f t="shared" si="26"/>
        <v>-4.2547219898323134E-5</v>
      </c>
      <c r="J432" s="241">
        <f t="shared" si="27"/>
        <v>-3.3709202867862778E-3</v>
      </c>
      <c r="K432" s="242">
        <f t="shared" si="25"/>
        <v>79.22437403794801</v>
      </c>
      <c r="L432" s="241"/>
    </row>
    <row r="433" spans="1:12" x14ac:dyDescent="0.2">
      <c r="A433" t="s">
        <v>69</v>
      </c>
      <c r="B433" t="s">
        <v>48</v>
      </c>
      <c r="C433">
        <v>2009</v>
      </c>
      <c r="D433" t="str">
        <f t="shared" si="24"/>
        <v>DFFemale</v>
      </c>
      <c r="E433">
        <v>79.558356261384802</v>
      </c>
      <c r="F433" s="37">
        <f>VLOOKUP(_xlfn.CONCAT(D433,0),'Appendix 4. 2020 IBGE LT'!$E$6:$M$1685,9,FALSE)</f>
        <v>82.376334756275412</v>
      </c>
      <c r="G433" s="37">
        <f>VLOOKUP(_xlfn.CONCAT(D433,0),'Appendix 3b. nax IBGE 2019'!$E$5:$M$1850,9,FALSE)</f>
        <v>82.175525583024154</v>
      </c>
      <c r="H433" s="239">
        <f>INDEX(Summary!$N$5:$Y$88,MATCH(_xlfn.CONCAT(D433,0),Summary!$N$5:$N$88,0),MATCH($H$3,Summary!$N$4:$Y$4,0))</f>
        <v>82.172029242866913</v>
      </c>
      <c r="I433" s="240">
        <f t="shared" si="26"/>
        <v>-4.2547219898323134E-5</v>
      </c>
      <c r="J433" s="241">
        <f t="shared" si="27"/>
        <v>-3.3849868786022721E-3</v>
      </c>
      <c r="K433" s="242">
        <f t="shared" si="25"/>
        <v>79.554971274506201</v>
      </c>
      <c r="L433" s="241"/>
    </row>
    <row r="434" spans="1:12" x14ac:dyDescent="0.2">
      <c r="A434" t="s">
        <v>69</v>
      </c>
      <c r="B434" t="s">
        <v>48</v>
      </c>
      <c r="C434">
        <v>2010</v>
      </c>
      <c r="D434" t="str">
        <f t="shared" si="24"/>
        <v>DFFemale</v>
      </c>
      <c r="E434">
        <v>79.875465735821606</v>
      </c>
      <c r="F434" s="37">
        <f>VLOOKUP(_xlfn.CONCAT(D434,0),'Appendix 4. 2020 IBGE LT'!$E$6:$M$1685,9,FALSE)</f>
        <v>82.376334756275412</v>
      </c>
      <c r="G434" s="37">
        <f>VLOOKUP(_xlfn.CONCAT(D434,0),'Appendix 3b. nax IBGE 2019'!$E$5:$M$1850,9,FALSE)</f>
        <v>82.175525583024154</v>
      </c>
      <c r="H434" s="239">
        <f>INDEX(Summary!$N$5:$Y$88,MATCH(_xlfn.CONCAT(D434,0),Summary!$N$5:$N$88,0),MATCH($H$3,Summary!$N$4:$Y$4,0))</f>
        <v>82.172029242866913</v>
      </c>
      <c r="I434" s="240">
        <f t="shared" si="26"/>
        <v>-4.2547219898323134E-5</v>
      </c>
      <c r="J434" s="241">
        <f t="shared" si="27"/>
        <v>-3.3984790051429766E-3</v>
      </c>
      <c r="K434" s="242">
        <f t="shared" si="25"/>
        <v>79.872067256816464</v>
      </c>
      <c r="L434" s="241"/>
    </row>
    <row r="435" spans="1:12" x14ac:dyDescent="0.2">
      <c r="A435" t="s">
        <v>69</v>
      </c>
      <c r="B435" t="s">
        <v>48</v>
      </c>
      <c r="C435">
        <v>2011</v>
      </c>
      <c r="D435" t="str">
        <f t="shared" si="24"/>
        <v>DFFemale</v>
      </c>
      <c r="E435">
        <v>80.178821524128907</v>
      </c>
      <c r="F435" s="37">
        <f>VLOOKUP(_xlfn.CONCAT(D435,0),'Appendix 4. 2020 IBGE LT'!$E$6:$M$1685,9,FALSE)</f>
        <v>82.376334756275412</v>
      </c>
      <c r="G435" s="37">
        <f>VLOOKUP(_xlfn.CONCAT(D435,0),'Appendix 3b. nax IBGE 2019'!$E$5:$M$1850,9,FALSE)</f>
        <v>82.175525583024154</v>
      </c>
      <c r="H435" s="239">
        <f>INDEX(Summary!$N$5:$Y$88,MATCH(_xlfn.CONCAT(D435,0),Summary!$N$5:$N$88,0),MATCH($H$3,Summary!$N$4:$Y$4,0))</f>
        <v>82.172029242866913</v>
      </c>
      <c r="I435" s="240">
        <f t="shared" si="26"/>
        <v>-4.2547219898323134E-5</v>
      </c>
      <c r="J435" s="241">
        <f t="shared" si="27"/>
        <v>-3.4113859505755166E-3</v>
      </c>
      <c r="K435" s="242">
        <f t="shared" si="25"/>
        <v>80.175410138178336</v>
      </c>
      <c r="L435" s="241"/>
    </row>
    <row r="436" spans="1:12" x14ac:dyDescent="0.2">
      <c r="A436" t="s">
        <v>69</v>
      </c>
      <c r="B436" t="s">
        <v>48</v>
      </c>
      <c r="C436">
        <v>2012</v>
      </c>
      <c r="D436" t="str">
        <f t="shared" si="24"/>
        <v>DFFemale</v>
      </c>
      <c r="E436">
        <v>80.469363656638706</v>
      </c>
      <c r="F436" s="37">
        <f>VLOOKUP(_xlfn.CONCAT(D436,0),'Appendix 4. 2020 IBGE LT'!$E$6:$M$1685,9,FALSE)</f>
        <v>82.376334756275412</v>
      </c>
      <c r="G436" s="37">
        <f>VLOOKUP(_xlfn.CONCAT(D436,0),'Appendix 3b. nax IBGE 2019'!$E$5:$M$1850,9,FALSE)</f>
        <v>82.175525583024154</v>
      </c>
      <c r="H436" s="239">
        <f>INDEX(Summary!$N$5:$Y$88,MATCH(_xlfn.CONCAT(D436,0),Summary!$N$5:$N$88,0),MATCH($H$3,Summary!$N$4:$Y$4,0))</f>
        <v>82.172029242866913</v>
      </c>
      <c r="I436" s="240">
        <f t="shared" si="26"/>
        <v>-4.2547219898323134E-5</v>
      </c>
      <c r="J436" s="241">
        <f t="shared" si="27"/>
        <v>-3.4237477105771388E-3</v>
      </c>
      <c r="K436" s="242">
        <f t="shared" si="25"/>
        <v>80.465939908928135</v>
      </c>
      <c r="L436" s="241"/>
    </row>
    <row r="437" spans="1:12" x14ac:dyDescent="0.2">
      <c r="A437" t="s">
        <v>69</v>
      </c>
      <c r="B437" t="s">
        <v>48</v>
      </c>
      <c r="C437">
        <v>2013</v>
      </c>
      <c r="D437" t="str">
        <f t="shared" si="24"/>
        <v>DFFemale</v>
      </c>
      <c r="E437">
        <v>80.747421069426096</v>
      </c>
      <c r="F437" s="37">
        <f>VLOOKUP(_xlfn.CONCAT(D437,0),'Appendix 4. 2020 IBGE LT'!$E$6:$M$1685,9,FALSE)</f>
        <v>82.376334756275412</v>
      </c>
      <c r="G437" s="37">
        <f>VLOOKUP(_xlfn.CONCAT(D437,0),'Appendix 3b. nax IBGE 2019'!$E$5:$M$1850,9,FALSE)</f>
        <v>82.175525583024154</v>
      </c>
      <c r="H437" s="239">
        <f>INDEX(Summary!$N$5:$Y$88,MATCH(_xlfn.CONCAT(D437,0),Summary!$N$5:$N$88,0),MATCH($H$3,Summary!$N$4:$Y$4,0))</f>
        <v>82.172029242866913</v>
      </c>
      <c r="I437" s="240">
        <f t="shared" si="26"/>
        <v>-4.2547219898323134E-5</v>
      </c>
      <c r="J437" s="241">
        <f t="shared" si="27"/>
        <v>-3.4355782804633625E-3</v>
      </c>
      <c r="K437" s="242">
        <f t="shared" si="25"/>
        <v>80.743985491145637</v>
      </c>
      <c r="L437" s="241"/>
    </row>
    <row r="438" spans="1:12" x14ac:dyDescent="0.2">
      <c r="A438" t="s">
        <v>69</v>
      </c>
      <c r="B438" t="s">
        <v>48</v>
      </c>
      <c r="C438">
        <v>2014</v>
      </c>
      <c r="D438" t="str">
        <f t="shared" si="24"/>
        <v>DFFemale</v>
      </c>
      <c r="E438">
        <v>81.013336615511705</v>
      </c>
      <c r="F438" s="37">
        <f>VLOOKUP(_xlfn.CONCAT(D438,0),'Appendix 4. 2020 IBGE LT'!$E$6:$M$1685,9,FALSE)</f>
        <v>82.376334756275412</v>
      </c>
      <c r="G438" s="37">
        <f>VLOOKUP(_xlfn.CONCAT(D438,0),'Appendix 3b. nax IBGE 2019'!$E$5:$M$1850,9,FALSE)</f>
        <v>82.175525583024154</v>
      </c>
      <c r="H438" s="239">
        <f>INDEX(Summary!$N$5:$Y$88,MATCH(_xlfn.CONCAT(D438,0),Summary!$N$5:$N$88,0),MATCH($H$3,Summary!$N$4:$Y$4,0))</f>
        <v>82.172029242866913</v>
      </c>
      <c r="I438" s="240">
        <f t="shared" si="26"/>
        <v>-4.2547219898323134E-5</v>
      </c>
      <c r="J438" s="241">
        <f t="shared" si="27"/>
        <v>-3.4468922476770499E-3</v>
      </c>
      <c r="K438" s="242">
        <f t="shared" si="25"/>
        <v>81.009889723264024</v>
      </c>
      <c r="L438" s="241"/>
    </row>
    <row r="439" spans="1:12" x14ac:dyDescent="0.2">
      <c r="A439" t="s">
        <v>69</v>
      </c>
      <c r="B439" t="s">
        <v>48</v>
      </c>
      <c r="C439">
        <v>2015</v>
      </c>
      <c r="D439" t="str">
        <f t="shared" si="24"/>
        <v>DFFemale</v>
      </c>
      <c r="E439">
        <v>81.267464136602499</v>
      </c>
      <c r="F439" s="37">
        <f>VLOOKUP(_xlfn.CONCAT(D439,0),'Appendix 4. 2020 IBGE LT'!$E$6:$M$1685,9,FALSE)</f>
        <v>82.376334756275412</v>
      </c>
      <c r="G439" s="37">
        <f>VLOOKUP(_xlfn.CONCAT(D439,0),'Appendix 3b. nax IBGE 2019'!$E$5:$M$1850,9,FALSE)</f>
        <v>82.175525583024154</v>
      </c>
      <c r="H439" s="239">
        <f>INDEX(Summary!$N$5:$Y$88,MATCH(_xlfn.CONCAT(D439,0),Summary!$N$5:$N$88,0),MATCH($H$3,Summary!$N$4:$Y$4,0))</f>
        <v>82.172029242866913</v>
      </c>
      <c r="I439" s="240">
        <f t="shared" si="26"/>
        <v>-4.2547219898323134E-5</v>
      </c>
      <c r="J439" s="241">
        <f t="shared" si="27"/>
        <v>-3.4577046671991156E-3</v>
      </c>
      <c r="K439" s="242">
        <f t="shared" si="25"/>
        <v>81.2640064319353</v>
      </c>
      <c r="L439" s="241"/>
    </row>
    <row r="440" spans="1:12" x14ac:dyDescent="0.2">
      <c r="A440" t="s">
        <v>69</v>
      </c>
      <c r="B440" t="s">
        <v>48</v>
      </c>
      <c r="C440">
        <v>2016</v>
      </c>
      <c r="D440" t="str">
        <f t="shared" si="24"/>
        <v>DFFemale</v>
      </c>
      <c r="E440">
        <v>81.510165758402195</v>
      </c>
      <c r="F440" s="37">
        <f>VLOOKUP(_xlfn.CONCAT(D440,0),'Appendix 4. 2020 IBGE LT'!$E$6:$M$1685,9,FALSE)</f>
        <v>82.376334756275412</v>
      </c>
      <c r="G440" s="37">
        <f>VLOOKUP(_xlfn.CONCAT(D440,0),'Appendix 3b. nax IBGE 2019'!$E$5:$M$1850,9,FALSE)</f>
        <v>82.175525583024154</v>
      </c>
      <c r="H440" s="239">
        <f>INDEX(Summary!$N$5:$Y$88,MATCH(_xlfn.CONCAT(D440,0),Summary!$N$5:$N$88,0),MATCH($H$3,Summary!$N$4:$Y$4,0))</f>
        <v>82.172029242866913</v>
      </c>
      <c r="I440" s="240">
        <f t="shared" si="26"/>
        <v>-4.2547219898323134E-5</v>
      </c>
      <c r="J440" s="241">
        <f t="shared" si="27"/>
        <v>-3.4680309464715066E-3</v>
      </c>
      <c r="K440" s="242">
        <f t="shared" si="25"/>
        <v>81.50669772745573</v>
      </c>
      <c r="L440" s="241"/>
    </row>
    <row r="441" spans="1:12" x14ac:dyDescent="0.2">
      <c r="A441" t="s">
        <v>69</v>
      </c>
      <c r="B441" t="s">
        <v>48</v>
      </c>
      <c r="C441">
        <v>2017</v>
      </c>
      <c r="D441" t="str">
        <f t="shared" si="24"/>
        <v>DFFemale</v>
      </c>
      <c r="E441">
        <v>81.741809410931495</v>
      </c>
      <c r="F441" s="37">
        <f>VLOOKUP(_xlfn.CONCAT(D441,0),'Appendix 4. 2020 IBGE LT'!$E$6:$M$1685,9,FALSE)</f>
        <v>82.376334756275412</v>
      </c>
      <c r="G441" s="37">
        <f>VLOOKUP(_xlfn.CONCAT(D441,0),'Appendix 3b. nax IBGE 2019'!$E$5:$M$1850,9,FALSE)</f>
        <v>82.175525583024154</v>
      </c>
      <c r="H441" s="239">
        <f>INDEX(Summary!$N$5:$Y$88,MATCH(_xlfn.CONCAT(D441,0),Summary!$N$5:$N$88,0),MATCH($H$3,Summary!$N$4:$Y$4,0))</f>
        <v>82.172029242866913</v>
      </c>
      <c r="I441" s="240">
        <f t="shared" si="26"/>
        <v>-4.2547219898323134E-5</v>
      </c>
      <c r="J441" s="241">
        <f t="shared" si="27"/>
        <v>-3.4778867398937217E-3</v>
      </c>
      <c r="K441" s="242">
        <f t="shared" si="25"/>
        <v>81.738331524191608</v>
      </c>
      <c r="L441" s="241"/>
    </row>
    <row r="442" spans="1:12" x14ac:dyDescent="0.2">
      <c r="A442" t="s">
        <v>69</v>
      </c>
      <c r="B442" t="s">
        <v>48</v>
      </c>
      <c r="C442">
        <v>2018</v>
      </c>
      <c r="D442" t="str">
        <f t="shared" si="24"/>
        <v>DFFemale</v>
      </c>
      <c r="E442">
        <v>81.964761759392204</v>
      </c>
      <c r="F442" s="37">
        <f>VLOOKUP(_xlfn.CONCAT(D442,0),'Appendix 4. 2020 IBGE LT'!$E$6:$M$1685,9,FALSE)</f>
        <v>82.376334756275412</v>
      </c>
      <c r="G442" s="37">
        <f>VLOOKUP(_xlfn.CONCAT(D442,0),'Appendix 3b. nax IBGE 2019'!$E$5:$M$1850,9,FALSE)</f>
        <v>82.175525583024154</v>
      </c>
      <c r="H442" s="239">
        <f>INDEX(Summary!$N$5:$Y$88,MATCH(_xlfn.CONCAT(D442,0),Summary!$N$5:$N$88,0),MATCH($H$3,Summary!$N$4:$Y$4,0))</f>
        <v>82.172029242866913</v>
      </c>
      <c r="I442" s="240">
        <f t="shared" si="26"/>
        <v>-4.2547219898323134E-5</v>
      </c>
      <c r="J442" s="241">
        <f t="shared" si="27"/>
        <v>-3.4873727424905268E-3</v>
      </c>
      <c r="K442" s="242">
        <f t="shared" si="25"/>
        <v>81.96127438664972</v>
      </c>
      <c r="L442" s="241"/>
    </row>
    <row r="443" spans="1:12" x14ac:dyDescent="0.2">
      <c r="A443" t="s">
        <v>69</v>
      </c>
      <c r="B443" t="s">
        <v>48</v>
      </c>
      <c r="C443">
        <v>2019</v>
      </c>
      <c r="D443" t="str">
        <f t="shared" si="24"/>
        <v>DFFemale</v>
      </c>
      <c r="E443">
        <v>82.175525583024097</v>
      </c>
      <c r="F443" s="37">
        <f>VLOOKUP(_xlfn.CONCAT(D443,0),'Appendix 4. 2020 IBGE LT'!$E$6:$M$1685,9,FALSE)</f>
        <v>82.376334756275412</v>
      </c>
      <c r="G443" s="37">
        <f>VLOOKUP(_xlfn.CONCAT(D443,0),'Appendix 3b. nax IBGE 2019'!$E$5:$M$1850,9,FALSE)</f>
        <v>82.175525583024154</v>
      </c>
      <c r="H443" s="239">
        <f>INDEX(Summary!$N$5:$Y$88,MATCH(_xlfn.CONCAT(D443,0),Summary!$N$5:$N$88,0),MATCH($H$3,Summary!$N$4:$Y$4,0))</f>
        <v>82.172029242866913</v>
      </c>
      <c r="I443" s="240">
        <f t="shared" si="26"/>
        <v>-4.2547219898323134E-5</v>
      </c>
      <c r="J443" s="241">
        <f t="shared" si="27"/>
        <v>-3.4963401572412046E-3</v>
      </c>
      <c r="K443" s="242">
        <f t="shared" si="25"/>
        <v>82.172029242866856</v>
      </c>
      <c r="L443" s="241"/>
    </row>
    <row r="444" spans="1:12" x14ac:dyDescent="0.2">
      <c r="A444" t="s">
        <v>69</v>
      </c>
      <c r="B444" t="s">
        <v>47</v>
      </c>
      <c r="C444">
        <v>2000</v>
      </c>
      <c r="D444" t="str">
        <f t="shared" si="24"/>
        <v>DFMale</v>
      </c>
      <c r="E444">
        <v>68.457050240474402</v>
      </c>
      <c r="F444" s="37">
        <f>VLOOKUP(_xlfn.CONCAT(D444,0),'Appendix 4. 2020 IBGE LT'!$E$6:$M$1685,9,FALSE)</f>
        <v>75.431131108862317</v>
      </c>
      <c r="G444" s="37">
        <f>VLOOKUP(_xlfn.CONCAT(D444,0),'Appendix 3b. nax IBGE 2019'!$E$5:$M$1850,9,FALSE)</f>
        <v>75.191242407715762</v>
      </c>
      <c r="H444" s="239">
        <f>INDEX(Summary!$N$5:$Y$88,MATCH(_xlfn.CONCAT(D444,0),Summary!$N$5:$N$88,0),MATCH($H$3,Summary!$N$4:$Y$4,0))</f>
        <v>76.080711461183938</v>
      </c>
      <c r="I444" s="240">
        <f t="shared" si="26"/>
        <v>1.1829423547028699E-2</v>
      </c>
      <c r="J444" s="241">
        <f t="shared" si="27"/>
        <v>0.80980744207479449</v>
      </c>
      <c r="K444" s="242">
        <f t="shared" si="25"/>
        <v>69.266857682549201</v>
      </c>
      <c r="L444" s="241"/>
    </row>
    <row r="445" spans="1:12" x14ac:dyDescent="0.2">
      <c r="A445" t="s">
        <v>69</v>
      </c>
      <c r="B445" t="s">
        <v>47</v>
      </c>
      <c r="C445">
        <v>2001</v>
      </c>
      <c r="D445" t="str">
        <f t="shared" si="24"/>
        <v>DFMale</v>
      </c>
      <c r="E445">
        <v>68.920380355088497</v>
      </c>
      <c r="F445" s="37">
        <f>VLOOKUP(_xlfn.CONCAT(D445,0),'Appendix 4. 2020 IBGE LT'!$E$6:$M$1685,9,FALSE)</f>
        <v>75.431131108862317</v>
      </c>
      <c r="G445" s="37">
        <f>VLOOKUP(_xlfn.CONCAT(D445,0),'Appendix 3b. nax IBGE 2019'!$E$5:$M$1850,9,FALSE)</f>
        <v>75.191242407715762</v>
      </c>
      <c r="H445" s="239">
        <f>INDEX(Summary!$N$5:$Y$88,MATCH(_xlfn.CONCAT(D445,0),Summary!$N$5:$N$88,0),MATCH($H$3,Summary!$N$4:$Y$4,0))</f>
        <v>76.080711461183938</v>
      </c>
      <c r="I445" s="240">
        <f t="shared" si="26"/>
        <v>1.1829423547028699E-2</v>
      </c>
      <c r="J445" s="241">
        <f t="shared" si="27"/>
        <v>0.81528837024265799</v>
      </c>
      <c r="K445" s="242">
        <f t="shared" si="25"/>
        <v>69.735668725331152</v>
      </c>
      <c r="L445" s="241"/>
    </row>
    <row r="446" spans="1:12" x14ac:dyDescent="0.2">
      <c r="A446" t="s">
        <v>69</v>
      </c>
      <c r="B446" t="s">
        <v>47</v>
      </c>
      <c r="C446">
        <v>2002</v>
      </c>
      <c r="D446" t="str">
        <f t="shared" si="24"/>
        <v>DFMale</v>
      </c>
      <c r="E446">
        <v>69.372193406632505</v>
      </c>
      <c r="F446" s="37">
        <f>VLOOKUP(_xlfn.CONCAT(D446,0),'Appendix 4. 2020 IBGE LT'!$E$6:$M$1685,9,FALSE)</f>
        <v>75.431131108862317</v>
      </c>
      <c r="G446" s="37">
        <f>VLOOKUP(_xlfn.CONCAT(D446,0),'Appendix 3b. nax IBGE 2019'!$E$5:$M$1850,9,FALSE)</f>
        <v>75.191242407715762</v>
      </c>
      <c r="H446" s="239">
        <f>INDEX(Summary!$N$5:$Y$88,MATCH(_xlfn.CONCAT(D446,0),Summary!$N$5:$N$88,0),MATCH($H$3,Summary!$N$4:$Y$4,0))</f>
        <v>76.080711461183938</v>
      </c>
      <c r="I446" s="240">
        <f t="shared" si="26"/>
        <v>1.1829423547028699E-2</v>
      </c>
      <c r="J446" s="241">
        <f t="shared" si="27"/>
        <v>0.82063305819344756</v>
      </c>
      <c r="K446" s="242">
        <f t="shared" si="25"/>
        <v>70.192826464825956</v>
      </c>
      <c r="L446" s="241"/>
    </row>
    <row r="447" spans="1:12" x14ac:dyDescent="0.2">
      <c r="A447" t="s">
        <v>69</v>
      </c>
      <c r="B447" t="s">
        <v>47</v>
      </c>
      <c r="C447">
        <v>2003</v>
      </c>
      <c r="D447" t="str">
        <f t="shared" si="24"/>
        <v>DFMale</v>
      </c>
      <c r="E447">
        <v>69.812203845267206</v>
      </c>
      <c r="F447" s="37">
        <f>VLOOKUP(_xlfn.CONCAT(D447,0),'Appendix 4. 2020 IBGE LT'!$E$6:$M$1685,9,FALSE)</f>
        <v>75.431131108862317</v>
      </c>
      <c r="G447" s="37">
        <f>VLOOKUP(_xlfn.CONCAT(D447,0),'Appendix 3b. nax IBGE 2019'!$E$5:$M$1850,9,FALSE)</f>
        <v>75.191242407715762</v>
      </c>
      <c r="H447" s="239">
        <f>INDEX(Summary!$N$5:$Y$88,MATCH(_xlfn.CONCAT(D447,0),Summary!$N$5:$N$88,0),MATCH($H$3,Summary!$N$4:$Y$4,0))</f>
        <v>76.080711461183938</v>
      </c>
      <c r="I447" s="240">
        <f t="shared" si="26"/>
        <v>1.1829423547028699E-2</v>
      </c>
      <c r="J447" s="241">
        <f t="shared" si="27"/>
        <v>0.82583812803717138</v>
      </c>
      <c r="K447" s="242">
        <f t="shared" si="25"/>
        <v>70.638041973304382</v>
      </c>
      <c r="L447" s="241"/>
    </row>
    <row r="448" spans="1:12" x14ac:dyDescent="0.2">
      <c r="A448" t="s">
        <v>69</v>
      </c>
      <c r="B448" t="s">
        <v>47</v>
      </c>
      <c r="C448">
        <v>2004</v>
      </c>
      <c r="D448" t="str">
        <f t="shared" si="24"/>
        <v>DFMale</v>
      </c>
      <c r="E448">
        <v>70.240180073506494</v>
      </c>
      <c r="F448" s="37">
        <f>VLOOKUP(_xlfn.CONCAT(D448,0),'Appendix 4. 2020 IBGE LT'!$E$6:$M$1685,9,FALSE)</f>
        <v>75.431131108862317</v>
      </c>
      <c r="G448" s="37">
        <f>VLOOKUP(_xlfn.CONCAT(D448,0),'Appendix 3b. nax IBGE 2019'!$E$5:$M$1850,9,FALSE)</f>
        <v>75.191242407715762</v>
      </c>
      <c r="H448" s="239">
        <f>INDEX(Summary!$N$5:$Y$88,MATCH(_xlfn.CONCAT(D448,0),Summary!$N$5:$N$88,0),MATCH($H$3,Summary!$N$4:$Y$4,0))</f>
        <v>76.080711461183938</v>
      </c>
      <c r="I448" s="240">
        <f t="shared" si="26"/>
        <v>1.1829423547028699E-2</v>
      </c>
      <c r="J448" s="241">
        <f t="shared" si="27"/>
        <v>0.83090084010907372</v>
      </c>
      <c r="K448" s="242">
        <f t="shared" si="25"/>
        <v>71.071080913615575</v>
      </c>
      <c r="L448" s="241"/>
    </row>
    <row r="449" spans="1:12" x14ac:dyDescent="0.2">
      <c r="A449" t="s">
        <v>69</v>
      </c>
      <c r="B449" t="s">
        <v>47</v>
      </c>
      <c r="C449">
        <v>2005</v>
      </c>
      <c r="D449" t="str">
        <f t="shared" si="24"/>
        <v>DFMale</v>
      </c>
      <c r="E449">
        <v>70.655942563143</v>
      </c>
      <c r="F449" s="37">
        <f>VLOOKUP(_xlfn.CONCAT(D449,0),'Appendix 4. 2020 IBGE LT'!$E$6:$M$1685,9,FALSE)</f>
        <v>75.431131108862317</v>
      </c>
      <c r="G449" s="37">
        <f>VLOOKUP(_xlfn.CONCAT(D449,0),'Appendix 3b. nax IBGE 2019'!$E$5:$M$1850,9,FALSE)</f>
        <v>75.191242407715762</v>
      </c>
      <c r="H449" s="239">
        <f>INDEX(Summary!$N$5:$Y$88,MATCH(_xlfn.CONCAT(D449,0),Summary!$N$5:$N$88,0),MATCH($H$3,Summary!$N$4:$Y$4,0))</f>
        <v>76.080711461183938</v>
      </c>
      <c r="I449" s="240">
        <f t="shared" si="26"/>
        <v>1.1829423547028699E-2</v>
      </c>
      <c r="J449" s="241">
        <f t="shared" si="27"/>
        <v>0.83581907069395112</v>
      </c>
      <c r="K449" s="242">
        <f t="shared" si="25"/>
        <v>71.491761633836958</v>
      </c>
      <c r="L449" s="241"/>
    </row>
    <row r="450" spans="1:12" x14ac:dyDescent="0.2">
      <c r="A450" t="s">
        <v>69</v>
      </c>
      <c r="B450" t="s">
        <v>47</v>
      </c>
      <c r="C450">
        <v>2006</v>
      </c>
      <c r="D450" t="str">
        <f t="shared" si="24"/>
        <v>DFMale</v>
      </c>
      <c r="E450">
        <v>71.059361695156994</v>
      </c>
      <c r="F450" s="37">
        <f>VLOOKUP(_xlfn.CONCAT(D450,0),'Appendix 4. 2020 IBGE LT'!$E$6:$M$1685,9,FALSE)</f>
        <v>75.431131108862317</v>
      </c>
      <c r="G450" s="37">
        <f>VLOOKUP(_xlfn.CONCAT(D450,0),'Appendix 3b. nax IBGE 2019'!$E$5:$M$1850,9,FALSE)</f>
        <v>75.191242407715762</v>
      </c>
      <c r="H450" s="239">
        <f>INDEX(Summary!$N$5:$Y$88,MATCH(_xlfn.CONCAT(D450,0),Summary!$N$5:$N$88,0),MATCH($H$3,Summary!$N$4:$Y$4,0))</f>
        <v>76.080711461183938</v>
      </c>
      <c r="I450" s="240">
        <f t="shared" si="26"/>
        <v>1.1829423547028699E-2</v>
      </c>
      <c r="J450" s="241">
        <f t="shared" si="27"/>
        <v>0.84059128647351933</v>
      </c>
      <c r="K450" s="242">
        <f t="shared" si="25"/>
        <v>71.89995298163052</v>
      </c>
      <c r="L450" s="241"/>
    </row>
    <row r="451" spans="1:12" x14ac:dyDescent="0.2">
      <c r="A451" t="s">
        <v>69</v>
      </c>
      <c r="B451" t="s">
        <v>47</v>
      </c>
      <c r="C451">
        <v>2007</v>
      </c>
      <c r="D451" t="str">
        <f t="shared" si="24"/>
        <v>DFMale</v>
      </c>
      <c r="E451">
        <v>71.450355364744993</v>
      </c>
      <c r="F451" s="37">
        <f>VLOOKUP(_xlfn.CONCAT(D451,0),'Appendix 4. 2020 IBGE LT'!$E$6:$M$1685,9,FALSE)</f>
        <v>75.431131108862317</v>
      </c>
      <c r="G451" s="37">
        <f>VLOOKUP(_xlfn.CONCAT(D451,0),'Appendix 3b. nax IBGE 2019'!$E$5:$M$1850,9,FALSE)</f>
        <v>75.191242407715762</v>
      </c>
      <c r="H451" s="239">
        <f>INDEX(Summary!$N$5:$Y$88,MATCH(_xlfn.CONCAT(D451,0),Summary!$N$5:$N$88,0),MATCH($H$3,Summary!$N$4:$Y$4,0))</f>
        <v>76.080711461183938</v>
      </c>
      <c r="I451" s="240">
        <f t="shared" si="26"/>
        <v>1.1829423547028699E-2</v>
      </c>
      <c r="J451" s="241">
        <f t="shared" si="27"/>
        <v>0.84521651619528271</v>
      </c>
      <c r="K451" s="242">
        <f t="shared" si="25"/>
        <v>72.295571880940273</v>
      </c>
      <c r="L451" s="241"/>
    </row>
    <row r="452" spans="1:12" x14ac:dyDescent="0.2">
      <c r="A452" t="s">
        <v>69</v>
      </c>
      <c r="B452" t="s">
        <v>47</v>
      </c>
      <c r="C452">
        <v>2008</v>
      </c>
      <c r="D452" t="str">
        <f t="shared" ref="D452:D515" si="28">_xlfn.CONCAT(A452,B452)</f>
        <v>DFMale</v>
      </c>
      <c r="E452">
        <v>71.828886392696205</v>
      </c>
      <c r="F452" s="37">
        <f>VLOOKUP(_xlfn.CONCAT(D452,0),'Appendix 4. 2020 IBGE LT'!$E$6:$M$1685,9,FALSE)</f>
        <v>75.431131108862317</v>
      </c>
      <c r="G452" s="37">
        <f>VLOOKUP(_xlfn.CONCAT(D452,0),'Appendix 3b. nax IBGE 2019'!$E$5:$M$1850,9,FALSE)</f>
        <v>75.191242407715762</v>
      </c>
      <c r="H452" s="239">
        <f>INDEX(Summary!$N$5:$Y$88,MATCH(_xlfn.CONCAT(D452,0),Summary!$N$5:$N$88,0),MATCH($H$3,Summary!$N$4:$Y$4,0))</f>
        <v>76.080711461183938</v>
      </c>
      <c r="I452" s="240">
        <f t="shared" si="26"/>
        <v>1.1829423547028699E-2</v>
      </c>
      <c r="J452" s="241">
        <f t="shared" si="27"/>
        <v>0.84969432005060974</v>
      </c>
      <c r="K452" s="242">
        <f t="shared" ref="K452:K515" si="29">E452+J452</f>
        <v>72.678580712746822</v>
      </c>
      <c r="L452" s="241"/>
    </row>
    <row r="453" spans="1:12" x14ac:dyDescent="0.2">
      <c r="A453" t="s">
        <v>69</v>
      </c>
      <c r="B453" t="s">
        <v>47</v>
      </c>
      <c r="C453">
        <v>2009</v>
      </c>
      <c r="D453" t="str">
        <f t="shared" si="28"/>
        <v>DFMale</v>
      </c>
      <c r="E453">
        <v>72.194959783467496</v>
      </c>
      <c r="F453" s="37">
        <f>VLOOKUP(_xlfn.CONCAT(D453,0),'Appendix 4. 2020 IBGE LT'!$E$6:$M$1685,9,FALSE)</f>
        <v>75.431131108862317</v>
      </c>
      <c r="G453" s="37">
        <f>VLOOKUP(_xlfn.CONCAT(D453,0),'Appendix 3b. nax IBGE 2019'!$E$5:$M$1850,9,FALSE)</f>
        <v>75.191242407715762</v>
      </c>
      <c r="H453" s="239">
        <f>INDEX(Summary!$N$5:$Y$88,MATCH(_xlfn.CONCAT(D453,0),Summary!$N$5:$N$88,0),MATCH($H$3,Summary!$N$4:$Y$4,0))</f>
        <v>76.080711461183938</v>
      </c>
      <c r="I453" s="240">
        <f t="shared" ref="I453:I516" si="30">(H453-$G453)/$G453</f>
        <v>1.1829423547028699E-2</v>
      </c>
      <c r="J453" s="241">
        <f t="shared" ref="J453:J516" si="31">E453*I453</f>
        <v>0.85402475723934035</v>
      </c>
      <c r="K453" s="242">
        <f t="shared" si="29"/>
        <v>73.04898454070684</v>
      </c>
      <c r="L453" s="241"/>
    </row>
    <row r="454" spans="1:12" x14ac:dyDescent="0.2">
      <c r="A454" t="s">
        <v>69</v>
      </c>
      <c r="B454" t="s">
        <v>47</v>
      </c>
      <c r="C454">
        <v>2010</v>
      </c>
      <c r="D454" t="str">
        <f t="shared" si="28"/>
        <v>DFMale</v>
      </c>
      <c r="E454">
        <v>72.548619869220303</v>
      </c>
      <c r="F454" s="37">
        <f>VLOOKUP(_xlfn.CONCAT(D454,0),'Appendix 4. 2020 IBGE LT'!$E$6:$M$1685,9,FALSE)</f>
        <v>75.431131108862317</v>
      </c>
      <c r="G454" s="37">
        <f>VLOOKUP(_xlfn.CONCAT(D454,0),'Appendix 3b. nax IBGE 2019'!$E$5:$M$1850,9,FALSE)</f>
        <v>75.191242407715762</v>
      </c>
      <c r="H454" s="239">
        <f>INDEX(Summary!$N$5:$Y$88,MATCH(_xlfn.CONCAT(D454,0),Summary!$N$5:$N$88,0),MATCH($H$3,Summary!$N$4:$Y$4,0))</f>
        <v>76.080711461183938</v>
      </c>
      <c r="I454" s="240">
        <f t="shared" si="30"/>
        <v>1.1829423547028699E-2</v>
      </c>
      <c r="J454" s="241">
        <f t="shared" si="31"/>
        <v>0.85820835218538882</v>
      </c>
      <c r="K454" s="242">
        <f t="shared" si="29"/>
        <v>73.406828221405689</v>
      </c>
      <c r="L454" s="241"/>
    </row>
    <row r="455" spans="1:12" x14ac:dyDescent="0.2">
      <c r="A455" t="s">
        <v>69</v>
      </c>
      <c r="B455" t="s">
        <v>47</v>
      </c>
      <c r="C455">
        <v>2011</v>
      </c>
      <c r="D455" t="str">
        <f t="shared" si="28"/>
        <v>DFMale</v>
      </c>
      <c r="E455">
        <v>72.889442222264407</v>
      </c>
      <c r="F455" s="37">
        <f>VLOOKUP(_xlfn.CONCAT(D455,0),'Appendix 4. 2020 IBGE LT'!$E$6:$M$1685,9,FALSE)</f>
        <v>75.431131108862317</v>
      </c>
      <c r="G455" s="37">
        <f>VLOOKUP(_xlfn.CONCAT(D455,0),'Appendix 3b. nax IBGE 2019'!$E$5:$M$1850,9,FALSE)</f>
        <v>75.191242407715762</v>
      </c>
      <c r="H455" s="239">
        <f>INDEX(Summary!$N$5:$Y$88,MATCH(_xlfn.CONCAT(D455,0),Summary!$N$5:$N$88,0),MATCH($H$3,Summary!$N$4:$Y$4,0))</f>
        <v>76.080711461183938</v>
      </c>
      <c r="I455" s="240">
        <f t="shared" si="30"/>
        <v>1.1829423547028699E-2</v>
      </c>
      <c r="J455" s="241">
        <f t="shared" si="31"/>
        <v>0.86224008415384246</v>
      </c>
      <c r="K455" s="242">
        <f t="shared" si="29"/>
        <v>73.751682306418246</v>
      </c>
      <c r="L455" s="241"/>
    </row>
    <row r="456" spans="1:12" x14ac:dyDescent="0.2">
      <c r="A456" t="s">
        <v>69</v>
      </c>
      <c r="B456" t="s">
        <v>47</v>
      </c>
      <c r="C456">
        <v>2012</v>
      </c>
      <c r="D456" t="str">
        <f t="shared" si="28"/>
        <v>DFMale</v>
      </c>
      <c r="E456">
        <v>73.218055388587402</v>
      </c>
      <c r="F456" s="37">
        <f>VLOOKUP(_xlfn.CONCAT(D456,0),'Appendix 4. 2020 IBGE LT'!$E$6:$M$1685,9,FALSE)</f>
        <v>75.431131108862317</v>
      </c>
      <c r="G456" s="37">
        <f>VLOOKUP(_xlfn.CONCAT(D456,0),'Appendix 3b. nax IBGE 2019'!$E$5:$M$1850,9,FALSE)</f>
        <v>75.191242407715762</v>
      </c>
      <c r="H456" s="239">
        <f>INDEX(Summary!$N$5:$Y$88,MATCH(_xlfn.CONCAT(D456,0),Summary!$N$5:$N$88,0),MATCH($H$3,Summary!$N$4:$Y$4,0))</f>
        <v>76.080711461183938</v>
      </c>
      <c r="I456" s="240">
        <f t="shared" si="30"/>
        <v>1.1829423547028699E-2</v>
      </c>
      <c r="J456" s="241">
        <f t="shared" si="31"/>
        <v>0.86612738848140736</v>
      </c>
      <c r="K456" s="242">
        <f t="shared" si="29"/>
        <v>74.084182777068804</v>
      </c>
      <c r="L456" s="241"/>
    </row>
    <row r="457" spans="1:12" x14ac:dyDescent="0.2">
      <c r="A457" t="s">
        <v>69</v>
      </c>
      <c r="B457" t="s">
        <v>47</v>
      </c>
      <c r="C457">
        <v>2013</v>
      </c>
      <c r="D457" t="str">
        <f t="shared" si="28"/>
        <v>DFMale</v>
      </c>
      <c r="E457">
        <v>73.534596822055406</v>
      </c>
      <c r="F457" s="37">
        <f>VLOOKUP(_xlfn.CONCAT(D457,0),'Appendix 4. 2020 IBGE LT'!$E$6:$M$1685,9,FALSE)</f>
        <v>75.431131108862317</v>
      </c>
      <c r="G457" s="37">
        <f>VLOOKUP(_xlfn.CONCAT(D457,0),'Appendix 3b. nax IBGE 2019'!$E$5:$M$1850,9,FALSE)</f>
        <v>75.191242407715762</v>
      </c>
      <c r="H457" s="239">
        <f>INDEX(Summary!$N$5:$Y$88,MATCH(_xlfn.CONCAT(D457,0),Summary!$N$5:$N$88,0),MATCH($H$3,Summary!$N$4:$Y$4,0))</f>
        <v>76.080711461183938</v>
      </c>
      <c r="I457" s="240">
        <f t="shared" si="30"/>
        <v>1.1829423547028699E-2</v>
      </c>
      <c r="J457" s="241">
        <f t="shared" si="31"/>
        <v>0.86987189116808394</v>
      </c>
      <c r="K457" s="242">
        <f t="shared" si="29"/>
        <v>74.404468713223494</v>
      </c>
      <c r="L457" s="241"/>
    </row>
    <row r="458" spans="1:12" x14ac:dyDescent="0.2">
      <c r="A458" t="s">
        <v>69</v>
      </c>
      <c r="B458" t="s">
        <v>47</v>
      </c>
      <c r="C458">
        <v>2014</v>
      </c>
      <c r="D458" t="str">
        <f t="shared" si="28"/>
        <v>DFMale</v>
      </c>
      <c r="E458">
        <v>73.839232322132602</v>
      </c>
      <c r="F458" s="37">
        <f>VLOOKUP(_xlfn.CONCAT(D458,0),'Appendix 4. 2020 IBGE LT'!$E$6:$M$1685,9,FALSE)</f>
        <v>75.431131108862317</v>
      </c>
      <c r="G458" s="37">
        <f>VLOOKUP(_xlfn.CONCAT(D458,0),'Appendix 3b. nax IBGE 2019'!$E$5:$M$1850,9,FALSE)</f>
        <v>75.191242407715762</v>
      </c>
      <c r="H458" s="239">
        <f>INDEX(Summary!$N$5:$Y$88,MATCH(_xlfn.CONCAT(D458,0),Summary!$N$5:$N$88,0),MATCH($H$3,Summary!$N$4:$Y$4,0))</f>
        <v>76.080711461183938</v>
      </c>
      <c r="I458" s="240">
        <f t="shared" si="30"/>
        <v>1.1829423547028699E-2</v>
      </c>
      <c r="J458" s="241">
        <f t="shared" si="31"/>
        <v>0.87347555352595796</v>
      </c>
      <c r="K458" s="242">
        <f t="shared" si="29"/>
        <v>74.712707875658566</v>
      </c>
      <c r="L458" s="241"/>
    </row>
    <row r="459" spans="1:12" x14ac:dyDescent="0.2">
      <c r="A459" t="s">
        <v>69</v>
      </c>
      <c r="B459" t="s">
        <v>47</v>
      </c>
      <c r="C459">
        <v>2015</v>
      </c>
      <c r="D459" t="str">
        <f t="shared" si="28"/>
        <v>DFMale</v>
      </c>
      <c r="E459">
        <v>74.132153076654106</v>
      </c>
      <c r="F459" s="37">
        <f>VLOOKUP(_xlfn.CONCAT(D459,0),'Appendix 4. 2020 IBGE LT'!$E$6:$M$1685,9,FALSE)</f>
        <v>75.431131108862317</v>
      </c>
      <c r="G459" s="37">
        <f>VLOOKUP(_xlfn.CONCAT(D459,0),'Appendix 3b. nax IBGE 2019'!$E$5:$M$1850,9,FALSE)</f>
        <v>75.191242407715762</v>
      </c>
      <c r="H459" s="239">
        <f>INDEX(Summary!$N$5:$Y$88,MATCH(_xlfn.CONCAT(D459,0),Summary!$N$5:$N$88,0),MATCH($H$3,Summary!$N$4:$Y$4,0))</f>
        <v>76.080711461183938</v>
      </c>
      <c r="I459" s="240">
        <f t="shared" si="30"/>
        <v>1.1829423547028699E-2</v>
      </c>
      <c r="J459" s="241">
        <f t="shared" si="31"/>
        <v>0.87694063719690807</v>
      </c>
      <c r="K459" s="242">
        <f t="shared" si="29"/>
        <v>75.009093713851016</v>
      </c>
      <c r="L459" s="241"/>
    </row>
    <row r="460" spans="1:12" x14ac:dyDescent="0.2">
      <c r="A460" t="s">
        <v>69</v>
      </c>
      <c r="B460" t="s">
        <v>47</v>
      </c>
      <c r="C460">
        <v>2016</v>
      </c>
      <c r="D460" t="str">
        <f t="shared" si="28"/>
        <v>DFMale</v>
      </c>
      <c r="E460">
        <v>74.41357277953</v>
      </c>
      <c r="F460" s="37">
        <f>VLOOKUP(_xlfn.CONCAT(D460,0),'Appendix 4. 2020 IBGE LT'!$E$6:$M$1685,9,FALSE)</f>
        <v>75.431131108862317</v>
      </c>
      <c r="G460" s="37">
        <f>VLOOKUP(_xlfn.CONCAT(D460,0),'Appendix 3b. nax IBGE 2019'!$E$5:$M$1850,9,FALSE)</f>
        <v>75.191242407715762</v>
      </c>
      <c r="H460" s="239">
        <f>INDEX(Summary!$N$5:$Y$88,MATCH(_xlfn.CONCAT(D460,0),Summary!$N$5:$N$88,0),MATCH($H$3,Summary!$N$4:$Y$4,0))</f>
        <v>76.080711461183938</v>
      </c>
      <c r="I460" s="240">
        <f t="shared" si="30"/>
        <v>1.1829423547028699E-2</v>
      </c>
      <c r="J460" s="241">
        <f t="shared" si="31"/>
        <v>0.88026967005670598</v>
      </c>
      <c r="K460" s="242">
        <f t="shared" si="29"/>
        <v>75.293842449586705</v>
      </c>
      <c r="L460" s="241"/>
    </row>
    <row r="461" spans="1:12" x14ac:dyDescent="0.2">
      <c r="A461" t="s">
        <v>69</v>
      </c>
      <c r="B461" t="s">
        <v>47</v>
      </c>
      <c r="C461">
        <v>2017</v>
      </c>
      <c r="D461" t="str">
        <f t="shared" si="28"/>
        <v>DFMale</v>
      </c>
      <c r="E461">
        <v>74.683724844565006</v>
      </c>
      <c r="F461" s="37">
        <f>VLOOKUP(_xlfn.CONCAT(D461,0),'Appendix 4. 2020 IBGE LT'!$E$6:$M$1685,9,FALSE)</f>
        <v>75.431131108862317</v>
      </c>
      <c r="G461" s="37">
        <f>VLOOKUP(_xlfn.CONCAT(D461,0),'Appendix 3b. nax IBGE 2019'!$E$5:$M$1850,9,FALSE)</f>
        <v>75.191242407715762</v>
      </c>
      <c r="H461" s="239">
        <f>INDEX(Summary!$N$5:$Y$88,MATCH(_xlfn.CONCAT(D461,0),Summary!$N$5:$N$88,0),MATCH($H$3,Summary!$N$4:$Y$4,0))</f>
        <v>76.080711461183938</v>
      </c>
      <c r="I461" s="240">
        <f t="shared" si="30"/>
        <v>1.1829423547028699E-2</v>
      </c>
      <c r="J461" s="241">
        <f t="shared" si="31"/>
        <v>0.8834654132561095</v>
      </c>
      <c r="K461" s="242">
        <f t="shared" si="29"/>
        <v>75.56719025782111</v>
      </c>
      <c r="L461" s="241"/>
    </row>
    <row r="462" spans="1:12" x14ac:dyDescent="0.2">
      <c r="A462" t="s">
        <v>69</v>
      </c>
      <c r="B462" t="s">
        <v>47</v>
      </c>
      <c r="C462">
        <v>2018</v>
      </c>
      <c r="D462" t="str">
        <f t="shared" si="28"/>
        <v>DFMale</v>
      </c>
      <c r="E462">
        <v>74.942859732857102</v>
      </c>
      <c r="F462" s="37">
        <f>VLOOKUP(_xlfn.CONCAT(D462,0),'Appendix 4. 2020 IBGE LT'!$E$6:$M$1685,9,FALSE)</f>
        <v>75.431131108862317</v>
      </c>
      <c r="G462" s="37">
        <f>VLOOKUP(_xlfn.CONCAT(D462,0),'Appendix 3b. nax IBGE 2019'!$E$5:$M$1850,9,FALSE)</f>
        <v>75.191242407715762</v>
      </c>
      <c r="H462" s="239">
        <f>INDEX(Summary!$N$5:$Y$88,MATCH(_xlfn.CONCAT(D462,0),Summary!$N$5:$N$88,0),MATCH($H$3,Summary!$N$4:$Y$4,0))</f>
        <v>76.080711461183938</v>
      </c>
      <c r="I462" s="240">
        <f t="shared" si="30"/>
        <v>1.1829423547028699E-2</v>
      </c>
      <c r="J462" s="241">
        <f t="shared" si="31"/>
        <v>0.88653082960552865</v>
      </c>
      <c r="K462" s="242">
        <f t="shared" si="29"/>
        <v>75.829390562462635</v>
      </c>
      <c r="L462" s="241"/>
    </row>
    <row r="463" spans="1:12" x14ac:dyDescent="0.2">
      <c r="A463" t="s">
        <v>69</v>
      </c>
      <c r="B463" t="s">
        <v>47</v>
      </c>
      <c r="C463">
        <v>2019</v>
      </c>
      <c r="D463" t="str">
        <f t="shared" si="28"/>
        <v>DFMale</v>
      </c>
      <c r="E463">
        <v>75.191242407715706</v>
      </c>
      <c r="F463" s="37">
        <f>VLOOKUP(_xlfn.CONCAT(D463,0),'Appendix 4. 2020 IBGE LT'!$E$6:$M$1685,9,FALSE)</f>
        <v>75.431131108862317</v>
      </c>
      <c r="G463" s="37">
        <f>VLOOKUP(_xlfn.CONCAT(D463,0),'Appendix 3b. nax IBGE 2019'!$E$5:$M$1850,9,FALSE)</f>
        <v>75.191242407715762</v>
      </c>
      <c r="H463" s="239">
        <f>INDEX(Summary!$N$5:$Y$88,MATCH(_xlfn.CONCAT(D463,0),Summary!$N$5:$N$88,0),MATCH($H$3,Summary!$N$4:$Y$4,0))</f>
        <v>76.080711461183938</v>
      </c>
      <c r="I463" s="240">
        <f t="shared" si="30"/>
        <v>1.1829423547028699E-2</v>
      </c>
      <c r="J463" s="241">
        <f t="shared" si="31"/>
        <v>0.88946905346817506</v>
      </c>
      <c r="K463" s="242">
        <f t="shared" si="29"/>
        <v>76.080711461183881</v>
      </c>
      <c r="L463" s="241"/>
    </row>
    <row r="464" spans="1:12" x14ac:dyDescent="0.2">
      <c r="A464" t="s">
        <v>69</v>
      </c>
      <c r="B464" t="s">
        <v>3</v>
      </c>
      <c r="C464">
        <v>2000</v>
      </c>
      <c r="D464" t="str">
        <f t="shared" si="28"/>
        <v>DFTotal</v>
      </c>
      <c r="E464">
        <v>72.250924516350594</v>
      </c>
      <c r="F464" s="37">
        <f>VLOOKUP(_xlfn.CONCAT(D464,0),'Appendix 4. 2020 IBGE LT'!$E$6:$M$1685,9,FALSE)</f>
        <v>79.079012178098225</v>
      </c>
      <c r="G464" s="37">
        <f>VLOOKUP(_xlfn.CONCAT(D464,0),'Appendix 3b. nax IBGE 2019'!$E$5:$M$1850,9,FALSE)</f>
        <v>78.850691880912692</v>
      </c>
      <c r="H464" s="239">
        <f>INDEX(Summary!$N$5:$Y$88,MATCH(_xlfn.CONCAT(D464,0),Summary!$N$5:$N$88,0),MATCH($H$3,Summary!$N$4:$Y$4,0))</f>
        <v>79.260818510782116</v>
      </c>
      <c r="I464" s="240">
        <f t="shared" si="30"/>
        <v>5.2013066732354589E-3</v>
      </c>
      <c r="J464" s="241">
        <f t="shared" si="31"/>
        <v>0.37579921583432574</v>
      </c>
      <c r="K464" s="242">
        <f t="shared" si="29"/>
        <v>72.626723732184914</v>
      </c>
      <c r="L464" s="241"/>
    </row>
    <row r="465" spans="1:12" x14ac:dyDescent="0.2">
      <c r="A465" t="s">
        <v>69</v>
      </c>
      <c r="B465" t="s">
        <v>3</v>
      </c>
      <c r="C465">
        <v>2001</v>
      </c>
      <c r="D465" t="str">
        <f t="shared" si="28"/>
        <v>DFTotal</v>
      </c>
      <c r="E465">
        <v>72.731252155331106</v>
      </c>
      <c r="F465" s="37">
        <f>VLOOKUP(_xlfn.CONCAT(D465,0),'Appendix 4. 2020 IBGE LT'!$E$6:$M$1685,9,FALSE)</f>
        <v>79.079012178098225</v>
      </c>
      <c r="G465" s="37">
        <f>VLOOKUP(_xlfn.CONCAT(D465,0),'Appendix 3b. nax IBGE 2019'!$E$5:$M$1850,9,FALSE)</f>
        <v>78.850691880912692</v>
      </c>
      <c r="H465" s="239">
        <f>INDEX(Summary!$N$5:$Y$88,MATCH(_xlfn.CONCAT(D465,0),Summary!$N$5:$N$88,0),MATCH($H$3,Summary!$N$4:$Y$4,0))</f>
        <v>79.260818510782116</v>
      </c>
      <c r="I465" s="240">
        <f t="shared" si="30"/>
        <v>5.2013066732354589E-3</v>
      </c>
      <c r="J465" s="241">
        <f t="shared" si="31"/>
        <v>0.3782975471882945</v>
      </c>
      <c r="K465" s="242">
        <f t="shared" si="29"/>
        <v>73.109549702519402</v>
      </c>
      <c r="L465" s="241"/>
    </row>
    <row r="466" spans="1:12" x14ac:dyDescent="0.2">
      <c r="A466" t="s">
        <v>69</v>
      </c>
      <c r="B466" t="s">
        <v>3</v>
      </c>
      <c r="C466">
        <v>2002</v>
      </c>
      <c r="D466" t="str">
        <f t="shared" si="28"/>
        <v>DFTotal</v>
      </c>
      <c r="E466">
        <v>73.1942302298621</v>
      </c>
      <c r="F466" s="37">
        <f>VLOOKUP(_xlfn.CONCAT(D466,0),'Appendix 4. 2020 IBGE LT'!$E$6:$M$1685,9,FALSE)</f>
        <v>79.079012178098225</v>
      </c>
      <c r="G466" s="37">
        <f>VLOOKUP(_xlfn.CONCAT(D466,0),'Appendix 3b. nax IBGE 2019'!$E$5:$M$1850,9,FALSE)</f>
        <v>78.850691880912692</v>
      </c>
      <c r="H466" s="239">
        <f>INDEX(Summary!$N$5:$Y$88,MATCH(_xlfn.CONCAT(D466,0),Summary!$N$5:$N$88,0),MATCH($H$3,Summary!$N$4:$Y$4,0))</f>
        <v>79.260818510782116</v>
      </c>
      <c r="I466" s="240">
        <f t="shared" si="30"/>
        <v>5.2013066732354589E-3</v>
      </c>
      <c r="J466" s="241">
        <f t="shared" si="31"/>
        <v>0.38070563813691427</v>
      </c>
      <c r="K466" s="242">
        <f t="shared" si="29"/>
        <v>73.574935867999017</v>
      </c>
      <c r="L466" s="241"/>
    </row>
    <row r="467" spans="1:12" x14ac:dyDescent="0.2">
      <c r="A467" t="s">
        <v>69</v>
      </c>
      <c r="B467" t="s">
        <v>3</v>
      </c>
      <c r="C467">
        <v>2003</v>
      </c>
      <c r="D467" t="str">
        <f t="shared" si="28"/>
        <v>DFTotal</v>
      </c>
      <c r="E467">
        <v>73.642127592890404</v>
      </c>
      <c r="F467" s="37">
        <f>VLOOKUP(_xlfn.CONCAT(D467,0),'Appendix 4. 2020 IBGE LT'!$E$6:$M$1685,9,FALSE)</f>
        <v>79.079012178098225</v>
      </c>
      <c r="G467" s="37">
        <f>VLOOKUP(_xlfn.CONCAT(D467,0),'Appendix 3b. nax IBGE 2019'!$E$5:$M$1850,9,FALSE)</f>
        <v>78.850691880912692</v>
      </c>
      <c r="H467" s="239">
        <f>INDEX(Summary!$N$5:$Y$88,MATCH(_xlfn.CONCAT(D467,0),Summary!$N$5:$N$88,0),MATCH($H$3,Summary!$N$4:$Y$4,0))</f>
        <v>79.260818510782116</v>
      </c>
      <c r="I467" s="240">
        <f t="shared" si="30"/>
        <v>5.2013066732354589E-3</v>
      </c>
      <c r="J467" s="241">
        <f t="shared" si="31"/>
        <v>0.38303528968015799</v>
      </c>
      <c r="K467" s="242">
        <f t="shared" si="29"/>
        <v>74.025162882570555</v>
      </c>
      <c r="L467" s="241"/>
    </row>
    <row r="468" spans="1:12" x14ac:dyDescent="0.2">
      <c r="A468" t="s">
        <v>69</v>
      </c>
      <c r="B468" t="s">
        <v>3</v>
      </c>
      <c r="C468">
        <v>2004</v>
      </c>
      <c r="D468" t="str">
        <f t="shared" si="28"/>
        <v>DFTotal</v>
      </c>
      <c r="E468">
        <v>74.071677067136505</v>
      </c>
      <c r="F468" s="37">
        <f>VLOOKUP(_xlfn.CONCAT(D468,0),'Appendix 4. 2020 IBGE LT'!$E$6:$M$1685,9,FALSE)</f>
        <v>79.079012178098225</v>
      </c>
      <c r="G468" s="37">
        <f>VLOOKUP(_xlfn.CONCAT(D468,0),'Appendix 3b. nax IBGE 2019'!$E$5:$M$1850,9,FALSE)</f>
        <v>78.850691880912692</v>
      </c>
      <c r="H468" s="239">
        <f>INDEX(Summary!$N$5:$Y$88,MATCH(_xlfn.CONCAT(D468,0),Summary!$N$5:$N$88,0),MATCH($H$3,Summary!$N$4:$Y$4,0))</f>
        <v>79.260818510782116</v>
      </c>
      <c r="I468" s="240">
        <f t="shared" si="30"/>
        <v>5.2013066732354589E-3</v>
      </c>
      <c r="J468" s="241">
        <f t="shared" si="31"/>
        <v>0.38526950822703898</v>
      </c>
      <c r="K468" s="242">
        <f t="shared" si="29"/>
        <v>74.456946575363546</v>
      </c>
      <c r="L468" s="241"/>
    </row>
    <row r="469" spans="1:12" x14ac:dyDescent="0.2">
      <c r="A469" t="s">
        <v>69</v>
      </c>
      <c r="B469" t="s">
        <v>3</v>
      </c>
      <c r="C469">
        <v>2005</v>
      </c>
      <c r="D469" t="str">
        <f t="shared" si="28"/>
        <v>DFTotal</v>
      </c>
      <c r="E469">
        <v>74.491937868183498</v>
      </c>
      <c r="F469" s="37">
        <f>VLOOKUP(_xlfn.CONCAT(D469,0),'Appendix 4. 2020 IBGE LT'!$E$6:$M$1685,9,FALSE)</f>
        <v>79.079012178098225</v>
      </c>
      <c r="G469" s="37">
        <f>VLOOKUP(_xlfn.CONCAT(D469,0),'Appendix 3b. nax IBGE 2019'!$E$5:$M$1850,9,FALSE)</f>
        <v>78.850691880912692</v>
      </c>
      <c r="H469" s="239">
        <f>INDEX(Summary!$N$5:$Y$88,MATCH(_xlfn.CONCAT(D469,0),Summary!$N$5:$N$88,0),MATCH($H$3,Summary!$N$4:$Y$4,0))</f>
        <v>79.260818510782116</v>
      </c>
      <c r="I469" s="240">
        <f t="shared" si="30"/>
        <v>5.2013066732354589E-3</v>
      </c>
      <c r="J469" s="241">
        <f t="shared" si="31"/>
        <v>0.38745541353602403</v>
      </c>
      <c r="K469" s="242">
        <f t="shared" si="29"/>
        <v>74.879393281719516</v>
      </c>
      <c r="L469" s="241"/>
    </row>
    <row r="470" spans="1:12" x14ac:dyDescent="0.2">
      <c r="A470" t="s">
        <v>69</v>
      </c>
      <c r="B470" t="s">
        <v>3</v>
      </c>
      <c r="C470">
        <v>2006</v>
      </c>
      <c r="D470" t="str">
        <f t="shared" si="28"/>
        <v>DFTotal</v>
      </c>
      <c r="E470">
        <v>74.889923133197797</v>
      </c>
      <c r="F470" s="37">
        <f>VLOOKUP(_xlfn.CONCAT(D470,0),'Appendix 4. 2020 IBGE LT'!$E$6:$M$1685,9,FALSE)</f>
        <v>79.079012178098225</v>
      </c>
      <c r="G470" s="37">
        <f>VLOOKUP(_xlfn.CONCAT(D470,0),'Appendix 3b. nax IBGE 2019'!$E$5:$M$1850,9,FALSE)</f>
        <v>78.850691880912692</v>
      </c>
      <c r="H470" s="239">
        <f>INDEX(Summary!$N$5:$Y$88,MATCH(_xlfn.CONCAT(D470,0),Summary!$N$5:$N$88,0),MATCH($H$3,Summary!$N$4:$Y$4,0))</f>
        <v>79.260818510782116</v>
      </c>
      <c r="I470" s="240">
        <f t="shared" si="30"/>
        <v>5.2013066732354589E-3</v>
      </c>
      <c r="J470" s="241">
        <f t="shared" si="31"/>
        <v>0.38952545695079227</v>
      </c>
      <c r="K470" s="242">
        <f t="shared" si="29"/>
        <v>75.27944859014859</v>
      </c>
      <c r="L470" s="241"/>
    </row>
    <row r="471" spans="1:12" x14ac:dyDescent="0.2">
      <c r="A471" t="s">
        <v>69</v>
      </c>
      <c r="B471" t="s">
        <v>3</v>
      </c>
      <c r="C471">
        <v>2007</v>
      </c>
      <c r="D471" t="str">
        <f t="shared" si="28"/>
        <v>DFTotal</v>
      </c>
      <c r="E471">
        <v>75.276568575510694</v>
      </c>
      <c r="F471" s="37">
        <f>VLOOKUP(_xlfn.CONCAT(D471,0),'Appendix 4. 2020 IBGE LT'!$E$6:$M$1685,9,FALSE)</f>
        <v>79.079012178098225</v>
      </c>
      <c r="G471" s="37">
        <f>VLOOKUP(_xlfn.CONCAT(D471,0),'Appendix 3b. nax IBGE 2019'!$E$5:$M$1850,9,FALSE)</f>
        <v>78.850691880912692</v>
      </c>
      <c r="H471" s="239">
        <f>INDEX(Summary!$N$5:$Y$88,MATCH(_xlfn.CONCAT(D471,0),Summary!$N$5:$N$88,0),MATCH($H$3,Summary!$N$4:$Y$4,0))</f>
        <v>79.260818510782116</v>
      </c>
      <c r="I471" s="240">
        <f t="shared" si="30"/>
        <v>5.2013066732354589E-3</v>
      </c>
      <c r="J471" s="241">
        <f t="shared" si="31"/>
        <v>0.39153651847007043</v>
      </c>
      <c r="K471" s="242">
        <f t="shared" si="29"/>
        <v>75.66810509398077</v>
      </c>
      <c r="L471" s="241"/>
    </row>
    <row r="472" spans="1:12" x14ac:dyDescent="0.2">
      <c r="A472" t="s">
        <v>69</v>
      </c>
      <c r="B472" t="s">
        <v>3</v>
      </c>
      <c r="C472">
        <v>2008</v>
      </c>
      <c r="D472" t="str">
        <f t="shared" si="28"/>
        <v>DFTotal</v>
      </c>
      <c r="E472">
        <v>75.643839454785095</v>
      </c>
      <c r="F472" s="37">
        <f>VLOOKUP(_xlfn.CONCAT(D472,0),'Appendix 4. 2020 IBGE LT'!$E$6:$M$1685,9,FALSE)</f>
        <v>79.079012178098225</v>
      </c>
      <c r="G472" s="37">
        <f>VLOOKUP(_xlfn.CONCAT(D472,0),'Appendix 3b. nax IBGE 2019'!$E$5:$M$1850,9,FALSE)</f>
        <v>78.850691880912692</v>
      </c>
      <c r="H472" s="239">
        <f>INDEX(Summary!$N$5:$Y$88,MATCH(_xlfn.CONCAT(D472,0),Summary!$N$5:$N$88,0),MATCH($H$3,Summary!$N$4:$Y$4,0))</f>
        <v>79.260818510782116</v>
      </c>
      <c r="I472" s="240">
        <f t="shared" si="30"/>
        <v>5.2013066732354589E-3</v>
      </c>
      <c r="J472" s="241">
        <f t="shared" si="31"/>
        <v>0.39344680694532541</v>
      </c>
      <c r="K472" s="242">
        <f t="shared" si="29"/>
        <v>76.037286261730415</v>
      </c>
      <c r="L472" s="241"/>
    </row>
    <row r="473" spans="1:12" x14ac:dyDescent="0.2">
      <c r="A473" t="s">
        <v>69</v>
      </c>
      <c r="B473" t="s">
        <v>3</v>
      </c>
      <c r="C473">
        <v>2009</v>
      </c>
      <c r="D473" t="str">
        <f t="shared" si="28"/>
        <v>DFTotal</v>
      </c>
      <c r="E473">
        <v>75.996818234995402</v>
      </c>
      <c r="F473" s="37">
        <f>VLOOKUP(_xlfn.CONCAT(D473,0),'Appendix 4. 2020 IBGE LT'!$E$6:$M$1685,9,FALSE)</f>
        <v>79.079012178098225</v>
      </c>
      <c r="G473" s="37">
        <f>VLOOKUP(_xlfn.CONCAT(D473,0),'Appendix 3b. nax IBGE 2019'!$E$5:$M$1850,9,FALSE)</f>
        <v>78.850691880912692</v>
      </c>
      <c r="H473" s="239">
        <f>INDEX(Summary!$N$5:$Y$88,MATCH(_xlfn.CONCAT(D473,0),Summary!$N$5:$N$88,0),MATCH($H$3,Summary!$N$4:$Y$4,0))</f>
        <v>79.260818510782116</v>
      </c>
      <c r="I473" s="240">
        <f t="shared" si="30"/>
        <v>5.2013066732354589E-3</v>
      </c>
      <c r="J473" s="241">
        <f t="shared" si="31"/>
        <v>0.39528275783034378</v>
      </c>
      <c r="K473" s="242">
        <f t="shared" si="29"/>
        <v>76.392100992825746</v>
      </c>
      <c r="L473" s="241"/>
    </row>
    <row r="474" spans="1:12" x14ac:dyDescent="0.2">
      <c r="A474" t="s">
        <v>69</v>
      </c>
      <c r="B474" t="s">
        <v>3</v>
      </c>
      <c r="C474">
        <v>2010</v>
      </c>
      <c r="D474" t="str">
        <f t="shared" si="28"/>
        <v>DFTotal</v>
      </c>
      <c r="E474">
        <v>76.339363760574699</v>
      </c>
      <c r="F474" s="37">
        <f>VLOOKUP(_xlfn.CONCAT(D474,0),'Appendix 4. 2020 IBGE LT'!$E$6:$M$1685,9,FALSE)</f>
        <v>79.079012178098225</v>
      </c>
      <c r="G474" s="37">
        <f>VLOOKUP(_xlfn.CONCAT(D474,0),'Appendix 3b. nax IBGE 2019'!$E$5:$M$1850,9,FALSE)</f>
        <v>78.850691880912692</v>
      </c>
      <c r="H474" s="239">
        <f>INDEX(Summary!$N$5:$Y$88,MATCH(_xlfn.CONCAT(D474,0),Summary!$N$5:$N$88,0),MATCH($H$3,Summary!$N$4:$Y$4,0))</f>
        <v>79.260818510782116</v>
      </c>
      <c r="I474" s="240">
        <f t="shared" si="30"/>
        <v>5.2013066732354589E-3</v>
      </c>
      <c r="J474" s="241">
        <f t="shared" si="31"/>
        <v>0.39706444215842635</v>
      </c>
      <c r="K474" s="242">
        <f t="shared" si="29"/>
        <v>76.736428202733123</v>
      </c>
      <c r="L474" s="241"/>
    </row>
    <row r="475" spans="1:12" x14ac:dyDescent="0.2">
      <c r="A475" t="s">
        <v>69</v>
      </c>
      <c r="B475" t="s">
        <v>3</v>
      </c>
      <c r="C475">
        <v>2011</v>
      </c>
      <c r="D475" t="str">
        <f t="shared" si="28"/>
        <v>DFTotal</v>
      </c>
      <c r="E475">
        <v>76.665295619267994</v>
      </c>
      <c r="F475" s="37">
        <f>VLOOKUP(_xlfn.CONCAT(D475,0),'Appendix 4. 2020 IBGE LT'!$E$6:$M$1685,9,FALSE)</f>
        <v>79.079012178098225</v>
      </c>
      <c r="G475" s="37">
        <f>VLOOKUP(_xlfn.CONCAT(D475,0),'Appendix 3b. nax IBGE 2019'!$E$5:$M$1850,9,FALSE)</f>
        <v>78.850691880912692</v>
      </c>
      <c r="H475" s="239">
        <f>INDEX(Summary!$N$5:$Y$88,MATCH(_xlfn.CONCAT(D475,0),Summary!$N$5:$N$88,0),MATCH($H$3,Summary!$N$4:$Y$4,0))</f>
        <v>79.260818510782116</v>
      </c>
      <c r="I475" s="240">
        <f t="shared" si="30"/>
        <v>5.2013066732354589E-3</v>
      </c>
      <c r="J475" s="241">
        <f t="shared" si="31"/>
        <v>0.3987597137100678</v>
      </c>
      <c r="K475" s="242">
        <f t="shared" si="29"/>
        <v>77.064055332978057</v>
      </c>
      <c r="L475" s="241"/>
    </row>
    <row r="476" spans="1:12" x14ac:dyDescent="0.2">
      <c r="A476" t="s">
        <v>69</v>
      </c>
      <c r="B476" t="s">
        <v>3</v>
      </c>
      <c r="C476">
        <v>2012</v>
      </c>
      <c r="D476" t="str">
        <f t="shared" si="28"/>
        <v>DFTotal</v>
      </c>
      <c r="E476">
        <v>76.982346922610802</v>
      </c>
      <c r="F476" s="37">
        <f>VLOOKUP(_xlfn.CONCAT(D476,0),'Appendix 4. 2020 IBGE LT'!$E$6:$M$1685,9,FALSE)</f>
        <v>79.079012178098225</v>
      </c>
      <c r="G476" s="37">
        <f>VLOOKUP(_xlfn.CONCAT(D476,0),'Appendix 3b. nax IBGE 2019'!$E$5:$M$1850,9,FALSE)</f>
        <v>78.850691880912692</v>
      </c>
      <c r="H476" s="239">
        <f>INDEX(Summary!$N$5:$Y$88,MATCH(_xlfn.CONCAT(D476,0),Summary!$N$5:$N$88,0),MATCH($H$3,Summary!$N$4:$Y$4,0))</f>
        <v>79.260818510782116</v>
      </c>
      <c r="I476" s="240">
        <f t="shared" si="30"/>
        <v>5.2013066732354589E-3</v>
      </c>
      <c r="J476" s="241">
        <f t="shared" si="31"/>
        <v>0.40040879476990276</v>
      </c>
      <c r="K476" s="242">
        <f t="shared" si="29"/>
        <v>77.382755717380704</v>
      </c>
      <c r="L476" s="241"/>
    </row>
    <row r="477" spans="1:12" x14ac:dyDescent="0.2">
      <c r="A477" t="s">
        <v>69</v>
      </c>
      <c r="B477" t="s">
        <v>3</v>
      </c>
      <c r="C477">
        <v>2013</v>
      </c>
      <c r="D477" t="str">
        <f t="shared" si="28"/>
        <v>DFTotal</v>
      </c>
      <c r="E477">
        <v>77.278847225809699</v>
      </c>
      <c r="F477" s="37">
        <f>VLOOKUP(_xlfn.CONCAT(D477,0),'Appendix 4. 2020 IBGE LT'!$E$6:$M$1685,9,FALSE)</f>
        <v>79.079012178098225</v>
      </c>
      <c r="G477" s="37">
        <f>VLOOKUP(_xlfn.CONCAT(D477,0),'Appendix 3b. nax IBGE 2019'!$E$5:$M$1850,9,FALSE)</f>
        <v>78.850691880912692</v>
      </c>
      <c r="H477" s="239">
        <f>INDEX(Summary!$N$5:$Y$88,MATCH(_xlfn.CONCAT(D477,0),Summary!$N$5:$N$88,0),MATCH($H$3,Summary!$N$4:$Y$4,0))</f>
        <v>79.260818510782116</v>
      </c>
      <c r="I477" s="240">
        <f t="shared" si="30"/>
        <v>5.2013066732354589E-3</v>
      </c>
      <c r="J477" s="241">
        <f t="shared" si="31"/>
        <v>0.4019509837755475</v>
      </c>
      <c r="K477" s="242">
        <f t="shared" si="29"/>
        <v>77.680798209585248</v>
      </c>
      <c r="L477" s="241"/>
    </row>
    <row r="478" spans="1:12" x14ac:dyDescent="0.2">
      <c r="A478" t="s">
        <v>69</v>
      </c>
      <c r="B478" t="s">
        <v>3</v>
      </c>
      <c r="C478">
        <v>2014</v>
      </c>
      <c r="D478" t="str">
        <f t="shared" si="28"/>
        <v>DFTotal</v>
      </c>
      <c r="E478">
        <v>77.573424468494196</v>
      </c>
      <c r="F478" s="37">
        <f>VLOOKUP(_xlfn.CONCAT(D478,0),'Appendix 4. 2020 IBGE LT'!$E$6:$M$1685,9,FALSE)</f>
        <v>79.079012178098225</v>
      </c>
      <c r="G478" s="37">
        <f>VLOOKUP(_xlfn.CONCAT(D478,0),'Appendix 3b. nax IBGE 2019'!$E$5:$M$1850,9,FALSE)</f>
        <v>78.850691880912692</v>
      </c>
      <c r="H478" s="239">
        <f>INDEX(Summary!$N$5:$Y$88,MATCH(_xlfn.CONCAT(D478,0),Summary!$N$5:$N$88,0),MATCH($H$3,Summary!$N$4:$Y$4,0))</f>
        <v>79.260818510782116</v>
      </c>
      <c r="I478" s="240">
        <f t="shared" si="30"/>
        <v>5.2013066732354589E-3</v>
      </c>
      <c r="J478" s="241">
        <f t="shared" si="31"/>
        <v>0.40348317035370568</v>
      </c>
      <c r="K478" s="242">
        <f t="shared" si="29"/>
        <v>77.976907638847905</v>
      </c>
      <c r="L478" s="241"/>
    </row>
    <row r="479" spans="1:12" x14ac:dyDescent="0.2">
      <c r="A479" t="s">
        <v>69</v>
      </c>
      <c r="B479" t="s">
        <v>3</v>
      </c>
      <c r="C479">
        <v>2015</v>
      </c>
      <c r="D479" t="str">
        <f t="shared" si="28"/>
        <v>DFTotal</v>
      </c>
      <c r="E479">
        <v>77.84771596054</v>
      </c>
      <c r="F479" s="37">
        <f>VLOOKUP(_xlfn.CONCAT(D479,0),'Appendix 4. 2020 IBGE LT'!$E$6:$M$1685,9,FALSE)</f>
        <v>79.079012178098225</v>
      </c>
      <c r="G479" s="37">
        <f>VLOOKUP(_xlfn.CONCAT(D479,0),'Appendix 3b. nax IBGE 2019'!$E$5:$M$1850,9,FALSE)</f>
        <v>78.850691880912692</v>
      </c>
      <c r="H479" s="239">
        <f>INDEX(Summary!$N$5:$Y$88,MATCH(_xlfn.CONCAT(D479,0),Summary!$N$5:$N$88,0),MATCH($H$3,Summary!$N$4:$Y$4,0))</f>
        <v>79.260818510782116</v>
      </c>
      <c r="I479" s="240">
        <f t="shared" si="30"/>
        <v>5.2013066732354589E-3</v>
      </c>
      <c r="J479" s="241">
        <f t="shared" si="31"/>
        <v>0.40490984452169526</v>
      </c>
      <c r="K479" s="242">
        <f t="shared" si="29"/>
        <v>78.252625805061697</v>
      </c>
      <c r="L479" s="241"/>
    </row>
    <row r="480" spans="1:12" x14ac:dyDescent="0.2">
      <c r="A480" t="s">
        <v>69</v>
      </c>
      <c r="B480" t="s">
        <v>3</v>
      </c>
      <c r="C480">
        <v>2016</v>
      </c>
      <c r="D480" t="str">
        <f t="shared" si="28"/>
        <v>DFTotal</v>
      </c>
      <c r="E480">
        <v>78.117505184091101</v>
      </c>
      <c r="F480" s="37">
        <f>VLOOKUP(_xlfn.CONCAT(D480,0),'Appendix 4. 2020 IBGE LT'!$E$6:$M$1685,9,FALSE)</f>
        <v>79.079012178098225</v>
      </c>
      <c r="G480" s="37">
        <f>VLOOKUP(_xlfn.CONCAT(D480,0),'Appendix 3b. nax IBGE 2019'!$E$5:$M$1850,9,FALSE)</f>
        <v>78.850691880912692</v>
      </c>
      <c r="H480" s="239">
        <f>INDEX(Summary!$N$5:$Y$88,MATCH(_xlfn.CONCAT(D480,0),Summary!$N$5:$N$88,0),MATCH($H$3,Summary!$N$4:$Y$4,0))</f>
        <v>79.260818510782116</v>
      </c>
      <c r="I480" s="240">
        <f t="shared" si="30"/>
        <v>5.2013066732354589E-3</v>
      </c>
      <c r="J480" s="241">
        <f t="shared" si="31"/>
        <v>0.4063131010105186</v>
      </c>
      <c r="K480" s="242">
        <f t="shared" si="29"/>
        <v>78.523818285101626</v>
      </c>
      <c r="L480" s="241"/>
    </row>
    <row r="481" spans="1:12" x14ac:dyDescent="0.2">
      <c r="A481" t="s">
        <v>69</v>
      </c>
      <c r="B481" t="s">
        <v>3</v>
      </c>
      <c r="C481">
        <v>2017</v>
      </c>
      <c r="D481" t="str">
        <f t="shared" si="28"/>
        <v>DFTotal</v>
      </c>
      <c r="E481">
        <v>78.368939084445799</v>
      </c>
      <c r="F481" s="37">
        <f>VLOOKUP(_xlfn.CONCAT(D481,0),'Appendix 4. 2020 IBGE LT'!$E$6:$M$1685,9,FALSE)</f>
        <v>79.079012178098225</v>
      </c>
      <c r="G481" s="37">
        <f>VLOOKUP(_xlfn.CONCAT(D481,0),'Appendix 3b. nax IBGE 2019'!$E$5:$M$1850,9,FALSE)</f>
        <v>78.850691880912692</v>
      </c>
      <c r="H481" s="239">
        <f>INDEX(Summary!$N$5:$Y$88,MATCH(_xlfn.CONCAT(D481,0),Summary!$N$5:$N$88,0),MATCH($H$3,Summary!$N$4:$Y$4,0))</f>
        <v>79.260818510782116</v>
      </c>
      <c r="I481" s="240">
        <f t="shared" si="30"/>
        <v>5.2013066732354589E-3</v>
      </c>
      <c r="J481" s="241">
        <f t="shared" si="31"/>
        <v>0.40762088583431111</v>
      </c>
      <c r="K481" s="242">
        <f t="shared" si="29"/>
        <v>78.776559970280104</v>
      </c>
      <c r="L481" s="241"/>
    </row>
    <row r="482" spans="1:12" x14ac:dyDescent="0.2">
      <c r="A482" t="s">
        <v>69</v>
      </c>
      <c r="B482" t="s">
        <v>3</v>
      </c>
      <c r="C482">
        <v>2018</v>
      </c>
      <c r="D482" t="str">
        <f t="shared" si="28"/>
        <v>DFTotal</v>
      </c>
      <c r="E482">
        <v>78.616302994127096</v>
      </c>
      <c r="F482" s="37">
        <f>VLOOKUP(_xlfn.CONCAT(D482,0),'Appendix 4. 2020 IBGE LT'!$E$6:$M$1685,9,FALSE)</f>
        <v>79.079012178098225</v>
      </c>
      <c r="G482" s="37">
        <f>VLOOKUP(_xlfn.CONCAT(D482,0),'Appendix 3b. nax IBGE 2019'!$E$5:$M$1850,9,FALSE)</f>
        <v>78.850691880912692</v>
      </c>
      <c r="H482" s="239">
        <f>INDEX(Summary!$N$5:$Y$88,MATCH(_xlfn.CONCAT(D482,0),Summary!$N$5:$N$88,0),MATCH($H$3,Summary!$N$4:$Y$4,0))</f>
        <v>79.260818510782116</v>
      </c>
      <c r="I482" s="240">
        <f t="shared" si="30"/>
        <v>5.2013066732354589E-3</v>
      </c>
      <c r="J482" s="241">
        <f t="shared" si="31"/>
        <v>0.40890750138845405</v>
      </c>
      <c r="K482" s="242">
        <f t="shared" si="29"/>
        <v>79.025210495515552</v>
      </c>
      <c r="L482" s="241"/>
    </row>
    <row r="483" spans="1:12" x14ac:dyDescent="0.2">
      <c r="A483" t="s">
        <v>69</v>
      </c>
      <c r="B483" t="s">
        <v>3</v>
      </c>
      <c r="C483">
        <v>2019</v>
      </c>
      <c r="D483" t="str">
        <f t="shared" si="28"/>
        <v>DFTotal</v>
      </c>
      <c r="E483">
        <v>78.850691880912606</v>
      </c>
      <c r="F483" s="37">
        <f>VLOOKUP(_xlfn.CONCAT(D483,0),'Appendix 4. 2020 IBGE LT'!$E$6:$M$1685,9,FALSE)</f>
        <v>79.079012178098225</v>
      </c>
      <c r="G483" s="37">
        <f>VLOOKUP(_xlfn.CONCAT(D483,0),'Appendix 3b. nax IBGE 2019'!$E$5:$M$1850,9,FALSE)</f>
        <v>78.850691880912692</v>
      </c>
      <c r="H483" s="239">
        <f>INDEX(Summary!$N$5:$Y$88,MATCH(_xlfn.CONCAT(D483,0),Summary!$N$5:$N$88,0),MATCH($H$3,Summary!$N$4:$Y$4,0))</f>
        <v>79.260818510782116</v>
      </c>
      <c r="I483" s="240">
        <f t="shared" si="30"/>
        <v>5.2013066732354589E-3</v>
      </c>
      <c r="J483" s="241">
        <f t="shared" si="31"/>
        <v>0.41012662986942378</v>
      </c>
      <c r="K483" s="242">
        <f t="shared" si="29"/>
        <v>79.26081851078203</v>
      </c>
      <c r="L483" s="241"/>
    </row>
    <row r="484" spans="1:12" x14ac:dyDescent="0.2">
      <c r="A484" t="s">
        <v>60</v>
      </c>
      <c r="B484" t="s">
        <v>48</v>
      </c>
      <c r="C484">
        <v>2000</v>
      </c>
      <c r="D484" t="str">
        <f t="shared" si="28"/>
        <v>ESFemale</v>
      </c>
      <c r="E484">
        <v>74.757547500804904</v>
      </c>
      <c r="F484" s="37">
        <f>VLOOKUP(_xlfn.CONCAT(D484,0),'Appendix 4. 2020 IBGE LT'!$E$6:$M$1685,9,FALSE)</f>
        <v>83.210173300800378</v>
      </c>
      <c r="G484" s="37">
        <f>VLOOKUP(_xlfn.CONCAT(D484,0),'Appendix 3b. nax IBGE 2019'!$E$5:$M$1850,9,FALSE)</f>
        <v>82.991220240108987</v>
      </c>
      <c r="H484" s="239">
        <f>INDEX(Summary!$N$5:$Y$88,MATCH(_xlfn.CONCAT(D484,0),Summary!$N$5:$N$88,0),MATCH($H$3,Summary!$N$4:$Y$4,0))</f>
        <v>81.433840782255572</v>
      </c>
      <c r="I484" s="240">
        <f t="shared" si="30"/>
        <v>-1.8765592954864709E-2</v>
      </c>
      <c r="J484" s="241">
        <f t="shared" si="31"/>
        <v>-1.4028697067040683</v>
      </c>
      <c r="K484" s="242">
        <f t="shared" si="29"/>
        <v>73.354677794100837</v>
      </c>
      <c r="L484" s="241"/>
    </row>
    <row r="485" spans="1:12" x14ac:dyDescent="0.2">
      <c r="A485" t="s">
        <v>60</v>
      </c>
      <c r="B485" t="s">
        <v>48</v>
      </c>
      <c r="C485">
        <v>2001</v>
      </c>
      <c r="D485" t="str">
        <f t="shared" si="28"/>
        <v>ESFemale</v>
      </c>
      <c r="E485">
        <v>75.426981953114193</v>
      </c>
      <c r="F485" s="37">
        <f>VLOOKUP(_xlfn.CONCAT(D485,0),'Appendix 4. 2020 IBGE LT'!$E$6:$M$1685,9,FALSE)</f>
        <v>83.210173300800378</v>
      </c>
      <c r="G485" s="37">
        <f>VLOOKUP(_xlfn.CONCAT(D485,0),'Appendix 3b. nax IBGE 2019'!$E$5:$M$1850,9,FALSE)</f>
        <v>82.991220240108987</v>
      </c>
      <c r="H485" s="239">
        <f>INDEX(Summary!$N$5:$Y$88,MATCH(_xlfn.CONCAT(D485,0),Summary!$N$5:$N$88,0),MATCH($H$3,Summary!$N$4:$Y$4,0))</f>
        <v>81.433840782255572</v>
      </c>
      <c r="I485" s="240">
        <f t="shared" si="30"/>
        <v>-1.8765592954864709E-2</v>
      </c>
      <c r="J485" s="241">
        <f t="shared" si="31"/>
        <v>-1.4154320411460672</v>
      </c>
      <c r="K485" s="242">
        <f t="shared" si="29"/>
        <v>74.011549911968132</v>
      </c>
      <c r="L485" s="241"/>
    </row>
    <row r="486" spans="1:12" x14ac:dyDescent="0.2">
      <c r="A486" t="s">
        <v>60</v>
      </c>
      <c r="B486" t="s">
        <v>48</v>
      </c>
      <c r="C486">
        <v>2002</v>
      </c>
      <c r="D486" t="str">
        <f t="shared" si="28"/>
        <v>ESFemale</v>
      </c>
      <c r="E486">
        <v>76.068140409143396</v>
      </c>
      <c r="F486" s="37">
        <f>VLOOKUP(_xlfn.CONCAT(D486,0),'Appendix 4. 2020 IBGE LT'!$E$6:$M$1685,9,FALSE)</f>
        <v>83.210173300800378</v>
      </c>
      <c r="G486" s="37">
        <f>VLOOKUP(_xlfn.CONCAT(D486,0),'Appendix 3b. nax IBGE 2019'!$E$5:$M$1850,9,FALSE)</f>
        <v>82.991220240108987</v>
      </c>
      <c r="H486" s="239">
        <f>INDEX(Summary!$N$5:$Y$88,MATCH(_xlfn.CONCAT(D486,0),Summary!$N$5:$N$88,0),MATCH($H$3,Summary!$N$4:$Y$4,0))</f>
        <v>81.433840782255572</v>
      </c>
      <c r="I486" s="240">
        <f t="shared" si="30"/>
        <v>-1.8765592954864709E-2</v>
      </c>
      <c r="J486" s="241">
        <f t="shared" si="31"/>
        <v>-1.4274637597514808</v>
      </c>
      <c r="K486" s="242">
        <f t="shared" si="29"/>
        <v>74.640676649391921</v>
      </c>
      <c r="L486" s="241"/>
    </row>
    <row r="487" spans="1:12" x14ac:dyDescent="0.2">
      <c r="A487" t="s">
        <v>60</v>
      </c>
      <c r="B487" t="s">
        <v>48</v>
      </c>
      <c r="C487">
        <v>2003</v>
      </c>
      <c r="D487" t="str">
        <f t="shared" si="28"/>
        <v>ESFemale</v>
      </c>
      <c r="E487">
        <v>76.680810378633296</v>
      </c>
      <c r="F487" s="37">
        <f>VLOOKUP(_xlfn.CONCAT(D487,0),'Appendix 4. 2020 IBGE LT'!$E$6:$M$1685,9,FALSE)</f>
        <v>83.210173300800378</v>
      </c>
      <c r="G487" s="37">
        <f>VLOOKUP(_xlfn.CONCAT(D487,0),'Appendix 3b. nax IBGE 2019'!$E$5:$M$1850,9,FALSE)</f>
        <v>82.991220240108987</v>
      </c>
      <c r="H487" s="239">
        <f>INDEX(Summary!$N$5:$Y$88,MATCH(_xlfn.CONCAT(D487,0),Summary!$N$5:$N$88,0),MATCH($H$3,Summary!$N$4:$Y$4,0))</f>
        <v>81.433840782255572</v>
      </c>
      <c r="I487" s="240">
        <f t="shared" si="30"/>
        <v>-1.8765592954864709E-2</v>
      </c>
      <c r="J487" s="241">
        <f t="shared" si="31"/>
        <v>-1.4389608750145977</v>
      </c>
      <c r="K487" s="242">
        <f t="shared" si="29"/>
        <v>75.241849503618695</v>
      </c>
      <c r="L487" s="241"/>
    </row>
    <row r="488" spans="1:12" x14ac:dyDescent="0.2">
      <c r="A488" t="s">
        <v>60</v>
      </c>
      <c r="B488" t="s">
        <v>48</v>
      </c>
      <c r="C488">
        <v>2004</v>
      </c>
      <c r="D488" t="str">
        <f t="shared" si="28"/>
        <v>ESFemale</v>
      </c>
      <c r="E488">
        <v>77.264974923906607</v>
      </c>
      <c r="F488" s="37">
        <f>VLOOKUP(_xlfn.CONCAT(D488,0),'Appendix 4. 2020 IBGE LT'!$E$6:$M$1685,9,FALSE)</f>
        <v>83.210173300800378</v>
      </c>
      <c r="G488" s="37">
        <f>VLOOKUP(_xlfn.CONCAT(D488,0),'Appendix 3b. nax IBGE 2019'!$E$5:$M$1850,9,FALSE)</f>
        <v>82.991220240108987</v>
      </c>
      <c r="H488" s="239">
        <f>INDEX(Summary!$N$5:$Y$88,MATCH(_xlfn.CONCAT(D488,0),Summary!$N$5:$N$88,0),MATCH($H$3,Summary!$N$4:$Y$4,0))</f>
        <v>81.433840782255572</v>
      </c>
      <c r="I488" s="240">
        <f t="shared" si="30"/>
        <v>-1.8765592954864709E-2</v>
      </c>
      <c r="J488" s="241">
        <f t="shared" si="31"/>
        <v>-1.4499230690898604</v>
      </c>
      <c r="K488" s="242">
        <f t="shared" si="29"/>
        <v>75.815051854816744</v>
      </c>
      <c r="L488" s="241"/>
    </row>
    <row r="489" spans="1:12" x14ac:dyDescent="0.2">
      <c r="A489" t="s">
        <v>60</v>
      </c>
      <c r="B489" t="s">
        <v>48</v>
      </c>
      <c r="C489">
        <v>2005</v>
      </c>
      <c r="D489" t="str">
        <f t="shared" si="28"/>
        <v>ESFemale</v>
      </c>
      <c r="E489">
        <v>77.820795965295602</v>
      </c>
      <c r="F489" s="37">
        <f>VLOOKUP(_xlfn.CONCAT(D489,0),'Appendix 4. 2020 IBGE LT'!$E$6:$M$1685,9,FALSE)</f>
        <v>83.210173300800378</v>
      </c>
      <c r="G489" s="37">
        <f>VLOOKUP(_xlfn.CONCAT(D489,0),'Appendix 3b. nax IBGE 2019'!$E$5:$M$1850,9,FALSE)</f>
        <v>82.991220240108987</v>
      </c>
      <c r="H489" s="239">
        <f>INDEX(Summary!$N$5:$Y$88,MATCH(_xlfn.CONCAT(D489,0),Summary!$N$5:$N$88,0),MATCH($H$3,Summary!$N$4:$Y$4,0))</f>
        <v>81.433840782255572</v>
      </c>
      <c r="I489" s="240">
        <f t="shared" si="30"/>
        <v>-1.8765592954864709E-2</v>
      </c>
      <c r="J489" s="241">
        <f t="shared" si="31"/>
        <v>-1.4603533805083151</v>
      </c>
      <c r="K489" s="242">
        <f t="shared" si="29"/>
        <v>76.360442584787293</v>
      </c>
      <c r="L489" s="241"/>
    </row>
    <row r="490" spans="1:12" x14ac:dyDescent="0.2">
      <c r="A490" t="s">
        <v>60</v>
      </c>
      <c r="B490" t="s">
        <v>48</v>
      </c>
      <c r="C490">
        <v>2006</v>
      </c>
      <c r="D490" t="str">
        <f t="shared" si="28"/>
        <v>ESFemale</v>
      </c>
      <c r="E490">
        <v>78.348596758986702</v>
      </c>
      <c r="F490" s="37">
        <f>VLOOKUP(_xlfn.CONCAT(D490,0),'Appendix 4. 2020 IBGE LT'!$E$6:$M$1685,9,FALSE)</f>
        <v>83.210173300800378</v>
      </c>
      <c r="G490" s="37">
        <f>VLOOKUP(_xlfn.CONCAT(D490,0),'Appendix 3b. nax IBGE 2019'!$E$5:$M$1850,9,FALSE)</f>
        <v>82.991220240108987</v>
      </c>
      <c r="H490" s="239">
        <f>INDEX(Summary!$N$5:$Y$88,MATCH(_xlfn.CONCAT(D490,0),Summary!$N$5:$N$88,0),MATCH($H$3,Summary!$N$4:$Y$4,0))</f>
        <v>81.433840782255572</v>
      </c>
      <c r="I490" s="240">
        <f t="shared" si="30"/>
        <v>-1.8765592954864709E-2</v>
      </c>
      <c r="J490" s="241">
        <f t="shared" si="31"/>
        <v>-1.4702578753639768</v>
      </c>
      <c r="K490" s="242">
        <f t="shared" si="29"/>
        <v>76.878338883622732</v>
      </c>
      <c r="L490" s="241"/>
    </row>
    <row r="491" spans="1:12" x14ac:dyDescent="0.2">
      <c r="A491" t="s">
        <v>60</v>
      </c>
      <c r="B491" t="s">
        <v>48</v>
      </c>
      <c r="C491">
        <v>2007</v>
      </c>
      <c r="D491" t="str">
        <f t="shared" si="28"/>
        <v>ESFemale</v>
      </c>
      <c r="E491">
        <v>78.848843863998496</v>
      </c>
      <c r="F491" s="37">
        <f>VLOOKUP(_xlfn.CONCAT(D491,0),'Appendix 4. 2020 IBGE LT'!$E$6:$M$1685,9,FALSE)</f>
        <v>83.210173300800378</v>
      </c>
      <c r="G491" s="37">
        <f>VLOOKUP(_xlfn.CONCAT(D491,0),'Appendix 3b. nax IBGE 2019'!$E$5:$M$1850,9,FALSE)</f>
        <v>82.991220240108987</v>
      </c>
      <c r="H491" s="239">
        <f>INDEX(Summary!$N$5:$Y$88,MATCH(_xlfn.CONCAT(D491,0),Summary!$N$5:$N$88,0),MATCH($H$3,Summary!$N$4:$Y$4,0))</f>
        <v>81.433840782255572</v>
      </c>
      <c r="I491" s="240">
        <f t="shared" si="30"/>
        <v>-1.8765592954864709E-2</v>
      </c>
      <c r="J491" s="241">
        <f t="shared" si="31"/>
        <v>-1.4796453089134776</v>
      </c>
      <c r="K491" s="242">
        <f t="shared" si="29"/>
        <v>77.369198555085021</v>
      </c>
      <c r="L491" s="241"/>
    </row>
    <row r="492" spans="1:12" x14ac:dyDescent="0.2">
      <c r="A492" t="s">
        <v>60</v>
      </c>
      <c r="B492" t="s">
        <v>48</v>
      </c>
      <c r="C492">
        <v>2008</v>
      </c>
      <c r="D492" t="str">
        <f t="shared" si="28"/>
        <v>ESFemale</v>
      </c>
      <c r="E492">
        <v>79.322128885248205</v>
      </c>
      <c r="F492" s="37">
        <f>VLOOKUP(_xlfn.CONCAT(D492,0),'Appendix 4. 2020 IBGE LT'!$E$6:$M$1685,9,FALSE)</f>
        <v>83.210173300800378</v>
      </c>
      <c r="G492" s="37">
        <f>VLOOKUP(_xlfn.CONCAT(D492,0),'Appendix 3b. nax IBGE 2019'!$E$5:$M$1850,9,FALSE)</f>
        <v>82.991220240108987</v>
      </c>
      <c r="H492" s="239">
        <f>INDEX(Summary!$N$5:$Y$88,MATCH(_xlfn.CONCAT(D492,0),Summary!$N$5:$N$88,0),MATCH($H$3,Summary!$N$4:$Y$4,0))</f>
        <v>81.433840782255572</v>
      </c>
      <c r="I492" s="240">
        <f t="shared" si="30"/>
        <v>-1.8765592954864709E-2</v>
      </c>
      <c r="J492" s="241">
        <f t="shared" si="31"/>
        <v>-1.4885267829738842</v>
      </c>
      <c r="K492" s="242">
        <f t="shared" si="29"/>
        <v>77.833602102274327</v>
      </c>
      <c r="L492" s="241"/>
    </row>
    <row r="493" spans="1:12" x14ac:dyDescent="0.2">
      <c r="A493" t="s">
        <v>60</v>
      </c>
      <c r="B493" t="s">
        <v>48</v>
      </c>
      <c r="C493">
        <v>2009</v>
      </c>
      <c r="D493" t="str">
        <f t="shared" si="28"/>
        <v>ESFemale</v>
      </c>
      <c r="E493">
        <v>79.768036038864395</v>
      </c>
      <c r="F493" s="37">
        <f>VLOOKUP(_xlfn.CONCAT(D493,0),'Appendix 4. 2020 IBGE LT'!$E$6:$M$1685,9,FALSE)</f>
        <v>83.210173300800378</v>
      </c>
      <c r="G493" s="37">
        <f>VLOOKUP(_xlfn.CONCAT(D493,0),'Appendix 3b. nax IBGE 2019'!$E$5:$M$1850,9,FALSE)</f>
        <v>82.991220240108987</v>
      </c>
      <c r="H493" s="239">
        <f>INDEX(Summary!$N$5:$Y$88,MATCH(_xlfn.CONCAT(D493,0),Summary!$N$5:$N$88,0),MATCH($H$3,Summary!$N$4:$Y$4,0))</f>
        <v>81.433840782255572</v>
      </c>
      <c r="I493" s="240">
        <f t="shared" si="30"/>
        <v>-1.8765592954864709E-2</v>
      </c>
      <c r="J493" s="241">
        <f t="shared" si="31"/>
        <v>-1.4968944951143079</v>
      </c>
      <c r="K493" s="242">
        <f t="shared" si="29"/>
        <v>78.27114154375009</v>
      </c>
      <c r="L493" s="241"/>
    </row>
    <row r="494" spans="1:12" x14ac:dyDescent="0.2">
      <c r="A494" t="s">
        <v>60</v>
      </c>
      <c r="B494" t="s">
        <v>48</v>
      </c>
      <c r="C494">
        <v>2010</v>
      </c>
      <c r="D494" t="str">
        <f t="shared" si="28"/>
        <v>ESFemale</v>
      </c>
      <c r="E494">
        <v>80.1906955470524</v>
      </c>
      <c r="F494" s="37">
        <f>VLOOKUP(_xlfn.CONCAT(D494,0),'Appendix 4. 2020 IBGE LT'!$E$6:$M$1685,9,FALSE)</f>
        <v>83.210173300800378</v>
      </c>
      <c r="G494" s="37">
        <f>VLOOKUP(_xlfn.CONCAT(D494,0),'Appendix 3b. nax IBGE 2019'!$E$5:$M$1850,9,FALSE)</f>
        <v>82.991220240108987</v>
      </c>
      <c r="H494" s="239">
        <f>INDEX(Summary!$N$5:$Y$88,MATCH(_xlfn.CONCAT(D494,0),Summary!$N$5:$N$88,0),MATCH($H$3,Summary!$N$4:$Y$4,0))</f>
        <v>81.433840782255572</v>
      </c>
      <c r="I494" s="240">
        <f t="shared" si="30"/>
        <v>-1.8765592954864709E-2</v>
      </c>
      <c r="J494" s="241">
        <f t="shared" si="31"/>
        <v>-1.5048259514034674</v>
      </c>
      <c r="K494" s="242">
        <f t="shared" si="29"/>
        <v>78.685869595648938</v>
      </c>
      <c r="L494" s="241"/>
    </row>
    <row r="495" spans="1:12" x14ac:dyDescent="0.2">
      <c r="A495" t="s">
        <v>60</v>
      </c>
      <c r="B495" t="s">
        <v>48</v>
      </c>
      <c r="C495">
        <v>2011</v>
      </c>
      <c r="D495" t="str">
        <f t="shared" si="28"/>
        <v>ESFemale</v>
      </c>
      <c r="E495">
        <v>80.586716330103798</v>
      </c>
      <c r="F495" s="37">
        <f>VLOOKUP(_xlfn.CONCAT(D495,0),'Appendix 4. 2020 IBGE LT'!$E$6:$M$1685,9,FALSE)</f>
        <v>83.210173300800378</v>
      </c>
      <c r="G495" s="37">
        <f>VLOOKUP(_xlfn.CONCAT(D495,0),'Appendix 3b. nax IBGE 2019'!$E$5:$M$1850,9,FALSE)</f>
        <v>82.991220240108987</v>
      </c>
      <c r="H495" s="239">
        <f>INDEX(Summary!$N$5:$Y$88,MATCH(_xlfn.CONCAT(D495,0),Summary!$N$5:$N$88,0),MATCH($H$3,Summary!$N$4:$Y$4,0))</f>
        <v>81.433840782255572</v>
      </c>
      <c r="I495" s="240">
        <f t="shared" si="30"/>
        <v>-1.8765592954864709E-2</v>
      </c>
      <c r="J495" s="241">
        <f t="shared" si="31"/>
        <v>-1.5122575162198766</v>
      </c>
      <c r="K495" s="242">
        <f t="shared" si="29"/>
        <v>79.074458813883922</v>
      </c>
      <c r="L495" s="241"/>
    </row>
    <row r="496" spans="1:12" x14ac:dyDescent="0.2">
      <c r="A496" t="s">
        <v>60</v>
      </c>
      <c r="B496" t="s">
        <v>48</v>
      </c>
      <c r="C496">
        <v>2012</v>
      </c>
      <c r="D496" t="str">
        <f t="shared" si="28"/>
        <v>ESFemale</v>
      </c>
      <c r="E496">
        <v>80.959282824526795</v>
      </c>
      <c r="F496" s="37">
        <f>VLOOKUP(_xlfn.CONCAT(D496,0),'Appendix 4. 2020 IBGE LT'!$E$6:$M$1685,9,FALSE)</f>
        <v>83.210173300800378</v>
      </c>
      <c r="G496" s="37">
        <f>VLOOKUP(_xlfn.CONCAT(D496,0),'Appendix 3b. nax IBGE 2019'!$E$5:$M$1850,9,FALSE)</f>
        <v>82.991220240108987</v>
      </c>
      <c r="H496" s="239">
        <f>INDEX(Summary!$N$5:$Y$88,MATCH(_xlfn.CONCAT(D496,0),Summary!$N$5:$N$88,0),MATCH($H$3,Summary!$N$4:$Y$4,0))</f>
        <v>81.433840782255572</v>
      </c>
      <c r="I496" s="240">
        <f t="shared" si="30"/>
        <v>-1.8765592954864709E-2</v>
      </c>
      <c r="J496" s="241">
        <f t="shared" si="31"/>
        <v>-1.5192489474028394</v>
      </c>
      <c r="K496" s="242">
        <f t="shared" si="29"/>
        <v>79.440033877123952</v>
      </c>
      <c r="L496" s="241"/>
    </row>
    <row r="497" spans="1:12" x14ac:dyDescent="0.2">
      <c r="A497" t="s">
        <v>60</v>
      </c>
      <c r="B497" t="s">
        <v>48</v>
      </c>
      <c r="C497">
        <v>2013</v>
      </c>
      <c r="D497" t="str">
        <f t="shared" si="28"/>
        <v>ESFemale</v>
      </c>
      <c r="E497">
        <v>81.309296309416496</v>
      </c>
      <c r="F497" s="37">
        <f>VLOOKUP(_xlfn.CONCAT(D497,0),'Appendix 4. 2020 IBGE LT'!$E$6:$M$1685,9,FALSE)</f>
        <v>83.210173300800378</v>
      </c>
      <c r="G497" s="37">
        <f>VLOOKUP(_xlfn.CONCAT(D497,0),'Appendix 3b. nax IBGE 2019'!$E$5:$M$1850,9,FALSE)</f>
        <v>82.991220240108987</v>
      </c>
      <c r="H497" s="239">
        <f>INDEX(Summary!$N$5:$Y$88,MATCH(_xlfn.CONCAT(D497,0),Summary!$N$5:$N$88,0),MATCH($H$3,Summary!$N$4:$Y$4,0))</f>
        <v>81.433840782255572</v>
      </c>
      <c r="I497" s="240">
        <f t="shared" si="30"/>
        <v>-1.8765592954864709E-2</v>
      </c>
      <c r="J497" s="241">
        <f t="shared" si="31"/>
        <v>-1.5258171579889932</v>
      </c>
      <c r="K497" s="242">
        <f t="shared" si="29"/>
        <v>79.7834791514275</v>
      </c>
      <c r="L497" s="241"/>
    </row>
    <row r="498" spans="1:12" x14ac:dyDescent="0.2">
      <c r="A498" t="s">
        <v>60</v>
      </c>
      <c r="B498" t="s">
        <v>48</v>
      </c>
      <c r="C498">
        <v>2014</v>
      </c>
      <c r="D498" t="str">
        <f t="shared" si="28"/>
        <v>ESFemale</v>
      </c>
      <c r="E498">
        <v>81.637694865486793</v>
      </c>
      <c r="F498" s="37">
        <f>VLOOKUP(_xlfn.CONCAT(D498,0),'Appendix 4. 2020 IBGE LT'!$E$6:$M$1685,9,FALSE)</f>
        <v>83.210173300800378</v>
      </c>
      <c r="G498" s="37">
        <f>VLOOKUP(_xlfn.CONCAT(D498,0),'Appendix 3b. nax IBGE 2019'!$E$5:$M$1850,9,FALSE)</f>
        <v>82.991220240108987</v>
      </c>
      <c r="H498" s="239">
        <f>INDEX(Summary!$N$5:$Y$88,MATCH(_xlfn.CONCAT(D498,0),Summary!$N$5:$N$88,0),MATCH($H$3,Summary!$N$4:$Y$4,0))</f>
        <v>81.433840782255572</v>
      </c>
      <c r="I498" s="240">
        <f t="shared" si="30"/>
        <v>-1.8765592954864709E-2</v>
      </c>
      <c r="J498" s="241">
        <f t="shared" si="31"/>
        <v>-1.5319797516191738</v>
      </c>
      <c r="K498" s="242">
        <f t="shared" si="29"/>
        <v>80.105715113867618</v>
      </c>
      <c r="L498" s="241"/>
    </row>
    <row r="499" spans="1:12" x14ac:dyDescent="0.2">
      <c r="A499" t="s">
        <v>60</v>
      </c>
      <c r="B499" t="s">
        <v>48</v>
      </c>
      <c r="C499">
        <v>2015</v>
      </c>
      <c r="D499" t="str">
        <f t="shared" si="28"/>
        <v>ESFemale</v>
      </c>
      <c r="E499">
        <v>81.947258349114506</v>
      </c>
      <c r="F499" s="37">
        <f>VLOOKUP(_xlfn.CONCAT(D499,0),'Appendix 4. 2020 IBGE LT'!$E$6:$M$1685,9,FALSE)</f>
        <v>83.210173300800378</v>
      </c>
      <c r="G499" s="37">
        <f>VLOOKUP(_xlfn.CONCAT(D499,0),'Appendix 3b. nax IBGE 2019'!$E$5:$M$1850,9,FALSE)</f>
        <v>82.991220240108987</v>
      </c>
      <c r="H499" s="239">
        <f>INDEX(Summary!$N$5:$Y$88,MATCH(_xlfn.CONCAT(D499,0),Summary!$N$5:$N$88,0),MATCH($H$3,Summary!$N$4:$Y$4,0))</f>
        <v>81.433840782255572</v>
      </c>
      <c r="I499" s="240">
        <f t="shared" si="30"/>
        <v>-1.8765592954864709E-2</v>
      </c>
      <c r="J499" s="241">
        <f t="shared" si="31"/>
        <v>-1.5377888939466213</v>
      </c>
      <c r="K499" s="242">
        <f t="shared" si="29"/>
        <v>80.40946945516788</v>
      </c>
      <c r="L499" s="241"/>
    </row>
    <row r="500" spans="1:12" x14ac:dyDescent="0.2">
      <c r="A500" t="s">
        <v>60</v>
      </c>
      <c r="B500" t="s">
        <v>48</v>
      </c>
      <c r="C500">
        <v>2016</v>
      </c>
      <c r="D500" t="str">
        <f t="shared" si="28"/>
        <v>ESFemale</v>
      </c>
      <c r="E500">
        <v>82.235396094456405</v>
      </c>
      <c r="F500" s="37">
        <f>VLOOKUP(_xlfn.CONCAT(D500,0),'Appendix 4. 2020 IBGE LT'!$E$6:$M$1685,9,FALSE)</f>
        <v>83.210173300800378</v>
      </c>
      <c r="G500" s="37">
        <f>VLOOKUP(_xlfn.CONCAT(D500,0),'Appendix 3b. nax IBGE 2019'!$E$5:$M$1850,9,FALSE)</f>
        <v>82.991220240108987</v>
      </c>
      <c r="H500" s="239">
        <f>INDEX(Summary!$N$5:$Y$88,MATCH(_xlfn.CONCAT(D500,0),Summary!$N$5:$N$88,0),MATCH($H$3,Summary!$N$4:$Y$4,0))</f>
        <v>81.433840782255572</v>
      </c>
      <c r="I500" s="240">
        <f t="shared" si="30"/>
        <v>-1.8765592954864709E-2</v>
      </c>
      <c r="J500" s="241">
        <f t="shared" si="31"/>
        <v>-1.5431959695906399</v>
      </c>
      <c r="K500" s="242">
        <f t="shared" si="29"/>
        <v>80.692200124865764</v>
      </c>
      <c r="L500" s="241"/>
    </row>
    <row r="501" spans="1:12" x14ac:dyDescent="0.2">
      <c r="A501" t="s">
        <v>60</v>
      </c>
      <c r="B501" t="s">
        <v>48</v>
      </c>
      <c r="C501">
        <v>2017</v>
      </c>
      <c r="D501" t="str">
        <f t="shared" si="28"/>
        <v>ESFemale</v>
      </c>
      <c r="E501">
        <v>82.504784370772796</v>
      </c>
      <c r="F501" s="37">
        <f>VLOOKUP(_xlfn.CONCAT(D501,0),'Appendix 4. 2020 IBGE LT'!$E$6:$M$1685,9,FALSE)</f>
        <v>83.210173300800378</v>
      </c>
      <c r="G501" s="37">
        <f>VLOOKUP(_xlfn.CONCAT(D501,0),'Appendix 3b. nax IBGE 2019'!$E$5:$M$1850,9,FALSE)</f>
        <v>82.991220240108987</v>
      </c>
      <c r="H501" s="239">
        <f>INDEX(Summary!$N$5:$Y$88,MATCH(_xlfn.CONCAT(D501,0),Summary!$N$5:$N$88,0),MATCH($H$3,Summary!$N$4:$Y$4,0))</f>
        <v>81.433840782255572</v>
      </c>
      <c r="I501" s="240">
        <f t="shared" si="30"/>
        <v>-1.8765592954864709E-2</v>
      </c>
      <c r="J501" s="241">
        <f t="shared" si="31"/>
        <v>-1.548251200330806</v>
      </c>
      <c r="K501" s="242">
        <f t="shared" si="29"/>
        <v>80.956533170441986</v>
      </c>
      <c r="L501" s="241"/>
    </row>
    <row r="502" spans="1:12" x14ac:dyDescent="0.2">
      <c r="A502" t="s">
        <v>60</v>
      </c>
      <c r="B502" t="s">
        <v>48</v>
      </c>
      <c r="C502">
        <v>2018</v>
      </c>
      <c r="D502" t="str">
        <f t="shared" si="28"/>
        <v>ESFemale</v>
      </c>
      <c r="E502">
        <v>82.756404417804305</v>
      </c>
      <c r="F502" s="37">
        <f>VLOOKUP(_xlfn.CONCAT(D502,0),'Appendix 4. 2020 IBGE LT'!$E$6:$M$1685,9,FALSE)</f>
        <v>83.210173300800378</v>
      </c>
      <c r="G502" s="37">
        <f>VLOOKUP(_xlfn.CONCAT(D502,0),'Appendix 3b. nax IBGE 2019'!$E$5:$M$1850,9,FALSE)</f>
        <v>82.991220240108987</v>
      </c>
      <c r="H502" s="239">
        <f>INDEX(Summary!$N$5:$Y$88,MATCH(_xlfn.CONCAT(D502,0),Summary!$N$5:$N$88,0),MATCH($H$3,Summary!$N$4:$Y$4,0))</f>
        <v>81.433840782255572</v>
      </c>
      <c r="I502" s="240">
        <f t="shared" si="30"/>
        <v>-1.8765592954864709E-2</v>
      </c>
      <c r="J502" s="241">
        <f t="shared" si="31"/>
        <v>-1.5529729997126831</v>
      </c>
      <c r="K502" s="242">
        <f t="shared" si="29"/>
        <v>81.203431418091625</v>
      </c>
      <c r="L502" s="241"/>
    </row>
    <row r="503" spans="1:12" x14ac:dyDescent="0.2">
      <c r="A503" t="s">
        <v>60</v>
      </c>
      <c r="B503" t="s">
        <v>48</v>
      </c>
      <c r="C503">
        <v>2019</v>
      </c>
      <c r="D503" t="str">
        <f t="shared" si="28"/>
        <v>ESFemale</v>
      </c>
      <c r="E503">
        <v>82.991220240108902</v>
      </c>
      <c r="F503" s="37">
        <f>VLOOKUP(_xlfn.CONCAT(D503,0),'Appendix 4. 2020 IBGE LT'!$E$6:$M$1685,9,FALSE)</f>
        <v>83.210173300800378</v>
      </c>
      <c r="G503" s="37">
        <f>VLOOKUP(_xlfn.CONCAT(D503,0),'Appendix 3b. nax IBGE 2019'!$E$5:$M$1850,9,FALSE)</f>
        <v>82.991220240108987</v>
      </c>
      <c r="H503" s="239">
        <f>INDEX(Summary!$N$5:$Y$88,MATCH(_xlfn.CONCAT(D503,0),Summary!$N$5:$N$88,0),MATCH($H$3,Summary!$N$4:$Y$4,0))</f>
        <v>81.433840782255572</v>
      </c>
      <c r="I503" s="240">
        <f t="shared" si="30"/>
        <v>-1.8765592954864709E-2</v>
      </c>
      <c r="J503" s="241">
        <f t="shared" si="31"/>
        <v>-1.557379457853413</v>
      </c>
      <c r="K503" s="242">
        <f t="shared" si="29"/>
        <v>81.433840782255487</v>
      </c>
      <c r="L503" s="241"/>
    </row>
    <row r="504" spans="1:12" x14ac:dyDescent="0.2">
      <c r="A504" t="s">
        <v>60</v>
      </c>
      <c r="B504" t="s">
        <v>47</v>
      </c>
      <c r="C504">
        <v>2000</v>
      </c>
      <c r="D504" t="str">
        <f t="shared" si="28"/>
        <v>ESMale</v>
      </c>
      <c r="E504">
        <v>66.395176836472203</v>
      </c>
      <c r="F504" s="37">
        <f>VLOOKUP(_xlfn.CONCAT(D504,0),'Appendix 4. 2020 IBGE LT'!$E$6:$M$1685,9,FALSE)</f>
        <v>75.561474588635576</v>
      </c>
      <c r="G504" s="37">
        <f>VLOOKUP(_xlfn.CONCAT(D504,0),'Appendix 3b. nax IBGE 2019'!$E$5:$M$1850,9,FALSE)</f>
        <v>75.273403281515655</v>
      </c>
      <c r="H504" s="239">
        <f>INDEX(Summary!$N$5:$Y$88,MATCH(_xlfn.CONCAT(D504,0),Summary!$N$5:$N$88,0),MATCH($H$3,Summary!$N$4:$Y$4,0))</f>
        <v>74.142019873756155</v>
      </c>
      <c r="I504" s="240">
        <f t="shared" si="30"/>
        <v>-1.5030320915984491E-2</v>
      </c>
      <c r="J504" s="241">
        <f t="shared" si="31"/>
        <v>-0.9979408151257172</v>
      </c>
      <c r="K504" s="242">
        <f t="shared" si="29"/>
        <v>65.397236021346487</v>
      </c>
      <c r="L504" s="241"/>
    </row>
    <row r="505" spans="1:12" x14ac:dyDescent="0.2">
      <c r="A505" t="s">
        <v>60</v>
      </c>
      <c r="B505" t="s">
        <v>47</v>
      </c>
      <c r="C505">
        <v>2001</v>
      </c>
      <c r="D505" t="str">
        <f t="shared" si="28"/>
        <v>ESMale</v>
      </c>
      <c r="E505">
        <v>67.0233815232354</v>
      </c>
      <c r="F505" s="37">
        <f>VLOOKUP(_xlfn.CONCAT(D505,0),'Appendix 4. 2020 IBGE LT'!$E$6:$M$1685,9,FALSE)</f>
        <v>75.561474588635576</v>
      </c>
      <c r="G505" s="37">
        <f>VLOOKUP(_xlfn.CONCAT(D505,0),'Appendix 3b. nax IBGE 2019'!$E$5:$M$1850,9,FALSE)</f>
        <v>75.273403281515655</v>
      </c>
      <c r="H505" s="239">
        <f>INDEX(Summary!$N$5:$Y$88,MATCH(_xlfn.CONCAT(D505,0),Summary!$N$5:$N$88,0),MATCH($H$3,Summary!$N$4:$Y$4,0))</f>
        <v>74.142019873756155</v>
      </c>
      <c r="I505" s="240">
        <f t="shared" si="30"/>
        <v>-1.5030320915984491E-2</v>
      </c>
      <c r="J505" s="241">
        <f t="shared" si="31"/>
        <v>-1.0073829331686934</v>
      </c>
      <c r="K505" s="242">
        <f t="shared" si="29"/>
        <v>66.015998590066701</v>
      </c>
      <c r="L505" s="241"/>
    </row>
    <row r="506" spans="1:12" x14ac:dyDescent="0.2">
      <c r="A506" t="s">
        <v>60</v>
      </c>
      <c r="B506" t="s">
        <v>47</v>
      </c>
      <c r="C506">
        <v>2002</v>
      </c>
      <c r="D506" t="str">
        <f t="shared" si="28"/>
        <v>ESMale</v>
      </c>
      <c r="E506">
        <v>67.6363623195396</v>
      </c>
      <c r="F506" s="37">
        <f>VLOOKUP(_xlfn.CONCAT(D506,0),'Appendix 4. 2020 IBGE LT'!$E$6:$M$1685,9,FALSE)</f>
        <v>75.561474588635576</v>
      </c>
      <c r="G506" s="37">
        <f>VLOOKUP(_xlfn.CONCAT(D506,0),'Appendix 3b. nax IBGE 2019'!$E$5:$M$1850,9,FALSE)</f>
        <v>75.273403281515655</v>
      </c>
      <c r="H506" s="239">
        <f>INDEX(Summary!$N$5:$Y$88,MATCH(_xlfn.CONCAT(D506,0),Summary!$N$5:$N$88,0),MATCH($H$3,Summary!$N$4:$Y$4,0))</f>
        <v>74.142019873756155</v>
      </c>
      <c r="I506" s="240">
        <f t="shared" si="30"/>
        <v>-1.5030320915984491E-2</v>
      </c>
      <c r="J506" s="241">
        <f t="shared" si="31"/>
        <v>-1.0165962312524814</v>
      </c>
      <c r="K506" s="242">
        <f t="shared" si="29"/>
        <v>66.619766088287122</v>
      </c>
      <c r="L506" s="241"/>
    </row>
    <row r="507" spans="1:12" x14ac:dyDescent="0.2">
      <c r="A507" t="s">
        <v>60</v>
      </c>
      <c r="B507" t="s">
        <v>47</v>
      </c>
      <c r="C507">
        <v>2003</v>
      </c>
      <c r="D507" t="str">
        <f t="shared" si="28"/>
        <v>ESMale</v>
      </c>
      <c r="E507">
        <v>68.233155844021397</v>
      </c>
      <c r="F507" s="37">
        <f>VLOOKUP(_xlfn.CONCAT(D507,0),'Appendix 4. 2020 IBGE LT'!$E$6:$M$1685,9,FALSE)</f>
        <v>75.561474588635576</v>
      </c>
      <c r="G507" s="37">
        <f>VLOOKUP(_xlfn.CONCAT(D507,0),'Appendix 3b. nax IBGE 2019'!$E$5:$M$1850,9,FALSE)</f>
        <v>75.273403281515655</v>
      </c>
      <c r="H507" s="239">
        <f>INDEX(Summary!$N$5:$Y$88,MATCH(_xlfn.CONCAT(D507,0),Summary!$N$5:$N$88,0),MATCH($H$3,Summary!$N$4:$Y$4,0))</f>
        <v>74.142019873756155</v>
      </c>
      <c r="I507" s="240">
        <f t="shared" si="30"/>
        <v>-1.5030320915984491E-2</v>
      </c>
      <c r="J507" s="241">
        <f t="shared" si="31"/>
        <v>-1.0255662294460242</v>
      </c>
      <c r="K507" s="242">
        <f t="shared" si="29"/>
        <v>67.207589614575369</v>
      </c>
      <c r="L507" s="241"/>
    </row>
    <row r="508" spans="1:12" x14ac:dyDescent="0.2">
      <c r="A508" t="s">
        <v>60</v>
      </c>
      <c r="B508" t="s">
        <v>47</v>
      </c>
      <c r="C508">
        <v>2004</v>
      </c>
      <c r="D508" t="str">
        <f t="shared" si="28"/>
        <v>ESMale</v>
      </c>
      <c r="E508">
        <v>68.812933465172904</v>
      </c>
      <c r="F508" s="37">
        <f>VLOOKUP(_xlfn.CONCAT(D508,0),'Appendix 4. 2020 IBGE LT'!$E$6:$M$1685,9,FALSE)</f>
        <v>75.561474588635576</v>
      </c>
      <c r="G508" s="37">
        <f>VLOOKUP(_xlfn.CONCAT(D508,0),'Appendix 3b. nax IBGE 2019'!$E$5:$M$1850,9,FALSE)</f>
        <v>75.273403281515655</v>
      </c>
      <c r="H508" s="239">
        <f>INDEX(Summary!$N$5:$Y$88,MATCH(_xlfn.CONCAT(D508,0),Summary!$N$5:$N$88,0),MATCH($H$3,Summary!$N$4:$Y$4,0))</f>
        <v>74.142019873756155</v>
      </c>
      <c r="I508" s="240">
        <f t="shared" si="30"/>
        <v>-1.5030320915984491E-2</v>
      </c>
      <c r="J508" s="241">
        <f t="shared" si="31"/>
        <v>-1.0342804731518374</v>
      </c>
      <c r="K508" s="242">
        <f t="shared" si="29"/>
        <v>67.778652992021065</v>
      </c>
      <c r="L508" s="241"/>
    </row>
    <row r="509" spans="1:12" x14ac:dyDescent="0.2">
      <c r="A509" t="s">
        <v>60</v>
      </c>
      <c r="B509" t="s">
        <v>47</v>
      </c>
      <c r="C509">
        <v>2005</v>
      </c>
      <c r="D509" t="str">
        <f t="shared" si="28"/>
        <v>ESMale</v>
      </c>
      <c r="E509">
        <v>69.375001032865796</v>
      </c>
      <c r="F509" s="37">
        <f>VLOOKUP(_xlfn.CONCAT(D509,0),'Appendix 4. 2020 IBGE LT'!$E$6:$M$1685,9,FALSE)</f>
        <v>75.561474588635576</v>
      </c>
      <c r="G509" s="37">
        <f>VLOOKUP(_xlfn.CONCAT(D509,0),'Appendix 3b. nax IBGE 2019'!$E$5:$M$1850,9,FALSE)</f>
        <v>75.273403281515655</v>
      </c>
      <c r="H509" s="239">
        <f>INDEX(Summary!$N$5:$Y$88,MATCH(_xlfn.CONCAT(D509,0),Summary!$N$5:$N$88,0),MATCH($H$3,Summary!$N$4:$Y$4,0))</f>
        <v>74.142019873756155</v>
      </c>
      <c r="I509" s="240">
        <f t="shared" si="30"/>
        <v>-1.5030320915984491E-2</v>
      </c>
      <c r="J509" s="241">
        <f t="shared" si="31"/>
        <v>-1.0427285290707284</v>
      </c>
      <c r="K509" s="242">
        <f t="shared" si="29"/>
        <v>68.332272503795068</v>
      </c>
      <c r="L509" s="241"/>
    </row>
    <row r="510" spans="1:12" x14ac:dyDescent="0.2">
      <c r="A510" t="s">
        <v>60</v>
      </c>
      <c r="B510" t="s">
        <v>47</v>
      </c>
      <c r="C510">
        <v>2006</v>
      </c>
      <c r="D510" t="str">
        <f t="shared" si="28"/>
        <v>ESMale</v>
      </c>
      <c r="E510">
        <v>69.918796704099407</v>
      </c>
      <c r="F510" s="37">
        <f>VLOOKUP(_xlfn.CONCAT(D510,0),'Appendix 4. 2020 IBGE LT'!$E$6:$M$1685,9,FALSE)</f>
        <v>75.561474588635576</v>
      </c>
      <c r="G510" s="37">
        <f>VLOOKUP(_xlfn.CONCAT(D510,0),'Appendix 3b. nax IBGE 2019'!$E$5:$M$1850,9,FALSE)</f>
        <v>75.273403281515655</v>
      </c>
      <c r="H510" s="239">
        <f>INDEX(Summary!$N$5:$Y$88,MATCH(_xlfn.CONCAT(D510,0),Summary!$N$5:$N$88,0),MATCH($H$3,Summary!$N$4:$Y$4,0))</f>
        <v>74.142019873756155</v>
      </c>
      <c r="I510" s="240">
        <f t="shared" si="30"/>
        <v>-1.5030320915984491E-2</v>
      </c>
      <c r="J510" s="241">
        <f t="shared" si="31"/>
        <v>-1.0509019525220928</v>
      </c>
      <c r="K510" s="242">
        <f t="shared" si="29"/>
        <v>68.86789475157731</v>
      </c>
      <c r="L510" s="241"/>
    </row>
    <row r="511" spans="1:12" x14ac:dyDescent="0.2">
      <c r="A511" t="s">
        <v>60</v>
      </c>
      <c r="B511" t="s">
        <v>47</v>
      </c>
      <c r="C511">
        <v>2007</v>
      </c>
      <c r="D511" t="str">
        <f t="shared" si="28"/>
        <v>ESMale</v>
      </c>
      <c r="E511">
        <v>70.443887109011897</v>
      </c>
      <c r="F511" s="37">
        <f>VLOOKUP(_xlfn.CONCAT(D511,0),'Appendix 4. 2020 IBGE LT'!$E$6:$M$1685,9,FALSE)</f>
        <v>75.561474588635576</v>
      </c>
      <c r="G511" s="37">
        <f>VLOOKUP(_xlfn.CONCAT(D511,0),'Appendix 3b. nax IBGE 2019'!$E$5:$M$1850,9,FALSE)</f>
        <v>75.273403281515655</v>
      </c>
      <c r="H511" s="239">
        <f>INDEX(Summary!$N$5:$Y$88,MATCH(_xlfn.CONCAT(D511,0),Summary!$N$5:$N$88,0),MATCH($H$3,Summary!$N$4:$Y$4,0))</f>
        <v>74.142019873756155</v>
      </c>
      <c r="I511" s="240">
        <f t="shared" si="30"/>
        <v>-1.5030320915984491E-2</v>
      </c>
      <c r="J511" s="241">
        <f t="shared" si="31"/>
        <v>-1.0587942298178319</v>
      </c>
      <c r="K511" s="242">
        <f t="shared" si="29"/>
        <v>69.385092879194062</v>
      </c>
      <c r="L511" s="241"/>
    </row>
    <row r="512" spans="1:12" x14ac:dyDescent="0.2">
      <c r="A512" t="s">
        <v>60</v>
      </c>
      <c r="B512" t="s">
        <v>47</v>
      </c>
      <c r="C512">
        <v>2008</v>
      </c>
      <c r="D512" t="str">
        <f t="shared" si="28"/>
        <v>ESMale</v>
      </c>
      <c r="E512">
        <v>70.948361673440303</v>
      </c>
      <c r="F512" s="37">
        <f>VLOOKUP(_xlfn.CONCAT(D512,0),'Appendix 4. 2020 IBGE LT'!$E$6:$M$1685,9,FALSE)</f>
        <v>75.561474588635576</v>
      </c>
      <c r="G512" s="37">
        <f>VLOOKUP(_xlfn.CONCAT(D512,0),'Appendix 3b. nax IBGE 2019'!$E$5:$M$1850,9,FALSE)</f>
        <v>75.273403281515655</v>
      </c>
      <c r="H512" s="239">
        <f>INDEX(Summary!$N$5:$Y$88,MATCH(_xlfn.CONCAT(D512,0),Summary!$N$5:$N$88,0),MATCH($H$3,Summary!$N$4:$Y$4,0))</f>
        <v>74.142019873756155</v>
      </c>
      <c r="I512" s="240">
        <f t="shared" si="30"/>
        <v>-1.5030320915984491E-2</v>
      </c>
      <c r="J512" s="241">
        <f t="shared" si="31"/>
        <v>-1.0663766444151421</v>
      </c>
      <c r="K512" s="242">
        <f t="shared" si="29"/>
        <v>69.881985029025159</v>
      </c>
      <c r="L512" s="241"/>
    </row>
    <row r="513" spans="1:12" x14ac:dyDescent="0.2">
      <c r="A513" t="s">
        <v>60</v>
      </c>
      <c r="B513" t="s">
        <v>47</v>
      </c>
      <c r="C513">
        <v>2009</v>
      </c>
      <c r="D513" t="str">
        <f t="shared" si="28"/>
        <v>ESMale</v>
      </c>
      <c r="E513">
        <v>71.436029367130104</v>
      </c>
      <c r="F513" s="37">
        <f>VLOOKUP(_xlfn.CONCAT(D513,0),'Appendix 4. 2020 IBGE LT'!$E$6:$M$1685,9,FALSE)</f>
        <v>75.561474588635576</v>
      </c>
      <c r="G513" s="37">
        <f>VLOOKUP(_xlfn.CONCAT(D513,0),'Appendix 3b. nax IBGE 2019'!$E$5:$M$1850,9,FALSE)</f>
        <v>75.273403281515655</v>
      </c>
      <c r="H513" s="239">
        <f>INDEX(Summary!$N$5:$Y$88,MATCH(_xlfn.CONCAT(D513,0),Summary!$N$5:$N$88,0),MATCH($H$3,Summary!$N$4:$Y$4,0))</f>
        <v>74.142019873756155</v>
      </c>
      <c r="I513" s="240">
        <f t="shared" si="30"/>
        <v>-1.5030320915984491E-2</v>
      </c>
      <c r="J513" s="241">
        <f t="shared" si="31"/>
        <v>-1.0737064463516579</v>
      </c>
      <c r="K513" s="242">
        <f t="shared" si="29"/>
        <v>70.362322920778439</v>
      </c>
      <c r="L513" s="241"/>
    </row>
    <row r="514" spans="1:12" x14ac:dyDescent="0.2">
      <c r="A514" t="s">
        <v>60</v>
      </c>
      <c r="B514" t="s">
        <v>47</v>
      </c>
      <c r="C514">
        <v>2010</v>
      </c>
      <c r="D514" t="str">
        <f t="shared" si="28"/>
        <v>ESMale</v>
      </c>
      <c r="E514">
        <v>71.904402118175398</v>
      </c>
      <c r="F514" s="37">
        <f>VLOOKUP(_xlfn.CONCAT(D514,0),'Appendix 4. 2020 IBGE LT'!$E$6:$M$1685,9,FALSE)</f>
        <v>75.561474588635576</v>
      </c>
      <c r="G514" s="37">
        <f>VLOOKUP(_xlfn.CONCAT(D514,0),'Appendix 3b. nax IBGE 2019'!$E$5:$M$1850,9,FALSE)</f>
        <v>75.273403281515655</v>
      </c>
      <c r="H514" s="239">
        <f>INDEX(Summary!$N$5:$Y$88,MATCH(_xlfn.CONCAT(D514,0),Summary!$N$5:$N$88,0),MATCH($H$3,Summary!$N$4:$Y$4,0))</f>
        <v>74.142019873756155</v>
      </c>
      <c r="I514" s="240">
        <f t="shared" si="30"/>
        <v>-1.5030320915984491E-2</v>
      </c>
      <c r="J514" s="241">
        <f t="shared" si="31"/>
        <v>-1.0807462391081712</v>
      </c>
      <c r="K514" s="242">
        <f t="shared" si="29"/>
        <v>70.823655879067232</v>
      </c>
      <c r="L514" s="241"/>
    </row>
    <row r="515" spans="1:12" x14ac:dyDescent="0.2">
      <c r="A515" t="s">
        <v>60</v>
      </c>
      <c r="B515" t="s">
        <v>47</v>
      </c>
      <c r="C515">
        <v>2011</v>
      </c>
      <c r="D515" t="str">
        <f t="shared" si="28"/>
        <v>ESMale</v>
      </c>
      <c r="E515">
        <v>72.351931962658995</v>
      </c>
      <c r="F515" s="37">
        <f>VLOOKUP(_xlfn.CONCAT(D515,0),'Appendix 4. 2020 IBGE LT'!$E$6:$M$1685,9,FALSE)</f>
        <v>75.561474588635576</v>
      </c>
      <c r="G515" s="37">
        <f>VLOOKUP(_xlfn.CONCAT(D515,0),'Appendix 3b. nax IBGE 2019'!$E$5:$M$1850,9,FALSE)</f>
        <v>75.273403281515655</v>
      </c>
      <c r="H515" s="239">
        <f>INDEX(Summary!$N$5:$Y$88,MATCH(_xlfn.CONCAT(D515,0),Summary!$N$5:$N$88,0),MATCH($H$3,Summary!$N$4:$Y$4,0))</f>
        <v>74.142019873756155</v>
      </c>
      <c r="I515" s="240">
        <f t="shared" si="30"/>
        <v>-1.5030320915984491E-2</v>
      </c>
      <c r="J515" s="241">
        <f t="shared" si="31"/>
        <v>-1.0874727562902404</v>
      </c>
      <c r="K515" s="242">
        <f t="shared" si="29"/>
        <v>71.264459206368755</v>
      </c>
      <c r="L515" s="241"/>
    </row>
    <row r="516" spans="1:12" x14ac:dyDescent="0.2">
      <c r="A516" t="s">
        <v>60</v>
      </c>
      <c r="B516" t="s">
        <v>47</v>
      </c>
      <c r="C516">
        <v>2012</v>
      </c>
      <c r="D516" t="str">
        <f t="shared" ref="D516:D579" si="32">_xlfn.CONCAT(A516,B516)</f>
        <v>ESMale</v>
      </c>
      <c r="E516">
        <v>72.780486551432702</v>
      </c>
      <c r="F516" s="37">
        <f>VLOOKUP(_xlfn.CONCAT(D516,0),'Appendix 4. 2020 IBGE LT'!$E$6:$M$1685,9,FALSE)</f>
        <v>75.561474588635576</v>
      </c>
      <c r="G516" s="37">
        <f>VLOOKUP(_xlfn.CONCAT(D516,0),'Appendix 3b. nax IBGE 2019'!$E$5:$M$1850,9,FALSE)</f>
        <v>75.273403281515655</v>
      </c>
      <c r="H516" s="239">
        <f>INDEX(Summary!$N$5:$Y$88,MATCH(_xlfn.CONCAT(D516,0),Summary!$N$5:$N$88,0),MATCH($H$3,Summary!$N$4:$Y$4,0))</f>
        <v>74.142019873756155</v>
      </c>
      <c r="I516" s="240">
        <f t="shared" si="30"/>
        <v>-1.5030320915984491E-2</v>
      </c>
      <c r="J516" s="241">
        <f t="shared" si="31"/>
        <v>-1.0939140692895268</v>
      </c>
      <c r="K516" s="242">
        <f t="shared" ref="K516:K579" si="33">E516+J516</f>
        <v>71.686572482143177</v>
      </c>
      <c r="L516" s="241"/>
    </row>
    <row r="517" spans="1:12" x14ac:dyDescent="0.2">
      <c r="A517" t="s">
        <v>60</v>
      </c>
      <c r="B517" t="s">
        <v>47</v>
      </c>
      <c r="C517">
        <v>2013</v>
      </c>
      <c r="D517" t="str">
        <f t="shared" si="32"/>
        <v>ESMale</v>
      </c>
      <c r="E517">
        <v>73.190225491119406</v>
      </c>
      <c r="F517" s="37">
        <f>VLOOKUP(_xlfn.CONCAT(D517,0),'Appendix 4. 2020 IBGE LT'!$E$6:$M$1685,9,FALSE)</f>
        <v>75.561474588635576</v>
      </c>
      <c r="G517" s="37">
        <f>VLOOKUP(_xlfn.CONCAT(D517,0),'Appendix 3b. nax IBGE 2019'!$E$5:$M$1850,9,FALSE)</f>
        <v>75.273403281515655</v>
      </c>
      <c r="H517" s="239">
        <f>INDEX(Summary!$N$5:$Y$88,MATCH(_xlfn.CONCAT(D517,0),Summary!$N$5:$N$88,0),MATCH($H$3,Summary!$N$4:$Y$4,0))</f>
        <v>74.142019873756155</v>
      </c>
      <c r="I517" s="240">
        <f t="shared" ref="I517:I580" si="34">(H517-$G517)/$G517</f>
        <v>-1.5030320915984491E-2</v>
      </c>
      <c r="J517" s="241">
        <f t="shared" ref="J517:J580" si="35">E517*I517</f>
        <v>-1.1000725770447932</v>
      </c>
      <c r="K517" s="242">
        <f t="shared" si="33"/>
        <v>72.090152914074608</v>
      </c>
      <c r="L517" s="241"/>
    </row>
    <row r="518" spans="1:12" x14ac:dyDescent="0.2">
      <c r="A518" t="s">
        <v>60</v>
      </c>
      <c r="B518" t="s">
        <v>47</v>
      </c>
      <c r="C518">
        <v>2014</v>
      </c>
      <c r="D518" t="str">
        <f t="shared" si="32"/>
        <v>ESMale</v>
      </c>
      <c r="E518">
        <v>73.581388392074004</v>
      </c>
      <c r="F518" s="37">
        <f>VLOOKUP(_xlfn.CONCAT(D518,0),'Appendix 4. 2020 IBGE LT'!$E$6:$M$1685,9,FALSE)</f>
        <v>75.561474588635576</v>
      </c>
      <c r="G518" s="37">
        <f>VLOOKUP(_xlfn.CONCAT(D518,0),'Appendix 3b. nax IBGE 2019'!$E$5:$M$1850,9,FALSE)</f>
        <v>75.273403281515655</v>
      </c>
      <c r="H518" s="239">
        <f>INDEX(Summary!$N$5:$Y$88,MATCH(_xlfn.CONCAT(D518,0),Summary!$N$5:$N$88,0),MATCH($H$3,Summary!$N$4:$Y$4,0))</f>
        <v>74.142019873756155</v>
      </c>
      <c r="I518" s="240">
        <f t="shared" si="34"/>
        <v>-1.5030320915984491E-2</v>
      </c>
      <c r="J518" s="241">
        <f t="shared" si="35"/>
        <v>-1.1059518809765683</v>
      </c>
      <c r="K518" s="242">
        <f t="shared" si="33"/>
        <v>72.475436511097442</v>
      </c>
      <c r="L518" s="241"/>
    </row>
    <row r="519" spans="1:12" x14ac:dyDescent="0.2">
      <c r="A519" t="s">
        <v>60</v>
      </c>
      <c r="B519" t="s">
        <v>47</v>
      </c>
      <c r="C519">
        <v>2015</v>
      </c>
      <c r="D519" t="str">
        <f t="shared" si="32"/>
        <v>ESMale</v>
      </c>
      <c r="E519">
        <v>73.954285533420403</v>
      </c>
      <c r="F519" s="37">
        <f>VLOOKUP(_xlfn.CONCAT(D519,0),'Appendix 4. 2020 IBGE LT'!$E$6:$M$1685,9,FALSE)</f>
        <v>75.561474588635576</v>
      </c>
      <c r="G519" s="37">
        <f>VLOOKUP(_xlfn.CONCAT(D519,0),'Appendix 3b. nax IBGE 2019'!$E$5:$M$1850,9,FALSE)</f>
        <v>75.273403281515655</v>
      </c>
      <c r="H519" s="239">
        <f>INDEX(Summary!$N$5:$Y$88,MATCH(_xlfn.CONCAT(D519,0),Summary!$N$5:$N$88,0),MATCH($H$3,Summary!$N$4:$Y$4,0))</f>
        <v>74.142019873756155</v>
      </c>
      <c r="I519" s="240">
        <f t="shared" si="34"/>
        <v>-1.5030320915984491E-2</v>
      </c>
      <c r="J519" s="241">
        <f t="shared" si="35"/>
        <v>-1.1115566446796579</v>
      </c>
      <c r="K519" s="242">
        <f t="shared" si="33"/>
        <v>72.842728888740751</v>
      </c>
      <c r="L519" s="241"/>
    </row>
    <row r="520" spans="1:12" x14ac:dyDescent="0.2">
      <c r="A520" t="s">
        <v>60</v>
      </c>
      <c r="B520" t="s">
        <v>47</v>
      </c>
      <c r="C520">
        <v>2016</v>
      </c>
      <c r="D520" t="str">
        <f t="shared" si="32"/>
        <v>ESMale</v>
      </c>
      <c r="E520">
        <v>74.311180643530903</v>
      </c>
      <c r="F520" s="37">
        <f>VLOOKUP(_xlfn.CONCAT(D520,0),'Appendix 4. 2020 IBGE LT'!$E$6:$M$1685,9,FALSE)</f>
        <v>75.561474588635576</v>
      </c>
      <c r="G520" s="37">
        <f>VLOOKUP(_xlfn.CONCAT(D520,0),'Appendix 3b. nax IBGE 2019'!$E$5:$M$1850,9,FALSE)</f>
        <v>75.273403281515655</v>
      </c>
      <c r="H520" s="239">
        <f>INDEX(Summary!$N$5:$Y$88,MATCH(_xlfn.CONCAT(D520,0),Summary!$N$5:$N$88,0),MATCH($H$3,Summary!$N$4:$Y$4,0))</f>
        <v>74.142019873756155</v>
      </c>
      <c r="I520" s="240">
        <f t="shared" si="34"/>
        <v>-1.5030320915984491E-2</v>
      </c>
      <c r="J520" s="241">
        <f t="shared" si="35"/>
        <v>-1.1169208927179644</v>
      </c>
      <c r="K520" s="242">
        <f t="shared" si="33"/>
        <v>73.194259750812932</v>
      </c>
      <c r="L520" s="241"/>
    </row>
    <row r="521" spans="1:12" x14ac:dyDescent="0.2">
      <c r="A521" t="s">
        <v>60</v>
      </c>
      <c r="B521" t="s">
        <v>47</v>
      </c>
      <c r="C521">
        <v>2017</v>
      </c>
      <c r="D521" t="str">
        <f t="shared" si="32"/>
        <v>ESMale</v>
      </c>
      <c r="E521">
        <v>74.648783323345597</v>
      </c>
      <c r="F521" s="37">
        <f>VLOOKUP(_xlfn.CONCAT(D521,0),'Appendix 4. 2020 IBGE LT'!$E$6:$M$1685,9,FALSE)</f>
        <v>75.561474588635576</v>
      </c>
      <c r="G521" s="37">
        <f>VLOOKUP(_xlfn.CONCAT(D521,0),'Appendix 3b. nax IBGE 2019'!$E$5:$M$1850,9,FALSE)</f>
        <v>75.273403281515655</v>
      </c>
      <c r="H521" s="239">
        <f>INDEX(Summary!$N$5:$Y$88,MATCH(_xlfn.CONCAT(D521,0),Summary!$N$5:$N$88,0),MATCH($H$3,Summary!$N$4:$Y$4,0))</f>
        <v>74.142019873756155</v>
      </c>
      <c r="I521" s="240">
        <f t="shared" si="34"/>
        <v>-1.5030320915984491E-2</v>
      </c>
      <c r="J521" s="241">
        <f t="shared" si="35"/>
        <v>-1.1219951693376755</v>
      </c>
      <c r="K521" s="242">
        <f t="shared" si="33"/>
        <v>73.526788154007917</v>
      </c>
      <c r="L521" s="241"/>
    </row>
    <row r="522" spans="1:12" x14ac:dyDescent="0.2">
      <c r="A522" t="s">
        <v>60</v>
      </c>
      <c r="B522" t="s">
        <v>47</v>
      </c>
      <c r="C522">
        <v>2018</v>
      </c>
      <c r="D522" t="str">
        <f t="shared" si="32"/>
        <v>ESMale</v>
      </c>
      <c r="E522">
        <v>74.969353053224296</v>
      </c>
      <c r="F522" s="37">
        <f>VLOOKUP(_xlfn.CONCAT(D522,0),'Appendix 4. 2020 IBGE LT'!$E$6:$M$1685,9,FALSE)</f>
        <v>75.561474588635576</v>
      </c>
      <c r="G522" s="37">
        <f>VLOOKUP(_xlfn.CONCAT(D522,0),'Appendix 3b. nax IBGE 2019'!$E$5:$M$1850,9,FALSE)</f>
        <v>75.273403281515655</v>
      </c>
      <c r="H522" s="239">
        <f>INDEX(Summary!$N$5:$Y$88,MATCH(_xlfn.CONCAT(D522,0),Summary!$N$5:$N$88,0),MATCH($H$3,Summary!$N$4:$Y$4,0))</f>
        <v>74.142019873756155</v>
      </c>
      <c r="I522" s="240">
        <f t="shared" si="34"/>
        <v>-1.5030320915984491E-2</v>
      </c>
      <c r="J522" s="241">
        <f t="shared" si="35"/>
        <v>-1.1268134352537029</v>
      </c>
      <c r="K522" s="242">
        <f t="shared" si="33"/>
        <v>73.842539617970587</v>
      </c>
      <c r="L522" s="241"/>
    </row>
    <row r="523" spans="1:12" x14ac:dyDescent="0.2">
      <c r="A523" t="s">
        <v>60</v>
      </c>
      <c r="B523" t="s">
        <v>47</v>
      </c>
      <c r="C523">
        <v>2019</v>
      </c>
      <c r="D523" t="str">
        <f t="shared" si="32"/>
        <v>ESMale</v>
      </c>
      <c r="E523">
        <v>75.273403281515598</v>
      </c>
      <c r="F523" s="37">
        <f>VLOOKUP(_xlfn.CONCAT(D523,0),'Appendix 4. 2020 IBGE LT'!$E$6:$M$1685,9,FALSE)</f>
        <v>75.561474588635576</v>
      </c>
      <c r="G523" s="37">
        <f>VLOOKUP(_xlfn.CONCAT(D523,0),'Appendix 3b. nax IBGE 2019'!$E$5:$M$1850,9,FALSE)</f>
        <v>75.273403281515655</v>
      </c>
      <c r="H523" s="239">
        <f>INDEX(Summary!$N$5:$Y$88,MATCH(_xlfn.CONCAT(D523,0),Summary!$N$5:$N$88,0),MATCH($H$3,Summary!$N$4:$Y$4,0))</f>
        <v>74.142019873756155</v>
      </c>
      <c r="I523" s="240">
        <f t="shared" si="34"/>
        <v>-1.5030320915984491E-2</v>
      </c>
      <c r="J523" s="241">
        <f t="shared" si="35"/>
        <v>-1.1313834077594995</v>
      </c>
      <c r="K523" s="242">
        <f t="shared" si="33"/>
        <v>74.142019873756098</v>
      </c>
      <c r="L523" s="241"/>
    </row>
    <row r="524" spans="1:12" x14ac:dyDescent="0.2">
      <c r="A524" t="s">
        <v>60</v>
      </c>
      <c r="B524" t="s">
        <v>3</v>
      </c>
      <c r="C524">
        <v>2000</v>
      </c>
      <c r="D524" t="str">
        <f t="shared" si="32"/>
        <v>ESTotal</v>
      </c>
      <c r="E524">
        <v>70.366342112363398</v>
      </c>
      <c r="F524" s="37">
        <f>VLOOKUP(_xlfn.CONCAT(D524,0),'Appendix 4. 2020 IBGE LT'!$E$6:$M$1685,9,FALSE)</f>
        <v>79.315003500042636</v>
      </c>
      <c r="G524" s="37">
        <f>VLOOKUP(_xlfn.CONCAT(D524,0),'Appendix 3b. nax IBGE 2019'!$E$5:$M$1850,9,FALSE)</f>
        <v>79.060830863429814</v>
      </c>
      <c r="H524" s="239">
        <f>INDEX(Summary!$N$5:$Y$88,MATCH(_xlfn.CONCAT(D524,0),Summary!$N$5:$N$88,0),MATCH($H$3,Summary!$N$4:$Y$4,0))</f>
        <v>77.753479812655129</v>
      </c>
      <c r="I524" s="240">
        <f t="shared" si="34"/>
        <v>-1.6536014566214351E-2</v>
      </c>
      <c r="J524" s="241">
        <f t="shared" si="35"/>
        <v>-1.1635788581412634</v>
      </c>
      <c r="K524" s="242">
        <f t="shared" si="33"/>
        <v>69.202763254222134</v>
      </c>
      <c r="L524" s="241"/>
    </row>
    <row r="525" spans="1:12" x14ac:dyDescent="0.2">
      <c r="A525" t="s">
        <v>60</v>
      </c>
      <c r="B525" t="s">
        <v>3</v>
      </c>
      <c r="C525">
        <v>2001</v>
      </c>
      <c r="D525" t="str">
        <f t="shared" si="32"/>
        <v>ESTotal</v>
      </c>
      <c r="E525">
        <v>71.020065198233496</v>
      </c>
      <c r="F525" s="37">
        <f>VLOOKUP(_xlfn.CONCAT(D525,0),'Appendix 4. 2020 IBGE LT'!$E$6:$M$1685,9,FALSE)</f>
        <v>79.315003500042636</v>
      </c>
      <c r="G525" s="37">
        <f>VLOOKUP(_xlfn.CONCAT(D525,0),'Appendix 3b. nax IBGE 2019'!$E$5:$M$1850,9,FALSE)</f>
        <v>79.060830863429814</v>
      </c>
      <c r="H525" s="239">
        <f>INDEX(Summary!$N$5:$Y$88,MATCH(_xlfn.CONCAT(D525,0),Summary!$N$5:$N$88,0),MATCH($H$3,Summary!$N$4:$Y$4,0))</f>
        <v>77.753479812655129</v>
      </c>
      <c r="I525" s="240">
        <f t="shared" si="34"/>
        <v>-1.6536014566214351E-2</v>
      </c>
      <c r="J525" s="241">
        <f t="shared" si="35"/>
        <v>-1.174388832611482</v>
      </c>
      <c r="K525" s="242">
        <f t="shared" si="33"/>
        <v>69.845676365622012</v>
      </c>
      <c r="L525" s="241"/>
    </row>
    <row r="526" spans="1:12" x14ac:dyDescent="0.2">
      <c r="A526" t="s">
        <v>60</v>
      </c>
      <c r="B526" t="s">
        <v>3</v>
      </c>
      <c r="C526">
        <v>2002</v>
      </c>
      <c r="D526" t="str">
        <f t="shared" si="32"/>
        <v>ESTotal</v>
      </c>
      <c r="E526">
        <v>71.661559041532001</v>
      </c>
      <c r="F526" s="37">
        <f>VLOOKUP(_xlfn.CONCAT(D526,0),'Appendix 4. 2020 IBGE LT'!$E$6:$M$1685,9,FALSE)</f>
        <v>79.315003500042636</v>
      </c>
      <c r="G526" s="37">
        <f>VLOOKUP(_xlfn.CONCAT(D526,0),'Appendix 3b. nax IBGE 2019'!$E$5:$M$1850,9,FALSE)</f>
        <v>79.060830863429814</v>
      </c>
      <c r="H526" s="239">
        <f>INDEX(Summary!$N$5:$Y$88,MATCH(_xlfn.CONCAT(D526,0),Summary!$N$5:$N$88,0),MATCH($H$3,Summary!$N$4:$Y$4,0))</f>
        <v>77.753479812655129</v>
      </c>
      <c r="I526" s="240">
        <f t="shared" si="34"/>
        <v>-1.6536014566214351E-2</v>
      </c>
      <c r="J526" s="241">
        <f t="shared" si="35"/>
        <v>-1.1849965841484029</v>
      </c>
      <c r="K526" s="242">
        <f t="shared" si="33"/>
        <v>70.476562457383594</v>
      </c>
      <c r="L526" s="241"/>
    </row>
    <row r="527" spans="1:12" x14ac:dyDescent="0.2">
      <c r="A527" t="s">
        <v>60</v>
      </c>
      <c r="B527" t="s">
        <v>3</v>
      </c>
      <c r="C527">
        <v>2003</v>
      </c>
      <c r="D527" t="str">
        <f t="shared" si="32"/>
        <v>ESTotal</v>
      </c>
      <c r="E527">
        <v>72.270073601717897</v>
      </c>
      <c r="F527" s="37">
        <f>VLOOKUP(_xlfn.CONCAT(D527,0),'Appendix 4. 2020 IBGE LT'!$E$6:$M$1685,9,FALSE)</f>
        <v>79.315003500042636</v>
      </c>
      <c r="G527" s="37">
        <f>VLOOKUP(_xlfn.CONCAT(D527,0),'Appendix 3b. nax IBGE 2019'!$E$5:$M$1850,9,FALSE)</f>
        <v>79.060830863429814</v>
      </c>
      <c r="H527" s="239">
        <f>INDEX(Summary!$N$5:$Y$88,MATCH(_xlfn.CONCAT(D527,0),Summary!$N$5:$N$88,0),MATCH($H$3,Summary!$N$4:$Y$4,0))</f>
        <v>77.753479812655129</v>
      </c>
      <c r="I527" s="240">
        <f t="shared" si="34"/>
        <v>-1.6536014566214351E-2</v>
      </c>
      <c r="J527" s="241">
        <f t="shared" si="35"/>
        <v>-1.1950589897793904</v>
      </c>
      <c r="K527" s="242">
        <f t="shared" si="33"/>
        <v>71.075014611938514</v>
      </c>
      <c r="L527" s="241"/>
    </row>
    <row r="528" spans="1:12" x14ac:dyDescent="0.2">
      <c r="A528" t="s">
        <v>60</v>
      </c>
      <c r="B528" t="s">
        <v>3</v>
      </c>
      <c r="C528">
        <v>2004</v>
      </c>
      <c r="D528" t="str">
        <f t="shared" si="32"/>
        <v>ESTotal</v>
      </c>
      <c r="E528">
        <v>72.864007272061201</v>
      </c>
      <c r="F528" s="37">
        <f>VLOOKUP(_xlfn.CONCAT(D528,0),'Appendix 4. 2020 IBGE LT'!$E$6:$M$1685,9,FALSE)</f>
        <v>79.315003500042636</v>
      </c>
      <c r="G528" s="37">
        <f>VLOOKUP(_xlfn.CONCAT(D528,0),'Appendix 3b. nax IBGE 2019'!$E$5:$M$1850,9,FALSE)</f>
        <v>79.060830863429814</v>
      </c>
      <c r="H528" s="239">
        <f>INDEX(Summary!$N$5:$Y$88,MATCH(_xlfn.CONCAT(D528,0),Summary!$N$5:$N$88,0),MATCH($H$3,Summary!$N$4:$Y$4,0))</f>
        <v>77.753479812655129</v>
      </c>
      <c r="I528" s="240">
        <f t="shared" si="34"/>
        <v>-1.6536014566214351E-2</v>
      </c>
      <c r="J528" s="241">
        <f t="shared" si="35"/>
        <v>-1.2048802856035525</v>
      </c>
      <c r="K528" s="242">
        <f t="shared" si="33"/>
        <v>71.65912698645765</v>
      </c>
      <c r="L528" s="241"/>
    </row>
    <row r="529" spans="1:12" x14ac:dyDescent="0.2">
      <c r="A529" t="s">
        <v>60</v>
      </c>
      <c r="B529" t="s">
        <v>3</v>
      </c>
      <c r="C529">
        <v>2005</v>
      </c>
      <c r="D529" t="str">
        <f t="shared" si="32"/>
        <v>ESTotal</v>
      </c>
      <c r="E529">
        <v>73.433852347419602</v>
      </c>
      <c r="F529" s="37">
        <f>VLOOKUP(_xlfn.CONCAT(D529,0),'Appendix 4. 2020 IBGE LT'!$E$6:$M$1685,9,FALSE)</f>
        <v>79.315003500042636</v>
      </c>
      <c r="G529" s="37">
        <f>VLOOKUP(_xlfn.CONCAT(D529,0),'Appendix 3b. nax IBGE 2019'!$E$5:$M$1850,9,FALSE)</f>
        <v>79.060830863429814</v>
      </c>
      <c r="H529" s="239">
        <f>INDEX(Summary!$N$5:$Y$88,MATCH(_xlfn.CONCAT(D529,0),Summary!$N$5:$N$88,0),MATCH($H$3,Summary!$N$4:$Y$4,0))</f>
        <v>77.753479812655129</v>
      </c>
      <c r="I529" s="240">
        <f t="shared" si="34"/>
        <v>-1.6536014566214351E-2</v>
      </c>
      <c r="J529" s="241">
        <f t="shared" si="35"/>
        <v>-1.2143032520701644</v>
      </c>
      <c r="K529" s="242">
        <f t="shared" si="33"/>
        <v>72.219549095349436</v>
      </c>
      <c r="L529" s="241"/>
    </row>
    <row r="530" spans="1:12" x14ac:dyDescent="0.2">
      <c r="A530" t="s">
        <v>60</v>
      </c>
      <c r="B530" t="s">
        <v>3</v>
      </c>
      <c r="C530">
        <v>2006</v>
      </c>
      <c r="D530" t="str">
        <f t="shared" si="32"/>
        <v>ESTotal</v>
      </c>
      <c r="E530">
        <v>73.979351269359398</v>
      </c>
      <c r="F530" s="37">
        <f>VLOOKUP(_xlfn.CONCAT(D530,0),'Appendix 4. 2020 IBGE LT'!$E$6:$M$1685,9,FALSE)</f>
        <v>79.315003500042636</v>
      </c>
      <c r="G530" s="37">
        <f>VLOOKUP(_xlfn.CONCAT(D530,0),'Appendix 3b. nax IBGE 2019'!$E$5:$M$1850,9,FALSE)</f>
        <v>79.060830863429814</v>
      </c>
      <c r="H530" s="239">
        <f>INDEX(Summary!$N$5:$Y$88,MATCH(_xlfn.CONCAT(D530,0),Summary!$N$5:$N$88,0),MATCH($H$3,Summary!$N$4:$Y$4,0))</f>
        <v>77.753479812655129</v>
      </c>
      <c r="I530" s="240">
        <f t="shared" si="34"/>
        <v>-1.6536014566214351E-2</v>
      </c>
      <c r="J530" s="241">
        <f t="shared" si="35"/>
        <v>-1.2233236301892152</v>
      </c>
      <c r="K530" s="242">
        <f t="shared" si="33"/>
        <v>72.756027639170185</v>
      </c>
      <c r="L530" s="241"/>
    </row>
    <row r="531" spans="1:12" x14ac:dyDescent="0.2">
      <c r="A531" t="s">
        <v>60</v>
      </c>
      <c r="B531" t="s">
        <v>3</v>
      </c>
      <c r="C531">
        <v>2007</v>
      </c>
      <c r="D531" t="str">
        <f t="shared" si="32"/>
        <v>ESTotal</v>
      </c>
      <c r="E531">
        <v>74.499425353543899</v>
      </c>
      <c r="F531" s="37">
        <f>VLOOKUP(_xlfn.CONCAT(D531,0),'Appendix 4. 2020 IBGE LT'!$E$6:$M$1685,9,FALSE)</f>
        <v>79.315003500042636</v>
      </c>
      <c r="G531" s="37">
        <f>VLOOKUP(_xlfn.CONCAT(D531,0),'Appendix 3b. nax IBGE 2019'!$E$5:$M$1850,9,FALSE)</f>
        <v>79.060830863429814</v>
      </c>
      <c r="H531" s="239">
        <f>INDEX(Summary!$N$5:$Y$88,MATCH(_xlfn.CONCAT(D531,0),Summary!$N$5:$N$88,0),MATCH($H$3,Summary!$N$4:$Y$4,0))</f>
        <v>77.753479812655129</v>
      </c>
      <c r="I531" s="240">
        <f t="shared" si="34"/>
        <v>-1.6536014566214351E-2</v>
      </c>
      <c r="J531" s="241">
        <f t="shared" si="35"/>
        <v>-1.2319235828208006</v>
      </c>
      <c r="K531" s="242">
        <f t="shared" si="33"/>
        <v>73.267501770723101</v>
      </c>
      <c r="L531" s="241"/>
    </row>
    <row r="532" spans="1:12" x14ac:dyDescent="0.2">
      <c r="A532" t="s">
        <v>60</v>
      </c>
      <c r="B532" t="s">
        <v>3</v>
      </c>
      <c r="C532">
        <v>2008</v>
      </c>
      <c r="D532" t="str">
        <f t="shared" si="32"/>
        <v>ESTotal</v>
      </c>
      <c r="E532">
        <v>74.999337678855397</v>
      </c>
      <c r="F532" s="37">
        <f>VLOOKUP(_xlfn.CONCAT(D532,0),'Appendix 4. 2020 IBGE LT'!$E$6:$M$1685,9,FALSE)</f>
        <v>79.315003500042636</v>
      </c>
      <c r="G532" s="37">
        <f>VLOOKUP(_xlfn.CONCAT(D532,0),'Appendix 3b. nax IBGE 2019'!$E$5:$M$1850,9,FALSE)</f>
        <v>79.060830863429814</v>
      </c>
      <c r="H532" s="239">
        <f>INDEX(Summary!$N$5:$Y$88,MATCH(_xlfn.CONCAT(D532,0),Summary!$N$5:$N$88,0),MATCH($H$3,Summary!$N$4:$Y$4,0))</f>
        <v>77.753479812655129</v>
      </c>
      <c r="I532" s="240">
        <f t="shared" si="34"/>
        <v>-1.6536014566214351E-2</v>
      </c>
      <c r="J532" s="241">
        <f t="shared" si="35"/>
        <v>-1.2401901403139817</v>
      </c>
      <c r="K532" s="242">
        <f t="shared" si="33"/>
        <v>73.759147538541413</v>
      </c>
      <c r="L532" s="241"/>
    </row>
    <row r="533" spans="1:12" x14ac:dyDescent="0.2">
      <c r="A533" t="s">
        <v>60</v>
      </c>
      <c r="B533" t="s">
        <v>3</v>
      </c>
      <c r="C533">
        <v>2009</v>
      </c>
      <c r="D533" t="str">
        <f t="shared" si="32"/>
        <v>ESTotal</v>
      </c>
      <c r="E533">
        <v>75.4774170288958</v>
      </c>
      <c r="F533" s="37">
        <f>VLOOKUP(_xlfn.CONCAT(D533,0),'Appendix 4. 2020 IBGE LT'!$E$6:$M$1685,9,FALSE)</f>
        <v>79.315003500042636</v>
      </c>
      <c r="G533" s="37">
        <f>VLOOKUP(_xlfn.CONCAT(D533,0),'Appendix 3b. nax IBGE 2019'!$E$5:$M$1850,9,FALSE)</f>
        <v>79.060830863429814</v>
      </c>
      <c r="H533" s="239">
        <f>INDEX(Summary!$N$5:$Y$88,MATCH(_xlfn.CONCAT(D533,0),Summary!$N$5:$N$88,0),MATCH($H$3,Summary!$N$4:$Y$4,0))</f>
        <v>77.753479812655129</v>
      </c>
      <c r="I533" s="240">
        <f t="shared" si="34"/>
        <v>-1.6536014566214351E-2</v>
      </c>
      <c r="J533" s="241">
        <f t="shared" si="35"/>
        <v>-1.2480956674100561</v>
      </c>
      <c r="K533" s="242">
        <f t="shared" si="33"/>
        <v>74.229321361485745</v>
      </c>
      <c r="L533" s="241"/>
    </row>
    <row r="534" spans="1:12" x14ac:dyDescent="0.2">
      <c r="A534" t="s">
        <v>60</v>
      </c>
      <c r="B534" t="s">
        <v>3</v>
      </c>
      <c r="C534">
        <v>2010</v>
      </c>
      <c r="D534" t="str">
        <f t="shared" si="32"/>
        <v>ESTotal</v>
      </c>
      <c r="E534">
        <v>75.926468022022604</v>
      </c>
      <c r="F534" s="37">
        <f>VLOOKUP(_xlfn.CONCAT(D534,0),'Appendix 4. 2020 IBGE LT'!$E$6:$M$1685,9,FALSE)</f>
        <v>79.315003500042636</v>
      </c>
      <c r="G534" s="37">
        <f>VLOOKUP(_xlfn.CONCAT(D534,0),'Appendix 3b. nax IBGE 2019'!$E$5:$M$1850,9,FALSE)</f>
        <v>79.060830863429814</v>
      </c>
      <c r="H534" s="239">
        <f>INDEX(Summary!$N$5:$Y$88,MATCH(_xlfn.CONCAT(D534,0),Summary!$N$5:$N$88,0),MATCH($H$3,Summary!$N$4:$Y$4,0))</f>
        <v>77.753479812655129</v>
      </c>
      <c r="I534" s="240">
        <f t="shared" si="34"/>
        <v>-1.6536014566214351E-2</v>
      </c>
      <c r="J534" s="241">
        <f t="shared" si="35"/>
        <v>-1.255521181173374</v>
      </c>
      <c r="K534" s="242">
        <f t="shared" si="33"/>
        <v>74.670946840849226</v>
      </c>
      <c r="L534" s="241"/>
    </row>
    <row r="535" spans="1:12" x14ac:dyDescent="0.2">
      <c r="A535" t="s">
        <v>60</v>
      </c>
      <c r="B535" t="s">
        <v>3</v>
      </c>
      <c r="C535">
        <v>2011</v>
      </c>
      <c r="D535" t="str">
        <f t="shared" si="32"/>
        <v>ESTotal</v>
      </c>
      <c r="E535">
        <v>76.355513233840298</v>
      </c>
      <c r="F535" s="37">
        <f>VLOOKUP(_xlfn.CONCAT(D535,0),'Appendix 4. 2020 IBGE LT'!$E$6:$M$1685,9,FALSE)</f>
        <v>79.315003500042636</v>
      </c>
      <c r="G535" s="37">
        <f>VLOOKUP(_xlfn.CONCAT(D535,0),'Appendix 3b. nax IBGE 2019'!$E$5:$M$1850,9,FALSE)</f>
        <v>79.060830863429814</v>
      </c>
      <c r="H535" s="239">
        <f>INDEX(Summary!$N$5:$Y$88,MATCH(_xlfn.CONCAT(D535,0),Summary!$N$5:$N$88,0),MATCH($H$3,Summary!$N$4:$Y$4,0))</f>
        <v>77.753479812655129</v>
      </c>
      <c r="I535" s="240">
        <f t="shared" si="34"/>
        <v>-1.6536014566214351E-2</v>
      </c>
      <c r="J535" s="241">
        <f t="shared" si="35"/>
        <v>-1.2626158790455559</v>
      </c>
      <c r="K535" s="242">
        <f t="shared" si="33"/>
        <v>75.092897354794744</v>
      </c>
      <c r="L535" s="241"/>
    </row>
    <row r="536" spans="1:12" x14ac:dyDescent="0.2">
      <c r="A536" t="s">
        <v>60</v>
      </c>
      <c r="B536" t="s">
        <v>3</v>
      </c>
      <c r="C536">
        <v>2012</v>
      </c>
      <c r="D536" t="str">
        <f t="shared" si="32"/>
        <v>ESTotal</v>
      </c>
      <c r="E536">
        <v>76.762468914283104</v>
      </c>
      <c r="F536" s="37">
        <f>VLOOKUP(_xlfn.CONCAT(D536,0),'Appendix 4. 2020 IBGE LT'!$E$6:$M$1685,9,FALSE)</f>
        <v>79.315003500042636</v>
      </c>
      <c r="G536" s="37">
        <f>VLOOKUP(_xlfn.CONCAT(D536,0),'Appendix 3b. nax IBGE 2019'!$E$5:$M$1850,9,FALSE)</f>
        <v>79.060830863429814</v>
      </c>
      <c r="H536" s="239">
        <f>INDEX(Summary!$N$5:$Y$88,MATCH(_xlfn.CONCAT(D536,0),Summary!$N$5:$N$88,0),MATCH($H$3,Summary!$N$4:$Y$4,0))</f>
        <v>77.753479812655129</v>
      </c>
      <c r="I536" s="240">
        <f t="shared" si="34"/>
        <v>-1.6536014566214351E-2</v>
      </c>
      <c r="J536" s="241">
        <f t="shared" si="35"/>
        <v>-1.2693453041051617</v>
      </c>
      <c r="K536" s="242">
        <f t="shared" si="33"/>
        <v>75.493123610177946</v>
      </c>
      <c r="L536" s="241"/>
    </row>
    <row r="537" spans="1:12" x14ac:dyDescent="0.2">
      <c r="A537" t="s">
        <v>60</v>
      </c>
      <c r="B537" t="s">
        <v>3</v>
      </c>
      <c r="C537">
        <v>2013</v>
      </c>
      <c r="D537" t="str">
        <f t="shared" si="32"/>
        <v>ESTotal</v>
      </c>
      <c r="E537">
        <v>77.144651075779194</v>
      </c>
      <c r="F537" s="37">
        <f>VLOOKUP(_xlfn.CONCAT(D537,0),'Appendix 4. 2020 IBGE LT'!$E$6:$M$1685,9,FALSE)</f>
        <v>79.315003500042636</v>
      </c>
      <c r="G537" s="37">
        <f>VLOOKUP(_xlfn.CONCAT(D537,0),'Appendix 3b. nax IBGE 2019'!$E$5:$M$1850,9,FALSE)</f>
        <v>79.060830863429814</v>
      </c>
      <c r="H537" s="239">
        <f>INDEX(Summary!$N$5:$Y$88,MATCH(_xlfn.CONCAT(D537,0),Summary!$N$5:$N$88,0),MATCH($H$3,Summary!$N$4:$Y$4,0))</f>
        <v>77.753479812655129</v>
      </c>
      <c r="I537" s="240">
        <f t="shared" si="34"/>
        <v>-1.6536014566214351E-2</v>
      </c>
      <c r="J537" s="241">
        <f t="shared" si="35"/>
        <v>-1.2756650738946085</v>
      </c>
      <c r="K537" s="242">
        <f t="shared" si="33"/>
        <v>75.868986001884579</v>
      </c>
      <c r="L537" s="241"/>
    </row>
    <row r="538" spans="1:12" x14ac:dyDescent="0.2">
      <c r="A538" t="s">
        <v>60</v>
      </c>
      <c r="B538" t="s">
        <v>3</v>
      </c>
      <c r="C538">
        <v>2014</v>
      </c>
      <c r="D538" t="str">
        <f t="shared" si="32"/>
        <v>ESTotal</v>
      </c>
      <c r="E538">
        <v>77.512356708907305</v>
      </c>
      <c r="F538" s="37">
        <f>VLOOKUP(_xlfn.CONCAT(D538,0),'Appendix 4. 2020 IBGE LT'!$E$6:$M$1685,9,FALSE)</f>
        <v>79.315003500042636</v>
      </c>
      <c r="G538" s="37">
        <f>VLOOKUP(_xlfn.CONCAT(D538,0),'Appendix 3b. nax IBGE 2019'!$E$5:$M$1850,9,FALSE)</f>
        <v>79.060830863429814</v>
      </c>
      <c r="H538" s="239">
        <f>INDEX(Summary!$N$5:$Y$88,MATCH(_xlfn.CONCAT(D538,0),Summary!$N$5:$N$88,0),MATCH($H$3,Summary!$N$4:$Y$4,0))</f>
        <v>77.753479812655129</v>
      </c>
      <c r="I538" s="240">
        <f t="shared" si="34"/>
        <v>-1.6536014566214351E-2</v>
      </c>
      <c r="J538" s="241">
        <f t="shared" si="35"/>
        <v>-1.2817454596000939</v>
      </c>
      <c r="K538" s="242">
        <f t="shared" si="33"/>
        <v>76.230611249307216</v>
      </c>
      <c r="L538" s="241"/>
    </row>
    <row r="539" spans="1:12" x14ac:dyDescent="0.2">
      <c r="A539" t="s">
        <v>60</v>
      </c>
      <c r="B539" t="s">
        <v>3</v>
      </c>
      <c r="C539">
        <v>2015</v>
      </c>
      <c r="D539" t="str">
        <f t="shared" si="32"/>
        <v>ESTotal</v>
      </c>
      <c r="E539">
        <v>77.854159815555903</v>
      </c>
      <c r="F539" s="37">
        <f>VLOOKUP(_xlfn.CONCAT(D539,0),'Appendix 4. 2020 IBGE LT'!$E$6:$M$1685,9,FALSE)</f>
        <v>79.315003500042636</v>
      </c>
      <c r="G539" s="37">
        <f>VLOOKUP(_xlfn.CONCAT(D539,0),'Appendix 3b. nax IBGE 2019'!$E$5:$M$1850,9,FALSE)</f>
        <v>79.060830863429814</v>
      </c>
      <c r="H539" s="239">
        <f>INDEX(Summary!$N$5:$Y$88,MATCH(_xlfn.CONCAT(D539,0),Summary!$N$5:$N$88,0),MATCH($H$3,Summary!$N$4:$Y$4,0))</f>
        <v>77.753479812655129</v>
      </c>
      <c r="I539" s="240">
        <f t="shared" si="34"/>
        <v>-1.6536014566214351E-2</v>
      </c>
      <c r="J539" s="241">
        <f t="shared" si="35"/>
        <v>-1.2873975207504125</v>
      </c>
      <c r="K539" s="242">
        <f t="shared" si="33"/>
        <v>76.566762294805486</v>
      </c>
      <c r="L539" s="241"/>
    </row>
    <row r="540" spans="1:12" x14ac:dyDescent="0.2">
      <c r="A540" t="s">
        <v>60</v>
      </c>
      <c r="B540" t="s">
        <v>3</v>
      </c>
      <c r="C540">
        <v>2016</v>
      </c>
      <c r="D540" t="str">
        <f t="shared" si="32"/>
        <v>ESTotal</v>
      </c>
      <c r="E540">
        <v>78.181895142051502</v>
      </c>
      <c r="F540" s="37">
        <f>VLOOKUP(_xlfn.CONCAT(D540,0),'Appendix 4. 2020 IBGE LT'!$E$6:$M$1685,9,FALSE)</f>
        <v>79.315003500042636</v>
      </c>
      <c r="G540" s="37">
        <f>VLOOKUP(_xlfn.CONCAT(D540,0),'Appendix 3b. nax IBGE 2019'!$E$5:$M$1850,9,FALSE)</f>
        <v>79.060830863429814</v>
      </c>
      <c r="H540" s="239">
        <f>INDEX(Summary!$N$5:$Y$88,MATCH(_xlfn.CONCAT(D540,0),Summary!$N$5:$N$88,0),MATCH($H$3,Summary!$N$4:$Y$4,0))</f>
        <v>77.753479812655129</v>
      </c>
      <c r="I540" s="240">
        <f t="shared" si="34"/>
        <v>-1.6536014566214351E-2</v>
      </c>
      <c r="J540" s="241">
        <f t="shared" si="35"/>
        <v>-1.2928169568832066</v>
      </c>
      <c r="K540" s="242">
        <f t="shared" si="33"/>
        <v>76.889078185168302</v>
      </c>
      <c r="L540" s="241"/>
    </row>
    <row r="541" spans="1:12" x14ac:dyDescent="0.2">
      <c r="A541" t="s">
        <v>60</v>
      </c>
      <c r="B541" t="s">
        <v>3</v>
      </c>
      <c r="C541">
        <v>2017</v>
      </c>
      <c r="D541" t="str">
        <f t="shared" si="32"/>
        <v>ESTotal</v>
      </c>
      <c r="E541">
        <v>78.494905634121494</v>
      </c>
      <c r="F541" s="37">
        <f>VLOOKUP(_xlfn.CONCAT(D541,0),'Appendix 4. 2020 IBGE LT'!$E$6:$M$1685,9,FALSE)</f>
        <v>79.315003500042636</v>
      </c>
      <c r="G541" s="37">
        <f>VLOOKUP(_xlfn.CONCAT(D541,0),'Appendix 3b. nax IBGE 2019'!$E$5:$M$1850,9,FALSE)</f>
        <v>79.060830863429814</v>
      </c>
      <c r="H541" s="239">
        <f>INDEX(Summary!$N$5:$Y$88,MATCH(_xlfn.CONCAT(D541,0),Summary!$N$5:$N$88,0),MATCH($H$3,Summary!$N$4:$Y$4,0))</f>
        <v>77.753479812655129</v>
      </c>
      <c r="I541" s="240">
        <f t="shared" si="34"/>
        <v>-1.6536014566214351E-2</v>
      </c>
      <c r="J541" s="241">
        <f t="shared" si="35"/>
        <v>-1.2979929029394539</v>
      </c>
      <c r="K541" s="242">
        <f t="shared" si="33"/>
        <v>77.196912731182039</v>
      </c>
      <c r="L541" s="241"/>
    </row>
    <row r="542" spans="1:12" x14ac:dyDescent="0.2">
      <c r="A542" t="s">
        <v>60</v>
      </c>
      <c r="B542" t="s">
        <v>3</v>
      </c>
      <c r="C542">
        <v>2018</v>
      </c>
      <c r="D542" t="str">
        <f t="shared" si="32"/>
        <v>ESTotal</v>
      </c>
      <c r="E542">
        <v>78.785347056119704</v>
      </c>
      <c r="F542" s="37">
        <f>VLOOKUP(_xlfn.CONCAT(D542,0),'Appendix 4. 2020 IBGE LT'!$E$6:$M$1685,9,FALSE)</f>
        <v>79.315003500042636</v>
      </c>
      <c r="G542" s="37">
        <f>VLOOKUP(_xlfn.CONCAT(D542,0),'Appendix 3b. nax IBGE 2019'!$E$5:$M$1850,9,FALSE)</f>
        <v>79.060830863429814</v>
      </c>
      <c r="H542" s="239">
        <f>INDEX(Summary!$N$5:$Y$88,MATCH(_xlfn.CONCAT(D542,0),Summary!$N$5:$N$88,0),MATCH($H$3,Summary!$N$4:$Y$4,0))</f>
        <v>77.753479812655129</v>
      </c>
      <c r="I542" s="240">
        <f t="shared" si="34"/>
        <v>-1.6536014566214351E-2</v>
      </c>
      <c r="J542" s="241">
        <f t="shared" si="35"/>
        <v>-1.3027956465242483</v>
      </c>
      <c r="K542" s="242">
        <f t="shared" si="33"/>
        <v>77.482551409595459</v>
      </c>
      <c r="L542" s="241"/>
    </row>
    <row r="543" spans="1:12" x14ac:dyDescent="0.2">
      <c r="A543" t="s">
        <v>60</v>
      </c>
      <c r="B543" t="s">
        <v>3</v>
      </c>
      <c r="C543">
        <v>2019</v>
      </c>
      <c r="D543" t="str">
        <f t="shared" si="32"/>
        <v>ESTotal</v>
      </c>
      <c r="E543">
        <v>79.0608308634298</v>
      </c>
      <c r="F543" s="37">
        <f>VLOOKUP(_xlfn.CONCAT(D543,0),'Appendix 4. 2020 IBGE LT'!$E$6:$M$1685,9,FALSE)</f>
        <v>79.315003500042636</v>
      </c>
      <c r="G543" s="37">
        <f>VLOOKUP(_xlfn.CONCAT(D543,0),'Appendix 3b. nax IBGE 2019'!$E$5:$M$1850,9,FALSE)</f>
        <v>79.060830863429814</v>
      </c>
      <c r="H543" s="239">
        <f>INDEX(Summary!$N$5:$Y$88,MATCH(_xlfn.CONCAT(D543,0),Summary!$N$5:$N$88,0),MATCH($H$3,Summary!$N$4:$Y$4,0))</f>
        <v>77.753479812655129</v>
      </c>
      <c r="I543" s="240">
        <f t="shared" si="34"/>
        <v>-1.6536014566214351E-2</v>
      </c>
      <c r="J543" s="241">
        <f t="shared" si="35"/>
        <v>-1.3073510507746844</v>
      </c>
      <c r="K543" s="242">
        <f t="shared" si="33"/>
        <v>77.753479812655115</v>
      </c>
      <c r="L543" s="241"/>
    </row>
    <row r="544" spans="1:12" x14ac:dyDescent="0.2">
      <c r="A544" t="s">
        <v>68</v>
      </c>
      <c r="B544" t="s">
        <v>48</v>
      </c>
      <c r="C544">
        <v>2000</v>
      </c>
      <c r="D544" t="str">
        <f t="shared" si="32"/>
        <v>GOFemale</v>
      </c>
      <c r="E544">
        <v>74.265142603677504</v>
      </c>
      <c r="F544" s="37">
        <f>VLOOKUP(_xlfn.CONCAT(D544,0),'Appendix 4. 2020 IBGE LT'!$E$6:$M$1685,9,FALSE)</f>
        <v>78.202874362247286</v>
      </c>
      <c r="G544" s="37">
        <f>VLOOKUP(_xlfn.CONCAT(D544,0),'Appendix 3b. nax IBGE 2019'!$E$5:$M$1850,9,FALSE)</f>
        <v>78.032963714305566</v>
      </c>
      <c r="H544" s="239">
        <f>INDEX(Summary!$N$5:$Y$88,MATCH(_xlfn.CONCAT(D544,0),Summary!$N$5:$N$88,0),MATCH($H$3,Summary!$N$4:$Y$4,0))</f>
        <v>79.317063742621229</v>
      </c>
      <c r="I544" s="240">
        <f t="shared" si="34"/>
        <v>1.6455866433793449E-2</v>
      </c>
      <c r="J544" s="241">
        <f t="shared" si="35"/>
        <v>1.2220972673727404</v>
      </c>
      <c r="K544" s="242">
        <f t="shared" si="33"/>
        <v>75.487239871050249</v>
      </c>
      <c r="L544" s="241"/>
    </row>
    <row r="545" spans="1:12" x14ac:dyDescent="0.2">
      <c r="A545" t="s">
        <v>68</v>
      </c>
      <c r="B545" t="s">
        <v>48</v>
      </c>
      <c r="C545">
        <v>2001</v>
      </c>
      <c r="D545" t="str">
        <f t="shared" si="32"/>
        <v>GOFemale</v>
      </c>
      <c r="E545">
        <v>74.488769489155104</v>
      </c>
      <c r="F545" s="37">
        <f>VLOOKUP(_xlfn.CONCAT(D545,0),'Appendix 4. 2020 IBGE LT'!$E$6:$M$1685,9,FALSE)</f>
        <v>78.202874362247286</v>
      </c>
      <c r="G545" s="37">
        <f>VLOOKUP(_xlfn.CONCAT(D545,0),'Appendix 3b. nax IBGE 2019'!$E$5:$M$1850,9,FALSE)</f>
        <v>78.032963714305566</v>
      </c>
      <c r="H545" s="239">
        <f>INDEX(Summary!$N$5:$Y$88,MATCH(_xlfn.CONCAT(D545,0),Summary!$N$5:$N$88,0),MATCH($H$3,Summary!$N$4:$Y$4,0))</f>
        <v>79.317063742621229</v>
      </c>
      <c r="I545" s="240">
        <f t="shared" si="34"/>
        <v>1.6455866433793449E-2</v>
      </c>
      <c r="J545" s="241">
        <f t="shared" si="35"/>
        <v>1.225777241531165</v>
      </c>
      <c r="K545" s="242">
        <f t="shared" si="33"/>
        <v>75.714546730686266</v>
      </c>
      <c r="L545" s="241"/>
    </row>
    <row r="546" spans="1:12" x14ac:dyDescent="0.2">
      <c r="A546" t="s">
        <v>68</v>
      </c>
      <c r="B546" t="s">
        <v>48</v>
      </c>
      <c r="C546">
        <v>2002</v>
      </c>
      <c r="D546" t="str">
        <f t="shared" si="32"/>
        <v>GOFemale</v>
      </c>
      <c r="E546">
        <v>74.709702865175601</v>
      </c>
      <c r="F546" s="37">
        <f>VLOOKUP(_xlfn.CONCAT(D546,0),'Appendix 4. 2020 IBGE LT'!$E$6:$M$1685,9,FALSE)</f>
        <v>78.202874362247286</v>
      </c>
      <c r="G546" s="37">
        <f>VLOOKUP(_xlfn.CONCAT(D546,0),'Appendix 3b. nax IBGE 2019'!$E$5:$M$1850,9,FALSE)</f>
        <v>78.032963714305566</v>
      </c>
      <c r="H546" s="239">
        <f>INDEX(Summary!$N$5:$Y$88,MATCH(_xlfn.CONCAT(D546,0),Summary!$N$5:$N$88,0),MATCH($H$3,Summary!$N$4:$Y$4,0))</f>
        <v>79.317063742621229</v>
      </c>
      <c r="I546" s="240">
        <f t="shared" si="34"/>
        <v>1.6455866433793449E-2</v>
      </c>
      <c r="J546" s="241">
        <f t="shared" si="35"/>
        <v>1.2294128916577254</v>
      </c>
      <c r="K546" s="242">
        <f t="shared" si="33"/>
        <v>75.939115756833331</v>
      </c>
      <c r="L546" s="241"/>
    </row>
    <row r="547" spans="1:12" x14ac:dyDescent="0.2">
      <c r="A547" t="s">
        <v>68</v>
      </c>
      <c r="B547" t="s">
        <v>48</v>
      </c>
      <c r="C547">
        <v>2003</v>
      </c>
      <c r="D547" t="str">
        <f t="shared" si="32"/>
        <v>GOFemale</v>
      </c>
      <c r="E547">
        <v>74.927914234799701</v>
      </c>
      <c r="F547" s="37">
        <f>VLOOKUP(_xlfn.CONCAT(D547,0),'Appendix 4. 2020 IBGE LT'!$E$6:$M$1685,9,FALSE)</f>
        <v>78.202874362247286</v>
      </c>
      <c r="G547" s="37">
        <f>VLOOKUP(_xlfn.CONCAT(D547,0),'Appendix 3b. nax IBGE 2019'!$E$5:$M$1850,9,FALSE)</f>
        <v>78.032963714305566</v>
      </c>
      <c r="H547" s="239">
        <f>INDEX(Summary!$N$5:$Y$88,MATCH(_xlfn.CONCAT(D547,0),Summary!$N$5:$N$88,0),MATCH($H$3,Summary!$N$4:$Y$4,0))</f>
        <v>79.317063742621229</v>
      </c>
      <c r="I547" s="240">
        <f t="shared" si="34"/>
        <v>1.6455866433793449E-2</v>
      </c>
      <c r="J547" s="241">
        <f t="shared" si="35"/>
        <v>1.2330037488105947</v>
      </c>
      <c r="K547" s="242">
        <f t="shared" si="33"/>
        <v>76.16091798361029</v>
      </c>
      <c r="L547" s="241"/>
    </row>
    <row r="548" spans="1:12" x14ac:dyDescent="0.2">
      <c r="A548" t="s">
        <v>68</v>
      </c>
      <c r="B548" t="s">
        <v>48</v>
      </c>
      <c r="C548">
        <v>2004</v>
      </c>
      <c r="D548" t="str">
        <f t="shared" si="32"/>
        <v>GOFemale</v>
      </c>
      <c r="E548">
        <v>75.143377999012301</v>
      </c>
      <c r="F548" s="37">
        <f>VLOOKUP(_xlfn.CONCAT(D548,0),'Appendix 4. 2020 IBGE LT'!$E$6:$M$1685,9,FALSE)</f>
        <v>78.202874362247286</v>
      </c>
      <c r="G548" s="37">
        <f>VLOOKUP(_xlfn.CONCAT(D548,0),'Appendix 3b. nax IBGE 2019'!$E$5:$M$1850,9,FALSE)</f>
        <v>78.032963714305566</v>
      </c>
      <c r="H548" s="239">
        <f>INDEX(Summary!$N$5:$Y$88,MATCH(_xlfn.CONCAT(D548,0),Summary!$N$5:$N$88,0),MATCH($H$3,Summary!$N$4:$Y$4,0))</f>
        <v>79.317063742621229</v>
      </c>
      <c r="I548" s="240">
        <f t="shared" si="34"/>
        <v>1.6455866433793449E-2</v>
      </c>
      <c r="J548" s="241">
        <f t="shared" si="35"/>
        <v>1.2365493917357997</v>
      </c>
      <c r="K548" s="242">
        <f t="shared" si="33"/>
        <v>76.379927390748108</v>
      </c>
      <c r="L548" s="241"/>
    </row>
    <row r="549" spans="1:12" x14ac:dyDescent="0.2">
      <c r="A549" t="s">
        <v>68</v>
      </c>
      <c r="B549" t="s">
        <v>48</v>
      </c>
      <c r="C549">
        <v>2005</v>
      </c>
      <c r="D549" t="str">
        <f t="shared" si="32"/>
        <v>GOFemale</v>
      </c>
      <c r="E549">
        <v>75.356071411091307</v>
      </c>
      <c r="F549" s="37">
        <f>VLOOKUP(_xlfn.CONCAT(D549,0),'Appendix 4. 2020 IBGE LT'!$E$6:$M$1685,9,FALSE)</f>
        <v>78.202874362247286</v>
      </c>
      <c r="G549" s="37">
        <f>VLOOKUP(_xlfn.CONCAT(D549,0),'Appendix 3b. nax IBGE 2019'!$E$5:$M$1850,9,FALSE)</f>
        <v>78.032963714305566</v>
      </c>
      <c r="H549" s="239">
        <f>INDEX(Summary!$N$5:$Y$88,MATCH(_xlfn.CONCAT(D549,0),Summary!$N$5:$N$88,0),MATCH($H$3,Summary!$N$4:$Y$4,0))</f>
        <v>79.317063742621229</v>
      </c>
      <c r="I549" s="240">
        <f t="shared" si="34"/>
        <v>1.6455866433793449E-2</v>
      </c>
      <c r="J549" s="241">
        <f t="shared" si="35"/>
        <v>1.2400494461163196</v>
      </c>
      <c r="K549" s="242">
        <f t="shared" si="33"/>
        <v>76.596120857207623</v>
      </c>
      <c r="L549" s="241"/>
    </row>
    <row r="550" spans="1:12" x14ac:dyDescent="0.2">
      <c r="A550" t="s">
        <v>68</v>
      </c>
      <c r="B550" t="s">
        <v>48</v>
      </c>
      <c r="C550">
        <v>2006</v>
      </c>
      <c r="D550" t="str">
        <f t="shared" si="32"/>
        <v>GOFemale</v>
      </c>
      <c r="E550">
        <v>75.565974524398897</v>
      </c>
      <c r="F550" s="37">
        <f>VLOOKUP(_xlfn.CONCAT(D550,0),'Appendix 4. 2020 IBGE LT'!$E$6:$M$1685,9,FALSE)</f>
        <v>78.202874362247286</v>
      </c>
      <c r="G550" s="37">
        <f>VLOOKUP(_xlfn.CONCAT(D550,0),'Appendix 3b. nax IBGE 2019'!$E$5:$M$1850,9,FALSE)</f>
        <v>78.032963714305566</v>
      </c>
      <c r="H550" s="239">
        <f>INDEX(Summary!$N$5:$Y$88,MATCH(_xlfn.CONCAT(D550,0),Summary!$N$5:$N$88,0),MATCH($H$3,Summary!$N$4:$Y$4,0))</f>
        <v>79.317063742621229</v>
      </c>
      <c r="I550" s="240">
        <f t="shared" si="34"/>
        <v>1.6455866433793449E-2</v>
      </c>
      <c r="J550" s="241">
        <f t="shared" si="35"/>
        <v>1.2435035837129467</v>
      </c>
      <c r="K550" s="242">
        <f t="shared" si="33"/>
        <v>76.809478108111847</v>
      </c>
      <c r="L550" s="241"/>
    </row>
    <row r="551" spans="1:12" x14ac:dyDescent="0.2">
      <c r="A551" t="s">
        <v>68</v>
      </c>
      <c r="B551" t="s">
        <v>48</v>
      </c>
      <c r="C551">
        <v>2007</v>
      </c>
      <c r="D551" t="str">
        <f t="shared" si="32"/>
        <v>GOFemale</v>
      </c>
      <c r="E551">
        <v>75.773070134261999</v>
      </c>
      <c r="F551" s="37">
        <f>VLOOKUP(_xlfn.CONCAT(D551,0),'Appendix 4. 2020 IBGE LT'!$E$6:$M$1685,9,FALSE)</f>
        <v>78.202874362247286</v>
      </c>
      <c r="G551" s="37">
        <f>VLOOKUP(_xlfn.CONCAT(D551,0),'Appendix 3b. nax IBGE 2019'!$E$5:$M$1850,9,FALSE)</f>
        <v>78.032963714305566</v>
      </c>
      <c r="H551" s="239">
        <f>INDEX(Summary!$N$5:$Y$88,MATCH(_xlfn.CONCAT(D551,0),Summary!$N$5:$N$88,0),MATCH($H$3,Summary!$N$4:$Y$4,0))</f>
        <v>79.317063742621229</v>
      </c>
      <c r="I551" s="240">
        <f t="shared" si="34"/>
        <v>1.6455866433793449E-2</v>
      </c>
      <c r="J551" s="241">
        <f t="shared" si="35"/>
        <v>1.246911521407879</v>
      </c>
      <c r="K551" s="242">
        <f t="shared" si="33"/>
        <v>77.019981655669881</v>
      </c>
      <c r="L551" s="241"/>
    </row>
    <row r="552" spans="1:12" x14ac:dyDescent="0.2">
      <c r="A552" t="s">
        <v>68</v>
      </c>
      <c r="B552" t="s">
        <v>48</v>
      </c>
      <c r="C552">
        <v>2008</v>
      </c>
      <c r="D552" t="str">
        <f t="shared" si="32"/>
        <v>GOFemale</v>
      </c>
      <c r="E552">
        <v>75.977343714601204</v>
      </c>
      <c r="F552" s="37">
        <f>VLOOKUP(_xlfn.CONCAT(D552,0),'Appendix 4. 2020 IBGE LT'!$E$6:$M$1685,9,FALSE)</f>
        <v>78.202874362247286</v>
      </c>
      <c r="G552" s="37">
        <f>VLOOKUP(_xlfn.CONCAT(D552,0),'Appendix 3b. nax IBGE 2019'!$E$5:$M$1850,9,FALSE)</f>
        <v>78.032963714305566</v>
      </c>
      <c r="H552" s="239">
        <f>INDEX(Summary!$N$5:$Y$88,MATCH(_xlfn.CONCAT(D552,0),Summary!$N$5:$N$88,0),MATCH($H$3,Summary!$N$4:$Y$4,0))</f>
        <v>79.317063742621229</v>
      </c>
      <c r="I552" s="240">
        <f t="shared" si="34"/>
        <v>1.6455866433793449E-2</v>
      </c>
      <c r="J552" s="241">
        <f t="shared" si="35"/>
        <v>1.2502730201618937</v>
      </c>
      <c r="K552" s="242">
        <f t="shared" si="33"/>
        <v>77.227616734763103</v>
      </c>
      <c r="L552" s="241"/>
    </row>
    <row r="553" spans="1:12" x14ac:dyDescent="0.2">
      <c r="A553" t="s">
        <v>68</v>
      </c>
      <c r="B553" t="s">
        <v>48</v>
      </c>
      <c r="C553">
        <v>2009</v>
      </c>
      <c r="D553" t="str">
        <f t="shared" si="32"/>
        <v>GOFemale</v>
      </c>
      <c r="E553">
        <v>76.178036725334707</v>
      </c>
      <c r="F553" s="37">
        <f>VLOOKUP(_xlfn.CONCAT(D553,0),'Appendix 4. 2020 IBGE LT'!$E$6:$M$1685,9,FALSE)</f>
        <v>78.202874362247286</v>
      </c>
      <c r="G553" s="37">
        <f>VLOOKUP(_xlfn.CONCAT(D553,0),'Appendix 3b. nax IBGE 2019'!$E$5:$M$1850,9,FALSE)</f>
        <v>78.032963714305566</v>
      </c>
      <c r="H553" s="239">
        <f>INDEX(Summary!$N$5:$Y$88,MATCH(_xlfn.CONCAT(D553,0),Summary!$N$5:$N$88,0),MATCH($H$3,Summary!$N$4:$Y$4,0))</f>
        <v>79.317063742621229</v>
      </c>
      <c r="I553" s="240">
        <f t="shared" si="34"/>
        <v>1.6455866433793449E-2</v>
      </c>
      <c r="J553" s="241">
        <f t="shared" si="35"/>
        <v>1.2535755975407199</v>
      </c>
      <c r="K553" s="242">
        <f t="shared" si="33"/>
        <v>77.431612322875424</v>
      </c>
      <c r="L553" s="241"/>
    </row>
    <row r="554" spans="1:12" x14ac:dyDescent="0.2">
      <c r="A554" t="s">
        <v>68</v>
      </c>
      <c r="B554" t="s">
        <v>48</v>
      </c>
      <c r="C554">
        <v>2010</v>
      </c>
      <c r="D554" t="str">
        <f t="shared" si="32"/>
        <v>GOFemale</v>
      </c>
      <c r="E554">
        <v>76.377379663456495</v>
      </c>
      <c r="F554" s="37">
        <f>VLOOKUP(_xlfn.CONCAT(D554,0),'Appendix 4. 2020 IBGE LT'!$E$6:$M$1685,9,FALSE)</f>
        <v>78.202874362247286</v>
      </c>
      <c r="G554" s="37">
        <f>VLOOKUP(_xlfn.CONCAT(D554,0),'Appendix 3b. nax IBGE 2019'!$E$5:$M$1850,9,FALSE)</f>
        <v>78.032963714305566</v>
      </c>
      <c r="H554" s="239">
        <f>INDEX(Summary!$N$5:$Y$88,MATCH(_xlfn.CONCAT(D554,0),Summary!$N$5:$N$88,0),MATCH($H$3,Summary!$N$4:$Y$4,0))</f>
        <v>79.317063742621229</v>
      </c>
      <c r="I554" s="240">
        <f t="shared" si="34"/>
        <v>1.6455866433793449E-2</v>
      </c>
      <c r="J554" s="241">
        <f t="shared" si="35"/>
        <v>1.2568559583049721</v>
      </c>
      <c r="K554" s="242">
        <f t="shared" si="33"/>
        <v>77.634235621761462</v>
      </c>
      <c r="L554" s="241"/>
    </row>
    <row r="555" spans="1:12" x14ac:dyDescent="0.2">
      <c r="A555" t="s">
        <v>68</v>
      </c>
      <c r="B555" t="s">
        <v>48</v>
      </c>
      <c r="C555">
        <v>2011</v>
      </c>
      <c r="D555" t="str">
        <f t="shared" si="32"/>
        <v>GOFemale</v>
      </c>
      <c r="E555">
        <v>76.571305474570096</v>
      </c>
      <c r="F555" s="37">
        <f>VLOOKUP(_xlfn.CONCAT(D555,0),'Appendix 4. 2020 IBGE LT'!$E$6:$M$1685,9,FALSE)</f>
        <v>78.202874362247286</v>
      </c>
      <c r="G555" s="37">
        <f>VLOOKUP(_xlfn.CONCAT(D555,0),'Appendix 3b. nax IBGE 2019'!$E$5:$M$1850,9,FALSE)</f>
        <v>78.032963714305566</v>
      </c>
      <c r="H555" s="239">
        <f>INDEX(Summary!$N$5:$Y$88,MATCH(_xlfn.CONCAT(D555,0),Summary!$N$5:$N$88,0),MATCH($H$3,Summary!$N$4:$Y$4,0))</f>
        <v>79.317063742621229</v>
      </c>
      <c r="I555" s="240">
        <f t="shared" si="34"/>
        <v>1.6455866433793449E-2</v>
      </c>
      <c r="J555" s="241">
        <f t="shared" si="35"/>
        <v>1.2600471755507225</v>
      </c>
      <c r="K555" s="242">
        <f t="shared" si="33"/>
        <v>77.83135265012082</v>
      </c>
      <c r="L555" s="241"/>
    </row>
    <row r="556" spans="1:12" x14ac:dyDescent="0.2">
      <c r="A556" t="s">
        <v>68</v>
      </c>
      <c r="B556" t="s">
        <v>48</v>
      </c>
      <c r="C556">
        <v>2012</v>
      </c>
      <c r="D556" t="str">
        <f t="shared" si="32"/>
        <v>GOFemale</v>
      </c>
      <c r="E556">
        <v>76.765038027070702</v>
      </c>
      <c r="F556" s="37">
        <f>VLOOKUP(_xlfn.CONCAT(D556,0),'Appendix 4. 2020 IBGE LT'!$E$6:$M$1685,9,FALSE)</f>
        <v>78.202874362247286</v>
      </c>
      <c r="G556" s="37">
        <f>VLOOKUP(_xlfn.CONCAT(D556,0),'Appendix 3b. nax IBGE 2019'!$E$5:$M$1850,9,FALSE)</f>
        <v>78.032963714305566</v>
      </c>
      <c r="H556" s="239">
        <f>INDEX(Summary!$N$5:$Y$88,MATCH(_xlfn.CONCAT(D556,0),Summary!$N$5:$N$88,0),MATCH($H$3,Summary!$N$4:$Y$4,0))</f>
        <v>79.317063742621229</v>
      </c>
      <c r="I556" s="240">
        <f t="shared" si="34"/>
        <v>1.6455866433793449E-2</v>
      </c>
      <c r="J556" s="241">
        <f t="shared" si="35"/>
        <v>1.2632352125585504</v>
      </c>
      <c r="K556" s="242">
        <f t="shared" si="33"/>
        <v>78.028273239629257</v>
      </c>
      <c r="L556" s="241"/>
    </row>
    <row r="557" spans="1:12" x14ac:dyDescent="0.2">
      <c r="A557" t="s">
        <v>68</v>
      </c>
      <c r="B557" t="s">
        <v>48</v>
      </c>
      <c r="C557">
        <v>2013</v>
      </c>
      <c r="D557" t="str">
        <f t="shared" si="32"/>
        <v>GOFemale</v>
      </c>
      <c r="E557">
        <v>76.954630103645897</v>
      </c>
      <c r="F557" s="37">
        <f>VLOOKUP(_xlfn.CONCAT(D557,0),'Appendix 4. 2020 IBGE LT'!$E$6:$M$1685,9,FALSE)</f>
        <v>78.202874362247286</v>
      </c>
      <c r="G557" s="37">
        <f>VLOOKUP(_xlfn.CONCAT(D557,0),'Appendix 3b. nax IBGE 2019'!$E$5:$M$1850,9,FALSE)</f>
        <v>78.032963714305566</v>
      </c>
      <c r="H557" s="239">
        <f>INDEX(Summary!$N$5:$Y$88,MATCH(_xlfn.CONCAT(D557,0),Summary!$N$5:$N$88,0),MATCH($H$3,Summary!$N$4:$Y$4,0))</f>
        <v>79.317063742621229</v>
      </c>
      <c r="I557" s="240">
        <f t="shared" si="34"/>
        <v>1.6455866433793449E-2</v>
      </c>
      <c r="J557" s="241">
        <f t="shared" si="35"/>
        <v>1.2663551144475773</v>
      </c>
      <c r="K557" s="242">
        <f t="shared" si="33"/>
        <v>78.220985218093475</v>
      </c>
      <c r="L557" s="241"/>
    </row>
    <row r="558" spans="1:12" x14ac:dyDescent="0.2">
      <c r="A558" t="s">
        <v>68</v>
      </c>
      <c r="B558" t="s">
        <v>48</v>
      </c>
      <c r="C558">
        <v>2014</v>
      </c>
      <c r="D558" t="str">
        <f t="shared" si="32"/>
        <v>GOFemale</v>
      </c>
      <c r="E558">
        <v>77.141396353194096</v>
      </c>
      <c r="F558" s="37">
        <f>VLOOKUP(_xlfn.CONCAT(D558,0),'Appendix 4. 2020 IBGE LT'!$E$6:$M$1685,9,FALSE)</f>
        <v>78.202874362247286</v>
      </c>
      <c r="G558" s="37">
        <f>VLOOKUP(_xlfn.CONCAT(D558,0),'Appendix 3b. nax IBGE 2019'!$E$5:$M$1850,9,FALSE)</f>
        <v>78.032963714305566</v>
      </c>
      <c r="H558" s="239">
        <f>INDEX(Summary!$N$5:$Y$88,MATCH(_xlfn.CONCAT(D558,0),Summary!$N$5:$N$88,0),MATCH($H$3,Summary!$N$4:$Y$4,0))</f>
        <v>79.317063742621229</v>
      </c>
      <c r="I558" s="240">
        <f t="shared" si="34"/>
        <v>1.6455866433793449E-2</v>
      </c>
      <c r="J558" s="241">
        <f t="shared" si="35"/>
        <v>1.2694285149044831</v>
      </c>
      <c r="K558" s="242">
        <f t="shared" si="33"/>
        <v>78.410824868098587</v>
      </c>
      <c r="L558" s="241"/>
    </row>
    <row r="559" spans="1:12" x14ac:dyDescent="0.2">
      <c r="A559" t="s">
        <v>68</v>
      </c>
      <c r="B559" t="s">
        <v>48</v>
      </c>
      <c r="C559">
        <v>2015</v>
      </c>
      <c r="D559" t="str">
        <f t="shared" si="32"/>
        <v>GOFemale</v>
      </c>
      <c r="E559">
        <v>77.325338435647396</v>
      </c>
      <c r="F559" s="37">
        <f>VLOOKUP(_xlfn.CONCAT(D559,0),'Appendix 4. 2020 IBGE LT'!$E$6:$M$1685,9,FALSE)</f>
        <v>78.202874362247286</v>
      </c>
      <c r="G559" s="37">
        <f>VLOOKUP(_xlfn.CONCAT(D559,0),'Appendix 3b. nax IBGE 2019'!$E$5:$M$1850,9,FALSE)</f>
        <v>78.032963714305566</v>
      </c>
      <c r="H559" s="239">
        <f>INDEX(Summary!$N$5:$Y$88,MATCH(_xlfn.CONCAT(D559,0),Summary!$N$5:$N$88,0),MATCH($H$3,Summary!$N$4:$Y$4,0))</f>
        <v>79.317063742621229</v>
      </c>
      <c r="I559" s="240">
        <f t="shared" si="34"/>
        <v>1.6455866433793449E-2</v>
      </c>
      <c r="J559" s="241">
        <f t="shared" si="35"/>
        <v>1.2724554412448883</v>
      </c>
      <c r="K559" s="242">
        <f t="shared" si="33"/>
        <v>78.597793876892283</v>
      </c>
      <c r="L559" s="241"/>
    </row>
    <row r="560" spans="1:12" x14ac:dyDescent="0.2">
      <c r="A560" t="s">
        <v>68</v>
      </c>
      <c r="B560" t="s">
        <v>48</v>
      </c>
      <c r="C560">
        <v>2016</v>
      </c>
      <c r="D560" t="str">
        <f t="shared" si="32"/>
        <v>GOFemale</v>
      </c>
      <c r="E560">
        <v>77.506459918917102</v>
      </c>
      <c r="F560" s="37">
        <f>VLOOKUP(_xlfn.CONCAT(D560,0),'Appendix 4. 2020 IBGE LT'!$E$6:$M$1685,9,FALSE)</f>
        <v>78.202874362247286</v>
      </c>
      <c r="G560" s="37">
        <f>VLOOKUP(_xlfn.CONCAT(D560,0),'Appendix 3b. nax IBGE 2019'!$E$5:$M$1850,9,FALSE)</f>
        <v>78.032963714305566</v>
      </c>
      <c r="H560" s="239">
        <f>INDEX(Summary!$N$5:$Y$88,MATCH(_xlfn.CONCAT(D560,0),Summary!$N$5:$N$88,0),MATCH($H$3,Summary!$N$4:$Y$4,0))</f>
        <v>79.317063742621229</v>
      </c>
      <c r="I560" s="240">
        <f t="shared" si="34"/>
        <v>1.6455866433793449E-2</v>
      </c>
      <c r="J560" s="241">
        <f t="shared" si="35"/>
        <v>1.2754359521818652</v>
      </c>
      <c r="K560" s="242">
        <f t="shared" si="33"/>
        <v>78.781895871098968</v>
      </c>
      <c r="L560" s="241"/>
    </row>
    <row r="561" spans="1:12" x14ac:dyDescent="0.2">
      <c r="A561" t="s">
        <v>68</v>
      </c>
      <c r="B561" t="s">
        <v>48</v>
      </c>
      <c r="C561">
        <v>2017</v>
      </c>
      <c r="D561" t="str">
        <f t="shared" si="32"/>
        <v>GOFemale</v>
      </c>
      <c r="E561">
        <v>77.684766214759605</v>
      </c>
      <c r="F561" s="37">
        <f>VLOOKUP(_xlfn.CONCAT(D561,0),'Appendix 4. 2020 IBGE LT'!$E$6:$M$1685,9,FALSE)</f>
        <v>78.202874362247286</v>
      </c>
      <c r="G561" s="37">
        <f>VLOOKUP(_xlfn.CONCAT(D561,0),'Appendix 3b. nax IBGE 2019'!$E$5:$M$1850,9,FALSE)</f>
        <v>78.032963714305566</v>
      </c>
      <c r="H561" s="239">
        <f>INDEX(Summary!$N$5:$Y$88,MATCH(_xlfn.CONCAT(D561,0),Summary!$N$5:$N$88,0),MATCH($H$3,Summary!$N$4:$Y$4,0))</f>
        <v>79.317063742621229</v>
      </c>
      <c r="I561" s="240">
        <f t="shared" si="34"/>
        <v>1.6455866433793449E-2</v>
      </c>
      <c r="J561" s="241">
        <f t="shared" si="35"/>
        <v>1.278370136770554</v>
      </c>
      <c r="K561" s="242">
        <f t="shared" si="33"/>
        <v>78.963136351530153</v>
      </c>
      <c r="L561" s="241"/>
    </row>
    <row r="562" spans="1:12" x14ac:dyDescent="0.2">
      <c r="A562" t="s">
        <v>68</v>
      </c>
      <c r="B562" t="s">
        <v>48</v>
      </c>
      <c r="C562">
        <v>2018</v>
      </c>
      <c r="D562" t="str">
        <f t="shared" si="32"/>
        <v>GOFemale</v>
      </c>
      <c r="E562">
        <v>77.860264512980095</v>
      </c>
      <c r="F562" s="37">
        <f>VLOOKUP(_xlfn.CONCAT(D562,0),'Appendix 4. 2020 IBGE LT'!$E$6:$M$1685,9,FALSE)</f>
        <v>78.202874362247286</v>
      </c>
      <c r="G562" s="37">
        <f>VLOOKUP(_xlfn.CONCAT(D562,0),'Appendix 3b. nax IBGE 2019'!$E$5:$M$1850,9,FALSE)</f>
        <v>78.032963714305566</v>
      </c>
      <c r="H562" s="239">
        <f>INDEX(Summary!$N$5:$Y$88,MATCH(_xlfn.CONCAT(D562,0),Summary!$N$5:$N$88,0),MATCH($H$3,Summary!$N$4:$Y$4,0))</f>
        <v>79.317063742621229</v>
      </c>
      <c r="I562" s="240">
        <f t="shared" si="34"/>
        <v>1.6455866433793449E-2</v>
      </c>
      <c r="J562" s="241">
        <f t="shared" si="35"/>
        <v>1.2812581133254284</v>
      </c>
      <c r="K562" s="242">
        <f t="shared" si="33"/>
        <v>79.141522626305516</v>
      </c>
      <c r="L562" s="241"/>
    </row>
    <row r="563" spans="1:12" x14ac:dyDescent="0.2">
      <c r="A563" t="s">
        <v>68</v>
      </c>
      <c r="B563" t="s">
        <v>48</v>
      </c>
      <c r="C563">
        <v>2019</v>
      </c>
      <c r="D563" t="str">
        <f t="shared" si="32"/>
        <v>GOFemale</v>
      </c>
      <c r="E563">
        <v>78.032963714305495</v>
      </c>
      <c r="F563" s="37">
        <f>VLOOKUP(_xlfn.CONCAT(D563,0),'Appendix 4. 2020 IBGE LT'!$E$6:$M$1685,9,FALSE)</f>
        <v>78.202874362247286</v>
      </c>
      <c r="G563" s="37">
        <f>VLOOKUP(_xlfn.CONCAT(D563,0),'Appendix 3b. nax IBGE 2019'!$E$5:$M$1850,9,FALSE)</f>
        <v>78.032963714305566</v>
      </c>
      <c r="H563" s="239">
        <f>INDEX(Summary!$N$5:$Y$88,MATCH(_xlfn.CONCAT(D563,0),Summary!$N$5:$N$88,0),MATCH($H$3,Summary!$N$4:$Y$4,0))</f>
        <v>79.317063742621229</v>
      </c>
      <c r="I563" s="240">
        <f t="shared" si="34"/>
        <v>1.6455866433793449E-2</v>
      </c>
      <c r="J563" s="241">
        <f t="shared" si="35"/>
        <v>1.2841000283156621</v>
      </c>
      <c r="K563" s="242">
        <f t="shared" si="33"/>
        <v>79.317063742621158</v>
      </c>
      <c r="L563" s="241"/>
    </row>
    <row r="564" spans="1:12" x14ac:dyDescent="0.2">
      <c r="A564" t="s">
        <v>68</v>
      </c>
      <c r="B564" t="s">
        <v>47</v>
      </c>
      <c r="C564">
        <v>2000</v>
      </c>
      <c r="D564" t="str">
        <f t="shared" si="32"/>
        <v>GOMale</v>
      </c>
      <c r="E564">
        <v>68.389648617871302</v>
      </c>
      <c r="F564" s="37">
        <f>VLOOKUP(_xlfn.CONCAT(D564,0),'Appendix 4. 2020 IBGE LT'!$E$6:$M$1685,9,FALSE)</f>
        <v>71.663252247663905</v>
      </c>
      <c r="G564" s="37">
        <f>VLOOKUP(_xlfn.CONCAT(D564,0),'Appendix 3b. nax IBGE 2019'!$E$5:$M$1850,9,FALSE)</f>
        <v>71.513806707658617</v>
      </c>
      <c r="H564" s="239">
        <f>INDEX(Summary!$N$5:$Y$88,MATCH(_xlfn.CONCAT(D564,0),Summary!$N$5:$N$88,0),MATCH($H$3,Summary!$N$4:$Y$4,0))</f>
        <v>72.858237731224321</v>
      </c>
      <c r="I564" s="240">
        <f t="shared" si="34"/>
        <v>1.8799600880730703E-2</v>
      </c>
      <c r="J564" s="241">
        <f t="shared" si="35"/>
        <v>1.2856980983893966</v>
      </c>
      <c r="K564" s="242">
        <f t="shared" si="33"/>
        <v>69.675346716260705</v>
      </c>
      <c r="L564" s="241"/>
    </row>
    <row r="565" spans="1:12" x14ac:dyDescent="0.2">
      <c r="A565" t="s">
        <v>68</v>
      </c>
      <c r="B565" t="s">
        <v>47</v>
      </c>
      <c r="C565">
        <v>2001</v>
      </c>
      <c r="D565" t="str">
        <f t="shared" si="32"/>
        <v>GOMale</v>
      </c>
      <c r="E565">
        <v>68.566198767519495</v>
      </c>
      <c r="F565" s="37">
        <f>VLOOKUP(_xlfn.CONCAT(D565,0),'Appendix 4. 2020 IBGE LT'!$E$6:$M$1685,9,FALSE)</f>
        <v>71.663252247663905</v>
      </c>
      <c r="G565" s="37">
        <f>VLOOKUP(_xlfn.CONCAT(D565,0),'Appendix 3b. nax IBGE 2019'!$E$5:$M$1850,9,FALSE)</f>
        <v>71.513806707658617</v>
      </c>
      <c r="H565" s="239">
        <f>INDEX(Summary!$N$5:$Y$88,MATCH(_xlfn.CONCAT(D565,0),Summary!$N$5:$N$88,0),MATCH($H$3,Summary!$N$4:$Y$4,0))</f>
        <v>72.858237731224321</v>
      </c>
      <c r="I565" s="240">
        <f t="shared" si="34"/>
        <v>1.8799600880730703E-2</v>
      </c>
      <c r="J565" s="241">
        <f t="shared" si="35"/>
        <v>1.2890171707382159</v>
      </c>
      <c r="K565" s="242">
        <f t="shared" si="33"/>
        <v>69.855215938257714</v>
      </c>
      <c r="L565" s="241"/>
    </row>
    <row r="566" spans="1:12" x14ac:dyDescent="0.2">
      <c r="A566" t="s">
        <v>68</v>
      </c>
      <c r="B566" t="s">
        <v>47</v>
      </c>
      <c r="C566">
        <v>2002</v>
      </c>
      <c r="D566" t="str">
        <f t="shared" si="32"/>
        <v>GOMale</v>
      </c>
      <c r="E566">
        <v>68.742432729543694</v>
      </c>
      <c r="F566" s="37">
        <f>VLOOKUP(_xlfn.CONCAT(D566,0),'Appendix 4. 2020 IBGE LT'!$E$6:$M$1685,9,FALSE)</f>
        <v>71.663252247663905</v>
      </c>
      <c r="G566" s="37">
        <f>VLOOKUP(_xlfn.CONCAT(D566,0),'Appendix 3b. nax IBGE 2019'!$E$5:$M$1850,9,FALSE)</f>
        <v>71.513806707658617</v>
      </c>
      <c r="H566" s="239">
        <f>INDEX(Summary!$N$5:$Y$88,MATCH(_xlfn.CONCAT(D566,0),Summary!$N$5:$N$88,0),MATCH($H$3,Summary!$N$4:$Y$4,0))</f>
        <v>72.858237731224321</v>
      </c>
      <c r="I566" s="240">
        <f t="shared" si="34"/>
        <v>1.8799600880730703E-2</v>
      </c>
      <c r="J566" s="241">
        <f t="shared" si="35"/>
        <v>1.2923302988859007</v>
      </c>
      <c r="K566" s="242">
        <f t="shared" si="33"/>
        <v>70.034763028429595</v>
      </c>
      <c r="L566" s="241"/>
    </row>
    <row r="567" spans="1:12" x14ac:dyDescent="0.2">
      <c r="A567" t="s">
        <v>68</v>
      </c>
      <c r="B567" t="s">
        <v>47</v>
      </c>
      <c r="C567">
        <v>2003</v>
      </c>
      <c r="D567" t="str">
        <f t="shared" si="32"/>
        <v>GOMale</v>
      </c>
      <c r="E567">
        <v>68.916890091542101</v>
      </c>
      <c r="F567" s="37">
        <f>VLOOKUP(_xlfn.CONCAT(D567,0),'Appendix 4. 2020 IBGE LT'!$E$6:$M$1685,9,FALSE)</f>
        <v>71.663252247663905</v>
      </c>
      <c r="G567" s="37">
        <f>VLOOKUP(_xlfn.CONCAT(D567,0),'Appendix 3b. nax IBGE 2019'!$E$5:$M$1850,9,FALSE)</f>
        <v>71.513806707658617</v>
      </c>
      <c r="H567" s="239">
        <f>INDEX(Summary!$N$5:$Y$88,MATCH(_xlfn.CONCAT(D567,0),Summary!$N$5:$N$88,0),MATCH($H$3,Summary!$N$4:$Y$4,0))</f>
        <v>72.858237731224321</v>
      </c>
      <c r="I567" s="240">
        <f t="shared" si="34"/>
        <v>1.8799600880730703E-2</v>
      </c>
      <c r="J567" s="241">
        <f t="shared" si="35"/>
        <v>1.295610027662176</v>
      </c>
      <c r="K567" s="242">
        <f t="shared" si="33"/>
        <v>70.212500119204279</v>
      </c>
      <c r="L567" s="241"/>
    </row>
    <row r="568" spans="1:12" x14ac:dyDescent="0.2">
      <c r="A568" t="s">
        <v>68</v>
      </c>
      <c r="B568" t="s">
        <v>47</v>
      </c>
      <c r="C568">
        <v>2004</v>
      </c>
      <c r="D568" t="str">
        <f t="shared" si="32"/>
        <v>GOMale</v>
      </c>
      <c r="E568">
        <v>69.090028851867899</v>
      </c>
      <c r="F568" s="37">
        <f>VLOOKUP(_xlfn.CONCAT(D568,0),'Appendix 4. 2020 IBGE LT'!$E$6:$M$1685,9,FALSE)</f>
        <v>71.663252247663905</v>
      </c>
      <c r="G568" s="37">
        <f>VLOOKUP(_xlfn.CONCAT(D568,0),'Appendix 3b. nax IBGE 2019'!$E$5:$M$1850,9,FALSE)</f>
        <v>71.513806707658617</v>
      </c>
      <c r="H568" s="239">
        <f>INDEX(Summary!$N$5:$Y$88,MATCH(_xlfn.CONCAT(D568,0),Summary!$N$5:$N$88,0),MATCH($H$3,Summary!$N$4:$Y$4,0))</f>
        <v>72.858237731224321</v>
      </c>
      <c r="I568" s="240">
        <f t="shared" si="34"/>
        <v>1.8799600880730703E-2</v>
      </c>
      <c r="J568" s="241">
        <f t="shared" si="35"/>
        <v>1.2988649672532855</v>
      </c>
      <c r="K568" s="242">
        <f t="shared" si="33"/>
        <v>70.388893819121179</v>
      </c>
      <c r="L568" s="241"/>
    </row>
    <row r="569" spans="1:12" x14ac:dyDescent="0.2">
      <c r="A569" t="s">
        <v>68</v>
      </c>
      <c r="B569" t="s">
        <v>47</v>
      </c>
      <c r="C569">
        <v>2005</v>
      </c>
      <c r="D569" t="str">
        <f t="shared" si="32"/>
        <v>GOMale</v>
      </c>
      <c r="E569">
        <v>69.261829009702794</v>
      </c>
      <c r="F569" s="37">
        <f>VLOOKUP(_xlfn.CONCAT(D569,0),'Appendix 4. 2020 IBGE LT'!$E$6:$M$1685,9,FALSE)</f>
        <v>71.663252247663905</v>
      </c>
      <c r="G569" s="37">
        <f>VLOOKUP(_xlfn.CONCAT(D569,0),'Appendix 3b. nax IBGE 2019'!$E$5:$M$1850,9,FALSE)</f>
        <v>71.513806707658617</v>
      </c>
      <c r="H569" s="239">
        <f>INDEX(Summary!$N$5:$Y$88,MATCH(_xlfn.CONCAT(D569,0),Summary!$N$5:$N$88,0),MATCH($H$3,Summary!$N$4:$Y$4,0))</f>
        <v>72.858237731224321</v>
      </c>
      <c r="I569" s="240">
        <f t="shared" si="34"/>
        <v>1.8799600880730703E-2</v>
      </c>
      <c r="J569" s="241">
        <f t="shared" si="35"/>
        <v>1.302094741651828</v>
      </c>
      <c r="K569" s="242">
        <f t="shared" si="33"/>
        <v>70.563923751354622</v>
      </c>
      <c r="L569" s="241"/>
    </row>
    <row r="570" spans="1:12" x14ac:dyDescent="0.2">
      <c r="A570" t="s">
        <v>68</v>
      </c>
      <c r="B570" t="s">
        <v>47</v>
      </c>
      <c r="C570">
        <v>2006</v>
      </c>
      <c r="D570" t="str">
        <f t="shared" si="32"/>
        <v>GOMale</v>
      </c>
      <c r="E570">
        <v>69.432271731478906</v>
      </c>
      <c r="F570" s="37">
        <f>VLOOKUP(_xlfn.CONCAT(D570,0),'Appendix 4. 2020 IBGE LT'!$E$6:$M$1685,9,FALSE)</f>
        <v>71.663252247663905</v>
      </c>
      <c r="G570" s="37">
        <f>VLOOKUP(_xlfn.CONCAT(D570,0),'Appendix 3b. nax IBGE 2019'!$E$5:$M$1850,9,FALSE)</f>
        <v>71.513806707658617</v>
      </c>
      <c r="H570" s="239">
        <f>INDEX(Summary!$N$5:$Y$88,MATCH(_xlfn.CONCAT(D570,0),Summary!$N$5:$N$88,0),MATCH($H$3,Summary!$N$4:$Y$4,0))</f>
        <v>72.858237731224321</v>
      </c>
      <c r="I570" s="240">
        <f t="shared" si="34"/>
        <v>1.8799600880730703E-2</v>
      </c>
      <c r="J570" s="241">
        <f t="shared" si="35"/>
        <v>1.3052989967942443</v>
      </c>
      <c r="K570" s="242">
        <f t="shared" si="33"/>
        <v>70.737570728273155</v>
      </c>
      <c r="L570" s="241"/>
    </row>
    <row r="571" spans="1:12" x14ac:dyDescent="0.2">
      <c r="A571" t="s">
        <v>68</v>
      </c>
      <c r="B571" t="s">
        <v>47</v>
      </c>
      <c r="C571">
        <v>2007</v>
      </c>
      <c r="D571" t="str">
        <f t="shared" si="32"/>
        <v>GOMale</v>
      </c>
      <c r="E571">
        <v>69.6013392602094</v>
      </c>
      <c r="F571" s="37">
        <f>VLOOKUP(_xlfn.CONCAT(D571,0),'Appendix 4. 2020 IBGE LT'!$E$6:$M$1685,9,FALSE)</f>
        <v>71.663252247663905</v>
      </c>
      <c r="G571" s="37">
        <f>VLOOKUP(_xlfn.CONCAT(D571,0),'Appendix 3b. nax IBGE 2019'!$E$5:$M$1850,9,FALSE)</f>
        <v>71.513806707658617</v>
      </c>
      <c r="H571" s="239">
        <f>INDEX(Summary!$N$5:$Y$88,MATCH(_xlfn.CONCAT(D571,0),Summary!$N$5:$N$88,0),MATCH($H$3,Summary!$N$4:$Y$4,0))</f>
        <v>72.858237731224321</v>
      </c>
      <c r="I571" s="240">
        <f t="shared" si="34"/>
        <v>1.8799600880730703E-2</v>
      </c>
      <c r="J571" s="241">
        <f t="shared" si="35"/>
        <v>1.308477398856269</v>
      </c>
      <c r="K571" s="242">
        <f t="shared" si="33"/>
        <v>70.909816659065669</v>
      </c>
      <c r="L571" s="241"/>
    </row>
    <row r="572" spans="1:12" x14ac:dyDescent="0.2">
      <c r="A572" t="s">
        <v>68</v>
      </c>
      <c r="B572" t="s">
        <v>47</v>
      </c>
      <c r="C572">
        <v>2008</v>
      </c>
      <c r="D572" t="str">
        <f t="shared" si="32"/>
        <v>GOMale</v>
      </c>
      <c r="E572">
        <v>69.769014830813106</v>
      </c>
      <c r="F572" s="37">
        <f>VLOOKUP(_xlfn.CONCAT(D572,0),'Appendix 4. 2020 IBGE LT'!$E$6:$M$1685,9,FALSE)</f>
        <v>71.663252247663905</v>
      </c>
      <c r="G572" s="37">
        <f>VLOOKUP(_xlfn.CONCAT(D572,0),'Appendix 3b. nax IBGE 2019'!$E$5:$M$1850,9,FALSE)</f>
        <v>71.513806707658617</v>
      </c>
      <c r="H572" s="239">
        <f>INDEX(Summary!$N$5:$Y$88,MATCH(_xlfn.CONCAT(D572,0),Summary!$N$5:$N$88,0),MATCH($H$3,Summary!$N$4:$Y$4,0))</f>
        <v>72.858237731224321</v>
      </c>
      <c r="I572" s="240">
        <f t="shared" si="34"/>
        <v>1.8799600880730703E-2</v>
      </c>
      <c r="J572" s="241">
        <f t="shared" si="35"/>
        <v>1.3116296326610675</v>
      </c>
      <c r="K572" s="242">
        <f t="shared" si="33"/>
        <v>71.080644463474172</v>
      </c>
      <c r="L572" s="241"/>
    </row>
    <row r="573" spans="1:12" x14ac:dyDescent="0.2">
      <c r="A573" t="s">
        <v>68</v>
      </c>
      <c r="B573" t="s">
        <v>47</v>
      </c>
      <c r="C573">
        <v>2009</v>
      </c>
      <c r="D573" t="str">
        <f t="shared" si="32"/>
        <v>GOMale</v>
      </c>
      <c r="E573">
        <v>69.934717367477802</v>
      </c>
      <c r="F573" s="37">
        <f>VLOOKUP(_xlfn.CONCAT(D573,0),'Appendix 4. 2020 IBGE LT'!$E$6:$M$1685,9,FALSE)</f>
        <v>71.663252247663905</v>
      </c>
      <c r="G573" s="37">
        <f>VLOOKUP(_xlfn.CONCAT(D573,0),'Appendix 3b. nax IBGE 2019'!$E$5:$M$1850,9,FALSE)</f>
        <v>71.513806707658617</v>
      </c>
      <c r="H573" s="239">
        <f>INDEX(Summary!$N$5:$Y$88,MATCH(_xlfn.CONCAT(D573,0),Summary!$N$5:$N$88,0),MATCH($H$3,Summary!$N$4:$Y$4,0))</f>
        <v>72.858237731224321</v>
      </c>
      <c r="I573" s="240">
        <f t="shared" si="34"/>
        <v>1.8799600880730703E-2</v>
      </c>
      <c r="J573" s="241">
        <f t="shared" si="35"/>
        <v>1.3147447742152885</v>
      </c>
      <c r="K573" s="242">
        <f t="shared" si="33"/>
        <v>71.249462141693087</v>
      </c>
      <c r="L573" s="241"/>
    </row>
    <row r="574" spans="1:12" x14ac:dyDescent="0.2">
      <c r="A574" t="s">
        <v>68</v>
      </c>
      <c r="B574" t="s">
        <v>47</v>
      </c>
      <c r="C574">
        <v>2010</v>
      </c>
      <c r="D574" t="str">
        <f t="shared" si="32"/>
        <v>GOMale</v>
      </c>
      <c r="E574">
        <v>70.100127536747493</v>
      </c>
      <c r="F574" s="37">
        <f>VLOOKUP(_xlfn.CONCAT(D574,0),'Appendix 4. 2020 IBGE LT'!$E$6:$M$1685,9,FALSE)</f>
        <v>71.663252247663905</v>
      </c>
      <c r="G574" s="37">
        <f>VLOOKUP(_xlfn.CONCAT(D574,0),'Appendix 3b. nax IBGE 2019'!$E$5:$M$1850,9,FALSE)</f>
        <v>71.513806707658617</v>
      </c>
      <c r="H574" s="239">
        <f>INDEX(Summary!$N$5:$Y$88,MATCH(_xlfn.CONCAT(D574,0),Summary!$N$5:$N$88,0),MATCH($H$3,Summary!$N$4:$Y$4,0))</f>
        <v>72.858237731224321</v>
      </c>
      <c r="I574" s="240">
        <f t="shared" si="34"/>
        <v>1.8799600880730703E-2</v>
      </c>
      <c r="J574" s="241">
        <f t="shared" si="35"/>
        <v>1.3178544193791728</v>
      </c>
      <c r="K574" s="242">
        <f t="shared" si="33"/>
        <v>71.417981956126667</v>
      </c>
      <c r="L574" s="241"/>
    </row>
    <row r="575" spans="1:12" x14ac:dyDescent="0.2">
      <c r="A575" t="s">
        <v>68</v>
      </c>
      <c r="B575" t="s">
        <v>47</v>
      </c>
      <c r="C575">
        <v>2011</v>
      </c>
      <c r="D575" t="str">
        <f t="shared" si="32"/>
        <v>GOMale</v>
      </c>
      <c r="E575">
        <v>70.262818702064706</v>
      </c>
      <c r="F575" s="37">
        <f>VLOOKUP(_xlfn.CONCAT(D575,0),'Appendix 4. 2020 IBGE LT'!$E$6:$M$1685,9,FALSE)</f>
        <v>71.663252247663905</v>
      </c>
      <c r="G575" s="37">
        <f>VLOOKUP(_xlfn.CONCAT(D575,0),'Appendix 3b. nax IBGE 2019'!$E$5:$M$1850,9,FALSE)</f>
        <v>71.513806707658617</v>
      </c>
      <c r="H575" s="239">
        <f>INDEX(Summary!$N$5:$Y$88,MATCH(_xlfn.CONCAT(D575,0),Summary!$N$5:$N$88,0),MATCH($H$3,Summary!$N$4:$Y$4,0))</f>
        <v>72.858237731224321</v>
      </c>
      <c r="I575" s="240">
        <f t="shared" si="34"/>
        <v>1.8799600880730703E-2</v>
      </c>
      <c r="J575" s="241">
        <f t="shared" si="35"/>
        <v>1.3209129483539575</v>
      </c>
      <c r="K575" s="242">
        <f t="shared" si="33"/>
        <v>71.58373165041867</v>
      </c>
      <c r="L575" s="241"/>
    </row>
    <row r="576" spans="1:12" x14ac:dyDescent="0.2">
      <c r="A576" t="s">
        <v>68</v>
      </c>
      <c r="B576" t="s">
        <v>47</v>
      </c>
      <c r="C576">
        <v>2012</v>
      </c>
      <c r="D576" t="str">
        <f t="shared" si="32"/>
        <v>GOMale</v>
      </c>
      <c r="E576">
        <v>70.424047685580803</v>
      </c>
      <c r="F576" s="37">
        <f>VLOOKUP(_xlfn.CONCAT(D576,0),'Appendix 4. 2020 IBGE LT'!$E$6:$M$1685,9,FALSE)</f>
        <v>71.663252247663905</v>
      </c>
      <c r="G576" s="37">
        <f>VLOOKUP(_xlfn.CONCAT(D576,0),'Appendix 3b. nax IBGE 2019'!$E$5:$M$1850,9,FALSE)</f>
        <v>71.513806707658617</v>
      </c>
      <c r="H576" s="239">
        <f>INDEX(Summary!$N$5:$Y$88,MATCH(_xlfn.CONCAT(D576,0),Summary!$N$5:$N$88,0),MATCH($H$3,Summary!$N$4:$Y$4,0))</f>
        <v>72.858237731224321</v>
      </c>
      <c r="I576" s="240">
        <f t="shared" si="34"/>
        <v>1.8799600880730703E-2</v>
      </c>
      <c r="J576" s="241">
        <f t="shared" si="35"/>
        <v>1.323943988894466</v>
      </c>
      <c r="K576" s="242">
        <f t="shared" si="33"/>
        <v>71.747991674475273</v>
      </c>
      <c r="L576" s="241"/>
    </row>
    <row r="577" spans="1:12" x14ac:dyDescent="0.2">
      <c r="A577" t="s">
        <v>68</v>
      </c>
      <c r="B577" t="s">
        <v>47</v>
      </c>
      <c r="C577">
        <v>2013</v>
      </c>
      <c r="D577" t="str">
        <f t="shared" si="32"/>
        <v>GOMale</v>
      </c>
      <c r="E577">
        <v>70.583804226466498</v>
      </c>
      <c r="F577" s="37">
        <f>VLOOKUP(_xlfn.CONCAT(D577,0),'Appendix 4. 2020 IBGE LT'!$E$6:$M$1685,9,FALSE)</f>
        <v>71.663252247663905</v>
      </c>
      <c r="G577" s="37">
        <f>VLOOKUP(_xlfn.CONCAT(D577,0),'Appendix 3b. nax IBGE 2019'!$E$5:$M$1850,9,FALSE)</f>
        <v>71.513806707658617</v>
      </c>
      <c r="H577" s="239">
        <f>INDEX(Summary!$N$5:$Y$88,MATCH(_xlfn.CONCAT(D577,0),Summary!$N$5:$N$88,0),MATCH($H$3,Summary!$N$4:$Y$4,0))</f>
        <v>72.858237731224321</v>
      </c>
      <c r="I577" s="240">
        <f t="shared" si="34"/>
        <v>1.8799600880730703E-2</v>
      </c>
      <c r="J577" s="241">
        <f t="shared" si="35"/>
        <v>1.3269473481012031</v>
      </c>
      <c r="K577" s="242">
        <f t="shared" si="33"/>
        <v>71.910751574567698</v>
      </c>
      <c r="L577" s="241"/>
    </row>
    <row r="578" spans="1:12" x14ac:dyDescent="0.2">
      <c r="A578" t="s">
        <v>68</v>
      </c>
      <c r="B578" t="s">
        <v>47</v>
      </c>
      <c r="C578">
        <v>2014</v>
      </c>
      <c r="D578" t="str">
        <f t="shared" si="32"/>
        <v>GOMale</v>
      </c>
      <c r="E578">
        <v>70.742078620915507</v>
      </c>
      <c r="F578" s="37">
        <f>VLOOKUP(_xlfn.CONCAT(D578,0),'Appendix 4. 2020 IBGE LT'!$E$6:$M$1685,9,FALSE)</f>
        <v>71.663252247663905</v>
      </c>
      <c r="G578" s="37">
        <f>VLOOKUP(_xlfn.CONCAT(D578,0),'Appendix 3b. nax IBGE 2019'!$E$5:$M$1850,9,FALSE)</f>
        <v>71.513806707658617</v>
      </c>
      <c r="H578" s="239">
        <f>INDEX(Summary!$N$5:$Y$88,MATCH(_xlfn.CONCAT(D578,0),Summary!$N$5:$N$88,0),MATCH($H$3,Summary!$N$4:$Y$4,0))</f>
        <v>72.858237731224321</v>
      </c>
      <c r="I578" s="240">
        <f t="shared" si="34"/>
        <v>1.8799600880730703E-2</v>
      </c>
      <c r="J578" s="241">
        <f t="shared" si="35"/>
        <v>1.3299228435464838</v>
      </c>
      <c r="K578" s="242">
        <f t="shared" si="33"/>
        <v>72.072001464461991</v>
      </c>
      <c r="L578" s="241"/>
    </row>
    <row r="579" spans="1:12" x14ac:dyDescent="0.2">
      <c r="A579" t="s">
        <v>68</v>
      </c>
      <c r="B579" t="s">
        <v>47</v>
      </c>
      <c r="C579">
        <v>2015</v>
      </c>
      <c r="D579" t="str">
        <f t="shared" si="32"/>
        <v>GOMale</v>
      </c>
      <c r="E579">
        <v>70.900627364334198</v>
      </c>
      <c r="F579" s="37">
        <f>VLOOKUP(_xlfn.CONCAT(D579,0),'Appendix 4. 2020 IBGE LT'!$E$6:$M$1685,9,FALSE)</f>
        <v>71.663252247663905</v>
      </c>
      <c r="G579" s="37">
        <f>VLOOKUP(_xlfn.CONCAT(D579,0),'Appendix 3b. nax IBGE 2019'!$E$5:$M$1850,9,FALSE)</f>
        <v>71.513806707658617</v>
      </c>
      <c r="H579" s="239">
        <f>INDEX(Summary!$N$5:$Y$88,MATCH(_xlfn.CONCAT(D579,0),Summary!$N$5:$N$88,0),MATCH($H$3,Summary!$N$4:$Y$4,0))</f>
        <v>72.858237731224321</v>
      </c>
      <c r="I579" s="240">
        <f t="shared" si="34"/>
        <v>1.8799600880730703E-2</v>
      </c>
      <c r="J579" s="241">
        <f t="shared" si="35"/>
        <v>1.3329034966428965</v>
      </c>
      <c r="K579" s="242">
        <f t="shared" si="33"/>
        <v>72.233530860977098</v>
      </c>
      <c r="L579" s="241"/>
    </row>
    <row r="580" spans="1:12" x14ac:dyDescent="0.2">
      <c r="A580" t="s">
        <v>68</v>
      </c>
      <c r="B580" t="s">
        <v>47</v>
      </c>
      <c r="C580">
        <v>2016</v>
      </c>
      <c r="D580" t="str">
        <f t="shared" ref="D580:D643" si="36">_xlfn.CONCAT(A580,B580)</f>
        <v>GOMale</v>
      </c>
      <c r="E580">
        <v>71.056217479517599</v>
      </c>
      <c r="F580" s="37">
        <f>VLOOKUP(_xlfn.CONCAT(D580,0),'Appendix 4. 2020 IBGE LT'!$E$6:$M$1685,9,FALSE)</f>
        <v>71.663252247663905</v>
      </c>
      <c r="G580" s="37">
        <f>VLOOKUP(_xlfn.CONCAT(D580,0),'Appendix 3b. nax IBGE 2019'!$E$5:$M$1850,9,FALSE)</f>
        <v>71.513806707658617</v>
      </c>
      <c r="H580" s="239">
        <f>INDEX(Summary!$N$5:$Y$88,MATCH(_xlfn.CONCAT(D580,0),Summary!$N$5:$N$88,0),MATCH($H$3,Summary!$N$4:$Y$4,0))</f>
        <v>72.858237731224321</v>
      </c>
      <c r="I580" s="240">
        <f t="shared" si="34"/>
        <v>1.8799600880730703E-2</v>
      </c>
      <c r="J580" s="241">
        <f t="shared" si="35"/>
        <v>1.3358285287093314</v>
      </c>
      <c r="K580" s="242">
        <f t="shared" ref="K580:K643" si="37">E580+J580</f>
        <v>72.392046008226927</v>
      </c>
      <c r="L580" s="241"/>
    </row>
    <row r="581" spans="1:12" x14ac:dyDescent="0.2">
      <c r="A581" t="s">
        <v>68</v>
      </c>
      <c r="B581" t="s">
        <v>47</v>
      </c>
      <c r="C581">
        <v>2017</v>
      </c>
      <c r="D581" t="str">
        <f t="shared" si="36"/>
        <v>GOMale</v>
      </c>
      <c r="E581">
        <v>71.210282537179197</v>
      </c>
      <c r="F581" s="37">
        <f>VLOOKUP(_xlfn.CONCAT(D581,0),'Appendix 4. 2020 IBGE LT'!$E$6:$M$1685,9,FALSE)</f>
        <v>71.663252247663905</v>
      </c>
      <c r="G581" s="37">
        <f>VLOOKUP(_xlfn.CONCAT(D581,0),'Appendix 3b. nax IBGE 2019'!$E$5:$M$1850,9,FALSE)</f>
        <v>71.513806707658617</v>
      </c>
      <c r="H581" s="239">
        <f>INDEX(Summary!$N$5:$Y$88,MATCH(_xlfn.CONCAT(D581,0),Summary!$N$5:$N$88,0),MATCH($H$3,Summary!$N$4:$Y$4,0))</f>
        <v>72.858237731224321</v>
      </c>
      <c r="I581" s="240">
        <f t="shared" ref="I581:I644" si="38">(H581-$G581)/$G581</f>
        <v>1.8799600880730703E-2</v>
      </c>
      <c r="J581" s="241">
        <f t="shared" ref="J581:J644" si="39">E581*I581</f>
        <v>1.3387248903030362</v>
      </c>
      <c r="K581" s="242">
        <f t="shared" si="37"/>
        <v>72.549007427482238</v>
      </c>
      <c r="L581" s="241"/>
    </row>
    <row r="582" spans="1:12" x14ac:dyDescent="0.2">
      <c r="A582" t="s">
        <v>68</v>
      </c>
      <c r="B582" t="s">
        <v>47</v>
      </c>
      <c r="C582">
        <v>2018</v>
      </c>
      <c r="D582" t="str">
        <f t="shared" si="36"/>
        <v>GOMale</v>
      </c>
      <c r="E582">
        <v>71.362814662626207</v>
      </c>
      <c r="F582" s="37">
        <f>VLOOKUP(_xlfn.CONCAT(D582,0),'Appendix 4. 2020 IBGE LT'!$E$6:$M$1685,9,FALSE)</f>
        <v>71.663252247663905</v>
      </c>
      <c r="G582" s="37">
        <f>VLOOKUP(_xlfn.CONCAT(D582,0),'Appendix 3b. nax IBGE 2019'!$E$5:$M$1850,9,FALSE)</f>
        <v>71.513806707658617</v>
      </c>
      <c r="H582" s="239">
        <f>INDEX(Summary!$N$5:$Y$88,MATCH(_xlfn.CONCAT(D582,0),Summary!$N$5:$N$88,0),MATCH($H$3,Summary!$N$4:$Y$4,0))</f>
        <v>72.858237731224321</v>
      </c>
      <c r="I582" s="240">
        <f t="shared" si="38"/>
        <v>1.8799600880730703E-2</v>
      </c>
      <c r="J582" s="241">
        <f t="shared" si="39"/>
        <v>1.3415924333829297</v>
      </c>
      <c r="K582" s="242">
        <f t="shared" si="37"/>
        <v>72.704407096009135</v>
      </c>
      <c r="L582" s="241"/>
    </row>
    <row r="583" spans="1:12" x14ac:dyDescent="0.2">
      <c r="A583" t="s">
        <v>68</v>
      </c>
      <c r="B583" t="s">
        <v>47</v>
      </c>
      <c r="C583">
        <v>2019</v>
      </c>
      <c r="D583" t="str">
        <f t="shared" si="36"/>
        <v>GOMale</v>
      </c>
      <c r="E583">
        <v>71.513806707658603</v>
      </c>
      <c r="F583" s="37">
        <f>VLOOKUP(_xlfn.CONCAT(D583,0),'Appendix 4. 2020 IBGE LT'!$E$6:$M$1685,9,FALSE)</f>
        <v>71.663252247663905</v>
      </c>
      <c r="G583" s="37">
        <f>VLOOKUP(_xlfn.CONCAT(D583,0),'Appendix 3b. nax IBGE 2019'!$E$5:$M$1850,9,FALSE)</f>
        <v>71.513806707658617</v>
      </c>
      <c r="H583" s="239">
        <f>INDEX(Summary!$N$5:$Y$88,MATCH(_xlfn.CONCAT(D583,0),Summary!$N$5:$N$88,0),MATCH($H$3,Summary!$N$4:$Y$4,0))</f>
        <v>72.858237731224321</v>
      </c>
      <c r="I583" s="240">
        <f t="shared" si="38"/>
        <v>1.8799600880730703E-2</v>
      </c>
      <c r="J583" s="241">
        <f t="shared" si="39"/>
        <v>1.344431023565704</v>
      </c>
      <c r="K583" s="242">
        <f t="shared" si="37"/>
        <v>72.858237731224307</v>
      </c>
      <c r="L583" s="241"/>
    </row>
    <row r="584" spans="1:12" x14ac:dyDescent="0.2">
      <c r="A584" t="s">
        <v>68</v>
      </c>
      <c r="B584" t="s">
        <v>3</v>
      </c>
      <c r="C584">
        <v>2000</v>
      </c>
      <c r="D584" t="str">
        <f t="shared" si="36"/>
        <v>GOTotal</v>
      </c>
      <c r="E584">
        <v>71.206287745358296</v>
      </c>
      <c r="F584" s="37">
        <f>VLOOKUP(_xlfn.CONCAT(D584,0),'Appendix 4. 2020 IBGE LT'!$E$6:$M$1685,9,FALSE)</f>
        <v>74.825810436158449</v>
      </c>
      <c r="G584" s="37">
        <f>VLOOKUP(_xlfn.CONCAT(D584,0),'Appendix 3b. nax IBGE 2019'!$E$5:$M$1850,9,FALSE)</f>
        <v>74.666238965322307</v>
      </c>
      <c r="H584" s="239">
        <f>INDEX(Summary!$N$5:$Y$88,MATCH(_xlfn.CONCAT(D584,0),Summary!$N$5:$N$88,0),MATCH($H$3,Summary!$N$4:$Y$4,0))</f>
        <v>76.013285463893837</v>
      </c>
      <c r="I584" s="240">
        <f t="shared" si="38"/>
        <v>1.804090466103625E-2</v>
      </c>
      <c r="J584" s="241">
        <f t="shared" si="39"/>
        <v>1.2846258484803228</v>
      </c>
      <c r="K584" s="242">
        <f t="shared" si="37"/>
        <v>72.490913593838613</v>
      </c>
      <c r="L584" s="241"/>
    </row>
    <row r="585" spans="1:12" x14ac:dyDescent="0.2">
      <c r="A585" t="s">
        <v>68</v>
      </c>
      <c r="B585" t="s">
        <v>3</v>
      </c>
      <c r="C585">
        <v>2001</v>
      </c>
      <c r="D585" t="str">
        <f t="shared" si="36"/>
        <v>GOTotal</v>
      </c>
      <c r="E585">
        <v>71.409058434061293</v>
      </c>
      <c r="F585" s="37">
        <f>VLOOKUP(_xlfn.CONCAT(D585,0),'Appendix 4. 2020 IBGE LT'!$E$6:$M$1685,9,FALSE)</f>
        <v>74.825810436158449</v>
      </c>
      <c r="G585" s="37">
        <f>VLOOKUP(_xlfn.CONCAT(D585,0),'Appendix 3b. nax IBGE 2019'!$E$5:$M$1850,9,FALSE)</f>
        <v>74.666238965322307</v>
      </c>
      <c r="H585" s="239">
        <f>INDEX(Summary!$N$5:$Y$88,MATCH(_xlfn.CONCAT(D585,0),Summary!$N$5:$N$88,0),MATCH($H$3,Summary!$N$4:$Y$4,0))</f>
        <v>76.013285463893837</v>
      </c>
      <c r="I585" s="240">
        <f t="shared" si="38"/>
        <v>1.804090466103625E-2</v>
      </c>
      <c r="J585" s="241">
        <f t="shared" si="39"/>
        <v>1.2882840151432664</v>
      </c>
      <c r="K585" s="242">
        <f t="shared" si="37"/>
        <v>72.697342449204555</v>
      </c>
      <c r="L585" s="241"/>
    </row>
    <row r="586" spans="1:12" x14ac:dyDescent="0.2">
      <c r="A586" t="s">
        <v>68</v>
      </c>
      <c r="B586" t="s">
        <v>3</v>
      </c>
      <c r="C586">
        <v>2002</v>
      </c>
      <c r="D586" t="str">
        <f t="shared" si="36"/>
        <v>GOTotal</v>
      </c>
      <c r="E586">
        <v>71.609554312320697</v>
      </c>
      <c r="F586" s="37">
        <f>VLOOKUP(_xlfn.CONCAT(D586,0),'Appendix 4. 2020 IBGE LT'!$E$6:$M$1685,9,FALSE)</f>
        <v>74.825810436158449</v>
      </c>
      <c r="G586" s="37">
        <f>VLOOKUP(_xlfn.CONCAT(D586,0),'Appendix 3b. nax IBGE 2019'!$E$5:$M$1850,9,FALSE)</f>
        <v>74.666238965322307</v>
      </c>
      <c r="H586" s="239">
        <f>INDEX(Summary!$N$5:$Y$88,MATCH(_xlfn.CONCAT(D586,0),Summary!$N$5:$N$88,0),MATCH($H$3,Summary!$N$4:$Y$4,0))</f>
        <v>76.013285463893837</v>
      </c>
      <c r="I586" s="240">
        <f t="shared" si="38"/>
        <v>1.804090466103625E-2</v>
      </c>
      <c r="J586" s="241">
        <f t="shared" si="39"/>
        <v>1.291901142167875</v>
      </c>
      <c r="K586" s="242">
        <f t="shared" si="37"/>
        <v>72.90145545448857</v>
      </c>
      <c r="L586" s="241"/>
    </row>
    <row r="587" spans="1:12" x14ac:dyDescent="0.2">
      <c r="A587" t="s">
        <v>68</v>
      </c>
      <c r="B587" t="s">
        <v>3</v>
      </c>
      <c r="C587">
        <v>2003</v>
      </c>
      <c r="D587" t="str">
        <f t="shared" si="36"/>
        <v>GOTotal</v>
      </c>
      <c r="E587">
        <v>71.808611110687494</v>
      </c>
      <c r="F587" s="37">
        <f>VLOOKUP(_xlfn.CONCAT(D587,0),'Appendix 4. 2020 IBGE LT'!$E$6:$M$1685,9,FALSE)</f>
        <v>74.825810436158449</v>
      </c>
      <c r="G587" s="37">
        <f>VLOOKUP(_xlfn.CONCAT(D587,0),'Appendix 3b. nax IBGE 2019'!$E$5:$M$1850,9,FALSE)</f>
        <v>74.666238965322307</v>
      </c>
      <c r="H587" s="239">
        <f>INDEX(Summary!$N$5:$Y$88,MATCH(_xlfn.CONCAT(D587,0),Summary!$N$5:$N$88,0),MATCH($H$3,Summary!$N$4:$Y$4,0))</f>
        <v>76.013285463893837</v>
      </c>
      <c r="I587" s="240">
        <f t="shared" si="38"/>
        <v>1.804090466103625E-2</v>
      </c>
      <c r="J587" s="241">
        <f t="shared" si="39"/>
        <v>1.2954923068893414</v>
      </c>
      <c r="K587" s="242">
        <f t="shared" si="37"/>
        <v>73.104103417576837</v>
      </c>
      <c r="L587" s="241"/>
    </row>
    <row r="588" spans="1:12" x14ac:dyDescent="0.2">
      <c r="A588" t="s">
        <v>68</v>
      </c>
      <c r="B588" t="s">
        <v>3</v>
      </c>
      <c r="C588">
        <v>2004</v>
      </c>
      <c r="D588" t="str">
        <f t="shared" si="36"/>
        <v>GOTotal</v>
      </c>
      <c r="E588">
        <v>72.003484127309406</v>
      </c>
      <c r="F588" s="37">
        <f>VLOOKUP(_xlfn.CONCAT(D588,0),'Appendix 4. 2020 IBGE LT'!$E$6:$M$1685,9,FALSE)</f>
        <v>74.825810436158449</v>
      </c>
      <c r="G588" s="37">
        <f>VLOOKUP(_xlfn.CONCAT(D588,0),'Appendix 3b. nax IBGE 2019'!$E$5:$M$1850,9,FALSE)</f>
        <v>74.666238965322307</v>
      </c>
      <c r="H588" s="239">
        <f>INDEX(Summary!$N$5:$Y$88,MATCH(_xlfn.CONCAT(D588,0),Summary!$N$5:$N$88,0),MATCH($H$3,Summary!$N$4:$Y$4,0))</f>
        <v>76.013285463893837</v>
      </c>
      <c r="I588" s="240">
        <f t="shared" si="38"/>
        <v>1.804090466103625E-2</v>
      </c>
      <c r="J588" s="241">
        <f t="shared" si="39"/>
        <v>1.2990079924032258</v>
      </c>
      <c r="K588" s="242">
        <f t="shared" si="37"/>
        <v>73.302492119712639</v>
      </c>
      <c r="L588" s="241"/>
    </row>
    <row r="589" spans="1:12" x14ac:dyDescent="0.2">
      <c r="A589" t="s">
        <v>68</v>
      </c>
      <c r="B589" t="s">
        <v>3</v>
      </c>
      <c r="C589">
        <v>2005</v>
      </c>
      <c r="D589" t="str">
        <f t="shared" si="36"/>
        <v>GOTotal</v>
      </c>
      <c r="E589">
        <v>72.196744447044395</v>
      </c>
      <c r="F589" s="37">
        <f>VLOOKUP(_xlfn.CONCAT(D589,0),'Appendix 4. 2020 IBGE LT'!$E$6:$M$1685,9,FALSE)</f>
        <v>74.825810436158449</v>
      </c>
      <c r="G589" s="37">
        <f>VLOOKUP(_xlfn.CONCAT(D589,0),'Appendix 3b. nax IBGE 2019'!$E$5:$M$1850,9,FALSE)</f>
        <v>74.666238965322307</v>
      </c>
      <c r="H589" s="239">
        <f>INDEX(Summary!$N$5:$Y$88,MATCH(_xlfn.CONCAT(D589,0),Summary!$N$5:$N$88,0),MATCH($H$3,Summary!$N$4:$Y$4,0))</f>
        <v>76.013285463893837</v>
      </c>
      <c r="I589" s="240">
        <f t="shared" si="38"/>
        <v>1.804090466103625E-2</v>
      </c>
      <c r="J589" s="241">
        <f t="shared" si="39"/>
        <v>1.3024945834063262</v>
      </c>
      <c r="K589" s="242">
        <f t="shared" si="37"/>
        <v>73.499239030450724</v>
      </c>
      <c r="L589" s="241"/>
    </row>
    <row r="590" spans="1:12" x14ac:dyDescent="0.2">
      <c r="A590" t="s">
        <v>68</v>
      </c>
      <c r="B590" t="s">
        <v>3</v>
      </c>
      <c r="C590">
        <v>2006</v>
      </c>
      <c r="D590" t="str">
        <f t="shared" si="36"/>
        <v>GOTotal</v>
      </c>
      <c r="E590">
        <v>72.388495298822207</v>
      </c>
      <c r="F590" s="37">
        <f>VLOOKUP(_xlfn.CONCAT(D590,0),'Appendix 4. 2020 IBGE LT'!$E$6:$M$1685,9,FALSE)</f>
        <v>74.825810436158449</v>
      </c>
      <c r="G590" s="37">
        <f>VLOOKUP(_xlfn.CONCAT(D590,0),'Appendix 3b. nax IBGE 2019'!$E$5:$M$1850,9,FALSE)</f>
        <v>74.666238965322307</v>
      </c>
      <c r="H590" s="239">
        <f>INDEX(Summary!$N$5:$Y$88,MATCH(_xlfn.CONCAT(D590,0),Summary!$N$5:$N$88,0),MATCH($H$3,Summary!$N$4:$Y$4,0))</f>
        <v>76.013285463893837</v>
      </c>
      <c r="I590" s="240">
        <f t="shared" si="38"/>
        <v>1.804090466103625E-2</v>
      </c>
      <c r="J590" s="241">
        <f t="shared" si="39"/>
        <v>1.3059539422419222</v>
      </c>
      <c r="K590" s="242">
        <f t="shared" si="37"/>
        <v>73.694449241064135</v>
      </c>
      <c r="L590" s="241"/>
    </row>
    <row r="591" spans="1:12" x14ac:dyDescent="0.2">
      <c r="A591" t="s">
        <v>68</v>
      </c>
      <c r="B591" t="s">
        <v>3</v>
      </c>
      <c r="C591">
        <v>2007</v>
      </c>
      <c r="D591" t="str">
        <f t="shared" si="36"/>
        <v>GOTotal</v>
      </c>
      <c r="E591">
        <v>72.577759048473098</v>
      </c>
      <c r="F591" s="37">
        <f>VLOOKUP(_xlfn.CONCAT(D591,0),'Appendix 4. 2020 IBGE LT'!$E$6:$M$1685,9,FALSE)</f>
        <v>74.825810436158449</v>
      </c>
      <c r="G591" s="37">
        <f>VLOOKUP(_xlfn.CONCAT(D591,0),'Appendix 3b. nax IBGE 2019'!$E$5:$M$1850,9,FALSE)</f>
        <v>74.666238965322307</v>
      </c>
      <c r="H591" s="239">
        <f>INDEX(Summary!$N$5:$Y$88,MATCH(_xlfn.CONCAT(D591,0),Summary!$N$5:$N$88,0),MATCH($H$3,Summary!$N$4:$Y$4,0))</f>
        <v>76.013285463893837</v>
      </c>
      <c r="I591" s="240">
        <f t="shared" si="38"/>
        <v>1.804090466103625E-2</v>
      </c>
      <c r="J591" s="241">
        <f t="shared" si="39"/>
        <v>1.3093684315051641</v>
      </c>
      <c r="K591" s="242">
        <f t="shared" si="37"/>
        <v>73.887127479978261</v>
      </c>
      <c r="L591" s="241"/>
    </row>
    <row r="592" spans="1:12" x14ac:dyDescent="0.2">
      <c r="A592" t="s">
        <v>68</v>
      </c>
      <c r="B592" t="s">
        <v>3</v>
      </c>
      <c r="C592">
        <v>2008</v>
      </c>
      <c r="D592" t="str">
        <f t="shared" si="36"/>
        <v>GOTotal</v>
      </c>
      <c r="E592">
        <v>72.764326318319505</v>
      </c>
      <c r="F592" s="37">
        <f>VLOOKUP(_xlfn.CONCAT(D592,0),'Appendix 4. 2020 IBGE LT'!$E$6:$M$1685,9,FALSE)</f>
        <v>74.825810436158449</v>
      </c>
      <c r="G592" s="37">
        <f>VLOOKUP(_xlfn.CONCAT(D592,0),'Appendix 3b. nax IBGE 2019'!$E$5:$M$1850,9,FALSE)</f>
        <v>74.666238965322307</v>
      </c>
      <c r="H592" s="239">
        <f>INDEX(Summary!$N$5:$Y$88,MATCH(_xlfn.CONCAT(D592,0),Summary!$N$5:$N$88,0),MATCH($H$3,Summary!$N$4:$Y$4,0))</f>
        <v>76.013285463893837</v>
      </c>
      <c r="I592" s="240">
        <f t="shared" si="38"/>
        <v>1.804090466103625E-2</v>
      </c>
      <c r="J592" s="241">
        <f t="shared" si="39"/>
        <v>1.312734273833333</v>
      </c>
      <c r="K592" s="242">
        <f t="shared" si="37"/>
        <v>74.077060592152833</v>
      </c>
      <c r="L592" s="241"/>
    </row>
    <row r="593" spans="1:12" x14ac:dyDescent="0.2">
      <c r="A593" t="s">
        <v>68</v>
      </c>
      <c r="B593" t="s">
        <v>3</v>
      </c>
      <c r="C593">
        <v>2009</v>
      </c>
      <c r="D593" t="str">
        <f t="shared" si="36"/>
        <v>GOTotal</v>
      </c>
      <c r="E593">
        <v>72.945446907652595</v>
      </c>
      <c r="F593" s="37">
        <f>VLOOKUP(_xlfn.CONCAT(D593,0),'Appendix 4. 2020 IBGE LT'!$E$6:$M$1685,9,FALSE)</f>
        <v>74.825810436158449</v>
      </c>
      <c r="G593" s="37">
        <f>VLOOKUP(_xlfn.CONCAT(D593,0),'Appendix 3b. nax IBGE 2019'!$E$5:$M$1850,9,FALSE)</f>
        <v>74.666238965322307</v>
      </c>
      <c r="H593" s="239">
        <f>INDEX(Summary!$N$5:$Y$88,MATCH(_xlfn.CONCAT(D593,0),Summary!$N$5:$N$88,0),MATCH($H$3,Summary!$N$4:$Y$4,0))</f>
        <v>76.013285463893837</v>
      </c>
      <c r="I593" s="240">
        <f t="shared" si="38"/>
        <v>1.804090466103625E-2</v>
      </c>
      <c r="J593" s="241">
        <f t="shared" si="39"/>
        <v>1.3160018531176421</v>
      </c>
      <c r="K593" s="242">
        <f t="shared" si="37"/>
        <v>74.261448760770236</v>
      </c>
      <c r="L593" s="241"/>
    </row>
    <row r="594" spans="1:12" x14ac:dyDescent="0.2">
      <c r="A594" t="s">
        <v>68</v>
      </c>
      <c r="B594" t="s">
        <v>3</v>
      </c>
      <c r="C594">
        <v>2010</v>
      </c>
      <c r="D594" t="str">
        <f t="shared" si="36"/>
        <v>GOTotal</v>
      </c>
      <c r="E594">
        <v>73.131618624626597</v>
      </c>
      <c r="F594" s="37">
        <f>VLOOKUP(_xlfn.CONCAT(D594,0),'Appendix 4. 2020 IBGE LT'!$E$6:$M$1685,9,FALSE)</f>
        <v>74.825810436158449</v>
      </c>
      <c r="G594" s="37">
        <f>VLOOKUP(_xlfn.CONCAT(D594,0),'Appendix 3b. nax IBGE 2019'!$E$5:$M$1850,9,FALSE)</f>
        <v>74.666238965322307</v>
      </c>
      <c r="H594" s="239">
        <f>INDEX(Summary!$N$5:$Y$88,MATCH(_xlfn.CONCAT(D594,0),Summary!$N$5:$N$88,0),MATCH($H$3,Summary!$N$4:$Y$4,0))</f>
        <v>76.013285463893837</v>
      </c>
      <c r="I594" s="240">
        <f t="shared" si="38"/>
        <v>1.804090466103625E-2</v>
      </c>
      <c r="J594" s="241">
        <f t="shared" si="39"/>
        <v>1.3193605593141513</v>
      </c>
      <c r="K594" s="242">
        <f t="shared" si="37"/>
        <v>74.450979183940746</v>
      </c>
      <c r="L594" s="241"/>
    </row>
    <row r="595" spans="1:12" x14ac:dyDescent="0.2">
      <c r="A595" t="s">
        <v>68</v>
      </c>
      <c r="B595" t="s">
        <v>3</v>
      </c>
      <c r="C595">
        <v>2011</v>
      </c>
      <c r="D595" t="str">
        <f t="shared" si="36"/>
        <v>GOTotal</v>
      </c>
      <c r="E595">
        <v>73.308451967384798</v>
      </c>
      <c r="F595" s="37">
        <f>VLOOKUP(_xlfn.CONCAT(D595,0),'Appendix 4. 2020 IBGE LT'!$E$6:$M$1685,9,FALSE)</f>
        <v>74.825810436158449</v>
      </c>
      <c r="G595" s="37">
        <f>VLOOKUP(_xlfn.CONCAT(D595,0),'Appendix 3b. nax IBGE 2019'!$E$5:$M$1850,9,FALSE)</f>
        <v>74.666238965322307</v>
      </c>
      <c r="H595" s="239">
        <f>INDEX(Summary!$N$5:$Y$88,MATCH(_xlfn.CONCAT(D595,0),Summary!$N$5:$N$88,0),MATCH($H$3,Summary!$N$4:$Y$4,0))</f>
        <v>76.013285463893837</v>
      </c>
      <c r="I595" s="240">
        <f t="shared" si="38"/>
        <v>1.804090466103625E-2</v>
      </c>
      <c r="J595" s="241">
        <f t="shared" si="39"/>
        <v>1.3225507927917444</v>
      </c>
      <c r="K595" s="242">
        <f t="shared" si="37"/>
        <v>74.631002760176543</v>
      </c>
      <c r="L595" s="241"/>
    </row>
    <row r="596" spans="1:12" x14ac:dyDescent="0.2">
      <c r="A596" t="s">
        <v>68</v>
      </c>
      <c r="B596" t="s">
        <v>3</v>
      </c>
      <c r="C596">
        <v>2012</v>
      </c>
      <c r="D596" t="str">
        <f t="shared" si="36"/>
        <v>GOTotal</v>
      </c>
      <c r="E596">
        <v>73.485251584271793</v>
      </c>
      <c r="F596" s="37">
        <f>VLOOKUP(_xlfn.CONCAT(D596,0),'Appendix 4. 2020 IBGE LT'!$E$6:$M$1685,9,FALSE)</f>
        <v>74.825810436158449</v>
      </c>
      <c r="G596" s="37">
        <f>VLOOKUP(_xlfn.CONCAT(D596,0),'Appendix 3b. nax IBGE 2019'!$E$5:$M$1850,9,FALSE)</f>
        <v>74.666238965322307</v>
      </c>
      <c r="H596" s="239">
        <f>INDEX(Summary!$N$5:$Y$88,MATCH(_xlfn.CONCAT(D596,0),Summary!$N$5:$N$88,0),MATCH($H$3,Summary!$N$4:$Y$4,0))</f>
        <v>76.013285463893837</v>
      </c>
      <c r="I596" s="240">
        <f t="shared" si="38"/>
        <v>1.804090466103625E-2</v>
      </c>
      <c r="J596" s="241">
        <f t="shared" si="39"/>
        <v>1.3257404178241106</v>
      </c>
      <c r="K596" s="242">
        <f t="shared" si="37"/>
        <v>74.810992002095901</v>
      </c>
      <c r="L596" s="241"/>
    </row>
    <row r="597" spans="1:12" x14ac:dyDescent="0.2">
      <c r="A597" t="s">
        <v>68</v>
      </c>
      <c r="B597" t="s">
        <v>3</v>
      </c>
      <c r="C597">
        <v>2013</v>
      </c>
      <c r="D597" t="str">
        <f t="shared" si="36"/>
        <v>GOTotal</v>
      </c>
      <c r="E597">
        <v>73.657812748339296</v>
      </c>
      <c r="F597" s="37">
        <f>VLOOKUP(_xlfn.CONCAT(D597,0),'Appendix 4. 2020 IBGE LT'!$E$6:$M$1685,9,FALSE)</f>
        <v>74.825810436158449</v>
      </c>
      <c r="G597" s="37">
        <f>VLOOKUP(_xlfn.CONCAT(D597,0),'Appendix 3b. nax IBGE 2019'!$E$5:$M$1850,9,FALSE)</f>
        <v>74.666238965322307</v>
      </c>
      <c r="H597" s="239">
        <f>INDEX(Summary!$N$5:$Y$88,MATCH(_xlfn.CONCAT(D597,0),Summary!$N$5:$N$88,0),MATCH($H$3,Summary!$N$4:$Y$4,0))</f>
        <v>76.013285463893837</v>
      </c>
      <c r="I597" s="240">
        <f t="shared" si="38"/>
        <v>1.804090466103625E-2</v>
      </c>
      <c r="J597" s="241">
        <f t="shared" si="39"/>
        <v>1.3288535773332497</v>
      </c>
      <c r="K597" s="242">
        <f t="shared" si="37"/>
        <v>74.986666325672545</v>
      </c>
      <c r="L597" s="241"/>
    </row>
    <row r="598" spans="1:12" x14ac:dyDescent="0.2">
      <c r="A598" t="s">
        <v>68</v>
      </c>
      <c r="B598" t="s">
        <v>3</v>
      </c>
      <c r="C598">
        <v>2014</v>
      </c>
      <c r="D598" t="str">
        <f t="shared" si="36"/>
        <v>GOTotal</v>
      </c>
      <c r="E598">
        <v>73.831570085703504</v>
      </c>
      <c r="F598" s="37">
        <f>VLOOKUP(_xlfn.CONCAT(D598,0),'Appendix 4. 2020 IBGE LT'!$E$6:$M$1685,9,FALSE)</f>
        <v>74.825810436158449</v>
      </c>
      <c r="G598" s="37">
        <f>VLOOKUP(_xlfn.CONCAT(D598,0),'Appendix 3b. nax IBGE 2019'!$E$5:$M$1850,9,FALSE)</f>
        <v>74.666238965322307</v>
      </c>
      <c r="H598" s="239">
        <f>INDEX(Summary!$N$5:$Y$88,MATCH(_xlfn.CONCAT(D598,0),Summary!$N$5:$N$88,0),MATCH($H$3,Summary!$N$4:$Y$4,0))</f>
        <v>76.013285463893837</v>
      </c>
      <c r="I598" s="240">
        <f t="shared" si="38"/>
        <v>1.804090466103625E-2</v>
      </c>
      <c r="J598" s="241">
        <f t="shared" si="39"/>
        <v>1.3319883168907929</v>
      </c>
      <c r="K598" s="242">
        <f t="shared" si="37"/>
        <v>75.16355840259429</v>
      </c>
      <c r="L598" s="241"/>
    </row>
    <row r="599" spans="1:12" x14ac:dyDescent="0.2">
      <c r="A599" t="s">
        <v>68</v>
      </c>
      <c r="B599" t="s">
        <v>3</v>
      </c>
      <c r="C599">
        <v>2015</v>
      </c>
      <c r="D599" t="str">
        <f t="shared" si="36"/>
        <v>GOTotal</v>
      </c>
      <c r="E599">
        <v>74.002883493490799</v>
      </c>
      <c r="F599" s="37">
        <f>VLOOKUP(_xlfn.CONCAT(D599,0),'Appendix 4. 2020 IBGE LT'!$E$6:$M$1685,9,FALSE)</f>
        <v>74.825810436158449</v>
      </c>
      <c r="G599" s="37">
        <f>VLOOKUP(_xlfn.CONCAT(D599,0),'Appendix 3b. nax IBGE 2019'!$E$5:$M$1850,9,FALSE)</f>
        <v>74.666238965322307</v>
      </c>
      <c r="H599" s="239">
        <f>INDEX(Summary!$N$5:$Y$88,MATCH(_xlfn.CONCAT(D599,0),Summary!$N$5:$N$88,0),MATCH($H$3,Summary!$N$4:$Y$4,0))</f>
        <v>76.013285463893837</v>
      </c>
      <c r="I599" s="240">
        <f t="shared" si="38"/>
        <v>1.804090466103625E-2</v>
      </c>
      <c r="J599" s="241">
        <f t="shared" si="39"/>
        <v>1.3350789657478408</v>
      </c>
      <c r="K599" s="242">
        <f t="shared" si="37"/>
        <v>75.337962459238639</v>
      </c>
      <c r="L599" s="241"/>
    </row>
    <row r="600" spans="1:12" x14ac:dyDescent="0.2">
      <c r="A600" t="s">
        <v>68</v>
      </c>
      <c r="B600" t="s">
        <v>3</v>
      </c>
      <c r="C600">
        <v>2016</v>
      </c>
      <c r="D600" t="str">
        <f t="shared" si="36"/>
        <v>GOTotal</v>
      </c>
      <c r="E600">
        <v>74.172147293852206</v>
      </c>
      <c r="F600" s="37">
        <f>VLOOKUP(_xlfn.CONCAT(D600,0),'Appendix 4. 2020 IBGE LT'!$E$6:$M$1685,9,FALSE)</f>
        <v>74.825810436158449</v>
      </c>
      <c r="G600" s="37">
        <f>VLOOKUP(_xlfn.CONCAT(D600,0),'Appendix 3b. nax IBGE 2019'!$E$5:$M$1850,9,FALSE)</f>
        <v>74.666238965322307</v>
      </c>
      <c r="H600" s="239">
        <f>INDEX(Summary!$N$5:$Y$88,MATCH(_xlfn.CONCAT(D600,0),Summary!$N$5:$N$88,0),MATCH($H$3,Summary!$N$4:$Y$4,0))</f>
        <v>76.013285463893837</v>
      </c>
      <c r="I600" s="240">
        <f t="shared" si="38"/>
        <v>1.804090466103625E-2</v>
      </c>
      <c r="J600" s="241">
        <f t="shared" si="39"/>
        <v>1.3381326378327256</v>
      </c>
      <c r="K600" s="242">
        <f t="shared" si="37"/>
        <v>75.510279931684934</v>
      </c>
      <c r="L600" s="241"/>
    </row>
    <row r="601" spans="1:12" x14ac:dyDescent="0.2">
      <c r="A601" t="s">
        <v>68</v>
      </c>
      <c r="B601" t="s">
        <v>3</v>
      </c>
      <c r="C601">
        <v>2017</v>
      </c>
      <c r="D601" t="str">
        <f t="shared" si="36"/>
        <v>GOTotal</v>
      </c>
      <c r="E601">
        <v>74.338993067284605</v>
      </c>
      <c r="F601" s="37">
        <f>VLOOKUP(_xlfn.CONCAT(D601,0),'Appendix 4. 2020 IBGE LT'!$E$6:$M$1685,9,FALSE)</f>
        <v>74.825810436158449</v>
      </c>
      <c r="G601" s="37">
        <f>VLOOKUP(_xlfn.CONCAT(D601,0),'Appendix 3b. nax IBGE 2019'!$E$5:$M$1850,9,FALSE)</f>
        <v>74.666238965322307</v>
      </c>
      <c r="H601" s="239">
        <f>INDEX(Summary!$N$5:$Y$88,MATCH(_xlfn.CONCAT(D601,0),Summary!$N$5:$N$88,0),MATCH($H$3,Summary!$N$4:$Y$4,0))</f>
        <v>76.013285463893837</v>
      </c>
      <c r="I601" s="240">
        <f t="shared" si="38"/>
        <v>1.804090466103625E-2</v>
      </c>
      <c r="J601" s="241">
        <f t="shared" si="39"/>
        <v>1.3411426865243163</v>
      </c>
      <c r="K601" s="242">
        <f t="shared" si="37"/>
        <v>75.680135753808926</v>
      </c>
      <c r="L601" s="241"/>
    </row>
    <row r="602" spans="1:12" x14ac:dyDescent="0.2">
      <c r="A602" t="s">
        <v>68</v>
      </c>
      <c r="B602" t="s">
        <v>3</v>
      </c>
      <c r="C602">
        <v>2018</v>
      </c>
      <c r="D602" t="str">
        <f t="shared" si="36"/>
        <v>GOTotal</v>
      </c>
      <c r="E602">
        <v>74.502841949296297</v>
      </c>
      <c r="F602" s="37">
        <f>VLOOKUP(_xlfn.CONCAT(D602,0),'Appendix 4. 2020 IBGE LT'!$E$6:$M$1685,9,FALSE)</f>
        <v>74.825810436158449</v>
      </c>
      <c r="G602" s="37">
        <f>VLOOKUP(_xlfn.CONCAT(D602,0),'Appendix 3b. nax IBGE 2019'!$E$5:$M$1850,9,FALSE)</f>
        <v>74.666238965322307</v>
      </c>
      <c r="H602" s="239">
        <f>INDEX(Summary!$N$5:$Y$88,MATCH(_xlfn.CONCAT(D602,0),Summary!$N$5:$N$88,0),MATCH($H$3,Summary!$N$4:$Y$4,0))</f>
        <v>76.013285463893837</v>
      </c>
      <c r="I602" s="240">
        <f t="shared" si="38"/>
        <v>1.804090466103625E-2</v>
      </c>
      <c r="J602" s="241">
        <f t="shared" si="39"/>
        <v>1.3440986685835066</v>
      </c>
      <c r="K602" s="242">
        <f t="shared" si="37"/>
        <v>75.84694061787981</v>
      </c>
      <c r="L602" s="241"/>
    </row>
    <row r="603" spans="1:12" x14ac:dyDescent="0.2">
      <c r="A603" t="s">
        <v>68</v>
      </c>
      <c r="B603" t="s">
        <v>3</v>
      </c>
      <c r="C603">
        <v>2019</v>
      </c>
      <c r="D603" t="str">
        <f t="shared" si="36"/>
        <v>GOTotal</v>
      </c>
      <c r="E603">
        <v>74.666238965322293</v>
      </c>
      <c r="F603" s="37">
        <f>VLOOKUP(_xlfn.CONCAT(D603,0),'Appendix 4. 2020 IBGE LT'!$E$6:$M$1685,9,FALSE)</f>
        <v>74.825810436158449</v>
      </c>
      <c r="G603" s="37">
        <f>VLOOKUP(_xlfn.CONCAT(D603,0),'Appendix 3b. nax IBGE 2019'!$E$5:$M$1850,9,FALSE)</f>
        <v>74.666238965322307</v>
      </c>
      <c r="H603" s="239">
        <f>INDEX(Summary!$N$5:$Y$88,MATCH(_xlfn.CONCAT(D603,0),Summary!$N$5:$N$88,0),MATCH($H$3,Summary!$N$4:$Y$4,0))</f>
        <v>76.013285463893837</v>
      </c>
      <c r="I603" s="240">
        <f t="shared" si="38"/>
        <v>1.804090466103625E-2</v>
      </c>
      <c r="J603" s="241">
        <f t="shared" si="39"/>
        <v>1.3470464985715294</v>
      </c>
      <c r="K603" s="242">
        <f t="shared" si="37"/>
        <v>76.013285463893823</v>
      </c>
      <c r="L603" s="241"/>
    </row>
    <row r="604" spans="1:12" x14ac:dyDescent="0.2">
      <c r="A604" t="s">
        <v>50</v>
      </c>
      <c r="B604" t="s">
        <v>48</v>
      </c>
      <c r="C604">
        <v>2000</v>
      </c>
      <c r="D604" t="str">
        <f t="shared" si="36"/>
        <v>MAFemale</v>
      </c>
      <c r="E604">
        <v>69.360524549119006</v>
      </c>
      <c r="F604" s="37">
        <f>VLOOKUP(_xlfn.CONCAT(D604,0),'Appendix 4. 2020 IBGE LT'!$E$6:$M$1685,9,FALSE)</f>
        <v>75.570038349233016</v>
      </c>
      <c r="G604" s="37">
        <f>VLOOKUP(_xlfn.CONCAT(D604,0),'Appendix 3b. nax IBGE 2019'!$E$5:$M$1850,9,FALSE)</f>
        <v>75.317783589899193</v>
      </c>
      <c r="H604" s="239">
        <f>INDEX(Summary!$N$5:$Y$88,MATCH(_xlfn.CONCAT(D604,0),Summary!$N$5:$N$88,0),MATCH($H$3,Summary!$N$4:$Y$4,0))</f>
        <v>81.017653204647317</v>
      </c>
      <c r="I604" s="240">
        <f t="shared" si="38"/>
        <v>7.5677606842277409E-2</v>
      </c>
      <c r="J604" s="241">
        <f t="shared" si="39"/>
        <v>5.2490385072023589</v>
      </c>
      <c r="K604" s="242">
        <f t="shared" si="37"/>
        <v>74.609563056321363</v>
      </c>
      <c r="L604" s="241"/>
    </row>
    <row r="605" spans="1:12" x14ac:dyDescent="0.2">
      <c r="A605" t="s">
        <v>50</v>
      </c>
      <c r="B605" t="s">
        <v>48</v>
      </c>
      <c r="C605">
        <v>2001</v>
      </c>
      <c r="D605" t="str">
        <f t="shared" si="36"/>
        <v>MAFemale</v>
      </c>
      <c r="E605">
        <v>69.7253508865535</v>
      </c>
      <c r="F605" s="37">
        <f>VLOOKUP(_xlfn.CONCAT(D605,0),'Appendix 4. 2020 IBGE LT'!$E$6:$M$1685,9,FALSE)</f>
        <v>75.570038349233016</v>
      </c>
      <c r="G605" s="37">
        <f>VLOOKUP(_xlfn.CONCAT(D605,0),'Appendix 3b. nax IBGE 2019'!$E$5:$M$1850,9,FALSE)</f>
        <v>75.317783589899193</v>
      </c>
      <c r="H605" s="239">
        <f>INDEX(Summary!$N$5:$Y$88,MATCH(_xlfn.CONCAT(D605,0),Summary!$N$5:$N$88,0),MATCH($H$3,Summary!$N$4:$Y$4,0))</f>
        <v>81.017653204647317</v>
      </c>
      <c r="I605" s="240">
        <f t="shared" si="38"/>
        <v>7.5677606842277409E-2</v>
      </c>
      <c r="J605" s="241">
        <f t="shared" si="39"/>
        <v>5.2766476913324345</v>
      </c>
      <c r="K605" s="242">
        <f t="shared" si="37"/>
        <v>75.001998577885928</v>
      </c>
      <c r="L605" s="241"/>
    </row>
    <row r="606" spans="1:12" x14ac:dyDescent="0.2">
      <c r="A606" t="s">
        <v>50</v>
      </c>
      <c r="B606" t="s">
        <v>48</v>
      </c>
      <c r="C606">
        <v>2002</v>
      </c>
      <c r="D606" t="str">
        <f t="shared" si="36"/>
        <v>MAFemale</v>
      </c>
      <c r="E606">
        <v>70.085249474494304</v>
      </c>
      <c r="F606" s="37">
        <f>VLOOKUP(_xlfn.CONCAT(D606,0),'Appendix 4. 2020 IBGE LT'!$E$6:$M$1685,9,FALSE)</f>
        <v>75.570038349233016</v>
      </c>
      <c r="G606" s="37">
        <f>VLOOKUP(_xlfn.CONCAT(D606,0),'Appendix 3b. nax IBGE 2019'!$E$5:$M$1850,9,FALSE)</f>
        <v>75.317783589899193</v>
      </c>
      <c r="H606" s="239">
        <f>INDEX(Summary!$N$5:$Y$88,MATCH(_xlfn.CONCAT(D606,0),Summary!$N$5:$N$88,0),MATCH($H$3,Summary!$N$4:$Y$4,0))</f>
        <v>81.017653204647317</v>
      </c>
      <c r="I606" s="240">
        <f t="shared" si="38"/>
        <v>7.5677606842277409E-2</v>
      </c>
      <c r="J606" s="241">
        <f t="shared" si="39"/>
        <v>5.3038839551737089</v>
      </c>
      <c r="K606" s="242">
        <f t="shared" si="37"/>
        <v>75.389133429668007</v>
      </c>
      <c r="L606" s="241"/>
    </row>
    <row r="607" spans="1:12" x14ac:dyDescent="0.2">
      <c r="A607" t="s">
        <v>50</v>
      </c>
      <c r="B607" t="s">
        <v>48</v>
      </c>
      <c r="C607">
        <v>2003</v>
      </c>
      <c r="D607" t="str">
        <f t="shared" si="36"/>
        <v>MAFemale</v>
      </c>
      <c r="E607">
        <v>70.440043397508603</v>
      </c>
      <c r="F607" s="37">
        <f>VLOOKUP(_xlfn.CONCAT(D607,0),'Appendix 4. 2020 IBGE LT'!$E$6:$M$1685,9,FALSE)</f>
        <v>75.570038349233016</v>
      </c>
      <c r="G607" s="37">
        <f>VLOOKUP(_xlfn.CONCAT(D607,0),'Appendix 3b. nax IBGE 2019'!$E$5:$M$1850,9,FALSE)</f>
        <v>75.317783589899193</v>
      </c>
      <c r="H607" s="239">
        <f>INDEX(Summary!$N$5:$Y$88,MATCH(_xlfn.CONCAT(D607,0),Summary!$N$5:$N$88,0),MATCH($H$3,Summary!$N$4:$Y$4,0))</f>
        <v>81.017653204647317</v>
      </c>
      <c r="I607" s="240">
        <f t="shared" si="38"/>
        <v>7.5677606842277409E-2</v>
      </c>
      <c r="J607" s="241">
        <f t="shared" si="39"/>
        <v>5.3307339101896147</v>
      </c>
      <c r="K607" s="242">
        <f t="shared" si="37"/>
        <v>75.770777307698211</v>
      </c>
      <c r="L607" s="241"/>
    </row>
    <row r="608" spans="1:12" x14ac:dyDescent="0.2">
      <c r="A608" t="s">
        <v>50</v>
      </c>
      <c r="B608" t="s">
        <v>48</v>
      </c>
      <c r="C608">
        <v>2004</v>
      </c>
      <c r="D608" t="str">
        <f t="shared" si="36"/>
        <v>MAFemale</v>
      </c>
      <c r="E608">
        <v>70.789562838533598</v>
      </c>
      <c r="F608" s="37">
        <f>VLOOKUP(_xlfn.CONCAT(D608,0),'Appendix 4. 2020 IBGE LT'!$E$6:$M$1685,9,FALSE)</f>
        <v>75.570038349233016</v>
      </c>
      <c r="G608" s="37">
        <f>VLOOKUP(_xlfn.CONCAT(D608,0),'Appendix 3b. nax IBGE 2019'!$E$5:$M$1850,9,FALSE)</f>
        <v>75.317783589899193</v>
      </c>
      <c r="H608" s="239">
        <f>INDEX(Summary!$N$5:$Y$88,MATCH(_xlfn.CONCAT(D608,0),Summary!$N$5:$N$88,0),MATCH($H$3,Summary!$N$4:$Y$4,0))</f>
        <v>81.017653204647317</v>
      </c>
      <c r="I608" s="240">
        <f t="shared" si="38"/>
        <v>7.5677606842277409E-2</v>
      </c>
      <c r="J608" s="241">
        <f t="shared" si="39"/>
        <v>5.3571847050312371</v>
      </c>
      <c r="K608" s="242">
        <f t="shared" si="37"/>
        <v>76.146747543564828</v>
      </c>
      <c r="L608" s="241"/>
    </row>
    <row r="609" spans="1:12" x14ac:dyDescent="0.2">
      <c r="A609" t="s">
        <v>50</v>
      </c>
      <c r="B609" t="s">
        <v>48</v>
      </c>
      <c r="C609">
        <v>2005</v>
      </c>
      <c r="D609" t="str">
        <f t="shared" si="36"/>
        <v>MAFemale</v>
      </c>
      <c r="E609">
        <v>71.133646899237206</v>
      </c>
      <c r="F609" s="37">
        <f>VLOOKUP(_xlfn.CONCAT(D609,0),'Appendix 4. 2020 IBGE LT'!$E$6:$M$1685,9,FALSE)</f>
        <v>75.570038349233016</v>
      </c>
      <c r="G609" s="37">
        <f>VLOOKUP(_xlfn.CONCAT(D609,0),'Appendix 3b. nax IBGE 2019'!$E$5:$M$1850,9,FALSE)</f>
        <v>75.317783589899193</v>
      </c>
      <c r="H609" s="239">
        <f>INDEX(Summary!$N$5:$Y$88,MATCH(_xlfn.CONCAT(D609,0),Summary!$N$5:$N$88,0),MATCH($H$3,Summary!$N$4:$Y$4,0))</f>
        <v>81.017653204647317</v>
      </c>
      <c r="I609" s="240">
        <f t="shared" si="38"/>
        <v>7.5677606842277409E-2</v>
      </c>
      <c r="J609" s="241">
        <f t="shared" si="39"/>
        <v>5.383224163297859</v>
      </c>
      <c r="K609" s="242">
        <f t="shared" si="37"/>
        <v>76.51687106253506</v>
      </c>
      <c r="L609" s="241"/>
    </row>
    <row r="610" spans="1:12" x14ac:dyDescent="0.2">
      <c r="A610" t="s">
        <v>50</v>
      </c>
      <c r="B610" t="s">
        <v>48</v>
      </c>
      <c r="C610">
        <v>2006</v>
      </c>
      <c r="D610" t="str">
        <f t="shared" si="36"/>
        <v>MAFemale</v>
      </c>
      <c r="E610">
        <v>71.472145272718294</v>
      </c>
      <c r="F610" s="37">
        <f>VLOOKUP(_xlfn.CONCAT(D610,0),'Appendix 4. 2020 IBGE LT'!$E$6:$M$1685,9,FALSE)</f>
        <v>75.570038349233016</v>
      </c>
      <c r="G610" s="37">
        <f>VLOOKUP(_xlfn.CONCAT(D610,0),'Appendix 3b. nax IBGE 2019'!$E$5:$M$1850,9,FALSE)</f>
        <v>75.317783589899193</v>
      </c>
      <c r="H610" s="239">
        <f>INDEX(Summary!$N$5:$Y$88,MATCH(_xlfn.CONCAT(D610,0),Summary!$N$5:$N$88,0),MATCH($H$3,Summary!$N$4:$Y$4,0))</f>
        <v>81.017653204647317</v>
      </c>
      <c r="I610" s="240">
        <f t="shared" si="38"/>
        <v>7.5677606842277409E-2</v>
      </c>
      <c r="J610" s="241">
        <f t="shared" si="39"/>
        <v>5.4088409101229109</v>
      </c>
      <c r="K610" s="242">
        <f t="shared" si="37"/>
        <v>76.880986182841198</v>
      </c>
      <c r="L610" s="241"/>
    </row>
    <row r="611" spans="1:12" x14ac:dyDescent="0.2">
      <c r="A611" t="s">
        <v>50</v>
      </c>
      <c r="B611" t="s">
        <v>48</v>
      </c>
      <c r="C611">
        <v>2007</v>
      </c>
      <c r="D611" t="str">
        <f t="shared" si="36"/>
        <v>MAFemale</v>
      </c>
      <c r="E611">
        <v>71.804919675289398</v>
      </c>
      <c r="F611" s="37">
        <f>VLOOKUP(_xlfn.CONCAT(D611,0),'Appendix 4. 2020 IBGE LT'!$E$6:$M$1685,9,FALSE)</f>
        <v>75.570038349233016</v>
      </c>
      <c r="G611" s="37">
        <f>VLOOKUP(_xlfn.CONCAT(D611,0),'Appendix 3b. nax IBGE 2019'!$E$5:$M$1850,9,FALSE)</f>
        <v>75.317783589899193</v>
      </c>
      <c r="H611" s="239">
        <f>INDEX(Summary!$N$5:$Y$88,MATCH(_xlfn.CONCAT(D611,0),Summary!$N$5:$N$88,0),MATCH($H$3,Summary!$N$4:$Y$4,0))</f>
        <v>81.017653204647317</v>
      </c>
      <c r="I611" s="240">
        <f t="shared" si="38"/>
        <v>7.5677606842277409E-2</v>
      </c>
      <c r="J611" s="241">
        <f t="shared" si="39"/>
        <v>5.434024480527861</v>
      </c>
      <c r="K611" s="242">
        <f t="shared" si="37"/>
        <v>77.238944155817265</v>
      </c>
      <c r="L611" s="241"/>
    </row>
    <row r="612" spans="1:12" x14ac:dyDescent="0.2">
      <c r="A612" t="s">
        <v>50</v>
      </c>
      <c r="B612" t="s">
        <v>48</v>
      </c>
      <c r="C612">
        <v>2008</v>
      </c>
      <c r="D612" t="str">
        <f t="shared" si="36"/>
        <v>MAFemale</v>
      </c>
      <c r="E612">
        <v>72.131844982798199</v>
      </c>
      <c r="F612" s="37">
        <f>VLOOKUP(_xlfn.CONCAT(D612,0),'Appendix 4. 2020 IBGE LT'!$E$6:$M$1685,9,FALSE)</f>
        <v>75.570038349233016</v>
      </c>
      <c r="G612" s="37">
        <f>VLOOKUP(_xlfn.CONCAT(D612,0),'Appendix 3b. nax IBGE 2019'!$E$5:$M$1850,9,FALSE)</f>
        <v>75.317783589899193</v>
      </c>
      <c r="H612" s="239">
        <f>INDEX(Summary!$N$5:$Y$88,MATCH(_xlfn.CONCAT(D612,0),Summary!$N$5:$N$88,0),MATCH($H$3,Summary!$N$4:$Y$4,0))</f>
        <v>81.017653204647317</v>
      </c>
      <c r="I612" s="240">
        <f t="shared" si="38"/>
        <v>7.5677606842277409E-2</v>
      </c>
      <c r="J612" s="241">
        <f t="shared" si="39"/>
        <v>5.4587654054163028</v>
      </c>
      <c r="K612" s="242">
        <f t="shared" si="37"/>
        <v>77.5906103882145</v>
      </c>
      <c r="L612" s="241"/>
    </row>
    <row r="613" spans="1:12" x14ac:dyDescent="0.2">
      <c r="A613" t="s">
        <v>50</v>
      </c>
      <c r="B613" t="s">
        <v>48</v>
      </c>
      <c r="C613">
        <v>2009</v>
      </c>
      <c r="D613" t="str">
        <f t="shared" si="36"/>
        <v>MAFemale</v>
      </c>
      <c r="E613">
        <v>72.451757401992595</v>
      </c>
      <c r="F613" s="37">
        <f>VLOOKUP(_xlfn.CONCAT(D613,0),'Appendix 4. 2020 IBGE LT'!$E$6:$M$1685,9,FALSE)</f>
        <v>75.570038349233016</v>
      </c>
      <c r="G613" s="37">
        <f>VLOOKUP(_xlfn.CONCAT(D613,0),'Appendix 3b. nax IBGE 2019'!$E$5:$M$1850,9,FALSE)</f>
        <v>75.317783589899193</v>
      </c>
      <c r="H613" s="239">
        <f>INDEX(Summary!$N$5:$Y$88,MATCH(_xlfn.CONCAT(D613,0),Summary!$N$5:$N$88,0),MATCH($H$3,Summary!$N$4:$Y$4,0))</f>
        <v>81.017653204647317</v>
      </c>
      <c r="I613" s="240">
        <f t="shared" si="38"/>
        <v>7.5677606842277409E-2</v>
      </c>
      <c r="J613" s="241">
        <f t="shared" si="39"/>
        <v>5.4829756117000574</v>
      </c>
      <c r="K613" s="242">
        <f t="shared" si="37"/>
        <v>77.93473301369265</v>
      </c>
      <c r="L613" s="241"/>
    </row>
    <row r="614" spans="1:12" x14ac:dyDescent="0.2">
      <c r="A614" t="s">
        <v>50</v>
      </c>
      <c r="B614" t="s">
        <v>48</v>
      </c>
      <c r="C614">
        <v>2010</v>
      </c>
      <c r="D614" t="str">
        <f t="shared" si="36"/>
        <v>MAFemale</v>
      </c>
      <c r="E614">
        <v>72.767718247925004</v>
      </c>
      <c r="F614" s="37">
        <f>VLOOKUP(_xlfn.CONCAT(D614,0),'Appendix 4. 2020 IBGE LT'!$E$6:$M$1685,9,FALSE)</f>
        <v>75.570038349233016</v>
      </c>
      <c r="G614" s="37">
        <f>VLOOKUP(_xlfn.CONCAT(D614,0),'Appendix 3b. nax IBGE 2019'!$E$5:$M$1850,9,FALSE)</f>
        <v>75.317783589899193</v>
      </c>
      <c r="H614" s="239">
        <f>INDEX(Summary!$N$5:$Y$88,MATCH(_xlfn.CONCAT(D614,0),Summary!$N$5:$N$88,0),MATCH($H$3,Summary!$N$4:$Y$4,0))</f>
        <v>81.017653204647317</v>
      </c>
      <c r="I614" s="240">
        <f t="shared" si="38"/>
        <v>7.5677606842277409E-2</v>
      </c>
      <c r="J614" s="241">
        <f t="shared" si="39"/>
        <v>5.5068867723760837</v>
      </c>
      <c r="K614" s="242">
        <f t="shared" si="37"/>
        <v>78.274605020301081</v>
      </c>
      <c r="L614" s="241"/>
    </row>
    <row r="615" spans="1:12" x14ac:dyDescent="0.2">
      <c r="A615" t="s">
        <v>50</v>
      </c>
      <c r="B615" t="s">
        <v>48</v>
      </c>
      <c r="C615">
        <v>2011</v>
      </c>
      <c r="D615" t="str">
        <f t="shared" si="36"/>
        <v>MAFemale</v>
      </c>
      <c r="E615">
        <v>73.074168445835198</v>
      </c>
      <c r="F615" s="37">
        <f>VLOOKUP(_xlfn.CONCAT(D615,0),'Appendix 4. 2020 IBGE LT'!$E$6:$M$1685,9,FALSE)</f>
        <v>75.570038349233016</v>
      </c>
      <c r="G615" s="37">
        <f>VLOOKUP(_xlfn.CONCAT(D615,0),'Appendix 3b. nax IBGE 2019'!$E$5:$M$1850,9,FALSE)</f>
        <v>75.317783589899193</v>
      </c>
      <c r="H615" s="239">
        <f>INDEX(Summary!$N$5:$Y$88,MATCH(_xlfn.CONCAT(D615,0),Summary!$N$5:$N$88,0),MATCH($H$3,Summary!$N$4:$Y$4,0))</f>
        <v>81.017653204647317</v>
      </c>
      <c r="I615" s="240">
        <f t="shared" si="38"/>
        <v>7.5677606842277409E-2</v>
      </c>
      <c r="J615" s="241">
        <f t="shared" si="39"/>
        <v>5.5300781899702693</v>
      </c>
      <c r="K615" s="242">
        <f t="shared" si="37"/>
        <v>78.604246635805467</v>
      </c>
      <c r="L615" s="241"/>
    </row>
    <row r="616" spans="1:12" x14ac:dyDescent="0.2">
      <c r="A616" t="s">
        <v>50</v>
      </c>
      <c r="B616" t="s">
        <v>48</v>
      </c>
      <c r="C616">
        <v>2012</v>
      </c>
      <c r="D616" t="str">
        <f t="shared" si="36"/>
        <v>MAFemale</v>
      </c>
      <c r="E616">
        <v>73.377173830469204</v>
      </c>
      <c r="F616" s="37">
        <f>VLOOKUP(_xlfn.CONCAT(D616,0),'Appendix 4. 2020 IBGE LT'!$E$6:$M$1685,9,FALSE)</f>
        <v>75.570038349233016</v>
      </c>
      <c r="G616" s="37">
        <f>VLOOKUP(_xlfn.CONCAT(D616,0),'Appendix 3b. nax IBGE 2019'!$E$5:$M$1850,9,FALSE)</f>
        <v>75.317783589899193</v>
      </c>
      <c r="H616" s="239">
        <f>INDEX(Summary!$N$5:$Y$88,MATCH(_xlfn.CONCAT(D616,0),Summary!$N$5:$N$88,0),MATCH($H$3,Summary!$N$4:$Y$4,0))</f>
        <v>81.017653204647317</v>
      </c>
      <c r="I616" s="240">
        <f t="shared" si="38"/>
        <v>7.5677606842277409E-2</v>
      </c>
      <c r="J616" s="241">
        <f t="shared" si="39"/>
        <v>5.5530089123396946</v>
      </c>
      <c r="K616" s="242">
        <f t="shared" si="37"/>
        <v>78.930182742808896</v>
      </c>
      <c r="L616" s="241"/>
    </row>
    <row r="617" spans="1:12" x14ac:dyDescent="0.2">
      <c r="A617" t="s">
        <v>50</v>
      </c>
      <c r="B617" t="s">
        <v>48</v>
      </c>
      <c r="C617">
        <v>2013</v>
      </c>
      <c r="D617" t="str">
        <f t="shared" si="36"/>
        <v>MAFemale</v>
      </c>
      <c r="E617">
        <v>73.672705199956596</v>
      </c>
      <c r="F617" s="37">
        <f>VLOOKUP(_xlfn.CONCAT(D617,0),'Appendix 4. 2020 IBGE LT'!$E$6:$M$1685,9,FALSE)</f>
        <v>75.570038349233016</v>
      </c>
      <c r="G617" s="37">
        <f>VLOOKUP(_xlfn.CONCAT(D617,0),'Appendix 3b. nax IBGE 2019'!$E$5:$M$1850,9,FALSE)</f>
        <v>75.317783589899193</v>
      </c>
      <c r="H617" s="239">
        <f>INDEX(Summary!$N$5:$Y$88,MATCH(_xlfn.CONCAT(D617,0),Summary!$N$5:$N$88,0),MATCH($H$3,Summary!$N$4:$Y$4,0))</f>
        <v>81.017653204647317</v>
      </c>
      <c r="I617" s="240">
        <f t="shared" si="38"/>
        <v>7.5677606842277409E-2</v>
      </c>
      <c r="J617" s="241">
        <f t="shared" si="39"/>
        <v>5.5753740191293213</v>
      </c>
      <c r="K617" s="242">
        <f t="shared" si="37"/>
        <v>79.248079219085923</v>
      </c>
      <c r="L617" s="241"/>
    </row>
    <row r="618" spans="1:12" x14ac:dyDescent="0.2">
      <c r="A618" t="s">
        <v>50</v>
      </c>
      <c r="B618" t="s">
        <v>48</v>
      </c>
      <c r="C618">
        <v>2014</v>
      </c>
      <c r="D618" t="str">
        <f t="shared" si="36"/>
        <v>MAFemale</v>
      </c>
      <c r="E618">
        <v>73.962059427582503</v>
      </c>
      <c r="F618" s="37">
        <f>VLOOKUP(_xlfn.CONCAT(D618,0),'Appendix 4. 2020 IBGE LT'!$E$6:$M$1685,9,FALSE)</f>
        <v>75.570038349233016</v>
      </c>
      <c r="G618" s="37">
        <f>VLOOKUP(_xlfn.CONCAT(D618,0),'Appendix 3b. nax IBGE 2019'!$E$5:$M$1850,9,FALSE)</f>
        <v>75.317783589899193</v>
      </c>
      <c r="H618" s="239">
        <f>INDEX(Summary!$N$5:$Y$88,MATCH(_xlfn.CONCAT(D618,0),Summary!$N$5:$N$88,0),MATCH($H$3,Summary!$N$4:$Y$4,0))</f>
        <v>81.017653204647317</v>
      </c>
      <c r="I618" s="240">
        <f t="shared" si="38"/>
        <v>7.5677606842277409E-2</v>
      </c>
      <c r="J618" s="241">
        <f t="shared" si="39"/>
        <v>5.5972716546057457</v>
      </c>
      <c r="K618" s="242">
        <f t="shared" si="37"/>
        <v>79.559331082188251</v>
      </c>
      <c r="L618" s="241"/>
    </row>
    <row r="619" spans="1:12" x14ac:dyDescent="0.2">
      <c r="A619" t="s">
        <v>50</v>
      </c>
      <c r="B619" t="s">
        <v>48</v>
      </c>
      <c r="C619">
        <v>2015</v>
      </c>
      <c r="D619" t="str">
        <f t="shared" si="36"/>
        <v>MAFemale</v>
      </c>
      <c r="E619">
        <v>74.245215665261199</v>
      </c>
      <c r="F619" s="37">
        <f>VLOOKUP(_xlfn.CONCAT(D619,0),'Appendix 4. 2020 IBGE LT'!$E$6:$M$1685,9,FALSE)</f>
        <v>75.570038349233016</v>
      </c>
      <c r="G619" s="37">
        <f>VLOOKUP(_xlfn.CONCAT(D619,0),'Appendix 3b. nax IBGE 2019'!$E$5:$M$1850,9,FALSE)</f>
        <v>75.317783589899193</v>
      </c>
      <c r="H619" s="239">
        <f>INDEX(Summary!$N$5:$Y$88,MATCH(_xlfn.CONCAT(D619,0),Summary!$N$5:$N$88,0),MATCH($H$3,Summary!$N$4:$Y$4,0))</f>
        <v>81.017653204647317</v>
      </c>
      <c r="I619" s="240">
        <f t="shared" si="38"/>
        <v>7.5677606842277409E-2</v>
      </c>
      <c r="J619" s="241">
        <f t="shared" si="39"/>
        <v>5.6187002410357332</v>
      </c>
      <c r="K619" s="242">
        <f t="shared" si="37"/>
        <v>79.863915906296938</v>
      </c>
      <c r="L619" s="241"/>
    </row>
    <row r="620" spans="1:12" x14ac:dyDescent="0.2">
      <c r="A620" t="s">
        <v>50</v>
      </c>
      <c r="B620" t="s">
        <v>48</v>
      </c>
      <c r="C620">
        <v>2016</v>
      </c>
      <c r="D620" t="str">
        <f t="shared" si="36"/>
        <v>MAFemale</v>
      </c>
      <c r="E620">
        <v>74.523814216986594</v>
      </c>
      <c r="F620" s="37">
        <f>VLOOKUP(_xlfn.CONCAT(D620,0),'Appendix 4. 2020 IBGE LT'!$E$6:$M$1685,9,FALSE)</f>
        <v>75.570038349233016</v>
      </c>
      <c r="G620" s="37">
        <f>VLOOKUP(_xlfn.CONCAT(D620,0),'Appendix 3b. nax IBGE 2019'!$E$5:$M$1850,9,FALSE)</f>
        <v>75.317783589899193</v>
      </c>
      <c r="H620" s="239">
        <f>INDEX(Summary!$N$5:$Y$88,MATCH(_xlfn.CONCAT(D620,0),Summary!$N$5:$N$88,0),MATCH($H$3,Summary!$N$4:$Y$4,0))</f>
        <v>81.017653204647317</v>
      </c>
      <c r="I620" s="240">
        <f t="shared" si="38"/>
        <v>7.5677606842277409E-2</v>
      </c>
      <c r="J620" s="241">
        <f t="shared" si="39"/>
        <v>5.6397839127000351</v>
      </c>
      <c r="K620" s="242">
        <f t="shared" si="37"/>
        <v>80.163598129686633</v>
      </c>
      <c r="L620" s="241"/>
    </row>
    <row r="621" spans="1:12" x14ac:dyDescent="0.2">
      <c r="A621" t="s">
        <v>50</v>
      </c>
      <c r="B621" t="s">
        <v>48</v>
      </c>
      <c r="C621">
        <v>2017</v>
      </c>
      <c r="D621" t="str">
        <f t="shared" si="36"/>
        <v>MAFemale</v>
      </c>
      <c r="E621">
        <v>74.794695461777195</v>
      </c>
      <c r="F621" s="37">
        <f>VLOOKUP(_xlfn.CONCAT(D621,0),'Appendix 4. 2020 IBGE LT'!$E$6:$M$1685,9,FALSE)</f>
        <v>75.570038349233016</v>
      </c>
      <c r="G621" s="37">
        <f>VLOOKUP(_xlfn.CONCAT(D621,0),'Appendix 3b. nax IBGE 2019'!$E$5:$M$1850,9,FALSE)</f>
        <v>75.317783589899193</v>
      </c>
      <c r="H621" s="239">
        <f>INDEX(Summary!$N$5:$Y$88,MATCH(_xlfn.CONCAT(D621,0),Summary!$N$5:$N$88,0),MATCH($H$3,Summary!$N$4:$Y$4,0))</f>
        <v>81.017653204647317</v>
      </c>
      <c r="I621" s="240">
        <f t="shared" si="38"/>
        <v>7.5677606842277409E-2</v>
      </c>
      <c r="J621" s="241">
        <f t="shared" si="39"/>
        <v>5.6602835570442451</v>
      </c>
      <c r="K621" s="242">
        <f t="shared" si="37"/>
        <v>80.454979018821433</v>
      </c>
      <c r="L621" s="241"/>
    </row>
    <row r="622" spans="1:12" x14ac:dyDescent="0.2">
      <c r="A622" t="s">
        <v>50</v>
      </c>
      <c r="B622" t="s">
        <v>48</v>
      </c>
      <c r="C622">
        <v>2018</v>
      </c>
      <c r="D622" t="str">
        <f t="shared" si="36"/>
        <v>MAFemale</v>
      </c>
      <c r="E622">
        <v>75.059345323350598</v>
      </c>
      <c r="F622" s="37">
        <f>VLOOKUP(_xlfn.CONCAT(D622,0),'Appendix 4. 2020 IBGE LT'!$E$6:$M$1685,9,FALSE)</f>
        <v>75.570038349233016</v>
      </c>
      <c r="G622" s="37">
        <f>VLOOKUP(_xlfn.CONCAT(D622,0),'Appendix 3b. nax IBGE 2019'!$E$5:$M$1850,9,FALSE)</f>
        <v>75.317783589899193</v>
      </c>
      <c r="H622" s="239">
        <f>INDEX(Summary!$N$5:$Y$88,MATCH(_xlfn.CONCAT(D622,0),Summary!$N$5:$N$88,0),MATCH($H$3,Summary!$N$4:$Y$4,0))</f>
        <v>81.017653204647317</v>
      </c>
      <c r="I622" s="240">
        <f t="shared" si="38"/>
        <v>7.5677606842277409E-2</v>
      </c>
      <c r="J622" s="241">
        <f t="shared" si="39"/>
        <v>5.68031162521926</v>
      </c>
      <c r="K622" s="242">
        <f t="shared" si="37"/>
        <v>80.739656948569859</v>
      </c>
      <c r="L622" s="241"/>
    </row>
    <row r="623" spans="1:12" x14ac:dyDescent="0.2">
      <c r="A623" t="s">
        <v>50</v>
      </c>
      <c r="B623" t="s">
        <v>48</v>
      </c>
      <c r="C623">
        <v>2019</v>
      </c>
      <c r="D623" t="str">
        <f t="shared" si="36"/>
        <v>MAFemale</v>
      </c>
      <c r="E623">
        <v>75.317783589899193</v>
      </c>
      <c r="F623" s="37">
        <f>VLOOKUP(_xlfn.CONCAT(D623,0),'Appendix 4. 2020 IBGE LT'!$E$6:$M$1685,9,FALSE)</f>
        <v>75.570038349233016</v>
      </c>
      <c r="G623" s="37">
        <f>VLOOKUP(_xlfn.CONCAT(D623,0),'Appendix 3b. nax IBGE 2019'!$E$5:$M$1850,9,FALSE)</f>
        <v>75.317783589899193</v>
      </c>
      <c r="H623" s="239">
        <f>INDEX(Summary!$N$5:$Y$88,MATCH(_xlfn.CONCAT(D623,0),Summary!$N$5:$N$88,0),MATCH($H$3,Summary!$N$4:$Y$4,0))</f>
        <v>81.017653204647317</v>
      </c>
      <c r="I623" s="240">
        <f t="shared" si="38"/>
        <v>7.5677606842277409E-2</v>
      </c>
      <c r="J623" s="241">
        <f t="shared" si="39"/>
        <v>5.699869614748124</v>
      </c>
      <c r="K623" s="242">
        <f t="shared" si="37"/>
        <v>81.017653204647317</v>
      </c>
      <c r="L623" s="241"/>
    </row>
    <row r="624" spans="1:12" x14ac:dyDescent="0.2">
      <c r="A624" t="s">
        <v>50</v>
      </c>
      <c r="B624" t="s">
        <v>47</v>
      </c>
      <c r="C624">
        <v>2000</v>
      </c>
      <c r="D624" t="str">
        <f t="shared" si="36"/>
        <v>MAMale</v>
      </c>
      <c r="E624">
        <v>61.775787048963998</v>
      </c>
      <c r="F624" s="37">
        <f>VLOOKUP(_xlfn.CONCAT(D624,0),'Appendix 4. 2020 IBGE LT'!$E$6:$M$1685,9,FALSE)</f>
        <v>67.959289248429002</v>
      </c>
      <c r="G624" s="37">
        <f>VLOOKUP(_xlfn.CONCAT(D624,0),'Appendix 3b. nax IBGE 2019'!$E$5:$M$1850,9,FALSE)</f>
        <v>67.689582850733032</v>
      </c>
      <c r="H624" s="239">
        <f>INDEX(Summary!$N$5:$Y$88,MATCH(_xlfn.CONCAT(D624,0),Summary!$N$5:$N$88,0),MATCH($H$3,Summary!$N$4:$Y$4,0))</f>
        <v>73.660131999264607</v>
      </c>
      <c r="I624" s="240">
        <f t="shared" si="38"/>
        <v>8.8204844779404892E-2</v>
      </c>
      <c r="J624" s="241">
        <f t="shared" si="39"/>
        <v>5.4489237077794401</v>
      </c>
      <c r="K624" s="242">
        <f t="shared" si="37"/>
        <v>67.224710756743434</v>
      </c>
      <c r="L624" s="241"/>
    </row>
    <row r="625" spans="1:12" x14ac:dyDescent="0.2">
      <c r="A625" t="s">
        <v>50</v>
      </c>
      <c r="B625" t="s">
        <v>47</v>
      </c>
      <c r="C625">
        <v>2001</v>
      </c>
      <c r="D625" t="str">
        <f t="shared" si="36"/>
        <v>MAMale</v>
      </c>
      <c r="E625">
        <v>62.1187649668868</v>
      </c>
      <c r="F625" s="37">
        <f>VLOOKUP(_xlfn.CONCAT(D625,0),'Appendix 4. 2020 IBGE LT'!$E$6:$M$1685,9,FALSE)</f>
        <v>67.959289248429002</v>
      </c>
      <c r="G625" s="37">
        <f>VLOOKUP(_xlfn.CONCAT(D625,0),'Appendix 3b. nax IBGE 2019'!$E$5:$M$1850,9,FALSE)</f>
        <v>67.689582850733032</v>
      </c>
      <c r="H625" s="239">
        <f>INDEX(Summary!$N$5:$Y$88,MATCH(_xlfn.CONCAT(D625,0),Summary!$N$5:$N$88,0),MATCH($H$3,Summary!$N$4:$Y$4,0))</f>
        <v>73.660131999264607</v>
      </c>
      <c r="I625" s="240">
        <f t="shared" si="38"/>
        <v>8.8204844779404892E-2</v>
      </c>
      <c r="J625" s="241">
        <f t="shared" si="39"/>
        <v>5.4791760217925845</v>
      </c>
      <c r="K625" s="242">
        <f t="shared" si="37"/>
        <v>67.597940988679383</v>
      </c>
      <c r="L625" s="241"/>
    </row>
    <row r="626" spans="1:12" x14ac:dyDescent="0.2">
      <c r="A626" t="s">
        <v>50</v>
      </c>
      <c r="B626" t="s">
        <v>47</v>
      </c>
      <c r="C626">
        <v>2002</v>
      </c>
      <c r="D626" t="str">
        <f t="shared" si="36"/>
        <v>MAMale</v>
      </c>
      <c r="E626">
        <v>62.456783665235001</v>
      </c>
      <c r="F626" s="37">
        <f>VLOOKUP(_xlfn.CONCAT(D626,0),'Appendix 4. 2020 IBGE LT'!$E$6:$M$1685,9,FALSE)</f>
        <v>67.959289248429002</v>
      </c>
      <c r="G626" s="37">
        <f>VLOOKUP(_xlfn.CONCAT(D626,0),'Appendix 3b. nax IBGE 2019'!$E$5:$M$1850,9,FALSE)</f>
        <v>67.689582850733032</v>
      </c>
      <c r="H626" s="239">
        <f>INDEX(Summary!$N$5:$Y$88,MATCH(_xlfn.CONCAT(D626,0),Summary!$N$5:$N$88,0),MATCH($H$3,Summary!$N$4:$Y$4,0))</f>
        <v>73.660131999264607</v>
      </c>
      <c r="I626" s="240">
        <f t="shared" si="38"/>
        <v>8.8204844779404892E-2</v>
      </c>
      <c r="J626" s="241">
        <f t="shared" si="39"/>
        <v>5.5089909086129243</v>
      </c>
      <c r="K626" s="242">
        <f t="shared" si="37"/>
        <v>67.965774573847924</v>
      </c>
      <c r="L626" s="241"/>
    </row>
    <row r="627" spans="1:12" x14ac:dyDescent="0.2">
      <c r="A627" t="s">
        <v>50</v>
      </c>
      <c r="B627" t="s">
        <v>47</v>
      </c>
      <c r="C627">
        <v>2003</v>
      </c>
      <c r="D627" t="str">
        <f t="shared" si="36"/>
        <v>MAMale</v>
      </c>
      <c r="E627">
        <v>62.7927548138586</v>
      </c>
      <c r="F627" s="37">
        <f>VLOOKUP(_xlfn.CONCAT(D627,0),'Appendix 4. 2020 IBGE LT'!$E$6:$M$1685,9,FALSE)</f>
        <v>67.959289248429002</v>
      </c>
      <c r="G627" s="37">
        <f>VLOOKUP(_xlfn.CONCAT(D627,0),'Appendix 3b. nax IBGE 2019'!$E$5:$M$1850,9,FALSE)</f>
        <v>67.689582850733032</v>
      </c>
      <c r="H627" s="239">
        <f>INDEX(Summary!$N$5:$Y$88,MATCH(_xlfn.CONCAT(D627,0),Summary!$N$5:$N$88,0),MATCH($H$3,Summary!$N$4:$Y$4,0))</f>
        <v>73.660131999264607</v>
      </c>
      <c r="I627" s="240">
        <f t="shared" si="38"/>
        <v>8.8204844779404892E-2</v>
      </c>
      <c r="J627" s="241">
        <f t="shared" si="39"/>
        <v>5.5386251916276272</v>
      </c>
      <c r="K627" s="242">
        <f t="shared" si="37"/>
        <v>68.331380005486224</v>
      </c>
      <c r="L627" s="241"/>
    </row>
    <row r="628" spans="1:12" x14ac:dyDescent="0.2">
      <c r="A628" t="s">
        <v>50</v>
      </c>
      <c r="B628" t="s">
        <v>47</v>
      </c>
      <c r="C628">
        <v>2004</v>
      </c>
      <c r="D628" t="str">
        <f t="shared" si="36"/>
        <v>MAMale</v>
      </c>
      <c r="E628">
        <v>63.125697241769402</v>
      </c>
      <c r="F628" s="37">
        <f>VLOOKUP(_xlfn.CONCAT(D628,0),'Appendix 4. 2020 IBGE LT'!$E$6:$M$1685,9,FALSE)</f>
        <v>67.959289248429002</v>
      </c>
      <c r="G628" s="37">
        <f>VLOOKUP(_xlfn.CONCAT(D628,0),'Appendix 3b. nax IBGE 2019'!$E$5:$M$1850,9,FALSE)</f>
        <v>67.689582850733032</v>
      </c>
      <c r="H628" s="239">
        <f>INDEX(Summary!$N$5:$Y$88,MATCH(_xlfn.CONCAT(D628,0),Summary!$N$5:$N$88,0),MATCH($H$3,Summary!$N$4:$Y$4,0))</f>
        <v>73.660131999264607</v>
      </c>
      <c r="I628" s="240">
        <f t="shared" si="38"/>
        <v>8.8204844779404892E-2</v>
      </c>
      <c r="J628" s="241">
        <f t="shared" si="39"/>
        <v>5.5679923268019778</v>
      </c>
      <c r="K628" s="242">
        <f t="shared" si="37"/>
        <v>68.693689568571386</v>
      </c>
      <c r="L628" s="241"/>
    </row>
    <row r="629" spans="1:12" x14ac:dyDescent="0.2">
      <c r="A629" t="s">
        <v>50</v>
      </c>
      <c r="B629" t="s">
        <v>47</v>
      </c>
      <c r="C629">
        <v>2005</v>
      </c>
      <c r="D629" t="str">
        <f t="shared" si="36"/>
        <v>MAMale</v>
      </c>
      <c r="E629">
        <v>63.457356574721501</v>
      </c>
      <c r="F629" s="37">
        <f>VLOOKUP(_xlfn.CONCAT(D629,0),'Appendix 4. 2020 IBGE LT'!$E$6:$M$1685,9,FALSE)</f>
        <v>67.959289248429002</v>
      </c>
      <c r="G629" s="37">
        <f>VLOOKUP(_xlfn.CONCAT(D629,0),'Appendix 3b. nax IBGE 2019'!$E$5:$M$1850,9,FALSE)</f>
        <v>67.689582850733032</v>
      </c>
      <c r="H629" s="239">
        <f>INDEX(Summary!$N$5:$Y$88,MATCH(_xlfn.CONCAT(D629,0),Summary!$N$5:$N$88,0),MATCH($H$3,Summary!$N$4:$Y$4,0))</f>
        <v>73.660131999264607</v>
      </c>
      <c r="I629" s="240">
        <f t="shared" si="38"/>
        <v>8.8204844779404892E-2</v>
      </c>
      <c r="J629" s="241">
        <f t="shared" si="39"/>
        <v>5.5972462867846584</v>
      </c>
      <c r="K629" s="242">
        <f t="shared" si="37"/>
        <v>69.054602861506154</v>
      </c>
      <c r="L629" s="241"/>
    </row>
    <row r="630" spans="1:12" x14ac:dyDescent="0.2">
      <c r="A630" t="s">
        <v>50</v>
      </c>
      <c r="B630" t="s">
        <v>47</v>
      </c>
      <c r="C630">
        <v>2006</v>
      </c>
      <c r="D630" t="str">
        <f t="shared" si="36"/>
        <v>MAMale</v>
      </c>
      <c r="E630">
        <v>63.783826589560199</v>
      </c>
      <c r="F630" s="37">
        <f>VLOOKUP(_xlfn.CONCAT(D630,0),'Appendix 4. 2020 IBGE LT'!$E$6:$M$1685,9,FALSE)</f>
        <v>67.959289248429002</v>
      </c>
      <c r="G630" s="37">
        <f>VLOOKUP(_xlfn.CONCAT(D630,0),'Appendix 3b. nax IBGE 2019'!$E$5:$M$1850,9,FALSE)</f>
        <v>67.689582850733032</v>
      </c>
      <c r="H630" s="239">
        <f>INDEX(Summary!$N$5:$Y$88,MATCH(_xlfn.CONCAT(D630,0),Summary!$N$5:$N$88,0),MATCH($H$3,Summary!$N$4:$Y$4,0))</f>
        <v>73.660131999264607</v>
      </c>
      <c r="I630" s="240">
        <f t="shared" si="38"/>
        <v>8.8204844779404892E-2</v>
      </c>
      <c r="J630" s="241">
        <f t="shared" si="39"/>
        <v>5.6260425237686356</v>
      </c>
      <c r="K630" s="242">
        <f t="shared" si="37"/>
        <v>69.409869113328838</v>
      </c>
      <c r="L630" s="241"/>
    </row>
    <row r="631" spans="1:12" x14ac:dyDescent="0.2">
      <c r="A631" t="s">
        <v>50</v>
      </c>
      <c r="B631" t="s">
        <v>47</v>
      </c>
      <c r="C631">
        <v>2007</v>
      </c>
      <c r="D631" t="str">
        <f t="shared" si="36"/>
        <v>MAMale</v>
      </c>
      <c r="E631">
        <v>64.107042158013797</v>
      </c>
      <c r="F631" s="37">
        <f>VLOOKUP(_xlfn.CONCAT(D631,0),'Appendix 4. 2020 IBGE LT'!$E$6:$M$1685,9,FALSE)</f>
        <v>67.959289248429002</v>
      </c>
      <c r="G631" s="37">
        <f>VLOOKUP(_xlfn.CONCAT(D631,0),'Appendix 3b. nax IBGE 2019'!$E$5:$M$1850,9,FALSE)</f>
        <v>67.689582850733032</v>
      </c>
      <c r="H631" s="239">
        <f>INDEX(Summary!$N$5:$Y$88,MATCH(_xlfn.CONCAT(D631,0),Summary!$N$5:$N$88,0),MATCH($H$3,Summary!$N$4:$Y$4,0))</f>
        <v>73.660131999264607</v>
      </c>
      <c r="I631" s="240">
        <f t="shared" si="38"/>
        <v>8.8204844779404892E-2</v>
      </c>
      <c r="J631" s="241">
        <f t="shared" si="39"/>
        <v>5.6545517028143726</v>
      </c>
      <c r="K631" s="242">
        <f t="shared" si="37"/>
        <v>69.761593860828171</v>
      </c>
      <c r="L631" s="241"/>
    </row>
    <row r="632" spans="1:12" x14ac:dyDescent="0.2">
      <c r="A632" t="s">
        <v>50</v>
      </c>
      <c r="B632" t="s">
        <v>47</v>
      </c>
      <c r="C632">
        <v>2008</v>
      </c>
      <c r="D632" t="str">
        <f t="shared" si="36"/>
        <v>MAMale</v>
      </c>
      <c r="E632">
        <v>64.426960051089196</v>
      </c>
      <c r="F632" s="37">
        <f>VLOOKUP(_xlfn.CONCAT(D632,0),'Appendix 4. 2020 IBGE LT'!$E$6:$M$1685,9,FALSE)</f>
        <v>67.959289248429002</v>
      </c>
      <c r="G632" s="37">
        <f>VLOOKUP(_xlfn.CONCAT(D632,0),'Appendix 3b. nax IBGE 2019'!$E$5:$M$1850,9,FALSE)</f>
        <v>67.689582850733032</v>
      </c>
      <c r="H632" s="239">
        <f>INDEX(Summary!$N$5:$Y$88,MATCH(_xlfn.CONCAT(D632,0),Summary!$N$5:$N$88,0),MATCH($H$3,Summary!$N$4:$Y$4,0))</f>
        <v>73.660131999264607</v>
      </c>
      <c r="I632" s="240">
        <f t="shared" si="38"/>
        <v>8.8204844779404892E-2</v>
      </c>
      <c r="J632" s="241">
        <f t="shared" si="39"/>
        <v>5.6827700109152426</v>
      </c>
      <c r="K632" s="242">
        <f t="shared" si="37"/>
        <v>70.109730062004445</v>
      </c>
      <c r="L632" s="241"/>
    </row>
    <row r="633" spans="1:12" x14ac:dyDescent="0.2">
      <c r="A633" t="s">
        <v>50</v>
      </c>
      <c r="B633" t="s">
        <v>47</v>
      </c>
      <c r="C633">
        <v>2009</v>
      </c>
      <c r="D633" t="str">
        <f t="shared" si="36"/>
        <v>MAMale</v>
      </c>
      <c r="E633">
        <v>64.744160181142902</v>
      </c>
      <c r="F633" s="37">
        <f>VLOOKUP(_xlfn.CONCAT(D633,0),'Appendix 4. 2020 IBGE LT'!$E$6:$M$1685,9,FALSE)</f>
        <v>67.959289248429002</v>
      </c>
      <c r="G633" s="37">
        <f>VLOOKUP(_xlfn.CONCAT(D633,0),'Appendix 3b. nax IBGE 2019'!$E$5:$M$1850,9,FALSE)</f>
        <v>67.689582850733032</v>
      </c>
      <c r="H633" s="239">
        <f>INDEX(Summary!$N$5:$Y$88,MATCH(_xlfn.CONCAT(D633,0),Summary!$N$5:$N$88,0),MATCH($H$3,Summary!$N$4:$Y$4,0))</f>
        <v>73.660131999264607</v>
      </c>
      <c r="I633" s="240">
        <f t="shared" si="38"/>
        <v>8.8204844779404892E-2</v>
      </c>
      <c r="J633" s="241">
        <f t="shared" si="39"/>
        <v>5.7107485991506364</v>
      </c>
      <c r="K633" s="242">
        <f t="shared" si="37"/>
        <v>70.454908780293536</v>
      </c>
      <c r="L633" s="241"/>
    </row>
    <row r="634" spans="1:12" x14ac:dyDescent="0.2">
      <c r="A634" t="s">
        <v>50</v>
      </c>
      <c r="B634" t="s">
        <v>47</v>
      </c>
      <c r="C634">
        <v>2010</v>
      </c>
      <c r="D634" t="str">
        <f t="shared" si="36"/>
        <v>MAMale</v>
      </c>
      <c r="E634">
        <v>65.056554956356194</v>
      </c>
      <c r="F634" s="37">
        <f>VLOOKUP(_xlfn.CONCAT(D634,0),'Appendix 4. 2020 IBGE LT'!$E$6:$M$1685,9,FALSE)</f>
        <v>67.959289248429002</v>
      </c>
      <c r="G634" s="37">
        <f>VLOOKUP(_xlfn.CONCAT(D634,0),'Appendix 3b. nax IBGE 2019'!$E$5:$M$1850,9,FALSE)</f>
        <v>67.689582850733032</v>
      </c>
      <c r="H634" s="239">
        <f>INDEX(Summary!$N$5:$Y$88,MATCH(_xlfn.CONCAT(D634,0),Summary!$N$5:$N$88,0),MATCH($H$3,Summary!$N$4:$Y$4,0))</f>
        <v>73.660131999264607</v>
      </c>
      <c r="I634" s="240">
        <f t="shared" si="38"/>
        <v>8.8204844779404892E-2</v>
      </c>
      <c r="J634" s="241">
        <f t="shared" si="39"/>
        <v>5.7383033318082219</v>
      </c>
      <c r="K634" s="242">
        <f t="shared" si="37"/>
        <v>70.79485828816442</v>
      </c>
      <c r="L634" s="241"/>
    </row>
    <row r="635" spans="1:12" x14ac:dyDescent="0.2">
      <c r="A635" t="s">
        <v>50</v>
      </c>
      <c r="B635" t="s">
        <v>47</v>
      </c>
      <c r="C635">
        <v>2011</v>
      </c>
      <c r="D635" t="str">
        <f t="shared" si="36"/>
        <v>MAMale</v>
      </c>
      <c r="E635">
        <v>65.367537442894204</v>
      </c>
      <c r="F635" s="37">
        <f>VLOOKUP(_xlfn.CONCAT(D635,0),'Appendix 4. 2020 IBGE LT'!$E$6:$M$1685,9,FALSE)</f>
        <v>67.959289248429002</v>
      </c>
      <c r="G635" s="37">
        <f>VLOOKUP(_xlfn.CONCAT(D635,0),'Appendix 3b. nax IBGE 2019'!$E$5:$M$1850,9,FALSE)</f>
        <v>67.689582850733032</v>
      </c>
      <c r="H635" s="239">
        <f>INDEX(Summary!$N$5:$Y$88,MATCH(_xlfn.CONCAT(D635,0),Summary!$N$5:$N$88,0),MATCH($H$3,Summary!$N$4:$Y$4,0))</f>
        <v>73.660131999264607</v>
      </c>
      <c r="I635" s="240">
        <f t="shared" si="38"/>
        <v>8.8204844779404892E-2</v>
      </c>
      <c r="J635" s="241">
        <f t="shared" si="39"/>
        <v>5.7657334937624203</v>
      </c>
      <c r="K635" s="242">
        <f t="shared" si="37"/>
        <v>71.133270936656629</v>
      </c>
      <c r="L635" s="241"/>
    </row>
    <row r="636" spans="1:12" x14ac:dyDescent="0.2">
      <c r="A636" t="s">
        <v>50</v>
      </c>
      <c r="B636" t="s">
        <v>47</v>
      </c>
      <c r="C636">
        <v>2012</v>
      </c>
      <c r="D636" t="str">
        <f t="shared" si="36"/>
        <v>MAMale</v>
      </c>
      <c r="E636">
        <v>65.673716740394596</v>
      </c>
      <c r="F636" s="37">
        <f>VLOOKUP(_xlfn.CONCAT(D636,0),'Appendix 4. 2020 IBGE LT'!$E$6:$M$1685,9,FALSE)</f>
        <v>67.959289248429002</v>
      </c>
      <c r="G636" s="37">
        <f>VLOOKUP(_xlfn.CONCAT(D636,0),'Appendix 3b. nax IBGE 2019'!$E$5:$M$1850,9,FALSE)</f>
        <v>67.689582850733032</v>
      </c>
      <c r="H636" s="239">
        <f>INDEX(Summary!$N$5:$Y$88,MATCH(_xlfn.CONCAT(D636,0),Summary!$N$5:$N$88,0),MATCH($H$3,Summary!$N$4:$Y$4,0))</f>
        <v>73.660131999264607</v>
      </c>
      <c r="I636" s="240">
        <f t="shared" si="38"/>
        <v>8.8204844779404892E-2</v>
      </c>
      <c r="J636" s="241">
        <f t="shared" si="39"/>
        <v>5.7927399911731099</v>
      </c>
      <c r="K636" s="242">
        <f t="shared" si="37"/>
        <v>71.466456731567703</v>
      </c>
      <c r="L636" s="241"/>
    </row>
    <row r="637" spans="1:12" x14ac:dyDescent="0.2">
      <c r="A637" t="s">
        <v>50</v>
      </c>
      <c r="B637" t="s">
        <v>47</v>
      </c>
      <c r="C637">
        <v>2013</v>
      </c>
      <c r="D637" t="str">
        <f t="shared" si="36"/>
        <v>MAMale</v>
      </c>
      <c r="E637">
        <v>65.975149923932904</v>
      </c>
      <c r="F637" s="37">
        <f>VLOOKUP(_xlfn.CONCAT(D637,0),'Appendix 4. 2020 IBGE LT'!$E$6:$M$1685,9,FALSE)</f>
        <v>67.959289248429002</v>
      </c>
      <c r="G637" s="37">
        <f>VLOOKUP(_xlfn.CONCAT(D637,0),'Appendix 3b. nax IBGE 2019'!$E$5:$M$1850,9,FALSE)</f>
        <v>67.689582850733032</v>
      </c>
      <c r="H637" s="239">
        <f>INDEX(Summary!$N$5:$Y$88,MATCH(_xlfn.CONCAT(D637,0),Summary!$N$5:$N$88,0),MATCH($H$3,Summary!$N$4:$Y$4,0))</f>
        <v>73.660131999264607</v>
      </c>
      <c r="I637" s="240">
        <f t="shared" si="38"/>
        <v>8.8204844779404892E-2</v>
      </c>
      <c r="J637" s="241">
        <f t="shared" si="39"/>
        <v>5.8193278583384682</v>
      </c>
      <c r="K637" s="242">
        <f t="shared" si="37"/>
        <v>71.794477782271372</v>
      </c>
      <c r="L637" s="241"/>
    </row>
    <row r="638" spans="1:12" x14ac:dyDescent="0.2">
      <c r="A638" t="s">
        <v>50</v>
      </c>
      <c r="B638" t="s">
        <v>47</v>
      </c>
      <c r="C638">
        <v>2014</v>
      </c>
      <c r="D638" t="str">
        <f t="shared" si="36"/>
        <v>MAMale</v>
      </c>
      <c r="E638">
        <v>66.2718788524502</v>
      </c>
      <c r="F638" s="37">
        <f>VLOOKUP(_xlfn.CONCAT(D638,0),'Appendix 4. 2020 IBGE LT'!$E$6:$M$1685,9,FALSE)</f>
        <v>67.959289248429002</v>
      </c>
      <c r="G638" s="37">
        <f>VLOOKUP(_xlfn.CONCAT(D638,0),'Appendix 3b. nax IBGE 2019'!$E$5:$M$1850,9,FALSE)</f>
        <v>67.689582850733032</v>
      </c>
      <c r="H638" s="239">
        <f>INDEX(Summary!$N$5:$Y$88,MATCH(_xlfn.CONCAT(D638,0),Summary!$N$5:$N$88,0),MATCH($H$3,Summary!$N$4:$Y$4,0))</f>
        <v>73.660131999264607</v>
      </c>
      <c r="I638" s="240">
        <f t="shared" si="38"/>
        <v>8.8204844779404892E-2</v>
      </c>
      <c r="J638" s="241">
        <f t="shared" si="39"/>
        <v>5.8455007874198959</v>
      </c>
      <c r="K638" s="242">
        <f t="shared" si="37"/>
        <v>72.117379639870094</v>
      </c>
      <c r="L638" s="241"/>
    </row>
    <row r="639" spans="1:12" x14ac:dyDescent="0.2">
      <c r="A639" t="s">
        <v>50</v>
      </c>
      <c r="B639" t="s">
        <v>47</v>
      </c>
      <c r="C639">
        <v>2015</v>
      </c>
      <c r="D639" t="str">
        <f t="shared" si="36"/>
        <v>MAMale</v>
      </c>
      <c r="E639">
        <v>66.563369809686606</v>
      </c>
      <c r="F639" s="37">
        <f>VLOOKUP(_xlfn.CONCAT(D639,0),'Appendix 4. 2020 IBGE LT'!$E$6:$M$1685,9,FALSE)</f>
        <v>67.959289248429002</v>
      </c>
      <c r="G639" s="37">
        <f>VLOOKUP(_xlfn.CONCAT(D639,0),'Appendix 3b. nax IBGE 2019'!$E$5:$M$1850,9,FALSE)</f>
        <v>67.689582850733032</v>
      </c>
      <c r="H639" s="239">
        <f>INDEX(Summary!$N$5:$Y$88,MATCH(_xlfn.CONCAT(D639,0),Summary!$N$5:$N$88,0),MATCH($H$3,Summary!$N$4:$Y$4,0))</f>
        <v>73.660131999264607</v>
      </c>
      <c r="I639" s="240">
        <f t="shared" si="38"/>
        <v>8.8204844779404892E-2</v>
      </c>
      <c r="J639" s="241">
        <f t="shared" si="39"/>
        <v>5.8712117020575327</v>
      </c>
      <c r="K639" s="242">
        <f t="shared" si="37"/>
        <v>72.434581511744142</v>
      </c>
      <c r="L639" s="241"/>
    </row>
    <row r="640" spans="1:12" x14ac:dyDescent="0.2">
      <c r="A640" t="s">
        <v>50</v>
      </c>
      <c r="B640" t="s">
        <v>47</v>
      </c>
      <c r="C640">
        <v>2016</v>
      </c>
      <c r="D640" t="str">
        <f t="shared" si="36"/>
        <v>MAMale</v>
      </c>
      <c r="E640">
        <v>66.851318581537896</v>
      </c>
      <c r="F640" s="37">
        <f>VLOOKUP(_xlfn.CONCAT(D640,0),'Appendix 4. 2020 IBGE LT'!$E$6:$M$1685,9,FALSE)</f>
        <v>67.959289248429002</v>
      </c>
      <c r="G640" s="37">
        <f>VLOOKUP(_xlfn.CONCAT(D640,0),'Appendix 3b. nax IBGE 2019'!$E$5:$M$1850,9,FALSE)</f>
        <v>67.689582850733032</v>
      </c>
      <c r="H640" s="239">
        <f>INDEX(Summary!$N$5:$Y$88,MATCH(_xlfn.CONCAT(D640,0),Summary!$N$5:$N$88,0),MATCH($H$3,Summary!$N$4:$Y$4,0))</f>
        <v>73.660131999264607</v>
      </c>
      <c r="I640" s="240">
        <f t="shared" si="38"/>
        <v>8.8204844779404892E-2</v>
      </c>
      <c r="J640" s="241">
        <f t="shared" si="39"/>
        <v>5.8966101787830958</v>
      </c>
      <c r="K640" s="242">
        <f t="shared" si="37"/>
        <v>72.747928760320988</v>
      </c>
      <c r="L640" s="241"/>
    </row>
    <row r="641" spans="1:12" x14ac:dyDescent="0.2">
      <c r="A641" t="s">
        <v>50</v>
      </c>
      <c r="B641" t="s">
        <v>47</v>
      </c>
      <c r="C641">
        <v>2017</v>
      </c>
      <c r="D641" t="str">
        <f t="shared" si="36"/>
        <v>MAMale</v>
      </c>
      <c r="E641">
        <v>67.136060945112504</v>
      </c>
      <c r="F641" s="37">
        <f>VLOOKUP(_xlfn.CONCAT(D641,0),'Appendix 4. 2020 IBGE LT'!$E$6:$M$1685,9,FALSE)</f>
        <v>67.959289248429002</v>
      </c>
      <c r="G641" s="37">
        <f>VLOOKUP(_xlfn.CONCAT(D641,0),'Appendix 3b. nax IBGE 2019'!$E$5:$M$1850,9,FALSE)</f>
        <v>67.689582850733032</v>
      </c>
      <c r="H641" s="239">
        <f>INDEX(Summary!$N$5:$Y$88,MATCH(_xlfn.CONCAT(D641,0),Summary!$N$5:$N$88,0),MATCH($H$3,Summary!$N$4:$Y$4,0))</f>
        <v>73.660131999264607</v>
      </c>
      <c r="I641" s="240">
        <f t="shared" si="38"/>
        <v>8.8204844779404892E-2</v>
      </c>
      <c r="J641" s="241">
        <f t="shared" si="39"/>
        <v>5.9217258347643158</v>
      </c>
      <c r="K641" s="242">
        <f t="shared" si="37"/>
        <v>73.057786779876821</v>
      </c>
      <c r="L641" s="241"/>
    </row>
    <row r="642" spans="1:12" x14ac:dyDescent="0.2">
      <c r="A642" t="s">
        <v>50</v>
      </c>
      <c r="B642" t="s">
        <v>47</v>
      </c>
      <c r="C642">
        <v>2018</v>
      </c>
      <c r="D642" t="str">
        <f t="shared" si="36"/>
        <v>MAMale</v>
      </c>
      <c r="E642">
        <v>67.415154257590402</v>
      </c>
      <c r="F642" s="37">
        <f>VLOOKUP(_xlfn.CONCAT(D642,0),'Appendix 4. 2020 IBGE LT'!$E$6:$M$1685,9,FALSE)</f>
        <v>67.959289248429002</v>
      </c>
      <c r="G642" s="37">
        <f>VLOOKUP(_xlfn.CONCAT(D642,0),'Appendix 3b. nax IBGE 2019'!$E$5:$M$1850,9,FALSE)</f>
        <v>67.689582850733032</v>
      </c>
      <c r="H642" s="239">
        <f>INDEX(Summary!$N$5:$Y$88,MATCH(_xlfn.CONCAT(D642,0),Summary!$N$5:$N$88,0),MATCH($H$3,Summary!$N$4:$Y$4,0))</f>
        <v>73.660131999264607</v>
      </c>
      <c r="I642" s="240">
        <f t="shared" si="38"/>
        <v>8.8204844779404892E-2</v>
      </c>
      <c r="J642" s="241">
        <f t="shared" si="39"/>
        <v>5.9463432170703978</v>
      </c>
      <c r="K642" s="242">
        <f t="shared" si="37"/>
        <v>73.361497474660794</v>
      </c>
      <c r="L642" s="241"/>
    </row>
    <row r="643" spans="1:12" x14ac:dyDescent="0.2">
      <c r="A643" t="s">
        <v>50</v>
      </c>
      <c r="B643" t="s">
        <v>47</v>
      </c>
      <c r="C643">
        <v>2019</v>
      </c>
      <c r="D643" t="str">
        <f t="shared" si="36"/>
        <v>MAMale</v>
      </c>
      <c r="E643">
        <v>67.689582850733004</v>
      </c>
      <c r="F643" s="37">
        <f>VLOOKUP(_xlfn.CONCAT(D643,0),'Appendix 4. 2020 IBGE LT'!$E$6:$M$1685,9,FALSE)</f>
        <v>67.959289248429002</v>
      </c>
      <c r="G643" s="37">
        <f>VLOOKUP(_xlfn.CONCAT(D643,0),'Appendix 3b. nax IBGE 2019'!$E$5:$M$1850,9,FALSE)</f>
        <v>67.689582850733032</v>
      </c>
      <c r="H643" s="239">
        <f>INDEX(Summary!$N$5:$Y$88,MATCH(_xlfn.CONCAT(D643,0),Summary!$N$5:$N$88,0),MATCH($H$3,Summary!$N$4:$Y$4,0))</f>
        <v>73.660131999264607</v>
      </c>
      <c r="I643" s="240">
        <f t="shared" si="38"/>
        <v>8.8204844779404892E-2</v>
      </c>
      <c r="J643" s="241">
        <f t="shared" si="39"/>
        <v>5.970549148531572</v>
      </c>
      <c r="K643" s="242">
        <f t="shared" si="37"/>
        <v>73.660131999264578</v>
      </c>
      <c r="L643" s="241"/>
    </row>
    <row r="644" spans="1:12" x14ac:dyDescent="0.2">
      <c r="A644" t="s">
        <v>50</v>
      </c>
      <c r="B644" t="s">
        <v>3</v>
      </c>
      <c r="C644">
        <v>2000</v>
      </c>
      <c r="D644" t="str">
        <f t="shared" ref="D644:D707" si="40">_xlfn.CONCAT(A644,B644)</f>
        <v>MATotal</v>
      </c>
      <c r="E644">
        <v>65.281790075164395</v>
      </c>
      <c r="F644" s="37">
        <f>VLOOKUP(_xlfn.CONCAT(D644,0),'Appendix 4. 2020 IBGE LT'!$E$6:$M$1685,9,FALSE)</f>
        <v>71.673959181119486</v>
      </c>
      <c r="G644" s="37">
        <f>VLOOKUP(_xlfn.CONCAT(D644,0),'Appendix 3b. nax IBGE 2019'!$E$5:$M$1850,9,FALSE)</f>
        <v>71.409455846425402</v>
      </c>
      <c r="H644" s="239">
        <f>INDEX(Summary!$N$5:$Y$88,MATCH(_xlfn.CONCAT(D644,0),Summary!$N$5:$N$88,0),MATCH($H$3,Summary!$N$4:$Y$4,0))</f>
        <v>77.266203329161272</v>
      </c>
      <c r="I644" s="240">
        <f t="shared" si="38"/>
        <v>8.2016413839247099E-2</v>
      </c>
      <c r="J644" s="241">
        <f t="shared" si="39"/>
        <v>5.3541783109715366</v>
      </c>
      <c r="K644" s="242">
        <f t="shared" ref="K644:K707" si="41">E644+J644</f>
        <v>70.635968386135929</v>
      </c>
      <c r="L644" s="241"/>
    </row>
    <row r="645" spans="1:12" x14ac:dyDescent="0.2">
      <c r="A645" t="s">
        <v>50</v>
      </c>
      <c r="B645" t="s">
        <v>3</v>
      </c>
      <c r="C645">
        <v>2001</v>
      </c>
      <c r="D645" t="str">
        <f t="shared" si="40"/>
        <v>MATotal</v>
      </c>
      <c r="E645">
        <v>65.646323034038303</v>
      </c>
      <c r="F645" s="37">
        <f>VLOOKUP(_xlfn.CONCAT(D645,0),'Appendix 4. 2020 IBGE LT'!$E$6:$M$1685,9,FALSE)</f>
        <v>71.673959181119486</v>
      </c>
      <c r="G645" s="37">
        <f>VLOOKUP(_xlfn.CONCAT(D645,0),'Appendix 3b. nax IBGE 2019'!$E$5:$M$1850,9,FALSE)</f>
        <v>71.409455846425402</v>
      </c>
      <c r="H645" s="239">
        <f>INDEX(Summary!$N$5:$Y$88,MATCH(_xlfn.CONCAT(D645,0),Summary!$N$5:$N$88,0),MATCH($H$3,Summary!$N$4:$Y$4,0))</f>
        <v>77.266203329161272</v>
      </c>
      <c r="I645" s="240">
        <f t="shared" ref="I645:I708" si="42">(H645-$G645)/$G645</f>
        <v>8.2016413839247099E-2</v>
      </c>
      <c r="J645" s="241">
        <f t="shared" ref="J645:J708" si="43">E645*I645</f>
        <v>5.3840759969845848</v>
      </c>
      <c r="K645" s="242">
        <f t="shared" si="41"/>
        <v>71.030399031022881</v>
      </c>
      <c r="L645" s="241"/>
    </row>
    <row r="646" spans="1:12" x14ac:dyDescent="0.2">
      <c r="A646" t="s">
        <v>50</v>
      </c>
      <c r="B646" t="s">
        <v>3</v>
      </c>
      <c r="C646">
        <v>2002</v>
      </c>
      <c r="D646" t="str">
        <f t="shared" si="40"/>
        <v>MATotal</v>
      </c>
      <c r="E646">
        <v>66.003802527170194</v>
      </c>
      <c r="F646" s="37">
        <f>VLOOKUP(_xlfn.CONCAT(D646,0),'Appendix 4. 2020 IBGE LT'!$E$6:$M$1685,9,FALSE)</f>
        <v>71.673959181119486</v>
      </c>
      <c r="G646" s="37">
        <f>VLOOKUP(_xlfn.CONCAT(D646,0),'Appendix 3b. nax IBGE 2019'!$E$5:$M$1850,9,FALSE)</f>
        <v>71.409455846425402</v>
      </c>
      <c r="H646" s="239">
        <f>INDEX(Summary!$N$5:$Y$88,MATCH(_xlfn.CONCAT(D646,0),Summary!$N$5:$N$88,0),MATCH($H$3,Summary!$N$4:$Y$4,0))</f>
        <v>77.266203329161272</v>
      </c>
      <c r="I646" s="240">
        <f t="shared" si="42"/>
        <v>8.2016413839247099E-2</v>
      </c>
      <c r="J646" s="241">
        <f t="shared" si="43"/>
        <v>5.4133951830323337</v>
      </c>
      <c r="K646" s="242">
        <f t="shared" si="41"/>
        <v>71.417197710202529</v>
      </c>
      <c r="L646" s="241"/>
    </row>
    <row r="647" spans="1:12" x14ac:dyDescent="0.2">
      <c r="A647" t="s">
        <v>50</v>
      </c>
      <c r="B647" t="s">
        <v>3</v>
      </c>
      <c r="C647">
        <v>2003</v>
      </c>
      <c r="D647" t="str">
        <f t="shared" si="40"/>
        <v>MATotal</v>
      </c>
      <c r="E647">
        <v>66.362674329996693</v>
      </c>
      <c r="F647" s="37">
        <f>VLOOKUP(_xlfn.CONCAT(D647,0),'Appendix 4. 2020 IBGE LT'!$E$6:$M$1685,9,FALSE)</f>
        <v>71.673959181119486</v>
      </c>
      <c r="G647" s="37">
        <f>VLOOKUP(_xlfn.CONCAT(D647,0),'Appendix 3b. nax IBGE 2019'!$E$5:$M$1850,9,FALSE)</f>
        <v>71.409455846425402</v>
      </c>
      <c r="H647" s="239">
        <f>INDEX(Summary!$N$5:$Y$88,MATCH(_xlfn.CONCAT(D647,0),Summary!$N$5:$N$88,0),MATCH($H$3,Summary!$N$4:$Y$4,0))</f>
        <v>77.266203329161272</v>
      </c>
      <c r="I647" s="240">
        <f t="shared" si="42"/>
        <v>8.2016413839247099E-2</v>
      </c>
      <c r="J647" s="241">
        <f t="shared" si="43"/>
        <v>5.4428285613281888</v>
      </c>
      <c r="K647" s="242">
        <f t="shared" si="41"/>
        <v>71.805502891324878</v>
      </c>
      <c r="L647" s="241"/>
    </row>
    <row r="648" spans="1:12" x14ac:dyDescent="0.2">
      <c r="A648" t="s">
        <v>50</v>
      </c>
      <c r="B648" t="s">
        <v>3</v>
      </c>
      <c r="C648">
        <v>2004</v>
      </c>
      <c r="D648" t="str">
        <f t="shared" si="40"/>
        <v>MATotal</v>
      </c>
      <c r="E648">
        <v>66.716569386502698</v>
      </c>
      <c r="F648" s="37">
        <f>VLOOKUP(_xlfn.CONCAT(D648,0),'Appendix 4. 2020 IBGE LT'!$E$6:$M$1685,9,FALSE)</f>
        <v>71.673959181119486</v>
      </c>
      <c r="G648" s="37">
        <f>VLOOKUP(_xlfn.CONCAT(D648,0),'Appendix 3b. nax IBGE 2019'!$E$5:$M$1850,9,FALSE)</f>
        <v>71.409455846425402</v>
      </c>
      <c r="H648" s="239">
        <f>INDEX(Summary!$N$5:$Y$88,MATCH(_xlfn.CONCAT(D648,0),Summary!$N$5:$N$88,0),MATCH($H$3,Summary!$N$4:$Y$4,0))</f>
        <v>77.266203329161272</v>
      </c>
      <c r="I648" s="240">
        <f t="shared" si="42"/>
        <v>8.2016413839247099E-2</v>
      </c>
      <c r="J648" s="241">
        <f t="shared" si="43"/>
        <v>5.471853764738249</v>
      </c>
      <c r="K648" s="242">
        <f t="shared" si="41"/>
        <v>72.188423151240954</v>
      </c>
      <c r="L648" s="241"/>
    </row>
    <row r="649" spans="1:12" x14ac:dyDescent="0.2">
      <c r="A649" t="s">
        <v>50</v>
      </c>
      <c r="B649" t="s">
        <v>3</v>
      </c>
      <c r="C649">
        <v>2005</v>
      </c>
      <c r="D649" t="str">
        <f t="shared" si="40"/>
        <v>MATotal</v>
      </c>
      <c r="E649">
        <v>67.069172739833803</v>
      </c>
      <c r="F649" s="37">
        <f>VLOOKUP(_xlfn.CONCAT(D649,0),'Appendix 4. 2020 IBGE LT'!$E$6:$M$1685,9,FALSE)</f>
        <v>71.673959181119486</v>
      </c>
      <c r="G649" s="37">
        <f>VLOOKUP(_xlfn.CONCAT(D649,0),'Appendix 3b. nax IBGE 2019'!$E$5:$M$1850,9,FALSE)</f>
        <v>71.409455846425402</v>
      </c>
      <c r="H649" s="239">
        <f>INDEX(Summary!$N$5:$Y$88,MATCH(_xlfn.CONCAT(D649,0),Summary!$N$5:$N$88,0),MATCH($H$3,Summary!$N$4:$Y$4,0))</f>
        <v>77.266203329161272</v>
      </c>
      <c r="I649" s="240">
        <f t="shared" si="42"/>
        <v>8.2016413839247099E-2</v>
      </c>
      <c r="J649" s="241">
        <f t="shared" si="43"/>
        <v>5.5007730272861597</v>
      </c>
      <c r="K649" s="242">
        <f t="shared" si="41"/>
        <v>72.569945767119961</v>
      </c>
      <c r="L649" s="241"/>
    </row>
    <row r="650" spans="1:12" x14ac:dyDescent="0.2">
      <c r="A650" t="s">
        <v>50</v>
      </c>
      <c r="B650" t="s">
        <v>3</v>
      </c>
      <c r="C650">
        <v>2006</v>
      </c>
      <c r="D650" t="str">
        <f t="shared" si="40"/>
        <v>MATotal</v>
      </c>
      <c r="E650">
        <v>67.4104006778621</v>
      </c>
      <c r="F650" s="37">
        <f>VLOOKUP(_xlfn.CONCAT(D650,0),'Appendix 4. 2020 IBGE LT'!$E$6:$M$1685,9,FALSE)</f>
        <v>71.673959181119486</v>
      </c>
      <c r="G650" s="37">
        <f>VLOOKUP(_xlfn.CONCAT(D650,0),'Appendix 3b. nax IBGE 2019'!$E$5:$M$1850,9,FALSE)</f>
        <v>71.409455846425402</v>
      </c>
      <c r="H650" s="239">
        <f>INDEX(Summary!$N$5:$Y$88,MATCH(_xlfn.CONCAT(D650,0),Summary!$N$5:$N$88,0),MATCH($H$3,Summary!$N$4:$Y$4,0))</f>
        <v>77.266203329161272</v>
      </c>
      <c r="I650" s="240">
        <f t="shared" si="42"/>
        <v>8.2016413839247099E-2</v>
      </c>
      <c r="J650" s="241">
        <f t="shared" si="43"/>
        <v>5.5287593190650011</v>
      </c>
      <c r="K650" s="242">
        <f t="shared" si="41"/>
        <v>72.939159996927103</v>
      </c>
      <c r="L650" s="241"/>
    </row>
    <row r="651" spans="1:12" x14ac:dyDescent="0.2">
      <c r="A651" t="s">
        <v>50</v>
      </c>
      <c r="B651" t="s">
        <v>3</v>
      </c>
      <c r="C651">
        <v>2007</v>
      </c>
      <c r="D651" t="str">
        <f t="shared" si="40"/>
        <v>MATotal</v>
      </c>
      <c r="E651">
        <v>67.753344917772594</v>
      </c>
      <c r="F651" s="37">
        <f>VLOOKUP(_xlfn.CONCAT(D651,0),'Appendix 4. 2020 IBGE LT'!$E$6:$M$1685,9,FALSE)</f>
        <v>71.673959181119486</v>
      </c>
      <c r="G651" s="37">
        <f>VLOOKUP(_xlfn.CONCAT(D651,0),'Appendix 3b. nax IBGE 2019'!$E$5:$M$1850,9,FALSE)</f>
        <v>71.409455846425402</v>
      </c>
      <c r="H651" s="239">
        <f>INDEX(Summary!$N$5:$Y$88,MATCH(_xlfn.CONCAT(D651,0),Summary!$N$5:$N$88,0),MATCH($H$3,Summary!$N$4:$Y$4,0))</f>
        <v>77.266203329161272</v>
      </c>
      <c r="I651" s="240">
        <f t="shared" si="42"/>
        <v>8.2016413839247099E-2</v>
      </c>
      <c r="J651" s="241">
        <f t="shared" si="43"/>
        <v>5.5568863757692863</v>
      </c>
      <c r="K651" s="242">
        <f t="shared" si="41"/>
        <v>73.310231293541875</v>
      </c>
      <c r="L651" s="241"/>
    </row>
    <row r="652" spans="1:12" x14ac:dyDescent="0.2">
      <c r="A652" t="s">
        <v>50</v>
      </c>
      <c r="B652" t="s">
        <v>3</v>
      </c>
      <c r="C652">
        <v>2008</v>
      </c>
      <c r="D652" t="str">
        <f t="shared" si="40"/>
        <v>MATotal</v>
      </c>
      <c r="E652">
        <v>68.089268064467504</v>
      </c>
      <c r="F652" s="37">
        <f>VLOOKUP(_xlfn.CONCAT(D652,0),'Appendix 4. 2020 IBGE LT'!$E$6:$M$1685,9,FALSE)</f>
        <v>71.673959181119486</v>
      </c>
      <c r="G652" s="37">
        <f>VLOOKUP(_xlfn.CONCAT(D652,0),'Appendix 3b. nax IBGE 2019'!$E$5:$M$1850,9,FALSE)</f>
        <v>71.409455846425402</v>
      </c>
      <c r="H652" s="239">
        <f>INDEX(Summary!$N$5:$Y$88,MATCH(_xlfn.CONCAT(D652,0),Summary!$N$5:$N$88,0),MATCH($H$3,Summary!$N$4:$Y$4,0))</f>
        <v>77.266203329161272</v>
      </c>
      <c r="I652" s="240">
        <f t="shared" si="42"/>
        <v>8.2016413839247099E-2</v>
      </c>
      <c r="J652" s="241">
        <f t="shared" si="43"/>
        <v>5.5844375875867982</v>
      </c>
      <c r="K652" s="242">
        <f t="shared" si="41"/>
        <v>73.673705652054309</v>
      </c>
      <c r="L652" s="241"/>
    </row>
    <row r="653" spans="1:12" x14ac:dyDescent="0.2">
      <c r="A653" t="s">
        <v>50</v>
      </c>
      <c r="B653" t="s">
        <v>3</v>
      </c>
      <c r="C653">
        <v>2009</v>
      </c>
      <c r="D653" t="str">
        <f t="shared" si="40"/>
        <v>MATotal</v>
      </c>
      <c r="E653">
        <v>68.418662248062404</v>
      </c>
      <c r="F653" s="37">
        <f>VLOOKUP(_xlfn.CONCAT(D653,0),'Appendix 4. 2020 IBGE LT'!$E$6:$M$1685,9,FALSE)</f>
        <v>71.673959181119486</v>
      </c>
      <c r="G653" s="37">
        <f>VLOOKUP(_xlfn.CONCAT(D653,0),'Appendix 3b. nax IBGE 2019'!$E$5:$M$1850,9,FALSE)</f>
        <v>71.409455846425402</v>
      </c>
      <c r="H653" s="239">
        <f>INDEX(Summary!$N$5:$Y$88,MATCH(_xlfn.CONCAT(D653,0),Summary!$N$5:$N$88,0),MATCH($H$3,Summary!$N$4:$Y$4,0))</f>
        <v>77.266203329161272</v>
      </c>
      <c r="I653" s="240">
        <f t="shared" si="42"/>
        <v>8.2016413839247099E-2</v>
      </c>
      <c r="J653" s="241">
        <f t="shared" si="43"/>
        <v>5.6114533172647585</v>
      </c>
      <c r="K653" s="242">
        <f t="shared" si="41"/>
        <v>74.030115565327165</v>
      </c>
      <c r="L653" s="241"/>
    </row>
    <row r="654" spans="1:12" x14ac:dyDescent="0.2">
      <c r="A654" t="s">
        <v>50</v>
      </c>
      <c r="B654" t="s">
        <v>3</v>
      </c>
      <c r="C654">
        <v>2010</v>
      </c>
      <c r="D654" t="str">
        <f t="shared" si="40"/>
        <v>MATotal</v>
      </c>
      <c r="E654">
        <v>68.748343450617</v>
      </c>
      <c r="F654" s="37">
        <f>VLOOKUP(_xlfn.CONCAT(D654,0),'Appendix 4. 2020 IBGE LT'!$E$6:$M$1685,9,FALSE)</f>
        <v>71.673959181119486</v>
      </c>
      <c r="G654" s="37">
        <f>VLOOKUP(_xlfn.CONCAT(D654,0),'Appendix 3b. nax IBGE 2019'!$E$5:$M$1850,9,FALSE)</f>
        <v>71.409455846425402</v>
      </c>
      <c r="H654" s="239">
        <f>INDEX(Summary!$N$5:$Y$88,MATCH(_xlfn.CONCAT(D654,0),Summary!$N$5:$N$88,0),MATCH($H$3,Summary!$N$4:$Y$4,0))</f>
        <v>77.266203329161272</v>
      </c>
      <c r="I654" s="240">
        <f t="shared" si="42"/>
        <v>8.2016413839247099E-2</v>
      </c>
      <c r="J654" s="241">
        <f t="shared" si="43"/>
        <v>5.6384925872084963</v>
      </c>
      <c r="K654" s="242">
        <f t="shared" si="41"/>
        <v>74.386836037825503</v>
      </c>
      <c r="L654" s="241"/>
    </row>
    <row r="655" spans="1:12" x14ac:dyDescent="0.2">
      <c r="A655" t="s">
        <v>50</v>
      </c>
      <c r="B655" t="s">
        <v>3</v>
      </c>
      <c r="C655">
        <v>2011</v>
      </c>
      <c r="D655" t="str">
        <f t="shared" si="40"/>
        <v>MATotal</v>
      </c>
      <c r="E655">
        <v>69.065701479995795</v>
      </c>
      <c r="F655" s="37">
        <f>VLOOKUP(_xlfn.CONCAT(D655,0),'Appendix 4. 2020 IBGE LT'!$E$6:$M$1685,9,FALSE)</f>
        <v>71.673959181119486</v>
      </c>
      <c r="G655" s="37">
        <f>VLOOKUP(_xlfn.CONCAT(D655,0),'Appendix 3b. nax IBGE 2019'!$E$5:$M$1850,9,FALSE)</f>
        <v>71.409455846425402</v>
      </c>
      <c r="H655" s="239">
        <f>INDEX(Summary!$N$5:$Y$88,MATCH(_xlfn.CONCAT(D655,0),Summary!$N$5:$N$88,0),MATCH($H$3,Summary!$N$4:$Y$4,0))</f>
        <v>77.266203329161272</v>
      </c>
      <c r="I655" s="240">
        <f t="shared" si="42"/>
        <v>8.2016413839247099E-2</v>
      </c>
      <c r="J655" s="241">
        <f t="shared" si="43"/>
        <v>5.6645211546812355</v>
      </c>
      <c r="K655" s="242">
        <f t="shared" si="41"/>
        <v>74.730222634677034</v>
      </c>
      <c r="L655" s="241"/>
    </row>
    <row r="656" spans="1:12" x14ac:dyDescent="0.2">
      <c r="A656" t="s">
        <v>50</v>
      </c>
      <c r="B656" t="s">
        <v>3</v>
      </c>
      <c r="C656">
        <v>2012</v>
      </c>
      <c r="D656" t="str">
        <f t="shared" si="40"/>
        <v>MATotal</v>
      </c>
      <c r="E656">
        <v>69.376438594774896</v>
      </c>
      <c r="F656" s="37">
        <f>VLOOKUP(_xlfn.CONCAT(D656,0),'Appendix 4. 2020 IBGE LT'!$E$6:$M$1685,9,FALSE)</f>
        <v>71.673959181119486</v>
      </c>
      <c r="G656" s="37">
        <f>VLOOKUP(_xlfn.CONCAT(D656,0),'Appendix 3b. nax IBGE 2019'!$E$5:$M$1850,9,FALSE)</f>
        <v>71.409455846425402</v>
      </c>
      <c r="H656" s="239">
        <f>INDEX(Summary!$N$5:$Y$88,MATCH(_xlfn.CONCAT(D656,0),Summary!$N$5:$N$88,0),MATCH($H$3,Summary!$N$4:$Y$4,0))</f>
        <v>77.266203329161272</v>
      </c>
      <c r="I656" s="240">
        <f t="shared" si="42"/>
        <v>8.2016413839247099E-2</v>
      </c>
      <c r="J656" s="241">
        <f t="shared" si="43"/>
        <v>5.690006698482172</v>
      </c>
      <c r="K656" s="242">
        <f t="shared" si="41"/>
        <v>75.066445293257061</v>
      </c>
      <c r="L656" s="241"/>
    </row>
    <row r="657" spans="1:12" x14ac:dyDescent="0.2">
      <c r="A657" t="s">
        <v>50</v>
      </c>
      <c r="B657" t="s">
        <v>3</v>
      </c>
      <c r="C657">
        <v>2013</v>
      </c>
      <c r="D657" t="str">
        <f t="shared" si="40"/>
        <v>MATotal</v>
      </c>
      <c r="E657">
        <v>69.682437842723402</v>
      </c>
      <c r="F657" s="37">
        <f>VLOOKUP(_xlfn.CONCAT(D657,0),'Appendix 4. 2020 IBGE LT'!$E$6:$M$1685,9,FALSE)</f>
        <v>71.673959181119486</v>
      </c>
      <c r="G657" s="37">
        <f>VLOOKUP(_xlfn.CONCAT(D657,0),'Appendix 3b. nax IBGE 2019'!$E$5:$M$1850,9,FALSE)</f>
        <v>71.409455846425402</v>
      </c>
      <c r="H657" s="239">
        <f>INDEX(Summary!$N$5:$Y$88,MATCH(_xlfn.CONCAT(D657,0),Summary!$N$5:$N$88,0),MATCH($H$3,Summary!$N$4:$Y$4,0))</f>
        <v>77.266203329161272</v>
      </c>
      <c r="I657" s="240">
        <f t="shared" si="42"/>
        <v>8.2016413839247099E-2</v>
      </c>
      <c r="J657" s="241">
        <f t="shared" si="43"/>
        <v>5.7151036594364157</v>
      </c>
      <c r="K657" s="242">
        <f t="shared" si="41"/>
        <v>75.397541502159811</v>
      </c>
      <c r="L657" s="241"/>
    </row>
    <row r="658" spans="1:12" x14ac:dyDescent="0.2">
      <c r="A658" t="s">
        <v>50</v>
      </c>
      <c r="B658" t="s">
        <v>3</v>
      </c>
      <c r="C658">
        <v>2014</v>
      </c>
      <c r="D658" t="str">
        <f t="shared" si="40"/>
        <v>MATotal</v>
      </c>
      <c r="E658">
        <v>69.981681701819497</v>
      </c>
      <c r="F658" s="37">
        <f>VLOOKUP(_xlfn.CONCAT(D658,0),'Appendix 4. 2020 IBGE LT'!$E$6:$M$1685,9,FALSE)</f>
        <v>71.673959181119486</v>
      </c>
      <c r="G658" s="37">
        <f>VLOOKUP(_xlfn.CONCAT(D658,0),'Appendix 3b. nax IBGE 2019'!$E$5:$M$1850,9,FALSE)</f>
        <v>71.409455846425402</v>
      </c>
      <c r="H658" s="239">
        <f>INDEX(Summary!$N$5:$Y$88,MATCH(_xlfn.CONCAT(D658,0),Summary!$N$5:$N$88,0),MATCH($H$3,Summary!$N$4:$Y$4,0))</f>
        <v>77.266203329161272</v>
      </c>
      <c r="I658" s="240">
        <f t="shared" si="42"/>
        <v>8.2016413839247099E-2</v>
      </c>
      <c r="J658" s="241">
        <f t="shared" si="43"/>
        <v>5.739646567622894</v>
      </c>
      <c r="K658" s="242">
        <f t="shared" si="41"/>
        <v>75.721328269442395</v>
      </c>
      <c r="L658" s="241"/>
    </row>
    <row r="659" spans="1:12" x14ac:dyDescent="0.2">
      <c r="A659" t="s">
        <v>50</v>
      </c>
      <c r="B659" t="s">
        <v>3</v>
      </c>
      <c r="C659">
        <v>2015</v>
      </c>
      <c r="D659" t="str">
        <f t="shared" si="40"/>
        <v>MATotal</v>
      </c>
      <c r="E659">
        <v>70.278722901920602</v>
      </c>
      <c r="F659" s="37">
        <f>VLOOKUP(_xlfn.CONCAT(D659,0),'Appendix 4. 2020 IBGE LT'!$E$6:$M$1685,9,FALSE)</f>
        <v>71.673959181119486</v>
      </c>
      <c r="G659" s="37">
        <f>VLOOKUP(_xlfn.CONCAT(D659,0),'Appendix 3b. nax IBGE 2019'!$E$5:$M$1850,9,FALSE)</f>
        <v>71.409455846425402</v>
      </c>
      <c r="H659" s="239">
        <f>INDEX(Summary!$N$5:$Y$88,MATCH(_xlfn.CONCAT(D659,0),Summary!$N$5:$N$88,0),MATCH($H$3,Summary!$N$4:$Y$4,0))</f>
        <v>77.266203329161272</v>
      </c>
      <c r="I659" s="240">
        <f t="shared" si="42"/>
        <v>8.2016413839247099E-2</v>
      </c>
      <c r="J659" s="241">
        <f t="shared" si="43"/>
        <v>5.7640088216176926</v>
      </c>
      <c r="K659" s="242">
        <f t="shared" si="41"/>
        <v>76.042731723538296</v>
      </c>
      <c r="L659" s="241"/>
    </row>
    <row r="660" spans="1:12" x14ac:dyDescent="0.2">
      <c r="A660" t="s">
        <v>50</v>
      </c>
      <c r="B660" t="s">
        <v>3</v>
      </c>
      <c r="C660">
        <v>2016</v>
      </c>
      <c r="D660" t="str">
        <f t="shared" si="40"/>
        <v>MATotal</v>
      </c>
      <c r="E660">
        <v>70.567414240071599</v>
      </c>
      <c r="F660" s="37">
        <f>VLOOKUP(_xlfn.CONCAT(D660,0),'Appendix 4. 2020 IBGE LT'!$E$6:$M$1685,9,FALSE)</f>
        <v>71.673959181119486</v>
      </c>
      <c r="G660" s="37">
        <f>VLOOKUP(_xlfn.CONCAT(D660,0),'Appendix 3b. nax IBGE 2019'!$E$5:$M$1850,9,FALSE)</f>
        <v>71.409455846425402</v>
      </c>
      <c r="H660" s="239">
        <f>INDEX(Summary!$N$5:$Y$88,MATCH(_xlfn.CONCAT(D660,0),Summary!$N$5:$N$88,0),MATCH($H$3,Summary!$N$4:$Y$4,0))</f>
        <v>77.266203329161272</v>
      </c>
      <c r="I660" s="240">
        <f t="shared" si="42"/>
        <v>8.2016413839247099E-2</v>
      </c>
      <c r="J660" s="241">
        <f t="shared" si="43"/>
        <v>5.7876862498792914</v>
      </c>
      <c r="K660" s="242">
        <f t="shared" si="41"/>
        <v>76.355100489950885</v>
      </c>
      <c r="L660" s="241"/>
    </row>
    <row r="661" spans="1:12" x14ac:dyDescent="0.2">
      <c r="A661" t="s">
        <v>50</v>
      </c>
      <c r="B661" t="s">
        <v>3</v>
      </c>
      <c r="C661">
        <v>2017</v>
      </c>
      <c r="D661" t="str">
        <f t="shared" si="40"/>
        <v>MATotal</v>
      </c>
      <c r="E661">
        <v>70.853046038030797</v>
      </c>
      <c r="F661" s="37">
        <f>VLOOKUP(_xlfn.CONCAT(D661,0),'Appendix 4. 2020 IBGE LT'!$E$6:$M$1685,9,FALSE)</f>
        <v>71.673959181119486</v>
      </c>
      <c r="G661" s="37">
        <f>VLOOKUP(_xlfn.CONCAT(D661,0),'Appendix 3b. nax IBGE 2019'!$E$5:$M$1850,9,FALSE)</f>
        <v>71.409455846425402</v>
      </c>
      <c r="H661" s="239">
        <f>INDEX(Summary!$N$5:$Y$88,MATCH(_xlfn.CONCAT(D661,0),Summary!$N$5:$N$88,0),MATCH($H$3,Summary!$N$4:$Y$4,0))</f>
        <v>77.266203329161272</v>
      </c>
      <c r="I661" s="240">
        <f t="shared" si="42"/>
        <v>8.2016413839247099E-2</v>
      </c>
      <c r="J661" s="241">
        <f t="shared" si="43"/>
        <v>5.8111127456263612</v>
      </c>
      <c r="K661" s="242">
        <f t="shared" si="41"/>
        <v>76.664158783657157</v>
      </c>
      <c r="L661" s="241"/>
    </row>
    <row r="662" spans="1:12" x14ac:dyDescent="0.2">
      <c r="A662" t="s">
        <v>50</v>
      </c>
      <c r="B662" t="s">
        <v>3</v>
      </c>
      <c r="C662">
        <v>2018</v>
      </c>
      <c r="D662" t="str">
        <f t="shared" si="40"/>
        <v>MATotal</v>
      </c>
      <c r="E662">
        <v>71.133031612101902</v>
      </c>
      <c r="F662" s="37">
        <f>VLOOKUP(_xlfn.CONCAT(D662,0),'Appendix 4. 2020 IBGE LT'!$E$6:$M$1685,9,FALSE)</f>
        <v>71.673959181119486</v>
      </c>
      <c r="G662" s="37">
        <f>VLOOKUP(_xlfn.CONCAT(D662,0),'Appendix 3b. nax IBGE 2019'!$E$5:$M$1850,9,FALSE)</f>
        <v>71.409455846425402</v>
      </c>
      <c r="H662" s="239">
        <f>INDEX(Summary!$N$5:$Y$88,MATCH(_xlfn.CONCAT(D662,0),Summary!$N$5:$N$88,0),MATCH($H$3,Summary!$N$4:$Y$4,0))</f>
        <v>77.266203329161272</v>
      </c>
      <c r="I662" s="240">
        <f t="shared" si="42"/>
        <v>8.2016413839247099E-2</v>
      </c>
      <c r="J662" s="241">
        <f t="shared" si="43"/>
        <v>5.8340761583383962</v>
      </c>
      <c r="K662" s="242">
        <f t="shared" si="41"/>
        <v>76.967107770440293</v>
      </c>
      <c r="L662" s="241"/>
    </row>
    <row r="663" spans="1:12" x14ac:dyDescent="0.2">
      <c r="A663" t="s">
        <v>50</v>
      </c>
      <c r="B663" t="s">
        <v>3</v>
      </c>
      <c r="C663">
        <v>2019</v>
      </c>
      <c r="D663" t="str">
        <f t="shared" si="40"/>
        <v>MATotal</v>
      </c>
      <c r="E663">
        <v>71.409455846425402</v>
      </c>
      <c r="F663" s="37">
        <f>VLOOKUP(_xlfn.CONCAT(D663,0),'Appendix 4. 2020 IBGE LT'!$E$6:$M$1685,9,FALSE)</f>
        <v>71.673959181119486</v>
      </c>
      <c r="G663" s="37">
        <f>VLOOKUP(_xlfn.CONCAT(D663,0),'Appendix 3b. nax IBGE 2019'!$E$5:$M$1850,9,FALSE)</f>
        <v>71.409455846425402</v>
      </c>
      <c r="H663" s="239">
        <f>INDEX(Summary!$N$5:$Y$88,MATCH(_xlfn.CONCAT(D663,0),Summary!$N$5:$N$88,0),MATCH($H$3,Summary!$N$4:$Y$4,0))</f>
        <v>77.266203329161272</v>
      </c>
      <c r="I663" s="240">
        <f t="shared" si="42"/>
        <v>8.2016413839247099E-2</v>
      </c>
      <c r="J663" s="241">
        <f t="shared" si="43"/>
        <v>5.8567474827358694</v>
      </c>
      <c r="K663" s="242">
        <f t="shared" si="41"/>
        <v>77.266203329161272</v>
      </c>
      <c r="L663" s="241"/>
    </row>
    <row r="664" spans="1:12" x14ac:dyDescent="0.2">
      <c r="A664" t="s">
        <v>59</v>
      </c>
      <c r="B664" t="s">
        <v>48</v>
      </c>
      <c r="C664">
        <v>2000</v>
      </c>
      <c r="D664" t="str">
        <f t="shared" si="40"/>
        <v>MGFemale</v>
      </c>
      <c r="E664">
        <v>75.335360246427598</v>
      </c>
      <c r="F664" s="37">
        <f>VLOOKUP(_xlfn.CONCAT(D664,0),'Appendix 4. 2020 IBGE LT'!$E$6:$M$1685,9,FALSE)</f>
        <v>81.043967449229626</v>
      </c>
      <c r="G664" s="37">
        <f>VLOOKUP(_xlfn.CONCAT(D664,0),'Appendix 3b. nax IBGE 2019'!$E$5:$M$1850,9,FALSE)</f>
        <v>80.835830417839318</v>
      </c>
      <c r="H664" s="239">
        <f>INDEX(Summary!$N$5:$Y$88,MATCH(_xlfn.CONCAT(D664,0),Summary!$N$5:$N$88,0),MATCH($H$3,Summary!$N$4:$Y$4,0))</f>
        <v>80.809775968575352</v>
      </c>
      <c r="I664" s="240">
        <f t="shared" si="42"/>
        <v>-3.223131268558957E-4</v>
      </c>
      <c r="J664" s="241">
        <f t="shared" si="43"/>
        <v>-2.4281575523841421E-2</v>
      </c>
      <c r="K664" s="242">
        <f t="shared" si="41"/>
        <v>75.311078670903754</v>
      </c>
      <c r="L664" s="241"/>
    </row>
    <row r="665" spans="1:12" x14ac:dyDescent="0.2">
      <c r="A665" t="s">
        <v>59</v>
      </c>
      <c r="B665" t="s">
        <v>48</v>
      </c>
      <c r="C665">
        <v>2001</v>
      </c>
      <c r="D665" t="str">
        <f t="shared" si="40"/>
        <v>MGFemale</v>
      </c>
      <c r="E665">
        <v>75.702767026401702</v>
      </c>
      <c r="F665" s="37">
        <f>VLOOKUP(_xlfn.CONCAT(D665,0),'Appendix 4. 2020 IBGE LT'!$E$6:$M$1685,9,FALSE)</f>
        <v>81.043967449229626</v>
      </c>
      <c r="G665" s="37">
        <f>VLOOKUP(_xlfn.CONCAT(D665,0),'Appendix 3b. nax IBGE 2019'!$E$5:$M$1850,9,FALSE)</f>
        <v>80.835830417839318</v>
      </c>
      <c r="H665" s="239">
        <f>INDEX(Summary!$N$5:$Y$88,MATCH(_xlfn.CONCAT(D665,0),Summary!$N$5:$N$88,0),MATCH($H$3,Summary!$N$4:$Y$4,0))</f>
        <v>80.809775968575352</v>
      </c>
      <c r="I665" s="240">
        <f t="shared" si="42"/>
        <v>-3.223131268558957E-4</v>
      </c>
      <c r="J665" s="241">
        <f t="shared" si="43"/>
        <v>-2.4399995551922932E-2</v>
      </c>
      <c r="K665" s="242">
        <f t="shared" si="41"/>
        <v>75.678367030849785</v>
      </c>
      <c r="L665" s="241"/>
    </row>
    <row r="666" spans="1:12" x14ac:dyDescent="0.2">
      <c r="A666" t="s">
        <v>59</v>
      </c>
      <c r="B666" t="s">
        <v>48</v>
      </c>
      <c r="C666">
        <v>2002</v>
      </c>
      <c r="D666" t="str">
        <f t="shared" si="40"/>
        <v>MGFemale</v>
      </c>
      <c r="E666">
        <v>76.0614927863964</v>
      </c>
      <c r="F666" s="37">
        <f>VLOOKUP(_xlfn.CONCAT(D666,0),'Appendix 4. 2020 IBGE LT'!$E$6:$M$1685,9,FALSE)</f>
        <v>81.043967449229626</v>
      </c>
      <c r="G666" s="37">
        <f>VLOOKUP(_xlfn.CONCAT(D666,0),'Appendix 3b. nax IBGE 2019'!$E$5:$M$1850,9,FALSE)</f>
        <v>80.835830417839318</v>
      </c>
      <c r="H666" s="239">
        <f>INDEX(Summary!$N$5:$Y$88,MATCH(_xlfn.CONCAT(D666,0),Summary!$N$5:$N$88,0),MATCH($H$3,Summary!$N$4:$Y$4,0))</f>
        <v>80.809775968575352</v>
      </c>
      <c r="I666" s="240">
        <f t="shared" si="42"/>
        <v>-3.223131268558957E-4</v>
      </c>
      <c r="J666" s="241">
        <f t="shared" si="43"/>
        <v>-2.451561757331058E-2</v>
      </c>
      <c r="K666" s="242">
        <f t="shared" si="41"/>
        <v>76.036977168823086</v>
      </c>
      <c r="L666" s="241"/>
    </row>
    <row r="667" spans="1:12" x14ac:dyDescent="0.2">
      <c r="A667" t="s">
        <v>59</v>
      </c>
      <c r="B667" t="s">
        <v>48</v>
      </c>
      <c r="C667">
        <v>2003</v>
      </c>
      <c r="D667" t="str">
        <f t="shared" si="40"/>
        <v>MGFemale</v>
      </c>
      <c r="E667">
        <v>76.411469997409597</v>
      </c>
      <c r="F667" s="37">
        <f>VLOOKUP(_xlfn.CONCAT(D667,0),'Appendix 4. 2020 IBGE LT'!$E$6:$M$1685,9,FALSE)</f>
        <v>81.043967449229626</v>
      </c>
      <c r="G667" s="37">
        <f>VLOOKUP(_xlfn.CONCAT(D667,0),'Appendix 3b. nax IBGE 2019'!$E$5:$M$1850,9,FALSE)</f>
        <v>80.835830417839318</v>
      </c>
      <c r="H667" s="239">
        <f>INDEX(Summary!$N$5:$Y$88,MATCH(_xlfn.CONCAT(D667,0),Summary!$N$5:$N$88,0),MATCH($H$3,Summary!$N$4:$Y$4,0))</f>
        <v>80.809775968575352</v>
      </c>
      <c r="I667" s="240">
        <f t="shared" si="42"/>
        <v>-3.223131268558957E-4</v>
      </c>
      <c r="J667" s="241">
        <f t="shared" si="43"/>
        <v>-2.4628419822520547E-2</v>
      </c>
      <c r="K667" s="242">
        <f t="shared" si="41"/>
        <v>76.386841577587077</v>
      </c>
      <c r="L667" s="241"/>
    </row>
    <row r="668" spans="1:12" x14ac:dyDescent="0.2">
      <c r="A668" t="s">
        <v>59</v>
      </c>
      <c r="B668" t="s">
        <v>48</v>
      </c>
      <c r="C668">
        <v>2004</v>
      </c>
      <c r="D668" t="str">
        <f t="shared" si="40"/>
        <v>MGFemale</v>
      </c>
      <c r="E668">
        <v>76.752653074477607</v>
      </c>
      <c r="F668" s="37">
        <f>VLOOKUP(_xlfn.CONCAT(D668,0),'Appendix 4. 2020 IBGE LT'!$E$6:$M$1685,9,FALSE)</f>
        <v>81.043967449229626</v>
      </c>
      <c r="G668" s="37">
        <f>VLOOKUP(_xlfn.CONCAT(D668,0),'Appendix 3b. nax IBGE 2019'!$E$5:$M$1850,9,FALSE)</f>
        <v>80.835830417839318</v>
      </c>
      <c r="H668" s="239">
        <f>INDEX(Summary!$N$5:$Y$88,MATCH(_xlfn.CONCAT(D668,0),Summary!$N$5:$N$88,0),MATCH($H$3,Summary!$N$4:$Y$4,0))</f>
        <v>80.809775968575352</v>
      </c>
      <c r="I668" s="240">
        <f t="shared" si="42"/>
        <v>-3.223131268558957E-4</v>
      </c>
      <c r="J668" s="241">
        <f t="shared" si="43"/>
        <v>-2.4738387606920653E-2</v>
      </c>
      <c r="K668" s="242">
        <f t="shared" si="41"/>
        <v>76.72791468687069</v>
      </c>
      <c r="L668" s="241"/>
    </row>
    <row r="669" spans="1:12" x14ac:dyDescent="0.2">
      <c r="A669" t="s">
        <v>59</v>
      </c>
      <c r="B669" t="s">
        <v>48</v>
      </c>
      <c r="C669">
        <v>2005</v>
      </c>
      <c r="D669" t="str">
        <f t="shared" si="40"/>
        <v>MGFemale</v>
      </c>
      <c r="E669">
        <v>77.085017595613195</v>
      </c>
      <c r="F669" s="37">
        <f>VLOOKUP(_xlfn.CONCAT(D669,0),'Appendix 4. 2020 IBGE LT'!$E$6:$M$1685,9,FALSE)</f>
        <v>81.043967449229626</v>
      </c>
      <c r="G669" s="37">
        <f>VLOOKUP(_xlfn.CONCAT(D669,0),'Appendix 3b. nax IBGE 2019'!$E$5:$M$1850,9,FALSE)</f>
        <v>80.835830417839318</v>
      </c>
      <c r="H669" s="239">
        <f>INDEX(Summary!$N$5:$Y$88,MATCH(_xlfn.CONCAT(D669,0),Summary!$N$5:$N$88,0),MATCH($H$3,Summary!$N$4:$Y$4,0))</f>
        <v>80.809775968575352</v>
      </c>
      <c r="I669" s="240">
        <f t="shared" si="42"/>
        <v>-3.223131268558957E-4</v>
      </c>
      <c r="J669" s="241">
        <f t="shared" si="43"/>
        <v>-2.484551305498383E-2</v>
      </c>
      <c r="K669" s="242">
        <f t="shared" si="41"/>
        <v>77.060172082558211</v>
      </c>
      <c r="L669" s="241"/>
    </row>
    <row r="670" spans="1:12" x14ac:dyDescent="0.2">
      <c r="A670" t="s">
        <v>59</v>
      </c>
      <c r="B670" t="s">
        <v>48</v>
      </c>
      <c r="C670">
        <v>2006</v>
      </c>
      <c r="D670" t="str">
        <f t="shared" si="40"/>
        <v>MGFemale</v>
      </c>
      <c r="E670">
        <v>77.408559412040006</v>
      </c>
      <c r="F670" s="37">
        <f>VLOOKUP(_xlfn.CONCAT(D670,0),'Appendix 4. 2020 IBGE LT'!$E$6:$M$1685,9,FALSE)</f>
        <v>81.043967449229626</v>
      </c>
      <c r="G670" s="37">
        <f>VLOOKUP(_xlfn.CONCAT(D670,0),'Appendix 3b. nax IBGE 2019'!$E$5:$M$1850,9,FALSE)</f>
        <v>80.835830417839318</v>
      </c>
      <c r="H670" s="239">
        <f>INDEX(Summary!$N$5:$Y$88,MATCH(_xlfn.CONCAT(D670,0),Summary!$N$5:$N$88,0),MATCH($H$3,Summary!$N$4:$Y$4,0))</f>
        <v>80.809775968575352</v>
      </c>
      <c r="I670" s="240">
        <f t="shared" si="42"/>
        <v>-3.223131268558957E-4</v>
      </c>
      <c r="J670" s="241">
        <f t="shared" si="43"/>
        <v>-2.494979482950499E-2</v>
      </c>
      <c r="K670" s="242">
        <f t="shared" si="41"/>
        <v>77.383609617210496</v>
      </c>
      <c r="L670" s="241"/>
    </row>
    <row r="671" spans="1:12" x14ac:dyDescent="0.2">
      <c r="A671" t="s">
        <v>59</v>
      </c>
      <c r="B671" t="s">
        <v>48</v>
      </c>
      <c r="C671">
        <v>2007</v>
      </c>
      <c r="D671" t="str">
        <f t="shared" si="40"/>
        <v>MGFemale</v>
      </c>
      <c r="E671">
        <v>77.723293668007102</v>
      </c>
      <c r="F671" s="37">
        <f>VLOOKUP(_xlfn.CONCAT(D671,0),'Appendix 4. 2020 IBGE LT'!$E$6:$M$1685,9,FALSE)</f>
        <v>81.043967449229626</v>
      </c>
      <c r="G671" s="37">
        <f>VLOOKUP(_xlfn.CONCAT(D671,0),'Appendix 3b. nax IBGE 2019'!$E$5:$M$1850,9,FALSE)</f>
        <v>80.835830417839318</v>
      </c>
      <c r="H671" s="239">
        <f>INDEX(Summary!$N$5:$Y$88,MATCH(_xlfn.CONCAT(D671,0),Summary!$N$5:$N$88,0),MATCH($H$3,Summary!$N$4:$Y$4,0))</f>
        <v>80.809775968575352</v>
      </c>
      <c r="I671" s="240">
        <f t="shared" si="42"/>
        <v>-3.223131268558957E-4</v>
      </c>
      <c r="J671" s="241">
        <f t="shared" si="43"/>
        <v>-2.5051237811674409E-2</v>
      </c>
      <c r="K671" s="242">
        <f t="shared" si="41"/>
        <v>77.698242430195421</v>
      </c>
      <c r="L671" s="241"/>
    </row>
    <row r="672" spans="1:12" x14ac:dyDescent="0.2">
      <c r="A672" t="s">
        <v>59</v>
      </c>
      <c r="B672" t="s">
        <v>48</v>
      </c>
      <c r="C672">
        <v>2008</v>
      </c>
      <c r="D672" t="str">
        <f t="shared" si="40"/>
        <v>MGFemale</v>
      </c>
      <c r="E672">
        <v>78.029253748247299</v>
      </c>
      <c r="F672" s="37">
        <f>VLOOKUP(_xlfn.CONCAT(D672,0),'Appendix 4. 2020 IBGE LT'!$E$6:$M$1685,9,FALSE)</f>
        <v>81.043967449229626</v>
      </c>
      <c r="G672" s="37">
        <f>VLOOKUP(_xlfn.CONCAT(D672,0),'Appendix 3b. nax IBGE 2019'!$E$5:$M$1850,9,FALSE)</f>
        <v>80.835830417839318</v>
      </c>
      <c r="H672" s="239">
        <f>INDEX(Summary!$N$5:$Y$88,MATCH(_xlfn.CONCAT(D672,0),Summary!$N$5:$N$88,0),MATCH($H$3,Summary!$N$4:$Y$4,0))</f>
        <v>80.809775968575352</v>
      </c>
      <c r="I672" s="240">
        <f t="shared" si="42"/>
        <v>-3.223131268558957E-4</v>
      </c>
      <c r="J672" s="241">
        <f t="shared" si="43"/>
        <v>-2.5149852761829707E-2</v>
      </c>
      <c r="K672" s="242">
        <f t="shared" si="41"/>
        <v>78.004103895485471</v>
      </c>
      <c r="L672" s="241"/>
    </row>
    <row r="673" spans="1:12" x14ac:dyDescent="0.2">
      <c r="A673" t="s">
        <v>59</v>
      </c>
      <c r="B673" t="s">
        <v>48</v>
      </c>
      <c r="C673">
        <v>2009</v>
      </c>
      <c r="D673" t="str">
        <f t="shared" si="40"/>
        <v>MGFemale</v>
      </c>
      <c r="E673">
        <v>78.326490170453397</v>
      </c>
      <c r="F673" s="37">
        <f>VLOOKUP(_xlfn.CONCAT(D673,0),'Appendix 4. 2020 IBGE LT'!$E$6:$M$1685,9,FALSE)</f>
        <v>81.043967449229626</v>
      </c>
      <c r="G673" s="37">
        <f>VLOOKUP(_xlfn.CONCAT(D673,0),'Appendix 3b. nax IBGE 2019'!$E$5:$M$1850,9,FALSE)</f>
        <v>80.835830417839318</v>
      </c>
      <c r="H673" s="239">
        <f>INDEX(Summary!$N$5:$Y$88,MATCH(_xlfn.CONCAT(D673,0),Summary!$N$5:$N$88,0),MATCH($H$3,Summary!$N$4:$Y$4,0))</f>
        <v>80.809775968575352</v>
      </c>
      <c r="I673" s="240">
        <f t="shared" si="42"/>
        <v>-3.223131268558957E-4</v>
      </c>
      <c r="J673" s="241">
        <f t="shared" si="43"/>
        <v>-2.5245655962486412E-2</v>
      </c>
      <c r="K673" s="242">
        <f t="shared" si="41"/>
        <v>78.301244514490904</v>
      </c>
      <c r="L673" s="241"/>
    </row>
    <row r="674" spans="1:12" x14ac:dyDescent="0.2">
      <c r="A674" t="s">
        <v>59</v>
      </c>
      <c r="B674" t="s">
        <v>48</v>
      </c>
      <c r="C674">
        <v>2010</v>
      </c>
      <c r="D674" t="str">
        <f t="shared" si="40"/>
        <v>MGFemale</v>
      </c>
      <c r="E674">
        <v>78.615069439113199</v>
      </c>
      <c r="F674" s="37">
        <f>VLOOKUP(_xlfn.CONCAT(D674,0),'Appendix 4. 2020 IBGE LT'!$E$6:$M$1685,9,FALSE)</f>
        <v>81.043967449229626</v>
      </c>
      <c r="G674" s="37">
        <f>VLOOKUP(_xlfn.CONCAT(D674,0),'Appendix 3b. nax IBGE 2019'!$E$5:$M$1850,9,FALSE)</f>
        <v>80.835830417839318</v>
      </c>
      <c r="H674" s="239">
        <f>INDEX(Summary!$N$5:$Y$88,MATCH(_xlfn.CONCAT(D674,0),Summary!$N$5:$N$88,0),MATCH($H$3,Summary!$N$4:$Y$4,0))</f>
        <v>80.809775968575352</v>
      </c>
      <c r="I674" s="240">
        <f t="shared" si="42"/>
        <v>-3.223131268558957E-4</v>
      </c>
      <c r="J674" s="241">
        <f t="shared" si="43"/>
        <v>-2.5338668848913941E-2</v>
      </c>
      <c r="K674" s="242">
        <f t="shared" si="41"/>
        <v>78.589730770264282</v>
      </c>
      <c r="L674" s="241"/>
    </row>
    <row r="675" spans="1:12" x14ac:dyDescent="0.2">
      <c r="A675" t="s">
        <v>59</v>
      </c>
      <c r="B675" t="s">
        <v>48</v>
      </c>
      <c r="C675">
        <v>2011</v>
      </c>
      <c r="D675" t="str">
        <f t="shared" si="40"/>
        <v>MGFemale</v>
      </c>
      <c r="E675">
        <v>78.893335995170602</v>
      </c>
      <c r="F675" s="37">
        <f>VLOOKUP(_xlfn.CONCAT(D675,0),'Appendix 4. 2020 IBGE LT'!$E$6:$M$1685,9,FALSE)</f>
        <v>81.043967449229626</v>
      </c>
      <c r="G675" s="37">
        <f>VLOOKUP(_xlfn.CONCAT(D675,0),'Appendix 3b. nax IBGE 2019'!$E$5:$M$1850,9,FALSE)</f>
        <v>80.835830417839318</v>
      </c>
      <c r="H675" s="239">
        <f>INDEX(Summary!$N$5:$Y$88,MATCH(_xlfn.CONCAT(D675,0),Summary!$N$5:$N$88,0),MATCH($H$3,Summary!$N$4:$Y$4,0))</f>
        <v>80.809775968575352</v>
      </c>
      <c r="I675" s="240">
        <f t="shared" si="42"/>
        <v>-3.223131268558957E-4</v>
      </c>
      <c r="J675" s="241">
        <f t="shared" si="43"/>
        <v>-2.5428357812696225E-2</v>
      </c>
      <c r="K675" s="242">
        <f t="shared" si="41"/>
        <v>78.867907637357902</v>
      </c>
      <c r="L675" s="241"/>
    </row>
    <row r="676" spans="1:12" x14ac:dyDescent="0.2">
      <c r="A676" t="s">
        <v>59</v>
      </c>
      <c r="B676" t="s">
        <v>48</v>
      </c>
      <c r="C676">
        <v>2012</v>
      </c>
      <c r="D676" t="str">
        <f t="shared" si="40"/>
        <v>MGFemale</v>
      </c>
      <c r="E676">
        <v>79.165270655182198</v>
      </c>
      <c r="F676" s="37">
        <f>VLOOKUP(_xlfn.CONCAT(D676,0),'Appendix 4. 2020 IBGE LT'!$E$6:$M$1685,9,FALSE)</f>
        <v>81.043967449229626</v>
      </c>
      <c r="G676" s="37">
        <f>VLOOKUP(_xlfn.CONCAT(D676,0),'Appendix 3b. nax IBGE 2019'!$E$5:$M$1850,9,FALSE)</f>
        <v>80.835830417839318</v>
      </c>
      <c r="H676" s="239">
        <f>INDEX(Summary!$N$5:$Y$88,MATCH(_xlfn.CONCAT(D676,0),Summary!$N$5:$N$88,0),MATCH($H$3,Summary!$N$4:$Y$4,0))</f>
        <v>80.809775968575352</v>
      </c>
      <c r="I676" s="240">
        <f t="shared" si="42"/>
        <v>-3.223131268558957E-4</v>
      </c>
      <c r="J676" s="241">
        <f t="shared" si="43"/>
        <v>-2.5516005923265056E-2</v>
      </c>
      <c r="K676" s="242">
        <f t="shared" si="41"/>
        <v>79.139754649258933</v>
      </c>
      <c r="L676" s="241"/>
    </row>
    <row r="677" spans="1:12" x14ac:dyDescent="0.2">
      <c r="A677" t="s">
        <v>59</v>
      </c>
      <c r="B677" t="s">
        <v>48</v>
      </c>
      <c r="C677">
        <v>2013</v>
      </c>
      <c r="D677" t="str">
        <f t="shared" si="40"/>
        <v>MGFemale</v>
      </c>
      <c r="E677">
        <v>79.427837470163297</v>
      </c>
      <c r="F677" s="37">
        <f>VLOOKUP(_xlfn.CONCAT(D677,0),'Appendix 4. 2020 IBGE LT'!$E$6:$M$1685,9,FALSE)</f>
        <v>81.043967449229626</v>
      </c>
      <c r="G677" s="37">
        <f>VLOOKUP(_xlfn.CONCAT(D677,0),'Appendix 3b. nax IBGE 2019'!$E$5:$M$1850,9,FALSE)</f>
        <v>80.835830417839318</v>
      </c>
      <c r="H677" s="239">
        <f>INDEX(Summary!$N$5:$Y$88,MATCH(_xlfn.CONCAT(D677,0),Summary!$N$5:$N$88,0),MATCH($H$3,Summary!$N$4:$Y$4,0))</f>
        <v>80.809775968575352</v>
      </c>
      <c r="I677" s="240">
        <f t="shared" si="42"/>
        <v>-3.223131268558957E-4</v>
      </c>
      <c r="J677" s="241">
        <f t="shared" si="43"/>
        <v>-2.5600634654410207E-2</v>
      </c>
      <c r="K677" s="242">
        <f t="shared" si="41"/>
        <v>79.402236835508887</v>
      </c>
      <c r="L677" s="241"/>
    </row>
    <row r="678" spans="1:12" x14ac:dyDescent="0.2">
      <c r="A678" t="s">
        <v>59</v>
      </c>
      <c r="B678" t="s">
        <v>48</v>
      </c>
      <c r="C678">
        <v>2014</v>
      </c>
      <c r="D678" t="str">
        <f t="shared" si="40"/>
        <v>MGFemale</v>
      </c>
      <c r="E678">
        <v>79.682204428915497</v>
      </c>
      <c r="F678" s="37">
        <f>VLOOKUP(_xlfn.CONCAT(D678,0),'Appendix 4. 2020 IBGE LT'!$E$6:$M$1685,9,FALSE)</f>
        <v>81.043967449229626</v>
      </c>
      <c r="G678" s="37">
        <f>VLOOKUP(_xlfn.CONCAT(D678,0),'Appendix 3b. nax IBGE 2019'!$E$5:$M$1850,9,FALSE)</f>
        <v>80.835830417839318</v>
      </c>
      <c r="H678" s="239">
        <f>INDEX(Summary!$N$5:$Y$88,MATCH(_xlfn.CONCAT(D678,0),Summary!$N$5:$N$88,0),MATCH($H$3,Summary!$N$4:$Y$4,0))</f>
        <v>80.809775968575352</v>
      </c>
      <c r="I678" s="240">
        <f t="shared" si="42"/>
        <v>-3.223131268558957E-4</v>
      </c>
      <c r="J678" s="241">
        <f t="shared" si="43"/>
        <v>-2.5682620464254454E-2</v>
      </c>
      <c r="K678" s="242">
        <f t="shared" si="41"/>
        <v>79.656521808451245</v>
      </c>
      <c r="L678" s="241"/>
    </row>
    <row r="679" spans="1:12" x14ac:dyDescent="0.2">
      <c r="A679" t="s">
        <v>59</v>
      </c>
      <c r="B679" t="s">
        <v>48</v>
      </c>
      <c r="C679">
        <v>2015</v>
      </c>
      <c r="D679" t="str">
        <f t="shared" si="40"/>
        <v>MGFemale</v>
      </c>
      <c r="E679">
        <v>79.928500568583402</v>
      </c>
      <c r="F679" s="37">
        <f>VLOOKUP(_xlfn.CONCAT(D679,0),'Appendix 4. 2020 IBGE LT'!$E$6:$M$1685,9,FALSE)</f>
        <v>81.043967449229626</v>
      </c>
      <c r="G679" s="37">
        <f>VLOOKUP(_xlfn.CONCAT(D679,0),'Appendix 3b. nax IBGE 2019'!$E$5:$M$1850,9,FALSE)</f>
        <v>80.835830417839318</v>
      </c>
      <c r="H679" s="239">
        <f>INDEX(Summary!$N$5:$Y$88,MATCH(_xlfn.CONCAT(D679,0),Summary!$N$5:$N$88,0),MATCH($H$3,Summary!$N$4:$Y$4,0))</f>
        <v>80.809775968575352</v>
      </c>
      <c r="I679" s="240">
        <f t="shared" si="42"/>
        <v>-3.223131268558957E-4</v>
      </c>
      <c r="J679" s="241">
        <f t="shared" si="43"/>
        <v>-2.5762004943163355E-2</v>
      </c>
      <c r="K679" s="242">
        <f t="shared" si="41"/>
        <v>79.902738563640241</v>
      </c>
      <c r="L679" s="241"/>
    </row>
    <row r="680" spans="1:12" x14ac:dyDescent="0.2">
      <c r="A680" t="s">
        <v>59</v>
      </c>
      <c r="B680" t="s">
        <v>48</v>
      </c>
      <c r="C680">
        <v>2016</v>
      </c>
      <c r="D680" t="str">
        <f t="shared" si="40"/>
        <v>MGFemale</v>
      </c>
      <c r="E680">
        <v>80.166863306821895</v>
      </c>
      <c r="F680" s="37">
        <f>VLOOKUP(_xlfn.CONCAT(D680,0),'Appendix 4. 2020 IBGE LT'!$E$6:$M$1685,9,FALSE)</f>
        <v>81.043967449229626</v>
      </c>
      <c r="G680" s="37">
        <f>VLOOKUP(_xlfn.CONCAT(D680,0),'Appendix 3b. nax IBGE 2019'!$E$5:$M$1850,9,FALSE)</f>
        <v>80.835830417839318</v>
      </c>
      <c r="H680" s="239">
        <f>INDEX(Summary!$N$5:$Y$88,MATCH(_xlfn.CONCAT(D680,0),Summary!$N$5:$N$88,0),MATCH($H$3,Summary!$N$4:$Y$4,0))</f>
        <v>80.809775968575352</v>
      </c>
      <c r="I680" s="240">
        <f t="shared" si="42"/>
        <v>-3.223131268558957E-4</v>
      </c>
      <c r="J680" s="241">
        <f t="shared" si="43"/>
        <v>-2.5838832382650938E-2</v>
      </c>
      <c r="K680" s="242">
        <f t="shared" si="41"/>
        <v>80.141024474439249</v>
      </c>
      <c r="L680" s="241"/>
    </row>
    <row r="681" spans="1:12" x14ac:dyDescent="0.2">
      <c r="A681" t="s">
        <v>59</v>
      </c>
      <c r="B681" t="s">
        <v>48</v>
      </c>
      <c r="C681">
        <v>2017</v>
      </c>
      <c r="D681" t="str">
        <f t="shared" si="40"/>
        <v>MGFemale</v>
      </c>
      <c r="E681">
        <v>80.397437447558104</v>
      </c>
      <c r="F681" s="37">
        <f>VLOOKUP(_xlfn.CONCAT(D681,0),'Appendix 4. 2020 IBGE LT'!$E$6:$M$1685,9,FALSE)</f>
        <v>81.043967449229626</v>
      </c>
      <c r="G681" s="37">
        <f>VLOOKUP(_xlfn.CONCAT(D681,0),'Appendix 3b. nax IBGE 2019'!$E$5:$M$1850,9,FALSE)</f>
        <v>80.835830417839318</v>
      </c>
      <c r="H681" s="239">
        <f>INDEX(Summary!$N$5:$Y$88,MATCH(_xlfn.CONCAT(D681,0),Summary!$N$5:$N$88,0),MATCH($H$3,Summary!$N$4:$Y$4,0))</f>
        <v>80.809775968575352</v>
      </c>
      <c r="I681" s="240">
        <f t="shared" si="42"/>
        <v>-3.223131268558957E-4</v>
      </c>
      <c r="J681" s="241">
        <f t="shared" si="43"/>
        <v>-2.5913149454923734E-2</v>
      </c>
      <c r="K681" s="242">
        <f t="shared" si="41"/>
        <v>80.371524298103182</v>
      </c>
      <c r="L681" s="241"/>
    </row>
    <row r="682" spans="1:12" x14ac:dyDescent="0.2">
      <c r="A682" t="s">
        <v>59</v>
      </c>
      <c r="B682" t="s">
        <v>48</v>
      </c>
      <c r="C682">
        <v>2018</v>
      </c>
      <c r="D682" t="str">
        <f t="shared" si="40"/>
        <v>MGFemale</v>
      </c>
      <c r="E682">
        <v>80.620374229124295</v>
      </c>
      <c r="F682" s="37">
        <f>VLOOKUP(_xlfn.CONCAT(D682,0),'Appendix 4. 2020 IBGE LT'!$E$6:$M$1685,9,FALSE)</f>
        <v>81.043967449229626</v>
      </c>
      <c r="G682" s="37">
        <f>VLOOKUP(_xlfn.CONCAT(D682,0),'Appendix 3b. nax IBGE 2019'!$E$5:$M$1850,9,FALSE)</f>
        <v>80.835830417839318</v>
      </c>
      <c r="H682" s="239">
        <f>INDEX(Summary!$N$5:$Y$88,MATCH(_xlfn.CONCAT(D682,0),Summary!$N$5:$N$88,0),MATCH($H$3,Summary!$N$4:$Y$4,0))</f>
        <v>80.809775968575352</v>
      </c>
      <c r="I682" s="240">
        <f t="shared" si="42"/>
        <v>-3.223131268558957E-4</v>
      </c>
      <c r="J682" s="241">
        <f t="shared" si="43"/>
        <v>-2.5985004906081525E-2</v>
      </c>
      <c r="K682" s="242">
        <f t="shared" si="41"/>
        <v>80.594389224218219</v>
      </c>
      <c r="L682" s="241"/>
    </row>
    <row r="683" spans="1:12" x14ac:dyDescent="0.2">
      <c r="A683" t="s">
        <v>59</v>
      </c>
      <c r="B683" t="s">
        <v>48</v>
      </c>
      <c r="C683">
        <v>2019</v>
      </c>
      <c r="D683" t="str">
        <f t="shared" si="40"/>
        <v>MGFemale</v>
      </c>
      <c r="E683">
        <v>80.835830417839304</v>
      </c>
      <c r="F683" s="37">
        <f>VLOOKUP(_xlfn.CONCAT(D683,0),'Appendix 4. 2020 IBGE LT'!$E$6:$M$1685,9,FALSE)</f>
        <v>81.043967449229626</v>
      </c>
      <c r="G683" s="37">
        <f>VLOOKUP(_xlfn.CONCAT(D683,0),'Appendix 3b. nax IBGE 2019'!$E$5:$M$1850,9,FALSE)</f>
        <v>80.835830417839318</v>
      </c>
      <c r="H683" s="239">
        <f>INDEX(Summary!$N$5:$Y$88,MATCH(_xlfn.CONCAT(D683,0),Summary!$N$5:$N$88,0),MATCH($H$3,Summary!$N$4:$Y$4,0))</f>
        <v>80.809775968575352</v>
      </c>
      <c r="I683" s="240">
        <f t="shared" si="42"/>
        <v>-3.223131268558957E-4</v>
      </c>
      <c r="J683" s="241">
        <f t="shared" si="43"/>
        <v>-2.6054449263966713E-2</v>
      </c>
      <c r="K683" s="242">
        <f t="shared" si="41"/>
        <v>80.809775968575337</v>
      </c>
      <c r="L683" s="241"/>
    </row>
    <row r="684" spans="1:12" x14ac:dyDescent="0.2">
      <c r="A684" t="s">
        <v>59</v>
      </c>
      <c r="B684" t="s">
        <v>47</v>
      </c>
      <c r="C684">
        <v>2000</v>
      </c>
      <c r="D684" t="str">
        <f t="shared" si="40"/>
        <v>MGMale</v>
      </c>
      <c r="E684">
        <v>68.362360366181207</v>
      </c>
      <c r="F684" s="37">
        <f>VLOOKUP(_xlfn.CONCAT(D684,0),'Appendix 4. 2020 IBGE LT'!$E$6:$M$1685,9,FALSE)</f>
        <v>75.372705272104454</v>
      </c>
      <c r="G684" s="37">
        <f>VLOOKUP(_xlfn.CONCAT(D684,0),'Appendix 3b. nax IBGE 2019'!$E$5:$M$1850,9,FALSE)</f>
        <v>75.132605502835261</v>
      </c>
      <c r="H684" s="239">
        <f>INDEX(Summary!$N$5:$Y$88,MATCH(_xlfn.CONCAT(D684,0),Summary!$N$5:$N$88,0),MATCH($H$3,Summary!$N$4:$Y$4,0))</f>
        <v>74.701942287747983</v>
      </c>
      <c r="I684" s="240">
        <f t="shared" si="42"/>
        <v>-5.7320415311702035E-3</v>
      </c>
      <c r="J684" s="241">
        <f t="shared" si="43"/>
        <v>-0.39185588878777455</v>
      </c>
      <c r="K684" s="242">
        <f t="shared" si="41"/>
        <v>67.970504477393433</v>
      </c>
      <c r="L684" s="241"/>
    </row>
    <row r="685" spans="1:12" x14ac:dyDescent="0.2">
      <c r="A685" t="s">
        <v>59</v>
      </c>
      <c r="B685" t="s">
        <v>47</v>
      </c>
      <c r="C685">
        <v>2001</v>
      </c>
      <c r="D685" t="str">
        <f t="shared" si="40"/>
        <v>MGMale</v>
      </c>
      <c r="E685">
        <v>68.825867760046805</v>
      </c>
      <c r="F685" s="37">
        <f>VLOOKUP(_xlfn.CONCAT(D685,0),'Appendix 4. 2020 IBGE LT'!$E$6:$M$1685,9,FALSE)</f>
        <v>75.372705272104454</v>
      </c>
      <c r="G685" s="37">
        <f>VLOOKUP(_xlfn.CONCAT(D685,0),'Appendix 3b. nax IBGE 2019'!$E$5:$M$1850,9,FALSE)</f>
        <v>75.132605502835261</v>
      </c>
      <c r="H685" s="239">
        <f>INDEX(Summary!$N$5:$Y$88,MATCH(_xlfn.CONCAT(D685,0),Summary!$N$5:$N$88,0),MATCH($H$3,Summary!$N$4:$Y$4,0))</f>
        <v>74.701942287747983</v>
      </c>
      <c r="I685" s="240">
        <f t="shared" si="42"/>
        <v>-5.7320415311702035E-3</v>
      </c>
      <c r="J685" s="241">
        <f t="shared" si="43"/>
        <v>-0.39451273241941665</v>
      </c>
      <c r="K685" s="242">
        <f t="shared" si="41"/>
        <v>68.43135502762739</v>
      </c>
      <c r="L685" s="241"/>
    </row>
    <row r="686" spans="1:12" x14ac:dyDescent="0.2">
      <c r="A686" t="s">
        <v>59</v>
      </c>
      <c r="B686" t="s">
        <v>47</v>
      </c>
      <c r="C686">
        <v>2002</v>
      </c>
      <c r="D686" t="str">
        <f t="shared" si="40"/>
        <v>MGMale</v>
      </c>
      <c r="E686">
        <v>69.278315670012901</v>
      </c>
      <c r="F686" s="37">
        <f>VLOOKUP(_xlfn.CONCAT(D686,0),'Appendix 4. 2020 IBGE LT'!$E$6:$M$1685,9,FALSE)</f>
        <v>75.372705272104454</v>
      </c>
      <c r="G686" s="37">
        <f>VLOOKUP(_xlfn.CONCAT(D686,0),'Appendix 3b. nax IBGE 2019'!$E$5:$M$1850,9,FALSE)</f>
        <v>75.132605502835261</v>
      </c>
      <c r="H686" s="239">
        <f>INDEX(Summary!$N$5:$Y$88,MATCH(_xlfn.CONCAT(D686,0),Summary!$N$5:$N$88,0),MATCH($H$3,Summary!$N$4:$Y$4,0))</f>
        <v>74.701942287747983</v>
      </c>
      <c r="I686" s="240">
        <f t="shared" si="42"/>
        <v>-5.7320415311702035E-3</v>
      </c>
      <c r="J686" s="241">
        <f t="shared" si="43"/>
        <v>-0.39710618263003344</v>
      </c>
      <c r="K686" s="242">
        <f t="shared" si="41"/>
        <v>68.881209487382861</v>
      </c>
      <c r="L686" s="241"/>
    </row>
    <row r="687" spans="1:12" x14ac:dyDescent="0.2">
      <c r="A687" t="s">
        <v>59</v>
      </c>
      <c r="B687" t="s">
        <v>47</v>
      </c>
      <c r="C687">
        <v>2003</v>
      </c>
      <c r="D687" t="str">
        <f t="shared" si="40"/>
        <v>MGMale</v>
      </c>
      <c r="E687">
        <v>69.721100498873497</v>
      </c>
      <c r="F687" s="37">
        <f>VLOOKUP(_xlfn.CONCAT(D687,0),'Appendix 4. 2020 IBGE LT'!$E$6:$M$1685,9,FALSE)</f>
        <v>75.372705272104454</v>
      </c>
      <c r="G687" s="37">
        <f>VLOOKUP(_xlfn.CONCAT(D687,0),'Appendix 3b. nax IBGE 2019'!$E$5:$M$1850,9,FALSE)</f>
        <v>75.132605502835261</v>
      </c>
      <c r="H687" s="239">
        <f>INDEX(Summary!$N$5:$Y$88,MATCH(_xlfn.CONCAT(D687,0),Summary!$N$5:$N$88,0),MATCH($H$3,Summary!$N$4:$Y$4,0))</f>
        <v>74.701942287747983</v>
      </c>
      <c r="I687" s="240">
        <f t="shared" si="42"/>
        <v>-5.7320415311702035E-3</v>
      </c>
      <c r="J687" s="241">
        <f t="shared" si="43"/>
        <v>-0.39964424365843448</v>
      </c>
      <c r="K687" s="242">
        <f t="shared" si="41"/>
        <v>69.321456255215068</v>
      </c>
      <c r="L687" s="241"/>
    </row>
    <row r="688" spans="1:12" x14ac:dyDescent="0.2">
      <c r="A688" t="s">
        <v>59</v>
      </c>
      <c r="B688" t="s">
        <v>47</v>
      </c>
      <c r="C688">
        <v>2004</v>
      </c>
      <c r="D688" t="str">
        <f t="shared" si="40"/>
        <v>MGMale</v>
      </c>
      <c r="E688">
        <v>70.150596875472004</v>
      </c>
      <c r="F688" s="37">
        <f>VLOOKUP(_xlfn.CONCAT(D688,0),'Appendix 4. 2020 IBGE LT'!$E$6:$M$1685,9,FALSE)</f>
        <v>75.372705272104454</v>
      </c>
      <c r="G688" s="37">
        <f>VLOOKUP(_xlfn.CONCAT(D688,0),'Appendix 3b. nax IBGE 2019'!$E$5:$M$1850,9,FALSE)</f>
        <v>75.132605502835261</v>
      </c>
      <c r="H688" s="239">
        <f>INDEX(Summary!$N$5:$Y$88,MATCH(_xlfn.CONCAT(D688,0),Summary!$N$5:$N$88,0),MATCH($H$3,Summary!$N$4:$Y$4,0))</f>
        <v>74.701942287747983</v>
      </c>
      <c r="I688" s="240">
        <f t="shared" si="42"/>
        <v>-5.7320415311702035E-3</v>
      </c>
      <c r="J688" s="241">
        <f t="shared" si="43"/>
        <v>-0.40210613472658424</v>
      </c>
      <c r="K688" s="242">
        <f t="shared" si="41"/>
        <v>69.748490740745424</v>
      </c>
      <c r="L688" s="241"/>
    </row>
    <row r="689" spans="1:12" x14ac:dyDescent="0.2">
      <c r="A689" t="s">
        <v>59</v>
      </c>
      <c r="B689" t="s">
        <v>47</v>
      </c>
      <c r="C689">
        <v>2005</v>
      </c>
      <c r="D689" t="str">
        <f t="shared" si="40"/>
        <v>MGMale</v>
      </c>
      <c r="E689">
        <v>70.567997509178596</v>
      </c>
      <c r="F689" s="37">
        <f>VLOOKUP(_xlfn.CONCAT(D689,0),'Appendix 4. 2020 IBGE LT'!$E$6:$M$1685,9,FALSE)</f>
        <v>75.372705272104454</v>
      </c>
      <c r="G689" s="37">
        <f>VLOOKUP(_xlfn.CONCAT(D689,0),'Appendix 3b. nax IBGE 2019'!$E$5:$M$1850,9,FALSE)</f>
        <v>75.132605502835261</v>
      </c>
      <c r="H689" s="239">
        <f>INDEX(Summary!$N$5:$Y$88,MATCH(_xlfn.CONCAT(D689,0),Summary!$N$5:$N$88,0),MATCH($H$3,Summary!$N$4:$Y$4,0))</f>
        <v>74.701942287747983</v>
      </c>
      <c r="I689" s="240">
        <f t="shared" si="42"/>
        <v>-5.7320415311702035E-3</v>
      </c>
      <c r="J689" s="241">
        <f t="shared" si="43"/>
        <v>-0.40449869249412718</v>
      </c>
      <c r="K689" s="242">
        <f t="shared" si="41"/>
        <v>70.163498816684466</v>
      </c>
      <c r="L689" s="241"/>
    </row>
    <row r="690" spans="1:12" x14ac:dyDescent="0.2">
      <c r="A690" t="s">
        <v>59</v>
      </c>
      <c r="B690" t="s">
        <v>47</v>
      </c>
      <c r="C690">
        <v>2006</v>
      </c>
      <c r="D690" t="str">
        <f t="shared" si="40"/>
        <v>MGMale</v>
      </c>
      <c r="E690">
        <v>70.973148585518103</v>
      </c>
      <c r="F690" s="37">
        <f>VLOOKUP(_xlfn.CONCAT(D690,0),'Appendix 4. 2020 IBGE LT'!$E$6:$M$1685,9,FALSE)</f>
        <v>75.372705272104454</v>
      </c>
      <c r="G690" s="37">
        <f>VLOOKUP(_xlfn.CONCAT(D690,0),'Appendix 3b. nax IBGE 2019'!$E$5:$M$1850,9,FALSE)</f>
        <v>75.132605502835261</v>
      </c>
      <c r="H690" s="239">
        <f>INDEX(Summary!$N$5:$Y$88,MATCH(_xlfn.CONCAT(D690,0),Summary!$N$5:$N$88,0),MATCH($H$3,Summary!$N$4:$Y$4,0))</f>
        <v>74.701942287747983</v>
      </c>
      <c r="I690" s="240">
        <f t="shared" si="42"/>
        <v>-5.7320415311702035E-3</v>
      </c>
      <c r="J690" s="241">
        <f t="shared" si="43"/>
        <v>-0.40682103529010355</v>
      </c>
      <c r="K690" s="242">
        <f t="shared" si="41"/>
        <v>70.566327550227996</v>
      </c>
      <c r="L690" s="241"/>
    </row>
    <row r="691" spans="1:12" x14ac:dyDescent="0.2">
      <c r="A691" t="s">
        <v>59</v>
      </c>
      <c r="B691" t="s">
        <v>47</v>
      </c>
      <c r="C691">
        <v>2007</v>
      </c>
      <c r="D691" t="str">
        <f t="shared" si="40"/>
        <v>MGMale</v>
      </c>
      <c r="E691">
        <v>71.364642881576003</v>
      </c>
      <c r="F691" s="37">
        <f>VLOOKUP(_xlfn.CONCAT(D691,0),'Appendix 4. 2020 IBGE LT'!$E$6:$M$1685,9,FALSE)</f>
        <v>75.372705272104454</v>
      </c>
      <c r="G691" s="37">
        <f>VLOOKUP(_xlfn.CONCAT(D691,0),'Appendix 3b. nax IBGE 2019'!$E$5:$M$1850,9,FALSE)</f>
        <v>75.132605502835261</v>
      </c>
      <c r="H691" s="239">
        <f>INDEX(Summary!$N$5:$Y$88,MATCH(_xlfn.CONCAT(D691,0),Summary!$N$5:$N$88,0),MATCH($H$3,Summary!$N$4:$Y$4,0))</f>
        <v>74.701942287747983</v>
      </c>
      <c r="I691" s="240">
        <f t="shared" si="42"/>
        <v>-5.7320415311702035E-3</v>
      </c>
      <c r="J691" s="241">
        <f t="shared" si="43"/>
        <v>-0.40906509685432368</v>
      </c>
      <c r="K691" s="242">
        <f t="shared" si="41"/>
        <v>70.955577784721683</v>
      </c>
      <c r="L691" s="241"/>
    </row>
    <row r="692" spans="1:12" x14ac:dyDescent="0.2">
      <c r="A692" t="s">
        <v>59</v>
      </c>
      <c r="B692" t="s">
        <v>47</v>
      </c>
      <c r="C692">
        <v>2008</v>
      </c>
      <c r="D692" t="str">
        <f t="shared" si="40"/>
        <v>MGMale</v>
      </c>
      <c r="E692">
        <v>71.745418160119897</v>
      </c>
      <c r="F692" s="37">
        <f>VLOOKUP(_xlfn.CONCAT(D692,0),'Appendix 4. 2020 IBGE LT'!$E$6:$M$1685,9,FALSE)</f>
        <v>75.372705272104454</v>
      </c>
      <c r="G692" s="37">
        <f>VLOOKUP(_xlfn.CONCAT(D692,0),'Appendix 3b. nax IBGE 2019'!$E$5:$M$1850,9,FALSE)</f>
        <v>75.132605502835261</v>
      </c>
      <c r="H692" s="239">
        <f>INDEX(Summary!$N$5:$Y$88,MATCH(_xlfn.CONCAT(D692,0),Summary!$N$5:$N$88,0),MATCH($H$3,Summary!$N$4:$Y$4,0))</f>
        <v>74.701942287747983</v>
      </c>
      <c r="I692" s="240">
        <f t="shared" si="42"/>
        <v>-5.7320415311702035E-3</v>
      </c>
      <c r="J692" s="241">
        <f t="shared" si="43"/>
        <v>-0.41124771656498016</v>
      </c>
      <c r="K692" s="242">
        <f t="shared" si="41"/>
        <v>71.33417044355491</v>
      </c>
      <c r="L692" s="241"/>
    </row>
    <row r="693" spans="1:12" x14ac:dyDescent="0.2">
      <c r="A693" t="s">
        <v>59</v>
      </c>
      <c r="B693" t="s">
        <v>47</v>
      </c>
      <c r="C693">
        <v>2009</v>
      </c>
      <c r="D693" t="str">
        <f t="shared" si="40"/>
        <v>MGMale</v>
      </c>
      <c r="E693">
        <v>72.1138245197304</v>
      </c>
      <c r="F693" s="37">
        <f>VLOOKUP(_xlfn.CONCAT(D693,0),'Appendix 4. 2020 IBGE LT'!$E$6:$M$1685,9,FALSE)</f>
        <v>75.372705272104454</v>
      </c>
      <c r="G693" s="37">
        <f>VLOOKUP(_xlfn.CONCAT(D693,0),'Appendix 3b. nax IBGE 2019'!$E$5:$M$1850,9,FALSE)</f>
        <v>75.132605502835261</v>
      </c>
      <c r="H693" s="239">
        <f>INDEX(Summary!$N$5:$Y$88,MATCH(_xlfn.CONCAT(D693,0),Summary!$N$5:$N$88,0),MATCH($H$3,Summary!$N$4:$Y$4,0))</f>
        <v>74.701942287747983</v>
      </c>
      <c r="I693" s="240">
        <f t="shared" si="42"/>
        <v>-5.7320415311702035E-3</v>
      </c>
      <c r="J693" s="241">
        <f t="shared" si="43"/>
        <v>-0.41335943711861484</v>
      </c>
      <c r="K693" s="242">
        <f t="shared" si="41"/>
        <v>71.700465082611785</v>
      </c>
      <c r="L693" s="241"/>
    </row>
    <row r="694" spans="1:12" x14ac:dyDescent="0.2">
      <c r="A694" t="s">
        <v>59</v>
      </c>
      <c r="B694" t="s">
        <v>47</v>
      </c>
      <c r="C694">
        <v>2010</v>
      </c>
      <c r="D694" t="str">
        <f t="shared" si="40"/>
        <v>MGMale</v>
      </c>
      <c r="E694">
        <v>72.469866914030803</v>
      </c>
      <c r="F694" s="37">
        <f>VLOOKUP(_xlfn.CONCAT(D694,0),'Appendix 4. 2020 IBGE LT'!$E$6:$M$1685,9,FALSE)</f>
        <v>75.372705272104454</v>
      </c>
      <c r="G694" s="37">
        <f>VLOOKUP(_xlfn.CONCAT(D694,0),'Appendix 3b. nax IBGE 2019'!$E$5:$M$1850,9,FALSE)</f>
        <v>75.132605502835261</v>
      </c>
      <c r="H694" s="239">
        <f>INDEX(Summary!$N$5:$Y$88,MATCH(_xlfn.CONCAT(D694,0),Summary!$N$5:$N$88,0),MATCH($H$3,Summary!$N$4:$Y$4,0))</f>
        <v>74.701942287747983</v>
      </c>
      <c r="I694" s="240">
        <f t="shared" si="42"/>
        <v>-5.7320415311702035E-3</v>
      </c>
      <c r="J694" s="241">
        <f t="shared" si="43"/>
        <v>-0.41540028690960201</v>
      </c>
      <c r="K694" s="242">
        <f t="shared" si="41"/>
        <v>72.054466627121201</v>
      </c>
      <c r="L694" s="241"/>
    </row>
    <row r="695" spans="1:12" x14ac:dyDescent="0.2">
      <c r="A695" t="s">
        <v>59</v>
      </c>
      <c r="B695" t="s">
        <v>47</v>
      </c>
      <c r="C695">
        <v>2011</v>
      </c>
      <c r="D695" t="str">
        <f t="shared" si="40"/>
        <v>MGMale</v>
      </c>
      <c r="E695">
        <v>72.812229252341695</v>
      </c>
      <c r="F695" s="37">
        <f>VLOOKUP(_xlfn.CONCAT(D695,0),'Appendix 4. 2020 IBGE LT'!$E$6:$M$1685,9,FALSE)</f>
        <v>75.372705272104454</v>
      </c>
      <c r="G695" s="37">
        <f>VLOOKUP(_xlfn.CONCAT(D695,0),'Appendix 3b. nax IBGE 2019'!$E$5:$M$1850,9,FALSE)</f>
        <v>75.132605502835261</v>
      </c>
      <c r="H695" s="239">
        <f>INDEX(Summary!$N$5:$Y$88,MATCH(_xlfn.CONCAT(D695,0),Summary!$N$5:$N$88,0),MATCH($H$3,Summary!$N$4:$Y$4,0))</f>
        <v>74.701942287747983</v>
      </c>
      <c r="I695" s="240">
        <f t="shared" si="42"/>
        <v>-5.7320415311702035E-3</v>
      </c>
      <c r="J695" s="241">
        <f t="shared" si="43"/>
        <v>-0.41736272205150859</v>
      </c>
      <c r="K695" s="242">
        <f t="shared" si="41"/>
        <v>72.394866530290187</v>
      </c>
      <c r="L695" s="241"/>
    </row>
    <row r="696" spans="1:12" x14ac:dyDescent="0.2">
      <c r="A696" t="s">
        <v>59</v>
      </c>
      <c r="B696" t="s">
        <v>47</v>
      </c>
      <c r="C696">
        <v>2012</v>
      </c>
      <c r="D696" t="str">
        <f t="shared" si="40"/>
        <v>MGMale</v>
      </c>
      <c r="E696">
        <v>73.142535229866098</v>
      </c>
      <c r="F696" s="37">
        <f>VLOOKUP(_xlfn.CONCAT(D696,0),'Appendix 4. 2020 IBGE LT'!$E$6:$M$1685,9,FALSE)</f>
        <v>75.372705272104454</v>
      </c>
      <c r="G696" s="37">
        <f>VLOOKUP(_xlfn.CONCAT(D696,0),'Appendix 3b. nax IBGE 2019'!$E$5:$M$1850,9,FALSE)</f>
        <v>75.132605502835261</v>
      </c>
      <c r="H696" s="239">
        <f>INDEX(Summary!$N$5:$Y$88,MATCH(_xlfn.CONCAT(D696,0),Summary!$N$5:$N$88,0),MATCH($H$3,Summary!$N$4:$Y$4,0))</f>
        <v>74.701942287747983</v>
      </c>
      <c r="I696" s="240">
        <f t="shared" si="42"/>
        <v>-5.7320415311702035E-3</v>
      </c>
      <c r="J696" s="241">
        <f t="shared" si="43"/>
        <v>-0.41925604963267221</v>
      </c>
      <c r="K696" s="242">
        <f t="shared" si="41"/>
        <v>72.723279180233419</v>
      </c>
      <c r="L696" s="241"/>
    </row>
    <row r="697" spans="1:12" x14ac:dyDescent="0.2">
      <c r="A697" t="s">
        <v>59</v>
      </c>
      <c r="B697" t="s">
        <v>47</v>
      </c>
      <c r="C697">
        <v>2013</v>
      </c>
      <c r="D697" t="str">
        <f t="shared" si="40"/>
        <v>MGMale</v>
      </c>
      <c r="E697">
        <v>73.460896815609203</v>
      </c>
      <c r="F697" s="37">
        <f>VLOOKUP(_xlfn.CONCAT(D697,0),'Appendix 4. 2020 IBGE LT'!$E$6:$M$1685,9,FALSE)</f>
        <v>75.372705272104454</v>
      </c>
      <c r="G697" s="37">
        <f>VLOOKUP(_xlfn.CONCAT(D697,0),'Appendix 3b. nax IBGE 2019'!$E$5:$M$1850,9,FALSE)</f>
        <v>75.132605502835261</v>
      </c>
      <c r="H697" s="239">
        <f>INDEX(Summary!$N$5:$Y$88,MATCH(_xlfn.CONCAT(D697,0),Summary!$N$5:$N$88,0),MATCH($H$3,Summary!$N$4:$Y$4,0))</f>
        <v>74.701942287747983</v>
      </c>
      <c r="I697" s="240">
        <f t="shared" si="42"/>
        <v>-5.7320415311702035E-3</v>
      </c>
      <c r="J697" s="241">
        <f t="shared" si="43"/>
        <v>-0.42108091146408089</v>
      </c>
      <c r="K697" s="242">
        <f t="shared" si="41"/>
        <v>73.039815904145129</v>
      </c>
      <c r="L697" s="241"/>
    </row>
    <row r="698" spans="1:12" x14ac:dyDescent="0.2">
      <c r="A698" t="s">
        <v>59</v>
      </c>
      <c r="B698" t="s">
        <v>47</v>
      </c>
      <c r="C698">
        <v>2014</v>
      </c>
      <c r="D698" t="str">
        <f t="shared" si="40"/>
        <v>MGMale</v>
      </c>
      <c r="E698">
        <v>73.769374500762893</v>
      </c>
      <c r="F698" s="37">
        <f>VLOOKUP(_xlfn.CONCAT(D698,0),'Appendix 4. 2020 IBGE LT'!$E$6:$M$1685,9,FALSE)</f>
        <v>75.372705272104454</v>
      </c>
      <c r="G698" s="37">
        <f>VLOOKUP(_xlfn.CONCAT(D698,0),'Appendix 3b. nax IBGE 2019'!$E$5:$M$1850,9,FALSE)</f>
        <v>75.132605502835261</v>
      </c>
      <c r="H698" s="239">
        <f>INDEX(Summary!$N$5:$Y$88,MATCH(_xlfn.CONCAT(D698,0),Summary!$N$5:$N$88,0),MATCH($H$3,Summary!$N$4:$Y$4,0))</f>
        <v>74.701942287747983</v>
      </c>
      <c r="I698" s="240">
        <f t="shared" si="42"/>
        <v>-5.7320415311702035E-3</v>
      </c>
      <c r="J698" s="241">
        <f t="shared" si="43"/>
        <v>-0.4228491183668211</v>
      </c>
      <c r="K698" s="242">
        <f t="shared" si="41"/>
        <v>73.346525382396067</v>
      </c>
      <c r="L698" s="241"/>
    </row>
    <row r="699" spans="1:12" x14ac:dyDescent="0.2">
      <c r="A699" t="s">
        <v>59</v>
      </c>
      <c r="B699" t="s">
        <v>47</v>
      </c>
      <c r="C699">
        <v>2015</v>
      </c>
      <c r="D699" t="str">
        <f t="shared" si="40"/>
        <v>MGMale</v>
      </c>
      <c r="E699">
        <v>74.064554731872903</v>
      </c>
      <c r="F699" s="37">
        <f>VLOOKUP(_xlfn.CONCAT(D699,0),'Appendix 4. 2020 IBGE LT'!$E$6:$M$1685,9,FALSE)</f>
        <v>75.372705272104454</v>
      </c>
      <c r="G699" s="37">
        <f>VLOOKUP(_xlfn.CONCAT(D699,0),'Appendix 3b. nax IBGE 2019'!$E$5:$M$1850,9,FALSE)</f>
        <v>75.132605502835261</v>
      </c>
      <c r="H699" s="239">
        <f>INDEX(Summary!$N$5:$Y$88,MATCH(_xlfn.CONCAT(D699,0),Summary!$N$5:$N$88,0),MATCH($H$3,Summary!$N$4:$Y$4,0))</f>
        <v>74.701942287747983</v>
      </c>
      <c r="I699" s="240">
        <f t="shared" si="42"/>
        <v>-5.7320415311702035E-3</v>
      </c>
      <c r="J699" s="241">
        <f t="shared" si="43"/>
        <v>-0.42454110371072412</v>
      </c>
      <c r="K699" s="242">
        <f t="shared" si="41"/>
        <v>73.64001362816218</v>
      </c>
      <c r="L699" s="241"/>
    </row>
    <row r="700" spans="1:12" x14ac:dyDescent="0.2">
      <c r="A700" t="s">
        <v>59</v>
      </c>
      <c r="B700" t="s">
        <v>47</v>
      </c>
      <c r="C700">
        <v>2016</v>
      </c>
      <c r="D700" t="str">
        <f t="shared" si="40"/>
        <v>MGMale</v>
      </c>
      <c r="E700">
        <v>74.348232630393099</v>
      </c>
      <c r="F700" s="37">
        <f>VLOOKUP(_xlfn.CONCAT(D700,0),'Appendix 4. 2020 IBGE LT'!$E$6:$M$1685,9,FALSE)</f>
        <v>75.372705272104454</v>
      </c>
      <c r="G700" s="37">
        <f>VLOOKUP(_xlfn.CONCAT(D700,0),'Appendix 3b. nax IBGE 2019'!$E$5:$M$1850,9,FALSE)</f>
        <v>75.132605502835261</v>
      </c>
      <c r="H700" s="239">
        <f>INDEX(Summary!$N$5:$Y$88,MATCH(_xlfn.CONCAT(D700,0),Summary!$N$5:$N$88,0),MATCH($H$3,Summary!$N$4:$Y$4,0))</f>
        <v>74.701942287747983</v>
      </c>
      <c r="I700" s="240">
        <f t="shared" si="42"/>
        <v>-5.7320415311702035E-3</v>
      </c>
      <c r="J700" s="241">
        <f t="shared" si="43"/>
        <v>-0.42616715720651693</v>
      </c>
      <c r="K700" s="242">
        <f t="shared" si="41"/>
        <v>73.922065473186578</v>
      </c>
      <c r="L700" s="241"/>
    </row>
    <row r="701" spans="1:12" x14ac:dyDescent="0.2">
      <c r="A701" t="s">
        <v>59</v>
      </c>
      <c r="B701" t="s">
        <v>47</v>
      </c>
      <c r="C701">
        <v>2017</v>
      </c>
      <c r="D701" t="str">
        <f t="shared" si="40"/>
        <v>MGMale</v>
      </c>
      <c r="E701">
        <v>74.620634951830397</v>
      </c>
      <c r="F701" s="37">
        <f>VLOOKUP(_xlfn.CONCAT(D701,0),'Appendix 4. 2020 IBGE LT'!$E$6:$M$1685,9,FALSE)</f>
        <v>75.372705272104454</v>
      </c>
      <c r="G701" s="37">
        <f>VLOOKUP(_xlfn.CONCAT(D701,0),'Appendix 3b. nax IBGE 2019'!$E$5:$M$1850,9,FALSE)</f>
        <v>75.132605502835261</v>
      </c>
      <c r="H701" s="239">
        <f>INDEX(Summary!$N$5:$Y$88,MATCH(_xlfn.CONCAT(D701,0),Summary!$N$5:$N$88,0),MATCH($H$3,Summary!$N$4:$Y$4,0))</f>
        <v>74.701942287747983</v>
      </c>
      <c r="I701" s="240">
        <f t="shared" si="42"/>
        <v>-5.7320415311702035E-3</v>
      </c>
      <c r="J701" s="241">
        <f t="shared" si="43"/>
        <v>-0.42772857862618269</v>
      </c>
      <c r="K701" s="242">
        <f t="shared" si="41"/>
        <v>74.19290637320421</v>
      </c>
      <c r="L701" s="241"/>
    </row>
    <row r="702" spans="1:12" x14ac:dyDescent="0.2">
      <c r="A702" t="s">
        <v>59</v>
      </c>
      <c r="B702" t="s">
        <v>47</v>
      </c>
      <c r="C702">
        <v>2018</v>
      </c>
      <c r="D702" t="str">
        <f t="shared" si="40"/>
        <v>MGMale</v>
      </c>
      <c r="E702">
        <v>74.8820060903616</v>
      </c>
      <c r="F702" s="37">
        <f>VLOOKUP(_xlfn.CONCAT(D702,0),'Appendix 4. 2020 IBGE LT'!$E$6:$M$1685,9,FALSE)</f>
        <v>75.372705272104454</v>
      </c>
      <c r="G702" s="37">
        <f>VLOOKUP(_xlfn.CONCAT(D702,0),'Appendix 3b. nax IBGE 2019'!$E$5:$M$1850,9,FALSE)</f>
        <v>75.132605502835261</v>
      </c>
      <c r="H702" s="239">
        <f>INDEX(Summary!$N$5:$Y$88,MATCH(_xlfn.CONCAT(D702,0),Summary!$N$5:$N$88,0),MATCH($H$3,Summary!$N$4:$Y$4,0))</f>
        <v>74.701942287747983</v>
      </c>
      <c r="I702" s="240">
        <f t="shared" si="42"/>
        <v>-5.7320415311702035E-3</v>
      </c>
      <c r="J702" s="241">
        <f t="shared" si="43"/>
        <v>-0.42922676884729283</v>
      </c>
      <c r="K702" s="242">
        <f t="shared" si="41"/>
        <v>74.452779321514313</v>
      </c>
      <c r="L702" s="241"/>
    </row>
    <row r="703" spans="1:12" x14ac:dyDescent="0.2">
      <c r="A703" t="s">
        <v>59</v>
      </c>
      <c r="B703" t="s">
        <v>47</v>
      </c>
      <c r="C703">
        <v>2019</v>
      </c>
      <c r="D703" t="str">
        <f t="shared" si="40"/>
        <v>MGMale</v>
      </c>
      <c r="E703">
        <v>75.132605502835204</v>
      </c>
      <c r="F703" s="37">
        <f>VLOOKUP(_xlfn.CONCAT(D703,0),'Appendix 4. 2020 IBGE LT'!$E$6:$M$1685,9,FALSE)</f>
        <v>75.372705272104454</v>
      </c>
      <c r="G703" s="37">
        <f>VLOOKUP(_xlfn.CONCAT(D703,0),'Appendix 3b. nax IBGE 2019'!$E$5:$M$1850,9,FALSE)</f>
        <v>75.132605502835261</v>
      </c>
      <c r="H703" s="239">
        <f>INDEX(Summary!$N$5:$Y$88,MATCH(_xlfn.CONCAT(D703,0),Summary!$N$5:$N$88,0),MATCH($H$3,Summary!$N$4:$Y$4,0))</f>
        <v>74.701942287747983</v>
      </c>
      <c r="I703" s="240">
        <f t="shared" si="42"/>
        <v>-5.7320415311702035E-3</v>
      </c>
      <c r="J703" s="241">
        <f t="shared" si="43"/>
        <v>-0.43066321508727834</v>
      </c>
      <c r="K703" s="242">
        <f t="shared" si="41"/>
        <v>74.701942287747926</v>
      </c>
      <c r="L703" s="241"/>
    </row>
    <row r="704" spans="1:12" x14ac:dyDescent="0.2">
      <c r="A704" t="s">
        <v>59</v>
      </c>
      <c r="B704" t="s">
        <v>3</v>
      </c>
      <c r="C704">
        <v>2000</v>
      </c>
      <c r="D704" t="str">
        <f t="shared" si="40"/>
        <v>MGTotal</v>
      </c>
      <c r="E704">
        <v>71.757644511951597</v>
      </c>
      <c r="F704" s="37">
        <f>VLOOKUP(_xlfn.CONCAT(D704,0),'Appendix 4. 2020 IBGE LT'!$E$6:$M$1685,9,FALSE)</f>
        <v>78.189539979234993</v>
      </c>
      <c r="G704" s="37">
        <f>VLOOKUP(_xlfn.CONCAT(D704,0),'Appendix 3b. nax IBGE 2019'!$E$5:$M$1850,9,FALSE)</f>
        <v>77.964659634745814</v>
      </c>
      <c r="H704" s="239">
        <f>INDEX(Summary!$N$5:$Y$88,MATCH(_xlfn.CONCAT(D704,0),Summary!$N$5:$N$88,0),MATCH($H$3,Summary!$N$4:$Y$4,0))</f>
        <v>77.741532872505942</v>
      </c>
      <c r="I704" s="240">
        <f t="shared" si="42"/>
        <v>-2.8618961884165389E-3</v>
      </c>
      <c r="J704" s="241">
        <f t="shared" si="43"/>
        <v>-0.20536292931850325</v>
      </c>
      <c r="K704" s="242">
        <f t="shared" si="41"/>
        <v>71.5522815826331</v>
      </c>
      <c r="L704" s="241"/>
    </row>
    <row r="705" spans="1:12" x14ac:dyDescent="0.2">
      <c r="A705" t="s">
        <v>59</v>
      </c>
      <c r="B705" t="s">
        <v>3</v>
      </c>
      <c r="C705">
        <v>2001</v>
      </c>
      <c r="D705" t="str">
        <f t="shared" si="40"/>
        <v>MGTotal</v>
      </c>
      <c r="E705">
        <v>72.184528669426001</v>
      </c>
      <c r="F705" s="37">
        <f>VLOOKUP(_xlfn.CONCAT(D705,0),'Appendix 4. 2020 IBGE LT'!$E$6:$M$1685,9,FALSE)</f>
        <v>78.189539979234993</v>
      </c>
      <c r="G705" s="37">
        <f>VLOOKUP(_xlfn.CONCAT(D705,0),'Appendix 3b. nax IBGE 2019'!$E$5:$M$1850,9,FALSE)</f>
        <v>77.964659634745814</v>
      </c>
      <c r="H705" s="239">
        <f>INDEX(Summary!$N$5:$Y$88,MATCH(_xlfn.CONCAT(D705,0),Summary!$N$5:$N$88,0),MATCH($H$3,Summary!$N$4:$Y$4,0))</f>
        <v>77.741532872505942</v>
      </c>
      <c r="I705" s="240">
        <f t="shared" si="42"/>
        <v>-2.8618961884165389E-3</v>
      </c>
      <c r="J705" s="241">
        <f t="shared" si="43"/>
        <v>-0.20658462746167466</v>
      </c>
      <c r="K705" s="242">
        <f t="shared" si="41"/>
        <v>71.977944041964321</v>
      </c>
      <c r="L705" s="241"/>
    </row>
    <row r="706" spans="1:12" x14ac:dyDescent="0.2">
      <c r="A706" t="s">
        <v>59</v>
      </c>
      <c r="B706" t="s">
        <v>3</v>
      </c>
      <c r="C706">
        <v>2002</v>
      </c>
      <c r="D706" t="str">
        <f t="shared" si="40"/>
        <v>MGTotal</v>
      </c>
      <c r="E706">
        <v>72.595618812781794</v>
      </c>
      <c r="F706" s="37">
        <f>VLOOKUP(_xlfn.CONCAT(D706,0),'Appendix 4. 2020 IBGE LT'!$E$6:$M$1685,9,FALSE)</f>
        <v>78.189539979234993</v>
      </c>
      <c r="G706" s="37">
        <f>VLOOKUP(_xlfn.CONCAT(D706,0),'Appendix 3b. nax IBGE 2019'!$E$5:$M$1850,9,FALSE)</f>
        <v>77.964659634745814</v>
      </c>
      <c r="H706" s="239">
        <f>INDEX(Summary!$N$5:$Y$88,MATCH(_xlfn.CONCAT(D706,0),Summary!$N$5:$N$88,0),MATCH($H$3,Summary!$N$4:$Y$4,0))</f>
        <v>77.741532872505942</v>
      </c>
      <c r="I706" s="240">
        <f t="shared" si="42"/>
        <v>-2.8618961884165389E-3</v>
      </c>
      <c r="J706" s="241">
        <f t="shared" si="43"/>
        <v>-0.2077611247760402</v>
      </c>
      <c r="K706" s="242">
        <f t="shared" si="41"/>
        <v>72.387857688005752</v>
      </c>
      <c r="L706" s="241"/>
    </row>
    <row r="707" spans="1:12" x14ac:dyDescent="0.2">
      <c r="A707" t="s">
        <v>59</v>
      </c>
      <c r="B707" t="s">
        <v>3</v>
      </c>
      <c r="C707">
        <v>2003</v>
      </c>
      <c r="D707" t="str">
        <f t="shared" si="40"/>
        <v>MGTotal</v>
      </c>
      <c r="E707">
        <v>72.999638007361597</v>
      </c>
      <c r="F707" s="37">
        <f>VLOOKUP(_xlfn.CONCAT(D707,0),'Appendix 4. 2020 IBGE LT'!$E$6:$M$1685,9,FALSE)</f>
        <v>78.189539979234993</v>
      </c>
      <c r="G707" s="37">
        <f>VLOOKUP(_xlfn.CONCAT(D707,0),'Appendix 3b. nax IBGE 2019'!$E$5:$M$1850,9,FALSE)</f>
        <v>77.964659634745814</v>
      </c>
      <c r="H707" s="239">
        <f>INDEX(Summary!$N$5:$Y$88,MATCH(_xlfn.CONCAT(D707,0),Summary!$N$5:$N$88,0),MATCH($H$3,Summary!$N$4:$Y$4,0))</f>
        <v>77.741532872505942</v>
      </c>
      <c r="I707" s="240">
        <f t="shared" si="42"/>
        <v>-2.8618961884165389E-3</v>
      </c>
      <c r="J707" s="241">
        <f t="shared" si="43"/>
        <v>-0.20891738576905527</v>
      </c>
      <c r="K707" s="242">
        <f t="shared" si="41"/>
        <v>72.790720621592541</v>
      </c>
      <c r="L707" s="241"/>
    </row>
    <row r="708" spans="1:12" x14ac:dyDescent="0.2">
      <c r="A708" t="s">
        <v>59</v>
      </c>
      <c r="B708" t="s">
        <v>3</v>
      </c>
      <c r="C708">
        <v>2004</v>
      </c>
      <c r="D708" t="str">
        <f t="shared" ref="D708:D771" si="44">_xlfn.CONCAT(A708,B708)</f>
        <v>MGTotal</v>
      </c>
      <c r="E708">
        <v>73.393032361007997</v>
      </c>
      <c r="F708" s="37">
        <f>VLOOKUP(_xlfn.CONCAT(D708,0),'Appendix 4. 2020 IBGE LT'!$E$6:$M$1685,9,FALSE)</f>
        <v>78.189539979234993</v>
      </c>
      <c r="G708" s="37">
        <f>VLOOKUP(_xlfn.CONCAT(D708,0),'Appendix 3b. nax IBGE 2019'!$E$5:$M$1850,9,FALSE)</f>
        <v>77.964659634745814</v>
      </c>
      <c r="H708" s="239">
        <f>INDEX(Summary!$N$5:$Y$88,MATCH(_xlfn.CONCAT(D708,0),Summary!$N$5:$N$88,0),MATCH($H$3,Summary!$N$4:$Y$4,0))</f>
        <v>77.741532872505942</v>
      </c>
      <c r="I708" s="240">
        <f t="shared" si="42"/>
        <v>-2.8618961884165389E-3</v>
      </c>
      <c r="J708" s="241">
        <f t="shared" si="43"/>
        <v>-0.21004323957030049</v>
      </c>
      <c r="K708" s="242">
        <f t="shared" ref="K708:K771" si="45">E708+J708</f>
        <v>73.1829891214377</v>
      </c>
      <c r="L708" s="241"/>
    </row>
    <row r="709" spans="1:12" x14ac:dyDescent="0.2">
      <c r="A709" t="s">
        <v>59</v>
      </c>
      <c r="B709" t="s">
        <v>3</v>
      </c>
      <c r="C709">
        <v>2005</v>
      </c>
      <c r="D709" t="str">
        <f t="shared" si="44"/>
        <v>MGTotal</v>
      </c>
      <c r="E709">
        <v>73.773730074981998</v>
      </c>
      <c r="F709" s="37">
        <f>VLOOKUP(_xlfn.CONCAT(D709,0),'Appendix 4. 2020 IBGE LT'!$E$6:$M$1685,9,FALSE)</f>
        <v>78.189539979234993</v>
      </c>
      <c r="G709" s="37">
        <f>VLOOKUP(_xlfn.CONCAT(D709,0),'Appendix 3b. nax IBGE 2019'!$E$5:$M$1850,9,FALSE)</f>
        <v>77.964659634745814</v>
      </c>
      <c r="H709" s="239">
        <f>INDEX(Summary!$N$5:$Y$88,MATCH(_xlfn.CONCAT(D709,0),Summary!$N$5:$N$88,0),MATCH($H$3,Summary!$N$4:$Y$4,0))</f>
        <v>77.741532872505942</v>
      </c>
      <c r="I709" s="240">
        <f t="shared" ref="I709:I772" si="46">(H709-$G709)/$G709</f>
        <v>-2.8618961884165389E-3</v>
      </c>
      <c r="J709" s="241">
        <f t="shared" ref="J709:J772" si="47">E709*I709</f>
        <v>-0.21113275690686156</v>
      </c>
      <c r="K709" s="242">
        <f t="shared" si="45"/>
        <v>73.562597318075134</v>
      </c>
      <c r="L709" s="241"/>
    </row>
    <row r="710" spans="1:12" x14ac:dyDescent="0.2">
      <c r="A710" t="s">
        <v>59</v>
      </c>
      <c r="B710" t="s">
        <v>3</v>
      </c>
      <c r="C710">
        <v>2006</v>
      </c>
      <c r="D710" t="str">
        <f t="shared" si="44"/>
        <v>MGTotal</v>
      </c>
      <c r="E710">
        <v>74.145639184830699</v>
      </c>
      <c r="F710" s="37">
        <f>VLOOKUP(_xlfn.CONCAT(D710,0),'Appendix 4. 2020 IBGE LT'!$E$6:$M$1685,9,FALSE)</f>
        <v>78.189539979234993</v>
      </c>
      <c r="G710" s="37">
        <f>VLOOKUP(_xlfn.CONCAT(D710,0),'Appendix 3b. nax IBGE 2019'!$E$5:$M$1850,9,FALSE)</f>
        <v>77.964659634745814</v>
      </c>
      <c r="H710" s="239">
        <f>INDEX(Summary!$N$5:$Y$88,MATCH(_xlfn.CONCAT(D710,0),Summary!$N$5:$N$88,0),MATCH($H$3,Summary!$N$4:$Y$4,0))</f>
        <v>77.741532872505942</v>
      </c>
      <c r="I710" s="240">
        <f t="shared" si="46"/>
        <v>-2.8618961884165389E-3</v>
      </c>
      <c r="J710" s="241">
        <f t="shared" si="47"/>
        <v>-0.21219712217077494</v>
      </c>
      <c r="K710" s="242">
        <f t="shared" si="45"/>
        <v>73.933442062659921</v>
      </c>
      <c r="L710" s="241"/>
    </row>
    <row r="711" spans="1:12" x14ac:dyDescent="0.2">
      <c r="A711" t="s">
        <v>59</v>
      </c>
      <c r="B711" t="s">
        <v>3</v>
      </c>
      <c r="C711">
        <v>2007</v>
      </c>
      <c r="D711" t="str">
        <f t="shared" si="44"/>
        <v>MGTotal</v>
      </c>
      <c r="E711">
        <v>74.504308463096095</v>
      </c>
      <c r="F711" s="37">
        <f>VLOOKUP(_xlfn.CONCAT(D711,0),'Appendix 4. 2020 IBGE LT'!$E$6:$M$1685,9,FALSE)</f>
        <v>78.189539979234993</v>
      </c>
      <c r="G711" s="37">
        <f>VLOOKUP(_xlfn.CONCAT(D711,0),'Appendix 3b. nax IBGE 2019'!$E$5:$M$1850,9,FALSE)</f>
        <v>77.964659634745814</v>
      </c>
      <c r="H711" s="239">
        <f>INDEX(Summary!$N$5:$Y$88,MATCH(_xlfn.CONCAT(D711,0),Summary!$N$5:$N$88,0),MATCH($H$3,Summary!$N$4:$Y$4,0))</f>
        <v>77.741532872505942</v>
      </c>
      <c r="I711" s="240">
        <f t="shared" si="46"/>
        <v>-2.8618961884165389E-3</v>
      </c>
      <c r="J711" s="241">
        <f t="shared" si="47"/>
        <v>-0.2132235964111448</v>
      </c>
      <c r="K711" s="242">
        <f t="shared" si="45"/>
        <v>74.291084866684955</v>
      </c>
      <c r="L711" s="241"/>
    </row>
    <row r="712" spans="1:12" x14ac:dyDescent="0.2">
      <c r="A712" t="s">
        <v>59</v>
      </c>
      <c r="B712" t="s">
        <v>3</v>
      </c>
      <c r="C712">
        <v>2008</v>
      </c>
      <c r="D712" t="str">
        <f t="shared" si="44"/>
        <v>MGTotal</v>
      </c>
      <c r="E712">
        <v>74.847525325558905</v>
      </c>
      <c r="F712" s="37">
        <f>VLOOKUP(_xlfn.CONCAT(D712,0),'Appendix 4. 2020 IBGE LT'!$E$6:$M$1685,9,FALSE)</f>
        <v>78.189539979234993</v>
      </c>
      <c r="G712" s="37">
        <f>VLOOKUP(_xlfn.CONCAT(D712,0),'Appendix 3b. nax IBGE 2019'!$E$5:$M$1850,9,FALSE)</f>
        <v>77.964659634745814</v>
      </c>
      <c r="H712" s="239">
        <f>INDEX(Summary!$N$5:$Y$88,MATCH(_xlfn.CONCAT(D712,0),Summary!$N$5:$N$88,0),MATCH($H$3,Summary!$N$4:$Y$4,0))</f>
        <v>77.741532872505942</v>
      </c>
      <c r="I712" s="240">
        <f t="shared" si="46"/>
        <v>-2.8618961884165389E-3</v>
      </c>
      <c r="J712" s="241">
        <f t="shared" si="47"/>
        <v>-0.21420584744162741</v>
      </c>
      <c r="K712" s="242">
        <f t="shared" si="45"/>
        <v>74.633319478117272</v>
      </c>
      <c r="L712" s="241"/>
    </row>
    <row r="713" spans="1:12" x14ac:dyDescent="0.2">
      <c r="A713" t="s">
        <v>59</v>
      </c>
      <c r="B713" t="s">
        <v>3</v>
      </c>
      <c r="C713">
        <v>2009</v>
      </c>
      <c r="D713" t="str">
        <f t="shared" si="44"/>
        <v>MGTotal</v>
      </c>
      <c r="E713">
        <v>75.185176332967302</v>
      </c>
      <c r="F713" s="37">
        <f>VLOOKUP(_xlfn.CONCAT(D713,0),'Appendix 4. 2020 IBGE LT'!$E$6:$M$1685,9,FALSE)</f>
        <v>78.189539979234993</v>
      </c>
      <c r="G713" s="37">
        <f>VLOOKUP(_xlfn.CONCAT(D713,0),'Appendix 3b. nax IBGE 2019'!$E$5:$M$1850,9,FALSE)</f>
        <v>77.964659634745814</v>
      </c>
      <c r="H713" s="239">
        <f>INDEX(Summary!$N$5:$Y$88,MATCH(_xlfn.CONCAT(D713,0),Summary!$N$5:$N$88,0),MATCH($H$3,Summary!$N$4:$Y$4,0))</f>
        <v>77.741532872505942</v>
      </c>
      <c r="I713" s="240">
        <f t="shared" si="46"/>
        <v>-2.8618961884165389E-3</v>
      </c>
      <c r="J713" s="241">
        <f t="shared" si="47"/>
        <v>-0.21517216957274449</v>
      </c>
      <c r="K713" s="242">
        <f t="shared" si="45"/>
        <v>74.970004163394563</v>
      </c>
      <c r="L713" s="241"/>
    </row>
    <row r="714" spans="1:12" x14ac:dyDescent="0.2">
      <c r="A714" t="s">
        <v>59</v>
      </c>
      <c r="B714" t="s">
        <v>3</v>
      </c>
      <c r="C714">
        <v>2010</v>
      </c>
      <c r="D714" t="str">
        <f t="shared" si="44"/>
        <v>MGTotal</v>
      </c>
      <c r="E714">
        <v>75.5081367239233</v>
      </c>
      <c r="F714" s="37">
        <f>VLOOKUP(_xlfn.CONCAT(D714,0),'Appendix 4. 2020 IBGE LT'!$E$6:$M$1685,9,FALSE)</f>
        <v>78.189539979234993</v>
      </c>
      <c r="G714" s="37">
        <f>VLOOKUP(_xlfn.CONCAT(D714,0),'Appendix 3b. nax IBGE 2019'!$E$5:$M$1850,9,FALSE)</f>
        <v>77.964659634745814</v>
      </c>
      <c r="H714" s="239">
        <f>INDEX(Summary!$N$5:$Y$88,MATCH(_xlfn.CONCAT(D714,0),Summary!$N$5:$N$88,0),MATCH($H$3,Summary!$N$4:$Y$4,0))</f>
        <v>77.741532872505942</v>
      </c>
      <c r="I714" s="240">
        <f t="shared" si="46"/>
        <v>-2.8618961884165389E-3</v>
      </c>
      <c r="J714" s="241">
        <f t="shared" si="47"/>
        <v>-0.21609644868463099</v>
      </c>
      <c r="K714" s="242">
        <f t="shared" si="45"/>
        <v>75.292040275238676</v>
      </c>
      <c r="L714" s="241"/>
    </row>
    <row r="715" spans="1:12" x14ac:dyDescent="0.2">
      <c r="A715" t="s">
        <v>59</v>
      </c>
      <c r="B715" t="s">
        <v>3</v>
      </c>
      <c r="C715">
        <v>2011</v>
      </c>
      <c r="D715" t="str">
        <f t="shared" si="44"/>
        <v>MGTotal</v>
      </c>
      <c r="E715">
        <v>75.821014350948204</v>
      </c>
      <c r="F715" s="37">
        <f>VLOOKUP(_xlfn.CONCAT(D715,0),'Appendix 4. 2020 IBGE LT'!$E$6:$M$1685,9,FALSE)</f>
        <v>78.189539979234993</v>
      </c>
      <c r="G715" s="37">
        <f>VLOOKUP(_xlfn.CONCAT(D715,0),'Appendix 3b. nax IBGE 2019'!$E$5:$M$1850,9,FALSE)</f>
        <v>77.964659634745814</v>
      </c>
      <c r="H715" s="239">
        <f>INDEX(Summary!$N$5:$Y$88,MATCH(_xlfn.CONCAT(D715,0),Summary!$N$5:$N$88,0),MATCH($H$3,Summary!$N$4:$Y$4,0))</f>
        <v>77.741532872505942</v>
      </c>
      <c r="I715" s="240">
        <f t="shared" si="46"/>
        <v>-2.8618961884165389E-3</v>
      </c>
      <c r="J715" s="241">
        <f t="shared" si="47"/>
        <v>-0.21699187197285436</v>
      </c>
      <c r="K715" s="242">
        <f t="shared" si="45"/>
        <v>75.604022478975352</v>
      </c>
      <c r="L715" s="241"/>
    </row>
    <row r="716" spans="1:12" x14ac:dyDescent="0.2">
      <c r="A716" t="s">
        <v>59</v>
      </c>
      <c r="B716" t="s">
        <v>3</v>
      </c>
      <c r="C716">
        <v>2012</v>
      </c>
      <c r="D716" t="str">
        <f t="shared" si="44"/>
        <v>MGTotal</v>
      </c>
      <c r="E716">
        <v>76.126011438876105</v>
      </c>
      <c r="F716" s="37">
        <f>VLOOKUP(_xlfn.CONCAT(D716,0),'Appendix 4. 2020 IBGE LT'!$E$6:$M$1685,9,FALSE)</f>
        <v>78.189539979234993</v>
      </c>
      <c r="G716" s="37">
        <f>VLOOKUP(_xlfn.CONCAT(D716,0),'Appendix 3b. nax IBGE 2019'!$E$5:$M$1850,9,FALSE)</f>
        <v>77.964659634745814</v>
      </c>
      <c r="H716" s="239">
        <f>INDEX(Summary!$N$5:$Y$88,MATCH(_xlfn.CONCAT(D716,0),Summary!$N$5:$N$88,0),MATCH($H$3,Summary!$N$4:$Y$4,0))</f>
        <v>77.741532872505942</v>
      </c>
      <c r="I716" s="240">
        <f t="shared" si="46"/>
        <v>-2.8618961884165389E-3</v>
      </c>
      <c r="J716" s="241">
        <f t="shared" si="47"/>
        <v>-0.21786474197627337</v>
      </c>
      <c r="K716" s="242">
        <f t="shared" si="45"/>
        <v>75.908146696899834</v>
      </c>
      <c r="L716" s="241"/>
    </row>
    <row r="717" spans="1:12" x14ac:dyDescent="0.2">
      <c r="A717" t="s">
        <v>59</v>
      </c>
      <c r="B717" t="s">
        <v>3</v>
      </c>
      <c r="C717">
        <v>2013</v>
      </c>
      <c r="D717" t="str">
        <f t="shared" si="44"/>
        <v>MGTotal</v>
      </c>
      <c r="E717">
        <v>76.414513395224503</v>
      </c>
      <c r="F717" s="37">
        <f>VLOOKUP(_xlfn.CONCAT(D717,0),'Appendix 4. 2020 IBGE LT'!$E$6:$M$1685,9,FALSE)</f>
        <v>78.189539979234993</v>
      </c>
      <c r="G717" s="37">
        <f>VLOOKUP(_xlfn.CONCAT(D717,0),'Appendix 3b. nax IBGE 2019'!$E$5:$M$1850,9,FALSE)</f>
        <v>77.964659634745814</v>
      </c>
      <c r="H717" s="239">
        <f>INDEX(Summary!$N$5:$Y$88,MATCH(_xlfn.CONCAT(D717,0),Summary!$N$5:$N$88,0),MATCH($H$3,Summary!$N$4:$Y$4,0))</f>
        <v>77.741532872505942</v>
      </c>
      <c r="I717" s="240">
        <f t="shared" si="46"/>
        <v>-2.8618961884165389E-3</v>
      </c>
      <c r="J717" s="241">
        <f t="shared" si="47"/>
        <v>-0.21869040462549758</v>
      </c>
      <c r="K717" s="242">
        <f t="shared" si="45"/>
        <v>76.195822990599012</v>
      </c>
      <c r="L717" s="241"/>
    </row>
    <row r="718" spans="1:12" x14ac:dyDescent="0.2">
      <c r="A718" t="s">
        <v>59</v>
      </c>
      <c r="B718" t="s">
        <v>3</v>
      </c>
      <c r="C718">
        <v>2014</v>
      </c>
      <c r="D718" t="str">
        <f t="shared" si="44"/>
        <v>MGTotal</v>
      </c>
      <c r="E718">
        <v>76.700227321534499</v>
      </c>
      <c r="F718" s="37">
        <f>VLOOKUP(_xlfn.CONCAT(D718,0),'Appendix 4. 2020 IBGE LT'!$E$6:$M$1685,9,FALSE)</f>
        <v>78.189539979234993</v>
      </c>
      <c r="G718" s="37">
        <f>VLOOKUP(_xlfn.CONCAT(D718,0),'Appendix 3b. nax IBGE 2019'!$E$5:$M$1850,9,FALSE)</f>
        <v>77.964659634745814</v>
      </c>
      <c r="H718" s="239">
        <f>INDEX(Summary!$N$5:$Y$88,MATCH(_xlfn.CONCAT(D718,0),Summary!$N$5:$N$88,0),MATCH($H$3,Summary!$N$4:$Y$4,0))</f>
        <v>77.741532872505942</v>
      </c>
      <c r="I718" s="240">
        <f t="shared" si="46"/>
        <v>-2.8618961884165389E-3</v>
      </c>
      <c r="J718" s="241">
        <f t="shared" si="47"/>
        <v>-0.21950808822218165</v>
      </c>
      <c r="K718" s="242">
        <f t="shared" si="45"/>
        <v>76.480719233312314</v>
      </c>
      <c r="L718" s="241"/>
    </row>
    <row r="719" spans="1:12" x14ac:dyDescent="0.2">
      <c r="A719" t="s">
        <v>59</v>
      </c>
      <c r="B719" t="s">
        <v>3</v>
      </c>
      <c r="C719">
        <v>2015</v>
      </c>
      <c r="D719" t="str">
        <f t="shared" si="44"/>
        <v>MGTotal</v>
      </c>
      <c r="E719">
        <v>76.969028939912207</v>
      </c>
      <c r="F719" s="37">
        <f>VLOOKUP(_xlfn.CONCAT(D719,0),'Appendix 4. 2020 IBGE LT'!$E$6:$M$1685,9,FALSE)</f>
        <v>78.189539979234993</v>
      </c>
      <c r="G719" s="37">
        <f>VLOOKUP(_xlfn.CONCAT(D719,0),'Appendix 3b. nax IBGE 2019'!$E$5:$M$1850,9,FALSE)</f>
        <v>77.964659634745814</v>
      </c>
      <c r="H719" s="239">
        <f>INDEX(Summary!$N$5:$Y$88,MATCH(_xlfn.CONCAT(D719,0),Summary!$N$5:$N$88,0),MATCH($H$3,Summary!$N$4:$Y$4,0))</f>
        <v>77.741532872505942</v>
      </c>
      <c r="I719" s="240">
        <f t="shared" si="46"/>
        <v>-2.8618961884165389E-3</v>
      </c>
      <c r="J719" s="241">
        <f t="shared" si="47"/>
        <v>-0.22027737054925703</v>
      </c>
      <c r="K719" s="242">
        <f t="shared" si="45"/>
        <v>76.748751569362952</v>
      </c>
      <c r="L719" s="241"/>
    </row>
    <row r="720" spans="1:12" x14ac:dyDescent="0.2">
      <c r="A720" t="s">
        <v>59</v>
      </c>
      <c r="B720" t="s">
        <v>3</v>
      </c>
      <c r="C720">
        <v>2016</v>
      </c>
      <c r="D720" t="str">
        <f t="shared" si="44"/>
        <v>MGTotal</v>
      </c>
      <c r="E720">
        <v>77.235100687446604</v>
      </c>
      <c r="F720" s="37">
        <f>VLOOKUP(_xlfn.CONCAT(D720,0),'Appendix 4. 2020 IBGE LT'!$E$6:$M$1685,9,FALSE)</f>
        <v>78.189539979234993</v>
      </c>
      <c r="G720" s="37">
        <f>VLOOKUP(_xlfn.CONCAT(D720,0),'Appendix 3b. nax IBGE 2019'!$E$5:$M$1850,9,FALSE)</f>
        <v>77.964659634745814</v>
      </c>
      <c r="H720" s="239">
        <f>INDEX(Summary!$N$5:$Y$88,MATCH(_xlfn.CONCAT(D720,0),Summary!$N$5:$N$88,0),MATCH($H$3,Summary!$N$4:$Y$4,0))</f>
        <v>77.741532872505942</v>
      </c>
      <c r="I720" s="240">
        <f t="shared" si="46"/>
        <v>-2.8618961884165389E-3</v>
      </c>
      <c r="J720" s="241">
        <f t="shared" si="47"/>
        <v>-0.22103884026937104</v>
      </c>
      <c r="K720" s="242">
        <f t="shared" si="45"/>
        <v>77.014061847177231</v>
      </c>
      <c r="L720" s="241"/>
    </row>
    <row r="721" spans="1:12" x14ac:dyDescent="0.2">
      <c r="A721" t="s">
        <v>59</v>
      </c>
      <c r="B721" t="s">
        <v>3</v>
      </c>
      <c r="C721">
        <v>2017</v>
      </c>
      <c r="D721" t="str">
        <f t="shared" si="44"/>
        <v>MGTotal</v>
      </c>
      <c r="E721">
        <v>77.487240898026599</v>
      </c>
      <c r="F721" s="37">
        <f>VLOOKUP(_xlfn.CONCAT(D721,0),'Appendix 4. 2020 IBGE LT'!$E$6:$M$1685,9,FALSE)</f>
        <v>78.189539979234993</v>
      </c>
      <c r="G721" s="37">
        <f>VLOOKUP(_xlfn.CONCAT(D721,0),'Appendix 3b. nax IBGE 2019'!$E$5:$M$1850,9,FALSE)</f>
        <v>77.964659634745814</v>
      </c>
      <c r="H721" s="239">
        <f>INDEX(Summary!$N$5:$Y$88,MATCH(_xlfn.CONCAT(D721,0),Summary!$N$5:$N$88,0),MATCH($H$3,Summary!$N$4:$Y$4,0))</f>
        <v>77.741532872505942</v>
      </c>
      <c r="I721" s="240">
        <f t="shared" si="46"/>
        <v>-2.8618961884165389E-3</v>
      </c>
      <c r="J721" s="241">
        <f t="shared" si="47"/>
        <v>-0.22176043937697648</v>
      </c>
      <c r="K721" s="242">
        <f t="shared" si="45"/>
        <v>77.26548045864962</v>
      </c>
      <c r="L721" s="241"/>
    </row>
    <row r="722" spans="1:12" x14ac:dyDescent="0.2">
      <c r="A722" t="s">
        <v>59</v>
      </c>
      <c r="B722" t="s">
        <v>3</v>
      </c>
      <c r="C722">
        <v>2018</v>
      </c>
      <c r="D722" t="str">
        <f t="shared" si="44"/>
        <v>MGTotal</v>
      </c>
      <c r="E722">
        <v>77.732882572351201</v>
      </c>
      <c r="F722" s="37">
        <f>VLOOKUP(_xlfn.CONCAT(D722,0),'Appendix 4. 2020 IBGE LT'!$E$6:$M$1685,9,FALSE)</f>
        <v>78.189539979234993</v>
      </c>
      <c r="G722" s="37">
        <f>VLOOKUP(_xlfn.CONCAT(D722,0),'Appendix 3b. nax IBGE 2019'!$E$5:$M$1850,9,FALSE)</f>
        <v>77.964659634745814</v>
      </c>
      <c r="H722" s="239">
        <f>INDEX(Summary!$N$5:$Y$88,MATCH(_xlfn.CONCAT(D722,0),Summary!$N$5:$N$88,0),MATCH($H$3,Summary!$N$4:$Y$4,0))</f>
        <v>77.741532872505942</v>
      </c>
      <c r="I722" s="240">
        <f t="shared" si="46"/>
        <v>-2.8618961884165389E-3</v>
      </c>
      <c r="J722" s="241">
        <f t="shared" si="47"/>
        <v>-0.22246344034844232</v>
      </c>
      <c r="K722" s="242">
        <f t="shared" si="45"/>
        <v>77.510419132002752</v>
      </c>
      <c r="L722" s="241"/>
    </row>
    <row r="723" spans="1:12" x14ac:dyDescent="0.2">
      <c r="A723" t="s">
        <v>59</v>
      </c>
      <c r="B723" t="s">
        <v>3</v>
      </c>
      <c r="C723">
        <v>2019</v>
      </c>
      <c r="D723" t="str">
        <f t="shared" si="44"/>
        <v>MGTotal</v>
      </c>
      <c r="E723">
        <v>77.9646596347458</v>
      </c>
      <c r="F723" s="37">
        <f>VLOOKUP(_xlfn.CONCAT(D723,0),'Appendix 4. 2020 IBGE LT'!$E$6:$M$1685,9,FALSE)</f>
        <v>78.189539979234993</v>
      </c>
      <c r="G723" s="37">
        <f>VLOOKUP(_xlfn.CONCAT(D723,0),'Appendix 3b. nax IBGE 2019'!$E$5:$M$1850,9,FALSE)</f>
        <v>77.964659634745814</v>
      </c>
      <c r="H723" s="239">
        <f>INDEX(Summary!$N$5:$Y$88,MATCH(_xlfn.CONCAT(D723,0),Summary!$N$5:$N$88,0),MATCH($H$3,Summary!$N$4:$Y$4,0))</f>
        <v>77.741532872505942</v>
      </c>
      <c r="I723" s="240">
        <f t="shared" si="46"/>
        <v>-2.8618961884165389E-3</v>
      </c>
      <c r="J723" s="241">
        <f t="shared" si="47"/>
        <v>-0.2231267622398718</v>
      </c>
      <c r="K723" s="242">
        <f t="shared" si="45"/>
        <v>77.741532872505928</v>
      </c>
      <c r="L723" s="241"/>
    </row>
    <row r="724" spans="1:12" x14ac:dyDescent="0.2">
      <c r="A724" t="s">
        <v>66</v>
      </c>
      <c r="B724" t="s">
        <v>48</v>
      </c>
      <c r="C724">
        <v>2000</v>
      </c>
      <c r="D724" t="str">
        <f t="shared" si="44"/>
        <v>MSFemale</v>
      </c>
      <c r="E724">
        <v>73.946082843992102</v>
      </c>
      <c r="F724" s="37">
        <f>VLOOKUP(_xlfn.CONCAT(D724,0),'Appendix 4. 2020 IBGE LT'!$E$6:$M$1685,9,FALSE)</f>
        <v>80.159760154504212</v>
      </c>
      <c r="G724" s="37">
        <f>VLOOKUP(_xlfn.CONCAT(D724,0),'Appendix 3b. nax IBGE 2019'!$E$5:$M$1850,9,FALSE)</f>
        <v>79.939806863356168</v>
      </c>
      <c r="H724" s="239">
        <f>INDEX(Summary!$N$5:$Y$88,MATCH(_xlfn.CONCAT(D724,0),Summary!$N$5:$N$88,0),MATCH($H$3,Summary!$N$4:$Y$4,0))</f>
        <v>79.610159216635907</v>
      </c>
      <c r="I724" s="240">
        <f t="shared" si="46"/>
        <v>-4.1236983132038191E-3</v>
      </c>
      <c r="J724" s="241">
        <f t="shared" si="47"/>
        <v>-0.30493133709180009</v>
      </c>
      <c r="K724" s="242">
        <f t="shared" si="45"/>
        <v>73.6411515069003</v>
      </c>
      <c r="L724" s="241"/>
    </row>
    <row r="725" spans="1:12" x14ac:dyDescent="0.2">
      <c r="A725" t="s">
        <v>66</v>
      </c>
      <c r="B725" t="s">
        <v>48</v>
      </c>
      <c r="C725">
        <v>2001</v>
      </c>
      <c r="D725" t="str">
        <f t="shared" si="44"/>
        <v>MSFemale</v>
      </c>
      <c r="E725">
        <v>74.368475369431295</v>
      </c>
      <c r="F725" s="37">
        <f>VLOOKUP(_xlfn.CONCAT(D725,0),'Appendix 4. 2020 IBGE LT'!$E$6:$M$1685,9,FALSE)</f>
        <v>80.159760154504212</v>
      </c>
      <c r="G725" s="37">
        <f>VLOOKUP(_xlfn.CONCAT(D725,0),'Appendix 3b. nax IBGE 2019'!$E$5:$M$1850,9,FALSE)</f>
        <v>79.939806863356168</v>
      </c>
      <c r="H725" s="239">
        <f>INDEX(Summary!$N$5:$Y$88,MATCH(_xlfn.CONCAT(D725,0),Summary!$N$5:$N$88,0),MATCH($H$3,Summary!$N$4:$Y$4,0))</f>
        <v>79.610159216635907</v>
      </c>
      <c r="I725" s="240">
        <f t="shared" si="46"/>
        <v>-4.1236983132038191E-3</v>
      </c>
      <c r="J725" s="241">
        <f t="shared" si="47"/>
        <v>-0.30667315643646359</v>
      </c>
      <c r="K725" s="242">
        <f t="shared" si="45"/>
        <v>74.061802212994834</v>
      </c>
      <c r="L725" s="241"/>
    </row>
    <row r="726" spans="1:12" x14ac:dyDescent="0.2">
      <c r="A726" t="s">
        <v>66</v>
      </c>
      <c r="B726" t="s">
        <v>48</v>
      </c>
      <c r="C726">
        <v>2002</v>
      </c>
      <c r="D726" t="str">
        <f t="shared" si="44"/>
        <v>MSFemale</v>
      </c>
      <c r="E726">
        <v>74.763545688951893</v>
      </c>
      <c r="F726" s="37">
        <f>VLOOKUP(_xlfn.CONCAT(D726,0),'Appendix 4. 2020 IBGE LT'!$E$6:$M$1685,9,FALSE)</f>
        <v>80.159760154504212</v>
      </c>
      <c r="G726" s="37">
        <f>VLOOKUP(_xlfn.CONCAT(D726,0),'Appendix 3b. nax IBGE 2019'!$E$5:$M$1850,9,FALSE)</f>
        <v>79.939806863356168</v>
      </c>
      <c r="H726" s="239">
        <f>INDEX(Summary!$N$5:$Y$88,MATCH(_xlfn.CONCAT(D726,0),Summary!$N$5:$N$88,0),MATCH($H$3,Summary!$N$4:$Y$4,0))</f>
        <v>79.610159216635907</v>
      </c>
      <c r="I726" s="240">
        <f t="shared" si="46"/>
        <v>-4.1236983132038191E-3</v>
      </c>
      <c r="J726" s="241">
        <f t="shared" si="47"/>
        <v>-0.30830230724666757</v>
      </c>
      <c r="K726" s="242">
        <f t="shared" si="45"/>
        <v>74.45524338170523</v>
      </c>
      <c r="L726" s="241"/>
    </row>
    <row r="727" spans="1:12" x14ac:dyDescent="0.2">
      <c r="A727" t="s">
        <v>66</v>
      </c>
      <c r="B727" t="s">
        <v>48</v>
      </c>
      <c r="C727">
        <v>2003</v>
      </c>
      <c r="D727" t="str">
        <f t="shared" si="44"/>
        <v>MSFemale</v>
      </c>
      <c r="E727">
        <v>75.148488026024793</v>
      </c>
      <c r="F727" s="37">
        <f>VLOOKUP(_xlfn.CONCAT(D727,0),'Appendix 4. 2020 IBGE LT'!$E$6:$M$1685,9,FALSE)</f>
        <v>80.159760154504212</v>
      </c>
      <c r="G727" s="37">
        <f>VLOOKUP(_xlfn.CONCAT(D727,0),'Appendix 3b. nax IBGE 2019'!$E$5:$M$1850,9,FALSE)</f>
        <v>79.939806863356168</v>
      </c>
      <c r="H727" s="239">
        <f>INDEX(Summary!$N$5:$Y$88,MATCH(_xlfn.CONCAT(D727,0),Summary!$N$5:$N$88,0),MATCH($H$3,Summary!$N$4:$Y$4,0))</f>
        <v>79.610159216635907</v>
      </c>
      <c r="I727" s="240">
        <f t="shared" si="46"/>
        <v>-4.1236983132038191E-3</v>
      </c>
      <c r="J727" s="241">
        <f t="shared" si="47"/>
        <v>-0.30988969331273586</v>
      </c>
      <c r="K727" s="242">
        <f t="shared" si="45"/>
        <v>74.838598332712053</v>
      </c>
      <c r="L727" s="241"/>
    </row>
    <row r="728" spans="1:12" x14ac:dyDescent="0.2">
      <c r="A728" t="s">
        <v>66</v>
      </c>
      <c r="B728" t="s">
        <v>48</v>
      </c>
      <c r="C728">
        <v>2004</v>
      </c>
      <c r="D728" t="str">
        <f t="shared" si="44"/>
        <v>MSFemale</v>
      </c>
      <c r="E728">
        <v>75.5232270652632</v>
      </c>
      <c r="F728" s="37">
        <f>VLOOKUP(_xlfn.CONCAT(D728,0),'Appendix 4. 2020 IBGE LT'!$E$6:$M$1685,9,FALSE)</f>
        <v>80.159760154504212</v>
      </c>
      <c r="G728" s="37">
        <f>VLOOKUP(_xlfn.CONCAT(D728,0),'Appendix 3b. nax IBGE 2019'!$E$5:$M$1850,9,FALSE)</f>
        <v>79.939806863356168</v>
      </c>
      <c r="H728" s="239">
        <f>INDEX(Summary!$N$5:$Y$88,MATCH(_xlfn.CONCAT(D728,0),Summary!$N$5:$N$88,0),MATCH($H$3,Summary!$N$4:$Y$4,0))</f>
        <v>79.610159216635907</v>
      </c>
      <c r="I728" s="240">
        <f t="shared" si="46"/>
        <v>-4.1236983132038191E-3</v>
      </c>
      <c r="J728" s="241">
        <f t="shared" si="47"/>
        <v>-0.31143500405673485</v>
      </c>
      <c r="K728" s="242">
        <f t="shared" si="45"/>
        <v>75.211792061206467</v>
      </c>
      <c r="L728" s="241"/>
    </row>
    <row r="729" spans="1:12" x14ac:dyDescent="0.2">
      <c r="A729" t="s">
        <v>66</v>
      </c>
      <c r="B729" t="s">
        <v>48</v>
      </c>
      <c r="C729">
        <v>2005</v>
      </c>
      <c r="D729" t="str">
        <f t="shared" si="44"/>
        <v>MSFemale</v>
      </c>
      <c r="E729">
        <v>75.887718332136402</v>
      </c>
      <c r="F729" s="37">
        <f>VLOOKUP(_xlfn.CONCAT(D729,0),'Appendix 4. 2020 IBGE LT'!$E$6:$M$1685,9,FALSE)</f>
        <v>80.159760154504212</v>
      </c>
      <c r="G729" s="37">
        <f>VLOOKUP(_xlfn.CONCAT(D729,0),'Appendix 3b. nax IBGE 2019'!$E$5:$M$1850,9,FALSE)</f>
        <v>79.939806863356168</v>
      </c>
      <c r="H729" s="239">
        <f>INDEX(Summary!$N$5:$Y$88,MATCH(_xlfn.CONCAT(D729,0),Summary!$N$5:$N$88,0),MATCH($H$3,Summary!$N$4:$Y$4,0))</f>
        <v>79.610159216635907</v>
      </c>
      <c r="I729" s="240">
        <f t="shared" si="46"/>
        <v>-4.1236983132038191E-3</v>
      </c>
      <c r="J729" s="241">
        <f t="shared" si="47"/>
        <v>-0.3129380560791174</v>
      </c>
      <c r="K729" s="242">
        <f t="shared" si="45"/>
        <v>75.574780276057282</v>
      </c>
      <c r="L729" s="241"/>
    </row>
    <row r="730" spans="1:12" x14ac:dyDescent="0.2">
      <c r="A730" t="s">
        <v>66</v>
      </c>
      <c r="B730" t="s">
        <v>48</v>
      </c>
      <c r="C730">
        <v>2006</v>
      </c>
      <c r="D730" t="str">
        <f t="shared" si="44"/>
        <v>MSFemale</v>
      </c>
      <c r="E730">
        <v>76.241945886169603</v>
      </c>
      <c r="F730" s="37">
        <f>VLOOKUP(_xlfn.CONCAT(D730,0),'Appendix 4. 2020 IBGE LT'!$E$6:$M$1685,9,FALSE)</f>
        <v>80.159760154504212</v>
      </c>
      <c r="G730" s="37">
        <f>VLOOKUP(_xlfn.CONCAT(D730,0),'Appendix 3b. nax IBGE 2019'!$E$5:$M$1850,9,FALSE)</f>
        <v>79.939806863356168</v>
      </c>
      <c r="H730" s="239">
        <f>INDEX(Summary!$N$5:$Y$88,MATCH(_xlfn.CONCAT(D730,0),Summary!$N$5:$N$88,0),MATCH($H$3,Summary!$N$4:$Y$4,0))</f>
        <v>79.610159216635907</v>
      </c>
      <c r="I730" s="240">
        <f t="shared" si="46"/>
        <v>-4.1236983132038191E-3</v>
      </c>
      <c r="J730" s="241">
        <f t="shared" si="47"/>
        <v>-0.31439878364617446</v>
      </c>
      <c r="K730" s="242">
        <f t="shared" si="45"/>
        <v>75.927547102523434</v>
      </c>
      <c r="L730" s="241"/>
    </row>
    <row r="731" spans="1:12" x14ac:dyDescent="0.2">
      <c r="A731" t="s">
        <v>66</v>
      </c>
      <c r="B731" t="s">
        <v>48</v>
      </c>
      <c r="C731">
        <v>2007</v>
      </c>
      <c r="D731" t="str">
        <f t="shared" si="44"/>
        <v>MSFemale</v>
      </c>
      <c r="E731">
        <v>76.585920521031397</v>
      </c>
      <c r="F731" s="37">
        <f>VLOOKUP(_xlfn.CONCAT(D731,0),'Appendix 4. 2020 IBGE LT'!$E$6:$M$1685,9,FALSE)</f>
        <v>80.159760154504212</v>
      </c>
      <c r="G731" s="37">
        <f>VLOOKUP(_xlfn.CONCAT(D731,0),'Appendix 3b. nax IBGE 2019'!$E$5:$M$1850,9,FALSE)</f>
        <v>79.939806863356168</v>
      </c>
      <c r="H731" s="239">
        <f>INDEX(Summary!$N$5:$Y$88,MATCH(_xlfn.CONCAT(D731,0),Summary!$N$5:$N$88,0),MATCH($H$3,Summary!$N$4:$Y$4,0))</f>
        <v>79.610159216635907</v>
      </c>
      <c r="I731" s="240">
        <f t="shared" si="46"/>
        <v>-4.1236983132038191E-3</v>
      </c>
      <c r="J731" s="241">
        <f t="shared" si="47"/>
        <v>-0.31581723126773892</v>
      </c>
      <c r="K731" s="242">
        <f t="shared" si="45"/>
        <v>76.270103289763654</v>
      </c>
      <c r="L731" s="241"/>
    </row>
    <row r="732" spans="1:12" x14ac:dyDescent="0.2">
      <c r="A732" t="s">
        <v>66</v>
      </c>
      <c r="B732" t="s">
        <v>48</v>
      </c>
      <c r="C732">
        <v>2008</v>
      </c>
      <c r="D732" t="str">
        <f t="shared" si="44"/>
        <v>MSFemale</v>
      </c>
      <c r="E732">
        <v>76.919677997094496</v>
      </c>
      <c r="F732" s="37">
        <f>VLOOKUP(_xlfn.CONCAT(D732,0),'Appendix 4. 2020 IBGE LT'!$E$6:$M$1685,9,FALSE)</f>
        <v>80.159760154504212</v>
      </c>
      <c r="G732" s="37">
        <f>VLOOKUP(_xlfn.CONCAT(D732,0),'Appendix 3b. nax IBGE 2019'!$E$5:$M$1850,9,FALSE)</f>
        <v>79.939806863356168</v>
      </c>
      <c r="H732" s="239">
        <f>INDEX(Summary!$N$5:$Y$88,MATCH(_xlfn.CONCAT(D732,0),Summary!$N$5:$N$88,0),MATCH($H$3,Summary!$N$4:$Y$4,0))</f>
        <v>79.610159216635907</v>
      </c>
      <c r="I732" s="240">
        <f t="shared" si="46"/>
        <v>-4.1236983132038191E-3</v>
      </c>
      <c r="J732" s="241">
        <f t="shared" si="47"/>
        <v>-0.31719354640879949</v>
      </c>
      <c r="K732" s="242">
        <f t="shared" si="45"/>
        <v>76.602484450685694</v>
      </c>
      <c r="L732" s="241"/>
    </row>
    <row r="733" spans="1:12" x14ac:dyDescent="0.2">
      <c r="A733" t="s">
        <v>66</v>
      </c>
      <c r="B733" t="s">
        <v>48</v>
      </c>
      <c r="C733">
        <v>2009</v>
      </c>
      <c r="D733" t="str">
        <f t="shared" si="44"/>
        <v>MSFemale</v>
      </c>
      <c r="E733">
        <v>77.243277268110305</v>
      </c>
      <c r="F733" s="37">
        <f>VLOOKUP(_xlfn.CONCAT(D733,0),'Appendix 4. 2020 IBGE LT'!$E$6:$M$1685,9,FALSE)</f>
        <v>80.159760154504212</v>
      </c>
      <c r="G733" s="37">
        <f>VLOOKUP(_xlfn.CONCAT(D733,0),'Appendix 3b. nax IBGE 2019'!$E$5:$M$1850,9,FALSE)</f>
        <v>79.939806863356168</v>
      </c>
      <c r="H733" s="239">
        <f>INDEX(Summary!$N$5:$Y$88,MATCH(_xlfn.CONCAT(D733,0),Summary!$N$5:$N$88,0),MATCH($H$3,Summary!$N$4:$Y$4,0))</f>
        <v>79.610159216635907</v>
      </c>
      <c r="I733" s="240">
        <f t="shared" si="46"/>
        <v>-4.1236983132038191E-3</v>
      </c>
      <c r="J733" s="241">
        <f t="shared" si="47"/>
        <v>-0.31852797217684137</v>
      </c>
      <c r="K733" s="242">
        <f t="shared" si="45"/>
        <v>76.924749295933466</v>
      </c>
      <c r="L733" s="241"/>
    </row>
    <row r="734" spans="1:12" x14ac:dyDescent="0.2">
      <c r="A734" t="s">
        <v>66</v>
      </c>
      <c r="B734" t="s">
        <v>48</v>
      </c>
      <c r="C734">
        <v>2010</v>
      </c>
      <c r="D734" t="str">
        <f t="shared" si="44"/>
        <v>MSFemale</v>
      </c>
      <c r="E734">
        <v>77.556798707974707</v>
      </c>
      <c r="F734" s="37">
        <f>VLOOKUP(_xlfn.CONCAT(D734,0),'Appendix 4. 2020 IBGE LT'!$E$6:$M$1685,9,FALSE)</f>
        <v>80.159760154504212</v>
      </c>
      <c r="G734" s="37">
        <f>VLOOKUP(_xlfn.CONCAT(D734,0),'Appendix 3b. nax IBGE 2019'!$E$5:$M$1850,9,FALSE)</f>
        <v>79.939806863356168</v>
      </c>
      <c r="H734" s="239">
        <f>INDEX(Summary!$N$5:$Y$88,MATCH(_xlfn.CONCAT(D734,0),Summary!$N$5:$N$88,0),MATCH($H$3,Summary!$N$4:$Y$4,0))</f>
        <v>79.610159216635907</v>
      </c>
      <c r="I734" s="240">
        <f t="shared" si="46"/>
        <v>-4.1236983132038191E-3</v>
      </c>
      <c r="J734" s="241">
        <f t="shared" si="47"/>
        <v>-0.31982084000956346</v>
      </c>
      <c r="K734" s="242">
        <f t="shared" si="45"/>
        <v>77.236977867965138</v>
      </c>
      <c r="L734" s="241"/>
    </row>
    <row r="735" spans="1:12" x14ac:dyDescent="0.2">
      <c r="A735" t="s">
        <v>66</v>
      </c>
      <c r="B735" t="s">
        <v>48</v>
      </c>
      <c r="C735">
        <v>2011</v>
      </c>
      <c r="D735" t="str">
        <f t="shared" si="44"/>
        <v>MSFemale</v>
      </c>
      <c r="E735">
        <v>77.858259795266903</v>
      </c>
      <c r="F735" s="37">
        <f>VLOOKUP(_xlfn.CONCAT(D735,0),'Appendix 4. 2020 IBGE LT'!$E$6:$M$1685,9,FALSE)</f>
        <v>80.159760154504212</v>
      </c>
      <c r="G735" s="37">
        <f>VLOOKUP(_xlfn.CONCAT(D735,0),'Appendix 3b. nax IBGE 2019'!$E$5:$M$1850,9,FALSE)</f>
        <v>79.939806863356168</v>
      </c>
      <c r="H735" s="239">
        <f>INDEX(Summary!$N$5:$Y$88,MATCH(_xlfn.CONCAT(D735,0),Summary!$N$5:$N$88,0),MATCH($H$3,Summary!$N$4:$Y$4,0))</f>
        <v>79.610159216635907</v>
      </c>
      <c r="I735" s="240">
        <f t="shared" si="46"/>
        <v>-4.1236983132038191E-3</v>
      </c>
      <c r="J735" s="241">
        <f t="shared" si="47"/>
        <v>-0.32106397458672686</v>
      </c>
      <c r="K735" s="242">
        <f t="shared" si="45"/>
        <v>77.537195820680182</v>
      </c>
      <c r="L735" s="241"/>
    </row>
    <row r="736" spans="1:12" x14ac:dyDescent="0.2">
      <c r="A736" t="s">
        <v>66</v>
      </c>
      <c r="B736" t="s">
        <v>48</v>
      </c>
      <c r="C736">
        <v>2012</v>
      </c>
      <c r="D736" t="str">
        <f t="shared" si="44"/>
        <v>MSFemale</v>
      </c>
      <c r="E736">
        <v>78.1524623063017</v>
      </c>
      <c r="F736" s="37">
        <f>VLOOKUP(_xlfn.CONCAT(D736,0),'Appendix 4. 2020 IBGE LT'!$E$6:$M$1685,9,FALSE)</f>
        <v>80.159760154504212</v>
      </c>
      <c r="G736" s="37">
        <f>VLOOKUP(_xlfn.CONCAT(D736,0),'Appendix 3b. nax IBGE 2019'!$E$5:$M$1850,9,FALSE)</f>
        <v>79.939806863356168</v>
      </c>
      <c r="H736" s="239">
        <f>INDEX(Summary!$N$5:$Y$88,MATCH(_xlfn.CONCAT(D736,0),Summary!$N$5:$N$88,0),MATCH($H$3,Summary!$N$4:$Y$4,0))</f>
        <v>79.610159216635907</v>
      </c>
      <c r="I736" s="240">
        <f t="shared" si="46"/>
        <v>-4.1236983132038191E-3</v>
      </c>
      <c r="J736" s="241">
        <f t="shared" si="47"/>
        <v>-0.32227717698522135</v>
      </c>
      <c r="K736" s="242">
        <f t="shared" si="45"/>
        <v>77.830185129316476</v>
      </c>
      <c r="L736" s="241"/>
    </row>
    <row r="737" spans="1:12" x14ac:dyDescent="0.2">
      <c r="A737" t="s">
        <v>66</v>
      </c>
      <c r="B737" t="s">
        <v>48</v>
      </c>
      <c r="C737">
        <v>2013</v>
      </c>
      <c r="D737" t="str">
        <f t="shared" si="44"/>
        <v>MSFemale</v>
      </c>
      <c r="E737">
        <v>78.435642821446706</v>
      </c>
      <c r="F737" s="37">
        <f>VLOOKUP(_xlfn.CONCAT(D737,0),'Appendix 4. 2020 IBGE LT'!$E$6:$M$1685,9,FALSE)</f>
        <v>80.159760154504212</v>
      </c>
      <c r="G737" s="37">
        <f>VLOOKUP(_xlfn.CONCAT(D737,0),'Appendix 3b. nax IBGE 2019'!$E$5:$M$1850,9,FALSE)</f>
        <v>79.939806863356168</v>
      </c>
      <c r="H737" s="239">
        <f>INDEX(Summary!$N$5:$Y$88,MATCH(_xlfn.CONCAT(D737,0),Summary!$N$5:$N$88,0),MATCH($H$3,Summary!$N$4:$Y$4,0))</f>
        <v>79.610159216635907</v>
      </c>
      <c r="I737" s="240">
        <f t="shared" si="46"/>
        <v>-4.1236983132038191E-3</v>
      </c>
      <c r="J737" s="241">
        <f t="shared" si="47"/>
        <v>-0.32344492799785701</v>
      </c>
      <c r="K737" s="242">
        <f t="shared" si="45"/>
        <v>78.112197893448851</v>
      </c>
      <c r="L737" s="241"/>
    </row>
    <row r="738" spans="1:12" x14ac:dyDescent="0.2">
      <c r="A738" t="s">
        <v>66</v>
      </c>
      <c r="B738" t="s">
        <v>48</v>
      </c>
      <c r="C738">
        <v>2014</v>
      </c>
      <c r="D738" t="str">
        <f t="shared" si="44"/>
        <v>MSFemale</v>
      </c>
      <c r="E738">
        <v>78.709252117414806</v>
      </c>
      <c r="F738" s="37">
        <f>VLOOKUP(_xlfn.CONCAT(D738,0),'Appendix 4. 2020 IBGE LT'!$E$6:$M$1685,9,FALSE)</f>
        <v>80.159760154504212</v>
      </c>
      <c r="G738" s="37">
        <f>VLOOKUP(_xlfn.CONCAT(D738,0),'Appendix 3b. nax IBGE 2019'!$E$5:$M$1850,9,FALSE)</f>
        <v>79.939806863356168</v>
      </c>
      <c r="H738" s="239">
        <f>INDEX(Summary!$N$5:$Y$88,MATCH(_xlfn.CONCAT(D738,0),Summary!$N$5:$N$88,0),MATCH($H$3,Summary!$N$4:$Y$4,0))</f>
        <v>79.610159216635907</v>
      </c>
      <c r="I738" s="240">
        <f t="shared" si="46"/>
        <v>-4.1236983132038191E-3</v>
      </c>
      <c r="J738" s="241">
        <f t="shared" si="47"/>
        <v>-0.32457321019011753</v>
      </c>
      <c r="K738" s="242">
        <f t="shared" si="45"/>
        <v>78.384678907224682</v>
      </c>
      <c r="L738" s="241"/>
    </row>
    <row r="739" spans="1:12" x14ac:dyDescent="0.2">
      <c r="A739" t="s">
        <v>66</v>
      </c>
      <c r="B739" t="s">
        <v>48</v>
      </c>
      <c r="C739">
        <v>2015</v>
      </c>
      <c r="D739" t="str">
        <f t="shared" si="44"/>
        <v>MSFemale</v>
      </c>
      <c r="E739">
        <v>78.973453518902403</v>
      </c>
      <c r="F739" s="37">
        <f>VLOOKUP(_xlfn.CONCAT(D739,0),'Appendix 4. 2020 IBGE LT'!$E$6:$M$1685,9,FALSE)</f>
        <v>80.159760154504212</v>
      </c>
      <c r="G739" s="37">
        <f>VLOOKUP(_xlfn.CONCAT(D739,0),'Appendix 3b. nax IBGE 2019'!$E$5:$M$1850,9,FALSE)</f>
        <v>79.939806863356168</v>
      </c>
      <c r="H739" s="239">
        <f>INDEX(Summary!$N$5:$Y$88,MATCH(_xlfn.CONCAT(D739,0),Summary!$N$5:$N$88,0),MATCH($H$3,Summary!$N$4:$Y$4,0))</f>
        <v>79.610159216635907</v>
      </c>
      <c r="I739" s="240">
        <f t="shared" si="46"/>
        <v>-4.1236983132038191E-3</v>
      </c>
      <c r="J739" s="241">
        <f t="shared" si="47"/>
        <v>-0.32566269706377804</v>
      </c>
      <c r="K739" s="242">
        <f t="shared" si="45"/>
        <v>78.647790821838626</v>
      </c>
      <c r="L739" s="241"/>
    </row>
    <row r="740" spans="1:12" x14ac:dyDescent="0.2">
      <c r="A740" t="s">
        <v>66</v>
      </c>
      <c r="B740" t="s">
        <v>48</v>
      </c>
      <c r="C740">
        <v>2016</v>
      </c>
      <c r="D740" t="str">
        <f t="shared" si="44"/>
        <v>MSFemale</v>
      </c>
      <c r="E740">
        <v>79.228421469065907</v>
      </c>
      <c r="F740" s="37">
        <f>VLOOKUP(_xlfn.CONCAT(D740,0),'Appendix 4. 2020 IBGE LT'!$E$6:$M$1685,9,FALSE)</f>
        <v>80.159760154504212</v>
      </c>
      <c r="G740" s="37">
        <f>VLOOKUP(_xlfn.CONCAT(D740,0),'Appendix 3b. nax IBGE 2019'!$E$5:$M$1850,9,FALSE)</f>
        <v>79.939806863356168</v>
      </c>
      <c r="H740" s="239">
        <f>INDEX(Summary!$N$5:$Y$88,MATCH(_xlfn.CONCAT(D740,0),Summary!$N$5:$N$88,0),MATCH($H$3,Summary!$N$4:$Y$4,0))</f>
        <v>79.610159216635907</v>
      </c>
      <c r="I740" s="240">
        <f t="shared" si="46"/>
        <v>-4.1236983132038191E-3</v>
      </c>
      <c r="J740" s="241">
        <f t="shared" si="47"/>
        <v>-0.32671410796978834</v>
      </c>
      <c r="K740" s="242">
        <f t="shared" si="45"/>
        <v>78.901707361096115</v>
      </c>
      <c r="L740" s="241"/>
    </row>
    <row r="741" spans="1:12" x14ac:dyDescent="0.2">
      <c r="A741" t="s">
        <v>66</v>
      </c>
      <c r="B741" t="s">
        <v>48</v>
      </c>
      <c r="C741">
        <v>2017</v>
      </c>
      <c r="D741" t="str">
        <f t="shared" si="44"/>
        <v>MSFemale</v>
      </c>
      <c r="E741">
        <v>79.474340129499197</v>
      </c>
      <c r="F741" s="37">
        <f>VLOOKUP(_xlfn.CONCAT(D741,0),'Appendix 4. 2020 IBGE LT'!$E$6:$M$1685,9,FALSE)</f>
        <v>80.159760154504212</v>
      </c>
      <c r="G741" s="37">
        <f>VLOOKUP(_xlfn.CONCAT(D741,0),'Appendix 3b. nax IBGE 2019'!$E$5:$M$1850,9,FALSE)</f>
        <v>79.939806863356168</v>
      </c>
      <c r="H741" s="239">
        <f>INDEX(Summary!$N$5:$Y$88,MATCH(_xlfn.CONCAT(D741,0),Summary!$N$5:$N$88,0),MATCH($H$3,Summary!$N$4:$Y$4,0))</f>
        <v>79.610159216635907</v>
      </c>
      <c r="I741" s="240">
        <f t="shared" si="46"/>
        <v>-4.1236983132038191E-3</v>
      </c>
      <c r="J741" s="241">
        <f t="shared" si="47"/>
        <v>-0.32772820233500244</v>
      </c>
      <c r="K741" s="242">
        <f t="shared" si="45"/>
        <v>79.146611927164201</v>
      </c>
      <c r="L741" s="241"/>
    </row>
    <row r="742" spans="1:12" x14ac:dyDescent="0.2">
      <c r="A742" t="s">
        <v>66</v>
      </c>
      <c r="B742" t="s">
        <v>48</v>
      </c>
      <c r="C742">
        <v>2018</v>
      </c>
      <c r="D742" t="str">
        <f t="shared" si="44"/>
        <v>MSFemale</v>
      </c>
      <c r="E742">
        <v>79.711402043026197</v>
      </c>
      <c r="F742" s="37">
        <f>VLOOKUP(_xlfn.CONCAT(D742,0),'Appendix 4. 2020 IBGE LT'!$E$6:$M$1685,9,FALSE)</f>
        <v>80.159760154504212</v>
      </c>
      <c r="G742" s="37">
        <f>VLOOKUP(_xlfn.CONCAT(D742,0),'Appendix 3b. nax IBGE 2019'!$E$5:$M$1850,9,FALSE)</f>
        <v>79.939806863356168</v>
      </c>
      <c r="H742" s="239">
        <f>INDEX(Summary!$N$5:$Y$88,MATCH(_xlfn.CONCAT(D742,0),Summary!$N$5:$N$88,0),MATCH($H$3,Summary!$N$4:$Y$4,0))</f>
        <v>79.610159216635907</v>
      </c>
      <c r="I742" s="240">
        <f t="shared" si="46"/>
        <v>-4.1236983132038191E-3</v>
      </c>
      <c r="J742" s="241">
        <f t="shared" si="47"/>
        <v>-0.32870577414793861</v>
      </c>
      <c r="K742" s="242">
        <f t="shared" si="45"/>
        <v>79.382696268878263</v>
      </c>
      <c r="L742" s="241"/>
    </row>
    <row r="743" spans="1:12" x14ac:dyDescent="0.2">
      <c r="A743" t="s">
        <v>66</v>
      </c>
      <c r="B743" t="s">
        <v>48</v>
      </c>
      <c r="C743">
        <v>2019</v>
      </c>
      <c r="D743" t="str">
        <f t="shared" si="44"/>
        <v>MSFemale</v>
      </c>
      <c r="E743">
        <v>79.939806863356097</v>
      </c>
      <c r="F743" s="37">
        <f>VLOOKUP(_xlfn.CONCAT(D743,0),'Appendix 4. 2020 IBGE LT'!$E$6:$M$1685,9,FALSE)</f>
        <v>80.159760154504212</v>
      </c>
      <c r="G743" s="37">
        <f>VLOOKUP(_xlfn.CONCAT(D743,0),'Appendix 3b. nax IBGE 2019'!$E$5:$M$1850,9,FALSE)</f>
        <v>79.939806863356168</v>
      </c>
      <c r="H743" s="239">
        <f>INDEX(Summary!$N$5:$Y$88,MATCH(_xlfn.CONCAT(D743,0),Summary!$N$5:$N$88,0),MATCH($H$3,Summary!$N$4:$Y$4,0))</f>
        <v>79.610159216635907</v>
      </c>
      <c r="I743" s="240">
        <f t="shared" si="46"/>
        <v>-4.1236983132038191E-3</v>
      </c>
      <c r="J743" s="241">
        <f t="shared" si="47"/>
        <v>-0.32964764672026059</v>
      </c>
      <c r="K743" s="242">
        <f t="shared" si="45"/>
        <v>79.610159216635836</v>
      </c>
      <c r="L743" s="241"/>
    </row>
    <row r="744" spans="1:12" x14ac:dyDescent="0.2">
      <c r="A744" t="s">
        <v>66</v>
      </c>
      <c r="B744" t="s">
        <v>47</v>
      </c>
      <c r="C744">
        <v>2000</v>
      </c>
      <c r="D744" t="str">
        <f t="shared" si="44"/>
        <v>MSMale</v>
      </c>
      <c r="E744">
        <v>66.943605513377406</v>
      </c>
      <c r="F744" s="37">
        <f>VLOOKUP(_xlfn.CONCAT(D744,0),'Appendix 4. 2020 IBGE LT'!$E$6:$M$1685,9,FALSE)</f>
        <v>73.121203700357412</v>
      </c>
      <c r="G744" s="37">
        <f>VLOOKUP(_xlfn.CONCAT(D744,0),'Appendix 3b. nax IBGE 2019'!$E$5:$M$1850,9,FALSE)</f>
        <v>72.884038257140929</v>
      </c>
      <c r="H744" s="239">
        <f>INDEX(Summary!$N$5:$Y$88,MATCH(_xlfn.CONCAT(D744,0),Summary!$N$5:$N$88,0),MATCH($H$3,Summary!$N$4:$Y$4,0))</f>
        <v>73.512059289544766</v>
      </c>
      <c r="I744" s="240">
        <f t="shared" si="46"/>
        <v>8.6167156406472181E-3</v>
      </c>
      <c r="J744" s="241">
        <f t="shared" si="47"/>
        <v>0.57683401266843648</v>
      </c>
      <c r="K744" s="242">
        <f t="shared" si="45"/>
        <v>67.520439526045848</v>
      </c>
      <c r="L744" s="241"/>
    </row>
    <row r="745" spans="1:12" x14ac:dyDescent="0.2">
      <c r="A745" t="s">
        <v>66</v>
      </c>
      <c r="B745" t="s">
        <v>47</v>
      </c>
      <c r="C745">
        <v>2001</v>
      </c>
      <c r="D745" t="str">
        <f t="shared" si="44"/>
        <v>MSMale</v>
      </c>
      <c r="E745">
        <v>67.306143860717697</v>
      </c>
      <c r="F745" s="37">
        <f>VLOOKUP(_xlfn.CONCAT(D745,0),'Appendix 4. 2020 IBGE LT'!$E$6:$M$1685,9,FALSE)</f>
        <v>73.121203700357412</v>
      </c>
      <c r="G745" s="37">
        <f>VLOOKUP(_xlfn.CONCAT(D745,0),'Appendix 3b. nax IBGE 2019'!$E$5:$M$1850,9,FALSE)</f>
        <v>72.884038257140929</v>
      </c>
      <c r="H745" s="239">
        <f>INDEX(Summary!$N$5:$Y$88,MATCH(_xlfn.CONCAT(D745,0),Summary!$N$5:$N$88,0),MATCH($H$3,Summary!$N$4:$Y$4,0))</f>
        <v>73.512059289544766</v>
      </c>
      <c r="I745" s="240">
        <f t="shared" si="46"/>
        <v>8.6167156406472181E-3</v>
      </c>
      <c r="J745" s="241">
        <f t="shared" si="47"/>
        <v>0.57995790251629786</v>
      </c>
      <c r="K745" s="242">
        <f t="shared" si="45"/>
        <v>67.886101763233995</v>
      </c>
      <c r="L745" s="241"/>
    </row>
    <row r="746" spans="1:12" x14ac:dyDescent="0.2">
      <c r="A746" t="s">
        <v>66</v>
      </c>
      <c r="B746" t="s">
        <v>47</v>
      </c>
      <c r="C746">
        <v>2002</v>
      </c>
      <c r="D746" t="str">
        <f t="shared" si="44"/>
        <v>MSMale</v>
      </c>
      <c r="E746">
        <v>67.679372656395998</v>
      </c>
      <c r="F746" s="37">
        <f>VLOOKUP(_xlfn.CONCAT(D746,0),'Appendix 4. 2020 IBGE LT'!$E$6:$M$1685,9,FALSE)</f>
        <v>73.121203700357412</v>
      </c>
      <c r="G746" s="37">
        <f>VLOOKUP(_xlfn.CONCAT(D746,0),'Appendix 3b. nax IBGE 2019'!$E$5:$M$1850,9,FALSE)</f>
        <v>72.884038257140929</v>
      </c>
      <c r="H746" s="239">
        <f>INDEX(Summary!$N$5:$Y$88,MATCH(_xlfn.CONCAT(D746,0),Summary!$N$5:$N$88,0),MATCH($H$3,Summary!$N$4:$Y$4,0))</f>
        <v>73.512059289544766</v>
      </c>
      <c r="I746" s="240">
        <f t="shared" si="46"/>
        <v>8.6167156406472181E-3</v>
      </c>
      <c r="J746" s="241">
        <f t="shared" si="47"/>
        <v>0.58317390891755905</v>
      </c>
      <c r="K746" s="242">
        <f t="shared" si="45"/>
        <v>68.262546565313556</v>
      </c>
      <c r="L746" s="241"/>
    </row>
    <row r="747" spans="1:12" x14ac:dyDescent="0.2">
      <c r="A747" t="s">
        <v>66</v>
      </c>
      <c r="B747" t="s">
        <v>47</v>
      </c>
      <c r="C747">
        <v>2003</v>
      </c>
      <c r="D747" t="str">
        <f t="shared" si="44"/>
        <v>MSMale</v>
      </c>
      <c r="E747">
        <v>68.045813451678498</v>
      </c>
      <c r="F747" s="37">
        <f>VLOOKUP(_xlfn.CONCAT(D747,0),'Appendix 4. 2020 IBGE LT'!$E$6:$M$1685,9,FALSE)</f>
        <v>73.121203700357412</v>
      </c>
      <c r="G747" s="37">
        <f>VLOOKUP(_xlfn.CONCAT(D747,0),'Appendix 3b. nax IBGE 2019'!$E$5:$M$1850,9,FALSE)</f>
        <v>72.884038257140929</v>
      </c>
      <c r="H747" s="239">
        <f>INDEX(Summary!$N$5:$Y$88,MATCH(_xlfn.CONCAT(D747,0),Summary!$N$5:$N$88,0),MATCH($H$3,Summary!$N$4:$Y$4,0))</f>
        <v>73.512059289544766</v>
      </c>
      <c r="I747" s="240">
        <f t="shared" si="46"/>
        <v>8.6167156406472181E-3</v>
      </c>
      <c r="J747" s="241">
        <f t="shared" si="47"/>
        <v>0.58633142504964098</v>
      </c>
      <c r="K747" s="242">
        <f t="shared" si="45"/>
        <v>68.632144876728134</v>
      </c>
      <c r="L747" s="241"/>
    </row>
    <row r="748" spans="1:12" x14ac:dyDescent="0.2">
      <c r="A748" t="s">
        <v>66</v>
      </c>
      <c r="B748" t="s">
        <v>47</v>
      </c>
      <c r="C748">
        <v>2004</v>
      </c>
      <c r="D748" t="str">
        <f t="shared" si="44"/>
        <v>MSMale</v>
      </c>
      <c r="E748">
        <v>68.405262524569295</v>
      </c>
      <c r="F748" s="37">
        <f>VLOOKUP(_xlfn.CONCAT(D748,0),'Appendix 4. 2020 IBGE LT'!$E$6:$M$1685,9,FALSE)</f>
        <v>73.121203700357412</v>
      </c>
      <c r="G748" s="37">
        <f>VLOOKUP(_xlfn.CONCAT(D748,0),'Appendix 3b. nax IBGE 2019'!$E$5:$M$1850,9,FALSE)</f>
        <v>72.884038257140929</v>
      </c>
      <c r="H748" s="239">
        <f>INDEX(Summary!$N$5:$Y$88,MATCH(_xlfn.CONCAT(D748,0),Summary!$N$5:$N$88,0),MATCH($H$3,Summary!$N$4:$Y$4,0))</f>
        <v>73.512059289544766</v>
      </c>
      <c r="I748" s="240">
        <f t="shared" si="46"/>
        <v>8.6167156406472181E-3</v>
      </c>
      <c r="J748" s="241">
        <f t="shared" si="47"/>
        <v>0.58942869549803523</v>
      </c>
      <c r="K748" s="242">
        <f t="shared" si="45"/>
        <v>68.994691220067324</v>
      </c>
      <c r="L748" s="241"/>
    </row>
    <row r="749" spans="1:12" x14ac:dyDescent="0.2">
      <c r="A749" t="s">
        <v>66</v>
      </c>
      <c r="B749" t="s">
        <v>47</v>
      </c>
      <c r="C749">
        <v>2005</v>
      </c>
      <c r="D749" t="str">
        <f t="shared" si="44"/>
        <v>MSMale</v>
      </c>
      <c r="E749">
        <v>68.757541441381704</v>
      </c>
      <c r="F749" s="37">
        <f>VLOOKUP(_xlfn.CONCAT(D749,0),'Appendix 4. 2020 IBGE LT'!$E$6:$M$1685,9,FALSE)</f>
        <v>73.121203700357412</v>
      </c>
      <c r="G749" s="37">
        <f>VLOOKUP(_xlfn.CONCAT(D749,0),'Appendix 3b. nax IBGE 2019'!$E$5:$M$1850,9,FALSE)</f>
        <v>72.884038257140929</v>
      </c>
      <c r="H749" s="239">
        <f>INDEX(Summary!$N$5:$Y$88,MATCH(_xlfn.CONCAT(D749,0),Summary!$N$5:$N$88,0),MATCH($H$3,Summary!$N$4:$Y$4,0))</f>
        <v>73.512059289544766</v>
      </c>
      <c r="I749" s="240">
        <f t="shared" si="46"/>
        <v>8.6167156406472181E-3</v>
      </c>
      <c r="J749" s="241">
        <f t="shared" si="47"/>
        <v>0.59246418275040302</v>
      </c>
      <c r="K749" s="242">
        <f t="shared" si="45"/>
        <v>69.350005624132109</v>
      </c>
      <c r="L749" s="241"/>
    </row>
    <row r="750" spans="1:12" x14ac:dyDescent="0.2">
      <c r="A750" t="s">
        <v>66</v>
      </c>
      <c r="B750" t="s">
        <v>47</v>
      </c>
      <c r="C750">
        <v>2006</v>
      </c>
      <c r="D750" t="str">
        <f t="shared" si="44"/>
        <v>MSMale</v>
      </c>
      <c r="E750">
        <v>69.102495626221895</v>
      </c>
      <c r="F750" s="37">
        <f>VLOOKUP(_xlfn.CONCAT(D750,0),'Appendix 4. 2020 IBGE LT'!$E$6:$M$1685,9,FALSE)</f>
        <v>73.121203700357412</v>
      </c>
      <c r="G750" s="37">
        <f>VLOOKUP(_xlfn.CONCAT(D750,0),'Appendix 3b. nax IBGE 2019'!$E$5:$M$1850,9,FALSE)</f>
        <v>72.884038257140929</v>
      </c>
      <c r="H750" s="239">
        <f>INDEX(Summary!$N$5:$Y$88,MATCH(_xlfn.CONCAT(D750,0),Summary!$N$5:$N$88,0),MATCH($H$3,Summary!$N$4:$Y$4,0))</f>
        <v>73.512059289544766</v>
      </c>
      <c r="I750" s="240">
        <f t="shared" si="46"/>
        <v>8.6167156406472181E-3</v>
      </c>
      <c r="J750" s="241">
        <f t="shared" si="47"/>
        <v>0.59543655487022218</v>
      </c>
      <c r="K750" s="242">
        <f t="shared" si="45"/>
        <v>69.697932181092114</v>
      </c>
      <c r="L750" s="241"/>
    </row>
    <row r="751" spans="1:12" x14ac:dyDescent="0.2">
      <c r="A751" t="s">
        <v>66</v>
      </c>
      <c r="B751" t="s">
        <v>47</v>
      </c>
      <c r="C751">
        <v>2007</v>
      </c>
      <c r="D751" t="str">
        <f t="shared" si="44"/>
        <v>MSMale</v>
      </c>
      <c r="E751">
        <v>69.439993678108294</v>
      </c>
      <c r="F751" s="37">
        <f>VLOOKUP(_xlfn.CONCAT(D751,0),'Appendix 4. 2020 IBGE LT'!$E$6:$M$1685,9,FALSE)</f>
        <v>73.121203700357412</v>
      </c>
      <c r="G751" s="37">
        <f>VLOOKUP(_xlfn.CONCAT(D751,0),'Appendix 3b. nax IBGE 2019'!$E$5:$M$1850,9,FALSE)</f>
        <v>72.884038257140929</v>
      </c>
      <c r="H751" s="239">
        <f>INDEX(Summary!$N$5:$Y$88,MATCH(_xlfn.CONCAT(D751,0),Summary!$N$5:$N$88,0),MATCH($H$3,Summary!$N$4:$Y$4,0))</f>
        <v>73.512059289544766</v>
      </c>
      <c r="I751" s="240">
        <f t="shared" si="46"/>
        <v>8.6167156406472181E-3</v>
      </c>
      <c r="J751" s="241">
        <f t="shared" si="47"/>
        <v>0.59834467961259963</v>
      </c>
      <c r="K751" s="242">
        <f t="shared" si="45"/>
        <v>70.038338357720889</v>
      </c>
      <c r="L751" s="241"/>
    </row>
    <row r="752" spans="1:12" x14ac:dyDescent="0.2">
      <c r="A752" t="s">
        <v>66</v>
      </c>
      <c r="B752" t="s">
        <v>47</v>
      </c>
      <c r="C752">
        <v>2008</v>
      </c>
      <c r="D752" t="str">
        <f t="shared" si="44"/>
        <v>MSMale</v>
      </c>
      <c r="E752">
        <v>69.769926683256003</v>
      </c>
      <c r="F752" s="37">
        <f>VLOOKUP(_xlfn.CONCAT(D752,0),'Appendix 4. 2020 IBGE LT'!$E$6:$M$1685,9,FALSE)</f>
        <v>73.121203700357412</v>
      </c>
      <c r="G752" s="37">
        <f>VLOOKUP(_xlfn.CONCAT(D752,0),'Appendix 3b. nax IBGE 2019'!$E$5:$M$1850,9,FALSE)</f>
        <v>72.884038257140929</v>
      </c>
      <c r="H752" s="239">
        <f>INDEX(Summary!$N$5:$Y$88,MATCH(_xlfn.CONCAT(D752,0),Summary!$N$5:$N$88,0),MATCH($H$3,Summary!$N$4:$Y$4,0))</f>
        <v>73.512059289544766</v>
      </c>
      <c r="I752" s="240">
        <f t="shared" si="46"/>
        <v>8.6167156406472181E-3</v>
      </c>
      <c r="J752" s="241">
        <f t="shared" si="47"/>
        <v>0.60118761849842173</v>
      </c>
      <c r="K752" s="242">
        <f t="shared" si="45"/>
        <v>70.371114301754432</v>
      </c>
      <c r="L752" s="241"/>
    </row>
    <row r="753" spans="1:12" x14ac:dyDescent="0.2">
      <c r="A753" t="s">
        <v>66</v>
      </c>
      <c r="B753" t="s">
        <v>47</v>
      </c>
      <c r="C753">
        <v>2009</v>
      </c>
      <c r="D753" t="str">
        <f t="shared" si="44"/>
        <v>MSMale</v>
      </c>
      <c r="E753">
        <v>70.092207456930197</v>
      </c>
      <c r="F753" s="37">
        <f>VLOOKUP(_xlfn.CONCAT(D753,0),'Appendix 4. 2020 IBGE LT'!$E$6:$M$1685,9,FALSE)</f>
        <v>73.121203700357412</v>
      </c>
      <c r="G753" s="37">
        <f>VLOOKUP(_xlfn.CONCAT(D753,0),'Appendix 3b. nax IBGE 2019'!$E$5:$M$1850,9,FALSE)</f>
        <v>72.884038257140929</v>
      </c>
      <c r="H753" s="239">
        <f>INDEX(Summary!$N$5:$Y$88,MATCH(_xlfn.CONCAT(D753,0),Summary!$N$5:$N$88,0),MATCH($H$3,Summary!$N$4:$Y$4,0))</f>
        <v>73.512059289544766</v>
      </c>
      <c r="I753" s="240">
        <f t="shared" si="46"/>
        <v>8.6167156406472181E-3</v>
      </c>
      <c r="J753" s="241">
        <f t="shared" si="47"/>
        <v>0.60396462028162001</v>
      </c>
      <c r="K753" s="242">
        <f t="shared" si="45"/>
        <v>70.696172077211813</v>
      </c>
      <c r="L753" s="241"/>
    </row>
    <row r="754" spans="1:12" x14ac:dyDescent="0.2">
      <c r="A754" t="s">
        <v>66</v>
      </c>
      <c r="B754" t="s">
        <v>47</v>
      </c>
      <c r="C754">
        <v>2010</v>
      </c>
      <c r="D754" t="str">
        <f t="shared" si="44"/>
        <v>MSMale</v>
      </c>
      <c r="E754">
        <v>70.406769713502598</v>
      </c>
      <c r="F754" s="37">
        <f>VLOOKUP(_xlfn.CONCAT(D754,0),'Appendix 4. 2020 IBGE LT'!$E$6:$M$1685,9,FALSE)</f>
        <v>73.121203700357412</v>
      </c>
      <c r="G754" s="37">
        <f>VLOOKUP(_xlfn.CONCAT(D754,0),'Appendix 3b. nax IBGE 2019'!$E$5:$M$1850,9,FALSE)</f>
        <v>72.884038257140929</v>
      </c>
      <c r="H754" s="239">
        <f>INDEX(Summary!$N$5:$Y$88,MATCH(_xlfn.CONCAT(D754,0),Summary!$N$5:$N$88,0),MATCH($H$3,Summary!$N$4:$Y$4,0))</f>
        <v>73.512059289544766</v>
      </c>
      <c r="I754" s="240">
        <f t="shared" si="46"/>
        <v>8.6167156406472181E-3</v>
      </c>
      <c r="J754" s="241">
        <f t="shared" si="47"/>
        <v>0.60667511379778472</v>
      </c>
      <c r="K754" s="242">
        <f t="shared" si="45"/>
        <v>71.01344482730039</v>
      </c>
      <c r="L754" s="241"/>
    </row>
    <row r="755" spans="1:12" x14ac:dyDescent="0.2">
      <c r="A755" t="s">
        <v>66</v>
      </c>
      <c r="B755" t="s">
        <v>47</v>
      </c>
      <c r="C755">
        <v>2011</v>
      </c>
      <c r="D755" t="str">
        <f t="shared" si="44"/>
        <v>MSMale</v>
      </c>
      <c r="E755">
        <v>70.712186266714795</v>
      </c>
      <c r="F755" s="37">
        <f>VLOOKUP(_xlfn.CONCAT(D755,0),'Appendix 4. 2020 IBGE LT'!$E$6:$M$1685,9,FALSE)</f>
        <v>73.121203700357412</v>
      </c>
      <c r="G755" s="37">
        <f>VLOOKUP(_xlfn.CONCAT(D755,0),'Appendix 3b. nax IBGE 2019'!$E$5:$M$1850,9,FALSE)</f>
        <v>72.884038257140929</v>
      </c>
      <c r="H755" s="239">
        <f>INDEX(Summary!$N$5:$Y$88,MATCH(_xlfn.CONCAT(D755,0),Summary!$N$5:$N$88,0),MATCH($H$3,Summary!$N$4:$Y$4,0))</f>
        <v>73.512059289544766</v>
      </c>
      <c r="I755" s="240">
        <f t="shared" si="46"/>
        <v>8.6167156406472181E-3</v>
      </c>
      <c r="J755" s="241">
        <f t="shared" si="47"/>
        <v>0.60930680138876081</v>
      </c>
      <c r="K755" s="242">
        <f t="shared" si="45"/>
        <v>71.32149306810355</v>
      </c>
      <c r="L755" s="241"/>
    </row>
    <row r="756" spans="1:12" x14ac:dyDescent="0.2">
      <c r="A756" t="s">
        <v>66</v>
      </c>
      <c r="B756" t="s">
        <v>47</v>
      </c>
      <c r="C756">
        <v>2012</v>
      </c>
      <c r="D756" t="str">
        <f t="shared" si="44"/>
        <v>MSMale</v>
      </c>
      <c r="E756">
        <v>71.009929188285497</v>
      </c>
      <c r="F756" s="37">
        <f>VLOOKUP(_xlfn.CONCAT(D756,0),'Appendix 4. 2020 IBGE LT'!$E$6:$M$1685,9,FALSE)</f>
        <v>73.121203700357412</v>
      </c>
      <c r="G756" s="37">
        <f>VLOOKUP(_xlfn.CONCAT(D756,0),'Appendix 3b. nax IBGE 2019'!$E$5:$M$1850,9,FALSE)</f>
        <v>72.884038257140929</v>
      </c>
      <c r="H756" s="239">
        <f>INDEX(Summary!$N$5:$Y$88,MATCH(_xlfn.CONCAT(D756,0),Summary!$N$5:$N$88,0),MATCH($H$3,Summary!$N$4:$Y$4,0))</f>
        <v>73.512059289544766</v>
      </c>
      <c r="I756" s="240">
        <f t="shared" si="46"/>
        <v>8.6167156406472181E-3</v>
      </c>
      <c r="J756" s="241">
        <f t="shared" si="47"/>
        <v>0.61187236747795104</v>
      </c>
      <c r="K756" s="242">
        <f t="shared" si="45"/>
        <v>71.621801555763454</v>
      </c>
      <c r="L756" s="241"/>
    </row>
    <row r="757" spans="1:12" x14ac:dyDescent="0.2">
      <c r="A757" t="s">
        <v>66</v>
      </c>
      <c r="B757" t="s">
        <v>47</v>
      </c>
      <c r="C757">
        <v>2013</v>
      </c>
      <c r="D757" t="str">
        <f t="shared" si="44"/>
        <v>MSMale</v>
      </c>
      <c r="E757">
        <v>71.302180649982702</v>
      </c>
      <c r="F757" s="37">
        <f>VLOOKUP(_xlfn.CONCAT(D757,0),'Appendix 4. 2020 IBGE LT'!$E$6:$M$1685,9,FALSE)</f>
        <v>73.121203700357412</v>
      </c>
      <c r="G757" s="37">
        <f>VLOOKUP(_xlfn.CONCAT(D757,0),'Appendix 3b. nax IBGE 2019'!$E$5:$M$1850,9,FALSE)</f>
        <v>72.884038257140929</v>
      </c>
      <c r="H757" s="239">
        <f>INDEX(Summary!$N$5:$Y$88,MATCH(_xlfn.CONCAT(D757,0),Summary!$N$5:$N$88,0),MATCH($H$3,Summary!$N$4:$Y$4,0))</f>
        <v>73.512059289544766</v>
      </c>
      <c r="I757" s="240">
        <f t="shared" si="46"/>
        <v>8.6167156406472181E-3</v>
      </c>
      <c r="J757" s="241">
        <f t="shared" si="47"/>
        <v>0.61439061521895932</v>
      </c>
      <c r="K757" s="242">
        <f t="shared" si="45"/>
        <v>71.916571265201668</v>
      </c>
      <c r="L757" s="241"/>
    </row>
    <row r="758" spans="1:12" x14ac:dyDescent="0.2">
      <c r="A758" t="s">
        <v>66</v>
      </c>
      <c r="B758" t="s">
        <v>47</v>
      </c>
      <c r="C758">
        <v>2014</v>
      </c>
      <c r="D758" t="str">
        <f t="shared" si="44"/>
        <v>MSMale</v>
      </c>
      <c r="E758">
        <v>71.585064464738593</v>
      </c>
      <c r="F758" s="37">
        <f>VLOOKUP(_xlfn.CONCAT(D758,0),'Appendix 4. 2020 IBGE LT'!$E$6:$M$1685,9,FALSE)</f>
        <v>73.121203700357412</v>
      </c>
      <c r="G758" s="37">
        <f>VLOOKUP(_xlfn.CONCAT(D758,0),'Appendix 3b. nax IBGE 2019'!$E$5:$M$1850,9,FALSE)</f>
        <v>72.884038257140929</v>
      </c>
      <c r="H758" s="239">
        <f>INDEX(Summary!$N$5:$Y$88,MATCH(_xlfn.CONCAT(D758,0),Summary!$N$5:$N$88,0),MATCH($H$3,Summary!$N$4:$Y$4,0))</f>
        <v>73.512059289544766</v>
      </c>
      <c r="I758" s="240">
        <f t="shared" si="46"/>
        <v>8.6167156406472181E-3</v>
      </c>
      <c r="J758" s="241">
        <f t="shared" si="47"/>
        <v>0.61682814461005242</v>
      </c>
      <c r="K758" s="242">
        <f t="shared" si="45"/>
        <v>72.201892609348647</v>
      </c>
      <c r="L758" s="241"/>
    </row>
    <row r="759" spans="1:12" x14ac:dyDescent="0.2">
      <c r="A759" t="s">
        <v>66</v>
      </c>
      <c r="B759" t="s">
        <v>47</v>
      </c>
      <c r="C759">
        <v>2015</v>
      </c>
      <c r="D759" t="str">
        <f t="shared" si="44"/>
        <v>MSMale</v>
      </c>
      <c r="E759">
        <v>71.860185024615703</v>
      </c>
      <c r="F759" s="37">
        <f>VLOOKUP(_xlfn.CONCAT(D759,0),'Appendix 4. 2020 IBGE LT'!$E$6:$M$1685,9,FALSE)</f>
        <v>73.121203700357412</v>
      </c>
      <c r="G759" s="37">
        <f>VLOOKUP(_xlfn.CONCAT(D759,0),'Appendix 3b. nax IBGE 2019'!$E$5:$M$1850,9,FALSE)</f>
        <v>72.884038257140929</v>
      </c>
      <c r="H759" s="239">
        <f>INDEX(Summary!$N$5:$Y$88,MATCH(_xlfn.CONCAT(D759,0),Summary!$N$5:$N$88,0),MATCH($H$3,Summary!$N$4:$Y$4,0))</f>
        <v>73.512059289544766</v>
      </c>
      <c r="I759" s="240">
        <f t="shared" si="46"/>
        <v>8.6167156406472181E-3</v>
      </c>
      <c r="J759" s="241">
        <f t="shared" si="47"/>
        <v>0.61919878024140917</v>
      </c>
      <c r="K759" s="242">
        <f t="shared" si="45"/>
        <v>72.479383804857108</v>
      </c>
      <c r="L759" s="241"/>
    </row>
    <row r="760" spans="1:12" x14ac:dyDescent="0.2">
      <c r="A760" t="s">
        <v>66</v>
      </c>
      <c r="B760" t="s">
        <v>47</v>
      </c>
      <c r="C760">
        <v>2016</v>
      </c>
      <c r="D760" t="str">
        <f t="shared" si="44"/>
        <v>MSMale</v>
      </c>
      <c r="E760">
        <v>72.127582634443201</v>
      </c>
      <c r="F760" s="37">
        <f>VLOOKUP(_xlfn.CONCAT(D760,0),'Appendix 4. 2020 IBGE LT'!$E$6:$M$1685,9,FALSE)</f>
        <v>73.121203700357412</v>
      </c>
      <c r="G760" s="37">
        <f>VLOOKUP(_xlfn.CONCAT(D760,0),'Appendix 3b. nax IBGE 2019'!$E$5:$M$1850,9,FALSE)</f>
        <v>72.884038257140929</v>
      </c>
      <c r="H760" s="239">
        <f>INDEX(Summary!$N$5:$Y$88,MATCH(_xlfn.CONCAT(D760,0),Summary!$N$5:$N$88,0),MATCH($H$3,Summary!$N$4:$Y$4,0))</f>
        <v>73.512059289544766</v>
      </c>
      <c r="I760" s="240">
        <f t="shared" si="46"/>
        <v>8.6167156406472181E-3</v>
      </c>
      <c r="J760" s="241">
        <f t="shared" si="47"/>
        <v>0.62150286940828137</v>
      </c>
      <c r="K760" s="242">
        <f t="shared" si="45"/>
        <v>72.749085503851475</v>
      </c>
      <c r="L760" s="241"/>
    </row>
    <row r="761" spans="1:12" x14ac:dyDescent="0.2">
      <c r="A761" t="s">
        <v>66</v>
      </c>
      <c r="B761" t="s">
        <v>47</v>
      </c>
      <c r="C761">
        <v>2017</v>
      </c>
      <c r="D761" t="str">
        <f t="shared" si="44"/>
        <v>MSMale</v>
      </c>
      <c r="E761">
        <v>72.3873111444274</v>
      </c>
      <c r="F761" s="37">
        <f>VLOOKUP(_xlfn.CONCAT(D761,0),'Appendix 4. 2020 IBGE LT'!$E$6:$M$1685,9,FALSE)</f>
        <v>73.121203700357412</v>
      </c>
      <c r="G761" s="37">
        <f>VLOOKUP(_xlfn.CONCAT(D761,0),'Appendix 3b. nax IBGE 2019'!$E$5:$M$1850,9,FALSE)</f>
        <v>72.884038257140929</v>
      </c>
      <c r="H761" s="239">
        <f>INDEX(Summary!$N$5:$Y$88,MATCH(_xlfn.CONCAT(D761,0),Summary!$N$5:$N$88,0),MATCH($H$3,Summary!$N$4:$Y$4,0))</f>
        <v>73.512059289544766</v>
      </c>
      <c r="I761" s="240">
        <f t="shared" si="46"/>
        <v>8.6167156406472181E-3</v>
      </c>
      <c r="J761" s="241">
        <f t="shared" si="47"/>
        <v>0.62374087612258422</v>
      </c>
      <c r="K761" s="242">
        <f t="shared" si="45"/>
        <v>73.011052020549982</v>
      </c>
      <c r="L761" s="241"/>
    </row>
    <row r="762" spans="1:12" x14ac:dyDescent="0.2">
      <c r="A762" t="s">
        <v>66</v>
      </c>
      <c r="B762" t="s">
        <v>47</v>
      </c>
      <c r="C762">
        <v>2018</v>
      </c>
      <c r="D762" t="str">
        <f t="shared" si="44"/>
        <v>MSMale</v>
      </c>
      <c r="E762">
        <v>72.639436993769607</v>
      </c>
      <c r="F762" s="37">
        <f>VLOOKUP(_xlfn.CONCAT(D762,0),'Appendix 4. 2020 IBGE LT'!$E$6:$M$1685,9,FALSE)</f>
        <v>73.121203700357412</v>
      </c>
      <c r="G762" s="37">
        <f>VLOOKUP(_xlfn.CONCAT(D762,0),'Appendix 3b. nax IBGE 2019'!$E$5:$M$1850,9,FALSE)</f>
        <v>72.884038257140929</v>
      </c>
      <c r="H762" s="239">
        <f>INDEX(Summary!$N$5:$Y$88,MATCH(_xlfn.CONCAT(D762,0),Summary!$N$5:$N$88,0),MATCH($H$3,Summary!$N$4:$Y$4,0))</f>
        <v>73.512059289544766</v>
      </c>
      <c r="I762" s="240">
        <f t="shared" si="46"/>
        <v>8.6167156406472181E-3</v>
      </c>
      <c r="J762" s="241">
        <f t="shared" si="47"/>
        <v>0.62591337287202276</v>
      </c>
      <c r="K762" s="242">
        <f t="shared" si="45"/>
        <v>73.265350366641627</v>
      </c>
      <c r="L762" s="241"/>
    </row>
    <row r="763" spans="1:12" x14ac:dyDescent="0.2">
      <c r="A763" t="s">
        <v>66</v>
      </c>
      <c r="B763" t="s">
        <v>47</v>
      </c>
      <c r="C763">
        <v>2019</v>
      </c>
      <c r="D763" t="str">
        <f t="shared" si="44"/>
        <v>MSMale</v>
      </c>
      <c r="E763">
        <v>72.884038257140901</v>
      </c>
      <c r="F763" s="37">
        <f>VLOOKUP(_xlfn.CONCAT(D763,0),'Appendix 4. 2020 IBGE LT'!$E$6:$M$1685,9,FALSE)</f>
        <v>73.121203700357412</v>
      </c>
      <c r="G763" s="37">
        <f>VLOOKUP(_xlfn.CONCAT(D763,0),'Appendix 3b. nax IBGE 2019'!$E$5:$M$1850,9,FALSE)</f>
        <v>72.884038257140929</v>
      </c>
      <c r="H763" s="239">
        <f>INDEX(Summary!$N$5:$Y$88,MATCH(_xlfn.CONCAT(D763,0),Summary!$N$5:$N$88,0),MATCH($H$3,Summary!$N$4:$Y$4,0))</f>
        <v>73.512059289544766</v>
      </c>
      <c r="I763" s="240">
        <f t="shared" si="46"/>
        <v>8.6167156406472181E-3</v>
      </c>
      <c r="J763" s="241">
        <f t="shared" si="47"/>
        <v>0.62802103240383622</v>
      </c>
      <c r="K763" s="242">
        <f t="shared" si="45"/>
        <v>73.512059289544737</v>
      </c>
      <c r="L763" s="241"/>
    </row>
    <row r="764" spans="1:12" x14ac:dyDescent="0.2">
      <c r="A764" t="s">
        <v>66</v>
      </c>
      <c r="B764" t="s">
        <v>3</v>
      </c>
      <c r="C764">
        <v>2000</v>
      </c>
      <c r="D764" t="str">
        <f t="shared" si="44"/>
        <v>MSTotal</v>
      </c>
      <c r="E764">
        <v>70.185158942553798</v>
      </c>
      <c r="F764" s="37">
        <f>VLOOKUP(_xlfn.CONCAT(D764,0),'Appendix 4. 2020 IBGE LT'!$E$6:$M$1685,9,FALSE)</f>
        <v>76.526914804937277</v>
      </c>
      <c r="G764" s="37">
        <f>VLOOKUP(_xlfn.CONCAT(D764,0),'Appendix 3b. nax IBGE 2019'!$E$5:$M$1850,9,FALSE)</f>
        <v>76.295285297331631</v>
      </c>
      <c r="H764" s="239">
        <f>INDEX(Summary!$N$5:$Y$88,MATCH(_xlfn.CONCAT(D764,0),Summary!$N$5:$N$88,0),MATCH($H$3,Summary!$N$4:$Y$4,0))</f>
        <v>76.493468259965468</v>
      </c>
      <c r="I764" s="240">
        <f t="shared" si="46"/>
        <v>2.5975781054031659E-3</v>
      </c>
      <c r="J764" s="241">
        <f t="shared" si="47"/>
        <v>0.18231143219341897</v>
      </c>
      <c r="K764" s="242">
        <f t="shared" si="45"/>
        <v>70.367470374747214</v>
      </c>
      <c r="L764" s="241"/>
    </row>
    <row r="765" spans="1:12" x14ac:dyDescent="0.2">
      <c r="A765" t="s">
        <v>66</v>
      </c>
      <c r="B765" t="s">
        <v>3</v>
      </c>
      <c r="C765">
        <v>2001</v>
      </c>
      <c r="D765" t="str">
        <f t="shared" si="44"/>
        <v>MSTotal</v>
      </c>
      <c r="E765">
        <v>70.583504370233996</v>
      </c>
      <c r="F765" s="37">
        <f>VLOOKUP(_xlfn.CONCAT(D765,0),'Appendix 4. 2020 IBGE LT'!$E$6:$M$1685,9,FALSE)</f>
        <v>76.526914804937277</v>
      </c>
      <c r="G765" s="37">
        <f>VLOOKUP(_xlfn.CONCAT(D765,0),'Appendix 3b. nax IBGE 2019'!$E$5:$M$1850,9,FALSE)</f>
        <v>76.295285297331631</v>
      </c>
      <c r="H765" s="239">
        <f>INDEX(Summary!$N$5:$Y$88,MATCH(_xlfn.CONCAT(D765,0),Summary!$N$5:$N$88,0),MATCH($H$3,Summary!$N$4:$Y$4,0))</f>
        <v>76.493468259965468</v>
      </c>
      <c r="I765" s="240">
        <f t="shared" si="46"/>
        <v>2.5975781054031659E-3</v>
      </c>
      <c r="J765" s="241">
        <f t="shared" si="47"/>
        <v>0.1833461655547485</v>
      </c>
      <c r="K765" s="242">
        <f t="shared" si="45"/>
        <v>70.766850535788748</v>
      </c>
      <c r="L765" s="241"/>
    </row>
    <row r="766" spans="1:12" x14ac:dyDescent="0.2">
      <c r="A766" t="s">
        <v>66</v>
      </c>
      <c r="B766" t="s">
        <v>3</v>
      </c>
      <c r="C766">
        <v>2002</v>
      </c>
      <c r="D766" t="str">
        <f t="shared" si="44"/>
        <v>MSTotal</v>
      </c>
      <c r="E766">
        <v>70.9799318629765</v>
      </c>
      <c r="F766" s="37">
        <f>VLOOKUP(_xlfn.CONCAT(D766,0),'Appendix 4. 2020 IBGE LT'!$E$6:$M$1685,9,FALSE)</f>
        <v>76.526914804937277</v>
      </c>
      <c r="G766" s="37">
        <f>VLOOKUP(_xlfn.CONCAT(D766,0),'Appendix 3b. nax IBGE 2019'!$E$5:$M$1850,9,FALSE)</f>
        <v>76.295285297331631</v>
      </c>
      <c r="H766" s="239">
        <f>INDEX(Summary!$N$5:$Y$88,MATCH(_xlfn.CONCAT(D766,0),Summary!$N$5:$N$88,0),MATCH($H$3,Summary!$N$4:$Y$4,0))</f>
        <v>76.493468259965468</v>
      </c>
      <c r="I766" s="240">
        <f t="shared" si="46"/>
        <v>2.5975781054031659E-3</v>
      </c>
      <c r="J766" s="241">
        <f t="shared" si="47"/>
        <v>0.1843759169302763</v>
      </c>
      <c r="K766" s="242">
        <f t="shared" si="45"/>
        <v>71.164307779906778</v>
      </c>
      <c r="L766" s="241"/>
    </row>
    <row r="767" spans="1:12" x14ac:dyDescent="0.2">
      <c r="A767" t="s">
        <v>66</v>
      </c>
      <c r="B767" t="s">
        <v>3</v>
      </c>
      <c r="C767">
        <v>2003</v>
      </c>
      <c r="D767" t="str">
        <f t="shared" si="44"/>
        <v>MSTotal</v>
      </c>
      <c r="E767">
        <v>71.363007062068604</v>
      </c>
      <c r="F767" s="37">
        <f>VLOOKUP(_xlfn.CONCAT(D767,0),'Appendix 4. 2020 IBGE LT'!$E$6:$M$1685,9,FALSE)</f>
        <v>76.526914804937277</v>
      </c>
      <c r="G767" s="37">
        <f>VLOOKUP(_xlfn.CONCAT(D767,0),'Appendix 3b. nax IBGE 2019'!$E$5:$M$1850,9,FALSE)</f>
        <v>76.295285297331631</v>
      </c>
      <c r="H767" s="239">
        <f>INDEX(Summary!$N$5:$Y$88,MATCH(_xlfn.CONCAT(D767,0),Summary!$N$5:$N$88,0),MATCH($H$3,Summary!$N$4:$Y$4,0))</f>
        <v>76.493468259965468</v>
      </c>
      <c r="I767" s="240">
        <f t="shared" si="46"/>
        <v>2.5975781054031659E-3</v>
      </c>
      <c r="J767" s="241">
        <f t="shared" si="47"/>
        <v>0.18537098468016092</v>
      </c>
      <c r="K767" s="242">
        <f t="shared" si="45"/>
        <v>71.548378046748766</v>
      </c>
      <c r="L767" s="241"/>
    </row>
    <row r="768" spans="1:12" x14ac:dyDescent="0.2">
      <c r="A768" t="s">
        <v>66</v>
      </c>
      <c r="B768" t="s">
        <v>3</v>
      </c>
      <c r="C768">
        <v>2004</v>
      </c>
      <c r="D768" t="str">
        <f t="shared" si="44"/>
        <v>MSTotal</v>
      </c>
      <c r="E768">
        <v>71.738436111823404</v>
      </c>
      <c r="F768" s="37">
        <f>VLOOKUP(_xlfn.CONCAT(D768,0),'Appendix 4. 2020 IBGE LT'!$E$6:$M$1685,9,FALSE)</f>
        <v>76.526914804937277</v>
      </c>
      <c r="G768" s="37">
        <f>VLOOKUP(_xlfn.CONCAT(D768,0),'Appendix 3b. nax IBGE 2019'!$E$5:$M$1850,9,FALSE)</f>
        <v>76.295285297331631</v>
      </c>
      <c r="H768" s="239">
        <f>INDEX(Summary!$N$5:$Y$88,MATCH(_xlfn.CONCAT(D768,0),Summary!$N$5:$N$88,0),MATCH($H$3,Summary!$N$4:$Y$4,0))</f>
        <v>76.493468259965468</v>
      </c>
      <c r="I768" s="240">
        <f t="shared" si="46"/>
        <v>2.5975781054031659E-3</v>
      </c>
      <c r="J768" s="241">
        <f t="shared" si="47"/>
        <v>0.18634619095993629</v>
      </c>
      <c r="K768" s="242">
        <f t="shared" si="45"/>
        <v>71.924782302783342</v>
      </c>
      <c r="L768" s="241"/>
    </row>
    <row r="769" spans="1:12" x14ac:dyDescent="0.2">
      <c r="A769" t="s">
        <v>66</v>
      </c>
      <c r="B769" t="s">
        <v>3</v>
      </c>
      <c r="C769">
        <v>2005</v>
      </c>
      <c r="D769" t="str">
        <f t="shared" si="44"/>
        <v>MSTotal</v>
      </c>
      <c r="E769">
        <v>72.107225078295599</v>
      </c>
      <c r="F769" s="37">
        <f>VLOOKUP(_xlfn.CONCAT(D769,0),'Appendix 4. 2020 IBGE LT'!$E$6:$M$1685,9,FALSE)</f>
        <v>76.526914804937277</v>
      </c>
      <c r="G769" s="37">
        <f>VLOOKUP(_xlfn.CONCAT(D769,0),'Appendix 3b. nax IBGE 2019'!$E$5:$M$1850,9,FALSE)</f>
        <v>76.295285297331631</v>
      </c>
      <c r="H769" s="239">
        <f>INDEX(Summary!$N$5:$Y$88,MATCH(_xlfn.CONCAT(D769,0),Summary!$N$5:$N$88,0),MATCH($H$3,Summary!$N$4:$Y$4,0))</f>
        <v>76.493468259965468</v>
      </c>
      <c r="I769" s="240">
        <f t="shared" si="46"/>
        <v>2.5975781054031659E-3</v>
      </c>
      <c r="J769" s="241">
        <f t="shared" si="47"/>
        <v>0.18730414910475873</v>
      </c>
      <c r="K769" s="242">
        <f t="shared" si="45"/>
        <v>72.294529227400361</v>
      </c>
      <c r="L769" s="241"/>
    </row>
    <row r="770" spans="1:12" x14ac:dyDescent="0.2">
      <c r="A770" t="s">
        <v>66</v>
      </c>
      <c r="B770" t="s">
        <v>3</v>
      </c>
      <c r="C770">
        <v>2006</v>
      </c>
      <c r="D770" t="str">
        <f t="shared" si="44"/>
        <v>MSTotal</v>
      </c>
      <c r="E770">
        <v>72.465989564493896</v>
      </c>
      <c r="F770" s="37">
        <f>VLOOKUP(_xlfn.CONCAT(D770,0),'Appendix 4. 2020 IBGE LT'!$E$6:$M$1685,9,FALSE)</f>
        <v>76.526914804937277</v>
      </c>
      <c r="G770" s="37">
        <f>VLOOKUP(_xlfn.CONCAT(D770,0),'Appendix 3b. nax IBGE 2019'!$E$5:$M$1850,9,FALSE)</f>
        <v>76.295285297331631</v>
      </c>
      <c r="H770" s="239">
        <f>INDEX(Summary!$N$5:$Y$88,MATCH(_xlfn.CONCAT(D770,0),Summary!$N$5:$N$88,0),MATCH($H$3,Summary!$N$4:$Y$4,0))</f>
        <v>76.493468259965468</v>
      </c>
      <c r="I770" s="240">
        <f t="shared" si="46"/>
        <v>2.5975781054031659E-3</v>
      </c>
      <c r="J770" s="241">
        <f t="shared" si="47"/>
        <v>0.18823606787910366</v>
      </c>
      <c r="K770" s="242">
        <f t="shared" si="45"/>
        <v>72.654225632372999</v>
      </c>
      <c r="L770" s="241"/>
    </row>
    <row r="771" spans="1:12" x14ac:dyDescent="0.2">
      <c r="A771" t="s">
        <v>66</v>
      </c>
      <c r="B771" t="s">
        <v>3</v>
      </c>
      <c r="C771">
        <v>2007</v>
      </c>
      <c r="D771" t="str">
        <f t="shared" si="44"/>
        <v>MSTotal</v>
      </c>
      <c r="E771">
        <v>72.813449431748197</v>
      </c>
      <c r="F771" s="37">
        <f>VLOOKUP(_xlfn.CONCAT(D771,0),'Appendix 4. 2020 IBGE LT'!$E$6:$M$1685,9,FALSE)</f>
        <v>76.526914804937277</v>
      </c>
      <c r="G771" s="37">
        <f>VLOOKUP(_xlfn.CONCAT(D771,0),'Appendix 3b. nax IBGE 2019'!$E$5:$M$1850,9,FALSE)</f>
        <v>76.295285297331631</v>
      </c>
      <c r="H771" s="239">
        <f>INDEX(Summary!$N$5:$Y$88,MATCH(_xlfn.CONCAT(D771,0),Summary!$N$5:$N$88,0),MATCH($H$3,Summary!$N$4:$Y$4,0))</f>
        <v>76.493468259965468</v>
      </c>
      <c r="I771" s="240">
        <f t="shared" si="46"/>
        <v>2.5975781054031659E-3</v>
      </c>
      <c r="J771" s="241">
        <f t="shared" si="47"/>
        <v>0.18913862202278972</v>
      </c>
      <c r="K771" s="242">
        <f t="shared" si="45"/>
        <v>73.002588053770992</v>
      </c>
      <c r="L771" s="241"/>
    </row>
    <row r="772" spans="1:12" x14ac:dyDescent="0.2">
      <c r="A772" t="s">
        <v>66</v>
      </c>
      <c r="B772" t="s">
        <v>3</v>
      </c>
      <c r="C772">
        <v>2008</v>
      </c>
      <c r="D772" t="str">
        <f t="shared" ref="D772:D835" si="48">_xlfn.CONCAT(A772,B772)</f>
        <v>MSTotal</v>
      </c>
      <c r="E772">
        <v>73.152640927370399</v>
      </c>
      <c r="F772" s="37">
        <f>VLOOKUP(_xlfn.CONCAT(D772,0),'Appendix 4. 2020 IBGE LT'!$E$6:$M$1685,9,FALSE)</f>
        <v>76.526914804937277</v>
      </c>
      <c r="G772" s="37">
        <f>VLOOKUP(_xlfn.CONCAT(D772,0),'Appendix 3b. nax IBGE 2019'!$E$5:$M$1850,9,FALSE)</f>
        <v>76.295285297331631</v>
      </c>
      <c r="H772" s="239">
        <f>INDEX(Summary!$N$5:$Y$88,MATCH(_xlfn.CONCAT(D772,0),Summary!$N$5:$N$88,0),MATCH($H$3,Summary!$N$4:$Y$4,0))</f>
        <v>76.493468259965468</v>
      </c>
      <c r="I772" s="240">
        <f t="shared" si="46"/>
        <v>2.5975781054031659E-3</v>
      </c>
      <c r="J772" s="241">
        <f t="shared" si="47"/>
        <v>0.1900196984253569</v>
      </c>
      <c r="K772" s="242">
        <f t="shared" ref="K772:K835" si="49">E772+J772</f>
        <v>73.342660625795759</v>
      </c>
      <c r="L772" s="241"/>
    </row>
    <row r="773" spans="1:12" x14ac:dyDescent="0.2">
      <c r="A773" t="s">
        <v>66</v>
      </c>
      <c r="B773" t="s">
        <v>3</v>
      </c>
      <c r="C773">
        <v>2009</v>
      </c>
      <c r="D773" t="str">
        <f t="shared" si="48"/>
        <v>MSTotal</v>
      </c>
      <c r="E773">
        <v>73.4835444514801</v>
      </c>
      <c r="F773" s="37">
        <f>VLOOKUP(_xlfn.CONCAT(D773,0),'Appendix 4. 2020 IBGE LT'!$E$6:$M$1685,9,FALSE)</f>
        <v>76.526914804937277</v>
      </c>
      <c r="G773" s="37">
        <f>VLOOKUP(_xlfn.CONCAT(D773,0),'Appendix 3b. nax IBGE 2019'!$E$5:$M$1850,9,FALSE)</f>
        <v>76.295285297331631</v>
      </c>
      <c r="H773" s="239">
        <f>INDEX(Summary!$N$5:$Y$88,MATCH(_xlfn.CONCAT(D773,0),Summary!$N$5:$N$88,0),MATCH($H$3,Summary!$N$4:$Y$4,0))</f>
        <v>76.493468259965468</v>
      </c>
      <c r="I773" s="240">
        <f t="shared" ref="I773:I836" si="50">(H773-$G773)/$G773</f>
        <v>2.5975781054031659E-3</v>
      </c>
      <c r="J773" s="241">
        <f t="shared" ref="J773:J836" si="51">E773*I773</f>
        <v>0.19087924617458502</v>
      </c>
      <c r="K773" s="242">
        <f t="shared" si="49"/>
        <v>73.674423697654689</v>
      </c>
      <c r="L773" s="241"/>
    </row>
    <row r="774" spans="1:12" x14ac:dyDescent="0.2">
      <c r="A774" t="s">
        <v>66</v>
      </c>
      <c r="B774" t="s">
        <v>3</v>
      </c>
      <c r="C774">
        <v>2010</v>
      </c>
      <c r="D774" t="str">
        <f t="shared" si="48"/>
        <v>MSTotal</v>
      </c>
      <c r="E774">
        <v>73.804055243608602</v>
      </c>
      <c r="F774" s="37">
        <f>VLOOKUP(_xlfn.CONCAT(D774,0),'Appendix 4. 2020 IBGE LT'!$E$6:$M$1685,9,FALSE)</f>
        <v>76.526914804937277</v>
      </c>
      <c r="G774" s="37">
        <f>VLOOKUP(_xlfn.CONCAT(D774,0),'Appendix 3b. nax IBGE 2019'!$E$5:$M$1850,9,FALSE)</f>
        <v>76.295285297331631</v>
      </c>
      <c r="H774" s="239">
        <f>INDEX(Summary!$N$5:$Y$88,MATCH(_xlfn.CONCAT(D774,0),Summary!$N$5:$N$88,0),MATCH($H$3,Summary!$N$4:$Y$4,0))</f>
        <v>76.493468259965468</v>
      </c>
      <c r="I774" s="240">
        <f t="shared" si="50"/>
        <v>2.5975781054031659E-3</v>
      </c>
      <c r="J774" s="241">
        <f t="shared" si="51"/>
        <v>0.19171179799076343</v>
      </c>
      <c r="K774" s="242">
        <f t="shared" si="49"/>
        <v>73.995767041599365</v>
      </c>
      <c r="L774" s="241"/>
    </row>
    <row r="775" spans="1:12" x14ac:dyDescent="0.2">
      <c r="A775" t="s">
        <v>66</v>
      </c>
      <c r="B775" t="s">
        <v>3</v>
      </c>
      <c r="C775">
        <v>2011</v>
      </c>
      <c r="D775" t="str">
        <f t="shared" si="48"/>
        <v>MSTotal</v>
      </c>
      <c r="E775">
        <v>74.118285060442901</v>
      </c>
      <c r="F775" s="37">
        <f>VLOOKUP(_xlfn.CONCAT(D775,0),'Appendix 4. 2020 IBGE LT'!$E$6:$M$1685,9,FALSE)</f>
        <v>76.526914804937277</v>
      </c>
      <c r="G775" s="37">
        <f>VLOOKUP(_xlfn.CONCAT(D775,0),'Appendix 3b. nax IBGE 2019'!$E$5:$M$1850,9,FALSE)</f>
        <v>76.295285297331631</v>
      </c>
      <c r="H775" s="239">
        <f>INDEX(Summary!$N$5:$Y$88,MATCH(_xlfn.CONCAT(D775,0),Summary!$N$5:$N$88,0),MATCH($H$3,Summary!$N$4:$Y$4,0))</f>
        <v>76.493468259965468</v>
      </c>
      <c r="I775" s="240">
        <f t="shared" si="50"/>
        <v>2.5975781054031659E-3</v>
      </c>
      <c r="J775" s="241">
        <f t="shared" si="51"/>
        <v>0.19252803448303704</v>
      </c>
      <c r="K775" s="242">
        <f t="shared" si="49"/>
        <v>74.310813094925933</v>
      </c>
      <c r="L775" s="241"/>
    </row>
    <row r="776" spans="1:12" x14ac:dyDescent="0.2">
      <c r="A776" t="s">
        <v>66</v>
      </c>
      <c r="B776" t="s">
        <v>3</v>
      </c>
      <c r="C776">
        <v>2012</v>
      </c>
      <c r="D776" t="str">
        <f t="shared" si="48"/>
        <v>MSTotal</v>
      </c>
      <c r="E776">
        <v>74.418746772991994</v>
      </c>
      <c r="F776" s="37">
        <f>VLOOKUP(_xlfn.CONCAT(D776,0),'Appendix 4. 2020 IBGE LT'!$E$6:$M$1685,9,FALSE)</f>
        <v>76.526914804937277</v>
      </c>
      <c r="G776" s="37">
        <f>VLOOKUP(_xlfn.CONCAT(D776,0),'Appendix 3b. nax IBGE 2019'!$E$5:$M$1850,9,FALSE)</f>
        <v>76.295285297331631</v>
      </c>
      <c r="H776" s="239">
        <f>INDEX(Summary!$N$5:$Y$88,MATCH(_xlfn.CONCAT(D776,0),Summary!$N$5:$N$88,0),MATCH($H$3,Summary!$N$4:$Y$4,0))</f>
        <v>76.493468259965468</v>
      </c>
      <c r="I776" s="240">
        <f t="shared" si="50"/>
        <v>2.5975781054031659E-3</v>
      </c>
      <c r="J776" s="241">
        <f t="shared" si="51"/>
        <v>0.19330850724906651</v>
      </c>
      <c r="K776" s="242">
        <f t="shared" si="49"/>
        <v>74.612055280241066</v>
      </c>
      <c r="L776" s="241"/>
    </row>
    <row r="777" spans="1:12" x14ac:dyDescent="0.2">
      <c r="A777" t="s">
        <v>66</v>
      </c>
      <c r="B777" t="s">
        <v>3</v>
      </c>
      <c r="C777">
        <v>2013</v>
      </c>
      <c r="D777" t="str">
        <f t="shared" si="48"/>
        <v>MSTotal</v>
      </c>
      <c r="E777">
        <v>74.714152748583004</v>
      </c>
      <c r="F777" s="37">
        <f>VLOOKUP(_xlfn.CONCAT(D777,0),'Appendix 4. 2020 IBGE LT'!$E$6:$M$1685,9,FALSE)</f>
        <v>76.526914804937277</v>
      </c>
      <c r="G777" s="37">
        <f>VLOOKUP(_xlfn.CONCAT(D777,0),'Appendix 3b. nax IBGE 2019'!$E$5:$M$1850,9,FALSE)</f>
        <v>76.295285297331631</v>
      </c>
      <c r="H777" s="239">
        <f>INDEX(Summary!$N$5:$Y$88,MATCH(_xlfn.CONCAT(D777,0),Summary!$N$5:$N$88,0),MATCH($H$3,Summary!$N$4:$Y$4,0))</f>
        <v>76.493468259965468</v>
      </c>
      <c r="I777" s="240">
        <f t="shared" si="50"/>
        <v>2.5975781054031659E-3</v>
      </c>
      <c r="J777" s="241">
        <f t="shared" si="51"/>
        <v>0.19407584734346697</v>
      </c>
      <c r="K777" s="242">
        <f t="shared" si="49"/>
        <v>74.908228595926474</v>
      </c>
      <c r="L777" s="241"/>
    </row>
    <row r="778" spans="1:12" x14ac:dyDescent="0.2">
      <c r="A778" t="s">
        <v>66</v>
      </c>
      <c r="B778" t="s">
        <v>3</v>
      </c>
      <c r="C778">
        <v>2014</v>
      </c>
      <c r="D778" t="str">
        <f t="shared" si="48"/>
        <v>MSTotal</v>
      </c>
      <c r="E778">
        <v>74.997419909090894</v>
      </c>
      <c r="F778" s="37">
        <f>VLOOKUP(_xlfn.CONCAT(D778,0),'Appendix 4. 2020 IBGE LT'!$E$6:$M$1685,9,FALSE)</f>
        <v>76.526914804937277</v>
      </c>
      <c r="G778" s="37">
        <f>VLOOKUP(_xlfn.CONCAT(D778,0),'Appendix 3b. nax IBGE 2019'!$E$5:$M$1850,9,FALSE)</f>
        <v>76.295285297331631</v>
      </c>
      <c r="H778" s="239">
        <f>INDEX(Summary!$N$5:$Y$88,MATCH(_xlfn.CONCAT(D778,0),Summary!$N$5:$N$88,0),MATCH($H$3,Summary!$N$4:$Y$4,0))</f>
        <v>76.493468259965468</v>
      </c>
      <c r="I778" s="240">
        <f t="shared" si="50"/>
        <v>2.5975781054031659E-3</v>
      </c>
      <c r="J778" s="241">
        <f t="shared" si="51"/>
        <v>0.19481165591758201</v>
      </c>
      <c r="K778" s="242">
        <f t="shared" si="49"/>
        <v>75.19223156500847</v>
      </c>
      <c r="L778" s="241"/>
    </row>
    <row r="779" spans="1:12" x14ac:dyDescent="0.2">
      <c r="A779" t="s">
        <v>66</v>
      </c>
      <c r="B779" t="s">
        <v>3</v>
      </c>
      <c r="C779">
        <v>2015</v>
      </c>
      <c r="D779" t="str">
        <f t="shared" si="48"/>
        <v>MSTotal</v>
      </c>
      <c r="E779">
        <v>75.278861861710894</v>
      </c>
      <c r="F779" s="37">
        <f>VLOOKUP(_xlfn.CONCAT(D779,0),'Appendix 4. 2020 IBGE LT'!$E$6:$M$1685,9,FALSE)</f>
        <v>76.526914804937277</v>
      </c>
      <c r="G779" s="37">
        <f>VLOOKUP(_xlfn.CONCAT(D779,0),'Appendix 3b. nax IBGE 2019'!$E$5:$M$1850,9,FALSE)</f>
        <v>76.295285297331631</v>
      </c>
      <c r="H779" s="239">
        <f>INDEX(Summary!$N$5:$Y$88,MATCH(_xlfn.CONCAT(D779,0),Summary!$N$5:$N$88,0),MATCH($H$3,Summary!$N$4:$Y$4,0))</f>
        <v>76.493468259965468</v>
      </c>
      <c r="I779" s="240">
        <f t="shared" si="50"/>
        <v>2.5975781054031659E-3</v>
      </c>
      <c r="J779" s="241">
        <f t="shared" si="51"/>
        <v>0.19554272337164963</v>
      </c>
      <c r="K779" s="242">
        <f t="shared" si="49"/>
        <v>75.474404585082539</v>
      </c>
      <c r="L779" s="241"/>
    </row>
    <row r="780" spans="1:12" x14ac:dyDescent="0.2">
      <c r="A780" t="s">
        <v>66</v>
      </c>
      <c r="B780" t="s">
        <v>3</v>
      </c>
      <c r="C780">
        <v>2016</v>
      </c>
      <c r="D780" t="str">
        <f t="shared" si="48"/>
        <v>MSTotal</v>
      </c>
      <c r="E780">
        <v>75.544499201332599</v>
      </c>
      <c r="F780" s="37">
        <f>VLOOKUP(_xlfn.CONCAT(D780,0),'Appendix 4. 2020 IBGE LT'!$E$6:$M$1685,9,FALSE)</f>
        <v>76.526914804937277</v>
      </c>
      <c r="G780" s="37">
        <f>VLOOKUP(_xlfn.CONCAT(D780,0),'Appendix 3b. nax IBGE 2019'!$E$5:$M$1850,9,FALSE)</f>
        <v>76.295285297331631</v>
      </c>
      <c r="H780" s="239">
        <f>INDEX(Summary!$N$5:$Y$88,MATCH(_xlfn.CONCAT(D780,0),Summary!$N$5:$N$88,0),MATCH($H$3,Summary!$N$4:$Y$4,0))</f>
        <v>76.493468259965468</v>
      </c>
      <c r="I780" s="240">
        <f t="shared" si="50"/>
        <v>2.5975781054031659E-3</v>
      </c>
      <c r="J780" s="241">
        <f t="shared" si="51"/>
        <v>0.19623273710902853</v>
      </c>
      <c r="K780" s="242">
        <f t="shared" si="49"/>
        <v>75.740731938441627</v>
      </c>
      <c r="L780" s="241"/>
    </row>
    <row r="781" spans="1:12" x14ac:dyDescent="0.2">
      <c r="A781" t="s">
        <v>66</v>
      </c>
      <c r="B781" t="s">
        <v>3</v>
      </c>
      <c r="C781">
        <v>2017</v>
      </c>
      <c r="D781" t="str">
        <f t="shared" si="48"/>
        <v>MSTotal</v>
      </c>
      <c r="E781">
        <v>75.801065102367701</v>
      </c>
      <c r="F781" s="37">
        <f>VLOOKUP(_xlfn.CONCAT(D781,0),'Appendix 4. 2020 IBGE LT'!$E$6:$M$1685,9,FALSE)</f>
        <v>76.526914804937277</v>
      </c>
      <c r="G781" s="37">
        <f>VLOOKUP(_xlfn.CONCAT(D781,0),'Appendix 3b. nax IBGE 2019'!$E$5:$M$1850,9,FALSE)</f>
        <v>76.295285297331631</v>
      </c>
      <c r="H781" s="239">
        <f>INDEX(Summary!$N$5:$Y$88,MATCH(_xlfn.CONCAT(D781,0),Summary!$N$5:$N$88,0),MATCH($H$3,Summary!$N$4:$Y$4,0))</f>
        <v>76.493468259965468</v>
      </c>
      <c r="I781" s="240">
        <f t="shared" si="50"/>
        <v>2.5975781054031659E-3</v>
      </c>
      <c r="J781" s="241">
        <f t="shared" si="51"/>
        <v>0.19689918707615034</v>
      </c>
      <c r="K781" s="242">
        <f t="shared" si="49"/>
        <v>75.997964289443857</v>
      </c>
      <c r="L781" s="241"/>
    </row>
    <row r="782" spans="1:12" x14ac:dyDescent="0.2">
      <c r="A782" t="s">
        <v>66</v>
      </c>
      <c r="B782" t="s">
        <v>3</v>
      </c>
      <c r="C782">
        <v>2018</v>
      </c>
      <c r="D782" t="str">
        <f t="shared" si="48"/>
        <v>MSTotal</v>
      </c>
      <c r="E782">
        <v>76.056221681868706</v>
      </c>
      <c r="F782" s="37">
        <f>VLOOKUP(_xlfn.CONCAT(D782,0),'Appendix 4. 2020 IBGE LT'!$E$6:$M$1685,9,FALSE)</f>
        <v>76.526914804937277</v>
      </c>
      <c r="G782" s="37">
        <f>VLOOKUP(_xlfn.CONCAT(D782,0),'Appendix 3b. nax IBGE 2019'!$E$5:$M$1850,9,FALSE)</f>
        <v>76.295285297331631</v>
      </c>
      <c r="H782" s="239">
        <f>INDEX(Summary!$N$5:$Y$88,MATCH(_xlfn.CONCAT(D782,0),Summary!$N$5:$N$88,0),MATCH($H$3,Summary!$N$4:$Y$4,0))</f>
        <v>76.493468259965468</v>
      </c>
      <c r="I782" s="240">
        <f t="shared" si="50"/>
        <v>2.5975781054031659E-3</v>
      </c>
      <c r="J782" s="241">
        <f t="shared" si="51"/>
        <v>0.19756197622051169</v>
      </c>
      <c r="K782" s="242">
        <f t="shared" si="49"/>
        <v>76.253783658089219</v>
      </c>
      <c r="L782" s="241"/>
    </row>
    <row r="783" spans="1:12" x14ac:dyDescent="0.2">
      <c r="A783" t="s">
        <v>66</v>
      </c>
      <c r="B783" t="s">
        <v>3</v>
      </c>
      <c r="C783">
        <v>2019</v>
      </c>
      <c r="D783" t="str">
        <f t="shared" si="48"/>
        <v>MSTotal</v>
      </c>
      <c r="E783">
        <v>76.295285297331603</v>
      </c>
      <c r="F783" s="37">
        <f>VLOOKUP(_xlfn.CONCAT(D783,0),'Appendix 4. 2020 IBGE LT'!$E$6:$M$1685,9,FALSE)</f>
        <v>76.526914804937277</v>
      </c>
      <c r="G783" s="37">
        <f>VLOOKUP(_xlfn.CONCAT(D783,0),'Appendix 3b. nax IBGE 2019'!$E$5:$M$1850,9,FALSE)</f>
        <v>76.295285297331631</v>
      </c>
      <c r="H783" s="239">
        <f>INDEX(Summary!$N$5:$Y$88,MATCH(_xlfn.CONCAT(D783,0),Summary!$N$5:$N$88,0),MATCH($H$3,Summary!$N$4:$Y$4,0))</f>
        <v>76.493468259965468</v>
      </c>
      <c r="I783" s="240">
        <f t="shared" si="50"/>
        <v>2.5975781054031659E-3</v>
      </c>
      <c r="J783" s="241">
        <f t="shared" si="51"/>
        <v>0.19818296263383664</v>
      </c>
      <c r="K783" s="242">
        <f t="shared" si="49"/>
        <v>76.493468259965439</v>
      </c>
      <c r="L783" s="241"/>
    </row>
    <row r="784" spans="1:12" x14ac:dyDescent="0.2">
      <c r="A784" t="s">
        <v>67</v>
      </c>
      <c r="B784" t="s">
        <v>48</v>
      </c>
      <c r="C784">
        <v>2000</v>
      </c>
      <c r="D784" t="str">
        <f t="shared" si="48"/>
        <v>MTFemale</v>
      </c>
      <c r="E784">
        <v>73.322276455795802</v>
      </c>
      <c r="F784" s="37">
        <f>VLOOKUP(_xlfn.CONCAT(D784,0),'Appendix 4. 2020 IBGE LT'!$E$6:$M$1685,9,FALSE)</f>
        <v>78.737283649314008</v>
      </c>
      <c r="G784" s="37">
        <f>VLOOKUP(_xlfn.CONCAT(D784,0),'Appendix 3b. nax IBGE 2019'!$E$5:$M$1850,9,FALSE)</f>
        <v>78.522678652399009</v>
      </c>
      <c r="H784" s="239">
        <f>INDEX(Summary!$N$5:$Y$88,MATCH(_xlfn.CONCAT(D784,0),Summary!$N$5:$N$88,0),MATCH($H$3,Summary!$N$4:$Y$4,0))</f>
        <v>79.647055857954712</v>
      </c>
      <c r="I784" s="240">
        <f t="shared" si="50"/>
        <v>1.4319139703996221E-2</v>
      </c>
      <c r="J784" s="241">
        <f t="shared" si="51"/>
        <v>1.0499119199855729</v>
      </c>
      <c r="K784" s="242">
        <f t="shared" si="49"/>
        <v>74.372188375781377</v>
      </c>
      <c r="L784" s="241"/>
    </row>
    <row r="785" spans="1:12" x14ac:dyDescent="0.2">
      <c r="A785" t="s">
        <v>67</v>
      </c>
      <c r="B785" t="s">
        <v>48</v>
      </c>
      <c r="C785">
        <v>2001</v>
      </c>
      <c r="D785" t="str">
        <f t="shared" si="48"/>
        <v>MTFemale</v>
      </c>
      <c r="E785">
        <v>73.649536626737699</v>
      </c>
      <c r="F785" s="37">
        <f>VLOOKUP(_xlfn.CONCAT(D785,0),'Appendix 4. 2020 IBGE LT'!$E$6:$M$1685,9,FALSE)</f>
        <v>78.737283649314008</v>
      </c>
      <c r="G785" s="37">
        <f>VLOOKUP(_xlfn.CONCAT(D785,0),'Appendix 3b. nax IBGE 2019'!$E$5:$M$1850,9,FALSE)</f>
        <v>78.522678652399009</v>
      </c>
      <c r="H785" s="239">
        <f>INDEX(Summary!$N$5:$Y$88,MATCH(_xlfn.CONCAT(D785,0),Summary!$N$5:$N$88,0),MATCH($H$3,Summary!$N$4:$Y$4,0))</f>
        <v>79.647055857954712</v>
      </c>
      <c r="I785" s="240">
        <f t="shared" si="50"/>
        <v>1.4319139703996221E-2</v>
      </c>
      <c r="J785" s="241">
        <f t="shared" si="51"/>
        <v>1.0545980040928438</v>
      </c>
      <c r="K785" s="242">
        <f t="shared" si="49"/>
        <v>74.704134630830538</v>
      </c>
      <c r="L785" s="241"/>
    </row>
    <row r="786" spans="1:12" x14ac:dyDescent="0.2">
      <c r="A786" t="s">
        <v>67</v>
      </c>
      <c r="B786" t="s">
        <v>48</v>
      </c>
      <c r="C786">
        <v>2002</v>
      </c>
      <c r="D786" t="str">
        <f t="shared" si="48"/>
        <v>MTFemale</v>
      </c>
      <c r="E786">
        <v>73.971063781686297</v>
      </c>
      <c r="F786" s="37">
        <f>VLOOKUP(_xlfn.CONCAT(D786,0),'Appendix 4. 2020 IBGE LT'!$E$6:$M$1685,9,FALSE)</f>
        <v>78.737283649314008</v>
      </c>
      <c r="G786" s="37">
        <f>VLOOKUP(_xlfn.CONCAT(D786,0),'Appendix 3b. nax IBGE 2019'!$E$5:$M$1850,9,FALSE)</f>
        <v>78.522678652399009</v>
      </c>
      <c r="H786" s="239">
        <f>INDEX(Summary!$N$5:$Y$88,MATCH(_xlfn.CONCAT(D786,0),Summary!$N$5:$N$88,0),MATCH($H$3,Summary!$N$4:$Y$4,0))</f>
        <v>79.647055857954712</v>
      </c>
      <c r="I786" s="240">
        <f t="shared" si="50"/>
        <v>1.4319139703996221E-2</v>
      </c>
      <c r="J786" s="241">
        <f t="shared" si="51"/>
        <v>1.0592019963431811</v>
      </c>
      <c r="K786" s="242">
        <f t="shared" si="49"/>
        <v>75.030265778029474</v>
      </c>
      <c r="L786" s="241"/>
    </row>
    <row r="787" spans="1:12" x14ac:dyDescent="0.2">
      <c r="A787" t="s">
        <v>67</v>
      </c>
      <c r="B787" t="s">
        <v>48</v>
      </c>
      <c r="C787">
        <v>2003</v>
      </c>
      <c r="D787" t="str">
        <f t="shared" si="48"/>
        <v>MTFemale</v>
      </c>
      <c r="E787">
        <v>74.286782906838695</v>
      </c>
      <c r="F787" s="37">
        <f>VLOOKUP(_xlfn.CONCAT(D787,0),'Appendix 4. 2020 IBGE LT'!$E$6:$M$1685,9,FALSE)</f>
        <v>78.737283649314008</v>
      </c>
      <c r="G787" s="37">
        <f>VLOOKUP(_xlfn.CONCAT(D787,0),'Appendix 3b. nax IBGE 2019'!$E$5:$M$1850,9,FALSE)</f>
        <v>78.522678652399009</v>
      </c>
      <c r="H787" s="239">
        <f>INDEX(Summary!$N$5:$Y$88,MATCH(_xlfn.CONCAT(D787,0),Summary!$N$5:$N$88,0),MATCH($H$3,Summary!$N$4:$Y$4,0))</f>
        <v>79.647055857954712</v>
      </c>
      <c r="I787" s="240">
        <f t="shared" si="50"/>
        <v>1.4319139703996221E-2</v>
      </c>
      <c r="J787" s="241">
        <f t="shared" si="51"/>
        <v>1.0637228226034616</v>
      </c>
      <c r="K787" s="242">
        <f t="shared" si="49"/>
        <v>75.350505729442162</v>
      </c>
      <c r="L787" s="241"/>
    </row>
    <row r="788" spans="1:12" x14ac:dyDescent="0.2">
      <c r="A788" t="s">
        <v>67</v>
      </c>
      <c r="B788" t="s">
        <v>48</v>
      </c>
      <c r="C788">
        <v>2004</v>
      </c>
      <c r="D788" t="str">
        <f t="shared" si="48"/>
        <v>MTFemale</v>
      </c>
      <c r="E788">
        <v>74.596630739804695</v>
      </c>
      <c r="F788" s="37">
        <f>VLOOKUP(_xlfn.CONCAT(D788,0),'Appendix 4. 2020 IBGE LT'!$E$6:$M$1685,9,FALSE)</f>
        <v>78.737283649314008</v>
      </c>
      <c r="G788" s="37">
        <f>VLOOKUP(_xlfn.CONCAT(D788,0),'Appendix 3b. nax IBGE 2019'!$E$5:$M$1850,9,FALSE)</f>
        <v>78.522678652399009</v>
      </c>
      <c r="H788" s="239">
        <f>INDEX(Summary!$N$5:$Y$88,MATCH(_xlfn.CONCAT(D788,0),Summary!$N$5:$N$88,0),MATCH($H$3,Summary!$N$4:$Y$4,0))</f>
        <v>79.647055857954712</v>
      </c>
      <c r="I788" s="240">
        <f t="shared" si="50"/>
        <v>1.4319139703996221E-2</v>
      </c>
      <c r="J788" s="241">
        <f t="shared" si="51"/>
        <v>1.0681595770106824</v>
      </c>
      <c r="K788" s="242">
        <f t="shared" si="49"/>
        <v>75.664790316815385</v>
      </c>
      <c r="L788" s="241"/>
    </row>
    <row r="789" spans="1:12" x14ac:dyDescent="0.2">
      <c r="A789" t="s">
        <v>67</v>
      </c>
      <c r="B789" t="s">
        <v>48</v>
      </c>
      <c r="C789">
        <v>2005</v>
      </c>
      <c r="D789" t="str">
        <f t="shared" si="48"/>
        <v>MTFemale</v>
      </c>
      <c r="E789">
        <v>74.9005553835852</v>
      </c>
      <c r="F789" s="37">
        <f>VLOOKUP(_xlfn.CONCAT(D789,0),'Appendix 4. 2020 IBGE LT'!$E$6:$M$1685,9,FALSE)</f>
        <v>78.737283649314008</v>
      </c>
      <c r="G789" s="37">
        <f>VLOOKUP(_xlfn.CONCAT(D789,0),'Appendix 3b. nax IBGE 2019'!$E$5:$M$1850,9,FALSE)</f>
        <v>78.522678652399009</v>
      </c>
      <c r="H789" s="239">
        <f>INDEX(Summary!$N$5:$Y$88,MATCH(_xlfn.CONCAT(D789,0),Summary!$N$5:$N$88,0),MATCH($H$3,Summary!$N$4:$Y$4,0))</f>
        <v>79.647055857954712</v>
      </c>
      <c r="I789" s="240">
        <f t="shared" si="50"/>
        <v>1.4319139703996221E-2</v>
      </c>
      <c r="J789" s="241">
        <f t="shared" si="51"/>
        <v>1.0725115164444627</v>
      </c>
      <c r="K789" s="242">
        <f t="shared" si="49"/>
        <v>75.973066900029664</v>
      </c>
      <c r="L789" s="241"/>
    </row>
    <row r="790" spans="1:12" x14ac:dyDescent="0.2">
      <c r="A790" t="s">
        <v>67</v>
      </c>
      <c r="B790" t="s">
        <v>48</v>
      </c>
      <c r="C790">
        <v>2006</v>
      </c>
      <c r="D790" t="str">
        <f t="shared" si="48"/>
        <v>MTFemale</v>
      </c>
      <c r="E790">
        <v>75.198515899865797</v>
      </c>
      <c r="F790" s="37">
        <f>VLOOKUP(_xlfn.CONCAT(D790,0),'Appendix 4. 2020 IBGE LT'!$E$6:$M$1685,9,FALSE)</f>
        <v>78.737283649314008</v>
      </c>
      <c r="G790" s="37">
        <f>VLOOKUP(_xlfn.CONCAT(D790,0),'Appendix 3b. nax IBGE 2019'!$E$5:$M$1850,9,FALSE)</f>
        <v>78.522678652399009</v>
      </c>
      <c r="H790" s="239">
        <f>INDEX(Summary!$N$5:$Y$88,MATCH(_xlfn.CONCAT(D790,0),Summary!$N$5:$N$88,0),MATCH($H$3,Summary!$N$4:$Y$4,0))</f>
        <v>79.647055857954712</v>
      </c>
      <c r="I790" s="240">
        <f t="shared" si="50"/>
        <v>1.4319139703996221E-2</v>
      </c>
      <c r="J790" s="241">
        <f t="shared" si="51"/>
        <v>1.0767780547033594</v>
      </c>
      <c r="K790" s="242">
        <f t="shared" si="49"/>
        <v>76.27529395456915</v>
      </c>
      <c r="L790" s="241"/>
    </row>
    <row r="791" spans="1:12" x14ac:dyDescent="0.2">
      <c r="A791" t="s">
        <v>67</v>
      </c>
      <c r="B791" t="s">
        <v>48</v>
      </c>
      <c r="C791">
        <v>2007</v>
      </c>
      <c r="D791" t="str">
        <f t="shared" si="48"/>
        <v>MTFemale</v>
      </c>
      <c r="E791">
        <v>75.490481885614699</v>
      </c>
      <c r="F791" s="37">
        <f>VLOOKUP(_xlfn.CONCAT(D791,0),'Appendix 4. 2020 IBGE LT'!$E$6:$M$1685,9,FALSE)</f>
        <v>78.737283649314008</v>
      </c>
      <c r="G791" s="37">
        <f>VLOOKUP(_xlfn.CONCAT(D791,0),'Appendix 3b. nax IBGE 2019'!$E$5:$M$1850,9,FALSE)</f>
        <v>78.522678652399009</v>
      </c>
      <c r="H791" s="239">
        <f>INDEX(Summary!$N$5:$Y$88,MATCH(_xlfn.CONCAT(D791,0),Summary!$N$5:$N$88,0),MATCH($H$3,Summary!$N$4:$Y$4,0))</f>
        <v>79.647055857954712</v>
      </c>
      <c r="I791" s="240">
        <f t="shared" si="50"/>
        <v>1.4319139703996221E-2</v>
      </c>
      <c r="J791" s="241">
        <f t="shared" si="51"/>
        <v>1.0809587564421128</v>
      </c>
      <c r="K791" s="242">
        <f t="shared" si="49"/>
        <v>76.571440642056814</v>
      </c>
      <c r="L791" s="241"/>
    </row>
    <row r="792" spans="1:12" x14ac:dyDescent="0.2">
      <c r="A792" t="s">
        <v>67</v>
      </c>
      <c r="B792" t="s">
        <v>48</v>
      </c>
      <c r="C792">
        <v>2008</v>
      </c>
      <c r="D792" t="str">
        <f t="shared" si="48"/>
        <v>MTFemale</v>
      </c>
      <c r="E792">
        <v>75.776433036592096</v>
      </c>
      <c r="F792" s="37">
        <f>VLOOKUP(_xlfn.CONCAT(D792,0),'Appendix 4. 2020 IBGE LT'!$E$6:$M$1685,9,FALSE)</f>
        <v>78.737283649314008</v>
      </c>
      <c r="G792" s="37">
        <f>VLOOKUP(_xlfn.CONCAT(D792,0),'Appendix 3b. nax IBGE 2019'!$E$5:$M$1850,9,FALSE)</f>
        <v>78.522678652399009</v>
      </c>
      <c r="H792" s="239">
        <f>INDEX(Summary!$N$5:$Y$88,MATCH(_xlfn.CONCAT(D792,0),Summary!$N$5:$N$88,0),MATCH($H$3,Summary!$N$4:$Y$4,0))</f>
        <v>79.647055857954712</v>
      </c>
      <c r="I792" s="240">
        <f t="shared" si="50"/>
        <v>1.4319139703996221E-2</v>
      </c>
      <c r="J792" s="241">
        <f t="shared" si="51"/>
        <v>1.0850533309214767</v>
      </c>
      <c r="K792" s="242">
        <f t="shared" si="49"/>
        <v>76.861486367513578</v>
      </c>
      <c r="L792" s="241"/>
    </row>
    <row r="793" spans="1:12" x14ac:dyDescent="0.2">
      <c r="A793" t="s">
        <v>67</v>
      </c>
      <c r="B793" t="s">
        <v>48</v>
      </c>
      <c r="C793">
        <v>2009</v>
      </c>
      <c r="D793" t="str">
        <f t="shared" si="48"/>
        <v>MTFemale</v>
      </c>
      <c r="E793">
        <v>76.0563587010285</v>
      </c>
      <c r="F793" s="37">
        <f>VLOOKUP(_xlfn.CONCAT(D793,0),'Appendix 4. 2020 IBGE LT'!$E$6:$M$1685,9,FALSE)</f>
        <v>78.737283649314008</v>
      </c>
      <c r="G793" s="37">
        <f>VLOOKUP(_xlfn.CONCAT(D793,0),'Appendix 3b. nax IBGE 2019'!$E$5:$M$1850,9,FALSE)</f>
        <v>78.522678652399009</v>
      </c>
      <c r="H793" s="239">
        <f>INDEX(Summary!$N$5:$Y$88,MATCH(_xlfn.CONCAT(D793,0),Summary!$N$5:$N$88,0),MATCH($H$3,Summary!$N$4:$Y$4,0))</f>
        <v>79.647055857954712</v>
      </c>
      <c r="I793" s="240">
        <f t="shared" si="50"/>
        <v>1.4319139703996221E-2</v>
      </c>
      <c r="J793" s="241">
        <f t="shared" si="51"/>
        <v>1.0890616256172756</v>
      </c>
      <c r="K793" s="242">
        <f t="shared" si="49"/>
        <v>77.145420326645777</v>
      </c>
      <c r="L793" s="241"/>
    </row>
    <row r="794" spans="1:12" x14ac:dyDescent="0.2">
      <c r="A794" t="s">
        <v>67</v>
      </c>
      <c r="B794" t="s">
        <v>48</v>
      </c>
      <c r="C794">
        <v>2010</v>
      </c>
      <c r="D794" t="str">
        <f t="shared" si="48"/>
        <v>MTFemale</v>
      </c>
      <c r="E794">
        <v>76.330257426421397</v>
      </c>
      <c r="F794" s="37">
        <f>VLOOKUP(_xlfn.CONCAT(D794,0),'Appendix 4. 2020 IBGE LT'!$E$6:$M$1685,9,FALSE)</f>
        <v>78.737283649314008</v>
      </c>
      <c r="G794" s="37">
        <f>VLOOKUP(_xlfn.CONCAT(D794,0),'Appendix 3b. nax IBGE 2019'!$E$5:$M$1850,9,FALSE)</f>
        <v>78.522678652399009</v>
      </c>
      <c r="H794" s="239">
        <f>INDEX(Summary!$N$5:$Y$88,MATCH(_xlfn.CONCAT(D794,0),Summary!$N$5:$N$88,0),MATCH($H$3,Summary!$N$4:$Y$4,0))</f>
        <v>79.647055857954712</v>
      </c>
      <c r="I794" s="240">
        <f t="shared" si="50"/>
        <v>1.4319139703996221E-2</v>
      </c>
      <c r="J794" s="241">
        <f t="shared" si="51"/>
        <v>1.0929836197309231</v>
      </c>
      <c r="K794" s="242">
        <f t="shared" si="49"/>
        <v>77.423241046152327</v>
      </c>
      <c r="L794" s="241"/>
    </row>
    <row r="795" spans="1:12" x14ac:dyDescent="0.2">
      <c r="A795" t="s">
        <v>67</v>
      </c>
      <c r="B795" t="s">
        <v>48</v>
      </c>
      <c r="C795">
        <v>2011</v>
      </c>
      <c r="D795" t="str">
        <f t="shared" si="48"/>
        <v>MTFemale</v>
      </c>
      <c r="E795">
        <v>76.596403571817604</v>
      </c>
      <c r="F795" s="37">
        <f>VLOOKUP(_xlfn.CONCAT(D795,0),'Appendix 4. 2020 IBGE LT'!$E$6:$M$1685,9,FALSE)</f>
        <v>78.737283649314008</v>
      </c>
      <c r="G795" s="37">
        <f>VLOOKUP(_xlfn.CONCAT(D795,0),'Appendix 3b. nax IBGE 2019'!$E$5:$M$1850,9,FALSE)</f>
        <v>78.522678652399009</v>
      </c>
      <c r="H795" s="239">
        <f>INDEX(Summary!$N$5:$Y$88,MATCH(_xlfn.CONCAT(D795,0),Summary!$N$5:$N$88,0),MATCH($H$3,Summary!$N$4:$Y$4,0))</f>
        <v>79.647055857954712</v>
      </c>
      <c r="I795" s="240">
        <f t="shared" si="50"/>
        <v>1.4319139703996221E-2</v>
      </c>
      <c r="J795" s="241">
        <f t="shared" si="51"/>
        <v>1.0967946035685314</v>
      </c>
      <c r="K795" s="242">
        <f t="shared" si="49"/>
        <v>77.693198175386129</v>
      </c>
      <c r="L795" s="241"/>
    </row>
    <row r="796" spans="1:12" x14ac:dyDescent="0.2">
      <c r="A796" t="s">
        <v>67</v>
      </c>
      <c r="B796" t="s">
        <v>48</v>
      </c>
      <c r="C796">
        <v>2012</v>
      </c>
      <c r="D796" t="str">
        <f t="shared" si="48"/>
        <v>MTFemale</v>
      </c>
      <c r="E796">
        <v>76.858947729776901</v>
      </c>
      <c r="F796" s="37">
        <f>VLOOKUP(_xlfn.CONCAT(D796,0),'Appendix 4. 2020 IBGE LT'!$E$6:$M$1685,9,FALSE)</f>
        <v>78.737283649314008</v>
      </c>
      <c r="G796" s="37">
        <f>VLOOKUP(_xlfn.CONCAT(D796,0),'Appendix 3b. nax IBGE 2019'!$E$5:$M$1850,9,FALSE)</f>
        <v>78.522678652399009</v>
      </c>
      <c r="H796" s="239">
        <f>INDEX(Summary!$N$5:$Y$88,MATCH(_xlfn.CONCAT(D796,0),Summary!$N$5:$N$88,0),MATCH($H$3,Summary!$N$4:$Y$4,0))</f>
        <v>79.647055857954712</v>
      </c>
      <c r="I796" s="240">
        <f t="shared" si="50"/>
        <v>1.4319139703996221E-2</v>
      </c>
      <c r="J796" s="241">
        <f t="shared" si="51"/>
        <v>1.1005540100448186</v>
      </c>
      <c r="K796" s="242">
        <f t="shared" si="49"/>
        <v>77.959501739821718</v>
      </c>
      <c r="L796" s="241"/>
    </row>
    <row r="797" spans="1:12" x14ac:dyDescent="0.2">
      <c r="A797" t="s">
        <v>67</v>
      </c>
      <c r="B797" t="s">
        <v>48</v>
      </c>
      <c r="C797">
        <v>2013</v>
      </c>
      <c r="D797" t="str">
        <f t="shared" si="48"/>
        <v>MTFemale</v>
      </c>
      <c r="E797">
        <v>77.114292779914805</v>
      </c>
      <c r="F797" s="37">
        <f>VLOOKUP(_xlfn.CONCAT(D797,0),'Appendix 4. 2020 IBGE LT'!$E$6:$M$1685,9,FALSE)</f>
        <v>78.737283649314008</v>
      </c>
      <c r="G797" s="37">
        <f>VLOOKUP(_xlfn.CONCAT(D797,0),'Appendix 3b. nax IBGE 2019'!$E$5:$M$1850,9,FALSE)</f>
        <v>78.522678652399009</v>
      </c>
      <c r="H797" s="239">
        <f>INDEX(Summary!$N$5:$Y$88,MATCH(_xlfn.CONCAT(D797,0),Summary!$N$5:$N$88,0),MATCH($H$3,Summary!$N$4:$Y$4,0))</f>
        <v>79.647055857954712</v>
      </c>
      <c r="I797" s="240">
        <f t="shared" si="50"/>
        <v>1.4319139703996221E-2</v>
      </c>
      <c r="J797" s="241">
        <f t="shared" si="51"/>
        <v>1.1042103314904672</v>
      </c>
      <c r="K797" s="242">
        <f t="shared" si="49"/>
        <v>78.218503111405269</v>
      </c>
      <c r="L797" s="241"/>
    </row>
    <row r="798" spans="1:12" x14ac:dyDescent="0.2">
      <c r="A798" t="s">
        <v>67</v>
      </c>
      <c r="B798" t="s">
        <v>48</v>
      </c>
      <c r="C798">
        <v>2014</v>
      </c>
      <c r="D798" t="str">
        <f t="shared" si="48"/>
        <v>MTFemale</v>
      </c>
      <c r="E798">
        <v>77.363675599477503</v>
      </c>
      <c r="F798" s="37">
        <f>VLOOKUP(_xlfn.CONCAT(D798,0),'Appendix 4. 2020 IBGE LT'!$E$6:$M$1685,9,FALSE)</f>
        <v>78.737283649314008</v>
      </c>
      <c r="G798" s="37">
        <f>VLOOKUP(_xlfn.CONCAT(D798,0),'Appendix 3b. nax IBGE 2019'!$E$5:$M$1850,9,FALSE)</f>
        <v>78.522678652399009</v>
      </c>
      <c r="H798" s="239">
        <f>INDEX(Summary!$N$5:$Y$88,MATCH(_xlfn.CONCAT(D798,0),Summary!$N$5:$N$88,0),MATCH($H$3,Summary!$N$4:$Y$4,0))</f>
        <v>79.647055857954712</v>
      </c>
      <c r="I798" s="240">
        <f t="shared" si="50"/>
        <v>1.4319139703996221E-2</v>
      </c>
      <c r="J798" s="241">
        <f t="shared" si="51"/>
        <v>1.1077812789235619</v>
      </c>
      <c r="K798" s="242">
        <f t="shared" si="49"/>
        <v>78.471456878401071</v>
      </c>
      <c r="L798" s="241"/>
    </row>
    <row r="799" spans="1:12" x14ac:dyDescent="0.2">
      <c r="A799" t="s">
        <v>67</v>
      </c>
      <c r="B799" t="s">
        <v>48</v>
      </c>
      <c r="C799">
        <v>2015</v>
      </c>
      <c r="D799" t="str">
        <f t="shared" si="48"/>
        <v>MTFemale</v>
      </c>
      <c r="E799">
        <v>77.607133397570607</v>
      </c>
      <c r="F799" s="37">
        <f>VLOOKUP(_xlfn.CONCAT(D799,0),'Appendix 4. 2020 IBGE LT'!$E$6:$M$1685,9,FALSE)</f>
        <v>78.737283649314008</v>
      </c>
      <c r="G799" s="37">
        <f>VLOOKUP(_xlfn.CONCAT(D799,0),'Appendix 3b. nax IBGE 2019'!$E$5:$M$1850,9,FALSE)</f>
        <v>78.522678652399009</v>
      </c>
      <c r="H799" s="239">
        <f>INDEX(Summary!$N$5:$Y$88,MATCH(_xlfn.CONCAT(D799,0),Summary!$N$5:$N$88,0),MATCH($H$3,Summary!$N$4:$Y$4,0))</f>
        <v>79.647055857954712</v>
      </c>
      <c r="I799" s="240">
        <f t="shared" si="50"/>
        <v>1.4319139703996221E-2</v>
      </c>
      <c r="J799" s="241">
        <f t="shared" si="51"/>
        <v>1.1112673851464845</v>
      </c>
      <c r="K799" s="242">
        <f t="shared" si="49"/>
        <v>78.718400782717097</v>
      </c>
      <c r="L799" s="241"/>
    </row>
    <row r="800" spans="1:12" x14ac:dyDescent="0.2">
      <c r="A800" t="s">
        <v>67</v>
      </c>
      <c r="B800" t="s">
        <v>48</v>
      </c>
      <c r="C800">
        <v>2016</v>
      </c>
      <c r="D800" t="str">
        <f t="shared" si="48"/>
        <v>MTFemale</v>
      </c>
      <c r="E800">
        <v>77.844709928246502</v>
      </c>
      <c r="F800" s="37">
        <f>VLOOKUP(_xlfn.CONCAT(D800,0),'Appendix 4. 2020 IBGE LT'!$E$6:$M$1685,9,FALSE)</f>
        <v>78.737283649314008</v>
      </c>
      <c r="G800" s="37">
        <f>VLOOKUP(_xlfn.CONCAT(D800,0),'Appendix 3b. nax IBGE 2019'!$E$5:$M$1850,9,FALSE)</f>
        <v>78.522678652399009</v>
      </c>
      <c r="H800" s="239">
        <f>INDEX(Summary!$N$5:$Y$88,MATCH(_xlfn.CONCAT(D800,0),Summary!$N$5:$N$88,0),MATCH($H$3,Summary!$N$4:$Y$4,0))</f>
        <v>79.647055857954712</v>
      </c>
      <c r="I800" s="240">
        <f t="shared" si="50"/>
        <v>1.4319139703996221E-2</v>
      </c>
      <c r="J800" s="241">
        <f t="shared" si="51"/>
        <v>1.1146692766796233</v>
      </c>
      <c r="K800" s="242">
        <f t="shared" si="49"/>
        <v>78.959379204926122</v>
      </c>
      <c r="L800" s="241"/>
    </row>
    <row r="801" spans="1:12" x14ac:dyDescent="0.2">
      <c r="A801" t="s">
        <v>67</v>
      </c>
      <c r="B801" t="s">
        <v>48</v>
      </c>
      <c r="C801">
        <v>2017</v>
      </c>
      <c r="D801" t="str">
        <f t="shared" si="48"/>
        <v>MTFemale</v>
      </c>
      <c r="E801">
        <v>78.076455061059207</v>
      </c>
      <c r="F801" s="37">
        <f>VLOOKUP(_xlfn.CONCAT(D801,0),'Appendix 4. 2020 IBGE LT'!$E$6:$M$1685,9,FALSE)</f>
        <v>78.737283649314008</v>
      </c>
      <c r="G801" s="37">
        <f>VLOOKUP(_xlfn.CONCAT(D801,0),'Appendix 3b. nax IBGE 2019'!$E$5:$M$1850,9,FALSE)</f>
        <v>78.522678652399009</v>
      </c>
      <c r="H801" s="239">
        <f>INDEX(Summary!$N$5:$Y$88,MATCH(_xlfn.CONCAT(D801,0),Summary!$N$5:$N$88,0),MATCH($H$3,Summary!$N$4:$Y$4,0))</f>
        <v>79.647055857954712</v>
      </c>
      <c r="I801" s="240">
        <f t="shared" si="50"/>
        <v>1.4319139703996221E-2</v>
      </c>
      <c r="J801" s="241">
        <f t="shared" si="51"/>
        <v>1.1179876676120895</v>
      </c>
      <c r="K801" s="242">
        <f t="shared" si="49"/>
        <v>79.194442728671291</v>
      </c>
      <c r="L801" s="241"/>
    </row>
    <row r="802" spans="1:12" x14ac:dyDescent="0.2">
      <c r="A802" t="s">
        <v>67</v>
      </c>
      <c r="B802" t="s">
        <v>48</v>
      </c>
      <c r="C802">
        <v>2018</v>
      </c>
      <c r="D802" t="str">
        <f t="shared" si="48"/>
        <v>MTFemale</v>
      </c>
      <c r="E802">
        <v>78.302424357138193</v>
      </c>
      <c r="F802" s="37">
        <f>VLOOKUP(_xlfn.CONCAT(D802,0),'Appendix 4. 2020 IBGE LT'!$E$6:$M$1685,9,FALSE)</f>
        <v>78.737283649314008</v>
      </c>
      <c r="G802" s="37">
        <f>VLOOKUP(_xlfn.CONCAT(D802,0),'Appendix 3b. nax IBGE 2019'!$E$5:$M$1850,9,FALSE)</f>
        <v>78.522678652399009</v>
      </c>
      <c r="H802" s="239">
        <f>INDEX(Summary!$N$5:$Y$88,MATCH(_xlfn.CONCAT(D802,0),Summary!$N$5:$N$88,0),MATCH($H$3,Summary!$N$4:$Y$4,0))</f>
        <v>79.647055857954712</v>
      </c>
      <c r="I802" s="240">
        <f t="shared" si="50"/>
        <v>1.4319139703996221E-2</v>
      </c>
      <c r="J802" s="241">
        <f t="shared" si="51"/>
        <v>1.1212233535314582</v>
      </c>
      <c r="K802" s="242">
        <f t="shared" si="49"/>
        <v>79.423647710669655</v>
      </c>
      <c r="L802" s="241"/>
    </row>
    <row r="803" spans="1:12" x14ac:dyDescent="0.2">
      <c r="A803" t="s">
        <v>67</v>
      </c>
      <c r="B803" t="s">
        <v>48</v>
      </c>
      <c r="C803">
        <v>2019</v>
      </c>
      <c r="D803" t="str">
        <f t="shared" si="48"/>
        <v>MTFemale</v>
      </c>
      <c r="E803">
        <v>78.522678652398994</v>
      </c>
      <c r="F803" s="37">
        <f>VLOOKUP(_xlfn.CONCAT(D803,0),'Appendix 4. 2020 IBGE LT'!$E$6:$M$1685,9,FALSE)</f>
        <v>78.737283649314008</v>
      </c>
      <c r="G803" s="37">
        <f>VLOOKUP(_xlfn.CONCAT(D803,0),'Appendix 3b. nax IBGE 2019'!$E$5:$M$1850,9,FALSE)</f>
        <v>78.522678652399009</v>
      </c>
      <c r="H803" s="239">
        <f>INDEX(Summary!$N$5:$Y$88,MATCH(_xlfn.CONCAT(D803,0),Summary!$N$5:$N$88,0),MATCH($H$3,Summary!$N$4:$Y$4,0))</f>
        <v>79.647055857954712</v>
      </c>
      <c r="I803" s="240">
        <f t="shared" si="50"/>
        <v>1.4319139703996221E-2</v>
      </c>
      <c r="J803" s="241">
        <f t="shared" si="51"/>
        <v>1.1243772055557029</v>
      </c>
      <c r="K803" s="242">
        <f t="shared" si="49"/>
        <v>79.647055857954697</v>
      </c>
      <c r="L803" s="241"/>
    </row>
    <row r="804" spans="1:12" x14ac:dyDescent="0.2">
      <c r="A804" t="s">
        <v>67</v>
      </c>
      <c r="B804" t="s">
        <v>47</v>
      </c>
      <c r="C804">
        <v>2000</v>
      </c>
      <c r="D804" t="str">
        <f t="shared" si="48"/>
        <v>MTMale</v>
      </c>
      <c r="E804">
        <v>66.478698849595503</v>
      </c>
      <c r="F804" s="37">
        <f>VLOOKUP(_xlfn.CONCAT(D804,0),'Appendix 4. 2020 IBGE LT'!$E$6:$M$1685,9,FALSE)</f>
        <v>72.071554646242248</v>
      </c>
      <c r="G804" s="37">
        <f>VLOOKUP(_xlfn.CONCAT(D804,0),'Appendix 3b. nax IBGE 2019'!$E$5:$M$1850,9,FALSE)</f>
        <v>71.842312093556203</v>
      </c>
      <c r="H804" s="239">
        <f>INDEX(Summary!$N$5:$Y$88,MATCH(_xlfn.CONCAT(D804,0),Summary!$N$5:$N$88,0),MATCH($H$3,Summary!$N$4:$Y$4,0))</f>
        <v>73.181347040395991</v>
      </c>
      <c r="I804" s="240">
        <f t="shared" si="50"/>
        <v>1.8638528018085479E-2</v>
      </c>
      <c r="J804" s="241">
        <f t="shared" si="51"/>
        <v>1.2390650911140526</v>
      </c>
      <c r="K804" s="242">
        <f t="shared" si="49"/>
        <v>67.71776394070956</v>
      </c>
      <c r="L804" s="241"/>
    </row>
    <row r="805" spans="1:12" x14ac:dyDescent="0.2">
      <c r="A805" t="s">
        <v>67</v>
      </c>
      <c r="B805" t="s">
        <v>47</v>
      </c>
      <c r="C805">
        <v>2001</v>
      </c>
      <c r="D805" t="str">
        <f t="shared" si="48"/>
        <v>MTMale</v>
      </c>
      <c r="E805">
        <v>66.805366126770593</v>
      </c>
      <c r="F805" s="37">
        <f>VLOOKUP(_xlfn.CONCAT(D805,0),'Appendix 4. 2020 IBGE LT'!$E$6:$M$1685,9,FALSE)</f>
        <v>72.071554646242248</v>
      </c>
      <c r="G805" s="37">
        <f>VLOOKUP(_xlfn.CONCAT(D805,0),'Appendix 3b. nax IBGE 2019'!$E$5:$M$1850,9,FALSE)</f>
        <v>71.842312093556203</v>
      </c>
      <c r="H805" s="239">
        <f>INDEX(Summary!$N$5:$Y$88,MATCH(_xlfn.CONCAT(D805,0),Summary!$N$5:$N$88,0),MATCH($H$3,Summary!$N$4:$Y$4,0))</f>
        <v>73.181347040395991</v>
      </c>
      <c r="I805" s="240">
        <f t="shared" si="50"/>
        <v>1.8638528018085479E-2</v>
      </c>
      <c r="J805" s="241">
        <f t="shared" si="51"/>
        <v>1.2451536883122722</v>
      </c>
      <c r="K805" s="242">
        <f t="shared" si="49"/>
        <v>68.050519815082865</v>
      </c>
      <c r="L805" s="241"/>
    </row>
    <row r="806" spans="1:12" x14ac:dyDescent="0.2">
      <c r="A806" t="s">
        <v>67</v>
      </c>
      <c r="B806" t="s">
        <v>47</v>
      </c>
      <c r="C806">
        <v>2002</v>
      </c>
      <c r="D806" t="str">
        <f t="shared" si="48"/>
        <v>MTMale</v>
      </c>
      <c r="E806">
        <v>67.127719068500696</v>
      </c>
      <c r="F806" s="37">
        <f>VLOOKUP(_xlfn.CONCAT(D806,0),'Appendix 4. 2020 IBGE LT'!$E$6:$M$1685,9,FALSE)</f>
        <v>72.071554646242248</v>
      </c>
      <c r="G806" s="37">
        <f>VLOOKUP(_xlfn.CONCAT(D806,0),'Appendix 3b. nax IBGE 2019'!$E$5:$M$1850,9,FALSE)</f>
        <v>71.842312093556203</v>
      </c>
      <c r="H806" s="239">
        <f>INDEX(Summary!$N$5:$Y$88,MATCH(_xlfn.CONCAT(D806,0),Summary!$N$5:$N$88,0),MATCH($H$3,Summary!$N$4:$Y$4,0))</f>
        <v>73.181347040395991</v>
      </c>
      <c r="I806" s="240">
        <f t="shared" si="50"/>
        <v>1.8638528018085479E-2</v>
      </c>
      <c r="J806" s="241">
        <f t="shared" si="51"/>
        <v>1.251161872648421</v>
      </c>
      <c r="K806" s="242">
        <f t="shared" si="49"/>
        <v>68.37888094114912</v>
      </c>
      <c r="L806" s="241"/>
    </row>
    <row r="807" spans="1:12" x14ac:dyDescent="0.2">
      <c r="A807" t="s">
        <v>67</v>
      </c>
      <c r="B807" t="s">
        <v>47</v>
      </c>
      <c r="C807">
        <v>2003</v>
      </c>
      <c r="D807" t="str">
        <f t="shared" si="48"/>
        <v>MTMale</v>
      </c>
      <c r="E807">
        <v>67.4456103227634</v>
      </c>
      <c r="F807" s="37">
        <f>VLOOKUP(_xlfn.CONCAT(D807,0),'Appendix 4. 2020 IBGE LT'!$E$6:$M$1685,9,FALSE)</f>
        <v>72.071554646242248</v>
      </c>
      <c r="G807" s="37">
        <f>VLOOKUP(_xlfn.CONCAT(D807,0),'Appendix 3b. nax IBGE 2019'!$E$5:$M$1850,9,FALSE)</f>
        <v>71.842312093556203</v>
      </c>
      <c r="H807" s="239">
        <f>INDEX(Summary!$N$5:$Y$88,MATCH(_xlfn.CONCAT(D807,0),Summary!$N$5:$N$88,0),MATCH($H$3,Summary!$N$4:$Y$4,0))</f>
        <v>73.181347040395991</v>
      </c>
      <c r="I807" s="240">
        <f t="shared" si="50"/>
        <v>1.8638528018085479E-2</v>
      </c>
      <c r="J807" s="241">
        <f t="shared" si="51"/>
        <v>1.2570868976977008</v>
      </c>
      <c r="K807" s="242">
        <f t="shared" si="49"/>
        <v>68.702697220461104</v>
      </c>
      <c r="L807" s="241"/>
    </row>
    <row r="808" spans="1:12" x14ac:dyDescent="0.2">
      <c r="A808" t="s">
        <v>67</v>
      </c>
      <c r="B808" t="s">
        <v>47</v>
      </c>
      <c r="C808">
        <v>2004</v>
      </c>
      <c r="D808" t="str">
        <f t="shared" si="48"/>
        <v>MTMale</v>
      </c>
      <c r="E808">
        <v>67.758903689622301</v>
      </c>
      <c r="F808" s="37">
        <f>VLOOKUP(_xlfn.CONCAT(D808,0),'Appendix 4. 2020 IBGE LT'!$E$6:$M$1685,9,FALSE)</f>
        <v>72.071554646242248</v>
      </c>
      <c r="G808" s="37">
        <f>VLOOKUP(_xlfn.CONCAT(D808,0),'Appendix 3b. nax IBGE 2019'!$E$5:$M$1850,9,FALSE)</f>
        <v>71.842312093556203</v>
      </c>
      <c r="H808" s="239">
        <f>INDEX(Summary!$N$5:$Y$88,MATCH(_xlfn.CONCAT(D808,0),Summary!$N$5:$N$88,0),MATCH($H$3,Summary!$N$4:$Y$4,0))</f>
        <v>73.181347040395991</v>
      </c>
      <c r="I808" s="240">
        <f t="shared" si="50"/>
        <v>1.8638528018085479E-2</v>
      </c>
      <c r="J808" s="241">
        <f t="shared" si="51"/>
        <v>1.2629262248937807</v>
      </c>
      <c r="K808" s="242">
        <f t="shared" si="49"/>
        <v>69.021829914516076</v>
      </c>
      <c r="L808" s="241"/>
    </row>
    <row r="809" spans="1:12" x14ac:dyDescent="0.2">
      <c r="A809" t="s">
        <v>67</v>
      </c>
      <c r="B809" t="s">
        <v>47</v>
      </c>
      <c r="C809">
        <v>2005</v>
      </c>
      <c r="D809" t="str">
        <f t="shared" si="48"/>
        <v>MTMale</v>
      </c>
      <c r="E809">
        <v>68.067474120579604</v>
      </c>
      <c r="F809" s="37">
        <f>VLOOKUP(_xlfn.CONCAT(D809,0),'Appendix 4. 2020 IBGE LT'!$E$6:$M$1685,9,FALSE)</f>
        <v>72.071554646242248</v>
      </c>
      <c r="G809" s="37">
        <f>VLOOKUP(_xlfn.CONCAT(D809,0),'Appendix 3b. nax IBGE 2019'!$E$5:$M$1850,9,FALSE)</f>
        <v>71.842312093556203</v>
      </c>
      <c r="H809" s="239">
        <f>INDEX(Summary!$N$5:$Y$88,MATCH(_xlfn.CONCAT(D809,0),Summary!$N$5:$N$88,0),MATCH($H$3,Summary!$N$4:$Y$4,0))</f>
        <v>73.181347040395991</v>
      </c>
      <c r="I809" s="240">
        <f t="shared" si="50"/>
        <v>1.8638528018085479E-2</v>
      </c>
      <c r="J809" s="241">
        <f t="shared" si="51"/>
        <v>1.2686775235167311</v>
      </c>
      <c r="K809" s="242">
        <f t="shared" si="49"/>
        <v>69.336151644096333</v>
      </c>
      <c r="L809" s="241"/>
    </row>
    <row r="810" spans="1:12" x14ac:dyDescent="0.2">
      <c r="A810" t="s">
        <v>67</v>
      </c>
      <c r="B810" t="s">
        <v>47</v>
      </c>
      <c r="C810">
        <v>2006</v>
      </c>
      <c r="D810" t="str">
        <f t="shared" si="48"/>
        <v>MTMale</v>
      </c>
      <c r="E810">
        <v>68.371207671553293</v>
      </c>
      <c r="F810" s="37">
        <f>VLOOKUP(_xlfn.CONCAT(D810,0),'Appendix 4. 2020 IBGE LT'!$E$6:$M$1685,9,FALSE)</f>
        <v>72.071554646242248</v>
      </c>
      <c r="G810" s="37">
        <f>VLOOKUP(_xlfn.CONCAT(D810,0),'Appendix 3b. nax IBGE 2019'!$E$5:$M$1850,9,FALSE)</f>
        <v>71.842312093556203</v>
      </c>
      <c r="H810" s="239">
        <f>INDEX(Summary!$N$5:$Y$88,MATCH(_xlfn.CONCAT(D810,0),Summary!$N$5:$N$88,0),MATCH($H$3,Summary!$N$4:$Y$4,0))</f>
        <v>73.181347040395991</v>
      </c>
      <c r="I810" s="240">
        <f t="shared" si="50"/>
        <v>1.8638528018085479E-2</v>
      </c>
      <c r="J810" s="241">
        <f t="shared" si="51"/>
        <v>1.2743386698165868</v>
      </c>
      <c r="K810" s="242">
        <f t="shared" si="49"/>
        <v>69.645546341369879</v>
      </c>
      <c r="L810" s="241"/>
    </row>
    <row r="811" spans="1:12" x14ac:dyDescent="0.2">
      <c r="A811" t="s">
        <v>67</v>
      </c>
      <c r="B811" t="s">
        <v>47</v>
      </c>
      <c r="C811">
        <v>2007</v>
      </c>
      <c r="D811" t="str">
        <f t="shared" si="48"/>
        <v>MTMale</v>
      </c>
      <c r="E811">
        <v>68.670001412350501</v>
      </c>
      <c r="F811" s="37">
        <f>VLOOKUP(_xlfn.CONCAT(D811,0),'Appendix 4. 2020 IBGE LT'!$E$6:$M$1685,9,FALSE)</f>
        <v>72.071554646242248</v>
      </c>
      <c r="G811" s="37">
        <f>VLOOKUP(_xlfn.CONCAT(D811,0),'Appendix 3b. nax IBGE 2019'!$E$5:$M$1850,9,FALSE)</f>
        <v>71.842312093556203</v>
      </c>
      <c r="H811" s="239">
        <f>INDEX(Summary!$N$5:$Y$88,MATCH(_xlfn.CONCAT(D811,0),Summary!$N$5:$N$88,0),MATCH($H$3,Summary!$N$4:$Y$4,0))</f>
        <v>73.181347040395991</v>
      </c>
      <c r="I811" s="240">
        <f t="shared" si="50"/>
        <v>1.8638528018085479E-2</v>
      </c>
      <c r="J811" s="241">
        <f t="shared" si="51"/>
        <v>1.2799077453260643</v>
      </c>
      <c r="K811" s="242">
        <f t="shared" si="49"/>
        <v>69.949909157676572</v>
      </c>
      <c r="L811" s="241"/>
    </row>
    <row r="812" spans="1:12" x14ac:dyDescent="0.2">
      <c r="A812" t="s">
        <v>67</v>
      </c>
      <c r="B812" t="s">
        <v>47</v>
      </c>
      <c r="C812">
        <v>2008</v>
      </c>
      <c r="D812" t="str">
        <f t="shared" si="48"/>
        <v>MTMale</v>
      </c>
      <c r="E812">
        <v>68.963763295615095</v>
      </c>
      <c r="F812" s="37">
        <f>VLOOKUP(_xlfn.CONCAT(D812,0),'Appendix 4. 2020 IBGE LT'!$E$6:$M$1685,9,FALSE)</f>
        <v>72.071554646242248</v>
      </c>
      <c r="G812" s="37">
        <f>VLOOKUP(_xlfn.CONCAT(D812,0),'Appendix 3b. nax IBGE 2019'!$E$5:$M$1850,9,FALSE)</f>
        <v>71.842312093556203</v>
      </c>
      <c r="H812" s="239">
        <f>INDEX(Summary!$N$5:$Y$88,MATCH(_xlfn.CONCAT(D812,0),Summary!$N$5:$N$88,0),MATCH($H$3,Summary!$N$4:$Y$4,0))</f>
        <v>73.181347040395991</v>
      </c>
      <c r="I812" s="240">
        <f t="shared" si="50"/>
        <v>1.8638528018085479E-2</v>
      </c>
      <c r="J812" s="241">
        <f t="shared" si="51"/>
        <v>1.2853830344179369</v>
      </c>
      <c r="K812" s="242">
        <f t="shared" si="49"/>
        <v>70.249146330033028</v>
      </c>
      <c r="L812" s="241"/>
    </row>
    <row r="813" spans="1:12" x14ac:dyDescent="0.2">
      <c r="A813" t="s">
        <v>67</v>
      </c>
      <c r="B813" t="s">
        <v>47</v>
      </c>
      <c r="C813">
        <v>2009</v>
      </c>
      <c r="D813" t="str">
        <f t="shared" si="48"/>
        <v>MTMale</v>
      </c>
      <c r="E813">
        <v>69.252411988294995</v>
      </c>
      <c r="F813" s="37">
        <f>VLOOKUP(_xlfn.CONCAT(D813,0),'Appendix 4. 2020 IBGE LT'!$E$6:$M$1685,9,FALSE)</f>
        <v>72.071554646242248</v>
      </c>
      <c r="G813" s="37">
        <f>VLOOKUP(_xlfn.CONCAT(D813,0),'Appendix 3b. nax IBGE 2019'!$E$5:$M$1850,9,FALSE)</f>
        <v>71.842312093556203</v>
      </c>
      <c r="H813" s="239">
        <f>INDEX(Summary!$N$5:$Y$88,MATCH(_xlfn.CONCAT(D813,0),Summary!$N$5:$N$88,0),MATCH($H$3,Summary!$N$4:$Y$4,0))</f>
        <v>73.181347040395991</v>
      </c>
      <c r="I813" s="240">
        <f t="shared" si="50"/>
        <v>1.8638528018085479E-2</v>
      </c>
      <c r="J813" s="241">
        <f t="shared" si="51"/>
        <v>1.290763021163835</v>
      </c>
      <c r="K813" s="242">
        <f t="shared" si="49"/>
        <v>70.543175009458835</v>
      </c>
      <c r="L813" s="241"/>
    </row>
    <row r="814" spans="1:12" x14ac:dyDescent="0.2">
      <c r="A814" t="s">
        <v>67</v>
      </c>
      <c r="B814" t="s">
        <v>47</v>
      </c>
      <c r="C814">
        <v>2010</v>
      </c>
      <c r="D814" t="str">
        <f t="shared" si="48"/>
        <v>MTMale</v>
      </c>
      <c r="E814">
        <v>69.535876668712703</v>
      </c>
      <c r="F814" s="37">
        <f>VLOOKUP(_xlfn.CONCAT(D814,0),'Appendix 4. 2020 IBGE LT'!$E$6:$M$1685,9,FALSE)</f>
        <v>72.071554646242248</v>
      </c>
      <c r="G814" s="37">
        <f>VLOOKUP(_xlfn.CONCAT(D814,0),'Appendix 3b. nax IBGE 2019'!$E$5:$M$1850,9,FALSE)</f>
        <v>71.842312093556203</v>
      </c>
      <c r="H814" s="239">
        <f>INDEX(Summary!$N$5:$Y$88,MATCH(_xlfn.CONCAT(D814,0),Summary!$N$5:$N$88,0),MATCH($H$3,Summary!$N$4:$Y$4,0))</f>
        <v>73.181347040395991</v>
      </c>
      <c r="I814" s="240">
        <f t="shared" si="50"/>
        <v>1.8638528018085479E-2</v>
      </c>
      <c r="J814" s="241">
        <f t="shared" si="51"/>
        <v>1.2960463855519382</v>
      </c>
      <c r="K814" s="242">
        <f t="shared" si="49"/>
        <v>70.831923054264635</v>
      </c>
      <c r="L814" s="241"/>
    </row>
    <row r="815" spans="1:12" x14ac:dyDescent="0.2">
      <c r="A815" t="s">
        <v>67</v>
      </c>
      <c r="B815" t="s">
        <v>47</v>
      </c>
      <c r="C815">
        <v>2011</v>
      </c>
      <c r="D815" t="str">
        <f t="shared" si="48"/>
        <v>MTMale</v>
      </c>
      <c r="E815">
        <v>69.812853888158898</v>
      </c>
      <c r="F815" s="37">
        <f>VLOOKUP(_xlfn.CONCAT(D815,0),'Appendix 4. 2020 IBGE LT'!$E$6:$M$1685,9,FALSE)</f>
        <v>72.071554646242248</v>
      </c>
      <c r="G815" s="37">
        <f>VLOOKUP(_xlfn.CONCAT(D815,0),'Appendix 3b. nax IBGE 2019'!$E$5:$M$1850,9,FALSE)</f>
        <v>71.842312093556203</v>
      </c>
      <c r="H815" s="239">
        <f>INDEX(Summary!$N$5:$Y$88,MATCH(_xlfn.CONCAT(D815,0),Summary!$N$5:$N$88,0),MATCH($H$3,Summary!$N$4:$Y$4,0))</f>
        <v>73.181347040395991</v>
      </c>
      <c r="I815" s="240">
        <f t="shared" si="50"/>
        <v>1.8638528018085479E-2</v>
      </c>
      <c r="J815" s="241">
        <f t="shared" si="51"/>
        <v>1.3012088332169574</v>
      </c>
      <c r="K815" s="242">
        <f t="shared" si="49"/>
        <v>71.114062721375859</v>
      </c>
      <c r="L815" s="241"/>
    </row>
    <row r="816" spans="1:12" x14ac:dyDescent="0.2">
      <c r="A816" t="s">
        <v>67</v>
      </c>
      <c r="B816" t="s">
        <v>47</v>
      </c>
      <c r="C816">
        <v>2012</v>
      </c>
      <c r="D816" t="str">
        <f t="shared" si="48"/>
        <v>MTMale</v>
      </c>
      <c r="E816">
        <v>70.084600099352002</v>
      </c>
      <c r="F816" s="37">
        <f>VLOOKUP(_xlfn.CONCAT(D816,0),'Appendix 4. 2020 IBGE LT'!$E$6:$M$1685,9,FALSE)</f>
        <v>72.071554646242248</v>
      </c>
      <c r="G816" s="37">
        <f>VLOOKUP(_xlfn.CONCAT(D816,0),'Appendix 3b. nax IBGE 2019'!$E$5:$M$1850,9,FALSE)</f>
        <v>71.842312093556203</v>
      </c>
      <c r="H816" s="239">
        <f>INDEX(Summary!$N$5:$Y$88,MATCH(_xlfn.CONCAT(D816,0),Summary!$N$5:$N$88,0),MATCH($H$3,Summary!$N$4:$Y$4,0))</f>
        <v>73.181347040395991</v>
      </c>
      <c r="I816" s="240">
        <f t="shared" si="50"/>
        <v>1.8638528018085479E-2</v>
      </c>
      <c r="J816" s="241">
        <f t="shared" si="51"/>
        <v>1.3062737825880886</v>
      </c>
      <c r="K816" s="242">
        <f t="shared" si="49"/>
        <v>71.390873881940095</v>
      </c>
      <c r="L816" s="241"/>
    </row>
    <row r="817" spans="1:12" x14ac:dyDescent="0.2">
      <c r="A817" t="s">
        <v>67</v>
      </c>
      <c r="B817" t="s">
        <v>47</v>
      </c>
      <c r="C817">
        <v>2013</v>
      </c>
      <c r="D817" t="str">
        <f t="shared" si="48"/>
        <v>MTMale</v>
      </c>
      <c r="E817">
        <v>70.3532347222949</v>
      </c>
      <c r="F817" s="37">
        <f>VLOOKUP(_xlfn.CONCAT(D817,0),'Appendix 4. 2020 IBGE LT'!$E$6:$M$1685,9,FALSE)</f>
        <v>72.071554646242248</v>
      </c>
      <c r="G817" s="37">
        <f>VLOOKUP(_xlfn.CONCAT(D817,0),'Appendix 3b. nax IBGE 2019'!$E$5:$M$1850,9,FALSE)</f>
        <v>71.842312093556203</v>
      </c>
      <c r="H817" s="239">
        <f>INDEX(Summary!$N$5:$Y$88,MATCH(_xlfn.CONCAT(D817,0),Summary!$N$5:$N$88,0),MATCH($H$3,Summary!$N$4:$Y$4,0))</f>
        <v>73.181347040395991</v>
      </c>
      <c r="I817" s="240">
        <f t="shared" si="50"/>
        <v>1.8638528018085479E-2</v>
      </c>
      <c r="J817" s="241">
        <f t="shared" si="51"/>
        <v>1.3112807365344377</v>
      </c>
      <c r="K817" s="242">
        <f t="shared" si="49"/>
        <v>71.664515458829342</v>
      </c>
      <c r="L817" s="241"/>
    </row>
    <row r="818" spans="1:12" x14ac:dyDescent="0.2">
      <c r="A818" t="s">
        <v>67</v>
      </c>
      <c r="B818" t="s">
        <v>47</v>
      </c>
      <c r="C818">
        <v>2014</v>
      </c>
      <c r="D818" t="str">
        <f t="shared" si="48"/>
        <v>MTMale</v>
      </c>
      <c r="E818">
        <v>70.614956594951195</v>
      </c>
      <c r="F818" s="37">
        <f>VLOOKUP(_xlfn.CONCAT(D818,0),'Appendix 4. 2020 IBGE LT'!$E$6:$M$1685,9,FALSE)</f>
        <v>72.071554646242248</v>
      </c>
      <c r="G818" s="37">
        <f>VLOOKUP(_xlfn.CONCAT(D818,0),'Appendix 3b. nax IBGE 2019'!$E$5:$M$1850,9,FALSE)</f>
        <v>71.842312093556203</v>
      </c>
      <c r="H818" s="239">
        <f>INDEX(Summary!$N$5:$Y$88,MATCH(_xlfn.CONCAT(D818,0),Summary!$N$5:$N$88,0),MATCH($H$3,Summary!$N$4:$Y$4,0))</f>
        <v>73.181347040395991</v>
      </c>
      <c r="I818" s="240">
        <f t="shared" si="50"/>
        <v>1.8638528018085479E-2</v>
      </c>
      <c r="J818" s="241">
        <f t="shared" si="51"/>
        <v>1.3161588469908878</v>
      </c>
      <c r="K818" s="242">
        <f t="shared" si="49"/>
        <v>71.931115441942083</v>
      </c>
      <c r="L818" s="241"/>
    </row>
    <row r="819" spans="1:12" x14ac:dyDescent="0.2">
      <c r="A819" t="s">
        <v>67</v>
      </c>
      <c r="B819" t="s">
        <v>47</v>
      </c>
      <c r="C819">
        <v>2015</v>
      </c>
      <c r="D819" t="str">
        <f t="shared" si="48"/>
        <v>MTMale</v>
      </c>
      <c r="E819">
        <v>70.871270306103597</v>
      </c>
      <c r="F819" s="37">
        <f>VLOOKUP(_xlfn.CONCAT(D819,0),'Appendix 4. 2020 IBGE LT'!$E$6:$M$1685,9,FALSE)</f>
        <v>72.071554646242248</v>
      </c>
      <c r="G819" s="37">
        <f>VLOOKUP(_xlfn.CONCAT(D819,0),'Appendix 3b. nax IBGE 2019'!$E$5:$M$1850,9,FALSE)</f>
        <v>71.842312093556203</v>
      </c>
      <c r="H819" s="239">
        <f>INDEX(Summary!$N$5:$Y$88,MATCH(_xlfn.CONCAT(D819,0),Summary!$N$5:$N$88,0),MATCH($H$3,Summary!$N$4:$Y$4,0))</f>
        <v>73.181347040395991</v>
      </c>
      <c r="I819" s="240">
        <f t="shared" si="50"/>
        <v>1.8638528018085479E-2</v>
      </c>
      <c r="J819" s="241">
        <f t="shared" si="51"/>
        <v>1.3209361572776213</v>
      </c>
      <c r="K819" s="242">
        <f t="shared" si="49"/>
        <v>72.192206463381211</v>
      </c>
      <c r="L819" s="241"/>
    </row>
    <row r="820" spans="1:12" x14ac:dyDescent="0.2">
      <c r="A820" t="s">
        <v>67</v>
      </c>
      <c r="B820" t="s">
        <v>47</v>
      </c>
      <c r="C820">
        <v>2016</v>
      </c>
      <c r="D820" t="str">
        <f t="shared" si="48"/>
        <v>MTMale</v>
      </c>
      <c r="E820">
        <v>71.122163223289107</v>
      </c>
      <c r="F820" s="37">
        <f>VLOOKUP(_xlfn.CONCAT(D820,0),'Appendix 4. 2020 IBGE LT'!$E$6:$M$1685,9,FALSE)</f>
        <v>72.071554646242248</v>
      </c>
      <c r="G820" s="37">
        <f>VLOOKUP(_xlfn.CONCAT(D820,0),'Appendix 3b. nax IBGE 2019'!$E$5:$M$1850,9,FALSE)</f>
        <v>71.842312093556203</v>
      </c>
      <c r="H820" s="239">
        <f>INDEX(Summary!$N$5:$Y$88,MATCH(_xlfn.CONCAT(D820,0),Summary!$N$5:$N$88,0),MATCH($H$3,Summary!$N$4:$Y$4,0))</f>
        <v>73.181347040395991</v>
      </c>
      <c r="I820" s="240">
        <f t="shared" si="50"/>
        <v>1.8638528018085479E-2</v>
      </c>
      <c r="J820" s="241">
        <f t="shared" si="51"/>
        <v>1.3256124319441227</v>
      </c>
      <c r="K820" s="242">
        <f t="shared" si="49"/>
        <v>72.447775655233229</v>
      </c>
      <c r="L820" s="241"/>
    </row>
    <row r="821" spans="1:12" x14ac:dyDescent="0.2">
      <c r="A821" t="s">
        <v>67</v>
      </c>
      <c r="B821" t="s">
        <v>47</v>
      </c>
      <c r="C821">
        <v>2017</v>
      </c>
      <c r="D821" t="str">
        <f t="shared" si="48"/>
        <v>MTMale</v>
      </c>
      <c r="E821">
        <v>71.367630933965799</v>
      </c>
      <c r="F821" s="37">
        <f>VLOOKUP(_xlfn.CONCAT(D821,0),'Appendix 4. 2020 IBGE LT'!$E$6:$M$1685,9,FALSE)</f>
        <v>72.071554646242248</v>
      </c>
      <c r="G821" s="37">
        <f>VLOOKUP(_xlfn.CONCAT(D821,0),'Appendix 3b. nax IBGE 2019'!$E$5:$M$1850,9,FALSE)</f>
        <v>71.842312093556203</v>
      </c>
      <c r="H821" s="239">
        <f>INDEX(Summary!$N$5:$Y$88,MATCH(_xlfn.CONCAT(D821,0),Summary!$N$5:$N$88,0),MATCH($H$3,Summary!$N$4:$Y$4,0))</f>
        <v>73.181347040395991</v>
      </c>
      <c r="I821" s="240">
        <f t="shared" si="50"/>
        <v>1.8638528018085479E-2</v>
      </c>
      <c r="J821" s="241">
        <f t="shared" si="51"/>
        <v>1.3301875887471055</v>
      </c>
      <c r="K821" s="242">
        <f t="shared" si="49"/>
        <v>72.697818522712907</v>
      </c>
      <c r="L821" s="241"/>
    </row>
    <row r="822" spans="1:12" x14ac:dyDescent="0.2">
      <c r="A822" t="s">
        <v>67</v>
      </c>
      <c r="B822" t="s">
        <v>47</v>
      </c>
      <c r="C822">
        <v>2018</v>
      </c>
      <c r="D822" t="str">
        <f t="shared" si="48"/>
        <v>MTMale</v>
      </c>
      <c r="E822">
        <v>71.607676898596495</v>
      </c>
      <c r="F822" s="37">
        <f>VLOOKUP(_xlfn.CONCAT(D822,0),'Appendix 4. 2020 IBGE LT'!$E$6:$M$1685,9,FALSE)</f>
        <v>72.071554646242248</v>
      </c>
      <c r="G822" s="37">
        <f>VLOOKUP(_xlfn.CONCAT(D822,0),'Appendix 3b. nax IBGE 2019'!$E$5:$M$1850,9,FALSE)</f>
        <v>71.842312093556203</v>
      </c>
      <c r="H822" s="239">
        <f>INDEX(Summary!$N$5:$Y$88,MATCH(_xlfn.CONCAT(D822,0),Summary!$N$5:$N$88,0),MATCH($H$3,Summary!$N$4:$Y$4,0))</f>
        <v>73.181347040395991</v>
      </c>
      <c r="I822" s="240">
        <f t="shared" si="50"/>
        <v>1.8638528018085479E-2</v>
      </c>
      <c r="J822" s="241">
        <f t="shared" si="51"/>
        <v>1.3346616921845031</v>
      </c>
      <c r="K822" s="242">
        <f t="shared" si="49"/>
        <v>72.942338590780992</v>
      </c>
      <c r="L822" s="241"/>
    </row>
    <row r="823" spans="1:12" x14ac:dyDescent="0.2">
      <c r="A823" t="s">
        <v>67</v>
      </c>
      <c r="B823" t="s">
        <v>47</v>
      </c>
      <c r="C823">
        <v>2019</v>
      </c>
      <c r="D823" t="str">
        <f t="shared" si="48"/>
        <v>MTMale</v>
      </c>
      <c r="E823">
        <v>71.842312093556203</v>
      </c>
      <c r="F823" s="37">
        <f>VLOOKUP(_xlfn.CONCAT(D823,0),'Appendix 4. 2020 IBGE LT'!$E$6:$M$1685,9,FALSE)</f>
        <v>72.071554646242248</v>
      </c>
      <c r="G823" s="37">
        <f>VLOOKUP(_xlfn.CONCAT(D823,0),'Appendix 3b. nax IBGE 2019'!$E$5:$M$1850,9,FALSE)</f>
        <v>71.842312093556203</v>
      </c>
      <c r="H823" s="239">
        <f>INDEX(Summary!$N$5:$Y$88,MATCH(_xlfn.CONCAT(D823,0),Summary!$N$5:$N$88,0),MATCH($H$3,Summary!$N$4:$Y$4,0))</f>
        <v>73.181347040395991</v>
      </c>
      <c r="I823" s="240">
        <f t="shared" si="50"/>
        <v>1.8638528018085479E-2</v>
      </c>
      <c r="J823" s="241">
        <f t="shared" si="51"/>
        <v>1.3390349468397886</v>
      </c>
      <c r="K823" s="242">
        <f t="shared" si="49"/>
        <v>73.181347040395991</v>
      </c>
      <c r="L823" s="241"/>
    </row>
    <row r="824" spans="1:12" x14ac:dyDescent="0.2">
      <c r="A824" t="s">
        <v>67</v>
      </c>
      <c r="B824" t="s">
        <v>3</v>
      </c>
      <c r="C824">
        <v>2000</v>
      </c>
      <c r="D824" t="str">
        <f t="shared" si="48"/>
        <v>MTTotal</v>
      </c>
      <c r="E824">
        <v>69.520649185904801</v>
      </c>
      <c r="F824" s="37">
        <f>VLOOKUP(_xlfn.CONCAT(D824,0),'Appendix 4. 2020 IBGE LT'!$E$6:$M$1685,9,FALSE)</f>
        <v>75.167031347180043</v>
      </c>
      <c r="G824" s="37">
        <f>VLOOKUP(_xlfn.CONCAT(D824,0),'Appendix 3b. nax IBGE 2019'!$E$5:$M$1850,9,FALSE)</f>
        <v>74.936856243614727</v>
      </c>
      <c r="H824" s="239">
        <f>INDEX(Summary!$N$5:$Y$88,MATCH(_xlfn.CONCAT(D824,0),Summary!$N$5:$N$88,0),MATCH($H$3,Summary!$N$4:$Y$4,0))</f>
        <v>76.200055363635869</v>
      </c>
      <c r="I824" s="240">
        <f t="shared" si="50"/>
        <v>1.6856846995483309E-2</v>
      </c>
      <c r="J824" s="241">
        <f t="shared" si="51"/>
        <v>1.1718989463534686</v>
      </c>
      <c r="K824" s="242">
        <f t="shared" si="49"/>
        <v>70.692548132258267</v>
      </c>
      <c r="L824" s="241"/>
    </row>
    <row r="825" spans="1:12" x14ac:dyDescent="0.2">
      <c r="A825" t="s">
        <v>67</v>
      </c>
      <c r="B825" t="s">
        <v>3</v>
      </c>
      <c r="C825">
        <v>2001</v>
      </c>
      <c r="D825" t="str">
        <f t="shared" si="48"/>
        <v>MTTotal</v>
      </c>
      <c r="E825">
        <v>69.853679087121193</v>
      </c>
      <c r="F825" s="37">
        <f>VLOOKUP(_xlfn.CONCAT(D825,0),'Appendix 4. 2020 IBGE LT'!$E$6:$M$1685,9,FALSE)</f>
        <v>75.167031347180043</v>
      </c>
      <c r="G825" s="37">
        <f>VLOOKUP(_xlfn.CONCAT(D825,0),'Appendix 3b. nax IBGE 2019'!$E$5:$M$1850,9,FALSE)</f>
        <v>74.936856243614727</v>
      </c>
      <c r="H825" s="239">
        <f>INDEX(Summary!$N$5:$Y$88,MATCH(_xlfn.CONCAT(D825,0),Summary!$N$5:$N$88,0),MATCH($H$3,Summary!$N$4:$Y$4,0))</f>
        <v>76.200055363635869</v>
      </c>
      <c r="I825" s="240">
        <f t="shared" si="50"/>
        <v>1.6856846995483309E-2</v>
      </c>
      <c r="J825" s="241">
        <f t="shared" si="51"/>
        <v>1.1775127804431942</v>
      </c>
      <c r="K825" s="242">
        <f t="shared" si="49"/>
        <v>71.031191867564388</v>
      </c>
      <c r="L825" s="241"/>
    </row>
    <row r="826" spans="1:12" x14ac:dyDescent="0.2">
      <c r="A826" t="s">
        <v>67</v>
      </c>
      <c r="B826" t="s">
        <v>3</v>
      </c>
      <c r="C826">
        <v>2002</v>
      </c>
      <c r="D826" t="str">
        <f t="shared" si="48"/>
        <v>MTTotal</v>
      </c>
      <c r="E826">
        <v>70.189145462267504</v>
      </c>
      <c r="F826" s="37">
        <f>VLOOKUP(_xlfn.CONCAT(D826,0),'Appendix 4. 2020 IBGE LT'!$E$6:$M$1685,9,FALSE)</f>
        <v>75.167031347180043</v>
      </c>
      <c r="G826" s="37">
        <f>VLOOKUP(_xlfn.CONCAT(D826,0),'Appendix 3b. nax IBGE 2019'!$E$5:$M$1850,9,FALSE)</f>
        <v>74.936856243614727</v>
      </c>
      <c r="H826" s="239">
        <f>INDEX(Summary!$N$5:$Y$88,MATCH(_xlfn.CONCAT(D826,0),Summary!$N$5:$N$88,0),MATCH($H$3,Summary!$N$4:$Y$4,0))</f>
        <v>76.200055363635869</v>
      </c>
      <c r="I826" s="240">
        <f t="shared" si="50"/>
        <v>1.6856846995483309E-2</v>
      </c>
      <c r="J826" s="241">
        <f t="shared" si="51"/>
        <v>1.1831676858011648</v>
      </c>
      <c r="K826" s="242">
        <f t="shared" si="49"/>
        <v>71.37231314806867</v>
      </c>
      <c r="L826" s="241"/>
    </row>
    <row r="827" spans="1:12" x14ac:dyDescent="0.2">
      <c r="A827" t="s">
        <v>67</v>
      </c>
      <c r="B827" t="s">
        <v>3</v>
      </c>
      <c r="C827">
        <v>2003</v>
      </c>
      <c r="D827" t="str">
        <f t="shared" si="48"/>
        <v>MTTotal</v>
      </c>
      <c r="E827">
        <v>70.5138340093322</v>
      </c>
      <c r="F827" s="37">
        <f>VLOOKUP(_xlfn.CONCAT(D827,0),'Appendix 4. 2020 IBGE LT'!$E$6:$M$1685,9,FALSE)</f>
        <v>75.167031347180043</v>
      </c>
      <c r="G827" s="37">
        <f>VLOOKUP(_xlfn.CONCAT(D827,0),'Appendix 3b. nax IBGE 2019'!$E$5:$M$1850,9,FALSE)</f>
        <v>74.936856243614727</v>
      </c>
      <c r="H827" s="239">
        <f>INDEX(Summary!$N$5:$Y$88,MATCH(_xlfn.CONCAT(D827,0),Summary!$N$5:$N$88,0),MATCH($H$3,Summary!$N$4:$Y$4,0))</f>
        <v>76.200055363635869</v>
      </c>
      <c r="I827" s="240">
        <f t="shared" si="50"/>
        <v>1.6856846995483309E-2</v>
      </c>
      <c r="J827" s="241">
        <f t="shared" si="51"/>
        <v>1.1886409109602203</v>
      </c>
      <c r="K827" s="242">
        <f t="shared" si="49"/>
        <v>71.702474920292417</v>
      </c>
      <c r="L827" s="241"/>
    </row>
    <row r="828" spans="1:12" x14ac:dyDescent="0.2">
      <c r="A828" t="s">
        <v>67</v>
      </c>
      <c r="B828" t="s">
        <v>3</v>
      </c>
      <c r="C828">
        <v>2004</v>
      </c>
      <c r="D828" t="str">
        <f t="shared" si="48"/>
        <v>MTTotal</v>
      </c>
      <c r="E828">
        <v>70.837525478508297</v>
      </c>
      <c r="F828" s="37">
        <f>VLOOKUP(_xlfn.CONCAT(D828,0),'Appendix 4. 2020 IBGE LT'!$E$6:$M$1685,9,FALSE)</f>
        <v>75.167031347180043</v>
      </c>
      <c r="G828" s="37">
        <f>VLOOKUP(_xlfn.CONCAT(D828,0),'Appendix 3b. nax IBGE 2019'!$E$5:$M$1850,9,FALSE)</f>
        <v>74.936856243614727</v>
      </c>
      <c r="H828" s="239">
        <f>INDEX(Summary!$N$5:$Y$88,MATCH(_xlfn.CONCAT(D828,0),Summary!$N$5:$N$88,0),MATCH($H$3,Summary!$N$4:$Y$4,0))</f>
        <v>76.200055363635869</v>
      </c>
      <c r="I828" s="240">
        <f t="shared" si="50"/>
        <v>1.6856846995483309E-2</v>
      </c>
      <c r="J828" s="241">
        <f t="shared" si="51"/>
        <v>1.1940973285298648</v>
      </c>
      <c r="K828" s="242">
        <f t="shared" si="49"/>
        <v>72.031622807038161</v>
      </c>
      <c r="L828" s="241"/>
    </row>
    <row r="829" spans="1:12" x14ac:dyDescent="0.2">
      <c r="A829" t="s">
        <v>67</v>
      </c>
      <c r="B829" t="s">
        <v>3</v>
      </c>
      <c r="C829">
        <v>2005</v>
      </c>
      <c r="D829" t="str">
        <f t="shared" si="48"/>
        <v>MTTotal</v>
      </c>
      <c r="E829">
        <v>71.149835061839994</v>
      </c>
      <c r="F829" s="37">
        <f>VLOOKUP(_xlfn.CONCAT(D829,0),'Appendix 4. 2020 IBGE LT'!$E$6:$M$1685,9,FALSE)</f>
        <v>75.167031347180043</v>
      </c>
      <c r="G829" s="37">
        <f>VLOOKUP(_xlfn.CONCAT(D829,0),'Appendix 3b. nax IBGE 2019'!$E$5:$M$1850,9,FALSE)</f>
        <v>74.936856243614727</v>
      </c>
      <c r="H829" s="239">
        <f>INDEX(Summary!$N$5:$Y$88,MATCH(_xlfn.CONCAT(D829,0),Summary!$N$5:$N$88,0),MATCH($H$3,Summary!$N$4:$Y$4,0))</f>
        <v>76.200055363635869</v>
      </c>
      <c r="I829" s="240">
        <f t="shared" si="50"/>
        <v>1.6856846995483309E-2</v>
      </c>
      <c r="J829" s="241">
        <f t="shared" si="51"/>
        <v>1.1993618833913104</v>
      </c>
      <c r="K829" s="242">
        <f t="shared" si="49"/>
        <v>72.349196945231299</v>
      </c>
      <c r="L829" s="241"/>
    </row>
    <row r="830" spans="1:12" x14ac:dyDescent="0.2">
      <c r="A830" t="s">
        <v>67</v>
      </c>
      <c r="B830" t="s">
        <v>3</v>
      </c>
      <c r="C830">
        <v>2006</v>
      </c>
      <c r="D830" t="str">
        <f t="shared" si="48"/>
        <v>MTTotal</v>
      </c>
      <c r="E830">
        <v>71.462164642779499</v>
      </c>
      <c r="F830" s="37">
        <f>VLOOKUP(_xlfn.CONCAT(D830,0),'Appendix 4. 2020 IBGE LT'!$E$6:$M$1685,9,FALSE)</f>
        <v>75.167031347180043</v>
      </c>
      <c r="G830" s="37">
        <f>VLOOKUP(_xlfn.CONCAT(D830,0),'Appendix 3b. nax IBGE 2019'!$E$5:$M$1850,9,FALSE)</f>
        <v>74.936856243614727</v>
      </c>
      <c r="H830" s="239">
        <f>INDEX(Summary!$N$5:$Y$88,MATCH(_xlfn.CONCAT(D830,0),Summary!$N$5:$N$88,0),MATCH($H$3,Summary!$N$4:$Y$4,0))</f>
        <v>76.200055363635869</v>
      </c>
      <c r="I830" s="240">
        <f t="shared" si="50"/>
        <v>1.6856846995483309E-2</v>
      </c>
      <c r="J830" s="241">
        <f t="shared" si="51"/>
        <v>1.2046267753493711</v>
      </c>
      <c r="K830" s="242">
        <f t="shared" si="49"/>
        <v>72.666791418128867</v>
      </c>
      <c r="L830" s="241"/>
    </row>
    <row r="831" spans="1:12" x14ac:dyDescent="0.2">
      <c r="A831" t="s">
        <v>67</v>
      </c>
      <c r="B831" t="s">
        <v>3</v>
      </c>
      <c r="C831">
        <v>2007</v>
      </c>
      <c r="D831" t="str">
        <f t="shared" si="48"/>
        <v>MTTotal</v>
      </c>
      <c r="E831">
        <v>71.761919635396694</v>
      </c>
      <c r="F831" s="37">
        <f>VLOOKUP(_xlfn.CONCAT(D831,0),'Appendix 4. 2020 IBGE LT'!$E$6:$M$1685,9,FALSE)</f>
        <v>75.167031347180043</v>
      </c>
      <c r="G831" s="37">
        <f>VLOOKUP(_xlfn.CONCAT(D831,0),'Appendix 3b. nax IBGE 2019'!$E$5:$M$1850,9,FALSE)</f>
        <v>74.936856243614727</v>
      </c>
      <c r="H831" s="239">
        <f>INDEX(Summary!$N$5:$Y$88,MATCH(_xlfn.CONCAT(D831,0),Summary!$N$5:$N$88,0),MATCH($H$3,Summary!$N$4:$Y$4,0))</f>
        <v>76.200055363635869</v>
      </c>
      <c r="I831" s="240">
        <f t="shared" si="50"/>
        <v>1.6856846995483309E-2</v>
      </c>
      <c r="J831" s="241">
        <f t="shared" si="51"/>
        <v>1.2096796993960515</v>
      </c>
      <c r="K831" s="242">
        <f t="shared" si="49"/>
        <v>72.971599334792742</v>
      </c>
      <c r="L831" s="241"/>
    </row>
    <row r="832" spans="1:12" x14ac:dyDescent="0.2">
      <c r="A832" t="s">
        <v>67</v>
      </c>
      <c r="B832" t="s">
        <v>3</v>
      </c>
      <c r="C832">
        <v>2008</v>
      </c>
      <c r="D832" t="str">
        <f t="shared" si="48"/>
        <v>MTTotal</v>
      </c>
      <c r="E832">
        <v>72.063661403541602</v>
      </c>
      <c r="F832" s="37">
        <f>VLOOKUP(_xlfn.CONCAT(D832,0),'Appendix 4. 2020 IBGE LT'!$E$6:$M$1685,9,FALSE)</f>
        <v>75.167031347180043</v>
      </c>
      <c r="G832" s="37">
        <f>VLOOKUP(_xlfn.CONCAT(D832,0),'Appendix 3b. nax IBGE 2019'!$E$5:$M$1850,9,FALSE)</f>
        <v>74.936856243614727</v>
      </c>
      <c r="H832" s="239">
        <f>INDEX(Summary!$N$5:$Y$88,MATCH(_xlfn.CONCAT(D832,0),Summary!$N$5:$N$88,0),MATCH($H$3,Summary!$N$4:$Y$4,0))</f>
        <v>76.200055363635869</v>
      </c>
      <c r="I832" s="240">
        <f t="shared" si="50"/>
        <v>1.6856846995483309E-2</v>
      </c>
      <c r="J832" s="241">
        <f t="shared" si="51"/>
        <v>1.2147661142138166</v>
      </c>
      <c r="K832" s="242">
        <f t="shared" si="49"/>
        <v>73.278427517755418</v>
      </c>
      <c r="L832" s="241"/>
    </row>
    <row r="833" spans="1:12" x14ac:dyDescent="0.2">
      <c r="A833" t="s">
        <v>67</v>
      </c>
      <c r="B833" t="s">
        <v>3</v>
      </c>
      <c r="C833">
        <v>2009</v>
      </c>
      <c r="D833" t="str">
        <f t="shared" si="48"/>
        <v>MTTotal</v>
      </c>
      <c r="E833">
        <v>72.353265050644396</v>
      </c>
      <c r="F833" s="37">
        <f>VLOOKUP(_xlfn.CONCAT(D833,0),'Appendix 4. 2020 IBGE LT'!$E$6:$M$1685,9,FALSE)</f>
        <v>75.167031347180043</v>
      </c>
      <c r="G833" s="37">
        <f>VLOOKUP(_xlfn.CONCAT(D833,0),'Appendix 3b. nax IBGE 2019'!$E$5:$M$1850,9,FALSE)</f>
        <v>74.936856243614727</v>
      </c>
      <c r="H833" s="239">
        <f>INDEX(Summary!$N$5:$Y$88,MATCH(_xlfn.CONCAT(D833,0),Summary!$N$5:$N$88,0),MATCH($H$3,Summary!$N$4:$Y$4,0))</f>
        <v>76.200055363635869</v>
      </c>
      <c r="I833" s="240">
        <f t="shared" si="50"/>
        <v>1.6856846995483309E-2</v>
      </c>
      <c r="J833" s="241">
        <f t="shared" si="51"/>
        <v>1.2196479185823625</v>
      </c>
      <c r="K833" s="242">
        <f t="shared" si="49"/>
        <v>73.572912969226763</v>
      </c>
      <c r="L833" s="241"/>
    </row>
    <row r="834" spans="1:12" x14ac:dyDescent="0.2">
      <c r="A834" t="s">
        <v>67</v>
      </c>
      <c r="B834" t="s">
        <v>3</v>
      </c>
      <c r="C834">
        <v>2010</v>
      </c>
      <c r="D834" t="str">
        <f t="shared" si="48"/>
        <v>MTTotal</v>
      </c>
      <c r="E834">
        <v>72.642136181363796</v>
      </c>
      <c r="F834" s="37">
        <f>VLOOKUP(_xlfn.CONCAT(D834,0),'Appendix 4. 2020 IBGE LT'!$E$6:$M$1685,9,FALSE)</f>
        <v>75.167031347180043</v>
      </c>
      <c r="G834" s="37">
        <f>VLOOKUP(_xlfn.CONCAT(D834,0),'Appendix 3b. nax IBGE 2019'!$E$5:$M$1850,9,FALSE)</f>
        <v>74.936856243614727</v>
      </c>
      <c r="H834" s="239">
        <f>INDEX(Summary!$N$5:$Y$88,MATCH(_xlfn.CONCAT(D834,0),Summary!$N$5:$N$88,0),MATCH($H$3,Summary!$N$4:$Y$4,0))</f>
        <v>76.200055363635869</v>
      </c>
      <c r="I834" s="240">
        <f t="shared" si="50"/>
        <v>1.6856846995483309E-2</v>
      </c>
      <c r="J834" s="241">
        <f t="shared" si="51"/>
        <v>1.2245173750343117</v>
      </c>
      <c r="K834" s="242">
        <f t="shared" si="49"/>
        <v>73.866653556398106</v>
      </c>
      <c r="L834" s="241"/>
    </row>
    <row r="835" spans="1:12" x14ac:dyDescent="0.2">
      <c r="A835" t="s">
        <v>67</v>
      </c>
      <c r="B835" t="s">
        <v>3</v>
      </c>
      <c r="C835">
        <v>2011</v>
      </c>
      <c r="D835" t="str">
        <f t="shared" si="48"/>
        <v>MTTotal</v>
      </c>
      <c r="E835">
        <v>72.921554491193206</v>
      </c>
      <c r="F835" s="37">
        <f>VLOOKUP(_xlfn.CONCAT(D835,0),'Appendix 4. 2020 IBGE LT'!$E$6:$M$1685,9,FALSE)</f>
        <v>75.167031347180043</v>
      </c>
      <c r="G835" s="37">
        <f>VLOOKUP(_xlfn.CONCAT(D835,0),'Appendix 3b. nax IBGE 2019'!$E$5:$M$1850,9,FALSE)</f>
        <v>74.936856243614727</v>
      </c>
      <c r="H835" s="239">
        <f>INDEX(Summary!$N$5:$Y$88,MATCH(_xlfn.CONCAT(D835,0),Summary!$N$5:$N$88,0),MATCH($H$3,Summary!$N$4:$Y$4,0))</f>
        <v>76.200055363635869</v>
      </c>
      <c r="I835" s="240">
        <f t="shared" si="50"/>
        <v>1.6856846995483309E-2</v>
      </c>
      <c r="J835" s="241">
        <f t="shared" si="51"/>
        <v>1.2292274867308426</v>
      </c>
      <c r="K835" s="242">
        <f t="shared" si="49"/>
        <v>74.150781977924055</v>
      </c>
      <c r="L835" s="241"/>
    </row>
    <row r="836" spans="1:12" x14ac:dyDescent="0.2">
      <c r="A836" t="s">
        <v>67</v>
      </c>
      <c r="B836" t="s">
        <v>3</v>
      </c>
      <c r="C836">
        <v>2012</v>
      </c>
      <c r="D836" t="str">
        <f t="shared" ref="D836:D899" si="52">_xlfn.CONCAT(A836,B836)</f>
        <v>MTTotal</v>
      </c>
      <c r="E836">
        <v>73.188754660980095</v>
      </c>
      <c r="F836" s="37">
        <f>VLOOKUP(_xlfn.CONCAT(D836,0),'Appendix 4. 2020 IBGE LT'!$E$6:$M$1685,9,FALSE)</f>
        <v>75.167031347180043</v>
      </c>
      <c r="G836" s="37">
        <f>VLOOKUP(_xlfn.CONCAT(D836,0),'Appendix 3b. nax IBGE 2019'!$E$5:$M$1850,9,FALSE)</f>
        <v>74.936856243614727</v>
      </c>
      <c r="H836" s="239">
        <f>INDEX(Summary!$N$5:$Y$88,MATCH(_xlfn.CONCAT(D836,0),Summary!$N$5:$N$88,0),MATCH($H$3,Summary!$N$4:$Y$4,0))</f>
        <v>76.200055363635869</v>
      </c>
      <c r="I836" s="240">
        <f t="shared" si="50"/>
        <v>1.6856846995483309E-2</v>
      </c>
      <c r="J836" s="241">
        <f t="shared" si="51"/>
        <v>1.2337316391101074</v>
      </c>
      <c r="K836" s="242">
        <f t="shared" ref="K836:K899" si="53">E836+J836</f>
        <v>74.422486300090199</v>
      </c>
      <c r="L836" s="241"/>
    </row>
    <row r="837" spans="1:12" x14ac:dyDescent="0.2">
      <c r="A837" t="s">
        <v>67</v>
      </c>
      <c r="B837" t="s">
        <v>3</v>
      </c>
      <c r="C837">
        <v>2013</v>
      </c>
      <c r="D837" t="str">
        <f t="shared" si="52"/>
        <v>MTTotal</v>
      </c>
      <c r="E837">
        <v>73.459123201630703</v>
      </c>
      <c r="F837" s="37">
        <f>VLOOKUP(_xlfn.CONCAT(D837,0),'Appendix 4. 2020 IBGE LT'!$E$6:$M$1685,9,FALSE)</f>
        <v>75.167031347180043</v>
      </c>
      <c r="G837" s="37">
        <f>VLOOKUP(_xlfn.CONCAT(D837,0),'Appendix 3b. nax IBGE 2019'!$E$5:$M$1850,9,FALSE)</f>
        <v>74.936856243614727</v>
      </c>
      <c r="H837" s="239">
        <f>INDEX(Summary!$N$5:$Y$88,MATCH(_xlfn.CONCAT(D837,0),Summary!$N$5:$N$88,0),MATCH($H$3,Summary!$N$4:$Y$4,0))</f>
        <v>76.200055363635869</v>
      </c>
      <c r="I837" s="240">
        <f t="shared" ref="I837:I900" si="54">(H837-$G837)/$G837</f>
        <v>1.6856846995483309E-2</v>
      </c>
      <c r="J837" s="241">
        <f t="shared" ref="J837:J900" si="55">E837*I837</f>
        <v>1.2382892002322468</v>
      </c>
      <c r="K837" s="242">
        <f t="shared" si="53"/>
        <v>74.697412401862948</v>
      </c>
      <c r="L837" s="241"/>
    </row>
    <row r="838" spans="1:12" x14ac:dyDescent="0.2">
      <c r="A838" t="s">
        <v>67</v>
      </c>
      <c r="B838" t="s">
        <v>3</v>
      </c>
      <c r="C838">
        <v>2014</v>
      </c>
      <c r="D838" t="str">
        <f t="shared" si="52"/>
        <v>MTTotal</v>
      </c>
      <c r="E838">
        <v>73.720164891691198</v>
      </c>
      <c r="F838" s="37">
        <f>VLOOKUP(_xlfn.CONCAT(D838,0),'Appendix 4. 2020 IBGE LT'!$E$6:$M$1685,9,FALSE)</f>
        <v>75.167031347180043</v>
      </c>
      <c r="G838" s="37">
        <f>VLOOKUP(_xlfn.CONCAT(D838,0),'Appendix 3b. nax IBGE 2019'!$E$5:$M$1850,9,FALSE)</f>
        <v>74.936856243614727</v>
      </c>
      <c r="H838" s="239">
        <f>INDEX(Summary!$N$5:$Y$88,MATCH(_xlfn.CONCAT(D838,0),Summary!$N$5:$N$88,0),MATCH($H$3,Summary!$N$4:$Y$4,0))</f>
        <v>76.200055363635869</v>
      </c>
      <c r="I838" s="240">
        <f t="shared" si="54"/>
        <v>1.6856846995483309E-2</v>
      </c>
      <c r="J838" s="241">
        <f t="shared" si="55"/>
        <v>1.2426895400610389</v>
      </c>
      <c r="K838" s="242">
        <f t="shared" si="53"/>
        <v>74.962854431752234</v>
      </c>
      <c r="L838" s="241"/>
    </row>
    <row r="839" spans="1:12" x14ac:dyDescent="0.2">
      <c r="A839" t="s">
        <v>67</v>
      </c>
      <c r="B839" t="s">
        <v>3</v>
      </c>
      <c r="C839">
        <v>2015</v>
      </c>
      <c r="D839" t="str">
        <f t="shared" si="52"/>
        <v>MTTotal</v>
      </c>
      <c r="E839">
        <v>73.972362799514798</v>
      </c>
      <c r="F839" s="37">
        <f>VLOOKUP(_xlfn.CONCAT(D839,0),'Appendix 4. 2020 IBGE LT'!$E$6:$M$1685,9,FALSE)</f>
        <v>75.167031347180043</v>
      </c>
      <c r="G839" s="37">
        <f>VLOOKUP(_xlfn.CONCAT(D839,0),'Appendix 3b. nax IBGE 2019'!$E$5:$M$1850,9,FALSE)</f>
        <v>74.936856243614727</v>
      </c>
      <c r="H839" s="239">
        <f>INDEX(Summary!$N$5:$Y$88,MATCH(_xlfn.CONCAT(D839,0),Summary!$N$5:$N$88,0),MATCH($H$3,Summary!$N$4:$Y$4,0))</f>
        <v>76.200055363635869</v>
      </c>
      <c r="I839" s="240">
        <f t="shared" si="54"/>
        <v>1.6856846995483309E-2</v>
      </c>
      <c r="J839" s="241">
        <f t="shared" si="55"/>
        <v>1.2469408016058023</v>
      </c>
      <c r="K839" s="242">
        <f t="shared" si="53"/>
        <v>75.2193036011206</v>
      </c>
      <c r="L839" s="241"/>
    </row>
    <row r="840" spans="1:12" x14ac:dyDescent="0.2">
      <c r="A840" t="s">
        <v>67</v>
      </c>
      <c r="B840" t="s">
        <v>3</v>
      </c>
      <c r="C840">
        <v>2016</v>
      </c>
      <c r="D840" t="str">
        <f t="shared" si="52"/>
        <v>MTTotal</v>
      </c>
      <c r="E840">
        <v>74.224652292265901</v>
      </c>
      <c r="F840" s="37">
        <f>VLOOKUP(_xlfn.CONCAT(D840,0),'Appendix 4. 2020 IBGE LT'!$E$6:$M$1685,9,FALSE)</f>
        <v>75.167031347180043</v>
      </c>
      <c r="G840" s="37">
        <f>VLOOKUP(_xlfn.CONCAT(D840,0),'Appendix 3b. nax IBGE 2019'!$E$5:$M$1850,9,FALSE)</f>
        <v>74.936856243614727</v>
      </c>
      <c r="H840" s="239">
        <f>INDEX(Summary!$N$5:$Y$88,MATCH(_xlfn.CONCAT(D840,0),Summary!$N$5:$N$88,0),MATCH($H$3,Summary!$N$4:$Y$4,0))</f>
        <v>76.200055363635869</v>
      </c>
      <c r="I840" s="240">
        <f t="shared" si="54"/>
        <v>1.6856846995483309E-2</v>
      </c>
      <c r="J840" s="241">
        <f t="shared" si="55"/>
        <v>1.2511936069836758</v>
      </c>
      <c r="K840" s="242">
        <f t="shared" si="53"/>
        <v>75.475845899249578</v>
      </c>
      <c r="L840" s="241"/>
    </row>
    <row r="841" spans="1:12" x14ac:dyDescent="0.2">
      <c r="A841" t="s">
        <v>67</v>
      </c>
      <c r="B841" t="s">
        <v>3</v>
      </c>
      <c r="C841">
        <v>2017</v>
      </c>
      <c r="D841" t="str">
        <f t="shared" si="52"/>
        <v>MTTotal</v>
      </c>
      <c r="E841">
        <v>74.4662550181379</v>
      </c>
      <c r="F841" s="37">
        <f>VLOOKUP(_xlfn.CONCAT(D841,0),'Appendix 4. 2020 IBGE LT'!$E$6:$M$1685,9,FALSE)</f>
        <v>75.167031347180043</v>
      </c>
      <c r="G841" s="37">
        <f>VLOOKUP(_xlfn.CONCAT(D841,0),'Appendix 3b. nax IBGE 2019'!$E$5:$M$1850,9,FALSE)</f>
        <v>74.936856243614727</v>
      </c>
      <c r="H841" s="239">
        <f>INDEX(Summary!$N$5:$Y$88,MATCH(_xlfn.CONCAT(D841,0),Summary!$N$5:$N$88,0),MATCH($H$3,Summary!$N$4:$Y$4,0))</f>
        <v>76.200055363635869</v>
      </c>
      <c r="I841" s="240">
        <f t="shared" si="54"/>
        <v>1.6856846995483309E-2</v>
      </c>
      <c r="J841" s="241">
        <f t="shared" si="55"/>
        <v>1.2552662671673918</v>
      </c>
      <c r="K841" s="242">
        <f t="shared" si="53"/>
        <v>75.721521285305286</v>
      </c>
      <c r="L841" s="241"/>
    </row>
    <row r="842" spans="1:12" x14ac:dyDescent="0.2">
      <c r="A842" t="s">
        <v>67</v>
      </c>
      <c r="B842" t="s">
        <v>3</v>
      </c>
      <c r="C842">
        <v>2018</v>
      </c>
      <c r="D842" t="str">
        <f t="shared" si="52"/>
        <v>MTTotal</v>
      </c>
      <c r="E842">
        <v>74.706134460699303</v>
      </c>
      <c r="F842" s="37">
        <f>VLOOKUP(_xlfn.CONCAT(D842,0),'Appendix 4. 2020 IBGE LT'!$E$6:$M$1685,9,FALSE)</f>
        <v>75.167031347180043</v>
      </c>
      <c r="G842" s="37">
        <f>VLOOKUP(_xlfn.CONCAT(D842,0),'Appendix 3b. nax IBGE 2019'!$E$5:$M$1850,9,FALSE)</f>
        <v>74.936856243614727</v>
      </c>
      <c r="H842" s="239">
        <f>INDEX(Summary!$N$5:$Y$88,MATCH(_xlfn.CONCAT(D842,0),Summary!$N$5:$N$88,0),MATCH($H$3,Summary!$N$4:$Y$4,0))</f>
        <v>76.200055363635869</v>
      </c>
      <c r="I842" s="240">
        <f t="shared" si="54"/>
        <v>1.6856846995483309E-2</v>
      </c>
      <c r="J842" s="241">
        <f t="shared" si="55"/>
        <v>1.2593098782280112</v>
      </c>
      <c r="K842" s="242">
        <f t="shared" si="53"/>
        <v>75.965444338927313</v>
      </c>
      <c r="L842" s="241"/>
    </row>
    <row r="843" spans="1:12" x14ac:dyDescent="0.2">
      <c r="A843" t="s">
        <v>67</v>
      </c>
      <c r="B843" t="s">
        <v>3</v>
      </c>
      <c r="C843">
        <v>2019</v>
      </c>
      <c r="D843" t="str">
        <f t="shared" si="52"/>
        <v>MTTotal</v>
      </c>
      <c r="E843">
        <v>74.936856243614699</v>
      </c>
      <c r="F843" s="37">
        <f>VLOOKUP(_xlfn.CONCAT(D843,0),'Appendix 4. 2020 IBGE LT'!$E$6:$M$1685,9,FALSE)</f>
        <v>75.167031347180043</v>
      </c>
      <c r="G843" s="37">
        <f>VLOOKUP(_xlfn.CONCAT(D843,0),'Appendix 3b. nax IBGE 2019'!$E$5:$M$1850,9,FALSE)</f>
        <v>74.936856243614727</v>
      </c>
      <c r="H843" s="239">
        <f>INDEX(Summary!$N$5:$Y$88,MATCH(_xlfn.CONCAT(D843,0),Summary!$N$5:$N$88,0),MATCH($H$3,Summary!$N$4:$Y$4,0))</f>
        <v>76.200055363635869</v>
      </c>
      <c r="I843" s="240">
        <f t="shared" si="54"/>
        <v>1.6856846995483309E-2</v>
      </c>
      <c r="J843" s="241">
        <f t="shared" si="55"/>
        <v>1.263199120021141</v>
      </c>
      <c r="K843" s="242">
        <f t="shared" si="53"/>
        <v>76.20005536363584</v>
      </c>
      <c r="L843" s="241"/>
    </row>
    <row r="844" spans="1:12" x14ac:dyDescent="0.2">
      <c r="A844" t="s">
        <v>44</v>
      </c>
      <c r="B844" t="s">
        <v>48</v>
      </c>
      <c r="C844">
        <v>2000</v>
      </c>
      <c r="D844" t="str">
        <f t="shared" si="52"/>
        <v>PAFemale</v>
      </c>
      <c r="E844">
        <v>71.453536715190694</v>
      </c>
      <c r="F844" s="37">
        <f>VLOOKUP(_xlfn.CONCAT(D844,0),'Appendix 4. 2020 IBGE LT'!$E$6:$M$1685,9,FALSE)</f>
        <v>77.162591919687657</v>
      </c>
      <c r="G844" s="37">
        <f>VLOOKUP(_xlfn.CONCAT(D844,0),'Appendix 3b. nax IBGE 2019'!$E$5:$M$1850,9,FALSE)</f>
        <v>76.954624978317995</v>
      </c>
      <c r="H844" s="239">
        <f>INDEX(Summary!$N$5:$Y$88,MATCH(_xlfn.CONCAT(D844,0),Summary!$N$5:$N$88,0),MATCH($H$3,Summary!$N$4:$Y$4,0))</f>
        <v>79.677652369701917</v>
      </c>
      <c r="I844" s="240">
        <f t="shared" si="54"/>
        <v>3.5384843888864863E-2</v>
      </c>
      <c r="J844" s="241">
        <f t="shared" si="55"/>
        <v>2.5283722419742967</v>
      </c>
      <c r="K844" s="242">
        <f t="shared" si="53"/>
        <v>73.98190895716499</v>
      </c>
      <c r="L844" s="241"/>
    </row>
    <row r="845" spans="1:12" x14ac:dyDescent="0.2">
      <c r="A845" t="s">
        <v>44</v>
      </c>
      <c r="B845" t="s">
        <v>48</v>
      </c>
      <c r="C845">
        <v>2001</v>
      </c>
      <c r="D845" t="str">
        <f t="shared" si="52"/>
        <v>PAFemale</v>
      </c>
      <c r="E845">
        <v>71.819335219889794</v>
      </c>
      <c r="F845" s="37">
        <f>VLOOKUP(_xlfn.CONCAT(D845,0),'Appendix 4. 2020 IBGE LT'!$E$6:$M$1685,9,FALSE)</f>
        <v>77.162591919687657</v>
      </c>
      <c r="G845" s="37">
        <f>VLOOKUP(_xlfn.CONCAT(D845,0),'Appendix 3b. nax IBGE 2019'!$E$5:$M$1850,9,FALSE)</f>
        <v>76.954624978317995</v>
      </c>
      <c r="H845" s="239">
        <f>INDEX(Summary!$N$5:$Y$88,MATCH(_xlfn.CONCAT(D845,0),Summary!$N$5:$N$88,0),MATCH($H$3,Summary!$N$4:$Y$4,0))</f>
        <v>79.677652369701917</v>
      </c>
      <c r="I845" s="240">
        <f t="shared" si="54"/>
        <v>3.5384843888864863E-2</v>
      </c>
      <c r="J845" s="241">
        <f t="shared" si="55"/>
        <v>2.5413159649578545</v>
      </c>
      <c r="K845" s="242">
        <f t="shared" si="53"/>
        <v>74.360651184847654</v>
      </c>
      <c r="L845" s="241"/>
    </row>
    <row r="846" spans="1:12" x14ac:dyDescent="0.2">
      <c r="A846" t="s">
        <v>44</v>
      </c>
      <c r="B846" t="s">
        <v>48</v>
      </c>
      <c r="C846">
        <v>2002</v>
      </c>
      <c r="D846" t="str">
        <f t="shared" si="52"/>
        <v>PAFemale</v>
      </c>
      <c r="E846">
        <v>72.178683431991701</v>
      </c>
      <c r="F846" s="37">
        <f>VLOOKUP(_xlfn.CONCAT(D846,0),'Appendix 4. 2020 IBGE LT'!$E$6:$M$1685,9,FALSE)</f>
        <v>77.162591919687657</v>
      </c>
      <c r="G846" s="37">
        <f>VLOOKUP(_xlfn.CONCAT(D846,0),'Appendix 3b. nax IBGE 2019'!$E$5:$M$1850,9,FALSE)</f>
        <v>76.954624978317995</v>
      </c>
      <c r="H846" s="239">
        <f>INDEX(Summary!$N$5:$Y$88,MATCH(_xlfn.CONCAT(D846,0),Summary!$N$5:$N$88,0),MATCH($H$3,Summary!$N$4:$Y$4,0))</f>
        <v>79.677652369701917</v>
      </c>
      <c r="I846" s="240">
        <f t="shared" si="54"/>
        <v>3.5384843888864863E-2</v>
      </c>
      <c r="J846" s="241">
        <f t="shared" si="55"/>
        <v>2.554031445344823</v>
      </c>
      <c r="K846" s="242">
        <f t="shared" si="53"/>
        <v>74.73271487733652</v>
      </c>
      <c r="L846" s="241"/>
    </row>
    <row r="847" spans="1:12" x14ac:dyDescent="0.2">
      <c r="A847" t="s">
        <v>44</v>
      </c>
      <c r="B847" t="s">
        <v>48</v>
      </c>
      <c r="C847">
        <v>2003</v>
      </c>
      <c r="D847" t="str">
        <f t="shared" si="52"/>
        <v>PAFemale</v>
      </c>
      <c r="E847">
        <v>72.528388594907497</v>
      </c>
      <c r="F847" s="37">
        <f>VLOOKUP(_xlfn.CONCAT(D847,0),'Appendix 4. 2020 IBGE LT'!$E$6:$M$1685,9,FALSE)</f>
        <v>77.162591919687657</v>
      </c>
      <c r="G847" s="37">
        <f>VLOOKUP(_xlfn.CONCAT(D847,0),'Appendix 3b. nax IBGE 2019'!$E$5:$M$1850,9,FALSE)</f>
        <v>76.954624978317995</v>
      </c>
      <c r="H847" s="239">
        <f>INDEX(Summary!$N$5:$Y$88,MATCH(_xlfn.CONCAT(D847,0),Summary!$N$5:$N$88,0),MATCH($H$3,Summary!$N$4:$Y$4,0))</f>
        <v>79.677652369701917</v>
      </c>
      <c r="I847" s="240">
        <f t="shared" si="54"/>
        <v>3.5384843888864863E-2</v>
      </c>
      <c r="J847" s="241">
        <f t="shared" si="55"/>
        <v>2.5664057079417284</v>
      </c>
      <c r="K847" s="242">
        <f t="shared" si="53"/>
        <v>75.094794302849223</v>
      </c>
      <c r="L847" s="241"/>
    </row>
    <row r="848" spans="1:12" x14ac:dyDescent="0.2">
      <c r="A848" t="s">
        <v>44</v>
      </c>
      <c r="B848" t="s">
        <v>48</v>
      </c>
      <c r="C848">
        <v>2004</v>
      </c>
      <c r="D848" t="str">
        <f t="shared" si="52"/>
        <v>PAFemale</v>
      </c>
      <c r="E848">
        <v>72.869416024329894</v>
      </c>
      <c r="F848" s="37">
        <f>VLOOKUP(_xlfn.CONCAT(D848,0),'Appendix 4. 2020 IBGE LT'!$E$6:$M$1685,9,FALSE)</f>
        <v>77.162591919687657</v>
      </c>
      <c r="G848" s="37">
        <f>VLOOKUP(_xlfn.CONCAT(D848,0),'Appendix 3b. nax IBGE 2019'!$E$5:$M$1850,9,FALSE)</f>
        <v>76.954624978317995</v>
      </c>
      <c r="H848" s="239">
        <f>INDEX(Summary!$N$5:$Y$88,MATCH(_xlfn.CONCAT(D848,0),Summary!$N$5:$N$88,0),MATCH($H$3,Summary!$N$4:$Y$4,0))</f>
        <v>79.677652369701917</v>
      </c>
      <c r="I848" s="240">
        <f t="shared" si="54"/>
        <v>3.5384843888864863E-2</v>
      </c>
      <c r="J848" s="241">
        <f t="shared" si="55"/>
        <v>2.578472910293661</v>
      </c>
      <c r="K848" s="242">
        <f t="shared" si="53"/>
        <v>75.447888934623549</v>
      </c>
      <c r="L848" s="241"/>
    </row>
    <row r="849" spans="1:12" x14ac:dyDescent="0.2">
      <c r="A849" t="s">
        <v>44</v>
      </c>
      <c r="B849" t="s">
        <v>48</v>
      </c>
      <c r="C849">
        <v>2005</v>
      </c>
      <c r="D849" t="str">
        <f t="shared" si="52"/>
        <v>PAFemale</v>
      </c>
      <c r="E849">
        <v>73.201719551975003</v>
      </c>
      <c r="F849" s="37">
        <f>VLOOKUP(_xlfn.CONCAT(D849,0),'Appendix 4. 2020 IBGE LT'!$E$6:$M$1685,9,FALSE)</f>
        <v>77.162591919687657</v>
      </c>
      <c r="G849" s="37">
        <f>VLOOKUP(_xlfn.CONCAT(D849,0),'Appendix 3b. nax IBGE 2019'!$E$5:$M$1850,9,FALSE)</f>
        <v>76.954624978317995</v>
      </c>
      <c r="H849" s="239">
        <f>INDEX(Summary!$N$5:$Y$88,MATCH(_xlfn.CONCAT(D849,0),Summary!$N$5:$N$88,0),MATCH($H$3,Summary!$N$4:$Y$4,0))</f>
        <v>79.677652369701917</v>
      </c>
      <c r="I849" s="240">
        <f t="shared" si="54"/>
        <v>3.5384843888864863E-2</v>
      </c>
      <c r="J849" s="241">
        <f t="shared" si="55"/>
        <v>2.5902314187431021</v>
      </c>
      <c r="K849" s="242">
        <f t="shared" si="53"/>
        <v>75.791950970718105</v>
      </c>
      <c r="L849" s="241"/>
    </row>
    <row r="850" spans="1:12" x14ac:dyDescent="0.2">
      <c r="A850" t="s">
        <v>44</v>
      </c>
      <c r="B850" t="s">
        <v>48</v>
      </c>
      <c r="C850">
        <v>2006</v>
      </c>
      <c r="D850" t="str">
        <f t="shared" si="52"/>
        <v>PAFemale</v>
      </c>
      <c r="E850">
        <v>73.525274518066794</v>
      </c>
      <c r="F850" s="37">
        <f>VLOOKUP(_xlfn.CONCAT(D850,0),'Appendix 4. 2020 IBGE LT'!$E$6:$M$1685,9,FALSE)</f>
        <v>77.162591919687657</v>
      </c>
      <c r="G850" s="37">
        <f>VLOOKUP(_xlfn.CONCAT(D850,0),'Appendix 3b. nax IBGE 2019'!$E$5:$M$1850,9,FALSE)</f>
        <v>76.954624978317995</v>
      </c>
      <c r="H850" s="239">
        <f>INDEX(Summary!$N$5:$Y$88,MATCH(_xlfn.CONCAT(D850,0),Summary!$N$5:$N$88,0),MATCH($H$3,Summary!$N$4:$Y$4,0))</f>
        <v>79.677652369701917</v>
      </c>
      <c r="I850" s="240">
        <f t="shared" si="54"/>
        <v>3.5384843888864863E-2</v>
      </c>
      <c r="J850" s="241">
        <f t="shared" si="55"/>
        <v>2.6016803607077272</v>
      </c>
      <c r="K850" s="242">
        <f t="shared" si="53"/>
        <v>76.126954878774526</v>
      </c>
      <c r="L850" s="241"/>
    </row>
    <row r="851" spans="1:12" x14ac:dyDescent="0.2">
      <c r="A851" t="s">
        <v>44</v>
      </c>
      <c r="B851" t="s">
        <v>48</v>
      </c>
      <c r="C851">
        <v>2007</v>
      </c>
      <c r="D851" t="str">
        <f t="shared" si="52"/>
        <v>PAFemale</v>
      </c>
      <c r="E851">
        <v>73.840076875680793</v>
      </c>
      <c r="F851" s="37">
        <f>VLOOKUP(_xlfn.CONCAT(D851,0),'Appendix 4. 2020 IBGE LT'!$E$6:$M$1685,9,FALSE)</f>
        <v>77.162591919687657</v>
      </c>
      <c r="G851" s="37">
        <f>VLOOKUP(_xlfn.CONCAT(D851,0),'Appendix 3b. nax IBGE 2019'!$E$5:$M$1850,9,FALSE)</f>
        <v>76.954624978317995</v>
      </c>
      <c r="H851" s="239">
        <f>INDEX(Summary!$N$5:$Y$88,MATCH(_xlfn.CONCAT(D851,0),Summary!$N$5:$N$88,0),MATCH($H$3,Summary!$N$4:$Y$4,0))</f>
        <v>79.677652369701917</v>
      </c>
      <c r="I851" s="240">
        <f t="shared" si="54"/>
        <v>3.5384843888864863E-2</v>
      </c>
      <c r="J851" s="241">
        <f t="shared" si="55"/>
        <v>2.6128195929877451</v>
      </c>
      <c r="K851" s="242">
        <f t="shared" si="53"/>
        <v>76.452896468668541</v>
      </c>
      <c r="L851" s="241"/>
    </row>
    <row r="852" spans="1:12" x14ac:dyDescent="0.2">
      <c r="A852" t="s">
        <v>44</v>
      </c>
      <c r="B852" t="s">
        <v>48</v>
      </c>
      <c r="C852">
        <v>2008</v>
      </c>
      <c r="D852" t="str">
        <f t="shared" si="52"/>
        <v>PAFemale</v>
      </c>
      <c r="E852">
        <v>74.144958353755499</v>
      </c>
      <c r="F852" s="37">
        <f>VLOOKUP(_xlfn.CONCAT(D852,0),'Appendix 4. 2020 IBGE LT'!$E$6:$M$1685,9,FALSE)</f>
        <v>77.162591919687657</v>
      </c>
      <c r="G852" s="37">
        <f>VLOOKUP(_xlfn.CONCAT(D852,0),'Appendix 3b. nax IBGE 2019'!$E$5:$M$1850,9,FALSE)</f>
        <v>76.954624978317995</v>
      </c>
      <c r="H852" s="239">
        <f>INDEX(Summary!$N$5:$Y$88,MATCH(_xlfn.CONCAT(D852,0),Summary!$N$5:$N$88,0),MATCH($H$3,Summary!$N$4:$Y$4,0))</f>
        <v>79.677652369701917</v>
      </c>
      <c r="I852" s="240">
        <f t="shared" si="54"/>
        <v>3.5384843888864863E-2</v>
      </c>
      <c r="J852" s="241">
        <f t="shared" si="55"/>
        <v>2.6236077764940249</v>
      </c>
      <c r="K852" s="242">
        <f t="shared" si="53"/>
        <v>76.768566130249525</v>
      </c>
      <c r="L852" s="241"/>
    </row>
    <row r="853" spans="1:12" x14ac:dyDescent="0.2">
      <c r="A853" t="s">
        <v>44</v>
      </c>
      <c r="B853" t="s">
        <v>48</v>
      </c>
      <c r="C853">
        <v>2009</v>
      </c>
      <c r="D853" t="str">
        <f t="shared" si="52"/>
        <v>PAFemale</v>
      </c>
      <c r="E853">
        <v>74.442884631715103</v>
      </c>
      <c r="F853" s="37">
        <f>VLOOKUP(_xlfn.CONCAT(D853,0),'Appendix 4. 2020 IBGE LT'!$E$6:$M$1685,9,FALSE)</f>
        <v>77.162591919687657</v>
      </c>
      <c r="G853" s="37">
        <f>VLOOKUP(_xlfn.CONCAT(D853,0),'Appendix 3b. nax IBGE 2019'!$E$5:$M$1850,9,FALSE)</f>
        <v>76.954624978317995</v>
      </c>
      <c r="H853" s="239">
        <f>INDEX(Summary!$N$5:$Y$88,MATCH(_xlfn.CONCAT(D853,0),Summary!$N$5:$N$88,0),MATCH($H$3,Summary!$N$4:$Y$4,0))</f>
        <v>79.677652369701917</v>
      </c>
      <c r="I853" s="240">
        <f t="shared" si="54"/>
        <v>3.5384843888864863E-2</v>
      </c>
      <c r="J853" s="241">
        <f t="shared" si="55"/>
        <v>2.6341498513300161</v>
      </c>
      <c r="K853" s="242">
        <f t="shared" si="53"/>
        <v>77.077034483045125</v>
      </c>
      <c r="L853" s="241"/>
    </row>
    <row r="854" spans="1:12" x14ac:dyDescent="0.2">
      <c r="A854" t="s">
        <v>44</v>
      </c>
      <c r="B854" t="s">
        <v>48</v>
      </c>
      <c r="C854">
        <v>2010</v>
      </c>
      <c r="D854" t="str">
        <f t="shared" si="52"/>
        <v>PAFemale</v>
      </c>
      <c r="E854">
        <v>74.732215657081795</v>
      </c>
      <c r="F854" s="37">
        <f>VLOOKUP(_xlfn.CONCAT(D854,0),'Appendix 4. 2020 IBGE LT'!$E$6:$M$1685,9,FALSE)</f>
        <v>77.162591919687657</v>
      </c>
      <c r="G854" s="37">
        <f>VLOOKUP(_xlfn.CONCAT(D854,0),'Appendix 3b. nax IBGE 2019'!$E$5:$M$1850,9,FALSE)</f>
        <v>76.954624978317995</v>
      </c>
      <c r="H854" s="239">
        <f>INDEX(Summary!$N$5:$Y$88,MATCH(_xlfn.CONCAT(D854,0),Summary!$N$5:$N$88,0),MATCH($H$3,Summary!$N$4:$Y$4,0))</f>
        <v>79.677652369701917</v>
      </c>
      <c r="I854" s="240">
        <f t="shared" si="54"/>
        <v>3.5384843888864863E-2</v>
      </c>
      <c r="J854" s="241">
        <f t="shared" si="55"/>
        <v>2.6443877844948216</v>
      </c>
      <c r="K854" s="242">
        <f t="shared" si="53"/>
        <v>77.37660344157662</v>
      </c>
      <c r="L854" s="241"/>
    </row>
    <row r="855" spans="1:12" x14ac:dyDescent="0.2">
      <c r="A855" t="s">
        <v>44</v>
      </c>
      <c r="B855" t="s">
        <v>48</v>
      </c>
      <c r="C855">
        <v>2011</v>
      </c>
      <c r="D855" t="str">
        <f t="shared" si="52"/>
        <v>PAFemale</v>
      </c>
      <c r="E855">
        <v>75.011843771215595</v>
      </c>
      <c r="F855" s="37">
        <f>VLOOKUP(_xlfn.CONCAT(D855,0),'Appendix 4. 2020 IBGE LT'!$E$6:$M$1685,9,FALSE)</f>
        <v>77.162591919687657</v>
      </c>
      <c r="G855" s="37">
        <f>VLOOKUP(_xlfn.CONCAT(D855,0),'Appendix 3b. nax IBGE 2019'!$E$5:$M$1850,9,FALSE)</f>
        <v>76.954624978317995</v>
      </c>
      <c r="H855" s="239">
        <f>INDEX(Summary!$N$5:$Y$88,MATCH(_xlfn.CONCAT(D855,0),Summary!$N$5:$N$88,0),MATCH($H$3,Summary!$N$4:$Y$4,0))</f>
        <v>79.677652369701917</v>
      </c>
      <c r="I855" s="240">
        <f t="shared" si="54"/>
        <v>3.5384843888864863E-2</v>
      </c>
      <c r="J855" s="241">
        <f t="shared" si="55"/>
        <v>2.654282381660384</v>
      </c>
      <c r="K855" s="242">
        <f t="shared" si="53"/>
        <v>77.666126152875975</v>
      </c>
      <c r="L855" s="241"/>
    </row>
    <row r="856" spans="1:12" x14ac:dyDescent="0.2">
      <c r="A856" t="s">
        <v>44</v>
      </c>
      <c r="B856" t="s">
        <v>48</v>
      </c>
      <c r="C856">
        <v>2012</v>
      </c>
      <c r="D856" t="str">
        <f t="shared" si="52"/>
        <v>PAFemale</v>
      </c>
      <c r="E856">
        <v>75.283050116393994</v>
      </c>
      <c r="F856" s="37">
        <f>VLOOKUP(_xlfn.CONCAT(D856,0),'Appendix 4. 2020 IBGE LT'!$E$6:$M$1685,9,FALSE)</f>
        <v>77.162591919687657</v>
      </c>
      <c r="G856" s="37">
        <f>VLOOKUP(_xlfn.CONCAT(D856,0),'Appendix 3b. nax IBGE 2019'!$E$5:$M$1850,9,FALSE)</f>
        <v>76.954624978317995</v>
      </c>
      <c r="H856" s="239">
        <f>INDEX(Summary!$N$5:$Y$88,MATCH(_xlfn.CONCAT(D856,0),Summary!$N$5:$N$88,0),MATCH($H$3,Summary!$N$4:$Y$4,0))</f>
        <v>79.677652369701917</v>
      </c>
      <c r="I856" s="240">
        <f t="shared" si="54"/>
        <v>3.5384843888864863E-2</v>
      </c>
      <c r="J856" s="241">
        <f t="shared" si="55"/>
        <v>2.6638789758461914</v>
      </c>
      <c r="K856" s="242">
        <f t="shared" si="53"/>
        <v>77.946929092240183</v>
      </c>
      <c r="L856" s="241"/>
    </row>
    <row r="857" spans="1:12" x14ac:dyDescent="0.2">
      <c r="A857" t="s">
        <v>44</v>
      </c>
      <c r="B857" t="s">
        <v>48</v>
      </c>
      <c r="C857">
        <v>2013</v>
      </c>
      <c r="D857" t="str">
        <f t="shared" si="52"/>
        <v>PAFemale</v>
      </c>
      <c r="E857">
        <v>75.545923620449798</v>
      </c>
      <c r="F857" s="37">
        <f>VLOOKUP(_xlfn.CONCAT(D857,0),'Appendix 4. 2020 IBGE LT'!$E$6:$M$1685,9,FALSE)</f>
        <v>77.162591919687657</v>
      </c>
      <c r="G857" s="37">
        <f>VLOOKUP(_xlfn.CONCAT(D857,0),'Appendix 3b. nax IBGE 2019'!$E$5:$M$1850,9,FALSE)</f>
        <v>76.954624978317995</v>
      </c>
      <c r="H857" s="239">
        <f>INDEX(Summary!$N$5:$Y$88,MATCH(_xlfn.CONCAT(D857,0),Summary!$N$5:$N$88,0),MATCH($H$3,Summary!$N$4:$Y$4,0))</f>
        <v>79.677652369701917</v>
      </c>
      <c r="I857" s="240">
        <f t="shared" si="54"/>
        <v>3.5384843888864863E-2</v>
      </c>
      <c r="J857" s="241">
        <f t="shared" si="55"/>
        <v>2.6731807137497245</v>
      </c>
      <c r="K857" s="242">
        <f t="shared" si="53"/>
        <v>78.219104334199528</v>
      </c>
      <c r="L857" s="241"/>
    </row>
    <row r="858" spans="1:12" x14ac:dyDescent="0.2">
      <c r="A858" t="s">
        <v>44</v>
      </c>
      <c r="B858" t="s">
        <v>48</v>
      </c>
      <c r="C858">
        <v>2014</v>
      </c>
      <c r="D858" t="str">
        <f t="shared" si="52"/>
        <v>PAFemale</v>
      </c>
      <c r="E858">
        <v>75.800566018002797</v>
      </c>
      <c r="F858" s="37">
        <f>VLOOKUP(_xlfn.CONCAT(D858,0),'Appendix 4. 2020 IBGE LT'!$E$6:$M$1685,9,FALSE)</f>
        <v>77.162591919687657</v>
      </c>
      <c r="G858" s="37">
        <f>VLOOKUP(_xlfn.CONCAT(D858,0),'Appendix 3b. nax IBGE 2019'!$E$5:$M$1850,9,FALSE)</f>
        <v>76.954624978317995</v>
      </c>
      <c r="H858" s="239">
        <f>INDEX(Summary!$N$5:$Y$88,MATCH(_xlfn.CONCAT(D858,0),Summary!$N$5:$N$88,0),MATCH($H$3,Summary!$N$4:$Y$4,0))</f>
        <v>79.677652369701917</v>
      </c>
      <c r="I858" s="240">
        <f t="shared" si="54"/>
        <v>3.5384843888864863E-2</v>
      </c>
      <c r="J858" s="241">
        <f t="shared" si="55"/>
        <v>2.682191195234624</v>
      </c>
      <c r="K858" s="242">
        <f t="shared" si="53"/>
        <v>78.48275721323742</v>
      </c>
      <c r="L858" s="241"/>
    </row>
    <row r="859" spans="1:12" x14ac:dyDescent="0.2">
      <c r="A859" t="s">
        <v>44</v>
      </c>
      <c r="B859" t="s">
        <v>48</v>
      </c>
      <c r="C859">
        <v>2015</v>
      </c>
      <c r="D859" t="str">
        <f t="shared" si="52"/>
        <v>PAFemale</v>
      </c>
      <c r="E859">
        <v>76.047090695021197</v>
      </c>
      <c r="F859" s="37">
        <f>VLOOKUP(_xlfn.CONCAT(D859,0),'Appendix 4. 2020 IBGE LT'!$E$6:$M$1685,9,FALSE)</f>
        <v>77.162591919687657</v>
      </c>
      <c r="G859" s="37">
        <f>VLOOKUP(_xlfn.CONCAT(D859,0),'Appendix 3b. nax IBGE 2019'!$E$5:$M$1850,9,FALSE)</f>
        <v>76.954624978317995</v>
      </c>
      <c r="H859" s="239">
        <f>INDEX(Summary!$N$5:$Y$88,MATCH(_xlfn.CONCAT(D859,0),Summary!$N$5:$N$88,0),MATCH($H$3,Summary!$N$4:$Y$4,0))</f>
        <v>79.677652369701917</v>
      </c>
      <c r="I859" s="240">
        <f t="shared" si="54"/>
        <v>3.5384843888864863E-2</v>
      </c>
      <c r="J859" s="241">
        <f t="shared" si="55"/>
        <v>2.6909144324456729</v>
      </c>
      <c r="K859" s="242">
        <f t="shared" si="53"/>
        <v>78.738005127466863</v>
      </c>
      <c r="L859" s="241"/>
    </row>
    <row r="860" spans="1:12" x14ac:dyDescent="0.2">
      <c r="A860" t="s">
        <v>44</v>
      </c>
      <c r="B860" t="s">
        <v>48</v>
      </c>
      <c r="C860">
        <v>2016</v>
      </c>
      <c r="D860" t="str">
        <f t="shared" si="52"/>
        <v>PAFemale</v>
      </c>
      <c r="E860">
        <v>76.285621553595803</v>
      </c>
      <c r="F860" s="37">
        <f>VLOOKUP(_xlfn.CONCAT(D860,0),'Appendix 4. 2020 IBGE LT'!$E$6:$M$1685,9,FALSE)</f>
        <v>77.162591919687657</v>
      </c>
      <c r="G860" s="37">
        <f>VLOOKUP(_xlfn.CONCAT(D860,0),'Appendix 3b. nax IBGE 2019'!$E$5:$M$1850,9,FALSE)</f>
        <v>76.954624978317995</v>
      </c>
      <c r="H860" s="239">
        <f>INDEX(Summary!$N$5:$Y$88,MATCH(_xlfn.CONCAT(D860,0),Summary!$N$5:$N$88,0),MATCH($H$3,Summary!$N$4:$Y$4,0))</f>
        <v>79.677652369701917</v>
      </c>
      <c r="I860" s="240">
        <f t="shared" si="54"/>
        <v>3.5384843888864863E-2</v>
      </c>
      <c r="J860" s="241">
        <f t="shared" si="55"/>
        <v>2.6993548096390123</v>
      </c>
      <c r="K860" s="242">
        <f t="shared" si="53"/>
        <v>78.984976363234821</v>
      </c>
      <c r="L860" s="241"/>
    </row>
    <row r="861" spans="1:12" x14ac:dyDescent="0.2">
      <c r="A861" t="s">
        <v>44</v>
      </c>
      <c r="B861" t="s">
        <v>48</v>
      </c>
      <c r="C861">
        <v>2017</v>
      </c>
      <c r="D861" t="str">
        <f t="shared" si="52"/>
        <v>PAFemale</v>
      </c>
      <c r="E861">
        <v>76.516291904739106</v>
      </c>
      <c r="F861" s="37">
        <f>VLOOKUP(_xlfn.CONCAT(D861,0),'Appendix 4. 2020 IBGE LT'!$E$6:$M$1685,9,FALSE)</f>
        <v>77.162591919687657</v>
      </c>
      <c r="G861" s="37">
        <f>VLOOKUP(_xlfn.CONCAT(D861,0),'Appendix 3b. nax IBGE 2019'!$E$5:$M$1850,9,FALSE)</f>
        <v>76.954624978317995</v>
      </c>
      <c r="H861" s="239">
        <f>INDEX(Summary!$N$5:$Y$88,MATCH(_xlfn.CONCAT(D861,0),Summary!$N$5:$N$88,0),MATCH($H$3,Summary!$N$4:$Y$4,0))</f>
        <v>79.677652369701917</v>
      </c>
      <c r="I861" s="240">
        <f t="shared" si="54"/>
        <v>3.5384843888864863E-2</v>
      </c>
      <c r="J861" s="241">
        <f t="shared" si="55"/>
        <v>2.7075170440040077</v>
      </c>
      <c r="K861" s="242">
        <f t="shared" si="53"/>
        <v>79.223808948743113</v>
      </c>
      <c r="L861" s="241"/>
    </row>
    <row r="862" spans="1:12" x14ac:dyDescent="0.2">
      <c r="A862" t="s">
        <v>44</v>
      </c>
      <c r="B862" t="s">
        <v>48</v>
      </c>
      <c r="C862">
        <v>2018</v>
      </c>
      <c r="D862" t="str">
        <f t="shared" si="52"/>
        <v>PAFemale</v>
      </c>
      <c r="E862">
        <v>76.739243395848504</v>
      </c>
      <c r="F862" s="37">
        <f>VLOOKUP(_xlfn.CONCAT(D862,0),'Appendix 4. 2020 IBGE LT'!$E$6:$M$1685,9,FALSE)</f>
        <v>77.162591919687657</v>
      </c>
      <c r="G862" s="37">
        <f>VLOOKUP(_xlfn.CONCAT(D862,0),'Appendix 3b. nax IBGE 2019'!$E$5:$M$1850,9,FALSE)</f>
        <v>76.954624978317995</v>
      </c>
      <c r="H862" s="239">
        <f>INDEX(Summary!$N$5:$Y$88,MATCH(_xlfn.CONCAT(D862,0),Summary!$N$5:$N$88,0),MATCH($H$3,Summary!$N$4:$Y$4,0))</f>
        <v>79.677652369701917</v>
      </c>
      <c r="I862" s="240">
        <f t="shared" si="54"/>
        <v>3.5384843888864863E-2</v>
      </c>
      <c r="J862" s="241">
        <f t="shared" si="55"/>
        <v>2.7154061477117031</v>
      </c>
      <c r="K862" s="242">
        <f t="shared" si="53"/>
        <v>79.454649543560208</v>
      </c>
      <c r="L862" s="241"/>
    </row>
    <row r="863" spans="1:12" x14ac:dyDescent="0.2">
      <c r="A863" t="s">
        <v>44</v>
      </c>
      <c r="B863" t="s">
        <v>48</v>
      </c>
      <c r="C863">
        <v>2019</v>
      </c>
      <c r="D863" t="str">
        <f t="shared" si="52"/>
        <v>PAFemale</v>
      </c>
      <c r="E863">
        <v>76.954624978317995</v>
      </c>
      <c r="F863" s="37">
        <f>VLOOKUP(_xlfn.CONCAT(D863,0),'Appendix 4. 2020 IBGE LT'!$E$6:$M$1685,9,FALSE)</f>
        <v>77.162591919687657</v>
      </c>
      <c r="G863" s="37">
        <f>VLOOKUP(_xlfn.CONCAT(D863,0),'Appendix 3b. nax IBGE 2019'!$E$5:$M$1850,9,FALSE)</f>
        <v>76.954624978317995</v>
      </c>
      <c r="H863" s="239">
        <f>INDEX(Summary!$N$5:$Y$88,MATCH(_xlfn.CONCAT(D863,0),Summary!$N$5:$N$88,0),MATCH($H$3,Summary!$N$4:$Y$4,0))</f>
        <v>79.677652369701917</v>
      </c>
      <c r="I863" s="240">
        <f t="shared" si="54"/>
        <v>3.5384843888864863E-2</v>
      </c>
      <c r="J863" s="241">
        <f t="shared" si="55"/>
        <v>2.7230273913839227</v>
      </c>
      <c r="K863" s="242">
        <f t="shared" si="53"/>
        <v>79.677652369701917</v>
      </c>
      <c r="L863" s="241"/>
    </row>
    <row r="864" spans="1:12" x14ac:dyDescent="0.2">
      <c r="A864" t="s">
        <v>44</v>
      </c>
      <c r="B864" t="s">
        <v>47</v>
      </c>
      <c r="C864">
        <v>2000</v>
      </c>
      <c r="D864" t="str">
        <f t="shared" si="52"/>
        <v>PAMale</v>
      </c>
      <c r="E864">
        <v>65.777974081813198</v>
      </c>
      <c r="F864" s="37">
        <f>VLOOKUP(_xlfn.CONCAT(D864,0),'Appendix 4. 2020 IBGE LT'!$E$6:$M$1685,9,FALSE)</f>
        <v>68.998018071985499</v>
      </c>
      <c r="G864" s="37">
        <f>VLOOKUP(_xlfn.CONCAT(D864,0),'Appendix 3b. nax IBGE 2019'!$E$5:$M$1850,9,FALSE)</f>
        <v>68.851646032484254</v>
      </c>
      <c r="H864" s="239">
        <f>INDEX(Summary!$N$5:$Y$88,MATCH(_xlfn.CONCAT(D864,0),Summary!$N$5:$N$88,0),MATCH($H$3,Summary!$N$4:$Y$4,0))</f>
        <v>72.563683915569612</v>
      </c>
      <c r="I864" s="240">
        <f t="shared" si="54"/>
        <v>5.3913567750203333E-2</v>
      </c>
      <c r="J864" s="241">
        <f t="shared" si="55"/>
        <v>3.5463252621309547</v>
      </c>
      <c r="K864" s="242">
        <f t="shared" si="53"/>
        <v>69.324299343944148</v>
      </c>
      <c r="L864" s="241"/>
    </row>
    <row r="865" spans="1:12" x14ac:dyDescent="0.2">
      <c r="A865" t="s">
        <v>44</v>
      </c>
      <c r="B865" t="s">
        <v>47</v>
      </c>
      <c r="C865">
        <v>2001</v>
      </c>
      <c r="D865" t="str">
        <f t="shared" si="52"/>
        <v>PAMale</v>
      </c>
      <c r="E865">
        <v>65.9513489376221</v>
      </c>
      <c r="F865" s="37">
        <f>VLOOKUP(_xlfn.CONCAT(D865,0),'Appendix 4. 2020 IBGE LT'!$E$6:$M$1685,9,FALSE)</f>
        <v>68.998018071985499</v>
      </c>
      <c r="G865" s="37">
        <f>VLOOKUP(_xlfn.CONCAT(D865,0),'Appendix 3b. nax IBGE 2019'!$E$5:$M$1850,9,FALSE)</f>
        <v>68.851646032484254</v>
      </c>
      <c r="H865" s="239">
        <f>INDEX(Summary!$N$5:$Y$88,MATCH(_xlfn.CONCAT(D865,0),Summary!$N$5:$N$88,0),MATCH($H$3,Summary!$N$4:$Y$4,0))</f>
        <v>72.563683915569612</v>
      </c>
      <c r="I865" s="240">
        <f t="shared" si="54"/>
        <v>5.3913567750203333E-2</v>
      </c>
      <c r="J865" s="241">
        <f t="shared" si="55"/>
        <v>3.5556725191657899</v>
      </c>
      <c r="K865" s="242">
        <f t="shared" si="53"/>
        <v>69.507021456787896</v>
      </c>
      <c r="L865" s="241"/>
    </row>
    <row r="866" spans="1:12" x14ac:dyDescent="0.2">
      <c r="A866" t="s">
        <v>44</v>
      </c>
      <c r="B866" t="s">
        <v>47</v>
      </c>
      <c r="C866">
        <v>2002</v>
      </c>
      <c r="D866" t="str">
        <f t="shared" si="52"/>
        <v>PAMale</v>
      </c>
      <c r="E866">
        <v>66.124888349168998</v>
      </c>
      <c r="F866" s="37">
        <f>VLOOKUP(_xlfn.CONCAT(D866,0),'Appendix 4. 2020 IBGE LT'!$E$6:$M$1685,9,FALSE)</f>
        <v>68.998018071985499</v>
      </c>
      <c r="G866" s="37">
        <f>VLOOKUP(_xlfn.CONCAT(D866,0),'Appendix 3b. nax IBGE 2019'!$E$5:$M$1850,9,FALSE)</f>
        <v>68.851646032484254</v>
      </c>
      <c r="H866" s="239">
        <f>INDEX(Summary!$N$5:$Y$88,MATCH(_xlfn.CONCAT(D866,0),Summary!$N$5:$N$88,0),MATCH($H$3,Summary!$N$4:$Y$4,0))</f>
        <v>72.563683915569612</v>
      </c>
      <c r="I866" s="240">
        <f t="shared" si="54"/>
        <v>5.3913567750203333E-2</v>
      </c>
      <c r="J866" s="241">
        <f t="shared" si="55"/>
        <v>3.5650286479875537</v>
      </c>
      <c r="K866" s="242">
        <f t="shared" si="53"/>
        <v>69.689916997156558</v>
      </c>
      <c r="L866" s="241"/>
    </row>
    <row r="867" spans="1:12" x14ac:dyDescent="0.2">
      <c r="A867" t="s">
        <v>44</v>
      </c>
      <c r="B867" t="s">
        <v>47</v>
      </c>
      <c r="C867">
        <v>2003</v>
      </c>
      <c r="D867" t="str">
        <f t="shared" si="52"/>
        <v>PAMale</v>
      </c>
      <c r="E867">
        <v>66.296609367548797</v>
      </c>
      <c r="F867" s="37">
        <f>VLOOKUP(_xlfn.CONCAT(D867,0),'Appendix 4. 2020 IBGE LT'!$E$6:$M$1685,9,FALSE)</f>
        <v>68.998018071985499</v>
      </c>
      <c r="G867" s="37">
        <f>VLOOKUP(_xlfn.CONCAT(D867,0),'Appendix 3b. nax IBGE 2019'!$E$5:$M$1850,9,FALSE)</f>
        <v>68.851646032484254</v>
      </c>
      <c r="H867" s="239">
        <f>INDEX(Summary!$N$5:$Y$88,MATCH(_xlfn.CONCAT(D867,0),Summary!$N$5:$N$88,0),MATCH($H$3,Summary!$N$4:$Y$4,0))</f>
        <v>72.563683915569612</v>
      </c>
      <c r="I867" s="240">
        <f t="shared" si="54"/>
        <v>5.3913567750203333E-2</v>
      </c>
      <c r="J867" s="241">
        <f t="shared" si="55"/>
        <v>3.574286740746107</v>
      </c>
      <c r="K867" s="242">
        <f t="shared" si="53"/>
        <v>69.8708961082949</v>
      </c>
      <c r="L867" s="241"/>
    </row>
    <row r="868" spans="1:12" x14ac:dyDescent="0.2">
      <c r="A868" t="s">
        <v>44</v>
      </c>
      <c r="B868" t="s">
        <v>47</v>
      </c>
      <c r="C868">
        <v>2004</v>
      </c>
      <c r="D868" t="str">
        <f t="shared" si="52"/>
        <v>PAMale</v>
      </c>
      <c r="E868">
        <v>66.467133498470901</v>
      </c>
      <c r="F868" s="37">
        <f>VLOOKUP(_xlfn.CONCAT(D868,0),'Appendix 4. 2020 IBGE LT'!$E$6:$M$1685,9,FALSE)</f>
        <v>68.998018071985499</v>
      </c>
      <c r="G868" s="37">
        <f>VLOOKUP(_xlfn.CONCAT(D868,0),'Appendix 3b. nax IBGE 2019'!$E$5:$M$1850,9,FALSE)</f>
        <v>68.851646032484254</v>
      </c>
      <c r="H868" s="239">
        <f>INDEX(Summary!$N$5:$Y$88,MATCH(_xlfn.CONCAT(D868,0),Summary!$N$5:$N$88,0),MATCH($H$3,Summary!$N$4:$Y$4,0))</f>
        <v>72.563683915569612</v>
      </c>
      <c r="I868" s="240">
        <f t="shared" si="54"/>
        <v>5.3913567750203333E-2</v>
      </c>
      <c r="J868" s="241">
        <f t="shared" si="55"/>
        <v>3.5834803050316202</v>
      </c>
      <c r="K868" s="242">
        <f t="shared" si="53"/>
        <v>70.050613803502515</v>
      </c>
      <c r="L868" s="241"/>
    </row>
    <row r="869" spans="1:12" x14ac:dyDescent="0.2">
      <c r="A869" t="s">
        <v>44</v>
      </c>
      <c r="B869" t="s">
        <v>47</v>
      </c>
      <c r="C869">
        <v>2005</v>
      </c>
      <c r="D869" t="str">
        <f t="shared" si="52"/>
        <v>PAMale</v>
      </c>
      <c r="E869">
        <v>66.636425916016194</v>
      </c>
      <c r="F869" s="37">
        <f>VLOOKUP(_xlfn.CONCAT(D869,0),'Appendix 4. 2020 IBGE LT'!$E$6:$M$1685,9,FALSE)</f>
        <v>68.998018071985499</v>
      </c>
      <c r="G869" s="37">
        <f>VLOOKUP(_xlfn.CONCAT(D869,0),'Appendix 3b. nax IBGE 2019'!$E$5:$M$1850,9,FALSE)</f>
        <v>68.851646032484254</v>
      </c>
      <c r="H869" s="239">
        <f>INDEX(Summary!$N$5:$Y$88,MATCH(_xlfn.CONCAT(D869,0),Summary!$N$5:$N$88,0),MATCH($H$3,Summary!$N$4:$Y$4,0))</f>
        <v>72.563683915569612</v>
      </c>
      <c r="I869" s="240">
        <f t="shared" si="54"/>
        <v>5.3913567750203333E-2</v>
      </c>
      <c r="J869" s="241">
        <f t="shared" si="55"/>
        <v>3.5926074632545442</v>
      </c>
      <c r="K869" s="242">
        <f t="shared" si="53"/>
        <v>70.229033379270732</v>
      </c>
      <c r="L869" s="241"/>
    </row>
    <row r="870" spans="1:12" x14ac:dyDescent="0.2">
      <c r="A870" t="s">
        <v>44</v>
      </c>
      <c r="B870" t="s">
        <v>47</v>
      </c>
      <c r="C870">
        <v>2006</v>
      </c>
      <c r="D870" t="str">
        <f t="shared" si="52"/>
        <v>PAMale</v>
      </c>
      <c r="E870">
        <v>66.804447264414193</v>
      </c>
      <c r="F870" s="37">
        <f>VLOOKUP(_xlfn.CONCAT(D870,0),'Appendix 4. 2020 IBGE LT'!$E$6:$M$1685,9,FALSE)</f>
        <v>68.998018071985499</v>
      </c>
      <c r="G870" s="37">
        <f>VLOOKUP(_xlfn.CONCAT(D870,0),'Appendix 3b. nax IBGE 2019'!$E$5:$M$1850,9,FALSE)</f>
        <v>68.851646032484254</v>
      </c>
      <c r="H870" s="239">
        <f>INDEX(Summary!$N$5:$Y$88,MATCH(_xlfn.CONCAT(D870,0),Summary!$N$5:$N$88,0),MATCH($H$3,Summary!$N$4:$Y$4,0))</f>
        <v>72.563683915569612</v>
      </c>
      <c r="I870" s="240">
        <f t="shared" si="54"/>
        <v>5.3913567750203333E-2</v>
      </c>
      <c r="J870" s="241">
        <f t="shared" si="55"/>
        <v>3.6016660936048801</v>
      </c>
      <c r="K870" s="242">
        <f t="shared" si="53"/>
        <v>70.40611335801907</v>
      </c>
      <c r="L870" s="241"/>
    </row>
    <row r="871" spans="1:12" x14ac:dyDescent="0.2">
      <c r="A871" t="s">
        <v>44</v>
      </c>
      <c r="B871" t="s">
        <v>47</v>
      </c>
      <c r="C871">
        <v>2007</v>
      </c>
      <c r="D871" t="str">
        <f t="shared" si="52"/>
        <v>PAMale</v>
      </c>
      <c r="E871">
        <v>66.971153956763303</v>
      </c>
      <c r="F871" s="37">
        <f>VLOOKUP(_xlfn.CONCAT(D871,0),'Appendix 4. 2020 IBGE LT'!$E$6:$M$1685,9,FALSE)</f>
        <v>68.998018071985499</v>
      </c>
      <c r="G871" s="37">
        <f>VLOOKUP(_xlfn.CONCAT(D871,0),'Appendix 3b. nax IBGE 2019'!$E$5:$M$1850,9,FALSE)</f>
        <v>68.851646032484254</v>
      </c>
      <c r="H871" s="239">
        <f>INDEX(Summary!$N$5:$Y$88,MATCH(_xlfn.CONCAT(D871,0),Summary!$N$5:$N$88,0),MATCH($H$3,Summary!$N$4:$Y$4,0))</f>
        <v>72.563683915569612</v>
      </c>
      <c r="I871" s="240">
        <f t="shared" si="54"/>
        <v>5.3913567750203333E-2</v>
      </c>
      <c r="J871" s="241">
        <f t="shared" si="55"/>
        <v>3.6106538461572564</v>
      </c>
      <c r="K871" s="242">
        <f t="shared" si="53"/>
        <v>70.581807802920565</v>
      </c>
      <c r="L871" s="241"/>
    </row>
    <row r="872" spans="1:12" x14ac:dyDescent="0.2">
      <c r="A872" t="s">
        <v>44</v>
      </c>
      <c r="B872" t="s">
        <v>47</v>
      </c>
      <c r="C872">
        <v>2008</v>
      </c>
      <c r="D872" t="str">
        <f t="shared" si="52"/>
        <v>PAMale</v>
      </c>
      <c r="E872">
        <v>67.136498954711797</v>
      </c>
      <c r="F872" s="37">
        <f>VLOOKUP(_xlfn.CONCAT(D872,0),'Appendix 4. 2020 IBGE LT'!$E$6:$M$1685,9,FALSE)</f>
        <v>68.998018071985499</v>
      </c>
      <c r="G872" s="37">
        <f>VLOOKUP(_xlfn.CONCAT(D872,0),'Appendix 3b. nax IBGE 2019'!$E$5:$M$1850,9,FALSE)</f>
        <v>68.851646032484254</v>
      </c>
      <c r="H872" s="239">
        <f>INDEX(Summary!$N$5:$Y$88,MATCH(_xlfn.CONCAT(D872,0),Summary!$N$5:$N$88,0),MATCH($H$3,Summary!$N$4:$Y$4,0))</f>
        <v>72.563683915569612</v>
      </c>
      <c r="I872" s="240">
        <f t="shared" si="54"/>
        <v>5.3913567750203333E-2</v>
      </c>
      <c r="J872" s="241">
        <f t="shared" si="55"/>
        <v>3.6195681849063095</v>
      </c>
      <c r="K872" s="242">
        <f t="shared" si="53"/>
        <v>70.756067139618111</v>
      </c>
      <c r="L872" s="241"/>
    </row>
    <row r="873" spans="1:12" x14ac:dyDescent="0.2">
      <c r="A873" t="s">
        <v>44</v>
      </c>
      <c r="B873" t="s">
        <v>47</v>
      </c>
      <c r="C873">
        <v>2009</v>
      </c>
      <c r="D873" t="str">
        <f t="shared" si="52"/>
        <v>PAMale</v>
      </c>
      <c r="E873">
        <v>67.299679619359296</v>
      </c>
      <c r="F873" s="37">
        <f>VLOOKUP(_xlfn.CONCAT(D873,0),'Appendix 4. 2020 IBGE LT'!$E$6:$M$1685,9,FALSE)</f>
        <v>68.998018071985499</v>
      </c>
      <c r="G873" s="37">
        <f>VLOOKUP(_xlfn.CONCAT(D873,0),'Appendix 3b. nax IBGE 2019'!$E$5:$M$1850,9,FALSE)</f>
        <v>68.851646032484254</v>
      </c>
      <c r="H873" s="239">
        <f>INDEX(Summary!$N$5:$Y$88,MATCH(_xlfn.CONCAT(D873,0),Summary!$N$5:$N$88,0),MATCH($H$3,Summary!$N$4:$Y$4,0))</f>
        <v>72.563683915569612</v>
      </c>
      <c r="I873" s="240">
        <f t="shared" si="54"/>
        <v>5.3913567750203333E-2</v>
      </c>
      <c r="J873" s="241">
        <f t="shared" si="55"/>
        <v>3.628365836725306</v>
      </c>
      <c r="K873" s="242">
        <f t="shared" si="53"/>
        <v>70.928045456084604</v>
      </c>
      <c r="L873" s="241"/>
    </row>
    <row r="874" spans="1:12" x14ac:dyDescent="0.2">
      <c r="A874" t="s">
        <v>44</v>
      </c>
      <c r="B874" t="s">
        <v>47</v>
      </c>
      <c r="C874">
        <v>2010</v>
      </c>
      <c r="D874" t="str">
        <f t="shared" si="52"/>
        <v>PAMale</v>
      </c>
      <c r="E874">
        <v>67.4629061181802</v>
      </c>
      <c r="F874" s="37">
        <f>VLOOKUP(_xlfn.CONCAT(D874,0),'Appendix 4. 2020 IBGE LT'!$E$6:$M$1685,9,FALSE)</f>
        <v>68.998018071985499</v>
      </c>
      <c r="G874" s="37">
        <f>VLOOKUP(_xlfn.CONCAT(D874,0),'Appendix 3b. nax IBGE 2019'!$E$5:$M$1850,9,FALSE)</f>
        <v>68.851646032484254</v>
      </c>
      <c r="H874" s="239">
        <f>INDEX(Summary!$N$5:$Y$88,MATCH(_xlfn.CONCAT(D874,0),Summary!$N$5:$N$88,0),MATCH($H$3,Summary!$N$4:$Y$4,0))</f>
        <v>72.563683915569612</v>
      </c>
      <c r="I874" s="240">
        <f t="shared" si="54"/>
        <v>5.3913567750203333E-2</v>
      </c>
      <c r="J874" s="241">
        <f t="shared" si="55"/>
        <v>3.6371659596281152</v>
      </c>
      <c r="K874" s="242">
        <f t="shared" si="53"/>
        <v>71.100072077808321</v>
      </c>
      <c r="L874" s="241"/>
    </row>
    <row r="875" spans="1:12" x14ac:dyDescent="0.2">
      <c r="A875" t="s">
        <v>44</v>
      </c>
      <c r="B875" t="s">
        <v>47</v>
      </c>
      <c r="C875">
        <v>2011</v>
      </c>
      <c r="D875" t="str">
        <f t="shared" si="52"/>
        <v>PAMale</v>
      </c>
      <c r="E875">
        <v>67.623836214789705</v>
      </c>
      <c r="F875" s="37">
        <f>VLOOKUP(_xlfn.CONCAT(D875,0),'Appendix 4. 2020 IBGE LT'!$E$6:$M$1685,9,FALSE)</f>
        <v>68.998018071985499</v>
      </c>
      <c r="G875" s="37">
        <f>VLOOKUP(_xlfn.CONCAT(D875,0),'Appendix 3b. nax IBGE 2019'!$E$5:$M$1850,9,FALSE)</f>
        <v>68.851646032484254</v>
      </c>
      <c r="H875" s="239">
        <f>INDEX(Summary!$N$5:$Y$88,MATCH(_xlfn.CONCAT(D875,0),Summary!$N$5:$N$88,0),MATCH($H$3,Summary!$N$4:$Y$4,0))</f>
        <v>72.563683915569612</v>
      </c>
      <c r="I875" s="240">
        <f t="shared" si="54"/>
        <v>5.3913567750203333E-2</v>
      </c>
      <c r="J875" s="241">
        <f t="shared" si="55"/>
        <v>3.6458422752947186</v>
      </c>
      <c r="K875" s="242">
        <f t="shared" si="53"/>
        <v>71.269678490084431</v>
      </c>
      <c r="L875" s="241"/>
    </row>
    <row r="876" spans="1:12" x14ac:dyDescent="0.2">
      <c r="A876" t="s">
        <v>44</v>
      </c>
      <c r="B876" t="s">
        <v>47</v>
      </c>
      <c r="C876">
        <v>2012</v>
      </c>
      <c r="D876" t="str">
        <f t="shared" si="52"/>
        <v>PAMale</v>
      </c>
      <c r="E876">
        <v>67.783002533484705</v>
      </c>
      <c r="F876" s="37">
        <f>VLOOKUP(_xlfn.CONCAT(D876,0),'Appendix 4. 2020 IBGE LT'!$E$6:$M$1685,9,FALSE)</f>
        <v>68.998018071985499</v>
      </c>
      <c r="G876" s="37">
        <f>VLOOKUP(_xlfn.CONCAT(D876,0),'Appendix 3b. nax IBGE 2019'!$E$5:$M$1850,9,FALSE)</f>
        <v>68.851646032484254</v>
      </c>
      <c r="H876" s="239">
        <f>INDEX(Summary!$N$5:$Y$88,MATCH(_xlfn.CONCAT(D876,0),Summary!$N$5:$N$88,0),MATCH($H$3,Summary!$N$4:$Y$4,0))</f>
        <v>72.563683915569612</v>
      </c>
      <c r="I876" s="240">
        <f t="shared" si="54"/>
        <v>5.3913567750203333E-2</v>
      </c>
      <c r="J876" s="241">
        <f t="shared" si="55"/>
        <v>3.6544234994012319</v>
      </c>
      <c r="K876" s="242">
        <f t="shared" si="53"/>
        <v>71.437426032885938</v>
      </c>
      <c r="L876" s="241"/>
    </row>
    <row r="877" spans="1:12" x14ac:dyDescent="0.2">
      <c r="A877" t="s">
        <v>44</v>
      </c>
      <c r="B877" t="s">
        <v>47</v>
      </c>
      <c r="C877">
        <v>2013</v>
      </c>
      <c r="D877" t="str">
        <f t="shared" si="52"/>
        <v>PAMale</v>
      </c>
      <c r="E877">
        <v>67.940436745111398</v>
      </c>
      <c r="F877" s="37">
        <f>VLOOKUP(_xlfn.CONCAT(D877,0),'Appendix 4. 2020 IBGE LT'!$E$6:$M$1685,9,FALSE)</f>
        <v>68.998018071985499</v>
      </c>
      <c r="G877" s="37">
        <f>VLOOKUP(_xlfn.CONCAT(D877,0),'Appendix 3b. nax IBGE 2019'!$E$5:$M$1850,9,FALSE)</f>
        <v>68.851646032484254</v>
      </c>
      <c r="H877" s="239">
        <f>INDEX(Summary!$N$5:$Y$88,MATCH(_xlfn.CONCAT(D877,0),Summary!$N$5:$N$88,0),MATCH($H$3,Summary!$N$4:$Y$4,0))</f>
        <v>72.563683915569612</v>
      </c>
      <c r="I877" s="240">
        <f t="shared" si="54"/>
        <v>5.3913567750203333E-2</v>
      </c>
      <c r="J877" s="241">
        <f t="shared" si="55"/>
        <v>3.6629113394359671</v>
      </c>
      <c r="K877" s="242">
        <f t="shared" si="53"/>
        <v>71.603348084547363</v>
      </c>
      <c r="L877" s="241"/>
    </row>
    <row r="878" spans="1:12" x14ac:dyDescent="0.2">
      <c r="A878" t="s">
        <v>44</v>
      </c>
      <c r="B878" t="s">
        <v>47</v>
      </c>
      <c r="C878">
        <v>2014</v>
      </c>
      <c r="D878" t="str">
        <f t="shared" si="52"/>
        <v>PAMale</v>
      </c>
      <c r="E878">
        <v>68.096711548216504</v>
      </c>
      <c r="F878" s="37">
        <f>VLOOKUP(_xlfn.CONCAT(D878,0),'Appendix 4. 2020 IBGE LT'!$E$6:$M$1685,9,FALSE)</f>
        <v>68.998018071985499</v>
      </c>
      <c r="G878" s="37">
        <f>VLOOKUP(_xlfn.CONCAT(D878,0),'Appendix 3b. nax IBGE 2019'!$E$5:$M$1850,9,FALSE)</f>
        <v>68.851646032484254</v>
      </c>
      <c r="H878" s="239">
        <f>INDEX(Summary!$N$5:$Y$88,MATCH(_xlfn.CONCAT(D878,0),Summary!$N$5:$N$88,0),MATCH($H$3,Summary!$N$4:$Y$4,0))</f>
        <v>72.563683915569612</v>
      </c>
      <c r="I878" s="240">
        <f t="shared" si="54"/>
        <v>5.3913567750203333E-2</v>
      </c>
      <c r="J878" s="241">
        <f t="shared" si="55"/>
        <v>3.671336671620824</v>
      </c>
      <c r="K878" s="242">
        <f t="shared" si="53"/>
        <v>71.768048219837326</v>
      </c>
      <c r="L878" s="241"/>
    </row>
    <row r="879" spans="1:12" x14ac:dyDescent="0.2">
      <c r="A879" t="s">
        <v>44</v>
      </c>
      <c r="B879" t="s">
        <v>47</v>
      </c>
      <c r="C879">
        <v>2015</v>
      </c>
      <c r="D879" t="str">
        <f t="shared" si="52"/>
        <v>PAMale</v>
      </c>
      <c r="E879">
        <v>68.249963228131307</v>
      </c>
      <c r="F879" s="37">
        <f>VLOOKUP(_xlfn.CONCAT(D879,0),'Appendix 4. 2020 IBGE LT'!$E$6:$M$1685,9,FALSE)</f>
        <v>68.998018071985499</v>
      </c>
      <c r="G879" s="37">
        <f>VLOOKUP(_xlfn.CONCAT(D879,0),'Appendix 3b. nax IBGE 2019'!$E$5:$M$1850,9,FALSE)</f>
        <v>68.851646032484254</v>
      </c>
      <c r="H879" s="239">
        <f>INDEX(Summary!$N$5:$Y$88,MATCH(_xlfn.CONCAT(D879,0),Summary!$N$5:$N$88,0),MATCH($H$3,Summary!$N$4:$Y$4,0))</f>
        <v>72.563683915569612</v>
      </c>
      <c r="I879" s="240">
        <f t="shared" si="54"/>
        <v>5.3913567750203333E-2</v>
      </c>
      <c r="J879" s="241">
        <f t="shared" si="55"/>
        <v>3.6795990164487433</v>
      </c>
      <c r="K879" s="242">
        <f t="shared" si="53"/>
        <v>71.929562244580055</v>
      </c>
      <c r="L879" s="241"/>
    </row>
    <row r="880" spans="1:12" x14ac:dyDescent="0.2">
      <c r="A880" t="s">
        <v>44</v>
      </c>
      <c r="B880" t="s">
        <v>47</v>
      </c>
      <c r="C880">
        <v>2016</v>
      </c>
      <c r="D880" t="str">
        <f t="shared" si="52"/>
        <v>PAMale</v>
      </c>
      <c r="E880">
        <v>68.402608243846302</v>
      </c>
      <c r="F880" s="37">
        <f>VLOOKUP(_xlfn.CONCAT(D880,0),'Appendix 4. 2020 IBGE LT'!$E$6:$M$1685,9,FALSE)</f>
        <v>68.998018071985499</v>
      </c>
      <c r="G880" s="37">
        <f>VLOOKUP(_xlfn.CONCAT(D880,0),'Appendix 3b. nax IBGE 2019'!$E$5:$M$1850,9,FALSE)</f>
        <v>68.851646032484254</v>
      </c>
      <c r="H880" s="239">
        <f>INDEX(Summary!$N$5:$Y$88,MATCH(_xlfn.CONCAT(D880,0),Summary!$N$5:$N$88,0),MATCH($H$3,Summary!$N$4:$Y$4,0))</f>
        <v>72.563683915569612</v>
      </c>
      <c r="I880" s="240">
        <f t="shared" si="54"/>
        <v>5.3913567750203333E-2</v>
      </c>
      <c r="J880" s="241">
        <f t="shared" si="55"/>
        <v>3.6878286538452247</v>
      </c>
      <c r="K880" s="242">
        <f t="shared" si="53"/>
        <v>72.090436897691532</v>
      </c>
      <c r="L880" s="241"/>
    </row>
    <row r="881" spans="1:12" x14ac:dyDescent="0.2">
      <c r="A881" t="s">
        <v>44</v>
      </c>
      <c r="B881" t="s">
        <v>47</v>
      </c>
      <c r="C881">
        <v>2017</v>
      </c>
      <c r="D881" t="str">
        <f t="shared" si="52"/>
        <v>PAMale</v>
      </c>
      <c r="E881">
        <v>68.553357893591595</v>
      </c>
      <c r="F881" s="37">
        <f>VLOOKUP(_xlfn.CONCAT(D881,0),'Appendix 4. 2020 IBGE LT'!$E$6:$M$1685,9,FALSE)</f>
        <v>68.998018071985499</v>
      </c>
      <c r="G881" s="37">
        <f>VLOOKUP(_xlfn.CONCAT(D881,0),'Appendix 3b. nax IBGE 2019'!$E$5:$M$1850,9,FALSE)</f>
        <v>68.851646032484254</v>
      </c>
      <c r="H881" s="239">
        <f>INDEX(Summary!$N$5:$Y$88,MATCH(_xlfn.CONCAT(D881,0),Summary!$N$5:$N$88,0),MATCH($H$3,Summary!$N$4:$Y$4,0))</f>
        <v>72.563683915569612</v>
      </c>
      <c r="I881" s="240">
        <f t="shared" si="54"/>
        <v>5.3913567750203333E-2</v>
      </c>
      <c r="J881" s="241">
        <f t="shared" si="55"/>
        <v>3.6959561053000871</v>
      </c>
      <c r="K881" s="242">
        <f t="shared" si="53"/>
        <v>72.249313998891679</v>
      </c>
      <c r="L881" s="241"/>
    </row>
    <row r="882" spans="1:12" x14ac:dyDescent="0.2">
      <c r="A882" t="s">
        <v>44</v>
      </c>
      <c r="B882" t="s">
        <v>47</v>
      </c>
      <c r="C882">
        <v>2018</v>
      </c>
      <c r="D882" t="str">
        <f t="shared" si="52"/>
        <v>PAMale</v>
      </c>
      <c r="E882">
        <v>68.702480453784105</v>
      </c>
      <c r="F882" s="37">
        <f>VLOOKUP(_xlfn.CONCAT(D882,0),'Appendix 4. 2020 IBGE LT'!$E$6:$M$1685,9,FALSE)</f>
        <v>68.998018071985499</v>
      </c>
      <c r="G882" s="37">
        <f>VLOOKUP(_xlfn.CONCAT(D882,0),'Appendix 3b. nax IBGE 2019'!$E$5:$M$1850,9,FALSE)</f>
        <v>68.851646032484254</v>
      </c>
      <c r="H882" s="239">
        <f>INDEX(Summary!$N$5:$Y$88,MATCH(_xlfn.CONCAT(D882,0),Summary!$N$5:$N$88,0),MATCH($H$3,Summary!$N$4:$Y$4,0))</f>
        <v>72.563683915569612</v>
      </c>
      <c r="I882" s="240">
        <f t="shared" si="54"/>
        <v>5.3913567750203333E-2</v>
      </c>
      <c r="J882" s="241">
        <f t="shared" si="55"/>
        <v>3.7039958345521096</v>
      </c>
      <c r="K882" s="242">
        <f t="shared" si="53"/>
        <v>72.406476288336208</v>
      </c>
      <c r="L882" s="241"/>
    </row>
    <row r="883" spans="1:12" x14ac:dyDescent="0.2">
      <c r="A883" t="s">
        <v>44</v>
      </c>
      <c r="B883" t="s">
        <v>47</v>
      </c>
      <c r="C883">
        <v>2019</v>
      </c>
      <c r="D883" t="str">
        <f t="shared" si="52"/>
        <v>PAMale</v>
      </c>
      <c r="E883">
        <v>68.851646032484197</v>
      </c>
      <c r="F883" s="37">
        <f>VLOOKUP(_xlfn.CONCAT(D883,0),'Appendix 4. 2020 IBGE LT'!$E$6:$M$1685,9,FALSE)</f>
        <v>68.998018071985499</v>
      </c>
      <c r="G883" s="37">
        <f>VLOOKUP(_xlfn.CONCAT(D883,0),'Appendix 3b. nax IBGE 2019'!$E$5:$M$1850,9,FALSE)</f>
        <v>68.851646032484254</v>
      </c>
      <c r="H883" s="239">
        <f>INDEX(Summary!$N$5:$Y$88,MATCH(_xlfn.CONCAT(D883,0),Summary!$N$5:$N$88,0),MATCH($H$3,Summary!$N$4:$Y$4,0))</f>
        <v>72.563683915569612</v>
      </c>
      <c r="I883" s="240">
        <f t="shared" si="54"/>
        <v>5.3913567750203333E-2</v>
      </c>
      <c r="J883" s="241">
        <f t="shared" si="55"/>
        <v>3.7120378830853551</v>
      </c>
      <c r="K883" s="242">
        <f t="shared" si="53"/>
        <v>72.563683915569555</v>
      </c>
      <c r="L883" s="241"/>
    </row>
    <row r="884" spans="1:12" x14ac:dyDescent="0.2">
      <c r="A884" t="s">
        <v>44</v>
      </c>
      <c r="B884" t="s">
        <v>3</v>
      </c>
      <c r="C884">
        <v>2000</v>
      </c>
      <c r="D884" t="str">
        <f t="shared" si="52"/>
        <v>PATotal</v>
      </c>
      <c r="E884">
        <v>68.430990263312395</v>
      </c>
      <c r="F884" s="37">
        <f>VLOOKUP(_xlfn.CONCAT(D884,0),'Appendix 4. 2020 IBGE LT'!$E$6:$M$1685,9,FALSE)</f>
        <v>72.8325324001692</v>
      </c>
      <c r="G884" s="37">
        <f>VLOOKUP(_xlfn.CONCAT(D884,0),'Appendix 3b. nax IBGE 2019'!$E$5:$M$1850,9,FALSE)</f>
        <v>72.65648983771284</v>
      </c>
      <c r="H884" s="239">
        <f>INDEX(Summary!$N$5:$Y$88,MATCH(_xlfn.CONCAT(D884,0),Summary!$N$5:$N$88,0),MATCH($H$3,Summary!$N$4:$Y$4,0))</f>
        <v>75.968361308677189</v>
      </c>
      <c r="I884" s="240">
        <f t="shared" si="54"/>
        <v>4.5582596659456277E-2</v>
      </c>
      <c r="J884" s="241">
        <f t="shared" si="55"/>
        <v>3.1192622281797489</v>
      </c>
      <c r="K884" s="242">
        <f t="shared" si="53"/>
        <v>71.550252491492145</v>
      </c>
      <c r="L884" s="241"/>
    </row>
    <row r="885" spans="1:12" x14ac:dyDescent="0.2">
      <c r="A885" t="s">
        <v>44</v>
      </c>
      <c r="B885" t="s">
        <v>3</v>
      </c>
      <c r="C885">
        <v>2001</v>
      </c>
      <c r="D885" t="str">
        <f t="shared" si="52"/>
        <v>PATotal</v>
      </c>
      <c r="E885">
        <v>68.694027351094704</v>
      </c>
      <c r="F885" s="37">
        <f>VLOOKUP(_xlfn.CONCAT(D885,0),'Appendix 4. 2020 IBGE LT'!$E$6:$M$1685,9,FALSE)</f>
        <v>72.8325324001692</v>
      </c>
      <c r="G885" s="37">
        <f>VLOOKUP(_xlfn.CONCAT(D885,0),'Appendix 3b. nax IBGE 2019'!$E$5:$M$1850,9,FALSE)</f>
        <v>72.65648983771284</v>
      </c>
      <c r="H885" s="239">
        <f>INDEX(Summary!$N$5:$Y$88,MATCH(_xlfn.CONCAT(D885,0),Summary!$N$5:$N$88,0),MATCH($H$3,Summary!$N$4:$Y$4,0))</f>
        <v>75.968361308677189</v>
      </c>
      <c r="I885" s="240">
        <f t="shared" si="54"/>
        <v>4.5582596659456277E-2</v>
      </c>
      <c r="J885" s="241">
        <f t="shared" si="55"/>
        <v>3.1312521416586074</v>
      </c>
      <c r="K885" s="242">
        <f t="shared" si="53"/>
        <v>71.82527949275331</v>
      </c>
      <c r="L885" s="241"/>
    </row>
    <row r="886" spans="1:12" x14ac:dyDescent="0.2">
      <c r="A886" t="s">
        <v>44</v>
      </c>
      <c r="B886" t="s">
        <v>3</v>
      </c>
      <c r="C886">
        <v>2002</v>
      </c>
      <c r="D886" t="str">
        <f t="shared" si="52"/>
        <v>PATotal</v>
      </c>
      <c r="E886">
        <v>68.955772689503306</v>
      </c>
      <c r="F886" s="37">
        <f>VLOOKUP(_xlfn.CONCAT(D886,0),'Appendix 4. 2020 IBGE LT'!$E$6:$M$1685,9,FALSE)</f>
        <v>72.8325324001692</v>
      </c>
      <c r="G886" s="37">
        <f>VLOOKUP(_xlfn.CONCAT(D886,0),'Appendix 3b. nax IBGE 2019'!$E$5:$M$1850,9,FALSE)</f>
        <v>72.65648983771284</v>
      </c>
      <c r="H886" s="239">
        <f>INDEX(Summary!$N$5:$Y$88,MATCH(_xlfn.CONCAT(D886,0),Summary!$N$5:$N$88,0),MATCH($H$3,Summary!$N$4:$Y$4,0))</f>
        <v>75.968361308677189</v>
      </c>
      <c r="I886" s="240">
        <f t="shared" si="54"/>
        <v>4.5582596659456277E-2</v>
      </c>
      <c r="J886" s="241">
        <f t="shared" si="55"/>
        <v>3.1431831738467797</v>
      </c>
      <c r="K886" s="242">
        <f t="shared" si="53"/>
        <v>72.098955863350085</v>
      </c>
      <c r="L886" s="241"/>
    </row>
    <row r="887" spans="1:12" x14ac:dyDescent="0.2">
      <c r="A887" t="s">
        <v>44</v>
      </c>
      <c r="B887" t="s">
        <v>3</v>
      </c>
      <c r="C887">
        <v>2003</v>
      </c>
      <c r="D887" t="str">
        <f t="shared" si="52"/>
        <v>PATotal</v>
      </c>
      <c r="E887">
        <v>69.207534948297095</v>
      </c>
      <c r="F887" s="37">
        <f>VLOOKUP(_xlfn.CONCAT(D887,0),'Appendix 4. 2020 IBGE LT'!$E$6:$M$1685,9,FALSE)</f>
        <v>72.8325324001692</v>
      </c>
      <c r="G887" s="37">
        <f>VLOOKUP(_xlfn.CONCAT(D887,0),'Appendix 3b. nax IBGE 2019'!$E$5:$M$1850,9,FALSE)</f>
        <v>72.65648983771284</v>
      </c>
      <c r="H887" s="239">
        <f>INDEX(Summary!$N$5:$Y$88,MATCH(_xlfn.CONCAT(D887,0),Summary!$N$5:$N$88,0),MATCH($H$3,Summary!$N$4:$Y$4,0))</f>
        <v>75.968361308677189</v>
      </c>
      <c r="I887" s="240">
        <f t="shared" si="54"/>
        <v>4.5582596659456277E-2</v>
      </c>
      <c r="J887" s="241">
        <f t="shared" si="55"/>
        <v>3.1546591513434508</v>
      </c>
      <c r="K887" s="242">
        <f t="shared" si="53"/>
        <v>72.362194099640547</v>
      </c>
      <c r="L887" s="241"/>
    </row>
    <row r="888" spans="1:12" x14ac:dyDescent="0.2">
      <c r="A888" t="s">
        <v>44</v>
      </c>
      <c r="B888" t="s">
        <v>3</v>
      </c>
      <c r="C888">
        <v>2004</v>
      </c>
      <c r="D888" t="str">
        <f t="shared" si="52"/>
        <v>PATotal</v>
      </c>
      <c r="E888">
        <v>69.461139242280694</v>
      </c>
      <c r="F888" s="37">
        <f>VLOOKUP(_xlfn.CONCAT(D888,0),'Appendix 4. 2020 IBGE LT'!$E$6:$M$1685,9,FALSE)</f>
        <v>72.8325324001692</v>
      </c>
      <c r="G888" s="37">
        <f>VLOOKUP(_xlfn.CONCAT(D888,0),'Appendix 3b. nax IBGE 2019'!$E$5:$M$1850,9,FALSE)</f>
        <v>72.65648983771284</v>
      </c>
      <c r="H888" s="239">
        <f>INDEX(Summary!$N$5:$Y$88,MATCH(_xlfn.CONCAT(D888,0),Summary!$N$5:$N$88,0),MATCH($H$3,Summary!$N$4:$Y$4,0))</f>
        <v>75.968361308677189</v>
      </c>
      <c r="I888" s="240">
        <f t="shared" si="54"/>
        <v>4.5582596659456277E-2</v>
      </c>
      <c r="J888" s="241">
        <f t="shared" si="55"/>
        <v>3.1662190935872112</v>
      </c>
      <c r="K888" s="242">
        <f t="shared" si="53"/>
        <v>72.62735833586791</v>
      </c>
      <c r="L888" s="241"/>
    </row>
    <row r="889" spans="1:12" x14ac:dyDescent="0.2">
      <c r="A889" t="s">
        <v>44</v>
      </c>
      <c r="B889" t="s">
        <v>3</v>
      </c>
      <c r="C889">
        <v>2005</v>
      </c>
      <c r="D889" t="str">
        <f t="shared" si="52"/>
        <v>PATotal</v>
      </c>
      <c r="E889">
        <v>69.707685374297199</v>
      </c>
      <c r="F889" s="37">
        <f>VLOOKUP(_xlfn.CONCAT(D889,0),'Appendix 4. 2020 IBGE LT'!$E$6:$M$1685,9,FALSE)</f>
        <v>72.8325324001692</v>
      </c>
      <c r="G889" s="37">
        <f>VLOOKUP(_xlfn.CONCAT(D889,0),'Appendix 3b. nax IBGE 2019'!$E$5:$M$1850,9,FALSE)</f>
        <v>72.65648983771284</v>
      </c>
      <c r="H889" s="239">
        <f>INDEX(Summary!$N$5:$Y$88,MATCH(_xlfn.CONCAT(D889,0),Summary!$N$5:$N$88,0),MATCH($H$3,Summary!$N$4:$Y$4,0))</f>
        <v>75.968361308677189</v>
      </c>
      <c r="I889" s="240">
        <f t="shared" si="54"/>
        <v>4.5582596659456277E-2</v>
      </c>
      <c r="J889" s="241">
        <f t="shared" si="55"/>
        <v>3.1774573064808687</v>
      </c>
      <c r="K889" s="242">
        <f t="shared" si="53"/>
        <v>72.885142680778074</v>
      </c>
      <c r="L889" s="241"/>
    </row>
    <row r="890" spans="1:12" x14ac:dyDescent="0.2">
      <c r="A890" t="s">
        <v>44</v>
      </c>
      <c r="B890" t="s">
        <v>3</v>
      </c>
      <c r="C890">
        <v>2006</v>
      </c>
      <c r="D890" t="str">
        <f t="shared" si="52"/>
        <v>PATotal</v>
      </c>
      <c r="E890">
        <v>69.947854235092294</v>
      </c>
      <c r="F890" s="37">
        <f>VLOOKUP(_xlfn.CONCAT(D890,0),'Appendix 4. 2020 IBGE LT'!$E$6:$M$1685,9,FALSE)</f>
        <v>72.8325324001692</v>
      </c>
      <c r="G890" s="37">
        <f>VLOOKUP(_xlfn.CONCAT(D890,0),'Appendix 3b. nax IBGE 2019'!$E$5:$M$1850,9,FALSE)</f>
        <v>72.65648983771284</v>
      </c>
      <c r="H890" s="239">
        <f>INDEX(Summary!$N$5:$Y$88,MATCH(_xlfn.CONCAT(D890,0),Summary!$N$5:$N$88,0),MATCH($H$3,Summary!$N$4:$Y$4,0))</f>
        <v>75.968361308677189</v>
      </c>
      <c r="I890" s="240">
        <f t="shared" si="54"/>
        <v>4.5582596659456277E-2</v>
      </c>
      <c r="J890" s="241">
        <f t="shared" si="55"/>
        <v>3.1884048267926528</v>
      </c>
      <c r="K890" s="242">
        <f t="shared" si="53"/>
        <v>73.136259061884942</v>
      </c>
      <c r="L890" s="241"/>
    </row>
    <row r="891" spans="1:12" x14ac:dyDescent="0.2">
      <c r="A891" t="s">
        <v>44</v>
      </c>
      <c r="B891" t="s">
        <v>3</v>
      </c>
      <c r="C891">
        <v>2007</v>
      </c>
      <c r="D891" t="str">
        <f t="shared" si="52"/>
        <v>PATotal</v>
      </c>
      <c r="E891">
        <v>70.186033127061506</v>
      </c>
      <c r="F891" s="37">
        <f>VLOOKUP(_xlfn.CONCAT(D891,0),'Appendix 4. 2020 IBGE LT'!$E$6:$M$1685,9,FALSE)</f>
        <v>72.8325324001692</v>
      </c>
      <c r="G891" s="37">
        <f>VLOOKUP(_xlfn.CONCAT(D891,0),'Appendix 3b. nax IBGE 2019'!$E$5:$M$1850,9,FALSE)</f>
        <v>72.65648983771284</v>
      </c>
      <c r="H891" s="239">
        <f>INDEX(Summary!$N$5:$Y$88,MATCH(_xlfn.CONCAT(D891,0),Summary!$N$5:$N$88,0),MATCH($H$3,Summary!$N$4:$Y$4,0))</f>
        <v>75.968361308677189</v>
      </c>
      <c r="I891" s="240">
        <f t="shared" si="54"/>
        <v>4.5582596659456277E-2</v>
      </c>
      <c r="J891" s="241">
        <f t="shared" si="55"/>
        <v>3.1992616391580815</v>
      </c>
      <c r="K891" s="242">
        <f t="shared" si="53"/>
        <v>73.385294766219587</v>
      </c>
      <c r="L891" s="241"/>
    </row>
    <row r="892" spans="1:12" x14ac:dyDescent="0.2">
      <c r="A892" t="s">
        <v>44</v>
      </c>
      <c r="B892" t="s">
        <v>3</v>
      </c>
      <c r="C892">
        <v>2008</v>
      </c>
      <c r="D892" t="str">
        <f t="shared" si="52"/>
        <v>PATotal</v>
      </c>
      <c r="E892">
        <v>70.4194274472719</v>
      </c>
      <c r="F892" s="37">
        <f>VLOOKUP(_xlfn.CONCAT(D892,0),'Appendix 4. 2020 IBGE LT'!$E$6:$M$1685,9,FALSE)</f>
        <v>72.8325324001692</v>
      </c>
      <c r="G892" s="37">
        <f>VLOOKUP(_xlfn.CONCAT(D892,0),'Appendix 3b. nax IBGE 2019'!$E$5:$M$1850,9,FALSE)</f>
        <v>72.65648983771284</v>
      </c>
      <c r="H892" s="239">
        <f>INDEX(Summary!$N$5:$Y$88,MATCH(_xlfn.CONCAT(D892,0),Summary!$N$5:$N$88,0),MATCH($H$3,Summary!$N$4:$Y$4,0))</f>
        <v>75.968361308677189</v>
      </c>
      <c r="I892" s="240">
        <f t="shared" si="54"/>
        <v>4.5582596659456277E-2</v>
      </c>
      <c r="J892" s="241">
        <f t="shared" si="55"/>
        <v>3.2099003583188397</v>
      </c>
      <c r="K892" s="242">
        <f t="shared" si="53"/>
        <v>73.629327805590734</v>
      </c>
      <c r="L892" s="241"/>
    </row>
    <row r="893" spans="1:12" x14ac:dyDescent="0.2">
      <c r="A893" t="s">
        <v>44</v>
      </c>
      <c r="B893" t="s">
        <v>3</v>
      </c>
      <c r="C893">
        <v>2009</v>
      </c>
      <c r="D893" t="str">
        <f t="shared" si="52"/>
        <v>PATotal</v>
      </c>
      <c r="E893">
        <v>70.647885469273106</v>
      </c>
      <c r="F893" s="37">
        <f>VLOOKUP(_xlfn.CONCAT(D893,0),'Appendix 4. 2020 IBGE LT'!$E$6:$M$1685,9,FALSE)</f>
        <v>72.8325324001692</v>
      </c>
      <c r="G893" s="37">
        <f>VLOOKUP(_xlfn.CONCAT(D893,0),'Appendix 3b. nax IBGE 2019'!$E$5:$M$1850,9,FALSE)</f>
        <v>72.65648983771284</v>
      </c>
      <c r="H893" s="239">
        <f>INDEX(Summary!$N$5:$Y$88,MATCH(_xlfn.CONCAT(D893,0),Summary!$N$5:$N$88,0),MATCH($H$3,Summary!$N$4:$Y$4,0))</f>
        <v>75.968361308677189</v>
      </c>
      <c r="I893" s="240">
        <f t="shared" si="54"/>
        <v>4.5582596659456277E-2</v>
      </c>
      <c r="J893" s="241">
        <f t="shared" si="55"/>
        <v>3.2203140681893379</v>
      </c>
      <c r="K893" s="242">
        <f t="shared" si="53"/>
        <v>73.868199537462445</v>
      </c>
      <c r="L893" s="241"/>
    </row>
    <row r="894" spans="1:12" x14ac:dyDescent="0.2">
      <c r="A894" t="s">
        <v>44</v>
      </c>
      <c r="B894" t="s">
        <v>3</v>
      </c>
      <c r="C894">
        <v>2010</v>
      </c>
      <c r="D894" t="str">
        <f t="shared" si="52"/>
        <v>PATotal</v>
      </c>
      <c r="E894">
        <v>70.870987587602798</v>
      </c>
      <c r="F894" s="37">
        <f>VLOOKUP(_xlfn.CONCAT(D894,0),'Appendix 4. 2020 IBGE LT'!$E$6:$M$1685,9,FALSE)</f>
        <v>72.8325324001692</v>
      </c>
      <c r="G894" s="37">
        <f>VLOOKUP(_xlfn.CONCAT(D894,0),'Appendix 3b. nax IBGE 2019'!$E$5:$M$1850,9,FALSE)</f>
        <v>72.65648983771284</v>
      </c>
      <c r="H894" s="239">
        <f>INDEX(Summary!$N$5:$Y$88,MATCH(_xlfn.CONCAT(D894,0),Summary!$N$5:$N$88,0),MATCH($H$3,Summary!$N$4:$Y$4,0))</f>
        <v>75.968361308677189</v>
      </c>
      <c r="I894" s="240">
        <f t="shared" si="54"/>
        <v>4.5582596659456277E-2</v>
      </c>
      <c r="J894" s="241">
        <f t="shared" si="55"/>
        <v>3.2304836420630307</v>
      </c>
      <c r="K894" s="242">
        <f t="shared" si="53"/>
        <v>74.101471229665833</v>
      </c>
      <c r="L894" s="241"/>
    </row>
    <row r="895" spans="1:12" x14ac:dyDescent="0.2">
      <c r="A895" t="s">
        <v>44</v>
      </c>
      <c r="B895" t="s">
        <v>3</v>
      </c>
      <c r="C895">
        <v>2011</v>
      </c>
      <c r="D895" t="str">
        <f t="shared" si="52"/>
        <v>PATotal</v>
      </c>
      <c r="E895">
        <v>71.088177327991303</v>
      </c>
      <c r="F895" s="37">
        <f>VLOOKUP(_xlfn.CONCAT(D895,0),'Appendix 4. 2020 IBGE LT'!$E$6:$M$1685,9,FALSE)</f>
        <v>72.8325324001692</v>
      </c>
      <c r="G895" s="37">
        <f>VLOOKUP(_xlfn.CONCAT(D895,0),'Appendix 3b. nax IBGE 2019'!$E$5:$M$1850,9,FALSE)</f>
        <v>72.65648983771284</v>
      </c>
      <c r="H895" s="239">
        <f>INDEX(Summary!$N$5:$Y$88,MATCH(_xlfn.CONCAT(D895,0),Summary!$N$5:$N$88,0),MATCH($H$3,Summary!$N$4:$Y$4,0))</f>
        <v>75.968361308677189</v>
      </c>
      <c r="I895" s="240">
        <f t="shared" si="54"/>
        <v>4.5582596659456277E-2</v>
      </c>
      <c r="J895" s="241">
        <f t="shared" si="55"/>
        <v>3.2403837143977317</v>
      </c>
      <c r="K895" s="242">
        <f t="shared" si="53"/>
        <v>74.32856104238904</v>
      </c>
      <c r="L895" s="241"/>
    </row>
    <row r="896" spans="1:12" x14ac:dyDescent="0.2">
      <c r="A896" t="s">
        <v>44</v>
      </c>
      <c r="B896" t="s">
        <v>3</v>
      </c>
      <c r="C896">
        <v>2012</v>
      </c>
      <c r="D896" t="str">
        <f t="shared" si="52"/>
        <v>PATotal</v>
      </c>
      <c r="E896">
        <v>71.299097612768705</v>
      </c>
      <c r="F896" s="37">
        <f>VLOOKUP(_xlfn.CONCAT(D896,0),'Appendix 4. 2020 IBGE LT'!$E$6:$M$1685,9,FALSE)</f>
        <v>72.8325324001692</v>
      </c>
      <c r="G896" s="37">
        <f>VLOOKUP(_xlfn.CONCAT(D896,0),'Appendix 3b. nax IBGE 2019'!$E$5:$M$1850,9,FALSE)</f>
        <v>72.65648983771284</v>
      </c>
      <c r="H896" s="239">
        <f>INDEX(Summary!$N$5:$Y$88,MATCH(_xlfn.CONCAT(D896,0),Summary!$N$5:$N$88,0),MATCH($H$3,Summary!$N$4:$Y$4,0))</f>
        <v>75.968361308677189</v>
      </c>
      <c r="I896" s="240">
        <f t="shared" si="54"/>
        <v>4.5582596659456277E-2</v>
      </c>
      <c r="J896" s="241">
        <f t="shared" si="55"/>
        <v>3.2499980086660378</v>
      </c>
      <c r="K896" s="242">
        <f t="shared" si="53"/>
        <v>74.549095621434745</v>
      </c>
      <c r="L896" s="241"/>
    </row>
    <row r="897" spans="1:12" x14ac:dyDescent="0.2">
      <c r="A897" t="s">
        <v>44</v>
      </c>
      <c r="B897" t="s">
        <v>3</v>
      </c>
      <c r="C897">
        <v>2013</v>
      </c>
      <c r="D897" t="str">
        <f t="shared" si="52"/>
        <v>PATotal</v>
      </c>
      <c r="E897">
        <v>71.5060423297531</v>
      </c>
      <c r="F897" s="37">
        <f>VLOOKUP(_xlfn.CONCAT(D897,0),'Appendix 4. 2020 IBGE LT'!$E$6:$M$1685,9,FALSE)</f>
        <v>72.8325324001692</v>
      </c>
      <c r="G897" s="37">
        <f>VLOOKUP(_xlfn.CONCAT(D897,0),'Appendix 3b. nax IBGE 2019'!$E$5:$M$1850,9,FALSE)</f>
        <v>72.65648983771284</v>
      </c>
      <c r="H897" s="239">
        <f>INDEX(Summary!$N$5:$Y$88,MATCH(_xlfn.CONCAT(D897,0),Summary!$N$5:$N$88,0),MATCH($H$3,Summary!$N$4:$Y$4,0))</f>
        <v>75.968361308677189</v>
      </c>
      <c r="I897" s="240">
        <f t="shared" si="54"/>
        <v>4.5582596659456277E-2</v>
      </c>
      <c r="J897" s="241">
        <f t="shared" si="55"/>
        <v>3.2594310862311429</v>
      </c>
      <c r="K897" s="242">
        <f t="shared" si="53"/>
        <v>74.765473415984246</v>
      </c>
      <c r="L897" s="241"/>
    </row>
    <row r="898" spans="1:12" x14ac:dyDescent="0.2">
      <c r="A898" t="s">
        <v>44</v>
      </c>
      <c r="B898" t="s">
        <v>3</v>
      </c>
      <c r="C898">
        <v>2014</v>
      </c>
      <c r="D898" t="str">
        <f t="shared" si="52"/>
        <v>PATotal</v>
      </c>
      <c r="E898">
        <v>71.711342225055603</v>
      </c>
      <c r="F898" s="37">
        <f>VLOOKUP(_xlfn.CONCAT(D898,0),'Appendix 4. 2020 IBGE LT'!$E$6:$M$1685,9,FALSE)</f>
        <v>72.8325324001692</v>
      </c>
      <c r="G898" s="37">
        <f>VLOOKUP(_xlfn.CONCAT(D898,0),'Appendix 3b. nax IBGE 2019'!$E$5:$M$1850,9,FALSE)</f>
        <v>72.65648983771284</v>
      </c>
      <c r="H898" s="239">
        <f>INDEX(Summary!$N$5:$Y$88,MATCH(_xlfn.CONCAT(D898,0),Summary!$N$5:$N$88,0),MATCH($H$3,Summary!$N$4:$Y$4,0))</f>
        <v>75.968361308677189</v>
      </c>
      <c r="I898" s="240">
        <f t="shared" si="54"/>
        <v>4.5582596659456277E-2</v>
      </c>
      <c r="J898" s="241">
        <f t="shared" si="55"/>
        <v>3.2687891885529452</v>
      </c>
      <c r="K898" s="242">
        <f t="shared" si="53"/>
        <v>74.980131413608547</v>
      </c>
      <c r="L898" s="241"/>
    </row>
    <row r="899" spans="1:12" x14ac:dyDescent="0.2">
      <c r="A899" t="s">
        <v>44</v>
      </c>
      <c r="B899" t="s">
        <v>3</v>
      </c>
      <c r="C899">
        <v>2015</v>
      </c>
      <c r="D899" t="str">
        <f t="shared" si="52"/>
        <v>PATotal</v>
      </c>
      <c r="E899">
        <v>71.907391125661306</v>
      </c>
      <c r="F899" s="37">
        <f>VLOOKUP(_xlfn.CONCAT(D899,0),'Appendix 4. 2020 IBGE LT'!$E$6:$M$1685,9,FALSE)</f>
        <v>72.8325324001692</v>
      </c>
      <c r="G899" s="37">
        <f>VLOOKUP(_xlfn.CONCAT(D899,0),'Appendix 3b. nax IBGE 2019'!$E$5:$M$1850,9,FALSE)</f>
        <v>72.65648983771284</v>
      </c>
      <c r="H899" s="239">
        <f>INDEX(Summary!$N$5:$Y$88,MATCH(_xlfn.CONCAT(D899,0),Summary!$N$5:$N$88,0),MATCH($H$3,Summary!$N$4:$Y$4,0))</f>
        <v>75.968361308677189</v>
      </c>
      <c r="I899" s="240">
        <f t="shared" si="54"/>
        <v>4.5582596659456277E-2</v>
      </c>
      <c r="J899" s="241">
        <f t="shared" si="55"/>
        <v>3.2777256065147848</v>
      </c>
      <c r="K899" s="242">
        <f t="shared" si="53"/>
        <v>75.185116732176084</v>
      </c>
      <c r="L899" s="241"/>
    </row>
    <row r="900" spans="1:12" x14ac:dyDescent="0.2">
      <c r="A900" t="s">
        <v>44</v>
      </c>
      <c r="B900" t="s">
        <v>3</v>
      </c>
      <c r="C900">
        <v>2016</v>
      </c>
      <c r="D900" t="str">
        <f t="shared" ref="D900:D963" si="56">_xlfn.CONCAT(A900,B900)</f>
        <v>PATotal</v>
      </c>
      <c r="E900">
        <v>72.102743199440894</v>
      </c>
      <c r="F900" s="37">
        <f>VLOOKUP(_xlfn.CONCAT(D900,0),'Appendix 4. 2020 IBGE LT'!$E$6:$M$1685,9,FALSE)</f>
        <v>72.8325324001692</v>
      </c>
      <c r="G900" s="37">
        <f>VLOOKUP(_xlfn.CONCAT(D900,0),'Appendix 3b. nax IBGE 2019'!$E$5:$M$1850,9,FALSE)</f>
        <v>72.65648983771284</v>
      </c>
      <c r="H900" s="239">
        <f>INDEX(Summary!$N$5:$Y$88,MATCH(_xlfn.CONCAT(D900,0),Summary!$N$5:$N$88,0),MATCH($H$3,Summary!$N$4:$Y$4,0))</f>
        <v>75.968361308677189</v>
      </c>
      <c r="I900" s="240">
        <f t="shared" si="54"/>
        <v>4.5582596659456277E-2</v>
      </c>
      <c r="J900" s="241">
        <f t="shared" si="55"/>
        <v>3.2866302613004685</v>
      </c>
      <c r="K900" s="242">
        <f t="shared" ref="K900:K963" si="57">E900+J900</f>
        <v>75.389373460741368</v>
      </c>
      <c r="L900" s="241"/>
    </row>
    <row r="901" spans="1:12" x14ac:dyDescent="0.2">
      <c r="A901" t="s">
        <v>44</v>
      </c>
      <c r="B901" t="s">
        <v>3</v>
      </c>
      <c r="C901">
        <v>2017</v>
      </c>
      <c r="D901" t="str">
        <f t="shared" si="56"/>
        <v>PATotal</v>
      </c>
      <c r="E901">
        <v>72.289050666268693</v>
      </c>
      <c r="F901" s="37">
        <f>VLOOKUP(_xlfn.CONCAT(D901,0),'Appendix 4. 2020 IBGE LT'!$E$6:$M$1685,9,FALSE)</f>
        <v>72.8325324001692</v>
      </c>
      <c r="G901" s="37">
        <f>VLOOKUP(_xlfn.CONCAT(D901,0),'Appendix 3b. nax IBGE 2019'!$E$5:$M$1850,9,FALSE)</f>
        <v>72.65648983771284</v>
      </c>
      <c r="H901" s="239">
        <f>INDEX(Summary!$N$5:$Y$88,MATCH(_xlfn.CONCAT(D901,0),Summary!$N$5:$N$88,0),MATCH($H$3,Summary!$N$4:$Y$4,0))</f>
        <v>75.968361308677189</v>
      </c>
      <c r="I901" s="240">
        <f t="shared" ref="I901:I964" si="58">(H901-$G901)/$G901</f>
        <v>4.5582596659456277E-2</v>
      </c>
      <c r="J901" s="241">
        <f t="shared" ref="J901:J964" si="59">E901*I901</f>
        <v>3.2951226394155251</v>
      </c>
      <c r="K901" s="242">
        <f t="shared" si="57"/>
        <v>75.584173305684217</v>
      </c>
      <c r="L901" s="241"/>
    </row>
    <row r="902" spans="1:12" x14ac:dyDescent="0.2">
      <c r="A902" t="s">
        <v>44</v>
      </c>
      <c r="B902" t="s">
        <v>3</v>
      </c>
      <c r="C902">
        <v>2018</v>
      </c>
      <c r="D902" t="str">
        <f t="shared" si="56"/>
        <v>PATotal</v>
      </c>
      <c r="E902">
        <v>72.475420392354494</v>
      </c>
      <c r="F902" s="37">
        <f>VLOOKUP(_xlfn.CONCAT(D902,0),'Appendix 4. 2020 IBGE LT'!$E$6:$M$1685,9,FALSE)</f>
        <v>72.8325324001692</v>
      </c>
      <c r="G902" s="37">
        <f>VLOOKUP(_xlfn.CONCAT(D902,0),'Appendix 3b. nax IBGE 2019'!$E$5:$M$1850,9,FALSE)</f>
        <v>72.65648983771284</v>
      </c>
      <c r="H902" s="239">
        <f>INDEX(Summary!$N$5:$Y$88,MATCH(_xlfn.CONCAT(D902,0),Summary!$N$5:$N$88,0),MATCH($H$3,Summary!$N$4:$Y$4,0))</f>
        <v>75.968361308677189</v>
      </c>
      <c r="I902" s="240">
        <f t="shared" si="58"/>
        <v>4.5582596659456277E-2</v>
      </c>
      <c r="J902" s="241">
        <f t="shared" si="59"/>
        <v>3.3036178554692275</v>
      </c>
      <c r="K902" s="242">
        <f t="shared" si="57"/>
        <v>75.779038247823721</v>
      </c>
      <c r="L902" s="241"/>
    </row>
    <row r="903" spans="1:12" x14ac:dyDescent="0.2">
      <c r="A903" t="s">
        <v>44</v>
      </c>
      <c r="B903" t="s">
        <v>3</v>
      </c>
      <c r="C903">
        <v>2019</v>
      </c>
      <c r="D903" t="str">
        <f t="shared" si="56"/>
        <v>PATotal</v>
      </c>
      <c r="E903">
        <v>72.656489837712797</v>
      </c>
      <c r="F903" s="37">
        <f>VLOOKUP(_xlfn.CONCAT(D903,0),'Appendix 4. 2020 IBGE LT'!$E$6:$M$1685,9,FALSE)</f>
        <v>72.8325324001692</v>
      </c>
      <c r="G903" s="37">
        <f>VLOOKUP(_xlfn.CONCAT(D903,0),'Appendix 3b. nax IBGE 2019'!$E$5:$M$1850,9,FALSE)</f>
        <v>72.65648983771284</v>
      </c>
      <c r="H903" s="239">
        <f>INDEX(Summary!$N$5:$Y$88,MATCH(_xlfn.CONCAT(D903,0),Summary!$N$5:$N$88,0),MATCH($H$3,Summary!$N$4:$Y$4,0))</f>
        <v>75.968361308677189</v>
      </c>
      <c r="I903" s="240">
        <f t="shared" si="58"/>
        <v>4.5582596659456277E-2</v>
      </c>
      <c r="J903" s="241">
        <f t="shared" si="59"/>
        <v>3.3118714709643462</v>
      </c>
      <c r="K903" s="242">
        <f t="shared" si="57"/>
        <v>75.968361308677146</v>
      </c>
      <c r="L903" s="241"/>
    </row>
    <row r="904" spans="1:12" x14ac:dyDescent="0.2">
      <c r="A904" t="s">
        <v>55</v>
      </c>
      <c r="B904" t="s">
        <v>48</v>
      </c>
      <c r="C904">
        <v>2000</v>
      </c>
      <c r="D904" t="str">
        <f t="shared" si="56"/>
        <v>PBFemale</v>
      </c>
      <c r="E904">
        <v>70.666278215486997</v>
      </c>
      <c r="F904" s="37">
        <f>VLOOKUP(_xlfn.CONCAT(D904,0),'Appendix 4. 2020 IBGE LT'!$E$6:$M$1685,9,FALSE)</f>
        <v>78.193894575171839</v>
      </c>
      <c r="G904" s="37">
        <f>VLOOKUP(_xlfn.CONCAT(D904,0),'Appendix 3b. nax IBGE 2019'!$E$5:$M$1850,9,FALSE)</f>
        <v>77.939177695123021</v>
      </c>
      <c r="H904" s="239">
        <f>INDEX(Summary!$N$5:$Y$88,MATCH(_xlfn.CONCAT(D904,0),Summary!$N$5:$N$88,0),MATCH($H$3,Summary!$N$4:$Y$4,0))</f>
        <v>79.417215543255395</v>
      </c>
      <c r="I904" s="240">
        <f t="shared" si="58"/>
        <v>1.8963990791820488E-2</v>
      </c>
      <c r="J904" s="241">
        <f t="shared" si="59"/>
        <v>1.3401146493707201</v>
      </c>
      <c r="K904" s="242">
        <f t="shared" si="57"/>
        <v>72.006392864857716</v>
      </c>
      <c r="L904" s="241"/>
    </row>
    <row r="905" spans="1:12" x14ac:dyDescent="0.2">
      <c r="A905" t="s">
        <v>55</v>
      </c>
      <c r="B905" t="s">
        <v>48</v>
      </c>
      <c r="C905">
        <v>2001</v>
      </c>
      <c r="D905" t="str">
        <f t="shared" si="56"/>
        <v>PBFemale</v>
      </c>
      <c r="E905">
        <v>71.168832919010399</v>
      </c>
      <c r="F905" s="37">
        <f>VLOOKUP(_xlfn.CONCAT(D905,0),'Appendix 4. 2020 IBGE LT'!$E$6:$M$1685,9,FALSE)</f>
        <v>78.193894575171839</v>
      </c>
      <c r="G905" s="37">
        <f>VLOOKUP(_xlfn.CONCAT(D905,0),'Appendix 3b. nax IBGE 2019'!$E$5:$M$1850,9,FALSE)</f>
        <v>77.939177695123021</v>
      </c>
      <c r="H905" s="239">
        <f>INDEX(Summary!$N$5:$Y$88,MATCH(_xlfn.CONCAT(D905,0),Summary!$N$5:$N$88,0),MATCH($H$3,Summary!$N$4:$Y$4,0))</f>
        <v>79.417215543255395</v>
      </c>
      <c r="I905" s="240">
        <f t="shared" si="58"/>
        <v>1.8963990791820488E-2</v>
      </c>
      <c r="J905" s="241">
        <f t="shared" si="59"/>
        <v>1.3496450921407239</v>
      </c>
      <c r="K905" s="242">
        <f t="shared" si="57"/>
        <v>72.518478011151117</v>
      </c>
      <c r="L905" s="241"/>
    </row>
    <row r="906" spans="1:12" x14ac:dyDescent="0.2">
      <c r="A906" t="s">
        <v>55</v>
      </c>
      <c r="B906" t="s">
        <v>48</v>
      </c>
      <c r="C906">
        <v>2002</v>
      </c>
      <c r="D906" t="str">
        <f t="shared" si="56"/>
        <v>PBFemale</v>
      </c>
      <c r="E906">
        <v>71.658842636308606</v>
      </c>
      <c r="F906" s="37">
        <f>VLOOKUP(_xlfn.CONCAT(D906,0),'Appendix 4. 2020 IBGE LT'!$E$6:$M$1685,9,FALSE)</f>
        <v>78.193894575171839</v>
      </c>
      <c r="G906" s="37">
        <f>VLOOKUP(_xlfn.CONCAT(D906,0),'Appendix 3b. nax IBGE 2019'!$E$5:$M$1850,9,FALSE)</f>
        <v>77.939177695123021</v>
      </c>
      <c r="H906" s="239">
        <f>INDEX(Summary!$N$5:$Y$88,MATCH(_xlfn.CONCAT(D906,0),Summary!$N$5:$N$88,0),MATCH($H$3,Summary!$N$4:$Y$4,0))</f>
        <v>79.417215543255395</v>
      </c>
      <c r="I906" s="240">
        <f t="shared" si="58"/>
        <v>1.8963990791820488E-2</v>
      </c>
      <c r="J906" s="241">
        <f t="shared" si="59"/>
        <v>1.3589376319074697</v>
      </c>
      <c r="K906" s="242">
        <f t="shared" si="57"/>
        <v>73.017780268216072</v>
      </c>
      <c r="L906" s="241"/>
    </row>
    <row r="907" spans="1:12" x14ac:dyDescent="0.2">
      <c r="A907" t="s">
        <v>55</v>
      </c>
      <c r="B907" t="s">
        <v>48</v>
      </c>
      <c r="C907">
        <v>2003</v>
      </c>
      <c r="D907" t="str">
        <f t="shared" si="56"/>
        <v>PBFemale</v>
      </c>
      <c r="E907">
        <v>72.1359661256283</v>
      </c>
      <c r="F907" s="37">
        <f>VLOOKUP(_xlfn.CONCAT(D907,0),'Appendix 4. 2020 IBGE LT'!$E$6:$M$1685,9,FALSE)</f>
        <v>78.193894575171839</v>
      </c>
      <c r="G907" s="37">
        <f>VLOOKUP(_xlfn.CONCAT(D907,0),'Appendix 3b. nax IBGE 2019'!$E$5:$M$1850,9,FALSE)</f>
        <v>77.939177695123021</v>
      </c>
      <c r="H907" s="239">
        <f>INDEX(Summary!$N$5:$Y$88,MATCH(_xlfn.CONCAT(D907,0),Summary!$N$5:$N$88,0),MATCH($H$3,Summary!$N$4:$Y$4,0))</f>
        <v>79.417215543255395</v>
      </c>
      <c r="I907" s="240">
        <f t="shared" si="58"/>
        <v>1.8963990791820488E-2</v>
      </c>
      <c r="J907" s="241">
        <f t="shared" si="59"/>
        <v>1.3679857973654896</v>
      </c>
      <c r="K907" s="242">
        <f t="shared" si="57"/>
        <v>73.503951922993792</v>
      </c>
      <c r="L907" s="241"/>
    </row>
    <row r="908" spans="1:12" x14ac:dyDescent="0.2">
      <c r="A908" t="s">
        <v>55</v>
      </c>
      <c r="B908" t="s">
        <v>48</v>
      </c>
      <c r="C908">
        <v>2004</v>
      </c>
      <c r="D908" t="str">
        <f t="shared" si="56"/>
        <v>PBFemale</v>
      </c>
      <c r="E908">
        <v>72.599911198282399</v>
      </c>
      <c r="F908" s="37">
        <f>VLOOKUP(_xlfn.CONCAT(D908,0),'Appendix 4. 2020 IBGE LT'!$E$6:$M$1685,9,FALSE)</f>
        <v>78.193894575171839</v>
      </c>
      <c r="G908" s="37">
        <f>VLOOKUP(_xlfn.CONCAT(D908,0),'Appendix 3b. nax IBGE 2019'!$E$5:$M$1850,9,FALSE)</f>
        <v>77.939177695123021</v>
      </c>
      <c r="H908" s="239">
        <f>INDEX(Summary!$N$5:$Y$88,MATCH(_xlfn.CONCAT(D908,0),Summary!$N$5:$N$88,0),MATCH($H$3,Summary!$N$4:$Y$4,0))</f>
        <v>79.417215543255395</v>
      </c>
      <c r="I908" s="240">
        <f t="shared" si="58"/>
        <v>1.8963990791820488E-2</v>
      </c>
      <c r="J908" s="241">
        <f t="shared" si="59"/>
        <v>1.3767840474512125</v>
      </c>
      <c r="K908" s="242">
        <f t="shared" si="57"/>
        <v>73.976695245733609</v>
      </c>
      <c r="L908" s="241"/>
    </row>
    <row r="909" spans="1:12" x14ac:dyDescent="0.2">
      <c r="A909" t="s">
        <v>55</v>
      </c>
      <c r="B909" t="s">
        <v>48</v>
      </c>
      <c r="C909">
        <v>2005</v>
      </c>
      <c r="D909" t="str">
        <f t="shared" si="56"/>
        <v>PBFemale</v>
      </c>
      <c r="E909">
        <v>73.050438688995001</v>
      </c>
      <c r="F909" s="37">
        <f>VLOOKUP(_xlfn.CONCAT(D909,0),'Appendix 4. 2020 IBGE LT'!$E$6:$M$1685,9,FALSE)</f>
        <v>78.193894575171839</v>
      </c>
      <c r="G909" s="37">
        <f>VLOOKUP(_xlfn.CONCAT(D909,0),'Appendix 3b. nax IBGE 2019'!$E$5:$M$1850,9,FALSE)</f>
        <v>77.939177695123021</v>
      </c>
      <c r="H909" s="239">
        <f>INDEX(Summary!$N$5:$Y$88,MATCH(_xlfn.CONCAT(D909,0),Summary!$N$5:$N$88,0),MATCH($H$3,Summary!$N$4:$Y$4,0))</f>
        <v>79.417215543255395</v>
      </c>
      <c r="I909" s="240">
        <f t="shared" si="58"/>
        <v>1.8963990791820488E-2</v>
      </c>
      <c r="J909" s="241">
        <f t="shared" si="59"/>
        <v>1.3853278466365484</v>
      </c>
      <c r="K909" s="242">
        <f t="shared" si="57"/>
        <v>74.435766535631544</v>
      </c>
      <c r="L909" s="241"/>
    </row>
    <row r="910" spans="1:12" x14ac:dyDescent="0.2">
      <c r="A910" t="s">
        <v>55</v>
      </c>
      <c r="B910" t="s">
        <v>48</v>
      </c>
      <c r="C910">
        <v>2006</v>
      </c>
      <c r="D910" t="str">
        <f t="shared" si="56"/>
        <v>PBFemale</v>
      </c>
      <c r="E910">
        <v>73.487365403872801</v>
      </c>
      <c r="F910" s="37">
        <f>VLOOKUP(_xlfn.CONCAT(D910,0),'Appendix 4. 2020 IBGE LT'!$E$6:$M$1685,9,FALSE)</f>
        <v>78.193894575171839</v>
      </c>
      <c r="G910" s="37">
        <f>VLOOKUP(_xlfn.CONCAT(D910,0),'Appendix 3b. nax IBGE 2019'!$E$5:$M$1850,9,FALSE)</f>
        <v>77.939177695123021</v>
      </c>
      <c r="H910" s="239">
        <f>INDEX(Summary!$N$5:$Y$88,MATCH(_xlfn.CONCAT(D910,0),Summary!$N$5:$N$88,0),MATCH($H$3,Summary!$N$4:$Y$4,0))</f>
        <v>79.417215543255395</v>
      </c>
      <c r="I910" s="240">
        <f t="shared" si="58"/>
        <v>1.8963990791820488E-2</v>
      </c>
      <c r="J910" s="241">
        <f t="shared" si="59"/>
        <v>1.3936137208341912</v>
      </c>
      <c r="K910" s="242">
        <f t="shared" si="57"/>
        <v>74.880979124706997</v>
      </c>
      <c r="L910" s="241"/>
    </row>
    <row r="911" spans="1:12" x14ac:dyDescent="0.2">
      <c r="A911" t="s">
        <v>55</v>
      </c>
      <c r="B911" t="s">
        <v>48</v>
      </c>
      <c r="C911">
        <v>2007</v>
      </c>
      <c r="D911" t="str">
        <f t="shared" si="56"/>
        <v>PBFemale</v>
      </c>
      <c r="E911">
        <v>73.910565586789005</v>
      </c>
      <c r="F911" s="37">
        <f>VLOOKUP(_xlfn.CONCAT(D911,0),'Appendix 4. 2020 IBGE LT'!$E$6:$M$1685,9,FALSE)</f>
        <v>78.193894575171839</v>
      </c>
      <c r="G911" s="37">
        <f>VLOOKUP(_xlfn.CONCAT(D911,0),'Appendix 3b. nax IBGE 2019'!$E$5:$M$1850,9,FALSE)</f>
        <v>77.939177695123021</v>
      </c>
      <c r="H911" s="239">
        <f>INDEX(Summary!$N$5:$Y$88,MATCH(_xlfn.CONCAT(D911,0),Summary!$N$5:$N$88,0),MATCH($H$3,Summary!$N$4:$Y$4,0))</f>
        <v>79.417215543255395</v>
      </c>
      <c r="I911" s="240">
        <f t="shared" si="58"/>
        <v>1.8963990791820488E-2</v>
      </c>
      <c r="J911" s="241">
        <f t="shared" si="59"/>
        <v>1.4016392852061108</v>
      </c>
      <c r="K911" s="242">
        <f t="shared" si="57"/>
        <v>75.312204871995121</v>
      </c>
      <c r="L911" s="241"/>
    </row>
    <row r="912" spans="1:12" x14ac:dyDescent="0.2">
      <c r="A912" t="s">
        <v>55</v>
      </c>
      <c r="B912" t="s">
        <v>48</v>
      </c>
      <c r="C912">
        <v>2008</v>
      </c>
      <c r="D912" t="str">
        <f t="shared" si="56"/>
        <v>PBFemale</v>
      </c>
      <c r="E912">
        <v>74.319970725143804</v>
      </c>
      <c r="F912" s="37">
        <f>VLOOKUP(_xlfn.CONCAT(D912,0),'Appendix 4. 2020 IBGE LT'!$E$6:$M$1685,9,FALSE)</f>
        <v>78.193894575171839</v>
      </c>
      <c r="G912" s="37">
        <f>VLOOKUP(_xlfn.CONCAT(D912,0),'Appendix 3b. nax IBGE 2019'!$E$5:$M$1850,9,FALSE)</f>
        <v>77.939177695123021</v>
      </c>
      <c r="H912" s="239">
        <f>INDEX(Summary!$N$5:$Y$88,MATCH(_xlfn.CONCAT(D912,0),Summary!$N$5:$N$88,0),MATCH($H$3,Summary!$N$4:$Y$4,0))</f>
        <v>79.417215543255395</v>
      </c>
      <c r="I912" s="240">
        <f t="shared" si="58"/>
        <v>1.8963990791820488E-2</v>
      </c>
      <c r="J912" s="241">
        <f t="shared" si="59"/>
        <v>1.4094032404799952</v>
      </c>
      <c r="K912" s="242">
        <f t="shared" si="57"/>
        <v>75.729373965623793</v>
      </c>
      <c r="L912" s="241"/>
    </row>
    <row r="913" spans="1:12" x14ac:dyDescent="0.2">
      <c r="A913" t="s">
        <v>55</v>
      </c>
      <c r="B913" t="s">
        <v>48</v>
      </c>
      <c r="C913">
        <v>2009</v>
      </c>
      <c r="D913" t="str">
        <f t="shared" si="56"/>
        <v>PBFemale</v>
      </c>
      <c r="E913">
        <v>74.714845573451697</v>
      </c>
      <c r="F913" s="37">
        <f>VLOOKUP(_xlfn.CONCAT(D913,0),'Appendix 4. 2020 IBGE LT'!$E$6:$M$1685,9,FALSE)</f>
        <v>78.193894575171839</v>
      </c>
      <c r="G913" s="37">
        <f>VLOOKUP(_xlfn.CONCAT(D913,0),'Appendix 3b. nax IBGE 2019'!$E$5:$M$1850,9,FALSE)</f>
        <v>77.939177695123021</v>
      </c>
      <c r="H913" s="239">
        <f>INDEX(Summary!$N$5:$Y$88,MATCH(_xlfn.CONCAT(D913,0),Summary!$N$5:$N$88,0),MATCH($H$3,Summary!$N$4:$Y$4,0))</f>
        <v>79.417215543255395</v>
      </c>
      <c r="I913" s="240">
        <f t="shared" si="58"/>
        <v>1.8963990791820488E-2</v>
      </c>
      <c r="J913" s="241">
        <f t="shared" si="59"/>
        <v>1.4168916434672276</v>
      </c>
      <c r="K913" s="242">
        <f t="shared" si="57"/>
        <v>76.131737216918921</v>
      </c>
      <c r="L913" s="241"/>
    </row>
    <row r="914" spans="1:12" x14ac:dyDescent="0.2">
      <c r="A914" t="s">
        <v>55</v>
      </c>
      <c r="B914" t="s">
        <v>48</v>
      </c>
      <c r="C914">
        <v>2010</v>
      </c>
      <c r="D914" t="str">
        <f t="shared" si="56"/>
        <v>PBFemale</v>
      </c>
      <c r="E914">
        <v>75.097396028177897</v>
      </c>
      <c r="F914" s="37">
        <f>VLOOKUP(_xlfn.CONCAT(D914,0),'Appendix 4. 2020 IBGE LT'!$E$6:$M$1685,9,FALSE)</f>
        <v>78.193894575171839</v>
      </c>
      <c r="G914" s="37">
        <f>VLOOKUP(_xlfn.CONCAT(D914,0),'Appendix 3b. nax IBGE 2019'!$E$5:$M$1850,9,FALSE)</f>
        <v>77.939177695123021</v>
      </c>
      <c r="H914" s="239">
        <f>INDEX(Summary!$N$5:$Y$88,MATCH(_xlfn.CONCAT(D914,0),Summary!$N$5:$N$88,0),MATCH($H$3,Summary!$N$4:$Y$4,0))</f>
        <v>79.417215543255395</v>
      </c>
      <c r="I914" s="240">
        <f t="shared" si="58"/>
        <v>1.8963990791820488E-2</v>
      </c>
      <c r="J914" s="241">
        <f t="shared" si="59"/>
        <v>1.4241463267680621</v>
      </c>
      <c r="K914" s="242">
        <f t="shared" si="57"/>
        <v>76.521542354945964</v>
      </c>
      <c r="L914" s="241"/>
    </row>
    <row r="915" spans="1:12" x14ac:dyDescent="0.2">
      <c r="A915" t="s">
        <v>55</v>
      </c>
      <c r="B915" t="s">
        <v>48</v>
      </c>
      <c r="C915">
        <v>2011</v>
      </c>
      <c r="D915" t="str">
        <f t="shared" si="56"/>
        <v>PBFemale</v>
      </c>
      <c r="E915">
        <v>75.463965235297806</v>
      </c>
      <c r="F915" s="37">
        <f>VLOOKUP(_xlfn.CONCAT(D915,0),'Appendix 4. 2020 IBGE LT'!$E$6:$M$1685,9,FALSE)</f>
        <v>78.193894575171839</v>
      </c>
      <c r="G915" s="37">
        <f>VLOOKUP(_xlfn.CONCAT(D915,0),'Appendix 3b. nax IBGE 2019'!$E$5:$M$1850,9,FALSE)</f>
        <v>77.939177695123021</v>
      </c>
      <c r="H915" s="239">
        <f>INDEX(Summary!$N$5:$Y$88,MATCH(_xlfn.CONCAT(D915,0),Summary!$N$5:$N$88,0),MATCH($H$3,Summary!$N$4:$Y$4,0))</f>
        <v>79.417215543255395</v>
      </c>
      <c r="I915" s="240">
        <f t="shared" si="58"/>
        <v>1.8963990791820488E-2</v>
      </c>
      <c r="J915" s="241">
        <f t="shared" si="59"/>
        <v>1.4310979418364489</v>
      </c>
      <c r="K915" s="242">
        <f t="shared" si="57"/>
        <v>76.895063177134261</v>
      </c>
      <c r="L915" s="241"/>
    </row>
    <row r="916" spans="1:12" x14ac:dyDescent="0.2">
      <c r="A916" t="s">
        <v>55</v>
      </c>
      <c r="B916" t="s">
        <v>48</v>
      </c>
      <c r="C916">
        <v>2012</v>
      </c>
      <c r="D916" t="str">
        <f t="shared" si="56"/>
        <v>PBFemale</v>
      </c>
      <c r="E916">
        <v>75.819054962910798</v>
      </c>
      <c r="F916" s="37">
        <f>VLOOKUP(_xlfn.CONCAT(D916,0),'Appendix 4. 2020 IBGE LT'!$E$6:$M$1685,9,FALSE)</f>
        <v>78.193894575171839</v>
      </c>
      <c r="G916" s="37">
        <f>VLOOKUP(_xlfn.CONCAT(D916,0),'Appendix 3b. nax IBGE 2019'!$E$5:$M$1850,9,FALSE)</f>
        <v>77.939177695123021</v>
      </c>
      <c r="H916" s="239">
        <f>INDEX(Summary!$N$5:$Y$88,MATCH(_xlfn.CONCAT(D916,0),Summary!$N$5:$N$88,0),MATCH($H$3,Summary!$N$4:$Y$4,0))</f>
        <v>79.417215543255395</v>
      </c>
      <c r="I916" s="240">
        <f t="shared" si="58"/>
        <v>1.8963990791820488E-2</v>
      </c>
      <c r="J916" s="241">
        <f t="shared" si="59"/>
        <v>1.4378318601611717</v>
      </c>
      <c r="K916" s="242">
        <f t="shared" si="57"/>
        <v>77.256886823071966</v>
      </c>
      <c r="L916" s="241"/>
    </row>
    <row r="917" spans="1:12" x14ac:dyDescent="0.2">
      <c r="A917" t="s">
        <v>55</v>
      </c>
      <c r="B917" t="s">
        <v>48</v>
      </c>
      <c r="C917">
        <v>2013</v>
      </c>
      <c r="D917" t="str">
        <f t="shared" si="56"/>
        <v>PBFemale</v>
      </c>
      <c r="E917">
        <v>76.159933222427696</v>
      </c>
      <c r="F917" s="37">
        <f>VLOOKUP(_xlfn.CONCAT(D917,0),'Appendix 4. 2020 IBGE LT'!$E$6:$M$1685,9,FALSE)</f>
        <v>78.193894575171839</v>
      </c>
      <c r="G917" s="37">
        <f>VLOOKUP(_xlfn.CONCAT(D917,0),'Appendix 3b. nax IBGE 2019'!$E$5:$M$1850,9,FALSE)</f>
        <v>77.939177695123021</v>
      </c>
      <c r="H917" s="239">
        <f>INDEX(Summary!$N$5:$Y$88,MATCH(_xlfn.CONCAT(D917,0),Summary!$N$5:$N$88,0),MATCH($H$3,Summary!$N$4:$Y$4,0))</f>
        <v>79.417215543255395</v>
      </c>
      <c r="I917" s="240">
        <f t="shared" si="58"/>
        <v>1.8963990791820488E-2</v>
      </c>
      <c r="J917" s="241">
        <f t="shared" si="59"/>
        <v>1.4442962723357822</v>
      </c>
      <c r="K917" s="242">
        <f t="shared" si="57"/>
        <v>77.604229494763473</v>
      </c>
      <c r="L917" s="241"/>
    </row>
    <row r="918" spans="1:12" x14ac:dyDescent="0.2">
      <c r="A918" t="s">
        <v>55</v>
      </c>
      <c r="B918" t="s">
        <v>48</v>
      </c>
      <c r="C918">
        <v>2014</v>
      </c>
      <c r="D918" t="str">
        <f t="shared" si="56"/>
        <v>PBFemale</v>
      </c>
      <c r="E918">
        <v>76.487746785550996</v>
      </c>
      <c r="F918" s="37">
        <f>VLOOKUP(_xlfn.CONCAT(D918,0),'Appendix 4. 2020 IBGE LT'!$E$6:$M$1685,9,FALSE)</f>
        <v>78.193894575171839</v>
      </c>
      <c r="G918" s="37">
        <f>VLOOKUP(_xlfn.CONCAT(D918,0),'Appendix 3b. nax IBGE 2019'!$E$5:$M$1850,9,FALSE)</f>
        <v>77.939177695123021</v>
      </c>
      <c r="H918" s="239">
        <f>INDEX(Summary!$N$5:$Y$88,MATCH(_xlfn.CONCAT(D918,0),Summary!$N$5:$N$88,0),MATCH($H$3,Summary!$N$4:$Y$4,0))</f>
        <v>79.417215543255395</v>
      </c>
      <c r="I918" s="240">
        <f t="shared" si="58"/>
        <v>1.8963990791820488E-2</v>
      </c>
      <c r="J918" s="241">
        <f t="shared" si="59"/>
        <v>1.4505129257282863</v>
      </c>
      <c r="K918" s="242">
        <f t="shared" si="57"/>
        <v>77.938259711279287</v>
      </c>
      <c r="L918" s="241"/>
    </row>
    <row r="919" spans="1:12" x14ac:dyDescent="0.2">
      <c r="A919" t="s">
        <v>55</v>
      </c>
      <c r="B919" t="s">
        <v>48</v>
      </c>
      <c r="C919">
        <v>2015</v>
      </c>
      <c r="D919" t="str">
        <f t="shared" si="56"/>
        <v>PBFemale</v>
      </c>
      <c r="E919">
        <v>76.802709853546602</v>
      </c>
      <c r="F919" s="37">
        <f>VLOOKUP(_xlfn.CONCAT(D919,0),'Appendix 4. 2020 IBGE LT'!$E$6:$M$1685,9,FALSE)</f>
        <v>78.193894575171839</v>
      </c>
      <c r="G919" s="37">
        <f>VLOOKUP(_xlfn.CONCAT(D919,0),'Appendix 3b. nax IBGE 2019'!$E$5:$M$1850,9,FALSE)</f>
        <v>77.939177695123021</v>
      </c>
      <c r="H919" s="239">
        <f>INDEX(Summary!$N$5:$Y$88,MATCH(_xlfn.CONCAT(D919,0),Summary!$N$5:$N$88,0),MATCH($H$3,Summary!$N$4:$Y$4,0))</f>
        <v>79.417215543255395</v>
      </c>
      <c r="I919" s="240">
        <f t="shared" si="58"/>
        <v>1.8963990791820488E-2</v>
      </c>
      <c r="J919" s="241">
        <f t="shared" si="59"/>
        <v>1.4564858824495184</v>
      </c>
      <c r="K919" s="242">
        <f t="shared" si="57"/>
        <v>78.259195735996116</v>
      </c>
      <c r="L919" s="241"/>
    </row>
    <row r="920" spans="1:12" x14ac:dyDescent="0.2">
      <c r="A920" t="s">
        <v>55</v>
      </c>
      <c r="B920" t="s">
        <v>48</v>
      </c>
      <c r="C920">
        <v>2016</v>
      </c>
      <c r="D920" t="str">
        <f t="shared" si="56"/>
        <v>PBFemale</v>
      </c>
      <c r="E920">
        <v>77.105062422347501</v>
      </c>
      <c r="F920" s="37">
        <f>VLOOKUP(_xlfn.CONCAT(D920,0),'Appendix 4. 2020 IBGE LT'!$E$6:$M$1685,9,FALSE)</f>
        <v>78.193894575171839</v>
      </c>
      <c r="G920" s="37">
        <f>VLOOKUP(_xlfn.CONCAT(D920,0),'Appendix 3b. nax IBGE 2019'!$E$5:$M$1850,9,FALSE)</f>
        <v>77.939177695123021</v>
      </c>
      <c r="H920" s="239">
        <f>INDEX(Summary!$N$5:$Y$88,MATCH(_xlfn.CONCAT(D920,0),Summary!$N$5:$N$88,0),MATCH($H$3,Summary!$N$4:$Y$4,0))</f>
        <v>79.417215543255395</v>
      </c>
      <c r="I920" s="240">
        <f t="shared" si="58"/>
        <v>1.8963990791820488E-2</v>
      </c>
      <c r="J920" s="241">
        <f t="shared" si="59"/>
        <v>1.4622196937801419</v>
      </c>
      <c r="K920" s="242">
        <f t="shared" si="57"/>
        <v>78.567282116127643</v>
      </c>
      <c r="L920" s="241"/>
    </row>
    <row r="921" spans="1:12" x14ac:dyDescent="0.2">
      <c r="A921" t="s">
        <v>55</v>
      </c>
      <c r="B921" t="s">
        <v>48</v>
      </c>
      <c r="C921">
        <v>2017</v>
      </c>
      <c r="D921" t="str">
        <f t="shared" si="56"/>
        <v>PBFemale</v>
      </c>
      <c r="E921">
        <v>77.395067093326205</v>
      </c>
      <c r="F921" s="37">
        <f>VLOOKUP(_xlfn.CONCAT(D921,0),'Appendix 4. 2020 IBGE LT'!$E$6:$M$1685,9,FALSE)</f>
        <v>78.193894575171839</v>
      </c>
      <c r="G921" s="37">
        <f>VLOOKUP(_xlfn.CONCAT(D921,0),'Appendix 3b. nax IBGE 2019'!$E$5:$M$1850,9,FALSE)</f>
        <v>77.939177695123021</v>
      </c>
      <c r="H921" s="239">
        <f>INDEX(Summary!$N$5:$Y$88,MATCH(_xlfn.CONCAT(D921,0),Summary!$N$5:$N$88,0),MATCH($H$3,Summary!$N$4:$Y$4,0))</f>
        <v>79.417215543255395</v>
      </c>
      <c r="I921" s="240">
        <f t="shared" si="58"/>
        <v>1.8963990791820488E-2</v>
      </c>
      <c r="J921" s="241">
        <f t="shared" si="59"/>
        <v>1.4677193396901669</v>
      </c>
      <c r="K921" s="242">
        <f t="shared" si="57"/>
        <v>78.862786433016367</v>
      </c>
      <c r="L921" s="241"/>
    </row>
    <row r="922" spans="1:12" x14ac:dyDescent="0.2">
      <c r="A922" t="s">
        <v>55</v>
      </c>
      <c r="B922" t="s">
        <v>48</v>
      </c>
      <c r="C922">
        <v>2018</v>
      </c>
      <c r="D922" t="str">
        <f t="shared" si="56"/>
        <v>PBFemale</v>
      </c>
      <c r="E922">
        <v>77.673005973695496</v>
      </c>
      <c r="F922" s="37">
        <f>VLOOKUP(_xlfn.CONCAT(D922,0),'Appendix 4. 2020 IBGE LT'!$E$6:$M$1685,9,FALSE)</f>
        <v>78.193894575171839</v>
      </c>
      <c r="G922" s="37">
        <f>VLOOKUP(_xlfn.CONCAT(D922,0),'Appendix 3b. nax IBGE 2019'!$E$5:$M$1850,9,FALSE)</f>
        <v>77.939177695123021</v>
      </c>
      <c r="H922" s="239">
        <f>INDEX(Summary!$N$5:$Y$88,MATCH(_xlfn.CONCAT(D922,0),Summary!$N$5:$N$88,0),MATCH($H$3,Summary!$N$4:$Y$4,0))</f>
        <v>79.417215543255395</v>
      </c>
      <c r="I922" s="240">
        <f t="shared" si="58"/>
        <v>1.8963990791820488E-2</v>
      </c>
      <c r="J922" s="241">
        <f t="shared" si="59"/>
        <v>1.4729901700581791</v>
      </c>
      <c r="K922" s="242">
        <f t="shared" si="57"/>
        <v>79.145996143753678</v>
      </c>
      <c r="L922" s="241"/>
    </row>
    <row r="923" spans="1:12" x14ac:dyDescent="0.2">
      <c r="A923" t="s">
        <v>55</v>
      </c>
      <c r="B923" t="s">
        <v>48</v>
      </c>
      <c r="C923">
        <v>2019</v>
      </c>
      <c r="D923" t="str">
        <f t="shared" si="56"/>
        <v>PBFemale</v>
      </c>
      <c r="E923">
        <v>77.939177695123007</v>
      </c>
      <c r="F923" s="37">
        <f>VLOOKUP(_xlfn.CONCAT(D923,0),'Appendix 4. 2020 IBGE LT'!$E$6:$M$1685,9,FALSE)</f>
        <v>78.193894575171839</v>
      </c>
      <c r="G923" s="37">
        <f>VLOOKUP(_xlfn.CONCAT(D923,0),'Appendix 3b. nax IBGE 2019'!$E$5:$M$1850,9,FALSE)</f>
        <v>77.939177695123021</v>
      </c>
      <c r="H923" s="239">
        <f>INDEX(Summary!$N$5:$Y$88,MATCH(_xlfn.CONCAT(D923,0),Summary!$N$5:$N$88,0),MATCH($H$3,Summary!$N$4:$Y$4,0))</f>
        <v>79.417215543255395</v>
      </c>
      <c r="I923" s="240">
        <f t="shared" si="58"/>
        <v>1.8963990791820488E-2</v>
      </c>
      <c r="J923" s="241">
        <f t="shared" si="59"/>
        <v>1.4780378481323735</v>
      </c>
      <c r="K923" s="242">
        <f t="shared" si="57"/>
        <v>79.417215543255381</v>
      </c>
      <c r="L923" s="241"/>
    </row>
    <row r="924" spans="1:12" x14ac:dyDescent="0.2">
      <c r="A924" t="s">
        <v>55</v>
      </c>
      <c r="B924" t="s">
        <v>47</v>
      </c>
      <c r="C924">
        <v>2000</v>
      </c>
      <c r="D924" t="str">
        <f t="shared" si="56"/>
        <v>PBMale</v>
      </c>
      <c r="E924">
        <v>63.498930686668601</v>
      </c>
      <c r="F924" s="37">
        <f>VLOOKUP(_xlfn.CONCAT(D924,0),'Appendix 4. 2020 IBGE LT'!$E$6:$M$1685,9,FALSE)</f>
        <v>70.470902589344348</v>
      </c>
      <c r="G924" s="37">
        <f>VLOOKUP(_xlfn.CONCAT(D924,0),'Appendix 3b. nax IBGE 2019'!$E$5:$M$1850,9,FALSE)</f>
        <v>70.19956614024747</v>
      </c>
      <c r="H924" s="239">
        <f>INDEX(Summary!$N$5:$Y$88,MATCH(_xlfn.CONCAT(D924,0),Summary!$N$5:$N$88,0),MATCH($H$3,Summary!$N$4:$Y$4,0))</f>
        <v>72.825997299020628</v>
      </c>
      <c r="I924" s="240">
        <f t="shared" si="58"/>
        <v>3.7413780500095549E-2</v>
      </c>
      <c r="J924" s="241">
        <f t="shared" si="59"/>
        <v>2.3757350547018006</v>
      </c>
      <c r="K924" s="242">
        <f t="shared" si="57"/>
        <v>65.874665741370407</v>
      </c>
      <c r="L924" s="241"/>
    </row>
    <row r="925" spans="1:12" x14ac:dyDescent="0.2">
      <c r="A925" t="s">
        <v>55</v>
      </c>
      <c r="B925" t="s">
        <v>47</v>
      </c>
      <c r="C925">
        <v>2001</v>
      </c>
      <c r="D925" t="str">
        <f t="shared" si="56"/>
        <v>PBMale</v>
      </c>
      <c r="E925">
        <v>63.934482795721799</v>
      </c>
      <c r="F925" s="37">
        <f>VLOOKUP(_xlfn.CONCAT(D925,0),'Appendix 4. 2020 IBGE LT'!$E$6:$M$1685,9,FALSE)</f>
        <v>70.470902589344348</v>
      </c>
      <c r="G925" s="37">
        <f>VLOOKUP(_xlfn.CONCAT(D925,0),'Appendix 3b. nax IBGE 2019'!$E$5:$M$1850,9,FALSE)</f>
        <v>70.19956614024747</v>
      </c>
      <c r="H925" s="239">
        <f>INDEX(Summary!$N$5:$Y$88,MATCH(_xlfn.CONCAT(D925,0),Summary!$N$5:$N$88,0),MATCH($H$3,Summary!$N$4:$Y$4,0))</f>
        <v>72.825997299020628</v>
      </c>
      <c r="I925" s="240">
        <f t="shared" si="58"/>
        <v>3.7413780500095549E-2</v>
      </c>
      <c r="J925" s="241">
        <f t="shared" si="59"/>
        <v>2.3920307057062704</v>
      </c>
      <c r="K925" s="242">
        <f t="shared" si="57"/>
        <v>66.326513501428067</v>
      </c>
      <c r="L925" s="241"/>
    </row>
    <row r="926" spans="1:12" x14ac:dyDescent="0.2">
      <c r="A926" t="s">
        <v>55</v>
      </c>
      <c r="B926" t="s">
        <v>47</v>
      </c>
      <c r="C926">
        <v>2002</v>
      </c>
      <c r="D926" t="str">
        <f t="shared" si="56"/>
        <v>PBMale</v>
      </c>
      <c r="E926">
        <v>64.342581338784299</v>
      </c>
      <c r="F926" s="37">
        <f>VLOOKUP(_xlfn.CONCAT(D926,0),'Appendix 4. 2020 IBGE LT'!$E$6:$M$1685,9,FALSE)</f>
        <v>70.470902589344348</v>
      </c>
      <c r="G926" s="37">
        <f>VLOOKUP(_xlfn.CONCAT(D926,0),'Appendix 3b. nax IBGE 2019'!$E$5:$M$1850,9,FALSE)</f>
        <v>70.19956614024747</v>
      </c>
      <c r="H926" s="239">
        <f>INDEX(Summary!$N$5:$Y$88,MATCH(_xlfn.CONCAT(D926,0),Summary!$N$5:$N$88,0),MATCH($H$3,Summary!$N$4:$Y$4,0))</f>
        <v>72.825997299020628</v>
      </c>
      <c r="I926" s="240">
        <f t="shared" si="58"/>
        <v>3.7413780500095549E-2</v>
      </c>
      <c r="J926" s="241">
        <f t="shared" si="59"/>
        <v>2.4072992150188197</v>
      </c>
      <c r="K926" s="242">
        <f t="shared" si="57"/>
        <v>66.749880553803123</v>
      </c>
      <c r="L926" s="241"/>
    </row>
    <row r="927" spans="1:12" x14ac:dyDescent="0.2">
      <c r="A927" t="s">
        <v>55</v>
      </c>
      <c r="B927" t="s">
        <v>47</v>
      </c>
      <c r="C927">
        <v>2003</v>
      </c>
      <c r="D927" t="str">
        <f t="shared" si="56"/>
        <v>PBMale</v>
      </c>
      <c r="E927">
        <v>64.748264489886097</v>
      </c>
      <c r="F927" s="37">
        <f>VLOOKUP(_xlfn.CONCAT(D927,0),'Appendix 4. 2020 IBGE LT'!$E$6:$M$1685,9,FALSE)</f>
        <v>70.470902589344348</v>
      </c>
      <c r="G927" s="37">
        <f>VLOOKUP(_xlfn.CONCAT(D927,0),'Appendix 3b. nax IBGE 2019'!$E$5:$M$1850,9,FALSE)</f>
        <v>70.19956614024747</v>
      </c>
      <c r="H927" s="239">
        <f>INDEX(Summary!$N$5:$Y$88,MATCH(_xlfn.CONCAT(D927,0),Summary!$N$5:$N$88,0),MATCH($H$3,Summary!$N$4:$Y$4,0))</f>
        <v>72.825997299020628</v>
      </c>
      <c r="I927" s="240">
        <f t="shared" si="58"/>
        <v>3.7413780500095549E-2</v>
      </c>
      <c r="J927" s="241">
        <f t="shared" si="59"/>
        <v>2.4224773553867296</v>
      </c>
      <c r="K927" s="242">
        <f t="shared" si="57"/>
        <v>67.170741845272829</v>
      </c>
      <c r="L927" s="241"/>
    </row>
    <row r="928" spans="1:12" x14ac:dyDescent="0.2">
      <c r="A928" t="s">
        <v>55</v>
      </c>
      <c r="B928" t="s">
        <v>47</v>
      </c>
      <c r="C928">
        <v>2004</v>
      </c>
      <c r="D928" t="str">
        <f t="shared" si="56"/>
        <v>PBMale</v>
      </c>
      <c r="E928">
        <v>65.141115966567597</v>
      </c>
      <c r="F928" s="37">
        <f>VLOOKUP(_xlfn.CONCAT(D928,0),'Appendix 4. 2020 IBGE LT'!$E$6:$M$1685,9,FALSE)</f>
        <v>70.470902589344348</v>
      </c>
      <c r="G928" s="37">
        <f>VLOOKUP(_xlfn.CONCAT(D928,0),'Appendix 3b. nax IBGE 2019'!$E$5:$M$1850,9,FALSE)</f>
        <v>70.19956614024747</v>
      </c>
      <c r="H928" s="239">
        <f>INDEX(Summary!$N$5:$Y$88,MATCH(_xlfn.CONCAT(D928,0),Summary!$N$5:$N$88,0),MATCH($H$3,Summary!$N$4:$Y$4,0))</f>
        <v>72.825997299020628</v>
      </c>
      <c r="I928" s="240">
        <f t="shared" si="58"/>
        <v>3.7413780500095549E-2</v>
      </c>
      <c r="J928" s="241">
        <f t="shared" si="59"/>
        <v>2.4371754143044297</v>
      </c>
      <c r="K928" s="242">
        <f t="shared" si="57"/>
        <v>67.578291380872031</v>
      </c>
      <c r="L928" s="241"/>
    </row>
    <row r="929" spans="1:12" x14ac:dyDescent="0.2">
      <c r="A929" t="s">
        <v>55</v>
      </c>
      <c r="B929" t="s">
        <v>47</v>
      </c>
      <c r="C929">
        <v>2005</v>
      </c>
      <c r="D929" t="str">
        <f t="shared" si="56"/>
        <v>PBMale</v>
      </c>
      <c r="E929">
        <v>65.532252362533399</v>
      </c>
      <c r="F929" s="37">
        <f>VLOOKUP(_xlfn.CONCAT(D929,0),'Appendix 4. 2020 IBGE LT'!$E$6:$M$1685,9,FALSE)</f>
        <v>70.470902589344348</v>
      </c>
      <c r="G929" s="37">
        <f>VLOOKUP(_xlfn.CONCAT(D929,0),'Appendix 3b. nax IBGE 2019'!$E$5:$M$1850,9,FALSE)</f>
        <v>70.19956614024747</v>
      </c>
      <c r="H929" s="239">
        <f>INDEX(Summary!$N$5:$Y$88,MATCH(_xlfn.CONCAT(D929,0),Summary!$N$5:$N$88,0),MATCH($H$3,Summary!$N$4:$Y$4,0))</f>
        <v>72.825997299020628</v>
      </c>
      <c r="I929" s="240">
        <f t="shared" si="58"/>
        <v>3.7413780500095549E-2</v>
      </c>
      <c r="J929" s="241">
        <f t="shared" si="59"/>
        <v>2.4518093055686925</v>
      </c>
      <c r="K929" s="242">
        <f t="shared" si="57"/>
        <v>67.984061668102086</v>
      </c>
      <c r="L929" s="241"/>
    </row>
    <row r="930" spans="1:12" x14ac:dyDescent="0.2">
      <c r="A930" t="s">
        <v>55</v>
      </c>
      <c r="B930" t="s">
        <v>47</v>
      </c>
      <c r="C930">
        <v>2006</v>
      </c>
      <c r="D930" t="str">
        <f t="shared" si="56"/>
        <v>PBMale</v>
      </c>
      <c r="E930">
        <v>65.917160786091102</v>
      </c>
      <c r="F930" s="37">
        <f>VLOOKUP(_xlfn.CONCAT(D930,0),'Appendix 4. 2020 IBGE LT'!$E$6:$M$1685,9,FALSE)</f>
        <v>70.470902589344348</v>
      </c>
      <c r="G930" s="37">
        <f>VLOOKUP(_xlfn.CONCAT(D930,0),'Appendix 3b. nax IBGE 2019'!$E$5:$M$1850,9,FALSE)</f>
        <v>70.19956614024747</v>
      </c>
      <c r="H930" s="239">
        <f>INDEX(Summary!$N$5:$Y$88,MATCH(_xlfn.CONCAT(D930,0),Summary!$N$5:$N$88,0),MATCH($H$3,Summary!$N$4:$Y$4,0))</f>
        <v>72.825997299020628</v>
      </c>
      <c r="I930" s="240">
        <f t="shared" si="58"/>
        <v>3.7413780500095549E-2</v>
      </c>
      <c r="J930" s="241">
        <f t="shared" si="59"/>
        <v>2.4662101848403184</v>
      </c>
      <c r="K930" s="242">
        <f t="shared" si="57"/>
        <v>68.383370970931423</v>
      </c>
      <c r="L930" s="241"/>
    </row>
    <row r="931" spans="1:12" x14ac:dyDescent="0.2">
      <c r="A931" t="s">
        <v>55</v>
      </c>
      <c r="B931" t="s">
        <v>47</v>
      </c>
      <c r="C931">
        <v>2007</v>
      </c>
      <c r="D931" t="str">
        <f t="shared" si="56"/>
        <v>PBMale</v>
      </c>
      <c r="E931">
        <v>66.292992426421606</v>
      </c>
      <c r="F931" s="37">
        <f>VLOOKUP(_xlfn.CONCAT(D931,0),'Appendix 4. 2020 IBGE LT'!$E$6:$M$1685,9,FALSE)</f>
        <v>70.470902589344348</v>
      </c>
      <c r="G931" s="37">
        <f>VLOOKUP(_xlfn.CONCAT(D931,0),'Appendix 3b. nax IBGE 2019'!$E$5:$M$1850,9,FALSE)</f>
        <v>70.19956614024747</v>
      </c>
      <c r="H931" s="239">
        <f>INDEX(Summary!$N$5:$Y$88,MATCH(_xlfn.CONCAT(D931,0),Summary!$N$5:$N$88,0),MATCH($H$3,Summary!$N$4:$Y$4,0))</f>
        <v>72.825997299020628</v>
      </c>
      <c r="I931" s="240">
        <f t="shared" si="58"/>
        <v>3.7413780500095549E-2</v>
      </c>
      <c r="J931" s="241">
        <f t="shared" si="59"/>
        <v>2.4802714673366344</v>
      </c>
      <c r="K931" s="242">
        <f t="shared" si="57"/>
        <v>68.773263893758241</v>
      </c>
      <c r="L931" s="241"/>
    </row>
    <row r="932" spans="1:12" x14ac:dyDescent="0.2">
      <c r="A932" t="s">
        <v>55</v>
      </c>
      <c r="B932" t="s">
        <v>47</v>
      </c>
      <c r="C932">
        <v>2008</v>
      </c>
      <c r="D932" t="str">
        <f t="shared" si="56"/>
        <v>PBMale</v>
      </c>
      <c r="E932">
        <v>66.663572112217196</v>
      </c>
      <c r="F932" s="37">
        <f>VLOOKUP(_xlfn.CONCAT(D932,0),'Appendix 4. 2020 IBGE LT'!$E$6:$M$1685,9,FALSE)</f>
        <v>70.470902589344348</v>
      </c>
      <c r="G932" s="37">
        <f>VLOOKUP(_xlfn.CONCAT(D932,0),'Appendix 3b. nax IBGE 2019'!$E$5:$M$1850,9,FALSE)</f>
        <v>70.19956614024747</v>
      </c>
      <c r="H932" s="239">
        <f>INDEX(Summary!$N$5:$Y$88,MATCH(_xlfn.CONCAT(D932,0),Summary!$N$5:$N$88,0),MATCH($H$3,Summary!$N$4:$Y$4,0))</f>
        <v>72.825997299020628</v>
      </c>
      <c r="I932" s="240">
        <f t="shared" si="58"/>
        <v>3.7413780500095549E-2</v>
      </c>
      <c r="J932" s="241">
        <f t="shared" si="59"/>
        <v>2.4941362543587853</v>
      </c>
      <c r="K932" s="242">
        <f t="shared" si="57"/>
        <v>69.157708366575974</v>
      </c>
      <c r="L932" s="241"/>
    </row>
    <row r="933" spans="1:12" x14ac:dyDescent="0.2">
      <c r="A933" t="s">
        <v>55</v>
      </c>
      <c r="B933" t="s">
        <v>47</v>
      </c>
      <c r="C933">
        <v>2009</v>
      </c>
      <c r="D933" t="str">
        <f t="shared" si="56"/>
        <v>PBMale</v>
      </c>
      <c r="E933">
        <v>67.026268548359397</v>
      </c>
      <c r="F933" s="37">
        <f>VLOOKUP(_xlfn.CONCAT(D933,0),'Appendix 4. 2020 IBGE LT'!$E$6:$M$1685,9,FALSE)</f>
        <v>70.470902589344348</v>
      </c>
      <c r="G933" s="37">
        <f>VLOOKUP(_xlfn.CONCAT(D933,0),'Appendix 3b. nax IBGE 2019'!$E$5:$M$1850,9,FALSE)</f>
        <v>70.19956614024747</v>
      </c>
      <c r="H933" s="239">
        <f>INDEX(Summary!$N$5:$Y$88,MATCH(_xlfn.CONCAT(D933,0),Summary!$N$5:$N$88,0),MATCH($H$3,Summary!$N$4:$Y$4,0))</f>
        <v>72.825997299020628</v>
      </c>
      <c r="I933" s="240">
        <f t="shared" si="58"/>
        <v>3.7413780500095549E-2</v>
      </c>
      <c r="J933" s="241">
        <f t="shared" si="59"/>
        <v>2.5077060992087765</v>
      </c>
      <c r="K933" s="242">
        <f t="shared" si="57"/>
        <v>69.533974647568172</v>
      </c>
      <c r="L933" s="241"/>
    </row>
    <row r="934" spans="1:12" x14ac:dyDescent="0.2">
      <c r="A934" t="s">
        <v>55</v>
      </c>
      <c r="B934" t="s">
        <v>47</v>
      </c>
      <c r="C934">
        <v>2010</v>
      </c>
      <c r="D934" t="str">
        <f t="shared" si="56"/>
        <v>PBMale</v>
      </c>
      <c r="E934">
        <v>67.379827165567505</v>
      </c>
      <c r="F934" s="37">
        <f>VLOOKUP(_xlfn.CONCAT(D934,0),'Appendix 4. 2020 IBGE LT'!$E$6:$M$1685,9,FALSE)</f>
        <v>70.470902589344348</v>
      </c>
      <c r="G934" s="37">
        <f>VLOOKUP(_xlfn.CONCAT(D934,0),'Appendix 3b. nax IBGE 2019'!$E$5:$M$1850,9,FALSE)</f>
        <v>70.19956614024747</v>
      </c>
      <c r="H934" s="239">
        <f>INDEX(Summary!$N$5:$Y$88,MATCH(_xlfn.CONCAT(D934,0),Summary!$N$5:$N$88,0),MATCH($H$3,Summary!$N$4:$Y$4,0))</f>
        <v>72.825997299020628</v>
      </c>
      <c r="I934" s="240">
        <f t="shared" si="58"/>
        <v>3.7413780500095549E-2</v>
      </c>
      <c r="J934" s="241">
        <f t="shared" si="59"/>
        <v>2.520934063706918</v>
      </c>
      <c r="K934" s="242">
        <f t="shared" si="57"/>
        <v>69.900761229274423</v>
      </c>
      <c r="L934" s="241"/>
    </row>
    <row r="935" spans="1:12" x14ac:dyDescent="0.2">
      <c r="A935" t="s">
        <v>55</v>
      </c>
      <c r="B935" t="s">
        <v>47</v>
      </c>
      <c r="C935">
        <v>2011</v>
      </c>
      <c r="D935" t="str">
        <f t="shared" si="56"/>
        <v>PBMale</v>
      </c>
      <c r="E935">
        <v>67.725959510713494</v>
      </c>
      <c r="F935" s="37">
        <f>VLOOKUP(_xlfn.CONCAT(D935,0),'Appendix 4. 2020 IBGE LT'!$E$6:$M$1685,9,FALSE)</f>
        <v>70.470902589344348</v>
      </c>
      <c r="G935" s="37">
        <f>VLOOKUP(_xlfn.CONCAT(D935,0),'Appendix 3b. nax IBGE 2019'!$E$5:$M$1850,9,FALSE)</f>
        <v>70.19956614024747</v>
      </c>
      <c r="H935" s="239">
        <f>INDEX(Summary!$N$5:$Y$88,MATCH(_xlfn.CONCAT(D935,0),Summary!$N$5:$N$88,0),MATCH($H$3,Summary!$N$4:$Y$4,0))</f>
        <v>72.825997299020628</v>
      </c>
      <c r="I935" s="240">
        <f t="shared" si="58"/>
        <v>3.7413780500095549E-2</v>
      </c>
      <c r="J935" s="241">
        <f t="shared" si="59"/>
        <v>2.533884183292193</v>
      </c>
      <c r="K935" s="242">
        <f t="shared" si="57"/>
        <v>70.259843694005681</v>
      </c>
      <c r="L935" s="241"/>
    </row>
    <row r="936" spans="1:12" x14ac:dyDescent="0.2">
      <c r="A936" t="s">
        <v>55</v>
      </c>
      <c r="B936" t="s">
        <v>47</v>
      </c>
      <c r="C936">
        <v>2012</v>
      </c>
      <c r="D936" t="str">
        <f t="shared" si="56"/>
        <v>PBMale</v>
      </c>
      <c r="E936">
        <v>68.063657175914301</v>
      </c>
      <c r="F936" s="37">
        <f>VLOOKUP(_xlfn.CONCAT(D936,0),'Appendix 4. 2020 IBGE LT'!$E$6:$M$1685,9,FALSE)</f>
        <v>70.470902589344348</v>
      </c>
      <c r="G936" s="37">
        <f>VLOOKUP(_xlfn.CONCAT(D936,0),'Appendix 3b. nax IBGE 2019'!$E$5:$M$1850,9,FALSE)</f>
        <v>70.19956614024747</v>
      </c>
      <c r="H936" s="239">
        <f>INDEX(Summary!$N$5:$Y$88,MATCH(_xlfn.CONCAT(D936,0),Summary!$N$5:$N$88,0),MATCH($H$3,Summary!$N$4:$Y$4,0))</f>
        <v>72.825997299020628</v>
      </c>
      <c r="I936" s="240">
        <f t="shared" si="58"/>
        <v>3.7413780500095549E-2</v>
      </c>
      <c r="J936" s="241">
        <f t="shared" si="59"/>
        <v>2.5465187296134109</v>
      </c>
      <c r="K936" s="242">
        <f t="shared" si="57"/>
        <v>70.610175905527711</v>
      </c>
      <c r="L936" s="241"/>
    </row>
    <row r="937" spans="1:12" x14ac:dyDescent="0.2">
      <c r="A937" t="s">
        <v>55</v>
      </c>
      <c r="B937" t="s">
        <v>47</v>
      </c>
      <c r="C937">
        <v>2013</v>
      </c>
      <c r="D937" t="str">
        <f t="shared" si="56"/>
        <v>PBMale</v>
      </c>
      <c r="E937">
        <v>68.395118313648993</v>
      </c>
      <c r="F937" s="37">
        <f>VLOOKUP(_xlfn.CONCAT(D937,0),'Appendix 4. 2020 IBGE LT'!$E$6:$M$1685,9,FALSE)</f>
        <v>70.470902589344348</v>
      </c>
      <c r="G937" s="37">
        <f>VLOOKUP(_xlfn.CONCAT(D937,0),'Appendix 3b. nax IBGE 2019'!$E$5:$M$1850,9,FALSE)</f>
        <v>70.19956614024747</v>
      </c>
      <c r="H937" s="239">
        <f>INDEX(Summary!$N$5:$Y$88,MATCH(_xlfn.CONCAT(D937,0),Summary!$N$5:$N$88,0),MATCH($H$3,Summary!$N$4:$Y$4,0))</f>
        <v>72.825997299020628</v>
      </c>
      <c r="I937" s="240">
        <f t="shared" si="58"/>
        <v>3.7413780500095549E-2</v>
      </c>
      <c r="J937" s="241">
        <f t="shared" si="59"/>
        <v>2.5589199438649288</v>
      </c>
      <c r="K937" s="242">
        <f t="shared" si="57"/>
        <v>70.954038257513929</v>
      </c>
      <c r="L937" s="241"/>
    </row>
    <row r="938" spans="1:12" x14ac:dyDescent="0.2">
      <c r="A938" t="s">
        <v>55</v>
      </c>
      <c r="B938" t="s">
        <v>47</v>
      </c>
      <c r="C938">
        <v>2014</v>
      </c>
      <c r="D938" t="str">
        <f t="shared" si="56"/>
        <v>PBMale</v>
      </c>
      <c r="E938">
        <v>68.716903150267797</v>
      </c>
      <c r="F938" s="37">
        <f>VLOOKUP(_xlfn.CONCAT(D938,0),'Appendix 4. 2020 IBGE LT'!$E$6:$M$1685,9,FALSE)</f>
        <v>70.470902589344348</v>
      </c>
      <c r="G938" s="37">
        <f>VLOOKUP(_xlfn.CONCAT(D938,0),'Appendix 3b. nax IBGE 2019'!$E$5:$M$1850,9,FALSE)</f>
        <v>70.19956614024747</v>
      </c>
      <c r="H938" s="239">
        <f>INDEX(Summary!$N$5:$Y$88,MATCH(_xlfn.CONCAT(D938,0),Summary!$N$5:$N$88,0),MATCH($H$3,Summary!$N$4:$Y$4,0))</f>
        <v>72.825997299020628</v>
      </c>
      <c r="I938" s="240">
        <f t="shared" si="58"/>
        <v>3.7413780500095549E-2</v>
      </c>
      <c r="J938" s="241">
        <f t="shared" si="59"/>
        <v>2.5709591311104436</v>
      </c>
      <c r="K938" s="242">
        <f t="shared" si="57"/>
        <v>71.287862281378239</v>
      </c>
      <c r="L938" s="241"/>
    </row>
    <row r="939" spans="1:12" x14ac:dyDescent="0.2">
      <c r="A939" t="s">
        <v>55</v>
      </c>
      <c r="B939" t="s">
        <v>47</v>
      </c>
      <c r="C939">
        <v>2015</v>
      </c>
      <c r="D939" t="str">
        <f t="shared" si="56"/>
        <v>PBMale</v>
      </c>
      <c r="E939">
        <v>69.030288779163897</v>
      </c>
      <c r="F939" s="37">
        <f>VLOOKUP(_xlfn.CONCAT(D939,0),'Appendix 4. 2020 IBGE LT'!$E$6:$M$1685,9,FALSE)</f>
        <v>70.470902589344348</v>
      </c>
      <c r="G939" s="37">
        <f>VLOOKUP(_xlfn.CONCAT(D939,0),'Appendix 3b. nax IBGE 2019'!$E$5:$M$1850,9,FALSE)</f>
        <v>70.19956614024747</v>
      </c>
      <c r="H939" s="239">
        <f>INDEX(Summary!$N$5:$Y$88,MATCH(_xlfn.CONCAT(D939,0),Summary!$N$5:$N$88,0),MATCH($H$3,Summary!$N$4:$Y$4,0))</f>
        <v>72.825997299020628</v>
      </c>
      <c r="I939" s="240">
        <f t="shared" si="58"/>
        <v>3.7413780500095549E-2</v>
      </c>
      <c r="J939" s="241">
        <f t="shared" si="59"/>
        <v>2.5826840722418467</v>
      </c>
      <c r="K939" s="242">
        <f t="shared" si="57"/>
        <v>71.612972851405743</v>
      </c>
      <c r="L939" s="241"/>
    </row>
    <row r="940" spans="1:12" x14ac:dyDescent="0.2">
      <c r="A940" t="s">
        <v>55</v>
      </c>
      <c r="B940" t="s">
        <v>47</v>
      </c>
      <c r="C940">
        <v>2016</v>
      </c>
      <c r="D940" t="str">
        <f t="shared" si="56"/>
        <v>PBMale</v>
      </c>
      <c r="E940">
        <v>69.335248750574394</v>
      </c>
      <c r="F940" s="37">
        <f>VLOOKUP(_xlfn.CONCAT(D940,0),'Appendix 4. 2020 IBGE LT'!$E$6:$M$1685,9,FALSE)</f>
        <v>70.470902589344348</v>
      </c>
      <c r="G940" s="37">
        <f>VLOOKUP(_xlfn.CONCAT(D940,0),'Appendix 3b. nax IBGE 2019'!$E$5:$M$1850,9,FALSE)</f>
        <v>70.19956614024747</v>
      </c>
      <c r="H940" s="239">
        <f>INDEX(Summary!$N$5:$Y$88,MATCH(_xlfn.CONCAT(D940,0),Summary!$N$5:$N$88,0),MATCH($H$3,Summary!$N$4:$Y$4,0))</f>
        <v>72.825997299020628</v>
      </c>
      <c r="I940" s="240">
        <f t="shared" si="58"/>
        <v>3.7413780500095549E-2</v>
      </c>
      <c r="J940" s="241">
        <f t="shared" si="59"/>
        <v>2.5940937776735145</v>
      </c>
      <c r="K940" s="242">
        <f t="shared" si="57"/>
        <v>71.929342528247915</v>
      </c>
      <c r="L940" s="241"/>
    </row>
    <row r="941" spans="1:12" x14ac:dyDescent="0.2">
      <c r="A941" t="s">
        <v>55</v>
      </c>
      <c r="B941" t="s">
        <v>47</v>
      </c>
      <c r="C941">
        <v>2017</v>
      </c>
      <c r="D941" t="str">
        <f t="shared" si="56"/>
        <v>PBMale</v>
      </c>
      <c r="E941">
        <v>69.631773406373597</v>
      </c>
      <c r="F941" s="37">
        <f>VLOOKUP(_xlfn.CONCAT(D941,0),'Appendix 4. 2020 IBGE LT'!$E$6:$M$1685,9,FALSE)</f>
        <v>70.470902589344348</v>
      </c>
      <c r="G941" s="37">
        <f>VLOOKUP(_xlfn.CONCAT(D941,0),'Appendix 3b. nax IBGE 2019'!$E$5:$M$1850,9,FALSE)</f>
        <v>70.19956614024747</v>
      </c>
      <c r="H941" s="239">
        <f>INDEX(Summary!$N$5:$Y$88,MATCH(_xlfn.CONCAT(D941,0),Summary!$N$5:$N$88,0),MATCH($H$3,Summary!$N$4:$Y$4,0))</f>
        <v>72.825997299020628</v>
      </c>
      <c r="I941" s="240">
        <f t="shared" si="58"/>
        <v>3.7413780500095549E-2</v>
      </c>
      <c r="J941" s="241">
        <f t="shared" si="59"/>
        <v>2.6051878860584523</v>
      </c>
      <c r="K941" s="242">
        <f t="shared" si="57"/>
        <v>72.236961292432056</v>
      </c>
      <c r="L941" s="241"/>
    </row>
    <row r="942" spans="1:12" x14ac:dyDescent="0.2">
      <c r="A942" t="s">
        <v>55</v>
      </c>
      <c r="B942" t="s">
        <v>47</v>
      </c>
      <c r="C942">
        <v>2018</v>
      </c>
      <c r="D942" t="str">
        <f t="shared" si="56"/>
        <v>PBMale</v>
      </c>
      <c r="E942">
        <v>69.919870678128305</v>
      </c>
      <c r="F942" s="37">
        <f>VLOOKUP(_xlfn.CONCAT(D942,0),'Appendix 4. 2020 IBGE LT'!$E$6:$M$1685,9,FALSE)</f>
        <v>70.470902589344348</v>
      </c>
      <c r="G942" s="37">
        <f>VLOOKUP(_xlfn.CONCAT(D942,0),'Appendix 3b. nax IBGE 2019'!$E$5:$M$1850,9,FALSE)</f>
        <v>70.19956614024747</v>
      </c>
      <c r="H942" s="239">
        <f>INDEX(Summary!$N$5:$Y$88,MATCH(_xlfn.CONCAT(D942,0),Summary!$N$5:$N$88,0),MATCH($H$3,Summary!$N$4:$Y$4,0))</f>
        <v>72.825997299020628</v>
      </c>
      <c r="I942" s="240">
        <f t="shared" si="58"/>
        <v>3.7413780500095549E-2</v>
      </c>
      <c r="J942" s="241">
        <f t="shared" si="59"/>
        <v>2.6159666941465591</v>
      </c>
      <c r="K942" s="242">
        <f t="shared" si="57"/>
        <v>72.535837372274869</v>
      </c>
      <c r="L942" s="241"/>
    </row>
    <row r="943" spans="1:12" x14ac:dyDescent="0.2">
      <c r="A943" t="s">
        <v>55</v>
      </c>
      <c r="B943" t="s">
        <v>47</v>
      </c>
      <c r="C943">
        <v>2019</v>
      </c>
      <c r="D943" t="str">
        <f t="shared" si="56"/>
        <v>PBMale</v>
      </c>
      <c r="E943">
        <v>70.199566140247398</v>
      </c>
      <c r="F943" s="37">
        <f>VLOOKUP(_xlfn.CONCAT(D943,0),'Appendix 4. 2020 IBGE LT'!$E$6:$M$1685,9,FALSE)</f>
        <v>70.470902589344348</v>
      </c>
      <c r="G943" s="37">
        <f>VLOOKUP(_xlfn.CONCAT(D943,0),'Appendix 3b. nax IBGE 2019'!$E$5:$M$1850,9,FALSE)</f>
        <v>70.19956614024747</v>
      </c>
      <c r="H943" s="239">
        <f>INDEX(Summary!$N$5:$Y$88,MATCH(_xlfn.CONCAT(D943,0),Summary!$N$5:$N$88,0),MATCH($H$3,Summary!$N$4:$Y$4,0))</f>
        <v>72.825997299020628</v>
      </c>
      <c r="I943" s="240">
        <f t="shared" si="58"/>
        <v>3.7413780500095549E-2</v>
      </c>
      <c r="J943" s="241">
        <f t="shared" si="59"/>
        <v>2.6264311587731557</v>
      </c>
      <c r="K943" s="242">
        <f t="shared" si="57"/>
        <v>72.825997299020557</v>
      </c>
      <c r="L943" s="241"/>
    </row>
    <row r="944" spans="1:12" x14ac:dyDescent="0.2">
      <c r="A944" t="s">
        <v>55</v>
      </c>
      <c r="B944" t="s">
        <v>3</v>
      </c>
      <c r="C944">
        <v>2000</v>
      </c>
      <c r="D944" t="str">
        <f t="shared" si="56"/>
        <v>PBTotal</v>
      </c>
      <c r="E944">
        <v>67.059166399915597</v>
      </c>
      <c r="F944" s="37">
        <f>VLOOKUP(_xlfn.CONCAT(D944,0),'Appendix 4. 2020 IBGE LT'!$E$6:$M$1685,9,FALSE)</f>
        <v>74.357005458429498</v>
      </c>
      <c r="G944" s="37">
        <f>VLOOKUP(_xlfn.CONCAT(D944,0),'Appendix 3b. nax IBGE 2019'!$E$5:$M$1850,9,FALSE)</f>
        <v>74.089764648989387</v>
      </c>
      <c r="H944" s="239">
        <f>INDEX(Summary!$N$5:$Y$88,MATCH(_xlfn.CONCAT(D944,0),Summary!$N$5:$N$88,0),MATCH($H$3,Summary!$N$4:$Y$4,0))</f>
        <v>76.189822068136507</v>
      </c>
      <c r="I944" s="240">
        <f t="shared" si="58"/>
        <v>2.8344771090803644E-2</v>
      </c>
      <c r="J944" s="241">
        <f t="shared" si="59"/>
        <v>1.9007767211457187</v>
      </c>
      <c r="K944" s="242">
        <f t="shared" si="57"/>
        <v>68.959943121061315</v>
      </c>
      <c r="L944" s="241"/>
    </row>
    <row r="945" spans="1:12" x14ac:dyDescent="0.2">
      <c r="A945" t="s">
        <v>55</v>
      </c>
      <c r="B945" t="s">
        <v>3</v>
      </c>
      <c r="C945">
        <v>2001</v>
      </c>
      <c r="D945" t="str">
        <f t="shared" si="56"/>
        <v>PBTotal</v>
      </c>
      <c r="E945">
        <v>67.523973173939098</v>
      </c>
      <c r="F945" s="37">
        <f>VLOOKUP(_xlfn.CONCAT(D945,0),'Appendix 4. 2020 IBGE LT'!$E$6:$M$1685,9,FALSE)</f>
        <v>74.357005458429498</v>
      </c>
      <c r="G945" s="37">
        <f>VLOOKUP(_xlfn.CONCAT(D945,0),'Appendix 3b. nax IBGE 2019'!$E$5:$M$1850,9,FALSE)</f>
        <v>74.089764648989387</v>
      </c>
      <c r="H945" s="239">
        <f>INDEX(Summary!$N$5:$Y$88,MATCH(_xlfn.CONCAT(D945,0),Summary!$N$5:$N$88,0),MATCH($H$3,Summary!$N$4:$Y$4,0))</f>
        <v>76.189822068136507</v>
      </c>
      <c r="I945" s="240">
        <f t="shared" si="58"/>
        <v>2.8344771090803644E-2</v>
      </c>
      <c r="J945" s="241">
        <f t="shared" si="59"/>
        <v>1.9139515627568697</v>
      </c>
      <c r="K945" s="242">
        <f t="shared" si="57"/>
        <v>69.437924736695962</v>
      </c>
      <c r="L945" s="241"/>
    </row>
    <row r="946" spans="1:12" x14ac:dyDescent="0.2">
      <c r="A946" t="s">
        <v>55</v>
      </c>
      <c r="B946" t="s">
        <v>3</v>
      </c>
      <c r="C946">
        <v>2002</v>
      </c>
      <c r="D946" t="str">
        <f t="shared" si="56"/>
        <v>PBTotal</v>
      </c>
      <c r="E946">
        <v>67.975233008329496</v>
      </c>
      <c r="F946" s="37">
        <f>VLOOKUP(_xlfn.CONCAT(D946,0),'Appendix 4. 2020 IBGE LT'!$E$6:$M$1685,9,FALSE)</f>
        <v>74.357005458429498</v>
      </c>
      <c r="G946" s="37">
        <f>VLOOKUP(_xlfn.CONCAT(D946,0),'Appendix 3b. nax IBGE 2019'!$E$5:$M$1850,9,FALSE)</f>
        <v>74.089764648989387</v>
      </c>
      <c r="H946" s="239">
        <f>INDEX(Summary!$N$5:$Y$88,MATCH(_xlfn.CONCAT(D946,0),Summary!$N$5:$N$88,0),MATCH($H$3,Summary!$N$4:$Y$4,0))</f>
        <v>76.189822068136507</v>
      </c>
      <c r="I946" s="240">
        <f t="shared" si="58"/>
        <v>2.8344771090803644E-2</v>
      </c>
      <c r="J946" s="241">
        <f t="shared" si="59"/>
        <v>1.9267424194651395</v>
      </c>
      <c r="K946" s="242">
        <f t="shared" si="57"/>
        <v>69.901975427794639</v>
      </c>
      <c r="L946" s="241"/>
    </row>
    <row r="947" spans="1:12" x14ac:dyDescent="0.2">
      <c r="A947" t="s">
        <v>55</v>
      </c>
      <c r="B947" t="s">
        <v>3</v>
      </c>
      <c r="C947">
        <v>2003</v>
      </c>
      <c r="D947" t="str">
        <f t="shared" si="56"/>
        <v>PBTotal</v>
      </c>
      <c r="E947">
        <v>68.418959878037995</v>
      </c>
      <c r="F947" s="37">
        <f>VLOOKUP(_xlfn.CONCAT(D947,0),'Appendix 4. 2020 IBGE LT'!$E$6:$M$1685,9,FALSE)</f>
        <v>74.357005458429498</v>
      </c>
      <c r="G947" s="37">
        <f>VLOOKUP(_xlfn.CONCAT(D947,0),'Appendix 3b. nax IBGE 2019'!$E$5:$M$1850,9,FALSE)</f>
        <v>74.089764648989387</v>
      </c>
      <c r="H947" s="239">
        <f>INDEX(Summary!$N$5:$Y$88,MATCH(_xlfn.CONCAT(D947,0),Summary!$N$5:$N$88,0),MATCH($H$3,Summary!$N$4:$Y$4,0))</f>
        <v>76.189822068136507</v>
      </c>
      <c r="I947" s="240">
        <f t="shared" si="58"/>
        <v>2.8344771090803644E-2</v>
      </c>
      <c r="J947" s="241">
        <f t="shared" si="59"/>
        <v>1.9393197560138657</v>
      </c>
      <c r="K947" s="242">
        <f t="shared" si="57"/>
        <v>70.358279634051854</v>
      </c>
      <c r="L947" s="241"/>
    </row>
    <row r="948" spans="1:12" x14ac:dyDescent="0.2">
      <c r="A948" t="s">
        <v>55</v>
      </c>
      <c r="B948" t="s">
        <v>3</v>
      </c>
      <c r="C948">
        <v>2004</v>
      </c>
      <c r="D948" t="str">
        <f t="shared" si="56"/>
        <v>PBTotal</v>
      </c>
      <c r="E948">
        <v>68.847449294533504</v>
      </c>
      <c r="F948" s="37">
        <f>VLOOKUP(_xlfn.CONCAT(D948,0),'Appendix 4. 2020 IBGE LT'!$E$6:$M$1685,9,FALSE)</f>
        <v>74.357005458429498</v>
      </c>
      <c r="G948" s="37">
        <f>VLOOKUP(_xlfn.CONCAT(D948,0),'Appendix 3b. nax IBGE 2019'!$E$5:$M$1850,9,FALSE)</f>
        <v>74.089764648989387</v>
      </c>
      <c r="H948" s="239">
        <f>INDEX(Summary!$N$5:$Y$88,MATCH(_xlfn.CONCAT(D948,0),Summary!$N$5:$N$88,0),MATCH($H$3,Summary!$N$4:$Y$4,0))</f>
        <v>76.189822068136507</v>
      </c>
      <c r="I948" s="240">
        <f t="shared" si="58"/>
        <v>2.8344771090803644E-2</v>
      </c>
      <c r="J948" s="241">
        <f t="shared" si="59"/>
        <v>1.951465190439263</v>
      </c>
      <c r="K948" s="242">
        <f t="shared" si="57"/>
        <v>70.798914484972769</v>
      </c>
      <c r="L948" s="241"/>
    </row>
    <row r="949" spans="1:12" x14ac:dyDescent="0.2">
      <c r="A949" t="s">
        <v>55</v>
      </c>
      <c r="B949" t="s">
        <v>3</v>
      </c>
      <c r="C949">
        <v>2005</v>
      </c>
      <c r="D949" t="str">
        <f t="shared" si="56"/>
        <v>PBTotal</v>
      </c>
      <c r="E949">
        <v>69.273300410560495</v>
      </c>
      <c r="F949" s="37">
        <f>VLOOKUP(_xlfn.CONCAT(D949,0),'Appendix 4. 2020 IBGE LT'!$E$6:$M$1685,9,FALSE)</f>
        <v>74.357005458429498</v>
      </c>
      <c r="G949" s="37">
        <f>VLOOKUP(_xlfn.CONCAT(D949,0),'Appendix 3b. nax IBGE 2019'!$E$5:$M$1850,9,FALSE)</f>
        <v>74.089764648989387</v>
      </c>
      <c r="H949" s="239">
        <f>INDEX(Summary!$N$5:$Y$88,MATCH(_xlfn.CONCAT(D949,0),Summary!$N$5:$N$88,0),MATCH($H$3,Summary!$N$4:$Y$4,0))</f>
        <v>76.189822068136507</v>
      </c>
      <c r="I949" s="240">
        <f t="shared" si="58"/>
        <v>2.8344771090803644E-2</v>
      </c>
      <c r="J949" s="241">
        <f t="shared" si="59"/>
        <v>1.9635358428418113</v>
      </c>
      <c r="K949" s="242">
        <f t="shared" si="57"/>
        <v>71.236836253402302</v>
      </c>
      <c r="L949" s="241"/>
    </row>
    <row r="950" spans="1:12" x14ac:dyDescent="0.2">
      <c r="A950" t="s">
        <v>55</v>
      </c>
      <c r="B950" t="s">
        <v>3</v>
      </c>
      <c r="C950">
        <v>2006</v>
      </c>
      <c r="D950" t="str">
        <f t="shared" si="56"/>
        <v>PBTotal</v>
      </c>
      <c r="E950">
        <v>69.687244738905605</v>
      </c>
      <c r="F950" s="37">
        <f>VLOOKUP(_xlfn.CONCAT(D950,0),'Appendix 4. 2020 IBGE LT'!$E$6:$M$1685,9,FALSE)</f>
        <v>74.357005458429498</v>
      </c>
      <c r="G950" s="37">
        <f>VLOOKUP(_xlfn.CONCAT(D950,0),'Appendix 3b. nax IBGE 2019'!$E$5:$M$1850,9,FALSE)</f>
        <v>74.089764648989387</v>
      </c>
      <c r="H950" s="239">
        <f>INDEX(Summary!$N$5:$Y$88,MATCH(_xlfn.CONCAT(D950,0),Summary!$N$5:$N$88,0),MATCH($H$3,Summary!$N$4:$Y$4,0))</f>
        <v>76.189822068136507</v>
      </c>
      <c r="I950" s="240">
        <f t="shared" si="58"/>
        <v>2.8344771090803644E-2</v>
      </c>
      <c r="J950" s="241">
        <f t="shared" si="59"/>
        <v>1.9752690000730899</v>
      </c>
      <c r="K950" s="242">
        <f t="shared" si="57"/>
        <v>71.662513738978689</v>
      </c>
      <c r="L950" s="241"/>
    </row>
    <row r="951" spans="1:12" x14ac:dyDescent="0.2">
      <c r="A951" t="s">
        <v>55</v>
      </c>
      <c r="B951" t="s">
        <v>3</v>
      </c>
      <c r="C951">
        <v>2007</v>
      </c>
      <c r="D951" t="str">
        <f t="shared" si="56"/>
        <v>PBTotal</v>
      </c>
      <c r="E951">
        <v>70.087925599639902</v>
      </c>
      <c r="F951" s="37">
        <f>VLOOKUP(_xlfn.CONCAT(D951,0),'Appendix 4. 2020 IBGE LT'!$E$6:$M$1685,9,FALSE)</f>
        <v>74.357005458429498</v>
      </c>
      <c r="G951" s="37">
        <f>VLOOKUP(_xlfn.CONCAT(D951,0),'Appendix 3b. nax IBGE 2019'!$E$5:$M$1850,9,FALSE)</f>
        <v>74.089764648989387</v>
      </c>
      <c r="H951" s="239">
        <f>INDEX(Summary!$N$5:$Y$88,MATCH(_xlfn.CONCAT(D951,0),Summary!$N$5:$N$88,0),MATCH($H$3,Summary!$N$4:$Y$4,0))</f>
        <v>76.189822068136507</v>
      </c>
      <c r="I951" s="240">
        <f t="shared" si="58"/>
        <v>2.8344771090803644E-2</v>
      </c>
      <c r="J951" s="241">
        <f t="shared" si="59"/>
        <v>1.9866262073510697</v>
      </c>
      <c r="K951" s="242">
        <f t="shared" si="57"/>
        <v>72.074551806990968</v>
      </c>
      <c r="L951" s="241"/>
    </row>
    <row r="952" spans="1:12" x14ac:dyDescent="0.2">
      <c r="A952" t="s">
        <v>55</v>
      </c>
      <c r="B952" t="s">
        <v>3</v>
      </c>
      <c r="C952">
        <v>2008</v>
      </c>
      <c r="D952" t="str">
        <f t="shared" si="56"/>
        <v>PBTotal</v>
      </c>
      <c r="E952">
        <v>70.482799670418601</v>
      </c>
      <c r="F952" s="37">
        <f>VLOOKUP(_xlfn.CONCAT(D952,0),'Appendix 4. 2020 IBGE LT'!$E$6:$M$1685,9,FALSE)</f>
        <v>74.357005458429498</v>
      </c>
      <c r="G952" s="37">
        <f>VLOOKUP(_xlfn.CONCAT(D952,0),'Appendix 3b. nax IBGE 2019'!$E$5:$M$1850,9,FALSE)</f>
        <v>74.089764648989387</v>
      </c>
      <c r="H952" s="239">
        <f>INDEX(Summary!$N$5:$Y$88,MATCH(_xlfn.CONCAT(D952,0),Summary!$N$5:$N$88,0),MATCH($H$3,Summary!$N$4:$Y$4,0))</f>
        <v>76.189822068136507</v>
      </c>
      <c r="I952" s="240">
        <f t="shared" si="58"/>
        <v>2.8344771090803644E-2</v>
      </c>
      <c r="J952" s="241">
        <f t="shared" si="59"/>
        <v>1.9978188224969857</v>
      </c>
      <c r="K952" s="242">
        <f t="shared" si="57"/>
        <v>72.480618492915582</v>
      </c>
      <c r="L952" s="241"/>
    </row>
    <row r="953" spans="1:12" x14ac:dyDescent="0.2">
      <c r="A953" t="s">
        <v>55</v>
      </c>
      <c r="B953" t="s">
        <v>3</v>
      </c>
      <c r="C953">
        <v>2009</v>
      </c>
      <c r="D953" t="str">
        <f t="shared" si="56"/>
        <v>PBTotal</v>
      </c>
      <c r="E953">
        <v>70.862926510836303</v>
      </c>
      <c r="F953" s="37">
        <f>VLOOKUP(_xlfn.CONCAT(D953,0),'Appendix 4. 2020 IBGE LT'!$E$6:$M$1685,9,FALSE)</f>
        <v>74.357005458429498</v>
      </c>
      <c r="G953" s="37">
        <f>VLOOKUP(_xlfn.CONCAT(D953,0),'Appendix 3b. nax IBGE 2019'!$E$5:$M$1850,9,FALSE)</f>
        <v>74.089764648989387</v>
      </c>
      <c r="H953" s="239">
        <f>INDEX(Summary!$N$5:$Y$88,MATCH(_xlfn.CONCAT(D953,0),Summary!$N$5:$N$88,0),MATCH($H$3,Summary!$N$4:$Y$4,0))</f>
        <v>76.189822068136507</v>
      </c>
      <c r="I953" s="240">
        <f t="shared" si="58"/>
        <v>2.8344771090803644E-2</v>
      </c>
      <c r="J953" s="241">
        <f t="shared" si="59"/>
        <v>2.0085934307740958</v>
      </c>
      <c r="K953" s="242">
        <f t="shared" si="57"/>
        <v>72.871519941610401</v>
      </c>
      <c r="L953" s="241"/>
    </row>
    <row r="954" spans="1:12" x14ac:dyDescent="0.2">
      <c r="A954" t="s">
        <v>55</v>
      </c>
      <c r="B954" t="s">
        <v>3</v>
      </c>
      <c r="C954">
        <v>2010</v>
      </c>
      <c r="D954" t="str">
        <f t="shared" si="56"/>
        <v>PBTotal</v>
      </c>
      <c r="E954">
        <v>71.238242666023694</v>
      </c>
      <c r="F954" s="37">
        <f>VLOOKUP(_xlfn.CONCAT(D954,0),'Appendix 4. 2020 IBGE LT'!$E$6:$M$1685,9,FALSE)</f>
        <v>74.357005458429498</v>
      </c>
      <c r="G954" s="37">
        <f>VLOOKUP(_xlfn.CONCAT(D954,0),'Appendix 3b. nax IBGE 2019'!$E$5:$M$1850,9,FALSE)</f>
        <v>74.089764648989387</v>
      </c>
      <c r="H954" s="239">
        <f>INDEX(Summary!$N$5:$Y$88,MATCH(_xlfn.CONCAT(D954,0),Summary!$N$5:$N$88,0),MATCH($H$3,Summary!$N$4:$Y$4,0))</f>
        <v>76.189822068136507</v>
      </c>
      <c r="I954" s="240">
        <f t="shared" si="58"/>
        <v>2.8344771090803644E-2</v>
      </c>
      <c r="J954" s="241">
        <f t="shared" si="59"/>
        <v>2.019231681279563</v>
      </c>
      <c r="K954" s="242">
        <f t="shared" si="57"/>
        <v>73.257474347303258</v>
      </c>
      <c r="L954" s="241"/>
    </row>
    <row r="955" spans="1:12" x14ac:dyDescent="0.2">
      <c r="A955" t="s">
        <v>55</v>
      </c>
      <c r="B955" t="s">
        <v>3</v>
      </c>
      <c r="C955">
        <v>2011</v>
      </c>
      <c r="D955" t="str">
        <f t="shared" si="56"/>
        <v>PBTotal</v>
      </c>
      <c r="E955">
        <v>71.594695942675102</v>
      </c>
      <c r="F955" s="37">
        <f>VLOOKUP(_xlfn.CONCAT(D955,0),'Appendix 4. 2020 IBGE LT'!$E$6:$M$1685,9,FALSE)</f>
        <v>74.357005458429498</v>
      </c>
      <c r="G955" s="37">
        <f>VLOOKUP(_xlfn.CONCAT(D955,0),'Appendix 3b. nax IBGE 2019'!$E$5:$M$1850,9,FALSE)</f>
        <v>74.089764648989387</v>
      </c>
      <c r="H955" s="239">
        <f>INDEX(Summary!$N$5:$Y$88,MATCH(_xlfn.CONCAT(D955,0),Summary!$N$5:$N$88,0),MATCH($H$3,Summary!$N$4:$Y$4,0))</f>
        <v>76.189822068136507</v>
      </c>
      <c r="I955" s="240">
        <f t="shared" si="58"/>
        <v>2.8344771090803644E-2</v>
      </c>
      <c r="J955" s="241">
        <f t="shared" si="59"/>
        <v>2.0293352678108141</v>
      </c>
      <c r="K955" s="242">
        <f t="shared" si="57"/>
        <v>73.62403121048591</v>
      </c>
      <c r="L955" s="241"/>
    </row>
    <row r="956" spans="1:12" x14ac:dyDescent="0.2">
      <c r="A956" t="s">
        <v>55</v>
      </c>
      <c r="B956" t="s">
        <v>3</v>
      </c>
      <c r="C956">
        <v>2012</v>
      </c>
      <c r="D956" t="str">
        <f t="shared" si="56"/>
        <v>PBTotal</v>
      </c>
      <c r="E956">
        <v>71.942773118881703</v>
      </c>
      <c r="F956" s="37">
        <f>VLOOKUP(_xlfn.CONCAT(D956,0),'Appendix 4. 2020 IBGE LT'!$E$6:$M$1685,9,FALSE)</f>
        <v>74.357005458429498</v>
      </c>
      <c r="G956" s="37">
        <f>VLOOKUP(_xlfn.CONCAT(D956,0),'Appendix 3b. nax IBGE 2019'!$E$5:$M$1850,9,FALSE)</f>
        <v>74.089764648989387</v>
      </c>
      <c r="H956" s="239">
        <f>INDEX(Summary!$N$5:$Y$88,MATCH(_xlfn.CONCAT(D956,0),Summary!$N$5:$N$88,0),MATCH($H$3,Summary!$N$4:$Y$4,0))</f>
        <v>76.189822068136507</v>
      </c>
      <c r="I956" s="240">
        <f t="shared" si="58"/>
        <v>2.8344771090803644E-2</v>
      </c>
      <c r="J956" s="241">
        <f t="shared" si="59"/>
        <v>2.0392014356923234</v>
      </c>
      <c r="K956" s="242">
        <f t="shared" si="57"/>
        <v>73.981974554574023</v>
      </c>
      <c r="L956" s="241"/>
    </row>
    <row r="957" spans="1:12" x14ac:dyDescent="0.2">
      <c r="A957" t="s">
        <v>55</v>
      </c>
      <c r="B957" t="s">
        <v>3</v>
      </c>
      <c r="C957">
        <v>2013</v>
      </c>
      <c r="D957" t="str">
        <f t="shared" si="56"/>
        <v>PBTotal</v>
      </c>
      <c r="E957">
        <v>72.286149178648301</v>
      </c>
      <c r="F957" s="37">
        <f>VLOOKUP(_xlfn.CONCAT(D957,0),'Appendix 4. 2020 IBGE LT'!$E$6:$M$1685,9,FALSE)</f>
        <v>74.357005458429498</v>
      </c>
      <c r="G957" s="37">
        <f>VLOOKUP(_xlfn.CONCAT(D957,0),'Appendix 3b. nax IBGE 2019'!$E$5:$M$1850,9,FALSE)</f>
        <v>74.089764648989387</v>
      </c>
      <c r="H957" s="239">
        <f>INDEX(Summary!$N$5:$Y$88,MATCH(_xlfn.CONCAT(D957,0),Summary!$N$5:$N$88,0),MATCH($H$3,Summary!$N$4:$Y$4,0))</f>
        <v>76.189822068136507</v>
      </c>
      <c r="I957" s="240">
        <f t="shared" si="58"/>
        <v>2.8344771090803644E-2</v>
      </c>
      <c r="J957" s="241">
        <f t="shared" si="59"/>
        <v>2.04893435150447</v>
      </c>
      <c r="K957" s="242">
        <f t="shared" si="57"/>
        <v>74.335083530152772</v>
      </c>
      <c r="L957" s="241"/>
    </row>
    <row r="958" spans="1:12" x14ac:dyDescent="0.2">
      <c r="A958" t="s">
        <v>55</v>
      </c>
      <c r="B958" t="s">
        <v>3</v>
      </c>
      <c r="C958">
        <v>2014</v>
      </c>
      <c r="D958" t="str">
        <f t="shared" si="56"/>
        <v>PBTotal</v>
      </c>
      <c r="E958">
        <v>72.610677935243103</v>
      </c>
      <c r="F958" s="37">
        <f>VLOOKUP(_xlfn.CONCAT(D958,0),'Appendix 4. 2020 IBGE LT'!$E$6:$M$1685,9,FALSE)</f>
        <v>74.357005458429498</v>
      </c>
      <c r="G958" s="37">
        <f>VLOOKUP(_xlfn.CONCAT(D958,0),'Appendix 3b. nax IBGE 2019'!$E$5:$M$1850,9,FALSE)</f>
        <v>74.089764648989387</v>
      </c>
      <c r="H958" s="239">
        <f>INDEX(Summary!$N$5:$Y$88,MATCH(_xlfn.CONCAT(D958,0),Summary!$N$5:$N$88,0),MATCH($H$3,Summary!$N$4:$Y$4,0))</f>
        <v>76.189822068136507</v>
      </c>
      <c r="I958" s="240">
        <f t="shared" si="58"/>
        <v>2.8344771090803644E-2</v>
      </c>
      <c r="J958" s="241">
        <f t="shared" si="59"/>
        <v>2.0581330448225326</v>
      </c>
      <c r="K958" s="242">
        <f t="shared" si="57"/>
        <v>74.668810980065629</v>
      </c>
      <c r="L958" s="241"/>
    </row>
    <row r="959" spans="1:12" x14ac:dyDescent="0.2">
      <c r="A959" t="s">
        <v>55</v>
      </c>
      <c r="B959" t="s">
        <v>3</v>
      </c>
      <c r="C959">
        <v>2015</v>
      </c>
      <c r="D959" t="str">
        <f t="shared" si="56"/>
        <v>PBTotal</v>
      </c>
      <c r="E959">
        <v>72.928937738132504</v>
      </c>
      <c r="F959" s="37">
        <f>VLOOKUP(_xlfn.CONCAT(D959,0),'Appendix 4. 2020 IBGE LT'!$E$6:$M$1685,9,FALSE)</f>
        <v>74.357005458429498</v>
      </c>
      <c r="G959" s="37">
        <f>VLOOKUP(_xlfn.CONCAT(D959,0),'Appendix 3b. nax IBGE 2019'!$E$5:$M$1850,9,FALSE)</f>
        <v>74.089764648989387</v>
      </c>
      <c r="H959" s="239">
        <f>INDEX(Summary!$N$5:$Y$88,MATCH(_xlfn.CONCAT(D959,0),Summary!$N$5:$N$88,0),MATCH($H$3,Summary!$N$4:$Y$4,0))</f>
        <v>76.189822068136507</v>
      </c>
      <c r="I959" s="240">
        <f t="shared" si="58"/>
        <v>2.8344771090803644E-2</v>
      </c>
      <c r="J959" s="241">
        <f t="shared" si="59"/>
        <v>2.067154046082837</v>
      </c>
      <c r="K959" s="242">
        <f t="shared" si="57"/>
        <v>74.996091784215338</v>
      </c>
      <c r="L959" s="241"/>
    </row>
    <row r="960" spans="1:12" x14ac:dyDescent="0.2">
      <c r="A960" t="s">
        <v>55</v>
      </c>
      <c r="B960" t="s">
        <v>3</v>
      </c>
      <c r="C960">
        <v>2016</v>
      </c>
      <c r="D960" t="str">
        <f t="shared" si="56"/>
        <v>PBTotal</v>
      </c>
      <c r="E960">
        <v>73.231422625778904</v>
      </c>
      <c r="F960" s="37">
        <f>VLOOKUP(_xlfn.CONCAT(D960,0),'Appendix 4. 2020 IBGE LT'!$E$6:$M$1685,9,FALSE)</f>
        <v>74.357005458429498</v>
      </c>
      <c r="G960" s="37">
        <f>VLOOKUP(_xlfn.CONCAT(D960,0),'Appendix 3b. nax IBGE 2019'!$E$5:$M$1850,9,FALSE)</f>
        <v>74.089764648989387</v>
      </c>
      <c r="H960" s="239">
        <f>INDEX(Summary!$N$5:$Y$88,MATCH(_xlfn.CONCAT(D960,0),Summary!$N$5:$N$88,0),MATCH($H$3,Summary!$N$4:$Y$4,0))</f>
        <v>76.189822068136507</v>
      </c>
      <c r="I960" s="240">
        <f t="shared" si="58"/>
        <v>2.8344771090803644E-2</v>
      </c>
      <c r="J960" s="241">
        <f t="shared" si="59"/>
        <v>2.0757279109816018</v>
      </c>
      <c r="K960" s="242">
        <f t="shared" si="57"/>
        <v>75.307150536760503</v>
      </c>
      <c r="L960" s="241"/>
    </row>
    <row r="961" spans="1:12" x14ac:dyDescent="0.2">
      <c r="A961" t="s">
        <v>55</v>
      </c>
      <c r="B961" t="s">
        <v>3</v>
      </c>
      <c r="C961">
        <v>2017</v>
      </c>
      <c r="D961" t="str">
        <f t="shared" si="56"/>
        <v>PBTotal</v>
      </c>
      <c r="E961">
        <v>73.528648527570397</v>
      </c>
      <c r="F961" s="37">
        <f>VLOOKUP(_xlfn.CONCAT(D961,0),'Appendix 4. 2020 IBGE LT'!$E$6:$M$1685,9,FALSE)</f>
        <v>74.357005458429498</v>
      </c>
      <c r="G961" s="37">
        <f>VLOOKUP(_xlfn.CONCAT(D961,0),'Appendix 3b. nax IBGE 2019'!$E$5:$M$1850,9,FALSE)</f>
        <v>74.089764648989387</v>
      </c>
      <c r="H961" s="239">
        <f>INDEX(Summary!$N$5:$Y$88,MATCH(_xlfn.CONCAT(D961,0),Summary!$N$5:$N$88,0),MATCH($H$3,Summary!$N$4:$Y$4,0))</f>
        <v>76.189822068136507</v>
      </c>
      <c r="I961" s="240">
        <f t="shared" si="58"/>
        <v>2.8344771090803644E-2</v>
      </c>
      <c r="J961" s="241">
        <f t="shared" si="59"/>
        <v>2.0841527111301392</v>
      </c>
      <c r="K961" s="242">
        <f t="shared" si="57"/>
        <v>75.612801238700541</v>
      </c>
      <c r="L961" s="241"/>
    </row>
    <row r="962" spans="1:12" x14ac:dyDescent="0.2">
      <c r="A962" t="s">
        <v>55</v>
      </c>
      <c r="B962" t="s">
        <v>3</v>
      </c>
      <c r="C962">
        <v>2018</v>
      </c>
      <c r="D962" t="str">
        <f t="shared" si="56"/>
        <v>PBTotal</v>
      </c>
      <c r="E962">
        <v>73.817538783535497</v>
      </c>
      <c r="F962" s="37">
        <f>VLOOKUP(_xlfn.CONCAT(D962,0),'Appendix 4. 2020 IBGE LT'!$E$6:$M$1685,9,FALSE)</f>
        <v>74.357005458429498</v>
      </c>
      <c r="G962" s="37">
        <f>VLOOKUP(_xlfn.CONCAT(D962,0),'Appendix 3b. nax IBGE 2019'!$E$5:$M$1850,9,FALSE)</f>
        <v>74.089764648989387</v>
      </c>
      <c r="H962" s="239">
        <f>INDEX(Summary!$N$5:$Y$88,MATCH(_xlfn.CONCAT(D962,0),Summary!$N$5:$N$88,0),MATCH($H$3,Summary!$N$4:$Y$4,0))</f>
        <v>76.189822068136507</v>
      </c>
      <c r="I962" s="240">
        <f t="shared" si="58"/>
        <v>2.8344771090803644E-2</v>
      </c>
      <c r="J962" s="241">
        <f t="shared" si="59"/>
        <v>2.0923412393058336</v>
      </c>
      <c r="K962" s="242">
        <f t="shared" si="57"/>
        <v>75.909880022841335</v>
      </c>
      <c r="L962" s="241"/>
    </row>
    <row r="963" spans="1:12" x14ac:dyDescent="0.2">
      <c r="A963" t="s">
        <v>55</v>
      </c>
      <c r="B963" t="s">
        <v>3</v>
      </c>
      <c r="C963">
        <v>2019</v>
      </c>
      <c r="D963" t="str">
        <f t="shared" si="56"/>
        <v>PBTotal</v>
      </c>
      <c r="E963">
        <v>74.089764648989302</v>
      </c>
      <c r="F963" s="37">
        <f>VLOOKUP(_xlfn.CONCAT(D963,0),'Appendix 4. 2020 IBGE LT'!$E$6:$M$1685,9,FALSE)</f>
        <v>74.357005458429498</v>
      </c>
      <c r="G963" s="37">
        <f>VLOOKUP(_xlfn.CONCAT(D963,0),'Appendix 3b. nax IBGE 2019'!$E$5:$M$1850,9,FALSE)</f>
        <v>74.089764648989387</v>
      </c>
      <c r="H963" s="239">
        <f>INDEX(Summary!$N$5:$Y$88,MATCH(_xlfn.CONCAT(D963,0),Summary!$N$5:$N$88,0),MATCH($H$3,Summary!$N$4:$Y$4,0))</f>
        <v>76.189822068136507</v>
      </c>
      <c r="I963" s="240">
        <f t="shared" si="58"/>
        <v>2.8344771090803644E-2</v>
      </c>
      <c r="J963" s="241">
        <f t="shared" si="59"/>
        <v>2.1000574191471175</v>
      </c>
      <c r="K963" s="242">
        <f t="shared" si="57"/>
        <v>76.189822068136422</v>
      </c>
      <c r="L963" s="241"/>
    </row>
    <row r="964" spans="1:12" x14ac:dyDescent="0.2">
      <c r="A964" t="s">
        <v>56</v>
      </c>
      <c r="B964" t="s">
        <v>48</v>
      </c>
      <c r="C964">
        <v>2000</v>
      </c>
      <c r="D964" t="str">
        <f t="shared" ref="D964:D1027" si="60">_xlfn.CONCAT(A964,B964)</f>
        <v>PEFemale</v>
      </c>
      <c r="E964">
        <v>70.075533776995201</v>
      </c>
      <c r="F964" s="37">
        <f>VLOOKUP(_xlfn.CONCAT(D964,0),'Appendix 4. 2020 IBGE LT'!$E$6:$M$1685,9,FALSE)</f>
        <v>78.916007290811478</v>
      </c>
      <c r="G964" s="37">
        <f>VLOOKUP(_xlfn.CONCAT(D964,0),'Appendix 3b. nax IBGE 2019'!$E$5:$M$1850,9,FALSE)</f>
        <v>78.647390859888176</v>
      </c>
      <c r="H964" s="239">
        <f>INDEX(Summary!$N$5:$Y$88,MATCH(_xlfn.CONCAT(D964,0),Summary!$N$5:$N$88,0),MATCH($H$3,Summary!$N$4:$Y$4,0))</f>
        <v>78.885973490113386</v>
      </c>
      <c r="I964" s="240">
        <f t="shared" si="58"/>
        <v>3.0335733660923269E-3</v>
      </c>
      <c r="J964" s="241">
        <f t="shared" si="59"/>
        <v>0.21257927288059589</v>
      </c>
      <c r="K964" s="242">
        <f t="shared" ref="K964:K1027" si="61">E964+J964</f>
        <v>70.28811304987579</v>
      </c>
      <c r="L964" s="241"/>
    </row>
    <row r="965" spans="1:12" x14ac:dyDescent="0.2">
      <c r="A965" t="s">
        <v>56</v>
      </c>
      <c r="B965" t="s">
        <v>48</v>
      </c>
      <c r="C965">
        <v>2001</v>
      </c>
      <c r="D965" t="str">
        <f t="shared" si="60"/>
        <v>PEFemale</v>
      </c>
      <c r="E965">
        <v>70.703932762422895</v>
      </c>
      <c r="F965" s="37">
        <f>VLOOKUP(_xlfn.CONCAT(D965,0),'Appendix 4. 2020 IBGE LT'!$E$6:$M$1685,9,FALSE)</f>
        <v>78.916007290811478</v>
      </c>
      <c r="G965" s="37">
        <f>VLOOKUP(_xlfn.CONCAT(D965,0),'Appendix 3b. nax IBGE 2019'!$E$5:$M$1850,9,FALSE)</f>
        <v>78.647390859888176</v>
      </c>
      <c r="H965" s="239">
        <f>INDEX(Summary!$N$5:$Y$88,MATCH(_xlfn.CONCAT(D965,0),Summary!$N$5:$N$88,0),MATCH($H$3,Summary!$N$4:$Y$4,0))</f>
        <v>78.885973490113386</v>
      </c>
      <c r="I965" s="240">
        <f t="shared" ref="I965:I1028" si="62">(H965-$G965)/$G965</f>
        <v>3.0335733660923269E-3</v>
      </c>
      <c r="J965" s="241">
        <f t="shared" ref="J965:J1028" si="63">E965*I965</f>
        <v>0.21448556730606877</v>
      </c>
      <c r="K965" s="242">
        <f t="shared" si="61"/>
        <v>70.918418329728965</v>
      </c>
      <c r="L965" s="241"/>
    </row>
    <row r="966" spans="1:12" x14ac:dyDescent="0.2">
      <c r="A966" t="s">
        <v>56</v>
      </c>
      <c r="B966" t="s">
        <v>48</v>
      </c>
      <c r="C966">
        <v>2002</v>
      </c>
      <c r="D966" t="str">
        <f t="shared" si="60"/>
        <v>PEFemale</v>
      </c>
      <c r="E966">
        <v>71.313073616187694</v>
      </c>
      <c r="F966" s="37">
        <f>VLOOKUP(_xlfn.CONCAT(D966,0),'Appendix 4. 2020 IBGE LT'!$E$6:$M$1685,9,FALSE)</f>
        <v>78.916007290811478</v>
      </c>
      <c r="G966" s="37">
        <f>VLOOKUP(_xlfn.CONCAT(D966,0),'Appendix 3b. nax IBGE 2019'!$E$5:$M$1850,9,FALSE)</f>
        <v>78.647390859888176</v>
      </c>
      <c r="H966" s="239">
        <f>INDEX(Summary!$N$5:$Y$88,MATCH(_xlfn.CONCAT(D966,0),Summary!$N$5:$N$88,0),MATCH($H$3,Summary!$N$4:$Y$4,0))</f>
        <v>78.885973490113386</v>
      </c>
      <c r="I966" s="240">
        <f t="shared" si="62"/>
        <v>3.0335733660923269E-3</v>
      </c>
      <c r="J966" s="241">
        <f t="shared" si="63"/>
        <v>0.21633344077624841</v>
      </c>
      <c r="K966" s="242">
        <f t="shared" si="61"/>
        <v>71.529407056963947</v>
      </c>
      <c r="L966" s="241"/>
    </row>
    <row r="967" spans="1:12" x14ac:dyDescent="0.2">
      <c r="A967" t="s">
        <v>56</v>
      </c>
      <c r="B967" t="s">
        <v>48</v>
      </c>
      <c r="C967">
        <v>2003</v>
      </c>
      <c r="D967" t="str">
        <f t="shared" si="60"/>
        <v>PEFemale</v>
      </c>
      <c r="E967">
        <v>71.903445134890802</v>
      </c>
      <c r="F967" s="37">
        <f>VLOOKUP(_xlfn.CONCAT(D967,0),'Appendix 4. 2020 IBGE LT'!$E$6:$M$1685,9,FALSE)</f>
        <v>78.916007290811478</v>
      </c>
      <c r="G967" s="37">
        <f>VLOOKUP(_xlfn.CONCAT(D967,0),'Appendix 3b. nax IBGE 2019'!$E$5:$M$1850,9,FALSE)</f>
        <v>78.647390859888176</v>
      </c>
      <c r="H967" s="239">
        <f>INDEX(Summary!$N$5:$Y$88,MATCH(_xlfn.CONCAT(D967,0),Summary!$N$5:$N$88,0),MATCH($H$3,Summary!$N$4:$Y$4,0))</f>
        <v>78.885973490113386</v>
      </c>
      <c r="I967" s="240">
        <f t="shared" si="62"/>
        <v>3.0335733660923269E-3</v>
      </c>
      <c r="J967" s="241">
        <f t="shared" si="63"/>
        <v>0.21812437609148563</v>
      </c>
      <c r="K967" s="242">
        <f t="shared" si="61"/>
        <v>72.121569510982283</v>
      </c>
      <c r="L967" s="241"/>
    </row>
    <row r="968" spans="1:12" x14ac:dyDescent="0.2">
      <c r="A968" t="s">
        <v>56</v>
      </c>
      <c r="B968" t="s">
        <v>48</v>
      </c>
      <c r="C968">
        <v>2004</v>
      </c>
      <c r="D968" t="str">
        <f t="shared" si="60"/>
        <v>PEFemale</v>
      </c>
      <c r="E968">
        <v>72.473856952446695</v>
      </c>
      <c r="F968" s="37">
        <f>VLOOKUP(_xlfn.CONCAT(D968,0),'Appendix 4. 2020 IBGE LT'!$E$6:$M$1685,9,FALSE)</f>
        <v>78.916007290811478</v>
      </c>
      <c r="G968" s="37">
        <f>VLOOKUP(_xlfn.CONCAT(D968,0),'Appendix 3b. nax IBGE 2019'!$E$5:$M$1850,9,FALSE)</f>
        <v>78.647390859888176</v>
      </c>
      <c r="H968" s="239">
        <f>INDEX(Summary!$N$5:$Y$88,MATCH(_xlfn.CONCAT(D968,0),Summary!$N$5:$N$88,0),MATCH($H$3,Summary!$N$4:$Y$4,0))</f>
        <v>78.885973490113386</v>
      </c>
      <c r="I968" s="240">
        <f t="shared" si="62"/>
        <v>3.0335733660923269E-3</v>
      </c>
      <c r="J968" s="241">
        <f t="shared" si="63"/>
        <v>0.21985476218892752</v>
      </c>
      <c r="K968" s="242">
        <f t="shared" si="61"/>
        <v>72.693711714635626</v>
      </c>
      <c r="L968" s="241"/>
    </row>
    <row r="969" spans="1:12" x14ac:dyDescent="0.2">
      <c r="A969" t="s">
        <v>56</v>
      </c>
      <c r="B969" t="s">
        <v>48</v>
      </c>
      <c r="C969">
        <v>2005</v>
      </c>
      <c r="D969" t="str">
        <f t="shared" si="60"/>
        <v>PEFemale</v>
      </c>
      <c r="E969">
        <v>73.023874816931496</v>
      </c>
      <c r="F969" s="37">
        <f>VLOOKUP(_xlfn.CONCAT(D969,0),'Appendix 4. 2020 IBGE LT'!$E$6:$M$1685,9,FALSE)</f>
        <v>78.916007290811478</v>
      </c>
      <c r="G969" s="37">
        <f>VLOOKUP(_xlfn.CONCAT(D969,0),'Appendix 3b. nax IBGE 2019'!$E$5:$M$1850,9,FALSE)</f>
        <v>78.647390859888176</v>
      </c>
      <c r="H969" s="239">
        <f>INDEX(Summary!$N$5:$Y$88,MATCH(_xlfn.CONCAT(D969,0),Summary!$N$5:$N$88,0),MATCH($H$3,Summary!$N$4:$Y$4,0))</f>
        <v>78.885973490113386</v>
      </c>
      <c r="I969" s="240">
        <f t="shared" si="62"/>
        <v>3.0335733660923269E-3</v>
      </c>
      <c r="J969" s="241">
        <f t="shared" si="63"/>
        <v>0.22152328173350358</v>
      </c>
      <c r="K969" s="242">
        <f t="shared" si="61"/>
        <v>73.245398098665007</v>
      </c>
      <c r="L969" s="241"/>
    </row>
    <row r="970" spans="1:12" x14ac:dyDescent="0.2">
      <c r="A970" t="s">
        <v>56</v>
      </c>
      <c r="B970" t="s">
        <v>48</v>
      </c>
      <c r="C970">
        <v>2006</v>
      </c>
      <c r="D970" t="str">
        <f t="shared" si="60"/>
        <v>PEFemale</v>
      </c>
      <c r="E970">
        <v>73.553296286778902</v>
      </c>
      <c r="F970" s="37">
        <f>VLOOKUP(_xlfn.CONCAT(D970,0),'Appendix 4. 2020 IBGE LT'!$E$6:$M$1685,9,FALSE)</f>
        <v>78.916007290811478</v>
      </c>
      <c r="G970" s="37">
        <f>VLOOKUP(_xlfn.CONCAT(D970,0),'Appendix 3b. nax IBGE 2019'!$E$5:$M$1850,9,FALSE)</f>
        <v>78.647390859888176</v>
      </c>
      <c r="H970" s="239">
        <f>INDEX(Summary!$N$5:$Y$88,MATCH(_xlfn.CONCAT(D970,0),Summary!$N$5:$N$88,0),MATCH($H$3,Summary!$N$4:$Y$4,0))</f>
        <v>78.885973490113386</v>
      </c>
      <c r="I970" s="240">
        <f t="shared" si="62"/>
        <v>3.0335733660923269E-3</v>
      </c>
      <c r="J970" s="241">
        <f t="shared" si="63"/>
        <v>0.22312932060387014</v>
      </c>
      <c r="K970" s="242">
        <f t="shared" si="61"/>
        <v>73.776425607382777</v>
      </c>
      <c r="L970" s="241"/>
    </row>
    <row r="971" spans="1:12" x14ac:dyDescent="0.2">
      <c r="A971" t="s">
        <v>56</v>
      </c>
      <c r="B971" t="s">
        <v>48</v>
      </c>
      <c r="C971">
        <v>2007</v>
      </c>
      <c r="D971" t="str">
        <f t="shared" si="60"/>
        <v>PEFemale</v>
      </c>
      <c r="E971">
        <v>74.062092831427805</v>
      </c>
      <c r="F971" s="37">
        <f>VLOOKUP(_xlfn.CONCAT(D971,0),'Appendix 4. 2020 IBGE LT'!$E$6:$M$1685,9,FALSE)</f>
        <v>78.916007290811478</v>
      </c>
      <c r="G971" s="37">
        <f>VLOOKUP(_xlfn.CONCAT(D971,0),'Appendix 3b. nax IBGE 2019'!$E$5:$M$1850,9,FALSE)</f>
        <v>78.647390859888176</v>
      </c>
      <c r="H971" s="239">
        <f>INDEX(Summary!$N$5:$Y$88,MATCH(_xlfn.CONCAT(D971,0),Summary!$N$5:$N$88,0),MATCH($H$3,Summary!$N$4:$Y$4,0))</f>
        <v>78.885973490113386</v>
      </c>
      <c r="I971" s="240">
        <f t="shared" si="62"/>
        <v>3.0335733660923269E-3</v>
      </c>
      <c r="J971" s="241">
        <f t="shared" si="63"/>
        <v>0.22467279225047684</v>
      </c>
      <c r="K971" s="242">
        <f t="shared" si="61"/>
        <v>74.286765623678278</v>
      </c>
      <c r="L971" s="241"/>
    </row>
    <row r="972" spans="1:12" x14ac:dyDescent="0.2">
      <c r="A972" t="s">
        <v>56</v>
      </c>
      <c r="B972" t="s">
        <v>48</v>
      </c>
      <c r="C972">
        <v>2008</v>
      </c>
      <c r="D972" t="str">
        <f t="shared" si="60"/>
        <v>PEFemale</v>
      </c>
      <c r="E972">
        <v>74.550353826591106</v>
      </c>
      <c r="F972" s="37">
        <f>VLOOKUP(_xlfn.CONCAT(D972,0),'Appendix 4. 2020 IBGE LT'!$E$6:$M$1685,9,FALSE)</f>
        <v>78.916007290811478</v>
      </c>
      <c r="G972" s="37">
        <f>VLOOKUP(_xlfn.CONCAT(D972,0),'Appendix 3b. nax IBGE 2019'!$E$5:$M$1850,9,FALSE)</f>
        <v>78.647390859888176</v>
      </c>
      <c r="H972" s="239">
        <f>INDEX(Summary!$N$5:$Y$88,MATCH(_xlfn.CONCAT(D972,0),Summary!$N$5:$N$88,0),MATCH($H$3,Summary!$N$4:$Y$4,0))</f>
        <v>78.885973490113386</v>
      </c>
      <c r="I972" s="240">
        <f t="shared" si="62"/>
        <v>3.0335733660923269E-3</v>
      </c>
      <c r="J972" s="241">
        <f t="shared" si="63"/>
        <v>0.22615396780110597</v>
      </c>
      <c r="K972" s="242">
        <f t="shared" si="61"/>
        <v>74.776507794392217</v>
      </c>
      <c r="L972" s="241"/>
    </row>
    <row r="973" spans="1:12" x14ac:dyDescent="0.2">
      <c r="A973" t="s">
        <v>56</v>
      </c>
      <c r="B973" t="s">
        <v>48</v>
      </c>
      <c r="C973">
        <v>2009</v>
      </c>
      <c r="D973" t="str">
        <f t="shared" si="60"/>
        <v>PEFemale</v>
      </c>
      <c r="E973">
        <v>75.019284492450197</v>
      </c>
      <c r="F973" s="37">
        <f>VLOOKUP(_xlfn.CONCAT(D973,0),'Appendix 4. 2020 IBGE LT'!$E$6:$M$1685,9,FALSE)</f>
        <v>78.916007290811478</v>
      </c>
      <c r="G973" s="37">
        <f>VLOOKUP(_xlfn.CONCAT(D973,0),'Appendix 3b. nax IBGE 2019'!$E$5:$M$1850,9,FALSE)</f>
        <v>78.647390859888176</v>
      </c>
      <c r="H973" s="239">
        <f>INDEX(Summary!$N$5:$Y$88,MATCH(_xlfn.CONCAT(D973,0),Summary!$N$5:$N$88,0),MATCH($H$3,Summary!$N$4:$Y$4,0))</f>
        <v>78.885973490113386</v>
      </c>
      <c r="I973" s="240">
        <f t="shared" si="62"/>
        <v>3.0335733660923269E-3</v>
      </c>
      <c r="J973" s="241">
        <f t="shared" si="63"/>
        <v>0.22757650337960006</v>
      </c>
      <c r="K973" s="242">
        <f t="shared" si="61"/>
        <v>75.246860995829792</v>
      </c>
      <c r="L973" s="241"/>
    </row>
    <row r="974" spans="1:12" x14ac:dyDescent="0.2">
      <c r="A974" t="s">
        <v>56</v>
      </c>
      <c r="B974" t="s">
        <v>48</v>
      </c>
      <c r="C974">
        <v>2010</v>
      </c>
      <c r="D974" t="str">
        <f t="shared" si="60"/>
        <v>PEFemale</v>
      </c>
      <c r="E974">
        <v>75.465988532657406</v>
      </c>
      <c r="F974" s="37">
        <f>VLOOKUP(_xlfn.CONCAT(D974,0),'Appendix 4. 2020 IBGE LT'!$E$6:$M$1685,9,FALSE)</f>
        <v>78.916007290811478</v>
      </c>
      <c r="G974" s="37">
        <f>VLOOKUP(_xlfn.CONCAT(D974,0),'Appendix 3b. nax IBGE 2019'!$E$5:$M$1850,9,FALSE)</f>
        <v>78.647390859888176</v>
      </c>
      <c r="H974" s="239">
        <f>INDEX(Summary!$N$5:$Y$88,MATCH(_xlfn.CONCAT(D974,0),Summary!$N$5:$N$88,0),MATCH($H$3,Summary!$N$4:$Y$4,0))</f>
        <v>78.885973490113386</v>
      </c>
      <c r="I974" s="240">
        <f t="shared" si="62"/>
        <v>3.0335733660923269E-3</v>
      </c>
      <c r="J974" s="241">
        <f t="shared" si="63"/>
        <v>0.22893161285849847</v>
      </c>
      <c r="K974" s="242">
        <f t="shared" si="61"/>
        <v>75.694920145515908</v>
      </c>
      <c r="L974" s="241"/>
    </row>
    <row r="975" spans="1:12" x14ac:dyDescent="0.2">
      <c r="A975" t="s">
        <v>56</v>
      </c>
      <c r="B975" t="s">
        <v>48</v>
      </c>
      <c r="C975">
        <v>2011</v>
      </c>
      <c r="D975" t="str">
        <f t="shared" si="60"/>
        <v>PEFemale</v>
      </c>
      <c r="E975">
        <v>75.893249736945407</v>
      </c>
      <c r="F975" s="37">
        <f>VLOOKUP(_xlfn.CONCAT(D975,0),'Appendix 4. 2020 IBGE LT'!$E$6:$M$1685,9,FALSE)</f>
        <v>78.916007290811478</v>
      </c>
      <c r="G975" s="37">
        <f>VLOOKUP(_xlfn.CONCAT(D975,0),'Appendix 3b. nax IBGE 2019'!$E$5:$M$1850,9,FALSE)</f>
        <v>78.647390859888176</v>
      </c>
      <c r="H975" s="239">
        <f>INDEX(Summary!$N$5:$Y$88,MATCH(_xlfn.CONCAT(D975,0),Summary!$N$5:$N$88,0),MATCH($H$3,Summary!$N$4:$Y$4,0))</f>
        <v>78.885973490113386</v>
      </c>
      <c r="I975" s="240">
        <f t="shared" si="62"/>
        <v>3.0335733660923269E-3</v>
      </c>
      <c r="J975" s="241">
        <f t="shared" si="63"/>
        <v>0.23022774106819108</v>
      </c>
      <c r="K975" s="242">
        <f t="shared" si="61"/>
        <v>76.123477478013598</v>
      </c>
      <c r="L975" s="241"/>
    </row>
    <row r="976" spans="1:12" x14ac:dyDescent="0.2">
      <c r="A976" t="s">
        <v>56</v>
      </c>
      <c r="B976" t="s">
        <v>48</v>
      </c>
      <c r="C976">
        <v>2012</v>
      </c>
      <c r="D976" t="str">
        <f t="shared" si="60"/>
        <v>PEFemale</v>
      </c>
      <c r="E976">
        <v>76.3011572073069</v>
      </c>
      <c r="F976" s="37">
        <f>VLOOKUP(_xlfn.CONCAT(D976,0),'Appendix 4. 2020 IBGE LT'!$E$6:$M$1685,9,FALSE)</f>
        <v>78.916007290811478</v>
      </c>
      <c r="G976" s="37">
        <f>VLOOKUP(_xlfn.CONCAT(D976,0),'Appendix 3b. nax IBGE 2019'!$E$5:$M$1850,9,FALSE)</f>
        <v>78.647390859888176</v>
      </c>
      <c r="H976" s="239">
        <f>INDEX(Summary!$N$5:$Y$88,MATCH(_xlfn.CONCAT(D976,0),Summary!$N$5:$N$88,0),MATCH($H$3,Summary!$N$4:$Y$4,0))</f>
        <v>78.885973490113386</v>
      </c>
      <c r="I976" s="240">
        <f t="shared" si="62"/>
        <v>3.0335733660923269E-3</v>
      </c>
      <c r="J976" s="241">
        <f t="shared" si="63"/>
        <v>0.23146515830610981</v>
      </c>
      <c r="K976" s="242">
        <f t="shared" si="61"/>
        <v>76.532622365613008</v>
      </c>
      <c r="L976" s="241"/>
    </row>
    <row r="977" spans="1:12" x14ac:dyDescent="0.2">
      <c r="A977" t="s">
        <v>56</v>
      </c>
      <c r="B977" t="s">
        <v>48</v>
      </c>
      <c r="C977">
        <v>2013</v>
      </c>
      <c r="D977" t="str">
        <f t="shared" si="60"/>
        <v>PEFemale</v>
      </c>
      <c r="E977">
        <v>76.690007699538995</v>
      </c>
      <c r="F977" s="37">
        <f>VLOOKUP(_xlfn.CONCAT(D977,0),'Appendix 4. 2020 IBGE LT'!$E$6:$M$1685,9,FALSE)</f>
        <v>78.916007290811478</v>
      </c>
      <c r="G977" s="37">
        <f>VLOOKUP(_xlfn.CONCAT(D977,0),'Appendix 3b. nax IBGE 2019'!$E$5:$M$1850,9,FALSE)</f>
        <v>78.647390859888176</v>
      </c>
      <c r="H977" s="239">
        <f>INDEX(Summary!$N$5:$Y$88,MATCH(_xlfn.CONCAT(D977,0),Summary!$N$5:$N$88,0),MATCH($H$3,Summary!$N$4:$Y$4,0))</f>
        <v>78.885973490113386</v>
      </c>
      <c r="I977" s="240">
        <f t="shared" si="62"/>
        <v>3.0335733660923269E-3</v>
      </c>
      <c r="J977" s="241">
        <f t="shared" si="63"/>
        <v>0.23264476480273699</v>
      </c>
      <c r="K977" s="242">
        <f t="shared" si="61"/>
        <v>76.922652464341738</v>
      </c>
      <c r="L977" s="241"/>
    </row>
    <row r="978" spans="1:12" x14ac:dyDescent="0.2">
      <c r="A978" t="s">
        <v>56</v>
      </c>
      <c r="B978" t="s">
        <v>48</v>
      </c>
      <c r="C978">
        <v>2014</v>
      </c>
      <c r="D978" t="str">
        <f t="shared" si="60"/>
        <v>PEFemale</v>
      </c>
      <c r="E978">
        <v>77.060169089473007</v>
      </c>
      <c r="F978" s="37">
        <f>VLOOKUP(_xlfn.CONCAT(D978,0),'Appendix 4. 2020 IBGE LT'!$E$6:$M$1685,9,FALSE)</f>
        <v>78.916007290811478</v>
      </c>
      <c r="G978" s="37">
        <f>VLOOKUP(_xlfn.CONCAT(D978,0),'Appendix 3b. nax IBGE 2019'!$E$5:$M$1850,9,FALSE)</f>
        <v>78.647390859888176</v>
      </c>
      <c r="H978" s="239">
        <f>INDEX(Summary!$N$5:$Y$88,MATCH(_xlfn.CONCAT(D978,0),Summary!$N$5:$N$88,0),MATCH($H$3,Summary!$N$4:$Y$4,0))</f>
        <v>78.885973490113386</v>
      </c>
      <c r="I978" s="240">
        <f t="shared" si="62"/>
        <v>3.0335733660923269E-3</v>
      </c>
      <c r="J978" s="241">
        <f t="shared" si="63"/>
        <v>0.23376767653639652</v>
      </c>
      <c r="K978" s="242">
        <f t="shared" si="61"/>
        <v>77.293936766009409</v>
      </c>
      <c r="L978" s="241"/>
    </row>
    <row r="979" spans="1:12" x14ac:dyDescent="0.2">
      <c r="A979" t="s">
        <v>56</v>
      </c>
      <c r="B979" t="s">
        <v>48</v>
      </c>
      <c r="C979">
        <v>2015</v>
      </c>
      <c r="D979" t="str">
        <f t="shared" si="60"/>
        <v>PEFemale</v>
      </c>
      <c r="E979">
        <v>77.412072209519195</v>
      </c>
      <c r="F979" s="37">
        <f>VLOOKUP(_xlfn.CONCAT(D979,0),'Appendix 4. 2020 IBGE LT'!$E$6:$M$1685,9,FALSE)</f>
        <v>78.916007290811478</v>
      </c>
      <c r="G979" s="37">
        <f>VLOOKUP(_xlfn.CONCAT(D979,0),'Appendix 3b. nax IBGE 2019'!$E$5:$M$1850,9,FALSE)</f>
        <v>78.647390859888176</v>
      </c>
      <c r="H979" s="239">
        <f>INDEX(Summary!$N$5:$Y$88,MATCH(_xlfn.CONCAT(D979,0),Summary!$N$5:$N$88,0),MATCH($H$3,Summary!$N$4:$Y$4,0))</f>
        <v>78.885973490113386</v>
      </c>
      <c r="I979" s="240">
        <f t="shared" si="62"/>
        <v>3.0335733660923269E-3</v>
      </c>
      <c r="J979" s="241">
        <f t="shared" si="63"/>
        <v>0.23483520046881343</v>
      </c>
      <c r="K979" s="242">
        <f t="shared" si="61"/>
        <v>77.646907409988003</v>
      </c>
      <c r="L979" s="241"/>
    </row>
    <row r="980" spans="1:12" x14ac:dyDescent="0.2">
      <c r="A980" t="s">
        <v>56</v>
      </c>
      <c r="B980" t="s">
        <v>48</v>
      </c>
      <c r="C980">
        <v>2016</v>
      </c>
      <c r="D980" t="str">
        <f t="shared" si="60"/>
        <v>PEFemale</v>
      </c>
      <c r="E980">
        <v>77.746201448487497</v>
      </c>
      <c r="F980" s="37">
        <f>VLOOKUP(_xlfn.CONCAT(D980,0),'Appendix 4. 2020 IBGE LT'!$E$6:$M$1685,9,FALSE)</f>
        <v>78.916007290811478</v>
      </c>
      <c r="G980" s="37">
        <f>VLOOKUP(_xlfn.CONCAT(D980,0),'Appendix 3b. nax IBGE 2019'!$E$5:$M$1850,9,FALSE)</f>
        <v>78.647390859888176</v>
      </c>
      <c r="H980" s="239">
        <f>INDEX(Summary!$N$5:$Y$88,MATCH(_xlfn.CONCAT(D980,0),Summary!$N$5:$N$88,0),MATCH($H$3,Summary!$N$4:$Y$4,0))</f>
        <v>78.885973490113386</v>
      </c>
      <c r="I980" s="240">
        <f t="shared" si="62"/>
        <v>3.0335733660923269E-3</v>
      </c>
      <c r="J980" s="241">
        <f t="shared" si="63"/>
        <v>0.23584880602898037</v>
      </c>
      <c r="K980" s="242">
        <f t="shared" si="61"/>
        <v>77.98205025451648</v>
      </c>
      <c r="L980" s="241"/>
    </row>
    <row r="981" spans="1:12" x14ac:dyDescent="0.2">
      <c r="A981" t="s">
        <v>56</v>
      </c>
      <c r="B981" t="s">
        <v>48</v>
      </c>
      <c r="C981">
        <v>2017</v>
      </c>
      <c r="D981" t="str">
        <f t="shared" si="60"/>
        <v>PEFemale</v>
      </c>
      <c r="E981">
        <v>78.063085000092599</v>
      </c>
      <c r="F981" s="37">
        <f>VLOOKUP(_xlfn.CONCAT(D981,0),'Appendix 4. 2020 IBGE LT'!$E$6:$M$1685,9,FALSE)</f>
        <v>78.916007290811478</v>
      </c>
      <c r="G981" s="37">
        <f>VLOOKUP(_xlfn.CONCAT(D981,0),'Appendix 3b. nax IBGE 2019'!$E$5:$M$1850,9,FALSE)</f>
        <v>78.647390859888176</v>
      </c>
      <c r="H981" s="239">
        <f>INDEX(Summary!$N$5:$Y$88,MATCH(_xlfn.CONCAT(D981,0),Summary!$N$5:$N$88,0),MATCH($H$3,Summary!$N$4:$Y$4,0))</f>
        <v>78.885973490113386</v>
      </c>
      <c r="I981" s="240">
        <f t="shared" si="62"/>
        <v>3.0335733660923269E-3</v>
      </c>
      <c r="J981" s="241">
        <f t="shared" si="63"/>
        <v>0.23681009553128235</v>
      </c>
      <c r="K981" s="242">
        <f t="shared" si="61"/>
        <v>78.299895095623882</v>
      </c>
      <c r="L981" s="241"/>
    </row>
    <row r="982" spans="1:12" x14ac:dyDescent="0.2">
      <c r="A982" t="s">
        <v>56</v>
      </c>
      <c r="B982" t="s">
        <v>48</v>
      </c>
      <c r="C982">
        <v>2018</v>
      </c>
      <c r="D982" t="str">
        <f t="shared" si="60"/>
        <v>PEFemale</v>
      </c>
      <c r="E982">
        <v>78.363285414716003</v>
      </c>
      <c r="F982" s="37">
        <f>VLOOKUP(_xlfn.CONCAT(D982,0),'Appendix 4. 2020 IBGE LT'!$E$6:$M$1685,9,FALSE)</f>
        <v>78.916007290811478</v>
      </c>
      <c r="G982" s="37">
        <f>VLOOKUP(_xlfn.CONCAT(D982,0),'Appendix 3b. nax IBGE 2019'!$E$5:$M$1850,9,FALSE)</f>
        <v>78.647390859888176</v>
      </c>
      <c r="H982" s="239">
        <f>INDEX(Summary!$N$5:$Y$88,MATCH(_xlfn.CONCAT(D982,0),Summary!$N$5:$N$88,0),MATCH($H$3,Summary!$N$4:$Y$4,0))</f>
        <v>78.885973490113386</v>
      </c>
      <c r="I982" s="240">
        <f t="shared" si="62"/>
        <v>3.0335733660923269E-3</v>
      </c>
      <c r="J982" s="241">
        <f t="shared" si="63"/>
        <v>0.23772077551357376</v>
      </c>
      <c r="K982" s="242">
        <f t="shared" si="61"/>
        <v>78.601006190229583</v>
      </c>
      <c r="L982" s="241"/>
    </row>
    <row r="983" spans="1:12" x14ac:dyDescent="0.2">
      <c r="A983" t="s">
        <v>56</v>
      </c>
      <c r="B983" t="s">
        <v>48</v>
      </c>
      <c r="C983">
        <v>2019</v>
      </c>
      <c r="D983" t="str">
        <f t="shared" si="60"/>
        <v>PEFemale</v>
      </c>
      <c r="E983">
        <v>78.647390859888105</v>
      </c>
      <c r="F983" s="37">
        <f>VLOOKUP(_xlfn.CONCAT(D983,0),'Appendix 4. 2020 IBGE LT'!$E$6:$M$1685,9,FALSE)</f>
        <v>78.916007290811478</v>
      </c>
      <c r="G983" s="37">
        <f>VLOOKUP(_xlfn.CONCAT(D983,0),'Appendix 3b. nax IBGE 2019'!$E$5:$M$1850,9,FALSE)</f>
        <v>78.647390859888176</v>
      </c>
      <c r="H983" s="239">
        <f>INDEX(Summary!$N$5:$Y$88,MATCH(_xlfn.CONCAT(D983,0),Summary!$N$5:$N$88,0),MATCH($H$3,Summary!$N$4:$Y$4,0))</f>
        <v>78.885973490113386</v>
      </c>
      <c r="I983" s="240">
        <f t="shared" si="62"/>
        <v>3.0335733660923269E-3</v>
      </c>
      <c r="J983" s="241">
        <f t="shared" si="63"/>
        <v>0.23858263022520967</v>
      </c>
      <c r="K983" s="242">
        <f t="shared" si="61"/>
        <v>78.885973490113315</v>
      </c>
      <c r="L983" s="241"/>
    </row>
    <row r="984" spans="1:12" x14ac:dyDescent="0.2">
      <c r="A984" t="s">
        <v>56</v>
      </c>
      <c r="B984" t="s">
        <v>47</v>
      </c>
      <c r="C984">
        <v>2000</v>
      </c>
      <c r="D984" t="str">
        <f t="shared" si="60"/>
        <v>PEMale</v>
      </c>
      <c r="E984">
        <v>60.200930078219201</v>
      </c>
      <c r="F984" s="37">
        <f>VLOOKUP(_xlfn.CONCAT(D984,0),'Appendix 4. 2020 IBGE LT'!$E$6:$M$1685,9,FALSE)</f>
        <v>71.547830920362728</v>
      </c>
      <c r="G984" s="37">
        <f>VLOOKUP(_xlfn.CONCAT(D984,0),'Appendix 3b. nax IBGE 2019'!$E$5:$M$1850,9,FALSE)</f>
        <v>71.172018216286546</v>
      </c>
      <c r="H984" s="239">
        <f>INDEX(Summary!$N$5:$Y$88,MATCH(_xlfn.CONCAT(D984,0),Summary!$N$5:$N$88,0),MATCH($H$3,Summary!$N$4:$Y$4,0))</f>
        <v>71.492970802840574</v>
      </c>
      <c r="I984" s="240">
        <f t="shared" si="62"/>
        <v>4.5095333053318401E-3</v>
      </c>
      <c r="J984" s="241">
        <f t="shared" si="63"/>
        <v>0.27147809919968285</v>
      </c>
      <c r="K984" s="242">
        <f t="shared" si="61"/>
        <v>60.472408177418885</v>
      </c>
      <c r="L984" s="241"/>
    </row>
    <row r="985" spans="1:12" x14ac:dyDescent="0.2">
      <c r="A985" t="s">
        <v>56</v>
      </c>
      <c r="B985" t="s">
        <v>47</v>
      </c>
      <c r="C985">
        <v>2001</v>
      </c>
      <c r="D985" t="str">
        <f t="shared" si="60"/>
        <v>PEMale</v>
      </c>
      <c r="E985">
        <v>60.919563208050299</v>
      </c>
      <c r="F985" s="37">
        <f>VLOOKUP(_xlfn.CONCAT(D985,0),'Appendix 4. 2020 IBGE LT'!$E$6:$M$1685,9,FALSE)</f>
        <v>71.547830920362728</v>
      </c>
      <c r="G985" s="37">
        <f>VLOOKUP(_xlfn.CONCAT(D985,0),'Appendix 3b. nax IBGE 2019'!$E$5:$M$1850,9,FALSE)</f>
        <v>71.172018216286546</v>
      </c>
      <c r="H985" s="239">
        <f>INDEX(Summary!$N$5:$Y$88,MATCH(_xlfn.CONCAT(D985,0),Summary!$N$5:$N$88,0),MATCH($H$3,Summary!$N$4:$Y$4,0))</f>
        <v>71.492970802840574</v>
      </c>
      <c r="I985" s="240">
        <f t="shared" si="62"/>
        <v>4.5095333053318401E-3</v>
      </c>
      <c r="J985" s="241">
        <f t="shared" si="63"/>
        <v>0.27471879923297104</v>
      </c>
      <c r="K985" s="242">
        <f t="shared" si="61"/>
        <v>61.19428200728327</v>
      </c>
      <c r="L985" s="241"/>
    </row>
    <row r="986" spans="1:12" x14ac:dyDescent="0.2">
      <c r="A986" t="s">
        <v>56</v>
      </c>
      <c r="B986" t="s">
        <v>47</v>
      </c>
      <c r="C986">
        <v>2002</v>
      </c>
      <c r="D986" t="str">
        <f t="shared" si="60"/>
        <v>PEMale</v>
      </c>
      <c r="E986">
        <v>61.630262804416198</v>
      </c>
      <c r="F986" s="37">
        <f>VLOOKUP(_xlfn.CONCAT(D986,0),'Appendix 4. 2020 IBGE LT'!$E$6:$M$1685,9,FALSE)</f>
        <v>71.547830920362728</v>
      </c>
      <c r="G986" s="37">
        <f>VLOOKUP(_xlfn.CONCAT(D986,0),'Appendix 3b. nax IBGE 2019'!$E$5:$M$1850,9,FALSE)</f>
        <v>71.172018216286546</v>
      </c>
      <c r="H986" s="239">
        <f>INDEX(Summary!$N$5:$Y$88,MATCH(_xlfn.CONCAT(D986,0),Summary!$N$5:$N$88,0),MATCH($H$3,Summary!$N$4:$Y$4,0))</f>
        <v>71.492970802840574</v>
      </c>
      <c r="I986" s="240">
        <f t="shared" si="62"/>
        <v>4.5095333053318401E-3</v>
      </c>
      <c r="J986" s="241">
        <f t="shared" si="63"/>
        <v>0.27792372273286892</v>
      </c>
      <c r="K986" s="242">
        <f t="shared" si="61"/>
        <v>61.90818652714907</v>
      </c>
      <c r="L986" s="241"/>
    </row>
    <row r="987" spans="1:12" x14ac:dyDescent="0.2">
      <c r="A987" t="s">
        <v>56</v>
      </c>
      <c r="B987" t="s">
        <v>47</v>
      </c>
      <c r="C987">
        <v>2003</v>
      </c>
      <c r="D987" t="str">
        <f t="shared" si="60"/>
        <v>PEMale</v>
      </c>
      <c r="E987">
        <v>62.3310604365847</v>
      </c>
      <c r="F987" s="37">
        <f>VLOOKUP(_xlfn.CONCAT(D987,0),'Appendix 4. 2020 IBGE LT'!$E$6:$M$1685,9,FALSE)</f>
        <v>71.547830920362728</v>
      </c>
      <c r="G987" s="37">
        <f>VLOOKUP(_xlfn.CONCAT(D987,0),'Appendix 3b. nax IBGE 2019'!$E$5:$M$1850,9,FALSE)</f>
        <v>71.172018216286546</v>
      </c>
      <c r="H987" s="239">
        <f>INDEX(Summary!$N$5:$Y$88,MATCH(_xlfn.CONCAT(D987,0),Summary!$N$5:$N$88,0),MATCH($H$3,Summary!$N$4:$Y$4,0))</f>
        <v>71.492970802840574</v>
      </c>
      <c r="I987" s="240">
        <f t="shared" si="62"/>
        <v>4.5095333053318401E-3</v>
      </c>
      <c r="J987" s="241">
        <f t="shared" si="63"/>
        <v>0.28108399299543047</v>
      </c>
      <c r="K987" s="242">
        <f t="shared" si="61"/>
        <v>62.612144429580127</v>
      </c>
      <c r="L987" s="241"/>
    </row>
    <row r="988" spans="1:12" x14ac:dyDescent="0.2">
      <c r="A988" t="s">
        <v>56</v>
      </c>
      <c r="B988" t="s">
        <v>47</v>
      </c>
      <c r="C988">
        <v>2004</v>
      </c>
      <c r="D988" t="str">
        <f t="shared" si="60"/>
        <v>PEMale</v>
      </c>
      <c r="E988">
        <v>63.020183869240498</v>
      </c>
      <c r="F988" s="37">
        <f>VLOOKUP(_xlfn.CONCAT(D988,0),'Appendix 4. 2020 IBGE LT'!$E$6:$M$1685,9,FALSE)</f>
        <v>71.547830920362728</v>
      </c>
      <c r="G988" s="37">
        <f>VLOOKUP(_xlfn.CONCAT(D988,0),'Appendix 3b. nax IBGE 2019'!$E$5:$M$1850,9,FALSE)</f>
        <v>71.172018216286546</v>
      </c>
      <c r="H988" s="239">
        <f>INDEX(Summary!$N$5:$Y$88,MATCH(_xlfn.CONCAT(D988,0),Summary!$N$5:$N$88,0),MATCH($H$3,Summary!$N$4:$Y$4,0))</f>
        <v>71.492970802840574</v>
      </c>
      <c r="I988" s="240">
        <f t="shared" si="62"/>
        <v>4.5095333053318401E-3</v>
      </c>
      <c r="J988" s="241">
        <f t="shared" si="63"/>
        <v>0.28419161806647641</v>
      </c>
      <c r="K988" s="242">
        <f t="shared" si="61"/>
        <v>63.304375487306977</v>
      </c>
      <c r="L988" s="241"/>
    </row>
    <row r="989" spans="1:12" x14ac:dyDescent="0.2">
      <c r="A989" t="s">
        <v>56</v>
      </c>
      <c r="B989" t="s">
        <v>47</v>
      </c>
      <c r="C989">
        <v>2005</v>
      </c>
      <c r="D989" t="str">
        <f t="shared" si="60"/>
        <v>PEMale</v>
      </c>
      <c r="E989">
        <v>63.6960185278718</v>
      </c>
      <c r="F989" s="37">
        <f>VLOOKUP(_xlfn.CONCAT(D989,0),'Appendix 4. 2020 IBGE LT'!$E$6:$M$1685,9,FALSE)</f>
        <v>71.547830920362728</v>
      </c>
      <c r="G989" s="37">
        <f>VLOOKUP(_xlfn.CONCAT(D989,0),'Appendix 3b. nax IBGE 2019'!$E$5:$M$1850,9,FALSE)</f>
        <v>71.172018216286546</v>
      </c>
      <c r="H989" s="239">
        <f>INDEX(Summary!$N$5:$Y$88,MATCH(_xlfn.CONCAT(D989,0),Summary!$N$5:$N$88,0),MATCH($H$3,Summary!$N$4:$Y$4,0))</f>
        <v>71.492970802840574</v>
      </c>
      <c r="I989" s="240">
        <f t="shared" si="62"/>
        <v>4.5095333053318401E-3</v>
      </c>
      <c r="J989" s="241">
        <f t="shared" si="63"/>
        <v>0.28723931696847183</v>
      </c>
      <c r="K989" s="242">
        <f t="shared" si="61"/>
        <v>63.983257844840274</v>
      </c>
      <c r="L989" s="241"/>
    </row>
    <row r="990" spans="1:12" x14ac:dyDescent="0.2">
      <c r="A990" t="s">
        <v>56</v>
      </c>
      <c r="B990" t="s">
        <v>47</v>
      </c>
      <c r="C990">
        <v>2006</v>
      </c>
      <c r="D990" t="str">
        <f t="shared" si="60"/>
        <v>PEMale</v>
      </c>
      <c r="E990">
        <v>64.357074826227901</v>
      </c>
      <c r="F990" s="37">
        <f>VLOOKUP(_xlfn.CONCAT(D990,0),'Appendix 4. 2020 IBGE LT'!$E$6:$M$1685,9,FALSE)</f>
        <v>71.547830920362728</v>
      </c>
      <c r="G990" s="37">
        <f>VLOOKUP(_xlfn.CONCAT(D990,0),'Appendix 3b. nax IBGE 2019'!$E$5:$M$1850,9,FALSE)</f>
        <v>71.172018216286546</v>
      </c>
      <c r="H990" s="239">
        <f>INDEX(Summary!$N$5:$Y$88,MATCH(_xlfn.CONCAT(D990,0),Summary!$N$5:$N$88,0),MATCH($H$3,Summary!$N$4:$Y$4,0))</f>
        <v>71.492970802840574</v>
      </c>
      <c r="I990" s="240">
        <f t="shared" si="62"/>
        <v>4.5095333053318401E-3</v>
      </c>
      <c r="J990" s="241">
        <f t="shared" si="63"/>
        <v>0.29022037236260806</v>
      </c>
      <c r="K990" s="242">
        <f t="shared" si="61"/>
        <v>64.647295198590513</v>
      </c>
      <c r="L990" s="241"/>
    </row>
    <row r="991" spans="1:12" x14ac:dyDescent="0.2">
      <c r="A991" t="s">
        <v>56</v>
      </c>
      <c r="B991" t="s">
        <v>47</v>
      </c>
      <c r="C991">
        <v>2007</v>
      </c>
      <c r="D991" t="str">
        <f t="shared" si="60"/>
        <v>PEMale</v>
      </c>
      <c r="E991">
        <v>65.001973309419597</v>
      </c>
      <c r="F991" s="37">
        <f>VLOOKUP(_xlfn.CONCAT(D991,0),'Appendix 4. 2020 IBGE LT'!$E$6:$M$1685,9,FALSE)</f>
        <v>71.547830920362728</v>
      </c>
      <c r="G991" s="37">
        <f>VLOOKUP(_xlfn.CONCAT(D991,0),'Appendix 3b. nax IBGE 2019'!$E$5:$M$1850,9,FALSE)</f>
        <v>71.172018216286546</v>
      </c>
      <c r="H991" s="239">
        <f>INDEX(Summary!$N$5:$Y$88,MATCH(_xlfn.CONCAT(D991,0),Summary!$N$5:$N$88,0),MATCH($H$3,Summary!$N$4:$Y$4,0))</f>
        <v>71.492970802840574</v>
      </c>
      <c r="I991" s="240">
        <f t="shared" si="62"/>
        <v>4.5095333053318401E-3</v>
      </c>
      <c r="J991" s="241">
        <f t="shared" si="63"/>
        <v>0.29312856355111899</v>
      </c>
      <c r="K991" s="242">
        <f t="shared" si="61"/>
        <v>65.295101872970719</v>
      </c>
      <c r="L991" s="241"/>
    </row>
    <row r="992" spans="1:12" x14ac:dyDescent="0.2">
      <c r="A992" t="s">
        <v>56</v>
      </c>
      <c r="B992" t="s">
        <v>47</v>
      </c>
      <c r="C992">
        <v>2008</v>
      </c>
      <c r="D992" t="str">
        <f t="shared" si="60"/>
        <v>PEMale</v>
      </c>
      <c r="E992">
        <v>65.630483762075897</v>
      </c>
      <c r="F992" s="37">
        <f>VLOOKUP(_xlfn.CONCAT(D992,0),'Appendix 4. 2020 IBGE LT'!$E$6:$M$1685,9,FALSE)</f>
        <v>71.547830920362728</v>
      </c>
      <c r="G992" s="37">
        <f>VLOOKUP(_xlfn.CONCAT(D992,0),'Appendix 3b. nax IBGE 2019'!$E$5:$M$1850,9,FALSE)</f>
        <v>71.172018216286546</v>
      </c>
      <c r="H992" s="239">
        <f>INDEX(Summary!$N$5:$Y$88,MATCH(_xlfn.CONCAT(D992,0),Summary!$N$5:$N$88,0),MATCH($H$3,Summary!$N$4:$Y$4,0))</f>
        <v>71.492970802840574</v>
      </c>
      <c r="I992" s="240">
        <f t="shared" si="62"/>
        <v>4.5095333053318401E-3</v>
      </c>
      <c r="J992" s="241">
        <f t="shared" si="63"/>
        <v>0.29596285237012177</v>
      </c>
      <c r="K992" s="242">
        <f t="shared" si="61"/>
        <v>65.926446614446021</v>
      </c>
      <c r="L992" s="241"/>
    </row>
    <row r="993" spans="1:12" x14ac:dyDescent="0.2">
      <c r="A993" t="s">
        <v>56</v>
      </c>
      <c r="B993" t="s">
        <v>47</v>
      </c>
      <c r="C993">
        <v>2009</v>
      </c>
      <c r="D993" t="str">
        <f t="shared" si="60"/>
        <v>PEMale</v>
      </c>
      <c r="E993">
        <v>66.238799807257706</v>
      </c>
      <c r="F993" s="37">
        <f>VLOOKUP(_xlfn.CONCAT(D993,0),'Appendix 4. 2020 IBGE LT'!$E$6:$M$1685,9,FALSE)</f>
        <v>71.547830920362728</v>
      </c>
      <c r="G993" s="37">
        <f>VLOOKUP(_xlfn.CONCAT(D993,0),'Appendix 3b. nax IBGE 2019'!$E$5:$M$1850,9,FALSE)</f>
        <v>71.172018216286546</v>
      </c>
      <c r="H993" s="239">
        <f>INDEX(Summary!$N$5:$Y$88,MATCH(_xlfn.CONCAT(D993,0),Summary!$N$5:$N$88,0),MATCH($H$3,Summary!$N$4:$Y$4,0))</f>
        <v>71.492970802840574</v>
      </c>
      <c r="I993" s="240">
        <f t="shared" si="62"/>
        <v>4.5095333053318401E-3</v>
      </c>
      <c r="J993" s="241">
        <f t="shared" si="63"/>
        <v>0.29870607383603692</v>
      </c>
      <c r="K993" s="242">
        <f t="shared" si="61"/>
        <v>66.537505881093736</v>
      </c>
      <c r="L993" s="241"/>
    </row>
    <row r="994" spans="1:12" x14ac:dyDescent="0.2">
      <c r="A994" t="s">
        <v>56</v>
      </c>
      <c r="B994" t="s">
        <v>47</v>
      </c>
      <c r="C994">
        <v>2010</v>
      </c>
      <c r="D994" t="str">
        <f t="shared" si="60"/>
        <v>PEMale</v>
      </c>
      <c r="E994">
        <v>66.827742079638597</v>
      </c>
      <c r="F994" s="37">
        <f>VLOOKUP(_xlfn.CONCAT(D994,0),'Appendix 4. 2020 IBGE LT'!$E$6:$M$1685,9,FALSE)</f>
        <v>71.547830920362728</v>
      </c>
      <c r="G994" s="37">
        <f>VLOOKUP(_xlfn.CONCAT(D994,0),'Appendix 3b. nax IBGE 2019'!$E$5:$M$1850,9,FALSE)</f>
        <v>71.172018216286546</v>
      </c>
      <c r="H994" s="239">
        <f>INDEX(Summary!$N$5:$Y$88,MATCH(_xlfn.CONCAT(D994,0),Summary!$N$5:$N$88,0),MATCH($H$3,Summary!$N$4:$Y$4,0))</f>
        <v>71.492970802840574</v>
      </c>
      <c r="I994" s="240">
        <f t="shared" si="62"/>
        <v>4.5095333053318401E-3</v>
      </c>
      <c r="J994" s="241">
        <f t="shared" si="63"/>
        <v>0.30136192862825634</v>
      </c>
      <c r="K994" s="242">
        <f t="shared" si="61"/>
        <v>67.12910400826685</v>
      </c>
      <c r="L994" s="241"/>
    </row>
    <row r="995" spans="1:12" x14ac:dyDescent="0.2">
      <c r="A995" t="s">
        <v>56</v>
      </c>
      <c r="B995" t="s">
        <v>47</v>
      </c>
      <c r="C995">
        <v>2011</v>
      </c>
      <c r="D995" t="str">
        <f t="shared" si="60"/>
        <v>PEMale</v>
      </c>
      <c r="E995">
        <v>67.396134396064795</v>
      </c>
      <c r="F995" s="37">
        <f>VLOOKUP(_xlfn.CONCAT(D995,0),'Appendix 4. 2020 IBGE LT'!$E$6:$M$1685,9,FALSE)</f>
        <v>71.547830920362728</v>
      </c>
      <c r="G995" s="37">
        <f>VLOOKUP(_xlfn.CONCAT(D995,0),'Appendix 3b. nax IBGE 2019'!$E$5:$M$1850,9,FALSE)</f>
        <v>71.172018216286546</v>
      </c>
      <c r="H995" s="239">
        <f>INDEX(Summary!$N$5:$Y$88,MATCH(_xlfn.CONCAT(D995,0),Summary!$N$5:$N$88,0),MATCH($H$3,Summary!$N$4:$Y$4,0))</f>
        <v>71.492970802840574</v>
      </c>
      <c r="I995" s="240">
        <f t="shared" si="62"/>
        <v>4.5095333053318401E-3</v>
      </c>
      <c r="J995" s="241">
        <f t="shared" si="63"/>
        <v>0.30392511270967498</v>
      </c>
      <c r="K995" s="242">
        <f t="shared" si="61"/>
        <v>67.700059508774473</v>
      </c>
      <c r="L995" s="241"/>
    </row>
    <row r="996" spans="1:12" x14ac:dyDescent="0.2">
      <c r="A996" t="s">
        <v>56</v>
      </c>
      <c r="B996" t="s">
        <v>47</v>
      </c>
      <c r="C996">
        <v>2012</v>
      </c>
      <c r="D996" t="str">
        <f t="shared" si="60"/>
        <v>PEMale</v>
      </c>
      <c r="E996">
        <v>67.943742801990297</v>
      </c>
      <c r="F996" s="37">
        <f>VLOOKUP(_xlfn.CONCAT(D996,0),'Appendix 4. 2020 IBGE LT'!$E$6:$M$1685,9,FALSE)</f>
        <v>71.547830920362728</v>
      </c>
      <c r="G996" s="37">
        <f>VLOOKUP(_xlfn.CONCAT(D996,0),'Appendix 3b. nax IBGE 2019'!$E$5:$M$1850,9,FALSE)</f>
        <v>71.172018216286546</v>
      </c>
      <c r="H996" s="239">
        <f>INDEX(Summary!$N$5:$Y$88,MATCH(_xlfn.CONCAT(D996,0),Summary!$N$5:$N$88,0),MATCH($H$3,Summary!$N$4:$Y$4,0))</f>
        <v>71.492970802840574</v>
      </c>
      <c r="I996" s="240">
        <f t="shared" si="62"/>
        <v>4.5095333053318401E-3</v>
      </c>
      <c r="J996" s="241">
        <f t="shared" si="63"/>
        <v>0.30639457105447571</v>
      </c>
      <c r="K996" s="242">
        <f t="shared" si="61"/>
        <v>68.250137373044765</v>
      </c>
      <c r="L996" s="241"/>
    </row>
    <row r="997" spans="1:12" x14ac:dyDescent="0.2">
      <c r="A997" t="s">
        <v>56</v>
      </c>
      <c r="B997" t="s">
        <v>47</v>
      </c>
      <c r="C997">
        <v>2013</v>
      </c>
      <c r="D997" t="str">
        <f t="shared" si="60"/>
        <v>PEMale</v>
      </c>
      <c r="E997">
        <v>68.470049195397493</v>
      </c>
      <c r="F997" s="37">
        <f>VLOOKUP(_xlfn.CONCAT(D997,0),'Appendix 4. 2020 IBGE LT'!$E$6:$M$1685,9,FALSE)</f>
        <v>71.547830920362728</v>
      </c>
      <c r="G997" s="37">
        <f>VLOOKUP(_xlfn.CONCAT(D997,0),'Appendix 3b. nax IBGE 2019'!$E$5:$M$1850,9,FALSE)</f>
        <v>71.172018216286546</v>
      </c>
      <c r="H997" s="239">
        <f>INDEX(Summary!$N$5:$Y$88,MATCH(_xlfn.CONCAT(D997,0),Summary!$N$5:$N$88,0),MATCH($H$3,Summary!$N$4:$Y$4,0))</f>
        <v>71.492970802840574</v>
      </c>
      <c r="I997" s="240">
        <f t="shared" si="62"/>
        <v>4.5095333053318401E-3</v>
      </c>
      <c r="J997" s="241">
        <f t="shared" si="63"/>
        <v>0.30876796726435457</v>
      </c>
      <c r="K997" s="242">
        <f t="shared" si="61"/>
        <v>68.778817162661852</v>
      </c>
      <c r="L997" s="241"/>
    </row>
    <row r="998" spans="1:12" x14ac:dyDescent="0.2">
      <c r="A998" t="s">
        <v>56</v>
      </c>
      <c r="B998" t="s">
        <v>47</v>
      </c>
      <c r="C998">
        <v>2014</v>
      </c>
      <c r="D998" t="str">
        <f t="shared" si="60"/>
        <v>PEMale</v>
      </c>
      <c r="E998">
        <v>68.974708765834293</v>
      </c>
      <c r="F998" s="37">
        <f>VLOOKUP(_xlfn.CONCAT(D998,0),'Appendix 4. 2020 IBGE LT'!$E$6:$M$1685,9,FALSE)</f>
        <v>71.547830920362728</v>
      </c>
      <c r="G998" s="37">
        <f>VLOOKUP(_xlfn.CONCAT(D998,0),'Appendix 3b. nax IBGE 2019'!$E$5:$M$1850,9,FALSE)</f>
        <v>71.172018216286546</v>
      </c>
      <c r="H998" s="239">
        <f>INDEX(Summary!$N$5:$Y$88,MATCH(_xlfn.CONCAT(D998,0),Summary!$N$5:$N$88,0),MATCH($H$3,Summary!$N$4:$Y$4,0))</f>
        <v>71.492970802840574</v>
      </c>
      <c r="I998" s="240">
        <f t="shared" si="62"/>
        <v>4.5095333053318401E-3</v>
      </c>
      <c r="J998" s="241">
        <f t="shared" si="63"/>
        <v>0.31104374640509375</v>
      </c>
      <c r="K998" s="242">
        <f t="shared" si="61"/>
        <v>69.285752512239384</v>
      </c>
      <c r="L998" s="241"/>
    </row>
    <row r="999" spans="1:12" x14ac:dyDescent="0.2">
      <c r="A999" t="s">
        <v>56</v>
      </c>
      <c r="B999" t="s">
        <v>47</v>
      </c>
      <c r="C999">
        <v>2015</v>
      </c>
      <c r="D999" t="str">
        <f t="shared" si="60"/>
        <v>PEMale</v>
      </c>
      <c r="E999">
        <v>69.457541109443696</v>
      </c>
      <c r="F999" s="37">
        <f>VLOOKUP(_xlfn.CONCAT(D999,0),'Appendix 4. 2020 IBGE LT'!$E$6:$M$1685,9,FALSE)</f>
        <v>71.547830920362728</v>
      </c>
      <c r="G999" s="37">
        <f>VLOOKUP(_xlfn.CONCAT(D999,0),'Appendix 3b. nax IBGE 2019'!$E$5:$M$1850,9,FALSE)</f>
        <v>71.172018216286546</v>
      </c>
      <c r="H999" s="239">
        <f>INDEX(Summary!$N$5:$Y$88,MATCH(_xlfn.CONCAT(D999,0),Summary!$N$5:$N$88,0),MATCH($H$3,Summary!$N$4:$Y$4,0))</f>
        <v>71.492970802840574</v>
      </c>
      <c r="I999" s="240">
        <f t="shared" si="62"/>
        <v>4.5095333053318401E-3</v>
      </c>
      <c r="J999" s="241">
        <f t="shared" si="63"/>
        <v>0.3132210949394918</v>
      </c>
      <c r="K999" s="242">
        <f t="shared" si="61"/>
        <v>69.770762204383189</v>
      </c>
      <c r="L999" s="241"/>
    </row>
    <row r="1000" spans="1:12" x14ac:dyDescent="0.2">
      <c r="A1000" t="s">
        <v>56</v>
      </c>
      <c r="B1000" t="s">
        <v>47</v>
      </c>
      <c r="C1000">
        <v>2016</v>
      </c>
      <c r="D1000" t="str">
        <f t="shared" si="60"/>
        <v>PEMale</v>
      </c>
      <c r="E1000">
        <v>69.918518083862693</v>
      </c>
      <c r="F1000" s="37">
        <f>VLOOKUP(_xlfn.CONCAT(D1000,0),'Appendix 4. 2020 IBGE LT'!$E$6:$M$1685,9,FALSE)</f>
        <v>71.547830920362728</v>
      </c>
      <c r="G1000" s="37">
        <f>VLOOKUP(_xlfn.CONCAT(D1000,0),'Appendix 3b. nax IBGE 2019'!$E$5:$M$1850,9,FALSE)</f>
        <v>71.172018216286546</v>
      </c>
      <c r="H1000" s="239">
        <f>INDEX(Summary!$N$5:$Y$88,MATCH(_xlfn.CONCAT(D1000,0),Summary!$N$5:$N$88,0),MATCH($H$3,Summary!$N$4:$Y$4,0))</f>
        <v>71.492970802840574</v>
      </c>
      <c r="I1000" s="240">
        <f t="shared" si="62"/>
        <v>4.5095333053318401E-3</v>
      </c>
      <c r="J1000" s="241">
        <f t="shared" si="63"/>
        <v>0.31529988595862535</v>
      </c>
      <c r="K1000" s="242">
        <f t="shared" si="61"/>
        <v>70.233817969821317</v>
      </c>
      <c r="L1000" s="241"/>
    </row>
    <row r="1001" spans="1:12" x14ac:dyDescent="0.2">
      <c r="A1001" t="s">
        <v>56</v>
      </c>
      <c r="B1001" t="s">
        <v>47</v>
      </c>
      <c r="C1001">
        <v>2017</v>
      </c>
      <c r="D1001" t="str">
        <f t="shared" si="60"/>
        <v>PEMale</v>
      </c>
      <c r="E1001">
        <v>70.357749737881605</v>
      </c>
      <c r="F1001" s="37">
        <f>VLOOKUP(_xlfn.CONCAT(D1001,0),'Appendix 4. 2020 IBGE LT'!$E$6:$M$1685,9,FALSE)</f>
        <v>71.547830920362728</v>
      </c>
      <c r="G1001" s="37">
        <f>VLOOKUP(_xlfn.CONCAT(D1001,0),'Appendix 3b. nax IBGE 2019'!$E$5:$M$1850,9,FALSE)</f>
        <v>71.172018216286546</v>
      </c>
      <c r="H1001" s="239">
        <f>INDEX(Summary!$N$5:$Y$88,MATCH(_xlfn.CONCAT(D1001,0),Summary!$N$5:$N$88,0),MATCH($H$3,Summary!$N$4:$Y$4,0))</f>
        <v>71.492970802840574</v>
      </c>
      <c r="I1001" s="240">
        <f t="shared" si="62"/>
        <v>4.5095333053318401E-3</v>
      </c>
      <c r="J1001" s="241">
        <f t="shared" si="63"/>
        <v>0.31728061573117966</v>
      </c>
      <c r="K1001" s="242">
        <f t="shared" si="61"/>
        <v>70.675030353612783</v>
      </c>
      <c r="L1001" s="241"/>
    </row>
    <row r="1002" spans="1:12" x14ac:dyDescent="0.2">
      <c r="A1002" t="s">
        <v>56</v>
      </c>
      <c r="B1002" t="s">
        <v>47</v>
      </c>
      <c r="C1002">
        <v>2018</v>
      </c>
      <c r="D1002" t="str">
        <f t="shared" si="60"/>
        <v>PEMale</v>
      </c>
      <c r="E1002">
        <v>70.7754693381588</v>
      </c>
      <c r="F1002" s="37">
        <f>VLOOKUP(_xlfn.CONCAT(D1002,0),'Appendix 4. 2020 IBGE LT'!$E$6:$M$1685,9,FALSE)</f>
        <v>71.547830920362728</v>
      </c>
      <c r="G1002" s="37">
        <f>VLOOKUP(_xlfn.CONCAT(D1002,0),'Appendix 3b. nax IBGE 2019'!$E$5:$M$1850,9,FALSE)</f>
        <v>71.172018216286546</v>
      </c>
      <c r="H1002" s="239">
        <f>INDEX(Summary!$N$5:$Y$88,MATCH(_xlfn.CONCAT(D1002,0),Summary!$N$5:$N$88,0),MATCH($H$3,Summary!$N$4:$Y$4,0))</f>
        <v>71.492970802840574</v>
      </c>
      <c r="I1002" s="240">
        <f t="shared" si="62"/>
        <v>4.5095333053318401E-3</v>
      </c>
      <c r="J1002" s="241">
        <f t="shared" si="63"/>
        <v>0.31916433618091955</v>
      </c>
      <c r="K1002" s="242">
        <f t="shared" si="61"/>
        <v>71.094633674339718</v>
      </c>
      <c r="L1002" s="241"/>
    </row>
    <row r="1003" spans="1:12" x14ac:dyDescent="0.2">
      <c r="A1003" t="s">
        <v>56</v>
      </c>
      <c r="B1003" t="s">
        <v>47</v>
      </c>
      <c r="C1003">
        <v>2019</v>
      </c>
      <c r="D1003" t="str">
        <f t="shared" si="60"/>
        <v>PEMale</v>
      </c>
      <c r="E1003">
        <v>71.172018216286503</v>
      </c>
      <c r="F1003" s="37">
        <f>VLOOKUP(_xlfn.CONCAT(D1003,0),'Appendix 4. 2020 IBGE LT'!$E$6:$M$1685,9,FALSE)</f>
        <v>71.547830920362728</v>
      </c>
      <c r="G1003" s="37">
        <f>VLOOKUP(_xlfn.CONCAT(D1003,0),'Appendix 3b. nax IBGE 2019'!$E$5:$M$1850,9,FALSE)</f>
        <v>71.172018216286546</v>
      </c>
      <c r="H1003" s="239">
        <f>INDEX(Summary!$N$5:$Y$88,MATCH(_xlfn.CONCAT(D1003,0),Summary!$N$5:$N$88,0),MATCH($H$3,Summary!$N$4:$Y$4,0))</f>
        <v>71.492970802840574</v>
      </c>
      <c r="I1003" s="240">
        <f t="shared" si="62"/>
        <v>4.5095333053318401E-3</v>
      </c>
      <c r="J1003" s="241">
        <f t="shared" si="63"/>
        <v>0.32095258655402842</v>
      </c>
      <c r="K1003" s="242">
        <f t="shared" si="61"/>
        <v>71.492970802840532</v>
      </c>
      <c r="L1003" s="241"/>
    </row>
    <row r="1004" spans="1:12" x14ac:dyDescent="0.2">
      <c r="A1004" t="s">
        <v>56</v>
      </c>
      <c r="B1004" t="s">
        <v>3</v>
      </c>
      <c r="C1004">
        <v>2000</v>
      </c>
      <c r="D1004" t="str">
        <f t="shared" si="60"/>
        <v>PETotal</v>
      </c>
      <c r="E1004">
        <v>64.985235057366793</v>
      </c>
      <c r="F1004" s="37">
        <f>VLOOKUP(_xlfn.CONCAT(D1004,0),'Appendix 4. 2020 IBGE LT'!$E$6:$M$1685,9,FALSE)</f>
        <v>75.313235011693635</v>
      </c>
      <c r="G1004" s="37">
        <f>VLOOKUP(_xlfn.CONCAT(D1004,0),'Appendix 3b. nax IBGE 2019'!$E$5:$M$1850,9,FALSE)</f>
        <v>74.981095905303022</v>
      </c>
      <c r="H1004" s="239">
        <f>INDEX(Summary!$N$5:$Y$88,MATCH(_xlfn.CONCAT(D1004,0),Summary!$N$5:$N$88,0),MATCH($H$3,Summary!$N$4:$Y$4,0))</f>
        <v>75.273573151692872</v>
      </c>
      <c r="I1004" s="240">
        <f t="shared" si="62"/>
        <v>3.9006798028030053E-3</v>
      </c>
      <c r="J1004" s="241">
        <f t="shared" si="63"/>
        <v>0.25348659386867645</v>
      </c>
      <c r="K1004" s="242">
        <f t="shared" si="61"/>
        <v>65.238721651235466</v>
      </c>
      <c r="L1004" s="241"/>
    </row>
    <row r="1005" spans="1:12" x14ac:dyDescent="0.2">
      <c r="A1005" t="s">
        <v>56</v>
      </c>
      <c r="B1005" t="s">
        <v>3</v>
      </c>
      <c r="C1005">
        <v>2001</v>
      </c>
      <c r="D1005" t="str">
        <f t="shared" si="60"/>
        <v>PETotal</v>
      </c>
      <c r="E1005">
        <v>65.667177270257298</v>
      </c>
      <c r="F1005" s="37">
        <f>VLOOKUP(_xlfn.CONCAT(D1005,0),'Appendix 4. 2020 IBGE LT'!$E$6:$M$1685,9,FALSE)</f>
        <v>75.313235011693635</v>
      </c>
      <c r="G1005" s="37">
        <f>VLOOKUP(_xlfn.CONCAT(D1005,0),'Appendix 3b. nax IBGE 2019'!$E$5:$M$1850,9,FALSE)</f>
        <v>74.981095905303022</v>
      </c>
      <c r="H1005" s="239">
        <f>INDEX(Summary!$N$5:$Y$88,MATCH(_xlfn.CONCAT(D1005,0),Summary!$N$5:$N$88,0),MATCH($H$3,Summary!$N$4:$Y$4,0))</f>
        <v>75.273573151692872</v>
      </c>
      <c r="I1005" s="240">
        <f t="shared" si="62"/>
        <v>3.9006798028030053E-3</v>
      </c>
      <c r="J1005" s="241">
        <f t="shared" si="63"/>
        <v>0.25614663208517724</v>
      </c>
      <c r="K1005" s="242">
        <f t="shared" si="61"/>
        <v>65.923323902342474</v>
      </c>
      <c r="L1005" s="241"/>
    </row>
    <row r="1006" spans="1:12" x14ac:dyDescent="0.2">
      <c r="A1006" t="s">
        <v>56</v>
      </c>
      <c r="B1006" t="s">
        <v>3</v>
      </c>
      <c r="C1006">
        <v>2002</v>
      </c>
      <c r="D1006" t="str">
        <f t="shared" si="60"/>
        <v>PETotal</v>
      </c>
      <c r="E1006">
        <v>66.342484113633802</v>
      </c>
      <c r="F1006" s="37">
        <f>VLOOKUP(_xlfn.CONCAT(D1006,0),'Appendix 4. 2020 IBGE LT'!$E$6:$M$1685,9,FALSE)</f>
        <v>75.313235011693635</v>
      </c>
      <c r="G1006" s="37">
        <f>VLOOKUP(_xlfn.CONCAT(D1006,0),'Appendix 3b. nax IBGE 2019'!$E$5:$M$1850,9,FALSE)</f>
        <v>74.981095905303022</v>
      </c>
      <c r="H1006" s="239">
        <f>INDEX(Summary!$N$5:$Y$88,MATCH(_xlfn.CONCAT(D1006,0),Summary!$N$5:$N$88,0),MATCH($H$3,Summary!$N$4:$Y$4,0))</f>
        <v>75.273573151692872</v>
      </c>
      <c r="I1006" s="240">
        <f t="shared" si="62"/>
        <v>3.9006798028030053E-3</v>
      </c>
      <c r="J1006" s="241">
        <f t="shared" si="63"/>
        <v>0.25878078784983061</v>
      </c>
      <c r="K1006" s="242">
        <f t="shared" si="61"/>
        <v>66.601264901483631</v>
      </c>
      <c r="L1006" s="241"/>
    </row>
    <row r="1007" spans="1:12" x14ac:dyDescent="0.2">
      <c r="A1007" t="s">
        <v>56</v>
      </c>
      <c r="B1007" t="s">
        <v>3</v>
      </c>
      <c r="C1007">
        <v>2003</v>
      </c>
      <c r="D1007" t="str">
        <f t="shared" si="60"/>
        <v>PETotal</v>
      </c>
      <c r="E1007">
        <v>67.001920376937804</v>
      </c>
      <c r="F1007" s="37">
        <f>VLOOKUP(_xlfn.CONCAT(D1007,0),'Appendix 4. 2020 IBGE LT'!$E$6:$M$1685,9,FALSE)</f>
        <v>75.313235011693635</v>
      </c>
      <c r="G1007" s="37">
        <f>VLOOKUP(_xlfn.CONCAT(D1007,0),'Appendix 3b. nax IBGE 2019'!$E$5:$M$1850,9,FALSE)</f>
        <v>74.981095905303022</v>
      </c>
      <c r="H1007" s="239">
        <f>INDEX(Summary!$N$5:$Y$88,MATCH(_xlfn.CONCAT(D1007,0),Summary!$N$5:$N$88,0),MATCH($H$3,Summary!$N$4:$Y$4,0))</f>
        <v>75.273573151692872</v>
      </c>
      <c r="I1007" s="240">
        <f t="shared" si="62"/>
        <v>3.9006798028030053E-3</v>
      </c>
      <c r="J1007" s="241">
        <f t="shared" si="63"/>
        <v>0.26135303756333639</v>
      </c>
      <c r="K1007" s="242">
        <f t="shared" si="61"/>
        <v>67.263273414501143</v>
      </c>
      <c r="L1007" s="241"/>
    </row>
    <row r="1008" spans="1:12" x14ac:dyDescent="0.2">
      <c r="A1008" t="s">
        <v>56</v>
      </c>
      <c r="B1008" t="s">
        <v>3</v>
      </c>
      <c r="C1008">
        <v>2004</v>
      </c>
      <c r="D1008" t="str">
        <f t="shared" si="60"/>
        <v>PETotal</v>
      </c>
      <c r="E1008">
        <v>67.645548362540097</v>
      </c>
      <c r="F1008" s="37">
        <f>VLOOKUP(_xlfn.CONCAT(D1008,0),'Appendix 4. 2020 IBGE LT'!$E$6:$M$1685,9,FALSE)</f>
        <v>75.313235011693635</v>
      </c>
      <c r="G1008" s="37">
        <f>VLOOKUP(_xlfn.CONCAT(D1008,0),'Appendix 3b. nax IBGE 2019'!$E$5:$M$1850,9,FALSE)</f>
        <v>74.981095905303022</v>
      </c>
      <c r="H1008" s="239">
        <f>INDEX(Summary!$N$5:$Y$88,MATCH(_xlfn.CONCAT(D1008,0),Summary!$N$5:$N$88,0),MATCH($H$3,Summary!$N$4:$Y$4,0))</f>
        <v>75.273573151692872</v>
      </c>
      <c r="I1008" s="240">
        <f t="shared" si="62"/>
        <v>3.9006798028030053E-3</v>
      </c>
      <c r="J1008" s="241">
        <f t="shared" si="63"/>
        <v>0.26386362424729404</v>
      </c>
      <c r="K1008" s="242">
        <f t="shared" si="61"/>
        <v>67.90941198678739</v>
      </c>
      <c r="L1008" s="241"/>
    </row>
    <row r="1009" spans="1:12" x14ac:dyDescent="0.2">
      <c r="A1009" t="s">
        <v>56</v>
      </c>
      <c r="B1009" t="s">
        <v>3</v>
      </c>
      <c r="C1009">
        <v>2005</v>
      </c>
      <c r="D1009" t="str">
        <f t="shared" si="60"/>
        <v>PETotal</v>
      </c>
      <c r="E1009">
        <v>68.277456219525504</v>
      </c>
      <c r="F1009" s="37">
        <f>VLOOKUP(_xlfn.CONCAT(D1009,0),'Appendix 4. 2020 IBGE LT'!$E$6:$M$1685,9,FALSE)</f>
        <v>75.313235011693635</v>
      </c>
      <c r="G1009" s="37">
        <f>VLOOKUP(_xlfn.CONCAT(D1009,0),'Appendix 3b. nax IBGE 2019'!$E$5:$M$1850,9,FALSE)</f>
        <v>74.981095905303022</v>
      </c>
      <c r="H1009" s="239">
        <f>INDEX(Summary!$N$5:$Y$88,MATCH(_xlfn.CONCAT(D1009,0),Summary!$N$5:$N$88,0),MATCH($H$3,Summary!$N$4:$Y$4,0))</f>
        <v>75.273573151692872</v>
      </c>
      <c r="I1009" s="240">
        <f t="shared" si="62"/>
        <v>3.9006798028030053E-3</v>
      </c>
      <c r="J1009" s="241">
        <f t="shared" si="63"/>
        <v>0.26632849446226958</v>
      </c>
      <c r="K1009" s="242">
        <f t="shared" si="61"/>
        <v>68.543784713987776</v>
      </c>
      <c r="L1009" s="241"/>
    </row>
    <row r="1010" spans="1:12" x14ac:dyDescent="0.2">
      <c r="A1010" t="s">
        <v>56</v>
      </c>
      <c r="B1010" t="s">
        <v>3</v>
      </c>
      <c r="C1010">
        <v>2006</v>
      </c>
      <c r="D1010" t="str">
        <f t="shared" si="60"/>
        <v>PETotal</v>
      </c>
      <c r="E1010">
        <v>68.886590616555594</v>
      </c>
      <c r="F1010" s="37">
        <f>VLOOKUP(_xlfn.CONCAT(D1010,0),'Appendix 4. 2020 IBGE LT'!$E$6:$M$1685,9,FALSE)</f>
        <v>75.313235011693635</v>
      </c>
      <c r="G1010" s="37">
        <f>VLOOKUP(_xlfn.CONCAT(D1010,0),'Appendix 3b. nax IBGE 2019'!$E$5:$M$1850,9,FALSE)</f>
        <v>74.981095905303022</v>
      </c>
      <c r="H1010" s="239">
        <f>INDEX(Summary!$N$5:$Y$88,MATCH(_xlfn.CONCAT(D1010,0),Summary!$N$5:$N$88,0),MATCH($H$3,Summary!$N$4:$Y$4,0))</f>
        <v>75.273573151692872</v>
      </c>
      <c r="I1010" s="240">
        <f t="shared" si="62"/>
        <v>3.9006798028030053E-3</v>
      </c>
      <c r="J1010" s="241">
        <f t="shared" si="63"/>
        <v>0.26870453270195743</v>
      </c>
      <c r="K1010" s="242">
        <f t="shared" si="61"/>
        <v>69.155295149257554</v>
      </c>
      <c r="L1010" s="241"/>
    </row>
    <row r="1011" spans="1:12" x14ac:dyDescent="0.2">
      <c r="A1011" t="s">
        <v>56</v>
      </c>
      <c r="B1011" t="s">
        <v>3</v>
      </c>
      <c r="C1011">
        <v>2007</v>
      </c>
      <c r="D1011" t="str">
        <f t="shared" si="60"/>
        <v>PETotal</v>
      </c>
      <c r="E1011">
        <v>69.478277733566401</v>
      </c>
      <c r="F1011" s="37">
        <f>VLOOKUP(_xlfn.CONCAT(D1011,0),'Appendix 4. 2020 IBGE LT'!$E$6:$M$1685,9,FALSE)</f>
        <v>75.313235011693635</v>
      </c>
      <c r="G1011" s="37">
        <f>VLOOKUP(_xlfn.CONCAT(D1011,0),'Appendix 3b. nax IBGE 2019'!$E$5:$M$1850,9,FALSE)</f>
        <v>74.981095905303022</v>
      </c>
      <c r="H1011" s="239">
        <f>INDEX(Summary!$N$5:$Y$88,MATCH(_xlfn.CONCAT(D1011,0),Summary!$N$5:$N$88,0),MATCH($H$3,Summary!$N$4:$Y$4,0))</f>
        <v>75.273573151692872</v>
      </c>
      <c r="I1011" s="240">
        <f t="shared" si="62"/>
        <v>3.9006798028030053E-3</v>
      </c>
      <c r="J1011" s="241">
        <f t="shared" si="63"/>
        <v>0.27101251468886023</v>
      </c>
      <c r="K1011" s="242">
        <f t="shared" si="61"/>
        <v>69.749290248255264</v>
      </c>
      <c r="L1011" s="241"/>
    </row>
    <row r="1012" spans="1:12" x14ac:dyDescent="0.2">
      <c r="A1012" t="s">
        <v>56</v>
      </c>
      <c r="B1012" t="s">
        <v>3</v>
      </c>
      <c r="C1012">
        <v>2008</v>
      </c>
      <c r="D1012" t="str">
        <f t="shared" si="60"/>
        <v>PETotal</v>
      </c>
      <c r="E1012">
        <v>70.053968076094193</v>
      </c>
      <c r="F1012" s="37">
        <f>VLOOKUP(_xlfn.CONCAT(D1012,0),'Appendix 4. 2020 IBGE LT'!$E$6:$M$1685,9,FALSE)</f>
        <v>75.313235011693635</v>
      </c>
      <c r="G1012" s="37">
        <f>VLOOKUP(_xlfn.CONCAT(D1012,0),'Appendix 3b. nax IBGE 2019'!$E$5:$M$1850,9,FALSE)</f>
        <v>74.981095905303022</v>
      </c>
      <c r="H1012" s="239">
        <f>INDEX(Summary!$N$5:$Y$88,MATCH(_xlfn.CONCAT(D1012,0),Summary!$N$5:$N$88,0),MATCH($H$3,Summary!$N$4:$Y$4,0))</f>
        <v>75.273573151692872</v>
      </c>
      <c r="I1012" s="240">
        <f t="shared" si="62"/>
        <v>3.9006798028030053E-3</v>
      </c>
      <c r="J1012" s="241">
        <f t="shared" si="63"/>
        <v>0.27325809838062715</v>
      </c>
      <c r="K1012" s="242">
        <f t="shared" si="61"/>
        <v>70.327226174474816</v>
      </c>
      <c r="L1012" s="241"/>
    </row>
    <row r="1013" spans="1:12" x14ac:dyDescent="0.2">
      <c r="A1013" t="s">
        <v>56</v>
      </c>
      <c r="B1013" t="s">
        <v>3</v>
      </c>
      <c r="C1013">
        <v>2009</v>
      </c>
      <c r="D1013" t="str">
        <f t="shared" si="60"/>
        <v>PETotal</v>
      </c>
      <c r="E1013">
        <v>70.604531156699807</v>
      </c>
      <c r="F1013" s="37">
        <f>VLOOKUP(_xlfn.CONCAT(D1013,0),'Appendix 4. 2020 IBGE LT'!$E$6:$M$1685,9,FALSE)</f>
        <v>75.313235011693635</v>
      </c>
      <c r="G1013" s="37">
        <f>VLOOKUP(_xlfn.CONCAT(D1013,0),'Appendix 3b. nax IBGE 2019'!$E$5:$M$1850,9,FALSE)</f>
        <v>74.981095905303022</v>
      </c>
      <c r="H1013" s="239">
        <f>INDEX(Summary!$N$5:$Y$88,MATCH(_xlfn.CONCAT(D1013,0),Summary!$N$5:$N$88,0),MATCH($H$3,Summary!$N$4:$Y$4,0))</f>
        <v>75.273573151692872</v>
      </c>
      <c r="I1013" s="240">
        <f t="shared" si="62"/>
        <v>3.9006798028030053E-3</v>
      </c>
      <c r="J1013" s="241">
        <f t="shared" si="63"/>
        <v>0.27540566866931443</v>
      </c>
      <c r="K1013" s="242">
        <f t="shared" si="61"/>
        <v>70.879936825369114</v>
      </c>
      <c r="L1013" s="241"/>
    </row>
    <row r="1014" spans="1:12" x14ac:dyDescent="0.2">
      <c r="A1014" t="s">
        <v>56</v>
      </c>
      <c r="B1014" t="s">
        <v>3</v>
      </c>
      <c r="C1014">
        <v>2010</v>
      </c>
      <c r="D1014" t="str">
        <f t="shared" si="60"/>
        <v>PETotal</v>
      </c>
      <c r="E1014">
        <v>71.132979145621604</v>
      </c>
      <c r="F1014" s="37">
        <f>VLOOKUP(_xlfn.CONCAT(D1014,0),'Appendix 4. 2020 IBGE LT'!$E$6:$M$1685,9,FALSE)</f>
        <v>75.313235011693635</v>
      </c>
      <c r="G1014" s="37">
        <f>VLOOKUP(_xlfn.CONCAT(D1014,0),'Appendix 3b. nax IBGE 2019'!$E$5:$M$1850,9,FALSE)</f>
        <v>74.981095905303022</v>
      </c>
      <c r="H1014" s="239">
        <f>INDEX(Summary!$N$5:$Y$88,MATCH(_xlfn.CONCAT(D1014,0),Summary!$N$5:$N$88,0),MATCH($H$3,Summary!$N$4:$Y$4,0))</f>
        <v>75.273573151692872</v>
      </c>
      <c r="I1014" s="240">
        <f t="shared" si="62"/>
        <v>3.9006798028030053E-3</v>
      </c>
      <c r="J1014" s="241">
        <f t="shared" si="63"/>
        <v>0.27746697506653356</v>
      </c>
      <c r="K1014" s="242">
        <f t="shared" si="61"/>
        <v>71.410446120688135</v>
      </c>
      <c r="L1014" s="241"/>
    </row>
    <row r="1015" spans="1:12" x14ac:dyDescent="0.2">
      <c r="A1015" t="s">
        <v>56</v>
      </c>
      <c r="B1015" t="s">
        <v>3</v>
      </c>
      <c r="C1015">
        <v>2011</v>
      </c>
      <c r="D1015" t="str">
        <f t="shared" si="60"/>
        <v>PETotal</v>
      </c>
      <c r="E1015">
        <v>71.645511164625404</v>
      </c>
      <c r="F1015" s="37">
        <f>VLOOKUP(_xlfn.CONCAT(D1015,0),'Appendix 4. 2020 IBGE LT'!$E$6:$M$1685,9,FALSE)</f>
        <v>75.313235011693635</v>
      </c>
      <c r="G1015" s="37">
        <f>VLOOKUP(_xlfn.CONCAT(D1015,0),'Appendix 3b. nax IBGE 2019'!$E$5:$M$1850,9,FALSE)</f>
        <v>74.981095905303022</v>
      </c>
      <c r="H1015" s="239">
        <f>INDEX(Summary!$N$5:$Y$88,MATCH(_xlfn.CONCAT(D1015,0),Summary!$N$5:$N$88,0),MATCH($H$3,Summary!$N$4:$Y$4,0))</f>
        <v>75.273573151692872</v>
      </c>
      <c r="I1015" s="240">
        <f t="shared" si="62"/>
        <v>3.9006798028030053E-3</v>
      </c>
      <c r="J1015" s="241">
        <f t="shared" si="63"/>
        <v>0.27946619836135156</v>
      </c>
      <c r="K1015" s="242">
        <f t="shared" si="61"/>
        <v>71.924977362986752</v>
      </c>
      <c r="L1015" s="241"/>
    </row>
    <row r="1016" spans="1:12" x14ac:dyDescent="0.2">
      <c r="A1016" t="s">
        <v>56</v>
      </c>
      <c r="B1016" t="s">
        <v>3</v>
      </c>
      <c r="C1016">
        <v>2012</v>
      </c>
      <c r="D1016" t="str">
        <f t="shared" si="60"/>
        <v>PETotal</v>
      </c>
      <c r="E1016">
        <v>72.1338553114566</v>
      </c>
      <c r="F1016" s="37">
        <f>VLOOKUP(_xlfn.CONCAT(D1016,0),'Appendix 4. 2020 IBGE LT'!$E$6:$M$1685,9,FALSE)</f>
        <v>75.313235011693635</v>
      </c>
      <c r="G1016" s="37">
        <f>VLOOKUP(_xlfn.CONCAT(D1016,0),'Appendix 3b. nax IBGE 2019'!$E$5:$M$1850,9,FALSE)</f>
        <v>74.981095905303022</v>
      </c>
      <c r="H1016" s="239">
        <f>INDEX(Summary!$N$5:$Y$88,MATCH(_xlfn.CONCAT(D1016,0),Summary!$N$5:$N$88,0),MATCH($H$3,Summary!$N$4:$Y$4,0))</f>
        <v>75.273573151692872</v>
      </c>
      <c r="I1016" s="240">
        <f t="shared" si="62"/>
        <v>3.9006798028030053E-3</v>
      </c>
      <c r="J1016" s="241">
        <f t="shared" si="63"/>
        <v>0.28137107251171306</v>
      </c>
      <c r="K1016" s="242">
        <f t="shared" si="61"/>
        <v>72.415226383968317</v>
      </c>
      <c r="L1016" s="241"/>
    </row>
    <row r="1017" spans="1:12" x14ac:dyDescent="0.2">
      <c r="A1017" t="s">
        <v>56</v>
      </c>
      <c r="B1017" t="s">
        <v>3</v>
      </c>
      <c r="C1017">
        <v>2013</v>
      </c>
      <c r="D1017" t="str">
        <f t="shared" si="60"/>
        <v>PETotal</v>
      </c>
      <c r="E1017">
        <v>72.604767252911799</v>
      </c>
      <c r="F1017" s="37">
        <f>VLOOKUP(_xlfn.CONCAT(D1017,0),'Appendix 4. 2020 IBGE LT'!$E$6:$M$1685,9,FALSE)</f>
        <v>75.313235011693635</v>
      </c>
      <c r="G1017" s="37">
        <f>VLOOKUP(_xlfn.CONCAT(D1017,0),'Appendix 3b. nax IBGE 2019'!$E$5:$M$1850,9,FALSE)</f>
        <v>74.981095905303022</v>
      </c>
      <c r="H1017" s="239">
        <f>INDEX(Summary!$N$5:$Y$88,MATCH(_xlfn.CONCAT(D1017,0),Summary!$N$5:$N$88,0),MATCH($H$3,Summary!$N$4:$Y$4,0))</f>
        <v>75.273573151692872</v>
      </c>
      <c r="I1017" s="240">
        <f t="shared" si="62"/>
        <v>3.9006798028030053E-3</v>
      </c>
      <c r="J1017" s="241">
        <f t="shared" si="63"/>
        <v>0.28320794921064607</v>
      </c>
      <c r="K1017" s="242">
        <f t="shared" si="61"/>
        <v>72.887975202122448</v>
      </c>
      <c r="L1017" s="241"/>
    </row>
    <row r="1018" spans="1:12" x14ac:dyDescent="0.2">
      <c r="A1018" t="s">
        <v>56</v>
      </c>
      <c r="B1018" t="s">
        <v>3</v>
      </c>
      <c r="C1018">
        <v>2014</v>
      </c>
      <c r="D1018" t="str">
        <f t="shared" si="60"/>
        <v>PETotal</v>
      </c>
      <c r="E1018">
        <v>73.052764757514197</v>
      </c>
      <c r="F1018" s="37">
        <f>VLOOKUP(_xlfn.CONCAT(D1018,0),'Appendix 4. 2020 IBGE LT'!$E$6:$M$1685,9,FALSE)</f>
        <v>75.313235011693635</v>
      </c>
      <c r="G1018" s="37">
        <f>VLOOKUP(_xlfn.CONCAT(D1018,0),'Appendix 3b. nax IBGE 2019'!$E$5:$M$1850,9,FALSE)</f>
        <v>74.981095905303022</v>
      </c>
      <c r="H1018" s="239">
        <f>INDEX(Summary!$N$5:$Y$88,MATCH(_xlfn.CONCAT(D1018,0),Summary!$N$5:$N$88,0),MATCH($H$3,Summary!$N$4:$Y$4,0))</f>
        <v>75.273573151692872</v>
      </c>
      <c r="I1018" s="240">
        <f t="shared" si="62"/>
        <v>3.9006798028030053E-3</v>
      </c>
      <c r="J1018" s="241">
        <f t="shared" si="63"/>
        <v>0.28495544402855483</v>
      </c>
      <c r="K1018" s="242">
        <f t="shared" si="61"/>
        <v>73.337720201542751</v>
      </c>
      <c r="L1018" s="241"/>
    </row>
    <row r="1019" spans="1:12" x14ac:dyDescent="0.2">
      <c r="A1019" t="s">
        <v>56</v>
      </c>
      <c r="B1019" t="s">
        <v>3</v>
      </c>
      <c r="C1019">
        <v>2015</v>
      </c>
      <c r="D1019" t="str">
        <f t="shared" si="60"/>
        <v>PETotal</v>
      </c>
      <c r="E1019">
        <v>73.4780552926468</v>
      </c>
      <c r="F1019" s="37">
        <f>VLOOKUP(_xlfn.CONCAT(D1019,0),'Appendix 4. 2020 IBGE LT'!$E$6:$M$1685,9,FALSE)</f>
        <v>75.313235011693635</v>
      </c>
      <c r="G1019" s="37">
        <f>VLOOKUP(_xlfn.CONCAT(D1019,0),'Appendix 3b. nax IBGE 2019'!$E$5:$M$1850,9,FALSE)</f>
        <v>74.981095905303022</v>
      </c>
      <c r="H1019" s="239">
        <f>INDEX(Summary!$N$5:$Y$88,MATCH(_xlfn.CONCAT(D1019,0),Summary!$N$5:$N$88,0),MATCH($H$3,Summary!$N$4:$Y$4,0))</f>
        <v>75.273573151692872</v>
      </c>
      <c r="I1019" s="240">
        <f t="shared" si="62"/>
        <v>3.9006798028030053E-3</v>
      </c>
      <c r="J1019" s="241">
        <f t="shared" si="63"/>
        <v>0.28661436622926983</v>
      </c>
      <c r="K1019" s="242">
        <f t="shared" si="61"/>
        <v>73.764669658876073</v>
      </c>
      <c r="L1019" s="241"/>
    </row>
    <row r="1020" spans="1:12" x14ac:dyDescent="0.2">
      <c r="A1020" t="s">
        <v>56</v>
      </c>
      <c r="B1020" t="s">
        <v>3</v>
      </c>
      <c r="C1020">
        <v>2016</v>
      </c>
      <c r="D1020" t="str">
        <f t="shared" si="60"/>
        <v>PETotal</v>
      </c>
      <c r="E1020">
        <v>73.885265910497097</v>
      </c>
      <c r="F1020" s="37">
        <f>VLOOKUP(_xlfn.CONCAT(D1020,0),'Appendix 4. 2020 IBGE LT'!$E$6:$M$1685,9,FALSE)</f>
        <v>75.313235011693635</v>
      </c>
      <c r="G1020" s="37">
        <f>VLOOKUP(_xlfn.CONCAT(D1020,0),'Appendix 3b. nax IBGE 2019'!$E$5:$M$1850,9,FALSE)</f>
        <v>74.981095905303022</v>
      </c>
      <c r="H1020" s="239">
        <f>INDEX(Summary!$N$5:$Y$88,MATCH(_xlfn.CONCAT(D1020,0),Summary!$N$5:$N$88,0),MATCH($H$3,Summary!$N$4:$Y$4,0))</f>
        <v>75.273573151692872</v>
      </c>
      <c r="I1020" s="240">
        <f t="shared" si="62"/>
        <v>3.9006798028030053E-3</v>
      </c>
      <c r="J1020" s="241">
        <f t="shared" si="63"/>
        <v>0.28820276446180543</v>
      </c>
      <c r="K1020" s="242">
        <f t="shared" si="61"/>
        <v>74.173468674958897</v>
      </c>
      <c r="L1020" s="241"/>
    </row>
    <row r="1021" spans="1:12" x14ac:dyDescent="0.2">
      <c r="A1021" t="s">
        <v>56</v>
      </c>
      <c r="B1021" t="s">
        <v>3</v>
      </c>
      <c r="C1021">
        <v>2017</v>
      </c>
      <c r="D1021" t="str">
        <f t="shared" si="60"/>
        <v>PETotal</v>
      </c>
      <c r="E1021">
        <v>74.270482200849898</v>
      </c>
      <c r="F1021" s="37">
        <f>VLOOKUP(_xlfn.CONCAT(D1021,0),'Appendix 4. 2020 IBGE LT'!$E$6:$M$1685,9,FALSE)</f>
        <v>75.313235011693635</v>
      </c>
      <c r="G1021" s="37">
        <f>VLOOKUP(_xlfn.CONCAT(D1021,0),'Appendix 3b. nax IBGE 2019'!$E$5:$M$1850,9,FALSE)</f>
        <v>74.981095905303022</v>
      </c>
      <c r="H1021" s="239">
        <f>INDEX(Summary!$N$5:$Y$88,MATCH(_xlfn.CONCAT(D1021,0),Summary!$N$5:$N$88,0),MATCH($H$3,Summary!$N$4:$Y$4,0))</f>
        <v>75.273573151692872</v>
      </c>
      <c r="I1021" s="240">
        <f t="shared" si="62"/>
        <v>3.9006798028030053E-3</v>
      </c>
      <c r="J1021" s="241">
        <f t="shared" si="63"/>
        <v>0.28970536986529527</v>
      </c>
      <c r="K1021" s="242">
        <f t="shared" si="61"/>
        <v>74.560187570715186</v>
      </c>
      <c r="L1021" s="241"/>
    </row>
    <row r="1022" spans="1:12" x14ac:dyDescent="0.2">
      <c r="A1022" t="s">
        <v>56</v>
      </c>
      <c r="B1022" t="s">
        <v>3</v>
      </c>
      <c r="C1022">
        <v>2018</v>
      </c>
      <c r="D1022" t="str">
        <f t="shared" si="60"/>
        <v>PETotal</v>
      </c>
      <c r="E1022">
        <v>74.632126456324798</v>
      </c>
      <c r="F1022" s="37">
        <f>VLOOKUP(_xlfn.CONCAT(D1022,0),'Appendix 4. 2020 IBGE LT'!$E$6:$M$1685,9,FALSE)</f>
        <v>75.313235011693635</v>
      </c>
      <c r="G1022" s="37">
        <f>VLOOKUP(_xlfn.CONCAT(D1022,0),'Appendix 3b. nax IBGE 2019'!$E$5:$M$1850,9,FALSE)</f>
        <v>74.981095905303022</v>
      </c>
      <c r="H1022" s="239">
        <f>INDEX(Summary!$N$5:$Y$88,MATCH(_xlfn.CONCAT(D1022,0),Summary!$N$5:$N$88,0),MATCH($H$3,Summary!$N$4:$Y$4,0))</f>
        <v>75.273573151692872</v>
      </c>
      <c r="I1022" s="240">
        <f t="shared" si="62"/>
        <v>3.9006798028030053E-3</v>
      </c>
      <c r="J1022" s="241">
        <f t="shared" si="63"/>
        <v>0.29111602830842598</v>
      </c>
      <c r="K1022" s="242">
        <f t="shared" si="61"/>
        <v>74.923242484633221</v>
      </c>
      <c r="L1022" s="241"/>
    </row>
    <row r="1023" spans="1:12" x14ac:dyDescent="0.2">
      <c r="A1023" t="s">
        <v>56</v>
      </c>
      <c r="B1023" t="s">
        <v>3</v>
      </c>
      <c r="C1023">
        <v>2019</v>
      </c>
      <c r="D1023" t="str">
        <f t="shared" si="60"/>
        <v>PETotal</v>
      </c>
      <c r="E1023">
        <v>74.981095905302993</v>
      </c>
      <c r="F1023" s="37">
        <f>VLOOKUP(_xlfn.CONCAT(D1023,0),'Appendix 4. 2020 IBGE LT'!$E$6:$M$1685,9,FALSE)</f>
        <v>75.313235011693635</v>
      </c>
      <c r="G1023" s="37">
        <f>VLOOKUP(_xlfn.CONCAT(D1023,0),'Appendix 3b. nax IBGE 2019'!$E$5:$M$1850,9,FALSE)</f>
        <v>74.981095905303022</v>
      </c>
      <c r="H1023" s="239">
        <f>INDEX(Summary!$N$5:$Y$88,MATCH(_xlfn.CONCAT(D1023,0),Summary!$N$5:$N$88,0),MATCH($H$3,Summary!$N$4:$Y$4,0))</f>
        <v>75.273573151692872</v>
      </c>
      <c r="I1023" s="240">
        <f t="shared" si="62"/>
        <v>3.9006798028030053E-3</v>
      </c>
      <c r="J1023" s="241">
        <f t="shared" si="63"/>
        <v>0.29247724638985051</v>
      </c>
      <c r="K1023" s="242">
        <f t="shared" si="61"/>
        <v>75.273573151692844</v>
      </c>
      <c r="L1023" s="241"/>
    </row>
    <row r="1024" spans="1:12" x14ac:dyDescent="0.2">
      <c r="A1024" t="s">
        <v>51</v>
      </c>
      <c r="B1024" t="s">
        <v>48</v>
      </c>
      <c r="C1024">
        <v>2000</v>
      </c>
      <c r="D1024" t="str">
        <f t="shared" si="60"/>
        <v>PIFemale</v>
      </c>
      <c r="E1024">
        <v>71.229781003021998</v>
      </c>
      <c r="F1024" s="37">
        <f>VLOOKUP(_xlfn.CONCAT(D1024,0),'Appendix 4. 2020 IBGE LT'!$E$6:$M$1685,9,FALSE)</f>
        <v>76.172033446587093</v>
      </c>
      <c r="G1024" s="37">
        <f>VLOOKUP(_xlfn.CONCAT(D1024,0),'Appendix 3b. nax IBGE 2019'!$E$5:$M$1850,9,FALSE)</f>
        <v>75.967116062007392</v>
      </c>
      <c r="H1024" s="239">
        <f>INDEX(Summary!$N$5:$Y$88,MATCH(_xlfn.CONCAT(D1024,0),Summary!$N$5:$N$88,0),MATCH($H$3,Summary!$N$4:$Y$4,0))</f>
        <v>79.285553459656441</v>
      </c>
      <c r="I1024" s="240">
        <f t="shared" si="62"/>
        <v>4.3682550683382636E-2</v>
      </c>
      <c r="J1024" s="241">
        <f t="shared" si="63"/>
        <v>3.111498518830754</v>
      </c>
      <c r="K1024" s="242">
        <f t="shared" si="61"/>
        <v>74.341279521852755</v>
      </c>
      <c r="L1024" s="241"/>
    </row>
    <row r="1025" spans="1:12" x14ac:dyDescent="0.2">
      <c r="A1025" t="s">
        <v>51</v>
      </c>
      <c r="B1025" t="s">
        <v>48</v>
      </c>
      <c r="C1025">
        <v>2001</v>
      </c>
      <c r="D1025" t="str">
        <f t="shared" si="60"/>
        <v>PIFemale</v>
      </c>
      <c r="E1025">
        <v>71.517715420056604</v>
      </c>
      <c r="F1025" s="37">
        <f>VLOOKUP(_xlfn.CONCAT(D1025,0),'Appendix 4. 2020 IBGE LT'!$E$6:$M$1685,9,FALSE)</f>
        <v>76.172033446587093</v>
      </c>
      <c r="G1025" s="37">
        <f>VLOOKUP(_xlfn.CONCAT(D1025,0),'Appendix 3b. nax IBGE 2019'!$E$5:$M$1850,9,FALSE)</f>
        <v>75.967116062007392</v>
      </c>
      <c r="H1025" s="239">
        <f>INDEX(Summary!$N$5:$Y$88,MATCH(_xlfn.CONCAT(D1025,0),Summary!$N$5:$N$88,0),MATCH($H$3,Summary!$N$4:$Y$4,0))</f>
        <v>79.285553459656441</v>
      </c>
      <c r="I1025" s="240">
        <f t="shared" si="62"/>
        <v>4.3682550683382636E-2</v>
      </c>
      <c r="J1025" s="241">
        <f t="shared" si="63"/>
        <v>3.1240762285963584</v>
      </c>
      <c r="K1025" s="242">
        <f t="shared" si="61"/>
        <v>74.641791648652969</v>
      </c>
      <c r="L1025" s="241"/>
    </row>
    <row r="1026" spans="1:12" x14ac:dyDescent="0.2">
      <c r="A1026" t="s">
        <v>51</v>
      </c>
      <c r="B1026" t="s">
        <v>48</v>
      </c>
      <c r="C1026">
        <v>2002</v>
      </c>
      <c r="D1026" t="str">
        <f t="shared" si="60"/>
        <v>PIFemale</v>
      </c>
      <c r="E1026">
        <v>71.801707606717997</v>
      </c>
      <c r="F1026" s="37">
        <f>VLOOKUP(_xlfn.CONCAT(D1026,0),'Appendix 4. 2020 IBGE LT'!$E$6:$M$1685,9,FALSE)</f>
        <v>76.172033446587093</v>
      </c>
      <c r="G1026" s="37">
        <f>VLOOKUP(_xlfn.CONCAT(D1026,0),'Appendix 3b. nax IBGE 2019'!$E$5:$M$1850,9,FALSE)</f>
        <v>75.967116062007392</v>
      </c>
      <c r="H1026" s="239">
        <f>INDEX(Summary!$N$5:$Y$88,MATCH(_xlfn.CONCAT(D1026,0),Summary!$N$5:$N$88,0),MATCH($H$3,Summary!$N$4:$Y$4,0))</f>
        <v>79.285553459656441</v>
      </c>
      <c r="I1026" s="240">
        <f t="shared" si="62"/>
        <v>4.3682550683382636E-2</v>
      </c>
      <c r="J1026" s="241">
        <f t="shared" si="63"/>
        <v>3.1364817316838796</v>
      </c>
      <c r="K1026" s="242">
        <f t="shared" si="61"/>
        <v>74.938189338401884</v>
      </c>
      <c r="L1026" s="241"/>
    </row>
    <row r="1027" spans="1:12" x14ac:dyDescent="0.2">
      <c r="A1027" t="s">
        <v>51</v>
      </c>
      <c r="B1027" t="s">
        <v>48</v>
      </c>
      <c r="C1027">
        <v>2003</v>
      </c>
      <c r="D1027" t="str">
        <f t="shared" si="60"/>
        <v>PIFemale</v>
      </c>
      <c r="E1027">
        <v>72.0816741328387</v>
      </c>
      <c r="F1027" s="37">
        <f>VLOOKUP(_xlfn.CONCAT(D1027,0),'Appendix 4. 2020 IBGE LT'!$E$6:$M$1685,9,FALSE)</f>
        <v>76.172033446587093</v>
      </c>
      <c r="G1027" s="37">
        <f>VLOOKUP(_xlfn.CONCAT(D1027,0),'Appendix 3b. nax IBGE 2019'!$E$5:$M$1850,9,FALSE)</f>
        <v>75.967116062007392</v>
      </c>
      <c r="H1027" s="239">
        <f>INDEX(Summary!$N$5:$Y$88,MATCH(_xlfn.CONCAT(D1027,0),Summary!$N$5:$N$88,0),MATCH($H$3,Summary!$N$4:$Y$4,0))</f>
        <v>79.285553459656441</v>
      </c>
      <c r="I1027" s="240">
        <f t="shared" si="62"/>
        <v>4.3682550683382636E-2</v>
      </c>
      <c r="J1027" s="241">
        <f t="shared" si="63"/>
        <v>3.1487113836507974</v>
      </c>
      <c r="K1027" s="242">
        <f t="shared" si="61"/>
        <v>75.230385516489491</v>
      </c>
      <c r="L1027" s="241"/>
    </row>
    <row r="1028" spans="1:12" x14ac:dyDescent="0.2">
      <c r="A1028" t="s">
        <v>51</v>
      </c>
      <c r="B1028" t="s">
        <v>48</v>
      </c>
      <c r="C1028">
        <v>2004</v>
      </c>
      <c r="D1028" t="str">
        <f t="shared" ref="D1028:D1091" si="64">_xlfn.CONCAT(A1028,B1028)</f>
        <v>PIFemale</v>
      </c>
      <c r="E1028">
        <v>72.357539100031403</v>
      </c>
      <c r="F1028" s="37">
        <f>VLOOKUP(_xlfn.CONCAT(D1028,0),'Appendix 4. 2020 IBGE LT'!$E$6:$M$1685,9,FALSE)</f>
        <v>76.172033446587093</v>
      </c>
      <c r="G1028" s="37">
        <f>VLOOKUP(_xlfn.CONCAT(D1028,0),'Appendix 3b. nax IBGE 2019'!$E$5:$M$1850,9,FALSE)</f>
        <v>75.967116062007392</v>
      </c>
      <c r="H1028" s="239">
        <f>INDEX(Summary!$N$5:$Y$88,MATCH(_xlfn.CONCAT(D1028,0),Summary!$N$5:$N$88,0),MATCH($H$3,Summary!$N$4:$Y$4,0))</f>
        <v>79.285553459656441</v>
      </c>
      <c r="I1028" s="240">
        <f t="shared" si="62"/>
        <v>4.3682550683382636E-2</v>
      </c>
      <c r="J1028" s="241">
        <f t="shared" si="63"/>
        <v>3.1607618690619623</v>
      </c>
      <c r="K1028" s="242">
        <f t="shared" ref="K1028:K1091" si="65">E1028+J1028</f>
        <v>75.51830096909336</v>
      </c>
      <c r="L1028" s="241"/>
    </row>
    <row r="1029" spans="1:12" x14ac:dyDescent="0.2">
      <c r="A1029" t="s">
        <v>51</v>
      </c>
      <c r="B1029" t="s">
        <v>48</v>
      </c>
      <c r="C1029">
        <v>2005</v>
      </c>
      <c r="D1029" t="str">
        <f t="shared" si="64"/>
        <v>PIFemale</v>
      </c>
      <c r="E1029">
        <v>72.629234090062099</v>
      </c>
      <c r="F1029" s="37">
        <f>VLOOKUP(_xlfn.CONCAT(D1029,0),'Appendix 4. 2020 IBGE LT'!$E$6:$M$1685,9,FALSE)</f>
        <v>76.172033446587093</v>
      </c>
      <c r="G1029" s="37">
        <f>VLOOKUP(_xlfn.CONCAT(D1029,0),'Appendix 3b. nax IBGE 2019'!$E$5:$M$1850,9,FALSE)</f>
        <v>75.967116062007392</v>
      </c>
      <c r="H1029" s="239">
        <f>INDEX(Summary!$N$5:$Y$88,MATCH(_xlfn.CONCAT(D1029,0),Summary!$N$5:$N$88,0),MATCH($H$3,Summary!$N$4:$Y$4,0))</f>
        <v>79.285553459656441</v>
      </c>
      <c r="I1029" s="240">
        <f t="shared" ref="I1029:I1092" si="66">(H1029-$G1029)/$G1029</f>
        <v>4.3682550683382636E-2</v>
      </c>
      <c r="J1029" s="241">
        <f t="shared" ref="J1029:J1092" si="67">E1029*I1029</f>
        <v>3.1726301992343995</v>
      </c>
      <c r="K1029" s="242">
        <f t="shared" si="65"/>
        <v>75.801864289296503</v>
      </c>
      <c r="L1029" s="241"/>
    </row>
    <row r="1030" spans="1:12" x14ac:dyDescent="0.2">
      <c r="A1030" t="s">
        <v>51</v>
      </c>
      <c r="B1030" t="s">
        <v>48</v>
      </c>
      <c r="C1030">
        <v>2006</v>
      </c>
      <c r="D1030" t="str">
        <f t="shared" si="64"/>
        <v>PIFemale</v>
      </c>
      <c r="E1030">
        <v>72.896698085863093</v>
      </c>
      <c r="F1030" s="37">
        <f>VLOOKUP(_xlfn.CONCAT(D1030,0),'Appendix 4. 2020 IBGE LT'!$E$6:$M$1685,9,FALSE)</f>
        <v>76.172033446587093</v>
      </c>
      <c r="G1030" s="37">
        <f>VLOOKUP(_xlfn.CONCAT(D1030,0),'Appendix 3b. nax IBGE 2019'!$E$5:$M$1850,9,FALSE)</f>
        <v>75.967116062007392</v>
      </c>
      <c r="H1030" s="239">
        <f>INDEX(Summary!$N$5:$Y$88,MATCH(_xlfn.CONCAT(D1030,0),Summary!$N$5:$N$88,0),MATCH($H$3,Summary!$N$4:$Y$4,0))</f>
        <v>79.285553459656441</v>
      </c>
      <c r="I1030" s="240">
        <f t="shared" si="66"/>
        <v>4.3682550683382636E-2</v>
      </c>
      <c r="J1030" s="241">
        <f t="shared" si="67"/>
        <v>3.1843137087869566</v>
      </c>
      <c r="K1030" s="242">
        <f t="shared" si="65"/>
        <v>76.081011794650053</v>
      </c>
      <c r="L1030" s="241"/>
    </row>
    <row r="1031" spans="1:12" x14ac:dyDescent="0.2">
      <c r="A1031" t="s">
        <v>51</v>
      </c>
      <c r="B1031" t="s">
        <v>48</v>
      </c>
      <c r="C1031">
        <v>2007</v>
      </c>
      <c r="D1031" t="str">
        <f t="shared" si="64"/>
        <v>PIFemale</v>
      </c>
      <c r="E1031">
        <v>73.159877366438195</v>
      </c>
      <c r="F1031" s="37">
        <f>VLOOKUP(_xlfn.CONCAT(D1031,0),'Appendix 4. 2020 IBGE LT'!$E$6:$M$1685,9,FALSE)</f>
        <v>76.172033446587093</v>
      </c>
      <c r="G1031" s="37">
        <f>VLOOKUP(_xlfn.CONCAT(D1031,0),'Appendix 3b. nax IBGE 2019'!$E$5:$M$1850,9,FALSE)</f>
        <v>75.967116062007392</v>
      </c>
      <c r="H1031" s="239">
        <f>INDEX(Summary!$N$5:$Y$88,MATCH(_xlfn.CONCAT(D1031,0),Summary!$N$5:$N$88,0),MATCH($H$3,Summary!$N$4:$Y$4,0))</f>
        <v>79.285553459656441</v>
      </c>
      <c r="I1031" s="240">
        <f t="shared" si="66"/>
        <v>4.3682550683382636E-2</v>
      </c>
      <c r="J1031" s="241">
        <f t="shared" si="67"/>
        <v>3.1958100510494947</v>
      </c>
      <c r="K1031" s="242">
        <f t="shared" si="65"/>
        <v>76.355687417487687</v>
      </c>
      <c r="L1031" s="241"/>
    </row>
    <row r="1032" spans="1:12" x14ac:dyDescent="0.2">
      <c r="A1032" t="s">
        <v>51</v>
      </c>
      <c r="B1032" t="s">
        <v>48</v>
      </c>
      <c r="C1032">
        <v>2008</v>
      </c>
      <c r="D1032" t="str">
        <f t="shared" si="64"/>
        <v>PIFemale</v>
      </c>
      <c r="E1032">
        <v>73.418725377174496</v>
      </c>
      <c r="F1032" s="37">
        <f>VLOOKUP(_xlfn.CONCAT(D1032,0),'Appendix 4. 2020 IBGE LT'!$E$6:$M$1685,9,FALSE)</f>
        <v>76.172033446587093</v>
      </c>
      <c r="G1032" s="37">
        <f>VLOOKUP(_xlfn.CONCAT(D1032,0),'Appendix 3b. nax IBGE 2019'!$E$5:$M$1850,9,FALSE)</f>
        <v>75.967116062007392</v>
      </c>
      <c r="H1032" s="239">
        <f>INDEX(Summary!$N$5:$Y$88,MATCH(_xlfn.CONCAT(D1032,0),Summary!$N$5:$N$88,0),MATCH($H$3,Summary!$N$4:$Y$4,0))</f>
        <v>79.285553459656441</v>
      </c>
      <c r="I1032" s="240">
        <f t="shared" si="66"/>
        <v>4.3682550683382636E-2</v>
      </c>
      <c r="J1032" s="241">
        <f t="shared" si="67"/>
        <v>3.2071171923977757</v>
      </c>
      <c r="K1032" s="242">
        <f t="shared" si="65"/>
        <v>76.625842569572271</v>
      </c>
      <c r="L1032" s="241"/>
    </row>
    <row r="1033" spans="1:12" x14ac:dyDescent="0.2">
      <c r="A1033" t="s">
        <v>51</v>
      </c>
      <c r="B1033" t="s">
        <v>48</v>
      </c>
      <c r="C1033">
        <v>2009</v>
      </c>
      <c r="D1033" t="str">
        <f t="shared" si="64"/>
        <v>PIFemale</v>
      </c>
      <c r="E1033">
        <v>73.673202577301893</v>
      </c>
      <c r="F1033" s="37">
        <f>VLOOKUP(_xlfn.CONCAT(D1033,0),'Appendix 4. 2020 IBGE LT'!$E$6:$M$1685,9,FALSE)</f>
        <v>76.172033446587093</v>
      </c>
      <c r="G1033" s="37">
        <f>VLOOKUP(_xlfn.CONCAT(D1033,0),'Appendix 3b. nax IBGE 2019'!$E$5:$M$1850,9,FALSE)</f>
        <v>75.967116062007392</v>
      </c>
      <c r="H1033" s="239">
        <f>INDEX(Summary!$N$5:$Y$88,MATCH(_xlfn.CONCAT(D1033,0),Summary!$N$5:$N$88,0),MATCH($H$3,Summary!$N$4:$Y$4,0))</f>
        <v>79.285553459656441</v>
      </c>
      <c r="I1033" s="240">
        <f t="shared" si="66"/>
        <v>4.3682550683382636E-2</v>
      </c>
      <c r="J1033" s="241">
        <f t="shared" si="67"/>
        <v>3.2182334055901061</v>
      </c>
      <c r="K1033" s="242">
        <f t="shared" si="65"/>
        <v>76.891435982892006</v>
      </c>
      <c r="L1033" s="241"/>
    </row>
    <row r="1034" spans="1:12" x14ac:dyDescent="0.2">
      <c r="A1034" t="s">
        <v>51</v>
      </c>
      <c r="B1034" t="s">
        <v>48</v>
      </c>
      <c r="C1034">
        <v>2010</v>
      </c>
      <c r="D1034" t="str">
        <f t="shared" si="64"/>
        <v>PIFemale</v>
      </c>
      <c r="E1034">
        <v>73.923276266426598</v>
      </c>
      <c r="F1034" s="37">
        <f>VLOOKUP(_xlfn.CONCAT(D1034,0),'Appendix 4. 2020 IBGE LT'!$E$6:$M$1685,9,FALSE)</f>
        <v>76.172033446587093</v>
      </c>
      <c r="G1034" s="37">
        <f>VLOOKUP(_xlfn.CONCAT(D1034,0),'Appendix 3b. nax IBGE 2019'!$E$5:$M$1850,9,FALSE)</f>
        <v>75.967116062007392</v>
      </c>
      <c r="H1034" s="239">
        <f>INDEX(Summary!$N$5:$Y$88,MATCH(_xlfn.CONCAT(D1034,0),Summary!$N$5:$N$88,0),MATCH($H$3,Summary!$N$4:$Y$4,0))</f>
        <v>79.285553459656441</v>
      </c>
      <c r="I1034" s="240">
        <f t="shared" si="66"/>
        <v>4.3682550683382636E-2</v>
      </c>
      <c r="J1034" s="241">
        <f t="shared" si="67"/>
        <v>3.2291572621898768</v>
      </c>
      <c r="K1034" s="242">
        <f t="shared" si="65"/>
        <v>77.15243352861647</v>
      </c>
      <c r="L1034" s="241"/>
    </row>
    <row r="1035" spans="1:12" x14ac:dyDescent="0.2">
      <c r="A1035" t="s">
        <v>51</v>
      </c>
      <c r="B1035" t="s">
        <v>48</v>
      </c>
      <c r="C1035">
        <v>2011</v>
      </c>
      <c r="D1035" t="str">
        <f t="shared" si="64"/>
        <v>PIFemale</v>
      </c>
      <c r="E1035">
        <v>74.167801440548601</v>
      </c>
      <c r="F1035" s="37">
        <f>VLOOKUP(_xlfn.CONCAT(D1035,0),'Appendix 4. 2020 IBGE LT'!$E$6:$M$1685,9,FALSE)</f>
        <v>76.172033446587093</v>
      </c>
      <c r="G1035" s="37">
        <f>VLOOKUP(_xlfn.CONCAT(D1035,0),'Appendix 3b. nax IBGE 2019'!$E$5:$M$1850,9,FALSE)</f>
        <v>75.967116062007392</v>
      </c>
      <c r="H1035" s="239">
        <f>INDEX(Summary!$N$5:$Y$88,MATCH(_xlfn.CONCAT(D1035,0),Summary!$N$5:$N$88,0),MATCH($H$3,Summary!$N$4:$Y$4,0))</f>
        <v>79.285553459656441</v>
      </c>
      <c r="I1035" s="240">
        <f t="shared" si="66"/>
        <v>4.3682550683382636E-2</v>
      </c>
      <c r="J1035" s="241">
        <f t="shared" si="67"/>
        <v>3.239838745501824</v>
      </c>
      <c r="K1035" s="242">
        <f t="shared" si="65"/>
        <v>77.407640186050429</v>
      </c>
      <c r="L1035" s="241"/>
    </row>
    <row r="1036" spans="1:12" x14ac:dyDescent="0.2">
      <c r="A1036" t="s">
        <v>51</v>
      </c>
      <c r="B1036" t="s">
        <v>48</v>
      </c>
      <c r="C1036">
        <v>2012</v>
      </c>
      <c r="D1036" t="str">
        <f t="shared" si="64"/>
        <v>PIFemale</v>
      </c>
      <c r="E1036">
        <v>74.407909032365396</v>
      </c>
      <c r="F1036" s="37">
        <f>VLOOKUP(_xlfn.CONCAT(D1036,0),'Appendix 4. 2020 IBGE LT'!$E$6:$M$1685,9,FALSE)</f>
        <v>76.172033446587093</v>
      </c>
      <c r="G1036" s="37">
        <f>VLOOKUP(_xlfn.CONCAT(D1036,0),'Appendix 3b. nax IBGE 2019'!$E$5:$M$1850,9,FALSE)</f>
        <v>75.967116062007392</v>
      </c>
      <c r="H1036" s="239">
        <f>INDEX(Summary!$N$5:$Y$88,MATCH(_xlfn.CONCAT(D1036,0),Summary!$N$5:$N$88,0),MATCH($H$3,Summary!$N$4:$Y$4,0))</f>
        <v>79.285553459656441</v>
      </c>
      <c r="I1036" s="240">
        <f t="shared" si="66"/>
        <v>4.3682550683382636E-2</v>
      </c>
      <c r="J1036" s="241">
        <f t="shared" si="67"/>
        <v>3.250327257550826</v>
      </c>
      <c r="K1036" s="242">
        <f t="shared" si="65"/>
        <v>77.658236289916218</v>
      </c>
      <c r="L1036" s="241"/>
    </row>
    <row r="1037" spans="1:12" x14ac:dyDescent="0.2">
      <c r="A1037" t="s">
        <v>51</v>
      </c>
      <c r="B1037" t="s">
        <v>48</v>
      </c>
      <c r="C1037">
        <v>2013</v>
      </c>
      <c r="D1037" t="str">
        <f t="shared" si="64"/>
        <v>PIFemale</v>
      </c>
      <c r="E1037">
        <v>74.643589531222801</v>
      </c>
      <c r="F1037" s="37">
        <f>VLOOKUP(_xlfn.CONCAT(D1037,0),'Appendix 4. 2020 IBGE LT'!$E$6:$M$1685,9,FALSE)</f>
        <v>76.172033446587093</v>
      </c>
      <c r="G1037" s="37">
        <f>VLOOKUP(_xlfn.CONCAT(D1037,0),'Appendix 3b. nax IBGE 2019'!$E$5:$M$1850,9,FALSE)</f>
        <v>75.967116062007392</v>
      </c>
      <c r="H1037" s="239">
        <f>INDEX(Summary!$N$5:$Y$88,MATCH(_xlfn.CONCAT(D1037,0),Summary!$N$5:$N$88,0),MATCH($H$3,Summary!$N$4:$Y$4,0))</f>
        <v>79.285553459656441</v>
      </c>
      <c r="I1037" s="240">
        <f t="shared" si="66"/>
        <v>4.3682550683382636E-2</v>
      </c>
      <c r="J1037" s="241">
        <f t="shared" si="67"/>
        <v>3.2606223828872496</v>
      </c>
      <c r="K1037" s="242">
        <f t="shared" si="65"/>
        <v>77.90421191411005</v>
      </c>
      <c r="L1037" s="241"/>
    </row>
    <row r="1038" spans="1:12" x14ac:dyDescent="0.2">
      <c r="A1038" t="s">
        <v>51</v>
      </c>
      <c r="B1038" t="s">
        <v>48</v>
      </c>
      <c r="C1038">
        <v>2014</v>
      </c>
      <c r="D1038" t="str">
        <f t="shared" si="64"/>
        <v>PIFemale</v>
      </c>
      <c r="E1038">
        <v>74.8748385952007</v>
      </c>
      <c r="F1038" s="37">
        <f>VLOOKUP(_xlfn.CONCAT(D1038,0),'Appendix 4. 2020 IBGE LT'!$E$6:$M$1685,9,FALSE)</f>
        <v>76.172033446587093</v>
      </c>
      <c r="G1038" s="37">
        <f>VLOOKUP(_xlfn.CONCAT(D1038,0),'Appendix 3b. nax IBGE 2019'!$E$5:$M$1850,9,FALSE)</f>
        <v>75.967116062007392</v>
      </c>
      <c r="H1038" s="239">
        <f>INDEX(Summary!$N$5:$Y$88,MATCH(_xlfn.CONCAT(D1038,0),Summary!$N$5:$N$88,0),MATCH($H$3,Summary!$N$4:$Y$4,0))</f>
        <v>79.285553459656441</v>
      </c>
      <c r="I1038" s="240">
        <f t="shared" si="66"/>
        <v>4.3682550683382636E-2</v>
      </c>
      <c r="J1038" s="241">
        <f t="shared" si="67"/>
        <v>3.270723931844949</v>
      </c>
      <c r="K1038" s="242">
        <f t="shared" si="65"/>
        <v>78.145562527045655</v>
      </c>
      <c r="L1038" s="241"/>
    </row>
    <row r="1039" spans="1:12" x14ac:dyDescent="0.2">
      <c r="A1039" t="s">
        <v>51</v>
      </c>
      <c r="B1039" t="s">
        <v>48</v>
      </c>
      <c r="C1039">
        <v>2015</v>
      </c>
      <c r="D1039" t="str">
        <f t="shared" si="64"/>
        <v>PIFemale</v>
      </c>
      <c r="E1039">
        <v>75.103357518477296</v>
      </c>
      <c r="F1039" s="37">
        <f>VLOOKUP(_xlfn.CONCAT(D1039,0),'Appendix 4. 2020 IBGE LT'!$E$6:$M$1685,9,FALSE)</f>
        <v>76.172033446587093</v>
      </c>
      <c r="G1039" s="37">
        <f>VLOOKUP(_xlfn.CONCAT(D1039,0),'Appendix 3b. nax IBGE 2019'!$E$5:$M$1850,9,FALSE)</f>
        <v>75.967116062007392</v>
      </c>
      <c r="H1039" s="239">
        <f>INDEX(Summary!$N$5:$Y$88,MATCH(_xlfn.CONCAT(D1039,0),Summary!$N$5:$N$88,0),MATCH($H$3,Summary!$N$4:$Y$4,0))</f>
        <v>79.285553459656441</v>
      </c>
      <c r="I1039" s="240">
        <f t="shared" si="66"/>
        <v>4.3682550683382636E-2</v>
      </c>
      <c r="J1039" s="241">
        <f t="shared" si="67"/>
        <v>3.2807062212930909</v>
      </c>
      <c r="K1039" s="242">
        <f t="shared" si="65"/>
        <v>78.384063739770383</v>
      </c>
      <c r="L1039" s="241"/>
    </row>
    <row r="1040" spans="1:12" x14ac:dyDescent="0.2">
      <c r="A1040" t="s">
        <v>51</v>
      </c>
      <c r="B1040" t="s">
        <v>48</v>
      </c>
      <c r="C1040">
        <v>2016</v>
      </c>
      <c r="D1040" t="str">
        <f t="shared" si="64"/>
        <v>PIFemale</v>
      </c>
      <c r="E1040">
        <v>75.325954654437396</v>
      </c>
      <c r="F1040" s="37">
        <f>VLOOKUP(_xlfn.CONCAT(D1040,0),'Appendix 4. 2020 IBGE LT'!$E$6:$M$1685,9,FALSE)</f>
        <v>76.172033446587093</v>
      </c>
      <c r="G1040" s="37">
        <f>VLOOKUP(_xlfn.CONCAT(D1040,0),'Appendix 3b. nax IBGE 2019'!$E$5:$M$1850,9,FALSE)</f>
        <v>75.967116062007392</v>
      </c>
      <c r="H1040" s="239">
        <f>INDEX(Summary!$N$5:$Y$88,MATCH(_xlfn.CONCAT(D1040,0),Summary!$N$5:$N$88,0),MATCH($H$3,Summary!$N$4:$Y$4,0))</f>
        <v>79.285553459656441</v>
      </c>
      <c r="I1040" s="240">
        <f t="shared" si="66"/>
        <v>4.3682550683382636E-2</v>
      </c>
      <c r="J1040" s="241">
        <f t="shared" si="67"/>
        <v>3.2904298319666436</v>
      </c>
      <c r="K1040" s="242">
        <f t="shared" si="65"/>
        <v>78.616384486404044</v>
      </c>
      <c r="L1040" s="241"/>
    </row>
    <row r="1041" spans="1:12" x14ac:dyDescent="0.2">
      <c r="A1041" t="s">
        <v>51</v>
      </c>
      <c r="B1041" t="s">
        <v>48</v>
      </c>
      <c r="C1041">
        <v>2017</v>
      </c>
      <c r="D1041" t="str">
        <f t="shared" si="64"/>
        <v>PIFemale</v>
      </c>
      <c r="E1041">
        <v>75.544100701415701</v>
      </c>
      <c r="F1041" s="37">
        <f>VLOOKUP(_xlfn.CONCAT(D1041,0),'Appendix 4. 2020 IBGE LT'!$E$6:$M$1685,9,FALSE)</f>
        <v>76.172033446587093</v>
      </c>
      <c r="G1041" s="37">
        <f>VLOOKUP(_xlfn.CONCAT(D1041,0),'Appendix 3b. nax IBGE 2019'!$E$5:$M$1850,9,FALSE)</f>
        <v>75.967116062007392</v>
      </c>
      <c r="H1041" s="239">
        <f>INDEX(Summary!$N$5:$Y$88,MATCH(_xlfn.CONCAT(D1041,0),Summary!$N$5:$N$88,0),MATCH($H$3,Summary!$N$4:$Y$4,0))</f>
        <v>79.285553459656441</v>
      </c>
      <c r="I1041" s="240">
        <f t="shared" si="66"/>
        <v>4.3682550683382636E-2</v>
      </c>
      <c r="J1041" s="241">
        <f t="shared" si="67"/>
        <v>3.2999590077201533</v>
      </c>
      <c r="K1041" s="242">
        <f t="shared" si="65"/>
        <v>78.844059709135848</v>
      </c>
      <c r="L1041" s="241"/>
    </row>
    <row r="1042" spans="1:12" x14ac:dyDescent="0.2">
      <c r="A1042" t="s">
        <v>51</v>
      </c>
      <c r="B1042" t="s">
        <v>48</v>
      </c>
      <c r="C1042">
        <v>2018</v>
      </c>
      <c r="D1042" t="str">
        <f t="shared" si="64"/>
        <v>PIFemale</v>
      </c>
      <c r="E1042">
        <v>75.757813792049603</v>
      </c>
      <c r="F1042" s="37">
        <f>VLOOKUP(_xlfn.CONCAT(D1042,0),'Appendix 4. 2020 IBGE LT'!$E$6:$M$1685,9,FALSE)</f>
        <v>76.172033446587093</v>
      </c>
      <c r="G1042" s="37">
        <f>VLOOKUP(_xlfn.CONCAT(D1042,0),'Appendix 3b. nax IBGE 2019'!$E$5:$M$1850,9,FALSE)</f>
        <v>75.967116062007392</v>
      </c>
      <c r="H1042" s="239">
        <f>INDEX(Summary!$N$5:$Y$88,MATCH(_xlfn.CONCAT(D1042,0),Summary!$N$5:$N$88,0),MATCH($H$3,Summary!$N$4:$Y$4,0))</f>
        <v>79.285553459656441</v>
      </c>
      <c r="I1042" s="240">
        <f t="shared" si="66"/>
        <v>4.3682550683382636E-2</v>
      </c>
      <c r="J1042" s="241">
        <f t="shared" si="67"/>
        <v>3.3092945406334708</v>
      </c>
      <c r="K1042" s="242">
        <f t="shared" si="65"/>
        <v>79.067108332683077</v>
      </c>
      <c r="L1042" s="241"/>
    </row>
    <row r="1043" spans="1:12" x14ac:dyDescent="0.2">
      <c r="A1043" t="s">
        <v>51</v>
      </c>
      <c r="B1043" t="s">
        <v>48</v>
      </c>
      <c r="C1043">
        <v>2019</v>
      </c>
      <c r="D1043" t="str">
        <f t="shared" si="64"/>
        <v>PIFemale</v>
      </c>
      <c r="E1043">
        <v>75.967116062007307</v>
      </c>
      <c r="F1043" s="37">
        <f>VLOOKUP(_xlfn.CONCAT(D1043,0),'Appendix 4. 2020 IBGE LT'!$E$6:$M$1685,9,FALSE)</f>
        <v>76.172033446587093</v>
      </c>
      <c r="G1043" s="37">
        <f>VLOOKUP(_xlfn.CONCAT(D1043,0),'Appendix 3b. nax IBGE 2019'!$E$5:$M$1850,9,FALSE)</f>
        <v>75.967116062007392</v>
      </c>
      <c r="H1043" s="239">
        <f>INDEX(Summary!$N$5:$Y$88,MATCH(_xlfn.CONCAT(D1043,0),Summary!$N$5:$N$88,0),MATCH($H$3,Summary!$N$4:$Y$4,0))</f>
        <v>79.285553459656441</v>
      </c>
      <c r="I1043" s="240">
        <f t="shared" si="66"/>
        <v>4.3682550683382636E-2</v>
      </c>
      <c r="J1043" s="241">
        <f t="shared" si="67"/>
        <v>3.3184373976490451</v>
      </c>
      <c r="K1043" s="242">
        <f t="shared" si="65"/>
        <v>79.285553459656356</v>
      </c>
      <c r="L1043" s="241"/>
    </row>
    <row r="1044" spans="1:12" x14ac:dyDescent="0.2">
      <c r="A1044" t="s">
        <v>51</v>
      </c>
      <c r="B1044" t="s">
        <v>47</v>
      </c>
      <c r="C1044">
        <v>2000</v>
      </c>
      <c r="D1044" t="str">
        <f t="shared" si="64"/>
        <v>PIMale</v>
      </c>
      <c r="E1044">
        <v>64.69193757088</v>
      </c>
      <c r="F1044" s="37">
        <f>VLOOKUP(_xlfn.CONCAT(D1044,0),'Appendix 4. 2020 IBGE LT'!$E$6:$M$1685,9,FALSE)</f>
        <v>67.473641063384065</v>
      </c>
      <c r="G1044" s="37">
        <f>VLOOKUP(_xlfn.CONCAT(D1044,0),'Appendix 3b. nax IBGE 2019'!$E$5:$M$1850,9,FALSE)</f>
        <v>67.337033727570073</v>
      </c>
      <c r="H1044" s="239">
        <f>INDEX(Summary!$N$5:$Y$88,MATCH(_xlfn.CONCAT(D1044,0),Summary!$N$5:$N$88,0),MATCH($H$3,Summary!$N$4:$Y$4,0))</f>
        <v>72.53425777945823</v>
      </c>
      <c r="I1044" s="240">
        <f t="shared" si="66"/>
        <v>7.7182254165143543E-2</v>
      </c>
      <c r="J1044" s="241">
        <f t="shared" si="67"/>
        <v>4.9930695680312587</v>
      </c>
      <c r="K1044" s="242">
        <f t="shared" si="65"/>
        <v>69.68500713891126</v>
      </c>
      <c r="L1044" s="241"/>
    </row>
    <row r="1045" spans="1:12" x14ac:dyDescent="0.2">
      <c r="A1045" t="s">
        <v>51</v>
      </c>
      <c r="B1045" t="s">
        <v>47</v>
      </c>
      <c r="C1045">
        <v>2001</v>
      </c>
      <c r="D1045" t="str">
        <f t="shared" si="64"/>
        <v>PIMale</v>
      </c>
      <c r="E1045">
        <v>64.872178672964097</v>
      </c>
      <c r="F1045" s="37">
        <f>VLOOKUP(_xlfn.CONCAT(D1045,0),'Appendix 4. 2020 IBGE LT'!$E$6:$M$1685,9,FALSE)</f>
        <v>67.473641063384065</v>
      </c>
      <c r="G1045" s="37">
        <f>VLOOKUP(_xlfn.CONCAT(D1045,0),'Appendix 3b. nax IBGE 2019'!$E$5:$M$1850,9,FALSE)</f>
        <v>67.337033727570073</v>
      </c>
      <c r="H1045" s="239">
        <f>INDEX(Summary!$N$5:$Y$88,MATCH(_xlfn.CONCAT(D1045,0),Summary!$N$5:$N$88,0),MATCH($H$3,Summary!$N$4:$Y$4,0))</f>
        <v>72.53425777945823</v>
      </c>
      <c r="I1045" s="240">
        <f t="shared" si="66"/>
        <v>7.7182254165143543E-2</v>
      </c>
      <c r="J1045" s="241">
        <f t="shared" si="67"/>
        <v>5.0069809825833191</v>
      </c>
      <c r="K1045" s="242">
        <f t="shared" si="65"/>
        <v>69.879159655547411</v>
      </c>
      <c r="L1045" s="241"/>
    </row>
    <row r="1046" spans="1:12" x14ac:dyDescent="0.2">
      <c r="A1046" t="s">
        <v>51</v>
      </c>
      <c r="B1046" t="s">
        <v>47</v>
      </c>
      <c r="C1046">
        <v>2002</v>
      </c>
      <c r="D1046" t="str">
        <f t="shared" si="64"/>
        <v>PIMale</v>
      </c>
      <c r="E1046">
        <v>65.033102479075794</v>
      </c>
      <c r="F1046" s="37">
        <f>VLOOKUP(_xlfn.CONCAT(D1046,0),'Appendix 4. 2020 IBGE LT'!$E$6:$M$1685,9,FALSE)</f>
        <v>67.473641063384065</v>
      </c>
      <c r="G1046" s="37">
        <f>VLOOKUP(_xlfn.CONCAT(D1046,0),'Appendix 3b. nax IBGE 2019'!$E$5:$M$1850,9,FALSE)</f>
        <v>67.337033727570073</v>
      </c>
      <c r="H1046" s="239">
        <f>INDEX(Summary!$N$5:$Y$88,MATCH(_xlfn.CONCAT(D1046,0),Summary!$N$5:$N$88,0),MATCH($H$3,Summary!$N$4:$Y$4,0))</f>
        <v>72.53425777945823</v>
      </c>
      <c r="I1046" s="240">
        <f t="shared" si="66"/>
        <v>7.7182254165143543E-2</v>
      </c>
      <c r="J1046" s="241">
        <f t="shared" si="67"/>
        <v>5.0194014446878548</v>
      </c>
      <c r="K1046" s="242">
        <f t="shared" si="65"/>
        <v>70.052503923763652</v>
      </c>
      <c r="L1046" s="241"/>
    </row>
    <row r="1047" spans="1:12" x14ac:dyDescent="0.2">
      <c r="A1047" t="s">
        <v>51</v>
      </c>
      <c r="B1047" t="s">
        <v>47</v>
      </c>
      <c r="C1047">
        <v>2003</v>
      </c>
      <c r="D1047" t="str">
        <f t="shared" si="64"/>
        <v>PIMale</v>
      </c>
      <c r="E1047">
        <v>65.176444866386305</v>
      </c>
      <c r="F1047" s="37">
        <f>VLOOKUP(_xlfn.CONCAT(D1047,0),'Appendix 4. 2020 IBGE LT'!$E$6:$M$1685,9,FALSE)</f>
        <v>67.473641063384065</v>
      </c>
      <c r="G1047" s="37">
        <f>VLOOKUP(_xlfn.CONCAT(D1047,0),'Appendix 3b. nax IBGE 2019'!$E$5:$M$1850,9,FALSE)</f>
        <v>67.337033727570073</v>
      </c>
      <c r="H1047" s="239">
        <f>INDEX(Summary!$N$5:$Y$88,MATCH(_xlfn.CONCAT(D1047,0),Summary!$N$5:$N$88,0),MATCH($H$3,Summary!$N$4:$Y$4,0))</f>
        <v>72.53425777945823</v>
      </c>
      <c r="I1047" s="240">
        <f t="shared" si="66"/>
        <v>7.7182254165143543E-2</v>
      </c>
      <c r="J1047" s="241">
        <f t="shared" si="67"/>
        <v>5.0304649332578926</v>
      </c>
      <c r="K1047" s="242">
        <f t="shared" si="65"/>
        <v>70.206909799644194</v>
      </c>
      <c r="L1047" s="241"/>
    </row>
    <row r="1048" spans="1:12" x14ac:dyDescent="0.2">
      <c r="A1048" t="s">
        <v>51</v>
      </c>
      <c r="B1048" t="s">
        <v>47</v>
      </c>
      <c r="C1048">
        <v>2004</v>
      </c>
      <c r="D1048" t="str">
        <f t="shared" si="64"/>
        <v>PIMale</v>
      </c>
      <c r="E1048">
        <v>65.3064210237834</v>
      </c>
      <c r="F1048" s="37">
        <f>VLOOKUP(_xlfn.CONCAT(D1048,0),'Appendix 4. 2020 IBGE LT'!$E$6:$M$1685,9,FALSE)</f>
        <v>67.473641063384065</v>
      </c>
      <c r="G1048" s="37">
        <f>VLOOKUP(_xlfn.CONCAT(D1048,0),'Appendix 3b. nax IBGE 2019'!$E$5:$M$1850,9,FALSE)</f>
        <v>67.337033727570073</v>
      </c>
      <c r="H1048" s="239">
        <f>INDEX(Summary!$N$5:$Y$88,MATCH(_xlfn.CONCAT(D1048,0),Summary!$N$5:$N$88,0),MATCH($H$3,Summary!$N$4:$Y$4,0))</f>
        <v>72.53425777945823</v>
      </c>
      <c r="I1048" s="240">
        <f t="shared" si="66"/>
        <v>7.7182254165143543E-2</v>
      </c>
      <c r="J1048" s="241">
        <f t="shared" si="67"/>
        <v>5.0404967860735246</v>
      </c>
      <c r="K1048" s="242">
        <f t="shared" si="65"/>
        <v>70.346917809856919</v>
      </c>
      <c r="L1048" s="241"/>
    </row>
    <row r="1049" spans="1:12" x14ac:dyDescent="0.2">
      <c r="A1049" t="s">
        <v>51</v>
      </c>
      <c r="B1049" t="s">
        <v>47</v>
      </c>
      <c r="C1049">
        <v>2005</v>
      </c>
      <c r="D1049" t="str">
        <f t="shared" si="64"/>
        <v>PIMale</v>
      </c>
      <c r="E1049">
        <v>65.429366562957</v>
      </c>
      <c r="F1049" s="37">
        <f>VLOOKUP(_xlfn.CONCAT(D1049,0),'Appendix 4. 2020 IBGE LT'!$E$6:$M$1685,9,FALSE)</f>
        <v>67.473641063384065</v>
      </c>
      <c r="G1049" s="37">
        <f>VLOOKUP(_xlfn.CONCAT(D1049,0),'Appendix 3b. nax IBGE 2019'!$E$5:$M$1850,9,FALSE)</f>
        <v>67.337033727570073</v>
      </c>
      <c r="H1049" s="239">
        <f>INDEX(Summary!$N$5:$Y$88,MATCH(_xlfn.CONCAT(D1049,0),Summary!$N$5:$N$88,0),MATCH($H$3,Summary!$N$4:$Y$4,0))</f>
        <v>72.53425777945823</v>
      </c>
      <c r="I1049" s="240">
        <f t="shared" si="66"/>
        <v>7.7182254165143543E-2</v>
      </c>
      <c r="J1049" s="241">
        <f t="shared" si="67"/>
        <v>5.0499859999264913</v>
      </c>
      <c r="K1049" s="242">
        <f t="shared" si="65"/>
        <v>70.479352562883491</v>
      </c>
      <c r="L1049" s="241"/>
    </row>
    <row r="1050" spans="1:12" x14ac:dyDescent="0.2">
      <c r="A1050" t="s">
        <v>51</v>
      </c>
      <c r="B1050" t="s">
        <v>47</v>
      </c>
      <c r="C1050">
        <v>2006</v>
      </c>
      <c r="D1050" t="str">
        <f t="shared" si="64"/>
        <v>PIMale</v>
      </c>
      <c r="E1050">
        <v>65.558352360794501</v>
      </c>
      <c r="F1050" s="37">
        <f>VLOOKUP(_xlfn.CONCAT(D1050,0),'Appendix 4. 2020 IBGE LT'!$E$6:$M$1685,9,FALSE)</f>
        <v>67.473641063384065</v>
      </c>
      <c r="G1050" s="37">
        <f>VLOOKUP(_xlfn.CONCAT(D1050,0),'Appendix 3b. nax IBGE 2019'!$E$5:$M$1850,9,FALSE)</f>
        <v>67.337033727570073</v>
      </c>
      <c r="H1050" s="239">
        <f>INDEX(Summary!$N$5:$Y$88,MATCH(_xlfn.CONCAT(D1050,0),Summary!$N$5:$N$88,0),MATCH($H$3,Summary!$N$4:$Y$4,0))</f>
        <v>72.53425777945823</v>
      </c>
      <c r="I1050" s="240">
        <f t="shared" si="66"/>
        <v>7.7182254165143543E-2</v>
      </c>
      <c r="J1050" s="241">
        <f t="shared" si="67"/>
        <v>5.059941414558879</v>
      </c>
      <c r="K1050" s="242">
        <f t="shared" si="65"/>
        <v>70.618293775353379</v>
      </c>
      <c r="L1050" s="241"/>
    </row>
    <row r="1051" spans="1:12" x14ac:dyDescent="0.2">
      <c r="A1051" t="s">
        <v>51</v>
      </c>
      <c r="B1051" t="s">
        <v>47</v>
      </c>
      <c r="C1051">
        <v>2007</v>
      </c>
      <c r="D1051" t="str">
        <f t="shared" si="64"/>
        <v>PIMale</v>
      </c>
      <c r="E1051">
        <v>65.686999208399797</v>
      </c>
      <c r="F1051" s="37">
        <f>VLOOKUP(_xlfn.CONCAT(D1051,0),'Appendix 4. 2020 IBGE LT'!$E$6:$M$1685,9,FALSE)</f>
        <v>67.473641063384065</v>
      </c>
      <c r="G1051" s="37">
        <f>VLOOKUP(_xlfn.CONCAT(D1051,0),'Appendix 3b. nax IBGE 2019'!$E$5:$M$1850,9,FALSE)</f>
        <v>67.337033727570073</v>
      </c>
      <c r="H1051" s="239">
        <f>INDEX(Summary!$N$5:$Y$88,MATCH(_xlfn.CONCAT(D1051,0),Summary!$N$5:$N$88,0),MATCH($H$3,Summary!$N$4:$Y$4,0))</f>
        <v>72.53425777945823</v>
      </c>
      <c r="I1051" s="240">
        <f t="shared" si="66"/>
        <v>7.7182254165143543E-2</v>
      </c>
      <c r="J1051" s="241">
        <f t="shared" si="67"/>
        <v>5.0698706682482957</v>
      </c>
      <c r="K1051" s="242">
        <f t="shared" si="65"/>
        <v>70.756869876648096</v>
      </c>
      <c r="L1051" s="241"/>
    </row>
    <row r="1052" spans="1:12" x14ac:dyDescent="0.2">
      <c r="A1052" t="s">
        <v>51</v>
      </c>
      <c r="B1052" t="s">
        <v>47</v>
      </c>
      <c r="C1052">
        <v>2008</v>
      </c>
      <c r="D1052" t="str">
        <f t="shared" si="64"/>
        <v>PIMale</v>
      </c>
      <c r="E1052">
        <v>65.819245335786405</v>
      </c>
      <c r="F1052" s="37">
        <f>VLOOKUP(_xlfn.CONCAT(D1052,0),'Appendix 4. 2020 IBGE LT'!$E$6:$M$1685,9,FALSE)</f>
        <v>67.473641063384065</v>
      </c>
      <c r="G1052" s="37">
        <f>VLOOKUP(_xlfn.CONCAT(D1052,0),'Appendix 3b. nax IBGE 2019'!$E$5:$M$1850,9,FALSE)</f>
        <v>67.337033727570073</v>
      </c>
      <c r="H1052" s="239">
        <f>INDEX(Summary!$N$5:$Y$88,MATCH(_xlfn.CONCAT(D1052,0),Summary!$N$5:$N$88,0),MATCH($H$3,Summary!$N$4:$Y$4,0))</f>
        <v>72.53425777945823</v>
      </c>
      <c r="I1052" s="240">
        <f t="shared" si="66"/>
        <v>7.7182254165143543E-2</v>
      </c>
      <c r="J1052" s="241">
        <f t="shared" si="67"/>
        <v>5.0800777224646048</v>
      </c>
      <c r="K1052" s="242">
        <f t="shared" si="65"/>
        <v>70.899323058251014</v>
      </c>
      <c r="L1052" s="241"/>
    </row>
    <row r="1053" spans="1:12" x14ac:dyDescent="0.2">
      <c r="A1053" t="s">
        <v>51</v>
      </c>
      <c r="B1053" t="s">
        <v>47</v>
      </c>
      <c r="C1053">
        <v>2009</v>
      </c>
      <c r="D1053" t="str">
        <f t="shared" si="64"/>
        <v>PIMale</v>
      </c>
      <c r="E1053">
        <v>65.955900643235196</v>
      </c>
      <c r="F1053" s="37">
        <f>VLOOKUP(_xlfn.CONCAT(D1053,0),'Appendix 4. 2020 IBGE LT'!$E$6:$M$1685,9,FALSE)</f>
        <v>67.473641063384065</v>
      </c>
      <c r="G1053" s="37">
        <f>VLOOKUP(_xlfn.CONCAT(D1053,0),'Appendix 3b. nax IBGE 2019'!$E$5:$M$1850,9,FALSE)</f>
        <v>67.337033727570073</v>
      </c>
      <c r="H1053" s="239">
        <f>INDEX(Summary!$N$5:$Y$88,MATCH(_xlfn.CONCAT(D1053,0),Summary!$N$5:$N$88,0),MATCH($H$3,Summary!$N$4:$Y$4,0))</f>
        <v>72.53425777945823</v>
      </c>
      <c r="I1053" s="240">
        <f t="shared" si="66"/>
        <v>7.7182254165143543E-2</v>
      </c>
      <c r="J1053" s="241">
        <f t="shared" si="67"/>
        <v>5.0906250871371332</v>
      </c>
      <c r="K1053" s="242">
        <f t="shared" si="65"/>
        <v>71.046525730372323</v>
      </c>
      <c r="L1053" s="241"/>
    </row>
    <row r="1054" spans="1:12" x14ac:dyDescent="0.2">
      <c r="A1054" t="s">
        <v>51</v>
      </c>
      <c r="B1054" t="s">
        <v>47</v>
      </c>
      <c r="C1054">
        <v>2010</v>
      </c>
      <c r="D1054" t="str">
        <f t="shared" si="64"/>
        <v>PIMale</v>
      </c>
      <c r="E1054">
        <v>66.090663235189396</v>
      </c>
      <c r="F1054" s="37">
        <f>VLOOKUP(_xlfn.CONCAT(D1054,0),'Appendix 4. 2020 IBGE LT'!$E$6:$M$1685,9,FALSE)</f>
        <v>67.473641063384065</v>
      </c>
      <c r="G1054" s="37">
        <f>VLOOKUP(_xlfn.CONCAT(D1054,0),'Appendix 3b. nax IBGE 2019'!$E$5:$M$1850,9,FALSE)</f>
        <v>67.337033727570073</v>
      </c>
      <c r="H1054" s="239">
        <f>INDEX(Summary!$N$5:$Y$88,MATCH(_xlfn.CONCAT(D1054,0),Summary!$N$5:$N$88,0),MATCH($H$3,Summary!$N$4:$Y$4,0))</f>
        <v>72.53425777945823</v>
      </c>
      <c r="I1054" s="240">
        <f t="shared" si="66"/>
        <v>7.7182254165143543E-2</v>
      </c>
      <c r="J1054" s="241">
        <f t="shared" si="67"/>
        <v>5.1010263677612961</v>
      </c>
      <c r="K1054" s="242">
        <f t="shared" si="65"/>
        <v>71.191689602950689</v>
      </c>
      <c r="L1054" s="241"/>
    </row>
    <row r="1055" spans="1:12" x14ac:dyDescent="0.2">
      <c r="A1055" t="s">
        <v>51</v>
      </c>
      <c r="B1055" t="s">
        <v>47</v>
      </c>
      <c r="C1055">
        <v>2011</v>
      </c>
      <c r="D1055" t="str">
        <f t="shared" si="64"/>
        <v>PIMale</v>
      </c>
      <c r="E1055">
        <v>66.230773903526696</v>
      </c>
      <c r="F1055" s="37">
        <f>VLOOKUP(_xlfn.CONCAT(D1055,0),'Appendix 4. 2020 IBGE LT'!$E$6:$M$1685,9,FALSE)</f>
        <v>67.473641063384065</v>
      </c>
      <c r="G1055" s="37">
        <f>VLOOKUP(_xlfn.CONCAT(D1055,0),'Appendix 3b. nax IBGE 2019'!$E$5:$M$1850,9,FALSE)</f>
        <v>67.337033727570073</v>
      </c>
      <c r="H1055" s="239">
        <f>INDEX(Summary!$N$5:$Y$88,MATCH(_xlfn.CONCAT(D1055,0),Summary!$N$5:$N$88,0),MATCH($H$3,Summary!$N$4:$Y$4,0))</f>
        <v>72.53425777945823</v>
      </c>
      <c r="I1055" s="240">
        <f t="shared" si="66"/>
        <v>7.7182254165143543E-2</v>
      </c>
      <c r="J1055" s="241">
        <f t="shared" si="67"/>
        <v>5.1118404249761538</v>
      </c>
      <c r="K1055" s="242">
        <f t="shared" si="65"/>
        <v>71.342614328502847</v>
      </c>
      <c r="L1055" s="241"/>
    </row>
    <row r="1056" spans="1:12" x14ac:dyDescent="0.2">
      <c r="A1056" t="s">
        <v>51</v>
      </c>
      <c r="B1056" t="s">
        <v>47</v>
      </c>
      <c r="C1056">
        <v>2012</v>
      </c>
      <c r="D1056" t="str">
        <f t="shared" si="64"/>
        <v>PIMale</v>
      </c>
      <c r="E1056">
        <v>66.370201988667901</v>
      </c>
      <c r="F1056" s="37">
        <f>VLOOKUP(_xlfn.CONCAT(D1056,0),'Appendix 4. 2020 IBGE LT'!$E$6:$M$1685,9,FALSE)</f>
        <v>67.473641063384065</v>
      </c>
      <c r="G1056" s="37">
        <f>VLOOKUP(_xlfn.CONCAT(D1056,0),'Appendix 3b. nax IBGE 2019'!$E$5:$M$1850,9,FALSE)</f>
        <v>67.337033727570073</v>
      </c>
      <c r="H1056" s="239">
        <f>INDEX(Summary!$N$5:$Y$88,MATCH(_xlfn.CONCAT(D1056,0),Summary!$N$5:$N$88,0),MATCH($H$3,Summary!$N$4:$Y$4,0))</f>
        <v>72.53425777945823</v>
      </c>
      <c r="I1056" s="240">
        <f t="shared" si="66"/>
        <v>7.7182254165143543E-2</v>
      </c>
      <c r="J1056" s="241">
        <f t="shared" si="67"/>
        <v>5.1226017988812815</v>
      </c>
      <c r="K1056" s="242">
        <f t="shared" si="65"/>
        <v>71.492803787549178</v>
      </c>
      <c r="L1056" s="241"/>
    </row>
    <row r="1057" spans="1:12" x14ac:dyDescent="0.2">
      <c r="A1057" t="s">
        <v>51</v>
      </c>
      <c r="B1057" t="s">
        <v>47</v>
      </c>
      <c r="C1057">
        <v>2013</v>
      </c>
      <c r="D1057" t="str">
        <f t="shared" si="64"/>
        <v>PIMale</v>
      </c>
      <c r="E1057">
        <v>66.509115985393507</v>
      </c>
      <c r="F1057" s="37">
        <f>VLOOKUP(_xlfn.CONCAT(D1057,0),'Appendix 4. 2020 IBGE LT'!$E$6:$M$1685,9,FALSE)</f>
        <v>67.473641063384065</v>
      </c>
      <c r="G1057" s="37">
        <f>VLOOKUP(_xlfn.CONCAT(D1057,0),'Appendix 3b. nax IBGE 2019'!$E$5:$M$1850,9,FALSE)</f>
        <v>67.337033727570073</v>
      </c>
      <c r="H1057" s="239">
        <f>INDEX(Summary!$N$5:$Y$88,MATCH(_xlfn.CONCAT(D1057,0),Summary!$N$5:$N$88,0),MATCH($H$3,Summary!$N$4:$Y$4,0))</f>
        <v>72.53425777945823</v>
      </c>
      <c r="I1057" s="240">
        <f t="shared" si="66"/>
        <v>7.7182254165143543E-2</v>
      </c>
      <c r="J1057" s="241">
        <f t="shared" si="67"/>
        <v>5.133323494283653</v>
      </c>
      <c r="K1057" s="242">
        <f t="shared" si="65"/>
        <v>71.642439479677165</v>
      </c>
      <c r="L1057" s="241"/>
    </row>
    <row r="1058" spans="1:12" x14ac:dyDescent="0.2">
      <c r="A1058" t="s">
        <v>51</v>
      </c>
      <c r="B1058" t="s">
        <v>47</v>
      </c>
      <c r="C1058">
        <v>2014</v>
      </c>
      <c r="D1058" t="str">
        <f t="shared" si="64"/>
        <v>PIMale</v>
      </c>
      <c r="E1058">
        <v>66.647629127526898</v>
      </c>
      <c r="F1058" s="37">
        <f>VLOOKUP(_xlfn.CONCAT(D1058,0),'Appendix 4. 2020 IBGE LT'!$E$6:$M$1685,9,FALSE)</f>
        <v>67.473641063384065</v>
      </c>
      <c r="G1058" s="37">
        <f>VLOOKUP(_xlfn.CONCAT(D1058,0),'Appendix 3b. nax IBGE 2019'!$E$5:$M$1850,9,FALSE)</f>
        <v>67.337033727570073</v>
      </c>
      <c r="H1058" s="239">
        <f>INDEX(Summary!$N$5:$Y$88,MATCH(_xlfn.CONCAT(D1058,0),Summary!$N$5:$N$88,0),MATCH($H$3,Summary!$N$4:$Y$4,0))</f>
        <v>72.53425777945823</v>
      </c>
      <c r="I1058" s="240">
        <f t="shared" si="66"/>
        <v>7.7182254165143543E-2</v>
      </c>
      <c r="J1058" s="241">
        <f t="shared" si="67"/>
        <v>5.1440142508250046</v>
      </c>
      <c r="K1058" s="242">
        <f t="shared" si="65"/>
        <v>71.791643378351907</v>
      </c>
      <c r="L1058" s="241"/>
    </row>
    <row r="1059" spans="1:12" x14ac:dyDescent="0.2">
      <c r="A1059" t="s">
        <v>51</v>
      </c>
      <c r="B1059" t="s">
        <v>47</v>
      </c>
      <c r="C1059">
        <v>2015</v>
      </c>
      <c r="D1059" t="str">
        <f t="shared" si="64"/>
        <v>PIMale</v>
      </c>
      <c r="E1059">
        <v>66.785815329974497</v>
      </c>
      <c r="F1059" s="37">
        <f>VLOOKUP(_xlfn.CONCAT(D1059,0),'Appendix 4. 2020 IBGE LT'!$E$6:$M$1685,9,FALSE)</f>
        <v>67.473641063384065</v>
      </c>
      <c r="G1059" s="37">
        <f>VLOOKUP(_xlfn.CONCAT(D1059,0),'Appendix 3b. nax IBGE 2019'!$E$5:$M$1850,9,FALSE)</f>
        <v>67.337033727570073</v>
      </c>
      <c r="H1059" s="239">
        <f>INDEX(Summary!$N$5:$Y$88,MATCH(_xlfn.CONCAT(D1059,0),Summary!$N$5:$N$88,0),MATCH($H$3,Summary!$N$4:$Y$4,0))</f>
        <v>72.53425777945823</v>
      </c>
      <c r="I1059" s="240">
        <f t="shared" si="66"/>
        <v>7.7182254165143543E-2</v>
      </c>
      <c r="J1059" s="241">
        <f t="shared" si="67"/>
        <v>5.1546797734244318</v>
      </c>
      <c r="K1059" s="242">
        <f t="shared" si="65"/>
        <v>71.940495103398931</v>
      </c>
      <c r="L1059" s="241"/>
    </row>
    <row r="1060" spans="1:12" x14ac:dyDescent="0.2">
      <c r="A1060" t="s">
        <v>51</v>
      </c>
      <c r="B1060" t="s">
        <v>47</v>
      </c>
      <c r="C1060">
        <v>2016</v>
      </c>
      <c r="D1060" t="str">
        <f t="shared" si="64"/>
        <v>PIMale</v>
      </c>
      <c r="E1060">
        <v>66.923720905947704</v>
      </c>
      <c r="F1060" s="37">
        <f>VLOOKUP(_xlfn.CONCAT(D1060,0),'Appendix 4. 2020 IBGE LT'!$E$6:$M$1685,9,FALSE)</f>
        <v>67.473641063384065</v>
      </c>
      <c r="G1060" s="37">
        <f>VLOOKUP(_xlfn.CONCAT(D1060,0),'Appendix 3b. nax IBGE 2019'!$E$5:$M$1850,9,FALSE)</f>
        <v>67.337033727570073</v>
      </c>
      <c r="H1060" s="239">
        <f>INDEX(Summary!$N$5:$Y$88,MATCH(_xlfn.CONCAT(D1060,0),Summary!$N$5:$N$88,0),MATCH($H$3,Summary!$N$4:$Y$4,0))</f>
        <v>72.53425777945823</v>
      </c>
      <c r="I1060" s="240">
        <f t="shared" si="66"/>
        <v>7.7182254165143543E-2</v>
      </c>
      <c r="J1060" s="241">
        <f t="shared" si="67"/>
        <v>5.1653236366399859</v>
      </c>
      <c r="K1060" s="242">
        <f t="shared" si="65"/>
        <v>72.089044542587686</v>
      </c>
      <c r="L1060" s="241"/>
    </row>
    <row r="1061" spans="1:12" x14ac:dyDescent="0.2">
      <c r="A1061" t="s">
        <v>51</v>
      </c>
      <c r="B1061" t="s">
        <v>47</v>
      </c>
      <c r="C1061">
        <v>2017</v>
      </c>
      <c r="D1061" t="str">
        <f t="shared" si="64"/>
        <v>PIMale</v>
      </c>
      <c r="E1061">
        <v>67.061373022612599</v>
      </c>
      <c r="F1061" s="37">
        <f>VLOOKUP(_xlfn.CONCAT(D1061,0),'Appendix 4. 2020 IBGE LT'!$E$6:$M$1685,9,FALSE)</f>
        <v>67.473641063384065</v>
      </c>
      <c r="G1061" s="37">
        <f>VLOOKUP(_xlfn.CONCAT(D1061,0),'Appendix 3b. nax IBGE 2019'!$E$5:$M$1850,9,FALSE)</f>
        <v>67.337033727570073</v>
      </c>
      <c r="H1061" s="239">
        <f>INDEX(Summary!$N$5:$Y$88,MATCH(_xlfn.CONCAT(D1061,0),Summary!$N$5:$N$88,0),MATCH($H$3,Summary!$N$4:$Y$4,0))</f>
        <v>72.53425777945823</v>
      </c>
      <c r="I1061" s="240">
        <f t="shared" si="66"/>
        <v>7.7182254165143543E-2</v>
      </c>
      <c r="J1061" s="241">
        <f t="shared" si="67"/>
        <v>5.1759479372947865</v>
      </c>
      <c r="K1061" s="242">
        <f t="shared" si="65"/>
        <v>72.237320959907379</v>
      </c>
      <c r="L1061" s="241"/>
    </row>
    <row r="1062" spans="1:12" x14ac:dyDescent="0.2">
      <c r="A1062" t="s">
        <v>51</v>
      </c>
      <c r="B1062" t="s">
        <v>47</v>
      </c>
      <c r="C1062">
        <v>2018</v>
      </c>
      <c r="D1062" t="str">
        <f t="shared" si="64"/>
        <v>PIMale</v>
      </c>
      <c r="E1062">
        <v>67.198785716069096</v>
      </c>
      <c r="F1062" s="37">
        <f>VLOOKUP(_xlfn.CONCAT(D1062,0),'Appendix 4. 2020 IBGE LT'!$E$6:$M$1685,9,FALSE)</f>
        <v>67.473641063384065</v>
      </c>
      <c r="G1062" s="37">
        <f>VLOOKUP(_xlfn.CONCAT(D1062,0),'Appendix 3b. nax IBGE 2019'!$E$5:$M$1850,9,FALSE)</f>
        <v>67.337033727570073</v>
      </c>
      <c r="H1062" s="239">
        <f>INDEX(Summary!$N$5:$Y$88,MATCH(_xlfn.CONCAT(D1062,0),Summary!$N$5:$N$88,0),MATCH($H$3,Summary!$N$4:$Y$4,0))</f>
        <v>72.53425777945823</v>
      </c>
      <c r="I1062" s="240">
        <f t="shared" si="66"/>
        <v>7.7182254165143543E-2</v>
      </c>
      <c r="J1062" s="241">
        <f t="shared" si="67"/>
        <v>5.1865537587266628</v>
      </c>
      <c r="K1062" s="242">
        <f t="shared" si="65"/>
        <v>72.385339474795757</v>
      </c>
      <c r="L1062" s="241"/>
    </row>
    <row r="1063" spans="1:12" x14ac:dyDescent="0.2">
      <c r="A1063" t="s">
        <v>51</v>
      </c>
      <c r="B1063" t="s">
        <v>47</v>
      </c>
      <c r="C1063">
        <v>2019</v>
      </c>
      <c r="D1063" t="str">
        <f t="shared" si="64"/>
        <v>PIMale</v>
      </c>
      <c r="E1063">
        <v>67.337033727570002</v>
      </c>
      <c r="F1063" s="37">
        <f>VLOOKUP(_xlfn.CONCAT(D1063,0),'Appendix 4. 2020 IBGE LT'!$E$6:$M$1685,9,FALSE)</f>
        <v>67.473641063384065</v>
      </c>
      <c r="G1063" s="37">
        <f>VLOOKUP(_xlfn.CONCAT(D1063,0),'Appendix 3b. nax IBGE 2019'!$E$5:$M$1850,9,FALSE)</f>
        <v>67.337033727570073</v>
      </c>
      <c r="H1063" s="239">
        <f>INDEX(Summary!$N$5:$Y$88,MATCH(_xlfn.CONCAT(D1063,0),Summary!$N$5:$N$88,0),MATCH($H$3,Summary!$N$4:$Y$4,0))</f>
        <v>72.53425777945823</v>
      </c>
      <c r="I1063" s="240">
        <f t="shared" si="66"/>
        <v>7.7182254165143543E-2</v>
      </c>
      <c r="J1063" s="241">
        <f t="shared" si="67"/>
        <v>5.197224051888151</v>
      </c>
      <c r="K1063" s="242">
        <f t="shared" si="65"/>
        <v>72.534257779458159</v>
      </c>
      <c r="L1063" s="241"/>
    </row>
    <row r="1064" spans="1:12" x14ac:dyDescent="0.2">
      <c r="A1064" t="s">
        <v>51</v>
      </c>
      <c r="B1064" t="s">
        <v>3</v>
      </c>
      <c r="C1064">
        <v>2000</v>
      </c>
      <c r="D1064" t="str">
        <f t="shared" si="64"/>
        <v>PITotal</v>
      </c>
      <c r="E1064">
        <v>67.864313666151702</v>
      </c>
      <c r="F1064" s="37">
        <f>VLOOKUP(_xlfn.CONCAT(D1064,0),'Appendix 4. 2020 IBGE LT'!$E$6:$M$1685,9,FALSE)</f>
        <v>71.762192566320152</v>
      </c>
      <c r="G1064" s="37">
        <f>VLOOKUP(_xlfn.CONCAT(D1064,0),'Appendix 3b. nax IBGE 2019'!$E$5:$M$1850,9,FALSE)</f>
        <v>71.58871649028282</v>
      </c>
      <c r="H1064" s="239">
        <f>INDEX(Summary!$N$5:$Y$88,MATCH(_xlfn.CONCAT(D1064,0),Summary!$N$5:$N$88,0),MATCH($H$3,Summary!$N$4:$Y$4,0))</f>
        <v>75.930606150935631</v>
      </c>
      <c r="I1064" s="240">
        <f t="shared" si="66"/>
        <v>6.0650475012248087E-2</v>
      </c>
      <c r="J1064" s="241">
        <f t="shared" si="67"/>
        <v>4.1160028602323004</v>
      </c>
      <c r="K1064" s="242">
        <f t="shared" si="65"/>
        <v>71.980316526384001</v>
      </c>
      <c r="L1064" s="241"/>
    </row>
    <row r="1065" spans="1:12" x14ac:dyDescent="0.2">
      <c r="A1065" t="s">
        <v>51</v>
      </c>
      <c r="B1065" t="s">
        <v>3</v>
      </c>
      <c r="C1065">
        <v>2001</v>
      </c>
      <c r="D1065" t="str">
        <f t="shared" si="64"/>
        <v>PITotal</v>
      </c>
      <c r="E1065">
        <v>68.091265664656206</v>
      </c>
      <c r="F1065" s="37">
        <f>VLOOKUP(_xlfn.CONCAT(D1065,0),'Appendix 4. 2020 IBGE LT'!$E$6:$M$1685,9,FALSE)</f>
        <v>71.762192566320152</v>
      </c>
      <c r="G1065" s="37">
        <f>VLOOKUP(_xlfn.CONCAT(D1065,0),'Appendix 3b. nax IBGE 2019'!$E$5:$M$1850,9,FALSE)</f>
        <v>71.58871649028282</v>
      </c>
      <c r="H1065" s="239">
        <f>INDEX(Summary!$N$5:$Y$88,MATCH(_xlfn.CONCAT(D1065,0),Summary!$N$5:$N$88,0),MATCH($H$3,Summary!$N$4:$Y$4,0))</f>
        <v>75.930606150935631</v>
      </c>
      <c r="I1065" s="240">
        <f t="shared" si="66"/>
        <v>6.0650475012248087E-2</v>
      </c>
      <c r="J1065" s="241">
        <f t="shared" si="67"/>
        <v>4.1297676067465776</v>
      </c>
      <c r="K1065" s="242">
        <f t="shared" si="65"/>
        <v>72.221033271402789</v>
      </c>
      <c r="L1065" s="241"/>
    </row>
    <row r="1066" spans="1:12" x14ac:dyDescent="0.2">
      <c r="A1066" t="s">
        <v>51</v>
      </c>
      <c r="B1066" t="s">
        <v>3</v>
      </c>
      <c r="C1066">
        <v>2002</v>
      </c>
      <c r="D1066" t="str">
        <f t="shared" si="64"/>
        <v>PITotal</v>
      </c>
      <c r="E1066">
        <v>68.310562409317797</v>
      </c>
      <c r="F1066" s="37">
        <f>VLOOKUP(_xlfn.CONCAT(D1066,0),'Appendix 4. 2020 IBGE LT'!$E$6:$M$1685,9,FALSE)</f>
        <v>71.762192566320152</v>
      </c>
      <c r="G1066" s="37">
        <f>VLOOKUP(_xlfn.CONCAT(D1066,0),'Appendix 3b. nax IBGE 2019'!$E$5:$M$1850,9,FALSE)</f>
        <v>71.58871649028282</v>
      </c>
      <c r="H1066" s="239">
        <f>INDEX(Summary!$N$5:$Y$88,MATCH(_xlfn.CONCAT(D1066,0),Summary!$N$5:$N$88,0),MATCH($H$3,Summary!$N$4:$Y$4,0))</f>
        <v>75.930606150935631</v>
      </c>
      <c r="I1066" s="240">
        <f t="shared" si="66"/>
        <v>6.0650475012248087E-2</v>
      </c>
      <c r="J1066" s="241">
        <f t="shared" si="67"/>
        <v>4.1430680584789421</v>
      </c>
      <c r="K1066" s="242">
        <f t="shared" si="65"/>
        <v>72.453630467796742</v>
      </c>
      <c r="L1066" s="241"/>
    </row>
    <row r="1067" spans="1:12" x14ac:dyDescent="0.2">
      <c r="A1067" t="s">
        <v>51</v>
      </c>
      <c r="B1067" t="s">
        <v>3</v>
      </c>
      <c r="C1067">
        <v>2003</v>
      </c>
      <c r="D1067" t="str">
        <f t="shared" si="64"/>
        <v>PITotal</v>
      </c>
      <c r="E1067">
        <v>68.514575178695594</v>
      </c>
      <c r="F1067" s="37">
        <f>VLOOKUP(_xlfn.CONCAT(D1067,0),'Appendix 4. 2020 IBGE LT'!$E$6:$M$1685,9,FALSE)</f>
        <v>71.762192566320152</v>
      </c>
      <c r="G1067" s="37">
        <f>VLOOKUP(_xlfn.CONCAT(D1067,0),'Appendix 3b. nax IBGE 2019'!$E$5:$M$1850,9,FALSE)</f>
        <v>71.58871649028282</v>
      </c>
      <c r="H1067" s="239">
        <f>INDEX(Summary!$N$5:$Y$88,MATCH(_xlfn.CONCAT(D1067,0),Summary!$N$5:$N$88,0),MATCH($H$3,Summary!$N$4:$Y$4,0))</f>
        <v>75.930606150935631</v>
      </c>
      <c r="I1067" s="240">
        <f t="shared" si="66"/>
        <v>6.0650475012248087E-2</v>
      </c>
      <c r="J1067" s="241">
        <f t="shared" si="67"/>
        <v>4.15544152985027</v>
      </c>
      <c r="K1067" s="242">
        <f t="shared" si="65"/>
        <v>72.670016708545859</v>
      </c>
      <c r="L1067" s="241"/>
    </row>
    <row r="1068" spans="1:12" x14ac:dyDescent="0.2">
      <c r="A1068" t="s">
        <v>51</v>
      </c>
      <c r="B1068" t="s">
        <v>3</v>
      </c>
      <c r="C1068">
        <v>2004</v>
      </c>
      <c r="D1068" t="str">
        <f t="shared" si="64"/>
        <v>PITotal</v>
      </c>
      <c r="E1068">
        <v>68.709745777905596</v>
      </c>
      <c r="F1068" s="37">
        <f>VLOOKUP(_xlfn.CONCAT(D1068,0),'Appendix 4. 2020 IBGE LT'!$E$6:$M$1685,9,FALSE)</f>
        <v>71.762192566320152</v>
      </c>
      <c r="G1068" s="37">
        <f>VLOOKUP(_xlfn.CONCAT(D1068,0),'Appendix 3b. nax IBGE 2019'!$E$5:$M$1850,9,FALSE)</f>
        <v>71.58871649028282</v>
      </c>
      <c r="H1068" s="239">
        <f>INDEX(Summary!$N$5:$Y$88,MATCH(_xlfn.CONCAT(D1068,0),Summary!$N$5:$N$88,0),MATCH($H$3,Summary!$N$4:$Y$4,0))</f>
        <v>75.930606150935631</v>
      </c>
      <c r="I1068" s="240">
        <f t="shared" si="66"/>
        <v>6.0650475012248087E-2</v>
      </c>
      <c r="J1068" s="241">
        <f t="shared" si="67"/>
        <v>4.1672787194007821</v>
      </c>
      <c r="K1068" s="242">
        <f t="shared" si="65"/>
        <v>72.87702449730638</v>
      </c>
      <c r="L1068" s="241"/>
    </row>
    <row r="1069" spans="1:12" x14ac:dyDescent="0.2">
      <c r="A1069" t="s">
        <v>51</v>
      </c>
      <c r="B1069" t="s">
        <v>3</v>
      </c>
      <c r="C1069">
        <v>2005</v>
      </c>
      <c r="D1069" t="str">
        <f t="shared" si="64"/>
        <v>PITotal</v>
      </c>
      <c r="E1069">
        <v>68.904753245751607</v>
      </c>
      <c r="F1069" s="37">
        <f>VLOOKUP(_xlfn.CONCAT(D1069,0),'Appendix 4. 2020 IBGE LT'!$E$6:$M$1685,9,FALSE)</f>
        <v>71.762192566320152</v>
      </c>
      <c r="G1069" s="37">
        <f>VLOOKUP(_xlfn.CONCAT(D1069,0),'Appendix 3b. nax IBGE 2019'!$E$5:$M$1850,9,FALSE)</f>
        <v>71.58871649028282</v>
      </c>
      <c r="H1069" s="239">
        <f>INDEX(Summary!$N$5:$Y$88,MATCH(_xlfn.CONCAT(D1069,0),Summary!$N$5:$N$88,0),MATCH($H$3,Summary!$N$4:$Y$4,0))</f>
        <v>75.930606150935631</v>
      </c>
      <c r="I1069" s="240">
        <f t="shared" si="66"/>
        <v>6.0650475012248087E-2</v>
      </c>
      <c r="J1069" s="241">
        <f t="shared" si="67"/>
        <v>4.1791060149565782</v>
      </c>
      <c r="K1069" s="242">
        <f t="shared" si="65"/>
        <v>73.083859260708181</v>
      </c>
      <c r="L1069" s="241"/>
    </row>
    <row r="1070" spans="1:12" x14ac:dyDescent="0.2">
      <c r="A1070" t="s">
        <v>51</v>
      </c>
      <c r="B1070" t="s">
        <v>3</v>
      </c>
      <c r="C1070">
        <v>2006</v>
      </c>
      <c r="D1070" t="str">
        <f t="shared" si="64"/>
        <v>PITotal</v>
      </c>
      <c r="E1070">
        <v>69.110522094808303</v>
      </c>
      <c r="F1070" s="37">
        <f>VLOOKUP(_xlfn.CONCAT(D1070,0),'Appendix 4. 2020 IBGE LT'!$E$6:$M$1685,9,FALSE)</f>
        <v>71.762192566320152</v>
      </c>
      <c r="G1070" s="37">
        <f>VLOOKUP(_xlfn.CONCAT(D1070,0),'Appendix 3b. nax IBGE 2019'!$E$5:$M$1850,9,FALSE)</f>
        <v>71.58871649028282</v>
      </c>
      <c r="H1070" s="239">
        <f>INDEX(Summary!$N$5:$Y$88,MATCH(_xlfn.CONCAT(D1070,0),Summary!$N$5:$N$88,0),MATCH($H$3,Summary!$N$4:$Y$4,0))</f>
        <v>75.930606150935631</v>
      </c>
      <c r="I1070" s="240">
        <f t="shared" si="66"/>
        <v>6.0650475012248087E-2</v>
      </c>
      <c r="J1070" s="241">
        <f t="shared" si="67"/>
        <v>4.1915859933945905</v>
      </c>
      <c r="K1070" s="242">
        <f t="shared" si="65"/>
        <v>73.3021080882029</v>
      </c>
      <c r="L1070" s="241"/>
    </row>
    <row r="1071" spans="1:12" x14ac:dyDescent="0.2">
      <c r="A1071" t="s">
        <v>51</v>
      </c>
      <c r="B1071" t="s">
        <v>3</v>
      </c>
      <c r="C1071">
        <v>2007</v>
      </c>
      <c r="D1071" t="str">
        <f t="shared" si="64"/>
        <v>PITotal</v>
      </c>
      <c r="E1071">
        <v>69.313670196954206</v>
      </c>
      <c r="F1071" s="37">
        <f>VLOOKUP(_xlfn.CONCAT(D1071,0),'Appendix 4. 2020 IBGE LT'!$E$6:$M$1685,9,FALSE)</f>
        <v>71.762192566320152</v>
      </c>
      <c r="G1071" s="37">
        <f>VLOOKUP(_xlfn.CONCAT(D1071,0),'Appendix 3b. nax IBGE 2019'!$E$5:$M$1850,9,FALSE)</f>
        <v>71.58871649028282</v>
      </c>
      <c r="H1071" s="239">
        <f>INDEX(Summary!$N$5:$Y$88,MATCH(_xlfn.CONCAT(D1071,0),Summary!$N$5:$N$88,0),MATCH($H$3,Summary!$N$4:$Y$4,0))</f>
        <v>75.930606150935631</v>
      </c>
      <c r="I1071" s="240">
        <f t="shared" si="66"/>
        <v>6.0650475012248087E-2</v>
      </c>
      <c r="J1071" s="241">
        <f t="shared" si="67"/>
        <v>4.2039070222875763</v>
      </c>
      <c r="K1071" s="242">
        <f t="shared" si="65"/>
        <v>73.517577219241787</v>
      </c>
      <c r="L1071" s="241"/>
    </row>
    <row r="1072" spans="1:12" x14ac:dyDescent="0.2">
      <c r="A1072" t="s">
        <v>51</v>
      </c>
      <c r="B1072" t="s">
        <v>3</v>
      </c>
      <c r="C1072">
        <v>2008</v>
      </c>
      <c r="D1072" t="str">
        <f t="shared" si="64"/>
        <v>PITotal</v>
      </c>
      <c r="E1072">
        <v>69.517914469981207</v>
      </c>
      <c r="F1072" s="37">
        <f>VLOOKUP(_xlfn.CONCAT(D1072,0),'Appendix 4. 2020 IBGE LT'!$E$6:$M$1685,9,FALSE)</f>
        <v>71.762192566320152</v>
      </c>
      <c r="G1072" s="37">
        <f>VLOOKUP(_xlfn.CONCAT(D1072,0),'Appendix 3b. nax IBGE 2019'!$E$5:$M$1850,9,FALSE)</f>
        <v>71.58871649028282</v>
      </c>
      <c r="H1072" s="239">
        <f>INDEX(Summary!$N$5:$Y$88,MATCH(_xlfn.CONCAT(D1072,0),Summary!$N$5:$N$88,0),MATCH($H$3,Summary!$N$4:$Y$4,0))</f>
        <v>75.930606150935631</v>
      </c>
      <c r="I1072" s="240">
        <f t="shared" si="66"/>
        <v>6.0650475012248087E-2</v>
      </c>
      <c r="J1072" s="241">
        <f t="shared" si="67"/>
        <v>4.2162945344651952</v>
      </c>
      <c r="K1072" s="242">
        <f t="shared" si="65"/>
        <v>73.734209004446399</v>
      </c>
      <c r="L1072" s="241"/>
    </row>
    <row r="1073" spans="1:12" x14ac:dyDescent="0.2">
      <c r="A1073" t="s">
        <v>51</v>
      </c>
      <c r="B1073" t="s">
        <v>3</v>
      </c>
      <c r="C1073">
        <v>2009</v>
      </c>
      <c r="D1073" t="str">
        <f t="shared" si="64"/>
        <v>PITotal</v>
      </c>
      <c r="E1073">
        <v>69.726561070959505</v>
      </c>
      <c r="F1073" s="37">
        <f>VLOOKUP(_xlfn.CONCAT(D1073,0),'Appendix 4. 2020 IBGE LT'!$E$6:$M$1685,9,FALSE)</f>
        <v>71.762192566320152</v>
      </c>
      <c r="G1073" s="37">
        <f>VLOOKUP(_xlfn.CONCAT(D1073,0),'Appendix 3b. nax IBGE 2019'!$E$5:$M$1850,9,FALSE)</f>
        <v>71.58871649028282</v>
      </c>
      <c r="H1073" s="239">
        <f>INDEX(Summary!$N$5:$Y$88,MATCH(_xlfn.CONCAT(D1073,0),Summary!$N$5:$N$88,0),MATCH($H$3,Summary!$N$4:$Y$4,0))</f>
        <v>75.930606150935631</v>
      </c>
      <c r="I1073" s="240">
        <f t="shared" si="66"/>
        <v>6.0650475012248087E-2</v>
      </c>
      <c r="J1073" s="241">
        <f t="shared" si="67"/>
        <v>4.2289490499242195</v>
      </c>
      <c r="K1073" s="242">
        <f t="shared" si="65"/>
        <v>73.95551012088373</v>
      </c>
      <c r="L1073" s="241"/>
    </row>
    <row r="1074" spans="1:12" x14ac:dyDescent="0.2">
      <c r="A1074" t="s">
        <v>51</v>
      </c>
      <c r="B1074" t="s">
        <v>3</v>
      </c>
      <c r="C1074">
        <v>2010</v>
      </c>
      <c r="D1074" t="str">
        <f t="shared" si="64"/>
        <v>PITotal</v>
      </c>
      <c r="E1074">
        <v>69.924060254165198</v>
      </c>
      <c r="F1074" s="37">
        <f>VLOOKUP(_xlfn.CONCAT(D1074,0),'Appendix 4. 2020 IBGE LT'!$E$6:$M$1685,9,FALSE)</f>
        <v>71.762192566320152</v>
      </c>
      <c r="G1074" s="37">
        <f>VLOOKUP(_xlfn.CONCAT(D1074,0),'Appendix 3b. nax IBGE 2019'!$E$5:$M$1850,9,FALSE)</f>
        <v>71.58871649028282</v>
      </c>
      <c r="H1074" s="239">
        <f>INDEX(Summary!$N$5:$Y$88,MATCH(_xlfn.CONCAT(D1074,0),Summary!$N$5:$N$88,0),MATCH($H$3,Summary!$N$4:$Y$4,0))</f>
        <v>75.930606150935631</v>
      </c>
      <c r="I1074" s="240">
        <f t="shared" si="66"/>
        <v>6.0650475012248087E-2</v>
      </c>
      <c r="J1074" s="241">
        <f t="shared" si="67"/>
        <v>4.2409274692001757</v>
      </c>
      <c r="K1074" s="242">
        <f t="shared" si="65"/>
        <v>74.164987723365371</v>
      </c>
      <c r="L1074" s="241"/>
    </row>
    <row r="1075" spans="1:12" x14ac:dyDescent="0.2">
      <c r="A1075" t="s">
        <v>51</v>
      </c>
      <c r="B1075" t="s">
        <v>3</v>
      </c>
      <c r="C1075">
        <v>2011</v>
      </c>
      <c r="D1075" t="str">
        <f t="shared" si="64"/>
        <v>PITotal</v>
      </c>
      <c r="E1075">
        <v>70.118234817224305</v>
      </c>
      <c r="F1075" s="37">
        <f>VLOOKUP(_xlfn.CONCAT(D1075,0),'Appendix 4. 2020 IBGE LT'!$E$6:$M$1685,9,FALSE)</f>
        <v>71.762192566320152</v>
      </c>
      <c r="G1075" s="37">
        <f>VLOOKUP(_xlfn.CONCAT(D1075,0),'Appendix 3b. nax IBGE 2019'!$E$5:$M$1850,9,FALSE)</f>
        <v>71.58871649028282</v>
      </c>
      <c r="H1075" s="239">
        <f>INDEX(Summary!$N$5:$Y$88,MATCH(_xlfn.CONCAT(D1075,0),Summary!$N$5:$N$88,0),MATCH($H$3,Summary!$N$4:$Y$4,0))</f>
        <v>75.930606150935631</v>
      </c>
      <c r="I1075" s="240">
        <f t="shared" si="66"/>
        <v>6.0650475012248087E-2</v>
      </c>
      <c r="J1075" s="241">
        <f t="shared" si="67"/>
        <v>4.2527042486850064</v>
      </c>
      <c r="K1075" s="242">
        <f t="shared" si="65"/>
        <v>74.370939065909312</v>
      </c>
      <c r="L1075" s="241"/>
    </row>
    <row r="1076" spans="1:12" x14ac:dyDescent="0.2">
      <c r="A1076" t="s">
        <v>51</v>
      </c>
      <c r="B1076" t="s">
        <v>3</v>
      </c>
      <c r="C1076">
        <v>2012</v>
      </c>
      <c r="D1076" t="str">
        <f t="shared" si="64"/>
        <v>PITotal</v>
      </c>
      <c r="E1076">
        <v>70.311550785207103</v>
      </c>
      <c r="F1076" s="37">
        <f>VLOOKUP(_xlfn.CONCAT(D1076,0),'Appendix 4. 2020 IBGE LT'!$E$6:$M$1685,9,FALSE)</f>
        <v>71.762192566320152</v>
      </c>
      <c r="G1076" s="37">
        <f>VLOOKUP(_xlfn.CONCAT(D1076,0),'Appendix 3b. nax IBGE 2019'!$E$5:$M$1850,9,FALSE)</f>
        <v>71.58871649028282</v>
      </c>
      <c r="H1076" s="239">
        <f>INDEX(Summary!$N$5:$Y$88,MATCH(_xlfn.CONCAT(D1076,0),Summary!$N$5:$N$88,0),MATCH($H$3,Summary!$N$4:$Y$4,0))</f>
        <v>75.930606150935631</v>
      </c>
      <c r="I1076" s="240">
        <f t="shared" si="66"/>
        <v>6.0650475012248087E-2</v>
      </c>
      <c r="J1076" s="241">
        <f t="shared" si="67"/>
        <v>4.2644289539706159</v>
      </c>
      <c r="K1076" s="242">
        <f t="shared" si="65"/>
        <v>74.575979739177725</v>
      </c>
      <c r="L1076" s="241"/>
    </row>
    <row r="1077" spans="1:12" x14ac:dyDescent="0.2">
      <c r="A1077" t="s">
        <v>51</v>
      </c>
      <c r="B1077" t="s">
        <v>3</v>
      </c>
      <c r="C1077">
        <v>2013</v>
      </c>
      <c r="D1077" t="str">
        <f t="shared" si="64"/>
        <v>PITotal</v>
      </c>
      <c r="E1077">
        <v>70.498219095061998</v>
      </c>
      <c r="F1077" s="37">
        <f>VLOOKUP(_xlfn.CONCAT(D1077,0),'Appendix 4. 2020 IBGE LT'!$E$6:$M$1685,9,FALSE)</f>
        <v>71.762192566320152</v>
      </c>
      <c r="G1077" s="37">
        <f>VLOOKUP(_xlfn.CONCAT(D1077,0),'Appendix 3b. nax IBGE 2019'!$E$5:$M$1850,9,FALSE)</f>
        <v>71.58871649028282</v>
      </c>
      <c r="H1077" s="239">
        <f>INDEX(Summary!$N$5:$Y$88,MATCH(_xlfn.CONCAT(D1077,0),Summary!$N$5:$N$88,0),MATCH($H$3,Summary!$N$4:$Y$4,0))</f>
        <v>75.930606150935631</v>
      </c>
      <c r="I1077" s="240">
        <f t="shared" si="66"/>
        <v>6.0650475012248087E-2</v>
      </c>
      <c r="J1077" s="241">
        <f t="shared" si="67"/>
        <v>4.2757504756330489</v>
      </c>
      <c r="K1077" s="242">
        <f t="shared" si="65"/>
        <v>74.773969570695044</v>
      </c>
      <c r="L1077" s="241"/>
    </row>
    <row r="1078" spans="1:12" x14ac:dyDescent="0.2">
      <c r="A1078" t="s">
        <v>51</v>
      </c>
      <c r="B1078" t="s">
        <v>3</v>
      </c>
      <c r="C1078">
        <v>2014</v>
      </c>
      <c r="D1078" t="str">
        <f t="shared" si="64"/>
        <v>PITotal</v>
      </c>
      <c r="E1078">
        <v>70.684995934463601</v>
      </c>
      <c r="F1078" s="37">
        <f>VLOOKUP(_xlfn.CONCAT(D1078,0),'Appendix 4. 2020 IBGE LT'!$E$6:$M$1685,9,FALSE)</f>
        <v>71.762192566320152</v>
      </c>
      <c r="G1078" s="37">
        <f>VLOOKUP(_xlfn.CONCAT(D1078,0),'Appendix 3b. nax IBGE 2019'!$E$5:$M$1850,9,FALSE)</f>
        <v>71.58871649028282</v>
      </c>
      <c r="H1078" s="239">
        <f>INDEX(Summary!$N$5:$Y$88,MATCH(_xlfn.CONCAT(D1078,0),Summary!$N$5:$N$88,0),MATCH($H$3,Summary!$N$4:$Y$4,0))</f>
        <v>75.930606150935631</v>
      </c>
      <c r="I1078" s="240">
        <f t="shared" si="66"/>
        <v>6.0650475012248087E-2</v>
      </c>
      <c r="J1078" s="241">
        <f t="shared" si="67"/>
        <v>4.2870785796640423</v>
      </c>
      <c r="K1078" s="242">
        <f t="shared" si="65"/>
        <v>74.972074514127641</v>
      </c>
      <c r="L1078" s="241"/>
    </row>
    <row r="1079" spans="1:12" x14ac:dyDescent="0.2">
      <c r="A1079" t="s">
        <v>51</v>
      </c>
      <c r="B1079" t="s">
        <v>3</v>
      </c>
      <c r="C1079">
        <v>2015</v>
      </c>
      <c r="D1079" t="str">
        <f t="shared" si="64"/>
        <v>PITotal</v>
      </c>
      <c r="E1079">
        <v>70.872236646048904</v>
      </c>
      <c r="F1079" s="37">
        <f>VLOOKUP(_xlfn.CONCAT(D1079,0),'Appendix 4. 2020 IBGE LT'!$E$6:$M$1685,9,FALSE)</f>
        <v>71.762192566320152</v>
      </c>
      <c r="G1079" s="37">
        <f>VLOOKUP(_xlfn.CONCAT(D1079,0),'Appendix 3b. nax IBGE 2019'!$E$5:$M$1850,9,FALSE)</f>
        <v>71.58871649028282</v>
      </c>
      <c r="H1079" s="239">
        <f>INDEX(Summary!$N$5:$Y$88,MATCH(_xlfn.CONCAT(D1079,0),Summary!$N$5:$N$88,0),MATCH($H$3,Summary!$N$4:$Y$4,0))</f>
        <v>75.930606150935631</v>
      </c>
      <c r="I1079" s="240">
        <f t="shared" si="66"/>
        <v>6.0650475012248087E-2</v>
      </c>
      <c r="J1079" s="241">
        <f t="shared" si="67"/>
        <v>4.2984348177633223</v>
      </c>
      <c r="K1079" s="242">
        <f t="shared" si="65"/>
        <v>75.170671463812226</v>
      </c>
      <c r="L1079" s="241"/>
    </row>
    <row r="1080" spans="1:12" x14ac:dyDescent="0.2">
      <c r="A1080" t="s">
        <v>51</v>
      </c>
      <c r="B1080" t="s">
        <v>3</v>
      </c>
      <c r="C1080">
        <v>2016</v>
      </c>
      <c r="D1080" t="str">
        <f t="shared" si="64"/>
        <v>PITotal</v>
      </c>
      <c r="E1080">
        <v>71.055370520999205</v>
      </c>
      <c r="F1080" s="37">
        <f>VLOOKUP(_xlfn.CONCAT(D1080,0),'Appendix 4. 2020 IBGE LT'!$E$6:$M$1685,9,FALSE)</f>
        <v>71.762192566320152</v>
      </c>
      <c r="G1080" s="37">
        <f>VLOOKUP(_xlfn.CONCAT(D1080,0),'Appendix 3b. nax IBGE 2019'!$E$5:$M$1850,9,FALSE)</f>
        <v>71.58871649028282</v>
      </c>
      <c r="H1080" s="239">
        <f>INDEX(Summary!$N$5:$Y$88,MATCH(_xlfn.CONCAT(D1080,0),Summary!$N$5:$N$88,0),MATCH($H$3,Summary!$N$4:$Y$4,0))</f>
        <v>75.930606150935631</v>
      </c>
      <c r="I1080" s="240">
        <f t="shared" si="66"/>
        <v>6.0650475012248087E-2</v>
      </c>
      <c r="J1080" s="241">
        <f t="shared" si="67"/>
        <v>4.3095419742698917</v>
      </c>
      <c r="K1080" s="242">
        <f t="shared" si="65"/>
        <v>75.364912495269095</v>
      </c>
      <c r="L1080" s="241"/>
    </row>
    <row r="1081" spans="1:12" x14ac:dyDescent="0.2">
      <c r="A1081" t="s">
        <v>51</v>
      </c>
      <c r="B1081" t="s">
        <v>3</v>
      </c>
      <c r="C1081">
        <v>2017</v>
      </c>
      <c r="D1081" t="str">
        <f t="shared" si="64"/>
        <v>PITotal</v>
      </c>
      <c r="E1081">
        <v>71.234481760257097</v>
      </c>
      <c r="F1081" s="37">
        <f>VLOOKUP(_xlfn.CONCAT(D1081,0),'Appendix 4. 2020 IBGE LT'!$E$6:$M$1685,9,FALSE)</f>
        <v>71.762192566320152</v>
      </c>
      <c r="G1081" s="37">
        <f>VLOOKUP(_xlfn.CONCAT(D1081,0),'Appendix 3b. nax IBGE 2019'!$E$5:$M$1850,9,FALSE)</f>
        <v>71.58871649028282</v>
      </c>
      <c r="H1081" s="239">
        <f>INDEX(Summary!$N$5:$Y$88,MATCH(_xlfn.CONCAT(D1081,0),Summary!$N$5:$N$88,0),MATCH($H$3,Summary!$N$4:$Y$4,0))</f>
        <v>75.930606150935631</v>
      </c>
      <c r="I1081" s="240">
        <f t="shared" si="66"/>
        <v>6.0650475012248087E-2</v>
      </c>
      <c r="J1081" s="241">
        <f t="shared" si="67"/>
        <v>4.3204051560109153</v>
      </c>
      <c r="K1081" s="242">
        <f t="shared" si="65"/>
        <v>75.554886916268018</v>
      </c>
      <c r="L1081" s="241"/>
    </row>
    <row r="1082" spans="1:12" x14ac:dyDescent="0.2">
      <c r="A1082" t="s">
        <v>51</v>
      </c>
      <c r="B1082" t="s">
        <v>3</v>
      </c>
      <c r="C1082">
        <v>2018</v>
      </c>
      <c r="D1082" t="str">
        <f t="shared" si="64"/>
        <v>PITotal</v>
      </c>
      <c r="E1082">
        <v>71.411998798587305</v>
      </c>
      <c r="F1082" s="37">
        <f>VLOOKUP(_xlfn.CONCAT(D1082,0),'Appendix 4. 2020 IBGE LT'!$E$6:$M$1685,9,FALSE)</f>
        <v>71.762192566320152</v>
      </c>
      <c r="G1082" s="37">
        <f>VLOOKUP(_xlfn.CONCAT(D1082,0),'Appendix 3b. nax IBGE 2019'!$E$5:$M$1850,9,FALSE)</f>
        <v>71.58871649028282</v>
      </c>
      <c r="H1082" s="239">
        <f>INDEX(Summary!$N$5:$Y$88,MATCH(_xlfn.CONCAT(D1082,0),Summary!$N$5:$N$88,0),MATCH($H$3,Summary!$N$4:$Y$4,0))</f>
        <v>75.930606150935631</v>
      </c>
      <c r="I1082" s="240">
        <f t="shared" si="66"/>
        <v>6.0650475012248087E-2</v>
      </c>
      <c r="J1082" s="241">
        <f t="shared" si="67"/>
        <v>4.33117164870841</v>
      </c>
      <c r="K1082" s="242">
        <f t="shared" si="65"/>
        <v>75.743170447295711</v>
      </c>
      <c r="L1082" s="241"/>
    </row>
    <row r="1083" spans="1:12" x14ac:dyDescent="0.2">
      <c r="A1083" t="s">
        <v>51</v>
      </c>
      <c r="B1083" t="s">
        <v>3</v>
      </c>
      <c r="C1083">
        <v>2019</v>
      </c>
      <c r="D1083" t="str">
        <f t="shared" si="64"/>
        <v>PITotal</v>
      </c>
      <c r="E1083">
        <v>71.588716490282806</v>
      </c>
      <c r="F1083" s="37">
        <f>VLOOKUP(_xlfn.CONCAT(D1083,0),'Appendix 4. 2020 IBGE LT'!$E$6:$M$1685,9,FALSE)</f>
        <v>71.762192566320152</v>
      </c>
      <c r="G1083" s="37">
        <f>VLOOKUP(_xlfn.CONCAT(D1083,0),'Appendix 3b. nax IBGE 2019'!$E$5:$M$1850,9,FALSE)</f>
        <v>71.58871649028282</v>
      </c>
      <c r="H1083" s="239">
        <f>INDEX(Summary!$N$5:$Y$88,MATCH(_xlfn.CONCAT(D1083,0),Summary!$N$5:$N$88,0),MATCH($H$3,Summary!$N$4:$Y$4,0))</f>
        <v>75.930606150935631</v>
      </c>
      <c r="I1083" s="240">
        <f t="shared" si="66"/>
        <v>6.0650475012248087E-2</v>
      </c>
      <c r="J1083" s="241">
        <f t="shared" si="67"/>
        <v>4.3418896606528099</v>
      </c>
      <c r="K1083" s="242">
        <f t="shared" si="65"/>
        <v>75.930606150935617</v>
      </c>
      <c r="L1083" s="241"/>
    </row>
    <row r="1084" spans="1:12" x14ac:dyDescent="0.2">
      <c r="A1084" t="s">
        <v>63</v>
      </c>
      <c r="B1084" t="s">
        <v>48</v>
      </c>
      <c r="C1084">
        <v>2000</v>
      </c>
      <c r="D1084" t="str">
        <f t="shared" si="64"/>
        <v>PRFemale</v>
      </c>
      <c r="E1084">
        <v>74.465962312417204</v>
      </c>
      <c r="F1084" s="37">
        <f>VLOOKUP(_xlfn.CONCAT(D1084,0),'Appendix 4. 2020 IBGE LT'!$E$6:$M$1685,9,FALSE)</f>
        <v>81.654408801298089</v>
      </c>
      <c r="G1084" s="37">
        <f>VLOOKUP(_xlfn.CONCAT(D1084,0),'Appendix 3b. nax IBGE 2019'!$E$5:$M$1850,9,FALSE)</f>
        <v>81.386945291137309</v>
      </c>
      <c r="H1084" s="239">
        <f>INDEX(Summary!$N$5:$Y$88,MATCH(_xlfn.CONCAT(D1084,0),Summary!$N$5:$N$88,0),MATCH($H$3,Summary!$N$4:$Y$4,0))</f>
        <v>80.590201227361447</v>
      </c>
      <c r="I1084" s="240">
        <f t="shared" si="66"/>
        <v>-9.7895806376040919E-3</v>
      </c>
      <c r="J1084" s="241">
        <f t="shared" si="67"/>
        <v>-0.72899054281419551</v>
      </c>
      <c r="K1084" s="242">
        <f t="shared" si="65"/>
        <v>73.736971769603002</v>
      </c>
      <c r="L1084" s="241"/>
    </row>
    <row r="1085" spans="1:12" x14ac:dyDescent="0.2">
      <c r="A1085" t="s">
        <v>63</v>
      </c>
      <c r="B1085" t="s">
        <v>48</v>
      </c>
      <c r="C1085">
        <v>2001</v>
      </c>
      <c r="D1085" t="str">
        <f t="shared" si="64"/>
        <v>PRFemale</v>
      </c>
      <c r="E1085">
        <v>74.917978781307497</v>
      </c>
      <c r="F1085" s="37">
        <f>VLOOKUP(_xlfn.CONCAT(D1085,0),'Appendix 4. 2020 IBGE LT'!$E$6:$M$1685,9,FALSE)</f>
        <v>81.654408801298089</v>
      </c>
      <c r="G1085" s="37">
        <f>VLOOKUP(_xlfn.CONCAT(D1085,0),'Appendix 3b. nax IBGE 2019'!$E$5:$M$1850,9,FALSE)</f>
        <v>81.386945291137309</v>
      </c>
      <c r="H1085" s="239">
        <f>INDEX(Summary!$N$5:$Y$88,MATCH(_xlfn.CONCAT(D1085,0),Summary!$N$5:$N$88,0),MATCH($H$3,Summary!$N$4:$Y$4,0))</f>
        <v>80.590201227361447</v>
      </c>
      <c r="I1085" s="240">
        <f t="shared" si="66"/>
        <v>-9.7895806376040919E-3</v>
      </c>
      <c r="J1085" s="241">
        <f t="shared" si="67"/>
        <v>-0.73341559448592208</v>
      </c>
      <c r="K1085" s="242">
        <f t="shared" si="65"/>
        <v>74.184563186821578</v>
      </c>
      <c r="L1085" s="241"/>
    </row>
    <row r="1086" spans="1:12" x14ac:dyDescent="0.2">
      <c r="A1086" t="s">
        <v>63</v>
      </c>
      <c r="B1086" t="s">
        <v>48</v>
      </c>
      <c r="C1086">
        <v>2002</v>
      </c>
      <c r="D1086" t="str">
        <f t="shared" si="64"/>
        <v>PRFemale</v>
      </c>
      <c r="E1086">
        <v>75.360823554353004</v>
      </c>
      <c r="F1086" s="37">
        <f>VLOOKUP(_xlfn.CONCAT(D1086,0),'Appendix 4. 2020 IBGE LT'!$E$6:$M$1685,9,FALSE)</f>
        <v>81.654408801298089</v>
      </c>
      <c r="G1086" s="37">
        <f>VLOOKUP(_xlfn.CONCAT(D1086,0),'Appendix 3b. nax IBGE 2019'!$E$5:$M$1850,9,FALSE)</f>
        <v>81.386945291137309</v>
      </c>
      <c r="H1086" s="239">
        <f>INDEX(Summary!$N$5:$Y$88,MATCH(_xlfn.CONCAT(D1086,0),Summary!$N$5:$N$88,0),MATCH($H$3,Summary!$N$4:$Y$4,0))</f>
        <v>80.590201227361447</v>
      </c>
      <c r="I1086" s="240">
        <f t="shared" si="66"/>
        <v>-9.7895806376040919E-3</v>
      </c>
      <c r="J1086" s="241">
        <f t="shared" si="67"/>
        <v>-0.73775085910159255</v>
      </c>
      <c r="K1086" s="242">
        <f t="shared" si="65"/>
        <v>74.623072695251409</v>
      </c>
      <c r="L1086" s="241"/>
    </row>
    <row r="1087" spans="1:12" x14ac:dyDescent="0.2">
      <c r="A1087" t="s">
        <v>63</v>
      </c>
      <c r="B1087" t="s">
        <v>48</v>
      </c>
      <c r="C1087">
        <v>2003</v>
      </c>
      <c r="D1087" t="str">
        <f t="shared" si="64"/>
        <v>PRFemale</v>
      </c>
      <c r="E1087">
        <v>75.794280848389207</v>
      </c>
      <c r="F1087" s="37">
        <f>VLOOKUP(_xlfn.CONCAT(D1087,0),'Appendix 4. 2020 IBGE LT'!$E$6:$M$1685,9,FALSE)</f>
        <v>81.654408801298089</v>
      </c>
      <c r="G1087" s="37">
        <f>VLOOKUP(_xlfn.CONCAT(D1087,0),'Appendix 3b. nax IBGE 2019'!$E$5:$M$1850,9,FALSE)</f>
        <v>81.386945291137309</v>
      </c>
      <c r="H1087" s="239">
        <f>INDEX(Summary!$N$5:$Y$88,MATCH(_xlfn.CONCAT(D1087,0),Summary!$N$5:$N$88,0),MATCH($H$3,Summary!$N$4:$Y$4,0))</f>
        <v>80.590201227361447</v>
      </c>
      <c r="I1087" s="240">
        <f t="shared" si="66"/>
        <v>-9.7895806376040919E-3</v>
      </c>
      <c r="J1087" s="241">
        <f t="shared" si="67"/>
        <v>-0.74199422423451766</v>
      </c>
      <c r="K1087" s="242">
        <f t="shared" si="65"/>
        <v>75.052286624154689</v>
      </c>
      <c r="L1087" s="241"/>
    </row>
    <row r="1088" spans="1:12" x14ac:dyDescent="0.2">
      <c r="A1088" t="s">
        <v>63</v>
      </c>
      <c r="B1088" t="s">
        <v>48</v>
      </c>
      <c r="C1088">
        <v>2004</v>
      </c>
      <c r="D1088" t="str">
        <f t="shared" si="64"/>
        <v>PRFemale</v>
      </c>
      <c r="E1088">
        <v>76.218168810748097</v>
      </c>
      <c r="F1088" s="37">
        <f>VLOOKUP(_xlfn.CONCAT(D1088,0),'Appendix 4. 2020 IBGE LT'!$E$6:$M$1685,9,FALSE)</f>
        <v>81.654408801298089</v>
      </c>
      <c r="G1088" s="37">
        <f>VLOOKUP(_xlfn.CONCAT(D1088,0),'Appendix 3b. nax IBGE 2019'!$E$5:$M$1850,9,FALSE)</f>
        <v>81.386945291137309</v>
      </c>
      <c r="H1088" s="239">
        <f>INDEX(Summary!$N$5:$Y$88,MATCH(_xlfn.CONCAT(D1088,0),Summary!$N$5:$N$88,0),MATCH($H$3,Summary!$N$4:$Y$4,0))</f>
        <v>80.590201227361447</v>
      </c>
      <c r="I1088" s="240">
        <f t="shared" si="66"/>
        <v>-9.7895806376040919E-3</v>
      </c>
      <c r="J1088" s="241">
        <f t="shared" si="67"/>
        <v>-0.74614390962333965</v>
      </c>
      <c r="K1088" s="242">
        <f t="shared" si="65"/>
        <v>75.472024901124755</v>
      </c>
      <c r="L1088" s="241"/>
    </row>
    <row r="1089" spans="1:12" x14ac:dyDescent="0.2">
      <c r="A1089" t="s">
        <v>63</v>
      </c>
      <c r="B1089" t="s">
        <v>48</v>
      </c>
      <c r="C1089">
        <v>2005</v>
      </c>
      <c r="D1089" t="str">
        <f t="shared" si="64"/>
        <v>PRFemale</v>
      </c>
      <c r="E1089">
        <v>76.632338239958997</v>
      </c>
      <c r="F1089" s="37">
        <f>VLOOKUP(_xlfn.CONCAT(D1089,0),'Appendix 4. 2020 IBGE LT'!$E$6:$M$1685,9,FALSE)</f>
        <v>81.654408801298089</v>
      </c>
      <c r="G1089" s="37">
        <f>VLOOKUP(_xlfn.CONCAT(D1089,0),'Appendix 3b. nax IBGE 2019'!$E$5:$M$1850,9,FALSE)</f>
        <v>81.386945291137309</v>
      </c>
      <c r="H1089" s="239">
        <f>INDEX(Summary!$N$5:$Y$88,MATCH(_xlfn.CONCAT(D1089,0),Summary!$N$5:$N$88,0),MATCH($H$3,Summary!$N$4:$Y$4,0))</f>
        <v>80.590201227361447</v>
      </c>
      <c r="I1089" s="240">
        <f t="shared" si="66"/>
        <v>-9.7895806376040919E-3</v>
      </c>
      <c r="J1089" s="241">
        <f t="shared" si="67"/>
        <v>-0.75019845464823021</v>
      </c>
      <c r="K1089" s="242">
        <f t="shared" si="65"/>
        <v>75.88213978531077</v>
      </c>
      <c r="L1089" s="241"/>
    </row>
    <row r="1090" spans="1:12" x14ac:dyDescent="0.2">
      <c r="A1090" t="s">
        <v>63</v>
      </c>
      <c r="B1090" t="s">
        <v>48</v>
      </c>
      <c r="C1090">
        <v>2006</v>
      </c>
      <c r="D1090" t="str">
        <f t="shared" si="64"/>
        <v>PRFemale</v>
      </c>
      <c r="E1090">
        <v>77.036671182657599</v>
      </c>
      <c r="F1090" s="37">
        <f>VLOOKUP(_xlfn.CONCAT(D1090,0),'Appendix 4. 2020 IBGE LT'!$E$6:$M$1685,9,FALSE)</f>
        <v>81.654408801298089</v>
      </c>
      <c r="G1090" s="37">
        <f>VLOOKUP(_xlfn.CONCAT(D1090,0),'Appendix 3b. nax IBGE 2019'!$E$5:$M$1850,9,FALSE)</f>
        <v>81.386945291137309</v>
      </c>
      <c r="H1090" s="239">
        <f>INDEX(Summary!$N$5:$Y$88,MATCH(_xlfn.CONCAT(D1090,0),Summary!$N$5:$N$88,0),MATCH($H$3,Summary!$N$4:$Y$4,0))</f>
        <v>80.590201227361447</v>
      </c>
      <c r="I1090" s="240">
        <f t="shared" si="66"/>
        <v>-9.7895806376040919E-3</v>
      </c>
      <c r="J1090" s="241">
        <f t="shared" si="67"/>
        <v>-0.754156704595218</v>
      </c>
      <c r="K1090" s="242">
        <f t="shared" si="65"/>
        <v>76.282514478062382</v>
      </c>
      <c r="L1090" s="241"/>
    </row>
    <row r="1091" spans="1:12" x14ac:dyDescent="0.2">
      <c r="A1091" t="s">
        <v>63</v>
      </c>
      <c r="B1091" t="s">
        <v>48</v>
      </c>
      <c r="C1091">
        <v>2007</v>
      </c>
      <c r="D1091" t="str">
        <f t="shared" si="64"/>
        <v>PRFemale</v>
      </c>
      <c r="E1091">
        <v>77.431079440657101</v>
      </c>
      <c r="F1091" s="37">
        <f>VLOOKUP(_xlfn.CONCAT(D1091,0),'Appendix 4. 2020 IBGE LT'!$E$6:$M$1685,9,FALSE)</f>
        <v>81.654408801298089</v>
      </c>
      <c r="G1091" s="37">
        <f>VLOOKUP(_xlfn.CONCAT(D1091,0),'Appendix 3b. nax IBGE 2019'!$E$5:$M$1850,9,FALSE)</f>
        <v>81.386945291137309</v>
      </c>
      <c r="H1091" s="239">
        <f>INDEX(Summary!$N$5:$Y$88,MATCH(_xlfn.CONCAT(D1091,0),Summary!$N$5:$N$88,0),MATCH($H$3,Summary!$N$4:$Y$4,0))</f>
        <v>80.590201227361447</v>
      </c>
      <c r="I1091" s="240">
        <f t="shared" si="66"/>
        <v>-9.7895806376040919E-3</v>
      </c>
      <c r="J1091" s="241">
        <f t="shared" si="67"/>
        <v>-0.75801779604104103</v>
      </c>
      <c r="K1091" s="242">
        <f t="shared" si="65"/>
        <v>76.673061644616055</v>
      </c>
      <c r="L1091" s="241"/>
    </row>
    <row r="1092" spans="1:12" x14ac:dyDescent="0.2">
      <c r="A1092" t="s">
        <v>63</v>
      </c>
      <c r="B1092" t="s">
        <v>48</v>
      </c>
      <c r="C1092">
        <v>2008</v>
      </c>
      <c r="D1092" t="str">
        <f t="shared" ref="D1092:D1155" si="68">_xlfn.CONCAT(A1092,B1092)</f>
        <v>PRFemale</v>
      </c>
      <c r="E1092">
        <v>77.815503016942202</v>
      </c>
      <c r="F1092" s="37">
        <f>VLOOKUP(_xlfn.CONCAT(D1092,0),'Appendix 4. 2020 IBGE LT'!$E$6:$M$1685,9,FALSE)</f>
        <v>81.654408801298089</v>
      </c>
      <c r="G1092" s="37">
        <f>VLOOKUP(_xlfn.CONCAT(D1092,0),'Appendix 3b. nax IBGE 2019'!$E$5:$M$1850,9,FALSE)</f>
        <v>81.386945291137309</v>
      </c>
      <c r="H1092" s="239">
        <f>INDEX(Summary!$N$5:$Y$88,MATCH(_xlfn.CONCAT(D1092,0),Summary!$N$5:$N$88,0),MATCH($H$3,Summary!$N$4:$Y$4,0))</f>
        <v>80.590201227361447</v>
      </c>
      <c r="I1092" s="240">
        <f t="shared" si="66"/>
        <v>-9.7895806376040919E-3</v>
      </c>
      <c r="J1092" s="241">
        <f t="shared" si="67"/>
        <v>-0.76178114164008015</v>
      </c>
      <c r="K1092" s="242">
        <f t="shared" ref="K1092:K1155" si="69">E1092+J1092</f>
        <v>77.053721875302116</v>
      </c>
      <c r="L1092" s="241"/>
    </row>
    <row r="1093" spans="1:12" x14ac:dyDescent="0.2">
      <c r="A1093" t="s">
        <v>63</v>
      </c>
      <c r="B1093" t="s">
        <v>48</v>
      </c>
      <c r="C1093">
        <v>2009</v>
      </c>
      <c r="D1093" t="str">
        <f t="shared" si="68"/>
        <v>PRFemale</v>
      </c>
      <c r="E1093">
        <v>78.189908524427906</v>
      </c>
      <c r="F1093" s="37">
        <f>VLOOKUP(_xlfn.CONCAT(D1093,0),'Appendix 4. 2020 IBGE LT'!$E$6:$M$1685,9,FALSE)</f>
        <v>81.654408801298089</v>
      </c>
      <c r="G1093" s="37">
        <f>VLOOKUP(_xlfn.CONCAT(D1093,0),'Appendix 3b. nax IBGE 2019'!$E$5:$M$1850,9,FALSE)</f>
        <v>81.386945291137309</v>
      </c>
      <c r="H1093" s="239">
        <f>INDEX(Summary!$N$5:$Y$88,MATCH(_xlfn.CONCAT(D1093,0),Summary!$N$5:$N$88,0),MATCH($H$3,Summary!$N$4:$Y$4,0))</f>
        <v>80.590201227361447</v>
      </c>
      <c r="I1093" s="240">
        <f t="shared" ref="I1093:I1156" si="70">(H1093-$G1093)/$G1093</f>
        <v>-9.7895806376040919E-3</v>
      </c>
      <c r="J1093" s="241">
        <f t="shared" ref="J1093:J1156" si="71">E1093*I1093</f>
        <v>-0.76544641454677453</v>
      </c>
      <c r="K1093" s="242">
        <f t="shared" si="69"/>
        <v>77.424462109881134</v>
      </c>
      <c r="L1093" s="241"/>
    </row>
    <row r="1094" spans="1:12" x14ac:dyDescent="0.2">
      <c r="A1094" t="s">
        <v>63</v>
      </c>
      <c r="B1094" t="s">
        <v>48</v>
      </c>
      <c r="C1094">
        <v>2010</v>
      </c>
      <c r="D1094" t="str">
        <f t="shared" si="68"/>
        <v>PRFemale</v>
      </c>
      <c r="E1094">
        <v>78.554287576883993</v>
      </c>
      <c r="F1094" s="37">
        <f>VLOOKUP(_xlfn.CONCAT(D1094,0),'Appendix 4. 2020 IBGE LT'!$E$6:$M$1685,9,FALSE)</f>
        <v>81.654408801298089</v>
      </c>
      <c r="G1094" s="37">
        <f>VLOOKUP(_xlfn.CONCAT(D1094,0),'Appendix 3b. nax IBGE 2019'!$E$5:$M$1850,9,FALSE)</f>
        <v>81.386945291137309</v>
      </c>
      <c r="H1094" s="239">
        <f>INDEX(Summary!$N$5:$Y$88,MATCH(_xlfn.CONCAT(D1094,0),Summary!$N$5:$N$88,0),MATCH($H$3,Summary!$N$4:$Y$4,0))</f>
        <v>80.590201227361447</v>
      </c>
      <c r="I1094" s="240">
        <f t="shared" si="70"/>
        <v>-9.7895806376040919E-3</v>
      </c>
      <c r="J1094" s="241">
        <f t="shared" si="71"/>
        <v>-0.76901353266344719</v>
      </c>
      <c r="K1094" s="242">
        <f t="shared" si="69"/>
        <v>77.785274044220543</v>
      </c>
      <c r="L1094" s="241"/>
    </row>
    <row r="1095" spans="1:12" x14ac:dyDescent="0.2">
      <c r="A1095" t="s">
        <v>63</v>
      </c>
      <c r="B1095" t="s">
        <v>48</v>
      </c>
      <c r="C1095">
        <v>2011</v>
      </c>
      <c r="D1095" t="str">
        <f t="shared" si="68"/>
        <v>PRFemale</v>
      </c>
      <c r="E1095">
        <v>78.907188479803395</v>
      </c>
      <c r="F1095" s="37">
        <f>VLOOKUP(_xlfn.CONCAT(D1095,0),'Appendix 4. 2020 IBGE LT'!$E$6:$M$1685,9,FALSE)</f>
        <v>81.654408801298089</v>
      </c>
      <c r="G1095" s="37">
        <f>VLOOKUP(_xlfn.CONCAT(D1095,0),'Appendix 3b. nax IBGE 2019'!$E$5:$M$1850,9,FALSE)</f>
        <v>81.386945291137309</v>
      </c>
      <c r="H1095" s="239">
        <f>INDEX(Summary!$N$5:$Y$88,MATCH(_xlfn.CONCAT(D1095,0),Summary!$N$5:$N$88,0),MATCH($H$3,Summary!$N$4:$Y$4,0))</f>
        <v>80.590201227361447</v>
      </c>
      <c r="I1095" s="240">
        <f t="shared" si="70"/>
        <v>-9.7895806376040919E-3</v>
      </c>
      <c r="J1095" s="241">
        <f t="shared" si="71"/>
        <v>-0.77246828450965999</v>
      </c>
      <c r="K1095" s="242">
        <f t="shared" si="69"/>
        <v>78.134720195293738</v>
      </c>
      <c r="L1095" s="241"/>
    </row>
    <row r="1096" spans="1:12" x14ac:dyDescent="0.2">
      <c r="A1096" t="s">
        <v>63</v>
      </c>
      <c r="B1096" t="s">
        <v>48</v>
      </c>
      <c r="C1096">
        <v>2012</v>
      </c>
      <c r="D1096" t="str">
        <f t="shared" si="68"/>
        <v>PRFemale</v>
      </c>
      <c r="E1096">
        <v>79.250338098339</v>
      </c>
      <c r="F1096" s="37">
        <f>VLOOKUP(_xlfn.CONCAT(D1096,0),'Appendix 4. 2020 IBGE LT'!$E$6:$M$1685,9,FALSE)</f>
        <v>81.654408801298089</v>
      </c>
      <c r="G1096" s="37">
        <f>VLOOKUP(_xlfn.CONCAT(D1096,0),'Appendix 3b. nax IBGE 2019'!$E$5:$M$1850,9,FALSE)</f>
        <v>81.386945291137309</v>
      </c>
      <c r="H1096" s="239">
        <f>INDEX(Summary!$N$5:$Y$88,MATCH(_xlfn.CONCAT(D1096,0),Summary!$N$5:$N$88,0),MATCH($H$3,Summary!$N$4:$Y$4,0))</f>
        <v>80.590201227361447</v>
      </c>
      <c r="I1096" s="240">
        <f t="shared" si="70"/>
        <v>-9.7895806376040919E-3</v>
      </c>
      <c r="J1096" s="241">
        <f t="shared" si="71"/>
        <v>-0.77582757537107738</v>
      </c>
      <c r="K1096" s="242">
        <f t="shared" si="69"/>
        <v>78.474510522967918</v>
      </c>
      <c r="L1096" s="241"/>
    </row>
    <row r="1097" spans="1:12" x14ac:dyDescent="0.2">
      <c r="A1097" t="s">
        <v>63</v>
      </c>
      <c r="B1097" t="s">
        <v>48</v>
      </c>
      <c r="C1097">
        <v>2013</v>
      </c>
      <c r="D1097" t="str">
        <f t="shared" si="68"/>
        <v>PRFemale</v>
      </c>
      <c r="E1097">
        <v>79.586072572332498</v>
      </c>
      <c r="F1097" s="37">
        <f>VLOOKUP(_xlfn.CONCAT(D1097,0),'Appendix 4. 2020 IBGE LT'!$E$6:$M$1685,9,FALSE)</f>
        <v>81.654408801298089</v>
      </c>
      <c r="G1097" s="37">
        <f>VLOOKUP(_xlfn.CONCAT(D1097,0),'Appendix 3b. nax IBGE 2019'!$E$5:$M$1850,9,FALSE)</f>
        <v>81.386945291137309</v>
      </c>
      <c r="H1097" s="239">
        <f>INDEX(Summary!$N$5:$Y$88,MATCH(_xlfn.CONCAT(D1097,0),Summary!$N$5:$N$88,0),MATCH($H$3,Summary!$N$4:$Y$4,0))</f>
        <v>80.590201227361447</v>
      </c>
      <c r="I1097" s="240">
        <f t="shared" si="70"/>
        <v>-9.7895806376040919E-3</v>
      </c>
      <c r="J1097" s="241">
        <f t="shared" si="71"/>
        <v>-0.77911427507706033</v>
      </c>
      <c r="K1097" s="242">
        <f t="shared" si="69"/>
        <v>78.806958297255434</v>
      </c>
      <c r="L1097" s="241"/>
    </row>
    <row r="1098" spans="1:12" x14ac:dyDescent="0.2">
      <c r="A1098" t="s">
        <v>63</v>
      </c>
      <c r="B1098" t="s">
        <v>48</v>
      </c>
      <c r="C1098">
        <v>2014</v>
      </c>
      <c r="D1098" t="str">
        <f t="shared" si="68"/>
        <v>PRFemale</v>
      </c>
      <c r="E1098">
        <v>79.910221417735997</v>
      </c>
      <c r="F1098" s="37">
        <f>VLOOKUP(_xlfn.CONCAT(D1098,0),'Appendix 4. 2020 IBGE LT'!$E$6:$M$1685,9,FALSE)</f>
        <v>81.654408801298089</v>
      </c>
      <c r="G1098" s="37">
        <f>VLOOKUP(_xlfn.CONCAT(D1098,0),'Appendix 3b. nax IBGE 2019'!$E$5:$M$1850,9,FALSE)</f>
        <v>81.386945291137309</v>
      </c>
      <c r="H1098" s="239">
        <f>INDEX(Summary!$N$5:$Y$88,MATCH(_xlfn.CONCAT(D1098,0),Summary!$N$5:$N$88,0),MATCH($H$3,Summary!$N$4:$Y$4,0))</f>
        <v>80.590201227361447</v>
      </c>
      <c r="I1098" s="240">
        <f t="shared" si="70"/>
        <v>-9.7895806376040919E-3</v>
      </c>
      <c r="J1098" s="241">
        <f t="shared" si="71"/>
        <v>-0.78228755633772407</v>
      </c>
      <c r="K1098" s="242">
        <f t="shared" si="69"/>
        <v>79.127933861398276</v>
      </c>
      <c r="L1098" s="241"/>
    </row>
    <row r="1099" spans="1:12" x14ac:dyDescent="0.2">
      <c r="A1099" t="s">
        <v>63</v>
      </c>
      <c r="B1099" t="s">
        <v>48</v>
      </c>
      <c r="C1099">
        <v>2015</v>
      </c>
      <c r="D1099" t="str">
        <f t="shared" si="68"/>
        <v>PRFemale</v>
      </c>
      <c r="E1099">
        <v>80.224614636522105</v>
      </c>
      <c r="F1099" s="37">
        <f>VLOOKUP(_xlfn.CONCAT(D1099,0),'Appendix 4. 2020 IBGE LT'!$E$6:$M$1685,9,FALSE)</f>
        <v>81.654408801298089</v>
      </c>
      <c r="G1099" s="37">
        <f>VLOOKUP(_xlfn.CONCAT(D1099,0),'Appendix 3b. nax IBGE 2019'!$E$5:$M$1850,9,FALSE)</f>
        <v>81.386945291137309</v>
      </c>
      <c r="H1099" s="239">
        <f>INDEX(Summary!$N$5:$Y$88,MATCH(_xlfn.CONCAT(D1099,0),Summary!$N$5:$N$88,0),MATCH($H$3,Summary!$N$4:$Y$4,0))</f>
        <v>80.590201227361447</v>
      </c>
      <c r="I1099" s="240">
        <f t="shared" si="70"/>
        <v>-9.7895806376040919E-3</v>
      </c>
      <c r="J1099" s="241">
        <f t="shared" si="71"/>
        <v>-0.78536533410494669</v>
      </c>
      <c r="K1099" s="242">
        <f t="shared" si="69"/>
        <v>79.439249302417153</v>
      </c>
      <c r="L1099" s="241"/>
    </row>
    <row r="1100" spans="1:12" x14ac:dyDescent="0.2">
      <c r="A1100" t="s">
        <v>63</v>
      </c>
      <c r="B1100" t="s">
        <v>48</v>
      </c>
      <c r="C1100">
        <v>2016</v>
      </c>
      <c r="D1100" t="str">
        <f t="shared" si="68"/>
        <v>PRFemale</v>
      </c>
      <c r="E1100">
        <v>80.529357450602106</v>
      </c>
      <c r="F1100" s="37">
        <f>VLOOKUP(_xlfn.CONCAT(D1100,0),'Appendix 4. 2020 IBGE LT'!$E$6:$M$1685,9,FALSE)</f>
        <v>81.654408801298089</v>
      </c>
      <c r="G1100" s="37">
        <f>VLOOKUP(_xlfn.CONCAT(D1100,0),'Appendix 3b. nax IBGE 2019'!$E$5:$M$1850,9,FALSE)</f>
        <v>81.386945291137309</v>
      </c>
      <c r="H1100" s="239">
        <f>INDEX(Summary!$N$5:$Y$88,MATCH(_xlfn.CONCAT(D1100,0),Summary!$N$5:$N$88,0),MATCH($H$3,Summary!$N$4:$Y$4,0))</f>
        <v>80.590201227361447</v>
      </c>
      <c r="I1100" s="240">
        <f t="shared" si="70"/>
        <v>-9.7895806376040919E-3</v>
      </c>
      <c r="J1100" s="241">
        <f t="shared" si="71"/>
        <v>-0.78834863845711323</v>
      </c>
      <c r="K1100" s="242">
        <f t="shared" si="69"/>
        <v>79.741008812144997</v>
      </c>
      <c r="L1100" s="241"/>
    </row>
    <row r="1101" spans="1:12" x14ac:dyDescent="0.2">
      <c r="A1101" t="s">
        <v>63</v>
      </c>
      <c r="B1101" t="s">
        <v>48</v>
      </c>
      <c r="C1101">
        <v>2017</v>
      </c>
      <c r="D1101" t="str">
        <f t="shared" si="68"/>
        <v>PRFemale</v>
      </c>
      <c r="E1101">
        <v>80.824569600764093</v>
      </c>
      <c r="F1101" s="37">
        <f>VLOOKUP(_xlfn.CONCAT(D1101,0),'Appendix 4. 2020 IBGE LT'!$E$6:$M$1685,9,FALSE)</f>
        <v>81.654408801298089</v>
      </c>
      <c r="G1101" s="37">
        <f>VLOOKUP(_xlfn.CONCAT(D1101,0),'Appendix 3b. nax IBGE 2019'!$E$5:$M$1850,9,FALSE)</f>
        <v>81.386945291137309</v>
      </c>
      <c r="H1101" s="239">
        <f>INDEX(Summary!$N$5:$Y$88,MATCH(_xlfn.CONCAT(D1101,0),Summary!$N$5:$N$88,0),MATCH($H$3,Summary!$N$4:$Y$4,0))</f>
        <v>80.590201227361447</v>
      </c>
      <c r="I1101" s="240">
        <f t="shared" si="70"/>
        <v>-9.7895806376040919E-3</v>
      </c>
      <c r="J1101" s="241">
        <f t="shared" si="71"/>
        <v>-0.7912386416063244</v>
      </c>
      <c r="K1101" s="242">
        <f t="shared" si="69"/>
        <v>80.033330959157766</v>
      </c>
      <c r="L1101" s="241"/>
    </row>
    <row r="1102" spans="1:12" x14ac:dyDescent="0.2">
      <c r="A1102" t="s">
        <v>63</v>
      </c>
      <c r="B1102" t="s">
        <v>48</v>
      </c>
      <c r="C1102">
        <v>2018</v>
      </c>
      <c r="D1102" t="str">
        <f t="shared" si="68"/>
        <v>PRFemale</v>
      </c>
      <c r="E1102">
        <v>81.110383976793798</v>
      </c>
      <c r="F1102" s="37">
        <f>VLOOKUP(_xlfn.CONCAT(D1102,0),'Appendix 4. 2020 IBGE LT'!$E$6:$M$1685,9,FALSE)</f>
        <v>81.654408801298089</v>
      </c>
      <c r="G1102" s="37">
        <f>VLOOKUP(_xlfn.CONCAT(D1102,0),'Appendix 3b. nax IBGE 2019'!$E$5:$M$1850,9,FALSE)</f>
        <v>81.386945291137309</v>
      </c>
      <c r="H1102" s="239">
        <f>INDEX(Summary!$N$5:$Y$88,MATCH(_xlfn.CONCAT(D1102,0),Summary!$N$5:$N$88,0),MATCH($H$3,Summary!$N$4:$Y$4,0))</f>
        <v>80.590201227361447</v>
      </c>
      <c r="I1102" s="240">
        <f t="shared" si="70"/>
        <v>-9.7895806376040919E-3</v>
      </c>
      <c r="J1102" s="241">
        <f t="shared" si="71"/>
        <v>-0.79403664448785372</v>
      </c>
      <c r="K1102" s="242">
        <f t="shared" si="69"/>
        <v>80.316347332305938</v>
      </c>
      <c r="L1102" s="241"/>
    </row>
    <row r="1103" spans="1:12" x14ac:dyDescent="0.2">
      <c r="A1103" t="s">
        <v>63</v>
      </c>
      <c r="B1103" t="s">
        <v>48</v>
      </c>
      <c r="C1103">
        <v>2019</v>
      </c>
      <c r="D1103" t="str">
        <f t="shared" si="68"/>
        <v>PRFemale</v>
      </c>
      <c r="E1103">
        <v>81.386945291137295</v>
      </c>
      <c r="F1103" s="37">
        <f>VLOOKUP(_xlfn.CONCAT(D1103,0),'Appendix 4. 2020 IBGE LT'!$E$6:$M$1685,9,FALSE)</f>
        <v>81.654408801298089</v>
      </c>
      <c r="G1103" s="37">
        <f>VLOOKUP(_xlfn.CONCAT(D1103,0),'Appendix 3b. nax IBGE 2019'!$E$5:$M$1850,9,FALSE)</f>
        <v>81.386945291137309</v>
      </c>
      <c r="H1103" s="239">
        <f>INDEX(Summary!$N$5:$Y$88,MATCH(_xlfn.CONCAT(D1103,0),Summary!$N$5:$N$88,0),MATCH($H$3,Summary!$N$4:$Y$4,0))</f>
        <v>80.590201227361447</v>
      </c>
      <c r="I1103" s="240">
        <f t="shared" si="70"/>
        <v>-9.7895806376040919E-3</v>
      </c>
      <c r="J1103" s="241">
        <f t="shared" si="71"/>
        <v>-0.79674406377586116</v>
      </c>
      <c r="K1103" s="242">
        <f t="shared" si="69"/>
        <v>80.590201227361433</v>
      </c>
      <c r="L1103" s="241"/>
    </row>
    <row r="1104" spans="1:12" x14ac:dyDescent="0.2">
      <c r="A1104" t="s">
        <v>63</v>
      </c>
      <c r="B1104" t="s">
        <v>47</v>
      </c>
      <c r="C1104">
        <v>2000</v>
      </c>
      <c r="D1104" t="str">
        <f t="shared" si="68"/>
        <v>PRMale</v>
      </c>
      <c r="E1104">
        <v>68.219172529153397</v>
      </c>
      <c r="F1104" s="37">
        <f>VLOOKUP(_xlfn.CONCAT(D1104,0),'Appendix 4. 2020 IBGE LT'!$E$6:$M$1685,9,FALSE)</f>
        <v>74.828651812038473</v>
      </c>
      <c r="G1104" s="37">
        <f>VLOOKUP(_xlfn.CONCAT(D1104,0),'Appendix 3b. nax IBGE 2019'!$E$5:$M$1850,9,FALSE)</f>
        <v>74.565348309603465</v>
      </c>
      <c r="H1104" s="239">
        <f>INDEX(Summary!$N$5:$Y$88,MATCH(_xlfn.CONCAT(D1104,0),Summary!$N$5:$N$88,0),MATCH($H$3,Summary!$N$4:$Y$4,0))</f>
        <v>73.937974920761022</v>
      </c>
      <c r="I1104" s="240">
        <f t="shared" si="70"/>
        <v>-8.4137391303735383E-3</v>
      </c>
      <c r="J1104" s="241">
        <f t="shared" si="71"/>
        <v>-0.57397832135024152</v>
      </c>
      <c r="K1104" s="242">
        <f t="shared" si="69"/>
        <v>67.645194207803158</v>
      </c>
      <c r="L1104" s="241"/>
    </row>
    <row r="1105" spans="1:12" x14ac:dyDescent="0.2">
      <c r="A1105" t="s">
        <v>63</v>
      </c>
      <c r="B1105" t="s">
        <v>47</v>
      </c>
      <c r="C1105">
        <v>2001</v>
      </c>
      <c r="D1105" t="str">
        <f t="shared" si="68"/>
        <v>PRMale</v>
      </c>
      <c r="E1105">
        <v>68.611642647852705</v>
      </c>
      <c r="F1105" s="37">
        <f>VLOOKUP(_xlfn.CONCAT(D1105,0),'Appendix 4. 2020 IBGE LT'!$E$6:$M$1685,9,FALSE)</f>
        <v>74.828651812038473</v>
      </c>
      <c r="G1105" s="37">
        <f>VLOOKUP(_xlfn.CONCAT(D1105,0),'Appendix 3b. nax IBGE 2019'!$E$5:$M$1850,9,FALSE)</f>
        <v>74.565348309603465</v>
      </c>
      <c r="H1105" s="239">
        <f>INDEX(Summary!$N$5:$Y$88,MATCH(_xlfn.CONCAT(D1105,0),Summary!$N$5:$N$88,0),MATCH($H$3,Summary!$N$4:$Y$4,0))</f>
        <v>73.937974920761022</v>
      </c>
      <c r="I1105" s="240">
        <f t="shared" si="70"/>
        <v>-8.4137391303735383E-3</v>
      </c>
      <c r="J1105" s="241">
        <f t="shared" si="71"/>
        <v>-0.57728046254544418</v>
      </c>
      <c r="K1105" s="242">
        <f t="shared" si="69"/>
        <v>68.034362185307259</v>
      </c>
      <c r="L1105" s="241"/>
    </row>
    <row r="1106" spans="1:12" x14ac:dyDescent="0.2">
      <c r="A1106" t="s">
        <v>63</v>
      </c>
      <c r="B1106" t="s">
        <v>47</v>
      </c>
      <c r="C1106">
        <v>2002</v>
      </c>
      <c r="D1106" t="str">
        <f t="shared" si="68"/>
        <v>PRMale</v>
      </c>
      <c r="E1106">
        <v>68.998683795037806</v>
      </c>
      <c r="F1106" s="37">
        <f>VLOOKUP(_xlfn.CONCAT(D1106,0),'Appendix 4. 2020 IBGE LT'!$E$6:$M$1685,9,FALSE)</f>
        <v>74.828651812038473</v>
      </c>
      <c r="G1106" s="37">
        <f>VLOOKUP(_xlfn.CONCAT(D1106,0),'Appendix 3b. nax IBGE 2019'!$E$5:$M$1850,9,FALSE)</f>
        <v>74.565348309603465</v>
      </c>
      <c r="H1106" s="239">
        <f>INDEX(Summary!$N$5:$Y$88,MATCH(_xlfn.CONCAT(D1106,0),Summary!$N$5:$N$88,0),MATCH($H$3,Summary!$N$4:$Y$4,0))</f>
        <v>73.937974920761022</v>
      </c>
      <c r="I1106" s="240">
        <f t="shared" si="70"/>
        <v>-8.4137391303735383E-3</v>
      </c>
      <c r="J1106" s="241">
        <f t="shared" si="71"/>
        <v>-0.58053692579058014</v>
      </c>
      <c r="K1106" s="242">
        <f t="shared" si="69"/>
        <v>68.418146869247224</v>
      </c>
      <c r="L1106" s="241"/>
    </row>
    <row r="1107" spans="1:12" x14ac:dyDescent="0.2">
      <c r="A1107" t="s">
        <v>63</v>
      </c>
      <c r="B1107" t="s">
        <v>47</v>
      </c>
      <c r="C1107">
        <v>2003</v>
      </c>
      <c r="D1107" t="str">
        <f t="shared" si="68"/>
        <v>PRMale</v>
      </c>
      <c r="E1107">
        <v>69.381948203380603</v>
      </c>
      <c r="F1107" s="37">
        <f>VLOOKUP(_xlfn.CONCAT(D1107,0),'Appendix 4. 2020 IBGE LT'!$E$6:$M$1685,9,FALSE)</f>
        <v>74.828651812038473</v>
      </c>
      <c r="G1107" s="37">
        <f>VLOOKUP(_xlfn.CONCAT(D1107,0),'Appendix 3b. nax IBGE 2019'!$E$5:$M$1850,9,FALSE)</f>
        <v>74.565348309603465</v>
      </c>
      <c r="H1107" s="239">
        <f>INDEX(Summary!$N$5:$Y$88,MATCH(_xlfn.CONCAT(D1107,0),Summary!$N$5:$N$88,0),MATCH($H$3,Summary!$N$4:$Y$4,0))</f>
        <v>73.937974920761022</v>
      </c>
      <c r="I1107" s="240">
        <f t="shared" si="70"/>
        <v>-8.4137391303735383E-3</v>
      </c>
      <c r="J1107" s="241">
        <f t="shared" si="71"/>
        <v>-0.58376161254033343</v>
      </c>
      <c r="K1107" s="242">
        <f t="shared" si="69"/>
        <v>68.798186590840274</v>
      </c>
      <c r="L1107" s="241"/>
    </row>
    <row r="1108" spans="1:12" x14ac:dyDescent="0.2">
      <c r="A1108" t="s">
        <v>63</v>
      </c>
      <c r="B1108" t="s">
        <v>47</v>
      </c>
      <c r="C1108">
        <v>2004</v>
      </c>
      <c r="D1108" t="str">
        <f t="shared" si="68"/>
        <v>PRMale</v>
      </c>
      <c r="E1108">
        <v>69.757484846106905</v>
      </c>
      <c r="F1108" s="37">
        <f>VLOOKUP(_xlfn.CONCAT(D1108,0),'Appendix 4. 2020 IBGE LT'!$E$6:$M$1685,9,FALSE)</f>
        <v>74.828651812038473</v>
      </c>
      <c r="G1108" s="37">
        <f>VLOOKUP(_xlfn.CONCAT(D1108,0),'Appendix 3b. nax IBGE 2019'!$E$5:$M$1850,9,FALSE)</f>
        <v>74.565348309603465</v>
      </c>
      <c r="H1108" s="239">
        <f>INDEX(Summary!$N$5:$Y$88,MATCH(_xlfn.CONCAT(D1108,0),Summary!$N$5:$N$88,0),MATCH($H$3,Summary!$N$4:$Y$4,0))</f>
        <v>73.937974920761022</v>
      </c>
      <c r="I1108" s="240">
        <f t="shared" si="70"/>
        <v>-8.4137391303735383E-3</v>
      </c>
      <c r="J1108" s="241">
        <f t="shared" si="71"/>
        <v>-0.58692127988612874</v>
      </c>
      <c r="K1108" s="242">
        <f t="shared" si="69"/>
        <v>69.170563566220778</v>
      </c>
      <c r="L1108" s="241"/>
    </row>
    <row r="1109" spans="1:12" x14ac:dyDescent="0.2">
      <c r="A1109" t="s">
        <v>63</v>
      </c>
      <c r="B1109" t="s">
        <v>47</v>
      </c>
      <c r="C1109">
        <v>2005</v>
      </c>
      <c r="D1109" t="str">
        <f t="shared" si="68"/>
        <v>PRMale</v>
      </c>
      <c r="E1109">
        <v>70.126667706113906</v>
      </c>
      <c r="F1109" s="37">
        <f>VLOOKUP(_xlfn.CONCAT(D1109,0),'Appendix 4. 2020 IBGE LT'!$E$6:$M$1685,9,FALSE)</f>
        <v>74.828651812038473</v>
      </c>
      <c r="G1109" s="37">
        <f>VLOOKUP(_xlfn.CONCAT(D1109,0),'Appendix 3b. nax IBGE 2019'!$E$5:$M$1850,9,FALSE)</f>
        <v>74.565348309603465</v>
      </c>
      <c r="H1109" s="239">
        <f>INDEX(Summary!$N$5:$Y$88,MATCH(_xlfn.CONCAT(D1109,0),Summary!$N$5:$N$88,0),MATCH($H$3,Summary!$N$4:$Y$4,0))</f>
        <v>73.937974920761022</v>
      </c>
      <c r="I1109" s="240">
        <f t="shared" si="70"/>
        <v>-8.4137391303735383E-3</v>
      </c>
      <c r="J1109" s="241">
        <f t="shared" si="71"/>
        <v>-0.59002748816163286</v>
      </c>
      <c r="K1109" s="242">
        <f t="shared" si="69"/>
        <v>69.536640217952268</v>
      </c>
      <c r="L1109" s="241"/>
    </row>
    <row r="1110" spans="1:12" x14ac:dyDescent="0.2">
      <c r="A1110" t="s">
        <v>63</v>
      </c>
      <c r="B1110" t="s">
        <v>47</v>
      </c>
      <c r="C1110">
        <v>2006</v>
      </c>
      <c r="D1110" t="str">
        <f t="shared" si="68"/>
        <v>PRMale</v>
      </c>
      <c r="E1110">
        <v>70.489329642316505</v>
      </c>
      <c r="F1110" s="37">
        <f>VLOOKUP(_xlfn.CONCAT(D1110,0),'Appendix 4. 2020 IBGE LT'!$E$6:$M$1685,9,FALSE)</f>
        <v>74.828651812038473</v>
      </c>
      <c r="G1110" s="37">
        <f>VLOOKUP(_xlfn.CONCAT(D1110,0),'Appendix 3b. nax IBGE 2019'!$E$5:$M$1850,9,FALSE)</f>
        <v>74.565348309603465</v>
      </c>
      <c r="H1110" s="239">
        <f>INDEX(Summary!$N$5:$Y$88,MATCH(_xlfn.CONCAT(D1110,0),Summary!$N$5:$N$88,0),MATCH($H$3,Summary!$N$4:$Y$4,0))</f>
        <v>73.937974920761022</v>
      </c>
      <c r="I1110" s="240">
        <f t="shared" si="70"/>
        <v>-8.4137391303735383E-3</v>
      </c>
      <c r="J1110" s="241">
        <f t="shared" si="71"/>
        <v>-0.59307883108535775</v>
      </c>
      <c r="K1110" s="242">
        <f t="shared" si="69"/>
        <v>69.896250811231141</v>
      </c>
      <c r="L1110" s="241"/>
    </row>
    <row r="1111" spans="1:12" x14ac:dyDescent="0.2">
      <c r="A1111" t="s">
        <v>63</v>
      </c>
      <c r="B1111" t="s">
        <v>47</v>
      </c>
      <c r="C1111">
        <v>2007</v>
      </c>
      <c r="D1111" t="str">
        <f t="shared" si="68"/>
        <v>PRMale</v>
      </c>
      <c r="E1111">
        <v>70.843845760067396</v>
      </c>
      <c r="F1111" s="37">
        <f>VLOOKUP(_xlfn.CONCAT(D1111,0),'Appendix 4. 2020 IBGE LT'!$E$6:$M$1685,9,FALSE)</f>
        <v>74.828651812038473</v>
      </c>
      <c r="G1111" s="37">
        <f>VLOOKUP(_xlfn.CONCAT(D1111,0),'Appendix 3b. nax IBGE 2019'!$E$5:$M$1850,9,FALSE)</f>
        <v>74.565348309603465</v>
      </c>
      <c r="H1111" s="239">
        <f>INDEX(Summary!$N$5:$Y$88,MATCH(_xlfn.CONCAT(D1111,0),Summary!$N$5:$N$88,0),MATCH($H$3,Summary!$N$4:$Y$4,0))</f>
        <v>73.937974920761022</v>
      </c>
      <c r="I1111" s="240">
        <f t="shared" si="70"/>
        <v>-8.4137391303735383E-3</v>
      </c>
      <c r="J1111" s="241">
        <f t="shared" si="71"/>
        <v>-0.59606163721762651</v>
      </c>
      <c r="K1111" s="242">
        <f t="shared" si="69"/>
        <v>70.247784122849765</v>
      </c>
      <c r="L1111" s="241"/>
    </row>
    <row r="1112" spans="1:12" x14ac:dyDescent="0.2">
      <c r="A1112" t="s">
        <v>63</v>
      </c>
      <c r="B1112" t="s">
        <v>47</v>
      </c>
      <c r="C1112">
        <v>2008</v>
      </c>
      <c r="D1112" t="str">
        <f t="shared" si="68"/>
        <v>PRMale</v>
      </c>
      <c r="E1112">
        <v>71.193463179221794</v>
      </c>
      <c r="F1112" s="37">
        <f>VLOOKUP(_xlfn.CONCAT(D1112,0),'Appendix 4. 2020 IBGE LT'!$E$6:$M$1685,9,FALSE)</f>
        <v>74.828651812038473</v>
      </c>
      <c r="G1112" s="37">
        <f>VLOOKUP(_xlfn.CONCAT(D1112,0),'Appendix 3b. nax IBGE 2019'!$E$5:$M$1850,9,FALSE)</f>
        <v>74.565348309603465</v>
      </c>
      <c r="H1112" s="239">
        <f>INDEX(Summary!$N$5:$Y$88,MATCH(_xlfn.CONCAT(D1112,0),Summary!$N$5:$N$88,0),MATCH($H$3,Summary!$N$4:$Y$4,0))</f>
        <v>73.937974920761022</v>
      </c>
      <c r="I1112" s="240">
        <f t="shared" si="70"/>
        <v>-8.4137391303735383E-3</v>
      </c>
      <c r="J1112" s="241">
        <f t="shared" si="71"/>
        <v>-0.59900322697782615</v>
      </c>
      <c r="K1112" s="242">
        <f t="shared" si="69"/>
        <v>70.594459952243966</v>
      </c>
      <c r="L1112" s="241"/>
    </row>
    <row r="1113" spans="1:12" x14ac:dyDescent="0.2">
      <c r="A1113" t="s">
        <v>63</v>
      </c>
      <c r="B1113" t="s">
        <v>47</v>
      </c>
      <c r="C1113">
        <v>2009</v>
      </c>
      <c r="D1113" t="str">
        <f t="shared" si="68"/>
        <v>PRMale</v>
      </c>
      <c r="E1113">
        <v>71.536242423244602</v>
      </c>
      <c r="F1113" s="37">
        <f>VLOOKUP(_xlfn.CONCAT(D1113,0),'Appendix 4. 2020 IBGE LT'!$E$6:$M$1685,9,FALSE)</f>
        <v>74.828651812038473</v>
      </c>
      <c r="G1113" s="37">
        <f>VLOOKUP(_xlfn.CONCAT(D1113,0),'Appendix 3b. nax IBGE 2019'!$E$5:$M$1850,9,FALSE)</f>
        <v>74.565348309603465</v>
      </c>
      <c r="H1113" s="239">
        <f>INDEX(Summary!$N$5:$Y$88,MATCH(_xlfn.CONCAT(D1113,0),Summary!$N$5:$N$88,0),MATCH($H$3,Summary!$N$4:$Y$4,0))</f>
        <v>73.937974920761022</v>
      </c>
      <c r="I1113" s="240">
        <f t="shared" si="70"/>
        <v>-8.4137391303735383E-3</v>
      </c>
      <c r="J1113" s="241">
        <f t="shared" si="71"/>
        <v>-0.60188728211634068</v>
      </c>
      <c r="K1113" s="242">
        <f t="shared" si="69"/>
        <v>70.934355141128265</v>
      </c>
      <c r="L1113" s="241"/>
    </row>
    <row r="1114" spans="1:12" x14ac:dyDescent="0.2">
      <c r="A1114" t="s">
        <v>63</v>
      </c>
      <c r="B1114" t="s">
        <v>47</v>
      </c>
      <c r="C1114">
        <v>2010</v>
      </c>
      <c r="D1114" t="str">
        <f t="shared" si="68"/>
        <v>PRMale</v>
      </c>
      <c r="E1114">
        <v>71.872068355831402</v>
      </c>
      <c r="F1114" s="37">
        <f>VLOOKUP(_xlfn.CONCAT(D1114,0),'Appendix 4. 2020 IBGE LT'!$E$6:$M$1685,9,FALSE)</f>
        <v>74.828651812038473</v>
      </c>
      <c r="G1114" s="37">
        <f>VLOOKUP(_xlfn.CONCAT(D1114,0),'Appendix 3b. nax IBGE 2019'!$E$5:$M$1850,9,FALSE)</f>
        <v>74.565348309603465</v>
      </c>
      <c r="H1114" s="239">
        <f>INDEX(Summary!$N$5:$Y$88,MATCH(_xlfn.CONCAT(D1114,0),Summary!$N$5:$N$88,0),MATCH($H$3,Summary!$N$4:$Y$4,0))</f>
        <v>73.937974920761022</v>
      </c>
      <c r="I1114" s="240">
        <f t="shared" si="70"/>
        <v>-8.4137391303735383E-3</v>
      </c>
      <c r="J1114" s="241">
        <f t="shared" si="71"/>
        <v>-0.60471283390634045</v>
      </c>
      <c r="K1114" s="242">
        <f t="shared" si="69"/>
        <v>71.267355521925069</v>
      </c>
      <c r="L1114" s="241"/>
    </row>
    <row r="1115" spans="1:12" x14ac:dyDescent="0.2">
      <c r="A1115" t="s">
        <v>63</v>
      </c>
      <c r="B1115" t="s">
        <v>47</v>
      </c>
      <c r="C1115">
        <v>2011</v>
      </c>
      <c r="D1115" t="str">
        <f t="shared" si="68"/>
        <v>PRMale</v>
      </c>
      <c r="E1115">
        <v>72.199428675845894</v>
      </c>
      <c r="F1115" s="37">
        <f>VLOOKUP(_xlfn.CONCAT(D1115,0),'Appendix 4. 2020 IBGE LT'!$E$6:$M$1685,9,FALSE)</f>
        <v>74.828651812038473</v>
      </c>
      <c r="G1115" s="37">
        <f>VLOOKUP(_xlfn.CONCAT(D1115,0),'Appendix 3b. nax IBGE 2019'!$E$5:$M$1850,9,FALSE)</f>
        <v>74.565348309603465</v>
      </c>
      <c r="H1115" s="239">
        <f>INDEX(Summary!$N$5:$Y$88,MATCH(_xlfn.CONCAT(D1115,0),Summary!$N$5:$N$88,0),MATCH($H$3,Summary!$N$4:$Y$4,0))</f>
        <v>73.937974920761022</v>
      </c>
      <c r="I1115" s="240">
        <f t="shared" si="70"/>
        <v>-8.4137391303735383E-3</v>
      </c>
      <c r="J1115" s="241">
        <f t="shared" si="71"/>
        <v>-0.60746715824057795</v>
      </c>
      <c r="K1115" s="242">
        <f t="shared" si="69"/>
        <v>71.591961517605313</v>
      </c>
      <c r="L1115" s="241"/>
    </row>
    <row r="1116" spans="1:12" x14ac:dyDescent="0.2">
      <c r="A1116" t="s">
        <v>63</v>
      </c>
      <c r="B1116" t="s">
        <v>47</v>
      </c>
      <c r="C1116">
        <v>2012</v>
      </c>
      <c r="D1116" t="str">
        <f t="shared" si="68"/>
        <v>PRMale</v>
      </c>
      <c r="E1116">
        <v>72.519781159888396</v>
      </c>
      <c r="F1116" s="37">
        <f>VLOOKUP(_xlfn.CONCAT(D1116,0),'Appendix 4. 2020 IBGE LT'!$E$6:$M$1685,9,FALSE)</f>
        <v>74.828651812038473</v>
      </c>
      <c r="G1116" s="37">
        <f>VLOOKUP(_xlfn.CONCAT(D1116,0),'Appendix 3b. nax IBGE 2019'!$E$5:$M$1850,9,FALSE)</f>
        <v>74.565348309603465</v>
      </c>
      <c r="H1116" s="239">
        <f>INDEX(Summary!$N$5:$Y$88,MATCH(_xlfn.CONCAT(D1116,0),Summary!$N$5:$N$88,0),MATCH($H$3,Summary!$N$4:$Y$4,0))</f>
        <v>73.937974920761022</v>
      </c>
      <c r="I1116" s="240">
        <f t="shared" si="70"/>
        <v>-8.4137391303735383E-3</v>
      </c>
      <c r="J1116" s="241">
        <f t="shared" si="71"/>
        <v>-0.61016252047107866</v>
      </c>
      <c r="K1116" s="242">
        <f t="shared" si="69"/>
        <v>71.909618639417317</v>
      </c>
      <c r="L1116" s="241"/>
    </row>
    <row r="1117" spans="1:12" x14ac:dyDescent="0.2">
      <c r="A1117" t="s">
        <v>63</v>
      </c>
      <c r="B1117" t="s">
        <v>47</v>
      </c>
      <c r="C1117">
        <v>2013</v>
      </c>
      <c r="D1117" t="str">
        <f t="shared" si="68"/>
        <v>PRMale</v>
      </c>
      <c r="E1117">
        <v>72.833062362953697</v>
      </c>
      <c r="F1117" s="37">
        <f>VLOOKUP(_xlfn.CONCAT(D1117,0),'Appendix 4. 2020 IBGE LT'!$E$6:$M$1685,9,FALSE)</f>
        <v>74.828651812038473</v>
      </c>
      <c r="G1117" s="37">
        <f>VLOOKUP(_xlfn.CONCAT(D1117,0),'Appendix 3b. nax IBGE 2019'!$E$5:$M$1850,9,FALSE)</f>
        <v>74.565348309603465</v>
      </c>
      <c r="H1117" s="239">
        <f>INDEX(Summary!$N$5:$Y$88,MATCH(_xlfn.CONCAT(D1117,0),Summary!$N$5:$N$88,0),MATCH($H$3,Summary!$N$4:$Y$4,0))</f>
        <v>73.937974920761022</v>
      </c>
      <c r="I1117" s="240">
        <f t="shared" si="70"/>
        <v>-8.4137391303735383E-3</v>
      </c>
      <c r="J1117" s="241">
        <f t="shared" si="71"/>
        <v>-0.61279838678811971</v>
      </c>
      <c r="K1117" s="242">
        <f t="shared" si="69"/>
        <v>72.220263976165583</v>
      </c>
      <c r="L1117" s="241"/>
    </row>
    <row r="1118" spans="1:12" x14ac:dyDescent="0.2">
      <c r="A1118" t="s">
        <v>63</v>
      </c>
      <c r="B1118" t="s">
        <v>47</v>
      </c>
      <c r="C1118">
        <v>2014</v>
      </c>
      <c r="D1118" t="str">
        <f t="shared" si="68"/>
        <v>PRMale</v>
      </c>
      <c r="E1118">
        <v>73.141169653930703</v>
      </c>
      <c r="F1118" s="37">
        <f>VLOOKUP(_xlfn.CONCAT(D1118,0),'Appendix 4. 2020 IBGE LT'!$E$6:$M$1685,9,FALSE)</f>
        <v>74.828651812038473</v>
      </c>
      <c r="G1118" s="37">
        <f>VLOOKUP(_xlfn.CONCAT(D1118,0),'Appendix 3b. nax IBGE 2019'!$E$5:$M$1850,9,FALSE)</f>
        <v>74.565348309603465</v>
      </c>
      <c r="H1118" s="239">
        <f>INDEX(Summary!$N$5:$Y$88,MATCH(_xlfn.CONCAT(D1118,0),Summary!$N$5:$N$88,0),MATCH($H$3,Summary!$N$4:$Y$4,0))</f>
        <v>73.937974920761022</v>
      </c>
      <c r="I1118" s="240">
        <f t="shared" si="70"/>
        <v>-8.4137391303735383E-3</v>
      </c>
      <c r="J1118" s="241">
        <f t="shared" si="71"/>
        <v>-0.6153907211585663</v>
      </c>
      <c r="K1118" s="242">
        <f t="shared" si="69"/>
        <v>72.525778932772141</v>
      </c>
      <c r="L1118" s="241"/>
    </row>
    <row r="1119" spans="1:12" x14ac:dyDescent="0.2">
      <c r="A1119" t="s">
        <v>63</v>
      </c>
      <c r="B1119" t="s">
        <v>47</v>
      </c>
      <c r="C1119">
        <v>2015</v>
      </c>
      <c r="D1119" t="str">
        <f t="shared" si="68"/>
        <v>PRMale</v>
      </c>
      <c r="E1119">
        <v>73.440444491598896</v>
      </c>
      <c r="F1119" s="37">
        <f>VLOOKUP(_xlfn.CONCAT(D1119,0),'Appendix 4. 2020 IBGE LT'!$E$6:$M$1685,9,FALSE)</f>
        <v>74.828651812038473</v>
      </c>
      <c r="G1119" s="37">
        <f>VLOOKUP(_xlfn.CONCAT(D1119,0),'Appendix 3b. nax IBGE 2019'!$E$5:$M$1850,9,FALSE)</f>
        <v>74.565348309603465</v>
      </c>
      <c r="H1119" s="239">
        <f>INDEX(Summary!$N$5:$Y$88,MATCH(_xlfn.CONCAT(D1119,0),Summary!$N$5:$N$88,0),MATCH($H$3,Summary!$N$4:$Y$4,0))</f>
        <v>73.937974920761022</v>
      </c>
      <c r="I1119" s="240">
        <f t="shared" si="70"/>
        <v>-8.4137391303735383E-3</v>
      </c>
      <c r="J1119" s="241">
        <f t="shared" si="71"/>
        <v>-0.6179087415709914</v>
      </c>
      <c r="K1119" s="242">
        <f t="shared" si="69"/>
        <v>72.82253575002791</v>
      </c>
      <c r="L1119" s="241"/>
    </row>
    <row r="1120" spans="1:12" x14ac:dyDescent="0.2">
      <c r="A1120" t="s">
        <v>63</v>
      </c>
      <c r="B1120" t="s">
        <v>47</v>
      </c>
      <c r="C1120">
        <v>2016</v>
      </c>
      <c r="D1120" t="str">
        <f t="shared" si="68"/>
        <v>PRMale</v>
      </c>
      <c r="E1120">
        <v>73.7324863549957</v>
      </c>
      <c r="F1120" s="37">
        <f>VLOOKUP(_xlfn.CONCAT(D1120,0),'Appendix 4. 2020 IBGE LT'!$E$6:$M$1685,9,FALSE)</f>
        <v>74.828651812038473</v>
      </c>
      <c r="G1120" s="37">
        <f>VLOOKUP(_xlfn.CONCAT(D1120,0),'Appendix 3b. nax IBGE 2019'!$E$5:$M$1850,9,FALSE)</f>
        <v>74.565348309603465</v>
      </c>
      <c r="H1120" s="239">
        <f>INDEX(Summary!$N$5:$Y$88,MATCH(_xlfn.CONCAT(D1120,0),Summary!$N$5:$N$88,0),MATCH($H$3,Summary!$N$4:$Y$4,0))</f>
        <v>73.937974920761022</v>
      </c>
      <c r="I1120" s="240">
        <f t="shared" si="70"/>
        <v>-8.4137391303735383E-3</v>
      </c>
      <c r="J1120" s="241">
        <f t="shared" si="71"/>
        <v>-0.62036590562476035</v>
      </c>
      <c r="K1120" s="242">
        <f t="shared" si="69"/>
        <v>73.112120449370934</v>
      </c>
      <c r="L1120" s="241"/>
    </row>
    <row r="1121" spans="1:12" x14ac:dyDescent="0.2">
      <c r="A1121" t="s">
        <v>63</v>
      </c>
      <c r="B1121" t="s">
        <v>47</v>
      </c>
      <c r="C1121">
        <v>2017</v>
      </c>
      <c r="D1121" t="str">
        <f t="shared" si="68"/>
        <v>PRMale</v>
      </c>
      <c r="E1121">
        <v>74.0173025205778</v>
      </c>
      <c r="F1121" s="37">
        <f>VLOOKUP(_xlfn.CONCAT(D1121,0),'Appendix 4. 2020 IBGE LT'!$E$6:$M$1685,9,FALSE)</f>
        <v>74.828651812038473</v>
      </c>
      <c r="G1121" s="37">
        <f>VLOOKUP(_xlfn.CONCAT(D1121,0),'Appendix 3b. nax IBGE 2019'!$E$5:$M$1850,9,FALSE)</f>
        <v>74.565348309603465</v>
      </c>
      <c r="H1121" s="239">
        <f>INDEX(Summary!$N$5:$Y$88,MATCH(_xlfn.CONCAT(D1121,0),Summary!$N$5:$N$88,0),MATCH($H$3,Summary!$N$4:$Y$4,0))</f>
        <v>73.937974920761022</v>
      </c>
      <c r="I1121" s="240">
        <f t="shared" si="70"/>
        <v>-8.4137391303735383E-3</v>
      </c>
      <c r="J1121" s="241">
        <f t="shared" si="71"/>
        <v>-0.62276227454208133</v>
      </c>
      <c r="K1121" s="242">
        <f t="shared" si="69"/>
        <v>73.394540246035717</v>
      </c>
      <c r="L1121" s="241"/>
    </row>
    <row r="1122" spans="1:12" x14ac:dyDescent="0.2">
      <c r="A1122" t="s">
        <v>63</v>
      </c>
      <c r="B1122" t="s">
        <v>47</v>
      </c>
      <c r="C1122">
        <v>2018</v>
      </c>
      <c r="D1122" t="str">
        <f t="shared" si="68"/>
        <v>PRMale</v>
      </c>
      <c r="E1122">
        <v>74.294912694757798</v>
      </c>
      <c r="F1122" s="37">
        <f>VLOOKUP(_xlfn.CONCAT(D1122,0),'Appendix 4. 2020 IBGE LT'!$E$6:$M$1685,9,FALSE)</f>
        <v>74.828651812038473</v>
      </c>
      <c r="G1122" s="37">
        <f>VLOOKUP(_xlfn.CONCAT(D1122,0),'Appendix 3b. nax IBGE 2019'!$E$5:$M$1850,9,FALSE)</f>
        <v>74.565348309603465</v>
      </c>
      <c r="H1122" s="239">
        <f>INDEX(Summary!$N$5:$Y$88,MATCH(_xlfn.CONCAT(D1122,0),Summary!$N$5:$N$88,0),MATCH($H$3,Summary!$N$4:$Y$4,0))</f>
        <v>73.937974920761022</v>
      </c>
      <c r="I1122" s="240">
        <f t="shared" si="70"/>
        <v>-8.4137391303735383E-3</v>
      </c>
      <c r="J1122" s="241">
        <f t="shared" si="71"/>
        <v>-0.62509801412756938</v>
      </c>
      <c r="K1122" s="242">
        <f t="shared" si="69"/>
        <v>73.669814680630225</v>
      </c>
      <c r="L1122" s="241"/>
    </row>
    <row r="1123" spans="1:12" x14ac:dyDescent="0.2">
      <c r="A1123" t="s">
        <v>63</v>
      </c>
      <c r="B1123" t="s">
        <v>47</v>
      </c>
      <c r="C1123">
        <v>2019</v>
      </c>
      <c r="D1123" t="str">
        <f t="shared" si="68"/>
        <v>PRMale</v>
      </c>
      <c r="E1123">
        <v>74.565348309603394</v>
      </c>
      <c r="F1123" s="37">
        <f>VLOOKUP(_xlfn.CONCAT(D1123,0),'Appendix 4. 2020 IBGE LT'!$E$6:$M$1685,9,FALSE)</f>
        <v>74.828651812038473</v>
      </c>
      <c r="G1123" s="37">
        <f>VLOOKUP(_xlfn.CONCAT(D1123,0),'Appendix 3b. nax IBGE 2019'!$E$5:$M$1850,9,FALSE)</f>
        <v>74.565348309603465</v>
      </c>
      <c r="H1123" s="239">
        <f>INDEX(Summary!$N$5:$Y$88,MATCH(_xlfn.CONCAT(D1123,0),Summary!$N$5:$N$88,0),MATCH($H$3,Summary!$N$4:$Y$4,0))</f>
        <v>73.937974920761022</v>
      </c>
      <c r="I1123" s="240">
        <f t="shared" si="70"/>
        <v>-8.4137391303735383E-3</v>
      </c>
      <c r="J1123" s="241">
        <f t="shared" si="71"/>
        <v>-0.62737338884244243</v>
      </c>
      <c r="K1123" s="242">
        <f t="shared" si="69"/>
        <v>73.937974920760951</v>
      </c>
      <c r="L1123" s="241"/>
    </row>
    <row r="1124" spans="1:12" x14ac:dyDescent="0.2">
      <c r="A1124" t="s">
        <v>63</v>
      </c>
      <c r="B1124" t="s">
        <v>3</v>
      </c>
      <c r="C1124">
        <v>2000</v>
      </c>
      <c r="D1124" t="str">
        <f t="shared" si="68"/>
        <v>PRTotal</v>
      </c>
      <c r="E1124">
        <v>71.241478092866402</v>
      </c>
      <c r="F1124" s="37">
        <f>VLOOKUP(_xlfn.CONCAT(D1124,0),'Appendix 4. 2020 IBGE LT'!$E$6:$M$1685,9,FALSE)</f>
        <v>78.205361653333327</v>
      </c>
      <c r="G1124" s="37">
        <f>VLOOKUP(_xlfn.CONCAT(D1124,0),'Appendix 3b. nax IBGE 2019'!$E$5:$M$1850,9,FALSE)</f>
        <v>77.932925840084678</v>
      </c>
      <c r="H1124" s="239">
        <f>INDEX(Summary!$N$5:$Y$88,MATCH(_xlfn.CONCAT(D1124,0),Summary!$N$5:$N$88,0),MATCH($H$3,Summary!$N$4:$Y$4,0))</f>
        <v>77.244015732112942</v>
      </c>
      <c r="I1124" s="240">
        <f t="shared" si="70"/>
        <v>-8.8397824224558559E-3</v>
      </c>
      <c r="J1124" s="241">
        <f t="shared" si="71"/>
        <v>-0.62975916579509439</v>
      </c>
      <c r="K1124" s="242">
        <f t="shared" si="69"/>
        <v>70.611718927071308</v>
      </c>
      <c r="L1124" s="241"/>
    </row>
    <row r="1125" spans="1:12" x14ac:dyDescent="0.2">
      <c r="A1125" t="s">
        <v>63</v>
      </c>
      <c r="B1125" t="s">
        <v>3</v>
      </c>
      <c r="C1125">
        <v>2001</v>
      </c>
      <c r="D1125" t="str">
        <f t="shared" si="68"/>
        <v>PRTotal</v>
      </c>
      <c r="E1125">
        <v>71.665314413047</v>
      </c>
      <c r="F1125" s="37">
        <f>VLOOKUP(_xlfn.CONCAT(D1125,0),'Appendix 4. 2020 IBGE LT'!$E$6:$M$1685,9,FALSE)</f>
        <v>78.205361653333327</v>
      </c>
      <c r="G1125" s="37">
        <f>VLOOKUP(_xlfn.CONCAT(D1125,0),'Appendix 3b. nax IBGE 2019'!$E$5:$M$1850,9,FALSE)</f>
        <v>77.932925840084678</v>
      </c>
      <c r="H1125" s="239">
        <f>INDEX(Summary!$N$5:$Y$88,MATCH(_xlfn.CONCAT(D1125,0),Summary!$N$5:$N$88,0),MATCH($H$3,Summary!$N$4:$Y$4,0))</f>
        <v>77.244015732112942</v>
      </c>
      <c r="I1125" s="240">
        <f t="shared" si="70"/>
        <v>-8.8397824224558559E-3</v>
      </c>
      <c r="J1125" s="241">
        <f t="shared" si="71"/>
        <v>-0.63350578664822521</v>
      </c>
      <c r="K1125" s="242">
        <f t="shared" si="69"/>
        <v>71.031808626398771</v>
      </c>
      <c r="L1125" s="241"/>
    </row>
    <row r="1126" spans="1:12" x14ac:dyDescent="0.2">
      <c r="A1126" t="s">
        <v>63</v>
      </c>
      <c r="B1126" t="s">
        <v>3</v>
      </c>
      <c r="C1126">
        <v>2002</v>
      </c>
      <c r="D1126" t="str">
        <f t="shared" si="68"/>
        <v>PRTotal</v>
      </c>
      <c r="E1126">
        <v>72.0883178060527</v>
      </c>
      <c r="F1126" s="37">
        <f>VLOOKUP(_xlfn.CONCAT(D1126,0),'Appendix 4. 2020 IBGE LT'!$E$6:$M$1685,9,FALSE)</f>
        <v>78.205361653333327</v>
      </c>
      <c r="G1126" s="37">
        <f>VLOOKUP(_xlfn.CONCAT(D1126,0),'Appendix 3b. nax IBGE 2019'!$E$5:$M$1850,9,FALSE)</f>
        <v>77.932925840084678</v>
      </c>
      <c r="H1126" s="239">
        <f>INDEX(Summary!$N$5:$Y$88,MATCH(_xlfn.CONCAT(D1126,0),Summary!$N$5:$N$88,0),MATCH($H$3,Summary!$N$4:$Y$4,0))</f>
        <v>77.244015732112942</v>
      </c>
      <c r="I1126" s="240">
        <f t="shared" si="70"/>
        <v>-8.8397824224558559E-3</v>
      </c>
      <c r="J1126" s="241">
        <f t="shared" si="71"/>
        <v>-0.63724504460635611</v>
      </c>
      <c r="K1126" s="242">
        <f t="shared" si="69"/>
        <v>71.451072761446341</v>
      </c>
      <c r="L1126" s="241"/>
    </row>
    <row r="1127" spans="1:12" x14ac:dyDescent="0.2">
      <c r="A1127" t="s">
        <v>63</v>
      </c>
      <c r="B1127" t="s">
        <v>3</v>
      </c>
      <c r="C1127">
        <v>2003</v>
      </c>
      <c r="D1127" t="str">
        <f t="shared" si="68"/>
        <v>PRTotal</v>
      </c>
      <c r="E1127">
        <v>72.499199255309506</v>
      </c>
      <c r="F1127" s="37">
        <f>VLOOKUP(_xlfn.CONCAT(D1127,0),'Appendix 4. 2020 IBGE LT'!$E$6:$M$1685,9,FALSE)</f>
        <v>78.205361653333327</v>
      </c>
      <c r="G1127" s="37">
        <f>VLOOKUP(_xlfn.CONCAT(D1127,0),'Appendix 3b. nax IBGE 2019'!$E$5:$M$1850,9,FALSE)</f>
        <v>77.932925840084678</v>
      </c>
      <c r="H1127" s="239">
        <f>INDEX(Summary!$N$5:$Y$88,MATCH(_xlfn.CONCAT(D1127,0),Summary!$N$5:$N$88,0),MATCH($H$3,Summary!$N$4:$Y$4,0))</f>
        <v>77.244015732112942</v>
      </c>
      <c r="I1127" s="240">
        <f t="shared" si="70"/>
        <v>-8.8397824224558559E-3</v>
      </c>
      <c r="J1127" s="241">
        <f t="shared" si="71"/>
        <v>-0.64087714721920963</v>
      </c>
      <c r="K1127" s="242">
        <f t="shared" si="69"/>
        <v>71.858322108090292</v>
      </c>
      <c r="L1127" s="241"/>
    </row>
    <row r="1128" spans="1:12" x14ac:dyDescent="0.2">
      <c r="A1128" t="s">
        <v>63</v>
      </c>
      <c r="B1128" t="s">
        <v>3</v>
      </c>
      <c r="C1128">
        <v>2004</v>
      </c>
      <c r="D1128" t="str">
        <f t="shared" si="68"/>
        <v>PRTotal</v>
      </c>
      <c r="E1128">
        <v>72.903756591578997</v>
      </c>
      <c r="F1128" s="37">
        <f>VLOOKUP(_xlfn.CONCAT(D1128,0),'Appendix 4. 2020 IBGE LT'!$E$6:$M$1685,9,FALSE)</f>
        <v>78.205361653333327</v>
      </c>
      <c r="G1128" s="37">
        <f>VLOOKUP(_xlfn.CONCAT(D1128,0),'Appendix 3b. nax IBGE 2019'!$E$5:$M$1850,9,FALSE)</f>
        <v>77.932925840084678</v>
      </c>
      <c r="H1128" s="239">
        <f>INDEX(Summary!$N$5:$Y$88,MATCH(_xlfn.CONCAT(D1128,0),Summary!$N$5:$N$88,0),MATCH($H$3,Summary!$N$4:$Y$4,0))</f>
        <v>77.244015732112942</v>
      </c>
      <c r="I1128" s="240">
        <f t="shared" si="70"/>
        <v>-8.8397824224558559E-3</v>
      </c>
      <c r="J1128" s="241">
        <f t="shared" si="71"/>
        <v>-0.64445334604924021</v>
      </c>
      <c r="K1128" s="242">
        <f t="shared" si="69"/>
        <v>72.25930324552975</v>
      </c>
      <c r="L1128" s="241"/>
    </row>
    <row r="1129" spans="1:12" x14ac:dyDescent="0.2">
      <c r="A1129" t="s">
        <v>63</v>
      </c>
      <c r="B1129" t="s">
        <v>3</v>
      </c>
      <c r="C1129">
        <v>2005</v>
      </c>
      <c r="D1129" t="str">
        <f t="shared" si="68"/>
        <v>PRTotal</v>
      </c>
      <c r="E1129">
        <v>73.301601871981902</v>
      </c>
      <c r="F1129" s="37">
        <f>VLOOKUP(_xlfn.CONCAT(D1129,0),'Appendix 4. 2020 IBGE LT'!$E$6:$M$1685,9,FALSE)</f>
        <v>78.205361653333327</v>
      </c>
      <c r="G1129" s="37">
        <f>VLOOKUP(_xlfn.CONCAT(D1129,0),'Appendix 3b. nax IBGE 2019'!$E$5:$M$1850,9,FALSE)</f>
        <v>77.932925840084678</v>
      </c>
      <c r="H1129" s="239">
        <f>INDEX(Summary!$N$5:$Y$88,MATCH(_xlfn.CONCAT(D1129,0),Summary!$N$5:$N$88,0),MATCH($H$3,Summary!$N$4:$Y$4,0))</f>
        <v>77.244015732112942</v>
      </c>
      <c r="I1129" s="240">
        <f t="shared" si="70"/>
        <v>-8.8397824224558559E-3</v>
      </c>
      <c r="J1129" s="241">
        <f t="shared" si="71"/>
        <v>-0.64797021176580283</v>
      </c>
      <c r="K1129" s="242">
        <f t="shared" si="69"/>
        <v>72.653631660216092</v>
      </c>
      <c r="L1129" s="241"/>
    </row>
    <row r="1130" spans="1:12" x14ac:dyDescent="0.2">
      <c r="A1130" t="s">
        <v>63</v>
      </c>
      <c r="B1130" t="s">
        <v>3</v>
      </c>
      <c r="C1130">
        <v>2006</v>
      </c>
      <c r="D1130" t="str">
        <f t="shared" si="68"/>
        <v>PRTotal</v>
      </c>
      <c r="E1130">
        <v>73.686070031583498</v>
      </c>
      <c r="F1130" s="37">
        <f>VLOOKUP(_xlfn.CONCAT(D1130,0),'Appendix 4. 2020 IBGE LT'!$E$6:$M$1685,9,FALSE)</f>
        <v>78.205361653333327</v>
      </c>
      <c r="G1130" s="37">
        <f>VLOOKUP(_xlfn.CONCAT(D1130,0),'Appendix 3b. nax IBGE 2019'!$E$5:$M$1850,9,FALSE)</f>
        <v>77.932925840084678</v>
      </c>
      <c r="H1130" s="239">
        <f>INDEX(Summary!$N$5:$Y$88,MATCH(_xlfn.CONCAT(D1130,0),Summary!$N$5:$N$88,0),MATCH($H$3,Summary!$N$4:$Y$4,0))</f>
        <v>77.244015732112942</v>
      </c>
      <c r="I1130" s="240">
        <f t="shared" si="70"/>
        <v>-8.8397824224558559E-3</v>
      </c>
      <c r="J1130" s="241">
        <f t="shared" si="71"/>
        <v>-0.65136882664504303</v>
      </c>
      <c r="K1130" s="242">
        <f t="shared" si="69"/>
        <v>73.034701204938457</v>
      </c>
      <c r="L1130" s="241"/>
    </row>
    <row r="1131" spans="1:12" x14ac:dyDescent="0.2">
      <c r="A1131" t="s">
        <v>63</v>
      </c>
      <c r="B1131" t="s">
        <v>3</v>
      </c>
      <c r="C1131">
        <v>2007</v>
      </c>
      <c r="D1131" t="str">
        <f t="shared" si="68"/>
        <v>PRTotal</v>
      </c>
      <c r="E1131">
        <v>74.065726321279101</v>
      </c>
      <c r="F1131" s="37">
        <f>VLOOKUP(_xlfn.CONCAT(D1131,0),'Appendix 4. 2020 IBGE LT'!$E$6:$M$1685,9,FALSE)</f>
        <v>78.205361653333327</v>
      </c>
      <c r="G1131" s="37">
        <f>VLOOKUP(_xlfn.CONCAT(D1131,0),'Appendix 3b. nax IBGE 2019'!$E$5:$M$1850,9,FALSE)</f>
        <v>77.932925840084678</v>
      </c>
      <c r="H1131" s="239">
        <f>INDEX(Summary!$N$5:$Y$88,MATCH(_xlfn.CONCAT(D1131,0),Summary!$N$5:$N$88,0),MATCH($H$3,Summary!$N$4:$Y$4,0))</f>
        <v>77.244015732112942</v>
      </c>
      <c r="I1131" s="240">
        <f t="shared" si="70"/>
        <v>-8.8397824224558559E-3</v>
      </c>
      <c r="J1131" s="241">
        <f t="shared" si="71"/>
        <v>-0.65472490564126906</v>
      </c>
      <c r="K1131" s="242">
        <f t="shared" si="69"/>
        <v>73.411001415637827</v>
      </c>
      <c r="L1131" s="241"/>
    </row>
    <row r="1132" spans="1:12" x14ac:dyDescent="0.2">
      <c r="A1132" t="s">
        <v>63</v>
      </c>
      <c r="B1132" t="s">
        <v>3</v>
      </c>
      <c r="C1132">
        <v>2008</v>
      </c>
      <c r="D1132" t="str">
        <f t="shared" si="68"/>
        <v>PRTotal</v>
      </c>
      <c r="E1132">
        <v>74.430999440313201</v>
      </c>
      <c r="F1132" s="37">
        <f>VLOOKUP(_xlfn.CONCAT(D1132,0),'Appendix 4. 2020 IBGE LT'!$E$6:$M$1685,9,FALSE)</f>
        <v>78.205361653333327</v>
      </c>
      <c r="G1132" s="37">
        <f>VLOOKUP(_xlfn.CONCAT(D1132,0),'Appendix 3b. nax IBGE 2019'!$E$5:$M$1850,9,FALSE)</f>
        <v>77.932925840084678</v>
      </c>
      <c r="H1132" s="239">
        <f>INDEX(Summary!$N$5:$Y$88,MATCH(_xlfn.CONCAT(D1132,0),Summary!$N$5:$N$88,0),MATCH($H$3,Summary!$N$4:$Y$4,0))</f>
        <v>77.244015732112942</v>
      </c>
      <c r="I1132" s="240">
        <f t="shared" si="70"/>
        <v>-8.8397824224558559E-3</v>
      </c>
      <c r="J1132" s="241">
        <f t="shared" si="71"/>
        <v>-0.6579538405383023</v>
      </c>
      <c r="K1132" s="242">
        <f t="shared" si="69"/>
        <v>73.773045599774903</v>
      </c>
      <c r="L1132" s="241"/>
    </row>
    <row r="1133" spans="1:12" x14ac:dyDescent="0.2">
      <c r="A1133" t="s">
        <v>63</v>
      </c>
      <c r="B1133" t="s">
        <v>3</v>
      </c>
      <c r="C1133">
        <v>2009</v>
      </c>
      <c r="D1133" t="str">
        <f t="shared" si="68"/>
        <v>PRTotal</v>
      </c>
      <c r="E1133">
        <v>74.794828806604798</v>
      </c>
      <c r="F1133" s="37">
        <f>VLOOKUP(_xlfn.CONCAT(D1133,0),'Appendix 4. 2020 IBGE LT'!$E$6:$M$1685,9,FALSE)</f>
        <v>78.205361653333327</v>
      </c>
      <c r="G1133" s="37">
        <f>VLOOKUP(_xlfn.CONCAT(D1133,0),'Appendix 3b. nax IBGE 2019'!$E$5:$M$1850,9,FALSE)</f>
        <v>77.932925840084678</v>
      </c>
      <c r="H1133" s="239">
        <f>INDEX(Summary!$N$5:$Y$88,MATCH(_xlfn.CONCAT(D1133,0),Summary!$N$5:$N$88,0),MATCH($H$3,Summary!$N$4:$Y$4,0))</f>
        <v>77.244015732112942</v>
      </c>
      <c r="I1133" s="240">
        <f t="shared" si="70"/>
        <v>-8.8397824224558559E-3</v>
      </c>
      <c r="J1133" s="241">
        <f t="shared" si="71"/>
        <v>-0.66117001297522004</v>
      </c>
      <c r="K1133" s="242">
        <f t="shared" si="69"/>
        <v>74.133658793629579</v>
      </c>
      <c r="L1133" s="241"/>
    </row>
    <row r="1134" spans="1:12" x14ac:dyDescent="0.2">
      <c r="A1134" t="s">
        <v>63</v>
      </c>
      <c r="B1134" t="s">
        <v>3</v>
      </c>
      <c r="C1134">
        <v>2010</v>
      </c>
      <c r="D1134" t="str">
        <f t="shared" si="68"/>
        <v>PRTotal</v>
      </c>
      <c r="E1134">
        <v>75.152875610253105</v>
      </c>
      <c r="F1134" s="37">
        <f>VLOOKUP(_xlfn.CONCAT(D1134,0),'Appendix 4. 2020 IBGE LT'!$E$6:$M$1685,9,FALSE)</f>
        <v>78.205361653333327</v>
      </c>
      <c r="G1134" s="37">
        <f>VLOOKUP(_xlfn.CONCAT(D1134,0),'Appendix 3b. nax IBGE 2019'!$E$5:$M$1850,9,FALSE)</f>
        <v>77.932925840084678</v>
      </c>
      <c r="H1134" s="239">
        <f>INDEX(Summary!$N$5:$Y$88,MATCH(_xlfn.CONCAT(D1134,0),Summary!$N$5:$N$88,0),MATCH($H$3,Summary!$N$4:$Y$4,0))</f>
        <v>77.244015732112942</v>
      </c>
      <c r="I1134" s="240">
        <f t="shared" si="70"/>
        <v>-8.8397824224558559E-3</v>
      </c>
      <c r="J1134" s="241">
        <f t="shared" si="71"/>
        <v>-0.66433506881652682</v>
      </c>
      <c r="K1134" s="242">
        <f t="shared" si="69"/>
        <v>74.488540541436578</v>
      </c>
      <c r="L1134" s="241"/>
    </row>
    <row r="1135" spans="1:12" x14ac:dyDescent="0.2">
      <c r="A1135" t="s">
        <v>63</v>
      </c>
      <c r="B1135" t="s">
        <v>3</v>
      </c>
      <c r="C1135">
        <v>2011</v>
      </c>
      <c r="D1135" t="str">
        <f t="shared" si="68"/>
        <v>PRTotal</v>
      </c>
      <c r="E1135">
        <v>75.492384047983705</v>
      </c>
      <c r="F1135" s="37">
        <f>VLOOKUP(_xlfn.CONCAT(D1135,0),'Appendix 4. 2020 IBGE LT'!$E$6:$M$1685,9,FALSE)</f>
        <v>78.205361653333327</v>
      </c>
      <c r="G1135" s="37">
        <f>VLOOKUP(_xlfn.CONCAT(D1135,0),'Appendix 3b. nax IBGE 2019'!$E$5:$M$1850,9,FALSE)</f>
        <v>77.932925840084678</v>
      </c>
      <c r="H1135" s="239">
        <f>INDEX(Summary!$N$5:$Y$88,MATCH(_xlfn.CONCAT(D1135,0),Summary!$N$5:$N$88,0),MATCH($H$3,Summary!$N$4:$Y$4,0))</f>
        <v>77.244015732112942</v>
      </c>
      <c r="I1135" s="240">
        <f t="shared" si="70"/>
        <v>-8.8397824224558559E-3</v>
      </c>
      <c r="J1135" s="241">
        <f t="shared" si="71"/>
        <v>-0.66733624953665316</v>
      </c>
      <c r="K1135" s="242">
        <f t="shared" si="69"/>
        <v>74.825047798447059</v>
      </c>
      <c r="L1135" s="241"/>
    </row>
    <row r="1136" spans="1:12" x14ac:dyDescent="0.2">
      <c r="A1136" t="s">
        <v>63</v>
      </c>
      <c r="B1136" t="s">
        <v>3</v>
      </c>
      <c r="C1136">
        <v>2012</v>
      </c>
      <c r="D1136" t="str">
        <f t="shared" si="68"/>
        <v>PRTotal</v>
      </c>
      <c r="E1136">
        <v>75.823510590823602</v>
      </c>
      <c r="F1136" s="37">
        <f>VLOOKUP(_xlfn.CONCAT(D1136,0),'Appendix 4. 2020 IBGE LT'!$E$6:$M$1685,9,FALSE)</f>
        <v>78.205361653333327</v>
      </c>
      <c r="G1136" s="37">
        <f>VLOOKUP(_xlfn.CONCAT(D1136,0),'Appendix 3b. nax IBGE 2019'!$E$5:$M$1850,9,FALSE)</f>
        <v>77.932925840084678</v>
      </c>
      <c r="H1136" s="239">
        <f>INDEX(Summary!$N$5:$Y$88,MATCH(_xlfn.CONCAT(D1136,0),Summary!$N$5:$N$88,0),MATCH($H$3,Summary!$N$4:$Y$4,0))</f>
        <v>77.244015732112942</v>
      </c>
      <c r="I1136" s="240">
        <f t="shared" si="70"/>
        <v>-8.8397824224558559E-3</v>
      </c>
      <c r="J1136" s="241">
        <f t="shared" si="71"/>
        <v>-0.67026333612965794</v>
      </c>
      <c r="K1136" s="242">
        <f t="shared" si="69"/>
        <v>75.153247254693937</v>
      </c>
      <c r="L1136" s="241"/>
    </row>
    <row r="1137" spans="1:12" x14ac:dyDescent="0.2">
      <c r="A1137" t="s">
        <v>63</v>
      </c>
      <c r="B1137" t="s">
        <v>3</v>
      </c>
      <c r="C1137">
        <v>2013</v>
      </c>
      <c r="D1137" t="str">
        <f t="shared" si="68"/>
        <v>PRTotal</v>
      </c>
      <c r="E1137">
        <v>76.1518431573149</v>
      </c>
      <c r="F1137" s="37">
        <f>VLOOKUP(_xlfn.CONCAT(D1137,0),'Appendix 4. 2020 IBGE LT'!$E$6:$M$1685,9,FALSE)</f>
        <v>78.205361653333327</v>
      </c>
      <c r="G1137" s="37">
        <f>VLOOKUP(_xlfn.CONCAT(D1137,0),'Appendix 3b. nax IBGE 2019'!$E$5:$M$1850,9,FALSE)</f>
        <v>77.932925840084678</v>
      </c>
      <c r="H1137" s="239">
        <f>INDEX(Summary!$N$5:$Y$88,MATCH(_xlfn.CONCAT(D1137,0),Summary!$N$5:$N$88,0),MATCH($H$3,Summary!$N$4:$Y$4,0))</f>
        <v>77.244015732112942</v>
      </c>
      <c r="I1137" s="240">
        <f t="shared" si="70"/>
        <v>-8.8397824224558559E-3</v>
      </c>
      <c r="J1137" s="241">
        <f t="shared" si="71"/>
        <v>-0.67316572457964752</v>
      </c>
      <c r="K1137" s="242">
        <f t="shared" si="69"/>
        <v>75.478677432735253</v>
      </c>
      <c r="L1137" s="241"/>
    </row>
    <row r="1138" spans="1:12" x14ac:dyDescent="0.2">
      <c r="A1138" t="s">
        <v>63</v>
      </c>
      <c r="B1138" t="s">
        <v>3</v>
      </c>
      <c r="C1138">
        <v>2014</v>
      </c>
      <c r="D1138" t="str">
        <f t="shared" si="68"/>
        <v>PRTotal</v>
      </c>
      <c r="E1138">
        <v>76.468617838803297</v>
      </c>
      <c r="F1138" s="37">
        <f>VLOOKUP(_xlfn.CONCAT(D1138,0),'Appendix 4. 2020 IBGE LT'!$E$6:$M$1685,9,FALSE)</f>
        <v>78.205361653333327</v>
      </c>
      <c r="G1138" s="37">
        <f>VLOOKUP(_xlfn.CONCAT(D1138,0),'Appendix 3b. nax IBGE 2019'!$E$5:$M$1850,9,FALSE)</f>
        <v>77.932925840084678</v>
      </c>
      <c r="H1138" s="239">
        <f>INDEX(Summary!$N$5:$Y$88,MATCH(_xlfn.CONCAT(D1138,0),Summary!$N$5:$N$88,0),MATCH($H$3,Summary!$N$4:$Y$4,0))</f>
        <v>77.244015732112942</v>
      </c>
      <c r="I1138" s="240">
        <f t="shared" si="70"/>
        <v>-8.8397824224558559E-3</v>
      </c>
      <c r="J1138" s="241">
        <f t="shared" si="71"/>
        <v>-0.67596594384094766</v>
      </c>
      <c r="K1138" s="242">
        <f t="shared" si="69"/>
        <v>75.792651894962347</v>
      </c>
      <c r="L1138" s="241"/>
    </row>
    <row r="1139" spans="1:12" x14ac:dyDescent="0.2">
      <c r="A1139" t="s">
        <v>63</v>
      </c>
      <c r="B1139" t="s">
        <v>3</v>
      </c>
      <c r="C1139">
        <v>2015</v>
      </c>
      <c r="D1139" t="str">
        <f t="shared" si="68"/>
        <v>PRTotal</v>
      </c>
      <c r="E1139">
        <v>76.779249120228499</v>
      </c>
      <c r="F1139" s="37">
        <f>VLOOKUP(_xlfn.CONCAT(D1139,0),'Appendix 4. 2020 IBGE LT'!$E$6:$M$1685,9,FALSE)</f>
        <v>78.205361653333327</v>
      </c>
      <c r="G1139" s="37">
        <f>VLOOKUP(_xlfn.CONCAT(D1139,0),'Appendix 3b. nax IBGE 2019'!$E$5:$M$1850,9,FALSE)</f>
        <v>77.932925840084678</v>
      </c>
      <c r="H1139" s="239">
        <f>INDEX(Summary!$N$5:$Y$88,MATCH(_xlfn.CONCAT(D1139,0),Summary!$N$5:$N$88,0),MATCH($H$3,Summary!$N$4:$Y$4,0))</f>
        <v>77.244015732112942</v>
      </c>
      <c r="I1139" s="240">
        <f t="shared" si="70"/>
        <v>-8.8397824224558559E-3</v>
      </c>
      <c r="J1139" s="241">
        <f t="shared" si="71"/>
        <v>-0.67871185678235513</v>
      </c>
      <c r="K1139" s="242">
        <f t="shared" si="69"/>
        <v>76.100537263446142</v>
      </c>
      <c r="L1139" s="241"/>
    </row>
    <row r="1140" spans="1:12" x14ac:dyDescent="0.2">
      <c r="A1140" t="s">
        <v>63</v>
      </c>
      <c r="B1140" t="s">
        <v>3</v>
      </c>
      <c r="C1140">
        <v>2016</v>
      </c>
      <c r="D1140" t="str">
        <f t="shared" si="68"/>
        <v>PRTotal</v>
      </c>
      <c r="E1140">
        <v>77.082745506718396</v>
      </c>
      <c r="F1140" s="37">
        <f>VLOOKUP(_xlfn.CONCAT(D1140,0),'Appendix 4. 2020 IBGE LT'!$E$6:$M$1685,9,FALSE)</f>
        <v>78.205361653333327</v>
      </c>
      <c r="G1140" s="37">
        <f>VLOOKUP(_xlfn.CONCAT(D1140,0),'Appendix 3b. nax IBGE 2019'!$E$5:$M$1850,9,FALSE)</f>
        <v>77.932925840084678</v>
      </c>
      <c r="H1140" s="239">
        <f>INDEX(Summary!$N$5:$Y$88,MATCH(_xlfn.CONCAT(D1140,0),Summary!$N$5:$N$88,0),MATCH($H$3,Summary!$N$4:$Y$4,0))</f>
        <v>77.244015732112942</v>
      </c>
      <c r="I1140" s="240">
        <f t="shared" si="70"/>
        <v>-8.8397824224558559E-3</v>
      </c>
      <c r="J1140" s="241">
        <f t="shared" si="71"/>
        <v>-0.68139469880492742</v>
      </c>
      <c r="K1140" s="242">
        <f t="shared" si="69"/>
        <v>76.401350807913474</v>
      </c>
      <c r="L1140" s="241"/>
    </row>
    <row r="1141" spans="1:12" x14ac:dyDescent="0.2">
      <c r="A1141" t="s">
        <v>63</v>
      </c>
      <c r="B1141" t="s">
        <v>3</v>
      </c>
      <c r="C1141">
        <v>2017</v>
      </c>
      <c r="D1141" t="str">
        <f t="shared" si="68"/>
        <v>PRTotal</v>
      </c>
      <c r="E1141">
        <v>77.375288061780495</v>
      </c>
      <c r="F1141" s="37">
        <f>VLOOKUP(_xlfn.CONCAT(D1141,0),'Appendix 4. 2020 IBGE LT'!$E$6:$M$1685,9,FALSE)</f>
        <v>78.205361653333327</v>
      </c>
      <c r="G1141" s="37">
        <f>VLOOKUP(_xlfn.CONCAT(D1141,0),'Appendix 3b. nax IBGE 2019'!$E$5:$M$1850,9,FALSE)</f>
        <v>77.932925840084678</v>
      </c>
      <c r="H1141" s="239">
        <f>INDEX(Summary!$N$5:$Y$88,MATCH(_xlfn.CONCAT(D1141,0),Summary!$N$5:$N$88,0),MATCH($H$3,Summary!$N$4:$Y$4,0))</f>
        <v>77.244015732112942</v>
      </c>
      <c r="I1141" s="240">
        <f t="shared" si="70"/>
        <v>-8.8397824224558559E-3</v>
      </c>
      <c r="J1141" s="241">
        <f t="shared" si="71"/>
        <v>-0.6839807113409857</v>
      </c>
      <c r="K1141" s="242">
        <f t="shared" si="69"/>
        <v>76.691307350439516</v>
      </c>
      <c r="L1141" s="241"/>
    </row>
    <row r="1142" spans="1:12" x14ac:dyDescent="0.2">
      <c r="A1142" t="s">
        <v>63</v>
      </c>
      <c r="B1142" t="s">
        <v>3</v>
      </c>
      <c r="C1142">
        <v>2018</v>
      </c>
      <c r="D1142" t="str">
        <f t="shared" si="68"/>
        <v>PRTotal</v>
      </c>
      <c r="E1142">
        <v>77.660860471397001</v>
      </c>
      <c r="F1142" s="37">
        <f>VLOOKUP(_xlfn.CONCAT(D1142,0),'Appendix 4. 2020 IBGE LT'!$E$6:$M$1685,9,FALSE)</f>
        <v>78.205361653333327</v>
      </c>
      <c r="G1142" s="37">
        <f>VLOOKUP(_xlfn.CONCAT(D1142,0),'Appendix 3b. nax IBGE 2019'!$E$5:$M$1850,9,FALSE)</f>
        <v>77.932925840084678</v>
      </c>
      <c r="H1142" s="239">
        <f>INDEX(Summary!$N$5:$Y$88,MATCH(_xlfn.CONCAT(D1142,0),Summary!$N$5:$N$88,0),MATCH($H$3,Summary!$N$4:$Y$4,0))</f>
        <v>77.244015732112942</v>
      </c>
      <c r="I1142" s="240">
        <f t="shared" si="70"/>
        <v>-8.8397824224558559E-3</v>
      </c>
      <c r="J1142" s="241">
        <f t="shared" si="71"/>
        <v>-0.68650510930785202</v>
      </c>
      <c r="K1142" s="242">
        <f t="shared" si="69"/>
        <v>76.974355362089142</v>
      </c>
      <c r="L1142" s="241"/>
    </row>
    <row r="1143" spans="1:12" x14ac:dyDescent="0.2">
      <c r="A1143" t="s">
        <v>63</v>
      </c>
      <c r="B1143" t="s">
        <v>3</v>
      </c>
      <c r="C1143">
        <v>2019</v>
      </c>
      <c r="D1143" t="str">
        <f t="shared" si="68"/>
        <v>PRTotal</v>
      </c>
      <c r="E1143">
        <v>77.932925840084593</v>
      </c>
      <c r="F1143" s="37">
        <f>VLOOKUP(_xlfn.CONCAT(D1143,0),'Appendix 4. 2020 IBGE LT'!$E$6:$M$1685,9,FALSE)</f>
        <v>78.205361653333327</v>
      </c>
      <c r="G1143" s="37">
        <f>VLOOKUP(_xlfn.CONCAT(D1143,0),'Appendix 3b. nax IBGE 2019'!$E$5:$M$1850,9,FALSE)</f>
        <v>77.932925840084678</v>
      </c>
      <c r="H1143" s="239">
        <f>INDEX(Summary!$N$5:$Y$88,MATCH(_xlfn.CONCAT(D1143,0),Summary!$N$5:$N$88,0),MATCH($H$3,Summary!$N$4:$Y$4,0))</f>
        <v>77.244015732112942</v>
      </c>
      <c r="I1143" s="240">
        <f t="shared" si="70"/>
        <v>-8.8397824224558559E-3</v>
      </c>
      <c r="J1143" s="241">
        <f t="shared" si="71"/>
        <v>-0.68891010797173557</v>
      </c>
      <c r="K1143" s="242">
        <f t="shared" si="69"/>
        <v>77.244015732112857</v>
      </c>
      <c r="L1143" s="241"/>
    </row>
    <row r="1144" spans="1:12" x14ac:dyDescent="0.2">
      <c r="A1144" t="s">
        <v>61</v>
      </c>
      <c r="B1144" t="s">
        <v>48</v>
      </c>
      <c r="C1144">
        <v>2000</v>
      </c>
      <c r="D1144" t="str">
        <f t="shared" si="68"/>
        <v>RJFemale</v>
      </c>
      <c r="E1144">
        <v>74.807820349936605</v>
      </c>
      <c r="F1144" s="37">
        <f>VLOOKUP(_xlfn.CONCAT(D1144,0),'Appendix 4. 2020 IBGE LT'!$E$6:$M$1685,9,FALSE)</f>
        <v>80.387410259546684</v>
      </c>
      <c r="G1144" s="37">
        <f>VLOOKUP(_xlfn.CONCAT(D1144,0),'Appendix 3b. nax IBGE 2019'!$E$5:$M$1850,9,FALSE)</f>
        <v>80.174922496543672</v>
      </c>
      <c r="H1144" s="239">
        <f>INDEX(Summary!$N$5:$Y$88,MATCH(_xlfn.CONCAT(D1144,0),Summary!$N$5:$N$88,0),MATCH($H$3,Summary!$N$4:$Y$4,0))</f>
        <v>78.569640264949157</v>
      </c>
      <c r="I1144" s="240">
        <f t="shared" si="70"/>
        <v>-2.002224862348596E-2</v>
      </c>
      <c r="J1144" s="241">
        <f t="shared" si="71"/>
        <v>-1.4978207780275032</v>
      </c>
      <c r="K1144" s="242">
        <f t="shared" si="69"/>
        <v>73.309999571909103</v>
      </c>
      <c r="L1144" s="241"/>
    </row>
    <row r="1145" spans="1:12" x14ac:dyDescent="0.2">
      <c r="A1145" t="s">
        <v>61</v>
      </c>
      <c r="B1145" t="s">
        <v>48</v>
      </c>
      <c r="C1145">
        <v>2001</v>
      </c>
      <c r="D1145" t="str">
        <f t="shared" si="68"/>
        <v>RJFemale</v>
      </c>
      <c r="E1145">
        <v>75.155668272587903</v>
      </c>
      <c r="F1145" s="37">
        <f>VLOOKUP(_xlfn.CONCAT(D1145,0),'Appendix 4. 2020 IBGE LT'!$E$6:$M$1685,9,FALSE)</f>
        <v>80.387410259546684</v>
      </c>
      <c r="G1145" s="37">
        <f>VLOOKUP(_xlfn.CONCAT(D1145,0),'Appendix 3b. nax IBGE 2019'!$E$5:$M$1850,9,FALSE)</f>
        <v>80.174922496543672</v>
      </c>
      <c r="H1145" s="239">
        <f>INDEX(Summary!$N$5:$Y$88,MATCH(_xlfn.CONCAT(D1145,0),Summary!$N$5:$N$88,0),MATCH($H$3,Summary!$N$4:$Y$4,0))</f>
        <v>78.569640264949157</v>
      </c>
      <c r="I1145" s="240">
        <f t="shared" si="70"/>
        <v>-2.002224862348596E-2</v>
      </c>
      <c r="J1145" s="241">
        <f t="shared" si="71"/>
        <v>-1.5047854756179906</v>
      </c>
      <c r="K1145" s="242">
        <f t="shared" si="69"/>
        <v>73.65088279696991</v>
      </c>
      <c r="L1145" s="241"/>
    </row>
    <row r="1146" spans="1:12" x14ac:dyDescent="0.2">
      <c r="A1146" t="s">
        <v>61</v>
      </c>
      <c r="B1146" t="s">
        <v>48</v>
      </c>
      <c r="C1146">
        <v>2002</v>
      </c>
      <c r="D1146" t="str">
        <f t="shared" si="68"/>
        <v>RJFemale</v>
      </c>
      <c r="E1146">
        <v>75.4963129594517</v>
      </c>
      <c r="F1146" s="37">
        <f>VLOOKUP(_xlfn.CONCAT(D1146,0),'Appendix 4. 2020 IBGE LT'!$E$6:$M$1685,9,FALSE)</f>
        <v>80.387410259546684</v>
      </c>
      <c r="G1146" s="37">
        <f>VLOOKUP(_xlfn.CONCAT(D1146,0),'Appendix 3b. nax IBGE 2019'!$E$5:$M$1850,9,FALSE)</f>
        <v>80.174922496543672</v>
      </c>
      <c r="H1146" s="239">
        <f>INDEX(Summary!$N$5:$Y$88,MATCH(_xlfn.CONCAT(D1146,0),Summary!$N$5:$N$88,0),MATCH($H$3,Summary!$N$4:$Y$4,0))</f>
        <v>78.569640264949157</v>
      </c>
      <c r="I1146" s="240">
        <f t="shared" si="70"/>
        <v>-2.002224862348596E-2</v>
      </c>
      <c r="J1146" s="241">
        <f t="shared" si="71"/>
        <v>-1.511605948230647</v>
      </c>
      <c r="K1146" s="242">
        <f t="shared" si="69"/>
        <v>73.984707011221047</v>
      </c>
      <c r="L1146" s="241"/>
    </row>
    <row r="1147" spans="1:12" x14ac:dyDescent="0.2">
      <c r="A1147" t="s">
        <v>61</v>
      </c>
      <c r="B1147" t="s">
        <v>48</v>
      </c>
      <c r="C1147">
        <v>2003</v>
      </c>
      <c r="D1147" t="str">
        <f t="shared" si="68"/>
        <v>RJFemale</v>
      </c>
      <c r="E1147">
        <v>75.829698652178493</v>
      </c>
      <c r="F1147" s="37">
        <f>VLOOKUP(_xlfn.CONCAT(D1147,0),'Appendix 4. 2020 IBGE LT'!$E$6:$M$1685,9,FALSE)</f>
        <v>80.387410259546684</v>
      </c>
      <c r="G1147" s="37">
        <f>VLOOKUP(_xlfn.CONCAT(D1147,0),'Appendix 3b. nax IBGE 2019'!$E$5:$M$1850,9,FALSE)</f>
        <v>80.174922496543672</v>
      </c>
      <c r="H1147" s="239">
        <f>INDEX(Summary!$N$5:$Y$88,MATCH(_xlfn.CONCAT(D1147,0),Summary!$N$5:$N$88,0),MATCH($H$3,Summary!$N$4:$Y$4,0))</f>
        <v>78.569640264949157</v>
      </c>
      <c r="I1147" s="240">
        <f t="shared" si="70"/>
        <v>-2.002224862348596E-2</v>
      </c>
      <c r="J1147" s="241">
        <f t="shared" si="71"/>
        <v>-1.518281079457936</v>
      </c>
      <c r="K1147" s="242">
        <f t="shared" si="69"/>
        <v>74.311417572720558</v>
      </c>
      <c r="L1147" s="241"/>
    </row>
    <row r="1148" spans="1:12" x14ac:dyDescent="0.2">
      <c r="A1148" t="s">
        <v>61</v>
      </c>
      <c r="B1148" t="s">
        <v>48</v>
      </c>
      <c r="C1148">
        <v>2004</v>
      </c>
      <c r="D1148" t="str">
        <f t="shared" si="68"/>
        <v>RJFemale</v>
      </c>
      <c r="E1148">
        <v>76.155783816182307</v>
      </c>
      <c r="F1148" s="37">
        <f>VLOOKUP(_xlfn.CONCAT(D1148,0),'Appendix 4. 2020 IBGE LT'!$E$6:$M$1685,9,FALSE)</f>
        <v>80.387410259546684</v>
      </c>
      <c r="G1148" s="37">
        <f>VLOOKUP(_xlfn.CONCAT(D1148,0),'Appendix 3b. nax IBGE 2019'!$E$5:$M$1850,9,FALSE)</f>
        <v>80.174922496543672</v>
      </c>
      <c r="H1148" s="239">
        <f>INDEX(Summary!$N$5:$Y$88,MATCH(_xlfn.CONCAT(D1148,0),Summary!$N$5:$N$88,0),MATCH($H$3,Summary!$N$4:$Y$4,0))</f>
        <v>78.569640264949157</v>
      </c>
      <c r="I1148" s="240">
        <f t="shared" si="70"/>
        <v>-2.002224862348596E-2</v>
      </c>
      <c r="J1148" s="241">
        <f t="shared" si="71"/>
        <v>-1.5248100376840505</v>
      </c>
      <c r="K1148" s="242">
        <f t="shared" si="69"/>
        <v>74.630973778498259</v>
      </c>
      <c r="L1148" s="241"/>
    </row>
    <row r="1149" spans="1:12" x14ac:dyDescent="0.2">
      <c r="A1149" t="s">
        <v>61</v>
      </c>
      <c r="B1149" t="s">
        <v>48</v>
      </c>
      <c r="C1149">
        <v>2005</v>
      </c>
      <c r="D1149" t="str">
        <f t="shared" si="68"/>
        <v>RJFemale</v>
      </c>
      <c r="E1149">
        <v>76.474540589842604</v>
      </c>
      <c r="F1149" s="37">
        <f>VLOOKUP(_xlfn.CONCAT(D1149,0),'Appendix 4. 2020 IBGE LT'!$E$6:$M$1685,9,FALSE)</f>
        <v>80.387410259546684</v>
      </c>
      <c r="G1149" s="37">
        <f>VLOOKUP(_xlfn.CONCAT(D1149,0),'Appendix 3b. nax IBGE 2019'!$E$5:$M$1850,9,FALSE)</f>
        <v>80.174922496543672</v>
      </c>
      <c r="H1149" s="239">
        <f>INDEX(Summary!$N$5:$Y$88,MATCH(_xlfn.CONCAT(D1149,0),Summary!$N$5:$N$88,0),MATCH($H$3,Summary!$N$4:$Y$4,0))</f>
        <v>78.569640264949157</v>
      </c>
      <c r="I1149" s="240">
        <f t="shared" si="70"/>
        <v>-2.002224862348596E-2</v>
      </c>
      <c r="J1149" s="241">
        <f t="shared" si="71"/>
        <v>-1.5311922650566974</v>
      </c>
      <c r="K1149" s="242">
        <f t="shared" si="69"/>
        <v>74.943348324785902</v>
      </c>
      <c r="L1149" s="241"/>
    </row>
    <row r="1150" spans="1:12" x14ac:dyDescent="0.2">
      <c r="A1150" t="s">
        <v>61</v>
      </c>
      <c r="B1150" t="s">
        <v>48</v>
      </c>
      <c r="C1150">
        <v>2006</v>
      </c>
      <c r="D1150" t="str">
        <f t="shared" si="68"/>
        <v>RJFemale</v>
      </c>
      <c r="E1150">
        <v>76.785954220406694</v>
      </c>
      <c r="F1150" s="37">
        <f>VLOOKUP(_xlfn.CONCAT(D1150,0),'Appendix 4. 2020 IBGE LT'!$E$6:$M$1685,9,FALSE)</f>
        <v>80.387410259546684</v>
      </c>
      <c r="G1150" s="37">
        <f>VLOOKUP(_xlfn.CONCAT(D1150,0),'Appendix 3b. nax IBGE 2019'!$E$5:$M$1850,9,FALSE)</f>
        <v>80.174922496543672</v>
      </c>
      <c r="H1150" s="239">
        <f>INDEX(Summary!$N$5:$Y$88,MATCH(_xlfn.CONCAT(D1150,0),Summary!$N$5:$N$88,0),MATCH($H$3,Summary!$N$4:$Y$4,0))</f>
        <v>78.569640264949157</v>
      </c>
      <c r="I1150" s="240">
        <f t="shared" si="70"/>
        <v>-2.002224862348596E-2</v>
      </c>
      <c r="J1150" s="241">
        <f t="shared" si="71"/>
        <v>-1.537427466192594</v>
      </c>
      <c r="K1150" s="242">
        <f t="shared" si="69"/>
        <v>75.248526754214097</v>
      </c>
      <c r="L1150" s="241"/>
    </row>
    <row r="1151" spans="1:12" x14ac:dyDescent="0.2">
      <c r="A1151" t="s">
        <v>61</v>
      </c>
      <c r="B1151" t="s">
        <v>48</v>
      </c>
      <c r="C1151">
        <v>2007</v>
      </c>
      <c r="D1151" t="str">
        <f t="shared" si="68"/>
        <v>RJFemale</v>
      </c>
      <c r="E1151">
        <v>77.090022490971904</v>
      </c>
      <c r="F1151" s="37">
        <f>VLOOKUP(_xlfn.CONCAT(D1151,0),'Appendix 4. 2020 IBGE LT'!$E$6:$M$1685,9,FALSE)</f>
        <v>80.387410259546684</v>
      </c>
      <c r="G1151" s="37">
        <f>VLOOKUP(_xlfn.CONCAT(D1151,0),'Appendix 3b. nax IBGE 2019'!$E$5:$M$1850,9,FALSE)</f>
        <v>80.174922496543672</v>
      </c>
      <c r="H1151" s="239">
        <f>INDEX(Summary!$N$5:$Y$88,MATCH(_xlfn.CONCAT(D1151,0),Summary!$N$5:$N$88,0),MATCH($H$3,Summary!$N$4:$Y$4,0))</f>
        <v>78.569640264949157</v>
      </c>
      <c r="I1151" s="240">
        <f t="shared" si="70"/>
        <v>-2.002224862348596E-2</v>
      </c>
      <c r="J1151" s="241">
        <f t="shared" si="71"/>
        <v>-1.5435155967043639</v>
      </c>
      <c r="K1151" s="242">
        <f t="shared" si="69"/>
        <v>75.546506894267537</v>
      </c>
      <c r="L1151" s="241"/>
    </row>
    <row r="1152" spans="1:12" x14ac:dyDescent="0.2">
      <c r="A1152" t="s">
        <v>61</v>
      </c>
      <c r="B1152" t="s">
        <v>48</v>
      </c>
      <c r="C1152">
        <v>2008</v>
      </c>
      <c r="D1152" t="str">
        <f t="shared" si="68"/>
        <v>RJFemale</v>
      </c>
      <c r="E1152">
        <v>77.386755142146399</v>
      </c>
      <c r="F1152" s="37">
        <f>VLOOKUP(_xlfn.CONCAT(D1152,0),'Appendix 4. 2020 IBGE LT'!$E$6:$M$1685,9,FALSE)</f>
        <v>80.387410259546684</v>
      </c>
      <c r="G1152" s="37">
        <f>VLOOKUP(_xlfn.CONCAT(D1152,0),'Appendix 3b. nax IBGE 2019'!$E$5:$M$1850,9,FALSE)</f>
        <v>80.174922496543672</v>
      </c>
      <c r="H1152" s="239">
        <f>INDEX(Summary!$N$5:$Y$88,MATCH(_xlfn.CONCAT(D1152,0),Summary!$N$5:$N$88,0),MATCH($H$3,Summary!$N$4:$Y$4,0))</f>
        <v>78.569640264949157</v>
      </c>
      <c r="I1152" s="240">
        <f t="shared" si="70"/>
        <v>-2.002224862348596E-2</v>
      </c>
      <c r="J1152" s="241">
        <f t="shared" si="71"/>
        <v>-1.5494568516208858</v>
      </c>
      <c r="K1152" s="242">
        <f t="shared" si="69"/>
        <v>75.83729829052551</v>
      </c>
      <c r="L1152" s="241"/>
    </row>
    <row r="1153" spans="1:12" x14ac:dyDescent="0.2">
      <c r="A1153" t="s">
        <v>61</v>
      </c>
      <c r="B1153" t="s">
        <v>48</v>
      </c>
      <c r="C1153">
        <v>2009</v>
      </c>
      <c r="D1153" t="str">
        <f t="shared" si="68"/>
        <v>RJFemale</v>
      </c>
      <c r="E1153">
        <v>77.676173291221602</v>
      </c>
      <c r="F1153" s="37">
        <f>VLOOKUP(_xlfn.CONCAT(D1153,0),'Appendix 4. 2020 IBGE LT'!$E$6:$M$1685,9,FALSE)</f>
        <v>80.387410259546684</v>
      </c>
      <c r="G1153" s="37">
        <f>VLOOKUP(_xlfn.CONCAT(D1153,0),'Appendix 3b. nax IBGE 2019'!$E$5:$M$1850,9,FALSE)</f>
        <v>80.174922496543672</v>
      </c>
      <c r="H1153" s="239">
        <f>INDEX(Summary!$N$5:$Y$88,MATCH(_xlfn.CONCAT(D1153,0),Summary!$N$5:$N$88,0),MATCH($H$3,Summary!$N$4:$Y$4,0))</f>
        <v>78.569640264949157</v>
      </c>
      <c r="I1153" s="240">
        <f t="shared" si="70"/>
        <v>-2.002224862348596E-2</v>
      </c>
      <c r="J1153" s="241">
        <f t="shared" si="71"/>
        <v>-1.5552516537578187</v>
      </c>
      <c r="K1153" s="242">
        <f t="shared" si="69"/>
        <v>76.12092163746378</v>
      </c>
      <c r="L1153" s="241"/>
    </row>
    <row r="1154" spans="1:12" x14ac:dyDescent="0.2">
      <c r="A1154" t="s">
        <v>61</v>
      </c>
      <c r="B1154" t="s">
        <v>48</v>
      </c>
      <c r="C1154">
        <v>2010</v>
      </c>
      <c r="D1154" t="str">
        <f t="shared" si="68"/>
        <v>RJFemale</v>
      </c>
      <c r="E1154">
        <v>77.958308851012106</v>
      </c>
      <c r="F1154" s="37">
        <f>VLOOKUP(_xlfn.CONCAT(D1154,0),'Appendix 4. 2020 IBGE LT'!$E$6:$M$1685,9,FALSE)</f>
        <v>80.387410259546684</v>
      </c>
      <c r="G1154" s="37">
        <f>VLOOKUP(_xlfn.CONCAT(D1154,0),'Appendix 3b. nax IBGE 2019'!$E$5:$M$1850,9,FALSE)</f>
        <v>80.174922496543672</v>
      </c>
      <c r="H1154" s="239">
        <f>INDEX(Summary!$N$5:$Y$88,MATCH(_xlfn.CONCAT(D1154,0),Summary!$N$5:$N$88,0),MATCH($H$3,Summary!$N$4:$Y$4,0))</f>
        <v>78.569640264949157</v>
      </c>
      <c r="I1154" s="240">
        <f t="shared" si="70"/>
        <v>-2.002224862348596E-2</v>
      </c>
      <c r="J1154" s="241">
        <f t="shared" si="71"/>
        <v>-1.5609006420814704</v>
      </c>
      <c r="K1154" s="242">
        <f t="shared" si="69"/>
        <v>76.397408208930642</v>
      </c>
      <c r="L1154" s="241"/>
    </row>
    <row r="1155" spans="1:12" x14ac:dyDescent="0.2">
      <c r="A1155" t="s">
        <v>61</v>
      </c>
      <c r="B1155" t="s">
        <v>48</v>
      </c>
      <c r="C1155">
        <v>2011</v>
      </c>
      <c r="D1155" t="str">
        <f t="shared" si="68"/>
        <v>RJFemale</v>
      </c>
      <c r="E1155">
        <v>78.231970082913094</v>
      </c>
      <c r="F1155" s="37">
        <f>VLOOKUP(_xlfn.CONCAT(D1155,0),'Appendix 4. 2020 IBGE LT'!$E$6:$M$1685,9,FALSE)</f>
        <v>80.387410259546684</v>
      </c>
      <c r="G1155" s="37">
        <f>VLOOKUP(_xlfn.CONCAT(D1155,0),'Appendix 3b. nax IBGE 2019'!$E$5:$M$1850,9,FALSE)</f>
        <v>80.174922496543672</v>
      </c>
      <c r="H1155" s="239">
        <f>INDEX(Summary!$N$5:$Y$88,MATCH(_xlfn.CONCAT(D1155,0),Summary!$N$5:$N$88,0),MATCH($H$3,Summary!$N$4:$Y$4,0))</f>
        <v>78.569640264949157</v>
      </c>
      <c r="I1155" s="240">
        <f t="shared" si="70"/>
        <v>-2.002224862348596E-2</v>
      </c>
      <c r="J1155" s="241">
        <f t="shared" si="71"/>
        <v>-1.5663799553052016</v>
      </c>
      <c r="K1155" s="242">
        <f t="shared" si="69"/>
        <v>76.665590127607885</v>
      </c>
      <c r="L1155" s="241"/>
    </row>
    <row r="1156" spans="1:12" x14ac:dyDescent="0.2">
      <c r="A1156" t="s">
        <v>61</v>
      </c>
      <c r="B1156" t="s">
        <v>48</v>
      </c>
      <c r="C1156">
        <v>2012</v>
      </c>
      <c r="D1156" t="str">
        <f t="shared" ref="D1156:D1219" si="72">_xlfn.CONCAT(A1156,B1156)</f>
        <v>RJFemale</v>
      </c>
      <c r="E1156">
        <v>78.498536243369799</v>
      </c>
      <c r="F1156" s="37">
        <f>VLOOKUP(_xlfn.CONCAT(D1156,0),'Appendix 4. 2020 IBGE LT'!$E$6:$M$1685,9,FALSE)</f>
        <v>80.387410259546684</v>
      </c>
      <c r="G1156" s="37">
        <f>VLOOKUP(_xlfn.CONCAT(D1156,0),'Appendix 3b. nax IBGE 2019'!$E$5:$M$1850,9,FALSE)</f>
        <v>80.174922496543672</v>
      </c>
      <c r="H1156" s="239">
        <f>INDEX(Summary!$N$5:$Y$88,MATCH(_xlfn.CONCAT(D1156,0),Summary!$N$5:$N$88,0),MATCH($H$3,Summary!$N$4:$Y$4,0))</f>
        <v>78.569640264949157</v>
      </c>
      <c r="I1156" s="240">
        <f t="shared" si="70"/>
        <v>-2.002224862348596E-2</v>
      </c>
      <c r="J1156" s="241">
        <f t="shared" si="71"/>
        <v>-1.5717172092444738</v>
      </c>
      <c r="K1156" s="242">
        <f t="shared" ref="K1156:K1219" si="73">E1156+J1156</f>
        <v>76.92681903412533</v>
      </c>
      <c r="L1156" s="241"/>
    </row>
    <row r="1157" spans="1:12" x14ac:dyDescent="0.2">
      <c r="A1157" t="s">
        <v>61</v>
      </c>
      <c r="B1157" t="s">
        <v>48</v>
      </c>
      <c r="C1157">
        <v>2013</v>
      </c>
      <c r="D1157" t="str">
        <f t="shared" si="72"/>
        <v>RJFemale</v>
      </c>
      <c r="E1157">
        <v>78.759987316455195</v>
      </c>
      <c r="F1157" s="37">
        <f>VLOOKUP(_xlfn.CONCAT(D1157,0),'Appendix 4. 2020 IBGE LT'!$E$6:$M$1685,9,FALSE)</f>
        <v>80.387410259546684</v>
      </c>
      <c r="G1157" s="37">
        <f>VLOOKUP(_xlfn.CONCAT(D1157,0),'Appendix 3b. nax IBGE 2019'!$E$5:$M$1850,9,FALSE)</f>
        <v>80.174922496543672</v>
      </c>
      <c r="H1157" s="239">
        <f>INDEX(Summary!$N$5:$Y$88,MATCH(_xlfn.CONCAT(D1157,0),Summary!$N$5:$N$88,0),MATCH($H$3,Summary!$N$4:$Y$4,0))</f>
        <v>78.569640264949157</v>
      </c>
      <c r="I1157" s="240">
        <f t="shared" ref="I1157:I1220" si="74">(H1157-$G1157)/$G1157</f>
        <v>-2.002224862348596E-2</v>
      </c>
      <c r="J1157" s="241">
        <f t="shared" ref="J1157:J1220" si="75">E1157*I1157</f>
        <v>-1.5769520476326666</v>
      </c>
      <c r="K1157" s="242">
        <f t="shared" si="73"/>
        <v>77.183035268822522</v>
      </c>
      <c r="L1157" s="241"/>
    </row>
    <row r="1158" spans="1:12" x14ac:dyDescent="0.2">
      <c r="A1158" t="s">
        <v>61</v>
      </c>
      <c r="B1158" t="s">
        <v>48</v>
      </c>
      <c r="C1158">
        <v>2014</v>
      </c>
      <c r="D1158" t="str">
        <f t="shared" si="72"/>
        <v>RJFemale</v>
      </c>
      <c r="E1158">
        <v>79.012976757355005</v>
      </c>
      <c r="F1158" s="37">
        <f>VLOOKUP(_xlfn.CONCAT(D1158,0),'Appendix 4. 2020 IBGE LT'!$E$6:$M$1685,9,FALSE)</f>
        <v>80.387410259546684</v>
      </c>
      <c r="G1158" s="37">
        <f>VLOOKUP(_xlfn.CONCAT(D1158,0),'Appendix 3b. nax IBGE 2019'!$E$5:$M$1850,9,FALSE)</f>
        <v>80.174922496543672</v>
      </c>
      <c r="H1158" s="239">
        <f>INDEX(Summary!$N$5:$Y$88,MATCH(_xlfn.CONCAT(D1158,0),Summary!$N$5:$N$88,0),MATCH($H$3,Summary!$N$4:$Y$4,0))</f>
        <v>78.569640264949157</v>
      </c>
      <c r="I1158" s="240">
        <f t="shared" si="74"/>
        <v>-2.002224862348596E-2</v>
      </c>
      <c r="J1158" s="241">
        <f t="shared" si="75"/>
        <v>-1.5820174651174794</v>
      </c>
      <c r="K1158" s="242">
        <f t="shared" si="73"/>
        <v>77.430959292237532</v>
      </c>
      <c r="L1158" s="241"/>
    </row>
    <row r="1159" spans="1:12" x14ac:dyDescent="0.2">
      <c r="A1159" t="s">
        <v>61</v>
      </c>
      <c r="B1159" t="s">
        <v>48</v>
      </c>
      <c r="C1159">
        <v>2015</v>
      </c>
      <c r="D1159" t="str">
        <f t="shared" si="72"/>
        <v>RJFemale</v>
      </c>
      <c r="E1159">
        <v>79.258975925155298</v>
      </c>
      <c r="F1159" s="37">
        <f>VLOOKUP(_xlfn.CONCAT(D1159,0),'Appendix 4. 2020 IBGE LT'!$E$6:$M$1685,9,FALSE)</f>
        <v>80.387410259546684</v>
      </c>
      <c r="G1159" s="37">
        <f>VLOOKUP(_xlfn.CONCAT(D1159,0),'Appendix 3b. nax IBGE 2019'!$E$5:$M$1850,9,FALSE)</f>
        <v>80.174922496543672</v>
      </c>
      <c r="H1159" s="239">
        <f>INDEX(Summary!$N$5:$Y$88,MATCH(_xlfn.CONCAT(D1159,0),Summary!$N$5:$N$88,0),MATCH($H$3,Summary!$N$4:$Y$4,0))</f>
        <v>78.569640264949157</v>
      </c>
      <c r="I1159" s="240">
        <f t="shared" si="74"/>
        <v>-2.002224862348596E-2</v>
      </c>
      <c r="J1159" s="241">
        <f t="shared" si="75"/>
        <v>-1.5869429216163475</v>
      </c>
      <c r="K1159" s="242">
        <f t="shared" si="73"/>
        <v>77.672033003538957</v>
      </c>
      <c r="L1159" s="241"/>
    </row>
    <row r="1160" spans="1:12" x14ac:dyDescent="0.2">
      <c r="A1160" t="s">
        <v>61</v>
      </c>
      <c r="B1160" t="s">
        <v>48</v>
      </c>
      <c r="C1160">
        <v>2016</v>
      </c>
      <c r="D1160" t="str">
        <f t="shared" si="72"/>
        <v>RJFemale</v>
      </c>
      <c r="E1160">
        <v>79.498072762482593</v>
      </c>
      <c r="F1160" s="37">
        <f>VLOOKUP(_xlfn.CONCAT(D1160,0),'Appendix 4. 2020 IBGE LT'!$E$6:$M$1685,9,FALSE)</f>
        <v>80.387410259546684</v>
      </c>
      <c r="G1160" s="37">
        <f>VLOOKUP(_xlfn.CONCAT(D1160,0),'Appendix 3b. nax IBGE 2019'!$E$5:$M$1850,9,FALSE)</f>
        <v>80.174922496543672</v>
      </c>
      <c r="H1160" s="239">
        <f>INDEX(Summary!$N$5:$Y$88,MATCH(_xlfn.CONCAT(D1160,0),Summary!$N$5:$N$88,0),MATCH($H$3,Summary!$N$4:$Y$4,0))</f>
        <v>78.569640264949157</v>
      </c>
      <c r="I1160" s="240">
        <f t="shared" si="74"/>
        <v>-2.002224862348596E-2</v>
      </c>
      <c r="J1160" s="241">
        <f t="shared" si="75"/>
        <v>-1.5917301779384039</v>
      </c>
      <c r="K1160" s="242">
        <f t="shared" si="73"/>
        <v>77.906342584544191</v>
      </c>
      <c r="L1160" s="241"/>
    </row>
    <row r="1161" spans="1:12" x14ac:dyDescent="0.2">
      <c r="A1161" t="s">
        <v>61</v>
      </c>
      <c r="B1161" t="s">
        <v>48</v>
      </c>
      <c r="C1161">
        <v>2017</v>
      </c>
      <c r="D1161" t="str">
        <f t="shared" si="72"/>
        <v>RJFemale</v>
      </c>
      <c r="E1161">
        <v>79.730361709057306</v>
      </c>
      <c r="F1161" s="37">
        <f>VLOOKUP(_xlfn.CONCAT(D1161,0),'Appendix 4. 2020 IBGE LT'!$E$6:$M$1685,9,FALSE)</f>
        <v>80.387410259546684</v>
      </c>
      <c r="G1161" s="37">
        <f>VLOOKUP(_xlfn.CONCAT(D1161,0),'Appendix 3b. nax IBGE 2019'!$E$5:$M$1850,9,FALSE)</f>
        <v>80.174922496543672</v>
      </c>
      <c r="H1161" s="239">
        <f>INDEX(Summary!$N$5:$Y$88,MATCH(_xlfn.CONCAT(D1161,0),Summary!$N$5:$N$88,0),MATCH($H$3,Summary!$N$4:$Y$4,0))</f>
        <v>78.569640264949157</v>
      </c>
      <c r="I1161" s="240">
        <f t="shared" si="74"/>
        <v>-2.002224862348596E-2</v>
      </c>
      <c r="J1161" s="241">
        <f t="shared" si="75"/>
        <v>-1.5963811249792104</v>
      </c>
      <c r="K1161" s="242">
        <f t="shared" si="73"/>
        <v>78.133980584078088</v>
      </c>
      <c r="L1161" s="241"/>
    </row>
    <row r="1162" spans="1:12" x14ac:dyDescent="0.2">
      <c r="A1162" t="s">
        <v>61</v>
      </c>
      <c r="B1162" t="s">
        <v>48</v>
      </c>
      <c r="C1162">
        <v>2018</v>
      </c>
      <c r="D1162" t="str">
        <f t="shared" si="72"/>
        <v>RJFemale</v>
      </c>
      <c r="E1162">
        <v>79.955943085280595</v>
      </c>
      <c r="F1162" s="37">
        <f>VLOOKUP(_xlfn.CONCAT(D1162,0),'Appendix 4. 2020 IBGE LT'!$E$6:$M$1685,9,FALSE)</f>
        <v>80.387410259546684</v>
      </c>
      <c r="G1162" s="37">
        <f>VLOOKUP(_xlfn.CONCAT(D1162,0),'Appendix 3b. nax IBGE 2019'!$E$5:$M$1850,9,FALSE)</f>
        <v>80.174922496543672</v>
      </c>
      <c r="H1162" s="239">
        <f>INDEX(Summary!$N$5:$Y$88,MATCH(_xlfn.CONCAT(D1162,0),Summary!$N$5:$N$88,0),MATCH($H$3,Summary!$N$4:$Y$4,0))</f>
        <v>78.569640264949157</v>
      </c>
      <c r="I1162" s="240">
        <f t="shared" si="74"/>
        <v>-2.002224862348596E-2</v>
      </c>
      <c r="J1162" s="241">
        <f t="shared" si="75"/>
        <v>-1.6008977713787811</v>
      </c>
      <c r="K1162" s="242">
        <f t="shared" si="73"/>
        <v>78.355045313901812</v>
      </c>
      <c r="L1162" s="241"/>
    </row>
    <row r="1163" spans="1:12" x14ac:dyDescent="0.2">
      <c r="A1163" t="s">
        <v>61</v>
      </c>
      <c r="B1163" t="s">
        <v>48</v>
      </c>
      <c r="C1163">
        <v>2019</v>
      </c>
      <c r="D1163" t="str">
        <f t="shared" si="72"/>
        <v>RJFemale</v>
      </c>
      <c r="E1163">
        <v>80.174922496543601</v>
      </c>
      <c r="F1163" s="37">
        <f>VLOOKUP(_xlfn.CONCAT(D1163,0),'Appendix 4. 2020 IBGE LT'!$E$6:$M$1685,9,FALSE)</f>
        <v>80.387410259546684</v>
      </c>
      <c r="G1163" s="37">
        <f>VLOOKUP(_xlfn.CONCAT(D1163,0),'Appendix 3b. nax IBGE 2019'!$E$5:$M$1850,9,FALSE)</f>
        <v>80.174922496543672</v>
      </c>
      <c r="H1163" s="239">
        <f>INDEX(Summary!$N$5:$Y$88,MATCH(_xlfn.CONCAT(D1163,0),Summary!$N$5:$N$88,0),MATCH($H$3,Summary!$N$4:$Y$4,0))</f>
        <v>78.569640264949157</v>
      </c>
      <c r="I1163" s="240">
        <f t="shared" si="74"/>
        <v>-2.002224862348596E-2</v>
      </c>
      <c r="J1163" s="241">
        <f t="shared" si="75"/>
        <v>-1.6052822315945137</v>
      </c>
      <c r="K1163" s="242">
        <f t="shared" si="73"/>
        <v>78.569640264949086</v>
      </c>
      <c r="L1163" s="241"/>
    </row>
    <row r="1164" spans="1:12" x14ac:dyDescent="0.2">
      <c r="A1164" t="s">
        <v>61</v>
      </c>
      <c r="B1164" t="s">
        <v>47</v>
      </c>
      <c r="C1164">
        <v>2000</v>
      </c>
      <c r="D1164" t="str">
        <f t="shared" si="72"/>
        <v>RJMale</v>
      </c>
      <c r="E1164">
        <v>65.316787887348596</v>
      </c>
      <c r="F1164" s="37">
        <f>VLOOKUP(_xlfn.CONCAT(D1164,0),'Appendix 4. 2020 IBGE LT'!$E$6:$M$1685,9,FALSE)</f>
        <v>73.974386597599576</v>
      </c>
      <c r="G1164" s="37">
        <f>VLOOKUP(_xlfn.CONCAT(D1164,0),'Appendix 3b. nax IBGE 2019'!$E$5:$M$1850,9,FALSE)</f>
        <v>73.66378322262851</v>
      </c>
      <c r="H1164" s="239">
        <f>INDEX(Summary!$N$5:$Y$88,MATCH(_xlfn.CONCAT(D1164,0),Summary!$N$5:$N$88,0),MATCH($H$3,Summary!$N$4:$Y$4,0))</f>
        <v>71.36128228351977</v>
      </c>
      <c r="I1164" s="240">
        <f t="shared" si="74"/>
        <v>-3.1256892306902893E-2</v>
      </c>
      <c r="J1164" s="241">
        <f t="shared" si="75"/>
        <v>-2.0415998048276744</v>
      </c>
      <c r="K1164" s="242">
        <f t="shared" si="73"/>
        <v>63.27518808252092</v>
      </c>
      <c r="L1164" s="241"/>
    </row>
    <row r="1165" spans="1:12" x14ac:dyDescent="0.2">
      <c r="A1165" t="s">
        <v>61</v>
      </c>
      <c r="B1165" t="s">
        <v>47</v>
      </c>
      <c r="C1165">
        <v>2001</v>
      </c>
      <c r="D1165" t="str">
        <f t="shared" si="72"/>
        <v>RJMale</v>
      </c>
      <c r="E1165">
        <v>65.861174611754706</v>
      </c>
      <c r="F1165" s="37">
        <f>VLOOKUP(_xlfn.CONCAT(D1165,0),'Appendix 4. 2020 IBGE LT'!$E$6:$M$1685,9,FALSE)</f>
        <v>73.974386597599576</v>
      </c>
      <c r="G1165" s="37">
        <f>VLOOKUP(_xlfn.CONCAT(D1165,0),'Appendix 3b. nax IBGE 2019'!$E$5:$M$1850,9,FALSE)</f>
        <v>73.66378322262851</v>
      </c>
      <c r="H1165" s="239">
        <f>INDEX(Summary!$N$5:$Y$88,MATCH(_xlfn.CONCAT(D1165,0),Summary!$N$5:$N$88,0),MATCH($H$3,Summary!$N$4:$Y$4,0))</f>
        <v>71.36128228351977</v>
      </c>
      <c r="I1165" s="240">
        <f t="shared" si="74"/>
        <v>-3.1256892306902893E-2</v>
      </c>
      <c r="J1165" s="241">
        <f t="shared" si="75"/>
        <v>-2.0586156420457438</v>
      </c>
      <c r="K1165" s="242">
        <f t="shared" si="73"/>
        <v>63.802558969708961</v>
      </c>
      <c r="L1165" s="241"/>
    </row>
    <row r="1166" spans="1:12" x14ac:dyDescent="0.2">
      <c r="A1166" t="s">
        <v>61</v>
      </c>
      <c r="B1166" t="s">
        <v>47</v>
      </c>
      <c r="C1166">
        <v>2002</v>
      </c>
      <c r="D1166" t="str">
        <f t="shared" si="72"/>
        <v>RJMale</v>
      </c>
      <c r="E1166">
        <v>66.396428127497302</v>
      </c>
      <c r="F1166" s="37">
        <f>VLOOKUP(_xlfn.CONCAT(D1166,0),'Appendix 4. 2020 IBGE LT'!$E$6:$M$1685,9,FALSE)</f>
        <v>73.974386597599576</v>
      </c>
      <c r="G1166" s="37">
        <f>VLOOKUP(_xlfn.CONCAT(D1166,0),'Appendix 3b. nax IBGE 2019'!$E$5:$M$1850,9,FALSE)</f>
        <v>73.66378322262851</v>
      </c>
      <c r="H1166" s="239">
        <f>INDEX(Summary!$N$5:$Y$88,MATCH(_xlfn.CONCAT(D1166,0),Summary!$N$5:$N$88,0),MATCH($H$3,Summary!$N$4:$Y$4,0))</f>
        <v>71.36128228351977</v>
      </c>
      <c r="I1166" s="240">
        <f t="shared" si="74"/>
        <v>-3.1256892306902893E-2</v>
      </c>
      <c r="J1166" s="241">
        <f t="shared" si="75"/>
        <v>-2.0753460035442015</v>
      </c>
      <c r="K1166" s="242">
        <f t="shared" si="73"/>
        <v>64.321082123953104</v>
      </c>
      <c r="L1166" s="241"/>
    </row>
    <row r="1167" spans="1:12" x14ac:dyDescent="0.2">
      <c r="A1167" t="s">
        <v>61</v>
      </c>
      <c r="B1167" t="s">
        <v>47</v>
      </c>
      <c r="C1167">
        <v>2003</v>
      </c>
      <c r="D1167" t="str">
        <f t="shared" si="72"/>
        <v>RJMale</v>
      </c>
      <c r="E1167">
        <v>66.921857934726404</v>
      </c>
      <c r="F1167" s="37">
        <f>VLOOKUP(_xlfn.CONCAT(D1167,0),'Appendix 4. 2020 IBGE LT'!$E$6:$M$1685,9,FALSE)</f>
        <v>73.974386597599576</v>
      </c>
      <c r="G1167" s="37">
        <f>VLOOKUP(_xlfn.CONCAT(D1167,0),'Appendix 3b. nax IBGE 2019'!$E$5:$M$1850,9,FALSE)</f>
        <v>73.66378322262851</v>
      </c>
      <c r="H1167" s="239">
        <f>INDEX(Summary!$N$5:$Y$88,MATCH(_xlfn.CONCAT(D1167,0),Summary!$N$5:$N$88,0),MATCH($H$3,Summary!$N$4:$Y$4,0))</f>
        <v>71.36128228351977</v>
      </c>
      <c r="I1167" s="240">
        <f t="shared" si="74"/>
        <v>-3.1256892306902893E-2</v>
      </c>
      <c r="J1167" s="241">
        <f t="shared" si="75"/>
        <v>-2.0917693064435983</v>
      </c>
      <c r="K1167" s="242">
        <f t="shared" si="73"/>
        <v>64.830088628282809</v>
      </c>
      <c r="L1167" s="241"/>
    </row>
    <row r="1168" spans="1:12" x14ac:dyDescent="0.2">
      <c r="A1168" t="s">
        <v>61</v>
      </c>
      <c r="B1168" t="s">
        <v>47</v>
      </c>
      <c r="C1168">
        <v>2004</v>
      </c>
      <c r="D1168" t="str">
        <f t="shared" si="72"/>
        <v>RJMale</v>
      </c>
      <c r="E1168">
        <v>67.436835408305001</v>
      </c>
      <c r="F1168" s="37">
        <f>VLOOKUP(_xlfn.CONCAT(D1168,0),'Appendix 4. 2020 IBGE LT'!$E$6:$M$1685,9,FALSE)</f>
        <v>73.974386597599576</v>
      </c>
      <c r="G1168" s="37">
        <f>VLOOKUP(_xlfn.CONCAT(D1168,0),'Appendix 3b. nax IBGE 2019'!$E$5:$M$1850,9,FALSE)</f>
        <v>73.66378322262851</v>
      </c>
      <c r="H1168" s="239">
        <f>INDEX(Summary!$N$5:$Y$88,MATCH(_xlfn.CONCAT(D1168,0),Summary!$N$5:$N$88,0),MATCH($H$3,Summary!$N$4:$Y$4,0))</f>
        <v>71.36128228351977</v>
      </c>
      <c r="I1168" s="240">
        <f t="shared" si="74"/>
        <v>-3.1256892306902893E-2</v>
      </c>
      <c r="J1168" s="241">
        <f t="shared" si="75"/>
        <v>-2.1078659018757251</v>
      </c>
      <c r="K1168" s="242">
        <f t="shared" si="73"/>
        <v>65.328969506429274</v>
      </c>
      <c r="L1168" s="241"/>
    </row>
    <row r="1169" spans="1:12" x14ac:dyDescent="0.2">
      <c r="A1169" t="s">
        <v>61</v>
      </c>
      <c r="B1169" t="s">
        <v>47</v>
      </c>
      <c r="C1169">
        <v>2005</v>
      </c>
      <c r="D1169" t="str">
        <f t="shared" si="72"/>
        <v>RJMale</v>
      </c>
      <c r="E1169">
        <v>67.940795094448902</v>
      </c>
      <c r="F1169" s="37">
        <f>VLOOKUP(_xlfn.CONCAT(D1169,0),'Appendix 4. 2020 IBGE LT'!$E$6:$M$1685,9,FALSE)</f>
        <v>73.974386597599576</v>
      </c>
      <c r="G1169" s="37">
        <f>VLOOKUP(_xlfn.CONCAT(D1169,0),'Appendix 3b. nax IBGE 2019'!$E$5:$M$1850,9,FALSE)</f>
        <v>73.66378322262851</v>
      </c>
      <c r="H1169" s="239">
        <f>INDEX(Summary!$N$5:$Y$88,MATCH(_xlfn.CONCAT(D1169,0),Summary!$N$5:$N$88,0),MATCH($H$3,Summary!$N$4:$Y$4,0))</f>
        <v>71.36128228351977</v>
      </c>
      <c r="I1169" s="240">
        <f t="shared" si="74"/>
        <v>-3.1256892306902893E-2</v>
      </c>
      <c r="J1169" s="241">
        <f t="shared" si="75"/>
        <v>-2.1236181155125458</v>
      </c>
      <c r="K1169" s="242">
        <f t="shared" si="73"/>
        <v>65.817176978936359</v>
      </c>
      <c r="L1169" s="241"/>
    </row>
    <row r="1170" spans="1:12" x14ac:dyDescent="0.2">
      <c r="A1170" t="s">
        <v>61</v>
      </c>
      <c r="B1170" t="s">
        <v>47</v>
      </c>
      <c r="C1170">
        <v>2006</v>
      </c>
      <c r="D1170" t="str">
        <f t="shared" si="72"/>
        <v>RJMale</v>
      </c>
      <c r="E1170">
        <v>68.433235352198096</v>
      </c>
      <c r="F1170" s="37">
        <f>VLOOKUP(_xlfn.CONCAT(D1170,0),'Appendix 4. 2020 IBGE LT'!$E$6:$M$1685,9,FALSE)</f>
        <v>73.974386597599576</v>
      </c>
      <c r="G1170" s="37">
        <f>VLOOKUP(_xlfn.CONCAT(D1170,0),'Appendix 3b. nax IBGE 2019'!$E$5:$M$1850,9,FALSE)</f>
        <v>73.66378322262851</v>
      </c>
      <c r="H1170" s="239">
        <f>INDEX(Summary!$N$5:$Y$88,MATCH(_xlfn.CONCAT(D1170,0),Summary!$N$5:$N$88,0),MATCH($H$3,Summary!$N$4:$Y$4,0))</f>
        <v>71.36128228351977</v>
      </c>
      <c r="I1170" s="240">
        <f t="shared" si="74"/>
        <v>-3.1256892306902893E-2</v>
      </c>
      <c r="J1170" s="241">
        <f t="shared" si="75"/>
        <v>-2.1390102676165959</v>
      </c>
      <c r="K1170" s="242">
        <f t="shared" si="73"/>
        <v>66.294225084581498</v>
      </c>
      <c r="L1170" s="241"/>
    </row>
    <row r="1171" spans="1:12" x14ac:dyDescent="0.2">
      <c r="A1171" t="s">
        <v>61</v>
      </c>
      <c r="B1171" t="s">
        <v>47</v>
      </c>
      <c r="C1171">
        <v>2007</v>
      </c>
      <c r="D1171" t="str">
        <f t="shared" si="72"/>
        <v>RJMale</v>
      </c>
      <c r="E1171">
        <v>68.913718373133094</v>
      </c>
      <c r="F1171" s="37">
        <f>VLOOKUP(_xlfn.CONCAT(D1171,0),'Appendix 4. 2020 IBGE LT'!$E$6:$M$1685,9,FALSE)</f>
        <v>73.974386597599576</v>
      </c>
      <c r="G1171" s="37">
        <f>VLOOKUP(_xlfn.CONCAT(D1171,0),'Appendix 3b. nax IBGE 2019'!$E$5:$M$1850,9,FALSE)</f>
        <v>73.66378322262851</v>
      </c>
      <c r="H1171" s="239">
        <f>INDEX(Summary!$N$5:$Y$88,MATCH(_xlfn.CONCAT(D1171,0),Summary!$N$5:$N$88,0),MATCH($H$3,Summary!$N$4:$Y$4,0))</f>
        <v>71.36128228351977</v>
      </c>
      <c r="I1171" s="240">
        <f t="shared" si="74"/>
        <v>-3.1256892306902893E-2</v>
      </c>
      <c r="J1171" s="241">
        <f t="shared" si="75"/>
        <v>-2.1540286736572565</v>
      </c>
      <c r="K1171" s="242">
        <f t="shared" si="73"/>
        <v>66.759689699475842</v>
      </c>
      <c r="L1171" s="241"/>
    </row>
    <row r="1172" spans="1:12" x14ac:dyDescent="0.2">
      <c r="A1172" t="s">
        <v>61</v>
      </c>
      <c r="B1172" t="s">
        <v>47</v>
      </c>
      <c r="C1172">
        <v>2008</v>
      </c>
      <c r="D1172" t="str">
        <f t="shared" si="72"/>
        <v>RJMale</v>
      </c>
      <c r="E1172">
        <v>69.381869619305803</v>
      </c>
      <c r="F1172" s="37">
        <f>VLOOKUP(_xlfn.CONCAT(D1172,0),'Appendix 4. 2020 IBGE LT'!$E$6:$M$1685,9,FALSE)</f>
        <v>73.974386597599576</v>
      </c>
      <c r="G1172" s="37">
        <f>VLOOKUP(_xlfn.CONCAT(D1172,0),'Appendix 3b. nax IBGE 2019'!$E$5:$M$1850,9,FALSE)</f>
        <v>73.66378322262851</v>
      </c>
      <c r="H1172" s="239">
        <f>INDEX(Summary!$N$5:$Y$88,MATCH(_xlfn.CONCAT(D1172,0),Summary!$N$5:$N$88,0),MATCH($H$3,Summary!$N$4:$Y$4,0))</f>
        <v>71.36128228351977</v>
      </c>
      <c r="I1172" s="240">
        <f t="shared" si="74"/>
        <v>-3.1256892306902893E-2</v>
      </c>
      <c r="J1172" s="241">
        <f t="shared" si="75"/>
        <v>-2.1686616267422192</v>
      </c>
      <c r="K1172" s="242">
        <f t="shared" si="73"/>
        <v>67.213207992563582</v>
      </c>
      <c r="L1172" s="241"/>
    </row>
    <row r="1173" spans="1:12" x14ac:dyDescent="0.2">
      <c r="A1173" t="s">
        <v>61</v>
      </c>
      <c r="B1173" t="s">
        <v>47</v>
      </c>
      <c r="C1173">
        <v>2009</v>
      </c>
      <c r="D1173" t="str">
        <f t="shared" si="72"/>
        <v>RJMale</v>
      </c>
      <c r="E1173">
        <v>69.837376724943695</v>
      </c>
      <c r="F1173" s="37">
        <f>VLOOKUP(_xlfn.CONCAT(D1173,0),'Appendix 4. 2020 IBGE LT'!$E$6:$M$1685,9,FALSE)</f>
        <v>73.974386597599576</v>
      </c>
      <c r="G1173" s="37">
        <f>VLOOKUP(_xlfn.CONCAT(D1173,0),'Appendix 3b. nax IBGE 2019'!$E$5:$M$1850,9,FALSE)</f>
        <v>73.66378322262851</v>
      </c>
      <c r="H1173" s="239">
        <f>INDEX(Summary!$N$5:$Y$88,MATCH(_xlfn.CONCAT(D1173,0),Summary!$N$5:$N$88,0),MATCH($H$3,Summary!$N$4:$Y$4,0))</f>
        <v>71.36128228351977</v>
      </c>
      <c r="I1173" s="240">
        <f t="shared" si="74"/>
        <v>-3.1256892306902893E-2</v>
      </c>
      <c r="J1173" s="241">
        <f t="shared" si="75"/>
        <v>-2.1828993632881719</v>
      </c>
      <c r="K1173" s="242">
        <f t="shared" si="73"/>
        <v>67.654477361655523</v>
      </c>
      <c r="L1173" s="241"/>
    </row>
    <row r="1174" spans="1:12" x14ac:dyDescent="0.2">
      <c r="A1174" t="s">
        <v>61</v>
      </c>
      <c r="B1174" t="s">
        <v>47</v>
      </c>
      <c r="C1174">
        <v>2010</v>
      </c>
      <c r="D1174" t="str">
        <f t="shared" si="72"/>
        <v>RJMale</v>
      </c>
      <c r="E1174">
        <v>70.279987912073395</v>
      </c>
      <c r="F1174" s="37">
        <f>VLOOKUP(_xlfn.CONCAT(D1174,0),'Appendix 4. 2020 IBGE LT'!$E$6:$M$1685,9,FALSE)</f>
        <v>73.974386597599576</v>
      </c>
      <c r="G1174" s="37">
        <f>VLOOKUP(_xlfn.CONCAT(D1174,0),'Appendix 3b. nax IBGE 2019'!$E$5:$M$1850,9,FALSE)</f>
        <v>73.66378322262851</v>
      </c>
      <c r="H1174" s="239">
        <f>INDEX(Summary!$N$5:$Y$88,MATCH(_xlfn.CONCAT(D1174,0),Summary!$N$5:$N$88,0),MATCH($H$3,Summary!$N$4:$Y$4,0))</f>
        <v>71.36128228351977</v>
      </c>
      <c r="I1174" s="240">
        <f t="shared" si="74"/>
        <v>-3.1256892306902893E-2</v>
      </c>
      <c r="J1174" s="241">
        <f t="shared" si="75"/>
        <v>-2.1967340134981153</v>
      </c>
      <c r="K1174" s="242">
        <f t="shared" si="73"/>
        <v>68.083253898575279</v>
      </c>
      <c r="L1174" s="241"/>
    </row>
    <row r="1175" spans="1:12" x14ac:dyDescent="0.2">
      <c r="A1175" t="s">
        <v>61</v>
      </c>
      <c r="B1175" t="s">
        <v>47</v>
      </c>
      <c r="C1175">
        <v>2011</v>
      </c>
      <c r="D1175" t="str">
        <f t="shared" si="72"/>
        <v>RJMale</v>
      </c>
      <c r="E1175">
        <v>70.708397758015806</v>
      </c>
      <c r="F1175" s="37">
        <f>VLOOKUP(_xlfn.CONCAT(D1175,0),'Appendix 4. 2020 IBGE LT'!$E$6:$M$1685,9,FALSE)</f>
        <v>73.974386597599576</v>
      </c>
      <c r="G1175" s="37">
        <f>VLOOKUP(_xlfn.CONCAT(D1175,0),'Appendix 3b. nax IBGE 2019'!$E$5:$M$1850,9,FALSE)</f>
        <v>73.66378322262851</v>
      </c>
      <c r="H1175" s="239">
        <f>INDEX(Summary!$N$5:$Y$88,MATCH(_xlfn.CONCAT(D1175,0),Summary!$N$5:$N$88,0),MATCH($H$3,Summary!$N$4:$Y$4,0))</f>
        <v>71.36128228351977</v>
      </c>
      <c r="I1175" s="240">
        <f t="shared" si="74"/>
        <v>-3.1256892306902893E-2</v>
      </c>
      <c r="J1175" s="241">
        <f t="shared" si="75"/>
        <v>-2.210124773915954</v>
      </c>
      <c r="K1175" s="242">
        <f t="shared" si="73"/>
        <v>68.498272984099856</v>
      </c>
      <c r="L1175" s="241"/>
    </row>
    <row r="1176" spans="1:12" x14ac:dyDescent="0.2">
      <c r="A1176" t="s">
        <v>61</v>
      </c>
      <c r="B1176" t="s">
        <v>47</v>
      </c>
      <c r="C1176">
        <v>2012</v>
      </c>
      <c r="D1176" t="str">
        <f t="shared" si="72"/>
        <v>RJMale</v>
      </c>
      <c r="E1176">
        <v>71.123689736024303</v>
      </c>
      <c r="F1176" s="37">
        <f>VLOOKUP(_xlfn.CONCAT(D1176,0),'Appendix 4. 2020 IBGE LT'!$E$6:$M$1685,9,FALSE)</f>
        <v>73.974386597599576</v>
      </c>
      <c r="G1176" s="37">
        <f>VLOOKUP(_xlfn.CONCAT(D1176,0),'Appendix 3b. nax IBGE 2019'!$E$5:$M$1850,9,FALSE)</f>
        <v>73.66378322262851</v>
      </c>
      <c r="H1176" s="239">
        <f>INDEX(Summary!$N$5:$Y$88,MATCH(_xlfn.CONCAT(D1176,0),Summary!$N$5:$N$88,0),MATCH($H$3,Summary!$N$4:$Y$4,0))</f>
        <v>71.36128228351977</v>
      </c>
      <c r="I1176" s="240">
        <f t="shared" si="74"/>
        <v>-3.1256892306902893E-2</v>
      </c>
      <c r="J1176" s="241">
        <f t="shared" si="75"/>
        <v>-2.2231055105484865</v>
      </c>
      <c r="K1176" s="242">
        <f t="shared" si="73"/>
        <v>68.900584225475811</v>
      </c>
      <c r="L1176" s="241"/>
    </row>
    <row r="1177" spans="1:12" x14ac:dyDescent="0.2">
      <c r="A1177" t="s">
        <v>61</v>
      </c>
      <c r="B1177" t="s">
        <v>47</v>
      </c>
      <c r="C1177">
        <v>2013</v>
      </c>
      <c r="D1177" t="str">
        <f t="shared" si="72"/>
        <v>RJMale</v>
      </c>
      <c r="E1177">
        <v>71.525756112216698</v>
      </c>
      <c r="F1177" s="37">
        <f>VLOOKUP(_xlfn.CONCAT(D1177,0),'Appendix 4. 2020 IBGE LT'!$E$6:$M$1685,9,FALSE)</f>
        <v>73.974386597599576</v>
      </c>
      <c r="G1177" s="37">
        <f>VLOOKUP(_xlfn.CONCAT(D1177,0),'Appendix 3b. nax IBGE 2019'!$E$5:$M$1850,9,FALSE)</f>
        <v>73.66378322262851</v>
      </c>
      <c r="H1177" s="239">
        <f>INDEX(Summary!$N$5:$Y$88,MATCH(_xlfn.CONCAT(D1177,0),Summary!$N$5:$N$88,0),MATCH($H$3,Summary!$N$4:$Y$4,0))</f>
        <v>71.36128228351977</v>
      </c>
      <c r="I1177" s="240">
        <f t="shared" si="74"/>
        <v>-3.1256892306902893E-2</v>
      </c>
      <c r="J1177" s="241">
        <f t="shared" si="75"/>
        <v>-2.2356728559693586</v>
      </c>
      <c r="K1177" s="242">
        <f t="shared" si="73"/>
        <v>69.290083256247343</v>
      </c>
      <c r="L1177" s="241"/>
    </row>
    <row r="1178" spans="1:12" x14ac:dyDescent="0.2">
      <c r="A1178" t="s">
        <v>61</v>
      </c>
      <c r="B1178" t="s">
        <v>47</v>
      </c>
      <c r="C1178">
        <v>2014</v>
      </c>
      <c r="D1178" t="str">
        <f t="shared" si="72"/>
        <v>RJMale</v>
      </c>
      <c r="E1178">
        <v>71.916684367495705</v>
      </c>
      <c r="F1178" s="37">
        <f>VLOOKUP(_xlfn.CONCAT(D1178,0),'Appendix 4. 2020 IBGE LT'!$E$6:$M$1685,9,FALSE)</f>
        <v>73.974386597599576</v>
      </c>
      <c r="G1178" s="37">
        <f>VLOOKUP(_xlfn.CONCAT(D1178,0),'Appendix 3b. nax IBGE 2019'!$E$5:$M$1850,9,FALSE)</f>
        <v>73.66378322262851</v>
      </c>
      <c r="H1178" s="239">
        <f>INDEX(Summary!$N$5:$Y$88,MATCH(_xlfn.CONCAT(D1178,0),Summary!$N$5:$N$88,0),MATCH($H$3,Summary!$N$4:$Y$4,0))</f>
        <v>71.36128228351977</v>
      </c>
      <c r="I1178" s="240">
        <f t="shared" si="74"/>
        <v>-3.1256892306902893E-2</v>
      </c>
      <c r="J1178" s="241">
        <f t="shared" si="75"/>
        <v>-2.2478920583443402</v>
      </c>
      <c r="K1178" s="242">
        <f t="shared" si="73"/>
        <v>69.668792309151371</v>
      </c>
      <c r="L1178" s="241"/>
    </row>
    <row r="1179" spans="1:12" x14ac:dyDescent="0.2">
      <c r="A1179" t="s">
        <v>61</v>
      </c>
      <c r="B1179" t="s">
        <v>47</v>
      </c>
      <c r="C1179">
        <v>2015</v>
      </c>
      <c r="D1179" t="str">
        <f t="shared" si="72"/>
        <v>RJMale</v>
      </c>
      <c r="E1179">
        <v>72.292483167052097</v>
      </c>
      <c r="F1179" s="37">
        <f>VLOOKUP(_xlfn.CONCAT(D1179,0),'Appendix 4. 2020 IBGE LT'!$E$6:$M$1685,9,FALSE)</f>
        <v>73.974386597599576</v>
      </c>
      <c r="G1179" s="37">
        <f>VLOOKUP(_xlfn.CONCAT(D1179,0),'Appendix 3b. nax IBGE 2019'!$E$5:$M$1850,9,FALSE)</f>
        <v>73.66378322262851</v>
      </c>
      <c r="H1179" s="239">
        <f>INDEX(Summary!$N$5:$Y$88,MATCH(_xlfn.CONCAT(D1179,0),Summary!$N$5:$N$88,0),MATCH($H$3,Summary!$N$4:$Y$4,0))</f>
        <v>71.36128228351977</v>
      </c>
      <c r="I1179" s="240">
        <f t="shared" si="74"/>
        <v>-3.1256892306902893E-2</v>
      </c>
      <c r="J1179" s="241">
        <f t="shared" si="75"/>
        <v>-2.2596383609511377</v>
      </c>
      <c r="K1179" s="242">
        <f t="shared" si="73"/>
        <v>70.032844806100954</v>
      </c>
      <c r="L1179" s="241"/>
    </row>
    <row r="1180" spans="1:12" x14ac:dyDescent="0.2">
      <c r="A1180" t="s">
        <v>61</v>
      </c>
      <c r="B1180" t="s">
        <v>47</v>
      </c>
      <c r="C1180">
        <v>2016</v>
      </c>
      <c r="D1180" t="str">
        <f t="shared" si="72"/>
        <v>RJMale</v>
      </c>
      <c r="E1180">
        <v>72.654976651895694</v>
      </c>
      <c r="F1180" s="37">
        <f>VLOOKUP(_xlfn.CONCAT(D1180,0),'Appendix 4. 2020 IBGE LT'!$E$6:$M$1685,9,FALSE)</f>
        <v>73.974386597599576</v>
      </c>
      <c r="G1180" s="37">
        <f>VLOOKUP(_xlfn.CONCAT(D1180,0),'Appendix 3b. nax IBGE 2019'!$E$5:$M$1850,9,FALSE)</f>
        <v>73.66378322262851</v>
      </c>
      <c r="H1180" s="239">
        <f>INDEX(Summary!$N$5:$Y$88,MATCH(_xlfn.CONCAT(D1180,0),Summary!$N$5:$N$88,0),MATCH($H$3,Summary!$N$4:$Y$4,0))</f>
        <v>71.36128228351977</v>
      </c>
      <c r="I1180" s="240">
        <f t="shared" si="74"/>
        <v>-3.1256892306902893E-2</v>
      </c>
      <c r="J1180" s="241">
        <f t="shared" si="75"/>
        <v>-2.2709687807688477</v>
      </c>
      <c r="K1180" s="242">
        <f t="shared" si="73"/>
        <v>70.38400787112684</v>
      </c>
      <c r="L1180" s="241"/>
    </row>
    <row r="1181" spans="1:12" x14ac:dyDescent="0.2">
      <c r="A1181" t="s">
        <v>61</v>
      </c>
      <c r="B1181" t="s">
        <v>47</v>
      </c>
      <c r="C1181">
        <v>2017</v>
      </c>
      <c r="D1181" t="str">
        <f t="shared" si="72"/>
        <v>RJMale</v>
      </c>
      <c r="E1181">
        <v>73.004262270065993</v>
      </c>
      <c r="F1181" s="37">
        <f>VLOOKUP(_xlfn.CONCAT(D1181,0),'Appendix 4. 2020 IBGE LT'!$E$6:$M$1685,9,FALSE)</f>
        <v>73.974386597599576</v>
      </c>
      <c r="G1181" s="37">
        <f>VLOOKUP(_xlfn.CONCAT(D1181,0),'Appendix 3b. nax IBGE 2019'!$E$5:$M$1850,9,FALSE)</f>
        <v>73.66378322262851</v>
      </c>
      <c r="H1181" s="239">
        <f>INDEX(Summary!$N$5:$Y$88,MATCH(_xlfn.CONCAT(D1181,0),Summary!$N$5:$N$88,0),MATCH($H$3,Summary!$N$4:$Y$4,0))</f>
        <v>71.36128228351977</v>
      </c>
      <c r="I1181" s="240">
        <f t="shared" si="74"/>
        <v>-3.1256892306902893E-2</v>
      </c>
      <c r="J1181" s="241">
        <f t="shared" si="75"/>
        <v>-2.2818863637203468</v>
      </c>
      <c r="K1181" s="242">
        <f t="shared" si="73"/>
        <v>70.722375906345647</v>
      </c>
      <c r="L1181" s="241"/>
    </row>
    <row r="1182" spans="1:12" x14ac:dyDescent="0.2">
      <c r="A1182" t="s">
        <v>61</v>
      </c>
      <c r="B1182" t="s">
        <v>47</v>
      </c>
      <c r="C1182">
        <v>2018</v>
      </c>
      <c r="D1182" t="str">
        <f t="shared" si="72"/>
        <v>RJMale</v>
      </c>
      <c r="E1182">
        <v>73.340474868347002</v>
      </c>
      <c r="F1182" s="37">
        <f>VLOOKUP(_xlfn.CONCAT(D1182,0),'Appendix 4. 2020 IBGE LT'!$E$6:$M$1685,9,FALSE)</f>
        <v>73.974386597599576</v>
      </c>
      <c r="G1182" s="37">
        <f>VLOOKUP(_xlfn.CONCAT(D1182,0),'Appendix 3b. nax IBGE 2019'!$E$5:$M$1850,9,FALSE)</f>
        <v>73.66378322262851</v>
      </c>
      <c r="H1182" s="239">
        <f>INDEX(Summary!$N$5:$Y$88,MATCH(_xlfn.CONCAT(D1182,0),Summary!$N$5:$N$88,0),MATCH($H$3,Summary!$N$4:$Y$4,0))</f>
        <v>71.36128228351977</v>
      </c>
      <c r="I1182" s="240">
        <f t="shared" si="74"/>
        <v>-3.1256892306902893E-2</v>
      </c>
      <c r="J1182" s="241">
        <f t="shared" si="75"/>
        <v>-2.2923953246970403</v>
      </c>
      <c r="K1182" s="242">
        <f t="shared" si="73"/>
        <v>71.048079543649962</v>
      </c>
      <c r="L1182" s="241"/>
    </row>
    <row r="1183" spans="1:12" x14ac:dyDescent="0.2">
      <c r="A1183" t="s">
        <v>61</v>
      </c>
      <c r="B1183" t="s">
        <v>47</v>
      </c>
      <c r="C1183">
        <v>2019</v>
      </c>
      <c r="D1183" t="str">
        <f t="shared" si="72"/>
        <v>RJMale</v>
      </c>
      <c r="E1183">
        <v>73.663783222628496</v>
      </c>
      <c r="F1183" s="37">
        <f>VLOOKUP(_xlfn.CONCAT(D1183,0),'Appendix 4. 2020 IBGE LT'!$E$6:$M$1685,9,FALSE)</f>
        <v>73.974386597599576</v>
      </c>
      <c r="G1183" s="37">
        <f>VLOOKUP(_xlfn.CONCAT(D1183,0),'Appendix 3b. nax IBGE 2019'!$E$5:$M$1850,9,FALSE)</f>
        <v>73.66378322262851</v>
      </c>
      <c r="H1183" s="239">
        <f>INDEX(Summary!$N$5:$Y$88,MATCH(_xlfn.CONCAT(D1183,0),Summary!$N$5:$N$88,0),MATCH($H$3,Summary!$N$4:$Y$4,0))</f>
        <v>71.36128228351977</v>
      </c>
      <c r="I1183" s="240">
        <f t="shared" si="74"/>
        <v>-3.1256892306902893E-2</v>
      </c>
      <c r="J1183" s="241">
        <f t="shared" si="75"/>
        <v>-2.302500939108739</v>
      </c>
      <c r="K1183" s="242">
        <f t="shared" si="73"/>
        <v>71.361282283519756</v>
      </c>
      <c r="L1183" s="241"/>
    </row>
    <row r="1184" spans="1:12" x14ac:dyDescent="0.2">
      <c r="A1184" t="s">
        <v>61</v>
      </c>
      <c r="B1184" t="s">
        <v>3</v>
      </c>
      <c r="C1184">
        <v>2000</v>
      </c>
      <c r="D1184" t="str">
        <f t="shared" si="72"/>
        <v>RJTotal</v>
      </c>
      <c r="E1184">
        <v>69.996561086779096</v>
      </c>
      <c r="F1184" s="37">
        <f>VLOOKUP(_xlfn.CONCAT(D1184,0),'Appendix 4. 2020 IBGE LT'!$E$6:$M$1685,9,FALSE)</f>
        <v>77.295731638624346</v>
      </c>
      <c r="G1184" s="37">
        <f>VLOOKUP(_xlfn.CONCAT(D1184,0),'Appendix 3b. nax IBGE 2019'!$E$5:$M$1850,9,FALSE)</f>
        <v>77.034442910140214</v>
      </c>
      <c r="H1184" s="239">
        <f>INDEX(Summary!$N$5:$Y$88,MATCH(_xlfn.CONCAT(D1184,0),Summary!$N$5:$N$88,0),MATCH($H$3,Summary!$N$4:$Y$4,0))</f>
        <v>75.055481210650257</v>
      </c>
      <c r="I1184" s="240">
        <f t="shared" si="74"/>
        <v>-2.5689310193342911E-2</v>
      </c>
      <c r="J1184" s="241">
        <f t="shared" si="75"/>
        <v>-1.798163370225544</v>
      </c>
      <c r="K1184" s="242">
        <f t="shared" si="73"/>
        <v>68.198397716553558</v>
      </c>
      <c r="L1184" s="241"/>
    </row>
    <row r="1185" spans="1:12" x14ac:dyDescent="0.2">
      <c r="A1185" t="s">
        <v>61</v>
      </c>
      <c r="B1185" t="s">
        <v>3</v>
      </c>
      <c r="C1185">
        <v>2001</v>
      </c>
      <c r="D1185" t="str">
        <f t="shared" si="72"/>
        <v>RJTotal</v>
      </c>
      <c r="E1185">
        <v>70.465720715693905</v>
      </c>
      <c r="F1185" s="37">
        <f>VLOOKUP(_xlfn.CONCAT(D1185,0),'Appendix 4. 2020 IBGE LT'!$E$6:$M$1685,9,FALSE)</f>
        <v>77.295731638624346</v>
      </c>
      <c r="G1185" s="37">
        <f>VLOOKUP(_xlfn.CONCAT(D1185,0),'Appendix 3b. nax IBGE 2019'!$E$5:$M$1850,9,FALSE)</f>
        <v>77.034442910140214</v>
      </c>
      <c r="H1185" s="239">
        <f>INDEX(Summary!$N$5:$Y$88,MATCH(_xlfn.CONCAT(D1185,0),Summary!$N$5:$N$88,0),MATCH($H$3,Summary!$N$4:$Y$4,0))</f>
        <v>75.055481210650257</v>
      </c>
      <c r="I1185" s="240">
        <f t="shared" si="74"/>
        <v>-2.5689310193342911E-2</v>
      </c>
      <c r="J1185" s="241">
        <f t="shared" si="75"/>
        <v>-1.8102157574629301</v>
      </c>
      <c r="K1185" s="242">
        <f t="shared" si="73"/>
        <v>68.655504958230978</v>
      </c>
      <c r="L1185" s="241"/>
    </row>
    <row r="1186" spans="1:12" x14ac:dyDescent="0.2">
      <c r="A1186" t="s">
        <v>61</v>
      </c>
      <c r="B1186" t="s">
        <v>3</v>
      </c>
      <c r="C1186">
        <v>2002</v>
      </c>
      <c r="D1186" t="str">
        <f t="shared" si="72"/>
        <v>RJTotal</v>
      </c>
      <c r="E1186">
        <v>70.921510429254397</v>
      </c>
      <c r="F1186" s="37">
        <f>VLOOKUP(_xlfn.CONCAT(D1186,0),'Appendix 4. 2020 IBGE LT'!$E$6:$M$1685,9,FALSE)</f>
        <v>77.295731638624346</v>
      </c>
      <c r="G1186" s="37">
        <f>VLOOKUP(_xlfn.CONCAT(D1186,0),'Appendix 3b. nax IBGE 2019'!$E$5:$M$1850,9,FALSE)</f>
        <v>77.034442910140214</v>
      </c>
      <c r="H1186" s="239">
        <f>INDEX(Summary!$N$5:$Y$88,MATCH(_xlfn.CONCAT(D1186,0),Summary!$N$5:$N$88,0),MATCH($H$3,Summary!$N$4:$Y$4,0))</f>
        <v>75.055481210650257</v>
      </c>
      <c r="I1186" s="240">
        <f t="shared" si="74"/>
        <v>-2.5689310193342911E-2</v>
      </c>
      <c r="J1186" s="241">
        <f t="shared" si="75"/>
        <v>-1.8219246807975205</v>
      </c>
      <c r="K1186" s="242">
        <f t="shared" si="73"/>
        <v>69.099585748456875</v>
      </c>
      <c r="L1186" s="241"/>
    </row>
    <row r="1187" spans="1:12" x14ac:dyDescent="0.2">
      <c r="A1187" t="s">
        <v>61</v>
      </c>
      <c r="B1187" t="s">
        <v>3</v>
      </c>
      <c r="C1187">
        <v>2003</v>
      </c>
      <c r="D1187" t="str">
        <f t="shared" si="72"/>
        <v>RJTotal</v>
      </c>
      <c r="E1187">
        <v>71.369488149378597</v>
      </c>
      <c r="F1187" s="37">
        <f>VLOOKUP(_xlfn.CONCAT(D1187,0),'Appendix 4. 2020 IBGE LT'!$E$6:$M$1685,9,FALSE)</f>
        <v>77.295731638624346</v>
      </c>
      <c r="G1187" s="37">
        <f>VLOOKUP(_xlfn.CONCAT(D1187,0),'Appendix 3b. nax IBGE 2019'!$E$5:$M$1850,9,FALSE)</f>
        <v>77.034442910140214</v>
      </c>
      <c r="H1187" s="239">
        <f>INDEX(Summary!$N$5:$Y$88,MATCH(_xlfn.CONCAT(D1187,0),Summary!$N$5:$N$88,0),MATCH($H$3,Summary!$N$4:$Y$4,0))</f>
        <v>75.055481210650257</v>
      </c>
      <c r="I1187" s="240">
        <f t="shared" si="74"/>
        <v>-2.5689310193342911E-2</v>
      </c>
      <c r="J1187" s="241">
        <f t="shared" si="75"/>
        <v>-1.8334329194094976</v>
      </c>
      <c r="K1187" s="242">
        <f t="shared" si="73"/>
        <v>69.536055229969094</v>
      </c>
      <c r="L1187" s="241"/>
    </row>
    <row r="1188" spans="1:12" x14ac:dyDescent="0.2">
      <c r="A1188" t="s">
        <v>61</v>
      </c>
      <c r="B1188" t="s">
        <v>3</v>
      </c>
      <c r="C1188">
        <v>2004</v>
      </c>
      <c r="D1188" t="str">
        <f t="shared" si="72"/>
        <v>RJTotal</v>
      </c>
      <c r="E1188">
        <v>71.804252595171306</v>
      </c>
      <c r="F1188" s="37">
        <f>VLOOKUP(_xlfn.CONCAT(D1188,0),'Appendix 4. 2020 IBGE LT'!$E$6:$M$1685,9,FALSE)</f>
        <v>77.295731638624346</v>
      </c>
      <c r="G1188" s="37">
        <f>VLOOKUP(_xlfn.CONCAT(D1188,0),'Appendix 3b. nax IBGE 2019'!$E$5:$M$1850,9,FALSE)</f>
        <v>77.034442910140214</v>
      </c>
      <c r="H1188" s="239">
        <f>INDEX(Summary!$N$5:$Y$88,MATCH(_xlfn.CONCAT(D1188,0),Summary!$N$5:$N$88,0),MATCH($H$3,Summary!$N$4:$Y$4,0))</f>
        <v>75.055481210650257</v>
      </c>
      <c r="I1188" s="240">
        <f t="shared" si="74"/>
        <v>-2.5689310193342911E-2</v>
      </c>
      <c r="J1188" s="241">
        <f t="shared" si="75"/>
        <v>-1.8446017181185035</v>
      </c>
      <c r="K1188" s="242">
        <f t="shared" si="73"/>
        <v>69.959650877052809</v>
      </c>
      <c r="L1188" s="241"/>
    </row>
    <row r="1189" spans="1:12" x14ac:dyDescent="0.2">
      <c r="A1189" t="s">
        <v>61</v>
      </c>
      <c r="B1189" t="s">
        <v>3</v>
      </c>
      <c r="C1189">
        <v>2005</v>
      </c>
      <c r="D1189" t="str">
        <f t="shared" si="72"/>
        <v>RJTotal</v>
      </c>
      <c r="E1189">
        <v>72.232130424323799</v>
      </c>
      <c r="F1189" s="37">
        <f>VLOOKUP(_xlfn.CONCAT(D1189,0),'Appendix 4. 2020 IBGE LT'!$E$6:$M$1685,9,FALSE)</f>
        <v>77.295731638624346</v>
      </c>
      <c r="G1189" s="37">
        <f>VLOOKUP(_xlfn.CONCAT(D1189,0),'Appendix 3b. nax IBGE 2019'!$E$5:$M$1850,9,FALSE)</f>
        <v>77.034442910140214</v>
      </c>
      <c r="H1189" s="239">
        <f>INDEX(Summary!$N$5:$Y$88,MATCH(_xlfn.CONCAT(D1189,0),Summary!$N$5:$N$88,0),MATCH($H$3,Summary!$N$4:$Y$4,0))</f>
        <v>75.055481210650257</v>
      </c>
      <c r="I1189" s="240">
        <f t="shared" si="74"/>
        <v>-2.5689310193342911E-2</v>
      </c>
      <c r="J1189" s="241">
        <f t="shared" si="75"/>
        <v>-1.855593604396456</v>
      </c>
      <c r="K1189" s="242">
        <f t="shared" si="73"/>
        <v>70.376536819927338</v>
      </c>
      <c r="L1189" s="241"/>
    </row>
    <row r="1190" spans="1:12" x14ac:dyDescent="0.2">
      <c r="A1190" t="s">
        <v>61</v>
      </c>
      <c r="B1190" t="s">
        <v>3</v>
      </c>
      <c r="C1190">
        <v>2006</v>
      </c>
      <c r="D1190" t="str">
        <f t="shared" si="72"/>
        <v>RJTotal</v>
      </c>
      <c r="E1190">
        <v>72.649535213134598</v>
      </c>
      <c r="F1190" s="37">
        <f>VLOOKUP(_xlfn.CONCAT(D1190,0),'Appendix 4. 2020 IBGE LT'!$E$6:$M$1685,9,FALSE)</f>
        <v>77.295731638624346</v>
      </c>
      <c r="G1190" s="37">
        <f>VLOOKUP(_xlfn.CONCAT(D1190,0),'Appendix 3b. nax IBGE 2019'!$E$5:$M$1850,9,FALSE)</f>
        <v>77.034442910140214</v>
      </c>
      <c r="H1190" s="239">
        <f>INDEX(Summary!$N$5:$Y$88,MATCH(_xlfn.CONCAT(D1190,0),Summary!$N$5:$N$88,0),MATCH($H$3,Summary!$N$4:$Y$4,0))</f>
        <v>75.055481210650257</v>
      </c>
      <c r="I1190" s="240">
        <f t="shared" si="74"/>
        <v>-2.5689310193342911E-2</v>
      </c>
      <c r="J1190" s="241">
        <f t="shared" si="75"/>
        <v>-1.8663164454924035</v>
      </c>
      <c r="K1190" s="242">
        <f t="shared" si="73"/>
        <v>70.783218767642197</v>
      </c>
      <c r="L1190" s="241"/>
    </row>
    <row r="1191" spans="1:12" x14ac:dyDescent="0.2">
      <c r="A1191" t="s">
        <v>61</v>
      </c>
      <c r="B1191" t="s">
        <v>3</v>
      </c>
      <c r="C1191">
        <v>2007</v>
      </c>
      <c r="D1191" t="str">
        <f t="shared" si="72"/>
        <v>RJTotal</v>
      </c>
      <c r="E1191">
        <v>73.049965169648502</v>
      </c>
      <c r="F1191" s="37">
        <f>VLOOKUP(_xlfn.CONCAT(D1191,0),'Appendix 4. 2020 IBGE LT'!$E$6:$M$1685,9,FALSE)</f>
        <v>77.295731638624346</v>
      </c>
      <c r="G1191" s="37">
        <f>VLOOKUP(_xlfn.CONCAT(D1191,0),'Appendix 3b. nax IBGE 2019'!$E$5:$M$1850,9,FALSE)</f>
        <v>77.034442910140214</v>
      </c>
      <c r="H1191" s="239">
        <f>INDEX(Summary!$N$5:$Y$88,MATCH(_xlfn.CONCAT(D1191,0),Summary!$N$5:$N$88,0),MATCH($H$3,Summary!$N$4:$Y$4,0))</f>
        <v>75.055481210650257</v>
      </c>
      <c r="I1191" s="240">
        <f t="shared" si="74"/>
        <v>-2.5689310193342911E-2</v>
      </c>
      <c r="J1191" s="241">
        <f t="shared" si="75"/>
        <v>-1.8766032148559959</v>
      </c>
      <c r="K1191" s="242">
        <f t="shared" si="73"/>
        <v>71.173361954792512</v>
      </c>
      <c r="L1191" s="241"/>
    </row>
    <row r="1192" spans="1:12" x14ac:dyDescent="0.2">
      <c r="A1192" t="s">
        <v>61</v>
      </c>
      <c r="B1192" t="s">
        <v>3</v>
      </c>
      <c r="C1192">
        <v>2008</v>
      </c>
      <c r="D1192" t="str">
        <f t="shared" si="72"/>
        <v>RJTotal</v>
      </c>
      <c r="E1192">
        <v>73.446302572440104</v>
      </c>
      <c r="F1192" s="37">
        <f>VLOOKUP(_xlfn.CONCAT(D1192,0),'Appendix 4. 2020 IBGE LT'!$E$6:$M$1685,9,FALSE)</f>
        <v>77.295731638624346</v>
      </c>
      <c r="G1192" s="37">
        <f>VLOOKUP(_xlfn.CONCAT(D1192,0),'Appendix 3b. nax IBGE 2019'!$E$5:$M$1850,9,FALSE)</f>
        <v>77.034442910140214</v>
      </c>
      <c r="H1192" s="239">
        <f>INDEX(Summary!$N$5:$Y$88,MATCH(_xlfn.CONCAT(D1192,0),Summary!$N$5:$N$88,0),MATCH($H$3,Summary!$N$4:$Y$4,0))</f>
        <v>75.055481210650257</v>
      </c>
      <c r="I1192" s="240">
        <f t="shared" si="74"/>
        <v>-2.5689310193342911E-2</v>
      </c>
      <c r="J1192" s="241">
        <f t="shared" si="75"/>
        <v>-1.8867848493375332</v>
      </c>
      <c r="K1192" s="242">
        <f t="shared" si="73"/>
        <v>71.559517723102573</v>
      </c>
      <c r="L1192" s="241"/>
    </row>
    <row r="1193" spans="1:12" x14ac:dyDescent="0.2">
      <c r="A1193" t="s">
        <v>61</v>
      </c>
      <c r="B1193" t="s">
        <v>3</v>
      </c>
      <c r="C1193">
        <v>2009</v>
      </c>
      <c r="D1193" t="str">
        <f t="shared" si="72"/>
        <v>RJTotal</v>
      </c>
      <c r="E1193">
        <v>73.830959142580596</v>
      </c>
      <c r="F1193" s="37">
        <f>VLOOKUP(_xlfn.CONCAT(D1193,0),'Appendix 4. 2020 IBGE LT'!$E$6:$M$1685,9,FALSE)</f>
        <v>77.295731638624346</v>
      </c>
      <c r="G1193" s="37">
        <f>VLOOKUP(_xlfn.CONCAT(D1193,0),'Appendix 3b. nax IBGE 2019'!$E$5:$M$1850,9,FALSE)</f>
        <v>77.034442910140214</v>
      </c>
      <c r="H1193" s="239">
        <f>INDEX(Summary!$N$5:$Y$88,MATCH(_xlfn.CONCAT(D1193,0),Summary!$N$5:$N$88,0),MATCH($H$3,Summary!$N$4:$Y$4,0))</f>
        <v>75.055481210650257</v>
      </c>
      <c r="I1193" s="240">
        <f t="shared" si="74"/>
        <v>-2.5689310193342911E-2</v>
      </c>
      <c r="J1193" s="241">
        <f t="shared" si="75"/>
        <v>-1.8966664112857796</v>
      </c>
      <c r="K1193" s="242">
        <f t="shared" si="73"/>
        <v>71.934292731294818</v>
      </c>
      <c r="L1193" s="241"/>
    </row>
    <row r="1194" spans="1:12" x14ac:dyDescent="0.2">
      <c r="A1194" t="s">
        <v>61</v>
      </c>
      <c r="B1194" t="s">
        <v>3</v>
      </c>
      <c r="C1194">
        <v>2010</v>
      </c>
      <c r="D1194" t="str">
        <f t="shared" si="72"/>
        <v>RJTotal</v>
      </c>
      <c r="E1194">
        <v>74.198044165077604</v>
      </c>
      <c r="F1194" s="37">
        <f>VLOOKUP(_xlfn.CONCAT(D1194,0),'Appendix 4. 2020 IBGE LT'!$E$6:$M$1685,9,FALSE)</f>
        <v>77.295731638624346</v>
      </c>
      <c r="G1194" s="37">
        <f>VLOOKUP(_xlfn.CONCAT(D1194,0),'Appendix 3b. nax IBGE 2019'!$E$5:$M$1850,9,FALSE)</f>
        <v>77.034442910140214</v>
      </c>
      <c r="H1194" s="239">
        <f>INDEX(Summary!$N$5:$Y$88,MATCH(_xlfn.CONCAT(D1194,0),Summary!$N$5:$N$88,0),MATCH($H$3,Summary!$N$4:$Y$4,0))</f>
        <v>75.055481210650257</v>
      </c>
      <c r="I1194" s="240">
        <f t="shared" si="74"/>
        <v>-2.5689310193342911E-2</v>
      </c>
      <c r="J1194" s="241">
        <f t="shared" si="75"/>
        <v>-1.9060965722960357</v>
      </c>
      <c r="K1194" s="242">
        <f t="shared" si="73"/>
        <v>72.291947592781568</v>
      </c>
      <c r="L1194" s="241"/>
    </row>
    <row r="1195" spans="1:12" x14ac:dyDescent="0.2">
      <c r="A1195" t="s">
        <v>61</v>
      </c>
      <c r="B1195" t="s">
        <v>3</v>
      </c>
      <c r="C1195">
        <v>2011</v>
      </c>
      <c r="D1195" t="str">
        <f t="shared" si="72"/>
        <v>RJTotal</v>
      </c>
      <c r="E1195">
        <v>74.557794938572201</v>
      </c>
      <c r="F1195" s="37">
        <f>VLOOKUP(_xlfn.CONCAT(D1195,0),'Appendix 4. 2020 IBGE LT'!$E$6:$M$1685,9,FALSE)</f>
        <v>77.295731638624346</v>
      </c>
      <c r="G1195" s="37">
        <f>VLOOKUP(_xlfn.CONCAT(D1195,0),'Appendix 3b. nax IBGE 2019'!$E$5:$M$1850,9,FALSE)</f>
        <v>77.034442910140214</v>
      </c>
      <c r="H1195" s="239">
        <f>INDEX(Summary!$N$5:$Y$88,MATCH(_xlfn.CONCAT(D1195,0),Summary!$N$5:$N$88,0),MATCH($H$3,Summary!$N$4:$Y$4,0))</f>
        <v>75.055481210650257</v>
      </c>
      <c r="I1195" s="240">
        <f t="shared" si="74"/>
        <v>-2.5689310193342911E-2</v>
      </c>
      <c r="J1195" s="241">
        <f t="shared" si="75"/>
        <v>-1.9153383215086333</v>
      </c>
      <c r="K1195" s="242">
        <f t="shared" si="73"/>
        <v>72.642456617063573</v>
      </c>
      <c r="L1195" s="241"/>
    </row>
    <row r="1196" spans="1:12" x14ac:dyDescent="0.2">
      <c r="A1196" t="s">
        <v>61</v>
      </c>
      <c r="B1196" t="s">
        <v>3</v>
      </c>
      <c r="C1196">
        <v>2012</v>
      </c>
      <c r="D1196" t="str">
        <f t="shared" si="72"/>
        <v>RJTotal</v>
      </c>
      <c r="E1196">
        <v>74.904258085272502</v>
      </c>
      <c r="F1196" s="37">
        <f>VLOOKUP(_xlfn.CONCAT(D1196,0),'Appendix 4. 2020 IBGE LT'!$E$6:$M$1685,9,FALSE)</f>
        <v>77.295731638624346</v>
      </c>
      <c r="G1196" s="37">
        <f>VLOOKUP(_xlfn.CONCAT(D1196,0),'Appendix 3b. nax IBGE 2019'!$E$5:$M$1850,9,FALSE)</f>
        <v>77.034442910140214</v>
      </c>
      <c r="H1196" s="239">
        <f>INDEX(Summary!$N$5:$Y$88,MATCH(_xlfn.CONCAT(D1196,0),Summary!$N$5:$N$88,0),MATCH($H$3,Summary!$N$4:$Y$4,0))</f>
        <v>75.055481210650257</v>
      </c>
      <c r="I1196" s="240">
        <f t="shared" si="74"/>
        <v>-2.5689310193342911E-2</v>
      </c>
      <c r="J1196" s="241">
        <f t="shared" si="75"/>
        <v>-1.9242387207547791</v>
      </c>
      <c r="K1196" s="242">
        <f t="shared" si="73"/>
        <v>72.98001936451773</v>
      </c>
      <c r="L1196" s="241"/>
    </row>
    <row r="1197" spans="1:12" x14ac:dyDescent="0.2">
      <c r="A1197" t="s">
        <v>61</v>
      </c>
      <c r="B1197" t="s">
        <v>3</v>
      </c>
      <c r="C1197">
        <v>2013</v>
      </c>
      <c r="D1197" t="str">
        <f t="shared" si="72"/>
        <v>RJTotal</v>
      </c>
      <c r="E1197">
        <v>75.242007633075502</v>
      </c>
      <c r="F1197" s="37">
        <f>VLOOKUP(_xlfn.CONCAT(D1197,0),'Appendix 4. 2020 IBGE LT'!$E$6:$M$1685,9,FALSE)</f>
        <v>77.295731638624346</v>
      </c>
      <c r="G1197" s="37">
        <f>VLOOKUP(_xlfn.CONCAT(D1197,0),'Appendix 3b. nax IBGE 2019'!$E$5:$M$1850,9,FALSE)</f>
        <v>77.034442910140214</v>
      </c>
      <c r="H1197" s="239">
        <f>INDEX(Summary!$N$5:$Y$88,MATCH(_xlfn.CONCAT(D1197,0),Summary!$N$5:$N$88,0),MATCH($H$3,Summary!$N$4:$Y$4,0))</f>
        <v>75.055481210650257</v>
      </c>
      <c r="I1197" s="240">
        <f t="shared" si="74"/>
        <v>-2.5689310193342911E-2</v>
      </c>
      <c r="J1197" s="241">
        <f t="shared" si="75"/>
        <v>-1.9329152736559516</v>
      </c>
      <c r="K1197" s="242">
        <f t="shared" si="73"/>
        <v>73.309092359419552</v>
      </c>
      <c r="L1197" s="241"/>
    </row>
    <row r="1198" spans="1:12" x14ac:dyDescent="0.2">
      <c r="A1198" t="s">
        <v>61</v>
      </c>
      <c r="B1198" t="s">
        <v>3</v>
      </c>
      <c r="C1198">
        <v>2014</v>
      </c>
      <c r="D1198" t="str">
        <f t="shared" si="72"/>
        <v>RJTotal</v>
      </c>
      <c r="E1198">
        <v>75.569139231463296</v>
      </c>
      <c r="F1198" s="37">
        <f>VLOOKUP(_xlfn.CONCAT(D1198,0),'Appendix 4. 2020 IBGE LT'!$E$6:$M$1685,9,FALSE)</f>
        <v>77.295731638624346</v>
      </c>
      <c r="G1198" s="37">
        <f>VLOOKUP(_xlfn.CONCAT(D1198,0),'Appendix 3b. nax IBGE 2019'!$E$5:$M$1850,9,FALSE)</f>
        <v>77.034442910140214</v>
      </c>
      <c r="H1198" s="239">
        <f>INDEX(Summary!$N$5:$Y$88,MATCH(_xlfn.CONCAT(D1198,0),Summary!$N$5:$N$88,0),MATCH($H$3,Summary!$N$4:$Y$4,0))</f>
        <v>75.055481210650257</v>
      </c>
      <c r="I1198" s="240">
        <f t="shared" si="74"/>
        <v>-2.5689310193342911E-2</v>
      </c>
      <c r="J1198" s="241">
        <f t="shared" si="75"/>
        <v>-1.9413190587609797</v>
      </c>
      <c r="K1198" s="242">
        <f t="shared" si="73"/>
        <v>73.627820172702314</v>
      </c>
      <c r="L1198" s="241"/>
    </row>
    <row r="1199" spans="1:12" x14ac:dyDescent="0.2">
      <c r="A1199" t="s">
        <v>61</v>
      </c>
      <c r="B1199" t="s">
        <v>3</v>
      </c>
      <c r="C1199">
        <v>2015</v>
      </c>
      <c r="D1199" t="str">
        <f t="shared" si="72"/>
        <v>RJTotal</v>
      </c>
      <c r="E1199">
        <v>75.8845921788308</v>
      </c>
      <c r="F1199" s="37">
        <f>VLOOKUP(_xlfn.CONCAT(D1199,0),'Appendix 4. 2020 IBGE LT'!$E$6:$M$1685,9,FALSE)</f>
        <v>77.295731638624346</v>
      </c>
      <c r="G1199" s="37">
        <f>VLOOKUP(_xlfn.CONCAT(D1199,0),'Appendix 3b. nax IBGE 2019'!$E$5:$M$1850,9,FALSE)</f>
        <v>77.034442910140214</v>
      </c>
      <c r="H1199" s="239">
        <f>INDEX(Summary!$N$5:$Y$88,MATCH(_xlfn.CONCAT(D1199,0),Summary!$N$5:$N$88,0),MATCH($H$3,Summary!$N$4:$Y$4,0))</f>
        <v>75.055481210650257</v>
      </c>
      <c r="I1199" s="240">
        <f t="shared" si="74"/>
        <v>-2.5689310193342911E-2</v>
      </c>
      <c r="J1199" s="241">
        <f t="shared" si="75"/>
        <v>-1.9494228273773078</v>
      </c>
      <c r="K1199" s="242">
        <f t="shared" si="73"/>
        <v>73.935169351453496</v>
      </c>
      <c r="L1199" s="241"/>
    </row>
    <row r="1200" spans="1:12" x14ac:dyDescent="0.2">
      <c r="A1200" t="s">
        <v>61</v>
      </c>
      <c r="B1200" t="s">
        <v>3</v>
      </c>
      <c r="C1200">
        <v>2016</v>
      </c>
      <c r="D1200" t="str">
        <f t="shared" si="72"/>
        <v>RJTotal</v>
      </c>
      <c r="E1200">
        <v>76.1903832510543</v>
      </c>
      <c r="F1200" s="37">
        <f>VLOOKUP(_xlfn.CONCAT(D1200,0),'Appendix 4. 2020 IBGE LT'!$E$6:$M$1685,9,FALSE)</f>
        <v>77.295731638624346</v>
      </c>
      <c r="G1200" s="37">
        <f>VLOOKUP(_xlfn.CONCAT(D1200,0),'Appendix 3b. nax IBGE 2019'!$E$5:$M$1850,9,FALSE)</f>
        <v>77.034442910140214</v>
      </c>
      <c r="H1200" s="239">
        <f>INDEX(Summary!$N$5:$Y$88,MATCH(_xlfn.CONCAT(D1200,0),Summary!$N$5:$N$88,0),MATCH($H$3,Summary!$N$4:$Y$4,0))</f>
        <v>75.055481210650257</v>
      </c>
      <c r="I1200" s="240">
        <f t="shared" si="74"/>
        <v>-2.5689310193342911E-2</v>
      </c>
      <c r="J1200" s="241">
        <f t="shared" si="75"/>
        <v>-1.9572783890860121</v>
      </c>
      <c r="K1200" s="242">
        <f t="shared" si="73"/>
        <v>74.233104861968286</v>
      </c>
      <c r="L1200" s="241"/>
    </row>
    <row r="1201" spans="1:12" x14ac:dyDescent="0.2">
      <c r="A1201" t="s">
        <v>61</v>
      </c>
      <c r="B1201" t="s">
        <v>3</v>
      </c>
      <c r="C1201">
        <v>2017</v>
      </c>
      <c r="D1201" t="str">
        <f t="shared" si="72"/>
        <v>RJTotal</v>
      </c>
      <c r="E1201">
        <v>76.479084791546299</v>
      </c>
      <c r="F1201" s="37">
        <f>VLOOKUP(_xlfn.CONCAT(D1201,0),'Appendix 4. 2020 IBGE LT'!$E$6:$M$1685,9,FALSE)</f>
        <v>77.295731638624346</v>
      </c>
      <c r="G1201" s="37">
        <f>VLOOKUP(_xlfn.CONCAT(D1201,0),'Appendix 3b. nax IBGE 2019'!$E$5:$M$1850,9,FALSE)</f>
        <v>77.034442910140214</v>
      </c>
      <c r="H1201" s="239">
        <f>INDEX(Summary!$N$5:$Y$88,MATCH(_xlfn.CONCAT(D1201,0),Summary!$N$5:$N$88,0),MATCH($H$3,Summary!$N$4:$Y$4,0))</f>
        <v>75.055481210650257</v>
      </c>
      <c r="I1201" s="240">
        <f t="shared" si="74"/>
        <v>-2.5689310193342911E-2</v>
      </c>
      <c r="J1201" s="241">
        <f t="shared" si="75"/>
        <v>-1.9646949325130072</v>
      </c>
      <c r="K1201" s="242">
        <f t="shared" si="73"/>
        <v>74.514389859033287</v>
      </c>
      <c r="L1201" s="241"/>
    </row>
    <row r="1202" spans="1:12" x14ac:dyDescent="0.2">
      <c r="A1202" t="s">
        <v>61</v>
      </c>
      <c r="B1202" t="s">
        <v>3</v>
      </c>
      <c r="C1202">
        <v>2018</v>
      </c>
      <c r="D1202" t="str">
        <f t="shared" si="72"/>
        <v>RJTotal</v>
      </c>
      <c r="E1202">
        <v>76.761639060694193</v>
      </c>
      <c r="F1202" s="37">
        <f>VLOOKUP(_xlfn.CONCAT(D1202,0),'Appendix 4. 2020 IBGE LT'!$E$6:$M$1685,9,FALSE)</f>
        <v>77.295731638624346</v>
      </c>
      <c r="G1202" s="37">
        <f>VLOOKUP(_xlfn.CONCAT(D1202,0),'Appendix 3b. nax IBGE 2019'!$E$5:$M$1850,9,FALSE)</f>
        <v>77.034442910140214</v>
      </c>
      <c r="H1202" s="239">
        <f>INDEX(Summary!$N$5:$Y$88,MATCH(_xlfn.CONCAT(D1202,0),Summary!$N$5:$N$88,0),MATCH($H$3,Summary!$N$4:$Y$4,0))</f>
        <v>75.055481210650257</v>
      </c>
      <c r="I1202" s="240">
        <f t="shared" si="74"/>
        <v>-2.5689310193342911E-2</v>
      </c>
      <c r="J1202" s="241">
        <f t="shared" si="75"/>
        <v>-1.9719535567796007</v>
      </c>
      <c r="K1202" s="242">
        <f t="shared" si="73"/>
        <v>74.789685503914598</v>
      </c>
      <c r="L1202" s="241"/>
    </row>
    <row r="1203" spans="1:12" x14ac:dyDescent="0.2">
      <c r="A1203" t="s">
        <v>61</v>
      </c>
      <c r="B1203" t="s">
        <v>3</v>
      </c>
      <c r="C1203">
        <v>2019</v>
      </c>
      <c r="D1203" t="str">
        <f t="shared" si="72"/>
        <v>RJTotal</v>
      </c>
      <c r="E1203">
        <v>77.0344429101402</v>
      </c>
      <c r="F1203" s="37">
        <f>VLOOKUP(_xlfn.CONCAT(D1203,0),'Appendix 4. 2020 IBGE LT'!$E$6:$M$1685,9,FALSE)</f>
        <v>77.295731638624346</v>
      </c>
      <c r="G1203" s="37">
        <f>VLOOKUP(_xlfn.CONCAT(D1203,0),'Appendix 3b. nax IBGE 2019'!$E$5:$M$1850,9,FALSE)</f>
        <v>77.034442910140214</v>
      </c>
      <c r="H1203" s="239">
        <f>INDEX(Summary!$N$5:$Y$88,MATCH(_xlfn.CONCAT(D1203,0),Summary!$N$5:$N$88,0),MATCH($H$3,Summary!$N$4:$Y$4,0))</f>
        <v>75.055481210650257</v>
      </c>
      <c r="I1203" s="240">
        <f t="shared" si="74"/>
        <v>-2.5689310193342911E-2</v>
      </c>
      <c r="J1203" s="241">
        <f t="shared" si="75"/>
        <v>-1.9789616994899573</v>
      </c>
      <c r="K1203" s="242">
        <f t="shared" si="73"/>
        <v>75.055481210650242</v>
      </c>
      <c r="L1203" s="241"/>
    </row>
    <row r="1204" spans="1:12" x14ac:dyDescent="0.2">
      <c r="A1204" t="s">
        <v>54</v>
      </c>
      <c r="B1204" t="s">
        <v>48</v>
      </c>
      <c r="C1204">
        <v>2000</v>
      </c>
      <c r="D1204" t="str">
        <f t="shared" si="72"/>
        <v>RNFemale</v>
      </c>
      <c r="E1204">
        <v>73.868181926748505</v>
      </c>
      <c r="F1204" s="37">
        <f>VLOOKUP(_xlfn.CONCAT(D1204,0),'Appendix 4. 2020 IBGE LT'!$E$6:$M$1685,9,FALSE)</f>
        <v>80.559771549646271</v>
      </c>
      <c r="G1204" s="37">
        <f>VLOOKUP(_xlfn.CONCAT(D1204,0),'Appendix 3b. nax IBGE 2019'!$E$5:$M$1850,9,FALSE)</f>
        <v>80.381008388998708</v>
      </c>
      <c r="H1204" s="239">
        <f>INDEX(Summary!$N$5:$Y$88,MATCH(_xlfn.CONCAT(D1204,0),Summary!$N$5:$N$88,0),MATCH($H$3,Summary!$N$4:$Y$4,0))</f>
        <v>80.563936260937851</v>
      </c>
      <c r="I1204" s="240">
        <f t="shared" si="74"/>
        <v>2.2757598542913877E-3</v>
      </c>
      <c r="J1204" s="241">
        <f t="shared" si="75"/>
        <v>0.16810624293838689</v>
      </c>
      <c r="K1204" s="242">
        <f t="shared" si="73"/>
        <v>74.036288169686898</v>
      </c>
      <c r="L1204" s="241"/>
    </row>
    <row r="1205" spans="1:12" x14ac:dyDescent="0.2">
      <c r="A1205" t="s">
        <v>54</v>
      </c>
      <c r="B1205" t="s">
        <v>48</v>
      </c>
      <c r="C1205">
        <v>2001</v>
      </c>
      <c r="D1205" t="str">
        <f t="shared" si="72"/>
        <v>RNFemale</v>
      </c>
      <c r="E1205">
        <v>74.394763867493097</v>
      </c>
      <c r="F1205" s="37">
        <f>VLOOKUP(_xlfn.CONCAT(D1205,0),'Appendix 4. 2020 IBGE LT'!$E$6:$M$1685,9,FALSE)</f>
        <v>80.559771549646271</v>
      </c>
      <c r="G1205" s="37">
        <f>VLOOKUP(_xlfn.CONCAT(D1205,0),'Appendix 3b. nax IBGE 2019'!$E$5:$M$1850,9,FALSE)</f>
        <v>80.381008388998708</v>
      </c>
      <c r="H1205" s="239">
        <f>INDEX(Summary!$N$5:$Y$88,MATCH(_xlfn.CONCAT(D1205,0),Summary!$N$5:$N$88,0),MATCH($H$3,Summary!$N$4:$Y$4,0))</f>
        <v>80.563936260937851</v>
      </c>
      <c r="I1205" s="240">
        <f t="shared" si="74"/>
        <v>2.2757598542913877E-3</v>
      </c>
      <c r="J1205" s="241">
        <f t="shared" si="75"/>
        <v>0.16930461697912827</v>
      </c>
      <c r="K1205" s="242">
        <f t="shared" si="73"/>
        <v>74.56406848447223</v>
      </c>
      <c r="L1205" s="241"/>
    </row>
    <row r="1206" spans="1:12" x14ac:dyDescent="0.2">
      <c r="A1206" t="s">
        <v>54</v>
      </c>
      <c r="B1206" t="s">
        <v>48</v>
      </c>
      <c r="C1206">
        <v>2002</v>
      </c>
      <c r="D1206" t="str">
        <f t="shared" si="72"/>
        <v>RNFemale</v>
      </c>
      <c r="E1206">
        <v>74.899199473234304</v>
      </c>
      <c r="F1206" s="37">
        <f>VLOOKUP(_xlfn.CONCAT(D1206,0),'Appendix 4. 2020 IBGE LT'!$E$6:$M$1685,9,FALSE)</f>
        <v>80.559771549646271</v>
      </c>
      <c r="G1206" s="37">
        <f>VLOOKUP(_xlfn.CONCAT(D1206,0),'Appendix 3b. nax IBGE 2019'!$E$5:$M$1850,9,FALSE)</f>
        <v>80.381008388998708</v>
      </c>
      <c r="H1206" s="239">
        <f>INDEX(Summary!$N$5:$Y$88,MATCH(_xlfn.CONCAT(D1206,0),Summary!$N$5:$N$88,0),MATCH($H$3,Summary!$N$4:$Y$4,0))</f>
        <v>80.563936260937851</v>
      </c>
      <c r="I1206" s="240">
        <f t="shared" si="74"/>
        <v>2.2757598542913877E-3</v>
      </c>
      <c r="J1206" s="241">
        <f t="shared" si="75"/>
        <v>0.17045259127974929</v>
      </c>
      <c r="K1206" s="242">
        <f t="shared" si="73"/>
        <v>75.069652064514059</v>
      </c>
      <c r="L1206" s="241"/>
    </row>
    <row r="1207" spans="1:12" x14ac:dyDescent="0.2">
      <c r="A1207" t="s">
        <v>54</v>
      </c>
      <c r="B1207" t="s">
        <v>48</v>
      </c>
      <c r="C1207">
        <v>2003</v>
      </c>
      <c r="D1207" t="str">
        <f t="shared" si="72"/>
        <v>RNFemale</v>
      </c>
      <c r="E1207">
        <v>75.381959622601102</v>
      </c>
      <c r="F1207" s="37">
        <f>VLOOKUP(_xlfn.CONCAT(D1207,0),'Appendix 4. 2020 IBGE LT'!$E$6:$M$1685,9,FALSE)</f>
        <v>80.559771549646271</v>
      </c>
      <c r="G1207" s="37">
        <f>VLOOKUP(_xlfn.CONCAT(D1207,0),'Appendix 3b. nax IBGE 2019'!$E$5:$M$1850,9,FALSE)</f>
        <v>80.381008388998708</v>
      </c>
      <c r="H1207" s="239">
        <f>INDEX(Summary!$N$5:$Y$88,MATCH(_xlfn.CONCAT(D1207,0),Summary!$N$5:$N$88,0),MATCH($H$3,Summary!$N$4:$Y$4,0))</f>
        <v>80.563936260937851</v>
      </c>
      <c r="I1207" s="240">
        <f t="shared" si="74"/>
        <v>2.2757598542913877E-3</v>
      </c>
      <c r="J1207" s="241">
        <f t="shared" si="75"/>
        <v>0.17155123744692996</v>
      </c>
      <c r="K1207" s="242">
        <f t="shared" si="73"/>
        <v>75.553510860048036</v>
      </c>
      <c r="L1207" s="241"/>
    </row>
    <row r="1208" spans="1:12" x14ac:dyDescent="0.2">
      <c r="A1208" t="s">
        <v>54</v>
      </c>
      <c r="B1208" t="s">
        <v>48</v>
      </c>
      <c r="C1208">
        <v>2004</v>
      </c>
      <c r="D1208" t="str">
        <f t="shared" si="72"/>
        <v>RNFemale</v>
      </c>
      <c r="E1208">
        <v>75.840554354463094</v>
      </c>
      <c r="F1208" s="37">
        <f>VLOOKUP(_xlfn.CONCAT(D1208,0),'Appendix 4. 2020 IBGE LT'!$E$6:$M$1685,9,FALSE)</f>
        <v>80.559771549646271</v>
      </c>
      <c r="G1208" s="37">
        <f>VLOOKUP(_xlfn.CONCAT(D1208,0),'Appendix 3b. nax IBGE 2019'!$E$5:$M$1850,9,FALSE)</f>
        <v>80.381008388998708</v>
      </c>
      <c r="H1208" s="239">
        <f>INDEX(Summary!$N$5:$Y$88,MATCH(_xlfn.CONCAT(D1208,0),Summary!$N$5:$N$88,0),MATCH($H$3,Summary!$N$4:$Y$4,0))</f>
        <v>80.563936260937851</v>
      </c>
      <c r="I1208" s="240">
        <f t="shared" si="74"/>
        <v>2.2757598542913877E-3</v>
      </c>
      <c r="J1208" s="241">
        <f t="shared" si="75"/>
        <v>0.17259488892709099</v>
      </c>
      <c r="K1208" s="242">
        <f t="shared" si="73"/>
        <v>76.013149243390188</v>
      </c>
      <c r="L1208" s="241"/>
    </row>
    <row r="1209" spans="1:12" x14ac:dyDescent="0.2">
      <c r="A1209" t="s">
        <v>54</v>
      </c>
      <c r="B1209" t="s">
        <v>48</v>
      </c>
      <c r="C1209">
        <v>2005</v>
      </c>
      <c r="D1209" t="str">
        <f t="shared" si="72"/>
        <v>RNFemale</v>
      </c>
      <c r="E1209">
        <v>76.277452485177093</v>
      </c>
      <c r="F1209" s="37">
        <f>VLOOKUP(_xlfn.CONCAT(D1209,0),'Appendix 4. 2020 IBGE LT'!$E$6:$M$1685,9,FALSE)</f>
        <v>80.559771549646271</v>
      </c>
      <c r="G1209" s="37">
        <f>VLOOKUP(_xlfn.CONCAT(D1209,0),'Appendix 3b. nax IBGE 2019'!$E$5:$M$1850,9,FALSE)</f>
        <v>80.381008388998708</v>
      </c>
      <c r="H1209" s="239">
        <f>INDEX(Summary!$N$5:$Y$88,MATCH(_xlfn.CONCAT(D1209,0),Summary!$N$5:$N$88,0),MATCH($H$3,Summary!$N$4:$Y$4,0))</f>
        <v>80.563936260937851</v>
      </c>
      <c r="I1209" s="240">
        <f t="shared" si="74"/>
        <v>2.2757598542913877E-3</v>
      </c>
      <c r="J1209" s="241">
        <f t="shared" si="75"/>
        <v>0.17358916415338488</v>
      </c>
      <c r="K1209" s="242">
        <f t="shared" si="73"/>
        <v>76.451041649330477</v>
      </c>
      <c r="L1209" s="241"/>
    </row>
    <row r="1210" spans="1:12" x14ac:dyDescent="0.2">
      <c r="A1210" t="s">
        <v>54</v>
      </c>
      <c r="B1210" t="s">
        <v>48</v>
      </c>
      <c r="C1210">
        <v>2006</v>
      </c>
      <c r="D1210" t="str">
        <f t="shared" si="72"/>
        <v>RNFemale</v>
      </c>
      <c r="E1210">
        <v>76.692161979664405</v>
      </c>
      <c r="F1210" s="37">
        <f>VLOOKUP(_xlfn.CONCAT(D1210,0),'Appendix 4. 2020 IBGE LT'!$E$6:$M$1685,9,FALSE)</f>
        <v>80.559771549646271</v>
      </c>
      <c r="G1210" s="37">
        <f>VLOOKUP(_xlfn.CONCAT(D1210,0),'Appendix 3b. nax IBGE 2019'!$E$5:$M$1850,9,FALSE)</f>
        <v>80.381008388998708</v>
      </c>
      <c r="H1210" s="239">
        <f>INDEX(Summary!$N$5:$Y$88,MATCH(_xlfn.CONCAT(D1210,0),Summary!$N$5:$N$88,0),MATCH($H$3,Summary!$N$4:$Y$4,0))</f>
        <v>80.563936260937851</v>
      </c>
      <c r="I1210" s="240">
        <f t="shared" si="74"/>
        <v>2.2757598542913877E-3</v>
      </c>
      <c r="J1210" s="241">
        <f t="shared" si="75"/>
        <v>0.17453294337213257</v>
      </c>
      <c r="K1210" s="242">
        <f t="shared" si="73"/>
        <v>76.866694923036533</v>
      </c>
      <c r="L1210" s="241"/>
    </row>
    <row r="1211" spans="1:12" x14ac:dyDescent="0.2">
      <c r="A1211" t="s">
        <v>54</v>
      </c>
      <c r="B1211" t="s">
        <v>48</v>
      </c>
      <c r="C1211">
        <v>2007</v>
      </c>
      <c r="D1211" t="str">
        <f t="shared" si="72"/>
        <v>RNFemale</v>
      </c>
      <c r="E1211">
        <v>77.085156520985706</v>
      </c>
      <c r="F1211" s="37">
        <f>VLOOKUP(_xlfn.CONCAT(D1211,0),'Appendix 4. 2020 IBGE LT'!$E$6:$M$1685,9,FALSE)</f>
        <v>80.559771549646271</v>
      </c>
      <c r="G1211" s="37">
        <f>VLOOKUP(_xlfn.CONCAT(D1211,0),'Appendix 3b. nax IBGE 2019'!$E$5:$M$1850,9,FALSE)</f>
        <v>80.381008388998708</v>
      </c>
      <c r="H1211" s="239">
        <f>INDEX(Summary!$N$5:$Y$88,MATCH(_xlfn.CONCAT(D1211,0),Summary!$N$5:$N$88,0),MATCH($H$3,Summary!$N$4:$Y$4,0))</f>
        <v>80.563936260937851</v>
      </c>
      <c r="I1211" s="240">
        <f t="shared" si="74"/>
        <v>2.2757598542913877E-3</v>
      </c>
      <c r="J1211" s="241">
        <f t="shared" si="75"/>
        <v>0.17542730457222724</v>
      </c>
      <c r="K1211" s="242">
        <f t="shared" si="73"/>
        <v>77.26058382555793</v>
      </c>
      <c r="L1211" s="241"/>
    </row>
    <row r="1212" spans="1:12" x14ac:dyDescent="0.2">
      <c r="A1212" t="s">
        <v>54</v>
      </c>
      <c r="B1212" t="s">
        <v>48</v>
      </c>
      <c r="C1212">
        <v>2008</v>
      </c>
      <c r="D1212" t="str">
        <f t="shared" si="72"/>
        <v>RNFemale</v>
      </c>
      <c r="E1212">
        <v>77.457047963715397</v>
      </c>
      <c r="F1212" s="37">
        <f>VLOOKUP(_xlfn.CONCAT(D1212,0),'Appendix 4. 2020 IBGE LT'!$E$6:$M$1685,9,FALSE)</f>
        <v>80.559771549646271</v>
      </c>
      <c r="G1212" s="37">
        <f>VLOOKUP(_xlfn.CONCAT(D1212,0),'Appendix 3b. nax IBGE 2019'!$E$5:$M$1850,9,FALSE)</f>
        <v>80.381008388998708</v>
      </c>
      <c r="H1212" s="239">
        <f>INDEX(Summary!$N$5:$Y$88,MATCH(_xlfn.CONCAT(D1212,0),Summary!$N$5:$N$88,0),MATCH($H$3,Summary!$N$4:$Y$4,0))</f>
        <v>80.563936260937851</v>
      </c>
      <c r="I1212" s="240">
        <f t="shared" si="74"/>
        <v>2.2757598542913877E-3</v>
      </c>
      <c r="J1212" s="241">
        <f t="shared" si="75"/>
        <v>0.17627364018774597</v>
      </c>
      <c r="K1212" s="242">
        <f t="shared" si="73"/>
        <v>77.633321603903141</v>
      </c>
      <c r="L1212" s="241"/>
    </row>
    <row r="1213" spans="1:12" x14ac:dyDescent="0.2">
      <c r="A1213" t="s">
        <v>54</v>
      </c>
      <c r="B1213" t="s">
        <v>48</v>
      </c>
      <c r="C1213">
        <v>2009</v>
      </c>
      <c r="D1213" t="str">
        <f t="shared" si="72"/>
        <v>RNFemale</v>
      </c>
      <c r="E1213">
        <v>77.808547445261496</v>
      </c>
      <c r="F1213" s="37">
        <f>VLOOKUP(_xlfn.CONCAT(D1213,0),'Appendix 4. 2020 IBGE LT'!$E$6:$M$1685,9,FALSE)</f>
        <v>80.559771549646271</v>
      </c>
      <c r="G1213" s="37">
        <f>VLOOKUP(_xlfn.CONCAT(D1213,0),'Appendix 3b. nax IBGE 2019'!$E$5:$M$1850,9,FALSE)</f>
        <v>80.381008388998708</v>
      </c>
      <c r="H1213" s="239">
        <f>INDEX(Summary!$N$5:$Y$88,MATCH(_xlfn.CONCAT(D1213,0),Summary!$N$5:$N$88,0),MATCH($H$3,Summary!$N$4:$Y$4,0))</f>
        <v>80.563936260937851</v>
      </c>
      <c r="I1213" s="240">
        <f t="shared" si="74"/>
        <v>2.2757598542913877E-3</v>
      </c>
      <c r="J1213" s="241">
        <f t="shared" si="75"/>
        <v>0.17707356859665283</v>
      </c>
      <c r="K1213" s="242">
        <f t="shared" si="73"/>
        <v>77.98562101385815</v>
      </c>
      <c r="L1213" s="241"/>
    </row>
    <row r="1214" spans="1:12" x14ac:dyDescent="0.2">
      <c r="A1214" t="s">
        <v>54</v>
      </c>
      <c r="B1214" t="s">
        <v>48</v>
      </c>
      <c r="C1214">
        <v>2010</v>
      </c>
      <c r="D1214" t="str">
        <f t="shared" si="72"/>
        <v>RNFemale</v>
      </c>
      <c r="E1214">
        <v>78.140429498862403</v>
      </c>
      <c r="F1214" s="37">
        <f>VLOOKUP(_xlfn.CONCAT(D1214,0),'Appendix 4. 2020 IBGE LT'!$E$6:$M$1685,9,FALSE)</f>
        <v>80.559771549646271</v>
      </c>
      <c r="G1214" s="37">
        <f>VLOOKUP(_xlfn.CONCAT(D1214,0),'Appendix 3b. nax IBGE 2019'!$E$5:$M$1850,9,FALSE)</f>
        <v>80.381008388998708</v>
      </c>
      <c r="H1214" s="239">
        <f>INDEX(Summary!$N$5:$Y$88,MATCH(_xlfn.CONCAT(D1214,0),Summary!$N$5:$N$88,0),MATCH($H$3,Summary!$N$4:$Y$4,0))</f>
        <v>80.563936260937851</v>
      </c>
      <c r="I1214" s="240">
        <f t="shared" si="74"/>
        <v>2.2757598542913877E-3</v>
      </c>
      <c r="J1214" s="241">
        <f t="shared" si="75"/>
        <v>0.17782885245059754</v>
      </c>
      <c r="K1214" s="242">
        <f t="shared" si="73"/>
        <v>78.318258351313006</v>
      </c>
      <c r="L1214" s="241"/>
    </row>
    <row r="1215" spans="1:12" x14ac:dyDescent="0.2">
      <c r="A1215" t="s">
        <v>54</v>
      </c>
      <c r="B1215" t="s">
        <v>48</v>
      </c>
      <c r="C1215">
        <v>2011</v>
      </c>
      <c r="D1215" t="str">
        <f t="shared" si="72"/>
        <v>RNFemale</v>
      </c>
      <c r="E1215">
        <v>78.453824258236295</v>
      </c>
      <c r="F1215" s="37">
        <f>VLOOKUP(_xlfn.CONCAT(D1215,0),'Appendix 4. 2020 IBGE LT'!$E$6:$M$1685,9,FALSE)</f>
        <v>80.559771549646271</v>
      </c>
      <c r="G1215" s="37">
        <f>VLOOKUP(_xlfn.CONCAT(D1215,0),'Appendix 3b. nax IBGE 2019'!$E$5:$M$1850,9,FALSE)</f>
        <v>80.381008388998708</v>
      </c>
      <c r="H1215" s="239">
        <f>INDEX(Summary!$N$5:$Y$88,MATCH(_xlfn.CONCAT(D1215,0),Summary!$N$5:$N$88,0),MATCH($H$3,Summary!$N$4:$Y$4,0))</f>
        <v>80.563936260937851</v>
      </c>
      <c r="I1215" s="240">
        <f t="shared" si="74"/>
        <v>2.2757598542913877E-3</v>
      </c>
      <c r="J1215" s="241">
        <f t="shared" si="75"/>
        <v>0.17854206366252598</v>
      </c>
      <c r="K1215" s="242">
        <f t="shared" si="73"/>
        <v>78.632366321898814</v>
      </c>
      <c r="L1215" s="241"/>
    </row>
    <row r="1216" spans="1:12" x14ac:dyDescent="0.2">
      <c r="A1216" t="s">
        <v>54</v>
      </c>
      <c r="B1216" t="s">
        <v>48</v>
      </c>
      <c r="C1216">
        <v>2012</v>
      </c>
      <c r="D1216" t="str">
        <f t="shared" si="72"/>
        <v>RNFemale</v>
      </c>
      <c r="E1216">
        <v>78.749361133425694</v>
      </c>
      <c r="F1216" s="37">
        <f>VLOOKUP(_xlfn.CONCAT(D1216,0),'Appendix 4. 2020 IBGE LT'!$E$6:$M$1685,9,FALSE)</f>
        <v>80.559771549646271</v>
      </c>
      <c r="G1216" s="37">
        <f>VLOOKUP(_xlfn.CONCAT(D1216,0),'Appendix 3b. nax IBGE 2019'!$E$5:$M$1850,9,FALSE)</f>
        <v>80.381008388998708</v>
      </c>
      <c r="H1216" s="239">
        <f>INDEX(Summary!$N$5:$Y$88,MATCH(_xlfn.CONCAT(D1216,0),Summary!$N$5:$N$88,0),MATCH($H$3,Summary!$N$4:$Y$4,0))</f>
        <v>80.563936260937851</v>
      </c>
      <c r="I1216" s="240">
        <f t="shared" si="74"/>
        <v>2.2757598542913877E-3</v>
      </c>
      <c r="J1216" s="241">
        <f t="shared" si="75"/>
        <v>0.17921463461854473</v>
      </c>
      <c r="K1216" s="242">
        <f t="shared" si="73"/>
        <v>78.92857576804424</v>
      </c>
      <c r="L1216" s="241"/>
    </row>
    <row r="1217" spans="1:12" x14ac:dyDescent="0.2">
      <c r="A1217" t="s">
        <v>54</v>
      </c>
      <c r="B1217" t="s">
        <v>48</v>
      </c>
      <c r="C1217">
        <v>2013</v>
      </c>
      <c r="D1217" t="str">
        <f t="shared" si="72"/>
        <v>RNFemale</v>
      </c>
      <c r="E1217">
        <v>79.027766759436503</v>
      </c>
      <c r="F1217" s="37">
        <f>VLOOKUP(_xlfn.CONCAT(D1217,0),'Appendix 4. 2020 IBGE LT'!$E$6:$M$1685,9,FALSE)</f>
        <v>80.559771549646271</v>
      </c>
      <c r="G1217" s="37">
        <f>VLOOKUP(_xlfn.CONCAT(D1217,0),'Appendix 3b. nax IBGE 2019'!$E$5:$M$1850,9,FALSE)</f>
        <v>80.381008388998708</v>
      </c>
      <c r="H1217" s="239">
        <f>INDEX(Summary!$N$5:$Y$88,MATCH(_xlfn.CONCAT(D1217,0),Summary!$N$5:$N$88,0),MATCH($H$3,Summary!$N$4:$Y$4,0))</f>
        <v>80.563936260937851</v>
      </c>
      <c r="I1217" s="240">
        <f t="shared" si="74"/>
        <v>2.2757598542913877E-3</v>
      </c>
      <c r="J1217" s="241">
        <f t="shared" si="75"/>
        <v>0.17984821896542899</v>
      </c>
      <c r="K1217" s="242">
        <f t="shared" si="73"/>
        <v>79.207614978401935</v>
      </c>
      <c r="L1217" s="241"/>
    </row>
    <row r="1218" spans="1:12" x14ac:dyDescent="0.2">
      <c r="A1218" t="s">
        <v>54</v>
      </c>
      <c r="B1218" t="s">
        <v>48</v>
      </c>
      <c r="C1218">
        <v>2014</v>
      </c>
      <c r="D1218" t="str">
        <f t="shared" si="72"/>
        <v>RNFemale</v>
      </c>
      <c r="E1218">
        <v>79.289773963996694</v>
      </c>
      <c r="F1218" s="37">
        <f>VLOOKUP(_xlfn.CONCAT(D1218,0),'Appendix 4. 2020 IBGE LT'!$E$6:$M$1685,9,FALSE)</f>
        <v>80.559771549646271</v>
      </c>
      <c r="G1218" s="37">
        <f>VLOOKUP(_xlfn.CONCAT(D1218,0),'Appendix 3b. nax IBGE 2019'!$E$5:$M$1850,9,FALSE)</f>
        <v>80.381008388998708</v>
      </c>
      <c r="H1218" s="239">
        <f>INDEX(Summary!$N$5:$Y$88,MATCH(_xlfn.CONCAT(D1218,0),Summary!$N$5:$N$88,0),MATCH($H$3,Summary!$N$4:$Y$4,0))</f>
        <v>80.563936260937851</v>
      </c>
      <c r="I1218" s="240">
        <f t="shared" si="74"/>
        <v>2.2757598542913877E-3</v>
      </c>
      <c r="J1218" s="241">
        <f t="shared" si="75"/>
        <v>0.18044448444310218</v>
      </c>
      <c r="K1218" s="242">
        <f t="shared" si="73"/>
        <v>79.470218448439795</v>
      </c>
      <c r="L1218" s="241"/>
    </row>
    <row r="1219" spans="1:12" x14ac:dyDescent="0.2">
      <c r="A1219" t="s">
        <v>54</v>
      </c>
      <c r="B1219" t="s">
        <v>48</v>
      </c>
      <c r="C1219">
        <v>2015</v>
      </c>
      <c r="D1219" t="str">
        <f t="shared" si="72"/>
        <v>RNFemale</v>
      </c>
      <c r="E1219">
        <v>79.536116591839601</v>
      </c>
      <c r="F1219" s="37">
        <f>VLOOKUP(_xlfn.CONCAT(D1219,0),'Appendix 4. 2020 IBGE LT'!$E$6:$M$1685,9,FALSE)</f>
        <v>80.559771549646271</v>
      </c>
      <c r="G1219" s="37">
        <f>VLOOKUP(_xlfn.CONCAT(D1219,0),'Appendix 3b. nax IBGE 2019'!$E$5:$M$1850,9,FALSE)</f>
        <v>80.381008388998708</v>
      </c>
      <c r="H1219" s="239">
        <f>INDEX(Summary!$N$5:$Y$88,MATCH(_xlfn.CONCAT(D1219,0),Summary!$N$5:$N$88,0),MATCH($H$3,Summary!$N$4:$Y$4,0))</f>
        <v>80.563936260937851</v>
      </c>
      <c r="I1219" s="240">
        <f t="shared" si="74"/>
        <v>2.2757598542913877E-3</v>
      </c>
      <c r="J1219" s="241">
        <f t="shared" si="75"/>
        <v>0.18100510110594772</v>
      </c>
      <c r="K1219" s="242">
        <f t="shared" si="73"/>
        <v>79.717121692945554</v>
      </c>
      <c r="L1219" s="241"/>
    </row>
    <row r="1220" spans="1:12" x14ac:dyDescent="0.2">
      <c r="A1220" t="s">
        <v>54</v>
      </c>
      <c r="B1220" t="s">
        <v>48</v>
      </c>
      <c r="C1220">
        <v>2016</v>
      </c>
      <c r="D1220" t="str">
        <f t="shared" ref="D1220:D1283" si="76">_xlfn.CONCAT(A1220,B1220)</f>
        <v>RNFemale</v>
      </c>
      <c r="E1220">
        <v>79.769112291057695</v>
      </c>
      <c r="F1220" s="37">
        <f>VLOOKUP(_xlfn.CONCAT(D1220,0),'Appendix 4. 2020 IBGE LT'!$E$6:$M$1685,9,FALSE)</f>
        <v>80.559771549646271</v>
      </c>
      <c r="G1220" s="37">
        <f>VLOOKUP(_xlfn.CONCAT(D1220,0),'Appendix 3b. nax IBGE 2019'!$E$5:$M$1850,9,FALSE)</f>
        <v>80.381008388998708</v>
      </c>
      <c r="H1220" s="239">
        <f>INDEX(Summary!$N$5:$Y$88,MATCH(_xlfn.CONCAT(D1220,0),Summary!$N$5:$N$88,0),MATCH($H$3,Summary!$N$4:$Y$4,0))</f>
        <v>80.563936260937851</v>
      </c>
      <c r="I1220" s="240">
        <f t="shared" si="74"/>
        <v>2.2757598542913877E-3</v>
      </c>
      <c r="J1220" s="241">
        <f t="shared" si="75"/>
        <v>0.18153534336445079</v>
      </c>
      <c r="K1220" s="242">
        <f t="shared" ref="K1220:K1283" si="77">E1220+J1220</f>
        <v>79.95064763442214</v>
      </c>
      <c r="L1220" s="241"/>
    </row>
    <row r="1221" spans="1:12" x14ac:dyDescent="0.2">
      <c r="A1221" t="s">
        <v>54</v>
      </c>
      <c r="B1221" t="s">
        <v>48</v>
      </c>
      <c r="C1221">
        <v>2017</v>
      </c>
      <c r="D1221" t="str">
        <f t="shared" si="76"/>
        <v>RNFemale</v>
      </c>
      <c r="E1221">
        <v>79.986374899266494</v>
      </c>
      <c r="F1221" s="37">
        <f>VLOOKUP(_xlfn.CONCAT(D1221,0),'Appendix 4. 2020 IBGE LT'!$E$6:$M$1685,9,FALSE)</f>
        <v>80.559771549646271</v>
      </c>
      <c r="G1221" s="37">
        <f>VLOOKUP(_xlfn.CONCAT(D1221,0),'Appendix 3b. nax IBGE 2019'!$E$5:$M$1850,9,FALSE)</f>
        <v>80.381008388998708</v>
      </c>
      <c r="H1221" s="239">
        <f>INDEX(Summary!$N$5:$Y$88,MATCH(_xlfn.CONCAT(D1221,0),Summary!$N$5:$N$88,0),MATCH($H$3,Summary!$N$4:$Y$4,0))</f>
        <v>80.563936260937851</v>
      </c>
      <c r="I1221" s="240">
        <f t="shared" ref="I1221:I1284" si="78">(H1221-$G1221)/$G1221</f>
        <v>2.2757598542913877E-3</v>
      </c>
      <c r="J1221" s="241">
        <f t="shared" ref="J1221:J1284" si="79">E1221*I1221</f>
        <v>0.18202978088605101</v>
      </c>
      <c r="K1221" s="242">
        <f t="shared" si="77"/>
        <v>80.168404680152548</v>
      </c>
      <c r="L1221" s="241"/>
    </row>
    <row r="1222" spans="1:12" x14ac:dyDescent="0.2">
      <c r="A1222" t="s">
        <v>54</v>
      </c>
      <c r="B1222" t="s">
        <v>48</v>
      </c>
      <c r="C1222">
        <v>2018</v>
      </c>
      <c r="D1222" t="str">
        <f t="shared" si="76"/>
        <v>RNFemale</v>
      </c>
      <c r="E1222">
        <v>80.190105197654503</v>
      </c>
      <c r="F1222" s="37">
        <f>VLOOKUP(_xlfn.CONCAT(D1222,0),'Appendix 4. 2020 IBGE LT'!$E$6:$M$1685,9,FALSE)</f>
        <v>80.559771549646271</v>
      </c>
      <c r="G1222" s="37">
        <f>VLOOKUP(_xlfn.CONCAT(D1222,0),'Appendix 3b. nax IBGE 2019'!$E$5:$M$1850,9,FALSE)</f>
        <v>80.381008388998708</v>
      </c>
      <c r="H1222" s="239">
        <f>INDEX(Summary!$N$5:$Y$88,MATCH(_xlfn.CONCAT(D1222,0),Summary!$N$5:$N$88,0),MATCH($H$3,Summary!$N$4:$Y$4,0))</f>
        <v>80.563936260937851</v>
      </c>
      <c r="I1222" s="240">
        <f t="shared" si="78"/>
        <v>2.2757598542913877E-3</v>
      </c>
      <c r="J1222" s="241">
        <f t="shared" si="79"/>
        <v>0.18249342212022526</v>
      </c>
      <c r="K1222" s="242">
        <f t="shared" si="77"/>
        <v>80.372598619774735</v>
      </c>
      <c r="L1222" s="241"/>
    </row>
    <row r="1223" spans="1:12" x14ac:dyDescent="0.2">
      <c r="A1223" t="s">
        <v>54</v>
      </c>
      <c r="B1223" t="s">
        <v>48</v>
      </c>
      <c r="C1223">
        <v>2019</v>
      </c>
      <c r="D1223" t="str">
        <f t="shared" si="76"/>
        <v>RNFemale</v>
      </c>
      <c r="E1223">
        <v>80.381008388998694</v>
      </c>
      <c r="F1223" s="37">
        <f>VLOOKUP(_xlfn.CONCAT(D1223,0),'Appendix 4. 2020 IBGE LT'!$E$6:$M$1685,9,FALSE)</f>
        <v>80.559771549646271</v>
      </c>
      <c r="G1223" s="37">
        <f>VLOOKUP(_xlfn.CONCAT(D1223,0),'Appendix 3b. nax IBGE 2019'!$E$5:$M$1850,9,FALSE)</f>
        <v>80.381008388998708</v>
      </c>
      <c r="H1223" s="239">
        <f>INDEX(Summary!$N$5:$Y$88,MATCH(_xlfn.CONCAT(D1223,0),Summary!$N$5:$N$88,0),MATCH($H$3,Summary!$N$4:$Y$4,0))</f>
        <v>80.563936260937851</v>
      </c>
      <c r="I1223" s="240">
        <f t="shared" si="78"/>
        <v>2.2757598542913877E-3</v>
      </c>
      <c r="J1223" s="241">
        <f t="shared" si="79"/>
        <v>0.18292787193914248</v>
      </c>
      <c r="K1223" s="242">
        <f t="shared" si="77"/>
        <v>80.563936260937837</v>
      </c>
      <c r="L1223" s="241"/>
    </row>
    <row r="1224" spans="1:12" x14ac:dyDescent="0.2">
      <c r="A1224" t="s">
        <v>54</v>
      </c>
      <c r="B1224" t="s">
        <v>47</v>
      </c>
      <c r="C1224">
        <v>2000</v>
      </c>
      <c r="D1224" t="str">
        <f t="shared" si="76"/>
        <v>RNMale</v>
      </c>
      <c r="E1224">
        <v>66.802999002346795</v>
      </c>
      <c r="F1224" s="37">
        <f>VLOOKUP(_xlfn.CONCAT(D1224,0),'Appendix 4. 2020 IBGE LT'!$E$6:$M$1685,9,FALSE)</f>
        <v>72.601457985106592</v>
      </c>
      <c r="G1224" s="37">
        <f>VLOOKUP(_xlfn.CONCAT(D1224,0),'Appendix 3b. nax IBGE 2019'!$E$5:$M$1850,9,FALSE)</f>
        <v>72.396396136074316</v>
      </c>
      <c r="H1224" s="239">
        <f>INDEX(Summary!$N$5:$Y$88,MATCH(_xlfn.CONCAT(D1224,0),Summary!$N$5:$N$88,0),MATCH($H$3,Summary!$N$4:$Y$4,0))</f>
        <v>72.990475933985081</v>
      </c>
      <c r="I1224" s="240">
        <f t="shared" si="78"/>
        <v>8.2059305382294074E-3</v>
      </c>
      <c r="J1224" s="241">
        <f t="shared" si="79"/>
        <v>0.54818076955866624</v>
      </c>
      <c r="K1224" s="242">
        <f t="shared" si="77"/>
        <v>67.351179771905464</v>
      </c>
      <c r="L1224" s="241"/>
    </row>
    <row r="1225" spans="1:12" x14ac:dyDescent="0.2">
      <c r="A1225" t="s">
        <v>54</v>
      </c>
      <c r="B1225" t="s">
        <v>47</v>
      </c>
      <c r="C1225">
        <v>2001</v>
      </c>
      <c r="D1225" t="str">
        <f t="shared" si="76"/>
        <v>RNMale</v>
      </c>
      <c r="E1225">
        <v>67.183101231812003</v>
      </c>
      <c r="F1225" s="37">
        <f>VLOOKUP(_xlfn.CONCAT(D1225,0),'Appendix 4. 2020 IBGE LT'!$E$6:$M$1685,9,FALSE)</f>
        <v>72.601457985106592</v>
      </c>
      <c r="G1225" s="37">
        <f>VLOOKUP(_xlfn.CONCAT(D1225,0),'Appendix 3b. nax IBGE 2019'!$E$5:$M$1850,9,FALSE)</f>
        <v>72.396396136074316</v>
      </c>
      <c r="H1225" s="239">
        <f>INDEX(Summary!$N$5:$Y$88,MATCH(_xlfn.CONCAT(D1225,0),Summary!$N$5:$N$88,0),MATCH($H$3,Summary!$N$4:$Y$4,0))</f>
        <v>72.990475933985081</v>
      </c>
      <c r="I1225" s="240">
        <f t="shared" si="78"/>
        <v>8.2059305382294074E-3</v>
      </c>
      <c r="J1225" s="241">
        <f t="shared" si="79"/>
        <v>0.55129986205108383</v>
      </c>
      <c r="K1225" s="242">
        <f t="shared" si="77"/>
        <v>67.734401093863084</v>
      </c>
      <c r="L1225" s="241"/>
    </row>
    <row r="1226" spans="1:12" x14ac:dyDescent="0.2">
      <c r="A1226" t="s">
        <v>54</v>
      </c>
      <c r="B1226" t="s">
        <v>47</v>
      </c>
      <c r="C1226">
        <v>2002</v>
      </c>
      <c r="D1226" t="str">
        <f t="shared" si="76"/>
        <v>RNMale</v>
      </c>
      <c r="E1226">
        <v>67.552918396190194</v>
      </c>
      <c r="F1226" s="37">
        <f>VLOOKUP(_xlfn.CONCAT(D1226,0),'Appendix 4. 2020 IBGE LT'!$E$6:$M$1685,9,FALSE)</f>
        <v>72.601457985106592</v>
      </c>
      <c r="G1226" s="37">
        <f>VLOOKUP(_xlfn.CONCAT(D1226,0),'Appendix 3b. nax IBGE 2019'!$E$5:$M$1850,9,FALSE)</f>
        <v>72.396396136074316</v>
      </c>
      <c r="H1226" s="239">
        <f>INDEX(Summary!$N$5:$Y$88,MATCH(_xlfn.CONCAT(D1226,0),Summary!$N$5:$N$88,0),MATCH($H$3,Summary!$N$4:$Y$4,0))</f>
        <v>72.990475933985081</v>
      </c>
      <c r="I1226" s="240">
        <f t="shared" si="78"/>
        <v>8.2059305382294074E-3</v>
      </c>
      <c r="J1226" s="241">
        <f t="shared" si="79"/>
        <v>0.5543345560138162</v>
      </c>
      <c r="K1226" s="242">
        <f t="shared" si="77"/>
        <v>68.107252952204007</v>
      </c>
      <c r="L1226" s="241"/>
    </row>
    <row r="1227" spans="1:12" x14ac:dyDescent="0.2">
      <c r="A1227" t="s">
        <v>54</v>
      </c>
      <c r="B1227" t="s">
        <v>47</v>
      </c>
      <c r="C1227">
        <v>2003</v>
      </c>
      <c r="D1227" t="str">
        <f t="shared" si="76"/>
        <v>RNMale</v>
      </c>
      <c r="E1227">
        <v>67.912444137610706</v>
      </c>
      <c r="F1227" s="37">
        <f>VLOOKUP(_xlfn.CONCAT(D1227,0),'Appendix 4. 2020 IBGE LT'!$E$6:$M$1685,9,FALSE)</f>
        <v>72.601457985106592</v>
      </c>
      <c r="G1227" s="37">
        <f>VLOOKUP(_xlfn.CONCAT(D1227,0),'Appendix 3b. nax IBGE 2019'!$E$5:$M$1850,9,FALSE)</f>
        <v>72.396396136074316</v>
      </c>
      <c r="H1227" s="239">
        <f>INDEX(Summary!$N$5:$Y$88,MATCH(_xlfn.CONCAT(D1227,0),Summary!$N$5:$N$88,0),MATCH($H$3,Summary!$N$4:$Y$4,0))</f>
        <v>72.990475933985081</v>
      </c>
      <c r="I1227" s="240">
        <f t="shared" si="78"/>
        <v>8.2059305382294074E-3</v>
      </c>
      <c r="J1227" s="241">
        <f t="shared" si="79"/>
        <v>0.55728479927461838</v>
      </c>
      <c r="K1227" s="242">
        <f t="shared" si="77"/>
        <v>68.469728936885318</v>
      </c>
      <c r="L1227" s="241"/>
    </row>
    <row r="1228" spans="1:12" x14ac:dyDescent="0.2">
      <c r="A1228" t="s">
        <v>54</v>
      </c>
      <c r="B1228" t="s">
        <v>47</v>
      </c>
      <c r="C1228">
        <v>2004</v>
      </c>
      <c r="D1228" t="str">
        <f t="shared" si="76"/>
        <v>RNMale</v>
      </c>
      <c r="E1228">
        <v>68.261863242031595</v>
      </c>
      <c r="F1228" s="37">
        <f>VLOOKUP(_xlfn.CONCAT(D1228,0),'Appendix 4. 2020 IBGE LT'!$E$6:$M$1685,9,FALSE)</f>
        <v>72.601457985106592</v>
      </c>
      <c r="G1228" s="37">
        <f>VLOOKUP(_xlfn.CONCAT(D1228,0),'Appendix 3b. nax IBGE 2019'!$E$5:$M$1850,9,FALSE)</f>
        <v>72.396396136074316</v>
      </c>
      <c r="H1228" s="239">
        <f>INDEX(Summary!$N$5:$Y$88,MATCH(_xlfn.CONCAT(D1228,0),Summary!$N$5:$N$88,0),MATCH($H$3,Summary!$N$4:$Y$4,0))</f>
        <v>72.990475933985081</v>
      </c>
      <c r="I1228" s="240">
        <f t="shared" si="78"/>
        <v>8.2059305382294074E-3</v>
      </c>
      <c r="J1228" s="241">
        <f t="shared" si="79"/>
        <v>0.56015210817422656</v>
      </c>
      <c r="K1228" s="242">
        <f t="shared" si="77"/>
        <v>68.822015350205817</v>
      </c>
      <c r="L1228" s="241"/>
    </row>
    <row r="1229" spans="1:12" x14ac:dyDescent="0.2">
      <c r="A1229" t="s">
        <v>54</v>
      </c>
      <c r="B1229" t="s">
        <v>47</v>
      </c>
      <c r="C1229">
        <v>2005</v>
      </c>
      <c r="D1229" t="str">
        <f t="shared" si="76"/>
        <v>RNMale</v>
      </c>
      <c r="E1229">
        <v>68.601454750611097</v>
      </c>
      <c r="F1229" s="37">
        <f>VLOOKUP(_xlfn.CONCAT(D1229,0),'Appendix 4. 2020 IBGE LT'!$E$6:$M$1685,9,FALSE)</f>
        <v>72.601457985106592</v>
      </c>
      <c r="G1229" s="37">
        <f>VLOOKUP(_xlfn.CONCAT(D1229,0),'Appendix 3b. nax IBGE 2019'!$E$5:$M$1850,9,FALSE)</f>
        <v>72.396396136074316</v>
      </c>
      <c r="H1229" s="239">
        <f>INDEX(Summary!$N$5:$Y$88,MATCH(_xlfn.CONCAT(D1229,0),Summary!$N$5:$N$88,0),MATCH($H$3,Summary!$N$4:$Y$4,0))</f>
        <v>72.990475933985081</v>
      </c>
      <c r="I1229" s="240">
        <f t="shared" si="78"/>
        <v>8.2059305382294074E-3</v>
      </c>
      <c r="J1229" s="241">
        <f t="shared" si="79"/>
        <v>0.56293877250500246</v>
      </c>
      <c r="K1229" s="242">
        <f t="shared" si="77"/>
        <v>69.164393523116104</v>
      </c>
      <c r="L1229" s="241"/>
    </row>
    <row r="1230" spans="1:12" x14ac:dyDescent="0.2">
      <c r="A1230" t="s">
        <v>54</v>
      </c>
      <c r="B1230" t="s">
        <v>47</v>
      </c>
      <c r="C1230">
        <v>2006</v>
      </c>
      <c r="D1230" t="str">
        <f t="shared" si="76"/>
        <v>RNMale</v>
      </c>
      <c r="E1230">
        <v>68.931501098517103</v>
      </c>
      <c r="F1230" s="37">
        <f>VLOOKUP(_xlfn.CONCAT(D1230,0),'Appendix 4. 2020 IBGE LT'!$E$6:$M$1685,9,FALSE)</f>
        <v>72.601457985106592</v>
      </c>
      <c r="G1230" s="37">
        <f>VLOOKUP(_xlfn.CONCAT(D1230,0),'Appendix 3b. nax IBGE 2019'!$E$5:$M$1850,9,FALSE)</f>
        <v>72.396396136074316</v>
      </c>
      <c r="H1230" s="239">
        <f>INDEX(Summary!$N$5:$Y$88,MATCH(_xlfn.CONCAT(D1230,0),Summary!$N$5:$N$88,0),MATCH($H$3,Summary!$N$4:$Y$4,0))</f>
        <v>72.990475933985081</v>
      </c>
      <c r="I1230" s="240">
        <f t="shared" si="78"/>
        <v>8.2059305382294074E-3</v>
      </c>
      <c r="J1230" s="241">
        <f t="shared" si="79"/>
        <v>0.56564710991031542</v>
      </c>
      <c r="K1230" s="242">
        <f t="shared" si="77"/>
        <v>69.497148208427419</v>
      </c>
      <c r="L1230" s="241"/>
    </row>
    <row r="1231" spans="1:12" x14ac:dyDescent="0.2">
      <c r="A1231" t="s">
        <v>54</v>
      </c>
      <c r="B1231" t="s">
        <v>47</v>
      </c>
      <c r="C1231">
        <v>2007</v>
      </c>
      <c r="D1231" t="str">
        <f t="shared" si="76"/>
        <v>RNMale</v>
      </c>
      <c r="E1231">
        <v>69.253931340841802</v>
      </c>
      <c r="F1231" s="37">
        <f>VLOOKUP(_xlfn.CONCAT(D1231,0),'Appendix 4. 2020 IBGE LT'!$E$6:$M$1685,9,FALSE)</f>
        <v>72.601457985106592</v>
      </c>
      <c r="G1231" s="37">
        <f>VLOOKUP(_xlfn.CONCAT(D1231,0),'Appendix 3b. nax IBGE 2019'!$E$5:$M$1850,9,FALSE)</f>
        <v>72.396396136074316</v>
      </c>
      <c r="H1231" s="239">
        <f>INDEX(Summary!$N$5:$Y$88,MATCH(_xlfn.CONCAT(D1231,0),Summary!$N$5:$N$88,0),MATCH($H$3,Summary!$N$4:$Y$4,0))</f>
        <v>72.990475933985081</v>
      </c>
      <c r="I1231" s="240">
        <f t="shared" si="78"/>
        <v>8.2059305382294074E-3</v>
      </c>
      <c r="J1231" s="241">
        <f t="shared" si="79"/>
        <v>0.56829295008225644</v>
      </c>
      <c r="K1231" s="242">
        <f t="shared" si="77"/>
        <v>69.822224290924055</v>
      </c>
      <c r="L1231" s="241"/>
    </row>
    <row r="1232" spans="1:12" x14ac:dyDescent="0.2">
      <c r="A1232" t="s">
        <v>54</v>
      </c>
      <c r="B1232" t="s">
        <v>47</v>
      </c>
      <c r="C1232">
        <v>2008</v>
      </c>
      <c r="D1232" t="str">
        <f t="shared" si="76"/>
        <v>RNMale</v>
      </c>
      <c r="E1232">
        <v>69.564793341177094</v>
      </c>
      <c r="F1232" s="37">
        <f>VLOOKUP(_xlfn.CONCAT(D1232,0),'Appendix 4. 2020 IBGE LT'!$E$6:$M$1685,9,FALSE)</f>
        <v>72.601457985106592</v>
      </c>
      <c r="G1232" s="37">
        <f>VLOOKUP(_xlfn.CONCAT(D1232,0),'Appendix 3b. nax IBGE 2019'!$E$5:$M$1850,9,FALSE)</f>
        <v>72.396396136074316</v>
      </c>
      <c r="H1232" s="239">
        <f>INDEX(Summary!$N$5:$Y$88,MATCH(_xlfn.CONCAT(D1232,0),Summary!$N$5:$N$88,0),MATCH($H$3,Summary!$N$4:$Y$4,0))</f>
        <v>72.990475933985081</v>
      </c>
      <c r="I1232" s="240">
        <f t="shared" si="78"/>
        <v>8.2059305382294074E-3</v>
      </c>
      <c r="J1232" s="241">
        <f t="shared" si="79"/>
        <v>0.57084386206398285</v>
      </c>
      <c r="K1232" s="242">
        <f t="shared" si="77"/>
        <v>70.135637203241075</v>
      </c>
      <c r="L1232" s="241"/>
    </row>
    <row r="1233" spans="1:12" x14ac:dyDescent="0.2">
      <c r="A1233" t="s">
        <v>54</v>
      </c>
      <c r="B1233" t="s">
        <v>47</v>
      </c>
      <c r="C1233">
        <v>2009</v>
      </c>
      <c r="D1233" t="str">
        <f t="shared" si="76"/>
        <v>RNMale</v>
      </c>
      <c r="E1233">
        <v>69.867603495358495</v>
      </c>
      <c r="F1233" s="37">
        <f>VLOOKUP(_xlfn.CONCAT(D1233,0),'Appendix 4. 2020 IBGE LT'!$E$6:$M$1685,9,FALSE)</f>
        <v>72.601457985106592</v>
      </c>
      <c r="G1233" s="37">
        <f>VLOOKUP(_xlfn.CONCAT(D1233,0),'Appendix 3b. nax IBGE 2019'!$E$5:$M$1850,9,FALSE)</f>
        <v>72.396396136074316</v>
      </c>
      <c r="H1233" s="239">
        <f>INDEX(Summary!$N$5:$Y$88,MATCH(_xlfn.CONCAT(D1233,0),Summary!$N$5:$N$88,0),MATCH($H$3,Summary!$N$4:$Y$4,0))</f>
        <v>72.990475933985081</v>
      </c>
      <c r="I1233" s="240">
        <f t="shared" si="78"/>
        <v>8.2059305382294074E-3</v>
      </c>
      <c r="J1233" s="241">
        <f t="shared" si="79"/>
        <v>0.57332870115546597</v>
      </c>
      <c r="K1233" s="242">
        <f t="shared" si="77"/>
        <v>70.440932196513955</v>
      </c>
      <c r="L1233" s="241"/>
    </row>
    <row r="1234" spans="1:12" x14ac:dyDescent="0.2">
      <c r="A1234" t="s">
        <v>54</v>
      </c>
      <c r="B1234" t="s">
        <v>47</v>
      </c>
      <c r="C1234">
        <v>2010</v>
      </c>
      <c r="D1234" t="str">
        <f t="shared" si="76"/>
        <v>RNMale</v>
      </c>
      <c r="E1234">
        <v>70.159524682520498</v>
      </c>
      <c r="F1234" s="37">
        <f>VLOOKUP(_xlfn.CONCAT(D1234,0),'Appendix 4. 2020 IBGE LT'!$E$6:$M$1685,9,FALSE)</f>
        <v>72.601457985106592</v>
      </c>
      <c r="G1234" s="37">
        <f>VLOOKUP(_xlfn.CONCAT(D1234,0),'Appendix 3b. nax IBGE 2019'!$E$5:$M$1850,9,FALSE)</f>
        <v>72.396396136074316</v>
      </c>
      <c r="H1234" s="239">
        <f>INDEX(Summary!$N$5:$Y$88,MATCH(_xlfn.CONCAT(D1234,0),Summary!$N$5:$N$88,0),MATCH($H$3,Summary!$N$4:$Y$4,0))</f>
        <v>72.990475933985081</v>
      </c>
      <c r="I1234" s="240">
        <f t="shared" si="78"/>
        <v>8.2059305382294074E-3</v>
      </c>
      <c r="J1234" s="241">
        <f t="shared" si="79"/>
        <v>0.5757241861399548</v>
      </c>
      <c r="K1234" s="242">
        <f t="shared" si="77"/>
        <v>70.735248868660449</v>
      </c>
      <c r="L1234" s="241"/>
    </row>
    <row r="1235" spans="1:12" x14ac:dyDescent="0.2">
      <c r="A1235" t="s">
        <v>54</v>
      </c>
      <c r="B1235" t="s">
        <v>47</v>
      </c>
      <c r="C1235">
        <v>2011</v>
      </c>
      <c r="D1235" t="str">
        <f t="shared" si="76"/>
        <v>RNMale</v>
      </c>
      <c r="E1235">
        <v>70.445006694852694</v>
      </c>
      <c r="F1235" s="37">
        <f>VLOOKUP(_xlfn.CONCAT(D1235,0),'Appendix 4. 2020 IBGE LT'!$E$6:$M$1685,9,FALSE)</f>
        <v>72.601457985106592</v>
      </c>
      <c r="G1235" s="37">
        <f>VLOOKUP(_xlfn.CONCAT(D1235,0),'Appendix 3b. nax IBGE 2019'!$E$5:$M$1850,9,FALSE)</f>
        <v>72.396396136074316</v>
      </c>
      <c r="H1235" s="239">
        <f>INDEX(Summary!$N$5:$Y$88,MATCH(_xlfn.CONCAT(D1235,0),Summary!$N$5:$N$88,0),MATCH($H$3,Summary!$N$4:$Y$4,0))</f>
        <v>72.990475933985081</v>
      </c>
      <c r="I1235" s="240">
        <f t="shared" si="78"/>
        <v>8.2059305382294074E-3</v>
      </c>
      <c r="J1235" s="241">
        <f t="shared" si="79"/>
        <v>0.57806683170306672</v>
      </c>
      <c r="K1235" s="242">
        <f t="shared" si="77"/>
        <v>71.023073526555763</v>
      </c>
      <c r="L1235" s="241"/>
    </row>
    <row r="1236" spans="1:12" x14ac:dyDescent="0.2">
      <c r="A1236" t="s">
        <v>54</v>
      </c>
      <c r="B1236" t="s">
        <v>47</v>
      </c>
      <c r="C1236">
        <v>2012</v>
      </c>
      <c r="D1236" t="str">
        <f t="shared" si="76"/>
        <v>RNMale</v>
      </c>
      <c r="E1236">
        <v>70.720642567091403</v>
      </c>
      <c r="F1236" s="37">
        <f>VLOOKUP(_xlfn.CONCAT(D1236,0),'Appendix 4. 2020 IBGE LT'!$E$6:$M$1685,9,FALSE)</f>
        <v>72.601457985106592</v>
      </c>
      <c r="G1236" s="37">
        <f>VLOOKUP(_xlfn.CONCAT(D1236,0),'Appendix 3b. nax IBGE 2019'!$E$5:$M$1850,9,FALSE)</f>
        <v>72.396396136074316</v>
      </c>
      <c r="H1236" s="239">
        <f>INDEX(Summary!$N$5:$Y$88,MATCH(_xlfn.CONCAT(D1236,0),Summary!$N$5:$N$88,0),MATCH($H$3,Summary!$N$4:$Y$4,0))</f>
        <v>72.990475933985081</v>
      </c>
      <c r="I1236" s="240">
        <f t="shared" si="78"/>
        <v>8.2059305382294074E-3</v>
      </c>
      <c r="J1236" s="241">
        <f t="shared" si="79"/>
        <v>0.58032868052450193</v>
      </c>
      <c r="K1236" s="242">
        <f t="shared" si="77"/>
        <v>71.300971247615905</v>
      </c>
      <c r="L1236" s="241"/>
    </row>
    <row r="1237" spans="1:12" x14ac:dyDescent="0.2">
      <c r="A1237" t="s">
        <v>54</v>
      </c>
      <c r="B1237" t="s">
        <v>47</v>
      </c>
      <c r="C1237">
        <v>2013</v>
      </c>
      <c r="D1237" t="str">
        <f t="shared" si="76"/>
        <v>RNMale</v>
      </c>
      <c r="E1237">
        <v>70.986754372864198</v>
      </c>
      <c r="F1237" s="37">
        <f>VLOOKUP(_xlfn.CONCAT(D1237,0),'Appendix 4. 2020 IBGE LT'!$E$6:$M$1685,9,FALSE)</f>
        <v>72.601457985106592</v>
      </c>
      <c r="G1237" s="37">
        <f>VLOOKUP(_xlfn.CONCAT(D1237,0),'Appendix 3b. nax IBGE 2019'!$E$5:$M$1850,9,FALSE)</f>
        <v>72.396396136074316</v>
      </c>
      <c r="H1237" s="239">
        <f>INDEX(Summary!$N$5:$Y$88,MATCH(_xlfn.CONCAT(D1237,0),Summary!$N$5:$N$88,0),MATCH($H$3,Summary!$N$4:$Y$4,0))</f>
        <v>72.990475933985081</v>
      </c>
      <c r="I1237" s="240">
        <f t="shared" si="78"/>
        <v>8.2059305382294074E-3</v>
      </c>
      <c r="J1237" s="241">
        <f t="shared" si="79"/>
        <v>0.58251237551807622</v>
      </c>
      <c r="K1237" s="242">
        <f t="shared" si="77"/>
        <v>71.569266748382276</v>
      </c>
      <c r="L1237" s="241"/>
    </row>
    <row r="1238" spans="1:12" x14ac:dyDescent="0.2">
      <c r="A1238" t="s">
        <v>54</v>
      </c>
      <c r="B1238" t="s">
        <v>47</v>
      </c>
      <c r="C1238">
        <v>2014</v>
      </c>
      <c r="D1238" t="str">
        <f t="shared" si="76"/>
        <v>RNMale</v>
      </c>
      <c r="E1238">
        <v>71.243618891568701</v>
      </c>
      <c r="F1238" s="37">
        <f>VLOOKUP(_xlfn.CONCAT(D1238,0),'Appendix 4. 2020 IBGE LT'!$E$6:$M$1685,9,FALSE)</f>
        <v>72.601457985106592</v>
      </c>
      <c r="G1238" s="37">
        <f>VLOOKUP(_xlfn.CONCAT(D1238,0),'Appendix 3b. nax IBGE 2019'!$E$5:$M$1850,9,FALSE)</f>
        <v>72.396396136074316</v>
      </c>
      <c r="H1238" s="239">
        <f>INDEX(Summary!$N$5:$Y$88,MATCH(_xlfn.CONCAT(D1238,0),Summary!$N$5:$N$88,0),MATCH($H$3,Summary!$N$4:$Y$4,0))</f>
        <v>72.990475933985081</v>
      </c>
      <c r="I1238" s="240">
        <f t="shared" si="78"/>
        <v>8.2059305382294074E-3</v>
      </c>
      <c r="J1238" s="241">
        <f t="shared" si="79"/>
        <v>0.5846201879163011</v>
      </c>
      <c r="K1238" s="242">
        <f t="shared" si="77"/>
        <v>71.828239079485002</v>
      </c>
      <c r="L1238" s="241"/>
    </row>
    <row r="1239" spans="1:12" x14ac:dyDescent="0.2">
      <c r="A1239" t="s">
        <v>54</v>
      </c>
      <c r="B1239" t="s">
        <v>47</v>
      </c>
      <c r="C1239">
        <v>2015</v>
      </c>
      <c r="D1239" t="str">
        <f t="shared" si="76"/>
        <v>RNMale</v>
      </c>
      <c r="E1239">
        <v>71.491478335943299</v>
      </c>
      <c r="F1239" s="37">
        <f>VLOOKUP(_xlfn.CONCAT(D1239,0),'Appendix 4. 2020 IBGE LT'!$E$6:$M$1685,9,FALSE)</f>
        <v>72.601457985106592</v>
      </c>
      <c r="G1239" s="37">
        <f>VLOOKUP(_xlfn.CONCAT(D1239,0),'Appendix 3b. nax IBGE 2019'!$E$5:$M$1850,9,FALSE)</f>
        <v>72.396396136074316</v>
      </c>
      <c r="H1239" s="239">
        <f>INDEX(Summary!$N$5:$Y$88,MATCH(_xlfn.CONCAT(D1239,0),Summary!$N$5:$N$88,0),MATCH($H$3,Summary!$N$4:$Y$4,0))</f>
        <v>72.990475933985081</v>
      </c>
      <c r="I1239" s="240">
        <f t="shared" si="78"/>
        <v>8.2059305382294074E-3</v>
      </c>
      <c r="J1239" s="241">
        <f t="shared" si="79"/>
        <v>0.58665410530008322</v>
      </c>
      <c r="K1239" s="242">
        <f t="shared" si="77"/>
        <v>72.078132441243383</v>
      </c>
      <c r="L1239" s="241"/>
    </row>
    <row r="1240" spans="1:12" x14ac:dyDescent="0.2">
      <c r="A1240" t="s">
        <v>54</v>
      </c>
      <c r="B1240" t="s">
        <v>47</v>
      </c>
      <c r="C1240">
        <v>2016</v>
      </c>
      <c r="D1240" t="str">
        <f t="shared" si="76"/>
        <v>RNMale</v>
      </c>
      <c r="E1240">
        <v>71.730550509989897</v>
      </c>
      <c r="F1240" s="37">
        <f>VLOOKUP(_xlfn.CONCAT(D1240,0),'Appendix 4. 2020 IBGE LT'!$E$6:$M$1685,9,FALSE)</f>
        <v>72.601457985106592</v>
      </c>
      <c r="G1240" s="37">
        <f>VLOOKUP(_xlfn.CONCAT(D1240,0),'Appendix 3b. nax IBGE 2019'!$E$5:$M$1850,9,FALSE)</f>
        <v>72.396396136074316</v>
      </c>
      <c r="H1240" s="239">
        <f>INDEX(Summary!$N$5:$Y$88,MATCH(_xlfn.CONCAT(D1240,0),Summary!$N$5:$N$88,0),MATCH($H$3,Summary!$N$4:$Y$4,0))</f>
        <v>72.990475933985081</v>
      </c>
      <c r="I1240" s="240">
        <f t="shared" si="78"/>
        <v>8.2059305382294074E-3</v>
      </c>
      <c r="J1240" s="241">
        <f t="shared" si="79"/>
        <v>0.58861591495393306</v>
      </c>
      <c r="K1240" s="242">
        <f t="shared" si="77"/>
        <v>72.31916642494383</v>
      </c>
      <c r="L1240" s="241"/>
    </row>
    <row r="1241" spans="1:12" x14ac:dyDescent="0.2">
      <c r="A1241" t="s">
        <v>54</v>
      </c>
      <c r="B1241" t="s">
        <v>47</v>
      </c>
      <c r="C1241">
        <v>2017</v>
      </c>
      <c r="D1241" t="str">
        <f t="shared" si="76"/>
        <v>RNMale</v>
      </c>
      <c r="E1241">
        <v>71.962089115758005</v>
      </c>
      <c r="F1241" s="37">
        <f>VLOOKUP(_xlfn.CONCAT(D1241,0),'Appendix 4. 2020 IBGE LT'!$E$6:$M$1685,9,FALSE)</f>
        <v>72.601457985106592</v>
      </c>
      <c r="G1241" s="37">
        <f>VLOOKUP(_xlfn.CONCAT(D1241,0),'Appendix 3b. nax IBGE 2019'!$E$5:$M$1850,9,FALSE)</f>
        <v>72.396396136074316</v>
      </c>
      <c r="H1241" s="239">
        <f>INDEX(Summary!$N$5:$Y$88,MATCH(_xlfn.CONCAT(D1241,0),Summary!$N$5:$N$88,0),MATCH($H$3,Summary!$N$4:$Y$4,0))</f>
        <v>72.990475933985081</v>
      </c>
      <c r="I1241" s="240">
        <f t="shared" si="78"/>
        <v>8.2059305382294074E-3</v>
      </c>
      <c r="J1241" s="241">
        <f t="shared" si="79"/>
        <v>0.59051590466978465</v>
      </c>
      <c r="K1241" s="242">
        <f t="shared" si="77"/>
        <v>72.552605020427791</v>
      </c>
      <c r="L1241" s="241"/>
    </row>
    <row r="1242" spans="1:12" x14ac:dyDescent="0.2">
      <c r="A1242" t="s">
        <v>54</v>
      </c>
      <c r="B1242" t="s">
        <v>47</v>
      </c>
      <c r="C1242">
        <v>2018</v>
      </c>
      <c r="D1242" t="str">
        <f t="shared" si="76"/>
        <v>RNMale</v>
      </c>
      <c r="E1242">
        <v>72.183347331864695</v>
      </c>
      <c r="F1242" s="37">
        <f>VLOOKUP(_xlfn.CONCAT(D1242,0),'Appendix 4. 2020 IBGE LT'!$E$6:$M$1685,9,FALSE)</f>
        <v>72.601457985106592</v>
      </c>
      <c r="G1242" s="37">
        <f>VLOOKUP(_xlfn.CONCAT(D1242,0),'Appendix 3b. nax IBGE 2019'!$E$5:$M$1850,9,FALSE)</f>
        <v>72.396396136074316</v>
      </c>
      <c r="H1242" s="239">
        <f>INDEX(Summary!$N$5:$Y$88,MATCH(_xlfn.CONCAT(D1242,0),Summary!$N$5:$N$88,0),MATCH($H$3,Summary!$N$4:$Y$4,0))</f>
        <v>72.990475933985081</v>
      </c>
      <c r="I1242" s="240">
        <f t="shared" si="78"/>
        <v>8.2059305382294074E-3</v>
      </c>
      <c r="J1242" s="241">
        <f t="shared" si="79"/>
        <v>0.59233153422216867</v>
      </c>
      <c r="K1242" s="242">
        <f t="shared" si="77"/>
        <v>72.775678866086864</v>
      </c>
      <c r="L1242" s="241"/>
    </row>
    <row r="1243" spans="1:12" x14ac:dyDescent="0.2">
      <c r="A1243" t="s">
        <v>54</v>
      </c>
      <c r="B1243" t="s">
        <v>47</v>
      </c>
      <c r="C1243">
        <v>2019</v>
      </c>
      <c r="D1243" t="str">
        <f t="shared" si="76"/>
        <v>RNMale</v>
      </c>
      <c r="E1243">
        <v>72.396396136074301</v>
      </c>
      <c r="F1243" s="37">
        <f>VLOOKUP(_xlfn.CONCAT(D1243,0),'Appendix 4. 2020 IBGE LT'!$E$6:$M$1685,9,FALSE)</f>
        <v>72.601457985106592</v>
      </c>
      <c r="G1243" s="37">
        <f>VLOOKUP(_xlfn.CONCAT(D1243,0),'Appendix 3b. nax IBGE 2019'!$E$5:$M$1850,9,FALSE)</f>
        <v>72.396396136074316</v>
      </c>
      <c r="H1243" s="239">
        <f>INDEX(Summary!$N$5:$Y$88,MATCH(_xlfn.CONCAT(D1243,0),Summary!$N$5:$N$88,0),MATCH($H$3,Summary!$N$4:$Y$4,0))</f>
        <v>72.990475933985081</v>
      </c>
      <c r="I1243" s="240">
        <f t="shared" si="78"/>
        <v>8.2059305382294074E-3</v>
      </c>
      <c r="J1243" s="241">
        <f t="shared" si="79"/>
        <v>0.59407979791076559</v>
      </c>
      <c r="K1243" s="242">
        <f t="shared" si="77"/>
        <v>72.990475933985067</v>
      </c>
      <c r="L1243" s="241"/>
    </row>
    <row r="1244" spans="1:12" x14ac:dyDescent="0.2">
      <c r="A1244" t="s">
        <v>54</v>
      </c>
      <c r="B1244" t="s">
        <v>3</v>
      </c>
      <c r="C1244">
        <v>2000</v>
      </c>
      <c r="D1244" t="str">
        <f t="shared" si="76"/>
        <v>RNTotal</v>
      </c>
      <c r="E1244">
        <v>70.234935470149296</v>
      </c>
      <c r="F1244" s="37">
        <f>VLOOKUP(_xlfn.CONCAT(D1244,0),'Appendix 4. 2020 IBGE LT'!$E$6:$M$1685,9,FALSE)</f>
        <v>76.570388464496617</v>
      </c>
      <c r="G1244" s="37">
        <f>VLOOKUP(_xlfn.CONCAT(D1244,0),'Appendix 3b. nax IBGE 2019'!$E$5:$M$1850,9,FALSE)</f>
        <v>76.375314613063225</v>
      </c>
      <c r="H1244" s="239">
        <f>INDEX(Summary!$N$5:$Y$88,MATCH(_xlfn.CONCAT(D1244,0),Summary!$N$5:$N$88,0),MATCH($H$3,Summary!$N$4:$Y$4,0))</f>
        <v>76.793949218363053</v>
      </c>
      <c r="I1244" s="240">
        <f t="shared" si="78"/>
        <v>5.481281581892504E-3</v>
      </c>
      <c r="J1244" s="241">
        <f t="shared" si="79"/>
        <v>0.38497745819793788</v>
      </c>
      <c r="K1244" s="242">
        <f t="shared" si="77"/>
        <v>70.619912928347233</v>
      </c>
      <c r="L1244" s="241"/>
    </row>
    <row r="1245" spans="1:12" x14ac:dyDescent="0.2">
      <c r="A1245" t="s">
        <v>54</v>
      </c>
      <c r="B1245" t="s">
        <v>3</v>
      </c>
      <c r="C1245">
        <v>2001</v>
      </c>
      <c r="D1245" t="str">
        <f t="shared" si="76"/>
        <v>RNTotal</v>
      </c>
      <c r="E1245">
        <v>70.6929210115659</v>
      </c>
      <c r="F1245" s="37">
        <f>VLOOKUP(_xlfn.CONCAT(D1245,0),'Appendix 4. 2020 IBGE LT'!$E$6:$M$1685,9,FALSE)</f>
        <v>76.570388464496617</v>
      </c>
      <c r="G1245" s="37">
        <f>VLOOKUP(_xlfn.CONCAT(D1245,0),'Appendix 3b. nax IBGE 2019'!$E$5:$M$1850,9,FALSE)</f>
        <v>76.375314613063225</v>
      </c>
      <c r="H1245" s="239">
        <f>INDEX(Summary!$N$5:$Y$88,MATCH(_xlfn.CONCAT(D1245,0),Summary!$N$5:$N$88,0),MATCH($H$3,Summary!$N$4:$Y$4,0))</f>
        <v>76.793949218363053</v>
      </c>
      <c r="I1245" s="240">
        <f t="shared" si="78"/>
        <v>5.481281581892504E-3</v>
      </c>
      <c r="J1245" s="241">
        <f t="shared" si="79"/>
        <v>0.38748780591087778</v>
      </c>
      <c r="K1245" s="242">
        <f t="shared" si="77"/>
        <v>71.08040881747678</v>
      </c>
      <c r="L1245" s="241"/>
    </row>
    <row r="1246" spans="1:12" x14ac:dyDescent="0.2">
      <c r="A1246" t="s">
        <v>54</v>
      </c>
      <c r="B1246" t="s">
        <v>3</v>
      </c>
      <c r="C1246">
        <v>2002</v>
      </c>
      <c r="D1246" t="str">
        <f t="shared" si="76"/>
        <v>RNTotal</v>
      </c>
      <c r="E1246">
        <v>71.137018210719404</v>
      </c>
      <c r="F1246" s="37">
        <f>VLOOKUP(_xlfn.CONCAT(D1246,0),'Appendix 4. 2020 IBGE LT'!$E$6:$M$1685,9,FALSE)</f>
        <v>76.570388464496617</v>
      </c>
      <c r="G1246" s="37">
        <f>VLOOKUP(_xlfn.CONCAT(D1246,0),'Appendix 3b. nax IBGE 2019'!$E$5:$M$1850,9,FALSE)</f>
        <v>76.375314613063225</v>
      </c>
      <c r="H1246" s="239">
        <f>INDEX(Summary!$N$5:$Y$88,MATCH(_xlfn.CONCAT(D1246,0),Summary!$N$5:$N$88,0),MATCH($H$3,Summary!$N$4:$Y$4,0))</f>
        <v>76.793949218363053</v>
      </c>
      <c r="I1246" s="240">
        <f t="shared" si="78"/>
        <v>5.481281581892504E-3</v>
      </c>
      <c r="J1246" s="241">
        <f t="shared" si="79"/>
        <v>0.3899220277091679</v>
      </c>
      <c r="K1246" s="242">
        <f t="shared" si="77"/>
        <v>71.526940238428566</v>
      </c>
      <c r="L1246" s="241"/>
    </row>
    <row r="1247" spans="1:12" x14ac:dyDescent="0.2">
      <c r="A1247" t="s">
        <v>54</v>
      </c>
      <c r="B1247" t="s">
        <v>3</v>
      </c>
      <c r="C1247">
        <v>2003</v>
      </c>
      <c r="D1247" t="str">
        <f t="shared" si="76"/>
        <v>RNTotal</v>
      </c>
      <c r="E1247">
        <v>71.558278583523702</v>
      </c>
      <c r="F1247" s="37">
        <f>VLOOKUP(_xlfn.CONCAT(D1247,0),'Appendix 4. 2020 IBGE LT'!$E$6:$M$1685,9,FALSE)</f>
        <v>76.570388464496617</v>
      </c>
      <c r="G1247" s="37">
        <f>VLOOKUP(_xlfn.CONCAT(D1247,0),'Appendix 3b. nax IBGE 2019'!$E$5:$M$1850,9,FALSE)</f>
        <v>76.375314613063225</v>
      </c>
      <c r="H1247" s="239">
        <f>INDEX(Summary!$N$5:$Y$88,MATCH(_xlfn.CONCAT(D1247,0),Summary!$N$5:$N$88,0),MATCH($H$3,Summary!$N$4:$Y$4,0))</f>
        <v>76.793949218363053</v>
      </c>
      <c r="I1247" s="240">
        <f t="shared" si="78"/>
        <v>5.481281581892504E-3</v>
      </c>
      <c r="J1247" s="241">
        <f t="shared" si="79"/>
        <v>0.39223107443180127</v>
      </c>
      <c r="K1247" s="242">
        <f t="shared" si="77"/>
        <v>71.950509657955507</v>
      </c>
      <c r="L1247" s="241"/>
    </row>
    <row r="1248" spans="1:12" x14ac:dyDescent="0.2">
      <c r="A1248" t="s">
        <v>54</v>
      </c>
      <c r="B1248" t="s">
        <v>3</v>
      </c>
      <c r="C1248">
        <v>2004</v>
      </c>
      <c r="D1248" t="str">
        <f t="shared" si="76"/>
        <v>RNTotal</v>
      </c>
      <c r="E1248">
        <v>71.967031307624794</v>
      </c>
      <c r="F1248" s="37">
        <f>VLOOKUP(_xlfn.CONCAT(D1248,0),'Appendix 4. 2020 IBGE LT'!$E$6:$M$1685,9,FALSE)</f>
        <v>76.570388464496617</v>
      </c>
      <c r="G1248" s="37">
        <f>VLOOKUP(_xlfn.CONCAT(D1248,0),'Appendix 3b. nax IBGE 2019'!$E$5:$M$1850,9,FALSE)</f>
        <v>76.375314613063225</v>
      </c>
      <c r="H1248" s="239">
        <f>INDEX(Summary!$N$5:$Y$88,MATCH(_xlfn.CONCAT(D1248,0),Summary!$N$5:$N$88,0),MATCH($H$3,Summary!$N$4:$Y$4,0))</f>
        <v>76.793949218363053</v>
      </c>
      <c r="I1248" s="240">
        <f t="shared" si="78"/>
        <v>5.481281581892504E-3</v>
      </c>
      <c r="J1248" s="241">
        <f t="shared" si="79"/>
        <v>0.39447156320996501</v>
      </c>
      <c r="K1248" s="242">
        <f t="shared" si="77"/>
        <v>72.361502870834755</v>
      </c>
      <c r="L1248" s="241"/>
    </row>
    <row r="1249" spans="1:12" x14ac:dyDescent="0.2">
      <c r="A1249" t="s">
        <v>54</v>
      </c>
      <c r="B1249" t="s">
        <v>3</v>
      </c>
      <c r="C1249">
        <v>2005</v>
      </c>
      <c r="D1249" t="str">
        <f t="shared" si="76"/>
        <v>RNTotal</v>
      </c>
      <c r="E1249">
        <v>72.361192094795996</v>
      </c>
      <c r="F1249" s="37">
        <f>VLOOKUP(_xlfn.CONCAT(D1249,0),'Appendix 4. 2020 IBGE LT'!$E$6:$M$1685,9,FALSE)</f>
        <v>76.570388464496617</v>
      </c>
      <c r="G1249" s="37">
        <f>VLOOKUP(_xlfn.CONCAT(D1249,0),'Appendix 3b. nax IBGE 2019'!$E$5:$M$1850,9,FALSE)</f>
        <v>76.375314613063225</v>
      </c>
      <c r="H1249" s="239">
        <f>INDEX(Summary!$N$5:$Y$88,MATCH(_xlfn.CONCAT(D1249,0),Summary!$N$5:$N$88,0),MATCH($H$3,Summary!$N$4:$Y$4,0))</f>
        <v>76.793949218363053</v>
      </c>
      <c r="I1249" s="240">
        <f t="shared" si="78"/>
        <v>5.481281581892504E-3</v>
      </c>
      <c r="J1249" s="241">
        <f t="shared" si="79"/>
        <v>0.39663206947299073</v>
      </c>
      <c r="K1249" s="242">
        <f t="shared" si="77"/>
        <v>72.757824164268982</v>
      </c>
      <c r="L1249" s="241"/>
    </row>
    <row r="1250" spans="1:12" x14ac:dyDescent="0.2">
      <c r="A1250" t="s">
        <v>54</v>
      </c>
      <c r="B1250" t="s">
        <v>3</v>
      </c>
      <c r="C1250">
        <v>2006</v>
      </c>
      <c r="D1250" t="str">
        <f t="shared" si="76"/>
        <v>RNTotal</v>
      </c>
      <c r="E1250">
        <v>72.742733742138398</v>
      </c>
      <c r="F1250" s="37">
        <f>VLOOKUP(_xlfn.CONCAT(D1250,0),'Appendix 4. 2020 IBGE LT'!$E$6:$M$1685,9,FALSE)</f>
        <v>76.570388464496617</v>
      </c>
      <c r="G1250" s="37">
        <f>VLOOKUP(_xlfn.CONCAT(D1250,0),'Appendix 3b. nax IBGE 2019'!$E$5:$M$1850,9,FALSE)</f>
        <v>76.375314613063225</v>
      </c>
      <c r="H1250" s="239">
        <f>INDEX(Summary!$N$5:$Y$88,MATCH(_xlfn.CONCAT(D1250,0),Summary!$N$5:$N$88,0),MATCH($H$3,Summary!$N$4:$Y$4,0))</f>
        <v>76.793949218363053</v>
      </c>
      <c r="I1250" s="240">
        <f t="shared" si="78"/>
        <v>5.481281581892504E-3</v>
      </c>
      <c r="J1250" s="241">
        <f t="shared" si="79"/>
        <v>0.39872340667729356</v>
      </c>
      <c r="K1250" s="242">
        <f t="shared" si="77"/>
        <v>73.141457148815689</v>
      </c>
      <c r="L1250" s="241"/>
    </row>
    <row r="1251" spans="1:12" x14ac:dyDescent="0.2">
      <c r="A1251" t="s">
        <v>54</v>
      </c>
      <c r="B1251" t="s">
        <v>3</v>
      </c>
      <c r="C1251">
        <v>2007</v>
      </c>
      <c r="D1251" t="str">
        <f t="shared" si="76"/>
        <v>RNTotal</v>
      </c>
      <c r="E1251">
        <v>73.105338667256802</v>
      </c>
      <c r="F1251" s="37">
        <f>VLOOKUP(_xlfn.CONCAT(D1251,0),'Appendix 4. 2020 IBGE LT'!$E$6:$M$1685,9,FALSE)</f>
        <v>76.570388464496617</v>
      </c>
      <c r="G1251" s="37">
        <f>VLOOKUP(_xlfn.CONCAT(D1251,0),'Appendix 3b. nax IBGE 2019'!$E$5:$M$1850,9,FALSE)</f>
        <v>76.375314613063225</v>
      </c>
      <c r="H1251" s="239">
        <f>INDEX(Summary!$N$5:$Y$88,MATCH(_xlfn.CONCAT(D1251,0),Summary!$N$5:$N$88,0),MATCH($H$3,Summary!$N$4:$Y$4,0))</f>
        <v>76.793949218363053</v>
      </c>
      <c r="I1251" s="240">
        <f t="shared" si="78"/>
        <v>5.481281581892504E-3</v>
      </c>
      <c r="J1251" s="241">
        <f t="shared" si="79"/>
        <v>0.40071094637484861</v>
      </c>
      <c r="K1251" s="242">
        <f t="shared" si="77"/>
        <v>73.506049613631646</v>
      </c>
      <c r="L1251" s="241"/>
    </row>
    <row r="1252" spans="1:12" x14ac:dyDescent="0.2">
      <c r="A1252" t="s">
        <v>54</v>
      </c>
      <c r="B1252" t="s">
        <v>3</v>
      </c>
      <c r="C1252">
        <v>2008</v>
      </c>
      <c r="D1252" t="str">
        <f t="shared" si="76"/>
        <v>RNTotal</v>
      </c>
      <c r="E1252">
        <v>73.448652837118303</v>
      </c>
      <c r="F1252" s="37">
        <f>VLOOKUP(_xlfn.CONCAT(D1252,0),'Appendix 4. 2020 IBGE LT'!$E$6:$M$1685,9,FALSE)</f>
        <v>76.570388464496617</v>
      </c>
      <c r="G1252" s="37">
        <f>VLOOKUP(_xlfn.CONCAT(D1252,0),'Appendix 3b. nax IBGE 2019'!$E$5:$M$1850,9,FALSE)</f>
        <v>76.375314613063225</v>
      </c>
      <c r="H1252" s="239">
        <f>INDEX(Summary!$N$5:$Y$88,MATCH(_xlfn.CONCAT(D1252,0),Summary!$N$5:$N$88,0),MATCH($H$3,Summary!$N$4:$Y$4,0))</f>
        <v>76.793949218363053</v>
      </c>
      <c r="I1252" s="240">
        <f t="shared" si="78"/>
        <v>5.481281581892504E-3</v>
      </c>
      <c r="J1252" s="241">
        <f t="shared" si="79"/>
        <v>0.40259274801091316</v>
      </c>
      <c r="K1252" s="242">
        <f t="shared" si="77"/>
        <v>73.85124558512922</v>
      </c>
      <c r="L1252" s="241"/>
    </row>
    <row r="1253" spans="1:12" x14ac:dyDescent="0.2">
      <c r="A1253" t="s">
        <v>54</v>
      </c>
      <c r="B1253" t="s">
        <v>3</v>
      </c>
      <c r="C1253">
        <v>2009</v>
      </c>
      <c r="D1253" t="str">
        <f t="shared" si="76"/>
        <v>RNTotal</v>
      </c>
      <c r="E1253">
        <v>73.782989576888298</v>
      </c>
      <c r="F1253" s="37">
        <f>VLOOKUP(_xlfn.CONCAT(D1253,0),'Appendix 4. 2020 IBGE LT'!$E$6:$M$1685,9,FALSE)</f>
        <v>76.570388464496617</v>
      </c>
      <c r="G1253" s="37">
        <f>VLOOKUP(_xlfn.CONCAT(D1253,0),'Appendix 3b. nax IBGE 2019'!$E$5:$M$1850,9,FALSE)</f>
        <v>76.375314613063225</v>
      </c>
      <c r="H1253" s="239">
        <f>INDEX(Summary!$N$5:$Y$88,MATCH(_xlfn.CONCAT(D1253,0),Summary!$N$5:$N$88,0),MATCH($H$3,Summary!$N$4:$Y$4,0))</f>
        <v>76.793949218363053</v>
      </c>
      <c r="I1253" s="240">
        <f t="shared" si="78"/>
        <v>5.481281581892504E-3</v>
      </c>
      <c r="J1253" s="241">
        <f t="shared" si="79"/>
        <v>0.40442534182476442</v>
      </c>
      <c r="K1253" s="242">
        <f t="shared" si="77"/>
        <v>74.18741491871306</v>
      </c>
      <c r="L1253" s="241"/>
    </row>
    <row r="1254" spans="1:12" x14ac:dyDescent="0.2">
      <c r="A1254" t="s">
        <v>54</v>
      </c>
      <c r="B1254" t="s">
        <v>3</v>
      </c>
      <c r="C1254">
        <v>2010</v>
      </c>
      <c r="D1254" t="str">
        <f t="shared" si="76"/>
        <v>RNTotal</v>
      </c>
      <c r="E1254">
        <v>74.102792220304593</v>
      </c>
      <c r="F1254" s="37">
        <f>VLOOKUP(_xlfn.CONCAT(D1254,0),'Appendix 4. 2020 IBGE LT'!$E$6:$M$1685,9,FALSE)</f>
        <v>76.570388464496617</v>
      </c>
      <c r="G1254" s="37">
        <f>VLOOKUP(_xlfn.CONCAT(D1254,0),'Appendix 3b. nax IBGE 2019'!$E$5:$M$1850,9,FALSE)</f>
        <v>76.375314613063225</v>
      </c>
      <c r="H1254" s="239">
        <f>INDEX(Summary!$N$5:$Y$88,MATCH(_xlfn.CONCAT(D1254,0),Summary!$N$5:$N$88,0),MATCH($H$3,Summary!$N$4:$Y$4,0))</f>
        <v>76.793949218363053</v>
      </c>
      <c r="I1254" s="240">
        <f t="shared" si="78"/>
        <v>5.481281581892504E-3</v>
      </c>
      <c r="J1254" s="241">
        <f t="shared" si="79"/>
        <v>0.40617827016396268</v>
      </c>
      <c r="K1254" s="242">
        <f t="shared" si="77"/>
        <v>74.508970490468556</v>
      </c>
      <c r="L1254" s="241"/>
    </row>
    <row r="1255" spans="1:12" x14ac:dyDescent="0.2">
      <c r="A1255" t="s">
        <v>54</v>
      </c>
      <c r="B1255" t="s">
        <v>3</v>
      </c>
      <c r="C1255">
        <v>2011</v>
      </c>
      <c r="D1255" t="str">
        <f t="shared" si="76"/>
        <v>RNTotal</v>
      </c>
      <c r="E1255">
        <v>74.405967649494002</v>
      </c>
      <c r="F1255" s="37">
        <f>VLOOKUP(_xlfn.CONCAT(D1255,0),'Appendix 4. 2020 IBGE LT'!$E$6:$M$1685,9,FALSE)</f>
        <v>76.570388464496617</v>
      </c>
      <c r="G1255" s="37">
        <f>VLOOKUP(_xlfn.CONCAT(D1255,0),'Appendix 3b. nax IBGE 2019'!$E$5:$M$1850,9,FALSE)</f>
        <v>76.375314613063225</v>
      </c>
      <c r="H1255" s="239">
        <f>INDEX(Summary!$N$5:$Y$88,MATCH(_xlfn.CONCAT(D1255,0),Summary!$N$5:$N$88,0),MATCH($H$3,Summary!$N$4:$Y$4,0))</f>
        <v>76.793949218363053</v>
      </c>
      <c r="I1255" s="240">
        <f t="shared" si="78"/>
        <v>5.481281581892504E-3</v>
      </c>
      <c r="J1255" s="241">
        <f t="shared" si="79"/>
        <v>0.40784006006006096</v>
      </c>
      <c r="K1255" s="242">
        <f t="shared" si="77"/>
        <v>74.813807709554069</v>
      </c>
      <c r="L1255" s="241"/>
    </row>
    <row r="1256" spans="1:12" x14ac:dyDescent="0.2">
      <c r="A1256" t="s">
        <v>54</v>
      </c>
      <c r="B1256" t="s">
        <v>3</v>
      </c>
      <c r="C1256">
        <v>2012</v>
      </c>
      <c r="D1256" t="str">
        <f t="shared" si="76"/>
        <v>RNTotal</v>
      </c>
      <c r="E1256">
        <v>74.6930199326532</v>
      </c>
      <c r="F1256" s="37">
        <f>VLOOKUP(_xlfn.CONCAT(D1256,0),'Appendix 4. 2020 IBGE LT'!$E$6:$M$1685,9,FALSE)</f>
        <v>76.570388464496617</v>
      </c>
      <c r="G1256" s="37">
        <f>VLOOKUP(_xlfn.CONCAT(D1256,0),'Appendix 3b. nax IBGE 2019'!$E$5:$M$1850,9,FALSE)</f>
        <v>76.375314613063225</v>
      </c>
      <c r="H1256" s="239">
        <f>INDEX(Summary!$N$5:$Y$88,MATCH(_xlfn.CONCAT(D1256,0),Summary!$N$5:$N$88,0),MATCH($H$3,Summary!$N$4:$Y$4,0))</f>
        <v>76.793949218363053</v>
      </c>
      <c r="I1256" s="240">
        <f t="shared" si="78"/>
        <v>5.481281581892504E-3</v>
      </c>
      <c r="J1256" s="241">
        <f t="shared" si="79"/>
        <v>0.40941347445278164</v>
      </c>
      <c r="K1256" s="242">
        <f t="shared" si="77"/>
        <v>75.102433407105977</v>
      </c>
      <c r="L1256" s="241"/>
    </row>
    <row r="1257" spans="1:12" x14ac:dyDescent="0.2">
      <c r="A1257" t="s">
        <v>54</v>
      </c>
      <c r="B1257" t="s">
        <v>3</v>
      </c>
      <c r="C1257">
        <v>2013</v>
      </c>
      <c r="D1257" t="str">
        <f t="shared" si="76"/>
        <v>RNTotal</v>
      </c>
      <c r="E1257">
        <v>74.967825405523399</v>
      </c>
      <c r="F1257" s="37">
        <f>VLOOKUP(_xlfn.CONCAT(D1257,0),'Appendix 4. 2020 IBGE LT'!$E$6:$M$1685,9,FALSE)</f>
        <v>76.570388464496617</v>
      </c>
      <c r="G1257" s="37">
        <f>VLOOKUP(_xlfn.CONCAT(D1257,0),'Appendix 3b. nax IBGE 2019'!$E$5:$M$1850,9,FALSE)</f>
        <v>76.375314613063225</v>
      </c>
      <c r="H1257" s="239">
        <f>INDEX(Summary!$N$5:$Y$88,MATCH(_xlfn.CONCAT(D1257,0),Summary!$N$5:$N$88,0),MATCH($H$3,Summary!$N$4:$Y$4,0))</f>
        <v>76.793949218363053</v>
      </c>
      <c r="I1257" s="240">
        <f t="shared" si="78"/>
        <v>5.481281581892504E-3</v>
      </c>
      <c r="J1257" s="241">
        <f t="shared" si="79"/>
        <v>0.41091976062982832</v>
      </c>
      <c r="K1257" s="242">
        <f t="shared" si="77"/>
        <v>75.378745166153223</v>
      </c>
      <c r="L1257" s="241"/>
    </row>
    <row r="1258" spans="1:12" x14ac:dyDescent="0.2">
      <c r="A1258" t="s">
        <v>54</v>
      </c>
      <c r="B1258" t="s">
        <v>3</v>
      </c>
      <c r="C1258">
        <v>2014</v>
      </c>
      <c r="D1258" t="str">
        <f t="shared" si="76"/>
        <v>RNTotal</v>
      </c>
      <c r="E1258">
        <v>75.231133261406598</v>
      </c>
      <c r="F1258" s="37">
        <f>VLOOKUP(_xlfn.CONCAT(D1258,0),'Appendix 4. 2020 IBGE LT'!$E$6:$M$1685,9,FALSE)</f>
        <v>76.570388464496617</v>
      </c>
      <c r="G1258" s="37">
        <f>VLOOKUP(_xlfn.CONCAT(D1258,0),'Appendix 3b. nax IBGE 2019'!$E$5:$M$1850,9,FALSE)</f>
        <v>76.375314613063225</v>
      </c>
      <c r="H1258" s="239">
        <f>INDEX(Summary!$N$5:$Y$88,MATCH(_xlfn.CONCAT(D1258,0),Summary!$N$5:$N$88,0),MATCH($H$3,Summary!$N$4:$Y$4,0))</f>
        <v>76.793949218363053</v>
      </c>
      <c r="I1258" s="240">
        <f t="shared" si="78"/>
        <v>5.481281581892504E-3</v>
      </c>
      <c r="J1258" s="241">
        <f t="shared" si="79"/>
        <v>0.41236302513064854</v>
      </c>
      <c r="K1258" s="242">
        <f t="shared" si="77"/>
        <v>75.643496286537243</v>
      </c>
      <c r="L1258" s="241"/>
    </row>
    <row r="1259" spans="1:12" x14ac:dyDescent="0.2">
      <c r="A1259" t="s">
        <v>54</v>
      </c>
      <c r="B1259" t="s">
        <v>3</v>
      </c>
      <c r="C1259">
        <v>2015</v>
      </c>
      <c r="D1259" t="str">
        <f t="shared" si="76"/>
        <v>RNTotal</v>
      </c>
      <c r="E1259">
        <v>75.481346002618196</v>
      </c>
      <c r="F1259" s="37">
        <f>VLOOKUP(_xlfn.CONCAT(D1259,0),'Appendix 4. 2020 IBGE LT'!$E$6:$M$1685,9,FALSE)</f>
        <v>76.570388464496617</v>
      </c>
      <c r="G1259" s="37">
        <f>VLOOKUP(_xlfn.CONCAT(D1259,0),'Appendix 3b. nax IBGE 2019'!$E$5:$M$1850,9,FALSE)</f>
        <v>76.375314613063225</v>
      </c>
      <c r="H1259" s="239">
        <f>INDEX(Summary!$N$5:$Y$88,MATCH(_xlfn.CONCAT(D1259,0),Summary!$N$5:$N$88,0),MATCH($H$3,Summary!$N$4:$Y$4,0))</f>
        <v>76.793949218363053</v>
      </c>
      <c r="I1259" s="240">
        <f t="shared" si="78"/>
        <v>5.481281581892504E-3</v>
      </c>
      <c r="J1259" s="241">
        <f t="shared" si="79"/>
        <v>0.41373451162060648</v>
      </c>
      <c r="K1259" s="242">
        <f t="shared" si="77"/>
        <v>75.895080514238799</v>
      </c>
      <c r="L1259" s="241"/>
    </row>
    <row r="1260" spans="1:12" x14ac:dyDescent="0.2">
      <c r="A1260" t="s">
        <v>54</v>
      </c>
      <c r="B1260" t="s">
        <v>3</v>
      </c>
      <c r="C1260">
        <v>2016</v>
      </c>
      <c r="D1260" t="str">
        <f t="shared" si="76"/>
        <v>RNTotal</v>
      </c>
      <c r="E1260">
        <v>75.721088816011203</v>
      </c>
      <c r="F1260" s="37">
        <f>VLOOKUP(_xlfn.CONCAT(D1260,0),'Appendix 4. 2020 IBGE LT'!$E$6:$M$1685,9,FALSE)</f>
        <v>76.570388464496617</v>
      </c>
      <c r="G1260" s="37">
        <f>VLOOKUP(_xlfn.CONCAT(D1260,0),'Appendix 3b. nax IBGE 2019'!$E$5:$M$1850,9,FALSE)</f>
        <v>76.375314613063225</v>
      </c>
      <c r="H1260" s="239">
        <f>INDEX(Summary!$N$5:$Y$88,MATCH(_xlfn.CONCAT(D1260,0),Summary!$N$5:$N$88,0),MATCH($H$3,Summary!$N$4:$Y$4,0))</f>
        <v>76.793949218363053</v>
      </c>
      <c r="I1260" s="240">
        <f t="shared" si="78"/>
        <v>5.481281581892504E-3</v>
      </c>
      <c r="J1260" s="241">
        <f t="shared" si="79"/>
        <v>0.41504860948804867</v>
      </c>
      <c r="K1260" s="242">
        <f t="shared" si="77"/>
        <v>76.136137425499257</v>
      </c>
      <c r="L1260" s="241"/>
    </row>
    <row r="1261" spans="1:12" x14ac:dyDescent="0.2">
      <c r="A1261" t="s">
        <v>54</v>
      </c>
      <c r="B1261" t="s">
        <v>3</v>
      </c>
      <c r="C1261">
        <v>2017</v>
      </c>
      <c r="D1261" t="str">
        <f t="shared" si="76"/>
        <v>RNTotal</v>
      </c>
      <c r="E1261">
        <v>75.9555117660109</v>
      </c>
      <c r="F1261" s="37">
        <f>VLOOKUP(_xlfn.CONCAT(D1261,0),'Appendix 4. 2020 IBGE LT'!$E$6:$M$1685,9,FALSE)</f>
        <v>76.570388464496617</v>
      </c>
      <c r="G1261" s="37">
        <f>VLOOKUP(_xlfn.CONCAT(D1261,0),'Appendix 3b. nax IBGE 2019'!$E$5:$M$1850,9,FALSE)</f>
        <v>76.375314613063225</v>
      </c>
      <c r="H1261" s="239">
        <f>INDEX(Summary!$N$5:$Y$88,MATCH(_xlfn.CONCAT(D1261,0),Summary!$N$5:$N$88,0),MATCH($H$3,Summary!$N$4:$Y$4,0))</f>
        <v>76.793949218363053</v>
      </c>
      <c r="I1261" s="240">
        <f t="shared" si="78"/>
        <v>5.481281581892504E-3</v>
      </c>
      <c r="J1261" s="241">
        <f t="shared" si="79"/>
        <v>0.41633354768625491</v>
      </c>
      <c r="K1261" s="242">
        <f t="shared" si="77"/>
        <v>76.37184531369715</v>
      </c>
      <c r="L1261" s="241"/>
    </row>
    <row r="1262" spans="1:12" x14ac:dyDescent="0.2">
      <c r="A1262" t="s">
        <v>54</v>
      </c>
      <c r="B1262" t="s">
        <v>3</v>
      </c>
      <c r="C1262">
        <v>2018</v>
      </c>
      <c r="D1262" t="str">
        <f t="shared" si="76"/>
        <v>RNTotal</v>
      </c>
      <c r="E1262">
        <v>76.170731343972705</v>
      </c>
      <c r="F1262" s="37">
        <f>VLOOKUP(_xlfn.CONCAT(D1262,0),'Appendix 4. 2020 IBGE LT'!$E$6:$M$1685,9,FALSE)</f>
        <v>76.570388464496617</v>
      </c>
      <c r="G1262" s="37">
        <f>VLOOKUP(_xlfn.CONCAT(D1262,0),'Appendix 3b. nax IBGE 2019'!$E$5:$M$1850,9,FALSE)</f>
        <v>76.375314613063225</v>
      </c>
      <c r="H1262" s="239">
        <f>INDEX(Summary!$N$5:$Y$88,MATCH(_xlfn.CONCAT(D1262,0),Summary!$N$5:$N$88,0),MATCH($H$3,Summary!$N$4:$Y$4,0))</f>
        <v>76.793949218363053</v>
      </c>
      <c r="I1262" s="240">
        <f t="shared" si="78"/>
        <v>5.481281581892504E-3</v>
      </c>
      <c r="J1262" s="241">
        <f t="shared" si="79"/>
        <v>0.41751322679499964</v>
      </c>
      <c r="K1262" s="242">
        <f t="shared" si="77"/>
        <v>76.588244570767699</v>
      </c>
      <c r="L1262" s="241"/>
    </row>
    <row r="1263" spans="1:12" x14ac:dyDescent="0.2">
      <c r="A1263" t="s">
        <v>54</v>
      </c>
      <c r="B1263" t="s">
        <v>3</v>
      </c>
      <c r="C1263">
        <v>2019</v>
      </c>
      <c r="D1263" t="str">
        <f t="shared" si="76"/>
        <v>RNTotal</v>
      </c>
      <c r="E1263">
        <v>76.375314613063196</v>
      </c>
      <c r="F1263" s="37">
        <f>VLOOKUP(_xlfn.CONCAT(D1263,0),'Appendix 4. 2020 IBGE LT'!$E$6:$M$1685,9,FALSE)</f>
        <v>76.570388464496617</v>
      </c>
      <c r="G1263" s="37">
        <f>VLOOKUP(_xlfn.CONCAT(D1263,0),'Appendix 3b. nax IBGE 2019'!$E$5:$M$1850,9,FALSE)</f>
        <v>76.375314613063225</v>
      </c>
      <c r="H1263" s="239">
        <f>INDEX(Summary!$N$5:$Y$88,MATCH(_xlfn.CONCAT(D1263,0),Summary!$N$5:$N$88,0),MATCH($H$3,Summary!$N$4:$Y$4,0))</f>
        <v>76.793949218363053</v>
      </c>
      <c r="I1263" s="240">
        <f t="shared" si="78"/>
        <v>5.481281581892504E-3</v>
      </c>
      <c r="J1263" s="241">
        <f t="shared" si="79"/>
        <v>0.41863460529982871</v>
      </c>
      <c r="K1263" s="242">
        <f t="shared" si="77"/>
        <v>76.793949218363025</v>
      </c>
      <c r="L1263" s="241"/>
    </row>
    <row r="1264" spans="1:12" x14ac:dyDescent="0.2">
      <c r="A1264" t="s">
        <v>40</v>
      </c>
      <c r="B1264" t="s">
        <v>48</v>
      </c>
      <c r="C1264">
        <v>2000</v>
      </c>
      <c r="D1264" t="str">
        <f t="shared" si="76"/>
        <v>ROFemale</v>
      </c>
      <c r="E1264">
        <v>71.561515241786495</v>
      </c>
      <c r="F1264" s="37">
        <f>VLOOKUP(_xlfn.CONCAT(D1264,0),'Appendix 4. 2020 IBGE LT'!$E$6:$M$1685,9,FALSE)</f>
        <v>75.674094323597146</v>
      </c>
      <c r="G1264" s="37">
        <f>VLOOKUP(_xlfn.CONCAT(D1264,0),'Appendix 3b. nax IBGE 2019'!$E$5:$M$1850,9,FALSE)</f>
        <v>75.500572784131492</v>
      </c>
      <c r="H1264" s="239">
        <f>INDEX(Summary!$N$5:$Y$88,MATCH(_xlfn.CONCAT(D1264,0),Summary!$N$5:$N$88,0),MATCH($H$3,Summary!$N$4:$Y$4,0))</f>
        <v>79.421751556610758</v>
      </c>
      <c r="I1264" s="240">
        <f t="shared" si="78"/>
        <v>5.1935748668961203E-2</v>
      </c>
      <c r="J1264" s="241">
        <f t="shared" si="79"/>
        <v>3.71660086996746</v>
      </c>
      <c r="K1264" s="242">
        <f t="shared" si="77"/>
        <v>75.27811611175396</v>
      </c>
      <c r="L1264" s="241"/>
    </row>
    <row r="1265" spans="1:12" x14ac:dyDescent="0.2">
      <c r="A1265" t="s">
        <v>40</v>
      </c>
      <c r="B1265" t="s">
        <v>48</v>
      </c>
      <c r="C1265">
        <v>2001</v>
      </c>
      <c r="D1265" t="str">
        <f t="shared" si="76"/>
        <v>ROFemale</v>
      </c>
      <c r="E1265">
        <v>71.798882705627193</v>
      </c>
      <c r="F1265" s="37">
        <f>VLOOKUP(_xlfn.CONCAT(D1265,0),'Appendix 4. 2020 IBGE LT'!$E$6:$M$1685,9,FALSE)</f>
        <v>75.674094323597146</v>
      </c>
      <c r="G1265" s="37">
        <f>VLOOKUP(_xlfn.CONCAT(D1265,0),'Appendix 3b. nax IBGE 2019'!$E$5:$M$1850,9,FALSE)</f>
        <v>75.500572784131492</v>
      </c>
      <c r="H1265" s="239">
        <f>INDEX(Summary!$N$5:$Y$88,MATCH(_xlfn.CONCAT(D1265,0),Summary!$N$5:$N$88,0),MATCH($H$3,Summary!$N$4:$Y$4,0))</f>
        <v>79.421751556610758</v>
      </c>
      <c r="I1265" s="240">
        <f t="shared" si="78"/>
        <v>5.1935748668961203E-2</v>
      </c>
      <c r="J1265" s="241">
        <f t="shared" si="79"/>
        <v>3.7289287269116791</v>
      </c>
      <c r="K1265" s="242">
        <f t="shared" si="77"/>
        <v>75.527811432538869</v>
      </c>
      <c r="L1265" s="241"/>
    </row>
    <row r="1266" spans="1:12" x14ac:dyDescent="0.2">
      <c r="A1266" t="s">
        <v>40</v>
      </c>
      <c r="B1266" t="s">
        <v>48</v>
      </c>
      <c r="C1266">
        <v>2002</v>
      </c>
      <c r="D1266" t="str">
        <f t="shared" si="76"/>
        <v>ROFemale</v>
      </c>
      <c r="E1266">
        <v>72.033065791376998</v>
      </c>
      <c r="F1266" s="37">
        <f>VLOOKUP(_xlfn.CONCAT(D1266,0),'Appendix 4. 2020 IBGE LT'!$E$6:$M$1685,9,FALSE)</f>
        <v>75.674094323597146</v>
      </c>
      <c r="G1266" s="37">
        <f>VLOOKUP(_xlfn.CONCAT(D1266,0),'Appendix 3b. nax IBGE 2019'!$E$5:$M$1850,9,FALSE)</f>
        <v>75.500572784131492</v>
      </c>
      <c r="H1266" s="239">
        <f>INDEX(Summary!$N$5:$Y$88,MATCH(_xlfn.CONCAT(D1266,0),Summary!$N$5:$N$88,0),MATCH($H$3,Summary!$N$4:$Y$4,0))</f>
        <v>79.421751556610758</v>
      </c>
      <c r="I1266" s="240">
        <f t="shared" si="78"/>
        <v>5.1935748668961203E-2</v>
      </c>
      <c r="J1266" s="241">
        <f t="shared" si="79"/>
        <v>3.7410912007957027</v>
      </c>
      <c r="K1266" s="242">
        <f t="shared" si="77"/>
        <v>75.774156992172706</v>
      </c>
      <c r="L1266" s="241"/>
    </row>
    <row r="1267" spans="1:12" x14ac:dyDescent="0.2">
      <c r="A1267" t="s">
        <v>40</v>
      </c>
      <c r="B1267" t="s">
        <v>48</v>
      </c>
      <c r="C1267">
        <v>2003</v>
      </c>
      <c r="D1267" t="str">
        <f t="shared" si="76"/>
        <v>ROFemale</v>
      </c>
      <c r="E1267">
        <v>72.264029722542105</v>
      </c>
      <c r="F1267" s="37">
        <f>VLOOKUP(_xlfn.CONCAT(D1267,0),'Appendix 4. 2020 IBGE LT'!$E$6:$M$1685,9,FALSE)</f>
        <v>75.674094323597146</v>
      </c>
      <c r="G1267" s="37">
        <f>VLOOKUP(_xlfn.CONCAT(D1267,0),'Appendix 3b. nax IBGE 2019'!$E$5:$M$1850,9,FALSE)</f>
        <v>75.500572784131492</v>
      </c>
      <c r="H1267" s="239">
        <f>INDEX(Summary!$N$5:$Y$88,MATCH(_xlfn.CONCAT(D1267,0),Summary!$N$5:$N$88,0),MATCH($H$3,Summary!$N$4:$Y$4,0))</f>
        <v>79.421751556610758</v>
      </c>
      <c r="I1267" s="240">
        <f t="shared" si="78"/>
        <v>5.1935748668961203E-2</v>
      </c>
      <c r="J1267" s="241">
        <f t="shared" si="79"/>
        <v>3.7530864854762891</v>
      </c>
      <c r="K1267" s="242">
        <f t="shared" si="77"/>
        <v>76.017116208018393</v>
      </c>
      <c r="L1267" s="241"/>
    </row>
    <row r="1268" spans="1:12" x14ac:dyDescent="0.2">
      <c r="A1268" t="s">
        <v>40</v>
      </c>
      <c r="B1268" t="s">
        <v>48</v>
      </c>
      <c r="C1268">
        <v>2004</v>
      </c>
      <c r="D1268" t="str">
        <f t="shared" si="76"/>
        <v>ROFemale</v>
      </c>
      <c r="E1268">
        <v>72.491743229875496</v>
      </c>
      <c r="F1268" s="37">
        <f>VLOOKUP(_xlfn.CONCAT(D1268,0),'Appendix 4. 2020 IBGE LT'!$E$6:$M$1685,9,FALSE)</f>
        <v>75.674094323597146</v>
      </c>
      <c r="G1268" s="37">
        <f>VLOOKUP(_xlfn.CONCAT(D1268,0),'Appendix 3b. nax IBGE 2019'!$E$5:$M$1850,9,FALSE)</f>
        <v>75.500572784131492</v>
      </c>
      <c r="H1268" s="239">
        <f>INDEX(Summary!$N$5:$Y$88,MATCH(_xlfn.CONCAT(D1268,0),Summary!$N$5:$N$88,0),MATCH($H$3,Summary!$N$4:$Y$4,0))</f>
        <v>79.421751556610758</v>
      </c>
      <c r="I1268" s="240">
        <f t="shared" si="78"/>
        <v>5.1935748668961203E-2</v>
      </c>
      <c r="J1268" s="241">
        <f t="shared" si="79"/>
        <v>3.7649129569616835</v>
      </c>
      <c r="K1268" s="242">
        <f t="shared" si="77"/>
        <v>76.256656186837176</v>
      </c>
      <c r="L1268" s="241"/>
    </row>
    <row r="1269" spans="1:12" x14ac:dyDescent="0.2">
      <c r="A1269" t="s">
        <v>40</v>
      </c>
      <c r="B1269" t="s">
        <v>48</v>
      </c>
      <c r="C1269">
        <v>2005</v>
      </c>
      <c r="D1269" t="str">
        <f t="shared" si="76"/>
        <v>ROFemale</v>
      </c>
      <c r="E1269">
        <v>72.716178524173003</v>
      </c>
      <c r="F1269" s="37">
        <f>VLOOKUP(_xlfn.CONCAT(D1269,0),'Appendix 4. 2020 IBGE LT'!$E$6:$M$1685,9,FALSE)</f>
        <v>75.674094323597146</v>
      </c>
      <c r="G1269" s="37">
        <f>VLOOKUP(_xlfn.CONCAT(D1269,0),'Appendix 3b. nax IBGE 2019'!$E$5:$M$1850,9,FALSE)</f>
        <v>75.500572784131492</v>
      </c>
      <c r="H1269" s="239">
        <f>INDEX(Summary!$N$5:$Y$88,MATCH(_xlfn.CONCAT(D1269,0),Summary!$N$5:$N$88,0),MATCH($H$3,Summary!$N$4:$Y$4,0))</f>
        <v>79.421751556610758</v>
      </c>
      <c r="I1269" s="240">
        <f t="shared" si="78"/>
        <v>5.1935748668961203E-2</v>
      </c>
      <c r="J1269" s="241">
        <f t="shared" si="79"/>
        <v>3.7765691719987631</v>
      </c>
      <c r="K1269" s="242">
        <f t="shared" si="77"/>
        <v>76.492747696171762</v>
      </c>
      <c r="L1269" s="241"/>
    </row>
    <row r="1270" spans="1:12" x14ac:dyDescent="0.2">
      <c r="A1270" t="s">
        <v>40</v>
      </c>
      <c r="B1270" t="s">
        <v>48</v>
      </c>
      <c r="C1270">
        <v>2006</v>
      </c>
      <c r="D1270" t="str">
        <f t="shared" si="76"/>
        <v>ROFemale</v>
      </c>
      <c r="E1270">
        <v>72.937311264652394</v>
      </c>
      <c r="F1270" s="37">
        <f>VLOOKUP(_xlfn.CONCAT(D1270,0),'Appendix 4. 2020 IBGE LT'!$E$6:$M$1685,9,FALSE)</f>
        <v>75.674094323597146</v>
      </c>
      <c r="G1270" s="37">
        <f>VLOOKUP(_xlfn.CONCAT(D1270,0),'Appendix 3b. nax IBGE 2019'!$E$5:$M$1850,9,FALSE)</f>
        <v>75.500572784131492</v>
      </c>
      <c r="H1270" s="239">
        <f>INDEX(Summary!$N$5:$Y$88,MATCH(_xlfn.CONCAT(D1270,0),Summary!$N$5:$N$88,0),MATCH($H$3,Summary!$N$4:$Y$4,0))</f>
        <v>79.421751556610758</v>
      </c>
      <c r="I1270" s="240">
        <f t="shared" si="78"/>
        <v>5.1935748668961203E-2</v>
      </c>
      <c r="J1270" s="241">
        <f t="shared" si="79"/>
        <v>3.7880538664307797</v>
      </c>
      <c r="K1270" s="242">
        <f t="shared" si="77"/>
        <v>76.72536513108318</v>
      </c>
      <c r="L1270" s="241"/>
    </row>
    <row r="1271" spans="1:12" x14ac:dyDescent="0.2">
      <c r="A1271" t="s">
        <v>40</v>
      </c>
      <c r="B1271" t="s">
        <v>48</v>
      </c>
      <c r="C1271">
        <v>2007</v>
      </c>
      <c r="D1271" t="str">
        <f t="shared" si="76"/>
        <v>ROFemale</v>
      </c>
      <c r="E1271">
        <v>73.155120522704905</v>
      </c>
      <c r="F1271" s="37">
        <f>VLOOKUP(_xlfn.CONCAT(D1271,0),'Appendix 4. 2020 IBGE LT'!$E$6:$M$1685,9,FALSE)</f>
        <v>75.674094323597146</v>
      </c>
      <c r="G1271" s="37">
        <f>VLOOKUP(_xlfn.CONCAT(D1271,0),'Appendix 3b. nax IBGE 2019'!$E$5:$M$1850,9,FALSE)</f>
        <v>75.500572784131492</v>
      </c>
      <c r="H1271" s="239">
        <f>INDEX(Summary!$N$5:$Y$88,MATCH(_xlfn.CONCAT(D1271,0),Summary!$N$5:$N$88,0),MATCH($H$3,Summary!$N$4:$Y$4,0))</f>
        <v>79.421751556610758</v>
      </c>
      <c r="I1271" s="240">
        <f t="shared" si="78"/>
        <v>5.1935748668961203E-2</v>
      </c>
      <c r="J1271" s="241">
        <f t="shared" si="79"/>
        <v>3.7993659533147675</v>
      </c>
      <c r="K1271" s="242">
        <f t="shared" si="77"/>
        <v>76.954486476019667</v>
      </c>
      <c r="L1271" s="241"/>
    </row>
    <row r="1272" spans="1:12" x14ac:dyDescent="0.2">
      <c r="A1272" t="s">
        <v>40</v>
      </c>
      <c r="B1272" t="s">
        <v>48</v>
      </c>
      <c r="C1272">
        <v>2008</v>
      </c>
      <c r="D1272" t="str">
        <f t="shared" si="76"/>
        <v>ROFemale</v>
      </c>
      <c r="E1272">
        <v>73.369588740806904</v>
      </c>
      <c r="F1272" s="37">
        <f>VLOOKUP(_xlfn.CONCAT(D1272,0),'Appendix 4. 2020 IBGE LT'!$E$6:$M$1685,9,FALSE)</f>
        <v>75.674094323597146</v>
      </c>
      <c r="G1272" s="37">
        <f>VLOOKUP(_xlfn.CONCAT(D1272,0),'Appendix 3b. nax IBGE 2019'!$E$5:$M$1850,9,FALSE)</f>
        <v>75.500572784131492</v>
      </c>
      <c r="H1272" s="239">
        <f>INDEX(Summary!$N$5:$Y$88,MATCH(_xlfn.CONCAT(D1272,0),Summary!$N$5:$N$88,0),MATCH($H$3,Summary!$N$4:$Y$4,0))</f>
        <v>79.421751556610758</v>
      </c>
      <c r="I1272" s="240">
        <f t="shared" si="78"/>
        <v>5.1935748668961203E-2</v>
      </c>
      <c r="J1272" s="241">
        <f t="shared" si="79"/>
        <v>3.8105045207875929</v>
      </c>
      <c r="K1272" s="242">
        <f t="shared" si="77"/>
        <v>77.180093261594493</v>
      </c>
      <c r="L1272" s="241"/>
    </row>
    <row r="1273" spans="1:12" x14ac:dyDescent="0.2">
      <c r="A1273" t="s">
        <v>40</v>
      </c>
      <c r="B1273" t="s">
        <v>48</v>
      </c>
      <c r="C1273">
        <v>2009</v>
      </c>
      <c r="D1273" t="str">
        <f t="shared" si="76"/>
        <v>ROFemale</v>
      </c>
      <c r="E1273">
        <v>73.580701686377495</v>
      </c>
      <c r="F1273" s="37">
        <f>VLOOKUP(_xlfn.CONCAT(D1273,0),'Appendix 4. 2020 IBGE LT'!$E$6:$M$1685,9,FALSE)</f>
        <v>75.674094323597146</v>
      </c>
      <c r="G1273" s="37">
        <f>VLOOKUP(_xlfn.CONCAT(D1273,0),'Appendix 3b. nax IBGE 2019'!$E$5:$M$1850,9,FALSE)</f>
        <v>75.500572784131492</v>
      </c>
      <c r="H1273" s="239">
        <f>INDEX(Summary!$N$5:$Y$88,MATCH(_xlfn.CONCAT(D1273,0),Summary!$N$5:$N$88,0),MATCH($H$3,Summary!$N$4:$Y$4,0))</f>
        <v>79.421751556610758</v>
      </c>
      <c r="I1273" s="240">
        <f t="shared" si="78"/>
        <v>5.1935748668961203E-2</v>
      </c>
      <c r="J1273" s="241">
        <f t="shared" si="79"/>
        <v>3.8214688296695112</v>
      </c>
      <c r="K1273" s="242">
        <f t="shared" si="77"/>
        <v>77.402170516047008</v>
      </c>
      <c r="L1273" s="241"/>
    </row>
    <row r="1274" spans="1:12" x14ac:dyDescent="0.2">
      <c r="A1274" t="s">
        <v>40</v>
      </c>
      <c r="B1274" t="s">
        <v>48</v>
      </c>
      <c r="C1274">
        <v>2010</v>
      </c>
      <c r="D1274" t="str">
        <f t="shared" si="76"/>
        <v>ROFemale</v>
      </c>
      <c r="E1274">
        <v>73.788448400400696</v>
      </c>
      <c r="F1274" s="37">
        <f>VLOOKUP(_xlfn.CONCAT(D1274,0),'Appendix 4. 2020 IBGE LT'!$E$6:$M$1685,9,FALSE)</f>
        <v>75.674094323597146</v>
      </c>
      <c r="G1274" s="37">
        <f>VLOOKUP(_xlfn.CONCAT(D1274,0),'Appendix 3b. nax IBGE 2019'!$E$5:$M$1850,9,FALSE)</f>
        <v>75.500572784131492</v>
      </c>
      <c r="H1274" s="239">
        <f>INDEX(Summary!$N$5:$Y$88,MATCH(_xlfn.CONCAT(D1274,0),Summary!$N$5:$N$88,0),MATCH($H$3,Summary!$N$4:$Y$4,0))</f>
        <v>79.421751556610758</v>
      </c>
      <c r="I1274" s="240">
        <f t="shared" si="78"/>
        <v>5.1935748668961203E-2</v>
      </c>
      <c r="J1274" s="241">
        <f t="shared" si="79"/>
        <v>3.8322583107958228</v>
      </c>
      <c r="K1274" s="242">
        <f t="shared" si="77"/>
        <v>77.620706711196519</v>
      </c>
      <c r="L1274" s="241"/>
    </row>
    <row r="1275" spans="1:12" x14ac:dyDescent="0.2">
      <c r="A1275" t="s">
        <v>40</v>
      </c>
      <c r="B1275" t="s">
        <v>48</v>
      </c>
      <c r="C1275">
        <v>2011</v>
      </c>
      <c r="D1275" t="str">
        <f t="shared" si="76"/>
        <v>ROFemale</v>
      </c>
      <c r="E1275">
        <v>73.990722306259499</v>
      </c>
      <c r="F1275" s="37">
        <f>VLOOKUP(_xlfn.CONCAT(D1275,0),'Appendix 4. 2020 IBGE LT'!$E$6:$M$1685,9,FALSE)</f>
        <v>75.674094323597146</v>
      </c>
      <c r="G1275" s="37">
        <f>VLOOKUP(_xlfn.CONCAT(D1275,0),'Appendix 3b. nax IBGE 2019'!$E$5:$M$1850,9,FALSE)</f>
        <v>75.500572784131492</v>
      </c>
      <c r="H1275" s="239">
        <f>INDEX(Summary!$N$5:$Y$88,MATCH(_xlfn.CONCAT(D1275,0),Summary!$N$5:$N$88,0),MATCH($H$3,Summary!$N$4:$Y$4,0))</f>
        <v>79.421751556610758</v>
      </c>
      <c r="I1275" s="240">
        <f t="shared" si="78"/>
        <v>5.1935748668961203E-2</v>
      </c>
      <c r="J1275" s="241">
        <f t="shared" si="79"/>
        <v>3.8427635575327947</v>
      </c>
      <c r="K1275" s="242">
        <f t="shared" si="77"/>
        <v>77.833485863792291</v>
      </c>
      <c r="L1275" s="241"/>
    </row>
    <row r="1276" spans="1:12" x14ac:dyDescent="0.2">
      <c r="A1276" t="s">
        <v>40</v>
      </c>
      <c r="B1276" t="s">
        <v>48</v>
      </c>
      <c r="C1276">
        <v>2012</v>
      </c>
      <c r="D1276" t="str">
        <f t="shared" si="76"/>
        <v>ROFemale</v>
      </c>
      <c r="E1276">
        <v>74.192524911241705</v>
      </c>
      <c r="F1276" s="37">
        <f>VLOOKUP(_xlfn.CONCAT(D1276,0),'Appendix 4. 2020 IBGE LT'!$E$6:$M$1685,9,FALSE)</f>
        <v>75.674094323597146</v>
      </c>
      <c r="G1276" s="37">
        <f>VLOOKUP(_xlfn.CONCAT(D1276,0),'Appendix 3b. nax IBGE 2019'!$E$5:$M$1850,9,FALSE)</f>
        <v>75.500572784131492</v>
      </c>
      <c r="H1276" s="239">
        <f>INDEX(Summary!$N$5:$Y$88,MATCH(_xlfn.CONCAT(D1276,0),Summary!$N$5:$N$88,0),MATCH($H$3,Summary!$N$4:$Y$4,0))</f>
        <v>79.421751556610758</v>
      </c>
      <c r="I1276" s="240">
        <f t="shared" si="78"/>
        <v>5.1935748668961203E-2</v>
      </c>
      <c r="J1276" s="241">
        <f t="shared" si="79"/>
        <v>3.8532443269058922</v>
      </c>
      <c r="K1276" s="242">
        <f t="shared" si="77"/>
        <v>78.045769238147599</v>
      </c>
      <c r="L1276" s="241"/>
    </row>
    <row r="1277" spans="1:12" x14ac:dyDescent="0.2">
      <c r="A1277" t="s">
        <v>40</v>
      </c>
      <c r="B1277" t="s">
        <v>48</v>
      </c>
      <c r="C1277">
        <v>2013</v>
      </c>
      <c r="D1277" t="str">
        <f t="shared" si="76"/>
        <v>ROFemale</v>
      </c>
      <c r="E1277">
        <v>74.389485751402106</v>
      </c>
      <c r="F1277" s="37">
        <f>VLOOKUP(_xlfn.CONCAT(D1277,0),'Appendix 4. 2020 IBGE LT'!$E$6:$M$1685,9,FALSE)</f>
        <v>75.674094323597146</v>
      </c>
      <c r="G1277" s="37">
        <f>VLOOKUP(_xlfn.CONCAT(D1277,0),'Appendix 3b. nax IBGE 2019'!$E$5:$M$1850,9,FALSE)</f>
        <v>75.500572784131492</v>
      </c>
      <c r="H1277" s="239">
        <f>INDEX(Summary!$N$5:$Y$88,MATCH(_xlfn.CONCAT(D1277,0),Summary!$N$5:$N$88,0),MATCH($H$3,Summary!$N$4:$Y$4,0))</f>
        <v>79.421751556610758</v>
      </c>
      <c r="I1277" s="240">
        <f t="shared" si="78"/>
        <v>5.1935748668961203E-2</v>
      </c>
      <c r="J1277" s="241">
        <f t="shared" si="79"/>
        <v>3.8634736355980901</v>
      </c>
      <c r="K1277" s="242">
        <f t="shared" si="77"/>
        <v>78.252959387000189</v>
      </c>
      <c r="L1277" s="241"/>
    </row>
    <row r="1278" spans="1:12" x14ac:dyDescent="0.2">
      <c r="A1278" t="s">
        <v>40</v>
      </c>
      <c r="B1278" t="s">
        <v>48</v>
      </c>
      <c r="C1278">
        <v>2014</v>
      </c>
      <c r="D1278" t="str">
        <f t="shared" si="76"/>
        <v>ROFemale</v>
      </c>
      <c r="E1278">
        <v>74.583065734841796</v>
      </c>
      <c r="F1278" s="37">
        <f>VLOOKUP(_xlfn.CONCAT(D1278,0),'Appendix 4. 2020 IBGE LT'!$E$6:$M$1685,9,FALSE)</f>
        <v>75.674094323597146</v>
      </c>
      <c r="G1278" s="37">
        <f>VLOOKUP(_xlfn.CONCAT(D1278,0),'Appendix 3b. nax IBGE 2019'!$E$5:$M$1850,9,FALSE)</f>
        <v>75.500572784131492</v>
      </c>
      <c r="H1278" s="239">
        <f>INDEX(Summary!$N$5:$Y$88,MATCH(_xlfn.CONCAT(D1278,0),Summary!$N$5:$N$88,0),MATCH($H$3,Summary!$N$4:$Y$4,0))</f>
        <v>79.421751556610758</v>
      </c>
      <c r="I1278" s="240">
        <f t="shared" si="78"/>
        <v>5.1935748668961203E-2</v>
      </c>
      <c r="J1278" s="241">
        <f t="shared" si="79"/>
        <v>3.8735273569653557</v>
      </c>
      <c r="K1278" s="242">
        <f t="shared" si="77"/>
        <v>78.45659309180715</v>
      </c>
      <c r="L1278" s="241"/>
    </row>
    <row r="1279" spans="1:12" x14ac:dyDescent="0.2">
      <c r="A1279" t="s">
        <v>40</v>
      </c>
      <c r="B1279" t="s">
        <v>48</v>
      </c>
      <c r="C1279">
        <v>2015</v>
      </c>
      <c r="D1279" t="str">
        <f t="shared" si="76"/>
        <v>ROFemale</v>
      </c>
      <c r="E1279">
        <v>74.773271413103799</v>
      </c>
      <c r="F1279" s="37">
        <f>VLOOKUP(_xlfn.CONCAT(D1279,0),'Appendix 4. 2020 IBGE LT'!$E$6:$M$1685,9,FALSE)</f>
        <v>75.674094323597146</v>
      </c>
      <c r="G1279" s="37">
        <f>VLOOKUP(_xlfn.CONCAT(D1279,0),'Appendix 3b. nax IBGE 2019'!$E$5:$M$1850,9,FALSE)</f>
        <v>75.500572784131492</v>
      </c>
      <c r="H1279" s="239">
        <f>INDEX(Summary!$N$5:$Y$88,MATCH(_xlfn.CONCAT(D1279,0),Summary!$N$5:$N$88,0),MATCH($H$3,Summary!$N$4:$Y$4,0))</f>
        <v>79.421751556610758</v>
      </c>
      <c r="I1279" s="240">
        <f t="shared" si="78"/>
        <v>5.1935748668961203E-2</v>
      </c>
      <c r="J1279" s="241">
        <f t="shared" si="79"/>
        <v>3.8834058312669804</v>
      </c>
      <c r="K1279" s="242">
        <f t="shared" si="77"/>
        <v>78.656677244370783</v>
      </c>
      <c r="L1279" s="241"/>
    </row>
    <row r="1280" spans="1:12" x14ac:dyDescent="0.2">
      <c r="A1280" t="s">
        <v>40</v>
      </c>
      <c r="B1280" t="s">
        <v>48</v>
      </c>
      <c r="C1280">
        <v>2016</v>
      </c>
      <c r="D1280" t="str">
        <f t="shared" si="76"/>
        <v>ROFemale</v>
      </c>
      <c r="E1280">
        <v>74.960111995397199</v>
      </c>
      <c r="F1280" s="37">
        <f>VLOOKUP(_xlfn.CONCAT(D1280,0),'Appendix 4. 2020 IBGE LT'!$E$6:$M$1685,9,FALSE)</f>
        <v>75.674094323597146</v>
      </c>
      <c r="G1280" s="37">
        <f>VLOOKUP(_xlfn.CONCAT(D1280,0),'Appendix 3b. nax IBGE 2019'!$E$5:$M$1850,9,FALSE)</f>
        <v>75.500572784131492</v>
      </c>
      <c r="H1280" s="239">
        <f>INDEX(Summary!$N$5:$Y$88,MATCH(_xlfn.CONCAT(D1280,0),Summary!$N$5:$N$88,0),MATCH($H$3,Summary!$N$4:$Y$4,0))</f>
        <v>79.421751556610758</v>
      </c>
      <c r="I1280" s="240">
        <f t="shared" si="78"/>
        <v>5.1935748668961203E-2</v>
      </c>
      <c r="J1280" s="241">
        <f t="shared" si="79"/>
        <v>3.8931095367901327</v>
      </c>
      <c r="K1280" s="242">
        <f t="shared" si="77"/>
        <v>78.853221532187334</v>
      </c>
      <c r="L1280" s="241"/>
    </row>
    <row r="1281" spans="1:12" x14ac:dyDescent="0.2">
      <c r="A1281" t="s">
        <v>40</v>
      </c>
      <c r="B1281" t="s">
        <v>48</v>
      </c>
      <c r="C1281">
        <v>2017</v>
      </c>
      <c r="D1281" t="str">
        <f t="shared" si="76"/>
        <v>ROFemale</v>
      </c>
      <c r="E1281">
        <v>75.143599237447404</v>
      </c>
      <c r="F1281" s="37">
        <f>VLOOKUP(_xlfn.CONCAT(D1281,0),'Appendix 4. 2020 IBGE LT'!$E$6:$M$1685,9,FALSE)</f>
        <v>75.674094323597146</v>
      </c>
      <c r="G1281" s="37">
        <f>VLOOKUP(_xlfn.CONCAT(D1281,0),'Appendix 3b. nax IBGE 2019'!$E$5:$M$1850,9,FALSE)</f>
        <v>75.500572784131492</v>
      </c>
      <c r="H1281" s="239">
        <f>INDEX(Summary!$N$5:$Y$88,MATCH(_xlfn.CONCAT(D1281,0),Summary!$N$5:$N$88,0),MATCH($H$3,Summary!$N$4:$Y$4,0))</f>
        <v>79.421751556610758</v>
      </c>
      <c r="I1281" s="240">
        <f t="shared" si="78"/>
        <v>5.1935748668961203E-2</v>
      </c>
      <c r="J1281" s="241">
        <f t="shared" si="79"/>
        <v>3.9026390840772129</v>
      </c>
      <c r="K1281" s="242">
        <f t="shared" si="77"/>
        <v>79.046238321524612</v>
      </c>
      <c r="L1281" s="241"/>
    </row>
    <row r="1282" spans="1:12" x14ac:dyDescent="0.2">
      <c r="A1282" t="s">
        <v>40</v>
      </c>
      <c r="B1282" t="s">
        <v>48</v>
      </c>
      <c r="C1282">
        <v>2018</v>
      </c>
      <c r="D1282" t="str">
        <f t="shared" si="76"/>
        <v>ROFemale</v>
      </c>
      <c r="E1282">
        <v>75.323747329532097</v>
      </c>
      <c r="F1282" s="37">
        <f>VLOOKUP(_xlfn.CONCAT(D1282,0),'Appendix 4. 2020 IBGE LT'!$E$6:$M$1685,9,FALSE)</f>
        <v>75.674094323597146</v>
      </c>
      <c r="G1282" s="37">
        <f>VLOOKUP(_xlfn.CONCAT(D1282,0),'Appendix 3b. nax IBGE 2019'!$E$5:$M$1850,9,FALSE)</f>
        <v>75.500572784131492</v>
      </c>
      <c r="H1282" s="239">
        <f>INDEX(Summary!$N$5:$Y$88,MATCH(_xlfn.CONCAT(D1282,0),Summary!$N$5:$N$88,0),MATCH($H$3,Summary!$N$4:$Y$4,0))</f>
        <v>79.421751556610758</v>
      </c>
      <c r="I1282" s="240">
        <f t="shared" si="78"/>
        <v>5.1935748668961203E-2</v>
      </c>
      <c r="J1282" s="241">
        <f t="shared" si="79"/>
        <v>3.9119952101109163</v>
      </c>
      <c r="K1282" s="242">
        <f t="shared" si="77"/>
        <v>79.235742539643013</v>
      </c>
      <c r="L1282" s="241"/>
    </row>
    <row r="1283" spans="1:12" x14ac:dyDescent="0.2">
      <c r="A1283" t="s">
        <v>40</v>
      </c>
      <c r="B1283" t="s">
        <v>48</v>
      </c>
      <c r="C1283">
        <v>2019</v>
      </c>
      <c r="D1283" t="str">
        <f t="shared" si="76"/>
        <v>ROFemale</v>
      </c>
      <c r="E1283">
        <v>75.500572784131407</v>
      </c>
      <c r="F1283" s="37">
        <f>VLOOKUP(_xlfn.CONCAT(D1283,0),'Appendix 4. 2020 IBGE LT'!$E$6:$M$1685,9,FALSE)</f>
        <v>75.674094323597146</v>
      </c>
      <c r="G1283" s="37">
        <f>VLOOKUP(_xlfn.CONCAT(D1283,0),'Appendix 3b. nax IBGE 2019'!$E$5:$M$1850,9,FALSE)</f>
        <v>75.500572784131492</v>
      </c>
      <c r="H1283" s="239">
        <f>INDEX(Summary!$N$5:$Y$88,MATCH(_xlfn.CONCAT(D1283,0),Summary!$N$5:$N$88,0),MATCH($H$3,Summary!$N$4:$Y$4,0))</f>
        <v>79.421751556610758</v>
      </c>
      <c r="I1283" s="240">
        <f t="shared" si="78"/>
        <v>5.1935748668961203E-2</v>
      </c>
      <c r="J1283" s="241">
        <f t="shared" si="79"/>
        <v>3.9211787724792613</v>
      </c>
      <c r="K1283" s="242">
        <f t="shared" si="77"/>
        <v>79.421751556610673</v>
      </c>
      <c r="L1283" s="241"/>
    </row>
    <row r="1284" spans="1:12" x14ac:dyDescent="0.2">
      <c r="A1284" t="s">
        <v>40</v>
      </c>
      <c r="B1284" t="s">
        <v>47</v>
      </c>
      <c r="C1284">
        <v>2000</v>
      </c>
      <c r="D1284" t="str">
        <f t="shared" ref="D1284:D1347" si="80">_xlfn.CONCAT(A1284,B1284)</f>
        <v>ROMale</v>
      </c>
      <c r="E1284">
        <v>64.809107470746696</v>
      </c>
      <c r="F1284" s="37">
        <f>VLOOKUP(_xlfn.CONCAT(D1284,0),'Appendix 4. 2020 IBGE LT'!$E$6:$M$1685,9,FALSE)</f>
        <v>68.997592870962819</v>
      </c>
      <c r="G1284" s="37">
        <f>VLOOKUP(_xlfn.CONCAT(D1284,0),'Appendix 3b. nax IBGE 2019'!$E$5:$M$1850,9,FALSE)</f>
        <v>68.815266180560016</v>
      </c>
      <c r="H1284" s="239">
        <f>INDEX(Summary!$N$5:$Y$88,MATCH(_xlfn.CONCAT(D1284,0),Summary!$N$5:$N$88,0),MATCH($H$3,Summary!$N$4:$Y$4,0))</f>
        <v>73.712897203270558</v>
      </c>
      <c r="I1284" s="240">
        <f t="shared" si="78"/>
        <v>7.1170705201662049E-2</v>
      </c>
      <c r="J1284" s="241">
        <f t="shared" si="79"/>
        <v>4.612509882183347</v>
      </c>
      <c r="K1284" s="242">
        <f t="shared" ref="K1284:K1347" si="81">E1284+J1284</f>
        <v>69.421617352930042</v>
      </c>
      <c r="L1284" s="241"/>
    </row>
    <row r="1285" spans="1:12" x14ac:dyDescent="0.2">
      <c r="A1285" t="s">
        <v>40</v>
      </c>
      <c r="B1285" t="s">
        <v>47</v>
      </c>
      <c r="C1285">
        <v>2001</v>
      </c>
      <c r="D1285" t="str">
        <f t="shared" si="80"/>
        <v>ROMale</v>
      </c>
      <c r="E1285">
        <v>65.043224452132705</v>
      </c>
      <c r="F1285" s="37">
        <f>VLOOKUP(_xlfn.CONCAT(D1285,0),'Appendix 4. 2020 IBGE LT'!$E$6:$M$1685,9,FALSE)</f>
        <v>68.997592870962819</v>
      </c>
      <c r="G1285" s="37">
        <f>VLOOKUP(_xlfn.CONCAT(D1285,0),'Appendix 3b. nax IBGE 2019'!$E$5:$M$1850,9,FALSE)</f>
        <v>68.815266180560016</v>
      </c>
      <c r="H1285" s="239">
        <f>INDEX(Summary!$N$5:$Y$88,MATCH(_xlfn.CONCAT(D1285,0),Summary!$N$5:$N$88,0),MATCH($H$3,Summary!$N$4:$Y$4,0))</f>
        <v>73.712897203270558</v>
      </c>
      <c r="I1285" s="240">
        <f t="shared" ref="I1285:I1348" si="82">(H1285-$G1285)/$G1285</f>
        <v>7.1170705201662049E-2</v>
      </c>
      <c r="J1285" s="241">
        <f t="shared" ref="J1285:J1348" si="83">E1285*I1285</f>
        <v>4.6291721528482732</v>
      </c>
      <c r="K1285" s="242">
        <f t="shared" si="81"/>
        <v>69.672396604980975</v>
      </c>
      <c r="L1285" s="241"/>
    </row>
    <row r="1286" spans="1:12" x14ac:dyDescent="0.2">
      <c r="A1286" t="s">
        <v>40</v>
      </c>
      <c r="B1286" t="s">
        <v>47</v>
      </c>
      <c r="C1286">
        <v>2002</v>
      </c>
      <c r="D1286" t="str">
        <f t="shared" si="80"/>
        <v>ROMale</v>
      </c>
      <c r="E1286">
        <v>65.275050727042796</v>
      </c>
      <c r="F1286" s="37">
        <f>VLOOKUP(_xlfn.CONCAT(D1286,0),'Appendix 4. 2020 IBGE LT'!$E$6:$M$1685,9,FALSE)</f>
        <v>68.997592870962819</v>
      </c>
      <c r="G1286" s="37">
        <f>VLOOKUP(_xlfn.CONCAT(D1286,0),'Appendix 3b. nax IBGE 2019'!$E$5:$M$1850,9,FALSE)</f>
        <v>68.815266180560016</v>
      </c>
      <c r="H1286" s="239">
        <f>INDEX(Summary!$N$5:$Y$88,MATCH(_xlfn.CONCAT(D1286,0),Summary!$N$5:$N$88,0),MATCH($H$3,Summary!$N$4:$Y$4,0))</f>
        <v>73.712897203270558</v>
      </c>
      <c r="I1286" s="240">
        <f t="shared" si="82"/>
        <v>7.1170705201662049E-2</v>
      </c>
      <c r="J1286" s="241">
        <f t="shared" si="83"/>
        <v>4.6456713923178992</v>
      </c>
      <c r="K1286" s="242">
        <f t="shared" si="81"/>
        <v>69.92072211936069</v>
      </c>
      <c r="L1286" s="241"/>
    </row>
    <row r="1287" spans="1:12" x14ac:dyDescent="0.2">
      <c r="A1287" t="s">
        <v>40</v>
      </c>
      <c r="B1287" t="s">
        <v>47</v>
      </c>
      <c r="C1287">
        <v>2003</v>
      </c>
      <c r="D1287" t="str">
        <f t="shared" si="80"/>
        <v>ROMale</v>
      </c>
      <c r="E1287">
        <v>65.504548930096604</v>
      </c>
      <c r="F1287" s="37">
        <f>VLOOKUP(_xlfn.CONCAT(D1287,0),'Appendix 4. 2020 IBGE LT'!$E$6:$M$1685,9,FALSE)</f>
        <v>68.997592870962819</v>
      </c>
      <c r="G1287" s="37">
        <f>VLOOKUP(_xlfn.CONCAT(D1287,0),'Appendix 3b. nax IBGE 2019'!$E$5:$M$1850,9,FALSE)</f>
        <v>68.815266180560016</v>
      </c>
      <c r="H1287" s="239">
        <f>INDEX(Summary!$N$5:$Y$88,MATCH(_xlfn.CONCAT(D1287,0),Summary!$N$5:$N$88,0),MATCH($H$3,Summary!$N$4:$Y$4,0))</f>
        <v>73.712897203270558</v>
      </c>
      <c r="I1287" s="240">
        <f t="shared" si="82"/>
        <v>7.1170705201662049E-2</v>
      </c>
      <c r="J1287" s="241">
        <f t="shared" si="83"/>
        <v>4.6620049412717526</v>
      </c>
      <c r="K1287" s="242">
        <f t="shared" si="81"/>
        <v>70.16655387136835</v>
      </c>
      <c r="L1287" s="241"/>
    </row>
    <row r="1288" spans="1:12" x14ac:dyDescent="0.2">
      <c r="A1288" t="s">
        <v>40</v>
      </c>
      <c r="B1288" t="s">
        <v>47</v>
      </c>
      <c r="C1288">
        <v>2004</v>
      </c>
      <c r="D1288" t="str">
        <f t="shared" si="80"/>
        <v>ROMale</v>
      </c>
      <c r="E1288">
        <v>65.733238504866407</v>
      </c>
      <c r="F1288" s="37">
        <f>VLOOKUP(_xlfn.CONCAT(D1288,0),'Appendix 4. 2020 IBGE LT'!$E$6:$M$1685,9,FALSE)</f>
        <v>68.997592870962819</v>
      </c>
      <c r="G1288" s="37">
        <f>VLOOKUP(_xlfn.CONCAT(D1288,0),'Appendix 3b. nax IBGE 2019'!$E$5:$M$1850,9,FALSE)</f>
        <v>68.815266180560016</v>
      </c>
      <c r="H1288" s="239">
        <f>INDEX(Summary!$N$5:$Y$88,MATCH(_xlfn.CONCAT(D1288,0),Summary!$N$5:$N$88,0),MATCH($H$3,Summary!$N$4:$Y$4,0))</f>
        <v>73.712897203270558</v>
      </c>
      <c r="I1288" s="240">
        <f t="shared" si="82"/>
        <v>7.1170705201662049E-2</v>
      </c>
      <c r="J1288" s="241">
        <f t="shared" si="83"/>
        <v>4.6782809395803877</v>
      </c>
      <c r="K1288" s="242">
        <f t="shared" si="81"/>
        <v>70.411519444446796</v>
      </c>
      <c r="L1288" s="241"/>
    </row>
    <row r="1289" spans="1:12" x14ac:dyDescent="0.2">
      <c r="A1289" t="s">
        <v>40</v>
      </c>
      <c r="B1289" t="s">
        <v>47</v>
      </c>
      <c r="C1289">
        <v>2005</v>
      </c>
      <c r="D1289" t="str">
        <f t="shared" si="80"/>
        <v>ROMale</v>
      </c>
      <c r="E1289">
        <v>65.9581145423507</v>
      </c>
      <c r="F1289" s="37">
        <f>VLOOKUP(_xlfn.CONCAT(D1289,0),'Appendix 4. 2020 IBGE LT'!$E$6:$M$1685,9,FALSE)</f>
        <v>68.997592870962819</v>
      </c>
      <c r="G1289" s="37">
        <f>VLOOKUP(_xlfn.CONCAT(D1289,0),'Appendix 3b. nax IBGE 2019'!$E$5:$M$1850,9,FALSE)</f>
        <v>68.815266180560016</v>
      </c>
      <c r="H1289" s="239">
        <f>INDEX(Summary!$N$5:$Y$88,MATCH(_xlfn.CONCAT(D1289,0),Summary!$N$5:$N$88,0),MATCH($H$3,Summary!$N$4:$Y$4,0))</f>
        <v>73.712897203270558</v>
      </c>
      <c r="I1289" s="240">
        <f t="shared" si="82"/>
        <v>7.1170705201662049E-2</v>
      </c>
      <c r="J1289" s="241">
        <f t="shared" si="83"/>
        <v>4.6942855257511003</v>
      </c>
      <c r="K1289" s="242">
        <f t="shared" si="81"/>
        <v>70.652400068101798</v>
      </c>
      <c r="L1289" s="241"/>
    </row>
    <row r="1290" spans="1:12" x14ac:dyDescent="0.2">
      <c r="A1290" t="s">
        <v>40</v>
      </c>
      <c r="B1290" t="s">
        <v>47</v>
      </c>
      <c r="C1290">
        <v>2006</v>
      </c>
      <c r="D1290" t="str">
        <f t="shared" si="80"/>
        <v>ROMale</v>
      </c>
      <c r="E1290">
        <v>66.180430220336703</v>
      </c>
      <c r="F1290" s="37">
        <f>VLOOKUP(_xlfn.CONCAT(D1290,0),'Appendix 4. 2020 IBGE LT'!$E$6:$M$1685,9,FALSE)</f>
        <v>68.997592870962819</v>
      </c>
      <c r="G1290" s="37">
        <f>VLOOKUP(_xlfn.CONCAT(D1290,0),'Appendix 3b. nax IBGE 2019'!$E$5:$M$1850,9,FALSE)</f>
        <v>68.815266180560016</v>
      </c>
      <c r="H1290" s="239">
        <f>INDEX(Summary!$N$5:$Y$88,MATCH(_xlfn.CONCAT(D1290,0),Summary!$N$5:$N$88,0),MATCH($H$3,Summary!$N$4:$Y$4,0))</f>
        <v>73.712897203270558</v>
      </c>
      <c r="I1290" s="240">
        <f t="shared" si="82"/>
        <v>7.1170705201662049E-2</v>
      </c>
      <c r="J1290" s="241">
        <f t="shared" si="83"/>
        <v>4.7101078893307493</v>
      </c>
      <c r="K1290" s="242">
        <f t="shared" si="81"/>
        <v>70.890538109667446</v>
      </c>
      <c r="L1290" s="241"/>
    </row>
    <row r="1291" spans="1:12" x14ac:dyDescent="0.2">
      <c r="A1291" t="s">
        <v>40</v>
      </c>
      <c r="B1291" t="s">
        <v>47</v>
      </c>
      <c r="C1291">
        <v>2007</v>
      </c>
      <c r="D1291" t="str">
        <f t="shared" si="80"/>
        <v>ROMale</v>
      </c>
      <c r="E1291">
        <v>66.398636092712806</v>
      </c>
      <c r="F1291" s="37">
        <f>VLOOKUP(_xlfn.CONCAT(D1291,0),'Appendix 4. 2020 IBGE LT'!$E$6:$M$1685,9,FALSE)</f>
        <v>68.997592870962819</v>
      </c>
      <c r="G1291" s="37">
        <f>VLOOKUP(_xlfn.CONCAT(D1291,0),'Appendix 3b. nax IBGE 2019'!$E$5:$M$1850,9,FALSE)</f>
        <v>68.815266180560016</v>
      </c>
      <c r="H1291" s="239">
        <f>INDEX(Summary!$N$5:$Y$88,MATCH(_xlfn.CONCAT(D1291,0),Summary!$N$5:$N$88,0),MATCH($H$3,Summary!$N$4:$Y$4,0))</f>
        <v>73.712897203270558</v>
      </c>
      <c r="I1291" s="240">
        <f t="shared" si="82"/>
        <v>7.1170705201662049E-2</v>
      </c>
      <c r="J1291" s="241">
        <f t="shared" si="83"/>
        <v>4.7256377551469004</v>
      </c>
      <c r="K1291" s="242">
        <f t="shared" si="81"/>
        <v>71.124273847859712</v>
      </c>
      <c r="L1291" s="241"/>
    </row>
    <row r="1292" spans="1:12" x14ac:dyDescent="0.2">
      <c r="A1292" t="s">
        <v>40</v>
      </c>
      <c r="B1292" t="s">
        <v>47</v>
      </c>
      <c r="C1292">
        <v>2008</v>
      </c>
      <c r="D1292" t="str">
        <f t="shared" si="80"/>
        <v>ROMale</v>
      </c>
      <c r="E1292">
        <v>66.616038445574105</v>
      </c>
      <c r="F1292" s="37">
        <f>VLOOKUP(_xlfn.CONCAT(D1292,0),'Appendix 4. 2020 IBGE LT'!$E$6:$M$1685,9,FALSE)</f>
        <v>68.997592870962819</v>
      </c>
      <c r="G1292" s="37">
        <f>VLOOKUP(_xlfn.CONCAT(D1292,0),'Appendix 3b. nax IBGE 2019'!$E$5:$M$1850,9,FALSE)</f>
        <v>68.815266180560016</v>
      </c>
      <c r="H1292" s="239">
        <f>INDEX(Summary!$N$5:$Y$88,MATCH(_xlfn.CONCAT(D1292,0),Summary!$N$5:$N$88,0),MATCH($H$3,Summary!$N$4:$Y$4,0))</f>
        <v>73.712897203270558</v>
      </c>
      <c r="I1292" s="240">
        <f t="shared" si="82"/>
        <v>7.1170705201662049E-2</v>
      </c>
      <c r="J1292" s="241">
        <f t="shared" si="83"/>
        <v>4.7411104339125396</v>
      </c>
      <c r="K1292" s="242">
        <f t="shared" si="81"/>
        <v>71.357148879486644</v>
      </c>
      <c r="L1292" s="241"/>
    </row>
    <row r="1293" spans="1:12" x14ac:dyDescent="0.2">
      <c r="A1293" t="s">
        <v>40</v>
      </c>
      <c r="B1293" t="s">
        <v>47</v>
      </c>
      <c r="C1293">
        <v>2009</v>
      </c>
      <c r="D1293" t="str">
        <f t="shared" si="80"/>
        <v>ROMale</v>
      </c>
      <c r="E1293">
        <v>66.830910041976594</v>
      </c>
      <c r="F1293" s="37">
        <f>VLOOKUP(_xlfn.CONCAT(D1293,0),'Appendix 4. 2020 IBGE LT'!$E$6:$M$1685,9,FALSE)</f>
        <v>68.997592870962819</v>
      </c>
      <c r="G1293" s="37">
        <f>VLOOKUP(_xlfn.CONCAT(D1293,0),'Appendix 3b. nax IBGE 2019'!$E$5:$M$1850,9,FALSE)</f>
        <v>68.815266180560016</v>
      </c>
      <c r="H1293" s="239">
        <f>INDEX(Summary!$N$5:$Y$88,MATCH(_xlfn.CONCAT(D1293,0),Summary!$N$5:$N$88,0),MATCH($H$3,Summary!$N$4:$Y$4,0))</f>
        <v>73.712897203270558</v>
      </c>
      <c r="I1293" s="240">
        <f t="shared" si="82"/>
        <v>7.1170705201662049E-2</v>
      </c>
      <c r="J1293" s="241">
        <f t="shared" si="83"/>
        <v>4.7564029969563117</v>
      </c>
      <c r="K1293" s="242">
        <f t="shared" si="81"/>
        <v>71.587313038932905</v>
      </c>
      <c r="L1293" s="241"/>
    </row>
    <row r="1294" spans="1:12" x14ac:dyDescent="0.2">
      <c r="A1294" t="s">
        <v>40</v>
      </c>
      <c r="B1294" t="s">
        <v>47</v>
      </c>
      <c r="C1294">
        <v>2010</v>
      </c>
      <c r="D1294" t="str">
        <f t="shared" si="80"/>
        <v>ROMale</v>
      </c>
      <c r="E1294">
        <v>67.043157599351204</v>
      </c>
      <c r="F1294" s="37">
        <f>VLOOKUP(_xlfn.CONCAT(D1294,0),'Appendix 4. 2020 IBGE LT'!$E$6:$M$1685,9,FALSE)</f>
        <v>68.997592870962819</v>
      </c>
      <c r="G1294" s="37">
        <f>VLOOKUP(_xlfn.CONCAT(D1294,0),'Appendix 3b. nax IBGE 2019'!$E$5:$M$1850,9,FALSE)</f>
        <v>68.815266180560016</v>
      </c>
      <c r="H1294" s="239">
        <f>INDEX(Summary!$N$5:$Y$88,MATCH(_xlfn.CONCAT(D1294,0),Summary!$N$5:$N$88,0),MATCH($H$3,Summary!$N$4:$Y$4,0))</f>
        <v>73.712897203270558</v>
      </c>
      <c r="I1294" s="240">
        <f t="shared" si="82"/>
        <v>7.1170705201662049E-2</v>
      </c>
      <c r="J1294" s="241">
        <f t="shared" si="83"/>
        <v>4.7715088052919929</v>
      </c>
      <c r="K1294" s="242">
        <f t="shared" si="81"/>
        <v>71.814666404643191</v>
      </c>
      <c r="L1294" s="241"/>
    </row>
    <row r="1295" spans="1:12" x14ac:dyDescent="0.2">
      <c r="A1295" t="s">
        <v>40</v>
      </c>
      <c r="B1295" t="s">
        <v>47</v>
      </c>
      <c r="C1295">
        <v>2011</v>
      </c>
      <c r="D1295" t="str">
        <f t="shared" si="80"/>
        <v>ROMale</v>
      </c>
      <c r="E1295">
        <v>67.250285224776206</v>
      </c>
      <c r="F1295" s="37">
        <f>VLOOKUP(_xlfn.CONCAT(D1295,0),'Appendix 4. 2020 IBGE LT'!$E$6:$M$1685,9,FALSE)</f>
        <v>68.997592870962819</v>
      </c>
      <c r="G1295" s="37">
        <f>VLOOKUP(_xlfn.CONCAT(D1295,0),'Appendix 3b. nax IBGE 2019'!$E$5:$M$1850,9,FALSE)</f>
        <v>68.815266180560016</v>
      </c>
      <c r="H1295" s="239">
        <f>INDEX(Summary!$N$5:$Y$88,MATCH(_xlfn.CONCAT(D1295,0),Summary!$N$5:$N$88,0),MATCH($H$3,Summary!$N$4:$Y$4,0))</f>
        <v>73.712897203270558</v>
      </c>
      <c r="I1295" s="240">
        <f t="shared" si="82"/>
        <v>7.1170705201662049E-2</v>
      </c>
      <c r="J1295" s="241">
        <f t="shared" si="83"/>
        <v>4.7862502244602361</v>
      </c>
      <c r="K1295" s="242">
        <f t="shared" si="81"/>
        <v>72.036535449236439</v>
      </c>
      <c r="L1295" s="241"/>
    </row>
    <row r="1296" spans="1:12" x14ac:dyDescent="0.2">
      <c r="A1296" t="s">
        <v>40</v>
      </c>
      <c r="B1296" t="s">
        <v>47</v>
      </c>
      <c r="C1296">
        <v>2012</v>
      </c>
      <c r="D1296" t="str">
        <f t="shared" si="80"/>
        <v>ROMale</v>
      </c>
      <c r="E1296">
        <v>67.457016574545506</v>
      </c>
      <c r="F1296" s="37">
        <f>VLOOKUP(_xlfn.CONCAT(D1296,0),'Appendix 4. 2020 IBGE LT'!$E$6:$M$1685,9,FALSE)</f>
        <v>68.997592870962819</v>
      </c>
      <c r="G1296" s="37">
        <f>VLOOKUP(_xlfn.CONCAT(D1296,0),'Appendix 3b. nax IBGE 2019'!$E$5:$M$1850,9,FALSE)</f>
        <v>68.815266180560016</v>
      </c>
      <c r="H1296" s="239">
        <f>INDEX(Summary!$N$5:$Y$88,MATCH(_xlfn.CONCAT(D1296,0),Summary!$N$5:$N$88,0),MATCH($H$3,Summary!$N$4:$Y$4,0))</f>
        <v>73.712897203270558</v>
      </c>
      <c r="I1296" s="240">
        <f t="shared" si="82"/>
        <v>7.1170705201662049E-2</v>
      </c>
      <c r="J1296" s="241">
        <f t="shared" si="83"/>
        <v>4.8009634404106087</v>
      </c>
      <c r="K1296" s="242">
        <f t="shared" si="81"/>
        <v>72.257980014956118</v>
      </c>
      <c r="L1296" s="241"/>
    </row>
    <row r="1297" spans="1:12" x14ac:dyDescent="0.2">
      <c r="A1297" t="s">
        <v>40</v>
      </c>
      <c r="B1297" t="s">
        <v>47</v>
      </c>
      <c r="C1297">
        <v>2013</v>
      </c>
      <c r="D1297" t="str">
        <f t="shared" si="80"/>
        <v>ROMale</v>
      </c>
      <c r="E1297">
        <v>67.659720902656403</v>
      </c>
      <c r="F1297" s="37">
        <f>VLOOKUP(_xlfn.CONCAT(D1297,0),'Appendix 4. 2020 IBGE LT'!$E$6:$M$1685,9,FALSE)</f>
        <v>68.997592870962819</v>
      </c>
      <c r="G1297" s="37">
        <f>VLOOKUP(_xlfn.CONCAT(D1297,0),'Appendix 3b. nax IBGE 2019'!$E$5:$M$1850,9,FALSE)</f>
        <v>68.815266180560016</v>
      </c>
      <c r="H1297" s="239">
        <f>INDEX(Summary!$N$5:$Y$88,MATCH(_xlfn.CONCAT(D1297,0),Summary!$N$5:$N$88,0),MATCH($H$3,Summary!$N$4:$Y$4,0))</f>
        <v>73.712897203270558</v>
      </c>
      <c r="I1297" s="240">
        <f t="shared" si="82"/>
        <v>7.1170705201662049E-2</v>
      </c>
      <c r="J1297" s="241">
        <f t="shared" si="83"/>
        <v>4.8153900503896905</v>
      </c>
      <c r="K1297" s="242">
        <f t="shared" si="81"/>
        <v>72.475110953046098</v>
      </c>
      <c r="L1297" s="241"/>
    </row>
    <row r="1298" spans="1:12" x14ac:dyDescent="0.2">
      <c r="A1298" t="s">
        <v>40</v>
      </c>
      <c r="B1298" t="s">
        <v>47</v>
      </c>
      <c r="C1298">
        <v>2014</v>
      </c>
      <c r="D1298" t="str">
        <f t="shared" si="80"/>
        <v>ROMale</v>
      </c>
      <c r="E1298">
        <v>67.859570539263402</v>
      </c>
      <c r="F1298" s="37">
        <f>VLOOKUP(_xlfn.CONCAT(D1298,0),'Appendix 4. 2020 IBGE LT'!$E$6:$M$1685,9,FALSE)</f>
        <v>68.997592870962819</v>
      </c>
      <c r="G1298" s="37">
        <f>VLOOKUP(_xlfn.CONCAT(D1298,0),'Appendix 3b. nax IBGE 2019'!$E$5:$M$1850,9,FALSE)</f>
        <v>68.815266180560016</v>
      </c>
      <c r="H1298" s="239">
        <f>INDEX(Summary!$N$5:$Y$88,MATCH(_xlfn.CONCAT(D1298,0),Summary!$N$5:$N$88,0),MATCH($H$3,Summary!$N$4:$Y$4,0))</f>
        <v>73.712897203270558</v>
      </c>
      <c r="I1298" s="240">
        <f t="shared" si="82"/>
        <v>7.1170705201662049E-2</v>
      </c>
      <c r="J1298" s="241">
        <f t="shared" si="83"/>
        <v>4.8296134899613063</v>
      </c>
      <c r="K1298" s="242">
        <f t="shared" si="81"/>
        <v>72.689184029224705</v>
      </c>
      <c r="L1298" s="241"/>
    </row>
    <row r="1299" spans="1:12" x14ac:dyDescent="0.2">
      <c r="A1299" t="s">
        <v>40</v>
      </c>
      <c r="B1299" t="s">
        <v>47</v>
      </c>
      <c r="C1299">
        <v>2015</v>
      </c>
      <c r="D1299" t="str">
        <f t="shared" si="80"/>
        <v>ROMale</v>
      </c>
      <c r="E1299">
        <v>68.056541300000404</v>
      </c>
      <c r="F1299" s="37">
        <f>VLOOKUP(_xlfn.CONCAT(D1299,0),'Appendix 4. 2020 IBGE LT'!$E$6:$M$1685,9,FALSE)</f>
        <v>68.997592870962819</v>
      </c>
      <c r="G1299" s="37">
        <f>VLOOKUP(_xlfn.CONCAT(D1299,0),'Appendix 3b. nax IBGE 2019'!$E$5:$M$1850,9,FALSE)</f>
        <v>68.815266180560016</v>
      </c>
      <c r="H1299" s="239">
        <f>INDEX(Summary!$N$5:$Y$88,MATCH(_xlfn.CONCAT(D1299,0),Summary!$N$5:$N$88,0),MATCH($H$3,Summary!$N$4:$Y$4,0))</f>
        <v>73.712897203270558</v>
      </c>
      <c r="I1299" s="240">
        <f t="shared" si="82"/>
        <v>7.1170705201662049E-2</v>
      </c>
      <c r="J1299" s="241">
        <f t="shared" si="83"/>
        <v>4.8436320379070672</v>
      </c>
      <c r="K1299" s="242">
        <f t="shared" si="81"/>
        <v>72.900173337907475</v>
      </c>
      <c r="L1299" s="241"/>
    </row>
    <row r="1300" spans="1:12" x14ac:dyDescent="0.2">
      <c r="A1300" t="s">
        <v>40</v>
      </c>
      <c r="B1300" t="s">
        <v>47</v>
      </c>
      <c r="C1300">
        <v>2016</v>
      </c>
      <c r="D1300" t="str">
        <f t="shared" si="80"/>
        <v>ROMale</v>
      </c>
      <c r="E1300">
        <v>68.250612315698206</v>
      </c>
      <c r="F1300" s="37">
        <f>VLOOKUP(_xlfn.CONCAT(D1300,0),'Appendix 4. 2020 IBGE LT'!$E$6:$M$1685,9,FALSE)</f>
        <v>68.997592870962819</v>
      </c>
      <c r="G1300" s="37">
        <f>VLOOKUP(_xlfn.CONCAT(D1300,0),'Appendix 3b. nax IBGE 2019'!$E$5:$M$1850,9,FALSE)</f>
        <v>68.815266180560016</v>
      </c>
      <c r="H1300" s="239">
        <f>INDEX(Summary!$N$5:$Y$88,MATCH(_xlfn.CONCAT(D1300,0),Summary!$N$5:$N$88,0),MATCH($H$3,Summary!$N$4:$Y$4,0))</f>
        <v>73.712897203270558</v>
      </c>
      <c r="I1300" s="240">
        <f t="shared" si="82"/>
        <v>7.1170705201662049E-2</v>
      </c>
      <c r="J1300" s="241">
        <f t="shared" si="83"/>
        <v>4.8574442089534822</v>
      </c>
      <c r="K1300" s="242">
        <f t="shared" si="81"/>
        <v>73.108056524651687</v>
      </c>
      <c r="L1300" s="241"/>
    </row>
    <row r="1301" spans="1:12" x14ac:dyDescent="0.2">
      <c r="A1301" t="s">
        <v>40</v>
      </c>
      <c r="B1301" t="s">
        <v>47</v>
      </c>
      <c r="C1301">
        <v>2017</v>
      </c>
      <c r="D1301" t="str">
        <f t="shared" si="80"/>
        <v>ROMale</v>
      </c>
      <c r="E1301">
        <v>68.441765950836896</v>
      </c>
      <c r="F1301" s="37">
        <f>VLOOKUP(_xlfn.CONCAT(D1301,0),'Appendix 4. 2020 IBGE LT'!$E$6:$M$1685,9,FALSE)</f>
        <v>68.997592870962819</v>
      </c>
      <c r="G1301" s="37">
        <f>VLOOKUP(_xlfn.CONCAT(D1301,0),'Appendix 3b. nax IBGE 2019'!$E$5:$M$1850,9,FALSE)</f>
        <v>68.815266180560016</v>
      </c>
      <c r="H1301" s="239">
        <f>INDEX(Summary!$N$5:$Y$88,MATCH(_xlfn.CONCAT(D1301,0),Summary!$N$5:$N$88,0),MATCH($H$3,Summary!$N$4:$Y$4,0))</f>
        <v>73.712897203270558</v>
      </c>
      <c r="I1301" s="240">
        <f t="shared" si="82"/>
        <v>7.1170705201662049E-2</v>
      </c>
      <c r="J1301" s="241">
        <f t="shared" si="83"/>
        <v>4.8710487479681639</v>
      </c>
      <c r="K1301" s="242">
        <f t="shared" si="81"/>
        <v>73.312814698805056</v>
      </c>
      <c r="L1301" s="241"/>
    </row>
    <row r="1302" spans="1:12" x14ac:dyDescent="0.2">
      <c r="A1302" t="s">
        <v>40</v>
      </c>
      <c r="B1302" t="s">
        <v>47</v>
      </c>
      <c r="C1302">
        <v>2018</v>
      </c>
      <c r="D1302" t="str">
        <f t="shared" si="80"/>
        <v>ROMale</v>
      </c>
      <c r="E1302">
        <v>68.629987716738697</v>
      </c>
      <c r="F1302" s="37">
        <f>VLOOKUP(_xlfn.CONCAT(D1302,0),'Appendix 4. 2020 IBGE LT'!$E$6:$M$1685,9,FALSE)</f>
        <v>68.997592870962819</v>
      </c>
      <c r="G1302" s="37">
        <f>VLOOKUP(_xlfn.CONCAT(D1302,0),'Appendix 3b. nax IBGE 2019'!$E$5:$M$1850,9,FALSE)</f>
        <v>68.815266180560016</v>
      </c>
      <c r="H1302" s="239">
        <f>INDEX(Summary!$N$5:$Y$88,MATCH(_xlfn.CONCAT(D1302,0),Summary!$N$5:$N$88,0),MATCH($H$3,Summary!$N$4:$Y$4,0))</f>
        <v>73.712897203270558</v>
      </c>
      <c r="I1302" s="240">
        <f t="shared" si="82"/>
        <v>7.1170705201662049E-2</v>
      </c>
      <c r="J1302" s="241">
        <f t="shared" si="83"/>
        <v>4.8844446237816976</v>
      </c>
      <c r="K1302" s="242">
        <f t="shared" si="81"/>
        <v>73.514432340520401</v>
      </c>
      <c r="L1302" s="241"/>
    </row>
    <row r="1303" spans="1:12" x14ac:dyDescent="0.2">
      <c r="A1303" t="s">
        <v>40</v>
      </c>
      <c r="B1303" t="s">
        <v>47</v>
      </c>
      <c r="C1303">
        <v>2019</v>
      </c>
      <c r="D1303" t="str">
        <f t="shared" si="80"/>
        <v>ROMale</v>
      </c>
      <c r="E1303">
        <v>68.815266180560002</v>
      </c>
      <c r="F1303" s="37">
        <f>VLOOKUP(_xlfn.CONCAT(D1303,0),'Appendix 4. 2020 IBGE LT'!$E$6:$M$1685,9,FALSE)</f>
        <v>68.997592870962819</v>
      </c>
      <c r="G1303" s="37">
        <f>VLOOKUP(_xlfn.CONCAT(D1303,0),'Appendix 3b. nax IBGE 2019'!$E$5:$M$1850,9,FALSE)</f>
        <v>68.815266180560016</v>
      </c>
      <c r="H1303" s="239">
        <f>INDEX(Summary!$N$5:$Y$88,MATCH(_xlfn.CONCAT(D1303,0),Summary!$N$5:$N$88,0),MATCH($H$3,Summary!$N$4:$Y$4,0))</f>
        <v>73.712897203270558</v>
      </c>
      <c r="I1303" s="240">
        <f t="shared" si="82"/>
        <v>7.1170705201662049E-2</v>
      </c>
      <c r="J1303" s="241">
        <f t="shared" si="83"/>
        <v>4.8976310227105406</v>
      </c>
      <c r="K1303" s="242">
        <f t="shared" si="81"/>
        <v>73.712897203270543</v>
      </c>
      <c r="L1303" s="241"/>
    </row>
    <row r="1304" spans="1:12" x14ac:dyDescent="0.2">
      <c r="A1304" t="s">
        <v>40</v>
      </c>
      <c r="B1304" t="s">
        <v>3</v>
      </c>
      <c r="C1304">
        <v>2000</v>
      </c>
      <c r="D1304" t="str">
        <f t="shared" si="80"/>
        <v>ROTotal</v>
      </c>
      <c r="E1304">
        <v>67.791249184143396</v>
      </c>
      <c r="F1304" s="37">
        <f>VLOOKUP(_xlfn.CONCAT(D1304,0),'Appendix 4. 2020 IBGE LT'!$E$6:$M$1685,9,FALSE)</f>
        <v>72.089974870584285</v>
      </c>
      <c r="G1304" s="37">
        <f>VLOOKUP(_xlfn.CONCAT(D1304,0),'Appendix 3b. nax IBGE 2019'!$E$5:$M$1850,9,FALSE)</f>
        <v>71.909320657610039</v>
      </c>
      <c r="H1304" s="239">
        <f>INDEX(Summary!$N$5:$Y$88,MATCH(_xlfn.CONCAT(D1304,0),Summary!$N$5:$N$88,0),MATCH($H$3,Summary!$N$4:$Y$4,0))</f>
        <v>76.374602133622602</v>
      </c>
      <c r="I1304" s="240">
        <f t="shared" si="82"/>
        <v>6.2096004178284647E-2</v>
      </c>
      <c r="J1304" s="241">
        <f t="shared" si="83"/>
        <v>4.2095656925897043</v>
      </c>
      <c r="K1304" s="242">
        <f t="shared" si="81"/>
        <v>72.000814876733102</v>
      </c>
      <c r="L1304" s="241"/>
    </row>
    <row r="1305" spans="1:12" x14ac:dyDescent="0.2">
      <c r="A1305" t="s">
        <v>40</v>
      </c>
      <c r="B1305" t="s">
        <v>3</v>
      </c>
      <c r="C1305">
        <v>2001</v>
      </c>
      <c r="D1305" t="str">
        <f t="shared" si="80"/>
        <v>ROTotal</v>
      </c>
      <c r="E1305">
        <v>68.044512746009104</v>
      </c>
      <c r="F1305" s="37">
        <f>VLOOKUP(_xlfn.CONCAT(D1305,0),'Appendix 4. 2020 IBGE LT'!$E$6:$M$1685,9,FALSE)</f>
        <v>72.089974870584285</v>
      </c>
      <c r="G1305" s="37">
        <f>VLOOKUP(_xlfn.CONCAT(D1305,0),'Appendix 3b. nax IBGE 2019'!$E$5:$M$1850,9,FALSE)</f>
        <v>71.909320657610039</v>
      </c>
      <c r="H1305" s="239">
        <f>INDEX(Summary!$N$5:$Y$88,MATCH(_xlfn.CONCAT(D1305,0),Summary!$N$5:$N$88,0),MATCH($H$3,Summary!$N$4:$Y$4,0))</f>
        <v>76.374602133622602</v>
      </c>
      <c r="I1305" s="240">
        <f t="shared" si="82"/>
        <v>6.2096004178284647E-2</v>
      </c>
      <c r="J1305" s="241">
        <f t="shared" si="83"/>
        <v>4.2252923477855244</v>
      </c>
      <c r="K1305" s="242">
        <f t="shared" si="81"/>
        <v>72.269805093794631</v>
      </c>
      <c r="L1305" s="241"/>
    </row>
    <row r="1306" spans="1:12" x14ac:dyDescent="0.2">
      <c r="A1306" t="s">
        <v>40</v>
      </c>
      <c r="B1306" t="s">
        <v>3</v>
      </c>
      <c r="C1306">
        <v>2002</v>
      </c>
      <c r="D1306" t="str">
        <f t="shared" si="80"/>
        <v>ROTotal</v>
      </c>
      <c r="E1306">
        <v>68.286341733038796</v>
      </c>
      <c r="F1306" s="37">
        <f>VLOOKUP(_xlfn.CONCAT(D1306,0),'Appendix 4. 2020 IBGE LT'!$E$6:$M$1685,9,FALSE)</f>
        <v>72.089974870584285</v>
      </c>
      <c r="G1306" s="37">
        <f>VLOOKUP(_xlfn.CONCAT(D1306,0),'Appendix 3b. nax IBGE 2019'!$E$5:$M$1850,9,FALSE)</f>
        <v>71.909320657610039</v>
      </c>
      <c r="H1306" s="239">
        <f>INDEX(Summary!$N$5:$Y$88,MATCH(_xlfn.CONCAT(D1306,0),Summary!$N$5:$N$88,0),MATCH($H$3,Summary!$N$4:$Y$4,0))</f>
        <v>76.374602133622602</v>
      </c>
      <c r="I1306" s="240">
        <f t="shared" si="82"/>
        <v>6.2096004178284647E-2</v>
      </c>
      <c r="J1306" s="241">
        <f t="shared" si="83"/>
        <v>4.2403089615745504</v>
      </c>
      <c r="K1306" s="242">
        <f t="shared" si="81"/>
        <v>72.526650694613352</v>
      </c>
      <c r="L1306" s="241"/>
    </row>
    <row r="1307" spans="1:12" x14ac:dyDescent="0.2">
      <c r="A1307" t="s">
        <v>40</v>
      </c>
      <c r="B1307" t="s">
        <v>3</v>
      </c>
      <c r="C1307">
        <v>2003</v>
      </c>
      <c r="D1307" t="str">
        <f t="shared" si="80"/>
        <v>ROTotal</v>
      </c>
      <c r="E1307">
        <v>68.527842534532795</v>
      </c>
      <c r="F1307" s="37">
        <f>VLOOKUP(_xlfn.CONCAT(D1307,0),'Appendix 4. 2020 IBGE LT'!$E$6:$M$1685,9,FALSE)</f>
        <v>72.089974870584285</v>
      </c>
      <c r="G1307" s="37">
        <f>VLOOKUP(_xlfn.CONCAT(D1307,0),'Appendix 3b. nax IBGE 2019'!$E$5:$M$1850,9,FALSE)</f>
        <v>71.909320657610039</v>
      </c>
      <c r="H1307" s="239">
        <f>INDEX(Summary!$N$5:$Y$88,MATCH(_xlfn.CONCAT(D1307,0),Summary!$N$5:$N$88,0),MATCH($H$3,Summary!$N$4:$Y$4,0))</f>
        <v>76.374602133622602</v>
      </c>
      <c r="I1307" s="240">
        <f t="shared" si="82"/>
        <v>6.2096004178284647E-2</v>
      </c>
      <c r="J1307" s="241">
        <f t="shared" si="83"/>
        <v>4.2553051963531807</v>
      </c>
      <c r="K1307" s="242">
        <f t="shared" si="81"/>
        <v>72.783147730885972</v>
      </c>
      <c r="L1307" s="241"/>
    </row>
    <row r="1308" spans="1:12" x14ac:dyDescent="0.2">
      <c r="A1308" t="s">
        <v>40</v>
      </c>
      <c r="B1308" t="s">
        <v>3</v>
      </c>
      <c r="C1308">
        <v>2004</v>
      </c>
      <c r="D1308" t="str">
        <f t="shared" si="80"/>
        <v>ROTotal</v>
      </c>
      <c r="E1308">
        <v>68.767863677783595</v>
      </c>
      <c r="F1308" s="37">
        <f>VLOOKUP(_xlfn.CONCAT(D1308,0),'Appendix 4. 2020 IBGE LT'!$E$6:$M$1685,9,FALSE)</f>
        <v>72.089974870584285</v>
      </c>
      <c r="G1308" s="37">
        <f>VLOOKUP(_xlfn.CONCAT(D1308,0),'Appendix 3b. nax IBGE 2019'!$E$5:$M$1850,9,FALSE)</f>
        <v>71.909320657610039</v>
      </c>
      <c r="H1308" s="239">
        <f>INDEX(Summary!$N$5:$Y$88,MATCH(_xlfn.CONCAT(D1308,0),Summary!$N$5:$N$88,0),MATCH($H$3,Summary!$N$4:$Y$4,0))</f>
        <v>76.374602133622602</v>
      </c>
      <c r="I1308" s="240">
        <f t="shared" si="82"/>
        <v>6.2096004178284647E-2</v>
      </c>
      <c r="J1308" s="241">
        <f t="shared" si="83"/>
        <v>4.2702095502673592</v>
      </c>
      <c r="K1308" s="242">
        <f t="shared" si="81"/>
        <v>73.038073228050948</v>
      </c>
      <c r="L1308" s="241"/>
    </row>
    <row r="1309" spans="1:12" x14ac:dyDescent="0.2">
      <c r="A1309" t="s">
        <v>40</v>
      </c>
      <c r="B1309" t="s">
        <v>3</v>
      </c>
      <c r="C1309">
        <v>2005</v>
      </c>
      <c r="D1309" t="str">
        <f t="shared" si="80"/>
        <v>ROTotal</v>
      </c>
      <c r="E1309">
        <v>68.998339632337604</v>
      </c>
      <c r="F1309" s="37">
        <f>VLOOKUP(_xlfn.CONCAT(D1309,0),'Appendix 4. 2020 IBGE LT'!$E$6:$M$1685,9,FALSE)</f>
        <v>72.089974870584285</v>
      </c>
      <c r="G1309" s="37">
        <f>VLOOKUP(_xlfn.CONCAT(D1309,0),'Appendix 3b. nax IBGE 2019'!$E$5:$M$1850,9,FALSE)</f>
        <v>71.909320657610039</v>
      </c>
      <c r="H1309" s="239">
        <f>INDEX(Summary!$N$5:$Y$88,MATCH(_xlfn.CONCAT(D1309,0),Summary!$N$5:$N$88,0),MATCH($H$3,Summary!$N$4:$Y$4,0))</f>
        <v>76.374602133622602</v>
      </c>
      <c r="I1309" s="240">
        <f t="shared" si="82"/>
        <v>6.2096004178284647E-2</v>
      </c>
      <c r="J1309" s="241">
        <f t="shared" si="83"/>
        <v>4.2845211861043389</v>
      </c>
      <c r="K1309" s="242">
        <f t="shared" si="81"/>
        <v>73.282860818441947</v>
      </c>
      <c r="L1309" s="241"/>
    </row>
    <row r="1310" spans="1:12" x14ac:dyDescent="0.2">
      <c r="A1310" t="s">
        <v>40</v>
      </c>
      <c r="B1310" t="s">
        <v>3</v>
      </c>
      <c r="C1310">
        <v>2006</v>
      </c>
      <c r="D1310" t="str">
        <f t="shared" si="80"/>
        <v>ROTotal</v>
      </c>
      <c r="E1310">
        <v>69.2280662020015</v>
      </c>
      <c r="F1310" s="37">
        <f>VLOOKUP(_xlfn.CONCAT(D1310,0),'Appendix 4. 2020 IBGE LT'!$E$6:$M$1685,9,FALSE)</f>
        <v>72.089974870584285</v>
      </c>
      <c r="G1310" s="37">
        <f>VLOOKUP(_xlfn.CONCAT(D1310,0),'Appendix 3b. nax IBGE 2019'!$E$5:$M$1850,9,FALSE)</f>
        <v>71.909320657610039</v>
      </c>
      <c r="H1310" s="239">
        <f>INDEX(Summary!$N$5:$Y$88,MATCH(_xlfn.CONCAT(D1310,0),Summary!$N$5:$N$88,0),MATCH($H$3,Summary!$N$4:$Y$4,0))</f>
        <v>76.374602133622602</v>
      </c>
      <c r="I1310" s="240">
        <f t="shared" si="82"/>
        <v>6.2096004178284647E-2</v>
      </c>
      <c r="J1310" s="241">
        <f t="shared" si="83"/>
        <v>4.2987862881340515</v>
      </c>
      <c r="K1310" s="242">
        <f t="shared" si="81"/>
        <v>73.526852490135553</v>
      </c>
      <c r="L1310" s="241"/>
    </row>
    <row r="1311" spans="1:12" x14ac:dyDescent="0.2">
      <c r="A1311" t="s">
        <v>40</v>
      </c>
      <c r="B1311" t="s">
        <v>3</v>
      </c>
      <c r="C1311">
        <v>2007</v>
      </c>
      <c r="D1311" t="str">
        <f t="shared" si="80"/>
        <v>ROTotal</v>
      </c>
      <c r="E1311">
        <v>69.454841041769797</v>
      </c>
      <c r="F1311" s="37">
        <f>VLOOKUP(_xlfn.CONCAT(D1311,0),'Appendix 4. 2020 IBGE LT'!$E$6:$M$1685,9,FALSE)</f>
        <v>72.089974870584285</v>
      </c>
      <c r="G1311" s="37">
        <f>VLOOKUP(_xlfn.CONCAT(D1311,0),'Appendix 3b. nax IBGE 2019'!$E$5:$M$1850,9,FALSE)</f>
        <v>71.909320657610039</v>
      </c>
      <c r="H1311" s="239">
        <f>INDEX(Summary!$N$5:$Y$88,MATCH(_xlfn.CONCAT(D1311,0),Summary!$N$5:$N$88,0),MATCH($H$3,Summary!$N$4:$Y$4,0))</f>
        <v>76.374602133622602</v>
      </c>
      <c r="I1311" s="240">
        <f t="shared" si="82"/>
        <v>6.2096004178284647E-2</v>
      </c>
      <c r="J1311" s="241">
        <f t="shared" si="83"/>
        <v>4.3128680995318334</v>
      </c>
      <c r="K1311" s="242">
        <f t="shared" si="81"/>
        <v>73.767709141301623</v>
      </c>
      <c r="L1311" s="241"/>
    </row>
    <row r="1312" spans="1:12" x14ac:dyDescent="0.2">
      <c r="A1312" t="s">
        <v>40</v>
      </c>
      <c r="B1312" t="s">
        <v>3</v>
      </c>
      <c r="C1312">
        <v>2008</v>
      </c>
      <c r="D1312" t="str">
        <f t="shared" si="80"/>
        <v>ROTotal</v>
      </c>
      <c r="E1312">
        <v>69.673077122225294</v>
      </c>
      <c r="F1312" s="37">
        <f>VLOOKUP(_xlfn.CONCAT(D1312,0),'Appendix 4. 2020 IBGE LT'!$E$6:$M$1685,9,FALSE)</f>
        <v>72.089974870584285</v>
      </c>
      <c r="G1312" s="37">
        <f>VLOOKUP(_xlfn.CONCAT(D1312,0),'Appendix 3b. nax IBGE 2019'!$E$5:$M$1850,9,FALSE)</f>
        <v>71.909320657610039</v>
      </c>
      <c r="H1312" s="239">
        <f>INDEX(Summary!$N$5:$Y$88,MATCH(_xlfn.CONCAT(D1312,0),Summary!$N$5:$N$88,0),MATCH($H$3,Summary!$N$4:$Y$4,0))</f>
        <v>76.374602133622602</v>
      </c>
      <c r="I1312" s="240">
        <f t="shared" si="82"/>
        <v>6.2096004178284647E-2</v>
      </c>
      <c r="J1312" s="241">
        <f t="shared" si="83"/>
        <v>4.3264196880956503</v>
      </c>
      <c r="K1312" s="242">
        <f t="shared" si="81"/>
        <v>73.999496810320949</v>
      </c>
      <c r="L1312" s="241"/>
    </row>
    <row r="1313" spans="1:12" x14ac:dyDescent="0.2">
      <c r="A1313" t="s">
        <v>40</v>
      </c>
      <c r="B1313" t="s">
        <v>3</v>
      </c>
      <c r="C1313">
        <v>2009</v>
      </c>
      <c r="D1313" t="str">
        <f t="shared" si="80"/>
        <v>ROTotal</v>
      </c>
      <c r="E1313">
        <v>69.893894332713103</v>
      </c>
      <c r="F1313" s="37">
        <f>VLOOKUP(_xlfn.CONCAT(D1313,0),'Appendix 4. 2020 IBGE LT'!$E$6:$M$1685,9,FALSE)</f>
        <v>72.089974870584285</v>
      </c>
      <c r="G1313" s="37">
        <f>VLOOKUP(_xlfn.CONCAT(D1313,0),'Appendix 3b. nax IBGE 2019'!$E$5:$M$1850,9,FALSE)</f>
        <v>71.909320657610039</v>
      </c>
      <c r="H1313" s="239">
        <f>INDEX(Summary!$N$5:$Y$88,MATCH(_xlfn.CONCAT(D1313,0),Summary!$N$5:$N$88,0),MATCH($H$3,Summary!$N$4:$Y$4,0))</f>
        <v>76.374602133622602</v>
      </c>
      <c r="I1313" s="240">
        <f t="shared" si="82"/>
        <v>6.2096004178284647E-2</v>
      </c>
      <c r="J1313" s="241">
        <f t="shared" si="83"/>
        <v>4.3401315545207382</v>
      </c>
      <c r="K1313" s="242">
        <f t="shared" si="81"/>
        <v>74.234025887233841</v>
      </c>
      <c r="L1313" s="241"/>
    </row>
    <row r="1314" spans="1:12" x14ac:dyDescent="0.2">
      <c r="A1314" t="s">
        <v>40</v>
      </c>
      <c r="B1314" t="s">
        <v>3</v>
      </c>
      <c r="C1314">
        <v>2010</v>
      </c>
      <c r="D1314" t="str">
        <f t="shared" si="80"/>
        <v>ROTotal</v>
      </c>
      <c r="E1314">
        <v>70.113256616798395</v>
      </c>
      <c r="F1314" s="37">
        <f>VLOOKUP(_xlfn.CONCAT(D1314,0),'Appendix 4. 2020 IBGE LT'!$E$6:$M$1685,9,FALSE)</f>
        <v>72.089974870584285</v>
      </c>
      <c r="G1314" s="37">
        <f>VLOOKUP(_xlfn.CONCAT(D1314,0),'Appendix 3b. nax IBGE 2019'!$E$5:$M$1850,9,FALSE)</f>
        <v>71.909320657610039</v>
      </c>
      <c r="H1314" s="239">
        <f>INDEX(Summary!$N$5:$Y$88,MATCH(_xlfn.CONCAT(D1314,0),Summary!$N$5:$N$88,0),MATCH($H$3,Summary!$N$4:$Y$4,0))</f>
        <v>76.374602133622602</v>
      </c>
      <c r="I1314" s="240">
        <f t="shared" si="82"/>
        <v>6.2096004178284647E-2</v>
      </c>
      <c r="J1314" s="241">
        <f t="shared" si="83"/>
        <v>4.3537530758298573</v>
      </c>
      <c r="K1314" s="242">
        <f t="shared" si="81"/>
        <v>74.467009692628253</v>
      </c>
      <c r="L1314" s="241"/>
    </row>
    <row r="1315" spans="1:12" x14ac:dyDescent="0.2">
      <c r="A1315" t="s">
        <v>40</v>
      </c>
      <c r="B1315" t="s">
        <v>3</v>
      </c>
      <c r="C1315">
        <v>2011</v>
      </c>
      <c r="D1315" t="str">
        <f t="shared" si="80"/>
        <v>ROTotal</v>
      </c>
      <c r="E1315">
        <v>70.324606811956798</v>
      </c>
      <c r="F1315" s="37">
        <f>VLOOKUP(_xlfn.CONCAT(D1315,0),'Appendix 4. 2020 IBGE LT'!$E$6:$M$1685,9,FALSE)</f>
        <v>72.089974870584285</v>
      </c>
      <c r="G1315" s="37">
        <f>VLOOKUP(_xlfn.CONCAT(D1315,0),'Appendix 3b. nax IBGE 2019'!$E$5:$M$1850,9,FALSE)</f>
        <v>71.909320657610039</v>
      </c>
      <c r="H1315" s="239">
        <f>INDEX(Summary!$N$5:$Y$88,MATCH(_xlfn.CONCAT(D1315,0),Summary!$N$5:$N$88,0),MATCH($H$3,Summary!$N$4:$Y$4,0))</f>
        <v>76.374602133622602</v>
      </c>
      <c r="I1315" s="240">
        <f t="shared" si="82"/>
        <v>6.2096004178284647E-2</v>
      </c>
      <c r="J1315" s="241">
        <f t="shared" si="83"/>
        <v>4.3668770784314939</v>
      </c>
      <c r="K1315" s="242">
        <f t="shared" si="81"/>
        <v>74.691483890388298</v>
      </c>
      <c r="L1315" s="241"/>
    </row>
    <row r="1316" spans="1:12" x14ac:dyDescent="0.2">
      <c r="A1316" t="s">
        <v>40</v>
      </c>
      <c r="B1316" t="s">
        <v>3</v>
      </c>
      <c r="C1316">
        <v>2012</v>
      </c>
      <c r="D1316" t="str">
        <f t="shared" si="80"/>
        <v>ROTotal</v>
      </c>
      <c r="E1316">
        <v>70.531935075790599</v>
      </c>
      <c r="F1316" s="37">
        <f>VLOOKUP(_xlfn.CONCAT(D1316,0),'Appendix 4. 2020 IBGE LT'!$E$6:$M$1685,9,FALSE)</f>
        <v>72.089974870584285</v>
      </c>
      <c r="G1316" s="37">
        <f>VLOOKUP(_xlfn.CONCAT(D1316,0),'Appendix 3b. nax IBGE 2019'!$E$5:$M$1850,9,FALSE)</f>
        <v>71.909320657610039</v>
      </c>
      <c r="H1316" s="239">
        <f>INDEX(Summary!$N$5:$Y$88,MATCH(_xlfn.CONCAT(D1316,0),Summary!$N$5:$N$88,0),MATCH($H$3,Summary!$N$4:$Y$4,0))</f>
        <v>76.374602133622602</v>
      </c>
      <c r="I1316" s="240">
        <f t="shared" si="82"/>
        <v>6.2096004178284647E-2</v>
      </c>
      <c r="J1316" s="241">
        <f t="shared" si="83"/>
        <v>4.3797513351687947</v>
      </c>
      <c r="K1316" s="242">
        <f t="shared" si="81"/>
        <v>74.911686410959391</v>
      </c>
      <c r="L1316" s="241"/>
    </row>
    <row r="1317" spans="1:12" x14ac:dyDescent="0.2">
      <c r="A1317" t="s">
        <v>40</v>
      </c>
      <c r="B1317" t="s">
        <v>3</v>
      </c>
      <c r="C1317">
        <v>2013</v>
      </c>
      <c r="D1317" t="str">
        <f t="shared" si="80"/>
        <v>ROTotal</v>
      </c>
      <c r="E1317">
        <v>70.7412627471425</v>
      </c>
      <c r="F1317" s="37">
        <f>VLOOKUP(_xlfn.CONCAT(D1317,0),'Appendix 4. 2020 IBGE LT'!$E$6:$M$1685,9,FALSE)</f>
        <v>72.089974870584285</v>
      </c>
      <c r="G1317" s="37">
        <f>VLOOKUP(_xlfn.CONCAT(D1317,0),'Appendix 3b. nax IBGE 2019'!$E$5:$M$1850,9,FALSE)</f>
        <v>71.909320657610039</v>
      </c>
      <c r="H1317" s="239">
        <f>INDEX(Summary!$N$5:$Y$88,MATCH(_xlfn.CONCAT(D1317,0),Summary!$N$5:$N$88,0),MATCH($H$3,Summary!$N$4:$Y$4,0))</f>
        <v>76.374602133622602</v>
      </c>
      <c r="I1317" s="240">
        <f t="shared" si="82"/>
        <v>6.2096004178284647E-2</v>
      </c>
      <c r="J1317" s="241">
        <f t="shared" si="83"/>
        <v>4.3927497471236929</v>
      </c>
      <c r="K1317" s="242">
        <f t="shared" si="81"/>
        <v>75.134012494266187</v>
      </c>
      <c r="L1317" s="241"/>
    </row>
    <row r="1318" spans="1:12" x14ac:dyDescent="0.2">
      <c r="A1318" t="s">
        <v>40</v>
      </c>
      <c r="B1318" t="s">
        <v>3</v>
      </c>
      <c r="C1318">
        <v>2014</v>
      </c>
      <c r="D1318" t="str">
        <f t="shared" si="80"/>
        <v>ROTotal</v>
      </c>
      <c r="E1318">
        <v>70.939579427101805</v>
      </c>
      <c r="F1318" s="37">
        <f>VLOOKUP(_xlfn.CONCAT(D1318,0),'Appendix 4. 2020 IBGE LT'!$E$6:$M$1685,9,FALSE)</f>
        <v>72.089974870584285</v>
      </c>
      <c r="G1318" s="37">
        <f>VLOOKUP(_xlfn.CONCAT(D1318,0),'Appendix 3b. nax IBGE 2019'!$E$5:$M$1850,9,FALSE)</f>
        <v>71.909320657610039</v>
      </c>
      <c r="H1318" s="239">
        <f>INDEX(Summary!$N$5:$Y$88,MATCH(_xlfn.CONCAT(D1318,0),Summary!$N$5:$N$88,0),MATCH($H$3,Summary!$N$4:$Y$4,0))</f>
        <v>76.374602133622602</v>
      </c>
      <c r="I1318" s="240">
        <f t="shared" si="82"/>
        <v>6.2096004178284647E-2</v>
      </c>
      <c r="J1318" s="241">
        <f t="shared" si="83"/>
        <v>4.4050644205110689</v>
      </c>
      <c r="K1318" s="242">
        <f t="shared" si="81"/>
        <v>75.344643847612872</v>
      </c>
      <c r="L1318" s="241"/>
    </row>
    <row r="1319" spans="1:12" x14ac:dyDescent="0.2">
      <c r="A1319" t="s">
        <v>40</v>
      </c>
      <c r="B1319" t="s">
        <v>3</v>
      </c>
      <c r="C1319">
        <v>2015</v>
      </c>
      <c r="D1319" t="str">
        <f t="shared" si="80"/>
        <v>ROTotal</v>
      </c>
      <c r="E1319">
        <v>71.141813848153504</v>
      </c>
      <c r="F1319" s="37">
        <f>VLOOKUP(_xlfn.CONCAT(D1319,0),'Appendix 4. 2020 IBGE LT'!$E$6:$M$1685,9,FALSE)</f>
        <v>72.089974870584285</v>
      </c>
      <c r="G1319" s="37">
        <f>VLOOKUP(_xlfn.CONCAT(D1319,0),'Appendix 3b. nax IBGE 2019'!$E$5:$M$1850,9,FALSE)</f>
        <v>71.909320657610039</v>
      </c>
      <c r="H1319" s="239">
        <f>INDEX(Summary!$N$5:$Y$88,MATCH(_xlfn.CONCAT(D1319,0),Summary!$N$5:$N$88,0),MATCH($H$3,Summary!$N$4:$Y$4,0))</f>
        <v>76.374602133622602</v>
      </c>
      <c r="I1319" s="240">
        <f t="shared" si="82"/>
        <v>6.2096004178284647E-2</v>
      </c>
      <c r="J1319" s="241">
        <f t="shared" si="83"/>
        <v>4.4176223699656889</v>
      </c>
      <c r="K1319" s="242">
        <f t="shared" si="81"/>
        <v>75.559436218119188</v>
      </c>
      <c r="L1319" s="241"/>
    </row>
    <row r="1320" spans="1:12" x14ac:dyDescent="0.2">
      <c r="A1320" t="s">
        <v>40</v>
      </c>
      <c r="B1320" t="s">
        <v>3</v>
      </c>
      <c r="C1320">
        <v>2016</v>
      </c>
      <c r="D1320" t="str">
        <f t="shared" si="80"/>
        <v>ROTotal</v>
      </c>
      <c r="E1320">
        <v>71.338703642455002</v>
      </c>
      <c r="F1320" s="37">
        <f>VLOOKUP(_xlfn.CONCAT(D1320,0),'Appendix 4. 2020 IBGE LT'!$E$6:$M$1685,9,FALSE)</f>
        <v>72.089974870584285</v>
      </c>
      <c r="G1320" s="37">
        <f>VLOOKUP(_xlfn.CONCAT(D1320,0),'Appendix 3b. nax IBGE 2019'!$E$5:$M$1850,9,FALSE)</f>
        <v>71.909320657610039</v>
      </c>
      <c r="H1320" s="239">
        <f>INDEX(Summary!$N$5:$Y$88,MATCH(_xlfn.CONCAT(D1320,0),Summary!$N$5:$N$88,0),MATCH($H$3,Summary!$N$4:$Y$4,0))</f>
        <v>76.374602133622602</v>
      </c>
      <c r="I1320" s="240">
        <f t="shared" si="82"/>
        <v>6.2096004178284647E-2</v>
      </c>
      <c r="J1320" s="241">
        <f t="shared" si="83"/>
        <v>4.4298484394552959</v>
      </c>
      <c r="K1320" s="242">
        <f t="shared" si="81"/>
        <v>75.7685520819103</v>
      </c>
      <c r="L1320" s="241"/>
    </row>
    <row r="1321" spans="1:12" x14ac:dyDescent="0.2">
      <c r="A1321" t="s">
        <v>40</v>
      </c>
      <c r="B1321" t="s">
        <v>3</v>
      </c>
      <c r="C1321">
        <v>2017</v>
      </c>
      <c r="D1321" t="str">
        <f t="shared" si="80"/>
        <v>ROTotal</v>
      </c>
      <c r="E1321">
        <v>71.533526654177194</v>
      </c>
      <c r="F1321" s="37">
        <f>VLOOKUP(_xlfn.CONCAT(D1321,0),'Appendix 4. 2020 IBGE LT'!$E$6:$M$1685,9,FALSE)</f>
        <v>72.089974870584285</v>
      </c>
      <c r="G1321" s="37">
        <f>VLOOKUP(_xlfn.CONCAT(D1321,0),'Appendix 3b. nax IBGE 2019'!$E$5:$M$1850,9,FALSE)</f>
        <v>71.909320657610039</v>
      </c>
      <c r="H1321" s="239">
        <f>INDEX(Summary!$N$5:$Y$88,MATCH(_xlfn.CONCAT(D1321,0),Summary!$N$5:$N$88,0),MATCH($H$3,Summary!$N$4:$Y$4,0))</f>
        <v>76.374602133622602</v>
      </c>
      <c r="I1321" s="240">
        <f t="shared" si="82"/>
        <v>6.2096004178284647E-2</v>
      </c>
      <c r="J1321" s="241">
        <f t="shared" si="83"/>
        <v>4.441946170005223</v>
      </c>
      <c r="K1321" s="242">
        <f t="shared" si="81"/>
        <v>75.975472824182418</v>
      </c>
      <c r="L1321" s="241"/>
    </row>
    <row r="1322" spans="1:12" x14ac:dyDescent="0.2">
      <c r="A1322" t="s">
        <v>40</v>
      </c>
      <c r="B1322" t="s">
        <v>3</v>
      </c>
      <c r="C1322">
        <v>2018</v>
      </c>
      <c r="D1322" t="str">
        <f t="shared" si="80"/>
        <v>ROTotal</v>
      </c>
      <c r="E1322">
        <v>71.721017140005401</v>
      </c>
      <c r="F1322" s="37">
        <f>VLOOKUP(_xlfn.CONCAT(D1322,0),'Appendix 4. 2020 IBGE LT'!$E$6:$M$1685,9,FALSE)</f>
        <v>72.089974870584285</v>
      </c>
      <c r="G1322" s="37">
        <f>VLOOKUP(_xlfn.CONCAT(D1322,0),'Appendix 3b. nax IBGE 2019'!$E$5:$M$1850,9,FALSE)</f>
        <v>71.909320657610039</v>
      </c>
      <c r="H1322" s="239">
        <f>INDEX(Summary!$N$5:$Y$88,MATCH(_xlfn.CONCAT(D1322,0),Summary!$N$5:$N$88,0),MATCH($H$3,Summary!$N$4:$Y$4,0))</f>
        <v>76.374602133622602</v>
      </c>
      <c r="I1322" s="240">
        <f t="shared" si="82"/>
        <v>6.2096004178284647E-2</v>
      </c>
      <c r="J1322" s="241">
        <f t="shared" si="83"/>
        <v>4.4535885799966</v>
      </c>
      <c r="K1322" s="242">
        <f t="shared" si="81"/>
        <v>76.174605720002006</v>
      </c>
      <c r="L1322" s="241"/>
    </row>
    <row r="1323" spans="1:12" x14ac:dyDescent="0.2">
      <c r="A1323" t="s">
        <v>40</v>
      </c>
      <c r="B1323" t="s">
        <v>3</v>
      </c>
      <c r="C1323">
        <v>2019</v>
      </c>
      <c r="D1323" t="str">
        <f t="shared" si="80"/>
        <v>ROTotal</v>
      </c>
      <c r="E1323">
        <v>71.909320657609996</v>
      </c>
      <c r="F1323" s="37">
        <f>VLOOKUP(_xlfn.CONCAT(D1323,0),'Appendix 4. 2020 IBGE LT'!$E$6:$M$1685,9,FALSE)</f>
        <v>72.089974870584285</v>
      </c>
      <c r="G1323" s="37">
        <f>VLOOKUP(_xlfn.CONCAT(D1323,0),'Appendix 3b. nax IBGE 2019'!$E$5:$M$1850,9,FALSE)</f>
        <v>71.909320657610039</v>
      </c>
      <c r="H1323" s="239">
        <f>INDEX(Summary!$N$5:$Y$88,MATCH(_xlfn.CONCAT(D1323,0),Summary!$N$5:$N$88,0),MATCH($H$3,Summary!$N$4:$Y$4,0))</f>
        <v>76.374602133622602</v>
      </c>
      <c r="I1323" s="240">
        <f t="shared" si="82"/>
        <v>6.2096004178284647E-2</v>
      </c>
      <c r="J1323" s="241">
        <f t="shared" si="83"/>
        <v>4.465281476012561</v>
      </c>
      <c r="K1323" s="242">
        <f t="shared" si="81"/>
        <v>76.37460213362256</v>
      </c>
      <c r="L1323" s="241"/>
    </row>
    <row r="1324" spans="1:12" x14ac:dyDescent="0.2">
      <c r="A1324" t="s">
        <v>43</v>
      </c>
      <c r="B1324" t="s">
        <v>48</v>
      </c>
      <c r="C1324">
        <v>2000</v>
      </c>
      <c r="D1324" t="str">
        <f t="shared" si="80"/>
        <v>RRFemale</v>
      </c>
      <c r="E1324">
        <v>68.980848010279402</v>
      </c>
      <c r="F1324" s="37">
        <f>VLOOKUP(_xlfn.CONCAT(D1324,0),'Appendix 4. 2020 IBGE LT'!$E$6:$M$1685,9,FALSE)</f>
        <v>75.336839715726612</v>
      </c>
      <c r="G1324" s="37">
        <f>VLOOKUP(_xlfn.CONCAT(D1324,0),'Appendix 3b. nax IBGE 2019'!$E$5:$M$1850,9,FALSE)</f>
        <v>75.087238416000986</v>
      </c>
      <c r="H1324" s="239">
        <f>INDEX(Summary!$N$5:$Y$88,MATCH(_xlfn.CONCAT(D1324,0),Summary!$N$5:$N$88,0),MATCH($H$3,Summary!$N$4:$Y$4,0))</f>
        <v>77.304730114714815</v>
      </c>
      <c r="I1324" s="240">
        <f t="shared" si="82"/>
        <v>2.953220474601027E-2</v>
      </c>
      <c r="J1324" s="241">
        <f t="shared" si="83"/>
        <v>2.0371565269929865</v>
      </c>
      <c r="K1324" s="242">
        <f t="shared" si="81"/>
        <v>71.01800453727239</v>
      </c>
      <c r="L1324" s="241"/>
    </row>
    <row r="1325" spans="1:12" x14ac:dyDescent="0.2">
      <c r="A1325" t="s">
        <v>43</v>
      </c>
      <c r="B1325" t="s">
        <v>48</v>
      </c>
      <c r="C1325">
        <v>2001</v>
      </c>
      <c r="D1325" t="str">
        <f t="shared" si="80"/>
        <v>RRFemale</v>
      </c>
      <c r="E1325">
        <v>69.3644784348473</v>
      </c>
      <c r="F1325" s="37">
        <f>VLOOKUP(_xlfn.CONCAT(D1325,0),'Appendix 4. 2020 IBGE LT'!$E$6:$M$1685,9,FALSE)</f>
        <v>75.336839715726612</v>
      </c>
      <c r="G1325" s="37">
        <f>VLOOKUP(_xlfn.CONCAT(D1325,0),'Appendix 3b. nax IBGE 2019'!$E$5:$M$1850,9,FALSE)</f>
        <v>75.087238416000986</v>
      </c>
      <c r="H1325" s="239">
        <f>INDEX(Summary!$N$5:$Y$88,MATCH(_xlfn.CONCAT(D1325,0),Summary!$N$5:$N$88,0),MATCH($H$3,Summary!$N$4:$Y$4,0))</f>
        <v>77.304730114714815</v>
      </c>
      <c r="I1325" s="240">
        <f t="shared" si="82"/>
        <v>2.953220474601027E-2</v>
      </c>
      <c r="J1325" s="241">
        <f t="shared" si="83"/>
        <v>2.0484859792381243</v>
      </c>
      <c r="K1325" s="242">
        <f t="shared" si="81"/>
        <v>71.412964414085423</v>
      </c>
      <c r="L1325" s="241"/>
    </row>
    <row r="1326" spans="1:12" x14ac:dyDescent="0.2">
      <c r="A1326" t="s">
        <v>43</v>
      </c>
      <c r="B1326" t="s">
        <v>48</v>
      </c>
      <c r="C1326">
        <v>2002</v>
      </c>
      <c r="D1326" t="str">
        <f t="shared" si="80"/>
        <v>RRFemale</v>
      </c>
      <c r="E1326">
        <v>69.741840810256804</v>
      </c>
      <c r="F1326" s="37">
        <f>VLOOKUP(_xlfn.CONCAT(D1326,0),'Appendix 4. 2020 IBGE LT'!$E$6:$M$1685,9,FALSE)</f>
        <v>75.336839715726612</v>
      </c>
      <c r="G1326" s="37">
        <f>VLOOKUP(_xlfn.CONCAT(D1326,0),'Appendix 3b. nax IBGE 2019'!$E$5:$M$1850,9,FALSE)</f>
        <v>75.087238416000986</v>
      </c>
      <c r="H1326" s="239">
        <f>INDEX(Summary!$N$5:$Y$88,MATCH(_xlfn.CONCAT(D1326,0),Summary!$N$5:$N$88,0),MATCH($H$3,Summary!$N$4:$Y$4,0))</f>
        <v>77.304730114714815</v>
      </c>
      <c r="I1326" s="240">
        <f t="shared" si="82"/>
        <v>2.953220474601027E-2</v>
      </c>
      <c r="J1326" s="241">
        <f t="shared" si="83"/>
        <v>2.0596303221721586</v>
      </c>
      <c r="K1326" s="242">
        <f t="shared" si="81"/>
        <v>71.801471132428958</v>
      </c>
      <c r="L1326" s="241"/>
    </row>
    <row r="1327" spans="1:12" x14ac:dyDescent="0.2">
      <c r="A1327" t="s">
        <v>43</v>
      </c>
      <c r="B1327" t="s">
        <v>48</v>
      </c>
      <c r="C1327">
        <v>2003</v>
      </c>
      <c r="D1327" t="str">
        <f t="shared" si="80"/>
        <v>RRFemale</v>
      </c>
      <c r="E1327">
        <v>70.1127548991076</v>
      </c>
      <c r="F1327" s="37">
        <f>VLOOKUP(_xlfn.CONCAT(D1327,0),'Appendix 4. 2020 IBGE LT'!$E$6:$M$1685,9,FALSE)</f>
        <v>75.336839715726612</v>
      </c>
      <c r="G1327" s="37">
        <f>VLOOKUP(_xlfn.CONCAT(D1327,0),'Appendix 3b. nax IBGE 2019'!$E$5:$M$1850,9,FALSE)</f>
        <v>75.087238416000986</v>
      </c>
      <c r="H1327" s="239">
        <f>INDEX(Summary!$N$5:$Y$88,MATCH(_xlfn.CONCAT(D1327,0),Summary!$N$5:$N$88,0),MATCH($H$3,Summary!$N$4:$Y$4,0))</f>
        <v>77.304730114714815</v>
      </c>
      <c r="I1327" s="240">
        <f t="shared" si="82"/>
        <v>2.953220474601027E-2</v>
      </c>
      <c r="J1327" s="241">
        <f t="shared" si="83"/>
        <v>2.0705842329872803</v>
      </c>
      <c r="K1327" s="242">
        <f t="shared" si="81"/>
        <v>72.183339132094886</v>
      </c>
      <c r="L1327" s="241"/>
    </row>
    <row r="1328" spans="1:12" x14ac:dyDescent="0.2">
      <c r="A1328" t="s">
        <v>43</v>
      </c>
      <c r="B1328" t="s">
        <v>48</v>
      </c>
      <c r="C1328">
        <v>2004</v>
      </c>
      <c r="D1328" t="str">
        <f t="shared" si="80"/>
        <v>RRFemale</v>
      </c>
      <c r="E1328">
        <v>70.4770586672566</v>
      </c>
      <c r="F1328" s="37">
        <f>VLOOKUP(_xlfn.CONCAT(D1328,0),'Appendix 4. 2020 IBGE LT'!$E$6:$M$1685,9,FALSE)</f>
        <v>75.336839715726612</v>
      </c>
      <c r="G1328" s="37">
        <f>VLOOKUP(_xlfn.CONCAT(D1328,0),'Appendix 3b. nax IBGE 2019'!$E$5:$M$1850,9,FALSE)</f>
        <v>75.087238416000986</v>
      </c>
      <c r="H1328" s="239">
        <f>INDEX(Summary!$N$5:$Y$88,MATCH(_xlfn.CONCAT(D1328,0),Summary!$N$5:$N$88,0),MATCH($H$3,Summary!$N$4:$Y$4,0))</f>
        <v>77.304730114714815</v>
      </c>
      <c r="I1328" s="240">
        <f t="shared" si="82"/>
        <v>2.953220474601027E-2</v>
      </c>
      <c r="J1328" s="241">
        <f t="shared" si="83"/>
        <v>2.0813429264579995</v>
      </c>
      <c r="K1328" s="242">
        <f t="shared" si="81"/>
        <v>72.558401593714592</v>
      </c>
      <c r="L1328" s="241"/>
    </row>
    <row r="1329" spans="1:12" x14ac:dyDescent="0.2">
      <c r="A1329" t="s">
        <v>43</v>
      </c>
      <c r="B1329" t="s">
        <v>48</v>
      </c>
      <c r="C1329">
        <v>2005</v>
      </c>
      <c r="D1329" t="str">
        <f t="shared" si="80"/>
        <v>RRFemale</v>
      </c>
      <c r="E1329">
        <v>70.834608120559494</v>
      </c>
      <c r="F1329" s="37">
        <f>VLOOKUP(_xlfn.CONCAT(D1329,0),'Appendix 4. 2020 IBGE LT'!$E$6:$M$1685,9,FALSE)</f>
        <v>75.336839715726612</v>
      </c>
      <c r="G1329" s="37">
        <f>VLOOKUP(_xlfn.CONCAT(D1329,0),'Appendix 3b. nax IBGE 2019'!$E$5:$M$1850,9,FALSE)</f>
        <v>75.087238416000986</v>
      </c>
      <c r="H1329" s="239">
        <f>INDEX(Summary!$N$5:$Y$88,MATCH(_xlfn.CONCAT(D1329,0),Summary!$N$5:$N$88,0),MATCH($H$3,Summary!$N$4:$Y$4,0))</f>
        <v>77.304730114714815</v>
      </c>
      <c r="I1329" s="240">
        <f t="shared" si="82"/>
        <v>2.953220474601027E-2</v>
      </c>
      <c r="J1329" s="241">
        <f t="shared" si="83"/>
        <v>2.0919021501197648</v>
      </c>
      <c r="K1329" s="242">
        <f t="shared" si="81"/>
        <v>72.926510270679259</v>
      </c>
      <c r="L1329" s="241"/>
    </row>
    <row r="1330" spans="1:12" x14ac:dyDescent="0.2">
      <c r="A1330" t="s">
        <v>43</v>
      </c>
      <c r="B1330" t="s">
        <v>48</v>
      </c>
      <c r="C1330">
        <v>2006</v>
      </c>
      <c r="D1330" t="str">
        <f t="shared" si="80"/>
        <v>RRFemale</v>
      </c>
      <c r="E1330">
        <v>71.185277078652405</v>
      </c>
      <c r="F1330" s="37">
        <f>VLOOKUP(_xlfn.CONCAT(D1330,0),'Appendix 4. 2020 IBGE LT'!$E$6:$M$1685,9,FALSE)</f>
        <v>75.336839715726612</v>
      </c>
      <c r="G1330" s="37">
        <f>VLOOKUP(_xlfn.CONCAT(D1330,0),'Appendix 3b. nax IBGE 2019'!$E$5:$M$1850,9,FALSE)</f>
        <v>75.087238416000986</v>
      </c>
      <c r="H1330" s="239">
        <f>INDEX(Summary!$N$5:$Y$88,MATCH(_xlfn.CONCAT(D1330,0),Summary!$N$5:$N$88,0),MATCH($H$3,Summary!$N$4:$Y$4,0))</f>
        <v>77.304730114714815</v>
      </c>
      <c r="I1330" s="240">
        <f t="shared" si="82"/>
        <v>2.953220474601027E-2</v>
      </c>
      <c r="J1330" s="241">
        <f t="shared" si="83"/>
        <v>2.1022581775882347</v>
      </c>
      <c r="K1330" s="242">
        <f t="shared" si="81"/>
        <v>73.287535256240645</v>
      </c>
      <c r="L1330" s="241"/>
    </row>
    <row r="1331" spans="1:12" x14ac:dyDescent="0.2">
      <c r="A1331" t="s">
        <v>43</v>
      </c>
      <c r="B1331" t="s">
        <v>48</v>
      </c>
      <c r="C1331">
        <v>2007</v>
      </c>
      <c r="D1331" t="str">
        <f t="shared" si="80"/>
        <v>RRFemale</v>
      </c>
      <c r="E1331">
        <v>71.528956888745199</v>
      </c>
      <c r="F1331" s="37">
        <f>VLOOKUP(_xlfn.CONCAT(D1331,0),'Appendix 4. 2020 IBGE LT'!$E$6:$M$1685,9,FALSE)</f>
        <v>75.336839715726612</v>
      </c>
      <c r="G1331" s="37">
        <f>VLOOKUP(_xlfn.CONCAT(D1331,0),'Appendix 3b. nax IBGE 2019'!$E$5:$M$1850,9,FALSE)</f>
        <v>75.087238416000986</v>
      </c>
      <c r="H1331" s="239">
        <f>INDEX(Summary!$N$5:$Y$88,MATCH(_xlfn.CONCAT(D1331,0),Summary!$N$5:$N$88,0),MATCH($H$3,Summary!$N$4:$Y$4,0))</f>
        <v>77.304730114714815</v>
      </c>
      <c r="I1331" s="240">
        <f t="shared" si="82"/>
        <v>2.953220474601027E-2</v>
      </c>
      <c r="J1331" s="241">
        <f t="shared" si="83"/>
        <v>2.1124078001069648</v>
      </c>
      <c r="K1331" s="242">
        <f t="shared" si="81"/>
        <v>73.641364688852164</v>
      </c>
      <c r="L1331" s="241"/>
    </row>
    <row r="1332" spans="1:12" x14ac:dyDescent="0.2">
      <c r="A1332" t="s">
        <v>43</v>
      </c>
      <c r="B1332" t="s">
        <v>48</v>
      </c>
      <c r="C1332">
        <v>2008</v>
      </c>
      <c r="D1332" t="str">
        <f t="shared" si="80"/>
        <v>RRFemale</v>
      </c>
      <c r="E1332">
        <v>71.8655560818748</v>
      </c>
      <c r="F1332" s="37">
        <f>VLOOKUP(_xlfn.CONCAT(D1332,0),'Appendix 4. 2020 IBGE LT'!$E$6:$M$1685,9,FALSE)</f>
        <v>75.336839715726612</v>
      </c>
      <c r="G1332" s="37">
        <f>VLOOKUP(_xlfn.CONCAT(D1332,0),'Appendix 3b. nax IBGE 2019'!$E$5:$M$1850,9,FALSE)</f>
        <v>75.087238416000986</v>
      </c>
      <c r="H1332" s="239">
        <f>INDEX(Summary!$N$5:$Y$88,MATCH(_xlfn.CONCAT(D1332,0),Summary!$N$5:$N$88,0),MATCH($H$3,Summary!$N$4:$Y$4,0))</f>
        <v>77.304730114714815</v>
      </c>
      <c r="I1332" s="240">
        <f t="shared" si="82"/>
        <v>2.953220474601027E-2</v>
      </c>
      <c r="J1332" s="241">
        <f t="shared" si="83"/>
        <v>2.1223483163958101</v>
      </c>
      <c r="K1332" s="242">
        <f t="shared" si="81"/>
        <v>73.987904398270615</v>
      </c>
      <c r="L1332" s="241"/>
    </row>
    <row r="1333" spans="1:12" x14ac:dyDescent="0.2">
      <c r="A1333" t="s">
        <v>43</v>
      </c>
      <c r="B1333" t="s">
        <v>48</v>
      </c>
      <c r="C1333">
        <v>2009</v>
      </c>
      <c r="D1333" t="str">
        <f t="shared" si="80"/>
        <v>RRFemale</v>
      </c>
      <c r="E1333">
        <v>72.194999973807995</v>
      </c>
      <c r="F1333" s="37">
        <f>VLOOKUP(_xlfn.CONCAT(D1333,0),'Appendix 4. 2020 IBGE LT'!$E$6:$M$1685,9,FALSE)</f>
        <v>75.336839715726612</v>
      </c>
      <c r="G1333" s="37">
        <f>VLOOKUP(_xlfn.CONCAT(D1333,0),'Appendix 3b. nax IBGE 2019'!$E$5:$M$1850,9,FALSE)</f>
        <v>75.087238416000986</v>
      </c>
      <c r="H1333" s="239">
        <f>INDEX(Summary!$N$5:$Y$88,MATCH(_xlfn.CONCAT(D1333,0),Summary!$N$5:$N$88,0),MATCH($H$3,Summary!$N$4:$Y$4,0))</f>
        <v>77.304730114714815</v>
      </c>
      <c r="I1333" s="240">
        <f t="shared" si="82"/>
        <v>2.953220474601027E-2</v>
      </c>
      <c r="J1333" s="241">
        <f t="shared" si="83"/>
        <v>2.132077520864704</v>
      </c>
      <c r="K1333" s="242">
        <f t="shared" si="81"/>
        <v>74.327077494672693</v>
      </c>
      <c r="L1333" s="241"/>
    </row>
    <row r="1334" spans="1:12" x14ac:dyDescent="0.2">
      <c r="A1334" t="s">
        <v>43</v>
      </c>
      <c r="B1334" t="s">
        <v>48</v>
      </c>
      <c r="C1334">
        <v>2010</v>
      </c>
      <c r="D1334" t="str">
        <f t="shared" si="80"/>
        <v>RRFemale</v>
      </c>
      <c r="E1334">
        <v>72.517230212791304</v>
      </c>
      <c r="F1334" s="37">
        <f>VLOOKUP(_xlfn.CONCAT(D1334,0),'Appendix 4. 2020 IBGE LT'!$E$6:$M$1685,9,FALSE)</f>
        <v>75.336839715726612</v>
      </c>
      <c r="G1334" s="37">
        <f>VLOOKUP(_xlfn.CONCAT(D1334,0),'Appendix 3b. nax IBGE 2019'!$E$5:$M$1850,9,FALSE)</f>
        <v>75.087238416000986</v>
      </c>
      <c r="H1334" s="239">
        <f>INDEX(Summary!$N$5:$Y$88,MATCH(_xlfn.CONCAT(D1334,0),Summary!$N$5:$N$88,0),MATCH($H$3,Summary!$N$4:$Y$4,0))</f>
        <v>77.304730114714815</v>
      </c>
      <c r="I1334" s="240">
        <f t="shared" si="82"/>
        <v>2.953220474601027E-2</v>
      </c>
      <c r="J1334" s="241">
        <f t="shared" si="83"/>
        <v>2.1415936902577148</v>
      </c>
      <c r="K1334" s="242">
        <f t="shared" si="81"/>
        <v>74.658823903049026</v>
      </c>
      <c r="L1334" s="241"/>
    </row>
    <row r="1335" spans="1:12" x14ac:dyDescent="0.2">
      <c r="A1335" t="s">
        <v>43</v>
      </c>
      <c r="B1335" t="s">
        <v>48</v>
      </c>
      <c r="C1335">
        <v>2011</v>
      </c>
      <c r="D1335" t="str">
        <f t="shared" si="80"/>
        <v>RRFemale</v>
      </c>
      <c r="E1335">
        <v>72.8318084018712</v>
      </c>
      <c r="F1335" s="37">
        <f>VLOOKUP(_xlfn.CONCAT(D1335,0),'Appendix 4. 2020 IBGE LT'!$E$6:$M$1685,9,FALSE)</f>
        <v>75.336839715726612</v>
      </c>
      <c r="G1335" s="37">
        <f>VLOOKUP(_xlfn.CONCAT(D1335,0),'Appendix 3b. nax IBGE 2019'!$E$5:$M$1850,9,FALSE)</f>
        <v>75.087238416000986</v>
      </c>
      <c r="H1335" s="239">
        <f>INDEX(Summary!$N$5:$Y$88,MATCH(_xlfn.CONCAT(D1335,0),Summary!$N$5:$N$88,0),MATCH($H$3,Summary!$N$4:$Y$4,0))</f>
        <v>77.304730114714815</v>
      </c>
      <c r="I1335" s="240">
        <f t="shared" si="82"/>
        <v>2.953220474601027E-2</v>
      </c>
      <c r="J1335" s="241">
        <f t="shared" si="83"/>
        <v>2.1508838777462511</v>
      </c>
      <c r="K1335" s="242">
        <f t="shared" si="81"/>
        <v>74.982692279617453</v>
      </c>
      <c r="L1335" s="241"/>
    </row>
    <row r="1336" spans="1:12" x14ac:dyDescent="0.2">
      <c r="A1336" t="s">
        <v>43</v>
      </c>
      <c r="B1336" t="s">
        <v>48</v>
      </c>
      <c r="C1336">
        <v>2012</v>
      </c>
      <c r="D1336" t="str">
        <f t="shared" si="80"/>
        <v>RRFemale</v>
      </c>
      <c r="E1336">
        <v>73.139141966503502</v>
      </c>
      <c r="F1336" s="37">
        <f>VLOOKUP(_xlfn.CONCAT(D1336,0),'Appendix 4. 2020 IBGE LT'!$E$6:$M$1685,9,FALSE)</f>
        <v>75.336839715726612</v>
      </c>
      <c r="G1336" s="37">
        <f>VLOOKUP(_xlfn.CONCAT(D1336,0),'Appendix 3b. nax IBGE 2019'!$E$5:$M$1850,9,FALSE)</f>
        <v>75.087238416000986</v>
      </c>
      <c r="H1336" s="239">
        <f>INDEX(Summary!$N$5:$Y$88,MATCH(_xlfn.CONCAT(D1336,0),Summary!$N$5:$N$88,0),MATCH($H$3,Summary!$N$4:$Y$4,0))</f>
        <v>77.304730114714815</v>
      </c>
      <c r="I1336" s="240">
        <f t="shared" si="82"/>
        <v>2.953220474601027E-2</v>
      </c>
      <c r="J1336" s="241">
        <f t="shared" si="83"/>
        <v>2.1599601155022938</v>
      </c>
      <c r="K1336" s="242">
        <f t="shared" si="81"/>
        <v>75.299102082005788</v>
      </c>
      <c r="L1336" s="241"/>
    </row>
    <row r="1337" spans="1:12" x14ac:dyDescent="0.2">
      <c r="A1337" t="s">
        <v>43</v>
      </c>
      <c r="B1337" t="s">
        <v>48</v>
      </c>
      <c r="C1337">
        <v>2013</v>
      </c>
      <c r="D1337" t="str">
        <f t="shared" si="80"/>
        <v>RRFemale</v>
      </c>
      <c r="E1337">
        <v>73.439205020280895</v>
      </c>
      <c r="F1337" s="37">
        <f>VLOOKUP(_xlfn.CONCAT(D1337,0),'Appendix 4. 2020 IBGE LT'!$E$6:$M$1685,9,FALSE)</f>
        <v>75.336839715726612</v>
      </c>
      <c r="G1337" s="37">
        <f>VLOOKUP(_xlfn.CONCAT(D1337,0),'Appendix 3b. nax IBGE 2019'!$E$5:$M$1850,9,FALSE)</f>
        <v>75.087238416000986</v>
      </c>
      <c r="H1337" s="239">
        <f>INDEX(Summary!$N$5:$Y$88,MATCH(_xlfn.CONCAT(D1337,0),Summary!$N$5:$N$88,0),MATCH($H$3,Summary!$N$4:$Y$4,0))</f>
        <v>77.304730114714815</v>
      </c>
      <c r="I1337" s="240">
        <f t="shared" si="82"/>
        <v>2.953220474601027E-2</v>
      </c>
      <c r="J1337" s="241">
        <f t="shared" si="83"/>
        <v>2.1688216390431605</v>
      </c>
      <c r="K1337" s="242">
        <f t="shared" si="81"/>
        <v>75.608026659324054</v>
      </c>
      <c r="L1337" s="241"/>
    </row>
    <row r="1338" spans="1:12" x14ac:dyDescent="0.2">
      <c r="A1338" t="s">
        <v>43</v>
      </c>
      <c r="B1338" t="s">
        <v>48</v>
      </c>
      <c r="C1338">
        <v>2014</v>
      </c>
      <c r="D1338" t="str">
        <f t="shared" si="80"/>
        <v>RRFemale</v>
      </c>
      <c r="E1338">
        <v>73.731986642716194</v>
      </c>
      <c r="F1338" s="37">
        <f>VLOOKUP(_xlfn.CONCAT(D1338,0),'Appendix 4. 2020 IBGE LT'!$E$6:$M$1685,9,FALSE)</f>
        <v>75.336839715726612</v>
      </c>
      <c r="G1338" s="37">
        <f>VLOOKUP(_xlfn.CONCAT(D1338,0),'Appendix 3b. nax IBGE 2019'!$E$5:$M$1850,9,FALSE)</f>
        <v>75.087238416000986</v>
      </c>
      <c r="H1338" s="239">
        <f>INDEX(Summary!$N$5:$Y$88,MATCH(_xlfn.CONCAT(D1338,0),Summary!$N$5:$N$88,0),MATCH($H$3,Summary!$N$4:$Y$4,0))</f>
        <v>77.304730114714815</v>
      </c>
      <c r="I1338" s="240">
        <f t="shared" si="82"/>
        <v>2.953220474601027E-2</v>
      </c>
      <c r="J1338" s="241">
        <f t="shared" si="83"/>
        <v>2.1774681258627893</v>
      </c>
      <c r="K1338" s="242">
        <f t="shared" si="81"/>
        <v>75.909454768578982</v>
      </c>
      <c r="L1338" s="241"/>
    </row>
    <row r="1339" spans="1:12" x14ac:dyDescent="0.2">
      <c r="A1339" t="s">
        <v>43</v>
      </c>
      <c r="B1339" t="s">
        <v>48</v>
      </c>
      <c r="C1339">
        <v>2015</v>
      </c>
      <c r="D1339" t="str">
        <f t="shared" si="80"/>
        <v>RRFemale</v>
      </c>
      <c r="E1339">
        <v>74.017490089945397</v>
      </c>
      <c r="F1339" s="37">
        <f>VLOOKUP(_xlfn.CONCAT(D1339,0),'Appendix 4. 2020 IBGE LT'!$E$6:$M$1685,9,FALSE)</f>
        <v>75.336839715726612</v>
      </c>
      <c r="G1339" s="37">
        <f>VLOOKUP(_xlfn.CONCAT(D1339,0),'Appendix 3b. nax IBGE 2019'!$E$5:$M$1850,9,FALSE)</f>
        <v>75.087238416000986</v>
      </c>
      <c r="H1339" s="239">
        <f>INDEX(Summary!$N$5:$Y$88,MATCH(_xlfn.CONCAT(D1339,0),Summary!$N$5:$N$88,0),MATCH($H$3,Summary!$N$4:$Y$4,0))</f>
        <v>77.304730114714815</v>
      </c>
      <c r="I1339" s="240">
        <f t="shared" si="82"/>
        <v>2.953220474601027E-2</v>
      </c>
      <c r="J1339" s="241">
        <f t="shared" si="83"/>
        <v>2.1858996721220536</v>
      </c>
      <c r="K1339" s="242">
        <f t="shared" si="81"/>
        <v>76.203389762067445</v>
      </c>
      <c r="L1339" s="241"/>
    </row>
    <row r="1340" spans="1:12" x14ac:dyDescent="0.2">
      <c r="A1340" t="s">
        <v>43</v>
      </c>
      <c r="B1340" t="s">
        <v>48</v>
      </c>
      <c r="C1340">
        <v>2016</v>
      </c>
      <c r="D1340" t="str">
        <f t="shared" si="80"/>
        <v>RRFemale</v>
      </c>
      <c r="E1340">
        <v>74.295731993056904</v>
      </c>
      <c r="F1340" s="37">
        <f>VLOOKUP(_xlfn.CONCAT(D1340,0),'Appendix 4. 2020 IBGE LT'!$E$6:$M$1685,9,FALSE)</f>
        <v>75.336839715726612</v>
      </c>
      <c r="G1340" s="37">
        <f>VLOOKUP(_xlfn.CONCAT(D1340,0),'Appendix 3b. nax IBGE 2019'!$E$5:$M$1850,9,FALSE)</f>
        <v>75.087238416000986</v>
      </c>
      <c r="H1340" s="239">
        <f>INDEX(Summary!$N$5:$Y$88,MATCH(_xlfn.CONCAT(D1340,0),Summary!$N$5:$N$88,0),MATCH($H$3,Summary!$N$4:$Y$4,0))</f>
        <v>77.304730114714815</v>
      </c>
      <c r="I1340" s="240">
        <f t="shared" si="82"/>
        <v>2.953220474601027E-2</v>
      </c>
      <c r="J1340" s="241">
        <f t="shared" si="83"/>
        <v>2.1941167689736623</v>
      </c>
      <c r="K1340" s="242">
        <f t="shared" si="81"/>
        <v>76.489848762030562</v>
      </c>
      <c r="L1340" s="241"/>
    </row>
    <row r="1341" spans="1:12" x14ac:dyDescent="0.2">
      <c r="A1341" t="s">
        <v>43</v>
      </c>
      <c r="B1341" t="s">
        <v>48</v>
      </c>
      <c r="C1341">
        <v>2017</v>
      </c>
      <c r="D1341" t="str">
        <f t="shared" si="80"/>
        <v>RRFemale</v>
      </c>
      <c r="E1341">
        <v>74.566741550451596</v>
      </c>
      <c r="F1341" s="37">
        <f>VLOOKUP(_xlfn.CONCAT(D1341,0),'Appendix 4. 2020 IBGE LT'!$E$6:$M$1685,9,FALSE)</f>
        <v>75.336839715726612</v>
      </c>
      <c r="G1341" s="37">
        <f>VLOOKUP(_xlfn.CONCAT(D1341,0),'Appendix 3b. nax IBGE 2019'!$E$5:$M$1850,9,FALSE)</f>
        <v>75.087238416000986</v>
      </c>
      <c r="H1341" s="239">
        <f>INDEX(Summary!$N$5:$Y$88,MATCH(_xlfn.CONCAT(D1341,0),Summary!$N$5:$N$88,0),MATCH($H$3,Summary!$N$4:$Y$4,0))</f>
        <v>77.304730114714815</v>
      </c>
      <c r="I1341" s="240">
        <f t="shared" si="82"/>
        <v>2.953220474601027E-2</v>
      </c>
      <c r="J1341" s="241">
        <f t="shared" si="83"/>
        <v>2.2021202787107677</v>
      </c>
      <c r="K1341" s="242">
        <f t="shared" si="81"/>
        <v>76.768861829162361</v>
      </c>
      <c r="L1341" s="241"/>
    </row>
    <row r="1342" spans="1:12" x14ac:dyDescent="0.2">
      <c r="A1342" t="s">
        <v>43</v>
      </c>
      <c r="B1342" t="s">
        <v>48</v>
      </c>
      <c r="C1342">
        <v>2018</v>
      </c>
      <c r="D1342" t="str">
        <f t="shared" si="80"/>
        <v>RRFemale</v>
      </c>
      <c r="E1342">
        <v>74.830559719986297</v>
      </c>
      <c r="F1342" s="37">
        <f>VLOOKUP(_xlfn.CONCAT(D1342,0),'Appendix 4. 2020 IBGE LT'!$E$6:$M$1685,9,FALSE)</f>
        <v>75.336839715726612</v>
      </c>
      <c r="G1342" s="37">
        <f>VLOOKUP(_xlfn.CONCAT(D1342,0),'Appendix 3b. nax IBGE 2019'!$E$5:$M$1850,9,FALSE)</f>
        <v>75.087238416000986</v>
      </c>
      <c r="H1342" s="239">
        <f>INDEX(Summary!$N$5:$Y$88,MATCH(_xlfn.CONCAT(D1342,0),Summary!$N$5:$N$88,0),MATCH($H$3,Summary!$N$4:$Y$4,0))</f>
        <v>77.304730114714815</v>
      </c>
      <c r="I1342" s="240">
        <f t="shared" si="82"/>
        <v>2.953220474601027E-2</v>
      </c>
      <c r="J1342" s="241">
        <f t="shared" si="83"/>
        <v>2.2099114109091844</v>
      </c>
      <c r="K1342" s="242">
        <f t="shared" si="81"/>
        <v>77.040471130895483</v>
      </c>
      <c r="L1342" s="241"/>
    </row>
    <row r="1343" spans="1:12" x14ac:dyDescent="0.2">
      <c r="A1343" t="s">
        <v>43</v>
      </c>
      <c r="B1343" t="s">
        <v>48</v>
      </c>
      <c r="C1343">
        <v>2019</v>
      </c>
      <c r="D1343" t="str">
        <f t="shared" si="80"/>
        <v>RRFemale</v>
      </c>
      <c r="E1343">
        <v>75.087238416000901</v>
      </c>
      <c r="F1343" s="37">
        <f>VLOOKUP(_xlfn.CONCAT(D1343,0),'Appendix 4. 2020 IBGE LT'!$E$6:$M$1685,9,FALSE)</f>
        <v>75.336839715726612</v>
      </c>
      <c r="G1343" s="37">
        <f>VLOOKUP(_xlfn.CONCAT(D1343,0),'Appendix 3b. nax IBGE 2019'!$E$5:$M$1850,9,FALSE)</f>
        <v>75.087238416000986</v>
      </c>
      <c r="H1343" s="239">
        <f>INDEX(Summary!$N$5:$Y$88,MATCH(_xlfn.CONCAT(D1343,0),Summary!$N$5:$N$88,0),MATCH($H$3,Summary!$N$4:$Y$4,0))</f>
        <v>77.304730114714815</v>
      </c>
      <c r="I1343" s="240">
        <f t="shared" si="82"/>
        <v>2.953220474601027E-2</v>
      </c>
      <c r="J1343" s="241">
        <f t="shared" si="83"/>
        <v>2.2174916987138267</v>
      </c>
      <c r="K1343" s="242">
        <f t="shared" si="81"/>
        <v>77.304730114714729</v>
      </c>
      <c r="L1343" s="241"/>
    </row>
    <row r="1344" spans="1:12" x14ac:dyDescent="0.2">
      <c r="A1344" t="s">
        <v>43</v>
      </c>
      <c r="B1344" t="s">
        <v>47</v>
      </c>
      <c r="C1344">
        <v>2000</v>
      </c>
      <c r="D1344" t="str">
        <f t="shared" si="80"/>
        <v>RRMale</v>
      </c>
      <c r="E1344">
        <v>62.292620847494</v>
      </c>
      <c r="F1344" s="37">
        <f>VLOOKUP(_xlfn.CONCAT(D1344,0),'Appendix 4. 2020 IBGE LT'!$E$6:$M$1685,9,FALSE)</f>
        <v>70.355646419928362</v>
      </c>
      <c r="G1344" s="37">
        <f>VLOOKUP(_xlfn.CONCAT(D1344,0),'Appendix 3b. nax IBGE 2019'!$E$5:$M$1850,9,FALSE)</f>
        <v>70.064218428038359</v>
      </c>
      <c r="H1344" s="239">
        <f>INDEX(Summary!$N$5:$Y$88,MATCH(_xlfn.CONCAT(D1344,0),Summary!$N$5:$N$88,0),MATCH($H$3,Summary!$N$4:$Y$4,0))</f>
        <v>70.6596297586715</v>
      </c>
      <c r="I1344" s="240">
        <f t="shared" si="82"/>
        <v>8.4980799613810949E-3</v>
      </c>
      <c r="J1344" s="241">
        <f t="shared" si="83"/>
        <v>0.52936767296599896</v>
      </c>
      <c r="K1344" s="242">
        <f t="shared" si="81"/>
        <v>62.821988520459996</v>
      </c>
      <c r="L1344" s="241"/>
    </row>
    <row r="1345" spans="1:12" x14ac:dyDescent="0.2">
      <c r="A1345" t="s">
        <v>43</v>
      </c>
      <c r="B1345" t="s">
        <v>47</v>
      </c>
      <c r="C1345">
        <v>2001</v>
      </c>
      <c r="D1345" t="str">
        <f t="shared" si="80"/>
        <v>RRMale</v>
      </c>
      <c r="E1345">
        <v>62.795776652420102</v>
      </c>
      <c r="F1345" s="37">
        <f>VLOOKUP(_xlfn.CONCAT(D1345,0),'Appendix 4. 2020 IBGE LT'!$E$6:$M$1685,9,FALSE)</f>
        <v>70.355646419928362</v>
      </c>
      <c r="G1345" s="37">
        <f>VLOOKUP(_xlfn.CONCAT(D1345,0),'Appendix 3b. nax IBGE 2019'!$E$5:$M$1850,9,FALSE)</f>
        <v>70.064218428038359</v>
      </c>
      <c r="H1345" s="239">
        <f>INDEX(Summary!$N$5:$Y$88,MATCH(_xlfn.CONCAT(D1345,0),Summary!$N$5:$N$88,0),MATCH($H$3,Summary!$N$4:$Y$4,0))</f>
        <v>70.6596297586715</v>
      </c>
      <c r="I1345" s="240">
        <f t="shared" si="82"/>
        <v>8.4980799613810949E-3</v>
      </c>
      <c r="J1345" s="241">
        <f t="shared" si="83"/>
        <v>0.53364353122929409</v>
      </c>
      <c r="K1345" s="242">
        <f t="shared" si="81"/>
        <v>63.329420183649397</v>
      </c>
      <c r="L1345" s="241"/>
    </row>
    <row r="1346" spans="1:12" x14ac:dyDescent="0.2">
      <c r="A1346" t="s">
        <v>43</v>
      </c>
      <c r="B1346" t="s">
        <v>47</v>
      </c>
      <c r="C1346">
        <v>2002</v>
      </c>
      <c r="D1346" t="str">
        <f t="shared" si="80"/>
        <v>RRMale</v>
      </c>
      <c r="E1346">
        <v>63.290533227188398</v>
      </c>
      <c r="F1346" s="37">
        <f>VLOOKUP(_xlfn.CONCAT(D1346,0),'Appendix 4. 2020 IBGE LT'!$E$6:$M$1685,9,FALSE)</f>
        <v>70.355646419928362</v>
      </c>
      <c r="G1346" s="37">
        <f>VLOOKUP(_xlfn.CONCAT(D1346,0),'Appendix 3b. nax IBGE 2019'!$E$5:$M$1850,9,FALSE)</f>
        <v>70.064218428038359</v>
      </c>
      <c r="H1346" s="239">
        <f>INDEX(Summary!$N$5:$Y$88,MATCH(_xlfn.CONCAT(D1346,0),Summary!$N$5:$N$88,0),MATCH($H$3,Summary!$N$4:$Y$4,0))</f>
        <v>70.6596297586715</v>
      </c>
      <c r="I1346" s="240">
        <f t="shared" si="82"/>
        <v>8.4980799613810949E-3</v>
      </c>
      <c r="J1346" s="241">
        <f t="shared" si="83"/>
        <v>0.53784801216309408</v>
      </c>
      <c r="K1346" s="242">
        <f t="shared" si="81"/>
        <v>63.828381239351494</v>
      </c>
      <c r="L1346" s="241"/>
    </row>
    <row r="1347" spans="1:12" x14ac:dyDescent="0.2">
      <c r="A1347" t="s">
        <v>43</v>
      </c>
      <c r="B1347" t="s">
        <v>47</v>
      </c>
      <c r="C1347">
        <v>2003</v>
      </c>
      <c r="D1347" t="str">
        <f t="shared" si="80"/>
        <v>RRMale</v>
      </c>
      <c r="E1347">
        <v>63.776501401378603</v>
      </c>
      <c r="F1347" s="37">
        <f>VLOOKUP(_xlfn.CONCAT(D1347,0),'Appendix 4. 2020 IBGE LT'!$E$6:$M$1685,9,FALSE)</f>
        <v>70.355646419928362</v>
      </c>
      <c r="G1347" s="37">
        <f>VLOOKUP(_xlfn.CONCAT(D1347,0),'Appendix 3b. nax IBGE 2019'!$E$5:$M$1850,9,FALSE)</f>
        <v>70.064218428038359</v>
      </c>
      <c r="H1347" s="239">
        <f>INDEX(Summary!$N$5:$Y$88,MATCH(_xlfn.CONCAT(D1347,0),Summary!$N$5:$N$88,0),MATCH($H$3,Summary!$N$4:$Y$4,0))</f>
        <v>70.6596297586715</v>
      </c>
      <c r="I1347" s="240">
        <f t="shared" si="82"/>
        <v>8.4980799613810949E-3</v>
      </c>
      <c r="J1347" s="241">
        <f t="shared" si="83"/>
        <v>0.54197780856604882</v>
      </c>
      <c r="K1347" s="242">
        <f t="shared" si="81"/>
        <v>64.318479209944655</v>
      </c>
      <c r="L1347" s="241"/>
    </row>
    <row r="1348" spans="1:12" x14ac:dyDescent="0.2">
      <c r="A1348" t="s">
        <v>43</v>
      </c>
      <c r="B1348" t="s">
        <v>47</v>
      </c>
      <c r="C1348">
        <v>2004</v>
      </c>
      <c r="D1348" t="str">
        <f t="shared" ref="D1348:D1411" si="84">_xlfn.CONCAT(A1348,B1348)</f>
        <v>RRMale</v>
      </c>
      <c r="E1348">
        <v>64.253847119306599</v>
      </c>
      <c r="F1348" s="37">
        <f>VLOOKUP(_xlfn.CONCAT(D1348,0),'Appendix 4. 2020 IBGE LT'!$E$6:$M$1685,9,FALSE)</f>
        <v>70.355646419928362</v>
      </c>
      <c r="G1348" s="37">
        <f>VLOOKUP(_xlfn.CONCAT(D1348,0),'Appendix 3b. nax IBGE 2019'!$E$5:$M$1850,9,FALSE)</f>
        <v>70.064218428038359</v>
      </c>
      <c r="H1348" s="239">
        <f>INDEX(Summary!$N$5:$Y$88,MATCH(_xlfn.CONCAT(D1348,0),Summary!$N$5:$N$88,0),MATCH($H$3,Summary!$N$4:$Y$4,0))</f>
        <v>70.6596297586715</v>
      </c>
      <c r="I1348" s="240">
        <f t="shared" si="82"/>
        <v>8.4980799613810949E-3</v>
      </c>
      <c r="J1348" s="241">
        <f t="shared" si="83"/>
        <v>0.54603433064622375</v>
      </c>
      <c r="K1348" s="242">
        <f t="shared" ref="K1348:K1411" si="85">E1348+J1348</f>
        <v>64.799881449952821</v>
      </c>
      <c r="L1348" s="241"/>
    </row>
    <row r="1349" spans="1:12" x14ac:dyDescent="0.2">
      <c r="A1349" t="s">
        <v>43</v>
      </c>
      <c r="B1349" t="s">
        <v>47</v>
      </c>
      <c r="C1349">
        <v>2005</v>
      </c>
      <c r="D1349" t="str">
        <f t="shared" si="84"/>
        <v>RRMale</v>
      </c>
      <c r="E1349">
        <v>64.721374419216502</v>
      </c>
      <c r="F1349" s="37">
        <f>VLOOKUP(_xlfn.CONCAT(D1349,0),'Appendix 4. 2020 IBGE LT'!$E$6:$M$1685,9,FALSE)</f>
        <v>70.355646419928362</v>
      </c>
      <c r="G1349" s="37">
        <f>VLOOKUP(_xlfn.CONCAT(D1349,0),'Appendix 3b. nax IBGE 2019'!$E$5:$M$1850,9,FALSE)</f>
        <v>70.064218428038359</v>
      </c>
      <c r="H1349" s="239">
        <f>INDEX(Summary!$N$5:$Y$88,MATCH(_xlfn.CONCAT(D1349,0),Summary!$N$5:$N$88,0),MATCH($H$3,Summary!$N$4:$Y$4,0))</f>
        <v>70.6596297586715</v>
      </c>
      <c r="I1349" s="240">
        <f t="shared" ref="I1349:I1412" si="86">(H1349-$G1349)/$G1349</f>
        <v>8.4980799613810949E-3</v>
      </c>
      <c r="J1349" s="241">
        <f t="shared" ref="J1349:J1412" si="87">E1349*I1349</f>
        <v>0.55000741502498673</v>
      </c>
      <c r="K1349" s="242">
        <f t="shared" si="85"/>
        <v>65.271381834241495</v>
      </c>
      <c r="L1349" s="241"/>
    </row>
    <row r="1350" spans="1:12" x14ac:dyDescent="0.2">
      <c r="A1350" t="s">
        <v>43</v>
      </c>
      <c r="B1350" t="s">
        <v>47</v>
      </c>
      <c r="C1350">
        <v>2006</v>
      </c>
      <c r="D1350" t="str">
        <f t="shared" si="84"/>
        <v>RRMale</v>
      </c>
      <c r="E1350">
        <v>65.178754352018402</v>
      </c>
      <c r="F1350" s="37">
        <f>VLOOKUP(_xlfn.CONCAT(D1350,0),'Appendix 4. 2020 IBGE LT'!$E$6:$M$1685,9,FALSE)</f>
        <v>70.355646419928362</v>
      </c>
      <c r="G1350" s="37">
        <f>VLOOKUP(_xlfn.CONCAT(D1350,0),'Appendix 3b. nax IBGE 2019'!$E$5:$M$1850,9,FALSE)</f>
        <v>70.064218428038359</v>
      </c>
      <c r="H1350" s="239">
        <f>INDEX(Summary!$N$5:$Y$88,MATCH(_xlfn.CONCAT(D1350,0),Summary!$N$5:$N$88,0),MATCH($H$3,Summary!$N$4:$Y$4,0))</f>
        <v>70.6596297586715</v>
      </c>
      <c r="I1350" s="240">
        <f t="shared" si="86"/>
        <v>8.4980799613810949E-3</v>
      </c>
      <c r="J1350" s="241">
        <f t="shared" si="87"/>
        <v>0.55389426626666838</v>
      </c>
      <c r="K1350" s="242">
        <f t="shared" si="85"/>
        <v>65.732648618285069</v>
      </c>
      <c r="L1350" s="241"/>
    </row>
    <row r="1351" spans="1:12" x14ac:dyDescent="0.2">
      <c r="A1351" t="s">
        <v>43</v>
      </c>
      <c r="B1351" t="s">
        <v>47</v>
      </c>
      <c r="C1351">
        <v>2007</v>
      </c>
      <c r="D1351" t="str">
        <f t="shared" si="84"/>
        <v>RRMale</v>
      </c>
      <c r="E1351">
        <v>65.625501312255906</v>
      </c>
      <c r="F1351" s="37">
        <f>VLOOKUP(_xlfn.CONCAT(D1351,0),'Appendix 4. 2020 IBGE LT'!$E$6:$M$1685,9,FALSE)</f>
        <v>70.355646419928362</v>
      </c>
      <c r="G1351" s="37">
        <f>VLOOKUP(_xlfn.CONCAT(D1351,0),'Appendix 3b. nax IBGE 2019'!$E$5:$M$1850,9,FALSE)</f>
        <v>70.064218428038359</v>
      </c>
      <c r="H1351" s="239">
        <f>INDEX(Summary!$N$5:$Y$88,MATCH(_xlfn.CONCAT(D1351,0),Summary!$N$5:$N$88,0),MATCH($H$3,Summary!$N$4:$Y$4,0))</f>
        <v>70.6596297586715</v>
      </c>
      <c r="I1351" s="240">
        <f t="shared" si="86"/>
        <v>8.4980799613810949E-3</v>
      </c>
      <c r="J1351" s="241">
        <f t="shared" si="87"/>
        <v>0.55769075765727072</v>
      </c>
      <c r="K1351" s="242">
        <f t="shared" si="85"/>
        <v>66.183192069913176</v>
      </c>
      <c r="L1351" s="241"/>
    </row>
    <row r="1352" spans="1:12" x14ac:dyDescent="0.2">
      <c r="A1352" t="s">
        <v>43</v>
      </c>
      <c r="B1352" t="s">
        <v>47</v>
      </c>
      <c r="C1352">
        <v>2008</v>
      </c>
      <c r="D1352" t="str">
        <f t="shared" si="84"/>
        <v>RRMale</v>
      </c>
      <c r="E1352">
        <v>66.061197604638593</v>
      </c>
      <c r="F1352" s="37">
        <f>VLOOKUP(_xlfn.CONCAT(D1352,0),'Appendix 4. 2020 IBGE LT'!$E$6:$M$1685,9,FALSE)</f>
        <v>70.355646419928362</v>
      </c>
      <c r="G1352" s="37">
        <f>VLOOKUP(_xlfn.CONCAT(D1352,0),'Appendix 3b. nax IBGE 2019'!$E$5:$M$1850,9,FALSE)</f>
        <v>70.064218428038359</v>
      </c>
      <c r="H1352" s="239">
        <f>INDEX(Summary!$N$5:$Y$88,MATCH(_xlfn.CONCAT(D1352,0),Summary!$N$5:$N$88,0),MATCH($H$3,Summary!$N$4:$Y$4,0))</f>
        <v>70.6596297586715</v>
      </c>
      <c r="I1352" s="240">
        <f t="shared" si="86"/>
        <v>8.4980799613810949E-3</v>
      </c>
      <c r="J1352" s="241">
        <f t="shared" si="87"/>
        <v>0.56139333958881599</v>
      </c>
      <c r="K1352" s="242">
        <f t="shared" si="85"/>
        <v>66.622590944227412</v>
      </c>
      <c r="L1352" s="241"/>
    </row>
    <row r="1353" spans="1:12" x14ac:dyDescent="0.2">
      <c r="A1353" t="s">
        <v>43</v>
      </c>
      <c r="B1353" t="s">
        <v>47</v>
      </c>
      <c r="C1353">
        <v>2009</v>
      </c>
      <c r="D1353" t="str">
        <f t="shared" si="84"/>
        <v>RRMale</v>
      </c>
      <c r="E1353">
        <v>66.484663712493301</v>
      </c>
      <c r="F1353" s="37">
        <f>VLOOKUP(_xlfn.CONCAT(D1353,0),'Appendix 4. 2020 IBGE LT'!$E$6:$M$1685,9,FALSE)</f>
        <v>70.355646419928362</v>
      </c>
      <c r="G1353" s="37">
        <f>VLOOKUP(_xlfn.CONCAT(D1353,0),'Appendix 3b. nax IBGE 2019'!$E$5:$M$1850,9,FALSE)</f>
        <v>70.064218428038359</v>
      </c>
      <c r="H1353" s="239">
        <f>INDEX(Summary!$N$5:$Y$88,MATCH(_xlfn.CONCAT(D1353,0),Summary!$N$5:$N$88,0),MATCH($H$3,Summary!$N$4:$Y$4,0))</f>
        <v>70.6596297586715</v>
      </c>
      <c r="I1353" s="240">
        <f t="shared" si="86"/>
        <v>8.4980799613810949E-3</v>
      </c>
      <c r="J1353" s="241">
        <f t="shared" si="87"/>
        <v>0.56499198843430021</v>
      </c>
      <c r="K1353" s="242">
        <f t="shared" si="85"/>
        <v>67.049655700927602</v>
      </c>
      <c r="L1353" s="241"/>
    </row>
    <row r="1354" spans="1:12" x14ac:dyDescent="0.2">
      <c r="A1354" t="s">
        <v>43</v>
      </c>
      <c r="B1354" t="s">
        <v>47</v>
      </c>
      <c r="C1354">
        <v>2010</v>
      </c>
      <c r="D1354" t="str">
        <f t="shared" si="84"/>
        <v>RRMale</v>
      </c>
      <c r="E1354">
        <v>66.898103876218798</v>
      </c>
      <c r="F1354" s="37">
        <f>VLOOKUP(_xlfn.CONCAT(D1354,0),'Appendix 4. 2020 IBGE LT'!$E$6:$M$1685,9,FALSE)</f>
        <v>70.355646419928362</v>
      </c>
      <c r="G1354" s="37">
        <f>VLOOKUP(_xlfn.CONCAT(D1354,0),'Appendix 3b. nax IBGE 2019'!$E$5:$M$1850,9,FALSE)</f>
        <v>70.064218428038359</v>
      </c>
      <c r="H1354" s="239">
        <f>INDEX(Summary!$N$5:$Y$88,MATCH(_xlfn.CONCAT(D1354,0),Summary!$N$5:$N$88,0),MATCH($H$3,Summary!$N$4:$Y$4,0))</f>
        <v>70.6596297586715</v>
      </c>
      <c r="I1354" s="240">
        <f t="shared" si="86"/>
        <v>8.4980799613810949E-3</v>
      </c>
      <c r="J1354" s="241">
        <f t="shared" si="87"/>
        <v>0.5685054360048859</v>
      </c>
      <c r="K1354" s="242">
        <f t="shared" si="85"/>
        <v>67.466609312223682</v>
      </c>
      <c r="L1354" s="241"/>
    </row>
    <row r="1355" spans="1:12" x14ac:dyDescent="0.2">
      <c r="A1355" t="s">
        <v>43</v>
      </c>
      <c r="B1355" t="s">
        <v>47</v>
      </c>
      <c r="C1355">
        <v>2011</v>
      </c>
      <c r="D1355" t="str">
        <f t="shared" si="84"/>
        <v>RRMale</v>
      </c>
      <c r="E1355">
        <v>67.298507002936404</v>
      </c>
      <c r="F1355" s="37">
        <f>VLOOKUP(_xlfn.CONCAT(D1355,0),'Appendix 4. 2020 IBGE LT'!$E$6:$M$1685,9,FALSE)</f>
        <v>70.355646419928362</v>
      </c>
      <c r="G1355" s="37">
        <f>VLOOKUP(_xlfn.CONCAT(D1355,0),'Appendix 3b. nax IBGE 2019'!$E$5:$M$1850,9,FALSE)</f>
        <v>70.064218428038359</v>
      </c>
      <c r="H1355" s="239">
        <f>INDEX(Summary!$N$5:$Y$88,MATCH(_xlfn.CONCAT(D1355,0),Summary!$N$5:$N$88,0),MATCH($H$3,Summary!$N$4:$Y$4,0))</f>
        <v>70.6596297586715</v>
      </c>
      <c r="I1355" s="240">
        <f t="shared" si="86"/>
        <v>8.4980799613810949E-3</v>
      </c>
      <c r="J1355" s="241">
        <f t="shared" si="87"/>
        <v>0.57190809379251917</v>
      </c>
      <c r="K1355" s="242">
        <f t="shared" si="85"/>
        <v>67.870415096728919</v>
      </c>
      <c r="L1355" s="241"/>
    </row>
    <row r="1356" spans="1:12" x14ac:dyDescent="0.2">
      <c r="A1356" t="s">
        <v>43</v>
      </c>
      <c r="B1356" t="s">
        <v>47</v>
      </c>
      <c r="C1356">
        <v>2012</v>
      </c>
      <c r="D1356" t="str">
        <f t="shared" si="84"/>
        <v>RRMale</v>
      </c>
      <c r="E1356">
        <v>67.6869054073955</v>
      </c>
      <c r="F1356" s="37">
        <f>VLOOKUP(_xlfn.CONCAT(D1356,0),'Appendix 4. 2020 IBGE LT'!$E$6:$M$1685,9,FALSE)</f>
        <v>70.355646419928362</v>
      </c>
      <c r="G1356" s="37">
        <f>VLOOKUP(_xlfn.CONCAT(D1356,0),'Appendix 3b. nax IBGE 2019'!$E$5:$M$1850,9,FALSE)</f>
        <v>70.064218428038359</v>
      </c>
      <c r="H1356" s="239">
        <f>INDEX(Summary!$N$5:$Y$88,MATCH(_xlfn.CONCAT(D1356,0),Summary!$N$5:$N$88,0),MATCH($H$3,Summary!$N$4:$Y$4,0))</f>
        <v>70.6596297586715</v>
      </c>
      <c r="I1356" s="240">
        <f t="shared" si="86"/>
        <v>8.4980799613810949E-3</v>
      </c>
      <c r="J1356" s="241">
        <f t="shared" si="87"/>
        <v>0.57520873449048537</v>
      </c>
      <c r="K1356" s="242">
        <f t="shared" si="85"/>
        <v>68.262114141885988</v>
      </c>
      <c r="L1356" s="241"/>
    </row>
    <row r="1357" spans="1:12" x14ac:dyDescent="0.2">
      <c r="A1357" t="s">
        <v>43</v>
      </c>
      <c r="B1357" t="s">
        <v>47</v>
      </c>
      <c r="C1357">
        <v>2013</v>
      </c>
      <c r="D1357" t="str">
        <f t="shared" si="84"/>
        <v>RRMale</v>
      </c>
      <c r="E1357">
        <v>68.063158942725494</v>
      </c>
      <c r="F1357" s="37">
        <f>VLOOKUP(_xlfn.CONCAT(D1357,0),'Appendix 4. 2020 IBGE LT'!$E$6:$M$1685,9,FALSE)</f>
        <v>70.355646419928362</v>
      </c>
      <c r="G1357" s="37">
        <f>VLOOKUP(_xlfn.CONCAT(D1357,0),'Appendix 3b. nax IBGE 2019'!$E$5:$M$1850,9,FALSE)</f>
        <v>70.064218428038359</v>
      </c>
      <c r="H1357" s="239">
        <f>INDEX(Summary!$N$5:$Y$88,MATCH(_xlfn.CONCAT(D1357,0),Summary!$N$5:$N$88,0),MATCH($H$3,Summary!$N$4:$Y$4,0))</f>
        <v>70.6596297586715</v>
      </c>
      <c r="I1357" s="240">
        <f t="shared" si="86"/>
        <v>8.4980799613810949E-3</v>
      </c>
      <c r="J1357" s="241">
        <f t="shared" si="87"/>
        <v>0.57840616711947201</v>
      </c>
      <c r="K1357" s="242">
        <f t="shared" si="85"/>
        <v>68.641565109844962</v>
      </c>
      <c r="L1357" s="241"/>
    </row>
    <row r="1358" spans="1:12" x14ac:dyDescent="0.2">
      <c r="A1358" t="s">
        <v>43</v>
      </c>
      <c r="B1358" t="s">
        <v>47</v>
      </c>
      <c r="C1358">
        <v>2014</v>
      </c>
      <c r="D1358" t="str">
        <f t="shared" si="84"/>
        <v>RRMale</v>
      </c>
      <c r="E1358">
        <v>68.427182914719197</v>
      </c>
      <c r="F1358" s="37">
        <f>VLOOKUP(_xlfn.CONCAT(D1358,0),'Appendix 4. 2020 IBGE LT'!$E$6:$M$1685,9,FALSE)</f>
        <v>70.355646419928362</v>
      </c>
      <c r="G1358" s="37">
        <f>VLOOKUP(_xlfn.CONCAT(D1358,0),'Appendix 3b. nax IBGE 2019'!$E$5:$M$1850,9,FALSE)</f>
        <v>70.064218428038359</v>
      </c>
      <c r="H1358" s="239">
        <f>INDEX(Summary!$N$5:$Y$88,MATCH(_xlfn.CONCAT(D1358,0),Summary!$N$5:$N$88,0),MATCH($H$3,Summary!$N$4:$Y$4,0))</f>
        <v>70.6596297586715</v>
      </c>
      <c r="I1358" s="240">
        <f t="shared" si="86"/>
        <v>8.4980799613810949E-3</v>
      </c>
      <c r="J1358" s="241">
        <f t="shared" si="87"/>
        <v>0.58149967194133401</v>
      </c>
      <c r="K1358" s="242">
        <f t="shared" si="85"/>
        <v>69.008682586660527</v>
      </c>
      <c r="L1358" s="241"/>
    </row>
    <row r="1359" spans="1:12" x14ac:dyDescent="0.2">
      <c r="A1359" t="s">
        <v>43</v>
      </c>
      <c r="B1359" t="s">
        <v>47</v>
      </c>
      <c r="C1359">
        <v>2015</v>
      </c>
      <c r="D1359" t="str">
        <f t="shared" si="84"/>
        <v>RRMale</v>
      </c>
      <c r="E1359">
        <v>68.778943384780305</v>
      </c>
      <c r="F1359" s="37">
        <f>VLOOKUP(_xlfn.CONCAT(D1359,0),'Appendix 4. 2020 IBGE LT'!$E$6:$M$1685,9,FALSE)</f>
        <v>70.355646419928362</v>
      </c>
      <c r="G1359" s="37">
        <f>VLOOKUP(_xlfn.CONCAT(D1359,0),'Appendix 3b. nax IBGE 2019'!$E$5:$M$1850,9,FALSE)</f>
        <v>70.064218428038359</v>
      </c>
      <c r="H1359" s="239">
        <f>INDEX(Summary!$N$5:$Y$88,MATCH(_xlfn.CONCAT(D1359,0),Summary!$N$5:$N$88,0),MATCH($H$3,Summary!$N$4:$Y$4,0))</f>
        <v>70.6596297586715</v>
      </c>
      <c r="I1359" s="240">
        <f t="shared" si="86"/>
        <v>8.4980799613810949E-3</v>
      </c>
      <c r="J1359" s="241">
        <f t="shared" si="87"/>
        <v>0.58448896054316635</v>
      </c>
      <c r="K1359" s="242">
        <f t="shared" si="85"/>
        <v>69.363432345323474</v>
      </c>
      <c r="L1359" s="241"/>
    </row>
    <row r="1360" spans="1:12" x14ac:dyDescent="0.2">
      <c r="A1360" t="s">
        <v>43</v>
      </c>
      <c r="B1360" t="s">
        <v>47</v>
      </c>
      <c r="C1360">
        <v>2016</v>
      </c>
      <c r="D1360" t="str">
        <f t="shared" si="84"/>
        <v>RRMale</v>
      </c>
      <c r="E1360">
        <v>69.118452941750107</v>
      </c>
      <c r="F1360" s="37">
        <f>VLOOKUP(_xlfn.CONCAT(D1360,0),'Appendix 4. 2020 IBGE LT'!$E$6:$M$1685,9,FALSE)</f>
        <v>70.355646419928362</v>
      </c>
      <c r="G1360" s="37">
        <f>VLOOKUP(_xlfn.CONCAT(D1360,0),'Appendix 3b. nax IBGE 2019'!$E$5:$M$1850,9,FALSE)</f>
        <v>70.064218428038359</v>
      </c>
      <c r="H1360" s="239">
        <f>INDEX(Summary!$N$5:$Y$88,MATCH(_xlfn.CONCAT(D1360,0),Summary!$N$5:$N$88,0),MATCH($H$3,Summary!$N$4:$Y$4,0))</f>
        <v>70.6596297586715</v>
      </c>
      <c r="I1360" s="240">
        <f t="shared" si="86"/>
        <v>8.4980799613810949E-3</v>
      </c>
      <c r="J1360" s="241">
        <f t="shared" si="87"/>
        <v>0.58737413990594878</v>
      </c>
      <c r="K1360" s="242">
        <f t="shared" si="85"/>
        <v>69.705827081656054</v>
      </c>
      <c r="L1360" s="241"/>
    </row>
    <row r="1361" spans="1:12" x14ac:dyDescent="0.2">
      <c r="A1361" t="s">
        <v>43</v>
      </c>
      <c r="B1361" t="s">
        <v>47</v>
      </c>
      <c r="C1361">
        <v>2017</v>
      </c>
      <c r="D1361" t="str">
        <f t="shared" si="84"/>
        <v>RRMale</v>
      </c>
      <c r="E1361">
        <v>69.445766761082893</v>
      </c>
      <c r="F1361" s="37">
        <f>VLOOKUP(_xlfn.CONCAT(D1361,0),'Appendix 4. 2020 IBGE LT'!$E$6:$M$1685,9,FALSE)</f>
        <v>70.355646419928362</v>
      </c>
      <c r="G1361" s="37">
        <f>VLOOKUP(_xlfn.CONCAT(D1361,0),'Appendix 3b. nax IBGE 2019'!$E$5:$M$1850,9,FALSE)</f>
        <v>70.064218428038359</v>
      </c>
      <c r="H1361" s="239">
        <f>INDEX(Summary!$N$5:$Y$88,MATCH(_xlfn.CONCAT(D1361,0),Summary!$N$5:$N$88,0),MATCH($H$3,Summary!$N$4:$Y$4,0))</f>
        <v>70.6596297586715</v>
      </c>
      <c r="I1361" s="240">
        <f t="shared" si="86"/>
        <v>8.4980799613810949E-3</v>
      </c>
      <c r="J1361" s="241">
        <f t="shared" si="87"/>
        <v>0.59015567891510379</v>
      </c>
      <c r="K1361" s="242">
        <f t="shared" si="85"/>
        <v>70.035922439998004</v>
      </c>
      <c r="L1361" s="241"/>
    </row>
    <row r="1362" spans="1:12" x14ac:dyDescent="0.2">
      <c r="A1362" t="s">
        <v>43</v>
      </c>
      <c r="B1362" t="s">
        <v>47</v>
      </c>
      <c r="C1362">
        <v>2018</v>
      </c>
      <c r="D1362" t="str">
        <f t="shared" si="84"/>
        <v>RRMale</v>
      </c>
      <c r="E1362">
        <v>69.760978850097999</v>
      </c>
      <c r="F1362" s="37">
        <f>VLOOKUP(_xlfn.CONCAT(D1362,0),'Appendix 4. 2020 IBGE LT'!$E$6:$M$1685,9,FALSE)</f>
        <v>70.355646419928362</v>
      </c>
      <c r="G1362" s="37">
        <f>VLOOKUP(_xlfn.CONCAT(D1362,0),'Appendix 3b. nax IBGE 2019'!$E$5:$M$1850,9,FALSE)</f>
        <v>70.064218428038359</v>
      </c>
      <c r="H1362" s="239">
        <f>INDEX(Summary!$N$5:$Y$88,MATCH(_xlfn.CONCAT(D1362,0),Summary!$N$5:$N$88,0),MATCH($H$3,Summary!$N$4:$Y$4,0))</f>
        <v>70.6596297586715</v>
      </c>
      <c r="I1362" s="240">
        <f t="shared" si="86"/>
        <v>8.4980799613810949E-3</v>
      </c>
      <c r="J1362" s="241">
        <f t="shared" si="87"/>
        <v>0.59283437645234816</v>
      </c>
      <c r="K1362" s="242">
        <f t="shared" si="85"/>
        <v>70.353813226550344</v>
      </c>
      <c r="L1362" s="241"/>
    </row>
    <row r="1363" spans="1:12" x14ac:dyDescent="0.2">
      <c r="A1363" t="s">
        <v>43</v>
      </c>
      <c r="B1363" t="s">
        <v>47</v>
      </c>
      <c r="C1363">
        <v>2019</v>
      </c>
      <c r="D1363" t="str">
        <f t="shared" si="84"/>
        <v>RRMale</v>
      </c>
      <c r="E1363">
        <v>70.064218428038302</v>
      </c>
      <c r="F1363" s="37">
        <f>VLOOKUP(_xlfn.CONCAT(D1363,0),'Appendix 4. 2020 IBGE LT'!$E$6:$M$1685,9,FALSE)</f>
        <v>70.355646419928362</v>
      </c>
      <c r="G1363" s="37">
        <f>VLOOKUP(_xlfn.CONCAT(D1363,0),'Appendix 3b. nax IBGE 2019'!$E$5:$M$1850,9,FALSE)</f>
        <v>70.064218428038359</v>
      </c>
      <c r="H1363" s="239">
        <f>INDEX(Summary!$N$5:$Y$88,MATCH(_xlfn.CONCAT(D1363,0),Summary!$N$5:$N$88,0),MATCH($H$3,Summary!$N$4:$Y$4,0))</f>
        <v>70.6596297586715</v>
      </c>
      <c r="I1363" s="240">
        <f t="shared" si="86"/>
        <v>8.4980799613810949E-3</v>
      </c>
      <c r="J1363" s="241">
        <f t="shared" si="87"/>
        <v>0.59541133063314033</v>
      </c>
      <c r="K1363" s="242">
        <f t="shared" si="85"/>
        <v>70.659629758671443</v>
      </c>
      <c r="L1363" s="241"/>
    </row>
    <row r="1364" spans="1:12" x14ac:dyDescent="0.2">
      <c r="A1364" t="s">
        <v>43</v>
      </c>
      <c r="B1364" t="s">
        <v>3</v>
      </c>
      <c r="C1364">
        <v>2000</v>
      </c>
      <c r="D1364" t="str">
        <f t="shared" si="84"/>
        <v>RRTotal</v>
      </c>
      <c r="E1364">
        <v>65.2642544364776</v>
      </c>
      <c r="F1364" s="37">
        <f>VLOOKUP(_xlfn.CONCAT(D1364,0),'Appendix 4. 2020 IBGE LT'!$E$6:$M$1685,9,FALSE)</f>
        <v>72.688932109165648</v>
      </c>
      <c r="G1364" s="37">
        <f>VLOOKUP(_xlfn.CONCAT(D1364,0),'Appendix 3b. nax IBGE 2019'!$E$5:$M$1850,9,FALSE)</f>
        <v>72.4144762475824</v>
      </c>
      <c r="H1364" s="239">
        <f>INDEX(Summary!$N$5:$Y$88,MATCH(_xlfn.CONCAT(D1364,0),Summary!$N$5:$N$88,0),MATCH($H$3,Summary!$N$4:$Y$4,0))</f>
        <v>73.657538896877014</v>
      </c>
      <c r="I1364" s="240">
        <f t="shared" si="86"/>
        <v>1.7165941310472641E-2</v>
      </c>
      <c r="J1364" s="241">
        <f t="shared" si="87"/>
        <v>1.1203223613283282</v>
      </c>
      <c r="K1364" s="242">
        <f t="shared" si="85"/>
        <v>66.384576797805934</v>
      </c>
      <c r="L1364" s="241"/>
    </row>
    <row r="1365" spans="1:12" x14ac:dyDescent="0.2">
      <c r="A1365" t="s">
        <v>43</v>
      </c>
      <c r="B1365" t="s">
        <v>3</v>
      </c>
      <c r="C1365">
        <v>2001</v>
      </c>
      <c r="D1365" t="str">
        <f t="shared" si="84"/>
        <v>RRTotal</v>
      </c>
      <c r="E1365">
        <v>65.7278340844409</v>
      </c>
      <c r="F1365" s="37">
        <f>VLOOKUP(_xlfn.CONCAT(D1365,0),'Appendix 4. 2020 IBGE LT'!$E$6:$M$1685,9,FALSE)</f>
        <v>72.688932109165648</v>
      </c>
      <c r="G1365" s="37">
        <f>VLOOKUP(_xlfn.CONCAT(D1365,0),'Appendix 3b. nax IBGE 2019'!$E$5:$M$1850,9,FALSE)</f>
        <v>72.4144762475824</v>
      </c>
      <c r="H1365" s="239">
        <f>INDEX(Summary!$N$5:$Y$88,MATCH(_xlfn.CONCAT(D1365,0),Summary!$N$5:$N$88,0),MATCH($H$3,Summary!$N$4:$Y$4,0))</f>
        <v>73.657538896877014</v>
      </c>
      <c r="I1365" s="240">
        <f t="shared" si="86"/>
        <v>1.7165941310472641E-2</v>
      </c>
      <c r="J1365" s="241">
        <f t="shared" si="87"/>
        <v>1.1282801423579958</v>
      </c>
      <c r="K1365" s="242">
        <f t="shared" si="85"/>
        <v>66.856114226798894</v>
      </c>
      <c r="L1365" s="241"/>
    </row>
    <row r="1366" spans="1:12" x14ac:dyDescent="0.2">
      <c r="A1366" t="s">
        <v>43</v>
      </c>
      <c r="B1366" t="s">
        <v>3</v>
      </c>
      <c r="C1366">
        <v>2002</v>
      </c>
      <c r="D1366" t="str">
        <f t="shared" si="84"/>
        <v>RRTotal</v>
      </c>
      <c r="E1366">
        <v>66.181679421866306</v>
      </c>
      <c r="F1366" s="37">
        <f>VLOOKUP(_xlfn.CONCAT(D1366,0),'Appendix 4. 2020 IBGE LT'!$E$6:$M$1685,9,FALSE)</f>
        <v>72.688932109165648</v>
      </c>
      <c r="G1366" s="37">
        <f>VLOOKUP(_xlfn.CONCAT(D1366,0),'Appendix 3b. nax IBGE 2019'!$E$5:$M$1850,9,FALSE)</f>
        <v>72.4144762475824</v>
      </c>
      <c r="H1366" s="239">
        <f>INDEX(Summary!$N$5:$Y$88,MATCH(_xlfn.CONCAT(D1366,0),Summary!$N$5:$N$88,0),MATCH($H$3,Summary!$N$4:$Y$4,0))</f>
        <v>73.657538896877014</v>
      </c>
      <c r="I1366" s="240">
        <f t="shared" si="86"/>
        <v>1.7165941310472641E-2</v>
      </c>
      <c r="J1366" s="241">
        <f t="shared" si="87"/>
        <v>1.1360708247842719</v>
      </c>
      <c r="K1366" s="242">
        <f t="shared" si="85"/>
        <v>67.317750246650576</v>
      </c>
      <c r="L1366" s="241"/>
    </row>
    <row r="1367" spans="1:12" x14ac:dyDescent="0.2">
      <c r="A1367" t="s">
        <v>43</v>
      </c>
      <c r="B1367" t="s">
        <v>3</v>
      </c>
      <c r="C1367">
        <v>2003</v>
      </c>
      <c r="D1367" t="str">
        <f t="shared" si="84"/>
        <v>RRTotal</v>
      </c>
      <c r="E1367">
        <v>66.626947424924296</v>
      </c>
      <c r="F1367" s="37">
        <f>VLOOKUP(_xlfn.CONCAT(D1367,0),'Appendix 4. 2020 IBGE LT'!$E$6:$M$1685,9,FALSE)</f>
        <v>72.688932109165648</v>
      </c>
      <c r="G1367" s="37">
        <f>VLOOKUP(_xlfn.CONCAT(D1367,0),'Appendix 3b. nax IBGE 2019'!$E$5:$M$1850,9,FALSE)</f>
        <v>72.4144762475824</v>
      </c>
      <c r="H1367" s="239">
        <f>INDEX(Summary!$N$5:$Y$88,MATCH(_xlfn.CONCAT(D1367,0),Summary!$N$5:$N$88,0),MATCH($H$3,Summary!$N$4:$Y$4,0))</f>
        <v>73.657538896877014</v>
      </c>
      <c r="I1367" s="240">
        <f t="shared" si="86"/>
        <v>1.7165941310472641E-2</v>
      </c>
      <c r="J1367" s="241">
        <f t="shared" si="87"/>
        <v>1.1437142691921967</v>
      </c>
      <c r="K1367" s="242">
        <f t="shared" si="85"/>
        <v>67.770661694116498</v>
      </c>
      <c r="L1367" s="241"/>
    </row>
    <row r="1368" spans="1:12" x14ac:dyDescent="0.2">
      <c r="A1368" t="s">
        <v>43</v>
      </c>
      <c r="B1368" t="s">
        <v>3</v>
      </c>
      <c r="C1368">
        <v>2004</v>
      </c>
      <c r="D1368" t="str">
        <f t="shared" si="84"/>
        <v>RRTotal</v>
      </c>
      <c r="E1368">
        <v>67.061893201035005</v>
      </c>
      <c r="F1368" s="37">
        <f>VLOOKUP(_xlfn.CONCAT(D1368,0),'Appendix 4. 2020 IBGE LT'!$E$6:$M$1685,9,FALSE)</f>
        <v>72.688932109165648</v>
      </c>
      <c r="G1368" s="37">
        <f>VLOOKUP(_xlfn.CONCAT(D1368,0),'Appendix 3b. nax IBGE 2019'!$E$5:$M$1850,9,FALSE)</f>
        <v>72.4144762475824</v>
      </c>
      <c r="H1368" s="239">
        <f>INDEX(Summary!$N$5:$Y$88,MATCH(_xlfn.CONCAT(D1368,0),Summary!$N$5:$N$88,0),MATCH($H$3,Summary!$N$4:$Y$4,0))</f>
        <v>73.657538896877014</v>
      </c>
      <c r="I1368" s="240">
        <f t="shared" si="86"/>
        <v>1.7165941310472641E-2</v>
      </c>
      <c r="J1368" s="241">
        <f t="shared" si="87"/>
        <v>1.1511805228581511</v>
      </c>
      <c r="K1368" s="242">
        <f t="shared" si="85"/>
        <v>68.21307372389316</v>
      </c>
      <c r="L1368" s="241"/>
    </row>
    <row r="1369" spans="1:12" x14ac:dyDescent="0.2">
      <c r="A1369" t="s">
        <v>43</v>
      </c>
      <c r="B1369" t="s">
        <v>3</v>
      </c>
      <c r="C1369">
        <v>2005</v>
      </c>
      <c r="D1369" t="str">
        <f t="shared" si="84"/>
        <v>RRTotal</v>
      </c>
      <c r="E1369">
        <v>67.488668531422903</v>
      </c>
      <c r="F1369" s="37">
        <f>VLOOKUP(_xlfn.CONCAT(D1369,0),'Appendix 4. 2020 IBGE LT'!$E$6:$M$1685,9,FALSE)</f>
        <v>72.688932109165648</v>
      </c>
      <c r="G1369" s="37">
        <f>VLOOKUP(_xlfn.CONCAT(D1369,0),'Appendix 3b. nax IBGE 2019'!$E$5:$M$1850,9,FALSE)</f>
        <v>72.4144762475824</v>
      </c>
      <c r="H1369" s="239">
        <f>INDEX(Summary!$N$5:$Y$88,MATCH(_xlfn.CONCAT(D1369,0),Summary!$N$5:$N$88,0),MATCH($H$3,Summary!$N$4:$Y$4,0))</f>
        <v>73.657538896877014</v>
      </c>
      <c r="I1369" s="240">
        <f t="shared" si="86"/>
        <v>1.7165941310472641E-2</v>
      </c>
      <c r="J1369" s="241">
        <f t="shared" si="87"/>
        <v>1.1585065231323473</v>
      </c>
      <c r="K1369" s="242">
        <f t="shared" si="85"/>
        <v>68.647175054555248</v>
      </c>
      <c r="L1369" s="241"/>
    </row>
    <row r="1370" spans="1:12" x14ac:dyDescent="0.2">
      <c r="A1370" t="s">
        <v>43</v>
      </c>
      <c r="B1370" t="s">
        <v>3</v>
      </c>
      <c r="C1370">
        <v>2006</v>
      </c>
      <c r="D1370" t="str">
        <f t="shared" si="84"/>
        <v>RRTotal</v>
      </c>
      <c r="E1370">
        <v>67.905144830715997</v>
      </c>
      <c r="F1370" s="37">
        <f>VLOOKUP(_xlfn.CONCAT(D1370,0),'Appendix 4. 2020 IBGE LT'!$E$6:$M$1685,9,FALSE)</f>
        <v>72.688932109165648</v>
      </c>
      <c r="G1370" s="37">
        <f>VLOOKUP(_xlfn.CONCAT(D1370,0),'Appendix 3b. nax IBGE 2019'!$E$5:$M$1850,9,FALSE)</f>
        <v>72.4144762475824</v>
      </c>
      <c r="H1370" s="239">
        <f>INDEX(Summary!$N$5:$Y$88,MATCH(_xlfn.CONCAT(D1370,0),Summary!$N$5:$N$88,0),MATCH($H$3,Summary!$N$4:$Y$4,0))</f>
        <v>73.657538896877014</v>
      </c>
      <c r="I1370" s="240">
        <f t="shared" si="86"/>
        <v>1.7165941310472641E-2</v>
      </c>
      <c r="J1370" s="241">
        <f t="shared" si="87"/>
        <v>1.1656557308432154</v>
      </c>
      <c r="K1370" s="242">
        <f t="shared" si="85"/>
        <v>69.07080056155921</v>
      </c>
      <c r="L1370" s="241"/>
    </row>
    <row r="1371" spans="1:12" x14ac:dyDescent="0.2">
      <c r="A1371" t="s">
        <v>43</v>
      </c>
      <c r="B1371" t="s">
        <v>3</v>
      </c>
      <c r="C1371">
        <v>2007</v>
      </c>
      <c r="D1371" t="str">
        <f t="shared" si="84"/>
        <v>RRTotal</v>
      </c>
      <c r="E1371">
        <v>68.319766474078406</v>
      </c>
      <c r="F1371" s="37">
        <f>VLOOKUP(_xlfn.CONCAT(D1371,0),'Appendix 4. 2020 IBGE LT'!$E$6:$M$1685,9,FALSE)</f>
        <v>72.688932109165648</v>
      </c>
      <c r="G1371" s="37">
        <f>VLOOKUP(_xlfn.CONCAT(D1371,0),'Appendix 3b. nax IBGE 2019'!$E$5:$M$1850,9,FALSE)</f>
        <v>72.4144762475824</v>
      </c>
      <c r="H1371" s="239">
        <f>INDEX(Summary!$N$5:$Y$88,MATCH(_xlfn.CONCAT(D1371,0),Summary!$N$5:$N$88,0),MATCH($H$3,Summary!$N$4:$Y$4,0))</f>
        <v>73.657538896877014</v>
      </c>
      <c r="I1371" s="240">
        <f t="shared" si="86"/>
        <v>1.7165941310472641E-2</v>
      </c>
      <c r="J1371" s="241">
        <f t="shared" si="87"/>
        <v>1.1727731016392262</v>
      </c>
      <c r="K1371" s="242">
        <f t="shared" si="85"/>
        <v>69.492539575717629</v>
      </c>
      <c r="L1371" s="241"/>
    </row>
    <row r="1372" spans="1:12" x14ac:dyDescent="0.2">
      <c r="A1372" t="s">
        <v>43</v>
      </c>
      <c r="B1372" t="s">
        <v>3</v>
      </c>
      <c r="C1372">
        <v>2008</v>
      </c>
      <c r="D1372" t="str">
        <f t="shared" si="84"/>
        <v>RRTotal</v>
      </c>
      <c r="E1372">
        <v>68.721214727758493</v>
      </c>
      <c r="F1372" s="37">
        <f>VLOOKUP(_xlfn.CONCAT(D1372,0),'Appendix 4. 2020 IBGE LT'!$E$6:$M$1685,9,FALSE)</f>
        <v>72.688932109165648</v>
      </c>
      <c r="G1372" s="37">
        <f>VLOOKUP(_xlfn.CONCAT(D1372,0),'Appendix 3b. nax IBGE 2019'!$E$5:$M$1850,9,FALSE)</f>
        <v>72.4144762475824</v>
      </c>
      <c r="H1372" s="239">
        <f>INDEX(Summary!$N$5:$Y$88,MATCH(_xlfn.CONCAT(D1372,0),Summary!$N$5:$N$88,0),MATCH($H$3,Summary!$N$4:$Y$4,0))</f>
        <v>73.657538896877014</v>
      </c>
      <c r="I1372" s="240">
        <f t="shared" si="86"/>
        <v>1.7165941310472641E-2</v>
      </c>
      <c r="J1372" s="241">
        <f t="shared" si="87"/>
        <v>1.1796643388010903</v>
      </c>
      <c r="K1372" s="242">
        <f t="shared" si="85"/>
        <v>69.900879066559582</v>
      </c>
      <c r="L1372" s="241"/>
    </row>
    <row r="1373" spans="1:12" x14ac:dyDescent="0.2">
      <c r="A1373" t="s">
        <v>43</v>
      </c>
      <c r="B1373" t="s">
        <v>3</v>
      </c>
      <c r="C1373">
        <v>2009</v>
      </c>
      <c r="D1373" t="str">
        <f t="shared" si="84"/>
        <v>RRTotal</v>
      </c>
      <c r="E1373">
        <v>69.111487749351397</v>
      </c>
      <c r="F1373" s="37">
        <f>VLOOKUP(_xlfn.CONCAT(D1373,0),'Appendix 4. 2020 IBGE LT'!$E$6:$M$1685,9,FALSE)</f>
        <v>72.688932109165648</v>
      </c>
      <c r="G1373" s="37">
        <f>VLOOKUP(_xlfn.CONCAT(D1373,0),'Appendix 3b. nax IBGE 2019'!$E$5:$M$1850,9,FALSE)</f>
        <v>72.4144762475824</v>
      </c>
      <c r="H1373" s="239">
        <f>INDEX(Summary!$N$5:$Y$88,MATCH(_xlfn.CONCAT(D1373,0),Summary!$N$5:$N$88,0),MATCH($H$3,Summary!$N$4:$Y$4,0))</f>
        <v>73.657538896877014</v>
      </c>
      <c r="I1373" s="240">
        <f t="shared" si="86"/>
        <v>1.7165941310472641E-2</v>
      </c>
      <c r="J1373" s="241">
        <f t="shared" si="87"/>
        <v>1.186363742584815</v>
      </c>
      <c r="K1373" s="242">
        <f t="shared" si="85"/>
        <v>70.297851491936214</v>
      </c>
      <c r="L1373" s="241"/>
    </row>
    <row r="1374" spans="1:12" x14ac:dyDescent="0.2">
      <c r="A1374" t="s">
        <v>43</v>
      </c>
      <c r="B1374" t="s">
        <v>3</v>
      </c>
      <c r="C1374">
        <v>2010</v>
      </c>
      <c r="D1374" t="str">
        <f t="shared" si="84"/>
        <v>RRTotal</v>
      </c>
      <c r="E1374">
        <v>69.493718071846104</v>
      </c>
      <c r="F1374" s="37">
        <f>VLOOKUP(_xlfn.CONCAT(D1374,0),'Appendix 4. 2020 IBGE LT'!$E$6:$M$1685,9,FALSE)</f>
        <v>72.688932109165648</v>
      </c>
      <c r="G1374" s="37">
        <f>VLOOKUP(_xlfn.CONCAT(D1374,0),'Appendix 3b. nax IBGE 2019'!$E$5:$M$1850,9,FALSE)</f>
        <v>72.4144762475824</v>
      </c>
      <c r="H1374" s="239">
        <f>INDEX(Summary!$N$5:$Y$88,MATCH(_xlfn.CONCAT(D1374,0),Summary!$N$5:$N$88,0),MATCH($H$3,Summary!$N$4:$Y$4,0))</f>
        <v>73.657538896877014</v>
      </c>
      <c r="I1374" s="240">
        <f t="shared" si="86"/>
        <v>1.7165941310472641E-2</v>
      </c>
      <c r="J1374" s="241">
        <f t="shared" si="87"/>
        <v>1.1929250858678422</v>
      </c>
      <c r="K1374" s="242">
        <f t="shared" si="85"/>
        <v>70.686643157713945</v>
      </c>
      <c r="L1374" s="241"/>
    </row>
    <row r="1375" spans="1:12" x14ac:dyDescent="0.2">
      <c r="A1375" t="s">
        <v>43</v>
      </c>
      <c r="B1375" t="s">
        <v>3</v>
      </c>
      <c r="C1375">
        <v>2011</v>
      </c>
      <c r="D1375" t="str">
        <f t="shared" si="84"/>
        <v>RRTotal</v>
      </c>
      <c r="E1375">
        <v>69.865065495051496</v>
      </c>
      <c r="F1375" s="37">
        <f>VLOOKUP(_xlfn.CONCAT(D1375,0),'Appendix 4. 2020 IBGE LT'!$E$6:$M$1685,9,FALSE)</f>
        <v>72.688932109165648</v>
      </c>
      <c r="G1375" s="37">
        <f>VLOOKUP(_xlfn.CONCAT(D1375,0),'Appendix 3b. nax IBGE 2019'!$E$5:$M$1850,9,FALSE)</f>
        <v>72.4144762475824</v>
      </c>
      <c r="H1375" s="239">
        <f>INDEX(Summary!$N$5:$Y$88,MATCH(_xlfn.CONCAT(D1375,0),Summary!$N$5:$N$88,0),MATCH($H$3,Summary!$N$4:$Y$4,0))</f>
        <v>73.657538896877014</v>
      </c>
      <c r="I1375" s="240">
        <f t="shared" si="86"/>
        <v>1.7165941310472641E-2</v>
      </c>
      <c r="J1375" s="241">
        <f t="shared" si="87"/>
        <v>1.1992996139403811</v>
      </c>
      <c r="K1375" s="242">
        <f t="shared" si="85"/>
        <v>71.064365108991879</v>
      </c>
      <c r="L1375" s="241"/>
    </row>
    <row r="1376" spans="1:12" x14ac:dyDescent="0.2">
      <c r="A1376" t="s">
        <v>43</v>
      </c>
      <c r="B1376" t="s">
        <v>3</v>
      </c>
      <c r="C1376">
        <v>2012</v>
      </c>
      <c r="D1376" t="str">
        <f t="shared" si="84"/>
        <v>RRTotal</v>
      </c>
      <c r="E1376">
        <v>70.222066127121494</v>
      </c>
      <c r="F1376" s="37">
        <f>VLOOKUP(_xlfn.CONCAT(D1376,0),'Appendix 4. 2020 IBGE LT'!$E$6:$M$1685,9,FALSE)</f>
        <v>72.688932109165648</v>
      </c>
      <c r="G1376" s="37">
        <f>VLOOKUP(_xlfn.CONCAT(D1376,0),'Appendix 3b. nax IBGE 2019'!$E$5:$M$1850,9,FALSE)</f>
        <v>72.4144762475824</v>
      </c>
      <c r="H1376" s="239">
        <f>INDEX(Summary!$N$5:$Y$88,MATCH(_xlfn.CONCAT(D1376,0),Summary!$N$5:$N$88,0),MATCH($H$3,Summary!$N$4:$Y$4,0))</f>
        <v>73.657538896877014</v>
      </c>
      <c r="I1376" s="240">
        <f t="shared" si="86"/>
        <v>1.7165941310472641E-2</v>
      </c>
      <c r="J1376" s="241">
        <f t="shared" si="87"/>
        <v>1.2054278658382964</v>
      </c>
      <c r="K1376" s="242">
        <f t="shared" si="85"/>
        <v>71.427493992959796</v>
      </c>
      <c r="L1376" s="241"/>
    </row>
    <row r="1377" spans="1:12" x14ac:dyDescent="0.2">
      <c r="A1377" t="s">
        <v>43</v>
      </c>
      <c r="B1377" t="s">
        <v>3</v>
      </c>
      <c r="C1377">
        <v>2013</v>
      </c>
      <c r="D1377" t="str">
        <f t="shared" si="84"/>
        <v>RRTotal</v>
      </c>
      <c r="E1377">
        <v>70.565427104660401</v>
      </c>
      <c r="F1377" s="37">
        <f>VLOOKUP(_xlfn.CONCAT(D1377,0),'Appendix 4. 2020 IBGE LT'!$E$6:$M$1685,9,FALSE)</f>
        <v>72.688932109165648</v>
      </c>
      <c r="G1377" s="37">
        <f>VLOOKUP(_xlfn.CONCAT(D1377,0),'Appendix 3b. nax IBGE 2019'!$E$5:$M$1850,9,FALSE)</f>
        <v>72.4144762475824</v>
      </c>
      <c r="H1377" s="239">
        <f>INDEX(Summary!$N$5:$Y$88,MATCH(_xlfn.CONCAT(D1377,0),Summary!$N$5:$N$88,0),MATCH($H$3,Summary!$N$4:$Y$4,0))</f>
        <v>73.657538896877014</v>
      </c>
      <c r="I1377" s="240">
        <f t="shared" si="86"/>
        <v>1.7165941310472641E-2</v>
      </c>
      <c r="J1377" s="241">
        <f t="shared" si="87"/>
        <v>1.2113219802270359</v>
      </c>
      <c r="K1377" s="242">
        <f t="shared" si="85"/>
        <v>71.776749084887442</v>
      </c>
      <c r="L1377" s="241"/>
    </row>
    <row r="1378" spans="1:12" x14ac:dyDescent="0.2">
      <c r="A1378" t="s">
        <v>43</v>
      </c>
      <c r="B1378" t="s">
        <v>3</v>
      </c>
      <c r="C1378">
        <v>2014</v>
      </c>
      <c r="D1378" t="str">
        <f t="shared" si="84"/>
        <v>RRTotal</v>
      </c>
      <c r="E1378">
        <v>70.9007148867735</v>
      </c>
      <c r="F1378" s="37">
        <f>VLOOKUP(_xlfn.CONCAT(D1378,0),'Appendix 4. 2020 IBGE LT'!$E$6:$M$1685,9,FALSE)</f>
        <v>72.688932109165648</v>
      </c>
      <c r="G1378" s="37">
        <f>VLOOKUP(_xlfn.CONCAT(D1378,0),'Appendix 3b. nax IBGE 2019'!$E$5:$M$1850,9,FALSE)</f>
        <v>72.4144762475824</v>
      </c>
      <c r="H1378" s="239">
        <f>INDEX(Summary!$N$5:$Y$88,MATCH(_xlfn.CONCAT(D1378,0),Summary!$N$5:$N$88,0),MATCH($H$3,Summary!$N$4:$Y$4,0))</f>
        <v>73.657538896877014</v>
      </c>
      <c r="I1378" s="240">
        <f t="shared" si="86"/>
        <v>1.7165941310472641E-2</v>
      </c>
      <c r="J1378" s="241">
        <f t="shared" si="87"/>
        <v>1.2170775106169078</v>
      </c>
      <c r="K1378" s="242">
        <f t="shared" si="85"/>
        <v>72.117792397390403</v>
      </c>
      <c r="L1378" s="241"/>
    </row>
    <row r="1379" spans="1:12" x14ac:dyDescent="0.2">
      <c r="A1379" t="s">
        <v>43</v>
      </c>
      <c r="B1379" t="s">
        <v>3</v>
      </c>
      <c r="C1379">
        <v>2015</v>
      </c>
      <c r="D1379" t="str">
        <f t="shared" si="84"/>
        <v>RRTotal</v>
      </c>
      <c r="E1379">
        <v>71.224976151032294</v>
      </c>
      <c r="F1379" s="37">
        <f>VLOOKUP(_xlfn.CONCAT(D1379,0),'Appendix 4. 2020 IBGE LT'!$E$6:$M$1685,9,FALSE)</f>
        <v>72.688932109165648</v>
      </c>
      <c r="G1379" s="37">
        <f>VLOOKUP(_xlfn.CONCAT(D1379,0),'Appendix 3b. nax IBGE 2019'!$E$5:$M$1850,9,FALSE)</f>
        <v>72.4144762475824</v>
      </c>
      <c r="H1379" s="239">
        <f>INDEX(Summary!$N$5:$Y$88,MATCH(_xlfn.CONCAT(D1379,0),Summary!$N$5:$N$88,0),MATCH($H$3,Summary!$N$4:$Y$4,0))</f>
        <v>73.657538896877014</v>
      </c>
      <c r="I1379" s="240">
        <f t="shared" si="86"/>
        <v>1.7165941310472641E-2</v>
      </c>
      <c r="J1379" s="241">
        <f t="shared" si="87"/>
        <v>1.2226437604484339</v>
      </c>
      <c r="K1379" s="242">
        <f t="shared" si="85"/>
        <v>72.447619911480729</v>
      </c>
      <c r="L1379" s="241"/>
    </row>
    <row r="1380" spans="1:12" x14ac:dyDescent="0.2">
      <c r="A1380" t="s">
        <v>43</v>
      </c>
      <c r="B1380" t="s">
        <v>3</v>
      </c>
      <c r="C1380">
        <v>2016</v>
      </c>
      <c r="D1380" t="str">
        <f t="shared" si="84"/>
        <v>RRTotal</v>
      </c>
      <c r="E1380">
        <v>71.534701527354301</v>
      </c>
      <c r="F1380" s="37">
        <f>VLOOKUP(_xlfn.CONCAT(D1380,0),'Appendix 4. 2020 IBGE LT'!$E$6:$M$1685,9,FALSE)</f>
        <v>72.688932109165648</v>
      </c>
      <c r="G1380" s="37">
        <f>VLOOKUP(_xlfn.CONCAT(D1380,0),'Appendix 3b. nax IBGE 2019'!$E$5:$M$1850,9,FALSE)</f>
        <v>72.4144762475824</v>
      </c>
      <c r="H1380" s="239">
        <f>INDEX(Summary!$N$5:$Y$88,MATCH(_xlfn.CONCAT(D1380,0),Summary!$N$5:$N$88,0),MATCH($H$3,Summary!$N$4:$Y$4,0))</f>
        <v>73.657538896877014</v>
      </c>
      <c r="I1380" s="240">
        <f t="shared" si="86"/>
        <v>1.7165941310472641E-2</v>
      </c>
      <c r="J1380" s="241">
        <f t="shared" si="87"/>
        <v>1.2279604880807415</v>
      </c>
      <c r="K1380" s="242">
        <f t="shared" si="85"/>
        <v>72.762662015435041</v>
      </c>
      <c r="L1380" s="241"/>
    </row>
    <row r="1381" spans="1:12" x14ac:dyDescent="0.2">
      <c r="A1381" t="s">
        <v>43</v>
      </c>
      <c r="B1381" t="s">
        <v>3</v>
      </c>
      <c r="C1381">
        <v>2017</v>
      </c>
      <c r="D1381" t="str">
        <f t="shared" si="84"/>
        <v>RRTotal</v>
      </c>
      <c r="E1381">
        <v>71.837826951231506</v>
      </c>
      <c r="F1381" s="37">
        <f>VLOOKUP(_xlfn.CONCAT(D1381,0),'Appendix 4. 2020 IBGE LT'!$E$6:$M$1685,9,FALSE)</f>
        <v>72.688932109165648</v>
      </c>
      <c r="G1381" s="37">
        <f>VLOOKUP(_xlfn.CONCAT(D1381,0),'Appendix 3b. nax IBGE 2019'!$E$5:$M$1850,9,FALSE)</f>
        <v>72.4144762475824</v>
      </c>
      <c r="H1381" s="239">
        <f>INDEX(Summary!$N$5:$Y$88,MATCH(_xlfn.CONCAT(D1381,0),Summary!$N$5:$N$88,0),MATCH($H$3,Summary!$N$4:$Y$4,0))</f>
        <v>73.657538896877014</v>
      </c>
      <c r="I1381" s="240">
        <f t="shared" si="86"/>
        <v>1.7165941310472641E-2</v>
      </c>
      <c r="J1381" s="241">
        <f t="shared" si="87"/>
        <v>1.2331639213167298</v>
      </c>
      <c r="K1381" s="242">
        <f t="shared" si="85"/>
        <v>73.070990872548236</v>
      </c>
      <c r="L1381" s="241"/>
    </row>
    <row r="1382" spans="1:12" x14ac:dyDescent="0.2">
      <c r="A1382" t="s">
        <v>43</v>
      </c>
      <c r="B1382" t="s">
        <v>3</v>
      </c>
      <c r="C1382">
        <v>2018</v>
      </c>
      <c r="D1382" t="str">
        <f t="shared" si="84"/>
        <v>RRTotal</v>
      </c>
      <c r="E1382">
        <v>72.133088364869494</v>
      </c>
      <c r="F1382" s="37">
        <f>VLOOKUP(_xlfn.CONCAT(D1382,0),'Appendix 4. 2020 IBGE LT'!$E$6:$M$1685,9,FALSE)</f>
        <v>72.688932109165648</v>
      </c>
      <c r="G1382" s="37">
        <f>VLOOKUP(_xlfn.CONCAT(D1382,0),'Appendix 3b. nax IBGE 2019'!$E$5:$M$1850,9,FALSE)</f>
        <v>72.4144762475824</v>
      </c>
      <c r="H1382" s="239">
        <f>INDEX(Summary!$N$5:$Y$88,MATCH(_xlfn.CONCAT(D1382,0),Summary!$N$5:$N$88,0),MATCH($H$3,Summary!$N$4:$Y$4,0))</f>
        <v>73.657538896877014</v>
      </c>
      <c r="I1382" s="240">
        <f t="shared" si="86"/>
        <v>1.7165941310472641E-2</v>
      </c>
      <c r="J1382" s="241">
        <f t="shared" si="87"/>
        <v>1.2382323614144866</v>
      </c>
      <c r="K1382" s="242">
        <f t="shared" si="85"/>
        <v>73.371320726283983</v>
      </c>
      <c r="L1382" s="241"/>
    </row>
    <row r="1383" spans="1:12" x14ac:dyDescent="0.2">
      <c r="A1383" t="s">
        <v>43</v>
      </c>
      <c r="B1383" t="s">
        <v>3</v>
      </c>
      <c r="C1383">
        <v>2019</v>
      </c>
      <c r="D1383" t="str">
        <f t="shared" si="84"/>
        <v>RRTotal</v>
      </c>
      <c r="E1383">
        <v>72.4144762475824</v>
      </c>
      <c r="F1383" s="37">
        <f>VLOOKUP(_xlfn.CONCAT(D1383,0),'Appendix 4. 2020 IBGE LT'!$E$6:$M$1685,9,FALSE)</f>
        <v>72.688932109165648</v>
      </c>
      <c r="G1383" s="37">
        <f>VLOOKUP(_xlfn.CONCAT(D1383,0),'Appendix 3b. nax IBGE 2019'!$E$5:$M$1850,9,FALSE)</f>
        <v>72.4144762475824</v>
      </c>
      <c r="H1383" s="239">
        <f>INDEX(Summary!$N$5:$Y$88,MATCH(_xlfn.CONCAT(D1383,0),Summary!$N$5:$N$88,0),MATCH($H$3,Summary!$N$4:$Y$4,0))</f>
        <v>73.657538896877014</v>
      </c>
      <c r="I1383" s="240">
        <f t="shared" si="86"/>
        <v>1.7165941310472641E-2</v>
      </c>
      <c r="J1383" s="241">
        <f t="shared" si="87"/>
        <v>1.2430626492946146</v>
      </c>
      <c r="K1383" s="242">
        <f t="shared" si="85"/>
        <v>73.657538896877014</v>
      </c>
      <c r="L1383" s="241"/>
    </row>
    <row r="1384" spans="1:12" x14ac:dyDescent="0.2">
      <c r="A1384" t="s">
        <v>65</v>
      </c>
      <c r="B1384" t="s">
        <v>48</v>
      </c>
      <c r="C1384">
        <v>2000</v>
      </c>
      <c r="D1384" t="str">
        <f t="shared" si="84"/>
        <v>RSFemale</v>
      </c>
      <c r="E1384">
        <v>76.216861831769904</v>
      </c>
      <c r="F1384" s="37">
        <f>VLOOKUP(_xlfn.CONCAT(D1384,0),'Appendix 4. 2020 IBGE LT'!$E$6:$M$1685,9,FALSE)</f>
        <v>82.036524747897914</v>
      </c>
      <c r="G1384" s="37">
        <f>VLOOKUP(_xlfn.CONCAT(D1384,0),'Appendix 3b. nax IBGE 2019'!$E$5:$M$1850,9,FALSE)</f>
        <v>81.813680812596004</v>
      </c>
      <c r="H1384" s="239">
        <f>INDEX(Summary!$N$5:$Y$88,MATCH(_xlfn.CONCAT(D1384,0),Summary!$N$5:$N$88,0),MATCH($H$3,Summary!$N$4:$Y$4,0))</f>
        <v>80.404765002462767</v>
      </c>
      <c r="I1384" s="240">
        <f t="shared" si="86"/>
        <v>-1.7221029492127692E-2</v>
      </c>
      <c r="J1384" s="241">
        <f t="shared" si="87"/>
        <v>-1.312532825402331</v>
      </c>
      <c r="K1384" s="242">
        <f t="shared" si="85"/>
        <v>74.904329006367576</v>
      </c>
      <c r="L1384" s="241"/>
    </row>
    <row r="1385" spans="1:12" x14ac:dyDescent="0.2">
      <c r="A1385" t="s">
        <v>65</v>
      </c>
      <c r="B1385" t="s">
        <v>48</v>
      </c>
      <c r="C1385">
        <v>2001</v>
      </c>
      <c r="D1385" t="str">
        <f t="shared" si="84"/>
        <v>RSFemale</v>
      </c>
      <c r="E1385">
        <v>76.578210455042793</v>
      </c>
      <c r="F1385" s="37">
        <f>VLOOKUP(_xlfn.CONCAT(D1385,0),'Appendix 4. 2020 IBGE LT'!$E$6:$M$1685,9,FALSE)</f>
        <v>82.036524747897914</v>
      </c>
      <c r="G1385" s="37">
        <f>VLOOKUP(_xlfn.CONCAT(D1385,0),'Appendix 3b. nax IBGE 2019'!$E$5:$M$1850,9,FALSE)</f>
        <v>81.813680812596004</v>
      </c>
      <c r="H1385" s="239">
        <f>INDEX(Summary!$N$5:$Y$88,MATCH(_xlfn.CONCAT(D1385,0),Summary!$N$5:$N$88,0),MATCH($H$3,Summary!$N$4:$Y$4,0))</f>
        <v>80.404765002462767</v>
      </c>
      <c r="I1385" s="240">
        <f t="shared" si="86"/>
        <v>-1.7221029492127692E-2</v>
      </c>
      <c r="J1385" s="241">
        <f t="shared" si="87"/>
        <v>-1.318755620700653</v>
      </c>
      <c r="K1385" s="242">
        <f t="shared" si="85"/>
        <v>75.259454834342137</v>
      </c>
      <c r="L1385" s="241"/>
    </row>
    <row r="1386" spans="1:12" x14ac:dyDescent="0.2">
      <c r="A1386" t="s">
        <v>65</v>
      </c>
      <c r="B1386" t="s">
        <v>48</v>
      </c>
      <c r="C1386">
        <v>2002</v>
      </c>
      <c r="D1386" t="str">
        <f t="shared" si="84"/>
        <v>RSFemale</v>
      </c>
      <c r="E1386">
        <v>76.932212324926894</v>
      </c>
      <c r="F1386" s="37">
        <f>VLOOKUP(_xlfn.CONCAT(D1386,0),'Appendix 4. 2020 IBGE LT'!$E$6:$M$1685,9,FALSE)</f>
        <v>82.036524747897914</v>
      </c>
      <c r="G1386" s="37">
        <f>VLOOKUP(_xlfn.CONCAT(D1386,0),'Appendix 3b. nax IBGE 2019'!$E$5:$M$1850,9,FALSE)</f>
        <v>81.813680812596004</v>
      </c>
      <c r="H1386" s="239">
        <f>INDEX(Summary!$N$5:$Y$88,MATCH(_xlfn.CONCAT(D1386,0),Summary!$N$5:$N$88,0),MATCH($H$3,Summary!$N$4:$Y$4,0))</f>
        <v>80.404765002462767</v>
      </c>
      <c r="I1386" s="240">
        <f t="shared" si="86"/>
        <v>-1.7221029492127692E-2</v>
      </c>
      <c r="J1386" s="241">
        <f t="shared" si="87"/>
        <v>-1.3248518973421954</v>
      </c>
      <c r="K1386" s="242">
        <f t="shared" si="85"/>
        <v>75.607360427584695</v>
      </c>
      <c r="L1386" s="241"/>
    </row>
    <row r="1387" spans="1:12" x14ac:dyDescent="0.2">
      <c r="A1387" t="s">
        <v>65</v>
      </c>
      <c r="B1387" t="s">
        <v>48</v>
      </c>
      <c r="C1387">
        <v>2003</v>
      </c>
      <c r="D1387" t="str">
        <f t="shared" si="84"/>
        <v>RSFemale</v>
      </c>
      <c r="E1387">
        <v>77.278806754647704</v>
      </c>
      <c r="F1387" s="37">
        <f>VLOOKUP(_xlfn.CONCAT(D1387,0),'Appendix 4. 2020 IBGE LT'!$E$6:$M$1685,9,FALSE)</f>
        <v>82.036524747897914</v>
      </c>
      <c r="G1387" s="37">
        <f>VLOOKUP(_xlfn.CONCAT(D1387,0),'Appendix 3b. nax IBGE 2019'!$E$5:$M$1850,9,FALSE)</f>
        <v>81.813680812596004</v>
      </c>
      <c r="H1387" s="239">
        <f>INDEX(Summary!$N$5:$Y$88,MATCH(_xlfn.CONCAT(D1387,0),Summary!$N$5:$N$88,0),MATCH($H$3,Summary!$N$4:$Y$4,0))</f>
        <v>80.404765002462767</v>
      </c>
      <c r="I1387" s="240">
        <f t="shared" si="86"/>
        <v>-1.7221029492127692E-2</v>
      </c>
      <c r="J1387" s="241">
        <f t="shared" si="87"/>
        <v>-1.3308206102382247</v>
      </c>
      <c r="K1387" s="242">
        <f t="shared" si="85"/>
        <v>75.947986144409484</v>
      </c>
      <c r="L1387" s="241"/>
    </row>
    <row r="1388" spans="1:12" x14ac:dyDescent="0.2">
      <c r="A1388" t="s">
        <v>65</v>
      </c>
      <c r="B1388" t="s">
        <v>48</v>
      </c>
      <c r="C1388">
        <v>2004</v>
      </c>
      <c r="D1388" t="str">
        <f t="shared" si="84"/>
        <v>RSFemale</v>
      </c>
      <c r="E1388">
        <v>77.617947596884804</v>
      </c>
      <c r="F1388" s="37">
        <f>VLOOKUP(_xlfn.CONCAT(D1388,0),'Appendix 4. 2020 IBGE LT'!$E$6:$M$1685,9,FALSE)</f>
        <v>82.036524747897914</v>
      </c>
      <c r="G1388" s="37">
        <f>VLOOKUP(_xlfn.CONCAT(D1388,0),'Appendix 3b. nax IBGE 2019'!$E$5:$M$1850,9,FALSE)</f>
        <v>81.813680812596004</v>
      </c>
      <c r="H1388" s="239">
        <f>INDEX(Summary!$N$5:$Y$88,MATCH(_xlfn.CONCAT(D1388,0),Summary!$N$5:$N$88,0),MATCH($H$3,Summary!$N$4:$Y$4,0))</f>
        <v>80.404765002462767</v>
      </c>
      <c r="I1388" s="240">
        <f t="shared" si="86"/>
        <v>-1.7221029492127692E-2</v>
      </c>
      <c r="J1388" s="241">
        <f t="shared" si="87"/>
        <v>-1.3366609646843748</v>
      </c>
      <c r="K1388" s="242">
        <f t="shared" si="85"/>
        <v>76.281286632200434</v>
      </c>
      <c r="L1388" s="241"/>
    </row>
    <row r="1389" spans="1:12" x14ac:dyDescent="0.2">
      <c r="A1389" t="s">
        <v>65</v>
      </c>
      <c r="B1389" t="s">
        <v>48</v>
      </c>
      <c r="C1389">
        <v>2005</v>
      </c>
      <c r="D1389" t="str">
        <f t="shared" si="84"/>
        <v>RSFemale</v>
      </c>
      <c r="E1389">
        <v>77.949602713352604</v>
      </c>
      <c r="F1389" s="37">
        <f>VLOOKUP(_xlfn.CONCAT(D1389,0),'Appendix 4. 2020 IBGE LT'!$E$6:$M$1685,9,FALSE)</f>
        <v>82.036524747897914</v>
      </c>
      <c r="G1389" s="37">
        <f>VLOOKUP(_xlfn.CONCAT(D1389,0),'Appendix 3b. nax IBGE 2019'!$E$5:$M$1850,9,FALSE)</f>
        <v>81.813680812596004</v>
      </c>
      <c r="H1389" s="239">
        <f>INDEX(Summary!$N$5:$Y$88,MATCH(_xlfn.CONCAT(D1389,0),Summary!$N$5:$N$88,0),MATCH($H$3,Summary!$N$4:$Y$4,0))</f>
        <v>80.404765002462767</v>
      </c>
      <c r="I1389" s="240">
        <f t="shared" si="86"/>
        <v>-1.7221029492127692E-2</v>
      </c>
      <c r="J1389" s="241">
        <f t="shared" si="87"/>
        <v>-1.3423724072262819</v>
      </c>
      <c r="K1389" s="242">
        <f t="shared" si="85"/>
        <v>76.607230306126326</v>
      </c>
      <c r="L1389" s="241"/>
    </row>
    <row r="1390" spans="1:12" x14ac:dyDescent="0.2">
      <c r="A1390" t="s">
        <v>65</v>
      </c>
      <c r="B1390" t="s">
        <v>48</v>
      </c>
      <c r="C1390">
        <v>2006</v>
      </c>
      <c r="D1390" t="str">
        <f t="shared" si="84"/>
        <v>RSFemale</v>
      </c>
      <c r="E1390">
        <v>78.273753491836104</v>
      </c>
      <c r="F1390" s="37">
        <f>VLOOKUP(_xlfn.CONCAT(D1390,0),'Appendix 4. 2020 IBGE LT'!$E$6:$M$1685,9,FALSE)</f>
        <v>82.036524747897914</v>
      </c>
      <c r="G1390" s="37">
        <f>VLOOKUP(_xlfn.CONCAT(D1390,0),'Appendix 3b. nax IBGE 2019'!$E$5:$M$1850,9,FALSE)</f>
        <v>81.813680812596004</v>
      </c>
      <c r="H1390" s="239">
        <f>INDEX(Summary!$N$5:$Y$88,MATCH(_xlfn.CONCAT(D1390,0),Summary!$N$5:$N$88,0),MATCH($H$3,Summary!$N$4:$Y$4,0))</f>
        <v>80.404765002462767</v>
      </c>
      <c r="I1390" s="240">
        <f t="shared" si="86"/>
        <v>-1.7221029492127692E-2</v>
      </c>
      <c r="J1390" s="241">
        <f t="shared" si="87"/>
        <v>-1.3479546173424424</v>
      </c>
      <c r="K1390" s="242">
        <f t="shared" si="85"/>
        <v>76.925798874493665</v>
      </c>
      <c r="L1390" s="241"/>
    </row>
    <row r="1391" spans="1:12" x14ac:dyDescent="0.2">
      <c r="A1391" t="s">
        <v>65</v>
      </c>
      <c r="B1391" t="s">
        <v>48</v>
      </c>
      <c r="C1391">
        <v>2007</v>
      </c>
      <c r="D1391" t="str">
        <f t="shared" si="84"/>
        <v>RSFemale</v>
      </c>
      <c r="E1391">
        <v>78.590394412063603</v>
      </c>
      <c r="F1391" s="37">
        <f>VLOOKUP(_xlfn.CONCAT(D1391,0),'Appendix 4. 2020 IBGE LT'!$E$6:$M$1685,9,FALSE)</f>
        <v>82.036524747897914</v>
      </c>
      <c r="G1391" s="37">
        <f>VLOOKUP(_xlfn.CONCAT(D1391,0),'Appendix 3b. nax IBGE 2019'!$E$5:$M$1850,9,FALSE)</f>
        <v>81.813680812596004</v>
      </c>
      <c r="H1391" s="239">
        <f>INDEX(Summary!$N$5:$Y$88,MATCH(_xlfn.CONCAT(D1391,0),Summary!$N$5:$N$88,0),MATCH($H$3,Summary!$N$4:$Y$4,0))</f>
        <v>80.404765002462767</v>
      </c>
      <c r="I1391" s="240">
        <f t="shared" si="86"/>
        <v>-1.7221029492127692E-2</v>
      </c>
      <c r="J1391" s="241">
        <f t="shared" si="87"/>
        <v>-1.3534074999680947</v>
      </c>
      <c r="K1391" s="242">
        <f t="shared" si="85"/>
        <v>77.236986912095503</v>
      </c>
      <c r="L1391" s="241"/>
    </row>
    <row r="1392" spans="1:12" x14ac:dyDescent="0.2">
      <c r="A1392" t="s">
        <v>65</v>
      </c>
      <c r="B1392" t="s">
        <v>48</v>
      </c>
      <c r="C1392">
        <v>2008</v>
      </c>
      <c r="D1392" t="str">
        <f t="shared" si="84"/>
        <v>RSFemale</v>
      </c>
      <c r="E1392">
        <v>78.899532658910999</v>
      </c>
      <c r="F1392" s="37">
        <f>VLOOKUP(_xlfn.CONCAT(D1392,0),'Appendix 4. 2020 IBGE LT'!$E$6:$M$1685,9,FALSE)</f>
        <v>82.036524747897914</v>
      </c>
      <c r="G1392" s="37">
        <f>VLOOKUP(_xlfn.CONCAT(D1392,0),'Appendix 3b. nax IBGE 2019'!$E$5:$M$1850,9,FALSE)</f>
        <v>81.813680812596004</v>
      </c>
      <c r="H1392" s="239">
        <f>INDEX(Summary!$N$5:$Y$88,MATCH(_xlfn.CONCAT(D1392,0),Summary!$N$5:$N$88,0),MATCH($H$3,Summary!$N$4:$Y$4,0))</f>
        <v>80.404765002462767</v>
      </c>
      <c r="I1392" s="240">
        <f t="shared" si="86"/>
        <v>-1.7221029492127692E-2</v>
      </c>
      <c r="J1392" s="241">
        <f t="shared" si="87"/>
        <v>-1.3587311788341982</v>
      </c>
      <c r="K1392" s="242">
        <f t="shared" si="85"/>
        <v>77.540801480076794</v>
      </c>
      <c r="L1392" s="241"/>
    </row>
    <row r="1393" spans="1:12" x14ac:dyDescent="0.2">
      <c r="A1393" t="s">
        <v>65</v>
      </c>
      <c r="B1393" t="s">
        <v>48</v>
      </c>
      <c r="C1393">
        <v>2009</v>
      </c>
      <c r="D1393" t="str">
        <f t="shared" si="84"/>
        <v>RSFemale</v>
      </c>
      <c r="E1393">
        <v>79.201187780213203</v>
      </c>
      <c r="F1393" s="37">
        <f>VLOOKUP(_xlfn.CONCAT(D1393,0),'Appendix 4. 2020 IBGE LT'!$E$6:$M$1685,9,FALSE)</f>
        <v>82.036524747897914</v>
      </c>
      <c r="G1393" s="37">
        <f>VLOOKUP(_xlfn.CONCAT(D1393,0),'Appendix 3b. nax IBGE 2019'!$E$5:$M$1850,9,FALSE)</f>
        <v>81.813680812596004</v>
      </c>
      <c r="H1393" s="239">
        <f>INDEX(Summary!$N$5:$Y$88,MATCH(_xlfn.CONCAT(D1393,0),Summary!$N$5:$N$88,0),MATCH($H$3,Summary!$N$4:$Y$4,0))</f>
        <v>80.404765002462767</v>
      </c>
      <c r="I1393" s="240">
        <f t="shared" si="86"/>
        <v>-1.7221029492127692E-2</v>
      </c>
      <c r="J1393" s="241">
        <f t="shared" si="87"/>
        <v>-1.3639259905745948</v>
      </c>
      <c r="K1393" s="242">
        <f t="shared" si="85"/>
        <v>77.837261789638603</v>
      </c>
      <c r="L1393" s="241"/>
    </row>
    <row r="1394" spans="1:12" x14ac:dyDescent="0.2">
      <c r="A1394" t="s">
        <v>65</v>
      </c>
      <c r="B1394" t="s">
        <v>48</v>
      </c>
      <c r="C1394">
        <v>2010</v>
      </c>
      <c r="D1394" t="str">
        <f t="shared" si="84"/>
        <v>RSFemale</v>
      </c>
      <c r="E1394">
        <v>79.495391387501002</v>
      </c>
      <c r="F1394" s="37">
        <f>VLOOKUP(_xlfn.CONCAT(D1394,0),'Appendix 4. 2020 IBGE LT'!$E$6:$M$1685,9,FALSE)</f>
        <v>82.036524747897914</v>
      </c>
      <c r="G1394" s="37">
        <f>VLOOKUP(_xlfn.CONCAT(D1394,0),'Appendix 3b. nax IBGE 2019'!$E$5:$M$1850,9,FALSE)</f>
        <v>81.813680812596004</v>
      </c>
      <c r="H1394" s="239">
        <f>INDEX(Summary!$N$5:$Y$88,MATCH(_xlfn.CONCAT(D1394,0),Summary!$N$5:$N$88,0),MATCH($H$3,Summary!$N$4:$Y$4,0))</f>
        <v>80.404765002462767</v>
      </c>
      <c r="I1394" s="240">
        <f t="shared" si="86"/>
        <v>-1.7221029492127692E-2</v>
      </c>
      <c r="J1394" s="241">
        <f t="shared" si="87"/>
        <v>-1.3689924795723885</v>
      </c>
      <c r="K1394" s="242">
        <f t="shared" si="85"/>
        <v>78.126398907928618</v>
      </c>
      <c r="L1394" s="241"/>
    </row>
    <row r="1395" spans="1:12" x14ac:dyDescent="0.2">
      <c r="A1395" t="s">
        <v>65</v>
      </c>
      <c r="B1395" t="s">
        <v>48</v>
      </c>
      <c r="C1395">
        <v>2011</v>
      </c>
      <c r="D1395" t="str">
        <f t="shared" si="84"/>
        <v>RSFemale</v>
      </c>
      <c r="E1395">
        <v>79.781411718576194</v>
      </c>
      <c r="F1395" s="37">
        <f>VLOOKUP(_xlfn.CONCAT(D1395,0),'Appendix 4. 2020 IBGE LT'!$E$6:$M$1685,9,FALSE)</f>
        <v>82.036524747897914</v>
      </c>
      <c r="G1395" s="37">
        <f>VLOOKUP(_xlfn.CONCAT(D1395,0),'Appendix 3b. nax IBGE 2019'!$E$5:$M$1850,9,FALSE)</f>
        <v>81.813680812596004</v>
      </c>
      <c r="H1395" s="239">
        <f>INDEX(Summary!$N$5:$Y$88,MATCH(_xlfn.CONCAT(D1395,0),Summary!$N$5:$N$88,0),MATCH($H$3,Summary!$N$4:$Y$4,0))</f>
        <v>80.404765002462767</v>
      </c>
      <c r="I1395" s="240">
        <f t="shared" si="86"/>
        <v>-1.7221029492127692E-2</v>
      </c>
      <c r="J1395" s="241">
        <f t="shared" si="87"/>
        <v>-1.3739180441291825</v>
      </c>
      <c r="K1395" s="242">
        <f t="shared" si="85"/>
        <v>78.407493674447011</v>
      </c>
      <c r="L1395" s="241"/>
    </row>
    <row r="1396" spans="1:12" x14ac:dyDescent="0.2">
      <c r="A1396" t="s">
        <v>65</v>
      </c>
      <c r="B1396" t="s">
        <v>48</v>
      </c>
      <c r="C1396">
        <v>2012</v>
      </c>
      <c r="D1396" t="str">
        <f t="shared" si="84"/>
        <v>RSFemale</v>
      </c>
      <c r="E1396">
        <v>80.060116405779894</v>
      </c>
      <c r="F1396" s="37">
        <f>VLOOKUP(_xlfn.CONCAT(D1396,0),'Appendix 4. 2020 IBGE LT'!$E$6:$M$1685,9,FALSE)</f>
        <v>82.036524747897914</v>
      </c>
      <c r="G1396" s="37">
        <f>VLOOKUP(_xlfn.CONCAT(D1396,0),'Appendix 3b. nax IBGE 2019'!$E$5:$M$1850,9,FALSE)</f>
        <v>81.813680812596004</v>
      </c>
      <c r="H1396" s="239">
        <f>INDEX(Summary!$N$5:$Y$88,MATCH(_xlfn.CONCAT(D1396,0),Summary!$N$5:$N$88,0),MATCH($H$3,Summary!$N$4:$Y$4,0))</f>
        <v>80.404765002462767</v>
      </c>
      <c r="I1396" s="240">
        <f t="shared" si="86"/>
        <v>-1.7221029492127692E-2</v>
      </c>
      <c r="J1396" s="241">
        <f t="shared" si="87"/>
        <v>-1.3787176257671117</v>
      </c>
      <c r="K1396" s="242">
        <f t="shared" si="85"/>
        <v>78.681398780012785</v>
      </c>
      <c r="L1396" s="241"/>
    </row>
    <row r="1397" spans="1:12" x14ac:dyDescent="0.2">
      <c r="A1397" t="s">
        <v>65</v>
      </c>
      <c r="B1397" t="s">
        <v>48</v>
      </c>
      <c r="C1397">
        <v>2013</v>
      </c>
      <c r="D1397" t="str">
        <f t="shared" si="84"/>
        <v>RSFemale</v>
      </c>
      <c r="E1397">
        <v>80.3315574439047</v>
      </c>
      <c r="F1397" s="37">
        <f>VLOOKUP(_xlfn.CONCAT(D1397,0),'Appendix 4. 2020 IBGE LT'!$E$6:$M$1685,9,FALSE)</f>
        <v>82.036524747897914</v>
      </c>
      <c r="G1397" s="37">
        <f>VLOOKUP(_xlfn.CONCAT(D1397,0),'Appendix 3b. nax IBGE 2019'!$E$5:$M$1850,9,FALSE)</f>
        <v>81.813680812596004</v>
      </c>
      <c r="H1397" s="239">
        <f>INDEX(Summary!$N$5:$Y$88,MATCH(_xlfn.CONCAT(D1397,0),Summary!$N$5:$N$88,0),MATCH($H$3,Summary!$N$4:$Y$4,0))</f>
        <v>80.404765002462767</v>
      </c>
      <c r="I1397" s="240">
        <f t="shared" si="86"/>
        <v>-1.7221029492127692E-2</v>
      </c>
      <c r="J1397" s="241">
        <f t="shared" si="87"/>
        <v>-1.3833921198900325</v>
      </c>
      <c r="K1397" s="242">
        <f t="shared" si="85"/>
        <v>78.948165324014667</v>
      </c>
      <c r="L1397" s="241"/>
    </row>
    <row r="1398" spans="1:12" x14ac:dyDescent="0.2">
      <c r="A1398" t="s">
        <v>65</v>
      </c>
      <c r="B1398" t="s">
        <v>48</v>
      </c>
      <c r="C1398">
        <v>2014</v>
      </c>
      <c r="D1398" t="str">
        <f t="shared" si="84"/>
        <v>RSFemale</v>
      </c>
      <c r="E1398">
        <v>80.5957967879976</v>
      </c>
      <c r="F1398" s="37">
        <f>VLOOKUP(_xlfn.CONCAT(D1398,0),'Appendix 4. 2020 IBGE LT'!$E$6:$M$1685,9,FALSE)</f>
        <v>82.036524747897914</v>
      </c>
      <c r="G1398" s="37">
        <f>VLOOKUP(_xlfn.CONCAT(D1398,0),'Appendix 3b. nax IBGE 2019'!$E$5:$M$1850,9,FALSE)</f>
        <v>81.813680812596004</v>
      </c>
      <c r="H1398" s="239">
        <f>INDEX(Summary!$N$5:$Y$88,MATCH(_xlfn.CONCAT(D1398,0),Summary!$N$5:$N$88,0),MATCH($H$3,Summary!$N$4:$Y$4,0))</f>
        <v>80.404765002462767</v>
      </c>
      <c r="I1398" s="240">
        <f t="shared" si="86"/>
        <v>-1.7221029492127692E-2</v>
      </c>
      <c r="J1398" s="241">
        <f t="shared" si="87"/>
        <v>-1.387942593427637</v>
      </c>
      <c r="K1398" s="242">
        <f t="shared" si="85"/>
        <v>79.207854194569961</v>
      </c>
      <c r="L1398" s="241"/>
    </row>
    <row r="1399" spans="1:12" x14ac:dyDescent="0.2">
      <c r="A1399" t="s">
        <v>65</v>
      </c>
      <c r="B1399" t="s">
        <v>48</v>
      </c>
      <c r="C1399">
        <v>2015</v>
      </c>
      <c r="D1399" t="str">
        <f t="shared" si="84"/>
        <v>RSFemale</v>
      </c>
      <c r="E1399">
        <v>80.852905548994499</v>
      </c>
      <c r="F1399" s="37">
        <f>VLOOKUP(_xlfn.CONCAT(D1399,0),'Appendix 4. 2020 IBGE LT'!$E$6:$M$1685,9,FALSE)</f>
        <v>82.036524747897914</v>
      </c>
      <c r="G1399" s="37">
        <f>VLOOKUP(_xlfn.CONCAT(D1399,0),'Appendix 3b. nax IBGE 2019'!$E$5:$M$1850,9,FALSE)</f>
        <v>81.813680812596004</v>
      </c>
      <c r="H1399" s="239">
        <f>INDEX(Summary!$N$5:$Y$88,MATCH(_xlfn.CONCAT(D1399,0),Summary!$N$5:$N$88,0),MATCH($H$3,Summary!$N$4:$Y$4,0))</f>
        <v>80.404765002462767</v>
      </c>
      <c r="I1399" s="240">
        <f t="shared" si="86"/>
        <v>-1.7221029492127692E-2</v>
      </c>
      <c r="J1399" s="241">
        <f t="shared" si="87"/>
        <v>-1.3923702709834489</v>
      </c>
      <c r="K1399" s="242">
        <f t="shared" si="85"/>
        <v>79.460535278011051</v>
      </c>
      <c r="L1399" s="241"/>
    </row>
    <row r="1400" spans="1:12" x14ac:dyDescent="0.2">
      <c r="A1400" t="s">
        <v>65</v>
      </c>
      <c r="B1400" t="s">
        <v>48</v>
      </c>
      <c r="C1400">
        <v>2016</v>
      </c>
      <c r="D1400" t="str">
        <f t="shared" si="84"/>
        <v>RSFemale</v>
      </c>
      <c r="E1400">
        <v>81.102963212868801</v>
      </c>
      <c r="F1400" s="37">
        <f>VLOOKUP(_xlfn.CONCAT(D1400,0),'Appendix 4. 2020 IBGE LT'!$E$6:$M$1685,9,FALSE)</f>
        <v>82.036524747897914</v>
      </c>
      <c r="G1400" s="37">
        <f>VLOOKUP(_xlfn.CONCAT(D1400,0),'Appendix 3b. nax IBGE 2019'!$E$5:$M$1850,9,FALSE)</f>
        <v>81.813680812596004</v>
      </c>
      <c r="H1400" s="239">
        <f>INDEX(Summary!$N$5:$Y$88,MATCH(_xlfn.CONCAT(D1400,0),Summary!$N$5:$N$88,0),MATCH($H$3,Summary!$N$4:$Y$4,0))</f>
        <v>80.404765002462767</v>
      </c>
      <c r="I1400" s="240">
        <f t="shared" si="86"/>
        <v>-1.7221029492127692E-2</v>
      </c>
      <c r="J1400" s="241">
        <f t="shared" si="87"/>
        <v>-1.3966765213877608</v>
      </c>
      <c r="K1400" s="242">
        <f t="shared" si="85"/>
        <v>79.70628669148104</v>
      </c>
      <c r="L1400" s="241"/>
    </row>
    <row r="1401" spans="1:12" x14ac:dyDescent="0.2">
      <c r="A1401" t="s">
        <v>65</v>
      </c>
      <c r="B1401" t="s">
        <v>48</v>
      </c>
      <c r="C1401">
        <v>2017</v>
      </c>
      <c r="D1401" t="str">
        <f t="shared" si="84"/>
        <v>RSFemale</v>
      </c>
      <c r="E1401">
        <v>81.346056886292303</v>
      </c>
      <c r="F1401" s="37">
        <f>VLOOKUP(_xlfn.CONCAT(D1401,0),'Appendix 4. 2020 IBGE LT'!$E$6:$M$1685,9,FALSE)</f>
        <v>82.036524747897914</v>
      </c>
      <c r="G1401" s="37">
        <f>VLOOKUP(_xlfn.CONCAT(D1401,0),'Appendix 3b. nax IBGE 2019'!$E$5:$M$1850,9,FALSE)</f>
        <v>81.813680812596004</v>
      </c>
      <c r="H1401" s="239">
        <f>INDEX(Summary!$N$5:$Y$88,MATCH(_xlfn.CONCAT(D1401,0),Summary!$N$5:$N$88,0),MATCH($H$3,Summary!$N$4:$Y$4,0))</f>
        <v>80.404765002462767</v>
      </c>
      <c r="I1401" s="240">
        <f t="shared" si="86"/>
        <v>-1.7221029492127692E-2</v>
      </c>
      <c r="J1401" s="241">
        <f t="shared" si="87"/>
        <v>-1.4008628447071367</v>
      </c>
      <c r="K1401" s="242">
        <f t="shared" si="85"/>
        <v>79.945194041585168</v>
      </c>
      <c r="L1401" s="241"/>
    </row>
    <row r="1402" spans="1:12" x14ac:dyDescent="0.2">
      <c r="A1402" t="s">
        <v>65</v>
      </c>
      <c r="B1402" t="s">
        <v>48</v>
      </c>
      <c r="C1402">
        <v>2018</v>
      </c>
      <c r="D1402" t="str">
        <f t="shared" si="84"/>
        <v>RSFemale</v>
      </c>
      <c r="E1402">
        <v>81.584153763650804</v>
      </c>
      <c r="F1402" s="37">
        <f>VLOOKUP(_xlfn.CONCAT(D1402,0),'Appendix 4. 2020 IBGE LT'!$E$6:$M$1685,9,FALSE)</f>
        <v>82.036524747897914</v>
      </c>
      <c r="G1402" s="37">
        <f>VLOOKUP(_xlfn.CONCAT(D1402,0),'Appendix 3b. nax IBGE 2019'!$E$5:$M$1850,9,FALSE)</f>
        <v>81.813680812596004</v>
      </c>
      <c r="H1402" s="239">
        <f>INDEX(Summary!$N$5:$Y$88,MATCH(_xlfn.CONCAT(D1402,0),Summary!$N$5:$N$88,0),MATCH($H$3,Summary!$N$4:$Y$4,0))</f>
        <v>80.404765002462767</v>
      </c>
      <c r="I1402" s="240">
        <f t="shared" si="86"/>
        <v>-1.7221029492127692E-2</v>
      </c>
      <c r="J1402" s="241">
        <f t="shared" si="87"/>
        <v>-1.4049631180541109</v>
      </c>
      <c r="K1402" s="242">
        <f t="shared" si="85"/>
        <v>80.179190645596691</v>
      </c>
      <c r="L1402" s="241"/>
    </row>
    <row r="1403" spans="1:12" x14ac:dyDescent="0.2">
      <c r="A1403" t="s">
        <v>65</v>
      </c>
      <c r="B1403" t="s">
        <v>48</v>
      </c>
      <c r="C1403">
        <v>2019</v>
      </c>
      <c r="D1403" t="str">
        <f t="shared" si="84"/>
        <v>RSFemale</v>
      </c>
      <c r="E1403">
        <v>81.813680812596004</v>
      </c>
      <c r="F1403" s="37">
        <f>VLOOKUP(_xlfn.CONCAT(D1403,0),'Appendix 4. 2020 IBGE LT'!$E$6:$M$1685,9,FALSE)</f>
        <v>82.036524747897914</v>
      </c>
      <c r="G1403" s="37">
        <f>VLOOKUP(_xlfn.CONCAT(D1403,0),'Appendix 3b. nax IBGE 2019'!$E$5:$M$1850,9,FALSE)</f>
        <v>81.813680812596004</v>
      </c>
      <c r="H1403" s="239">
        <f>INDEX(Summary!$N$5:$Y$88,MATCH(_xlfn.CONCAT(D1403,0),Summary!$N$5:$N$88,0),MATCH($H$3,Summary!$N$4:$Y$4,0))</f>
        <v>80.404765002462767</v>
      </c>
      <c r="I1403" s="240">
        <f t="shared" si="86"/>
        <v>-1.7221029492127692E-2</v>
      </c>
      <c r="J1403" s="241">
        <f t="shared" si="87"/>
        <v>-1.4089158101332373</v>
      </c>
      <c r="K1403" s="242">
        <f t="shared" si="85"/>
        <v>80.404765002462767</v>
      </c>
      <c r="L1403" s="241"/>
    </row>
    <row r="1404" spans="1:12" x14ac:dyDescent="0.2">
      <c r="A1404" t="s">
        <v>65</v>
      </c>
      <c r="B1404" t="s">
        <v>47</v>
      </c>
      <c r="C1404">
        <v>2000</v>
      </c>
      <c r="D1404" t="str">
        <f t="shared" si="84"/>
        <v>RSMale</v>
      </c>
      <c r="E1404">
        <v>68.622540872770202</v>
      </c>
      <c r="F1404" s="37">
        <f>VLOOKUP(_xlfn.CONCAT(D1404,0),'Appendix 4. 2020 IBGE LT'!$E$6:$M$1685,9,FALSE)</f>
        <v>75.442978882695414</v>
      </c>
      <c r="G1404" s="37">
        <f>VLOOKUP(_xlfn.CONCAT(D1404,0),'Appendix 3b. nax IBGE 2019'!$E$5:$M$1850,9,FALSE)</f>
        <v>75.178328061340409</v>
      </c>
      <c r="H1404" s="239">
        <f>INDEX(Summary!$N$5:$Y$88,MATCH(_xlfn.CONCAT(D1404,0),Summary!$N$5:$N$88,0),MATCH($H$3,Summary!$N$4:$Y$4,0))</f>
        <v>73.855658930187033</v>
      </c>
      <c r="I1404" s="240">
        <f t="shared" si="86"/>
        <v>-1.7593755610980966E-2</v>
      </c>
      <c r="J1404" s="241">
        <f t="shared" si="87"/>
        <v>-1.2073282135200714</v>
      </c>
      <c r="K1404" s="242">
        <f t="shared" si="85"/>
        <v>67.41521265925013</v>
      </c>
      <c r="L1404" s="241"/>
    </row>
    <row r="1405" spans="1:12" x14ac:dyDescent="0.2">
      <c r="A1405" t="s">
        <v>65</v>
      </c>
      <c r="B1405" t="s">
        <v>47</v>
      </c>
      <c r="C1405">
        <v>2001</v>
      </c>
      <c r="D1405" t="str">
        <f t="shared" si="84"/>
        <v>RSMale</v>
      </c>
      <c r="E1405">
        <v>69.038392943123895</v>
      </c>
      <c r="F1405" s="37">
        <f>VLOOKUP(_xlfn.CONCAT(D1405,0),'Appendix 4. 2020 IBGE LT'!$E$6:$M$1685,9,FALSE)</f>
        <v>75.442978882695414</v>
      </c>
      <c r="G1405" s="37">
        <f>VLOOKUP(_xlfn.CONCAT(D1405,0),'Appendix 3b. nax IBGE 2019'!$E$5:$M$1850,9,FALSE)</f>
        <v>75.178328061340409</v>
      </c>
      <c r="H1405" s="239">
        <f>INDEX(Summary!$N$5:$Y$88,MATCH(_xlfn.CONCAT(D1405,0),Summary!$N$5:$N$88,0),MATCH($H$3,Summary!$N$4:$Y$4,0))</f>
        <v>73.855658930187033</v>
      </c>
      <c r="I1405" s="240">
        <f t="shared" si="86"/>
        <v>-1.7593755610980966E-2</v>
      </c>
      <c r="J1405" s="241">
        <f t="shared" si="87"/>
        <v>-1.2146446132161948</v>
      </c>
      <c r="K1405" s="242">
        <f t="shared" si="85"/>
        <v>67.823748329907701</v>
      </c>
      <c r="L1405" s="241"/>
    </row>
    <row r="1406" spans="1:12" x14ac:dyDescent="0.2">
      <c r="A1406" t="s">
        <v>65</v>
      </c>
      <c r="B1406" t="s">
        <v>47</v>
      </c>
      <c r="C1406">
        <v>2002</v>
      </c>
      <c r="D1406" t="str">
        <f t="shared" si="84"/>
        <v>RSMale</v>
      </c>
      <c r="E1406">
        <v>69.4472863125022</v>
      </c>
      <c r="F1406" s="37">
        <f>VLOOKUP(_xlfn.CONCAT(D1406,0),'Appendix 4. 2020 IBGE LT'!$E$6:$M$1685,9,FALSE)</f>
        <v>75.442978882695414</v>
      </c>
      <c r="G1406" s="37">
        <f>VLOOKUP(_xlfn.CONCAT(D1406,0),'Appendix 3b. nax IBGE 2019'!$E$5:$M$1850,9,FALSE)</f>
        <v>75.178328061340409</v>
      </c>
      <c r="H1406" s="239">
        <f>INDEX(Summary!$N$5:$Y$88,MATCH(_xlfn.CONCAT(D1406,0),Summary!$N$5:$N$88,0),MATCH($H$3,Summary!$N$4:$Y$4,0))</f>
        <v>73.855658930187033</v>
      </c>
      <c r="I1406" s="240">
        <f t="shared" si="86"/>
        <v>-1.7593755610980966E-2</v>
      </c>
      <c r="J1406" s="241">
        <f t="shared" si="87"/>
        <v>-1.2218385832279872</v>
      </c>
      <c r="K1406" s="242">
        <f t="shared" si="85"/>
        <v>68.225447729274208</v>
      </c>
      <c r="L1406" s="241"/>
    </row>
    <row r="1407" spans="1:12" x14ac:dyDescent="0.2">
      <c r="A1407" t="s">
        <v>65</v>
      </c>
      <c r="B1407" t="s">
        <v>47</v>
      </c>
      <c r="C1407">
        <v>2003</v>
      </c>
      <c r="D1407" t="str">
        <f t="shared" si="84"/>
        <v>RSMale</v>
      </c>
      <c r="E1407">
        <v>69.848966786094294</v>
      </c>
      <c r="F1407" s="37">
        <f>VLOOKUP(_xlfn.CONCAT(D1407,0),'Appendix 4. 2020 IBGE LT'!$E$6:$M$1685,9,FALSE)</f>
        <v>75.442978882695414</v>
      </c>
      <c r="G1407" s="37">
        <f>VLOOKUP(_xlfn.CONCAT(D1407,0),'Appendix 3b. nax IBGE 2019'!$E$5:$M$1850,9,FALSE)</f>
        <v>75.178328061340409</v>
      </c>
      <c r="H1407" s="239">
        <f>INDEX(Summary!$N$5:$Y$88,MATCH(_xlfn.CONCAT(D1407,0),Summary!$N$5:$N$88,0),MATCH($H$3,Summary!$N$4:$Y$4,0))</f>
        <v>73.855658930187033</v>
      </c>
      <c r="I1407" s="240">
        <f t="shared" si="86"/>
        <v>-1.7593755610980966E-2</v>
      </c>
      <c r="J1407" s="241">
        <f t="shared" si="87"/>
        <v>-1.2289056513140697</v>
      </c>
      <c r="K1407" s="242">
        <f t="shared" si="85"/>
        <v>68.620061134780229</v>
      </c>
      <c r="L1407" s="241"/>
    </row>
    <row r="1408" spans="1:12" x14ac:dyDescent="0.2">
      <c r="A1408" t="s">
        <v>65</v>
      </c>
      <c r="B1408" t="s">
        <v>47</v>
      </c>
      <c r="C1408">
        <v>2004</v>
      </c>
      <c r="D1408" t="str">
        <f t="shared" si="84"/>
        <v>RSMale</v>
      </c>
      <c r="E1408">
        <v>70.243207228588204</v>
      </c>
      <c r="F1408" s="37">
        <f>VLOOKUP(_xlfn.CONCAT(D1408,0),'Appendix 4. 2020 IBGE LT'!$E$6:$M$1685,9,FALSE)</f>
        <v>75.442978882695414</v>
      </c>
      <c r="G1408" s="37">
        <f>VLOOKUP(_xlfn.CONCAT(D1408,0),'Appendix 3b. nax IBGE 2019'!$E$5:$M$1850,9,FALSE)</f>
        <v>75.178328061340409</v>
      </c>
      <c r="H1408" s="239">
        <f>INDEX(Summary!$N$5:$Y$88,MATCH(_xlfn.CONCAT(D1408,0),Summary!$N$5:$N$88,0),MATCH($H$3,Summary!$N$4:$Y$4,0))</f>
        <v>73.855658930187033</v>
      </c>
      <c r="I1408" s="240">
        <f t="shared" si="86"/>
        <v>-1.7593755610980966E-2</v>
      </c>
      <c r="J1408" s="241">
        <f t="shared" si="87"/>
        <v>-1.2358418213112725</v>
      </c>
      <c r="K1408" s="242">
        <f t="shared" si="85"/>
        <v>69.007365407276936</v>
      </c>
      <c r="L1408" s="241"/>
    </row>
    <row r="1409" spans="1:12" x14ac:dyDescent="0.2">
      <c r="A1409" t="s">
        <v>65</v>
      </c>
      <c r="B1409" t="s">
        <v>47</v>
      </c>
      <c r="C1409">
        <v>2005</v>
      </c>
      <c r="D1409" t="str">
        <f t="shared" si="84"/>
        <v>RSMale</v>
      </c>
      <c r="E1409">
        <v>70.629807073139403</v>
      </c>
      <c r="F1409" s="37">
        <f>VLOOKUP(_xlfn.CONCAT(D1409,0),'Appendix 4. 2020 IBGE LT'!$E$6:$M$1685,9,FALSE)</f>
        <v>75.442978882695414</v>
      </c>
      <c r="G1409" s="37">
        <f>VLOOKUP(_xlfn.CONCAT(D1409,0),'Appendix 3b. nax IBGE 2019'!$E$5:$M$1850,9,FALSE)</f>
        <v>75.178328061340409</v>
      </c>
      <c r="H1409" s="239">
        <f>INDEX(Summary!$N$5:$Y$88,MATCH(_xlfn.CONCAT(D1409,0),Summary!$N$5:$N$88,0),MATCH($H$3,Summary!$N$4:$Y$4,0))</f>
        <v>73.855658930187033</v>
      </c>
      <c r="I1409" s="240">
        <f t="shared" si="86"/>
        <v>-1.7593755610980966E-2</v>
      </c>
      <c r="J1409" s="241">
        <f t="shared" si="87"/>
        <v>-1.2426435644955496</v>
      </c>
      <c r="K1409" s="242">
        <f t="shared" si="85"/>
        <v>69.387163508643852</v>
      </c>
      <c r="L1409" s="241"/>
    </row>
    <row r="1410" spans="1:12" x14ac:dyDescent="0.2">
      <c r="A1410" t="s">
        <v>65</v>
      </c>
      <c r="B1410" t="s">
        <v>47</v>
      </c>
      <c r="C1410">
        <v>2006</v>
      </c>
      <c r="D1410" t="str">
        <f t="shared" si="84"/>
        <v>RSMale</v>
      </c>
      <c r="E1410">
        <v>71.008591723576302</v>
      </c>
      <c r="F1410" s="37">
        <f>VLOOKUP(_xlfn.CONCAT(D1410,0),'Appendix 4. 2020 IBGE LT'!$E$6:$M$1685,9,FALSE)</f>
        <v>75.442978882695414</v>
      </c>
      <c r="G1410" s="37">
        <f>VLOOKUP(_xlfn.CONCAT(D1410,0),'Appendix 3b. nax IBGE 2019'!$E$5:$M$1850,9,FALSE)</f>
        <v>75.178328061340409</v>
      </c>
      <c r="H1410" s="239">
        <f>INDEX(Summary!$N$5:$Y$88,MATCH(_xlfn.CONCAT(D1410,0),Summary!$N$5:$N$88,0),MATCH($H$3,Summary!$N$4:$Y$4,0))</f>
        <v>73.855658930187033</v>
      </c>
      <c r="I1410" s="240">
        <f t="shared" si="86"/>
        <v>-1.7593755610980966E-2</v>
      </c>
      <c r="J1410" s="241">
        <f t="shared" si="87"/>
        <v>-1.2493078090645271</v>
      </c>
      <c r="K1410" s="242">
        <f t="shared" si="85"/>
        <v>69.759283914511769</v>
      </c>
      <c r="L1410" s="241"/>
    </row>
    <row r="1411" spans="1:12" x14ac:dyDescent="0.2">
      <c r="A1411" t="s">
        <v>65</v>
      </c>
      <c r="B1411" t="s">
        <v>47</v>
      </c>
      <c r="C1411">
        <v>2007</v>
      </c>
      <c r="D1411" t="str">
        <f t="shared" si="84"/>
        <v>RSMale</v>
      </c>
      <c r="E1411">
        <v>71.379411868834296</v>
      </c>
      <c r="F1411" s="37">
        <f>VLOOKUP(_xlfn.CONCAT(D1411,0),'Appendix 4. 2020 IBGE LT'!$E$6:$M$1685,9,FALSE)</f>
        <v>75.442978882695414</v>
      </c>
      <c r="G1411" s="37">
        <f>VLOOKUP(_xlfn.CONCAT(D1411,0),'Appendix 3b. nax IBGE 2019'!$E$5:$M$1850,9,FALSE)</f>
        <v>75.178328061340409</v>
      </c>
      <c r="H1411" s="239">
        <f>INDEX(Summary!$N$5:$Y$88,MATCH(_xlfn.CONCAT(D1411,0),Summary!$N$5:$N$88,0),MATCH($H$3,Summary!$N$4:$Y$4,0))</f>
        <v>73.855658930187033</v>
      </c>
      <c r="I1411" s="240">
        <f t="shared" si="86"/>
        <v>-1.7593755610980966E-2</v>
      </c>
      <c r="J1411" s="241">
        <f t="shared" si="87"/>
        <v>-1.2558319280758248</v>
      </c>
      <c r="K1411" s="242">
        <f t="shared" si="85"/>
        <v>70.123579940758475</v>
      </c>
      <c r="L1411" s="241"/>
    </row>
    <row r="1412" spans="1:12" x14ac:dyDescent="0.2">
      <c r="A1412" t="s">
        <v>65</v>
      </c>
      <c r="B1412" t="s">
        <v>47</v>
      </c>
      <c r="C1412">
        <v>2008</v>
      </c>
      <c r="D1412" t="str">
        <f t="shared" ref="D1412:D1475" si="88">_xlfn.CONCAT(A1412,B1412)</f>
        <v>RSMale</v>
      </c>
      <c r="E1412">
        <v>71.742142724951506</v>
      </c>
      <c r="F1412" s="37">
        <f>VLOOKUP(_xlfn.CONCAT(D1412,0),'Appendix 4. 2020 IBGE LT'!$E$6:$M$1685,9,FALSE)</f>
        <v>75.442978882695414</v>
      </c>
      <c r="G1412" s="37">
        <f>VLOOKUP(_xlfn.CONCAT(D1412,0),'Appendix 3b. nax IBGE 2019'!$E$5:$M$1850,9,FALSE)</f>
        <v>75.178328061340409</v>
      </c>
      <c r="H1412" s="239">
        <f>INDEX(Summary!$N$5:$Y$88,MATCH(_xlfn.CONCAT(D1412,0),Summary!$N$5:$N$88,0),MATCH($H$3,Summary!$N$4:$Y$4,0))</f>
        <v>73.855658930187033</v>
      </c>
      <c r="I1412" s="240">
        <f t="shared" si="86"/>
        <v>-1.7593755610980966E-2</v>
      </c>
      <c r="J1412" s="241">
        <f t="shared" si="87"/>
        <v>-1.262213726110913</v>
      </c>
      <c r="K1412" s="242">
        <f t="shared" ref="K1412:K1475" si="89">E1412+J1412</f>
        <v>70.479928998840592</v>
      </c>
      <c r="L1412" s="241"/>
    </row>
    <row r="1413" spans="1:12" x14ac:dyDescent="0.2">
      <c r="A1413" t="s">
        <v>65</v>
      </c>
      <c r="B1413" t="s">
        <v>47</v>
      </c>
      <c r="C1413">
        <v>2009</v>
      </c>
      <c r="D1413" t="str">
        <f t="shared" si="88"/>
        <v>RSMale</v>
      </c>
      <c r="E1413">
        <v>72.096683216482703</v>
      </c>
      <c r="F1413" s="37">
        <f>VLOOKUP(_xlfn.CONCAT(D1413,0),'Appendix 4. 2020 IBGE LT'!$E$6:$M$1685,9,FALSE)</f>
        <v>75.442978882695414</v>
      </c>
      <c r="G1413" s="37">
        <f>VLOOKUP(_xlfn.CONCAT(D1413,0),'Appendix 3b. nax IBGE 2019'!$E$5:$M$1850,9,FALSE)</f>
        <v>75.178328061340409</v>
      </c>
      <c r="H1413" s="239">
        <f>INDEX(Summary!$N$5:$Y$88,MATCH(_xlfn.CONCAT(D1413,0),Summary!$N$5:$N$88,0),MATCH($H$3,Summary!$N$4:$Y$4,0))</f>
        <v>73.855658930187033</v>
      </c>
      <c r="I1413" s="240">
        <f t="shared" ref="I1413:I1476" si="90">(H1413-$G1413)/$G1413</f>
        <v>-1.7593755610980966E-2</v>
      </c>
      <c r="J1413" s="241">
        <f t="shared" ref="J1413:J1476" si="91">E1413*I1413</f>
        <v>-1.2684514248731098</v>
      </c>
      <c r="K1413" s="242">
        <f t="shared" si="89"/>
        <v>70.828231791609596</v>
      </c>
      <c r="L1413" s="241"/>
    </row>
    <row r="1414" spans="1:12" x14ac:dyDescent="0.2">
      <c r="A1414" t="s">
        <v>65</v>
      </c>
      <c r="B1414" t="s">
        <v>47</v>
      </c>
      <c r="C1414">
        <v>2010</v>
      </c>
      <c r="D1414" t="str">
        <f t="shared" si="88"/>
        <v>RSMale</v>
      </c>
      <c r="E1414">
        <v>72.442955106155296</v>
      </c>
      <c r="F1414" s="37">
        <f>VLOOKUP(_xlfn.CONCAT(D1414,0),'Appendix 4. 2020 IBGE LT'!$E$6:$M$1685,9,FALSE)</f>
        <v>75.442978882695414</v>
      </c>
      <c r="G1414" s="37">
        <f>VLOOKUP(_xlfn.CONCAT(D1414,0),'Appendix 3b. nax IBGE 2019'!$E$5:$M$1850,9,FALSE)</f>
        <v>75.178328061340409</v>
      </c>
      <c r="H1414" s="239">
        <f>INDEX(Summary!$N$5:$Y$88,MATCH(_xlfn.CONCAT(D1414,0),Summary!$N$5:$N$88,0),MATCH($H$3,Summary!$N$4:$Y$4,0))</f>
        <v>73.855658930187033</v>
      </c>
      <c r="I1414" s="240">
        <f t="shared" si="90"/>
        <v>-1.7593755610980966E-2</v>
      </c>
      <c r="J1414" s="241">
        <f t="shared" si="91"/>
        <v>-1.2745436478749619</v>
      </c>
      <c r="K1414" s="242">
        <f t="shared" si="89"/>
        <v>71.168411458280332</v>
      </c>
      <c r="L1414" s="241"/>
    </row>
    <row r="1415" spans="1:12" x14ac:dyDescent="0.2">
      <c r="A1415" t="s">
        <v>65</v>
      </c>
      <c r="B1415" t="s">
        <v>47</v>
      </c>
      <c r="C1415">
        <v>2011</v>
      </c>
      <c r="D1415" t="str">
        <f t="shared" si="88"/>
        <v>RSMale</v>
      </c>
      <c r="E1415">
        <v>72.780218547782198</v>
      </c>
      <c r="F1415" s="37">
        <f>VLOOKUP(_xlfn.CONCAT(D1415,0),'Appendix 4. 2020 IBGE LT'!$E$6:$M$1685,9,FALSE)</f>
        <v>75.442978882695414</v>
      </c>
      <c r="G1415" s="37">
        <f>VLOOKUP(_xlfn.CONCAT(D1415,0),'Appendix 3b. nax IBGE 2019'!$E$5:$M$1850,9,FALSE)</f>
        <v>75.178328061340409</v>
      </c>
      <c r="H1415" s="239">
        <f>INDEX(Summary!$N$5:$Y$88,MATCH(_xlfn.CONCAT(D1415,0),Summary!$N$5:$N$88,0),MATCH($H$3,Summary!$N$4:$Y$4,0))</f>
        <v>73.855658930187033</v>
      </c>
      <c r="I1415" s="240">
        <f t="shared" si="90"/>
        <v>-1.7593755610980966E-2</v>
      </c>
      <c r="J1415" s="241">
        <f t="shared" si="91"/>
        <v>-1.280477378443464</v>
      </c>
      <c r="K1415" s="242">
        <f t="shared" si="89"/>
        <v>71.499741169338733</v>
      </c>
      <c r="L1415" s="241"/>
    </row>
    <row r="1416" spans="1:12" x14ac:dyDescent="0.2">
      <c r="A1416" t="s">
        <v>65</v>
      </c>
      <c r="B1416" t="s">
        <v>47</v>
      </c>
      <c r="C1416">
        <v>2012</v>
      </c>
      <c r="D1416" t="str">
        <f t="shared" si="88"/>
        <v>RSMale</v>
      </c>
      <c r="E1416">
        <v>73.109154729432205</v>
      </c>
      <c r="F1416" s="37">
        <f>VLOOKUP(_xlfn.CONCAT(D1416,0),'Appendix 4. 2020 IBGE LT'!$E$6:$M$1685,9,FALSE)</f>
        <v>75.442978882695414</v>
      </c>
      <c r="G1416" s="37">
        <f>VLOOKUP(_xlfn.CONCAT(D1416,0),'Appendix 3b. nax IBGE 2019'!$E$5:$M$1850,9,FALSE)</f>
        <v>75.178328061340409</v>
      </c>
      <c r="H1416" s="239">
        <f>INDEX(Summary!$N$5:$Y$88,MATCH(_xlfn.CONCAT(D1416,0),Summary!$N$5:$N$88,0),MATCH($H$3,Summary!$N$4:$Y$4,0))</f>
        <v>73.855658930187033</v>
      </c>
      <c r="I1416" s="240">
        <f t="shared" si="90"/>
        <v>-1.7593755610980966E-2</v>
      </c>
      <c r="J1416" s="241">
        <f t="shared" si="91"/>
        <v>-1.2862646012350236</v>
      </c>
      <c r="K1416" s="242">
        <f t="shared" si="89"/>
        <v>71.822890128197187</v>
      </c>
      <c r="L1416" s="241"/>
    </row>
    <row r="1417" spans="1:12" x14ac:dyDescent="0.2">
      <c r="A1417" t="s">
        <v>65</v>
      </c>
      <c r="B1417" t="s">
        <v>47</v>
      </c>
      <c r="C1417">
        <v>2013</v>
      </c>
      <c r="D1417" t="str">
        <f t="shared" si="88"/>
        <v>RSMale</v>
      </c>
      <c r="E1417">
        <v>73.429733501984302</v>
      </c>
      <c r="F1417" s="37">
        <f>VLOOKUP(_xlfn.CONCAT(D1417,0),'Appendix 4. 2020 IBGE LT'!$E$6:$M$1685,9,FALSE)</f>
        <v>75.442978882695414</v>
      </c>
      <c r="G1417" s="37">
        <f>VLOOKUP(_xlfn.CONCAT(D1417,0),'Appendix 3b. nax IBGE 2019'!$E$5:$M$1850,9,FALSE)</f>
        <v>75.178328061340409</v>
      </c>
      <c r="H1417" s="239">
        <f>INDEX(Summary!$N$5:$Y$88,MATCH(_xlfn.CONCAT(D1417,0),Summary!$N$5:$N$88,0),MATCH($H$3,Summary!$N$4:$Y$4,0))</f>
        <v>73.855658930187033</v>
      </c>
      <c r="I1417" s="240">
        <f t="shared" si="90"/>
        <v>-1.7593755610980966E-2</v>
      </c>
      <c r="J1417" s="241">
        <f t="shared" si="91"/>
        <v>-1.2919047858133734</v>
      </c>
      <c r="K1417" s="242">
        <f t="shared" si="89"/>
        <v>72.13782871617093</v>
      </c>
      <c r="L1417" s="241"/>
    </row>
    <row r="1418" spans="1:12" x14ac:dyDescent="0.2">
      <c r="A1418" t="s">
        <v>65</v>
      </c>
      <c r="B1418" t="s">
        <v>47</v>
      </c>
      <c r="C1418">
        <v>2014</v>
      </c>
      <c r="D1418" t="str">
        <f t="shared" si="88"/>
        <v>RSMale</v>
      </c>
      <c r="E1418">
        <v>73.741944192158797</v>
      </c>
      <c r="F1418" s="37">
        <f>VLOOKUP(_xlfn.CONCAT(D1418,0),'Appendix 4. 2020 IBGE LT'!$E$6:$M$1685,9,FALSE)</f>
        <v>75.442978882695414</v>
      </c>
      <c r="G1418" s="37">
        <f>VLOOKUP(_xlfn.CONCAT(D1418,0),'Appendix 3b. nax IBGE 2019'!$E$5:$M$1850,9,FALSE)</f>
        <v>75.178328061340409</v>
      </c>
      <c r="H1418" s="239">
        <f>INDEX(Summary!$N$5:$Y$88,MATCH(_xlfn.CONCAT(D1418,0),Summary!$N$5:$N$88,0),MATCH($H$3,Summary!$N$4:$Y$4,0))</f>
        <v>73.855658930187033</v>
      </c>
      <c r="I1418" s="240">
        <f t="shared" si="90"/>
        <v>-1.7593755610980966E-2</v>
      </c>
      <c r="J1418" s="241">
        <f t="shared" si="91"/>
        <v>-1.2973977443954392</v>
      </c>
      <c r="K1418" s="242">
        <f t="shared" si="89"/>
        <v>72.444546447763358</v>
      </c>
      <c r="L1418" s="241"/>
    </row>
    <row r="1419" spans="1:12" x14ac:dyDescent="0.2">
      <c r="A1419" t="s">
        <v>65</v>
      </c>
      <c r="B1419" t="s">
        <v>47</v>
      </c>
      <c r="C1419">
        <v>2015</v>
      </c>
      <c r="D1419" t="str">
        <f t="shared" si="88"/>
        <v>RSMale</v>
      </c>
      <c r="E1419">
        <v>74.045794517076502</v>
      </c>
      <c r="F1419" s="37">
        <f>VLOOKUP(_xlfn.CONCAT(D1419,0),'Appendix 4. 2020 IBGE LT'!$E$6:$M$1685,9,FALSE)</f>
        <v>75.442978882695414</v>
      </c>
      <c r="G1419" s="37">
        <f>VLOOKUP(_xlfn.CONCAT(D1419,0),'Appendix 3b. nax IBGE 2019'!$E$5:$M$1850,9,FALSE)</f>
        <v>75.178328061340409</v>
      </c>
      <c r="H1419" s="239">
        <f>INDEX(Summary!$N$5:$Y$88,MATCH(_xlfn.CONCAT(D1419,0),Summary!$N$5:$N$88,0),MATCH($H$3,Summary!$N$4:$Y$4,0))</f>
        <v>73.855658930187033</v>
      </c>
      <c r="I1419" s="240">
        <f t="shared" si="90"/>
        <v>-1.7593755610980966E-2</v>
      </c>
      <c r="J1419" s="241">
        <f t="shared" si="91"/>
        <v>-1.3027436127543583</v>
      </c>
      <c r="K1419" s="242">
        <f t="shared" si="89"/>
        <v>72.743050904322146</v>
      </c>
      <c r="L1419" s="241"/>
    </row>
    <row r="1420" spans="1:12" x14ac:dyDescent="0.2">
      <c r="A1420" t="s">
        <v>65</v>
      </c>
      <c r="B1420" t="s">
        <v>47</v>
      </c>
      <c r="C1420">
        <v>2016</v>
      </c>
      <c r="D1420" t="str">
        <f t="shared" si="88"/>
        <v>RSMale</v>
      </c>
      <c r="E1420">
        <v>74.341309478970899</v>
      </c>
      <c r="F1420" s="37">
        <f>VLOOKUP(_xlfn.CONCAT(D1420,0),'Appendix 4. 2020 IBGE LT'!$E$6:$M$1685,9,FALSE)</f>
        <v>75.442978882695414</v>
      </c>
      <c r="G1420" s="37">
        <f>VLOOKUP(_xlfn.CONCAT(D1420,0),'Appendix 3b. nax IBGE 2019'!$E$5:$M$1850,9,FALSE)</f>
        <v>75.178328061340409</v>
      </c>
      <c r="H1420" s="239">
        <f>INDEX(Summary!$N$5:$Y$88,MATCH(_xlfn.CONCAT(D1420,0),Summary!$N$5:$N$88,0),MATCH($H$3,Summary!$N$4:$Y$4,0))</f>
        <v>73.855658930187033</v>
      </c>
      <c r="I1420" s="240">
        <f t="shared" si="90"/>
        <v>-1.7593755610980966E-2</v>
      </c>
      <c r="J1420" s="241">
        <f t="shared" si="91"/>
        <v>-1.3079428307733167</v>
      </c>
      <c r="K1420" s="242">
        <f t="shared" si="89"/>
        <v>73.033366648197585</v>
      </c>
      <c r="L1420" s="241"/>
    </row>
    <row r="1421" spans="1:12" x14ac:dyDescent="0.2">
      <c r="A1421" t="s">
        <v>65</v>
      </c>
      <c r="B1421" t="s">
        <v>47</v>
      </c>
      <c r="C1421">
        <v>2017</v>
      </c>
      <c r="D1421" t="str">
        <f t="shared" si="88"/>
        <v>RSMale</v>
      </c>
      <c r="E1421">
        <v>74.628530249817999</v>
      </c>
      <c r="F1421" s="37">
        <f>VLOOKUP(_xlfn.CONCAT(D1421,0),'Appendix 4. 2020 IBGE LT'!$E$6:$M$1685,9,FALSE)</f>
        <v>75.442978882695414</v>
      </c>
      <c r="G1421" s="37">
        <f>VLOOKUP(_xlfn.CONCAT(D1421,0),'Appendix 3b. nax IBGE 2019'!$E$5:$M$1850,9,FALSE)</f>
        <v>75.178328061340409</v>
      </c>
      <c r="H1421" s="239">
        <f>INDEX(Summary!$N$5:$Y$88,MATCH(_xlfn.CONCAT(D1421,0),Summary!$N$5:$N$88,0),MATCH($H$3,Summary!$N$4:$Y$4,0))</f>
        <v>73.855658930187033</v>
      </c>
      <c r="I1421" s="240">
        <f t="shared" si="90"/>
        <v>-1.7593755610980966E-2</v>
      </c>
      <c r="J1421" s="241">
        <f t="shared" si="91"/>
        <v>-1.3129961228219982</v>
      </c>
      <c r="K1421" s="242">
        <f t="shared" si="89"/>
        <v>73.315534126995999</v>
      </c>
      <c r="L1421" s="241"/>
    </row>
    <row r="1422" spans="1:12" x14ac:dyDescent="0.2">
      <c r="A1422" t="s">
        <v>65</v>
      </c>
      <c r="B1422" t="s">
        <v>47</v>
      </c>
      <c r="C1422">
        <v>2018</v>
      </c>
      <c r="D1422" t="str">
        <f t="shared" si="88"/>
        <v>RSMale</v>
      </c>
      <c r="E1422">
        <v>74.907513054646103</v>
      </c>
      <c r="F1422" s="37">
        <f>VLOOKUP(_xlfn.CONCAT(D1422,0),'Appendix 4. 2020 IBGE LT'!$E$6:$M$1685,9,FALSE)</f>
        <v>75.442978882695414</v>
      </c>
      <c r="G1422" s="37">
        <f>VLOOKUP(_xlfn.CONCAT(D1422,0),'Appendix 3b. nax IBGE 2019'!$E$5:$M$1850,9,FALSE)</f>
        <v>75.178328061340409</v>
      </c>
      <c r="H1422" s="239">
        <f>INDEX(Summary!$N$5:$Y$88,MATCH(_xlfn.CONCAT(D1422,0),Summary!$N$5:$N$88,0),MATCH($H$3,Summary!$N$4:$Y$4,0))</f>
        <v>73.855658930187033</v>
      </c>
      <c r="I1422" s="240">
        <f t="shared" si="90"/>
        <v>-1.7593755610980966E-2</v>
      </c>
      <c r="J1422" s="241">
        <f t="shared" si="91"/>
        <v>-1.3179044781098099</v>
      </c>
      <c r="K1422" s="242">
        <f t="shared" si="89"/>
        <v>73.589608576536293</v>
      </c>
      <c r="L1422" s="241"/>
    </row>
    <row r="1423" spans="1:12" x14ac:dyDescent="0.2">
      <c r="A1423" t="s">
        <v>65</v>
      </c>
      <c r="B1423" t="s">
        <v>47</v>
      </c>
      <c r="C1423">
        <v>2019</v>
      </c>
      <c r="D1423" t="str">
        <f t="shared" si="88"/>
        <v>RSMale</v>
      </c>
      <c r="E1423">
        <v>75.178328061340395</v>
      </c>
      <c r="F1423" s="37">
        <f>VLOOKUP(_xlfn.CONCAT(D1423,0),'Appendix 4. 2020 IBGE LT'!$E$6:$M$1685,9,FALSE)</f>
        <v>75.442978882695414</v>
      </c>
      <c r="G1423" s="37">
        <f>VLOOKUP(_xlfn.CONCAT(D1423,0),'Appendix 3b. nax IBGE 2019'!$E$5:$M$1850,9,FALSE)</f>
        <v>75.178328061340409</v>
      </c>
      <c r="H1423" s="239">
        <f>INDEX(Summary!$N$5:$Y$88,MATCH(_xlfn.CONCAT(D1423,0),Summary!$N$5:$N$88,0),MATCH($H$3,Summary!$N$4:$Y$4,0))</f>
        <v>73.855658930187033</v>
      </c>
      <c r="I1423" s="240">
        <f t="shared" si="90"/>
        <v>-1.7593755610980966E-2</v>
      </c>
      <c r="J1423" s="241">
        <f t="shared" si="91"/>
        <v>-1.3226691311533754</v>
      </c>
      <c r="K1423" s="242">
        <f t="shared" si="89"/>
        <v>73.855658930187019</v>
      </c>
      <c r="L1423" s="241"/>
    </row>
    <row r="1424" spans="1:12" x14ac:dyDescent="0.2">
      <c r="A1424" t="s">
        <v>65</v>
      </c>
      <c r="B1424" t="s">
        <v>3</v>
      </c>
      <c r="C1424">
        <v>2000</v>
      </c>
      <c r="D1424" t="str">
        <f t="shared" si="88"/>
        <v>RSTotal</v>
      </c>
      <c r="E1424">
        <v>72.391624769977398</v>
      </c>
      <c r="F1424" s="37">
        <f>VLOOKUP(_xlfn.CONCAT(D1424,0),'Appendix 4. 2020 IBGE LT'!$E$6:$M$1685,9,FALSE)</f>
        <v>78.792704212077197</v>
      </c>
      <c r="G1424" s="37">
        <f>VLOOKUP(_xlfn.CONCAT(D1424,0),'Appendix 3b. nax IBGE 2019'!$E$5:$M$1850,9,FALSE)</f>
        <v>78.546681314093192</v>
      </c>
      <c r="H1424" s="239">
        <f>INDEX(Summary!$N$5:$Y$88,MATCH(_xlfn.CONCAT(D1424,0),Summary!$N$5:$N$88,0),MATCH($H$3,Summary!$N$4:$Y$4,0))</f>
        <v>77.171404086328593</v>
      </c>
      <c r="I1424" s="240">
        <f t="shared" si="90"/>
        <v>-1.7509043090759336E-2</v>
      </c>
      <c r="J1424" s="241">
        <f t="shared" si="91"/>
        <v>-1.2675080775076151</v>
      </c>
      <c r="K1424" s="242">
        <f t="shared" si="89"/>
        <v>71.124116692469784</v>
      </c>
      <c r="L1424" s="241"/>
    </row>
    <row r="1425" spans="1:12" x14ac:dyDescent="0.2">
      <c r="A1425" t="s">
        <v>65</v>
      </c>
      <c r="B1425" t="s">
        <v>3</v>
      </c>
      <c r="C1425">
        <v>2001</v>
      </c>
      <c r="D1425" t="str">
        <f t="shared" si="88"/>
        <v>RSTotal</v>
      </c>
      <c r="E1425">
        <v>72.790227768901204</v>
      </c>
      <c r="F1425" s="37">
        <f>VLOOKUP(_xlfn.CONCAT(D1425,0),'Appendix 4. 2020 IBGE LT'!$E$6:$M$1685,9,FALSE)</f>
        <v>78.792704212077197</v>
      </c>
      <c r="G1425" s="37">
        <f>VLOOKUP(_xlfn.CONCAT(D1425,0),'Appendix 3b. nax IBGE 2019'!$E$5:$M$1850,9,FALSE)</f>
        <v>78.546681314093192</v>
      </c>
      <c r="H1425" s="239">
        <f>INDEX(Summary!$N$5:$Y$88,MATCH(_xlfn.CONCAT(D1425,0),Summary!$N$5:$N$88,0),MATCH($H$3,Summary!$N$4:$Y$4,0))</f>
        <v>77.171404086328593</v>
      </c>
      <c r="I1425" s="240">
        <f t="shared" si="90"/>
        <v>-1.7509043090759336E-2</v>
      </c>
      <c r="J1425" s="241">
        <f t="shared" si="91"/>
        <v>-1.2744872345918781</v>
      </c>
      <c r="K1425" s="242">
        <f t="shared" si="89"/>
        <v>71.51574053430933</v>
      </c>
      <c r="L1425" s="241"/>
    </row>
    <row r="1426" spans="1:12" x14ac:dyDescent="0.2">
      <c r="A1426" t="s">
        <v>65</v>
      </c>
      <c r="B1426" t="s">
        <v>3</v>
      </c>
      <c r="C1426">
        <v>2002</v>
      </c>
      <c r="D1426" t="str">
        <f t="shared" si="88"/>
        <v>RSTotal</v>
      </c>
      <c r="E1426">
        <v>73.1802795569956</v>
      </c>
      <c r="F1426" s="37">
        <f>VLOOKUP(_xlfn.CONCAT(D1426,0),'Appendix 4. 2020 IBGE LT'!$E$6:$M$1685,9,FALSE)</f>
        <v>78.792704212077197</v>
      </c>
      <c r="G1426" s="37">
        <f>VLOOKUP(_xlfn.CONCAT(D1426,0),'Appendix 3b. nax IBGE 2019'!$E$5:$M$1850,9,FALSE)</f>
        <v>78.546681314093192</v>
      </c>
      <c r="H1426" s="239">
        <f>INDEX(Summary!$N$5:$Y$88,MATCH(_xlfn.CONCAT(D1426,0),Summary!$N$5:$N$88,0),MATCH($H$3,Summary!$N$4:$Y$4,0))</f>
        <v>77.171404086328593</v>
      </c>
      <c r="I1426" s="240">
        <f t="shared" si="90"/>
        <v>-1.7509043090759336E-2</v>
      </c>
      <c r="J1426" s="241">
        <f t="shared" si="91"/>
        <v>-1.2813166681572505</v>
      </c>
      <c r="K1426" s="242">
        <f t="shared" si="89"/>
        <v>71.898962888838355</v>
      </c>
      <c r="L1426" s="241"/>
    </row>
    <row r="1427" spans="1:12" x14ac:dyDescent="0.2">
      <c r="A1427" t="s">
        <v>65</v>
      </c>
      <c r="B1427" t="s">
        <v>3</v>
      </c>
      <c r="C1427">
        <v>2003</v>
      </c>
      <c r="D1427" t="str">
        <f t="shared" si="88"/>
        <v>RSTotal</v>
      </c>
      <c r="E1427">
        <v>73.562649943794995</v>
      </c>
      <c r="F1427" s="37">
        <f>VLOOKUP(_xlfn.CONCAT(D1427,0),'Appendix 4. 2020 IBGE LT'!$E$6:$M$1685,9,FALSE)</f>
        <v>78.792704212077197</v>
      </c>
      <c r="G1427" s="37">
        <f>VLOOKUP(_xlfn.CONCAT(D1427,0),'Appendix 3b. nax IBGE 2019'!$E$5:$M$1850,9,FALSE)</f>
        <v>78.546681314093192</v>
      </c>
      <c r="H1427" s="239">
        <f>INDEX(Summary!$N$5:$Y$88,MATCH(_xlfn.CONCAT(D1427,0),Summary!$N$5:$N$88,0),MATCH($H$3,Summary!$N$4:$Y$4,0))</f>
        <v>77.171404086328593</v>
      </c>
      <c r="I1427" s="240">
        <f t="shared" si="90"/>
        <v>-1.7509043090759336E-2</v>
      </c>
      <c r="J1427" s="241">
        <f t="shared" si="91"/>
        <v>-1.2880116077363515</v>
      </c>
      <c r="K1427" s="242">
        <f t="shared" si="89"/>
        <v>72.274638336058644</v>
      </c>
      <c r="L1427" s="241"/>
    </row>
    <row r="1428" spans="1:12" x14ac:dyDescent="0.2">
      <c r="A1428" t="s">
        <v>65</v>
      </c>
      <c r="B1428" t="s">
        <v>3</v>
      </c>
      <c r="C1428">
        <v>2004</v>
      </c>
      <c r="D1428" t="str">
        <f t="shared" si="88"/>
        <v>RSTotal</v>
      </c>
      <c r="E1428">
        <v>73.933287775224997</v>
      </c>
      <c r="F1428" s="37">
        <f>VLOOKUP(_xlfn.CONCAT(D1428,0),'Appendix 4. 2020 IBGE LT'!$E$6:$M$1685,9,FALSE)</f>
        <v>78.792704212077197</v>
      </c>
      <c r="G1428" s="37">
        <f>VLOOKUP(_xlfn.CONCAT(D1428,0),'Appendix 3b. nax IBGE 2019'!$E$5:$M$1850,9,FALSE)</f>
        <v>78.546681314093192</v>
      </c>
      <c r="H1428" s="239">
        <f>INDEX(Summary!$N$5:$Y$88,MATCH(_xlfn.CONCAT(D1428,0),Summary!$N$5:$N$88,0),MATCH($H$3,Summary!$N$4:$Y$4,0))</f>
        <v>77.171404086328593</v>
      </c>
      <c r="I1428" s="240">
        <f t="shared" si="90"/>
        <v>-1.7509043090759336E-2</v>
      </c>
      <c r="J1428" s="241">
        <f t="shared" si="91"/>
        <v>-1.294501121497925</v>
      </c>
      <c r="K1428" s="242">
        <f t="shared" si="89"/>
        <v>72.638786653727067</v>
      </c>
      <c r="L1428" s="241"/>
    </row>
    <row r="1429" spans="1:12" x14ac:dyDescent="0.2">
      <c r="A1429" t="s">
        <v>65</v>
      </c>
      <c r="B1429" t="s">
        <v>3</v>
      </c>
      <c r="C1429">
        <v>2005</v>
      </c>
      <c r="D1429" t="str">
        <f t="shared" si="88"/>
        <v>RSTotal</v>
      </c>
      <c r="E1429">
        <v>74.300912116243296</v>
      </c>
      <c r="F1429" s="37">
        <f>VLOOKUP(_xlfn.CONCAT(D1429,0),'Appendix 4. 2020 IBGE LT'!$E$6:$M$1685,9,FALSE)</f>
        <v>78.792704212077197</v>
      </c>
      <c r="G1429" s="37">
        <f>VLOOKUP(_xlfn.CONCAT(D1429,0),'Appendix 3b. nax IBGE 2019'!$E$5:$M$1850,9,FALSE)</f>
        <v>78.546681314093192</v>
      </c>
      <c r="H1429" s="239">
        <f>INDEX(Summary!$N$5:$Y$88,MATCH(_xlfn.CONCAT(D1429,0),Summary!$N$5:$N$88,0),MATCH($H$3,Summary!$N$4:$Y$4,0))</f>
        <v>77.171404086328593</v>
      </c>
      <c r="I1429" s="240">
        <f t="shared" si="90"/>
        <v>-1.7509043090759336E-2</v>
      </c>
      <c r="J1429" s="241">
        <f t="shared" si="91"/>
        <v>-1.3009378719260263</v>
      </c>
      <c r="K1429" s="242">
        <f t="shared" si="89"/>
        <v>72.999974244317272</v>
      </c>
      <c r="L1429" s="241"/>
    </row>
    <row r="1430" spans="1:12" x14ac:dyDescent="0.2">
      <c r="A1430" t="s">
        <v>65</v>
      </c>
      <c r="B1430" t="s">
        <v>3</v>
      </c>
      <c r="C1430">
        <v>2006</v>
      </c>
      <c r="D1430" t="str">
        <f t="shared" si="88"/>
        <v>RSTotal</v>
      </c>
      <c r="E1430">
        <v>74.660956993339099</v>
      </c>
      <c r="F1430" s="37">
        <f>VLOOKUP(_xlfn.CONCAT(D1430,0),'Appendix 4. 2020 IBGE LT'!$E$6:$M$1685,9,FALSE)</f>
        <v>78.792704212077197</v>
      </c>
      <c r="G1430" s="37">
        <f>VLOOKUP(_xlfn.CONCAT(D1430,0),'Appendix 3b. nax IBGE 2019'!$E$5:$M$1850,9,FALSE)</f>
        <v>78.546681314093192</v>
      </c>
      <c r="H1430" s="239">
        <f>INDEX(Summary!$N$5:$Y$88,MATCH(_xlfn.CONCAT(D1430,0),Summary!$N$5:$N$88,0),MATCH($H$3,Summary!$N$4:$Y$4,0))</f>
        <v>77.171404086328593</v>
      </c>
      <c r="I1430" s="240">
        <f t="shared" si="90"/>
        <v>-1.7509043090759336E-2</v>
      </c>
      <c r="J1430" s="241">
        <f t="shared" si="91"/>
        <v>-1.3072419131937039</v>
      </c>
      <c r="K1430" s="242">
        <f t="shared" si="89"/>
        <v>73.353715080145392</v>
      </c>
      <c r="L1430" s="241"/>
    </row>
    <row r="1431" spans="1:12" x14ac:dyDescent="0.2">
      <c r="A1431" t="s">
        <v>65</v>
      </c>
      <c r="B1431" t="s">
        <v>3</v>
      </c>
      <c r="C1431">
        <v>2007</v>
      </c>
      <c r="D1431" t="str">
        <f t="shared" si="88"/>
        <v>RSTotal</v>
      </c>
      <c r="E1431">
        <v>75.009750936341007</v>
      </c>
      <c r="F1431" s="37">
        <f>VLOOKUP(_xlfn.CONCAT(D1431,0),'Appendix 4. 2020 IBGE LT'!$E$6:$M$1685,9,FALSE)</f>
        <v>78.792704212077197</v>
      </c>
      <c r="G1431" s="37">
        <f>VLOOKUP(_xlfn.CONCAT(D1431,0),'Appendix 3b. nax IBGE 2019'!$E$5:$M$1850,9,FALSE)</f>
        <v>78.546681314093192</v>
      </c>
      <c r="H1431" s="239">
        <f>INDEX(Summary!$N$5:$Y$88,MATCH(_xlfn.CONCAT(D1431,0),Summary!$N$5:$N$88,0),MATCH($H$3,Summary!$N$4:$Y$4,0))</f>
        <v>77.171404086328593</v>
      </c>
      <c r="I1431" s="240">
        <f t="shared" si="90"/>
        <v>-1.7509043090759336E-2</v>
      </c>
      <c r="J1431" s="241">
        <f t="shared" si="91"/>
        <v>-1.3133489613715201</v>
      </c>
      <c r="K1431" s="242">
        <f t="shared" si="89"/>
        <v>73.69640197496949</v>
      </c>
      <c r="L1431" s="241"/>
    </row>
    <row r="1432" spans="1:12" x14ac:dyDescent="0.2">
      <c r="A1432" t="s">
        <v>65</v>
      </c>
      <c r="B1432" t="s">
        <v>3</v>
      </c>
      <c r="C1432">
        <v>2008</v>
      </c>
      <c r="D1432" t="str">
        <f t="shared" si="88"/>
        <v>RSTotal</v>
      </c>
      <c r="E1432">
        <v>75.347530267464904</v>
      </c>
      <c r="F1432" s="37">
        <f>VLOOKUP(_xlfn.CONCAT(D1432,0),'Appendix 4. 2020 IBGE LT'!$E$6:$M$1685,9,FALSE)</f>
        <v>78.792704212077197</v>
      </c>
      <c r="G1432" s="37">
        <f>VLOOKUP(_xlfn.CONCAT(D1432,0),'Appendix 3b. nax IBGE 2019'!$E$5:$M$1850,9,FALSE)</f>
        <v>78.546681314093192</v>
      </c>
      <c r="H1432" s="239">
        <f>INDEX(Summary!$N$5:$Y$88,MATCH(_xlfn.CONCAT(D1432,0),Summary!$N$5:$N$88,0),MATCH($H$3,Summary!$N$4:$Y$4,0))</f>
        <v>77.171404086328593</v>
      </c>
      <c r="I1432" s="240">
        <f t="shared" si="90"/>
        <v>-1.7509043090759336E-2</v>
      </c>
      <c r="J1432" s="241">
        <f t="shared" si="91"/>
        <v>-1.3192631542353364</v>
      </c>
      <c r="K1432" s="242">
        <f t="shared" si="89"/>
        <v>74.028267113229575</v>
      </c>
      <c r="L1432" s="241"/>
    </row>
    <row r="1433" spans="1:12" x14ac:dyDescent="0.2">
      <c r="A1433" t="s">
        <v>65</v>
      </c>
      <c r="B1433" t="s">
        <v>3</v>
      </c>
      <c r="C1433">
        <v>2009</v>
      </c>
      <c r="D1433" t="str">
        <f t="shared" si="88"/>
        <v>RSTotal</v>
      </c>
      <c r="E1433">
        <v>75.683246888522206</v>
      </c>
      <c r="F1433" s="37">
        <f>VLOOKUP(_xlfn.CONCAT(D1433,0),'Appendix 4. 2020 IBGE LT'!$E$6:$M$1685,9,FALSE)</f>
        <v>78.792704212077197</v>
      </c>
      <c r="G1433" s="37">
        <f>VLOOKUP(_xlfn.CONCAT(D1433,0),'Appendix 3b. nax IBGE 2019'!$E$5:$M$1850,9,FALSE)</f>
        <v>78.546681314093192</v>
      </c>
      <c r="H1433" s="239">
        <f>INDEX(Summary!$N$5:$Y$88,MATCH(_xlfn.CONCAT(D1433,0),Summary!$N$5:$N$88,0),MATCH($H$3,Summary!$N$4:$Y$4,0))</f>
        <v>77.171404086328593</v>
      </c>
      <c r="I1433" s="240">
        <f t="shared" si="90"/>
        <v>-1.7509043090759336E-2</v>
      </c>
      <c r="J1433" s="241">
        <f t="shared" si="91"/>
        <v>-1.3251412310197128</v>
      </c>
      <c r="K1433" s="242">
        <f t="shared" si="89"/>
        <v>74.358105657502492</v>
      </c>
      <c r="L1433" s="241"/>
    </row>
    <row r="1434" spans="1:12" x14ac:dyDescent="0.2">
      <c r="A1434" t="s">
        <v>65</v>
      </c>
      <c r="B1434" t="s">
        <v>3</v>
      </c>
      <c r="C1434">
        <v>2010</v>
      </c>
      <c r="D1434" t="str">
        <f t="shared" si="88"/>
        <v>RSTotal</v>
      </c>
      <c r="E1434">
        <v>76.005429142547001</v>
      </c>
      <c r="F1434" s="37">
        <f>VLOOKUP(_xlfn.CONCAT(D1434,0),'Appendix 4. 2020 IBGE LT'!$E$6:$M$1685,9,FALSE)</f>
        <v>78.792704212077197</v>
      </c>
      <c r="G1434" s="37">
        <f>VLOOKUP(_xlfn.CONCAT(D1434,0),'Appendix 3b. nax IBGE 2019'!$E$5:$M$1850,9,FALSE)</f>
        <v>78.546681314093192</v>
      </c>
      <c r="H1434" s="239">
        <f>INDEX(Summary!$N$5:$Y$88,MATCH(_xlfn.CONCAT(D1434,0),Summary!$N$5:$N$88,0),MATCH($H$3,Summary!$N$4:$Y$4,0))</f>
        <v>77.171404086328593</v>
      </c>
      <c r="I1434" s="240">
        <f t="shared" si="90"/>
        <v>-1.7509043090759336E-2</v>
      </c>
      <c r="J1434" s="241">
        <f t="shared" si="91"/>
        <v>-1.3307823339885108</v>
      </c>
      <c r="K1434" s="242">
        <f t="shared" si="89"/>
        <v>74.674646808558492</v>
      </c>
      <c r="L1434" s="241"/>
    </row>
    <row r="1435" spans="1:12" x14ac:dyDescent="0.2">
      <c r="A1435" t="s">
        <v>65</v>
      </c>
      <c r="B1435" t="s">
        <v>3</v>
      </c>
      <c r="C1435">
        <v>2011</v>
      </c>
      <c r="D1435" t="str">
        <f t="shared" si="88"/>
        <v>RSTotal</v>
      </c>
      <c r="E1435">
        <v>76.322143113259699</v>
      </c>
      <c r="F1435" s="37">
        <f>VLOOKUP(_xlfn.CONCAT(D1435,0),'Appendix 4. 2020 IBGE LT'!$E$6:$M$1685,9,FALSE)</f>
        <v>78.792704212077197</v>
      </c>
      <c r="G1435" s="37">
        <f>VLOOKUP(_xlfn.CONCAT(D1435,0),'Appendix 3b. nax IBGE 2019'!$E$5:$M$1850,9,FALSE)</f>
        <v>78.546681314093192</v>
      </c>
      <c r="H1435" s="239">
        <f>INDEX(Summary!$N$5:$Y$88,MATCH(_xlfn.CONCAT(D1435,0),Summary!$N$5:$N$88,0),MATCH($H$3,Summary!$N$4:$Y$4,0))</f>
        <v>77.171404086328593</v>
      </c>
      <c r="I1435" s="240">
        <f t="shared" si="90"/>
        <v>-1.7509043090759336E-2</v>
      </c>
      <c r="J1435" s="241">
        <f t="shared" si="91"/>
        <v>-1.3363276925491649</v>
      </c>
      <c r="K1435" s="242">
        <f t="shared" si="89"/>
        <v>74.985815420710537</v>
      </c>
      <c r="L1435" s="241"/>
    </row>
    <row r="1436" spans="1:12" x14ac:dyDescent="0.2">
      <c r="A1436" t="s">
        <v>65</v>
      </c>
      <c r="B1436" t="s">
        <v>3</v>
      </c>
      <c r="C1436">
        <v>2012</v>
      </c>
      <c r="D1436" t="str">
        <f t="shared" si="88"/>
        <v>RSTotal</v>
      </c>
      <c r="E1436">
        <v>76.629104121965796</v>
      </c>
      <c r="F1436" s="37">
        <f>VLOOKUP(_xlfn.CONCAT(D1436,0),'Appendix 4. 2020 IBGE LT'!$E$6:$M$1685,9,FALSE)</f>
        <v>78.792704212077197</v>
      </c>
      <c r="G1436" s="37">
        <f>VLOOKUP(_xlfn.CONCAT(D1436,0),'Appendix 3b. nax IBGE 2019'!$E$5:$M$1850,9,FALSE)</f>
        <v>78.546681314093192</v>
      </c>
      <c r="H1436" s="239">
        <f>INDEX(Summary!$N$5:$Y$88,MATCH(_xlfn.CONCAT(D1436,0),Summary!$N$5:$N$88,0),MATCH($H$3,Summary!$N$4:$Y$4,0))</f>
        <v>77.171404086328593</v>
      </c>
      <c r="I1436" s="240">
        <f t="shared" si="90"/>
        <v>-1.7509043090759336E-2</v>
      </c>
      <c r="J1436" s="241">
        <f t="shared" si="91"/>
        <v>-1.341702286077783</v>
      </c>
      <c r="K1436" s="242">
        <f t="shared" si="89"/>
        <v>75.287401835888019</v>
      </c>
      <c r="L1436" s="241"/>
    </row>
    <row r="1437" spans="1:12" x14ac:dyDescent="0.2">
      <c r="A1437" t="s">
        <v>65</v>
      </c>
      <c r="B1437" t="s">
        <v>3</v>
      </c>
      <c r="C1437">
        <v>2013</v>
      </c>
      <c r="D1437" t="str">
        <f t="shared" si="88"/>
        <v>RSTotal</v>
      </c>
      <c r="E1437">
        <v>76.924225034905703</v>
      </c>
      <c r="F1437" s="37">
        <f>VLOOKUP(_xlfn.CONCAT(D1437,0),'Appendix 4. 2020 IBGE LT'!$E$6:$M$1685,9,FALSE)</f>
        <v>78.792704212077197</v>
      </c>
      <c r="G1437" s="37">
        <f>VLOOKUP(_xlfn.CONCAT(D1437,0),'Appendix 3b. nax IBGE 2019'!$E$5:$M$1850,9,FALSE)</f>
        <v>78.546681314093192</v>
      </c>
      <c r="H1437" s="239">
        <f>INDEX(Summary!$N$5:$Y$88,MATCH(_xlfn.CONCAT(D1437,0),Summary!$N$5:$N$88,0),MATCH($H$3,Summary!$N$4:$Y$4,0))</f>
        <v>77.171404086328593</v>
      </c>
      <c r="I1437" s="240">
        <f t="shared" si="90"/>
        <v>-1.7509043090759336E-2</v>
      </c>
      <c r="J1437" s="241">
        <f t="shared" si="91"/>
        <v>-1.346869570859432</v>
      </c>
      <c r="K1437" s="242">
        <f t="shared" si="89"/>
        <v>75.577355464046278</v>
      </c>
      <c r="L1437" s="241"/>
    </row>
    <row r="1438" spans="1:12" x14ac:dyDescent="0.2">
      <c r="A1438" t="s">
        <v>65</v>
      </c>
      <c r="B1438" t="s">
        <v>3</v>
      </c>
      <c r="C1438">
        <v>2014</v>
      </c>
      <c r="D1438" t="str">
        <f t="shared" si="88"/>
        <v>RSTotal</v>
      </c>
      <c r="E1438">
        <v>77.214060296758802</v>
      </c>
      <c r="F1438" s="37">
        <f>VLOOKUP(_xlfn.CONCAT(D1438,0),'Appendix 4. 2020 IBGE LT'!$E$6:$M$1685,9,FALSE)</f>
        <v>78.792704212077197</v>
      </c>
      <c r="G1438" s="37">
        <f>VLOOKUP(_xlfn.CONCAT(D1438,0),'Appendix 3b. nax IBGE 2019'!$E$5:$M$1850,9,FALSE)</f>
        <v>78.546681314093192</v>
      </c>
      <c r="H1438" s="239">
        <f>INDEX(Summary!$N$5:$Y$88,MATCH(_xlfn.CONCAT(D1438,0),Summary!$N$5:$N$88,0),MATCH($H$3,Summary!$N$4:$Y$4,0))</f>
        <v>77.171404086328593</v>
      </c>
      <c r="I1438" s="240">
        <f t="shared" si="90"/>
        <v>-1.7509043090759336E-2</v>
      </c>
      <c r="J1438" s="241">
        <f t="shared" si="91"/>
        <v>-1.3519443089484395</v>
      </c>
      <c r="K1438" s="242">
        <f t="shared" si="89"/>
        <v>75.86211598781037</v>
      </c>
      <c r="L1438" s="241"/>
    </row>
    <row r="1439" spans="1:12" x14ac:dyDescent="0.2">
      <c r="A1439" t="s">
        <v>65</v>
      </c>
      <c r="B1439" t="s">
        <v>3</v>
      </c>
      <c r="C1439">
        <v>2015</v>
      </c>
      <c r="D1439" t="str">
        <f t="shared" si="88"/>
        <v>RSTotal</v>
      </c>
      <c r="E1439">
        <v>77.497738619340893</v>
      </c>
      <c r="F1439" s="37">
        <f>VLOOKUP(_xlfn.CONCAT(D1439,0),'Appendix 4. 2020 IBGE LT'!$E$6:$M$1685,9,FALSE)</f>
        <v>78.792704212077197</v>
      </c>
      <c r="G1439" s="37">
        <f>VLOOKUP(_xlfn.CONCAT(D1439,0),'Appendix 3b. nax IBGE 2019'!$E$5:$M$1850,9,FALSE)</f>
        <v>78.546681314093192</v>
      </c>
      <c r="H1439" s="239">
        <f>INDEX(Summary!$N$5:$Y$88,MATCH(_xlfn.CONCAT(D1439,0),Summary!$N$5:$N$88,0),MATCH($H$3,Summary!$N$4:$Y$4,0))</f>
        <v>77.171404086328593</v>
      </c>
      <c r="I1439" s="240">
        <f t="shared" si="90"/>
        <v>-1.7509043090759336E-2</v>
      </c>
      <c r="J1439" s="241">
        <f t="shared" si="91"/>
        <v>-1.3569112449224436</v>
      </c>
      <c r="K1439" s="242">
        <f t="shared" si="89"/>
        <v>76.14082737441845</v>
      </c>
      <c r="L1439" s="241"/>
    </row>
    <row r="1440" spans="1:12" x14ac:dyDescent="0.2">
      <c r="A1440" t="s">
        <v>65</v>
      </c>
      <c r="B1440" t="s">
        <v>3</v>
      </c>
      <c r="C1440">
        <v>2016</v>
      </c>
      <c r="D1440" t="str">
        <f t="shared" si="88"/>
        <v>RSTotal</v>
      </c>
      <c r="E1440">
        <v>77.7689047575237</v>
      </c>
      <c r="F1440" s="37">
        <f>VLOOKUP(_xlfn.CONCAT(D1440,0),'Appendix 4. 2020 IBGE LT'!$E$6:$M$1685,9,FALSE)</f>
        <v>78.792704212077197</v>
      </c>
      <c r="G1440" s="37">
        <f>VLOOKUP(_xlfn.CONCAT(D1440,0),'Appendix 3b. nax IBGE 2019'!$E$5:$M$1850,9,FALSE)</f>
        <v>78.546681314093192</v>
      </c>
      <c r="H1440" s="239">
        <f>INDEX(Summary!$N$5:$Y$88,MATCH(_xlfn.CONCAT(D1440,0),Summary!$N$5:$N$88,0),MATCH($H$3,Summary!$N$4:$Y$4,0))</f>
        <v>77.171404086328593</v>
      </c>
      <c r="I1440" s="240">
        <f t="shared" si="90"/>
        <v>-1.7509043090759336E-2</v>
      </c>
      <c r="J1440" s="241">
        <f t="shared" si="91"/>
        <v>-1.3616591045206412</v>
      </c>
      <c r="K1440" s="242">
        <f t="shared" si="89"/>
        <v>76.407245653003059</v>
      </c>
      <c r="L1440" s="241"/>
    </row>
    <row r="1441" spans="1:12" x14ac:dyDescent="0.2">
      <c r="A1441" t="s">
        <v>65</v>
      </c>
      <c r="B1441" t="s">
        <v>3</v>
      </c>
      <c r="C1441">
        <v>2017</v>
      </c>
      <c r="D1441" t="str">
        <f t="shared" si="88"/>
        <v>RSTotal</v>
      </c>
      <c r="E1441">
        <v>78.038226202729206</v>
      </c>
      <c r="F1441" s="37">
        <f>VLOOKUP(_xlfn.CONCAT(D1441,0),'Appendix 4. 2020 IBGE LT'!$E$6:$M$1685,9,FALSE)</f>
        <v>78.792704212077197</v>
      </c>
      <c r="G1441" s="37">
        <f>VLOOKUP(_xlfn.CONCAT(D1441,0),'Appendix 3b. nax IBGE 2019'!$E$5:$M$1850,9,FALSE)</f>
        <v>78.546681314093192</v>
      </c>
      <c r="H1441" s="239">
        <f>INDEX(Summary!$N$5:$Y$88,MATCH(_xlfn.CONCAT(D1441,0),Summary!$N$5:$N$88,0),MATCH($H$3,Summary!$N$4:$Y$4,0))</f>
        <v>77.171404086328593</v>
      </c>
      <c r="I1441" s="240">
        <f t="shared" si="90"/>
        <v>-1.7509043090759336E-2</v>
      </c>
      <c r="J1441" s="241">
        <f t="shared" si="91"/>
        <v>-1.36637466531001</v>
      </c>
      <c r="K1441" s="242">
        <f t="shared" si="89"/>
        <v>76.671851537419201</v>
      </c>
      <c r="L1441" s="241"/>
    </row>
    <row r="1442" spans="1:12" x14ac:dyDescent="0.2">
      <c r="A1442" t="s">
        <v>65</v>
      </c>
      <c r="B1442" t="s">
        <v>3</v>
      </c>
      <c r="C1442">
        <v>2018</v>
      </c>
      <c r="D1442" t="str">
        <f t="shared" si="88"/>
        <v>RSTotal</v>
      </c>
      <c r="E1442">
        <v>78.294214341817494</v>
      </c>
      <c r="F1442" s="37">
        <f>VLOOKUP(_xlfn.CONCAT(D1442,0),'Appendix 4. 2020 IBGE LT'!$E$6:$M$1685,9,FALSE)</f>
        <v>78.792704212077197</v>
      </c>
      <c r="G1442" s="37">
        <f>VLOOKUP(_xlfn.CONCAT(D1442,0),'Appendix 3b. nax IBGE 2019'!$E$5:$M$1850,9,FALSE)</f>
        <v>78.546681314093192</v>
      </c>
      <c r="H1442" s="239">
        <f>INDEX(Summary!$N$5:$Y$88,MATCH(_xlfn.CONCAT(D1442,0),Summary!$N$5:$N$88,0),MATCH($H$3,Summary!$N$4:$Y$4,0))</f>
        <v>77.171404086328593</v>
      </c>
      <c r="I1442" s="240">
        <f t="shared" si="90"/>
        <v>-1.7509043090759336E-2</v>
      </c>
      <c r="J1442" s="241">
        <f t="shared" si="91"/>
        <v>-1.3708567726680301</v>
      </c>
      <c r="K1442" s="242">
        <f t="shared" si="89"/>
        <v>76.923357569149459</v>
      </c>
      <c r="L1442" s="241"/>
    </row>
    <row r="1443" spans="1:12" x14ac:dyDescent="0.2">
      <c r="A1443" t="s">
        <v>65</v>
      </c>
      <c r="B1443" t="s">
        <v>3</v>
      </c>
      <c r="C1443">
        <v>2019</v>
      </c>
      <c r="D1443" t="str">
        <f t="shared" si="88"/>
        <v>RSTotal</v>
      </c>
      <c r="E1443">
        <v>78.546681314093107</v>
      </c>
      <c r="F1443" s="37">
        <f>VLOOKUP(_xlfn.CONCAT(D1443,0),'Appendix 4. 2020 IBGE LT'!$E$6:$M$1685,9,FALSE)</f>
        <v>78.792704212077197</v>
      </c>
      <c r="G1443" s="37">
        <f>VLOOKUP(_xlfn.CONCAT(D1443,0),'Appendix 3b. nax IBGE 2019'!$E$5:$M$1850,9,FALSE)</f>
        <v>78.546681314093192</v>
      </c>
      <c r="H1443" s="239">
        <f>INDEX(Summary!$N$5:$Y$88,MATCH(_xlfn.CONCAT(D1443,0),Summary!$N$5:$N$88,0),MATCH($H$3,Summary!$N$4:$Y$4,0))</f>
        <v>77.171404086328593</v>
      </c>
      <c r="I1443" s="240">
        <f t="shared" si="90"/>
        <v>-1.7509043090759336E-2</v>
      </c>
      <c r="J1443" s="241">
        <f t="shared" si="91"/>
        <v>-1.3752772277645973</v>
      </c>
      <c r="K1443" s="242">
        <f t="shared" si="89"/>
        <v>77.171404086328508</v>
      </c>
      <c r="L1443" s="241"/>
    </row>
    <row r="1444" spans="1:12" x14ac:dyDescent="0.2">
      <c r="A1444" t="s">
        <v>64</v>
      </c>
      <c r="B1444" t="s">
        <v>48</v>
      </c>
      <c r="C1444">
        <v>2000</v>
      </c>
      <c r="D1444" t="str">
        <f t="shared" si="88"/>
        <v>SCFemale</v>
      </c>
      <c r="E1444">
        <v>75.671288577455897</v>
      </c>
      <c r="F1444" s="37">
        <f>VLOOKUP(_xlfn.CONCAT(D1444,0),'Appendix 4. 2020 IBGE LT'!$E$6:$M$1685,9,FALSE)</f>
        <v>83.49046408390376</v>
      </c>
      <c r="G1444" s="37">
        <f>VLOOKUP(_xlfn.CONCAT(D1444,0),'Appendix 3b. nax IBGE 2019'!$E$5:$M$1850,9,FALSE)</f>
        <v>83.237662271891139</v>
      </c>
      <c r="H1444" s="239">
        <f>INDEX(Summary!$N$5:$Y$88,MATCH(_xlfn.CONCAT(D1444,0),Summary!$N$5:$N$88,0),MATCH($H$3,Summary!$N$4:$Y$4,0))</f>
        <v>81.440690074622523</v>
      </c>
      <c r="I1444" s="240">
        <f t="shared" si="90"/>
        <v>-2.1588451047542725E-2</v>
      </c>
      <c r="J1444" s="241">
        <f t="shared" si="91"/>
        <v>-1.6336259091588856</v>
      </c>
      <c r="K1444" s="242">
        <f t="shared" si="89"/>
        <v>74.037662668297017</v>
      </c>
      <c r="L1444" s="241"/>
    </row>
    <row r="1445" spans="1:12" x14ac:dyDescent="0.2">
      <c r="A1445" t="s">
        <v>64</v>
      </c>
      <c r="B1445" t="s">
        <v>48</v>
      </c>
      <c r="C1445">
        <v>2001</v>
      </c>
      <c r="D1445" t="str">
        <f t="shared" si="88"/>
        <v>SCFemale</v>
      </c>
      <c r="E1445">
        <v>76.213183760678007</v>
      </c>
      <c r="F1445" s="37">
        <f>VLOOKUP(_xlfn.CONCAT(D1445,0),'Appendix 4. 2020 IBGE LT'!$E$6:$M$1685,9,FALSE)</f>
        <v>83.49046408390376</v>
      </c>
      <c r="G1445" s="37">
        <f>VLOOKUP(_xlfn.CONCAT(D1445,0),'Appendix 3b. nax IBGE 2019'!$E$5:$M$1850,9,FALSE)</f>
        <v>83.237662271891139</v>
      </c>
      <c r="H1445" s="239">
        <f>INDEX(Summary!$N$5:$Y$88,MATCH(_xlfn.CONCAT(D1445,0),Summary!$N$5:$N$88,0),MATCH($H$3,Summary!$N$4:$Y$4,0))</f>
        <v>81.440690074622523</v>
      </c>
      <c r="I1445" s="240">
        <f t="shared" si="90"/>
        <v>-2.1588451047542725E-2</v>
      </c>
      <c r="J1445" s="241">
        <f t="shared" si="91"/>
        <v>-1.6453245867947752</v>
      </c>
      <c r="K1445" s="242">
        <f t="shared" si="89"/>
        <v>74.567859173883235</v>
      </c>
      <c r="L1445" s="241"/>
    </row>
    <row r="1446" spans="1:12" x14ac:dyDescent="0.2">
      <c r="A1446" t="s">
        <v>64</v>
      </c>
      <c r="B1446" t="s">
        <v>48</v>
      </c>
      <c r="C1446">
        <v>2002</v>
      </c>
      <c r="D1446" t="str">
        <f t="shared" si="88"/>
        <v>SCFemale</v>
      </c>
      <c r="E1446">
        <v>76.739014585150102</v>
      </c>
      <c r="F1446" s="37">
        <f>VLOOKUP(_xlfn.CONCAT(D1446,0),'Appendix 4. 2020 IBGE LT'!$E$6:$M$1685,9,FALSE)</f>
        <v>83.49046408390376</v>
      </c>
      <c r="G1446" s="37">
        <f>VLOOKUP(_xlfn.CONCAT(D1446,0),'Appendix 3b. nax IBGE 2019'!$E$5:$M$1850,9,FALSE)</f>
        <v>83.237662271891139</v>
      </c>
      <c r="H1446" s="239">
        <f>INDEX(Summary!$N$5:$Y$88,MATCH(_xlfn.CONCAT(D1446,0),Summary!$N$5:$N$88,0),MATCH($H$3,Summary!$N$4:$Y$4,0))</f>
        <v>81.440690074622523</v>
      </c>
      <c r="I1446" s="240">
        <f t="shared" si="90"/>
        <v>-2.1588451047542725E-2</v>
      </c>
      <c r="J1446" s="241">
        <f t="shared" si="91"/>
        <v>-1.6566764598081802</v>
      </c>
      <c r="K1446" s="242">
        <f t="shared" si="89"/>
        <v>75.08233812534192</v>
      </c>
      <c r="L1446" s="241"/>
    </row>
    <row r="1447" spans="1:12" x14ac:dyDescent="0.2">
      <c r="A1447" t="s">
        <v>64</v>
      </c>
      <c r="B1447" t="s">
        <v>48</v>
      </c>
      <c r="C1447">
        <v>2003</v>
      </c>
      <c r="D1447" t="str">
        <f t="shared" si="88"/>
        <v>SCFemale</v>
      </c>
      <c r="E1447">
        <v>77.248558959301306</v>
      </c>
      <c r="F1447" s="37">
        <f>VLOOKUP(_xlfn.CONCAT(D1447,0),'Appendix 4. 2020 IBGE LT'!$E$6:$M$1685,9,FALSE)</f>
        <v>83.49046408390376</v>
      </c>
      <c r="G1447" s="37">
        <f>VLOOKUP(_xlfn.CONCAT(D1447,0),'Appendix 3b. nax IBGE 2019'!$E$5:$M$1850,9,FALSE)</f>
        <v>83.237662271891139</v>
      </c>
      <c r="H1447" s="239">
        <f>INDEX(Summary!$N$5:$Y$88,MATCH(_xlfn.CONCAT(D1447,0),Summary!$N$5:$N$88,0),MATCH($H$3,Summary!$N$4:$Y$4,0))</f>
        <v>81.440690074622523</v>
      </c>
      <c r="I1447" s="240">
        <f t="shared" si="90"/>
        <v>-2.1588451047542725E-2</v>
      </c>
      <c r="J1447" s="241">
        <f t="shared" si="91"/>
        <v>-1.6676767335860943</v>
      </c>
      <c r="K1447" s="242">
        <f t="shared" si="89"/>
        <v>75.580882225715214</v>
      </c>
      <c r="L1447" s="241"/>
    </row>
    <row r="1448" spans="1:12" x14ac:dyDescent="0.2">
      <c r="A1448" t="s">
        <v>64</v>
      </c>
      <c r="B1448" t="s">
        <v>48</v>
      </c>
      <c r="C1448">
        <v>2004</v>
      </c>
      <c r="D1448" t="str">
        <f t="shared" si="88"/>
        <v>SCFemale</v>
      </c>
      <c r="E1448">
        <v>77.741671003206505</v>
      </c>
      <c r="F1448" s="37">
        <f>VLOOKUP(_xlfn.CONCAT(D1448,0),'Appendix 4. 2020 IBGE LT'!$E$6:$M$1685,9,FALSE)</f>
        <v>83.49046408390376</v>
      </c>
      <c r="G1448" s="37">
        <f>VLOOKUP(_xlfn.CONCAT(D1448,0),'Appendix 3b. nax IBGE 2019'!$E$5:$M$1850,9,FALSE)</f>
        <v>83.237662271891139</v>
      </c>
      <c r="H1448" s="239">
        <f>INDEX(Summary!$N$5:$Y$88,MATCH(_xlfn.CONCAT(D1448,0),Summary!$N$5:$N$88,0),MATCH($H$3,Summary!$N$4:$Y$4,0))</f>
        <v>81.440690074622523</v>
      </c>
      <c r="I1448" s="240">
        <f t="shared" si="90"/>
        <v>-2.1588451047542725E-2</v>
      </c>
      <c r="J1448" s="241">
        <f t="shared" si="91"/>
        <v>-1.6783222588068953</v>
      </c>
      <c r="K1448" s="242">
        <f t="shared" si="89"/>
        <v>76.063348744399605</v>
      </c>
      <c r="L1448" s="241"/>
    </row>
    <row r="1449" spans="1:12" x14ac:dyDescent="0.2">
      <c r="A1449" t="s">
        <v>64</v>
      </c>
      <c r="B1449" t="s">
        <v>48</v>
      </c>
      <c r="C1449">
        <v>2005</v>
      </c>
      <c r="D1449" t="str">
        <f t="shared" si="88"/>
        <v>SCFemale</v>
      </c>
      <c r="E1449">
        <v>78.218277023313107</v>
      </c>
      <c r="F1449" s="37">
        <f>VLOOKUP(_xlfn.CONCAT(D1449,0),'Appendix 4. 2020 IBGE LT'!$E$6:$M$1685,9,FALSE)</f>
        <v>83.49046408390376</v>
      </c>
      <c r="G1449" s="37">
        <f>VLOOKUP(_xlfn.CONCAT(D1449,0),'Appendix 3b. nax IBGE 2019'!$E$5:$M$1850,9,FALSE)</f>
        <v>83.237662271891139</v>
      </c>
      <c r="H1449" s="239">
        <f>INDEX(Summary!$N$5:$Y$88,MATCH(_xlfn.CONCAT(D1449,0),Summary!$N$5:$N$88,0),MATCH($H$3,Summary!$N$4:$Y$4,0))</f>
        <v>81.440690074622523</v>
      </c>
      <c r="I1449" s="240">
        <f t="shared" si="90"/>
        <v>-2.1588451047542725E-2</v>
      </c>
      <c r="J1449" s="241">
        <f t="shared" si="91"/>
        <v>-1.6886114445409308</v>
      </c>
      <c r="K1449" s="242">
        <f t="shared" si="89"/>
        <v>76.529665578772182</v>
      </c>
      <c r="L1449" s="241"/>
    </row>
    <row r="1450" spans="1:12" x14ac:dyDescent="0.2">
      <c r="A1450" t="s">
        <v>64</v>
      </c>
      <c r="B1450" t="s">
        <v>48</v>
      </c>
      <c r="C1450">
        <v>2006</v>
      </c>
      <c r="D1450" t="str">
        <f t="shared" si="88"/>
        <v>SCFemale</v>
      </c>
      <c r="E1450">
        <v>78.6783715666419</v>
      </c>
      <c r="F1450" s="37">
        <f>VLOOKUP(_xlfn.CONCAT(D1450,0),'Appendix 4. 2020 IBGE LT'!$E$6:$M$1685,9,FALSE)</f>
        <v>83.49046408390376</v>
      </c>
      <c r="G1450" s="37">
        <f>VLOOKUP(_xlfn.CONCAT(D1450,0),'Appendix 3b. nax IBGE 2019'!$E$5:$M$1850,9,FALSE)</f>
        <v>83.237662271891139</v>
      </c>
      <c r="H1450" s="239">
        <f>INDEX(Summary!$N$5:$Y$88,MATCH(_xlfn.CONCAT(D1450,0),Summary!$N$5:$N$88,0),MATCH($H$3,Summary!$N$4:$Y$4,0))</f>
        <v>81.440690074622523</v>
      </c>
      <c r="I1450" s="240">
        <f t="shared" si="90"/>
        <v>-2.1588451047542725E-2</v>
      </c>
      <c r="J1450" s="241">
        <f t="shared" si="91"/>
        <v>-1.698544173066826</v>
      </c>
      <c r="K1450" s="242">
        <f t="shared" si="89"/>
        <v>76.979827393575079</v>
      </c>
      <c r="L1450" s="241"/>
    </row>
    <row r="1451" spans="1:12" x14ac:dyDescent="0.2">
      <c r="A1451" t="s">
        <v>64</v>
      </c>
      <c r="B1451" t="s">
        <v>48</v>
      </c>
      <c r="C1451">
        <v>2007</v>
      </c>
      <c r="D1451" t="str">
        <f t="shared" si="88"/>
        <v>SCFemale</v>
      </c>
      <c r="E1451">
        <v>79.122013602393594</v>
      </c>
      <c r="F1451" s="37">
        <f>VLOOKUP(_xlfn.CONCAT(D1451,0),'Appendix 4. 2020 IBGE LT'!$E$6:$M$1685,9,FALSE)</f>
        <v>83.49046408390376</v>
      </c>
      <c r="G1451" s="37">
        <f>VLOOKUP(_xlfn.CONCAT(D1451,0),'Appendix 3b. nax IBGE 2019'!$E$5:$M$1850,9,FALSE)</f>
        <v>83.237662271891139</v>
      </c>
      <c r="H1451" s="239">
        <f>INDEX(Summary!$N$5:$Y$88,MATCH(_xlfn.CONCAT(D1451,0),Summary!$N$5:$N$88,0),MATCH($H$3,Summary!$N$4:$Y$4,0))</f>
        <v>81.440690074622523</v>
      </c>
      <c r="I1451" s="240">
        <f t="shared" si="90"/>
        <v>-2.1588451047542725E-2</v>
      </c>
      <c r="J1451" s="241">
        <f t="shared" si="91"/>
        <v>-1.7081217174382837</v>
      </c>
      <c r="K1451" s="242">
        <f t="shared" si="89"/>
        <v>77.413891884955305</v>
      </c>
      <c r="L1451" s="241"/>
    </row>
    <row r="1452" spans="1:12" x14ac:dyDescent="0.2">
      <c r="A1452" t="s">
        <v>64</v>
      </c>
      <c r="B1452" t="s">
        <v>48</v>
      </c>
      <c r="C1452">
        <v>2008</v>
      </c>
      <c r="D1452" t="str">
        <f t="shared" si="88"/>
        <v>SCFemale</v>
      </c>
      <c r="E1452">
        <v>79.549322951694293</v>
      </c>
      <c r="F1452" s="37">
        <f>VLOOKUP(_xlfn.CONCAT(D1452,0),'Appendix 4. 2020 IBGE LT'!$E$6:$M$1685,9,FALSE)</f>
        <v>83.49046408390376</v>
      </c>
      <c r="G1452" s="37">
        <f>VLOOKUP(_xlfn.CONCAT(D1452,0),'Appendix 3b. nax IBGE 2019'!$E$5:$M$1850,9,FALSE)</f>
        <v>83.237662271891139</v>
      </c>
      <c r="H1452" s="239">
        <f>INDEX(Summary!$N$5:$Y$88,MATCH(_xlfn.CONCAT(D1452,0),Summary!$N$5:$N$88,0),MATCH($H$3,Summary!$N$4:$Y$4,0))</f>
        <v>81.440690074622523</v>
      </c>
      <c r="I1452" s="240">
        <f t="shared" si="90"/>
        <v>-2.1588451047542725E-2</v>
      </c>
      <c r="J1452" s="241">
        <f t="shared" si="91"/>
        <v>-1.7173466644078192</v>
      </c>
      <c r="K1452" s="242">
        <f t="shared" si="89"/>
        <v>77.83197628728648</v>
      </c>
      <c r="L1452" s="241"/>
    </row>
    <row r="1453" spans="1:12" x14ac:dyDescent="0.2">
      <c r="A1453" t="s">
        <v>64</v>
      </c>
      <c r="B1453" t="s">
        <v>48</v>
      </c>
      <c r="C1453">
        <v>2009</v>
      </c>
      <c r="D1453" t="str">
        <f t="shared" si="88"/>
        <v>SCFemale</v>
      </c>
      <c r="E1453">
        <v>79.960477174487593</v>
      </c>
      <c r="F1453" s="37">
        <f>VLOOKUP(_xlfn.CONCAT(D1453,0),'Appendix 4. 2020 IBGE LT'!$E$6:$M$1685,9,FALSE)</f>
        <v>83.49046408390376</v>
      </c>
      <c r="G1453" s="37">
        <f>VLOOKUP(_xlfn.CONCAT(D1453,0),'Appendix 3b. nax IBGE 2019'!$E$5:$M$1850,9,FALSE)</f>
        <v>83.237662271891139</v>
      </c>
      <c r="H1453" s="239">
        <f>INDEX(Summary!$N$5:$Y$88,MATCH(_xlfn.CONCAT(D1453,0),Summary!$N$5:$N$88,0),MATCH($H$3,Summary!$N$4:$Y$4,0))</f>
        <v>81.440690074622523</v>
      </c>
      <c r="I1453" s="240">
        <f t="shared" si="90"/>
        <v>-2.1588451047542725E-2</v>
      </c>
      <c r="J1453" s="241">
        <f t="shared" si="91"/>
        <v>-1.7262228472195829</v>
      </c>
      <c r="K1453" s="242">
        <f t="shared" si="89"/>
        <v>78.234254327268005</v>
      </c>
      <c r="L1453" s="241"/>
    </row>
    <row r="1454" spans="1:12" x14ac:dyDescent="0.2">
      <c r="A1454" t="s">
        <v>64</v>
      </c>
      <c r="B1454" t="s">
        <v>48</v>
      </c>
      <c r="C1454">
        <v>2010</v>
      </c>
      <c r="D1454" t="str">
        <f t="shared" si="88"/>
        <v>SCFemale</v>
      </c>
      <c r="E1454">
        <v>80.3557091938941</v>
      </c>
      <c r="F1454" s="37">
        <f>VLOOKUP(_xlfn.CONCAT(D1454,0),'Appendix 4. 2020 IBGE LT'!$E$6:$M$1685,9,FALSE)</f>
        <v>83.49046408390376</v>
      </c>
      <c r="G1454" s="37">
        <f>VLOOKUP(_xlfn.CONCAT(D1454,0),'Appendix 3b. nax IBGE 2019'!$E$5:$M$1850,9,FALSE)</f>
        <v>83.237662271891139</v>
      </c>
      <c r="H1454" s="239">
        <f>INDEX(Summary!$N$5:$Y$88,MATCH(_xlfn.CONCAT(D1454,0),Summary!$N$5:$N$88,0),MATCH($H$3,Summary!$N$4:$Y$4,0))</f>
        <v>81.440690074622523</v>
      </c>
      <c r="I1454" s="240">
        <f t="shared" si="90"/>
        <v>-2.1588451047542725E-2</v>
      </c>
      <c r="J1454" s="241">
        <f t="shared" si="91"/>
        <v>-1.7347552943229616</v>
      </c>
      <c r="K1454" s="242">
        <f t="shared" si="89"/>
        <v>78.620953899571134</v>
      </c>
      <c r="L1454" s="241"/>
    </row>
    <row r="1455" spans="1:12" x14ac:dyDescent="0.2">
      <c r="A1455" t="s">
        <v>64</v>
      </c>
      <c r="B1455" t="s">
        <v>48</v>
      </c>
      <c r="C1455">
        <v>2011</v>
      </c>
      <c r="D1455" t="str">
        <f t="shared" si="88"/>
        <v>SCFemale</v>
      </c>
      <c r="E1455">
        <v>80.734377760480001</v>
      </c>
      <c r="F1455" s="37">
        <f>VLOOKUP(_xlfn.CONCAT(D1455,0),'Appendix 4. 2020 IBGE LT'!$E$6:$M$1685,9,FALSE)</f>
        <v>83.49046408390376</v>
      </c>
      <c r="G1455" s="37">
        <f>VLOOKUP(_xlfn.CONCAT(D1455,0),'Appendix 3b. nax IBGE 2019'!$E$5:$M$1850,9,FALSE)</f>
        <v>83.237662271891139</v>
      </c>
      <c r="H1455" s="239">
        <f>INDEX(Summary!$N$5:$Y$88,MATCH(_xlfn.CONCAT(D1455,0),Summary!$N$5:$N$88,0),MATCH($H$3,Summary!$N$4:$Y$4,0))</f>
        <v>81.440690074622523</v>
      </c>
      <c r="I1455" s="240">
        <f t="shared" si="90"/>
        <v>-2.1588451047542725E-2</v>
      </c>
      <c r="J1455" s="241">
        <f t="shared" si="91"/>
        <v>-1.7429301621359445</v>
      </c>
      <c r="K1455" s="242">
        <f t="shared" si="89"/>
        <v>78.991447598344052</v>
      </c>
      <c r="L1455" s="241"/>
    </row>
    <row r="1456" spans="1:12" x14ac:dyDescent="0.2">
      <c r="A1456" t="s">
        <v>64</v>
      </c>
      <c r="B1456" t="s">
        <v>48</v>
      </c>
      <c r="C1456">
        <v>2012</v>
      </c>
      <c r="D1456" t="str">
        <f t="shared" si="88"/>
        <v>SCFemale</v>
      </c>
      <c r="E1456">
        <v>81.097648210248494</v>
      </c>
      <c r="F1456" s="37">
        <f>VLOOKUP(_xlfn.CONCAT(D1456,0),'Appendix 4. 2020 IBGE LT'!$E$6:$M$1685,9,FALSE)</f>
        <v>83.49046408390376</v>
      </c>
      <c r="G1456" s="37">
        <f>VLOOKUP(_xlfn.CONCAT(D1456,0),'Appendix 3b. nax IBGE 2019'!$E$5:$M$1850,9,FALSE)</f>
        <v>83.237662271891139</v>
      </c>
      <c r="H1456" s="239">
        <f>INDEX(Summary!$N$5:$Y$88,MATCH(_xlfn.CONCAT(D1456,0),Summary!$N$5:$N$88,0),MATCH($H$3,Summary!$N$4:$Y$4,0))</f>
        <v>81.440690074622523</v>
      </c>
      <c r="I1456" s="240">
        <f t="shared" si="90"/>
        <v>-2.1588451047542725E-2</v>
      </c>
      <c r="J1456" s="241">
        <f t="shared" si="91"/>
        <v>-1.7507726084577904</v>
      </c>
      <c r="K1456" s="242">
        <f t="shared" si="89"/>
        <v>79.3468756017907</v>
      </c>
      <c r="L1456" s="241"/>
    </row>
    <row r="1457" spans="1:12" x14ac:dyDescent="0.2">
      <c r="A1457" t="s">
        <v>64</v>
      </c>
      <c r="B1457" t="s">
        <v>48</v>
      </c>
      <c r="C1457">
        <v>2013</v>
      </c>
      <c r="D1457" t="str">
        <f t="shared" si="88"/>
        <v>SCFemale</v>
      </c>
      <c r="E1457">
        <v>81.445818265354106</v>
      </c>
      <c r="F1457" s="37">
        <f>VLOOKUP(_xlfn.CONCAT(D1457,0),'Appendix 4. 2020 IBGE LT'!$E$6:$M$1685,9,FALSE)</f>
        <v>83.49046408390376</v>
      </c>
      <c r="G1457" s="37">
        <f>VLOOKUP(_xlfn.CONCAT(D1457,0),'Appendix 3b. nax IBGE 2019'!$E$5:$M$1850,9,FALSE)</f>
        <v>83.237662271891139</v>
      </c>
      <c r="H1457" s="239">
        <f>INDEX(Summary!$N$5:$Y$88,MATCH(_xlfn.CONCAT(D1457,0),Summary!$N$5:$N$88,0),MATCH($H$3,Summary!$N$4:$Y$4,0))</f>
        <v>81.440690074622523</v>
      </c>
      <c r="I1457" s="240">
        <f t="shared" si="90"/>
        <v>-2.1588451047542725E-2</v>
      </c>
      <c r="J1457" s="241">
        <f t="shared" si="91"/>
        <v>-1.7582890606486583</v>
      </c>
      <c r="K1457" s="242">
        <f t="shared" si="89"/>
        <v>79.687529204705442</v>
      </c>
      <c r="L1457" s="241"/>
    </row>
    <row r="1458" spans="1:12" x14ac:dyDescent="0.2">
      <c r="A1458" t="s">
        <v>64</v>
      </c>
      <c r="B1458" t="s">
        <v>48</v>
      </c>
      <c r="C1458">
        <v>2014</v>
      </c>
      <c r="D1458" t="str">
        <f t="shared" si="88"/>
        <v>SCFemale</v>
      </c>
      <c r="E1458">
        <v>81.779216019214104</v>
      </c>
      <c r="F1458" s="37">
        <f>VLOOKUP(_xlfn.CONCAT(D1458,0),'Appendix 4. 2020 IBGE LT'!$E$6:$M$1685,9,FALSE)</f>
        <v>83.49046408390376</v>
      </c>
      <c r="G1458" s="37">
        <f>VLOOKUP(_xlfn.CONCAT(D1458,0),'Appendix 3b. nax IBGE 2019'!$E$5:$M$1850,9,FALSE)</f>
        <v>83.237662271891139</v>
      </c>
      <c r="H1458" s="239">
        <f>INDEX(Summary!$N$5:$Y$88,MATCH(_xlfn.CONCAT(D1458,0),Summary!$N$5:$N$88,0),MATCH($H$3,Summary!$N$4:$Y$4,0))</f>
        <v>81.440690074622523</v>
      </c>
      <c r="I1458" s="240">
        <f t="shared" si="90"/>
        <v>-2.1588451047542725E-2</v>
      </c>
      <c r="J1458" s="241">
        <f t="shared" si="91"/>
        <v>-1.7654866017372255</v>
      </c>
      <c r="K1458" s="242">
        <f t="shared" si="89"/>
        <v>80.013729417476881</v>
      </c>
      <c r="L1458" s="241"/>
    </row>
    <row r="1459" spans="1:12" x14ac:dyDescent="0.2">
      <c r="A1459" t="s">
        <v>64</v>
      </c>
      <c r="B1459" t="s">
        <v>48</v>
      </c>
      <c r="C1459">
        <v>2015</v>
      </c>
      <c r="D1459" t="str">
        <f t="shared" si="88"/>
        <v>SCFemale</v>
      </c>
      <c r="E1459">
        <v>82.098195203051603</v>
      </c>
      <c r="F1459" s="37">
        <f>VLOOKUP(_xlfn.CONCAT(D1459,0),'Appendix 4. 2020 IBGE LT'!$E$6:$M$1685,9,FALSE)</f>
        <v>83.49046408390376</v>
      </c>
      <c r="G1459" s="37">
        <f>VLOOKUP(_xlfn.CONCAT(D1459,0),'Appendix 3b. nax IBGE 2019'!$E$5:$M$1850,9,FALSE)</f>
        <v>83.237662271891139</v>
      </c>
      <c r="H1459" s="239">
        <f>INDEX(Summary!$N$5:$Y$88,MATCH(_xlfn.CONCAT(D1459,0),Summary!$N$5:$N$88,0),MATCH($H$3,Summary!$N$4:$Y$4,0))</f>
        <v>81.440690074622523</v>
      </c>
      <c r="I1459" s="240">
        <f t="shared" si="90"/>
        <v>-2.1588451047542725E-2</v>
      </c>
      <c r="J1459" s="241">
        <f t="shared" si="91"/>
        <v>-1.7723728682326865</v>
      </c>
      <c r="K1459" s="242">
        <f t="shared" si="89"/>
        <v>80.325822334818923</v>
      </c>
      <c r="L1459" s="241"/>
    </row>
    <row r="1460" spans="1:12" x14ac:dyDescent="0.2">
      <c r="A1460" t="s">
        <v>64</v>
      </c>
      <c r="B1460" t="s">
        <v>48</v>
      </c>
      <c r="C1460">
        <v>2016</v>
      </c>
      <c r="D1460" t="str">
        <f t="shared" si="88"/>
        <v>SCFemale</v>
      </c>
      <c r="E1460">
        <v>82.403130801786403</v>
      </c>
      <c r="F1460" s="37">
        <f>VLOOKUP(_xlfn.CONCAT(D1460,0),'Appendix 4. 2020 IBGE LT'!$E$6:$M$1685,9,FALSE)</f>
        <v>83.49046408390376</v>
      </c>
      <c r="G1460" s="37">
        <f>VLOOKUP(_xlfn.CONCAT(D1460,0),'Appendix 3b. nax IBGE 2019'!$E$5:$M$1850,9,FALSE)</f>
        <v>83.237662271891139</v>
      </c>
      <c r="H1460" s="239">
        <f>INDEX(Summary!$N$5:$Y$88,MATCH(_xlfn.CONCAT(D1460,0),Summary!$N$5:$N$88,0),MATCH($H$3,Summary!$N$4:$Y$4,0))</f>
        <v>81.440690074622523</v>
      </c>
      <c r="I1460" s="240">
        <f t="shared" si="90"/>
        <v>-2.1588451047542725E-2</v>
      </c>
      <c r="J1460" s="241">
        <f t="shared" si="91"/>
        <v>-1.7789559554786258</v>
      </c>
      <c r="K1460" s="242">
        <f t="shared" si="89"/>
        <v>80.624174846307781</v>
      </c>
      <c r="L1460" s="241"/>
    </row>
    <row r="1461" spans="1:12" x14ac:dyDescent="0.2">
      <c r="A1461" t="s">
        <v>64</v>
      </c>
      <c r="B1461" t="s">
        <v>48</v>
      </c>
      <c r="C1461">
        <v>2017</v>
      </c>
      <c r="D1461" t="str">
        <f t="shared" si="88"/>
        <v>SCFemale</v>
      </c>
      <c r="E1461">
        <v>82.694415015173306</v>
      </c>
      <c r="F1461" s="37">
        <f>VLOOKUP(_xlfn.CONCAT(D1461,0),'Appendix 4. 2020 IBGE LT'!$E$6:$M$1685,9,FALSE)</f>
        <v>83.49046408390376</v>
      </c>
      <c r="G1461" s="37">
        <f>VLOOKUP(_xlfn.CONCAT(D1461,0),'Appendix 3b. nax IBGE 2019'!$E$5:$M$1850,9,FALSE)</f>
        <v>83.237662271891139</v>
      </c>
      <c r="H1461" s="239">
        <f>INDEX(Summary!$N$5:$Y$88,MATCH(_xlfn.CONCAT(D1461,0),Summary!$N$5:$N$88,0),MATCH($H$3,Summary!$N$4:$Y$4,0))</f>
        <v>81.440690074622523</v>
      </c>
      <c r="I1461" s="240">
        <f t="shared" si="90"/>
        <v>-2.1588451047542725E-2</v>
      </c>
      <c r="J1461" s="241">
        <f t="shared" si="91"/>
        <v>-1.785244330460251</v>
      </c>
      <c r="K1461" s="242">
        <f t="shared" si="89"/>
        <v>80.909170684713061</v>
      </c>
      <c r="L1461" s="241"/>
    </row>
    <row r="1462" spans="1:12" x14ac:dyDescent="0.2">
      <c r="A1462" t="s">
        <v>64</v>
      </c>
      <c r="B1462" t="s">
        <v>48</v>
      </c>
      <c r="C1462">
        <v>2018</v>
      </c>
      <c r="D1462" t="str">
        <f t="shared" si="88"/>
        <v>SCFemale</v>
      </c>
      <c r="E1462">
        <v>82.972453555697996</v>
      </c>
      <c r="F1462" s="37">
        <f>VLOOKUP(_xlfn.CONCAT(D1462,0),'Appendix 4. 2020 IBGE LT'!$E$6:$M$1685,9,FALSE)</f>
        <v>83.49046408390376</v>
      </c>
      <c r="G1462" s="37">
        <f>VLOOKUP(_xlfn.CONCAT(D1462,0),'Appendix 3b. nax IBGE 2019'!$E$5:$M$1850,9,FALSE)</f>
        <v>83.237662271891139</v>
      </c>
      <c r="H1462" s="239">
        <f>INDEX(Summary!$N$5:$Y$88,MATCH(_xlfn.CONCAT(D1462,0),Summary!$N$5:$N$88,0),MATCH($H$3,Summary!$N$4:$Y$4,0))</f>
        <v>81.440690074622523</v>
      </c>
      <c r="I1462" s="240">
        <f t="shared" si="90"/>
        <v>-2.1588451047542725E-2</v>
      </c>
      <c r="J1462" s="241">
        <f t="shared" si="91"/>
        <v>-1.7912467518816986</v>
      </c>
      <c r="K1462" s="242">
        <f t="shared" si="89"/>
        <v>81.181206803816295</v>
      </c>
      <c r="L1462" s="241"/>
    </row>
    <row r="1463" spans="1:12" x14ac:dyDescent="0.2">
      <c r="A1463" t="s">
        <v>64</v>
      </c>
      <c r="B1463" t="s">
        <v>48</v>
      </c>
      <c r="C1463">
        <v>2019</v>
      </c>
      <c r="D1463" t="str">
        <f t="shared" si="88"/>
        <v>SCFemale</v>
      </c>
      <c r="E1463">
        <v>83.237662271891097</v>
      </c>
      <c r="F1463" s="37">
        <f>VLOOKUP(_xlfn.CONCAT(D1463,0),'Appendix 4. 2020 IBGE LT'!$E$6:$M$1685,9,FALSE)</f>
        <v>83.49046408390376</v>
      </c>
      <c r="G1463" s="37">
        <f>VLOOKUP(_xlfn.CONCAT(D1463,0),'Appendix 3b. nax IBGE 2019'!$E$5:$M$1850,9,FALSE)</f>
        <v>83.237662271891139</v>
      </c>
      <c r="H1463" s="239">
        <f>INDEX(Summary!$N$5:$Y$88,MATCH(_xlfn.CONCAT(D1463,0),Summary!$N$5:$N$88,0),MATCH($H$3,Summary!$N$4:$Y$4,0))</f>
        <v>81.440690074622523</v>
      </c>
      <c r="I1463" s="240">
        <f t="shared" si="90"/>
        <v>-2.1588451047542725E-2</v>
      </c>
      <c r="J1463" s="241">
        <f t="shared" si="91"/>
        <v>-1.7969721972686148</v>
      </c>
      <c r="K1463" s="242">
        <f t="shared" si="89"/>
        <v>81.440690074622481</v>
      </c>
      <c r="L1463" s="241"/>
    </row>
    <row r="1464" spans="1:12" x14ac:dyDescent="0.2">
      <c r="A1464" t="s">
        <v>64</v>
      </c>
      <c r="B1464" t="s">
        <v>47</v>
      </c>
      <c r="C1464">
        <v>2000</v>
      </c>
      <c r="D1464" t="str">
        <f t="shared" si="88"/>
        <v>SCMale</v>
      </c>
      <c r="E1464">
        <v>68.7424096853847</v>
      </c>
      <c r="F1464" s="37">
        <f>VLOOKUP(_xlfn.CONCAT(D1464,0),'Appendix 4. 2020 IBGE LT'!$E$6:$M$1685,9,FALSE)</f>
        <v>76.958063847451569</v>
      </c>
      <c r="G1464" s="37">
        <f>VLOOKUP(_xlfn.CONCAT(D1464,0),'Appendix 3b. nax IBGE 2019'!$E$5:$M$1850,9,FALSE)</f>
        <v>76.680646628029862</v>
      </c>
      <c r="H1464" s="239">
        <f>INDEX(Summary!$N$5:$Y$88,MATCH(_xlfn.CONCAT(D1464,0),Summary!$N$5:$N$88,0),MATCH($H$3,Summary!$N$4:$Y$4,0))</f>
        <v>75.247012124727206</v>
      </c>
      <c r="I1464" s="240">
        <f t="shared" si="90"/>
        <v>-1.8696171281093566E-2</v>
      </c>
      <c r="J1464" s="241">
        <f t="shared" si="91"/>
        <v>-1.2852198657530576</v>
      </c>
      <c r="K1464" s="242">
        <f t="shared" si="89"/>
        <v>67.457189819631637</v>
      </c>
      <c r="L1464" s="241"/>
    </row>
    <row r="1465" spans="1:12" x14ac:dyDescent="0.2">
      <c r="A1465" t="s">
        <v>64</v>
      </c>
      <c r="B1465" t="s">
        <v>47</v>
      </c>
      <c r="C1465">
        <v>2001</v>
      </c>
      <c r="D1465" t="str">
        <f t="shared" si="88"/>
        <v>SCMale</v>
      </c>
      <c r="E1465">
        <v>69.287012711734207</v>
      </c>
      <c r="F1465" s="37">
        <f>VLOOKUP(_xlfn.CONCAT(D1465,0),'Appendix 4. 2020 IBGE LT'!$E$6:$M$1685,9,FALSE)</f>
        <v>76.958063847451569</v>
      </c>
      <c r="G1465" s="37">
        <f>VLOOKUP(_xlfn.CONCAT(D1465,0),'Appendix 3b. nax IBGE 2019'!$E$5:$M$1850,9,FALSE)</f>
        <v>76.680646628029862</v>
      </c>
      <c r="H1465" s="239">
        <f>INDEX(Summary!$N$5:$Y$88,MATCH(_xlfn.CONCAT(D1465,0),Summary!$N$5:$N$88,0),MATCH($H$3,Summary!$N$4:$Y$4,0))</f>
        <v>75.247012124727206</v>
      </c>
      <c r="I1465" s="240">
        <f t="shared" si="90"/>
        <v>-1.8696171281093566E-2</v>
      </c>
      <c r="J1465" s="241">
        <f t="shared" si="91"/>
        <v>-1.2954018572138899</v>
      </c>
      <c r="K1465" s="242">
        <f t="shared" si="89"/>
        <v>67.991610854520317</v>
      </c>
      <c r="L1465" s="241"/>
    </row>
    <row r="1466" spans="1:12" x14ac:dyDescent="0.2">
      <c r="A1466" t="s">
        <v>64</v>
      </c>
      <c r="B1466" t="s">
        <v>47</v>
      </c>
      <c r="C1466">
        <v>2002</v>
      </c>
      <c r="D1466" t="str">
        <f t="shared" si="88"/>
        <v>SCMale</v>
      </c>
      <c r="E1466">
        <v>69.818976546248706</v>
      </c>
      <c r="F1466" s="37">
        <f>VLOOKUP(_xlfn.CONCAT(D1466,0),'Appendix 4. 2020 IBGE LT'!$E$6:$M$1685,9,FALSE)</f>
        <v>76.958063847451569</v>
      </c>
      <c r="G1466" s="37">
        <f>VLOOKUP(_xlfn.CONCAT(D1466,0),'Appendix 3b. nax IBGE 2019'!$E$5:$M$1850,9,FALSE)</f>
        <v>76.680646628029862</v>
      </c>
      <c r="H1466" s="239">
        <f>INDEX(Summary!$N$5:$Y$88,MATCH(_xlfn.CONCAT(D1466,0),Summary!$N$5:$N$88,0),MATCH($H$3,Summary!$N$4:$Y$4,0))</f>
        <v>75.247012124727206</v>
      </c>
      <c r="I1466" s="240">
        <f t="shared" si="90"/>
        <v>-1.8696171281093566E-2</v>
      </c>
      <c r="J1466" s="241">
        <f t="shared" si="91"/>
        <v>-1.3053475441793203</v>
      </c>
      <c r="K1466" s="242">
        <f t="shared" si="89"/>
        <v>68.513629002069379</v>
      </c>
      <c r="L1466" s="241"/>
    </row>
    <row r="1467" spans="1:12" x14ac:dyDescent="0.2">
      <c r="A1467" t="s">
        <v>64</v>
      </c>
      <c r="B1467" t="s">
        <v>47</v>
      </c>
      <c r="C1467">
        <v>2003</v>
      </c>
      <c r="D1467" t="str">
        <f t="shared" si="88"/>
        <v>SCMale</v>
      </c>
      <c r="E1467">
        <v>70.337764891417905</v>
      </c>
      <c r="F1467" s="37">
        <f>VLOOKUP(_xlfn.CONCAT(D1467,0),'Appendix 4. 2020 IBGE LT'!$E$6:$M$1685,9,FALSE)</f>
        <v>76.958063847451569</v>
      </c>
      <c r="G1467" s="37">
        <f>VLOOKUP(_xlfn.CONCAT(D1467,0),'Appendix 3b. nax IBGE 2019'!$E$5:$M$1850,9,FALSE)</f>
        <v>76.680646628029862</v>
      </c>
      <c r="H1467" s="239">
        <f>INDEX(Summary!$N$5:$Y$88,MATCH(_xlfn.CONCAT(D1467,0),Summary!$N$5:$N$88,0),MATCH($H$3,Summary!$N$4:$Y$4,0))</f>
        <v>75.247012124727206</v>
      </c>
      <c r="I1467" s="240">
        <f t="shared" si="90"/>
        <v>-1.8696171281093566E-2</v>
      </c>
      <c r="J1467" s="241">
        <f t="shared" si="91"/>
        <v>-1.3150468999392388</v>
      </c>
      <c r="K1467" s="242">
        <f t="shared" si="89"/>
        <v>69.022717991478672</v>
      </c>
      <c r="L1467" s="241"/>
    </row>
    <row r="1468" spans="1:12" x14ac:dyDescent="0.2">
      <c r="A1468" t="s">
        <v>64</v>
      </c>
      <c r="B1468" t="s">
        <v>47</v>
      </c>
      <c r="C1468">
        <v>2004</v>
      </c>
      <c r="D1468" t="str">
        <f t="shared" si="88"/>
        <v>SCMale</v>
      </c>
      <c r="E1468">
        <v>70.842922992743297</v>
      </c>
      <c r="F1468" s="37">
        <f>VLOOKUP(_xlfn.CONCAT(D1468,0),'Appendix 4. 2020 IBGE LT'!$E$6:$M$1685,9,FALSE)</f>
        <v>76.958063847451569</v>
      </c>
      <c r="G1468" s="37">
        <f>VLOOKUP(_xlfn.CONCAT(D1468,0),'Appendix 3b. nax IBGE 2019'!$E$5:$M$1850,9,FALSE)</f>
        <v>76.680646628029862</v>
      </c>
      <c r="H1468" s="239">
        <f>INDEX(Summary!$N$5:$Y$88,MATCH(_xlfn.CONCAT(D1468,0),Summary!$N$5:$N$88,0),MATCH($H$3,Summary!$N$4:$Y$4,0))</f>
        <v>75.247012124727206</v>
      </c>
      <c r="I1468" s="240">
        <f t="shared" si="90"/>
        <v>-1.8696171281093566E-2</v>
      </c>
      <c r="J1468" s="241">
        <f t="shared" si="91"/>
        <v>-1.3244914223256503</v>
      </c>
      <c r="K1468" s="242">
        <f t="shared" si="89"/>
        <v>69.518431570417647</v>
      </c>
      <c r="L1468" s="241"/>
    </row>
    <row r="1469" spans="1:12" x14ac:dyDescent="0.2">
      <c r="A1469" t="s">
        <v>64</v>
      </c>
      <c r="B1469" t="s">
        <v>47</v>
      </c>
      <c r="C1469">
        <v>2005</v>
      </c>
      <c r="D1469" t="str">
        <f t="shared" si="88"/>
        <v>SCMale</v>
      </c>
      <c r="E1469">
        <v>71.334075319375302</v>
      </c>
      <c r="F1469" s="37">
        <f>VLOOKUP(_xlfn.CONCAT(D1469,0),'Appendix 4. 2020 IBGE LT'!$E$6:$M$1685,9,FALSE)</f>
        <v>76.958063847451569</v>
      </c>
      <c r="G1469" s="37">
        <f>VLOOKUP(_xlfn.CONCAT(D1469,0),'Appendix 3b. nax IBGE 2019'!$E$5:$M$1850,9,FALSE)</f>
        <v>76.680646628029862</v>
      </c>
      <c r="H1469" s="239">
        <f>INDEX(Summary!$N$5:$Y$88,MATCH(_xlfn.CONCAT(D1469,0),Summary!$N$5:$N$88,0),MATCH($H$3,Summary!$N$4:$Y$4,0))</f>
        <v>75.247012124727206</v>
      </c>
      <c r="I1469" s="240">
        <f t="shared" si="90"/>
        <v>-1.8696171281093566E-2</v>
      </c>
      <c r="J1469" s="241">
        <f t="shared" si="91"/>
        <v>-1.3336740903494699</v>
      </c>
      <c r="K1469" s="242">
        <f t="shared" si="89"/>
        <v>70.000401229025826</v>
      </c>
      <c r="L1469" s="241"/>
    </row>
    <row r="1470" spans="1:12" x14ac:dyDescent="0.2">
      <c r="A1470" t="s">
        <v>64</v>
      </c>
      <c r="B1470" t="s">
        <v>47</v>
      </c>
      <c r="C1470">
        <v>2006</v>
      </c>
      <c r="D1470" t="str">
        <f t="shared" si="88"/>
        <v>SCMale</v>
      </c>
      <c r="E1470">
        <v>71.810922787672297</v>
      </c>
      <c r="F1470" s="37">
        <f>VLOOKUP(_xlfn.CONCAT(D1470,0),'Appendix 4. 2020 IBGE LT'!$E$6:$M$1685,9,FALSE)</f>
        <v>76.958063847451569</v>
      </c>
      <c r="G1470" s="37">
        <f>VLOOKUP(_xlfn.CONCAT(D1470,0),'Appendix 3b. nax IBGE 2019'!$E$5:$M$1850,9,FALSE)</f>
        <v>76.680646628029862</v>
      </c>
      <c r="H1470" s="239">
        <f>INDEX(Summary!$N$5:$Y$88,MATCH(_xlfn.CONCAT(D1470,0),Summary!$N$5:$N$88,0),MATCH($H$3,Summary!$N$4:$Y$4,0))</f>
        <v>75.247012124727206</v>
      </c>
      <c r="I1470" s="240">
        <f t="shared" si="90"/>
        <v>-1.8696171281093566E-2</v>
      </c>
      <c r="J1470" s="241">
        <f t="shared" si="91"/>
        <v>-1.3425893122917063</v>
      </c>
      <c r="K1470" s="242">
        <f t="shared" si="89"/>
        <v>70.468333475380589</v>
      </c>
      <c r="L1470" s="241"/>
    </row>
    <row r="1471" spans="1:12" x14ac:dyDescent="0.2">
      <c r="A1471" t="s">
        <v>64</v>
      </c>
      <c r="B1471" t="s">
        <v>47</v>
      </c>
      <c r="C1471">
        <v>2007</v>
      </c>
      <c r="D1471" t="str">
        <f t="shared" si="88"/>
        <v>SCMale</v>
      </c>
      <c r="E1471">
        <v>72.273239617500494</v>
      </c>
      <c r="F1471" s="37">
        <f>VLOOKUP(_xlfn.CONCAT(D1471,0),'Appendix 4. 2020 IBGE LT'!$E$6:$M$1685,9,FALSE)</f>
        <v>76.958063847451569</v>
      </c>
      <c r="G1471" s="37">
        <f>VLOOKUP(_xlfn.CONCAT(D1471,0),'Appendix 3b. nax IBGE 2019'!$E$5:$M$1850,9,FALSE)</f>
        <v>76.680646628029862</v>
      </c>
      <c r="H1471" s="239">
        <f>INDEX(Summary!$N$5:$Y$88,MATCH(_xlfn.CONCAT(D1471,0),Summary!$N$5:$N$88,0),MATCH($H$3,Summary!$N$4:$Y$4,0))</f>
        <v>75.247012124727206</v>
      </c>
      <c r="I1471" s="240">
        <f t="shared" si="90"/>
        <v>-1.8696171281093566E-2</v>
      </c>
      <c r="J1471" s="241">
        <f t="shared" si="91"/>
        <v>-1.3512328669283065</v>
      </c>
      <c r="K1471" s="242">
        <f t="shared" si="89"/>
        <v>70.922006750572194</v>
      </c>
      <c r="L1471" s="241"/>
    </row>
    <row r="1472" spans="1:12" x14ac:dyDescent="0.2">
      <c r="A1472" t="s">
        <v>64</v>
      </c>
      <c r="B1472" t="s">
        <v>47</v>
      </c>
      <c r="C1472">
        <v>2008</v>
      </c>
      <c r="D1472" t="str">
        <f t="shared" si="88"/>
        <v>SCMale</v>
      </c>
      <c r="E1472">
        <v>72.720869898987203</v>
      </c>
      <c r="F1472" s="37">
        <f>VLOOKUP(_xlfn.CONCAT(D1472,0),'Appendix 4. 2020 IBGE LT'!$E$6:$M$1685,9,FALSE)</f>
        <v>76.958063847451569</v>
      </c>
      <c r="G1472" s="37">
        <f>VLOOKUP(_xlfn.CONCAT(D1472,0),'Appendix 3b. nax IBGE 2019'!$E$5:$M$1850,9,FALSE)</f>
        <v>76.680646628029862</v>
      </c>
      <c r="H1472" s="239">
        <f>INDEX(Summary!$N$5:$Y$88,MATCH(_xlfn.CONCAT(D1472,0),Summary!$N$5:$N$88,0),MATCH($H$3,Summary!$N$4:$Y$4,0))</f>
        <v>75.247012124727206</v>
      </c>
      <c r="I1472" s="240">
        <f t="shared" si="90"/>
        <v>-1.8696171281093566E-2</v>
      </c>
      <c r="J1472" s="241">
        <f t="shared" si="91"/>
        <v>-1.3596018393415861</v>
      </c>
      <c r="K1472" s="242">
        <f t="shared" si="89"/>
        <v>71.361268059645624</v>
      </c>
      <c r="L1472" s="241"/>
    </row>
    <row r="1473" spans="1:12" x14ac:dyDescent="0.2">
      <c r="A1473" t="s">
        <v>64</v>
      </c>
      <c r="B1473" t="s">
        <v>47</v>
      </c>
      <c r="C1473">
        <v>2009</v>
      </c>
      <c r="D1473" t="str">
        <f t="shared" si="88"/>
        <v>SCMale</v>
      </c>
      <c r="E1473">
        <v>73.153723938131506</v>
      </c>
      <c r="F1473" s="37">
        <f>VLOOKUP(_xlfn.CONCAT(D1473,0),'Appendix 4. 2020 IBGE LT'!$E$6:$M$1685,9,FALSE)</f>
        <v>76.958063847451569</v>
      </c>
      <c r="G1473" s="37">
        <f>VLOOKUP(_xlfn.CONCAT(D1473,0),'Appendix 3b. nax IBGE 2019'!$E$5:$M$1850,9,FALSE)</f>
        <v>76.680646628029862</v>
      </c>
      <c r="H1473" s="239">
        <f>INDEX(Summary!$N$5:$Y$88,MATCH(_xlfn.CONCAT(D1473,0),Summary!$N$5:$N$88,0),MATCH($H$3,Summary!$N$4:$Y$4,0))</f>
        <v>75.247012124727206</v>
      </c>
      <c r="I1473" s="240">
        <f t="shared" si="90"/>
        <v>-1.8696171281093566E-2</v>
      </c>
      <c r="J1473" s="241">
        <f t="shared" si="91"/>
        <v>-1.3676945525971411</v>
      </c>
      <c r="K1473" s="242">
        <f t="shared" si="89"/>
        <v>71.786029385534363</v>
      </c>
      <c r="L1473" s="241"/>
    </row>
    <row r="1474" spans="1:12" x14ac:dyDescent="0.2">
      <c r="A1474" t="s">
        <v>64</v>
      </c>
      <c r="B1474" t="s">
        <v>47</v>
      </c>
      <c r="C1474">
        <v>2010</v>
      </c>
      <c r="D1474" t="str">
        <f t="shared" si="88"/>
        <v>SCMale</v>
      </c>
      <c r="E1474">
        <v>73.571774442423703</v>
      </c>
      <c r="F1474" s="37">
        <f>VLOOKUP(_xlfn.CONCAT(D1474,0),'Appendix 4. 2020 IBGE LT'!$E$6:$M$1685,9,FALSE)</f>
        <v>76.958063847451569</v>
      </c>
      <c r="G1474" s="37">
        <f>VLOOKUP(_xlfn.CONCAT(D1474,0),'Appendix 3b. nax IBGE 2019'!$E$5:$M$1850,9,FALSE)</f>
        <v>76.680646628029862</v>
      </c>
      <c r="H1474" s="239">
        <f>INDEX(Summary!$N$5:$Y$88,MATCH(_xlfn.CONCAT(D1474,0),Summary!$N$5:$N$88,0),MATCH($H$3,Summary!$N$4:$Y$4,0))</f>
        <v>75.247012124727206</v>
      </c>
      <c r="I1474" s="240">
        <f t="shared" si="90"/>
        <v>-1.8696171281093566E-2</v>
      </c>
      <c r="J1474" s="241">
        <f t="shared" si="91"/>
        <v>-1.3755104964295357</v>
      </c>
      <c r="K1474" s="242">
        <f t="shared" si="89"/>
        <v>72.196263945994161</v>
      </c>
      <c r="L1474" s="241"/>
    </row>
    <row r="1475" spans="1:12" x14ac:dyDescent="0.2">
      <c r="A1475" t="s">
        <v>64</v>
      </c>
      <c r="B1475" t="s">
        <v>47</v>
      </c>
      <c r="C1475">
        <v>2011</v>
      </c>
      <c r="D1475" t="str">
        <f t="shared" si="88"/>
        <v>SCMale</v>
      </c>
      <c r="E1475">
        <v>73.974143491820897</v>
      </c>
      <c r="F1475" s="37">
        <f>VLOOKUP(_xlfn.CONCAT(D1475,0),'Appendix 4. 2020 IBGE LT'!$E$6:$M$1685,9,FALSE)</f>
        <v>76.958063847451569</v>
      </c>
      <c r="G1475" s="37">
        <f>VLOOKUP(_xlfn.CONCAT(D1475,0),'Appendix 3b. nax IBGE 2019'!$E$5:$M$1850,9,FALSE)</f>
        <v>76.680646628029862</v>
      </c>
      <c r="H1475" s="239">
        <f>INDEX(Summary!$N$5:$Y$88,MATCH(_xlfn.CONCAT(D1475,0),Summary!$N$5:$N$88,0),MATCH($H$3,Summary!$N$4:$Y$4,0))</f>
        <v>75.247012124727206</v>
      </c>
      <c r="I1475" s="240">
        <f t="shared" si="90"/>
        <v>-1.8696171281093566E-2</v>
      </c>
      <c r="J1475" s="241">
        <f t="shared" si="91"/>
        <v>-1.3830332570952764</v>
      </c>
      <c r="K1475" s="242">
        <f t="shared" si="89"/>
        <v>72.591110234725619</v>
      </c>
      <c r="L1475" s="241"/>
    </row>
    <row r="1476" spans="1:12" x14ac:dyDescent="0.2">
      <c r="A1476" t="s">
        <v>64</v>
      </c>
      <c r="B1476" t="s">
        <v>47</v>
      </c>
      <c r="C1476">
        <v>2012</v>
      </c>
      <c r="D1476" t="str">
        <f t="shared" ref="D1476:D1539" si="92">_xlfn.CONCAT(A1476,B1476)</f>
        <v>SCMale</v>
      </c>
      <c r="E1476">
        <v>74.361831008197299</v>
      </c>
      <c r="F1476" s="37">
        <f>VLOOKUP(_xlfn.CONCAT(D1476,0),'Appendix 4. 2020 IBGE LT'!$E$6:$M$1685,9,FALSE)</f>
        <v>76.958063847451569</v>
      </c>
      <c r="G1476" s="37">
        <f>VLOOKUP(_xlfn.CONCAT(D1476,0),'Appendix 3b. nax IBGE 2019'!$E$5:$M$1850,9,FALSE)</f>
        <v>76.680646628029862</v>
      </c>
      <c r="H1476" s="239">
        <f>INDEX(Summary!$N$5:$Y$88,MATCH(_xlfn.CONCAT(D1476,0),Summary!$N$5:$N$88,0),MATCH($H$3,Summary!$N$4:$Y$4,0))</f>
        <v>75.247012124727206</v>
      </c>
      <c r="I1476" s="240">
        <f t="shared" si="90"/>
        <v>-1.8696171281093566E-2</v>
      </c>
      <c r="J1476" s="241">
        <f t="shared" si="91"/>
        <v>-1.3902815293049913</v>
      </c>
      <c r="K1476" s="242">
        <f t="shared" ref="K1476:K1539" si="93">E1476+J1476</f>
        <v>72.971549478892314</v>
      </c>
      <c r="L1476" s="241"/>
    </row>
    <row r="1477" spans="1:12" x14ac:dyDescent="0.2">
      <c r="A1477" t="s">
        <v>64</v>
      </c>
      <c r="B1477" t="s">
        <v>47</v>
      </c>
      <c r="C1477">
        <v>2013</v>
      </c>
      <c r="D1477" t="str">
        <f t="shared" si="92"/>
        <v>SCMale</v>
      </c>
      <c r="E1477">
        <v>74.734943926326196</v>
      </c>
      <c r="F1477" s="37">
        <f>VLOOKUP(_xlfn.CONCAT(D1477,0),'Appendix 4. 2020 IBGE LT'!$E$6:$M$1685,9,FALSE)</f>
        <v>76.958063847451569</v>
      </c>
      <c r="G1477" s="37">
        <f>VLOOKUP(_xlfn.CONCAT(D1477,0),'Appendix 3b. nax IBGE 2019'!$E$5:$M$1850,9,FALSE)</f>
        <v>76.680646628029862</v>
      </c>
      <c r="H1477" s="239">
        <f>INDEX(Summary!$N$5:$Y$88,MATCH(_xlfn.CONCAT(D1477,0),Summary!$N$5:$N$88,0),MATCH($H$3,Summary!$N$4:$Y$4,0))</f>
        <v>75.247012124727206</v>
      </c>
      <c r="I1477" s="240">
        <f t="shared" ref="I1477:I1540" si="94">(H1477-$G1477)/$G1477</f>
        <v>-1.8696171281093566E-2</v>
      </c>
      <c r="J1477" s="241">
        <f t="shared" ref="J1477:J1540" si="95">E1477*I1477</f>
        <v>-1.3972573123295178</v>
      </c>
      <c r="K1477" s="242">
        <f t="shared" si="93"/>
        <v>73.337686613996681</v>
      </c>
      <c r="L1477" s="241"/>
    </row>
    <row r="1478" spans="1:12" x14ac:dyDescent="0.2">
      <c r="A1478" t="s">
        <v>64</v>
      </c>
      <c r="B1478" t="s">
        <v>47</v>
      </c>
      <c r="C1478">
        <v>2014</v>
      </c>
      <c r="D1478" t="str">
        <f t="shared" si="92"/>
        <v>SCMale</v>
      </c>
      <c r="E1478">
        <v>75.093634839358799</v>
      </c>
      <c r="F1478" s="37">
        <f>VLOOKUP(_xlfn.CONCAT(D1478,0),'Appendix 4. 2020 IBGE LT'!$E$6:$M$1685,9,FALSE)</f>
        <v>76.958063847451569</v>
      </c>
      <c r="G1478" s="37">
        <f>VLOOKUP(_xlfn.CONCAT(D1478,0),'Appendix 3b. nax IBGE 2019'!$E$5:$M$1850,9,FALSE)</f>
        <v>76.680646628029862</v>
      </c>
      <c r="H1478" s="239">
        <f>INDEX(Summary!$N$5:$Y$88,MATCH(_xlfn.CONCAT(D1478,0),Summary!$N$5:$N$88,0),MATCH($H$3,Summary!$N$4:$Y$4,0))</f>
        <v>75.247012124727206</v>
      </c>
      <c r="I1478" s="240">
        <f t="shared" si="94"/>
        <v>-1.8696171281093566E-2</v>
      </c>
      <c r="J1478" s="241">
        <f t="shared" si="95"/>
        <v>-1.4039634590765473</v>
      </c>
      <c r="K1478" s="242">
        <f t="shared" si="93"/>
        <v>73.689671380282249</v>
      </c>
      <c r="L1478" s="241"/>
    </row>
    <row r="1479" spans="1:12" x14ac:dyDescent="0.2">
      <c r="A1479" t="s">
        <v>64</v>
      </c>
      <c r="B1479" t="s">
        <v>47</v>
      </c>
      <c r="C1479">
        <v>2015</v>
      </c>
      <c r="D1479" t="str">
        <f t="shared" si="92"/>
        <v>SCMale</v>
      </c>
      <c r="E1479">
        <v>75.438097369567402</v>
      </c>
      <c r="F1479" s="37">
        <f>VLOOKUP(_xlfn.CONCAT(D1479,0),'Appendix 4. 2020 IBGE LT'!$E$6:$M$1685,9,FALSE)</f>
        <v>76.958063847451569</v>
      </c>
      <c r="G1479" s="37">
        <f>VLOOKUP(_xlfn.CONCAT(D1479,0),'Appendix 3b. nax IBGE 2019'!$E$5:$M$1850,9,FALSE)</f>
        <v>76.680646628029862</v>
      </c>
      <c r="H1479" s="239">
        <f>INDEX(Summary!$N$5:$Y$88,MATCH(_xlfn.CONCAT(D1479,0),Summary!$N$5:$N$88,0),MATCH($H$3,Summary!$N$4:$Y$4,0))</f>
        <v>75.247012124727206</v>
      </c>
      <c r="I1479" s="240">
        <f t="shared" si="94"/>
        <v>-1.8696171281093566E-2</v>
      </c>
      <c r="J1479" s="241">
        <f t="shared" si="95"/>
        <v>-1.4104035895412461</v>
      </c>
      <c r="K1479" s="242">
        <f t="shared" si="93"/>
        <v>74.027693780026155</v>
      </c>
      <c r="L1479" s="241"/>
    </row>
    <row r="1480" spans="1:12" x14ac:dyDescent="0.2">
      <c r="A1480" t="s">
        <v>64</v>
      </c>
      <c r="B1480" t="s">
        <v>47</v>
      </c>
      <c r="C1480">
        <v>2016</v>
      </c>
      <c r="D1480" t="str">
        <f t="shared" si="92"/>
        <v>SCMale</v>
      </c>
      <c r="E1480">
        <v>75.768561643933495</v>
      </c>
      <c r="F1480" s="37">
        <f>VLOOKUP(_xlfn.CONCAT(D1480,0),'Appendix 4. 2020 IBGE LT'!$E$6:$M$1685,9,FALSE)</f>
        <v>76.958063847451569</v>
      </c>
      <c r="G1480" s="37">
        <f>VLOOKUP(_xlfn.CONCAT(D1480,0),'Appendix 3b. nax IBGE 2019'!$E$5:$M$1850,9,FALSE)</f>
        <v>76.680646628029862</v>
      </c>
      <c r="H1480" s="239">
        <f>INDEX(Summary!$N$5:$Y$88,MATCH(_xlfn.CONCAT(D1480,0),Summary!$N$5:$N$88,0),MATCH($H$3,Summary!$N$4:$Y$4,0))</f>
        <v>75.247012124727206</v>
      </c>
      <c r="I1480" s="240">
        <f t="shared" si="94"/>
        <v>-1.8696171281093566E-2</v>
      </c>
      <c r="J1480" s="241">
        <f t="shared" si="95"/>
        <v>-1.4165820062170769</v>
      </c>
      <c r="K1480" s="242">
        <f t="shared" si="93"/>
        <v>74.351979637716411</v>
      </c>
      <c r="L1480" s="241"/>
    </row>
    <row r="1481" spans="1:12" x14ac:dyDescent="0.2">
      <c r="A1481" t="s">
        <v>64</v>
      </c>
      <c r="B1481" t="s">
        <v>47</v>
      </c>
      <c r="C1481">
        <v>2017</v>
      </c>
      <c r="D1481" t="str">
        <f t="shared" si="92"/>
        <v>SCMale</v>
      </c>
      <c r="E1481">
        <v>76.085289913983701</v>
      </c>
      <c r="F1481" s="37">
        <f>VLOOKUP(_xlfn.CONCAT(D1481,0),'Appendix 4. 2020 IBGE LT'!$E$6:$M$1685,9,FALSE)</f>
        <v>76.958063847451569</v>
      </c>
      <c r="G1481" s="37">
        <f>VLOOKUP(_xlfn.CONCAT(D1481,0),'Appendix 3b. nax IBGE 2019'!$E$5:$M$1850,9,FALSE)</f>
        <v>76.680646628029862</v>
      </c>
      <c r="H1481" s="239">
        <f>INDEX(Summary!$N$5:$Y$88,MATCH(_xlfn.CONCAT(D1481,0),Summary!$N$5:$N$88,0),MATCH($H$3,Summary!$N$4:$Y$4,0))</f>
        <v>75.247012124727206</v>
      </c>
      <c r="I1481" s="240">
        <f t="shared" si="94"/>
        <v>-1.8696171281093566E-2</v>
      </c>
      <c r="J1481" s="241">
        <f t="shared" si="95"/>
        <v>-1.4225036122035</v>
      </c>
      <c r="K1481" s="242">
        <f t="shared" si="93"/>
        <v>74.662786301780201</v>
      </c>
      <c r="L1481" s="241"/>
    </row>
    <row r="1482" spans="1:12" x14ac:dyDescent="0.2">
      <c r="A1482" t="s">
        <v>64</v>
      </c>
      <c r="B1482" t="s">
        <v>47</v>
      </c>
      <c r="C1482">
        <v>2018</v>
      </c>
      <c r="D1482" t="str">
        <f t="shared" si="92"/>
        <v>SCMale</v>
      </c>
      <c r="E1482">
        <v>76.388572351667804</v>
      </c>
      <c r="F1482" s="37">
        <f>VLOOKUP(_xlfn.CONCAT(D1482,0),'Appendix 4. 2020 IBGE LT'!$E$6:$M$1685,9,FALSE)</f>
        <v>76.958063847451569</v>
      </c>
      <c r="G1482" s="37">
        <f>VLOOKUP(_xlfn.CONCAT(D1482,0),'Appendix 3b. nax IBGE 2019'!$E$5:$M$1850,9,FALSE)</f>
        <v>76.680646628029862</v>
      </c>
      <c r="H1482" s="239">
        <f>INDEX(Summary!$N$5:$Y$88,MATCH(_xlfn.CONCAT(D1482,0),Summary!$N$5:$N$88,0),MATCH($H$3,Summary!$N$4:$Y$4,0))</f>
        <v>75.247012124727206</v>
      </c>
      <c r="I1482" s="240">
        <f t="shared" si="94"/>
        <v>-1.8696171281093566E-2</v>
      </c>
      <c r="J1482" s="241">
        <f t="shared" si="95"/>
        <v>-1.4281738326049895</v>
      </c>
      <c r="K1482" s="242">
        <f t="shared" si="93"/>
        <v>74.960398519062821</v>
      </c>
      <c r="L1482" s="241"/>
    </row>
    <row r="1483" spans="1:12" x14ac:dyDescent="0.2">
      <c r="A1483" t="s">
        <v>64</v>
      </c>
      <c r="B1483" t="s">
        <v>47</v>
      </c>
      <c r="C1483">
        <v>2019</v>
      </c>
      <c r="D1483" t="str">
        <f t="shared" si="92"/>
        <v>SCMale</v>
      </c>
      <c r="E1483">
        <v>76.680646628029805</v>
      </c>
      <c r="F1483" s="37">
        <f>VLOOKUP(_xlfn.CONCAT(D1483,0),'Appendix 4. 2020 IBGE LT'!$E$6:$M$1685,9,FALSE)</f>
        <v>76.958063847451569</v>
      </c>
      <c r="G1483" s="37">
        <f>VLOOKUP(_xlfn.CONCAT(D1483,0),'Appendix 3b. nax IBGE 2019'!$E$5:$M$1850,9,FALSE)</f>
        <v>76.680646628029862</v>
      </c>
      <c r="H1483" s="239">
        <f>INDEX(Summary!$N$5:$Y$88,MATCH(_xlfn.CONCAT(D1483,0),Summary!$N$5:$N$88,0),MATCH($H$3,Summary!$N$4:$Y$4,0))</f>
        <v>75.247012124727206</v>
      </c>
      <c r="I1483" s="240">
        <f t="shared" si="94"/>
        <v>-1.8696171281093566E-2</v>
      </c>
      <c r="J1483" s="241">
        <f t="shared" si="95"/>
        <v>-1.433634503302655</v>
      </c>
      <c r="K1483" s="242">
        <f t="shared" si="93"/>
        <v>75.247012124727149</v>
      </c>
      <c r="L1483" s="241"/>
    </row>
    <row r="1484" spans="1:12" x14ac:dyDescent="0.2">
      <c r="A1484" t="s">
        <v>64</v>
      </c>
      <c r="B1484" t="s">
        <v>3</v>
      </c>
      <c r="C1484">
        <v>2000</v>
      </c>
      <c r="D1484" t="str">
        <f t="shared" si="92"/>
        <v>SCTotal</v>
      </c>
      <c r="E1484">
        <v>72.0825824311828</v>
      </c>
      <c r="F1484" s="37">
        <f>VLOOKUP(_xlfn.CONCAT(D1484,0),'Appendix 4. 2020 IBGE LT'!$E$6:$M$1685,9,FALSE)</f>
        <v>80.210080649913564</v>
      </c>
      <c r="G1484" s="37">
        <f>VLOOKUP(_xlfn.CONCAT(D1484,0),'Appendix 3b. nax IBGE 2019'!$E$5:$M$1850,9,FALSE)</f>
        <v>79.944346880203014</v>
      </c>
      <c r="H1484" s="239">
        <f>INDEX(Summary!$N$5:$Y$88,MATCH(_xlfn.CONCAT(D1484,0),Summary!$N$5:$N$88,0),MATCH($H$3,Summary!$N$4:$Y$4,0))</f>
        <v>78.347938001116631</v>
      </c>
      <c r="I1484" s="240">
        <f t="shared" si="94"/>
        <v>-1.9969002704826759E-2</v>
      </c>
      <c r="J1484" s="241">
        <f t="shared" si="95"/>
        <v>-1.4394172835391872</v>
      </c>
      <c r="K1484" s="242">
        <f t="shared" si="93"/>
        <v>70.643165147643614</v>
      </c>
      <c r="L1484" s="241"/>
    </row>
    <row r="1485" spans="1:12" x14ac:dyDescent="0.2">
      <c r="A1485" t="s">
        <v>64</v>
      </c>
      <c r="B1485" t="s">
        <v>3</v>
      </c>
      <c r="C1485">
        <v>2001</v>
      </c>
      <c r="D1485" t="str">
        <f t="shared" si="92"/>
        <v>SCTotal</v>
      </c>
      <c r="E1485">
        <v>72.639023602786807</v>
      </c>
      <c r="F1485" s="37">
        <f>VLOOKUP(_xlfn.CONCAT(D1485,0),'Appendix 4. 2020 IBGE LT'!$E$6:$M$1685,9,FALSE)</f>
        <v>80.210080649913564</v>
      </c>
      <c r="G1485" s="37">
        <f>VLOOKUP(_xlfn.CONCAT(D1485,0),'Appendix 3b. nax IBGE 2019'!$E$5:$M$1850,9,FALSE)</f>
        <v>79.944346880203014</v>
      </c>
      <c r="H1485" s="239">
        <f>INDEX(Summary!$N$5:$Y$88,MATCH(_xlfn.CONCAT(D1485,0),Summary!$N$5:$N$88,0),MATCH($H$3,Summary!$N$4:$Y$4,0))</f>
        <v>78.347938001116631</v>
      </c>
      <c r="I1485" s="240">
        <f t="shared" si="94"/>
        <v>-1.9969002704826759E-2</v>
      </c>
      <c r="J1485" s="241">
        <f t="shared" si="95"/>
        <v>-1.4505288588000245</v>
      </c>
      <c r="K1485" s="242">
        <f t="shared" si="93"/>
        <v>71.18849474398678</v>
      </c>
      <c r="L1485" s="241"/>
    </row>
    <row r="1486" spans="1:12" x14ac:dyDescent="0.2">
      <c r="A1486" t="s">
        <v>64</v>
      </c>
      <c r="B1486" t="s">
        <v>3</v>
      </c>
      <c r="C1486">
        <v>2002</v>
      </c>
      <c r="D1486" t="str">
        <f t="shared" si="92"/>
        <v>SCTotal</v>
      </c>
      <c r="E1486">
        <v>73.179385742712597</v>
      </c>
      <c r="F1486" s="37">
        <f>VLOOKUP(_xlfn.CONCAT(D1486,0),'Appendix 4. 2020 IBGE LT'!$E$6:$M$1685,9,FALSE)</f>
        <v>80.210080649913564</v>
      </c>
      <c r="G1486" s="37">
        <f>VLOOKUP(_xlfn.CONCAT(D1486,0),'Appendix 3b. nax IBGE 2019'!$E$5:$M$1850,9,FALSE)</f>
        <v>79.944346880203014</v>
      </c>
      <c r="H1486" s="239">
        <f>INDEX(Summary!$N$5:$Y$88,MATCH(_xlfn.CONCAT(D1486,0),Summary!$N$5:$N$88,0),MATCH($H$3,Summary!$N$4:$Y$4,0))</f>
        <v>78.347938001116631</v>
      </c>
      <c r="I1486" s="240">
        <f t="shared" si="94"/>
        <v>-1.9969002704826759E-2</v>
      </c>
      <c r="J1486" s="241">
        <f t="shared" si="95"/>
        <v>-1.4613193518337886</v>
      </c>
      <c r="K1486" s="242">
        <f t="shared" si="93"/>
        <v>71.718066390878803</v>
      </c>
      <c r="L1486" s="241"/>
    </row>
    <row r="1487" spans="1:12" x14ac:dyDescent="0.2">
      <c r="A1487" t="s">
        <v>64</v>
      </c>
      <c r="B1487" t="s">
        <v>3</v>
      </c>
      <c r="C1487">
        <v>2003</v>
      </c>
      <c r="D1487" t="str">
        <f t="shared" si="92"/>
        <v>SCTotal</v>
      </c>
      <c r="E1487">
        <v>73.699247645833907</v>
      </c>
      <c r="F1487" s="37">
        <f>VLOOKUP(_xlfn.CONCAT(D1487,0),'Appendix 4. 2020 IBGE LT'!$E$6:$M$1685,9,FALSE)</f>
        <v>80.210080649913564</v>
      </c>
      <c r="G1487" s="37">
        <f>VLOOKUP(_xlfn.CONCAT(D1487,0),'Appendix 3b. nax IBGE 2019'!$E$5:$M$1850,9,FALSE)</f>
        <v>79.944346880203014</v>
      </c>
      <c r="H1487" s="239">
        <f>INDEX(Summary!$N$5:$Y$88,MATCH(_xlfn.CONCAT(D1487,0),Summary!$N$5:$N$88,0),MATCH($H$3,Summary!$N$4:$Y$4,0))</f>
        <v>78.347938001116631</v>
      </c>
      <c r="I1487" s="240">
        <f t="shared" si="94"/>
        <v>-1.9969002704826759E-2</v>
      </c>
      <c r="J1487" s="241">
        <f t="shared" si="95"/>
        <v>-1.4717004755833545</v>
      </c>
      <c r="K1487" s="242">
        <f t="shared" si="93"/>
        <v>72.227547170250546</v>
      </c>
      <c r="L1487" s="241"/>
    </row>
    <row r="1488" spans="1:12" x14ac:dyDescent="0.2">
      <c r="A1488" t="s">
        <v>64</v>
      </c>
      <c r="B1488" t="s">
        <v>3</v>
      </c>
      <c r="C1488">
        <v>2004</v>
      </c>
      <c r="D1488" t="str">
        <f t="shared" si="92"/>
        <v>SCTotal</v>
      </c>
      <c r="E1488">
        <v>74.208942316471095</v>
      </c>
      <c r="F1488" s="37">
        <f>VLOOKUP(_xlfn.CONCAT(D1488,0),'Appendix 4. 2020 IBGE LT'!$E$6:$M$1685,9,FALSE)</f>
        <v>80.210080649913564</v>
      </c>
      <c r="G1488" s="37">
        <f>VLOOKUP(_xlfn.CONCAT(D1488,0),'Appendix 3b. nax IBGE 2019'!$E$5:$M$1850,9,FALSE)</f>
        <v>79.944346880203014</v>
      </c>
      <c r="H1488" s="239">
        <f>INDEX(Summary!$N$5:$Y$88,MATCH(_xlfn.CONCAT(D1488,0),Summary!$N$5:$N$88,0),MATCH($H$3,Summary!$N$4:$Y$4,0))</f>
        <v>78.347938001116631</v>
      </c>
      <c r="I1488" s="240">
        <f t="shared" si="94"/>
        <v>-1.9969002704826759E-2</v>
      </c>
      <c r="J1488" s="241">
        <f t="shared" si="95"/>
        <v>-1.4818785698399441</v>
      </c>
      <c r="K1488" s="242">
        <f t="shared" si="93"/>
        <v>72.727063746631146</v>
      </c>
      <c r="L1488" s="241"/>
    </row>
    <row r="1489" spans="1:12" x14ac:dyDescent="0.2">
      <c r="A1489" t="s">
        <v>64</v>
      </c>
      <c r="B1489" t="s">
        <v>3</v>
      </c>
      <c r="C1489">
        <v>2005</v>
      </c>
      <c r="D1489" t="str">
        <f t="shared" si="92"/>
        <v>SCTotal</v>
      </c>
      <c r="E1489">
        <v>74.700248193586006</v>
      </c>
      <c r="F1489" s="37">
        <f>VLOOKUP(_xlfn.CONCAT(D1489,0),'Appendix 4. 2020 IBGE LT'!$E$6:$M$1685,9,FALSE)</f>
        <v>80.210080649913564</v>
      </c>
      <c r="G1489" s="37">
        <f>VLOOKUP(_xlfn.CONCAT(D1489,0),'Appendix 3b. nax IBGE 2019'!$E$5:$M$1850,9,FALSE)</f>
        <v>79.944346880203014</v>
      </c>
      <c r="H1489" s="239">
        <f>INDEX(Summary!$N$5:$Y$88,MATCH(_xlfn.CONCAT(D1489,0),Summary!$N$5:$N$88,0),MATCH($H$3,Summary!$N$4:$Y$4,0))</f>
        <v>78.347938001116631</v>
      </c>
      <c r="I1489" s="240">
        <f t="shared" si="94"/>
        <v>-1.9969002704826759E-2</v>
      </c>
      <c r="J1489" s="241">
        <f t="shared" si="95"/>
        <v>-1.4916894582289493</v>
      </c>
      <c r="K1489" s="242">
        <f t="shared" si="93"/>
        <v>73.208558735357059</v>
      </c>
      <c r="L1489" s="241"/>
    </row>
    <row r="1490" spans="1:12" x14ac:dyDescent="0.2">
      <c r="A1490" t="s">
        <v>64</v>
      </c>
      <c r="B1490" t="s">
        <v>3</v>
      </c>
      <c r="C1490">
        <v>2006</v>
      </c>
      <c r="D1490" t="str">
        <f t="shared" si="92"/>
        <v>SCTotal</v>
      </c>
      <c r="E1490">
        <v>75.180413619033999</v>
      </c>
      <c r="F1490" s="37">
        <f>VLOOKUP(_xlfn.CONCAT(D1490,0),'Appendix 4. 2020 IBGE LT'!$E$6:$M$1685,9,FALSE)</f>
        <v>80.210080649913564</v>
      </c>
      <c r="G1490" s="37">
        <f>VLOOKUP(_xlfn.CONCAT(D1490,0),'Appendix 3b. nax IBGE 2019'!$E$5:$M$1850,9,FALSE)</f>
        <v>79.944346880203014</v>
      </c>
      <c r="H1490" s="239">
        <f>INDEX(Summary!$N$5:$Y$88,MATCH(_xlfn.CONCAT(D1490,0),Summary!$N$5:$N$88,0),MATCH($H$3,Summary!$N$4:$Y$4,0))</f>
        <v>78.347938001116631</v>
      </c>
      <c r="I1490" s="240">
        <f t="shared" si="94"/>
        <v>-1.9969002704826759E-2</v>
      </c>
      <c r="J1490" s="241">
        <f t="shared" si="95"/>
        <v>-1.5012778829084845</v>
      </c>
      <c r="K1490" s="242">
        <f t="shared" si="93"/>
        <v>73.679135736125517</v>
      </c>
      <c r="L1490" s="241"/>
    </row>
    <row r="1491" spans="1:12" x14ac:dyDescent="0.2">
      <c r="A1491" t="s">
        <v>64</v>
      </c>
      <c r="B1491" t="s">
        <v>3</v>
      </c>
      <c r="C1491">
        <v>2007</v>
      </c>
      <c r="D1491" t="str">
        <f t="shared" si="92"/>
        <v>SCTotal</v>
      </c>
      <c r="E1491">
        <v>75.640826999668406</v>
      </c>
      <c r="F1491" s="37">
        <f>VLOOKUP(_xlfn.CONCAT(D1491,0),'Appendix 4. 2020 IBGE LT'!$E$6:$M$1685,9,FALSE)</f>
        <v>80.210080649913564</v>
      </c>
      <c r="G1491" s="37">
        <f>VLOOKUP(_xlfn.CONCAT(D1491,0),'Appendix 3b. nax IBGE 2019'!$E$5:$M$1850,9,FALSE)</f>
        <v>79.944346880203014</v>
      </c>
      <c r="H1491" s="239">
        <f>INDEX(Summary!$N$5:$Y$88,MATCH(_xlfn.CONCAT(D1491,0),Summary!$N$5:$N$88,0),MATCH($H$3,Summary!$N$4:$Y$4,0))</f>
        <v>78.347938001116631</v>
      </c>
      <c r="I1491" s="240">
        <f t="shared" si="94"/>
        <v>-1.9969002704826759E-2</v>
      </c>
      <c r="J1491" s="241">
        <f t="shared" si="95"/>
        <v>-1.5104718789517113</v>
      </c>
      <c r="K1491" s="242">
        <f t="shared" si="93"/>
        <v>74.1303551207167</v>
      </c>
      <c r="L1491" s="241"/>
    </row>
    <row r="1492" spans="1:12" x14ac:dyDescent="0.2">
      <c r="A1492" t="s">
        <v>64</v>
      </c>
      <c r="B1492" t="s">
        <v>3</v>
      </c>
      <c r="C1492">
        <v>2008</v>
      </c>
      <c r="D1492" t="str">
        <f t="shared" si="92"/>
        <v>SCTotal</v>
      </c>
      <c r="E1492">
        <v>76.083249478830993</v>
      </c>
      <c r="F1492" s="37">
        <f>VLOOKUP(_xlfn.CONCAT(D1492,0),'Appendix 4. 2020 IBGE LT'!$E$6:$M$1685,9,FALSE)</f>
        <v>80.210080649913564</v>
      </c>
      <c r="G1492" s="37">
        <f>VLOOKUP(_xlfn.CONCAT(D1492,0),'Appendix 3b. nax IBGE 2019'!$E$5:$M$1850,9,FALSE)</f>
        <v>79.944346880203014</v>
      </c>
      <c r="H1492" s="239">
        <f>INDEX(Summary!$N$5:$Y$88,MATCH(_xlfn.CONCAT(D1492,0),Summary!$N$5:$N$88,0),MATCH($H$3,Summary!$N$4:$Y$4,0))</f>
        <v>78.347938001116631</v>
      </c>
      <c r="I1492" s="240">
        <f t="shared" si="94"/>
        <v>-1.9969002704826759E-2</v>
      </c>
      <c r="J1492" s="241">
        <f t="shared" si="95"/>
        <v>-1.5193066146347851</v>
      </c>
      <c r="K1492" s="242">
        <f t="shared" si="93"/>
        <v>74.563942864196207</v>
      </c>
      <c r="L1492" s="241"/>
    </row>
    <row r="1493" spans="1:12" x14ac:dyDescent="0.2">
      <c r="A1493" t="s">
        <v>64</v>
      </c>
      <c r="B1493" t="s">
        <v>3</v>
      </c>
      <c r="C1493">
        <v>2009</v>
      </c>
      <c r="D1493" t="str">
        <f t="shared" si="92"/>
        <v>SCTotal</v>
      </c>
      <c r="E1493">
        <v>76.511851454592502</v>
      </c>
      <c r="F1493" s="37">
        <f>VLOOKUP(_xlfn.CONCAT(D1493,0),'Appendix 4. 2020 IBGE LT'!$E$6:$M$1685,9,FALSE)</f>
        <v>80.210080649913564</v>
      </c>
      <c r="G1493" s="37">
        <f>VLOOKUP(_xlfn.CONCAT(D1493,0),'Appendix 3b. nax IBGE 2019'!$E$5:$M$1850,9,FALSE)</f>
        <v>79.944346880203014</v>
      </c>
      <c r="H1493" s="239">
        <f>INDEX(Summary!$N$5:$Y$88,MATCH(_xlfn.CONCAT(D1493,0),Summary!$N$5:$N$88,0),MATCH($H$3,Summary!$N$4:$Y$4,0))</f>
        <v>78.347938001116631</v>
      </c>
      <c r="I1493" s="240">
        <f t="shared" si="94"/>
        <v>-1.9969002704826759E-2</v>
      </c>
      <c r="J1493" s="241">
        <f t="shared" si="95"/>
        <v>-1.5278653686480608</v>
      </c>
      <c r="K1493" s="242">
        <f t="shared" si="93"/>
        <v>74.983986085944437</v>
      </c>
      <c r="L1493" s="241"/>
    </row>
    <row r="1494" spans="1:12" x14ac:dyDescent="0.2">
      <c r="A1494" t="s">
        <v>64</v>
      </c>
      <c r="B1494" t="s">
        <v>3</v>
      </c>
      <c r="C1494">
        <v>2010</v>
      </c>
      <c r="D1494" t="str">
        <f t="shared" si="92"/>
        <v>SCTotal</v>
      </c>
      <c r="E1494">
        <v>76.925994524948905</v>
      </c>
      <c r="F1494" s="37">
        <f>VLOOKUP(_xlfn.CONCAT(D1494,0),'Appendix 4. 2020 IBGE LT'!$E$6:$M$1685,9,FALSE)</f>
        <v>80.210080649913564</v>
      </c>
      <c r="G1494" s="37">
        <f>VLOOKUP(_xlfn.CONCAT(D1494,0),'Appendix 3b. nax IBGE 2019'!$E$5:$M$1850,9,FALSE)</f>
        <v>79.944346880203014</v>
      </c>
      <c r="H1494" s="239">
        <f>INDEX(Summary!$N$5:$Y$88,MATCH(_xlfn.CONCAT(D1494,0),Summary!$N$5:$N$88,0),MATCH($H$3,Summary!$N$4:$Y$4,0))</f>
        <v>78.347938001116631</v>
      </c>
      <c r="I1494" s="240">
        <f t="shared" si="94"/>
        <v>-1.9969002704826759E-2</v>
      </c>
      <c r="J1494" s="241">
        <f t="shared" si="95"/>
        <v>-1.5361353927401931</v>
      </c>
      <c r="K1494" s="242">
        <f t="shared" si="93"/>
        <v>75.389859132208713</v>
      </c>
      <c r="L1494" s="241"/>
    </row>
    <row r="1495" spans="1:12" x14ac:dyDescent="0.2">
      <c r="A1495" t="s">
        <v>64</v>
      </c>
      <c r="B1495" t="s">
        <v>3</v>
      </c>
      <c r="C1495">
        <v>2011</v>
      </c>
      <c r="D1495" t="str">
        <f t="shared" si="92"/>
        <v>SCTotal</v>
      </c>
      <c r="E1495">
        <v>77.320124109478002</v>
      </c>
      <c r="F1495" s="37">
        <f>VLOOKUP(_xlfn.CONCAT(D1495,0),'Appendix 4. 2020 IBGE LT'!$E$6:$M$1685,9,FALSE)</f>
        <v>80.210080649913564</v>
      </c>
      <c r="G1495" s="37">
        <f>VLOOKUP(_xlfn.CONCAT(D1495,0),'Appendix 3b. nax IBGE 2019'!$E$5:$M$1850,9,FALSE)</f>
        <v>79.944346880203014</v>
      </c>
      <c r="H1495" s="239">
        <f>INDEX(Summary!$N$5:$Y$88,MATCH(_xlfn.CONCAT(D1495,0),Summary!$N$5:$N$88,0),MATCH($H$3,Summary!$N$4:$Y$4,0))</f>
        <v>78.347938001116631</v>
      </c>
      <c r="I1495" s="240">
        <f t="shared" si="94"/>
        <v>-1.9969002704826759E-2</v>
      </c>
      <c r="J1495" s="241">
        <f t="shared" si="95"/>
        <v>-1.544005767479707</v>
      </c>
      <c r="K1495" s="242">
        <f t="shared" si="93"/>
        <v>75.776118341998298</v>
      </c>
      <c r="L1495" s="241"/>
    </row>
    <row r="1496" spans="1:12" x14ac:dyDescent="0.2">
      <c r="A1496" t="s">
        <v>64</v>
      </c>
      <c r="B1496" t="s">
        <v>3</v>
      </c>
      <c r="C1496">
        <v>2012</v>
      </c>
      <c r="D1496" t="str">
        <f t="shared" si="92"/>
        <v>SCTotal</v>
      </c>
      <c r="E1496">
        <v>77.698087841465295</v>
      </c>
      <c r="F1496" s="37">
        <f>VLOOKUP(_xlfn.CONCAT(D1496,0),'Appendix 4. 2020 IBGE LT'!$E$6:$M$1685,9,FALSE)</f>
        <v>80.210080649913564</v>
      </c>
      <c r="G1496" s="37">
        <f>VLOOKUP(_xlfn.CONCAT(D1496,0),'Appendix 3b. nax IBGE 2019'!$E$5:$M$1850,9,FALSE)</f>
        <v>79.944346880203014</v>
      </c>
      <c r="H1496" s="239">
        <f>INDEX(Summary!$N$5:$Y$88,MATCH(_xlfn.CONCAT(D1496,0),Summary!$N$5:$N$88,0),MATCH($H$3,Summary!$N$4:$Y$4,0))</f>
        <v>78.347938001116631</v>
      </c>
      <c r="I1496" s="240">
        <f t="shared" si="94"/>
        <v>-1.9969002704826759E-2</v>
      </c>
      <c r="J1496" s="241">
        <f t="shared" si="95"/>
        <v>-1.5515533262660877</v>
      </c>
      <c r="K1496" s="242">
        <f t="shared" si="93"/>
        <v>76.146534515199207</v>
      </c>
      <c r="L1496" s="241"/>
    </row>
    <row r="1497" spans="1:12" x14ac:dyDescent="0.2">
      <c r="A1497" t="s">
        <v>64</v>
      </c>
      <c r="B1497" t="s">
        <v>3</v>
      </c>
      <c r="C1497">
        <v>2013</v>
      </c>
      <c r="D1497" t="str">
        <f t="shared" si="92"/>
        <v>SCTotal</v>
      </c>
      <c r="E1497">
        <v>78.057453585733597</v>
      </c>
      <c r="F1497" s="37">
        <f>VLOOKUP(_xlfn.CONCAT(D1497,0),'Appendix 4. 2020 IBGE LT'!$E$6:$M$1685,9,FALSE)</f>
        <v>80.210080649913564</v>
      </c>
      <c r="G1497" s="37">
        <f>VLOOKUP(_xlfn.CONCAT(D1497,0),'Appendix 3b. nax IBGE 2019'!$E$5:$M$1850,9,FALSE)</f>
        <v>79.944346880203014</v>
      </c>
      <c r="H1497" s="239">
        <f>INDEX(Summary!$N$5:$Y$88,MATCH(_xlfn.CONCAT(D1497,0),Summary!$N$5:$N$88,0),MATCH($H$3,Summary!$N$4:$Y$4,0))</f>
        <v>78.347938001116631</v>
      </c>
      <c r="I1497" s="240">
        <f t="shared" si="94"/>
        <v>-1.9969002704826759E-2</v>
      </c>
      <c r="J1497" s="241">
        <f t="shared" si="95"/>
        <v>-1.5587295017854035</v>
      </c>
      <c r="K1497" s="242">
        <f t="shared" si="93"/>
        <v>76.49872408394819</v>
      </c>
      <c r="L1497" s="241"/>
    </row>
    <row r="1498" spans="1:12" x14ac:dyDescent="0.2">
      <c r="A1498" t="s">
        <v>64</v>
      </c>
      <c r="B1498" t="s">
        <v>3</v>
      </c>
      <c r="C1498">
        <v>2014</v>
      </c>
      <c r="D1498" t="str">
        <f t="shared" si="92"/>
        <v>SCTotal</v>
      </c>
      <c r="E1498">
        <v>78.412056256753402</v>
      </c>
      <c r="F1498" s="37">
        <f>VLOOKUP(_xlfn.CONCAT(D1498,0),'Appendix 4. 2020 IBGE LT'!$E$6:$M$1685,9,FALSE)</f>
        <v>80.210080649913564</v>
      </c>
      <c r="G1498" s="37">
        <f>VLOOKUP(_xlfn.CONCAT(D1498,0),'Appendix 3b. nax IBGE 2019'!$E$5:$M$1850,9,FALSE)</f>
        <v>79.944346880203014</v>
      </c>
      <c r="H1498" s="239">
        <f>INDEX(Summary!$N$5:$Y$88,MATCH(_xlfn.CONCAT(D1498,0),Summary!$N$5:$N$88,0),MATCH($H$3,Summary!$N$4:$Y$4,0))</f>
        <v>78.347938001116631</v>
      </c>
      <c r="I1498" s="240">
        <f t="shared" si="94"/>
        <v>-1.9969002704826759E-2</v>
      </c>
      <c r="J1498" s="241">
        <f t="shared" si="95"/>
        <v>-1.5658105634821367</v>
      </c>
      <c r="K1498" s="242">
        <f t="shared" si="93"/>
        <v>76.846245693271271</v>
      </c>
      <c r="L1498" s="241"/>
    </row>
    <row r="1499" spans="1:12" x14ac:dyDescent="0.2">
      <c r="A1499" t="s">
        <v>64</v>
      </c>
      <c r="B1499" t="s">
        <v>3</v>
      </c>
      <c r="C1499">
        <v>2015</v>
      </c>
      <c r="D1499" t="str">
        <f t="shared" si="92"/>
        <v>SCTotal</v>
      </c>
      <c r="E1499">
        <v>78.743072463069097</v>
      </c>
      <c r="F1499" s="37">
        <f>VLOOKUP(_xlfn.CONCAT(D1499,0),'Appendix 4. 2020 IBGE LT'!$E$6:$M$1685,9,FALSE)</f>
        <v>80.210080649913564</v>
      </c>
      <c r="G1499" s="37">
        <f>VLOOKUP(_xlfn.CONCAT(D1499,0),'Appendix 3b. nax IBGE 2019'!$E$5:$M$1850,9,FALSE)</f>
        <v>79.944346880203014</v>
      </c>
      <c r="H1499" s="239">
        <f>INDEX(Summary!$N$5:$Y$88,MATCH(_xlfn.CONCAT(D1499,0),Summary!$N$5:$N$88,0),MATCH($H$3,Summary!$N$4:$Y$4,0))</f>
        <v>78.347938001116631</v>
      </c>
      <c r="I1499" s="240">
        <f t="shared" si="94"/>
        <v>-1.9969002704826759E-2</v>
      </c>
      <c r="J1499" s="241">
        <f t="shared" si="95"/>
        <v>-1.5724206270013963</v>
      </c>
      <c r="K1499" s="242">
        <f t="shared" si="93"/>
        <v>77.170651836067705</v>
      </c>
      <c r="L1499" s="241"/>
    </row>
    <row r="1500" spans="1:12" x14ac:dyDescent="0.2">
      <c r="A1500" t="s">
        <v>64</v>
      </c>
      <c r="B1500" t="s">
        <v>3</v>
      </c>
      <c r="C1500">
        <v>2016</v>
      </c>
      <c r="D1500" t="str">
        <f t="shared" si="92"/>
        <v>SCTotal</v>
      </c>
      <c r="E1500">
        <v>79.0669549843265</v>
      </c>
      <c r="F1500" s="37">
        <f>VLOOKUP(_xlfn.CONCAT(D1500,0),'Appendix 4. 2020 IBGE LT'!$E$6:$M$1685,9,FALSE)</f>
        <v>80.210080649913564</v>
      </c>
      <c r="G1500" s="37">
        <f>VLOOKUP(_xlfn.CONCAT(D1500,0),'Appendix 3b. nax IBGE 2019'!$E$5:$M$1850,9,FALSE)</f>
        <v>79.944346880203014</v>
      </c>
      <c r="H1500" s="239">
        <f>INDEX(Summary!$N$5:$Y$88,MATCH(_xlfn.CONCAT(D1500,0),Summary!$N$5:$N$88,0),MATCH($H$3,Summary!$N$4:$Y$4,0))</f>
        <v>78.347938001116631</v>
      </c>
      <c r="I1500" s="240">
        <f t="shared" si="94"/>
        <v>-1.9969002704826759E-2</v>
      </c>
      <c r="J1500" s="241">
        <f t="shared" si="95"/>
        <v>-1.5788882379444316</v>
      </c>
      <c r="K1500" s="242">
        <f t="shared" si="93"/>
        <v>77.488066746382074</v>
      </c>
      <c r="L1500" s="241"/>
    </row>
    <row r="1501" spans="1:12" x14ac:dyDescent="0.2">
      <c r="A1501" t="s">
        <v>64</v>
      </c>
      <c r="B1501" t="s">
        <v>3</v>
      </c>
      <c r="C1501">
        <v>2017</v>
      </c>
      <c r="D1501" t="str">
        <f t="shared" si="92"/>
        <v>SCTotal</v>
      </c>
      <c r="E1501">
        <v>79.370463972881495</v>
      </c>
      <c r="F1501" s="37">
        <f>VLOOKUP(_xlfn.CONCAT(D1501,0),'Appendix 4. 2020 IBGE LT'!$E$6:$M$1685,9,FALSE)</f>
        <v>80.210080649913564</v>
      </c>
      <c r="G1501" s="37">
        <f>VLOOKUP(_xlfn.CONCAT(D1501,0),'Appendix 3b. nax IBGE 2019'!$E$5:$M$1850,9,FALSE)</f>
        <v>79.944346880203014</v>
      </c>
      <c r="H1501" s="239">
        <f>INDEX(Summary!$N$5:$Y$88,MATCH(_xlfn.CONCAT(D1501,0),Summary!$N$5:$N$88,0),MATCH($H$3,Summary!$N$4:$Y$4,0))</f>
        <v>78.347938001116631</v>
      </c>
      <c r="I1501" s="240">
        <f t="shared" si="94"/>
        <v>-1.9969002704826759E-2</v>
      </c>
      <c r="J1501" s="241">
        <f t="shared" si="95"/>
        <v>-1.5849490097578254</v>
      </c>
      <c r="K1501" s="242">
        <f t="shared" si="93"/>
        <v>77.785514963123674</v>
      </c>
      <c r="L1501" s="241"/>
    </row>
    <row r="1502" spans="1:12" x14ac:dyDescent="0.2">
      <c r="A1502" t="s">
        <v>64</v>
      </c>
      <c r="B1502" t="s">
        <v>3</v>
      </c>
      <c r="C1502">
        <v>2018</v>
      </c>
      <c r="D1502" t="str">
        <f t="shared" si="92"/>
        <v>SCTotal</v>
      </c>
      <c r="E1502">
        <v>79.664551590390204</v>
      </c>
      <c r="F1502" s="37">
        <f>VLOOKUP(_xlfn.CONCAT(D1502,0),'Appendix 4. 2020 IBGE LT'!$E$6:$M$1685,9,FALSE)</f>
        <v>80.210080649913564</v>
      </c>
      <c r="G1502" s="37">
        <f>VLOOKUP(_xlfn.CONCAT(D1502,0),'Appendix 3b. nax IBGE 2019'!$E$5:$M$1850,9,FALSE)</f>
        <v>79.944346880203014</v>
      </c>
      <c r="H1502" s="239">
        <f>INDEX(Summary!$N$5:$Y$88,MATCH(_xlfn.CONCAT(D1502,0),Summary!$N$5:$N$88,0),MATCH($H$3,Summary!$N$4:$Y$4,0))</f>
        <v>78.347938001116631</v>
      </c>
      <c r="I1502" s="240">
        <f t="shared" si="94"/>
        <v>-1.9969002704826759E-2</v>
      </c>
      <c r="J1502" s="241">
        <f t="shared" si="95"/>
        <v>-1.5908216461873128</v>
      </c>
      <c r="K1502" s="242">
        <f t="shared" si="93"/>
        <v>78.073729944202896</v>
      </c>
      <c r="L1502" s="241"/>
    </row>
    <row r="1503" spans="1:12" x14ac:dyDescent="0.2">
      <c r="A1503" t="s">
        <v>64</v>
      </c>
      <c r="B1503" t="s">
        <v>3</v>
      </c>
      <c r="C1503">
        <v>2019</v>
      </c>
      <c r="D1503" t="str">
        <f t="shared" si="92"/>
        <v>SCTotal</v>
      </c>
      <c r="E1503">
        <v>79.944346880203</v>
      </c>
      <c r="F1503" s="37">
        <f>VLOOKUP(_xlfn.CONCAT(D1503,0),'Appendix 4. 2020 IBGE LT'!$E$6:$M$1685,9,FALSE)</f>
        <v>80.210080649913564</v>
      </c>
      <c r="G1503" s="37">
        <f>VLOOKUP(_xlfn.CONCAT(D1503,0),'Appendix 3b. nax IBGE 2019'!$E$5:$M$1850,9,FALSE)</f>
        <v>79.944346880203014</v>
      </c>
      <c r="H1503" s="239">
        <f>INDEX(Summary!$N$5:$Y$88,MATCH(_xlfn.CONCAT(D1503,0),Summary!$N$5:$N$88,0),MATCH($H$3,Summary!$N$4:$Y$4,0))</f>
        <v>78.347938001116631</v>
      </c>
      <c r="I1503" s="240">
        <f t="shared" si="94"/>
        <v>-1.9969002704826759E-2</v>
      </c>
      <c r="J1503" s="241">
        <f t="shared" si="95"/>
        <v>-1.5964088790863824</v>
      </c>
      <c r="K1503" s="242">
        <f t="shared" si="93"/>
        <v>78.347938001116617</v>
      </c>
      <c r="L1503" s="241"/>
    </row>
    <row r="1504" spans="1:12" x14ac:dyDescent="0.2">
      <c r="A1504" t="s">
        <v>52</v>
      </c>
      <c r="B1504" t="s">
        <v>48</v>
      </c>
      <c r="C1504">
        <v>2000</v>
      </c>
      <c r="D1504" t="str">
        <f t="shared" si="92"/>
        <v>SEFemale</v>
      </c>
      <c r="E1504">
        <v>71.609546944445299</v>
      </c>
      <c r="F1504" s="37">
        <f>VLOOKUP(_xlfn.CONCAT(D1504,0),'Appendix 4. 2020 IBGE LT'!$E$6:$M$1685,9,FALSE)</f>
        <v>77.908785931929614</v>
      </c>
      <c r="G1504" s="37">
        <f>VLOOKUP(_xlfn.CONCAT(D1504,0),'Appendix 3b. nax IBGE 2019'!$E$5:$M$1850,9,FALSE)</f>
        <v>77.681443578896435</v>
      </c>
      <c r="H1504" s="239">
        <f>INDEX(Summary!$N$5:$Y$88,MATCH(_xlfn.CONCAT(D1504,0),Summary!$N$5:$N$88,0),MATCH($H$3,Summary!$N$4:$Y$4,0))</f>
        <v>79.175390369606021</v>
      </c>
      <c r="I1504" s="240">
        <f t="shared" si="94"/>
        <v>1.9231707366409494E-2</v>
      </c>
      <c r="J1504" s="241">
        <f t="shared" si="95"/>
        <v>1.3771738514767351</v>
      </c>
      <c r="K1504" s="242">
        <f t="shared" si="93"/>
        <v>72.986720795922039</v>
      </c>
      <c r="L1504" s="241"/>
    </row>
    <row r="1505" spans="1:12" x14ac:dyDescent="0.2">
      <c r="A1505" t="s">
        <v>52</v>
      </c>
      <c r="B1505" t="s">
        <v>48</v>
      </c>
      <c r="C1505">
        <v>2001</v>
      </c>
      <c r="D1505" t="str">
        <f t="shared" si="92"/>
        <v>SEFemale</v>
      </c>
      <c r="E1505">
        <v>72.014891014057099</v>
      </c>
      <c r="F1505" s="37">
        <f>VLOOKUP(_xlfn.CONCAT(D1505,0),'Appendix 4. 2020 IBGE LT'!$E$6:$M$1685,9,FALSE)</f>
        <v>77.908785931929614</v>
      </c>
      <c r="G1505" s="37">
        <f>VLOOKUP(_xlfn.CONCAT(D1505,0),'Appendix 3b. nax IBGE 2019'!$E$5:$M$1850,9,FALSE)</f>
        <v>77.681443578896435</v>
      </c>
      <c r="H1505" s="239">
        <f>INDEX(Summary!$N$5:$Y$88,MATCH(_xlfn.CONCAT(D1505,0),Summary!$N$5:$N$88,0),MATCH($H$3,Summary!$N$4:$Y$4,0))</f>
        <v>79.175390369606021</v>
      </c>
      <c r="I1505" s="240">
        <f t="shared" si="94"/>
        <v>1.9231707366409494E-2</v>
      </c>
      <c r="J1505" s="241">
        <f t="shared" si="95"/>
        <v>1.3849693100062188</v>
      </c>
      <c r="K1505" s="242">
        <f t="shared" si="93"/>
        <v>73.399860324063312</v>
      </c>
      <c r="L1505" s="241"/>
    </row>
    <row r="1506" spans="1:12" x14ac:dyDescent="0.2">
      <c r="A1506" t="s">
        <v>52</v>
      </c>
      <c r="B1506" t="s">
        <v>48</v>
      </c>
      <c r="C1506">
        <v>2002</v>
      </c>
      <c r="D1506" t="str">
        <f t="shared" si="92"/>
        <v>SEFemale</v>
      </c>
      <c r="E1506">
        <v>72.411208160772603</v>
      </c>
      <c r="F1506" s="37">
        <f>VLOOKUP(_xlfn.CONCAT(D1506,0),'Appendix 4. 2020 IBGE LT'!$E$6:$M$1685,9,FALSE)</f>
        <v>77.908785931929614</v>
      </c>
      <c r="G1506" s="37">
        <f>VLOOKUP(_xlfn.CONCAT(D1506,0),'Appendix 3b. nax IBGE 2019'!$E$5:$M$1850,9,FALSE)</f>
        <v>77.681443578896435</v>
      </c>
      <c r="H1506" s="239">
        <f>INDEX(Summary!$N$5:$Y$88,MATCH(_xlfn.CONCAT(D1506,0),Summary!$N$5:$N$88,0),MATCH($H$3,Summary!$N$4:$Y$4,0))</f>
        <v>79.175390369606021</v>
      </c>
      <c r="I1506" s="240">
        <f t="shared" si="94"/>
        <v>1.9231707366409494E-2</v>
      </c>
      <c r="J1506" s="241">
        <f t="shared" si="95"/>
        <v>1.3925911653961418</v>
      </c>
      <c r="K1506" s="242">
        <f t="shared" si="93"/>
        <v>73.803799326168743</v>
      </c>
      <c r="L1506" s="241"/>
    </row>
    <row r="1507" spans="1:12" x14ac:dyDescent="0.2">
      <c r="A1507" t="s">
        <v>52</v>
      </c>
      <c r="B1507" t="s">
        <v>48</v>
      </c>
      <c r="C1507">
        <v>2003</v>
      </c>
      <c r="D1507" t="str">
        <f t="shared" si="92"/>
        <v>SEFemale</v>
      </c>
      <c r="E1507">
        <v>72.798260946283094</v>
      </c>
      <c r="F1507" s="37">
        <f>VLOOKUP(_xlfn.CONCAT(D1507,0),'Appendix 4. 2020 IBGE LT'!$E$6:$M$1685,9,FALSE)</f>
        <v>77.908785931929614</v>
      </c>
      <c r="G1507" s="37">
        <f>VLOOKUP(_xlfn.CONCAT(D1507,0),'Appendix 3b. nax IBGE 2019'!$E$5:$M$1850,9,FALSE)</f>
        <v>77.681443578896435</v>
      </c>
      <c r="H1507" s="239">
        <f>INDEX(Summary!$N$5:$Y$88,MATCH(_xlfn.CONCAT(D1507,0),Summary!$N$5:$N$88,0),MATCH($H$3,Summary!$N$4:$Y$4,0))</f>
        <v>79.175390369606021</v>
      </c>
      <c r="I1507" s="240">
        <f t="shared" si="94"/>
        <v>1.9231707366409494E-2</v>
      </c>
      <c r="J1507" s="241">
        <f t="shared" si="95"/>
        <v>1.4000348513024332</v>
      </c>
      <c r="K1507" s="242">
        <f t="shared" si="93"/>
        <v>74.19829579758553</v>
      </c>
      <c r="L1507" s="241"/>
    </row>
    <row r="1508" spans="1:12" x14ac:dyDescent="0.2">
      <c r="A1508" t="s">
        <v>52</v>
      </c>
      <c r="B1508" t="s">
        <v>48</v>
      </c>
      <c r="C1508">
        <v>2004</v>
      </c>
      <c r="D1508" t="str">
        <f t="shared" si="92"/>
        <v>SEFemale</v>
      </c>
      <c r="E1508">
        <v>73.175851937742607</v>
      </c>
      <c r="F1508" s="37">
        <f>VLOOKUP(_xlfn.CONCAT(D1508,0),'Appendix 4. 2020 IBGE LT'!$E$6:$M$1685,9,FALSE)</f>
        <v>77.908785931929614</v>
      </c>
      <c r="G1508" s="37">
        <f>VLOOKUP(_xlfn.CONCAT(D1508,0),'Appendix 3b. nax IBGE 2019'!$E$5:$M$1850,9,FALSE)</f>
        <v>77.681443578896435</v>
      </c>
      <c r="H1508" s="239">
        <f>INDEX(Summary!$N$5:$Y$88,MATCH(_xlfn.CONCAT(D1508,0),Summary!$N$5:$N$88,0),MATCH($H$3,Summary!$N$4:$Y$4,0))</f>
        <v>79.175390369606021</v>
      </c>
      <c r="I1508" s="240">
        <f t="shared" si="94"/>
        <v>1.9231707366409494E-2</v>
      </c>
      <c r="J1508" s="241">
        <f t="shared" si="95"/>
        <v>1.407296570754375</v>
      </c>
      <c r="K1508" s="242">
        <f t="shared" si="93"/>
        <v>74.583148508496976</v>
      </c>
      <c r="L1508" s="241"/>
    </row>
    <row r="1509" spans="1:12" x14ac:dyDescent="0.2">
      <c r="A1509" t="s">
        <v>52</v>
      </c>
      <c r="B1509" t="s">
        <v>48</v>
      </c>
      <c r="C1509">
        <v>2005</v>
      </c>
      <c r="D1509" t="str">
        <f t="shared" si="92"/>
        <v>SEFemale</v>
      </c>
      <c r="E1509">
        <v>73.543825349623404</v>
      </c>
      <c r="F1509" s="37">
        <f>VLOOKUP(_xlfn.CONCAT(D1509,0),'Appendix 4. 2020 IBGE LT'!$E$6:$M$1685,9,FALSE)</f>
        <v>77.908785931929614</v>
      </c>
      <c r="G1509" s="37">
        <f>VLOOKUP(_xlfn.CONCAT(D1509,0),'Appendix 3b. nax IBGE 2019'!$E$5:$M$1850,9,FALSE)</f>
        <v>77.681443578896435</v>
      </c>
      <c r="H1509" s="239">
        <f>INDEX(Summary!$N$5:$Y$88,MATCH(_xlfn.CONCAT(D1509,0),Summary!$N$5:$N$88,0),MATCH($H$3,Summary!$N$4:$Y$4,0))</f>
        <v>79.175390369606021</v>
      </c>
      <c r="I1509" s="240">
        <f t="shared" si="94"/>
        <v>1.9231707366409494E-2</v>
      </c>
      <c r="J1509" s="241">
        <f t="shared" si="95"/>
        <v>1.4143733277302857</v>
      </c>
      <c r="K1509" s="242">
        <f t="shared" si="93"/>
        <v>74.958198677353693</v>
      </c>
      <c r="L1509" s="241"/>
    </row>
    <row r="1510" spans="1:12" x14ac:dyDescent="0.2">
      <c r="A1510" t="s">
        <v>52</v>
      </c>
      <c r="B1510" t="s">
        <v>48</v>
      </c>
      <c r="C1510">
        <v>2006</v>
      </c>
      <c r="D1510" t="str">
        <f t="shared" si="92"/>
        <v>SEFemale</v>
      </c>
      <c r="E1510">
        <v>73.902067158862394</v>
      </c>
      <c r="F1510" s="37">
        <f>VLOOKUP(_xlfn.CONCAT(D1510,0),'Appendix 4. 2020 IBGE LT'!$E$6:$M$1685,9,FALSE)</f>
        <v>77.908785931929614</v>
      </c>
      <c r="G1510" s="37">
        <f>VLOOKUP(_xlfn.CONCAT(D1510,0),'Appendix 3b. nax IBGE 2019'!$E$5:$M$1850,9,FALSE)</f>
        <v>77.681443578896435</v>
      </c>
      <c r="H1510" s="239">
        <f>INDEX(Summary!$N$5:$Y$88,MATCH(_xlfn.CONCAT(D1510,0),Summary!$N$5:$N$88,0),MATCH($H$3,Summary!$N$4:$Y$4,0))</f>
        <v>79.175390369606021</v>
      </c>
      <c r="I1510" s="240">
        <f t="shared" si="94"/>
        <v>1.9231707366409494E-2</v>
      </c>
      <c r="J1510" s="241">
        <f t="shared" si="95"/>
        <v>1.421262929371983</v>
      </c>
      <c r="K1510" s="242">
        <f t="shared" si="93"/>
        <v>75.323330088234371</v>
      </c>
      <c r="L1510" s="241"/>
    </row>
    <row r="1511" spans="1:12" x14ac:dyDescent="0.2">
      <c r="A1511" t="s">
        <v>52</v>
      </c>
      <c r="B1511" t="s">
        <v>48</v>
      </c>
      <c r="C1511">
        <v>2007</v>
      </c>
      <c r="D1511" t="str">
        <f t="shared" si="92"/>
        <v>SEFemale</v>
      </c>
      <c r="E1511">
        <v>74.250503891502305</v>
      </c>
      <c r="F1511" s="37">
        <f>VLOOKUP(_xlfn.CONCAT(D1511,0),'Appendix 4. 2020 IBGE LT'!$E$6:$M$1685,9,FALSE)</f>
        <v>77.908785931929614</v>
      </c>
      <c r="G1511" s="37">
        <f>VLOOKUP(_xlfn.CONCAT(D1511,0),'Appendix 3b. nax IBGE 2019'!$E$5:$M$1850,9,FALSE)</f>
        <v>77.681443578896435</v>
      </c>
      <c r="H1511" s="239">
        <f>INDEX(Summary!$N$5:$Y$88,MATCH(_xlfn.CONCAT(D1511,0),Summary!$N$5:$N$88,0),MATCH($H$3,Summary!$N$4:$Y$4,0))</f>
        <v>79.175390369606021</v>
      </c>
      <c r="I1511" s="240">
        <f t="shared" si="94"/>
        <v>1.9231707366409494E-2</v>
      </c>
      <c r="J1511" s="241">
        <f t="shared" si="95"/>
        <v>1.4279639626498217</v>
      </c>
      <c r="K1511" s="242">
        <f t="shared" si="93"/>
        <v>75.678467854152132</v>
      </c>
      <c r="L1511" s="241"/>
    </row>
    <row r="1512" spans="1:12" x14ac:dyDescent="0.2">
      <c r="A1512" t="s">
        <v>52</v>
      </c>
      <c r="B1512" t="s">
        <v>48</v>
      </c>
      <c r="C1512">
        <v>2008</v>
      </c>
      <c r="D1512" t="str">
        <f t="shared" si="92"/>
        <v>SEFemale</v>
      </c>
      <c r="E1512">
        <v>74.589100357113196</v>
      </c>
      <c r="F1512" s="37">
        <f>VLOOKUP(_xlfn.CONCAT(D1512,0),'Appendix 4. 2020 IBGE LT'!$E$6:$M$1685,9,FALSE)</f>
        <v>77.908785931929614</v>
      </c>
      <c r="G1512" s="37">
        <f>VLOOKUP(_xlfn.CONCAT(D1512,0),'Appendix 3b. nax IBGE 2019'!$E$5:$M$1850,9,FALSE)</f>
        <v>77.681443578896435</v>
      </c>
      <c r="H1512" s="239">
        <f>INDEX(Summary!$N$5:$Y$88,MATCH(_xlfn.CONCAT(D1512,0),Summary!$N$5:$N$88,0),MATCH($H$3,Summary!$N$4:$Y$4,0))</f>
        <v>79.175390369606021</v>
      </c>
      <c r="I1512" s="240">
        <f t="shared" si="94"/>
        <v>1.9231707366409494E-2</v>
      </c>
      <c r="J1512" s="241">
        <f t="shared" si="95"/>
        <v>1.4344757507917509</v>
      </c>
      <c r="K1512" s="242">
        <f t="shared" si="93"/>
        <v>76.023576107904944</v>
      </c>
      <c r="L1512" s="241"/>
    </row>
    <row r="1513" spans="1:12" x14ac:dyDescent="0.2">
      <c r="A1513" t="s">
        <v>52</v>
      </c>
      <c r="B1513" t="s">
        <v>48</v>
      </c>
      <c r="C1513">
        <v>2009</v>
      </c>
      <c r="D1513" t="str">
        <f t="shared" si="92"/>
        <v>SEFemale</v>
      </c>
      <c r="E1513">
        <v>74.917167890390104</v>
      </c>
      <c r="F1513" s="37">
        <f>VLOOKUP(_xlfn.CONCAT(D1513,0),'Appendix 4. 2020 IBGE LT'!$E$6:$M$1685,9,FALSE)</f>
        <v>77.908785931929614</v>
      </c>
      <c r="G1513" s="37">
        <f>VLOOKUP(_xlfn.CONCAT(D1513,0),'Appendix 3b. nax IBGE 2019'!$E$5:$M$1850,9,FALSE)</f>
        <v>77.681443578896435</v>
      </c>
      <c r="H1513" s="239">
        <f>INDEX(Summary!$N$5:$Y$88,MATCH(_xlfn.CONCAT(D1513,0),Summary!$N$5:$N$88,0),MATCH($H$3,Summary!$N$4:$Y$4,0))</f>
        <v>79.175390369606021</v>
      </c>
      <c r="I1513" s="240">
        <f t="shared" si="94"/>
        <v>1.9231707366409494E-2</v>
      </c>
      <c r="J1513" s="241">
        <f t="shared" si="95"/>
        <v>1.4407850495881522</v>
      </c>
      <c r="K1513" s="242">
        <f t="shared" si="93"/>
        <v>76.357952939978261</v>
      </c>
      <c r="L1513" s="241"/>
    </row>
    <row r="1514" spans="1:12" x14ac:dyDescent="0.2">
      <c r="A1514" t="s">
        <v>52</v>
      </c>
      <c r="B1514" t="s">
        <v>48</v>
      </c>
      <c r="C1514">
        <v>2010</v>
      </c>
      <c r="D1514" t="str">
        <f t="shared" si="92"/>
        <v>SEFemale</v>
      </c>
      <c r="E1514">
        <v>75.236804650221401</v>
      </c>
      <c r="F1514" s="37">
        <f>VLOOKUP(_xlfn.CONCAT(D1514,0),'Appendix 4. 2020 IBGE LT'!$E$6:$M$1685,9,FALSE)</f>
        <v>77.908785931929614</v>
      </c>
      <c r="G1514" s="37">
        <f>VLOOKUP(_xlfn.CONCAT(D1514,0),'Appendix 3b. nax IBGE 2019'!$E$5:$M$1850,9,FALSE)</f>
        <v>77.681443578896435</v>
      </c>
      <c r="H1514" s="239">
        <f>INDEX(Summary!$N$5:$Y$88,MATCH(_xlfn.CONCAT(D1514,0),Summary!$N$5:$N$88,0),MATCH($H$3,Summary!$N$4:$Y$4,0))</f>
        <v>79.175390369606021</v>
      </c>
      <c r="I1514" s="240">
        <f t="shared" si="94"/>
        <v>1.9231707366409494E-2</v>
      </c>
      <c r="J1514" s="241">
        <f t="shared" si="95"/>
        <v>1.446932210216775</v>
      </c>
      <c r="K1514" s="242">
        <f t="shared" si="93"/>
        <v>76.683736860438174</v>
      </c>
      <c r="L1514" s="241"/>
    </row>
    <row r="1515" spans="1:12" x14ac:dyDescent="0.2">
      <c r="A1515" t="s">
        <v>52</v>
      </c>
      <c r="B1515" t="s">
        <v>48</v>
      </c>
      <c r="C1515">
        <v>2011</v>
      </c>
      <c r="D1515" t="str">
        <f t="shared" si="92"/>
        <v>SEFemale</v>
      </c>
      <c r="E1515">
        <v>75.5448888004792</v>
      </c>
      <c r="F1515" s="37">
        <f>VLOOKUP(_xlfn.CONCAT(D1515,0),'Appendix 4. 2020 IBGE LT'!$E$6:$M$1685,9,FALSE)</f>
        <v>77.908785931929614</v>
      </c>
      <c r="G1515" s="37">
        <f>VLOOKUP(_xlfn.CONCAT(D1515,0),'Appendix 3b. nax IBGE 2019'!$E$5:$M$1850,9,FALSE)</f>
        <v>77.681443578896435</v>
      </c>
      <c r="H1515" s="239">
        <f>INDEX(Summary!$N$5:$Y$88,MATCH(_xlfn.CONCAT(D1515,0),Summary!$N$5:$N$88,0),MATCH($H$3,Summary!$N$4:$Y$4,0))</f>
        <v>79.175390369606021</v>
      </c>
      <c r="I1515" s="240">
        <f t="shared" si="94"/>
        <v>1.9231707366409494E-2</v>
      </c>
      <c r="J1515" s="241">
        <f t="shared" si="95"/>
        <v>1.4528571944387618</v>
      </c>
      <c r="K1515" s="242">
        <f t="shared" si="93"/>
        <v>76.997745994917963</v>
      </c>
      <c r="L1515" s="241"/>
    </row>
    <row r="1516" spans="1:12" x14ac:dyDescent="0.2">
      <c r="A1516" t="s">
        <v>52</v>
      </c>
      <c r="B1516" t="s">
        <v>48</v>
      </c>
      <c r="C1516">
        <v>2012</v>
      </c>
      <c r="D1516" t="str">
        <f t="shared" si="92"/>
        <v>SEFemale</v>
      </c>
      <c r="E1516">
        <v>75.843541494421501</v>
      </c>
      <c r="F1516" s="37">
        <f>VLOOKUP(_xlfn.CONCAT(D1516,0),'Appendix 4. 2020 IBGE LT'!$E$6:$M$1685,9,FALSE)</f>
        <v>77.908785931929614</v>
      </c>
      <c r="G1516" s="37">
        <f>VLOOKUP(_xlfn.CONCAT(D1516,0),'Appendix 3b. nax IBGE 2019'!$E$5:$M$1850,9,FALSE)</f>
        <v>77.681443578896435</v>
      </c>
      <c r="H1516" s="239">
        <f>INDEX(Summary!$N$5:$Y$88,MATCH(_xlfn.CONCAT(D1516,0),Summary!$N$5:$N$88,0),MATCH($H$3,Summary!$N$4:$Y$4,0))</f>
        <v>79.175390369606021</v>
      </c>
      <c r="I1516" s="240">
        <f t="shared" si="94"/>
        <v>1.9231707366409494E-2</v>
      </c>
      <c r="J1516" s="241">
        <f t="shared" si="95"/>
        <v>1.4586007956528502</v>
      </c>
      <c r="K1516" s="242">
        <f t="shared" si="93"/>
        <v>77.302142290074357</v>
      </c>
      <c r="L1516" s="241"/>
    </row>
    <row r="1517" spans="1:12" x14ac:dyDescent="0.2">
      <c r="A1517" t="s">
        <v>52</v>
      </c>
      <c r="B1517" t="s">
        <v>48</v>
      </c>
      <c r="C1517">
        <v>2013</v>
      </c>
      <c r="D1517" t="str">
        <f t="shared" si="92"/>
        <v>SEFemale</v>
      </c>
      <c r="E1517">
        <v>76.134505733771405</v>
      </c>
      <c r="F1517" s="37">
        <f>VLOOKUP(_xlfn.CONCAT(D1517,0),'Appendix 4. 2020 IBGE LT'!$E$6:$M$1685,9,FALSE)</f>
        <v>77.908785931929614</v>
      </c>
      <c r="G1517" s="37">
        <f>VLOOKUP(_xlfn.CONCAT(D1517,0),'Appendix 3b. nax IBGE 2019'!$E$5:$M$1850,9,FALSE)</f>
        <v>77.681443578896435</v>
      </c>
      <c r="H1517" s="239">
        <f>INDEX(Summary!$N$5:$Y$88,MATCH(_xlfn.CONCAT(D1517,0),Summary!$N$5:$N$88,0),MATCH($H$3,Summary!$N$4:$Y$4,0))</f>
        <v>79.175390369606021</v>
      </c>
      <c r="I1517" s="240">
        <f t="shared" si="94"/>
        <v>1.9231707366409494E-2</v>
      </c>
      <c r="J1517" s="241">
        <f t="shared" si="95"/>
        <v>1.4641965347581174</v>
      </c>
      <c r="K1517" s="242">
        <f t="shared" si="93"/>
        <v>77.598702268529522</v>
      </c>
      <c r="L1517" s="241"/>
    </row>
    <row r="1518" spans="1:12" x14ac:dyDescent="0.2">
      <c r="A1518" t="s">
        <v>52</v>
      </c>
      <c r="B1518" t="s">
        <v>48</v>
      </c>
      <c r="C1518">
        <v>2014</v>
      </c>
      <c r="D1518" t="str">
        <f t="shared" si="92"/>
        <v>SEFemale</v>
      </c>
      <c r="E1518">
        <v>76.414901618172806</v>
      </c>
      <c r="F1518" s="37">
        <f>VLOOKUP(_xlfn.CONCAT(D1518,0),'Appendix 4. 2020 IBGE LT'!$E$6:$M$1685,9,FALSE)</f>
        <v>77.908785931929614</v>
      </c>
      <c r="G1518" s="37">
        <f>VLOOKUP(_xlfn.CONCAT(D1518,0),'Appendix 3b. nax IBGE 2019'!$E$5:$M$1850,9,FALSE)</f>
        <v>77.681443578896435</v>
      </c>
      <c r="H1518" s="239">
        <f>INDEX(Summary!$N$5:$Y$88,MATCH(_xlfn.CONCAT(D1518,0),Summary!$N$5:$N$88,0),MATCH($H$3,Summary!$N$4:$Y$4,0))</f>
        <v>79.175390369606021</v>
      </c>
      <c r="I1518" s="240">
        <f t="shared" si="94"/>
        <v>1.9231707366409494E-2</v>
      </c>
      <c r="J1518" s="241">
        <f t="shared" si="95"/>
        <v>1.4695890263536706</v>
      </c>
      <c r="K1518" s="242">
        <f t="shared" si="93"/>
        <v>77.88449064452648</v>
      </c>
      <c r="L1518" s="241"/>
    </row>
    <row r="1519" spans="1:12" x14ac:dyDescent="0.2">
      <c r="A1519" t="s">
        <v>52</v>
      </c>
      <c r="B1519" t="s">
        <v>48</v>
      </c>
      <c r="C1519">
        <v>2015</v>
      </c>
      <c r="D1519" t="str">
        <f t="shared" si="92"/>
        <v>SEFemale</v>
      </c>
      <c r="E1519">
        <v>76.686072633262398</v>
      </c>
      <c r="F1519" s="37">
        <f>VLOOKUP(_xlfn.CONCAT(D1519,0),'Appendix 4. 2020 IBGE LT'!$E$6:$M$1685,9,FALSE)</f>
        <v>77.908785931929614</v>
      </c>
      <c r="G1519" s="37">
        <f>VLOOKUP(_xlfn.CONCAT(D1519,0),'Appendix 3b. nax IBGE 2019'!$E$5:$M$1850,9,FALSE)</f>
        <v>77.681443578896435</v>
      </c>
      <c r="H1519" s="239">
        <f>INDEX(Summary!$N$5:$Y$88,MATCH(_xlfn.CONCAT(D1519,0),Summary!$N$5:$N$88,0),MATCH($H$3,Summary!$N$4:$Y$4,0))</f>
        <v>79.175390369606021</v>
      </c>
      <c r="I1519" s="240">
        <f t="shared" si="94"/>
        <v>1.9231707366409494E-2</v>
      </c>
      <c r="J1519" s="241">
        <f t="shared" si="95"/>
        <v>1.4748041079621259</v>
      </c>
      <c r="K1519" s="242">
        <f t="shared" si="93"/>
        <v>78.160876741224527</v>
      </c>
      <c r="L1519" s="241"/>
    </row>
    <row r="1520" spans="1:12" x14ac:dyDescent="0.2">
      <c r="A1520" t="s">
        <v>52</v>
      </c>
      <c r="B1520" t="s">
        <v>48</v>
      </c>
      <c r="C1520">
        <v>2016</v>
      </c>
      <c r="D1520" t="str">
        <f t="shared" si="92"/>
        <v>SEFemale</v>
      </c>
      <c r="E1520">
        <v>76.948156693020806</v>
      </c>
      <c r="F1520" s="37">
        <f>VLOOKUP(_xlfn.CONCAT(D1520,0),'Appendix 4. 2020 IBGE LT'!$E$6:$M$1685,9,FALSE)</f>
        <v>77.908785931929614</v>
      </c>
      <c r="G1520" s="37">
        <f>VLOOKUP(_xlfn.CONCAT(D1520,0),'Appendix 3b. nax IBGE 2019'!$E$5:$M$1850,9,FALSE)</f>
        <v>77.681443578896435</v>
      </c>
      <c r="H1520" s="239">
        <f>INDEX(Summary!$N$5:$Y$88,MATCH(_xlfn.CONCAT(D1520,0),Summary!$N$5:$N$88,0),MATCH($H$3,Summary!$N$4:$Y$4,0))</f>
        <v>79.175390369606021</v>
      </c>
      <c r="I1520" s="240">
        <f t="shared" si="94"/>
        <v>1.9231707366409494E-2</v>
      </c>
      <c r="J1520" s="241">
        <f t="shared" si="95"/>
        <v>1.4798444319048003</v>
      </c>
      <c r="K1520" s="242">
        <f t="shared" si="93"/>
        <v>78.428001124925601</v>
      </c>
      <c r="L1520" s="241"/>
    </row>
    <row r="1521" spans="1:12" x14ac:dyDescent="0.2">
      <c r="A1521" t="s">
        <v>52</v>
      </c>
      <c r="B1521" t="s">
        <v>48</v>
      </c>
      <c r="C1521">
        <v>2017</v>
      </c>
      <c r="D1521" t="str">
        <f t="shared" si="92"/>
        <v>SEFemale</v>
      </c>
      <c r="E1521">
        <v>77.201304077643897</v>
      </c>
      <c r="F1521" s="37">
        <f>VLOOKUP(_xlfn.CONCAT(D1521,0),'Appendix 4. 2020 IBGE LT'!$E$6:$M$1685,9,FALSE)</f>
        <v>77.908785931929614</v>
      </c>
      <c r="G1521" s="37">
        <f>VLOOKUP(_xlfn.CONCAT(D1521,0),'Appendix 3b. nax IBGE 2019'!$E$5:$M$1850,9,FALSE)</f>
        <v>77.681443578896435</v>
      </c>
      <c r="H1521" s="239">
        <f>INDEX(Summary!$N$5:$Y$88,MATCH(_xlfn.CONCAT(D1521,0),Summary!$N$5:$N$88,0),MATCH($H$3,Summary!$N$4:$Y$4,0))</f>
        <v>79.175390369606021</v>
      </c>
      <c r="I1521" s="240">
        <f t="shared" si="94"/>
        <v>1.9231707366409494E-2</v>
      </c>
      <c r="J1521" s="241">
        <f t="shared" si="95"/>
        <v>1.4847128883264433</v>
      </c>
      <c r="K1521" s="242">
        <f t="shared" si="93"/>
        <v>78.686016965970339</v>
      </c>
      <c r="L1521" s="241"/>
    </row>
    <row r="1522" spans="1:12" x14ac:dyDescent="0.2">
      <c r="A1522" t="s">
        <v>52</v>
      </c>
      <c r="B1522" t="s">
        <v>48</v>
      </c>
      <c r="C1522">
        <v>2018</v>
      </c>
      <c r="D1522" t="str">
        <f t="shared" si="92"/>
        <v>SEFemale</v>
      </c>
      <c r="E1522">
        <v>77.445676061765198</v>
      </c>
      <c r="F1522" s="37">
        <f>VLOOKUP(_xlfn.CONCAT(D1522,0),'Appendix 4. 2020 IBGE LT'!$E$6:$M$1685,9,FALSE)</f>
        <v>77.908785931929614</v>
      </c>
      <c r="G1522" s="37">
        <f>VLOOKUP(_xlfn.CONCAT(D1522,0),'Appendix 3b. nax IBGE 2019'!$E$5:$M$1850,9,FALSE)</f>
        <v>77.681443578896435</v>
      </c>
      <c r="H1522" s="239">
        <f>INDEX(Summary!$N$5:$Y$88,MATCH(_xlfn.CONCAT(D1522,0),Summary!$N$5:$N$88,0),MATCH($H$3,Summary!$N$4:$Y$4,0))</f>
        <v>79.175390369606021</v>
      </c>
      <c r="I1522" s="240">
        <f t="shared" si="94"/>
        <v>1.9231707366409494E-2</v>
      </c>
      <c r="J1522" s="241">
        <f t="shared" si="95"/>
        <v>1.4894125788136132</v>
      </c>
      <c r="K1522" s="242">
        <f t="shared" si="93"/>
        <v>78.935088640578812</v>
      </c>
      <c r="L1522" s="241"/>
    </row>
    <row r="1523" spans="1:12" x14ac:dyDescent="0.2">
      <c r="A1523" t="s">
        <v>52</v>
      </c>
      <c r="B1523" t="s">
        <v>48</v>
      </c>
      <c r="C1523">
        <v>2019</v>
      </c>
      <c r="D1523" t="str">
        <f t="shared" si="92"/>
        <v>SEFemale</v>
      </c>
      <c r="E1523">
        <v>77.681443578896406</v>
      </c>
      <c r="F1523" s="37">
        <f>VLOOKUP(_xlfn.CONCAT(D1523,0),'Appendix 4. 2020 IBGE LT'!$E$6:$M$1685,9,FALSE)</f>
        <v>77.908785931929614</v>
      </c>
      <c r="G1523" s="37">
        <f>VLOOKUP(_xlfn.CONCAT(D1523,0),'Appendix 3b. nax IBGE 2019'!$E$5:$M$1850,9,FALSE)</f>
        <v>77.681443578896435</v>
      </c>
      <c r="H1523" s="239">
        <f>INDEX(Summary!$N$5:$Y$88,MATCH(_xlfn.CONCAT(D1523,0),Summary!$N$5:$N$88,0),MATCH($H$3,Summary!$N$4:$Y$4,0))</f>
        <v>79.175390369606021</v>
      </c>
      <c r="I1523" s="240">
        <f t="shared" si="94"/>
        <v>1.9231707366409494E-2</v>
      </c>
      <c r="J1523" s="241">
        <f t="shared" si="95"/>
        <v>1.4939467907095856</v>
      </c>
      <c r="K1523" s="242">
        <f t="shared" si="93"/>
        <v>79.175390369605992</v>
      </c>
      <c r="L1523" s="241"/>
    </row>
    <row r="1524" spans="1:12" x14ac:dyDescent="0.2">
      <c r="A1524" t="s">
        <v>52</v>
      </c>
      <c r="B1524" t="s">
        <v>47</v>
      </c>
      <c r="C1524">
        <v>2000</v>
      </c>
      <c r="D1524" t="str">
        <f t="shared" si="92"/>
        <v>SEMale</v>
      </c>
      <c r="E1524">
        <v>64.033749209051095</v>
      </c>
      <c r="F1524" s="37">
        <f>VLOOKUP(_xlfn.CONCAT(D1524,0),'Appendix 4. 2020 IBGE LT'!$E$6:$M$1685,9,FALSE)</f>
        <v>69.424706843564579</v>
      </c>
      <c r="G1524" s="37">
        <f>VLOOKUP(_xlfn.CONCAT(D1524,0),'Appendix 3b. nax IBGE 2019'!$E$5:$M$1850,9,FALSE)</f>
        <v>69.19591371657873</v>
      </c>
      <c r="H1524" s="239">
        <f>INDEX(Summary!$N$5:$Y$88,MATCH(_xlfn.CONCAT(D1524,0),Summary!$N$5:$N$88,0),MATCH($H$3,Summary!$N$4:$Y$4,0))</f>
        <v>71.340787433859873</v>
      </c>
      <c r="I1524" s="240">
        <f t="shared" si="94"/>
        <v>3.0997115321959402E-2</v>
      </c>
      <c r="J1524" s="241">
        <f t="shared" si="95"/>
        <v>1.9848615087303834</v>
      </c>
      <c r="K1524" s="242">
        <f t="shared" si="93"/>
        <v>66.018610717781485</v>
      </c>
      <c r="L1524" s="241"/>
    </row>
    <row r="1525" spans="1:12" x14ac:dyDescent="0.2">
      <c r="A1525" t="s">
        <v>52</v>
      </c>
      <c r="B1525" t="s">
        <v>47</v>
      </c>
      <c r="C1525">
        <v>2001</v>
      </c>
      <c r="D1525" t="str">
        <f t="shared" si="92"/>
        <v>SEMale</v>
      </c>
      <c r="E1525">
        <v>64.345520626532306</v>
      </c>
      <c r="F1525" s="37">
        <f>VLOOKUP(_xlfn.CONCAT(D1525,0),'Appendix 4. 2020 IBGE LT'!$E$6:$M$1685,9,FALSE)</f>
        <v>69.424706843564579</v>
      </c>
      <c r="G1525" s="37">
        <f>VLOOKUP(_xlfn.CONCAT(D1525,0),'Appendix 3b. nax IBGE 2019'!$E$5:$M$1850,9,FALSE)</f>
        <v>69.19591371657873</v>
      </c>
      <c r="H1525" s="239">
        <f>INDEX(Summary!$N$5:$Y$88,MATCH(_xlfn.CONCAT(D1525,0),Summary!$N$5:$N$88,0),MATCH($H$3,Summary!$N$4:$Y$4,0))</f>
        <v>71.340787433859873</v>
      </c>
      <c r="I1525" s="240">
        <f t="shared" si="94"/>
        <v>3.0997115321959402E-2</v>
      </c>
      <c r="J1525" s="241">
        <f t="shared" si="95"/>
        <v>1.9945255233121393</v>
      </c>
      <c r="K1525" s="242">
        <f t="shared" si="93"/>
        <v>66.34004614984444</v>
      </c>
      <c r="L1525" s="241"/>
    </row>
    <row r="1526" spans="1:12" x14ac:dyDescent="0.2">
      <c r="A1526" t="s">
        <v>52</v>
      </c>
      <c r="B1526" t="s">
        <v>47</v>
      </c>
      <c r="C1526">
        <v>2002</v>
      </c>
      <c r="D1526" t="str">
        <f t="shared" si="92"/>
        <v>SEMale</v>
      </c>
      <c r="E1526">
        <v>64.648249940066194</v>
      </c>
      <c r="F1526" s="37">
        <f>VLOOKUP(_xlfn.CONCAT(D1526,0),'Appendix 4. 2020 IBGE LT'!$E$6:$M$1685,9,FALSE)</f>
        <v>69.424706843564579</v>
      </c>
      <c r="G1526" s="37">
        <f>VLOOKUP(_xlfn.CONCAT(D1526,0),'Appendix 3b. nax IBGE 2019'!$E$5:$M$1850,9,FALSE)</f>
        <v>69.19591371657873</v>
      </c>
      <c r="H1526" s="239">
        <f>INDEX(Summary!$N$5:$Y$88,MATCH(_xlfn.CONCAT(D1526,0),Summary!$N$5:$N$88,0),MATCH($H$3,Summary!$N$4:$Y$4,0))</f>
        <v>71.340787433859873</v>
      </c>
      <c r="I1526" s="240">
        <f t="shared" si="94"/>
        <v>3.0997115321959402E-2</v>
      </c>
      <c r="J1526" s="241">
        <f t="shared" si="95"/>
        <v>2.0039092587550869</v>
      </c>
      <c r="K1526" s="242">
        <f t="shared" si="93"/>
        <v>66.65215919882128</v>
      </c>
      <c r="L1526" s="241"/>
    </row>
    <row r="1527" spans="1:12" x14ac:dyDescent="0.2">
      <c r="A1527" t="s">
        <v>52</v>
      </c>
      <c r="B1527" t="s">
        <v>47</v>
      </c>
      <c r="C1527">
        <v>2003</v>
      </c>
      <c r="D1527" t="str">
        <f t="shared" si="92"/>
        <v>SEMale</v>
      </c>
      <c r="E1527">
        <v>64.947468314423702</v>
      </c>
      <c r="F1527" s="37">
        <f>VLOOKUP(_xlfn.CONCAT(D1527,0),'Appendix 4. 2020 IBGE LT'!$E$6:$M$1685,9,FALSE)</f>
        <v>69.424706843564579</v>
      </c>
      <c r="G1527" s="37">
        <f>VLOOKUP(_xlfn.CONCAT(D1527,0),'Appendix 3b. nax IBGE 2019'!$E$5:$M$1850,9,FALSE)</f>
        <v>69.19591371657873</v>
      </c>
      <c r="H1527" s="239">
        <f>INDEX(Summary!$N$5:$Y$88,MATCH(_xlfn.CONCAT(D1527,0),Summary!$N$5:$N$88,0),MATCH($H$3,Summary!$N$4:$Y$4,0))</f>
        <v>71.340787433859873</v>
      </c>
      <c r="I1527" s="240">
        <f t="shared" si="94"/>
        <v>3.0997115321959402E-2</v>
      </c>
      <c r="J1527" s="241">
        <f t="shared" si="95"/>
        <v>2.0131841652114959</v>
      </c>
      <c r="K1527" s="242">
        <f t="shared" si="93"/>
        <v>66.960652479635201</v>
      </c>
      <c r="L1527" s="241"/>
    </row>
    <row r="1528" spans="1:12" x14ac:dyDescent="0.2">
      <c r="A1528" t="s">
        <v>52</v>
      </c>
      <c r="B1528" t="s">
        <v>47</v>
      </c>
      <c r="C1528">
        <v>2004</v>
      </c>
      <c r="D1528" t="str">
        <f t="shared" si="92"/>
        <v>SEMale</v>
      </c>
      <c r="E1528">
        <v>65.245074323370005</v>
      </c>
      <c r="F1528" s="37">
        <f>VLOOKUP(_xlfn.CONCAT(D1528,0),'Appendix 4. 2020 IBGE LT'!$E$6:$M$1685,9,FALSE)</f>
        <v>69.424706843564579</v>
      </c>
      <c r="G1528" s="37">
        <f>VLOOKUP(_xlfn.CONCAT(D1528,0),'Appendix 3b. nax IBGE 2019'!$E$5:$M$1850,9,FALSE)</f>
        <v>69.19591371657873</v>
      </c>
      <c r="H1528" s="239">
        <f>INDEX(Summary!$N$5:$Y$88,MATCH(_xlfn.CONCAT(D1528,0),Summary!$N$5:$N$88,0),MATCH($H$3,Summary!$N$4:$Y$4,0))</f>
        <v>71.340787433859873</v>
      </c>
      <c r="I1528" s="240">
        <f t="shared" si="94"/>
        <v>3.0997115321959402E-2</v>
      </c>
      <c r="J1528" s="241">
        <f t="shared" si="95"/>
        <v>2.0224090929913126</v>
      </c>
      <c r="K1528" s="242">
        <f t="shared" si="93"/>
        <v>67.267483416361316</v>
      </c>
      <c r="L1528" s="241"/>
    </row>
    <row r="1529" spans="1:12" x14ac:dyDescent="0.2">
      <c r="A1529" t="s">
        <v>52</v>
      </c>
      <c r="B1529" t="s">
        <v>47</v>
      </c>
      <c r="C1529">
        <v>2005</v>
      </c>
      <c r="D1529" t="str">
        <f t="shared" si="92"/>
        <v>SEMale</v>
      </c>
      <c r="E1529">
        <v>65.535741257813001</v>
      </c>
      <c r="F1529" s="37">
        <f>VLOOKUP(_xlfn.CONCAT(D1529,0),'Appendix 4. 2020 IBGE LT'!$E$6:$M$1685,9,FALSE)</f>
        <v>69.424706843564579</v>
      </c>
      <c r="G1529" s="37">
        <f>VLOOKUP(_xlfn.CONCAT(D1529,0),'Appendix 3b. nax IBGE 2019'!$E$5:$M$1850,9,FALSE)</f>
        <v>69.19591371657873</v>
      </c>
      <c r="H1529" s="239">
        <f>INDEX(Summary!$N$5:$Y$88,MATCH(_xlfn.CONCAT(D1529,0),Summary!$N$5:$N$88,0),MATCH($H$3,Summary!$N$4:$Y$4,0))</f>
        <v>71.340787433859873</v>
      </c>
      <c r="I1529" s="240">
        <f t="shared" si="94"/>
        <v>3.0997115321959402E-2</v>
      </c>
      <c r="J1529" s="241">
        <f t="shared" si="95"/>
        <v>2.0314189294785225</v>
      </c>
      <c r="K1529" s="242">
        <f t="shared" si="93"/>
        <v>67.56716018729152</v>
      </c>
      <c r="L1529" s="241"/>
    </row>
    <row r="1530" spans="1:12" x14ac:dyDescent="0.2">
      <c r="A1530" t="s">
        <v>52</v>
      </c>
      <c r="B1530" t="s">
        <v>47</v>
      </c>
      <c r="C1530">
        <v>2006</v>
      </c>
      <c r="D1530" t="str">
        <f t="shared" si="92"/>
        <v>SEMale</v>
      </c>
      <c r="E1530">
        <v>65.822668717072901</v>
      </c>
      <c r="F1530" s="37">
        <f>VLOOKUP(_xlfn.CONCAT(D1530,0),'Appendix 4. 2020 IBGE LT'!$E$6:$M$1685,9,FALSE)</f>
        <v>69.424706843564579</v>
      </c>
      <c r="G1530" s="37">
        <f>VLOOKUP(_xlfn.CONCAT(D1530,0),'Appendix 3b. nax IBGE 2019'!$E$5:$M$1850,9,FALSE)</f>
        <v>69.19591371657873</v>
      </c>
      <c r="H1530" s="239">
        <f>INDEX(Summary!$N$5:$Y$88,MATCH(_xlfn.CONCAT(D1530,0),Summary!$N$5:$N$88,0),MATCH($H$3,Summary!$N$4:$Y$4,0))</f>
        <v>71.340787433859873</v>
      </c>
      <c r="I1530" s="240">
        <f t="shared" si="94"/>
        <v>3.0997115321959402E-2</v>
      </c>
      <c r="J1530" s="241">
        <f t="shared" si="95"/>
        <v>2.0403128530222383</v>
      </c>
      <c r="K1530" s="242">
        <f t="shared" si="93"/>
        <v>67.862981570095144</v>
      </c>
      <c r="L1530" s="241"/>
    </row>
    <row r="1531" spans="1:12" x14ac:dyDescent="0.2">
      <c r="A1531" t="s">
        <v>52</v>
      </c>
      <c r="B1531" t="s">
        <v>47</v>
      </c>
      <c r="C1531">
        <v>2007</v>
      </c>
      <c r="D1531" t="str">
        <f t="shared" si="92"/>
        <v>SEMale</v>
      </c>
      <c r="E1531">
        <v>66.106044018941006</v>
      </c>
      <c r="F1531" s="37">
        <f>VLOOKUP(_xlfn.CONCAT(D1531,0),'Appendix 4. 2020 IBGE LT'!$E$6:$M$1685,9,FALSE)</f>
        <v>69.424706843564579</v>
      </c>
      <c r="G1531" s="37">
        <f>VLOOKUP(_xlfn.CONCAT(D1531,0),'Appendix 3b. nax IBGE 2019'!$E$5:$M$1850,9,FALSE)</f>
        <v>69.19591371657873</v>
      </c>
      <c r="H1531" s="239">
        <f>INDEX(Summary!$N$5:$Y$88,MATCH(_xlfn.CONCAT(D1531,0),Summary!$N$5:$N$88,0),MATCH($H$3,Summary!$N$4:$Y$4,0))</f>
        <v>71.340787433859873</v>
      </c>
      <c r="I1531" s="240">
        <f t="shared" si="94"/>
        <v>3.0997115321959402E-2</v>
      </c>
      <c r="J1531" s="241">
        <f t="shared" si="95"/>
        <v>2.0490966699336388</v>
      </c>
      <c r="K1531" s="242">
        <f t="shared" si="93"/>
        <v>68.155140688874638</v>
      </c>
      <c r="L1531" s="241"/>
    </row>
    <row r="1532" spans="1:12" x14ac:dyDescent="0.2">
      <c r="A1532" t="s">
        <v>52</v>
      </c>
      <c r="B1532" t="s">
        <v>47</v>
      </c>
      <c r="C1532">
        <v>2008</v>
      </c>
      <c r="D1532" t="str">
        <f t="shared" si="92"/>
        <v>SEMale</v>
      </c>
      <c r="E1532">
        <v>66.387192823621405</v>
      </c>
      <c r="F1532" s="37">
        <f>VLOOKUP(_xlfn.CONCAT(D1532,0),'Appendix 4. 2020 IBGE LT'!$E$6:$M$1685,9,FALSE)</f>
        <v>69.424706843564579</v>
      </c>
      <c r="G1532" s="37">
        <f>VLOOKUP(_xlfn.CONCAT(D1532,0),'Appendix 3b. nax IBGE 2019'!$E$5:$M$1850,9,FALSE)</f>
        <v>69.19591371657873</v>
      </c>
      <c r="H1532" s="239">
        <f>INDEX(Summary!$N$5:$Y$88,MATCH(_xlfn.CONCAT(D1532,0),Summary!$N$5:$N$88,0),MATCH($H$3,Summary!$N$4:$Y$4,0))</f>
        <v>71.340787433859873</v>
      </c>
      <c r="I1532" s="240">
        <f t="shared" si="94"/>
        <v>3.0997115321959402E-2</v>
      </c>
      <c r="J1532" s="241">
        <f t="shared" si="95"/>
        <v>2.0578114718549485</v>
      </c>
      <c r="K1532" s="242">
        <f t="shared" si="93"/>
        <v>68.445004295476352</v>
      </c>
      <c r="L1532" s="241"/>
    </row>
    <row r="1533" spans="1:12" x14ac:dyDescent="0.2">
      <c r="A1533" t="s">
        <v>52</v>
      </c>
      <c r="B1533" t="s">
        <v>47</v>
      </c>
      <c r="C1533">
        <v>2009</v>
      </c>
      <c r="D1533" t="str">
        <f t="shared" si="92"/>
        <v>SEMale</v>
      </c>
      <c r="E1533">
        <v>66.663910666087105</v>
      </c>
      <c r="F1533" s="37">
        <f>VLOOKUP(_xlfn.CONCAT(D1533,0),'Appendix 4. 2020 IBGE LT'!$E$6:$M$1685,9,FALSE)</f>
        <v>69.424706843564579</v>
      </c>
      <c r="G1533" s="37">
        <f>VLOOKUP(_xlfn.CONCAT(D1533,0),'Appendix 3b. nax IBGE 2019'!$E$5:$M$1850,9,FALSE)</f>
        <v>69.19591371657873</v>
      </c>
      <c r="H1533" s="239">
        <f>INDEX(Summary!$N$5:$Y$88,MATCH(_xlfn.CONCAT(D1533,0),Summary!$N$5:$N$88,0),MATCH($H$3,Summary!$N$4:$Y$4,0))</f>
        <v>71.340787433859873</v>
      </c>
      <c r="I1533" s="240">
        <f t="shared" si="94"/>
        <v>3.0997115321959402E-2</v>
      </c>
      <c r="J1533" s="241">
        <f t="shared" si="95"/>
        <v>2.0663889267295015</v>
      </c>
      <c r="K1533" s="242">
        <f t="shared" si="93"/>
        <v>68.730299592816607</v>
      </c>
      <c r="L1533" s="241"/>
    </row>
    <row r="1534" spans="1:12" x14ac:dyDescent="0.2">
      <c r="A1534" t="s">
        <v>52</v>
      </c>
      <c r="B1534" t="s">
        <v>47</v>
      </c>
      <c r="C1534">
        <v>2010</v>
      </c>
      <c r="D1534" t="str">
        <f t="shared" si="92"/>
        <v>SEMale</v>
      </c>
      <c r="E1534">
        <v>66.934602645806393</v>
      </c>
      <c r="F1534" s="37">
        <f>VLOOKUP(_xlfn.CONCAT(D1534,0),'Appendix 4. 2020 IBGE LT'!$E$6:$M$1685,9,FALSE)</f>
        <v>69.424706843564579</v>
      </c>
      <c r="G1534" s="37">
        <f>VLOOKUP(_xlfn.CONCAT(D1534,0),'Appendix 3b. nax IBGE 2019'!$E$5:$M$1850,9,FALSE)</f>
        <v>69.19591371657873</v>
      </c>
      <c r="H1534" s="239">
        <f>INDEX(Summary!$N$5:$Y$88,MATCH(_xlfn.CONCAT(D1534,0),Summary!$N$5:$N$88,0),MATCH($H$3,Summary!$N$4:$Y$4,0))</f>
        <v>71.340787433859873</v>
      </c>
      <c r="I1534" s="240">
        <f t="shared" si="94"/>
        <v>3.0997115321959402E-2</v>
      </c>
      <c r="J1534" s="241">
        <f t="shared" si="95"/>
        <v>2.0747795972415899</v>
      </c>
      <c r="K1534" s="242">
        <f t="shared" si="93"/>
        <v>69.00938224304798</v>
      </c>
      <c r="L1534" s="241"/>
    </row>
    <row r="1535" spans="1:12" x14ac:dyDescent="0.2">
      <c r="A1535" t="s">
        <v>52</v>
      </c>
      <c r="B1535" t="s">
        <v>47</v>
      </c>
      <c r="C1535">
        <v>2011</v>
      </c>
      <c r="D1535" t="str">
        <f t="shared" si="92"/>
        <v>SEMale</v>
      </c>
      <c r="E1535">
        <v>67.205325079984206</v>
      </c>
      <c r="F1535" s="37">
        <f>VLOOKUP(_xlfn.CONCAT(D1535,0),'Appendix 4. 2020 IBGE LT'!$E$6:$M$1685,9,FALSE)</f>
        <v>69.424706843564579</v>
      </c>
      <c r="G1535" s="37">
        <f>VLOOKUP(_xlfn.CONCAT(D1535,0),'Appendix 3b. nax IBGE 2019'!$E$5:$M$1850,9,FALSE)</f>
        <v>69.19591371657873</v>
      </c>
      <c r="H1535" s="239">
        <f>INDEX(Summary!$N$5:$Y$88,MATCH(_xlfn.CONCAT(D1535,0),Summary!$N$5:$N$88,0),MATCH($H$3,Summary!$N$4:$Y$4,0))</f>
        <v>71.340787433859873</v>
      </c>
      <c r="I1535" s="240">
        <f t="shared" si="94"/>
        <v>3.0997115321959402E-2</v>
      </c>
      <c r="J1535" s="241">
        <f t="shared" si="95"/>
        <v>2.0831712117540411</v>
      </c>
      <c r="K1535" s="242">
        <f t="shared" si="93"/>
        <v>69.288496291738241</v>
      </c>
      <c r="L1535" s="241"/>
    </row>
    <row r="1536" spans="1:12" x14ac:dyDescent="0.2">
      <c r="A1536" t="s">
        <v>52</v>
      </c>
      <c r="B1536" t="s">
        <v>47</v>
      </c>
      <c r="C1536">
        <v>2012</v>
      </c>
      <c r="D1536" t="str">
        <f t="shared" si="92"/>
        <v>SEMale</v>
      </c>
      <c r="E1536">
        <v>67.468977480216296</v>
      </c>
      <c r="F1536" s="37">
        <f>VLOOKUP(_xlfn.CONCAT(D1536,0),'Appendix 4. 2020 IBGE LT'!$E$6:$M$1685,9,FALSE)</f>
        <v>69.424706843564579</v>
      </c>
      <c r="G1536" s="37">
        <f>VLOOKUP(_xlfn.CONCAT(D1536,0),'Appendix 3b. nax IBGE 2019'!$E$5:$M$1850,9,FALSE)</f>
        <v>69.19591371657873</v>
      </c>
      <c r="H1536" s="239">
        <f>INDEX(Summary!$N$5:$Y$88,MATCH(_xlfn.CONCAT(D1536,0),Summary!$N$5:$N$88,0),MATCH($H$3,Summary!$N$4:$Y$4,0))</f>
        <v>71.340787433859873</v>
      </c>
      <c r="I1536" s="240">
        <f t="shared" si="94"/>
        <v>3.0997115321959402E-2</v>
      </c>
      <c r="J1536" s="241">
        <f t="shared" si="95"/>
        <v>2.0913436756089463</v>
      </c>
      <c r="K1536" s="242">
        <f t="shared" si="93"/>
        <v>69.560321155825235</v>
      </c>
      <c r="L1536" s="241"/>
    </row>
    <row r="1537" spans="1:12" x14ac:dyDescent="0.2">
      <c r="A1537" t="s">
        <v>52</v>
      </c>
      <c r="B1537" t="s">
        <v>47</v>
      </c>
      <c r="C1537">
        <v>2013</v>
      </c>
      <c r="D1537" t="str">
        <f t="shared" si="92"/>
        <v>SEMale</v>
      </c>
      <c r="E1537">
        <v>67.729183002267902</v>
      </c>
      <c r="F1537" s="37">
        <f>VLOOKUP(_xlfn.CONCAT(D1537,0),'Appendix 4. 2020 IBGE LT'!$E$6:$M$1685,9,FALSE)</f>
        <v>69.424706843564579</v>
      </c>
      <c r="G1537" s="37">
        <f>VLOOKUP(_xlfn.CONCAT(D1537,0),'Appendix 3b. nax IBGE 2019'!$E$5:$M$1850,9,FALSE)</f>
        <v>69.19591371657873</v>
      </c>
      <c r="H1537" s="239">
        <f>INDEX(Summary!$N$5:$Y$88,MATCH(_xlfn.CONCAT(D1537,0),Summary!$N$5:$N$88,0),MATCH($H$3,Summary!$N$4:$Y$4,0))</f>
        <v>71.340787433859873</v>
      </c>
      <c r="I1537" s="240">
        <f t="shared" si="94"/>
        <v>3.0997115321959402E-2</v>
      </c>
      <c r="J1537" s="241">
        <f t="shared" si="95"/>
        <v>2.0994092961833908</v>
      </c>
      <c r="K1537" s="242">
        <f t="shared" si="93"/>
        <v>69.828592298451298</v>
      </c>
      <c r="L1537" s="241"/>
    </row>
    <row r="1538" spans="1:12" x14ac:dyDescent="0.2">
      <c r="A1538" t="s">
        <v>52</v>
      </c>
      <c r="B1538" t="s">
        <v>47</v>
      </c>
      <c r="C1538">
        <v>2014</v>
      </c>
      <c r="D1538" t="str">
        <f t="shared" si="92"/>
        <v>SEMale</v>
      </c>
      <c r="E1538">
        <v>67.986130228471197</v>
      </c>
      <c r="F1538" s="37">
        <f>VLOOKUP(_xlfn.CONCAT(D1538,0),'Appendix 4. 2020 IBGE LT'!$E$6:$M$1685,9,FALSE)</f>
        <v>69.424706843564579</v>
      </c>
      <c r="G1538" s="37">
        <f>VLOOKUP(_xlfn.CONCAT(D1538,0),'Appendix 3b. nax IBGE 2019'!$E$5:$M$1850,9,FALSE)</f>
        <v>69.19591371657873</v>
      </c>
      <c r="H1538" s="239">
        <f>INDEX(Summary!$N$5:$Y$88,MATCH(_xlfn.CONCAT(D1538,0),Summary!$N$5:$N$88,0),MATCH($H$3,Summary!$N$4:$Y$4,0))</f>
        <v>71.340787433859873</v>
      </c>
      <c r="I1538" s="240">
        <f t="shared" si="94"/>
        <v>3.0997115321959402E-2</v>
      </c>
      <c r="J1538" s="241">
        <f t="shared" si="95"/>
        <v>2.1073739189856719</v>
      </c>
      <c r="K1538" s="242">
        <f t="shared" si="93"/>
        <v>70.093504147456869</v>
      </c>
      <c r="L1538" s="241"/>
    </row>
    <row r="1539" spans="1:12" x14ac:dyDescent="0.2">
      <c r="A1539" t="s">
        <v>52</v>
      </c>
      <c r="B1539" t="s">
        <v>47</v>
      </c>
      <c r="C1539">
        <v>2015</v>
      </c>
      <c r="D1539" t="str">
        <f t="shared" si="92"/>
        <v>SEMale</v>
      </c>
      <c r="E1539">
        <v>68.236597179243404</v>
      </c>
      <c r="F1539" s="37">
        <f>VLOOKUP(_xlfn.CONCAT(D1539,0),'Appendix 4. 2020 IBGE LT'!$E$6:$M$1685,9,FALSE)</f>
        <v>69.424706843564579</v>
      </c>
      <c r="G1539" s="37">
        <f>VLOOKUP(_xlfn.CONCAT(D1539,0),'Appendix 3b. nax IBGE 2019'!$E$5:$M$1850,9,FALSE)</f>
        <v>69.19591371657873</v>
      </c>
      <c r="H1539" s="239">
        <f>INDEX(Summary!$N$5:$Y$88,MATCH(_xlfn.CONCAT(D1539,0),Summary!$N$5:$N$88,0),MATCH($H$3,Summary!$N$4:$Y$4,0))</f>
        <v>71.340787433859873</v>
      </c>
      <c r="I1539" s="240">
        <f t="shared" si="94"/>
        <v>3.0997115321959402E-2</v>
      </c>
      <c r="J1539" s="241">
        <f t="shared" si="95"/>
        <v>2.1151376719430974</v>
      </c>
      <c r="K1539" s="242">
        <f t="shared" si="93"/>
        <v>70.351734851186507</v>
      </c>
      <c r="L1539" s="241"/>
    </row>
    <row r="1540" spans="1:12" x14ac:dyDescent="0.2">
      <c r="A1540" t="s">
        <v>52</v>
      </c>
      <c r="B1540" t="s">
        <v>47</v>
      </c>
      <c r="C1540">
        <v>2016</v>
      </c>
      <c r="D1540" t="str">
        <f t="shared" ref="D1540:D1603" si="96">_xlfn.CONCAT(A1540,B1540)</f>
        <v>SEMale</v>
      </c>
      <c r="E1540">
        <v>68.482389110986503</v>
      </c>
      <c r="F1540" s="37">
        <f>VLOOKUP(_xlfn.CONCAT(D1540,0),'Appendix 4. 2020 IBGE LT'!$E$6:$M$1685,9,FALSE)</f>
        <v>69.424706843564579</v>
      </c>
      <c r="G1540" s="37">
        <f>VLOOKUP(_xlfn.CONCAT(D1540,0),'Appendix 3b. nax IBGE 2019'!$E$5:$M$1850,9,FALSE)</f>
        <v>69.19591371657873</v>
      </c>
      <c r="H1540" s="239">
        <f>INDEX(Summary!$N$5:$Y$88,MATCH(_xlfn.CONCAT(D1540,0),Summary!$N$5:$N$88,0),MATCH($H$3,Summary!$N$4:$Y$4,0))</f>
        <v>71.340787433859873</v>
      </c>
      <c r="I1540" s="240">
        <f t="shared" si="94"/>
        <v>3.0997115321959402E-2</v>
      </c>
      <c r="J1540" s="241">
        <f t="shared" si="95"/>
        <v>2.1227565127965455</v>
      </c>
      <c r="K1540" s="242">
        <f t="shared" ref="K1540:K1603" si="97">E1540+J1540</f>
        <v>70.605145623783045</v>
      </c>
      <c r="L1540" s="241"/>
    </row>
    <row r="1541" spans="1:12" x14ac:dyDescent="0.2">
      <c r="A1541" t="s">
        <v>52</v>
      </c>
      <c r="B1541" t="s">
        <v>47</v>
      </c>
      <c r="C1541">
        <v>2017</v>
      </c>
      <c r="D1541" t="str">
        <f t="shared" si="96"/>
        <v>SEMale</v>
      </c>
      <c r="E1541">
        <v>68.723593351135506</v>
      </c>
      <c r="F1541" s="37">
        <f>VLOOKUP(_xlfn.CONCAT(D1541,0),'Appendix 4. 2020 IBGE LT'!$E$6:$M$1685,9,FALSE)</f>
        <v>69.424706843564579</v>
      </c>
      <c r="G1541" s="37">
        <f>VLOOKUP(_xlfn.CONCAT(D1541,0),'Appendix 3b. nax IBGE 2019'!$E$5:$M$1850,9,FALSE)</f>
        <v>69.19591371657873</v>
      </c>
      <c r="H1541" s="239">
        <f>INDEX(Summary!$N$5:$Y$88,MATCH(_xlfn.CONCAT(D1541,0),Summary!$N$5:$N$88,0),MATCH($H$3,Summary!$N$4:$Y$4,0))</f>
        <v>71.340787433859873</v>
      </c>
      <c r="I1541" s="240">
        <f t="shared" ref="I1541:I1604" si="98">(H1541-$G1541)/$G1541</f>
        <v>3.0997115321959402E-2</v>
      </c>
      <c r="J1541" s="241">
        <f t="shared" ref="J1541:J1604" si="99">E1541*I1541</f>
        <v>2.1302331484445896</v>
      </c>
      <c r="K1541" s="242">
        <f t="shared" si="97"/>
        <v>70.853826499580094</v>
      </c>
      <c r="L1541" s="241"/>
    </row>
    <row r="1542" spans="1:12" x14ac:dyDescent="0.2">
      <c r="A1542" t="s">
        <v>52</v>
      </c>
      <c r="B1542" t="s">
        <v>47</v>
      </c>
      <c r="C1542">
        <v>2018</v>
      </c>
      <c r="D1542" t="str">
        <f t="shared" si="96"/>
        <v>SEMale</v>
      </c>
      <c r="E1542">
        <v>68.962640515092005</v>
      </c>
      <c r="F1542" s="37">
        <f>VLOOKUP(_xlfn.CONCAT(D1542,0),'Appendix 4. 2020 IBGE LT'!$E$6:$M$1685,9,FALSE)</f>
        <v>69.424706843564579</v>
      </c>
      <c r="G1542" s="37">
        <f>VLOOKUP(_xlfn.CONCAT(D1542,0),'Appendix 3b. nax IBGE 2019'!$E$5:$M$1850,9,FALSE)</f>
        <v>69.19591371657873</v>
      </c>
      <c r="H1542" s="239">
        <f>INDEX(Summary!$N$5:$Y$88,MATCH(_xlfn.CONCAT(D1542,0),Summary!$N$5:$N$88,0),MATCH($H$3,Summary!$N$4:$Y$4,0))</f>
        <v>71.340787433859873</v>
      </c>
      <c r="I1542" s="240">
        <f t="shared" si="98"/>
        <v>3.0997115321959402E-2</v>
      </c>
      <c r="J1542" s="241">
        <f t="shared" si="99"/>
        <v>2.1376429209531365</v>
      </c>
      <c r="K1542" s="242">
        <f t="shared" si="97"/>
        <v>71.100283436045146</v>
      </c>
      <c r="L1542" s="241"/>
    </row>
    <row r="1543" spans="1:12" x14ac:dyDescent="0.2">
      <c r="A1543" t="s">
        <v>52</v>
      </c>
      <c r="B1543" t="s">
        <v>47</v>
      </c>
      <c r="C1543">
        <v>2019</v>
      </c>
      <c r="D1543" t="str">
        <f t="shared" si="96"/>
        <v>SEMale</v>
      </c>
      <c r="E1543">
        <v>69.195913716578701</v>
      </c>
      <c r="F1543" s="37">
        <f>VLOOKUP(_xlfn.CONCAT(D1543,0),'Appendix 4. 2020 IBGE LT'!$E$6:$M$1685,9,FALSE)</f>
        <v>69.424706843564579</v>
      </c>
      <c r="G1543" s="37">
        <f>VLOOKUP(_xlfn.CONCAT(D1543,0),'Appendix 3b. nax IBGE 2019'!$E$5:$M$1850,9,FALSE)</f>
        <v>69.19591371657873</v>
      </c>
      <c r="H1543" s="239">
        <f>INDEX(Summary!$N$5:$Y$88,MATCH(_xlfn.CONCAT(D1543,0),Summary!$N$5:$N$88,0),MATCH($H$3,Summary!$N$4:$Y$4,0))</f>
        <v>71.340787433859873</v>
      </c>
      <c r="I1543" s="240">
        <f t="shared" si="98"/>
        <v>3.0997115321959402E-2</v>
      </c>
      <c r="J1543" s="241">
        <f t="shared" si="99"/>
        <v>2.1448737172811425</v>
      </c>
      <c r="K1543" s="242">
        <f t="shared" si="97"/>
        <v>71.340787433859845</v>
      </c>
      <c r="L1543" s="241"/>
    </row>
    <row r="1544" spans="1:12" x14ac:dyDescent="0.2">
      <c r="A1544" t="s">
        <v>52</v>
      </c>
      <c r="B1544" t="s">
        <v>3</v>
      </c>
      <c r="C1544">
        <v>2000</v>
      </c>
      <c r="D1544" t="str">
        <f t="shared" si="96"/>
        <v>SETotal</v>
      </c>
      <c r="E1544">
        <v>67.734840851052994</v>
      </c>
      <c r="F1544" s="37">
        <f>VLOOKUP(_xlfn.CONCAT(D1544,0),'Appendix 4. 2020 IBGE LT'!$E$6:$M$1685,9,FALSE)</f>
        <v>73.636653048507341</v>
      </c>
      <c r="G1544" s="37">
        <f>VLOOKUP(_xlfn.CONCAT(D1544,0),'Appendix 3b. nax IBGE 2019'!$E$5:$M$1850,9,FALSE)</f>
        <v>73.404496111357261</v>
      </c>
      <c r="H1544" s="239">
        <f>INDEX(Summary!$N$5:$Y$88,MATCH(_xlfn.CONCAT(D1544,0),Summary!$N$5:$N$88,0),MATCH($H$3,Summary!$N$4:$Y$4,0))</f>
        <v>75.288434489539725</v>
      </c>
      <c r="I1544" s="240">
        <f t="shared" si="98"/>
        <v>2.5665163279977584E-2</v>
      </c>
      <c r="J1544" s="241">
        <f t="shared" si="99"/>
        <v>1.7384257501855709</v>
      </c>
      <c r="K1544" s="242">
        <f t="shared" si="97"/>
        <v>69.473266601238564</v>
      </c>
      <c r="L1544" s="241"/>
    </row>
    <row r="1545" spans="1:12" x14ac:dyDescent="0.2">
      <c r="A1545" t="s">
        <v>52</v>
      </c>
      <c r="B1545" t="s">
        <v>3</v>
      </c>
      <c r="C1545">
        <v>2001</v>
      </c>
      <c r="D1545" t="str">
        <f t="shared" si="96"/>
        <v>SETotal</v>
      </c>
      <c r="E1545">
        <v>68.095143381607699</v>
      </c>
      <c r="F1545" s="37">
        <f>VLOOKUP(_xlfn.CONCAT(D1545,0),'Appendix 4. 2020 IBGE LT'!$E$6:$M$1685,9,FALSE)</f>
        <v>73.636653048507341</v>
      </c>
      <c r="G1545" s="37">
        <f>VLOOKUP(_xlfn.CONCAT(D1545,0),'Appendix 3b. nax IBGE 2019'!$E$5:$M$1850,9,FALSE)</f>
        <v>73.404496111357261</v>
      </c>
      <c r="H1545" s="239">
        <f>INDEX(Summary!$N$5:$Y$88,MATCH(_xlfn.CONCAT(D1545,0),Summary!$N$5:$N$88,0),MATCH($H$3,Summary!$N$4:$Y$4,0))</f>
        <v>75.288434489539725</v>
      </c>
      <c r="I1545" s="240">
        <f t="shared" si="98"/>
        <v>2.5665163279977584E-2</v>
      </c>
      <c r="J1545" s="241">
        <f t="shared" si="99"/>
        <v>1.7476729734624465</v>
      </c>
      <c r="K1545" s="242">
        <f t="shared" si="97"/>
        <v>69.842816355070141</v>
      </c>
      <c r="L1545" s="241"/>
    </row>
    <row r="1546" spans="1:12" x14ac:dyDescent="0.2">
      <c r="A1546" t="s">
        <v>52</v>
      </c>
      <c r="B1546" t="s">
        <v>3</v>
      </c>
      <c r="C1546">
        <v>2002</v>
      </c>
      <c r="D1546" t="str">
        <f t="shared" si="96"/>
        <v>SETotal</v>
      </c>
      <c r="E1546">
        <v>68.445170146328493</v>
      </c>
      <c r="F1546" s="37">
        <f>VLOOKUP(_xlfn.CONCAT(D1546,0),'Appendix 4. 2020 IBGE LT'!$E$6:$M$1685,9,FALSE)</f>
        <v>73.636653048507341</v>
      </c>
      <c r="G1546" s="37">
        <f>VLOOKUP(_xlfn.CONCAT(D1546,0),'Appendix 3b. nax IBGE 2019'!$E$5:$M$1850,9,FALSE)</f>
        <v>73.404496111357261</v>
      </c>
      <c r="H1546" s="239">
        <f>INDEX(Summary!$N$5:$Y$88,MATCH(_xlfn.CONCAT(D1546,0),Summary!$N$5:$N$88,0),MATCH($H$3,Summary!$N$4:$Y$4,0))</f>
        <v>75.288434489539725</v>
      </c>
      <c r="I1546" s="240">
        <f t="shared" si="98"/>
        <v>2.5665163279977584E-2</v>
      </c>
      <c r="J1546" s="241">
        <f t="shared" si="99"/>
        <v>1.7566564675313681</v>
      </c>
      <c r="K1546" s="242">
        <f t="shared" si="97"/>
        <v>70.201826613859865</v>
      </c>
      <c r="L1546" s="241"/>
    </row>
    <row r="1547" spans="1:12" x14ac:dyDescent="0.2">
      <c r="A1547" t="s">
        <v>52</v>
      </c>
      <c r="B1547" t="s">
        <v>3</v>
      </c>
      <c r="C1547">
        <v>2003</v>
      </c>
      <c r="D1547" t="str">
        <f t="shared" si="96"/>
        <v>SETotal</v>
      </c>
      <c r="E1547">
        <v>68.788034696263594</v>
      </c>
      <c r="F1547" s="37">
        <f>VLOOKUP(_xlfn.CONCAT(D1547,0),'Appendix 4. 2020 IBGE LT'!$E$6:$M$1685,9,FALSE)</f>
        <v>73.636653048507341</v>
      </c>
      <c r="G1547" s="37">
        <f>VLOOKUP(_xlfn.CONCAT(D1547,0),'Appendix 3b. nax IBGE 2019'!$E$5:$M$1850,9,FALSE)</f>
        <v>73.404496111357261</v>
      </c>
      <c r="H1547" s="239">
        <f>INDEX(Summary!$N$5:$Y$88,MATCH(_xlfn.CONCAT(D1547,0),Summary!$N$5:$N$88,0),MATCH($H$3,Summary!$N$4:$Y$4,0))</f>
        <v>75.288434489539725</v>
      </c>
      <c r="I1547" s="240">
        <f t="shared" si="98"/>
        <v>2.5665163279977584E-2</v>
      </c>
      <c r="J1547" s="241">
        <f t="shared" si="99"/>
        <v>1.7654561421883683</v>
      </c>
      <c r="K1547" s="242">
        <f t="shared" si="97"/>
        <v>70.553490838451964</v>
      </c>
      <c r="L1547" s="241"/>
    </row>
    <row r="1548" spans="1:12" x14ac:dyDescent="0.2">
      <c r="A1548" t="s">
        <v>52</v>
      </c>
      <c r="B1548" t="s">
        <v>3</v>
      </c>
      <c r="C1548">
        <v>2004</v>
      </c>
      <c r="D1548" t="str">
        <f t="shared" si="96"/>
        <v>SETotal</v>
      </c>
      <c r="E1548">
        <v>69.127490556189699</v>
      </c>
      <c r="F1548" s="37">
        <f>VLOOKUP(_xlfn.CONCAT(D1548,0),'Appendix 4. 2020 IBGE LT'!$E$6:$M$1685,9,FALSE)</f>
        <v>73.636653048507341</v>
      </c>
      <c r="G1548" s="37">
        <f>VLOOKUP(_xlfn.CONCAT(D1548,0),'Appendix 3b. nax IBGE 2019'!$E$5:$M$1850,9,FALSE)</f>
        <v>73.404496111357261</v>
      </c>
      <c r="H1548" s="239">
        <f>INDEX(Summary!$N$5:$Y$88,MATCH(_xlfn.CONCAT(D1548,0),Summary!$N$5:$N$88,0),MATCH($H$3,Summary!$N$4:$Y$4,0))</f>
        <v>75.288434489539725</v>
      </c>
      <c r="I1548" s="240">
        <f t="shared" si="98"/>
        <v>2.5665163279977584E-2</v>
      </c>
      <c r="J1548" s="241">
        <f t="shared" si="99"/>
        <v>1.774168332259717</v>
      </c>
      <c r="K1548" s="242">
        <f t="shared" si="97"/>
        <v>70.901658888449418</v>
      </c>
      <c r="L1548" s="241"/>
    </row>
    <row r="1549" spans="1:12" x14ac:dyDescent="0.2">
      <c r="A1549" t="s">
        <v>52</v>
      </c>
      <c r="B1549" t="s">
        <v>3</v>
      </c>
      <c r="C1549">
        <v>2005</v>
      </c>
      <c r="D1549" t="str">
        <f t="shared" si="96"/>
        <v>SETotal</v>
      </c>
      <c r="E1549">
        <v>69.4598669566289</v>
      </c>
      <c r="F1549" s="37">
        <f>VLOOKUP(_xlfn.CONCAT(D1549,0),'Appendix 4. 2020 IBGE LT'!$E$6:$M$1685,9,FALSE)</f>
        <v>73.636653048507341</v>
      </c>
      <c r="G1549" s="37">
        <f>VLOOKUP(_xlfn.CONCAT(D1549,0),'Appendix 3b. nax IBGE 2019'!$E$5:$M$1850,9,FALSE)</f>
        <v>73.404496111357261</v>
      </c>
      <c r="H1549" s="239">
        <f>INDEX(Summary!$N$5:$Y$88,MATCH(_xlfn.CONCAT(D1549,0),Summary!$N$5:$N$88,0),MATCH($H$3,Summary!$N$4:$Y$4,0))</f>
        <v>75.288434489539725</v>
      </c>
      <c r="I1549" s="240">
        <f t="shared" si="98"/>
        <v>2.5665163279977584E-2</v>
      </c>
      <c r="J1549" s="241">
        <f t="shared" si="99"/>
        <v>1.7826988268474004</v>
      </c>
      <c r="K1549" s="242">
        <f t="shared" si="97"/>
        <v>71.242565783476294</v>
      </c>
      <c r="L1549" s="241"/>
    </row>
    <row r="1550" spans="1:12" x14ac:dyDescent="0.2">
      <c r="A1550" t="s">
        <v>52</v>
      </c>
      <c r="B1550" t="s">
        <v>3</v>
      </c>
      <c r="C1550">
        <v>2006</v>
      </c>
      <c r="D1550" t="str">
        <f t="shared" si="96"/>
        <v>SETotal</v>
      </c>
      <c r="E1550">
        <v>69.786613601760905</v>
      </c>
      <c r="F1550" s="37">
        <f>VLOOKUP(_xlfn.CONCAT(D1550,0),'Appendix 4. 2020 IBGE LT'!$E$6:$M$1685,9,FALSE)</f>
        <v>73.636653048507341</v>
      </c>
      <c r="G1550" s="37">
        <f>VLOOKUP(_xlfn.CONCAT(D1550,0),'Appendix 3b. nax IBGE 2019'!$E$5:$M$1850,9,FALSE)</f>
        <v>73.404496111357261</v>
      </c>
      <c r="H1550" s="239">
        <f>INDEX(Summary!$N$5:$Y$88,MATCH(_xlfn.CONCAT(D1550,0),Summary!$N$5:$N$88,0),MATCH($H$3,Summary!$N$4:$Y$4,0))</f>
        <v>75.288434489539725</v>
      </c>
      <c r="I1550" s="240">
        <f t="shared" si="98"/>
        <v>2.5665163279977584E-2</v>
      </c>
      <c r="J1550" s="241">
        <f t="shared" si="99"/>
        <v>1.7910848328458981</v>
      </c>
      <c r="K1550" s="242">
        <f t="shared" si="97"/>
        <v>71.577698434606802</v>
      </c>
      <c r="L1550" s="241"/>
    </row>
    <row r="1551" spans="1:12" x14ac:dyDescent="0.2">
      <c r="A1551" t="s">
        <v>52</v>
      </c>
      <c r="B1551" t="s">
        <v>3</v>
      </c>
      <c r="C1551">
        <v>2007</v>
      </c>
      <c r="D1551" t="str">
        <f t="shared" si="96"/>
        <v>SETotal</v>
      </c>
      <c r="E1551">
        <v>70.101584668871297</v>
      </c>
      <c r="F1551" s="37">
        <f>VLOOKUP(_xlfn.CONCAT(D1551,0),'Appendix 4. 2020 IBGE LT'!$E$6:$M$1685,9,FALSE)</f>
        <v>73.636653048507341</v>
      </c>
      <c r="G1551" s="37">
        <f>VLOOKUP(_xlfn.CONCAT(D1551,0),'Appendix 3b. nax IBGE 2019'!$E$5:$M$1850,9,FALSE)</f>
        <v>73.404496111357261</v>
      </c>
      <c r="H1551" s="239">
        <f>INDEX(Summary!$N$5:$Y$88,MATCH(_xlfn.CONCAT(D1551,0),Summary!$N$5:$N$88,0),MATCH($H$3,Summary!$N$4:$Y$4,0))</f>
        <v>75.288434489539725</v>
      </c>
      <c r="I1551" s="240">
        <f t="shared" si="98"/>
        <v>2.5665163279977584E-2</v>
      </c>
      <c r="J1551" s="241">
        <f t="shared" si="99"/>
        <v>1.7991686167117551</v>
      </c>
      <c r="K1551" s="242">
        <f t="shared" si="97"/>
        <v>71.90075328558305</v>
      </c>
      <c r="L1551" s="241"/>
    </row>
    <row r="1552" spans="1:12" x14ac:dyDescent="0.2">
      <c r="A1552" t="s">
        <v>52</v>
      </c>
      <c r="B1552" t="s">
        <v>3</v>
      </c>
      <c r="C1552">
        <v>2008</v>
      </c>
      <c r="D1552" t="str">
        <f t="shared" si="96"/>
        <v>SETotal</v>
      </c>
      <c r="E1552">
        <v>70.414526835675701</v>
      </c>
      <c r="F1552" s="37">
        <f>VLOOKUP(_xlfn.CONCAT(D1552,0),'Appendix 4. 2020 IBGE LT'!$E$6:$M$1685,9,FALSE)</f>
        <v>73.636653048507341</v>
      </c>
      <c r="G1552" s="37">
        <f>VLOOKUP(_xlfn.CONCAT(D1552,0),'Appendix 3b. nax IBGE 2019'!$E$5:$M$1850,9,FALSE)</f>
        <v>73.404496111357261</v>
      </c>
      <c r="H1552" s="239">
        <f>INDEX(Summary!$N$5:$Y$88,MATCH(_xlfn.CONCAT(D1552,0),Summary!$N$5:$N$88,0),MATCH($H$3,Summary!$N$4:$Y$4,0))</f>
        <v>75.288434489539725</v>
      </c>
      <c r="I1552" s="240">
        <f t="shared" si="98"/>
        <v>2.5665163279977584E-2</v>
      </c>
      <c r="J1552" s="241">
        <f t="shared" si="99"/>
        <v>1.8072003285199802</v>
      </c>
      <c r="K1552" s="242">
        <f t="shared" si="97"/>
        <v>72.221727164195684</v>
      </c>
      <c r="L1552" s="241"/>
    </row>
    <row r="1553" spans="1:12" x14ac:dyDescent="0.2">
      <c r="A1553" t="s">
        <v>52</v>
      </c>
      <c r="B1553" t="s">
        <v>3</v>
      </c>
      <c r="C1553">
        <v>2009</v>
      </c>
      <c r="D1553" t="str">
        <f t="shared" si="96"/>
        <v>SETotal</v>
      </c>
      <c r="E1553">
        <v>70.7199595804544</v>
      </c>
      <c r="F1553" s="37">
        <f>VLOOKUP(_xlfn.CONCAT(D1553,0),'Appendix 4. 2020 IBGE LT'!$E$6:$M$1685,9,FALSE)</f>
        <v>73.636653048507341</v>
      </c>
      <c r="G1553" s="37">
        <f>VLOOKUP(_xlfn.CONCAT(D1553,0),'Appendix 3b. nax IBGE 2019'!$E$5:$M$1850,9,FALSE)</f>
        <v>73.404496111357261</v>
      </c>
      <c r="H1553" s="239">
        <f>INDEX(Summary!$N$5:$Y$88,MATCH(_xlfn.CONCAT(D1553,0),Summary!$N$5:$N$88,0),MATCH($H$3,Summary!$N$4:$Y$4,0))</f>
        <v>75.288434489539725</v>
      </c>
      <c r="I1553" s="240">
        <f t="shared" si="98"/>
        <v>2.5665163279977584E-2</v>
      </c>
      <c r="J1553" s="241">
        <f t="shared" si="99"/>
        <v>1.8150393097857773</v>
      </c>
      <c r="K1553" s="242">
        <f t="shared" si="97"/>
        <v>72.534998890240175</v>
      </c>
      <c r="L1553" s="241"/>
    </row>
    <row r="1554" spans="1:12" x14ac:dyDescent="0.2">
      <c r="A1554" t="s">
        <v>52</v>
      </c>
      <c r="B1554" t="s">
        <v>3</v>
      </c>
      <c r="C1554">
        <v>2010</v>
      </c>
      <c r="D1554" t="str">
        <f t="shared" si="96"/>
        <v>SETotal</v>
      </c>
      <c r="E1554">
        <v>71.020896524627005</v>
      </c>
      <c r="F1554" s="37">
        <f>VLOOKUP(_xlfn.CONCAT(D1554,0),'Appendix 4. 2020 IBGE LT'!$E$6:$M$1685,9,FALSE)</f>
        <v>73.636653048507341</v>
      </c>
      <c r="G1554" s="37">
        <f>VLOOKUP(_xlfn.CONCAT(D1554,0),'Appendix 3b. nax IBGE 2019'!$E$5:$M$1850,9,FALSE)</f>
        <v>73.404496111357261</v>
      </c>
      <c r="H1554" s="239">
        <f>INDEX(Summary!$N$5:$Y$88,MATCH(_xlfn.CONCAT(D1554,0),Summary!$N$5:$N$88,0),MATCH($H$3,Summary!$N$4:$Y$4,0))</f>
        <v>75.288434489539725</v>
      </c>
      <c r="I1554" s="240">
        <f t="shared" si="98"/>
        <v>2.5665163279977584E-2</v>
      </c>
      <c r="J1554" s="241">
        <f t="shared" si="99"/>
        <v>1.8227629055949446</v>
      </c>
      <c r="K1554" s="242">
        <f t="shared" si="97"/>
        <v>72.843659430221948</v>
      </c>
      <c r="L1554" s="241"/>
    </row>
    <row r="1555" spans="1:12" x14ac:dyDescent="0.2">
      <c r="A1555" t="s">
        <v>52</v>
      </c>
      <c r="B1555" t="s">
        <v>3</v>
      </c>
      <c r="C1555">
        <v>2011</v>
      </c>
      <c r="D1555" t="str">
        <f t="shared" si="96"/>
        <v>SETotal</v>
      </c>
      <c r="E1555">
        <v>71.311226982753993</v>
      </c>
      <c r="F1555" s="37">
        <f>VLOOKUP(_xlfn.CONCAT(D1555,0),'Appendix 4. 2020 IBGE LT'!$E$6:$M$1685,9,FALSE)</f>
        <v>73.636653048507341</v>
      </c>
      <c r="G1555" s="37">
        <f>VLOOKUP(_xlfn.CONCAT(D1555,0),'Appendix 3b. nax IBGE 2019'!$E$5:$M$1850,9,FALSE)</f>
        <v>73.404496111357261</v>
      </c>
      <c r="H1555" s="239">
        <f>INDEX(Summary!$N$5:$Y$88,MATCH(_xlfn.CONCAT(D1555,0),Summary!$N$5:$N$88,0),MATCH($H$3,Summary!$N$4:$Y$4,0))</f>
        <v>75.288434489539725</v>
      </c>
      <c r="I1555" s="240">
        <f t="shared" si="98"/>
        <v>2.5665163279977584E-2</v>
      </c>
      <c r="J1555" s="241">
        <f t="shared" si="99"/>
        <v>1.8302142842079245</v>
      </c>
      <c r="K1555" s="242">
        <f t="shared" si="97"/>
        <v>73.14144126696192</v>
      </c>
      <c r="L1555" s="241"/>
    </row>
    <row r="1556" spans="1:12" x14ac:dyDescent="0.2">
      <c r="A1556" t="s">
        <v>52</v>
      </c>
      <c r="B1556" t="s">
        <v>3</v>
      </c>
      <c r="C1556">
        <v>2012</v>
      </c>
      <c r="D1556" t="str">
        <f t="shared" si="96"/>
        <v>SETotal</v>
      </c>
      <c r="E1556">
        <v>71.596034812406998</v>
      </c>
      <c r="F1556" s="37">
        <f>VLOOKUP(_xlfn.CONCAT(D1556,0),'Appendix 4. 2020 IBGE LT'!$E$6:$M$1685,9,FALSE)</f>
        <v>73.636653048507341</v>
      </c>
      <c r="G1556" s="37">
        <f>VLOOKUP(_xlfn.CONCAT(D1556,0),'Appendix 3b. nax IBGE 2019'!$E$5:$M$1850,9,FALSE)</f>
        <v>73.404496111357261</v>
      </c>
      <c r="H1556" s="239">
        <f>INDEX(Summary!$N$5:$Y$88,MATCH(_xlfn.CONCAT(D1556,0),Summary!$N$5:$N$88,0),MATCH($H$3,Summary!$N$4:$Y$4,0))</f>
        <v>75.288434489539725</v>
      </c>
      <c r="I1556" s="240">
        <f t="shared" si="98"/>
        <v>2.5665163279977584E-2</v>
      </c>
      <c r="J1556" s="241">
        <f t="shared" si="99"/>
        <v>1.8375239236593848</v>
      </c>
      <c r="K1556" s="242">
        <f t="shared" si="97"/>
        <v>73.433558736066388</v>
      </c>
      <c r="L1556" s="241"/>
    </row>
    <row r="1557" spans="1:12" x14ac:dyDescent="0.2">
      <c r="A1557" t="s">
        <v>52</v>
      </c>
      <c r="B1557" t="s">
        <v>3</v>
      </c>
      <c r="C1557">
        <v>2013</v>
      </c>
      <c r="D1557" t="str">
        <f t="shared" si="96"/>
        <v>SETotal</v>
      </c>
      <c r="E1557">
        <v>71.876220468558898</v>
      </c>
      <c r="F1557" s="37">
        <f>VLOOKUP(_xlfn.CONCAT(D1557,0),'Appendix 4. 2020 IBGE LT'!$E$6:$M$1685,9,FALSE)</f>
        <v>73.636653048507341</v>
      </c>
      <c r="G1557" s="37">
        <f>VLOOKUP(_xlfn.CONCAT(D1557,0),'Appendix 3b. nax IBGE 2019'!$E$5:$M$1850,9,FALSE)</f>
        <v>73.404496111357261</v>
      </c>
      <c r="H1557" s="239">
        <f>INDEX(Summary!$N$5:$Y$88,MATCH(_xlfn.CONCAT(D1557,0),Summary!$N$5:$N$88,0),MATCH($H$3,Summary!$N$4:$Y$4,0))</f>
        <v>75.288434489539725</v>
      </c>
      <c r="I1557" s="240">
        <f t="shared" si="98"/>
        <v>2.5665163279977584E-2</v>
      </c>
      <c r="J1557" s="241">
        <f t="shared" si="99"/>
        <v>1.844714934273231</v>
      </c>
      <c r="K1557" s="242">
        <f t="shared" si="97"/>
        <v>73.720935402832126</v>
      </c>
      <c r="L1557" s="241"/>
    </row>
    <row r="1558" spans="1:12" x14ac:dyDescent="0.2">
      <c r="A1558" t="s">
        <v>52</v>
      </c>
      <c r="B1558" t="s">
        <v>3</v>
      </c>
      <c r="C1558">
        <v>2014</v>
      </c>
      <c r="D1558" t="str">
        <f t="shared" si="96"/>
        <v>SETotal</v>
      </c>
      <c r="E1558">
        <v>72.147644135743803</v>
      </c>
      <c r="F1558" s="37">
        <f>VLOOKUP(_xlfn.CONCAT(D1558,0),'Appendix 4. 2020 IBGE LT'!$E$6:$M$1685,9,FALSE)</f>
        <v>73.636653048507341</v>
      </c>
      <c r="G1558" s="37">
        <f>VLOOKUP(_xlfn.CONCAT(D1558,0),'Appendix 3b. nax IBGE 2019'!$E$5:$M$1850,9,FALSE)</f>
        <v>73.404496111357261</v>
      </c>
      <c r="H1558" s="239">
        <f>INDEX(Summary!$N$5:$Y$88,MATCH(_xlfn.CONCAT(D1558,0),Summary!$N$5:$N$88,0),MATCH($H$3,Summary!$N$4:$Y$4,0))</f>
        <v>75.288434489539725</v>
      </c>
      <c r="I1558" s="240">
        <f t="shared" si="98"/>
        <v>2.5665163279977584E-2</v>
      </c>
      <c r="J1558" s="241">
        <f t="shared" si="99"/>
        <v>1.851681067009582</v>
      </c>
      <c r="K1558" s="242">
        <f t="shared" si="97"/>
        <v>73.999325202753383</v>
      </c>
      <c r="L1558" s="241"/>
    </row>
    <row r="1559" spans="1:12" x14ac:dyDescent="0.2">
      <c r="A1559" t="s">
        <v>52</v>
      </c>
      <c r="B1559" t="s">
        <v>3</v>
      </c>
      <c r="C1559">
        <v>2015</v>
      </c>
      <c r="D1559" t="str">
        <f t="shared" si="96"/>
        <v>SETotal</v>
      </c>
      <c r="E1559">
        <v>72.413008754047596</v>
      </c>
      <c r="F1559" s="37">
        <f>VLOOKUP(_xlfn.CONCAT(D1559,0),'Appendix 4. 2020 IBGE LT'!$E$6:$M$1685,9,FALSE)</f>
        <v>73.636653048507341</v>
      </c>
      <c r="G1559" s="37">
        <f>VLOOKUP(_xlfn.CONCAT(D1559,0),'Appendix 3b. nax IBGE 2019'!$E$5:$M$1850,9,FALSE)</f>
        <v>73.404496111357261</v>
      </c>
      <c r="H1559" s="239">
        <f>INDEX(Summary!$N$5:$Y$88,MATCH(_xlfn.CONCAT(D1559,0),Summary!$N$5:$N$88,0),MATCH($H$3,Summary!$N$4:$Y$4,0))</f>
        <v>75.288434489539725</v>
      </c>
      <c r="I1559" s="240">
        <f t="shared" si="98"/>
        <v>2.5665163279977584E-2</v>
      </c>
      <c r="J1559" s="241">
        <f t="shared" si="99"/>
        <v>1.8584916932670776</v>
      </c>
      <c r="K1559" s="242">
        <f t="shared" si="97"/>
        <v>74.271500447314679</v>
      </c>
      <c r="L1559" s="241"/>
    </row>
    <row r="1560" spans="1:12" x14ac:dyDescent="0.2">
      <c r="A1560" t="s">
        <v>52</v>
      </c>
      <c r="B1560" t="s">
        <v>3</v>
      </c>
      <c r="C1560">
        <v>2016</v>
      </c>
      <c r="D1560" t="str">
        <f t="shared" si="96"/>
        <v>SETotal</v>
      </c>
      <c r="E1560">
        <v>72.667715467553506</v>
      </c>
      <c r="F1560" s="37">
        <f>VLOOKUP(_xlfn.CONCAT(D1560,0),'Appendix 4. 2020 IBGE LT'!$E$6:$M$1685,9,FALSE)</f>
        <v>73.636653048507341</v>
      </c>
      <c r="G1560" s="37">
        <f>VLOOKUP(_xlfn.CONCAT(D1560,0),'Appendix 3b. nax IBGE 2019'!$E$5:$M$1850,9,FALSE)</f>
        <v>73.404496111357261</v>
      </c>
      <c r="H1560" s="239">
        <f>INDEX(Summary!$N$5:$Y$88,MATCH(_xlfn.CONCAT(D1560,0),Summary!$N$5:$N$88,0),MATCH($H$3,Summary!$N$4:$Y$4,0))</f>
        <v>75.288434489539725</v>
      </c>
      <c r="I1560" s="240">
        <f t="shared" si="98"/>
        <v>2.5665163279977584E-2</v>
      </c>
      <c r="J1560" s="241">
        <f t="shared" si="99"/>
        <v>1.8650287826577134</v>
      </c>
      <c r="K1560" s="242">
        <f t="shared" si="97"/>
        <v>74.532744250211223</v>
      </c>
      <c r="L1560" s="241"/>
    </row>
    <row r="1561" spans="1:12" x14ac:dyDescent="0.2">
      <c r="A1561" t="s">
        <v>52</v>
      </c>
      <c r="B1561" t="s">
        <v>3</v>
      </c>
      <c r="C1561">
        <v>2017</v>
      </c>
      <c r="D1561" t="str">
        <f t="shared" si="96"/>
        <v>SETotal</v>
      </c>
      <c r="E1561">
        <v>72.920382046848999</v>
      </c>
      <c r="F1561" s="37">
        <f>VLOOKUP(_xlfn.CONCAT(D1561,0),'Appendix 4. 2020 IBGE LT'!$E$6:$M$1685,9,FALSE)</f>
        <v>73.636653048507341</v>
      </c>
      <c r="G1561" s="37">
        <f>VLOOKUP(_xlfn.CONCAT(D1561,0),'Appendix 3b. nax IBGE 2019'!$E$5:$M$1850,9,FALSE)</f>
        <v>73.404496111357261</v>
      </c>
      <c r="H1561" s="239">
        <f>INDEX(Summary!$N$5:$Y$88,MATCH(_xlfn.CONCAT(D1561,0),Summary!$N$5:$N$88,0),MATCH($H$3,Summary!$N$4:$Y$4,0))</f>
        <v>75.288434489539725</v>
      </c>
      <c r="I1561" s="240">
        <f t="shared" si="98"/>
        <v>2.5665163279977584E-2</v>
      </c>
      <c r="J1561" s="241">
        <f t="shared" si="99"/>
        <v>1.8715135116707255</v>
      </c>
      <c r="K1561" s="242">
        <f t="shared" si="97"/>
        <v>74.791895558519727</v>
      </c>
      <c r="L1561" s="241"/>
    </row>
    <row r="1562" spans="1:12" x14ac:dyDescent="0.2">
      <c r="A1562" t="s">
        <v>52</v>
      </c>
      <c r="B1562" t="s">
        <v>3</v>
      </c>
      <c r="C1562">
        <v>2018</v>
      </c>
      <c r="D1562" t="str">
        <f t="shared" si="96"/>
        <v>SETotal</v>
      </c>
      <c r="E1562">
        <v>73.166739677935894</v>
      </c>
      <c r="F1562" s="37">
        <f>VLOOKUP(_xlfn.CONCAT(D1562,0),'Appendix 4. 2020 IBGE LT'!$E$6:$M$1685,9,FALSE)</f>
        <v>73.636653048507341</v>
      </c>
      <c r="G1562" s="37">
        <f>VLOOKUP(_xlfn.CONCAT(D1562,0),'Appendix 3b. nax IBGE 2019'!$E$5:$M$1850,9,FALSE)</f>
        <v>73.404496111357261</v>
      </c>
      <c r="H1562" s="239">
        <f>INDEX(Summary!$N$5:$Y$88,MATCH(_xlfn.CONCAT(D1562,0),Summary!$N$5:$N$88,0),MATCH($H$3,Summary!$N$4:$Y$4,0))</f>
        <v>75.288434489539725</v>
      </c>
      <c r="I1562" s="240">
        <f t="shared" si="98"/>
        <v>2.5665163279977584E-2</v>
      </c>
      <c r="J1562" s="241">
        <f t="shared" si="99"/>
        <v>1.8778363204978392</v>
      </c>
      <c r="K1562" s="242">
        <f t="shared" si="97"/>
        <v>75.044575998433729</v>
      </c>
      <c r="L1562" s="241"/>
    </row>
    <row r="1563" spans="1:12" x14ac:dyDescent="0.2">
      <c r="A1563" t="s">
        <v>52</v>
      </c>
      <c r="B1563" t="s">
        <v>3</v>
      </c>
      <c r="C1563">
        <v>2019</v>
      </c>
      <c r="D1563" t="str">
        <f t="shared" si="96"/>
        <v>SETotal</v>
      </c>
      <c r="E1563">
        <v>73.404496111357204</v>
      </c>
      <c r="F1563" s="37">
        <f>VLOOKUP(_xlfn.CONCAT(D1563,0),'Appendix 4. 2020 IBGE LT'!$E$6:$M$1685,9,FALSE)</f>
        <v>73.636653048507341</v>
      </c>
      <c r="G1563" s="37">
        <f>VLOOKUP(_xlfn.CONCAT(D1563,0),'Appendix 3b. nax IBGE 2019'!$E$5:$M$1850,9,FALSE)</f>
        <v>73.404496111357261</v>
      </c>
      <c r="H1563" s="239">
        <f>INDEX(Summary!$N$5:$Y$88,MATCH(_xlfn.CONCAT(D1563,0),Summary!$N$5:$N$88,0),MATCH($H$3,Summary!$N$4:$Y$4,0))</f>
        <v>75.288434489539725</v>
      </c>
      <c r="I1563" s="240">
        <f t="shared" si="98"/>
        <v>2.5665163279977584E-2</v>
      </c>
      <c r="J1563" s="241">
        <f t="shared" si="99"/>
        <v>1.8839383781824623</v>
      </c>
      <c r="K1563" s="242">
        <f t="shared" si="97"/>
        <v>75.288434489539668</v>
      </c>
      <c r="L1563" s="241"/>
    </row>
    <row r="1564" spans="1:12" x14ac:dyDescent="0.2">
      <c r="A1564" t="s">
        <v>62</v>
      </c>
      <c r="B1564" t="s">
        <v>48</v>
      </c>
      <c r="C1564">
        <v>2000</v>
      </c>
      <c r="D1564" t="str">
        <f t="shared" si="96"/>
        <v>SPFemale</v>
      </c>
      <c r="E1564">
        <v>76.056328167551698</v>
      </c>
      <c r="F1564" s="37">
        <f>VLOOKUP(_xlfn.CONCAT(D1564,0),'Appendix 4. 2020 IBGE LT'!$E$6:$M$1685,9,FALSE)</f>
        <v>81.963140393260218</v>
      </c>
      <c r="G1564" s="37">
        <f>VLOOKUP(_xlfn.CONCAT(D1564,0),'Appendix 3b. nax IBGE 2019'!$E$5:$M$1850,9,FALSE)</f>
        <v>81.763841315103875</v>
      </c>
      <c r="H1564" s="239">
        <f>INDEX(Summary!$N$5:$Y$88,MATCH(_xlfn.CONCAT(D1564,0),Summary!$N$5:$N$88,0),MATCH($H$3,Summary!$N$4:$Y$4,0))</f>
        <v>80.587858189597611</v>
      </c>
      <c r="I1564" s="240">
        <f t="shared" si="98"/>
        <v>-1.4382679514459523E-2</v>
      </c>
      <c r="J1564" s="241">
        <f t="shared" si="99"/>
        <v>-1.0938937930804566</v>
      </c>
      <c r="K1564" s="242">
        <f t="shared" si="97"/>
        <v>74.962434374471243</v>
      </c>
      <c r="L1564" s="241"/>
    </row>
    <row r="1565" spans="1:12" x14ac:dyDescent="0.2">
      <c r="A1565" t="s">
        <v>62</v>
      </c>
      <c r="B1565" t="s">
        <v>48</v>
      </c>
      <c r="C1565">
        <v>2001</v>
      </c>
      <c r="D1565" t="str">
        <f t="shared" si="96"/>
        <v>SPFemale</v>
      </c>
      <c r="E1565">
        <v>76.458504593253195</v>
      </c>
      <c r="F1565" s="37">
        <f>VLOOKUP(_xlfn.CONCAT(D1565,0),'Appendix 4. 2020 IBGE LT'!$E$6:$M$1685,9,FALSE)</f>
        <v>81.963140393260218</v>
      </c>
      <c r="G1565" s="37">
        <f>VLOOKUP(_xlfn.CONCAT(D1565,0),'Appendix 3b. nax IBGE 2019'!$E$5:$M$1850,9,FALSE)</f>
        <v>81.763841315103875</v>
      </c>
      <c r="H1565" s="239">
        <f>INDEX(Summary!$N$5:$Y$88,MATCH(_xlfn.CONCAT(D1565,0),Summary!$N$5:$N$88,0),MATCH($H$3,Summary!$N$4:$Y$4,0))</f>
        <v>80.587858189597611</v>
      </c>
      <c r="I1565" s="240">
        <f t="shared" si="98"/>
        <v>-1.4382679514459523E-2</v>
      </c>
      <c r="J1565" s="241">
        <f t="shared" si="99"/>
        <v>-1.0996781677195921</v>
      </c>
      <c r="K1565" s="242">
        <f t="shared" si="97"/>
        <v>75.358826425533607</v>
      </c>
      <c r="L1565" s="241"/>
    </row>
    <row r="1566" spans="1:12" x14ac:dyDescent="0.2">
      <c r="A1566" t="s">
        <v>62</v>
      </c>
      <c r="B1566" t="s">
        <v>48</v>
      </c>
      <c r="C1566">
        <v>2002</v>
      </c>
      <c r="D1566" t="str">
        <f t="shared" si="96"/>
        <v>SPFemale</v>
      </c>
      <c r="E1566">
        <v>76.848798408879802</v>
      </c>
      <c r="F1566" s="37">
        <f>VLOOKUP(_xlfn.CONCAT(D1566,0),'Appendix 4. 2020 IBGE LT'!$E$6:$M$1685,9,FALSE)</f>
        <v>81.963140393260218</v>
      </c>
      <c r="G1566" s="37">
        <f>VLOOKUP(_xlfn.CONCAT(D1566,0),'Appendix 3b. nax IBGE 2019'!$E$5:$M$1850,9,FALSE)</f>
        <v>81.763841315103875</v>
      </c>
      <c r="H1566" s="239">
        <f>INDEX(Summary!$N$5:$Y$88,MATCH(_xlfn.CONCAT(D1566,0),Summary!$N$5:$N$88,0),MATCH($H$3,Summary!$N$4:$Y$4,0))</f>
        <v>80.587858189597611</v>
      </c>
      <c r="I1566" s="240">
        <f t="shared" si="98"/>
        <v>-1.4382679514459523E-2</v>
      </c>
      <c r="J1566" s="241">
        <f t="shared" si="99"/>
        <v>-1.105291638586225</v>
      </c>
      <c r="K1566" s="242">
        <f t="shared" si="97"/>
        <v>75.743506770293578</v>
      </c>
      <c r="L1566" s="241"/>
    </row>
    <row r="1567" spans="1:12" x14ac:dyDescent="0.2">
      <c r="A1567" t="s">
        <v>62</v>
      </c>
      <c r="B1567" t="s">
        <v>48</v>
      </c>
      <c r="C1567">
        <v>2003</v>
      </c>
      <c r="D1567" t="str">
        <f t="shared" si="96"/>
        <v>SPFemale</v>
      </c>
      <c r="E1567">
        <v>77.227212106833804</v>
      </c>
      <c r="F1567" s="37">
        <f>VLOOKUP(_xlfn.CONCAT(D1567,0),'Appendix 4. 2020 IBGE LT'!$E$6:$M$1685,9,FALSE)</f>
        <v>81.963140393260218</v>
      </c>
      <c r="G1567" s="37">
        <f>VLOOKUP(_xlfn.CONCAT(D1567,0),'Appendix 3b. nax IBGE 2019'!$E$5:$M$1850,9,FALSE)</f>
        <v>81.763841315103875</v>
      </c>
      <c r="H1567" s="239">
        <f>INDEX(Summary!$N$5:$Y$88,MATCH(_xlfn.CONCAT(D1567,0),Summary!$N$5:$N$88,0),MATCH($H$3,Summary!$N$4:$Y$4,0))</f>
        <v>80.587858189597611</v>
      </c>
      <c r="I1567" s="240">
        <f t="shared" si="98"/>
        <v>-1.4382679514459523E-2</v>
      </c>
      <c r="J1567" s="241">
        <f t="shared" si="99"/>
        <v>-1.110734241527779</v>
      </c>
      <c r="K1567" s="242">
        <f t="shared" si="97"/>
        <v>76.116477865306024</v>
      </c>
      <c r="L1567" s="241"/>
    </row>
    <row r="1568" spans="1:12" x14ac:dyDescent="0.2">
      <c r="A1568" t="s">
        <v>62</v>
      </c>
      <c r="B1568" t="s">
        <v>48</v>
      </c>
      <c r="C1568">
        <v>2004</v>
      </c>
      <c r="D1568" t="str">
        <f t="shared" si="96"/>
        <v>SPFemale</v>
      </c>
      <c r="E1568">
        <v>77.593780468638798</v>
      </c>
      <c r="F1568" s="37">
        <f>VLOOKUP(_xlfn.CONCAT(D1568,0),'Appendix 4. 2020 IBGE LT'!$E$6:$M$1685,9,FALSE)</f>
        <v>81.963140393260218</v>
      </c>
      <c r="G1568" s="37">
        <f>VLOOKUP(_xlfn.CONCAT(D1568,0),'Appendix 3b. nax IBGE 2019'!$E$5:$M$1850,9,FALSE)</f>
        <v>81.763841315103875</v>
      </c>
      <c r="H1568" s="239">
        <f>INDEX(Summary!$N$5:$Y$88,MATCH(_xlfn.CONCAT(D1568,0),Summary!$N$5:$N$88,0),MATCH($H$3,Summary!$N$4:$Y$4,0))</f>
        <v>80.587858189597611</v>
      </c>
      <c r="I1568" s="240">
        <f t="shared" si="98"/>
        <v>-1.4382679514459523E-2</v>
      </c>
      <c r="J1568" s="241">
        <f t="shared" si="99"/>
        <v>-1.1160064767957607</v>
      </c>
      <c r="K1568" s="242">
        <f t="shared" si="97"/>
        <v>76.477773991843037</v>
      </c>
      <c r="L1568" s="241"/>
    </row>
    <row r="1569" spans="1:12" x14ac:dyDescent="0.2">
      <c r="A1569" t="s">
        <v>62</v>
      </c>
      <c r="B1569" t="s">
        <v>48</v>
      </c>
      <c r="C1569">
        <v>2005</v>
      </c>
      <c r="D1569" t="str">
        <f t="shared" si="96"/>
        <v>SPFemale</v>
      </c>
      <c r="E1569">
        <v>77.948568408164306</v>
      </c>
      <c r="F1569" s="37">
        <f>VLOOKUP(_xlfn.CONCAT(D1569,0),'Appendix 4. 2020 IBGE LT'!$E$6:$M$1685,9,FALSE)</f>
        <v>81.963140393260218</v>
      </c>
      <c r="G1569" s="37">
        <f>VLOOKUP(_xlfn.CONCAT(D1569,0),'Appendix 3b. nax IBGE 2019'!$E$5:$M$1850,9,FALSE)</f>
        <v>81.763841315103875</v>
      </c>
      <c r="H1569" s="239">
        <f>INDEX(Summary!$N$5:$Y$88,MATCH(_xlfn.CONCAT(D1569,0),Summary!$N$5:$N$88,0),MATCH($H$3,Summary!$N$4:$Y$4,0))</f>
        <v>80.587858189597611</v>
      </c>
      <c r="I1569" s="240">
        <f t="shared" si="98"/>
        <v>-1.4382679514459523E-2</v>
      </c>
      <c r="J1569" s="241">
        <f t="shared" si="99"/>
        <v>-1.1211092780255514</v>
      </c>
      <c r="K1569" s="242">
        <f t="shared" si="97"/>
        <v>76.827459130138749</v>
      </c>
      <c r="L1569" s="241"/>
    </row>
    <row r="1570" spans="1:12" x14ac:dyDescent="0.2">
      <c r="A1570" t="s">
        <v>62</v>
      </c>
      <c r="B1570" t="s">
        <v>48</v>
      </c>
      <c r="C1570">
        <v>2006</v>
      </c>
      <c r="D1570" t="str">
        <f t="shared" si="96"/>
        <v>SPFemale</v>
      </c>
      <c r="E1570">
        <v>78.291668787428193</v>
      </c>
      <c r="F1570" s="37">
        <f>VLOOKUP(_xlfn.CONCAT(D1570,0),'Appendix 4. 2020 IBGE LT'!$E$6:$M$1685,9,FALSE)</f>
        <v>81.963140393260218</v>
      </c>
      <c r="G1570" s="37">
        <f>VLOOKUP(_xlfn.CONCAT(D1570,0),'Appendix 3b. nax IBGE 2019'!$E$5:$M$1850,9,FALSE)</f>
        <v>81.763841315103875</v>
      </c>
      <c r="H1570" s="239">
        <f>INDEX(Summary!$N$5:$Y$88,MATCH(_xlfn.CONCAT(D1570,0),Summary!$N$5:$N$88,0),MATCH($H$3,Summary!$N$4:$Y$4,0))</f>
        <v>80.587858189597611</v>
      </c>
      <c r="I1570" s="240">
        <f t="shared" si="98"/>
        <v>-1.4382679514459523E-2</v>
      </c>
      <c r="J1570" s="241">
        <f t="shared" si="99"/>
        <v>-1.1260439808217935</v>
      </c>
      <c r="K1570" s="242">
        <f t="shared" si="97"/>
        <v>77.165624806606402</v>
      </c>
      <c r="L1570" s="241"/>
    </row>
    <row r="1571" spans="1:12" x14ac:dyDescent="0.2">
      <c r="A1571" t="s">
        <v>62</v>
      </c>
      <c r="B1571" t="s">
        <v>48</v>
      </c>
      <c r="C1571">
        <v>2007</v>
      </c>
      <c r="D1571" t="str">
        <f t="shared" si="96"/>
        <v>SPFemale</v>
      </c>
      <c r="E1571">
        <v>78.623200220953805</v>
      </c>
      <c r="F1571" s="37">
        <f>VLOOKUP(_xlfn.CONCAT(D1571,0),'Appendix 4. 2020 IBGE LT'!$E$6:$M$1685,9,FALSE)</f>
        <v>81.963140393260218</v>
      </c>
      <c r="G1571" s="37">
        <f>VLOOKUP(_xlfn.CONCAT(D1571,0),'Appendix 3b. nax IBGE 2019'!$E$5:$M$1850,9,FALSE)</f>
        <v>81.763841315103875</v>
      </c>
      <c r="H1571" s="239">
        <f>INDEX(Summary!$N$5:$Y$88,MATCH(_xlfn.CONCAT(D1571,0),Summary!$N$5:$N$88,0),MATCH($H$3,Summary!$N$4:$Y$4,0))</f>
        <v>80.587858189597611</v>
      </c>
      <c r="I1571" s="240">
        <f t="shared" si="98"/>
        <v>-1.4382679514459523E-2</v>
      </c>
      <c r="J1571" s="241">
        <f t="shared" si="99"/>
        <v>-1.1308122911791616</v>
      </c>
      <c r="K1571" s="242">
        <f t="shared" si="97"/>
        <v>77.492387929774637</v>
      </c>
      <c r="L1571" s="241"/>
    </row>
    <row r="1572" spans="1:12" x14ac:dyDescent="0.2">
      <c r="A1572" t="s">
        <v>62</v>
      </c>
      <c r="B1572" t="s">
        <v>48</v>
      </c>
      <c r="C1572">
        <v>2008</v>
      </c>
      <c r="D1572" t="str">
        <f t="shared" si="96"/>
        <v>SPFemale</v>
      </c>
      <c r="E1572">
        <v>78.943304883797097</v>
      </c>
      <c r="F1572" s="37">
        <f>VLOOKUP(_xlfn.CONCAT(D1572,0),'Appendix 4. 2020 IBGE LT'!$E$6:$M$1685,9,FALSE)</f>
        <v>81.963140393260218</v>
      </c>
      <c r="G1572" s="37">
        <f>VLOOKUP(_xlfn.CONCAT(D1572,0),'Appendix 3b. nax IBGE 2019'!$E$5:$M$1850,9,FALSE)</f>
        <v>81.763841315103875</v>
      </c>
      <c r="H1572" s="239">
        <f>INDEX(Summary!$N$5:$Y$88,MATCH(_xlfn.CONCAT(D1572,0),Summary!$N$5:$N$88,0),MATCH($H$3,Summary!$N$4:$Y$4,0))</f>
        <v>80.587858189597611</v>
      </c>
      <c r="I1572" s="240">
        <f t="shared" si="98"/>
        <v>-1.4382679514459523E-2</v>
      </c>
      <c r="J1572" s="241">
        <f t="shared" si="99"/>
        <v>-1.1354162539559209</v>
      </c>
      <c r="K1572" s="242">
        <f t="shared" si="97"/>
        <v>77.807888629841173</v>
      </c>
      <c r="L1572" s="241"/>
    </row>
    <row r="1573" spans="1:12" x14ac:dyDescent="0.2">
      <c r="A1573" t="s">
        <v>62</v>
      </c>
      <c r="B1573" t="s">
        <v>48</v>
      </c>
      <c r="C1573">
        <v>2009</v>
      </c>
      <c r="D1573" t="str">
        <f t="shared" si="96"/>
        <v>SPFemale</v>
      </c>
      <c r="E1573">
        <v>79.252146337758205</v>
      </c>
      <c r="F1573" s="37">
        <f>VLOOKUP(_xlfn.CONCAT(D1573,0),'Appendix 4. 2020 IBGE LT'!$E$6:$M$1685,9,FALSE)</f>
        <v>81.963140393260218</v>
      </c>
      <c r="G1573" s="37">
        <f>VLOOKUP(_xlfn.CONCAT(D1573,0),'Appendix 3b. nax IBGE 2019'!$E$5:$M$1850,9,FALSE)</f>
        <v>81.763841315103875</v>
      </c>
      <c r="H1573" s="239">
        <f>INDEX(Summary!$N$5:$Y$88,MATCH(_xlfn.CONCAT(D1573,0),Summary!$N$5:$N$88,0),MATCH($H$3,Summary!$N$4:$Y$4,0))</f>
        <v>80.587858189597611</v>
      </c>
      <c r="I1573" s="240">
        <f t="shared" si="98"/>
        <v>-1.4382679514459523E-2</v>
      </c>
      <c r="J1573" s="241">
        <f t="shared" si="99"/>
        <v>-1.1398582216090232</v>
      </c>
      <c r="K1573" s="242">
        <f t="shared" si="97"/>
        <v>78.112288116149188</v>
      </c>
      <c r="L1573" s="241"/>
    </row>
    <row r="1574" spans="1:12" x14ac:dyDescent="0.2">
      <c r="A1574" t="s">
        <v>62</v>
      </c>
      <c r="B1574" t="s">
        <v>48</v>
      </c>
      <c r="C1574">
        <v>2010</v>
      </c>
      <c r="D1574" t="str">
        <f t="shared" si="96"/>
        <v>SPFemale</v>
      </c>
      <c r="E1574">
        <v>79.549907389775001</v>
      </c>
      <c r="F1574" s="37">
        <f>VLOOKUP(_xlfn.CONCAT(D1574,0),'Appendix 4. 2020 IBGE LT'!$E$6:$M$1685,9,FALSE)</f>
        <v>81.963140393260218</v>
      </c>
      <c r="G1574" s="37">
        <f>VLOOKUP(_xlfn.CONCAT(D1574,0),'Appendix 3b. nax IBGE 2019'!$E$5:$M$1850,9,FALSE)</f>
        <v>81.763841315103875</v>
      </c>
      <c r="H1574" s="239">
        <f>INDEX(Summary!$N$5:$Y$88,MATCH(_xlfn.CONCAT(D1574,0),Summary!$N$5:$N$88,0),MATCH($H$3,Summary!$N$4:$Y$4,0))</f>
        <v>80.587858189597611</v>
      </c>
      <c r="I1574" s="240">
        <f t="shared" si="98"/>
        <v>-1.4382679514459523E-2</v>
      </c>
      <c r="J1574" s="241">
        <f t="shared" si="99"/>
        <v>-1.1441408233920691</v>
      </c>
      <c r="K1574" s="242">
        <f t="shared" si="97"/>
        <v>78.405766566382937</v>
      </c>
      <c r="L1574" s="241"/>
    </row>
    <row r="1575" spans="1:12" x14ac:dyDescent="0.2">
      <c r="A1575" t="s">
        <v>62</v>
      </c>
      <c r="B1575" t="s">
        <v>48</v>
      </c>
      <c r="C1575">
        <v>2011</v>
      </c>
      <c r="D1575" t="str">
        <f t="shared" si="96"/>
        <v>SPFemale</v>
      </c>
      <c r="E1575">
        <v>79.835730387610297</v>
      </c>
      <c r="F1575" s="37">
        <f>VLOOKUP(_xlfn.CONCAT(D1575,0),'Appendix 4. 2020 IBGE LT'!$E$6:$M$1685,9,FALSE)</f>
        <v>81.963140393260218</v>
      </c>
      <c r="G1575" s="37">
        <f>VLOOKUP(_xlfn.CONCAT(D1575,0),'Appendix 3b. nax IBGE 2019'!$E$5:$M$1850,9,FALSE)</f>
        <v>81.763841315103875</v>
      </c>
      <c r="H1575" s="239">
        <f>INDEX(Summary!$N$5:$Y$88,MATCH(_xlfn.CONCAT(D1575,0),Summary!$N$5:$N$88,0),MATCH($H$3,Summary!$N$4:$Y$4,0))</f>
        <v>80.587858189597611</v>
      </c>
      <c r="I1575" s="240">
        <f t="shared" si="98"/>
        <v>-1.4382679514459523E-2</v>
      </c>
      <c r="J1575" s="241">
        <f t="shared" si="99"/>
        <v>-1.1482517239677963</v>
      </c>
      <c r="K1575" s="242">
        <f t="shared" si="97"/>
        <v>78.687478663642494</v>
      </c>
      <c r="L1575" s="241"/>
    </row>
    <row r="1576" spans="1:12" x14ac:dyDescent="0.2">
      <c r="A1576" t="s">
        <v>62</v>
      </c>
      <c r="B1576" t="s">
        <v>48</v>
      </c>
      <c r="C1576">
        <v>2012</v>
      </c>
      <c r="D1576" t="str">
        <f t="shared" si="96"/>
        <v>SPFemale</v>
      </c>
      <c r="E1576">
        <v>80.110990023430702</v>
      </c>
      <c r="F1576" s="37">
        <f>VLOOKUP(_xlfn.CONCAT(D1576,0),'Appendix 4. 2020 IBGE LT'!$E$6:$M$1685,9,FALSE)</f>
        <v>81.963140393260218</v>
      </c>
      <c r="G1576" s="37">
        <f>VLOOKUP(_xlfn.CONCAT(D1576,0),'Appendix 3b. nax IBGE 2019'!$E$5:$M$1850,9,FALSE)</f>
        <v>81.763841315103875</v>
      </c>
      <c r="H1576" s="239">
        <f>INDEX(Summary!$N$5:$Y$88,MATCH(_xlfn.CONCAT(D1576,0),Summary!$N$5:$N$88,0),MATCH($H$3,Summary!$N$4:$Y$4,0))</f>
        <v>80.587858189597611</v>
      </c>
      <c r="I1576" s="240">
        <f t="shared" si="98"/>
        <v>-1.4382679514459523E-2</v>
      </c>
      <c r="J1576" s="241">
        <f t="shared" si="99"/>
        <v>-1.1522106950930679</v>
      </c>
      <c r="K1576" s="242">
        <f t="shared" si="97"/>
        <v>78.958779328337627</v>
      </c>
      <c r="L1576" s="241"/>
    </row>
    <row r="1577" spans="1:12" x14ac:dyDescent="0.2">
      <c r="A1577" t="s">
        <v>62</v>
      </c>
      <c r="B1577" t="s">
        <v>48</v>
      </c>
      <c r="C1577">
        <v>2013</v>
      </c>
      <c r="D1577" t="str">
        <f t="shared" si="96"/>
        <v>SPFemale</v>
      </c>
      <c r="E1577">
        <v>80.375898721580597</v>
      </c>
      <c r="F1577" s="37">
        <f>VLOOKUP(_xlfn.CONCAT(D1577,0),'Appendix 4. 2020 IBGE LT'!$E$6:$M$1685,9,FALSE)</f>
        <v>81.963140393260218</v>
      </c>
      <c r="G1577" s="37">
        <f>VLOOKUP(_xlfn.CONCAT(D1577,0),'Appendix 3b. nax IBGE 2019'!$E$5:$M$1850,9,FALSE)</f>
        <v>81.763841315103875</v>
      </c>
      <c r="H1577" s="239">
        <f>INDEX(Summary!$N$5:$Y$88,MATCH(_xlfn.CONCAT(D1577,0),Summary!$N$5:$N$88,0),MATCH($H$3,Summary!$N$4:$Y$4,0))</f>
        <v>80.587858189597611</v>
      </c>
      <c r="I1577" s="240">
        <f t="shared" si="98"/>
        <v>-1.4382679514459523E-2</v>
      </c>
      <c r="J1577" s="241">
        <f t="shared" si="99"/>
        <v>-1.1560207919991505</v>
      </c>
      <c r="K1577" s="242">
        <f t="shared" si="97"/>
        <v>79.219877929581443</v>
      </c>
      <c r="L1577" s="241"/>
    </row>
    <row r="1578" spans="1:12" x14ac:dyDescent="0.2">
      <c r="A1578" t="s">
        <v>62</v>
      </c>
      <c r="B1578" t="s">
        <v>48</v>
      </c>
      <c r="C1578">
        <v>2014</v>
      </c>
      <c r="D1578" t="str">
        <f t="shared" si="96"/>
        <v>SPFemale</v>
      </c>
      <c r="E1578">
        <v>80.630681959778599</v>
      </c>
      <c r="F1578" s="37">
        <f>VLOOKUP(_xlfn.CONCAT(D1578,0),'Appendix 4. 2020 IBGE LT'!$E$6:$M$1685,9,FALSE)</f>
        <v>81.963140393260218</v>
      </c>
      <c r="G1578" s="37">
        <f>VLOOKUP(_xlfn.CONCAT(D1578,0),'Appendix 3b. nax IBGE 2019'!$E$5:$M$1850,9,FALSE)</f>
        <v>81.763841315103875</v>
      </c>
      <c r="H1578" s="239">
        <f>INDEX(Summary!$N$5:$Y$88,MATCH(_xlfn.CONCAT(D1578,0),Summary!$N$5:$N$88,0),MATCH($H$3,Summary!$N$4:$Y$4,0))</f>
        <v>80.587858189597611</v>
      </c>
      <c r="I1578" s="240">
        <f t="shared" si="98"/>
        <v>-1.4382679514459523E-2</v>
      </c>
      <c r="J1578" s="241">
        <f t="shared" si="99"/>
        <v>-1.1596852576598087</v>
      </c>
      <c r="K1578" s="242">
        <f t="shared" si="97"/>
        <v>79.470996702118796</v>
      </c>
      <c r="L1578" s="241"/>
    </row>
    <row r="1579" spans="1:12" x14ac:dyDescent="0.2">
      <c r="A1579" t="s">
        <v>62</v>
      </c>
      <c r="B1579" t="s">
        <v>48</v>
      </c>
      <c r="C1579">
        <v>2015</v>
      </c>
      <c r="D1579" t="str">
        <f t="shared" si="96"/>
        <v>SPFemale</v>
      </c>
      <c r="E1579">
        <v>80.877635177954502</v>
      </c>
      <c r="F1579" s="37">
        <f>VLOOKUP(_xlfn.CONCAT(D1579,0),'Appendix 4. 2020 IBGE LT'!$E$6:$M$1685,9,FALSE)</f>
        <v>81.963140393260218</v>
      </c>
      <c r="G1579" s="37">
        <f>VLOOKUP(_xlfn.CONCAT(D1579,0),'Appendix 3b. nax IBGE 2019'!$E$5:$M$1850,9,FALSE)</f>
        <v>81.763841315103875</v>
      </c>
      <c r="H1579" s="239">
        <f>INDEX(Summary!$N$5:$Y$88,MATCH(_xlfn.CONCAT(D1579,0),Summary!$N$5:$N$88,0),MATCH($H$3,Summary!$N$4:$Y$4,0))</f>
        <v>80.587858189597611</v>
      </c>
      <c r="I1579" s="240">
        <f t="shared" si="98"/>
        <v>-1.4382679514459523E-2</v>
      </c>
      <c r="J1579" s="241">
        <f t="shared" si="99"/>
        <v>-1.1632371066518972</v>
      </c>
      <c r="K1579" s="242">
        <f t="shared" si="97"/>
        <v>79.714398071302611</v>
      </c>
      <c r="L1579" s="241"/>
    </row>
    <row r="1580" spans="1:12" x14ac:dyDescent="0.2">
      <c r="A1580" t="s">
        <v>62</v>
      </c>
      <c r="B1580" t="s">
        <v>48</v>
      </c>
      <c r="C1580">
        <v>2016</v>
      </c>
      <c r="D1580" t="str">
        <f t="shared" si="96"/>
        <v>SPFemale</v>
      </c>
      <c r="E1580">
        <v>81.113076346499597</v>
      </c>
      <c r="F1580" s="37">
        <f>VLOOKUP(_xlfn.CONCAT(D1580,0),'Appendix 4. 2020 IBGE LT'!$E$6:$M$1685,9,FALSE)</f>
        <v>81.963140393260218</v>
      </c>
      <c r="G1580" s="37">
        <f>VLOOKUP(_xlfn.CONCAT(D1580,0),'Appendix 3b. nax IBGE 2019'!$E$5:$M$1850,9,FALSE)</f>
        <v>81.763841315103875</v>
      </c>
      <c r="H1580" s="239">
        <f>INDEX(Summary!$N$5:$Y$88,MATCH(_xlfn.CONCAT(D1580,0),Summary!$N$5:$N$88,0),MATCH($H$3,Summary!$N$4:$Y$4,0))</f>
        <v>80.587858189597611</v>
      </c>
      <c r="I1580" s="240">
        <f t="shared" si="98"/>
        <v>-1.4382679514459523E-2</v>
      </c>
      <c r="J1580" s="241">
        <f t="shared" si="99"/>
        <v>-1.1666233815235909</v>
      </c>
      <c r="K1580" s="242">
        <f t="shared" si="97"/>
        <v>79.946452964976004</v>
      </c>
      <c r="L1580" s="241"/>
    </row>
    <row r="1581" spans="1:12" x14ac:dyDescent="0.2">
      <c r="A1581" t="s">
        <v>62</v>
      </c>
      <c r="B1581" t="s">
        <v>48</v>
      </c>
      <c r="C1581">
        <v>2017</v>
      </c>
      <c r="D1581" t="str">
        <f t="shared" si="96"/>
        <v>SPFemale</v>
      </c>
      <c r="E1581">
        <v>81.339079566707198</v>
      </c>
      <c r="F1581" s="37">
        <f>VLOOKUP(_xlfn.CONCAT(D1581,0),'Appendix 4. 2020 IBGE LT'!$E$6:$M$1685,9,FALSE)</f>
        <v>81.963140393260218</v>
      </c>
      <c r="G1581" s="37">
        <f>VLOOKUP(_xlfn.CONCAT(D1581,0),'Appendix 3b. nax IBGE 2019'!$E$5:$M$1850,9,FALSE)</f>
        <v>81.763841315103875</v>
      </c>
      <c r="H1581" s="239">
        <f>INDEX(Summary!$N$5:$Y$88,MATCH(_xlfn.CONCAT(D1581,0),Summary!$N$5:$N$88,0),MATCH($H$3,Summary!$N$4:$Y$4,0))</f>
        <v>80.587858189597611</v>
      </c>
      <c r="I1581" s="240">
        <f t="shared" si="98"/>
        <v>-1.4382679514459523E-2</v>
      </c>
      <c r="J1581" s="241">
        <f t="shared" si="99"/>
        <v>-1.1698739134090728</v>
      </c>
      <c r="K1581" s="242">
        <f t="shared" si="97"/>
        <v>80.169205653298121</v>
      </c>
      <c r="L1581" s="241"/>
    </row>
    <row r="1582" spans="1:12" x14ac:dyDescent="0.2">
      <c r="A1582" t="s">
        <v>62</v>
      </c>
      <c r="B1582" t="s">
        <v>48</v>
      </c>
      <c r="C1582">
        <v>2018</v>
      </c>
      <c r="D1582" t="str">
        <f t="shared" si="96"/>
        <v>SPFemale</v>
      </c>
      <c r="E1582">
        <v>81.555911408130001</v>
      </c>
      <c r="F1582" s="37">
        <f>VLOOKUP(_xlfn.CONCAT(D1582,0),'Appendix 4. 2020 IBGE LT'!$E$6:$M$1685,9,FALSE)</f>
        <v>81.963140393260218</v>
      </c>
      <c r="G1582" s="37">
        <f>VLOOKUP(_xlfn.CONCAT(D1582,0),'Appendix 3b. nax IBGE 2019'!$E$5:$M$1850,9,FALSE)</f>
        <v>81.763841315103875</v>
      </c>
      <c r="H1582" s="239">
        <f>INDEX(Summary!$N$5:$Y$88,MATCH(_xlfn.CONCAT(D1582,0),Summary!$N$5:$N$88,0),MATCH($H$3,Summary!$N$4:$Y$4,0))</f>
        <v>80.587858189597611</v>
      </c>
      <c r="I1582" s="240">
        <f t="shared" si="98"/>
        <v>-1.4382679514459523E-2</v>
      </c>
      <c r="J1582" s="241">
        <f t="shared" si="99"/>
        <v>-1.1729925362927871</v>
      </c>
      <c r="K1582" s="242">
        <f t="shared" si="97"/>
        <v>80.382918871837219</v>
      </c>
      <c r="L1582" s="241"/>
    </row>
    <row r="1583" spans="1:12" x14ac:dyDescent="0.2">
      <c r="A1583" t="s">
        <v>62</v>
      </c>
      <c r="B1583" t="s">
        <v>48</v>
      </c>
      <c r="C1583">
        <v>2019</v>
      </c>
      <c r="D1583" t="str">
        <f t="shared" si="96"/>
        <v>SPFemale</v>
      </c>
      <c r="E1583">
        <v>81.763841315103804</v>
      </c>
      <c r="F1583" s="37">
        <f>VLOOKUP(_xlfn.CONCAT(D1583,0),'Appendix 4. 2020 IBGE LT'!$E$6:$M$1685,9,FALSE)</f>
        <v>81.963140393260218</v>
      </c>
      <c r="G1583" s="37">
        <f>VLOOKUP(_xlfn.CONCAT(D1583,0),'Appendix 3b. nax IBGE 2019'!$E$5:$M$1850,9,FALSE)</f>
        <v>81.763841315103875</v>
      </c>
      <c r="H1583" s="239">
        <f>INDEX(Summary!$N$5:$Y$88,MATCH(_xlfn.CONCAT(D1583,0),Summary!$N$5:$N$88,0),MATCH($H$3,Summary!$N$4:$Y$4,0))</f>
        <v>80.587858189597611</v>
      </c>
      <c r="I1583" s="240">
        <f t="shared" si="98"/>
        <v>-1.4382679514459523E-2</v>
      </c>
      <c r="J1583" s="241">
        <f t="shared" si="99"/>
        <v>-1.1759831255062627</v>
      </c>
      <c r="K1583" s="242">
        <f t="shared" si="97"/>
        <v>80.58785818959754</v>
      </c>
      <c r="L1583" s="241"/>
    </row>
    <row r="1584" spans="1:12" x14ac:dyDescent="0.2">
      <c r="A1584" t="s">
        <v>62</v>
      </c>
      <c r="B1584" t="s">
        <v>47</v>
      </c>
      <c r="C1584">
        <v>2000</v>
      </c>
      <c r="D1584" t="str">
        <f t="shared" si="96"/>
        <v>SPMale</v>
      </c>
      <c r="E1584">
        <v>67.038683470745696</v>
      </c>
      <c r="F1584" s="37">
        <f>VLOOKUP(_xlfn.CONCAT(D1584,0),'Appendix 4. 2020 IBGE LT'!$E$6:$M$1685,9,FALSE)</f>
        <v>76.120023874040101</v>
      </c>
      <c r="G1584" s="37">
        <f>VLOOKUP(_xlfn.CONCAT(D1584,0),'Appendix 3b. nax IBGE 2019'!$E$5:$M$1850,9,FALSE)</f>
        <v>75.849750069068804</v>
      </c>
      <c r="H1584" s="239">
        <f>INDEX(Summary!$N$5:$Y$88,MATCH(_xlfn.CONCAT(D1584,0),Summary!$N$5:$N$88,0),MATCH($H$3,Summary!$N$4:$Y$4,0))</f>
        <v>74.257813811586615</v>
      </c>
      <c r="I1584" s="240">
        <f t="shared" si="98"/>
        <v>-2.0988022452711728E-2</v>
      </c>
      <c r="J1584" s="241">
        <f t="shared" si="99"/>
        <v>-1.4070093938842452</v>
      </c>
      <c r="K1584" s="242">
        <f t="shared" si="97"/>
        <v>65.631674076861444</v>
      </c>
      <c r="L1584" s="241"/>
    </row>
    <row r="1585" spans="1:12" x14ac:dyDescent="0.2">
      <c r="A1585" t="s">
        <v>62</v>
      </c>
      <c r="B1585" t="s">
        <v>47</v>
      </c>
      <c r="C1585">
        <v>2001</v>
      </c>
      <c r="D1585" t="str">
        <f t="shared" si="96"/>
        <v>SPMale</v>
      </c>
      <c r="E1585">
        <v>67.684411625173894</v>
      </c>
      <c r="F1585" s="37">
        <f>VLOOKUP(_xlfn.CONCAT(D1585,0),'Appendix 4. 2020 IBGE LT'!$E$6:$M$1685,9,FALSE)</f>
        <v>76.120023874040101</v>
      </c>
      <c r="G1585" s="37">
        <f>VLOOKUP(_xlfn.CONCAT(D1585,0),'Appendix 3b. nax IBGE 2019'!$E$5:$M$1850,9,FALSE)</f>
        <v>75.849750069068804</v>
      </c>
      <c r="H1585" s="239">
        <f>INDEX(Summary!$N$5:$Y$88,MATCH(_xlfn.CONCAT(D1585,0),Summary!$N$5:$N$88,0),MATCH($H$3,Summary!$N$4:$Y$4,0))</f>
        <v>74.257813811586615</v>
      </c>
      <c r="I1585" s="240">
        <f t="shared" si="98"/>
        <v>-2.0988022452711728E-2</v>
      </c>
      <c r="J1585" s="241">
        <f t="shared" si="99"/>
        <v>-1.4205619508877323</v>
      </c>
      <c r="K1585" s="242">
        <f t="shared" si="97"/>
        <v>66.263849674286163</v>
      </c>
      <c r="L1585" s="241"/>
    </row>
    <row r="1586" spans="1:12" x14ac:dyDescent="0.2">
      <c r="A1586" t="s">
        <v>62</v>
      </c>
      <c r="B1586" t="s">
        <v>47</v>
      </c>
      <c r="C1586">
        <v>2002</v>
      </c>
      <c r="D1586" t="str">
        <f t="shared" si="96"/>
        <v>SPMale</v>
      </c>
      <c r="E1586">
        <v>68.311992954135903</v>
      </c>
      <c r="F1586" s="37">
        <f>VLOOKUP(_xlfn.CONCAT(D1586,0),'Appendix 4. 2020 IBGE LT'!$E$6:$M$1685,9,FALSE)</f>
        <v>76.120023874040101</v>
      </c>
      <c r="G1586" s="37">
        <f>VLOOKUP(_xlfn.CONCAT(D1586,0),'Appendix 3b. nax IBGE 2019'!$E$5:$M$1850,9,FALSE)</f>
        <v>75.849750069068804</v>
      </c>
      <c r="H1586" s="239">
        <f>INDEX(Summary!$N$5:$Y$88,MATCH(_xlfn.CONCAT(D1586,0),Summary!$N$5:$N$88,0),MATCH($H$3,Summary!$N$4:$Y$4,0))</f>
        <v>74.257813811586615</v>
      </c>
      <c r="I1586" s="240">
        <f t="shared" si="98"/>
        <v>-2.0988022452711728E-2</v>
      </c>
      <c r="J1586" s="241">
        <f t="shared" si="99"/>
        <v>-1.4337336419108897</v>
      </c>
      <c r="K1586" s="242">
        <f t="shared" si="97"/>
        <v>66.878259312225012</v>
      </c>
      <c r="L1586" s="241"/>
    </row>
    <row r="1587" spans="1:12" x14ac:dyDescent="0.2">
      <c r="A1587" t="s">
        <v>62</v>
      </c>
      <c r="B1587" t="s">
        <v>47</v>
      </c>
      <c r="C1587">
        <v>2003</v>
      </c>
      <c r="D1587" t="str">
        <f t="shared" si="96"/>
        <v>SPMale</v>
      </c>
      <c r="E1587">
        <v>68.920495086229906</v>
      </c>
      <c r="F1587" s="37">
        <f>VLOOKUP(_xlfn.CONCAT(D1587,0),'Appendix 4. 2020 IBGE LT'!$E$6:$M$1685,9,FALSE)</f>
        <v>76.120023874040101</v>
      </c>
      <c r="G1587" s="37">
        <f>VLOOKUP(_xlfn.CONCAT(D1587,0),'Appendix 3b. nax IBGE 2019'!$E$5:$M$1850,9,FALSE)</f>
        <v>75.849750069068804</v>
      </c>
      <c r="H1587" s="239">
        <f>INDEX(Summary!$N$5:$Y$88,MATCH(_xlfn.CONCAT(D1587,0),Summary!$N$5:$N$88,0),MATCH($H$3,Summary!$N$4:$Y$4,0))</f>
        <v>74.257813811586615</v>
      </c>
      <c r="I1587" s="240">
        <f t="shared" si="98"/>
        <v>-2.0988022452711728E-2</v>
      </c>
      <c r="J1587" s="241">
        <f t="shared" si="99"/>
        <v>-1.4465048983218016</v>
      </c>
      <c r="K1587" s="242">
        <f t="shared" si="97"/>
        <v>67.4739901879081</v>
      </c>
      <c r="L1587" s="241"/>
    </row>
    <row r="1588" spans="1:12" x14ac:dyDescent="0.2">
      <c r="A1588" t="s">
        <v>62</v>
      </c>
      <c r="B1588" t="s">
        <v>47</v>
      </c>
      <c r="C1588">
        <v>2004</v>
      </c>
      <c r="D1588" t="str">
        <f t="shared" si="96"/>
        <v>SPMale</v>
      </c>
      <c r="E1588">
        <v>69.509148428897703</v>
      </c>
      <c r="F1588" s="37">
        <f>VLOOKUP(_xlfn.CONCAT(D1588,0),'Appendix 4. 2020 IBGE LT'!$E$6:$M$1685,9,FALSE)</f>
        <v>76.120023874040101</v>
      </c>
      <c r="G1588" s="37">
        <f>VLOOKUP(_xlfn.CONCAT(D1588,0),'Appendix 3b. nax IBGE 2019'!$E$5:$M$1850,9,FALSE)</f>
        <v>75.849750069068804</v>
      </c>
      <c r="H1588" s="239">
        <f>INDEX(Summary!$N$5:$Y$88,MATCH(_xlfn.CONCAT(D1588,0),Summary!$N$5:$N$88,0),MATCH($H$3,Summary!$N$4:$Y$4,0))</f>
        <v>74.257813811586615</v>
      </c>
      <c r="I1588" s="240">
        <f t="shared" si="98"/>
        <v>-2.0988022452711728E-2</v>
      </c>
      <c r="J1588" s="241">
        <f t="shared" si="99"/>
        <v>-1.458859567894577</v>
      </c>
      <c r="K1588" s="242">
        <f t="shared" si="97"/>
        <v>68.050288861003125</v>
      </c>
      <c r="L1588" s="241"/>
    </row>
    <row r="1589" spans="1:12" x14ac:dyDescent="0.2">
      <c r="A1589" t="s">
        <v>62</v>
      </c>
      <c r="B1589" t="s">
        <v>47</v>
      </c>
      <c r="C1589">
        <v>2005</v>
      </c>
      <c r="D1589" t="str">
        <f t="shared" si="96"/>
        <v>SPMale</v>
      </c>
      <c r="E1589">
        <v>70.077342905129498</v>
      </c>
      <c r="F1589" s="37">
        <f>VLOOKUP(_xlfn.CONCAT(D1589,0),'Appendix 4. 2020 IBGE LT'!$E$6:$M$1685,9,FALSE)</f>
        <v>76.120023874040101</v>
      </c>
      <c r="G1589" s="37">
        <f>VLOOKUP(_xlfn.CONCAT(D1589,0),'Appendix 3b. nax IBGE 2019'!$E$5:$M$1850,9,FALSE)</f>
        <v>75.849750069068804</v>
      </c>
      <c r="H1589" s="239">
        <f>INDEX(Summary!$N$5:$Y$88,MATCH(_xlfn.CONCAT(D1589,0),Summary!$N$5:$N$88,0),MATCH($H$3,Summary!$N$4:$Y$4,0))</f>
        <v>74.257813811586615</v>
      </c>
      <c r="I1589" s="240">
        <f t="shared" si="98"/>
        <v>-2.0988022452711728E-2</v>
      </c>
      <c r="J1589" s="241">
        <f t="shared" si="99"/>
        <v>-1.4707848463192368</v>
      </c>
      <c r="K1589" s="242">
        <f t="shared" si="97"/>
        <v>68.606558058810265</v>
      </c>
      <c r="L1589" s="241"/>
    </row>
    <row r="1590" spans="1:12" x14ac:dyDescent="0.2">
      <c r="A1590" t="s">
        <v>62</v>
      </c>
      <c r="B1590" t="s">
        <v>47</v>
      </c>
      <c r="C1590">
        <v>2006</v>
      </c>
      <c r="D1590" t="str">
        <f t="shared" si="96"/>
        <v>SPMale</v>
      </c>
      <c r="E1590">
        <v>70.624622656722195</v>
      </c>
      <c r="F1590" s="37">
        <f>VLOOKUP(_xlfn.CONCAT(D1590,0),'Appendix 4. 2020 IBGE LT'!$E$6:$M$1685,9,FALSE)</f>
        <v>76.120023874040101</v>
      </c>
      <c r="G1590" s="37">
        <f>VLOOKUP(_xlfn.CONCAT(D1590,0),'Appendix 3b. nax IBGE 2019'!$E$5:$M$1850,9,FALSE)</f>
        <v>75.849750069068804</v>
      </c>
      <c r="H1590" s="239">
        <f>INDEX(Summary!$N$5:$Y$88,MATCH(_xlfn.CONCAT(D1590,0),Summary!$N$5:$N$88,0),MATCH($H$3,Summary!$N$4:$Y$4,0))</f>
        <v>74.257813811586615</v>
      </c>
      <c r="I1590" s="240">
        <f t="shared" si="98"/>
        <v>-2.0988022452711728E-2</v>
      </c>
      <c r="J1590" s="241">
        <f t="shared" si="99"/>
        <v>-1.4822711660335788</v>
      </c>
      <c r="K1590" s="242">
        <f t="shared" si="97"/>
        <v>69.142351490688611</v>
      </c>
      <c r="L1590" s="241"/>
    </row>
    <row r="1591" spans="1:12" x14ac:dyDescent="0.2">
      <c r="A1591" t="s">
        <v>62</v>
      </c>
      <c r="B1591" t="s">
        <v>47</v>
      </c>
      <c r="C1591">
        <v>2007</v>
      </c>
      <c r="D1591" t="str">
        <f t="shared" si="96"/>
        <v>SPMale</v>
      </c>
      <c r="E1591">
        <v>71.150679006158995</v>
      </c>
      <c r="F1591" s="37">
        <f>VLOOKUP(_xlfn.CONCAT(D1591,0),'Appendix 4. 2020 IBGE LT'!$E$6:$M$1685,9,FALSE)</f>
        <v>76.120023874040101</v>
      </c>
      <c r="G1591" s="37">
        <f>VLOOKUP(_xlfn.CONCAT(D1591,0),'Appendix 3b. nax IBGE 2019'!$E$5:$M$1850,9,FALSE)</f>
        <v>75.849750069068804</v>
      </c>
      <c r="H1591" s="239">
        <f>INDEX(Summary!$N$5:$Y$88,MATCH(_xlfn.CONCAT(D1591,0),Summary!$N$5:$N$88,0),MATCH($H$3,Summary!$N$4:$Y$4,0))</f>
        <v>74.257813811586615</v>
      </c>
      <c r="I1591" s="240">
        <f t="shared" si="98"/>
        <v>-2.0988022452711728E-2</v>
      </c>
      <c r="J1591" s="241">
        <f t="shared" si="99"/>
        <v>-1.49331204850695</v>
      </c>
      <c r="K1591" s="242">
        <f t="shared" si="97"/>
        <v>69.657366957652044</v>
      </c>
      <c r="L1591" s="241"/>
    </row>
    <row r="1592" spans="1:12" x14ac:dyDescent="0.2">
      <c r="A1592" t="s">
        <v>62</v>
      </c>
      <c r="B1592" t="s">
        <v>47</v>
      </c>
      <c r="C1592">
        <v>2008</v>
      </c>
      <c r="D1592" t="str">
        <f t="shared" si="96"/>
        <v>SPMale</v>
      </c>
      <c r="E1592">
        <v>71.655341981421202</v>
      </c>
      <c r="F1592" s="37">
        <f>VLOOKUP(_xlfn.CONCAT(D1592,0),'Appendix 4. 2020 IBGE LT'!$E$6:$M$1685,9,FALSE)</f>
        <v>76.120023874040101</v>
      </c>
      <c r="G1592" s="37">
        <f>VLOOKUP(_xlfn.CONCAT(D1592,0),'Appendix 3b. nax IBGE 2019'!$E$5:$M$1850,9,FALSE)</f>
        <v>75.849750069068804</v>
      </c>
      <c r="H1592" s="239">
        <f>INDEX(Summary!$N$5:$Y$88,MATCH(_xlfn.CONCAT(D1592,0),Summary!$N$5:$N$88,0),MATCH($H$3,Summary!$N$4:$Y$4,0))</f>
        <v>74.257813811586615</v>
      </c>
      <c r="I1592" s="240">
        <f t="shared" si="98"/>
        <v>-2.0988022452711728E-2</v>
      </c>
      <c r="J1592" s="241">
        <f t="shared" si="99"/>
        <v>-1.5039039263628053</v>
      </c>
      <c r="K1592" s="242">
        <f t="shared" si="97"/>
        <v>70.151438055058392</v>
      </c>
      <c r="L1592" s="241"/>
    </row>
    <row r="1593" spans="1:12" x14ac:dyDescent="0.2">
      <c r="A1593" t="s">
        <v>62</v>
      </c>
      <c r="B1593" t="s">
        <v>47</v>
      </c>
      <c r="C1593">
        <v>2009</v>
      </c>
      <c r="D1593" t="str">
        <f t="shared" si="96"/>
        <v>SPMale</v>
      </c>
      <c r="E1593">
        <v>72.138570710041506</v>
      </c>
      <c r="F1593" s="37">
        <f>VLOOKUP(_xlfn.CONCAT(D1593,0),'Appendix 4. 2020 IBGE LT'!$E$6:$M$1685,9,FALSE)</f>
        <v>76.120023874040101</v>
      </c>
      <c r="G1593" s="37">
        <f>VLOOKUP(_xlfn.CONCAT(D1593,0),'Appendix 3b. nax IBGE 2019'!$E$5:$M$1850,9,FALSE)</f>
        <v>75.849750069068804</v>
      </c>
      <c r="H1593" s="239">
        <f>INDEX(Summary!$N$5:$Y$88,MATCH(_xlfn.CONCAT(D1593,0),Summary!$N$5:$N$88,0),MATCH($H$3,Summary!$N$4:$Y$4,0))</f>
        <v>74.257813811586615</v>
      </c>
      <c r="I1593" s="240">
        <f t="shared" si="98"/>
        <v>-2.0988022452711728E-2</v>
      </c>
      <c r="J1593" s="241">
        <f t="shared" si="99"/>
        <v>-1.5140459417688836</v>
      </c>
      <c r="K1593" s="242">
        <f t="shared" si="97"/>
        <v>70.624524768272622</v>
      </c>
      <c r="L1593" s="241"/>
    </row>
    <row r="1594" spans="1:12" x14ac:dyDescent="0.2">
      <c r="A1594" t="s">
        <v>62</v>
      </c>
      <c r="B1594" t="s">
        <v>47</v>
      </c>
      <c r="C1594">
        <v>2010</v>
      </c>
      <c r="D1594" t="str">
        <f t="shared" si="96"/>
        <v>SPMale</v>
      </c>
      <c r="E1594">
        <v>72.600442981413593</v>
      </c>
      <c r="F1594" s="37">
        <f>VLOOKUP(_xlfn.CONCAT(D1594,0),'Appendix 4. 2020 IBGE LT'!$E$6:$M$1685,9,FALSE)</f>
        <v>76.120023874040101</v>
      </c>
      <c r="G1594" s="37">
        <f>VLOOKUP(_xlfn.CONCAT(D1594,0),'Appendix 3b. nax IBGE 2019'!$E$5:$M$1850,9,FALSE)</f>
        <v>75.849750069068804</v>
      </c>
      <c r="H1594" s="239">
        <f>INDEX(Summary!$N$5:$Y$88,MATCH(_xlfn.CONCAT(D1594,0),Summary!$N$5:$N$88,0),MATCH($H$3,Summary!$N$4:$Y$4,0))</f>
        <v>74.257813811586615</v>
      </c>
      <c r="I1594" s="240">
        <f t="shared" si="98"/>
        <v>-2.0988022452711728E-2</v>
      </c>
      <c r="J1594" s="241">
        <f t="shared" si="99"/>
        <v>-1.523739727370726</v>
      </c>
      <c r="K1594" s="242">
        <f t="shared" si="97"/>
        <v>71.076703254042869</v>
      </c>
      <c r="L1594" s="241"/>
    </row>
    <row r="1595" spans="1:12" x14ac:dyDescent="0.2">
      <c r="A1595" t="s">
        <v>62</v>
      </c>
      <c r="B1595" t="s">
        <v>47</v>
      </c>
      <c r="C1595">
        <v>2011</v>
      </c>
      <c r="D1595" t="str">
        <f t="shared" si="96"/>
        <v>SPMale</v>
      </c>
      <c r="E1595">
        <v>73.040335489186901</v>
      </c>
      <c r="F1595" s="37">
        <f>VLOOKUP(_xlfn.CONCAT(D1595,0),'Appendix 4. 2020 IBGE LT'!$E$6:$M$1685,9,FALSE)</f>
        <v>76.120023874040101</v>
      </c>
      <c r="G1595" s="37">
        <f>VLOOKUP(_xlfn.CONCAT(D1595,0),'Appendix 3b. nax IBGE 2019'!$E$5:$M$1850,9,FALSE)</f>
        <v>75.849750069068804</v>
      </c>
      <c r="H1595" s="239">
        <f>INDEX(Summary!$N$5:$Y$88,MATCH(_xlfn.CONCAT(D1595,0),Summary!$N$5:$N$88,0),MATCH($H$3,Summary!$N$4:$Y$4,0))</f>
        <v>74.257813811586615</v>
      </c>
      <c r="I1595" s="240">
        <f t="shared" si="98"/>
        <v>-2.0988022452711728E-2</v>
      </c>
      <c r="J1595" s="241">
        <f t="shared" si="99"/>
        <v>-1.5329722012006519</v>
      </c>
      <c r="K1595" s="242">
        <f t="shared" si="97"/>
        <v>71.507363287986252</v>
      </c>
      <c r="L1595" s="241"/>
    </row>
    <row r="1596" spans="1:12" x14ac:dyDescent="0.2">
      <c r="A1596" t="s">
        <v>62</v>
      </c>
      <c r="B1596" t="s">
        <v>47</v>
      </c>
      <c r="C1596">
        <v>2012</v>
      </c>
      <c r="D1596" t="str">
        <f t="shared" si="96"/>
        <v>SPMale</v>
      </c>
      <c r="E1596">
        <v>73.459409646796402</v>
      </c>
      <c r="F1596" s="37">
        <f>VLOOKUP(_xlfn.CONCAT(D1596,0),'Appendix 4. 2020 IBGE LT'!$E$6:$M$1685,9,FALSE)</f>
        <v>76.120023874040101</v>
      </c>
      <c r="G1596" s="37">
        <f>VLOOKUP(_xlfn.CONCAT(D1596,0),'Appendix 3b. nax IBGE 2019'!$E$5:$M$1850,9,FALSE)</f>
        <v>75.849750069068804</v>
      </c>
      <c r="H1596" s="239">
        <f>INDEX(Summary!$N$5:$Y$88,MATCH(_xlfn.CONCAT(D1596,0),Summary!$N$5:$N$88,0),MATCH($H$3,Summary!$N$4:$Y$4,0))</f>
        <v>74.257813811586615</v>
      </c>
      <c r="I1596" s="240">
        <f t="shared" si="98"/>
        <v>-2.0988022452711728E-2</v>
      </c>
      <c r="J1596" s="241">
        <f t="shared" si="99"/>
        <v>-1.5417677390299114</v>
      </c>
      <c r="K1596" s="242">
        <f t="shared" si="97"/>
        <v>71.917641907766495</v>
      </c>
      <c r="L1596" s="241"/>
    </row>
    <row r="1597" spans="1:12" x14ac:dyDescent="0.2">
      <c r="A1597" t="s">
        <v>62</v>
      </c>
      <c r="B1597" t="s">
        <v>47</v>
      </c>
      <c r="C1597">
        <v>2013</v>
      </c>
      <c r="D1597" t="str">
        <f t="shared" si="96"/>
        <v>SPMale</v>
      </c>
      <c r="E1597">
        <v>73.858011521201306</v>
      </c>
      <c r="F1597" s="37">
        <f>VLOOKUP(_xlfn.CONCAT(D1597,0),'Appendix 4. 2020 IBGE LT'!$E$6:$M$1685,9,FALSE)</f>
        <v>76.120023874040101</v>
      </c>
      <c r="G1597" s="37">
        <f>VLOOKUP(_xlfn.CONCAT(D1597,0),'Appendix 3b. nax IBGE 2019'!$E$5:$M$1850,9,FALSE)</f>
        <v>75.849750069068804</v>
      </c>
      <c r="H1597" s="239">
        <f>INDEX(Summary!$N$5:$Y$88,MATCH(_xlfn.CONCAT(D1597,0),Summary!$N$5:$N$88,0),MATCH($H$3,Summary!$N$4:$Y$4,0))</f>
        <v>74.257813811586615</v>
      </c>
      <c r="I1597" s="240">
        <f t="shared" si="98"/>
        <v>-2.0988022452711728E-2</v>
      </c>
      <c r="J1597" s="241">
        <f t="shared" si="99"/>
        <v>-1.5501336041196145</v>
      </c>
      <c r="K1597" s="242">
        <f t="shared" si="97"/>
        <v>72.307877917081697</v>
      </c>
      <c r="L1597" s="241"/>
    </row>
    <row r="1598" spans="1:12" x14ac:dyDescent="0.2">
      <c r="A1598" t="s">
        <v>62</v>
      </c>
      <c r="B1598" t="s">
        <v>47</v>
      </c>
      <c r="C1598">
        <v>2014</v>
      </c>
      <c r="D1598" t="str">
        <f t="shared" si="96"/>
        <v>SPMale</v>
      </c>
      <c r="E1598">
        <v>74.236565785737398</v>
      </c>
      <c r="F1598" s="37">
        <f>VLOOKUP(_xlfn.CONCAT(D1598,0),'Appendix 4. 2020 IBGE LT'!$E$6:$M$1685,9,FALSE)</f>
        <v>76.120023874040101</v>
      </c>
      <c r="G1598" s="37">
        <f>VLOOKUP(_xlfn.CONCAT(D1598,0),'Appendix 3b. nax IBGE 2019'!$E$5:$M$1850,9,FALSE)</f>
        <v>75.849750069068804</v>
      </c>
      <c r="H1598" s="239">
        <f>INDEX(Summary!$N$5:$Y$88,MATCH(_xlfn.CONCAT(D1598,0),Summary!$N$5:$N$88,0),MATCH($H$3,Summary!$N$4:$Y$4,0))</f>
        <v>74.257813811586615</v>
      </c>
      <c r="I1598" s="240">
        <f t="shared" si="98"/>
        <v>-2.0988022452711728E-2</v>
      </c>
      <c r="J1598" s="241">
        <f t="shared" si="99"/>
        <v>-1.5580787095232678</v>
      </c>
      <c r="K1598" s="242">
        <f t="shared" si="97"/>
        <v>72.678487076214125</v>
      </c>
      <c r="L1598" s="241"/>
    </row>
    <row r="1599" spans="1:12" x14ac:dyDescent="0.2">
      <c r="A1599" t="s">
        <v>62</v>
      </c>
      <c r="B1599" t="s">
        <v>47</v>
      </c>
      <c r="C1599">
        <v>2015</v>
      </c>
      <c r="D1599" t="str">
        <f t="shared" si="96"/>
        <v>SPMale</v>
      </c>
      <c r="E1599">
        <v>74.595564022398193</v>
      </c>
      <c r="F1599" s="37">
        <f>VLOOKUP(_xlfn.CONCAT(D1599,0),'Appendix 4. 2020 IBGE LT'!$E$6:$M$1685,9,FALSE)</f>
        <v>76.120023874040101</v>
      </c>
      <c r="G1599" s="37">
        <f>VLOOKUP(_xlfn.CONCAT(D1599,0),'Appendix 3b. nax IBGE 2019'!$E$5:$M$1850,9,FALSE)</f>
        <v>75.849750069068804</v>
      </c>
      <c r="H1599" s="239">
        <f>INDEX(Summary!$N$5:$Y$88,MATCH(_xlfn.CONCAT(D1599,0),Summary!$N$5:$N$88,0),MATCH($H$3,Summary!$N$4:$Y$4,0))</f>
        <v>74.257813811586615</v>
      </c>
      <c r="I1599" s="240">
        <f t="shared" si="98"/>
        <v>-2.0988022452711728E-2</v>
      </c>
      <c r="J1599" s="241">
        <f t="shared" si="99"/>
        <v>-1.5656133725747885</v>
      </c>
      <c r="K1599" s="242">
        <f t="shared" si="97"/>
        <v>73.029950649823405</v>
      </c>
      <c r="L1599" s="241"/>
    </row>
    <row r="1600" spans="1:12" x14ac:dyDescent="0.2">
      <c r="A1600" t="s">
        <v>62</v>
      </c>
      <c r="B1600" t="s">
        <v>47</v>
      </c>
      <c r="C1600">
        <v>2016</v>
      </c>
      <c r="D1600" t="str">
        <f t="shared" si="96"/>
        <v>SPMale</v>
      </c>
      <c r="E1600">
        <v>74.935553630016898</v>
      </c>
      <c r="F1600" s="37">
        <f>VLOOKUP(_xlfn.CONCAT(D1600,0),'Appendix 4. 2020 IBGE LT'!$E$6:$M$1685,9,FALSE)</f>
        <v>76.120023874040101</v>
      </c>
      <c r="G1600" s="37">
        <f>VLOOKUP(_xlfn.CONCAT(D1600,0),'Appendix 3b. nax IBGE 2019'!$E$5:$M$1850,9,FALSE)</f>
        <v>75.849750069068804</v>
      </c>
      <c r="H1600" s="239">
        <f>INDEX(Summary!$N$5:$Y$88,MATCH(_xlfn.CONCAT(D1600,0),Summary!$N$5:$N$88,0),MATCH($H$3,Summary!$N$4:$Y$4,0))</f>
        <v>74.257813811586615</v>
      </c>
      <c r="I1600" s="240">
        <f t="shared" si="98"/>
        <v>-2.0988022452711728E-2</v>
      </c>
      <c r="J1600" s="241">
        <f t="shared" si="99"/>
        <v>-1.5727490820931784</v>
      </c>
      <c r="K1600" s="242">
        <f t="shared" si="97"/>
        <v>73.362804547923716</v>
      </c>
      <c r="L1600" s="241"/>
    </row>
    <row r="1601" spans="1:12" x14ac:dyDescent="0.2">
      <c r="A1601" t="s">
        <v>62</v>
      </c>
      <c r="B1601" t="s">
        <v>47</v>
      </c>
      <c r="C1601">
        <v>2017</v>
      </c>
      <c r="D1601" t="str">
        <f t="shared" si="96"/>
        <v>SPMale</v>
      </c>
      <c r="E1601">
        <v>75.259102764790995</v>
      </c>
      <c r="F1601" s="37">
        <f>VLOOKUP(_xlfn.CONCAT(D1601,0),'Appendix 4. 2020 IBGE LT'!$E$6:$M$1685,9,FALSE)</f>
        <v>76.120023874040101</v>
      </c>
      <c r="G1601" s="37">
        <f>VLOOKUP(_xlfn.CONCAT(D1601,0),'Appendix 3b. nax IBGE 2019'!$E$5:$M$1850,9,FALSE)</f>
        <v>75.849750069068804</v>
      </c>
      <c r="H1601" s="239">
        <f>INDEX(Summary!$N$5:$Y$88,MATCH(_xlfn.CONCAT(D1601,0),Summary!$N$5:$N$88,0),MATCH($H$3,Summary!$N$4:$Y$4,0))</f>
        <v>74.257813811586615</v>
      </c>
      <c r="I1601" s="240">
        <f t="shared" si="98"/>
        <v>-2.0988022452711728E-2</v>
      </c>
      <c r="J1601" s="241">
        <f t="shared" si="99"/>
        <v>-1.5795397385983727</v>
      </c>
      <c r="K1601" s="242">
        <f t="shared" si="97"/>
        <v>73.679563026192625</v>
      </c>
      <c r="L1601" s="241"/>
    </row>
    <row r="1602" spans="1:12" x14ac:dyDescent="0.2">
      <c r="A1602" t="s">
        <v>62</v>
      </c>
      <c r="B1602" t="s">
        <v>47</v>
      </c>
      <c r="C1602">
        <v>2018</v>
      </c>
      <c r="D1602" t="str">
        <f t="shared" si="96"/>
        <v>SPMale</v>
      </c>
      <c r="E1602">
        <v>75.563002430531199</v>
      </c>
      <c r="F1602" s="37">
        <f>VLOOKUP(_xlfn.CONCAT(D1602,0),'Appendix 4. 2020 IBGE LT'!$E$6:$M$1685,9,FALSE)</f>
        <v>76.120023874040101</v>
      </c>
      <c r="G1602" s="37">
        <f>VLOOKUP(_xlfn.CONCAT(D1602,0),'Appendix 3b. nax IBGE 2019'!$E$5:$M$1850,9,FALSE)</f>
        <v>75.849750069068804</v>
      </c>
      <c r="H1602" s="239">
        <f>INDEX(Summary!$N$5:$Y$88,MATCH(_xlfn.CONCAT(D1602,0),Summary!$N$5:$N$88,0),MATCH($H$3,Summary!$N$4:$Y$4,0))</f>
        <v>74.257813811586615</v>
      </c>
      <c r="I1602" s="240">
        <f t="shared" si="98"/>
        <v>-2.0988022452711728E-2</v>
      </c>
      <c r="J1602" s="241">
        <f t="shared" si="99"/>
        <v>-1.5859179916062998</v>
      </c>
      <c r="K1602" s="242">
        <f t="shared" si="97"/>
        <v>73.977084438924905</v>
      </c>
      <c r="L1602" s="241"/>
    </row>
    <row r="1603" spans="1:12" x14ac:dyDescent="0.2">
      <c r="A1603" t="s">
        <v>62</v>
      </c>
      <c r="B1603" t="s">
        <v>47</v>
      </c>
      <c r="C1603">
        <v>2019</v>
      </c>
      <c r="D1603" t="str">
        <f t="shared" si="96"/>
        <v>SPMale</v>
      </c>
      <c r="E1603">
        <v>75.849750069068804</v>
      </c>
      <c r="F1603" s="37">
        <f>VLOOKUP(_xlfn.CONCAT(D1603,0),'Appendix 4. 2020 IBGE LT'!$E$6:$M$1685,9,FALSE)</f>
        <v>76.120023874040101</v>
      </c>
      <c r="G1603" s="37">
        <f>VLOOKUP(_xlfn.CONCAT(D1603,0),'Appendix 3b. nax IBGE 2019'!$E$5:$M$1850,9,FALSE)</f>
        <v>75.849750069068804</v>
      </c>
      <c r="H1603" s="239">
        <f>INDEX(Summary!$N$5:$Y$88,MATCH(_xlfn.CONCAT(D1603,0),Summary!$N$5:$N$88,0),MATCH($H$3,Summary!$N$4:$Y$4,0))</f>
        <v>74.257813811586615</v>
      </c>
      <c r="I1603" s="240">
        <f t="shared" si="98"/>
        <v>-2.0988022452711728E-2</v>
      </c>
      <c r="J1603" s="241">
        <f t="shared" si="99"/>
        <v>-1.5919362574821889</v>
      </c>
      <c r="K1603" s="242">
        <f t="shared" si="97"/>
        <v>74.257813811586615</v>
      </c>
      <c r="L1603" s="241"/>
    </row>
    <row r="1604" spans="1:12" x14ac:dyDescent="0.2">
      <c r="A1604" t="s">
        <v>62</v>
      </c>
      <c r="B1604" t="s">
        <v>3</v>
      </c>
      <c r="C1604">
        <v>2000</v>
      </c>
      <c r="D1604" t="str">
        <f t="shared" ref="D1604:D1667" si="100">_xlfn.CONCAT(A1604,B1604)</f>
        <v>SPTotal</v>
      </c>
      <c r="E1604">
        <v>71.394706590238798</v>
      </c>
      <c r="F1604" s="37">
        <f>VLOOKUP(_xlfn.CONCAT(D1604,0),'Appendix 4. 2020 IBGE LT'!$E$6:$M$1685,9,FALSE)</f>
        <v>79.107939034547726</v>
      </c>
      <c r="G1604" s="37">
        <f>VLOOKUP(_xlfn.CONCAT(D1604,0),'Appendix 3b. nax IBGE 2019'!$E$5:$M$1850,9,FALSE)</f>
        <v>78.870021015698143</v>
      </c>
      <c r="H1604" s="239">
        <f>INDEX(Summary!$N$5:$Y$88,MATCH(_xlfn.CONCAT(D1604,0),Summary!$N$5:$N$88,0),MATCH($H$3,Summary!$N$4:$Y$4,0))</f>
        <v>77.483947167667282</v>
      </c>
      <c r="I1604" s="240">
        <f t="shared" si="98"/>
        <v>-1.7574153400504097E-2</v>
      </c>
      <c r="J1604" s="241">
        <f t="shared" si="99"/>
        <v>-1.2547015256008374</v>
      </c>
      <c r="K1604" s="242">
        <f t="shared" ref="K1604:K1667" si="101">E1604+J1604</f>
        <v>70.140005064637961</v>
      </c>
      <c r="L1604" s="241"/>
    </row>
    <row r="1605" spans="1:12" x14ac:dyDescent="0.2">
      <c r="A1605" t="s">
        <v>62</v>
      </c>
      <c r="B1605" t="s">
        <v>3</v>
      </c>
      <c r="C1605">
        <v>2001</v>
      </c>
      <c r="D1605" t="str">
        <f t="shared" si="100"/>
        <v>SPTotal</v>
      </c>
      <c r="E1605">
        <v>71.945757675981895</v>
      </c>
      <c r="F1605" s="37">
        <f>VLOOKUP(_xlfn.CONCAT(D1605,0),'Appendix 4. 2020 IBGE LT'!$E$6:$M$1685,9,FALSE)</f>
        <v>79.107939034547726</v>
      </c>
      <c r="G1605" s="37">
        <f>VLOOKUP(_xlfn.CONCAT(D1605,0),'Appendix 3b. nax IBGE 2019'!$E$5:$M$1850,9,FALSE)</f>
        <v>78.870021015698143</v>
      </c>
      <c r="H1605" s="239">
        <f>INDEX(Summary!$N$5:$Y$88,MATCH(_xlfn.CONCAT(D1605,0),Summary!$N$5:$N$88,0),MATCH($H$3,Summary!$N$4:$Y$4,0))</f>
        <v>77.483947167667282</v>
      </c>
      <c r="I1605" s="240">
        <f t="shared" ref="I1605:I1668" si="102">(H1605-$G1605)/$G1605</f>
        <v>-1.7574153400504097E-2</v>
      </c>
      <c r="J1605" s="241">
        <f t="shared" ref="J1605:J1668" si="103">E1605*I1605</f>
        <v>-1.2643857819132009</v>
      </c>
      <c r="K1605" s="242">
        <f t="shared" si="101"/>
        <v>70.68137189406869</v>
      </c>
      <c r="L1605" s="241"/>
    </row>
    <row r="1606" spans="1:12" x14ac:dyDescent="0.2">
      <c r="A1606" t="s">
        <v>62</v>
      </c>
      <c r="B1606" t="s">
        <v>3</v>
      </c>
      <c r="C1606">
        <v>2002</v>
      </c>
      <c r="D1606" t="str">
        <f t="shared" si="100"/>
        <v>SPTotal</v>
      </c>
      <c r="E1606">
        <v>72.475326965764296</v>
      </c>
      <c r="F1606" s="37">
        <f>VLOOKUP(_xlfn.CONCAT(D1606,0),'Appendix 4. 2020 IBGE LT'!$E$6:$M$1685,9,FALSE)</f>
        <v>79.107939034547726</v>
      </c>
      <c r="G1606" s="37">
        <f>VLOOKUP(_xlfn.CONCAT(D1606,0),'Appendix 3b. nax IBGE 2019'!$E$5:$M$1850,9,FALSE)</f>
        <v>78.870021015698143</v>
      </c>
      <c r="H1606" s="239">
        <f>INDEX(Summary!$N$5:$Y$88,MATCH(_xlfn.CONCAT(D1606,0),Summary!$N$5:$N$88,0),MATCH($H$3,Summary!$N$4:$Y$4,0))</f>
        <v>77.483947167667282</v>
      </c>
      <c r="I1606" s="240">
        <f t="shared" si="102"/>
        <v>-1.7574153400504097E-2</v>
      </c>
      <c r="J1606" s="241">
        <f t="shared" si="103"/>
        <v>-1.2736925138480328</v>
      </c>
      <c r="K1606" s="242">
        <f t="shared" si="101"/>
        <v>71.201634451916263</v>
      </c>
      <c r="L1606" s="241"/>
    </row>
    <row r="1607" spans="1:12" x14ac:dyDescent="0.2">
      <c r="A1607" t="s">
        <v>62</v>
      </c>
      <c r="B1607" t="s">
        <v>3</v>
      </c>
      <c r="C1607">
        <v>2003</v>
      </c>
      <c r="D1607" t="str">
        <f t="shared" si="100"/>
        <v>SPTotal</v>
      </c>
      <c r="E1607">
        <v>72.990027671397101</v>
      </c>
      <c r="F1607" s="37">
        <f>VLOOKUP(_xlfn.CONCAT(D1607,0),'Appendix 4. 2020 IBGE LT'!$E$6:$M$1685,9,FALSE)</f>
        <v>79.107939034547726</v>
      </c>
      <c r="G1607" s="37">
        <f>VLOOKUP(_xlfn.CONCAT(D1607,0),'Appendix 3b. nax IBGE 2019'!$E$5:$M$1850,9,FALSE)</f>
        <v>78.870021015698143</v>
      </c>
      <c r="H1607" s="239">
        <f>INDEX(Summary!$N$5:$Y$88,MATCH(_xlfn.CONCAT(D1607,0),Summary!$N$5:$N$88,0),MATCH($H$3,Summary!$N$4:$Y$4,0))</f>
        <v>77.483947167667282</v>
      </c>
      <c r="I1607" s="240">
        <f t="shared" si="102"/>
        <v>-1.7574153400504097E-2</v>
      </c>
      <c r="J1607" s="241">
        <f t="shared" si="103"/>
        <v>-1.2827379430041714</v>
      </c>
      <c r="K1607" s="242">
        <f t="shared" si="101"/>
        <v>71.707289728392936</v>
      </c>
      <c r="L1607" s="241"/>
    </row>
    <row r="1608" spans="1:12" x14ac:dyDescent="0.2">
      <c r="A1608" t="s">
        <v>62</v>
      </c>
      <c r="B1608" t="s">
        <v>3</v>
      </c>
      <c r="C1608">
        <v>2004</v>
      </c>
      <c r="D1608" t="str">
        <f t="shared" si="100"/>
        <v>SPTotal</v>
      </c>
      <c r="E1608">
        <v>73.491613768658098</v>
      </c>
      <c r="F1608" s="37">
        <f>VLOOKUP(_xlfn.CONCAT(D1608,0),'Appendix 4. 2020 IBGE LT'!$E$6:$M$1685,9,FALSE)</f>
        <v>79.107939034547726</v>
      </c>
      <c r="G1608" s="37">
        <f>VLOOKUP(_xlfn.CONCAT(D1608,0),'Appendix 3b. nax IBGE 2019'!$E$5:$M$1850,9,FALSE)</f>
        <v>78.870021015698143</v>
      </c>
      <c r="H1608" s="239">
        <f>INDEX(Summary!$N$5:$Y$88,MATCH(_xlfn.CONCAT(D1608,0),Summary!$N$5:$N$88,0),MATCH($H$3,Summary!$N$4:$Y$4,0))</f>
        <v>77.483947167667282</v>
      </c>
      <c r="I1608" s="240">
        <f t="shared" si="102"/>
        <v>-1.7574153400504097E-2</v>
      </c>
      <c r="J1608" s="241">
        <f t="shared" si="103"/>
        <v>-1.2915528940209964</v>
      </c>
      <c r="K1608" s="242">
        <f t="shared" si="101"/>
        <v>72.200060874637103</v>
      </c>
      <c r="L1608" s="241"/>
    </row>
    <row r="1609" spans="1:12" x14ac:dyDescent="0.2">
      <c r="A1609" t="s">
        <v>62</v>
      </c>
      <c r="B1609" t="s">
        <v>3</v>
      </c>
      <c r="C1609">
        <v>2005</v>
      </c>
      <c r="D1609" t="str">
        <f t="shared" si="100"/>
        <v>SPTotal</v>
      </c>
      <c r="E1609">
        <v>73.969046210627596</v>
      </c>
      <c r="F1609" s="37">
        <f>VLOOKUP(_xlfn.CONCAT(D1609,0),'Appendix 4. 2020 IBGE LT'!$E$6:$M$1685,9,FALSE)</f>
        <v>79.107939034547726</v>
      </c>
      <c r="G1609" s="37">
        <f>VLOOKUP(_xlfn.CONCAT(D1609,0),'Appendix 3b. nax IBGE 2019'!$E$5:$M$1850,9,FALSE)</f>
        <v>78.870021015698143</v>
      </c>
      <c r="H1609" s="239">
        <f>INDEX(Summary!$N$5:$Y$88,MATCH(_xlfn.CONCAT(D1609,0),Summary!$N$5:$N$88,0),MATCH($H$3,Summary!$N$4:$Y$4,0))</f>
        <v>77.483947167667282</v>
      </c>
      <c r="I1609" s="240">
        <f t="shared" si="102"/>
        <v>-1.7574153400504097E-2</v>
      </c>
      <c r="J1609" s="241">
        <f t="shared" si="103"/>
        <v>-1.2999433649945458</v>
      </c>
      <c r="K1609" s="242">
        <f t="shared" si="101"/>
        <v>72.669102845633049</v>
      </c>
      <c r="L1609" s="241"/>
    </row>
    <row r="1610" spans="1:12" x14ac:dyDescent="0.2">
      <c r="A1610" t="s">
        <v>62</v>
      </c>
      <c r="B1610" t="s">
        <v>3</v>
      </c>
      <c r="C1610">
        <v>2006</v>
      </c>
      <c r="D1610" t="str">
        <f t="shared" si="100"/>
        <v>SPTotal</v>
      </c>
      <c r="E1610">
        <v>74.4324454073505</v>
      </c>
      <c r="F1610" s="37">
        <f>VLOOKUP(_xlfn.CONCAT(D1610,0),'Appendix 4. 2020 IBGE LT'!$E$6:$M$1685,9,FALSE)</f>
        <v>79.107939034547726</v>
      </c>
      <c r="G1610" s="37">
        <f>VLOOKUP(_xlfn.CONCAT(D1610,0),'Appendix 3b. nax IBGE 2019'!$E$5:$M$1850,9,FALSE)</f>
        <v>78.870021015698143</v>
      </c>
      <c r="H1610" s="239">
        <f>INDEX(Summary!$N$5:$Y$88,MATCH(_xlfn.CONCAT(D1610,0),Summary!$N$5:$N$88,0),MATCH($H$3,Summary!$N$4:$Y$4,0))</f>
        <v>77.483947167667282</v>
      </c>
      <c r="I1610" s="240">
        <f t="shared" si="102"/>
        <v>-1.7574153400504097E-2</v>
      </c>
      <c r="J1610" s="241">
        <f t="shared" si="103"/>
        <v>-1.3080872135634243</v>
      </c>
      <c r="K1610" s="242">
        <f t="shared" si="101"/>
        <v>73.124358193787074</v>
      </c>
      <c r="L1610" s="241"/>
    </row>
    <row r="1611" spans="1:12" x14ac:dyDescent="0.2">
      <c r="A1611" t="s">
        <v>62</v>
      </c>
      <c r="B1611" t="s">
        <v>3</v>
      </c>
      <c r="C1611">
        <v>2007</v>
      </c>
      <c r="D1611" t="str">
        <f t="shared" si="100"/>
        <v>SPTotal</v>
      </c>
      <c r="E1611">
        <v>74.873915000881297</v>
      </c>
      <c r="F1611" s="37">
        <f>VLOOKUP(_xlfn.CONCAT(D1611,0),'Appendix 4. 2020 IBGE LT'!$E$6:$M$1685,9,FALSE)</f>
        <v>79.107939034547726</v>
      </c>
      <c r="G1611" s="37">
        <f>VLOOKUP(_xlfn.CONCAT(D1611,0),'Appendix 3b. nax IBGE 2019'!$E$5:$M$1850,9,FALSE)</f>
        <v>78.870021015698143</v>
      </c>
      <c r="H1611" s="239">
        <f>INDEX(Summary!$N$5:$Y$88,MATCH(_xlfn.CONCAT(D1611,0),Summary!$N$5:$N$88,0),MATCH($H$3,Summary!$N$4:$Y$4,0))</f>
        <v>77.483947167667282</v>
      </c>
      <c r="I1611" s="240">
        <f t="shared" si="102"/>
        <v>-1.7574153400504097E-2</v>
      </c>
      <c r="J1611" s="241">
        <f t="shared" si="103"/>
        <v>-1.3158456679217927</v>
      </c>
      <c r="K1611" s="242">
        <f t="shared" si="101"/>
        <v>73.558069332959505</v>
      </c>
      <c r="L1611" s="241"/>
    </row>
    <row r="1612" spans="1:12" x14ac:dyDescent="0.2">
      <c r="A1612" t="s">
        <v>62</v>
      </c>
      <c r="B1612" t="s">
        <v>3</v>
      </c>
      <c r="C1612">
        <v>2008</v>
      </c>
      <c r="D1612" t="str">
        <f t="shared" si="100"/>
        <v>SPTotal</v>
      </c>
      <c r="E1612">
        <v>75.298367893778604</v>
      </c>
      <c r="F1612" s="37">
        <f>VLOOKUP(_xlfn.CONCAT(D1612,0),'Appendix 4. 2020 IBGE LT'!$E$6:$M$1685,9,FALSE)</f>
        <v>79.107939034547726</v>
      </c>
      <c r="G1612" s="37">
        <f>VLOOKUP(_xlfn.CONCAT(D1612,0),'Appendix 3b. nax IBGE 2019'!$E$5:$M$1850,9,FALSE)</f>
        <v>78.870021015698143</v>
      </c>
      <c r="H1612" s="239">
        <f>INDEX(Summary!$N$5:$Y$88,MATCH(_xlfn.CONCAT(D1612,0),Summary!$N$5:$N$88,0),MATCH($H$3,Summary!$N$4:$Y$4,0))</f>
        <v>77.483947167667282</v>
      </c>
      <c r="I1612" s="240">
        <f t="shared" si="102"/>
        <v>-1.7574153400504097E-2</v>
      </c>
      <c r="J1612" s="241">
        <f t="shared" si="103"/>
        <v>-1.3233050681728578</v>
      </c>
      <c r="K1612" s="242">
        <f t="shared" si="101"/>
        <v>73.975062825605747</v>
      </c>
      <c r="L1612" s="241"/>
    </row>
    <row r="1613" spans="1:12" x14ac:dyDescent="0.2">
      <c r="A1613" t="s">
        <v>62</v>
      </c>
      <c r="B1613" t="s">
        <v>3</v>
      </c>
      <c r="C1613">
        <v>2009</v>
      </c>
      <c r="D1613" t="str">
        <f t="shared" si="100"/>
        <v>SPTotal</v>
      </c>
      <c r="E1613">
        <v>75.704654935799695</v>
      </c>
      <c r="F1613" s="37">
        <f>VLOOKUP(_xlfn.CONCAT(D1613,0),'Appendix 4. 2020 IBGE LT'!$E$6:$M$1685,9,FALSE)</f>
        <v>79.107939034547726</v>
      </c>
      <c r="G1613" s="37">
        <f>VLOOKUP(_xlfn.CONCAT(D1613,0),'Appendix 3b. nax IBGE 2019'!$E$5:$M$1850,9,FALSE)</f>
        <v>78.870021015698143</v>
      </c>
      <c r="H1613" s="239">
        <f>INDEX(Summary!$N$5:$Y$88,MATCH(_xlfn.CONCAT(D1613,0),Summary!$N$5:$N$88,0),MATCH($H$3,Summary!$N$4:$Y$4,0))</f>
        <v>77.483947167667282</v>
      </c>
      <c r="I1613" s="240">
        <f t="shared" si="102"/>
        <v>-1.7574153400504097E-2</v>
      </c>
      <c r="J1613" s="241">
        <f t="shared" si="103"/>
        <v>-1.3304452189739735</v>
      </c>
      <c r="K1613" s="242">
        <f t="shared" si="101"/>
        <v>74.374209716825717</v>
      </c>
      <c r="L1613" s="241"/>
    </row>
    <row r="1614" spans="1:12" x14ac:dyDescent="0.2">
      <c r="A1614" t="s">
        <v>62</v>
      </c>
      <c r="B1614" t="s">
        <v>3</v>
      </c>
      <c r="C1614">
        <v>2010</v>
      </c>
      <c r="D1614" t="str">
        <f t="shared" si="100"/>
        <v>SPTotal</v>
      </c>
      <c r="E1614">
        <v>76.098821500242096</v>
      </c>
      <c r="F1614" s="37">
        <f>VLOOKUP(_xlfn.CONCAT(D1614,0),'Appendix 4. 2020 IBGE LT'!$E$6:$M$1685,9,FALSE)</f>
        <v>79.107939034547726</v>
      </c>
      <c r="G1614" s="37">
        <f>VLOOKUP(_xlfn.CONCAT(D1614,0),'Appendix 3b. nax IBGE 2019'!$E$5:$M$1850,9,FALSE)</f>
        <v>78.870021015698143</v>
      </c>
      <c r="H1614" s="239">
        <f>INDEX(Summary!$N$5:$Y$88,MATCH(_xlfn.CONCAT(D1614,0),Summary!$N$5:$N$88,0),MATCH($H$3,Summary!$N$4:$Y$4,0))</f>
        <v>77.483947167667282</v>
      </c>
      <c r="I1614" s="240">
        <f t="shared" si="102"/>
        <v>-1.7574153400504097E-2</v>
      </c>
      <c r="J1614" s="241">
        <f t="shared" si="103"/>
        <v>-1.337372362642834</v>
      </c>
      <c r="K1614" s="242">
        <f t="shared" si="101"/>
        <v>74.761449137599257</v>
      </c>
      <c r="L1614" s="241"/>
    </row>
    <row r="1615" spans="1:12" x14ac:dyDescent="0.2">
      <c r="A1615" t="s">
        <v>62</v>
      </c>
      <c r="B1615" t="s">
        <v>3</v>
      </c>
      <c r="C1615">
        <v>2011</v>
      </c>
      <c r="D1615" t="str">
        <f t="shared" si="100"/>
        <v>SPTotal</v>
      </c>
      <c r="E1615">
        <v>76.467759878346499</v>
      </c>
      <c r="F1615" s="37">
        <f>VLOOKUP(_xlfn.CONCAT(D1615,0),'Appendix 4. 2020 IBGE LT'!$E$6:$M$1685,9,FALSE)</f>
        <v>79.107939034547726</v>
      </c>
      <c r="G1615" s="37">
        <f>VLOOKUP(_xlfn.CONCAT(D1615,0),'Appendix 3b. nax IBGE 2019'!$E$5:$M$1850,9,FALSE)</f>
        <v>78.870021015698143</v>
      </c>
      <c r="H1615" s="239">
        <f>INDEX(Summary!$N$5:$Y$88,MATCH(_xlfn.CONCAT(D1615,0),Summary!$N$5:$N$88,0),MATCH($H$3,Summary!$N$4:$Y$4,0))</f>
        <v>77.483947167667282</v>
      </c>
      <c r="I1615" s="240">
        <f t="shared" si="102"/>
        <v>-1.7574153400504097E-2</v>
      </c>
      <c r="J1615" s="241">
        <f t="shared" si="103"/>
        <v>-1.343856142294974</v>
      </c>
      <c r="K1615" s="242">
        <f t="shared" si="101"/>
        <v>75.123903736051531</v>
      </c>
      <c r="L1615" s="241"/>
    </row>
    <row r="1616" spans="1:12" x14ac:dyDescent="0.2">
      <c r="A1616" t="s">
        <v>62</v>
      </c>
      <c r="B1616" t="s">
        <v>3</v>
      </c>
      <c r="C1616">
        <v>2012</v>
      </c>
      <c r="D1616" t="str">
        <f t="shared" si="100"/>
        <v>SPTotal</v>
      </c>
      <c r="E1616">
        <v>76.8230854135969</v>
      </c>
      <c r="F1616" s="37">
        <f>VLOOKUP(_xlfn.CONCAT(D1616,0),'Appendix 4. 2020 IBGE LT'!$E$6:$M$1685,9,FALSE)</f>
        <v>79.107939034547726</v>
      </c>
      <c r="G1616" s="37">
        <f>VLOOKUP(_xlfn.CONCAT(D1616,0),'Appendix 3b. nax IBGE 2019'!$E$5:$M$1850,9,FALSE)</f>
        <v>78.870021015698143</v>
      </c>
      <c r="H1616" s="239">
        <f>INDEX(Summary!$N$5:$Y$88,MATCH(_xlfn.CONCAT(D1616,0),Summary!$N$5:$N$88,0),MATCH($H$3,Summary!$N$4:$Y$4,0))</f>
        <v>77.483947167667282</v>
      </c>
      <c r="I1616" s="240">
        <f t="shared" si="102"/>
        <v>-1.7574153400504097E-2</v>
      </c>
      <c r="J1616" s="241">
        <f t="shared" si="103"/>
        <v>-1.3501006877585806</v>
      </c>
      <c r="K1616" s="242">
        <f t="shared" si="101"/>
        <v>75.472984725838316</v>
      </c>
      <c r="L1616" s="241"/>
    </row>
    <row r="1617" spans="1:12" x14ac:dyDescent="0.2">
      <c r="A1617" t="s">
        <v>62</v>
      </c>
      <c r="B1617" t="s">
        <v>3</v>
      </c>
      <c r="C1617">
        <v>2013</v>
      </c>
      <c r="D1617" t="str">
        <f t="shared" si="100"/>
        <v>SPTotal</v>
      </c>
      <c r="E1617">
        <v>77.162957978693697</v>
      </c>
      <c r="F1617" s="37">
        <f>VLOOKUP(_xlfn.CONCAT(D1617,0),'Appendix 4. 2020 IBGE LT'!$E$6:$M$1685,9,FALSE)</f>
        <v>79.107939034547726</v>
      </c>
      <c r="G1617" s="37">
        <f>VLOOKUP(_xlfn.CONCAT(D1617,0),'Appendix 3b. nax IBGE 2019'!$E$5:$M$1850,9,FALSE)</f>
        <v>78.870021015698143</v>
      </c>
      <c r="H1617" s="239">
        <f>INDEX(Summary!$N$5:$Y$88,MATCH(_xlfn.CONCAT(D1617,0),Summary!$N$5:$N$88,0),MATCH($H$3,Summary!$N$4:$Y$4,0))</f>
        <v>77.483947167667282</v>
      </c>
      <c r="I1617" s="240">
        <f t="shared" si="102"/>
        <v>-1.7574153400504097E-2</v>
      </c>
      <c r="J1617" s="241">
        <f t="shared" si="103"/>
        <v>-1.3560736603542145</v>
      </c>
      <c r="K1617" s="242">
        <f t="shared" si="101"/>
        <v>75.806884318339485</v>
      </c>
      <c r="L1617" s="241"/>
    </row>
    <row r="1618" spans="1:12" x14ac:dyDescent="0.2">
      <c r="A1618" t="s">
        <v>62</v>
      </c>
      <c r="B1618" t="s">
        <v>3</v>
      </c>
      <c r="C1618">
        <v>2014</v>
      </c>
      <c r="D1618" t="str">
        <f t="shared" si="100"/>
        <v>SPTotal</v>
      </c>
      <c r="E1618">
        <v>77.483835980171904</v>
      </c>
      <c r="F1618" s="37">
        <f>VLOOKUP(_xlfn.CONCAT(D1618,0),'Appendix 4. 2020 IBGE LT'!$E$6:$M$1685,9,FALSE)</f>
        <v>79.107939034547726</v>
      </c>
      <c r="G1618" s="37">
        <f>VLOOKUP(_xlfn.CONCAT(D1618,0),'Appendix 3b. nax IBGE 2019'!$E$5:$M$1850,9,FALSE)</f>
        <v>78.870021015698143</v>
      </c>
      <c r="H1618" s="239">
        <f>INDEX(Summary!$N$5:$Y$88,MATCH(_xlfn.CONCAT(D1618,0),Summary!$N$5:$N$88,0),MATCH($H$3,Summary!$N$4:$Y$4,0))</f>
        <v>77.483947167667282</v>
      </c>
      <c r="I1618" s="240">
        <f t="shared" si="102"/>
        <v>-1.7574153400504097E-2</v>
      </c>
      <c r="J1618" s="241">
        <f t="shared" si="103"/>
        <v>-1.3617128195750399</v>
      </c>
      <c r="K1618" s="242">
        <f t="shared" si="101"/>
        <v>76.122123160596857</v>
      </c>
      <c r="L1618" s="241"/>
    </row>
    <row r="1619" spans="1:12" x14ac:dyDescent="0.2">
      <c r="A1619" t="s">
        <v>62</v>
      </c>
      <c r="B1619" t="s">
        <v>3</v>
      </c>
      <c r="C1619">
        <v>2015</v>
      </c>
      <c r="D1619" t="str">
        <f t="shared" si="100"/>
        <v>SPTotal</v>
      </c>
      <c r="E1619">
        <v>77.789729240324107</v>
      </c>
      <c r="F1619" s="37">
        <f>VLOOKUP(_xlfn.CONCAT(D1619,0),'Appendix 4. 2020 IBGE LT'!$E$6:$M$1685,9,FALSE)</f>
        <v>79.107939034547726</v>
      </c>
      <c r="G1619" s="37">
        <f>VLOOKUP(_xlfn.CONCAT(D1619,0),'Appendix 3b. nax IBGE 2019'!$E$5:$M$1850,9,FALSE)</f>
        <v>78.870021015698143</v>
      </c>
      <c r="H1619" s="239">
        <f>INDEX(Summary!$N$5:$Y$88,MATCH(_xlfn.CONCAT(D1619,0),Summary!$N$5:$N$88,0),MATCH($H$3,Summary!$N$4:$Y$4,0))</f>
        <v>77.483947167667282</v>
      </c>
      <c r="I1619" s="240">
        <f t="shared" si="102"/>
        <v>-1.7574153400504097E-2</v>
      </c>
      <c r="J1619" s="241">
        <f t="shared" si="103"/>
        <v>-1.367088634653135</v>
      </c>
      <c r="K1619" s="242">
        <f t="shared" si="101"/>
        <v>76.422640605670978</v>
      </c>
      <c r="L1619" s="241"/>
    </row>
    <row r="1620" spans="1:12" x14ac:dyDescent="0.2">
      <c r="A1620" t="s">
        <v>62</v>
      </c>
      <c r="B1620" t="s">
        <v>3</v>
      </c>
      <c r="C1620">
        <v>2016</v>
      </c>
      <c r="D1620" t="str">
        <f t="shared" si="100"/>
        <v>SPTotal</v>
      </c>
      <c r="E1620">
        <v>78.080937232094101</v>
      </c>
      <c r="F1620" s="37">
        <f>VLOOKUP(_xlfn.CONCAT(D1620,0),'Appendix 4. 2020 IBGE LT'!$E$6:$M$1685,9,FALSE)</f>
        <v>79.107939034547726</v>
      </c>
      <c r="G1620" s="37">
        <f>VLOOKUP(_xlfn.CONCAT(D1620,0),'Appendix 3b. nax IBGE 2019'!$E$5:$M$1850,9,FALSE)</f>
        <v>78.870021015698143</v>
      </c>
      <c r="H1620" s="239">
        <f>INDEX(Summary!$N$5:$Y$88,MATCH(_xlfn.CONCAT(D1620,0),Summary!$N$5:$N$88,0),MATCH($H$3,Summary!$N$4:$Y$4,0))</f>
        <v>77.483947167667282</v>
      </c>
      <c r="I1620" s="240">
        <f t="shared" si="102"/>
        <v>-1.7574153400504097E-2</v>
      </c>
      <c r="J1620" s="241">
        <f t="shared" si="103"/>
        <v>-1.3722063685719534</v>
      </c>
      <c r="K1620" s="242">
        <f t="shared" si="101"/>
        <v>76.708730863522149</v>
      </c>
      <c r="L1620" s="241"/>
    </row>
    <row r="1621" spans="1:12" x14ac:dyDescent="0.2">
      <c r="A1621" t="s">
        <v>62</v>
      </c>
      <c r="B1621" t="s">
        <v>3</v>
      </c>
      <c r="C1621">
        <v>2017</v>
      </c>
      <c r="D1621" t="str">
        <f t="shared" si="100"/>
        <v>SPTotal</v>
      </c>
      <c r="E1621">
        <v>78.357874609476596</v>
      </c>
      <c r="F1621" s="37">
        <f>VLOOKUP(_xlfn.CONCAT(D1621,0),'Appendix 4. 2020 IBGE LT'!$E$6:$M$1685,9,FALSE)</f>
        <v>79.107939034547726</v>
      </c>
      <c r="G1621" s="37">
        <f>VLOOKUP(_xlfn.CONCAT(D1621,0),'Appendix 3b. nax IBGE 2019'!$E$5:$M$1850,9,FALSE)</f>
        <v>78.870021015698143</v>
      </c>
      <c r="H1621" s="239">
        <f>INDEX(Summary!$N$5:$Y$88,MATCH(_xlfn.CONCAT(D1621,0),Summary!$N$5:$N$88,0),MATCH($H$3,Summary!$N$4:$Y$4,0))</f>
        <v>77.483947167667282</v>
      </c>
      <c r="I1621" s="240">
        <f t="shared" si="102"/>
        <v>-1.7574153400504097E-2</v>
      </c>
      <c r="J1621" s="241">
        <f t="shared" si="103"/>
        <v>-1.3770733085244067</v>
      </c>
      <c r="K1621" s="242">
        <f t="shared" si="101"/>
        <v>76.980801300952194</v>
      </c>
      <c r="L1621" s="241"/>
    </row>
    <row r="1622" spans="1:12" x14ac:dyDescent="0.2">
      <c r="A1622" t="s">
        <v>62</v>
      </c>
      <c r="B1622" t="s">
        <v>3</v>
      </c>
      <c r="C1622">
        <v>2018</v>
      </c>
      <c r="D1622" t="str">
        <f t="shared" si="100"/>
        <v>SPTotal</v>
      </c>
      <c r="E1622">
        <v>78.623175574319703</v>
      </c>
      <c r="F1622" s="37">
        <f>VLOOKUP(_xlfn.CONCAT(D1622,0),'Appendix 4. 2020 IBGE LT'!$E$6:$M$1685,9,FALSE)</f>
        <v>79.107939034547726</v>
      </c>
      <c r="G1622" s="37">
        <f>VLOOKUP(_xlfn.CONCAT(D1622,0),'Appendix 3b. nax IBGE 2019'!$E$5:$M$1850,9,FALSE)</f>
        <v>78.870021015698143</v>
      </c>
      <c r="H1622" s="239">
        <f>INDEX(Summary!$N$5:$Y$88,MATCH(_xlfn.CONCAT(D1622,0),Summary!$N$5:$N$88,0),MATCH($H$3,Summary!$N$4:$Y$4,0))</f>
        <v>77.483947167667282</v>
      </c>
      <c r="I1622" s="240">
        <f t="shared" si="102"/>
        <v>-1.7574153400504097E-2</v>
      </c>
      <c r="J1622" s="241">
        <f t="shared" si="103"/>
        <v>-1.3817357483778612</v>
      </c>
      <c r="K1622" s="242">
        <f t="shared" si="101"/>
        <v>77.241439825941839</v>
      </c>
      <c r="L1622" s="241"/>
    </row>
    <row r="1623" spans="1:12" x14ac:dyDescent="0.2">
      <c r="A1623" t="s">
        <v>62</v>
      </c>
      <c r="B1623" t="s">
        <v>3</v>
      </c>
      <c r="C1623">
        <v>2019</v>
      </c>
      <c r="D1623" t="str">
        <f t="shared" si="100"/>
        <v>SPTotal</v>
      </c>
      <c r="E1623">
        <v>78.8700210156981</v>
      </c>
      <c r="F1623" s="37">
        <f>VLOOKUP(_xlfn.CONCAT(D1623,0),'Appendix 4. 2020 IBGE LT'!$E$6:$M$1685,9,FALSE)</f>
        <v>79.107939034547726</v>
      </c>
      <c r="G1623" s="37">
        <f>VLOOKUP(_xlfn.CONCAT(D1623,0),'Appendix 3b. nax IBGE 2019'!$E$5:$M$1850,9,FALSE)</f>
        <v>78.870021015698143</v>
      </c>
      <c r="H1623" s="239">
        <f>INDEX(Summary!$N$5:$Y$88,MATCH(_xlfn.CONCAT(D1623,0),Summary!$N$5:$N$88,0),MATCH($H$3,Summary!$N$4:$Y$4,0))</f>
        <v>77.483947167667282</v>
      </c>
      <c r="I1623" s="240">
        <f t="shared" si="102"/>
        <v>-1.7574153400504097E-2</v>
      </c>
      <c r="J1623" s="241">
        <f t="shared" si="103"/>
        <v>-1.3860738480308603</v>
      </c>
      <c r="K1623" s="242">
        <f t="shared" si="101"/>
        <v>77.483947167667239</v>
      </c>
      <c r="L1623" s="241"/>
    </row>
    <row r="1624" spans="1:12" x14ac:dyDescent="0.2">
      <c r="A1624" t="s">
        <v>46</v>
      </c>
      <c r="B1624" t="s">
        <v>48</v>
      </c>
      <c r="C1624">
        <v>2000</v>
      </c>
      <c r="D1624" t="str">
        <f t="shared" si="100"/>
        <v>TOFemale</v>
      </c>
      <c r="E1624">
        <v>70.749978323145498</v>
      </c>
      <c r="F1624" s="37">
        <f>VLOOKUP(_xlfn.CONCAT(D1624,0),'Appendix 4. 2020 IBGE LT'!$E$6:$M$1685,9,FALSE)</f>
        <v>77.701125431042271</v>
      </c>
      <c r="G1624" s="37">
        <f>VLOOKUP(_xlfn.CONCAT(D1624,0),'Appendix 3b. nax IBGE 2019'!$E$5:$M$1850,9,FALSE)</f>
        <v>77.470037637947826</v>
      </c>
      <c r="H1624" s="239">
        <f>INDEX(Summary!$N$5:$Y$88,MATCH(_xlfn.CONCAT(D1624,0),Summary!$N$5:$N$88,0),MATCH($H$3,Summary!$N$4:$Y$4,0))</f>
        <v>80.159772292321236</v>
      </c>
      <c r="I1624" s="240">
        <f t="shared" si="102"/>
        <v>3.4719676617994487E-2</v>
      </c>
      <c r="J1624" s="241">
        <f t="shared" si="103"/>
        <v>2.4564163681097315</v>
      </c>
      <c r="K1624" s="242">
        <f t="shared" si="101"/>
        <v>73.206394691255227</v>
      </c>
      <c r="L1624" s="241"/>
    </row>
    <row r="1625" spans="1:12" x14ac:dyDescent="0.2">
      <c r="A1625" t="s">
        <v>46</v>
      </c>
      <c r="B1625" t="s">
        <v>48</v>
      </c>
      <c r="C1625">
        <v>2001</v>
      </c>
      <c r="D1625" t="str">
        <f t="shared" si="100"/>
        <v>TOFemale</v>
      </c>
      <c r="E1625">
        <v>71.221244091279402</v>
      </c>
      <c r="F1625" s="37">
        <f>VLOOKUP(_xlfn.CONCAT(D1625,0),'Appendix 4. 2020 IBGE LT'!$E$6:$M$1685,9,FALSE)</f>
        <v>77.701125431042271</v>
      </c>
      <c r="G1625" s="37">
        <f>VLOOKUP(_xlfn.CONCAT(D1625,0),'Appendix 3b. nax IBGE 2019'!$E$5:$M$1850,9,FALSE)</f>
        <v>77.470037637947826</v>
      </c>
      <c r="H1625" s="239">
        <f>INDEX(Summary!$N$5:$Y$88,MATCH(_xlfn.CONCAT(D1625,0),Summary!$N$5:$N$88,0),MATCH($H$3,Summary!$N$4:$Y$4,0))</f>
        <v>80.159772292321236</v>
      </c>
      <c r="I1625" s="240">
        <f t="shared" si="102"/>
        <v>3.4719676617994487E-2</v>
      </c>
      <c r="J1625" s="241">
        <f t="shared" si="103"/>
        <v>2.4727785631804715</v>
      </c>
      <c r="K1625" s="242">
        <f t="shared" si="101"/>
        <v>73.694022654459872</v>
      </c>
      <c r="L1625" s="241"/>
    </row>
    <row r="1626" spans="1:12" x14ac:dyDescent="0.2">
      <c r="A1626" t="s">
        <v>46</v>
      </c>
      <c r="B1626" t="s">
        <v>48</v>
      </c>
      <c r="C1626">
        <v>2002</v>
      </c>
      <c r="D1626" t="str">
        <f t="shared" si="100"/>
        <v>TOFemale</v>
      </c>
      <c r="E1626">
        <v>71.681526504822003</v>
      </c>
      <c r="F1626" s="37">
        <f>VLOOKUP(_xlfn.CONCAT(D1626,0),'Appendix 4. 2020 IBGE LT'!$E$6:$M$1685,9,FALSE)</f>
        <v>77.701125431042271</v>
      </c>
      <c r="G1626" s="37">
        <f>VLOOKUP(_xlfn.CONCAT(D1626,0),'Appendix 3b. nax IBGE 2019'!$E$5:$M$1850,9,FALSE)</f>
        <v>77.470037637947826</v>
      </c>
      <c r="H1626" s="239">
        <f>INDEX(Summary!$N$5:$Y$88,MATCH(_xlfn.CONCAT(D1626,0),Summary!$N$5:$N$88,0),MATCH($H$3,Summary!$N$4:$Y$4,0))</f>
        <v>80.159772292321236</v>
      </c>
      <c r="I1626" s="240">
        <f t="shared" si="102"/>
        <v>3.4719676617994487E-2</v>
      </c>
      <c r="J1626" s="241">
        <f t="shared" si="103"/>
        <v>2.4887594197316205</v>
      </c>
      <c r="K1626" s="242">
        <f t="shared" si="101"/>
        <v>74.170285924553625</v>
      </c>
      <c r="L1626" s="241"/>
    </row>
    <row r="1627" spans="1:12" x14ac:dyDescent="0.2">
      <c r="A1627" t="s">
        <v>46</v>
      </c>
      <c r="B1627" t="s">
        <v>48</v>
      </c>
      <c r="C1627">
        <v>2003</v>
      </c>
      <c r="D1627" t="str">
        <f t="shared" si="100"/>
        <v>TOFemale</v>
      </c>
      <c r="E1627">
        <v>72.1275457865748</v>
      </c>
      <c r="F1627" s="37">
        <f>VLOOKUP(_xlfn.CONCAT(D1627,0),'Appendix 4. 2020 IBGE LT'!$E$6:$M$1685,9,FALSE)</f>
        <v>77.701125431042271</v>
      </c>
      <c r="G1627" s="37">
        <f>VLOOKUP(_xlfn.CONCAT(D1627,0),'Appendix 3b. nax IBGE 2019'!$E$5:$M$1850,9,FALSE)</f>
        <v>77.470037637947826</v>
      </c>
      <c r="H1627" s="239">
        <f>INDEX(Summary!$N$5:$Y$88,MATCH(_xlfn.CONCAT(D1627,0),Summary!$N$5:$N$88,0),MATCH($H$3,Summary!$N$4:$Y$4,0))</f>
        <v>80.159772292321236</v>
      </c>
      <c r="I1627" s="240">
        <f t="shared" si="102"/>
        <v>3.4719676617994487E-2</v>
      </c>
      <c r="J1627" s="241">
        <f t="shared" si="103"/>
        <v>2.5042450649594676</v>
      </c>
      <c r="K1627" s="242">
        <f t="shared" si="101"/>
        <v>74.631790851534262</v>
      </c>
      <c r="L1627" s="241"/>
    </row>
    <row r="1628" spans="1:12" x14ac:dyDescent="0.2">
      <c r="A1628" t="s">
        <v>46</v>
      </c>
      <c r="B1628" t="s">
        <v>48</v>
      </c>
      <c r="C1628">
        <v>2004</v>
      </c>
      <c r="D1628" t="str">
        <f t="shared" si="100"/>
        <v>TOFemale</v>
      </c>
      <c r="E1628">
        <v>72.560164324493996</v>
      </c>
      <c r="F1628" s="37">
        <f>VLOOKUP(_xlfn.CONCAT(D1628,0),'Appendix 4. 2020 IBGE LT'!$E$6:$M$1685,9,FALSE)</f>
        <v>77.701125431042271</v>
      </c>
      <c r="G1628" s="37">
        <f>VLOOKUP(_xlfn.CONCAT(D1628,0),'Appendix 3b. nax IBGE 2019'!$E$5:$M$1850,9,FALSE)</f>
        <v>77.470037637947826</v>
      </c>
      <c r="H1628" s="239">
        <f>INDEX(Summary!$N$5:$Y$88,MATCH(_xlfn.CONCAT(D1628,0),Summary!$N$5:$N$88,0),MATCH($H$3,Summary!$N$4:$Y$4,0))</f>
        <v>80.159772292321236</v>
      </c>
      <c r="I1628" s="240">
        <f t="shared" si="102"/>
        <v>3.4719676617994487E-2</v>
      </c>
      <c r="J1628" s="241">
        <f t="shared" si="103"/>
        <v>2.5192654406949719</v>
      </c>
      <c r="K1628" s="242">
        <f t="shared" si="101"/>
        <v>75.079429765188962</v>
      </c>
      <c r="L1628" s="241"/>
    </row>
    <row r="1629" spans="1:12" x14ac:dyDescent="0.2">
      <c r="A1629" t="s">
        <v>46</v>
      </c>
      <c r="B1629" t="s">
        <v>48</v>
      </c>
      <c r="C1629">
        <v>2005</v>
      </c>
      <c r="D1629" t="str">
        <f t="shared" si="100"/>
        <v>TOFemale</v>
      </c>
      <c r="E1629">
        <v>72.979277717395902</v>
      </c>
      <c r="F1629" s="37">
        <f>VLOOKUP(_xlfn.CONCAT(D1629,0),'Appendix 4. 2020 IBGE LT'!$E$6:$M$1685,9,FALSE)</f>
        <v>77.701125431042271</v>
      </c>
      <c r="G1629" s="37">
        <f>VLOOKUP(_xlfn.CONCAT(D1629,0),'Appendix 3b. nax IBGE 2019'!$E$5:$M$1850,9,FALSE)</f>
        <v>77.470037637947826</v>
      </c>
      <c r="H1629" s="239">
        <f>INDEX(Summary!$N$5:$Y$88,MATCH(_xlfn.CONCAT(D1629,0),Summary!$N$5:$N$88,0),MATCH($H$3,Summary!$N$4:$Y$4,0))</f>
        <v>80.159772292321236</v>
      </c>
      <c r="I1629" s="240">
        <f t="shared" si="102"/>
        <v>3.4719676617994487E-2</v>
      </c>
      <c r="J1629" s="241">
        <f t="shared" si="103"/>
        <v>2.5338169221627966</v>
      </c>
      <c r="K1629" s="242">
        <f t="shared" si="101"/>
        <v>75.513094639558702</v>
      </c>
      <c r="L1629" s="241"/>
    </row>
    <row r="1630" spans="1:12" x14ac:dyDescent="0.2">
      <c r="A1630" t="s">
        <v>46</v>
      </c>
      <c r="B1630" t="s">
        <v>48</v>
      </c>
      <c r="C1630">
        <v>2006</v>
      </c>
      <c r="D1630" t="str">
        <f t="shared" si="100"/>
        <v>TOFemale</v>
      </c>
      <c r="E1630">
        <v>73.384833088389996</v>
      </c>
      <c r="F1630" s="37">
        <f>VLOOKUP(_xlfn.CONCAT(D1630,0),'Appendix 4. 2020 IBGE LT'!$E$6:$M$1685,9,FALSE)</f>
        <v>77.701125431042271</v>
      </c>
      <c r="G1630" s="37">
        <f>VLOOKUP(_xlfn.CONCAT(D1630,0),'Appendix 3b. nax IBGE 2019'!$E$5:$M$1850,9,FALSE)</f>
        <v>77.470037637947826</v>
      </c>
      <c r="H1630" s="239">
        <f>INDEX(Summary!$N$5:$Y$88,MATCH(_xlfn.CONCAT(D1630,0),Summary!$N$5:$N$88,0),MATCH($H$3,Summary!$N$4:$Y$4,0))</f>
        <v>80.159772292321236</v>
      </c>
      <c r="I1630" s="240">
        <f t="shared" si="102"/>
        <v>3.4719676617994487E-2</v>
      </c>
      <c r="J1630" s="241">
        <f t="shared" si="103"/>
        <v>2.5478976734944023</v>
      </c>
      <c r="K1630" s="242">
        <f t="shared" si="101"/>
        <v>75.9327307618844</v>
      </c>
      <c r="L1630" s="241"/>
    </row>
    <row r="1631" spans="1:12" x14ac:dyDescent="0.2">
      <c r="A1631" t="s">
        <v>46</v>
      </c>
      <c r="B1631" t="s">
        <v>48</v>
      </c>
      <c r="C1631">
        <v>2007</v>
      </c>
      <c r="D1631" t="str">
        <f t="shared" si="100"/>
        <v>TOFemale</v>
      </c>
      <c r="E1631">
        <v>73.775191654420695</v>
      </c>
      <c r="F1631" s="37">
        <f>VLOOKUP(_xlfn.CONCAT(D1631,0),'Appendix 4. 2020 IBGE LT'!$E$6:$M$1685,9,FALSE)</f>
        <v>77.701125431042271</v>
      </c>
      <c r="G1631" s="37">
        <f>VLOOKUP(_xlfn.CONCAT(D1631,0),'Appendix 3b. nax IBGE 2019'!$E$5:$M$1850,9,FALSE)</f>
        <v>77.470037637947826</v>
      </c>
      <c r="H1631" s="239">
        <f>INDEX(Summary!$N$5:$Y$88,MATCH(_xlfn.CONCAT(D1631,0),Summary!$N$5:$N$88,0),MATCH($H$3,Summary!$N$4:$Y$4,0))</f>
        <v>80.159772292321236</v>
      </c>
      <c r="I1631" s="240">
        <f t="shared" si="102"/>
        <v>3.4719676617994487E-2</v>
      </c>
      <c r="J1631" s="241">
        <f t="shared" si="103"/>
        <v>2.5614507966720521</v>
      </c>
      <c r="K1631" s="242">
        <f t="shared" si="101"/>
        <v>76.336642451092743</v>
      </c>
      <c r="L1631" s="241"/>
    </row>
    <row r="1632" spans="1:12" x14ac:dyDescent="0.2">
      <c r="A1632" t="s">
        <v>46</v>
      </c>
      <c r="B1632" t="s">
        <v>48</v>
      </c>
      <c r="C1632">
        <v>2008</v>
      </c>
      <c r="D1632" t="str">
        <f t="shared" si="100"/>
        <v>TOFemale</v>
      </c>
      <c r="E1632">
        <v>74.1541255409727</v>
      </c>
      <c r="F1632" s="37">
        <f>VLOOKUP(_xlfn.CONCAT(D1632,0),'Appendix 4. 2020 IBGE LT'!$E$6:$M$1685,9,FALSE)</f>
        <v>77.701125431042271</v>
      </c>
      <c r="G1632" s="37">
        <f>VLOOKUP(_xlfn.CONCAT(D1632,0),'Appendix 3b. nax IBGE 2019'!$E$5:$M$1850,9,FALSE)</f>
        <v>77.470037637947826</v>
      </c>
      <c r="H1632" s="239">
        <f>INDEX(Summary!$N$5:$Y$88,MATCH(_xlfn.CONCAT(D1632,0),Summary!$N$5:$N$88,0),MATCH($H$3,Summary!$N$4:$Y$4,0))</f>
        <v>80.159772292321236</v>
      </c>
      <c r="I1632" s="240">
        <f t="shared" si="102"/>
        <v>3.4719676617994487E-2</v>
      </c>
      <c r="J1632" s="241">
        <f t="shared" si="103"/>
        <v>2.5746072586727378</v>
      </c>
      <c r="K1632" s="242">
        <f t="shared" si="101"/>
        <v>76.728732799645442</v>
      </c>
      <c r="L1632" s="241"/>
    </row>
    <row r="1633" spans="1:12" x14ac:dyDescent="0.2">
      <c r="A1633" t="s">
        <v>46</v>
      </c>
      <c r="B1633" t="s">
        <v>48</v>
      </c>
      <c r="C1633">
        <v>2009</v>
      </c>
      <c r="D1633" t="str">
        <f t="shared" si="100"/>
        <v>TOFemale</v>
      </c>
      <c r="E1633">
        <v>74.5197081233771</v>
      </c>
      <c r="F1633" s="37">
        <f>VLOOKUP(_xlfn.CONCAT(D1633,0),'Appendix 4. 2020 IBGE LT'!$E$6:$M$1685,9,FALSE)</f>
        <v>77.701125431042271</v>
      </c>
      <c r="G1633" s="37">
        <f>VLOOKUP(_xlfn.CONCAT(D1633,0),'Appendix 3b. nax IBGE 2019'!$E$5:$M$1850,9,FALSE)</f>
        <v>77.470037637947826</v>
      </c>
      <c r="H1633" s="239">
        <f>INDEX(Summary!$N$5:$Y$88,MATCH(_xlfn.CONCAT(D1633,0),Summary!$N$5:$N$88,0),MATCH($H$3,Summary!$N$4:$Y$4,0))</f>
        <v>80.159772292321236</v>
      </c>
      <c r="I1633" s="240">
        <f t="shared" si="102"/>
        <v>3.4719676617994487E-2</v>
      </c>
      <c r="J1633" s="241">
        <f t="shared" si="103"/>
        <v>2.5873001677109899</v>
      </c>
      <c r="K1633" s="242">
        <f t="shared" si="101"/>
        <v>77.107008291088093</v>
      </c>
      <c r="L1633" s="241"/>
    </row>
    <row r="1634" spans="1:12" x14ac:dyDescent="0.2">
      <c r="A1634" t="s">
        <v>46</v>
      </c>
      <c r="B1634" t="s">
        <v>48</v>
      </c>
      <c r="C1634">
        <v>2010</v>
      </c>
      <c r="D1634" t="str">
        <f t="shared" si="100"/>
        <v>TOFemale</v>
      </c>
      <c r="E1634">
        <v>74.872041058550394</v>
      </c>
      <c r="F1634" s="37">
        <f>VLOOKUP(_xlfn.CONCAT(D1634,0),'Appendix 4. 2020 IBGE LT'!$E$6:$M$1685,9,FALSE)</f>
        <v>77.701125431042271</v>
      </c>
      <c r="G1634" s="37">
        <f>VLOOKUP(_xlfn.CONCAT(D1634,0),'Appendix 3b. nax IBGE 2019'!$E$5:$M$1850,9,FALSE)</f>
        <v>77.470037637947826</v>
      </c>
      <c r="H1634" s="239">
        <f>INDEX(Summary!$N$5:$Y$88,MATCH(_xlfn.CONCAT(D1634,0),Summary!$N$5:$N$88,0),MATCH($H$3,Summary!$N$4:$Y$4,0))</f>
        <v>80.159772292321236</v>
      </c>
      <c r="I1634" s="240">
        <f t="shared" si="102"/>
        <v>3.4719676617994487E-2</v>
      </c>
      <c r="J1634" s="241">
        <f t="shared" si="103"/>
        <v>2.5995330532820753</v>
      </c>
      <c r="K1634" s="242">
        <f t="shared" si="101"/>
        <v>77.471574111832467</v>
      </c>
      <c r="L1634" s="241"/>
    </row>
    <row r="1635" spans="1:12" x14ac:dyDescent="0.2">
      <c r="A1635" t="s">
        <v>46</v>
      </c>
      <c r="B1635" t="s">
        <v>48</v>
      </c>
      <c r="C1635">
        <v>2011</v>
      </c>
      <c r="D1635" t="str">
        <f t="shared" si="100"/>
        <v>TOFemale</v>
      </c>
      <c r="E1635">
        <v>75.210096390585306</v>
      </c>
      <c r="F1635" s="37">
        <f>VLOOKUP(_xlfn.CONCAT(D1635,0),'Appendix 4. 2020 IBGE LT'!$E$6:$M$1685,9,FALSE)</f>
        <v>77.701125431042271</v>
      </c>
      <c r="G1635" s="37">
        <f>VLOOKUP(_xlfn.CONCAT(D1635,0),'Appendix 3b. nax IBGE 2019'!$E$5:$M$1850,9,FALSE)</f>
        <v>77.470037637947826</v>
      </c>
      <c r="H1635" s="239">
        <f>INDEX(Summary!$N$5:$Y$88,MATCH(_xlfn.CONCAT(D1635,0),Summary!$N$5:$N$88,0),MATCH($H$3,Summary!$N$4:$Y$4,0))</f>
        <v>80.159772292321236</v>
      </c>
      <c r="I1635" s="240">
        <f t="shared" si="102"/>
        <v>3.4719676617994487E-2</v>
      </c>
      <c r="J1635" s="241">
        <f t="shared" si="103"/>
        <v>2.6112702250893163</v>
      </c>
      <c r="K1635" s="242">
        <f t="shared" si="101"/>
        <v>77.82136661567462</v>
      </c>
      <c r="L1635" s="241"/>
    </row>
    <row r="1636" spans="1:12" x14ac:dyDescent="0.2">
      <c r="A1636" t="s">
        <v>46</v>
      </c>
      <c r="B1636" t="s">
        <v>48</v>
      </c>
      <c r="C1636">
        <v>2012</v>
      </c>
      <c r="D1636" t="str">
        <f t="shared" si="100"/>
        <v>TOFemale</v>
      </c>
      <c r="E1636">
        <v>75.535244673796598</v>
      </c>
      <c r="F1636" s="37">
        <f>VLOOKUP(_xlfn.CONCAT(D1636,0),'Appendix 4. 2020 IBGE LT'!$E$6:$M$1685,9,FALSE)</f>
        <v>77.701125431042271</v>
      </c>
      <c r="G1636" s="37">
        <f>VLOOKUP(_xlfn.CONCAT(D1636,0),'Appendix 3b. nax IBGE 2019'!$E$5:$M$1850,9,FALSE)</f>
        <v>77.470037637947826</v>
      </c>
      <c r="H1636" s="239">
        <f>INDEX(Summary!$N$5:$Y$88,MATCH(_xlfn.CONCAT(D1636,0),Summary!$N$5:$N$88,0),MATCH($H$3,Summary!$N$4:$Y$4,0))</f>
        <v>80.159772292321236</v>
      </c>
      <c r="I1636" s="240">
        <f t="shared" si="102"/>
        <v>3.4719676617994487E-2</v>
      </c>
      <c r="J1636" s="241">
        <f t="shared" si="103"/>
        <v>2.6225592683353085</v>
      </c>
      <c r="K1636" s="242">
        <f t="shared" si="101"/>
        <v>78.157803942131906</v>
      </c>
      <c r="L1636" s="241"/>
    </row>
    <row r="1637" spans="1:12" x14ac:dyDescent="0.2">
      <c r="A1637" t="s">
        <v>46</v>
      </c>
      <c r="B1637" t="s">
        <v>48</v>
      </c>
      <c r="C1637">
        <v>2013</v>
      </c>
      <c r="D1637" t="str">
        <f t="shared" si="100"/>
        <v>TOFemale</v>
      </c>
      <c r="E1637">
        <v>75.847691603883106</v>
      </c>
      <c r="F1637" s="37">
        <f>VLOOKUP(_xlfn.CONCAT(D1637,0),'Appendix 4. 2020 IBGE LT'!$E$6:$M$1685,9,FALSE)</f>
        <v>77.701125431042271</v>
      </c>
      <c r="G1637" s="37">
        <f>VLOOKUP(_xlfn.CONCAT(D1637,0),'Appendix 3b. nax IBGE 2019'!$E$5:$M$1850,9,FALSE)</f>
        <v>77.470037637947826</v>
      </c>
      <c r="H1637" s="239">
        <f>INDEX(Summary!$N$5:$Y$88,MATCH(_xlfn.CONCAT(D1637,0),Summary!$N$5:$N$88,0),MATCH($H$3,Summary!$N$4:$Y$4,0))</f>
        <v>80.159772292321236</v>
      </c>
      <c r="I1637" s="240">
        <f t="shared" si="102"/>
        <v>3.4719676617994487E-2</v>
      </c>
      <c r="J1637" s="241">
        <f t="shared" si="103"/>
        <v>2.6334073247081968</v>
      </c>
      <c r="K1637" s="242">
        <f t="shared" si="101"/>
        <v>78.481098928591308</v>
      </c>
      <c r="L1637" s="241"/>
    </row>
    <row r="1638" spans="1:12" x14ac:dyDescent="0.2">
      <c r="A1638" t="s">
        <v>46</v>
      </c>
      <c r="B1638" t="s">
        <v>48</v>
      </c>
      <c r="C1638">
        <v>2014</v>
      </c>
      <c r="D1638" t="str">
        <f t="shared" si="100"/>
        <v>TOFemale</v>
      </c>
      <c r="E1638">
        <v>76.147668802885804</v>
      </c>
      <c r="F1638" s="37">
        <f>VLOOKUP(_xlfn.CONCAT(D1638,0),'Appendix 4. 2020 IBGE LT'!$E$6:$M$1685,9,FALSE)</f>
        <v>77.701125431042271</v>
      </c>
      <c r="G1638" s="37">
        <f>VLOOKUP(_xlfn.CONCAT(D1638,0),'Appendix 3b. nax IBGE 2019'!$E$5:$M$1850,9,FALSE)</f>
        <v>77.470037637947826</v>
      </c>
      <c r="H1638" s="239">
        <f>INDEX(Summary!$N$5:$Y$88,MATCH(_xlfn.CONCAT(D1638,0),Summary!$N$5:$N$88,0),MATCH($H$3,Summary!$N$4:$Y$4,0))</f>
        <v>80.159772292321236</v>
      </c>
      <c r="I1638" s="240">
        <f t="shared" si="102"/>
        <v>3.4719676617994487E-2</v>
      </c>
      <c r="J1638" s="241">
        <f t="shared" si="103"/>
        <v>2.6438224360503426</v>
      </c>
      <c r="K1638" s="242">
        <f t="shared" si="101"/>
        <v>78.791491238936146</v>
      </c>
      <c r="L1638" s="241"/>
    </row>
    <row r="1639" spans="1:12" x14ac:dyDescent="0.2">
      <c r="A1639" t="s">
        <v>46</v>
      </c>
      <c r="B1639" t="s">
        <v>48</v>
      </c>
      <c r="C1639">
        <v>2015</v>
      </c>
      <c r="D1639" t="str">
        <f t="shared" si="100"/>
        <v>TOFemale</v>
      </c>
      <c r="E1639">
        <v>76.435430617057307</v>
      </c>
      <c r="F1639" s="37">
        <f>VLOOKUP(_xlfn.CONCAT(D1639,0),'Appendix 4. 2020 IBGE LT'!$E$6:$M$1685,9,FALSE)</f>
        <v>77.701125431042271</v>
      </c>
      <c r="G1639" s="37">
        <f>VLOOKUP(_xlfn.CONCAT(D1639,0),'Appendix 3b. nax IBGE 2019'!$E$5:$M$1850,9,FALSE)</f>
        <v>77.470037637947826</v>
      </c>
      <c r="H1639" s="239">
        <f>INDEX(Summary!$N$5:$Y$88,MATCH(_xlfn.CONCAT(D1639,0),Summary!$N$5:$N$88,0),MATCH($H$3,Summary!$N$4:$Y$4,0))</f>
        <v>80.159772292321236</v>
      </c>
      <c r="I1639" s="240">
        <f t="shared" si="102"/>
        <v>3.4719676617994487E-2</v>
      </c>
      <c r="J1639" s="241">
        <f t="shared" si="103"/>
        <v>2.6538134331813845</v>
      </c>
      <c r="K1639" s="242">
        <f t="shared" si="101"/>
        <v>79.08924405023869</v>
      </c>
      <c r="L1639" s="241"/>
    </row>
    <row r="1640" spans="1:12" x14ac:dyDescent="0.2">
      <c r="A1640" t="s">
        <v>46</v>
      </c>
      <c r="B1640" t="s">
        <v>48</v>
      </c>
      <c r="C1640">
        <v>2016</v>
      </c>
      <c r="D1640" t="str">
        <f t="shared" si="100"/>
        <v>TOFemale</v>
      </c>
      <c r="E1640">
        <v>76.711251033219895</v>
      </c>
      <c r="F1640" s="37">
        <f>VLOOKUP(_xlfn.CONCAT(D1640,0),'Appendix 4. 2020 IBGE LT'!$E$6:$M$1685,9,FALSE)</f>
        <v>77.701125431042271</v>
      </c>
      <c r="G1640" s="37">
        <f>VLOOKUP(_xlfn.CONCAT(D1640,0),'Appendix 3b. nax IBGE 2019'!$E$5:$M$1850,9,FALSE)</f>
        <v>77.470037637947826</v>
      </c>
      <c r="H1640" s="239">
        <f>INDEX(Summary!$N$5:$Y$88,MATCH(_xlfn.CONCAT(D1640,0),Summary!$N$5:$N$88,0),MATCH($H$3,Summary!$N$4:$Y$4,0))</f>
        <v>80.159772292321236</v>
      </c>
      <c r="I1640" s="240">
        <f t="shared" si="102"/>
        <v>3.4719676617994487E-2</v>
      </c>
      <c r="J1640" s="241">
        <f t="shared" si="103"/>
        <v>2.6633898288351903</v>
      </c>
      <c r="K1640" s="242">
        <f t="shared" si="101"/>
        <v>79.374640862055088</v>
      </c>
      <c r="L1640" s="241"/>
    </row>
    <row r="1641" spans="1:12" x14ac:dyDescent="0.2">
      <c r="A1641" t="s">
        <v>46</v>
      </c>
      <c r="B1641" t="s">
        <v>48</v>
      </c>
      <c r="C1641">
        <v>2017</v>
      </c>
      <c r="D1641" t="str">
        <f t="shared" si="100"/>
        <v>TOFemale</v>
      </c>
      <c r="E1641">
        <v>76.975420734371895</v>
      </c>
      <c r="F1641" s="37">
        <f>VLOOKUP(_xlfn.CONCAT(D1641,0),'Appendix 4. 2020 IBGE LT'!$E$6:$M$1685,9,FALSE)</f>
        <v>77.701125431042271</v>
      </c>
      <c r="G1641" s="37">
        <f>VLOOKUP(_xlfn.CONCAT(D1641,0),'Appendix 3b. nax IBGE 2019'!$E$5:$M$1850,9,FALSE)</f>
        <v>77.470037637947826</v>
      </c>
      <c r="H1641" s="239">
        <f>INDEX(Summary!$N$5:$Y$88,MATCH(_xlfn.CONCAT(D1641,0),Summary!$N$5:$N$88,0),MATCH($H$3,Summary!$N$4:$Y$4,0))</f>
        <v>80.159772292321236</v>
      </c>
      <c r="I1641" s="240">
        <f t="shared" si="102"/>
        <v>3.4719676617994487E-2</v>
      </c>
      <c r="J1641" s="241">
        <f t="shared" si="103"/>
        <v>2.6725617154314598</v>
      </c>
      <c r="K1641" s="242">
        <f t="shared" si="101"/>
        <v>79.647982449803351</v>
      </c>
      <c r="L1641" s="241"/>
    </row>
    <row r="1642" spans="1:12" x14ac:dyDescent="0.2">
      <c r="A1642" t="s">
        <v>46</v>
      </c>
      <c r="B1642" t="s">
        <v>48</v>
      </c>
      <c r="C1642">
        <v>2018</v>
      </c>
      <c r="D1642" t="str">
        <f t="shared" si="100"/>
        <v>TOFemale</v>
      </c>
      <c r="E1642">
        <v>77.228244310706103</v>
      </c>
      <c r="F1642" s="37">
        <f>VLOOKUP(_xlfn.CONCAT(D1642,0),'Appendix 4. 2020 IBGE LT'!$E$6:$M$1685,9,FALSE)</f>
        <v>77.701125431042271</v>
      </c>
      <c r="G1642" s="37">
        <f>VLOOKUP(_xlfn.CONCAT(D1642,0),'Appendix 3b. nax IBGE 2019'!$E$5:$M$1850,9,FALSE)</f>
        <v>77.470037637947826</v>
      </c>
      <c r="H1642" s="239">
        <f>INDEX(Summary!$N$5:$Y$88,MATCH(_xlfn.CONCAT(D1642,0),Summary!$N$5:$N$88,0),MATCH($H$3,Summary!$N$4:$Y$4,0))</f>
        <v>80.159772292321236</v>
      </c>
      <c r="I1642" s="240">
        <f t="shared" si="102"/>
        <v>3.4719676617994487E-2</v>
      </c>
      <c r="J1642" s="241">
        <f t="shared" si="103"/>
        <v>2.6813396682431883</v>
      </c>
      <c r="K1642" s="242">
        <f t="shared" si="101"/>
        <v>79.909583978949286</v>
      </c>
      <c r="L1642" s="241"/>
    </row>
    <row r="1643" spans="1:12" x14ac:dyDescent="0.2">
      <c r="A1643" t="s">
        <v>46</v>
      </c>
      <c r="B1643" t="s">
        <v>48</v>
      </c>
      <c r="C1643">
        <v>2019</v>
      </c>
      <c r="D1643" t="str">
        <f t="shared" si="100"/>
        <v>TOFemale</v>
      </c>
      <c r="E1643">
        <v>77.470037637947797</v>
      </c>
      <c r="F1643" s="37">
        <f>VLOOKUP(_xlfn.CONCAT(D1643,0),'Appendix 4. 2020 IBGE LT'!$E$6:$M$1685,9,FALSE)</f>
        <v>77.701125431042271</v>
      </c>
      <c r="G1643" s="37">
        <f>VLOOKUP(_xlfn.CONCAT(D1643,0),'Appendix 3b. nax IBGE 2019'!$E$5:$M$1850,9,FALSE)</f>
        <v>77.470037637947826</v>
      </c>
      <c r="H1643" s="239">
        <f>INDEX(Summary!$N$5:$Y$88,MATCH(_xlfn.CONCAT(D1643,0),Summary!$N$5:$N$88,0),MATCH($H$3,Summary!$N$4:$Y$4,0))</f>
        <v>80.159772292321236</v>
      </c>
      <c r="I1643" s="240">
        <f t="shared" si="102"/>
        <v>3.4719676617994487E-2</v>
      </c>
      <c r="J1643" s="241">
        <f t="shared" si="103"/>
        <v>2.6897346543734089</v>
      </c>
      <c r="K1643" s="242">
        <f t="shared" si="101"/>
        <v>80.159772292321207</v>
      </c>
      <c r="L1643" s="241"/>
    </row>
    <row r="1644" spans="1:12" x14ac:dyDescent="0.2">
      <c r="A1644" t="s">
        <v>46</v>
      </c>
      <c r="B1644" t="s">
        <v>47</v>
      </c>
      <c r="C1644">
        <v>2000</v>
      </c>
      <c r="D1644" t="str">
        <f t="shared" si="100"/>
        <v>TOMale</v>
      </c>
      <c r="E1644">
        <v>64.869426334462105</v>
      </c>
      <c r="F1644" s="37">
        <f>VLOOKUP(_xlfn.CONCAT(D1644,0),'Appendix 4. 2020 IBGE LT'!$E$6:$M$1685,9,FALSE)</f>
        <v>71.443430290041917</v>
      </c>
      <c r="G1644" s="37">
        <f>VLOOKUP(_xlfn.CONCAT(D1644,0),'Appendix 3b. nax IBGE 2019'!$E$5:$M$1850,9,FALSE)</f>
        <v>71.213257752359169</v>
      </c>
      <c r="H1644" s="239">
        <f>INDEX(Summary!$N$5:$Y$88,MATCH(_xlfn.CONCAT(D1644,0),Summary!$N$5:$N$88,0),MATCH($H$3,Summary!$N$4:$Y$4,0))</f>
        <v>73.811474256814151</v>
      </c>
      <c r="I1644" s="240">
        <f t="shared" si="102"/>
        <v>3.6485011168709065E-2</v>
      </c>
      <c r="J1644" s="241">
        <f t="shared" si="103"/>
        <v>2.3667617443205997</v>
      </c>
      <c r="K1644" s="242">
        <f t="shared" si="101"/>
        <v>67.236188078782703</v>
      </c>
      <c r="L1644" s="241"/>
    </row>
    <row r="1645" spans="1:12" x14ac:dyDescent="0.2">
      <c r="A1645" t="s">
        <v>46</v>
      </c>
      <c r="B1645" t="s">
        <v>47</v>
      </c>
      <c r="C1645">
        <v>2001</v>
      </c>
      <c r="D1645" t="str">
        <f t="shared" si="100"/>
        <v>TOMale</v>
      </c>
      <c r="E1645">
        <v>65.303023049485901</v>
      </c>
      <c r="F1645" s="37">
        <f>VLOOKUP(_xlfn.CONCAT(D1645,0),'Appendix 4. 2020 IBGE LT'!$E$6:$M$1685,9,FALSE)</f>
        <v>71.443430290041917</v>
      </c>
      <c r="G1645" s="37">
        <f>VLOOKUP(_xlfn.CONCAT(D1645,0),'Appendix 3b. nax IBGE 2019'!$E$5:$M$1850,9,FALSE)</f>
        <v>71.213257752359169</v>
      </c>
      <c r="H1645" s="239">
        <f>INDEX(Summary!$N$5:$Y$88,MATCH(_xlfn.CONCAT(D1645,0),Summary!$N$5:$N$88,0),MATCH($H$3,Summary!$N$4:$Y$4,0))</f>
        <v>73.811474256814151</v>
      </c>
      <c r="I1645" s="240">
        <f t="shared" si="102"/>
        <v>3.6485011168709065E-2</v>
      </c>
      <c r="J1645" s="241">
        <f t="shared" si="103"/>
        <v>2.3825815253109588</v>
      </c>
      <c r="K1645" s="242">
        <f t="shared" si="101"/>
        <v>67.685604574796855</v>
      </c>
      <c r="L1645" s="241"/>
    </row>
    <row r="1646" spans="1:12" x14ac:dyDescent="0.2">
      <c r="A1646" t="s">
        <v>46</v>
      </c>
      <c r="B1646" t="s">
        <v>47</v>
      </c>
      <c r="C1646">
        <v>2002</v>
      </c>
      <c r="D1646" t="str">
        <f t="shared" si="100"/>
        <v>TOMale</v>
      </c>
      <c r="E1646">
        <v>65.720129521709296</v>
      </c>
      <c r="F1646" s="37">
        <f>VLOOKUP(_xlfn.CONCAT(D1646,0),'Appendix 4. 2020 IBGE LT'!$E$6:$M$1685,9,FALSE)</f>
        <v>71.443430290041917</v>
      </c>
      <c r="G1646" s="37">
        <f>VLOOKUP(_xlfn.CONCAT(D1646,0),'Appendix 3b. nax IBGE 2019'!$E$5:$M$1850,9,FALSE)</f>
        <v>71.213257752359169</v>
      </c>
      <c r="H1646" s="239">
        <f>INDEX(Summary!$N$5:$Y$88,MATCH(_xlfn.CONCAT(D1646,0),Summary!$N$5:$N$88,0),MATCH($H$3,Summary!$N$4:$Y$4,0))</f>
        <v>73.811474256814151</v>
      </c>
      <c r="I1646" s="240">
        <f t="shared" si="102"/>
        <v>3.6485011168709065E-2</v>
      </c>
      <c r="J1646" s="241">
        <f t="shared" si="103"/>
        <v>2.39779965960857</v>
      </c>
      <c r="K1646" s="242">
        <f t="shared" si="101"/>
        <v>68.117929181317862</v>
      </c>
      <c r="L1646" s="241"/>
    </row>
    <row r="1647" spans="1:12" x14ac:dyDescent="0.2">
      <c r="A1647" t="s">
        <v>46</v>
      </c>
      <c r="B1647" t="s">
        <v>47</v>
      </c>
      <c r="C1647">
        <v>2003</v>
      </c>
      <c r="D1647" t="str">
        <f t="shared" si="100"/>
        <v>TOMale</v>
      </c>
      <c r="E1647">
        <v>66.125310581323603</v>
      </c>
      <c r="F1647" s="37">
        <f>VLOOKUP(_xlfn.CONCAT(D1647,0),'Appendix 4. 2020 IBGE LT'!$E$6:$M$1685,9,FALSE)</f>
        <v>71.443430290041917</v>
      </c>
      <c r="G1647" s="37">
        <f>VLOOKUP(_xlfn.CONCAT(D1647,0),'Appendix 3b. nax IBGE 2019'!$E$5:$M$1850,9,FALSE)</f>
        <v>71.213257752359169</v>
      </c>
      <c r="H1647" s="239">
        <f>INDEX(Summary!$N$5:$Y$88,MATCH(_xlfn.CONCAT(D1647,0),Summary!$N$5:$N$88,0),MATCH($H$3,Summary!$N$4:$Y$4,0))</f>
        <v>73.811474256814151</v>
      </c>
      <c r="I1647" s="240">
        <f t="shared" si="102"/>
        <v>3.6485011168709065E-2</v>
      </c>
      <c r="J1647" s="241">
        <f t="shared" si="103"/>
        <v>2.4125826950939473</v>
      </c>
      <c r="K1647" s="242">
        <f t="shared" si="101"/>
        <v>68.537893276417549</v>
      </c>
      <c r="L1647" s="241"/>
    </row>
    <row r="1648" spans="1:12" x14ac:dyDescent="0.2">
      <c r="A1648" t="s">
        <v>46</v>
      </c>
      <c r="B1648" t="s">
        <v>47</v>
      </c>
      <c r="C1648">
        <v>2004</v>
      </c>
      <c r="D1648" t="str">
        <f t="shared" si="100"/>
        <v>TOMale</v>
      </c>
      <c r="E1648">
        <v>66.523114103131604</v>
      </c>
      <c r="F1648" s="37">
        <f>VLOOKUP(_xlfn.CONCAT(D1648,0),'Appendix 4. 2020 IBGE LT'!$E$6:$M$1685,9,FALSE)</f>
        <v>71.443430290041917</v>
      </c>
      <c r="G1648" s="37">
        <f>VLOOKUP(_xlfn.CONCAT(D1648,0),'Appendix 3b. nax IBGE 2019'!$E$5:$M$1850,9,FALSE)</f>
        <v>71.213257752359169</v>
      </c>
      <c r="H1648" s="239">
        <f>INDEX(Summary!$N$5:$Y$88,MATCH(_xlfn.CONCAT(D1648,0),Summary!$N$5:$N$88,0),MATCH($H$3,Summary!$N$4:$Y$4,0))</f>
        <v>73.811474256814151</v>
      </c>
      <c r="I1648" s="240">
        <f t="shared" si="102"/>
        <v>3.6485011168709065E-2</v>
      </c>
      <c r="J1648" s="241">
        <f t="shared" si="103"/>
        <v>2.4270965610300643</v>
      </c>
      <c r="K1648" s="242">
        <f t="shared" si="101"/>
        <v>68.950210664161673</v>
      </c>
      <c r="L1648" s="241"/>
    </row>
    <row r="1649" spans="1:12" x14ac:dyDescent="0.2">
      <c r="A1649" t="s">
        <v>46</v>
      </c>
      <c r="B1649" t="s">
        <v>47</v>
      </c>
      <c r="C1649">
        <v>2005</v>
      </c>
      <c r="D1649" t="str">
        <f t="shared" si="100"/>
        <v>TOMale</v>
      </c>
      <c r="E1649">
        <v>66.911059836301206</v>
      </c>
      <c r="F1649" s="37">
        <f>VLOOKUP(_xlfn.CONCAT(D1649,0),'Appendix 4. 2020 IBGE LT'!$E$6:$M$1685,9,FALSE)</f>
        <v>71.443430290041917</v>
      </c>
      <c r="G1649" s="37">
        <f>VLOOKUP(_xlfn.CONCAT(D1649,0),'Appendix 3b. nax IBGE 2019'!$E$5:$M$1850,9,FALSE)</f>
        <v>71.213257752359169</v>
      </c>
      <c r="H1649" s="239">
        <f>INDEX(Summary!$N$5:$Y$88,MATCH(_xlfn.CONCAT(D1649,0),Summary!$N$5:$N$88,0),MATCH($H$3,Summary!$N$4:$Y$4,0))</f>
        <v>73.811474256814151</v>
      </c>
      <c r="I1649" s="240">
        <f t="shared" si="102"/>
        <v>3.6485011168709065E-2</v>
      </c>
      <c r="J1649" s="241">
        <f t="shared" si="103"/>
        <v>2.4412507654376099</v>
      </c>
      <c r="K1649" s="242">
        <f t="shared" si="101"/>
        <v>69.352310601738822</v>
      </c>
      <c r="L1649" s="241"/>
    </row>
    <row r="1650" spans="1:12" x14ac:dyDescent="0.2">
      <c r="A1650" t="s">
        <v>46</v>
      </c>
      <c r="B1650" t="s">
        <v>47</v>
      </c>
      <c r="C1650">
        <v>2006</v>
      </c>
      <c r="D1650" t="str">
        <f t="shared" si="100"/>
        <v>TOMale</v>
      </c>
      <c r="E1650">
        <v>67.287015931042703</v>
      </c>
      <c r="F1650" s="37">
        <f>VLOOKUP(_xlfn.CONCAT(D1650,0),'Appendix 4. 2020 IBGE LT'!$E$6:$M$1685,9,FALSE)</f>
        <v>71.443430290041917</v>
      </c>
      <c r="G1650" s="37">
        <f>VLOOKUP(_xlfn.CONCAT(D1650,0),'Appendix 3b. nax IBGE 2019'!$E$5:$M$1850,9,FALSE)</f>
        <v>71.213257752359169</v>
      </c>
      <c r="H1650" s="239">
        <f>INDEX(Summary!$N$5:$Y$88,MATCH(_xlfn.CONCAT(D1650,0),Summary!$N$5:$N$88,0),MATCH($H$3,Summary!$N$4:$Y$4,0))</f>
        <v>73.811474256814151</v>
      </c>
      <c r="I1650" s="240">
        <f t="shared" si="102"/>
        <v>3.6485011168709065E-2</v>
      </c>
      <c r="J1650" s="241">
        <f t="shared" si="103"/>
        <v>2.4549675277531979</v>
      </c>
      <c r="K1650" s="242">
        <f t="shared" si="101"/>
        <v>69.7419834587959</v>
      </c>
      <c r="L1650" s="241"/>
    </row>
    <row r="1651" spans="1:12" x14ac:dyDescent="0.2">
      <c r="A1651" t="s">
        <v>46</v>
      </c>
      <c r="B1651" t="s">
        <v>47</v>
      </c>
      <c r="C1651">
        <v>2007</v>
      </c>
      <c r="D1651" t="str">
        <f t="shared" si="100"/>
        <v>TOMale</v>
      </c>
      <c r="E1651">
        <v>67.653963086416994</v>
      </c>
      <c r="F1651" s="37">
        <f>VLOOKUP(_xlfn.CONCAT(D1651,0),'Appendix 4. 2020 IBGE LT'!$E$6:$M$1685,9,FALSE)</f>
        <v>71.443430290041917</v>
      </c>
      <c r="G1651" s="37">
        <f>VLOOKUP(_xlfn.CONCAT(D1651,0),'Appendix 3b. nax IBGE 2019'!$E$5:$M$1850,9,FALSE)</f>
        <v>71.213257752359169</v>
      </c>
      <c r="H1651" s="239">
        <f>INDEX(Summary!$N$5:$Y$88,MATCH(_xlfn.CONCAT(D1651,0),Summary!$N$5:$N$88,0),MATCH($H$3,Summary!$N$4:$Y$4,0))</f>
        <v>73.811474256814151</v>
      </c>
      <c r="I1651" s="240">
        <f t="shared" si="102"/>
        <v>3.6485011168709065E-2</v>
      </c>
      <c r="J1651" s="241">
        <f t="shared" si="103"/>
        <v>2.4683555988153549</v>
      </c>
      <c r="K1651" s="242">
        <f t="shared" si="101"/>
        <v>70.122318685232344</v>
      </c>
      <c r="L1651" s="241"/>
    </row>
    <row r="1652" spans="1:12" x14ac:dyDescent="0.2">
      <c r="A1652" t="s">
        <v>46</v>
      </c>
      <c r="B1652" t="s">
        <v>47</v>
      </c>
      <c r="C1652">
        <v>2008</v>
      </c>
      <c r="D1652" t="str">
        <f t="shared" si="100"/>
        <v>TOMale</v>
      </c>
      <c r="E1652">
        <v>68.0088078901058</v>
      </c>
      <c r="F1652" s="37">
        <f>VLOOKUP(_xlfn.CONCAT(D1652,0),'Appendix 4. 2020 IBGE LT'!$E$6:$M$1685,9,FALSE)</f>
        <v>71.443430290041917</v>
      </c>
      <c r="G1652" s="37">
        <f>VLOOKUP(_xlfn.CONCAT(D1652,0),'Appendix 3b. nax IBGE 2019'!$E$5:$M$1850,9,FALSE)</f>
        <v>71.213257752359169</v>
      </c>
      <c r="H1652" s="239">
        <f>INDEX(Summary!$N$5:$Y$88,MATCH(_xlfn.CONCAT(D1652,0),Summary!$N$5:$N$88,0),MATCH($H$3,Summary!$N$4:$Y$4,0))</f>
        <v>73.811474256814151</v>
      </c>
      <c r="I1652" s="240">
        <f t="shared" si="102"/>
        <v>3.6485011168709065E-2</v>
      </c>
      <c r="J1652" s="241">
        <f t="shared" si="103"/>
        <v>2.4813021154410992</v>
      </c>
      <c r="K1652" s="242">
        <f t="shared" si="101"/>
        <v>70.490110005546896</v>
      </c>
      <c r="L1652" s="241"/>
    </row>
    <row r="1653" spans="1:12" x14ac:dyDescent="0.2">
      <c r="A1653" t="s">
        <v>46</v>
      </c>
      <c r="B1653" t="s">
        <v>47</v>
      </c>
      <c r="C1653">
        <v>2009</v>
      </c>
      <c r="D1653" t="str">
        <f t="shared" si="100"/>
        <v>TOMale</v>
      </c>
      <c r="E1653">
        <v>68.353896177231903</v>
      </c>
      <c r="F1653" s="37">
        <f>VLOOKUP(_xlfn.CONCAT(D1653,0),'Appendix 4. 2020 IBGE LT'!$E$6:$M$1685,9,FALSE)</f>
        <v>71.443430290041917</v>
      </c>
      <c r="G1653" s="37">
        <f>VLOOKUP(_xlfn.CONCAT(D1653,0),'Appendix 3b. nax IBGE 2019'!$E$5:$M$1850,9,FALSE)</f>
        <v>71.213257752359169</v>
      </c>
      <c r="H1653" s="239">
        <f>INDEX(Summary!$N$5:$Y$88,MATCH(_xlfn.CONCAT(D1653,0),Summary!$N$5:$N$88,0),MATCH($H$3,Summary!$N$4:$Y$4,0))</f>
        <v>73.811474256814151</v>
      </c>
      <c r="I1653" s="240">
        <f t="shared" si="102"/>
        <v>3.6485011168709065E-2</v>
      </c>
      <c r="J1653" s="241">
        <f t="shared" si="103"/>
        <v>2.493892665451086</v>
      </c>
      <c r="K1653" s="242">
        <f t="shared" si="101"/>
        <v>70.847788842682988</v>
      </c>
      <c r="L1653" s="241"/>
    </row>
    <row r="1654" spans="1:12" x14ac:dyDescent="0.2">
      <c r="A1654" t="s">
        <v>46</v>
      </c>
      <c r="B1654" t="s">
        <v>47</v>
      </c>
      <c r="C1654">
        <v>2010</v>
      </c>
      <c r="D1654" t="str">
        <f t="shared" si="100"/>
        <v>TOMale</v>
      </c>
      <c r="E1654">
        <v>68.687061690790301</v>
      </c>
      <c r="F1654" s="37">
        <f>VLOOKUP(_xlfn.CONCAT(D1654,0),'Appendix 4. 2020 IBGE LT'!$E$6:$M$1685,9,FALSE)</f>
        <v>71.443430290041917</v>
      </c>
      <c r="G1654" s="37">
        <f>VLOOKUP(_xlfn.CONCAT(D1654,0),'Appendix 3b. nax IBGE 2019'!$E$5:$M$1850,9,FALSE)</f>
        <v>71.213257752359169</v>
      </c>
      <c r="H1654" s="239">
        <f>INDEX(Summary!$N$5:$Y$88,MATCH(_xlfn.CONCAT(D1654,0),Summary!$N$5:$N$88,0),MATCH($H$3,Summary!$N$4:$Y$4,0))</f>
        <v>73.811474256814151</v>
      </c>
      <c r="I1654" s="240">
        <f t="shared" si="102"/>
        <v>3.6485011168709065E-2</v>
      </c>
      <c r="J1654" s="241">
        <f t="shared" si="103"/>
        <v>2.5060482129342927</v>
      </c>
      <c r="K1654" s="242">
        <f t="shared" si="101"/>
        <v>71.19310990372459</v>
      </c>
      <c r="L1654" s="241"/>
    </row>
    <row r="1655" spans="1:12" x14ac:dyDescent="0.2">
      <c r="A1655" t="s">
        <v>46</v>
      </c>
      <c r="B1655" t="s">
        <v>47</v>
      </c>
      <c r="C1655">
        <v>2011</v>
      </c>
      <c r="D1655" t="str">
        <f t="shared" si="100"/>
        <v>TOMale</v>
      </c>
      <c r="E1655">
        <v>69.008895700179906</v>
      </c>
      <c r="F1655" s="37">
        <f>VLOOKUP(_xlfn.CONCAT(D1655,0),'Appendix 4. 2020 IBGE LT'!$E$6:$M$1685,9,FALSE)</f>
        <v>71.443430290041917</v>
      </c>
      <c r="G1655" s="37">
        <f>VLOOKUP(_xlfn.CONCAT(D1655,0),'Appendix 3b. nax IBGE 2019'!$E$5:$M$1850,9,FALSE)</f>
        <v>71.213257752359169</v>
      </c>
      <c r="H1655" s="239">
        <f>INDEX(Summary!$N$5:$Y$88,MATCH(_xlfn.CONCAT(D1655,0),Summary!$N$5:$N$88,0),MATCH($H$3,Summary!$N$4:$Y$4,0))</f>
        <v>73.811474256814151</v>
      </c>
      <c r="I1655" s="240">
        <f t="shared" si="102"/>
        <v>3.6485011168709065E-2</v>
      </c>
      <c r="J1655" s="241">
        <f t="shared" si="103"/>
        <v>2.5177903303613429</v>
      </c>
      <c r="K1655" s="242">
        <f t="shared" si="101"/>
        <v>71.526686030541242</v>
      </c>
      <c r="L1655" s="241"/>
    </row>
    <row r="1656" spans="1:12" x14ac:dyDescent="0.2">
      <c r="A1656" t="s">
        <v>46</v>
      </c>
      <c r="B1656" t="s">
        <v>47</v>
      </c>
      <c r="C1656">
        <v>2012</v>
      </c>
      <c r="D1656" t="str">
        <f t="shared" si="100"/>
        <v>TOMale</v>
      </c>
      <c r="E1656">
        <v>69.322048381351607</v>
      </c>
      <c r="F1656" s="37">
        <f>VLOOKUP(_xlfn.CONCAT(D1656,0),'Appendix 4. 2020 IBGE LT'!$E$6:$M$1685,9,FALSE)</f>
        <v>71.443430290041917</v>
      </c>
      <c r="G1656" s="37">
        <f>VLOOKUP(_xlfn.CONCAT(D1656,0),'Appendix 3b. nax IBGE 2019'!$E$5:$M$1850,9,FALSE)</f>
        <v>71.213257752359169</v>
      </c>
      <c r="H1656" s="239">
        <f>INDEX(Summary!$N$5:$Y$88,MATCH(_xlfn.CONCAT(D1656,0),Summary!$N$5:$N$88,0),MATCH($H$3,Summary!$N$4:$Y$4,0))</f>
        <v>73.811474256814151</v>
      </c>
      <c r="I1656" s="240">
        <f t="shared" si="102"/>
        <v>3.6485011168709065E-2</v>
      </c>
      <c r="J1656" s="241">
        <f t="shared" si="103"/>
        <v>2.5292157094314036</v>
      </c>
      <c r="K1656" s="242">
        <f t="shared" si="101"/>
        <v>71.851264090783005</v>
      </c>
      <c r="L1656" s="241"/>
    </row>
    <row r="1657" spans="1:12" x14ac:dyDescent="0.2">
      <c r="A1657" t="s">
        <v>46</v>
      </c>
      <c r="B1657" t="s">
        <v>47</v>
      </c>
      <c r="C1657">
        <v>2013</v>
      </c>
      <c r="D1657" t="str">
        <f t="shared" si="100"/>
        <v>TOMale</v>
      </c>
      <c r="E1657">
        <v>69.623420120172696</v>
      </c>
      <c r="F1657" s="37">
        <f>VLOOKUP(_xlfn.CONCAT(D1657,0),'Appendix 4. 2020 IBGE LT'!$E$6:$M$1685,9,FALSE)</f>
        <v>71.443430290041917</v>
      </c>
      <c r="G1657" s="37">
        <f>VLOOKUP(_xlfn.CONCAT(D1657,0),'Appendix 3b. nax IBGE 2019'!$E$5:$M$1850,9,FALSE)</f>
        <v>71.213257752359169</v>
      </c>
      <c r="H1657" s="239">
        <f>INDEX(Summary!$N$5:$Y$88,MATCH(_xlfn.CONCAT(D1657,0),Summary!$N$5:$N$88,0),MATCH($H$3,Summary!$N$4:$Y$4,0))</f>
        <v>73.811474256814151</v>
      </c>
      <c r="I1657" s="240">
        <f t="shared" si="102"/>
        <v>3.6485011168709065E-2</v>
      </c>
      <c r="J1657" s="241">
        <f t="shared" si="103"/>
        <v>2.5402112606882241</v>
      </c>
      <c r="K1657" s="242">
        <f t="shared" si="101"/>
        <v>72.16363138086092</v>
      </c>
      <c r="L1657" s="241"/>
    </row>
    <row r="1658" spans="1:12" x14ac:dyDescent="0.2">
      <c r="A1658" t="s">
        <v>46</v>
      </c>
      <c r="B1658" t="s">
        <v>47</v>
      </c>
      <c r="C1658">
        <v>2014</v>
      </c>
      <c r="D1658" t="str">
        <f t="shared" si="100"/>
        <v>TOMale</v>
      </c>
      <c r="E1658">
        <v>69.914156814338597</v>
      </c>
      <c r="F1658" s="37">
        <f>VLOOKUP(_xlfn.CONCAT(D1658,0),'Appendix 4. 2020 IBGE LT'!$E$6:$M$1685,9,FALSE)</f>
        <v>71.443430290041917</v>
      </c>
      <c r="G1658" s="37">
        <f>VLOOKUP(_xlfn.CONCAT(D1658,0),'Appendix 3b. nax IBGE 2019'!$E$5:$M$1850,9,FALSE)</f>
        <v>71.213257752359169</v>
      </c>
      <c r="H1658" s="239">
        <f>INDEX(Summary!$N$5:$Y$88,MATCH(_xlfn.CONCAT(D1658,0),Summary!$N$5:$N$88,0),MATCH($H$3,Summary!$N$4:$Y$4,0))</f>
        <v>73.811474256814151</v>
      </c>
      <c r="I1658" s="240">
        <f t="shared" si="102"/>
        <v>3.6485011168709065E-2</v>
      </c>
      <c r="J1658" s="241">
        <f t="shared" si="103"/>
        <v>2.5508187922220209</v>
      </c>
      <c r="K1658" s="242">
        <f t="shared" si="101"/>
        <v>72.464975606560614</v>
      </c>
      <c r="L1658" s="241"/>
    </row>
    <row r="1659" spans="1:12" x14ac:dyDescent="0.2">
      <c r="A1659" t="s">
        <v>46</v>
      </c>
      <c r="B1659" t="s">
        <v>47</v>
      </c>
      <c r="C1659">
        <v>2015</v>
      </c>
      <c r="D1659" t="str">
        <f t="shared" si="100"/>
        <v>TOMale</v>
      </c>
      <c r="E1659">
        <v>70.194377215719499</v>
      </c>
      <c r="F1659" s="37">
        <f>VLOOKUP(_xlfn.CONCAT(D1659,0),'Appendix 4. 2020 IBGE LT'!$E$6:$M$1685,9,FALSE)</f>
        <v>71.443430290041917</v>
      </c>
      <c r="G1659" s="37">
        <f>VLOOKUP(_xlfn.CONCAT(D1659,0),'Appendix 3b. nax IBGE 2019'!$E$5:$M$1850,9,FALSE)</f>
        <v>71.213257752359169</v>
      </c>
      <c r="H1659" s="239">
        <f>INDEX(Summary!$N$5:$Y$88,MATCH(_xlfn.CONCAT(D1659,0),Summary!$N$5:$N$88,0),MATCH($H$3,Summary!$N$4:$Y$4,0))</f>
        <v>73.811474256814151</v>
      </c>
      <c r="I1659" s="240">
        <f t="shared" si="102"/>
        <v>3.6485011168709065E-2</v>
      </c>
      <c r="J1659" s="241">
        <f t="shared" si="103"/>
        <v>2.561042636696103</v>
      </c>
      <c r="K1659" s="242">
        <f t="shared" si="101"/>
        <v>72.755419852415599</v>
      </c>
      <c r="L1659" s="241"/>
    </row>
    <row r="1660" spans="1:12" x14ac:dyDescent="0.2">
      <c r="A1660" t="s">
        <v>46</v>
      </c>
      <c r="B1660" t="s">
        <v>47</v>
      </c>
      <c r="C1660">
        <v>2016</v>
      </c>
      <c r="D1660" t="str">
        <f t="shared" si="100"/>
        <v>TOMale</v>
      </c>
      <c r="E1660">
        <v>70.464224086188196</v>
      </c>
      <c r="F1660" s="37">
        <f>VLOOKUP(_xlfn.CONCAT(D1660,0),'Appendix 4. 2020 IBGE LT'!$E$6:$M$1685,9,FALSE)</f>
        <v>71.443430290041917</v>
      </c>
      <c r="G1660" s="37">
        <f>VLOOKUP(_xlfn.CONCAT(D1660,0),'Appendix 3b. nax IBGE 2019'!$E$5:$M$1850,9,FALSE)</f>
        <v>71.213257752359169</v>
      </c>
      <c r="H1660" s="239">
        <f>INDEX(Summary!$N$5:$Y$88,MATCH(_xlfn.CONCAT(D1660,0),Summary!$N$5:$N$88,0),MATCH($H$3,Summary!$N$4:$Y$4,0))</f>
        <v>73.811474256814151</v>
      </c>
      <c r="I1660" s="240">
        <f t="shared" si="102"/>
        <v>3.6485011168709065E-2</v>
      </c>
      <c r="J1660" s="241">
        <f t="shared" si="103"/>
        <v>2.5708880027789949</v>
      </c>
      <c r="K1660" s="242">
        <f t="shared" si="101"/>
        <v>73.035112088967196</v>
      </c>
      <c r="L1660" s="241"/>
    </row>
    <row r="1661" spans="1:12" x14ac:dyDescent="0.2">
      <c r="A1661" t="s">
        <v>46</v>
      </c>
      <c r="B1661" t="s">
        <v>47</v>
      </c>
      <c r="C1661">
        <v>2017</v>
      </c>
      <c r="D1661" t="str">
        <f t="shared" si="100"/>
        <v>TOMale</v>
      </c>
      <c r="E1661">
        <v>70.723861604198305</v>
      </c>
      <c r="F1661" s="37">
        <f>VLOOKUP(_xlfn.CONCAT(D1661,0),'Appendix 4. 2020 IBGE LT'!$E$6:$M$1685,9,FALSE)</f>
        <v>71.443430290041917</v>
      </c>
      <c r="G1661" s="37">
        <f>VLOOKUP(_xlfn.CONCAT(D1661,0),'Appendix 3b. nax IBGE 2019'!$E$5:$M$1850,9,FALSE)</f>
        <v>71.213257752359169</v>
      </c>
      <c r="H1661" s="239">
        <f>INDEX(Summary!$N$5:$Y$88,MATCH(_xlfn.CONCAT(D1661,0),Summary!$N$5:$N$88,0),MATCH($H$3,Summary!$N$4:$Y$4,0))</f>
        <v>73.811474256814151</v>
      </c>
      <c r="I1661" s="240">
        <f t="shared" si="102"/>
        <v>3.6485011168709065E-2</v>
      </c>
      <c r="J1661" s="241">
        <f t="shared" si="103"/>
        <v>2.5803608805234095</v>
      </c>
      <c r="K1661" s="242">
        <f t="shared" si="101"/>
        <v>73.30422248472172</v>
      </c>
      <c r="L1661" s="241"/>
    </row>
    <row r="1662" spans="1:12" x14ac:dyDescent="0.2">
      <c r="A1662" t="s">
        <v>46</v>
      </c>
      <c r="B1662" t="s">
        <v>47</v>
      </c>
      <c r="C1662">
        <v>2018</v>
      </c>
      <c r="D1662" t="str">
        <f t="shared" si="100"/>
        <v>TOMale</v>
      </c>
      <c r="E1662">
        <v>70.973472907213804</v>
      </c>
      <c r="F1662" s="37">
        <f>VLOOKUP(_xlfn.CONCAT(D1662,0),'Appendix 4. 2020 IBGE LT'!$E$6:$M$1685,9,FALSE)</f>
        <v>71.443430290041917</v>
      </c>
      <c r="G1662" s="37">
        <f>VLOOKUP(_xlfn.CONCAT(D1662,0),'Appendix 3b. nax IBGE 2019'!$E$5:$M$1850,9,FALSE)</f>
        <v>71.213257752359169</v>
      </c>
      <c r="H1662" s="239">
        <f>INDEX(Summary!$N$5:$Y$88,MATCH(_xlfn.CONCAT(D1662,0),Summary!$N$5:$N$88,0),MATCH($H$3,Summary!$N$4:$Y$4,0))</f>
        <v>73.811474256814151</v>
      </c>
      <c r="I1662" s="240">
        <f t="shared" si="102"/>
        <v>3.6485011168709065E-2</v>
      </c>
      <c r="J1662" s="241">
        <f t="shared" si="103"/>
        <v>2.5894679517017658</v>
      </c>
      <c r="K1662" s="242">
        <f t="shared" si="101"/>
        <v>73.562940858915567</v>
      </c>
      <c r="L1662" s="241"/>
    </row>
    <row r="1663" spans="1:12" x14ac:dyDescent="0.2">
      <c r="A1663" t="s">
        <v>46</v>
      </c>
      <c r="B1663" t="s">
        <v>47</v>
      </c>
      <c r="C1663">
        <v>2019</v>
      </c>
      <c r="D1663" t="str">
        <f t="shared" si="100"/>
        <v>TOMale</v>
      </c>
      <c r="E1663">
        <v>71.213257752359098</v>
      </c>
      <c r="F1663" s="37">
        <f>VLOOKUP(_xlfn.CONCAT(D1663,0),'Appendix 4. 2020 IBGE LT'!$E$6:$M$1685,9,FALSE)</f>
        <v>71.443430290041917</v>
      </c>
      <c r="G1663" s="37">
        <f>VLOOKUP(_xlfn.CONCAT(D1663,0),'Appendix 3b. nax IBGE 2019'!$E$5:$M$1850,9,FALSE)</f>
        <v>71.213257752359169</v>
      </c>
      <c r="H1663" s="239">
        <f>INDEX(Summary!$N$5:$Y$88,MATCH(_xlfn.CONCAT(D1663,0),Summary!$N$5:$N$88,0),MATCH($H$3,Summary!$N$4:$Y$4,0))</f>
        <v>73.811474256814151</v>
      </c>
      <c r="I1663" s="240">
        <f t="shared" si="102"/>
        <v>3.6485011168709065E-2</v>
      </c>
      <c r="J1663" s="241">
        <f t="shared" si="103"/>
        <v>2.598216504454979</v>
      </c>
      <c r="K1663" s="242">
        <f t="shared" si="101"/>
        <v>73.81147425681408</v>
      </c>
      <c r="L1663" s="241"/>
    </row>
    <row r="1664" spans="1:12" x14ac:dyDescent="0.2">
      <c r="A1664" t="s">
        <v>46</v>
      </c>
      <c r="B1664" t="s">
        <v>3</v>
      </c>
      <c r="C1664">
        <v>2000</v>
      </c>
      <c r="D1664" t="str">
        <f t="shared" si="100"/>
        <v>TOTotal</v>
      </c>
      <c r="E1664">
        <v>67.555638396165094</v>
      </c>
      <c r="F1664" s="37">
        <f>VLOOKUP(_xlfn.CONCAT(D1664,0),'Appendix 4. 2020 IBGE LT'!$E$6:$M$1685,9,FALSE)</f>
        <v>74.391387814380295</v>
      </c>
      <c r="G1664" s="37">
        <f>VLOOKUP(_xlfn.CONCAT(D1664,0),'Appendix 3b. nax IBGE 2019'!$E$5:$M$1850,9,FALSE)</f>
        <v>74.152221486328202</v>
      </c>
      <c r="H1664" s="239">
        <f>INDEX(Summary!$N$5:$Y$88,MATCH(_xlfn.CONCAT(D1664,0),Summary!$N$5:$N$88,0),MATCH($H$3,Summary!$N$4:$Y$4,0))</f>
        <v>76.806983101895511</v>
      </c>
      <c r="I1664" s="240">
        <f t="shared" si="102"/>
        <v>3.580151157112374E-2</v>
      </c>
      <c r="J1664" s="241">
        <f t="shared" si="103"/>
        <v>2.4185939697349559</v>
      </c>
      <c r="K1664" s="242">
        <f t="shared" si="101"/>
        <v>69.97423236590005</v>
      </c>
      <c r="L1664" s="241"/>
    </row>
    <row r="1665" spans="1:12" x14ac:dyDescent="0.2">
      <c r="A1665" t="s">
        <v>46</v>
      </c>
      <c r="B1665" t="s">
        <v>3</v>
      </c>
      <c r="C1665">
        <v>2001</v>
      </c>
      <c r="D1665" t="str">
        <f t="shared" si="100"/>
        <v>TOTotal</v>
      </c>
      <c r="E1665">
        <v>67.993124404602497</v>
      </c>
      <c r="F1665" s="37">
        <f>VLOOKUP(_xlfn.CONCAT(D1665,0),'Appendix 4. 2020 IBGE LT'!$E$6:$M$1685,9,FALSE)</f>
        <v>74.391387814380295</v>
      </c>
      <c r="G1665" s="37">
        <f>VLOOKUP(_xlfn.CONCAT(D1665,0),'Appendix 3b. nax IBGE 2019'!$E$5:$M$1850,9,FALSE)</f>
        <v>74.152221486328202</v>
      </c>
      <c r="H1665" s="239">
        <f>INDEX(Summary!$N$5:$Y$88,MATCH(_xlfn.CONCAT(D1665,0),Summary!$N$5:$N$88,0),MATCH($H$3,Summary!$N$4:$Y$4,0))</f>
        <v>76.806983101895511</v>
      </c>
      <c r="I1665" s="240">
        <f t="shared" si="102"/>
        <v>3.580151157112374E-2</v>
      </c>
      <c r="J1665" s="241">
        <f t="shared" si="103"/>
        <v>2.4342566301282322</v>
      </c>
      <c r="K1665" s="242">
        <f t="shared" si="101"/>
        <v>70.427381034730729</v>
      </c>
      <c r="L1665" s="241"/>
    </row>
    <row r="1666" spans="1:12" x14ac:dyDescent="0.2">
      <c r="A1666" t="s">
        <v>46</v>
      </c>
      <c r="B1666" t="s">
        <v>3</v>
      </c>
      <c r="C1666">
        <v>2002</v>
      </c>
      <c r="D1666" t="str">
        <f t="shared" si="100"/>
        <v>TOTotal</v>
      </c>
      <c r="E1666">
        <v>68.428722550545004</v>
      </c>
      <c r="F1666" s="37">
        <f>VLOOKUP(_xlfn.CONCAT(D1666,0),'Appendix 4. 2020 IBGE LT'!$E$6:$M$1685,9,FALSE)</f>
        <v>74.391387814380295</v>
      </c>
      <c r="G1666" s="37">
        <f>VLOOKUP(_xlfn.CONCAT(D1666,0),'Appendix 3b. nax IBGE 2019'!$E$5:$M$1850,9,FALSE)</f>
        <v>74.152221486328202</v>
      </c>
      <c r="H1666" s="239">
        <f>INDEX(Summary!$N$5:$Y$88,MATCH(_xlfn.CONCAT(D1666,0),Summary!$N$5:$N$88,0),MATCH($H$3,Summary!$N$4:$Y$4,0))</f>
        <v>76.806983101895511</v>
      </c>
      <c r="I1666" s="240">
        <f t="shared" si="102"/>
        <v>3.580151157112374E-2</v>
      </c>
      <c r="J1666" s="241">
        <f t="shared" si="103"/>
        <v>2.449851702190553</v>
      </c>
      <c r="K1666" s="242">
        <f t="shared" si="101"/>
        <v>70.878574252735561</v>
      </c>
      <c r="L1666" s="241"/>
    </row>
    <row r="1667" spans="1:12" x14ac:dyDescent="0.2">
      <c r="A1667" t="s">
        <v>46</v>
      </c>
      <c r="B1667" t="s">
        <v>3</v>
      </c>
      <c r="C1667">
        <v>2003</v>
      </c>
      <c r="D1667" t="str">
        <f t="shared" si="100"/>
        <v>TOTotal</v>
      </c>
      <c r="E1667">
        <v>68.8534588434851</v>
      </c>
      <c r="F1667" s="37">
        <f>VLOOKUP(_xlfn.CONCAT(D1667,0),'Appendix 4. 2020 IBGE LT'!$E$6:$M$1685,9,FALSE)</f>
        <v>74.391387814380295</v>
      </c>
      <c r="G1667" s="37">
        <f>VLOOKUP(_xlfn.CONCAT(D1667,0),'Appendix 3b. nax IBGE 2019'!$E$5:$M$1850,9,FALSE)</f>
        <v>74.152221486328202</v>
      </c>
      <c r="H1667" s="239">
        <f>INDEX(Summary!$N$5:$Y$88,MATCH(_xlfn.CONCAT(D1667,0),Summary!$N$5:$N$88,0),MATCH($H$3,Summary!$N$4:$Y$4,0))</f>
        <v>76.806983101895511</v>
      </c>
      <c r="I1667" s="240">
        <f t="shared" si="102"/>
        <v>3.580151157112374E-2</v>
      </c>
      <c r="J1667" s="241">
        <f t="shared" si="103"/>
        <v>2.4650579034969242</v>
      </c>
      <c r="K1667" s="242">
        <f t="shared" si="101"/>
        <v>71.318516746982027</v>
      </c>
      <c r="L1667" s="241"/>
    </row>
    <row r="1668" spans="1:12" x14ac:dyDescent="0.2">
      <c r="A1668" t="s">
        <v>46</v>
      </c>
      <c r="B1668" t="s">
        <v>3</v>
      </c>
      <c r="C1668">
        <v>2004</v>
      </c>
      <c r="D1668" t="str">
        <f t="shared" ref="D1668:D1683" si="104">_xlfn.CONCAT(A1668,B1668)</f>
        <v>TOTotal</v>
      </c>
      <c r="E1668">
        <v>69.275299079807198</v>
      </c>
      <c r="F1668" s="37">
        <f>VLOOKUP(_xlfn.CONCAT(D1668,0),'Appendix 4. 2020 IBGE LT'!$E$6:$M$1685,9,FALSE)</f>
        <v>74.391387814380295</v>
      </c>
      <c r="G1668" s="37">
        <f>VLOOKUP(_xlfn.CONCAT(D1668,0),'Appendix 3b. nax IBGE 2019'!$E$5:$M$1850,9,FALSE)</f>
        <v>74.152221486328202</v>
      </c>
      <c r="H1668" s="239">
        <f>INDEX(Summary!$N$5:$Y$88,MATCH(_xlfn.CONCAT(D1668,0),Summary!$N$5:$N$88,0),MATCH($H$3,Summary!$N$4:$Y$4,0))</f>
        <v>76.806983101895511</v>
      </c>
      <c r="I1668" s="240">
        <f t="shared" si="102"/>
        <v>3.580151157112374E-2</v>
      </c>
      <c r="J1668" s="241">
        <f t="shared" si="103"/>
        <v>2.4801604215987751</v>
      </c>
      <c r="K1668" s="242">
        <f t="shared" ref="K1668:K1683" si="105">E1668+J1668</f>
        <v>71.755459501405966</v>
      </c>
      <c r="L1668" s="241"/>
    </row>
    <row r="1669" spans="1:12" x14ac:dyDescent="0.2">
      <c r="A1669" t="s">
        <v>46</v>
      </c>
      <c r="B1669" t="s">
        <v>3</v>
      </c>
      <c r="C1669">
        <v>2005</v>
      </c>
      <c r="D1669" t="str">
        <f t="shared" si="104"/>
        <v>TOTotal</v>
      </c>
      <c r="E1669">
        <v>69.684696650358703</v>
      </c>
      <c r="F1669" s="37">
        <f>VLOOKUP(_xlfn.CONCAT(D1669,0),'Appendix 4. 2020 IBGE LT'!$E$6:$M$1685,9,FALSE)</f>
        <v>74.391387814380295</v>
      </c>
      <c r="G1669" s="37">
        <f>VLOOKUP(_xlfn.CONCAT(D1669,0),'Appendix 3b. nax IBGE 2019'!$E$5:$M$1850,9,FALSE)</f>
        <v>74.152221486328202</v>
      </c>
      <c r="H1669" s="239">
        <f>INDEX(Summary!$N$5:$Y$88,MATCH(_xlfn.CONCAT(D1669,0),Summary!$N$5:$N$88,0),MATCH($H$3,Summary!$N$4:$Y$4,0))</f>
        <v>76.806983101895511</v>
      </c>
      <c r="I1669" s="240">
        <f t="shared" ref="I1669:I1683" si="106">(H1669-$G1669)/$G1669</f>
        <v>3.580151157112374E-2</v>
      </c>
      <c r="J1669" s="241">
        <f t="shared" ref="J1669:J1683" si="107">E1669*I1669</f>
        <v>2.4948174734580646</v>
      </c>
      <c r="K1669" s="242">
        <f t="shared" si="105"/>
        <v>72.179514123816773</v>
      </c>
      <c r="L1669" s="241"/>
    </row>
    <row r="1670" spans="1:12" x14ac:dyDescent="0.2">
      <c r="A1670" t="s">
        <v>46</v>
      </c>
      <c r="B1670" t="s">
        <v>3</v>
      </c>
      <c r="C1670">
        <v>2006</v>
      </c>
      <c r="D1670" t="str">
        <f t="shared" si="104"/>
        <v>TOTotal</v>
      </c>
      <c r="E1670">
        <v>70.085680976479495</v>
      </c>
      <c r="F1670" s="37">
        <f>VLOOKUP(_xlfn.CONCAT(D1670,0),'Appendix 4. 2020 IBGE LT'!$E$6:$M$1685,9,FALSE)</f>
        <v>74.391387814380295</v>
      </c>
      <c r="G1670" s="37">
        <f>VLOOKUP(_xlfn.CONCAT(D1670,0),'Appendix 3b. nax IBGE 2019'!$E$5:$M$1850,9,FALSE)</f>
        <v>74.152221486328202</v>
      </c>
      <c r="H1670" s="239">
        <f>INDEX(Summary!$N$5:$Y$88,MATCH(_xlfn.CONCAT(D1670,0),Summary!$N$5:$N$88,0),MATCH($H$3,Summary!$N$4:$Y$4,0))</f>
        <v>76.806983101895511</v>
      </c>
      <c r="I1670" s="240">
        <f t="shared" si="106"/>
        <v>3.580151157112374E-2</v>
      </c>
      <c r="J1670" s="241">
        <f t="shared" si="107"/>
        <v>2.5091733184495175</v>
      </c>
      <c r="K1670" s="242">
        <f t="shared" si="105"/>
        <v>72.594854294929007</v>
      </c>
      <c r="L1670" s="241"/>
    </row>
    <row r="1671" spans="1:12" x14ac:dyDescent="0.2">
      <c r="A1671" t="s">
        <v>46</v>
      </c>
      <c r="B1671" t="s">
        <v>3</v>
      </c>
      <c r="C1671">
        <v>2007</v>
      </c>
      <c r="D1671" t="str">
        <f t="shared" si="104"/>
        <v>TOTotal</v>
      </c>
      <c r="E1671">
        <v>70.467415862349199</v>
      </c>
      <c r="F1671" s="37">
        <f>VLOOKUP(_xlfn.CONCAT(D1671,0),'Appendix 4. 2020 IBGE LT'!$E$6:$M$1685,9,FALSE)</f>
        <v>74.391387814380295</v>
      </c>
      <c r="G1671" s="37">
        <f>VLOOKUP(_xlfn.CONCAT(D1671,0),'Appendix 3b. nax IBGE 2019'!$E$5:$M$1850,9,FALSE)</f>
        <v>74.152221486328202</v>
      </c>
      <c r="H1671" s="239">
        <f>INDEX(Summary!$N$5:$Y$88,MATCH(_xlfn.CONCAT(D1671,0),Summary!$N$5:$N$88,0),MATCH($H$3,Summary!$N$4:$Y$4,0))</f>
        <v>76.806983101895511</v>
      </c>
      <c r="I1671" s="240">
        <f t="shared" si="106"/>
        <v>3.580151157112374E-2</v>
      </c>
      <c r="J1671" s="241">
        <f t="shared" si="107"/>
        <v>2.5228400043830832</v>
      </c>
      <c r="K1671" s="242">
        <f t="shared" si="105"/>
        <v>72.990255866732284</v>
      </c>
      <c r="L1671" s="241"/>
    </row>
    <row r="1672" spans="1:12" x14ac:dyDescent="0.2">
      <c r="A1672" t="s">
        <v>46</v>
      </c>
      <c r="B1672" t="s">
        <v>3</v>
      </c>
      <c r="C1672">
        <v>2008</v>
      </c>
      <c r="D1672" t="str">
        <f t="shared" si="104"/>
        <v>TOTotal</v>
      </c>
      <c r="E1672">
        <v>70.846417521438894</v>
      </c>
      <c r="F1672" s="37">
        <f>VLOOKUP(_xlfn.CONCAT(D1672,0),'Appendix 4. 2020 IBGE LT'!$E$6:$M$1685,9,FALSE)</f>
        <v>74.391387814380295</v>
      </c>
      <c r="G1672" s="37">
        <f>VLOOKUP(_xlfn.CONCAT(D1672,0),'Appendix 3b. nax IBGE 2019'!$E$5:$M$1850,9,FALSE)</f>
        <v>74.152221486328202</v>
      </c>
      <c r="H1672" s="239">
        <f>INDEX(Summary!$N$5:$Y$88,MATCH(_xlfn.CONCAT(D1672,0),Summary!$N$5:$N$88,0),MATCH($H$3,Summary!$N$4:$Y$4,0))</f>
        <v>76.806983101895511</v>
      </c>
      <c r="I1672" s="240">
        <f t="shared" si="106"/>
        <v>3.580151157112374E-2</v>
      </c>
      <c r="J1672" s="241">
        <f t="shared" si="107"/>
        <v>2.5364088366664581</v>
      </c>
      <c r="K1672" s="242">
        <f t="shared" si="105"/>
        <v>73.382826358105348</v>
      </c>
      <c r="L1672" s="241"/>
    </row>
    <row r="1673" spans="1:12" x14ac:dyDescent="0.2">
      <c r="A1673" t="s">
        <v>46</v>
      </c>
      <c r="B1673" t="s">
        <v>3</v>
      </c>
      <c r="C1673">
        <v>2009</v>
      </c>
      <c r="D1673" t="str">
        <f t="shared" si="104"/>
        <v>TOTotal</v>
      </c>
      <c r="E1673">
        <v>71.206566628013505</v>
      </c>
      <c r="F1673" s="37">
        <f>VLOOKUP(_xlfn.CONCAT(D1673,0),'Appendix 4. 2020 IBGE LT'!$E$6:$M$1685,9,FALSE)</f>
        <v>74.391387814380295</v>
      </c>
      <c r="G1673" s="37">
        <f>VLOOKUP(_xlfn.CONCAT(D1673,0),'Appendix 3b. nax IBGE 2019'!$E$5:$M$1850,9,FALSE)</f>
        <v>74.152221486328202</v>
      </c>
      <c r="H1673" s="239">
        <f>INDEX(Summary!$N$5:$Y$88,MATCH(_xlfn.CONCAT(D1673,0),Summary!$N$5:$N$88,0),MATCH($H$3,Summary!$N$4:$Y$4,0))</f>
        <v>76.806983101895511</v>
      </c>
      <c r="I1673" s="240">
        <f t="shared" si="106"/>
        <v>3.580151157112374E-2</v>
      </c>
      <c r="J1673" s="241">
        <f t="shared" si="107"/>
        <v>2.549302719072819</v>
      </c>
      <c r="K1673" s="242">
        <f t="shared" si="105"/>
        <v>73.755869347086318</v>
      </c>
      <c r="L1673" s="241"/>
    </row>
    <row r="1674" spans="1:12" x14ac:dyDescent="0.2">
      <c r="A1674" t="s">
        <v>46</v>
      </c>
      <c r="B1674" t="s">
        <v>3</v>
      </c>
      <c r="C1674">
        <v>2010</v>
      </c>
      <c r="D1674" t="str">
        <f t="shared" si="104"/>
        <v>TOTotal</v>
      </c>
      <c r="E1674">
        <v>71.558637677996799</v>
      </c>
      <c r="F1674" s="37">
        <f>VLOOKUP(_xlfn.CONCAT(D1674,0),'Appendix 4. 2020 IBGE LT'!$E$6:$M$1685,9,FALSE)</f>
        <v>74.391387814380295</v>
      </c>
      <c r="G1674" s="37">
        <f>VLOOKUP(_xlfn.CONCAT(D1674,0),'Appendix 3b. nax IBGE 2019'!$E$5:$M$1850,9,FALSE)</f>
        <v>74.152221486328202</v>
      </c>
      <c r="H1674" s="239">
        <f>INDEX(Summary!$N$5:$Y$88,MATCH(_xlfn.CONCAT(D1674,0),Summary!$N$5:$N$88,0),MATCH($H$3,Summary!$N$4:$Y$4,0))</f>
        <v>76.806983101895511</v>
      </c>
      <c r="I1674" s="240">
        <f t="shared" si="106"/>
        <v>3.580151157112374E-2</v>
      </c>
      <c r="J1674" s="241">
        <f t="shared" si="107"/>
        <v>2.5619073948426538</v>
      </c>
      <c r="K1674" s="242">
        <f t="shared" si="105"/>
        <v>74.120545072839448</v>
      </c>
      <c r="L1674" s="241"/>
    </row>
    <row r="1675" spans="1:12" x14ac:dyDescent="0.2">
      <c r="A1675" t="s">
        <v>46</v>
      </c>
      <c r="B1675" t="s">
        <v>3</v>
      </c>
      <c r="C1675">
        <v>2011</v>
      </c>
      <c r="D1675" t="str">
        <f t="shared" si="104"/>
        <v>TOTotal</v>
      </c>
      <c r="E1675">
        <v>71.893341202245907</v>
      </c>
      <c r="F1675" s="37">
        <f>VLOOKUP(_xlfn.CONCAT(D1675,0),'Appendix 4. 2020 IBGE LT'!$E$6:$M$1685,9,FALSE)</f>
        <v>74.391387814380295</v>
      </c>
      <c r="G1675" s="37">
        <f>VLOOKUP(_xlfn.CONCAT(D1675,0),'Appendix 3b. nax IBGE 2019'!$E$5:$M$1850,9,FALSE)</f>
        <v>74.152221486328202</v>
      </c>
      <c r="H1675" s="239">
        <f>INDEX(Summary!$N$5:$Y$88,MATCH(_xlfn.CONCAT(D1675,0),Summary!$N$5:$N$88,0),MATCH($H$3,Summary!$N$4:$Y$4,0))</f>
        <v>76.806983101895511</v>
      </c>
      <c r="I1675" s="240">
        <f t="shared" si="106"/>
        <v>3.580151157112374E-2</v>
      </c>
      <c r="J1675" s="241">
        <f t="shared" si="107"/>
        <v>2.5738902869389539</v>
      </c>
      <c r="K1675" s="242">
        <f t="shared" si="105"/>
        <v>74.467231489184854</v>
      </c>
      <c r="L1675" s="241"/>
    </row>
    <row r="1676" spans="1:12" x14ac:dyDescent="0.2">
      <c r="A1676" t="s">
        <v>46</v>
      </c>
      <c r="B1676" t="s">
        <v>3</v>
      </c>
      <c r="C1676">
        <v>2012</v>
      </c>
      <c r="D1676" t="str">
        <f t="shared" si="104"/>
        <v>TOTotal</v>
      </c>
      <c r="E1676">
        <v>72.214894327843993</v>
      </c>
      <c r="F1676" s="37">
        <f>VLOOKUP(_xlfn.CONCAT(D1676,0),'Appendix 4. 2020 IBGE LT'!$E$6:$M$1685,9,FALSE)</f>
        <v>74.391387814380295</v>
      </c>
      <c r="G1676" s="37">
        <f>VLOOKUP(_xlfn.CONCAT(D1676,0),'Appendix 3b. nax IBGE 2019'!$E$5:$M$1850,9,FALSE)</f>
        <v>74.152221486328202</v>
      </c>
      <c r="H1676" s="239">
        <f>INDEX(Summary!$N$5:$Y$88,MATCH(_xlfn.CONCAT(D1676,0),Summary!$N$5:$N$88,0),MATCH($H$3,Summary!$N$4:$Y$4,0))</f>
        <v>76.806983101895511</v>
      </c>
      <c r="I1676" s="240">
        <f t="shared" si="106"/>
        <v>3.580151157112374E-2</v>
      </c>
      <c r="J1676" s="241">
        <f t="shared" si="107"/>
        <v>2.5854023748857848</v>
      </c>
      <c r="K1676" s="242">
        <f t="shared" si="105"/>
        <v>74.800296702729781</v>
      </c>
      <c r="L1676" s="241"/>
    </row>
    <row r="1677" spans="1:12" x14ac:dyDescent="0.2">
      <c r="A1677" t="s">
        <v>46</v>
      </c>
      <c r="B1677" t="s">
        <v>3</v>
      </c>
      <c r="C1677">
        <v>2013</v>
      </c>
      <c r="D1677" t="str">
        <f t="shared" si="104"/>
        <v>TOTotal</v>
      </c>
      <c r="E1677">
        <v>72.523841822843295</v>
      </c>
      <c r="F1677" s="37">
        <f>VLOOKUP(_xlfn.CONCAT(D1677,0),'Appendix 4. 2020 IBGE LT'!$E$6:$M$1685,9,FALSE)</f>
        <v>74.391387814380295</v>
      </c>
      <c r="G1677" s="37">
        <f>VLOOKUP(_xlfn.CONCAT(D1677,0),'Appendix 3b. nax IBGE 2019'!$E$5:$M$1850,9,FALSE)</f>
        <v>74.152221486328202</v>
      </c>
      <c r="H1677" s="239">
        <f>INDEX(Summary!$N$5:$Y$88,MATCH(_xlfn.CONCAT(D1677,0),Summary!$N$5:$N$88,0),MATCH($H$3,Summary!$N$4:$Y$4,0))</f>
        <v>76.806983101895511</v>
      </c>
      <c r="I1677" s="240">
        <f t="shared" si="106"/>
        <v>3.580151157112374E-2</v>
      </c>
      <c r="J1677" s="241">
        <f t="shared" si="107"/>
        <v>2.596463162202872</v>
      </c>
      <c r="K1677" s="242">
        <f t="shared" si="105"/>
        <v>75.120304985046161</v>
      </c>
      <c r="L1677" s="241"/>
    </row>
    <row r="1678" spans="1:12" x14ac:dyDescent="0.2">
      <c r="A1678" t="s">
        <v>46</v>
      </c>
      <c r="B1678" t="s">
        <v>3</v>
      </c>
      <c r="C1678">
        <v>2014</v>
      </c>
      <c r="D1678" t="str">
        <f t="shared" si="104"/>
        <v>TOTotal</v>
      </c>
      <c r="E1678">
        <v>72.818280706223206</v>
      </c>
      <c r="F1678" s="37">
        <f>VLOOKUP(_xlfn.CONCAT(D1678,0),'Appendix 4. 2020 IBGE LT'!$E$6:$M$1685,9,FALSE)</f>
        <v>74.391387814380295</v>
      </c>
      <c r="G1678" s="37">
        <f>VLOOKUP(_xlfn.CONCAT(D1678,0),'Appendix 3b. nax IBGE 2019'!$E$5:$M$1850,9,FALSE)</f>
        <v>74.152221486328202</v>
      </c>
      <c r="H1678" s="239">
        <f>INDEX(Summary!$N$5:$Y$88,MATCH(_xlfn.CONCAT(D1678,0),Summary!$N$5:$N$88,0),MATCH($H$3,Summary!$N$4:$Y$4,0))</f>
        <v>76.806983101895511</v>
      </c>
      <c r="I1678" s="240">
        <f t="shared" si="106"/>
        <v>3.580151157112374E-2</v>
      </c>
      <c r="J1678" s="241">
        <f t="shared" si="107"/>
        <v>2.6070045192931866</v>
      </c>
      <c r="K1678" s="242">
        <f t="shared" si="105"/>
        <v>75.42528522551639</v>
      </c>
      <c r="L1678" s="241"/>
    </row>
    <row r="1679" spans="1:12" x14ac:dyDescent="0.2">
      <c r="A1679" t="s">
        <v>46</v>
      </c>
      <c r="B1679" t="s">
        <v>3</v>
      </c>
      <c r="C1679">
        <v>2015</v>
      </c>
      <c r="D1679" t="str">
        <f t="shared" si="104"/>
        <v>TOTotal</v>
      </c>
      <c r="E1679">
        <v>73.112791557731896</v>
      </c>
      <c r="F1679" s="37">
        <f>VLOOKUP(_xlfn.CONCAT(D1679,0),'Appendix 4. 2020 IBGE LT'!$E$6:$M$1685,9,FALSE)</f>
        <v>74.391387814380295</v>
      </c>
      <c r="G1679" s="37">
        <f>VLOOKUP(_xlfn.CONCAT(D1679,0),'Appendix 3b. nax IBGE 2019'!$E$5:$M$1850,9,FALSE)</f>
        <v>74.152221486328202</v>
      </c>
      <c r="H1679" s="239">
        <f>INDEX(Summary!$N$5:$Y$88,MATCH(_xlfn.CONCAT(D1679,0),Summary!$N$5:$N$88,0),MATCH($H$3,Summary!$N$4:$Y$4,0))</f>
        <v>76.806983101895511</v>
      </c>
      <c r="I1679" s="240">
        <f t="shared" si="106"/>
        <v>3.580151157112374E-2</v>
      </c>
      <c r="J1679" s="241">
        <f t="shared" si="107"/>
        <v>2.6175484529512967</v>
      </c>
      <c r="K1679" s="242">
        <f t="shared" si="105"/>
        <v>75.730340010683193</v>
      </c>
      <c r="L1679" s="241"/>
    </row>
    <row r="1680" spans="1:12" x14ac:dyDescent="0.2">
      <c r="A1680" t="s">
        <v>46</v>
      </c>
      <c r="B1680" t="s">
        <v>3</v>
      </c>
      <c r="C1680">
        <v>2016</v>
      </c>
      <c r="D1680" t="str">
        <f t="shared" si="104"/>
        <v>TOTotal</v>
      </c>
      <c r="E1680">
        <v>73.386477382575507</v>
      </c>
      <c r="F1680" s="37">
        <f>VLOOKUP(_xlfn.CONCAT(D1680,0),'Appendix 4. 2020 IBGE LT'!$E$6:$M$1685,9,FALSE)</f>
        <v>74.391387814380295</v>
      </c>
      <c r="G1680" s="37">
        <f>VLOOKUP(_xlfn.CONCAT(D1680,0),'Appendix 3b. nax IBGE 2019'!$E$5:$M$1850,9,FALSE)</f>
        <v>74.152221486328202</v>
      </c>
      <c r="H1680" s="239">
        <f>INDEX(Summary!$N$5:$Y$88,MATCH(_xlfn.CONCAT(D1680,0),Summary!$N$5:$N$88,0),MATCH($H$3,Summary!$N$4:$Y$4,0))</f>
        <v>76.806983101895511</v>
      </c>
      <c r="I1680" s="240">
        <f t="shared" si="106"/>
        <v>3.580151157112374E-2</v>
      </c>
      <c r="J1680" s="241">
        <f t="shared" si="107"/>
        <v>2.6273468191762874</v>
      </c>
      <c r="K1680" s="242">
        <f t="shared" si="105"/>
        <v>76.013824201751788</v>
      </c>
      <c r="L1680" s="241"/>
    </row>
    <row r="1681" spans="1:12" x14ac:dyDescent="0.2">
      <c r="A1681" t="s">
        <v>46</v>
      </c>
      <c r="B1681" t="s">
        <v>3</v>
      </c>
      <c r="C1681">
        <v>2017</v>
      </c>
      <c r="D1681" t="str">
        <f t="shared" si="104"/>
        <v>TOTotal</v>
      </c>
      <c r="E1681">
        <v>73.652175752542604</v>
      </c>
      <c r="F1681" s="37">
        <f>VLOOKUP(_xlfn.CONCAT(D1681,0),'Appendix 4. 2020 IBGE LT'!$E$6:$M$1685,9,FALSE)</f>
        <v>74.391387814380295</v>
      </c>
      <c r="G1681" s="37">
        <f>VLOOKUP(_xlfn.CONCAT(D1681,0),'Appendix 3b. nax IBGE 2019'!$E$5:$M$1850,9,FALSE)</f>
        <v>74.152221486328202</v>
      </c>
      <c r="H1681" s="239">
        <f>INDEX(Summary!$N$5:$Y$88,MATCH(_xlfn.CONCAT(D1681,0),Summary!$N$5:$N$88,0),MATCH($H$3,Summary!$N$4:$Y$4,0))</f>
        <v>76.806983101895511</v>
      </c>
      <c r="I1681" s="240">
        <f t="shared" si="106"/>
        <v>3.580151157112374E-2</v>
      </c>
      <c r="J1681" s="241">
        <f t="shared" si="107"/>
        <v>2.6368592224430936</v>
      </c>
      <c r="K1681" s="242">
        <f t="shared" si="105"/>
        <v>76.289034974985697</v>
      </c>
      <c r="L1681" s="241"/>
    </row>
    <row r="1682" spans="1:12" x14ac:dyDescent="0.2">
      <c r="A1682" t="s">
        <v>46</v>
      </c>
      <c r="B1682" t="s">
        <v>3</v>
      </c>
      <c r="C1682">
        <v>2018</v>
      </c>
      <c r="D1682" t="str">
        <f t="shared" si="104"/>
        <v>TOTotal</v>
      </c>
      <c r="E1682">
        <v>73.909771403095306</v>
      </c>
      <c r="F1682" s="37">
        <f>VLOOKUP(_xlfn.CONCAT(D1682,0),'Appendix 4. 2020 IBGE LT'!$E$6:$M$1685,9,FALSE)</f>
        <v>74.391387814380295</v>
      </c>
      <c r="G1682" s="37">
        <f>VLOOKUP(_xlfn.CONCAT(D1682,0),'Appendix 3b. nax IBGE 2019'!$E$5:$M$1850,9,FALSE)</f>
        <v>74.152221486328202</v>
      </c>
      <c r="H1682" s="239">
        <f>INDEX(Summary!$N$5:$Y$88,MATCH(_xlfn.CONCAT(D1682,0),Summary!$N$5:$N$88,0),MATCH($H$3,Summary!$N$4:$Y$4,0))</f>
        <v>76.806983101895511</v>
      </c>
      <c r="I1682" s="240">
        <f t="shared" si="106"/>
        <v>3.580151157112374E-2</v>
      </c>
      <c r="J1682" s="241">
        <f t="shared" si="107"/>
        <v>2.6460815361070269</v>
      </c>
      <c r="K1682" s="242">
        <f t="shared" si="105"/>
        <v>76.555852939202339</v>
      </c>
      <c r="L1682" s="241"/>
    </row>
    <row r="1683" spans="1:12" ht="17" thickBot="1" x14ac:dyDescent="0.25">
      <c r="A1683" t="s">
        <v>46</v>
      </c>
      <c r="B1683" t="s">
        <v>3</v>
      </c>
      <c r="C1683">
        <v>2019</v>
      </c>
      <c r="D1683" t="str">
        <f t="shared" si="104"/>
        <v>TOTotal</v>
      </c>
      <c r="E1683">
        <v>74.152221486328202</v>
      </c>
      <c r="F1683" s="37">
        <f>VLOOKUP(_xlfn.CONCAT(D1683,0),'Appendix 4. 2020 IBGE LT'!$E$6:$M$1685,9,FALSE)</f>
        <v>74.391387814380295</v>
      </c>
      <c r="G1683" s="37">
        <f>VLOOKUP(_xlfn.CONCAT(D1683,0),'Appendix 3b. nax IBGE 2019'!$E$5:$M$1850,9,FALSE)</f>
        <v>74.152221486328202</v>
      </c>
      <c r="H1683" s="243">
        <f>INDEX(Summary!$N$5:$Y$88,MATCH(_xlfn.CONCAT(D1683,0),Summary!$N$5:$N$88,0),MATCH($H$3,Summary!$N$4:$Y$4,0))</f>
        <v>76.806983101895511</v>
      </c>
      <c r="I1683" s="240">
        <f t="shared" si="106"/>
        <v>3.580151157112374E-2</v>
      </c>
      <c r="J1683" s="241">
        <f t="shared" si="107"/>
        <v>2.6547616155673097</v>
      </c>
      <c r="K1683" s="244">
        <f t="shared" si="105"/>
        <v>76.806983101895511</v>
      </c>
      <c r="L1683" s="241"/>
    </row>
    <row r="1684" spans="1:12" x14ac:dyDescent="0.2">
      <c r="F1684" s="37"/>
      <c r="G1684" s="37"/>
    </row>
    <row r="1685" spans="1:12" x14ac:dyDescent="0.2">
      <c r="F1685" s="37"/>
      <c r="G1685" s="37"/>
    </row>
    <row r="1686" spans="1:12" x14ac:dyDescent="0.2">
      <c r="F1686" s="37"/>
      <c r="G1686" s="37"/>
    </row>
    <row r="1687" spans="1:12" x14ac:dyDescent="0.2">
      <c r="F1687" s="37"/>
      <c r="G1687" s="37"/>
    </row>
    <row r="1688" spans="1:12" x14ac:dyDescent="0.2">
      <c r="F1688" s="37"/>
      <c r="G1688" s="37"/>
    </row>
    <row r="1689" spans="1:12" x14ac:dyDescent="0.2">
      <c r="F1689" s="37"/>
      <c r="G1689" s="37"/>
    </row>
    <row r="1690" spans="1:12" x14ac:dyDescent="0.2">
      <c r="F1690" s="37"/>
      <c r="G1690" s="37"/>
    </row>
    <row r="1691" spans="1:12" x14ac:dyDescent="0.2">
      <c r="F1691" s="37"/>
      <c r="G1691" s="37"/>
    </row>
    <row r="1692" spans="1:12" x14ac:dyDescent="0.2">
      <c r="F1692" s="37"/>
      <c r="G1692" s="37"/>
    </row>
    <row r="1693" spans="1:12" x14ac:dyDescent="0.2">
      <c r="F1693" s="37"/>
      <c r="G1693" s="37"/>
    </row>
    <row r="1694" spans="1:12" x14ac:dyDescent="0.2">
      <c r="F1694" s="37"/>
      <c r="G1694" s="37"/>
    </row>
    <row r="1695" spans="1:12" x14ac:dyDescent="0.2">
      <c r="F1695" s="37"/>
      <c r="G1695" s="37"/>
    </row>
    <row r="1696" spans="1:12" x14ac:dyDescent="0.2">
      <c r="F1696" s="37"/>
      <c r="G1696" s="37"/>
    </row>
    <row r="1697" spans="6:7" x14ac:dyDescent="0.2">
      <c r="F1697" s="37"/>
      <c r="G1697" s="37"/>
    </row>
    <row r="1698" spans="6:7" x14ac:dyDescent="0.2">
      <c r="F1698" s="37"/>
      <c r="G1698" s="37"/>
    </row>
    <row r="1699" spans="6:7" x14ac:dyDescent="0.2">
      <c r="F1699" s="37"/>
      <c r="G1699" s="37"/>
    </row>
    <row r="1700" spans="6:7" x14ac:dyDescent="0.2">
      <c r="F1700" s="37"/>
      <c r="G1700" s="37"/>
    </row>
    <row r="1701" spans="6:7" x14ac:dyDescent="0.2">
      <c r="F1701" s="37"/>
      <c r="G1701" s="37"/>
    </row>
    <row r="1702" spans="6:7" x14ac:dyDescent="0.2">
      <c r="F1702" s="37"/>
      <c r="G1702" s="37"/>
    </row>
    <row r="1703" spans="6:7" x14ac:dyDescent="0.2">
      <c r="F1703" s="37"/>
      <c r="G1703" s="37"/>
    </row>
    <row r="1704" spans="6:7" x14ac:dyDescent="0.2">
      <c r="F1704" s="37"/>
      <c r="G1704" s="37"/>
    </row>
    <row r="1705" spans="6:7" x14ac:dyDescent="0.2">
      <c r="F1705" s="37"/>
      <c r="G1705" s="37"/>
    </row>
    <row r="1706" spans="6:7" x14ac:dyDescent="0.2">
      <c r="F1706" s="37"/>
      <c r="G1706" s="37"/>
    </row>
    <row r="1707" spans="6:7" x14ac:dyDescent="0.2">
      <c r="F1707" s="37"/>
      <c r="G1707" s="37"/>
    </row>
    <row r="1708" spans="6:7" x14ac:dyDescent="0.2">
      <c r="F1708" s="37"/>
      <c r="G1708" s="37"/>
    </row>
    <row r="1709" spans="6:7" x14ac:dyDescent="0.2">
      <c r="F1709" s="37"/>
      <c r="G1709" s="37"/>
    </row>
    <row r="1710" spans="6:7" x14ac:dyDescent="0.2">
      <c r="F1710" s="37"/>
      <c r="G1710" s="37"/>
    </row>
    <row r="1711" spans="6:7" x14ac:dyDescent="0.2">
      <c r="F1711" s="37"/>
      <c r="G1711" s="37"/>
    </row>
    <row r="1712" spans="6:7" x14ac:dyDescent="0.2">
      <c r="F1712" s="37"/>
      <c r="G1712" s="37"/>
    </row>
    <row r="1713" spans="6:7" x14ac:dyDescent="0.2">
      <c r="F1713" s="37"/>
      <c r="G1713" s="37"/>
    </row>
    <row r="1714" spans="6:7" x14ac:dyDescent="0.2">
      <c r="F1714" s="37"/>
      <c r="G1714" s="37"/>
    </row>
    <row r="1715" spans="6:7" x14ac:dyDescent="0.2">
      <c r="F1715" s="37"/>
      <c r="G1715" s="37"/>
    </row>
    <row r="1716" spans="6:7" x14ac:dyDescent="0.2">
      <c r="F1716" s="37"/>
      <c r="G1716" s="37"/>
    </row>
    <row r="1717" spans="6:7" x14ac:dyDescent="0.2">
      <c r="F1717" s="37"/>
      <c r="G1717" s="37"/>
    </row>
    <row r="1718" spans="6:7" x14ac:dyDescent="0.2">
      <c r="F1718" s="37"/>
      <c r="G1718" s="37"/>
    </row>
    <row r="1719" spans="6:7" x14ac:dyDescent="0.2">
      <c r="F1719" s="37"/>
      <c r="G1719" s="37"/>
    </row>
    <row r="1720" spans="6:7" x14ac:dyDescent="0.2">
      <c r="F1720" s="37"/>
      <c r="G1720" s="37"/>
    </row>
    <row r="1721" spans="6:7" x14ac:dyDescent="0.2">
      <c r="F1721" s="37"/>
      <c r="G1721" s="37"/>
    </row>
    <row r="1722" spans="6:7" x14ac:dyDescent="0.2">
      <c r="F1722" s="37"/>
      <c r="G1722" s="37"/>
    </row>
    <row r="1723" spans="6:7" x14ac:dyDescent="0.2">
      <c r="F1723" s="37"/>
      <c r="G1723" s="37"/>
    </row>
    <row r="1724" spans="6:7" x14ac:dyDescent="0.2">
      <c r="F1724" s="37"/>
      <c r="G1724" s="37"/>
    </row>
    <row r="1725" spans="6:7" x14ac:dyDescent="0.2">
      <c r="F1725" s="37"/>
      <c r="G1725" s="37"/>
    </row>
    <row r="1726" spans="6:7" x14ac:dyDescent="0.2">
      <c r="F1726" s="37"/>
      <c r="G1726" s="37"/>
    </row>
    <row r="1727" spans="6:7" x14ac:dyDescent="0.2">
      <c r="F1727" s="37"/>
      <c r="G1727" s="37"/>
    </row>
    <row r="1728" spans="6:7" x14ac:dyDescent="0.2">
      <c r="F1728" s="37"/>
      <c r="G1728" s="37"/>
    </row>
    <row r="1729" spans="6:7" x14ac:dyDescent="0.2">
      <c r="F1729" s="37"/>
      <c r="G1729" s="37"/>
    </row>
    <row r="1730" spans="6:7" x14ac:dyDescent="0.2">
      <c r="F1730" s="37"/>
      <c r="G1730" s="37"/>
    </row>
    <row r="1731" spans="6:7" x14ac:dyDescent="0.2">
      <c r="F1731" s="37"/>
      <c r="G1731" s="37"/>
    </row>
    <row r="1732" spans="6:7" x14ac:dyDescent="0.2">
      <c r="F1732" s="37"/>
      <c r="G1732" s="37"/>
    </row>
    <row r="1733" spans="6:7" x14ac:dyDescent="0.2">
      <c r="F1733" s="37"/>
      <c r="G1733" s="37"/>
    </row>
    <row r="1734" spans="6:7" x14ac:dyDescent="0.2">
      <c r="F1734" s="37"/>
      <c r="G1734" s="37"/>
    </row>
    <row r="1735" spans="6:7" x14ac:dyDescent="0.2">
      <c r="F1735" s="37"/>
      <c r="G1735" s="37"/>
    </row>
    <row r="1736" spans="6:7" x14ac:dyDescent="0.2">
      <c r="F1736" s="37"/>
      <c r="G1736" s="37"/>
    </row>
    <row r="1737" spans="6:7" x14ac:dyDescent="0.2">
      <c r="F1737" s="37"/>
      <c r="G1737" s="37"/>
    </row>
    <row r="1738" spans="6:7" x14ac:dyDescent="0.2">
      <c r="F1738" s="37"/>
      <c r="G1738" s="37"/>
    </row>
    <row r="1739" spans="6:7" x14ac:dyDescent="0.2">
      <c r="F1739" s="37"/>
      <c r="G1739" s="37"/>
    </row>
    <row r="1740" spans="6:7" x14ac:dyDescent="0.2">
      <c r="F1740" s="37"/>
      <c r="G1740" s="37"/>
    </row>
    <row r="1741" spans="6:7" x14ac:dyDescent="0.2">
      <c r="F1741" s="37"/>
      <c r="G1741" s="37"/>
    </row>
    <row r="1742" spans="6:7" x14ac:dyDescent="0.2">
      <c r="F1742" s="37"/>
      <c r="G1742" s="37"/>
    </row>
    <row r="1743" spans="6:7" x14ac:dyDescent="0.2">
      <c r="F1743" s="37"/>
      <c r="G1743" s="37"/>
    </row>
    <row r="1744" spans="6:7" x14ac:dyDescent="0.2">
      <c r="F1744" s="37"/>
      <c r="G1744" s="37"/>
    </row>
    <row r="1745" spans="6:7" x14ac:dyDescent="0.2">
      <c r="F1745" s="37"/>
      <c r="G1745" s="37"/>
    </row>
    <row r="1746" spans="6:7" x14ac:dyDescent="0.2">
      <c r="F1746" s="37"/>
      <c r="G1746" s="37"/>
    </row>
    <row r="1747" spans="6:7" x14ac:dyDescent="0.2">
      <c r="F1747" s="37"/>
      <c r="G1747" s="37"/>
    </row>
    <row r="1748" spans="6:7" x14ac:dyDescent="0.2">
      <c r="F1748" s="37"/>
      <c r="G1748" s="37"/>
    </row>
    <row r="1749" spans="6:7" x14ac:dyDescent="0.2">
      <c r="F1749" s="37"/>
      <c r="G1749" s="37"/>
    </row>
    <row r="1750" spans="6:7" x14ac:dyDescent="0.2">
      <c r="F1750" s="37"/>
      <c r="G1750" s="37"/>
    </row>
    <row r="1751" spans="6:7" x14ac:dyDescent="0.2">
      <c r="F1751" s="37"/>
      <c r="G1751" s="37"/>
    </row>
    <row r="1752" spans="6:7" x14ac:dyDescent="0.2">
      <c r="F1752" s="37"/>
      <c r="G1752" s="37"/>
    </row>
    <row r="1753" spans="6:7" x14ac:dyDescent="0.2">
      <c r="F1753" s="37"/>
      <c r="G1753" s="37"/>
    </row>
    <row r="1754" spans="6:7" x14ac:dyDescent="0.2">
      <c r="F1754" s="37"/>
      <c r="G1754" s="37"/>
    </row>
    <row r="1755" spans="6:7" x14ac:dyDescent="0.2">
      <c r="F1755" s="37"/>
      <c r="G1755" s="37"/>
    </row>
    <row r="1756" spans="6:7" x14ac:dyDescent="0.2">
      <c r="F1756" s="37"/>
      <c r="G1756" s="37"/>
    </row>
    <row r="1757" spans="6:7" x14ac:dyDescent="0.2">
      <c r="F1757" s="37"/>
      <c r="G1757" s="37"/>
    </row>
    <row r="1758" spans="6:7" x14ac:dyDescent="0.2">
      <c r="F1758" s="37"/>
      <c r="G1758" s="37"/>
    </row>
    <row r="1759" spans="6:7" x14ac:dyDescent="0.2">
      <c r="F1759" s="37"/>
      <c r="G1759" s="37"/>
    </row>
    <row r="1760" spans="6:7" x14ac:dyDescent="0.2">
      <c r="F1760" s="37"/>
      <c r="G1760" s="37"/>
    </row>
    <row r="1761" spans="6:7" x14ac:dyDescent="0.2">
      <c r="F1761" s="37"/>
      <c r="G1761" s="37"/>
    </row>
    <row r="1762" spans="6:7" x14ac:dyDescent="0.2">
      <c r="F1762" s="37"/>
      <c r="G1762" s="37"/>
    </row>
    <row r="1763" spans="6:7" x14ac:dyDescent="0.2">
      <c r="F1763" s="37"/>
      <c r="G1763" s="37"/>
    </row>
    <row r="1764" spans="6:7" x14ac:dyDescent="0.2">
      <c r="F1764" s="37"/>
      <c r="G1764" s="37"/>
    </row>
    <row r="1765" spans="6:7" x14ac:dyDescent="0.2">
      <c r="F1765" s="37"/>
      <c r="G1765" s="37"/>
    </row>
    <row r="1766" spans="6:7" x14ac:dyDescent="0.2">
      <c r="F1766" s="37"/>
      <c r="G1766" s="37"/>
    </row>
    <row r="1767" spans="6:7" x14ac:dyDescent="0.2">
      <c r="F1767" s="37"/>
      <c r="G1767" s="37"/>
    </row>
    <row r="1768" spans="6:7" x14ac:dyDescent="0.2">
      <c r="F1768" s="37"/>
      <c r="G1768" s="37"/>
    </row>
    <row r="1769" spans="6:7" x14ac:dyDescent="0.2">
      <c r="F1769" s="37"/>
      <c r="G1769" s="37"/>
    </row>
    <row r="1770" spans="6:7" x14ac:dyDescent="0.2">
      <c r="F1770" s="37"/>
      <c r="G1770" s="37"/>
    </row>
    <row r="1771" spans="6:7" x14ac:dyDescent="0.2">
      <c r="F1771" s="37"/>
      <c r="G1771" s="37"/>
    </row>
    <row r="1772" spans="6:7" x14ac:dyDescent="0.2">
      <c r="F1772" s="37"/>
      <c r="G1772" s="37"/>
    </row>
    <row r="1773" spans="6:7" x14ac:dyDescent="0.2">
      <c r="F1773" s="37"/>
      <c r="G1773" s="37"/>
    </row>
    <row r="1774" spans="6:7" x14ac:dyDescent="0.2">
      <c r="F1774" s="37"/>
      <c r="G1774" s="37"/>
    </row>
    <row r="1775" spans="6:7" x14ac:dyDescent="0.2">
      <c r="F1775" s="37"/>
      <c r="G1775" s="37"/>
    </row>
    <row r="1776" spans="6:7" x14ac:dyDescent="0.2">
      <c r="F1776" s="37"/>
      <c r="G1776" s="37"/>
    </row>
    <row r="1777" spans="6:7" x14ac:dyDescent="0.2">
      <c r="F1777" s="37"/>
      <c r="G1777" s="37"/>
    </row>
    <row r="1778" spans="6:7" x14ac:dyDescent="0.2">
      <c r="F1778" s="37"/>
      <c r="G1778" s="37"/>
    </row>
    <row r="1779" spans="6:7" x14ac:dyDescent="0.2">
      <c r="F1779" s="37"/>
      <c r="G1779" s="37"/>
    </row>
    <row r="1780" spans="6:7" x14ac:dyDescent="0.2">
      <c r="F1780" s="37"/>
      <c r="G1780" s="37"/>
    </row>
    <row r="1781" spans="6:7" x14ac:dyDescent="0.2">
      <c r="F1781" s="37"/>
      <c r="G1781" s="37"/>
    </row>
    <row r="1782" spans="6:7" x14ac:dyDescent="0.2">
      <c r="F1782" s="37"/>
      <c r="G1782" s="37"/>
    </row>
    <row r="1783" spans="6:7" x14ac:dyDescent="0.2">
      <c r="F1783" s="37"/>
      <c r="G1783" s="37"/>
    </row>
    <row r="1784" spans="6:7" x14ac:dyDescent="0.2">
      <c r="F1784" s="37"/>
      <c r="G1784" s="37"/>
    </row>
    <row r="1785" spans="6:7" x14ac:dyDescent="0.2">
      <c r="F1785" s="37"/>
      <c r="G1785" s="37"/>
    </row>
    <row r="1786" spans="6:7" x14ac:dyDescent="0.2">
      <c r="F1786" s="37"/>
      <c r="G1786" s="37"/>
    </row>
    <row r="1787" spans="6:7" x14ac:dyDescent="0.2">
      <c r="F1787" s="37"/>
      <c r="G1787" s="37"/>
    </row>
    <row r="1788" spans="6:7" x14ac:dyDescent="0.2">
      <c r="F1788" s="37"/>
      <c r="G1788" s="37"/>
    </row>
    <row r="1789" spans="6:7" x14ac:dyDescent="0.2">
      <c r="F1789" s="37"/>
      <c r="G1789" s="37"/>
    </row>
    <row r="1790" spans="6:7" x14ac:dyDescent="0.2">
      <c r="F1790" s="37"/>
      <c r="G1790" s="37"/>
    </row>
    <row r="1791" spans="6:7" x14ac:dyDescent="0.2">
      <c r="F1791" s="37"/>
      <c r="G1791" s="37"/>
    </row>
    <row r="1792" spans="6:7" x14ac:dyDescent="0.2">
      <c r="F1792" s="37"/>
      <c r="G1792" s="37"/>
    </row>
    <row r="1793" spans="6:7" x14ac:dyDescent="0.2">
      <c r="F1793" s="37"/>
      <c r="G1793" s="37"/>
    </row>
    <row r="1794" spans="6:7" x14ac:dyDescent="0.2">
      <c r="F1794" s="37"/>
      <c r="G1794" s="37"/>
    </row>
    <row r="1795" spans="6:7" x14ac:dyDescent="0.2">
      <c r="F1795" s="37"/>
      <c r="G1795" s="37"/>
    </row>
    <row r="1796" spans="6:7" x14ac:dyDescent="0.2">
      <c r="F1796" s="37"/>
      <c r="G1796" s="37"/>
    </row>
    <row r="1797" spans="6:7" x14ac:dyDescent="0.2">
      <c r="F1797" s="37"/>
      <c r="G1797" s="37"/>
    </row>
    <row r="1798" spans="6:7" x14ac:dyDescent="0.2">
      <c r="F1798" s="37"/>
      <c r="G1798" s="37"/>
    </row>
    <row r="1799" spans="6:7" x14ac:dyDescent="0.2">
      <c r="F1799" s="37"/>
      <c r="G1799" s="37"/>
    </row>
    <row r="1800" spans="6:7" x14ac:dyDescent="0.2">
      <c r="F1800" s="37"/>
      <c r="G1800" s="37"/>
    </row>
    <row r="1801" spans="6:7" x14ac:dyDescent="0.2">
      <c r="F1801" s="37"/>
      <c r="G1801" s="37"/>
    </row>
    <row r="1802" spans="6:7" x14ac:dyDescent="0.2">
      <c r="F1802" s="37"/>
      <c r="G1802" s="37"/>
    </row>
    <row r="1803" spans="6:7" x14ac:dyDescent="0.2">
      <c r="F1803" s="37"/>
      <c r="G1803" s="37"/>
    </row>
    <row r="1804" spans="6:7" x14ac:dyDescent="0.2">
      <c r="F1804" s="37"/>
      <c r="G1804" s="37"/>
    </row>
    <row r="1805" spans="6:7" x14ac:dyDescent="0.2">
      <c r="F1805" s="37"/>
      <c r="G1805" s="37"/>
    </row>
    <row r="1806" spans="6:7" x14ac:dyDescent="0.2">
      <c r="F1806" s="37"/>
      <c r="G1806" s="37"/>
    </row>
    <row r="1807" spans="6:7" x14ac:dyDescent="0.2">
      <c r="F1807" s="37"/>
      <c r="G1807" s="37"/>
    </row>
    <row r="1808" spans="6:7" x14ac:dyDescent="0.2">
      <c r="F1808" s="37"/>
      <c r="G1808" s="37"/>
    </row>
    <row r="1809" spans="6:7" x14ac:dyDescent="0.2">
      <c r="F1809" s="37"/>
      <c r="G1809" s="37"/>
    </row>
    <row r="1810" spans="6:7" x14ac:dyDescent="0.2">
      <c r="F1810" s="37"/>
      <c r="G1810" s="37"/>
    </row>
    <row r="1811" spans="6:7" x14ac:dyDescent="0.2">
      <c r="F1811" s="37"/>
      <c r="G1811" s="37"/>
    </row>
    <row r="1812" spans="6:7" x14ac:dyDescent="0.2">
      <c r="F1812" s="37"/>
      <c r="G1812" s="37"/>
    </row>
    <row r="1813" spans="6:7" x14ac:dyDescent="0.2">
      <c r="F1813" s="37"/>
      <c r="G1813" s="37"/>
    </row>
    <row r="1814" spans="6:7" x14ac:dyDescent="0.2">
      <c r="F1814" s="37"/>
      <c r="G1814" s="37"/>
    </row>
    <row r="1815" spans="6:7" x14ac:dyDescent="0.2">
      <c r="F1815" s="37"/>
      <c r="G1815" s="37"/>
    </row>
    <row r="1816" spans="6:7" x14ac:dyDescent="0.2">
      <c r="F1816" s="37"/>
      <c r="G1816" s="37"/>
    </row>
    <row r="1817" spans="6:7" x14ac:dyDescent="0.2">
      <c r="F1817" s="37"/>
      <c r="G1817" s="37"/>
    </row>
    <row r="1818" spans="6:7" x14ac:dyDescent="0.2">
      <c r="F1818" s="37"/>
      <c r="G1818" s="37"/>
    </row>
    <row r="1819" spans="6:7" x14ac:dyDescent="0.2">
      <c r="F1819" s="37"/>
      <c r="G1819" s="37"/>
    </row>
    <row r="1820" spans="6:7" x14ac:dyDescent="0.2">
      <c r="F1820" s="37"/>
      <c r="G1820" s="37"/>
    </row>
    <row r="1821" spans="6:7" x14ac:dyDescent="0.2">
      <c r="F1821" s="37"/>
      <c r="G1821" s="37"/>
    </row>
    <row r="1822" spans="6:7" x14ac:dyDescent="0.2">
      <c r="F1822" s="37"/>
      <c r="G1822" s="37"/>
    </row>
    <row r="1823" spans="6:7" x14ac:dyDescent="0.2">
      <c r="F1823" s="37"/>
      <c r="G1823" s="37"/>
    </row>
    <row r="1824" spans="6:7" x14ac:dyDescent="0.2">
      <c r="F1824" s="37"/>
      <c r="G1824" s="37"/>
    </row>
    <row r="1825" spans="6:7" x14ac:dyDescent="0.2">
      <c r="F1825" s="37"/>
      <c r="G1825" s="37"/>
    </row>
    <row r="1826" spans="6:7" x14ac:dyDescent="0.2">
      <c r="F1826" s="37"/>
      <c r="G1826" s="37"/>
    </row>
    <row r="1827" spans="6:7" x14ac:dyDescent="0.2">
      <c r="F1827" s="37"/>
      <c r="G1827" s="37"/>
    </row>
    <row r="1828" spans="6:7" x14ac:dyDescent="0.2">
      <c r="F1828" s="37"/>
      <c r="G1828" s="37"/>
    </row>
    <row r="1829" spans="6:7" x14ac:dyDescent="0.2">
      <c r="F1829" s="37"/>
      <c r="G1829" s="37"/>
    </row>
    <row r="1830" spans="6:7" x14ac:dyDescent="0.2">
      <c r="F1830" s="37"/>
      <c r="G1830" s="37"/>
    </row>
    <row r="1831" spans="6:7" x14ac:dyDescent="0.2">
      <c r="F1831" s="37"/>
      <c r="G1831" s="37"/>
    </row>
    <row r="1832" spans="6:7" x14ac:dyDescent="0.2">
      <c r="F1832" s="37"/>
      <c r="G1832" s="37"/>
    </row>
    <row r="1833" spans="6:7" x14ac:dyDescent="0.2">
      <c r="F1833" s="37"/>
      <c r="G1833" s="37"/>
    </row>
    <row r="1834" spans="6:7" x14ac:dyDescent="0.2">
      <c r="F1834" s="37"/>
      <c r="G1834" s="37"/>
    </row>
    <row r="1835" spans="6:7" x14ac:dyDescent="0.2">
      <c r="F1835" s="37"/>
      <c r="G1835" s="37"/>
    </row>
    <row r="1836" spans="6:7" x14ac:dyDescent="0.2">
      <c r="F1836" s="37"/>
      <c r="G1836" s="37"/>
    </row>
    <row r="1837" spans="6:7" x14ac:dyDescent="0.2">
      <c r="F1837" s="37"/>
      <c r="G1837" s="37"/>
    </row>
    <row r="1838" spans="6:7" x14ac:dyDescent="0.2">
      <c r="F1838" s="37"/>
      <c r="G1838" s="37"/>
    </row>
    <row r="1839" spans="6:7" x14ac:dyDescent="0.2">
      <c r="F1839" s="37"/>
      <c r="G1839" s="37"/>
    </row>
    <row r="1840" spans="6:7" x14ac:dyDescent="0.2">
      <c r="F1840" s="37"/>
      <c r="G1840" s="37"/>
    </row>
    <row r="1841" spans="6:7" x14ac:dyDescent="0.2">
      <c r="F1841" s="37"/>
      <c r="G1841" s="37"/>
    </row>
    <row r="1842" spans="6:7" x14ac:dyDescent="0.2">
      <c r="F1842" s="37"/>
      <c r="G1842" s="37"/>
    </row>
    <row r="1843" spans="6:7" x14ac:dyDescent="0.2">
      <c r="F1843" s="37"/>
      <c r="G1843" s="37"/>
    </row>
    <row r="1844" spans="6:7" x14ac:dyDescent="0.2">
      <c r="F1844" s="37"/>
      <c r="G1844" s="37"/>
    </row>
    <row r="1845" spans="6:7" x14ac:dyDescent="0.2">
      <c r="F1845" s="37"/>
      <c r="G1845" s="37"/>
    </row>
    <row r="1846" spans="6:7" x14ac:dyDescent="0.2">
      <c r="F1846" s="37"/>
      <c r="G1846" s="37"/>
    </row>
    <row r="1847" spans="6:7" x14ac:dyDescent="0.2">
      <c r="F1847" s="37"/>
      <c r="G1847" s="37"/>
    </row>
    <row r="1848" spans="6:7" x14ac:dyDescent="0.2">
      <c r="F1848" s="37"/>
      <c r="G1848" s="37"/>
    </row>
    <row r="1849" spans="6:7" x14ac:dyDescent="0.2">
      <c r="F1849" s="37"/>
      <c r="G1849" s="37"/>
    </row>
    <row r="1850" spans="6:7" x14ac:dyDescent="0.2">
      <c r="F1850" s="37"/>
      <c r="G1850" s="37"/>
    </row>
    <row r="1851" spans="6:7" x14ac:dyDescent="0.2">
      <c r="F1851" s="37"/>
      <c r="G1851" s="37"/>
    </row>
    <row r="1852" spans="6:7" x14ac:dyDescent="0.2">
      <c r="F1852" s="37"/>
      <c r="G1852" s="37"/>
    </row>
    <row r="1853" spans="6:7" x14ac:dyDescent="0.2">
      <c r="F1853" s="37"/>
      <c r="G1853" s="37"/>
    </row>
    <row r="1854" spans="6:7" x14ac:dyDescent="0.2">
      <c r="F1854" s="37"/>
      <c r="G1854" s="37"/>
    </row>
    <row r="1855" spans="6:7" x14ac:dyDescent="0.2">
      <c r="F1855" s="37"/>
      <c r="G1855" s="37"/>
    </row>
    <row r="1856" spans="6:7" x14ac:dyDescent="0.2">
      <c r="F1856" s="37"/>
      <c r="G1856" s="37"/>
    </row>
    <row r="1857" spans="6:7" x14ac:dyDescent="0.2">
      <c r="F1857" s="37"/>
      <c r="G1857" s="37"/>
    </row>
    <row r="1858" spans="6:7" x14ac:dyDescent="0.2">
      <c r="F1858" s="37"/>
      <c r="G1858" s="37"/>
    </row>
    <row r="1859" spans="6:7" x14ac:dyDescent="0.2">
      <c r="F1859" s="37"/>
      <c r="G1859" s="37"/>
    </row>
    <row r="1860" spans="6:7" x14ac:dyDescent="0.2">
      <c r="F1860" s="37"/>
      <c r="G1860" s="37"/>
    </row>
    <row r="1861" spans="6:7" x14ac:dyDescent="0.2">
      <c r="F1861" s="37"/>
      <c r="G1861" s="37"/>
    </row>
    <row r="1862" spans="6:7" x14ac:dyDescent="0.2">
      <c r="F1862" s="37"/>
      <c r="G1862" s="37"/>
    </row>
    <row r="1863" spans="6:7" x14ac:dyDescent="0.2">
      <c r="F1863" s="37"/>
      <c r="G1863" s="37"/>
    </row>
    <row r="1864" spans="6:7" x14ac:dyDescent="0.2">
      <c r="F1864" s="37"/>
      <c r="G1864" s="37"/>
    </row>
    <row r="1865" spans="6:7" x14ac:dyDescent="0.2">
      <c r="F1865" s="37"/>
      <c r="G1865" s="37"/>
    </row>
    <row r="1866" spans="6:7" x14ac:dyDescent="0.2">
      <c r="F1866" s="37"/>
      <c r="G1866" s="37"/>
    </row>
    <row r="1867" spans="6:7" x14ac:dyDescent="0.2">
      <c r="F1867" s="37"/>
      <c r="G1867" s="37"/>
    </row>
    <row r="1868" spans="6:7" x14ac:dyDescent="0.2">
      <c r="F1868" s="37"/>
      <c r="G1868" s="37"/>
    </row>
    <row r="1869" spans="6:7" x14ac:dyDescent="0.2">
      <c r="F1869" s="37"/>
      <c r="G1869" s="37"/>
    </row>
    <row r="1870" spans="6:7" x14ac:dyDescent="0.2">
      <c r="F1870" s="37"/>
      <c r="G1870" s="37"/>
    </row>
    <row r="1871" spans="6:7" x14ac:dyDescent="0.2">
      <c r="F1871" s="37"/>
      <c r="G1871" s="37"/>
    </row>
    <row r="1872" spans="6:7" x14ac:dyDescent="0.2">
      <c r="F1872" s="37"/>
      <c r="G1872" s="37"/>
    </row>
    <row r="1873" spans="6:7" x14ac:dyDescent="0.2">
      <c r="F1873" s="37"/>
      <c r="G1873" s="37"/>
    </row>
    <row r="1874" spans="6:7" x14ac:dyDescent="0.2">
      <c r="F1874" s="37"/>
      <c r="G1874" s="37"/>
    </row>
    <row r="1875" spans="6:7" x14ac:dyDescent="0.2">
      <c r="F1875" s="37"/>
      <c r="G1875" s="37"/>
    </row>
    <row r="1876" spans="6:7" x14ac:dyDescent="0.2">
      <c r="F1876" s="37"/>
      <c r="G1876" s="37"/>
    </row>
    <row r="1877" spans="6:7" x14ac:dyDescent="0.2">
      <c r="F1877" s="37"/>
      <c r="G1877" s="37"/>
    </row>
    <row r="1878" spans="6:7" x14ac:dyDescent="0.2">
      <c r="F1878" s="37"/>
      <c r="G1878" s="37"/>
    </row>
    <row r="1879" spans="6:7" x14ac:dyDescent="0.2">
      <c r="F1879" s="37"/>
      <c r="G1879" s="37"/>
    </row>
    <row r="1880" spans="6:7" x14ac:dyDescent="0.2">
      <c r="F1880" s="37"/>
      <c r="G1880" s="37"/>
    </row>
    <row r="1881" spans="6:7" x14ac:dyDescent="0.2">
      <c r="F1881" s="37"/>
      <c r="G1881" s="37"/>
    </row>
    <row r="1882" spans="6:7" x14ac:dyDescent="0.2">
      <c r="F1882" s="37"/>
      <c r="G1882" s="37"/>
    </row>
    <row r="1883" spans="6:7" x14ac:dyDescent="0.2">
      <c r="F1883" s="37"/>
      <c r="G1883" s="37"/>
    </row>
    <row r="1884" spans="6:7" x14ac:dyDescent="0.2">
      <c r="F1884" s="37"/>
      <c r="G1884" s="37"/>
    </row>
    <row r="1885" spans="6:7" x14ac:dyDescent="0.2">
      <c r="F1885" s="37"/>
      <c r="G1885" s="37"/>
    </row>
    <row r="1886" spans="6:7" x14ac:dyDescent="0.2">
      <c r="F1886" s="37"/>
      <c r="G1886" s="37"/>
    </row>
    <row r="1887" spans="6:7" x14ac:dyDescent="0.2">
      <c r="F1887" s="37"/>
      <c r="G1887" s="37"/>
    </row>
    <row r="1888" spans="6:7" x14ac:dyDescent="0.2">
      <c r="F1888" s="37"/>
      <c r="G1888" s="37"/>
    </row>
    <row r="1889" spans="6:7" x14ac:dyDescent="0.2">
      <c r="F1889" s="37"/>
      <c r="G1889" s="37"/>
    </row>
    <row r="1890" spans="6:7" x14ac:dyDescent="0.2">
      <c r="F1890" s="37"/>
      <c r="G1890" s="37"/>
    </row>
    <row r="1891" spans="6:7" x14ac:dyDescent="0.2">
      <c r="F1891" s="37"/>
      <c r="G1891" s="37"/>
    </row>
    <row r="1892" spans="6:7" x14ac:dyDescent="0.2">
      <c r="F1892" s="37"/>
      <c r="G1892" s="37"/>
    </row>
    <row r="1893" spans="6:7" x14ac:dyDescent="0.2">
      <c r="F1893" s="37"/>
      <c r="G1893" s="37"/>
    </row>
    <row r="1894" spans="6:7" x14ac:dyDescent="0.2">
      <c r="F1894" s="37"/>
      <c r="G1894" s="37"/>
    </row>
    <row r="1895" spans="6:7" x14ac:dyDescent="0.2">
      <c r="F1895" s="37"/>
      <c r="G1895" s="37"/>
    </row>
    <row r="1896" spans="6:7" x14ac:dyDescent="0.2">
      <c r="F1896" s="37"/>
      <c r="G1896" s="37"/>
    </row>
    <row r="1897" spans="6:7" x14ac:dyDescent="0.2">
      <c r="F1897" s="37"/>
      <c r="G1897" s="37"/>
    </row>
    <row r="1898" spans="6:7" x14ac:dyDescent="0.2">
      <c r="F1898" s="37"/>
      <c r="G1898" s="37"/>
    </row>
    <row r="1899" spans="6:7" x14ac:dyDescent="0.2">
      <c r="F1899" s="37"/>
      <c r="G1899" s="37"/>
    </row>
    <row r="1900" spans="6:7" x14ac:dyDescent="0.2">
      <c r="F1900" s="37"/>
      <c r="G1900" s="37"/>
    </row>
    <row r="1901" spans="6:7" x14ac:dyDescent="0.2">
      <c r="F1901" s="37"/>
      <c r="G1901" s="37"/>
    </row>
    <row r="1902" spans="6:7" x14ac:dyDescent="0.2">
      <c r="F1902" s="37"/>
      <c r="G1902" s="37"/>
    </row>
    <row r="1903" spans="6:7" x14ac:dyDescent="0.2">
      <c r="F1903" s="37"/>
      <c r="G1903" s="37"/>
    </row>
    <row r="1904" spans="6:7" x14ac:dyDescent="0.2">
      <c r="F1904" s="37"/>
      <c r="G1904" s="37"/>
    </row>
    <row r="1905" spans="6:7" x14ac:dyDescent="0.2">
      <c r="F1905" s="37"/>
      <c r="G1905" s="37"/>
    </row>
    <row r="1906" spans="6:7" x14ac:dyDescent="0.2">
      <c r="F1906" s="37"/>
      <c r="G1906" s="37"/>
    </row>
    <row r="1907" spans="6:7" x14ac:dyDescent="0.2">
      <c r="F1907" s="37"/>
      <c r="G1907" s="37"/>
    </row>
    <row r="1908" spans="6:7" x14ac:dyDescent="0.2">
      <c r="F1908" s="37"/>
      <c r="G1908" s="37"/>
    </row>
    <row r="1909" spans="6:7" x14ac:dyDescent="0.2">
      <c r="F1909" s="37"/>
      <c r="G1909" s="37"/>
    </row>
    <row r="1910" spans="6:7" x14ac:dyDescent="0.2">
      <c r="F1910" s="37"/>
      <c r="G1910" s="37"/>
    </row>
    <row r="1911" spans="6:7" x14ac:dyDescent="0.2">
      <c r="F1911" s="37"/>
      <c r="G1911" s="37"/>
    </row>
    <row r="1912" spans="6:7" x14ac:dyDescent="0.2">
      <c r="F1912" s="37"/>
      <c r="G1912" s="37"/>
    </row>
    <row r="1913" spans="6:7" x14ac:dyDescent="0.2">
      <c r="F1913" s="37"/>
      <c r="G1913" s="37"/>
    </row>
    <row r="1914" spans="6:7" x14ac:dyDescent="0.2">
      <c r="F1914" s="37"/>
      <c r="G1914" s="37"/>
    </row>
    <row r="1915" spans="6:7" x14ac:dyDescent="0.2">
      <c r="F1915" s="37"/>
      <c r="G1915" s="37"/>
    </row>
    <row r="1916" spans="6:7" x14ac:dyDescent="0.2">
      <c r="F1916" s="37"/>
      <c r="G1916" s="37"/>
    </row>
    <row r="1917" spans="6:7" x14ac:dyDescent="0.2">
      <c r="F1917" s="37"/>
      <c r="G1917" s="37"/>
    </row>
    <row r="1918" spans="6:7" x14ac:dyDescent="0.2">
      <c r="F1918" s="37"/>
      <c r="G1918" s="37"/>
    </row>
    <row r="1919" spans="6:7" x14ac:dyDescent="0.2">
      <c r="F1919" s="37"/>
      <c r="G1919" s="37"/>
    </row>
    <row r="1920" spans="6:7" x14ac:dyDescent="0.2">
      <c r="F1920" s="37"/>
      <c r="G1920" s="37"/>
    </row>
    <row r="1921" spans="6:7" x14ac:dyDescent="0.2">
      <c r="F1921" s="37"/>
      <c r="G1921" s="37"/>
    </row>
    <row r="1922" spans="6:7" x14ac:dyDescent="0.2">
      <c r="F1922" s="37"/>
      <c r="G1922" s="37"/>
    </row>
    <row r="1923" spans="6:7" x14ac:dyDescent="0.2">
      <c r="F1923" s="37"/>
      <c r="G1923" s="37"/>
    </row>
    <row r="1924" spans="6:7" x14ac:dyDescent="0.2">
      <c r="F1924" s="37"/>
      <c r="G1924" s="37"/>
    </row>
    <row r="1925" spans="6:7" x14ac:dyDescent="0.2">
      <c r="F1925" s="37"/>
      <c r="G1925" s="37"/>
    </row>
    <row r="1926" spans="6:7" x14ac:dyDescent="0.2">
      <c r="F1926" s="37"/>
      <c r="G1926" s="37"/>
    </row>
    <row r="1927" spans="6:7" x14ac:dyDescent="0.2">
      <c r="F1927" s="37"/>
      <c r="G1927" s="37"/>
    </row>
    <row r="1928" spans="6:7" x14ac:dyDescent="0.2">
      <c r="F1928" s="37"/>
      <c r="G1928" s="37"/>
    </row>
    <row r="1929" spans="6:7" x14ac:dyDescent="0.2">
      <c r="F1929" s="37"/>
      <c r="G1929" s="37"/>
    </row>
    <row r="1930" spans="6:7" x14ac:dyDescent="0.2">
      <c r="F1930" s="37"/>
      <c r="G1930" s="37"/>
    </row>
    <row r="1931" spans="6:7" x14ac:dyDescent="0.2">
      <c r="F1931" s="37"/>
      <c r="G1931" s="37"/>
    </row>
    <row r="1932" spans="6:7" x14ac:dyDescent="0.2">
      <c r="F1932" s="37"/>
      <c r="G1932" s="37"/>
    </row>
    <row r="1933" spans="6:7" x14ac:dyDescent="0.2">
      <c r="F1933" s="37"/>
      <c r="G1933" s="37"/>
    </row>
    <row r="1934" spans="6:7" x14ac:dyDescent="0.2">
      <c r="F1934" s="37"/>
      <c r="G1934" s="37"/>
    </row>
    <row r="1935" spans="6:7" x14ac:dyDescent="0.2">
      <c r="F1935" s="37"/>
      <c r="G1935" s="37"/>
    </row>
    <row r="1936" spans="6:7" x14ac:dyDescent="0.2">
      <c r="F1936" s="37"/>
      <c r="G1936" s="37"/>
    </row>
    <row r="1937" spans="6:7" x14ac:dyDescent="0.2">
      <c r="F1937" s="37"/>
      <c r="G1937" s="37"/>
    </row>
    <row r="1938" spans="6:7" x14ac:dyDescent="0.2">
      <c r="F1938" s="37"/>
      <c r="G1938" s="37"/>
    </row>
    <row r="1939" spans="6:7" x14ac:dyDescent="0.2">
      <c r="F1939" s="37"/>
      <c r="G1939" s="37"/>
    </row>
    <row r="1940" spans="6:7" x14ac:dyDescent="0.2">
      <c r="F1940" s="37"/>
      <c r="G1940" s="37"/>
    </row>
    <row r="1941" spans="6:7" x14ac:dyDescent="0.2">
      <c r="F1941" s="37"/>
      <c r="G1941" s="37"/>
    </row>
    <row r="1942" spans="6:7" x14ac:dyDescent="0.2">
      <c r="F1942" s="37"/>
      <c r="G1942" s="37"/>
    </row>
    <row r="1943" spans="6:7" x14ac:dyDescent="0.2">
      <c r="F1943" s="37"/>
      <c r="G1943" s="37"/>
    </row>
    <row r="1944" spans="6:7" x14ac:dyDescent="0.2">
      <c r="F1944" s="37"/>
      <c r="G1944" s="37"/>
    </row>
    <row r="1945" spans="6:7" x14ac:dyDescent="0.2">
      <c r="F1945" s="37"/>
      <c r="G1945" s="37"/>
    </row>
    <row r="1946" spans="6:7" x14ac:dyDescent="0.2">
      <c r="F1946" s="37"/>
      <c r="G1946" s="37"/>
    </row>
    <row r="1947" spans="6:7" x14ac:dyDescent="0.2">
      <c r="F1947" s="37"/>
      <c r="G1947" s="37"/>
    </row>
    <row r="1948" spans="6:7" x14ac:dyDescent="0.2">
      <c r="F1948" s="37"/>
      <c r="G1948" s="37"/>
    </row>
    <row r="1949" spans="6:7" x14ac:dyDescent="0.2">
      <c r="F1949" s="37"/>
      <c r="G1949" s="37"/>
    </row>
    <row r="1950" spans="6:7" x14ac:dyDescent="0.2">
      <c r="F1950" s="37"/>
      <c r="G1950" s="37"/>
    </row>
    <row r="1951" spans="6:7" x14ac:dyDescent="0.2">
      <c r="F1951" s="37"/>
      <c r="G1951" s="37"/>
    </row>
    <row r="1952" spans="6:7" x14ac:dyDescent="0.2">
      <c r="F1952" s="37"/>
      <c r="G1952" s="37"/>
    </row>
    <row r="1953" spans="6:7" x14ac:dyDescent="0.2">
      <c r="F1953" s="37"/>
      <c r="G1953" s="37"/>
    </row>
    <row r="1954" spans="6:7" x14ac:dyDescent="0.2">
      <c r="F1954" s="37"/>
      <c r="G1954" s="37"/>
    </row>
    <row r="1955" spans="6:7" x14ac:dyDescent="0.2">
      <c r="F1955" s="37"/>
      <c r="G1955" s="37"/>
    </row>
    <row r="1956" spans="6:7" x14ac:dyDescent="0.2">
      <c r="F1956" s="37"/>
      <c r="G1956" s="37"/>
    </row>
    <row r="1957" spans="6:7" x14ac:dyDescent="0.2">
      <c r="F1957" s="37"/>
      <c r="G1957" s="37"/>
    </row>
    <row r="1958" spans="6:7" x14ac:dyDescent="0.2">
      <c r="F1958" s="37"/>
      <c r="G1958" s="37"/>
    </row>
    <row r="1959" spans="6:7" x14ac:dyDescent="0.2">
      <c r="F1959" s="37"/>
      <c r="G1959" s="37"/>
    </row>
    <row r="1960" spans="6:7" x14ac:dyDescent="0.2">
      <c r="F1960" s="37"/>
      <c r="G1960" s="37"/>
    </row>
    <row r="1961" spans="6:7" x14ac:dyDescent="0.2">
      <c r="F1961" s="37"/>
      <c r="G1961" s="37"/>
    </row>
    <row r="1962" spans="6:7" x14ac:dyDescent="0.2">
      <c r="F1962" s="37"/>
      <c r="G1962" s="37"/>
    </row>
    <row r="1963" spans="6:7" x14ac:dyDescent="0.2">
      <c r="F1963" s="37"/>
      <c r="G1963" s="37"/>
    </row>
    <row r="1964" spans="6:7" x14ac:dyDescent="0.2">
      <c r="F1964" s="37"/>
      <c r="G1964" s="37"/>
    </row>
    <row r="1965" spans="6:7" x14ac:dyDescent="0.2">
      <c r="F1965" s="37"/>
      <c r="G1965" s="37"/>
    </row>
    <row r="1966" spans="6:7" x14ac:dyDescent="0.2">
      <c r="F1966" s="37"/>
      <c r="G1966" s="37"/>
    </row>
    <row r="1967" spans="6:7" x14ac:dyDescent="0.2">
      <c r="F1967" s="37"/>
      <c r="G1967" s="37"/>
    </row>
    <row r="1968" spans="6:7" x14ac:dyDescent="0.2">
      <c r="F1968" s="37"/>
      <c r="G1968" s="37"/>
    </row>
    <row r="1969" spans="6:7" x14ac:dyDescent="0.2">
      <c r="F1969" s="37"/>
      <c r="G1969" s="37"/>
    </row>
    <row r="1970" spans="6:7" x14ac:dyDescent="0.2">
      <c r="F1970" s="37"/>
      <c r="G1970" s="37"/>
    </row>
    <row r="1971" spans="6:7" x14ac:dyDescent="0.2">
      <c r="F1971" s="37"/>
      <c r="G1971" s="37"/>
    </row>
    <row r="1972" spans="6:7" x14ac:dyDescent="0.2">
      <c r="F1972" s="37"/>
      <c r="G1972" s="37"/>
    </row>
    <row r="1973" spans="6:7" x14ac:dyDescent="0.2">
      <c r="F1973" s="37"/>
      <c r="G1973" s="37"/>
    </row>
    <row r="1974" spans="6:7" x14ac:dyDescent="0.2">
      <c r="F1974" s="37"/>
      <c r="G1974" s="37"/>
    </row>
    <row r="1975" spans="6:7" x14ac:dyDescent="0.2">
      <c r="F1975" s="37"/>
      <c r="G1975" s="37"/>
    </row>
    <row r="1976" spans="6:7" x14ac:dyDescent="0.2">
      <c r="F1976" s="37"/>
      <c r="G1976" s="37"/>
    </row>
    <row r="1977" spans="6:7" x14ac:dyDescent="0.2">
      <c r="F1977" s="37"/>
      <c r="G1977" s="37"/>
    </row>
    <row r="1978" spans="6:7" x14ac:dyDescent="0.2">
      <c r="F1978" s="37"/>
      <c r="G1978" s="37"/>
    </row>
    <row r="1979" spans="6:7" x14ac:dyDescent="0.2">
      <c r="F1979" s="37"/>
      <c r="G1979" s="37"/>
    </row>
    <row r="1980" spans="6:7" x14ac:dyDescent="0.2">
      <c r="F1980" s="37"/>
      <c r="G1980" s="37"/>
    </row>
    <row r="1981" spans="6:7" x14ac:dyDescent="0.2">
      <c r="F1981" s="37"/>
      <c r="G1981" s="37"/>
    </row>
    <row r="1982" spans="6:7" x14ac:dyDescent="0.2">
      <c r="F1982" s="37"/>
      <c r="G1982" s="37"/>
    </row>
    <row r="1983" spans="6:7" x14ac:dyDescent="0.2">
      <c r="F1983" s="37"/>
      <c r="G1983" s="37"/>
    </row>
    <row r="1984" spans="6:7" x14ac:dyDescent="0.2">
      <c r="F1984" s="37"/>
      <c r="G1984" s="37"/>
    </row>
    <row r="1985" spans="6:7" x14ac:dyDescent="0.2">
      <c r="F1985" s="37"/>
      <c r="G1985" s="37"/>
    </row>
    <row r="1986" spans="6:7" x14ac:dyDescent="0.2">
      <c r="F1986" s="37"/>
      <c r="G1986" s="37"/>
    </row>
    <row r="1987" spans="6:7" x14ac:dyDescent="0.2">
      <c r="F1987" s="37"/>
      <c r="G1987" s="37"/>
    </row>
    <row r="1988" spans="6:7" x14ac:dyDescent="0.2">
      <c r="F1988" s="37"/>
      <c r="G1988" s="37"/>
    </row>
    <row r="1989" spans="6:7" x14ac:dyDescent="0.2">
      <c r="F1989" s="37"/>
      <c r="G1989" s="37"/>
    </row>
    <row r="1990" spans="6:7" x14ac:dyDescent="0.2">
      <c r="F1990" s="37"/>
      <c r="G1990" s="37"/>
    </row>
    <row r="1991" spans="6:7" x14ac:dyDescent="0.2">
      <c r="F1991" s="37"/>
      <c r="G1991" s="37"/>
    </row>
    <row r="1992" spans="6:7" x14ac:dyDescent="0.2">
      <c r="F1992" s="37"/>
      <c r="G1992" s="37"/>
    </row>
    <row r="1993" spans="6:7" x14ac:dyDescent="0.2">
      <c r="F1993" s="37"/>
      <c r="G1993" s="37"/>
    </row>
    <row r="1994" spans="6:7" x14ac:dyDescent="0.2">
      <c r="F1994" s="37"/>
      <c r="G1994" s="37"/>
    </row>
    <row r="1995" spans="6:7" x14ac:dyDescent="0.2">
      <c r="F1995" s="37"/>
      <c r="G1995" s="37"/>
    </row>
    <row r="1996" spans="6:7" x14ac:dyDescent="0.2">
      <c r="F1996" s="37"/>
      <c r="G1996" s="37"/>
    </row>
    <row r="1997" spans="6:7" x14ac:dyDescent="0.2">
      <c r="F1997" s="37"/>
      <c r="G1997" s="37"/>
    </row>
    <row r="1998" spans="6:7" x14ac:dyDescent="0.2">
      <c r="F1998" s="37"/>
      <c r="G1998" s="37"/>
    </row>
    <row r="1999" spans="6:7" x14ac:dyDescent="0.2">
      <c r="F1999" s="37"/>
      <c r="G1999" s="37"/>
    </row>
    <row r="2000" spans="6:7" x14ac:dyDescent="0.2">
      <c r="F2000" s="37"/>
      <c r="G2000" s="37"/>
    </row>
    <row r="2001" spans="6:7" x14ac:dyDescent="0.2">
      <c r="F2001" s="37"/>
      <c r="G2001" s="37"/>
    </row>
    <row r="2002" spans="6:7" x14ac:dyDescent="0.2">
      <c r="F2002" s="37"/>
      <c r="G2002" s="37"/>
    </row>
    <row r="2003" spans="6:7" x14ac:dyDescent="0.2">
      <c r="F2003" s="37"/>
      <c r="G2003" s="37"/>
    </row>
    <row r="2004" spans="6:7" x14ac:dyDescent="0.2">
      <c r="F2004" s="37"/>
      <c r="G2004" s="37"/>
    </row>
    <row r="2005" spans="6:7" x14ac:dyDescent="0.2">
      <c r="F2005" s="37"/>
      <c r="G2005" s="37"/>
    </row>
    <row r="2006" spans="6:7" x14ac:dyDescent="0.2">
      <c r="F2006" s="37"/>
      <c r="G2006" s="37"/>
    </row>
    <row r="2007" spans="6:7" x14ac:dyDescent="0.2">
      <c r="F2007" s="37"/>
      <c r="G2007" s="37"/>
    </row>
    <row r="2008" spans="6:7" x14ac:dyDescent="0.2">
      <c r="F2008" s="37"/>
      <c r="G2008" s="37"/>
    </row>
    <row r="2009" spans="6:7" x14ac:dyDescent="0.2">
      <c r="F2009" s="37"/>
      <c r="G2009" s="37"/>
    </row>
    <row r="2010" spans="6:7" x14ac:dyDescent="0.2">
      <c r="F2010" s="37"/>
      <c r="G2010" s="37"/>
    </row>
    <row r="2011" spans="6:7" x14ac:dyDescent="0.2">
      <c r="F2011" s="37"/>
      <c r="G2011" s="37"/>
    </row>
    <row r="2012" spans="6:7" x14ac:dyDescent="0.2">
      <c r="F2012" s="37"/>
      <c r="G2012" s="37"/>
    </row>
    <row r="2013" spans="6:7" x14ac:dyDescent="0.2">
      <c r="F2013" s="37"/>
      <c r="G2013" s="37"/>
    </row>
    <row r="2014" spans="6:7" x14ac:dyDescent="0.2">
      <c r="F2014" s="37"/>
      <c r="G2014" s="37"/>
    </row>
    <row r="2015" spans="6:7" x14ac:dyDescent="0.2">
      <c r="F2015" s="37"/>
      <c r="G2015" s="37"/>
    </row>
    <row r="2016" spans="6:7" x14ac:dyDescent="0.2">
      <c r="F2016" s="37"/>
      <c r="G2016" s="37"/>
    </row>
    <row r="2017" spans="6:7" x14ac:dyDescent="0.2">
      <c r="F2017" s="37"/>
      <c r="G2017" s="37"/>
    </row>
    <row r="2018" spans="6:7" x14ac:dyDescent="0.2">
      <c r="F2018" s="37"/>
      <c r="G2018" s="37"/>
    </row>
    <row r="2019" spans="6:7" x14ac:dyDescent="0.2">
      <c r="F2019" s="37"/>
      <c r="G2019" s="37"/>
    </row>
    <row r="2020" spans="6:7" x14ac:dyDescent="0.2">
      <c r="F2020" s="37"/>
      <c r="G2020" s="37"/>
    </row>
    <row r="2021" spans="6:7" x14ac:dyDescent="0.2">
      <c r="F2021" s="37"/>
      <c r="G2021" s="37"/>
    </row>
    <row r="2022" spans="6:7" x14ac:dyDescent="0.2">
      <c r="F2022" s="37"/>
      <c r="G2022" s="37"/>
    </row>
    <row r="2023" spans="6:7" x14ac:dyDescent="0.2">
      <c r="F2023" s="37"/>
      <c r="G2023" s="37"/>
    </row>
    <row r="2024" spans="6:7" x14ac:dyDescent="0.2">
      <c r="F2024" s="37"/>
      <c r="G2024" s="37"/>
    </row>
    <row r="2025" spans="6:7" x14ac:dyDescent="0.2">
      <c r="F2025" s="37"/>
      <c r="G2025" s="37"/>
    </row>
    <row r="2026" spans="6:7" x14ac:dyDescent="0.2">
      <c r="F2026" s="37"/>
      <c r="G2026" s="37"/>
    </row>
    <row r="2027" spans="6:7" x14ac:dyDescent="0.2">
      <c r="F2027" s="37"/>
      <c r="G2027" s="37"/>
    </row>
    <row r="2028" spans="6:7" x14ac:dyDescent="0.2">
      <c r="F2028" s="37"/>
      <c r="G2028" s="37"/>
    </row>
    <row r="2029" spans="6:7" x14ac:dyDescent="0.2">
      <c r="F2029" s="37"/>
      <c r="G2029" s="37"/>
    </row>
    <row r="2030" spans="6:7" x14ac:dyDescent="0.2">
      <c r="F2030" s="37"/>
      <c r="G2030" s="37"/>
    </row>
    <row r="2031" spans="6:7" x14ac:dyDescent="0.2">
      <c r="F2031" s="37"/>
      <c r="G2031" s="37"/>
    </row>
    <row r="2032" spans="6:7" x14ac:dyDescent="0.2">
      <c r="F2032" s="37"/>
      <c r="G2032" s="37"/>
    </row>
    <row r="2033" spans="6:7" x14ac:dyDescent="0.2">
      <c r="F2033" s="37"/>
      <c r="G2033" s="37"/>
    </row>
    <row r="2034" spans="6:7" x14ac:dyDescent="0.2">
      <c r="F2034" s="37"/>
      <c r="G2034" s="37"/>
    </row>
    <row r="2035" spans="6:7" x14ac:dyDescent="0.2">
      <c r="F2035" s="37"/>
      <c r="G2035" s="37"/>
    </row>
    <row r="2036" spans="6:7" x14ac:dyDescent="0.2">
      <c r="F2036" s="37"/>
      <c r="G2036" s="37"/>
    </row>
    <row r="2037" spans="6:7" x14ac:dyDescent="0.2">
      <c r="F2037" s="37"/>
      <c r="G2037" s="37"/>
    </row>
    <row r="2038" spans="6:7" x14ac:dyDescent="0.2">
      <c r="F2038" s="37"/>
      <c r="G2038" s="37"/>
    </row>
    <row r="2039" spans="6:7" x14ac:dyDescent="0.2">
      <c r="F2039" s="37"/>
      <c r="G2039" s="37"/>
    </row>
    <row r="2040" spans="6:7" x14ac:dyDescent="0.2">
      <c r="F2040" s="37"/>
      <c r="G2040" s="37"/>
    </row>
    <row r="2041" spans="6:7" x14ac:dyDescent="0.2">
      <c r="F2041" s="37"/>
      <c r="G2041" s="37"/>
    </row>
    <row r="2042" spans="6:7" x14ac:dyDescent="0.2">
      <c r="F2042" s="37"/>
      <c r="G2042" s="37"/>
    </row>
    <row r="2043" spans="6:7" x14ac:dyDescent="0.2">
      <c r="F2043" s="37"/>
      <c r="G2043" s="37"/>
    </row>
    <row r="2044" spans="6:7" x14ac:dyDescent="0.2">
      <c r="F2044" s="37"/>
      <c r="G2044" s="37"/>
    </row>
    <row r="2045" spans="6:7" x14ac:dyDescent="0.2">
      <c r="F2045" s="37"/>
      <c r="G2045" s="37"/>
    </row>
    <row r="2046" spans="6:7" x14ac:dyDescent="0.2">
      <c r="F2046" s="37"/>
      <c r="G2046" s="37"/>
    </row>
    <row r="2047" spans="6:7" x14ac:dyDescent="0.2">
      <c r="F2047" s="37"/>
      <c r="G2047" s="37"/>
    </row>
    <row r="2048" spans="6:7" x14ac:dyDescent="0.2">
      <c r="F2048" s="37"/>
      <c r="G2048" s="37"/>
    </row>
    <row r="2049" spans="6:7" x14ac:dyDescent="0.2">
      <c r="F2049" s="37"/>
      <c r="G2049" s="37"/>
    </row>
    <row r="2050" spans="6:7" x14ac:dyDescent="0.2">
      <c r="F2050" s="37"/>
      <c r="G2050" s="37"/>
    </row>
    <row r="2051" spans="6:7" x14ac:dyDescent="0.2">
      <c r="F2051" s="37"/>
      <c r="G2051" s="37"/>
    </row>
    <row r="2052" spans="6:7" x14ac:dyDescent="0.2">
      <c r="F2052" s="37"/>
      <c r="G2052" s="37"/>
    </row>
    <row r="2053" spans="6:7" x14ac:dyDescent="0.2">
      <c r="F2053" s="37"/>
      <c r="G2053" s="37"/>
    </row>
    <row r="2054" spans="6:7" x14ac:dyDescent="0.2">
      <c r="F2054" s="37"/>
      <c r="G2054" s="37"/>
    </row>
    <row r="2055" spans="6:7" x14ac:dyDescent="0.2">
      <c r="F2055" s="37"/>
      <c r="G2055" s="37"/>
    </row>
    <row r="2056" spans="6:7" x14ac:dyDescent="0.2">
      <c r="F2056" s="37"/>
      <c r="G2056" s="37"/>
    </row>
    <row r="2057" spans="6:7" x14ac:dyDescent="0.2">
      <c r="F2057" s="37"/>
      <c r="G2057" s="37"/>
    </row>
    <row r="2058" spans="6:7" x14ac:dyDescent="0.2">
      <c r="F2058" s="37"/>
      <c r="G2058" s="37"/>
    </row>
    <row r="2059" spans="6:7" x14ac:dyDescent="0.2">
      <c r="F2059" s="37"/>
      <c r="G2059" s="37"/>
    </row>
    <row r="2060" spans="6:7" x14ac:dyDescent="0.2">
      <c r="F2060" s="37"/>
      <c r="G2060" s="37"/>
    </row>
    <row r="2061" spans="6:7" x14ac:dyDescent="0.2">
      <c r="F2061" s="37"/>
      <c r="G2061" s="37"/>
    </row>
    <row r="2062" spans="6:7" x14ac:dyDescent="0.2">
      <c r="F2062" s="37"/>
      <c r="G2062" s="37"/>
    </row>
    <row r="2063" spans="6:7" x14ac:dyDescent="0.2">
      <c r="F2063" s="37"/>
      <c r="G2063" s="37"/>
    </row>
    <row r="2064" spans="6:7" x14ac:dyDescent="0.2">
      <c r="F2064" s="37"/>
      <c r="G2064" s="37"/>
    </row>
    <row r="2065" spans="6:7" x14ac:dyDescent="0.2">
      <c r="F2065" s="37"/>
      <c r="G2065" s="37"/>
    </row>
    <row r="2066" spans="6:7" x14ac:dyDescent="0.2">
      <c r="F2066" s="37"/>
      <c r="G2066" s="37"/>
    </row>
    <row r="2067" spans="6:7" x14ac:dyDescent="0.2">
      <c r="F2067" s="37"/>
      <c r="G2067" s="37"/>
    </row>
    <row r="2068" spans="6:7" x14ac:dyDescent="0.2">
      <c r="F2068" s="37"/>
      <c r="G2068" s="37"/>
    </row>
    <row r="2069" spans="6:7" x14ac:dyDescent="0.2">
      <c r="F2069" s="37"/>
      <c r="G2069" s="37"/>
    </row>
    <row r="2070" spans="6:7" x14ac:dyDescent="0.2">
      <c r="F2070" s="37"/>
      <c r="G2070" s="37"/>
    </row>
    <row r="2071" spans="6:7" x14ac:dyDescent="0.2">
      <c r="F2071" s="37"/>
      <c r="G2071" s="37"/>
    </row>
    <row r="2072" spans="6:7" x14ac:dyDescent="0.2">
      <c r="F2072" s="37"/>
      <c r="G2072" s="37"/>
    </row>
    <row r="2073" spans="6:7" x14ac:dyDescent="0.2">
      <c r="F2073" s="37"/>
      <c r="G2073" s="37"/>
    </row>
    <row r="2074" spans="6:7" x14ac:dyDescent="0.2">
      <c r="F2074" s="37"/>
      <c r="G2074" s="37"/>
    </row>
    <row r="2075" spans="6:7" x14ac:dyDescent="0.2">
      <c r="F2075" s="37"/>
      <c r="G2075" s="37"/>
    </row>
    <row r="2076" spans="6:7" x14ac:dyDescent="0.2">
      <c r="F2076" s="37"/>
      <c r="G2076" s="37"/>
    </row>
    <row r="2077" spans="6:7" x14ac:dyDescent="0.2">
      <c r="F2077" s="37"/>
      <c r="G2077" s="37"/>
    </row>
    <row r="2078" spans="6:7" x14ac:dyDescent="0.2">
      <c r="F2078" s="37"/>
      <c r="G2078" s="37"/>
    </row>
    <row r="2079" spans="6:7" x14ac:dyDescent="0.2">
      <c r="F2079" s="37"/>
      <c r="G2079" s="37"/>
    </row>
    <row r="2080" spans="6:7" x14ac:dyDescent="0.2">
      <c r="F2080" s="37"/>
      <c r="G2080" s="37"/>
    </row>
    <row r="2081" spans="6:7" x14ac:dyDescent="0.2">
      <c r="F2081" s="37"/>
      <c r="G2081" s="37"/>
    </row>
    <row r="2082" spans="6:7" x14ac:dyDescent="0.2">
      <c r="F2082" s="37"/>
      <c r="G2082" s="37"/>
    </row>
    <row r="2083" spans="6:7" x14ac:dyDescent="0.2">
      <c r="F2083" s="37"/>
      <c r="G2083" s="37"/>
    </row>
    <row r="2084" spans="6:7" x14ac:dyDescent="0.2">
      <c r="F2084" s="37"/>
      <c r="G2084" s="37"/>
    </row>
    <row r="2085" spans="6:7" x14ac:dyDescent="0.2">
      <c r="F2085" s="37"/>
      <c r="G2085" s="37"/>
    </row>
    <row r="2086" spans="6:7" x14ac:dyDescent="0.2">
      <c r="F2086" s="37"/>
      <c r="G2086" s="37"/>
    </row>
    <row r="2087" spans="6:7" x14ac:dyDescent="0.2">
      <c r="F2087" s="37"/>
      <c r="G2087" s="37"/>
    </row>
    <row r="2088" spans="6:7" x14ac:dyDescent="0.2">
      <c r="F2088" s="37"/>
      <c r="G2088" s="37"/>
    </row>
    <row r="2089" spans="6:7" x14ac:dyDescent="0.2">
      <c r="F2089" s="37"/>
      <c r="G2089" s="37"/>
    </row>
    <row r="2090" spans="6:7" x14ac:dyDescent="0.2">
      <c r="F2090" s="37"/>
      <c r="G2090" s="37"/>
    </row>
    <row r="2091" spans="6:7" x14ac:dyDescent="0.2">
      <c r="F2091" s="37"/>
      <c r="G2091" s="37"/>
    </row>
    <row r="2092" spans="6:7" x14ac:dyDescent="0.2">
      <c r="F2092" s="37"/>
      <c r="G2092" s="37"/>
    </row>
    <row r="2093" spans="6:7" x14ac:dyDescent="0.2">
      <c r="F2093" s="37"/>
      <c r="G2093" s="37"/>
    </row>
    <row r="2094" spans="6:7" x14ac:dyDescent="0.2">
      <c r="F2094" s="37"/>
      <c r="G2094" s="37"/>
    </row>
    <row r="2095" spans="6:7" x14ac:dyDescent="0.2">
      <c r="F2095" s="37"/>
      <c r="G2095" s="37"/>
    </row>
    <row r="2096" spans="6:7" x14ac:dyDescent="0.2">
      <c r="F2096" s="37"/>
      <c r="G2096" s="37"/>
    </row>
    <row r="2097" spans="6:7" x14ac:dyDescent="0.2">
      <c r="F2097" s="37"/>
      <c r="G2097" s="37"/>
    </row>
    <row r="2098" spans="6:7" x14ac:dyDescent="0.2">
      <c r="F2098" s="37"/>
      <c r="G2098" s="37"/>
    </row>
    <row r="2099" spans="6:7" x14ac:dyDescent="0.2">
      <c r="F2099" s="37"/>
      <c r="G2099" s="37"/>
    </row>
    <row r="2100" spans="6:7" x14ac:dyDescent="0.2">
      <c r="F2100" s="37"/>
      <c r="G2100" s="37"/>
    </row>
    <row r="2101" spans="6:7" x14ac:dyDescent="0.2">
      <c r="F2101" s="37"/>
      <c r="G2101" s="37"/>
    </row>
    <row r="2102" spans="6:7" x14ac:dyDescent="0.2">
      <c r="F2102" s="37"/>
      <c r="G2102" s="37"/>
    </row>
    <row r="2103" spans="6:7" x14ac:dyDescent="0.2">
      <c r="F2103" s="37"/>
      <c r="G2103" s="37"/>
    </row>
    <row r="2104" spans="6:7" x14ac:dyDescent="0.2">
      <c r="F2104" s="37"/>
      <c r="G2104" s="37"/>
    </row>
    <row r="2105" spans="6:7" x14ac:dyDescent="0.2">
      <c r="F2105" s="37"/>
      <c r="G2105" s="37"/>
    </row>
    <row r="2106" spans="6:7" x14ac:dyDescent="0.2">
      <c r="F2106" s="37"/>
      <c r="G2106" s="37"/>
    </row>
    <row r="2107" spans="6:7" x14ac:dyDescent="0.2">
      <c r="F2107" s="37"/>
      <c r="G2107" s="37"/>
    </row>
    <row r="2108" spans="6:7" x14ac:dyDescent="0.2">
      <c r="F2108" s="37"/>
      <c r="G2108" s="37"/>
    </row>
    <row r="2109" spans="6:7" x14ac:dyDescent="0.2">
      <c r="F2109" s="37"/>
      <c r="G2109" s="37"/>
    </row>
    <row r="2110" spans="6:7" x14ac:dyDescent="0.2">
      <c r="F2110" s="37"/>
      <c r="G2110" s="37"/>
    </row>
    <row r="2111" spans="6:7" x14ac:dyDescent="0.2">
      <c r="F2111" s="37"/>
      <c r="G2111" s="37"/>
    </row>
    <row r="2112" spans="6:7" x14ac:dyDescent="0.2">
      <c r="F2112" s="37"/>
      <c r="G2112" s="37"/>
    </row>
    <row r="2113" spans="6:7" x14ac:dyDescent="0.2">
      <c r="F2113" s="37"/>
      <c r="G2113" s="37"/>
    </row>
    <row r="2114" spans="6:7" x14ac:dyDescent="0.2">
      <c r="F2114" s="37"/>
      <c r="G2114" s="37"/>
    </row>
    <row r="2115" spans="6:7" x14ac:dyDescent="0.2">
      <c r="F2115" s="37"/>
      <c r="G2115" s="37"/>
    </row>
    <row r="2116" spans="6:7" x14ac:dyDescent="0.2">
      <c r="F2116" s="37"/>
      <c r="G2116" s="37"/>
    </row>
    <row r="2117" spans="6:7" x14ac:dyDescent="0.2">
      <c r="F2117" s="37"/>
      <c r="G2117" s="37"/>
    </row>
    <row r="2118" spans="6:7" x14ac:dyDescent="0.2">
      <c r="F2118" s="37"/>
      <c r="G2118" s="37"/>
    </row>
    <row r="2119" spans="6:7" x14ac:dyDescent="0.2">
      <c r="F2119" s="37"/>
      <c r="G2119" s="37"/>
    </row>
    <row r="2120" spans="6:7" x14ac:dyDescent="0.2">
      <c r="F2120" s="37"/>
      <c r="G2120" s="37"/>
    </row>
    <row r="2121" spans="6:7" x14ac:dyDescent="0.2">
      <c r="F2121" s="37"/>
      <c r="G2121" s="37"/>
    </row>
    <row r="2122" spans="6:7" x14ac:dyDescent="0.2">
      <c r="F2122" s="37"/>
      <c r="G2122" s="37"/>
    </row>
    <row r="2123" spans="6:7" x14ac:dyDescent="0.2">
      <c r="F2123" s="37"/>
      <c r="G2123" s="37"/>
    </row>
    <row r="2124" spans="6:7" x14ac:dyDescent="0.2">
      <c r="F2124" s="37"/>
      <c r="G2124" s="37"/>
    </row>
    <row r="2125" spans="6:7" x14ac:dyDescent="0.2">
      <c r="F2125" s="37"/>
      <c r="G2125" s="37"/>
    </row>
    <row r="2126" spans="6:7" x14ac:dyDescent="0.2">
      <c r="F2126" s="37"/>
      <c r="G2126" s="37"/>
    </row>
    <row r="2127" spans="6:7" x14ac:dyDescent="0.2">
      <c r="F2127" s="37"/>
      <c r="G2127" s="37"/>
    </row>
    <row r="2128" spans="6:7" x14ac:dyDescent="0.2">
      <c r="F2128" s="37"/>
      <c r="G2128" s="37"/>
    </row>
    <row r="2129" spans="6:7" x14ac:dyDescent="0.2">
      <c r="F2129" s="37"/>
      <c r="G2129" s="37"/>
    </row>
    <row r="2130" spans="6:7" x14ac:dyDescent="0.2">
      <c r="F2130" s="37"/>
      <c r="G2130" s="37"/>
    </row>
    <row r="2131" spans="6:7" x14ac:dyDescent="0.2">
      <c r="F2131" s="37"/>
      <c r="G2131" s="37"/>
    </row>
    <row r="2132" spans="6:7" x14ac:dyDescent="0.2">
      <c r="F2132" s="37"/>
      <c r="G2132" s="37"/>
    </row>
    <row r="2133" spans="6:7" x14ac:dyDescent="0.2">
      <c r="F2133" s="37"/>
      <c r="G2133" s="37"/>
    </row>
    <row r="2134" spans="6:7" x14ac:dyDescent="0.2">
      <c r="F2134" s="37"/>
      <c r="G2134" s="37"/>
    </row>
    <row r="2135" spans="6:7" x14ac:dyDescent="0.2">
      <c r="F2135" s="37"/>
      <c r="G2135" s="37"/>
    </row>
    <row r="2136" spans="6:7" x14ac:dyDescent="0.2">
      <c r="F2136" s="37"/>
      <c r="G2136" s="37"/>
    </row>
    <row r="2137" spans="6:7" x14ac:dyDescent="0.2">
      <c r="F2137" s="37"/>
      <c r="G2137" s="37"/>
    </row>
    <row r="2138" spans="6:7" x14ac:dyDescent="0.2">
      <c r="F2138" s="37"/>
      <c r="G2138" s="37"/>
    </row>
    <row r="2139" spans="6:7" x14ac:dyDescent="0.2">
      <c r="F2139" s="37"/>
      <c r="G2139" s="37"/>
    </row>
    <row r="2140" spans="6:7" x14ac:dyDescent="0.2">
      <c r="F2140" s="37"/>
      <c r="G2140" s="37"/>
    </row>
    <row r="2141" spans="6:7" x14ac:dyDescent="0.2">
      <c r="F2141" s="37"/>
      <c r="G2141" s="37"/>
    </row>
    <row r="2142" spans="6:7" x14ac:dyDescent="0.2">
      <c r="F2142" s="37"/>
      <c r="G2142" s="37"/>
    </row>
    <row r="2143" spans="6:7" x14ac:dyDescent="0.2">
      <c r="F2143" s="37"/>
      <c r="G2143" s="37"/>
    </row>
    <row r="2144" spans="6:7" x14ac:dyDescent="0.2">
      <c r="F2144" s="37"/>
      <c r="G2144" s="37"/>
    </row>
    <row r="2145" spans="6:7" x14ac:dyDescent="0.2">
      <c r="F2145" s="37"/>
      <c r="G2145" s="37"/>
    </row>
    <row r="2146" spans="6:7" x14ac:dyDescent="0.2">
      <c r="F2146" s="37"/>
      <c r="G2146" s="37"/>
    </row>
    <row r="2147" spans="6:7" x14ac:dyDescent="0.2">
      <c r="F2147" s="37"/>
      <c r="G2147" s="37"/>
    </row>
    <row r="2148" spans="6:7" x14ac:dyDescent="0.2">
      <c r="F2148" s="37"/>
      <c r="G2148" s="37"/>
    </row>
    <row r="2149" spans="6:7" x14ac:dyDescent="0.2">
      <c r="F2149" s="37"/>
      <c r="G2149" s="37"/>
    </row>
    <row r="2150" spans="6:7" x14ac:dyDescent="0.2">
      <c r="F2150" s="37"/>
      <c r="G2150" s="37"/>
    </row>
    <row r="2151" spans="6:7" x14ac:dyDescent="0.2">
      <c r="F2151" s="37"/>
      <c r="G2151" s="37"/>
    </row>
    <row r="2152" spans="6:7" x14ac:dyDescent="0.2">
      <c r="F2152" s="37"/>
      <c r="G2152" s="37"/>
    </row>
    <row r="2153" spans="6:7" x14ac:dyDescent="0.2">
      <c r="F2153" s="37"/>
      <c r="G2153" s="37"/>
    </row>
    <row r="2154" spans="6:7" x14ac:dyDescent="0.2">
      <c r="F2154" s="37"/>
      <c r="G2154" s="37"/>
    </row>
    <row r="2155" spans="6:7" x14ac:dyDescent="0.2">
      <c r="F2155" s="37"/>
      <c r="G2155" s="37"/>
    </row>
    <row r="2156" spans="6:7" x14ac:dyDescent="0.2">
      <c r="F2156" s="37"/>
      <c r="G2156" s="37"/>
    </row>
    <row r="2157" spans="6:7" x14ac:dyDescent="0.2">
      <c r="F2157" s="37"/>
      <c r="G2157" s="37"/>
    </row>
    <row r="2158" spans="6:7" x14ac:dyDescent="0.2">
      <c r="F2158" s="37"/>
      <c r="G2158" s="37"/>
    </row>
    <row r="2159" spans="6:7" x14ac:dyDescent="0.2">
      <c r="F2159" s="37"/>
      <c r="G2159" s="37"/>
    </row>
    <row r="2160" spans="6:7" x14ac:dyDescent="0.2">
      <c r="F2160" s="37"/>
      <c r="G2160" s="37"/>
    </row>
    <row r="2161" spans="6:7" x14ac:dyDescent="0.2">
      <c r="F2161" s="37"/>
      <c r="G2161" s="37"/>
    </row>
    <row r="2162" spans="6:7" x14ac:dyDescent="0.2">
      <c r="F2162" s="37"/>
      <c r="G2162" s="37"/>
    </row>
    <row r="2163" spans="6:7" x14ac:dyDescent="0.2">
      <c r="F2163" s="37"/>
      <c r="G2163" s="37"/>
    </row>
    <row r="2164" spans="6:7" x14ac:dyDescent="0.2">
      <c r="F2164" s="37"/>
      <c r="G2164" s="37"/>
    </row>
    <row r="2165" spans="6:7" x14ac:dyDescent="0.2">
      <c r="F2165" s="37"/>
      <c r="G2165" s="37"/>
    </row>
    <row r="2166" spans="6:7" x14ac:dyDescent="0.2">
      <c r="F2166" s="37"/>
      <c r="G2166" s="37"/>
    </row>
    <row r="2167" spans="6:7" x14ac:dyDescent="0.2">
      <c r="F2167" s="37"/>
      <c r="G2167" s="37"/>
    </row>
    <row r="2168" spans="6:7" x14ac:dyDescent="0.2">
      <c r="F2168" s="37"/>
      <c r="G2168" s="37"/>
    </row>
    <row r="2169" spans="6:7" x14ac:dyDescent="0.2">
      <c r="F2169" s="37"/>
      <c r="G2169" s="37"/>
    </row>
    <row r="2170" spans="6:7" x14ac:dyDescent="0.2">
      <c r="F2170" s="37"/>
      <c r="G2170" s="37"/>
    </row>
    <row r="2171" spans="6:7" x14ac:dyDescent="0.2">
      <c r="F2171" s="37"/>
      <c r="G2171" s="37"/>
    </row>
    <row r="2172" spans="6:7" x14ac:dyDescent="0.2">
      <c r="F2172" s="37"/>
      <c r="G2172" s="37"/>
    </row>
    <row r="2173" spans="6:7" x14ac:dyDescent="0.2">
      <c r="F2173" s="37"/>
      <c r="G2173" s="37"/>
    </row>
    <row r="2174" spans="6:7" x14ac:dyDescent="0.2">
      <c r="F2174" s="37"/>
      <c r="G2174" s="37"/>
    </row>
    <row r="2175" spans="6:7" x14ac:dyDescent="0.2">
      <c r="F2175" s="37"/>
      <c r="G2175" s="37"/>
    </row>
    <row r="2176" spans="6:7" x14ac:dyDescent="0.2">
      <c r="F2176" s="37"/>
      <c r="G2176" s="37"/>
    </row>
    <row r="2177" spans="6:7" x14ac:dyDescent="0.2">
      <c r="F2177" s="37"/>
      <c r="G2177" s="37"/>
    </row>
    <row r="2178" spans="6:7" x14ac:dyDescent="0.2">
      <c r="F2178" s="37"/>
      <c r="G2178" s="37"/>
    </row>
    <row r="2179" spans="6:7" x14ac:dyDescent="0.2">
      <c r="F2179" s="37"/>
      <c r="G2179" s="37"/>
    </row>
    <row r="2180" spans="6:7" x14ac:dyDescent="0.2">
      <c r="F2180" s="37"/>
      <c r="G2180" s="37"/>
    </row>
    <row r="2181" spans="6:7" x14ac:dyDescent="0.2">
      <c r="F2181" s="37"/>
      <c r="G2181" s="37"/>
    </row>
    <row r="2182" spans="6:7" x14ac:dyDescent="0.2">
      <c r="F2182" s="37"/>
      <c r="G2182" s="37"/>
    </row>
    <row r="2183" spans="6:7" x14ac:dyDescent="0.2">
      <c r="F2183" s="37"/>
      <c r="G2183" s="37"/>
    </row>
    <row r="2184" spans="6:7" x14ac:dyDescent="0.2">
      <c r="F2184" s="37"/>
      <c r="G2184" s="37"/>
    </row>
    <row r="2185" spans="6:7" x14ac:dyDescent="0.2">
      <c r="F2185" s="37"/>
      <c r="G2185" s="37"/>
    </row>
    <row r="2186" spans="6:7" x14ac:dyDescent="0.2">
      <c r="F2186" s="37"/>
      <c r="G2186" s="37"/>
    </row>
    <row r="2187" spans="6:7" x14ac:dyDescent="0.2">
      <c r="F2187" s="37"/>
      <c r="G2187" s="37"/>
    </row>
    <row r="2188" spans="6:7" x14ac:dyDescent="0.2">
      <c r="F2188" s="37"/>
      <c r="G2188" s="37"/>
    </row>
    <row r="2189" spans="6:7" x14ac:dyDescent="0.2">
      <c r="F2189" s="37"/>
      <c r="G2189" s="37"/>
    </row>
    <row r="2190" spans="6:7" x14ac:dyDescent="0.2">
      <c r="F2190" s="37"/>
      <c r="G2190" s="37"/>
    </row>
    <row r="2191" spans="6:7" x14ac:dyDescent="0.2">
      <c r="F2191" s="37"/>
      <c r="G2191" s="37"/>
    </row>
    <row r="2192" spans="6:7" x14ac:dyDescent="0.2">
      <c r="F2192" s="37"/>
      <c r="G2192" s="37"/>
    </row>
    <row r="2193" spans="6:7" x14ac:dyDescent="0.2">
      <c r="F2193" s="37"/>
      <c r="G2193" s="37"/>
    </row>
    <row r="2194" spans="6:7" x14ac:dyDescent="0.2">
      <c r="F2194" s="37"/>
      <c r="G2194" s="37"/>
    </row>
    <row r="2195" spans="6:7" x14ac:dyDescent="0.2">
      <c r="F2195" s="37"/>
      <c r="G2195" s="37"/>
    </row>
    <row r="2196" spans="6:7" x14ac:dyDescent="0.2">
      <c r="F2196" s="37"/>
      <c r="G2196" s="37"/>
    </row>
    <row r="2197" spans="6:7" x14ac:dyDescent="0.2">
      <c r="F2197" s="37"/>
      <c r="G2197" s="37"/>
    </row>
    <row r="2198" spans="6:7" x14ac:dyDescent="0.2">
      <c r="F2198" s="37"/>
      <c r="G2198" s="37"/>
    </row>
    <row r="2199" spans="6:7" x14ac:dyDescent="0.2">
      <c r="F2199" s="37"/>
      <c r="G2199" s="37"/>
    </row>
    <row r="2200" spans="6:7" x14ac:dyDescent="0.2">
      <c r="F2200" s="37"/>
      <c r="G2200" s="37"/>
    </row>
    <row r="2201" spans="6:7" x14ac:dyDescent="0.2">
      <c r="F2201" s="37"/>
      <c r="G2201" s="37"/>
    </row>
    <row r="2202" spans="6:7" x14ac:dyDescent="0.2">
      <c r="F2202" s="37"/>
      <c r="G2202" s="37"/>
    </row>
    <row r="2203" spans="6:7" x14ac:dyDescent="0.2">
      <c r="F2203" s="37"/>
      <c r="G2203" s="37"/>
    </row>
    <row r="2204" spans="6:7" x14ac:dyDescent="0.2">
      <c r="F2204" s="37"/>
      <c r="G2204" s="37"/>
    </row>
    <row r="2205" spans="6:7" x14ac:dyDescent="0.2">
      <c r="F2205" s="37"/>
      <c r="G2205" s="37"/>
    </row>
    <row r="2206" spans="6:7" x14ac:dyDescent="0.2">
      <c r="F2206" s="37"/>
      <c r="G2206" s="37"/>
    </row>
    <row r="2207" spans="6:7" x14ac:dyDescent="0.2">
      <c r="F2207" s="37"/>
      <c r="G2207" s="37"/>
    </row>
    <row r="2208" spans="6:7" x14ac:dyDescent="0.2">
      <c r="F2208" s="37"/>
      <c r="G2208" s="37"/>
    </row>
    <row r="2209" spans="6:7" x14ac:dyDescent="0.2">
      <c r="F2209" s="37"/>
      <c r="G2209" s="37"/>
    </row>
    <row r="2210" spans="6:7" x14ac:dyDescent="0.2">
      <c r="F2210" s="37"/>
      <c r="G2210" s="37"/>
    </row>
    <row r="2211" spans="6:7" x14ac:dyDescent="0.2">
      <c r="F2211" s="37"/>
      <c r="G2211" s="37"/>
    </row>
    <row r="2212" spans="6:7" x14ac:dyDescent="0.2">
      <c r="F2212" s="37"/>
      <c r="G2212" s="37"/>
    </row>
    <row r="2213" spans="6:7" x14ac:dyDescent="0.2">
      <c r="F2213" s="37"/>
      <c r="G2213" s="37"/>
    </row>
    <row r="2214" spans="6:7" x14ac:dyDescent="0.2">
      <c r="F2214" s="37"/>
      <c r="G2214" s="37"/>
    </row>
    <row r="2215" spans="6:7" x14ac:dyDescent="0.2">
      <c r="F2215" s="37"/>
      <c r="G2215" s="37"/>
    </row>
    <row r="2216" spans="6:7" x14ac:dyDescent="0.2">
      <c r="F2216" s="37"/>
      <c r="G2216" s="37"/>
    </row>
    <row r="2217" spans="6:7" x14ac:dyDescent="0.2">
      <c r="F2217" s="37"/>
      <c r="G2217" s="37"/>
    </row>
    <row r="2218" spans="6:7" x14ac:dyDescent="0.2">
      <c r="F2218" s="37"/>
      <c r="G2218" s="37"/>
    </row>
    <row r="2219" spans="6:7" x14ac:dyDescent="0.2">
      <c r="F2219" s="37"/>
      <c r="G2219" s="37"/>
    </row>
    <row r="2220" spans="6:7" x14ac:dyDescent="0.2">
      <c r="F2220" s="37"/>
      <c r="G2220" s="37"/>
    </row>
    <row r="2221" spans="6:7" x14ac:dyDescent="0.2">
      <c r="F2221" s="37"/>
      <c r="G2221" s="37"/>
    </row>
    <row r="2222" spans="6:7" x14ac:dyDescent="0.2">
      <c r="F2222" s="37"/>
      <c r="G2222" s="37"/>
    </row>
    <row r="2223" spans="6:7" x14ac:dyDescent="0.2">
      <c r="F2223" s="37"/>
      <c r="G2223" s="37"/>
    </row>
    <row r="2224" spans="6:7" x14ac:dyDescent="0.2">
      <c r="F2224" s="37"/>
      <c r="G2224" s="37"/>
    </row>
    <row r="2225" spans="6:7" x14ac:dyDescent="0.2">
      <c r="F2225" s="37"/>
      <c r="G2225" s="37"/>
    </row>
    <row r="2226" spans="6:7" x14ac:dyDescent="0.2">
      <c r="F2226" s="37"/>
      <c r="G2226" s="37"/>
    </row>
    <row r="2227" spans="6:7" x14ac:dyDescent="0.2">
      <c r="F2227" s="37"/>
      <c r="G2227" s="37"/>
    </row>
    <row r="2228" spans="6:7" x14ac:dyDescent="0.2">
      <c r="F2228" s="37"/>
      <c r="G2228" s="37"/>
    </row>
    <row r="2229" spans="6:7" x14ac:dyDescent="0.2">
      <c r="F2229" s="37"/>
      <c r="G2229" s="37"/>
    </row>
    <row r="2230" spans="6:7" x14ac:dyDescent="0.2">
      <c r="F2230" s="37"/>
      <c r="G2230" s="37"/>
    </row>
    <row r="2231" spans="6:7" x14ac:dyDescent="0.2">
      <c r="F2231" s="37"/>
      <c r="G2231" s="37"/>
    </row>
    <row r="2232" spans="6:7" x14ac:dyDescent="0.2">
      <c r="F2232" s="37"/>
      <c r="G2232" s="37"/>
    </row>
    <row r="2233" spans="6:7" x14ac:dyDescent="0.2">
      <c r="F2233" s="37"/>
      <c r="G2233" s="37"/>
    </row>
    <row r="2234" spans="6:7" x14ac:dyDescent="0.2">
      <c r="F2234" s="37"/>
      <c r="G2234" s="37"/>
    </row>
    <row r="2235" spans="6:7" x14ac:dyDescent="0.2">
      <c r="F2235" s="37"/>
      <c r="G2235" s="37"/>
    </row>
    <row r="2236" spans="6:7" x14ac:dyDescent="0.2">
      <c r="F2236" s="37"/>
      <c r="G2236" s="37"/>
    </row>
    <row r="2237" spans="6:7" x14ac:dyDescent="0.2">
      <c r="F2237" s="37"/>
      <c r="G2237" s="37"/>
    </row>
    <row r="2238" spans="6:7" x14ac:dyDescent="0.2">
      <c r="F2238" s="37"/>
      <c r="G2238" s="37"/>
    </row>
    <row r="2239" spans="6:7" x14ac:dyDescent="0.2">
      <c r="F2239" s="37"/>
      <c r="G2239" s="37"/>
    </row>
    <row r="2240" spans="6:7" x14ac:dyDescent="0.2">
      <c r="F2240" s="37"/>
      <c r="G2240" s="37"/>
    </row>
    <row r="2241" spans="6:7" x14ac:dyDescent="0.2">
      <c r="F2241" s="37"/>
      <c r="G2241" s="37"/>
    </row>
    <row r="2242" spans="6:7" x14ac:dyDescent="0.2">
      <c r="F2242" s="37"/>
      <c r="G2242" s="37"/>
    </row>
    <row r="2243" spans="6:7" x14ac:dyDescent="0.2">
      <c r="F2243" s="37"/>
      <c r="G2243" s="37"/>
    </row>
    <row r="2244" spans="6:7" x14ac:dyDescent="0.2">
      <c r="F2244" s="37"/>
      <c r="G2244" s="37"/>
    </row>
    <row r="2245" spans="6:7" x14ac:dyDescent="0.2">
      <c r="F2245" s="37"/>
      <c r="G2245" s="37"/>
    </row>
    <row r="2246" spans="6:7" x14ac:dyDescent="0.2">
      <c r="F2246" s="37"/>
      <c r="G2246" s="37"/>
    </row>
    <row r="2247" spans="6:7" x14ac:dyDescent="0.2">
      <c r="F2247" s="37"/>
      <c r="G2247" s="37"/>
    </row>
    <row r="2248" spans="6:7" x14ac:dyDescent="0.2">
      <c r="F2248" s="37"/>
      <c r="G2248" s="37"/>
    </row>
    <row r="2249" spans="6:7" x14ac:dyDescent="0.2">
      <c r="F2249" s="37"/>
      <c r="G2249" s="37"/>
    </row>
    <row r="2250" spans="6:7" x14ac:dyDescent="0.2">
      <c r="F2250" s="37"/>
      <c r="G2250" s="37"/>
    </row>
    <row r="2251" spans="6:7" x14ac:dyDescent="0.2">
      <c r="F2251" s="37"/>
      <c r="G2251" s="37"/>
    </row>
    <row r="2252" spans="6:7" x14ac:dyDescent="0.2">
      <c r="F2252" s="37"/>
      <c r="G2252" s="37"/>
    </row>
    <row r="2253" spans="6:7" x14ac:dyDescent="0.2">
      <c r="F2253" s="37"/>
      <c r="G2253" s="37"/>
    </row>
    <row r="2254" spans="6:7" x14ac:dyDescent="0.2">
      <c r="F2254" s="37"/>
      <c r="G2254" s="37"/>
    </row>
    <row r="2255" spans="6:7" x14ac:dyDescent="0.2">
      <c r="F2255" s="37"/>
      <c r="G2255" s="37"/>
    </row>
    <row r="2256" spans="6:7" x14ac:dyDescent="0.2">
      <c r="F2256" s="37"/>
      <c r="G2256" s="37"/>
    </row>
    <row r="2257" spans="6:7" x14ac:dyDescent="0.2">
      <c r="F2257" s="37"/>
      <c r="G2257" s="37"/>
    </row>
    <row r="2258" spans="6:7" x14ac:dyDescent="0.2">
      <c r="F2258" s="37"/>
      <c r="G2258" s="37"/>
    </row>
    <row r="2259" spans="6:7" x14ac:dyDescent="0.2">
      <c r="F2259" s="37"/>
      <c r="G2259" s="37"/>
    </row>
    <row r="2260" spans="6:7" x14ac:dyDescent="0.2">
      <c r="F2260" s="37"/>
      <c r="G2260" s="37"/>
    </row>
    <row r="2261" spans="6:7" x14ac:dyDescent="0.2">
      <c r="F2261" s="37"/>
      <c r="G2261" s="37"/>
    </row>
    <row r="2262" spans="6:7" x14ac:dyDescent="0.2">
      <c r="F2262" s="37"/>
      <c r="G2262" s="37"/>
    </row>
    <row r="2263" spans="6:7" x14ac:dyDescent="0.2">
      <c r="F2263" s="37"/>
      <c r="G2263" s="37"/>
    </row>
    <row r="2264" spans="6:7" x14ac:dyDescent="0.2">
      <c r="F2264" s="37"/>
      <c r="G2264" s="37"/>
    </row>
    <row r="2265" spans="6:7" x14ac:dyDescent="0.2">
      <c r="F2265" s="37"/>
      <c r="G2265" s="37"/>
    </row>
    <row r="2266" spans="6:7" x14ac:dyDescent="0.2">
      <c r="F2266" s="37"/>
      <c r="G2266" s="37"/>
    </row>
    <row r="2267" spans="6:7" x14ac:dyDescent="0.2">
      <c r="F2267" s="37"/>
      <c r="G2267" s="37"/>
    </row>
    <row r="2268" spans="6:7" x14ac:dyDescent="0.2">
      <c r="F2268" s="37"/>
      <c r="G2268" s="37"/>
    </row>
    <row r="2269" spans="6:7" x14ac:dyDescent="0.2">
      <c r="F2269" s="37"/>
      <c r="G2269" s="37"/>
    </row>
    <row r="2270" spans="6:7" x14ac:dyDescent="0.2">
      <c r="F2270" s="37"/>
      <c r="G2270" s="37"/>
    </row>
    <row r="2271" spans="6:7" x14ac:dyDescent="0.2">
      <c r="F2271" s="37"/>
      <c r="G2271" s="37"/>
    </row>
    <row r="2272" spans="6:7" x14ac:dyDescent="0.2">
      <c r="F2272" s="37"/>
      <c r="G2272" s="37"/>
    </row>
    <row r="2273" spans="6:7" x14ac:dyDescent="0.2">
      <c r="F2273" s="37"/>
      <c r="G2273" s="37"/>
    </row>
    <row r="2274" spans="6:7" x14ac:dyDescent="0.2">
      <c r="F2274" s="37"/>
      <c r="G2274" s="37"/>
    </row>
    <row r="2275" spans="6:7" x14ac:dyDescent="0.2">
      <c r="F2275" s="37"/>
      <c r="G2275" s="37"/>
    </row>
    <row r="2276" spans="6:7" x14ac:dyDescent="0.2">
      <c r="F2276" s="37"/>
      <c r="G2276" s="37"/>
    </row>
    <row r="2277" spans="6:7" x14ac:dyDescent="0.2">
      <c r="F2277" s="37"/>
      <c r="G2277" s="37"/>
    </row>
    <row r="2278" spans="6:7" x14ac:dyDescent="0.2">
      <c r="F2278" s="37"/>
      <c r="G2278" s="37"/>
    </row>
    <row r="2279" spans="6:7" x14ac:dyDescent="0.2">
      <c r="F2279" s="37"/>
      <c r="G2279" s="37"/>
    </row>
    <row r="2280" spans="6:7" x14ac:dyDescent="0.2">
      <c r="F2280" s="37"/>
      <c r="G2280" s="37"/>
    </row>
    <row r="2281" spans="6:7" x14ac:dyDescent="0.2">
      <c r="F2281" s="37"/>
      <c r="G2281" s="37"/>
    </row>
    <row r="2282" spans="6:7" x14ac:dyDescent="0.2">
      <c r="F2282" s="37"/>
      <c r="G2282" s="37"/>
    </row>
    <row r="2283" spans="6:7" x14ac:dyDescent="0.2">
      <c r="F2283" s="37"/>
      <c r="G2283" s="37"/>
    </row>
    <row r="2284" spans="6:7" x14ac:dyDescent="0.2">
      <c r="F2284" s="37"/>
      <c r="G2284" s="37"/>
    </row>
    <row r="2285" spans="6:7" x14ac:dyDescent="0.2">
      <c r="F2285" s="37"/>
      <c r="G2285" s="37"/>
    </row>
    <row r="2286" spans="6:7" x14ac:dyDescent="0.2">
      <c r="F2286" s="37"/>
      <c r="G2286" s="37"/>
    </row>
    <row r="2287" spans="6:7" x14ac:dyDescent="0.2">
      <c r="F2287" s="37"/>
      <c r="G2287" s="37"/>
    </row>
    <row r="2288" spans="6:7" x14ac:dyDescent="0.2">
      <c r="F2288" s="37"/>
      <c r="G2288" s="37"/>
    </row>
    <row r="2289" spans="6:7" x14ac:dyDescent="0.2">
      <c r="F2289" s="37"/>
      <c r="G2289" s="37"/>
    </row>
    <row r="2290" spans="6:7" x14ac:dyDescent="0.2">
      <c r="F2290" s="37"/>
      <c r="G2290" s="37"/>
    </row>
    <row r="2291" spans="6:7" x14ac:dyDescent="0.2">
      <c r="F2291" s="37"/>
      <c r="G2291" s="37"/>
    </row>
    <row r="2292" spans="6:7" x14ac:dyDescent="0.2">
      <c r="F2292" s="37"/>
      <c r="G2292" s="37"/>
    </row>
    <row r="2293" spans="6:7" x14ac:dyDescent="0.2">
      <c r="F2293" s="37"/>
      <c r="G2293" s="37"/>
    </row>
    <row r="2294" spans="6:7" x14ac:dyDescent="0.2">
      <c r="F2294" s="37"/>
      <c r="G2294" s="37"/>
    </row>
    <row r="2295" spans="6:7" x14ac:dyDescent="0.2">
      <c r="F2295" s="37"/>
      <c r="G2295" s="37"/>
    </row>
    <row r="2296" spans="6:7" x14ac:dyDescent="0.2">
      <c r="F2296" s="37"/>
      <c r="G2296" s="37"/>
    </row>
    <row r="2297" spans="6:7" x14ac:dyDescent="0.2">
      <c r="F2297" s="37"/>
      <c r="G2297" s="37"/>
    </row>
    <row r="2298" spans="6:7" x14ac:dyDescent="0.2">
      <c r="F2298" s="37"/>
      <c r="G2298" s="37"/>
    </row>
    <row r="2299" spans="6:7" x14ac:dyDescent="0.2">
      <c r="F2299" s="37"/>
      <c r="G2299" s="37"/>
    </row>
    <row r="2300" spans="6:7" x14ac:dyDescent="0.2">
      <c r="F2300" s="37"/>
      <c r="G2300" s="37"/>
    </row>
    <row r="2301" spans="6:7" x14ac:dyDescent="0.2">
      <c r="F2301" s="37"/>
      <c r="G2301" s="37"/>
    </row>
    <row r="2302" spans="6:7" x14ac:dyDescent="0.2">
      <c r="F2302" s="37"/>
      <c r="G2302" s="37"/>
    </row>
    <row r="2303" spans="6:7" x14ac:dyDescent="0.2">
      <c r="F2303" s="37"/>
      <c r="G2303" s="37"/>
    </row>
    <row r="2304" spans="6:7" x14ac:dyDescent="0.2">
      <c r="F2304" s="37"/>
      <c r="G2304" s="37"/>
    </row>
    <row r="2305" spans="6:7" x14ac:dyDescent="0.2">
      <c r="F2305" s="37"/>
      <c r="G2305" s="37"/>
    </row>
    <row r="2306" spans="6:7" x14ac:dyDescent="0.2">
      <c r="F2306" s="37"/>
      <c r="G2306" s="37"/>
    </row>
    <row r="2307" spans="6:7" x14ac:dyDescent="0.2">
      <c r="F2307" s="37"/>
      <c r="G2307" s="37"/>
    </row>
    <row r="2308" spans="6:7" x14ac:dyDescent="0.2">
      <c r="F2308" s="37"/>
      <c r="G2308" s="37"/>
    </row>
    <row r="2309" spans="6:7" x14ac:dyDescent="0.2">
      <c r="F2309" s="37"/>
      <c r="G2309" s="37"/>
    </row>
    <row r="2310" spans="6:7" x14ac:dyDescent="0.2">
      <c r="F2310" s="37"/>
      <c r="G2310" s="37"/>
    </row>
    <row r="2311" spans="6:7" x14ac:dyDescent="0.2">
      <c r="F2311" s="37"/>
      <c r="G2311" s="37"/>
    </row>
    <row r="2312" spans="6:7" x14ac:dyDescent="0.2">
      <c r="F2312" s="37"/>
      <c r="G2312" s="37"/>
    </row>
    <row r="2313" spans="6:7" x14ac:dyDescent="0.2">
      <c r="F2313" s="37"/>
      <c r="G2313" s="37"/>
    </row>
    <row r="2314" spans="6:7" x14ac:dyDescent="0.2">
      <c r="F2314" s="37"/>
      <c r="G2314" s="37"/>
    </row>
    <row r="2315" spans="6:7" x14ac:dyDescent="0.2">
      <c r="F2315" s="37"/>
      <c r="G2315" s="37"/>
    </row>
    <row r="2316" spans="6:7" x14ac:dyDescent="0.2">
      <c r="F2316" s="37"/>
      <c r="G2316" s="37"/>
    </row>
    <row r="2317" spans="6:7" x14ac:dyDescent="0.2">
      <c r="F2317" s="37"/>
      <c r="G2317" s="37"/>
    </row>
    <row r="2318" spans="6:7" x14ac:dyDescent="0.2">
      <c r="F2318" s="37"/>
      <c r="G2318" s="37"/>
    </row>
    <row r="2319" spans="6:7" x14ac:dyDescent="0.2">
      <c r="F2319" s="37"/>
      <c r="G2319" s="37"/>
    </row>
    <row r="2320" spans="6:7" x14ac:dyDescent="0.2">
      <c r="F2320" s="37"/>
      <c r="G2320" s="37"/>
    </row>
    <row r="2321" spans="6:7" x14ac:dyDescent="0.2">
      <c r="F2321" s="37"/>
      <c r="G2321" s="37"/>
    </row>
    <row r="2322" spans="6:7" x14ac:dyDescent="0.2">
      <c r="F2322" s="37"/>
      <c r="G2322" s="37"/>
    </row>
    <row r="2323" spans="6:7" x14ac:dyDescent="0.2">
      <c r="F2323" s="37"/>
      <c r="G2323" s="37"/>
    </row>
    <row r="2324" spans="6:7" x14ac:dyDescent="0.2">
      <c r="F2324" s="37"/>
      <c r="G2324" s="37"/>
    </row>
    <row r="2325" spans="6:7" x14ac:dyDescent="0.2">
      <c r="F2325" s="37"/>
      <c r="G2325" s="37"/>
    </row>
    <row r="2326" spans="6:7" x14ac:dyDescent="0.2">
      <c r="F2326" s="37"/>
      <c r="G2326" s="37"/>
    </row>
    <row r="2327" spans="6:7" x14ac:dyDescent="0.2">
      <c r="F2327" s="37"/>
      <c r="G2327" s="37"/>
    </row>
    <row r="2328" spans="6:7" x14ac:dyDescent="0.2">
      <c r="F2328" s="37"/>
      <c r="G2328" s="37"/>
    </row>
    <row r="2329" spans="6:7" x14ac:dyDescent="0.2">
      <c r="F2329" s="37"/>
      <c r="G2329" s="37"/>
    </row>
    <row r="2330" spans="6:7" x14ac:dyDescent="0.2">
      <c r="F2330" s="37"/>
      <c r="G2330" s="37"/>
    </row>
    <row r="2331" spans="6:7" x14ac:dyDescent="0.2">
      <c r="F2331" s="37"/>
      <c r="G2331" s="37"/>
    </row>
    <row r="2332" spans="6:7" x14ac:dyDescent="0.2">
      <c r="F2332" s="37"/>
      <c r="G2332" s="37"/>
    </row>
    <row r="2333" spans="6:7" x14ac:dyDescent="0.2">
      <c r="F2333" s="37"/>
      <c r="G2333" s="37"/>
    </row>
    <row r="2334" spans="6:7" x14ac:dyDescent="0.2">
      <c r="F2334" s="37"/>
      <c r="G2334" s="37"/>
    </row>
    <row r="2335" spans="6:7" x14ac:dyDescent="0.2">
      <c r="F2335" s="37"/>
      <c r="G2335" s="37"/>
    </row>
    <row r="2336" spans="6:7" x14ac:dyDescent="0.2">
      <c r="F2336" s="37"/>
      <c r="G2336" s="37"/>
    </row>
    <row r="2337" spans="6:7" x14ac:dyDescent="0.2">
      <c r="F2337" s="37"/>
      <c r="G2337" s="37"/>
    </row>
    <row r="2338" spans="6:7" x14ac:dyDescent="0.2">
      <c r="F2338" s="37"/>
      <c r="G2338" s="37"/>
    </row>
    <row r="2339" spans="6:7" x14ac:dyDescent="0.2">
      <c r="F2339" s="37"/>
      <c r="G2339" s="37"/>
    </row>
    <row r="2340" spans="6:7" x14ac:dyDescent="0.2">
      <c r="F2340" s="37"/>
      <c r="G2340" s="37"/>
    </row>
    <row r="2341" spans="6:7" x14ac:dyDescent="0.2">
      <c r="F2341" s="37"/>
      <c r="G2341" s="37"/>
    </row>
    <row r="2342" spans="6:7" x14ac:dyDescent="0.2">
      <c r="F2342" s="37"/>
      <c r="G2342" s="37"/>
    </row>
    <row r="2343" spans="6:7" x14ac:dyDescent="0.2">
      <c r="F2343" s="37"/>
      <c r="G2343" s="37"/>
    </row>
    <row r="2344" spans="6:7" x14ac:dyDescent="0.2">
      <c r="F2344" s="37"/>
      <c r="G2344" s="37"/>
    </row>
    <row r="2345" spans="6:7" x14ac:dyDescent="0.2">
      <c r="F2345" s="37"/>
      <c r="G2345" s="37"/>
    </row>
    <row r="2346" spans="6:7" x14ac:dyDescent="0.2">
      <c r="F2346" s="37"/>
      <c r="G2346" s="37"/>
    </row>
    <row r="2347" spans="6:7" x14ac:dyDescent="0.2">
      <c r="F2347" s="37"/>
      <c r="G2347" s="37"/>
    </row>
    <row r="2348" spans="6:7" x14ac:dyDescent="0.2">
      <c r="F2348" s="37"/>
      <c r="G2348" s="37"/>
    </row>
    <row r="2349" spans="6:7" x14ac:dyDescent="0.2">
      <c r="F2349" s="37"/>
      <c r="G2349" s="37"/>
    </row>
    <row r="2350" spans="6:7" x14ac:dyDescent="0.2">
      <c r="F2350" s="37"/>
      <c r="G2350" s="37"/>
    </row>
    <row r="2351" spans="6:7" x14ac:dyDescent="0.2">
      <c r="F2351" s="37"/>
      <c r="G2351" s="37"/>
    </row>
    <row r="2352" spans="6:7" x14ac:dyDescent="0.2">
      <c r="F2352" s="37"/>
      <c r="G2352" s="37"/>
    </row>
    <row r="2353" spans="6:7" x14ac:dyDescent="0.2">
      <c r="F2353" s="37"/>
      <c r="G2353" s="37"/>
    </row>
    <row r="2354" spans="6:7" x14ac:dyDescent="0.2">
      <c r="F2354" s="37"/>
      <c r="G2354" s="37"/>
    </row>
    <row r="2355" spans="6:7" x14ac:dyDescent="0.2">
      <c r="F2355" s="37"/>
      <c r="G2355" s="37"/>
    </row>
    <row r="2356" spans="6:7" x14ac:dyDescent="0.2">
      <c r="F2356" s="37"/>
      <c r="G2356" s="37"/>
    </row>
    <row r="2357" spans="6:7" x14ac:dyDescent="0.2">
      <c r="F2357" s="37"/>
      <c r="G2357" s="37"/>
    </row>
    <row r="2358" spans="6:7" x14ac:dyDescent="0.2">
      <c r="F2358" s="37"/>
      <c r="G2358" s="37"/>
    </row>
    <row r="2359" spans="6:7" x14ac:dyDescent="0.2">
      <c r="F2359" s="37"/>
      <c r="G2359" s="37"/>
    </row>
    <row r="2360" spans="6:7" x14ac:dyDescent="0.2">
      <c r="F2360" s="37"/>
      <c r="G2360" s="37"/>
    </row>
    <row r="2361" spans="6:7" x14ac:dyDescent="0.2">
      <c r="F2361" s="37"/>
      <c r="G2361" s="37"/>
    </row>
    <row r="2362" spans="6:7" x14ac:dyDescent="0.2">
      <c r="F2362" s="37"/>
      <c r="G2362" s="37"/>
    </row>
    <row r="2363" spans="6:7" x14ac:dyDescent="0.2">
      <c r="F2363" s="37"/>
      <c r="G2363" s="37"/>
    </row>
    <row r="2364" spans="6:7" x14ac:dyDescent="0.2">
      <c r="F2364" s="37"/>
      <c r="G2364" s="37"/>
    </row>
    <row r="2365" spans="6:7" x14ac:dyDescent="0.2">
      <c r="F2365" s="37"/>
      <c r="G2365" s="37"/>
    </row>
    <row r="2366" spans="6:7" x14ac:dyDescent="0.2">
      <c r="F2366" s="37"/>
      <c r="G2366" s="37"/>
    </row>
    <row r="2367" spans="6:7" x14ac:dyDescent="0.2">
      <c r="F2367" s="37"/>
      <c r="G2367" s="37"/>
    </row>
    <row r="2368" spans="6:7" x14ac:dyDescent="0.2">
      <c r="F2368" s="37"/>
      <c r="G2368" s="37"/>
    </row>
    <row r="2369" spans="6:7" x14ac:dyDescent="0.2">
      <c r="F2369" s="37"/>
      <c r="G2369" s="37"/>
    </row>
    <row r="2370" spans="6:7" x14ac:dyDescent="0.2">
      <c r="F2370" s="37"/>
      <c r="G2370" s="37"/>
    </row>
    <row r="2371" spans="6:7" x14ac:dyDescent="0.2">
      <c r="F2371" s="37"/>
      <c r="G2371" s="37"/>
    </row>
    <row r="2372" spans="6:7" x14ac:dyDescent="0.2">
      <c r="F2372" s="37"/>
      <c r="G2372" s="37"/>
    </row>
    <row r="2373" spans="6:7" x14ac:dyDescent="0.2">
      <c r="F2373" s="37"/>
      <c r="G2373" s="37"/>
    </row>
    <row r="2374" spans="6:7" x14ac:dyDescent="0.2">
      <c r="F2374" s="37"/>
      <c r="G2374" s="37"/>
    </row>
    <row r="2375" spans="6:7" x14ac:dyDescent="0.2">
      <c r="F2375" s="37"/>
      <c r="G2375" s="37"/>
    </row>
    <row r="2376" spans="6:7" x14ac:dyDescent="0.2">
      <c r="F2376" s="37"/>
      <c r="G2376" s="37"/>
    </row>
    <row r="2377" spans="6:7" x14ac:dyDescent="0.2">
      <c r="F2377" s="37"/>
      <c r="G2377" s="37"/>
    </row>
    <row r="2378" spans="6:7" x14ac:dyDescent="0.2">
      <c r="F2378" s="37"/>
      <c r="G2378" s="37"/>
    </row>
    <row r="2379" spans="6:7" x14ac:dyDescent="0.2">
      <c r="F2379" s="37"/>
      <c r="G2379" s="37"/>
    </row>
    <row r="2380" spans="6:7" x14ac:dyDescent="0.2">
      <c r="F2380" s="37"/>
      <c r="G2380" s="37"/>
    </row>
    <row r="2381" spans="6:7" x14ac:dyDescent="0.2">
      <c r="F2381" s="37"/>
      <c r="G2381" s="37"/>
    </row>
    <row r="2382" spans="6:7" x14ac:dyDescent="0.2">
      <c r="F2382" s="37"/>
      <c r="G2382" s="37"/>
    </row>
    <row r="2383" spans="6:7" x14ac:dyDescent="0.2">
      <c r="F2383" s="37"/>
      <c r="G2383" s="37"/>
    </row>
    <row r="2384" spans="6:7" x14ac:dyDescent="0.2">
      <c r="F2384" s="37"/>
      <c r="G2384" s="37"/>
    </row>
    <row r="2385" spans="6:7" x14ac:dyDescent="0.2">
      <c r="F2385" s="37"/>
      <c r="G2385" s="37"/>
    </row>
    <row r="2386" spans="6:7" x14ac:dyDescent="0.2">
      <c r="F2386" s="37"/>
      <c r="G2386" s="37"/>
    </row>
    <row r="2387" spans="6:7" x14ac:dyDescent="0.2">
      <c r="F2387" s="37"/>
      <c r="G2387" s="37"/>
    </row>
    <row r="2388" spans="6:7" x14ac:dyDescent="0.2">
      <c r="F2388" s="37"/>
      <c r="G2388" s="37"/>
    </row>
    <row r="2389" spans="6:7" x14ac:dyDescent="0.2">
      <c r="F2389" s="37"/>
      <c r="G2389" s="37"/>
    </row>
    <row r="2390" spans="6:7" x14ac:dyDescent="0.2">
      <c r="F2390" s="37"/>
      <c r="G2390" s="37"/>
    </row>
    <row r="2391" spans="6:7" x14ac:dyDescent="0.2">
      <c r="F2391" s="37"/>
      <c r="G2391" s="37"/>
    </row>
    <row r="2392" spans="6:7" x14ac:dyDescent="0.2">
      <c r="F2392" s="37"/>
      <c r="G2392" s="37"/>
    </row>
    <row r="2393" spans="6:7" x14ac:dyDescent="0.2">
      <c r="F2393" s="37"/>
      <c r="G2393" s="37"/>
    </row>
    <row r="2394" spans="6:7" x14ac:dyDescent="0.2">
      <c r="F2394" s="37"/>
      <c r="G2394" s="37"/>
    </row>
    <row r="2395" spans="6:7" x14ac:dyDescent="0.2">
      <c r="F2395" s="37"/>
      <c r="G2395" s="37"/>
    </row>
    <row r="2396" spans="6:7" x14ac:dyDescent="0.2">
      <c r="F2396" s="37"/>
      <c r="G2396" s="37"/>
    </row>
    <row r="2397" spans="6:7" x14ac:dyDescent="0.2">
      <c r="F2397" s="37"/>
      <c r="G2397" s="37"/>
    </row>
    <row r="2398" spans="6:7" x14ac:dyDescent="0.2">
      <c r="F2398" s="37"/>
      <c r="G2398" s="37"/>
    </row>
    <row r="2399" spans="6:7" x14ac:dyDescent="0.2">
      <c r="F2399" s="37"/>
      <c r="G2399" s="37"/>
    </row>
    <row r="2400" spans="6:7" x14ac:dyDescent="0.2">
      <c r="F2400" s="37"/>
      <c r="G2400" s="37"/>
    </row>
    <row r="2401" spans="6:7" x14ac:dyDescent="0.2">
      <c r="F2401" s="37"/>
      <c r="G2401" s="37"/>
    </row>
    <row r="2402" spans="6:7" x14ac:dyDescent="0.2">
      <c r="F2402" s="37"/>
      <c r="G2402" s="37"/>
    </row>
    <row r="2403" spans="6:7" x14ac:dyDescent="0.2">
      <c r="F2403" s="37"/>
      <c r="G2403" s="37"/>
    </row>
    <row r="2404" spans="6:7" x14ac:dyDescent="0.2">
      <c r="F2404" s="37"/>
      <c r="G2404" s="37"/>
    </row>
    <row r="2405" spans="6:7" x14ac:dyDescent="0.2">
      <c r="F2405" s="37"/>
      <c r="G2405" s="37"/>
    </row>
    <row r="2406" spans="6:7" x14ac:dyDescent="0.2">
      <c r="F2406" s="37"/>
      <c r="G2406" s="37"/>
    </row>
    <row r="2407" spans="6:7" x14ac:dyDescent="0.2">
      <c r="F2407" s="37"/>
      <c r="G2407" s="37"/>
    </row>
    <row r="2408" spans="6:7" x14ac:dyDescent="0.2">
      <c r="F2408" s="37"/>
      <c r="G2408" s="37"/>
    </row>
    <row r="2409" spans="6:7" x14ac:dyDescent="0.2">
      <c r="F2409" s="37"/>
      <c r="G2409" s="37"/>
    </row>
    <row r="2410" spans="6:7" x14ac:dyDescent="0.2">
      <c r="F2410" s="37"/>
      <c r="G2410" s="37"/>
    </row>
    <row r="2411" spans="6:7" x14ac:dyDescent="0.2">
      <c r="F2411" s="37"/>
      <c r="G2411" s="37"/>
    </row>
    <row r="2412" spans="6:7" x14ac:dyDescent="0.2">
      <c r="F2412" s="37"/>
      <c r="G2412" s="37"/>
    </row>
    <row r="2413" spans="6:7" x14ac:dyDescent="0.2">
      <c r="F2413" s="37"/>
      <c r="G2413" s="37"/>
    </row>
    <row r="2414" spans="6:7" x14ac:dyDescent="0.2">
      <c r="F2414" s="37"/>
      <c r="G2414" s="37"/>
    </row>
    <row r="2415" spans="6:7" x14ac:dyDescent="0.2">
      <c r="F2415" s="37"/>
      <c r="G2415" s="37"/>
    </row>
    <row r="2416" spans="6:7" x14ac:dyDescent="0.2">
      <c r="F2416" s="37"/>
      <c r="G2416" s="37"/>
    </row>
    <row r="2417" spans="6:7" x14ac:dyDescent="0.2">
      <c r="F2417" s="37"/>
      <c r="G2417" s="37"/>
    </row>
    <row r="2418" spans="6:7" x14ac:dyDescent="0.2">
      <c r="F2418" s="37"/>
      <c r="G2418" s="37"/>
    </row>
    <row r="2419" spans="6:7" x14ac:dyDescent="0.2">
      <c r="F2419" s="37"/>
      <c r="G2419" s="37"/>
    </row>
    <row r="2420" spans="6:7" x14ac:dyDescent="0.2">
      <c r="F2420" s="37"/>
      <c r="G2420" s="37"/>
    </row>
    <row r="2421" spans="6:7" x14ac:dyDescent="0.2">
      <c r="F2421" s="37"/>
      <c r="G2421" s="37"/>
    </row>
    <row r="2422" spans="6:7" x14ac:dyDescent="0.2">
      <c r="F2422" s="37"/>
      <c r="G2422" s="37"/>
    </row>
    <row r="2423" spans="6:7" x14ac:dyDescent="0.2">
      <c r="F2423" s="37"/>
      <c r="G2423" s="37"/>
    </row>
    <row r="2424" spans="6:7" x14ac:dyDescent="0.2">
      <c r="F2424" s="37"/>
      <c r="G2424" s="37"/>
    </row>
    <row r="2425" spans="6:7" x14ac:dyDescent="0.2">
      <c r="F2425" s="37"/>
      <c r="G2425" s="37"/>
    </row>
    <row r="2426" spans="6:7" x14ac:dyDescent="0.2">
      <c r="F2426" s="37"/>
      <c r="G2426" s="37"/>
    </row>
    <row r="2427" spans="6:7" x14ac:dyDescent="0.2">
      <c r="F2427" s="37"/>
      <c r="G2427" s="37"/>
    </row>
    <row r="2428" spans="6:7" x14ac:dyDescent="0.2">
      <c r="F2428" s="37"/>
      <c r="G2428" s="37"/>
    </row>
    <row r="2429" spans="6:7" x14ac:dyDescent="0.2">
      <c r="F2429" s="37"/>
      <c r="G2429" s="37"/>
    </row>
    <row r="2430" spans="6:7" x14ac:dyDescent="0.2">
      <c r="F2430" s="37"/>
      <c r="G2430" s="37"/>
    </row>
    <row r="2431" spans="6:7" x14ac:dyDescent="0.2">
      <c r="F2431" s="37"/>
      <c r="G2431" s="37"/>
    </row>
    <row r="2432" spans="6:7" x14ac:dyDescent="0.2">
      <c r="F2432" s="37"/>
      <c r="G2432" s="37"/>
    </row>
    <row r="2433" spans="6:7" x14ac:dyDescent="0.2">
      <c r="F2433" s="37"/>
      <c r="G2433" s="37"/>
    </row>
    <row r="2434" spans="6:7" x14ac:dyDescent="0.2">
      <c r="F2434" s="37"/>
      <c r="G2434" s="37"/>
    </row>
    <row r="2435" spans="6:7" x14ac:dyDescent="0.2">
      <c r="F2435" s="37"/>
      <c r="G2435" s="37"/>
    </row>
    <row r="2436" spans="6:7" x14ac:dyDescent="0.2">
      <c r="F2436" s="37"/>
      <c r="G2436" s="37"/>
    </row>
    <row r="2437" spans="6:7" x14ac:dyDescent="0.2">
      <c r="F2437" s="37"/>
      <c r="G2437" s="37"/>
    </row>
    <row r="2438" spans="6:7" x14ac:dyDescent="0.2">
      <c r="F2438" s="37"/>
      <c r="G2438" s="37"/>
    </row>
    <row r="2439" spans="6:7" x14ac:dyDescent="0.2">
      <c r="F2439" s="37"/>
      <c r="G2439" s="37"/>
    </row>
    <row r="2440" spans="6:7" x14ac:dyDescent="0.2">
      <c r="F2440" s="37"/>
      <c r="G2440" s="37"/>
    </row>
    <row r="2441" spans="6:7" x14ac:dyDescent="0.2">
      <c r="F2441" s="37"/>
      <c r="G2441" s="37"/>
    </row>
    <row r="2442" spans="6:7" x14ac:dyDescent="0.2">
      <c r="F2442" s="37"/>
      <c r="G2442" s="37"/>
    </row>
    <row r="2443" spans="6:7" x14ac:dyDescent="0.2">
      <c r="F2443" s="37"/>
      <c r="G2443" s="37"/>
    </row>
    <row r="2444" spans="6:7" x14ac:dyDescent="0.2">
      <c r="F2444" s="37"/>
      <c r="G2444" s="37"/>
    </row>
    <row r="2445" spans="6:7" x14ac:dyDescent="0.2">
      <c r="F2445" s="37"/>
      <c r="G2445" s="37"/>
    </row>
    <row r="2446" spans="6:7" x14ac:dyDescent="0.2">
      <c r="F2446" s="37"/>
      <c r="G2446" s="37"/>
    </row>
    <row r="2447" spans="6:7" x14ac:dyDescent="0.2">
      <c r="F2447" s="37"/>
      <c r="G2447" s="37"/>
    </row>
    <row r="2448" spans="6:7" x14ac:dyDescent="0.2">
      <c r="F2448" s="37"/>
      <c r="G2448" s="37"/>
    </row>
    <row r="2449" spans="6:7" x14ac:dyDescent="0.2">
      <c r="F2449" s="37"/>
      <c r="G2449" s="37"/>
    </row>
    <row r="2450" spans="6:7" x14ac:dyDescent="0.2">
      <c r="F2450" s="37"/>
      <c r="G2450" s="37"/>
    </row>
    <row r="2451" spans="6:7" x14ac:dyDescent="0.2">
      <c r="F2451" s="37"/>
      <c r="G2451" s="37"/>
    </row>
    <row r="2452" spans="6:7" x14ac:dyDescent="0.2">
      <c r="F2452" s="37"/>
      <c r="G2452" s="37"/>
    </row>
    <row r="2453" spans="6:7" x14ac:dyDescent="0.2">
      <c r="F2453" s="37"/>
      <c r="G2453" s="37"/>
    </row>
    <row r="2454" spans="6:7" x14ac:dyDescent="0.2">
      <c r="F2454" s="37"/>
      <c r="G2454" s="37"/>
    </row>
    <row r="2455" spans="6:7" x14ac:dyDescent="0.2">
      <c r="F2455" s="37"/>
      <c r="G2455" s="37"/>
    </row>
    <row r="2456" spans="6:7" x14ac:dyDescent="0.2">
      <c r="F2456" s="37"/>
      <c r="G2456" s="37"/>
    </row>
    <row r="2457" spans="6:7" x14ac:dyDescent="0.2">
      <c r="F2457" s="37"/>
      <c r="G2457" s="37"/>
    </row>
    <row r="2458" spans="6:7" x14ac:dyDescent="0.2">
      <c r="F2458" s="37"/>
      <c r="G2458" s="37"/>
    </row>
    <row r="2459" spans="6:7" x14ac:dyDescent="0.2">
      <c r="F2459" s="37"/>
      <c r="G2459" s="37"/>
    </row>
    <row r="2460" spans="6:7" x14ac:dyDescent="0.2">
      <c r="F2460" s="37"/>
      <c r="G2460" s="37"/>
    </row>
    <row r="2461" spans="6:7" x14ac:dyDescent="0.2">
      <c r="F2461" s="37"/>
      <c r="G2461" s="37"/>
    </row>
    <row r="2462" spans="6:7" x14ac:dyDescent="0.2">
      <c r="F2462" s="37"/>
      <c r="G2462" s="37"/>
    </row>
    <row r="2463" spans="6:7" x14ac:dyDescent="0.2">
      <c r="F2463" s="37"/>
      <c r="G2463" s="37"/>
    </row>
    <row r="2464" spans="6:7" x14ac:dyDescent="0.2">
      <c r="F2464" s="37"/>
      <c r="G2464" s="37"/>
    </row>
    <row r="2465" spans="6:7" x14ac:dyDescent="0.2">
      <c r="F2465" s="37"/>
      <c r="G2465" s="37"/>
    </row>
    <row r="2466" spans="6:7" x14ac:dyDescent="0.2">
      <c r="F2466" s="37"/>
      <c r="G2466" s="37"/>
    </row>
    <row r="2467" spans="6:7" x14ac:dyDescent="0.2">
      <c r="F2467" s="37"/>
      <c r="G2467" s="37"/>
    </row>
    <row r="2468" spans="6:7" x14ac:dyDescent="0.2">
      <c r="F2468" s="37"/>
      <c r="G2468" s="37"/>
    </row>
    <row r="2469" spans="6:7" x14ac:dyDescent="0.2">
      <c r="F2469" s="37"/>
      <c r="G2469" s="37"/>
    </row>
    <row r="2470" spans="6:7" x14ac:dyDescent="0.2">
      <c r="F2470" s="37"/>
      <c r="G2470" s="37"/>
    </row>
    <row r="2471" spans="6:7" x14ac:dyDescent="0.2">
      <c r="F2471" s="37"/>
      <c r="G2471" s="37"/>
    </row>
    <row r="2472" spans="6:7" x14ac:dyDescent="0.2">
      <c r="F2472" s="37"/>
      <c r="G2472" s="37"/>
    </row>
    <row r="2473" spans="6:7" x14ac:dyDescent="0.2">
      <c r="F2473" s="37"/>
      <c r="G2473" s="37"/>
    </row>
    <row r="2474" spans="6:7" x14ac:dyDescent="0.2">
      <c r="F2474" s="37"/>
      <c r="G2474" s="37"/>
    </row>
    <row r="2475" spans="6:7" x14ac:dyDescent="0.2">
      <c r="F2475" s="37"/>
      <c r="G2475" s="37"/>
    </row>
    <row r="2476" spans="6:7" x14ac:dyDescent="0.2">
      <c r="F2476" s="37"/>
      <c r="G2476" s="37"/>
    </row>
    <row r="2477" spans="6:7" x14ac:dyDescent="0.2">
      <c r="F2477" s="37"/>
      <c r="G2477" s="37"/>
    </row>
    <row r="2478" spans="6:7" x14ac:dyDescent="0.2">
      <c r="F2478" s="37"/>
      <c r="G2478" s="37"/>
    </row>
    <row r="2479" spans="6:7" x14ac:dyDescent="0.2">
      <c r="F2479" s="37"/>
      <c r="G2479" s="37"/>
    </row>
    <row r="2480" spans="6:7" x14ac:dyDescent="0.2">
      <c r="F2480" s="37"/>
      <c r="G2480" s="37"/>
    </row>
    <row r="2481" spans="6:7" x14ac:dyDescent="0.2">
      <c r="F2481" s="37"/>
      <c r="G2481" s="37"/>
    </row>
    <row r="2482" spans="6:7" x14ac:dyDescent="0.2">
      <c r="F2482" s="37"/>
      <c r="G2482" s="37"/>
    </row>
    <row r="2483" spans="6:7" x14ac:dyDescent="0.2">
      <c r="F2483" s="37"/>
      <c r="G2483" s="37"/>
    </row>
    <row r="2484" spans="6:7" x14ac:dyDescent="0.2">
      <c r="F2484" s="37"/>
      <c r="G2484" s="37"/>
    </row>
    <row r="2485" spans="6:7" x14ac:dyDescent="0.2">
      <c r="F2485" s="37"/>
      <c r="G2485" s="37"/>
    </row>
    <row r="2486" spans="6:7" x14ac:dyDescent="0.2">
      <c r="F2486" s="37"/>
      <c r="G2486" s="37"/>
    </row>
    <row r="2487" spans="6:7" x14ac:dyDescent="0.2">
      <c r="F2487" s="37"/>
      <c r="G2487" s="37"/>
    </row>
    <row r="2488" spans="6:7" x14ac:dyDescent="0.2">
      <c r="F2488" s="37"/>
      <c r="G2488" s="37"/>
    </row>
    <row r="2489" spans="6:7" x14ac:dyDescent="0.2">
      <c r="F2489" s="37"/>
      <c r="G2489" s="37"/>
    </row>
    <row r="2490" spans="6:7" x14ac:dyDescent="0.2">
      <c r="F2490" s="37"/>
      <c r="G2490" s="37"/>
    </row>
    <row r="2491" spans="6:7" x14ac:dyDescent="0.2">
      <c r="F2491" s="37"/>
      <c r="G2491" s="37"/>
    </row>
    <row r="2492" spans="6:7" x14ac:dyDescent="0.2">
      <c r="F2492" s="37"/>
      <c r="G2492" s="37"/>
    </row>
    <row r="2493" spans="6:7" x14ac:dyDescent="0.2">
      <c r="F2493" s="37"/>
      <c r="G2493" s="37"/>
    </row>
    <row r="2494" spans="6:7" x14ac:dyDescent="0.2">
      <c r="F2494" s="37"/>
      <c r="G2494" s="37"/>
    </row>
    <row r="2495" spans="6:7" x14ac:dyDescent="0.2">
      <c r="F2495" s="37"/>
      <c r="G2495" s="37"/>
    </row>
    <row r="2496" spans="6:7" x14ac:dyDescent="0.2">
      <c r="F2496" s="37"/>
      <c r="G2496" s="37"/>
    </row>
    <row r="2497" spans="6:7" x14ac:dyDescent="0.2">
      <c r="F2497" s="37"/>
      <c r="G2497" s="37"/>
    </row>
    <row r="2498" spans="6:7" x14ac:dyDescent="0.2">
      <c r="F2498" s="37"/>
      <c r="G2498" s="37"/>
    </row>
    <row r="2499" spans="6:7" x14ac:dyDescent="0.2">
      <c r="F2499" s="37"/>
      <c r="G2499" s="37"/>
    </row>
    <row r="2500" spans="6:7" x14ac:dyDescent="0.2">
      <c r="F2500" s="37"/>
      <c r="G2500" s="37"/>
    </row>
    <row r="2501" spans="6:7" x14ac:dyDescent="0.2">
      <c r="F2501" s="37"/>
      <c r="G2501" s="37"/>
    </row>
    <row r="2502" spans="6:7" x14ac:dyDescent="0.2">
      <c r="F2502" s="37"/>
      <c r="G2502" s="37"/>
    </row>
    <row r="2503" spans="6:7" x14ac:dyDescent="0.2">
      <c r="F2503" s="37"/>
      <c r="G2503" s="37"/>
    </row>
    <row r="2504" spans="6:7" x14ac:dyDescent="0.2">
      <c r="F2504" s="37"/>
      <c r="G2504" s="37"/>
    </row>
    <row r="2505" spans="6:7" x14ac:dyDescent="0.2">
      <c r="F2505" s="37"/>
      <c r="G2505" s="37"/>
    </row>
    <row r="2506" spans="6:7" x14ac:dyDescent="0.2">
      <c r="F2506" s="37"/>
      <c r="G2506" s="37"/>
    </row>
    <row r="2507" spans="6:7" x14ac:dyDescent="0.2">
      <c r="F2507" s="37"/>
      <c r="G2507" s="37"/>
    </row>
    <row r="2508" spans="6:7" x14ac:dyDescent="0.2">
      <c r="F2508" s="37"/>
      <c r="G2508" s="37"/>
    </row>
    <row r="2509" spans="6:7" x14ac:dyDescent="0.2">
      <c r="F2509" s="37"/>
      <c r="G2509" s="37"/>
    </row>
    <row r="2510" spans="6:7" x14ac:dyDescent="0.2">
      <c r="F2510" s="37"/>
      <c r="G2510" s="37"/>
    </row>
    <row r="2511" spans="6:7" x14ac:dyDescent="0.2">
      <c r="F2511" s="37"/>
      <c r="G2511" s="37"/>
    </row>
    <row r="2512" spans="6:7" x14ac:dyDescent="0.2">
      <c r="F2512" s="37"/>
      <c r="G2512" s="37"/>
    </row>
    <row r="2513" spans="6:7" x14ac:dyDescent="0.2">
      <c r="F2513" s="37"/>
      <c r="G2513" s="37"/>
    </row>
    <row r="2514" spans="6:7" x14ac:dyDescent="0.2">
      <c r="F2514" s="37"/>
      <c r="G2514" s="37"/>
    </row>
    <row r="2515" spans="6:7" x14ac:dyDescent="0.2">
      <c r="F2515" s="37"/>
      <c r="G2515" s="37"/>
    </row>
    <row r="2516" spans="6:7" x14ac:dyDescent="0.2">
      <c r="F2516" s="37"/>
      <c r="G2516" s="37"/>
    </row>
    <row r="2517" spans="6:7" x14ac:dyDescent="0.2">
      <c r="F2517" s="37"/>
      <c r="G2517" s="37"/>
    </row>
    <row r="2518" spans="6:7" x14ac:dyDescent="0.2">
      <c r="F2518" s="37"/>
      <c r="G2518" s="37"/>
    </row>
    <row r="2519" spans="6:7" x14ac:dyDescent="0.2">
      <c r="F2519" s="37"/>
      <c r="G2519" s="37"/>
    </row>
    <row r="2520" spans="6:7" x14ac:dyDescent="0.2">
      <c r="F2520" s="37"/>
      <c r="G2520" s="37"/>
    </row>
    <row r="2521" spans="6:7" x14ac:dyDescent="0.2">
      <c r="F2521" s="37"/>
      <c r="G2521" s="37"/>
    </row>
    <row r="2522" spans="6:7" x14ac:dyDescent="0.2">
      <c r="F2522" s="37"/>
      <c r="G2522" s="37"/>
    </row>
    <row r="2523" spans="6:7" x14ac:dyDescent="0.2">
      <c r="F2523" s="37"/>
      <c r="G2523" s="37"/>
    </row>
    <row r="2524" spans="6:7" x14ac:dyDescent="0.2">
      <c r="F2524" s="37"/>
      <c r="G2524" s="37"/>
    </row>
    <row r="2525" spans="6:7" x14ac:dyDescent="0.2">
      <c r="F2525" s="37"/>
      <c r="G2525" s="37"/>
    </row>
    <row r="2526" spans="6:7" x14ac:dyDescent="0.2">
      <c r="F2526" s="37"/>
      <c r="G2526" s="37"/>
    </row>
    <row r="2527" spans="6:7" x14ac:dyDescent="0.2">
      <c r="F2527" s="37"/>
      <c r="G2527" s="37"/>
    </row>
    <row r="2528" spans="6:7" x14ac:dyDescent="0.2">
      <c r="F2528" s="37"/>
      <c r="G2528" s="37"/>
    </row>
    <row r="2529" spans="6:7" x14ac:dyDescent="0.2">
      <c r="F2529" s="37"/>
      <c r="G2529" s="37"/>
    </row>
    <row r="2530" spans="6:7" x14ac:dyDescent="0.2">
      <c r="F2530" s="37"/>
      <c r="G2530" s="37"/>
    </row>
    <row r="2531" spans="6:7" x14ac:dyDescent="0.2">
      <c r="F2531" s="37"/>
      <c r="G2531" s="37"/>
    </row>
    <row r="2532" spans="6:7" x14ac:dyDescent="0.2">
      <c r="F2532" s="37"/>
      <c r="G2532" s="37"/>
    </row>
    <row r="2533" spans="6:7" x14ac:dyDescent="0.2">
      <c r="F2533" s="37"/>
      <c r="G2533" s="37"/>
    </row>
    <row r="2534" spans="6:7" x14ac:dyDescent="0.2">
      <c r="F2534" s="37"/>
      <c r="G2534" s="37"/>
    </row>
    <row r="2535" spans="6:7" x14ac:dyDescent="0.2">
      <c r="F2535" s="37"/>
      <c r="G2535" s="37"/>
    </row>
    <row r="2536" spans="6:7" x14ac:dyDescent="0.2">
      <c r="F2536" s="37"/>
      <c r="G2536" s="37"/>
    </row>
    <row r="2537" spans="6:7" x14ac:dyDescent="0.2">
      <c r="F2537" s="37"/>
      <c r="G2537" s="37"/>
    </row>
    <row r="2538" spans="6:7" x14ac:dyDescent="0.2">
      <c r="F2538" s="37"/>
      <c r="G2538" s="37"/>
    </row>
    <row r="2539" spans="6:7" x14ac:dyDescent="0.2">
      <c r="F2539" s="37"/>
      <c r="G2539" s="37"/>
    </row>
    <row r="2540" spans="6:7" x14ac:dyDescent="0.2">
      <c r="F2540" s="37"/>
      <c r="G2540" s="37"/>
    </row>
    <row r="2541" spans="6:7" x14ac:dyDescent="0.2">
      <c r="F2541" s="37"/>
      <c r="G2541" s="37"/>
    </row>
    <row r="2542" spans="6:7" x14ac:dyDescent="0.2">
      <c r="F2542" s="37"/>
      <c r="G2542" s="37"/>
    </row>
    <row r="2543" spans="6:7" x14ac:dyDescent="0.2">
      <c r="F2543" s="37"/>
      <c r="G2543" s="37"/>
    </row>
    <row r="2544" spans="6:7" x14ac:dyDescent="0.2">
      <c r="F2544" s="37"/>
      <c r="G2544" s="37"/>
    </row>
    <row r="2545" spans="6:7" x14ac:dyDescent="0.2">
      <c r="F2545" s="37"/>
      <c r="G2545" s="37"/>
    </row>
    <row r="2546" spans="6:7" x14ac:dyDescent="0.2">
      <c r="F2546" s="37"/>
      <c r="G2546" s="37"/>
    </row>
    <row r="2547" spans="6:7" x14ac:dyDescent="0.2">
      <c r="F2547" s="37"/>
      <c r="G2547" s="37"/>
    </row>
    <row r="2548" spans="6:7" x14ac:dyDescent="0.2">
      <c r="F2548" s="37"/>
      <c r="G2548" s="37"/>
    </row>
    <row r="2549" spans="6:7" x14ac:dyDescent="0.2">
      <c r="F2549" s="37"/>
      <c r="G2549" s="37"/>
    </row>
    <row r="2550" spans="6:7" x14ac:dyDescent="0.2">
      <c r="F2550" s="37"/>
      <c r="G2550" s="37"/>
    </row>
    <row r="2551" spans="6:7" x14ac:dyDescent="0.2">
      <c r="F2551" s="37"/>
      <c r="G2551" s="37"/>
    </row>
    <row r="2552" spans="6:7" x14ac:dyDescent="0.2">
      <c r="F2552" s="37"/>
      <c r="G2552" s="37"/>
    </row>
    <row r="2553" spans="6:7" x14ac:dyDescent="0.2">
      <c r="F2553" s="37"/>
      <c r="G2553" s="37"/>
    </row>
    <row r="2554" spans="6:7" x14ac:dyDescent="0.2">
      <c r="F2554" s="37"/>
      <c r="G2554" s="37"/>
    </row>
    <row r="2555" spans="6:7" x14ac:dyDescent="0.2">
      <c r="F2555" s="37"/>
      <c r="G2555" s="37"/>
    </row>
    <row r="2556" spans="6:7" x14ac:dyDescent="0.2">
      <c r="F2556" s="37"/>
      <c r="G2556" s="37"/>
    </row>
    <row r="2557" spans="6:7" x14ac:dyDescent="0.2">
      <c r="F2557" s="37"/>
      <c r="G2557" s="37"/>
    </row>
    <row r="2558" spans="6:7" x14ac:dyDescent="0.2">
      <c r="F2558" s="37"/>
      <c r="G2558" s="37"/>
    </row>
    <row r="2559" spans="6:7" x14ac:dyDescent="0.2">
      <c r="F2559" s="37"/>
      <c r="G2559" s="37"/>
    </row>
    <row r="2560" spans="6:7" x14ac:dyDescent="0.2">
      <c r="F2560" s="37"/>
      <c r="G2560" s="37"/>
    </row>
    <row r="2561" spans="6:7" x14ac:dyDescent="0.2">
      <c r="F2561" s="37"/>
      <c r="G2561" s="37"/>
    </row>
    <row r="2562" spans="6:7" x14ac:dyDescent="0.2">
      <c r="F2562" s="37"/>
      <c r="G2562" s="37"/>
    </row>
    <row r="2563" spans="6:7" x14ac:dyDescent="0.2">
      <c r="F2563" s="37"/>
      <c r="G2563" s="37"/>
    </row>
    <row r="2564" spans="6:7" x14ac:dyDescent="0.2">
      <c r="F2564" s="37"/>
      <c r="G2564" s="37"/>
    </row>
    <row r="2565" spans="6:7" x14ac:dyDescent="0.2">
      <c r="F2565" s="37"/>
      <c r="G2565" s="37"/>
    </row>
    <row r="2566" spans="6:7" x14ac:dyDescent="0.2">
      <c r="F2566" s="37"/>
      <c r="G2566" s="37"/>
    </row>
    <row r="2567" spans="6:7" x14ac:dyDescent="0.2">
      <c r="F2567" s="37"/>
      <c r="G2567" s="37"/>
    </row>
    <row r="2568" spans="6:7" x14ac:dyDescent="0.2">
      <c r="F2568" s="37"/>
      <c r="G2568" s="37"/>
    </row>
    <row r="2569" spans="6:7" x14ac:dyDescent="0.2">
      <c r="F2569" s="37"/>
      <c r="G2569" s="37"/>
    </row>
    <row r="2570" spans="6:7" x14ac:dyDescent="0.2">
      <c r="F2570" s="37"/>
      <c r="G2570" s="37"/>
    </row>
    <row r="2571" spans="6:7" x14ac:dyDescent="0.2">
      <c r="F2571" s="37"/>
      <c r="G2571" s="37"/>
    </row>
    <row r="2572" spans="6:7" x14ac:dyDescent="0.2">
      <c r="F2572" s="37"/>
      <c r="G2572" s="37"/>
    </row>
    <row r="2573" spans="6:7" x14ac:dyDescent="0.2">
      <c r="F2573" s="37"/>
      <c r="G2573" s="37"/>
    </row>
    <row r="2574" spans="6:7" x14ac:dyDescent="0.2">
      <c r="F2574" s="37"/>
      <c r="G2574" s="37"/>
    </row>
    <row r="2575" spans="6:7" x14ac:dyDescent="0.2">
      <c r="F2575" s="37"/>
      <c r="G2575" s="37"/>
    </row>
    <row r="2576" spans="6:7" x14ac:dyDescent="0.2">
      <c r="F2576" s="37"/>
      <c r="G2576" s="37"/>
    </row>
    <row r="2577" spans="6:7" x14ac:dyDescent="0.2">
      <c r="F2577" s="37"/>
      <c r="G2577" s="37"/>
    </row>
    <row r="2578" spans="6:7" x14ac:dyDescent="0.2">
      <c r="F2578" s="37"/>
      <c r="G2578" s="37"/>
    </row>
    <row r="2579" spans="6:7" x14ac:dyDescent="0.2">
      <c r="F2579" s="37"/>
      <c r="G2579" s="37"/>
    </row>
    <row r="2580" spans="6:7" x14ac:dyDescent="0.2">
      <c r="F2580" s="37"/>
      <c r="G2580" s="37"/>
    </row>
    <row r="2581" spans="6:7" x14ac:dyDescent="0.2">
      <c r="F2581" s="37"/>
      <c r="G2581" s="37"/>
    </row>
    <row r="2582" spans="6:7" x14ac:dyDescent="0.2">
      <c r="F2582" s="37"/>
      <c r="G2582" s="37"/>
    </row>
    <row r="2583" spans="6:7" x14ac:dyDescent="0.2">
      <c r="F2583" s="37"/>
      <c r="G2583" s="37"/>
    </row>
    <row r="2584" spans="6:7" x14ac:dyDescent="0.2">
      <c r="F2584" s="37"/>
      <c r="G2584" s="37"/>
    </row>
    <row r="2585" spans="6:7" x14ac:dyDescent="0.2">
      <c r="F2585" s="37"/>
      <c r="G2585" s="37"/>
    </row>
    <row r="2586" spans="6:7" x14ac:dyDescent="0.2">
      <c r="F2586" s="37"/>
      <c r="G2586" s="37"/>
    </row>
    <row r="2587" spans="6:7" x14ac:dyDescent="0.2">
      <c r="F2587" s="37"/>
      <c r="G2587" s="37"/>
    </row>
    <row r="2588" spans="6:7" x14ac:dyDescent="0.2">
      <c r="F2588" s="37"/>
      <c r="G2588" s="37"/>
    </row>
    <row r="2589" spans="6:7" x14ac:dyDescent="0.2">
      <c r="F2589" s="37"/>
      <c r="G2589" s="37"/>
    </row>
    <row r="2590" spans="6:7" x14ac:dyDescent="0.2">
      <c r="F2590" s="37"/>
      <c r="G2590" s="37"/>
    </row>
    <row r="2591" spans="6:7" x14ac:dyDescent="0.2">
      <c r="F2591" s="37"/>
      <c r="G2591" s="37"/>
    </row>
    <row r="2592" spans="6:7" x14ac:dyDescent="0.2">
      <c r="F2592" s="37"/>
      <c r="G2592" s="37"/>
    </row>
    <row r="2593" spans="6:7" x14ac:dyDescent="0.2">
      <c r="F2593" s="37"/>
      <c r="G2593" s="37"/>
    </row>
    <row r="2594" spans="6:7" x14ac:dyDescent="0.2">
      <c r="F2594" s="37"/>
      <c r="G2594" s="37"/>
    </row>
    <row r="2595" spans="6:7" x14ac:dyDescent="0.2">
      <c r="F2595" s="37"/>
      <c r="G2595" s="37"/>
    </row>
    <row r="2596" spans="6:7" x14ac:dyDescent="0.2">
      <c r="F2596" s="37"/>
      <c r="G2596" s="37"/>
    </row>
    <row r="2597" spans="6:7" x14ac:dyDescent="0.2">
      <c r="F2597" s="37"/>
      <c r="G2597" s="37"/>
    </row>
    <row r="2598" spans="6:7" x14ac:dyDescent="0.2">
      <c r="F2598" s="37"/>
      <c r="G2598" s="37"/>
    </row>
    <row r="2599" spans="6:7" x14ac:dyDescent="0.2">
      <c r="F2599" s="37"/>
      <c r="G2599" s="37"/>
    </row>
    <row r="2600" spans="6:7" x14ac:dyDescent="0.2">
      <c r="F2600" s="37"/>
      <c r="G2600" s="37"/>
    </row>
    <row r="2601" spans="6:7" x14ac:dyDescent="0.2">
      <c r="F2601" s="37"/>
      <c r="G2601" s="37"/>
    </row>
    <row r="2602" spans="6:7" x14ac:dyDescent="0.2">
      <c r="F2602" s="37"/>
      <c r="G2602" s="37"/>
    </row>
    <row r="2603" spans="6:7" x14ac:dyDescent="0.2">
      <c r="F2603" s="37"/>
      <c r="G2603" s="37"/>
    </row>
    <row r="2604" spans="6:7" x14ac:dyDescent="0.2">
      <c r="F2604" s="37"/>
      <c r="G2604" s="37"/>
    </row>
    <row r="2605" spans="6:7" x14ac:dyDescent="0.2">
      <c r="F2605" s="37"/>
      <c r="G2605" s="37"/>
    </row>
    <row r="2606" spans="6:7" x14ac:dyDescent="0.2">
      <c r="F2606" s="37"/>
      <c r="G2606" s="37"/>
    </row>
    <row r="2607" spans="6:7" x14ac:dyDescent="0.2">
      <c r="F2607" s="37"/>
      <c r="G2607" s="37"/>
    </row>
    <row r="2608" spans="6:7" x14ac:dyDescent="0.2">
      <c r="F2608" s="37"/>
      <c r="G2608" s="37"/>
    </row>
    <row r="2609" spans="6:7" x14ac:dyDescent="0.2">
      <c r="F2609" s="37"/>
      <c r="G2609" s="37"/>
    </row>
    <row r="2610" spans="6:7" x14ac:dyDescent="0.2">
      <c r="F2610" s="37"/>
      <c r="G2610" s="37"/>
    </row>
    <row r="2611" spans="6:7" x14ac:dyDescent="0.2">
      <c r="F2611" s="37"/>
      <c r="G2611" s="37"/>
    </row>
    <row r="2612" spans="6:7" x14ac:dyDescent="0.2">
      <c r="F2612" s="37"/>
      <c r="G2612" s="37"/>
    </row>
    <row r="2613" spans="6:7" x14ac:dyDescent="0.2">
      <c r="F2613" s="37"/>
      <c r="G2613" s="37"/>
    </row>
    <row r="2614" spans="6:7" x14ac:dyDescent="0.2">
      <c r="F2614" s="37"/>
      <c r="G2614" s="37"/>
    </row>
    <row r="2615" spans="6:7" x14ac:dyDescent="0.2">
      <c r="F2615" s="37"/>
      <c r="G2615" s="37"/>
    </row>
    <row r="2616" spans="6:7" x14ac:dyDescent="0.2">
      <c r="F2616" s="37"/>
      <c r="G2616" s="37"/>
    </row>
    <row r="2617" spans="6:7" x14ac:dyDescent="0.2">
      <c r="F2617" s="37"/>
      <c r="G2617" s="37"/>
    </row>
    <row r="2618" spans="6:7" x14ac:dyDescent="0.2">
      <c r="F2618" s="37"/>
      <c r="G2618" s="37"/>
    </row>
    <row r="2619" spans="6:7" x14ac:dyDescent="0.2">
      <c r="F2619" s="37"/>
      <c r="G2619" s="37"/>
    </row>
    <row r="2620" spans="6:7" x14ac:dyDescent="0.2">
      <c r="F2620" s="37"/>
      <c r="G2620" s="37"/>
    </row>
    <row r="2621" spans="6:7" x14ac:dyDescent="0.2">
      <c r="F2621" s="37"/>
      <c r="G2621" s="37"/>
    </row>
    <row r="2622" spans="6:7" x14ac:dyDescent="0.2">
      <c r="F2622" s="37"/>
      <c r="G2622" s="37"/>
    </row>
    <row r="2623" spans="6:7" x14ac:dyDescent="0.2">
      <c r="F2623" s="37"/>
      <c r="G2623" s="37"/>
    </row>
    <row r="2624" spans="6:7" x14ac:dyDescent="0.2">
      <c r="F2624" s="37"/>
      <c r="G2624" s="37"/>
    </row>
    <row r="2625" spans="6:7" x14ac:dyDescent="0.2">
      <c r="F2625" s="37"/>
      <c r="G2625" s="37"/>
    </row>
    <row r="2626" spans="6:7" x14ac:dyDescent="0.2">
      <c r="F2626" s="37"/>
      <c r="G2626" s="37"/>
    </row>
    <row r="2627" spans="6:7" x14ac:dyDescent="0.2">
      <c r="F2627" s="37"/>
      <c r="G2627" s="37"/>
    </row>
    <row r="2628" spans="6:7" x14ac:dyDescent="0.2">
      <c r="F2628" s="37"/>
      <c r="G2628" s="37"/>
    </row>
    <row r="2629" spans="6:7" x14ac:dyDescent="0.2">
      <c r="F2629" s="37"/>
      <c r="G2629" s="37"/>
    </row>
    <row r="2630" spans="6:7" x14ac:dyDescent="0.2">
      <c r="F2630" s="37"/>
      <c r="G2630" s="37"/>
    </row>
    <row r="2631" spans="6:7" x14ac:dyDescent="0.2">
      <c r="F2631" s="37"/>
      <c r="G2631" s="37"/>
    </row>
    <row r="2632" spans="6:7" x14ac:dyDescent="0.2">
      <c r="F2632" s="37"/>
      <c r="G2632" s="37"/>
    </row>
    <row r="2633" spans="6:7" x14ac:dyDescent="0.2">
      <c r="F2633" s="37"/>
      <c r="G2633" s="37"/>
    </row>
    <row r="2634" spans="6:7" x14ac:dyDescent="0.2">
      <c r="F2634" s="37"/>
      <c r="G2634" s="37"/>
    </row>
    <row r="2635" spans="6:7" x14ac:dyDescent="0.2">
      <c r="F2635" s="37"/>
      <c r="G2635" s="37"/>
    </row>
    <row r="2636" spans="6:7" x14ac:dyDescent="0.2">
      <c r="F2636" s="37"/>
      <c r="G2636" s="37"/>
    </row>
    <row r="2637" spans="6:7" x14ac:dyDescent="0.2">
      <c r="F2637" s="37"/>
      <c r="G2637" s="37"/>
    </row>
    <row r="2638" spans="6:7" x14ac:dyDescent="0.2">
      <c r="F2638" s="37"/>
      <c r="G2638" s="37"/>
    </row>
    <row r="2639" spans="6:7" x14ac:dyDescent="0.2">
      <c r="F2639" s="37"/>
      <c r="G2639" s="37"/>
    </row>
    <row r="2640" spans="6:7" x14ac:dyDescent="0.2">
      <c r="F2640" s="37"/>
      <c r="G2640" s="37"/>
    </row>
    <row r="2641" spans="6:7" x14ac:dyDescent="0.2">
      <c r="F2641" s="37"/>
      <c r="G2641" s="37"/>
    </row>
    <row r="2642" spans="6:7" x14ac:dyDescent="0.2">
      <c r="F2642" s="37"/>
      <c r="G2642" s="37"/>
    </row>
    <row r="2643" spans="6:7" x14ac:dyDescent="0.2">
      <c r="F2643" s="37"/>
      <c r="G2643" s="37"/>
    </row>
    <row r="2644" spans="6:7" x14ac:dyDescent="0.2">
      <c r="F2644" s="37"/>
      <c r="G2644" s="37"/>
    </row>
    <row r="2645" spans="6:7" x14ac:dyDescent="0.2">
      <c r="F2645" s="37"/>
      <c r="G2645" s="37"/>
    </row>
    <row r="2646" spans="6:7" x14ac:dyDescent="0.2">
      <c r="F2646" s="37"/>
      <c r="G2646" s="37"/>
    </row>
    <row r="2647" spans="6:7" x14ac:dyDescent="0.2">
      <c r="F2647" s="37"/>
      <c r="G2647" s="37"/>
    </row>
    <row r="2648" spans="6:7" x14ac:dyDescent="0.2">
      <c r="F2648" s="37"/>
      <c r="G2648" s="37"/>
    </row>
    <row r="2649" spans="6:7" x14ac:dyDescent="0.2">
      <c r="F2649" s="37"/>
      <c r="G2649" s="37"/>
    </row>
    <row r="2650" spans="6:7" x14ac:dyDescent="0.2">
      <c r="F2650" s="37"/>
      <c r="G2650" s="37"/>
    </row>
    <row r="2651" spans="6:7" x14ac:dyDescent="0.2">
      <c r="F2651" s="37"/>
      <c r="G2651" s="37"/>
    </row>
    <row r="2652" spans="6:7" x14ac:dyDescent="0.2">
      <c r="F2652" s="37"/>
      <c r="G2652" s="37"/>
    </row>
    <row r="2653" spans="6:7" x14ac:dyDescent="0.2">
      <c r="F2653" s="37"/>
      <c r="G2653" s="37"/>
    </row>
    <row r="2654" spans="6:7" x14ac:dyDescent="0.2">
      <c r="F2654" s="37"/>
      <c r="G2654" s="37"/>
    </row>
    <row r="2655" spans="6:7" x14ac:dyDescent="0.2">
      <c r="F2655" s="37"/>
      <c r="G2655" s="37"/>
    </row>
    <row r="2656" spans="6:7" x14ac:dyDescent="0.2">
      <c r="F2656" s="37"/>
      <c r="G2656" s="37"/>
    </row>
    <row r="2657" spans="6:7" x14ac:dyDescent="0.2">
      <c r="F2657" s="37"/>
      <c r="G2657" s="37"/>
    </row>
    <row r="2658" spans="6:7" x14ac:dyDescent="0.2">
      <c r="F2658" s="37"/>
      <c r="G2658" s="37"/>
    </row>
    <row r="2659" spans="6:7" x14ac:dyDescent="0.2">
      <c r="F2659" s="37"/>
      <c r="G2659" s="37"/>
    </row>
    <row r="2660" spans="6:7" x14ac:dyDescent="0.2">
      <c r="F2660" s="37"/>
      <c r="G2660" s="37"/>
    </row>
    <row r="2661" spans="6:7" x14ac:dyDescent="0.2">
      <c r="F2661" s="37"/>
      <c r="G2661" s="37"/>
    </row>
    <row r="2662" spans="6:7" x14ac:dyDescent="0.2">
      <c r="F2662" s="37"/>
      <c r="G2662" s="37"/>
    </row>
    <row r="2663" spans="6:7" x14ac:dyDescent="0.2">
      <c r="F2663" s="37"/>
      <c r="G2663" s="37"/>
    </row>
    <row r="2664" spans="6:7" x14ac:dyDescent="0.2">
      <c r="F2664" s="37"/>
      <c r="G2664" s="37"/>
    </row>
    <row r="2665" spans="6:7" x14ac:dyDescent="0.2">
      <c r="F2665" s="37"/>
      <c r="G2665" s="37"/>
    </row>
    <row r="2666" spans="6:7" x14ac:dyDescent="0.2">
      <c r="F2666" s="37"/>
      <c r="G2666" s="37"/>
    </row>
    <row r="2667" spans="6:7" x14ac:dyDescent="0.2">
      <c r="F2667" s="37"/>
      <c r="G2667" s="37"/>
    </row>
    <row r="2668" spans="6:7" x14ac:dyDescent="0.2">
      <c r="F2668" s="37"/>
      <c r="G2668" s="37"/>
    </row>
    <row r="2669" spans="6:7" x14ac:dyDescent="0.2">
      <c r="F2669" s="37"/>
      <c r="G2669" s="37"/>
    </row>
    <row r="2670" spans="6:7" x14ac:dyDescent="0.2">
      <c r="F2670" s="37"/>
      <c r="G2670" s="37"/>
    </row>
    <row r="2671" spans="6:7" x14ac:dyDescent="0.2">
      <c r="F2671" s="37"/>
      <c r="G2671" s="37"/>
    </row>
    <row r="2672" spans="6:7" x14ac:dyDescent="0.2">
      <c r="F2672" s="37"/>
      <c r="G2672" s="37"/>
    </row>
    <row r="2673" spans="6:7" x14ac:dyDescent="0.2">
      <c r="F2673" s="37"/>
      <c r="G2673" s="37"/>
    </row>
    <row r="2674" spans="6:7" x14ac:dyDescent="0.2">
      <c r="F2674" s="37"/>
      <c r="G2674" s="37"/>
    </row>
    <row r="2675" spans="6:7" x14ac:dyDescent="0.2">
      <c r="F2675" s="37"/>
      <c r="G2675" s="37"/>
    </row>
    <row r="2676" spans="6:7" x14ac:dyDescent="0.2">
      <c r="F2676" s="37"/>
      <c r="G2676" s="37"/>
    </row>
    <row r="2677" spans="6:7" x14ac:dyDescent="0.2">
      <c r="F2677" s="37"/>
      <c r="G2677" s="37"/>
    </row>
    <row r="2678" spans="6:7" x14ac:dyDescent="0.2">
      <c r="F2678" s="37"/>
      <c r="G2678" s="37"/>
    </row>
    <row r="2679" spans="6:7" x14ac:dyDescent="0.2">
      <c r="F2679" s="37"/>
      <c r="G2679" s="37"/>
    </row>
    <row r="2680" spans="6:7" x14ac:dyDescent="0.2">
      <c r="F2680" s="37"/>
      <c r="G2680" s="37"/>
    </row>
    <row r="2681" spans="6:7" x14ac:dyDescent="0.2">
      <c r="F2681" s="37"/>
      <c r="G2681" s="37"/>
    </row>
    <row r="2682" spans="6:7" x14ac:dyDescent="0.2">
      <c r="F2682" s="37"/>
      <c r="G2682" s="37"/>
    </row>
    <row r="2683" spans="6:7" x14ac:dyDescent="0.2">
      <c r="F2683" s="37"/>
      <c r="G2683" s="37"/>
    </row>
    <row r="2684" spans="6:7" x14ac:dyDescent="0.2">
      <c r="F2684" s="37"/>
      <c r="G2684" s="37"/>
    </row>
    <row r="2685" spans="6:7" x14ac:dyDescent="0.2">
      <c r="F2685" s="37"/>
      <c r="G2685" s="37"/>
    </row>
    <row r="2686" spans="6:7" x14ac:dyDescent="0.2">
      <c r="F2686" s="37"/>
      <c r="G2686" s="37"/>
    </row>
    <row r="2687" spans="6:7" x14ac:dyDescent="0.2">
      <c r="F2687" s="37"/>
      <c r="G2687" s="37"/>
    </row>
    <row r="2688" spans="6:7" x14ac:dyDescent="0.2">
      <c r="F2688" s="37"/>
      <c r="G2688" s="37"/>
    </row>
    <row r="2689" spans="6:7" x14ac:dyDescent="0.2">
      <c r="F2689" s="37"/>
      <c r="G2689" s="37"/>
    </row>
    <row r="2690" spans="6:7" x14ac:dyDescent="0.2">
      <c r="F2690" s="37"/>
      <c r="G2690" s="37"/>
    </row>
    <row r="2691" spans="6:7" x14ac:dyDescent="0.2">
      <c r="F2691" s="37"/>
      <c r="G2691" s="37"/>
    </row>
    <row r="2692" spans="6:7" x14ac:dyDescent="0.2">
      <c r="F2692" s="37"/>
      <c r="G2692" s="37"/>
    </row>
    <row r="2693" spans="6:7" x14ac:dyDescent="0.2">
      <c r="F2693" s="37"/>
      <c r="G2693" s="37"/>
    </row>
    <row r="2694" spans="6:7" x14ac:dyDescent="0.2">
      <c r="F2694" s="37"/>
      <c r="G2694" s="37"/>
    </row>
    <row r="2695" spans="6:7" x14ac:dyDescent="0.2">
      <c r="F2695" s="37"/>
      <c r="G2695" s="37"/>
    </row>
    <row r="2696" spans="6:7" x14ac:dyDescent="0.2">
      <c r="F2696" s="37"/>
      <c r="G2696" s="37"/>
    </row>
    <row r="2697" spans="6:7" x14ac:dyDescent="0.2">
      <c r="F2697" s="37"/>
      <c r="G2697" s="37"/>
    </row>
    <row r="2698" spans="6:7" x14ac:dyDescent="0.2">
      <c r="F2698" s="37"/>
      <c r="G2698" s="37"/>
    </row>
    <row r="2699" spans="6:7" x14ac:dyDescent="0.2">
      <c r="F2699" s="37"/>
      <c r="G2699" s="37"/>
    </row>
    <row r="2700" spans="6:7" x14ac:dyDescent="0.2">
      <c r="F2700" s="37"/>
      <c r="G2700" s="37"/>
    </row>
    <row r="2701" spans="6:7" x14ac:dyDescent="0.2">
      <c r="F2701" s="37"/>
      <c r="G2701" s="37"/>
    </row>
    <row r="2702" spans="6:7" x14ac:dyDescent="0.2">
      <c r="F2702" s="37"/>
      <c r="G2702" s="37"/>
    </row>
    <row r="2703" spans="6:7" x14ac:dyDescent="0.2">
      <c r="F2703" s="37"/>
      <c r="G2703" s="37"/>
    </row>
    <row r="2704" spans="6:7" x14ac:dyDescent="0.2">
      <c r="F2704" s="37"/>
      <c r="G2704" s="37"/>
    </row>
    <row r="2705" spans="6:7" x14ac:dyDescent="0.2">
      <c r="F2705" s="37"/>
      <c r="G2705" s="37"/>
    </row>
    <row r="2706" spans="6:7" x14ac:dyDescent="0.2">
      <c r="F2706" s="37"/>
      <c r="G2706" s="37"/>
    </row>
    <row r="2707" spans="6:7" x14ac:dyDescent="0.2">
      <c r="F2707" s="37"/>
      <c r="G2707" s="37"/>
    </row>
    <row r="2708" spans="6:7" x14ac:dyDescent="0.2">
      <c r="F2708" s="37"/>
      <c r="G2708" s="37"/>
    </row>
    <row r="2709" spans="6:7" x14ac:dyDescent="0.2">
      <c r="F2709" s="37"/>
      <c r="G2709" s="37"/>
    </row>
    <row r="2710" spans="6:7" x14ac:dyDescent="0.2">
      <c r="F2710" s="37"/>
      <c r="G2710" s="37"/>
    </row>
    <row r="2711" spans="6:7" x14ac:dyDescent="0.2">
      <c r="F2711" s="37"/>
      <c r="G2711" s="37"/>
    </row>
    <row r="2712" spans="6:7" x14ac:dyDescent="0.2">
      <c r="F2712" s="37"/>
      <c r="G2712" s="37"/>
    </row>
    <row r="2713" spans="6:7" x14ac:dyDescent="0.2">
      <c r="F2713" s="37"/>
      <c r="G2713" s="37"/>
    </row>
    <row r="2714" spans="6:7" x14ac:dyDescent="0.2">
      <c r="F2714" s="37"/>
      <c r="G2714" s="37"/>
    </row>
    <row r="2715" spans="6:7" x14ac:dyDescent="0.2">
      <c r="F2715" s="37"/>
      <c r="G2715" s="37"/>
    </row>
    <row r="2716" spans="6:7" x14ac:dyDescent="0.2">
      <c r="F2716" s="37"/>
      <c r="G2716" s="37"/>
    </row>
    <row r="2717" spans="6:7" x14ac:dyDescent="0.2">
      <c r="F2717" s="37"/>
      <c r="G2717" s="37"/>
    </row>
    <row r="2718" spans="6:7" x14ac:dyDescent="0.2">
      <c r="F2718" s="37"/>
      <c r="G2718" s="37"/>
    </row>
    <row r="2719" spans="6:7" x14ac:dyDescent="0.2">
      <c r="F2719" s="37"/>
      <c r="G2719" s="37"/>
    </row>
    <row r="2720" spans="6:7" x14ac:dyDescent="0.2">
      <c r="F2720" s="37"/>
      <c r="G2720" s="37"/>
    </row>
    <row r="2721" spans="6:7" x14ac:dyDescent="0.2">
      <c r="F2721" s="37"/>
      <c r="G2721" s="37"/>
    </row>
    <row r="2722" spans="6:7" x14ac:dyDescent="0.2">
      <c r="F2722" s="37"/>
      <c r="G2722" s="37"/>
    </row>
    <row r="2723" spans="6:7" x14ac:dyDescent="0.2">
      <c r="F2723" s="37"/>
      <c r="G2723" s="37"/>
    </row>
    <row r="2724" spans="6:7" x14ac:dyDescent="0.2">
      <c r="F2724" s="37"/>
      <c r="G2724" s="37"/>
    </row>
    <row r="2725" spans="6:7" x14ac:dyDescent="0.2">
      <c r="F2725" s="37"/>
      <c r="G2725" s="37"/>
    </row>
    <row r="2726" spans="6:7" x14ac:dyDescent="0.2">
      <c r="F2726" s="37"/>
      <c r="G2726" s="37"/>
    </row>
    <row r="2727" spans="6:7" x14ac:dyDescent="0.2">
      <c r="F2727" s="37"/>
      <c r="G2727" s="37"/>
    </row>
    <row r="2728" spans="6:7" x14ac:dyDescent="0.2">
      <c r="F2728" s="37"/>
      <c r="G2728" s="37"/>
    </row>
    <row r="2729" spans="6:7" x14ac:dyDescent="0.2">
      <c r="F2729" s="37"/>
      <c r="G2729" s="37"/>
    </row>
    <row r="2730" spans="6:7" x14ac:dyDescent="0.2">
      <c r="F2730" s="37"/>
      <c r="G2730" s="37"/>
    </row>
    <row r="2731" spans="6:7" x14ac:dyDescent="0.2">
      <c r="F2731" s="37"/>
      <c r="G2731" s="37"/>
    </row>
    <row r="2732" spans="6:7" x14ac:dyDescent="0.2">
      <c r="F2732" s="37"/>
      <c r="G2732" s="37"/>
    </row>
    <row r="2733" spans="6:7" x14ac:dyDescent="0.2">
      <c r="F2733" s="37"/>
      <c r="G2733" s="37"/>
    </row>
    <row r="2734" spans="6:7" x14ac:dyDescent="0.2">
      <c r="F2734" s="37"/>
      <c r="G2734" s="37"/>
    </row>
    <row r="2735" spans="6:7" x14ac:dyDescent="0.2">
      <c r="F2735" s="37"/>
      <c r="G2735" s="37"/>
    </row>
    <row r="2736" spans="6:7" x14ac:dyDescent="0.2">
      <c r="F2736" s="37"/>
      <c r="G2736" s="37"/>
    </row>
    <row r="2737" spans="6:7" x14ac:dyDescent="0.2">
      <c r="F2737" s="37"/>
      <c r="G2737" s="37"/>
    </row>
    <row r="2738" spans="6:7" x14ac:dyDescent="0.2">
      <c r="F2738" s="37"/>
      <c r="G2738" s="37"/>
    </row>
    <row r="2739" spans="6:7" x14ac:dyDescent="0.2">
      <c r="F2739" s="37"/>
      <c r="G2739" s="37"/>
    </row>
    <row r="2740" spans="6:7" x14ac:dyDescent="0.2">
      <c r="F2740" s="37"/>
      <c r="G2740" s="37"/>
    </row>
    <row r="2741" spans="6:7" x14ac:dyDescent="0.2">
      <c r="F2741" s="37"/>
      <c r="G2741" s="37"/>
    </row>
    <row r="2742" spans="6:7" x14ac:dyDescent="0.2">
      <c r="F2742" s="37"/>
      <c r="G2742" s="37"/>
    </row>
    <row r="2743" spans="6:7" x14ac:dyDescent="0.2">
      <c r="F2743" s="37"/>
      <c r="G2743" s="37"/>
    </row>
    <row r="2744" spans="6:7" x14ac:dyDescent="0.2">
      <c r="F2744" s="37"/>
      <c r="G2744" s="37"/>
    </row>
    <row r="2745" spans="6:7" x14ac:dyDescent="0.2">
      <c r="F2745" s="37"/>
      <c r="G2745" s="37"/>
    </row>
    <row r="2746" spans="6:7" x14ac:dyDescent="0.2">
      <c r="F2746" s="37"/>
      <c r="G2746" s="37"/>
    </row>
    <row r="2747" spans="6:7" x14ac:dyDescent="0.2">
      <c r="F2747" s="37"/>
      <c r="G2747" s="37"/>
    </row>
    <row r="2748" spans="6:7" x14ac:dyDescent="0.2">
      <c r="F2748" s="37"/>
      <c r="G2748" s="37"/>
    </row>
    <row r="2749" spans="6:7" x14ac:dyDescent="0.2">
      <c r="F2749" s="37"/>
      <c r="G2749" s="37"/>
    </row>
    <row r="2750" spans="6:7" x14ac:dyDescent="0.2">
      <c r="F2750" s="37"/>
      <c r="G2750" s="37"/>
    </row>
    <row r="2751" spans="6:7" x14ac:dyDescent="0.2">
      <c r="F2751" s="37"/>
      <c r="G2751" s="37"/>
    </row>
    <row r="2752" spans="6:7" x14ac:dyDescent="0.2">
      <c r="F2752" s="37"/>
      <c r="G2752" s="37"/>
    </row>
    <row r="2753" spans="6:7" x14ac:dyDescent="0.2">
      <c r="F2753" s="37"/>
      <c r="G2753" s="37"/>
    </row>
    <row r="2754" spans="6:7" x14ac:dyDescent="0.2">
      <c r="F2754" s="37"/>
      <c r="G2754" s="37"/>
    </row>
    <row r="2755" spans="6:7" x14ac:dyDescent="0.2">
      <c r="F2755" s="37"/>
      <c r="G2755" s="37"/>
    </row>
    <row r="2756" spans="6:7" x14ac:dyDescent="0.2">
      <c r="F2756" s="37"/>
      <c r="G2756" s="37"/>
    </row>
    <row r="2757" spans="6:7" x14ac:dyDescent="0.2">
      <c r="F2757" s="37"/>
      <c r="G2757" s="37"/>
    </row>
    <row r="2758" spans="6:7" x14ac:dyDescent="0.2">
      <c r="F2758" s="37"/>
      <c r="G2758" s="37"/>
    </row>
    <row r="2759" spans="6:7" x14ac:dyDescent="0.2">
      <c r="F2759" s="37"/>
      <c r="G2759" s="37"/>
    </row>
    <row r="2760" spans="6:7" x14ac:dyDescent="0.2">
      <c r="F2760" s="37"/>
      <c r="G2760" s="37"/>
    </row>
    <row r="2761" spans="6:7" x14ac:dyDescent="0.2">
      <c r="F2761" s="37"/>
      <c r="G2761" s="37"/>
    </row>
    <row r="2762" spans="6:7" x14ac:dyDescent="0.2">
      <c r="F2762" s="37"/>
      <c r="G2762" s="37"/>
    </row>
    <row r="2763" spans="6:7" x14ac:dyDescent="0.2">
      <c r="F2763" s="37"/>
      <c r="G2763" s="37"/>
    </row>
    <row r="2764" spans="6:7" x14ac:dyDescent="0.2">
      <c r="F2764" s="37"/>
      <c r="G2764" s="37"/>
    </row>
    <row r="2765" spans="6:7" x14ac:dyDescent="0.2">
      <c r="F2765" s="37"/>
      <c r="G2765" s="37"/>
    </row>
    <row r="2766" spans="6:7" x14ac:dyDescent="0.2">
      <c r="F2766" s="37"/>
      <c r="G2766" s="37"/>
    </row>
    <row r="2767" spans="6:7" x14ac:dyDescent="0.2">
      <c r="F2767" s="37"/>
      <c r="G2767" s="37"/>
    </row>
    <row r="2768" spans="6:7" x14ac:dyDescent="0.2">
      <c r="F2768" s="37"/>
      <c r="G2768" s="37"/>
    </row>
    <row r="2769" spans="6:7" x14ac:dyDescent="0.2">
      <c r="F2769" s="37"/>
      <c r="G2769" s="37"/>
    </row>
    <row r="2770" spans="6:7" x14ac:dyDescent="0.2">
      <c r="F2770" s="37"/>
      <c r="G2770" s="37"/>
    </row>
    <row r="2771" spans="6:7" x14ac:dyDescent="0.2">
      <c r="F2771" s="37"/>
      <c r="G2771" s="37"/>
    </row>
    <row r="2772" spans="6:7" x14ac:dyDescent="0.2">
      <c r="F2772" s="37"/>
      <c r="G2772" s="37"/>
    </row>
    <row r="2773" spans="6:7" x14ac:dyDescent="0.2">
      <c r="F2773" s="37"/>
      <c r="G2773" s="37"/>
    </row>
    <row r="2774" spans="6:7" x14ac:dyDescent="0.2">
      <c r="F2774" s="37"/>
      <c r="G2774" s="37"/>
    </row>
    <row r="2775" spans="6:7" x14ac:dyDescent="0.2">
      <c r="F2775" s="37"/>
      <c r="G2775" s="37"/>
    </row>
    <row r="2776" spans="6:7" x14ac:dyDescent="0.2">
      <c r="F2776" s="37"/>
      <c r="G2776" s="37"/>
    </row>
    <row r="2777" spans="6:7" x14ac:dyDescent="0.2">
      <c r="F2777" s="37"/>
      <c r="G2777" s="37"/>
    </row>
    <row r="2778" spans="6:7" x14ac:dyDescent="0.2">
      <c r="F2778" s="37"/>
      <c r="G2778" s="37"/>
    </row>
    <row r="2779" spans="6:7" x14ac:dyDescent="0.2">
      <c r="F2779" s="37"/>
      <c r="G2779" s="37"/>
    </row>
    <row r="2780" spans="6:7" x14ac:dyDescent="0.2">
      <c r="F2780" s="37"/>
      <c r="G2780" s="37"/>
    </row>
    <row r="2781" spans="6:7" x14ac:dyDescent="0.2">
      <c r="F2781" s="37"/>
      <c r="G2781" s="37"/>
    </row>
    <row r="2782" spans="6:7" x14ac:dyDescent="0.2">
      <c r="F2782" s="37"/>
      <c r="G2782" s="37"/>
    </row>
    <row r="2783" spans="6:7" x14ac:dyDescent="0.2">
      <c r="F2783" s="37"/>
      <c r="G2783" s="37"/>
    </row>
    <row r="2784" spans="6:7" x14ac:dyDescent="0.2">
      <c r="F2784" s="37"/>
      <c r="G2784" s="37"/>
    </row>
    <row r="2785" spans="6:7" x14ac:dyDescent="0.2">
      <c r="F2785" s="37"/>
      <c r="G2785" s="37"/>
    </row>
    <row r="2786" spans="6:7" x14ac:dyDescent="0.2">
      <c r="F2786" s="37"/>
      <c r="G2786" s="37"/>
    </row>
    <row r="2787" spans="6:7" x14ac:dyDescent="0.2">
      <c r="F2787" s="37"/>
      <c r="G2787" s="37"/>
    </row>
    <row r="2788" spans="6:7" x14ac:dyDescent="0.2">
      <c r="F2788" s="37"/>
      <c r="G2788" s="37"/>
    </row>
    <row r="2789" spans="6:7" x14ac:dyDescent="0.2">
      <c r="F2789" s="37"/>
      <c r="G2789" s="37"/>
    </row>
    <row r="2790" spans="6:7" x14ac:dyDescent="0.2">
      <c r="F2790" s="37"/>
      <c r="G2790" s="37"/>
    </row>
    <row r="2791" spans="6:7" x14ac:dyDescent="0.2">
      <c r="F2791" s="37"/>
      <c r="G2791" s="37"/>
    </row>
    <row r="2792" spans="6:7" x14ac:dyDescent="0.2">
      <c r="F2792" s="37"/>
      <c r="G2792" s="37"/>
    </row>
    <row r="2793" spans="6:7" x14ac:dyDescent="0.2">
      <c r="F2793" s="37"/>
      <c r="G2793" s="37"/>
    </row>
    <row r="2794" spans="6:7" x14ac:dyDescent="0.2">
      <c r="F2794" s="37"/>
      <c r="G2794" s="37"/>
    </row>
    <row r="2795" spans="6:7" x14ac:dyDescent="0.2">
      <c r="F2795" s="37"/>
      <c r="G2795" s="37"/>
    </row>
    <row r="2796" spans="6:7" x14ac:dyDescent="0.2">
      <c r="F2796" s="37"/>
      <c r="G2796" s="37"/>
    </row>
    <row r="2797" spans="6:7" x14ac:dyDescent="0.2">
      <c r="F2797" s="37"/>
      <c r="G2797" s="37"/>
    </row>
    <row r="2798" spans="6:7" x14ac:dyDescent="0.2">
      <c r="F2798" s="37"/>
      <c r="G2798" s="37"/>
    </row>
    <row r="2799" spans="6:7" x14ac:dyDescent="0.2">
      <c r="F2799" s="37"/>
      <c r="G2799" s="37"/>
    </row>
    <row r="2800" spans="6:7" x14ac:dyDescent="0.2">
      <c r="F2800" s="37"/>
      <c r="G2800" s="37"/>
    </row>
    <row r="2801" spans="6:7" x14ac:dyDescent="0.2">
      <c r="F2801" s="37"/>
      <c r="G2801" s="37"/>
    </row>
    <row r="2802" spans="6:7" x14ac:dyDescent="0.2">
      <c r="F2802" s="37"/>
      <c r="G2802" s="37"/>
    </row>
    <row r="2803" spans="6:7" x14ac:dyDescent="0.2">
      <c r="F2803" s="37"/>
      <c r="G2803" s="37"/>
    </row>
    <row r="2804" spans="6:7" x14ac:dyDescent="0.2">
      <c r="F2804" s="37"/>
      <c r="G2804" s="37"/>
    </row>
    <row r="2805" spans="6:7" x14ac:dyDescent="0.2">
      <c r="F2805" s="37"/>
      <c r="G2805" s="37"/>
    </row>
    <row r="2806" spans="6:7" x14ac:dyDescent="0.2">
      <c r="F2806" s="37"/>
      <c r="G2806" s="37"/>
    </row>
    <row r="2807" spans="6:7" x14ac:dyDescent="0.2">
      <c r="F2807" s="37"/>
      <c r="G2807" s="37"/>
    </row>
    <row r="2808" spans="6:7" x14ac:dyDescent="0.2">
      <c r="F2808" s="37"/>
      <c r="G2808" s="37"/>
    </row>
    <row r="2809" spans="6:7" x14ac:dyDescent="0.2">
      <c r="F2809" s="37"/>
      <c r="G2809" s="37"/>
    </row>
    <row r="2810" spans="6:7" x14ac:dyDescent="0.2">
      <c r="F2810" s="37"/>
      <c r="G2810" s="37"/>
    </row>
    <row r="2811" spans="6:7" x14ac:dyDescent="0.2">
      <c r="F2811" s="37"/>
      <c r="G2811" s="37"/>
    </row>
    <row r="2812" spans="6:7" x14ac:dyDescent="0.2">
      <c r="F2812" s="37"/>
      <c r="G2812" s="37"/>
    </row>
    <row r="2813" spans="6:7" x14ac:dyDescent="0.2">
      <c r="F2813" s="37"/>
      <c r="G2813" s="37"/>
    </row>
    <row r="2814" spans="6:7" x14ac:dyDescent="0.2">
      <c r="F2814" s="37"/>
      <c r="G2814" s="37"/>
    </row>
    <row r="2815" spans="6:7" x14ac:dyDescent="0.2">
      <c r="F2815" s="37"/>
      <c r="G2815" s="37"/>
    </row>
    <row r="2816" spans="6:7" x14ac:dyDescent="0.2">
      <c r="F2816" s="37"/>
      <c r="G2816" s="37"/>
    </row>
    <row r="2817" spans="6:7" x14ac:dyDescent="0.2">
      <c r="F2817" s="37"/>
      <c r="G2817" s="37"/>
    </row>
    <row r="2818" spans="6:7" x14ac:dyDescent="0.2">
      <c r="F2818" s="37"/>
      <c r="G2818" s="37"/>
    </row>
    <row r="2819" spans="6:7" x14ac:dyDescent="0.2">
      <c r="F2819" s="37"/>
      <c r="G2819" s="37"/>
    </row>
    <row r="2820" spans="6:7" x14ac:dyDescent="0.2">
      <c r="F2820" s="37"/>
      <c r="G2820" s="37"/>
    </row>
    <row r="2821" spans="6:7" x14ac:dyDescent="0.2">
      <c r="F2821" s="37"/>
      <c r="G2821" s="37"/>
    </row>
    <row r="2822" spans="6:7" x14ac:dyDescent="0.2">
      <c r="F2822" s="37"/>
      <c r="G2822" s="37"/>
    </row>
    <row r="2823" spans="6:7" x14ac:dyDescent="0.2">
      <c r="F2823" s="37"/>
      <c r="G2823" s="37"/>
    </row>
    <row r="2824" spans="6:7" x14ac:dyDescent="0.2">
      <c r="F2824" s="37"/>
      <c r="G2824" s="37"/>
    </row>
    <row r="2825" spans="6:7" x14ac:dyDescent="0.2">
      <c r="F2825" s="37"/>
      <c r="G2825" s="37"/>
    </row>
    <row r="2826" spans="6:7" x14ac:dyDescent="0.2">
      <c r="F2826" s="37"/>
      <c r="G2826" s="37"/>
    </row>
    <row r="2827" spans="6:7" x14ac:dyDescent="0.2">
      <c r="F2827" s="37"/>
      <c r="G2827" s="37"/>
    </row>
    <row r="2828" spans="6:7" x14ac:dyDescent="0.2">
      <c r="F2828" s="37"/>
      <c r="G2828" s="37"/>
    </row>
    <row r="2829" spans="6:7" x14ac:dyDescent="0.2">
      <c r="F2829" s="37"/>
      <c r="G2829" s="37"/>
    </row>
    <row r="2830" spans="6:7" x14ac:dyDescent="0.2">
      <c r="F2830" s="37"/>
      <c r="G2830" s="37"/>
    </row>
    <row r="2831" spans="6:7" x14ac:dyDescent="0.2">
      <c r="F2831" s="37"/>
      <c r="G2831" s="37"/>
    </row>
    <row r="2832" spans="6:7" x14ac:dyDescent="0.2">
      <c r="F2832" s="37"/>
      <c r="G2832" s="37"/>
    </row>
    <row r="2833" spans="6:7" x14ac:dyDescent="0.2">
      <c r="F2833" s="37"/>
      <c r="G2833" s="37"/>
    </row>
    <row r="2834" spans="6:7" x14ac:dyDescent="0.2">
      <c r="F2834" s="37"/>
      <c r="G2834" s="37"/>
    </row>
    <row r="2835" spans="6:7" x14ac:dyDescent="0.2">
      <c r="F2835" s="37"/>
      <c r="G2835" s="37"/>
    </row>
    <row r="2836" spans="6:7" x14ac:dyDescent="0.2">
      <c r="F2836" s="37"/>
      <c r="G2836" s="37"/>
    </row>
    <row r="2837" spans="6:7" x14ac:dyDescent="0.2">
      <c r="F2837" s="37"/>
      <c r="G2837" s="37"/>
    </row>
    <row r="2838" spans="6:7" x14ac:dyDescent="0.2">
      <c r="F2838" s="37"/>
      <c r="G2838" s="37"/>
    </row>
    <row r="2839" spans="6:7" x14ac:dyDescent="0.2">
      <c r="F2839" s="37"/>
      <c r="G2839" s="37"/>
    </row>
    <row r="2840" spans="6:7" x14ac:dyDescent="0.2">
      <c r="F2840" s="37"/>
      <c r="G2840" s="37"/>
    </row>
    <row r="2841" spans="6:7" x14ac:dyDescent="0.2">
      <c r="F2841" s="37"/>
      <c r="G2841" s="37"/>
    </row>
    <row r="2842" spans="6:7" x14ac:dyDescent="0.2">
      <c r="F2842" s="37"/>
      <c r="G2842" s="37"/>
    </row>
    <row r="2843" spans="6:7" x14ac:dyDescent="0.2">
      <c r="F2843" s="37"/>
      <c r="G2843" s="37"/>
    </row>
    <row r="2844" spans="6:7" x14ac:dyDescent="0.2">
      <c r="F2844" s="37"/>
      <c r="G2844" s="37"/>
    </row>
    <row r="2845" spans="6:7" x14ac:dyDescent="0.2">
      <c r="F2845" s="37"/>
      <c r="G2845" s="37"/>
    </row>
    <row r="2846" spans="6:7" x14ac:dyDescent="0.2">
      <c r="F2846" s="37"/>
      <c r="G2846" s="37"/>
    </row>
    <row r="2847" spans="6:7" x14ac:dyDescent="0.2">
      <c r="F2847" s="37"/>
      <c r="G2847" s="37"/>
    </row>
    <row r="2848" spans="6:7" x14ac:dyDescent="0.2">
      <c r="F2848" s="37"/>
      <c r="G2848" s="37"/>
    </row>
    <row r="2849" spans="6:7" x14ac:dyDescent="0.2">
      <c r="F2849" s="37"/>
      <c r="G2849" s="37"/>
    </row>
    <row r="2850" spans="6:7" x14ac:dyDescent="0.2">
      <c r="F2850" s="37"/>
      <c r="G2850" s="37"/>
    </row>
    <row r="2851" spans="6:7" x14ac:dyDescent="0.2">
      <c r="F2851" s="37"/>
      <c r="G2851" s="37"/>
    </row>
    <row r="2852" spans="6:7" x14ac:dyDescent="0.2">
      <c r="F2852" s="37"/>
      <c r="G2852" s="37"/>
    </row>
    <row r="2853" spans="6:7" x14ac:dyDescent="0.2">
      <c r="F2853" s="37"/>
      <c r="G2853" s="37"/>
    </row>
    <row r="2854" spans="6:7" x14ac:dyDescent="0.2">
      <c r="F2854" s="37"/>
      <c r="G2854" s="37"/>
    </row>
    <row r="2855" spans="6:7" x14ac:dyDescent="0.2">
      <c r="F2855" s="37"/>
      <c r="G2855" s="37"/>
    </row>
    <row r="2856" spans="6:7" x14ac:dyDescent="0.2">
      <c r="F2856" s="37"/>
      <c r="G2856" s="37"/>
    </row>
    <row r="2857" spans="6:7" x14ac:dyDescent="0.2">
      <c r="F2857" s="37"/>
      <c r="G2857" s="37"/>
    </row>
    <row r="2858" spans="6:7" x14ac:dyDescent="0.2">
      <c r="F2858" s="37"/>
      <c r="G2858" s="37"/>
    </row>
    <row r="2859" spans="6:7" x14ac:dyDescent="0.2">
      <c r="F2859" s="37"/>
      <c r="G2859" s="37"/>
    </row>
    <row r="2860" spans="6:7" x14ac:dyDescent="0.2">
      <c r="F2860" s="37"/>
      <c r="G2860" s="37"/>
    </row>
    <row r="2861" spans="6:7" x14ac:dyDescent="0.2">
      <c r="F2861" s="37"/>
      <c r="G2861" s="37"/>
    </row>
    <row r="2862" spans="6:7" x14ac:dyDescent="0.2">
      <c r="F2862" s="37"/>
      <c r="G2862" s="37"/>
    </row>
    <row r="2863" spans="6:7" x14ac:dyDescent="0.2">
      <c r="F2863" s="37"/>
      <c r="G2863" s="37"/>
    </row>
    <row r="2864" spans="6:7" x14ac:dyDescent="0.2">
      <c r="F2864" s="37"/>
      <c r="G2864" s="37"/>
    </row>
    <row r="2865" spans="6:7" x14ac:dyDescent="0.2">
      <c r="F2865" s="37"/>
      <c r="G2865" s="37"/>
    </row>
    <row r="2866" spans="6:7" x14ac:dyDescent="0.2">
      <c r="F2866" s="37"/>
      <c r="G2866" s="37"/>
    </row>
    <row r="2867" spans="6:7" x14ac:dyDescent="0.2">
      <c r="F2867" s="37"/>
      <c r="G2867" s="37"/>
    </row>
    <row r="2868" spans="6:7" x14ac:dyDescent="0.2">
      <c r="F2868" s="37"/>
      <c r="G2868" s="37"/>
    </row>
    <row r="2869" spans="6:7" x14ac:dyDescent="0.2">
      <c r="F2869" s="37"/>
      <c r="G2869" s="37"/>
    </row>
    <row r="2870" spans="6:7" x14ac:dyDescent="0.2">
      <c r="F2870" s="37"/>
      <c r="G2870" s="37"/>
    </row>
    <row r="2871" spans="6:7" x14ac:dyDescent="0.2">
      <c r="F2871" s="37"/>
      <c r="G2871" s="37"/>
    </row>
    <row r="2872" spans="6:7" x14ac:dyDescent="0.2">
      <c r="F2872" s="37"/>
      <c r="G2872" s="37"/>
    </row>
    <row r="2873" spans="6:7" x14ac:dyDescent="0.2">
      <c r="F2873" s="37"/>
      <c r="G2873" s="37"/>
    </row>
    <row r="2874" spans="6:7" x14ac:dyDescent="0.2">
      <c r="F2874" s="37"/>
      <c r="G2874" s="37"/>
    </row>
    <row r="2875" spans="6:7" x14ac:dyDescent="0.2">
      <c r="F2875" s="37"/>
      <c r="G2875" s="37"/>
    </row>
    <row r="2876" spans="6:7" x14ac:dyDescent="0.2">
      <c r="F2876" s="37"/>
      <c r="G2876" s="37"/>
    </row>
    <row r="2877" spans="6:7" x14ac:dyDescent="0.2">
      <c r="F2877" s="37"/>
      <c r="G2877" s="37"/>
    </row>
    <row r="2878" spans="6:7" x14ac:dyDescent="0.2">
      <c r="F2878" s="37"/>
      <c r="G2878" s="37"/>
    </row>
    <row r="2879" spans="6:7" x14ac:dyDescent="0.2">
      <c r="F2879" s="37"/>
      <c r="G2879" s="37"/>
    </row>
    <row r="2880" spans="6:7" x14ac:dyDescent="0.2">
      <c r="F2880" s="37"/>
      <c r="G2880" s="37"/>
    </row>
    <row r="2881" spans="6:7" x14ac:dyDescent="0.2">
      <c r="F2881" s="37"/>
      <c r="G2881" s="37"/>
    </row>
    <row r="2882" spans="6:7" x14ac:dyDescent="0.2">
      <c r="F2882" s="37"/>
      <c r="G2882" s="37"/>
    </row>
    <row r="2883" spans="6:7" x14ac:dyDescent="0.2">
      <c r="F2883" s="37"/>
      <c r="G2883" s="37"/>
    </row>
    <row r="2884" spans="6:7" x14ac:dyDescent="0.2">
      <c r="F2884" s="37"/>
      <c r="G2884" s="37"/>
    </row>
    <row r="2885" spans="6:7" x14ac:dyDescent="0.2">
      <c r="F2885" s="37"/>
      <c r="G2885" s="37"/>
    </row>
    <row r="2886" spans="6:7" x14ac:dyDescent="0.2">
      <c r="F2886" s="37"/>
      <c r="G2886" s="37"/>
    </row>
    <row r="2887" spans="6:7" x14ac:dyDescent="0.2">
      <c r="F2887" s="37"/>
      <c r="G2887" s="37"/>
    </row>
    <row r="2888" spans="6:7" x14ac:dyDescent="0.2">
      <c r="F2888" s="37"/>
      <c r="G2888" s="37"/>
    </row>
    <row r="2889" spans="6:7" x14ac:dyDescent="0.2">
      <c r="F2889" s="37"/>
      <c r="G2889" s="37"/>
    </row>
    <row r="2890" spans="6:7" x14ac:dyDescent="0.2">
      <c r="F2890" s="37"/>
      <c r="G2890" s="37"/>
    </row>
    <row r="2891" spans="6:7" x14ac:dyDescent="0.2">
      <c r="F2891" s="37"/>
      <c r="G2891" s="37"/>
    </row>
    <row r="2892" spans="6:7" x14ac:dyDescent="0.2">
      <c r="F2892" s="37"/>
      <c r="G2892" s="37"/>
    </row>
    <row r="2893" spans="6:7" x14ac:dyDescent="0.2">
      <c r="F2893" s="37"/>
      <c r="G2893" s="37"/>
    </row>
    <row r="2894" spans="6:7" x14ac:dyDescent="0.2">
      <c r="F2894" s="37"/>
      <c r="G2894" s="37"/>
    </row>
    <row r="2895" spans="6:7" x14ac:dyDescent="0.2">
      <c r="F2895" s="37"/>
      <c r="G2895" s="37"/>
    </row>
    <row r="2896" spans="6:7" x14ac:dyDescent="0.2">
      <c r="F2896" s="37"/>
      <c r="G2896" s="37"/>
    </row>
    <row r="2897" spans="6:7" x14ac:dyDescent="0.2">
      <c r="F2897" s="37"/>
      <c r="G2897" s="37"/>
    </row>
    <row r="2898" spans="6:7" x14ac:dyDescent="0.2">
      <c r="F2898" s="37"/>
      <c r="G2898" s="37"/>
    </row>
    <row r="2899" spans="6:7" x14ac:dyDescent="0.2">
      <c r="F2899" s="37"/>
      <c r="G2899" s="37"/>
    </row>
    <row r="2900" spans="6:7" x14ac:dyDescent="0.2">
      <c r="F2900" s="37"/>
      <c r="G2900" s="37"/>
    </row>
    <row r="2901" spans="6:7" x14ac:dyDescent="0.2">
      <c r="F2901" s="37"/>
      <c r="G2901" s="37"/>
    </row>
    <row r="2902" spans="6:7" x14ac:dyDescent="0.2">
      <c r="F2902" s="37"/>
      <c r="G2902" s="37"/>
    </row>
    <row r="2903" spans="6:7" x14ac:dyDescent="0.2">
      <c r="F2903" s="37"/>
      <c r="G2903" s="37"/>
    </row>
    <row r="2904" spans="6:7" x14ac:dyDescent="0.2">
      <c r="F2904" s="37"/>
      <c r="G2904" s="37"/>
    </row>
    <row r="2905" spans="6:7" x14ac:dyDescent="0.2">
      <c r="F2905" s="37"/>
      <c r="G2905" s="37"/>
    </row>
    <row r="2906" spans="6:7" x14ac:dyDescent="0.2">
      <c r="F2906" s="37"/>
      <c r="G2906" s="37"/>
    </row>
    <row r="2907" spans="6:7" x14ac:dyDescent="0.2">
      <c r="F2907" s="37"/>
      <c r="G2907" s="37"/>
    </row>
    <row r="2908" spans="6:7" x14ac:dyDescent="0.2">
      <c r="F2908" s="37"/>
      <c r="G2908" s="37"/>
    </row>
    <row r="2909" spans="6:7" x14ac:dyDescent="0.2">
      <c r="F2909" s="37"/>
      <c r="G2909" s="37"/>
    </row>
    <row r="2910" spans="6:7" x14ac:dyDescent="0.2">
      <c r="F2910" s="37"/>
      <c r="G2910" s="37"/>
    </row>
    <row r="2911" spans="6:7" x14ac:dyDescent="0.2">
      <c r="F2911" s="37"/>
      <c r="G2911" s="37"/>
    </row>
    <row r="2912" spans="6:7" x14ac:dyDescent="0.2">
      <c r="F2912" s="37"/>
      <c r="G2912" s="37"/>
    </row>
    <row r="2913" spans="6:7" x14ac:dyDescent="0.2">
      <c r="F2913" s="37"/>
      <c r="G2913" s="37"/>
    </row>
    <row r="2914" spans="6:7" x14ac:dyDescent="0.2">
      <c r="F2914" s="37"/>
      <c r="G2914" s="37"/>
    </row>
    <row r="2915" spans="6:7" x14ac:dyDescent="0.2">
      <c r="F2915" s="37"/>
      <c r="G2915" s="37"/>
    </row>
    <row r="2916" spans="6:7" x14ac:dyDescent="0.2">
      <c r="F2916" s="37"/>
      <c r="G2916" s="37"/>
    </row>
    <row r="2917" spans="6:7" x14ac:dyDescent="0.2">
      <c r="F2917" s="37"/>
      <c r="G2917" s="37"/>
    </row>
    <row r="2918" spans="6:7" x14ac:dyDescent="0.2">
      <c r="F2918" s="37"/>
      <c r="G2918" s="37"/>
    </row>
    <row r="2919" spans="6:7" x14ac:dyDescent="0.2">
      <c r="F2919" s="37"/>
      <c r="G2919" s="37"/>
    </row>
    <row r="2920" spans="6:7" x14ac:dyDescent="0.2">
      <c r="F2920" s="37"/>
      <c r="G2920" s="37"/>
    </row>
    <row r="2921" spans="6:7" x14ac:dyDescent="0.2">
      <c r="F2921" s="37"/>
      <c r="G2921" s="37"/>
    </row>
    <row r="2922" spans="6:7" x14ac:dyDescent="0.2">
      <c r="F2922" s="37"/>
      <c r="G2922" s="37"/>
    </row>
    <row r="2923" spans="6:7" x14ac:dyDescent="0.2">
      <c r="F2923" s="37"/>
      <c r="G2923" s="37"/>
    </row>
    <row r="2924" spans="6:7" x14ac:dyDescent="0.2">
      <c r="F2924" s="37"/>
      <c r="G2924" s="37"/>
    </row>
    <row r="2925" spans="6:7" x14ac:dyDescent="0.2">
      <c r="F2925" s="37"/>
      <c r="G2925" s="37"/>
    </row>
    <row r="2926" spans="6:7" x14ac:dyDescent="0.2">
      <c r="F2926" s="37"/>
      <c r="G2926" s="37"/>
    </row>
    <row r="2927" spans="6:7" x14ac:dyDescent="0.2">
      <c r="F2927" s="37"/>
      <c r="G2927" s="37"/>
    </row>
    <row r="2928" spans="6:7" x14ac:dyDescent="0.2">
      <c r="F2928" s="37"/>
      <c r="G2928" s="37"/>
    </row>
    <row r="2929" spans="6:7" x14ac:dyDescent="0.2">
      <c r="F2929" s="37"/>
      <c r="G2929" s="37"/>
    </row>
    <row r="2930" spans="6:7" x14ac:dyDescent="0.2">
      <c r="F2930" s="37"/>
      <c r="G2930" s="37"/>
    </row>
    <row r="2931" spans="6:7" x14ac:dyDescent="0.2">
      <c r="F2931" s="37"/>
      <c r="G2931" s="37"/>
    </row>
    <row r="2932" spans="6:7" x14ac:dyDescent="0.2">
      <c r="F2932" s="37"/>
      <c r="G2932" s="37"/>
    </row>
    <row r="2933" spans="6:7" x14ac:dyDescent="0.2">
      <c r="F2933" s="37"/>
      <c r="G2933" s="37"/>
    </row>
    <row r="2934" spans="6:7" x14ac:dyDescent="0.2">
      <c r="F2934" s="37"/>
      <c r="G2934" s="37"/>
    </row>
    <row r="2935" spans="6:7" x14ac:dyDescent="0.2">
      <c r="F2935" s="37"/>
      <c r="G2935" s="37"/>
    </row>
    <row r="2936" spans="6:7" x14ac:dyDescent="0.2">
      <c r="F2936" s="37"/>
      <c r="G2936" s="37"/>
    </row>
    <row r="2937" spans="6:7" x14ac:dyDescent="0.2">
      <c r="F2937" s="37"/>
      <c r="G2937" s="37"/>
    </row>
    <row r="2938" spans="6:7" x14ac:dyDescent="0.2">
      <c r="F2938" s="37"/>
      <c r="G2938" s="37"/>
    </row>
    <row r="2939" spans="6:7" x14ac:dyDescent="0.2">
      <c r="F2939" s="37"/>
      <c r="G2939" s="37"/>
    </row>
    <row r="2940" spans="6:7" x14ac:dyDescent="0.2">
      <c r="F2940" s="37"/>
      <c r="G2940" s="37"/>
    </row>
    <row r="2941" spans="6:7" x14ac:dyDescent="0.2">
      <c r="F2941" s="37"/>
      <c r="G2941" s="37"/>
    </row>
    <row r="2942" spans="6:7" x14ac:dyDescent="0.2">
      <c r="F2942" s="37"/>
      <c r="G2942" s="37"/>
    </row>
    <row r="2943" spans="6:7" x14ac:dyDescent="0.2">
      <c r="F2943" s="37"/>
      <c r="G2943" s="37"/>
    </row>
    <row r="2944" spans="6:7" x14ac:dyDescent="0.2">
      <c r="F2944" s="37"/>
      <c r="G2944" s="37"/>
    </row>
    <row r="2945" spans="6:7" x14ac:dyDescent="0.2">
      <c r="F2945" s="37"/>
      <c r="G2945" s="37"/>
    </row>
    <row r="2946" spans="6:7" x14ac:dyDescent="0.2">
      <c r="F2946" s="37"/>
      <c r="G2946" s="37"/>
    </row>
    <row r="2947" spans="6:7" x14ac:dyDescent="0.2">
      <c r="F2947" s="37"/>
      <c r="G2947" s="37"/>
    </row>
    <row r="2948" spans="6:7" x14ac:dyDescent="0.2">
      <c r="F2948" s="37"/>
      <c r="G2948" s="37"/>
    </row>
    <row r="2949" spans="6:7" x14ac:dyDescent="0.2">
      <c r="F2949" s="37"/>
      <c r="G2949" s="37"/>
    </row>
    <row r="2950" spans="6:7" x14ac:dyDescent="0.2">
      <c r="F2950" s="37"/>
      <c r="G2950" s="37"/>
    </row>
    <row r="2951" spans="6:7" x14ac:dyDescent="0.2">
      <c r="F2951" s="37"/>
      <c r="G2951" s="37"/>
    </row>
    <row r="2952" spans="6:7" x14ac:dyDescent="0.2">
      <c r="F2952" s="37"/>
      <c r="G2952" s="37"/>
    </row>
    <row r="2953" spans="6:7" x14ac:dyDescent="0.2">
      <c r="F2953" s="37"/>
      <c r="G2953" s="37"/>
    </row>
    <row r="2954" spans="6:7" x14ac:dyDescent="0.2">
      <c r="F2954" s="37"/>
      <c r="G2954" s="37"/>
    </row>
    <row r="2955" spans="6:7" x14ac:dyDescent="0.2">
      <c r="F2955" s="37"/>
      <c r="G2955" s="37"/>
    </row>
    <row r="2956" spans="6:7" x14ac:dyDescent="0.2">
      <c r="F2956" s="37"/>
      <c r="G2956" s="37"/>
    </row>
    <row r="2957" spans="6:7" x14ac:dyDescent="0.2">
      <c r="F2957" s="37"/>
      <c r="G2957" s="37"/>
    </row>
    <row r="2958" spans="6:7" x14ac:dyDescent="0.2">
      <c r="F2958" s="37"/>
      <c r="G2958" s="37"/>
    </row>
    <row r="2959" spans="6:7" x14ac:dyDescent="0.2">
      <c r="F2959" s="37"/>
      <c r="G2959" s="37"/>
    </row>
    <row r="2960" spans="6:7" x14ac:dyDescent="0.2">
      <c r="F2960" s="37"/>
      <c r="G2960" s="37"/>
    </row>
    <row r="2961" spans="6:7" x14ac:dyDescent="0.2">
      <c r="F2961" s="37"/>
      <c r="G2961" s="37"/>
    </row>
    <row r="2962" spans="6:7" x14ac:dyDescent="0.2">
      <c r="F2962" s="37"/>
      <c r="G2962" s="37"/>
    </row>
    <row r="2963" spans="6:7" x14ac:dyDescent="0.2">
      <c r="F2963" s="37"/>
      <c r="G2963" s="37"/>
    </row>
    <row r="2964" spans="6:7" x14ac:dyDescent="0.2">
      <c r="F2964" s="37"/>
      <c r="G2964" s="37"/>
    </row>
    <row r="2965" spans="6:7" x14ac:dyDescent="0.2">
      <c r="F2965" s="37"/>
      <c r="G2965" s="37"/>
    </row>
    <row r="2966" spans="6:7" x14ac:dyDescent="0.2">
      <c r="F2966" s="37"/>
      <c r="G2966" s="37"/>
    </row>
    <row r="2967" spans="6:7" x14ac:dyDescent="0.2">
      <c r="F2967" s="37"/>
      <c r="G2967" s="37"/>
    </row>
    <row r="2968" spans="6:7" x14ac:dyDescent="0.2">
      <c r="F2968" s="37"/>
      <c r="G2968" s="37"/>
    </row>
    <row r="2969" spans="6:7" x14ac:dyDescent="0.2">
      <c r="F2969" s="37"/>
      <c r="G2969" s="37"/>
    </row>
    <row r="2970" spans="6:7" x14ac:dyDescent="0.2">
      <c r="F2970" s="37"/>
      <c r="G2970" s="37"/>
    </row>
    <row r="2971" spans="6:7" x14ac:dyDescent="0.2">
      <c r="F2971" s="37"/>
      <c r="G2971" s="37"/>
    </row>
    <row r="2972" spans="6:7" x14ac:dyDescent="0.2">
      <c r="F2972" s="37"/>
      <c r="G2972" s="37"/>
    </row>
    <row r="2973" spans="6:7" x14ac:dyDescent="0.2">
      <c r="F2973" s="37"/>
      <c r="G2973" s="37"/>
    </row>
    <row r="2974" spans="6:7" x14ac:dyDescent="0.2">
      <c r="F2974" s="37"/>
      <c r="G2974" s="37"/>
    </row>
    <row r="2975" spans="6:7" x14ac:dyDescent="0.2">
      <c r="F2975" s="37"/>
      <c r="G2975" s="37"/>
    </row>
    <row r="2976" spans="6:7" x14ac:dyDescent="0.2">
      <c r="F2976" s="37"/>
      <c r="G2976" s="37"/>
    </row>
    <row r="2977" spans="6:7" x14ac:dyDescent="0.2">
      <c r="F2977" s="37"/>
      <c r="G2977" s="37"/>
    </row>
    <row r="2978" spans="6:7" x14ac:dyDescent="0.2">
      <c r="F2978" s="37"/>
      <c r="G2978" s="37"/>
    </row>
    <row r="2979" spans="6:7" x14ac:dyDescent="0.2">
      <c r="F2979" s="37"/>
      <c r="G2979" s="37"/>
    </row>
    <row r="2980" spans="6:7" x14ac:dyDescent="0.2">
      <c r="F2980" s="37"/>
      <c r="G2980" s="37"/>
    </row>
    <row r="2981" spans="6:7" x14ac:dyDescent="0.2">
      <c r="F2981" s="37"/>
      <c r="G2981" s="37"/>
    </row>
    <row r="2982" spans="6:7" x14ac:dyDescent="0.2">
      <c r="F2982" s="37"/>
      <c r="G2982" s="37"/>
    </row>
    <row r="2983" spans="6:7" x14ac:dyDescent="0.2">
      <c r="F2983" s="37"/>
      <c r="G2983" s="37"/>
    </row>
    <row r="2984" spans="6:7" x14ac:dyDescent="0.2">
      <c r="F2984" s="37"/>
      <c r="G2984" s="37"/>
    </row>
    <row r="2985" spans="6:7" x14ac:dyDescent="0.2">
      <c r="F2985" s="37"/>
      <c r="G2985" s="37"/>
    </row>
    <row r="2986" spans="6:7" x14ac:dyDescent="0.2">
      <c r="F2986" s="37"/>
      <c r="G2986" s="37"/>
    </row>
    <row r="2987" spans="6:7" x14ac:dyDescent="0.2">
      <c r="F2987" s="37"/>
      <c r="G2987" s="37"/>
    </row>
    <row r="2988" spans="6:7" x14ac:dyDescent="0.2">
      <c r="F2988" s="37"/>
      <c r="G2988" s="37"/>
    </row>
    <row r="2989" spans="6:7" x14ac:dyDescent="0.2">
      <c r="F2989" s="37"/>
      <c r="G2989" s="37"/>
    </row>
    <row r="2990" spans="6:7" x14ac:dyDescent="0.2">
      <c r="F2990" s="37"/>
      <c r="G2990" s="37"/>
    </row>
    <row r="2991" spans="6:7" x14ac:dyDescent="0.2">
      <c r="F2991" s="37"/>
      <c r="G2991" s="37"/>
    </row>
    <row r="2992" spans="6:7" x14ac:dyDescent="0.2">
      <c r="F2992" s="37"/>
      <c r="G2992" s="37"/>
    </row>
    <row r="2993" spans="6:7" x14ac:dyDescent="0.2">
      <c r="F2993" s="37"/>
      <c r="G2993" s="37"/>
    </row>
    <row r="2994" spans="6:7" x14ac:dyDescent="0.2">
      <c r="F2994" s="37"/>
      <c r="G2994" s="37"/>
    </row>
    <row r="2995" spans="6:7" x14ac:dyDescent="0.2">
      <c r="F2995" s="37"/>
      <c r="G2995" s="37"/>
    </row>
    <row r="2996" spans="6:7" x14ac:dyDescent="0.2">
      <c r="F2996" s="37"/>
      <c r="G2996" s="37"/>
    </row>
    <row r="2997" spans="6:7" x14ac:dyDescent="0.2">
      <c r="F2997" s="37"/>
      <c r="G2997" s="37"/>
    </row>
    <row r="2998" spans="6:7" x14ac:dyDescent="0.2">
      <c r="F2998" s="37"/>
      <c r="G2998" s="37"/>
    </row>
    <row r="2999" spans="6:7" x14ac:dyDescent="0.2">
      <c r="F2999" s="37"/>
      <c r="G2999" s="37"/>
    </row>
    <row r="3000" spans="6:7" x14ac:dyDescent="0.2">
      <c r="F3000" s="37"/>
      <c r="G3000" s="37"/>
    </row>
    <row r="3001" spans="6:7" x14ac:dyDescent="0.2">
      <c r="F3001" s="37"/>
      <c r="G3001" s="37"/>
    </row>
    <row r="3002" spans="6:7" x14ac:dyDescent="0.2">
      <c r="F3002" s="37"/>
      <c r="G3002" s="37"/>
    </row>
    <row r="3003" spans="6:7" x14ac:dyDescent="0.2">
      <c r="F3003" s="37"/>
      <c r="G3003" s="37"/>
    </row>
    <row r="3004" spans="6:7" x14ac:dyDescent="0.2">
      <c r="F3004" s="37"/>
      <c r="G3004" s="37"/>
    </row>
    <row r="3005" spans="6:7" x14ac:dyDescent="0.2">
      <c r="F3005" s="37"/>
      <c r="G3005" s="37"/>
    </row>
    <row r="3006" spans="6:7" x14ac:dyDescent="0.2">
      <c r="F3006" s="37"/>
      <c r="G3006" s="37"/>
    </row>
    <row r="3007" spans="6:7" x14ac:dyDescent="0.2">
      <c r="F3007" s="37"/>
      <c r="G3007" s="37"/>
    </row>
    <row r="3008" spans="6:7" x14ac:dyDescent="0.2">
      <c r="F3008" s="37"/>
      <c r="G3008" s="37"/>
    </row>
    <row r="3009" spans="6:7" x14ac:dyDescent="0.2">
      <c r="F3009" s="37"/>
      <c r="G3009" s="37"/>
    </row>
    <row r="3010" spans="6:7" x14ac:dyDescent="0.2">
      <c r="F3010" s="37"/>
      <c r="G3010" s="37"/>
    </row>
    <row r="3011" spans="6:7" x14ac:dyDescent="0.2">
      <c r="F3011" s="37"/>
      <c r="G3011" s="37"/>
    </row>
    <row r="3012" spans="6:7" x14ac:dyDescent="0.2">
      <c r="F3012" s="37"/>
      <c r="G3012" s="37"/>
    </row>
    <row r="3013" spans="6:7" x14ac:dyDescent="0.2">
      <c r="F3013" s="37"/>
      <c r="G3013" s="37"/>
    </row>
    <row r="3014" spans="6:7" x14ac:dyDescent="0.2">
      <c r="F3014" s="37"/>
      <c r="G3014" s="37"/>
    </row>
    <row r="3015" spans="6:7" x14ac:dyDescent="0.2">
      <c r="F3015" s="37"/>
      <c r="G3015" s="37"/>
    </row>
    <row r="3016" spans="6:7" x14ac:dyDescent="0.2">
      <c r="F3016" s="37"/>
      <c r="G3016" s="37"/>
    </row>
    <row r="3017" spans="6:7" x14ac:dyDescent="0.2">
      <c r="F3017" s="37"/>
      <c r="G3017" s="37"/>
    </row>
    <row r="3018" spans="6:7" x14ac:dyDescent="0.2">
      <c r="F3018" s="37"/>
      <c r="G3018" s="37"/>
    </row>
    <row r="3019" spans="6:7" x14ac:dyDescent="0.2">
      <c r="F3019" s="37"/>
      <c r="G3019" s="37"/>
    </row>
    <row r="3020" spans="6:7" x14ac:dyDescent="0.2">
      <c r="F3020" s="37"/>
      <c r="G3020" s="37"/>
    </row>
    <row r="3021" spans="6:7" x14ac:dyDescent="0.2">
      <c r="F3021" s="37"/>
      <c r="G3021" s="37"/>
    </row>
    <row r="3022" spans="6:7" x14ac:dyDescent="0.2">
      <c r="F3022" s="37"/>
      <c r="G3022" s="37"/>
    </row>
    <row r="3023" spans="6:7" x14ac:dyDescent="0.2">
      <c r="F3023" s="37"/>
      <c r="G3023" s="37"/>
    </row>
    <row r="3024" spans="6:7" x14ac:dyDescent="0.2">
      <c r="F3024" s="37"/>
      <c r="G3024" s="37"/>
    </row>
    <row r="3025" spans="6:7" x14ac:dyDescent="0.2">
      <c r="F3025" s="37"/>
      <c r="G3025" s="37"/>
    </row>
    <row r="3026" spans="6:7" x14ac:dyDescent="0.2">
      <c r="F3026" s="37"/>
      <c r="G3026" s="37"/>
    </row>
    <row r="3027" spans="6:7" x14ac:dyDescent="0.2">
      <c r="F3027" s="37"/>
      <c r="G3027" s="37"/>
    </row>
    <row r="3028" spans="6:7" x14ac:dyDescent="0.2">
      <c r="F3028" s="37"/>
      <c r="G3028" s="37"/>
    </row>
    <row r="3029" spans="6:7" x14ac:dyDescent="0.2">
      <c r="F3029" s="37"/>
      <c r="G3029" s="37"/>
    </row>
    <row r="3030" spans="6:7" x14ac:dyDescent="0.2">
      <c r="F3030" s="37"/>
      <c r="G3030" s="37"/>
    </row>
    <row r="3031" spans="6:7" x14ac:dyDescent="0.2">
      <c r="F3031" s="37"/>
      <c r="G3031" s="37"/>
    </row>
    <row r="3032" spans="6:7" x14ac:dyDescent="0.2">
      <c r="F3032" s="37"/>
      <c r="G3032" s="37"/>
    </row>
    <row r="3033" spans="6:7" x14ac:dyDescent="0.2">
      <c r="F3033" s="37"/>
      <c r="G3033" s="37"/>
    </row>
    <row r="3034" spans="6:7" x14ac:dyDescent="0.2">
      <c r="F3034" s="37"/>
      <c r="G3034" s="37"/>
    </row>
    <row r="3035" spans="6:7" x14ac:dyDescent="0.2">
      <c r="F3035" s="37"/>
      <c r="G3035" s="37"/>
    </row>
    <row r="3036" spans="6:7" x14ac:dyDescent="0.2">
      <c r="F3036" s="37"/>
      <c r="G3036" s="37"/>
    </row>
    <row r="3037" spans="6:7" x14ac:dyDescent="0.2">
      <c r="F3037" s="37"/>
      <c r="G3037" s="37"/>
    </row>
    <row r="3038" spans="6:7" x14ac:dyDescent="0.2">
      <c r="F3038" s="37"/>
      <c r="G3038" s="37"/>
    </row>
    <row r="3039" spans="6:7" x14ac:dyDescent="0.2">
      <c r="F3039" s="37"/>
      <c r="G3039" s="37"/>
    </row>
    <row r="3040" spans="6:7" x14ac:dyDescent="0.2">
      <c r="F3040" s="37"/>
      <c r="G3040" s="37"/>
    </row>
    <row r="3041" spans="6:7" x14ac:dyDescent="0.2">
      <c r="F3041" s="37"/>
      <c r="G3041" s="37"/>
    </row>
    <row r="3042" spans="6:7" x14ac:dyDescent="0.2">
      <c r="F3042" s="37"/>
      <c r="G3042" s="37"/>
    </row>
    <row r="3043" spans="6:7" x14ac:dyDescent="0.2">
      <c r="F3043" s="37"/>
      <c r="G3043" s="37"/>
    </row>
    <row r="3044" spans="6:7" x14ac:dyDescent="0.2">
      <c r="F3044" s="37"/>
      <c r="G3044" s="37"/>
    </row>
    <row r="3045" spans="6:7" x14ac:dyDescent="0.2">
      <c r="F3045" s="37"/>
      <c r="G3045" s="37"/>
    </row>
    <row r="3046" spans="6:7" x14ac:dyDescent="0.2">
      <c r="F3046" s="37"/>
      <c r="G3046" s="37"/>
    </row>
    <row r="3047" spans="6:7" x14ac:dyDescent="0.2">
      <c r="F3047" s="37"/>
      <c r="G3047" s="37"/>
    </row>
    <row r="3048" spans="6:7" x14ac:dyDescent="0.2">
      <c r="F3048" s="37"/>
      <c r="G3048" s="37"/>
    </row>
    <row r="3049" spans="6:7" x14ac:dyDescent="0.2">
      <c r="F3049" s="37"/>
      <c r="G3049" s="37"/>
    </row>
    <row r="3050" spans="6:7" x14ac:dyDescent="0.2">
      <c r="F3050" s="37"/>
      <c r="G3050" s="37"/>
    </row>
    <row r="3051" spans="6:7" x14ac:dyDescent="0.2">
      <c r="F3051" s="37"/>
      <c r="G3051" s="37"/>
    </row>
    <row r="3052" spans="6:7" x14ac:dyDescent="0.2">
      <c r="F3052" s="37"/>
      <c r="G3052" s="37"/>
    </row>
    <row r="3053" spans="6:7" x14ac:dyDescent="0.2">
      <c r="F3053" s="37"/>
      <c r="G3053" s="37"/>
    </row>
    <row r="3054" spans="6:7" x14ac:dyDescent="0.2">
      <c r="F3054" s="37"/>
      <c r="G3054" s="37"/>
    </row>
    <row r="3055" spans="6:7" x14ac:dyDescent="0.2">
      <c r="F3055" s="37"/>
      <c r="G3055" s="37"/>
    </row>
    <row r="3056" spans="6:7" x14ac:dyDescent="0.2">
      <c r="F3056" s="37"/>
      <c r="G3056" s="37"/>
    </row>
    <row r="3057" spans="6:7" x14ac:dyDescent="0.2">
      <c r="F3057" s="37"/>
      <c r="G3057" s="37"/>
    </row>
    <row r="3058" spans="6:7" x14ac:dyDescent="0.2">
      <c r="F3058" s="37"/>
      <c r="G3058" s="37"/>
    </row>
    <row r="3059" spans="6:7" x14ac:dyDescent="0.2">
      <c r="F3059" s="37"/>
      <c r="G3059" s="37"/>
    </row>
    <row r="3060" spans="6:7" x14ac:dyDescent="0.2">
      <c r="F3060" s="37"/>
      <c r="G3060" s="37"/>
    </row>
    <row r="3061" spans="6:7" x14ac:dyDescent="0.2">
      <c r="F3061" s="37"/>
      <c r="G3061" s="37"/>
    </row>
    <row r="3062" spans="6:7" x14ac:dyDescent="0.2">
      <c r="F3062" s="37"/>
      <c r="G3062" s="37"/>
    </row>
    <row r="3063" spans="6:7" x14ac:dyDescent="0.2">
      <c r="F3063" s="37"/>
      <c r="G3063" s="37"/>
    </row>
    <row r="3064" spans="6:7" x14ac:dyDescent="0.2">
      <c r="F3064" s="37"/>
      <c r="G3064" s="37"/>
    </row>
    <row r="3065" spans="6:7" x14ac:dyDescent="0.2">
      <c r="F3065" s="37"/>
      <c r="G3065" s="37"/>
    </row>
    <row r="3066" spans="6:7" x14ac:dyDescent="0.2">
      <c r="F3066" s="37"/>
      <c r="G3066" s="37"/>
    </row>
    <row r="3067" spans="6:7" x14ac:dyDescent="0.2">
      <c r="F3067" s="37"/>
      <c r="G3067" s="37"/>
    </row>
    <row r="3068" spans="6:7" x14ac:dyDescent="0.2">
      <c r="F3068" s="37"/>
      <c r="G3068" s="37"/>
    </row>
    <row r="3069" spans="6:7" x14ac:dyDescent="0.2">
      <c r="F3069" s="37"/>
      <c r="G3069" s="37"/>
    </row>
    <row r="3070" spans="6:7" x14ac:dyDescent="0.2">
      <c r="F3070" s="37"/>
      <c r="G3070" s="37"/>
    </row>
    <row r="3071" spans="6:7" x14ac:dyDescent="0.2">
      <c r="F3071" s="37"/>
      <c r="G3071" s="37"/>
    </row>
    <row r="3072" spans="6:7" x14ac:dyDescent="0.2">
      <c r="F3072" s="37"/>
      <c r="G3072" s="37"/>
    </row>
    <row r="3073" spans="6:7" x14ac:dyDescent="0.2">
      <c r="F3073" s="37"/>
      <c r="G3073" s="37"/>
    </row>
    <row r="3074" spans="6:7" x14ac:dyDescent="0.2">
      <c r="F3074" s="37"/>
      <c r="G3074" s="37"/>
    </row>
    <row r="3075" spans="6:7" x14ac:dyDescent="0.2">
      <c r="F3075" s="37"/>
      <c r="G3075" s="37"/>
    </row>
    <row r="3076" spans="6:7" x14ac:dyDescent="0.2">
      <c r="F3076" s="37"/>
      <c r="G3076" s="37"/>
    </row>
    <row r="3077" spans="6:7" x14ac:dyDescent="0.2">
      <c r="F3077" s="37"/>
      <c r="G3077" s="37"/>
    </row>
    <row r="3078" spans="6:7" x14ac:dyDescent="0.2">
      <c r="F3078" s="37"/>
      <c r="G3078" s="37"/>
    </row>
    <row r="3079" spans="6:7" x14ac:dyDescent="0.2">
      <c r="F3079" s="37"/>
      <c r="G3079" s="37"/>
    </row>
    <row r="3080" spans="6:7" x14ac:dyDescent="0.2">
      <c r="F3080" s="37"/>
      <c r="G3080" s="37"/>
    </row>
    <row r="3081" spans="6:7" x14ac:dyDescent="0.2">
      <c r="F3081" s="37"/>
      <c r="G3081" s="37"/>
    </row>
    <row r="3082" spans="6:7" x14ac:dyDescent="0.2">
      <c r="F3082" s="37"/>
      <c r="G3082" s="37"/>
    </row>
    <row r="3083" spans="6:7" x14ac:dyDescent="0.2">
      <c r="F3083" s="37"/>
      <c r="G3083" s="37"/>
    </row>
    <row r="3084" spans="6:7" x14ac:dyDescent="0.2">
      <c r="F3084" s="37"/>
      <c r="G3084" s="37"/>
    </row>
    <row r="3085" spans="6:7" x14ac:dyDescent="0.2">
      <c r="F3085" s="37"/>
      <c r="G3085" s="37"/>
    </row>
    <row r="3086" spans="6:7" x14ac:dyDescent="0.2">
      <c r="F3086" s="37"/>
      <c r="G3086" s="37"/>
    </row>
    <row r="3087" spans="6:7" x14ac:dyDescent="0.2">
      <c r="F3087" s="37"/>
      <c r="G3087" s="37"/>
    </row>
    <row r="3088" spans="6:7" x14ac:dyDescent="0.2">
      <c r="F3088" s="37"/>
      <c r="G3088" s="37"/>
    </row>
    <row r="3089" spans="6:7" x14ac:dyDescent="0.2">
      <c r="F3089" s="37"/>
      <c r="G3089" s="37"/>
    </row>
    <row r="3090" spans="6:7" x14ac:dyDescent="0.2">
      <c r="F3090" s="37"/>
      <c r="G3090" s="37"/>
    </row>
    <row r="3091" spans="6:7" x14ac:dyDescent="0.2">
      <c r="F3091" s="37"/>
      <c r="G3091" s="37"/>
    </row>
    <row r="3092" spans="6:7" x14ac:dyDescent="0.2">
      <c r="F3092" s="37"/>
      <c r="G3092" s="37"/>
    </row>
    <row r="3093" spans="6:7" x14ac:dyDescent="0.2">
      <c r="F3093" s="37"/>
      <c r="G3093" s="37"/>
    </row>
    <row r="3094" spans="6:7" x14ac:dyDescent="0.2">
      <c r="F3094" s="37"/>
      <c r="G3094" s="37"/>
    </row>
    <row r="3095" spans="6:7" x14ac:dyDescent="0.2">
      <c r="F3095" s="37"/>
      <c r="G3095" s="37"/>
    </row>
    <row r="3096" spans="6:7" x14ac:dyDescent="0.2">
      <c r="F3096" s="37"/>
      <c r="G3096" s="37"/>
    </row>
    <row r="3097" spans="6:7" x14ac:dyDescent="0.2">
      <c r="F3097" s="37"/>
      <c r="G3097" s="37"/>
    </row>
    <row r="3098" spans="6:7" x14ac:dyDescent="0.2">
      <c r="F3098" s="37"/>
      <c r="G3098" s="37"/>
    </row>
    <row r="3099" spans="6:7" x14ac:dyDescent="0.2">
      <c r="F3099" s="37"/>
      <c r="G3099" s="37"/>
    </row>
    <row r="3100" spans="6:7" x14ac:dyDescent="0.2">
      <c r="F3100" s="37"/>
      <c r="G3100" s="37"/>
    </row>
    <row r="3101" spans="6:7" x14ac:dyDescent="0.2">
      <c r="F3101" s="37"/>
      <c r="G3101" s="37"/>
    </row>
    <row r="3102" spans="6:7" x14ac:dyDescent="0.2">
      <c r="F3102" s="37"/>
      <c r="G3102" s="37"/>
    </row>
    <row r="3103" spans="6:7" x14ac:dyDescent="0.2">
      <c r="F3103" s="37"/>
      <c r="G3103" s="37"/>
    </row>
    <row r="3104" spans="6:7" x14ac:dyDescent="0.2">
      <c r="F3104" s="37"/>
      <c r="G3104" s="37"/>
    </row>
    <row r="3105" spans="6:7" x14ac:dyDescent="0.2">
      <c r="F3105" s="37"/>
      <c r="G3105" s="37"/>
    </row>
    <row r="3106" spans="6:7" x14ac:dyDescent="0.2">
      <c r="F3106" s="37"/>
      <c r="G3106" s="37"/>
    </row>
    <row r="3107" spans="6:7" x14ac:dyDescent="0.2">
      <c r="F3107" s="37"/>
      <c r="G3107" s="37"/>
    </row>
    <row r="3108" spans="6:7" x14ac:dyDescent="0.2">
      <c r="F3108" s="37"/>
      <c r="G3108" s="37"/>
    </row>
    <row r="3109" spans="6:7" x14ac:dyDescent="0.2">
      <c r="F3109" s="37"/>
      <c r="G3109" s="37"/>
    </row>
    <row r="3110" spans="6:7" x14ac:dyDescent="0.2">
      <c r="F3110" s="37"/>
      <c r="G3110" s="37"/>
    </row>
    <row r="3111" spans="6:7" x14ac:dyDescent="0.2">
      <c r="F3111" s="37"/>
      <c r="G3111" s="37"/>
    </row>
    <row r="3112" spans="6:7" x14ac:dyDescent="0.2">
      <c r="F3112" s="37"/>
      <c r="G3112" s="37"/>
    </row>
    <row r="3113" spans="6:7" x14ac:dyDescent="0.2">
      <c r="F3113" s="37"/>
      <c r="G3113" s="37"/>
    </row>
    <row r="3114" spans="6:7" x14ac:dyDescent="0.2">
      <c r="F3114" s="37"/>
      <c r="G3114" s="37"/>
    </row>
    <row r="3115" spans="6:7" x14ac:dyDescent="0.2">
      <c r="F3115" s="37"/>
      <c r="G3115" s="37"/>
    </row>
    <row r="3116" spans="6:7" x14ac:dyDescent="0.2">
      <c r="F3116" s="37"/>
      <c r="G3116" s="37"/>
    </row>
    <row r="3117" spans="6:7" x14ac:dyDescent="0.2">
      <c r="F3117" s="37"/>
      <c r="G3117" s="37"/>
    </row>
    <row r="3118" spans="6:7" x14ac:dyDescent="0.2">
      <c r="F3118" s="37"/>
      <c r="G3118" s="37"/>
    </row>
    <row r="3119" spans="6:7" x14ac:dyDescent="0.2">
      <c r="F3119" s="37"/>
      <c r="G3119" s="37"/>
    </row>
    <row r="3120" spans="6:7" x14ac:dyDescent="0.2">
      <c r="F3120" s="37"/>
      <c r="G3120" s="37"/>
    </row>
    <row r="3121" spans="6:7" x14ac:dyDescent="0.2">
      <c r="F3121" s="37"/>
      <c r="G3121" s="37"/>
    </row>
    <row r="3122" spans="6:7" x14ac:dyDescent="0.2">
      <c r="F3122" s="37"/>
      <c r="G3122" s="37"/>
    </row>
    <row r="3123" spans="6:7" x14ac:dyDescent="0.2">
      <c r="F3123" s="37"/>
      <c r="G3123" s="37"/>
    </row>
    <row r="3124" spans="6:7" x14ac:dyDescent="0.2">
      <c r="F3124" s="37"/>
      <c r="G3124" s="37"/>
    </row>
    <row r="3125" spans="6:7" x14ac:dyDescent="0.2">
      <c r="F3125" s="37"/>
      <c r="G3125" s="37"/>
    </row>
    <row r="3126" spans="6:7" x14ac:dyDescent="0.2">
      <c r="F3126" s="37"/>
      <c r="G3126" s="37"/>
    </row>
    <row r="3127" spans="6:7" x14ac:dyDescent="0.2">
      <c r="F3127" s="37"/>
      <c r="G3127" s="37"/>
    </row>
    <row r="3128" spans="6:7" x14ac:dyDescent="0.2">
      <c r="F3128" s="37"/>
      <c r="G3128" s="37"/>
    </row>
    <row r="3129" spans="6:7" x14ac:dyDescent="0.2">
      <c r="F3129" s="37"/>
      <c r="G3129" s="37"/>
    </row>
    <row r="3130" spans="6:7" x14ac:dyDescent="0.2">
      <c r="F3130" s="37"/>
      <c r="G3130" s="37"/>
    </row>
    <row r="3131" spans="6:7" x14ac:dyDescent="0.2">
      <c r="F3131" s="37"/>
      <c r="G3131" s="37"/>
    </row>
    <row r="3132" spans="6:7" x14ac:dyDescent="0.2">
      <c r="F3132" s="37"/>
      <c r="G3132" s="37"/>
    </row>
    <row r="3133" spans="6:7" x14ac:dyDescent="0.2">
      <c r="F3133" s="37"/>
      <c r="G3133" s="37"/>
    </row>
    <row r="3134" spans="6:7" x14ac:dyDescent="0.2">
      <c r="F3134" s="37"/>
      <c r="G3134" s="37"/>
    </row>
    <row r="3135" spans="6:7" x14ac:dyDescent="0.2">
      <c r="F3135" s="37"/>
      <c r="G3135" s="37"/>
    </row>
    <row r="3136" spans="6:7" x14ac:dyDescent="0.2">
      <c r="F3136" s="37"/>
      <c r="G3136" s="37"/>
    </row>
    <row r="3137" spans="6:7" x14ac:dyDescent="0.2">
      <c r="F3137" s="37"/>
      <c r="G3137" s="37"/>
    </row>
    <row r="3138" spans="6:7" x14ac:dyDescent="0.2">
      <c r="F3138" s="37"/>
      <c r="G3138" s="37"/>
    </row>
    <row r="3139" spans="6:7" x14ac:dyDescent="0.2">
      <c r="F3139" s="37"/>
      <c r="G3139" s="37"/>
    </row>
    <row r="3140" spans="6:7" x14ac:dyDescent="0.2">
      <c r="F3140" s="37"/>
      <c r="G3140" s="37"/>
    </row>
    <row r="3141" spans="6:7" x14ac:dyDescent="0.2">
      <c r="F3141" s="37"/>
      <c r="G3141" s="37"/>
    </row>
    <row r="3142" spans="6:7" x14ac:dyDescent="0.2">
      <c r="F3142" s="37"/>
      <c r="G3142" s="37"/>
    </row>
    <row r="3143" spans="6:7" x14ac:dyDescent="0.2">
      <c r="F3143" s="37"/>
      <c r="G3143" s="37"/>
    </row>
    <row r="3144" spans="6:7" x14ac:dyDescent="0.2">
      <c r="F3144" s="37"/>
      <c r="G3144" s="37"/>
    </row>
    <row r="3145" spans="6:7" x14ac:dyDescent="0.2">
      <c r="F3145" s="37"/>
      <c r="G3145" s="37"/>
    </row>
    <row r="3146" spans="6:7" x14ac:dyDescent="0.2">
      <c r="F3146" s="37"/>
      <c r="G3146" s="37"/>
    </row>
    <row r="3147" spans="6:7" x14ac:dyDescent="0.2">
      <c r="F3147" s="37"/>
      <c r="G3147" s="37"/>
    </row>
    <row r="3148" spans="6:7" x14ac:dyDescent="0.2">
      <c r="F3148" s="37"/>
      <c r="G3148" s="37"/>
    </row>
    <row r="3149" spans="6:7" x14ac:dyDescent="0.2">
      <c r="F3149" s="37"/>
      <c r="G3149" s="37"/>
    </row>
    <row r="3150" spans="6:7" x14ac:dyDescent="0.2">
      <c r="F3150" s="37"/>
      <c r="G3150" s="37"/>
    </row>
    <row r="3151" spans="6:7" x14ac:dyDescent="0.2">
      <c r="F3151" s="37"/>
      <c r="G3151" s="37"/>
    </row>
    <row r="3152" spans="6:7" x14ac:dyDescent="0.2">
      <c r="F3152" s="37"/>
      <c r="G3152" s="37"/>
    </row>
    <row r="3153" spans="6:7" x14ac:dyDescent="0.2">
      <c r="F3153" s="37"/>
      <c r="G3153" s="37"/>
    </row>
    <row r="3154" spans="6:7" x14ac:dyDescent="0.2">
      <c r="F3154" s="37"/>
      <c r="G3154" s="37"/>
    </row>
    <row r="3155" spans="6:7" x14ac:dyDescent="0.2">
      <c r="F3155" s="37"/>
      <c r="G3155" s="37"/>
    </row>
    <row r="3156" spans="6:7" x14ac:dyDescent="0.2">
      <c r="F3156" s="37"/>
      <c r="G3156" s="37"/>
    </row>
    <row r="3157" spans="6:7" x14ac:dyDescent="0.2">
      <c r="F3157" s="37"/>
      <c r="G3157" s="37"/>
    </row>
    <row r="3158" spans="6:7" x14ac:dyDescent="0.2">
      <c r="F3158" s="37"/>
      <c r="G3158" s="37"/>
    </row>
    <row r="3159" spans="6:7" x14ac:dyDescent="0.2">
      <c r="F3159" s="37"/>
      <c r="G3159" s="37"/>
    </row>
    <row r="3160" spans="6:7" x14ac:dyDescent="0.2">
      <c r="F3160" s="37"/>
      <c r="G3160" s="37"/>
    </row>
    <row r="3161" spans="6:7" x14ac:dyDescent="0.2">
      <c r="F3161" s="37"/>
      <c r="G3161" s="37"/>
    </row>
    <row r="3162" spans="6:7" x14ac:dyDescent="0.2">
      <c r="F3162" s="37"/>
      <c r="G3162" s="37"/>
    </row>
    <row r="3163" spans="6:7" x14ac:dyDescent="0.2">
      <c r="F3163" s="37"/>
      <c r="G3163" s="37"/>
    </row>
    <row r="3164" spans="6:7" x14ac:dyDescent="0.2">
      <c r="F3164" s="37"/>
      <c r="G3164" s="37"/>
    </row>
    <row r="3165" spans="6:7" x14ac:dyDescent="0.2">
      <c r="F3165" s="37"/>
      <c r="G3165" s="37"/>
    </row>
    <row r="3166" spans="6:7" x14ac:dyDescent="0.2">
      <c r="F3166" s="37"/>
      <c r="G3166" s="37"/>
    </row>
    <row r="3167" spans="6:7" x14ac:dyDescent="0.2">
      <c r="F3167" s="37"/>
      <c r="G3167" s="37"/>
    </row>
    <row r="3168" spans="6:7" x14ac:dyDescent="0.2">
      <c r="F3168" s="37"/>
      <c r="G3168" s="37"/>
    </row>
    <row r="3169" spans="6:7" x14ac:dyDescent="0.2">
      <c r="F3169" s="37"/>
      <c r="G3169" s="37"/>
    </row>
    <row r="3170" spans="6:7" x14ac:dyDescent="0.2">
      <c r="F3170" s="37"/>
      <c r="G3170" s="37"/>
    </row>
    <row r="3171" spans="6:7" x14ac:dyDescent="0.2">
      <c r="F3171" s="37"/>
      <c r="G3171" s="37"/>
    </row>
    <row r="3172" spans="6:7" x14ac:dyDescent="0.2">
      <c r="F3172" s="37"/>
      <c r="G3172" s="37"/>
    </row>
    <row r="3173" spans="6:7" x14ac:dyDescent="0.2">
      <c r="F3173" s="37"/>
      <c r="G3173" s="37"/>
    </row>
    <row r="3174" spans="6:7" x14ac:dyDescent="0.2">
      <c r="F3174" s="37"/>
      <c r="G3174" s="37"/>
    </row>
    <row r="3175" spans="6:7" x14ac:dyDescent="0.2">
      <c r="F3175" s="37"/>
      <c r="G3175" s="37"/>
    </row>
    <row r="3176" spans="6:7" x14ac:dyDescent="0.2">
      <c r="F3176" s="37"/>
      <c r="G3176" s="37"/>
    </row>
    <row r="3177" spans="6:7" x14ac:dyDescent="0.2">
      <c r="F3177" s="37"/>
      <c r="G3177" s="37"/>
    </row>
    <row r="3178" spans="6:7" x14ac:dyDescent="0.2">
      <c r="F3178" s="37"/>
      <c r="G3178" s="37"/>
    </row>
    <row r="3179" spans="6:7" x14ac:dyDescent="0.2">
      <c r="F3179" s="37"/>
      <c r="G3179" s="37"/>
    </row>
    <row r="3180" spans="6:7" x14ac:dyDescent="0.2">
      <c r="F3180" s="37"/>
      <c r="G3180" s="37"/>
    </row>
    <row r="3181" spans="6:7" x14ac:dyDescent="0.2">
      <c r="F3181" s="37"/>
      <c r="G3181" s="37"/>
    </row>
    <row r="3182" spans="6:7" x14ac:dyDescent="0.2">
      <c r="F3182" s="37"/>
      <c r="G3182" s="37"/>
    </row>
    <row r="3183" spans="6:7" x14ac:dyDescent="0.2">
      <c r="F3183" s="37"/>
      <c r="G3183" s="37"/>
    </row>
    <row r="3184" spans="6:7" x14ac:dyDescent="0.2">
      <c r="F3184" s="37"/>
      <c r="G3184" s="37"/>
    </row>
    <row r="3185" spans="6:7" x14ac:dyDescent="0.2">
      <c r="F3185" s="37"/>
      <c r="G3185" s="37"/>
    </row>
    <row r="3186" spans="6:7" x14ac:dyDescent="0.2">
      <c r="F3186" s="37"/>
      <c r="G3186" s="37"/>
    </row>
    <row r="3187" spans="6:7" x14ac:dyDescent="0.2">
      <c r="F3187" s="37"/>
      <c r="G3187" s="37"/>
    </row>
    <row r="3188" spans="6:7" x14ac:dyDescent="0.2">
      <c r="F3188" s="37"/>
      <c r="G3188" s="37"/>
    </row>
    <row r="3189" spans="6:7" x14ac:dyDescent="0.2">
      <c r="F3189" s="37"/>
      <c r="G3189" s="37"/>
    </row>
    <row r="3190" spans="6:7" x14ac:dyDescent="0.2">
      <c r="F3190" s="37"/>
      <c r="G3190" s="37"/>
    </row>
    <row r="3191" spans="6:7" x14ac:dyDescent="0.2">
      <c r="F3191" s="37"/>
      <c r="G3191" s="37"/>
    </row>
    <row r="3192" spans="6:7" x14ac:dyDescent="0.2">
      <c r="F3192" s="37"/>
      <c r="G3192" s="37"/>
    </row>
    <row r="3193" spans="6:7" x14ac:dyDescent="0.2">
      <c r="F3193" s="37"/>
      <c r="G3193" s="37"/>
    </row>
    <row r="3194" spans="6:7" x14ac:dyDescent="0.2">
      <c r="F3194" s="37"/>
      <c r="G3194" s="37"/>
    </row>
    <row r="3195" spans="6:7" x14ac:dyDescent="0.2">
      <c r="F3195" s="37"/>
      <c r="G3195" s="37"/>
    </row>
    <row r="3196" spans="6:7" x14ac:dyDescent="0.2">
      <c r="F3196" s="37"/>
      <c r="G3196" s="37"/>
    </row>
    <row r="3197" spans="6:7" x14ac:dyDescent="0.2">
      <c r="F3197" s="37"/>
      <c r="G3197" s="37"/>
    </row>
    <row r="3198" spans="6:7" x14ac:dyDescent="0.2">
      <c r="F3198" s="37"/>
      <c r="G3198" s="37"/>
    </row>
    <row r="3199" spans="6:7" x14ac:dyDescent="0.2">
      <c r="F3199" s="37"/>
      <c r="G3199" s="37"/>
    </row>
    <row r="3200" spans="6:7" x14ac:dyDescent="0.2">
      <c r="F3200" s="37"/>
      <c r="G3200" s="37"/>
    </row>
    <row r="3201" spans="6:7" x14ac:dyDescent="0.2">
      <c r="F3201" s="37"/>
      <c r="G3201" s="37"/>
    </row>
    <row r="3202" spans="6:7" x14ac:dyDescent="0.2">
      <c r="F3202" s="37"/>
      <c r="G3202" s="37"/>
    </row>
    <row r="3203" spans="6:7" x14ac:dyDescent="0.2">
      <c r="F3203" s="37"/>
      <c r="G3203" s="37"/>
    </row>
    <row r="3204" spans="6:7" x14ac:dyDescent="0.2">
      <c r="F3204" s="37"/>
      <c r="G3204" s="37"/>
    </row>
    <row r="3205" spans="6:7" x14ac:dyDescent="0.2">
      <c r="F3205" s="37"/>
      <c r="G3205" s="37"/>
    </row>
    <row r="3206" spans="6:7" x14ac:dyDescent="0.2">
      <c r="F3206" s="37"/>
      <c r="G3206" s="37"/>
    </row>
    <row r="3207" spans="6:7" x14ac:dyDescent="0.2">
      <c r="F3207" s="37"/>
      <c r="G3207" s="37"/>
    </row>
    <row r="3208" spans="6:7" x14ac:dyDescent="0.2">
      <c r="F3208" s="37"/>
      <c r="G3208" s="37"/>
    </row>
    <row r="3209" spans="6:7" x14ac:dyDescent="0.2">
      <c r="F3209" s="37"/>
      <c r="G3209" s="37"/>
    </row>
    <row r="3210" spans="6:7" x14ac:dyDescent="0.2">
      <c r="F3210" s="37"/>
      <c r="G3210" s="37"/>
    </row>
    <row r="3211" spans="6:7" x14ac:dyDescent="0.2">
      <c r="F3211" s="37"/>
      <c r="G3211" s="37"/>
    </row>
    <row r="3212" spans="6:7" x14ac:dyDescent="0.2">
      <c r="F3212" s="37"/>
      <c r="G3212" s="37"/>
    </row>
    <row r="3213" spans="6:7" x14ac:dyDescent="0.2">
      <c r="F3213" s="37"/>
      <c r="G3213" s="37"/>
    </row>
    <row r="3214" spans="6:7" x14ac:dyDescent="0.2">
      <c r="F3214" s="37"/>
      <c r="G3214" s="37"/>
    </row>
    <row r="3215" spans="6:7" x14ac:dyDescent="0.2">
      <c r="F3215" s="37"/>
      <c r="G3215" s="37"/>
    </row>
    <row r="3216" spans="6:7" x14ac:dyDescent="0.2">
      <c r="F3216" s="37"/>
      <c r="G3216" s="37"/>
    </row>
    <row r="3217" spans="6:7" x14ac:dyDescent="0.2">
      <c r="F3217" s="37"/>
      <c r="G3217" s="37"/>
    </row>
    <row r="3218" spans="6:7" x14ac:dyDescent="0.2">
      <c r="F3218" s="37"/>
      <c r="G3218" s="37"/>
    </row>
    <row r="3219" spans="6:7" x14ac:dyDescent="0.2">
      <c r="F3219" s="37"/>
      <c r="G3219" s="37"/>
    </row>
    <row r="3220" spans="6:7" x14ac:dyDescent="0.2">
      <c r="F3220" s="37"/>
      <c r="G3220" s="37"/>
    </row>
    <row r="3221" spans="6:7" x14ac:dyDescent="0.2">
      <c r="F3221" s="37"/>
      <c r="G3221" s="37"/>
    </row>
    <row r="3222" spans="6:7" x14ac:dyDescent="0.2">
      <c r="F3222" s="37"/>
      <c r="G3222" s="37"/>
    </row>
    <row r="3223" spans="6:7" x14ac:dyDescent="0.2">
      <c r="F3223" s="37"/>
      <c r="G3223" s="37"/>
    </row>
    <row r="3224" spans="6:7" x14ac:dyDescent="0.2">
      <c r="F3224" s="37"/>
      <c r="G3224" s="37"/>
    </row>
    <row r="3225" spans="6:7" x14ac:dyDescent="0.2">
      <c r="F3225" s="37"/>
      <c r="G3225" s="37"/>
    </row>
    <row r="3226" spans="6:7" x14ac:dyDescent="0.2">
      <c r="F3226" s="37"/>
      <c r="G3226" s="37"/>
    </row>
    <row r="3227" spans="6:7" x14ac:dyDescent="0.2">
      <c r="F3227" s="37"/>
      <c r="G3227" s="37"/>
    </row>
    <row r="3228" spans="6:7" x14ac:dyDescent="0.2">
      <c r="F3228" s="37"/>
      <c r="G3228" s="37"/>
    </row>
    <row r="3229" spans="6:7" x14ac:dyDescent="0.2">
      <c r="F3229" s="37"/>
      <c r="G3229" s="37"/>
    </row>
    <row r="3230" spans="6:7" x14ac:dyDescent="0.2">
      <c r="F3230" s="37"/>
      <c r="G3230" s="37"/>
    </row>
    <row r="3231" spans="6:7" x14ac:dyDescent="0.2">
      <c r="F3231" s="37"/>
      <c r="G3231" s="37"/>
    </row>
    <row r="3232" spans="6:7" x14ac:dyDescent="0.2">
      <c r="F3232" s="37"/>
      <c r="G3232" s="37"/>
    </row>
    <row r="3233" spans="6:7" x14ac:dyDescent="0.2">
      <c r="F3233" s="37"/>
      <c r="G3233" s="37"/>
    </row>
    <row r="3234" spans="6:7" x14ac:dyDescent="0.2">
      <c r="F3234" s="37"/>
      <c r="G3234" s="37"/>
    </row>
    <row r="3235" spans="6:7" x14ac:dyDescent="0.2">
      <c r="F3235" s="37"/>
      <c r="G3235" s="37"/>
    </row>
    <row r="3236" spans="6:7" x14ac:dyDescent="0.2">
      <c r="F3236" s="37"/>
      <c r="G3236" s="37"/>
    </row>
    <row r="3237" spans="6:7" x14ac:dyDescent="0.2">
      <c r="F3237" s="37"/>
      <c r="G3237" s="37"/>
    </row>
    <row r="3238" spans="6:7" x14ac:dyDescent="0.2">
      <c r="F3238" s="37"/>
      <c r="G3238" s="37"/>
    </row>
    <row r="3239" spans="6:7" x14ac:dyDescent="0.2">
      <c r="F3239" s="37"/>
      <c r="G3239" s="37"/>
    </row>
    <row r="3240" spans="6:7" x14ac:dyDescent="0.2">
      <c r="F3240" s="37"/>
      <c r="G3240" s="37"/>
    </row>
    <row r="3241" spans="6:7" x14ac:dyDescent="0.2">
      <c r="F3241" s="37"/>
      <c r="G3241" s="37"/>
    </row>
    <row r="3242" spans="6:7" x14ac:dyDescent="0.2">
      <c r="F3242" s="37"/>
      <c r="G3242" s="37"/>
    </row>
    <row r="3243" spans="6:7" x14ac:dyDescent="0.2">
      <c r="F3243" s="37"/>
      <c r="G3243" s="37"/>
    </row>
    <row r="3244" spans="6:7" x14ac:dyDescent="0.2">
      <c r="F3244" s="37"/>
      <c r="G3244" s="37"/>
    </row>
    <row r="3245" spans="6:7" x14ac:dyDescent="0.2">
      <c r="F3245" s="37"/>
      <c r="G3245" s="37"/>
    </row>
    <row r="3246" spans="6:7" x14ac:dyDescent="0.2">
      <c r="F3246" s="37"/>
      <c r="G3246" s="37"/>
    </row>
    <row r="3247" spans="6:7" x14ac:dyDescent="0.2">
      <c r="F3247" s="37"/>
      <c r="G3247" s="37"/>
    </row>
    <row r="3248" spans="6:7" x14ac:dyDescent="0.2">
      <c r="F3248" s="37"/>
      <c r="G3248" s="37"/>
    </row>
    <row r="3249" spans="6:7" x14ac:dyDescent="0.2">
      <c r="F3249" s="37"/>
      <c r="G3249" s="37"/>
    </row>
    <row r="3250" spans="6:7" x14ac:dyDescent="0.2">
      <c r="F3250" s="37"/>
      <c r="G3250" s="37"/>
    </row>
    <row r="3251" spans="6:7" x14ac:dyDescent="0.2">
      <c r="F3251" s="37"/>
      <c r="G3251" s="37"/>
    </row>
    <row r="3252" spans="6:7" x14ac:dyDescent="0.2">
      <c r="F3252" s="37"/>
      <c r="G3252" s="37"/>
    </row>
    <row r="3253" spans="6:7" x14ac:dyDescent="0.2">
      <c r="F3253" s="37"/>
      <c r="G3253" s="37"/>
    </row>
    <row r="3254" spans="6:7" x14ac:dyDescent="0.2">
      <c r="F3254" s="37"/>
      <c r="G3254" s="37"/>
    </row>
    <row r="3255" spans="6:7" x14ac:dyDescent="0.2">
      <c r="F3255" s="37"/>
      <c r="G3255" s="37"/>
    </row>
    <row r="3256" spans="6:7" x14ac:dyDescent="0.2">
      <c r="F3256" s="37"/>
      <c r="G3256" s="37"/>
    </row>
    <row r="3257" spans="6:7" x14ac:dyDescent="0.2">
      <c r="F3257" s="37"/>
      <c r="G3257" s="37"/>
    </row>
    <row r="3258" spans="6:7" x14ac:dyDescent="0.2">
      <c r="F3258" s="37"/>
      <c r="G3258" s="37"/>
    </row>
    <row r="3259" spans="6:7" x14ac:dyDescent="0.2">
      <c r="F3259" s="37"/>
      <c r="G3259" s="37"/>
    </row>
    <row r="3260" spans="6:7" x14ac:dyDescent="0.2">
      <c r="F3260" s="37"/>
      <c r="G3260" s="37"/>
    </row>
    <row r="3261" spans="6:7" x14ac:dyDescent="0.2">
      <c r="F3261" s="37"/>
      <c r="G3261" s="37"/>
    </row>
    <row r="3262" spans="6:7" x14ac:dyDescent="0.2">
      <c r="F3262" s="37"/>
      <c r="G3262" s="37"/>
    </row>
    <row r="3263" spans="6:7" x14ac:dyDescent="0.2">
      <c r="F3263" s="37"/>
      <c r="G3263" s="37"/>
    </row>
    <row r="3264" spans="6:7" x14ac:dyDescent="0.2">
      <c r="F3264" s="37"/>
      <c r="G3264" s="37"/>
    </row>
    <row r="3265" spans="6:7" x14ac:dyDescent="0.2">
      <c r="F3265" s="37"/>
      <c r="G3265" s="37"/>
    </row>
    <row r="3266" spans="6:7" x14ac:dyDescent="0.2">
      <c r="F3266" s="37"/>
      <c r="G3266" s="37"/>
    </row>
    <row r="3267" spans="6:7" x14ac:dyDescent="0.2">
      <c r="F3267" s="37"/>
      <c r="G3267" s="37"/>
    </row>
    <row r="3268" spans="6:7" x14ac:dyDescent="0.2">
      <c r="F3268" s="37"/>
      <c r="G3268" s="37"/>
    </row>
    <row r="3269" spans="6:7" x14ac:dyDescent="0.2">
      <c r="F3269" s="37"/>
      <c r="G3269" s="37"/>
    </row>
    <row r="3270" spans="6:7" x14ac:dyDescent="0.2">
      <c r="F3270" s="37"/>
      <c r="G3270" s="37"/>
    </row>
    <row r="3271" spans="6:7" x14ac:dyDescent="0.2">
      <c r="F3271" s="37"/>
      <c r="G3271" s="37"/>
    </row>
    <row r="3272" spans="6:7" x14ac:dyDescent="0.2">
      <c r="F3272" s="37"/>
      <c r="G3272" s="37"/>
    </row>
    <row r="3273" spans="6:7" x14ac:dyDescent="0.2">
      <c r="F3273" s="37"/>
      <c r="G3273" s="37"/>
    </row>
    <row r="3274" spans="6:7" x14ac:dyDescent="0.2">
      <c r="F3274" s="37"/>
      <c r="G3274" s="37"/>
    </row>
    <row r="3275" spans="6:7" x14ac:dyDescent="0.2">
      <c r="F3275" s="37"/>
      <c r="G3275" s="37"/>
    </row>
    <row r="3276" spans="6:7" x14ac:dyDescent="0.2">
      <c r="F3276" s="37"/>
      <c r="G3276" s="37"/>
    </row>
    <row r="3277" spans="6:7" x14ac:dyDescent="0.2">
      <c r="F3277" s="37"/>
      <c r="G3277" s="37"/>
    </row>
    <row r="3278" spans="6:7" x14ac:dyDescent="0.2">
      <c r="F3278" s="37"/>
      <c r="G3278" s="37"/>
    </row>
    <row r="3279" spans="6:7" x14ac:dyDescent="0.2">
      <c r="F3279" s="37"/>
      <c r="G3279" s="37"/>
    </row>
    <row r="3280" spans="6:7" x14ac:dyDescent="0.2">
      <c r="F3280" s="37"/>
      <c r="G3280" s="37"/>
    </row>
    <row r="3281" spans="6:7" x14ac:dyDescent="0.2">
      <c r="F3281" s="37"/>
      <c r="G3281" s="37"/>
    </row>
    <row r="3282" spans="6:7" x14ac:dyDescent="0.2">
      <c r="F3282" s="37"/>
      <c r="G3282" s="37"/>
    </row>
    <row r="3283" spans="6:7" x14ac:dyDescent="0.2">
      <c r="F3283" s="37"/>
      <c r="G3283" s="37"/>
    </row>
    <row r="3284" spans="6:7" x14ac:dyDescent="0.2">
      <c r="F3284" s="37"/>
      <c r="G3284" s="37"/>
    </row>
    <row r="3285" spans="6:7" x14ac:dyDescent="0.2">
      <c r="F3285" s="37"/>
      <c r="G3285" s="37"/>
    </row>
    <row r="3286" spans="6:7" x14ac:dyDescent="0.2">
      <c r="F3286" s="37"/>
      <c r="G3286" s="37"/>
    </row>
    <row r="3287" spans="6:7" x14ac:dyDescent="0.2">
      <c r="F3287" s="37"/>
      <c r="G3287" s="37"/>
    </row>
    <row r="3288" spans="6:7" x14ac:dyDescent="0.2">
      <c r="F3288" s="37"/>
      <c r="G3288" s="37"/>
    </row>
    <row r="3289" spans="6:7" x14ac:dyDescent="0.2">
      <c r="F3289" s="37"/>
      <c r="G3289" s="37"/>
    </row>
    <row r="3290" spans="6:7" x14ac:dyDescent="0.2">
      <c r="F3290" s="37"/>
      <c r="G3290" s="37"/>
    </row>
    <row r="3291" spans="6:7" x14ac:dyDescent="0.2">
      <c r="F3291" s="37"/>
      <c r="G3291" s="37"/>
    </row>
    <row r="3292" spans="6:7" x14ac:dyDescent="0.2">
      <c r="F3292" s="37"/>
      <c r="G3292" s="37"/>
    </row>
    <row r="3293" spans="6:7" x14ac:dyDescent="0.2">
      <c r="F3293" s="37"/>
      <c r="G3293" s="37"/>
    </row>
    <row r="3294" spans="6:7" x14ac:dyDescent="0.2">
      <c r="F3294" s="37"/>
      <c r="G3294" s="37"/>
    </row>
    <row r="3295" spans="6:7" x14ac:dyDescent="0.2">
      <c r="F3295" s="37"/>
      <c r="G3295" s="37"/>
    </row>
    <row r="3296" spans="6:7" x14ac:dyDescent="0.2">
      <c r="F3296" s="37"/>
      <c r="G3296" s="37"/>
    </row>
    <row r="3297" spans="6:7" x14ac:dyDescent="0.2">
      <c r="F3297" s="37"/>
      <c r="G3297" s="37"/>
    </row>
    <row r="3298" spans="6:7" x14ac:dyDescent="0.2">
      <c r="F3298" s="37"/>
      <c r="G3298" s="37"/>
    </row>
    <row r="3299" spans="6:7" x14ac:dyDescent="0.2">
      <c r="F3299" s="37"/>
      <c r="G3299" s="37"/>
    </row>
    <row r="3300" spans="6:7" x14ac:dyDescent="0.2">
      <c r="F3300" s="37"/>
      <c r="G3300" s="37"/>
    </row>
    <row r="3301" spans="6:7" x14ac:dyDescent="0.2">
      <c r="F3301" s="37"/>
      <c r="G3301" s="37"/>
    </row>
    <row r="3302" spans="6:7" x14ac:dyDescent="0.2">
      <c r="F3302" s="37"/>
      <c r="G3302" s="37"/>
    </row>
    <row r="3303" spans="6:7" x14ac:dyDescent="0.2">
      <c r="F3303" s="37"/>
      <c r="G3303" s="37"/>
    </row>
    <row r="3304" spans="6:7" x14ac:dyDescent="0.2">
      <c r="F3304" s="37"/>
      <c r="G3304" s="37"/>
    </row>
    <row r="3305" spans="6:7" x14ac:dyDescent="0.2">
      <c r="F3305" s="37"/>
      <c r="G3305" s="37"/>
    </row>
    <row r="3306" spans="6:7" x14ac:dyDescent="0.2">
      <c r="F3306" s="37"/>
      <c r="G3306" s="37"/>
    </row>
    <row r="3307" spans="6:7" x14ac:dyDescent="0.2">
      <c r="F3307" s="37"/>
      <c r="G3307" s="37"/>
    </row>
    <row r="3308" spans="6:7" x14ac:dyDescent="0.2">
      <c r="F3308" s="37"/>
      <c r="G3308" s="37"/>
    </row>
    <row r="3309" spans="6:7" x14ac:dyDescent="0.2">
      <c r="F3309" s="37"/>
      <c r="G3309" s="37"/>
    </row>
    <row r="3310" spans="6:7" x14ac:dyDescent="0.2">
      <c r="F3310" s="37"/>
      <c r="G3310" s="37"/>
    </row>
    <row r="3311" spans="6:7" x14ac:dyDescent="0.2">
      <c r="F3311" s="37"/>
      <c r="G3311" s="37"/>
    </row>
    <row r="3312" spans="6:7" x14ac:dyDescent="0.2">
      <c r="F3312" s="37"/>
      <c r="G3312" s="37"/>
    </row>
    <row r="3313" spans="6:7" x14ac:dyDescent="0.2">
      <c r="F3313" s="37"/>
      <c r="G3313" s="37"/>
    </row>
    <row r="3314" spans="6:7" x14ac:dyDescent="0.2">
      <c r="F3314" s="37"/>
      <c r="G3314" s="37"/>
    </row>
    <row r="3315" spans="6:7" x14ac:dyDescent="0.2">
      <c r="F3315" s="37"/>
      <c r="G3315" s="37"/>
    </row>
    <row r="3316" spans="6:7" x14ac:dyDescent="0.2">
      <c r="F3316" s="37"/>
      <c r="G3316" s="37"/>
    </row>
    <row r="3317" spans="6:7" x14ac:dyDescent="0.2">
      <c r="F3317" s="37"/>
      <c r="G3317" s="37"/>
    </row>
    <row r="3318" spans="6:7" x14ac:dyDescent="0.2">
      <c r="F3318" s="37"/>
      <c r="G3318" s="37"/>
    </row>
    <row r="3319" spans="6:7" x14ac:dyDescent="0.2">
      <c r="F3319" s="37"/>
      <c r="G3319" s="37"/>
    </row>
    <row r="3320" spans="6:7" x14ac:dyDescent="0.2">
      <c r="F3320" s="37"/>
      <c r="G3320" s="37"/>
    </row>
    <row r="3321" spans="6:7" x14ac:dyDescent="0.2">
      <c r="F3321" s="37"/>
      <c r="G3321" s="37"/>
    </row>
    <row r="3322" spans="6:7" x14ac:dyDescent="0.2">
      <c r="F3322" s="37"/>
      <c r="G3322" s="37"/>
    </row>
    <row r="3323" spans="6:7" x14ac:dyDescent="0.2">
      <c r="F3323" s="37"/>
      <c r="G3323" s="37"/>
    </row>
    <row r="3324" spans="6:7" x14ac:dyDescent="0.2">
      <c r="F3324" s="37"/>
      <c r="G3324" s="37"/>
    </row>
    <row r="3325" spans="6:7" x14ac:dyDescent="0.2">
      <c r="F3325" s="37"/>
      <c r="G3325" s="37"/>
    </row>
    <row r="3326" spans="6:7" x14ac:dyDescent="0.2">
      <c r="F3326" s="37"/>
      <c r="G3326" s="37"/>
    </row>
    <row r="3327" spans="6:7" x14ac:dyDescent="0.2">
      <c r="F3327" s="37"/>
      <c r="G3327" s="37"/>
    </row>
    <row r="3328" spans="6:7" x14ac:dyDescent="0.2">
      <c r="F3328" s="37"/>
      <c r="G3328" s="37"/>
    </row>
    <row r="3329" spans="6:7" x14ac:dyDescent="0.2">
      <c r="F3329" s="37"/>
      <c r="G3329" s="37"/>
    </row>
    <row r="3330" spans="6:7" x14ac:dyDescent="0.2">
      <c r="F3330" s="37"/>
      <c r="G3330" s="37"/>
    </row>
    <row r="3331" spans="6:7" x14ac:dyDescent="0.2">
      <c r="F3331" s="37"/>
      <c r="G3331" s="37"/>
    </row>
    <row r="3332" spans="6:7" x14ac:dyDescent="0.2">
      <c r="F3332" s="37"/>
      <c r="G3332" s="37"/>
    </row>
    <row r="3333" spans="6:7" x14ac:dyDescent="0.2">
      <c r="F3333" s="37"/>
      <c r="G3333" s="37"/>
    </row>
    <row r="3334" spans="6:7" x14ac:dyDescent="0.2">
      <c r="F3334" s="37"/>
      <c r="G3334" s="37"/>
    </row>
    <row r="3335" spans="6:7" x14ac:dyDescent="0.2">
      <c r="F3335" s="37"/>
      <c r="G3335" s="37"/>
    </row>
    <row r="3336" spans="6:7" x14ac:dyDescent="0.2">
      <c r="F3336" s="37"/>
      <c r="G3336" s="37"/>
    </row>
    <row r="3337" spans="6:7" x14ac:dyDescent="0.2">
      <c r="F3337" s="37"/>
      <c r="G3337" s="37"/>
    </row>
    <row r="3338" spans="6:7" x14ac:dyDescent="0.2">
      <c r="F3338" s="37"/>
      <c r="G3338" s="37"/>
    </row>
    <row r="3339" spans="6:7" x14ac:dyDescent="0.2">
      <c r="F3339" s="37"/>
      <c r="G3339" s="37"/>
    </row>
    <row r="3340" spans="6:7" x14ac:dyDescent="0.2">
      <c r="F3340" s="37"/>
      <c r="G3340" s="37"/>
    </row>
    <row r="3341" spans="6:7" x14ac:dyDescent="0.2">
      <c r="F3341" s="37"/>
      <c r="G3341" s="37"/>
    </row>
    <row r="3342" spans="6:7" x14ac:dyDescent="0.2">
      <c r="F3342" s="37"/>
      <c r="G3342" s="37"/>
    </row>
    <row r="3343" spans="6:7" x14ac:dyDescent="0.2">
      <c r="F3343" s="37"/>
      <c r="G3343" s="37"/>
    </row>
    <row r="3344" spans="6:7" x14ac:dyDescent="0.2">
      <c r="F3344" s="37"/>
      <c r="G3344" s="37"/>
    </row>
    <row r="3345" spans="6:7" x14ac:dyDescent="0.2">
      <c r="F3345" s="37"/>
      <c r="G3345" s="37"/>
    </row>
    <row r="3346" spans="6:7" x14ac:dyDescent="0.2">
      <c r="F3346" s="37"/>
      <c r="G3346" s="37"/>
    </row>
    <row r="3347" spans="6:7" x14ac:dyDescent="0.2">
      <c r="F3347" s="37"/>
      <c r="G3347" s="37"/>
    </row>
    <row r="3348" spans="6:7" x14ac:dyDescent="0.2">
      <c r="F3348" s="37"/>
      <c r="G3348" s="37"/>
    </row>
    <row r="3349" spans="6:7" x14ac:dyDescent="0.2">
      <c r="F3349" s="37"/>
      <c r="G3349" s="37"/>
    </row>
    <row r="3350" spans="6:7" x14ac:dyDescent="0.2">
      <c r="F3350" s="37"/>
      <c r="G3350" s="37"/>
    </row>
    <row r="3351" spans="6:7" x14ac:dyDescent="0.2">
      <c r="F3351" s="37"/>
      <c r="G3351" s="37"/>
    </row>
    <row r="3352" spans="6:7" x14ac:dyDescent="0.2">
      <c r="F3352" s="37"/>
      <c r="G3352" s="37"/>
    </row>
    <row r="3353" spans="6:7" x14ac:dyDescent="0.2">
      <c r="F3353" s="37"/>
      <c r="G3353" s="37"/>
    </row>
    <row r="3354" spans="6:7" x14ac:dyDescent="0.2">
      <c r="F3354" s="37"/>
      <c r="G3354" s="37"/>
    </row>
    <row r="3355" spans="6:7" x14ac:dyDescent="0.2">
      <c r="F3355" s="37"/>
      <c r="G3355" s="37"/>
    </row>
    <row r="3356" spans="6:7" x14ac:dyDescent="0.2">
      <c r="F3356" s="37"/>
      <c r="G3356" s="37"/>
    </row>
    <row r="3357" spans="6:7" x14ac:dyDescent="0.2">
      <c r="F3357" s="37"/>
      <c r="G3357" s="37"/>
    </row>
    <row r="3358" spans="6:7" x14ac:dyDescent="0.2">
      <c r="F3358" s="37"/>
      <c r="G3358" s="37"/>
    </row>
    <row r="3359" spans="6:7" x14ac:dyDescent="0.2">
      <c r="F3359" s="37"/>
      <c r="G3359" s="37"/>
    </row>
    <row r="3360" spans="6:7" x14ac:dyDescent="0.2">
      <c r="F3360" s="37"/>
      <c r="G3360" s="37"/>
    </row>
    <row r="3361" spans="6:7" x14ac:dyDescent="0.2">
      <c r="F3361" s="37"/>
      <c r="G3361" s="37"/>
    </row>
    <row r="3362" spans="6:7" x14ac:dyDescent="0.2">
      <c r="F3362" s="37"/>
      <c r="G3362" s="37"/>
    </row>
    <row r="3363" spans="6:7" x14ac:dyDescent="0.2">
      <c r="F3363" s="37"/>
      <c r="G3363" s="37"/>
    </row>
    <row r="3364" spans="6:7" x14ac:dyDescent="0.2">
      <c r="F3364" s="37"/>
      <c r="G3364" s="37"/>
    </row>
  </sheetData>
  <sortState xmlns:xlrd2="http://schemas.microsoft.com/office/spreadsheetml/2017/richdata2" ref="A4:K1683">
    <sortCondition ref="A4:A1683"/>
    <sortCondition ref="B4:B1683"/>
  </sortState>
  <mergeCells count="1">
    <mergeCell ref="H1:K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EF63-52D9-F146-9388-B449E449D29A}">
  <dimension ref="A1:K336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V29" sqref="V29"/>
    </sheetView>
  </sheetViews>
  <sheetFormatPr baseColWidth="10" defaultRowHeight="16" x14ac:dyDescent="0.2"/>
  <cols>
    <col min="6" max="7" width="16.5" customWidth="1"/>
    <col min="8" max="8" width="14" customWidth="1"/>
    <col min="9" max="10" width="12.33203125" customWidth="1"/>
    <col min="11" max="11" width="14.1640625" customWidth="1"/>
  </cols>
  <sheetData>
    <row r="1" spans="1:11" x14ac:dyDescent="0.2">
      <c r="A1" s="46" t="s">
        <v>254</v>
      </c>
      <c r="B1" s="45"/>
      <c r="C1" s="45"/>
      <c r="D1" s="45"/>
      <c r="E1" s="363"/>
      <c r="F1" s="363"/>
      <c r="G1" s="364"/>
      <c r="H1" s="360"/>
      <c r="I1" s="361"/>
      <c r="J1" s="361"/>
      <c r="K1" s="362"/>
    </row>
    <row r="2" spans="1:11" x14ac:dyDescent="0.2">
      <c r="A2" s="46" t="s">
        <v>1</v>
      </c>
      <c r="B2" s="46" t="s">
        <v>0</v>
      </c>
      <c r="C2" s="46" t="s">
        <v>142</v>
      </c>
      <c r="D2" s="46" t="s">
        <v>49</v>
      </c>
      <c r="E2" s="46" t="s">
        <v>147</v>
      </c>
      <c r="F2" s="46" t="s">
        <v>235</v>
      </c>
      <c r="G2" s="46" t="s">
        <v>250</v>
      </c>
      <c r="H2" s="233" t="s">
        <v>248</v>
      </c>
      <c r="I2" s="234" t="s">
        <v>140</v>
      </c>
      <c r="J2" s="234" t="s">
        <v>141</v>
      </c>
      <c r="K2" s="235" t="s">
        <v>236</v>
      </c>
    </row>
    <row r="3" spans="1:11" x14ac:dyDescent="0.2">
      <c r="A3" s="164" t="s">
        <v>1</v>
      </c>
      <c r="B3" s="164" t="s">
        <v>0</v>
      </c>
      <c r="C3" s="164" t="s">
        <v>142</v>
      </c>
      <c r="D3" s="164" t="s">
        <v>49</v>
      </c>
      <c r="E3" s="164" t="s">
        <v>147</v>
      </c>
      <c r="F3" s="164" t="s">
        <v>235</v>
      </c>
      <c r="G3" s="45" t="s">
        <v>250</v>
      </c>
      <c r="H3" s="236" t="s">
        <v>248</v>
      </c>
      <c r="I3" s="237" t="s">
        <v>256</v>
      </c>
      <c r="J3" s="237" t="s">
        <v>257</v>
      </c>
      <c r="K3" s="238" t="s">
        <v>236</v>
      </c>
    </row>
    <row r="4" spans="1:11" x14ac:dyDescent="0.2">
      <c r="A4" s="45" t="s">
        <v>41</v>
      </c>
      <c r="B4" s="45" t="s">
        <v>48</v>
      </c>
      <c r="C4" s="45">
        <v>2000</v>
      </c>
      <c r="D4" s="45" t="s">
        <v>178</v>
      </c>
      <c r="E4" s="48">
        <v>15.2735295</v>
      </c>
      <c r="F4" s="37">
        <f>VLOOKUP(_xlfn.CONCAT(D4,"65-69"),'Appendix 4. 2020 IBGE LT'!$E$6:$M$1685,9,FALSE)</f>
        <v>20.186541065043901</v>
      </c>
      <c r="G4" s="37">
        <f>VLOOKUP(_xlfn.CONCAT(D4,"65-69"),'Appendix 3b. nax IBGE 2019'!$E$5:$M$1850,9,FALSE)</f>
        <v>20.064776636920413</v>
      </c>
      <c r="H4" s="37">
        <f>INDEX(Summary!$Q$5:$Y$88,MATCH(_xlfn.CONCAT(D4,"65-69"),Summary!$Q$5:$Q$88,0),MATCH($H$3,Summary!$Q$4:$Y$4,0))</f>
        <v>19.976362226768671</v>
      </c>
      <c r="I4" s="240">
        <f>(H4-$G4)/$G4</f>
        <v>-4.4064487610120818E-3</v>
      </c>
      <c r="J4" s="241">
        <f>E4*I4</f>
        <v>-6.7302025141556476E-2</v>
      </c>
      <c r="K4" s="242">
        <f>E4+J4</f>
        <v>15.206227474858444</v>
      </c>
    </row>
    <row r="5" spans="1:11" x14ac:dyDescent="0.2">
      <c r="A5" s="45" t="s">
        <v>41</v>
      </c>
      <c r="B5" s="45" t="s">
        <v>48</v>
      </c>
      <c r="C5" s="45">
        <v>2001</v>
      </c>
      <c r="D5" s="45" t="s">
        <v>178</v>
      </c>
      <c r="E5" s="48">
        <v>15.6487848</v>
      </c>
      <c r="F5" s="37">
        <f>VLOOKUP(_xlfn.CONCAT(D5,"65-69"),'Appendix 4. 2020 IBGE LT'!$E$6:$M$1685,9,FALSE)</f>
        <v>20.186541065043901</v>
      </c>
      <c r="G5" s="37">
        <f>VLOOKUP(_xlfn.CONCAT(D5,"65-69"),'Appendix 3b. nax IBGE 2019'!$E$5:$M$1850,9,FALSE)</f>
        <v>20.064776636920413</v>
      </c>
      <c r="H5" s="37">
        <f>INDEX(Summary!$Q$5:$Y$88,MATCH(_xlfn.CONCAT(D5,"65-69"),Summary!$Q$5:$Q$88,0),MATCH($H$3,Summary!$Q$4:$Y$4,0))</f>
        <v>19.976362226768671</v>
      </c>
      <c r="I5" s="240">
        <f t="shared" ref="I5:I68" si="0">(H5-$G5)/$G5</f>
        <v>-4.4064487610120818E-3</v>
      </c>
      <c r="J5" s="241">
        <f t="shared" ref="J5:J68" si="1">E5*I5</f>
        <v>-6.8955568393304703E-2</v>
      </c>
      <c r="K5" s="242">
        <f t="shared" ref="K5:K67" si="2">E5+J5</f>
        <v>15.579829231606695</v>
      </c>
    </row>
    <row r="6" spans="1:11" x14ac:dyDescent="0.2">
      <c r="A6" s="45" t="s">
        <v>41</v>
      </c>
      <c r="B6" s="45" t="s">
        <v>48</v>
      </c>
      <c r="C6" s="45">
        <v>2002</v>
      </c>
      <c r="D6" s="45" t="s">
        <v>178</v>
      </c>
      <c r="E6" s="48">
        <v>16.017191799999999</v>
      </c>
      <c r="F6" s="37">
        <f>VLOOKUP(_xlfn.CONCAT(D6,"65-69"),'Appendix 4. 2020 IBGE LT'!$E$6:$M$1685,9,FALSE)</f>
        <v>20.186541065043901</v>
      </c>
      <c r="G6" s="37">
        <f>VLOOKUP(_xlfn.CONCAT(D6,"65-69"),'Appendix 3b. nax IBGE 2019'!$E$5:$M$1850,9,FALSE)</f>
        <v>20.064776636920413</v>
      </c>
      <c r="H6" s="37">
        <f>INDEX(Summary!$Q$5:$Y$88,MATCH(_xlfn.CONCAT(D6,"65-69"),Summary!$Q$5:$Q$88,0),MATCH($H$3,Summary!$Q$4:$Y$4,0))</f>
        <v>19.976362226768671</v>
      </c>
      <c r="I6" s="240">
        <f t="shared" si="0"/>
        <v>-4.4064487610120818E-3</v>
      </c>
      <c r="J6" s="241">
        <f t="shared" si="1"/>
        <v>-7.0578934962002876E-2</v>
      </c>
      <c r="K6" s="242">
        <f t="shared" si="2"/>
        <v>15.946612865037997</v>
      </c>
    </row>
    <row r="7" spans="1:11" x14ac:dyDescent="0.2">
      <c r="A7" s="45" t="s">
        <v>41</v>
      </c>
      <c r="B7" s="45" t="s">
        <v>48</v>
      </c>
      <c r="C7" s="45">
        <v>2003</v>
      </c>
      <c r="D7" s="45" t="s">
        <v>178</v>
      </c>
      <c r="E7" s="48">
        <v>16.377974300000002</v>
      </c>
      <c r="F7" s="37">
        <f>VLOOKUP(_xlfn.CONCAT(D7,"65-69"),'Appendix 4. 2020 IBGE LT'!$E$6:$M$1685,9,FALSE)</f>
        <v>20.186541065043901</v>
      </c>
      <c r="G7" s="37">
        <f>VLOOKUP(_xlfn.CONCAT(D7,"65-69"),'Appendix 3b. nax IBGE 2019'!$E$5:$M$1850,9,FALSE)</f>
        <v>20.064776636920413</v>
      </c>
      <c r="H7" s="37">
        <f>INDEX(Summary!$Q$5:$Y$88,MATCH(_xlfn.CONCAT(D7,"65-69"),Summary!$Q$5:$Q$88,0),MATCH($H$3,Summary!$Q$4:$Y$4,0))</f>
        <v>19.976362226768671</v>
      </c>
      <c r="I7" s="240">
        <f t="shared" si="0"/>
        <v>-4.4064487610120818E-3</v>
      </c>
      <c r="J7" s="241">
        <f t="shared" si="1"/>
        <v>-7.2168704562122724E-2</v>
      </c>
      <c r="K7" s="242">
        <f t="shared" si="2"/>
        <v>16.305805595437878</v>
      </c>
    </row>
    <row r="8" spans="1:11" x14ac:dyDescent="0.2">
      <c r="A8" s="45" t="s">
        <v>41</v>
      </c>
      <c r="B8" s="45" t="s">
        <v>48</v>
      </c>
      <c r="C8" s="45">
        <v>2004</v>
      </c>
      <c r="D8" s="45" t="s">
        <v>178</v>
      </c>
      <c r="E8" s="48">
        <v>16.730453799999999</v>
      </c>
      <c r="F8" s="37">
        <f>VLOOKUP(_xlfn.CONCAT(D8,"65-69"),'Appendix 4. 2020 IBGE LT'!$E$6:$M$1685,9,FALSE)</f>
        <v>20.186541065043901</v>
      </c>
      <c r="G8" s="37">
        <f>VLOOKUP(_xlfn.CONCAT(D8,"65-69"),'Appendix 3b. nax IBGE 2019'!$E$5:$M$1850,9,FALSE)</f>
        <v>20.064776636920413</v>
      </c>
      <c r="H8" s="37">
        <f>INDEX(Summary!$Q$5:$Y$88,MATCH(_xlfn.CONCAT(D8,"65-69"),Summary!$Q$5:$Q$88,0),MATCH($H$3,Summary!$Q$4:$Y$4,0))</f>
        <v>19.976362226768671</v>
      </c>
      <c r="I8" s="240">
        <f t="shared" si="0"/>
        <v>-4.4064487610120818E-3</v>
      </c>
      <c r="J8" s="241">
        <f t="shared" si="1"/>
        <v>-7.3721887418179879E-2</v>
      </c>
      <c r="K8" s="242">
        <f t="shared" si="2"/>
        <v>16.656731912581819</v>
      </c>
    </row>
    <row r="9" spans="1:11" x14ac:dyDescent="0.2">
      <c r="A9" s="45" t="s">
        <v>41</v>
      </c>
      <c r="B9" s="45" t="s">
        <v>48</v>
      </c>
      <c r="C9" s="45">
        <v>2005</v>
      </c>
      <c r="D9" s="45" t="s">
        <v>178</v>
      </c>
      <c r="E9" s="48">
        <v>17.074042599999999</v>
      </c>
      <c r="F9" s="37">
        <f>VLOOKUP(_xlfn.CONCAT(D9,"65-69"),'Appendix 4. 2020 IBGE LT'!$E$6:$M$1685,9,FALSE)</f>
        <v>20.186541065043901</v>
      </c>
      <c r="G9" s="37">
        <f>VLOOKUP(_xlfn.CONCAT(D9,"65-69"),'Appendix 3b. nax IBGE 2019'!$E$5:$M$1850,9,FALSE)</f>
        <v>20.064776636920413</v>
      </c>
      <c r="H9" s="37">
        <f>INDEX(Summary!$Q$5:$Y$88,MATCH(_xlfn.CONCAT(D9,"65-69"),Summary!$Q$5:$Q$88,0),MATCH($H$3,Summary!$Q$4:$Y$4,0))</f>
        <v>19.976362226768671</v>
      </c>
      <c r="I9" s="240">
        <f t="shared" si="0"/>
        <v>-4.4064487610120818E-3</v>
      </c>
      <c r="J9" s="241">
        <f t="shared" si="1"/>
        <v>-7.523589386023749E-2</v>
      </c>
      <c r="K9" s="242">
        <f t="shared" si="2"/>
        <v>16.99880670613976</v>
      </c>
    </row>
    <row r="10" spans="1:11" x14ac:dyDescent="0.2">
      <c r="A10" s="45" t="s">
        <v>41</v>
      </c>
      <c r="B10" s="45" t="s">
        <v>48</v>
      </c>
      <c r="C10" s="45">
        <v>2006</v>
      </c>
      <c r="D10" s="45" t="s">
        <v>178</v>
      </c>
      <c r="E10" s="48">
        <v>17.408237799999998</v>
      </c>
      <c r="F10" s="37">
        <f>VLOOKUP(_xlfn.CONCAT(D10,"65-69"),'Appendix 4. 2020 IBGE LT'!$E$6:$M$1685,9,FALSE)</f>
        <v>20.186541065043901</v>
      </c>
      <c r="G10" s="37">
        <f>VLOOKUP(_xlfn.CONCAT(D10,"65-69"),'Appendix 3b. nax IBGE 2019'!$E$5:$M$1850,9,FALSE)</f>
        <v>20.064776636920413</v>
      </c>
      <c r="H10" s="37">
        <f>INDEX(Summary!$Q$5:$Y$88,MATCH(_xlfn.CONCAT(D10,"65-69"),Summary!$Q$5:$Q$88,0),MATCH($H$3,Summary!$Q$4:$Y$4,0))</f>
        <v>19.976362226768671</v>
      </c>
      <c r="I10" s="240">
        <f t="shared" si="0"/>
        <v>-4.4064487610120818E-3</v>
      </c>
      <c r="J10" s="241">
        <f t="shared" si="1"/>
        <v>-7.6708507885213675E-2</v>
      </c>
      <c r="K10" s="242">
        <f t="shared" si="2"/>
        <v>17.331529292114784</v>
      </c>
    </row>
    <row r="11" spans="1:11" x14ac:dyDescent="0.2">
      <c r="A11" s="45" t="s">
        <v>41</v>
      </c>
      <c r="B11" s="45" t="s">
        <v>48</v>
      </c>
      <c r="C11" s="45">
        <v>2007</v>
      </c>
      <c r="D11" s="45" t="s">
        <v>178</v>
      </c>
      <c r="E11" s="48">
        <v>17.732615500000001</v>
      </c>
      <c r="F11" s="37">
        <f>VLOOKUP(_xlfn.CONCAT(D11,"65-69"),'Appendix 4. 2020 IBGE LT'!$E$6:$M$1685,9,FALSE)</f>
        <v>20.186541065043901</v>
      </c>
      <c r="G11" s="37">
        <f>VLOOKUP(_xlfn.CONCAT(D11,"65-69"),'Appendix 3b. nax IBGE 2019'!$E$5:$M$1850,9,FALSE)</f>
        <v>20.064776636920413</v>
      </c>
      <c r="H11" s="37">
        <f>INDEX(Summary!$Q$5:$Y$88,MATCH(_xlfn.CONCAT(D11,"65-69"),Summary!$Q$5:$Q$88,0),MATCH($H$3,Summary!$Q$4:$Y$4,0))</f>
        <v>19.976362226768671</v>
      </c>
      <c r="I11" s="240">
        <f t="shared" si="0"/>
        <v>-4.4064487610120818E-3</v>
      </c>
      <c r="J11" s="241">
        <f t="shared" si="1"/>
        <v>-7.813786159947865E-2</v>
      </c>
      <c r="K11" s="242">
        <f t="shared" si="2"/>
        <v>17.654477638400522</v>
      </c>
    </row>
    <row r="12" spans="1:11" x14ac:dyDescent="0.2">
      <c r="A12" s="45" t="s">
        <v>41</v>
      </c>
      <c r="B12" s="45" t="s">
        <v>48</v>
      </c>
      <c r="C12" s="45">
        <v>2008</v>
      </c>
      <c r="D12" s="45" t="s">
        <v>178</v>
      </c>
      <c r="E12" s="48">
        <v>18.046826500000002</v>
      </c>
      <c r="F12" s="37">
        <f>VLOOKUP(_xlfn.CONCAT(D12,"65-69"),'Appendix 4. 2020 IBGE LT'!$E$6:$M$1685,9,FALSE)</f>
        <v>20.186541065043901</v>
      </c>
      <c r="G12" s="37">
        <f>VLOOKUP(_xlfn.CONCAT(D12,"65-69"),'Appendix 3b. nax IBGE 2019'!$E$5:$M$1850,9,FALSE)</f>
        <v>20.064776636920413</v>
      </c>
      <c r="H12" s="37">
        <f>INDEX(Summary!$Q$5:$Y$88,MATCH(_xlfn.CONCAT(D12,"65-69"),Summary!$Q$5:$Q$88,0),MATCH($H$3,Summary!$Q$4:$Y$4,0))</f>
        <v>19.976362226768671</v>
      </c>
      <c r="I12" s="240">
        <f t="shared" si="0"/>
        <v>-4.4064487610120818E-3</v>
      </c>
      <c r="J12" s="241">
        <f t="shared" si="1"/>
        <v>-7.952241627112501E-2</v>
      </c>
      <c r="K12" s="242">
        <f t="shared" si="2"/>
        <v>17.967304083728877</v>
      </c>
    </row>
    <row r="13" spans="1:11" x14ac:dyDescent="0.2">
      <c r="A13" s="45" t="s">
        <v>41</v>
      </c>
      <c r="B13" s="45" t="s">
        <v>48</v>
      </c>
      <c r="C13" s="45">
        <v>2009</v>
      </c>
      <c r="D13" s="45" t="s">
        <v>178</v>
      </c>
      <c r="E13" s="48">
        <v>18.349409999999999</v>
      </c>
      <c r="F13" s="37">
        <f>VLOOKUP(_xlfn.CONCAT(D13,"65-69"),'Appendix 4. 2020 IBGE LT'!$E$6:$M$1685,9,FALSE)</f>
        <v>20.186541065043901</v>
      </c>
      <c r="G13" s="37">
        <f>VLOOKUP(_xlfn.CONCAT(D13,"65-69"),'Appendix 3b. nax IBGE 2019'!$E$5:$M$1850,9,FALSE)</f>
        <v>20.064776636920413</v>
      </c>
      <c r="H13" s="37">
        <f>INDEX(Summary!$Q$5:$Y$88,MATCH(_xlfn.CONCAT(D13,"65-69"),Summary!$Q$5:$Q$88,0),MATCH($H$3,Summary!$Q$4:$Y$4,0))</f>
        <v>19.976362226768671</v>
      </c>
      <c r="I13" s="240">
        <f t="shared" si="0"/>
        <v>-4.4064487610120818E-3</v>
      </c>
      <c r="J13" s="241">
        <f t="shared" si="1"/>
        <v>-8.0855734959802694E-2</v>
      </c>
      <c r="K13" s="242">
        <f t="shared" si="2"/>
        <v>18.268554265040198</v>
      </c>
    </row>
    <row r="14" spans="1:11" x14ac:dyDescent="0.2">
      <c r="A14" s="45" t="s">
        <v>41</v>
      </c>
      <c r="B14" s="45" t="s">
        <v>48</v>
      </c>
      <c r="C14" s="45">
        <v>2010</v>
      </c>
      <c r="D14" s="45" t="s">
        <v>178</v>
      </c>
      <c r="E14" s="48">
        <v>18.643697800000002</v>
      </c>
      <c r="F14" s="37">
        <f>VLOOKUP(_xlfn.CONCAT(D14,"65-69"),'Appendix 4. 2020 IBGE LT'!$E$6:$M$1685,9,FALSE)</f>
        <v>20.186541065043901</v>
      </c>
      <c r="G14" s="37">
        <f>VLOOKUP(_xlfn.CONCAT(D14,"65-69"),'Appendix 3b. nax IBGE 2019'!$E$5:$M$1850,9,FALSE)</f>
        <v>20.064776636920413</v>
      </c>
      <c r="H14" s="37">
        <f>INDEX(Summary!$Q$5:$Y$88,MATCH(_xlfn.CONCAT(D14,"65-69"),Summary!$Q$5:$Q$88,0),MATCH($H$3,Summary!$Q$4:$Y$4,0))</f>
        <v>19.976362226768671</v>
      </c>
      <c r="I14" s="240">
        <f t="shared" si="0"/>
        <v>-4.4064487610120818E-3</v>
      </c>
      <c r="J14" s="241">
        <f t="shared" si="1"/>
        <v>-8.2152499071493676E-2</v>
      </c>
      <c r="K14" s="242">
        <f t="shared" si="2"/>
        <v>18.561545300928508</v>
      </c>
    </row>
    <row r="15" spans="1:11" x14ac:dyDescent="0.2">
      <c r="A15" s="45" t="s">
        <v>41</v>
      </c>
      <c r="B15" s="45" t="s">
        <v>48</v>
      </c>
      <c r="C15" s="45">
        <v>2011</v>
      </c>
      <c r="D15" s="45" t="s">
        <v>178</v>
      </c>
      <c r="E15" s="48">
        <v>18.832257800000001</v>
      </c>
      <c r="F15" s="37">
        <f>VLOOKUP(_xlfn.CONCAT(D15,"65-69"),'Appendix 4. 2020 IBGE LT'!$E$6:$M$1685,9,FALSE)</f>
        <v>20.186541065043901</v>
      </c>
      <c r="G15" s="37">
        <f>VLOOKUP(_xlfn.CONCAT(D15,"65-69"),'Appendix 3b. nax IBGE 2019'!$E$5:$M$1850,9,FALSE)</f>
        <v>20.064776636920413</v>
      </c>
      <c r="H15" s="37">
        <f>INDEX(Summary!$Q$5:$Y$88,MATCH(_xlfn.CONCAT(D15,"65-69"),Summary!$Q$5:$Q$88,0),MATCH($H$3,Summary!$Q$4:$Y$4,0))</f>
        <v>19.976362226768671</v>
      </c>
      <c r="I15" s="240">
        <f t="shared" si="0"/>
        <v>-4.4064487610120818E-3</v>
      </c>
      <c r="J15" s="241">
        <f t="shared" si="1"/>
        <v>-8.2983379049870118E-2</v>
      </c>
      <c r="K15" s="242">
        <f t="shared" si="2"/>
        <v>18.74927442095013</v>
      </c>
    </row>
    <row r="16" spans="1:11" x14ac:dyDescent="0.2">
      <c r="A16" s="45" t="s">
        <v>41</v>
      </c>
      <c r="B16" s="45" t="s">
        <v>48</v>
      </c>
      <c r="C16" s="45">
        <v>2012</v>
      </c>
      <c r="D16" s="45" t="s">
        <v>178</v>
      </c>
      <c r="E16" s="48">
        <v>19.012914800000001</v>
      </c>
      <c r="F16" s="37">
        <f>VLOOKUP(_xlfn.CONCAT(D16,"65-69"),'Appendix 4. 2020 IBGE LT'!$E$6:$M$1685,9,FALSE)</f>
        <v>20.186541065043901</v>
      </c>
      <c r="G16" s="37">
        <f>VLOOKUP(_xlfn.CONCAT(D16,"65-69"),'Appendix 3b. nax IBGE 2019'!$E$5:$M$1850,9,FALSE)</f>
        <v>20.064776636920413</v>
      </c>
      <c r="H16" s="37">
        <f>INDEX(Summary!$Q$5:$Y$88,MATCH(_xlfn.CONCAT(D16,"65-69"),Summary!$Q$5:$Q$88,0),MATCH($H$3,Summary!$Q$4:$Y$4,0))</f>
        <v>19.976362226768671</v>
      </c>
      <c r="I16" s="240">
        <f t="shared" si="0"/>
        <v>-4.4064487610120818E-3</v>
      </c>
      <c r="J16" s="241">
        <f t="shared" si="1"/>
        <v>-8.3779434863688274E-2</v>
      </c>
      <c r="K16" s="242">
        <f t="shared" si="2"/>
        <v>18.929135365136311</v>
      </c>
    </row>
    <row r="17" spans="1:11" x14ac:dyDescent="0.2">
      <c r="A17" s="45" t="s">
        <v>41</v>
      </c>
      <c r="B17" s="45" t="s">
        <v>48</v>
      </c>
      <c r="C17" s="45">
        <v>2013</v>
      </c>
      <c r="D17" s="45" t="s">
        <v>178</v>
      </c>
      <c r="E17" s="48">
        <v>19.185732099999999</v>
      </c>
      <c r="F17" s="37">
        <f>VLOOKUP(_xlfn.CONCAT(D17,"65-69"),'Appendix 4. 2020 IBGE LT'!$E$6:$M$1685,9,FALSE)</f>
        <v>20.186541065043901</v>
      </c>
      <c r="G17" s="37">
        <f>VLOOKUP(_xlfn.CONCAT(D17,"65-69"),'Appendix 3b. nax IBGE 2019'!$E$5:$M$1850,9,FALSE)</f>
        <v>20.064776636920413</v>
      </c>
      <c r="H17" s="37">
        <f>INDEX(Summary!$Q$5:$Y$88,MATCH(_xlfn.CONCAT(D17,"65-69"),Summary!$Q$5:$Q$88,0),MATCH($H$3,Summary!$Q$4:$Y$4,0))</f>
        <v>19.976362226768671</v>
      </c>
      <c r="I17" s="240">
        <f t="shared" si="0"/>
        <v>-4.4064487610120818E-3</v>
      </c>
      <c r="J17" s="241">
        <f t="shared" si="1"/>
        <v>-8.4540945441154716E-2</v>
      </c>
      <c r="K17" s="242">
        <f t="shared" si="2"/>
        <v>19.101191154558844</v>
      </c>
    </row>
    <row r="18" spans="1:11" x14ac:dyDescent="0.2">
      <c r="A18" s="45" t="s">
        <v>41</v>
      </c>
      <c r="B18" s="45" t="s">
        <v>48</v>
      </c>
      <c r="C18" s="45">
        <v>2014</v>
      </c>
      <c r="D18" s="45" t="s">
        <v>178</v>
      </c>
      <c r="E18" s="48">
        <v>19.350801100000002</v>
      </c>
      <c r="F18" s="37">
        <f>VLOOKUP(_xlfn.CONCAT(D18,"65-69"),'Appendix 4. 2020 IBGE LT'!$E$6:$M$1685,9,FALSE)</f>
        <v>20.186541065043901</v>
      </c>
      <c r="G18" s="37">
        <f>VLOOKUP(_xlfn.CONCAT(D18,"65-69"),'Appendix 3b. nax IBGE 2019'!$E$5:$M$1850,9,FALSE)</f>
        <v>20.064776636920413</v>
      </c>
      <c r="H18" s="37">
        <f>INDEX(Summary!$Q$5:$Y$88,MATCH(_xlfn.CONCAT(D18,"65-69"),Summary!$Q$5:$Q$88,0),MATCH($H$3,Summary!$Q$4:$Y$4,0))</f>
        <v>19.976362226768671</v>
      </c>
      <c r="I18" s="240">
        <f t="shared" si="0"/>
        <v>-4.4064487610120818E-3</v>
      </c>
      <c r="J18" s="241">
        <f t="shared" si="1"/>
        <v>-8.5268313531686235E-2</v>
      </c>
      <c r="K18" s="242">
        <f t="shared" si="2"/>
        <v>19.265532786468317</v>
      </c>
    </row>
    <row r="19" spans="1:11" x14ac:dyDescent="0.2">
      <c r="A19" s="45" t="s">
        <v>41</v>
      </c>
      <c r="B19" s="45" t="s">
        <v>48</v>
      </c>
      <c r="C19" s="45">
        <v>2015</v>
      </c>
      <c r="D19" s="45" t="s">
        <v>178</v>
      </c>
      <c r="E19" s="48">
        <v>19.508238599999999</v>
      </c>
      <c r="F19" s="37">
        <f>VLOOKUP(_xlfn.CONCAT(D19,"65-69"),'Appendix 4. 2020 IBGE LT'!$E$6:$M$1685,9,FALSE)</f>
        <v>20.186541065043901</v>
      </c>
      <c r="G19" s="37">
        <f>VLOOKUP(_xlfn.CONCAT(D19,"65-69"),'Appendix 3b. nax IBGE 2019'!$E$5:$M$1850,9,FALSE)</f>
        <v>20.064776636920413</v>
      </c>
      <c r="H19" s="37">
        <f>INDEX(Summary!$Q$5:$Y$88,MATCH(_xlfn.CONCAT(D19,"65-69"),Summary!$Q$5:$Q$88,0),MATCH($H$3,Summary!$Q$4:$Y$4,0))</f>
        <v>19.976362226768671</v>
      </c>
      <c r="I19" s="240">
        <f t="shared" si="0"/>
        <v>-4.4064487610120818E-3</v>
      </c>
      <c r="J19" s="241">
        <f t="shared" si="1"/>
        <v>-8.5962053808498057E-2</v>
      </c>
      <c r="K19" s="242">
        <f t="shared" si="2"/>
        <v>19.422276546191501</v>
      </c>
    </row>
    <row r="20" spans="1:11" x14ac:dyDescent="0.2">
      <c r="A20" s="45" t="s">
        <v>41</v>
      </c>
      <c r="B20" s="45" t="s">
        <v>48</v>
      </c>
      <c r="C20" s="45">
        <v>2016</v>
      </c>
      <c r="D20" s="45" t="s">
        <v>178</v>
      </c>
      <c r="E20" s="48">
        <v>19.658184800000001</v>
      </c>
      <c r="F20" s="37">
        <f>VLOOKUP(_xlfn.CONCAT(D20,"65-69"),'Appendix 4. 2020 IBGE LT'!$E$6:$M$1685,9,FALSE)</f>
        <v>20.186541065043901</v>
      </c>
      <c r="G20" s="37">
        <f>VLOOKUP(_xlfn.CONCAT(D20,"65-69"),'Appendix 3b. nax IBGE 2019'!$E$5:$M$1850,9,FALSE)</f>
        <v>20.064776636920413</v>
      </c>
      <c r="H20" s="37">
        <f>INDEX(Summary!$Q$5:$Y$88,MATCH(_xlfn.CONCAT(D20,"65-69"),Summary!$Q$5:$Q$88,0),MATCH($H$3,Summary!$Q$4:$Y$4,0))</f>
        <v>19.976362226768671</v>
      </c>
      <c r="I20" s="240">
        <f t="shared" si="0"/>
        <v>-4.4064487610120818E-3</v>
      </c>
      <c r="J20" s="241">
        <f t="shared" si="1"/>
        <v>-8.6622784055706545E-2</v>
      </c>
      <c r="K20" s="242">
        <f t="shared" si="2"/>
        <v>19.571562015944295</v>
      </c>
    </row>
    <row r="21" spans="1:11" x14ac:dyDescent="0.2">
      <c r="A21" s="45" t="s">
        <v>41</v>
      </c>
      <c r="B21" s="45" t="s">
        <v>48</v>
      </c>
      <c r="C21" s="45">
        <v>2017</v>
      </c>
      <c r="D21" s="45" t="s">
        <v>178</v>
      </c>
      <c r="E21" s="48">
        <v>19.800800800000001</v>
      </c>
      <c r="F21" s="37">
        <f>VLOOKUP(_xlfn.CONCAT(D21,"65-69"),'Appendix 4. 2020 IBGE LT'!$E$6:$M$1685,9,FALSE)</f>
        <v>20.186541065043901</v>
      </c>
      <c r="G21" s="37">
        <f>VLOOKUP(_xlfn.CONCAT(D21,"65-69"),'Appendix 3b. nax IBGE 2019'!$E$5:$M$1850,9,FALSE)</f>
        <v>20.064776636920413</v>
      </c>
      <c r="H21" s="37">
        <f>INDEX(Summary!$Q$5:$Y$88,MATCH(_xlfn.CONCAT(D21,"65-69"),Summary!$Q$5:$Q$88,0),MATCH($H$3,Summary!$Q$4:$Y$4,0))</f>
        <v>19.976362226768671</v>
      </c>
      <c r="I21" s="240">
        <f t="shared" si="0"/>
        <v>-4.4064487610120818E-3</v>
      </c>
      <c r="J21" s="241">
        <f t="shared" si="1"/>
        <v>-8.7251214152207046E-2</v>
      </c>
      <c r="K21" s="242">
        <f t="shared" si="2"/>
        <v>19.713549585847794</v>
      </c>
    </row>
    <row r="22" spans="1:11" x14ac:dyDescent="0.2">
      <c r="A22" s="45" t="s">
        <v>41</v>
      </c>
      <c r="B22" s="45" t="s">
        <v>48</v>
      </c>
      <c r="C22" s="45">
        <v>2018</v>
      </c>
      <c r="D22" s="45" t="s">
        <v>178</v>
      </c>
      <c r="E22" s="48">
        <v>19.936266199999999</v>
      </c>
      <c r="F22" s="37">
        <f>VLOOKUP(_xlfn.CONCAT(D22,"65-69"),'Appendix 4. 2020 IBGE LT'!$E$6:$M$1685,9,FALSE)</f>
        <v>20.186541065043901</v>
      </c>
      <c r="G22" s="37">
        <f>VLOOKUP(_xlfn.CONCAT(D22,"65-69"),'Appendix 3b. nax IBGE 2019'!$E$5:$M$1850,9,FALSE)</f>
        <v>20.064776636920413</v>
      </c>
      <c r="H22" s="37">
        <f>INDEX(Summary!$Q$5:$Y$88,MATCH(_xlfn.CONCAT(D22,"65-69"),Summary!$Q$5:$Q$88,0),MATCH($H$3,Summary!$Q$4:$Y$4,0))</f>
        <v>19.976362226768671</v>
      </c>
      <c r="I22" s="240">
        <f t="shared" si="0"/>
        <v>-4.4064487610120818E-3</v>
      </c>
      <c r="J22" s="241">
        <f t="shared" si="1"/>
        <v>-8.7848135496197036E-2</v>
      </c>
      <c r="K22" s="242">
        <f t="shared" si="2"/>
        <v>19.8484180645038</v>
      </c>
    </row>
    <row r="23" spans="1:11" x14ac:dyDescent="0.2">
      <c r="A23" s="45" t="s">
        <v>41</v>
      </c>
      <c r="B23" s="45" t="s">
        <v>48</v>
      </c>
      <c r="C23" s="45">
        <v>2019</v>
      </c>
      <c r="D23" s="45" t="s">
        <v>178</v>
      </c>
      <c r="E23" s="48">
        <v>20.064776599999998</v>
      </c>
      <c r="F23" s="37">
        <f>VLOOKUP(_xlfn.CONCAT(D23,"65-69"),'Appendix 4. 2020 IBGE LT'!$E$6:$M$1685,9,FALSE)</f>
        <v>20.186541065043901</v>
      </c>
      <c r="G23" s="37">
        <f>VLOOKUP(_xlfn.CONCAT(D23,"65-69"),'Appendix 3b. nax IBGE 2019'!$E$5:$M$1850,9,FALSE)</f>
        <v>20.064776636920413</v>
      </c>
      <c r="H23" s="37">
        <f>INDEX(Summary!$Q$5:$Y$88,MATCH(_xlfn.CONCAT(D23,"65-69"),Summary!$Q$5:$Q$88,0),MATCH($H$3,Summary!$Q$4:$Y$4,0))</f>
        <v>19.976362226768671</v>
      </c>
      <c r="I23" s="240">
        <f t="shared" si="0"/>
        <v>-4.4064487610120818E-3</v>
      </c>
      <c r="J23" s="241">
        <f t="shared" si="1"/>
        <v>-8.8414409989054199E-2</v>
      </c>
      <c r="K23" s="242">
        <f t="shared" si="2"/>
        <v>19.976362190010946</v>
      </c>
    </row>
    <row r="24" spans="1:11" x14ac:dyDescent="0.2">
      <c r="A24" s="45" t="s">
        <v>41</v>
      </c>
      <c r="B24" s="45" t="s">
        <v>47</v>
      </c>
      <c r="C24" s="45">
        <v>2000</v>
      </c>
      <c r="D24" s="45" t="s">
        <v>150</v>
      </c>
      <c r="E24" s="48">
        <v>13.6557546</v>
      </c>
      <c r="F24" s="37">
        <f>VLOOKUP(_xlfn.CONCAT(D24,"65-69"),'Appendix 4. 2020 IBGE LT'!$E$6:$M$1685,9,FALSE)</f>
        <v>16.84663119989316</v>
      </c>
      <c r="G24" s="37">
        <f>VLOOKUP(_xlfn.CONCAT(D24,"65-69"),'Appendix 3b. nax IBGE 2019'!$E$5:$M$1850,9,FALSE)</f>
        <v>16.748743397160887</v>
      </c>
      <c r="H24" s="37">
        <f>INDEX(Summary!$Q$5:$Y$88,MATCH(_xlfn.CONCAT(D24,"65-69"),Summary!$Q$5:$Q$88,0),MATCH($H$3,Summary!$Q$4:$Y$4,0))</f>
        <v>16.386119661939411</v>
      </c>
      <c r="I24" s="240">
        <f t="shared" si="0"/>
        <v>-2.1650802488438918E-2</v>
      </c>
      <c r="J24" s="241">
        <f t="shared" si="1"/>
        <v>-0.29565804567519122</v>
      </c>
      <c r="K24" s="242">
        <f t="shared" si="2"/>
        <v>13.360096554324809</v>
      </c>
    </row>
    <row r="25" spans="1:11" x14ac:dyDescent="0.2">
      <c r="A25" s="45" t="s">
        <v>41</v>
      </c>
      <c r="B25" s="45" t="s">
        <v>47</v>
      </c>
      <c r="C25" s="45">
        <v>2001</v>
      </c>
      <c r="D25" s="45" t="s">
        <v>150</v>
      </c>
      <c r="E25" s="48">
        <v>13.855571400000001</v>
      </c>
      <c r="F25" s="37">
        <f>VLOOKUP(_xlfn.CONCAT(D25,"65-69"),'Appendix 4. 2020 IBGE LT'!$E$6:$M$1685,9,FALSE)</f>
        <v>16.84663119989316</v>
      </c>
      <c r="G25" s="37">
        <f>VLOOKUP(_xlfn.CONCAT(D25,"65-69"),'Appendix 3b. nax IBGE 2019'!$E$5:$M$1850,9,FALSE)</f>
        <v>16.748743397160887</v>
      </c>
      <c r="H25" s="37">
        <f>INDEX(Summary!$Q$5:$Y$88,MATCH(_xlfn.CONCAT(D25,"65-69"),Summary!$Q$5:$Q$88,0),MATCH($H$3,Summary!$Q$4:$Y$4,0))</f>
        <v>16.386119661939411</v>
      </c>
      <c r="I25" s="240">
        <f t="shared" si="0"/>
        <v>-2.1650802488438918E-2</v>
      </c>
      <c r="J25" s="241">
        <f t="shared" si="1"/>
        <v>-0.29998423974586313</v>
      </c>
      <c r="K25" s="242">
        <f t="shared" si="2"/>
        <v>13.555587160254138</v>
      </c>
    </row>
    <row r="26" spans="1:11" x14ac:dyDescent="0.2">
      <c r="A26" s="45" t="s">
        <v>41</v>
      </c>
      <c r="B26" s="45" t="s">
        <v>47</v>
      </c>
      <c r="C26" s="45">
        <v>2002</v>
      </c>
      <c r="D26" s="45" t="s">
        <v>150</v>
      </c>
      <c r="E26" s="48">
        <v>14.0561016</v>
      </c>
      <c r="F26" s="37">
        <f>VLOOKUP(_xlfn.CONCAT(D26,"65-69"),'Appendix 4. 2020 IBGE LT'!$E$6:$M$1685,9,FALSE)</f>
        <v>16.84663119989316</v>
      </c>
      <c r="G26" s="37">
        <f>VLOOKUP(_xlfn.CONCAT(D26,"65-69"),'Appendix 3b. nax IBGE 2019'!$E$5:$M$1850,9,FALSE)</f>
        <v>16.748743397160887</v>
      </c>
      <c r="H26" s="37">
        <f>INDEX(Summary!$Q$5:$Y$88,MATCH(_xlfn.CONCAT(D26,"65-69"),Summary!$Q$5:$Q$88,0),MATCH($H$3,Summary!$Q$4:$Y$4,0))</f>
        <v>16.386119661939411</v>
      </c>
      <c r="I26" s="240">
        <f t="shared" si="0"/>
        <v>-2.1650802488438918E-2</v>
      </c>
      <c r="J26" s="241">
        <f t="shared" si="1"/>
        <v>-0.30432587949903023</v>
      </c>
      <c r="K26" s="242">
        <f t="shared" si="2"/>
        <v>13.751775720500969</v>
      </c>
    </row>
    <row r="27" spans="1:11" x14ac:dyDescent="0.2">
      <c r="A27" s="45" t="s">
        <v>41</v>
      </c>
      <c r="B27" s="45" t="s">
        <v>47</v>
      </c>
      <c r="C27" s="45">
        <v>2003</v>
      </c>
      <c r="D27" s="45" t="s">
        <v>150</v>
      </c>
      <c r="E27" s="48">
        <v>14.257116999999999</v>
      </c>
      <c r="F27" s="37">
        <f>VLOOKUP(_xlfn.CONCAT(D27,"65-69"),'Appendix 4. 2020 IBGE LT'!$E$6:$M$1685,9,FALSE)</f>
        <v>16.84663119989316</v>
      </c>
      <c r="G27" s="37">
        <f>VLOOKUP(_xlfn.CONCAT(D27,"65-69"),'Appendix 3b. nax IBGE 2019'!$E$5:$M$1850,9,FALSE)</f>
        <v>16.748743397160887</v>
      </c>
      <c r="H27" s="37">
        <f>INDEX(Summary!$Q$5:$Y$88,MATCH(_xlfn.CONCAT(D27,"65-69"),Summary!$Q$5:$Q$88,0),MATCH($H$3,Summary!$Q$4:$Y$4,0))</f>
        <v>16.386119661939411</v>
      </c>
      <c r="I27" s="240">
        <f t="shared" si="0"/>
        <v>-2.1650802488438918E-2</v>
      </c>
      <c r="J27" s="241">
        <f t="shared" si="1"/>
        <v>-0.30867802422156476</v>
      </c>
      <c r="K27" s="242">
        <f t="shared" si="2"/>
        <v>13.948438975778434</v>
      </c>
    </row>
    <row r="28" spans="1:11" x14ac:dyDescent="0.2">
      <c r="A28" s="45" t="s">
        <v>41</v>
      </c>
      <c r="B28" s="45" t="s">
        <v>47</v>
      </c>
      <c r="C28" s="45">
        <v>2004</v>
      </c>
      <c r="D28" s="45" t="s">
        <v>150</v>
      </c>
      <c r="E28" s="48">
        <v>14.458403000000001</v>
      </c>
      <c r="F28" s="37">
        <f>VLOOKUP(_xlfn.CONCAT(D28,"65-69"),'Appendix 4. 2020 IBGE LT'!$E$6:$M$1685,9,FALSE)</f>
        <v>16.84663119989316</v>
      </c>
      <c r="G28" s="37">
        <f>VLOOKUP(_xlfn.CONCAT(D28,"65-69"),'Appendix 3b. nax IBGE 2019'!$E$5:$M$1850,9,FALSE)</f>
        <v>16.748743397160887</v>
      </c>
      <c r="H28" s="37">
        <f>INDEX(Summary!$Q$5:$Y$88,MATCH(_xlfn.CONCAT(D28,"65-69"),Summary!$Q$5:$Q$88,0),MATCH($H$3,Summary!$Q$4:$Y$4,0))</f>
        <v>16.386119661939411</v>
      </c>
      <c r="I28" s="240">
        <f t="shared" si="0"/>
        <v>-2.1650802488438918E-2</v>
      </c>
      <c r="J28" s="241">
        <f t="shared" si="1"/>
        <v>-0.31303602765125271</v>
      </c>
      <c r="K28" s="242">
        <f t="shared" si="2"/>
        <v>14.145366972348748</v>
      </c>
    </row>
    <row r="29" spans="1:11" x14ac:dyDescent="0.2">
      <c r="A29" s="45" t="s">
        <v>41</v>
      </c>
      <c r="B29" s="45" t="s">
        <v>47</v>
      </c>
      <c r="C29" s="45">
        <v>2005</v>
      </c>
      <c r="D29" s="45" t="s">
        <v>150</v>
      </c>
      <c r="E29" s="48">
        <v>14.659758699999999</v>
      </c>
      <c r="F29" s="37">
        <f>VLOOKUP(_xlfn.CONCAT(D29,"65-69"),'Appendix 4. 2020 IBGE LT'!$E$6:$M$1685,9,FALSE)</f>
        <v>16.84663119989316</v>
      </c>
      <c r="G29" s="37">
        <f>VLOOKUP(_xlfn.CONCAT(D29,"65-69"),'Appendix 3b. nax IBGE 2019'!$E$5:$M$1850,9,FALSE)</f>
        <v>16.748743397160887</v>
      </c>
      <c r="H29" s="37">
        <f>INDEX(Summary!$Q$5:$Y$88,MATCH(_xlfn.CONCAT(D29,"65-69"),Summary!$Q$5:$Q$88,0),MATCH($H$3,Summary!$Q$4:$Y$4,0))</f>
        <v>16.386119661939411</v>
      </c>
      <c r="I29" s="240">
        <f t="shared" si="0"/>
        <v>-2.1650802488438918E-2</v>
      </c>
      <c r="J29" s="241">
        <f t="shared" si="1"/>
        <v>-0.31739554014187404</v>
      </c>
      <c r="K29" s="242">
        <f t="shared" si="2"/>
        <v>14.342363159858126</v>
      </c>
    </row>
    <row r="30" spans="1:11" x14ac:dyDescent="0.2">
      <c r="A30" s="45" t="s">
        <v>41</v>
      </c>
      <c r="B30" s="45" t="s">
        <v>47</v>
      </c>
      <c r="C30" s="45">
        <v>2006</v>
      </c>
      <c r="D30" s="45" t="s">
        <v>150</v>
      </c>
      <c r="E30" s="48">
        <v>14.8609958</v>
      </c>
      <c r="F30" s="37">
        <f>VLOOKUP(_xlfn.CONCAT(D30,"65-69"),'Appendix 4. 2020 IBGE LT'!$E$6:$M$1685,9,FALSE)</f>
        <v>16.84663119989316</v>
      </c>
      <c r="G30" s="37">
        <f>VLOOKUP(_xlfn.CONCAT(D30,"65-69"),'Appendix 3b. nax IBGE 2019'!$E$5:$M$1850,9,FALSE)</f>
        <v>16.748743397160887</v>
      </c>
      <c r="H30" s="37">
        <f>INDEX(Summary!$Q$5:$Y$88,MATCH(_xlfn.CONCAT(D30,"65-69"),Summary!$Q$5:$Q$88,0),MATCH($H$3,Summary!$Q$4:$Y$4,0))</f>
        <v>16.386119661939411</v>
      </c>
      <c r="I30" s="240">
        <f t="shared" si="0"/>
        <v>-2.1650802488438918E-2</v>
      </c>
      <c r="J30" s="241">
        <f t="shared" si="1"/>
        <v>-0.32175248484732027</v>
      </c>
      <c r="K30" s="242">
        <f t="shared" si="2"/>
        <v>14.53924331515268</v>
      </c>
    </row>
    <row r="31" spans="1:11" x14ac:dyDescent="0.2">
      <c r="A31" s="45" t="s">
        <v>41</v>
      </c>
      <c r="B31" s="45" t="s">
        <v>47</v>
      </c>
      <c r="C31" s="45">
        <v>2007</v>
      </c>
      <c r="D31" s="45" t="s">
        <v>150</v>
      </c>
      <c r="E31" s="48">
        <v>15.061937199999999</v>
      </c>
      <c r="F31" s="37">
        <f>VLOOKUP(_xlfn.CONCAT(D31,"65-69"),'Appendix 4. 2020 IBGE LT'!$E$6:$M$1685,9,FALSE)</f>
        <v>16.84663119989316</v>
      </c>
      <c r="G31" s="37">
        <f>VLOOKUP(_xlfn.CONCAT(D31,"65-69"),'Appendix 3b. nax IBGE 2019'!$E$5:$M$1850,9,FALSE)</f>
        <v>16.748743397160887</v>
      </c>
      <c r="H31" s="37">
        <f>INDEX(Summary!$Q$5:$Y$88,MATCH(_xlfn.CONCAT(D31,"65-69"),Summary!$Q$5:$Q$88,0),MATCH($H$3,Summary!$Q$4:$Y$4,0))</f>
        <v>16.386119661939411</v>
      </c>
      <c r="I31" s="240">
        <f t="shared" si="0"/>
        <v>-2.1650802488438918E-2</v>
      </c>
      <c r="J31" s="241">
        <f t="shared" si="1"/>
        <v>-0.3261030274104707</v>
      </c>
      <c r="K31" s="242">
        <f t="shared" si="2"/>
        <v>14.735834172589529</v>
      </c>
    </row>
    <row r="32" spans="1:11" x14ac:dyDescent="0.2">
      <c r="A32" s="45" t="s">
        <v>41</v>
      </c>
      <c r="B32" s="45" t="s">
        <v>47</v>
      </c>
      <c r="C32" s="45">
        <v>2008</v>
      </c>
      <c r="D32" s="45" t="s">
        <v>150</v>
      </c>
      <c r="E32" s="48">
        <v>15.2624134</v>
      </c>
      <c r="F32" s="37">
        <f>VLOOKUP(_xlfn.CONCAT(D32,"65-69"),'Appendix 4. 2020 IBGE LT'!$E$6:$M$1685,9,FALSE)</f>
        <v>16.84663119989316</v>
      </c>
      <c r="G32" s="37">
        <f>VLOOKUP(_xlfn.CONCAT(D32,"65-69"),'Appendix 3b. nax IBGE 2019'!$E$5:$M$1850,9,FALSE)</f>
        <v>16.748743397160887</v>
      </c>
      <c r="H32" s="37">
        <f>INDEX(Summary!$Q$5:$Y$88,MATCH(_xlfn.CONCAT(D32,"65-69"),Summary!$Q$5:$Q$88,0),MATCH($H$3,Summary!$Q$4:$Y$4,0))</f>
        <v>16.386119661939411</v>
      </c>
      <c r="I32" s="240">
        <f t="shared" si="0"/>
        <v>-2.1650802488438918E-2</v>
      </c>
      <c r="J32" s="241">
        <f t="shared" si="1"/>
        <v>-0.33044349802030348</v>
      </c>
      <c r="K32" s="242">
        <f t="shared" si="2"/>
        <v>14.931969901979697</v>
      </c>
    </row>
    <row r="33" spans="1:11" x14ac:dyDescent="0.2">
      <c r="A33" s="45" t="s">
        <v>41</v>
      </c>
      <c r="B33" s="45" t="s">
        <v>47</v>
      </c>
      <c r="C33" s="45">
        <v>2009</v>
      </c>
      <c r="D33" s="45" t="s">
        <v>150</v>
      </c>
      <c r="E33" s="48">
        <v>15.461607799999999</v>
      </c>
      <c r="F33" s="37">
        <f>VLOOKUP(_xlfn.CONCAT(D33,"65-69"),'Appendix 4. 2020 IBGE LT'!$E$6:$M$1685,9,FALSE)</f>
        <v>16.84663119989316</v>
      </c>
      <c r="G33" s="37">
        <f>VLOOKUP(_xlfn.CONCAT(D33,"65-69"),'Appendix 3b. nax IBGE 2019'!$E$5:$M$1850,9,FALSE)</f>
        <v>16.748743397160887</v>
      </c>
      <c r="H33" s="37">
        <f>INDEX(Summary!$Q$5:$Y$88,MATCH(_xlfn.CONCAT(D33,"65-69"),Summary!$Q$5:$Q$88,0),MATCH($H$3,Summary!$Q$4:$Y$4,0))</f>
        <v>16.386119661939411</v>
      </c>
      <c r="I33" s="240">
        <f t="shared" si="0"/>
        <v>-2.1650802488438918E-2</v>
      </c>
      <c r="J33" s="241">
        <f t="shared" si="1"/>
        <v>-0.33475621663150656</v>
      </c>
      <c r="K33" s="242">
        <f t="shared" si="2"/>
        <v>15.126851583368493</v>
      </c>
    </row>
    <row r="34" spans="1:11" x14ac:dyDescent="0.2">
      <c r="A34" s="45" t="s">
        <v>41</v>
      </c>
      <c r="B34" s="45" t="s">
        <v>47</v>
      </c>
      <c r="C34" s="45">
        <v>2010</v>
      </c>
      <c r="D34" s="45" t="s">
        <v>150</v>
      </c>
      <c r="E34" s="48">
        <v>15.661306700000001</v>
      </c>
      <c r="F34" s="37">
        <f>VLOOKUP(_xlfn.CONCAT(D34,"65-69"),'Appendix 4. 2020 IBGE LT'!$E$6:$M$1685,9,FALSE)</f>
        <v>16.84663119989316</v>
      </c>
      <c r="G34" s="37">
        <f>VLOOKUP(_xlfn.CONCAT(D34,"65-69"),'Appendix 3b. nax IBGE 2019'!$E$5:$M$1850,9,FALSE)</f>
        <v>16.748743397160887</v>
      </c>
      <c r="H34" s="37">
        <f>INDEX(Summary!$Q$5:$Y$88,MATCH(_xlfn.CONCAT(D34,"65-69"),Summary!$Q$5:$Q$88,0),MATCH($H$3,Summary!$Q$4:$Y$4,0))</f>
        <v>16.386119661939411</v>
      </c>
      <c r="I34" s="240">
        <f t="shared" si="0"/>
        <v>-2.1650802488438918E-2</v>
      </c>
      <c r="J34" s="241">
        <f t="shared" si="1"/>
        <v>-0.33907985807256513</v>
      </c>
      <c r="K34" s="242">
        <f t="shared" si="2"/>
        <v>15.322226841927435</v>
      </c>
    </row>
    <row r="35" spans="1:11" x14ac:dyDescent="0.2">
      <c r="A35" s="45" t="s">
        <v>41</v>
      </c>
      <c r="B35" s="45" t="s">
        <v>47</v>
      </c>
      <c r="C35" s="45">
        <v>2011</v>
      </c>
      <c r="D35" s="45" t="s">
        <v>150</v>
      </c>
      <c r="E35" s="48">
        <v>15.800129</v>
      </c>
      <c r="F35" s="37">
        <f>VLOOKUP(_xlfn.CONCAT(D35,"65-69"),'Appendix 4. 2020 IBGE LT'!$E$6:$M$1685,9,FALSE)</f>
        <v>16.84663119989316</v>
      </c>
      <c r="G35" s="37">
        <f>VLOOKUP(_xlfn.CONCAT(D35,"65-69"),'Appendix 3b. nax IBGE 2019'!$E$5:$M$1850,9,FALSE)</f>
        <v>16.748743397160887</v>
      </c>
      <c r="H35" s="37">
        <f>INDEX(Summary!$Q$5:$Y$88,MATCH(_xlfn.CONCAT(D35,"65-69"),Summary!$Q$5:$Q$88,0),MATCH($H$3,Summary!$Q$4:$Y$4,0))</f>
        <v>16.386119661939411</v>
      </c>
      <c r="I35" s="240">
        <f t="shared" si="0"/>
        <v>-2.1650802488438918E-2</v>
      </c>
      <c r="J35" s="241">
        <f t="shared" si="1"/>
        <v>-0.34208547227085589</v>
      </c>
      <c r="K35" s="242">
        <f t="shared" si="2"/>
        <v>15.458043527729144</v>
      </c>
    </row>
    <row r="36" spans="1:11" x14ac:dyDescent="0.2">
      <c r="A36" s="45" t="s">
        <v>41</v>
      </c>
      <c r="B36" s="45" t="s">
        <v>47</v>
      </c>
      <c r="C36" s="45">
        <v>2012</v>
      </c>
      <c r="D36" s="45" t="s">
        <v>150</v>
      </c>
      <c r="E36" s="48">
        <v>15.934639300000001</v>
      </c>
      <c r="F36" s="37">
        <f>VLOOKUP(_xlfn.CONCAT(D36,"65-69"),'Appendix 4. 2020 IBGE LT'!$E$6:$M$1685,9,FALSE)</f>
        <v>16.84663119989316</v>
      </c>
      <c r="G36" s="37">
        <f>VLOOKUP(_xlfn.CONCAT(D36,"65-69"),'Appendix 3b. nax IBGE 2019'!$E$5:$M$1850,9,FALSE)</f>
        <v>16.748743397160887</v>
      </c>
      <c r="H36" s="37">
        <f>INDEX(Summary!$Q$5:$Y$88,MATCH(_xlfn.CONCAT(D36,"65-69"),Summary!$Q$5:$Q$88,0),MATCH($H$3,Summary!$Q$4:$Y$4,0))</f>
        <v>16.386119661939411</v>
      </c>
      <c r="I36" s="240">
        <f t="shared" si="0"/>
        <v>-2.1650802488438918E-2</v>
      </c>
      <c r="J36" s="241">
        <f t="shared" si="1"/>
        <v>-0.34499772820881658</v>
      </c>
      <c r="K36" s="242">
        <f t="shared" si="2"/>
        <v>15.589641571791184</v>
      </c>
    </row>
    <row r="37" spans="1:11" x14ac:dyDescent="0.2">
      <c r="A37" s="45" t="s">
        <v>41</v>
      </c>
      <c r="B37" s="45" t="s">
        <v>47</v>
      </c>
      <c r="C37" s="45">
        <v>2013</v>
      </c>
      <c r="D37" s="45" t="s">
        <v>150</v>
      </c>
      <c r="E37" s="48">
        <v>16.064717099999999</v>
      </c>
      <c r="F37" s="37">
        <f>VLOOKUP(_xlfn.CONCAT(D37,"65-69"),'Appendix 4. 2020 IBGE LT'!$E$6:$M$1685,9,FALSE)</f>
        <v>16.84663119989316</v>
      </c>
      <c r="G37" s="37">
        <f>VLOOKUP(_xlfn.CONCAT(D37,"65-69"),'Appendix 3b. nax IBGE 2019'!$E$5:$M$1850,9,FALSE)</f>
        <v>16.748743397160887</v>
      </c>
      <c r="H37" s="37">
        <f>INDEX(Summary!$Q$5:$Y$88,MATCH(_xlfn.CONCAT(D37,"65-69"),Summary!$Q$5:$Q$88,0),MATCH($H$3,Summary!$Q$4:$Y$4,0))</f>
        <v>16.386119661939411</v>
      </c>
      <c r="I37" s="240">
        <f t="shared" si="0"/>
        <v>-2.1650802488438918E-2</v>
      </c>
      <c r="J37" s="241">
        <f t="shared" si="1"/>
        <v>-0.34781401696474723</v>
      </c>
      <c r="K37" s="242">
        <f t="shared" si="2"/>
        <v>15.716903083035252</v>
      </c>
    </row>
    <row r="38" spans="1:11" x14ac:dyDescent="0.2">
      <c r="A38" s="45" t="s">
        <v>41</v>
      </c>
      <c r="B38" s="45" t="s">
        <v>47</v>
      </c>
      <c r="C38" s="45">
        <v>2014</v>
      </c>
      <c r="D38" s="45" t="s">
        <v>150</v>
      </c>
      <c r="E38" s="48">
        <v>16.190269600000001</v>
      </c>
      <c r="F38" s="37">
        <f>VLOOKUP(_xlfn.CONCAT(D38,"65-69"),'Appendix 4. 2020 IBGE LT'!$E$6:$M$1685,9,FALSE)</f>
        <v>16.84663119989316</v>
      </c>
      <c r="G38" s="37">
        <f>VLOOKUP(_xlfn.CONCAT(D38,"65-69"),'Appendix 3b. nax IBGE 2019'!$E$5:$M$1850,9,FALSE)</f>
        <v>16.748743397160887</v>
      </c>
      <c r="H38" s="37">
        <f>INDEX(Summary!$Q$5:$Y$88,MATCH(_xlfn.CONCAT(D38,"65-69"),Summary!$Q$5:$Q$88,0),MATCH($H$3,Summary!$Q$4:$Y$4,0))</f>
        <v>16.386119661939411</v>
      </c>
      <c r="I38" s="240">
        <f t="shared" si="0"/>
        <v>-2.1650802488438918E-2</v>
      </c>
      <c r="J38" s="241">
        <f t="shared" si="1"/>
        <v>-0.350532329344177</v>
      </c>
      <c r="K38" s="242">
        <f t="shared" si="2"/>
        <v>15.839737270655824</v>
      </c>
    </row>
    <row r="39" spans="1:11" x14ac:dyDescent="0.2">
      <c r="A39" s="45" t="s">
        <v>41</v>
      </c>
      <c r="B39" s="45" t="s">
        <v>47</v>
      </c>
      <c r="C39" s="45">
        <v>2015</v>
      </c>
      <c r="D39" s="45" t="s">
        <v>150</v>
      </c>
      <c r="E39" s="48">
        <v>16.3112314</v>
      </c>
      <c r="F39" s="37">
        <f>VLOOKUP(_xlfn.CONCAT(D39,"65-69"),'Appendix 4. 2020 IBGE LT'!$E$6:$M$1685,9,FALSE)</f>
        <v>16.84663119989316</v>
      </c>
      <c r="G39" s="37">
        <f>VLOOKUP(_xlfn.CONCAT(D39,"65-69"),'Appendix 3b. nax IBGE 2019'!$E$5:$M$1850,9,FALSE)</f>
        <v>16.748743397160887</v>
      </c>
      <c r="H39" s="37">
        <f>INDEX(Summary!$Q$5:$Y$88,MATCH(_xlfn.CONCAT(D39,"65-69"),Summary!$Q$5:$Q$88,0),MATCH($H$3,Summary!$Q$4:$Y$4,0))</f>
        <v>16.386119661939411</v>
      </c>
      <c r="I39" s="240">
        <f t="shared" si="0"/>
        <v>-2.1650802488438918E-2</v>
      </c>
      <c r="J39" s="241">
        <f t="shared" si="1"/>
        <v>-0.353151249384623</v>
      </c>
      <c r="K39" s="242">
        <f t="shared" si="2"/>
        <v>15.958080150615377</v>
      </c>
    </row>
    <row r="40" spans="1:11" x14ac:dyDescent="0.2">
      <c r="A40" s="45" t="s">
        <v>41</v>
      </c>
      <c r="B40" s="45" t="s">
        <v>47</v>
      </c>
      <c r="C40" s="45">
        <v>2016</v>
      </c>
      <c r="D40" s="45" t="s">
        <v>150</v>
      </c>
      <c r="E40" s="48">
        <v>16.4275628</v>
      </c>
      <c r="F40" s="37">
        <f>VLOOKUP(_xlfn.CONCAT(D40,"65-69"),'Appendix 4. 2020 IBGE LT'!$E$6:$M$1685,9,FALSE)</f>
        <v>16.84663119989316</v>
      </c>
      <c r="G40" s="37">
        <f>VLOOKUP(_xlfn.CONCAT(D40,"65-69"),'Appendix 3b. nax IBGE 2019'!$E$5:$M$1850,9,FALSE)</f>
        <v>16.748743397160887</v>
      </c>
      <c r="H40" s="37">
        <f>INDEX(Summary!$Q$5:$Y$88,MATCH(_xlfn.CONCAT(D40,"65-69"),Summary!$Q$5:$Q$88,0),MATCH($H$3,Summary!$Q$4:$Y$4,0))</f>
        <v>16.386119661939411</v>
      </c>
      <c r="I40" s="240">
        <f t="shared" si="0"/>
        <v>-2.1650802488438918E-2</v>
      </c>
      <c r="J40" s="241">
        <f t="shared" si="1"/>
        <v>-0.35566991754922661</v>
      </c>
      <c r="K40" s="242">
        <f t="shared" si="2"/>
        <v>16.071892882450776</v>
      </c>
    </row>
    <row r="41" spans="1:11" x14ac:dyDescent="0.2">
      <c r="A41" s="45" t="s">
        <v>41</v>
      </c>
      <c r="B41" s="45" t="s">
        <v>47</v>
      </c>
      <c r="C41" s="45">
        <v>2017</v>
      </c>
      <c r="D41" s="45" t="s">
        <v>150</v>
      </c>
      <c r="E41" s="48">
        <v>16.5392492</v>
      </c>
      <c r="F41" s="37">
        <f>VLOOKUP(_xlfn.CONCAT(D41,"65-69"),'Appendix 4. 2020 IBGE LT'!$E$6:$M$1685,9,FALSE)</f>
        <v>16.84663119989316</v>
      </c>
      <c r="G41" s="37">
        <f>VLOOKUP(_xlfn.CONCAT(D41,"65-69"),'Appendix 3b. nax IBGE 2019'!$E$5:$M$1850,9,FALSE)</f>
        <v>16.748743397160887</v>
      </c>
      <c r="H41" s="37">
        <f>INDEX(Summary!$Q$5:$Y$88,MATCH(_xlfn.CONCAT(D41,"65-69"),Summary!$Q$5:$Q$88,0),MATCH($H$3,Summary!$Q$4:$Y$4,0))</f>
        <v>16.386119661939411</v>
      </c>
      <c r="I41" s="240">
        <f t="shared" si="0"/>
        <v>-2.1650802488438918E-2</v>
      </c>
      <c r="J41" s="241">
        <f t="shared" si="1"/>
        <v>-0.35808801773627141</v>
      </c>
      <c r="K41" s="242">
        <f t="shared" si="2"/>
        <v>16.181161182263729</v>
      </c>
    </row>
    <row r="42" spans="1:11" x14ac:dyDescent="0.2">
      <c r="A42" s="45" t="s">
        <v>41</v>
      </c>
      <c r="B42" s="45" t="s">
        <v>47</v>
      </c>
      <c r="C42" s="45">
        <v>2018</v>
      </c>
      <c r="D42" s="45" t="s">
        <v>150</v>
      </c>
      <c r="E42" s="48">
        <v>16.646299299999999</v>
      </c>
      <c r="F42" s="37">
        <f>VLOOKUP(_xlfn.CONCAT(D42,"65-69"),'Appendix 4. 2020 IBGE LT'!$E$6:$M$1685,9,FALSE)</f>
        <v>16.84663119989316</v>
      </c>
      <c r="G42" s="37">
        <f>VLOOKUP(_xlfn.CONCAT(D42,"65-69"),'Appendix 3b. nax IBGE 2019'!$E$5:$M$1850,9,FALSE)</f>
        <v>16.748743397160887</v>
      </c>
      <c r="H42" s="37">
        <f>INDEX(Summary!$Q$5:$Y$88,MATCH(_xlfn.CONCAT(D42,"65-69"),Summary!$Q$5:$Q$88,0),MATCH($H$3,Summary!$Q$4:$Y$4,0))</f>
        <v>16.386119661939411</v>
      </c>
      <c r="I42" s="240">
        <f t="shared" si="0"/>
        <v>-2.1650802488438918E-2</v>
      </c>
      <c r="J42" s="241">
        <f t="shared" si="1"/>
        <v>-0.36040573830773898</v>
      </c>
      <c r="K42" s="242">
        <f t="shared" si="2"/>
        <v>16.285893561692259</v>
      </c>
    </row>
    <row r="43" spans="1:11" x14ac:dyDescent="0.2">
      <c r="A43" s="45" t="s">
        <v>41</v>
      </c>
      <c r="B43" s="45" t="s">
        <v>47</v>
      </c>
      <c r="C43" s="45">
        <v>2019</v>
      </c>
      <c r="D43" s="45" t="s">
        <v>150</v>
      </c>
      <c r="E43" s="48">
        <v>16.748743399999999</v>
      </c>
      <c r="F43" s="37">
        <f>VLOOKUP(_xlfn.CONCAT(D43,"65-69"),'Appendix 4. 2020 IBGE LT'!$E$6:$M$1685,9,FALSE)</f>
        <v>16.84663119989316</v>
      </c>
      <c r="G43" s="37">
        <f>VLOOKUP(_xlfn.CONCAT(D43,"65-69"),'Appendix 3b. nax IBGE 2019'!$E$5:$M$1850,9,FALSE)</f>
        <v>16.748743397160887</v>
      </c>
      <c r="H43" s="37">
        <f>INDEX(Summary!$Q$5:$Y$88,MATCH(_xlfn.CONCAT(D43,"65-69"),Summary!$Q$5:$Q$88,0),MATCH($H$3,Summary!$Q$4:$Y$4,0))</f>
        <v>16.386119661939411</v>
      </c>
      <c r="I43" s="240">
        <f t="shared" si="0"/>
        <v>-2.1650802488438918E-2</v>
      </c>
      <c r="J43" s="241">
        <f t="shared" si="1"/>
        <v>-0.36262373528294489</v>
      </c>
      <c r="K43" s="242">
        <f t="shared" si="2"/>
        <v>16.386119664717054</v>
      </c>
    </row>
    <row r="44" spans="1:11" x14ac:dyDescent="0.2">
      <c r="A44" s="45" t="s">
        <v>41</v>
      </c>
      <c r="B44" s="45" t="s">
        <v>3</v>
      </c>
      <c r="C44" s="45">
        <v>2000</v>
      </c>
      <c r="D44" s="45" t="s">
        <v>206</v>
      </c>
      <c r="E44" s="48">
        <v>14.3622689</v>
      </c>
      <c r="F44" s="37">
        <f>VLOOKUP(_xlfn.CONCAT(D44,"65-69"),'Appendix 4. 2020 IBGE LT'!$E$6:$M$1685,9,FALSE)</f>
        <v>18.511312387370282</v>
      </c>
      <c r="G44" s="37">
        <f>VLOOKUP(_xlfn.CONCAT(D44,"65-69"),'Appendix 3b. nax IBGE 2019'!$E$5:$M$1850,9,FALSE)</f>
        <v>18.396962103537533</v>
      </c>
      <c r="H44" s="37">
        <f>INDEX(Summary!$Q$5:$Y$88,MATCH(_xlfn.CONCAT(D44,"65-69"),Summary!$Q$5:$Q$88,0),MATCH($H$3,Summary!$Q$4:$Y$4,0))</f>
        <v>18.088835237707297</v>
      </c>
      <c r="I44" s="240">
        <f t="shared" si="0"/>
        <v>-1.6748790593583179E-2</v>
      </c>
      <c r="J44" s="241">
        <f t="shared" si="1"/>
        <v>-0.24055063425483222</v>
      </c>
      <c r="K44" s="242">
        <f t="shared" si="2"/>
        <v>14.121718265745168</v>
      </c>
    </row>
    <row r="45" spans="1:11" x14ac:dyDescent="0.2">
      <c r="A45" s="45" t="s">
        <v>41</v>
      </c>
      <c r="B45" s="45" t="s">
        <v>3</v>
      </c>
      <c r="C45" s="45">
        <v>2001</v>
      </c>
      <c r="D45" s="45" t="s">
        <v>206</v>
      </c>
      <c r="E45" s="48">
        <v>14.6427779</v>
      </c>
      <c r="F45" s="37">
        <f>VLOOKUP(_xlfn.CONCAT(D45,"65-69"),'Appendix 4. 2020 IBGE LT'!$E$6:$M$1685,9,FALSE)</f>
        <v>18.511312387370282</v>
      </c>
      <c r="G45" s="37">
        <f>VLOOKUP(_xlfn.CONCAT(D45,"65-69"),'Appendix 3b. nax IBGE 2019'!$E$5:$M$1850,9,FALSE)</f>
        <v>18.396962103537533</v>
      </c>
      <c r="H45" s="37">
        <f>INDEX(Summary!$Q$5:$Y$88,MATCH(_xlfn.CONCAT(D45,"65-69"),Summary!$Q$5:$Q$88,0),MATCH($H$3,Summary!$Q$4:$Y$4,0))</f>
        <v>18.088835237707297</v>
      </c>
      <c r="I45" s="240">
        <f t="shared" si="0"/>
        <v>-1.6748790593583179E-2</v>
      </c>
      <c r="J45" s="241">
        <f t="shared" si="1"/>
        <v>-0.24524882075544766</v>
      </c>
      <c r="K45" s="242">
        <f t="shared" si="2"/>
        <v>14.397529079244553</v>
      </c>
    </row>
    <row r="46" spans="1:11" x14ac:dyDescent="0.2">
      <c r="A46" s="45" t="s">
        <v>41</v>
      </c>
      <c r="B46" s="45" t="s">
        <v>3</v>
      </c>
      <c r="C46" s="45">
        <v>2002</v>
      </c>
      <c r="D46" s="45" t="s">
        <v>206</v>
      </c>
      <c r="E46" s="48">
        <v>14.921219499999999</v>
      </c>
      <c r="F46" s="37">
        <f>VLOOKUP(_xlfn.CONCAT(D46,"65-69"),'Appendix 4. 2020 IBGE LT'!$E$6:$M$1685,9,FALSE)</f>
        <v>18.511312387370282</v>
      </c>
      <c r="G46" s="37">
        <f>VLOOKUP(_xlfn.CONCAT(D46,"65-69"),'Appendix 3b. nax IBGE 2019'!$E$5:$M$1850,9,FALSE)</f>
        <v>18.396962103537533</v>
      </c>
      <c r="H46" s="37">
        <f>INDEX(Summary!$Q$5:$Y$88,MATCH(_xlfn.CONCAT(D46,"65-69"),Summary!$Q$5:$Q$88,0),MATCH($H$3,Summary!$Q$4:$Y$4,0))</f>
        <v>18.088835237707297</v>
      </c>
      <c r="I46" s="240">
        <f t="shared" si="0"/>
        <v>-1.6748790593583179E-2</v>
      </c>
      <c r="J46" s="241">
        <f t="shared" si="1"/>
        <v>-0.24991238080638989</v>
      </c>
      <c r="K46" s="242">
        <f t="shared" si="2"/>
        <v>14.67130711919361</v>
      </c>
    </row>
    <row r="47" spans="1:11" x14ac:dyDescent="0.2">
      <c r="A47" s="45" t="s">
        <v>41</v>
      </c>
      <c r="B47" s="45" t="s">
        <v>3</v>
      </c>
      <c r="C47" s="45">
        <v>2003</v>
      </c>
      <c r="D47" s="45" t="s">
        <v>206</v>
      </c>
      <c r="E47" s="48">
        <v>15.197728400000001</v>
      </c>
      <c r="F47" s="37">
        <f>VLOOKUP(_xlfn.CONCAT(D47,"65-69"),'Appendix 4. 2020 IBGE LT'!$E$6:$M$1685,9,FALSE)</f>
        <v>18.511312387370282</v>
      </c>
      <c r="G47" s="37">
        <f>VLOOKUP(_xlfn.CONCAT(D47,"65-69"),'Appendix 3b. nax IBGE 2019'!$E$5:$M$1850,9,FALSE)</f>
        <v>18.396962103537533</v>
      </c>
      <c r="H47" s="37">
        <f>INDEX(Summary!$Q$5:$Y$88,MATCH(_xlfn.CONCAT(D47,"65-69"),Summary!$Q$5:$Q$88,0),MATCH($H$3,Summary!$Q$4:$Y$4,0))</f>
        <v>18.088835237707297</v>
      </c>
      <c r="I47" s="240">
        <f t="shared" si="0"/>
        <v>-1.6748790593583179E-2</v>
      </c>
      <c r="J47" s="241">
        <f t="shared" si="1"/>
        <v>-0.25454357046975196</v>
      </c>
      <c r="K47" s="242">
        <f t="shared" si="2"/>
        <v>14.943184829530249</v>
      </c>
    </row>
    <row r="48" spans="1:11" x14ac:dyDescent="0.2">
      <c r="A48" s="45" t="s">
        <v>41</v>
      </c>
      <c r="B48" s="45" t="s">
        <v>3</v>
      </c>
      <c r="C48" s="45">
        <v>2004</v>
      </c>
      <c r="D48" s="45" t="s">
        <v>206</v>
      </c>
      <c r="E48" s="48">
        <v>15.4724872</v>
      </c>
      <c r="F48" s="37">
        <f>VLOOKUP(_xlfn.CONCAT(D48,"65-69"),'Appendix 4. 2020 IBGE LT'!$E$6:$M$1685,9,FALSE)</f>
        <v>18.511312387370282</v>
      </c>
      <c r="G48" s="37">
        <f>VLOOKUP(_xlfn.CONCAT(D48,"65-69"),'Appendix 3b. nax IBGE 2019'!$E$5:$M$1850,9,FALSE)</f>
        <v>18.396962103537533</v>
      </c>
      <c r="H48" s="37">
        <f>INDEX(Summary!$Q$5:$Y$88,MATCH(_xlfn.CONCAT(D48,"65-69"),Summary!$Q$5:$Q$88,0),MATCH($H$3,Summary!$Q$4:$Y$4,0))</f>
        <v>18.088835237707297</v>
      </c>
      <c r="I48" s="240">
        <f t="shared" si="0"/>
        <v>-1.6748790593583179E-2</v>
      </c>
      <c r="J48" s="241">
        <f t="shared" si="1"/>
        <v>-0.25914544807469614</v>
      </c>
      <c r="K48" s="242">
        <f t="shared" si="2"/>
        <v>15.213341751925304</v>
      </c>
    </row>
    <row r="49" spans="1:11" x14ac:dyDescent="0.2">
      <c r="A49" s="45" t="s">
        <v>41</v>
      </c>
      <c r="B49" s="45" t="s">
        <v>3</v>
      </c>
      <c r="C49" s="45">
        <v>2005</v>
      </c>
      <c r="D49" s="45" t="s">
        <v>206</v>
      </c>
      <c r="E49" s="48">
        <v>15.7458273</v>
      </c>
      <c r="F49" s="37">
        <f>VLOOKUP(_xlfn.CONCAT(D49,"65-69"),'Appendix 4. 2020 IBGE LT'!$E$6:$M$1685,9,FALSE)</f>
        <v>18.511312387370282</v>
      </c>
      <c r="G49" s="37">
        <f>VLOOKUP(_xlfn.CONCAT(D49,"65-69"),'Appendix 3b. nax IBGE 2019'!$E$5:$M$1850,9,FALSE)</f>
        <v>18.396962103537533</v>
      </c>
      <c r="H49" s="37">
        <f>INDEX(Summary!$Q$5:$Y$88,MATCH(_xlfn.CONCAT(D49,"65-69"),Summary!$Q$5:$Q$88,0),MATCH($H$3,Summary!$Q$4:$Y$4,0))</f>
        <v>18.088835237707297</v>
      </c>
      <c r="I49" s="240">
        <f t="shared" si="0"/>
        <v>-1.6748790593583179E-2</v>
      </c>
      <c r="J49" s="241">
        <f t="shared" si="1"/>
        <v>-0.2637235641704252</v>
      </c>
      <c r="K49" s="242">
        <f t="shared" si="2"/>
        <v>15.482103735829575</v>
      </c>
    </row>
    <row r="50" spans="1:11" x14ac:dyDescent="0.2">
      <c r="A50" s="45" t="s">
        <v>41</v>
      </c>
      <c r="B50" s="45" t="s">
        <v>3</v>
      </c>
      <c r="C50" s="45">
        <v>2006</v>
      </c>
      <c r="D50" s="45" t="s">
        <v>206</v>
      </c>
      <c r="E50" s="48">
        <v>16.017961700000001</v>
      </c>
      <c r="F50" s="37">
        <f>VLOOKUP(_xlfn.CONCAT(D50,"65-69"),'Appendix 4. 2020 IBGE LT'!$E$6:$M$1685,9,FALSE)</f>
        <v>18.511312387370282</v>
      </c>
      <c r="G50" s="37">
        <f>VLOOKUP(_xlfn.CONCAT(D50,"65-69"),'Appendix 3b. nax IBGE 2019'!$E$5:$M$1850,9,FALSE)</f>
        <v>18.396962103537533</v>
      </c>
      <c r="H50" s="37">
        <f>INDEX(Summary!$Q$5:$Y$88,MATCH(_xlfn.CONCAT(D50,"65-69"),Summary!$Q$5:$Q$88,0),MATCH($H$3,Summary!$Q$4:$Y$4,0))</f>
        <v>18.088835237707297</v>
      </c>
      <c r="I50" s="240">
        <f t="shared" si="0"/>
        <v>-1.6748790593583179E-2</v>
      </c>
      <c r="J50" s="241">
        <f t="shared" si="1"/>
        <v>-0.26828148624933562</v>
      </c>
      <c r="K50" s="242">
        <f t="shared" si="2"/>
        <v>15.749680213750665</v>
      </c>
    </row>
    <row r="51" spans="1:11" x14ac:dyDescent="0.2">
      <c r="A51" s="45" t="s">
        <v>41</v>
      </c>
      <c r="B51" s="45" t="s">
        <v>3</v>
      </c>
      <c r="C51" s="45">
        <v>2007</v>
      </c>
      <c r="D51" s="45" t="s">
        <v>206</v>
      </c>
      <c r="E51" s="48">
        <v>16.286655</v>
      </c>
      <c r="F51" s="37">
        <f>VLOOKUP(_xlfn.CONCAT(D51,"65-69"),'Appendix 4. 2020 IBGE LT'!$E$6:$M$1685,9,FALSE)</f>
        <v>18.511312387370282</v>
      </c>
      <c r="G51" s="37">
        <f>VLOOKUP(_xlfn.CONCAT(D51,"65-69"),'Appendix 3b. nax IBGE 2019'!$E$5:$M$1850,9,FALSE)</f>
        <v>18.396962103537533</v>
      </c>
      <c r="H51" s="37">
        <f>INDEX(Summary!$Q$5:$Y$88,MATCH(_xlfn.CONCAT(D51,"65-69"),Summary!$Q$5:$Q$88,0),MATCH($H$3,Summary!$Q$4:$Y$4,0))</f>
        <v>18.088835237707297</v>
      </c>
      <c r="I51" s="240">
        <f t="shared" si="0"/>
        <v>-1.6748790593583179E-2</v>
      </c>
      <c r="J51" s="241">
        <f t="shared" si="1"/>
        <v>-0.27278177406493442</v>
      </c>
      <c r="K51" s="242">
        <f t="shared" si="2"/>
        <v>16.013873225935065</v>
      </c>
    </row>
    <row r="52" spans="1:11" x14ac:dyDescent="0.2">
      <c r="A52" s="45" t="s">
        <v>41</v>
      </c>
      <c r="B52" s="45" t="s">
        <v>3</v>
      </c>
      <c r="C52" s="45">
        <v>2008</v>
      </c>
      <c r="D52" s="45" t="s">
        <v>206</v>
      </c>
      <c r="E52" s="48">
        <v>16.5524953</v>
      </c>
      <c r="F52" s="37">
        <f>VLOOKUP(_xlfn.CONCAT(D52,"65-69"),'Appendix 4. 2020 IBGE LT'!$E$6:$M$1685,9,FALSE)</f>
        <v>18.511312387370282</v>
      </c>
      <c r="G52" s="37">
        <f>VLOOKUP(_xlfn.CONCAT(D52,"65-69"),'Appendix 3b. nax IBGE 2019'!$E$5:$M$1850,9,FALSE)</f>
        <v>18.396962103537533</v>
      </c>
      <c r="H52" s="37">
        <f>INDEX(Summary!$Q$5:$Y$88,MATCH(_xlfn.CONCAT(D52,"65-69"),Summary!$Q$5:$Q$88,0),MATCH($H$3,Summary!$Q$4:$Y$4,0))</f>
        <v>18.088835237707297</v>
      </c>
      <c r="I52" s="240">
        <f t="shared" si="0"/>
        <v>-1.6748790593583179E-2</v>
      </c>
      <c r="J52" s="241">
        <f t="shared" si="1"/>
        <v>-0.2772342775809698</v>
      </c>
      <c r="K52" s="242">
        <f t="shared" si="2"/>
        <v>16.275261022419031</v>
      </c>
    </row>
    <row r="53" spans="1:11" x14ac:dyDescent="0.2">
      <c r="A53" s="45" t="s">
        <v>41</v>
      </c>
      <c r="B53" s="45" t="s">
        <v>3</v>
      </c>
      <c r="C53" s="45">
        <v>2009</v>
      </c>
      <c r="D53" s="45" t="s">
        <v>206</v>
      </c>
      <c r="E53" s="48">
        <v>16.813004299999999</v>
      </c>
      <c r="F53" s="37">
        <f>VLOOKUP(_xlfn.CONCAT(D53,"65-69"),'Appendix 4. 2020 IBGE LT'!$E$6:$M$1685,9,FALSE)</f>
        <v>18.511312387370282</v>
      </c>
      <c r="G53" s="37">
        <f>VLOOKUP(_xlfn.CONCAT(D53,"65-69"),'Appendix 3b. nax IBGE 2019'!$E$5:$M$1850,9,FALSE)</f>
        <v>18.396962103537533</v>
      </c>
      <c r="H53" s="37">
        <f>INDEX(Summary!$Q$5:$Y$88,MATCH(_xlfn.CONCAT(D53,"65-69"),Summary!$Q$5:$Q$88,0),MATCH($H$3,Summary!$Q$4:$Y$4,0))</f>
        <v>18.088835237707297</v>
      </c>
      <c r="I53" s="240">
        <f t="shared" si="0"/>
        <v>-1.6748790593583179E-2</v>
      </c>
      <c r="J53" s="241">
        <f t="shared" si="1"/>
        <v>-0.28159748826971354</v>
      </c>
      <c r="K53" s="242">
        <f t="shared" si="2"/>
        <v>16.531406811730285</v>
      </c>
    </row>
    <row r="54" spans="1:11" x14ac:dyDescent="0.2">
      <c r="A54" s="45" t="s">
        <v>41</v>
      </c>
      <c r="B54" s="45" t="s">
        <v>3</v>
      </c>
      <c r="C54" s="45">
        <v>2010</v>
      </c>
      <c r="D54" s="45" t="s">
        <v>206</v>
      </c>
      <c r="E54" s="48">
        <v>17.070320500000001</v>
      </c>
      <c r="F54" s="37">
        <f>VLOOKUP(_xlfn.CONCAT(D54,"65-69"),'Appendix 4. 2020 IBGE LT'!$E$6:$M$1685,9,FALSE)</f>
        <v>18.511312387370282</v>
      </c>
      <c r="G54" s="37">
        <f>VLOOKUP(_xlfn.CONCAT(D54,"65-69"),'Appendix 3b. nax IBGE 2019'!$E$5:$M$1850,9,FALSE)</f>
        <v>18.396962103537533</v>
      </c>
      <c r="H54" s="37">
        <f>INDEX(Summary!$Q$5:$Y$88,MATCH(_xlfn.CONCAT(D54,"65-69"),Summary!$Q$5:$Q$88,0),MATCH($H$3,Summary!$Q$4:$Y$4,0))</f>
        <v>18.088835237707297</v>
      </c>
      <c r="I54" s="240">
        <f t="shared" si="0"/>
        <v>-1.6748790593583179E-2</v>
      </c>
      <c r="J54" s="241">
        <f t="shared" si="1"/>
        <v>-0.28590722341985014</v>
      </c>
      <c r="K54" s="242">
        <f t="shared" si="2"/>
        <v>16.78441327658015</v>
      </c>
    </row>
    <row r="55" spans="1:11" x14ac:dyDescent="0.2">
      <c r="A55" s="45" t="s">
        <v>41</v>
      </c>
      <c r="B55" s="45" t="s">
        <v>3</v>
      </c>
      <c r="C55" s="45">
        <v>2011</v>
      </c>
      <c r="D55" s="45" t="s">
        <v>206</v>
      </c>
      <c r="E55" s="48">
        <v>17.244335</v>
      </c>
      <c r="F55" s="37">
        <f>VLOOKUP(_xlfn.CONCAT(D55,"65-69"),'Appendix 4. 2020 IBGE LT'!$E$6:$M$1685,9,FALSE)</f>
        <v>18.511312387370282</v>
      </c>
      <c r="G55" s="37">
        <f>VLOOKUP(_xlfn.CONCAT(D55,"65-69"),'Appendix 3b. nax IBGE 2019'!$E$5:$M$1850,9,FALSE)</f>
        <v>18.396962103537533</v>
      </c>
      <c r="H55" s="37">
        <f>INDEX(Summary!$Q$5:$Y$88,MATCH(_xlfn.CONCAT(D55,"65-69"),Summary!$Q$5:$Q$88,0),MATCH($H$3,Summary!$Q$4:$Y$4,0))</f>
        <v>18.088835237707297</v>
      </c>
      <c r="I55" s="240">
        <f t="shared" si="0"/>
        <v>-1.6748790593583179E-2</v>
      </c>
      <c r="J55" s="241">
        <f t="shared" si="1"/>
        <v>-0.28882175584059716</v>
      </c>
      <c r="K55" s="242">
        <f t="shared" si="2"/>
        <v>16.955513244159402</v>
      </c>
    </row>
    <row r="56" spans="1:11" x14ac:dyDescent="0.2">
      <c r="A56" s="45" t="s">
        <v>41</v>
      </c>
      <c r="B56" s="45" t="s">
        <v>3</v>
      </c>
      <c r="C56" s="45">
        <v>2012</v>
      </c>
      <c r="D56" s="45" t="s">
        <v>206</v>
      </c>
      <c r="E56" s="48">
        <v>17.411786200000002</v>
      </c>
      <c r="F56" s="37">
        <f>VLOOKUP(_xlfn.CONCAT(D56,"65-69"),'Appendix 4. 2020 IBGE LT'!$E$6:$M$1685,9,FALSE)</f>
        <v>18.511312387370282</v>
      </c>
      <c r="G56" s="37">
        <f>VLOOKUP(_xlfn.CONCAT(D56,"65-69"),'Appendix 3b. nax IBGE 2019'!$E$5:$M$1850,9,FALSE)</f>
        <v>18.396962103537533</v>
      </c>
      <c r="H56" s="37">
        <f>INDEX(Summary!$Q$5:$Y$88,MATCH(_xlfn.CONCAT(D56,"65-69"),Summary!$Q$5:$Q$88,0),MATCH($H$3,Summary!$Q$4:$Y$4,0))</f>
        <v>18.088835237707297</v>
      </c>
      <c r="I56" s="240">
        <f t="shared" si="0"/>
        <v>-1.6748790593583179E-2</v>
      </c>
      <c r="J56" s="241">
        <f t="shared" si="1"/>
        <v>-0.29162636092404143</v>
      </c>
      <c r="K56" s="242">
        <f t="shared" si="2"/>
        <v>17.12015983907596</v>
      </c>
    </row>
    <row r="57" spans="1:11" x14ac:dyDescent="0.2">
      <c r="A57" s="45" t="s">
        <v>41</v>
      </c>
      <c r="B57" s="45" t="s">
        <v>3</v>
      </c>
      <c r="C57" s="45">
        <v>2013</v>
      </c>
      <c r="D57" s="45" t="s">
        <v>206</v>
      </c>
      <c r="E57" s="48">
        <v>17.572736599999999</v>
      </c>
      <c r="F57" s="37">
        <f>VLOOKUP(_xlfn.CONCAT(D57,"65-69"),'Appendix 4. 2020 IBGE LT'!$E$6:$M$1685,9,FALSE)</f>
        <v>18.511312387370282</v>
      </c>
      <c r="G57" s="37">
        <f>VLOOKUP(_xlfn.CONCAT(D57,"65-69"),'Appendix 3b. nax IBGE 2019'!$E$5:$M$1850,9,FALSE)</f>
        <v>18.396962103537533</v>
      </c>
      <c r="H57" s="37">
        <f>INDEX(Summary!$Q$5:$Y$88,MATCH(_xlfn.CONCAT(D57,"65-69"),Summary!$Q$5:$Q$88,0),MATCH($H$3,Summary!$Q$4:$Y$4,0))</f>
        <v>18.088835237707297</v>
      </c>
      <c r="I57" s="240">
        <f t="shared" si="0"/>
        <v>-1.6748790593583179E-2</v>
      </c>
      <c r="J57" s="241">
        <f t="shared" si="1"/>
        <v>-0.29432208546959482</v>
      </c>
      <c r="K57" s="242">
        <f t="shared" si="2"/>
        <v>17.278414514530404</v>
      </c>
    </row>
    <row r="58" spans="1:11" x14ac:dyDescent="0.2">
      <c r="A58" s="45" t="s">
        <v>41</v>
      </c>
      <c r="B58" s="45" t="s">
        <v>3</v>
      </c>
      <c r="C58" s="45">
        <v>2014</v>
      </c>
      <c r="D58" s="45" t="s">
        <v>206</v>
      </c>
      <c r="E58" s="48">
        <v>17.726664899999999</v>
      </c>
      <c r="F58" s="37">
        <f>VLOOKUP(_xlfn.CONCAT(D58,"65-69"),'Appendix 4. 2020 IBGE LT'!$E$6:$M$1685,9,FALSE)</f>
        <v>18.511312387370282</v>
      </c>
      <c r="G58" s="37">
        <f>VLOOKUP(_xlfn.CONCAT(D58,"65-69"),'Appendix 3b. nax IBGE 2019'!$E$5:$M$1850,9,FALSE)</f>
        <v>18.396962103537533</v>
      </c>
      <c r="H58" s="37">
        <f>INDEX(Summary!$Q$5:$Y$88,MATCH(_xlfn.CONCAT(D58,"65-69"),Summary!$Q$5:$Q$88,0),MATCH($H$3,Summary!$Q$4:$Y$4,0))</f>
        <v>18.088835237707297</v>
      </c>
      <c r="I58" s="240">
        <f t="shared" si="0"/>
        <v>-1.6748790593583179E-2</v>
      </c>
      <c r="J58" s="241">
        <f t="shared" si="1"/>
        <v>-0.29690019833272108</v>
      </c>
      <c r="K58" s="242">
        <f t="shared" si="2"/>
        <v>17.429764701667278</v>
      </c>
    </row>
    <row r="59" spans="1:11" x14ac:dyDescent="0.2">
      <c r="A59" s="45" t="s">
        <v>41</v>
      </c>
      <c r="B59" s="45" t="s">
        <v>3</v>
      </c>
      <c r="C59" s="45">
        <v>2015</v>
      </c>
      <c r="D59" s="45" t="s">
        <v>206</v>
      </c>
      <c r="E59" s="48">
        <v>17.8743254</v>
      </c>
      <c r="F59" s="37">
        <f>VLOOKUP(_xlfn.CONCAT(D59,"65-69"),'Appendix 4. 2020 IBGE LT'!$E$6:$M$1685,9,FALSE)</f>
        <v>18.511312387370282</v>
      </c>
      <c r="G59" s="37">
        <f>VLOOKUP(_xlfn.CONCAT(D59,"65-69"),'Appendix 3b. nax IBGE 2019'!$E$5:$M$1850,9,FALSE)</f>
        <v>18.396962103537533</v>
      </c>
      <c r="H59" s="37">
        <f>INDEX(Summary!$Q$5:$Y$88,MATCH(_xlfn.CONCAT(D59,"65-69"),Summary!$Q$5:$Q$88,0),MATCH($H$3,Summary!$Q$4:$Y$4,0))</f>
        <v>18.088835237707297</v>
      </c>
      <c r="I59" s="240">
        <f t="shared" si="0"/>
        <v>-1.6748790593583179E-2</v>
      </c>
      <c r="J59" s="241">
        <f t="shared" si="1"/>
        <v>-0.29937333312616488</v>
      </c>
      <c r="K59" s="242">
        <f t="shared" si="2"/>
        <v>17.574952066873834</v>
      </c>
    </row>
    <row r="60" spans="1:11" x14ac:dyDescent="0.2">
      <c r="A60" s="45" t="s">
        <v>41</v>
      </c>
      <c r="B60" s="45" t="s">
        <v>3</v>
      </c>
      <c r="C60" s="45">
        <v>2016</v>
      </c>
      <c r="D60" s="45" t="s">
        <v>206</v>
      </c>
      <c r="E60" s="48">
        <v>18.015317199999998</v>
      </c>
      <c r="F60" s="37">
        <f>VLOOKUP(_xlfn.CONCAT(D60,"65-69"),'Appendix 4. 2020 IBGE LT'!$E$6:$M$1685,9,FALSE)</f>
        <v>18.511312387370282</v>
      </c>
      <c r="G60" s="37">
        <f>VLOOKUP(_xlfn.CONCAT(D60,"65-69"),'Appendix 3b. nax IBGE 2019'!$E$5:$M$1850,9,FALSE)</f>
        <v>18.396962103537533</v>
      </c>
      <c r="H60" s="37">
        <f>INDEX(Summary!$Q$5:$Y$88,MATCH(_xlfn.CONCAT(D60,"65-69"),Summary!$Q$5:$Q$88,0),MATCH($H$3,Summary!$Q$4:$Y$4,0))</f>
        <v>18.088835237707297</v>
      </c>
      <c r="I60" s="240">
        <f t="shared" si="0"/>
        <v>-1.6748790593583179E-2</v>
      </c>
      <c r="J60" s="241">
        <f t="shared" si="1"/>
        <v>-0.30173477525977721</v>
      </c>
      <c r="K60" s="242">
        <f t="shared" si="2"/>
        <v>17.71358242474022</v>
      </c>
    </row>
    <row r="61" spans="1:11" x14ac:dyDescent="0.2">
      <c r="A61" s="45" t="s">
        <v>41</v>
      </c>
      <c r="B61" s="45" t="s">
        <v>3</v>
      </c>
      <c r="C61" s="45">
        <v>2017</v>
      </c>
      <c r="D61" s="45" t="s">
        <v>206</v>
      </c>
      <c r="E61" s="48">
        <v>18.149090600000001</v>
      </c>
      <c r="F61" s="37">
        <f>VLOOKUP(_xlfn.CONCAT(D61,"65-69"),'Appendix 4. 2020 IBGE LT'!$E$6:$M$1685,9,FALSE)</f>
        <v>18.511312387370282</v>
      </c>
      <c r="G61" s="37">
        <f>VLOOKUP(_xlfn.CONCAT(D61,"65-69"),'Appendix 3b. nax IBGE 2019'!$E$5:$M$1850,9,FALSE)</f>
        <v>18.396962103537533</v>
      </c>
      <c r="H61" s="37">
        <f>INDEX(Summary!$Q$5:$Y$88,MATCH(_xlfn.CONCAT(D61,"65-69"),Summary!$Q$5:$Q$88,0),MATCH($H$3,Summary!$Q$4:$Y$4,0))</f>
        <v>18.088835237707297</v>
      </c>
      <c r="I61" s="240">
        <f t="shared" si="0"/>
        <v>-1.6748790593583179E-2</v>
      </c>
      <c r="J61" s="241">
        <f t="shared" si="1"/>
        <v>-0.3039753179233689</v>
      </c>
      <c r="K61" s="242">
        <f t="shared" si="2"/>
        <v>17.84511528207663</v>
      </c>
    </row>
    <row r="62" spans="1:11" x14ac:dyDescent="0.2">
      <c r="A62" s="45" t="s">
        <v>41</v>
      </c>
      <c r="B62" s="45" t="s">
        <v>3</v>
      </c>
      <c r="C62" s="45">
        <v>2018</v>
      </c>
      <c r="D62" s="45" t="s">
        <v>206</v>
      </c>
      <c r="E62" s="48">
        <v>18.276807900000001</v>
      </c>
      <c r="F62" s="37">
        <f>VLOOKUP(_xlfn.CONCAT(D62,"65-69"),'Appendix 4. 2020 IBGE LT'!$E$6:$M$1685,9,FALSE)</f>
        <v>18.511312387370282</v>
      </c>
      <c r="G62" s="37">
        <f>VLOOKUP(_xlfn.CONCAT(D62,"65-69"),'Appendix 3b. nax IBGE 2019'!$E$5:$M$1850,9,FALSE)</f>
        <v>18.396962103537533</v>
      </c>
      <c r="H62" s="37">
        <f>INDEX(Summary!$Q$5:$Y$88,MATCH(_xlfn.CONCAT(D62,"65-69"),Summary!$Q$5:$Q$88,0),MATCH($H$3,Summary!$Q$4:$Y$4,0))</f>
        <v>18.088835237707297</v>
      </c>
      <c r="I62" s="240">
        <f t="shared" si="0"/>
        <v>-1.6748790593583179E-2</v>
      </c>
      <c r="J62" s="241">
        <f t="shared" si="1"/>
        <v>-0.30611442823624674</v>
      </c>
      <c r="K62" s="242">
        <f t="shared" si="2"/>
        <v>17.970693471763756</v>
      </c>
    </row>
    <row r="63" spans="1:11" x14ac:dyDescent="0.2">
      <c r="A63" s="45" t="s">
        <v>41</v>
      </c>
      <c r="B63" s="45" t="s">
        <v>3</v>
      </c>
      <c r="C63" s="45">
        <v>2019</v>
      </c>
      <c r="D63" s="45" t="s">
        <v>206</v>
      </c>
      <c r="E63" s="48">
        <v>18.3969621</v>
      </c>
      <c r="F63" s="37">
        <f>VLOOKUP(_xlfn.CONCAT(D63,"65-69"),'Appendix 4. 2020 IBGE LT'!$E$6:$M$1685,9,FALSE)</f>
        <v>18.511312387370282</v>
      </c>
      <c r="G63" s="37">
        <f>VLOOKUP(_xlfn.CONCAT(D63,"65-69"),'Appendix 3b. nax IBGE 2019'!$E$5:$M$1850,9,FALSE)</f>
        <v>18.396962103537533</v>
      </c>
      <c r="H63" s="37">
        <f>INDEX(Summary!$Q$5:$Y$88,MATCH(_xlfn.CONCAT(D63,"65-69"),Summary!$Q$5:$Q$88,0),MATCH($H$3,Summary!$Q$4:$Y$4,0))</f>
        <v>18.088835237707297</v>
      </c>
      <c r="I63" s="240">
        <f t="shared" si="0"/>
        <v>-1.6748790593583179E-2</v>
      </c>
      <c r="J63" s="241">
        <f t="shared" si="1"/>
        <v>-0.30812686577098625</v>
      </c>
      <c r="K63" s="242">
        <f t="shared" si="2"/>
        <v>18.088835234229013</v>
      </c>
    </row>
    <row r="64" spans="1:11" x14ac:dyDescent="0.2">
      <c r="A64" s="45" t="s">
        <v>57</v>
      </c>
      <c r="B64" s="45" t="s">
        <v>48</v>
      </c>
      <c r="C64" s="45">
        <v>2000</v>
      </c>
      <c r="D64" s="45" t="s">
        <v>190</v>
      </c>
      <c r="E64" s="48">
        <v>15.543422899999999</v>
      </c>
      <c r="F64" s="37">
        <f>VLOOKUP(_xlfn.CONCAT(D64,"65-69"),'Appendix 4. 2020 IBGE LT'!$E$6:$M$1685,9,FALSE)</f>
        <v>19.170894150600887</v>
      </c>
      <c r="G64" s="37">
        <f>VLOOKUP(_xlfn.CONCAT(D64,"65-69"),'Appendix 3b. nax IBGE 2019'!$E$5:$M$1850,9,FALSE)</f>
        <v>19.012755762555667</v>
      </c>
      <c r="H64" s="37">
        <f>INDEX(Summary!$Q$5:$Y$88,MATCH(_xlfn.CONCAT(D64,"65-69"),Summary!$Q$5:$Q$88,0),MATCH($H$3,Summary!$Q$4:$Y$4,0))</f>
        <v>18.908948635298312</v>
      </c>
      <c r="I64" s="240">
        <f t="shared" si="0"/>
        <v>-5.4598674991552633E-3</v>
      </c>
      <c r="J64" s="241">
        <f t="shared" si="1"/>
        <v>-8.4865029517335641E-2</v>
      </c>
      <c r="K64" s="242">
        <f t="shared" si="2"/>
        <v>15.458557870482664</v>
      </c>
    </row>
    <row r="65" spans="1:11" x14ac:dyDescent="0.2">
      <c r="A65" s="45" t="s">
        <v>57</v>
      </c>
      <c r="B65" s="45" t="s">
        <v>48</v>
      </c>
      <c r="C65" s="45">
        <v>2001</v>
      </c>
      <c r="D65" s="45" t="s">
        <v>190</v>
      </c>
      <c r="E65" s="48">
        <v>15.757815900000001</v>
      </c>
      <c r="F65" s="37">
        <f>VLOOKUP(_xlfn.CONCAT(D65,"65-69"),'Appendix 4. 2020 IBGE LT'!$E$6:$M$1685,9,FALSE)</f>
        <v>19.170894150600887</v>
      </c>
      <c r="G65" s="37">
        <f>VLOOKUP(_xlfn.CONCAT(D65,"65-69"),'Appendix 3b. nax IBGE 2019'!$E$5:$M$1850,9,FALSE)</f>
        <v>19.012755762555667</v>
      </c>
      <c r="H65" s="37">
        <f>INDEX(Summary!$Q$5:$Y$88,MATCH(_xlfn.CONCAT(D65,"65-69"),Summary!$Q$5:$Q$88,0),MATCH($H$3,Summary!$Q$4:$Y$4,0))</f>
        <v>18.908948635298312</v>
      </c>
      <c r="I65" s="240">
        <f t="shared" si="0"/>
        <v>-5.4598674991552633E-3</v>
      </c>
      <c r="J65" s="241">
        <f t="shared" si="1"/>
        <v>-8.6035586890082047E-2</v>
      </c>
      <c r="K65" s="242">
        <f t="shared" si="2"/>
        <v>15.671780313109918</v>
      </c>
    </row>
    <row r="66" spans="1:11" x14ac:dyDescent="0.2">
      <c r="A66" s="45" t="s">
        <v>57</v>
      </c>
      <c r="B66" s="45" t="s">
        <v>48</v>
      </c>
      <c r="C66" s="45">
        <v>2002</v>
      </c>
      <c r="D66" s="45" t="s">
        <v>190</v>
      </c>
      <c r="E66" s="48">
        <v>15.9657429</v>
      </c>
      <c r="F66" s="37">
        <f>VLOOKUP(_xlfn.CONCAT(D66,"65-69"),'Appendix 4. 2020 IBGE LT'!$E$6:$M$1685,9,FALSE)</f>
        <v>19.170894150600887</v>
      </c>
      <c r="G66" s="37">
        <f>VLOOKUP(_xlfn.CONCAT(D66,"65-69"),'Appendix 3b. nax IBGE 2019'!$E$5:$M$1850,9,FALSE)</f>
        <v>19.012755762555667</v>
      </c>
      <c r="H66" s="37">
        <f>INDEX(Summary!$Q$5:$Y$88,MATCH(_xlfn.CONCAT(D66,"65-69"),Summary!$Q$5:$Q$88,0),MATCH($H$3,Summary!$Q$4:$Y$4,0))</f>
        <v>18.908948635298312</v>
      </c>
      <c r="I66" s="240">
        <f t="shared" si="0"/>
        <v>-5.4598674991552633E-3</v>
      </c>
      <c r="J66" s="241">
        <f t="shared" si="1"/>
        <v>-8.7170840759578899E-2</v>
      </c>
      <c r="K66" s="242">
        <f t="shared" si="2"/>
        <v>15.878572059240421</v>
      </c>
    </row>
    <row r="67" spans="1:11" x14ac:dyDescent="0.2">
      <c r="A67" s="45" t="s">
        <v>57</v>
      </c>
      <c r="B67" s="45" t="s">
        <v>48</v>
      </c>
      <c r="C67" s="45">
        <v>2003</v>
      </c>
      <c r="D67" s="45" t="s">
        <v>190</v>
      </c>
      <c r="E67" s="48">
        <v>16.165929299999998</v>
      </c>
      <c r="F67" s="37">
        <f>VLOOKUP(_xlfn.CONCAT(D67,"65-69"),'Appendix 4. 2020 IBGE LT'!$E$6:$M$1685,9,FALSE)</f>
        <v>19.170894150600887</v>
      </c>
      <c r="G67" s="37">
        <f>VLOOKUP(_xlfn.CONCAT(D67,"65-69"),'Appendix 3b. nax IBGE 2019'!$E$5:$M$1850,9,FALSE)</f>
        <v>19.012755762555667</v>
      </c>
      <c r="H67" s="37">
        <f>INDEX(Summary!$Q$5:$Y$88,MATCH(_xlfn.CONCAT(D67,"65-69"),Summary!$Q$5:$Q$88,0),MATCH($H$3,Summary!$Q$4:$Y$4,0))</f>
        <v>18.908948635298312</v>
      </c>
      <c r="I67" s="240">
        <f t="shared" si="0"/>
        <v>-5.4598674991552633E-3</v>
      </c>
      <c r="J67" s="241">
        <f t="shared" si="1"/>
        <v>-8.8263831978711793E-2</v>
      </c>
      <c r="K67" s="242">
        <f t="shared" si="2"/>
        <v>16.077665468021287</v>
      </c>
    </row>
    <row r="68" spans="1:11" x14ac:dyDescent="0.2">
      <c r="A68" s="45" t="s">
        <v>57</v>
      </c>
      <c r="B68" s="45" t="s">
        <v>48</v>
      </c>
      <c r="C68" s="45">
        <v>2004</v>
      </c>
      <c r="D68" s="45" t="s">
        <v>190</v>
      </c>
      <c r="E68" s="48">
        <v>16.359426299999999</v>
      </c>
      <c r="F68" s="37">
        <f>VLOOKUP(_xlfn.CONCAT(D68,"65-69"),'Appendix 4. 2020 IBGE LT'!$E$6:$M$1685,9,FALSE)</f>
        <v>19.170894150600887</v>
      </c>
      <c r="G68" s="37">
        <f>VLOOKUP(_xlfn.CONCAT(D68,"65-69"),'Appendix 3b. nax IBGE 2019'!$E$5:$M$1850,9,FALSE)</f>
        <v>19.012755762555667</v>
      </c>
      <c r="H68" s="37">
        <f>INDEX(Summary!$Q$5:$Y$88,MATCH(_xlfn.CONCAT(D68,"65-69"),Summary!$Q$5:$Q$88,0),MATCH($H$3,Summary!$Q$4:$Y$4,0))</f>
        <v>18.908948635298312</v>
      </c>
      <c r="I68" s="240">
        <f t="shared" si="0"/>
        <v>-5.4598674991552633E-3</v>
      </c>
      <c r="J68" s="241">
        <f t="shared" si="1"/>
        <v>-8.9320299960195831E-2</v>
      </c>
      <c r="K68" s="242">
        <f t="shared" ref="K68:K131" si="3">E68+J68</f>
        <v>16.270106000039803</v>
      </c>
    </row>
    <row r="69" spans="1:11" x14ac:dyDescent="0.2">
      <c r="A69" s="45" t="s">
        <v>57</v>
      </c>
      <c r="B69" s="45" t="s">
        <v>48</v>
      </c>
      <c r="C69" s="45">
        <v>2005</v>
      </c>
      <c r="D69" s="45" t="s">
        <v>190</v>
      </c>
      <c r="E69" s="48">
        <v>16.546813499999999</v>
      </c>
      <c r="F69" s="37">
        <f>VLOOKUP(_xlfn.CONCAT(D69,"65-69"),'Appendix 4. 2020 IBGE LT'!$E$6:$M$1685,9,FALSE)</f>
        <v>19.170894150600887</v>
      </c>
      <c r="G69" s="37">
        <f>VLOOKUP(_xlfn.CONCAT(D69,"65-69"),'Appendix 3b. nax IBGE 2019'!$E$5:$M$1850,9,FALSE)</f>
        <v>19.012755762555667</v>
      </c>
      <c r="H69" s="37">
        <f>INDEX(Summary!$Q$5:$Y$88,MATCH(_xlfn.CONCAT(D69,"65-69"),Summary!$Q$5:$Q$88,0),MATCH($H$3,Summary!$Q$4:$Y$4,0))</f>
        <v>18.908948635298312</v>
      </c>
      <c r="I69" s="240">
        <f t="shared" ref="I69:I132" si="4">(H69-$G69)/$G69</f>
        <v>-5.4598674991552633E-3</v>
      </c>
      <c r="J69" s="241">
        <f t="shared" ref="J69:J132" si="5">E69*I69</f>
        <v>-9.0343409243233544E-2</v>
      </c>
      <c r="K69" s="242">
        <f t="shared" si="3"/>
        <v>16.456470090756767</v>
      </c>
    </row>
    <row r="70" spans="1:11" x14ac:dyDescent="0.2">
      <c r="A70" s="45" t="s">
        <v>57</v>
      </c>
      <c r="B70" s="45" t="s">
        <v>48</v>
      </c>
      <c r="C70" s="45">
        <v>2006</v>
      </c>
      <c r="D70" s="45" t="s">
        <v>190</v>
      </c>
      <c r="E70" s="48">
        <v>16.7287</v>
      </c>
      <c r="F70" s="37">
        <f>VLOOKUP(_xlfn.CONCAT(D70,"65-69"),'Appendix 4. 2020 IBGE LT'!$E$6:$M$1685,9,FALSE)</f>
        <v>19.170894150600887</v>
      </c>
      <c r="G70" s="37">
        <f>VLOOKUP(_xlfn.CONCAT(D70,"65-69"),'Appendix 3b. nax IBGE 2019'!$E$5:$M$1850,9,FALSE)</f>
        <v>19.012755762555667</v>
      </c>
      <c r="H70" s="37">
        <f>INDEX(Summary!$Q$5:$Y$88,MATCH(_xlfn.CONCAT(D70,"65-69"),Summary!$Q$5:$Q$88,0),MATCH($H$3,Summary!$Q$4:$Y$4,0))</f>
        <v>18.908948635298312</v>
      </c>
      <c r="I70" s="240">
        <f t="shared" si="4"/>
        <v>-5.4598674991552633E-3</v>
      </c>
      <c r="J70" s="241">
        <f t="shared" si="5"/>
        <v>-9.1336485433118647E-2</v>
      </c>
      <c r="K70" s="242">
        <f t="shared" si="3"/>
        <v>16.637363514566882</v>
      </c>
    </row>
    <row r="71" spans="1:11" x14ac:dyDescent="0.2">
      <c r="A71" s="45" t="s">
        <v>57</v>
      </c>
      <c r="B71" s="45" t="s">
        <v>48</v>
      </c>
      <c r="C71" s="45">
        <v>2007</v>
      </c>
      <c r="D71" s="45" t="s">
        <v>190</v>
      </c>
      <c r="E71" s="48">
        <v>16.9056812</v>
      </c>
      <c r="F71" s="37">
        <f>VLOOKUP(_xlfn.CONCAT(D71,"65-69"),'Appendix 4. 2020 IBGE LT'!$E$6:$M$1685,9,FALSE)</f>
        <v>19.170894150600887</v>
      </c>
      <c r="G71" s="37">
        <f>VLOOKUP(_xlfn.CONCAT(D71,"65-69"),'Appendix 3b. nax IBGE 2019'!$E$5:$M$1850,9,FALSE)</f>
        <v>19.012755762555667</v>
      </c>
      <c r="H71" s="37">
        <f>INDEX(Summary!$Q$5:$Y$88,MATCH(_xlfn.CONCAT(D71,"65-69"),Summary!$Q$5:$Q$88,0),MATCH($H$3,Summary!$Q$4:$Y$4,0))</f>
        <v>18.908948635298312</v>
      </c>
      <c r="I71" s="240">
        <f t="shared" si="4"/>
        <v>-5.4598674991552633E-3</v>
      </c>
      <c r="J71" s="241">
        <f t="shared" si="5"/>
        <v>-9.2302779334960158E-2</v>
      </c>
      <c r="K71" s="242">
        <f t="shared" si="3"/>
        <v>16.813378420665039</v>
      </c>
    </row>
    <row r="72" spans="1:11" x14ac:dyDescent="0.2">
      <c r="A72" s="45" t="s">
        <v>57</v>
      </c>
      <c r="B72" s="45" t="s">
        <v>48</v>
      </c>
      <c r="C72" s="45">
        <v>2008</v>
      </c>
      <c r="D72" s="45" t="s">
        <v>190</v>
      </c>
      <c r="E72" s="48">
        <v>17.077644500000002</v>
      </c>
      <c r="F72" s="37">
        <f>VLOOKUP(_xlfn.CONCAT(D72,"65-69"),'Appendix 4. 2020 IBGE LT'!$E$6:$M$1685,9,FALSE)</f>
        <v>19.170894150600887</v>
      </c>
      <c r="G72" s="37">
        <f>VLOOKUP(_xlfn.CONCAT(D72,"65-69"),'Appendix 3b. nax IBGE 2019'!$E$5:$M$1850,9,FALSE)</f>
        <v>19.012755762555667</v>
      </c>
      <c r="H72" s="37">
        <f>INDEX(Summary!$Q$5:$Y$88,MATCH(_xlfn.CONCAT(D72,"65-69"),Summary!$Q$5:$Q$88,0),MATCH($H$3,Summary!$Q$4:$Y$4,0))</f>
        <v>18.908948635298312</v>
      </c>
      <c r="I72" s="240">
        <f t="shared" si="4"/>
        <v>-5.4598674991552633E-3</v>
      </c>
      <c r="J72" s="241">
        <f t="shared" si="5"/>
        <v>-9.3241676167677645E-2</v>
      </c>
      <c r="K72" s="242">
        <f t="shared" si="3"/>
        <v>16.984402823832323</v>
      </c>
    </row>
    <row r="73" spans="1:11" x14ac:dyDescent="0.2">
      <c r="A73" s="45" t="s">
        <v>57</v>
      </c>
      <c r="B73" s="45" t="s">
        <v>48</v>
      </c>
      <c r="C73" s="45">
        <v>2009</v>
      </c>
      <c r="D73" s="45" t="s">
        <v>190</v>
      </c>
      <c r="E73" s="48">
        <v>17.246703</v>
      </c>
      <c r="F73" s="37">
        <f>VLOOKUP(_xlfn.CONCAT(D73,"65-69"),'Appendix 4. 2020 IBGE LT'!$E$6:$M$1685,9,FALSE)</f>
        <v>19.170894150600887</v>
      </c>
      <c r="G73" s="37">
        <f>VLOOKUP(_xlfn.CONCAT(D73,"65-69"),'Appendix 3b. nax IBGE 2019'!$E$5:$M$1850,9,FALSE)</f>
        <v>19.012755762555667</v>
      </c>
      <c r="H73" s="37">
        <f>INDEX(Summary!$Q$5:$Y$88,MATCH(_xlfn.CONCAT(D73,"65-69"),Summary!$Q$5:$Q$88,0),MATCH($H$3,Summary!$Q$4:$Y$4,0))</f>
        <v>18.908948635298312</v>
      </c>
      <c r="I73" s="240">
        <f t="shared" si="4"/>
        <v>-5.4598674991552633E-3</v>
      </c>
      <c r="J73" s="241">
        <f t="shared" si="5"/>
        <v>-9.4164713177283574E-2</v>
      </c>
      <c r="K73" s="242">
        <f t="shared" si="3"/>
        <v>17.152538286822718</v>
      </c>
    </row>
    <row r="74" spans="1:11" x14ac:dyDescent="0.2">
      <c r="A74" s="45" t="s">
        <v>57</v>
      </c>
      <c r="B74" s="45" t="s">
        <v>48</v>
      </c>
      <c r="C74" s="45">
        <v>2010</v>
      </c>
      <c r="D74" s="45" t="s">
        <v>190</v>
      </c>
      <c r="E74" s="48">
        <v>17.412247600000001</v>
      </c>
      <c r="F74" s="37">
        <f>VLOOKUP(_xlfn.CONCAT(D74,"65-69"),'Appendix 4. 2020 IBGE LT'!$E$6:$M$1685,9,FALSE)</f>
        <v>19.170894150600887</v>
      </c>
      <c r="G74" s="37">
        <f>VLOOKUP(_xlfn.CONCAT(D74,"65-69"),'Appendix 3b. nax IBGE 2019'!$E$5:$M$1850,9,FALSE)</f>
        <v>19.012755762555667</v>
      </c>
      <c r="H74" s="37">
        <f>INDEX(Summary!$Q$5:$Y$88,MATCH(_xlfn.CONCAT(D74,"65-69"),Summary!$Q$5:$Q$88,0),MATCH($H$3,Summary!$Q$4:$Y$4,0))</f>
        <v>18.908948635298312</v>
      </c>
      <c r="I74" s="240">
        <f t="shared" si="4"/>
        <v>-5.4598674991552633E-3</v>
      </c>
      <c r="J74" s="241">
        <f t="shared" si="5"/>
        <v>-9.5068564758484242E-2</v>
      </c>
      <c r="K74" s="242">
        <f t="shared" si="3"/>
        <v>17.317179035241516</v>
      </c>
    </row>
    <row r="75" spans="1:11" x14ac:dyDescent="0.2">
      <c r="A75" s="45" t="s">
        <v>57</v>
      </c>
      <c r="B75" s="45" t="s">
        <v>48</v>
      </c>
      <c r="C75" s="45">
        <v>2011</v>
      </c>
      <c r="D75" s="45" t="s">
        <v>190</v>
      </c>
      <c r="E75" s="48">
        <v>17.603658200000002</v>
      </c>
      <c r="F75" s="37">
        <f>VLOOKUP(_xlfn.CONCAT(D75,"65-69"),'Appendix 4. 2020 IBGE LT'!$E$6:$M$1685,9,FALSE)</f>
        <v>19.170894150600887</v>
      </c>
      <c r="G75" s="37">
        <f>VLOOKUP(_xlfn.CONCAT(D75,"65-69"),'Appendix 3b. nax IBGE 2019'!$E$5:$M$1850,9,FALSE)</f>
        <v>19.012755762555667</v>
      </c>
      <c r="H75" s="37">
        <f>INDEX(Summary!$Q$5:$Y$88,MATCH(_xlfn.CONCAT(D75,"65-69"),Summary!$Q$5:$Q$88,0),MATCH($H$3,Summary!$Q$4:$Y$4,0))</f>
        <v>18.908948635298312</v>
      </c>
      <c r="I75" s="240">
        <f t="shared" si="4"/>
        <v>-5.4598674991552633E-3</v>
      </c>
      <c r="J75" s="241">
        <f t="shared" si="5"/>
        <v>-9.611364127241806E-2</v>
      </c>
      <c r="K75" s="242">
        <f t="shared" si="3"/>
        <v>17.507544558727584</v>
      </c>
    </row>
    <row r="76" spans="1:11" x14ac:dyDescent="0.2">
      <c r="A76" s="45" t="s">
        <v>57</v>
      </c>
      <c r="B76" s="45" t="s">
        <v>48</v>
      </c>
      <c r="C76" s="45">
        <v>2012</v>
      </c>
      <c r="D76" s="45" t="s">
        <v>190</v>
      </c>
      <c r="E76" s="48">
        <v>17.792885500000001</v>
      </c>
      <c r="F76" s="37">
        <f>VLOOKUP(_xlfn.CONCAT(D76,"65-69"),'Appendix 4. 2020 IBGE LT'!$E$6:$M$1685,9,FALSE)</f>
        <v>19.170894150600887</v>
      </c>
      <c r="G76" s="37">
        <f>VLOOKUP(_xlfn.CONCAT(D76,"65-69"),'Appendix 3b. nax IBGE 2019'!$E$5:$M$1850,9,FALSE)</f>
        <v>19.012755762555667</v>
      </c>
      <c r="H76" s="37">
        <f>INDEX(Summary!$Q$5:$Y$88,MATCH(_xlfn.CONCAT(D76,"65-69"),Summary!$Q$5:$Q$88,0),MATCH($H$3,Summary!$Q$4:$Y$4,0))</f>
        <v>18.908948635298312</v>
      </c>
      <c r="I76" s="240">
        <f t="shared" si="4"/>
        <v>-5.4598674991552633E-3</v>
      </c>
      <c r="J76" s="241">
        <f t="shared" si="5"/>
        <v>-9.7146797257640943E-2</v>
      </c>
      <c r="K76" s="242">
        <f t="shared" si="3"/>
        <v>17.695738702742361</v>
      </c>
    </row>
    <row r="77" spans="1:11" x14ac:dyDescent="0.2">
      <c r="A77" s="45" t="s">
        <v>57</v>
      </c>
      <c r="B77" s="45" t="s">
        <v>48</v>
      </c>
      <c r="C77" s="45">
        <v>2013</v>
      </c>
      <c r="D77" s="45" t="s">
        <v>190</v>
      </c>
      <c r="E77" s="48">
        <v>17.978036599999999</v>
      </c>
      <c r="F77" s="37">
        <f>VLOOKUP(_xlfn.CONCAT(D77,"65-69"),'Appendix 4. 2020 IBGE LT'!$E$6:$M$1685,9,FALSE)</f>
        <v>19.170894150600887</v>
      </c>
      <c r="G77" s="37">
        <f>VLOOKUP(_xlfn.CONCAT(D77,"65-69"),'Appendix 3b. nax IBGE 2019'!$E$5:$M$1850,9,FALSE)</f>
        <v>19.012755762555667</v>
      </c>
      <c r="H77" s="37">
        <f>INDEX(Summary!$Q$5:$Y$88,MATCH(_xlfn.CONCAT(D77,"65-69"),Summary!$Q$5:$Q$88,0),MATCH($H$3,Summary!$Q$4:$Y$4,0))</f>
        <v>18.908948635298312</v>
      </c>
      <c r="I77" s="240">
        <f t="shared" si="4"/>
        <v>-5.4598674991552633E-3</v>
      </c>
      <c r="J77" s="241">
        <f t="shared" si="5"/>
        <v>-9.8157697730963792E-2</v>
      </c>
      <c r="K77" s="242">
        <f t="shared" si="3"/>
        <v>17.879878902269034</v>
      </c>
    </row>
    <row r="78" spans="1:11" x14ac:dyDescent="0.2">
      <c r="A78" s="45" t="s">
        <v>57</v>
      </c>
      <c r="B78" s="45" t="s">
        <v>48</v>
      </c>
      <c r="C78" s="45">
        <v>2014</v>
      </c>
      <c r="D78" s="45" t="s">
        <v>190</v>
      </c>
      <c r="E78" s="48">
        <v>18.159773000000001</v>
      </c>
      <c r="F78" s="37">
        <f>VLOOKUP(_xlfn.CONCAT(D78,"65-69"),'Appendix 4. 2020 IBGE LT'!$E$6:$M$1685,9,FALSE)</f>
        <v>19.170894150600887</v>
      </c>
      <c r="G78" s="37">
        <f>VLOOKUP(_xlfn.CONCAT(D78,"65-69"),'Appendix 3b. nax IBGE 2019'!$E$5:$M$1850,9,FALSE)</f>
        <v>19.012755762555667</v>
      </c>
      <c r="H78" s="37">
        <f>INDEX(Summary!$Q$5:$Y$88,MATCH(_xlfn.CONCAT(D78,"65-69"),Summary!$Q$5:$Q$88,0),MATCH($H$3,Summary!$Q$4:$Y$4,0))</f>
        <v>18.908948635298312</v>
      </c>
      <c r="I78" s="240">
        <f t="shared" si="4"/>
        <v>-5.4598674991552633E-3</v>
      </c>
      <c r="J78" s="241">
        <f t="shared" si="5"/>
        <v>-9.9149954394737283E-2</v>
      </c>
      <c r="K78" s="242">
        <f t="shared" si="3"/>
        <v>18.060623045605265</v>
      </c>
    </row>
    <row r="79" spans="1:11" x14ac:dyDescent="0.2">
      <c r="A79" s="45" t="s">
        <v>57</v>
      </c>
      <c r="B79" s="45" t="s">
        <v>48</v>
      </c>
      <c r="C79" s="45">
        <v>2015</v>
      </c>
      <c r="D79" s="45" t="s">
        <v>190</v>
      </c>
      <c r="E79" s="48">
        <v>18.338014300000001</v>
      </c>
      <c r="F79" s="37">
        <f>VLOOKUP(_xlfn.CONCAT(D79,"65-69"),'Appendix 4. 2020 IBGE LT'!$E$6:$M$1685,9,FALSE)</f>
        <v>19.170894150600887</v>
      </c>
      <c r="G79" s="37">
        <f>VLOOKUP(_xlfn.CONCAT(D79,"65-69"),'Appendix 3b. nax IBGE 2019'!$E$5:$M$1850,9,FALSE)</f>
        <v>19.012755762555667</v>
      </c>
      <c r="H79" s="37">
        <f>INDEX(Summary!$Q$5:$Y$88,MATCH(_xlfn.CONCAT(D79,"65-69"),Summary!$Q$5:$Q$88,0),MATCH($H$3,Summary!$Q$4:$Y$4,0))</f>
        <v>18.908948635298312</v>
      </c>
      <c r="I79" s="240">
        <f t="shared" si="4"/>
        <v>-5.4598674991552633E-3</v>
      </c>
      <c r="J79" s="241">
        <f t="shared" si="5"/>
        <v>-0.10012312827561447</v>
      </c>
      <c r="K79" s="242">
        <f t="shared" si="3"/>
        <v>18.237891171724385</v>
      </c>
    </row>
    <row r="80" spans="1:11" x14ac:dyDescent="0.2">
      <c r="A80" s="45" t="s">
        <v>57</v>
      </c>
      <c r="B80" s="45" t="s">
        <v>48</v>
      </c>
      <c r="C80" s="45">
        <v>2016</v>
      </c>
      <c r="D80" s="45" t="s">
        <v>190</v>
      </c>
      <c r="E80" s="48">
        <v>18.5126214</v>
      </c>
      <c r="F80" s="37">
        <f>VLOOKUP(_xlfn.CONCAT(D80,"65-69"),'Appendix 4. 2020 IBGE LT'!$E$6:$M$1685,9,FALSE)</f>
        <v>19.170894150600887</v>
      </c>
      <c r="G80" s="37">
        <f>VLOOKUP(_xlfn.CONCAT(D80,"65-69"),'Appendix 3b. nax IBGE 2019'!$E$5:$M$1850,9,FALSE)</f>
        <v>19.012755762555667</v>
      </c>
      <c r="H80" s="37">
        <f>INDEX(Summary!$Q$5:$Y$88,MATCH(_xlfn.CONCAT(D80,"65-69"),Summary!$Q$5:$Q$88,0),MATCH($H$3,Summary!$Q$4:$Y$4,0))</f>
        <v>18.908948635298312</v>
      </c>
      <c r="I80" s="240">
        <f t="shared" si="4"/>
        <v>-5.4598674991552633E-3</v>
      </c>
      <c r="J80" s="241">
        <f t="shared" si="5"/>
        <v>-0.10107645990602621</v>
      </c>
      <c r="K80" s="242">
        <f t="shared" si="3"/>
        <v>18.411544940093975</v>
      </c>
    </row>
    <row r="81" spans="1:11" x14ac:dyDescent="0.2">
      <c r="A81" s="45" t="s">
        <v>57</v>
      </c>
      <c r="B81" s="45" t="s">
        <v>48</v>
      </c>
      <c r="C81" s="45">
        <v>2017</v>
      </c>
      <c r="D81" s="45" t="s">
        <v>190</v>
      </c>
      <c r="E81" s="48">
        <v>18.683415499999999</v>
      </c>
      <c r="F81" s="37">
        <f>VLOOKUP(_xlfn.CONCAT(D81,"65-69"),'Appendix 4. 2020 IBGE LT'!$E$6:$M$1685,9,FALSE)</f>
        <v>19.170894150600887</v>
      </c>
      <c r="G81" s="37">
        <f>VLOOKUP(_xlfn.CONCAT(D81,"65-69"),'Appendix 3b. nax IBGE 2019'!$E$5:$M$1850,9,FALSE)</f>
        <v>19.012755762555667</v>
      </c>
      <c r="H81" s="37">
        <f>INDEX(Summary!$Q$5:$Y$88,MATCH(_xlfn.CONCAT(D81,"65-69"),Summary!$Q$5:$Q$88,0),MATCH($H$3,Summary!$Q$4:$Y$4,0))</f>
        <v>18.908948635298312</v>
      </c>
      <c r="I81" s="240">
        <f t="shared" si="4"/>
        <v>-5.4598674991552633E-3</v>
      </c>
      <c r="J81" s="241">
        <f t="shared" si="5"/>
        <v>-0.10200897306166368</v>
      </c>
      <c r="K81" s="242">
        <f t="shared" si="3"/>
        <v>18.581406526938334</v>
      </c>
    </row>
    <row r="82" spans="1:11" x14ac:dyDescent="0.2">
      <c r="A82" s="45" t="s">
        <v>57</v>
      </c>
      <c r="B82" s="45" t="s">
        <v>48</v>
      </c>
      <c r="C82" s="45">
        <v>2018</v>
      </c>
      <c r="D82" s="45" t="s">
        <v>190</v>
      </c>
      <c r="E82" s="48">
        <v>18.850196</v>
      </c>
      <c r="F82" s="37">
        <f>VLOOKUP(_xlfn.CONCAT(D82,"65-69"),'Appendix 4. 2020 IBGE LT'!$E$6:$M$1685,9,FALSE)</f>
        <v>19.170894150600887</v>
      </c>
      <c r="G82" s="37">
        <f>VLOOKUP(_xlfn.CONCAT(D82,"65-69"),'Appendix 3b. nax IBGE 2019'!$E$5:$M$1850,9,FALSE)</f>
        <v>19.012755762555667</v>
      </c>
      <c r="H82" s="37">
        <f>INDEX(Summary!$Q$5:$Y$88,MATCH(_xlfn.CONCAT(D82,"65-69"),Summary!$Q$5:$Q$88,0),MATCH($H$3,Summary!$Q$4:$Y$4,0))</f>
        <v>18.908948635298312</v>
      </c>
      <c r="I82" s="240">
        <f t="shared" si="4"/>
        <v>-5.4598674991552633E-3</v>
      </c>
      <c r="J82" s="241">
        <f t="shared" si="5"/>
        <v>-0.10291957249310656</v>
      </c>
      <c r="K82" s="242">
        <f t="shared" si="3"/>
        <v>18.747276427506893</v>
      </c>
    </row>
    <row r="83" spans="1:11" x14ac:dyDescent="0.2">
      <c r="A83" s="45" t="s">
        <v>57</v>
      </c>
      <c r="B83" s="45" t="s">
        <v>48</v>
      </c>
      <c r="C83" s="45">
        <v>2019</v>
      </c>
      <c r="D83" s="45" t="s">
        <v>190</v>
      </c>
      <c r="E83" s="48">
        <v>19.012755800000001</v>
      </c>
      <c r="F83" s="37">
        <f>VLOOKUP(_xlfn.CONCAT(D83,"65-69"),'Appendix 4. 2020 IBGE LT'!$E$6:$M$1685,9,FALSE)</f>
        <v>19.170894150600887</v>
      </c>
      <c r="G83" s="37">
        <f>VLOOKUP(_xlfn.CONCAT(D83,"65-69"),'Appendix 3b. nax IBGE 2019'!$E$5:$M$1850,9,FALSE)</f>
        <v>19.012755762555667</v>
      </c>
      <c r="H83" s="37">
        <f>INDEX(Summary!$Q$5:$Y$88,MATCH(_xlfn.CONCAT(D83,"65-69"),Summary!$Q$5:$Q$88,0),MATCH($H$3,Summary!$Q$4:$Y$4,0))</f>
        <v>18.908948635298312</v>
      </c>
      <c r="I83" s="240">
        <f t="shared" si="4"/>
        <v>-5.4598674991552633E-3</v>
      </c>
      <c r="J83" s="241">
        <f t="shared" si="5"/>
        <v>-0.10380712746179573</v>
      </c>
      <c r="K83" s="242">
        <f t="shared" si="3"/>
        <v>18.908948672538205</v>
      </c>
    </row>
    <row r="84" spans="1:11" x14ac:dyDescent="0.2">
      <c r="A84" s="45" t="s">
        <v>57</v>
      </c>
      <c r="B84" s="45" t="s">
        <v>47</v>
      </c>
      <c r="C84" s="45">
        <v>2000</v>
      </c>
      <c r="D84" s="45" t="s">
        <v>162</v>
      </c>
      <c r="E84" s="48">
        <v>13.3467892</v>
      </c>
      <c r="F84" s="37">
        <f>VLOOKUP(_xlfn.CONCAT(D84,"65-69"),'Appendix 4. 2020 IBGE LT'!$E$6:$M$1685,9,FALSE)</f>
        <v>15.669759633097586</v>
      </c>
      <c r="G84" s="37">
        <f>VLOOKUP(_xlfn.CONCAT(D84,"65-69"),'Appendix 3b. nax IBGE 2019'!$E$5:$M$1850,9,FALSE)</f>
        <v>15.565550536500805</v>
      </c>
      <c r="H84" s="37">
        <f>INDEX(Summary!$Q$5:$Y$88,MATCH(_xlfn.CONCAT(D84,"65-69"),Summary!$Q$5:$Q$88,0),MATCH($H$3,Summary!$Q$4:$Y$4,0))</f>
        <v>16.285328230422447</v>
      </c>
      <c r="I84" s="240">
        <f t="shared" si="4"/>
        <v>4.6241711286329562E-2</v>
      </c>
      <c r="J84" s="241">
        <f t="shared" si="5"/>
        <v>0.61717837278590149</v>
      </c>
      <c r="K84" s="242">
        <f t="shared" si="3"/>
        <v>13.963967572785901</v>
      </c>
    </row>
    <row r="85" spans="1:11" x14ac:dyDescent="0.2">
      <c r="A85" s="45" t="s">
        <v>57</v>
      </c>
      <c r="B85" s="45" t="s">
        <v>47</v>
      </c>
      <c r="C85" s="45">
        <v>2001</v>
      </c>
      <c r="D85" s="45" t="s">
        <v>162</v>
      </c>
      <c r="E85" s="48">
        <v>13.4292151</v>
      </c>
      <c r="F85" s="37">
        <f>VLOOKUP(_xlfn.CONCAT(D85,"65-69"),'Appendix 4. 2020 IBGE LT'!$E$6:$M$1685,9,FALSE)</f>
        <v>15.669759633097586</v>
      </c>
      <c r="G85" s="37">
        <f>VLOOKUP(_xlfn.CONCAT(D85,"65-69"),'Appendix 3b. nax IBGE 2019'!$E$5:$M$1850,9,FALSE)</f>
        <v>15.565550536500805</v>
      </c>
      <c r="H85" s="37">
        <f>INDEX(Summary!$Q$5:$Y$88,MATCH(_xlfn.CONCAT(D85,"65-69"),Summary!$Q$5:$Q$88,0),MATCH($H$3,Summary!$Q$4:$Y$4,0))</f>
        <v>16.285328230422447</v>
      </c>
      <c r="I85" s="240">
        <f t="shared" si="4"/>
        <v>4.6241711286329562E-2</v>
      </c>
      <c r="J85" s="241">
        <f t="shared" si="5"/>
        <v>0.62098988745621742</v>
      </c>
      <c r="K85" s="242">
        <f t="shared" si="3"/>
        <v>14.050204987456217</v>
      </c>
    </row>
    <row r="86" spans="1:11" x14ac:dyDescent="0.2">
      <c r="A86" s="45" t="s">
        <v>57</v>
      </c>
      <c r="B86" s="45" t="s">
        <v>47</v>
      </c>
      <c r="C86" s="45">
        <v>2002</v>
      </c>
      <c r="D86" s="45" t="s">
        <v>162</v>
      </c>
      <c r="E86" s="48">
        <v>13.5162874</v>
      </c>
      <c r="F86" s="37">
        <f>VLOOKUP(_xlfn.CONCAT(D86,"65-69"),'Appendix 4. 2020 IBGE LT'!$E$6:$M$1685,9,FALSE)</f>
        <v>15.669759633097586</v>
      </c>
      <c r="G86" s="37">
        <f>VLOOKUP(_xlfn.CONCAT(D86,"65-69"),'Appendix 3b. nax IBGE 2019'!$E$5:$M$1850,9,FALSE)</f>
        <v>15.565550536500805</v>
      </c>
      <c r="H86" s="37">
        <f>INDEX(Summary!$Q$5:$Y$88,MATCH(_xlfn.CONCAT(D86,"65-69"),Summary!$Q$5:$Q$88,0),MATCH($H$3,Summary!$Q$4:$Y$4,0))</f>
        <v>16.285328230422447</v>
      </c>
      <c r="I86" s="240">
        <f t="shared" si="4"/>
        <v>4.6241711286329562E-2</v>
      </c>
      <c r="J86" s="241">
        <f t="shared" si="5"/>
        <v>0.62501625961385399</v>
      </c>
      <c r="K86" s="242">
        <f t="shared" si="3"/>
        <v>14.141303659613854</v>
      </c>
    </row>
    <row r="87" spans="1:11" x14ac:dyDescent="0.2">
      <c r="A87" s="45" t="s">
        <v>57</v>
      </c>
      <c r="B87" s="45" t="s">
        <v>47</v>
      </c>
      <c r="C87" s="45">
        <v>2003</v>
      </c>
      <c r="D87" s="45" t="s">
        <v>162</v>
      </c>
      <c r="E87" s="48">
        <v>13.6147255</v>
      </c>
      <c r="F87" s="37">
        <f>VLOOKUP(_xlfn.CONCAT(D87,"65-69"),'Appendix 4. 2020 IBGE LT'!$E$6:$M$1685,9,FALSE)</f>
        <v>15.669759633097586</v>
      </c>
      <c r="G87" s="37">
        <f>VLOOKUP(_xlfn.CONCAT(D87,"65-69"),'Appendix 3b. nax IBGE 2019'!$E$5:$M$1850,9,FALSE)</f>
        <v>15.565550536500805</v>
      </c>
      <c r="H87" s="37">
        <f>INDEX(Summary!$Q$5:$Y$88,MATCH(_xlfn.CONCAT(D87,"65-69"),Summary!$Q$5:$Q$88,0),MATCH($H$3,Summary!$Q$4:$Y$4,0))</f>
        <v>16.285328230422447</v>
      </c>
      <c r="I87" s="240">
        <f t="shared" si="4"/>
        <v>4.6241711286329562E-2</v>
      </c>
      <c r="J87" s="241">
        <f t="shared" si="5"/>
        <v>0.62956820581362893</v>
      </c>
      <c r="K87" s="242">
        <f t="shared" si="3"/>
        <v>14.244293705813629</v>
      </c>
    </row>
    <row r="88" spans="1:11" x14ac:dyDescent="0.2">
      <c r="A88" s="45" t="s">
        <v>57</v>
      </c>
      <c r="B88" s="45" t="s">
        <v>47</v>
      </c>
      <c r="C88" s="45">
        <v>2004</v>
      </c>
      <c r="D88" s="45" t="s">
        <v>162</v>
      </c>
      <c r="E88" s="48">
        <v>13.7251481</v>
      </c>
      <c r="F88" s="37">
        <f>VLOOKUP(_xlfn.CONCAT(D88,"65-69"),'Appendix 4. 2020 IBGE LT'!$E$6:$M$1685,9,FALSE)</f>
        <v>15.669759633097586</v>
      </c>
      <c r="G88" s="37">
        <f>VLOOKUP(_xlfn.CONCAT(D88,"65-69"),'Appendix 3b. nax IBGE 2019'!$E$5:$M$1850,9,FALSE)</f>
        <v>15.565550536500805</v>
      </c>
      <c r="H88" s="37">
        <f>INDEX(Summary!$Q$5:$Y$88,MATCH(_xlfn.CONCAT(D88,"65-69"),Summary!$Q$5:$Q$88,0),MATCH($H$3,Summary!$Q$4:$Y$4,0))</f>
        <v>16.285328230422447</v>
      </c>
      <c r="I88" s="240">
        <f t="shared" si="4"/>
        <v>4.6241711286329562E-2</v>
      </c>
      <c r="J88" s="241">
        <f t="shared" si="5"/>
        <v>0.6346743358023148</v>
      </c>
      <c r="K88" s="242">
        <f t="shared" si="3"/>
        <v>14.359822435802315</v>
      </c>
    </row>
    <row r="89" spans="1:11" x14ac:dyDescent="0.2">
      <c r="A89" s="45" t="s">
        <v>57</v>
      </c>
      <c r="B89" s="45" t="s">
        <v>47</v>
      </c>
      <c r="C89" s="45">
        <v>2005</v>
      </c>
      <c r="D89" s="45" t="s">
        <v>162</v>
      </c>
      <c r="E89" s="48">
        <v>13.8491582</v>
      </c>
      <c r="F89" s="37">
        <f>VLOOKUP(_xlfn.CONCAT(D89,"65-69"),'Appendix 4. 2020 IBGE LT'!$E$6:$M$1685,9,FALSE)</f>
        <v>15.669759633097586</v>
      </c>
      <c r="G89" s="37">
        <f>VLOOKUP(_xlfn.CONCAT(D89,"65-69"),'Appendix 3b. nax IBGE 2019'!$E$5:$M$1850,9,FALSE)</f>
        <v>15.565550536500805</v>
      </c>
      <c r="H89" s="37">
        <f>INDEX(Summary!$Q$5:$Y$88,MATCH(_xlfn.CONCAT(D89,"65-69"),Summary!$Q$5:$Q$88,0),MATCH($H$3,Summary!$Q$4:$Y$4,0))</f>
        <v>16.285328230422447</v>
      </c>
      <c r="I89" s="240">
        <f t="shared" si="4"/>
        <v>4.6241711286329562E-2</v>
      </c>
      <c r="J89" s="241">
        <f t="shared" si="5"/>
        <v>0.64040877504310356</v>
      </c>
      <c r="K89" s="242">
        <f t="shared" si="3"/>
        <v>14.489566975043104</v>
      </c>
    </row>
    <row r="90" spans="1:11" x14ac:dyDescent="0.2">
      <c r="A90" s="45" t="s">
        <v>57</v>
      </c>
      <c r="B90" s="45" t="s">
        <v>47</v>
      </c>
      <c r="C90" s="45">
        <v>2006</v>
      </c>
      <c r="D90" s="45" t="s">
        <v>162</v>
      </c>
      <c r="E90" s="48">
        <v>13.989815800000001</v>
      </c>
      <c r="F90" s="37">
        <f>VLOOKUP(_xlfn.CONCAT(D90,"65-69"),'Appendix 4. 2020 IBGE LT'!$E$6:$M$1685,9,FALSE)</f>
        <v>15.669759633097586</v>
      </c>
      <c r="G90" s="37">
        <f>VLOOKUP(_xlfn.CONCAT(D90,"65-69"),'Appendix 3b. nax IBGE 2019'!$E$5:$M$1850,9,FALSE)</f>
        <v>15.565550536500805</v>
      </c>
      <c r="H90" s="37">
        <f>INDEX(Summary!$Q$5:$Y$88,MATCH(_xlfn.CONCAT(D90,"65-69"),Summary!$Q$5:$Q$88,0),MATCH($H$3,Summary!$Q$4:$Y$4,0))</f>
        <v>16.285328230422447</v>
      </c>
      <c r="I90" s="240">
        <f t="shared" si="4"/>
        <v>4.6241711286329562E-2</v>
      </c>
      <c r="J90" s="241">
        <f t="shared" si="5"/>
        <v>0.64691302317253163</v>
      </c>
      <c r="K90" s="242">
        <f t="shared" si="3"/>
        <v>14.636728823172533</v>
      </c>
    </row>
    <row r="91" spans="1:11" x14ac:dyDescent="0.2">
      <c r="A91" s="45" t="s">
        <v>57</v>
      </c>
      <c r="B91" s="45" t="s">
        <v>47</v>
      </c>
      <c r="C91" s="45">
        <v>2007</v>
      </c>
      <c r="D91" s="45" t="s">
        <v>162</v>
      </c>
      <c r="E91" s="48">
        <v>14.145244399999999</v>
      </c>
      <c r="F91" s="37">
        <f>VLOOKUP(_xlfn.CONCAT(D91,"65-69"),'Appendix 4. 2020 IBGE LT'!$E$6:$M$1685,9,FALSE)</f>
        <v>15.669759633097586</v>
      </c>
      <c r="G91" s="37">
        <f>VLOOKUP(_xlfn.CONCAT(D91,"65-69"),'Appendix 3b. nax IBGE 2019'!$E$5:$M$1850,9,FALSE)</f>
        <v>15.565550536500805</v>
      </c>
      <c r="H91" s="37">
        <f>INDEX(Summary!$Q$5:$Y$88,MATCH(_xlfn.CONCAT(D91,"65-69"),Summary!$Q$5:$Q$88,0),MATCH($H$3,Summary!$Q$4:$Y$4,0))</f>
        <v>16.285328230422447</v>
      </c>
      <c r="I91" s="240">
        <f t="shared" si="4"/>
        <v>4.6241711286329562E-2</v>
      </c>
      <c r="J91" s="241">
        <f t="shared" si="5"/>
        <v>0.65410030761936999</v>
      </c>
      <c r="K91" s="242">
        <f t="shared" si="3"/>
        <v>14.799344707619369</v>
      </c>
    </row>
    <row r="92" spans="1:11" x14ac:dyDescent="0.2">
      <c r="A92" s="45" t="s">
        <v>57</v>
      </c>
      <c r="B92" s="45" t="s">
        <v>47</v>
      </c>
      <c r="C92" s="45">
        <v>2008</v>
      </c>
      <c r="D92" s="45" t="s">
        <v>162</v>
      </c>
      <c r="E92" s="48">
        <v>14.3128326</v>
      </c>
      <c r="F92" s="37">
        <f>VLOOKUP(_xlfn.CONCAT(D92,"65-69"),'Appendix 4. 2020 IBGE LT'!$E$6:$M$1685,9,FALSE)</f>
        <v>15.669759633097586</v>
      </c>
      <c r="G92" s="37">
        <f>VLOOKUP(_xlfn.CONCAT(D92,"65-69"),'Appendix 3b. nax IBGE 2019'!$E$5:$M$1850,9,FALSE)</f>
        <v>15.565550536500805</v>
      </c>
      <c r="H92" s="37">
        <f>INDEX(Summary!$Q$5:$Y$88,MATCH(_xlfn.CONCAT(D92,"65-69"),Summary!$Q$5:$Q$88,0),MATCH($H$3,Summary!$Q$4:$Y$4,0))</f>
        <v>16.285328230422447</v>
      </c>
      <c r="I92" s="240">
        <f t="shared" si="4"/>
        <v>4.6241711286329562E-2</v>
      </c>
      <c r="J92" s="241">
        <f t="shared" si="5"/>
        <v>0.66184987277876572</v>
      </c>
      <c r="K92" s="242">
        <f t="shared" si="3"/>
        <v>14.974682472778765</v>
      </c>
    </row>
    <row r="93" spans="1:11" x14ac:dyDescent="0.2">
      <c r="A93" s="45" t="s">
        <v>57</v>
      </c>
      <c r="B93" s="45" t="s">
        <v>47</v>
      </c>
      <c r="C93" s="45">
        <v>2009</v>
      </c>
      <c r="D93" s="45" t="s">
        <v>162</v>
      </c>
      <c r="E93" s="48">
        <v>14.4968191</v>
      </c>
      <c r="F93" s="37">
        <f>VLOOKUP(_xlfn.CONCAT(D93,"65-69"),'Appendix 4. 2020 IBGE LT'!$E$6:$M$1685,9,FALSE)</f>
        <v>15.669759633097586</v>
      </c>
      <c r="G93" s="37">
        <f>VLOOKUP(_xlfn.CONCAT(D93,"65-69"),'Appendix 3b. nax IBGE 2019'!$E$5:$M$1850,9,FALSE)</f>
        <v>15.565550536500805</v>
      </c>
      <c r="H93" s="37">
        <f>INDEX(Summary!$Q$5:$Y$88,MATCH(_xlfn.CONCAT(D93,"65-69"),Summary!$Q$5:$Q$88,0),MATCH($H$3,Summary!$Q$4:$Y$4,0))</f>
        <v>16.285328230422447</v>
      </c>
      <c r="I93" s="240">
        <f t="shared" si="4"/>
        <v>4.6241711286329562E-2</v>
      </c>
      <c r="J93" s="241">
        <f t="shared" si="5"/>
        <v>0.670357723392348</v>
      </c>
      <c r="K93" s="242">
        <f t="shared" si="3"/>
        <v>15.167176823392348</v>
      </c>
    </row>
    <row r="94" spans="1:11" x14ac:dyDescent="0.2">
      <c r="A94" s="45" t="s">
        <v>57</v>
      </c>
      <c r="B94" s="45" t="s">
        <v>47</v>
      </c>
      <c r="C94" s="45">
        <v>2010</v>
      </c>
      <c r="D94" s="45" t="s">
        <v>162</v>
      </c>
      <c r="E94" s="48">
        <v>14.6936613</v>
      </c>
      <c r="F94" s="37">
        <f>VLOOKUP(_xlfn.CONCAT(D94,"65-69"),'Appendix 4. 2020 IBGE LT'!$E$6:$M$1685,9,FALSE)</f>
        <v>15.669759633097586</v>
      </c>
      <c r="G94" s="37">
        <f>VLOOKUP(_xlfn.CONCAT(D94,"65-69"),'Appendix 3b. nax IBGE 2019'!$E$5:$M$1850,9,FALSE)</f>
        <v>15.565550536500805</v>
      </c>
      <c r="H94" s="37">
        <f>INDEX(Summary!$Q$5:$Y$88,MATCH(_xlfn.CONCAT(D94,"65-69"),Summary!$Q$5:$Q$88,0),MATCH($H$3,Summary!$Q$4:$Y$4,0))</f>
        <v>16.285328230422447</v>
      </c>
      <c r="I94" s="240">
        <f t="shared" si="4"/>
        <v>4.6241711286329562E-2</v>
      </c>
      <c r="J94" s="241">
        <f t="shared" si="5"/>
        <v>0.67946004357371392</v>
      </c>
      <c r="K94" s="242">
        <f t="shared" si="3"/>
        <v>15.373121343573715</v>
      </c>
    </row>
    <row r="95" spans="1:11" x14ac:dyDescent="0.2">
      <c r="A95" s="45" t="s">
        <v>57</v>
      </c>
      <c r="B95" s="45" t="s">
        <v>47</v>
      </c>
      <c r="C95" s="45">
        <v>2011</v>
      </c>
      <c r="D95" s="45" t="s">
        <v>162</v>
      </c>
      <c r="E95" s="48">
        <v>14.7793031</v>
      </c>
      <c r="F95" s="37">
        <f>VLOOKUP(_xlfn.CONCAT(D95,"65-69"),'Appendix 4. 2020 IBGE LT'!$E$6:$M$1685,9,FALSE)</f>
        <v>15.669759633097586</v>
      </c>
      <c r="G95" s="37">
        <f>VLOOKUP(_xlfn.CONCAT(D95,"65-69"),'Appendix 3b. nax IBGE 2019'!$E$5:$M$1850,9,FALSE)</f>
        <v>15.565550536500805</v>
      </c>
      <c r="H95" s="37">
        <f>INDEX(Summary!$Q$5:$Y$88,MATCH(_xlfn.CONCAT(D95,"65-69"),Summary!$Q$5:$Q$88,0),MATCH($H$3,Summary!$Q$4:$Y$4,0))</f>
        <v>16.285328230422447</v>
      </c>
      <c r="I95" s="240">
        <f t="shared" si="4"/>
        <v>4.6241711286329562E-2</v>
      </c>
      <c r="J95" s="241">
        <f t="shared" si="5"/>
        <v>0.68342026696335545</v>
      </c>
      <c r="K95" s="242">
        <f t="shared" si="3"/>
        <v>15.462723366963356</v>
      </c>
    </row>
    <row r="96" spans="1:11" x14ac:dyDescent="0.2">
      <c r="A96" s="45" t="s">
        <v>57</v>
      </c>
      <c r="B96" s="45" t="s">
        <v>47</v>
      </c>
      <c r="C96" s="45">
        <v>2012</v>
      </c>
      <c r="D96" s="45" t="s">
        <v>162</v>
      </c>
      <c r="E96" s="48">
        <v>14.8687422</v>
      </c>
      <c r="F96" s="37">
        <f>VLOOKUP(_xlfn.CONCAT(D96,"65-69"),'Appendix 4. 2020 IBGE LT'!$E$6:$M$1685,9,FALSE)</f>
        <v>15.669759633097586</v>
      </c>
      <c r="G96" s="37">
        <f>VLOOKUP(_xlfn.CONCAT(D96,"65-69"),'Appendix 3b. nax IBGE 2019'!$E$5:$M$1850,9,FALSE)</f>
        <v>15.565550536500805</v>
      </c>
      <c r="H96" s="37">
        <f>INDEX(Summary!$Q$5:$Y$88,MATCH(_xlfn.CONCAT(D96,"65-69"),Summary!$Q$5:$Q$88,0),MATCH($H$3,Summary!$Q$4:$Y$4,0))</f>
        <v>16.285328230422447</v>
      </c>
      <c r="I96" s="240">
        <f t="shared" si="4"/>
        <v>4.6241711286329562E-2</v>
      </c>
      <c r="J96" s="241">
        <f t="shared" si="5"/>
        <v>0.68755608400326462</v>
      </c>
      <c r="K96" s="242">
        <f t="shared" si="3"/>
        <v>15.556298284003265</v>
      </c>
    </row>
    <row r="97" spans="1:11" x14ac:dyDescent="0.2">
      <c r="A97" s="45" t="s">
        <v>57</v>
      </c>
      <c r="B97" s="45" t="s">
        <v>47</v>
      </c>
      <c r="C97" s="45">
        <v>2013</v>
      </c>
      <c r="D97" s="45" t="s">
        <v>162</v>
      </c>
      <c r="E97" s="48">
        <v>14.9616034</v>
      </c>
      <c r="F97" s="37">
        <f>VLOOKUP(_xlfn.CONCAT(D97,"65-69"),'Appendix 4. 2020 IBGE LT'!$E$6:$M$1685,9,FALSE)</f>
        <v>15.669759633097586</v>
      </c>
      <c r="G97" s="37">
        <f>VLOOKUP(_xlfn.CONCAT(D97,"65-69"),'Appendix 3b. nax IBGE 2019'!$E$5:$M$1850,9,FALSE)</f>
        <v>15.565550536500805</v>
      </c>
      <c r="H97" s="37">
        <f>INDEX(Summary!$Q$5:$Y$88,MATCH(_xlfn.CONCAT(D97,"65-69"),Summary!$Q$5:$Q$88,0),MATCH($H$3,Summary!$Q$4:$Y$4,0))</f>
        <v>16.285328230422447</v>
      </c>
      <c r="I97" s="240">
        <f t="shared" si="4"/>
        <v>4.6241711286329562E-2</v>
      </c>
      <c r="J97" s="241">
        <f t="shared" si="5"/>
        <v>0.69185014480336671</v>
      </c>
      <c r="K97" s="242">
        <f t="shared" si="3"/>
        <v>15.653453544803366</v>
      </c>
    </row>
    <row r="98" spans="1:11" x14ac:dyDescent="0.2">
      <c r="A98" s="45" t="s">
        <v>57</v>
      </c>
      <c r="B98" s="45" t="s">
        <v>47</v>
      </c>
      <c r="C98" s="45">
        <v>2014</v>
      </c>
      <c r="D98" s="45" t="s">
        <v>162</v>
      </c>
      <c r="E98" s="48">
        <v>15.057465000000001</v>
      </c>
      <c r="F98" s="37">
        <f>VLOOKUP(_xlfn.CONCAT(D98,"65-69"),'Appendix 4. 2020 IBGE LT'!$E$6:$M$1685,9,FALSE)</f>
        <v>15.669759633097586</v>
      </c>
      <c r="G98" s="37">
        <f>VLOOKUP(_xlfn.CONCAT(D98,"65-69"),'Appendix 3b. nax IBGE 2019'!$E$5:$M$1850,9,FALSE)</f>
        <v>15.565550536500805</v>
      </c>
      <c r="H98" s="37">
        <f>INDEX(Summary!$Q$5:$Y$88,MATCH(_xlfn.CONCAT(D98,"65-69"),Summary!$Q$5:$Q$88,0),MATCH($H$3,Summary!$Q$4:$Y$4,0))</f>
        <v>16.285328230422447</v>
      </c>
      <c r="I98" s="240">
        <f t="shared" si="4"/>
        <v>4.6241711286329562E-2</v>
      </c>
      <c r="J98" s="241">
        <f t="shared" si="5"/>
        <v>0.69628294923401235</v>
      </c>
      <c r="K98" s="242">
        <f t="shared" si="3"/>
        <v>15.753747949234013</v>
      </c>
    </row>
    <row r="99" spans="1:11" x14ac:dyDescent="0.2">
      <c r="A99" s="45" t="s">
        <v>57</v>
      </c>
      <c r="B99" s="45" t="s">
        <v>47</v>
      </c>
      <c r="C99" s="45">
        <v>2015</v>
      </c>
      <c r="D99" s="45" t="s">
        <v>162</v>
      </c>
      <c r="E99" s="48">
        <v>15.155877</v>
      </c>
      <c r="F99" s="37">
        <f>VLOOKUP(_xlfn.CONCAT(D99,"65-69"),'Appendix 4. 2020 IBGE LT'!$E$6:$M$1685,9,FALSE)</f>
        <v>15.669759633097586</v>
      </c>
      <c r="G99" s="37">
        <f>VLOOKUP(_xlfn.CONCAT(D99,"65-69"),'Appendix 3b. nax IBGE 2019'!$E$5:$M$1850,9,FALSE)</f>
        <v>15.565550536500805</v>
      </c>
      <c r="H99" s="37">
        <f>INDEX(Summary!$Q$5:$Y$88,MATCH(_xlfn.CONCAT(D99,"65-69"),Summary!$Q$5:$Q$88,0),MATCH($H$3,Summary!$Q$4:$Y$4,0))</f>
        <v>16.285328230422447</v>
      </c>
      <c r="I99" s="240">
        <f t="shared" si="4"/>
        <v>4.6241711286329562E-2</v>
      </c>
      <c r="J99" s="241">
        <f t="shared" si="5"/>
        <v>0.70083368852512262</v>
      </c>
      <c r="K99" s="242">
        <f t="shared" si="3"/>
        <v>15.856710688525123</v>
      </c>
    </row>
    <row r="100" spans="1:11" x14ac:dyDescent="0.2">
      <c r="A100" s="45" t="s">
        <v>57</v>
      </c>
      <c r="B100" s="45" t="s">
        <v>47</v>
      </c>
      <c r="C100" s="45">
        <v>2016</v>
      </c>
      <c r="D100" s="45" t="s">
        <v>162</v>
      </c>
      <c r="E100" s="48">
        <v>15.256697600000001</v>
      </c>
      <c r="F100" s="37">
        <f>VLOOKUP(_xlfn.CONCAT(D100,"65-69"),'Appendix 4. 2020 IBGE LT'!$E$6:$M$1685,9,FALSE)</f>
        <v>15.669759633097586</v>
      </c>
      <c r="G100" s="37">
        <f>VLOOKUP(_xlfn.CONCAT(D100,"65-69"),'Appendix 3b. nax IBGE 2019'!$E$5:$M$1850,9,FALSE)</f>
        <v>15.565550536500805</v>
      </c>
      <c r="H100" s="37">
        <f>INDEX(Summary!$Q$5:$Y$88,MATCH(_xlfn.CONCAT(D100,"65-69"),Summary!$Q$5:$Q$88,0),MATCH($H$3,Summary!$Q$4:$Y$4,0))</f>
        <v>16.285328230422447</v>
      </c>
      <c r="I100" s="240">
        <f t="shared" si="4"/>
        <v>4.6241711286329562E-2</v>
      </c>
      <c r="J100" s="241">
        <f t="shared" si="5"/>
        <v>0.70549580560203717</v>
      </c>
      <c r="K100" s="242">
        <f t="shared" si="3"/>
        <v>15.962193405602038</v>
      </c>
    </row>
    <row r="101" spans="1:11" x14ac:dyDescent="0.2">
      <c r="A101" s="45" t="s">
        <v>57</v>
      </c>
      <c r="B101" s="45" t="s">
        <v>47</v>
      </c>
      <c r="C101" s="45">
        <v>2017</v>
      </c>
      <c r="D101" s="45" t="s">
        <v>162</v>
      </c>
      <c r="E101" s="48">
        <v>15.358958700000001</v>
      </c>
      <c r="F101" s="37">
        <f>VLOOKUP(_xlfn.CONCAT(D101,"65-69"),'Appendix 4. 2020 IBGE LT'!$E$6:$M$1685,9,FALSE)</f>
        <v>15.669759633097586</v>
      </c>
      <c r="G101" s="37">
        <f>VLOOKUP(_xlfn.CONCAT(D101,"65-69"),'Appendix 3b. nax IBGE 2019'!$E$5:$M$1850,9,FALSE)</f>
        <v>15.565550536500805</v>
      </c>
      <c r="H101" s="37">
        <f>INDEX(Summary!$Q$5:$Y$88,MATCH(_xlfn.CONCAT(D101,"65-69"),Summary!$Q$5:$Q$88,0),MATCH($H$3,Summary!$Q$4:$Y$4,0))</f>
        <v>16.285328230422447</v>
      </c>
      <c r="I101" s="240">
        <f t="shared" si="4"/>
        <v>4.6241711286329562E-2</v>
      </c>
      <c r="J101" s="241">
        <f t="shared" si="5"/>
        <v>0.71022453386405959</v>
      </c>
      <c r="K101" s="242">
        <f t="shared" si="3"/>
        <v>16.069183233864059</v>
      </c>
    </row>
    <row r="102" spans="1:11" x14ac:dyDescent="0.2">
      <c r="A102" s="45" t="s">
        <v>57</v>
      </c>
      <c r="B102" s="45" t="s">
        <v>47</v>
      </c>
      <c r="C102" s="45">
        <v>2018</v>
      </c>
      <c r="D102" s="45" t="s">
        <v>162</v>
      </c>
      <c r="E102" s="48">
        <v>15.461383400000001</v>
      </c>
      <c r="F102" s="37">
        <f>VLOOKUP(_xlfn.CONCAT(D102,"65-69"),'Appendix 4. 2020 IBGE LT'!$E$6:$M$1685,9,FALSE)</f>
        <v>15.669759633097586</v>
      </c>
      <c r="G102" s="37">
        <f>VLOOKUP(_xlfn.CONCAT(D102,"65-69"),'Appendix 3b. nax IBGE 2019'!$E$5:$M$1850,9,FALSE)</f>
        <v>15.565550536500805</v>
      </c>
      <c r="H102" s="37">
        <f>INDEX(Summary!$Q$5:$Y$88,MATCH(_xlfn.CONCAT(D102,"65-69"),Summary!$Q$5:$Q$88,0),MATCH($H$3,Summary!$Q$4:$Y$4,0))</f>
        <v>16.285328230422447</v>
      </c>
      <c r="I102" s="240">
        <f t="shared" si="4"/>
        <v>4.6241711286329562E-2</v>
      </c>
      <c r="J102" s="241">
        <f t="shared" si="5"/>
        <v>0.71496082727004862</v>
      </c>
      <c r="K102" s="242">
        <f t="shared" si="3"/>
        <v>16.17634422727005</v>
      </c>
    </row>
    <row r="103" spans="1:11" x14ac:dyDescent="0.2">
      <c r="A103" s="45" t="s">
        <v>57</v>
      </c>
      <c r="B103" s="45" t="s">
        <v>47</v>
      </c>
      <c r="C103" s="45">
        <v>2019</v>
      </c>
      <c r="D103" s="45" t="s">
        <v>162</v>
      </c>
      <c r="E103" s="48">
        <v>15.565550500000001</v>
      </c>
      <c r="F103" s="37">
        <f>VLOOKUP(_xlfn.CONCAT(D103,"65-69"),'Appendix 4. 2020 IBGE LT'!$E$6:$M$1685,9,FALSE)</f>
        <v>15.669759633097586</v>
      </c>
      <c r="G103" s="37">
        <f>VLOOKUP(_xlfn.CONCAT(D103,"65-69"),'Appendix 3b. nax IBGE 2019'!$E$5:$M$1850,9,FALSE)</f>
        <v>15.565550536500805</v>
      </c>
      <c r="H103" s="37">
        <f>INDEX(Summary!$Q$5:$Y$88,MATCH(_xlfn.CONCAT(D103,"65-69"),Summary!$Q$5:$Q$88,0),MATCH($H$3,Summary!$Q$4:$Y$4,0))</f>
        <v>16.285328230422447</v>
      </c>
      <c r="I103" s="240">
        <f t="shared" si="4"/>
        <v>4.6241711286329562E-2</v>
      </c>
      <c r="J103" s="241">
        <f t="shared" si="5"/>
        <v>0.71977769223378274</v>
      </c>
      <c r="K103" s="242">
        <f t="shared" si="3"/>
        <v>16.285328192233784</v>
      </c>
    </row>
    <row r="104" spans="1:11" x14ac:dyDescent="0.2">
      <c r="A104" s="45" t="s">
        <v>57</v>
      </c>
      <c r="B104" s="45" t="s">
        <v>3</v>
      </c>
      <c r="C104" s="45">
        <v>2000</v>
      </c>
      <c r="D104" s="45" t="s">
        <v>218</v>
      </c>
      <c r="E104" s="48">
        <v>14.465809399999999</v>
      </c>
      <c r="F104" s="37">
        <f>VLOOKUP(_xlfn.CONCAT(D104,"65-69"),'Appendix 4. 2020 IBGE LT'!$E$6:$M$1685,9,FALSE)</f>
        <v>17.568444090533209</v>
      </c>
      <c r="G104" s="37">
        <f>VLOOKUP(_xlfn.CONCAT(D104,"65-69"),'Appendix 3b. nax IBGE 2019'!$E$5:$M$1850,9,FALSE)</f>
        <v>17.433536100910395</v>
      </c>
      <c r="H104" s="37">
        <f>INDEX(Summary!$Q$5:$Y$88,MATCH(_xlfn.CONCAT(D104,"65-69"),Summary!$Q$5:$Q$88,0),MATCH($H$3,Summary!$Q$4:$Y$4,0))</f>
        <v>17.723471814099884</v>
      </c>
      <c r="I104" s="240">
        <f t="shared" si="4"/>
        <v>1.6630918220563916E-2</v>
      </c>
      <c r="J104" s="241">
        <f t="shared" si="5"/>
        <v>0.24057969312566477</v>
      </c>
      <c r="K104" s="242">
        <f t="shared" si="3"/>
        <v>14.706389093125665</v>
      </c>
    </row>
    <row r="105" spans="1:11" x14ac:dyDescent="0.2">
      <c r="A105" s="45" t="s">
        <v>57</v>
      </c>
      <c r="B105" s="45" t="s">
        <v>3</v>
      </c>
      <c r="C105" s="45">
        <v>2001</v>
      </c>
      <c r="D105" s="45" t="s">
        <v>218</v>
      </c>
      <c r="E105" s="48">
        <v>14.620650400000001</v>
      </c>
      <c r="F105" s="37">
        <f>VLOOKUP(_xlfn.CONCAT(D105,"65-69"),'Appendix 4. 2020 IBGE LT'!$E$6:$M$1685,9,FALSE)</f>
        <v>17.568444090533209</v>
      </c>
      <c r="G105" s="37">
        <f>VLOOKUP(_xlfn.CONCAT(D105,"65-69"),'Appendix 3b. nax IBGE 2019'!$E$5:$M$1850,9,FALSE)</f>
        <v>17.433536100910395</v>
      </c>
      <c r="H105" s="37">
        <f>INDEX(Summary!$Q$5:$Y$88,MATCH(_xlfn.CONCAT(D105,"65-69"),Summary!$Q$5:$Q$88,0),MATCH($H$3,Summary!$Q$4:$Y$4,0))</f>
        <v>17.723471814099884</v>
      </c>
      <c r="I105" s="240">
        <f t="shared" si="4"/>
        <v>1.6630918220563916E-2</v>
      </c>
      <c r="J105" s="241">
        <f t="shared" si="5"/>
        <v>0.2431548411338551</v>
      </c>
      <c r="K105" s="242">
        <f t="shared" si="3"/>
        <v>14.863805241133855</v>
      </c>
    </row>
    <row r="106" spans="1:11" x14ac:dyDescent="0.2">
      <c r="A106" s="45" t="s">
        <v>57</v>
      </c>
      <c r="B106" s="45" t="s">
        <v>3</v>
      </c>
      <c r="C106" s="45">
        <v>2002</v>
      </c>
      <c r="D106" s="45" t="s">
        <v>218</v>
      </c>
      <c r="E106" s="48">
        <v>14.7757913</v>
      </c>
      <c r="F106" s="37">
        <f>VLOOKUP(_xlfn.CONCAT(D106,"65-69"),'Appendix 4. 2020 IBGE LT'!$E$6:$M$1685,9,FALSE)</f>
        <v>17.568444090533209</v>
      </c>
      <c r="G106" s="37">
        <f>VLOOKUP(_xlfn.CONCAT(D106,"65-69"),'Appendix 3b. nax IBGE 2019'!$E$5:$M$1850,9,FALSE)</f>
        <v>17.433536100910395</v>
      </c>
      <c r="H106" s="37">
        <f>INDEX(Summary!$Q$5:$Y$88,MATCH(_xlfn.CONCAT(D106,"65-69"),Summary!$Q$5:$Q$88,0),MATCH($H$3,Summary!$Q$4:$Y$4,0))</f>
        <v>17.723471814099884</v>
      </c>
      <c r="I106" s="240">
        <f t="shared" si="4"/>
        <v>1.6630918220563916E-2</v>
      </c>
      <c r="J106" s="241">
        <f t="shared" si="5"/>
        <v>0.2457349767544198</v>
      </c>
      <c r="K106" s="242">
        <f t="shared" si="3"/>
        <v>15.02152627675442</v>
      </c>
    </row>
    <row r="107" spans="1:11" x14ac:dyDescent="0.2">
      <c r="A107" s="45" t="s">
        <v>57</v>
      </c>
      <c r="B107" s="45" t="s">
        <v>3</v>
      </c>
      <c r="C107" s="45">
        <v>2003</v>
      </c>
      <c r="D107" s="45" t="s">
        <v>218</v>
      </c>
      <c r="E107" s="48">
        <v>14.9338271</v>
      </c>
      <c r="F107" s="37">
        <f>VLOOKUP(_xlfn.CONCAT(D107,"65-69"),'Appendix 4. 2020 IBGE LT'!$E$6:$M$1685,9,FALSE)</f>
        <v>17.568444090533209</v>
      </c>
      <c r="G107" s="37">
        <f>VLOOKUP(_xlfn.CONCAT(D107,"65-69"),'Appendix 3b. nax IBGE 2019'!$E$5:$M$1850,9,FALSE)</f>
        <v>17.433536100910395</v>
      </c>
      <c r="H107" s="37">
        <f>INDEX(Summary!$Q$5:$Y$88,MATCH(_xlfn.CONCAT(D107,"65-69"),Summary!$Q$5:$Q$88,0),MATCH($H$3,Summary!$Q$4:$Y$4,0))</f>
        <v>17.723471814099884</v>
      </c>
      <c r="I107" s="240">
        <f t="shared" si="4"/>
        <v>1.6630918220563916E-2</v>
      </c>
      <c r="J107" s="241">
        <f t="shared" si="5"/>
        <v>0.24836325722014119</v>
      </c>
      <c r="K107" s="242">
        <f t="shared" si="3"/>
        <v>15.182190357220142</v>
      </c>
    </row>
    <row r="108" spans="1:11" x14ac:dyDescent="0.2">
      <c r="A108" s="45" t="s">
        <v>57</v>
      </c>
      <c r="B108" s="45" t="s">
        <v>3</v>
      </c>
      <c r="C108" s="45">
        <v>2004</v>
      </c>
      <c r="D108" s="45" t="s">
        <v>218</v>
      </c>
      <c r="E108" s="48">
        <v>15.095396600000001</v>
      </c>
      <c r="F108" s="37">
        <f>VLOOKUP(_xlfn.CONCAT(D108,"65-69"),'Appendix 4. 2020 IBGE LT'!$E$6:$M$1685,9,FALSE)</f>
        <v>17.568444090533209</v>
      </c>
      <c r="G108" s="37">
        <f>VLOOKUP(_xlfn.CONCAT(D108,"65-69"),'Appendix 3b. nax IBGE 2019'!$E$5:$M$1850,9,FALSE)</f>
        <v>17.433536100910395</v>
      </c>
      <c r="H108" s="37">
        <f>INDEX(Summary!$Q$5:$Y$88,MATCH(_xlfn.CONCAT(D108,"65-69"),Summary!$Q$5:$Q$88,0),MATCH($H$3,Summary!$Q$4:$Y$4,0))</f>
        <v>17.723471814099884</v>
      </c>
      <c r="I108" s="240">
        <f t="shared" si="4"/>
        <v>1.6630918220563916E-2</v>
      </c>
      <c r="J108" s="241">
        <f t="shared" si="5"/>
        <v>0.2510503063615786</v>
      </c>
      <c r="K108" s="242">
        <f t="shared" si="3"/>
        <v>15.34644690636158</v>
      </c>
    </row>
    <row r="109" spans="1:11" x14ac:dyDescent="0.2">
      <c r="A109" s="45" t="s">
        <v>57</v>
      </c>
      <c r="B109" s="45" t="s">
        <v>3</v>
      </c>
      <c r="C109" s="45">
        <v>2005</v>
      </c>
      <c r="D109" s="45" t="s">
        <v>218</v>
      </c>
      <c r="E109" s="48">
        <v>15.2613757</v>
      </c>
      <c r="F109" s="37">
        <f>VLOOKUP(_xlfn.CONCAT(D109,"65-69"),'Appendix 4. 2020 IBGE LT'!$E$6:$M$1685,9,FALSE)</f>
        <v>17.568444090533209</v>
      </c>
      <c r="G109" s="37">
        <f>VLOOKUP(_xlfn.CONCAT(D109,"65-69"),'Appendix 3b. nax IBGE 2019'!$E$5:$M$1850,9,FALSE)</f>
        <v>17.433536100910395</v>
      </c>
      <c r="H109" s="37">
        <f>INDEX(Summary!$Q$5:$Y$88,MATCH(_xlfn.CONCAT(D109,"65-69"),Summary!$Q$5:$Q$88,0),MATCH($H$3,Summary!$Q$4:$Y$4,0))</f>
        <v>17.723471814099884</v>
      </c>
      <c r="I109" s="240">
        <f t="shared" si="4"/>
        <v>1.6630918220563916E-2</v>
      </c>
      <c r="J109" s="241">
        <f t="shared" si="5"/>
        <v>0.25381069120000138</v>
      </c>
      <c r="K109" s="242">
        <f t="shared" si="3"/>
        <v>15.515186391200002</v>
      </c>
    </row>
    <row r="110" spans="1:11" x14ac:dyDescent="0.2">
      <c r="A110" s="45" t="s">
        <v>57</v>
      </c>
      <c r="B110" s="45" t="s">
        <v>3</v>
      </c>
      <c r="C110" s="45">
        <v>2006</v>
      </c>
      <c r="D110" s="45" t="s">
        <v>218</v>
      </c>
      <c r="E110" s="48">
        <v>15.4337108</v>
      </c>
      <c r="F110" s="37">
        <f>VLOOKUP(_xlfn.CONCAT(D110,"65-69"),'Appendix 4. 2020 IBGE LT'!$E$6:$M$1685,9,FALSE)</f>
        <v>17.568444090533209</v>
      </c>
      <c r="G110" s="37">
        <f>VLOOKUP(_xlfn.CONCAT(D110,"65-69"),'Appendix 3b. nax IBGE 2019'!$E$5:$M$1850,9,FALSE)</f>
        <v>17.433536100910395</v>
      </c>
      <c r="H110" s="37">
        <f>INDEX(Summary!$Q$5:$Y$88,MATCH(_xlfn.CONCAT(D110,"65-69"),Summary!$Q$5:$Q$88,0),MATCH($H$3,Summary!$Q$4:$Y$4,0))</f>
        <v>17.723471814099884</v>
      </c>
      <c r="I110" s="240">
        <f t="shared" si="4"/>
        <v>1.6630918220563916E-2</v>
      </c>
      <c r="J110" s="241">
        <f t="shared" si="5"/>
        <v>0.25667678215463408</v>
      </c>
      <c r="K110" s="242">
        <f t="shared" si="3"/>
        <v>15.690387582154635</v>
      </c>
    </row>
    <row r="111" spans="1:11" x14ac:dyDescent="0.2">
      <c r="A111" s="45" t="s">
        <v>57</v>
      </c>
      <c r="B111" s="45" t="s">
        <v>3</v>
      </c>
      <c r="C111" s="45">
        <v>2007</v>
      </c>
      <c r="D111" s="45" t="s">
        <v>218</v>
      </c>
      <c r="E111" s="48">
        <v>15.611269699999999</v>
      </c>
      <c r="F111" s="37">
        <f>VLOOKUP(_xlfn.CONCAT(D111,"65-69"),'Appendix 4. 2020 IBGE LT'!$E$6:$M$1685,9,FALSE)</f>
        <v>17.568444090533209</v>
      </c>
      <c r="G111" s="37">
        <f>VLOOKUP(_xlfn.CONCAT(D111,"65-69"),'Appendix 3b. nax IBGE 2019'!$E$5:$M$1850,9,FALSE)</f>
        <v>17.433536100910395</v>
      </c>
      <c r="H111" s="37">
        <f>INDEX(Summary!$Q$5:$Y$88,MATCH(_xlfn.CONCAT(D111,"65-69"),Summary!$Q$5:$Q$88,0),MATCH($H$3,Summary!$Q$4:$Y$4,0))</f>
        <v>17.723471814099884</v>
      </c>
      <c r="I111" s="240">
        <f t="shared" si="4"/>
        <v>1.6630918220563916E-2</v>
      </c>
      <c r="J111" s="241">
        <f t="shared" si="5"/>
        <v>0.25962974969986735</v>
      </c>
      <c r="K111" s="242">
        <f t="shared" si="3"/>
        <v>15.870899449699866</v>
      </c>
    </row>
    <row r="112" spans="1:11" x14ac:dyDescent="0.2">
      <c r="A112" s="45" t="s">
        <v>57</v>
      </c>
      <c r="B112" s="45" t="s">
        <v>3</v>
      </c>
      <c r="C112" s="45">
        <v>2008</v>
      </c>
      <c r="D112" s="45" t="s">
        <v>218</v>
      </c>
      <c r="E112" s="48">
        <v>15.791384499999999</v>
      </c>
      <c r="F112" s="37">
        <f>VLOOKUP(_xlfn.CONCAT(D112,"65-69"),'Appendix 4. 2020 IBGE LT'!$E$6:$M$1685,9,FALSE)</f>
        <v>17.568444090533209</v>
      </c>
      <c r="G112" s="37">
        <f>VLOOKUP(_xlfn.CONCAT(D112,"65-69"),'Appendix 3b. nax IBGE 2019'!$E$5:$M$1850,9,FALSE)</f>
        <v>17.433536100910395</v>
      </c>
      <c r="H112" s="37">
        <f>INDEX(Summary!$Q$5:$Y$88,MATCH(_xlfn.CONCAT(D112,"65-69"),Summary!$Q$5:$Q$88,0),MATCH($H$3,Summary!$Q$4:$Y$4,0))</f>
        <v>17.723471814099884</v>
      </c>
      <c r="I112" s="240">
        <f t="shared" si="4"/>
        <v>1.6630918220563916E-2</v>
      </c>
      <c r="J112" s="241">
        <f t="shared" si="5"/>
        <v>0.2626252242089806</v>
      </c>
      <c r="K112" s="242">
        <f t="shared" si="3"/>
        <v>16.054009724208981</v>
      </c>
    </row>
    <row r="113" spans="1:11" x14ac:dyDescent="0.2">
      <c r="A113" s="45" t="s">
        <v>57</v>
      </c>
      <c r="B113" s="45" t="s">
        <v>3</v>
      </c>
      <c r="C113" s="45">
        <v>2009</v>
      </c>
      <c r="D113" s="45" t="s">
        <v>218</v>
      </c>
      <c r="E113" s="48">
        <v>15.976679900000001</v>
      </c>
      <c r="F113" s="37">
        <f>VLOOKUP(_xlfn.CONCAT(D113,"65-69"),'Appendix 4. 2020 IBGE LT'!$E$6:$M$1685,9,FALSE)</f>
        <v>17.568444090533209</v>
      </c>
      <c r="G113" s="37">
        <f>VLOOKUP(_xlfn.CONCAT(D113,"65-69"),'Appendix 3b. nax IBGE 2019'!$E$5:$M$1850,9,FALSE)</f>
        <v>17.433536100910395</v>
      </c>
      <c r="H113" s="37">
        <f>INDEX(Summary!$Q$5:$Y$88,MATCH(_xlfn.CONCAT(D113,"65-69"),Summary!$Q$5:$Q$88,0),MATCH($H$3,Summary!$Q$4:$Y$4,0))</f>
        <v>17.723471814099884</v>
      </c>
      <c r="I113" s="240">
        <f t="shared" si="4"/>
        <v>1.6630918220563916E-2</v>
      </c>
      <c r="J113" s="241">
        <f t="shared" si="5"/>
        <v>0.26570685685302731</v>
      </c>
      <c r="K113" s="242">
        <f t="shared" si="3"/>
        <v>16.242386756853026</v>
      </c>
    </row>
    <row r="114" spans="1:11" x14ac:dyDescent="0.2">
      <c r="A114" s="45" t="s">
        <v>57</v>
      </c>
      <c r="B114" s="45" t="s">
        <v>3</v>
      </c>
      <c r="C114" s="45">
        <v>2010</v>
      </c>
      <c r="D114" s="45" t="s">
        <v>218</v>
      </c>
      <c r="E114" s="48">
        <v>16.165776399999999</v>
      </c>
      <c r="F114" s="37">
        <f>VLOOKUP(_xlfn.CONCAT(D114,"65-69"),'Appendix 4. 2020 IBGE LT'!$E$6:$M$1685,9,FALSE)</f>
        <v>17.568444090533209</v>
      </c>
      <c r="G114" s="37">
        <f>VLOOKUP(_xlfn.CONCAT(D114,"65-69"),'Appendix 3b. nax IBGE 2019'!$E$5:$M$1850,9,FALSE)</f>
        <v>17.433536100910395</v>
      </c>
      <c r="H114" s="37">
        <f>INDEX(Summary!$Q$5:$Y$88,MATCH(_xlfn.CONCAT(D114,"65-69"),Summary!$Q$5:$Q$88,0),MATCH($H$3,Summary!$Q$4:$Y$4,0))</f>
        <v>17.723471814099884</v>
      </c>
      <c r="I114" s="240">
        <f t="shared" si="4"/>
        <v>1.6630918220563916E-2</v>
      </c>
      <c r="J114" s="241">
        <f t="shared" si="5"/>
        <v>0.2688517052803221</v>
      </c>
      <c r="K114" s="242">
        <f t="shared" si="3"/>
        <v>16.434628105280321</v>
      </c>
    </row>
    <row r="115" spans="1:11" x14ac:dyDescent="0.2">
      <c r="A115" s="45" t="s">
        <v>57</v>
      </c>
      <c r="B115" s="45" t="s">
        <v>3</v>
      </c>
      <c r="C115" s="45">
        <v>2011</v>
      </c>
      <c r="D115" s="45" t="s">
        <v>218</v>
      </c>
      <c r="E115" s="48">
        <v>16.308617300000002</v>
      </c>
      <c r="F115" s="37">
        <f>VLOOKUP(_xlfn.CONCAT(D115,"65-69"),'Appendix 4. 2020 IBGE LT'!$E$6:$M$1685,9,FALSE)</f>
        <v>17.568444090533209</v>
      </c>
      <c r="G115" s="37">
        <f>VLOOKUP(_xlfn.CONCAT(D115,"65-69"),'Appendix 3b. nax IBGE 2019'!$E$5:$M$1850,9,FALSE)</f>
        <v>17.433536100910395</v>
      </c>
      <c r="H115" s="37">
        <f>INDEX(Summary!$Q$5:$Y$88,MATCH(_xlfn.CONCAT(D115,"65-69"),Summary!$Q$5:$Q$88,0),MATCH($H$3,Summary!$Q$4:$Y$4,0))</f>
        <v>17.723471814099884</v>
      </c>
      <c r="I115" s="240">
        <f t="shared" si="4"/>
        <v>1.6630918220563916E-2</v>
      </c>
      <c r="J115" s="241">
        <f t="shared" si="5"/>
        <v>0.27122728060677392</v>
      </c>
      <c r="K115" s="242">
        <f t="shared" si="3"/>
        <v>16.579844580606775</v>
      </c>
    </row>
    <row r="116" spans="1:11" x14ac:dyDescent="0.2">
      <c r="A116" s="45" t="s">
        <v>57</v>
      </c>
      <c r="B116" s="45" t="s">
        <v>3</v>
      </c>
      <c r="C116" s="45">
        <v>2012</v>
      </c>
      <c r="D116" s="45" t="s">
        <v>218</v>
      </c>
      <c r="E116" s="48">
        <v>16.4512596</v>
      </c>
      <c r="F116" s="37">
        <f>VLOOKUP(_xlfn.CONCAT(D116,"65-69"),'Appendix 4. 2020 IBGE LT'!$E$6:$M$1685,9,FALSE)</f>
        <v>17.568444090533209</v>
      </c>
      <c r="G116" s="37">
        <f>VLOOKUP(_xlfn.CONCAT(D116,"65-69"),'Appendix 3b. nax IBGE 2019'!$E$5:$M$1850,9,FALSE)</f>
        <v>17.433536100910395</v>
      </c>
      <c r="H116" s="37">
        <f>INDEX(Summary!$Q$5:$Y$88,MATCH(_xlfn.CONCAT(D116,"65-69"),Summary!$Q$5:$Q$88,0),MATCH($H$3,Summary!$Q$4:$Y$4,0))</f>
        <v>17.723471814099884</v>
      </c>
      <c r="I116" s="240">
        <f t="shared" si="4"/>
        <v>1.6630918220563916E-2</v>
      </c>
      <c r="J116" s="241">
        <f t="shared" si="5"/>
        <v>0.27359955303286704</v>
      </c>
      <c r="K116" s="242">
        <f t="shared" si="3"/>
        <v>16.724859153032867</v>
      </c>
    </row>
    <row r="117" spans="1:11" x14ac:dyDescent="0.2">
      <c r="A117" s="45" t="s">
        <v>57</v>
      </c>
      <c r="B117" s="45" t="s">
        <v>3</v>
      </c>
      <c r="C117" s="45">
        <v>2013</v>
      </c>
      <c r="D117" s="45" t="s">
        <v>218</v>
      </c>
      <c r="E117" s="48">
        <v>16.593287799999999</v>
      </c>
      <c r="F117" s="37">
        <f>VLOOKUP(_xlfn.CONCAT(D117,"65-69"),'Appendix 4. 2020 IBGE LT'!$E$6:$M$1685,9,FALSE)</f>
        <v>17.568444090533209</v>
      </c>
      <c r="G117" s="37">
        <f>VLOOKUP(_xlfn.CONCAT(D117,"65-69"),'Appendix 3b. nax IBGE 2019'!$E$5:$M$1850,9,FALSE)</f>
        <v>17.433536100910395</v>
      </c>
      <c r="H117" s="37">
        <f>INDEX(Summary!$Q$5:$Y$88,MATCH(_xlfn.CONCAT(D117,"65-69"),Summary!$Q$5:$Q$88,0),MATCH($H$3,Summary!$Q$4:$Y$4,0))</f>
        <v>17.723471814099884</v>
      </c>
      <c r="I117" s="240">
        <f t="shared" si="4"/>
        <v>1.6630918220563916E-2</v>
      </c>
      <c r="J117" s="241">
        <f t="shared" si="5"/>
        <v>0.27596161241208089</v>
      </c>
      <c r="K117" s="242">
        <f t="shared" si="3"/>
        <v>16.869249412412081</v>
      </c>
    </row>
    <row r="118" spans="1:11" x14ac:dyDescent="0.2">
      <c r="A118" s="45" t="s">
        <v>57</v>
      </c>
      <c r="B118" s="45" t="s">
        <v>3</v>
      </c>
      <c r="C118" s="45">
        <v>2014</v>
      </c>
      <c r="D118" s="45" t="s">
        <v>218</v>
      </c>
      <c r="E118" s="48">
        <v>16.735352800000001</v>
      </c>
      <c r="F118" s="37">
        <f>VLOOKUP(_xlfn.CONCAT(D118,"65-69"),'Appendix 4. 2020 IBGE LT'!$E$6:$M$1685,9,FALSE)</f>
        <v>17.568444090533209</v>
      </c>
      <c r="G118" s="37">
        <f>VLOOKUP(_xlfn.CONCAT(D118,"65-69"),'Appendix 3b. nax IBGE 2019'!$E$5:$M$1850,9,FALSE)</f>
        <v>17.433536100910395</v>
      </c>
      <c r="H118" s="37">
        <f>INDEX(Summary!$Q$5:$Y$88,MATCH(_xlfn.CONCAT(D118,"65-69"),Summary!$Q$5:$Q$88,0),MATCH($H$3,Summary!$Q$4:$Y$4,0))</f>
        <v>17.723471814099884</v>
      </c>
      <c r="I118" s="240">
        <f t="shared" si="4"/>
        <v>1.6630918220563916E-2</v>
      </c>
      <c r="J118" s="241">
        <f t="shared" si="5"/>
        <v>0.27832428380908536</v>
      </c>
      <c r="K118" s="242">
        <f t="shared" si="3"/>
        <v>17.013677083809085</v>
      </c>
    </row>
    <row r="119" spans="1:11" x14ac:dyDescent="0.2">
      <c r="A119" s="45" t="s">
        <v>57</v>
      </c>
      <c r="B119" s="45" t="s">
        <v>3</v>
      </c>
      <c r="C119" s="45">
        <v>2015</v>
      </c>
      <c r="D119" s="45" t="s">
        <v>218</v>
      </c>
      <c r="E119" s="48">
        <v>16.877062599999999</v>
      </c>
      <c r="F119" s="37">
        <f>VLOOKUP(_xlfn.CONCAT(D119,"65-69"),'Appendix 4. 2020 IBGE LT'!$E$6:$M$1685,9,FALSE)</f>
        <v>17.568444090533209</v>
      </c>
      <c r="G119" s="37">
        <f>VLOOKUP(_xlfn.CONCAT(D119,"65-69"),'Appendix 3b. nax IBGE 2019'!$E$5:$M$1850,9,FALSE)</f>
        <v>17.433536100910395</v>
      </c>
      <c r="H119" s="37">
        <f>INDEX(Summary!$Q$5:$Y$88,MATCH(_xlfn.CONCAT(D119,"65-69"),Summary!$Q$5:$Q$88,0),MATCH($H$3,Summary!$Q$4:$Y$4,0))</f>
        <v>17.723471814099884</v>
      </c>
      <c r="I119" s="240">
        <f t="shared" si="4"/>
        <v>1.6630918220563916E-2</v>
      </c>
      <c r="J119" s="241">
        <f t="shared" si="5"/>
        <v>0.28068104790393777</v>
      </c>
      <c r="K119" s="242">
        <f t="shared" si="3"/>
        <v>17.157743647903935</v>
      </c>
    </row>
    <row r="120" spans="1:11" x14ac:dyDescent="0.2">
      <c r="A120" s="45" t="s">
        <v>57</v>
      </c>
      <c r="B120" s="45" t="s">
        <v>3</v>
      </c>
      <c r="C120" s="45">
        <v>2016</v>
      </c>
      <c r="D120" s="45" t="s">
        <v>218</v>
      </c>
      <c r="E120" s="48">
        <v>17.017989700000001</v>
      </c>
      <c r="F120" s="37">
        <f>VLOOKUP(_xlfn.CONCAT(D120,"65-69"),'Appendix 4. 2020 IBGE LT'!$E$6:$M$1685,9,FALSE)</f>
        <v>17.568444090533209</v>
      </c>
      <c r="G120" s="37">
        <f>VLOOKUP(_xlfn.CONCAT(D120,"65-69"),'Appendix 3b. nax IBGE 2019'!$E$5:$M$1850,9,FALSE)</f>
        <v>17.433536100910395</v>
      </c>
      <c r="H120" s="37">
        <f>INDEX(Summary!$Q$5:$Y$88,MATCH(_xlfn.CONCAT(D120,"65-69"),Summary!$Q$5:$Q$88,0),MATCH($H$3,Summary!$Q$4:$Y$4,0))</f>
        <v>17.723471814099884</v>
      </c>
      <c r="I120" s="240">
        <f t="shared" si="4"/>
        <v>1.6630918220563916E-2</v>
      </c>
      <c r="J120" s="241">
        <f t="shared" si="5"/>
        <v>0.28302479497909905</v>
      </c>
      <c r="K120" s="242">
        <f t="shared" si="3"/>
        <v>17.3010144949791</v>
      </c>
    </row>
    <row r="121" spans="1:11" x14ac:dyDescent="0.2">
      <c r="A121" s="45" t="s">
        <v>57</v>
      </c>
      <c r="B121" s="45" t="s">
        <v>3</v>
      </c>
      <c r="C121" s="45">
        <v>2017</v>
      </c>
      <c r="D121" s="45" t="s">
        <v>218</v>
      </c>
      <c r="E121" s="48">
        <v>17.158146899999998</v>
      </c>
      <c r="F121" s="37">
        <f>VLOOKUP(_xlfn.CONCAT(D121,"65-69"),'Appendix 4. 2020 IBGE LT'!$E$6:$M$1685,9,FALSE)</f>
        <v>17.568444090533209</v>
      </c>
      <c r="G121" s="37">
        <f>VLOOKUP(_xlfn.CONCAT(D121,"65-69"),'Appendix 3b. nax IBGE 2019'!$E$5:$M$1850,9,FALSE)</f>
        <v>17.433536100910395</v>
      </c>
      <c r="H121" s="37">
        <f>INDEX(Summary!$Q$5:$Y$88,MATCH(_xlfn.CONCAT(D121,"65-69"),Summary!$Q$5:$Q$88,0),MATCH($H$3,Summary!$Q$4:$Y$4,0))</f>
        <v>17.723471814099884</v>
      </c>
      <c r="I121" s="240">
        <f t="shared" si="4"/>
        <v>1.6630918220563916E-2</v>
      </c>
      <c r="J121" s="241">
        <f t="shared" si="5"/>
        <v>0.28535573791032226</v>
      </c>
      <c r="K121" s="242">
        <f t="shared" si="3"/>
        <v>17.443502637910321</v>
      </c>
    </row>
    <row r="122" spans="1:11" x14ac:dyDescent="0.2">
      <c r="A122" s="45" t="s">
        <v>57</v>
      </c>
      <c r="B122" s="45" t="s">
        <v>3</v>
      </c>
      <c r="C122" s="45">
        <v>2018</v>
      </c>
      <c r="D122" s="45" t="s">
        <v>218</v>
      </c>
      <c r="E122" s="48">
        <v>17.296665399999998</v>
      </c>
      <c r="F122" s="37">
        <f>VLOOKUP(_xlfn.CONCAT(D122,"65-69"),'Appendix 4. 2020 IBGE LT'!$E$6:$M$1685,9,FALSE)</f>
        <v>17.568444090533209</v>
      </c>
      <c r="G122" s="37">
        <f>VLOOKUP(_xlfn.CONCAT(D122,"65-69"),'Appendix 3b. nax IBGE 2019'!$E$5:$M$1850,9,FALSE)</f>
        <v>17.433536100910395</v>
      </c>
      <c r="H122" s="37">
        <f>INDEX(Summary!$Q$5:$Y$88,MATCH(_xlfn.CONCAT(D122,"65-69"),Summary!$Q$5:$Q$88,0),MATCH($H$3,Summary!$Q$4:$Y$4,0))</f>
        <v>17.723471814099884</v>
      </c>
      <c r="I122" s="240">
        <f t="shared" si="4"/>
        <v>1.6630918220563916E-2</v>
      </c>
      <c r="J122" s="241">
        <f t="shared" si="5"/>
        <v>0.2876594277558574</v>
      </c>
      <c r="K122" s="242">
        <f t="shared" si="3"/>
        <v>17.584324827755857</v>
      </c>
    </row>
    <row r="123" spans="1:11" x14ac:dyDescent="0.2">
      <c r="A123" s="45" t="s">
        <v>57</v>
      </c>
      <c r="B123" s="45" t="s">
        <v>3</v>
      </c>
      <c r="C123" s="45">
        <v>2019</v>
      </c>
      <c r="D123" s="45" t="s">
        <v>218</v>
      </c>
      <c r="E123" s="48">
        <v>17.433536100000001</v>
      </c>
      <c r="F123" s="37">
        <f>VLOOKUP(_xlfn.CONCAT(D123,"65-69"),'Appendix 4. 2020 IBGE LT'!$E$6:$M$1685,9,FALSE)</f>
        <v>17.568444090533209</v>
      </c>
      <c r="G123" s="37">
        <f>VLOOKUP(_xlfn.CONCAT(D123,"65-69"),'Appendix 3b. nax IBGE 2019'!$E$5:$M$1850,9,FALSE)</f>
        <v>17.433536100910395</v>
      </c>
      <c r="H123" s="37">
        <f>INDEX(Summary!$Q$5:$Y$88,MATCH(_xlfn.CONCAT(D123,"65-69"),Summary!$Q$5:$Q$88,0),MATCH($H$3,Summary!$Q$4:$Y$4,0))</f>
        <v>17.723471814099884</v>
      </c>
      <c r="I123" s="240">
        <f t="shared" si="4"/>
        <v>1.6630918220563916E-2</v>
      </c>
      <c r="J123" s="241">
        <f t="shared" si="5"/>
        <v>0.2899357131743488</v>
      </c>
      <c r="K123" s="242">
        <f t="shared" si="3"/>
        <v>17.723471813174349</v>
      </c>
    </row>
    <row r="124" spans="1:11" x14ac:dyDescent="0.2">
      <c r="A124" s="45" t="s">
        <v>42</v>
      </c>
      <c r="B124" s="45" t="s">
        <v>48</v>
      </c>
      <c r="C124" s="45">
        <v>2000</v>
      </c>
      <c r="D124" s="45" t="s">
        <v>179</v>
      </c>
      <c r="E124" s="48">
        <v>14.900649599999999</v>
      </c>
      <c r="F124" s="37">
        <f>VLOOKUP(_xlfn.CONCAT(D124,"65-69"),'Appendix 4. 2020 IBGE LT'!$E$6:$M$1685,9,FALSE)</f>
        <v>18.71804653387407</v>
      </c>
      <c r="G124" s="37">
        <f>VLOOKUP(_xlfn.CONCAT(D124,"65-69"),'Appendix 3b. nax IBGE 2019'!$E$5:$M$1850,9,FALSE)</f>
        <v>18.600367428250021</v>
      </c>
      <c r="H124" s="37">
        <f>INDEX(Summary!$Q$5:$Y$88,MATCH(_xlfn.CONCAT(D124,"65-69"),Summary!$Q$5:$Q$88,0),MATCH($H$3,Summary!$Q$4:$Y$4,0))</f>
        <v>19.731575541709024</v>
      </c>
      <c r="I124" s="240">
        <f t="shared" si="4"/>
        <v>6.08164391280216E-2</v>
      </c>
      <c r="J124" s="241">
        <f t="shared" si="5"/>
        <v>0.90620444936637934</v>
      </c>
      <c r="K124" s="242">
        <f t="shared" si="3"/>
        <v>15.806854049366379</v>
      </c>
    </row>
    <row r="125" spans="1:11" x14ac:dyDescent="0.2">
      <c r="A125" s="45" t="s">
        <v>42</v>
      </c>
      <c r="B125" s="45" t="s">
        <v>48</v>
      </c>
      <c r="C125" s="45">
        <v>2001</v>
      </c>
      <c r="D125" s="45" t="s">
        <v>179</v>
      </c>
      <c r="E125" s="48">
        <v>15.165894</v>
      </c>
      <c r="F125" s="37">
        <f>VLOOKUP(_xlfn.CONCAT(D125,"65-69"),'Appendix 4. 2020 IBGE LT'!$E$6:$M$1685,9,FALSE)</f>
        <v>18.71804653387407</v>
      </c>
      <c r="G125" s="37">
        <f>VLOOKUP(_xlfn.CONCAT(D125,"65-69"),'Appendix 3b. nax IBGE 2019'!$E$5:$M$1850,9,FALSE)</f>
        <v>18.600367428250021</v>
      </c>
      <c r="H125" s="37">
        <f>INDEX(Summary!$Q$5:$Y$88,MATCH(_xlfn.CONCAT(D125,"65-69"),Summary!$Q$5:$Q$88,0),MATCH($H$3,Summary!$Q$4:$Y$4,0))</f>
        <v>19.731575541709024</v>
      </c>
      <c r="I125" s="240">
        <f t="shared" si="4"/>
        <v>6.08164391280216E-2</v>
      </c>
      <c r="J125" s="241">
        <f t="shared" si="5"/>
        <v>0.92233566927302801</v>
      </c>
      <c r="K125" s="242">
        <f t="shared" si="3"/>
        <v>16.088229669273026</v>
      </c>
    </row>
    <row r="126" spans="1:11" x14ac:dyDescent="0.2">
      <c r="A126" s="45" t="s">
        <v>42</v>
      </c>
      <c r="B126" s="45" t="s">
        <v>48</v>
      </c>
      <c r="C126" s="45">
        <v>2002</v>
      </c>
      <c r="D126" s="45" t="s">
        <v>179</v>
      </c>
      <c r="E126" s="48">
        <v>15.4284891</v>
      </c>
      <c r="F126" s="37">
        <f>VLOOKUP(_xlfn.CONCAT(D126,"65-69"),'Appendix 4. 2020 IBGE LT'!$E$6:$M$1685,9,FALSE)</f>
        <v>18.71804653387407</v>
      </c>
      <c r="G126" s="37">
        <f>VLOOKUP(_xlfn.CONCAT(D126,"65-69"),'Appendix 3b. nax IBGE 2019'!$E$5:$M$1850,9,FALSE)</f>
        <v>18.600367428250021</v>
      </c>
      <c r="H126" s="37">
        <f>INDEX(Summary!$Q$5:$Y$88,MATCH(_xlfn.CONCAT(D126,"65-69"),Summary!$Q$5:$Q$88,0),MATCH($H$3,Summary!$Q$4:$Y$4,0))</f>
        <v>19.731575541709024</v>
      </c>
      <c r="I126" s="240">
        <f t="shared" si="4"/>
        <v>6.08164391280216E-2</v>
      </c>
      <c r="J126" s="241">
        <f t="shared" si="5"/>
        <v>0.93830576818749478</v>
      </c>
      <c r="K126" s="242">
        <f t="shared" si="3"/>
        <v>16.366794868187494</v>
      </c>
    </row>
    <row r="127" spans="1:11" x14ac:dyDescent="0.2">
      <c r="A127" s="45" t="s">
        <v>42</v>
      </c>
      <c r="B127" s="45" t="s">
        <v>48</v>
      </c>
      <c r="C127" s="45">
        <v>2003</v>
      </c>
      <c r="D127" s="45" t="s">
        <v>179</v>
      </c>
      <c r="E127" s="48">
        <v>15.6881942</v>
      </c>
      <c r="F127" s="37">
        <f>VLOOKUP(_xlfn.CONCAT(D127,"65-69"),'Appendix 4. 2020 IBGE LT'!$E$6:$M$1685,9,FALSE)</f>
        <v>18.71804653387407</v>
      </c>
      <c r="G127" s="37">
        <f>VLOOKUP(_xlfn.CONCAT(D127,"65-69"),'Appendix 3b. nax IBGE 2019'!$E$5:$M$1850,9,FALSE)</f>
        <v>18.600367428250021</v>
      </c>
      <c r="H127" s="37">
        <f>INDEX(Summary!$Q$5:$Y$88,MATCH(_xlfn.CONCAT(D127,"65-69"),Summary!$Q$5:$Q$88,0),MATCH($H$3,Summary!$Q$4:$Y$4,0))</f>
        <v>19.731575541709024</v>
      </c>
      <c r="I127" s="240">
        <f t="shared" si="4"/>
        <v>6.08164391280216E-2</v>
      </c>
      <c r="J127" s="241">
        <f t="shared" si="5"/>
        <v>0.95410010759288155</v>
      </c>
      <c r="K127" s="242">
        <f t="shared" si="3"/>
        <v>16.642294307592881</v>
      </c>
    </row>
    <row r="128" spans="1:11" x14ac:dyDescent="0.2">
      <c r="A128" s="45" t="s">
        <v>42</v>
      </c>
      <c r="B128" s="45" t="s">
        <v>48</v>
      </c>
      <c r="C128" s="45">
        <v>2004</v>
      </c>
      <c r="D128" s="45" t="s">
        <v>179</v>
      </c>
      <c r="E128" s="48">
        <v>15.944784</v>
      </c>
      <c r="F128" s="37">
        <f>VLOOKUP(_xlfn.CONCAT(D128,"65-69"),'Appendix 4. 2020 IBGE LT'!$E$6:$M$1685,9,FALSE)</f>
        <v>18.71804653387407</v>
      </c>
      <c r="G128" s="37">
        <f>VLOOKUP(_xlfn.CONCAT(D128,"65-69"),'Appendix 3b. nax IBGE 2019'!$E$5:$M$1850,9,FALSE)</f>
        <v>18.600367428250021</v>
      </c>
      <c r="H128" s="37">
        <f>INDEX(Summary!$Q$5:$Y$88,MATCH(_xlfn.CONCAT(D128,"65-69"),Summary!$Q$5:$Q$88,0),MATCH($H$3,Summary!$Q$4:$Y$4,0))</f>
        <v>19.731575541709024</v>
      </c>
      <c r="I128" s="240">
        <f t="shared" si="4"/>
        <v>6.08164391280216E-2</v>
      </c>
      <c r="J128" s="241">
        <f t="shared" si="5"/>
        <v>0.96970498554545281</v>
      </c>
      <c r="K128" s="242">
        <f t="shared" si="3"/>
        <v>16.914488985545454</v>
      </c>
    </row>
    <row r="129" spans="1:11" x14ac:dyDescent="0.2">
      <c r="A129" s="45" t="s">
        <v>42</v>
      </c>
      <c r="B129" s="45" t="s">
        <v>48</v>
      </c>
      <c r="C129" s="45">
        <v>2005</v>
      </c>
      <c r="D129" s="45" t="s">
        <v>179</v>
      </c>
      <c r="E129" s="48">
        <v>16.198048199999999</v>
      </c>
      <c r="F129" s="37">
        <f>VLOOKUP(_xlfn.CONCAT(D129,"65-69"),'Appendix 4. 2020 IBGE LT'!$E$6:$M$1685,9,FALSE)</f>
        <v>18.71804653387407</v>
      </c>
      <c r="G129" s="37">
        <f>VLOOKUP(_xlfn.CONCAT(D129,"65-69"),'Appendix 3b. nax IBGE 2019'!$E$5:$M$1850,9,FALSE)</f>
        <v>18.600367428250021</v>
      </c>
      <c r="H129" s="37">
        <f>INDEX(Summary!$Q$5:$Y$88,MATCH(_xlfn.CONCAT(D129,"65-69"),Summary!$Q$5:$Q$88,0),MATCH($H$3,Summary!$Q$4:$Y$4,0))</f>
        <v>19.731575541709024</v>
      </c>
      <c r="I129" s="240">
        <f t="shared" si="4"/>
        <v>6.08164391280216E-2</v>
      </c>
      <c r="J129" s="241">
        <f t="shared" si="5"/>
        <v>0.98510761234805977</v>
      </c>
      <c r="K129" s="242">
        <f t="shared" si="3"/>
        <v>17.183155812348058</v>
      </c>
    </row>
    <row r="130" spans="1:11" x14ac:dyDescent="0.2">
      <c r="A130" s="45" t="s">
        <v>42</v>
      </c>
      <c r="B130" s="45" t="s">
        <v>48</v>
      </c>
      <c r="C130" s="45">
        <v>2006</v>
      </c>
      <c r="D130" s="45" t="s">
        <v>179</v>
      </c>
      <c r="E130" s="48">
        <v>16.4477911</v>
      </c>
      <c r="F130" s="37">
        <f>VLOOKUP(_xlfn.CONCAT(D130,"65-69"),'Appendix 4. 2020 IBGE LT'!$E$6:$M$1685,9,FALSE)</f>
        <v>18.71804653387407</v>
      </c>
      <c r="G130" s="37">
        <f>VLOOKUP(_xlfn.CONCAT(D130,"65-69"),'Appendix 3b. nax IBGE 2019'!$E$5:$M$1850,9,FALSE)</f>
        <v>18.600367428250021</v>
      </c>
      <c r="H130" s="37">
        <f>INDEX(Summary!$Q$5:$Y$88,MATCH(_xlfn.CONCAT(D130,"65-69"),Summary!$Q$5:$Q$88,0),MATCH($H$3,Summary!$Q$4:$Y$4,0))</f>
        <v>19.731575541709024</v>
      </c>
      <c r="I130" s="240">
        <f t="shared" si="4"/>
        <v>6.08164391280216E-2</v>
      </c>
      <c r="J130" s="241">
        <f t="shared" si="5"/>
        <v>1.0002960862235655</v>
      </c>
      <c r="K130" s="242">
        <f t="shared" si="3"/>
        <v>17.448087186223564</v>
      </c>
    </row>
    <row r="131" spans="1:11" x14ac:dyDescent="0.2">
      <c r="A131" s="45" t="s">
        <v>42</v>
      </c>
      <c r="B131" s="45" t="s">
        <v>48</v>
      </c>
      <c r="C131" s="45">
        <v>2007</v>
      </c>
      <c r="D131" s="45" t="s">
        <v>179</v>
      </c>
      <c r="E131" s="48">
        <v>16.693830800000001</v>
      </c>
      <c r="F131" s="37">
        <f>VLOOKUP(_xlfn.CONCAT(D131,"65-69"),'Appendix 4. 2020 IBGE LT'!$E$6:$M$1685,9,FALSE)</f>
        <v>18.71804653387407</v>
      </c>
      <c r="G131" s="37">
        <f>VLOOKUP(_xlfn.CONCAT(D131,"65-69"),'Appendix 3b. nax IBGE 2019'!$E$5:$M$1850,9,FALSE)</f>
        <v>18.600367428250021</v>
      </c>
      <c r="H131" s="37">
        <f>INDEX(Summary!$Q$5:$Y$88,MATCH(_xlfn.CONCAT(D131,"65-69"),Summary!$Q$5:$Q$88,0),MATCH($H$3,Summary!$Q$4:$Y$4,0))</f>
        <v>19.731575541709024</v>
      </c>
      <c r="I131" s="240">
        <f t="shared" si="4"/>
        <v>6.08164391280216E-2</v>
      </c>
      <c r="J131" s="241">
        <f t="shared" si="5"/>
        <v>1.0152593446616922</v>
      </c>
      <c r="K131" s="242">
        <f t="shared" si="3"/>
        <v>17.709090144661694</v>
      </c>
    </row>
    <row r="132" spans="1:11" x14ac:dyDescent="0.2">
      <c r="A132" s="45" t="s">
        <v>42</v>
      </c>
      <c r="B132" s="45" t="s">
        <v>48</v>
      </c>
      <c r="C132" s="45">
        <v>2008</v>
      </c>
      <c r="D132" s="45" t="s">
        <v>179</v>
      </c>
      <c r="E132" s="48">
        <v>16.935998699999999</v>
      </c>
      <c r="F132" s="37">
        <f>VLOOKUP(_xlfn.CONCAT(D132,"65-69"),'Appendix 4. 2020 IBGE LT'!$E$6:$M$1685,9,FALSE)</f>
        <v>18.71804653387407</v>
      </c>
      <c r="G132" s="37">
        <f>VLOOKUP(_xlfn.CONCAT(D132,"65-69"),'Appendix 3b. nax IBGE 2019'!$E$5:$M$1850,9,FALSE)</f>
        <v>18.600367428250021</v>
      </c>
      <c r="H132" s="37">
        <f>INDEX(Summary!$Q$5:$Y$88,MATCH(_xlfn.CONCAT(D132,"65-69"),Summary!$Q$5:$Q$88,0),MATCH($H$3,Summary!$Q$4:$Y$4,0))</f>
        <v>19.731575541709024</v>
      </c>
      <c r="I132" s="240">
        <f t="shared" si="4"/>
        <v>6.08164391280216E-2</v>
      </c>
      <c r="J132" s="241">
        <f t="shared" si="5"/>
        <v>1.0299871340108029</v>
      </c>
      <c r="K132" s="242">
        <f t="shared" ref="K132:K195" si="6">E132+J132</f>
        <v>17.965985834010802</v>
      </c>
    </row>
    <row r="133" spans="1:11" x14ac:dyDescent="0.2">
      <c r="A133" s="45" t="s">
        <v>42</v>
      </c>
      <c r="B133" s="45" t="s">
        <v>48</v>
      </c>
      <c r="C133" s="45">
        <v>2009</v>
      </c>
      <c r="D133" s="45" t="s">
        <v>179</v>
      </c>
      <c r="E133" s="48">
        <v>17.173189000000001</v>
      </c>
      <c r="F133" s="37">
        <f>VLOOKUP(_xlfn.CONCAT(D133,"65-69"),'Appendix 4. 2020 IBGE LT'!$E$6:$M$1685,9,FALSE)</f>
        <v>18.71804653387407</v>
      </c>
      <c r="G133" s="37">
        <f>VLOOKUP(_xlfn.CONCAT(D133,"65-69"),'Appendix 3b. nax IBGE 2019'!$E$5:$M$1850,9,FALSE)</f>
        <v>18.600367428250021</v>
      </c>
      <c r="H133" s="37">
        <f>INDEX(Summary!$Q$5:$Y$88,MATCH(_xlfn.CONCAT(D133,"65-69"),Summary!$Q$5:$Q$88,0),MATCH($H$3,Summary!$Q$4:$Y$4,0))</f>
        <v>19.731575541709024</v>
      </c>
      <c r="I133" s="240">
        <f t="shared" ref="I133:I196" si="7">(H133-$G133)/$G133</f>
        <v>6.08164391280216E-2</v>
      </c>
      <c r="J133" s="241">
        <f t="shared" ref="J133:J196" si="8">E133*I133</f>
        <v>1.0444122034525101</v>
      </c>
      <c r="K133" s="242">
        <f t="shared" si="6"/>
        <v>18.21760120345251</v>
      </c>
    </row>
    <row r="134" spans="1:11" x14ac:dyDescent="0.2">
      <c r="A134" s="45" t="s">
        <v>42</v>
      </c>
      <c r="B134" s="45" t="s">
        <v>48</v>
      </c>
      <c r="C134" s="45">
        <v>2010</v>
      </c>
      <c r="D134" s="45" t="s">
        <v>179</v>
      </c>
      <c r="E134" s="48">
        <v>17.408112200000001</v>
      </c>
      <c r="F134" s="37">
        <f>VLOOKUP(_xlfn.CONCAT(D134,"65-69"),'Appendix 4. 2020 IBGE LT'!$E$6:$M$1685,9,FALSE)</f>
        <v>18.71804653387407</v>
      </c>
      <c r="G134" s="37">
        <f>VLOOKUP(_xlfn.CONCAT(D134,"65-69"),'Appendix 3b. nax IBGE 2019'!$E$5:$M$1850,9,FALSE)</f>
        <v>18.600367428250021</v>
      </c>
      <c r="H134" s="37">
        <f>INDEX(Summary!$Q$5:$Y$88,MATCH(_xlfn.CONCAT(D134,"65-69"),Summary!$Q$5:$Q$88,0),MATCH($H$3,Summary!$Q$4:$Y$4,0))</f>
        <v>19.731575541709024</v>
      </c>
      <c r="I134" s="240">
        <f t="shared" si="7"/>
        <v>6.08164391280216E-2</v>
      </c>
      <c r="J134" s="241">
        <f t="shared" si="8"/>
        <v>1.0586993959450703</v>
      </c>
      <c r="K134" s="242">
        <f t="shared" si="6"/>
        <v>18.466811595945071</v>
      </c>
    </row>
    <row r="135" spans="1:11" x14ac:dyDescent="0.2">
      <c r="A135" s="45" t="s">
        <v>42</v>
      </c>
      <c r="B135" s="45" t="s">
        <v>48</v>
      </c>
      <c r="C135" s="45">
        <v>2011</v>
      </c>
      <c r="D135" s="45" t="s">
        <v>179</v>
      </c>
      <c r="E135" s="48">
        <v>17.552034500000001</v>
      </c>
      <c r="F135" s="37">
        <f>VLOOKUP(_xlfn.CONCAT(D135,"65-69"),'Appendix 4. 2020 IBGE LT'!$E$6:$M$1685,9,FALSE)</f>
        <v>18.71804653387407</v>
      </c>
      <c r="G135" s="37">
        <f>VLOOKUP(_xlfn.CONCAT(D135,"65-69"),'Appendix 3b. nax IBGE 2019'!$E$5:$M$1850,9,FALSE)</f>
        <v>18.600367428250021</v>
      </c>
      <c r="H135" s="37">
        <f>INDEX(Summary!$Q$5:$Y$88,MATCH(_xlfn.CONCAT(D135,"65-69"),Summary!$Q$5:$Q$88,0),MATCH($H$3,Summary!$Q$4:$Y$4,0))</f>
        <v>19.731575541709024</v>
      </c>
      <c r="I135" s="240">
        <f t="shared" si="7"/>
        <v>6.08164391280216E-2</v>
      </c>
      <c r="J135" s="241">
        <f t="shared" si="8"/>
        <v>1.0674522377421851</v>
      </c>
      <c r="K135" s="242">
        <f t="shared" si="6"/>
        <v>18.619486737742186</v>
      </c>
    </row>
    <row r="136" spans="1:11" x14ac:dyDescent="0.2">
      <c r="A136" s="45" t="s">
        <v>42</v>
      </c>
      <c r="B136" s="45" t="s">
        <v>48</v>
      </c>
      <c r="C136" s="45">
        <v>2012</v>
      </c>
      <c r="D136" s="45" t="s">
        <v>179</v>
      </c>
      <c r="E136" s="48">
        <v>17.6931932</v>
      </c>
      <c r="F136" s="37">
        <f>VLOOKUP(_xlfn.CONCAT(D136,"65-69"),'Appendix 4. 2020 IBGE LT'!$E$6:$M$1685,9,FALSE)</f>
        <v>18.71804653387407</v>
      </c>
      <c r="G136" s="37">
        <f>VLOOKUP(_xlfn.CONCAT(D136,"65-69"),'Appendix 3b. nax IBGE 2019'!$E$5:$M$1850,9,FALSE)</f>
        <v>18.600367428250021</v>
      </c>
      <c r="H136" s="37">
        <f>INDEX(Summary!$Q$5:$Y$88,MATCH(_xlfn.CONCAT(D136,"65-69"),Summary!$Q$5:$Q$88,0),MATCH($H$3,Summary!$Q$4:$Y$4,0))</f>
        <v>19.731575541709024</v>
      </c>
      <c r="I136" s="240">
        <f t="shared" si="7"/>
        <v>6.08164391280216E-2</v>
      </c>
      <c r="J136" s="241">
        <f t="shared" si="8"/>
        <v>1.0760370072281258</v>
      </c>
      <c r="K136" s="242">
        <f t="shared" si="6"/>
        <v>18.769230207228127</v>
      </c>
    </row>
    <row r="137" spans="1:11" x14ac:dyDescent="0.2">
      <c r="A137" s="45" t="s">
        <v>42</v>
      </c>
      <c r="B137" s="45" t="s">
        <v>48</v>
      </c>
      <c r="C137" s="45">
        <v>2013</v>
      </c>
      <c r="D137" s="45" t="s">
        <v>179</v>
      </c>
      <c r="E137" s="48">
        <v>17.831539100000001</v>
      </c>
      <c r="F137" s="37">
        <f>VLOOKUP(_xlfn.CONCAT(D137,"65-69"),'Appendix 4. 2020 IBGE LT'!$E$6:$M$1685,9,FALSE)</f>
        <v>18.71804653387407</v>
      </c>
      <c r="G137" s="37">
        <f>VLOOKUP(_xlfn.CONCAT(D137,"65-69"),'Appendix 3b. nax IBGE 2019'!$E$5:$M$1850,9,FALSE)</f>
        <v>18.600367428250021</v>
      </c>
      <c r="H137" s="37">
        <f>INDEX(Summary!$Q$5:$Y$88,MATCH(_xlfn.CONCAT(D137,"65-69"),Summary!$Q$5:$Q$88,0),MATCH($H$3,Summary!$Q$4:$Y$4,0))</f>
        <v>19.731575541709024</v>
      </c>
      <c r="I137" s="240">
        <f t="shared" si="7"/>
        <v>6.08164391280216E-2</v>
      </c>
      <c r="J137" s="241">
        <f t="shared" si="8"/>
        <v>1.0844507122340872</v>
      </c>
      <c r="K137" s="242">
        <f t="shared" si="6"/>
        <v>18.915989812234088</v>
      </c>
    </row>
    <row r="138" spans="1:11" x14ac:dyDescent="0.2">
      <c r="A138" s="45" t="s">
        <v>42</v>
      </c>
      <c r="B138" s="45" t="s">
        <v>48</v>
      </c>
      <c r="C138" s="45">
        <v>2014</v>
      </c>
      <c r="D138" s="45" t="s">
        <v>179</v>
      </c>
      <c r="E138" s="48">
        <v>17.9670269</v>
      </c>
      <c r="F138" s="37">
        <f>VLOOKUP(_xlfn.CONCAT(D138,"65-69"),'Appendix 4. 2020 IBGE LT'!$E$6:$M$1685,9,FALSE)</f>
        <v>18.71804653387407</v>
      </c>
      <c r="G138" s="37">
        <f>VLOOKUP(_xlfn.CONCAT(D138,"65-69"),'Appendix 3b. nax IBGE 2019'!$E$5:$M$1850,9,FALSE)</f>
        <v>18.600367428250021</v>
      </c>
      <c r="H138" s="37">
        <f>INDEX(Summary!$Q$5:$Y$88,MATCH(_xlfn.CONCAT(D138,"65-69"),Summary!$Q$5:$Q$88,0),MATCH($H$3,Summary!$Q$4:$Y$4,0))</f>
        <v>19.731575541709024</v>
      </c>
      <c r="I138" s="240">
        <f t="shared" si="7"/>
        <v>6.08164391280216E-2</v>
      </c>
      <c r="J138" s="241">
        <f t="shared" si="8"/>
        <v>1.0926905977753767</v>
      </c>
      <c r="K138" s="242">
        <f t="shared" si="6"/>
        <v>19.059717497775377</v>
      </c>
    </row>
    <row r="139" spans="1:11" x14ac:dyDescent="0.2">
      <c r="A139" s="45" t="s">
        <v>42</v>
      </c>
      <c r="B139" s="45" t="s">
        <v>48</v>
      </c>
      <c r="C139" s="45">
        <v>2015</v>
      </c>
      <c r="D139" s="45" t="s">
        <v>179</v>
      </c>
      <c r="E139" s="48">
        <v>18.0996165</v>
      </c>
      <c r="F139" s="37">
        <f>VLOOKUP(_xlfn.CONCAT(D139,"65-69"),'Appendix 4. 2020 IBGE LT'!$E$6:$M$1685,9,FALSE)</f>
        <v>18.71804653387407</v>
      </c>
      <c r="G139" s="37">
        <f>VLOOKUP(_xlfn.CONCAT(D139,"65-69"),'Appendix 3b. nax IBGE 2019'!$E$5:$M$1850,9,FALSE)</f>
        <v>18.600367428250021</v>
      </c>
      <c r="H139" s="37">
        <f>INDEX(Summary!$Q$5:$Y$88,MATCH(_xlfn.CONCAT(D139,"65-69"),Summary!$Q$5:$Q$88,0),MATCH($H$3,Summary!$Q$4:$Y$4,0))</f>
        <v>19.731575541709024</v>
      </c>
      <c r="I139" s="240">
        <f t="shared" si="7"/>
        <v>6.08164391280216E-2</v>
      </c>
      <c r="J139" s="241">
        <f t="shared" si="8"/>
        <v>1.1007542251127853</v>
      </c>
      <c r="K139" s="242">
        <f t="shared" si="6"/>
        <v>19.200370725112784</v>
      </c>
    </row>
    <row r="140" spans="1:11" x14ac:dyDescent="0.2">
      <c r="A140" s="45" t="s">
        <v>42</v>
      </c>
      <c r="B140" s="45" t="s">
        <v>48</v>
      </c>
      <c r="C140" s="45">
        <v>2016</v>
      </c>
      <c r="D140" s="45" t="s">
        <v>179</v>
      </c>
      <c r="E140" s="48">
        <v>18.229272399999999</v>
      </c>
      <c r="F140" s="37">
        <f>VLOOKUP(_xlfn.CONCAT(D140,"65-69"),'Appendix 4. 2020 IBGE LT'!$E$6:$M$1685,9,FALSE)</f>
        <v>18.71804653387407</v>
      </c>
      <c r="G140" s="37">
        <f>VLOOKUP(_xlfn.CONCAT(D140,"65-69"),'Appendix 3b. nax IBGE 2019'!$E$5:$M$1850,9,FALSE)</f>
        <v>18.600367428250021</v>
      </c>
      <c r="H140" s="37">
        <f>INDEX(Summary!$Q$5:$Y$88,MATCH(_xlfn.CONCAT(D140,"65-69"),Summary!$Q$5:$Q$88,0),MATCH($H$3,Summary!$Q$4:$Y$4,0))</f>
        <v>19.731575541709024</v>
      </c>
      <c r="I140" s="240">
        <f t="shared" si="7"/>
        <v>6.08164391280216E-2</v>
      </c>
      <c r="J140" s="241">
        <f t="shared" si="8"/>
        <v>1.1086394352627242</v>
      </c>
      <c r="K140" s="242">
        <f t="shared" si="6"/>
        <v>19.337911835262723</v>
      </c>
    </row>
    <row r="141" spans="1:11" x14ac:dyDescent="0.2">
      <c r="A141" s="45" t="s">
        <v>42</v>
      </c>
      <c r="B141" s="45" t="s">
        <v>48</v>
      </c>
      <c r="C141" s="45">
        <v>2017</v>
      </c>
      <c r="D141" s="45" t="s">
        <v>179</v>
      </c>
      <c r="E141" s="48">
        <v>18.355964700000001</v>
      </c>
      <c r="F141" s="37">
        <f>VLOOKUP(_xlfn.CONCAT(D141,"65-69"),'Appendix 4. 2020 IBGE LT'!$E$6:$M$1685,9,FALSE)</f>
        <v>18.71804653387407</v>
      </c>
      <c r="G141" s="37">
        <f>VLOOKUP(_xlfn.CONCAT(D141,"65-69"),'Appendix 3b. nax IBGE 2019'!$E$5:$M$1850,9,FALSE)</f>
        <v>18.600367428250021</v>
      </c>
      <c r="H141" s="37">
        <f>INDEX(Summary!$Q$5:$Y$88,MATCH(_xlfn.CONCAT(D141,"65-69"),Summary!$Q$5:$Q$88,0),MATCH($H$3,Summary!$Q$4:$Y$4,0))</f>
        <v>19.731575541709024</v>
      </c>
      <c r="I141" s="240">
        <f t="shared" si="7"/>
        <v>6.08164391280216E-2</v>
      </c>
      <c r="J141" s="241">
        <f t="shared" si="8"/>
        <v>1.1163444098136635</v>
      </c>
      <c r="K141" s="242">
        <f t="shared" si="6"/>
        <v>19.472309109813665</v>
      </c>
    </row>
    <row r="142" spans="1:11" x14ac:dyDescent="0.2">
      <c r="A142" s="45" t="s">
        <v>42</v>
      </c>
      <c r="B142" s="45" t="s">
        <v>48</v>
      </c>
      <c r="C142" s="45">
        <v>2018</v>
      </c>
      <c r="D142" s="45" t="s">
        <v>179</v>
      </c>
      <c r="E142" s="48">
        <v>18.479669300000001</v>
      </c>
      <c r="F142" s="37">
        <f>VLOOKUP(_xlfn.CONCAT(D142,"65-69"),'Appendix 4. 2020 IBGE LT'!$E$6:$M$1685,9,FALSE)</f>
        <v>18.71804653387407</v>
      </c>
      <c r="G142" s="37">
        <f>VLOOKUP(_xlfn.CONCAT(D142,"65-69"),'Appendix 3b. nax IBGE 2019'!$E$5:$M$1850,9,FALSE)</f>
        <v>18.600367428250021</v>
      </c>
      <c r="H142" s="37">
        <f>INDEX(Summary!$Q$5:$Y$88,MATCH(_xlfn.CONCAT(D142,"65-69"),Summary!$Q$5:$Q$88,0),MATCH($H$3,Summary!$Q$4:$Y$4,0))</f>
        <v>19.731575541709024</v>
      </c>
      <c r="I142" s="240">
        <f t="shared" si="7"/>
        <v>6.08164391280216E-2</v>
      </c>
      <c r="J142" s="241">
        <f t="shared" si="8"/>
        <v>1.1238676830894196</v>
      </c>
      <c r="K142" s="242">
        <f t="shared" si="6"/>
        <v>19.60353698308942</v>
      </c>
    </row>
    <row r="143" spans="1:11" x14ac:dyDescent="0.2">
      <c r="A143" s="45" t="s">
        <v>42</v>
      </c>
      <c r="B143" s="45" t="s">
        <v>48</v>
      </c>
      <c r="C143" s="45">
        <v>2019</v>
      </c>
      <c r="D143" s="45" t="s">
        <v>179</v>
      </c>
      <c r="E143" s="48">
        <v>18.6003674</v>
      </c>
      <c r="F143" s="37">
        <f>VLOOKUP(_xlfn.CONCAT(D143,"65-69"),'Appendix 4. 2020 IBGE LT'!$E$6:$M$1685,9,FALSE)</f>
        <v>18.71804653387407</v>
      </c>
      <c r="G143" s="37">
        <f>VLOOKUP(_xlfn.CONCAT(D143,"65-69"),'Appendix 3b. nax IBGE 2019'!$E$5:$M$1850,9,FALSE)</f>
        <v>18.600367428250021</v>
      </c>
      <c r="H143" s="37">
        <f>INDEX(Summary!$Q$5:$Y$88,MATCH(_xlfn.CONCAT(D143,"65-69"),Summary!$Q$5:$Q$88,0),MATCH($H$3,Summary!$Q$4:$Y$4,0))</f>
        <v>19.731575541709024</v>
      </c>
      <c r="I143" s="240">
        <f t="shared" si="7"/>
        <v>6.08164391280216E-2</v>
      </c>
      <c r="J143" s="241">
        <f t="shared" si="8"/>
        <v>1.1312081117409374</v>
      </c>
      <c r="K143" s="242">
        <f t="shared" si="6"/>
        <v>19.731575511740935</v>
      </c>
    </row>
    <row r="144" spans="1:11" x14ac:dyDescent="0.2">
      <c r="A144" s="45" t="s">
        <v>42</v>
      </c>
      <c r="B144" s="45" t="s">
        <v>47</v>
      </c>
      <c r="C144" s="45">
        <v>2000</v>
      </c>
      <c r="D144" s="45" t="s">
        <v>151</v>
      </c>
      <c r="E144" s="48">
        <v>12.9213174</v>
      </c>
      <c r="F144" s="37">
        <f>VLOOKUP(_xlfn.CONCAT(D144,"65-69"),'Appendix 4. 2020 IBGE LT'!$E$6:$M$1685,9,FALSE)</f>
        <v>15.719670866976271</v>
      </c>
      <c r="G144" s="37">
        <f>VLOOKUP(_xlfn.CONCAT(D144,"65-69"),'Appendix 3b. nax IBGE 2019'!$E$5:$M$1850,9,FALSE)</f>
        <v>15.647945289280122</v>
      </c>
      <c r="H144" s="37">
        <f>INDEX(Summary!$Q$5:$Y$88,MATCH(_xlfn.CONCAT(D144,"65-69"),Summary!$Q$5:$Q$88,0),MATCH($H$3,Summary!$Q$4:$Y$4,0))</f>
        <v>16.449318692589454</v>
      </c>
      <c r="I144" s="240">
        <f t="shared" si="7"/>
        <v>5.121269204962816E-2</v>
      </c>
      <c r="J144" s="241">
        <f t="shared" si="8"/>
        <v>0.66173544888170199</v>
      </c>
      <c r="K144" s="242">
        <f t="shared" si="6"/>
        <v>13.583052848881701</v>
      </c>
    </row>
    <row r="145" spans="1:11" x14ac:dyDescent="0.2">
      <c r="A145" s="45" t="s">
        <v>42</v>
      </c>
      <c r="B145" s="45" t="s">
        <v>47</v>
      </c>
      <c r="C145" s="45">
        <v>2001</v>
      </c>
      <c r="D145" s="45" t="s">
        <v>151</v>
      </c>
      <c r="E145" s="48">
        <v>13.121966799999999</v>
      </c>
      <c r="F145" s="37">
        <f>VLOOKUP(_xlfn.CONCAT(D145,"65-69"),'Appendix 4. 2020 IBGE LT'!$E$6:$M$1685,9,FALSE)</f>
        <v>15.719670866976271</v>
      </c>
      <c r="G145" s="37">
        <f>VLOOKUP(_xlfn.CONCAT(D145,"65-69"),'Appendix 3b. nax IBGE 2019'!$E$5:$M$1850,9,FALSE)</f>
        <v>15.647945289280122</v>
      </c>
      <c r="H145" s="37">
        <f>INDEX(Summary!$Q$5:$Y$88,MATCH(_xlfn.CONCAT(D145,"65-69"),Summary!$Q$5:$Q$88,0),MATCH($H$3,Summary!$Q$4:$Y$4,0))</f>
        <v>16.449318692589454</v>
      </c>
      <c r="I145" s="240">
        <f t="shared" si="7"/>
        <v>5.121269204962816E-2</v>
      </c>
      <c r="J145" s="241">
        <f t="shared" si="8"/>
        <v>0.67201124481384467</v>
      </c>
      <c r="K145" s="242">
        <f t="shared" si="6"/>
        <v>13.793978044813844</v>
      </c>
    </row>
    <row r="146" spans="1:11" x14ac:dyDescent="0.2">
      <c r="A146" s="45" t="s">
        <v>42</v>
      </c>
      <c r="B146" s="45" t="s">
        <v>47</v>
      </c>
      <c r="C146" s="45">
        <v>2002</v>
      </c>
      <c r="D146" s="45" t="s">
        <v>151</v>
      </c>
      <c r="E146" s="48">
        <v>13.3234972</v>
      </c>
      <c r="F146" s="37">
        <f>VLOOKUP(_xlfn.CONCAT(D146,"65-69"),'Appendix 4. 2020 IBGE LT'!$E$6:$M$1685,9,FALSE)</f>
        <v>15.719670866976271</v>
      </c>
      <c r="G146" s="37">
        <f>VLOOKUP(_xlfn.CONCAT(D146,"65-69"),'Appendix 3b. nax IBGE 2019'!$E$5:$M$1850,9,FALSE)</f>
        <v>15.647945289280122</v>
      </c>
      <c r="H146" s="37">
        <f>INDEX(Summary!$Q$5:$Y$88,MATCH(_xlfn.CONCAT(D146,"65-69"),Summary!$Q$5:$Q$88,0),MATCH($H$3,Summary!$Q$4:$Y$4,0))</f>
        <v>16.449318692589454</v>
      </c>
      <c r="I146" s="240">
        <f t="shared" si="7"/>
        <v>5.121269204962816E-2</v>
      </c>
      <c r="J146" s="241">
        <f t="shared" si="8"/>
        <v>0.68233215912768308</v>
      </c>
      <c r="K146" s="242">
        <f t="shared" si="6"/>
        <v>14.005829359127683</v>
      </c>
    </row>
    <row r="147" spans="1:11" x14ac:dyDescent="0.2">
      <c r="A147" s="45" t="s">
        <v>42</v>
      </c>
      <c r="B147" s="45" t="s">
        <v>47</v>
      </c>
      <c r="C147" s="45">
        <v>2003</v>
      </c>
      <c r="D147" s="45" t="s">
        <v>151</v>
      </c>
      <c r="E147" s="48">
        <v>13.5259512</v>
      </c>
      <c r="F147" s="37">
        <f>VLOOKUP(_xlfn.CONCAT(D147,"65-69"),'Appendix 4. 2020 IBGE LT'!$E$6:$M$1685,9,FALSE)</f>
        <v>15.719670866976271</v>
      </c>
      <c r="G147" s="37">
        <f>VLOOKUP(_xlfn.CONCAT(D147,"65-69"),'Appendix 3b. nax IBGE 2019'!$E$5:$M$1850,9,FALSE)</f>
        <v>15.647945289280122</v>
      </c>
      <c r="H147" s="37">
        <f>INDEX(Summary!$Q$5:$Y$88,MATCH(_xlfn.CONCAT(D147,"65-69"),Summary!$Q$5:$Q$88,0),MATCH($H$3,Summary!$Q$4:$Y$4,0))</f>
        <v>16.449318692589454</v>
      </c>
      <c r="I147" s="240">
        <f t="shared" si="7"/>
        <v>5.121269204962816E-2</v>
      </c>
      <c r="J147" s="241">
        <f t="shared" si="8"/>
        <v>0.69270037348389846</v>
      </c>
      <c r="K147" s="242">
        <f t="shared" si="6"/>
        <v>14.218651573483898</v>
      </c>
    </row>
    <row r="148" spans="1:11" x14ac:dyDescent="0.2">
      <c r="A148" s="45" t="s">
        <v>42</v>
      </c>
      <c r="B148" s="45" t="s">
        <v>47</v>
      </c>
      <c r="C148" s="45">
        <v>2004</v>
      </c>
      <c r="D148" s="45" t="s">
        <v>151</v>
      </c>
      <c r="E148" s="48">
        <v>13.729362099999999</v>
      </c>
      <c r="F148" s="37">
        <f>VLOOKUP(_xlfn.CONCAT(D148,"65-69"),'Appendix 4. 2020 IBGE LT'!$E$6:$M$1685,9,FALSE)</f>
        <v>15.719670866976271</v>
      </c>
      <c r="G148" s="37">
        <f>VLOOKUP(_xlfn.CONCAT(D148,"65-69"),'Appendix 3b. nax IBGE 2019'!$E$5:$M$1850,9,FALSE)</f>
        <v>15.647945289280122</v>
      </c>
      <c r="H148" s="37">
        <f>INDEX(Summary!$Q$5:$Y$88,MATCH(_xlfn.CONCAT(D148,"65-69"),Summary!$Q$5:$Q$88,0),MATCH($H$3,Summary!$Q$4:$Y$4,0))</f>
        <v>16.449318692589454</v>
      </c>
      <c r="I148" s="240">
        <f t="shared" si="7"/>
        <v>5.121269204962816E-2</v>
      </c>
      <c r="J148" s="241">
        <f t="shared" si="8"/>
        <v>0.70311759326513612</v>
      </c>
      <c r="K148" s="242">
        <f t="shared" si="6"/>
        <v>14.432479693265135</v>
      </c>
    </row>
    <row r="149" spans="1:11" x14ac:dyDescent="0.2">
      <c r="A149" s="45" t="s">
        <v>42</v>
      </c>
      <c r="B149" s="45" t="s">
        <v>47</v>
      </c>
      <c r="C149" s="45">
        <v>2005</v>
      </c>
      <c r="D149" s="45" t="s">
        <v>151</v>
      </c>
      <c r="E149" s="48">
        <v>13.9337532</v>
      </c>
      <c r="F149" s="37">
        <f>VLOOKUP(_xlfn.CONCAT(D149,"65-69"),'Appendix 4. 2020 IBGE LT'!$E$6:$M$1685,9,FALSE)</f>
        <v>15.719670866976271</v>
      </c>
      <c r="G149" s="37">
        <f>VLOOKUP(_xlfn.CONCAT(D149,"65-69"),'Appendix 3b. nax IBGE 2019'!$E$5:$M$1850,9,FALSE)</f>
        <v>15.647945289280122</v>
      </c>
      <c r="H149" s="37">
        <f>INDEX(Summary!$Q$5:$Y$88,MATCH(_xlfn.CONCAT(D149,"65-69"),Summary!$Q$5:$Q$88,0),MATCH($H$3,Summary!$Q$4:$Y$4,0))</f>
        <v>16.449318692589454</v>
      </c>
      <c r="I149" s="240">
        <f t="shared" si="7"/>
        <v>5.121269204962816E-2</v>
      </c>
      <c r="J149" s="241">
        <f t="shared" si="8"/>
        <v>0.71358501172712097</v>
      </c>
      <c r="K149" s="242">
        <f t="shared" si="6"/>
        <v>14.647338211727121</v>
      </c>
    </row>
    <row r="150" spans="1:11" x14ac:dyDescent="0.2">
      <c r="A150" s="45" t="s">
        <v>42</v>
      </c>
      <c r="B150" s="45" t="s">
        <v>47</v>
      </c>
      <c r="C150" s="45">
        <v>2006</v>
      </c>
      <c r="D150" s="45" t="s">
        <v>151</v>
      </c>
      <c r="E150" s="48">
        <v>14.1391361</v>
      </c>
      <c r="F150" s="37">
        <f>VLOOKUP(_xlfn.CONCAT(D150,"65-69"),'Appendix 4. 2020 IBGE LT'!$E$6:$M$1685,9,FALSE)</f>
        <v>15.719670866976271</v>
      </c>
      <c r="G150" s="37">
        <f>VLOOKUP(_xlfn.CONCAT(D150,"65-69"),'Appendix 3b. nax IBGE 2019'!$E$5:$M$1850,9,FALSE)</f>
        <v>15.647945289280122</v>
      </c>
      <c r="H150" s="37">
        <f>INDEX(Summary!$Q$5:$Y$88,MATCH(_xlfn.CONCAT(D150,"65-69"),Summary!$Q$5:$Q$88,0),MATCH($H$3,Summary!$Q$4:$Y$4,0))</f>
        <v>16.449318692589454</v>
      </c>
      <c r="I150" s="240">
        <f t="shared" si="7"/>
        <v>5.121269204962816E-2</v>
      </c>
      <c r="J150" s="241">
        <f t="shared" si="8"/>
        <v>0.72410322293708052</v>
      </c>
      <c r="K150" s="242">
        <f t="shared" si="6"/>
        <v>14.86323932293708</v>
      </c>
    </row>
    <row r="151" spans="1:11" x14ac:dyDescent="0.2">
      <c r="A151" s="45" t="s">
        <v>42</v>
      </c>
      <c r="B151" s="45" t="s">
        <v>47</v>
      </c>
      <c r="C151" s="45">
        <v>2007</v>
      </c>
      <c r="D151" s="45" t="s">
        <v>151</v>
      </c>
      <c r="E151" s="48">
        <v>14.3455098</v>
      </c>
      <c r="F151" s="37">
        <f>VLOOKUP(_xlfn.CONCAT(D151,"65-69"),'Appendix 4. 2020 IBGE LT'!$E$6:$M$1685,9,FALSE)</f>
        <v>15.719670866976271</v>
      </c>
      <c r="G151" s="37">
        <f>VLOOKUP(_xlfn.CONCAT(D151,"65-69"),'Appendix 3b. nax IBGE 2019'!$E$5:$M$1850,9,FALSE)</f>
        <v>15.647945289280122</v>
      </c>
      <c r="H151" s="37">
        <f>INDEX(Summary!$Q$5:$Y$88,MATCH(_xlfn.CONCAT(D151,"65-69"),Summary!$Q$5:$Q$88,0),MATCH($H$3,Summary!$Q$4:$Y$4,0))</f>
        <v>16.449318692589454</v>
      </c>
      <c r="I151" s="240">
        <f t="shared" si="7"/>
        <v>5.121269204962816E-2</v>
      </c>
      <c r="J151" s="241">
        <f t="shared" si="8"/>
        <v>0.7346721756823229</v>
      </c>
      <c r="K151" s="242">
        <f t="shared" si="6"/>
        <v>15.080181975682324</v>
      </c>
    </row>
    <row r="152" spans="1:11" x14ac:dyDescent="0.2">
      <c r="A152" s="45" t="s">
        <v>42</v>
      </c>
      <c r="B152" s="45" t="s">
        <v>47</v>
      </c>
      <c r="C152" s="45">
        <v>2008</v>
      </c>
      <c r="D152" s="45" t="s">
        <v>151</v>
      </c>
      <c r="E152" s="48">
        <v>14.552858000000001</v>
      </c>
      <c r="F152" s="37">
        <f>VLOOKUP(_xlfn.CONCAT(D152,"65-69"),'Appendix 4. 2020 IBGE LT'!$E$6:$M$1685,9,FALSE)</f>
        <v>15.719670866976271</v>
      </c>
      <c r="G152" s="37">
        <f>VLOOKUP(_xlfn.CONCAT(D152,"65-69"),'Appendix 3b. nax IBGE 2019'!$E$5:$M$1850,9,FALSE)</f>
        <v>15.647945289280122</v>
      </c>
      <c r="H152" s="37">
        <f>INDEX(Summary!$Q$5:$Y$88,MATCH(_xlfn.CONCAT(D152,"65-69"),Summary!$Q$5:$Q$88,0),MATCH($H$3,Summary!$Q$4:$Y$4,0))</f>
        <v>16.449318692589454</v>
      </c>
      <c r="I152" s="240">
        <f t="shared" si="7"/>
        <v>5.121269204962816E-2</v>
      </c>
      <c r="J152" s="241">
        <f t="shared" si="8"/>
        <v>0.74529103519596762</v>
      </c>
      <c r="K152" s="242">
        <f t="shared" si="6"/>
        <v>15.298149035195967</v>
      </c>
    </row>
    <row r="153" spans="1:11" x14ac:dyDescent="0.2">
      <c r="A153" s="45" t="s">
        <v>42</v>
      </c>
      <c r="B153" s="45" t="s">
        <v>47</v>
      </c>
      <c r="C153" s="45">
        <v>2009</v>
      </c>
      <c r="D153" s="45" t="s">
        <v>151</v>
      </c>
      <c r="E153" s="48">
        <v>14.7595574</v>
      </c>
      <c r="F153" s="37">
        <f>VLOOKUP(_xlfn.CONCAT(D153,"65-69"),'Appendix 4. 2020 IBGE LT'!$E$6:$M$1685,9,FALSE)</f>
        <v>15.719670866976271</v>
      </c>
      <c r="G153" s="37">
        <f>VLOOKUP(_xlfn.CONCAT(D153,"65-69"),'Appendix 3b. nax IBGE 2019'!$E$5:$M$1850,9,FALSE)</f>
        <v>15.647945289280122</v>
      </c>
      <c r="H153" s="37">
        <f>INDEX(Summary!$Q$5:$Y$88,MATCH(_xlfn.CONCAT(D153,"65-69"),Summary!$Q$5:$Q$88,0),MATCH($H$3,Summary!$Q$4:$Y$4,0))</f>
        <v>16.449318692589454</v>
      </c>
      <c r="I153" s="240">
        <f t="shared" si="7"/>
        <v>5.121269204962816E-2</v>
      </c>
      <c r="J153" s="241">
        <f t="shared" si="8"/>
        <v>0.75587666791501051</v>
      </c>
      <c r="K153" s="242">
        <f t="shared" si="6"/>
        <v>15.515434067915011</v>
      </c>
    </row>
    <row r="154" spans="1:11" x14ac:dyDescent="0.2">
      <c r="A154" s="45" t="s">
        <v>42</v>
      </c>
      <c r="B154" s="45" t="s">
        <v>47</v>
      </c>
      <c r="C154" s="45">
        <v>2010</v>
      </c>
      <c r="D154" s="45" t="s">
        <v>151</v>
      </c>
      <c r="E154" s="48">
        <v>14.9703243</v>
      </c>
      <c r="F154" s="37">
        <f>VLOOKUP(_xlfn.CONCAT(D154,"65-69"),'Appendix 4. 2020 IBGE LT'!$E$6:$M$1685,9,FALSE)</f>
        <v>15.719670866976271</v>
      </c>
      <c r="G154" s="37">
        <f>VLOOKUP(_xlfn.CONCAT(D154,"65-69"),'Appendix 3b. nax IBGE 2019'!$E$5:$M$1850,9,FALSE)</f>
        <v>15.647945289280122</v>
      </c>
      <c r="H154" s="37">
        <f>INDEX(Summary!$Q$5:$Y$88,MATCH(_xlfn.CONCAT(D154,"65-69"),Summary!$Q$5:$Q$88,0),MATCH($H$3,Summary!$Q$4:$Y$4,0))</f>
        <v>16.449318692589454</v>
      </c>
      <c r="I154" s="240">
        <f t="shared" si="7"/>
        <v>5.121269204962816E-2</v>
      </c>
      <c r="J154" s="241">
        <f t="shared" si="8"/>
        <v>0.76667060825896527</v>
      </c>
      <c r="K154" s="242">
        <f t="shared" si="6"/>
        <v>15.736994908258964</v>
      </c>
    </row>
    <row r="155" spans="1:11" x14ac:dyDescent="0.2">
      <c r="A155" s="45" t="s">
        <v>42</v>
      </c>
      <c r="B155" s="45" t="s">
        <v>47</v>
      </c>
      <c r="C155" s="45">
        <v>2011</v>
      </c>
      <c r="D155" s="45" t="s">
        <v>151</v>
      </c>
      <c r="E155" s="48">
        <v>15.047422299999999</v>
      </c>
      <c r="F155" s="37">
        <f>VLOOKUP(_xlfn.CONCAT(D155,"65-69"),'Appendix 4. 2020 IBGE LT'!$E$6:$M$1685,9,FALSE)</f>
        <v>15.719670866976271</v>
      </c>
      <c r="G155" s="37">
        <f>VLOOKUP(_xlfn.CONCAT(D155,"65-69"),'Appendix 3b. nax IBGE 2019'!$E$5:$M$1850,9,FALSE)</f>
        <v>15.647945289280122</v>
      </c>
      <c r="H155" s="37">
        <f>INDEX(Summary!$Q$5:$Y$88,MATCH(_xlfn.CONCAT(D155,"65-69"),Summary!$Q$5:$Q$88,0),MATCH($H$3,Summary!$Q$4:$Y$4,0))</f>
        <v>16.449318692589454</v>
      </c>
      <c r="I155" s="240">
        <f t="shared" si="7"/>
        <v>5.121269204962816E-2</v>
      </c>
      <c r="J155" s="241">
        <f t="shared" si="8"/>
        <v>0.77061900439060749</v>
      </c>
      <c r="K155" s="242">
        <f t="shared" si="6"/>
        <v>15.818041304390606</v>
      </c>
    </row>
    <row r="156" spans="1:11" x14ac:dyDescent="0.2">
      <c r="A156" s="45" t="s">
        <v>42</v>
      </c>
      <c r="B156" s="45" t="s">
        <v>47</v>
      </c>
      <c r="C156" s="45">
        <v>2012</v>
      </c>
      <c r="D156" s="45" t="s">
        <v>151</v>
      </c>
      <c r="E156" s="48">
        <v>15.1250397</v>
      </c>
      <c r="F156" s="37">
        <f>VLOOKUP(_xlfn.CONCAT(D156,"65-69"),'Appendix 4. 2020 IBGE LT'!$E$6:$M$1685,9,FALSE)</f>
        <v>15.719670866976271</v>
      </c>
      <c r="G156" s="37">
        <f>VLOOKUP(_xlfn.CONCAT(D156,"65-69"),'Appendix 3b. nax IBGE 2019'!$E$5:$M$1850,9,FALSE)</f>
        <v>15.647945289280122</v>
      </c>
      <c r="H156" s="37">
        <f>INDEX(Summary!$Q$5:$Y$88,MATCH(_xlfn.CONCAT(D156,"65-69"),Summary!$Q$5:$Q$88,0),MATCH($H$3,Summary!$Q$4:$Y$4,0))</f>
        <v>16.449318692589454</v>
      </c>
      <c r="I156" s="240">
        <f t="shared" si="7"/>
        <v>5.121269204962816E-2</v>
      </c>
      <c r="J156" s="241">
        <f t="shared" si="8"/>
        <v>0.77459400039450033</v>
      </c>
      <c r="K156" s="242">
        <f t="shared" si="6"/>
        <v>15.899633700394501</v>
      </c>
    </row>
    <row r="157" spans="1:11" x14ac:dyDescent="0.2">
      <c r="A157" s="45" t="s">
        <v>42</v>
      </c>
      <c r="B157" s="45" t="s">
        <v>47</v>
      </c>
      <c r="C157" s="45">
        <v>2013</v>
      </c>
      <c r="D157" s="45" t="s">
        <v>151</v>
      </c>
      <c r="E157" s="48">
        <v>15.201650799999999</v>
      </c>
      <c r="F157" s="37">
        <f>VLOOKUP(_xlfn.CONCAT(D157,"65-69"),'Appendix 4. 2020 IBGE LT'!$E$6:$M$1685,9,FALSE)</f>
        <v>15.719670866976271</v>
      </c>
      <c r="G157" s="37">
        <f>VLOOKUP(_xlfn.CONCAT(D157,"65-69"),'Appendix 3b. nax IBGE 2019'!$E$5:$M$1850,9,FALSE)</f>
        <v>15.647945289280122</v>
      </c>
      <c r="H157" s="37">
        <f>INDEX(Summary!$Q$5:$Y$88,MATCH(_xlfn.CONCAT(D157,"65-69"),Summary!$Q$5:$Q$88,0),MATCH($H$3,Summary!$Q$4:$Y$4,0))</f>
        <v>16.449318692589454</v>
      </c>
      <c r="I157" s="240">
        <f t="shared" si="7"/>
        <v>5.121269204962816E-2</v>
      </c>
      <c r="J157" s="241">
        <f t="shared" si="8"/>
        <v>0.77851746106638353</v>
      </c>
      <c r="K157" s="242">
        <f t="shared" si="6"/>
        <v>15.980168261066384</v>
      </c>
    </row>
    <row r="158" spans="1:11" x14ac:dyDescent="0.2">
      <c r="A158" s="45" t="s">
        <v>42</v>
      </c>
      <c r="B158" s="45" t="s">
        <v>47</v>
      </c>
      <c r="C158" s="45">
        <v>2014</v>
      </c>
      <c r="D158" s="45" t="s">
        <v>151</v>
      </c>
      <c r="E158" s="48">
        <v>15.2777031</v>
      </c>
      <c r="F158" s="37">
        <f>VLOOKUP(_xlfn.CONCAT(D158,"65-69"),'Appendix 4. 2020 IBGE LT'!$E$6:$M$1685,9,FALSE)</f>
        <v>15.719670866976271</v>
      </c>
      <c r="G158" s="37">
        <f>VLOOKUP(_xlfn.CONCAT(D158,"65-69"),'Appendix 3b. nax IBGE 2019'!$E$5:$M$1850,9,FALSE)</f>
        <v>15.647945289280122</v>
      </c>
      <c r="H158" s="37">
        <f>INDEX(Summary!$Q$5:$Y$88,MATCH(_xlfn.CONCAT(D158,"65-69"),Summary!$Q$5:$Q$88,0),MATCH($H$3,Summary!$Q$4:$Y$4,0))</f>
        <v>16.449318692589454</v>
      </c>
      <c r="I158" s="240">
        <f t="shared" si="7"/>
        <v>5.121269204962816E-2</v>
      </c>
      <c r="J158" s="241">
        <f t="shared" si="8"/>
        <v>0.78241230408594953</v>
      </c>
      <c r="K158" s="242">
        <f t="shared" si="6"/>
        <v>16.060115404085948</v>
      </c>
    </row>
    <row r="159" spans="1:11" x14ac:dyDescent="0.2">
      <c r="A159" s="45" t="s">
        <v>42</v>
      </c>
      <c r="B159" s="45" t="s">
        <v>47</v>
      </c>
      <c r="C159" s="45">
        <v>2015</v>
      </c>
      <c r="D159" s="45" t="s">
        <v>151</v>
      </c>
      <c r="E159" s="48">
        <v>15.353149699999999</v>
      </c>
      <c r="F159" s="37">
        <f>VLOOKUP(_xlfn.CONCAT(D159,"65-69"),'Appendix 4. 2020 IBGE LT'!$E$6:$M$1685,9,FALSE)</f>
        <v>15.719670866976271</v>
      </c>
      <c r="G159" s="37">
        <f>VLOOKUP(_xlfn.CONCAT(D159,"65-69"),'Appendix 3b. nax IBGE 2019'!$E$5:$M$1850,9,FALSE)</f>
        <v>15.647945289280122</v>
      </c>
      <c r="H159" s="37">
        <f>INDEX(Summary!$Q$5:$Y$88,MATCH(_xlfn.CONCAT(D159,"65-69"),Summary!$Q$5:$Q$88,0),MATCH($H$3,Summary!$Q$4:$Y$4,0))</f>
        <v>16.449318692589454</v>
      </c>
      <c r="I159" s="240">
        <f t="shared" si="7"/>
        <v>5.121269204962816E-2</v>
      </c>
      <c r="J159" s="241">
        <f t="shared" si="8"/>
        <v>0.78627612757794096</v>
      </c>
      <c r="K159" s="242">
        <f t="shared" si="6"/>
        <v>16.139425827577941</v>
      </c>
    </row>
    <row r="160" spans="1:11" x14ac:dyDescent="0.2">
      <c r="A160" s="45" t="s">
        <v>42</v>
      </c>
      <c r="B160" s="45" t="s">
        <v>47</v>
      </c>
      <c r="C160" s="45">
        <v>2016</v>
      </c>
      <c r="D160" s="45" t="s">
        <v>151</v>
      </c>
      <c r="E160" s="48">
        <v>15.4279435</v>
      </c>
      <c r="F160" s="37">
        <f>VLOOKUP(_xlfn.CONCAT(D160,"65-69"),'Appendix 4. 2020 IBGE LT'!$E$6:$M$1685,9,FALSE)</f>
        <v>15.719670866976271</v>
      </c>
      <c r="G160" s="37">
        <f>VLOOKUP(_xlfn.CONCAT(D160,"65-69"),'Appendix 3b. nax IBGE 2019'!$E$5:$M$1850,9,FALSE)</f>
        <v>15.647945289280122</v>
      </c>
      <c r="H160" s="37">
        <f>INDEX(Summary!$Q$5:$Y$88,MATCH(_xlfn.CONCAT(D160,"65-69"),Summary!$Q$5:$Q$88,0),MATCH($H$3,Summary!$Q$4:$Y$4,0))</f>
        <v>16.449318692589454</v>
      </c>
      <c r="I160" s="240">
        <f t="shared" si="7"/>
        <v>5.121269204962816E-2</v>
      </c>
      <c r="J160" s="241">
        <f t="shared" si="8"/>
        <v>0.79010651942456245</v>
      </c>
      <c r="K160" s="242">
        <f t="shared" si="6"/>
        <v>16.218050019424563</v>
      </c>
    </row>
    <row r="161" spans="1:11" x14ac:dyDescent="0.2">
      <c r="A161" s="45" t="s">
        <v>42</v>
      </c>
      <c r="B161" s="45" t="s">
        <v>47</v>
      </c>
      <c r="C161" s="45">
        <v>2017</v>
      </c>
      <c r="D161" s="45" t="s">
        <v>151</v>
      </c>
      <c r="E161" s="48">
        <v>15.5020378</v>
      </c>
      <c r="F161" s="37">
        <f>VLOOKUP(_xlfn.CONCAT(D161,"65-69"),'Appendix 4. 2020 IBGE LT'!$E$6:$M$1685,9,FALSE)</f>
        <v>15.719670866976271</v>
      </c>
      <c r="G161" s="37">
        <f>VLOOKUP(_xlfn.CONCAT(D161,"65-69"),'Appendix 3b. nax IBGE 2019'!$E$5:$M$1850,9,FALSE)</f>
        <v>15.647945289280122</v>
      </c>
      <c r="H161" s="37">
        <f>INDEX(Summary!$Q$5:$Y$88,MATCH(_xlfn.CONCAT(D161,"65-69"),Summary!$Q$5:$Q$88,0),MATCH($H$3,Summary!$Q$4:$Y$4,0))</f>
        <v>16.449318692589454</v>
      </c>
      <c r="I161" s="240">
        <f t="shared" si="7"/>
        <v>5.121269204962816E-2</v>
      </c>
      <c r="J161" s="241">
        <f t="shared" si="8"/>
        <v>0.79390108799309522</v>
      </c>
      <c r="K161" s="242">
        <f t="shared" si="6"/>
        <v>16.295938887993096</v>
      </c>
    </row>
    <row r="162" spans="1:11" x14ac:dyDescent="0.2">
      <c r="A162" s="45" t="s">
        <v>42</v>
      </c>
      <c r="B162" s="45" t="s">
        <v>47</v>
      </c>
      <c r="C162" s="45">
        <v>2018</v>
      </c>
      <c r="D162" s="45" t="s">
        <v>151</v>
      </c>
      <c r="E162" s="48">
        <v>15.5753866</v>
      </c>
      <c r="F162" s="37">
        <f>VLOOKUP(_xlfn.CONCAT(D162,"65-69"),'Appendix 4. 2020 IBGE LT'!$E$6:$M$1685,9,FALSE)</f>
        <v>15.719670866976271</v>
      </c>
      <c r="G162" s="37">
        <f>VLOOKUP(_xlfn.CONCAT(D162,"65-69"),'Appendix 3b. nax IBGE 2019'!$E$5:$M$1850,9,FALSE)</f>
        <v>15.647945289280122</v>
      </c>
      <c r="H162" s="37">
        <f>INDEX(Summary!$Q$5:$Y$88,MATCH(_xlfn.CONCAT(D162,"65-69"),Summary!$Q$5:$Q$88,0),MATCH($H$3,Summary!$Q$4:$Y$4,0))</f>
        <v>16.449318692589454</v>
      </c>
      <c r="I162" s="240">
        <f t="shared" si="7"/>
        <v>5.121269204962816E-2</v>
      </c>
      <c r="J162" s="241">
        <f t="shared" si="8"/>
        <v>0.79765747749970495</v>
      </c>
      <c r="K162" s="242">
        <f t="shared" si="6"/>
        <v>16.373044077499706</v>
      </c>
    </row>
    <row r="163" spans="1:11" x14ac:dyDescent="0.2">
      <c r="A163" s="45" t="s">
        <v>42</v>
      </c>
      <c r="B163" s="45" t="s">
        <v>47</v>
      </c>
      <c r="C163" s="45">
        <v>2019</v>
      </c>
      <c r="D163" s="45" t="s">
        <v>151</v>
      </c>
      <c r="E163" s="48">
        <v>15.6479453</v>
      </c>
      <c r="F163" s="37">
        <f>VLOOKUP(_xlfn.CONCAT(D163,"65-69"),'Appendix 4. 2020 IBGE LT'!$E$6:$M$1685,9,FALSE)</f>
        <v>15.719670866976271</v>
      </c>
      <c r="G163" s="37">
        <f>VLOOKUP(_xlfn.CONCAT(D163,"65-69"),'Appendix 3b. nax IBGE 2019'!$E$5:$M$1850,9,FALSE)</f>
        <v>15.647945289280122</v>
      </c>
      <c r="H163" s="37">
        <f>INDEX(Summary!$Q$5:$Y$88,MATCH(_xlfn.CONCAT(D163,"65-69"),Summary!$Q$5:$Q$88,0),MATCH($H$3,Summary!$Q$4:$Y$4,0))</f>
        <v>16.449318692589454</v>
      </c>
      <c r="I163" s="240">
        <f t="shared" si="7"/>
        <v>5.121269204962816E-2</v>
      </c>
      <c r="J163" s="241">
        <f t="shared" si="8"/>
        <v>0.80137340385832634</v>
      </c>
      <c r="K163" s="242">
        <f t="shared" si="6"/>
        <v>16.449318703858328</v>
      </c>
    </row>
    <row r="164" spans="1:11" x14ac:dyDescent="0.2">
      <c r="A164" s="45" t="s">
        <v>42</v>
      </c>
      <c r="B164" s="45" t="s">
        <v>3</v>
      </c>
      <c r="C164" s="45">
        <v>2000</v>
      </c>
      <c r="D164" s="45" t="s">
        <v>207</v>
      </c>
      <c r="E164" s="48">
        <v>13.852558399999999</v>
      </c>
      <c r="F164" s="37">
        <f>VLOOKUP(_xlfn.CONCAT(D164,"65-69"),'Appendix 4. 2020 IBGE LT'!$E$6:$M$1685,9,FALSE)</f>
        <v>17.226323479445877</v>
      </c>
      <c r="G164" s="37">
        <f>VLOOKUP(_xlfn.CONCAT(D164,"65-69"),'Appendix 3b. nax IBGE 2019'!$E$5:$M$1850,9,FALSE)</f>
        <v>17.131412930103281</v>
      </c>
      <c r="H164" s="37">
        <f>INDEX(Summary!$Q$5:$Y$88,MATCH(_xlfn.CONCAT(D164,"65-69"),Summary!$Q$5:$Q$88,0),MATCH($H$3,Summary!$Q$4:$Y$4,0))</f>
        <v>18.072209163158053</v>
      </c>
      <c r="I164" s="240">
        <f t="shared" si="7"/>
        <v>5.4916441328759724E-2</v>
      </c>
      <c r="J164" s="241">
        <f t="shared" si="8"/>
        <v>0.76073321062681765</v>
      </c>
      <c r="K164" s="242">
        <f t="shared" si="6"/>
        <v>14.613291610626817</v>
      </c>
    </row>
    <row r="165" spans="1:11" x14ac:dyDescent="0.2">
      <c r="A165" s="45" t="s">
        <v>42</v>
      </c>
      <c r="B165" s="45" t="s">
        <v>3</v>
      </c>
      <c r="C165" s="45">
        <v>2001</v>
      </c>
      <c r="D165" s="45" t="s">
        <v>207</v>
      </c>
      <c r="E165" s="48">
        <v>14.096019099999999</v>
      </c>
      <c r="F165" s="37">
        <f>VLOOKUP(_xlfn.CONCAT(D165,"65-69"),'Appendix 4. 2020 IBGE LT'!$E$6:$M$1685,9,FALSE)</f>
        <v>17.226323479445877</v>
      </c>
      <c r="G165" s="37">
        <f>VLOOKUP(_xlfn.CONCAT(D165,"65-69"),'Appendix 3b. nax IBGE 2019'!$E$5:$M$1850,9,FALSE)</f>
        <v>17.131412930103281</v>
      </c>
      <c r="H165" s="37">
        <f>INDEX(Summary!$Q$5:$Y$88,MATCH(_xlfn.CONCAT(D165,"65-69"),Summary!$Q$5:$Q$88,0),MATCH($H$3,Summary!$Q$4:$Y$4,0))</f>
        <v>18.072209163158053</v>
      </c>
      <c r="I165" s="240">
        <f t="shared" si="7"/>
        <v>5.4916441328759724E-2</v>
      </c>
      <c r="J165" s="241">
        <f t="shared" si="8"/>
        <v>0.77410320587422643</v>
      </c>
      <c r="K165" s="242">
        <f t="shared" si="6"/>
        <v>14.870122305874226</v>
      </c>
    </row>
    <row r="166" spans="1:11" x14ac:dyDescent="0.2">
      <c r="A166" s="45" t="s">
        <v>42</v>
      </c>
      <c r="B166" s="45" t="s">
        <v>3</v>
      </c>
      <c r="C166" s="45">
        <v>2002</v>
      </c>
      <c r="D166" s="45" t="s">
        <v>207</v>
      </c>
      <c r="E166" s="48">
        <v>14.3381191</v>
      </c>
      <c r="F166" s="37">
        <f>VLOOKUP(_xlfn.CONCAT(D166,"65-69"),'Appendix 4. 2020 IBGE LT'!$E$6:$M$1685,9,FALSE)</f>
        <v>17.226323479445877</v>
      </c>
      <c r="G166" s="37">
        <f>VLOOKUP(_xlfn.CONCAT(D166,"65-69"),'Appendix 3b. nax IBGE 2019'!$E$5:$M$1850,9,FALSE)</f>
        <v>17.131412930103281</v>
      </c>
      <c r="H166" s="37">
        <f>INDEX(Summary!$Q$5:$Y$88,MATCH(_xlfn.CONCAT(D166,"65-69"),Summary!$Q$5:$Q$88,0),MATCH($H$3,Summary!$Q$4:$Y$4,0))</f>
        <v>18.072209163158053</v>
      </c>
      <c r="I166" s="240">
        <f t="shared" si="7"/>
        <v>5.4916441328759724E-2</v>
      </c>
      <c r="J166" s="241">
        <f t="shared" si="8"/>
        <v>0.78739847631991922</v>
      </c>
      <c r="K166" s="242">
        <f t="shared" si="6"/>
        <v>15.12551757631992</v>
      </c>
    </row>
    <row r="167" spans="1:11" x14ac:dyDescent="0.2">
      <c r="A167" s="45" t="s">
        <v>42</v>
      </c>
      <c r="B167" s="45" t="s">
        <v>3</v>
      </c>
      <c r="C167" s="45">
        <v>2003</v>
      </c>
      <c r="D167" s="45" t="s">
        <v>207</v>
      </c>
      <c r="E167" s="48">
        <v>14.5780832</v>
      </c>
      <c r="F167" s="37">
        <f>VLOOKUP(_xlfn.CONCAT(D167,"65-69"),'Appendix 4. 2020 IBGE LT'!$E$6:$M$1685,9,FALSE)</f>
        <v>17.226323479445877</v>
      </c>
      <c r="G167" s="37">
        <f>VLOOKUP(_xlfn.CONCAT(D167,"65-69"),'Appendix 3b. nax IBGE 2019'!$E$5:$M$1850,9,FALSE)</f>
        <v>17.131412930103281</v>
      </c>
      <c r="H167" s="37">
        <f>INDEX(Summary!$Q$5:$Y$88,MATCH(_xlfn.CONCAT(D167,"65-69"),Summary!$Q$5:$Q$88,0),MATCH($H$3,Summary!$Q$4:$Y$4,0))</f>
        <v>18.072209163158053</v>
      </c>
      <c r="I167" s="240">
        <f t="shared" si="7"/>
        <v>5.4916441328759724E-2</v>
      </c>
      <c r="J167" s="241">
        <f t="shared" si="8"/>
        <v>0.80057645073857786</v>
      </c>
      <c r="K167" s="242">
        <f t="shared" si="6"/>
        <v>15.378659650738578</v>
      </c>
    </row>
    <row r="168" spans="1:11" x14ac:dyDescent="0.2">
      <c r="A168" s="45" t="s">
        <v>42</v>
      </c>
      <c r="B168" s="45" t="s">
        <v>3</v>
      </c>
      <c r="C168" s="45">
        <v>2004</v>
      </c>
      <c r="D168" s="45" t="s">
        <v>207</v>
      </c>
      <c r="E168" s="48">
        <v>14.816191999999999</v>
      </c>
      <c r="F168" s="37">
        <f>VLOOKUP(_xlfn.CONCAT(D168,"65-69"),'Appendix 4. 2020 IBGE LT'!$E$6:$M$1685,9,FALSE)</f>
        <v>17.226323479445877</v>
      </c>
      <c r="G168" s="37">
        <f>VLOOKUP(_xlfn.CONCAT(D168,"65-69"),'Appendix 3b. nax IBGE 2019'!$E$5:$M$1850,9,FALSE)</f>
        <v>17.131412930103281</v>
      </c>
      <c r="H168" s="37">
        <f>INDEX(Summary!$Q$5:$Y$88,MATCH(_xlfn.CONCAT(D168,"65-69"),Summary!$Q$5:$Q$88,0),MATCH($H$3,Summary!$Q$4:$Y$4,0))</f>
        <v>18.072209163158053</v>
      </c>
      <c r="I168" s="240">
        <f t="shared" si="7"/>
        <v>5.4916441328759724E-2</v>
      </c>
      <c r="J168" s="241">
        <f t="shared" si="8"/>
        <v>0.81365253868363918</v>
      </c>
      <c r="K168" s="242">
        <f t="shared" si="6"/>
        <v>15.629844538683638</v>
      </c>
    </row>
    <row r="169" spans="1:11" x14ac:dyDescent="0.2">
      <c r="A169" s="45" t="s">
        <v>42</v>
      </c>
      <c r="B169" s="45" t="s">
        <v>3</v>
      </c>
      <c r="C169" s="45">
        <v>2005</v>
      </c>
      <c r="D169" s="45" t="s">
        <v>207</v>
      </c>
      <c r="E169" s="48">
        <v>15.051535400000001</v>
      </c>
      <c r="F169" s="37">
        <f>VLOOKUP(_xlfn.CONCAT(D169,"65-69"),'Appendix 4. 2020 IBGE LT'!$E$6:$M$1685,9,FALSE)</f>
        <v>17.226323479445877</v>
      </c>
      <c r="G169" s="37">
        <f>VLOOKUP(_xlfn.CONCAT(D169,"65-69"),'Appendix 3b. nax IBGE 2019'!$E$5:$M$1850,9,FALSE)</f>
        <v>17.131412930103281</v>
      </c>
      <c r="H169" s="37">
        <f>INDEX(Summary!$Q$5:$Y$88,MATCH(_xlfn.CONCAT(D169,"65-69"),Summary!$Q$5:$Q$88,0),MATCH($H$3,Summary!$Q$4:$Y$4,0))</f>
        <v>18.072209163158053</v>
      </c>
      <c r="I169" s="240">
        <f t="shared" si="7"/>
        <v>5.4916441328759724E-2</v>
      </c>
      <c r="J169" s="241">
        <f t="shared" si="8"/>
        <v>0.82657676070185004</v>
      </c>
      <c r="K169" s="242">
        <f t="shared" si="6"/>
        <v>15.87811216070185</v>
      </c>
    </row>
    <row r="170" spans="1:11" x14ac:dyDescent="0.2">
      <c r="A170" s="45" t="s">
        <v>42</v>
      </c>
      <c r="B170" s="45" t="s">
        <v>3</v>
      </c>
      <c r="C170" s="45">
        <v>2006</v>
      </c>
      <c r="D170" s="45" t="s">
        <v>207</v>
      </c>
      <c r="E170" s="48">
        <v>15.2850055</v>
      </c>
      <c r="F170" s="37">
        <f>VLOOKUP(_xlfn.CONCAT(D170,"65-69"),'Appendix 4. 2020 IBGE LT'!$E$6:$M$1685,9,FALSE)</f>
        <v>17.226323479445877</v>
      </c>
      <c r="G170" s="37">
        <f>VLOOKUP(_xlfn.CONCAT(D170,"65-69"),'Appendix 3b. nax IBGE 2019'!$E$5:$M$1850,9,FALSE)</f>
        <v>17.131412930103281</v>
      </c>
      <c r="H170" s="37">
        <f>INDEX(Summary!$Q$5:$Y$88,MATCH(_xlfn.CONCAT(D170,"65-69"),Summary!$Q$5:$Q$88,0),MATCH($H$3,Summary!$Q$4:$Y$4,0))</f>
        <v>18.072209163158053</v>
      </c>
      <c r="I170" s="240">
        <f t="shared" si="7"/>
        <v>5.4916441328759724E-2</v>
      </c>
      <c r="J170" s="241">
        <f t="shared" si="8"/>
        <v>0.83939810775051971</v>
      </c>
      <c r="K170" s="242">
        <f t="shared" si="6"/>
        <v>16.124403607750519</v>
      </c>
    </row>
    <row r="171" spans="1:11" x14ac:dyDescent="0.2">
      <c r="A171" s="45" t="s">
        <v>42</v>
      </c>
      <c r="B171" s="45" t="s">
        <v>3</v>
      </c>
      <c r="C171" s="45">
        <v>2007</v>
      </c>
      <c r="D171" s="45" t="s">
        <v>207</v>
      </c>
      <c r="E171" s="48">
        <v>15.5161859</v>
      </c>
      <c r="F171" s="37">
        <f>VLOOKUP(_xlfn.CONCAT(D171,"65-69"),'Appendix 4. 2020 IBGE LT'!$E$6:$M$1685,9,FALSE)</f>
        <v>17.226323479445877</v>
      </c>
      <c r="G171" s="37">
        <f>VLOOKUP(_xlfn.CONCAT(D171,"65-69"),'Appendix 3b. nax IBGE 2019'!$E$5:$M$1850,9,FALSE)</f>
        <v>17.131412930103281</v>
      </c>
      <c r="H171" s="37">
        <f>INDEX(Summary!$Q$5:$Y$88,MATCH(_xlfn.CONCAT(D171,"65-69"),Summary!$Q$5:$Q$88,0),MATCH($H$3,Summary!$Q$4:$Y$4,0))</f>
        <v>18.072209163158053</v>
      </c>
      <c r="I171" s="240">
        <f t="shared" si="7"/>
        <v>5.4916441328759724E-2</v>
      </c>
      <c r="J171" s="241">
        <f t="shared" si="8"/>
        <v>0.85209371262347888</v>
      </c>
      <c r="K171" s="242">
        <f t="shared" si="6"/>
        <v>16.368279612623478</v>
      </c>
    </row>
    <row r="172" spans="1:11" x14ac:dyDescent="0.2">
      <c r="A172" s="45" t="s">
        <v>42</v>
      </c>
      <c r="B172" s="45" t="s">
        <v>3</v>
      </c>
      <c r="C172" s="45">
        <v>2008</v>
      </c>
      <c r="D172" s="45" t="s">
        <v>207</v>
      </c>
      <c r="E172" s="48">
        <v>15.745055199999999</v>
      </c>
      <c r="F172" s="37">
        <f>VLOOKUP(_xlfn.CONCAT(D172,"65-69"),'Appendix 4. 2020 IBGE LT'!$E$6:$M$1685,9,FALSE)</f>
        <v>17.226323479445877</v>
      </c>
      <c r="G172" s="37">
        <f>VLOOKUP(_xlfn.CONCAT(D172,"65-69"),'Appendix 3b. nax IBGE 2019'!$E$5:$M$1850,9,FALSE)</f>
        <v>17.131412930103281</v>
      </c>
      <c r="H172" s="37">
        <f>INDEX(Summary!$Q$5:$Y$88,MATCH(_xlfn.CONCAT(D172,"65-69"),Summary!$Q$5:$Q$88,0),MATCH($H$3,Summary!$Q$4:$Y$4,0))</f>
        <v>18.072209163158053</v>
      </c>
      <c r="I172" s="240">
        <f t="shared" si="7"/>
        <v>5.4916441328759724E-2</v>
      </c>
      <c r="J172" s="241">
        <f t="shared" si="8"/>
        <v>0.86466240010888318</v>
      </c>
      <c r="K172" s="242">
        <f t="shared" si="6"/>
        <v>16.609717600108883</v>
      </c>
    </row>
    <row r="173" spans="1:11" x14ac:dyDescent="0.2">
      <c r="A173" s="45" t="s">
        <v>42</v>
      </c>
      <c r="B173" s="45" t="s">
        <v>3</v>
      </c>
      <c r="C173" s="45">
        <v>2009</v>
      </c>
      <c r="D173" s="45" t="s">
        <v>207</v>
      </c>
      <c r="E173" s="48">
        <v>15.971076800000001</v>
      </c>
      <c r="F173" s="37">
        <f>VLOOKUP(_xlfn.CONCAT(D173,"65-69"),'Appendix 4. 2020 IBGE LT'!$E$6:$M$1685,9,FALSE)</f>
        <v>17.226323479445877</v>
      </c>
      <c r="G173" s="37">
        <f>VLOOKUP(_xlfn.CONCAT(D173,"65-69"),'Appendix 3b. nax IBGE 2019'!$E$5:$M$1850,9,FALSE)</f>
        <v>17.131412930103281</v>
      </c>
      <c r="H173" s="37">
        <f>INDEX(Summary!$Q$5:$Y$88,MATCH(_xlfn.CONCAT(D173,"65-69"),Summary!$Q$5:$Q$88,0),MATCH($H$3,Summary!$Q$4:$Y$4,0))</f>
        <v>18.072209163158053</v>
      </c>
      <c r="I173" s="240">
        <f t="shared" si="7"/>
        <v>5.4916441328759724E-2</v>
      </c>
      <c r="J173" s="241">
        <f t="shared" si="8"/>
        <v>0.87707470204431559</v>
      </c>
      <c r="K173" s="242">
        <f t="shared" si="6"/>
        <v>16.848151502044317</v>
      </c>
    </row>
    <row r="174" spans="1:11" x14ac:dyDescent="0.2">
      <c r="A174" s="45" t="s">
        <v>42</v>
      </c>
      <c r="B174" s="45" t="s">
        <v>3</v>
      </c>
      <c r="C174" s="45">
        <v>2010</v>
      </c>
      <c r="D174" s="45" t="s">
        <v>207</v>
      </c>
      <c r="E174" s="48">
        <v>16.196843300000001</v>
      </c>
      <c r="F174" s="37">
        <f>VLOOKUP(_xlfn.CONCAT(D174,"65-69"),'Appendix 4. 2020 IBGE LT'!$E$6:$M$1685,9,FALSE)</f>
        <v>17.226323479445877</v>
      </c>
      <c r="G174" s="37">
        <f>VLOOKUP(_xlfn.CONCAT(D174,"65-69"),'Appendix 3b. nax IBGE 2019'!$E$5:$M$1850,9,FALSE)</f>
        <v>17.131412930103281</v>
      </c>
      <c r="H174" s="37">
        <f>INDEX(Summary!$Q$5:$Y$88,MATCH(_xlfn.CONCAT(D174,"65-69"),Summary!$Q$5:$Q$88,0),MATCH($H$3,Summary!$Q$4:$Y$4,0))</f>
        <v>18.072209163158053</v>
      </c>
      <c r="I174" s="240">
        <f t="shared" si="7"/>
        <v>5.4916441328759724E-2</v>
      </c>
      <c r="J174" s="241">
        <f t="shared" si="8"/>
        <v>0.88947299479556508</v>
      </c>
      <c r="K174" s="242">
        <f t="shared" si="6"/>
        <v>17.086316294795566</v>
      </c>
    </row>
    <row r="175" spans="1:11" x14ac:dyDescent="0.2">
      <c r="A175" s="45" t="s">
        <v>42</v>
      </c>
      <c r="B175" s="45" t="s">
        <v>3</v>
      </c>
      <c r="C175" s="45">
        <v>2011</v>
      </c>
      <c r="D175" s="45" t="s">
        <v>207</v>
      </c>
      <c r="E175" s="48">
        <v>16.3072008</v>
      </c>
      <c r="F175" s="37">
        <f>VLOOKUP(_xlfn.CONCAT(D175,"65-69"),'Appendix 4. 2020 IBGE LT'!$E$6:$M$1685,9,FALSE)</f>
        <v>17.226323479445877</v>
      </c>
      <c r="G175" s="37">
        <f>VLOOKUP(_xlfn.CONCAT(D175,"65-69"),'Appendix 3b. nax IBGE 2019'!$E$5:$M$1850,9,FALSE)</f>
        <v>17.131412930103281</v>
      </c>
      <c r="H175" s="37">
        <f>INDEX(Summary!$Q$5:$Y$88,MATCH(_xlfn.CONCAT(D175,"65-69"),Summary!$Q$5:$Q$88,0),MATCH($H$3,Summary!$Q$4:$Y$4,0))</f>
        <v>18.072209163158053</v>
      </c>
      <c r="I175" s="240">
        <f t="shared" si="7"/>
        <v>5.4916441328759724E-2</v>
      </c>
      <c r="J175" s="241">
        <f t="shared" si="8"/>
        <v>0.89553343596950363</v>
      </c>
      <c r="K175" s="242">
        <f t="shared" si="6"/>
        <v>17.202734235969505</v>
      </c>
    </row>
    <row r="176" spans="1:11" x14ac:dyDescent="0.2">
      <c r="A176" s="45" t="s">
        <v>42</v>
      </c>
      <c r="B176" s="45" t="s">
        <v>3</v>
      </c>
      <c r="C176" s="45">
        <v>2012</v>
      </c>
      <c r="D176" s="45" t="s">
        <v>207</v>
      </c>
      <c r="E176" s="48">
        <v>16.4164262</v>
      </c>
      <c r="F176" s="37">
        <f>VLOOKUP(_xlfn.CONCAT(D176,"65-69"),'Appendix 4. 2020 IBGE LT'!$E$6:$M$1685,9,FALSE)</f>
        <v>17.226323479445877</v>
      </c>
      <c r="G176" s="37">
        <f>VLOOKUP(_xlfn.CONCAT(D176,"65-69"),'Appendix 3b. nax IBGE 2019'!$E$5:$M$1850,9,FALSE)</f>
        <v>17.131412930103281</v>
      </c>
      <c r="H176" s="37">
        <f>INDEX(Summary!$Q$5:$Y$88,MATCH(_xlfn.CONCAT(D176,"65-69"),Summary!$Q$5:$Q$88,0),MATCH($H$3,Summary!$Q$4:$Y$4,0))</f>
        <v>18.072209163158053</v>
      </c>
      <c r="I176" s="240">
        <f t="shared" si="7"/>
        <v>5.4916441328759724E-2</v>
      </c>
      <c r="J176" s="241">
        <f t="shared" si="8"/>
        <v>0.90153170624021395</v>
      </c>
      <c r="K176" s="242">
        <f t="shared" si="6"/>
        <v>17.317957906240213</v>
      </c>
    </row>
    <row r="177" spans="1:11" x14ac:dyDescent="0.2">
      <c r="A177" s="45" t="s">
        <v>42</v>
      </c>
      <c r="B177" s="45" t="s">
        <v>3</v>
      </c>
      <c r="C177" s="45">
        <v>2013</v>
      </c>
      <c r="D177" s="45" t="s">
        <v>207</v>
      </c>
      <c r="E177" s="48">
        <v>16.523337600000001</v>
      </c>
      <c r="F177" s="37">
        <f>VLOOKUP(_xlfn.CONCAT(D177,"65-69"),'Appendix 4. 2020 IBGE LT'!$E$6:$M$1685,9,FALSE)</f>
        <v>17.226323479445877</v>
      </c>
      <c r="G177" s="37">
        <f>VLOOKUP(_xlfn.CONCAT(D177,"65-69"),'Appendix 3b. nax IBGE 2019'!$E$5:$M$1850,9,FALSE)</f>
        <v>17.131412930103281</v>
      </c>
      <c r="H177" s="37">
        <f>INDEX(Summary!$Q$5:$Y$88,MATCH(_xlfn.CONCAT(D177,"65-69"),Summary!$Q$5:$Q$88,0),MATCH($H$3,Summary!$Q$4:$Y$4,0))</f>
        <v>18.072209163158053</v>
      </c>
      <c r="I177" s="240">
        <f t="shared" si="7"/>
        <v>5.4916441328759724E-2</v>
      </c>
      <c r="J177" s="241">
        <f t="shared" si="8"/>
        <v>0.90740289986568956</v>
      </c>
      <c r="K177" s="242">
        <f t="shared" si="6"/>
        <v>17.430740499865692</v>
      </c>
    </row>
    <row r="178" spans="1:11" x14ac:dyDescent="0.2">
      <c r="A178" s="45" t="s">
        <v>42</v>
      </c>
      <c r="B178" s="45" t="s">
        <v>3</v>
      </c>
      <c r="C178" s="45">
        <v>2014</v>
      </c>
      <c r="D178" s="45" t="s">
        <v>207</v>
      </c>
      <c r="E178" s="48">
        <v>16.629436900000002</v>
      </c>
      <c r="F178" s="37">
        <f>VLOOKUP(_xlfn.CONCAT(D178,"65-69"),'Appendix 4. 2020 IBGE LT'!$E$6:$M$1685,9,FALSE)</f>
        <v>17.226323479445877</v>
      </c>
      <c r="G178" s="37">
        <f>VLOOKUP(_xlfn.CONCAT(D178,"65-69"),'Appendix 3b. nax IBGE 2019'!$E$5:$M$1850,9,FALSE)</f>
        <v>17.131412930103281</v>
      </c>
      <c r="H178" s="37">
        <f>INDEX(Summary!$Q$5:$Y$88,MATCH(_xlfn.CONCAT(D178,"65-69"),Summary!$Q$5:$Q$88,0),MATCH($H$3,Summary!$Q$4:$Y$4,0))</f>
        <v>18.072209163158053</v>
      </c>
      <c r="I178" s="240">
        <f t="shared" si="7"/>
        <v>5.4916441328759724E-2</v>
      </c>
      <c r="J178" s="241">
        <f t="shared" si="8"/>
        <v>0.91322949584916213</v>
      </c>
      <c r="K178" s="242">
        <f t="shared" si="6"/>
        <v>17.542666395849164</v>
      </c>
    </row>
    <row r="179" spans="1:11" x14ac:dyDescent="0.2">
      <c r="A179" s="45" t="s">
        <v>42</v>
      </c>
      <c r="B179" s="45" t="s">
        <v>3</v>
      </c>
      <c r="C179" s="45">
        <v>2015</v>
      </c>
      <c r="D179" s="45" t="s">
        <v>207</v>
      </c>
      <c r="E179" s="48">
        <v>16.7331094</v>
      </c>
      <c r="F179" s="37">
        <f>VLOOKUP(_xlfn.CONCAT(D179,"65-69"),'Appendix 4. 2020 IBGE LT'!$E$6:$M$1685,9,FALSE)</f>
        <v>17.226323479445877</v>
      </c>
      <c r="G179" s="37">
        <f>VLOOKUP(_xlfn.CONCAT(D179,"65-69"),'Appendix 3b. nax IBGE 2019'!$E$5:$M$1850,9,FALSE)</f>
        <v>17.131412930103281</v>
      </c>
      <c r="H179" s="37">
        <f>INDEX(Summary!$Q$5:$Y$88,MATCH(_xlfn.CONCAT(D179,"65-69"),Summary!$Q$5:$Q$88,0),MATCH($H$3,Summary!$Q$4:$Y$4,0))</f>
        <v>18.072209163158053</v>
      </c>
      <c r="I179" s="240">
        <f t="shared" si="7"/>
        <v>5.4916441328759724E-2</v>
      </c>
      <c r="J179" s="241">
        <f t="shared" si="8"/>
        <v>0.91892282061281783</v>
      </c>
      <c r="K179" s="242">
        <f t="shared" si="6"/>
        <v>17.652032220612817</v>
      </c>
    </row>
    <row r="180" spans="1:11" x14ac:dyDescent="0.2">
      <c r="A180" s="45" t="s">
        <v>42</v>
      </c>
      <c r="B180" s="45" t="s">
        <v>3</v>
      </c>
      <c r="C180" s="45">
        <v>2016</v>
      </c>
      <c r="D180" s="45" t="s">
        <v>207</v>
      </c>
      <c r="E180" s="48">
        <v>16.835989600000001</v>
      </c>
      <c r="F180" s="37">
        <f>VLOOKUP(_xlfn.CONCAT(D180,"65-69"),'Appendix 4. 2020 IBGE LT'!$E$6:$M$1685,9,FALSE)</f>
        <v>17.226323479445877</v>
      </c>
      <c r="G180" s="37">
        <f>VLOOKUP(_xlfn.CONCAT(D180,"65-69"),'Appendix 3b. nax IBGE 2019'!$E$5:$M$1850,9,FALSE)</f>
        <v>17.131412930103281</v>
      </c>
      <c r="H180" s="37">
        <f>INDEX(Summary!$Q$5:$Y$88,MATCH(_xlfn.CONCAT(D180,"65-69"),Summary!$Q$5:$Q$88,0),MATCH($H$3,Summary!$Q$4:$Y$4,0))</f>
        <v>18.072209163158053</v>
      </c>
      <c r="I180" s="240">
        <f t="shared" si="7"/>
        <v>5.4916441328759724E-2</v>
      </c>
      <c r="J180" s="241">
        <f t="shared" si="8"/>
        <v>0.92457263508000898</v>
      </c>
      <c r="K180" s="242">
        <f t="shared" si="6"/>
        <v>17.760562235080009</v>
      </c>
    </row>
    <row r="181" spans="1:11" x14ac:dyDescent="0.2">
      <c r="A181" s="45" t="s">
        <v>42</v>
      </c>
      <c r="B181" s="45" t="s">
        <v>3</v>
      </c>
      <c r="C181" s="45">
        <v>2017</v>
      </c>
      <c r="D181" s="45" t="s">
        <v>207</v>
      </c>
      <c r="E181" s="48">
        <v>16.9363575</v>
      </c>
      <c r="F181" s="37">
        <f>VLOOKUP(_xlfn.CONCAT(D181,"65-69"),'Appendix 4. 2020 IBGE LT'!$E$6:$M$1685,9,FALSE)</f>
        <v>17.226323479445877</v>
      </c>
      <c r="G181" s="37">
        <f>VLOOKUP(_xlfn.CONCAT(D181,"65-69"),'Appendix 3b. nax IBGE 2019'!$E$5:$M$1850,9,FALSE)</f>
        <v>17.131412930103281</v>
      </c>
      <c r="H181" s="37">
        <f>INDEX(Summary!$Q$5:$Y$88,MATCH(_xlfn.CONCAT(D181,"65-69"),Summary!$Q$5:$Q$88,0),MATCH($H$3,Summary!$Q$4:$Y$4,0))</f>
        <v>18.072209163158053</v>
      </c>
      <c r="I181" s="240">
        <f t="shared" si="7"/>
        <v>5.4916441328759724E-2</v>
      </c>
      <c r="J181" s="241">
        <f t="shared" si="8"/>
        <v>0.9300844829716497</v>
      </c>
      <c r="K181" s="242">
        <f t="shared" si="6"/>
        <v>17.866441982971651</v>
      </c>
    </row>
    <row r="182" spans="1:11" x14ac:dyDescent="0.2">
      <c r="A182" s="45" t="s">
        <v>42</v>
      </c>
      <c r="B182" s="45" t="s">
        <v>3</v>
      </c>
      <c r="C182" s="45">
        <v>2018</v>
      </c>
      <c r="D182" s="45" t="s">
        <v>207</v>
      </c>
      <c r="E182" s="48">
        <v>17.034665400000002</v>
      </c>
      <c r="F182" s="37">
        <f>VLOOKUP(_xlfn.CONCAT(D182,"65-69"),'Appendix 4. 2020 IBGE LT'!$E$6:$M$1685,9,FALSE)</f>
        <v>17.226323479445877</v>
      </c>
      <c r="G182" s="37">
        <f>VLOOKUP(_xlfn.CONCAT(D182,"65-69"),'Appendix 3b. nax IBGE 2019'!$E$5:$M$1850,9,FALSE)</f>
        <v>17.131412930103281</v>
      </c>
      <c r="H182" s="37">
        <f>INDEX(Summary!$Q$5:$Y$88,MATCH(_xlfn.CONCAT(D182,"65-69"),Summary!$Q$5:$Q$88,0),MATCH($H$3,Summary!$Q$4:$Y$4,0))</f>
        <v>18.072209163158053</v>
      </c>
      <c r="I182" s="240">
        <f t="shared" si="7"/>
        <v>5.4916441328759724E-2</v>
      </c>
      <c r="J182" s="241">
        <f t="shared" si="8"/>
        <v>0.93548320299415333</v>
      </c>
      <c r="K182" s="242">
        <f t="shared" si="6"/>
        <v>17.970148602994154</v>
      </c>
    </row>
    <row r="183" spans="1:11" x14ac:dyDescent="0.2">
      <c r="A183" s="45" t="s">
        <v>42</v>
      </c>
      <c r="B183" s="45" t="s">
        <v>3</v>
      </c>
      <c r="C183" s="45">
        <v>2019</v>
      </c>
      <c r="D183" s="45" t="s">
        <v>207</v>
      </c>
      <c r="E183" s="48">
        <v>17.131412900000001</v>
      </c>
      <c r="F183" s="37">
        <f>VLOOKUP(_xlfn.CONCAT(D183,"65-69"),'Appendix 4. 2020 IBGE LT'!$E$6:$M$1685,9,FALSE)</f>
        <v>17.226323479445877</v>
      </c>
      <c r="G183" s="37">
        <f>VLOOKUP(_xlfn.CONCAT(D183,"65-69"),'Appendix 3b. nax IBGE 2019'!$E$5:$M$1850,9,FALSE)</f>
        <v>17.131412930103281</v>
      </c>
      <c r="H183" s="37">
        <f>INDEX(Summary!$Q$5:$Y$88,MATCH(_xlfn.CONCAT(D183,"65-69"),Summary!$Q$5:$Q$88,0),MATCH($H$3,Summary!$Q$4:$Y$4,0))</f>
        <v>18.072209163158053</v>
      </c>
      <c r="I183" s="240">
        <f t="shared" si="7"/>
        <v>5.4916441328759724E-2</v>
      </c>
      <c r="J183" s="241">
        <f t="shared" si="8"/>
        <v>0.94079623140160751</v>
      </c>
      <c r="K183" s="242">
        <f t="shared" si="6"/>
        <v>18.072209131401607</v>
      </c>
    </row>
    <row r="184" spans="1:11" x14ac:dyDescent="0.2">
      <c r="A184" s="45" t="s">
        <v>45</v>
      </c>
      <c r="B184" s="45" t="s">
        <v>48</v>
      </c>
      <c r="C184" s="45">
        <v>2000</v>
      </c>
      <c r="D184" s="45" t="s">
        <v>182</v>
      </c>
      <c r="E184" s="48">
        <v>16.1528268</v>
      </c>
      <c r="F184" s="37">
        <f>VLOOKUP(_xlfn.CONCAT(D184,"65-69"),'Appendix 4. 2020 IBGE LT'!$E$6:$M$1685,9,FALSE)</f>
        <v>19.753168025595777</v>
      </c>
      <c r="G184" s="37">
        <f>VLOOKUP(_xlfn.CONCAT(D184,"65-69"),'Appendix 3b. nax IBGE 2019'!$E$5:$M$1850,9,FALSE)</f>
        <v>19.647710723102691</v>
      </c>
      <c r="H184" s="37">
        <f>INDEX(Summary!$Q$5:$Y$88,MATCH(_xlfn.CONCAT(D184,"65-69"),Summary!$Q$5:$Q$88,0),MATCH($H$3,Summary!$Q$4:$Y$4,0))</f>
        <v>19.651419581687737</v>
      </c>
      <c r="I184" s="240">
        <f t="shared" si="7"/>
        <v>1.8876797593956669E-4</v>
      </c>
      <c r="J184" s="241">
        <f t="shared" si="8"/>
        <v>3.0491364207383877E-3</v>
      </c>
      <c r="K184" s="242">
        <f t="shared" si="6"/>
        <v>16.155875936420738</v>
      </c>
    </row>
    <row r="185" spans="1:11" x14ac:dyDescent="0.2">
      <c r="A185" s="45" t="s">
        <v>45</v>
      </c>
      <c r="B185" s="45" t="s">
        <v>48</v>
      </c>
      <c r="C185" s="45">
        <v>2001</v>
      </c>
      <c r="D185" s="45" t="s">
        <v>182</v>
      </c>
      <c r="E185" s="48">
        <v>16.3946352</v>
      </c>
      <c r="F185" s="37">
        <f>VLOOKUP(_xlfn.CONCAT(D185,"65-69"),'Appendix 4. 2020 IBGE LT'!$E$6:$M$1685,9,FALSE)</f>
        <v>19.753168025595777</v>
      </c>
      <c r="G185" s="37">
        <f>VLOOKUP(_xlfn.CONCAT(D185,"65-69"),'Appendix 3b. nax IBGE 2019'!$E$5:$M$1850,9,FALSE)</f>
        <v>19.647710723102691</v>
      </c>
      <c r="H185" s="37">
        <f>INDEX(Summary!$Q$5:$Y$88,MATCH(_xlfn.CONCAT(D185,"65-69"),Summary!$Q$5:$Q$88,0),MATCH($H$3,Summary!$Q$4:$Y$4,0))</f>
        <v>19.651419581687737</v>
      </c>
      <c r="I185" s="240">
        <f t="shared" si="7"/>
        <v>1.8876797593956669E-4</v>
      </c>
      <c r="J185" s="241">
        <f t="shared" si="8"/>
        <v>3.094782102971573E-3</v>
      </c>
      <c r="K185" s="242">
        <f t="shared" si="6"/>
        <v>16.39772998210297</v>
      </c>
    </row>
    <row r="186" spans="1:11" x14ac:dyDescent="0.2">
      <c r="A186" s="45" t="s">
        <v>45</v>
      </c>
      <c r="B186" s="45" t="s">
        <v>48</v>
      </c>
      <c r="C186" s="45">
        <v>2002</v>
      </c>
      <c r="D186" s="45" t="s">
        <v>182</v>
      </c>
      <c r="E186" s="48">
        <v>16.636275300000001</v>
      </c>
      <c r="F186" s="37">
        <f>VLOOKUP(_xlfn.CONCAT(D186,"65-69"),'Appendix 4. 2020 IBGE LT'!$E$6:$M$1685,9,FALSE)</f>
        <v>19.753168025595777</v>
      </c>
      <c r="G186" s="37">
        <f>VLOOKUP(_xlfn.CONCAT(D186,"65-69"),'Appendix 3b. nax IBGE 2019'!$E$5:$M$1850,9,FALSE)</f>
        <v>19.647710723102691</v>
      </c>
      <c r="H186" s="37">
        <f>INDEX(Summary!$Q$5:$Y$88,MATCH(_xlfn.CONCAT(D186,"65-69"),Summary!$Q$5:$Q$88,0),MATCH($H$3,Summary!$Q$4:$Y$4,0))</f>
        <v>19.651419581687737</v>
      </c>
      <c r="I186" s="240">
        <f t="shared" si="7"/>
        <v>1.8876797593956669E-4</v>
      </c>
      <c r="J186" s="241">
        <f t="shared" si="8"/>
        <v>3.1403960155544077E-3</v>
      </c>
      <c r="K186" s="242">
        <f t="shared" si="6"/>
        <v>16.639415696015554</v>
      </c>
    </row>
    <row r="187" spans="1:11" x14ac:dyDescent="0.2">
      <c r="A187" s="45" t="s">
        <v>45</v>
      </c>
      <c r="B187" s="45" t="s">
        <v>48</v>
      </c>
      <c r="C187" s="45">
        <v>2003</v>
      </c>
      <c r="D187" s="45" t="s">
        <v>182</v>
      </c>
      <c r="E187" s="48">
        <v>16.877426400000001</v>
      </c>
      <c r="F187" s="37">
        <f>VLOOKUP(_xlfn.CONCAT(D187,"65-69"),'Appendix 4. 2020 IBGE LT'!$E$6:$M$1685,9,FALSE)</f>
        <v>19.753168025595777</v>
      </c>
      <c r="G187" s="37">
        <f>VLOOKUP(_xlfn.CONCAT(D187,"65-69"),'Appendix 3b. nax IBGE 2019'!$E$5:$M$1850,9,FALSE)</f>
        <v>19.647710723102691</v>
      </c>
      <c r="H187" s="37">
        <f>INDEX(Summary!$Q$5:$Y$88,MATCH(_xlfn.CONCAT(D187,"65-69"),Summary!$Q$5:$Q$88,0),MATCH($H$3,Summary!$Q$4:$Y$4,0))</f>
        <v>19.651419581687737</v>
      </c>
      <c r="I187" s="240">
        <f t="shared" si="7"/>
        <v>1.8876797593956669E-4</v>
      </c>
      <c r="J187" s="241">
        <f t="shared" si="8"/>
        <v>3.1859176205970077E-3</v>
      </c>
      <c r="K187" s="242">
        <f t="shared" si="6"/>
        <v>16.880612317620599</v>
      </c>
    </row>
    <row r="188" spans="1:11" x14ac:dyDescent="0.2">
      <c r="A188" s="45" t="s">
        <v>45</v>
      </c>
      <c r="B188" s="45" t="s">
        <v>48</v>
      </c>
      <c r="C188" s="45">
        <v>2004</v>
      </c>
      <c r="D188" s="45" t="s">
        <v>182</v>
      </c>
      <c r="E188" s="48">
        <v>17.117740999999999</v>
      </c>
      <c r="F188" s="37">
        <f>VLOOKUP(_xlfn.CONCAT(D188,"65-69"),'Appendix 4. 2020 IBGE LT'!$E$6:$M$1685,9,FALSE)</f>
        <v>19.753168025595777</v>
      </c>
      <c r="G188" s="37">
        <f>VLOOKUP(_xlfn.CONCAT(D188,"65-69"),'Appendix 3b. nax IBGE 2019'!$E$5:$M$1850,9,FALSE)</f>
        <v>19.647710723102691</v>
      </c>
      <c r="H188" s="37">
        <f>INDEX(Summary!$Q$5:$Y$88,MATCH(_xlfn.CONCAT(D188,"65-69"),Summary!$Q$5:$Q$88,0),MATCH($H$3,Summary!$Q$4:$Y$4,0))</f>
        <v>19.651419581687737</v>
      </c>
      <c r="I188" s="240">
        <f t="shared" si="7"/>
        <v>1.8876797593956669E-4</v>
      </c>
      <c r="J188" s="241">
        <f t="shared" si="8"/>
        <v>3.231281321227734E-3</v>
      </c>
      <c r="K188" s="242">
        <f t="shared" si="6"/>
        <v>17.120972281321226</v>
      </c>
    </row>
    <row r="189" spans="1:11" x14ac:dyDescent="0.2">
      <c r="A189" s="45" t="s">
        <v>45</v>
      </c>
      <c r="B189" s="45" t="s">
        <v>48</v>
      </c>
      <c r="C189" s="45">
        <v>2005</v>
      </c>
      <c r="D189" s="45" t="s">
        <v>182</v>
      </c>
      <c r="E189" s="48">
        <v>17.356845700000001</v>
      </c>
      <c r="F189" s="37">
        <f>VLOOKUP(_xlfn.CONCAT(D189,"65-69"),'Appendix 4. 2020 IBGE LT'!$E$6:$M$1685,9,FALSE)</f>
        <v>19.753168025595777</v>
      </c>
      <c r="G189" s="37">
        <f>VLOOKUP(_xlfn.CONCAT(D189,"65-69"),'Appendix 3b. nax IBGE 2019'!$E$5:$M$1850,9,FALSE)</f>
        <v>19.647710723102691</v>
      </c>
      <c r="H189" s="37">
        <f>INDEX(Summary!$Q$5:$Y$88,MATCH(_xlfn.CONCAT(D189,"65-69"),Summary!$Q$5:$Q$88,0),MATCH($H$3,Summary!$Q$4:$Y$4,0))</f>
        <v>19.651419581687737</v>
      </c>
      <c r="I189" s="240">
        <f t="shared" si="7"/>
        <v>1.8876797593956669E-4</v>
      </c>
      <c r="J189" s="241">
        <f t="shared" si="8"/>
        <v>3.2764166314843716E-3</v>
      </c>
      <c r="K189" s="242">
        <f t="shared" si="6"/>
        <v>17.360122116631484</v>
      </c>
    </row>
    <row r="190" spans="1:11" x14ac:dyDescent="0.2">
      <c r="A190" s="45" t="s">
        <v>45</v>
      </c>
      <c r="B190" s="45" t="s">
        <v>48</v>
      </c>
      <c r="C190" s="45">
        <v>2006</v>
      </c>
      <c r="D190" s="45" t="s">
        <v>182</v>
      </c>
      <c r="E190" s="48">
        <v>17.594347800000001</v>
      </c>
      <c r="F190" s="37">
        <f>VLOOKUP(_xlfn.CONCAT(D190,"65-69"),'Appendix 4. 2020 IBGE LT'!$E$6:$M$1685,9,FALSE)</f>
        <v>19.753168025595777</v>
      </c>
      <c r="G190" s="37">
        <f>VLOOKUP(_xlfn.CONCAT(D190,"65-69"),'Appendix 3b. nax IBGE 2019'!$E$5:$M$1850,9,FALSE)</f>
        <v>19.647710723102691</v>
      </c>
      <c r="H190" s="37">
        <f>INDEX(Summary!$Q$5:$Y$88,MATCH(_xlfn.CONCAT(D190,"65-69"),Summary!$Q$5:$Q$88,0),MATCH($H$3,Summary!$Q$4:$Y$4,0))</f>
        <v>19.651419581687737</v>
      </c>
      <c r="I190" s="240">
        <f t="shared" si="7"/>
        <v>1.8876797593956669E-4</v>
      </c>
      <c r="J190" s="241">
        <f t="shared" si="8"/>
        <v>3.3212494221827684E-3</v>
      </c>
      <c r="K190" s="242">
        <f t="shared" si="6"/>
        <v>17.597669049422183</v>
      </c>
    </row>
    <row r="191" spans="1:11" x14ac:dyDescent="0.2">
      <c r="A191" s="45" t="s">
        <v>45</v>
      </c>
      <c r="B191" s="45" t="s">
        <v>48</v>
      </c>
      <c r="C191" s="45">
        <v>2007</v>
      </c>
      <c r="D191" s="45" t="s">
        <v>182</v>
      </c>
      <c r="E191" s="48">
        <v>17.8298433</v>
      </c>
      <c r="F191" s="37">
        <f>VLOOKUP(_xlfn.CONCAT(D191,"65-69"),'Appendix 4. 2020 IBGE LT'!$E$6:$M$1685,9,FALSE)</f>
        <v>19.753168025595777</v>
      </c>
      <c r="G191" s="37">
        <f>VLOOKUP(_xlfn.CONCAT(D191,"65-69"),'Appendix 3b. nax IBGE 2019'!$E$5:$M$1850,9,FALSE)</f>
        <v>19.647710723102691</v>
      </c>
      <c r="H191" s="37">
        <f>INDEX(Summary!$Q$5:$Y$88,MATCH(_xlfn.CONCAT(D191,"65-69"),Summary!$Q$5:$Q$88,0),MATCH($H$3,Summary!$Q$4:$Y$4,0))</f>
        <v>19.651419581687737</v>
      </c>
      <c r="I191" s="240">
        <f t="shared" si="7"/>
        <v>1.8876797593956669E-4</v>
      </c>
      <c r="J191" s="241">
        <f t="shared" si="8"/>
        <v>3.3657034310606445E-3</v>
      </c>
      <c r="K191" s="242">
        <f t="shared" si="6"/>
        <v>17.833209003431062</v>
      </c>
    </row>
    <row r="192" spans="1:11" x14ac:dyDescent="0.2">
      <c r="A192" s="45" t="s">
        <v>45</v>
      </c>
      <c r="B192" s="45" t="s">
        <v>48</v>
      </c>
      <c r="C192" s="45">
        <v>2008</v>
      </c>
      <c r="D192" s="45" t="s">
        <v>182</v>
      </c>
      <c r="E192" s="48">
        <v>18.0629296</v>
      </c>
      <c r="F192" s="37">
        <f>VLOOKUP(_xlfn.CONCAT(D192,"65-69"),'Appendix 4. 2020 IBGE LT'!$E$6:$M$1685,9,FALSE)</f>
        <v>19.753168025595777</v>
      </c>
      <c r="G192" s="37">
        <f>VLOOKUP(_xlfn.CONCAT(D192,"65-69"),'Appendix 3b. nax IBGE 2019'!$E$5:$M$1850,9,FALSE)</f>
        <v>19.647710723102691</v>
      </c>
      <c r="H192" s="37">
        <f>INDEX(Summary!$Q$5:$Y$88,MATCH(_xlfn.CONCAT(D192,"65-69"),Summary!$Q$5:$Q$88,0),MATCH($H$3,Summary!$Q$4:$Y$4,0))</f>
        <v>19.651419581687737</v>
      </c>
      <c r="I192" s="240">
        <f t="shared" si="7"/>
        <v>1.8876797593956669E-4</v>
      </c>
      <c r="J192" s="241">
        <f t="shared" si="8"/>
        <v>3.4097026601308872E-3</v>
      </c>
      <c r="K192" s="242">
        <f t="shared" si="6"/>
        <v>18.066339302660133</v>
      </c>
    </row>
    <row r="193" spans="1:11" x14ac:dyDescent="0.2">
      <c r="A193" s="45" t="s">
        <v>45</v>
      </c>
      <c r="B193" s="45" t="s">
        <v>48</v>
      </c>
      <c r="C193" s="45">
        <v>2009</v>
      </c>
      <c r="D193" s="45" t="s">
        <v>182</v>
      </c>
      <c r="E193" s="48">
        <v>18.293218899999999</v>
      </c>
      <c r="F193" s="37">
        <f>VLOOKUP(_xlfn.CONCAT(D193,"65-69"),'Appendix 4. 2020 IBGE LT'!$E$6:$M$1685,9,FALSE)</f>
        <v>19.753168025595777</v>
      </c>
      <c r="G193" s="37">
        <f>VLOOKUP(_xlfn.CONCAT(D193,"65-69"),'Appendix 3b. nax IBGE 2019'!$E$5:$M$1850,9,FALSE)</f>
        <v>19.647710723102691</v>
      </c>
      <c r="H193" s="37">
        <f>INDEX(Summary!$Q$5:$Y$88,MATCH(_xlfn.CONCAT(D193,"65-69"),Summary!$Q$5:$Q$88,0),MATCH($H$3,Summary!$Q$4:$Y$4,0))</f>
        <v>19.651419581687737</v>
      </c>
      <c r="I193" s="240">
        <f t="shared" si="7"/>
        <v>1.8876797593956669E-4</v>
      </c>
      <c r="J193" s="241">
        <f t="shared" si="8"/>
        <v>3.4531739051724265E-3</v>
      </c>
      <c r="K193" s="242">
        <f t="shared" si="6"/>
        <v>18.296672073905171</v>
      </c>
    </row>
    <row r="194" spans="1:11" x14ac:dyDescent="0.2">
      <c r="A194" s="45" t="s">
        <v>45</v>
      </c>
      <c r="B194" s="45" t="s">
        <v>48</v>
      </c>
      <c r="C194" s="45">
        <v>2010</v>
      </c>
      <c r="D194" s="45" t="s">
        <v>182</v>
      </c>
      <c r="E194" s="48">
        <v>18.520356700000001</v>
      </c>
      <c r="F194" s="37">
        <f>VLOOKUP(_xlfn.CONCAT(D194,"65-69"),'Appendix 4. 2020 IBGE LT'!$E$6:$M$1685,9,FALSE)</f>
        <v>19.753168025595777</v>
      </c>
      <c r="G194" s="37">
        <f>VLOOKUP(_xlfn.CONCAT(D194,"65-69"),'Appendix 3b. nax IBGE 2019'!$E$5:$M$1850,9,FALSE)</f>
        <v>19.647710723102691</v>
      </c>
      <c r="H194" s="37">
        <f>INDEX(Summary!$Q$5:$Y$88,MATCH(_xlfn.CONCAT(D194,"65-69"),Summary!$Q$5:$Q$88,0),MATCH($H$3,Summary!$Q$4:$Y$4,0))</f>
        <v>19.651419581687737</v>
      </c>
      <c r="I194" s="240">
        <f t="shared" si="7"/>
        <v>1.8876797593956669E-4</v>
      </c>
      <c r="J194" s="241">
        <f t="shared" si="8"/>
        <v>3.4960502479377928E-3</v>
      </c>
      <c r="K194" s="242">
        <f t="shared" si="6"/>
        <v>18.52385275024794</v>
      </c>
    </row>
    <row r="195" spans="1:11" x14ac:dyDescent="0.2">
      <c r="A195" s="45" t="s">
        <v>45</v>
      </c>
      <c r="B195" s="45" t="s">
        <v>48</v>
      </c>
      <c r="C195" s="45">
        <v>2011</v>
      </c>
      <c r="D195" s="45" t="s">
        <v>182</v>
      </c>
      <c r="E195" s="48">
        <v>18.661868800000001</v>
      </c>
      <c r="F195" s="37">
        <f>VLOOKUP(_xlfn.CONCAT(D195,"65-69"),'Appendix 4. 2020 IBGE LT'!$E$6:$M$1685,9,FALSE)</f>
        <v>19.753168025595777</v>
      </c>
      <c r="G195" s="37">
        <f>VLOOKUP(_xlfn.CONCAT(D195,"65-69"),'Appendix 3b. nax IBGE 2019'!$E$5:$M$1850,9,FALSE)</f>
        <v>19.647710723102691</v>
      </c>
      <c r="H195" s="37">
        <f>INDEX(Summary!$Q$5:$Y$88,MATCH(_xlfn.CONCAT(D195,"65-69"),Summary!$Q$5:$Q$88,0),MATCH($H$3,Summary!$Q$4:$Y$4,0))</f>
        <v>19.651419581687737</v>
      </c>
      <c r="I195" s="240">
        <f t="shared" si="7"/>
        <v>1.8876797593956669E-4</v>
      </c>
      <c r="J195" s="241">
        <f t="shared" si="8"/>
        <v>3.5227632006257503E-3</v>
      </c>
      <c r="K195" s="242">
        <f t="shared" si="6"/>
        <v>18.665391563200625</v>
      </c>
    </row>
    <row r="196" spans="1:11" x14ac:dyDescent="0.2">
      <c r="A196" s="45" t="s">
        <v>45</v>
      </c>
      <c r="B196" s="45" t="s">
        <v>48</v>
      </c>
      <c r="C196" s="45">
        <v>2012</v>
      </c>
      <c r="D196" s="45" t="s">
        <v>182</v>
      </c>
      <c r="E196" s="48">
        <v>18.7991624</v>
      </c>
      <c r="F196" s="37">
        <f>VLOOKUP(_xlfn.CONCAT(D196,"65-69"),'Appendix 4. 2020 IBGE LT'!$E$6:$M$1685,9,FALSE)</f>
        <v>19.753168025595777</v>
      </c>
      <c r="G196" s="37">
        <f>VLOOKUP(_xlfn.CONCAT(D196,"65-69"),'Appendix 3b. nax IBGE 2019'!$E$5:$M$1850,9,FALSE)</f>
        <v>19.647710723102691</v>
      </c>
      <c r="H196" s="37">
        <f>INDEX(Summary!$Q$5:$Y$88,MATCH(_xlfn.CONCAT(D196,"65-69"),Summary!$Q$5:$Q$88,0),MATCH($H$3,Summary!$Q$4:$Y$4,0))</f>
        <v>19.651419581687737</v>
      </c>
      <c r="I196" s="240">
        <f t="shared" si="7"/>
        <v>1.8876797593956669E-4</v>
      </c>
      <c r="J196" s="241">
        <f t="shared" si="8"/>
        <v>3.5486798356072066E-3</v>
      </c>
      <c r="K196" s="242">
        <f t="shared" ref="K196:K259" si="9">E196+J196</f>
        <v>18.802711079835607</v>
      </c>
    </row>
    <row r="197" spans="1:11" x14ac:dyDescent="0.2">
      <c r="A197" s="45" t="s">
        <v>45</v>
      </c>
      <c r="B197" s="45" t="s">
        <v>48</v>
      </c>
      <c r="C197" s="45">
        <v>2013</v>
      </c>
      <c r="D197" s="45" t="s">
        <v>182</v>
      </c>
      <c r="E197" s="48">
        <v>18.932269999999999</v>
      </c>
      <c r="F197" s="37">
        <f>VLOOKUP(_xlfn.CONCAT(D197,"65-69"),'Appendix 4. 2020 IBGE LT'!$E$6:$M$1685,9,FALSE)</f>
        <v>19.753168025595777</v>
      </c>
      <c r="G197" s="37">
        <f>VLOOKUP(_xlfn.CONCAT(D197,"65-69"),'Appendix 3b. nax IBGE 2019'!$E$5:$M$1850,9,FALSE)</f>
        <v>19.647710723102691</v>
      </c>
      <c r="H197" s="37">
        <f>INDEX(Summary!$Q$5:$Y$88,MATCH(_xlfn.CONCAT(D197,"65-69"),Summary!$Q$5:$Q$88,0),MATCH($H$3,Summary!$Q$4:$Y$4,0))</f>
        <v>19.651419581687737</v>
      </c>
      <c r="I197" s="240">
        <f t="shared" ref="I197:I260" si="10">(H197-$G197)/$G197</f>
        <v>1.8876797593956669E-4</v>
      </c>
      <c r="J197" s="241">
        <f t="shared" ref="J197:J260" si="11">E197*I197</f>
        <v>3.5738062878413802E-3</v>
      </c>
      <c r="K197" s="242">
        <f t="shared" si="9"/>
        <v>18.935843806287842</v>
      </c>
    </row>
    <row r="198" spans="1:11" x14ac:dyDescent="0.2">
      <c r="A198" s="45" t="s">
        <v>45</v>
      </c>
      <c r="B198" s="45" t="s">
        <v>48</v>
      </c>
      <c r="C198" s="45">
        <v>2014</v>
      </c>
      <c r="D198" s="45" t="s">
        <v>182</v>
      </c>
      <c r="E198" s="48">
        <v>19.061231299999999</v>
      </c>
      <c r="F198" s="37">
        <f>VLOOKUP(_xlfn.CONCAT(D198,"65-69"),'Appendix 4. 2020 IBGE LT'!$E$6:$M$1685,9,FALSE)</f>
        <v>19.753168025595777</v>
      </c>
      <c r="G198" s="37">
        <f>VLOOKUP(_xlfn.CONCAT(D198,"65-69"),'Appendix 3b. nax IBGE 2019'!$E$5:$M$1850,9,FALSE)</f>
        <v>19.647710723102691</v>
      </c>
      <c r="H198" s="37">
        <f>INDEX(Summary!$Q$5:$Y$88,MATCH(_xlfn.CONCAT(D198,"65-69"),Summary!$Q$5:$Q$88,0),MATCH($H$3,Summary!$Q$4:$Y$4,0))</f>
        <v>19.651419581687737</v>
      </c>
      <c r="I198" s="240">
        <f t="shared" si="10"/>
        <v>1.8876797593956669E-4</v>
      </c>
      <c r="J198" s="241">
        <f t="shared" si="11"/>
        <v>3.5981500514169155E-3</v>
      </c>
      <c r="K198" s="242">
        <f t="shared" si="9"/>
        <v>19.064829450051416</v>
      </c>
    </row>
    <row r="199" spans="1:11" x14ac:dyDescent="0.2">
      <c r="A199" s="45" t="s">
        <v>45</v>
      </c>
      <c r="B199" s="45" t="s">
        <v>48</v>
      </c>
      <c r="C199" s="45">
        <v>2015</v>
      </c>
      <c r="D199" s="45" t="s">
        <v>182</v>
      </c>
      <c r="E199" s="48">
        <v>19.1872927</v>
      </c>
      <c r="F199" s="37">
        <f>VLOOKUP(_xlfn.CONCAT(D199,"65-69"),'Appendix 4. 2020 IBGE LT'!$E$6:$M$1685,9,FALSE)</f>
        <v>19.753168025595777</v>
      </c>
      <c r="G199" s="37">
        <f>VLOOKUP(_xlfn.CONCAT(D199,"65-69"),'Appendix 3b. nax IBGE 2019'!$E$5:$M$1850,9,FALSE)</f>
        <v>19.647710723102691</v>
      </c>
      <c r="H199" s="37">
        <f>INDEX(Summary!$Q$5:$Y$88,MATCH(_xlfn.CONCAT(D199,"65-69"),Summary!$Q$5:$Q$88,0),MATCH($H$3,Summary!$Q$4:$Y$4,0))</f>
        <v>19.651419581687737</v>
      </c>
      <c r="I199" s="240">
        <f t="shared" si="10"/>
        <v>1.8876797593956669E-4</v>
      </c>
      <c r="J199" s="241">
        <f t="shared" si="11"/>
        <v>3.6219464067390236E-3</v>
      </c>
      <c r="K199" s="242">
        <f t="shared" si="9"/>
        <v>19.190914646406739</v>
      </c>
    </row>
    <row r="200" spans="1:11" x14ac:dyDescent="0.2">
      <c r="A200" s="45" t="s">
        <v>45</v>
      </c>
      <c r="B200" s="45" t="s">
        <v>48</v>
      </c>
      <c r="C200" s="45">
        <v>2016</v>
      </c>
      <c r="D200" s="45" t="s">
        <v>182</v>
      </c>
      <c r="E200" s="48">
        <v>19.3083223</v>
      </c>
      <c r="F200" s="37">
        <f>VLOOKUP(_xlfn.CONCAT(D200,"65-69"),'Appendix 4. 2020 IBGE LT'!$E$6:$M$1685,9,FALSE)</f>
        <v>19.753168025595777</v>
      </c>
      <c r="G200" s="37">
        <f>VLOOKUP(_xlfn.CONCAT(D200,"65-69"),'Appendix 3b. nax IBGE 2019'!$E$5:$M$1850,9,FALSE)</f>
        <v>19.647710723102691</v>
      </c>
      <c r="H200" s="37">
        <f>INDEX(Summary!$Q$5:$Y$88,MATCH(_xlfn.CONCAT(D200,"65-69"),Summary!$Q$5:$Q$88,0),MATCH($H$3,Summary!$Q$4:$Y$4,0))</f>
        <v>19.651419581687737</v>
      </c>
      <c r="I200" s="240">
        <f t="shared" si="10"/>
        <v>1.8876797593956669E-4</v>
      </c>
      <c r="J200" s="241">
        <f t="shared" si="11"/>
        <v>3.6447929193597988E-3</v>
      </c>
      <c r="K200" s="242">
        <f t="shared" si="9"/>
        <v>19.31196709291936</v>
      </c>
    </row>
    <row r="201" spans="1:11" x14ac:dyDescent="0.2">
      <c r="A201" s="45" t="s">
        <v>45</v>
      </c>
      <c r="B201" s="45" t="s">
        <v>48</v>
      </c>
      <c r="C201" s="45">
        <v>2017</v>
      </c>
      <c r="D201" s="45" t="s">
        <v>182</v>
      </c>
      <c r="E201" s="48">
        <v>19.425358299999999</v>
      </c>
      <c r="F201" s="37">
        <f>VLOOKUP(_xlfn.CONCAT(D201,"65-69"),'Appendix 4. 2020 IBGE LT'!$E$6:$M$1685,9,FALSE)</f>
        <v>19.753168025595777</v>
      </c>
      <c r="G201" s="37">
        <f>VLOOKUP(_xlfn.CONCAT(D201,"65-69"),'Appendix 3b. nax IBGE 2019'!$E$5:$M$1850,9,FALSE)</f>
        <v>19.647710723102691</v>
      </c>
      <c r="H201" s="37">
        <f>INDEX(Summary!$Q$5:$Y$88,MATCH(_xlfn.CONCAT(D201,"65-69"),Summary!$Q$5:$Q$88,0),MATCH($H$3,Summary!$Q$4:$Y$4,0))</f>
        <v>19.651419581687737</v>
      </c>
      <c r="I201" s="240">
        <f t="shared" si="10"/>
        <v>1.8876797593956669E-4</v>
      </c>
      <c r="J201" s="241">
        <f t="shared" si="11"/>
        <v>3.666885568191862E-3</v>
      </c>
      <c r="K201" s="242">
        <f t="shared" si="9"/>
        <v>19.429025185568189</v>
      </c>
    </row>
    <row r="202" spans="1:11" x14ac:dyDescent="0.2">
      <c r="A202" s="45" t="s">
        <v>45</v>
      </c>
      <c r="B202" s="45" t="s">
        <v>48</v>
      </c>
      <c r="C202" s="45">
        <v>2018</v>
      </c>
      <c r="D202" s="45" t="s">
        <v>182</v>
      </c>
      <c r="E202" s="48">
        <v>19.538464900000001</v>
      </c>
      <c r="F202" s="37">
        <f>VLOOKUP(_xlfn.CONCAT(D202,"65-69"),'Appendix 4. 2020 IBGE LT'!$E$6:$M$1685,9,FALSE)</f>
        <v>19.753168025595777</v>
      </c>
      <c r="G202" s="37">
        <f>VLOOKUP(_xlfn.CONCAT(D202,"65-69"),'Appendix 3b. nax IBGE 2019'!$E$5:$M$1850,9,FALSE)</f>
        <v>19.647710723102691</v>
      </c>
      <c r="H202" s="37">
        <f>INDEX(Summary!$Q$5:$Y$88,MATCH(_xlfn.CONCAT(D202,"65-69"),Summary!$Q$5:$Q$88,0),MATCH($H$3,Summary!$Q$4:$Y$4,0))</f>
        <v>19.651419581687737</v>
      </c>
      <c r="I202" s="240">
        <f t="shared" si="10"/>
        <v>1.8876797593956669E-4</v>
      </c>
      <c r="J202" s="241">
        <f t="shared" si="11"/>
        <v>3.6882364721392683E-3</v>
      </c>
      <c r="K202" s="242">
        <f t="shared" si="9"/>
        <v>19.542153136472141</v>
      </c>
    </row>
    <row r="203" spans="1:11" x14ac:dyDescent="0.2">
      <c r="A203" s="45" t="s">
        <v>45</v>
      </c>
      <c r="B203" s="45" t="s">
        <v>48</v>
      </c>
      <c r="C203" s="45">
        <v>2019</v>
      </c>
      <c r="D203" s="45" t="s">
        <v>182</v>
      </c>
      <c r="E203" s="48">
        <v>19.647710700000001</v>
      </c>
      <c r="F203" s="37">
        <f>VLOOKUP(_xlfn.CONCAT(D203,"65-69"),'Appendix 4. 2020 IBGE LT'!$E$6:$M$1685,9,FALSE)</f>
        <v>19.753168025595777</v>
      </c>
      <c r="G203" s="37">
        <f>VLOOKUP(_xlfn.CONCAT(D203,"65-69"),'Appendix 3b. nax IBGE 2019'!$E$5:$M$1850,9,FALSE)</f>
        <v>19.647710723102691</v>
      </c>
      <c r="H203" s="37">
        <f>INDEX(Summary!$Q$5:$Y$88,MATCH(_xlfn.CONCAT(D203,"65-69"),Summary!$Q$5:$Q$88,0),MATCH($H$3,Summary!$Q$4:$Y$4,0))</f>
        <v>19.651419581687737</v>
      </c>
      <c r="I203" s="240">
        <f t="shared" si="10"/>
        <v>1.8876797593956669E-4</v>
      </c>
      <c r="J203" s="241">
        <f t="shared" si="11"/>
        <v>3.7088585806851673E-3</v>
      </c>
      <c r="K203" s="242">
        <f t="shared" si="9"/>
        <v>19.651419558580685</v>
      </c>
    </row>
    <row r="204" spans="1:11" x14ac:dyDescent="0.2">
      <c r="A204" s="45" t="s">
        <v>45</v>
      </c>
      <c r="B204" s="45" t="s">
        <v>47</v>
      </c>
      <c r="C204" s="45">
        <v>2000</v>
      </c>
      <c r="D204" s="45" t="s">
        <v>154</v>
      </c>
      <c r="E204" s="48">
        <v>13.627583</v>
      </c>
      <c r="F204" s="37">
        <f>VLOOKUP(_xlfn.CONCAT(D204,"65-69"),'Appendix 4. 2020 IBGE LT'!$E$6:$M$1685,9,FALSE)</f>
        <v>17.251308874998031</v>
      </c>
      <c r="G204" s="37">
        <f>VLOOKUP(_xlfn.CONCAT(D204,"65-69"),'Appendix 3b. nax IBGE 2019'!$E$5:$M$1850,9,FALSE)</f>
        <v>17.14983730208721</v>
      </c>
      <c r="H204" s="37">
        <f>INDEX(Summary!$Q$5:$Y$88,MATCH(_xlfn.CONCAT(D204,"65-69"),Summary!$Q$5:$Q$88,0),MATCH($H$3,Summary!$Q$4:$Y$4,0))</f>
        <v>17.482948019045192</v>
      </c>
      <c r="I204" s="240">
        <f t="shared" si="10"/>
        <v>1.942354968682072E-2</v>
      </c>
      <c r="J204" s="241">
        <f t="shared" si="11"/>
        <v>0.26469603551177334</v>
      </c>
      <c r="K204" s="242">
        <f t="shared" si="9"/>
        <v>13.892279035511773</v>
      </c>
    </row>
    <row r="205" spans="1:11" x14ac:dyDescent="0.2">
      <c r="A205" s="45" t="s">
        <v>45</v>
      </c>
      <c r="B205" s="45" t="s">
        <v>47</v>
      </c>
      <c r="C205" s="45">
        <v>2001</v>
      </c>
      <c r="D205" s="45" t="s">
        <v>154</v>
      </c>
      <c r="E205" s="48">
        <v>13.8453894</v>
      </c>
      <c r="F205" s="37">
        <f>VLOOKUP(_xlfn.CONCAT(D205,"65-69"),'Appendix 4. 2020 IBGE LT'!$E$6:$M$1685,9,FALSE)</f>
        <v>17.251308874998031</v>
      </c>
      <c r="G205" s="37">
        <f>VLOOKUP(_xlfn.CONCAT(D205,"65-69"),'Appendix 3b. nax IBGE 2019'!$E$5:$M$1850,9,FALSE)</f>
        <v>17.14983730208721</v>
      </c>
      <c r="H205" s="37">
        <f>INDEX(Summary!$Q$5:$Y$88,MATCH(_xlfn.CONCAT(D205,"65-69"),Summary!$Q$5:$Q$88,0),MATCH($H$3,Summary!$Q$4:$Y$4,0))</f>
        <v>17.482948019045192</v>
      </c>
      <c r="I205" s="240">
        <f t="shared" si="10"/>
        <v>1.942354968682072E-2</v>
      </c>
      <c r="J205" s="241">
        <f t="shared" si="11"/>
        <v>0.26892660894428094</v>
      </c>
      <c r="K205" s="242">
        <f t="shared" si="9"/>
        <v>14.114316008944281</v>
      </c>
    </row>
    <row r="206" spans="1:11" x14ac:dyDescent="0.2">
      <c r="A206" s="45" t="s">
        <v>45</v>
      </c>
      <c r="B206" s="45" t="s">
        <v>47</v>
      </c>
      <c r="C206" s="45">
        <v>2002</v>
      </c>
      <c r="D206" s="45" t="s">
        <v>154</v>
      </c>
      <c r="E206" s="48">
        <v>14.0740585</v>
      </c>
      <c r="F206" s="37">
        <f>VLOOKUP(_xlfn.CONCAT(D206,"65-69"),'Appendix 4. 2020 IBGE LT'!$E$6:$M$1685,9,FALSE)</f>
        <v>17.251308874998031</v>
      </c>
      <c r="G206" s="37">
        <f>VLOOKUP(_xlfn.CONCAT(D206,"65-69"),'Appendix 3b. nax IBGE 2019'!$E$5:$M$1850,9,FALSE)</f>
        <v>17.14983730208721</v>
      </c>
      <c r="H206" s="37">
        <f>INDEX(Summary!$Q$5:$Y$88,MATCH(_xlfn.CONCAT(D206,"65-69"),Summary!$Q$5:$Q$88,0),MATCH($H$3,Summary!$Q$4:$Y$4,0))</f>
        <v>17.482948019045192</v>
      </c>
      <c r="I206" s="240">
        <f t="shared" si="10"/>
        <v>1.942354968682072E-2</v>
      </c>
      <c r="J206" s="241">
        <f t="shared" si="11"/>
        <v>0.27336817456997148</v>
      </c>
      <c r="K206" s="242">
        <f t="shared" si="9"/>
        <v>14.347426674569972</v>
      </c>
    </row>
    <row r="207" spans="1:11" x14ac:dyDescent="0.2">
      <c r="A207" s="45" t="s">
        <v>45</v>
      </c>
      <c r="B207" s="45" t="s">
        <v>47</v>
      </c>
      <c r="C207" s="45">
        <v>2003</v>
      </c>
      <c r="D207" s="45" t="s">
        <v>154</v>
      </c>
      <c r="E207" s="48">
        <v>14.309101500000001</v>
      </c>
      <c r="F207" s="37">
        <f>VLOOKUP(_xlfn.CONCAT(D207,"65-69"),'Appendix 4. 2020 IBGE LT'!$E$6:$M$1685,9,FALSE)</f>
        <v>17.251308874998031</v>
      </c>
      <c r="G207" s="37">
        <f>VLOOKUP(_xlfn.CONCAT(D207,"65-69"),'Appendix 3b. nax IBGE 2019'!$E$5:$M$1850,9,FALSE)</f>
        <v>17.14983730208721</v>
      </c>
      <c r="H207" s="37">
        <f>INDEX(Summary!$Q$5:$Y$88,MATCH(_xlfn.CONCAT(D207,"65-69"),Summary!$Q$5:$Q$88,0),MATCH($H$3,Summary!$Q$4:$Y$4,0))</f>
        <v>17.482948019045192</v>
      </c>
      <c r="I207" s="240">
        <f t="shared" si="10"/>
        <v>1.942354968682072E-2</v>
      </c>
      <c r="J207" s="241">
        <f t="shared" si="11"/>
        <v>0.27793354395901093</v>
      </c>
      <c r="K207" s="242">
        <f t="shared" si="9"/>
        <v>14.587035043959011</v>
      </c>
    </row>
    <row r="208" spans="1:11" x14ac:dyDescent="0.2">
      <c r="A208" s="45" t="s">
        <v>45</v>
      </c>
      <c r="B208" s="45" t="s">
        <v>47</v>
      </c>
      <c r="C208" s="45">
        <v>2004</v>
      </c>
      <c r="D208" s="45" t="s">
        <v>154</v>
      </c>
      <c r="E208" s="48">
        <v>14.5472897</v>
      </c>
      <c r="F208" s="37">
        <f>VLOOKUP(_xlfn.CONCAT(D208,"65-69"),'Appendix 4. 2020 IBGE LT'!$E$6:$M$1685,9,FALSE)</f>
        <v>17.251308874998031</v>
      </c>
      <c r="G208" s="37">
        <f>VLOOKUP(_xlfn.CONCAT(D208,"65-69"),'Appendix 3b. nax IBGE 2019'!$E$5:$M$1850,9,FALSE)</f>
        <v>17.14983730208721</v>
      </c>
      <c r="H208" s="37">
        <f>INDEX(Summary!$Q$5:$Y$88,MATCH(_xlfn.CONCAT(D208,"65-69"),Summary!$Q$5:$Q$88,0),MATCH($H$3,Summary!$Q$4:$Y$4,0))</f>
        <v>17.482948019045192</v>
      </c>
      <c r="I208" s="240">
        <f t="shared" si="10"/>
        <v>1.942354968682072E-2</v>
      </c>
      <c r="J208" s="241">
        <f t="shared" si="11"/>
        <v>0.28256000429652528</v>
      </c>
      <c r="K208" s="242">
        <f t="shared" si="9"/>
        <v>14.829849704296526</v>
      </c>
    </row>
    <row r="209" spans="1:11" x14ac:dyDescent="0.2">
      <c r="A209" s="45" t="s">
        <v>45</v>
      </c>
      <c r="B209" s="45" t="s">
        <v>47</v>
      </c>
      <c r="C209" s="45">
        <v>2005</v>
      </c>
      <c r="D209" s="45" t="s">
        <v>154</v>
      </c>
      <c r="E209" s="48">
        <v>14.7859725</v>
      </c>
      <c r="F209" s="37">
        <f>VLOOKUP(_xlfn.CONCAT(D209,"65-69"),'Appendix 4. 2020 IBGE LT'!$E$6:$M$1685,9,FALSE)</f>
        <v>17.251308874998031</v>
      </c>
      <c r="G209" s="37">
        <f>VLOOKUP(_xlfn.CONCAT(D209,"65-69"),'Appendix 3b. nax IBGE 2019'!$E$5:$M$1850,9,FALSE)</f>
        <v>17.14983730208721</v>
      </c>
      <c r="H209" s="37">
        <f>INDEX(Summary!$Q$5:$Y$88,MATCH(_xlfn.CONCAT(D209,"65-69"),Summary!$Q$5:$Q$88,0),MATCH($H$3,Summary!$Q$4:$Y$4,0))</f>
        <v>17.482948019045192</v>
      </c>
      <c r="I209" s="240">
        <f t="shared" si="10"/>
        <v>1.942354968682072E-2</v>
      </c>
      <c r="J209" s="241">
        <f t="shared" si="11"/>
        <v>0.28719607152171478</v>
      </c>
      <c r="K209" s="242">
        <f t="shared" si="9"/>
        <v>15.073168571521714</v>
      </c>
    </row>
    <row r="210" spans="1:11" x14ac:dyDescent="0.2">
      <c r="A210" s="45" t="s">
        <v>45</v>
      </c>
      <c r="B210" s="45" t="s">
        <v>47</v>
      </c>
      <c r="C210" s="45">
        <v>2006</v>
      </c>
      <c r="D210" s="45" t="s">
        <v>154</v>
      </c>
      <c r="E210" s="48">
        <v>15.023116399999999</v>
      </c>
      <c r="F210" s="37">
        <f>VLOOKUP(_xlfn.CONCAT(D210,"65-69"),'Appendix 4. 2020 IBGE LT'!$E$6:$M$1685,9,FALSE)</f>
        <v>17.251308874998031</v>
      </c>
      <c r="G210" s="37">
        <f>VLOOKUP(_xlfn.CONCAT(D210,"65-69"),'Appendix 3b. nax IBGE 2019'!$E$5:$M$1850,9,FALSE)</f>
        <v>17.14983730208721</v>
      </c>
      <c r="H210" s="37">
        <f>INDEX(Summary!$Q$5:$Y$88,MATCH(_xlfn.CONCAT(D210,"65-69"),Summary!$Q$5:$Q$88,0),MATCH($H$3,Summary!$Q$4:$Y$4,0))</f>
        <v>17.482948019045192</v>
      </c>
      <c r="I210" s="240">
        <f t="shared" si="10"/>
        <v>1.942354968682072E-2</v>
      </c>
      <c r="J210" s="241">
        <f t="shared" si="11"/>
        <v>0.29180224784629122</v>
      </c>
      <c r="K210" s="242">
        <f t="shared" si="9"/>
        <v>15.314918647846291</v>
      </c>
    </row>
    <row r="211" spans="1:11" x14ac:dyDescent="0.2">
      <c r="A211" s="45" t="s">
        <v>45</v>
      </c>
      <c r="B211" s="45" t="s">
        <v>47</v>
      </c>
      <c r="C211" s="45">
        <v>2007</v>
      </c>
      <c r="D211" s="45" t="s">
        <v>154</v>
      </c>
      <c r="E211" s="48">
        <v>15.257175</v>
      </c>
      <c r="F211" s="37">
        <f>VLOOKUP(_xlfn.CONCAT(D211,"65-69"),'Appendix 4. 2020 IBGE LT'!$E$6:$M$1685,9,FALSE)</f>
        <v>17.251308874998031</v>
      </c>
      <c r="G211" s="37">
        <f>VLOOKUP(_xlfn.CONCAT(D211,"65-69"),'Appendix 3b. nax IBGE 2019'!$E$5:$M$1850,9,FALSE)</f>
        <v>17.14983730208721</v>
      </c>
      <c r="H211" s="37">
        <f>INDEX(Summary!$Q$5:$Y$88,MATCH(_xlfn.CONCAT(D211,"65-69"),Summary!$Q$5:$Q$88,0),MATCH($H$3,Summary!$Q$4:$Y$4,0))</f>
        <v>17.482948019045192</v>
      </c>
      <c r="I211" s="240">
        <f t="shared" si="10"/>
        <v>1.942354968682072E-2</v>
      </c>
      <c r="J211" s="241">
        <f t="shared" si="11"/>
        <v>0.29634849669301894</v>
      </c>
      <c r="K211" s="242">
        <f t="shared" si="9"/>
        <v>15.553523496693019</v>
      </c>
    </row>
    <row r="212" spans="1:11" x14ac:dyDescent="0.2">
      <c r="A212" s="45" t="s">
        <v>45</v>
      </c>
      <c r="B212" s="45" t="s">
        <v>47</v>
      </c>
      <c r="C212" s="45">
        <v>2008</v>
      </c>
      <c r="D212" s="45" t="s">
        <v>154</v>
      </c>
      <c r="E212" s="48">
        <v>15.486970299999999</v>
      </c>
      <c r="F212" s="37">
        <f>VLOOKUP(_xlfn.CONCAT(D212,"65-69"),'Appendix 4. 2020 IBGE LT'!$E$6:$M$1685,9,FALSE)</f>
        <v>17.251308874998031</v>
      </c>
      <c r="G212" s="37">
        <f>VLOOKUP(_xlfn.CONCAT(D212,"65-69"),'Appendix 3b. nax IBGE 2019'!$E$5:$M$1850,9,FALSE)</f>
        <v>17.14983730208721</v>
      </c>
      <c r="H212" s="37">
        <f>INDEX(Summary!$Q$5:$Y$88,MATCH(_xlfn.CONCAT(D212,"65-69"),Summary!$Q$5:$Q$88,0),MATCH($H$3,Summary!$Q$4:$Y$4,0))</f>
        <v>17.482948019045192</v>
      </c>
      <c r="I212" s="240">
        <f t="shared" si="10"/>
        <v>1.942354968682072E-2</v>
      </c>
      <c r="J212" s="241">
        <f t="shared" si="11"/>
        <v>0.3008119371203668</v>
      </c>
      <c r="K212" s="242">
        <f t="shared" si="9"/>
        <v>15.787782237120366</v>
      </c>
    </row>
    <row r="213" spans="1:11" x14ac:dyDescent="0.2">
      <c r="A213" s="45" t="s">
        <v>45</v>
      </c>
      <c r="B213" s="45" t="s">
        <v>47</v>
      </c>
      <c r="C213" s="45">
        <v>2009</v>
      </c>
      <c r="D213" s="45" t="s">
        <v>154</v>
      </c>
      <c r="E213" s="48">
        <v>15.711600199999999</v>
      </c>
      <c r="F213" s="37">
        <f>VLOOKUP(_xlfn.CONCAT(D213,"65-69"),'Appendix 4. 2020 IBGE LT'!$E$6:$M$1685,9,FALSE)</f>
        <v>17.251308874998031</v>
      </c>
      <c r="G213" s="37">
        <f>VLOOKUP(_xlfn.CONCAT(D213,"65-69"),'Appendix 3b. nax IBGE 2019'!$E$5:$M$1850,9,FALSE)</f>
        <v>17.14983730208721</v>
      </c>
      <c r="H213" s="37">
        <f>INDEX(Summary!$Q$5:$Y$88,MATCH(_xlfn.CONCAT(D213,"65-69"),Summary!$Q$5:$Q$88,0),MATCH($H$3,Summary!$Q$4:$Y$4,0))</f>
        <v>17.482948019045192</v>
      </c>
      <c r="I213" s="240">
        <f t="shared" si="10"/>
        <v>1.942354968682072E-2</v>
      </c>
      <c r="J213" s="241">
        <f t="shared" si="11"/>
        <v>0.30517504714416233</v>
      </c>
      <c r="K213" s="242">
        <f t="shared" si="9"/>
        <v>16.01677524714416</v>
      </c>
    </row>
    <row r="214" spans="1:11" x14ac:dyDescent="0.2">
      <c r="A214" s="45" t="s">
        <v>45</v>
      </c>
      <c r="B214" s="45" t="s">
        <v>47</v>
      </c>
      <c r="C214" s="45">
        <v>2010</v>
      </c>
      <c r="D214" s="45" t="s">
        <v>154</v>
      </c>
      <c r="E214" s="48">
        <v>15.9303691</v>
      </c>
      <c r="F214" s="37">
        <f>VLOOKUP(_xlfn.CONCAT(D214,"65-69"),'Appendix 4. 2020 IBGE LT'!$E$6:$M$1685,9,FALSE)</f>
        <v>17.251308874998031</v>
      </c>
      <c r="G214" s="37">
        <f>VLOOKUP(_xlfn.CONCAT(D214,"65-69"),'Appendix 3b. nax IBGE 2019'!$E$5:$M$1850,9,FALSE)</f>
        <v>17.14983730208721</v>
      </c>
      <c r="H214" s="37">
        <f>INDEX(Summary!$Q$5:$Y$88,MATCH(_xlfn.CONCAT(D214,"65-69"),Summary!$Q$5:$Q$88,0),MATCH($H$3,Summary!$Q$4:$Y$4,0))</f>
        <v>17.482948019045192</v>
      </c>
      <c r="I214" s="240">
        <f t="shared" si="10"/>
        <v>1.942354968682072E-2</v>
      </c>
      <c r="J214" s="241">
        <f t="shared" si="11"/>
        <v>0.30942431574324347</v>
      </c>
      <c r="K214" s="242">
        <f t="shared" si="9"/>
        <v>16.239793415743243</v>
      </c>
    </row>
    <row r="215" spans="1:11" x14ac:dyDescent="0.2">
      <c r="A215" s="45" t="s">
        <v>45</v>
      </c>
      <c r="B215" s="45" t="s">
        <v>47</v>
      </c>
      <c r="C215" s="45">
        <v>2011</v>
      </c>
      <c r="D215" s="45" t="s">
        <v>154</v>
      </c>
      <c r="E215" s="48">
        <v>16.0945082</v>
      </c>
      <c r="F215" s="37">
        <f>VLOOKUP(_xlfn.CONCAT(D215,"65-69"),'Appendix 4. 2020 IBGE LT'!$E$6:$M$1685,9,FALSE)</f>
        <v>17.251308874998031</v>
      </c>
      <c r="G215" s="37">
        <f>VLOOKUP(_xlfn.CONCAT(D215,"65-69"),'Appendix 3b. nax IBGE 2019'!$E$5:$M$1850,9,FALSE)</f>
        <v>17.14983730208721</v>
      </c>
      <c r="H215" s="37">
        <f>INDEX(Summary!$Q$5:$Y$88,MATCH(_xlfn.CONCAT(D215,"65-69"),Summary!$Q$5:$Q$88,0),MATCH($H$3,Summary!$Q$4:$Y$4,0))</f>
        <v>17.482948019045192</v>
      </c>
      <c r="I215" s="240">
        <f t="shared" si="10"/>
        <v>1.942354968682072E-2</v>
      </c>
      <c r="J215" s="241">
        <f t="shared" si="11"/>
        <v>0.3126124797076435</v>
      </c>
      <c r="K215" s="242">
        <f t="shared" si="9"/>
        <v>16.407120679707642</v>
      </c>
    </row>
    <row r="216" spans="1:11" x14ac:dyDescent="0.2">
      <c r="A216" s="45" t="s">
        <v>45</v>
      </c>
      <c r="B216" s="45" t="s">
        <v>47</v>
      </c>
      <c r="C216" s="45">
        <v>2012</v>
      </c>
      <c r="D216" s="45" t="s">
        <v>154</v>
      </c>
      <c r="E216" s="48">
        <v>16.251362700000001</v>
      </c>
      <c r="F216" s="37">
        <f>VLOOKUP(_xlfn.CONCAT(D216,"65-69"),'Appendix 4. 2020 IBGE LT'!$E$6:$M$1685,9,FALSE)</f>
        <v>17.251308874998031</v>
      </c>
      <c r="G216" s="37">
        <f>VLOOKUP(_xlfn.CONCAT(D216,"65-69"),'Appendix 3b. nax IBGE 2019'!$E$5:$M$1850,9,FALSE)</f>
        <v>17.14983730208721</v>
      </c>
      <c r="H216" s="37">
        <f>INDEX(Summary!$Q$5:$Y$88,MATCH(_xlfn.CONCAT(D216,"65-69"),Summary!$Q$5:$Q$88,0),MATCH($H$3,Summary!$Q$4:$Y$4,0))</f>
        <v>17.482948019045192</v>
      </c>
      <c r="I216" s="240">
        <f t="shared" si="10"/>
        <v>1.942354968682072E-2</v>
      </c>
      <c r="J216" s="241">
        <f t="shared" si="11"/>
        <v>0.31565915088199498</v>
      </c>
      <c r="K216" s="242">
        <f t="shared" si="9"/>
        <v>16.567021850881996</v>
      </c>
    </row>
    <row r="217" spans="1:11" x14ac:dyDescent="0.2">
      <c r="A217" s="45" t="s">
        <v>45</v>
      </c>
      <c r="B217" s="45" t="s">
        <v>47</v>
      </c>
      <c r="C217" s="45">
        <v>2013</v>
      </c>
      <c r="D217" s="45" t="s">
        <v>154</v>
      </c>
      <c r="E217" s="48">
        <v>16.400885500000001</v>
      </c>
      <c r="F217" s="37">
        <f>VLOOKUP(_xlfn.CONCAT(D217,"65-69"),'Appendix 4. 2020 IBGE LT'!$E$6:$M$1685,9,FALSE)</f>
        <v>17.251308874998031</v>
      </c>
      <c r="G217" s="37">
        <f>VLOOKUP(_xlfn.CONCAT(D217,"65-69"),'Appendix 3b. nax IBGE 2019'!$E$5:$M$1850,9,FALSE)</f>
        <v>17.14983730208721</v>
      </c>
      <c r="H217" s="37">
        <f>INDEX(Summary!$Q$5:$Y$88,MATCH(_xlfn.CONCAT(D217,"65-69"),Summary!$Q$5:$Q$88,0),MATCH($H$3,Summary!$Q$4:$Y$4,0))</f>
        <v>17.482948019045192</v>
      </c>
      <c r="I217" s="240">
        <f t="shared" si="10"/>
        <v>1.942354968682072E-2</v>
      </c>
      <c r="J217" s="241">
        <f t="shared" si="11"/>
        <v>0.3185634144171075</v>
      </c>
      <c r="K217" s="242">
        <f t="shared" si="9"/>
        <v>16.719448914417107</v>
      </c>
    </row>
    <row r="218" spans="1:11" x14ac:dyDescent="0.2">
      <c r="A218" s="45" t="s">
        <v>45</v>
      </c>
      <c r="B218" s="45" t="s">
        <v>47</v>
      </c>
      <c r="C218" s="45">
        <v>2014</v>
      </c>
      <c r="D218" s="45" t="s">
        <v>154</v>
      </c>
      <c r="E218" s="48">
        <v>16.543101100000001</v>
      </c>
      <c r="F218" s="37">
        <f>VLOOKUP(_xlfn.CONCAT(D218,"65-69"),'Appendix 4. 2020 IBGE LT'!$E$6:$M$1685,9,FALSE)</f>
        <v>17.251308874998031</v>
      </c>
      <c r="G218" s="37">
        <f>VLOOKUP(_xlfn.CONCAT(D218,"65-69"),'Appendix 3b. nax IBGE 2019'!$E$5:$M$1850,9,FALSE)</f>
        <v>17.14983730208721</v>
      </c>
      <c r="H218" s="37">
        <f>INDEX(Summary!$Q$5:$Y$88,MATCH(_xlfn.CONCAT(D218,"65-69"),Summary!$Q$5:$Q$88,0),MATCH($H$3,Summary!$Q$4:$Y$4,0))</f>
        <v>17.482948019045192</v>
      </c>
      <c r="I218" s="240">
        <f t="shared" si="10"/>
        <v>1.942354968682072E-2</v>
      </c>
      <c r="J218" s="241">
        <f t="shared" si="11"/>
        <v>0.32132574618994852</v>
      </c>
      <c r="K218" s="242">
        <f t="shared" si="9"/>
        <v>16.86442684618995</v>
      </c>
    </row>
    <row r="219" spans="1:11" x14ac:dyDescent="0.2">
      <c r="A219" s="45" t="s">
        <v>45</v>
      </c>
      <c r="B219" s="45" t="s">
        <v>47</v>
      </c>
      <c r="C219" s="45">
        <v>2015</v>
      </c>
      <c r="D219" s="45" t="s">
        <v>154</v>
      </c>
      <c r="E219" s="48">
        <v>16.678090300000001</v>
      </c>
      <c r="F219" s="37">
        <f>VLOOKUP(_xlfn.CONCAT(D219,"65-69"),'Appendix 4. 2020 IBGE LT'!$E$6:$M$1685,9,FALSE)</f>
        <v>17.251308874998031</v>
      </c>
      <c r="G219" s="37">
        <f>VLOOKUP(_xlfn.CONCAT(D219,"65-69"),'Appendix 3b. nax IBGE 2019'!$E$5:$M$1850,9,FALSE)</f>
        <v>17.14983730208721</v>
      </c>
      <c r="H219" s="37">
        <f>INDEX(Summary!$Q$5:$Y$88,MATCH(_xlfn.CONCAT(D219,"65-69"),Summary!$Q$5:$Q$88,0),MATCH($H$3,Summary!$Q$4:$Y$4,0))</f>
        <v>17.482948019045192</v>
      </c>
      <c r="I219" s="240">
        <f t="shared" si="10"/>
        <v>1.942354968682072E-2</v>
      </c>
      <c r="J219" s="241">
        <f t="shared" si="11"/>
        <v>0.32394771562333269</v>
      </c>
      <c r="K219" s="242">
        <f t="shared" si="9"/>
        <v>17.002038015623334</v>
      </c>
    </row>
    <row r="220" spans="1:11" x14ac:dyDescent="0.2">
      <c r="A220" s="45" t="s">
        <v>45</v>
      </c>
      <c r="B220" s="45" t="s">
        <v>47</v>
      </c>
      <c r="C220" s="45">
        <v>2016</v>
      </c>
      <c r="D220" s="45" t="s">
        <v>154</v>
      </c>
      <c r="E220" s="48">
        <v>16.805978499999998</v>
      </c>
      <c r="F220" s="37">
        <f>VLOOKUP(_xlfn.CONCAT(D220,"65-69"),'Appendix 4. 2020 IBGE LT'!$E$6:$M$1685,9,FALSE)</f>
        <v>17.251308874998031</v>
      </c>
      <c r="G220" s="37">
        <f>VLOOKUP(_xlfn.CONCAT(D220,"65-69"),'Appendix 3b. nax IBGE 2019'!$E$5:$M$1850,9,FALSE)</f>
        <v>17.14983730208721</v>
      </c>
      <c r="H220" s="37">
        <f>INDEX(Summary!$Q$5:$Y$88,MATCH(_xlfn.CONCAT(D220,"65-69"),Summary!$Q$5:$Q$88,0),MATCH($H$3,Summary!$Q$4:$Y$4,0))</f>
        <v>17.482948019045192</v>
      </c>
      <c r="I220" s="240">
        <f t="shared" si="10"/>
        <v>1.942354968682072E-2</v>
      </c>
      <c r="J220" s="241">
        <f t="shared" si="11"/>
        <v>0.32643175843039074</v>
      </c>
      <c r="K220" s="242">
        <f t="shared" si="9"/>
        <v>17.13241025843039</v>
      </c>
    </row>
    <row r="221" spans="1:11" x14ac:dyDescent="0.2">
      <c r="A221" s="45" t="s">
        <v>45</v>
      </c>
      <c r="B221" s="45" t="s">
        <v>47</v>
      </c>
      <c r="C221" s="45">
        <v>2017</v>
      </c>
      <c r="D221" s="45" t="s">
        <v>154</v>
      </c>
      <c r="E221" s="48">
        <v>16.926925900000001</v>
      </c>
      <c r="F221" s="37">
        <f>VLOOKUP(_xlfn.CONCAT(D221,"65-69"),'Appendix 4. 2020 IBGE LT'!$E$6:$M$1685,9,FALSE)</f>
        <v>17.251308874998031</v>
      </c>
      <c r="G221" s="37">
        <f>VLOOKUP(_xlfn.CONCAT(D221,"65-69"),'Appendix 3b. nax IBGE 2019'!$E$5:$M$1850,9,FALSE)</f>
        <v>17.14983730208721</v>
      </c>
      <c r="H221" s="37">
        <f>INDEX(Summary!$Q$5:$Y$88,MATCH(_xlfn.CONCAT(D221,"65-69"),Summary!$Q$5:$Q$88,0),MATCH($H$3,Summary!$Q$4:$Y$4,0))</f>
        <v>17.482948019045192</v>
      </c>
      <c r="I221" s="240">
        <f t="shared" si="10"/>
        <v>1.942354968682072E-2</v>
      </c>
      <c r="J221" s="241">
        <f t="shared" si="11"/>
        <v>0.32878098626378255</v>
      </c>
      <c r="K221" s="242">
        <f t="shared" si="9"/>
        <v>17.255706886263784</v>
      </c>
    </row>
    <row r="222" spans="1:11" x14ac:dyDescent="0.2">
      <c r="A222" s="45" t="s">
        <v>45</v>
      </c>
      <c r="B222" s="45" t="s">
        <v>47</v>
      </c>
      <c r="C222" s="45">
        <v>2018</v>
      </c>
      <c r="D222" s="45" t="s">
        <v>154</v>
      </c>
      <c r="E222" s="48">
        <v>17.042051900000001</v>
      </c>
      <c r="F222" s="37">
        <f>VLOOKUP(_xlfn.CONCAT(D222,"65-69"),'Appendix 4. 2020 IBGE LT'!$E$6:$M$1685,9,FALSE)</f>
        <v>17.251308874998031</v>
      </c>
      <c r="G222" s="37">
        <f>VLOOKUP(_xlfn.CONCAT(D222,"65-69"),'Appendix 3b. nax IBGE 2019'!$E$5:$M$1850,9,FALSE)</f>
        <v>17.14983730208721</v>
      </c>
      <c r="H222" s="37">
        <f>INDEX(Summary!$Q$5:$Y$88,MATCH(_xlfn.CONCAT(D222,"65-69"),Summary!$Q$5:$Q$88,0),MATCH($H$3,Summary!$Q$4:$Y$4,0))</f>
        <v>17.482948019045192</v>
      </c>
      <c r="I222" s="240">
        <f t="shared" si="10"/>
        <v>1.942354968682072E-2</v>
      </c>
      <c r="J222" s="241">
        <f t="shared" si="11"/>
        <v>0.33101714184502745</v>
      </c>
      <c r="K222" s="242">
        <f t="shared" si="9"/>
        <v>17.373069041845028</v>
      </c>
    </row>
    <row r="223" spans="1:11" x14ac:dyDescent="0.2">
      <c r="A223" s="45" t="s">
        <v>45</v>
      </c>
      <c r="B223" s="45" t="s">
        <v>47</v>
      </c>
      <c r="C223" s="45">
        <v>2019</v>
      </c>
      <c r="D223" s="45" t="s">
        <v>154</v>
      </c>
      <c r="E223" s="48">
        <v>17.149837300000002</v>
      </c>
      <c r="F223" s="37">
        <f>VLOOKUP(_xlfn.CONCAT(D223,"65-69"),'Appendix 4. 2020 IBGE LT'!$E$6:$M$1685,9,FALSE)</f>
        <v>17.251308874998031</v>
      </c>
      <c r="G223" s="37">
        <f>VLOOKUP(_xlfn.CONCAT(D223,"65-69"),'Appendix 3b. nax IBGE 2019'!$E$5:$M$1850,9,FALSE)</f>
        <v>17.14983730208721</v>
      </c>
      <c r="H223" s="37">
        <f>INDEX(Summary!$Q$5:$Y$88,MATCH(_xlfn.CONCAT(D223,"65-69"),Summary!$Q$5:$Q$88,0),MATCH($H$3,Summary!$Q$4:$Y$4,0))</f>
        <v>17.482948019045192</v>
      </c>
      <c r="I223" s="240">
        <f t="shared" si="10"/>
        <v>1.942354968682072E-2</v>
      </c>
      <c r="J223" s="241">
        <f t="shared" si="11"/>
        <v>0.33311071691744132</v>
      </c>
      <c r="K223" s="242">
        <f t="shared" si="9"/>
        <v>17.482948016917444</v>
      </c>
    </row>
    <row r="224" spans="1:11" x14ac:dyDescent="0.2">
      <c r="A224" s="45" t="s">
        <v>45</v>
      </c>
      <c r="B224" s="45" t="s">
        <v>3</v>
      </c>
      <c r="C224" s="45">
        <v>2000</v>
      </c>
      <c r="D224" s="45" t="s">
        <v>210</v>
      </c>
      <c r="E224" s="48">
        <v>14.8489323</v>
      </c>
      <c r="F224" s="37">
        <f>VLOOKUP(_xlfn.CONCAT(D224,"65-69"),'Appendix 4. 2020 IBGE LT'!$E$6:$M$1685,9,FALSE)</f>
        <v>18.512988612125017</v>
      </c>
      <c r="G224" s="37">
        <f>VLOOKUP(_xlfn.CONCAT(D224,"65-69"),'Appendix 3b. nax IBGE 2019'!$E$5:$M$1850,9,FALSE)</f>
        <v>18.410704433179234</v>
      </c>
      <c r="H224" s="37">
        <f>INDEX(Summary!$Q$5:$Y$88,MATCH(_xlfn.CONCAT(D224,"65-69"),Summary!$Q$5:$Q$88,0),MATCH($H$3,Summary!$Q$4:$Y$4,0))</f>
        <v>18.535717285480295</v>
      </c>
      <c r="I224" s="240">
        <f t="shared" si="10"/>
        <v>6.7902264552010903E-3</v>
      </c>
      <c r="J224" s="241">
        <f t="shared" si="11"/>
        <v>0.10082761293494998</v>
      </c>
      <c r="K224" s="242">
        <f t="shared" si="9"/>
        <v>14.949759912934949</v>
      </c>
    </row>
    <row r="225" spans="1:11" x14ac:dyDescent="0.2">
      <c r="A225" s="45" t="s">
        <v>45</v>
      </c>
      <c r="B225" s="45" t="s">
        <v>3</v>
      </c>
      <c r="C225" s="45">
        <v>2001</v>
      </c>
      <c r="D225" s="45" t="s">
        <v>210</v>
      </c>
      <c r="E225" s="48">
        <v>15.0868433</v>
      </c>
      <c r="F225" s="37">
        <f>VLOOKUP(_xlfn.CONCAT(D225,"65-69"),'Appendix 4. 2020 IBGE LT'!$E$6:$M$1685,9,FALSE)</f>
        <v>18.512988612125017</v>
      </c>
      <c r="G225" s="37">
        <f>VLOOKUP(_xlfn.CONCAT(D225,"65-69"),'Appendix 3b. nax IBGE 2019'!$E$5:$M$1850,9,FALSE)</f>
        <v>18.410704433179234</v>
      </c>
      <c r="H225" s="37">
        <f>INDEX(Summary!$Q$5:$Y$88,MATCH(_xlfn.CONCAT(D225,"65-69"),Summary!$Q$5:$Q$88,0),MATCH($H$3,Summary!$Q$4:$Y$4,0))</f>
        <v>18.535717285480295</v>
      </c>
      <c r="I225" s="240">
        <f t="shared" si="10"/>
        <v>6.7902264552010903E-3</v>
      </c>
      <c r="J225" s="241">
        <f t="shared" si="11"/>
        <v>0.10244308250113332</v>
      </c>
      <c r="K225" s="242">
        <f t="shared" si="9"/>
        <v>15.189286382501134</v>
      </c>
    </row>
    <row r="226" spans="1:11" x14ac:dyDescent="0.2">
      <c r="A226" s="45" t="s">
        <v>45</v>
      </c>
      <c r="B226" s="45" t="s">
        <v>3</v>
      </c>
      <c r="C226" s="45">
        <v>2002</v>
      </c>
      <c r="D226" s="45" t="s">
        <v>210</v>
      </c>
      <c r="E226" s="48">
        <v>15.3275776</v>
      </c>
      <c r="F226" s="37">
        <f>VLOOKUP(_xlfn.CONCAT(D226,"65-69"),'Appendix 4. 2020 IBGE LT'!$E$6:$M$1685,9,FALSE)</f>
        <v>18.512988612125017</v>
      </c>
      <c r="G226" s="37">
        <f>VLOOKUP(_xlfn.CONCAT(D226,"65-69"),'Appendix 3b. nax IBGE 2019'!$E$5:$M$1850,9,FALSE)</f>
        <v>18.410704433179234</v>
      </c>
      <c r="H226" s="37">
        <f>INDEX(Summary!$Q$5:$Y$88,MATCH(_xlfn.CONCAT(D226,"65-69"),Summary!$Q$5:$Q$88,0),MATCH($H$3,Summary!$Q$4:$Y$4,0))</f>
        <v>18.535717285480295</v>
      </c>
      <c r="I226" s="240">
        <f t="shared" si="10"/>
        <v>6.7902264552010903E-3</v>
      </c>
      <c r="J226" s="241">
        <f t="shared" si="11"/>
        <v>0.10407772291366764</v>
      </c>
      <c r="K226" s="242">
        <f t="shared" si="9"/>
        <v>15.431655322913667</v>
      </c>
    </row>
    <row r="227" spans="1:11" x14ac:dyDescent="0.2">
      <c r="A227" s="45" t="s">
        <v>45</v>
      </c>
      <c r="B227" s="45" t="s">
        <v>3</v>
      </c>
      <c r="C227" s="45">
        <v>2003</v>
      </c>
      <c r="D227" s="45" t="s">
        <v>210</v>
      </c>
      <c r="E227" s="48">
        <v>15.570962700000001</v>
      </c>
      <c r="F227" s="37">
        <f>VLOOKUP(_xlfn.CONCAT(D227,"65-69"),'Appendix 4. 2020 IBGE LT'!$E$6:$M$1685,9,FALSE)</f>
        <v>18.512988612125017</v>
      </c>
      <c r="G227" s="37">
        <f>VLOOKUP(_xlfn.CONCAT(D227,"65-69"),'Appendix 3b. nax IBGE 2019'!$E$5:$M$1850,9,FALSE)</f>
        <v>18.410704433179234</v>
      </c>
      <c r="H227" s="37">
        <f>INDEX(Summary!$Q$5:$Y$88,MATCH(_xlfn.CONCAT(D227,"65-69"),Summary!$Q$5:$Q$88,0),MATCH($H$3,Summary!$Q$4:$Y$4,0))</f>
        <v>18.535717285480295</v>
      </c>
      <c r="I227" s="240">
        <f t="shared" si="10"/>
        <v>6.7902264552010903E-3</v>
      </c>
      <c r="J227" s="241">
        <f t="shared" si="11"/>
        <v>0.1057303628584894</v>
      </c>
      <c r="K227" s="242">
        <f t="shared" si="9"/>
        <v>15.67669306285849</v>
      </c>
    </row>
    <row r="228" spans="1:11" x14ac:dyDescent="0.2">
      <c r="A228" s="45" t="s">
        <v>45</v>
      </c>
      <c r="B228" s="45" t="s">
        <v>3</v>
      </c>
      <c r="C228" s="45">
        <v>2004</v>
      </c>
      <c r="D228" s="45" t="s">
        <v>210</v>
      </c>
      <c r="E228" s="48">
        <v>15.8159247</v>
      </c>
      <c r="F228" s="37">
        <f>VLOOKUP(_xlfn.CONCAT(D228,"65-69"),'Appendix 4. 2020 IBGE LT'!$E$6:$M$1685,9,FALSE)</f>
        <v>18.512988612125017</v>
      </c>
      <c r="G228" s="37">
        <f>VLOOKUP(_xlfn.CONCAT(D228,"65-69"),'Appendix 3b. nax IBGE 2019'!$E$5:$M$1850,9,FALSE)</f>
        <v>18.410704433179234</v>
      </c>
      <c r="H228" s="37">
        <f>INDEX(Summary!$Q$5:$Y$88,MATCH(_xlfn.CONCAT(D228,"65-69"),Summary!$Q$5:$Q$88,0),MATCH($H$3,Summary!$Q$4:$Y$4,0))</f>
        <v>18.535717285480295</v>
      </c>
      <c r="I228" s="240">
        <f t="shared" si="10"/>
        <v>6.7902264552010903E-3</v>
      </c>
      <c r="J228" s="241">
        <f t="shared" si="11"/>
        <v>0.10739371031140836</v>
      </c>
      <c r="K228" s="242">
        <f t="shared" si="9"/>
        <v>15.923318410311408</v>
      </c>
    </row>
    <row r="229" spans="1:11" x14ac:dyDescent="0.2">
      <c r="A229" s="45" t="s">
        <v>45</v>
      </c>
      <c r="B229" s="45" t="s">
        <v>3</v>
      </c>
      <c r="C229" s="45">
        <v>2005</v>
      </c>
      <c r="D229" s="45" t="s">
        <v>210</v>
      </c>
      <c r="E229" s="48">
        <v>16.0600728</v>
      </c>
      <c r="F229" s="37">
        <f>VLOOKUP(_xlfn.CONCAT(D229,"65-69"),'Appendix 4. 2020 IBGE LT'!$E$6:$M$1685,9,FALSE)</f>
        <v>18.512988612125017</v>
      </c>
      <c r="G229" s="37">
        <f>VLOOKUP(_xlfn.CONCAT(D229,"65-69"),'Appendix 3b. nax IBGE 2019'!$E$5:$M$1850,9,FALSE)</f>
        <v>18.410704433179234</v>
      </c>
      <c r="H229" s="37">
        <f>INDEX(Summary!$Q$5:$Y$88,MATCH(_xlfn.CONCAT(D229,"65-69"),Summary!$Q$5:$Q$88,0),MATCH($H$3,Summary!$Q$4:$Y$4,0))</f>
        <v>18.535717285480295</v>
      </c>
      <c r="I229" s="240">
        <f t="shared" si="10"/>
        <v>6.7902264552010903E-3</v>
      </c>
      <c r="J229" s="241">
        <f t="shared" si="11"/>
        <v>0.10905153119901545</v>
      </c>
      <c r="K229" s="242">
        <f t="shared" si="9"/>
        <v>16.169124331199015</v>
      </c>
    </row>
    <row r="230" spans="1:11" x14ac:dyDescent="0.2">
      <c r="A230" s="45" t="s">
        <v>45</v>
      </c>
      <c r="B230" s="45" t="s">
        <v>3</v>
      </c>
      <c r="C230" s="45">
        <v>2006</v>
      </c>
      <c r="D230" s="45" t="s">
        <v>210</v>
      </c>
      <c r="E230" s="48">
        <v>16.3026409</v>
      </c>
      <c r="F230" s="37">
        <f>VLOOKUP(_xlfn.CONCAT(D230,"65-69"),'Appendix 4. 2020 IBGE LT'!$E$6:$M$1685,9,FALSE)</f>
        <v>18.512988612125017</v>
      </c>
      <c r="G230" s="37">
        <f>VLOOKUP(_xlfn.CONCAT(D230,"65-69"),'Appendix 3b. nax IBGE 2019'!$E$5:$M$1850,9,FALSE)</f>
        <v>18.410704433179234</v>
      </c>
      <c r="H230" s="37">
        <f>INDEX(Summary!$Q$5:$Y$88,MATCH(_xlfn.CONCAT(D230,"65-69"),Summary!$Q$5:$Q$88,0),MATCH($H$3,Summary!$Q$4:$Y$4,0))</f>
        <v>18.535717285480295</v>
      </c>
      <c r="I230" s="240">
        <f t="shared" si="10"/>
        <v>6.7902264552010903E-3</v>
      </c>
      <c r="J230" s="241">
        <f t="shared" si="11"/>
        <v>0.11069862352882331</v>
      </c>
      <c r="K230" s="242">
        <f t="shared" si="9"/>
        <v>16.413339523528823</v>
      </c>
    </row>
    <row r="231" spans="1:11" x14ac:dyDescent="0.2">
      <c r="A231" s="45" t="s">
        <v>45</v>
      </c>
      <c r="B231" s="45" t="s">
        <v>3</v>
      </c>
      <c r="C231" s="45">
        <v>2007</v>
      </c>
      <c r="D231" s="45" t="s">
        <v>210</v>
      </c>
      <c r="E231" s="48">
        <v>16.541812100000001</v>
      </c>
      <c r="F231" s="37">
        <f>VLOOKUP(_xlfn.CONCAT(D231,"65-69"),'Appendix 4. 2020 IBGE LT'!$E$6:$M$1685,9,FALSE)</f>
        <v>18.512988612125017</v>
      </c>
      <c r="G231" s="37">
        <f>VLOOKUP(_xlfn.CONCAT(D231,"65-69"),'Appendix 3b. nax IBGE 2019'!$E$5:$M$1850,9,FALSE)</f>
        <v>18.410704433179234</v>
      </c>
      <c r="H231" s="37">
        <f>INDEX(Summary!$Q$5:$Y$88,MATCH(_xlfn.CONCAT(D231,"65-69"),Summary!$Q$5:$Q$88,0),MATCH($H$3,Summary!$Q$4:$Y$4,0))</f>
        <v>18.535717285480295</v>
      </c>
      <c r="I231" s="240">
        <f t="shared" si="10"/>
        <v>6.7902264552010903E-3</v>
      </c>
      <c r="J231" s="241">
        <f t="shared" si="11"/>
        <v>0.11232265013838551</v>
      </c>
      <c r="K231" s="242">
        <f t="shared" si="9"/>
        <v>16.654134750138386</v>
      </c>
    </row>
    <row r="232" spans="1:11" x14ac:dyDescent="0.2">
      <c r="A232" s="45" t="s">
        <v>45</v>
      </c>
      <c r="B232" s="45" t="s">
        <v>3</v>
      </c>
      <c r="C232" s="45">
        <v>2008</v>
      </c>
      <c r="D232" s="45" t="s">
        <v>210</v>
      </c>
      <c r="E232" s="48">
        <v>16.777436399999999</v>
      </c>
      <c r="F232" s="37">
        <f>VLOOKUP(_xlfn.CONCAT(D232,"65-69"),'Appendix 4. 2020 IBGE LT'!$E$6:$M$1685,9,FALSE)</f>
        <v>18.512988612125017</v>
      </c>
      <c r="G232" s="37">
        <f>VLOOKUP(_xlfn.CONCAT(D232,"65-69"),'Appendix 3b. nax IBGE 2019'!$E$5:$M$1850,9,FALSE)</f>
        <v>18.410704433179234</v>
      </c>
      <c r="H232" s="37">
        <f>INDEX(Summary!$Q$5:$Y$88,MATCH(_xlfn.CONCAT(D232,"65-69"),Summary!$Q$5:$Q$88,0),MATCH($H$3,Summary!$Q$4:$Y$4,0))</f>
        <v>18.535717285480295</v>
      </c>
      <c r="I232" s="240">
        <f t="shared" si="10"/>
        <v>6.7902264552010903E-3</v>
      </c>
      <c r="J232" s="241">
        <f t="shared" si="11"/>
        <v>0.11392259249373374</v>
      </c>
      <c r="K232" s="242">
        <f t="shared" si="9"/>
        <v>16.891358992493732</v>
      </c>
    </row>
    <row r="233" spans="1:11" x14ac:dyDescent="0.2">
      <c r="A233" s="45" t="s">
        <v>45</v>
      </c>
      <c r="B233" s="45" t="s">
        <v>3</v>
      </c>
      <c r="C233" s="45">
        <v>2009</v>
      </c>
      <c r="D233" s="45" t="s">
        <v>210</v>
      </c>
      <c r="E233" s="48">
        <v>17.0076325</v>
      </c>
      <c r="F233" s="37">
        <f>VLOOKUP(_xlfn.CONCAT(D233,"65-69"),'Appendix 4. 2020 IBGE LT'!$E$6:$M$1685,9,FALSE)</f>
        <v>18.512988612125017</v>
      </c>
      <c r="G233" s="37">
        <f>VLOOKUP(_xlfn.CONCAT(D233,"65-69"),'Appendix 3b. nax IBGE 2019'!$E$5:$M$1850,9,FALSE)</f>
        <v>18.410704433179234</v>
      </c>
      <c r="H233" s="37">
        <f>INDEX(Summary!$Q$5:$Y$88,MATCH(_xlfn.CONCAT(D233,"65-69"),Summary!$Q$5:$Q$88,0),MATCH($H$3,Summary!$Q$4:$Y$4,0))</f>
        <v>18.535717285480295</v>
      </c>
      <c r="I233" s="240">
        <f t="shared" si="10"/>
        <v>6.7902264552010903E-3</v>
      </c>
      <c r="J233" s="241">
        <f t="shared" si="11"/>
        <v>0.11548567614183786</v>
      </c>
      <c r="K233" s="242">
        <f t="shared" si="9"/>
        <v>17.123118176141837</v>
      </c>
    </row>
    <row r="234" spans="1:11" x14ac:dyDescent="0.2">
      <c r="A234" s="45" t="s">
        <v>45</v>
      </c>
      <c r="B234" s="45" t="s">
        <v>3</v>
      </c>
      <c r="C234" s="45">
        <v>2010</v>
      </c>
      <c r="D234" s="45" t="s">
        <v>210</v>
      </c>
      <c r="E234" s="48">
        <v>17.233607800000001</v>
      </c>
      <c r="F234" s="37">
        <f>VLOOKUP(_xlfn.CONCAT(D234,"65-69"),'Appendix 4. 2020 IBGE LT'!$E$6:$M$1685,9,FALSE)</f>
        <v>18.512988612125017</v>
      </c>
      <c r="G234" s="37">
        <f>VLOOKUP(_xlfn.CONCAT(D234,"65-69"),'Appendix 3b. nax IBGE 2019'!$E$5:$M$1850,9,FALSE)</f>
        <v>18.410704433179234</v>
      </c>
      <c r="H234" s="37">
        <f>INDEX(Summary!$Q$5:$Y$88,MATCH(_xlfn.CONCAT(D234,"65-69"),Summary!$Q$5:$Q$88,0),MATCH($H$3,Summary!$Q$4:$Y$4,0))</f>
        <v>18.535717285480295</v>
      </c>
      <c r="I234" s="240">
        <f t="shared" si="10"/>
        <v>6.7902264552010903E-3</v>
      </c>
      <c r="J234" s="241">
        <f t="shared" si="11"/>
        <v>0.11702009960211987</v>
      </c>
      <c r="K234" s="242">
        <f t="shared" si="9"/>
        <v>17.35062789960212</v>
      </c>
    </row>
    <row r="235" spans="1:11" x14ac:dyDescent="0.2">
      <c r="A235" s="45" t="s">
        <v>45</v>
      </c>
      <c r="B235" s="45" t="s">
        <v>3</v>
      </c>
      <c r="C235" s="45">
        <v>2011</v>
      </c>
      <c r="D235" s="45" t="s">
        <v>210</v>
      </c>
      <c r="E235" s="48">
        <v>17.388528300000001</v>
      </c>
      <c r="F235" s="37">
        <f>VLOOKUP(_xlfn.CONCAT(D235,"65-69"),'Appendix 4. 2020 IBGE LT'!$E$6:$M$1685,9,FALSE)</f>
        <v>18.512988612125017</v>
      </c>
      <c r="G235" s="37">
        <f>VLOOKUP(_xlfn.CONCAT(D235,"65-69"),'Appendix 3b. nax IBGE 2019'!$E$5:$M$1850,9,FALSE)</f>
        <v>18.410704433179234</v>
      </c>
      <c r="H235" s="37">
        <f>INDEX(Summary!$Q$5:$Y$88,MATCH(_xlfn.CONCAT(D235,"65-69"),Summary!$Q$5:$Q$88,0),MATCH($H$3,Summary!$Q$4:$Y$4,0))</f>
        <v>18.535717285480295</v>
      </c>
      <c r="I235" s="240">
        <f t="shared" si="10"/>
        <v>6.7902264552010903E-3</v>
      </c>
      <c r="J235" s="241">
        <f t="shared" si="11"/>
        <v>0.11807204487967285</v>
      </c>
      <c r="K235" s="242">
        <f t="shared" si="9"/>
        <v>17.506600344879672</v>
      </c>
    </row>
    <row r="236" spans="1:11" x14ac:dyDescent="0.2">
      <c r="A236" s="45" t="s">
        <v>45</v>
      </c>
      <c r="B236" s="45" t="s">
        <v>3</v>
      </c>
      <c r="C236" s="45">
        <v>2012</v>
      </c>
      <c r="D236" s="45" t="s">
        <v>210</v>
      </c>
      <c r="E236" s="48">
        <v>17.5362768</v>
      </c>
      <c r="F236" s="37">
        <f>VLOOKUP(_xlfn.CONCAT(D236,"65-69"),'Appendix 4. 2020 IBGE LT'!$E$6:$M$1685,9,FALSE)</f>
        <v>18.512988612125017</v>
      </c>
      <c r="G236" s="37">
        <f>VLOOKUP(_xlfn.CONCAT(D236,"65-69"),'Appendix 3b. nax IBGE 2019'!$E$5:$M$1850,9,FALSE)</f>
        <v>18.410704433179234</v>
      </c>
      <c r="H236" s="37">
        <f>INDEX(Summary!$Q$5:$Y$88,MATCH(_xlfn.CONCAT(D236,"65-69"),Summary!$Q$5:$Q$88,0),MATCH($H$3,Summary!$Q$4:$Y$4,0))</f>
        <v>18.535717285480295</v>
      </c>
      <c r="I236" s="240">
        <f t="shared" si="10"/>
        <v>6.7902264552010903E-3</v>
      </c>
      <c r="J236" s="241">
        <f t="shared" si="11"/>
        <v>0.11907529065308911</v>
      </c>
      <c r="K236" s="242">
        <f t="shared" si="9"/>
        <v>17.655352090653089</v>
      </c>
    </row>
    <row r="237" spans="1:11" x14ac:dyDescent="0.2">
      <c r="A237" s="45" t="s">
        <v>45</v>
      </c>
      <c r="B237" s="45" t="s">
        <v>3</v>
      </c>
      <c r="C237" s="45">
        <v>2013</v>
      </c>
      <c r="D237" s="45" t="s">
        <v>210</v>
      </c>
      <c r="E237" s="48">
        <v>17.677645699999999</v>
      </c>
      <c r="F237" s="37">
        <f>VLOOKUP(_xlfn.CONCAT(D237,"65-69"),'Appendix 4. 2020 IBGE LT'!$E$6:$M$1685,9,FALSE)</f>
        <v>18.512988612125017</v>
      </c>
      <c r="G237" s="37">
        <f>VLOOKUP(_xlfn.CONCAT(D237,"65-69"),'Appendix 3b. nax IBGE 2019'!$E$5:$M$1850,9,FALSE)</f>
        <v>18.410704433179234</v>
      </c>
      <c r="H237" s="37">
        <f>INDEX(Summary!$Q$5:$Y$88,MATCH(_xlfn.CONCAT(D237,"65-69"),Summary!$Q$5:$Q$88,0),MATCH($H$3,Summary!$Q$4:$Y$4,0))</f>
        <v>18.535717285480295</v>
      </c>
      <c r="I237" s="240">
        <f t="shared" si="10"/>
        <v>6.7902264552010903E-3</v>
      </c>
      <c r="J237" s="241">
        <f t="shared" si="11"/>
        <v>0.12003521749781179</v>
      </c>
      <c r="K237" s="242">
        <f t="shared" si="9"/>
        <v>17.797680917497811</v>
      </c>
    </row>
    <row r="238" spans="1:11" x14ac:dyDescent="0.2">
      <c r="A238" s="45" t="s">
        <v>45</v>
      </c>
      <c r="B238" s="45" t="s">
        <v>3</v>
      </c>
      <c r="C238" s="45">
        <v>2014</v>
      </c>
      <c r="D238" s="45" t="s">
        <v>210</v>
      </c>
      <c r="E238" s="48">
        <v>17.813734799999999</v>
      </c>
      <c r="F238" s="37">
        <f>VLOOKUP(_xlfn.CONCAT(D238,"65-69"),'Appendix 4. 2020 IBGE LT'!$E$6:$M$1685,9,FALSE)</f>
        <v>18.512988612125017</v>
      </c>
      <c r="G238" s="37">
        <f>VLOOKUP(_xlfn.CONCAT(D238,"65-69"),'Appendix 3b. nax IBGE 2019'!$E$5:$M$1850,9,FALSE)</f>
        <v>18.410704433179234</v>
      </c>
      <c r="H238" s="37">
        <f>INDEX(Summary!$Q$5:$Y$88,MATCH(_xlfn.CONCAT(D238,"65-69"),Summary!$Q$5:$Q$88,0),MATCH($H$3,Summary!$Q$4:$Y$4,0))</f>
        <v>18.535717285480295</v>
      </c>
      <c r="I238" s="240">
        <f t="shared" si="10"/>
        <v>6.7902264552010903E-3</v>
      </c>
      <c r="J238" s="241">
        <f t="shared" si="11"/>
        <v>0.1209592933048963</v>
      </c>
      <c r="K238" s="242">
        <f t="shared" si="9"/>
        <v>17.934694093304895</v>
      </c>
    </row>
    <row r="239" spans="1:11" x14ac:dyDescent="0.2">
      <c r="A239" s="45" t="s">
        <v>45</v>
      </c>
      <c r="B239" s="45" t="s">
        <v>3</v>
      </c>
      <c r="C239" s="45">
        <v>2015</v>
      </c>
      <c r="D239" s="45" t="s">
        <v>210</v>
      </c>
      <c r="E239" s="48">
        <v>17.943950699999998</v>
      </c>
      <c r="F239" s="37">
        <f>VLOOKUP(_xlfn.CONCAT(D239,"65-69"),'Appendix 4. 2020 IBGE LT'!$E$6:$M$1685,9,FALSE)</f>
        <v>18.512988612125017</v>
      </c>
      <c r="G239" s="37">
        <f>VLOOKUP(_xlfn.CONCAT(D239,"65-69"),'Appendix 3b. nax IBGE 2019'!$E$5:$M$1850,9,FALSE)</f>
        <v>18.410704433179234</v>
      </c>
      <c r="H239" s="37">
        <f>INDEX(Summary!$Q$5:$Y$88,MATCH(_xlfn.CONCAT(D239,"65-69"),Summary!$Q$5:$Q$88,0),MATCH($H$3,Summary!$Q$4:$Y$4,0))</f>
        <v>18.535717285480295</v>
      </c>
      <c r="I239" s="240">
        <f t="shared" si="10"/>
        <v>6.7902264552010903E-3</v>
      </c>
      <c r="J239" s="241">
        <f t="shared" si="11"/>
        <v>0.12184348875396411</v>
      </c>
      <c r="K239" s="242">
        <f t="shared" si="9"/>
        <v>18.065794188753962</v>
      </c>
    </row>
    <row r="240" spans="1:11" x14ac:dyDescent="0.2">
      <c r="A240" s="45" t="s">
        <v>45</v>
      </c>
      <c r="B240" s="45" t="s">
        <v>3</v>
      </c>
      <c r="C240" s="45">
        <v>2016</v>
      </c>
      <c r="D240" s="45" t="s">
        <v>210</v>
      </c>
      <c r="E240" s="48">
        <v>18.0682914</v>
      </c>
      <c r="F240" s="37">
        <f>VLOOKUP(_xlfn.CONCAT(D240,"65-69"),'Appendix 4. 2020 IBGE LT'!$E$6:$M$1685,9,FALSE)</f>
        <v>18.512988612125017</v>
      </c>
      <c r="G240" s="37">
        <f>VLOOKUP(_xlfn.CONCAT(D240,"65-69"),'Appendix 3b. nax IBGE 2019'!$E$5:$M$1850,9,FALSE)</f>
        <v>18.410704433179234</v>
      </c>
      <c r="H240" s="37">
        <f>INDEX(Summary!$Q$5:$Y$88,MATCH(_xlfn.CONCAT(D240,"65-69"),Summary!$Q$5:$Q$88,0),MATCH($H$3,Summary!$Q$4:$Y$4,0))</f>
        <v>18.535717285480295</v>
      </c>
      <c r="I240" s="240">
        <f t="shared" si="10"/>
        <v>6.7902264552010903E-3</v>
      </c>
      <c r="J240" s="241">
        <f t="shared" si="11"/>
        <v>0.12268779026456235</v>
      </c>
      <c r="K240" s="242">
        <f t="shared" si="9"/>
        <v>18.190979190264564</v>
      </c>
    </row>
    <row r="241" spans="1:11" x14ac:dyDescent="0.2">
      <c r="A241" s="45" t="s">
        <v>45</v>
      </c>
      <c r="B241" s="45" t="s">
        <v>3</v>
      </c>
      <c r="C241" s="45">
        <v>2017</v>
      </c>
      <c r="D241" s="45" t="s">
        <v>210</v>
      </c>
      <c r="E241" s="48">
        <v>18.187596500000001</v>
      </c>
      <c r="F241" s="37">
        <f>VLOOKUP(_xlfn.CONCAT(D241,"65-69"),'Appendix 4. 2020 IBGE LT'!$E$6:$M$1685,9,FALSE)</f>
        <v>18.512988612125017</v>
      </c>
      <c r="G241" s="37">
        <f>VLOOKUP(_xlfn.CONCAT(D241,"65-69"),'Appendix 3b. nax IBGE 2019'!$E$5:$M$1850,9,FALSE)</f>
        <v>18.410704433179234</v>
      </c>
      <c r="H241" s="37">
        <f>INDEX(Summary!$Q$5:$Y$88,MATCH(_xlfn.CONCAT(D241,"65-69"),Summary!$Q$5:$Q$88,0),MATCH($H$3,Summary!$Q$4:$Y$4,0))</f>
        <v>18.535717285480295</v>
      </c>
      <c r="I241" s="240">
        <f t="shared" si="10"/>
        <v>6.7902264552010903E-3</v>
      </c>
      <c r="J241" s="241">
        <f t="shared" si="11"/>
        <v>0.12349789891082277</v>
      </c>
      <c r="K241" s="242">
        <f t="shared" si="9"/>
        <v>18.311094398910825</v>
      </c>
    </row>
    <row r="242" spans="1:11" x14ac:dyDescent="0.2">
      <c r="A242" s="45" t="s">
        <v>45</v>
      </c>
      <c r="B242" s="45" t="s">
        <v>3</v>
      </c>
      <c r="C242" s="45">
        <v>2018</v>
      </c>
      <c r="D242" s="45" t="s">
        <v>210</v>
      </c>
      <c r="E242" s="48">
        <v>18.301816800000001</v>
      </c>
      <c r="F242" s="37">
        <f>VLOOKUP(_xlfn.CONCAT(D242,"65-69"),'Appendix 4. 2020 IBGE LT'!$E$6:$M$1685,9,FALSE)</f>
        <v>18.512988612125017</v>
      </c>
      <c r="G242" s="37">
        <f>VLOOKUP(_xlfn.CONCAT(D242,"65-69"),'Appendix 3b. nax IBGE 2019'!$E$5:$M$1850,9,FALSE)</f>
        <v>18.410704433179234</v>
      </c>
      <c r="H242" s="37">
        <f>INDEX(Summary!$Q$5:$Y$88,MATCH(_xlfn.CONCAT(D242,"65-69"),Summary!$Q$5:$Q$88,0),MATCH($H$3,Summary!$Q$4:$Y$4,0))</f>
        <v>18.535717285480295</v>
      </c>
      <c r="I242" s="240">
        <f t="shared" si="10"/>
        <v>6.7902264552010903E-3</v>
      </c>
      <c r="J242" s="241">
        <f t="shared" si="11"/>
        <v>0.12427348061360377</v>
      </c>
      <c r="K242" s="242">
        <f t="shared" si="9"/>
        <v>18.426090280613604</v>
      </c>
    </row>
    <row r="243" spans="1:11" x14ac:dyDescent="0.2">
      <c r="A243" s="45" t="s">
        <v>45</v>
      </c>
      <c r="B243" s="45" t="s">
        <v>3</v>
      </c>
      <c r="C243" s="45">
        <v>2019</v>
      </c>
      <c r="D243" s="45" t="s">
        <v>210</v>
      </c>
      <c r="E243" s="48">
        <v>18.4107044</v>
      </c>
      <c r="F243" s="37">
        <f>VLOOKUP(_xlfn.CONCAT(D243,"65-69"),'Appendix 4. 2020 IBGE LT'!$E$6:$M$1685,9,FALSE)</f>
        <v>18.512988612125017</v>
      </c>
      <c r="G243" s="37">
        <f>VLOOKUP(_xlfn.CONCAT(D243,"65-69"),'Appendix 3b. nax IBGE 2019'!$E$5:$M$1850,9,FALSE)</f>
        <v>18.410704433179234</v>
      </c>
      <c r="H243" s="37">
        <f>INDEX(Summary!$Q$5:$Y$88,MATCH(_xlfn.CONCAT(D243,"65-69"),Summary!$Q$5:$Q$88,0),MATCH($H$3,Summary!$Q$4:$Y$4,0))</f>
        <v>18.535717285480295</v>
      </c>
      <c r="I243" s="240">
        <f t="shared" si="10"/>
        <v>6.7902264552010903E-3</v>
      </c>
      <c r="J243" s="241">
        <f t="shared" si="11"/>
        <v>0.12501285207576712</v>
      </c>
      <c r="K243" s="242">
        <f t="shared" si="9"/>
        <v>18.535717252075766</v>
      </c>
    </row>
    <row r="244" spans="1:11" x14ac:dyDescent="0.2">
      <c r="A244" s="45" t="s">
        <v>58</v>
      </c>
      <c r="B244" s="45" t="s">
        <v>48</v>
      </c>
      <c r="C244" s="45">
        <v>2000</v>
      </c>
      <c r="D244" s="45" t="s">
        <v>192</v>
      </c>
      <c r="E244" s="48">
        <v>17.312877199999999</v>
      </c>
      <c r="F244" s="37">
        <f>VLOOKUP(_xlfn.CONCAT(D244,"65-69"),'Appendix 4. 2020 IBGE LT'!$E$6:$M$1685,9,FALSE)</f>
        <v>20.212022468082598</v>
      </c>
      <c r="G244" s="37">
        <f>VLOOKUP(_xlfn.CONCAT(D244,"65-69"),'Appendix 3b. nax IBGE 2019'!$E$5:$M$1850,9,FALSE)</f>
        <v>20.101480163055236</v>
      </c>
      <c r="H244" s="37">
        <f>INDEX(Summary!$Q$5:$Y$88,MATCH(_xlfn.CONCAT(D244,"65-69"),Summary!$Q$5:$Q$88,0),MATCH($H$3,Summary!$Q$4:$Y$4,0))</f>
        <v>21.007248029785959</v>
      </c>
      <c r="I244" s="240">
        <f t="shared" si="10"/>
        <v>4.5059759748212268E-2</v>
      </c>
      <c r="J244" s="241">
        <f t="shared" si="11"/>
        <v>0.78011408718230191</v>
      </c>
      <c r="K244" s="242">
        <f t="shared" si="9"/>
        <v>18.092991287182301</v>
      </c>
    </row>
    <row r="245" spans="1:11" x14ac:dyDescent="0.2">
      <c r="A245" s="45" t="s">
        <v>58</v>
      </c>
      <c r="B245" s="45" t="s">
        <v>48</v>
      </c>
      <c r="C245" s="45">
        <v>2001</v>
      </c>
      <c r="D245" s="45" t="s">
        <v>192</v>
      </c>
      <c r="E245" s="48">
        <v>17.494186500000001</v>
      </c>
      <c r="F245" s="37">
        <f>VLOOKUP(_xlfn.CONCAT(D245,"65-69"),'Appendix 4. 2020 IBGE LT'!$E$6:$M$1685,9,FALSE)</f>
        <v>20.212022468082598</v>
      </c>
      <c r="G245" s="37">
        <f>VLOOKUP(_xlfn.CONCAT(D245,"65-69"),'Appendix 3b. nax IBGE 2019'!$E$5:$M$1850,9,FALSE)</f>
        <v>20.101480163055236</v>
      </c>
      <c r="H245" s="37">
        <f>INDEX(Summary!$Q$5:$Y$88,MATCH(_xlfn.CONCAT(D245,"65-69"),Summary!$Q$5:$Q$88,0),MATCH($H$3,Summary!$Q$4:$Y$4,0))</f>
        <v>21.007248029785959</v>
      </c>
      <c r="I245" s="240">
        <f t="shared" si="10"/>
        <v>4.5059759748212268E-2</v>
      </c>
      <c r="J245" s="241">
        <f t="shared" si="11"/>
        <v>0.78828384068041857</v>
      </c>
      <c r="K245" s="242">
        <f t="shared" si="9"/>
        <v>18.282470340680419</v>
      </c>
    </row>
    <row r="246" spans="1:11" x14ac:dyDescent="0.2">
      <c r="A246" s="45" t="s">
        <v>58</v>
      </c>
      <c r="B246" s="45" t="s">
        <v>48</v>
      </c>
      <c r="C246" s="45">
        <v>2002</v>
      </c>
      <c r="D246" s="45" t="s">
        <v>192</v>
      </c>
      <c r="E246" s="48">
        <v>17.671438800000001</v>
      </c>
      <c r="F246" s="37">
        <f>VLOOKUP(_xlfn.CONCAT(D246,"65-69"),'Appendix 4. 2020 IBGE LT'!$E$6:$M$1685,9,FALSE)</f>
        <v>20.212022468082598</v>
      </c>
      <c r="G246" s="37">
        <f>VLOOKUP(_xlfn.CONCAT(D246,"65-69"),'Appendix 3b. nax IBGE 2019'!$E$5:$M$1850,9,FALSE)</f>
        <v>20.101480163055236</v>
      </c>
      <c r="H246" s="37">
        <f>INDEX(Summary!$Q$5:$Y$88,MATCH(_xlfn.CONCAT(D246,"65-69"),Summary!$Q$5:$Q$88,0),MATCH($H$3,Summary!$Q$4:$Y$4,0))</f>
        <v>21.007248029785959</v>
      </c>
      <c r="I246" s="240">
        <f t="shared" si="10"/>
        <v>4.5059759748212268E-2</v>
      </c>
      <c r="J246" s="241">
        <f t="shared" si="11"/>
        <v>0.79627078673323648</v>
      </c>
      <c r="K246" s="242">
        <f t="shared" si="9"/>
        <v>18.467709586733235</v>
      </c>
    </row>
    <row r="247" spans="1:11" x14ac:dyDescent="0.2">
      <c r="A247" s="45" t="s">
        <v>58</v>
      </c>
      <c r="B247" s="45" t="s">
        <v>48</v>
      </c>
      <c r="C247" s="45">
        <v>2003</v>
      </c>
      <c r="D247" s="45" t="s">
        <v>192</v>
      </c>
      <c r="E247" s="48">
        <v>17.843022900000001</v>
      </c>
      <c r="F247" s="37">
        <f>VLOOKUP(_xlfn.CONCAT(D247,"65-69"),'Appendix 4. 2020 IBGE LT'!$E$6:$M$1685,9,FALSE)</f>
        <v>20.212022468082598</v>
      </c>
      <c r="G247" s="37">
        <f>VLOOKUP(_xlfn.CONCAT(D247,"65-69"),'Appendix 3b. nax IBGE 2019'!$E$5:$M$1850,9,FALSE)</f>
        <v>20.101480163055236</v>
      </c>
      <c r="H247" s="37">
        <f>INDEX(Summary!$Q$5:$Y$88,MATCH(_xlfn.CONCAT(D247,"65-69"),Summary!$Q$5:$Q$88,0),MATCH($H$3,Summary!$Q$4:$Y$4,0))</f>
        <v>21.007248029785959</v>
      </c>
      <c r="I247" s="240">
        <f t="shared" si="10"/>
        <v>4.5059759748212268E-2</v>
      </c>
      <c r="J247" s="241">
        <f t="shared" si="11"/>
        <v>0.80400232505584979</v>
      </c>
      <c r="K247" s="242">
        <f t="shared" si="9"/>
        <v>18.647025225055852</v>
      </c>
    </row>
    <row r="248" spans="1:11" x14ac:dyDescent="0.2">
      <c r="A248" s="45" t="s">
        <v>58</v>
      </c>
      <c r="B248" s="45" t="s">
        <v>48</v>
      </c>
      <c r="C248" s="45">
        <v>2004</v>
      </c>
      <c r="D248" s="45" t="s">
        <v>192</v>
      </c>
      <c r="E248" s="48">
        <v>18.009597400000001</v>
      </c>
      <c r="F248" s="37">
        <f>VLOOKUP(_xlfn.CONCAT(D248,"65-69"),'Appendix 4. 2020 IBGE LT'!$E$6:$M$1685,9,FALSE)</f>
        <v>20.212022468082598</v>
      </c>
      <c r="G248" s="37">
        <f>VLOOKUP(_xlfn.CONCAT(D248,"65-69"),'Appendix 3b. nax IBGE 2019'!$E$5:$M$1850,9,FALSE)</f>
        <v>20.101480163055236</v>
      </c>
      <c r="H248" s="37">
        <f>INDEX(Summary!$Q$5:$Y$88,MATCH(_xlfn.CONCAT(D248,"65-69"),Summary!$Q$5:$Q$88,0),MATCH($H$3,Summary!$Q$4:$Y$4,0))</f>
        <v>21.007248029785959</v>
      </c>
      <c r="I248" s="240">
        <f t="shared" si="10"/>
        <v>4.5059759748212268E-2</v>
      </c>
      <c r="J248" s="241">
        <f t="shared" si="11"/>
        <v>0.81150813200602834</v>
      </c>
      <c r="K248" s="242">
        <f t="shared" si="9"/>
        <v>18.82110553200603</v>
      </c>
    </row>
    <row r="249" spans="1:11" x14ac:dyDescent="0.2">
      <c r="A249" s="45" t="s">
        <v>58</v>
      </c>
      <c r="B249" s="45" t="s">
        <v>48</v>
      </c>
      <c r="C249" s="45">
        <v>2005</v>
      </c>
      <c r="D249" s="45" t="s">
        <v>192</v>
      </c>
      <c r="E249" s="48">
        <v>18.1712521</v>
      </c>
      <c r="F249" s="37">
        <f>VLOOKUP(_xlfn.CONCAT(D249,"65-69"),'Appendix 4. 2020 IBGE LT'!$E$6:$M$1685,9,FALSE)</f>
        <v>20.212022468082598</v>
      </c>
      <c r="G249" s="37">
        <f>VLOOKUP(_xlfn.CONCAT(D249,"65-69"),'Appendix 3b. nax IBGE 2019'!$E$5:$M$1850,9,FALSE)</f>
        <v>20.101480163055236</v>
      </c>
      <c r="H249" s="37">
        <f>INDEX(Summary!$Q$5:$Y$88,MATCH(_xlfn.CONCAT(D249,"65-69"),Summary!$Q$5:$Q$88,0),MATCH($H$3,Summary!$Q$4:$Y$4,0))</f>
        <v>21.007248029785959</v>
      </c>
      <c r="I249" s="240">
        <f t="shared" si="10"/>
        <v>4.5059759748212268E-2</v>
      </c>
      <c r="J249" s="241">
        <f t="shared" si="11"/>
        <v>0.81879225395019761</v>
      </c>
      <c r="K249" s="242">
        <f t="shared" si="9"/>
        <v>18.990044353950196</v>
      </c>
    </row>
    <row r="250" spans="1:11" x14ac:dyDescent="0.2">
      <c r="A250" s="45" t="s">
        <v>58</v>
      </c>
      <c r="B250" s="45" t="s">
        <v>48</v>
      </c>
      <c r="C250" s="45">
        <v>2006</v>
      </c>
      <c r="D250" s="45" t="s">
        <v>192</v>
      </c>
      <c r="E250" s="48">
        <v>18.3280736</v>
      </c>
      <c r="F250" s="37">
        <f>VLOOKUP(_xlfn.CONCAT(D250,"65-69"),'Appendix 4. 2020 IBGE LT'!$E$6:$M$1685,9,FALSE)</f>
        <v>20.212022468082598</v>
      </c>
      <c r="G250" s="37">
        <f>VLOOKUP(_xlfn.CONCAT(D250,"65-69"),'Appendix 3b. nax IBGE 2019'!$E$5:$M$1850,9,FALSE)</f>
        <v>20.101480163055236</v>
      </c>
      <c r="H250" s="37">
        <f>INDEX(Summary!$Q$5:$Y$88,MATCH(_xlfn.CONCAT(D250,"65-69"),Summary!$Q$5:$Q$88,0),MATCH($H$3,Summary!$Q$4:$Y$4,0))</f>
        <v>21.007248029785959</v>
      </c>
      <c r="I250" s="240">
        <f t="shared" si="10"/>
        <v>4.5059759748212268E-2</v>
      </c>
      <c r="J250" s="241">
        <f t="shared" si="11"/>
        <v>0.82585859306355192</v>
      </c>
      <c r="K250" s="242">
        <f t="shared" si="9"/>
        <v>19.15393219306355</v>
      </c>
    </row>
    <row r="251" spans="1:11" x14ac:dyDescent="0.2">
      <c r="A251" s="45" t="s">
        <v>58</v>
      </c>
      <c r="B251" s="45" t="s">
        <v>48</v>
      </c>
      <c r="C251" s="45">
        <v>2007</v>
      </c>
      <c r="D251" s="45" t="s">
        <v>192</v>
      </c>
      <c r="E251" s="48">
        <v>18.480143500000001</v>
      </c>
      <c r="F251" s="37">
        <f>VLOOKUP(_xlfn.CONCAT(D251,"65-69"),'Appendix 4. 2020 IBGE LT'!$E$6:$M$1685,9,FALSE)</f>
        <v>20.212022468082598</v>
      </c>
      <c r="G251" s="37">
        <f>VLOOKUP(_xlfn.CONCAT(D251,"65-69"),'Appendix 3b. nax IBGE 2019'!$E$5:$M$1850,9,FALSE)</f>
        <v>20.101480163055236</v>
      </c>
      <c r="H251" s="37">
        <f>INDEX(Summary!$Q$5:$Y$88,MATCH(_xlfn.CONCAT(D251,"65-69"),Summary!$Q$5:$Q$88,0),MATCH($H$3,Summary!$Q$4:$Y$4,0))</f>
        <v>21.007248029785959</v>
      </c>
      <c r="I251" s="240">
        <f t="shared" si="10"/>
        <v>4.5059759748212268E-2</v>
      </c>
      <c r="J251" s="241">
        <f t="shared" si="11"/>
        <v>0.8327108262224866</v>
      </c>
      <c r="K251" s="242">
        <f t="shared" si="9"/>
        <v>19.312854326222489</v>
      </c>
    </row>
    <row r="252" spans="1:11" x14ac:dyDescent="0.2">
      <c r="A252" s="45" t="s">
        <v>58</v>
      </c>
      <c r="B252" s="45" t="s">
        <v>48</v>
      </c>
      <c r="C252" s="45">
        <v>2008</v>
      </c>
      <c r="D252" s="45" t="s">
        <v>192</v>
      </c>
      <c r="E252" s="48">
        <v>18.626950000000001</v>
      </c>
      <c r="F252" s="37">
        <f>VLOOKUP(_xlfn.CONCAT(D252,"65-69"),'Appendix 4. 2020 IBGE LT'!$E$6:$M$1685,9,FALSE)</f>
        <v>20.212022468082598</v>
      </c>
      <c r="G252" s="37">
        <f>VLOOKUP(_xlfn.CONCAT(D252,"65-69"),'Appendix 3b. nax IBGE 2019'!$E$5:$M$1850,9,FALSE)</f>
        <v>20.101480163055236</v>
      </c>
      <c r="H252" s="37">
        <f>INDEX(Summary!$Q$5:$Y$88,MATCH(_xlfn.CONCAT(D252,"65-69"),Summary!$Q$5:$Q$88,0),MATCH($H$3,Summary!$Q$4:$Y$4,0))</f>
        <v>21.007248029785959</v>
      </c>
      <c r="I252" s="240">
        <f t="shared" si="10"/>
        <v>4.5059759748212268E-2</v>
      </c>
      <c r="J252" s="241">
        <f t="shared" si="11"/>
        <v>0.83932589184196249</v>
      </c>
      <c r="K252" s="242">
        <f t="shared" si="9"/>
        <v>19.466275891841963</v>
      </c>
    </row>
    <row r="253" spans="1:11" x14ac:dyDescent="0.2">
      <c r="A253" s="45" t="s">
        <v>58</v>
      </c>
      <c r="B253" s="45" t="s">
        <v>48</v>
      </c>
      <c r="C253" s="45">
        <v>2009</v>
      </c>
      <c r="D253" s="45" t="s">
        <v>192</v>
      </c>
      <c r="E253" s="48">
        <v>18.770028199999999</v>
      </c>
      <c r="F253" s="37">
        <f>VLOOKUP(_xlfn.CONCAT(D253,"65-69"),'Appendix 4. 2020 IBGE LT'!$E$6:$M$1685,9,FALSE)</f>
        <v>20.212022468082598</v>
      </c>
      <c r="G253" s="37">
        <f>VLOOKUP(_xlfn.CONCAT(D253,"65-69"),'Appendix 3b. nax IBGE 2019'!$E$5:$M$1850,9,FALSE)</f>
        <v>20.101480163055236</v>
      </c>
      <c r="H253" s="37">
        <f>INDEX(Summary!$Q$5:$Y$88,MATCH(_xlfn.CONCAT(D253,"65-69"),Summary!$Q$5:$Q$88,0),MATCH($H$3,Summary!$Q$4:$Y$4,0))</f>
        <v>21.007248029785959</v>
      </c>
      <c r="I253" s="240">
        <f t="shared" si="10"/>
        <v>4.5059759748212268E-2</v>
      </c>
      <c r="J253" s="241">
        <f t="shared" si="11"/>
        <v>0.84577296115916911</v>
      </c>
      <c r="K253" s="242">
        <f t="shared" si="9"/>
        <v>19.615801161159169</v>
      </c>
    </row>
    <row r="254" spans="1:11" x14ac:dyDescent="0.2">
      <c r="A254" s="45" t="s">
        <v>58</v>
      </c>
      <c r="B254" s="45" t="s">
        <v>48</v>
      </c>
      <c r="C254" s="45">
        <v>2010</v>
      </c>
      <c r="D254" s="45" t="s">
        <v>192</v>
      </c>
      <c r="E254" s="48">
        <v>18.908590799999999</v>
      </c>
      <c r="F254" s="37">
        <f>VLOOKUP(_xlfn.CONCAT(D254,"65-69"),'Appendix 4. 2020 IBGE LT'!$E$6:$M$1685,9,FALSE)</f>
        <v>20.212022468082598</v>
      </c>
      <c r="G254" s="37">
        <f>VLOOKUP(_xlfn.CONCAT(D254,"65-69"),'Appendix 3b. nax IBGE 2019'!$E$5:$M$1850,9,FALSE)</f>
        <v>20.101480163055236</v>
      </c>
      <c r="H254" s="37">
        <f>INDEX(Summary!$Q$5:$Y$88,MATCH(_xlfn.CONCAT(D254,"65-69"),Summary!$Q$5:$Q$88,0),MATCH($H$3,Summary!$Q$4:$Y$4,0))</f>
        <v>21.007248029785959</v>
      </c>
      <c r="I254" s="240">
        <f t="shared" si="10"/>
        <v>4.5059759748212268E-2</v>
      </c>
      <c r="J254" s="241">
        <f t="shared" si="11"/>
        <v>0.85201655862525671</v>
      </c>
      <c r="K254" s="242">
        <f t="shared" si="9"/>
        <v>19.760607358625254</v>
      </c>
    </row>
    <row r="255" spans="1:11" x14ac:dyDescent="0.2">
      <c r="A255" s="45" t="s">
        <v>58</v>
      </c>
      <c r="B255" s="45" t="s">
        <v>48</v>
      </c>
      <c r="C255" s="45">
        <v>2011</v>
      </c>
      <c r="D255" s="45" t="s">
        <v>192</v>
      </c>
      <c r="E255" s="48">
        <v>19.059007399999999</v>
      </c>
      <c r="F255" s="37">
        <f>VLOOKUP(_xlfn.CONCAT(D255,"65-69"),'Appendix 4. 2020 IBGE LT'!$E$6:$M$1685,9,FALSE)</f>
        <v>20.212022468082598</v>
      </c>
      <c r="G255" s="37">
        <f>VLOOKUP(_xlfn.CONCAT(D255,"65-69"),'Appendix 3b. nax IBGE 2019'!$E$5:$M$1850,9,FALSE)</f>
        <v>20.101480163055236</v>
      </c>
      <c r="H255" s="37">
        <f>INDEX(Summary!$Q$5:$Y$88,MATCH(_xlfn.CONCAT(D255,"65-69"),Summary!$Q$5:$Q$88,0),MATCH($H$3,Summary!$Q$4:$Y$4,0))</f>
        <v>21.007248029785959</v>
      </c>
      <c r="I255" s="240">
        <f t="shared" si="10"/>
        <v>4.5059759748212268E-2</v>
      </c>
      <c r="J255" s="241">
        <f t="shared" si="11"/>
        <v>0.85879429448339972</v>
      </c>
      <c r="K255" s="242">
        <f t="shared" si="9"/>
        <v>19.917801694483398</v>
      </c>
    </row>
    <row r="256" spans="1:11" x14ac:dyDescent="0.2">
      <c r="A256" s="45" t="s">
        <v>58</v>
      </c>
      <c r="B256" s="45" t="s">
        <v>48</v>
      </c>
      <c r="C256" s="45">
        <v>2012</v>
      </c>
      <c r="D256" s="45" t="s">
        <v>192</v>
      </c>
      <c r="E256" s="48">
        <v>19.204845500000001</v>
      </c>
      <c r="F256" s="37">
        <f>VLOOKUP(_xlfn.CONCAT(D256,"65-69"),'Appendix 4. 2020 IBGE LT'!$E$6:$M$1685,9,FALSE)</f>
        <v>20.212022468082598</v>
      </c>
      <c r="G256" s="37">
        <f>VLOOKUP(_xlfn.CONCAT(D256,"65-69"),'Appendix 3b. nax IBGE 2019'!$E$5:$M$1850,9,FALSE)</f>
        <v>20.101480163055236</v>
      </c>
      <c r="H256" s="37">
        <f>INDEX(Summary!$Q$5:$Y$88,MATCH(_xlfn.CONCAT(D256,"65-69"),Summary!$Q$5:$Q$88,0),MATCH($H$3,Summary!$Q$4:$Y$4,0))</f>
        <v>21.007248029785959</v>
      </c>
      <c r="I256" s="240">
        <f t="shared" si="10"/>
        <v>4.5059759748212268E-2</v>
      </c>
      <c r="J256" s="241">
        <f t="shared" si="11"/>
        <v>0.86536572423153557</v>
      </c>
      <c r="K256" s="242">
        <f t="shared" si="9"/>
        <v>20.070211224231535</v>
      </c>
    </row>
    <row r="257" spans="1:11" x14ac:dyDescent="0.2">
      <c r="A257" s="45" t="s">
        <v>58</v>
      </c>
      <c r="B257" s="45" t="s">
        <v>48</v>
      </c>
      <c r="C257" s="45">
        <v>2013</v>
      </c>
      <c r="D257" s="45" t="s">
        <v>192</v>
      </c>
      <c r="E257" s="48">
        <v>19.346134599999999</v>
      </c>
      <c r="F257" s="37">
        <f>VLOOKUP(_xlfn.CONCAT(D257,"65-69"),'Appendix 4. 2020 IBGE LT'!$E$6:$M$1685,9,FALSE)</f>
        <v>20.212022468082598</v>
      </c>
      <c r="G257" s="37">
        <f>VLOOKUP(_xlfn.CONCAT(D257,"65-69"),'Appendix 3b. nax IBGE 2019'!$E$5:$M$1850,9,FALSE)</f>
        <v>20.101480163055236</v>
      </c>
      <c r="H257" s="37">
        <f>INDEX(Summary!$Q$5:$Y$88,MATCH(_xlfn.CONCAT(D257,"65-69"),Summary!$Q$5:$Q$88,0),MATCH($H$3,Summary!$Q$4:$Y$4,0))</f>
        <v>21.007248029785959</v>
      </c>
      <c r="I257" s="240">
        <f t="shared" si="10"/>
        <v>4.5059759748212268E-2</v>
      </c>
      <c r="J257" s="241">
        <f t="shared" si="11"/>
        <v>0.87173217713257656</v>
      </c>
      <c r="K257" s="242">
        <f t="shared" si="9"/>
        <v>20.217866777132574</v>
      </c>
    </row>
    <row r="258" spans="1:11" x14ac:dyDescent="0.2">
      <c r="A258" s="45" t="s">
        <v>58</v>
      </c>
      <c r="B258" s="45" t="s">
        <v>48</v>
      </c>
      <c r="C258" s="45">
        <v>2014</v>
      </c>
      <c r="D258" s="45" t="s">
        <v>192</v>
      </c>
      <c r="E258" s="48">
        <v>19.482906199999999</v>
      </c>
      <c r="F258" s="37">
        <f>VLOOKUP(_xlfn.CONCAT(D258,"65-69"),'Appendix 4. 2020 IBGE LT'!$E$6:$M$1685,9,FALSE)</f>
        <v>20.212022468082598</v>
      </c>
      <c r="G258" s="37">
        <f>VLOOKUP(_xlfn.CONCAT(D258,"65-69"),'Appendix 3b. nax IBGE 2019'!$E$5:$M$1850,9,FALSE)</f>
        <v>20.101480163055236</v>
      </c>
      <c r="H258" s="37">
        <f>INDEX(Summary!$Q$5:$Y$88,MATCH(_xlfn.CONCAT(D258,"65-69"),Summary!$Q$5:$Q$88,0),MATCH($H$3,Summary!$Q$4:$Y$4,0))</f>
        <v>21.007248029785959</v>
      </c>
      <c r="I258" s="240">
        <f t="shared" si="10"/>
        <v>4.5059759748212268E-2</v>
      </c>
      <c r="J258" s="241">
        <f t="shared" si="11"/>
        <v>0.87789507256895516</v>
      </c>
      <c r="K258" s="242">
        <f t="shared" si="9"/>
        <v>20.360801272568953</v>
      </c>
    </row>
    <row r="259" spans="1:11" x14ac:dyDescent="0.2">
      <c r="A259" s="45" t="s">
        <v>58</v>
      </c>
      <c r="B259" s="45" t="s">
        <v>48</v>
      </c>
      <c r="C259" s="45">
        <v>2015</v>
      </c>
      <c r="D259" s="45" t="s">
        <v>192</v>
      </c>
      <c r="E259" s="48">
        <v>19.615193900000001</v>
      </c>
      <c r="F259" s="37">
        <f>VLOOKUP(_xlfn.CONCAT(D259,"65-69"),'Appendix 4. 2020 IBGE LT'!$E$6:$M$1685,9,FALSE)</f>
        <v>20.212022468082598</v>
      </c>
      <c r="G259" s="37">
        <f>VLOOKUP(_xlfn.CONCAT(D259,"65-69"),'Appendix 3b. nax IBGE 2019'!$E$5:$M$1850,9,FALSE)</f>
        <v>20.101480163055236</v>
      </c>
      <c r="H259" s="37">
        <f>INDEX(Summary!$Q$5:$Y$88,MATCH(_xlfn.CONCAT(D259,"65-69"),Summary!$Q$5:$Q$88,0),MATCH($H$3,Summary!$Q$4:$Y$4,0))</f>
        <v>21.007248029785959</v>
      </c>
      <c r="I259" s="240">
        <f t="shared" si="10"/>
        <v>4.5059759748212268E-2</v>
      </c>
      <c r="J259" s="241">
        <f t="shared" si="11"/>
        <v>0.88385592454859885</v>
      </c>
      <c r="K259" s="242">
        <f t="shared" si="9"/>
        <v>20.499049824548599</v>
      </c>
    </row>
    <row r="260" spans="1:11" x14ac:dyDescent="0.2">
      <c r="A260" s="45" t="s">
        <v>58</v>
      </c>
      <c r="B260" s="45" t="s">
        <v>48</v>
      </c>
      <c r="C260" s="45">
        <v>2016</v>
      </c>
      <c r="D260" s="45" t="s">
        <v>192</v>
      </c>
      <c r="E260" s="48">
        <v>19.744061500000001</v>
      </c>
      <c r="F260" s="37">
        <f>VLOOKUP(_xlfn.CONCAT(D260,"65-69"),'Appendix 4. 2020 IBGE LT'!$E$6:$M$1685,9,FALSE)</f>
        <v>20.212022468082598</v>
      </c>
      <c r="G260" s="37">
        <f>VLOOKUP(_xlfn.CONCAT(D260,"65-69"),'Appendix 3b. nax IBGE 2019'!$E$5:$M$1850,9,FALSE)</f>
        <v>20.101480163055236</v>
      </c>
      <c r="H260" s="37">
        <f>INDEX(Summary!$Q$5:$Y$88,MATCH(_xlfn.CONCAT(D260,"65-69"),Summary!$Q$5:$Q$88,0),MATCH($H$3,Summary!$Q$4:$Y$4,0))</f>
        <v>21.007248029785959</v>
      </c>
      <c r="I260" s="240">
        <f t="shared" si="10"/>
        <v>4.5059759748212268E-2</v>
      </c>
      <c r="J260" s="241">
        <f t="shared" si="11"/>
        <v>0.88966266764392754</v>
      </c>
      <c r="K260" s="242">
        <f t="shared" ref="K260:K323" si="12">E260+J260</f>
        <v>20.63372416764393</v>
      </c>
    </row>
    <row r="261" spans="1:11" x14ac:dyDescent="0.2">
      <c r="A261" s="45" t="s">
        <v>58</v>
      </c>
      <c r="B261" s="45" t="s">
        <v>48</v>
      </c>
      <c r="C261" s="45">
        <v>2017</v>
      </c>
      <c r="D261" s="45" t="s">
        <v>192</v>
      </c>
      <c r="E261" s="48">
        <v>19.867558500000001</v>
      </c>
      <c r="F261" s="37">
        <f>VLOOKUP(_xlfn.CONCAT(D261,"65-69"),'Appendix 4. 2020 IBGE LT'!$E$6:$M$1685,9,FALSE)</f>
        <v>20.212022468082598</v>
      </c>
      <c r="G261" s="37">
        <f>VLOOKUP(_xlfn.CONCAT(D261,"65-69"),'Appendix 3b. nax IBGE 2019'!$E$5:$M$1850,9,FALSE)</f>
        <v>20.101480163055236</v>
      </c>
      <c r="H261" s="37">
        <f>INDEX(Summary!$Q$5:$Y$88,MATCH(_xlfn.CONCAT(D261,"65-69"),Summary!$Q$5:$Q$88,0),MATCH($H$3,Summary!$Q$4:$Y$4,0))</f>
        <v>21.007248029785959</v>
      </c>
      <c r="I261" s="240">
        <f t="shared" ref="I261:I324" si="13">(H261-$G261)/$G261</f>
        <v>4.5059759748212268E-2</v>
      </c>
      <c r="J261" s="241">
        <f t="shared" ref="J261:J324" si="14">E261*I261</f>
        <v>0.89522741279355256</v>
      </c>
      <c r="K261" s="242">
        <f t="shared" si="12"/>
        <v>20.762785912793554</v>
      </c>
    </row>
    <row r="262" spans="1:11" x14ac:dyDescent="0.2">
      <c r="A262" s="45" t="s">
        <v>58</v>
      </c>
      <c r="B262" s="45" t="s">
        <v>48</v>
      </c>
      <c r="C262" s="45">
        <v>2018</v>
      </c>
      <c r="D262" s="45" t="s">
        <v>192</v>
      </c>
      <c r="E262" s="48">
        <v>19.986679299999999</v>
      </c>
      <c r="F262" s="37">
        <f>VLOOKUP(_xlfn.CONCAT(D262,"65-69"),'Appendix 4. 2020 IBGE LT'!$E$6:$M$1685,9,FALSE)</f>
        <v>20.212022468082598</v>
      </c>
      <c r="G262" s="37">
        <f>VLOOKUP(_xlfn.CONCAT(D262,"65-69"),'Appendix 3b. nax IBGE 2019'!$E$5:$M$1850,9,FALSE)</f>
        <v>20.101480163055236</v>
      </c>
      <c r="H262" s="37">
        <f>INDEX(Summary!$Q$5:$Y$88,MATCH(_xlfn.CONCAT(D262,"65-69"),Summary!$Q$5:$Q$88,0),MATCH($H$3,Summary!$Q$4:$Y$4,0))</f>
        <v>21.007248029785959</v>
      </c>
      <c r="I262" s="240">
        <f t="shared" si="13"/>
        <v>4.5059759748212268E-2</v>
      </c>
      <c r="J262" s="241">
        <f t="shared" si="14"/>
        <v>0.90059496742256728</v>
      </c>
      <c r="K262" s="242">
        <f t="shared" si="12"/>
        <v>20.887274267422566</v>
      </c>
    </row>
    <row r="263" spans="1:11" x14ac:dyDescent="0.2">
      <c r="A263" s="45" t="s">
        <v>58</v>
      </c>
      <c r="B263" s="45" t="s">
        <v>48</v>
      </c>
      <c r="C263" s="45">
        <v>2019</v>
      </c>
      <c r="D263" s="45" t="s">
        <v>192</v>
      </c>
      <c r="E263" s="48">
        <v>20.101480200000001</v>
      </c>
      <c r="F263" s="37">
        <f>VLOOKUP(_xlfn.CONCAT(D263,"65-69"),'Appendix 4. 2020 IBGE LT'!$E$6:$M$1685,9,FALSE)</f>
        <v>20.212022468082598</v>
      </c>
      <c r="G263" s="37">
        <f>VLOOKUP(_xlfn.CONCAT(D263,"65-69"),'Appendix 3b. nax IBGE 2019'!$E$5:$M$1850,9,FALSE)</f>
        <v>20.101480163055236</v>
      </c>
      <c r="H263" s="37">
        <f>INDEX(Summary!$Q$5:$Y$88,MATCH(_xlfn.CONCAT(D263,"65-69"),Summary!$Q$5:$Q$88,0),MATCH($H$3,Summary!$Q$4:$Y$4,0))</f>
        <v>21.007248029785959</v>
      </c>
      <c r="I263" s="240">
        <f t="shared" si="13"/>
        <v>4.5059759748212268E-2</v>
      </c>
      <c r="J263" s="241">
        <f t="shared" si="14"/>
        <v>0.90576786839544599</v>
      </c>
      <c r="K263" s="242">
        <f t="shared" si="12"/>
        <v>21.007248068395448</v>
      </c>
    </row>
    <row r="264" spans="1:11" x14ac:dyDescent="0.2">
      <c r="A264" s="45" t="s">
        <v>58</v>
      </c>
      <c r="B264" s="45" t="s">
        <v>47</v>
      </c>
      <c r="C264" s="45">
        <v>2000</v>
      </c>
      <c r="D264" s="45" t="s">
        <v>164</v>
      </c>
      <c r="E264" s="48">
        <v>14.818540499999999</v>
      </c>
      <c r="F264" s="37">
        <f>VLOOKUP(_xlfn.CONCAT(D264,"65-69"),'Appendix 4. 2020 IBGE LT'!$E$6:$M$1685,9,FALSE)</f>
        <v>16.303101663592141</v>
      </c>
      <c r="G264" s="37">
        <f>VLOOKUP(_xlfn.CONCAT(D264,"65-69"),'Appendix 3b. nax IBGE 2019'!$E$5:$M$1850,9,FALSE)</f>
        <v>16.242842784954441</v>
      </c>
      <c r="H264" s="37">
        <f>INDEX(Summary!$Q$5:$Y$88,MATCH(_xlfn.CONCAT(D264,"65-69"),Summary!$Q$5:$Q$88,0),MATCH($H$3,Summary!$Q$4:$Y$4,0))</f>
        <v>17.549032954450759</v>
      </c>
      <c r="I264" s="240">
        <f t="shared" si="13"/>
        <v>8.0416352407611025E-2</v>
      </c>
      <c r="J264" s="241">
        <f t="shared" si="14"/>
        <v>1.1916529750144564</v>
      </c>
      <c r="K264" s="242">
        <f t="shared" si="12"/>
        <v>16.010193475014457</v>
      </c>
    </row>
    <row r="265" spans="1:11" x14ac:dyDescent="0.2">
      <c r="A265" s="45" t="s">
        <v>58</v>
      </c>
      <c r="B265" s="45" t="s">
        <v>47</v>
      </c>
      <c r="C265" s="45">
        <v>2001</v>
      </c>
      <c r="D265" s="45" t="s">
        <v>164</v>
      </c>
      <c r="E265" s="48">
        <v>14.872347899999999</v>
      </c>
      <c r="F265" s="37">
        <f>VLOOKUP(_xlfn.CONCAT(D265,"65-69"),'Appendix 4. 2020 IBGE LT'!$E$6:$M$1685,9,FALSE)</f>
        <v>16.303101663592141</v>
      </c>
      <c r="G265" s="37">
        <f>VLOOKUP(_xlfn.CONCAT(D265,"65-69"),'Appendix 3b. nax IBGE 2019'!$E$5:$M$1850,9,FALSE)</f>
        <v>16.242842784954441</v>
      </c>
      <c r="H265" s="37">
        <f>INDEX(Summary!$Q$5:$Y$88,MATCH(_xlfn.CONCAT(D265,"65-69"),Summary!$Q$5:$Q$88,0),MATCH($H$3,Summary!$Q$4:$Y$4,0))</f>
        <v>17.549032954450759</v>
      </c>
      <c r="I265" s="240">
        <f t="shared" si="13"/>
        <v>8.0416352407611025E-2</v>
      </c>
      <c r="J265" s="241">
        <f t="shared" si="14"/>
        <v>1.1959799698549938</v>
      </c>
      <c r="K265" s="242">
        <f t="shared" si="12"/>
        <v>16.068327869854993</v>
      </c>
    </row>
    <row r="266" spans="1:11" x14ac:dyDescent="0.2">
      <c r="A266" s="45" t="s">
        <v>58</v>
      </c>
      <c r="B266" s="45" t="s">
        <v>47</v>
      </c>
      <c r="C266" s="45">
        <v>2002</v>
      </c>
      <c r="D266" s="45" t="s">
        <v>164</v>
      </c>
      <c r="E266" s="48">
        <v>14.928113400000001</v>
      </c>
      <c r="F266" s="37">
        <f>VLOOKUP(_xlfn.CONCAT(D266,"65-69"),'Appendix 4. 2020 IBGE LT'!$E$6:$M$1685,9,FALSE)</f>
        <v>16.303101663592141</v>
      </c>
      <c r="G266" s="37">
        <f>VLOOKUP(_xlfn.CONCAT(D266,"65-69"),'Appendix 3b. nax IBGE 2019'!$E$5:$M$1850,9,FALSE)</f>
        <v>16.242842784954441</v>
      </c>
      <c r="H266" s="37">
        <f>INDEX(Summary!$Q$5:$Y$88,MATCH(_xlfn.CONCAT(D266,"65-69"),Summary!$Q$5:$Q$88,0),MATCH($H$3,Summary!$Q$4:$Y$4,0))</f>
        <v>17.549032954450759</v>
      </c>
      <c r="I266" s="240">
        <f t="shared" si="13"/>
        <v>8.0416352407611025E-2</v>
      </c>
      <c r="J266" s="241">
        <f t="shared" si="14"/>
        <v>1.2004644279551804</v>
      </c>
      <c r="K266" s="242">
        <f t="shared" si="12"/>
        <v>16.12857782795518</v>
      </c>
    </row>
    <row r="267" spans="1:11" x14ac:dyDescent="0.2">
      <c r="A267" s="45" t="s">
        <v>58</v>
      </c>
      <c r="B267" s="45" t="s">
        <v>47</v>
      </c>
      <c r="C267" s="45">
        <v>2003</v>
      </c>
      <c r="D267" s="45" t="s">
        <v>164</v>
      </c>
      <c r="E267" s="48">
        <v>14.996332499999999</v>
      </c>
      <c r="F267" s="37">
        <f>VLOOKUP(_xlfn.CONCAT(D267,"65-69"),'Appendix 4. 2020 IBGE LT'!$E$6:$M$1685,9,FALSE)</f>
        <v>16.303101663592141</v>
      </c>
      <c r="G267" s="37">
        <f>VLOOKUP(_xlfn.CONCAT(D267,"65-69"),'Appendix 3b. nax IBGE 2019'!$E$5:$M$1850,9,FALSE)</f>
        <v>16.242842784954441</v>
      </c>
      <c r="H267" s="37">
        <f>INDEX(Summary!$Q$5:$Y$88,MATCH(_xlfn.CONCAT(D267,"65-69"),Summary!$Q$5:$Q$88,0),MATCH($H$3,Summary!$Q$4:$Y$4,0))</f>
        <v>17.549032954450759</v>
      </c>
      <c r="I267" s="240">
        <f t="shared" si="13"/>
        <v>8.0416352407611025E-2</v>
      </c>
      <c r="J267" s="241">
        <f t="shared" si="14"/>
        <v>1.2059503591417104</v>
      </c>
      <c r="K267" s="242">
        <f t="shared" si="12"/>
        <v>16.202282859141711</v>
      </c>
    </row>
    <row r="268" spans="1:11" x14ac:dyDescent="0.2">
      <c r="A268" s="45" t="s">
        <v>58</v>
      </c>
      <c r="B268" s="45" t="s">
        <v>47</v>
      </c>
      <c r="C268" s="45">
        <v>2004</v>
      </c>
      <c r="D268" s="45" t="s">
        <v>164</v>
      </c>
      <c r="E268" s="48">
        <v>15.0767629</v>
      </c>
      <c r="F268" s="37">
        <f>VLOOKUP(_xlfn.CONCAT(D268,"65-69"),'Appendix 4. 2020 IBGE LT'!$E$6:$M$1685,9,FALSE)</f>
        <v>16.303101663592141</v>
      </c>
      <c r="G268" s="37">
        <f>VLOOKUP(_xlfn.CONCAT(D268,"65-69"),'Appendix 3b. nax IBGE 2019'!$E$5:$M$1850,9,FALSE)</f>
        <v>16.242842784954441</v>
      </c>
      <c r="H268" s="37">
        <f>INDEX(Summary!$Q$5:$Y$88,MATCH(_xlfn.CONCAT(D268,"65-69"),Summary!$Q$5:$Q$88,0),MATCH($H$3,Summary!$Q$4:$Y$4,0))</f>
        <v>17.549032954450759</v>
      </c>
      <c r="I268" s="240">
        <f t="shared" si="13"/>
        <v>8.0416352407611025E-2</v>
      </c>
      <c r="J268" s="241">
        <f t="shared" si="14"/>
        <v>1.2124182785323956</v>
      </c>
      <c r="K268" s="242">
        <f t="shared" si="12"/>
        <v>16.289181178532395</v>
      </c>
    </row>
    <row r="269" spans="1:11" x14ac:dyDescent="0.2">
      <c r="A269" s="45" t="s">
        <v>58</v>
      </c>
      <c r="B269" s="45" t="s">
        <v>47</v>
      </c>
      <c r="C269" s="45">
        <v>2005</v>
      </c>
      <c r="D269" s="45" t="s">
        <v>164</v>
      </c>
      <c r="E269" s="48">
        <v>15.167407499999999</v>
      </c>
      <c r="F269" s="37">
        <f>VLOOKUP(_xlfn.CONCAT(D269,"65-69"),'Appendix 4. 2020 IBGE LT'!$E$6:$M$1685,9,FALSE)</f>
        <v>16.303101663592141</v>
      </c>
      <c r="G269" s="37">
        <f>VLOOKUP(_xlfn.CONCAT(D269,"65-69"),'Appendix 3b. nax IBGE 2019'!$E$5:$M$1850,9,FALSE)</f>
        <v>16.242842784954441</v>
      </c>
      <c r="H269" s="37">
        <f>INDEX(Summary!$Q$5:$Y$88,MATCH(_xlfn.CONCAT(D269,"65-69"),Summary!$Q$5:$Q$88,0),MATCH($H$3,Summary!$Q$4:$Y$4,0))</f>
        <v>17.549032954450759</v>
      </c>
      <c r="I269" s="240">
        <f t="shared" si="13"/>
        <v>8.0416352407611025E-2</v>
      </c>
      <c r="J269" s="241">
        <f t="shared" si="14"/>
        <v>1.2197075866298426</v>
      </c>
      <c r="K269" s="242">
        <f t="shared" si="12"/>
        <v>16.387115086629841</v>
      </c>
    </row>
    <row r="270" spans="1:11" x14ac:dyDescent="0.2">
      <c r="A270" s="45" t="s">
        <v>58</v>
      </c>
      <c r="B270" s="45" t="s">
        <v>47</v>
      </c>
      <c r="C270" s="45">
        <v>2006</v>
      </c>
      <c r="D270" s="45" t="s">
        <v>164</v>
      </c>
      <c r="E270" s="48">
        <v>15.2641239</v>
      </c>
      <c r="F270" s="37">
        <f>VLOOKUP(_xlfn.CONCAT(D270,"65-69"),'Appendix 4. 2020 IBGE LT'!$E$6:$M$1685,9,FALSE)</f>
        <v>16.303101663592141</v>
      </c>
      <c r="G270" s="37">
        <f>VLOOKUP(_xlfn.CONCAT(D270,"65-69"),'Appendix 3b. nax IBGE 2019'!$E$5:$M$1850,9,FALSE)</f>
        <v>16.242842784954441</v>
      </c>
      <c r="H270" s="37">
        <f>INDEX(Summary!$Q$5:$Y$88,MATCH(_xlfn.CONCAT(D270,"65-69"),Summary!$Q$5:$Q$88,0),MATCH($H$3,Summary!$Q$4:$Y$4,0))</f>
        <v>17.549032954450759</v>
      </c>
      <c r="I270" s="240">
        <f t="shared" si="13"/>
        <v>8.0416352407611025E-2</v>
      </c>
      <c r="J270" s="241">
        <f t="shared" si="14"/>
        <v>1.227485166735838</v>
      </c>
      <c r="K270" s="242">
        <f t="shared" si="12"/>
        <v>16.491609066735837</v>
      </c>
    </row>
    <row r="271" spans="1:11" x14ac:dyDescent="0.2">
      <c r="A271" s="45" t="s">
        <v>58</v>
      </c>
      <c r="B271" s="45" t="s">
        <v>47</v>
      </c>
      <c r="C271" s="45">
        <v>2007</v>
      </c>
      <c r="D271" s="45" t="s">
        <v>164</v>
      </c>
      <c r="E271" s="48">
        <v>15.369851199999999</v>
      </c>
      <c r="F271" s="37">
        <f>VLOOKUP(_xlfn.CONCAT(D271,"65-69"),'Appendix 4. 2020 IBGE LT'!$E$6:$M$1685,9,FALSE)</f>
        <v>16.303101663592141</v>
      </c>
      <c r="G271" s="37">
        <f>VLOOKUP(_xlfn.CONCAT(D271,"65-69"),'Appendix 3b. nax IBGE 2019'!$E$5:$M$1850,9,FALSE)</f>
        <v>16.242842784954441</v>
      </c>
      <c r="H271" s="37">
        <f>INDEX(Summary!$Q$5:$Y$88,MATCH(_xlfn.CONCAT(D271,"65-69"),Summary!$Q$5:$Q$88,0),MATCH($H$3,Summary!$Q$4:$Y$4,0))</f>
        <v>17.549032954450759</v>
      </c>
      <c r="I271" s="240">
        <f t="shared" si="13"/>
        <v>8.0416352407611025E-2</v>
      </c>
      <c r="J271" s="241">
        <f t="shared" si="14"/>
        <v>1.2359873705517432</v>
      </c>
      <c r="K271" s="242">
        <f t="shared" si="12"/>
        <v>16.605838570551743</v>
      </c>
    </row>
    <row r="272" spans="1:11" x14ac:dyDescent="0.2">
      <c r="A272" s="45" t="s">
        <v>58</v>
      </c>
      <c r="B272" s="45" t="s">
        <v>47</v>
      </c>
      <c r="C272" s="45">
        <v>2008</v>
      </c>
      <c r="D272" s="45" t="s">
        <v>164</v>
      </c>
      <c r="E272" s="48">
        <v>15.4855105</v>
      </c>
      <c r="F272" s="37">
        <f>VLOOKUP(_xlfn.CONCAT(D272,"65-69"),'Appendix 4. 2020 IBGE LT'!$E$6:$M$1685,9,FALSE)</f>
        <v>16.303101663592141</v>
      </c>
      <c r="G272" s="37">
        <f>VLOOKUP(_xlfn.CONCAT(D272,"65-69"),'Appendix 3b. nax IBGE 2019'!$E$5:$M$1850,9,FALSE)</f>
        <v>16.242842784954441</v>
      </c>
      <c r="H272" s="37">
        <f>INDEX(Summary!$Q$5:$Y$88,MATCH(_xlfn.CONCAT(D272,"65-69"),Summary!$Q$5:$Q$88,0),MATCH($H$3,Summary!$Q$4:$Y$4,0))</f>
        <v>17.549032954450759</v>
      </c>
      <c r="I272" s="240">
        <f t="shared" si="13"/>
        <v>8.0416352407611025E-2</v>
      </c>
      <c r="J272" s="241">
        <f t="shared" si="14"/>
        <v>1.2452882695797609</v>
      </c>
      <c r="K272" s="242">
        <f t="shared" si="12"/>
        <v>16.73079876957976</v>
      </c>
    </row>
    <row r="273" spans="1:11" x14ac:dyDescent="0.2">
      <c r="A273" s="45" t="s">
        <v>58</v>
      </c>
      <c r="B273" s="45" t="s">
        <v>47</v>
      </c>
      <c r="C273" s="45">
        <v>2009</v>
      </c>
      <c r="D273" s="45" t="s">
        <v>164</v>
      </c>
      <c r="E273" s="48">
        <v>15.6077262</v>
      </c>
      <c r="F273" s="37">
        <f>VLOOKUP(_xlfn.CONCAT(D273,"65-69"),'Appendix 4. 2020 IBGE LT'!$E$6:$M$1685,9,FALSE)</f>
        <v>16.303101663592141</v>
      </c>
      <c r="G273" s="37">
        <f>VLOOKUP(_xlfn.CONCAT(D273,"65-69"),'Appendix 3b. nax IBGE 2019'!$E$5:$M$1850,9,FALSE)</f>
        <v>16.242842784954441</v>
      </c>
      <c r="H273" s="37">
        <f>INDEX(Summary!$Q$5:$Y$88,MATCH(_xlfn.CONCAT(D273,"65-69"),Summary!$Q$5:$Q$88,0),MATCH($H$3,Summary!$Q$4:$Y$4,0))</f>
        <v>17.549032954450759</v>
      </c>
      <c r="I273" s="240">
        <f t="shared" si="13"/>
        <v>8.0416352407611025E-2</v>
      </c>
      <c r="J273" s="241">
        <f t="shared" si="14"/>
        <v>1.2551164103807038</v>
      </c>
      <c r="K273" s="242">
        <f t="shared" si="12"/>
        <v>16.862842610380703</v>
      </c>
    </row>
    <row r="274" spans="1:11" x14ac:dyDescent="0.2">
      <c r="A274" s="45" t="s">
        <v>58</v>
      </c>
      <c r="B274" s="45" t="s">
        <v>47</v>
      </c>
      <c r="C274" s="45">
        <v>2010</v>
      </c>
      <c r="D274" s="45" t="s">
        <v>164</v>
      </c>
      <c r="E274" s="48">
        <v>15.7342054</v>
      </c>
      <c r="F274" s="37">
        <f>VLOOKUP(_xlfn.CONCAT(D274,"65-69"),'Appendix 4. 2020 IBGE LT'!$E$6:$M$1685,9,FALSE)</f>
        <v>16.303101663592141</v>
      </c>
      <c r="G274" s="37">
        <f>VLOOKUP(_xlfn.CONCAT(D274,"65-69"),'Appendix 3b. nax IBGE 2019'!$E$5:$M$1850,9,FALSE)</f>
        <v>16.242842784954441</v>
      </c>
      <c r="H274" s="37">
        <f>INDEX(Summary!$Q$5:$Y$88,MATCH(_xlfn.CONCAT(D274,"65-69"),Summary!$Q$5:$Q$88,0),MATCH($H$3,Summary!$Q$4:$Y$4,0))</f>
        <v>17.549032954450759</v>
      </c>
      <c r="I274" s="240">
        <f t="shared" si="13"/>
        <v>8.0416352407611025E-2</v>
      </c>
      <c r="J274" s="241">
        <f t="shared" si="14"/>
        <v>1.2652874063001365</v>
      </c>
      <c r="K274" s="242">
        <f t="shared" si="12"/>
        <v>16.999492806300136</v>
      </c>
    </row>
    <row r="275" spans="1:11" x14ac:dyDescent="0.2">
      <c r="A275" s="45" t="s">
        <v>58</v>
      </c>
      <c r="B275" s="45" t="s">
        <v>47</v>
      </c>
      <c r="C275" s="45">
        <v>2011</v>
      </c>
      <c r="D275" s="45" t="s">
        <v>164</v>
      </c>
      <c r="E275" s="48">
        <v>15.7857143</v>
      </c>
      <c r="F275" s="37">
        <f>VLOOKUP(_xlfn.CONCAT(D275,"65-69"),'Appendix 4. 2020 IBGE LT'!$E$6:$M$1685,9,FALSE)</f>
        <v>16.303101663592141</v>
      </c>
      <c r="G275" s="37">
        <f>VLOOKUP(_xlfn.CONCAT(D275,"65-69"),'Appendix 3b. nax IBGE 2019'!$E$5:$M$1850,9,FALSE)</f>
        <v>16.242842784954441</v>
      </c>
      <c r="H275" s="37">
        <f>INDEX(Summary!$Q$5:$Y$88,MATCH(_xlfn.CONCAT(D275,"65-69"),Summary!$Q$5:$Q$88,0),MATCH($H$3,Summary!$Q$4:$Y$4,0))</f>
        <v>17.549032954450759</v>
      </c>
      <c r="I275" s="240">
        <f t="shared" si="13"/>
        <v>8.0416352407611025E-2</v>
      </c>
      <c r="J275" s="241">
        <f t="shared" si="14"/>
        <v>1.2694295641546649</v>
      </c>
      <c r="K275" s="242">
        <f t="shared" si="12"/>
        <v>17.055143864154665</v>
      </c>
    </row>
    <row r="276" spans="1:11" x14ac:dyDescent="0.2">
      <c r="A276" s="45" t="s">
        <v>58</v>
      </c>
      <c r="B276" s="45" t="s">
        <v>47</v>
      </c>
      <c r="C276" s="45">
        <v>2012</v>
      </c>
      <c r="D276" s="45" t="s">
        <v>164</v>
      </c>
      <c r="E276" s="48">
        <v>15.838322700000001</v>
      </c>
      <c r="F276" s="37">
        <f>VLOOKUP(_xlfn.CONCAT(D276,"65-69"),'Appendix 4. 2020 IBGE LT'!$E$6:$M$1685,9,FALSE)</f>
        <v>16.303101663592141</v>
      </c>
      <c r="G276" s="37">
        <f>VLOOKUP(_xlfn.CONCAT(D276,"65-69"),'Appendix 3b. nax IBGE 2019'!$E$5:$M$1850,9,FALSE)</f>
        <v>16.242842784954441</v>
      </c>
      <c r="H276" s="37">
        <f>INDEX(Summary!$Q$5:$Y$88,MATCH(_xlfn.CONCAT(D276,"65-69"),Summary!$Q$5:$Q$88,0),MATCH($H$3,Summary!$Q$4:$Y$4,0))</f>
        <v>17.549032954450759</v>
      </c>
      <c r="I276" s="240">
        <f t="shared" si="13"/>
        <v>8.0416352407611025E-2</v>
      </c>
      <c r="J276" s="241">
        <f t="shared" si="14"/>
        <v>1.2736601397886653</v>
      </c>
      <c r="K276" s="242">
        <f t="shared" si="12"/>
        <v>17.111982839788666</v>
      </c>
    </row>
    <row r="277" spans="1:11" x14ac:dyDescent="0.2">
      <c r="A277" s="45" t="s">
        <v>58</v>
      </c>
      <c r="B277" s="45" t="s">
        <v>47</v>
      </c>
      <c r="C277" s="45">
        <v>2013</v>
      </c>
      <c r="D277" s="45" t="s">
        <v>164</v>
      </c>
      <c r="E277" s="48">
        <v>15.8928654</v>
      </c>
      <c r="F277" s="37">
        <f>VLOOKUP(_xlfn.CONCAT(D277,"65-69"),'Appendix 4. 2020 IBGE LT'!$E$6:$M$1685,9,FALSE)</f>
        <v>16.303101663592141</v>
      </c>
      <c r="G277" s="37">
        <f>VLOOKUP(_xlfn.CONCAT(D277,"65-69"),'Appendix 3b. nax IBGE 2019'!$E$5:$M$1850,9,FALSE)</f>
        <v>16.242842784954441</v>
      </c>
      <c r="H277" s="37">
        <f>INDEX(Summary!$Q$5:$Y$88,MATCH(_xlfn.CONCAT(D277,"65-69"),Summary!$Q$5:$Q$88,0),MATCH($H$3,Summary!$Q$4:$Y$4,0))</f>
        <v>17.549032954450759</v>
      </c>
      <c r="I277" s="240">
        <f t="shared" si="13"/>
        <v>8.0416352407611025E-2</v>
      </c>
      <c r="J277" s="241">
        <f t="shared" si="14"/>
        <v>1.2780462647731279</v>
      </c>
      <c r="K277" s="242">
        <f t="shared" si="12"/>
        <v>17.170911664773129</v>
      </c>
    </row>
    <row r="278" spans="1:11" x14ac:dyDescent="0.2">
      <c r="A278" s="45" t="s">
        <v>58</v>
      </c>
      <c r="B278" s="45" t="s">
        <v>47</v>
      </c>
      <c r="C278" s="45">
        <v>2014</v>
      </c>
      <c r="D278" s="45" t="s">
        <v>164</v>
      </c>
      <c r="E278" s="48">
        <v>15.948793500000001</v>
      </c>
      <c r="F278" s="37">
        <f>VLOOKUP(_xlfn.CONCAT(D278,"65-69"),'Appendix 4. 2020 IBGE LT'!$E$6:$M$1685,9,FALSE)</f>
        <v>16.303101663592141</v>
      </c>
      <c r="G278" s="37">
        <f>VLOOKUP(_xlfn.CONCAT(D278,"65-69"),'Appendix 3b. nax IBGE 2019'!$E$5:$M$1850,9,FALSE)</f>
        <v>16.242842784954441</v>
      </c>
      <c r="H278" s="37">
        <f>INDEX(Summary!$Q$5:$Y$88,MATCH(_xlfn.CONCAT(D278,"65-69"),Summary!$Q$5:$Q$88,0),MATCH($H$3,Summary!$Q$4:$Y$4,0))</f>
        <v>17.549032954450759</v>
      </c>
      <c r="I278" s="240">
        <f t="shared" si="13"/>
        <v>8.0416352407611025E-2</v>
      </c>
      <c r="J278" s="241">
        <f t="shared" si="14"/>
        <v>1.2825437985722161</v>
      </c>
      <c r="K278" s="242">
        <f t="shared" si="12"/>
        <v>17.231337298572218</v>
      </c>
    </row>
    <row r="279" spans="1:11" x14ac:dyDescent="0.2">
      <c r="A279" s="45" t="s">
        <v>58</v>
      </c>
      <c r="B279" s="45" t="s">
        <v>47</v>
      </c>
      <c r="C279" s="45">
        <v>2015</v>
      </c>
      <c r="D279" s="45" t="s">
        <v>164</v>
      </c>
      <c r="E279" s="48">
        <v>16.005908399999999</v>
      </c>
      <c r="F279" s="37">
        <f>VLOOKUP(_xlfn.CONCAT(D279,"65-69"),'Appendix 4. 2020 IBGE LT'!$E$6:$M$1685,9,FALSE)</f>
        <v>16.303101663592141</v>
      </c>
      <c r="G279" s="37">
        <f>VLOOKUP(_xlfn.CONCAT(D279,"65-69"),'Appendix 3b. nax IBGE 2019'!$E$5:$M$1850,9,FALSE)</f>
        <v>16.242842784954441</v>
      </c>
      <c r="H279" s="37">
        <f>INDEX(Summary!$Q$5:$Y$88,MATCH(_xlfn.CONCAT(D279,"65-69"),Summary!$Q$5:$Q$88,0),MATCH($H$3,Summary!$Q$4:$Y$4,0))</f>
        <v>17.549032954450759</v>
      </c>
      <c r="I279" s="240">
        <f t="shared" si="13"/>
        <v>8.0416352407611025E-2</v>
      </c>
      <c r="J279" s="241">
        <f t="shared" si="14"/>
        <v>1.2871367704983414</v>
      </c>
      <c r="K279" s="242">
        <f t="shared" si="12"/>
        <v>17.293045170498342</v>
      </c>
    </row>
    <row r="280" spans="1:11" x14ac:dyDescent="0.2">
      <c r="A280" s="45" t="s">
        <v>58</v>
      </c>
      <c r="B280" s="45" t="s">
        <v>47</v>
      </c>
      <c r="C280" s="45">
        <v>2016</v>
      </c>
      <c r="D280" s="45" t="s">
        <v>164</v>
      </c>
      <c r="E280" s="48">
        <v>16.064018300000001</v>
      </c>
      <c r="F280" s="37">
        <f>VLOOKUP(_xlfn.CONCAT(D280,"65-69"),'Appendix 4. 2020 IBGE LT'!$E$6:$M$1685,9,FALSE)</f>
        <v>16.303101663592141</v>
      </c>
      <c r="G280" s="37">
        <f>VLOOKUP(_xlfn.CONCAT(D280,"65-69"),'Appendix 3b. nax IBGE 2019'!$E$5:$M$1850,9,FALSE)</f>
        <v>16.242842784954441</v>
      </c>
      <c r="H280" s="37">
        <f>INDEX(Summary!$Q$5:$Y$88,MATCH(_xlfn.CONCAT(D280,"65-69"),Summary!$Q$5:$Q$88,0),MATCH($H$3,Summary!$Q$4:$Y$4,0))</f>
        <v>17.549032954450759</v>
      </c>
      <c r="I280" s="240">
        <f t="shared" si="13"/>
        <v>8.0416352407611025E-2</v>
      </c>
      <c r="J280" s="241">
        <f t="shared" si="14"/>
        <v>1.2918097566951126</v>
      </c>
      <c r="K280" s="242">
        <f t="shared" si="12"/>
        <v>17.355828056695113</v>
      </c>
    </row>
    <row r="281" spans="1:11" x14ac:dyDescent="0.2">
      <c r="A281" s="45" t="s">
        <v>58</v>
      </c>
      <c r="B281" s="45" t="s">
        <v>47</v>
      </c>
      <c r="C281" s="45">
        <v>2017</v>
      </c>
      <c r="D281" s="45" t="s">
        <v>164</v>
      </c>
      <c r="E281" s="48">
        <v>16.123449699999998</v>
      </c>
      <c r="F281" s="37">
        <f>VLOOKUP(_xlfn.CONCAT(D281,"65-69"),'Appendix 4. 2020 IBGE LT'!$E$6:$M$1685,9,FALSE)</f>
        <v>16.303101663592141</v>
      </c>
      <c r="G281" s="37">
        <f>VLOOKUP(_xlfn.CONCAT(D281,"65-69"),'Appendix 3b. nax IBGE 2019'!$E$5:$M$1850,9,FALSE)</f>
        <v>16.242842784954441</v>
      </c>
      <c r="H281" s="37">
        <f>INDEX(Summary!$Q$5:$Y$88,MATCH(_xlfn.CONCAT(D281,"65-69"),Summary!$Q$5:$Q$88,0),MATCH($H$3,Summary!$Q$4:$Y$4,0))</f>
        <v>17.549032954450759</v>
      </c>
      <c r="I281" s="240">
        <f t="shared" si="13"/>
        <v>8.0416352407611025E-2</v>
      </c>
      <c r="J281" s="241">
        <f t="shared" si="14"/>
        <v>1.29658901310159</v>
      </c>
      <c r="K281" s="242">
        <f t="shared" si="12"/>
        <v>17.42003871310159</v>
      </c>
    </row>
    <row r="282" spans="1:11" x14ac:dyDescent="0.2">
      <c r="A282" s="45" t="s">
        <v>58</v>
      </c>
      <c r="B282" s="45" t="s">
        <v>47</v>
      </c>
      <c r="C282" s="45">
        <v>2018</v>
      </c>
      <c r="D282" s="45" t="s">
        <v>164</v>
      </c>
      <c r="E282" s="48">
        <v>16.1829103</v>
      </c>
      <c r="F282" s="37">
        <f>VLOOKUP(_xlfn.CONCAT(D282,"65-69"),'Appendix 4. 2020 IBGE LT'!$E$6:$M$1685,9,FALSE)</f>
        <v>16.303101663592141</v>
      </c>
      <c r="G282" s="37">
        <f>VLOOKUP(_xlfn.CONCAT(D282,"65-69"),'Appendix 3b. nax IBGE 2019'!$E$5:$M$1850,9,FALSE)</f>
        <v>16.242842784954441</v>
      </c>
      <c r="H282" s="37">
        <f>INDEX(Summary!$Q$5:$Y$88,MATCH(_xlfn.CONCAT(D282,"65-69"),Summary!$Q$5:$Q$88,0),MATCH($H$3,Summary!$Q$4:$Y$4,0))</f>
        <v>17.549032954450759</v>
      </c>
      <c r="I282" s="240">
        <f t="shared" si="13"/>
        <v>8.0416352407611025E-2</v>
      </c>
      <c r="J282" s="241">
        <f t="shared" si="14"/>
        <v>1.3013706176655582</v>
      </c>
      <c r="K282" s="242">
        <f t="shared" si="12"/>
        <v>17.484280917665558</v>
      </c>
    </row>
    <row r="283" spans="1:11" x14ac:dyDescent="0.2">
      <c r="A283" s="45" t="s">
        <v>58</v>
      </c>
      <c r="B283" s="45" t="s">
        <v>47</v>
      </c>
      <c r="C283" s="45">
        <v>2019</v>
      </c>
      <c r="D283" s="45" t="s">
        <v>164</v>
      </c>
      <c r="E283" s="48">
        <v>16.242842799999998</v>
      </c>
      <c r="F283" s="37">
        <f>VLOOKUP(_xlfn.CONCAT(D283,"65-69"),'Appendix 4. 2020 IBGE LT'!$E$6:$M$1685,9,FALSE)</f>
        <v>16.303101663592141</v>
      </c>
      <c r="G283" s="37">
        <f>VLOOKUP(_xlfn.CONCAT(D283,"65-69"),'Appendix 3b. nax IBGE 2019'!$E$5:$M$1850,9,FALSE)</f>
        <v>16.242842784954441</v>
      </c>
      <c r="H283" s="37">
        <f>INDEX(Summary!$Q$5:$Y$88,MATCH(_xlfn.CONCAT(D283,"65-69"),Summary!$Q$5:$Q$88,0),MATCH($H$3,Summary!$Q$4:$Y$4,0))</f>
        <v>17.549032954450759</v>
      </c>
      <c r="I283" s="240">
        <f t="shared" si="13"/>
        <v>8.0416352407611025E-2</v>
      </c>
      <c r="J283" s="241">
        <f t="shared" si="14"/>
        <v>1.3061901707062273</v>
      </c>
      <c r="K283" s="242">
        <f t="shared" si="12"/>
        <v>17.549032970706225</v>
      </c>
    </row>
    <row r="284" spans="1:11" x14ac:dyDescent="0.2">
      <c r="A284" s="45" t="s">
        <v>58</v>
      </c>
      <c r="B284" s="45" t="s">
        <v>3</v>
      </c>
      <c r="C284" s="45">
        <v>2000</v>
      </c>
      <c r="D284" s="45" t="s">
        <v>220</v>
      </c>
      <c r="E284" s="48">
        <v>16.1010715</v>
      </c>
      <c r="F284" s="37">
        <f>VLOOKUP(_xlfn.CONCAT(D284,"65-69"),'Appendix 4. 2020 IBGE LT'!$E$6:$M$1685,9,FALSE)</f>
        <v>18.380928481393763</v>
      </c>
      <c r="G284" s="37">
        <f>VLOOKUP(_xlfn.CONCAT(D284,"65-69"),'Appendix 3b. nax IBGE 2019'!$E$5:$M$1850,9,FALSE)</f>
        <v>18.293926337785198</v>
      </c>
      <c r="H284" s="37">
        <f>INDEX(Summary!$Q$5:$Y$88,MATCH(_xlfn.CONCAT(D284,"65-69"),Summary!$Q$5:$Q$88,0),MATCH($H$3,Summary!$Q$4:$Y$4,0))</f>
        <v>19.398259946001403</v>
      </c>
      <c r="I284" s="240">
        <f t="shared" si="13"/>
        <v>6.0366133973944053E-2</v>
      </c>
      <c r="J284" s="241">
        <f t="shared" si="14"/>
        <v>0.97195943929305229</v>
      </c>
      <c r="K284" s="242">
        <f t="shared" si="12"/>
        <v>17.073030939293051</v>
      </c>
    </row>
    <row r="285" spans="1:11" x14ac:dyDescent="0.2">
      <c r="A285" s="45" t="s">
        <v>58</v>
      </c>
      <c r="B285" s="45" t="s">
        <v>3</v>
      </c>
      <c r="C285" s="45">
        <v>2001</v>
      </c>
      <c r="D285" s="45" t="s">
        <v>220</v>
      </c>
      <c r="E285" s="48">
        <v>16.2221236</v>
      </c>
      <c r="F285" s="37">
        <f>VLOOKUP(_xlfn.CONCAT(D285,"65-69"),'Appendix 4. 2020 IBGE LT'!$E$6:$M$1685,9,FALSE)</f>
        <v>18.380928481393763</v>
      </c>
      <c r="G285" s="37">
        <f>VLOOKUP(_xlfn.CONCAT(D285,"65-69"),'Appendix 3b. nax IBGE 2019'!$E$5:$M$1850,9,FALSE)</f>
        <v>18.293926337785198</v>
      </c>
      <c r="H285" s="37">
        <f>INDEX(Summary!$Q$5:$Y$88,MATCH(_xlfn.CONCAT(D285,"65-69"),Summary!$Q$5:$Q$88,0),MATCH($H$3,Summary!$Q$4:$Y$4,0))</f>
        <v>19.398259946001403</v>
      </c>
      <c r="I285" s="240">
        <f t="shared" si="13"/>
        <v>6.0366133973944053E-2</v>
      </c>
      <c r="J285" s="241">
        <f t="shared" si="14"/>
        <v>0.97926688657947958</v>
      </c>
      <c r="K285" s="242">
        <f t="shared" si="12"/>
        <v>17.201390486579481</v>
      </c>
    </row>
    <row r="286" spans="1:11" x14ac:dyDescent="0.2">
      <c r="A286" s="45" t="s">
        <v>58</v>
      </c>
      <c r="B286" s="45" t="s">
        <v>3</v>
      </c>
      <c r="C286" s="45">
        <v>2002</v>
      </c>
      <c r="D286" s="45" t="s">
        <v>220</v>
      </c>
      <c r="E286" s="48">
        <v>16.343022900000001</v>
      </c>
      <c r="F286" s="37">
        <f>VLOOKUP(_xlfn.CONCAT(D286,"65-69"),'Appendix 4. 2020 IBGE LT'!$E$6:$M$1685,9,FALSE)</f>
        <v>18.380928481393763</v>
      </c>
      <c r="G286" s="37">
        <f>VLOOKUP(_xlfn.CONCAT(D286,"65-69"),'Appendix 3b. nax IBGE 2019'!$E$5:$M$1850,9,FALSE)</f>
        <v>18.293926337785198</v>
      </c>
      <c r="H286" s="37">
        <f>INDEX(Summary!$Q$5:$Y$88,MATCH(_xlfn.CONCAT(D286,"65-69"),Summary!$Q$5:$Q$88,0),MATCH($H$3,Summary!$Q$4:$Y$4,0))</f>
        <v>19.398259946001403</v>
      </c>
      <c r="I286" s="240">
        <f t="shared" si="13"/>
        <v>6.0366133973944053E-2</v>
      </c>
      <c r="J286" s="241">
        <f t="shared" si="14"/>
        <v>0.98656510992063573</v>
      </c>
      <c r="K286" s="242">
        <f t="shared" si="12"/>
        <v>17.329588009920638</v>
      </c>
    </row>
    <row r="287" spans="1:11" x14ac:dyDescent="0.2">
      <c r="A287" s="45" t="s">
        <v>58</v>
      </c>
      <c r="B287" s="45" t="s">
        <v>3</v>
      </c>
      <c r="C287" s="45">
        <v>2003</v>
      </c>
      <c r="D287" s="45" t="s">
        <v>220</v>
      </c>
      <c r="E287" s="48">
        <v>16.467168600000001</v>
      </c>
      <c r="F287" s="37">
        <f>VLOOKUP(_xlfn.CONCAT(D287,"65-69"),'Appendix 4. 2020 IBGE LT'!$E$6:$M$1685,9,FALSE)</f>
        <v>18.380928481393763</v>
      </c>
      <c r="G287" s="37">
        <f>VLOOKUP(_xlfn.CONCAT(D287,"65-69"),'Appendix 3b. nax IBGE 2019'!$E$5:$M$1850,9,FALSE)</f>
        <v>18.293926337785198</v>
      </c>
      <c r="H287" s="37">
        <f>INDEX(Summary!$Q$5:$Y$88,MATCH(_xlfn.CONCAT(D287,"65-69"),Summary!$Q$5:$Q$88,0),MATCH($H$3,Summary!$Q$4:$Y$4,0))</f>
        <v>19.398259946001403</v>
      </c>
      <c r="I287" s="240">
        <f t="shared" si="13"/>
        <v>6.0366133973944053E-2</v>
      </c>
      <c r="J287" s="241">
        <f t="shared" si="14"/>
        <v>0.99405930587912472</v>
      </c>
      <c r="K287" s="242">
        <f t="shared" si="12"/>
        <v>17.461227905879127</v>
      </c>
    </row>
    <row r="288" spans="1:11" x14ac:dyDescent="0.2">
      <c r="A288" s="45" t="s">
        <v>58</v>
      </c>
      <c r="B288" s="45" t="s">
        <v>3</v>
      </c>
      <c r="C288" s="45">
        <v>2004</v>
      </c>
      <c r="D288" s="45" t="s">
        <v>220</v>
      </c>
      <c r="E288" s="48">
        <v>16.5964749</v>
      </c>
      <c r="F288" s="37">
        <f>VLOOKUP(_xlfn.CONCAT(D288,"65-69"),'Appendix 4. 2020 IBGE LT'!$E$6:$M$1685,9,FALSE)</f>
        <v>18.380928481393763</v>
      </c>
      <c r="G288" s="37">
        <f>VLOOKUP(_xlfn.CONCAT(D288,"65-69"),'Appendix 3b. nax IBGE 2019'!$E$5:$M$1850,9,FALSE)</f>
        <v>18.293926337785198</v>
      </c>
      <c r="H288" s="37">
        <f>INDEX(Summary!$Q$5:$Y$88,MATCH(_xlfn.CONCAT(D288,"65-69"),Summary!$Q$5:$Q$88,0),MATCH($H$3,Summary!$Q$4:$Y$4,0))</f>
        <v>19.398259946001403</v>
      </c>
      <c r="I288" s="240">
        <f t="shared" si="13"/>
        <v>6.0366133973944053E-2</v>
      </c>
      <c r="J288" s="241">
        <f t="shared" si="14"/>
        <v>1.0018650273085998</v>
      </c>
      <c r="K288" s="242">
        <f t="shared" si="12"/>
        <v>17.598339927308601</v>
      </c>
    </row>
    <row r="289" spans="1:11" x14ac:dyDescent="0.2">
      <c r="A289" s="45" t="s">
        <v>58</v>
      </c>
      <c r="B289" s="45" t="s">
        <v>3</v>
      </c>
      <c r="C289" s="45">
        <v>2005</v>
      </c>
      <c r="D289" s="45" t="s">
        <v>220</v>
      </c>
      <c r="E289" s="48">
        <v>16.7292731</v>
      </c>
      <c r="F289" s="37">
        <f>VLOOKUP(_xlfn.CONCAT(D289,"65-69"),'Appendix 4. 2020 IBGE LT'!$E$6:$M$1685,9,FALSE)</f>
        <v>18.380928481393763</v>
      </c>
      <c r="G289" s="37">
        <f>VLOOKUP(_xlfn.CONCAT(D289,"65-69"),'Appendix 3b. nax IBGE 2019'!$E$5:$M$1850,9,FALSE)</f>
        <v>18.293926337785198</v>
      </c>
      <c r="H289" s="37">
        <f>INDEX(Summary!$Q$5:$Y$88,MATCH(_xlfn.CONCAT(D289,"65-69"),Summary!$Q$5:$Q$88,0),MATCH($H$3,Summary!$Q$4:$Y$4,0))</f>
        <v>19.398259946001403</v>
      </c>
      <c r="I289" s="240">
        <f t="shared" si="13"/>
        <v>6.0366133973944053E-2</v>
      </c>
      <c r="J289" s="241">
        <f t="shared" si="14"/>
        <v>1.0098815412412983</v>
      </c>
      <c r="K289" s="242">
        <f t="shared" si="12"/>
        <v>17.739154641241299</v>
      </c>
    </row>
    <row r="290" spans="1:11" x14ac:dyDescent="0.2">
      <c r="A290" s="45" t="s">
        <v>58</v>
      </c>
      <c r="B290" s="45" t="s">
        <v>3</v>
      </c>
      <c r="C290" s="45">
        <v>2006</v>
      </c>
      <c r="D290" s="45" t="s">
        <v>220</v>
      </c>
      <c r="E290" s="48">
        <v>16.863178699999999</v>
      </c>
      <c r="F290" s="37">
        <f>VLOOKUP(_xlfn.CONCAT(D290,"65-69"),'Appendix 4. 2020 IBGE LT'!$E$6:$M$1685,9,FALSE)</f>
        <v>18.380928481393763</v>
      </c>
      <c r="G290" s="37">
        <f>VLOOKUP(_xlfn.CONCAT(D290,"65-69"),'Appendix 3b. nax IBGE 2019'!$E$5:$M$1850,9,FALSE)</f>
        <v>18.293926337785198</v>
      </c>
      <c r="H290" s="37">
        <f>INDEX(Summary!$Q$5:$Y$88,MATCH(_xlfn.CONCAT(D290,"65-69"),Summary!$Q$5:$Q$88,0),MATCH($H$3,Summary!$Q$4:$Y$4,0))</f>
        <v>19.398259946001403</v>
      </c>
      <c r="I290" s="240">
        <f t="shared" si="13"/>
        <v>6.0366133973944053E-2</v>
      </c>
      <c r="J290" s="241">
        <f t="shared" si="14"/>
        <v>1.0179649046307597</v>
      </c>
      <c r="K290" s="242">
        <f t="shared" si="12"/>
        <v>17.881143604630758</v>
      </c>
    </row>
    <row r="291" spans="1:11" x14ac:dyDescent="0.2">
      <c r="A291" s="45" t="s">
        <v>58</v>
      </c>
      <c r="B291" s="45" t="s">
        <v>3</v>
      </c>
      <c r="C291" s="45">
        <v>2007</v>
      </c>
      <c r="D291" s="45" t="s">
        <v>220</v>
      </c>
      <c r="E291" s="48">
        <v>16.999557100000001</v>
      </c>
      <c r="F291" s="37">
        <f>VLOOKUP(_xlfn.CONCAT(D291,"65-69"),'Appendix 4. 2020 IBGE LT'!$E$6:$M$1685,9,FALSE)</f>
        <v>18.380928481393763</v>
      </c>
      <c r="G291" s="37">
        <f>VLOOKUP(_xlfn.CONCAT(D291,"65-69"),'Appendix 3b. nax IBGE 2019'!$E$5:$M$1850,9,FALSE)</f>
        <v>18.293926337785198</v>
      </c>
      <c r="H291" s="37">
        <f>INDEX(Summary!$Q$5:$Y$88,MATCH(_xlfn.CONCAT(D291,"65-69"),Summary!$Q$5:$Q$88,0),MATCH($H$3,Summary!$Q$4:$Y$4,0))</f>
        <v>19.398259946001403</v>
      </c>
      <c r="I291" s="240">
        <f t="shared" si="13"/>
        <v>6.0366133973944053E-2</v>
      </c>
      <c r="J291" s="241">
        <f t="shared" si="14"/>
        <v>1.0261975413963118</v>
      </c>
      <c r="K291" s="242">
        <f t="shared" si="12"/>
        <v>18.025754641396311</v>
      </c>
    </row>
    <row r="292" spans="1:11" x14ac:dyDescent="0.2">
      <c r="A292" s="45" t="s">
        <v>58</v>
      </c>
      <c r="B292" s="45" t="s">
        <v>3</v>
      </c>
      <c r="C292" s="45">
        <v>2008</v>
      </c>
      <c r="D292" s="45" t="s">
        <v>220</v>
      </c>
      <c r="E292" s="48">
        <v>17.1386799</v>
      </c>
      <c r="F292" s="37">
        <f>VLOOKUP(_xlfn.CONCAT(D292,"65-69"),'Appendix 4. 2020 IBGE LT'!$E$6:$M$1685,9,FALSE)</f>
        <v>18.380928481393763</v>
      </c>
      <c r="G292" s="37">
        <f>VLOOKUP(_xlfn.CONCAT(D292,"65-69"),'Appendix 3b. nax IBGE 2019'!$E$5:$M$1850,9,FALSE)</f>
        <v>18.293926337785198</v>
      </c>
      <c r="H292" s="37">
        <f>INDEX(Summary!$Q$5:$Y$88,MATCH(_xlfn.CONCAT(D292,"65-69"),Summary!$Q$5:$Q$88,0),MATCH($H$3,Summary!$Q$4:$Y$4,0))</f>
        <v>19.398259946001403</v>
      </c>
      <c r="I292" s="240">
        <f t="shared" si="13"/>
        <v>6.0366133973944053E-2</v>
      </c>
      <c r="J292" s="241">
        <f t="shared" si="14"/>
        <v>1.0345958469799421</v>
      </c>
      <c r="K292" s="242">
        <f t="shared" si="12"/>
        <v>18.173275746979943</v>
      </c>
    </row>
    <row r="293" spans="1:11" x14ac:dyDescent="0.2">
      <c r="A293" s="45" t="s">
        <v>58</v>
      </c>
      <c r="B293" s="45" t="s">
        <v>3</v>
      </c>
      <c r="C293" s="45">
        <v>2009</v>
      </c>
      <c r="D293" s="45" t="s">
        <v>220</v>
      </c>
      <c r="E293" s="48">
        <v>17.278056899999999</v>
      </c>
      <c r="F293" s="37">
        <f>VLOOKUP(_xlfn.CONCAT(D293,"65-69"),'Appendix 4. 2020 IBGE LT'!$E$6:$M$1685,9,FALSE)</f>
        <v>18.380928481393763</v>
      </c>
      <c r="G293" s="37">
        <f>VLOOKUP(_xlfn.CONCAT(D293,"65-69"),'Appendix 3b. nax IBGE 2019'!$E$5:$M$1850,9,FALSE)</f>
        <v>18.293926337785198</v>
      </c>
      <c r="H293" s="37">
        <f>INDEX(Summary!$Q$5:$Y$88,MATCH(_xlfn.CONCAT(D293,"65-69"),Summary!$Q$5:$Q$88,0),MATCH($H$3,Summary!$Q$4:$Y$4,0))</f>
        <v>19.398259946001403</v>
      </c>
      <c r="I293" s="240">
        <f t="shared" si="13"/>
        <v>6.0366133973944053E-2</v>
      </c>
      <c r="J293" s="241">
        <f t="shared" si="14"/>
        <v>1.0430094976348283</v>
      </c>
      <c r="K293" s="242">
        <f t="shared" si="12"/>
        <v>18.321066397634826</v>
      </c>
    </row>
    <row r="294" spans="1:11" x14ac:dyDescent="0.2">
      <c r="A294" s="45" t="s">
        <v>58</v>
      </c>
      <c r="B294" s="45" t="s">
        <v>3</v>
      </c>
      <c r="C294" s="45">
        <v>2010</v>
      </c>
      <c r="D294" s="45" t="s">
        <v>220</v>
      </c>
      <c r="E294" s="48">
        <v>17.417114000000002</v>
      </c>
      <c r="F294" s="37">
        <f>VLOOKUP(_xlfn.CONCAT(D294,"65-69"),'Appendix 4. 2020 IBGE LT'!$E$6:$M$1685,9,FALSE)</f>
        <v>18.380928481393763</v>
      </c>
      <c r="G294" s="37">
        <f>VLOOKUP(_xlfn.CONCAT(D294,"65-69"),'Appendix 3b. nax IBGE 2019'!$E$5:$M$1850,9,FALSE)</f>
        <v>18.293926337785198</v>
      </c>
      <c r="H294" s="37">
        <f>INDEX(Summary!$Q$5:$Y$88,MATCH(_xlfn.CONCAT(D294,"65-69"),Summary!$Q$5:$Q$88,0),MATCH($H$3,Summary!$Q$4:$Y$4,0))</f>
        <v>19.398259946001403</v>
      </c>
      <c r="I294" s="240">
        <f t="shared" si="13"/>
        <v>6.0366133973944053E-2</v>
      </c>
      <c r="J294" s="241">
        <f t="shared" si="14"/>
        <v>1.0514038371634566</v>
      </c>
      <c r="K294" s="242">
        <f t="shared" si="12"/>
        <v>18.468517837163457</v>
      </c>
    </row>
    <row r="295" spans="1:11" x14ac:dyDescent="0.2">
      <c r="A295" s="45" t="s">
        <v>58</v>
      </c>
      <c r="B295" s="45" t="s">
        <v>3</v>
      </c>
      <c r="C295" s="45">
        <v>2011</v>
      </c>
      <c r="D295" s="45" t="s">
        <v>220</v>
      </c>
      <c r="E295" s="48">
        <v>17.521858300000002</v>
      </c>
      <c r="F295" s="37">
        <f>VLOOKUP(_xlfn.CONCAT(D295,"65-69"),'Appendix 4. 2020 IBGE LT'!$E$6:$M$1685,9,FALSE)</f>
        <v>18.380928481393763</v>
      </c>
      <c r="G295" s="37">
        <f>VLOOKUP(_xlfn.CONCAT(D295,"65-69"),'Appendix 3b. nax IBGE 2019'!$E$5:$M$1850,9,FALSE)</f>
        <v>18.293926337785198</v>
      </c>
      <c r="H295" s="37">
        <f>INDEX(Summary!$Q$5:$Y$88,MATCH(_xlfn.CONCAT(D295,"65-69"),Summary!$Q$5:$Q$88,0),MATCH($H$3,Summary!$Q$4:$Y$4,0))</f>
        <v>19.398259946001403</v>
      </c>
      <c r="I295" s="240">
        <f t="shared" si="13"/>
        <v>6.0366133973944053E-2</v>
      </c>
      <c r="J295" s="241">
        <f t="shared" si="14"/>
        <v>1.0577268456102638</v>
      </c>
      <c r="K295" s="242">
        <f t="shared" si="12"/>
        <v>18.579585145610267</v>
      </c>
    </row>
    <row r="296" spans="1:11" x14ac:dyDescent="0.2">
      <c r="A296" s="45" t="s">
        <v>58</v>
      </c>
      <c r="B296" s="45" t="s">
        <v>3</v>
      </c>
      <c r="C296" s="45">
        <v>2012</v>
      </c>
      <c r="D296" s="45" t="s">
        <v>220</v>
      </c>
      <c r="E296" s="48">
        <v>17.6245525</v>
      </c>
      <c r="F296" s="37">
        <f>VLOOKUP(_xlfn.CONCAT(D296,"65-69"),'Appendix 4. 2020 IBGE LT'!$E$6:$M$1685,9,FALSE)</f>
        <v>18.380928481393763</v>
      </c>
      <c r="G296" s="37">
        <f>VLOOKUP(_xlfn.CONCAT(D296,"65-69"),'Appendix 3b. nax IBGE 2019'!$E$5:$M$1850,9,FALSE)</f>
        <v>18.293926337785198</v>
      </c>
      <c r="H296" s="37">
        <f>INDEX(Summary!$Q$5:$Y$88,MATCH(_xlfn.CONCAT(D296,"65-69"),Summary!$Q$5:$Q$88,0),MATCH($H$3,Summary!$Q$4:$Y$4,0))</f>
        <v>19.398259946001403</v>
      </c>
      <c r="I296" s="240">
        <f t="shared" si="13"/>
        <v>6.0366133973944053E-2</v>
      </c>
      <c r="J296" s="241">
        <f t="shared" si="14"/>
        <v>1.0639260974458107</v>
      </c>
      <c r="K296" s="242">
        <f t="shared" si="12"/>
        <v>18.688478597445812</v>
      </c>
    </row>
    <row r="297" spans="1:11" x14ac:dyDescent="0.2">
      <c r="A297" s="45" t="s">
        <v>58</v>
      </c>
      <c r="B297" s="45" t="s">
        <v>3</v>
      </c>
      <c r="C297" s="45">
        <v>2013</v>
      </c>
      <c r="D297" s="45" t="s">
        <v>220</v>
      </c>
      <c r="E297" s="48">
        <v>17.725266699999999</v>
      </c>
      <c r="F297" s="37">
        <f>VLOOKUP(_xlfn.CONCAT(D297,"65-69"),'Appendix 4. 2020 IBGE LT'!$E$6:$M$1685,9,FALSE)</f>
        <v>18.380928481393763</v>
      </c>
      <c r="G297" s="37">
        <f>VLOOKUP(_xlfn.CONCAT(D297,"65-69"),'Appendix 3b. nax IBGE 2019'!$E$5:$M$1850,9,FALSE)</f>
        <v>18.293926337785198</v>
      </c>
      <c r="H297" s="37">
        <f>INDEX(Summary!$Q$5:$Y$88,MATCH(_xlfn.CONCAT(D297,"65-69"),Summary!$Q$5:$Q$88,0),MATCH($H$3,Summary!$Q$4:$Y$4,0))</f>
        <v>19.398259946001403</v>
      </c>
      <c r="I297" s="240">
        <f t="shared" si="13"/>
        <v>6.0366133973944053E-2</v>
      </c>
      <c r="J297" s="241">
        <f t="shared" si="14"/>
        <v>1.070005824336089</v>
      </c>
      <c r="K297" s="242">
        <f t="shared" si="12"/>
        <v>18.795272524336088</v>
      </c>
    </row>
    <row r="298" spans="1:11" x14ac:dyDescent="0.2">
      <c r="A298" s="45" t="s">
        <v>58</v>
      </c>
      <c r="B298" s="45" t="s">
        <v>3</v>
      </c>
      <c r="C298" s="45">
        <v>2014</v>
      </c>
      <c r="D298" s="45" t="s">
        <v>220</v>
      </c>
      <c r="E298" s="48">
        <v>17.824578200000001</v>
      </c>
      <c r="F298" s="37">
        <f>VLOOKUP(_xlfn.CONCAT(D298,"65-69"),'Appendix 4. 2020 IBGE LT'!$E$6:$M$1685,9,FALSE)</f>
        <v>18.380928481393763</v>
      </c>
      <c r="G298" s="37">
        <f>VLOOKUP(_xlfn.CONCAT(D298,"65-69"),'Appendix 3b. nax IBGE 2019'!$E$5:$M$1850,9,FALSE)</f>
        <v>18.293926337785198</v>
      </c>
      <c r="H298" s="37">
        <f>INDEX(Summary!$Q$5:$Y$88,MATCH(_xlfn.CONCAT(D298,"65-69"),Summary!$Q$5:$Q$88,0),MATCH($H$3,Summary!$Q$4:$Y$4,0))</f>
        <v>19.398259946001403</v>
      </c>
      <c r="I298" s="240">
        <f t="shared" si="13"/>
        <v>6.0366133973944053E-2</v>
      </c>
      <c r="J298" s="241">
        <f t="shared" si="14"/>
        <v>1.0760008756502426</v>
      </c>
      <c r="K298" s="242">
        <f t="shared" si="12"/>
        <v>18.900579075650242</v>
      </c>
    </row>
    <row r="299" spans="1:11" x14ac:dyDescent="0.2">
      <c r="A299" s="45" t="s">
        <v>58</v>
      </c>
      <c r="B299" s="45" t="s">
        <v>3</v>
      </c>
      <c r="C299" s="45">
        <v>2015</v>
      </c>
      <c r="D299" s="45" t="s">
        <v>220</v>
      </c>
      <c r="E299" s="48">
        <v>17.9225694</v>
      </c>
      <c r="F299" s="37">
        <f>VLOOKUP(_xlfn.CONCAT(D299,"65-69"),'Appendix 4. 2020 IBGE LT'!$E$6:$M$1685,9,FALSE)</f>
        <v>18.380928481393763</v>
      </c>
      <c r="G299" s="37">
        <f>VLOOKUP(_xlfn.CONCAT(D299,"65-69"),'Appendix 3b. nax IBGE 2019'!$E$5:$M$1850,9,FALSE)</f>
        <v>18.293926337785198</v>
      </c>
      <c r="H299" s="37">
        <f>INDEX(Summary!$Q$5:$Y$88,MATCH(_xlfn.CONCAT(D299,"65-69"),Summary!$Q$5:$Q$88,0),MATCH($H$3,Summary!$Q$4:$Y$4,0))</f>
        <v>19.398259946001403</v>
      </c>
      <c r="I299" s="240">
        <f t="shared" si="13"/>
        <v>6.0366133973944053E-2</v>
      </c>
      <c r="J299" s="241">
        <f t="shared" si="14"/>
        <v>1.0819162255577102</v>
      </c>
      <c r="K299" s="242">
        <f t="shared" si="12"/>
        <v>19.004485625557709</v>
      </c>
    </row>
    <row r="300" spans="1:11" x14ac:dyDescent="0.2">
      <c r="A300" s="45" t="s">
        <v>58</v>
      </c>
      <c r="B300" s="45" t="s">
        <v>3</v>
      </c>
      <c r="C300" s="45">
        <v>2016</v>
      </c>
      <c r="D300" s="45" t="s">
        <v>220</v>
      </c>
      <c r="E300" s="48">
        <v>18.0186812</v>
      </c>
      <c r="F300" s="37">
        <f>VLOOKUP(_xlfn.CONCAT(D300,"65-69"),'Appendix 4. 2020 IBGE LT'!$E$6:$M$1685,9,FALSE)</f>
        <v>18.380928481393763</v>
      </c>
      <c r="G300" s="37">
        <f>VLOOKUP(_xlfn.CONCAT(D300,"65-69"),'Appendix 3b. nax IBGE 2019'!$E$5:$M$1850,9,FALSE)</f>
        <v>18.293926337785198</v>
      </c>
      <c r="H300" s="37">
        <f>INDEX(Summary!$Q$5:$Y$88,MATCH(_xlfn.CONCAT(D300,"65-69"),Summary!$Q$5:$Q$88,0),MATCH($H$3,Summary!$Q$4:$Y$4,0))</f>
        <v>19.398259946001403</v>
      </c>
      <c r="I300" s="240">
        <f t="shared" si="13"/>
        <v>6.0366133973944053E-2</v>
      </c>
      <c r="J300" s="241">
        <f t="shared" si="14"/>
        <v>1.0877181233529869</v>
      </c>
      <c r="K300" s="242">
        <f t="shared" si="12"/>
        <v>19.106399323352985</v>
      </c>
    </row>
    <row r="301" spans="1:11" x14ac:dyDescent="0.2">
      <c r="A301" s="45" t="s">
        <v>58</v>
      </c>
      <c r="B301" s="45" t="s">
        <v>3</v>
      </c>
      <c r="C301" s="45">
        <v>2017</v>
      </c>
      <c r="D301" s="45" t="s">
        <v>220</v>
      </c>
      <c r="E301" s="48">
        <v>18.1126988</v>
      </c>
      <c r="F301" s="37">
        <f>VLOOKUP(_xlfn.CONCAT(D301,"65-69"),'Appendix 4. 2020 IBGE LT'!$E$6:$M$1685,9,FALSE)</f>
        <v>18.380928481393763</v>
      </c>
      <c r="G301" s="37">
        <f>VLOOKUP(_xlfn.CONCAT(D301,"65-69"),'Appendix 3b. nax IBGE 2019'!$E$5:$M$1850,9,FALSE)</f>
        <v>18.293926337785198</v>
      </c>
      <c r="H301" s="37">
        <f>INDEX(Summary!$Q$5:$Y$88,MATCH(_xlfn.CONCAT(D301,"65-69"),Summary!$Q$5:$Q$88,0),MATCH($H$3,Summary!$Q$4:$Y$4,0))</f>
        <v>19.398259946001403</v>
      </c>
      <c r="I301" s="240">
        <f t="shared" si="13"/>
        <v>6.0366133973944053E-2</v>
      </c>
      <c r="J301" s="241">
        <f t="shared" si="14"/>
        <v>1.0933936023904958</v>
      </c>
      <c r="K301" s="242">
        <f t="shared" si="12"/>
        <v>19.206092402390496</v>
      </c>
    </row>
    <row r="302" spans="1:11" x14ac:dyDescent="0.2">
      <c r="A302" s="45" t="s">
        <v>58</v>
      </c>
      <c r="B302" s="45" t="s">
        <v>3</v>
      </c>
      <c r="C302" s="45">
        <v>2018</v>
      </c>
      <c r="D302" s="45" t="s">
        <v>220</v>
      </c>
      <c r="E302" s="48">
        <v>18.2042702</v>
      </c>
      <c r="F302" s="37">
        <f>VLOOKUP(_xlfn.CONCAT(D302,"65-69"),'Appendix 4. 2020 IBGE LT'!$E$6:$M$1685,9,FALSE)</f>
        <v>18.380928481393763</v>
      </c>
      <c r="G302" s="37">
        <f>VLOOKUP(_xlfn.CONCAT(D302,"65-69"),'Appendix 3b. nax IBGE 2019'!$E$5:$M$1850,9,FALSE)</f>
        <v>18.293926337785198</v>
      </c>
      <c r="H302" s="37">
        <f>INDEX(Summary!$Q$5:$Y$88,MATCH(_xlfn.CONCAT(D302,"65-69"),Summary!$Q$5:$Q$88,0),MATCH($H$3,Summary!$Q$4:$Y$4,0))</f>
        <v>19.398259946001403</v>
      </c>
      <c r="I302" s="240">
        <f t="shared" si="13"/>
        <v>6.0366133973944053E-2</v>
      </c>
      <c r="J302" s="241">
        <f t="shared" si="14"/>
        <v>1.0989214137910772</v>
      </c>
      <c r="K302" s="242">
        <f t="shared" si="12"/>
        <v>19.303191613791078</v>
      </c>
    </row>
    <row r="303" spans="1:11" x14ac:dyDescent="0.2">
      <c r="A303" s="45" t="s">
        <v>58</v>
      </c>
      <c r="B303" s="45" t="s">
        <v>3</v>
      </c>
      <c r="C303" s="45">
        <v>2019</v>
      </c>
      <c r="D303" s="45" t="s">
        <v>220</v>
      </c>
      <c r="E303" s="48">
        <v>18.293926299999999</v>
      </c>
      <c r="F303" s="37">
        <f>VLOOKUP(_xlfn.CONCAT(D303,"65-69"),'Appendix 4. 2020 IBGE LT'!$E$6:$M$1685,9,FALSE)</f>
        <v>18.380928481393763</v>
      </c>
      <c r="G303" s="37">
        <f>VLOOKUP(_xlfn.CONCAT(D303,"65-69"),'Appendix 3b. nax IBGE 2019'!$E$5:$M$1850,9,FALSE)</f>
        <v>18.293926337785198</v>
      </c>
      <c r="H303" s="37">
        <f>INDEX(Summary!$Q$5:$Y$88,MATCH(_xlfn.CONCAT(D303,"65-69"),Summary!$Q$5:$Q$88,0),MATCH($H$3,Summary!$Q$4:$Y$4,0))</f>
        <v>19.398259946001403</v>
      </c>
      <c r="I303" s="240">
        <f t="shared" si="13"/>
        <v>6.0366133973944053E-2</v>
      </c>
      <c r="J303" s="241">
        <f t="shared" si="14"/>
        <v>1.1043336059352586</v>
      </c>
      <c r="K303" s="242">
        <f t="shared" si="12"/>
        <v>19.398259905935259</v>
      </c>
    </row>
    <row r="304" spans="1:11" x14ac:dyDescent="0.2">
      <c r="A304" s="45" t="s">
        <v>4</v>
      </c>
      <c r="B304" s="45" t="s">
        <v>48</v>
      </c>
      <c r="C304" s="45">
        <v>2000</v>
      </c>
      <c r="D304" s="45" t="s">
        <v>176</v>
      </c>
      <c r="E304" s="48">
        <v>17.174500999999999</v>
      </c>
      <c r="F304" s="37">
        <f>VLOOKUP(_xlfn.CONCAT(D304,"65-69"),'Appendix 4. 2020 IBGE LT'!$E$6:$M$1685,9,FALSE)</f>
        <v>20.514567655822809</v>
      </c>
      <c r="G304" s="37">
        <f>VLOOKUP(_xlfn.CONCAT(D304,"65-69"),'Appendix 3b. nax IBGE 2019'!$E$5:$M$1850,9,FALSE)</f>
        <v>20.381559014521926</v>
      </c>
      <c r="H304" s="37">
        <f>INDEX(Summary!$Q$5:$Y$88,MATCH(_xlfn.CONCAT(D304,"65-69"),Summary!$Q$5:$Q$88,0),MATCH($H$3,Summary!$Q$4:$Y$4,0))</f>
        <v>20.336348532654998</v>
      </c>
      <c r="I304" s="240">
        <f t="shared" si="13"/>
        <v>-2.2182052822708534E-3</v>
      </c>
      <c r="J304" s="241">
        <f t="shared" si="14"/>
        <v>-3.8096568838566054E-2</v>
      </c>
      <c r="K304" s="242">
        <f t="shared" si="12"/>
        <v>17.136404431161434</v>
      </c>
    </row>
    <row r="305" spans="1:11" x14ac:dyDescent="0.2">
      <c r="A305" s="45" t="s">
        <v>4</v>
      </c>
      <c r="B305" s="45" t="s">
        <v>48</v>
      </c>
      <c r="C305" s="45">
        <v>2001</v>
      </c>
      <c r="D305" s="45" t="s">
        <v>176</v>
      </c>
      <c r="E305" s="48">
        <v>17.372202699999999</v>
      </c>
      <c r="F305" s="37">
        <f>VLOOKUP(_xlfn.CONCAT(D305,"65-69"),'Appendix 4. 2020 IBGE LT'!$E$6:$M$1685,9,FALSE)</f>
        <v>20.514567655822809</v>
      </c>
      <c r="G305" s="37">
        <f>VLOOKUP(_xlfn.CONCAT(D305,"65-69"),'Appendix 3b. nax IBGE 2019'!$E$5:$M$1850,9,FALSE)</f>
        <v>20.381559014521926</v>
      </c>
      <c r="H305" s="37">
        <f>INDEX(Summary!$Q$5:$Y$88,MATCH(_xlfn.CONCAT(D305,"65-69"),Summary!$Q$5:$Q$88,0),MATCH($H$3,Summary!$Q$4:$Y$4,0))</f>
        <v>20.336348532654998</v>
      </c>
      <c r="I305" s="240">
        <f t="shared" si="13"/>
        <v>-2.2182052822708534E-3</v>
      </c>
      <c r="J305" s="241">
        <f t="shared" si="14"/>
        <v>-3.8535111793819979E-2</v>
      </c>
      <c r="K305" s="242">
        <f t="shared" si="12"/>
        <v>17.333667588206179</v>
      </c>
    </row>
    <row r="306" spans="1:11" x14ac:dyDescent="0.2">
      <c r="A306" s="45" t="s">
        <v>4</v>
      </c>
      <c r="B306" s="45" t="s">
        <v>48</v>
      </c>
      <c r="C306" s="45">
        <v>2002</v>
      </c>
      <c r="D306" s="45" t="s">
        <v>176</v>
      </c>
      <c r="E306" s="48">
        <v>17.565797199999999</v>
      </c>
      <c r="F306" s="37">
        <f>VLOOKUP(_xlfn.CONCAT(D306,"65-69"),'Appendix 4. 2020 IBGE LT'!$E$6:$M$1685,9,FALSE)</f>
        <v>20.514567655822809</v>
      </c>
      <c r="G306" s="37">
        <f>VLOOKUP(_xlfn.CONCAT(D306,"65-69"),'Appendix 3b. nax IBGE 2019'!$E$5:$M$1850,9,FALSE)</f>
        <v>20.381559014521926</v>
      </c>
      <c r="H306" s="37">
        <f>INDEX(Summary!$Q$5:$Y$88,MATCH(_xlfn.CONCAT(D306,"65-69"),Summary!$Q$5:$Q$88,0),MATCH($H$3,Summary!$Q$4:$Y$4,0))</f>
        <v>20.336348532654998</v>
      </c>
      <c r="I306" s="240">
        <f t="shared" si="13"/>
        <v>-2.2182052822708534E-3</v>
      </c>
      <c r="J306" s="241">
        <f t="shared" si="14"/>
        <v>-3.8964544136338562E-2</v>
      </c>
      <c r="K306" s="242">
        <f t="shared" si="12"/>
        <v>17.526832655863661</v>
      </c>
    </row>
    <row r="307" spans="1:11" x14ac:dyDescent="0.2">
      <c r="A307" s="45" t="s">
        <v>4</v>
      </c>
      <c r="B307" s="45" t="s">
        <v>48</v>
      </c>
      <c r="C307" s="45">
        <v>2003</v>
      </c>
      <c r="D307" s="45" t="s">
        <v>176</v>
      </c>
      <c r="E307" s="48">
        <v>17.755676999999999</v>
      </c>
      <c r="F307" s="37">
        <f>VLOOKUP(_xlfn.CONCAT(D307,"65-69"),'Appendix 4. 2020 IBGE LT'!$E$6:$M$1685,9,FALSE)</f>
        <v>20.514567655822809</v>
      </c>
      <c r="G307" s="37">
        <f>VLOOKUP(_xlfn.CONCAT(D307,"65-69"),'Appendix 3b. nax IBGE 2019'!$E$5:$M$1850,9,FALSE)</f>
        <v>20.381559014521926</v>
      </c>
      <c r="H307" s="37">
        <f>INDEX(Summary!$Q$5:$Y$88,MATCH(_xlfn.CONCAT(D307,"65-69"),Summary!$Q$5:$Q$88,0),MATCH($H$3,Summary!$Q$4:$Y$4,0))</f>
        <v>20.336348532654998</v>
      </c>
      <c r="I307" s="240">
        <f t="shared" si="13"/>
        <v>-2.2182052822708534E-3</v>
      </c>
      <c r="J307" s="241">
        <f t="shared" si="14"/>
        <v>-3.9385736511695094E-2</v>
      </c>
      <c r="K307" s="242">
        <f t="shared" si="12"/>
        <v>17.716291263488305</v>
      </c>
    </row>
    <row r="308" spans="1:11" x14ac:dyDescent="0.2">
      <c r="A308" s="45" t="s">
        <v>4</v>
      </c>
      <c r="B308" s="45" t="s">
        <v>48</v>
      </c>
      <c r="C308" s="45">
        <v>2004</v>
      </c>
      <c r="D308" s="45" t="s">
        <v>176</v>
      </c>
      <c r="E308" s="48">
        <v>17.941747400000001</v>
      </c>
      <c r="F308" s="37">
        <f>VLOOKUP(_xlfn.CONCAT(D308,"65-69"),'Appendix 4. 2020 IBGE LT'!$E$6:$M$1685,9,FALSE)</f>
        <v>20.514567655822809</v>
      </c>
      <c r="G308" s="37">
        <f>VLOOKUP(_xlfn.CONCAT(D308,"65-69"),'Appendix 3b. nax IBGE 2019'!$E$5:$M$1850,9,FALSE)</f>
        <v>20.381559014521926</v>
      </c>
      <c r="H308" s="37">
        <f>INDEX(Summary!$Q$5:$Y$88,MATCH(_xlfn.CONCAT(D308,"65-69"),Summary!$Q$5:$Q$88,0),MATCH($H$3,Summary!$Q$4:$Y$4,0))</f>
        <v>20.336348532654998</v>
      </c>
      <c r="I308" s="240">
        <f t="shared" si="13"/>
        <v>-2.2182052822708534E-3</v>
      </c>
      <c r="J308" s="241">
        <f t="shared" si="14"/>
        <v>-3.9798478855849348E-2</v>
      </c>
      <c r="K308" s="242">
        <f t="shared" si="12"/>
        <v>17.90194892114415</v>
      </c>
    </row>
    <row r="309" spans="1:11" x14ac:dyDescent="0.2">
      <c r="A309" s="45" t="s">
        <v>4</v>
      </c>
      <c r="B309" s="45" t="s">
        <v>48</v>
      </c>
      <c r="C309" s="45">
        <v>2005</v>
      </c>
      <c r="D309" s="45" t="s">
        <v>176</v>
      </c>
      <c r="E309" s="48">
        <v>18.124351699999998</v>
      </c>
      <c r="F309" s="37">
        <f>VLOOKUP(_xlfn.CONCAT(D309,"65-69"),'Appendix 4. 2020 IBGE LT'!$E$6:$M$1685,9,FALSE)</f>
        <v>20.514567655822809</v>
      </c>
      <c r="G309" s="37">
        <f>VLOOKUP(_xlfn.CONCAT(D309,"65-69"),'Appendix 3b. nax IBGE 2019'!$E$5:$M$1850,9,FALSE)</f>
        <v>20.381559014521926</v>
      </c>
      <c r="H309" s="37">
        <f>INDEX(Summary!$Q$5:$Y$88,MATCH(_xlfn.CONCAT(D309,"65-69"),Summary!$Q$5:$Q$88,0),MATCH($H$3,Summary!$Q$4:$Y$4,0))</f>
        <v>20.336348532654998</v>
      </c>
      <c r="I309" s="240">
        <f t="shared" si="13"/>
        <v>-2.2182052822708534E-3</v>
      </c>
      <c r="J309" s="241">
        <f t="shared" si="14"/>
        <v>-4.0203532678674721E-2</v>
      </c>
      <c r="K309" s="242">
        <f t="shared" si="12"/>
        <v>18.084148167321324</v>
      </c>
    </row>
    <row r="310" spans="1:11" x14ac:dyDescent="0.2">
      <c r="A310" s="45" t="s">
        <v>4</v>
      </c>
      <c r="B310" s="45" t="s">
        <v>48</v>
      </c>
      <c r="C310" s="45">
        <v>2006</v>
      </c>
      <c r="D310" s="45" t="s">
        <v>176</v>
      </c>
      <c r="E310" s="48">
        <v>18.303527599999999</v>
      </c>
      <c r="F310" s="37">
        <f>VLOOKUP(_xlfn.CONCAT(D310,"65-69"),'Appendix 4. 2020 IBGE LT'!$E$6:$M$1685,9,FALSE)</f>
        <v>20.514567655822809</v>
      </c>
      <c r="G310" s="37">
        <f>VLOOKUP(_xlfn.CONCAT(D310,"65-69"),'Appendix 3b. nax IBGE 2019'!$E$5:$M$1850,9,FALSE)</f>
        <v>20.381559014521926</v>
      </c>
      <c r="H310" s="37">
        <f>INDEX(Summary!$Q$5:$Y$88,MATCH(_xlfn.CONCAT(D310,"65-69"),Summary!$Q$5:$Q$88,0),MATCH($H$3,Summary!$Q$4:$Y$4,0))</f>
        <v>20.336348532654998</v>
      </c>
      <c r="I310" s="240">
        <f t="shared" si="13"/>
        <v>-2.2182052822708534E-3</v>
      </c>
      <c r="J310" s="241">
        <f t="shared" si="14"/>
        <v>-4.060098160651035E-2</v>
      </c>
      <c r="K310" s="242">
        <f t="shared" si="12"/>
        <v>18.26292661839349</v>
      </c>
    </row>
    <row r="311" spans="1:11" x14ac:dyDescent="0.2">
      <c r="A311" s="45" t="s">
        <v>4</v>
      </c>
      <c r="B311" s="45" t="s">
        <v>48</v>
      </c>
      <c r="C311" s="45">
        <v>2007</v>
      </c>
      <c r="D311" s="45" t="s">
        <v>176</v>
      </c>
      <c r="E311" s="48">
        <v>18.479124800000001</v>
      </c>
      <c r="F311" s="37">
        <f>VLOOKUP(_xlfn.CONCAT(D311,"65-69"),'Appendix 4. 2020 IBGE LT'!$E$6:$M$1685,9,FALSE)</f>
        <v>20.514567655822809</v>
      </c>
      <c r="G311" s="37">
        <f>VLOOKUP(_xlfn.CONCAT(D311,"65-69"),'Appendix 3b. nax IBGE 2019'!$E$5:$M$1850,9,FALSE)</f>
        <v>20.381559014521926</v>
      </c>
      <c r="H311" s="37">
        <f>INDEX(Summary!$Q$5:$Y$88,MATCH(_xlfn.CONCAT(D311,"65-69"),Summary!$Q$5:$Q$88,0),MATCH($H$3,Summary!$Q$4:$Y$4,0))</f>
        <v>20.336348532654998</v>
      </c>
      <c r="I311" s="240">
        <f t="shared" si="13"/>
        <v>-2.2182052822708534E-3</v>
      </c>
      <c r="J311" s="241">
        <f t="shared" si="14"/>
        <v>-4.0990492243102326E-2</v>
      </c>
      <c r="K311" s="242">
        <f t="shared" si="12"/>
        <v>18.438134307756897</v>
      </c>
    </row>
    <row r="312" spans="1:11" x14ac:dyDescent="0.2">
      <c r="A312" s="45" t="s">
        <v>4</v>
      </c>
      <c r="B312" s="45" t="s">
        <v>48</v>
      </c>
      <c r="C312" s="45">
        <v>2008</v>
      </c>
      <c r="D312" s="45" t="s">
        <v>176</v>
      </c>
      <c r="E312" s="48">
        <v>18.651415199999999</v>
      </c>
      <c r="F312" s="37">
        <f>VLOOKUP(_xlfn.CONCAT(D312,"65-69"),'Appendix 4. 2020 IBGE LT'!$E$6:$M$1685,9,FALSE)</f>
        <v>20.514567655822809</v>
      </c>
      <c r="G312" s="37">
        <f>VLOOKUP(_xlfn.CONCAT(D312,"65-69"),'Appendix 3b. nax IBGE 2019'!$E$5:$M$1850,9,FALSE)</f>
        <v>20.381559014521926</v>
      </c>
      <c r="H312" s="37">
        <f>INDEX(Summary!$Q$5:$Y$88,MATCH(_xlfn.CONCAT(D312,"65-69"),Summary!$Q$5:$Q$88,0),MATCH($H$3,Summary!$Q$4:$Y$4,0))</f>
        <v>20.336348532654998</v>
      </c>
      <c r="I312" s="240">
        <f t="shared" si="13"/>
        <v>-2.2182052822708534E-3</v>
      </c>
      <c r="J312" s="241">
        <f t="shared" si="14"/>
        <v>-4.1372667718466885E-2</v>
      </c>
      <c r="K312" s="242">
        <f t="shared" si="12"/>
        <v>18.610042532281533</v>
      </c>
    </row>
    <row r="313" spans="1:11" x14ac:dyDescent="0.2">
      <c r="A313" s="45" t="s">
        <v>4</v>
      </c>
      <c r="B313" s="45" t="s">
        <v>48</v>
      </c>
      <c r="C313" s="45">
        <v>2009</v>
      </c>
      <c r="D313" s="45" t="s">
        <v>176</v>
      </c>
      <c r="E313" s="48">
        <v>18.8208977</v>
      </c>
      <c r="F313" s="37">
        <f>VLOOKUP(_xlfn.CONCAT(D313,"65-69"),'Appendix 4. 2020 IBGE LT'!$E$6:$M$1685,9,FALSE)</f>
        <v>20.514567655822809</v>
      </c>
      <c r="G313" s="37">
        <f>VLOOKUP(_xlfn.CONCAT(D313,"65-69"),'Appendix 3b. nax IBGE 2019'!$E$5:$M$1850,9,FALSE)</f>
        <v>20.381559014521926</v>
      </c>
      <c r="H313" s="37">
        <f>INDEX(Summary!$Q$5:$Y$88,MATCH(_xlfn.CONCAT(D313,"65-69"),Summary!$Q$5:$Q$88,0),MATCH($H$3,Summary!$Q$4:$Y$4,0))</f>
        <v>20.336348532654998</v>
      </c>
      <c r="I313" s="240">
        <f t="shared" si="13"/>
        <v>-2.2182052822708534E-3</v>
      </c>
      <c r="J313" s="241">
        <f t="shared" si="14"/>
        <v>-4.1748614695219358E-2</v>
      </c>
      <c r="K313" s="242">
        <f t="shared" si="12"/>
        <v>18.77914908530478</v>
      </c>
    </row>
    <row r="314" spans="1:11" x14ac:dyDescent="0.2">
      <c r="A314" s="45" t="s">
        <v>4</v>
      </c>
      <c r="B314" s="45" t="s">
        <v>48</v>
      </c>
      <c r="C314" s="45">
        <v>2010</v>
      </c>
      <c r="D314" s="45" t="s">
        <v>176</v>
      </c>
      <c r="E314" s="48">
        <v>18.9873437</v>
      </c>
      <c r="F314" s="37">
        <f>VLOOKUP(_xlfn.CONCAT(D314,"65-69"),'Appendix 4. 2020 IBGE LT'!$E$6:$M$1685,9,FALSE)</f>
        <v>20.514567655822809</v>
      </c>
      <c r="G314" s="37">
        <f>VLOOKUP(_xlfn.CONCAT(D314,"65-69"),'Appendix 3b. nax IBGE 2019'!$E$5:$M$1850,9,FALSE)</f>
        <v>20.381559014521926</v>
      </c>
      <c r="H314" s="37">
        <f>INDEX(Summary!$Q$5:$Y$88,MATCH(_xlfn.CONCAT(D314,"65-69"),Summary!$Q$5:$Q$88,0),MATCH($H$3,Summary!$Q$4:$Y$4,0))</f>
        <v>20.336348532654998</v>
      </c>
      <c r="I314" s="240">
        <f t="shared" si="13"/>
        <v>-2.2182052822708534E-3</v>
      </c>
      <c r="J314" s="241">
        <f t="shared" si="14"/>
        <v>-4.2117826091632213E-2</v>
      </c>
      <c r="K314" s="242">
        <f t="shared" si="12"/>
        <v>18.945225873908367</v>
      </c>
    </row>
    <row r="315" spans="1:11" x14ac:dyDescent="0.2">
      <c r="A315" s="45" t="s">
        <v>4</v>
      </c>
      <c r="B315" s="45" t="s">
        <v>48</v>
      </c>
      <c r="C315" s="45">
        <v>2011</v>
      </c>
      <c r="D315" s="45" t="s">
        <v>176</v>
      </c>
      <c r="E315" s="48">
        <v>19.159594500000001</v>
      </c>
      <c r="F315" s="37">
        <f>VLOOKUP(_xlfn.CONCAT(D315,"65-69"),'Appendix 4. 2020 IBGE LT'!$E$6:$M$1685,9,FALSE)</f>
        <v>20.514567655822809</v>
      </c>
      <c r="G315" s="37">
        <f>VLOOKUP(_xlfn.CONCAT(D315,"65-69"),'Appendix 3b. nax IBGE 2019'!$E$5:$M$1850,9,FALSE)</f>
        <v>20.381559014521926</v>
      </c>
      <c r="H315" s="37">
        <f>INDEX(Summary!$Q$5:$Y$88,MATCH(_xlfn.CONCAT(D315,"65-69"),Summary!$Q$5:$Q$88,0),MATCH($H$3,Summary!$Q$4:$Y$4,0))</f>
        <v>20.336348532654998</v>
      </c>
      <c r="I315" s="240">
        <f t="shared" si="13"/>
        <v>-2.2182052822708534E-3</v>
      </c>
      <c r="J315" s="241">
        <f t="shared" si="14"/>
        <v>-4.2499913726067595E-2</v>
      </c>
      <c r="K315" s="242">
        <f t="shared" si="12"/>
        <v>19.117094586273932</v>
      </c>
    </row>
    <row r="316" spans="1:11" x14ac:dyDescent="0.2">
      <c r="A316" s="45" t="s">
        <v>4</v>
      </c>
      <c r="B316" s="45" t="s">
        <v>48</v>
      </c>
      <c r="C316" s="45">
        <v>2012</v>
      </c>
      <c r="D316" s="45" t="s">
        <v>176</v>
      </c>
      <c r="E316" s="48">
        <v>19.327829399999999</v>
      </c>
      <c r="F316" s="37">
        <f>VLOOKUP(_xlfn.CONCAT(D316,"65-69"),'Appendix 4. 2020 IBGE LT'!$E$6:$M$1685,9,FALSE)</f>
        <v>20.514567655822809</v>
      </c>
      <c r="G316" s="37">
        <f>VLOOKUP(_xlfn.CONCAT(D316,"65-69"),'Appendix 3b. nax IBGE 2019'!$E$5:$M$1850,9,FALSE)</f>
        <v>20.381559014521926</v>
      </c>
      <c r="H316" s="37">
        <f>INDEX(Summary!$Q$5:$Y$88,MATCH(_xlfn.CONCAT(D316,"65-69"),Summary!$Q$5:$Q$88,0),MATCH($H$3,Summary!$Q$4:$Y$4,0))</f>
        <v>20.336348532654998</v>
      </c>
      <c r="I316" s="240">
        <f t="shared" si="13"/>
        <v>-2.2182052822708534E-3</v>
      </c>
      <c r="J316" s="241">
        <f t="shared" si="14"/>
        <v>-4.2873093269909894E-2</v>
      </c>
      <c r="K316" s="242">
        <f t="shared" si="12"/>
        <v>19.284956306730088</v>
      </c>
    </row>
    <row r="317" spans="1:11" x14ac:dyDescent="0.2">
      <c r="A317" s="45" t="s">
        <v>4</v>
      </c>
      <c r="B317" s="45" t="s">
        <v>48</v>
      </c>
      <c r="C317" s="45">
        <v>2013</v>
      </c>
      <c r="D317" s="45" t="s">
        <v>176</v>
      </c>
      <c r="E317" s="48">
        <v>19.491352500000001</v>
      </c>
      <c r="F317" s="37">
        <f>VLOOKUP(_xlfn.CONCAT(D317,"65-69"),'Appendix 4. 2020 IBGE LT'!$E$6:$M$1685,9,FALSE)</f>
        <v>20.514567655822809</v>
      </c>
      <c r="G317" s="37">
        <f>VLOOKUP(_xlfn.CONCAT(D317,"65-69"),'Appendix 3b. nax IBGE 2019'!$E$5:$M$1850,9,FALSE)</f>
        <v>20.381559014521926</v>
      </c>
      <c r="H317" s="37">
        <f>INDEX(Summary!$Q$5:$Y$88,MATCH(_xlfn.CONCAT(D317,"65-69"),Summary!$Q$5:$Q$88,0),MATCH($H$3,Summary!$Q$4:$Y$4,0))</f>
        <v>20.336348532654998</v>
      </c>
      <c r="I317" s="240">
        <f t="shared" si="13"/>
        <v>-2.2182052822708534E-3</v>
      </c>
      <c r="J317" s="241">
        <f t="shared" si="14"/>
        <v>-4.323582107410321E-2</v>
      </c>
      <c r="K317" s="242">
        <f t="shared" si="12"/>
        <v>19.448116678925899</v>
      </c>
    </row>
    <row r="318" spans="1:11" x14ac:dyDescent="0.2">
      <c r="A318" s="45" t="s">
        <v>4</v>
      </c>
      <c r="B318" s="45" t="s">
        <v>48</v>
      </c>
      <c r="C318" s="45">
        <v>2014</v>
      </c>
      <c r="D318" s="45" t="s">
        <v>176</v>
      </c>
      <c r="E318" s="48">
        <v>19.650750500000001</v>
      </c>
      <c r="F318" s="37">
        <f>VLOOKUP(_xlfn.CONCAT(D318,"65-69"),'Appendix 4. 2020 IBGE LT'!$E$6:$M$1685,9,FALSE)</f>
        <v>20.514567655822809</v>
      </c>
      <c r="G318" s="37">
        <f>VLOOKUP(_xlfn.CONCAT(D318,"65-69"),'Appendix 3b. nax IBGE 2019'!$E$5:$M$1850,9,FALSE)</f>
        <v>20.381559014521926</v>
      </c>
      <c r="H318" s="37">
        <f>INDEX(Summary!$Q$5:$Y$88,MATCH(_xlfn.CONCAT(D318,"65-69"),Summary!$Q$5:$Q$88,0),MATCH($H$3,Summary!$Q$4:$Y$4,0))</f>
        <v>20.336348532654998</v>
      </c>
      <c r="I318" s="240">
        <f t="shared" si="13"/>
        <v>-2.2182052822708534E-3</v>
      </c>
      <c r="J318" s="241">
        <f t="shared" si="14"/>
        <v>-4.3589398559686618E-2</v>
      </c>
      <c r="K318" s="242">
        <f t="shared" si="12"/>
        <v>19.607161101440315</v>
      </c>
    </row>
    <row r="319" spans="1:11" x14ac:dyDescent="0.2">
      <c r="A319" s="45" t="s">
        <v>4</v>
      </c>
      <c r="B319" s="45" t="s">
        <v>48</v>
      </c>
      <c r="C319" s="45">
        <v>2015</v>
      </c>
      <c r="D319" s="45" t="s">
        <v>176</v>
      </c>
      <c r="E319" s="48">
        <v>19.805948699999998</v>
      </c>
      <c r="F319" s="37">
        <f>VLOOKUP(_xlfn.CONCAT(D319,"65-69"),'Appendix 4. 2020 IBGE LT'!$E$6:$M$1685,9,FALSE)</f>
        <v>20.514567655822809</v>
      </c>
      <c r="G319" s="37">
        <f>VLOOKUP(_xlfn.CONCAT(D319,"65-69"),'Appendix 3b. nax IBGE 2019'!$E$5:$M$1850,9,FALSE)</f>
        <v>20.381559014521926</v>
      </c>
      <c r="H319" s="37">
        <f>INDEX(Summary!$Q$5:$Y$88,MATCH(_xlfn.CONCAT(D319,"65-69"),Summary!$Q$5:$Q$88,0),MATCH($H$3,Summary!$Q$4:$Y$4,0))</f>
        <v>20.336348532654998</v>
      </c>
      <c r="I319" s="240">
        <f t="shared" si="13"/>
        <v>-2.2182052822708534E-3</v>
      </c>
      <c r="J319" s="241">
        <f t="shared" si="14"/>
        <v>-4.3933660026725538E-2</v>
      </c>
      <c r="K319" s="242">
        <f t="shared" si="12"/>
        <v>19.762015039973274</v>
      </c>
    </row>
    <row r="320" spans="1:11" x14ac:dyDescent="0.2">
      <c r="A320" s="45" t="s">
        <v>4</v>
      </c>
      <c r="B320" s="45" t="s">
        <v>48</v>
      </c>
      <c r="C320" s="45">
        <v>2016</v>
      </c>
      <c r="D320" s="45" t="s">
        <v>176</v>
      </c>
      <c r="E320" s="48">
        <v>19.956705199999998</v>
      </c>
      <c r="F320" s="37">
        <f>VLOOKUP(_xlfn.CONCAT(D320,"65-69"),'Appendix 4. 2020 IBGE LT'!$E$6:$M$1685,9,FALSE)</f>
        <v>20.514567655822809</v>
      </c>
      <c r="G320" s="37">
        <f>VLOOKUP(_xlfn.CONCAT(D320,"65-69"),'Appendix 3b. nax IBGE 2019'!$E$5:$M$1850,9,FALSE)</f>
        <v>20.381559014521926</v>
      </c>
      <c r="H320" s="37">
        <f>INDEX(Summary!$Q$5:$Y$88,MATCH(_xlfn.CONCAT(D320,"65-69"),Summary!$Q$5:$Q$88,0),MATCH($H$3,Summary!$Q$4:$Y$4,0))</f>
        <v>20.336348532654998</v>
      </c>
      <c r="I320" s="240">
        <f t="shared" si="13"/>
        <v>-2.2182052822708534E-3</v>
      </c>
      <c r="J320" s="241">
        <f t="shared" si="14"/>
        <v>-4.4268068891362207E-2</v>
      </c>
      <c r="K320" s="242">
        <f t="shared" si="12"/>
        <v>19.912437131108636</v>
      </c>
    </row>
    <row r="321" spans="1:11" x14ac:dyDescent="0.2">
      <c r="A321" s="45" t="s">
        <v>4</v>
      </c>
      <c r="B321" s="45" t="s">
        <v>48</v>
      </c>
      <c r="C321" s="45">
        <v>2017</v>
      </c>
      <c r="D321" s="45" t="s">
        <v>176</v>
      </c>
      <c r="E321" s="48">
        <v>20.102650499999999</v>
      </c>
      <c r="F321" s="37">
        <f>VLOOKUP(_xlfn.CONCAT(D321,"65-69"),'Appendix 4. 2020 IBGE LT'!$E$6:$M$1685,9,FALSE)</f>
        <v>20.514567655822809</v>
      </c>
      <c r="G321" s="37">
        <f>VLOOKUP(_xlfn.CONCAT(D321,"65-69"),'Appendix 3b. nax IBGE 2019'!$E$5:$M$1850,9,FALSE)</f>
        <v>20.381559014521926</v>
      </c>
      <c r="H321" s="37">
        <f>INDEX(Summary!$Q$5:$Y$88,MATCH(_xlfn.CONCAT(D321,"65-69"),Summary!$Q$5:$Q$88,0),MATCH($H$3,Summary!$Q$4:$Y$4,0))</f>
        <v>20.336348532654998</v>
      </c>
      <c r="I321" s="240">
        <f t="shared" si="13"/>
        <v>-2.2182052822708534E-3</v>
      </c>
      <c r="J321" s="241">
        <f t="shared" si="14"/>
        <v>-4.4591805526744813E-2</v>
      </c>
      <c r="K321" s="242">
        <f t="shared" si="12"/>
        <v>20.058058694473253</v>
      </c>
    </row>
    <row r="322" spans="1:11" x14ac:dyDescent="0.2">
      <c r="A322" s="45" t="s">
        <v>4</v>
      </c>
      <c r="B322" s="45" t="s">
        <v>48</v>
      </c>
      <c r="C322" s="45">
        <v>2018</v>
      </c>
      <c r="D322" s="45" t="s">
        <v>176</v>
      </c>
      <c r="E322" s="48">
        <v>20.244404599999999</v>
      </c>
      <c r="F322" s="37">
        <f>VLOOKUP(_xlfn.CONCAT(D322,"65-69"),'Appendix 4. 2020 IBGE LT'!$E$6:$M$1685,9,FALSE)</f>
        <v>20.514567655822809</v>
      </c>
      <c r="G322" s="37">
        <f>VLOOKUP(_xlfn.CONCAT(D322,"65-69"),'Appendix 3b. nax IBGE 2019'!$E$5:$M$1850,9,FALSE)</f>
        <v>20.381559014521926</v>
      </c>
      <c r="H322" s="37">
        <f>INDEX(Summary!$Q$5:$Y$88,MATCH(_xlfn.CONCAT(D322,"65-69"),Summary!$Q$5:$Q$88,0),MATCH($H$3,Summary!$Q$4:$Y$4,0))</f>
        <v>20.336348532654998</v>
      </c>
      <c r="I322" s="240">
        <f t="shared" si="13"/>
        <v>-2.2182052822708534E-3</v>
      </c>
      <c r="J322" s="241">
        <f t="shared" si="14"/>
        <v>-4.4906245220148362E-2</v>
      </c>
      <c r="K322" s="242">
        <f t="shared" si="12"/>
        <v>20.199498354779852</v>
      </c>
    </row>
    <row r="323" spans="1:11" x14ac:dyDescent="0.2">
      <c r="A323" s="45" t="s">
        <v>4</v>
      </c>
      <c r="B323" s="45" t="s">
        <v>48</v>
      </c>
      <c r="C323" s="45">
        <v>2019</v>
      </c>
      <c r="D323" s="45" t="s">
        <v>176</v>
      </c>
      <c r="E323" s="48">
        <v>20.381558999999999</v>
      </c>
      <c r="F323" s="37">
        <f>VLOOKUP(_xlfn.CONCAT(D323,"65-69"),'Appendix 4. 2020 IBGE LT'!$E$6:$M$1685,9,FALSE)</f>
        <v>20.514567655822809</v>
      </c>
      <c r="G323" s="37">
        <f>VLOOKUP(_xlfn.CONCAT(D323,"65-69"),'Appendix 3b. nax IBGE 2019'!$E$5:$M$1850,9,FALSE)</f>
        <v>20.381559014521926</v>
      </c>
      <c r="H323" s="37">
        <f>INDEX(Summary!$Q$5:$Y$88,MATCH(_xlfn.CONCAT(D323,"65-69"),Summary!$Q$5:$Q$88,0),MATCH($H$3,Summary!$Q$4:$Y$4,0))</f>
        <v>20.336348532654998</v>
      </c>
      <c r="I323" s="240">
        <f t="shared" si="13"/>
        <v>-2.2182052822708534E-3</v>
      </c>
      <c r="J323" s="241">
        <f t="shared" si="14"/>
        <v>-4.5210481834715051E-2</v>
      </c>
      <c r="K323" s="242">
        <f t="shared" si="12"/>
        <v>20.336348518165284</v>
      </c>
    </row>
    <row r="324" spans="1:11" x14ac:dyDescent="0.2">
      <c r="A324" s="45" t="s">
        <v>4</v>
      </c>
      <c r="B324" s="45" t="s">
        <v>47</v>
      </c>
      <c r="C324" s="45">
        <v>2000</v>
      </c>
      <c r="D324" s="45" t="s">
        <v>148</v>
      </c>
      <c r="E324" s="48">
        <v>14.2291653</v>
      </c>
      <c r="F324" s="37">
        <f>VLOOKUP(_xlfn.CONCAT(D324,"65-69"),'Appendix 4. 2020 IBGE LT'!$E$6:$M$1685,9,FALSE)</f>
        <v>17.245504247397779</v>
      </c>
      <c r="G324" s="37">
        <f>VLOOKUP(_xlfn.CONCAT(D324,"65-69"),'Appendix 3b. nax IBGE 2019'!$E$5:$M$1850,9,FALSE)</f>
        <v>17.137327034681242</v>
      </c>
      <c r="H324" s="37">
        <f>INDEX(Summary!$Q$5:$Y$88,MATCH(_xlfn.CONCAT(D324,"65-69"),Summary!$Q$5:$Q$88,0),MATCH($H$3,Summary!$Q$4:$Y$4,0))</f>
        <v>17.206423364606895</v>
      </c>
      <c r="I324" s="240">
        <f t="shared" si="13"/>
        <v>4.0319199012670455E-3</v>
      </c>
      <c r="J324" s="241">
        <f t="shared" si="14"/>
        <v>5.7370854751488468E-2</v>
      </c>
      <c r="K324" s="242">
        <f t="shared" ref="K324:K387" si="15">E324+J324</f>
        <v>14.286536154751488</v>
      </c>
    </row>
    <row r="325" spans="1:11" x14ac:dyDescent="0.2">
      <c r="A325" s="45" t="s">
        <v>4</v>
      </c>
      <c r="B325" s="45" t="s">
        <v>47</v>
      </c>
      <c r="C325" s="45">
        <v>2001</v>
      </c>
      <c r="D325" s="45" t="s">
        <v>148</v>
      </c>
      <c r="E325" s="48">
        <v>14.3998025</v>
      </c>
      <c r="F325" s="37">
        <f>VLOOKUP(_xlfn.CONCAT(D325,"65-69"),'Appendix 4. 2020 IBGE LT'!$E$6:$M$1685,9,FALSE)</f>
        <v>17.245504247397779</v>
      </c>
      <c r="G325" s="37">
        <f>VLOOKUP(_xlfn.CONCAT(D325,"65-69"),'Appendix 3b. nax IBGE 2019'!$E$5:$M$1850,9,FALSE)</f>
        <v>17.137327034681242</v>
      </c>
      <c r="H325" s="37">
        <f>INDEX(Summary!$Q$5:$Y$88,MATCH(_xlfn.CONCAT(D325,"65-69"),Summary!$Q$5:$Q$88,0),MATCH($H$3,Summary!$Q$4:$Y$4,0))</f>
        <v>17.206423364606895</v>
      </c>
      <c r="I325" s="240">
        <f t="shared" ref="I325:I388" si="16">(H325-$G325)/$G325</f>
        <v>4.0319199012670455E-3</v>
      </c>
      <c r="J325" s="241">
        <f t="shared" ref="J325:J388" si="17">E325*I325</f>
        <v>5.8058850274064953E-2</v>
      </c>
      <c r="K325" s="242">
        <f t="shared" si="15"/>
        <v>14.457861350274065</v>
      </c>
    </row>
    <row r="326" spans="1:11" x14ac:dyDescent="0.2">
      <c r="A326" s="45" t="s">
        <v>4</v>
      </c>
      <c r="B326" s="45" t="s">
        <v>47</v>
      </c>
      <c r="C326" s="45">
        <v>2002</v>
      </c>
      <c r="D326" s="45" t="s">
        <v>148</v>
      </c>
      <c r="E326" s="48">
        <v>14.5710543</v>
      </c>
      <c r="F326" s="37">
        <f>VLOOKUP(_xlfn.CONCAT(D326,"65-69"),'Appendix 4. 2020 IBGE LT'!$E$6:$M$1685,9,FALSE)</f>
        <v>17.245504247397779</v>
      </c>
      <c r="G326" s="37">
        <f>VLOOKUP(_xlfn.CONCAT(D326,"65-69"),'Appendix 3b. nax IBGE 2019'!$E$5:$M$1850,9,FALSE)</f>
        <v>17.137327034681242</v>
      </c>
      <c r="H326" s="37">
        <f>INDEX(Summary!$Q$5:$Y$88,MATCH(_xlfn.CONCAT(D326,"65-69"),Summary!$Q$5:$Q$88,0),MATCH($H$3,Summary!$Q$4:$Y$4,0))</f>
        <v>17.206423364606895</v>
      </c>
      <c r="I326" s="240">
        <f t="shared" si="16"/>
        <v>4.0319199012670455E-3</v>
      </c>
      <c r="J326" s="241">
        <f t="shared" si="17"/>
        <v>5.8749323814612758E-2</v>
      </c>
      <c r="K326" s="242">
        <f t="shared" si="15"/>
        <v>14.629803623814613</v>
      </c>
    </row>
    <row r="327" spans="1:11" x14ac:dyDescent="0.2">
      <c r="A327" s="45" t="s">
        <v>4</v>
      </c>
      <c r="B327" s="45" t="s">
        <v>47</v>
      </c>
      <c r="C327" s="45">
        <v>2003</v>
      </c>
      <c r="D327" s="45" t="s">
        <v>148</v>
      </c>
      <c r="E327" s="48">
        <v>14.7437483</v>
      </c>
      <c r="F327" s="37">
        <f>VLOOKUP(_xlfn.CONCAT(D327,"65-69"),'Appendix 4. 2020 IBGE LT'!$E$6:$M$1685,9,FALSE)</f>
        <v>17.245504247397779</v>
      </c>
      <c r="G327" s="37">
        <f>VLOOKUP(_xlfn.CONCAT(D327,"65-69"),'Appendix 3b. nax IBGE 2019'!$E$5:$M$1850,9,FALSE)</f>
        <v>17.137327034681242</v>
      </c>
      <c r="H327" s="37">
        <f>INDEX(Summary!$Q$5:$Y$88,MATCH(_xlfn.CONCAT(D327,"65-69"),Summary!$Q$5:$Q$88,0),MATCH($H$3,Summary!$Q$4:$Y$4,0))</f>
        <v>17.206423364606895</v>
      </c>
      <c r="I327" s="240">
        <f t="shared" si="16"/>
        <v>4.0319199012670455E-3</v>
      </c>
      <c r="J327" s="241">
        <f t="shared" si="17"/>
        <v>5.9445612190042171E-2</v>
      </c>
      <c r="K327" s="242">
        <f t="shared" si="15"/>
        <v>14.803193912190043</v>
      </c>
    </row>
    <row r="328" spans="1:11" x14ac:dyDescent="0.2">
      <c r="A328" s="45" t="s">
        <v>4</v>
      </c>
      <c r="B328" s="45" t="s">
        <v>47</v>
      </c>
      <c r="C328" s="45">
        <v>2004</v>
      </c>
      <c r="D328" s="45" t="s">
        <v>148</v>
      </c>
      <c r="E328" s="48">
        <v>14.9180996</v>
      </c>
      <c r="F328" s="37">
        <f>VLOOKUP(_xlfn.CONCAT(D328,"65-69"),'Appendix 4. 2020 IBGE LT'!$E$6:$M$1685,9,FALSE)</f>
        <v>17.245504247397779</v>
      </c>
      <c r="G328" s="37">
        <f>VLOOKUP(_xlfn.CONCAT(D328,"65-69"),'Appendix 3b. nax IBGE 2019'!$E$5:$M$1850,9,FALSE)</f>
        <v>17.137327034681242</v>
      </c>
      <c r="H328" s="37">
        <f>INDEX(Summary!$Q$5:$Y$88,MATCH(_xlfn.CONCAT(D328,"65-69"),Summary!$Q$5:$Q$88,0),MATCH($H$3,Summary!$Q$4:$Y$4,0))</f>
        <v>17.206423364606895</v>
      </c>
      <c r="I328" s="240">
        <f t="shared" si="16"/>
        <v>4.0319199012670455E-3</v>
      </c>
      <c r="J328" s="241">
        <f t="shared" si="17"/>
        <v>6.0148582666323946E-2</v>
      </c>
      <c r="K328" s="242">
        <f t="shared" si="15"/>
        <v>14.978248182666324</v>
      </c>
    </row>
    <row r="329" spans="1:11" x14ac:dyDescent="0.2">
      <c r="A329" s="45" t="s">
        <v>4</v>
      </c>
      <c r="B329" s="45" t="s">
        <v>47</v>
      </c>
      <c r="C329" s="45">
        <v>2005</v>
      </c>
      <c r="D329" s="45" t="s">
        <v>148</v>
      </c>
      <c r="E329" s="48">
        <v>15.0948151</v>
      </c>
      <c r="F329" s="37">
        <f>VLOOKUP(_xlfn.CONCAT(D329,"65-69"),'Appendix 4. 2020 IBGE LT'!$E$6:$M$1685,9,FALSE)</f>
        <v>17.245504247397779</v>
      </c>
      <c r="G329" s="37">
        <f>VLOOKUP(_xlfn.CONCAT(D329,"65-69"),'Appendix 3b. nax IBGE 2019'!$E$5:$M$1850,9,FALSE)</f>
        <v>17.137327034681242</v>
      </c>
      <c r="H329" s="37">
        <f>INDEX(Summary!$Q$5:$Y$88,MATCH(_xlfn.CONCAT(D329,"65-69"),Summary!$Q$5:$Q$88,0),MATCH($H$3,Summary!$Q$4:$Y$4,0))</f>
        <v>17.206423364606895</v>
      </c>
      <c r="I329" s="240">
        <f t="shared" si="16"/>
        <v>4.0319199012670455E-3</v>
      </c>
      <c r="J329" s="241">
        <f t="shared" si="17"/>
        <v>6.0861085407636309E-2</v>
      </c>
      <c r="K329" s="242">
        <f t="shared" si="15"/>
        <v>15.155676185407636</v>
      </c>
    </row>
    <row r="330" spans="1:11" x14ac:dyDescent="0.2">
      <c r="A330" s="45" t="s">
        <v>4</v>
      </c>
      <c r="B330" s="45" t="s">
        <v>47</v>
      </c>
      <c r="C330" s="45">
        <v>2006</v>
      </c>
      <c r="D330" s="45" t="s">
        <v>148</v>
      </c>
      <c r="E330" s="48">
        <v>15.2755502</v>
      </c>
      <c r="F330" s="37">
        <f>VLOOKUP(_xlfn.CONCAT(D330,"65-69"),'Appendix 4. 2020 IBGE LT'!$E$6:$M$1685,9,FALSE)</f>
        <v>17.245504247397779</v>
      </c>
      <c r="G330" s="37">
        <f>VLOOKUP(_xlfn.CONCAT(D330,"65-69"),'Appendix 3b. nax IBGE 2019'!$E$5:$M$1850,9,FALSE)</f>
        <v>17.137327034681242</v>
      </c>
      <c r="H330" s="37">
        <f>INDEX(Summary!$Q$5:$Y$88,MATCH(_xlfn.CONCAT(D330,"65-69"),Summary!$Q$5:$Q$88,0),MATCH($H$3,Summary!$Q$4:$Y$4,0))</f>
        <v>17.206423364606895</v>
      </c>
      <c r="I330" s="240">
        <f t="shared" si="16"/>
        <v>4.0319199012670455E-3</v>
      </c>
      <c r="J330" s="241">
        <f t="shared" si="17"/>
        <v>6.1589794854183796E-2</v>
      </c>
      <c r="K330" s="242">
        <f t="shared" si="15"/>
        <v>15.337139994854184</v>
      </c>
    </row>
    <row r="331" spans="1:11" x14ac:dyDescent="0.2">
      <c r="A331" s="45" t="s">
        <v>4</v>
      </c>
      <c r="B331" s="45" t="s">
        <v>47</v>
      </c>
      <c r="C331" s="45">
        <v>2007</v>
      </c>
      <c r="D331" s="45" t="s">
        <v>148</v>
      </c>
      <c r="E331" s="48">
        <v>15.4573923</v>
      </c>
      <c r="F331" s="37">
        <f>VLOOKUP(_xlfn.CONCAT(D331,"65-69"),'Appendix 4. 2020 IBGE LT'!$E$6:$M$1685,9,FALSE)</f>
        <v>17.245504247397779</v>
      </c>
      <c r="G331" s="37">
        <f>VLOOKUP(_xlfn.CONCAT(D331,"65-69"),'Appendix 3b. nax IBGE 2019'!$E$5:$M$1850,9,FALSE)</f>
        <v>17.137327034681242</v>
      </c>
      <c r="H331" s="37">
        <f>INDEX(Summary!$Q$5:$Y$88,MATCH(_xlfn.CONCAT(D331,"65-69"),Summary!$Q$5:$Q$88,0),MATCH($H$3,Summary!$Q$4:$Y$4,0))</f>
        <v>17.206423364606895</v>
      </c>
      <c r="I331" s="240">
        <f t="shared" si="16"/>
        <v>4.0319199012670455E-3</v>
      </c>
      <c r="J331" s="241">
        <f t="shared" si="17"/>
        <v>6.2322967636061988E-2</v>
      </c>
      <c r="K331" s="242">
        <f t="shared" si="15"/>
        <v>15.519715267636062</v>
      </c>
    </row>
    <row r="332" spans="1:11" x14ac:dyDescent="0.2">
      <c r="A332" s="45" t="s">
        <v>4</v>
      </c>
      <c r="B332" s="45" t="s">
        <v>47</v>
      </c>
      <c r="C332" s="45">
        <v>2008</v>
      </c>
      <c r="D332" s="45" t="s">
        <v>148</v>
      </c>
      <c r="E332" s="48">
        <v>15.6404166</v>
      </c>
      <c r="F332" s="37">
        <f>VLOOKUP(_xlfn.CONCAT(D332,"65-69"),'Appendix 4. 2020 IBGE LT'!$E$6:$M$1685,9,FALSE)</f>
        <v>17.245504247397779</v>
      </c>
      <c r="G332" s="37">
        <f>VLOOKUP(_xlfn.CONCAT(D332,"65-69"),'Appendix 3b. nax IBGE 2019'!$E$5:$M$1850,9,FALSE)</f>
        <v>17.137327034681242</v>
      </c>
      <c r="H332" s="37">
        <f>INDEX(Summary!$Q$5:$Y$88,MATCH(_xlfn.CONCAT(D332,"65-69"),Summary!$Q$5:$Q$88,0),MATCH($H$3,Summary!$Q$4:$Y$4,0))</f>
        <v>17.206423364606895</v>
      </c>
      <c r="I332" s="240">
        <f t="shared" si="16"/>
        <v>4.0319199012670455E-3</v>
      </c>
      <c r="J332" s="241">
        <f t="shared" si="17"/>
        <v>6.3060906953647453E-2</v>
      </c>
      <c r="K332" s="242">
        <f t="shared" si="15"/>
        <v>15.703477506953648</v>
      </c>
    </row>
    <row r="333" spans="1:11" x14ac:dyDescent="0.2">
      <c r="A333" s="45" t="s">
        <v>4</v>
      </c>
      <c r="B333" s="45" t="s">
        <v>47</v>
      </c>
      <c r="C333" s="45">
        <v>2009</v>
      </c>
      <c r="D333" s="45" t="s">
        <v>148</v>
      </c>
      <c r="E333" s="48">
        <v>15.8229968</v>
      </c>
      <c r="F333" s="37">
        <f>VLOOKUP(_xlfn.CONCAT(D333,"65-69"),'Appendix 4. 2020 IBGE LT'!$E$6:$M$1685,9,FALSE)</f>
        <v>17.245504247397779</v>
      </c>
      <c r="G333" s="37">
        <f>VLOOKUP(_xlfn.CONCAT(D333,"65-69"),'Appendix 3b. nax IBGE 2019'!$E$5:$M$1850,9,FALSE)</f>
        <v>17.137327034681242</v>
      </c>
      <c r="H333" s="37">
        <f>INDEX(Summary!$Q$5:$Y$88,MATCH(_xlfn.CONCAT(D333,"65-69"),Summary!$Q$5:$Q$88,0),MATCH($H$3,Summary!$Q$4:$Y$4,0))</f>
        <v>17.206423364606895</v>
      </c>
      <c r="I333" s="240">
        <f t="shared" si="16"/>
        <v>4.0319199012670455E-3</v>
      </c>
      <c r="J333" s="241">
        <f t="shared" si="17"/>
        <v>6.3797055695604774E-2</v>
      </c>
      <c r="K333" s="242">
        <f t="shared" si="15"/>
        <v>15.886793855695606</v>
      </c>
    </row>
    <row r="334" spans="1:11" x14ac:dyDescent="0.2">
      <c r="A334" s="45" t="s">
        <v>4</v>
      </c>
      <c r="B334" s="45" t="s">
        <v>47</v>
      </c>
      <c r="C334" s="45">
        <v>2010</v>
      </c>
      <c r="D334" s="45" t="s">
        <v>148</v>
      </c>
      <c r="E334" s="48">
        <v>16.0038673</v>
      </c>
      <c r="F334" s="37">
        <f>VLOOKUP(_xlfn.CONCAT(D334,"65-69"),'Appendix 4. 2020 IBGE LT'!$E$6:$M$1685,9,FALSE)</f>
        <v>17.245504247397779</v>
      </c>
      <c r="G334" s="37">
        <f>VLOOKUP(_xlfn.CONCAT(D334,"65-69"),'Appendix 3b. nax IBGE 2019'!$E$5:$M$1850,9,FALSE)</f>
        <v>17.137327034681242</v>
      </c>
      <c r="H334" s="37">
        <f>INDEX(Summary!$Q$5:$Y$88,MATCH(_xlfn.CONCAT(D334,"65-69"),Summary!$Q$5:$Q$88,0),MATCH($H$3,Summary!$Q$4:$Y$4,0))</f>
        <v>17.206423364606895</v>
      </c>
      <c r="I334" s="240">
        <f t="shared" si="16"/>
        <v>4.0319199012670455E-3</v>
      </c>
      <c r="J334" s="241">
        <f t="shared" si="17"/>
        <v>6.4526311064106903E-2</v>
      </c>
      <c r="K334" s="242">
        <f t="shared" si="15"/>
        <v>16.068393611064106</v>
      </c>
    </row>
    <row r="335" spans="1:11" x14ac:dyDescent="0.2">
      <c r="A335" s="45" t="s">
        <v>4</v>
      </c>
      <c r="B335" s="45" t="s">
        <v>47</v>
      </c>
      <c r="C335" s="45">
        <v>2011</v>
      </c>
      <c r="D335" s="45" t="s">
        <v>148</v>
      </c>
      <c r="E335" s="48">
        <v>16.143288699999999</v>
      </c>
      <c r="F335" s="37">
        <f>VLOOKUP(_xlfn.CONCAT(D335,"65-69"),'Appendix 4. 2020 IBGE LT'!$E$6:$M$1685,9,FALSE)</f>
        <v>17.245504247397779</v>
      </c>
      <c r="G335" s="37">
        <f>VLOOKUP(_xlfn.CONCAT(D335,"65-69"),'Appendix 3b. nax IBGE 2019'!$E$5:$M$1850,9,FALSE)</f>
        <v>17.137327034681242</v>
      </c>
      <c r="H335" s="37">
        <f>INDEX(Summary!$Q$5:$Y$88,MATCH(_xlfn.CONCAT(D335,"65-69"),Summary!$Q$5:$Q$88,0),MATCH($H$3,Summary!$Q$4:$Y$4,0))</f>
        <v>17.206423364606895</v>
      </c>
      <c r="I335" s="240">
        <f t="shared" si="16"/>
        <v>4.0319199012670455E-3</v>
      </c>
      <c r="J335" s="241">
        <f t="shared" si="17"/>
        <v>6.5088446981429404E-2</v>
      </c>
      <c r="K335" s="242">
        <f t="shared" si="15"/>
        <v>16.20837714698143</v>
      </c>
    </row>
    <row r="336" spans="1:11" x14ac:dyDescent="0.2">
      <c r="A336" s="45" t="s">
        <v>4</v>
      </c>
      <c r="B336" s="45" t="s">
        <v>47</v>
      </c>
      <c r="C336" s="45">
        <v>2012</v>
      </c>
      <c r="D336" s="45" t="s">
        <v>148</v>
      </c>
      <c r="E336" s="48">
        <v>16.2793472</v>
      </c>
      <c r="F336" s="37">
        <f>VLOOKUP(_xlfn.CONCAT(D336,"65-69"),'Appendix 4. 2020 IBGE LT'!$E$6:$M$1685,9,FALSE)</f>
        <v>17.245504247397779</v>
      </c>
      <c r="G336" s="37">
        <f>VLOOKUP(_xlfn.CONCAT(D336,"65-69"),'Appendix 3b. nax IBGE 2019'!$E$5:$M$1850,9,FALSE)</f>
        <v>17.137327034681242</v>
      </c>
      <c r="H336" s="37">
        <f>INDEX(Summary!$Q$5:$Y$88,MATCH(_xlfn.CONCAT(D336,"65-69"),Summary!$Q$5:$Q$88,0),MATCH($H$3,Summary!$Q$4:$Y$4,0))</f>
        <v>17.206423364606895</v>
      </c>
      <c r="I336" s="240">
        <f t="shared" si="16"/>
        <v>4.0319199012670455E-3</v>
      </c>
      <c r="J336" s="241">
        <f t="shared" si="17"/>
        <v>6.5637023955315954E-2</v>
      </c>
      <c r="K336" s="242">
        <f t="shared" si="15"/>
        <v>16.344984223955315</v>
      </c>
    </row>
    <row r="337" spans="1:11" x14ac:dyDescent="0.2">
      <c r="A337" s="45" t="s">
        <v>4</v>
      </c>
      <c r="B337" s="45" t="s">
        <v>47</v>
      </c>
      <c r="C337" s="45">
        <v>2013</v>
      </c>
      <c r="D337" s="45" t="s">
        <v>148</v>
      </c>
      <c r="E337" s="48">
        <v>16.412058200000001</v>
      </c>
      <c r="F337" s="37">
        <f>VLOOKUP(_xlfn.CONCAT(D337,"65-69"),'Appendix 4. 2020 IBGE LT'!$E$6:$M$1685,9,FALSE)</f>
        <v>17.245504247397779</v>
      </c>
      <c r="G337" s="37">
        <f>VLOOKUP(_xlfn.CONCAT(D337,"65-69"),'Appendix 3b. nax IBGE 2019'!$E$5:$M$1850,9,FALSE)</f>
        <v>17.137327034681242</v>
      </c>
      <c r="H337" s="37">
        <f>INDEX(Summary!$Q$5:$Y$88,MATCH(_xlfn.CONCAT(D337,"65-69"),Summary!$Q$5:$Q$88,0),MATCH($H$3,Summary!$Q$4:$Y$4,0))</f>
        <v>17.206423364606895</v>
      </c>
      <c r="I337" s="240">
        <f t="shared" si="16"/>
        <v>4.0319199012670455E-3</v>
      </c>
      <c r="J337" s="241">
        <f t="shared" si="17"/>
        <v>6.617210407733301E-2</v>
      </c>
      <c r="K337" s="242">
        <f t="shared" si="15"/>
        <v>16.478230304077332</v>
      </c>
    </row>
    <row r="338" spans="1:11" x14ac:dyDescent="0.2">
      <c r="A338" s="45" t="s">
        <v>4</v>
      </c>
      <c r="B338" s="45" t="s">
        <v>47</v>
      </c>
      <c r="C338" s="45">
        <v>2014</v>
      </c>
      <c r="D338" s="45" t="s">
        <v>148</v>
      </c>
      <c r="E338" s="48">
        <v>16.541735899999999</v>
      </c>
      <c r="F338" s="37">
        <f>VLOOKUP(_xlfn.CONCAT(D338,"65-69"),'Appendix 4. 2020 IBGE LT'!$E$6:$M$1685,9,FALSE)</f>
        <v>17.245504247397779</v>
      </c>
      <c r="G338" s="37">
        <f>VLOOKUP(_xlfn.CONCAT(D338,"65-69"),'Appendix 3b. nax IBGE 2019'!$E$5:$M$1850,9,FALSE)</f>
        <v>17.137327034681242</v>
      </c>
      <c r="H338" s="37">
        <f>INDEX(Summary!$Q$5:$Y$88,MATCH(_xlfn.CONCAT(D338,"65-69"),Summary!$Q$5:$Q$88,0),MATCH($H$3,Summary!$Q$4:$Y$4,0))</f>
        <v>17.206423364606895</v>
      </c>
      <c r="I338" s="240">
        <f t="shared" si="16"/>
        <v>4.0319199012670455E-3</v>
      </c>
      <c r="J338" s="241">
        <f t="shared" si="17"/>
        <v>6.6694954176713533E-2</v>
      </c>
      <c r="K338" s="242">
        <f t="shared" si="15"/>
        <v>16.608430854176714</v>
      </c>
    </row>
    <row r="339" spans="1:11" x14ac:dyDescent="0.2">
      <c r="A339" s="45" t="s">
        <v>4</v>
      </c>
      <c r="B339" s="45" t="s">
        <v>47</v>
      </c>
      <c r="C339" s="45">
        <v>2015</v>
      </c>
      <c r="D339" s="45" t="s">
        <v>148</v>
      </c>
      <c r="E339" s="48">
        <v>16.668173199999998</v>
      </c>
      <c r="F339" s="37">
        <f>VLOOKUP(_xlfn.CONCAT(D339,"65-69"),'Appendix 4. 2020 IBGE LT'!$E$6:$M$1685,9,FALSE)</f>
        <v>17.245504247397779</v>
      </c>
      <c r="G339" s="37">
        <f>VLOOKUP(_xlfn.CONCAT(D339,"65-69"),'Appendix 3b. nax IBGE 2019'!$E$5:$M$1850,9,FALSE)</f>
        <v>17.137327034681242</v>
      </c>
      <c r="H339" s="37">
        <f>INDEX(Summary!$Q$5:$Y$88,MATCH(_xlfn.CONCAT(D339,"65-69"),Summary!$Q$5:$Q$88,0),MATCH($H$3,Summary!$Q$4:$Y$4,0))</f>
        <v>17.206423364606895</v>
      </c>
      <c r="I339" s="240">
        <f t="shared" si="16"/>
        <v>4.0319199012670455E-3</v>
      </c>
      <c r="J339" s="241">
        <f t="shared" si="17"/>
        <v>6.7204739242846007E-2</v>
      </c>
      <c r="K339" s="242">
        <f t="shared" si="15"/>
        <v>16.735377939242845</v>
      </c>
    </row>
    <row r="340" spans="1:11" x14ac:dyDescent="0.2">
      <c r="A340" s="45" t="s">
        <v>4</v>
      </c>
      <c r="B340" s="45" t="s">
        <v>47</v>
      </c>
      <c r="C340" s="45">
        <v>2016</v>
      </c>
      <c r="D340" s="45" t="s">
        <v>148</v>
      </c>
      <c r="E340" s="48">
        <v>16.790926500000001</v>
      </c>
      <c r="F340" s="37">
        <f>VLOOKUP(_xlfn.CONCAT(D340,"65-69"),'Appendix 4. 2020 IBGE LT'!$E$6:$M$1685,9,FALSE)</f>
        <v>17.245504247397779</v>
      </c>
      <c r="G340" s="37">
        <f>VLOOKUP(_xlfn.CONCAT(D340,"65-69"),'Appendix 3b. nax IBGE 2019'!$E$5:$M$1850,9,FALSE)</f>
        <v>17.137327034681242</v>
      </c>
      <c r="H340" s="37">
        <f>INDEX(Summary!$Q$5:$Y$88,MATCH(_xlfn.CONCAT(D340,"65-69"),Summary!$Q$5:$Q$88,0),MATCH($H$3,Summary!$Q$4:$Y$4,0))</f>
        <v>17.206423364606895</v>
      </c>
      <c r="I340" s="240">
        <f t="shared" si="16"/>
        <v>4.0319199012670455E-3</v>
      </c>
      <c r="J340" s="241">
        <f t="shared" si="17"/>
        <v>6.7699670716062227E-2</v>
      </c>
      <c r="K340" s="242">
        <f t="shared" si="15"/>
        <v>16.858626170716065</v>
      </c>
    </row>
    <row r="341" spans="1:11" x14ac:dyDescent="0.2">
      <c r="A341" s="45" t="s">
        <v>4</v>
      </c>
      <c r="B341" s="45" t="s">
        <v>47</v>
      </c>
      <c r="C341" s="45">
        <v>2017</v>
      </c>
      <c r="D341" s="45" t="s">
        <v>148</v>
      </c>
      <c r="E341" s="48">
        <v>16.910380499999999</v>
      </c>
      <c r="F341" s="37">
        <f>VLOOKUP(_xlfn.CONCAT(D341,"65-69"),'Appendix 4. 2020 IBGE LT'!$E$6:$M$1685,9,FALSE)</f>
        <v>17.245504247397779</v>
      </c>
      <c r="G341" s="37">
        <f>VLOOKUP(_xlfn.CONCAT(D341,"65-69"),'Appendix 3b. nax IBGE 2019'!$E$5:$M$1850,9,FALSE)</f>
        <v>17.137327034681242</v>
      </c>
      <c r="H341" s="37">
        <f>INDEX(Summary!$Q$5:$Y$88,MATCH(_xlfn.CONCAT(D341,"65-69"),Summary!$Q$5:$Q$88,0),MATCH($H$3,Summary!$Q$4:$Y$4,0))</f>
        <v>17.206423364606895</v>
      </c>
      <c r="I341" s="240">
        <f t="shared" si="16"/>
        <v>4.0319199012670455E-3</v>
      </c>
      <c r="J341" s="241">
        <f t="shared" si="17"/>
        <v>6.8181299675948159E-2</v>
      </c>
      <c r="K341" s="242">
        <f t="shared" si="15"/>
        <v>16.978561799675948</v>
      </c>
    </row>
    <row r="342" spans="1:11" x14ac:dyDescent="0.2">
      <c r="A342" s="45" t="s">
        <v>4</v>
      </c>
      <c r="B342" s="45" t="s">
        <v>47</v>
      </c>
      <c r="C342" s="45">
        <v>2018</v>
      </c>
      <c r="D342" s="45" t="s">
        <v>148</v>
      </c>
      <c r="E342" s="48">
        <v>17.0257389</v>
      </c>
      <c r="F342" s="37">
        <f>VLOOKUP(_xlfn.CONCAT(D342,"65-69"),'Appendix 4. 2020 IBGE LT'!$E$6:$M$1685,9,FALSE)</f>
        <v>17.245504247397779</v>
      </c>
      <c r="G342" s="37">
        <f>VLOOKUP(_xlfn.CONCAT(D342,"65-69"),'Appendix 3b. nax IBGE 2019'!$E$5:$M$1850,9,FALSE)</f>
        <v>17.137327034681242</v>
      </c>
      <c r="H342" s="37">
        <f>INDEX(Summary!$Q$5:$Y$88,MATCH(_xlfn.CONCAT(D342,"65-69"),Summary!$Q$5:$Q$88,0),MATCH($H$3,Summary!$Q$4:$Y$4,0))</f>
        <v>17.206423364606895</v>
      </c>
      <c r="I342" s="240">
        <f t="shared" si="16"/>
        <v>4.0319199012670455E-3</v>
      </c>
      <c r="J342" s="241">
        <f t="shared" si="17"/>
        <v>6.8646415504686503E-2</v>
      </c>
      <c r="K342" s="242">
        <f t="shared" si="15"/>
        <v>17.094385315504688</v>
      </c>
    </row>
    <row r="343" spans="1:11" x14ac:dyDescent="0.2">
      <c r="A343" s="45" t="s">
        <v>4</v>
      </c>
      <c r="B343" s="45" t="s">
        <v>47</v>
      </c>
      <c r="C343" s="45">
        <v>2019</v>
      </c>
      <c r="D343" s="45" t="s">
        <v>148</v>
      </c>
      <c r="E343" s="48">
        <v>17.137326999999999</v>
      </c>
      <c r="F343" s="37">
        <f>VLOOKUP(_xlfn.CONCAT(D343,"65-69"),'Appendix 4. 2020 IBGE LT'!$E$6:$M$1685,9,FALSE)</f>
        <v>17.245504247397779</v>
      </c>
      <c r="G343" s="37">
        <f>VLOOKUP(_xlfn.CONCAT(D343,"65-69"),'Appendix 3b. nax IBGE 2019'!$E$5:$M$1850,9,FALSE)</f>
        <v>17.137327034681242</v>
      </c>
      <c r="H343" s="37">
        <f>INDEX(Summary!$Q$5:$Y$88,MATCH(_xlfn.CONCAT(D343,"65-69"),Summary!$Q$5:$Q$88,0),MATCH($H$3,Summary!$Q$4:$Y$4,0))</f>
        <v>17.206423364606895</v>
      </c>
      <c r="I343" s="240">
        <f t="shared" si="16"/>
        <v>4.0319199012670455E-3</v>
      </c>
      <c r="J343" s="241">
        <f t="shared" si="17"/>
        <v>6.9096329785821073E-2</v>
      </c>
      <c r="K343" s="242">
        <f t="shared" si="15"/>
        <v>17.206423329785821</v>
      </c>
    </row>
    <row r="344" spans="1:11" x14ac:dyDescent="0.2">
      <c r="A344" s="45" t="s">
        <v>4</v>
      </c>
      <c r="B344" s="45" t="s">
        <v>3</v>
      </c>
      <c r="C344" s="45">
        <v>2000</v>
      </c>
      <c r="D344" s="45" t="s">
        <v>204</v>
      </c>
      <c r="E344" s="48">
        <v>15.7584201</v>
      </c>
      <c r="F344" s="37">
        <f>VLOOKUP(_xlfn.CONCAT(D344,"65-69"),'Appendix 4. 2020 IBGE LT'!$E$6:$M$1685,9,FALSE)</f>
        <v>19.00773031328454</v>
      </c>
      <c r="G344" s="37">
        <f>VLOOKUP(_xlfn.CONCAT(D344,"65-69"),'Appendix 3b. nax IBGE 2019'!$E$5:$M$1850,9,FALSE)</f>
        <v>18.88631343894891</v>
      </c>
      <c r="H344" s="37">
        <f>INDEX(Summary!$Q$5:$Y$88,MATCH(_xlfn.CONCAT(D344,"65-69"),Summary!$Q$5:$Q$88,0),MATCH($H$3,Summary!$Q$4:$Y$4,0))</f>
        <v>18.891465846527879</v>
      </c>
      <c r="I344" s="240">
        <f t="shared" si="16"/>
        <v>2.7281171604104067E-4</v>
      </c>
      <c r="J344" s="241">
        <f t="shared" si="17"/>
        <v>4.2990816295766275E-3</v>
      </c>
      <c r="K344" s="242">
        <f t="shared" si="15"/>
        <v>15.762719181629578</v>
      </c>
    </row>
    <row r="345" spans="1:11" x14ac:dyDescent="0.2">
      <c r="A345" s="45" t="s">
        <v>4</v>
      </c>
      <c r="B345" s="45" t="s">
        <v>3</v>
      </c>
      <c r="C345" s="45">
        <v>2001</v>
      </c>
      <c r="D345" s="45" t="s">
        <v>204</v>
      </c>
      <c r="E345" s="48">
        <v>15.949942999999999</v>
      </c>
      <c r="F345" s="37">
        <f>VLOOKUP(_xlfn.CONCAT(D345,"65-69"),'Appendix 4. 2020 IBGE LT'!$E$6:$M$1685,9,FALSE)</f>
        <v>19.00773031328454</v>
      </c>
      <c r="G345" s="37">
        <f>VLOOKUP(_xlfn.CONCAT(D345,"65-69"),'Appendix 3b. nax IBGE 2019'!$E$5:$M$1850,9,FALSE)</f>
        <v>18.88631343894891</v>
      </c>
      <c r="H345" s="37">
        <f>INDEX(Summary!$Q$5:$Y$88,MATCH(_xlfn.CONCAT(D345,"65-69"),Summary!$Q$5:$Q$88,0),MATCH($H$3,Summary!$Q$4:$Y$4,0))</f>
        <v>18.891465846527879</v>
      </c>
      <c r="I345" s="240">
        <f t="shared" si="16"/>
        <v>2.7281171604104067E-4</v>
      </c>
      <c r="J345" s="241">
        <f t="shared" si="17"/>
        <v>4.3513313205867845E-3</v>
      </c>
      <c r="K345" s="242">
        <f t="shared" si="15"/>
        <v>15.954294331320586</v>
      </c>
    </row>
    <row r="346" spans="1:11" x14ac:dyDescent="0.2">
      <c r="A346" s="45" t="s">
        <v>4</v>
      </c>
      <c r="B346" s="45" t="s">
        <v>3</v>
      </c>
      <c r="C346" s="45">
        <v>2002</v>
      </c>
      <c r="D346" s="45" t="s">
        <v>204</v>
      </c>
      <c r="E346" s="48">
        <v>16.139529100000001</v>
      </c>
      <c r="F346" s="37">
        <f>VLOOKUP(_xlfn.CONCAT(D346,"65-69"),'Appendix 4. 2020 IBGE LT'!$E$6:$M$1685,9,FALSE)</f>
        <v>19.00773031328454</v>
      </c>
      <c r="G346" s="37">
        <f>VLOOKUP(_xlfn.CONCAT(D346,"65-69"),'Appendix 3b. nax IBGE 2019'!$E$5:$M$1850,9,FALSE)</f>
        <v>18.88631343894891</v>
      </c>
      <c r="H346" s="37">
        <f>INDEX(Summary!$Q$5:$Y$88,MATCH(_xlfn.CONCAT(D346,"65-69"),Summary!$Q$5:$Q$88,0),MATCH($H$3,Summary!$Q$4:$Y$4,0))</f>
        <v>18.891465846527879</v>
      </c>
      <c r="I346" s="240">
        <f t="shared" si="16"/>
        <v>2.7281171604104067E-4</v>
      </c>
      <c r="J346" s="241">
        <f t="shared" si="17"/>
        <v>4.4030526298653129E-3</v>
      </c>
      <c r="K346" s="242">
        <f t="shared" si="15"/>
        <v>16.143932152629866</v>
      </c>
    </row>
    <row r="347" spans="1:11" x14ac:dyDescent="0.2">
      <c r="A347" s="45" t="s">
        <v>4</v>
      </c>
      <c r="B347" s="45" t="s">
        <v>3</v>
      </c>
      <c r="C347" s="45">
        <v>2003</v>
      </c>
      <c r="D347" s="45" t="s">
        <v>204</v>
      </c>
      <c r="E347" s="48">
        <v>16.327745</v>
      </c>
      <c r="F347" s="37">
        <f>VLOOKUP(_xlfn.CONCAT(D347,"65-69"),'Appendix 4. 2020 IBGE LT'!$E$6:$M$1685,9,FALSE)</f>
        <v>19.00773031328454</v>
      </c>
      <c r="G347" s="37">
        <f>VLOOKUP(_xlfn.CONCAT(D347,"65-69"),'Appendix 3b. nax IBGE 2019'!$E$5:$M$1850,9,FALSE)</f>
        <v>18.88631343894891</v>
      </c>
      <c r="H347" s="37">
        <f>INDEX(Summary!$Q$5:$Y$88,MATCH(_xlfn.CONCAT(D347,"65-69"),Summary!$Q$5:$Q$88,0),MATCH($H$3,Summary!$Q$4:$Y$4,0))</f>
        <v>18.891465846527879</v>
      </c>
      <c r="I347" s="240">
        <f t="shared" si="16"/>
        <v>2.7281171604104067E-4</v>
      </c>
      <c r="J347" s="241">
        <f t="shared" si="17"/>
        <v>4.454400132530522E-3</v>
      </c>
      <c r="K347" s="242">
        <f t="shared" si="15"/>
        <v>16.332199400132531</v>
      </c>
    </row>
    <row r="348" spans="1:11" x14ac:dyDescent="0.2">
      <c r="A348" s="45" t="s">
        <v>4</v>
      </c>
      <c r="B348" s="45" t="s">
        <v>3</v>
      </c>
      <c r="C348" s="45">
        <v>2004</v>
      </c>
      <c r="D348" s="45" t="s">
        <v>204</v>
      </c>
      <c r="E348" s="48">
        <v>16.514633</v>
      </c>
      <c r="F348" s="37">
        <f>VLOOKUP(_xlfn.CONCAT(D348,"65-69"),'Appendix 4. 2020 IBGE LT'!$E$6:$M$1685,9,FALSE)</f>
        <v>19.00773031328454</v>
      </c>
      <c r="G348" s="37">
        <f>VLOOKUP(_xlfn.CONCAT(D348,"65-69"),'Appendix 3b. nax IBGE 2019'!$E$5:$M$1850,9,FALSE)</f>
        <v>18.88631343894891</v>
      </c>
      <c r="H348" s="37">
        <f>INDEX(Summary!$Q$5:$Y$88,MATCH(_xlfn.CONCAT(D348,"65-69"),Summary!$Q$5:$Q$88,0),MATCH($H$3,Summary!$Q$4:$Y$4,0))</f>
        <v>18.891465846527879</v>
      </c>
      <c r="I348" s="240">
        <f t="shared" si="16"/>
        <v>2.7281171604104067E-4</v>
      </c>
      <c r="J348" s="241">
        <f t="shared" si="17"/>
        <v>4.5053853685179997E-3</v>
      </c>
      <c r="K348" s="242">
        <f t="shared" si="15"/>
        <v>16.519138385368517</v>
      </c>
    </row>
    <row r="349" spans="1:11" x14ac:dyDescent="0.2">
      <c r="A349" s="45" t="s">
        <v>4</v>
      </c>
      <c r="B349" s="45" t="s">
        <v>3</v>
      </c>
      <c r="C349" s="45">
        <v>2005</v>
      </c>
      <c r="D349" s="45" t="s">
        <v>204</v>
      </c>
      <c r="E349" s="48">
        <v>16.700749999999999</v>
      </c>
      <c r="F349" s="37">
        <f>VLOOKUP(_xlfn.CONCAT(D349,"65-69"),'Appendix 4. 2020 IBGE LT'!$E$6:$M$1685,9,FALSE)</f>
        <v>19.00773031328454</v>
      </c>
      <c r="G349" s="37">
        <f>VLOOKUP(_xlfn.CONCAT(D349,"65-69"),'Appendix 3b. nax IBGE 2019'!$E$5:$M$1850,9,FALSE)</f>
        <v>18.88631343894891</v>
      </c>
      <c r="H349" s="37">
        <f>INDEX(Summary!$Q$5:$Y$88,MATCH(_xlfn.CONCAT(D349,"65-69"),Summary!$Q$5:$Q$88,0),MATCH($H$3,Summary!$Q$4:$Y$4,0))</f>
        <v>18.891465846527879</v>
      </c>
      <c r="I349" s="240">
        <f t="shared" si="16"/>
        <v>2.7281171604104067E-4</v>
      </c>
      <c r="J349" s="241">
        <f t="shared" si="17"/>
        <v>4.5561602666724099E-3</v>
      </c>
      <c r="K349" s="242">
        <f t="shared" si="15"/>
        <v>16.705306160266673</v>
      </c>
    </row>
    <row r="350" spans="1:11" x14ac:dyDescent="0.2">
      <c r="A350" s="45" t="s">
        <v>4</v>
      </c>
      <c r="B350" s="45" t="s">
        <v>3</v>
      </c>
      <c r="C350" s="45">
        <v>2006</v>
      </c>
      <c r="D350" s="45" t="s">
        <v>204</v>
      </c>
      <c r="E350" s="48">
        <v>16.886702199999998</v>
      </c>
      <c r="F350" s="37">
        <f>VLOOKUP(_xlfn.CONCAT(D350,"65-69"),'Appendix 4. 2020 IBGE LT'!$E$6:$M$1685,9,FALSE)</f>
        <v>19.00773031328454</v>
      </c>
      <c r="G350" s="37">
        <f>VLOOKUP(_xlfn.CONCAT(D350,"65-69"),'Appendix 3b. nax IBGE 2019'!$E$5:$M$1850,9,FALSE)</f>
        <v>18.88631343894891</v>
      </c>
      <c r="H350" s="37">
        <f>INDEX(Summary!$Q$5:$Y$88,MATCH(_xlfn.CONCAT(D350,"65-69"),Summary!$Q$5:$Q$88,0),MATCH($H$3,Summary!$Q$4:$Y$4,0))</f>
        <v>18.891465846527879</v>
      </c>
      <c r="I350" s="240">
        <f t="shared" si="16"/>
        <v>2.7281171604104067E-4</v>
      </c>
      <c r="J350" s="241">
        <f t="shared" si="17"/>
        <v>4.6068902054560166E-3</v>
      </c>
      <c r="K350" s="242">
        <f t="shared" si="15"/>
        <v>16.891309090205453</v>
      </c>
    </row>
    <row r="351" spans="1:11" x14ac:dyDescent="0.2">
      <c r="A351" s="45" t="s">
        <v>4</v>
      </c>
      <c r="B351" s="45" t="s">
        <v>3</v>
      </c>
      <c r="C351" s="45">
        <v>2007</v>
      </c>
      <c r="D351" s="45" t="s">
        <v>204</v>
      </c>
      <c r="E351" s="48">
        <v>17.070686500000001</v>
      </c>
      <c r="F351" s="37">
        <f>VLOOKUP(_xlfn.CONCAT(D351,"65-69"),'Appendix 4. 2020 IBGE LT'!$E$6:$M$1685,9,FALSE)</f>
        <v>19.00773031328454</v>
      </c>
      <c r="G351" s="37">
        <f>VLOOKUP(_xlfn.CONCAT(D351,"65-69"),'Appendix 3b. nax IBGE 2019'!$E$5:$M$1850,9,FALSE)</f>
        <v>18.88631343894891</v>
      </c>
      <c r="H351" s="37">
        <f>INDEX(Summary!$Q$5:$Y$88,MATCH(_xlfn.CONCAT(D351,"65-69"),Summary!$Q$5:$Q$88,0),MATCH($H$3,Summary!$Q$4:$Y$4,0))</f>
        <v>18.891465846527879</v>
      </c>
      <c r="I351" s="240">
        <f t="shared" si="16"/>
        <v>2.7281171604104067E-4</v>
      </c>
      <c r="J351" s="241">
        <f t="shared" si="17"/>
        <v>4.657083278063627E-3</v>
      </c>
      <c r="K351" s="242">
        <f t="shared" si="15"/>
        <v>17.075343583278066</v>
      </c>
    </row>
    <row r="352" spans="1:11" x14ac:dyDescent="0.2">
      <c r="A352" s="45" t="s">
        <v>4</v>
      </c>
      <c r="B352" s="45" t="s">
        <v>3</v>
      </c>
      <c r="C352" s="45">
        <v>2008</v>
      </c>
      <c r="D352" s="45" t="s">
        <v>204</v>
      </c>
      <c r="E352" s="48">
        <v>17.2529106</v>
      </c>
      <c r="F352" s="37">
        <f>VLOOKUP(_xlfn.CONCAT(D352,"65-69"),'Appendix 4. 2020 IBGE LT'!$E$6:$M$1685,9,FALSE)</f>
        <v>19.00773031328454</v>
      </c>
      <c r="G352" s="37">
        <f>VLOOKUP(_xlfn.CONCAT(D352,"65-69"),'Appendix 3b. nax IBGE 2019'!$E$5:$M$1850,9,FALSE)</f>
        <v>18.88631343894891</v>
      </c>
      <c r="H352" s="37">
        <f>INDEX(Summary!$Q$5:$Y$88,MATCH(_xlfn.CONCAT(D352,"65-69"),Summary!$Q$5:$Q$88,0),MATCH($H$3,Summary!$Q$4:$Y$4,0))</f>
        <v>18.891465846527879</v>
      </c>
      <c r="I352" s="240">
        <f t="shared" si="16"/>
        <v>2.7281171604104067E-4</v>
      </c>
      <c r="J352" s="241">
        <f t="shared" si="17"/>
        <v>4.7067961474886602E-3</v>
      </c>
      <c r="K352" s="242">
        <f t="shared" si="15"/>
        <v>17.257617396147488</v>
      </c>
    </row>
    <row r="353" spans="1:11" x14ac:dyDescent="0.2">
      <c r="A353" s="45" t="s">
        <v>4</v>
      </c>
      <c r="B353" s="45" t="s">
        <v>3</v>
      </c>
      <c r="C353" s="45">
        <v>2009</v>
      </c>
      <c r="D353" s="45" t="s">
        <v>204</v>
      </c>
      <c r="E353" s="48">
        <v>17.432835099999998</v>
      </c>
      <c r="F353" s="37">
        <f>VLOOKUP(_xlfn.CONCAT(D353,"65-69"),'Appendix 4. 2020 IBGE LT'!$E$6:$M$1685,9,FALSE)</f>
        <v>19.00773031328454</v>
      </c>
      <c r="G353" s="37">
        <f>VLOOKUP(_xlfn.CONCAT(D353,"65-69"),'Appendix 3b. nax IBGE 2019'!$E$5:$M$1850,9,FALSE)</f>
        <v>18.88631343894891</v>
      </c>
      <c r="H353" s="37">
        <f>INDEX(Summary!$Q$5:$Y$88,MATCH(_xlfn.CONCAT(D353,"65-69"),Summary!$Q$5:$Q$88,0),MATCH($H$3,Summary!$Q$4:$Y$4,0))</f>
        <v>18.891465846527879</v>
      </c>
      <c r="I353" s="240">
        <f t="shared" si="16"/>
        <v>2.7281171604104067E-4</v>
      </c>
      <c r="J353" s="241">
        <f t="shared" si="17"/>
        <v>4.7558816590914862E-3</v>
      </c>
      <c r="K353" s="242">
        <f t="shared" si="15"/>
        <v>17.437590981659088</v>
      </c>
    </row>
    <row r="354" spans="1:11" x14ac:dyDescent="0.2">
      <c r="A354" s="45" t="s">
        <v>4</v>
      </c>
      <c r="B354" s="45" t="s">
        <v>3</v>
      </c>
      <c r="C354" s="45">
        <v>2010</v>
      </c>
      <c r="D354" s="45" t="s">
        <v>204</v>
      </c>
      <c r="E354" s="48">
        <v>17.6098085</v>
      </c>
      <c r="F354" s="37">
        <f>VLOOKUP(_xlfn.CONCAT(D354,"65-69"),'Appendix 4. 2020 IBGE LT'!$E$6:$M$1685,9,FALSE)</f>
        <v>19.00773031328454</v>
      </c>
      <c r="G354" s="37">
        <f>VLOOKUP(_xlfn.CONCAT(D354,"65-69"),'Appendix 3b. nax IBGE 2019'!$E$5:$M$1850,9,FALSE)</f>
        <v>18.88631343894891</v>
      </c>
      <c r="H354" s="37">
        <f>INDEX(Summary!$Q$5:$Y$88,MATCH(_xlfn.CONCAT(D354,"65-69"),Summary!$Q$5:$Q$88,0),MATCH($H$3,Summary!$Q$4:$Y$4,0))</f>
        <v>18.891465846527879</v>
      </c>
      <c r="I354" s="240">
        <f t="shared" si="16"/>
        <v>2.7281171604104067E-4</v>
      </c>
      <c r="J354" s="241">
        <f t="shared" si="17"/>
        <v>4.8041620760391045E-3</v>
      </c>
      <c r="K354" s="242">
        <f t="shared" si="15"/>
        <v>17.614612662076038</v>
      </c>
    </row>
    <row r="355" spans="1:11" x14ac:dyDescent="0.2">
      <c r="A355" s="45" t="s">
        <v>4</v>
      </c>
      <c r="B355" s="45" t="s">
        <v>3</v>
      </c>
      <c r="C355" s="45">
        <v>2011</v>
      </c>
      <c r="D355" s="45" t="s">
        <v>204</v>
      </c>
      <c r="E355" s="48">
        <v>17.7677488</v>
      </c>
      <c r="F355" s="37">
        <f>VLOOKUP(_xlfn.CONCAT(D355,"65-69"),'Appendix 4. 2020 IBGE LT'!$E$6:$M$1685,9,FALSE)</f>
        <v>19.00773031328454</v>
      </c>
      <c r="G355" s="37">
        <f>VLOOKUP(_xlfn.CONCAT(D355,"65-69"),'Appendix 3b. nax IBGE 2019'!$E$5:$M$1850,9,FALSE)</f>
        <v>18.88631343894891</v>
      </c>
      <c r="H355" s="37">
        <f>INDEX(Summary!$Q$5:$Y$88,MATCH(_xlfn.CONCAT(D355,"65-69"),Summary!$Q$5:$Q$88,0),MATCH($H$3,Summary!$Q$4:$Y$4,0))</f>
        <v>18.891465846527879</v>
      </c>
      <c r="I355" s="240">
        <f t="shared" si="16"/>
        <v>2.7281171604104067E-4</v>
      </c>
      <c r="J355" s="241">
        <f t="shared" si="17"/>
        <v>4.8472500403141409E-3</v>
      </c>
      <c r="K355" s="242">
        <f t="shared" si="15"/>
        <v>17.772596050040313</v>
      </c>
    </row>
    <row r="356" spans="1:11" x14ac:dyDescent="0.2">
      <c r="A356" s="45" t="s">
        <v>4</v>
      </c>
      <c r="B356" s="45" t="s">
        <v>3</v>
      </c>
      <c r="C356" s="45">
        <v>2012</v>
      </c>
      <c r="D356" s="45" t="s">
        <v>204</v>
      </c>
      <c r="E356" s="48">
        <v>17.921695799999998</v>
      </c>
      <c r="F356" s="37">
        <f>VLOOKUP(_xlfn.CONCAT(D356,"65-69"),'Appendix 4. 2020 IBGE LT'!$E$6:$M$1685,9,FALSE)</f>
        <v>19.00773031328454</v>
      </c>
      <c r="G356" s="37">
        <f>VLOOKUP(_xlfn.CONCAT(D356,"65-69"),'Appendix 3b. nax IBGE 2019'!$E$5:$M$1850,9,FALSE)</f>
        <v>18.88631343894891</v>
      </c>
      <c r="H356" s="37">
        <f>INDEX(Summary!$Q$5:$Y$88,MATCH(_xlfn.CONCAT(D356,"65-69"),Summary!$Q$5:$Q$88,0),MATCH($H$3,Summary!$Q$4:$Y$4,0))</f>
        <v>18.891465846527879</v>
      </c>
      <c r="I356" s="240">
        <f t="shared" si="16"/>
        <v>2.7281171604104067E-4</v>
      </c>
      <c r="J356" s="241">
        <f t="shared" si="17"/>
        <v>4.8892485855635106E-3</v>
      </c>
      <c r="K356" s="242">
        <f t="shared" si="15"/>
        <v>17.926585048585562</v>
      </c>
    </row>
    <row r="357" spans="1:11" x14ac:dyDescent="0.2">
      <c r="A357" s="45" t="s">
        <v>4</v>
      </c>
      <c r="B357" s="45" t="s">
        <v>3</v>
      </c>
      <c r="C357" s="45">
        <v>2013</v>
      </c>
      <c r="D357" s="45" t="s">
        <v>204</v>
      </c>
      <c r="E357" s="48">
        <v>18.071408699999999</v>
      </c>
      <c r="F357" s="37">
        <f>VLOOKUP(_xlfn.CONCAT(D357,"65-69"),'Appendix 4. 2020 IBGE LT'!$E$6:$M$1685,9,FALSE)</f>
        <v>19.00773031328454</v>
      </c>
      <c r="G357" s="37">
        <f>VLOOKUP(_xlfn.CONCAT(D357,"65-69"),'Appendix 3b. nax IBGE 2019'!$E$5:$M$1850,9,FALSE)</f>
        <v>18.88631343894891</v>
      </c>
      <c r="H357" s="37">
        <f>INDEX(Summary!$Q$5:$Y$88,MATCH(_xlfn.CONCAT(D357,"65-69"),Summary!$Q$5:$Q$88,0),MATCH($H$3,Summary!$Q$4:$Y$4,0))</f>
        <v>18.891465846527879</v>
      </c>
      <c r="I357" s="240">
        <f t="shared" si="16"/>
        <v>2.7281171604104067E-4</v>
      </c>
      <c r="J357" s="241">
        <f t="shared" si="17"/>
        <v>4.9300920187259917E-3</v>
      </c>
      <c r="K357" s="242">
        <f t="shared" si="15"/>
        <v>18.076338792018724</v>
      </c>
    </row>
    <row r="358" spans="1:11" x14ac:dyDescent="0.2">
      <c r="A358" s="45" t="s">
        <v>4</v>
      </c>
      <c r="B358" s="45" t="s">
        <v>3</v>
      </c>
      <c r="C358" s="45">
        <v>2014</v>
      </c>
      <c r="D358" s="45" t="s">
        <v>204</v>
      </c>
      <c r="E358" s="48">
        <v>18.2174303</v>
      </c>
      <c r="F358" s="37">
        <f>VLOOKUP(_xlfn.CONCAT(D358,"65-69"),'Appendix 4. 2020 IBGE LT'!$E$6:$M$1685,9,FALSE)</f>
        <v>19.00773031328454</v>
      </c>
      <c r="G358" s="37">
        <f>VLOOKUP(_xlfn.CONCAT(D358,"65-69"),'Appendix 3b. nax IBGE 2019'!$E$5:$M$1850,9,FALSE)</f>
        <v>18.88631343894891</v>
      </c>
      <c r="H358" s="37">
        <f>INDEX(Summary!$Q$5:$Y$88,MATCH(_xlfn.CONCAT(D358,"65-69"),Summary!$Q$5:$Q$88,0),MATCH($H$3,Summary!$Q$4:$Y$4,0))</f>
        <v>18.891465846527879</v>
      </c>
      <c r="I358" s="240">
        <f t="shared" si="16"/>
        <v>2.7281171604104067E-4</v>
      </c>
      <c r="J358" s="241">
        <f t="shared" si="17"/>
        <v>4.9699284220010506E-3</v>
      </c>
      <c r="K358" s="242">
        <f t="shared" si="15"/>
        <v>18.222400228422</v>
      </c>
    </row>
    <row r="359" spans="1:11" x14ac:dyDescent="0.2">
      <c r="A359" s="45" t="s">
        <v>4</v>
      </c>
      <c r="B359" s="45" t="s">
        <v>3</v>
      </c>
      <c r="C359" s="45">
        <v>2015</v>
      </c>
      <c r="D359" s="45" t="s">
        <v>204</v>
      </c>
      <c r="E359" s="48">
        <v>18.359701999999999</v>
      </c>
      <c r="F359" s="37">
        <f>VLOOKUP(_xlfn.CONCAT(D359,"65-69"),'Appendix 4. 2020 IBGE LT'!$E$6:$M$1685,9,FALSE)</f>
        <v>19.00773031328454</v>
      </c>
      <c r="G359" s="37">
        <f>VLOOKUP(_xlfn.CONCAT(D359,"65-69"),'Appendix 3b. nax IBGE 2019'!$E$5:$M$1850,9,FALSE)</f>
        <v>18.88631343894891</v>
      </c>
      <c r="H359" s="37">
        <f>INDEX(Summary!$Q$5:$Y$88,MATCH(_xlfn.CONCAT(D359,"65-69"),Summary!$Q$5:$Q$88,0),MATCH($H$3,Summary!$Q$4:$Y$4,0))</f>
        <v>18.891465846527879</v>
      </c>
      <c r="I359" s="240">
        <f t="shared" si="16"/>
        <v>2.7281171604104067E-4</v>
      </c>
      <c r="J359" s="241">
        <f t="shared" si="17"/>
        <v>5.0087418086221264E-3</v>
      </c>
      <c r="K359" s="242">
        <f t="shared" si="15"/>
        <v>18.364710741808622</v>
      </c>
    </row>
    <row r="360" spans="1:11" x14ac:dyDescent="0.2">
      <c r="A360" s="45" t="s">
        <v>4</v>
      </c>
      <c r="B360" s="45" t="s">
        <v>3</v>
      </c>
      <c r="C360" s="45">
        <v>2016</v>
      </c>
      <c r="D360" s="45" t="s">
        <v>204</v>
      </c>
      <c r="E360" s="48">
        <v>18.4977904</v>
      </c>
      <c r="F360" s="37">
        <f>VLOOKUP(_xlfn.CONCAT(D360,"65-69"),'Appendix 4. 2020 IBGE LT'!$E$6:$M$1685,9,FALSE)</f>
        <v>19.00773031328454</v>
      </c>
      <c r="G360" s="37">
        <f>VLOOKUP(_xlfn.CONCAT(D360,"65-69"),'Appendix 3b. nax IBGE 2019'!$E$5:$M$1850,9,FALSE)</f>
        <v>18.88631343894891</v>
      </c>
      <c r="H360" s="37">
        <f>INDEX(Summary!$Q$5:$Y$88,MATCH(_xlfn.CONCAT(D360,"65-69"),Summary!$Q$5:$Q$88,0),MATCH($H$3,Summary!$Q$4:$Y$4,0))</f>
        <v>18.891465846527879</v>
      </c>
      <c r="I360" s="240">
        <f t="shared" si="16"/>
        <v>2.7281171604104067E-4</v>
      </c>
      <c r="J360" s="241">
        <f t="shared" si="17"/>
        <v>5.0464139419914879E-3</v>
      </c>
      <c r="K360" s="242">
        <f t="shared" si="15"/>
        <v>18.50283681394199</v>
      </c>
    </row>
    <row r="361" spans="1:11" x14ac:dyDescent="0.2">
      <c r="A361" s="45" t="s">
        <v>4</v>
      </c>
      <c r="B361" s="45" t="s">
        <v>3</v>
      </c>
      <c r="C361" s="45">
        <v>2017</v>
      </c>
      <c r="D361" s="45" t="s">
        <v>204</v>
      </c>
      <c r="E361" s="48">
        <v>18.631594100000001</v>
      </c>
      <c r="F361" s="37">
        <f>VLOOKUP(_xlfn.CONCAT(D361,"65-69"),'Appendix 4. 2020 IBGE LT'!$E$6:$M$1685,9,FALSE)</f>
        <v>19.00773031328454</v>
      </c>
      <c r="G361" s="37">
        <f>VLOOKUP(_xlfn.CONCAT(D361,"65-69"),'Appendix 3b. nax IBGE 2019'!$E$5:$M$1850,9,FALSE)</f>
        <v>18.88631343894891</v>
      </c>
      <c r="H361" s="37">
        <f>INDEX(Summary!$Q$5:$Y$88,MATCH(_xlfn.CONCAT(D361,"65-69"),Summary!$Q$5:$Q$88,0),MATCH($H$3,Summary!$Q$4:$Y$4,0))</f>
        <v>18.891465846527879</v>
      </c>
      <c r="I361" s="240">
        <f t="shared" si="16"/>
        <v>2.7281171604104067E-4</v>
      </c>
      <c r="J361" s="241">
        <f t="shared" si="17"/>
        <v>5.0829171590011293E-3</v>
      </c>
      <c r="K361" s="242">
        <f t="shared" si="15"/>
        <v>18.636677017159002</v>
      </c>
    </row>
    <row r="362" spans="1:11" x14ac:dyDescent="0.2">
      <c r="A362" s="45" t="s">
        <v>4</v>
      </c>
      <c r="B362" s="45" t="s">
        <v>3</v>
      </c>
      <c r="C362" s="45">
        <v>2018</v>
      </c>
      <c r="D362" s="45" t="s">
        <v>204</v>
      </c>
      <c r="E362" s="48">
        <v>18.761092000000001</v>
      </c>
      <c r="F362" s="37">
        <f>VLOOKUP(_xlfn.CONCAT(D362,"65-69"),'Appendix 4. 2020 IBGE LT'!$E$6:$M$1685,9,FALSE)</f>
        <v>19.00773031328454</v>
      </c>
      <c r="G362" s="37">
        <f>VLOOKUP(_xlfn.CONCAT(D362,"65-69"),'Appendix 3b. nax IBGE 2019'!$E$5:$M$1850,9,FALSE)</f>
        <v>18.88631343894891</v>
      </c>
      <c r="H362" s="37">
        <f>INDEX(Summary!$Q$5:$Y$88,MATCH(_xlfn.CONCAT(D362,"65-69"),Summary!$Q$5:$Q$88,0),MATCH($H$3,Summary!$Q$4:$Y$4,0))</f>
        <v>18.891465846527879</v>
      </c>
      <c r="I362" s="240">
        <f t="shared" si="16"/>
        <v>2.7281171604104067E-4</v>
      </c>
      <c r="J362" s="241">
        <f t="shared" si="17"/>
        <v>5.1182457033238406E-3</v>
      </c>
      <c r="K362" s="242">
        <f t="shared" si="15"/>
        <v>18.766210245703324</v>
      </c>
    </row>
    <row r="363" spans="1:11" x14ac:dyDescent="0.2">
      <c r="A363" s="45" t="s">
        <v>4</v>
      </c>
      <c r="B363" s="45" t="s">
        <v>3</v>
      </c>
      <c r="C363" s="45">
        <v>2019</v>
      </c>
      <c r="D363" s="45" t="s">
        <v>204</v>
      </c>
      <c r="E363" s="48">
        <v>18.886313399999999</v>
      </c>
      <c r="F363" s="37">
        <f>VLOOKUP(_xlfn.CONCAT(D363,"65-69"),'Appendix 4. 2020 IBGE LT'!$E$6:$M$1685,9,FALSE)</f>
        <v>19.00773031328454</v>
      </c>
      <c r="G363" s="37">
        <f>VLOOKUP(_xlfn.CONCAT(D363,"65-69"),'Appendix 3b. nax IBGE 2019'!$E$5:$M$1850,9,FALSE)</f>
        <v>18.88631343894891</v>
      </c>
      <c r="H363" s="37">
        <f>INDEX(Summary!$Q$5:$Y$88,MATCH(_xlfn.CONCAT(D363,"65-69"),Summary!$Q$5:$Q$88,0),MATCH($H$3,Summary!$Q$4:$Y$4,0))</f>
        <v>18.891465846527879</v>
      </c>
      <c r="I363" s="240">
        <f t="shared" si="16"/>
        <v>2.7281171604104067E-4</v>
      </c>
      <c r="J363" s="241">
        <f t="shared" si="17"/>
        <v>5.1524075683429009E-3</v>
      </c>
      <c r="K363" s="242">
        <f t="shared" si="15"/>
        <v>18.891465807568341</v>
      </c>
    </row>
    <row r="364" spans="1:11" x14ac:dyDescent="0.2">
      <c r="A364" s="45" t="s">
        <v>53</v>
      </c>
      <c r="B364" s="45" t="s">
        <v>48</v>
      </c>
      <c r="C364" s="45">
        <v>2000</v>
      </c>
      <c r="D364" s="45" t="s">
        <v>186</v>
      </c>
      <c r="E364" s="48">
        <v>16.949290999999999</v>
      </c>
      <c r="F364" s="37">
        <f>VLOOKUP(_xlfn.CONCAT(D364,"65-69"),'Appendix 4. 2020 IBGE LT'!$E$6:$M$1685,9,FALSE)</f>
        <v>19.371829989556407</v>
      </c>
      <c r="G364" s="37">
        <f>VLOOKUP(_xlfn.CONCAT(D364,"65-69"),'Appendix 3b. nax IBGE 2019'!$E$5:$M$1850,9,FALSE)</f>
        <v>19.269773282218718</v>
      </c>
      <c r="H364" s="37">
        <f>INDEX(Summary!$Q$5:$Y$88,MATCH(_xlfn.CONCAT(D364,"65-69"),Summary!$Q$5:$Q$88,0),MATCH($H$3,Summary!$Q$4:$Y$4,0))</f>
        <v>19.943276033118043</v>
      </c>
      <c r="I364" s="240">
        <f t="shared" si="16"/>
        <v>3.4951254539190776E-2</v>
      </c>
      <c r="J364" s="241">
        <f t="shared" si="17"/>
        <v>0.59239898399981528</v>
      </c>
      <c r="K364" s="242">
        <f t="shared" si="15"/>
        <v>17.541689983999813</v>
      </c>
    </row>
    <row r="365" spans="1:11" x14ac:dyDescent="0.2">
      <c r="A365" s="45" t="s">
        <v>53</v>
      </c>
      <c r="B365" s="45" t="s">
        <v>48</v>
      </c>
      <c r="C365" s="45">
        <v>2001</v>
      </c>
      <c r="D365" s="45" t="s">
        <v>186</v>
      </c>
      <c r="E365" s="48">
        <v>17.085858099999999</v>
      </c>
      <c r="F365" s="37">
        <f>VLOOKUP(_xlfn.CONCAT(D365,"65-69"),'Appendix 4. 2020 IBGE LT'!$E$6:$M$1685,9,FALSE)</f>
        <v>19.371829989556407</v>
      </c>
      <c r="G365" s="37">
        <f>VLOOKUP(_xlfn.CONCAT(D365,"65-69"),'Appendix 3b. nax IBGE 2019'!$E$5:$M$1850,9,FALSE)</f>
        <v>19.269773282218718</v>
      </c>
      <c r="H365" s="37">
        <f>INDEX(Summary!$Q$5:$Y$88,MATCH(_xlfn.CONCAT(D365,"65-69"),Summary!$Q$5:$Q$88,0),MATCH($H$3,Summary!$Q$4:$Y$4,0))</f>
        <v>19.943276033118043</v>
      </c>
      <c r="I365" s="240">
        <f t="shared" si="16"/>
        <v>3.4951254539190776E-2</v>
      </c>
      <c r="J365" s="241">
        <f t="shared" si="17"/>
        <v>0.59717217547359447</v>
      </c>
      <c r="K365" s="242">
        <f t="shared" si="15"/>
        <v>17.683030275473595</v>
      </c>
    </row>
    <row r="366" spans="1:11" x14ac:dyDescent="0.2">
      <c r="A366" s="45" t="s">
        <v>53</v>
      </c>
      <c r="B366" s="45" t="s">
        <v>48</v>
      </c>
      <c r="C366" s="45">
        <v>2002</v>
      </c>
      <c r="D366" s="45" t="s">
        <v>186</v>
      </c>
      <c r="E366" s="48">
        <v>17.221050200000001</v>
      </c>
      <c r="F366" s="37">
        <f>VLOOKUP(_xlfn.CONCAT(D366,"65-69"),'Appendix 4. 2020 IBGE LT'!$E$6:$M$1685,9,FALSE)</f>
        <v>19.371829989556407</v>
      </c>
      <c r="G366" s="37">
        <f>VLOOKUP(_xlfn.CONCAT(D366,"65-69"),'Appendix 3b. nax IBGE 2019'!$E$5:$M$1850,9,FALSE)</f>
        <v>19.269773282218718</v>
      </c>
      <c r="H366" s="37">
        <f>INDEX(Summary!$Q$5:$Y$88,MATCH(_xlfn.CONCAT(D366,"65-69"),Summary!$Q$5:$Q$88,0),MATCH($H$3,Summary!$Q$4:$Y$4,0))</f>
        <v>19.943276033118043</v>
      </c>
      <c r="I366" s="240">
        <f t="shared" si="16"/>
        <v>3.4951254539190776E-2</v>
      </c>
      <c r="J366" s="241">
        <f t="shared" si="17"/>
        <v>0.60189730897238225</v>
      </c>
      <c r="K366" s="242">
        <f t="shared" si="15"/>
        <v>17.822947508972383</v>
      </c>
    </row>
    <row r="367" spans="1:11" x14ac:dyDescent="0.2">
      <c r="A367" s="45" t="s">
        <v>53</v>
      </c>
      <c r="B367" s="45" t="s">
        <v>48</v>
      </c>
      <c r="C367" s="45">
        <v>2003</v>
      </c>
      <c r="D367" s="45" t="s">
        <v>186</v>
      </c>
      <c r="E367" s="48">
        <v>17.355020700000001</v>
      </c>
      <c r="F367" s="37">
        <f>VLOOKUP(_xlfn.CONCAT(D367,"65-69"),'Appendix 4. 2020 IBGE LT'!$E$6:$M$1685,9,FALSE)</f>
        <v>19.371829989556407</v>
      </c>
      <c r="G367" s="37">
        <f>VLOOKUP(_xlfn.CONCAT(D367,"65-69"),'Appendix 3b. nax IBGE 2019'!$E$5:$M$1850,9,FALSE)</f>
        <v>19.269773282218718</v>
      </c>
      <c r="H367" s="37">
        <f>INDEX(Summary!$Q$5:$Y$88,MATCH(_xlfn.CONCAT(D367,"65-69"),Summary!$Q$5:$Q$88,0),MATCH($H$3,Summary!$Q$4:$Y$4,0))</f>
        <v>19.943276033118043</v>
      </c>
      <c r="I367" s="240">
        <f t="shared" si="16"/>
        <v>3.4951254539190776E-2</v>
      </c>
      <c r="J367" s="241">
        <f t="shared" si="17"/>
        <v>0.60657974601862497</v>
      </c>
      <c r="K367" s="242">
        <f t="shared" si="15"/>
        <v>17.961600446018625</v>
      </c>
    </row>
    <row r="368" spans="1:11" x14ac:dyDescent="0.2">
      <c r="A368" s="45" t="s">
        <v>53</v>
      </c>
      <c r="B368" s="45" t="s">
        <v>48</v>
      </c>
      <c r="C368" s="45">
        <v>2004</v>
      </c>
      <c r="D368" s="45" t="s">
        <v>186</v>
      </c>
      <c r="E368" s="48">
        <v>17.487886700000001</v>
      </c>
      <c r="F368" s="37">
        <f>VLOOKUP(_xlfn.CONCAT(D368,"65-69"),'Appendix 4. 2020 IBGE LT'!$E$6:$M$1685,9,FALSE)</f>
        <v>19.371829989556407</v>
      </c>
      <c r="G368" s="37">
        <f>VLOOKUP(_xlfn.CONCAT(D368,"65-69"),'Appendix 3b. nax IBGE 2019'!$E$5:$M$1850,9,FALSE)</f>
        <v>19.269773282218718</v>
      </c>
      <c r="H368" s="37">
        <f>INDEX(Summary!$Q$5:$Y$88,MATCH(_xlfn.CONCAT(D368,"65-69"),Summary!$Q$5:$Q$88,0),MATCH($H$3,Summary!$Q$4:$Y$4,0))</f>
        <v>19.943276033118043</v>
      </c>
      <c r="I368" s="240">
        <f t="shared" si="16"/>
        <v>3.4951254539190776E-2</v>
      </c>
      <c r="J368" s="241">
        <f t="shared" si="17"/>
        <v>0.611223579404229</v>
      </c>
      <c r="K368" s="242">
        <f t="shared" si="15"/>
        <v>18.099110279404229</v>
      </c>
    </row>
    <row r="369" spans="1:11" x14ac:dyDescent="0.2">
      <c r="A369" s="45" t="s">
        <v>53</v>
      </c>
      <c r="B369" s="45" t="s">
        <v>48</v>
      </c>
      <c r="C369" s="45">
        <v>2005</v>
      </c>
      <c r="D369" s="45" t="s">
        <v>186</v>
      </c>
      <c r="E369" s="48">
        <v>17.619728899999998</v>
      </c>
      <c r="F369" s="37">
        <f>VLOOKUP(_xlfn.CONCAT(D369,"65-69"),'Appendix 4. 2020 IBGE LT'!$E$6:$M$1685,9,FALSE)</f>
        <v>19.371829989556407</v>
      </c>
      <c r="G369" s="37">
        <f>VLOOKUP(_xlfn.CONCAT(D369,"65-69"),'Appendix 3b. nax IBGE 2019'!$E$5:$M$1850,9,FALSE)</f>
        <v>19.269773282218718</v>
      </c>
      <c r="H369" s="37">
        <f>INDEX(Summary!$Q$5:$Y$88,MATCH(_xlfn.CONCAT(D369,"65-69"),Summary!$Q$5:$Q$88,0),MATCH($H$3,Summary!$Q$4:$Y$4,0))</f>
        <v>19.943276033118043</v>
      </c>
      <c r="I369" s="240">
        <f t="shared" si="16"/>
        <v>3.4951254539190776E-2</v>
      </c>
      <c r="J369" s="241">
        <f t="shared" si="17"/>
        <v>0.61583162969543581</v>
      </c>
      <c r="K369" s="242">
        <f t="shared" si="15"/>
        <v>18.235560529695434</v>
      </c>
    </row>
    <row r="370" spans="1:11" x14ac:dyDescent="0.2">
      <c r="A370" s="45" t="s">
        <v>53</v>
      </c>
      <c r="B370" s="45" t="s">
        <v>48</v>
      </c>
      <c r="C370" s="45">
        <v>2006</v>
      </c>
      <c r="D370" s="45" t="s">
        <v>186</v>
      </c>
      <c r="E370" s="48">
        <v>17.7505922</v>
      </c>
      <c r="F370" s="37">
        <f>VLOOKUP(_xlfn.CONCAT(D370,"65-69"),'Appendix 4. 2020 IBGE LT'!$E$6:$M$1685,9,FALSE)</f>
        <v>19.371829989556407</v>
      </c>
      <c r="G370" s="37">
        <f>VLOOKUP(_xlfn.CONCAT(D370,"65-69"),'Appendix 3b. nax IBGE 2019'!$E$5:$M$1850,9,FALSE)</f>
        <v>19.269773282218718</v>
      </c>
      <c r="H370" s="37">
        <f>INDEX(Summary!$Q$5:$Y$88,MATCH(_xlfn.CONCAT(D370,"65-69"),Summary!$Q$5:$Q$88,0),MATCH($H$3,Summary!$Q$4:$Y$4,0))</f>
        <v>19.943276033118043</v>
      </c>
      <c r="I370" s="240">
        <f t="shared" si="16"/>
        <v>3.4951254539190776E-2</v>
      </c>
      <c r="J370" s="241">
        <f t="shared" si="17"/>
        <v>0.6204054662035744</v>
      </c>
      <c r="K370" s="242">
        <f t="shared" si="15"/>
        <v>18.370997666203575</v>
      </c>
    </row>
    <row r="371" spans="1:11" x14ac:dyDescent="0.2">
      <c r="A371" s="45" t="s">
        <v>53</v>
      </c>
      <c r="B371" s="45" t="s">
        <v>48</v>
      </c>
      <c r="C371" s="45">
        <v>2007</v>
      </c>
      <c r="D371" s="45" t="s">
        <v>186</v>
      </c>
      <c r="E371" s="48">
        <v>17.880088000000001</v>
      </c>
      <c r="F371" s="37">
        <f>VLOOKUP(_xlfn.CONCAT(D371,"65-69"),'Appendix 4. 2020 IBGE LT'!$E$6:$M$1685,9,FALSE)</f>
        <v>19.371829989556407</v>
      </c>
      <c r="G371" s="37">
        <f>VLOOKUP(_xlfn.CONCAT(D371,"65-69"),'Appendix 3b. nax IBGE 2019'!$E$5:$M$1850,9,FALSE)</f>
        <v>19.269773282218718</v>
      </c>
      <c r="H371" s="37">
        <f>INDEX(Summary!$Q$5:$Y$88,MATCH(_xlfn.CONCAT(D371,"65-69"),Summary!$Q$5:$Q$88,0),MATCH($H$3,Summary!$Q$4:$Y$4,0))</f>
        <v>19.943276033118043</v>
      </c>
      <c r="I371" s="240">
        <f t="shared" si="16"/>
        <v>3.4951254539190776E-2</v>
      </c>
      <c r="J371" s="241">
        <f t="shared" si="17"/>
        <v>0.62493150687113053</v>
      </c>
      <c r="K371" s="242">
        <f t="shared" si="15"/>
        <v>18.505019506871133</v>
      </c>
    </row>
    <row r="372" spans="1:11" x14ac:dyDescent="0.2">
      <c r="A372" s="45" t="s">
        <v>53</v>
      </c>
      <c r="B372" s="45" t="s">
        <v>48</v>
      </c>
      <c r="C372" s="45">
        <v>2008</v>
      </c>
      <c r="D372" s="45" t="s">
        <v>186</v>
      </c>
      <c r="E372" s="48">
        <v>18.009164299999998</v>
      </c>
      <c r="F372" s="37">
        <f>VLOOKUP(_xlfn.CONCAT(D372,"65-69"),'Appendix 4. 2020 IBGE LT'!$E$6:$M$1685,9,FALSE)</f>
        <v>19.371829989556407</v>
      </c>
      <c r="G372" s="37">
        <f>VLOOKUP(_xlfn.CONCAT(D372,"65-69"),'Appendix 3b. nax IBGE 2019'!$E$5:$M$1850,9,FALSE)</f>
        <v>19.269773282218718</v>
      </c>
      <c r="H372" s="37">
        <f>INDEX(Summary!$Q$5:$Y$88,MATCH(_xlfn.CONCAT(D372,"65-69"),Summary!$Q$5:$Q$88,0),MATCH($H$3,Summary!$Q$4:$Y$4,0))</f>
        <v>19.943276033118043</v>
      </c>
      <c r="I372" s="240">
        <f t="shared" si="16"/>
        <v>3.4951254539190776E-2</v>
      </c>
      <c r="J372" s="241">
        <f t="shared" si="17"/>
        <v>0.62944288548740746</v>
      </c>
      <c r="K372" s="242">
        <f t="shared" si="15"/>
        <v>18.638607185487405</v>
      </c>
    </row>
    <row r="373" spans="1:11" x14ac:dyDescent="0.2">
      <c r="A373" s="45" t="s">
        <v>53</v>
      </c>
      <c r="B373" s="45" t="s">
        <v>48</v>
      </c>
      <c r="C373" s="45">
        <v>2009</v>
      </c>
      <c r="D373" s="45" t="s">
        <v>186</v>
      </c>
      <c r="E373" s="48">
        <v>18.136831600000001</v>
      </c>
      <c r="F373" s="37">
        <f>VLOOKUP(_xlfn.CONCAT(D373,"65-69"),'Appendix 4. 2020 IBGE LT'!$E$6:$M$1685,9,FALSE)</f>
        <v>19.371829989556407</v>
      </c>
      <c r="G373" s="37">
        <f>VLOOKUP(_xlfn.CONCAT(D373,"65-69"),'Appendix 3b. nax IBGE 2019'!$E$5:$M$1850,9,FALSE)</f>
        <v>19.269773282218718</v>
      </c>
      <c r="H373" s="37">
        <f>INDEX(Summary!$Q$5:$Y$88,MATCH(_xlfn.CONCAT(D373,"65-69"),Summary!$Q$5:$Q$88,0),MATCH($H$3,Summary!$Q$4:$Y$4,0))</f>
        <v>19.943276033118043</v>
      </c>
      <c r="I373" s="240">
        <f t="shared" si="16"/>
        <v>3.4951254539190776E-2</v>
      </c>
      <c r="J373" s="241">
        <f t="shared" si="17"/>
        <v>0.63390501778603869</v>
      </c>
      <c r="K373" s="242">
        <f t="shared" si="15"/>
        <v>18.770736617786039</v>
      </c>
    </row>
    <row r="374" spans="1:11" x14ac:dyDescent="0.2">
      <c r="A374" s="45" t="s">
        <v>53</v>
      </c>
      <c r="B374" s="45" t="s">
        <v>48</v>
      </c>
      <c r="C374" s="45">
        <v>2010</v>
      </c>
      <c r="D374" s="45" t="s">
        <v>186</v>
      </c>
      <c r="E374" s="48">
        <v>18.264050900000001</v>
      </c>
      <c r="F374" s="37">
        <f>VLOOKUP(_xlfn.CONCAT(D374,"65-69"),'Appendix 4. 2020 IBGE LT'!$E$6:$M$1685,9,FALSE)</f>
        <v>19.371829989556407</v>
      </c>
      <c r="G374" s="37">
        <f>VLOOKUP(_xlfn.CONCAT(D374,"65-69"),'Appendix 3b. nax IBGE 2019'!$E$5:$M$1850,9,FALSE)</f>
        <v>19.269773282218718</v>
      </c>
      <c r="H374" s="37">
        <f>INDEX(Summary!$Q$5:$Y$88,MATCH(_xlfn.CONCAT(D374,"65-69"),Summary!$Q$5:$Q$88,0),MATCH($H$3,Summary!$Q$4:$Y$4,0))</f>
        <v>19.943276033118043</v>
      </c>
      <c r="I374" s="240">
        <f t="shared" si="16"/>
        <v>3.4951254539190776E-2</v>
      </c>
      <c r="J374" s="241">
        <f t="shared" si="17"/>
        <v>0.6383514919226364</v>
      </c>
      <c r="K374" s="242">
        <f t="shared" si="15"/>
        <v>18.902402391922639</v>
      </c>
    </row>
    <row r="375" spans="1:11" x14ac:dyDescent="0.2">
      <c r="A375" s="45" t="s">
        <v>53</v>
      </c>
      <c r="B375" s="45" t="s">
        <v>48</v>
      </c>
      <c r="C375" s="45">
        <v>2011</v>
      </c>
      <c r="D375" s="45" t="s">
        <v>186</v>
      </c>
      <c r="E375" s="48">
        <v>18.381976300000002</v>
      </c>
      <c r="F375" s="37">
        <f>VLOOKUP(_xlfn.CONCAT(D375,"65-69"),'Appendix 4. 2020 IBGE LT'!$E$6:$M$1685,9,FALSE)</f>
        <v>19.371829989556407</v>
      </c>
      <c r="G375" s="37">
        <f>VLOOKUP(_xlfn.CONCAT(D375,"65-69"),'Appendix 3b. nax IBGE 2019'!$E$5:$M$1850,9,FALSE)</f>
        <v>19.269773282218718</v>
      </c>
      <c r="H375" s="37">
        <f>INDEX(Summary!$Q$5:$Y$88,MATCH(_xlfn.CONCAT(D375,"65-69"),Summary!$Q$5:$Q$88,0),MATCH($H$3,Summary!$Q$4:$Y$4,0))</f>
        <v>19.943276033118043</v>
      </c>
      <c r="I375" s="240">
        <f t="shared" si="16"/>
        <v>3.4951254539190776E-2</v>
      </c>
      <c r="J375" s="241">
        <f t="shared" si="17"/>
        <v>0.64247313259467231</v>
      </c>
      <c r="K375" s="242">
        <f t="shared" si="15"/>
        <v>19.024449432594675</v>
      </c>
    </row>
    <row r="376" spans="1:11" x14ac:dyDescent="0.2">
      <c r="A376" s="45" t="s">
        <v>53</v>
      </c>
      <c r="B376" s="45" t="s">
        <v>48</v>
      </c>
      <c r="C376" s="45">
        <v>2012</v>
      </c>
      <c r="D376" s="45" t="s">
        <v>186</v>
      </c>
      <c r="E376" s="48">
        <v>18.498586700000001</v>
      </c>
      <c r="F376" s="37">
        <f>VLOOKUP(_xlfn.CONCAT(D376,"65-69"),'Appendix 4. 2020 IBGE LT'!$E$6:$M$1685,9,FALSE)</f>
        <v>19.371829989556407</v>
      </c>
      <c r="G376" s="37">
        <f>VLOOKUP(_xlfn.CONCAT(D376,"65-69"),'Appendix 3b. nax IBGE 2019'!$E$5:$M$1850,9,FALSE)</f>
        <v>19.269773282218718</v>
      </c>
      <c r="H376" s="37">
        <f>INDEX(Summary!$Q$5:$Y$88,MATCH(_xlfn.CONCAT(D376,"65-69"),Summary!$Q$5:$Q$88,0),MATCH($H$3,Summary!$Q$4:$Y$4,0))</f>
        <v>19.943276033118043</v>
      </c>
      <c r="I376" s="240">
        <f t="shared" si="16"/>
        <v>3.4951254539190776E-2</v>
      </c>
      <c r="J376" s="241">
        <f t="shared" si="17"/>
        <v>0.64654881236698913</v>
      </c>
      <c r="K376" s="242">
        <f t="shared" si="15"/>
        <v>19.145135512366991</v>
      </c>
    </row>
    <row r="377" spans="1:11" x14ac:dyDescent="0.2">
      <c r="A377" s="45" t="s">
        <v>53</v>
      </c>
      <c r="B377" s="45" t="s">
        <v>48</v>
      </c>
      <c r="C377" s="45">
        <v>2013</v>
      </c>
      <c r="D377" s="45" t="s">
        <v>186</v>
      </c>
      <c r="E377" s="48">
        <v>18.613771100000001</v>
      </c>
      <c r="F377" s="37">
        <f>VLOOKUP(_xlfn.CONCAT(D377,"65-69"),'Appendix 4. 2020 IBGE LT'!$E$6:$M$1685,9,FALSE)</f>
        <v>19.371829989556407</v>
      </c>
      <c r="G377" s="37">
        <f>VLOOKUP(_xlfn.CONCAT(D377,"65-69"),'Appendix 3b. nax IBGE 2019'!$E$5:$M$1850,9,FALSE)</f>
        <v>19.269773282218718</v>
      </c>
      <c r="H377" s="37">
        <f>INDEX(Summary!$Q$5:$Y$88,MATCH(_xlfn.CONCAT(D377,"65-69"),Summary!$Q$5:$Q$88,0),MATCH($H$3,Summary!$Q$4:$Y$4,0))</f>
        <v>19.943276033118043</v>
      </c>
      <c r="I377" s="240">
        <f t="shared" si="16"/>
        <v>3.4951254539190776E-2</v>
      </c>
      <c r="J377" s="241">
        <f t="shared" si="17"/>
        <v>0.65057465165033312</v>
      </c>
      <c r="K377" s="242">
        <f t="shared" si="15"/>
        <v>19.264345751650335</v>
      </c>
    </row>
    <row r="378" spans="1:11" x14ac:dyDescent="0.2">
      <c r="A378" s="45" t="s">
        <v>53</v>
      </c>
      <c r="B378" s="45" t="s">
        <v>48</v>
      </c>
      <c r="C378" s="45">
        <v>2014</v>
      </c>
      <c r="D378" s="45" t="s">
        <v>186</v>
      </c>
      <c r="E378" s="48">
        <v>18.7274125</v>
      </c>
      <c r="F378" s="37">
        <f>VLOOKUP(_xlfn.CONCAT(D378,"65-69"),'Appendix 4. 2020 IBGE LT'!$E$6:$M$1685,9,FALSE)</f>
        <v>19.371829989556407</v>
      </c>
      <c r="G378" s="37">
        <f>VLOOKUP(_xlfn.CONCAT(D378,"65-69"),'Appendix 3b. nax IBGE 2019'!$E$5:$M$1850,9,FALSE)</f>
        <v>19.269773282218718</v>
      </c>
      <c r="H378" s="37">
        <f>INDEX(Summary!$Q$5:$Y$88,MATCH(_xlfn.CONCAT(D378,"65-69"),Summary!$Q$5:$Q$88,0),MATCH($H$3,Summary!$Q$4:$Y$4,0))</f>
        <v>19.943276033118043</v>
      </c>
      <c r="I378" s="240">
        <f t="shared" si="16"/>
        <v>3.4951254539190776E-2</v>
      </c>
      <c r="J378" s="241">
        <f t="shared" si="17"/>
        <v>0.65454656114792309</v>
      </c>
      <c r="K378" s="242">
        <f t="shared" si="15"/>
        <v>19.381959061147924</v>
      </c>
    </row>
    <row r="379" spans="1:11" x14ac:dyDescent="0.2">
      <c r="A379" s="45" t="s">
        <v>53</v>
      </c>
      <c r="B379" s="45" t="s">
        <v>48</v>
      </c>
      <c r="C379" s="45">
        <v>2015</v>
      </c>
      <c r="D379" s="45" t="s">
        <v>186</v>
      </c>
      <c r="E379" s="48">
        <v>18.840454900000001</v>
      </c>
      <c r="F379" s="37">
        <f>VLOOKUP(_xlfn.CONCAT(D379,"65-69"),'Appendix 4. 2020 IBGE LT'!$E$6:$M$1685,9,FALSE)</f>
        <v>19.371829989556407</v>
      </c>
      <c r="G379" s="37">
        <f>VLOOKUP(_xlfn.CONCAT(D379,"65-69"),'Appendix 3b. nax IBGE 2019'!$E$5:$M$1850,9,FALSE)</f>
        <v>19.269773282218718</v>
      </c>
      <c r="H379" s="37">
        <f>INDEX(Summary!$Q$5:$Y$88,MATCH(_xlfn.CONCAT(D379,"65-69"),Summary!$Q$5:$Q$88,0),MATCH($H$3,Summary!$Q$4:$Y$4,0))</f>
        <v>19.943276033118043</v>
      </c>
      <c r="I379" s="240">
        <f t="shared" si="16"/>
        <v>3.4951254539190776E-2</v>
      </c>
      <c r="J379" s="241">
        <f t="shared" si="17"/>
        <v>0.65849753484404416</v>
      </c>
      <c r="K379" s="242">
        <f t="shared" si="15"/>
        <v>19.498952434844046</v>
      </c>
    </row>
    <row r="380" spans="1:11" x14ac:dyDescent="0.2">
      <c r="A380" s="45" t="s">
        <v>53</v>
      </c>
      <c r="B380" s="45" t="s">
        <v>48</v>
      </c>
      <c r="C380" s="45">
        <v>2016</v>
      </c>
      <c r="D380" s="45" t="s">
        <v>186</v>
      </c>
      <c r="E380" s="48">
        <v>18.950761100000001</v>
      </c>
      <c r="F380" s="37">
        <f>VLOOKUP(_xlfn.CONCAT(D380,"65-69"),'Appendix 4. 2020 IBGE LT'!$E$6:$M$1685,9,FALSE)</f>
        <v>19.371829989556407</v>
      </c>
      <c r="G380" s="37">
        <f>VLOOKUP(_xlfn.CONCAT(D380,"65-69"),'Appendix 3b. nax IBGE 2019'!$E$5:$M$1850,9,FALSE)</f>
        <v>19.269773282218718</v>
      </c>
      <c r="H380" s="37">
        <f>INDEX(Summary!$Q$5:$Y$88,MATCH(_xlfn.CONCAT(D380,"65-69"),Summary!$Q$5:$Q$88,0),MATCH($H$3,Summary!$Q$4:$Y$4,0))</f>
        <v>19.943276033118043</v>
      </c>
      <c r="I380" s="240">
        <f t="shared" si="16"/>
        <v>3.4951254539190776E-2</v>
      </c>
      <c r="J380" s="241">
        <f t="shared" si="17"/>
        <v>0.66235287491749506</v>
      </c>
      <c r="K380" s="242">
        <f t="shared" si="15"/>
        <v>19.613113974917496</v>
      </c>
    </row>
    <row r="381" spans="1:11" x14ac:dyDescent="0.2">
      <c r="A381" s="45" t="s">
        <v>53</v>
      </c>
      <c r="B381" s="45" t="s">
        <v>48</v>
      </c>
      <c r="C381" s="45">
        <v>2017</v>
      </c>
      <c r="D381" s="45" t="s">
        <v>186</v>
      </c>
      <c r="E381" s="48">
        <v>19.059149600000001</v>
      </c>
      <c r="F381" s="37">
        <f>VLOOKUP(_xlfn.CONCAT(D381,"65-69"),'Appendix 4. 2020 IBGE LT'!$E$6:$M$1685,9,FALSE)</f>
        <v>19.371829989556407</v>
      </c>
      <c r="G381" s="37">
        <f>VLOOKUP(_xlfn.CONCAT(D381,"65-69"),'Appendix 3b. nax IBGE 2019'!$E$5:$M$1850,9,FALSE)</f>
        <v>19.269773282218718</v>
      </c>
      <c r="H381" s="37">
        <f>INDEX(Summary!$Q$5:$Y$88,MATCH(_xlfn.CONCAT(D381,"65-69"),Summary!$Q$5:$Q$88,0),MATCH($H$3,Summary!$Q$4:$Y$4,0))</f>
        <v>19.943276033118043</v>
      </c>
      <c r="I381" s="240">
        <f t="shared" si="16"/>
        <v>3.4951254539190776E-2</v>
      </c>
      <c r="J381" s="241">
        <f t="shared" si="17"/>
        <v>0.66614118897011609</v>
      </c>
      <c r="K381" s="242">
        <f t="shared" si="15"/>
        <v>19.725290788970117</v>
      </c>
    </row>
    <row r="382" spans="1:11" x14ac:dyDescent="0.2">
      <c r="A382" s="45" t="s">
        <v>53</v>
      </c>
      <c r="B382" s="45" t="s">
        <v>48</v>
      </c>
      <c r="C382" s="45">
        <v>2018</v>
      </c>
      <c r="D382" s="45" t="s">
        <v>186</v>
      </c>
      <c r="E382" s="48">
        <v>19.165518299999999</v>
      </c>
      <c r="F382" s="37">
        <f>VLOOKUP(_xlfn.CONCAT(D382,"65-69"),'Appendix 4. 2020 IBGE LT'!$E$6:$M$1685,9,FALSE)</f>
        <v>19.371829989556407</v>
      </c>
      <c r="G382" s="37">
        <f>VLOOKUP(_xlfn.CONCAT(D382,"65-69"),'Appendix 3b. nax IBGE 2019'!$E$5:$M$1850,9,FALSE)</f>
        <v>19.269773282218718</v>
      </c>
      <c r="H382" s="37">
        <f>INDEX(Summary!$Q$5:$Y$88,MATCH(_xlfn.CONCAT(D382,"65-69"),Summary!$Q$5:$Q$88,0),MATCH($H$3,Summary!$Q$4:$Y$4,0))</f>
        <v>19.943276033118043</v>
      </c>
      <c r="I382" s="240">
        <f t="shared" si="16"/>
        <v>3.4951254539190776E-2</v>
      </c>
      <c r="J382" s="241">
        <f t="shared" si="17"/>
        <v>0.66985890847881879</v>
      </c>
      <c r="K382" s="242">
        <f t="shared" si="15"/>
        <v>19.835377208478818</v>
      </c>
    </row>
    <row r="383" spans="1:11" x14ac:dyDescent="0.2">
      <c r="A383" s="45" t="s">
        <v>53</v>
      </c>
      <c r="B383" s="45" t="s">
        <v>48</v>
      </c>
      <c r="C383" s="45">
        <v>2019</v>
      </c>
      <c r="D383" s="45" t="s">
        <v>186</v>
      </c>
      <c r="E383" s="48">
        <v>19.269773300000001</v>
      </c>
      <c r="F383" s="37">
        <f>VLOOKUP(_xlfn.CONCAT(D383,"65-69"),'Appendix 4. 2020 IBGE LT'!$E$6:$M$1685,9,FALSE)</f>
        <v>19.371829989556407</v>
      </c>
      <c r="G383" s="37">
        <f>VLOOKUP(_xlfn.CONCAT(D383,"65-69"),'Appendix 3b. nax IBGE 2019'!$E$5:$M$1850,9,FALSE)</f>
        <v>19.269773282218718</v>
      </c>
      <c r="H383" s="37">
        <f>INDEX(Summary!$Q$5:$Y$88,MATCH(_xlfn.CONCAT(D383,"65-69"),Summary!$Q$5:$Q$88,0),MATCH($H$3,Summary!$Q$4:$Y$4,0))</f>
        <v>19.943276033118043</v>
      </c>
      <c r="I383" s="240">
        <f t="shared" si="16"/>
        <v>3.4951254539190776E-2</v>
      </c>
      <c r="J383" s="241">
        <f t="shared" si="17"/>
        <v>0.6735027515208023</v>
      </c>
      <c r="K383" s="242">
        <f t="shared" si="15"/>
        <v>19.943276051520805</v>
      </c>
    </row>
    <row r="384" spans="1:11" x14ac:dyDescent="0.2">
      <c r="A384" s="45" t="s">
        <v>53</v>
      </c>
      <c r="B384" s="45" t="s">
        <v>47</v>
      </c>
      <c r="C384" s="45">
        <v>2000</v>
      </c>
      <c r="D384" s="45" t="s">
        <v>158</v>
      </c>
      <c r="E384" s="48">
        <v>14.5279644</v>
      </c>
      <c r="F384" s="37">
        <f>VLOOKUP(_xlfn.CONCAT(D384,"65-69"),'Appendix 4. 2020 IBGE LT'!$E$6:$M$1685,9,FALSE)</f>
        <v>16.580406380120021</v>
      </c>
      <c r="G384" s="37">
        <f>VLOOKUP(_xlfn.CONCAT(D384,"65-69"),'Appendix 3b. nax IBGE 2019'!$E$5:$M$1850,9,FALSE)</f>
        <v>16.515926616583027</v>
      </c>
      <c r="H384" s="37">
        <f>INDEX(Summary!$Q$5:$Y$88,MATCH(_xlfn.CONCAT(D384,"65-69"),Summary!$Q$5:$Q$88,0),MATCH($H$3,Summary!$Q$4:$Y$4,0))</f>
        <v>17.417137933642316</v>
      </c>
      <c r="I384" s="240">
        <f t="shared" si="16"/>
        <v>5.4566197706062483E-2</v>
      </c>
      <c r="J384" s="241">
        <f t="shared" si="17"/>
        <v>0.7927357777170374</v>
      </c>
      <c r="K384" s="242">
        <f t="shared" si="15"/>
        <v>15.320700177717038</v>
      </c>
    </row>
    <row r="385" spans="1:11" x14ac:dyDescent="0.2">
      <c r="A385" s="45" t="s">
        <v>53</v>
      </c>
      <c r="B385" s="45" t="s">
        <v>47</v>
      </c>
      <c r="C385" s="45">
        <v>2001</v>
      </c>
      <c r="D385" s="45" t="s">
        <v>158</v>
      </c>
      <c r="E385" s="48">
        <v>14.619512500000001</v>
      </c>
      <c r="F385" s="37">
        <f>VLOOKUP(_xlfn.CONCAT(D385,"65-69"),'Appendix 4. 2020 IBGE LT'!$E$6:$M$1685,9,FALSE)</f>
        <v>16.580406380120021</v>
      </c>
      <c r="G385" s="37">
        <f>VLOOKUP(_xlfn.CONCAT(D385,"65-69"),'Appendix 3b. nax IBGE 2019'!$E$5:$M$1850,9,FALSE)</f>
        <v>16.515926616583027</v>
      </c>
      <c r="H385" s="37">
        <f>INDEX(Summary!$Q$5:$Y$88,MATCH(_xlfn.CONCAT(D385,"65-69"),Summary!$Q$5:$Q$88,0),MATCH($H$3,Summary!$Q$4:$Y$4,0))</f>
        <v>17.417137933642316</v>
      </c>
      <c r="I385" s="240">
        <f t="shared" si="16"/>
        <v>5.4566197706062483E-2</v>
      </c>
      <c r="J385" s="241">
        <f t="shared" si="17"/>
        <v>0.79773120944125187</v>
      </c>
      <c r="K385" s="242">
        <f t="shared" si="15"/>
        <v>15.417243709441253</v>
      </c>
    </row>
    <row r="386" spans="1:11" x14ac:dyDescent="0.2">
      <c r="A386" s="45" t="s">
        <v>53</v>
      </c>
      <c r="B386" s="45" t="s">
        <v>47</v>
      </c>
      <c r="C386" s="45">
        <v>2002</v>
      </c>
      <c r="D386" s="45" t="s">
        <v>158</v>
      </c>
      <c r="E386" s="48">
        <v>14.722083899999999</v>
      </c>
      <c r="F386" s="37">
        <f>VLOOKUP(_xlfn.CONCAT(D386,"65-69"),'Appendix 4. 2020 IBGE LT'!$E$6:$M$1685,9,FALSE)</f>
        <v>16.580406380120021</v>
      </c>
      <c r="G386" s="37">
        <f>VLOOKUP(_xlfn.CONCAT(D386,"65-69"),'Appendix 3b. nax IBGE 2019'!$E$5:$M$1850,9,FALSE)</f>
        <v>16.515926616583027</v>
      </c>
      <c r="H386" s="37">
        <f>INDEX(Summary!$Q$5:$Y$88,MATCH(_xlfn.CONCAT(D386,"65-69"),Summary!$Q$5:$Q$88,0),MATCH($H$3,Summary!$Q$4:$Y$4,0))</f>
        <v>17.417137933642316</v>
      </c>
      <c r="I386" s="240">
        <f t="shared" si="16"/>
        <v>5.4566197706062483E-2</v>
      </c>
      <c r="J386" s="241">
        <f t="shared" si="17"/>
        <v>0.80332814073263936</v>
      </c>
      <c r="K386" s="242">
        <f t="shared" si="15"/>
        <v>15.52541204073264</v>
      </c>
    </row>
    <row r="387" spans="1:11" x14ac:dyDescent="0.2">
      <c r="A387" s="45" t="s">
        <v>53</v>
      </c>
      <c r="B387" s="45" t="s">
        <v>47</v>
      </c>
      <c r="C387" s="45">
        <v>2003</v>
      </c>
      <c r="D387" s="45" t="s">
        <v>158</v>
      </c>
      <c r="E387" s="48">
        <v>14.8366062</v>
      </c>
      <c r="F387" s="37">
        <f>VLOOKUP(_xlfn.CONCAT(D387,"65-69"),'Appendix 4. 2020 IBGE LT'!$E$6:$M$1685,9,FALSE)</f>
        <v>16.580406380120021</v>
      </c>
      <c r="G387" s="37">
        <f>VLOOKUP(_xlfn.CONCAT(D387,"65-69"),'Appendix 3b. nax IBGE 2019'!$E$5:$M$1850,9,FALSE)</f>
        <v>16.515926616583027</v>
      </c>
      <c r="H387" s="37">
        <f>INDEX(Summary!$Q$5:$Y$88,MATCH(_xlfn.CONCAT(D387,"65-69"),Summary!$Q$5:$Q$88,0),MATCH($H$3,Summary!$Q$4:$Y$4,0))</f>
        <v>17.417137933642316</v>
      </c>
      <c r="I387" s="240">
        <f t="shared" si="16"/>
        <v>5.4566197706062483E-2</v>
      </c>
      <c r="J387" s="241">
        <f t="shared" si="17"/>
        <v>0.80957718719619243</v>
      </c>
      <c r="K387" s="242">
        <f t="shared" si="15"/>
        <v>15.646183387196192</v>
      </c>
    </row>
    <row r="388" spans="1:11" x14ac:dyDescent="0.2">
      <c r="A388" s="45" t="s">
        <v>53</v>
      </c>
      <c r="B388" s="45" t="s">
        <v>47</v>
      </c>
      <c r="C388" s="45">
        <v>2004</v>
      </c>
      <c r="D388" s="45" t="s">
        <v>158</v>
      </c>
      <c r="E388" s="48">
        <v>14.9634684</v>
      </c>
      <c r="F388" s="37">
        <f>VLOOKUP(_xlfn.CONCAT(D388,"65-69"),'Appendix 4. 2020 IBGE LT'!$E$6:$M$1685,9,FALSE)</f>
        <v>16.580406380120021</v>
      </c>
      <c r="G388" s="37">
        <f>VLOOKUP(_xlfn.CONCAT(D388,"65-69"),'Appendix 3b. nax IBGE 2019'!$E$5:$M$1850,9,FALSE)</f>
        <v>16.515926616583027</v>
      </c>
      <c r="H388" s="37">
        <f>INDEX(Summary!$Q$5:$Y$88,MATCH(_xlfn.CONCAT(D388,"65-69"),Summary!$Q$5:$Q$88,0),MATCH($H$3,Summary!$Q$4:$Y$4,0))</f>
        <v>17.417137933642316</v>
      </c>
      <c r="I388" s="240">
        <f t="shared" si="16"/>
        <v>5.4566197706062483E-2</v>
      </c>
      <c r="J388" s="241">
        <f t="shared" si="17"/>
        <v>0.81649957508281845</v>
      </c>
      <c r="K388" s="242">
        <f t="shared" ref="K388:K451" si="18">E388+J388</f>
        <v>15.779967975082819</v>
      </c>
    </row>
    <row r="389" spans="1:11" x14ac:dyDescent="0.2">
      <c r="A389" s="45" t="s">
        <v>53</v>
      </c>
      <c r="B389" s="45" t="s">
        <v>47</v>
      </c>
      <c r="C389" s="45">
        <v>2005</v>
      </c>
      <c r="D389" s="45" t="s">
        <v>158</v>
      </c>
      <c r="E389" s="48">
        <v>15.1025534</v>
      </c>
      <c r="F389" s="37">
        <f>VLOOKUP(_xlfn.CONCAT(D389,"65-69"),'Appendix 4. 2020 IBGE LT'!$E$6:$M$1685,9,FALSE)</f>
        <v>16.580406380120021</v>
      </c>
      <c r="G389" s="37">
        <f>VLOOKUP(_xlfn.CONCAT(D389,"65-69"),'Appendix 3b. nax IBGE 2019'!$E$5:$M$1850,9,FALSE)</f>
        <v>16.515926616583027</v>
      </c>
      <c r="H389" s="37">
        <f>INDEX(Summary!$Q$5:$Y$88,MATCH(_xlfn.CONCAT(D389,"65-69"),Summary!$Q$5:$Q$88,0),MATCH($H$3,Summary!$Q$4:$Y$4,0))</f>
        <v>17.417137933642316</v>
      </c>
      <c r="I389" s="240">
        <f t="shared" ref="I389:I452" si="19">(H389-$G389)/$G389</f>
        <v>5.4566197706062483E-2</v>
      </c>
      <c r="J389" s="241">
        <f t="shared" ref="J389:J452" si="20">E389*I389</f>
        <v>0.82408891469076617</v>
      </c>
      <c r="K389" s="242">
        <f t="shared" si="18"/>
        <v>15.926642314690765</v>
      </c>
    </row>
    <row r="390" spans="1:11" x14ac:dyDescent="0.2">
      <c r="A390" s="45" t="s">
        <v>53</v>
      </c>
      <c r="B390" s="45" t="s">
        <v>47</v>
      </c>
      <c r="C390" s="45">
        <v>2006</v>
      </c>
      <c r="D390" s="45" t="s">
        <v>158</v>
      </c>
      <c r="E390" s="48">
        <v>15.2533242</v>
      </c>
      <c r="F390" s="37">
        <f>VLOOKUP(_xlfn.CONCAT(D390,"65-69"),'Appendix 4. 2020 IBGE LT'!$E$6:$M$1685,9,FALSE)</f>
        <v>16.580406380120021</v>
      </c>
      <c r="G390" s="37">
        <f>VLOOKUP(_xlfn.CONCAT(D390,"65-69"),'Appendix 3b. nax IBGE 2019'!$E$5:$M$1850,9,FALSE)</f>
        <v>16.515926616583027</v>
      </c>
      <c r="H390" s="37">
        <f>INDEX(Summary!$Q$5:$Y$88,MATCH(_xlfn.CONCAT(D390,"65-69"),Summary!$Q$5:$Q$88,0),MATCH($H$3,Summary!$Q$4:$Y$4,0))</f>
        <v>17.417137933642316</v>
      </c>
      <c r="I390" s="240">
        <f t="shared" si="19"/>
        <v>5.4566197706062483E-2</v>
      </c>
      <c r="J390" s="241">
        <f t="shared" si="20"/>
        <v>0.83231590397186739</v>
      </c>
      <c r="K390" s="242">
        <f t="shared" si="18"/>
        <v>16.085640103971865</v>
      </c>
    </row>
    <row r="391" spans="1:11" x14ac:dyDescent="0.2">
      <c r="A391" s="45" t="s">
        <v>53</v>
      </c>
      <c r="B391" s="45" t="s">
        <v>47</v>
      </c>
      <c r="C391" s="45">
        <v>2007</v>
      </c>
      <c r="D391" s="45" t="s">
        <v>158</v>
      </c>
      <c r="E391" s="48">
        <v>15.416589399999999</v>
      </c>
      <c r="F391" s="37">
        <f>VLOOKUP(_xlfn.CONCAT(D391,"65-69"),'Appendix 4. 2020 IBGE LT'!$E$6:$M$1685,9,FALSE)</f>
        <v>16.580406380120021</v>
      </c>
      <c r="G391" s="37">
        <f>VLOOKUP(_xlfn.CONCAT(D391,"65-69"),'Appendix 3b. nax IBGE 2019'!$E$5:$M$1850,9,FALSE)</f>
        <v>16.515926616583027</v>
      </c>
      <c r="H391" s="37">
        <f>INDEX(Summary!$Q$5:$Y$88,MATCH(_xlfn.CONCAT(D391,"65-69"),Summary!$Q$5:$Q$88,0),MATCH($H$3,Summary!$Q$4:$Y$4,0))</f>
        <v>17.417137933642316</v>
      </c>
      <c r="I391" s="240">
        <f t="shared" si="19"/>
        <v>5.4566197706062483E-2</v>
      </c>
      <c r="J391" s="241">
        <f t="shared" si="20"/>
        <v>0.84122466515358718</v>
      </c>
      <c r="K391" s="242">
        <f t="shared" si="18"/>
        <v>16.257814065153585</v>
      </c>
    </row>
    <row r="392" spans="1:11" x14ac:dyDescent="0.2">
      <c r="A392" s="45" t="s">
        <v>53</v>
      </c>
      <c r="B392" s="45" t="s">
        <v>47</v>
      </c>
      <c r="C392" s="45">
        <v>2008</v>
      </c>
      <c r="D392" s="45" t="s">
        <v>158</v>
      </c>
      <c r="E392" s="48">
        <v>15.5892278</v>
      </c>
      <c r="F392" s="37">
        <f>VLOOKUP(_xlfn.CONCAT(D392,"65-69"),'Appendix 4. 2020 IBGE LT'!$E$6:$M$1685,9,FALSE)</f>
        <v>16.580406380120021</v>
      </c>
      <c r="G392" s="37">
        <f>VLOOKUP(_xlfn.CONCAT(D392,"65-69"),'Appendix 3b. nax IBGE 2019'!$E$5:$M$1850,9,FALSE)</f>
        <v>16.515926616583027</v>
      </c>
      <c r="H392" s="37">
        <f>INDEX(Summary!$Q$5:$Y$88,MATCH(_xlfn.CONCAT(D392,"65-69"),Summary!$Q$5:$Q$88,0),MATCH($H$3,Summary!$Q$4:$Y$4,0))</f>
        <v>17.417137933642316</v>
      </c>
      <c r="I392" s="240">
        <f t="shared" si="19"/>
        <v>5.4566197706062483E-2</v>
      </c>
      <c r="J392" s="241">
        <f t="shared" si="20"/>
        <v>0.85064488621964551</v>
      </c>
      <c r="K392" s="242">
        <f t="shared" si="18"/>
        <v>16.439872686219644</v>
      </c>
    </row>
    <row r="393" spans="1:11" x14ac:dyDescent="0.2">
      <c r="A393" s="45" t="s">
        <v>53</v>
      </c>
      <c r="B393" s="45" t="s">
        <v>47</v>
      </c>
      <c r="C393" s="45">
        <v>2009</v>
      </c>
      <c r="D393" s="45" t="s">
        <v>158</v>
      </c>
      <c r="E393" s="48">
        <v>15.7676824</v>
      </c>
      <c r="F393" s="37">
        <f>VLOOKUP(_xlfn.CONCAT(D393,"65-69"),'Appendix 4. 2020 IBGE LT'!$E$6:$M$1685,9,FALSE)</f>
        <v>16.580406380120021</v>
      </c>
      <c r="G393" s="37">
        <f>VLOOKUP(_xlfn.CONCAT(D393,"65-69"),'Appendix 3b. nax IBGE 2019'!$E$5:$M$1850,9,FALSE)</f>
        <v>16.515926616583027</v>
      </c>
      <c r="H393" s="37">
        <f>INDEX(Summary!$Q$5:$Y$88,MATCH(_xlfn.CONCAT(D393,"65-69"),Summary!$Q$5:$Q$88,0),MATCH($H$3,Summary!$Q$4:$Y$4,0))</f>
        <v>17.417137933642316</v>
      </c>
      <c r="I393" s="240">
        <f t="shared" si="19"/>
        <v>5.4566197706062483E-2</v>
      </c>
      <c r="J393" s="241">
        <f t="shared" si="20"/>
        <v>0.86038247520480182</v>
      </c>
      <c r="K393" s="242">
        <f t="shared" si="18"/>
        <v>16.628064875204803</v>
      </c>
    </row>
    <row r="394" spans="1:11" x14ac:dyDescent="0.2">
      <c r="A394" s="45" t="s">
        <v>53</v>
      </c>
      <c r="B394" s="45" t="s">
        <v>47</v>
      </c>
      <c r="C394" s="45">
        <v>2010</v>
      </c>
      <c r="D394" s="45" t="s">
        <v>158</v>
      </c>
      <c r="E394" s="48">
        <v>15.9542041</v>
      </c>
      <c r="F394" s="37">
        <f>VLOOKUP(_xlfn.CONCAT(D394,"65-69"),'Appendix 4. 2020 IBGE LT'!$E$6:$M$1685,9,FALSE)</f>
        <v>16.580406380120021</v>
      </c>
      <c r="G394" s="37">
        <f>VLOOKUP(_xlfn.CONCAT(D394,"65-69"),'Appendix 3b. nax IBGE 2019'!$E$5:$M$1850,9,FALSE)</f>
        <v>16.515926616583027</v>
      </c>
      <c r="H394" s="37">
        <f>INDEX(Summary!$Q$5:$Y$88,MATCH(_xlfn.CONCAT(D394,"65-69"),Summary!$Q$5:$Q$88,0),MATCH($H$3,Summary!$Q$4:$Y$4,0))</f>
        <v>17.417137933642316</v>
      </c>
      <c r="I394" s="240">
        <f t="shared" si="19"/>
        <v>5.4566197706062483E-2</v>
      </c>
      <c r="J394" s="241">
        <f t="shared" si="20"/>
        <v>0.87056025516347268</v>
      </c>
      <c r="K394" s="242">
        <f t="shared" si="18"/>
        <v>16.824764355163474</v>
      </c>
    </row>
    <row r="395" spans="1:11" x14ac:dyDescent="0.2">
      <c r="A395" s="45" t="s">
        <v>53</v>
      </c>
      <c r="B395" s="45" t="s">
        <v>47</v>
      </c>
      <c r="C395" s="45">
        <v>2011</v>
      </c>
      <c r="D395" s="45" t="s">
        <v>158</v>
      </c>
      <c r="E395" s="48">
        <v>16.013519800000001</v>
      </c>
      <c r="F395" s="37">
        <f>VLOOKUP(_xlfn.CONCAT(D395,"65-69"),'Appendix 4. 2020 IBGE LT'!$E$6:$M$1685,9,FALSE)</f>
        <v>16.580406380120021</v>
      </c>
      <c r="G395" s="37">
        <f>VLOOKUP(_xlfn.CONCAT(D395,"65-69"),'Appendix 3b. nax IBGE 2019'!$E$5:$M$1850,9,FALSE)</f>
        <v>16.515926616583027</v>
      </c>
      <c r="H395" s="37">
        <f>INDEX(Summary!$Q$5:$Y$88,MATCH(_xlfn.CONCAT(D395,"65-69"),Summary!$Q$5:$Q$88,0),MATCH($H$3,Summary!$Q$4:$Y$4,0))</f>
        <v>17.417137933642316</v>
      </c>
      <c r="I395" s="240">
        <f t="shared" si="19"/>
        <v>5.4566197706062483E-2</v>
      </c>
      <c r="J395" s="241">
        <f t="shared" si="20"/>
        <v>0.87379688737674621</v>
      </c>
      <c r="K395" s="242">
        <f t="shared" si="18"/>
        <v>16.887316687376746</v>
      </c>
    </row>
    <row r="396" spans="1:11" x14ac:dyDescent="0.2">
      <c r="A396" s="45" t="s">
        <v>53</v>
      </c>
      <c r="B396" s="45" t="s">
        <v>47</v>
      </c>
      <c r="C396" s="45">
        <v>2012</v>
      </c>
      <c r="D396" s="45" t="s">
        <v>158</v>
      </c>
      <c r="E396" s="48">
        <v>16.0733566</v>
      </c>
      <c r="F396" s="37">
        <f>VLOOKUP(_xlfn.CONCAT(D396,"65-69"),'Appendix 4. 2020 IBGE LT'!$E$6:$M$1685,9,FALSE)</f>
        <v>16.580406380120021</v>
      </c>
      <c r="G396" s="37">
        <f>VLOOKUP(_xlfn.CONCAT(D396,"65-69"),'Appendix 3b. nax IBGE 2019'!$E$5:$M$1850,9,FALSE)</f>
        <v>16.515926616583027</v>
      </c>
      <c r="H396" s="37">
        <f>INDEX(Summary!$Q$5:$Y$88,MATCH(_xlfn.CONCAT(D396,"65-69"),Summary!$Q$5:$Q$88,0),MATCH($H$3,Summary!$Q$4:$Y$4,0))</f>
        <v>17.417137933642316</v>
      </c>
      <c r="I396" s="240">
        <f t="shared" si="19"/>
        <v>5.4566197706062483E-2</v>
      </c>
      <c r="J396" s="241">
        <f t="shared" si="20"/>
        <v>0.87706195403564424</v>
      </c>
      <c r="K396" s="242">
        <f t="shared" si="18"/>
        <v>16.950418554035643</v>
      </c>
    </row>
    <row r="397" spans="1:11" x14ac:dyDescent="0.2">
      <c r="A397" s="45" t="s">
        <v>53</v>
      </c>
      <c r="B397" s="45" t="s">
        <v>47</v>
      </c>
      <c r="C397" s="45">
        <v>2013</v>
      </c>
      <c r="D397" s="45" t="s">
        <v>158</v>
      </c>
      <c r="E397" s="48">
        <v>16.134811299999999</v>
      </c>
      <c r="F397" s="37">
        <f>VLOOKUP(_xlfn.CONCAT(D397,"65-69"),'Appendix 4. 2020 IBGE LT'!$E$6:$M$1685,9,FALSE)</f>
        <v>16.580406380120021</v>
      </c>
      <c r="G397" s="37">
        <f>VLOOKUP(_xlfn.CONCAT(D397,"65-69"),'Appendix 3b. nax IBGE 2019'!$E$5:$M$1850,9,FALSE)</f>
        <v>16.515926616583027</v>
      </c>
      <c r="H397" s="37">
        <f>INDEX(Summary!$Q$5:$Y$88,MATCH(_xlfn.CONCAT(D397,"65-69"),Summary!$Q$5:$Q$88,0),MATCH($H$3,Summary!$Q$4:$Y$4,0))</f>
        <v>17.417137933642316</v>
      </c>
      <c r="I397" s="240">
        <f t="shared" si="19"/>
        <v>5.4566197706062483E-2</v>
      </c>
      <c r="J397" s="241">
        <f t="shared" si="20"/>
        <v>0.88041530334581097</v>
      </c>
      <c r="K397" s="242">
        <f t="shared" si="18"/>
        <v>17.015226603345809</v>
      </c>
    </row>
    <row r="398" spans="1:11" x14ac:dyDescent="0.2">
      <c r="A398" s="45" t="s">
        <v>53</v>
      </c>
      <c r="B398" s="45" t="s">
        <v>47</v>
      </c>
      <c r="C398" s="45">
        <v>2014</v>
      </c>
      <c r="D398" s="45" t="s">
        <v>158</v>
      </c>
      <c r="E398" s="48">
        <v>16.197220399999999</v>
      </c>
      <c r="F398" s="37">
        <f>VLOOKUP(_xlfn.CONCAT(D398,"65-69"),'Appendix 4. 2020 IBGE LT'!$E$6:$M$1685,9,FALSE)</f>
        <v>16.580406380120021</v>
      </c>
      <c r="G398" s="37">
        <f>VLOOKUP(_xlfn.CONCAT(D398,"65-69"),'Appendix 3b. nax IBGE 2019'!$E$5:$M$1850,9,FALSE)</f>
        <v>16.515926616583027</v>
      </c>
      <c r="H398" s="37">
        <f>INDEX(Summary!$Q$5:$Y$88,MATCH(_xlfn.CONCAT(D398,"65-69"),Summary!$Q$5:$Q$88,0),MATCH($H$3,Summary!$Q$4:$Y$4,0))</f>
        <v>17.417137933642316</v>
      </c>
      <c r="I398" s="240">
        <f t="shared" si="19"/>
        <v>5.4566197706062483E-2</v>
      </c>
      <c r="J398" s="241">
        <f t="shared" si="20"/>
        <v>0.88382073063506839</v>
      </c>
      <c r="K398" s="242">
        <f t="shared" si="18"/>
        <v>17.081041130635068</v>
      </c>
    </row>
    <row r="399" spans="1:11" x14ac:dyDescent="0.2">
      <c r="A399" s="45" t="s">
        <v>53</v>
      </c>
      <c r="B399" s="45" t="s">
        <v>47</v>
      </c>
      <c r="C399" s="45">
        <v>2015</v>
      </c>
      <c r="D399" s="45" t="s">
        <v>158</v>
      </c>
      <c r="E399" s="48">
        <v>16.260885600000002</v>
      </c>
      <c r="F399" s="37">
        <f>VLOOKUP(_xlfn.CONCAT(D399,"65-69"),'Appendix 4. 2020 IBGE LT'!$E$6:$M$1685,9,FALSE)</f>
        <v>16.580406380120021</v>
      </c>
      <c r="G399" s="37">
        <f>VLOOKUP(_xlfn.CONCAT(D399,"65-69"),'Appendix 3b. nax IBGE 2019'!$E$5:$M$1850,9,FALSE)</f>
        <v>16.515926616583027</v>
      </c>
      <c r="H399" s="37">
        <f>INDEX(Summary!$Q$5:$Y$88,MATCH(_xlfn.CONCAT(D399,"65-69"),Summary!$Q$5:$Q$88,0),MATCH($H$3,Summary!$Q$4:$Y$4,0))</f>
        <v>17.417137933642316</v>
      </c>
      <c r="I399" s="240">
        <f t="shared" si="19"/>
        <v>5.4566197706062483E-2</v>
      </c>
      <c r="J399" s="241">
        <f t="shared" si="20"/>
        <v>0.88729469852526455</v>
      </c>
      <c r="K399" s="242">
        <f t="shared" si="18"/>
        <v>17.148180298525265</v>
      </c>
    </row>
    <row r="400" spans="1:11" x14ac:dyDescent="0.2">
      <c r="A400" s="45" t="s">
        <v>53</v>
      </c>
      <c r="B400" s="45" t="s">
        <v>47</v>
      </c>
      <c r="C400" s="45">
        <v>2016</v>
      </c>
      <c r="D400" s="45" t="s">
        <v>158</v>
      </c>
      <c r="E400" s="48">
        <v>16.324354400000001</v>
      </c>
      <c r="F400" s="37">
        <f>VLOOKUP(_xlfn.CONCAT(D400,"65-69"),'Appendix 4. 2020 IBGE LT'!$E$6:$M$1685,9,FALSE)</f>
        <v>16.580406380120021</v>
      </c>
      <c r="G400" s="37">
        <f>VLOOKUP(_xlfn.CONCAT(D400,"65-69"),'Appendix 3b. nax IBGE 2019'!$E$5:$M$1850,9,FALSE)</f>
        <v>16.515926616583027</v>
      </c>
      <c r="H400" s="37">
        <f>INDEX(Summary!$Q$5:$Y$88,MATCH(_xlfn.CONCAT(D400,"65-69"),Summary!$Q$5:$Q$88,0),MATCH($H$3,Summary!$Q$4:$Y$4,0))</f>
        <v>17.417137933642316</v>
      </c>
      <c r="I400" s="240">
        <f t="shared" si="19"/>
        <v>5.4566197706062483E-2</v>
      </c>
      <c r="J400" s="241">
        <f t="shared" si="20"/>
        <v>0.89075794961423105</v>
      </c>
      <c r="K400" s="242">
        <f t="shared" si="18"/>
        <v>17.21511234961423</v>
      </c>
    </row>
    <row r="401" spans="1:11" x14ac:dyDescent="0.2">
      <c r="A401" s="45" t="s">
        <v>53</v>
      </c>
      <c r="B401" s="45" t="s">
        <v>47</v>
      </c>
      <c r="C401" s="45">
        <v>2017</v>
      </c>
      <c r="D401" s="45" t="s">
        <v>158</v>
      </c>
      <c r="E401" s="48">
        <v>16.388337499999999</v>
      </c>
      <c r="F401" s="37">
        <f>VLOOKUP(_xlfn.CONCAT(D401,"65-69"),'Appendix 4. 2020 IBGE LT'!$E$6:$M$1685,9,FALSE)</f>
        <v>16.580406380120021</v>
      </c>
      <c r="G401" s="37">
        <f>VLOOKUP(_xlfn.CONCAT(D401,"65-69"),'Appendix 3b. nax IBGE 2019'!$E$5:$M$1850,9,FALSE)</f>
        <v>16.515926616583027</v>
      </c>
      <c r="H401" s="37">
        <f>INDEX(Summary!$Q$5:$Y$88,MATCH(_xlfn.CONCAT(D401,"65-69"),Summary!$Q$5:$Q$88,0),MATCH($H$3,Summary!$Q$4:$Y$4,0))</f>
        <v>17.417137933642316</v>
      </c>
      <c r="I401" s="240">
        <f t="shared" si="19"/>
        <v>5.4566197706062483E-2</v>
      </c>
      <c r="J401" s="241">
        <f t="shared" si="20"/>
        <v>0.89424926409867767</v>
      </c>
      <c r="K401" s="242">
        <f t="shared" si="18"/>
        <v>17.282586764098678</v>
      </c>
    </row>
    <row r="402" spans="1:11" x14ac:dyDescent="0.2">
      <c r="A402" s="45" t="s">
        <v>53</v>
      </c>
      <c r="B402" s="45" t="s">
        <v>47</v>
      </c>
      <c r="C402" s="45">
        <v>2018</v>
      </c>
      <c r="D402" s="45" t="s">
        <v>158</v>
      </c>
      <c r="E402" s="48">
        <v>16.4520333</v>
      </c>
      <c r="F402" s="37">
        <f>VLOOKUP(_xlfn.CONCAT(D402,"65-69"),'Appendix 4. 2020 IBGE LT'!$E$6:$M$1685,9,FALSE)</f>
        <v>16.580406380120021</v>
      </c>
      <c r="G402" s="37">
        <f>VLOOKUP(_xlfn.CONCAT(D402,"65-69"),'Appendix 3b. nax IBGE 2019'!$E$5:$M$1850,9,FALSE)</f>
        <v>16.515926616583027</v>
      </c>
      <c r="H402" s="37">
        <f>INDEX(Summary!$Q$5:$Y$88,MATCH(_xlfn.CONCAT(D402,"65-69"),Summary!$Q$5:$Q$88,0),MATCH($H$3,Summary!$Q$4:$Y$4,0))</f>
        <v>17.417137933642316</v>
      </c>
      <c r="I402" s="240">
        <f t="shared" si="19"/>
        <v>5.4566197706062483E-2</v>
      </c>
      <c r="J402" s="241">
        <f t="shared" si="20"/>
        <v>0.89772490171452357</v>
      </c>
      <c r="K402" s="242">
        <f t="shared" si="18"/>
        <v>17.349758201714522</v>
      </c>
    </row>
    <row r="403" spans="1:11" x14ac:dyDescent="0.2">
      <c r="A403" s="45" t="s">
        <v>53</v>
      </c>
      <c r="B403" s="45" t="s">
        <v>47</v>
      </c>
      <c r="C403" s="45">
        <v>2019</v>
      </c>
      <c r="D403" s="45" t="s">
        <v>158</v>
      </c>
      <c r="E403" s="48">
        <v>16.5159266</v>
      </c>
      <c r="F403" s="37">
        <f>VLOOKUP(_xlfn.CONCAT(D403,"65-69"),'Appendix 4. 2020 IBGE LT'!$E$6:$M$1685,9,FALSE)</f>
        <v>16.580406380120021</v>
      </c>
      <c r="G403" s="37">
        <f>VLOOKUP(_xlfn.CONCAT(D403,"65-69"),'Appendix 3b. nax IBGE 2019'!$E$5:$M$1850,9,FALSE)</f>
        <v>16.515926616583027</v>
      </c>
      <c r="H403" s="37">
        <f>INDEX(Summary!$Q$5:$Y$88,MATCH(_xlfn.CONCAT(D403,"65-69"),Summary!$Q$5:$Q$88,0),MATCH($H$3,Summary!$Q$4:$Y$4,0))</f>
        <v>17.417137933642316</v>
      </c>
      <c r="I403" s="240">
        <f t="shared" si="19"/>
        <v>5.4566197706062483E-2</v>
      </c>
      <c r="J403" s="241">
        <f t="shared" si="20"/>
        <v>0.90121131615441641</v>
      </c>
      <c r="K403" s="242">
        <f t="shared" si="18"/>
        <v>17.417137916154417</v>
      </c>
    </row>
    <row r="404" spans="1:11" x14ac:dyDescent="0.2">
      <c r="A404" s="45" t="s">
        <v>53</v>
      </c>
      <c r="B404" s="45" t="s">
        <v>3</v>
      </c>
      <c r="C404" s="45">
        <v>2000</v>
      </c>
      <c r="D404" s="45" t="s">
        <v>214</v>
      </c>
      <c r="E404" s="48">
        <v>15.76346</v>
      </c>
      <c r="F404" s="37">
        <f>VLOOKUP(_xlfn.CONCAT(D404,"65-69"),'Appendix 4. 2020 IBGE LT'!$E$6:$M$1685,9,FALSE)</f>
        <v>18.103843991006762</v>
      </c>
      <c r="G404" s="37">
        <f>VLOOKUP(_xlfn.CONCAT(D404,"65-69"),'Appendix 3b. nax IBGE 2019'!$E$5:$M$1850,9,FALSE)</f>
        <v>18.017836628080772</v>
      </c>
      <c r="H404" s="37">
        <f>INDEX(Summary!$Q$5:$Y$88,MATCH(_xlfn.CONCAT(D404,"65-69"),Summary!$Q$5:$Q$88,0),MATCH($H$3,Summary!$Q$4:$Y$4,0))</f>
        <v>18.788089252824925</v>
      </c>
      <c r="I404" s="240">
        <f t="shared" si="19"/>
        <v>4.274945103807385E-2</v>
      </c>
      <c r="J404" s="241">
        <f t="shared" si="20"/>
        <v>0.67387926146063559</v>
      </c>
      <c r="K404" s="242">
        <f t="shared" si="18"/>
        <v>16.437339261460636</v>
      </c>
    </row>
    <row r="405" spans="1:11" x14ac:dyDescent="0.2">
      <c r="A405" s="45" t="s">
        <v>53</v>
      </c>
      <c r="B405" s="45" t="s">
        <v>3</v>
      </c>
      <c r="C405" s="45">
        <v>2001</v>
      </c>
      <c r="D405" s="45" t="s">
        <v>214</v>
      </c>
      <c r="E405" s="48">
        <v>15.8859792</v>
      </c>
      <c r="F405" s="37">
        <f>VLOOKUP(_xlfn.CONCAT(D405,"65-69"),'Appendix 4. 2020 IBGE LT'!$E$6:$M$1685,9,FALSE)</f>
        <v>18.103843991006762</v>
      </c>
      <c r="G405" s="37">
        <f>VLOOKUP(_xlfn.CONCAT(D405,"65-69"),'Appendix 3b. nax IBGE 2019'!$E$5:$M$1850,9,FALSE)</f>
        <v>18.017836628080772</v>
      </c>
      <c r="H405" s="37">
        <f>INDEX(Summary!$Q$5:$Y$88,MATCH(_xlfn.CONCAT(D405,"65-69"),Summary!$Q$5:$Q$88,0),MATCH($H$3,Summary!$Q$4:$Y$4,0))</f>
        <v>18.788089252824925</v>
      </c>
      <c r="I405" s="240">
        <f t="shared" si="19"/>
        <v>4.274945103807385E-2</v>
      </c>
      <c r="J405" s="241">
        <f t="shared" si="20"/>
        <v>0.67911689000225961</v>
      </c>
      <c r="K405" s="242">
        <f t="shared" si="18"/>
        <v>16.56509609000226</v>
      </c>
    </row>
    <row r="406" spans="1:11" x14ac:dyDescent="0.2">
      <c r="A406" s="45" t="s">
        <v>53</v>
      </c>
      <c r="B406" s="45" t="s">
        <v>3</v>
      </c>
      <c r="C406" s="45">
        <v>2002</v>
      </c>
      <c r="D406" s="45" t="s">
        <v>214</v>
      </c>
      <c r="E406" s="48">
        <v>16.013483799999999</v>
      </c>
      <c r="F406" s="37">
        <f>VLOOKUP(_xlfn.CONCAT(D406,"65-69"),'Appendix 4. 2020 IBGE LT'!$E$6:$M$1685,9,FALSE)</f>
        <v>18.103843991006762</v>
      </c>
      <c r="G406" s="37">
        <f>VLOOKUP(_xlfn.CONCAT(D406,"65-69"),'Appendix 3b. nax IBGE 2019'!$E$5:$M$1850,9,FALSE)</f>
        <v>18.017836628080772</v>
      </c>
      <c r="H406" s="37">
        <f>INDEX(Summary!$Q$5:$Y$88,MATCH(_xlfn.CONCAT(D406,"65-69"),Summary!$Q$5:$Q$88,0),MATCH($H$3,Summary!$Q$4:$Y$4,0))</f>
        <v>18.788089252824925</v>
      </c>
      <c r="I406" s="240">
        <f t="shared" si="19"/>
        <v>4.274945103807385E-2</v>
      </c>
      <c r="J406" s="241">
        <f t="shared" si="20"/>
        <v>0.68456764165708872</v>
      </c>
      <c r="K406" s="242">
        <f t="shared" si="18"/>
        <v>16.698051441657089</v>
      </c>
    </row>
    <row r="407" spans="1:11" x14ac:dyDescent="0.2">
      <c r="A407" s="45" t="s">
        <v>53</v>
      </c>
      <c r="B407" s="45" t="s">
        <v>3</v>
      </c>
      <c r="C407" s="45">
        <v>2003</v>
      </c>
      <c r="D407" s="45" t="s">
        <v>214</v>
      </c>
      <c r="E407" s="48">
        <v>16.146320599999999</v>
      </c>
      <c r="F407" s="37">
        <f>VLOOKUP(_xlfn.CONCAT(D407,"65-69"),'Appendix 4. 2020 IBGE LT'!$E$6:$M$1685,9,FALSE)</f>
        <v>18.103843991006762</v>
      </c>
      <c r="G407" s="37">
        <f>VLOOKUP(_xlfn.CONCAT(D407,"65-69"),'Appendix 3b. nax IBGE 2019'!$E$5:$M$1850,9,FALSE)</f>
        <v>18.017836628080772</v>
      </c>
      <c r="H407" s="37">
        <f>INDEX(Summary!$Q$5:$Y$88,MATCH(_xlfn.CONCAT(D407,"65-69"),Summary!$Q$5:$Q$88,0),MATCH($H$3,Summary!$Q$4:$Y$4,0))</f>
        <v>18.788089252824925</v>
      </c>
      <c r="I407" s="240">
        <f t="shared" si="19"/>
        <v>4.274945103807385E-2</v>
      </c>
      <c r="J407" s="241">
        <f t="shared" si="20"/>
        <v>0.69024634193474321</v>
      </c>
      <c r="K407" s="242">
        <f t="shared" si="18"/>
        <v>16.836566941934741</v>
      </c>
    </row>
    <row r="408" spans="1:11" x14ac:dyDescent="0.2">
      <c r="A408" s="45" t="s">
        <v>53</v>
      </c>
      <c r="B408" s="45" t="s">
        <v>3</v>
      </c>
      <c r="C408" s="45">
        <v>2004</v>
      </c>
      <c r="D408" s="45" t="s">
        <v>214</v>
      </c>
      <c r="E408" s="48">
        <v>16.285925500000001</v>
      </c>
      <c r="F408" s="37">
        <f>VLOOKUP(_xlfn.CONCAT(D408,"65-69"),'Appendix 4. 2020 IBGE LT'!$E$6:$M$1685,9,FALSE)</f>
        <v>18.103843991006762</v>
      </c>
      <c r="G408" s="37">
        <f>VLOOKUP(_xlfn.CONCAT(D408,"65-69"),'Appendix 3b. nax IBGE 2019'!$E$5:$M$1850,9,FALSE)</f>
        <v>18.017836628080772</v>
      </c>
      <c r="H408" s="37">
        <f>INDEX(Summary!$Q$5:$Y$88,MATCH(_xlfn.CONCAT(D408,"65-69"),Summary!$Q$5:$Q$88,0),MATCH($H$3,Summary!$Q$4:$Y$4,0))</f>
        <v>18.788089252824925</v>
      </c>
      <c r="I408" s="240">
        <f t="shared" si="19"/>
        <v>4.274945103807385E-2</v>
      </c>
      <c r="J408" s="241">
        <f t="shared" si="20"/>
        <v>0.69621437477196846</v>
      </c>
      <c r="K408" s="242">
        <f t="shared" si="18"/>
        <v>16.982139874771971</v>
      </c>
    </row>
    <row r="409" spans="1:11" x14ac:dyDescent="0.2">
      <c r="A409" s="45" t="s">
        <v>53</v>
      </c>
      <c r="B409" s="45" t="s">
        <v>3</v>
      </c>
      <c r="C409" s="45">
        <v>2005</v>
      </c>
      <c r="D409" s="45" t="s">
        <v>214</v>
      </c>
      <c r="E409" s="48">
        <v>16.4293841</v>
      </c>
      <c r="F409" s="37">
        <f>VLOOKUP(_xlfn.CONCAT(D409,"65-69"),'Appendix 4. 2020 IBGE LT'!$E$6:$M$1685,9,FALSE)</f>
        <v>18.103843991006762</v>
      </c>
      <c r="G409" s="37">
        <f>VLOOKUP(_xlfn.CONCAT(D409,"65-69"),'Appendix 3b. nax IBGE 2019'!$E$5:$M$1850,9,FALSE)</f>
        <v>18.017836628080772</v>
      </c>
      <c r="H409" s="37">
        <f>INDEX(Summary!$Q$5:$Y$88,MATCH(_xlfn.CONCAT(D409,"65-69"),Summary!$Q$5:$Q$88,0),MATCH($H$3,Summary!$Q$4:$Y$4,0))</f>
        <v>18.788089252824925</v>
      </c>
      <c r="I409" s="240">
        <f t="shared" si="19"/>
        <v>4.274945103807385E-2</v>
      </c>
      <c r="J409" s="241">
        <f t="shared" si="20"/>
        <v>0.70234715116865898</v>
      </c>
      <c r="K409" s="242">
        <f t="shared" si="18"/>
        <v>17.131731251168659</v>
      </c>
    </row>
    <row r="410" spans="1:11" x14ac:dyDescent="0.2">
      <c r="A410" s="45" t="s">
        <v>53</v>
      </c>
      <c r="B410" s="45" t="s">
        <v>3</v>
      </c>
      <c r="C410" s="45">
        <v>2006</v>
      </c>
      <c r="D410" s="45" t="s">
        <v>214</v>
      </c>
      <c r="E410" s="48">
        <v>16.5779593</v>
      </c>
      <c r="F410" s="37">
        <f>VLOOKUP(_xlfn.CONCAT(D410,"65-69"),'Appendix 4. 2020 IBGE LT'!$E$6:$M$1685,9,FALSE)</f>
        <v>18.103843991006762</v>
      </c>
      <c r="G410" s="37">
        <f>VLOOKUP(_xlfn.CONCAT(D410,"65-69"),'Appendix 3b. nax IBGE 2019'!$E$5:$M$1850,9,FALSE)</f>
        <v>18.017836628080772</v>
      </c>
      <c r="H410" s="37">
        <f>INDEX(Summary!$Q$5:$Y$88,MATCH(_xlfn.CONCAT(D410,"65-69"),Summary!$Q$5:$Q$88,0),MATCH($H$3,Summary!$Q$4:$Y$4,0))</f>
        <v>18.788089252824925</v>
      </c>
      <c r="I410" s="240">
        <f t="shared" si="19"/>
        <v>4.274945103807385E-2</v>
      </c>
      <c r="J410" s="241">
        <f t="shared" si="20"/>
        <v>0.70869865940653098</v>
      </c>
      <c r="K410" s="242">
        <f t="shared" si="18"/>
        <v>17.286657959406529</v>
      </c>
    </row>
    <row r="411" spans="1:11" x14ac:dyDescent="0.2">
      <c r="A411" s="45" t="s">
        <v>53</v>
      </c>
      <c r="B411" s="45" t="s">
        <v>3</v>
      </c>
      <c r="C411" s="45">
        <v>2007</v>
      </c>
      <c r="D411" s="45" t="s">
        <v>214</v>
      </c>
      <c r="E411" s="48">
        <v>16.731605399999999</v>
      </c>
      <c r="F411" s="37">
        <f>VLOOKUP(_xlfn.CONCAT(D411,"65-69"),'Appendix 4. 2020 IBGE LT'!$E$6:$M$1685,9,FALSE)</f>
        <v>18.103843991006762</v>
      </c>
      <c r="G411" s="37">
        <f>VLOOKUP(_xlfn.CONCAT(D411,"65-69"),'Appendix 3b. nax IBGE 2019'!$E$5:$M$1850,9,FALSE)</f>
        <v>18.017836628080772</v>
      </c>
      <c r="H411" s="37">
        <f>INDEX(Summary!$Q$5:$Y$88,MATCH(_xlfn.CONCAT(D411,"65-69"),Summary!$Q$5:$Q$88,0),MATCH($H$3,Summary!$Q$4:$Y$4,0))</f>
        <v>18.788089252824925</v>
      </c>
      <c r="I411" s="240">
        <f t="shared" si="19"/>
        <v>4.274945103807385E-2</v>
      </c>
      <c r="J411" s="241">
        <f t="shared" si="20"/>
        <v>0.71526694583567196</v>
      </c>
      <c r="K411" s="242">
        <f t="shared" si="18"/>
        <v>17.446872345835672</v>
      </c>
    </row>
    <row r="412" spans="1:11" x14ac:dyDescent="0.2">
      <c r="A412" s="45" t="s">
        <v>53</v>
      </c>
      <c r="B412" s="45" t="s">
        <v>3</v>
      </c>
      <c r="C412" s="45">
        <v>2008</v>
      </c>
      <c r="D412" s="45" t="s">
        <v>214</v>
      </c>
      <c r="E412" s="48">
        <v>16.8881567</v>
      </c>
      <c r="F412" s="37">
        <f>VLOOKUP(_xlfn.CONCAT(D412,"65-69"),'Appendix 4. 2020 IBGE LT'!$E$6:$M$1685,9,FALSE)</f>
        <v>18.103843991006762</v>
      </c>
      <c r="G412" s="37">
        <f>VLOOKUP(_xlfn.CONCAT(D412,"65-69"),'Appendix 3b. nax IBGE 2019'!$E$5:$M$1850,9,FALSE)</f>
        <v>18.017836628080772</v>
      </c>
      <c r="H412" s="37">
        <f>INDEX(Summary!$Q$5:$Y$88,MATCH(_xlfn.CONCAT(D412,"65-69"),Summary!$Q$5:$Q$88,0),MATCH($H$3,Summary!$Q$4:$Y$4,0))</f>
        <v>18.788089252824925</v>
      </c>
      <c r="I412" s="240">
        <f t="shared" si="19"/>
        <v>4.274945103807385E-2</v>
      </c>
      <c r="J412" s="241">
        <f t="shared" si="20"/>
        <v>0.72195942796996881</v>
      </c>
      <c r="K412" s="242">
        <f t="shared" si="18"/>
        <v>17.610116127969967</v>
      </c>
    </row>
    <row r="413" spans="1:11" x14ac:dyDescent="0.2">
      <c r="A413" s="45" t="s">
        <v>53</v>
      </c>
      <c r="B413" s="45" t="s">
        <v>3</v>
      </c>
      <c r="C413" s="45">
        <v>2009</v>
      </c>
      <c r="D413" s="45" t="s">
        <v>214</v>
      </c>
      <c r="E413" s="48">
        <v>17.046493600000002</v>
      </c>
      <c r="F413" s="37">
        <f>VLOOKUP(_xlfn.CONCAT(D413,"65-69"),'Appendix 4. 2020 IBGE LT'!$E$6:$M$1685,9,FALSE)</f>
        <v>18.103843991006762</v>
      </c>
      <c r="G413" s="37">
        <f>VLOOKUP(_xlfn.CONCAT(D413,"65-69"),'Appendix 3b. nax IBGE 2019'!$E$5:$M$1850,9,FALSE)</f>
        <v>18.017836628080772</v>
      </c>
      <c r="H413" s="37">
        <f>INDEX(Summary!$Q$5:$Y$88,MATCH(_xlfn.CONCAT(D413,"65-69"),Summary!$Q$5:$Q$88,0),MATCH($H$3,Summary!$Q$4:$Y$4,0))</f>
        <v>18.788089252824925</v>
      </c>
      <c r="I413" s="240">
        <f t="shared" si="19"/>
        <v>4.274945103807385E-2</v>
      </c>
      <c r="J413" s="241">
        <f t="shared" si="20"/>
        <v>0.72872824352403931</v>
      </c>
      <c r="K413" s="242">
        <f t="shared" si="18"/>
        <v>17.77522184352404</v>
      </c>
    </row>
    <row r="414" spans="1:11" x14ac:dyDescent="0.2">
      <c r="A414" s="45" t="s">
        <v>53</v>
      </c>
      <c r="B414" s="45" t="s">
        <v>3</v>
      </c>
      <c r="C414" s="45">
        <v>2010</v>
      </c>
      <c r="D414" s="45" t="s">
        <v>214</v>
      </c>
      <c r="E414" s="48">
        <v>17.207346699999999</v>
      </c>
      <c r="F414" s="37">
        <f>VLOOKUP(_xlfn.CONCAT(D414,"65-69"),'Appendix 4. 2020 IBGE LT'!$E$6:$M$1685,9,FALSE)</f>
        <v>18.103843991006762</v>
      </c>
      <c r="G414" s="37">
        <f>VLOOKUP(_xlfn.CONCAT(D414,"65-69"),'Appendix 3b. nax IBGE 2019'!$E$5:$M$1850,9,FALSE)</f>
        <v>18.017836628080772</v>
      </c>
      <c r="H414" s="37">
        <f>INDEX(Summary!$Q$5:$Y$88,MATCH(_xlfn.CONCAT(D414,"65-69"),Summary!$Q$5:$Q$88,0),MATCH($H$3,Summary!$Q$4:$Y$4,0))</f>
        <v>18.788089252824925</v>
      </c>
      <c r="I414" s="240">
        <f t="shared" si="19"/>
        <v>4.274945103807385E-2</v>
      </c>
      <c r="J414" s="241">
        <f t="shared" si="20"/>
        <v>0.73560462524681158</v>
      </c>
      <c r="K414" s="242">
        <f t="shared" si="18"/>
        <v>17.94295132524681</v>
      </c>
    </row>
    <row r="415" spans="1:11" x14ac:dyDescent="0.2">
      <c r="A415" s="45" t="s">
        <v>53</v>
      </c>
      <c r="B415" s="45" t="s">
        <v>3</v>
      </c>
      <c r="C415" s="45">
        <v>2011</v>
      </c>
      <c r="D415" s="45" t="s">
        <v>214</v>
      </c>
      <c r="E415" s="48">
        <v>17.2992183</v>
      </c>
      <c r="F415" s="37">
        <f>VLOOKUP(_xlfn.CONCAT(D415,"65-69"),'Appendix 4. 2020 IBGE LT'!$E$6:$M$1685,9,FALSE)</f>
        <v>18.103843991006762</v>
      </c>
      <c r="G415" s="37">
        <f>VLOOKUP(_xlfn.CONCAT(D415,"65-69"),'Appendix 3b. nax IBGE 2019'!$E$5:$M$1850,9,FALSE)</f>
        <v>18.017836628080772</v>
      </c>
      <c r="H415" s="37">
        <f>INDEX(Summary!$Q$5:$Y$88,MATCH(_xlfn.CONCAT(D415,"65-69"),Summary!$Q$5:$Q$88,0),MATCH($H$3,Summary!$Q$4:$Y$4,0))</f>
        <v>18.788089252824925</v>
      </c>
      <c r="I415" s="240">
        <f t="shared" si="19"/>
        <v>4.274945103807385E-2</v>
      </c>
      <c r="J415" s="241">
        <f t="shared" si="20"/>
        <v>0.73953208571280116</v>
      </c>
      <c r="K415" s="242">
        <f t="shared" si="18"/>
        <v>18.038750385712802</v>
      </c>
    </row>
    <row r="416" spans="1:11" x14ac:dyDescent="0.2">
      <c r="A416" s="45" t="s">
        <v>53</v>
      </c>
      <c r="B416" s="45" t="s">
        <v>3</v>
      </c>
      <c r="C416" s="45">
        <v>2012</v>
      </c>
      <c r="D416" s="45" t="s">
        <v>214</v>
      </c>
      <c r="E416" s="48">
        <v>17.390325099999998</v>
      </c>
      <c r="F416" s="37">
        <f>VLOOKUP(_xlfn.CONCAT(D416,"65-69"),'Appendix 4. 2020 IBGE LT'!$E$6:$M$1685,9,FALSE)</f>
        <v>18.103843991006762</v>
      </c>
      <c r="G416" s="37">
        <f>VLOOKUP(_xlfn.CONCAT(D416,"65-69"),'Appendix 3b. nax IBGE 2019'!$E$5:$M$1850,9,FALSE)</f>
        <v>18.017836628080772</v>
      </c>
      <c r="H416" s="37">
        <f>INDEX(Summary!$Q$5:$Y$88,MATCH(_xlfn.CONCAT(D416,"65-69"),Summary!$Q$5:$Q$88,0),MATCH($H$3,Summary!$Q$4:$Y$4,0))</f>
        <v>18.788089252824925</v>
      </c>
      <c r="I416" s="240">
        <f t="shared" si="19"/>
        <v>4.274945103807385E-2</v>
      </c>
      <c r="J416" s="241">
        <f t="shared" si="20"/>
        <v>0.74342685139863662</v>
      </c>
      <c r="K416" s="242">
        <f t="shared" si="18"/>
        <v>18.133751951398636</v>
      </c>
    </row>
    <row r="417" spans="1:11" x14ac:dyDescent="0.2">
      <c r="A417" s="45" t="s">
        <v>53</v>
      </c>
      <c r="B417" s="45" t="s">
        <v>3</v>
      </c>
      <c r="C417" s="45">
        <v>2013</v>
      </c>
      <c r="D417" s="45" t="s">
        <v>214</v>
      </c>
      <c r="E417" s="48">
        <v>17.481795200000001</v>
      </c>
      <c r="F417" s="37">
        <f>VLOOKUP(_xlfn.CONCAT(D417,"65-69"),'Appendix 4. 2020 IBGE LT'!$E$6:$M$1685,9,FALSE)</f>
        <v>18.103843991006762</v>
      </c>
      <c r="G417" s="37">
        <f>VLOOKUP(_xlfn.CONCAT(D417,"65-69"),'Appendix 3b. nax IBGE 2019'!$E$5:$M$1850,9,FALSE)</f>
        <v>18.017836628080772</v>
      </c>
      <c r="H417" s="37">
        <f>INDEX(Summary!$Q$5:$Y$88,MATCH(_xlfn.CONCAT(D417,"65-69"),Summary!$Q$5:$Q$88,0),MATCH($H$3,Summary!$Q$4:$Y$4,0))</f>
        <v>18.788089252824925</v>
      </c>
      <c r="I417" s="240">
        <f t="shared" si="19"/>
        <v>4.274945103807385E-2</v>
      </c>
      <c r="J417" s="241">
        <f t="shared" si="20"/>
        <v>0.74733714796003448</v>
      </c>
      <c r="K417" s="242">
        <f t="shared" si="18"/>
        <v>18.229132347960036</v>
      </c>
    </row>
    <row r="418" spans="1:11" x14ac:dyDescent="0.2">
      <c r="A418" s="45" t="s">
        <v>53</v>
      </c>
      <c r="B418" s="45" t="s">
        <v>3</v>
      </c>
      <c r="C418" s="45">
        <v>2014</v>
      </c>
      <c r="D418" s="45" t="s">
        <v>214</v>
      </c>
      <c r="E418" s="48">
        <v>17.573260699999999</v>
      </c>
      <c r="F418" s="37">
        <f>VLOOKUP(_xlfn.CONCAT(D418,"65-69"),'Appendix 4. 2020 IBGE LT'!$E$6:$M$1685,9,FALSE)</f>
        <v>18.103843991006762</v>
      </c>
      <c r="G418" s="37">
        <f>VLOOKUP(_xlfn.CONCAT(D418,"65-69"),'Appendix 3b. nax IBGE 2019'!$E$5:$M$1850,9,FALSE)</f>
        <v>18.017836628080772</v>
      </c>
      <c r="H418" s="37">
        <f>INDEX(Summary!$Q$5:$Y$88,MATCH(_xlfn.CONCAT(D418,"65-69"),Summary!$Q$5:$Q$88,0),MATCH($H$3,Summary!$Q$4:$Y$4,0))</f>
        <v>18.788089252824925</v>
      </c>
      <c r="I418" s="240">
        <f t="shared" si="19"/>
        <v>4.274945103807385E-2</v>
      </c>
      <c r="J418" s="241">
        <f t="shared" si="20"/>
        <v>0.75124724787395736</v>
      </c>
      <c r="K418" s="242">
        <f t="shared" si="18"/>
        <v>18.324507947873958</v>
      </c>
    </row>
    <row r="419" spans="1:11" x14ac:dyDescent="0.2">
      <c r="A419" s="45" t="s">
        <v>53</v>
      </c>
      <c r="B419" s="45" t="s">
        <v>3</v>
      </c>
      <c r="C419" s="45">
        <v>2015</v>
      </c>
      <c r="D419" s="45" t="s">
        <v>214</v>
      </c>
      <c r="E419" s="48">
        <v>17.664409899999999</v>
      </c>
      <c r="F419" s="37">
        <f>VLOOKUP(_xlfn.CONCAT(D419,"65-69"),'Appendix 4. 2020 IBGE LT'!$E$6:$M$1685,9,FALSE)</f>
        <v>18.103843991006762</v>
      </c>
      <c r="G419" s="37">
        <f>VLOOKUP(_xlfn.CONCAT(D419,"65-69"),'Appendix 3b. nax IBGE 2019'!$E$5:$M$1850,9,FALSE)</f>
        <v>18.017836628080772</v>
      </c>
      <c r="H419" s="37">
        <f>INDEX(Summary!$Q$5:$Y$88,MATCH(_xlfn.CONCAT(D419,"65-69"),Summary!$Q$5:$Q$88,0),MATCH($H$3,Summary!$Q$4:$Y$4,0))</f>
        <v>18.788089252824925</v>
      </c>
      <c r="I419" s="240">
        <f t="shared" si="19"/>
        <v>4.274945103807385E-2</v>
      </c>
      <c r="J419" s="241">
        <f t="shared" si="20"/>
        <v>0.75514382613651698</v>
      </c>
      <c r="K419" s="242">
        <f t="shared" si="18"/>
        <v>18.419553726136517</v>
      </c>
    </row>
    <row r="420" spans="1:11" x14ac:dyDescent="0.2">
      <c r="A420" s="45" t="s">
        <v>53</v>
      </c>
      <c r="B420" s="45" t="s">
        <v>3</v>
      </c>
      <c r="C420" s="45">
        <v>2016</v>
      </c>
      <c r="D420" s="45" t="s">
        <v>214</v>
      </c>
      <c r="E420" s="48">
        <v>17.7544279</v>
      </c>
      <c r="F420" s="37">
        <f>VLOOKUP(_xlfn.CONCAT(D420,"65-69"),'Appendix 4. 2020 IBGE LT'!$E$6:$M$1685,9,FALSE)</f>
        <v>18.103843991006762</v>
      </c>
      <c r="G420" s="37">
        <f>VLOOKUP(_xlfn.CONCAT(D420,"65-69"),'Appendix 3b. nax IBGE 2019'!$E$5:$M$1850,9,FALSE)</f>
        <v>18.017836628080772</v>
      </c>
      <c r="H420" s="37">
        <f>INDEX(Summary!$Q$5:$Y$88,MATCH(_xlfn.CONCAT(D420,"65-69"),Summary!$Q$5:$Q$88,0),MATCH($H$3,Summary!$Q$4:$Y$4,0))</f>
        <v>18.788089252824925</v>
      </c>
      <c r="I420" s="240">
        <f t="shared" si="19"/>
        <v>4.274945103807385E-2</v>
      </c>
      <c r="J420" s="241">
        <f t="shared" si="20"/>
        <v>0.75899204622006233</v>
      </c>
      <c r="K420" s="242">
        <f t="shared" si="18"/>
        <v>18.513419946220061</v>
      </c>
    </row>
    <row r="421" spans="1:11" x14ac:dyDescent="0.2">
      <c r="A421" s="45" t="s">
        <v>53</v>
      </c>
      <c r="B421" s="45" t="s">
        <v>3</v>
      </c>
      <c r="C421" s="45">
        <v>2017</v>
      </c>
      <c r="D421" s="45" t="s">
        <v>214</v>
      </c>
      <c r="E421" s="48">
        <v>17.843687500000001</v>
      </c>
      <c r="F421" s="37">
        <f>VLOOKUP(_xlfn.CONCAT(D421,"65-69"),'Appendix 4. 2020 IBGE LT'!$E$6:$M$1685,9,FALSE)</f>
        <v>18.103843991006762</v>
      </c>
      <c r="G421" s="37">
        <f>VLOOKUP(_xlfn.CONCAT(D421,"65-69"),'Appendix 3b. nax IBGE 2019'!$E$5:$M$1850,9,FALSE)</f>
        <v>18.017836628080772</v>
      </c>
      <c r="H421" s="37">
        <f>INDEX(Summary!$Q$5:$Y$88,MATCH(_xlfn.CONCAT(D421,"65-69"),Summary!$Q$5:$Q$88,0),MATCH($H$3,Summary!$Q$4:$Y$4,0))</f>
        <v>18.788089252824925</v>
      </c>
      <c r="I421" s="240">
        <f t="shared" si="19"/>
        <v>4.274945103807385E-2</v>
      </c>
      <c r="J421" s="241">
        <f t="shared" si="20"/>
        <v>0.76280784511994049</v>
      </c>
      <c r="K421" s="242">
        <f t="shared" si="18"/>
        <v>18.606495345119942</v>
      </c>
    </row>
    <row r="422" spans="1:11" x14ac:dyDescent="0.2">
      <c r="A422" s="45" t="s">
        <v>53</v>
      </c>
      <c r="B422" s="45" t="s">
        <v>3</v>
      </c>
      <c r="C422" s="45">
        <v>2018</v>
      </c>
      <c r="D422" s="45" t="s">
        <v>214</v>
      </c>
      <c r="E422" s="48">
        <v>17.931405900000001</v>
      </c>
      <c r="F422" s="37">
        <f>VLOOKUP(_xlfn.CONCAT(D422,"65-69"),'Appendix 4. 2020 IBGE LT'!$E$6:$M$1685,9,FALSE)</f>
        <v>18.103843991006762</v>
      </c>
      <c r="G422" s="37">
        <f>VLOOKUP(_xlfn.CONCAT(D422,"65-69"),'Appendix 3b. nax IBGE 2019'!$E$5:$M$1850,9,FALSE)</f>
        <v>18.017836628080772</v>
      </c>
      <c r="H422" s="37">
        <f>INDEX(Summary!$Q$5:$Y$88,MATCH(_xlfn.CONCAT(D422,"65-69"),Summary!$Q$5:$Q$88,0),MATCH($H$3,Summary!$Q$4:$Y$4,0))</f>
        <v>18.788089252824925</v>
      </c>
      <c r="I422" s="240">
        <f t="shared" si="19"/>
        <v>4.274945103807385E-2</v>
      </c>
      <c r="J422" s="241">
        <f t="shared" si="20"/>
        <v>0.7665577585658786</v>
      </c>
      <c r="K422" s="242">
        <f t="shared" si="18"/>
        <v>18.697963658565879</v>
      </c>
    </row>
    <row r="423" spans="1:11" x14ac:dyDescent="0.2">
      <c r="A423" s="45" t="s">
        <v>53</v>
      </c>
      <c r="B423" s="45" t="s">
        <v>3</v>
      </c>
      <c r="C423" s="45">
        <v>2019</v>
      </c>
      <c r="D423" s="45" t="s">
        <v>214</v>
      </c>
      <c r="E423" s="48">
        <v>18.017836599999999</v>
      </c>
      <c r="F423" s="37">
        <f>VLOOKUP(_xlfn.CONCAT(D423,"65-69"),'Appendix 4. 2020 IBGE LT'!$E$6:$M$1685,9,FALSE)</f>
        <v>18.103843991006762</v>
      </c>
      <c r="G423" s="37">
        <f>VLOOKUP(_xlfn.CONCAT(D423,"65-69"),'Appendix 3b. nax IBGE 2019'!$E$5:$M$1850,9,FALSE)</f>
        <v>18.017836628080772</v>
      </c>
      <c r="H423" s="37">
        <f>INDEX(Summary!$Q$5:$Y$88,MATCH(_xlfn.CONCAT(D423,"65-69"),Summary!$Q$5:$Q$88,0),MATCH($H$3,Summary!$Q$4:$Y$4,0))</f>
        <v>18.788089252824925</v>
      </c>
      <c r="I423" s="240">
        <f t="shared" si="19"/>
        <v>4.274945103807385E-2</v>
      </c>
      <c r="J423" s="241">
        <f t="shared" si="20"/>
        <v>0.77025262354371493</v>
      </c>
      <c r="K423" s="242">
        <f t="shared" si="18"/>
        <v>18.788089223543714</v>
      </c>
    </row>
    <row r="424" spans="1:11" x14ac:dyDescent="0.2">
      <c r="A424" s="45" t="s">
        <v>69</v>
      </c>
      <c r="B424" s="45" t="s">
        <v>48</v>
      </c>
      <c r="C424" s="45">
        <v>2000</v>
      </c>
      <c r="D424" s="45" t="s">
        <v>203</v>
      </c>
      <c r="E424" s="48">
        <v>17.633586300000001</v>
      </c>
      <c r="F424" s="37">
        <f>VLOOKUP(_xlfn.CONCAT(D424,"65-69"),'Appendix 4. 2020 IBGE LT'!$E$6:$M$1685,9,FALSE)</f>
        <v>21.376069043883312</v>
      </c>
      <c r="G424" s="37">
        <f>VLOOKUP(_xlfn.CONCAT(D424,"65-69"),'Appendix 3b. nax IBGE 2019'!$E$5:$M$1850,9,FALSE)</f>
        <v>21.238857735042092</v>
      </c>
      <c r="H424" s="37">
        <f>INDEX(Summary!$Q$5:$Y$88,MATCH(_xlfn.CONCAT(D424,"65-69"),Summary!$Q$5:$Q$88,0),MATCH($H$3,Summary!$Q$4:$Y$4,0))</f>
        <v>21.090671920483995</v>
      </c>
      <c r="I424" s="240">
        <f t="shared" si="19"/>
        <v>-6.9771084870352855E-3</v>
      </c>
      <c r="J424" s="241">
        <f t="shared" si="20"/>
        <v>-0.12303144463059915</v>
      </c>
      <c r="K424" s="242">
        <f t="shared" si="18"/>
        <v>17.510554855369403</v>
      </c>
    </row>
    <row r="425" spans="1:11" x14ac:dyDescent="0.2">
      <c r="A425" s="45" t="s">
        <v>69</v>
      </c>
      <c r="B425" s="45" t="s">
        <v>48</v>
      </c>
      <c r="C425" s="45">
        <v>2001</v>
      </c>
      <c r="D425" s="45" t="s">
        <v>203</v>
      </c>
      <c r="E425" s="48">
        <v>17.876425900000001</v>
      </c>
      <c r="F425" s="37">
        <f>VLOOKUP(_xlfn.CONCAT(D425,"65-69"),'Appendix 4. 2020 IBGE LT'!$E$6:$M$1685,9,FALSE)</f>
        <v>21.376069043883312</v>
      </c>
      <c r="G425" s="37">
        <f>VLOOKUP(_xlfn.CONCAT(D425,"65-69"),'Appendix 3b. nax IBGE 2019'!$E$5:$M$1850,9,FALSE)</f>
        <v>21.238857735042092</v>
      </c>
      <c r="H425" s="37">
        <f>INDEX(Summary!$Q$5:$Y$88,MATCH(_xlfn.CONCAT(D425,"65-69"),Summary!$Q$5:$Q$88,0),MATCH($H$3,Summary!$Q$4:$Y$4,0))</f>
        <v>21.090671920483995</v>
      </c>
      <c r="I425" s="240">
        <f t="shared" si="19"/>
        <v>-6.9771084870352855E-3</v>
      </c>
      <c r="J425" s="241">
        <f t="shared" si="20"/>
        <v>-0.1247257628647474</v>
      </c>
      <c r="K425" s="242">
        <f t="shared" si="18"/>
        <v>17.751700137135252</v>
      </c>
    </row>
    <row r="426" spans="1:11" x14ac:dyDescent="0.2">
      <c r="A426" s="45" t="s">
        <v>69</v>
      </c>
      <c r="B426" s="45" t="s">
        <v>48</v>
      </c>
      <c r="C426" s="45">
        <v>2002</v>
      </c>
      <c r="D426" s="45" t="s">
        <v>203</v>
      </c>
      <c r="E426" s="48">
        <v>18.110997999999999</v>
      </c>
      <c r="F426" s="37">
        <f>VLOOKUP(_xlfn.CONCAT(D426,"65-69"),'Appendix 4. 2020 IBGE LT'!$E$6:$M$1685,9,FALSE)</f>
        <v>21.376069043883312</v>
      </c>
      <c r="G426" s="37">
        <f>VLOOKUP(_xlfn.CONCAT(D426,"65-69"),'Appendix 3b. nax IBGE 2019'!$E$5:$M$1850,9,FALSE)</f>
        <v>21.238857735042092</v>
      </c>
      <c r="H426" s="37">
        <f>INDEX(Summary!$Q$5:$Y$88,MATCH(_xlfn.CONCAT(D426,"65-69"),Summary!$Q$5:$Q$88,0),MATCH($H$3,Summary!$Q$4:$Y$4,0))</f>
        <v>21.090671920483995</v>
      </c>
      <c r="I426" s="240">
        <f t="shared" si="19"/>
        <v>-6.9771084870352855E-3</v>
      </c>
      <c r="J426" s="241">
        <f t="shared" si="20"/>
        <v>-0.12636239785447906</v>
      </c>
      <c r="K426" s="242">
        <f t="shared" si="18"/>
        <v>17.98463560214552</v>
      </c>
    </row>
    <row r="427" spans="1:11" x14ac:dyDescent="0.2">
      <c r="A427" s="45" t="s">
        <v>69</v>
      </c>
      <c r="B427" s="45" t="s">
        <v>48</v>
      </c>
      <c r="C427" s="45">
        <v>2003</v>
      </c>
      <c r="D427" s="45" t="s">
        <v>203</v>
      </c>
      <c r="E427" s="48">
        <v>18.337304799999998</v>
      </c>
      <c r="F427" s="37">
        <f>VLOOKUP(_xlfn.CONCAT(D427,"65-69"),'Appendix 4. 2020 IBGE LT'!$E$6:$M$1685,9,FALSE)</f>
        <v>21.376069043883312</v>
      </c>
      <c r="G427" s="37">
        <f>VLOOKUP(_xlfn.CONCAT(D427,"65-69"),'Appendix 3b. nax IBGE 2019'!$E$5:$M$1850,9,FALSE)</f>
        <v>21.238857735042092</v>
      </c>
      <c r="H427" s="37">
        <f>INDEX(Summary!$Q$5:$Y$88,MATCH(_xlfn.CONCAT(D427,"65-69"),Summary!$Q$5:$Q$88,0),MATCH($H$3,Summary!$Q$4:$Y$4,0))</f>
        <v>21.090671920483995</v>
      </c>
      <c r="I427" s="240">
        <f t="shared" si="19"/>
        <v>-6.9771084870352855E-3</v>
      </c>
      <c r="J427" s="241">
        <f t="shared" si="20"/>
        <v>-0.12794136494943287</v>
      </c>
      <c r="K427" s="242">
        <f t="shared" si="18"/>
        <v>18.209363435050566</v>
      </c>
    </row>
    <row r="428" spans="1:11" x14ac:dyDescent="0.2">
      <c r="A428" s="45" t="s">
        <v>69</v>
      </c>
      <c r="B428" s="45" t="s">
        <v>48</v>
      </c>
      <c r="C428" s="45">
        <v>2004</v>
      </c>
      <c r="D428" s="45" t="s">
        <v>203</v>
      </c>
      <c r="E428" s="48">
        <v>18.555380899999999</v>
      </c>
      <c r="F428" s="37">
        <f>VLOOKUP(_xlfn.CONCAT(D428,"65-69"),'Appendix 4. 2020 IBGE LT'!$E$6:$M$1685,9,FALSE)</f>
        <v>21.376069043883312</v>
      </c>
      <c r="G428" s="37">
        <f>VLOOKUP(_xlfn.CONCAT(D428,"65-69"),'Appendix 3b. nax IBGE 2019'!$E$5:$M$1850,9,FALSE)</f>
        <v>21.238857735042092</v>
      </c>
      <c r="H428" s="37">
        <f>INDEX(Summary!$Q$5:$Y$88,MATCH(_xlfn.CONCAT(D428,"65-69"),Summary!$Q$5:$Q$88,0),MATCH($H$3,Summary!$Q$4:$Y$4,0))</f>
        <v>21.090671920483995</v>
      </c>
      <c r="I428" s="240">
        <f t="shared" si="19"/>
        <v>-6.9771084870352855E-3</v>
      </c>
      <c r="J428" s="241">
        <f t="shared" si="20"/>
        <v>-0.12946290555756243</v>
      </c>
      <c r="K428" s="242">
        <f t="shared" si="18"/>
        <v>18.425917994442436</v>
      </c>
    </row>
    <row r="429" spans="1:11" x14ac:dyDescent="0.2">
      <c r="A429" s="45" t="s">
        <v>69</v>
      </c>
      <c r="B429" s="45" t="s">
        <v>48</v>
      </c>
      <c r="C429" s="45">
        <v>2005</v>
      </c>
      <c r="D429" s="45" t="s">
        <v>203</v>
      </c>
      <c r="E429" s="48">
        <v>18.765290199999999</v>
      </c>
      <c r="F429" s="37">
        <f>VLOOKUP(_xlfn.CONCAT(D429,"65-69"),'Appendix 4. 2020 IBGE LT'!$E$6:$M$1685,9,FALSE)</f>
        <v>21.376069043883312</v>
      </c>
      <c r="G429" s="37">
        <f>VLOOKUP(_xlfn.CONCAT(D429,"65-69"),'Appendix 3b. nax IBGE 2019'!$E$5:$M$1850,9,FALSE)</f>
        <v>21.238857735042092</v>
      </c>
      <c r="H429" s="37">
        <f>INDEX(Summary!$Q$5:$Y$88,MATCH(_xlfn.CONCAT(D429,"65-69"),Summary!$Q$5:$Q$88,0),MATCH($H$3,Summary!$Q$4:$Y$4,0))</f>
        <v>21.090671920483995</v>
      </c>
      <c r="I429" s="240">
        <f t="shared" si="19"/>
        <v>-6.9771084870352855E-3</v>
      </c>
      <c r="J429" s="241">
        <f t="shared" si="20"/>
        <v>-0.13092746551610007</v>
      </c>
      <c r="K429" s="242">
        <f t="shared" si="18"/>
        <v>18.634362734483901</v>
      </c>
    </row>
    <row r="430" spans="1:11" x14ac:dyDescent="0.2">
      <c r="A430" s="45" t="s">
        <v>69</v>
      </c>
      <c r="B430" s="45" t="s">
        <v>48</v>
      </c>
      <c r="C430" s="45">
        <v>2006</v>
      </c>
      <c r="D430" s="45" t="s">
        <v>203</v>
      </c>
      <c r="E430" s="48">
        <v>18.967122400000001</v>
      </c>
      <c r="F430" s="37">
        <f>VLOOKUP(_xlfn.CONCAT(D430,"65-69"),'Appendix 4. 2020 IBGE LT'!$E$6:$M$1685,9,FALSE)</f>
        <v>21.376069043883312</v>
      </c>
      <c r="G430" s="37">
        <f>VLOOKUP(_xlfn.CONCAT(D430,"65-69"),'Appendix 3b. nax IBGE 2019'!$E$5:$M$1850,9,FALSE)</f>
        <v>21.238857735042092</v>
      </c>
      <c r="H430" s="37">
        <f>INDEX(Summary!$Q$5:$Y$88,MATCH(_xlfn.CONCAT(D430,"65-69"),Summary!$Q$5:$Q$88,0),MATCH($H$3,Summary!$Q$4:$Y$4,0))</f>
        <v>21.090671920483995</v>
      </c>
      <c r="I430" s="240">
        <f t="shared" si="19"/>
        <v>-6.9771084870352855E-3</v>
      </c>
      <c r="J430" s="241">
        <f t="shared" si="20"/>
        <v>-0.13233567067167709</v>
      </c>
      <c r="K430" s="242">
        <f t="shared" si="18"/>
        <v>18.834786729328325</v>
      </c>
    </row>
    <row r="431" spans="1:11" x14ac:dyDescent="0.2">
      <c r="A431" s="45" t="s">
        <v>69</v>
      </c>
      <c r="B431" s="45" t="s">
        <v>48</v>
      </c>
      <c r="C431" s="45">
        <v>2007</v>
      </c>
      <c r="D431" s="45" t="s">
        <v>203</v>
      </c>
      <c r="E431" s="48">
        <v>19.1609905</v>
      </c>
      <c r="F431" s="37">
        <f>VLOOKUP(_xlfn.CONCAT(D431,"65-69"),'Appendix 4. 2020 IBGE LT'!$E$6:$M$1685,9,FALSE)</f>
        <v>21.376069043883312</v>
      </c>
      <c r="G431" s="37">
        <f>VLOOKUP(_xlfn.CONCAT(D431,"65-69"),'Appendix 3b. nax IBGE 2019'!$E$5:$M$1850,9,FALSE)</f>
        <v>21.238857735042092</v>
      </c>
      <c r="H431" s="37">
        <f>INDEX(Summary!$Q$5:$Y$88,MATCH(_xlfn.CONCAT(D431,"65-69"),Summary!$Q$5:$Q$88,0),MATCH($H$3,Summary!$Q$4:$Y$4,0))</f>
        <v>21.090671920483995</v>
      </c>
      <c r="I431" s="240">
        <f t="shared" si="19"/>
        <v>-6.9771084870352855E-3</v>
      </c>
      <c r="J431" s="241">
        <f t="shared" si="20"/>
        <v>-0.13368830943755247</v>
      </c>
      <c r="K431" s="242">
        <f t="shared" si="18"/>
        <v>19.027302190562448</v>
      </c>
    </row>
    <row r="432" spans="1:11" x14ac:dyDescent="0.2">
      <c r="A432" s="45" t="s">
        <v>69</v>
      </c>
      <c r="B432" s="45" t="s">
        <v>48</v>
      </c>
      <c r="C432" s="45">
        <v>2008</v>
      </c>
      <c r="D432" s="45" t="s">
        <v>203</v>
      </c>
      <c r="E432" s="48">
        <v>19.347027700000002</v>
      </c>
      <c r="F432" s="37">
        <f>VLOOKUP(_xlfn.CONCAT(D432,"65-69"),'Appendix 4. 2020 IBGE LT'!$E$6:$M$1685,9,FALSE)</f>
        <v>21.376069043883312</v>
      </c>
      <c r="G432" s="37">
        <f>VLOOKUP(_xlfn.CONCAT(D432,"65-69"),'Appendix 3b. nax IBGE 2019'!$E$5:$M$1850,9,FALSE)</f>
        <v>21.238857735042092</v>
      </c>
      <c r="H432" s="37">
        <f>INDEX(Summary!$Q$5:$Y$88,MATCH(_xlfn.CONCAT(D432,"65-69"),Summary!$Q$5:$Q$88,0),MATCH($H$3,Summary!$Q$4:$Y$4,0))</f>
        <v>21.090671920483995</v>
      </c>
      <c r="I432" s="240">
        <f t="shared" si="19"/>
        <v>-6.9771084870352855E-3</v>
      </c>
      <c r="J432" s="241">
        <f t="shared" si="20"/>
        <v>-0.13498631116457677</v>
      </c>
      <c r="K432" s="242">
        <f t="shared" si="18"/>
        <v>19.212041388835424</v>
      </c>
    </row>
    <row r="433" spans="1:11" x14ac:dyDescent="0.2">
      <c r="A433" s="45" t="s">
        <v>69</v>
      </c>
      <c r="B433" s="45" t="s">
        <v>48</v>
      </c>
      <c r="C433" s="45">
        <v>2009</v>
      </c>
      <c r="D433" s="45" t="s">
        <v>203</v>
      </c>
      <c r="E433" s="48">
        <v>19.525385</v>
      </c>
      <c r="F433" s="37">
        <f>VLOOKUP(_xlfn.CONCAT(D433,"65-69"),'Appendix 4. 2020 IBGE LT'!$E$6:$M$1685,9,FALSE)</f>
        <v>21.376069043883312</v>
      </c>
      <c r="G433" s="37">
        <f>VLOOKUP(_xlfn.CONCAT(D433,"65-69"),'Appendix 3b. nax IBGE 2019'!$E$5:$M$1850,9,FALSE)</f>
        <v>21.238857735042092</v>
      </c>
      <c r="H433" s="37">
        <f>INDEX(Summary!$Q$5:$Y$88,MATCH(_xlfn.CONCAT(D433,"65-69"),Summary!$Q$5:$Q$88,0),MATCH($H$3,Summary!$Q$4:$Y$4,0))</f>
        <v>21.090671920483995</v>
      </c>
      <c r="I433" s="240">
        <f t="shared" si="19"/>
        <v>-6.9771084870352855E-3</v>
      </c>
      <c r="J433" s="241">
        <f t="shared" si="20"/>
        <v>-0.13623072939613146</v>
      </c>
      <c r="K433" s="242">
        <f t="shared" si="18"/>
        <v>19.389154270603868</v>
      </c>
    </row>
    <row r="434" spans="1:11" x14ac:dyDescent="0.2">
      <c r="A434" s="45" t="s">
        <v>69</v>
      </c>
      <c r="B434" s="45" t="s">
        <v>48</v>
      </c>
      <c r="C434" s="45">
        <v>2010</v>
      </c>
      <c r="D434" s="45" t="s">
        <v>203</v>
      </c>
      <c r="E434" s="48">
        <v>19.696228300000001</v>
      </c>
      <c r="F434" s="37">
        <f>VLOOKUP(_xlfn.CONCAT(D434,"65-69"),'Appendix 4. 2020 IBGE LT'!$E$6:$M$1685,9,FALSE)</f>
        <v>21.376069043883312</v>
      </c>
      <c r="G434" s="37">
        <f>VLOOKUP(_xlfn.CONCAT(D434,"65-69"),'Appendix 3b. nax IBGE 2019'!$E$5:$M$1850,9,FALSE)</f>
        <v>21.238857735042092</v>
      </c>
      <c r="H434" s="37">
        <f>INDEX(Summary!$Q$5:$Y$88,MATCH(_xlfn.CONCAT(D434,"65-69"),Summary!$Q$5:$Q$88,0),MATCH($H$3,Summary!$Q$4:$Y$4,0))</f>
        <v>21.090671920483995</v>
      </c>
      <c r="I434" s="240">
        <f t="shared" si="19"/>
        <v>-6.9771084870352855E-3</v>
      </c>
      <c r="J434" s="241">
        <f t="shared" si="20"/>
        <v>-0.13742272163451458</v>
      </c>
      <c r="K434" s="242">
        <f t="shared" si="18"/>
        <v>19.558805578365487</v>
      </c>
    </row>
    <row r="435" spans="1:11" x14ac:dyDescent="0.2">
      <c r="A435" s="45" t="s">
        <v>69</v>
      </c>
      <c r="B435" s="45" t="s">
        <v>48</v>
      </c>
      <c r="C435" s="45">
        <v>2011</v>
      </c>
      <c r="D435" s="45" t="s">
        <v>203</v>
      </c>
      <c r="E435" s="48">
        <v>19.896266700000002</v>
      </c>
      <c r="F435" s="37">
        <f>VLOOKUP(_xlfn.CONCAT(D435,"65-69"),'Appendix 4. 2020 IBGE LT'!$E$6:$M$1685,9,FALSE)</f>
        <v>21.376069043883312</v>
      </c>
      <c r="G435" s="37">
        <f>VLOOKUP(_xlfn.CONCAT(D435,"65-69"),'Appendix 3b. nax IBGE 2019'!$E$5:$M$1850,9,FALSE)</f>
        <v>21.238857735042092</v>
      </c>
      <c r="H435" s="37">
        <f>INDEX(Summary!$Q$5:$Y$88,MATCH(_xlfn.CONCAT(D435,"65-69"),Summary!$Q$5:$Q$88,0),MATCH($H$3,Summary!$Q$4:$Y$4,0))</f>
        <v>21.090671920483995</v>
      </c>
      <c r="I435" s="240">
        <f t="shared" si="19"/>
        <v>-6.9771084870352855E-3</v>
      </c>
      <c r="J435" s="241">
        <f t="shared" si="20"/>
        <v>-0.13881841125288755</v>
      </c>
      <c r="K435" s="242">
        <f t="shared" si="18"/>
        <v>19.757448288747113</v>
      </c>
    </row>
    <row r="436" spans="1:11" x14ac:dyDescent="0.2">
      <c r="A436" s="45" t="s">
        <v>69</v>
      </c>
      <c r="B436" s="45" t="s">
        <v>48</v>
      </c>
      <c r="C436" s="45">
        <v>2012</v>
      </c>
      <c r="D436" s="45" t="s">
        <v>203</v>
      </c>
      <c r="E436" s="48">
        <v>20.0888904</v>
      </c>
      <c r="F436" s="37">
        <f>VLOOKUP(_xlfn.CONCAT(D436,"65-69"),'Appendix 4. 2020 IBGE LT'!$E$6:$M$1685,9,FALSE)</f>
        <v>21.376069043883312</v>
      </c>
      <c r="G436" s="37">
        <f>VLOOKUP(_xlfn.CONCAT(D436,"65-69"),'Appendix 3b. nax IBGE 2019'!$E$5:$M$1850,9,FALSE)</f>
        <v>21.238857735042092</v>
      </c>
      <c r="H436" s="37">
        <f>INDEX(Summary!$Q$5:$Y$88,MATCH(_xlfn.CONCAT(D436,"65-69"),Summary!$Q$5:$Q$88,0),MATCH($H$3,Summary!$Q$4:$Y$4,0))</f>
        <v>21.090671920483995</v>
      </c>
      <c r="I436" s="240">
        <f t="shared" si="19"/>
        <v>-6.9771084870352855E-3</v>
      </c>
      <c r="J436" s="241">
        <f t="shared" si="20"/>
        <v>-0.14016236770496168</v>
      </c>
      <c r="K436" s="242">
        <f t="shared" si="18"/>
        <v>19.94872803229504</v>
      </c>
    </row>
    <row r="437" spans="1:11" x14ac:dyDescent="0.2">
      <c r="A437" s="45" t="s">
        <v>69</v>
      </c>
      <c r="B437" s="45" t="s">
        <v>48</v>
      </c>
      <c r="C437" s="45">
        <v>2013</v>
      </c>
      <c r="D437" s="45" t="s">
        <v>203</v>
      </c>
      <c r="E437" s="48">
        <v>20.274158499999999</v>
      </c>
      <c r="F437" s="37">
        <f>VLOOKUP(_xlfn.CONCAT(D437,"65-69"),'Appendix 4. 2020 IBGE LT'!$E$6:$M$1685,9,FALSE)</f>
        <v>21.376069043883312</v>
      </c>
      <c r="G437" s="37">
        <f>VLOOKUP(_xlfn.CONCAT(D437,"65-69"),'Appendix 3b. nax IBGE 2019'!$E$5:$M$1850,9,FALSE)</f>
        <v>21.238857735042092</v>
      </c>
      <c r="H437" s="37">
        <f>INDEX(Summary!$Q$5:$Y$88,MATCH(_xlfn.CONCAT(D437,"65-69"),Summary!$Q$5:$Q$88,0),MATCH($H$3,Summary!$Q$4:$Y$4,0))</f>
        <v>21.090671920483995</v>
      </c>
      <c r="I437" s="240">
        <f t="shared" si="19"/>
        <v>-6.9771084870352855E-3</v>
      </c>
      <c r="J437" s="241">
        <f t="shared" si="20"/>
        <v>-0.14145500333784855</v>
      </c>
      <c r="K437" s="242">
        <f t="shared" si="18"/>
        <v>20.132703496662149</v>
      </c>
    </row>
    <row r="438" spans="1:11" x14ac:dyDescent="0.2">
      <c r="A438" s="45" t="s">
        <v>69</v>
      </c>
      <c r="B438" s="45" t="s">
        <v>48</v>
      </c>
      <c r="C438" s="45">
        <v>2014</v>
      </c>
      <c r="D438" s="45" t="s">
        <v>203</v>
      </c>
      <c r="E438" s="48">
        <v>20.452154</v>
      </c>
      <c r="F438" s="37">
        <f>VLOOKUP(_xlfn.CONCAT(D438,"65-69"),'Appendix 4. 2020 IBGE LT'!$E$6:$M$1685,9,FALSE)</f>
        <v>21.376069043883312</v>
      </c>
      <c r="G438" s="37">
        <f>VLOOKUP(_xlfn.CONCAT(D438,"65-69"),'Appendix 3b. nax IBGE 2019'!$E$5:$M$1850,9,FALSE)</f>
        <v>21.238857735042092</v>
      </c>
      <c r="H438" s="37">
        <f>INDEX(Summary!$Q$5:$Y$88,MATCH(_xlfn.CONCAT(D438,"65-69"),Summary!$Q$5:$Q$88,0),MATCH($H$3,Summary!$Q$4:$Y$4,0))</f>
        <v>21.090671920483995</v>
      </c>
      <c r="I438" s="240">
        <f t="shared" si="19"/>
        <v>-6.9771084870352855E-3</v>
      </c>
      <c r="J438" s="241">
        <f t="shared" si="20"/>
        <v>-0.14269689725155266</v>
      </c>
      <c r="K438" s="242">
        <f t="shared" si="18"/>
        <v>20.309457102748446</v>
      </c>
    </row>
    <row r="439" spans="1:11" x14ac:dyDescent="0.2">
      <c r="A439" s="45" t="s">
        <v>69</v>
      </c>
      <c r="B439" s="45" t="s">
        <v>48</v>
      </c>
      <c r="C439" s="45">
        <v>2015</v>
      </c>
      <c r="D439" s="45" t="s">
        <v>203</v>
      </c>
      <c r="E439" s="48">
        <v>20.622981100000001</v>
      </c>
      <c r="F439" s="37">
        <f>VLOOKUP(_xlfn.CONCAT(D439,"65-69"),'Appendix 4. 2020 IBGE LT'!$E$6:$M$1685,9,FALSE)</f>
        <v>21.376069043883312</v>
      </c>
      <c r="G439" s="37">
        <f>VLOOKUP(_xlfn.CONCAT(D439,"65-69"),'Appendix 3b. nax IBGE 2019'!$E$5:$M$1850,9,FALSE)</f>
        <v>21.238857735042092</v>
      </c>
      <c r="H439" s="37">
        <f>INDEX(Summary!$Q$5:$Y$88,MATCH(_xlfn.CONCAT(D439,"65-69"),Summary!$Q$5:$Q$88,0),MATCH($H$3,Summary!$Q$4:$Y$4,0))</f>
        <v>21.090671920483995</v>
      </c>
      <c r="I439" s="240">
        <f t="shared" si="19"/>
        <v>-6.9771084870352855E-3</v>
      </c>
      <c r="J439" s="241">
        <f t="shared" si="20"/>
        <v>-0.1438887764607783</v>
      </c>
      <c r="K439" s="242">
        <f t="shared" si="18"/>
        <v>20.479092323539223</v>
      </c>
    </row>
    <row r="440" spans="1:11" x14ac:dyDescent="0.2">
      <c r="A440" s="45" t="s">
        <v>69</v>
      </c>
      <c r="B440" s="45" t="s">
        <v>48</v>
      </c>
      <c r="C440" s="45">
        <v>2016</v>
      </c>
      <c r="D440" s="45" t="s">
        <v>203</v>
      </c>
      <c r="E440" s="48">
        <v>20.786763000000001</v>
      </c>
      <c r="F440" s="37">
        <f>VLOOKUP(_xlfn.CONCAT(D440,"65-69"),'Appendix 4. 2020 IBGE LT'!$E$6:$M$1685,9,FALSE)</f>
        <v>21.376069043883312</v>
      </c>
      <c r="G440" s="37">
        <f>VLOOKUP(_xlfn.CONCAT(D440,"65-69"),'Appendix 3b. nax IBGE 2019'!$E$5:$M$1850,9,FALSE)</f>
        <v>21.238857735042092</v>
      </c>
      <c r="H440" s="37">
        <f>INDEX(Summary!$Q$5:$Y$88,MATCH(_xlfn.CONCAT(D440,"65-69"),Summary!$Q$5:$Q$88,0),MATCH($H$3,Summary!$Q$4:$Y$4,0))</f>
        <v>21.090671920483995</v>
      </c>
      <c r="I440" s="240">
        <f t="shared" si="19"/>
        <v>-6.9771084870352855E-3</v>
      </c>
      <c r="J440" s="241">
        <f t="shared" si="20"/>
        <v>-0.14503150054529104</v>
      </c>
      <c r="K440" s="242">
        <f t="shared" si="18"/>
        <v>20.641731499454711</v>
      </c>
    </row>
    <row r="441" spans="1:11" x14ac:dyDescent="0.2">
      <c r="A441" s="45" t="s">
        <v>69</v>
      </c>
      <c r="B441" s="45" t="s">
        <v>48</v>
      </c>
      <c r="C441" s="45">
        <v>2017</v>
      </c>
      <c r="D441" s="45" t="s">
        <v>203</v>
      </c>
      <c r="E441" s="48">
        <v>20.943639300000001</v>
      </c>
      <c r="F441" s="37">
        <f>VLOOKUP(_xlfn.CONCAT(D441,"65-69"),'Appendix 4. 2020 IBGE LT'!$E$6:$M$1685,9,FALSE)</f>
        <v>21.376069043883312</v>
      </c>
      <c r="G441" s="37">
        <f>VLOOKUP(_xlfn.CONCAT(D441,"65-69"),'Appendix 3b. nax IBGE 2019'!$E$5:$M$1850,9,FALSE)</f>
        <v>21.238857735042092</v>
      </c>
      <c r="H441" s="37">
        <f>INDEX(Summary!$Q$5:$Y$88,MATCH(_xlfn.CONCAT(D441,"65-69"),Summary!$Q$5:$Q$88,0),MATCH($H$3,Summary!$Q$4:$Y$4,0))</f>
        <v>21.090671920483995</v>
      </c>
      <c r="I441" s="240">
        <f t="shared" si="19"/>
        <v>-6.9771084870352855E-3</v>
      </c>
      <c r="J441" s="241">
        <f t="shared" si="20"/>
        <v>-0.14612604350943575</v>
      </c>
      <c r="K441" s="242">
        <f t="shared" si="18"/>
        <v>20.797513256490564</v>
      </c>
    </row>
    <row r="442" spans="1:11" x14ac:dyDescent="0.2">
      <c r="A442" s="45" t="s">
        <v>69</v>
      </c>
      <c r="B442" s="45" t="s">
        <v>48</v>
      </c>
      <c r="C442" s="45">
        <v>2018</v>
      </c>
      <c r="D442" s="45" t="s">
        <v>203</v>
      </c>
      <c r="E442" s="48">
        <v>21.095225500000002</v>
      </c>
      <c r="F442" s="37">
        <f>VLOOKUP(_xlfn.CONCAT(D442,"65-69"),'Appendix 4. 2020 IBGE LT'!$E$6:$M$1685,9,FALSE)</f>
        <v>21.376069043883312</v>
      </c>
      <c r="G442" s="37">
        <f>VLOOKUP(_xlfn.CONCAT(D442,"65-69"),'Appendix 3b. nax IBGE 2019'!$E$5:$M$1850,9,FALSE)</f>
        <v>21.238857735042092</v>
      </c>
      <c r="H442" s="37">
        <f>INDEX(Summary!$Q$5:$Y$88,MATCH(_xlfn.CONCAT(D442,"65-69"),Summary!$Q$5:$Q$88,0),MATCH($H$3,Summary!$Q$4:$Y$4,0))</f>
        <v>21.090671920483995</v>
      </c>
      <c r="I442" s="240">
        <f t="shared" si="19"/>
        <v>-6.9771084870352855E-3</v>
      </c>
      <c r="J442" s="241">
        <f t="shared" si="20"/>
        <v>-0.14718367687197317</v>
      </c>
      <c r="K442" s="242">
        <f t="shared" si="18"/>
        <v>20.94804182312803</v>
      </c>
    </row>
    <row r="443" spans="1:11" x14ac:dyDescent="0.2">
      <c r="A443" s="45" t="s">
        <v>69</v>
      </c>
      <c r="B443" s="45" t="s">
        <v>48</v>
      </c>
      <c r="C443" s="45">
        <v>2019</v>
      </c>
      <c r="D443" s="45" t="s">
        <v>203</v>
      </c>
      <c r="E443" s="48">
        <v>21.238857700000001</v>
      </c>
      <c r="F443" s="37">
        <f>VLOOKUP(_xlfn.CONCAT(D443,"65-69"),'Appendix 4. 2020 IBGE LT'!$E$6:$M$1685,9,FALSE)</f>
        <v>21.376069043883312</v>
      </c>
      <c r="G443" s="37">
        <f>VLOOKUP(_xlfn.CONCAT(D443,"65-69"),'Appendix 3b. nax IBGE 2019'!$E$5:$M$1850,9,FALSE)</f>
        <v>21.238857735042092</v>
      </c>
      <c r="H443" s="37">
        <f>INDEX(Summary!$Q$5:$Y$88,MATCH(_xlfn.CONCAT(D443,"65-69"),Summary!$Q$5:$Q$88,0),MATCH($H$3,Summary!$Q$4:$Y$4,0))</f>
        <v>21.090671920483995</v>
      </c>
      <c r="I443" s="240">
        <f t="shared" si="19"/>
        <v>-6.9771084870352855E-3</v>
      </c>
      <c r="J443" s="241">
        <f t="shared" si="20"/>
        <v>-0.14818581431360472</v>
      </c>
      <c r="K443" s="242">
        <f t="shared" si="18"/>
        <v>21.090671885686398</v>
      </c>
    </row>
    <row r="444" spans="1:11" x14ac:dyDescent="0.2">
      <c r="A444" s="45" t="s">
        <v>69</v>
      </c>
      <c r="B444" s="45" t="s">
        <v>47</v>
      </c>
      <c r="C444" s="45">
        <v>2000</v>
      </c>
      <c r="D444" s="45" t="s">
        <v>175</v>
      </c>
      <c r="E444" s="48">
        <v>14.2798529</v>
      </c>
      <c r="F444" s="37">
        <f>VLOOKUP(_xlfn.CONCAT(D444,"65-69"),'Appendix 4. 2020 IBGE LT'!$E$6:$M$1685,9,FALSE)</f>
        <v>17.663578376943509</v>
      </c>
      <c r="G444" s="37">
        <f>VLOOKUP(_xlfn.CONCAT(D444,"65-69"),'Appendix 3b. nax IBGE 2019'!$E$5:$M$1850,9,FALSE)</f>
        <v>17.555409682480839</v>
      </c>
      <c r="H444" s="37">
        <f>INDEX(Summary!$Q$5:$Y$88,MATCH(_xlfn.CONCAT(D444,"65-69"),Summary!$Q$5:$Q$88,0),MATCH($H$3,Summary!$Q$4:$Y$4,0))</f>
        <v>17.916818441016794</v>
      </c>
      <c r="I444" s="240">
        <f t="shared" si="19"/>
        <v>2.0586745913233652E-2</v>
      </c>
      <c r="J444" s="241">
        <f t="shared" si="20"/>
        <v>0.2939757033306527</v>
      </c>
      <c r="K444" s="242">
        <f t="shared" si="18"/>
        <v>14.573828603330652</v>
      </c>
    </row>
    <row r="445" spans="1:11" x14ac:dyDescent="0.2">
      <c r="A445" s="45" t="s">
        <v>69</v>
      </c>
      <c r="B445" s="45" t="s">
        <v>47</v>
      </c>
      <c r="C445" s="45">
        <v>2001</v>
      </c>
      <c r="D445" s="45" t="s">
        <v>175</v>
      </c>
      <c r="E445" s="48">
        <v>14.5110004</v>
      </c>
      <c r="F445" s="37">
        <f>VLOOKUP(_xlfn.CONCAT(D445,"65-69"),'Appendix 4. 2020 IBGE LT'!$E$6:$M$1685,9,FALSE)</f>
        <v>17.663578376943509</v>
      </c>
      <c r="G445" s="37">
        <f>VLOOKUP(_xlfn.CONCAT(D445,"65-69"),'Appendix 3b. nax IBGE 2019'!$E$5:$M$1850,9,FALSE)</f>
        <v>17.555409682480839</v>
      </c>
      <c r="H445" s="37">
        <f>INDEX(Summary!$Q$5:$Y$88,MATCH(_xlfn.CONCAT(D445,"65-69"),Summary!$Q$5:$Q$88,0),MATCH($H$3,Summary!$Q$4:$Y$4,0))</f>
        <v>17.916818441016794</v>
      </c>
      <c r="I445" s="240">
        <f t="shared" si="19"/>
        <v>2.0586745913233652E-2</v>
      </c>
      <c r="J445" s="241">
        <f t="shared" si="20"/>
        <v>0.2987342781816319</v>
      </c>
      <c r="K445" s="242">
        <f t="shared" si="18"/>
        <v>14.809734678181632</v>
      </c>
    </row>
    <row r="446" spans="1:11" x14ac:dyDescent="0.2">
      <c r="A446" s="45" t="s">
        <v>69</v>
      </c>
      <c r="B446" s="45" t="s">
        <v>47</v>
      </c>
      <c r="C446" s="45">
        <v>2002</v>
      </c>
      <c r="D446" s="45" t="s">
        <v>175</v>
      </c>
      <c r="E446" s="48">
        <v>14.7382744</v>
      </c>
      <c r="F446" s="37">
        <f>VLOOKUP(_xlfn.CONCAT(D446,"65-69"),'Appendix 4. 2020 IBGE LT'!$E$6:$M$1685,9,FALSE)</f>
        <v>17.663578376943509</v>
      </c>
      <c r="G446" s="37">
        <f>VLOOKUP(_xlfn.CONCAT(D446,"65-69"),'Appendix 3b. nax IBGE 2019'!$E$5:$M$1850,9,FALSE)</f>
        <v>17.555409682480839</v>
      </c>
      <c r="H446" s="37">
        <f>INDEX(Summary!$Q$5:$Y$88,MATCH(_xlfn.CONCAT(D446,"65-69"),Summary!$Q$5:$Q$88,0),MATCH($H$3,Summary!$Q$4:$Y$4,0))</f>
        <v>17.916818441016794</v>
      </c>
      <c r="I446" s="240">
        <f t="shared" si="19"/>
        <v>2.0586745913233652E-2</v>
      </c>
      <c r="J446" s="241">
        <f t="shared" si="20"/>
        <v>0.30341311027231616</v>
      </c>
      <c r="K446" s="242">
        <f t="shared" si="18"/>
        <v>15.041687510272316</v>
      </c>
    </row>
    <row r="447" spans="1:11" x14ac:dyDescent="0.2">
      <c r="A447" s="45" t="s">
        <v>69</v>
      </c>
      <c r="B447" s="45" t="s">
        <v>47</v>
      </c>
      <c r="C447" s="45">
        <v>2003</v>
      </c>
      <c r="D447" s="45" t="s">
        <v>175</v>
      </c>
      <c r="E447" s="48">
        <v>14.9614195</v>
      </c>
      <c r="F447" s="37">
        <f>VLOOKUP(_xlfn.CONCAT(D447,"65-69"),'Appendix 4. 2020 IBGE LT'!$E$6:$M$1685,9,FALSE)</f>
        <v>17.663578376943509</v>
      </c>
      <c r="G447" s="37">
        <f>VLOOKUP(_xlfn.CONCAT(D447,"65-69"),'Appendix 3b. nax IBGE 2019'!$E$5:$M$1850,9,FALSE)</f>
        <v>17.555409682480839</v>
      </c>
      <c r="H447" s="37">
        <f>INDEX(Summary!$Q$5:$Y$88,MATCH(_xlfn.CONCAT(D447,"65-69"),Summary!$Q$5:$Q$88,0),MATCH($H$3,Summary!$Q$4:$Y$4,0))</f>
        <v>17.916818441016794</v>
      </c>
      <c r="I447" s="240">
        <f t="shared" si="19"/>
        <v>2.0586745913233652E-2</v>
      </c>
      <c r="J447" s="241">
        <f t="shared" si="20"/>
        <v>0.30800694174779925</v>
      </c>
      <c r="K447" s="242">
        <f t="shared" si="18"/>
        <v>15.269426441747799</v>
      </c>
    </row>
    <row r="448" spans="1:11" x14ac:dyDescent="0.2">
      <c r="A448" s="45" t="s">
        <v>69</v>
      </c>
      <c r="B448" s="45" t="s">
        <v>47</v>
      </c>
      <c r="C448" s="45">
        <v>2004</v>
      </c>
      <c r="D448" s="45" t="s">
        <v>175</v>
      </c>
      <c r="E448" s="48">
        <v>15.180205900000001</v>
      </c>
      <c r="F448" s="37">
        <f>VLOOKUP(_xlfn.CONCAT(D448,"65-69"),'Appendix 4. 2020 IBGE LT'!$E$6:$M$1685,9,FALSE)</f>
        <v>17.663578376943509</v>
      </c>
      <c r="G448" s="37">
        <f>VLOOKUP(_xlfn.CONCAT(D448,"65-69"),'Appendix 3b. nax IBGE 2019'!$E$5:$M$1850,9,FALSE)</f>
        <v>17.555409682480839</v>
      </c>
      <c r="H448" s="37">
        <f>INDEX(Summary!$Q$5:$Y$88,MATCH(_xlfn.CONCAT(D448,"65-69"),Summary!$Q$5:$Q$88,0),MATCH($H$3,Summary!$Q$4:$Y$4,0))</f>
        <v>17.916818441016794</v>
      </c>
      <c r="I448" s="240">
        <f t="shared" si="19"/>
        <v>2.0586745913233652E-2</v>
      </c>
      <c r="J448" s="241">
        <f t="shared" si="20"/>
        <v>0.3125110417738704</v>
      </c>
      <c r="K448" s="242">
        <f t="shared" si="18"/>
        <v>15.492716941773871</v>
      </c>
    </row>
    <row r="449" spans="1:11" x14ac:dyDescent="0.2">
      <c r="A449" s="45" t="s">
        <v>69</v>
      </c>
      <c r="B449" s="45" t="s">
        <v>47</v>
      </c>
      <c r="C449" s="45">
        <v>2005</v>
      </c>
      <c r="D449" s="45" t="s">
        <v>175</v>
      </c>
      <c r="E449" s="48">
        <v>15.394428700000001</v>
      </c>
      <c r="F449" s="37">
        <f>VLOOKUP(_xlfn.CONCAT(D449,"65-69"),'Appendix 4. 2020 IBGE LT'!$E$6:$M$1685,9,FALSE)</f>
        <v>17.663578376943509</v>
      </c>
      <c r="G449" s="37">
        <f>VLOOKUP(_xlfn.CONCAT(D449,"65-69"),'Appendix 3b. nax IBGE 2019'!$E$5:$M$1850,9,FALSE)</f>
        <v>17.555409682480839</v>
      </c>
      <c r="H449" s="37">
        <f>INDEX(Summary!$Q$5:$Y$88,MATCH(_xlfn.CONCAT(D449,"65-69"),Summary!$Q$5:$Q$88,0),MATCH($H$3,Summary!$Q$4:$Y$4,0))</f>
        <v>17.916818441016794</v>
      </c>
      <c r="I449" s="240">
        <f t="shared" si="19"/>
        <v>2.0586745913233652E-2</v>
      </c>
      <c r="J449" s="241">
        <f t="shared" si="20"/>
        <v>0.31692119212629183</v>
      </c>
      <c r="K449" s="242">
        <f t="shared" si="18"/>
        <v>15.711349892126293</v>
      </c>
    </row>
    <row r="450" spans="1:11" x14ac:dyDescent="0.2">
      <c r="A450" s="45" t="s">
        <v>69</v>
      </c>
      <c r="B450" s="45" t="s">
        <v>47</v>
      </c>
      <c r="C450" s="45">
        <v>2006</v>
      </c>
      <c r="D450" s="45" t="s">
        <v>175</v>
      </c>
      <c r="E450" s="48">
        <v>15.6039078</v>
      </c>
      <c r="F450" s="37">
        <f>VLOOKUP(_xlfn.CONCAT(D450,"65-69"),'Appendix 4. 2020 IBGE LT'!$E$6:$M$1685,9,FALSE)</f>
        <v>17.663578376943509</v>
      </c>
      <c r="G450" s="37">
        <f>VLOOKUP(_xlfn.CONCAT(D450,"65-69"),'Appendix 3b. nax IBGE 2019'!$E$5:$M$1850,9,FALSE)</f>
        <v>17.555409682480839</v>
      </c>
      <c r="H450" s="37">
        <f>INDEX(Summary!$Q$5:$Y$88,MATCH(_xlfn.CONCAT(D450,"65-69"),Summary!$Q$5:$Q$88,0),MATCH($H$3,Summary!$Q$4:$Y$4,0))</f>
        <v>17.916818441016794</v>
      </c>
      <c r="I450" s="240">
        <f t="shared" si="19"/>
        <v>2.0586745913233652E-2</v>
      </c>
      <c r="J450" s="241">
        <f t="shared" si="20"/>
        <v>0.32123368513212469</v>
      </c>
      <c r="K450" s="242">
        <f t="shared" si="18"/>
        <v>15.925141485132125</v>
      </c>
    </row>
    <row r="451" spans="1:11" x14ac:dyDescent="0.2">
      <c r="A451" s="45" t="s">
        <v>69</v>
      </c>
      <c r="B451" s="45" t="s">
        <v>47</v>
      </c>
      <c r="C451" s="45">
        <v>2007</v>
      </c>
      <c r="D451" s="45" t="s">
        <v>175</v>
      </c>
      <c r="E451" s="48">
        <v>15.8084869</v>
      </c>
      <c r="F451" s="37">
        <f>VLOOKUP(_xlfn.CONCAT(D451,"65-69"),'Appendix 4. 2020 IBGE LT'!$E$6:$M$1685,9,FALSE)</f>
        <v>17.663578376943509</v>
      </c>
      <c r="G451" s="37">
        <f>VLOOKUP(_xlfn.CONCAT(D451,"65-69"),'Appendix 3b. nax IBGE 2019'!$E$5:$M$1850,9,FALSE)</f>
        <v>17.555409682480839</v>
      </c>
      <c r="H451" s="37">
        <f>INDEX(Summary!$Q$5:$Y$88,MATCH(_xlfn.CONCAT(D451,"65-69"),Summary!$Q$5:$Q$88,0),MATCH($H$3,Summary!$Q$4:$Y$4,0))</f>
        <v>17.916818441016794</v>
      </c>
      <c r="I451" s="240">
        <f t="shared" si="19"/>
        <v>2.0586745913233652E-2</v>
      </c>
      <c r="J451" s="241">
        <f t="shared" si="20"/>
        <v>0.32544530308298275</v>
      </c>
      <c r="K451" s="242">
        <f t="shared" si="18"/>
        <v>16.133932203082981</v>
      </c>
    </row>
    <row r="452" spans="1:11" x14ac:dyDescent="0.2">
      <c r="A452" s="45" t="s">
        <v>69</v>
      </c>
      <c r="B452" s="45" t="s">
        <v>47</v>
      </c>
      <c r="C452" s="45">
        <v>2008</v>
      </c>
      <c r="D452" s="45" t="s">
        <v>175</v>
      </c>
      <c r="E452" s="48">
        <v>16.008032700000001</v>
      </c>
      <c r="F452" s="37">
        <f>VLOOKUP(_xlfn.CONCAT(D452,"65-69"),'Appendix 4. 2020 IBGE LT'!$E$6:$M$1685,9,FALSE)</f>
        <v>17.663578376943509</v>
      </c>
      <c r="G452" s="37">
        <f>VLOOKUP(_xlfn.CONCAT(D452,"65-69"),'Appendix 3b. nax IBGE 2019'!$E$5:$M$1850,9,FALSE)</f>
        <v>17.555409682480839</v>
      </c>
      <c r="H452" s="37">
        <f>INDEX(Summary!$Q$5:$Y$88,MATCH(_xlfn.CONCAT(D452,"65-69"),Summary!$Q$5:$Q$88,0),MATCH($H$3,Summary!$Q$4:$Y$4,0))</f>
        <v>17.916818441016794</v>
      </c>
      <c r="I452" s="240">
        <f t="shared" si="19"/>
        <v>2.0586745913233652E-2</v>
      </c>
      <c r="J452" s="241">
        <f t="shared" si="20"/>
        <v>0.32955330176563569</v>
      </c>
      <c r="K452" s="242">
        <f t="shared" ref="K452:K515" si="21">E452+J452</f>
        <v>16.337586001765636</v>
      </c>
    </row>
    <row r="453" spans="1:11" x14ac:dyDescent="0.2">
      <c r="A453" s="45" t="s">
        <v>69</v>
      </c>
      <c r="B453" s="45" t="s">
        <v>47</v>
      </c>
      <c r="C453" s="45">
        <v>2009</v>
      </c>
      <c r="D453" s="45" t="s">
        <v>175</v>
      </c>
      <c r="E453" s="48">
        <v>16.202433899999999</v>
      </c>
      <c r="F453" s="37">
        <f>VLOOKUP(_xlfn.CONCAT(D453,"65-69"),'Appendix 4. 2020 IBGE LT'!$E$6:$M$1685,9,FALSE)</f>
        <v>17.663578376943509</v>
      </c>
      <c r="G453" s="37">
        <f>VLOOKUP(_xlfn.CONCAT(D453,"65-69"),'Appendix 3b. nax IBGE 2019'!$E$5:$M$1850,9,FALSE)</f>
        <v>17.555409682480839</v>
      </c>
      <c r="H453" s="37">
        <f>INDEX(Summary!$Q$5:$Y$88,MATCH(_xlfn.CONCAT(D453,"65-69"),Summary!$Q$5:$Q$88,0),MATCH($H$3,Summary!$Q$4:$Y$4,0))</f>
        <v>17.916818441016794</v>
      </c>
      <c r="I453" s="240">
        <f t="shared" ref="I453:I516" si="22">(H453-$G453)/$G453</f>
        <v>2.0586745913233652E-2</v>
      </c>
      <c r="J453" s="241">
        <f t="shared" ref="J453:J516" si="23">E453*I453</f>
        <v>0.33355538987526334</v>
      </c>
      <c r="K453" s="242">
        <f t="shared" si="21"/>
        <v>16.535989289875264</v>
      </c>
    </row>
    <row r="454" spans="1:11" x14ac:dyDescent="0.2">
      <c r="A454" s="45" t="s">
        <v>69</v>
      </c>
      <c r="B454" s="45" t="s">
        <v>47</v>
      </c>
      <c r="C454" s="45">
        <v>2010</v>
      </c>
      <c r="D454" s="45" t="s">
        <v>175</v>
      </c>
      <c r="E454" s="48">
        <v>16.3916006</v>
      </c>
      <c r="F454" s="37">
        <f>VLOOKUP(_xlfn.CONCAT(D454,"65-69"),'Appendix 4. 2020 IBGE LT'!$E$6:$M$1685,9,FALSE)</f>
        <v>17.663578376943509</v>
      </c>
      <c r="G454" s="37">
        <f>VLOOKUP(_xlfn.CONCAT(D454,"65-69"),'Appendix 3b. nax IBGE 2019'!$E$5:$M$1850,9,FALSE)</f>
        <v>17.555409682480839</v>
      </c>
      <c r="H454" s="37">
        <f>INDEX(Summary!$Q$5:$Y$88,MATCH(_xlfn.CONCAT(D454,"65-69"),Summary!$Q$5:$Q$88,0),MATCH($H$3,Summary!$Q$4:$Y$4,0))</f>
        <v>17.916818441016794</v>
      </c>
      <c r="I454" s="240">
        <f t="shared" si="22"/>
        <v>2.0586745913233652E-2</v>
      </c>
      <c r="J454" s="241">
        <f t="shared" si="23"/>
        <v>0.33744971666340828</v>
      </c>
      <c r="K454" s="242">
        <f t="shared" si="21"/>
        <v>16.729050316663407</v>
      </c>
    </row>
    <row r="455" spans="1:11" x14ac:dyDescent="0.2">
      <c r="A455" s="45" t="s">
        <v>69</v>
      </c>
      <c r="B455" s="45" t="s">
        <v>47</v>
      </c>
      <c r="C455" s="45">
        <v>2011</v>
      </c>
      <c r="D455" s="45" t="s">
        <v>175</v>
      </c>
      <c r="E455" s="48">
        <v>16.538796600000001</v>
      </c>
      <c r="F455" s="37">
        <f>VLOOKUP(_xlfn.CONCAT(D455,"65-69"),'Appendix 4. 2020 IBGE LT'!$E$6:$M$1685,9,FALSE)</f>
        <v>17.663578376943509</v>
      </c>
      <c r="G455" s="37">
        <f>VLOOKUP(_xlfn.CONCAT(D455,"65-69"),'Appendix 3b. nax IBGE 2019'!$E$5:$M$1850,9,FALSE)</f>
        <v>17.555409682480839</v>
      </c>
      <c r="H455" s="37">
        <f>INDEX(Summary!$Q$5:$Y$88,MATCH(_xlfn.CONCAT(D455,"65-69"),Summary!$Q$5:$Q$88,0),MATCH($H$3,Summary!$Q$4:$Y$4,0))</f>
        <v>17.916818441016794</v>
      </c>
      <c r="I455" s="240">
        <f t="shared" si="22"/>
        <v>2.0586745913233652E-2</v>
      </c>
      <c r="J455" s="241">
        <f t="shared" si="23"/>
        <v>0.34048000331485262</v>
      </c>
      <c r="K455" s="242">
        <f t="shared" si="21"/>
        <v>16.879276603314853</v>
      </c>
    </row>
    <row r="456" spans="1:11" x14ac:dyDescent="0.2">
      <c r="A456" s="45" t="s">
        <v>69</v>
      </c>
      <c r="B456" s="45" t="s">
        <v>47</v>
      </c>
      <c r="C456" s="45">
        <v>2012</v>
      </c>
      <c r="D456" s="45" t="s">
        <v>175</v>
      </c>
      <c r="E456" s="48">
        <v>16.681551800000001</v>
      </c>
      <c r="F456" s="37">
        <f>VLOOKUP(_xlfn.CONCAT(D456,"65-69"),'Appendix 4. 2020 IBGE LT'!$E$6:$M$1685,9,FALSE)</f>
        <v>17.663578376943509</v>
      </c>
      <c r="G456" s="37">
        <f>VLOOKUP(_xlfn.CONCAT(D456,"65-69"),'Appendix 3b. nax IBGE 2019'!$E$5:$M$1850,9,FALSE)</f>
        <v>17.555409682480839</v>
      </c>
      <c r="H456" s="37">
        <f>INDEX(Summary!$Q$5:$Y$88,MATCH(_xlfn.CONCAT(D456,"65-69"),Summary!$Q$5:$Q$88,0),MATCH($H$3,Summary!$Q$4:$Y$4,0))</f>
        <v>17.916818441016794</v>
      </c>
      <c r="I456" s="240">
        <f t="shared" si="22"/>
        <v>2.0586745913233652E-2</v>
      </c>
      <c r="J456" s="241">
        <f t="shared" si="23"/>
        <v>0.34341886834504548</v>
      </c>
      <c r="K456" s="242">
        <f t="shared" si="21"/>
        <v>17.024970668345048</v>
      </c>
    </row>
    <row r="457" spans="1:11" x14ac:dyDescent="0.2">
      <c r="A457" s="45" t="s">
        <v>69</v>
      </c>
      <c r="B457" s="45" t="s">
        <v>47</v>
      </c>
      <c r="C457" s="45">
        <v>2013</v>
      </c>
      <c r="D457" s="45" t="s">
        <v>175</v>
      </c>
      <c r="E457" s="48">
        <v>16.819828699999999</v>
      </c>
      <c r="F457" s="37">
        <f>VLOOKUP(_xlfn.CONCAT(D457,"65-69"),'Appendix 4. 2020 IBGE LT'!$E$6:$M$1685,9,FALSE)</f>
        <v>17.663578376943509</v>
      </c>
      <c r="G457" s="37">
        <f>VLOOKUP(_xlfn.CONCAT(D457,"65-69"),'Appendix 3b. nax IBGE 2019'!$E$5:$M$1850,9,FALSE)</f>
        <v>17.555409682480839</v>
      </c>
      <c r="H457" s="37">
        <f>INDEX(Summary!$Q$5:$Y$88,MATCH(_xlfn.CONCAT(D457,"65-69"),Summary!$Q$5:$Q$88,0),MATCH($H$3,Summary!$Q$4:$Y$4,0))</f>
        <v>17.916818441016794</v>
      </c>
      <c r="I457" s="240">
        <f t="shared" si="22"/>
        <v>2.0586745913233652E-2</v>
      </c>
      <c r="J457" s="241">
        <f t="shared" si="23"/>
        <v>0.34626553975101504</v>
      </c>
      <c r="K457" s="242">
        <f t="shared" si="21"/>
        <v>17.166094239751015</v>
      </c>
    </row>
    <row r="458" spans="1:11" x14ac:dyDescent="0.2">
      <c r="A458" s="45" t="s">
        <v>69</v>
      </c>
      <c r="B458" s="45" t="s">
        <v>47</v>
      </c>
      <c r="C458" s="45">
        <v>2014</v>
      </c>
      <c r="D458" s="45" t="s">
        <v>175</v>
      </c>
      <c r="E458" s="48">
        <v>16.953607099999999</v>
      </c>
      <c r="F458" s="37">
        <f>VLOOKUP(_xlfn.CONCAT(D458,"65-69"),'Appendix 4. 2020 IBGE LT'!$E$6:$M$1685,9,FALSE)</f>
        <v>17.663578376943509</v>
      </c>
      <c r="G458" s="37">
        <f>VLOOKUP(_xlfn.CONCAT(D458,"65-69"),'Appendix 3b. nax IBGE 2019'!$E$5:$M$1850,9,FALSE)</f>
        <v>17.555409682480839</v>
      </c>
      <c r="H458" s="37">
        <f>INDEX(Summary!$Q$5:$Y$88,MATCH(_xlfn.CONCAT(D458,"65-69"),Summary!$Q$5:$Q$88,0),MATCH($H$3,Summary!$Q$4:$Y$4,0))</f>
        <v>17.916818441016794</v>
      </c>
      <c r="I458" s="240">
        <f t="shared" si="22"/>
        <v>2.0586745913233652E-2</v>
      </c>
      <c r="J458" s="241">
        <f t="shared" si="23"/>
        <v>0.34901960168049401</v>
      </c>
      <c r="K458" s="242">
        <f t="shared" si="21"/>
        <v>17.302626701680492</v>
      </c>
    </row>
    <row r="459" spans="1:11" x14ac:dyDescent="0.2">
      <c r="A459" s="45" t="s">
        <v>69</v>
      </c>
      <c r="B459" s="45" t="s">
        <v>47</v>
      </c>
      <c r="C459" s="45">
        <v>2015</v>
      </c>
      <c r="D459" s="45" t="s">
        <v>175</v>
      </c>
      <c r="E459" s="48">
        <v>17.082883500000001</v>
      </c>
      <c r="F459" s="37">
        <f>VLOOKUP(_xlfn.CONCAT(D459,"65-69"),'Appendix 4. 2020 IBGE LT'!$E$6:$M$1685,9,FALSE)</f>
        <v>17.663578376943509</v>
      </c>
      <c r="G459" s="37">
        <f>VLOOKUP(_xlfn.CONCAT(D459,"65-69"),'Appendix 3b. nax IBGE 2019'!$E$5:$M$1850,9,FALSE)</f>
        <v>17.555409682480839</v>
      </c>
      <c r="H459" s="37">
        <f>INDEX(Summary!$Q$5:$Y$88,MATCH(_xlfn.CONCAT(D459,"65-69"),Summary!$Q$5:$Q$88,0),MATCH($H$3,Summary!$Q$4:$Y$4,0))</f>
        <v>17.916818441016794</v>
      </c>
      <c r="I459" s="240">
        <f t="shared" si="22"/>
        <v>2.0586745913233652E-2</v>
      </c>
      <c r="J459" s="241">
        <f t="shared" si="23"/>
        <v>0.35168098207987158</v>
      </c>
      <c r="K459" s="242">
        <f t="shared" si="21"/>
        <v>17.434564482079871</v>
      </c>
    </row>
    <row r="460" spans="1:11" x14ac:dyDescent="0.2">
      <c r="A460" s="45" t="s">
        <v>69</v>
      </c>
      <c r="B460" s="45" t="s">
        <v>47</v>
      </c>
      <c r="C460" s="45">
        <v>2016</v>
      </c>
      <c r="D460" s="45" t="s">
        <v>175</v>
      </c>
      <c r="E460" s="48">
        <v>17.207669599999999</v>
      </c>
      <c r="F460" s="37">
        <f>VLOOKUP(_xlfn.CONCAT(D460,"65-69"),'Appendix 4. 2020 IBGE LT'!$E$6:$M$1685,9,FALSE)</f>
        <v>17.663578376943509</v>
      </c>
      <c r="G460" s="37">
        <f>VLOOKUP(_xlfn.CONCAT(D460,"65-69"),'Appendix 3b. nax IBGE 2019'!$E$5:$M$1850,9,FALSE)</f>
        <v>17.555409682480839</v>
      </c>
      <c r="H460" s="37">
        <f>INDEX(Summary!$Q$5:$Y$88,MATCH(_xlfn.CONCAT(D460,"65-69"),Summary!$Q$5:$Q$88,0),MATCH($H$3,Summary!$Q$4:$Y$4,0))</f>
        <v>17.916818441016794</v>
      </c>
      <c r="I460" s="240">
        <f t="shared" si="22"/>
        <v>2.0586745913233652E-2</v>
      </c>
      <c r="J460" s="241">
        <f t="shared" si="23"/>
        <v>0.35424992181407494</v>
      </c>
      <c r="K460" s="242">
        <f t="shared" si="21"/>
        <v>17.561919521814072</v>
      </c>
    </row>
    <row r="461" spans="1:11" x14ac:dyDescent="0.2">
      <c r="A461" s="45" t="s">
        <v>69</v>
      </c>
      <c r="B461" s="45" t="s">
        <v>47</v>
      </c>
      <c r="C461" s="45">
        <v>2017</v>
      </c>
      <c r="D461" s="45" t="s">
        <v>175</v>
      </c>
      <c r="E461" s="48">
        <v>17.327991300000001</v>
      </c>
      <c r="F461" s="37">
        <f>VLOOKUP(_xlfn.CONCAT(D461,"65-69"),'Appendix 4. 2020 IBGE LT'!$E$6:$M$1685,9,FALSE)</f>
        <v>17.663578376943509</v>
      </c>
      <c r="G461" s="37">
        <f>VLOOKUP(_xlfn.CONCAT(D461,"65-69"),'Appendix 3b. nax IBGE 2019'!$E$5:$M$1850,9,FALSE)</f>
        <v>17.555409682480839</v>
      </c>
      <c r="H461" s="37">
        <f>INDEX(Summary!$Q$5:$Y$88,MATCH(_xlfn.CONCAT(D461,"65-69"),Summary!$Q$5:$Q$88,0),MATCH($H$3,Summary!$Q$4:$Y$4,0))</f>
        <v>17.916818441016794</v>
      </c>
      <c r="I461" s="240">
        <f t="shared" si="22"/>
        <v>2.0586745913233652E-2</v>
      </c>
      <c r="J461" s="241">
        <f t="shared" si="23"/>
        <v>0.3567269540798233</v>
      </c>
      <c r="K461" s="242">
        <f t="shared" si="21"/>
        <v>17.684718254079826</v>
      </c>
    </row>
    <row r="462" spans="1:11" x14ac:dyDescent="0.2">
      <c r="A462" s="45" t="s">
        <v>69</v>
      </c>
      <c r="B462" s="45" t="s">
        <v>47</v>
      </c>
      <c r="C462" s="45">
        <v>2018</v>
      </c>
      <c r="D462" s="45" t="s">
        <v>175</v>
      </c>
      <c r="E462" s="48">
        <v>17.443887700000001</v>
      </c>
      <c r="F462" s="37">
        <f>VLOOKUP(_xlfn.CONCAT(D462,"65-69"),'Appendix 4. 2020 IBGE LT'!$E$6:$M$1685,9,FALSE)</f>
        <v>17.663578376943509</v>
      </c>
      <c r="G462" s="37">
        <f>VLOOKUP(_xlfn.CONCAT(D462,"65-69"),'Appendix 3b. nax IBGE 2019'!$E$5:$M$1850,9,FALSE)</f>
        <v>17.555409682480839</v>
      </c>
      <c r="H462" s="37">
        <f>INDEX(Summary!$Q$5:$Y$88,MATCH(_xlfn.CONCAT(D462,"65-69"),Summary!$Q$5:$Q$88,0),MATCH($H$3,Summary!$Q$4:$Y$4,0))</f>
        <v>17.916818441016794</v>
      </c>
      <c r="I462" s="240">
        <f t="shared" si="22"/>
        <v>2.0586745913233652E-2</v>
      </c>
      <c r="J462" s="241">
        <f t="shared" si="23"/>
        <v>0.35911288381888179</v>
      </c>
      <c r="K462" s="242">
        <f t="shared" si="21"/>
        <v>17.803000583818882</v>
      </c>
    </row>
    <row r="463" spans="1:11" x14ac:dyDescent="0.2">
      <c r="A463" s="45" t="s">
        <v>69</v>
      </c>
      <c r="B463" s="45" t="s">
        <v>47</v>
      </c>
      <c r="C463" s="45">
        <v>2019</v>
      </c>
      <c r="D463" s="45" t="s">
        <v>175</v>
      </c>
      <c r="E463" s="48">
        <v>17.555409699999998</v>
      </c>
      <c r="F463" s="37">
        <f>VLOOKUP(_xlfn.CONCAT(D463,"65-69"),'Appendix 4. 2020 IBGE LT'!$E$6:$M$1685,9,FALSE)</f>
        <v>17.663578376943509</v>
      </c>
      <c r="G463" s="37">
        <f>VLOOKUP(_xlfn.CONCAT(D463,"65-69"),'Appendix 3b. nax IBGE 2019'!$E$5:$M$1850,9,FALSE)</f>
        <v>17.555409682480839</v>
      </c>
      <c r="H463" s="37">
        <f>INDEX(Summary!$Q$5:$Y$88,MATCH(_xlfn.CONCAT(D463,"65-69"),Summary!$Q$5:$Q$88,0),MATCH($H$3,Summary!$Q$4:$Y$4,0))</f>
        <v>17.916818441016794</v>
      </c>
      <c r="I463" s="240">
        <f t="shared" si="22"/>
        <v>2.0586745913233652E-2</v>
      </c>
      <c r="J463" s="241">
        <f t="shared" si="23"/>
        <v>0.36140875889661739</v>
      </c>
      <c r="K463" s="242">
        <f t="shared" si="21"/>
        <v>17.916818458896614</v>
      </c>
    </row>
    <row r="464" spans="1:11" x14ac:dyDescent="0.2">
      <c r="A464" s="45" t="s">
        <v>69</v>
      </c>
      <c r="B464" s="45" t="s">
        <v>3</v>
      </c>
      <c r="C464" s="45">
        <v>2000</v>
      </c>
      <c r="D464" s="45" t="s">
        <v>231</v>
      </c>
      <c r="E464" s="48">
        <v>16.044840099999998</v>
      </c>
      <c r="F464" s="37">
        <f>VLOOKUP(_xlfn.CONCAT(D464,"65-69"),'Appendix 4. 2020 IBGE LT'!$E$6:$M$1685,9,FALSE)</f>
        <v>19.717550425980537</v>
      </c>
      <c r="G464" s="37">
        <f>VLOOKUP(_xlfn.CONCAT(D464,"65-69"),'Appendix 3b. nax IBGE 2019'!$E$5:$M$1850,9,FALSE)</f>
        <v>19.58961001803323</v>
      </c>
      <c r="H464" s="37">
        <f>INDEX(Summary!$Q$5:$Y$88,MATCH(_xlfn.CONCAT(D464,"65-69"),Summary!$Q$5:$Q$88,0),MATCH($H$3,Summary!$Q$4:$Y$4,0))</f>
        <v>19.675525569530109</v>
      </c>
      <c r="I464" s="240">
        <f t="shared" si="22"/>
        <v>4.3857714072811412E-3</v>
      </c>
      <c r="J464" s="241">
        <f t="shared" si="23"/>
        <v>7.0369000944977875E-2</v>
      </c>
      <c r="K464" s="242">
        <f t="shared" si="21"/>
        <v>16.115209100944977</v>
      </c>
    </row>
    <row r="465" spans="1:11" x14ac:dyDescent="0.2">
      <c r="A465" s="45" t="s">
        <v>69</v>
      </c>
      <c r="B465" s="45" t="s">
        <v>3</v>
      </c>
      <c r="C465" s="45">
        <v>2001</v>
      </c>
      <c r="D465" s="45" t="s">
        <v>231</v>
      </c>
      <c r="E465" s="48">
        <v>16.301750800000001</v>
      </c>
      <c r="F465" s="37">
        <f>VLOOKUP(_xlfn.CONCAT(D465,"65-69"),'Appendix 4. 2020 IBGE LT'!$E$6:$M$1685,9,FALSE)</f>
        <v>19.717550425980537</v>
      </c>
      <c r="G465" s="37">
        <f>VLOOKUP(_xlfn.CONCAT(D465,"65-69"),'Appendix 3b. nax IBGE 2019'!$E$5:$M$1850,9,FALSE)</f>
        <v>19.58961001803323</v>
      </c>
      <c r="H465" s="37">
        <f>INDEX(Summary!$Q$5:$Y$88,MATCH(_xlfn.CONCAT(D465,"65-69"),Summary!$Q$5:$Q$88,0),MATCH($H$3,Summary!$Q$4:$Y$4,0))</f>
        <v>19.675525569530109</v>
      </c>
      <c r="I465" s="240">
        <f t="shared" si="22"/>
        <v>4.3857714072811412E-3</v>
      </c>
      <c r="J465" s="241">
        <f t="shared" si="23"/>
        <v>7.1495752547262467E-2</v>
      </c>
      <c r="K465" s="242">
        <f t="shared" si="21"/>
        <v>16.373246552547265</v>
      </c>
    </row>
    <row r="466" spans="1:11" x14ac:dyDescent="0.2">
      <c r="A466" s="45" t="s">
        <v>69</v>
      </c>
      <c r="B466" s="45" t="s">
        <v>3</v>
      </c>
      <c r="C466" s="45">
        <v>2002</v>
      </c>
      <c r="D466" s="45" t="s">
        <v>231</v>
      </c>
      <c r="E466" s="48">
        <v>16.547499899999998</v>
      </c>
      <c r="F466" s="37">
        <f>VLOOKUP(_xlfn.CONCAT(D466,"65-69"),'Appendix 4. 2020 IBGE LT'!$E$6:$M$1685,9,FALSE)</f>
        <v>19.717550425980537</v>
      </c>
      <c r="G466" s="37">
        <f>VLOOKUP(_xlfn.CONCAT(D466,"65-69"),'Appendix 3b. nax IBGE 2019'!$E$5:$M$1850,9,FALSE)</f>
        <v>19.58961001803323</v>
      </c>
      <c r="H466" s="37">
        <f>INDEX(Summary!$Q$5:$Y$88,MATCH(_xlfn.CONCAT(D466,"65-69"),Summary!$Q$5:$Q$88,0),MATCH($H$3,Summary!$Q$4:$Y$4,0))</f>
        <v>19.675525569530109</v>
      </c>
      <c r="I466" s="240">
        <f t="shared" si="22"/>
        <v>4.3857714072811412E-3</v>
      </c>
      <c r="J466" s="241">
        <f t="shared" si="23"/>
        <v>7.2573551923407531E-2</v>
      </c>
      <c r="K466" s="242">
        <f t="shared" si="21"/>
        <v>16.620073451923407</v>
      </c>
    </row>
    <row r="467" spans="1:11" x14ac:dyDescent="0.2">
      <c r="A467" s="45" t="s">
        <v>69</v>
      </c>
      <c r="B467" s="45" t="s">
        <v>3</v>
      </c>
      <c r="C467" s="45">
        <v>2003</v>
      </c>
      <c r="D467" s="45" t="s">
        <v>231</v>
      </c>
      <c r="E467" s="48">
        <v>16.784897600000001</v>
      </c>
      <c r="F467" s="37">
        <f>VLOOKUP(_xlfn.CONCAT(D467,"65-69"),'Appendix 4. 2020 IBGE LT'!$E$6:$M$1685,9,FALSE)</f>
        <v>19.717550425980537</v>
      </c>
      <c r="G467" s="37">
        <f>VLOOKUP(_xlfn.CONCAT(D467,"65-69"),'Appendix 3b. nax IBGE 2019'!$E$5:$M$1850,9,FALSE)</f>
        <v>19.58961001803323</v>
      </c>
      <c r="H467" s="37">
        <f>INDEX(Summary!$Q$5:$Y$88,MATCH(_xlfn.CONCAT(D467,"65-69"),Summary!$Q$5:$Q$88,0),MATCH($H$3,Summary!$Q$4:$Y$4,0))</f>
        <v>19.675525569530109</v>
      </c>
      <c r="I467" s="240">
        <f t="shared" si="22"/>
        <v>4.3857714072811412E-3</v>
      </c>
      <c r="J467" s="241">
        <f t="shared" si="23"/>
        <v>7.3614723968221857E-2</v>
      </c>
      <c r="K467" s="242">
        <f t="shared" si="21"/>
        <v>16.858512323968224</v>
      </c>
    </row>
    <row r="468" spans="1:11" x14ac:dyDescent="0.2">
      <c r="A468" s="45" t="s">
        <v>69</v>
      </c>
      <c r="B468" s="45" t="s">
        <v>3</v>
      </c>
      <c r="C468" s="45">
        <v>2004</v>
      </c>
      <c r="D468" s="45" t="s">
        <v>231</v>
      </c>
      <c r="E468" s="48">
        <v>17.013021999999999</v>
      </c>
      <c r="F468" s="37">
        <f>VLOOKUP(_xlfn.CONCAT(D468,"65-69"),'Appendix 4. 2020 IBGE LT'!$E$6:$M$1685,9,FALSE)</f>
        <v>19.717550425980537</v>
      </c>
      <c r="G468" s="37">
        <f>VLOOKUP(_xlfn.CONCAT(D468,"65-69"),'Appendix 3b. nax IBGE 2019'!$E$5:$M$1850,9,FALSE)</f>
        <v>19.58961001803323</v>
      </c>
      <c r="H468" s="37">
        <f>INDEX(Summary!$Q$5:$Y$88,MATCH(_xlfn.CONCAT(D468,"65-69"),Summary!$Q$5:$Q$88,0),MATCH($H$3,Summary!$Q$4:$Y$4,0))</f>
        <v>19.675525569530109</v>
      </c>
      <c r="I468" s="240">
        <f t="shared" si="22"/>
        <v>4.3857714072811412E-3</v>
      </c>
      <c r="J468" s="241">
        <f t="shared" si="23"/>
        <v>7.4615225439045016E-2</v>
      </c>
      <c r="K468" s="242">
        <f t="shared" si="21"/>
        <v>17.087637225439046</v>
      </c>
    </row>
    <row r="469" spans="1:11" x14ac:dyDescent="0.2">
      <c r="A469" s="45" t="s">
        <v>69</v>
      </c>
      <c r="B469" s="45" t="s">
        <v>3</v>
      </c>
      <c r="C469" s="45">
        <v>2005</v>
      </c>
      <c r="D469" s="45" t="s">
        <v>231</v>
      </c>
      <c r="E469" s="48">
        <v>17.2327367</v>
      </c>
      <c r="F469" s="37">
        <f>VLOOKUP(_xlfn.CONCAT(D469,"65-69"),'Appendix 4. 2020 IBGE LT'!$E$6:$M$1685,9,FALSE)</f>
        <v>19.717550425980537</v>
      </c>
      <c r="G469" s="37">
        <f>VLOOKUP(_xlfn.CONCAT(D469,"65-69"),'Appendix 3b. nax IBGE 2019'!$E$5:$M$1850,9,FALSE)</f>
        <v>19.58961001803323</v>
      </c>
      <c r="H469" s="37">
        <f>INDEX(Summary!$Q$5:$Y$88,MATCH(_xlfn.CONCAT(D469,"65-69"),Summary!$Q$5:$Q$88,0),MATCH($H$3,Summary!$Q$4:$Y$4,0))</f>
        <v>19.675525569530109</v>
      </c>
      <c r="I469" s="240">
        <f t="shared" si="22"/>
        <v>4.3857714072811412E-3</v>
      </c>
      <c r="J469" s="241">
        <f t="shared" si="23"/>
        <v>7.5578843888064365E-2</v>
      </c>
      <c r="K469" s="242">
        <f t="shared" si="21"/>
        <v>17.308315543888064</v>
      </c>
    </row>
    <row r="470" spans="1:11" x14ac:dyDescent="0.2">
      <c r="A470" s="45" t="s">
        <v>69</v>
      </c>
      <c r="B470" s="45" t="s">
        <v>3</v>
      </c>
      <c r="C470" s="45">
        <v>2006</v>
      </c>
      <c r="D470" s="45" t="s">
        <v>231</v>
      </c>
      <c r="E470" s="48">
        <v>17.443263099999999</v>
      </c>
      <c r="F470" s="37">
        <f>VLOOKUP(_xlfn.CONCAT(D470,"65-69"),'Appendix 4. 2020 IBGE LT'!$E$6:$M$1685,9,FALSE)</f>
        <v>19.717550425980537</v>
      </c>
      <c r="G470" s="37">
        <f>VLOOKUP(_xlfn.CONCAT(D470,"65-69"),'Appendix 3b. nax IBGE 2019'!$E$5:$M$1850,9,FALSE)</f>
        <v>19.58961001803323</v>
      </c>
      <c r="H470" s="37">
        <f>INDEX(Summary!$Q$5:$Y$88,MATCH(_xlfn.CONCAT(D470,"65-69"),Summary!$Q$5:$Q$88,0),MATCH($H$3,Summary!$Q$4:$Y$4,0))</f>
        <v>19.675525569530109</v>
      </c>
      <c r="I470" s="240">
        <f t="shared" si="22"/>
        <v>4.3857714072811412E-3</v>
      </c>
      <c r="J470" s="241">
        <f t="shared" si="23"/>
        <v>7.6502164553662197E-2</v>
      </c>
      <c r="K470" s="242">
        <f t="shared" si="21"/>
        <v>17.519765264553662</v>
      </c>
    </row>
    <row r="471" spans="1:11" x14ac:dyDescent="0.2">
      <c r="A471" s="45" t="s">
        <v>69</v>
      </c>
      <c r="B471" s="45" t="s">
        <v>3</v>
      </c>
      <c r="C471" s="45">
        <v>2007</v>
      </c>
      <c r="D471" s="45" t="s">
        <v>231</v>
      </c>
      <c r="E471" s="48">
        <v>17.645005699999999</v>
      </c>
      <c r="F471" s="37">
        <f>VLOOKUP(_xlfn.CONCAT(D471,"65-69"),'Appendix 4. 2020 IBGE LT'!$E$6:$M$1685,9,FALSE)</f>
        <v>19.717550425980537</v>
      </c>
      <c r="G471" s="37">
        <f>VLOOKUP(_xlfn.CONCAT(D471,"65-69"),'Appendix 3b. nax IBGE 2019'!$E$5:$M$1850,9,FALSE)</f>
        <v>19.58961001803323</v>
      </c>
      <c r="H471" s="37">
        <f>INDEX(Summary!$Q$5:$Y$88,MATCH(_xlfn.CONCAT(D471,"65-69"),Summary!$Q$5:$Q$88,0),MATCH($H$3,Summary!$Q$4:$Y$4,0))</f>
        <v>19.675525569530109</v>
      </c>
      <c r="I471" s="240">
        <f t="shared" si="22"/>
        <v>4.3857714072811412E-3</v>
      </c>
      <c r="J471" s="241">
        <f t="shared" si="23"/>
        <v>7.7386961480372746E-2</v>
      </c>
      <c r="K471" s="242">
        <f t="shared" si="21"/>
        <v>17.72239266148037</v>
      </c>
    </row>
    <row r="472" spans="1:11" x14ac:dyDescent="0.2">
      <c r="A472" s="45" t="s">
        <v>69</v>
      </c>
      <c r="B472" s="45" t="s">
        <v>3</v>
      </c>
      <c r="C472" s="45">
        <v>2008</v>
      </c>
      <c r="D472" s="45" t="s">
        <v>231</v>
      </c>
      <c r="E472" s="48">
        <v>17.8389734</v>
      </c>
      <c r="F472" s="37">
        <f>VLOOKUP(_xlfn.CONCAT(D472,"65-69"),'Appendix 4. 2020 IBGE LT'!$E$6:$M$1685,9,FALSE)</f>
        <v>19.717550425980537</v>
      </c>
      <c r="G472" s="37">
        <f>VLOOKUP(_xlfn.CONCAT(D472,"65-69"),'Appendix 3b. nax IBGE 2019'!$E$5:$M$1850,9,FALSE)</f>
        <v>19.58961001803323</v>
      </c>
      <c r="H472" s="37">
        <f>INDEX(Summary!$Q$5:$Y$88,MATCH(_xlfn.CONCAT(D472,"65-69"),Summary!$Q$5:$Q$88,0),MATCH($H$3,Summary!$Q$4:$Y$4,0))</f>
        <v>19.675525569530109</v>
      </c>
      <c r="I472" s="240">
        <f t="shared" si="22"/>
        <v>4.3857714072811412E-3</v>
      </c>
      <c r="J472" s="241">
        <f t="shared" si="23"/>
        <v>7.8237659472968846E-2</v>
      </c>
      <c r="K472" s="242">
        <f t="shared" si="21"/>
        <v>17.917211059472969</v>
      </c>
    </row>
    <row r="473" spans="1:11" x14ac:dyDescent="0.2">
      <c r="A473" s="45" t="s">
        <v>69</v>
      </c>
      <c r="B473" s="45" t="s">
        <v>3</v>
      </c>
      <c r="C473" s="45">
        <v>2009</v>
      </c>
      <c r="D473" s="45" t="s">
        <v>231</v>
      </c>
      <c r="E473" s="48">
        <v>18.025629800000001</v>
      </c>
      <c r="F473" s="37">
        <f>VLOOKUP(_xlfn.CONCAT(D473,"65-69"),'Appendix 4. 2020 IBGE LT'!$E$6:$M$1685,9,FALSE)</f>
        <v>19.717550425980537</v>
      </c>
      <c r="G473" s="37">
        <f>VLOOKUP(_xlfn.CONCAT(D473,"65-69"),'Appendix 3b. nax IBGE 2019'!$E$5:$M$1850,9,FALSE)</f>
        <v>19.58961001803323</v>
      </c>
      <c r="H473" s="37">
        <f>INDEX(Summary!$Q$5:$Y$88,MATCH(_xlfn.CONCAT(D473,"65-69"),Summary!$Q$5:$Q$88,0),MATCH($H$3,Summary!$Q$4:$Y$4,0))</f>
        <v>19.675525569530109</v>
      </c>
      <c r="I473" s="240">
        <f t="shared" si="22"/>
        <v>4.3857714072811412E-3</v>
      </c>
      <c r="J473" s="241">
        <f t="shared" si="23"/>
        <v>7.905629177507488E-2</v>
      </c>
      <c r="K473" s="242">
        <f t="shared" si="21"/>
        <v>18.104686091775076</v>
      </c>
    </row>
    <row r="474" spans="1:11" x14ac:dyDescent="0.2">
      <c r="A474" s="45" t="s">
        <v>69</v>
      </c>
      <c r="B474" s="45" t="s">
        <v>3</v>
      </c>
      <c r="C474" s="45">
        <v>2010</v>
      </c>
      <c r="D474" s="45" t="s">
        <v>231</v>
      </c>
      <c r="E474" s="48">
        <v>18.205678899999999</v>
      </c>
      <c r="F474" s="37">
        <f>VLOOKUP(_xlfn.CONCAT(D474,"65-69"),'Appendix 4. 2020 IBGE LT'!$E$6:$M$1685,9,FALSE)</f>
        <v>19.717550425980537</v>
      </c>
      <c r="G474" s="37">
        <f>VLOOKUP(_xlfn.CONCAT(D474,"65-69"),'Appendix 3b. nax IBGE 2019'!$E$5:$M$1850,9,FALSE)</f>
        <v>19.58961001803323</v>
      </c>
      <c r="H474" s="37">
        <f>INDEX(Summary!$Q$5:$Y$88,MATCH(_xlfn.CONCAT(D474,"65-69"),Summary!$Q$5:$Q$88,0),MATCH($H$3,Summary!$Q$4:$Y$4,0))</f>
        <v>19.675525569530109</v>
      </c>
      <c r="I474" s="240">
        <f t="shared" si="22"/>
        <v>4.3857714072811412E-3</v>
      </c>
      <c r="J474" s="241">
        <f t="shared" si="23"/>
        <v>7.9845945969761578E-2</v>
      </c>
      <c r="K474" s="242">
        <f t="shared" si="21"/>
        <v>18.285524845969761</v>
      </c>
    </row>
    <row r="475" spans="1:11" x14ac:dyDescent="0.2">
      <c r="A475" s="45" t="s">
        <v>69</v>
      </c>
      <c r="B475" s="45" t="s">
        <v>3</v>
      </c>
      <c r="C475" s="45">
        <v>2011</v>
      </c>
      <c r="D475" s="45" t="s">
        <v>231</v>
      </c>
      <c r="E475" s="48">
        <v>18.380047900000001</v>
      </c>
      <c r="F475" s="37">
        <f>VLOOKUP(_xlfn.CONCAT(D475,"65-69"),'Appendix 4. 2020 IBGE LT'!$E$6:$M$1685,9,FALSE)</f>
        <v>19.717550425980537</v>
      </c>
      <c r="G475" s="37">
        <f>VLOOKUP(_xlfn.CONCAT(D475,"65-69"),'Appendix 3b. nax IBGE 2019'!$E$5:$M$1850,9,FALSE)</f>
        <v>19.58961001803323</v>
      </c>
      <c r="H475" s="37">
        <f>INDEX(Summary!$Q$5:$Y$88,MATCH(_xlfn.CONCAT(D475,"65-69"),Summary!$Q$5:$Q$88,0),MATCH($H$3,Summary!$Q$4:$Y$4,0))</f>
        <v>19.675525569530109</v>
      </c>
      <c r="I475" s="240">
        <f t="shared" si="22"/>
        <v>4.3857714072811412E-3</v>
      </c>
      <c r="J475" s="241">
        <f t="shared" si="23"/>
        <v>8.0610688544277789E-2</v>
      </c>
      <c r="K475" s="242">
        <f t="shared" si="21"/>
        <v>18.46065858854428</v>
      </c>
    </row>
    <row r="476" spans="1:11" x14ac:dyDescent="0.2">
      <c r="A476" s="45" t="s">
        <v>69</v>
      </c>
      <c r="B476" s="45" t="s">
        <v>3</v>
      </c>
      <c r="C476" s="45">
        <v>2012</v>
      </c>
      <c r="D476" s="45" t="s">
        <v>231</v>
      </c>
      <c r="E476" s="48">
        <v>18.5499692</v>
      </c>
      <c r="F476" s="37">
        <f>VLOOKUP(_xlfn.CONCAT(D476,"65-69"),'Appendix 4. 2020 IBGE LT'!$E$6:$M$1685,9,FALSE)</f>
        <v>19.717550425980537</v>
      </c>
      <c r="G476" s="37">
        <f>VLOOKUP(_xlfn.CONCAT(D476,"65-69"),'Appendix 3b. nax IBGE 2019'!$E$5:$M$1850,9,FALSE)</f>
        <v>19.58961001803323</v>
      </c>
      <c r="H476" s="37">
        <f>INDEX(Summary!$Q$5:$Y$88,MATCH(_xlfn.CONCAT(D476,"65-69"),Summary!$Q$5:$Q$88,0),MATCH($H$3,Summary!$Q$4:$Y$4,0))</f>
        <v>19.675525569530109</v>
      </c>
      <c r="I476" s="240">
        <f t="shared" si="22"/>
        <v>4.3857714072811412E-3</v>
      </c>
      <c r="J476" s="241">
        <f t="shared" si="23"/>
        <v>8.1355924523305825E-2</v>
      </c>
      <c r="K476" s="242">
        <f t="shared" si="21"/>
        <v>18.631325124523304</v>
      </c>
    </row>
    <row r="477" spans="1:11" x14ac:dyDescent="0.2">
      <c r="A477" s="45" t="s">
        <v>69</v>
      </c>
      <c r="B477" s="45" t="s">
        <v>3</v>
      </c>
      <c r="C477" s="45">
        <v>2013</v>
      </c>
      <c r="D477" s="45" t="s">
        <v>231</v>
      </c>
      <c r="E477" s="48">
        <v>18.714509899999999</v>
      </c>
      <c r="F477" s="37">
        <f>VLOOKUP(_xlfn.CONCAT(D477,"65-69"),'Appendix 4. 2020 IBGE LT'!$E$6:$M$1685,9,FALSE)</f>
        <v>19.717550425980537</v>
      </c>
      <c r="G477" s="37">
        <f>VLOOKUP(_xlfn.CONCAT(D477,"65-69"),'Appendix 3b. nax IBGE 2019'!$E$5:$M$1850,9,FALSE)</f>
        <v>19.58961001803323</v>
      </c>
      <c r="H477" s="37">
        <f>INDEX(Summary!$Q$5:$Y$88,MATCH(_xlfn.CONCAT(D477,"65-69"),Summary!$Q$5:$Q$88,0),MATCH($H$3,Summary!$Q$4:$Y$4,0))</f>
        <v>19.675525569530109</v>
      </c>
      <c r="I477" s="240">
        <f t="shared" si="22"/>
        <v>4.3857714072811412E-3</v>
      </c>
      <c r="J477" s="241">
        <f t="shared" si="23"/>
        <v>8.2077562420699843E-2</v>
      </c>
      <c r="K477" s="242">
        <f t="shared" si="21"/>
        <v>18.7965874624207</v>
      </c>
    </row>
    <row r="478" spans="1:11" x14ac:dyDescent="0.2">
      <c r="A478" s="45" t="s">
        <v>69</v>
      </c>
      <c r="B478" s="45" t="s">
        <v>3</v>
      </c>
      <c r="C478" s="45">
        <v>2014</v>
      </c>
      <c r="D478" s="45" t="s">
        <v>231</v>
      </c>
      <c r="E478" s="48">
        <v>18.8742181</v>
      </c>
      <c r="F478" s="37">
        <f>VLOOKUP(_xlfn.CONCAT(D478,"65-69"),'Appendix 4. 2020 IBGE LT'!$E$6:$M$1685,9,FALSE)</f>
        <v>19.717550425980537</v>
      </c>
      <c r="G478" s="37">
        <f>VLOOKUP(_xlfn.CONCAT(D478,"65-69"),'Appendix 3b. nax IBGE 2019'!$E$5:$M$1850,9,FALSE)</f>
        <v>19.58961001803323</v>
      </c>
      <c r="H478" s="37">
        <f>INDEX(Summary!$Q$5:$Y$88,MATCH(_xlfn.CONCAT(D478,"65-69"),Summary!$Q$5:$Q$88,0),MATCH($H$3,Summary!$Q$4:$Y$4,0))</f>
        <v>19.675525569530109</v>
      </c>
      <c r="I478" s="240">
        <f t="shared" si="22"/>
        <v>4.3857714072811412E-3</v>
      </c>
      <c r="J478" s="241">
        <f t="shared" si="23"/>
        <v>8.2778006077768182E-2</v>
      </c>
      <c r="K478" s="242">
        <f t="shared" si="21"/>
        <v>18.956996106077767</v>
      </c>
    </row>
    <row r="479" spans="1:11" x14ac:dyDescent="0.2">
      <c r="A479" s="45" t="s">
        <v>69</v>
      </c>
      <c r="B479" s="45" t="s">
        <v>3</v>
      </c>
      <c r="C479" s="45">
        <v>2015</v>
      </c>
      <c r="D479" s="45" t="s">
        <v>231</v>
      </c>
      <c r="E479" s="48">
        <v>19.027860799999999</v>
      </c>
      <c r="F479" s="37">
        <f>VLOOKUP(_xlfn.CONCAT(D479,"65-69"),'Appendix 4. 2020 IBGE LT'!$E$6:$M$1685,9,FALSE)</f>
        <v>19.717550425980537</v>
      </c>
      <c r="G479" s="37">
        <f>VLOOKUP(_xlfn.CONCAT(D479,"65-69"),'Appendix 3b. nax IBGE 2019'!$E$5:$M$1850,9,FALSE)</f>
        <v>19.58961001803323</v>
      </c>
      <c r="H479" s="37">
        <f>INDEX(Summary!$Q$5:$Y$88,MATCH(_xlfn.CONCAT(D479,"65-69"),Summary!$Q$5:$Q$88,0),MATCH($H$3,Summary!$Q$4:$Y$4,0))</f>
        <v>19.675525569530109</v>
      </c>
      <c r="I479" s="240">
        <f t="shared" si="22"/>
        <v>4.3857714072811412E-3</v>
      </c>
      <c r="J479" s="241">
        <f t="shared" si="23"/>
        <v>8.3451847838365664E-2</v>
      </c>
      <c r="K479" s="242">
        <f t="shared" si="21"/>
        <v>19.111312647838364</v>
      </c>
    </row>
    <row r="480" spans="1:11" x14ac:dyDescent="0.2">
      <c r="A480" s="45" t="s">
        <v>69</v>
      </c>
      <c r="B480" s="45" t="s">
        <v>3</v>
      </c>
      <c r="C480" s="45">
        <v>2016</v>
      </c>
      <c r="D480" s="45" t="s">
        <v>231</v>
      </c>
      <c r="E480" s="48">
        <v>19.176417199999999</v>
      </c>
      <c r="F480" s="37">
        <f>VLOOKUP(_xlfn.CONCAT(D480,"65-69"),'Appendix 4. 2020 IBGE LT'!$E$6:$M$1685,9,FALSE)</f>
        <v>19.717550425980537</v>
      </c>
      <c r="G480" s="37">
        <f>VLOOKUP(_xlfn.CONCAT(D480,"65-69"),'Appendix 3b. nax IBGE 2019'!$E$5:$M$1850,9,FALSE)</f>
        <v>19.58961001803323</v>
      </c>
      <c r="H480" s="37">
        <f>INDEX(Summary!$Q$5:$Y$88,MATCH(_xlfn.CONCAT(D480,"65-69"),Summary!$Q$5:$Q$88,0),MATCH($H$3,Summary!$Q$4:$Y$4,0))</f>
        <v>19.675525569530109</v>
      </c>
      <c r="I480" s="240">
        <f t="shared" si="22"/>
        <v>4.3857714072811412E-3</v>
      </c>
      <c r="J480" s="241">
        <f t="shared" si="23"/>
        <v>8.410338224985428E-2</v>
      </c>
      <c r="K480" s="242">
        <f t="shared" si="21"/>
        <v>19.260520582249853</v>
      </c>
    </row>
    <row r="481" spans="1:11" x14ac:dyDescent="0.2">
      <c r="A481" s="45" t="s">
        <v>69</v>
      </c>
      <c r="B481" s="45" t="s">
        <v>3</v>
      </c>
      <c r="C481" s="45">
        <v>2017</v>
      </c>
      <c r="D481" s="45" t="s">
        <v>231</v>
      </c>
      <c r="E481" s="48">
        <v>19.318801499999999</v>
      </c>
      <c r="F481" s="37">
        <f>VLOOKUP(_xlfn.CONCAT(D481,"65-69"),'Appendix 4. 2020 IBGE LT'!$E$6:$M$1685,9,FALSE)</f>
        <v>19.717550425980537</v>
      </c>
      <c r="G481" s="37">
        <f>VLOOKUP(_xlfn.CONCAT(D481,"65-69"),'Appendix 3b. nax IBGE 2019'!$E$5:$M$1850,9,FALSE)</f>
        <v>19.58961001803323</v>
      </c>
      <c r="H481" s="37">
        <f>INDEX(Summary!$Q$5:$Y$88,MATCH(_xlfn.CONCAT(D481,"65-69"),Summary!$Q$5:$Q$88,0),MATCH($H$3,Summary!$Q$4:$Y$4,0))</f>
        <v>19.675525569530109</v>
      </c>
      <c r="I481" s="240">
        <f t="shared" si="22"/>
        <v>4.3857714072811412E-3</v>
      </c>
      <c r="J481" s="241">
        <f t="shared" si="23"/>
        <v>8.4727847241640022E-2</v>
      </c>
      <c r="K481" s="242">
        <f t="shared" si="21"/>
        <v>19.403529347241641</v>
      </c>
    </row>
    <row r="482" spans="1:11" x14ac:dyDescent="0.2">
      <c r="A482" s="45" t="s">
        <v>69</v>
      </c>
      <c r="B482" s="45" t="s">
        <v>3</v>
      </c>
      <c r="C482" s="45">
        <v>2018</v>
      </c>
      <c r="D482" s="45" t="s">
        <v>231</v>
      </c>
      <c r="E482" s="48">
        <v>19.457369100000001</v>
      </c>
      <c r="F482" s="37">
        <f>VLOOKUP(_xlfn.CONCAT(D482,"65-69"),'Appendix 4. 2020 IBGE LT'!$E$6:$M$1685,9,FALSE)</f>
        <v>19.717550425980537</v>
      </c>
      <c r="G482" s="37">
        <f>VLOOKUP(_xlfn.CONCAT(D482,"65-69"),'Appendix 3b. nax IBGE 2019'!$E$5:$M$1850,9,FALSE)</f>
        <v>19.58961001803323</v>
      </c>
      <c r="H482" s="37">
        <f>INDEX(Summary!$Q$5:$Y$88,MATCH(_xlfn.CONCAT(D482,"65-69"),Summary!$Q$5:$Q$88,0),MATCH($H$3,Summary!$Q$4:$Y$4,0))</f>
        <v>19.675525569530109</v>
      </c>
      <c r="I482" s="240">
        <f t="shared" si="22"/>
        <v>4.3857714072811412E-3</v>
      </c>
      <c r="J482" s="241">
        <f t="shared" si="23"/>
        <v>8.5335573059695594E-2</v>
      </c>
      <c r="K482" s="242">
        <f t="shared" si="21"/>
        <v>19.542704673059696</v>
      </c>
    </row>
    <row r="483" spans="1:11" x14ac:dyDescent="0.2">
      <c r="A483" s="45" t="s">
        <v>69</v>
      </c>
      <c r="B483" s="45" t="s">
        <v>3</v>
      </c>
      <c r="C483" s="45">
        <v>2019</v>
      </c>
      <c r="D483" s="45" t="s">
        <v>231</v>
      </c>
      <c r="E483" s="48">
        <v>19.58961</v>
      </c>
      <c r="F483" s="37">
        <f>VLOOKUP(_xlfn.CONCAT(D483,"65-69"),'Appendix 4. 2020 IBGE LT'!$E$6:$M$1685,9,FALSE)</f>
        <v>19.717550425980537</v>
      </c>
      <c r="G483" s="37">
        <f>VLOOKUP(_xlfn.CONCAT(D483,"65-69"),'Appendix 3b. nax IBGE 2019'!$E$5:$M$1850,9,FALSE)</f>
        <v>19.58961001803323</v>
      </c>
      <c r="H483" s="37">
        <f>INDEX(Summary!$Q$5:$Y$88,MATCH(_xlfn.CONCAT(D483,"65-69"),Summary!$Q$5:$Q$88,0),MATCH($H$3,Summary!$Q$4:$Y$4,0))</f>
        <v>19.675525569530109</v>
      </c>
      <c r="I483" s="240">
        <f t="shared" si="22"/>
        <v>4.3857714072811412E-3</v>
      </c>
      <c r="J483" s="241">
        <f t="shared" si="23"/>
        <v>8.5915551417788713E-2</v>
      </c>
      <c r="K483" s="242">
        <f t="shared" si="21"/>
        <v>19.675525551417788</v>
      </c>
    </row>
    <row r="484" spans="1:11" x14ac:dyDescent="0.2">
      <c r="A484" s="45" t="s">
        <v>60</v>
      </c>
      <c r="B484" s="45" t="s">
        <v>48</v>
      </c>
      <c r="C484" s="45">
        <v>2000</v>
      </c>
      <c r="D484" s="45" t="s">
        <v>194</v>
      </c>
      <c r="E484" s="48">
        <v>17.5767183</v>
      </c>
      <c r="F484" s="37">
        <f>VLOOKUP(_xlfn.CONCAT(D484,"65-69"),'Appendix 4. 2020 IBGE LT'!$E$6:$M$1685,9,FALSE)</f>
        <v>22.418156824928204</v>
      </c>
      <c r="G484" s="37">
        <f>VLOOKUP(_xlfn.CONCAT(D484,"65-69"),'Appendix 3b. nax IBGE 2019'!$E$5:$M$1850,9,FALSE)</f>
        <v>22.288825009846487</v>
      </c>
      <c r="H484" s="37">
        <f>INDEX(Summary!$Q$5:$Y$88,MATCH(_xlfn.CONCAT(D484,"65-69"),Summary!$Q$5:$Q$88,0),MATCH($H$3,Summary!$Q$4:$Y$4,0))</f>
        <v>21.444488190907279</v>
      </c>
      <c r="I484" s="240">
        <f t="shared" si="22"/>
        <v>-3.788162088249189E-2</v>
      </c>
      <c r="J484" s="241">
        <f t="shared" si="23"/>
        <v>-0.66583457899895737</v>
      </c>
      <c r="K484" s="242">
        <f t="shared" si="21"/>
        <v>16.910883721001042</v>
      </c>
    </row>
    <row r="485" spans="1:11" x14ac:dyDescent="0.2">
      <c r="A485" s="45" t="s">
        <v>60</v>
      </c>
      <c r="B485" s="45" t="s">
        <v>48</v>
      </c>
      <c r="C485" s="45">
        <v>2001</v>
      </c>
      <c r="D485" s="45" t="s">
        <v>194</v>
      </c>
      <c r="E485" s="48">
        <v>17.925405600000001</v>
      </c>
      <c r="F485" s="37">
        <f>VLOOKUP(_xlfn.CONCAT(D485,"65-69"),'Appendix 4. 2020 IBGE LT'!$E$6:$M$1685,9,FALSE)</f>
        <v>22.418156824928204</v>
      </c>
      <c r="G485" s="37">
        <f>VLOOKUP(_xlfn.CONCAT(D485,"65-69"),'Appendix 3b. nax IBGE 2019'!$E$5:$M$1850,9,FALSE)</f>
        <v>22.288825009846487</v>
      </c>
      <c r="H485" s="37">
        <f>INDEX(Summary!$Q$5:$Y$88,MATCH(_xlfn.CONCAT(D485,"65-69"),Summary!$Q$5:$Q$88,0),MATCH($H$3,Summary!$Q$4:$Y$4,0))</f>
        <v>21.444488190907279</v>
      </c>
      <c r="I485" s="240">
        <f t="shared" si="22"/>
        <v>-3.788162088249189E-2</v>
      </c>
      <c r="J485" s="241">
        <f t="shared" si="23"/>
        <v>-0.67904341910409716</v>
      </c>
      <c r="K485" s="242">
        <f t="shared" si="21"/>
        <v>17.246362180895904</v>
      </c>
    </row>
    <row r="486" spans="1:11" x14ac:dyDescent="0.2">
      <c r="A486" s="45" t="s">
        <v>60</v>
      </c>
      <c r="B486" s="45" t="s">
        <v>48</v>
      </c>
      <c r="C486" s="45">
        <v>2002</v>
      </c>
      <c r="D486" s="45" t="s">
        <v>194</v>
      </c>
      <c r="E486" s="48">
        <v>18.267089500000001</v>
      </c>
      <c r="F486" s="37">
        <f>VLOOKUP(_xlfn.CONCAT(D486,"65-69"),'Appendix 4. 2020 IBGE LT'!$E$6:$M$1685,9,FALSE)</f>
        <v>22.418156824928204</v>
      </c>
      <c r="G486" s="37">
        <f>VLOOKUP(_xlfn.CONCAT(D486,"65-69"),'Appendix 3b. nax IBGE 2019'!$E$5:$M$1850,9,FALSE)</f>
        <v>22.288825009846487</v>
      </c>
      <c r="H486" s="37">
        <f>INDEX(Summary!$Q$5:$Y$88,MATCH(_xlfn.CONCAT(D486,"65-69"),Summary!$Q$5:$Q$88,0),MATCH($H$3,Summary!$Q$4:$Y$4,0))</f>
        <v>21.444488190907279</v>
      </c>
      <c r="I486" s="240">
        <f t="shared" si="22"/>
        <v>-3.788162088249189E-2</v>
      </c>
      <c r="J486" s="241">
        <f t="shared" si="23"/>
        <v>-0.69198695906554841</v>
      </c>
      <c r="K486" s="242">
        <f t="shared" si="21"/>
        <v>17.575102540934452</v>
      </c>
    </row>
    <row r="487" spans="1:11" x14ac:dyDescent="0.2">
      <c r="A487" s="45" t="s">
        <v>60</v>
      </c>
      <c r="B487" s="45" t="s">
        <v>48</v>
      </c>
      <c r="C487" s="45">
        <v>2003</v>
      </c>
      <c r="D487" s="45" t="s">
        <v>194</v>
      </c>
      <c r="E487" s="48">
        <v>18.601282300000001</v>
      </c>
      <c r="F487" s="37">
        <f>VLOOKUP(_xlfn.CONCAT(D487,"65-69"),'Appendix 4. 2020 IBGE LT'!$E$6:$M$1685,9,FALSE)</f>
        <v>22.418156824928204</v>
      </c>
      <c r="G487" s="37">
        <f>VLOOKUP(_xlfn.CONCAT(D487,"65-69"),'Appendix 3b. nax IBGE 2019'!$E$5:$M$1850,9,FALSE)</f>
        <v>22.288825009846487</v>
      </c>
      <c r="H487" s="37">
        <f>INDEX(Summary!$Q$5:$Y$88,MATCH(_xlfn.CONCAT(D487,"65-69"),Summary!$Q$5:$Q$88,0),MATCH($H$3,Summary!$Q$4:$Y$4,0))</f>
        <v>21.444488190907279</v>
      </c>
      <c r="I487" s="240">
        <f t="shared" si="22"/>
        <v>-3.788162088249189E-2</v>
      </c>
      <c r="J487" s="241">
        <f t="shared" si="23"/>
        <v>-0.70464672401680684</v>
      </c>
      <c r="K487" s="242">
        <f t="shared" si="21"/>
        <v>17.896635575983193</v>
      </c>
    </row>
    <row r="488" spans="1:11" x14ac:dyDescent="0.2">
      <c r="A488" s="45" t="s">
        <v>60</v>
      </c>
      <c r="B488" s="45" t="s">
        <v>48</v>
      </c>
      <c r="C488" s="45">
        <v>2004</v>
      </c>
      <c r="D488" s="45" t="s">
        <v>194</v>
      </c>
      <c r="E488" s="48">
        <v>18.9274916</v>
      </c>
      <c r="F488" s="37">
        <f>VLOOKUP(_xlfn.CONCAT(D488,"65-69"),'Appendix 4. 2020 IBGE LT'!$E$6:$M$1685,9,FALSE)</f>
        <v>22.418156824928204</v>
      </c>
      <c r="G488" s="37">
        <f>VLOOKUP(_xlfn.CONCAT(D488,"65-69"),'Appendix 3b. nax IBGE 2019'!$E$5:$M$1850,9,FALSE)</f>
        <v>22.288825009846487</v>
      </c>
      <c r="H488" s="37">
        <f>INDEX(Summary!$Q$5:$Y$88,MATCH(_xlfn.CONCAT(D488,"65-69"),Summary!$Q$5:$Q$88,0),MATCH($H$3,Summary!$Q$4:$Y$4,0))</f>
        <v>21.444488190907279</v>
      </c>
      <c r="I488" s="240">
        <f t="shared" si="22"/>
        <v>-3.788162088249189E-2</v>
      </c>
      <c r="J488" s="241">
        <f t="shared" si="23"/>
        <v>-0.71700406104774983</v>
      </c>
      <c r="K488" s="242">
        <f t="shared" si="21"/>
        <v>18.21048753895225</v>
      </c>
    </row>
    <row r="489" spans="1:11" x14ac:dyDescent="0.2">
      <c r="A489" s="45" t="s">
        <v>60</v>
      </c>
      <c r="B489" s="45" t="s">
        <v>48</v>
      </c>
      <c r="C489" s="45">
        <v>2005</v>
      </c>
      <c r="D489" s="45" t="s">
        <v>194</v>
      </c>
      <c r="E489" s="48">
        <v>19.245229200000001</v>
      </c>
      <c r="F489" s="37">
        <f>VLOOKUP(_xlfn.CONCAT(D489,"65-69"),'Appendix 4. 2020 IBGE LT'!$E$6:$M$1685,9,FALSE)</f>
        <v>22.418156824928204</v>
      </c>
      <c r="G489" s="37">
        <f>VLOOKUP(_xlfn.CONCAT(D489,"65-69"),'Appendix 3b. nax IBGE 2019'!$E$5:$M$1850,9,FALSE)</f>
        <v>22.288825009846487</v>
      </c>
      <c r="H489" s="37">
        <f>INDEX(Summary!$Q$5:$Y$88,MATCH(_xlfn.CONCAT(D489,"65-69"),Summary!$Q$5:$Q$88,0),MATCH($H$3,Summary!$Q$4:$Y$4,0))</f>
        <v>21.444488190907279</v>
      </c>
      <c r="I489" s="240">
        <f t="shared" si="22"/>
        <v>-3.788162088249189E-2</v>
      </c>
      <c r="J489" s="241">
        <f t="shared" si="23"/>
        <v>-0.72904047635106273</v>
      </c>
      <c r="K489" s="242">
        <f t="shared" si="21"/>
        <v>18.516188723648938</v>
      </c>
    </row>
    <row r="490" spans="1:11" x14ac:dyDescent="0.2">
      <c r="A490" s="45" t="s">
        <v>60</v>
      </c>
      <c r="B490" s="45" t="s">
        <v>48</v>
      </c>
      <c r="C490" s="45">
        <v>2006</v>
      </c>
      <c r="D490" s="45" t="s">
        <v>194</v>
      </c>
      <c r="E490" s="48">
        <v>19.5540211</v>
      </c>
      <c r="F490" s="37">
        <f>VLOOKUP(_xlfn.CONCAT(D490,"65-69"),'Appendix 4. 2020 IBGE LT'!$E$6:$M$1685,9,FALSE)</f>
        <v>22.418156824928204</v>
      </c>
      <c r="G490" s="37">
        <f>VLOOKUP(_xlfn.CONCAT(D490,"65-69"),'Appendix 3b. nax IBGE 2019'!$E$5:$M$1850,9,FALSE)</f>
        <v>22.288825009846487</v>
      </c>
      <c r="H490" s="37">
        <f>INDEX(Summary!$Q$5:$Y$88,MATCH(_xlfn.CONCAT(D490,"65-69"),Summary!$Q$5:$Q$88,0),MATCH($H$3,Summary!$Q$4:$Y$4,0))</f>
        <v>21.444488190907279</v>
      </c>
      <c r="I490" s="240">
        <f t="shared" si="22"/>
        <v>-3.788162088249189E-2</v>
      </c>
      <c r="J490" s="241">
        <f t="shared" si="23"/>
        <v>-0.74073801403844708</v>
      </c>
      <c r="K490" s="242">
        <f t="shared" si="21"/>
        <v>18.813283085961555</v>
      </c>
    </row>
    <row r="491" spans="1:11" x14ac:dyDescent="0.2">
      <c r="A491" s="45" t="s">
        <v>60</v>
      </c>
      <c r="B491" s="45" t="s">
        <v>48</v>
      </c>
      <c r="C491" s="45">
        <v>2007</v>
      </c>
      <c r="D491" s="45" t="s">
        <v>194</v>
      </c>
      <c r="E491" s="48">
        <v>19.85342</v>
      </c>
      <c r="F491" s="37">
        <f>VLOOKUP(_xlfn.CONCAT(D491,"65-69"),'Appendix 4. 2020 IBGE LT'!$E$6:$M$1685,9,FALSE)</f>
        <v>22.418156824928204</v>
      </c>
      <c r="G491" s="37">
        <f>VLOOKUP(_xlfn.CONCAT(D491,"65-69"),'Appendix 3b. nax IBGE 2019'!$E$5:$M$1850,9,FALSE)</f>
        <v>22.288825009846487</v>
      </c>
      <c r="H491" s="37">
        <f>INDEX(Summary!$Q$5:$Y$88,MATCH(_xlfn.CONCAT(D491,"65-69"),Summary!$Q$5:$Q$88,0),MATCH($H$3,Summary!$Q$4:$Y$4,0))</f>
        <v>21.444488190907279</v>
      </c>
      <c r="I491" s="240">
        <f t="shared" si="22"/>
        <v>-3.788162088249189E-2</v>
      </c>
      <c r="J491" s="241">
        <f t="shared" si="23"/>
        <v>-0.7520797296608821</v>
      </c>
      <c r="K491" s="242">
        <f t="shared" si="21"/>
        <v>19.101340270339119</v>
      </c>
    </row>
    <row r="492" spans="1:11" x14ac:dyDescent="0.2">
      <c r="A492" s="45" t="s">
        <v>60</v>
      </c>
      <c r="B492" s="45" t="s">
        <v>48</v>
      </c>
      <c r="C492" s="45">
        <v>2008</v>
      </c>
      <c r="D492" s="45" t="s">
        <v>194</v>
      </c>
      <c r="E492" s="48">
        <v>20.143017499999999</v>
      </c>
      <c r="F492" s="37">
        <f>VLOOKUP(_xlfn.CONCAT(D492,"65-69"),'Appendix 4. 2020 IBGE LT'!$E$6:$M$1685,9,FALSE)</f>
        <v>22.418156824928204</v>
      </c>
      <c r="G492" s="37">
        <f>VLOOKUP(_xlfn.CONCAT(D492,"65-69"),'Appendix 3b. nax IBGE 2019'!$E$5:$M$1850,9,FALSE)</f>
        <v>22.288825009846487</v>
      </c>
      <c r="H492" s="37">
        <f>INDEX(Summary!$Q$5:$Y$88,MATCH(_xlfn.CONCAT(D492,"65-69"),Summary!$Q$5:$Q$88,0),MATCH($H$3,Summary!$Q$4:$Y$4,0))</f>
        <v>21.444488190907279</v>
      </c>
      <c r="I492" s="240">
        <f t="shared" si="22"/>
        <v>-3.788162088249189E-2</v>
      </c>
      <c r="J492" s="241">
        <f t="shared" si="23"/>
        <v>-0.76305015236439955</v>
      </c>
      <c r="K492" s="242">
        <f t="shared" si="21"/>
        <v>19.379967347635599</v>
      </c>
    </row>
    <row r="493" spans="1:11" x14ac:dyDescent="0.2">
      <c r="A493" s="45" t="s">
        <v>60</v>
      </c>
      <c r="B493" s="45" t="s">
        <v>48</v>
      </c>
      <c r="C493" s="45">
        <v>2009</v>
      </c>
      <c r="D493" s="45" t="s">
        <v>194</v>
      </c>
      <c r="E493" s="48">
        <v>20.421642800000001</v>
      </c>
      <c r="F493" s="37">
        <f>VLOOKUP(_xlfn.CONCAT(D493,"65-69"),'Appendix 4. 2020 IBGE LT'!$E$6:$M$1685,9,FALSE)</f>
        <v>22.418156824928204</v>
      </c>
      <c r="G493" s="37">
        <f>VLOOKUP(_xlfn.CONCAT(D493,"65-69"),'Appendix 3b. nax IBGE 2019'!$E$5:$M$1850,9,FALSE)</f>
        <v>22.288825009846487</v>
      </c>
      <c r="H493" s="37">
        <f>INDEX(Summary!$Q$5:$Y$88,MATCH(_xlfn.CONCAT(D493,"65-69"),Summary!$Q$5:$Q$88,0),MATCH($H$3,Summary!$Q$4:$Y$4,0))</f>
        <v>21.444488190907279</v>
      </c>
      <c r="I493" s="240">
        <f t="shared" si="22"/>
        <v>-3.788162088249189E-2</v>
      </c>
      <c r="J493" s="241">
        <f t="shared" si="23"/>
        <v>-0.77360493034727018</v>
      </c>
      <c r="K493" s="242">
        <f t="shared" si="21"/>
        <v>19.648037869652729</v>
      </c>
    </row>
    <row r="494" spans="1:11" x14ac:dyDescent="0.2">
      <c r="A494" s="45" t="s">
        <v>60</v>
      </c>
      <c r="B494" s="45" t="s">
        <v>48</v>
      </c>
      <c r="C494" s="45">
        <v>2010</v>
      </c>
      <c r="D494" s="45" t="s">
        <v>194</v>
      </c>
      <c r="E494" s="48">
        <v>20.691436199999998</v>
      </c>
      <c r="F494" s="37">
        <f>VLOOKUP(_xlfn.CONCAT(D494,"65-69"),'Appendix 4. 2020 IBGE LT'!$E$6:$M$1685,9,FALSE)</f>
        <v>22.418156824928204</v>
      </c>
      <c r="G494" s="37">
        <f>VLOOKUP(_xlfn.CONCAT(D494,"65-69"),'Appendix 3b. nax IBGE 2019'!$E$5:$M$1850,9,FALSE)</f>
        <v>22.288825009846487</v>
      </c>
      <c r="H494" s="37">
        <f>INDEX(Summary!$Q$5:$Y$88,MATCH(_xlfn.CONCAT(D494,"65-69"),Summary!$Q$5:$Q$88,0),MATCH($H$3,Summary!$Q$4:$Y$4,0))</f>
        <v>21.444488190907279</v>
      </c>
      <c r="I494" s="240">
        <f t="shared" si="22"/>
        <v>-3.788162088249189E-2</v>
      </c>
      <c r="J494" s="241">
        <f t="shared" si="23"/>
        <v>-0.78382514164266859</v>
      </c>
      <c r="K494" s="242">
        <f t="shared" si="21"/>
        <v>19.907611058357329</v>
      </c>
    </row>
    <row r="495" spans="1:11" x14ac:dyDescent="0.2">
      <c r="A495" s="45" t="s">
        <v>60</v>
      </c>
      <c r="B495" s="45" t="s">
        <v>48</v>
      </c>
      <c r="C495" s="45">
        <v>2011</v>
      </c>
      <c r="D495" s="45" t="s">
        <v>194</v>
      </c>
      <c r="E495" s="48">
        <v>20.911269000000001</v>
      </c>
      <c r="F495" s="37">
        <f>VLOOKUP(_xlfn.CONCAT(D495,"65-69"),'Appendix 4. 2020 IBGE LT'!$E$6:$M$1685,9,FALSE)</f>
        <v>22.418156824928204</v>
      </c>
      <c r="G495" s="37">
        <f>VLOOKUP(_xlfn.CONCAT(D495,"65-69"),'Appendix 3b. nax IBGE 2019'!$E$5:$M$1850,9,FALSE)</f>
        <v>22.288825009846487</v>
      </c>
      <c r="H495" s="37">
        <f>INDEX(Summary!$Q$5:$Y$88,MATCH(_xlfn.CONCAT(D495,"65-69"),Summary!$Q$5:$Q$88,0),MATCH($H$3,Summary!$Q$4:$Y$4,0))</f>
        <v>21.444488190907279</v>
      </c>
      <c r="I495" s="240">
        <f t="shared" si="22"/>
        <v>-3.788162088249189E-2</v>
      </c>
      <c r="J495" s="241">
        <f t="shared" si="23"/>
        <v>-0.79215276442980531</v>
      </c>
      <c r="K495" s="242">
        <f t="shared" si="21"/>
        <v>20.119116235570196</v>
      </c>
    </row>
    <row r="496" spans="1:11" x14ac:dyDescent="0.2">
      <c r="A496" s="45" t="s">
        <v>60</v>
      </c>
      <c r="B496" s="45" t="s">
        <v>48</v>
      </c>
      <c r="C496" s="45">
        <v>2012</v>
      </c>
      <c r="D496" s="45" t="s">
        <v>194</v>
      </c>
      <c r="E496" s="48">
        <v>21.119821399999999</v>
      </c>
      <c r="F496" s="37">
        <f>VLOOKUP(_xlfn.CONCAT(D496,"65-69"),'Appendix 4. 2020 IBGE LT'!$E$6:$M$1685,9,FALSE)</f>
        <v>22.418156824928204</v>
      </c>
      <c r="G496" s="37">
        <f>VLOOKUP(_xlfn.CONCAT(D496,"65-69"),'Appendix 3b. nax IBGE 2019'!$E$5:$M$1850,9,FALSE)</f>
        <v>22.288825009846487</v>
      </c>
      <c r="H496" s="37">
        <f>INDEX(Summary!$Q$5:$Y$88,MATCH(_xlfn.CONCAT(D496,"65-69"),Summary!$Q$5:$Q$88,0),MATCH($H$3,Summary!$Q$4:$Y$4,0))</f>
        <v>21.444488190907279</v>
      </c>
      <c r="I496" s="240">
        <f t="shared" si="22"/>
        <v>-3.788162088249189E-2</v>
      </c>
      <c r="J496" s="241">
        <f t="shared" si="23"/>
        <v>-0.80005306738073911</v>
      </c>
      <c r="K496" s="242">
        <f t="shared" si="21"/>
        <v>20.319768332619262</v>
      </c>
    </row>
    <row r="497" spans="1:11" x14ac:dyDescent="0.2">
      <c r="A497" s="45" t="s">
        <v>60</v>
      </c>
      <c r="B497" s="45" t="s">
        <v>48</v>
      </c>
      <c r="C497" s="45">
        <v>2013</v>
      </c>
      <c r="D497" s="45" t="s">
        <v>194</v>
      </c>
      <c r="E497" s="48">
        <v>21.3173189</v>
      </c>
      <c r="F497" s="37">
        <f>VLOOKUP(_xlfn.CONCAT(D497,"65-69"),'Appendix 4. 2020 IBGE LT'!$E$6:$M$1685,9,FALSE)</f>
        <v>22.418156824928204</v>
      </c>
      <c r="G497" s="37">
        <f>VLOOKUP(_xlfn.CONCAT(D497,"65-69"),'Appendix 3b. nax IBGE 2019'!$E$5:$M$1850,9,FALSE)</f>
        <v>22.288825009846487</v>
      </c>
      <c r="H497" s="37">
        <f>INDEX(Summary!$Q$5:$Y$88,MATCH(_xlfn.CONCAT(D497,"65-69"),Summary!$Q$5:$Q$88,0),MATCH($H$3,Summary!$Q$4:$Y$4,0))</f>
        <v>21.444488190907279</v>
      </c>
      <c r="I497" s="240">
        <f t="shared" si="22"/>
        <v>-3.788162088249189E-2</v>
      </c>
      <c r="J497" s="241">
        <f t="shared" si="23"/>
        <v>-0.80753459280097906</v>
      </c>
      <c r="K497" s="242">
        <f t="shared" si="21"/>
        <v>20.50978430719902</v>
      </c>
    </row>
    <row r="498" spans="1:11" x14ac:dyDescent="0.2">
      <c r="A498" s="45" t="s">
        <v>60</v>
      </c>
      <c r="B498" s="45" t="s">
        <v>48</v>
      </c>
      <c r="C498" s="45">
        <v>2014</v>
      </c>
      <c r="D498" s="45" t="s">
        <v>194</v>
      </c>
      <c r="E498" s="48">
        <v>21.5040327</v>
      </c>
      <c r="F498" s="37">
        <f>VLOOKUP(_xlfn.CONCAT(D498,"65-69"),'Appendix 4. 2020 IBGE LT'!$E$6:$M$1685,9,FALSE)</f>
        <v>22.418156824928204</v>
      </c>
      <c r="G498" s="37">
        <f>VLOOKUP(_xlfn.CONCAT(D498,"65-69"),'Appendix 3b. nax IBGE 2019'!$E$5:$M$1850,9,FALSE)</f>
        <v>22.288825009846487</v>
      </c>
      <c r="H498" s="37">
        <f>INDEX(Summary!$Q$5:$Y$88,MATCH(_xlfn.CONCAT(D498,"65-69"),Summary!$Q$5:$Q$88,0),MATCH($H$3,Summary!$Q$4:$Y$4,0))</f>
        <v>21.444488190907279</v>
      </c>
      <c r="I498" s="240">
        <f t="shared" si="22"/>
        <v>-3.788162088249189E-2</v>
      </c>
      <c r="J498" s="241">
        <f t="shared" si="23"/>
        <v>-0.8146076141861085</v>
      </c>
      <c r="K498" s="242">
        <f t="shared" si="21"/>
        <v>20.689425085813891</v>
      </c>
    </row>
    <row r="499" spans="1:11" x14ac:dyDescent="0.2">
      <c r="A499" s="45" t="s">
        <v>60</v>
      </c>
      <c r="B499" s="45" t="s">
        <v>48</v>
      </c>
      <c r="C499" s="45">
        <v>2015</v>
      </c>
      <c r="D499" s="45" t="s">
        <v>194</v>
      </c>
      <c r="E499" s="48">
        <v>21.681440200000001</v>
      </c>
      <c r="F499" s="37">
        <f>VLOOKUP(_xlfn.CONCAT(D499,"65-69"),'Appendix 4. 2020 IBGE LT'!$E$6:$M$1685,9,FALSE)</f>
        <v>22.418156824928204</v>
      </c>
      <c r="G499" s="37">
        <f>VLOOKUP(_xlfn.CONCAT(D499,"65-69"),'Appendix 3b. nax IBGE 2019'!$E$5:$M$1850,9,FALSE)</f>
        <v>22.288825009846487</v>
      </c>
      <c r="H499" s="37">
        <f>INDEX(Summary!$Q$5:$Y$88,MATCH(_xlfn.CONCAT(D499,"65-69"),Summary!$Q$5:$Q$88,0),MATCH($H$3,Summary!$Q$4:$Y$4,0))</f>
        <v>21.444488190907279</v>
      </c>
      <c r="I499" s="240">
        <f t="shared" si="22"/>
        <v>-3.788162088249189E-2</v>
      </c>
      <c r="J499" s="241">
        <f t="shared" si="23"/>
        <v>-0.82132809784281913</v>
      </c>
      <c r="K499" s="242">
        <f t="shared" si="21"/>
        <v>20.860112102157181</v>
      </c>
    </row>
    <row r="500" spans="1:11" x14ac:dyDescent="0.2">
      <c r="A500" s="45" t="s">
        <v>60</v>
      </c>
      <c r="B500" s="45" t="s">
        <v>48</v>
      </c>
      <c r="C500" s="45">
        <v>2016</v>
      </c>
      <c r="D500" s="45" t="s">
        <v>194</v>
      </c>
      <c r="E500" s="48">
        <v>21.847593400000001</v>
      </c>
      <c r="F500" s="37">
        <f>VLOOKUP(_xlfn.CONCAT(D500,"65-69"),'Appendix 4. 2020 IBGE LT'!$E$6:$M$1685,9,FALSE)</f>
        <v>22.418156824928204</v>
      </c>
      <c r="G500" s="37">
        <f>VLOOKUP(_xlfn.CONCAT(D500,"65-69"),'Appendix 3b. nax IBGE 2019'!$E$5:$M$1850,9,FALSE)</f>
        <v>22.288825009846487</v>
      </c>
      <c r="H500" s="37">
        <f>INDEX(Summary!$Q$5:$Y$88,MATCH(_xlfn.CONCAT(D500,"65-69"),Summary!$Q$5:$Q$88,0),MATCH($H$3,Summary!$Q$4:$Y$4,0))</f>
        <v>21.444488190907279</v>
      </c>
      <c r="I500" s="240">
        <f t="shared" si="22"/>
        <v>-3.788162088249189E-2</v>
      </c>
      <c r="J500" s="241">
        <f t="shared" si="23"/>
        <v>-0.82762225037363202</v>
      </c>
      <c r="K500" s="242">
        <f t="shared" si="21"/>
        <v>21.019971149626368</v>
      </c>
    </row>
    <row r="501" spans="1:11" x14ac:dyDescent="0.2">
      <c r="A501" s="45" t="s">
        <v>60</v>
      </c>
      <c r="B501" s="45" t="s">
        <v>48</v>
      </c>
      <c r="C501" s="45">
        <v>2017</v>
      </c>
      <c r="D501" s="45" t="s">
        <v>194</v>
      </c>
      <c r="E501" s="48">
        <v>22.003946800000001</v>
      </c>
      <c r="F501" s="37">
        <f>VLOOKUP(_xlfn.CONCAT(D501,"65-69"),'Appendix 4. 2020 IBGE LT'!$E$6:$M$1685,9,FALSE)</f>
        <v>22.418156824928204</v>
      </c>
      <c r="G501" s="37">
        <f>VLOOKUP(_xlfn.CONCAT(D501,"65-69"),'Appendix 3b. nax IBGE 2019'!$E$5:$M$1850,9,FALSE)</f>
        <v>22.288825009846487</v>
      </c>
      <c r="H501" s="37">
        <f>INDEX(Summary!$Q$5:$Y$88,MATCH(_xlfn.CONCAT(D501,"65-69"),Summary!$Q$5:$Q$88,0),MATCH($H$3,Summary!$Q$4:$Y$4,0))</f>
        <v>21.444488190907279</v>
      </c>
      <c r="I501" s="240">
        <f t="shared" si="22"/>
        <v>-3.788162088249189E-2</v>
      </c>
      <c r="J501" s="241">
        <f t="shared" si="23"/>
        <v>-0.83354517059612065</v>
      </c>
      <c r="K501" s="242">
        <f t="shared" si="21"/>
        <v>21.17040162940388</v>
      </c>
    </row>
    <row r="502" spans="1:11" x14ac:dyDescent="0.2">
      <c r="A502" s="45" t="s">
        <v>60</v>
      </c>
      <c r="B502" s="45" t="s">
        <v>48</v>
      </c>
      <c r="C502" s="45">
        <v>2018</v>
      </c>
      <c r="D502" s="45" t="s">
        <v>194</v>
      </c>
      <c r="E502" s="48">
        <v>22.150890499999999</v>
      </c>
      <c r="F502" s="37">
        <f>VLOOKUP(_xlfn.CONCAT(D502,"65-69"),'Appendix 4. 2020 IBGE LT'!$E$6:$M$1685,9,FALSE)</f>
        <v>22.418156824928204</v>
      </c>
      <c r="G502" s="37">
        <f>VLOOKUP(_xlfn.CONCAT(D502,"65-69"),'Appendix 3b. nax IBGE 2019'!$E$5:$M$1850,9,FALSE)</f>
        <v>22.288825009846487</v>
      </c>
      <c r="H502" s="37">
        <f>INDEX(Summary!$Q$5:$Y$88,MATCH(_xlfn.CONCAT(D502,"65-69"),Summary!$Q$5:$Q$88,0),MATCH($H$3,Summary!$Q$4:$Y$4,0))</f>
        <v>21.444488190907279</v>
      </c>
      <c r="I502" s="240">
        <f t="shared" si="22"/>
        <v>-3.788162088249189E-2</v>
      </c>
      <c r="J502" s="241">
        <f t="shared" si="23"/>
        <v>-0.83911163613059114</v>
      </c>
      <c r="K502" s="242">
        <f t="shared" si="21"/>
        <v>21.311778863869407</v>
      </c>
    </row>
    <row r="503" spans="1:11" x14ac:dyDescent="0.2">
      <c r="A503" s="45" t="s">
        <v>60</v>
      </c>
      <c r="B503" s="45" t="s">
        <v>48</v>
      </c>
      <c r="C503" s="45">
        <v>2019</v>
      </c>
      <c r="D503" s="45" t="s">
        <v>194</v>
      </c>
      <c r="E503" s="48">
        <v>22.288824999999999</v>
      </c>
      <c r="F503" s="37">
        <f>VLOOKUP(_xlfn.CONCAT(D503,"65-69"),'Appendix 4. 2020 IBGE LT'!$E$6:$M$1685,9,FALSE)</f>
        <v>22.418156824928204</v>
      </c>
      <c r="G503" s="37">
        <f>VLOOKUP(_xlfn.CONCAT(D503,"65-69"),'Appendix 3b. nax IBGE 2019'!$E$5:$M$1850,9,FALSE)</f>
        <v>22.288825009846487</v>
      </c>
      <c r="H503" s="37">
        <f>INDEX(Summary!$Q$5:$Y$88,MATCH(_xlfn.CONCAT(D503,"65-69"),Summary!$Q$5:$Q$88,0),MATCH($H$3,Summary!$Q$4:$Y$4,0))</f>
        <v>21.444488190907279</v>
      </c>
      <c r="I503" s="240">
        <f t="shared" si="22"/>
        <v>-3.788162088249189E-2</v>
      </c>
      <c r="J503" s="241">
        <f t="shared" si="23"/>
        <v>-0.84433681856620724</v>
      </c>
      <c r="K503" s="242">
        <f t="shared" si="21"/>
        <v>21.44448818143379</v>
      </c>
    </row>
    <row r="504" spans="1:11" x14ac:dyDescent="0.2">
      <c r="A504" s="45" t="s">
        <v>60</v>
      </c>
      <c r="B504" s="45" t="s">
        <v>47</v>
      </c>
      <c r="C504" s="45">
        <v>2000</v>
      </c>
      <c r="D504" s="45" t="s">
        <v>166</v>
      </c>
      <c r="E504" s="48">
        <v>14.685473399999999</v>
      </c>
      <c r="F504" s="37">
        <f>VLOOKUP(_xlfn.CONCAT(D504,"65-69"),'Appendix 4. 2020 IBGE LT'!$E$6:$M$1685,9,FALSE)</f>
        <v>18.617044209871494</v>
      </c>
      <c r="G504" s="37">
        <f>VLOOKUP(_xlfn.CONCAT(D504,"65-69"),'Appendix 3b. nax IBGE 2019'!$E$5:$M$1850,9,FALSE)</f>
        <v>18.519006607967743</v>
      </c>
      <c r="H504" s="37">
        <f>INDEX(Summary!$Q$5:$Y$88,MATCH(_xlfn.CONCAT(D504,"65-69"),Summary!$Q$5:$Q$88,0),MATCH($H$3,Summary!$Q$4:$Y$4,0))</f>
        <v>18.076571689033678</v>
      </c>
      <c r="I504" s="240">
        <f t="shared" si="22"/>
        <v>-2.3890855935204919E-2</v>
      </c>
      <c r="J504" s="241">
        <f t="shared" si="23"/>
        <v>-0.35084852933968397</v>
      </c>
      <c r="K504" s="242">
        <f t="shared" si="21"/>
        <v>14.334624870660315</v>
      </c>
    </row>
    <row r="505" spans="1:11" x14ac:dyDescent="0.2">
      <c r="A505" s="45" t="s">
        <v>60</v>
      </c>
      <c r="B505" s="45" t="s">
        <v>47</v>
      </c>
      <c r="C505" s="45">
        <v>2001</v>
      </c>
      <c r="D505" s="45" t="s">
        <v>166</v>
      </c>
      <c r="E505" s="48">
        <v>14.965958499999999</v>
      </c>
      <c r="F505" s="37">
        <f>VLOOKUP(_xlfn.CONCAT(D505,"65-69"),'Appendix 4. 2020 IBGE LT'!$E$6:$M$1685,9,FALSE)</f>
        <v>18.617044209871494</v>
      </c>
      <c r="G505" s="37">
        <f>VLOOKUP(_xlfn.CONCAT(D505,"65-69"),'Appendix 3b. nax IBGE 2019'!$E$5:$M$1850,9,FALSE)</f>
        <v>18.519006607967743</v>
      </c>
      <c r="H505" s="37">
        <f>INDEX(Summary!$Q$5:$Y$88,MATCH(_xlfn.CONCAT(D505,"65-69"),Summary!$Q$5:$Q$88,0),MATCH($H$3,Summary!$Q$4:$Y$4,0))</f>
        <v>18.076571689033678</v>
      </c>
      <c r="I505" s="240">
        <f t="shared" si="22"/>
        <v>-2.3890855935204919E-2</v>
      </c>
      <c r="J505" s="241">
        <f t="shared" si="23"/>
        <v>-0.35754955845575548</v>
      </c>
      <c r="K505" s="242">
        <f t="shared" si="21"/>
        <v>14.608408941544244</v>
      </c>
    </row>
    <row r="506" spans="1:11" x14ac:dyDescent="0.2">
      <c r="A506" s="45" t="s">
        <v>60</v>
      </c>
      <c r="B506" s="45" t="s">
        <v>47</v>
      </c>
      <c r="C506" s="45">
        <v>2002</v>
      </c>
      <c r="D506" s="45" t="s">
        <v>166</v>
      </c>
      <c r="E506" s="48">
        <v>15.2456996</v>
      </c>
      <c r="F506" s="37">
        <f>VLOOKUP(_xlfn.CONCAT(D506,"65-69"),'Appendix 4. 2020 IBGE LT'!$E$6:$M$1685,9,FALSE)</f>
        <v>18.617044209871494</v>
      </c>
      <c r="G506" s="37">
        <f>VLOOKUP(_xlfn.CONCAT(D506,"65-69"),'Appendix 3b. nax IBGE 2019'!$E$5:$M$1850,9,FALSE)</f>
        <v>18.519006607967743</v>
      </c>
      <c r="H506" s="37">
        <f>INDEX(Summary!$Q$5:$Y$88,MATCH(_xlfn.CONCAT(D506,"65-69"),Summary!$Q$5:$Q$88,0),MATCH($H$3,Summary!$Q$4:$Y$4,0))</f>
        <v>18.076571689033678</v>
      </c>
      <c r="I506" s="240">
        <f t="shared" si="22"/>
        <v>-2.3890855935204919E-2</v>
      </c>
      <c r="J506" s="241">
        <f t="shared" si="23"/>
        <v>-0.36423281277501129</v>
      </c>
      <c r="K506" s="242">
        <f t="shared" si="21"/>
        <v>14.881466787224989</v>
      </c>
    </row>
    <row r="507" spans="1:11" x14ac:dyDescent="0.2">
      <c r="A507" s="45" t="s">
        <v>60</v>
      </c>
      <c r="B507" s="45" t="s">
        <v>47</v>
      </c>
      <c r="C507" s="45">
        <v>2003</v>
      </c>
      <c r="D507" s="45" t="s">
        <v>166</v>
      </c>
      <c r="E507" s="48">
        <v>15.5242085</v>
      </c>
      <c r="F507" s="37">
        <f>VLOOKUP(_xlfn.CONCAT(D507,"65-69"),'Appendix 4. 2020 IBGE LT'!$E$6:$M$1685,9,FALSE)</f>
        <v>18.617044209871494</v>
      </c>
      <c r="G507" s="37">
        <f>VLOOKUP(_xlfn.CONCAT(D507,"65-69"),'Appendix 3b. nax IBGE 2019'!$E$5:$M$1850,9,FALSE)</f>
        <v>18.519006607967743</v>
      </c>
      <c r="H507" s="37">
        <f>INDEX(Summary!$Q$5:$Y$88,MATCH(_xlfn.CONCAT(D507,"65-69"),Summary!$Q$5:$Q$88,0),MATCH($H$3,Summary!$Q$4:$Y$4,0))</f>
        <v>18.076571689033678</v>
      </c>
      <c r="I507" s="240">
        <f t="shared" si="22"/>
        <v>-2.3890855935204919E-2</v>
      </c>
      <c r="J507" s="241">
        <f t="shared" si="23"/>
        <v>-0.37088662878158368</v>
      </c>
      <c r="K507" s="242">
        <f t="shared" si="21"/>
        <v>15.153321871218417</v>
      </c>
    </row>
    <row r="508" spans="1:11" x14ac:dyDescent="0.2">
      <c r="A508" s="45" t="s">
        <v>60</v>
      </c>
      <c r="B508" s="45" t="s">
        <v>47</v>
      </c>
      <c r="C508" s="45">
        <v>2004</v>
      </c>
      <c r="D508" s="45" t="s">
        <v>166</v>
      </c>
      <c r="E508" s="48">
        <v>15.8009842</v>
      </c>
      <c r="F508" s="37">
        <f>VLOOKUP(_xlfn.CONCAT(D508,"65-69"),'Appendix 4. 2020 IBGE LT'!$E$6:$M$1685,9,FALSE)</f>
        <v>18.617044209871494</v>
      </c>
      <c r="G508" s="37">
        <f>VLOOKUP(_xlfn.CONCAT(D508,"65-69"),'Appendix 3b. nax IBGE 2019'!$E$5:$M$1850,9,FALSE)</f>
        <v>18.519006607967743</v>
      </c>
      <c r="H508" s="37">
        <f>INDEX(Summary!$Q$5:$Y$88,MATCH(_xlfn.CONCAT(D508,"65-69"),Summary!$Q$5:$Q$88,0),MATCH($H$3,Summary!$Q$4:$Y$4,0))</f>
        <v>18.076571689033678</v>
      </c>
      <c r="I508" s="240">
        <f t="shared" si="22"/>
        <v>-2.3890855935204919E-2</v>
      </c>
      <c r="J508" s="241">
        <f t="shared" si="23"/>
        <v>-0.37749903715664918</v>
      </c>
      <c r="K508" s="242">
        <f t="shared" si="21"/>
        <v>15.423485162843351</v>
      </c>
    </row>
    <row r="509" spans="1:11" x14ac:dyDescent="0.2">
      <c r="A509" s="45" t="s">
        <v>60</v>
      </c>
      <c r="B509" s="45" t="s">
        <v>47</v>
      </c>
      <c r="C509" s="45">
        <v>2005</v>
      </c>
      <c r="D509" s="45" t="s">
        <v>166</v>
      </c>
      <c r="E509" s="48">
        <v>16.075517000000001</v>
      </c>
      <c r="F509" s="37">
        <f>VLOOKUP(_xlfn.CONCAT(D509,"65-69"),'Appendix 4. 2020 IBGE LT'!$E$6:$M$1685,9,FALSE)</f>
        <v>18.617044209871494</v>
      </c>
      <c r="G509" s="37">
        <f>VLOOKUP(_xlfn.CONCAT(D509,"65-69"),'Appendix 3b. nax IBGE 2019'!$E$5:$M$1850,9,FALSE)</f>
        <v>18.519006607967743</v>
      </c>
      <c r="H509" s="37">
        <f>INDEX(Summary!$Q$5:$Y$88,MATCH(_xlfn.CONCAT(D509,"65-69"),Summary!$Q$5:$Q$88,0),MATCH($H$3,Summary!$Q$4:$Y$4,0))</f>
        <v>18.076571689033678</v>
      </c>
      <c r="I509" s="240">
        <f t="shared" si="22"/>
        <v>-2.3890855935204919E-2</v>
      </c>
      <c r="J509" s="241">
        <f t="shared" si="23"/>
        <v>-0.38405786073093762</v>
      </c>
      <c r="K509" s="242">
        <f t="shared" si="21"/>
        <v>15.691459139269064</v>
      </c>
    </row>
    <row r="510" spans="1:11" x14ac:dyDescent="0.2">
      <c r="A510" s="45" t="s">
        <v>60</v>
      </c>
      <c r="B510" s="45" t="s">
        <v>47</v>
      </c>
      <c r="C510" s="45">
        <v>2006</v>
      </c>
      <c r="D510" s="45" t="s">
        <v>166</v>
      </c>
      <c r="E510" s="48">
        <v>16.347293799999999</v>
      </c>
      <c r="F510" s="37">
        <f>VLOOKUP(_xlfn.CONCAT(D510,"65-69"),'Appendix 4. 2020 IBGE LT'!$E$6:$M$1685,9,FALSE)</f>
        <v>18.617044209871494</v>
      </c>
      <c r="G510" s="37">
        <f>VLOOKUP(_xlfn.CONCAT(D510,"65-69"),'Appendix 3b. nax IBGE 2019'!$E$5:$M$1850,9,FALSE)</f>
        <v>18.519006607967743</v>
      </c>
      <c r="H510" s="37">
        <f>INDEX(Summary!$Q$5:$Y$88,MATCH(_xlfn.CONCAT(D510,"65-69"),Summary!$Q$5:$Q$88,0),MATCH($H$3,Summary!$Q$4:$Y$4,0))</f>
        <v>18.076571689033678</v>
      </c>
      <c r="I510" s="240">
        <f t="shared" si="22"/>
        <v>-2.3890855935204919E-2</v>
      </c>
      <c r="J510" s="241">
        <f t="shared" si="23"/>
        <v>-0.39055084110626859</v>
      </c>
      <c r="K510" s="242">
        <f t="shared" si="21"/>
        <v>15.956742958893731</v>
      </c>
    </row>
    <row r="511" spans="1:11" x14ac:dyDescent="0.2">
      <c r="A511" s="45" t="s">
        <v>60</v>
      </c>
      <c r="B511" s="45" t="s">
        <v>47</v>
      </c>
      <c r="C511" s="45">
        <v>2007</v>
      </c>
      <c r="D511" s="45" t="s">
        <v>166</v>
      </c>
      <c r="E511" s="48">
        <v>16.615803</v>
      </c>
      <c r="F511" s="37">
        <f>VLOOKUP(_xlfn.CONCAT(D511,"65-69"),'Appendix 4. 2020 IBGE LT'!$E$6:$M$1685,9,FALSE)</f>
        <v>18.617044209871494</v>
      </c>
      <c r="G511" s="37">
        <f>VLOOKUP(_xlfn.CONCAT(D511,"65-69"),'Appendix 3b. nax IBGE 2019'!$E$5:$M$1850,9,FALSE)</f>
        <v>18.519006607967743</v>
      </c>
      <c r="H511" s="37">
        <f>INDEX(Summary!$Q$5:$Y$88,MATCH(_xlfn.CONCAT(D511,"65-69"),Summary!$Q$5:$Q$88,0),MATCH($H$3,Summary!$Q$4:$Y$4,0))</f>
        <v>18.076571689033678</v>
      </c>
      <c r="I511" s="240">
        <f t="shared" si="22"/>
        <v>-2.3890855935204919E-2</v>
      </c>
      <c r="J511" s="241">
        <f t="shared" si="23"/>
        <v>-0.39696575572074572</v>
      </c>
      <c r="K511" s="242">
        <f t="shared" si="21"/>
        <v>16.218837244279253</v>
      </c>
    </row>
    <row r="512" spans="1:11" x14ac:dyDescent="0.2">
      <c r="A512" s="45" t="s">
        <v>60</v>
      </c>
      <c r="B512" s="45" t="s">
        <v>47</v>
      </c>
      <c r="C512" s="45">
        <v>2008</v>
      </c>
      <c r="D512" s="45" t="s">
        <v>166</v>
      </c>
      <c r="E512" s="48">
        <v>16.879563600000001</v>
      </c>
      <c r="F512" s="37">
        <f>VLOOKUP(_xlfn.CONCAT(D512,"65-69"),'Appendix 4. 2020 IBGE LT'!$E$6:$M$1685,9,FALSE)</f>
        <v>18.617044209871494</v>
      </c>
      <c r="G512" s="37">
        <f>VLOOKUP(_xlfn.CONCAT(D512,"65-69"),'Appendix 3b. nax IBGE 2019'!$E$5:$M$1850,9,FALSE)</f>
        <v>18.519006607967743</v>
      </c>
      <c r="H512" s="37">
        <f>INDEX(Summary!$Q$5:$Y$88,MATCH(_xlfn.CONCAT(D512,"65-69"),Summary!$Q$5:$Q$88,0),MATCH($H$3,Summary!$Q$4:$Y$4,0))</f>
        <v>18.076571689033678</v>
      </c>
      <c r="I512" s="240">
        <f t="shared" si="22"/>
        <v>-2.3890855935204919E-2</v>
      </c>
      <c r="J512" s="241">
        <f t="shared" si="23"/>
        <v>-0.40326722221672895</v>
      </c>
      <c r="K512" s="242">
        <f t="shared" si="21"/>
        <v>16.476296377783271</v>
      </c>
    </row>
    <row r="513" spans="1:11" x14ac:dyDescent="0.2">
      <c r="A513" s="45" t="s">
        <v>60</v>
      </c>
      <c r="B513" s="45" t="s">
        <v>47</v>
      </c>
      <c r="C513" s="45">
        <v>2009</v>
      </c>
      <c r="D513" s="45" t="s">
        <v>166</v>
      </c>
      <c r="E513" s="48">
        <v>17.140516900000001</v>
      </c>
      <c r="F513" s="37">
        <f>VLOOKUP(_xlfn.CONCAT(D513,"65-69"),'Appendix 4. 2020 IBGE LT'!$E$6:$M$1685,9,FALSE)</f>
        <v>18.617044209871494</v>
      </c>
      <c r="G513" s="37">
        <f>VLOOKUP(_xlfn.CONCAT(D513,"65-69"),'Appendix 3b. nax IBGE 2019'!$E$5:$M$1850,9,FALSE)</f>
        <v>18.519006607967743</v>
      </c>
      <c r="H513" s="37">
        <f>INDEX(Summary!$Q$5:$Y$88,MATCH(_xlfn.CONCAT(D513,"65-69"),Summary!$Q$5:$Q$88,0),MATCH($H$3,Summary!$Q$4:$Y$4,0))</f>
        <v>18.076571689033678</v>
      </c>
      <c r="I513" s="240">
        <f t="shared" si="22"/>
        <v>-2.3890855935204919E-2</v>
      </c>
      <c r="J513" s="241">
        <f t="shared" si="23"/>
        <v>-0.40950161991284528</v>
      </c>
      <c r="K513" s="242">
        <f t="shared" si="21"/>
        <v>16.731015280087156</v>
      </c>
    </row>
    <row r="514" spans="1:11" x14ac:dyDescent="0.2">
      <c r="A514" s="45" t="s">
        <v>60</v>
      </c>
      <c r="B514" s="45" t="s">
        <v>47</v>
      </c>
      <c r="C514" s="45">
        <v>2010</v>
      </c>
      <c r="D514" s="45" t="s">
        <v>166</v>
      </c>
      <c r="E514" s="48">
        <v>17.396744000000002</v>
      </c>
      <c r="F514" s="37">
        <f>VLOOKUP(_xlfn.CONCAT(D514,"65-69"),'Appendix 4. 2020 IBGE LT'!$E$6:$M$1685,9,FALSE)</f>
        <v>18.617044209871494</v>
      </c>
      <c r="G514" s="37">
        <f>VLOOKUP(_xlfn.CONCAT(D514,"65-69"),'Appendix 3b. nax IBGE 2019'!$E$5:$M$1850,9,FALSE)</f>
        <v>18.519006607967743</v>
      </c>
      <c r="H514" s="37">
        <f>INDEX(Summary!$Q$5:$Y$88,MATCH(_xlfn.CONCAT(D514,"65-69"),Summary!$Q$5:$Q$88,0),MATCH($H$3,Summary!$Q$4:$Y$4,0))</f>
        <v>18.076571689033678</v>
      </c>
      <c r="I514" s="240">
        <f t="shared" si="22"/>
        <v>-2.3890855935204919E-2</v>
      </c>
      <c r="J514" s="241">
        <f t="shared" si="23"/>
        <v>-0.41562310464564062</v>
      </c>
      <c r="K514" s="242">
        <f t="shared" si="21"/>
        <v>16.981120895354362</v>
      </c>
    </row>
    <row r="515" spans="1:11" x14ac:dyDescent="0.2">
      <c r="A515" s="45" t="s">
        <v>60</v>
      </c>
      <c r="B515" s="45" t="s">
        <v>47</v>
      </c>
      <c r="C515" s="45">
        <v>2011</v>
      </c>
      <c r="D515" s="45" t="s">
        <v>166</v>
      </c>
      <c r="E515" s="48">
        <v>17.543090299999999</v>
      </c>
      <c r="F515" s="37">
        <f>VLOOKUP(_xlfn.CONCAT(D515,"65-69"),'Appendix 4. 2020 IBGE LT'!$E$6:$M$1685,9,FALSE)</f>
        <v>18.617044209871494</v>
      </c>
      <c r="G515" s="37">
        <f>VLOOKUP(_xlfn.CONCAT(D515,"65-69"),'Appendix 3b. nax IBGE 2019'!$E$5:$M$1850,9,FALSE)</f>
        <v>18.519006607967743</v>
      </c>
      <c r="H515" s="37">
        <f>INDEX(Summary!$Q$5:$Y$88,MATCH(_xlfn.CONCAT(D515,"65-69"),Summary!$Q$5:$Q$88,0),MATCH($H$3,Summary!$Q$4:$Y$4,0))</f>
        <v>18.076571689033678</v>
      </c>
      <c r="I515" s="240">
        <f t="shared" si="22"/>
        <v>-2.3890855935204919E-2</v>
      </c>
      <c r="J515" s="241">
        <f t="shared" si="23"/>
        <v>-0.41911944301559084</v>
      </c>
      <c r="K515" s="242">
        <f t="shared" si="21"/>
        <v>17.123970856984407</v>
      </c>
    </row>
    <row r="516" spans="1:11" x14ac:dyDescent="0.2">
      <c r="A516" s="45" t="s">
        <v>60</v>
      </c>
      <c r="B516" s="45" t="s">
        <v>47</v>
      </c>
      <c r="C516" s="45">
        <v>2012</v>
      </c>
      <c r="D516" s="45" t="s">
        <v>166</v>
      </c>
      <c r="E516" s="48">
        <v>17.684038999999999</v>
      </c>
      <c r="F516" s="37">
        <f>VLOOKUP(_xlfn.CONCAT(D516,"65-69"),'Appendix 4. 2020 IBGE LT'!$E$6:$M$1685,9,FALSE)</f>
        <v>18.617044209871494</v>
      </c>
      <c r="G516" s="37">
        <f>VLOOKUP(_xlfn.CONCAT(D516,"65-69"),'Appendix 3b. nax IBGE 2019'!$E$5:$M$1850,9,FALSE)</f>
        <v>18.519006607967743</v>
      </c>
      <c r="H516" s="37">
        <f>INDEX(Summary!$Q$5:$Y$88,MATCH(_xlfn.CONCAT(D516,"65-69"),Summary!$Q$5:$Q$88,0),MATCH($H$3,Summary!$Q$4:$Y$4,0))</f>
        <v>18.076571689033678</v>
      </c>
      <c r="I516" s="240">
        <f t="shared" si="22"/>
        <v>-2.3890855935204919E-2</v>
      </c>
      <c r="J516" s="241">
        <f t="shared" si="23"/>
        <v>-0.42248682810154525</v>
      </c>
      <c r="K516" s="242">
        <f t="shared" ref="K516:K579" si="24">E516+J516</f>
        <v>17.261552171898455</v>
      </c>
    </row>
    <row r="517" spans="1:11" x14ac:dyDescent="0.2">
      <c r="A517" s="45" t="s">
        <v>60</v>
      </c>
      <c r="B517" s="45" t="s">
        <v>47</v>
      </c>
      <c r="C517" s="45">
        <v>2013</v>
      </c>
      <c r="D517" s="45" t="s">
        <v>166</v>
      </c>
      <c r="E517" s="48">
        <v>17.819527999999998</v>
      </c>
      <c r="F517" s="37">
        <f>VLOOKUP(_xlfn.CONCAT(D517,"65-69"),'Appendix 4. 2020 IBGE LT'!$E$6:$M$1685,9,FALSE)</f>
        <v>18.617044209871494</v>
      </c>
      <c r="G517" s="37">
        <f>VLOOKUP(_xlfn.CONCAT(D517,"65-69"),'Appendix 3b. nax IBGE 2019'!$E$5:$M$1850,9,FALSE)</f>
        <v>18.519006607967743</v>
      </c>
      <c r="H517" s="37">
        <f>INDEX(Summary!$Q$5:$Y$88,MATCH(_xlfn.CONCAT(D517,"65-69"),Summary!$Q$5:$Q$88,0),MATCH($H$3,Summary!$Q$4:$Y$4,0))</f>
        <v>18.076571689033678</v>
      </c>
      <c r="I517" s="240">
        <f t="shared" ref="I517:I580" si="25">(H517-$G517)/$G517</f>
        <v>-2.3890855935204919E-2</v>
      </c>
      <c r="J517" s="241">
        <f t="shared" ref="J517:J580" si="26">E517*I517</f>
        <v>-0.42572377628135022</v>
      </c>
      <c r="K517" s="242">
        <f t="shared" si="24"/>
        <v>17.393804223718647</v>
      </c>
    </row>
    <row r="518" spans="1:11" x14ac:dyDescent="0.2">
      <c r="A518" s="45" t="s">
        <v>60</v>
      </c>
      <c r="B518" s="45" t="s">
        <v>47</v>
      </c>
      <c r="C518" s="45">
        <v>2014</v>
      </c>
      <c r="D518" s="45" t="s">
        <v>166</v>
      </c>
      <c r="E518" s="48">
        <v>17.949528999999998</v>
      </c>
      <c r="F518" s="37">
        <f>VLOOKUP(_xlfn.CONCAT(D518,"65-69"),'Appendix 4. 2020 IBGE LT'!$E$6:$M$1685,9,FALSE)</f>
        <v>18.617044209871494</v>
      </c>
      <c r="G518" s="37">
        <f>VLOOKUP(_xlfn.CONCAT(D518,"65-69"),'Appendix 3b. nax IBGE 2019'!$E$5:$M$1850,9,FALSE)</f>
        <v>18.519006607967743</v>
      </c>
      <c r="H518" s="37">
        <f>INDEX(Summary!$Q$5:$Y$88,MATCH(_xlfn.CONCAT(D518,"65-69"),Summary!$Q$5:$Q$88,0),MATCH($H$3,Summary!$Q$4:$Y$4,0))</f>
        <v>18.076571689033678</v>
      </c>
      <c r="I518" s="240">
        <f t="shared" si="25"/>
        <v>-2.3890855935204919E-2</v>
      </c>
      <c r="J518" s="241">
        <f t="shared" si="26"/>
        <v>-0.42882961144378279</v>
      </c>
      <c r="K518" s="242">
        <f t="shared" si="24"/>
        <v>17.520699388556217</v>
      </c>
    </row>
    <row r="519" spans="1:11" x14ac:dyDescent="0.2">
      <c r="A519" s="45" t="s">
        <v>60</v>
      </c>
      <c r="B519" s="45" t="s">
        <v>47</v>
      </c>
      <c r="C519" s="45">
        <v>2015</v>
      </c>
      <c r="D519" s="45" t="s">
        <v>166</v>
      </c>
      <c r="E519" s="48">
        <v>18.074045000000002</v>
      </c>
      <c r="F519" s="37">
        <f>VLOOKUP(_xlfn.CONCAT(D519,"65-69"),'Appendix 4. 2020 IBGE LT'!$E$6:$M$1685,9,FALSE)</f>
        <v>18.617044209871494</v>
      </c>
      <c r="G519" s="37">
        <f>VLOOKUP(_xlfn.CONCAT(D519,"65-69"),'Appendix 3b. nax IBGE 2019'!$E$5:$M$1850,9,FALSE)</f>
        <v>18.519006607967743</v>
      </c>
      <c r="H519" s="37">
        <f>INDEX(Summary!$Q$5:$Y$88,MATCH(_xlfn.CONCAT(D519,"65-69"),Summary!$Q$5:$Q$88,0),MATCH($H$3,Summary!$Q$4:$Y$4,0))</f>
        <v>18.076571689033678</v>
      </c>
      <c r="I519" s="240">
        <f t="shared" si="25"/>
        <v>-2.3890855935204919E-2</v>
      </c>
      <c r="J519" s="241">
        <f t="shared" si="26"/>
        <v>-0.43180440526141084</v>
      </c>
      <c r="K519" s="242">
        <f t="shared" si="24"/>
        <v>17.642240594738592</v>
      </c>
    </row>
    <row r="520" spans="1:11" x14ac:dyDescent="0.2">
      <c r="A520" s="45" t="s">
        <v>60</v>
      </c>
      <c r="B520" s="45" t="s">
        <v>47</v>
      </c>
      <c r="C520" s="45">
        <v>2016</v>
      </c>
      <c r="D520" s="45" t="s">
        <v>166</v>
      </c>
      <c r="E520" s="48">
        <v>18.193808400000002</v>
      </c>
      <c r="F520" s="37">
        <f>VLOOKUP(_xlfn.CONCAT(D520,"65-69"),'Appendix 4. 2020 IBGE LT'!$E$6:$M$1685,9,FALSE)</f>
        <v>18.617044209871494</v>
      </c>
      <c r="G520" s="37">
        <f>VLOOKUP(_xlfn.CONCAT(D520,"65-69"),'Appendix 3b. nax IBGE 2019'!$E$5:$M$1850,9,FALSE)</f>
        <v>18.519006607967743</v>
      </c>
      <c r="H520" s="37">
        <f>INDEX(Summary!$Q$5:$Y$88,MATCH(_xlfn.CONCAT(D520,"65-69"),Summary!$Q$5:$Q$88,0),MATCH($H$3,Summary!$Q$4:$Y$4,0))</f>
        <v>18.076571689033678</v>
      </c>
      <c r="I520" s="240">
        <f t="shared" si="25"/>
        <v>-2.3890855935204919E-2</v>
      </c>
      <c r="J520" s="241">
        <f t="shared" si="26"/>
        <v>-0.43466565539712115</v>
      </c>
      <c r="K520" s="242">
        <f t="shared" si="24"/>
        <v>17.75914274460288</v>
      </c>
    </row>
    <row r="521" spans="1:11" x14ac:dyDescent="0.2">
      <c r="A521" s="45" t="s">
        <v>60</v>
      </c>
      <c r="B521" s="45" t="s">
        <v>47</v>
      </c>
      <c r="C521" s="45">
        <v>2017</v>
      </c>
      <c r="D521" s="45" t="s">
        <v>166</v>
      </c>
      <c r="E521" s="48">
        <v>18.307500600000001</v>
      </c>
      <c r="F521" s="37">
        <f>VLOOKUP(_xlfn.CONCAT(D521,"65-69"),'Appendix 4. 2020 IBGE LT'!$E$6:$M$1685,9,FALSE)</f>
        <v>18.617044209871494</v>
      </c>
      <c r="G521" s="37">
        <f>VLOOKUP(_xlfn.CONCAT(D521,"65-69"),'Appendix 3b. nax IBGE 2019'!$E$5:$M$1850,9,FALSE)</f>
        <v>18.519006607967743</v>
      </c>
      <c r="H521" s="37">
        <f>INDEX(Summary!$Q$5:$Y$88,MATCH(_xlfn.CONCAT(D521,"65-69"),Summary!$Q$5:$Q$88,0),MATCH($H$3,Summary!$Q$4:$Y$4,0))</f>
        <v>18.076571689033678</v>
      </c>
      <c r="I521" s="240">
        <f t="shared" si="25"/>
        <v>-2.3890855935204919E-2</v>
      </c>
      <c r="J521" s="241">
        <f t="shared" si="26"/>
        <v>-0.43738185936827767</v>
      </c>
      <c r="K521" s="242">
        <f t="shared" si="24"/>
        <v>17.870118740631725</v>
      </c>
    </row>
    <row r="522" spans="1:11" x14ac:dyDescent="0.2">
      <c r="A522" s="45" t="s">
        <v>60</v>
      </c>
      <c r="B522" s="45" t="s">
        <v>47</v>
      </c>
      <c r="C522" s="45">
        <v>2018</v>
      </c>
      <c r="D522" s="45" t="s">
        <v>166</v>
      </c>
      <c r="E522" s="48">
        <v>18.415865499999999</v>
      </c>
      <c r="F522" s="37">
        <f>VLOOKUP(_xlfn.CONCAT(D522,"65-69"),'Appendix 4. 2020 IBGE LT'!$E$6:$M$1685,9,FALSE)</f>
        <v>18.617044209871494</v>
      </c>
      <c r="G522" s="37">
        <f>VLOOKUP(_xlfn.CONCAT(D522,"65-69"),'Appendix 3b. nax IBGE 2019'!$E$5:$M$1850,9,FALSE)</f>
        <v>18.519006607967743</v>
      </c>
      <c r="H522" s="37">
        <f>INDEX(Summary!$Q$5:$Y$88,MATCH(_xlfn.CONCAT(D522,"65-69"),Summary!$Q$5:$Q$88,0),MATCH($H$3,Summary!$Q$4:$Y$4,0))</f>
        <v>18.076571689033678</v>
      </c>
      <c r="I522" s="240">
        <f t="shared" si="25"/>
        <v>-2.3890855935204919E-2</v>
      </c>
      <c r="J522" s="241">
        <f t="shared" si="26"/>
        <v>-0.43997078958261049</v>
      </c>
      <c r="K522" s="242">
        <f t="shared" si="24"/>
        <v>17.975894710417389</v>
      </c>
    </row>
    <row r="523" spans="1:11" x14ac:dyDescent="0.2">
      <c r="A523" s="45" t="s">
        <v>60</v>
      </c>
      <c r="B523" s="45" t="s">
        <v>47</v>
      </c>
      <c r="C523" s="45">
        <v>2019</v>
      </c>
      <c r="D523" s="45" t="s">
        <v>166</v>
      </c>
      <c r="E523" s="48">
        <v>18.519006600000001</v>
      </c>
      <c r="F523" s="37">
        <f>VLOOKUP(_xlfn.CONCAT(D523,"65-69"),'Appendix 4. 2020 IBGE LT'!$E$6:$M$1685,9,FALSE)</f>
        <v>18.617044209871494</v>
      </c>
      <c r="G523" s="37">
        <f>VLOOKUP(_xlfn.CONCAT(D523,"65-69"),'Appendix 3b. nax IBGE 2019'!$E$5:$M$1850,9,FALSE)</f>
        <v>18.519006607967743</v>
      </c>
      <c r="H523" s="37">
        <f>INDEX(Summary!$Q$5:$Y$88,MATCH(_xlfn.CONCAT(D523,"65-69"),Summary!$Q$5:$Q$88,0),MATCH($H$3,Summary!$Q$4:$Y$4,0))</f>
        <v>18.076571689033678</v>
      </c>
      <c r="I523" s="240">
        <f t="shared" si="25"/>
        <v>-2.3890855935204919E-2</v>
      </c>
      <c r="J523" s="241">
        <f t="shared" si="26"/>
        <v>-0.4424349187437091</v>
      </c>
      <c r="K523" s="242">
        <f t="shared" si="24"/>
        <v>18.07657168125629</v>
      </c>
    </row>
    <row r="524" spans="1:11" x14ac:dyDescent="0.2">
      <c r="A524" s="45" t="s">
        <v>60</v>
      </c>
      <c r="B524" s="45" t="s">
        <v>3</v>
      </c>
      <c r="C524" s="45">
        <v>2000</v>
      </c>
      <c r="D524" s="45" t="s">
        <v>222</v>
      </c>
      <c r="E524" s="48">
        <v>16.165561499999999</v>
      </c>
      <c r="F524" s="37">
        <f>VLOOKUP(_xlfn.CONCAT(D524,"65-69"),'Appendix 4. 2020 IBGE LT'!$E$6:$M$1685,9,FALSE)</f>
        <v>20.624525668390039</v>
      </c>
      <c r="G524" s="37">
        <f>VLOOKUP(_xlfn.CONCAT(D524,"65-69"),'Appendix 3b. nax IBGE 2019'!$E$5:$M$1850,9,FALSE)</f>
        <v>20.511450761460619</v>
      </c>
      <c r="H524" s="37">
        <f>INDEX(Summary!$Q$5:$Y$88,MATCH(_xlfn.CONCAT(D524,"65-69"),Summary!$Q$5:$Q$88,0),MATCH($H$3,Summary!$Q$4:$Y$4,0))</f>
        <v>19.862756790626065</v>
      </c>
      <c r="I524" s="240">
        <f t="shared" si="25"/>
        <v>-3.1625942912502224E-2</v>
      </c>
      <c r="J524" s="241">
        <f t="shared" si="26"/>
        <v>-0.51125112514754378</v>
      </c>
      <c r="K524" s="242">
        <f t="shared" si="24"/>
        <v>15.654310374852455</v>
      </c>
    </row>
    <row r="525" spans="1:11" x14ac:dyDescent="0.2">
      <c r="A525" s="45" t="s">
        <v>60</v>
      </c>
      <c r="B525" s="45" t="s">
        <v>3</v>
      </c>
      <c r="C525" s="45">
        <v>2001</v>
      </c>
      <c r="D525" s="45" t="s">
        <v>222</v>
      </c>
      <c r="E525" s="48">
        <v>16.487119100000001</v>
      </c>
      <c r="F525" s="37">
        <f>VLOOKUP(_xlfn.CONCAT(D525,"65-69"),'Appendix 4. 2020 IBGE LT'!$E$6:$M$1685,9,FALSE)</f>
        <v>20.624525668390039</v>
      </c>
      <c r="G525" s="37">
        <f>VLOOKUP(_xlfn.CONCAT(D525,"65-69"),'Appendix 3b. nax IBGE 2019'!$E$5:$M$1850,9,FALSE)</f>
        <v>20.511450761460619</v>
      </c>
      <c r="H525" s="37">
        <f>INDEX(Summary!$Q$5:$Y$88,MATCH(_xlfn.CONCAT(D525,"65-69"),Summary!$Q$5:$Q$88,0),MATCH($H$3,Summary!$Q$4:$Y$4,0))</f>
        <v>19.862756790626065</v>
      </c>
      <c r="I525" s="240">
        <f t="shared" si="25"/>
        <v>-3.1625942912502224E-2</v>
      </c>
      <c r="J525" s="241">
        <f t="shared" si="26"/>
        <v>-0.52142068744822512</v>
      </c>
      <c r="K525" s="242">
        <f t="shared" si="24"/>
        <v>15.965698412551776</v>
      </c>
    </row>
    <row r="526" spans="1:11" x14ac:dyDescent="0.2">
      <c r="A526" s="45" t="s">
        <v>60</v>
      </c>
      <c r="B526" s="45" t="s">
        <v>3</v>
      </c>
      <c r="C526" s="45">
        <v>2002</v>
      </c>
      <c r="D526" s="45" t="s">
        <v>222</v>
      </c>
      <c r="E526" s="48">
        <v>16.805021199999999</v>
      </c>
      <c r="F526" s="37">
        <f>VLOOKUP(_xlfn.CONCAT(D526,"65-69"),'Appendix 4. 2020 IBGE LT'!$E$6:$M$1685,9,FALSE)</f>
        <v>20.624525668390039</v>
      </c>
      <c r="G526" s="37">
        <f>VLOOKUP(_xlfn.CONCAT(D526,"65-69"),'Appendix 3b. nax IBGE 2019'!$E$5:$M$1850,9,FALSE)</f>
        <v>20.511450761460619</v>
      </c>
      <c r="H526" s="37">
        <f>INDEX(Summary!$Q$5:$Y$88,MATCH(_xlfn.CONCAT(D526,"65-69"),Summary!$Q$5:$Q$88,0),MATCH($H$3,Summary!$Q$4:$Y$4,0))</f>
        <v>19.862756790626065</v>
      </c>
      <c r="I526" s="240">
        <f t="shared" si="25"/>
        <v>-3.1625942912502224E-2</v>
      </c>
      <c r="J526" s="241">
        <f t="shared" si="26"/>
        <v>-0.53147464111458953</v>
      </c>
      <c r="K526" s="242">
        <f t="shared" si="24"/>
        <v>16.27354655888541</v>
      </c>
    </row>
    <row r="527" spans="1:11" x14ac:dyDescent="0.2">
      <c r="A527" s="45" t="s">
        <v>60</v>
      </c>
      <c r="B527" s="45" t="s">
        <v>3</v>
      </c>
      <c r="C527" s="45">
        <v>2003</v>
      </c>
      <c r="D527" s="45" t="s">
        <v>222</v>
      </c>
      <c r="E527" s="48">
        <v>17.118665400000001</v>
      </c>
      <c r="F527" s="37">
        <f>VLOOKUP(_xlfn.CONCAT(D527,"65-69"),'Appendix 4. 2020 IBGE LT'!$E$6:$M$1685,9,FALSE)</f>
        <v>20.624525668390039</v>
      </c>
      <c r="G527" s="37">
        <f>VLOOKUP(_xlfn.CONCAT(D527,"65-69"),'Appendix 3b. nax IBGE 2019'!$E$5:$M$1850,9,FALSE)</f>
        <v>20.511450761460619</v>
      </c>
      <c r="H527" s="37">
        <f>INDEX(Summary!$Q$5:$Y$88,MATCH(_xlfn.CONCAT(D527,"65-69"),Summary!$Q$5:$Q$88,0),MATCH($H$3,Summary!$Q$4:$Y$4,0))</f>
        <v>19.862756790626065</v>
      </c>
      <c r="I527" s="240">
        <f t="shared" si="25"/>
        <v>-3.1625942912502224E-2</v>
      </c>
      <c r="J527" s="241">
        <f t="shared" si="26"/>
        <v>-0.54139393467862706</v>
      </c>
      <c r="K527" s="242">
        <f t="shared" si="24"/>
        <v>16.577271465321374</v>
      </c>
    </row>
    <row r="528" spans="1:11" x14ac:dyDescent="0.2">
      <c r="A528" s="45" t="s">
        <v>60</v>
      </c>
      <c r="B528" s="45" t="s">
        <v>3</v>
      </c>
      <c r="C528" s="45">
        <v>2004</v>
      </c>
      <c r="D528" s="45" t="s">
        <v>222</v>
      </c>
      <c r="E528" s="48">
        <v>17.427624099999999</v>
      </c>
      <c r="F528" s="37">
        <f>VLOOKUP(_xlfn.CONCAT(D528,"65-69"),'Appendix 4. 2020 IBGE LT'!$E$6:$M$1685,9,FALSE)</f>
        <v>20.624525668390039</v>
      </c>
      <c r="G528" s="37">
        <f>VLOOKUP(_xlfn.CONCAT(D528,"65-69"),'Appendix 3b. nax IBGE 2019'!$E$5:$M$1850,9,FALSE)</f>
        <v>20.511450761460619</v>
      </c>
      <c r="H528" s="37">
        <f>INDEX(Summary!$Q$5:$Y$88,MATCH(_xlfn.CONCAT(D528,"65-69"),Summary!$Q$5:$Q$88,0),MATCH($H$3,Summary!$Q$4:$Y$4,0))</f>
        <v>19.862756790626065</v>
      </c>
      <c r="I528" s="240">
        <f t="shared" si="25"/>
        <v>-3.1625942912502224E-2</v>
      </c>
      <c r="J528" s="241">
        <f t="shared" si="26"/>
        <v>-0.5511650448871479</v>
      </c>
      <c r="K528" s="242">
        <f t="shared" si="24"/>
        <v>16.87645905511285</v>
      </c>
    </row>
    <row r="529" spans="1:11" x14ac:dyDescent="0.2">
      <c r="A529" s="45" t="s">
        <v>60</v>
      </c>
      <c r="B529" s="45" t="s">
        <v>3</v>
      </c>
      <c r="C529" s="45">
        <v>2005</v>
      </c>
      <c r="D529" s="45" t="s">
        <v>222</v>
      </c>
      <c r="E529" s="48">
        <v>17.731446500000001</v>
      </c>
      <c r="F529" s="37">
        <f>VLOOKUP(_xlfn.CONCAT(D529,"65-69"),'Appendix 4. 2020 IBGE LT'!$E$6:$M$1685,9,FALSE)</f>
        <v>20.624525668390039</v>
      </c>
      <c r="G529" s="37">
        <f>VLOOKUP(_xlfn.CONCAT(D529,"65-69"),'Appendix 3b. nax IBGE 2019'!$E$5:$M$1850,9,FALSE)</f>
        <v>20.511450761460619</v>
      </c>
      <c r="H529" s="37">
        <f>INDEX(Summary!$Q$5:$Y$88,MATCH(_xlfn.CONCAT(D529,"65-69"),Summary!$Q$5:$Q$88,0),MATCH($H$3,Summary!$Q$4:$Y$4,0))</f>
        <v>19.862756790626065</v>
      </c>
      <c r="I529" s="240">
        <f t="shared" si="25"/>
        <v>-3.1625942912502224E-2</v>
      </c>
      <c r="J529" s="241">
        <f t="shared" si="26"/>
        <v>-0.56077371476508742</v>
      </c>
      <c r="K529" s="242">
        <f t="shared" si="24"/>
        <v>17.170672785234913</v>
      </c>
    </row>
    <row r="530" spans="1:11" x14ac:dyDescent="0.2">
      <c r="A530" s="45" t="s">
        <v>60</v>
      </c>
      <c r="B530" s="45" t="s">
        <v>3</v>
      </c>
      <c r="C530" s="45">
        <v>2006</v>
      </c>
      <c r="D530" s="45" t="s">
        <v>222</v>
      </c>
      <c r="E530" s="48">
        <v>18.029085599999998</v>
      </c>
      <c r="F530" s="37">
        <f>VLOOKUP(_xlfn.CONCAT(D530,"65-69"),'Appendix 4. 2020 IBGE LT'!$E$6:$M$1685,9,FALSE)</f>
        <v>20.624525668390039</v>
      </c>
      <c r="G530" s="37">
        <f>VLOOKUP(_xlfn.CONCAT(D530,"65-69"),'Appendix 3b. nax IBGE 2019'!$E$5:$M$1850,9,FALSE)</f>
        <v>20.511450761460619</v>
      </c>
      <c r="H530" s="37">
        <f>INDEX(Summary!$Q$5:$Y$88,MATCH(_xlfn.CONCAT(D530,"65-69"),Summary!$Q$5:$Q$88,0),MATCH($H$3,Summary!$Q$4:$Y$4,0))</f>
        <v>19.862756790626065</v>
      </c>
      <c r="I530" s="240">
        <f t="shared" si="25"/>
        <v>-3.1625942912502224E-2</v>
      </c>
      <c r="J530" s="241">
        <f t="shared" si="26"/>
        <v>-0.5701868319502158</v>
      </c>
      <c r="K530" s="242">
        <f t="shared" si="24"/>
        <v>17.458898768049782</v>
      </c>
    </row>
    <row r="531" spans="1:11" x14ac:dyDescent="0.2">
      <c r="A531" s="45" t="s">
        <v>60</v>
      </c>
      <c r="B531" s="45" t="s">
        <v>3</v>
      </c>
      <c r="C531" s="45">
        <v>2007</v>
      </c>
      <c r="D531" s="45" t="s">
        <v>222</v>
      </c>
      <c r="E531" s="48">
        <v>18.319439299999999</v>
      </c>
      <c r="F531" s="37">
        <f>VLOOKUP(_xlfn.CONCAT(D531,"65-69"),'Appendix 4. 2020 IBGE LT'!$E$6:$M$1685,9,FALSE)</f>
        <v>20.624525668390039</v>
      </c>
      <c r="G531" s="37">
        <f>VLOOKUP(_xlfn.CONCAT(D531,"65-69"),'Appendix 3b. nax IBGE 2019'!$E$5:$M$1850,9,FALSE)</f>
        <v>20.511450761460619</v>
      </c>
      <c r="H531" s="37">
        <f>INDEX(Summary!$Q$5:$Y$88,MATCH(_xlfn.CONCAT(D531,"65-69"),Summary!$Q$5:$Q$88,0),MATCH($H$3,Summary!$Q$4:$Y$4,0))</f>
        <v>19.862756790626065</v>
      </c>
      <c r="I531" s="240">
        <f t="shared" si="25"/>
        <v>-3.1625942912502224E-2</v>
      </c>
      <c r="J531" s="241">
        <f t="shared" si="26"/>
        <v>-0.57936954149084963</v>
      </c>
      <c r="K531" s="242">
        <f t="shared" si="24"/>
        <v>17.740069758509151</v>
      </c>
    </row>
    <row r="532" spans="1:11" x14ac:dyDescent="0.2">
      <c r="A532" s="45" t="s">
        <v>60</v>
      </c>
      <c r="B532" s="45" t="s">
        <v>3</v>
      </c>
      <c r="C532" s="45">
        <v>2008</v>
      </c>
      <c r="D532" s="45" t="s">
        <v>222</v>
      </c>
      <c r="E532" s="48">
        <v>18.602751999999999</v>
      </c>
      <c r="F532" s="37">
        <f>VLOOKUP(_xlfn.CONCAT(D532,"65-69"),'Appendix 4. 2020 IBGE LT'!$E$6:$M$1685,9,FALSE)</f>
        <v>20.624525668390039</v>
      </c>
      <c r="G532" s="37">
        <f>VLOOKUP(_xlfn.CONCAT(D532,"65-69"),'Appendix 3b. nax IBGE 2019'!$E$5:$M$1850,9,FALSE)</f>
        <v>20.511450761460619</v>
      </c>
      <c r="H532" s="37">
        <f>INDEX(Summary!$Q$5:$Y$88,MATCH(_xlfn.CONCAT(D532,"65-69"),Summary!$Q$5:$Q$88,0),MATCH($H$3,Summary!$Q$4:$Y$4,0))</f>
        <v>19.862756790626065</v>
      </c>
      <c r="I532" s="240">
        <f t="shared" si="25"/>
        <v>-3.1625942912502224E-2</v>
      </c>
      <c r="J532" s="241">
        <f t="shared" si="26"/>
        <v>-0.58832957276743658</v>
      </c>
      <c r="K532" s="242">
        <f t="shared" si="24"/>
        <v>18.014422427232564</v>
      </c>
    </row>
    <row r="533" spans="1:11" x14ac:dyDescent="0.2">
      <c r="A533" s="45" t="s">
        <v>60</v>
      </c>
      <c r="B533" s="45" t="s">
        <v>3</v>
      </c>
      <c r="C533" s="45">
        <v>2009</v>
      </c>
      <c r="D533" s="45" t="s">
        <v>222</v>
      </c>
      <c r="E533" s="48">
        <v>18.877884699999999</v>
      </c>
      <c r="F533" s="37">
        <f>VLOOKUP(_xlfn.CONCAT(D533,"65-69"),'Appendix 4. 2020 IBGE LT'!$E$6:$M$1685,9,FALSE)</f>
        <v>20.624525668390039</v>
      </c>
      <c r="G533" s="37">
        <f>VLOOKUP(_xlfn.CONCAT(D533,"65-69"),'Appendix 3b. nax IBGE 2019'!$E$5:$M$1850,9,FALSE)</f>
        <v>20.511450761460619</v>
      </c>
      <c r="H533" s="37">
        <f>INDEX(Summary!$Q$5:$Y$88,MATCH(_xlfn.CONCAT(D533,"65-69"),Summary!$Q$5:$Q$88,0),MATCH($H$3,Summary!$Q$4:$Y$4,0))</f>
        <v>19.862756790626065</v>
      </c>
      <c r="I533" s="240">
        <f t="shared" si="25"/>
        <v>-3.1625942912502224E-2</v>
      </c>
      <c r="J533" s="241">
        <f t="shared" si="26"/>
        <v>-0.5970309038309991</v>
      </c>
      <c r="K533" s="242">
        <f t="shared" si="24"/>
        <v>18.280853796169001</v>
      </c>
    </row>
    <row r="534" spans="1:11" x14ac:dyDescent="0.2">
      <c r="A534" s="45" t="s">
        <v>60</v>
      </c>
      <c r="B534" s="45" t="s">
        <v>3</v>
      </c>
      <c r="C534" s="45">
        <v>2010</v>
      </c>
      <c r="D534" s="45" t="s">
        <v>222</v>
      </c>
      <c r="E534" s="48">
        <v>19.146035699999999</v>
      </c>
      <c r="F534" s="37">
        <f>VLOOKUP(_xlfn.CONCAT(D534,"65-69"),'Appendix 4. 2020 IBGE LT'!$E$6:$M$1685,9,FALSE)</f>
        <v>20.624525668390039</v>
      </c>
      <c r="G534" s="37">
        <f>VLOOKUP(_xlfn.CONCAT(D534,"65-69"),'Appendix 3b. nax IBGE 2019'!$E$5:$M$1850,9,FALSE)</f>
        <v>20.511450761460619</v>
      </c>
      <c r="H534" s="37">
        <f>INDEX(Summary!$Q$5:$Y$88,MATCH(_xlfn.CONCAT(D534,"65-69"),Summary!$Q$5:$Q$88,0),MATCH($H$3,Summary!$Q$4:$Y$4,0))</f>
        <v>19.862756790626065</v>
      </c>
      <c r="I534" s="240">
        <f t="shared" si="25"/>
        <v>-3.1625942912502224E-2</v>
      </c>
      <c r="J534" s="241">
        <f t="shared" si="26"/>
        <v>-0.60551143204892954</v>
      </c>
      <c r="K534" s="242">
        <f t="shared" si="24"/>
        <v>18.540524267951071</v>
      </c>
    </row>
    <row r="535" spans="1:11" x14ac:dyDescent="0.2">
      <c r="A535" s="45" t="s">
        <v>60</v>
      </c>
      <c r="B535" s="45" t="s">
        <v>3</v>
      </c>
      <c r="C535" s="45">
        <v>2011</v>
      </c>
      <c r="D535" s="45" t="s">
        <v>222</v>
      </c>
      <c r="E535" s="48">
        <v>19.330917899999999</v>
      </c>
      <c r="F535" s="37">
        <f>VLOOKUP(_xlfn.CONCAT(D535,"65-69"),'Appendix 4. 2020 IBGE LT'!$E$6:$M$1685,9,FALSE)</f>
        <v>20.624525668390039</v>
      </c>
      <c r="G535" s="37">
        <f>VLOOKUP(_xlfn.CONCAT(D535,"65-69"),'Appendix 3b. nax IBGE 2019'!$E$5:$M$1850,9,FALSE)</f>
        <v>20.511450761460619</v>
      </c>
      <c r="H535" s="37">
        <f>INDEX(Summary!$Q$5:$Y$88,MATCH(_xlfn.CONCAT(D535,"65-69"),Summary!$Q$5:$Q$88,0),MATCH($H$3,Summary!$Q$4:$Y$4,0))</f>
        <v>19.862756790626065</v>
      </c>
      <c r="I535" s="240">
        <f t="shared" si="25"/>
        <v>-3.1625942912502224E-2</v>
      </c>
      <c r="J535" s="241">
        <f t="shared" si="26"/>
        <v>-0.6113585059516673</v>
      </c>
      <c r="K535" s="242">
        <f t="shared" si="24"/>
        <v>18.719559394048332</v>
      </c>
    </row>
    <row r="536" spans="1:11" x14ac:dyDescent="0.2">
      <c r="A536" s="45" t="s">
        <v>60</v>
      </c>
      <c r="B536" s="45" t="s">
        <v>3</v>
      </c>
      <c r="C536" s="45">
        <v>2012</v>
      </c>
      <c r="D536" s="45" t="s">
        <v>222</v>
      </c>
      <c r="E536" s="48">
        <v>19.508550499999998</v>
      </c>
      <c r="F536" s="37">
        <f>VLOOKUP(_xlfn.CONCAT(D536,"65-69"),'Appendix 4. 2020 IBGE LT'!$E$6:$M$1685,9,FALSE)</f>
        <v>20.624525668390039</v>
      </c>
      <c r="G536" s="37">
        <f>VLOOKUP(_xlfn.CONCAT(D536,"65-69"),'Appendix 3b. nax IBGE 2019'!$E$5:$M$1850,9,FALSE)</f>
        <v>20.511450761460619</v>
      </c>
      <c r="H536" s="37">
        <f>INDEX(Summary!$Q$5:$Y$88,MATCH(_xlfn.CONCAT(D536,"65-69"),Summary!$Q$5:$Q$88,0),MATCH($H$3,Summary!$Q$4:$Y$4,0))</f>
        <v>19.862756790626065</v>
      </c>
      <c r="I536" s="240">
        <f t="shared" si="25"/>
        <v>-3.1625942912502224E-2</v>
      </c>
      <c r="J536" s="241">
        <f t="shared" si="26"/>
        <v>-0.61697630441866669</v>
      </c>
      <c r="K536" s="242">
        <f t="shared" si="24"/>
        <v>18.891574195581331</v>
      </c>
    </row>
    <row r="537" spans="1:11" x14ac:dyDescent="0.2">
      <c r="A537" s="45" t="s">
        <v>60</v>
      </c>
      <c r="B537" s="45" t="s">
        <v>3</v>
      </c>
      <c r="C537" s="45">
        <v>2013</v>
      </c>
      <c r="D537" s="45" t="s">
        <v>222</v>
      </c>
      <c r="E537" s="48">
        <v>19.676229500000002</v>
      </c>
      <c r="F537" s="37">
        <f>VLOOKUP(_xlfn.CONCAT(D537,"65-69"),'Appendix 4. 2020 IBGE LT'!$E$6:$M$1685,9,FALSE)</f>
        <v>20.624525668390039</v>
      </c>
      <c r="G537" s="37">
        <f>VLOOKUP(_xlfn.CONCAT(D537,"65-69"),'Appendix 3b. nax IBGE 2019'!$E$5:$M$1850,9,FALSE)</f>
        <v>20.511450761460619</v>
      </c>
      <c r="H537" s="37">
        <f>INDEX(Summary!$Q$5:$Y$88,MATCH(_xlfn.CONCAT(D537,"65-69"),Summary!$Q$5:$Q$88,0),MATCH($H$3,Summary!$Q$4:$Y$4,0))</f>
        <v>19.862756790626065</v>
      </c>
      <c r="I537" s="240">
        <f t="shared" si="25"/>
        <v>-3.1625942912502224E-2</v>
      </c>
      <c r="J537" s="241">
        <f t="shared" si="26"/>
        <v>-0.6222793109002922</v>
      </c>
      <c r="K537" s="242">
        <f t="shared" si="24"/>
        <v>19.053950189099709</v>
      </c>
    </row>
    <row r="538" spans="1:11" x14ac:dyDescent="0.2">
      <c r="A538" s="45" t="s">
        <v>60</v>
      </c>
      <c r="B538" s="45" t="s">
        <v>3</v>
      </c>
      <c r="C538" s="45">
        <v>2014</v>
      </c>
      <c r="D538" s="45" t="s">
        <v>222</v>
      </c>
      <c r="E538" s="48">
        <v>19.8364987</v>
      </c>
      <c r="F538" s="37">
        <f>VLOOKUP(_xlfn.CONCAT(D538,"65-69"),'Appendix 4. 2020 IBGE LT'!$E$6:$M$1685,9,FALSE)</f>
        <v>20.624525668390039</v>
      </c>
      <c r="G538" s="37">
        <f>VLOOKUP(_xlfn.CONCAT(D538,"65-69"),'Appendix 3b. nax IBGE 2019'!$E$5:$M$1850,9,FALSE)</f>
        <v>20.511450761460619</v>
      </c>
      <c r="H538" s="37">
        <f>INDEX(Summary!$Q$5:$Y$88,MATCH(_xlfn.CONCAT(D538,"65-69"),Summary!$Q$5:$Q$88,0),MATCH($H$3,Summary!$Q$4:$Y$4,0))</f>
        <v>19.862756790626065</v>
      </c>
      <c r="I538" s="240">
        <f t="shared" si="25"/>
        <v>-3.1625942912502224E-2</v>
      </c>
      <c r="J538" s="241">
        <f t="shared" si="26"/>
        <v>-0.62734797547012455</v>
      </c>
      <c r="K538" s="242">
        <f t="shared" si="24"/>
        <v>19.209150724529877</v>
      </c>
    </row>
    <row r="539" spans="1:11" x14ac:dyDescent="0.2">
      <c r="A539" s="45" t="s">
        <v>60</v>
      </c>
      <c r="B539" s="45" t="s">
        <v>3</v>
      </c>
      <c r="C539" s="45">
        <v>2015</v>
      </c>
      <c r="D539" s="45" t="s">
        <v>222</v>
      </c>
      <c r="E539" s="48">
        <v>19.987898600000001</v>
      </c>
      <c r="F539" s="37">
        <f>VLOOKUP(_xlfn.CONCAT(D539,"65-69"),'Appendix 4. 2020 IBGE LT'!$E$6:$M$1685,9,FALSE)</f>
        <v>20.624525668390039</v>
      </c>
      <c r="G539" s="37">
        <f>VLOOKUP(_xlfn.CONCAT(D539,"65-69"),'Appendix 3b. nax IBGE 2019'!$E$5:$M$1850,9,FALSE)</f>
        <v>20.511450761460619</v>
      </c>
      <c r="H539" s="37">
        <f>INDEX(Summary!$Q$5:$Y$88,MATCH(_xlfn.CONCAT(D539,"65-69"),Summary!$Q$5:$Q$88,0),MATCH($H$3,Summary!$Q$4:$Y$4,0))</f>
        <v>19.862756790626065</v>
      </c>
      <c r="I539" s="240">
        <f t="shared" si="25"/>
        <v>-3.1625942912502224E-2</v>
      </c>
      <c r="J539" s="241">
        <f t="shared" si="26"/>
        <v>-0.63213614006448315</v>
      </c>
      <c r="K539" s="242">
        <f t="shared" si="24"/>
        <v>19.355762459935519</v>
      </c>
    </row>
    <row r="540" spans="1:11" x14ac:dyDescent="0.2">
      <c r="A540" s="45" t="s">
        <v>60</v>
      </c>
      <c r="B540" s="45" t="s">
        <v>3</v>
      </c>
      <c r="C540" s="45">
        <v>2016</v>
      </c>
      <c r="D540" s="45" t="s">
        <v>222</v>
      </c>
      <c r="E540" s="48">
        <v>20.129918700000001</v>
      </c>
      <c r="F540" s="37">
        <f>VLOOKUP(_xlfn.CONCAT(D540,"65-69"),'Appendix 4. 2020 IBGE LT'!$E$6:$M$1685,9,FALSE)</f>
        <v>20.624525668390039</v>
      </c>
      <c r="G540" s="37">
        <f>VLOOKUP(_xlfn.CONCAT(D540,"65-69"),'Appendix 3b. nax IBGE 2019'!$E$5:$M$1850,9,FALSE)</f>
        <v>20.511450761460619</v>
      </c>
      <c r="H540" s="37">
        <f>INDEX(Summary!$Q$5:$Y$88,MATCH(_xlfn.CONCAT(D540,"65-69"),Summary!$Q$5:$Q$88,0),MATCH($H$3,Summary!$Q$4:$Y$4,0))</f>
        <v>19.862756790626065</v>
      </c>
      <c r="I540" s="240">
        <f t="shared" si="25"/>
        <v>-3.1625942912502224E-2</v>
      </c>
      <c r="J540" s="241">
        <f t="shared" si="26"/>
        <v>-0.63662765963951096</v>
      </c>
      <c r="K540" s="242">
        <f t="shared" si="24"/>
        <v>19.493291040360489</v>
      </c>
    </row>
    <row r="541" spans="1:11" x14ac:dyDescent="0.2">
      <c r="A541" s="45" t="s">
        <v>60</v>
      </c>
      <c r="B541" s="45" t="s">
        <v>3</v>
      </c>
      <c r="C541" s="45">
        <v>2017</v>
      </c>
      <c r="D541" s="45" t="s">
        <v>222</v>
      </c>
      <c r="E541" s="48">
        <v>20.2641426</v>
      </c>
      <c r="F541" s="37">
        <f>VLOOKUP(_xlfn.CONCAT(D541,"65-69"),'Appendix 4. 2020 IBGE LT'!$E$6:$M$1685,9,FALSE)</f>
        <v>20.624525668390039</v>
      </c>
      <c r="G541" s="37">
        <f>VLOOKUP(_xlfn.CONCAT(D541,"65-69"),'Appendix 3b. nax IBGE 2019'!$E$5:$M$1850,9,FALSE)</f>
        <v>20.511450761460619</v>
      </c>
      <c r="H541" s="37">
        <f>INDEX(Summary!$Q$5:$Y$88,MATCH(_xlfn.CONCAT(D541,"65-69"),Summary!$Q$5:$Q$88,0),MATCH($H$3,Summary!$Q$4:$Y$4,0))</f>
        <v>19.862756790626065</v>
      </c>
      <c r="I541" s="240">
        <f t="shared" si="25"/>
        <v>-3.1625942912502224E-2</v>
      </c>
      <c r="J541" s="241">
        <f t="shared" si="26"/>
        <v>-0.64087261703840437</v>
      </c>
      <c r="K541" s="242">
        <f t="shared" si="24"/>
        <v>19.623269982961595</v>
      </c>
    </row>
    <row r="542" spans="1:11" x14ac:dyDescent="0.2">
      <c r="A542" s="45" t="s">
        <v>60</v>
      </c>
      <c r="B542" s="45" t="s">
        <v>3</v>
      </c>
      <c r="C542" s="45">
        <v>2018</v>
      </c>
      <c r="D542" s="45" t="s">
        <v>222</v>
      </c>
      <c r="E542" s="48">
        <v>20.391608900000001</v>
      </c>
      <c r="F542" s="37">
        <f>VLOOKUP(_xlfn.CONCAT(D542,"65-69"),'Appendix 4. 2020 IBGE LT'!$E$6:$M$1685,9,FALSE)</f>
        <v>20.624525668390039</v>
      </c>
      <c r="G542" s="37">
        <f>VLOOKUP(_xlfn.CONCAT(D542,"65-69"),'Appendix 3b. nax IBGE 2019'!$E$5:$M$1850,9,FALSE)</f>
        <v>20.511450761460619</v>
      </c>
      <c r="H542" s="37">
        <f>INDEX(Summary!$Q$5:$Y$88,MATCH(_xlfn.CONCAT(D542,"65-69"),Summary!$Q$5:$Q$88,0),MATCH($H$3,Summary!$Q$4:$Y$4,0))</f>
        <v>19.862756790626065</v>
      </c>
      <c r="I542" s="240">
        <f t="shared" si="25"/>
        <v>-3.1625942912502224E-2</v>
      </c>
      <c r="J542" s="241">
        <f t="shared" si="26"/>
        <v>-0.64490385896547231</v>
      </c>
      <c r="K542" s="242">
        <f t="shared" si="24"/>
        <v>19.746705041034531</v>
      </c>
    </row>
    <row r="543" spans="1:11" x14ac:dyDescent="0.2">
      <c r="A543" s="45" t="s">
        <v>60</v>
      </c>
      <c r="B543" s="45" t="s">
        <v>3</v>
      </c>
      <c r="C543" s="45">
        <v>2019</v>
      </c>
      <c r="D543" s="45" t="s">
        <v>222</v>
      </c>
      <c r="E543" s="48">
        <v>20.511450799999999</v>
      </c>
      <c r="F543" s="37">
        <f>VLOOKUP(_xlfn.CONCAT(D543,"65-69"),'Appendix 4. 2020 IBGE LT'!$E$6:$M$1685,9,FALSE)</f>
        <v>20.624525668390039</v>
      </c>
      <c r="G543" s="37">
        <f>VLOOKUP(_xlfn.CONCAT(D543,"65-69"),'Appendix 3b. nax IBGE 2019'!$E$5:$M$1850,9,FALSE)</f>
        <v>20.511450761460619</v>
      </c>
      <c r="H543" s="37">
        <f>INDEX(Summary!$Q$5:$Y$88,MATCH(_xlfn.CONCAT(D543,"65-69"),Summary!$Q$5:$Q$88,0),MATCH($H$3,Summary!$Q$4:$Y$4,0))</f>
        <v>19.862756790626065</v>
      </c>
      <c r="I543" s="240">
        <f t="shared" si="25"/>
        <v>-3.1625942912502224E-2</v>
      </c>
      <c r="J543" s="241">
        <f t="shared" si="26"/>
        <v>-0.64869397205339807</v>
      </c>
      <c r="K543" s="242">
        <f t="shared" si="24"/>
        <v>19.862756827946601</v>
      </c>
    </row>
    <row r="544" spans="1:11" x14ac:dyDescent="0.2">
      <c r="A544" s="45" t="s">
        <v>68</v>
      </c>
      <c r="B544" s="45" t="s">
        <v>48</v>
      </c>
      <c r="C544" s="45">
        <v>2000</v>
      </c>
      <c r="D544" s="45" t="s">
        <v>202</v>
      </c>
      <c r="E544" s="48">
        <v>16.900109400000002</v>
      </c>
      <c r="F544" s="37">
        <f>VLOOKUP(_xlfn.CONCAT(D544,"65-69"),'Appendix 4. 2020 IBGE LT'!$E$6:$M$1685,9,FALSE)</f>
        <v>18.905965010864477</v>
      </c>
      <c r="G544" s="37">
        <f>VLOOKUP(_xlfn.CONCAT(D544,"65-69"),'Appendix 3b. nax IBGE 2019'!$E$5:$M$1850,9,FALSE)</f>
        <v>18.810086332259921</v>
      </c>
      <c r="H544" s="37">
        <f>INDEX(Summary!$Q$5:$Y$88,MATCH(_xlfn.CONCAT(D544,"65-69"),Summary!$Q$5:$Q$88,0),MATCH($H$3,Summary!$Q$4:$Y$4,0))</f>
        <v>19.429635512257963</v>
      </c>
      <c r="I544" s="240">
        <f t="shared" si="25"/>
        <v>3.2937072645727046E-2</v>
      </c>
      <c r="J544" s="241">
        <f t="shared" si="26"/>
        <v>0.5566401310285346</v>
      </c>
      <c r="K544" s="242">
        <f t="shared" si="24"/>
        <v>17.456749531028535</v>
      </c>
    </row>
    <row r="545" spans="1:11" x14ac:dyDescent="0.2">
      <c r="A545" s="45" t="s">
        <v>68</v>
      </c>
      <c r="B545" s="45" t="s">
        <v>48</v>
      </c>
      <c r="C545" s="45">
        <v>2001</v>
      </c>
      <c r="D545" s="45" t="s">
        <v>202</v>
      </c>
      <c r="E545" s="48">
        <v>17.004562799999999</v>
      </c>
      <c r="F545" s="37">
        <f>VLOOKUP(_xlfn.CONCAT(D545,"65-69"),'Appendix 4. 2020 IBGE LT'!$E$6:$M$1685,9,FALSE)</f>
        <v>18.905965010864477</v>
      </c>
      <c r="G545" s="37">
        <f>VLOOKUP(_xlfn.CONCAT(D545,"65-69"),'Appendix 3b. nax IBGE 2019'!$E$5:$M$1850,9,FALSE)</f>
        <v>18.810086332259921</v>
      </c>
      <c r="H545" s="37">
        <f>INDEX(Summary!$Q$5:$Y$88,MATCH(_xlfn.CONCAT(D545,"65-69"),Summary!$Q$5:$Q$88,0),MATCH($H$3,Summary!$Q$4:$Y$4,0))</f>
        <v>19.429635512257963</v>
      </c>
      <c r="I545" s="240">
        <f t="shared" si="25"/>
        <v>3.2937072645727046E-2</v>
      </c>
      <c r="J545" s="241">
        <f t="shared" si="26"/>
        <v>0.56008052025242772</v>
      </c>
      <c r="K545" s="242">
        <f t="shared" si="24"/>
        <v>17.564643320252426</v>
      </c>
    </row>
    <row r="546" spans="1:11" x14ac:dyDescent="0.2">
      <c r="A546" s="45" t="s">
        <v>68</v>
      </c>
      <c r="B546" s="45" t="s">
        <v>48</v>
      </c>
      <c r="C546" s="45">
        <v>2002</v>
      </c>
      <c r="D546" s="45" t="s">
        <v>202</v>
      </c>
      <c r="E546" s="48">
        <v>17.108248</v>
      </c>
      <c r="F546" s="37">
        <f>VLOOKUP(_xlfn.CONCAT(D546,"65-69"),'Appendix 4. 2020 IBGE LT'!$E$6:$M$1685,9,FALSE)</f>
        <v>18.905965010864477</v>
      </c>
      <c r="G546" s="37">
        <f>VLOOKUP(_xlfn.CONCAT(D546,"65-69"),'Appendix 3b. nax IBGE 2019'!$E$5:$M$1850,9,FALSE)</f>
        <v>18.810086332259921</v>
      </c>
      <c r="H546" s="37">
        <f>INDEX(Summary!$Q$5:$Y$88,MATCH(_xlfn.CONCAT(D546,"65-69"),Summary!$Q$5:$Q$88,0),MATCH($H$3,Summary!$Q$4:$Y$4,0))</f>
        <v>19.429635512257963</v>
      </c>
      <c r="I546" s="240">
        <f t="shared" si="25"/>
        <v>3.2937072645727046E-2</v>
      </c>
      <c r="J546" s="241">
        <f t="shared" si="26"/>
        <v>0.56349560721711445</v>
      </c>
      <c r="K546" s="242">
        <f t="shared" si="24"/>
        <v>17.671743607217113</v>
      </c>
    </row>
    <row r="547" spans="1:11" x14ac:dyDescent="0.2">
      <c r="A547" s="45" t="s">
        <v>68</v>
      </c>
      <c r="B547" s="45" t="s">
        <v>48</v>
      </c>
      <c r="C547" s="45">
        <v>2003</v>
      </c>
      <c r="D547" s="45" t="s">
        <v>202</v>
      </c>
      <c r="E547" s="48">
        <v>17.211150400000001</v>
      </c>
      <c r="F547" s="37">
        <f>VLOOKUP(_xlfn.CONCAT(D547,"65-69"),'Appendix 4. 2020 IBGE LT'!$E$6:$M$1685,9,FALSE)</f>
        <v>18.905965010864477</v>
      </c>
      <c r="G547" s="37">
        <f>VLOOKUP(_xlfn.CONCAT(D547,"65-69"),'Appendix 3b. nax IBGE 2019'!$E$5:$M$1850,9,FALSE)</f>
        <v>18.810086332259921</v>
      </c>
      <c r="H547" s="37">
        <f>INDEX(Summary!$Q$5:$Y$88,MATCH(_xlfn.CONCAT(D547,"65-69"),Summary!$Q$5:$Q$88,0),MATCH($H$3,Summary!$Q$4:$Y$4,0))</f>
        <v>19.429635512257963</v>
      </c>
      <c r="I547" s="240">
        <f t="shared" si="25"/>
        <v>3.2937072645727046E-2</v>
      </c>
      <c r="J547" s="241">
        <f t="shared" si="26"/>
        <v>0.56688491104133409</v>
      </c>
      <c r="K547" s="242">
        <f t="shared" si="24"/>
        <v>17.778035311041336</v>
      </c>
    </row>
    <row r="548" spans="1:11" x14ac:dyDescent="0.2">
      <c r="A548" s="45" t="s">
        <v>68</v>
      </c>
      <c r="B548" s="45" t="s">
        <v>48</v>
      </c>
      <c r="C548" s="45">
        <v>2004</v>
      </c>
      <c r="D548" s="45" t="s">
        <v>202</v>
      </c>
      <c r="E548" s="48">
        <v>17.3132546</v>
      </c>
      <c r="F548" s="37">
        <f>VLOOKUP(_xlfn.CONCAT(D548,"65-69"),'Appendix 4. 2020 IBGE LT'!$E$6:$M$1685,9,FALSE)</f>
        <v>18.905965010864477</v>
      </c>
      <c r="G548" s="37">
        <f>VLOOKUP(_xlfn.CONCAT(D548,"65-69"),'Appendix 3b. nax IBGE 2019'!$E$5:$M$1850,9,FALSE)</f>
        <v>18.810086332259921</v>
      </c>
      <c r="H548" s="37">
        <f>INDEX(Summary!$Q$5:$Y$88,MATCH(_xlfn.CONCAT(D548,"65-69"),Summary!$Q$5:$Q$88,0),MATCH($H$3,Summary!$Q$4:$Y$4,0))</f>
        <v>19.429635512257963</v>
      </c>
      <c r="I548" s="240">
        <f t="shared" si="25"/>
        <v>3.2937072645727046E-2</v>
      </c>
      <c r="J548" s="241">
        <f t="shared" si="26"/>
        <v>0.57024792449416795</v>
      </c>
      <c r="K548" s="242">
        <f t="shared" si="24"/>
        <v>17.883502524494169</v>
      </c>
    </row>
    <row r="549" spans="1:11" x14ac:dyDescent="0.2">
      <c r="A549" s="45" t="s">
        <v>68</v>
      </c>
      <c r="B549" s="45" t="s">
        <v>48</v>
      </c>
      <c r="C549" s="45">
        <v>2005</v>
      </c>
      <c r="D549" s="45" t="s">
        <v>202</v>
      </c>
      <c r="E549" s="48">
        <v>17.414545199999999</v>
      </c>
      <c r="F549" s="37">
        <f>VLOOKUP(_xlfn.CONCAT(D549,"65-69"),'Appendix 4. 2020 IBGE LT'!$E$6:$M$1685,9,FALSE)</f>
        <v>18.905965010864477</v>
      </c>
      <c r="G549" s="37">
        <f>VLOOKUP(_xlfn.CONCAT(D549,"65-69"),'Appendix 3b. nax IBGE 2019'!$E$5:$M$1850,9,FALSE)</f>
        <v>18.810086332259921</v>
      </c>
      <c r="H549" s="37">
        <f>INDEX(Summary!$Q$5:$Y$88,MATCH(_xlfn.CONCAT(D549,"65-69"),Summary!$Q$5:$Q$88,0),MATCH($H$3,Summary!$Q$4:$Y$4,0))</f>
        <v>19.429635512257963</v>
      </c>
      <c r="I549" s="240">
        <f t="shared" si="25"/>
        <v>3.2937072645727046E-2</v>
      </c>
      <c r="J549" s="241">
        <f t="shared" si="26"/>
        <v>0.57358414034469718</v>
      </c>
      <c r="K549" s="242">
        <f t="shared" si="24"/>
        <v>17.988129340344695</v>
      </c>
    </row>
    <row r="550" spans="1:11" x14ac:dyDescent="0.2">
      <c r="A550" s="45" t="s">
        <v>68</v>
      </c>
      <c r="B550" s="45" t="s">
        <v>48</v>
      </c>
      <c r="C550" s="45">
        <v>2006</v>
      </c>
      <c r="D550" s="45" t="s">
        <v>202</v>
      </c>
      <c r="E550" s="48">
        <v>17.515006199999998</v>
      </c>
      <c r="F550" s="37">
        <f>VLOOKUP(_xlfn.CONCAT(D550,"65-69"),'Appendix 4. 2020 IBGE LT'!$E$6:$M$1685,9,FALSE)</f>
        <v>18.905965010864477</v>
      </c>
      <c r="G550" s="37">
        <f>VLOOKUP(_xlfn.CONCAT(D550,"65-69"),'Appendix 3b. nax IBGE 2019'!$E$5:$M$1850,9,FALSE)</f>
        <v>18.810086332259921</v>
      </c>
      <c r="H550" s="37">
        <f>INDEX(Summary!$Q$5:$Y$88,MATCH(_xlfn.CONCAT(D550,"65-69"),Summary!$Q$5:$Q$88,0),MATCH($H$3,Summary!$Q$4:$Y$4,0))</f>
        <v>19.429635512257963</v>
      </c>
      <c r="I550" s="240">
        <f t="shared" si="25"/>
        <v>3.2937072645727046E-2</v>
      </c>
      <c r="J550" s="241">
        <f t="shared" si="26"/>
        <v>0.57689303159975958</v>
      </c>
      <c r="K550" s="242">
        <f t="shared" si="24"/>
        <v>18.091899231599758</v>
      </c>
    </row>
    <row r="551" spans="1:11" x14ac:dyDescent="0.2">
      <c r="A551" s="45" t="s">
        <v>68</v>
      </c>
      <c r="B551" s="45" t="s">
        <v>48</v>
      </c>
      <c r="C551" s="45">
        <v>2007</v>
      </c>
      <c r="D551" s="45" t="s">
        <v>202</v>
      </c>
      <c r="E551" s="48">
        <v>17.6146216</v>
      </c>
      <c r="F551" s="37">
        <f>VLOOKUP(_xlfn.CONCAT(D551,"65-69"),'Appendix 4. 2020 IBGE LT'!$E$6:$M$1685,9,FALSE)</f>
        <v>18.905965010864477</v>
      </c>
      <c r="G551" s="37">
        <f>VLOOKUP(_xlfn.CONCAT(D551,"65-69"),'Appendix 3b. nax IBGE 2019'!$E$5:$M$1850,9,FALSE)</f>
        <v>18.810086332259921</v>
      </c>
      <c r="H551" s="37">
        <f>INDEX(Summary!$Q$5:$Y$88,MATCH(_xlfn.CONCAT(D551,"65-69"),Summary!$Q$5:$Q$88,0),MATCH($H$3,Summary!$Q$4:$Y$4,0))</f>
        <v>19.429635512257963</v>
      </c>
      <c r="I551" s="240">
        <f t="shared" si="25"/>
        <v>3.2937072645727046E-2</v>
      </c>
      <c r="J551" s="241">
        <f t="shared" si="26"/>
        <v>0.5801740712661928</v>
      </c>
      <c r="K551" s="242">
        <f t="shared" si="24"/>
        <v>18.194795671266192</v>
      </c>
    </row>
    <row r="552" spans="1:11" x14ac:dyDescent="0.2">
      <c r="A552" s="45" t="s">
        <v>68</v>
      </c>
      <c r="B552" s="45" t="s">
        <v>48</v>
      </c>
      <c r="C552" s="45">
        <v>2008</v>
      </c>
      <c r="D552" s="45" t="s">
        <v>202</v>
      </c>
      <c r="E552" s="48">
        <v>17.713375200000002</v>
      </c>
      <c r="F552" s="37">
        <f>VLOOKUP(_xlfn.CONCAT(D552,"65-69"),'Appendix 4. 2020 IBGE LT'!$E$6:$M$1685,9,FALSE)</f>
        <v>18.905965010864477</v>
      </c>
      <c r="G552" s="37">
        <f>VLOOKUP(_xlfn.CONCAT(D552,"65-69"),'Appendix 3b. nax IBGE 2019'!$E$5:$M$1850,9,FALSE)</f>
        <v>18.810086332259921</v>
      </c>
      <c r="H552" s="37">
        <f>INDEX(Summary!$Q$5:$Y$88,MATCH(_xlfn.CONCAT(D552,"65-69"),Summary!$Q$5:$Q$88,0),MATCH($H$3,Summary!$Q$4:$Y$4,0))</f>
        <v>19.429635512257963</v>
      </c>
      <c r="I552" s="240">
        <f t="shared" si="25"/>
        <v>3.2937072645727046E-2</v>
      </c>
      <c r="J552" s="241">
        <f t="shared" si="26"/>
        <v>0.58342672576341992</v>
      </c>
      <c r="K552" s="242">
        <f t="shared" si="24"/>
        <v>18.296801925763422</v>
      </c>
    </row>
    <row r="553" spans="1:11" x14ac:dyDescent="0.2">
      <c r="A553" s="45" t="s">
        <v>68</v>
      </c>
      <c r="B553" s="45" t="s">
        <v>48</v>
      </c>
      <c r="C553" s="45">
        <v>2009</v>
      </c>
      <c r="D553" s="45" t="s">
        <v>202</v>
      </c>
      <c r="E553" s="48">
        <v>17.810798800000001</v>
      </c>
      <c r="F553" s="37">
        <f>VLOOKUP(_xlfn.CONCAT(D553,"65-69"),'Appendix 4. 2020 IBGE LT'!$E$6:$M$1685,9,FALSE)</f>
        <v>18.905965010864477</v>
      </c>
      <c r="G553" s="37">
        <f>VLOOKUP(_xlfn.CONCAT(D553,"65-69"),'Appendix 3b. nax IBGE 2019'!$E$5:$M$1850,9,FALSE)</f>
        <v>18.810086332259921</v>
      </c>
      <c r="H553" s="37">
        <f>INDEX(Summary!$Q$5:$Y$88,MATCH(_xlfn.CONCAT(D553,"65-69"),Summary!$Q$5:$Q$88,0),MATCH($H$3,Summary!$Q$4:$Y$4,0))</f>
        <v>19.429635512257963</v>
      </c>
      <c r="I553" s="240">
        <f t="shared" si="25"/>
        <v>3.2937072645727046E-2</v>
      </c>
      <c r="J553" s="241">
        <f t="shared" si="26"/>
        <v>0.5866355739540281</v>
      </c>
      <c r="K553" s="242">
        <f t="shared" si="24"/>
        <v>18.397434373954027</v>
      </c>
    </row>
    <row r="554" spans="1:11" x14ac:dyDescent="0.2">
      <c r="A554" s="45" t="s">
        <v>68</v>
      </c>
      <c r="B554" s="45" t="s">
        <v>48</v>
      </c>
      <c r="C554" s="45">
        <v>2010</v>
      </c>
      <c r="D554" s="45" t="s">
        <v>202</v>
      </c>
      <c r="E554" s="48">
        <v>17.9082322</v>
      </c>
      <c r="F554" s="37">
        <f>VLOOKUP(_xlfn.CONCAT(D554,"65-69"),'Appendix 4. 2020 IBGE LT'!$E$6:$M$1685,9,FALSE)</f>
        <v>18.905965010864477</v>
      </c>
      <c r="G554" s="37">
        <f>VLOOKUP(_xlfn.CONCAT(D554,"65-69"),'Appendix 3b. nax IBGE 2019'!$E$5:$M$1850,9,FALSE)</f>
        <v>18.810086332259921</v>
      </c>
      <c r="H554" s="37">
        <f>INDEX(Summary!$Q$5:$Y$88,MATCH(_xlfn.CONCAT(D554,"65-69"),Summary!$Q$5:$Q$88,0),MATCH($H$3,Summary!$Q$4:$Y$4,0))</f>
        <v>19.429635512257963</v>
      </c>
      <c r="I554" s="240">
        <f t="shared" si="25"/>
        <v>3.2937072645727046E-2</v>
      </c>
      <c r="J554" s="241">
        <f t="shared" si="26"/>
        <v>0.58984474492794825</v>
      </c>
      <c r="K554" s="242">
        <f t="shared" si="24"/>
        <v>18.498076944927949</v>
      </c>
    </row>
    <row r="555" spans="1:11" x14ac:dyDescent="0.2">
      <c r="A555" s="45" t="s">
        <v>68</v>
      </c>
      <c r="B555" s="45" t="s">
        <v>48</v>
      </c>
      <c r="C555" s="45">
        <v>2011</v>
      </c>
      <c r="D555" s="45" t="s">
        <v>202</v>
      </c>
      <c r="E555" s="48">
        <v>18.010766700000001</v>
      </c>
      <c r="F555" s="37">
        <f>VLOOKUP(_xlfn.CONCAT(D555,"65-69"),'Appendix 4. 2020 IBGE LT'!$E$6:$M$1685,9,FALSE)</f>
        <v>18.905965010864477</v>
      </c>
      <c r="G555" s="37">
        <f>VLOOKUP(_xlfn.CONCAT(D555,"65-69"),'Appendix 3b. nax IBGE 2019'!$E$5:$M$1850,9,FALSE)</f>
        <v>18.810086332259921</v>
      </c>
      <c r="H555" s="37">
        <f>INDEX(Summary!$Q$5:$Y$88,MATCH(_xlfn.CONCAT(D555,"65-69"),Summary!$Q$5:$Q$88,0),MATCH($H$3,Summary!$Q$4:$Y$4,0))</f>
        <v>19.429635512257963</v>
      </c>
      <c r="I555" s="240">
        <f t="shared" si="25"/>
        <v>3.2937072645727046E-2</v>
      </c>
      <c r="J555" s="241">
        <f t="shared" si="26"/>
        <v>0.59322193120314159</v>
      </c>
      <c r="K555" s="242">
        <f t="shared" si="24"/>
        <v>18.603988631203144</v>
      </c>
    </row>
    <row r="556" spans="1:11" x14ac:dyDescent="0.2">
      <c r="A556" s="45" t="s">
        <v>68</v>
      </c>
      <c r="B556" s="45" t="s">
        <v>48</v>
      </c>
      <c r="C556" s="45">
        <v>2012</v>
      </c>
      <c r="D556" s="45" t="s">
        <v>202</v>
      </c>
      <c r="E556" s="48">
        <v>18.114280900000001</v>
      </c>
      <c r="F556" s="37">
        <f>VLOOKUP(_xlfn.CONCAT(D556,"65-69"),'Appendix 4. 2020 IBGE LT'!$E$6:$M$1685,9,FALSE)</f>
        <v>18.905965010864477</v>
      </c>
      <c r="G556" s="37">
        <f>VLOOKUP(_xlfn.CONCAT(D556,"65-69"),'Appendix 3b. nax IBGE 2019'!$E$5:$M$1850,9,FALSE)</f>
        <v>18.810086332259921</v>
      </c>
      <c r="H556" s="37">
        <f>INDEX(Summary!$Q$5:$Y$88,MATCH(_xlfn.CONCAT(D556,"65-69"),Summary!$Q$5:$Q$88,0),MATCH($H$3,Summary!$Q$4:$Y$4,0))</f>
        <v>19.429635512257963</v>
      </c>
      <c r="I556" s="240">
        <f t="shared" si="25"/>
        <v>3.2937072645727046E-2</v>
      </c>
      <c r="J556" s="241">
        <f t="shared" si="26"/>
        <v>0.59663138592840592</v>
      </c>
      <c r="K556" s="242">
        <f t="shared" si="24"/>
        <v>18.710912285928405</v>
      </c>
    </row>
    <row r="557" spans="1:11" x14ac:dyDescent="0.2">
      <c r="A557" s="45" t="s">
        <v>68</v>
      </c>
      <c r="B557" s="45" t="s">
        <v>48</v>
      </c>
      <c r="C557" s="45">
        <v>2013</v>
      </c>
      <c r="D557" s="45" t="s">
        <v>202</v>
      </c>
      <c r="E557" s="48">
        <v>18.216167500000001</v>
      </c>
      <c r="F557" s="37">
        <f>VLOOKUP(_xlfn.CONCAT(D557,"65-69"),'Appendix 4. 2020 IBGE LT'!$E$6:$M$1685,9,FALSE)</f>
        <v>18.905965010864477</v>
      </c>
      <c r="G557" s="37">
        <f>VLOOKUP(_xlfn.CONCAT(D557,"65-69"),'Appendix 3b. nax IBGE 2019'!$E$5:$M$1850,9,FALSE)</f>
        <v>18.810086332259921</v>
      </c>
      <c r="H557" s="37">
        <f>INDEX(Summary!$Q$5:$Y$88,MATCH(_xlfn.CONCAT(D557,"65-69"),Summary!$Q$5:$Q$88,0),MATCH($H$3,Summary!$Q$4:$Y$4,0))</f>
        <v>19.429635512257963</v>
      </c>
      <c r="I557" s="240">
        <f t="shared" si="25"/>
        <v>3.2937072645727046E-2</v>
      </c>
      <c r="J557" s="241">
        <f t="shared" si="26"/>
        <v>0.59998723227423201</v>
      </c>
      <c r="K557" s="242">
        <f t="shared" si="24"/>
        <v>18.816154732274232</v>
      </c>
    </row>
    <row r="558" spans="1:11" x14ac:dyDescent="0.2">
      <c r="A558" s="45" t="s">
        <v>68</v>
      </c>
      <c r="B558" s="45" t="s">
        <v>48</v>
      </c>
      <c r="C558" s="45">
        <v>2014</v>
      </c>
      <c r="D558" s="45" t="s">
        <v>202</v>
      </c>
      <c r="E558" s="48">
        <v>18.3172639</v>
      </c>
      <c r="F558" s="37">
        <f>VLOOKUP(_xlfn.CONCAT(D558,"65-69"),'Appendix 4. 2020 IBGE LT'!$E$6:$M$1685,9,FALSE)</f>
        <v>18.905965010864477</v>
      </c>
      <c r="G558" s="37">
        <f>VLOOKUP(_xlfn.CONCAT(D558,"65-69"),'Appendix 3b. nax IBGE 2019'!$E$5:$M$1850,9,FALSE)</f>
        <v>18.810086332259921</v>
      </c>
      <c r="H558" s="37">
        <f>INDEX(Summary!$Q$5:$Y$88,MATCH(_xlfn.CONCAT(D558,"65-69"),Summary!$Q$5:$Q$88,0),MATCH($H$3,Summary!$Q$4:$Y$4,0))</f>
        <v>19.429635512257963</v>
      </c>
      <c r="I558" s="240">
        <f t="shared" si="25"/>
        <v>3.2937072645727046E-2</v>
      </c>
      <c r="J558" s="241">
        <f t="shared" si="26"/>
        <v>0.60331705174525352</v>
      </c>
      <c r="K558" s="242">
        <f t="shared" si="24"/>
        <v>18.920580951745254</v>
      </c>
    </row>
    <row r="559" spans="1:11" x14ac:dyDescent="0.2">
      <c r="A559" s="45" t="s">
        <v>68</v>
      </c>
      <c r="B559" s="45" t="s">
        <v>48</v>
      </c>
      <c r="C559" s="45">
        <v>2015</v>
      </c>
      <c r="D559" s="45" t="s">
        <v>202</v>
      </c>
      <c r="E559" s="48">
        <v>18.4175465</v>
      </c>
      <c r="F559" s="37">
        <f>VLOOKUP(_xlfn.CONCAT(D559,"65-69"),'Appendix 4. 2020 IBGE LT'!$E$6:$M$1685,9,FALSE)</f>
        <v>18.905965010864477</v>
      </c>
      <c r="G559" s="37">
        <f>VLOOKUP(_xlfn.CONCAT(D559,"65-69"),'Appendix 3b. nax IBGE 2019'!$E$5:$M$1850,9,FALSE)</f>
        <v>18.810086332259921</v>
      </c>
      <c r="H559" s="37">
        <f>INDEX(Summary!$Q$5:$Y$88,MATCH(_xlfn.CONCAT(D559,"65-69"),Summary!$Q$5:$Q$88,0),MATCH($H$3,Summary!$Q$4:$Y$4,0))</f>
        <v>19.429635512257963</v>
      </c>
      <c r="I559" s="240">
        <f t="shared" si="25"/>
        <v>3.2937072645727046E-2</v>
      </c>
      <c r="J559" s="241">
        <f t="shared" si="26"/>
        <v>0.60662006702655591</v>
      </c>
      <c r="K559" s="242">
        <f t="shared" si="24"/>
        <v>19.024166567026555</v>
      </c>
    </row>
    <row r="560" spans="1:11" x14ac:dyDescent="0.2">
      <c r="A560" s="45" t="s">
        <v>68</v>
      </c>
      <c r="B560" s="45" t="s">
        <v>48</v>
      </c>
      <c r="C560" s="45">
        <v>2016</v>
      </c>
      <c r="D560" s="45" t="s">
        <v>202</v>
      </c>
      <c r="E560" s="48">
        <v>18.516992500000001</v>
      </c>
      <c r="F560" s="37">
        <f>VLOOKUP(_xlfn.CONCAT(D560,"65-69"),'Appendix 4. 2020 IBGE LT'!$E$6:$M$1685,9,FALSE)</f>
        <v>18.905965010864477</v>
      </c>
      <c r="G560" s="37">
        <f>VLOOKUP(_xlfn.CONCAT(D560,"65-69"),'Appendix 3b. nax IBGE 2019'!$E$5:$M$1850,9,FALSE)</f>
        <v>18.810086332259921</v>
      </c>
      <c r="H560" s="37">
        <f>INDEX(Summary!$Q$5:$Y$88,MATCH(_xlfn.CONCAT(D560,"65-69"),Summary!$Q$5:$Q$88,0),MATCH($H$3,Summary!$Q$4:$Y$4,0))</f>
        <v>19.429635512257963</v>
      </c>
      <c r="I560" s="240">
        <f t="shared" si="25"/>
        <v>3.2937072645727046E-2</v>
      </c>
      <c r="J560" s="241">
        <f t="shared" si="26"/>
        <v>0.60989552715288287</v>
      </c>
      <c r="K560" s="242">
        <f t="shared" si="24"/>
        <v>19.126888027152884</v>
      </c>
    </row>
    <row r="561" spans="1:11" x14ac:dyDescent="0.2">
      <c r="A561" s="45" t="s">
        <v>68</v>
      </c>
      <c r="B561" s="45" t="s">
        <v>48</v>
      </c>
      <c r="C561" s="45">
        <v>2017</v>
      </c>
      <c r="D561" s="45" t="s">
        <v>202</v>
      </c>
      <c r="E561" s="48">
        <v>18.615579</v>
      </c>
      <c r="F561" s="37">
        <f>VLOOKUP(_xlfn.CONCAT(D561,"65-69"),'Appendix 4. 2020 IBGE LT'!$E$6:$M$1685,9,FALSE)</f>
        <v>18.905965010864477</v>
      </c>
      <c r="G561" s="37">
        <f>VLOOKUP(_xlfn.CONCAT(D561,"65-69"),'Appendix 3b. nax IBGE 2019'!$E$5:$M$1850,9,FALSE)</f>
        <v>18.810086332259921</v>
      </c>
      <c r="H561" s="37">
        <f>INDEX(Summary!$Q$5:$Y$88,MATCH(_xlfn.CONCAT(D561,"65-69"),Summary!$Q$5:$Q$88,0),MATCH($H$3,Summary!$Q$4:$Y$4,0))</f>
        <v>19.429635512257963</v>
      </c>
      <c r="I561" s="240">
        <f t="shared" si="25"/>
        <v>3.2937072645727046E-2</v>
      </c>
      <c r="J561" s="241">
        <f t="shared" si="26"/>
        <v>0.61314267786527088</v>
      </c>
      <c r="K561" s="242">
        <f t="shared" si="24"/>
        <v>19.22872167786527</v>
      </c>
    </row>
    <row r="562" spans="1:11" x14ac:dyDescent="0.2">
      <c r="A562" s="45" t="s">
        <v>68</v>
      </c>
      <c r="B562" s="45" t="s">
        <v>48</v>
      </c>
      <c r="C562" s="45">
        <v>2018</v>
      </c>
      <c r="D562" s="45" t="s">
        <v>202</v>
      </c>
      <c r="E562" s="48">
        <v>18.713284099999999</v>
      </c>
      <c r="F562" s="37">
        <f>VLOOKUP(_xlfn.CONCAT(D562,"65-69"),'Appendix 4. 2020 IBGE LT'!$E$6:$M$1685,9,FALSE)</f>
        <v>18.905965010864477</v>
      </c>
      <c r="G562" s="37">
        <f>VLOOKUP(_xlfn.CONCAT(D562,"65-69"),'Appendix 3b. nax IBGE 2019'!$E$5:$M$1850,9,FALSE)</f>
        <v>18.810086332259921</v>
      </c>
      <c r="H562" s="37">
        <f>INDEX(Summary!$Q$5:$Y$88,MATCH(_xlfn.CONCAT(D562,"65-69"),Summary!$Q$5:$Q$88,0),MATCH($H$3,Summary!$Q$4:$Y$4,0))</f>
        <v>19.429635512257963</v>
      </c>
      <c r="I562" s="240">
        <f t="shared" si="25"/>
        <v>3.2937072645727046E-2</v>
      </c>
      <c r="J562" s="241">
        <f t="shared" si="26"/>
        <v>0.61636079784182884</v>
      </c>
      <c r="K562" s="242">
        <f t="shared" si="24"/>
        <v>19.329644897841828</v>
      </c>
    </row>
    <row r="563" spans="1:11" x14ac:dyDescent="0.2">
      <c r="A563" s="45" t="s">
        <v>68</v>
      </c>
      <c r="B563" s="45" t="s">
        <v>48</v>
      </c>
      <c r="C563" s="45">
        <v>2019</v>
      </c>
      <c r="D563" s="45" t="s">
        <v>202</v>
      </c>
      <c r="E563" s="48">
        <v>18.810086299999998</v>
      </c>
      <c r="F563" s="37">
        <f>VLOOKUP(_xlfn.CONCAT(D563,"65-69"),'Appendix 4. 2020 IBGE LT'!$E$6:$M$1685,9,FALSE)</f>
        <v>18.905965010864477</v>
      </c>
      <c r="G563" s="37">
        <f>VLOOKUP(_xlfn.CONCAT(D563,"65-69"),'Appendix 3b. nax IBGE 2019'!$E$5:$M$1850,9,FALSE)</f>
        <v>18.810086332259921</v>
      </c>
      <c r="H563" s="37">
        <f>INDEX(Summary!$Q$5:$Y$88,MATCH(_xlfn.CONCAT(D563,"65-69"),Summary!$Q$5:$Q$88,0),MATCH($H$3,Summary!$Q$4:$Y$4,0))</f>
        <v>19.429635512257963</v>
      </c>
      <c r="I563" s="240">
        <f t="shared" si="25"/>
        <v>3.2937072645727046E-2</v>
      </c>
      <c r="J563" s="241">
        <f t="shared" si="26"/>
        <v>0.61954917893549499</v>
      </c>
      <c r="K563" s="242">
        <f t="shared" si="24"/>
        <v>19.429635478935495</v>
      </c>
    </row>
    <row r="564" spans="1:11" x14ac:dyDescent="0.2">
      <c r="A564" s="45" t="s">
        <v>68</v>
      </c>
      <c r="B564" s="45" t="s">
        <v>47</v>
      </c>
      <c r="C564" s="45">
        <v>2000</v>
      </c>
      <c r="D564" s="45" t="s">
        <v>174</v>
      </c>
      <c r="E564" s="48">
        <v>15.3287604</v>
      </c>
      <c r="F564" s="37">
        <f>VLOOKUP(_xlfn.CONCAT(D564,"65-69"),'Appendix 4. 2020 IBGE LT'!$E$6:$M$1685,9,FALSE)</f>
        <v>16.623430165447235</v>
      </c>
      <c r="G564" s="37">
        <f>VLOOKUP(_xlfn.CONCAT(D564,"65-69"),'Appendix 3b. nax IBGE 2019'!$E$5:$M$1850,9,FALSE)</f>
        <v>16.571481489996021</v>
      </c>
      <c r="H564" s="37">
        <f>INDEX(Summary!$Q$5:$Y$88,MATCH(_xlfn.CONCAT(D564,"65-69"),Summary!$Q$5:$Q$88,0),MATCH($H$3,Summary!$Q$4:$Y$4,0))</f>
        <v>17.031889499515394</v>
      </c>
      <c r="I564" s="240">
        <f t="shared" si="25"/>
        <v>2.7783153232094251E-2</v>
      </c>
      <c r="J564" s="241">
        <f t="shared" si="26"/>
        <v>0.42588129905125838</v>
      </c>
      <c r="K564" s="242">
        <f t="shared" si="24"/>
        <v>15.754641699051259</v>
      </c>
    </row>
    <row r="565" spans="1:11" x14ac:dyDescent="0.2">
      <c r="A565" s="45" t="s">
        <v>68</v>
      </c>
      <c r="B565" s="45" t="s">
        <v>47</v>
      </c>
      <c r="C565" s="45">
        <v>2001</v>
      </c>
      <c r="D565" s="45" t="s">
        <v>174</v>
      </c>
      <c r="E565" s="48">
        <v>15.405560400000001</v>
      </c>
      <c r="F565" s="37">
        <f>VLOOKUP(_xlfn.CONCAT(D565,"65-69"),'Appendix 4. 2020 IBGE LT'!$E$6:$M$1685,9,FALSE)</f>
        <v>16.623430165447235</v>
      </c>
      <c r="G565" s="37">
        <f>VLOOKUP(_xlfn.CONCAT(D565,"65-69"),'Appendix 3b. nax IBGE 2019'!$E$5:$M$1850,9,FALSE)</f>
        <v>16.571481489996021</v>
      </c>
      <c r="H565" s="37">
        <f>INDEX(Summary!$Q$5:$Y$88,MATCH(_xlfn.CONCAT(D565,"65-69"),Summary!$Q$5:$Q$88,0),MATCH($H$3,Summary!$Q$4:$Y$4,0))</f>
        <v>17.031889499515394</v>
      </c>
      <c r="I565" s="240">
        <f t="shared" si="25"/>
        <v>2.7783153232094251E-2</v>
      </c>
      <c r="J565" s="241">
        <f t="shared" si="26"/>
        <v>0.42801504521948325</v>
      </c>
      <c r="K565" s="242">
        <f t="shared" si="24"/>
        <v>15.833575445219484</v>
      </c>
    </row>
    <row r="566" spans="1:11" x14ac:dyDescent="0.2">
      <c r="A566" s="45" t="s">
        <v>68</v>
      </c>
      <c r="B566" s="45" t="s">
        <v>47</v>
      </c>
      <c r="C566" s="45">
        <v>2002</v>
      </c>
      <c r="D566" s="45" t="s">
        <v>174</v>
      </c>
      <c r="E566" s="48">
        <v>15.483006899999999</v>
      </c>
      <c r="F566" s="37">
        <f>VLOOKUP(_xlfn.CONCAT(D566,"65-69"),'Appendix 4. 2020 IBGE LT'!$E$6:$M$1685,9,FALSE)</f>
        <v>16.623430165447235</v>
      </c>
      <c r="G566" s="37">
        <f>VLOOKUP(_xlfn.CONCAT(D566,"65-69"),'Appendix 3b. nax IBGE 2019'!$E$5:$M$1850,9,FALSE)</f>
        <v>16.571481489996021</v>
      </c>
      <c r="H566" s="37">
        <f>INDEX(Summary!$Q$5:$Y$88,MATCH(_xlfn.CONCAT(D566,"65-69"),Summary!$Q$5:$Q$88,0),MATCH($H$3,Summary!$Q$4:$Y$4,0))</f>
        <v>17.031889499515394</v>
      </c>
      <c r="I566" s="240">
        <f t="shared" si="25"/>
        <v>2.7783153232094251E-2</v>
      </c>
      <c r="J566" s="241">
        <f t="shared" si="26"/>
        <v>0.43016675319627257</v>
      </c>
      <c r="K566" s="242">
        <f t="shared" si="24"/>
        <v>15.913173653196273</v>
      </c>
    </row>
    <row r="567" spans="1:11" x14ac:dyDescent="0.2">
      <c r="A567" s="45" t="s">
        <v>68</v>
      </c>
      <c r="B567" s="45" t="s">
        <v>47</v>
      </c>
      <c r="C567" s="45">
        <v>2003</v>
      </c>
      <c r="D567" s="45" t="s">
        <v>174</v>
      </c>
      <c r="E567" s="48">
        <v>15.5601865</v>
      </c>
      <c r="F567" s="37">
        <f>VLOOKUP(_xlfn.CONCAT(D567,"65-69"),'Appendix 4. 2020 IBGE LT'!$E$6:$M$1685,9,FALSE)</f>
        <v>16.623430165447235</v>
      </c>
      <c r="G567" s="37">
        <f>VLOOKUP(_xlfn.CONCAT(D567,"65-69"),'Appendix 3b. nax IBGE 2019'!$E$5:$M$1850,9,FALSE)</f>
        <v>16.571481489996021</v>
      </c>
      <c r="H567" s="37">
        <f>INDEX(Summary!$Q$5:$Y$88,MATCH(_xlfn.CONCAT(D567,"65-69"),Summary!$Q$5:$Q$88,0),MATCH($H$3,Summary!$Q$4:$Y$4,0))</f>
        <v>17.031889499515394</v>
      </c>
      <c r="I567" s="240">
        <f t="shared" si="25"/>
        <v>2.7783153232094251E-2</v>
      </c>
      <c r="J567" s="241">
        <f t="shared" si="26"/>
        <v>0.43231104584946434</v>
      </c>
      <c r="K567" s="242">
        <f t="shared" si="24"/>
        <v>15.992497545849465</v>
      </c>
    </row>
    <row r="568" spans="1:11" x14ac:dyDescent="0.2">
      <c r="A568" s="45" t="s">
        <v>68</v>
      </c>
      <c r="B568" s="45" t="s">
        <v>47</v>
      </c>
      <c r="C568" s="45">
        <v>2004</v>
      </c>
      <c r="D568" s="45" t="s">
        <v>174</v>
      </c>
      <c r="E568" s="48">
        <v>15.637380800000001</v>
      </c>
      <c r="F568" s="37">
        <f>VLOOKUP(_xlfn.CONCAT(D568,"65-69"),'Appendix 4. 2020 IBGE LT'!$E$6:$M$1685,9,FALSE)</f>
        <v>16.623430165447235</v>
      </c>
      <c r="G568" s="37">
        <f>VLOOKUP(_xlfn.CONCAT(D568,"65-69"),'Appendix 3b. nax IBGE 2019'!$E$5:$M$1850,9,FALSE)</f>
        <v>16.571481489996021</v>
      </c>
      <c r="H568" s="37">
        <f>INDEX(Summary!$Q$5:$Y$88,MATCH(_xlfn.CONCAT(D568,"65-69"),Summary!$Q$5:$Q$88,0),MATCH($H$3,Summary!$Q$4:$Y$4,0))</f>
        <v>17.031889499515394</v>
      </c>
      <c r="I568" s="240">
        <f t="shared" si="25"/>
        <v>2.7783153232094251E-2</v>
      </c>
      <c r="J568" s="241">
        <f t="shared" si="26"/>
        <v>0.4344557469150086</v>
      </c>
      <c r="K568" s="242">
        <f t="shared" si="24"/>
        <v>16.071836546915009</v>
      </c>
    </row>
    <row r="569" spans="1:11" x14ac:dyDescent="0.2">
      <c r="A569" s="45" t="s">
        <v>68</v>
      </c>
      <c r="B569" s="45" t="s">
        <v>47</v>
      </c>
      <c r="C569" s="45">
        <v>2005</v>
      </c>
      <c r="D569" s="45" t="s">
        <v>174</v>
      </c>
      <c r="E569" s="48">
        <v>15.714571400000001</v>
      </c>
      <c r="F569" s="37">
        <f>VLOOKUP(_xlfn.CONCAT(D569,"65-69"),'Appendix 4. 2020 IBGE LT'!$E$6:$M$1685,9,FALSE)</f>
        <v>16.623430165447235</v>
      </c>
      <c r="G569" s="37">
        <f>VLOOKUP(_xlfn.CONCAT(D569,"65-69"),'Appendix 3b. nax IBGE 2019'!$E$5:$M$1850,9,FALSE)</f>
        <v>16.571481489996021</v>
      </c>
      <c r="H569" s="37">
        <f>INDEX(Summary!$Q$5:$Y$88,MATCH(_xlfn.CONCAT(D569,"65-69"),Summary!$Q$5:$Q$88,0),MATCH($H$3,Summary!$Q$4:$Y$4,0))</f>
        <v>17.031889499515394</v>
      </c>
      <c r="I569" s="240">
        <f t="shared" si="25"/>
        <v>2.7783153232094251E-2</v>
      </c>
      <c r="J569" s="241">
        <f t="shared" si="26"/>
        <v>0.43660034518288587</v>
      </c>
      <c r="K569" s="242">
        <f t="shared" si="24"/>
        <v>16.151171745182886</v>
      </c>
    </row>
    <row r="570" spans="1:11" x14ac:dyDescent="0.2">
      <c r="A570" s="45" t="s">
        <v>68</v>
      </c>
      <c r="B570" s="45" t="s">
        <v>47</v>
      </c>
      <c r="C570" s="45">
        <v>2006</v>
      </c>
      <c r="D570" s="45" t="s">
        <v>174</v>
      </c>
      <c r="E570" s="48">
        <v>15.791739400000001</v>
      </c>
      <c r="F570" s="37">
        <f>VLOOKUP(_xlfn.CONCAT(D570,"65-69"),'Appendix 4. 2020 IBGE LT'!$E$6:$M$1685,9,FALSE)</f>
        <v>16.623430165447235</v>
      </c>
      <c r="G570" s="37">
        <f>VLOOKUP(_xlfn.CONCAT(D570,"65-69"),'Appendix 3b. nax IBGE 2019'!$E$5:$M$1850,9,FALSE)</f>
        <v>16.571481489996021</v>
      </c>
      <c r="H570" s="37">
        <f>INDEX(Summary!$Q$5:$Y$88,MATCH(_xlfn.CONCAT(D570,"65-69"),Summary!$Q$5:$Q$88,0),MATCH($H$3,Summary!$Q$4:$Y$4,0))</f>
        <v>17.031889499515394</v>
      </c>
      <c r="I570" s="240">
        <f t="shared" si="25"/>
        <v>2.7783153232094251E-2</v>
      </c>
      <c r="J570" s="241">
        <f t="shared" si="26"/>
        <v>0.43874431555150017</v>
      </c>
      <c r="K570" s="242">
        <f t="shared" si="24"/>
        <v>16.2304837155515</v>
      </c>
    </row>
    <row r="571" spans="1:11" x14ac:dyDescent="0.2">
      <c r="A571" s="45" t="s">
        <v>68</v>
      </c>
      <c r="B571" s="45" t="s">
        <v>47</v>
      </c>
      <c r="C571" s="45">
        <v>2007</v>
      </c>
      <c r="D571" s="45" t="s">
        <v>174</v>
      </c>
      <c r="E571" s="48">
        <v>15.868864800000001</v>
      </c>
      <c r="F571" s="37">
        <f>VLOOKUP(_xlfn.CONCAT(D571,"65-69"),'Appendix 4. 2020 IBGE LT'!$E$6:$M$1685,9,FALSE)</f>
        <v>16.623430165447235</v>
      </c>
      <c r="G571" s="37">
        <f>VLOOKUP(_xlfn.CONCAT(D571,"65-69"),'Appendix 3b. nax IBGE 2019'!$E$5:$M$1850,9,FALSE)</f>
        <v>16.571481489996021</v>
      </c>
      <c r="H571" s="37">
        <f>INDEX(Summary!$Q$5:$Y$88,MATCH(_xlfn.CONCAT(D571,"65-69"),Summary!$Q$5:$Q$88,0),MATCH($H$3,Summary!$Q$4:$Y$4,0))</f>
        <v>17.031889499515394</v>
      </c>
      <c r="I571" s="240">
        <f t="shared" si="25"/>
        <v>2.7783153232094251E-2</v>
      </c>
      <c r="J571" s="241">
        <f t="shared" si="26"/>
        <v>0.44088710235778672</v>
      </c>
      <c r="K571" s="242">
        <f t="shared" si="24"/>
        <v>16.309751902357789</v>
      </c>
    </row>
    <row r="572" spans="1:11" x14ac:dyDescent="0.2">
      <c r="A572" s="45" t="s">
        <v>68</v>
      </c>
      <c r="B572" s="45" t="s">
        <v>47</v>
      </c>
      <c r="C572" s="45">
        <v>2008</v>
      </c>
      <c r="D572" s="45" t="s">
        <v>174</v>
      </c>
      <c r="E572" s="48">
        <v>15.945926999999999</v>
      </c>
      <c r="F572" s="37">
        <f>VLOOKUP(_xlfn.CONCAT(D572,"65-69"),'Appendix 4. 2020 IBGE LT'!$E$6:$M$1685,9,FALSE)</f>
        <v>16.623430165447235</v>
      </c>
      <c r="G572" s="37">
        <f>VLOOKUP(_xlfn.CONCAT(D572,"65-69"),'Appendix 3b. nax IBGE 2019'!$E$5:$M$1850,9,FALSE)</f>
        <v>16.571481489996021</v>
      </c>
      <c r="H572" s="37">
        <f>INDEX(Summary!$Q$5:$Y$88,MATCH(_xlfn.CONCAT(D572,"65-69"),Summary!$Q$5:$Q$88,0),MATCH($H$3,Summary!$Q$4:$Y$4,0))</f>
        <v>17.031889499515394</v>
      </c>
      <c r="I572" s="240">
        <f t="shared" si="25"/>
        <v>2.7783153232094251E-2</v>
      </c>
      <c r="J572" s="241">
        <f t="shared" si="26"/>
        <v>0.44302813326878898</v>
      </c>
      <c r="K572" s="242">
        <f t="shared" si="24"/>
        <v>16.388955133268787</v>
      </c>
    </row>
    <row r="573" spans="1:11" x14ac:dyDescent="0.2">
      <c r="A573" s="45" t="s">
        <v>68</v>
      </c>
      <c r="B573" s="45" t="s">
        <v>47</v>
      </c>
      <c r="C573" s="45">
        <v>2009</v>
      </c>
      <c r="D573" s="45" t="s">
        <v>174</v>
      </c>
      <c r="E573" s="48">
        <v>16.022556600000001</v>
      </c>
      <c r="F573" s="37">
        <f>VLOOKUP(_xlfn.CONCAT(D573,"65-69"),'Appendix 4. 2020 IBGE LT'!$E$6:$M$1685,9,FALSE)</f>
        <v>16.623430165447235</v>
      </c>
      <c r="G573" s="37">
        <f>VLOOKUP(_xlfn.CONCAT(D573,"65-69"),'Appendix 3b. nax IBGE 2019'!$E$5:$M$1850,9,FALSE)</f>
        <v>16.571481489996021</v>
      </c>
      <c r="H573" s="37">
        <f>INDEX(Summary!$Q$5:$Y$88,MATCH(_xlfn.CONCAT(D573,"65-69"),Summary!$Q$5:$Q$88,0),MATCH($H$3,Summary!$Q$4:$Y$4,0))</f>
        <v>17.031889499515394</v>
      </c>
      <c r="I573" s="240">
        <f t="shared" si="25"/>
        <v>2.7783153232094251E-2</v>
      </c>
      <c r="J573" s="241">
        <f t="shared" si="26"/>
        <v>0.44515714518770311</v>
      </c>
      <c r="K573" s="242">
        <f t="shared" si="24"/>
        <v>16.467713745187705</v>
      </c>
    </row>
    <row r="574" spans="1:11" x14ac:dyDescent="0.2">
      <c r="A574" s="45" t="s">
        <v>68</v>
      </c>
      <c r="B574" s="45" t="s">
        <v>47</v>
      </c>
      <c r="C574" s="45">
        <v>2010</v>
      </c>
      <c r="D574" s="45" t="s">
        <v>174</v>
      </c>
      <c r="E574" s="48">
        <v>16.0997764</v>
      </c>
      <c r="F574" s="37">
        <f>VLOOKUP(_xlfn.CONCAT(D574,"65-69"),'Appendix 4. 2020 IBGE LT'!$E$6:$M$1685,9,FALSE)</f>
        <v>16.623430165447235</v>
      </c>
      <c r="G574" s="37">
        <f>VLOOKUP(_xlfn.CONCAT(D574,"65-69"),'Appendix 3b. nax IBGE 2019'!$E$5:$M$1850,9,FALSE)</f>
        <v>16.571481489996021</v>
      </c>
      <c r="H574" s="37">
        <f>INDEX(Summary!$Q$5:$Y$88,MATCH(_xlfn.CONCAT(D574,"65-69"),Summary!$Q$5:$Q$88,0),MATCH($H$3,Summary!$Q$4:$Y$4,0))</f>
        <v>17.031889499515394</v>
      </c>
      <c r="I574" s="240">
        <f t="shared" si="25"/>
        <v>2.7783153232094251E-2</v>
      </c>
      <c r="J574" s="241">
        <f t="shared" si="26"/>
        <v>0.44730255472365477</v>
      </c>
      <c r="K574" s="242">
        <f t="shared" si="24"/>
        <v>16.547078954723656</v>
      </c>
    </row>
    <row r="575" spans="1:11" x14ac:dyDescent="0.2">
      <c r="A575" s="45" t="s">
        <v>68</v>
      </c>
      <c r="B575" s="45" t="s">
        <v>47</v>
      </c>
      <c r="C575" s="45">
        <v>2011</v>
      </c>
      <c r="D575" s="45" t="s">
        <v>174</v>
      </c>
      <c r="E575" s="48">
        <v>16.152193799999999</v>
      </c>
      <c r="F575" s="37">
        <f>VLOOKUP(_xlfn.CONCAT(D575,"65-69"),'Appendix 4. 2020 IBGE LT'!$E$6:$M$1685,9,FALSE)</f>
        <v>16.623430165447235</v>
      </c>
      <c r="G575" s="37">
        <f>VLOOKUP(_xlfn.CONCAT(D575,"65-69"),'Appendix 3b. nax IBGE 2019'!$E$5:$M$1850,9,FALSE)</f>
        <v>16.571481489996021</v>
      </c>
      <c r="H575" s="37">
        <f>INDEX(Summary!$Q$5:$Y$88,MATCH(_xlfn.CONCAT(D575,"65-69"),Summary!$Q$5:$Q$88,0),MATCH($H$3,Summary!$Q$4:$Y$4,0))</f>
        <v>17.031889499515394</v>
      </c>
      <c r="I575" s="240">
        <f t="shared" si="25"/>
        <v>2.7783153232094251E-2</v>
      </c>
      <c r="J575" s="241">
        <f t="shared" si="26"/>
        <v>0.44875887537988268</v>
      </c>
      <c r="K575" s="242">
        <f t="shared" si="24"/>
        <v>16.600952675379883</v>
      </c>
    </row>
    <row r="576" spans="1:11" x14ac:dyDescent="0.2">
      <c r="A576" s="45" t="s">
        <v>68</v>
      </c>
      <c r="B576" s="45" t="s">
        <v>47</v>
      </c>
      <c r="C576" s="45">
        <v>2012</v>
      </c>
      <c r="D576" s="45" t="s">
        <v>174</v>
      </c>
      <c r="E576" s="48">
        <v>16.204613800000001</v>
      </c>
      <c r="F576" s="37">
        <f>VLOOKUP(_xlfn.CONCAT(D576,"65-69"),'Appendix 4. 2020 IBGE LT'!$E$6:$M$1685,9,FALSE)</f>
        <v>16.623430165447235</v>
      </c>
      <c r="G576" s="37">
        <f>VLOOKUP(_xlfn.CONCAT(D576,"65-69"),'Appendix 3b. nax IBGE 2019'!$E$5:$M$1850,9,FALSE)</f>
        <v>16.571481489996021</v>
      </c>
      <c r="H576" s="37">
        <f>INDEX(Summary!$Q$5:$Y$88,MATCH(_xlfn.CONCAT(D576,"65-69"),Summary!$Q$5:$Q$88,0),MATCH($H$3,Summary!$Q$4:$Y$4,0))</f>
        <v>17.031889499515394</v>
      </c>
      <c r="I576" s="240">
        <f t="shared" si="25"/>
        <v>2.7783153232094251E-2</v>
      </c>
      <c r="J576" s="241">
        <f t="shared" si="26"/>
        <v>0.45021526827230912</v>
      </c>
      <c r="K576" s="242">
        <f t="shared" si="24"/>
        <v>16.65482906827231</v>
      </c>
    </row>
    <row r="577" spans="1:11" x14ac:dyDescent="0.2">
      <c r="A577" s="45" t="s">
        <v>68</v>
      </c>
      <c r="B577" s="45" t="s">
        <v>47</v>
      </c>
      <c r="C577" s="45">
        <v>2013</v>
      </c>
      <c r="D577" s="45" t="s">
        <v>174</v>
      </c>
      <c r="E577" s="48">
        <v>16.257020600000001</v>
      </c>
      <c r="F577" s="37">
        <f>VLOOKUP(_xlfn.CONCAT(D577,"65-69"),'Appendix 4. 2020 IBGE LT'!$E$6:$M$1685,9,FALSE)</f>
        <v>16.623430165447235</v>
      </c>
      <c r="G577" s="37">
        <f>VLOOKUP(_xlfn.CONCAT(D577,"65-69"),'Appendix 3b. nax IBGE 2019'!$E$5:$M$1850,9,FALSE)</f>
        <v>16.571481489996021</v>
      </c>
      <c r="H577" s="37">
        <f>INDEX(Summary!$Q$5:$Y$88,MATCH(_xlfn.CONCAT(D577,"65-69"),Summary!$Q$5:$Q$88,0),MATCH($H$3,Summary!$Q$4:$Y$4,0))</f>
        <v>17.031889499515394</v>
      </c>
      <c r="I577" s="240">
        <f t="shared" si="25"/>
        <v>2.7783153232094251E-2</v>
      </c>
      <c r="J577" s="241">
        <f t="shared" si="26"/>
        <v>0.45167129442711285</v>
      </c>
      <c r="K577" s="242">
        <f t="shared" si="24"/>
        <v>16.708691894427112</v>
      </c>
    </row>
    <row r="578" spans="1:11" x14ac:dyDescent="0.2">
      <c r="A578" s="45" t="s">
        <v>68</v>
      </c>
      <c r="B578" s="45" t="s">
        <v>47</v>
      </c>
      <c r="C578" s="45">
        <v>2014</v>
      </c>
      <c r="D578" s="45" t="s">
        <v>174</v>
      </c>
      <c r="E578" s="48">
        <v>16.309397799999999</v>
      </c>
      <c r="F578" s="37">
        <f>VLOOKUP(_xlfn.CONCAT(D578,"65-69"),'Appendix 4. 2020 IBGE LT'!$E$6:$M$1685,9,FALSE)</f>
        <v>16.623430165447235</v>
      </c>
      <c r="G578" s="37">
        <f>VLOOKUP(_xlfn.CONCAT(D578,"65-69"),'Appendix 3b. nax IBGE 2019'!$E$5:$M$1850,9,FALSE)</f>
        <v>16.571481489996021</v>
      </c>
      <c r="H578" s="37">
        <f>INDEX(Summary!$Q$5:$Y$88,MATCH(_xlfn.CONCAT(D578,"65-69"),Summary!$Q$5:$Q$88,0),MATCH($H$3,Summary!$Q$4:$Y$4,0))</f>
        <v>17.031889499515394</v>
      </c>
      <c r="I578" s="240">
        <f t="shared" si="25"/>
        <v>2.7783153232094251E-2</v>
      </c>
      <c r="J578" s="241">
        <f t="shared" si="26"/>
        <v>0.45312649820058087</v>
      </c>
      <c r="K578" s="242">
        <f t="shared" si="24"/>
        <v>16.762524298200582</v>
      </c>
    </row>
    <row r="579" spans="1:11" x14ac:dyDescent="0.2">
      <c r="A579" s="45" t="s">
        <v>68</v>
      </c>
      <c r="B579" s="45" t="s">
        <v>47</v>
      </c>
      <c r="C579" s="45">
        <v>2015</v>
      </c>
      <c r="D579" s="45" t="s">
        <v>174</v>
      </c>
      <c r="E579" s="48">
        <v>16.3624768</v>
      </c>
      <c r="F579" s="37">
        <f>VLOOKUP(_xlfn.CONCAT(D579,"65-69"),'Appendix 4. 2020 IBGE LT'!$E$6:$M$1685,9,FALSE)</f>
        <v>16.623430165447235</v>
      </c>
      <c r="G579" s="37">
        <f>VLOOKUP(_xlfn.CONCAT(D579,"65-69"),'Appendix 3b. nax IBGE 2019'!$E$5:$M$1850,9,FALSE)</f>
        <v>16.571481489996021</v>
      </c>
      <c r="H579" s="37">
        <f>INDEX(Summary!$Q$5:$Y$88,MATCH(_xlfn.CONCAT(D579,"65-69"),Summary!$Q$5:$Q$88,0),MATCH($H$3,Summary!$Q$4:$Y$4,0))</f>
        <v>17.031889499515394</v>
      </c>
      <c r="I579" s="240">
        <f t="shared" si="25"/>
        <v>2.7783153232094251E-2</v>
      </c>
      <c r="J579" s="241">
        <f t="shared" si="26"/>
        <v>0.45460120019098721</v>
      </c>
      <c r="K579" s="242">
        <f t="shared" si="24"/>
        <v>16.817078000190985</v>
      </c>
    </row>
    <row r="580" spans="1:11" x14ac:dyDescent="0.2">
      <c r="A580" s="45" t="s">
        <v>68</v>
      </c>
      <c r="B580" s="45" t="s">
        <v>47</v>
      </c>
      <c r="C580" s="45">
        <v>2016</v>
      </c>
      <c r="D580" s="45" t="s">
        <v>174</v>
      </c>
      <c r="E580" s="48">
        <v>16.4148754</v>
      </c>
      <c r="F580" s="37">
        <f>VLOOKUP(_xlfn.CONCAT(D580,"65-69"),'Appendix 4. 2020 IBGE LT'!$E$6:$M$1685,9,FALSE)</f>
        <v>16.623430165447235</v>
      </c>
      <c r="G580" s="37">
        <f>VLOOKUP(_xlfn.CONCAT(D580,"65-69"),'Appendix 3b. nax IBGE 2019'!$E$5:$M$1850,9,FALSE)</f>
        <v>16.571481489996021</v>
      </c>
      <c r="H580" s="37">
        <f>INDEX(Summary!$Q$5:$Y$88,MATCH(_xlfn.CONCAT(D580,"65-69"),Summary!$Q$5:$Q$88,0),MATCH($H$3,Summary!$Q$4:$Y$4,0))</f>
        <v>17.031889499515394</v>
      </c>
      <c r="I580" s="240">
        <f t="shared" si="25"/>
        <v>2.7783153232094251E-2</v>
      </c>
      <c r="J580" s="241">
        <f t="shared" si="26"/>
        <v>0.45605699852393439</v>
      </c>
      <c r="K580" s="242">
        <f t="shared" ref="K580:K643" si="27">E580+J580</f>
        <v>16.870932398523934</v>
      </c>
    </row>
    <row r="581" spans="1:11" x14ac:dyDescent="0.2">
      <c r="A581" s="45" t="s">
        <v>68</v>
      </c>
      <c r="B581" s="45" t="s">
        <v>47</v>
      </c>
      <c r="C581" s="45">
        <v>2017</v>
      </c>
      <c r="D581" s="45" t="s">
        <v>174</v>
      </c>
      <c r="E581" s="48">
        <v>16.467187200000001</v>
      </c>
      <c r="F581" s="37">
        <f>VLOOKUP(_xlfn.CONCAT(D581,"65-69"),'Appendix 4. 2020 IBGE LT'!$E$6:$M$1685,9,FALSE)</f>
        <v>16.623430165447235</v>
      </c>
      <c r="G581" s="37">
        <f>VLOOKUP(_xlfn.CONCAT(D581,"65-69"),'Appendix 3b. nax IBGE 2019'!$E$5:$M$1850,9,FALSE)</f>
        <v>16.571481489996021</v>
      </c>
      <c r="H581" s="37">
        <f>INDEX(Summary!$Q$5:$Y$88,MATCH(_xlfn.CONCAT(D581,"65-69"),Summary!$Q$5:$Q$88,0),MATCH($H$3,Summary!$Q$4:$Y$4,0))</f>
        <v>17.031889499515394</v>
      </c>
      <c r="I581" s="240">
        <f t="shared" ref="I581:I644" si="28">(H581-$G581)/$G581</f>
        <v>2.7783153232094251E-2</v>
      </c>
      <c r="J581" s="241">
        <f t="shared" ref="J581:J644" si="29">E581*I581</f>
        <v>0.45751038527918114</v>
      </c>
      <c r="K581" s="242">
        <f t="shared" si="27"/>
        <v>16.924697585279183</v>
      </c>
    </row>
    <row r="582" spans="1:11" x14ac:dyDescent="0.2">
      <c r="A582" s="45" t="s">
        <v>68</v>
      </c>
      <c r="B582" s="45" t="s">
        <v>47</v>
      </c>
      <c r="C582" s="45">
        <v>2018</v>
      </c>
      <c r="D582" s="45" t="s">
        <v>174</v>
      </c>
      <c r="E582" s="48">
        <v>16.519394900000002</v>
      </c>
      <c r="F582" s="37">
        <f>VLOOKUP(_xlfn.CONCAT(D582,"65-69"),'Appendix 4. 2020 IBGE LT'!$E$6:$M$1685,9,FALSE)</f>
        <v>16.623430165447235</v>
      </c>
      <c r="G582" s="37">
        <f>VLOOKUP(_xlfn.CONCAT(D582,"65-69"),'Appendix 3b. nax IBGE 2019'!$E$5:$M$1850,9,FALSE)</f>
        <v>16.571481489996021</v>
      </c>
      <c r="H582" s="37">
        <f>INDEX(Summary!$Q$5:$Y$88,MATCH(_xlfn.CONCAT(D582,"65-69"),Summary!$Q$5:$Q$88,0),MATCH($H$3,Summary!$Q$4:$Y$4,0))</f>
        <v>17.031889499515394</v>
      </c>
      <c r="I582" s="240">
        <f t="shared" si="28"/>
        <v>2.7783153232094251E-2</v>
      </c>
      <c r="J582" s="241">
        <f t="shared" si="29"/>
        <v>0.45896087980817635</v>
      </c>
      <c r="K582" s="242">
        <f t="shared" si="27"/>
        <v>16.978355779808179</v>
      </c>
    </row>
    <row r="583" spans="1:11" x14ac:dyDescent="0.2">
      <c r="A583" s="45" t="s">
        <v>68</v>
      </c>
      <c r="B583" s="45" t="s">
        <v>47</v>
      </c>
      <c r="C583" s="45">
        <v>2019</v>
      </c>
      <c r="D583" s="45" t="s">
        <v>174</v>
      </c>
      <c r="E583" s="48">
        <v>16.571481500000001</v>
      </c>
      <c r="F583" s="37">
        <f>VLOOKUP(_xlfn.CONCAT(D583,"65-69"),'Appendix 4. 2020 IBGE LT'!$E$6:$M$1685,9,FALSE)</f>
        <v>16.623430165447235</v>
      </c>
      <c r="G583" s="37">
        <f>VLOOKUP(_xlfn.CONCAT(D583,"65-69"),'Appendix 3b. nax IBGE 2019'!$E$5:$M$1850,9,FALSE)</f>
        <v>16.571481489996021</v>
      </c>
      <c r="H583" s="37">
        <f>INDEX(Summary!$Q$5:$Y$88,MATCH(_xlfn.CONCAT(D583,"65-69"),Summary!$Q$5:$Q$88,0),MATCH($H$3,Summary!$Q$4:$Y$4,0))</f>
        <v>17.031889499515394</v>
      </c>
      <c r="I583" s="240">
        <f t="shared" si="28"/>
        <v>2.7783153232094251E-2</v>
      </c>
      <c r="J583" s="241">
        <f t="shared" si="29"/>
        <v>0.46040800979731511</v>
      </c>
      <c r="K583" s="242">
        <f t="shared" si="27"/>
        <v>17.031889509797317</v>
      </c>
    </row>
    <row r="584" spans="1:11" x14ac:dyDescent="0.2">
      <c r="A584" s="45" t="s">
        <v>68</v>
      </c>
      <c r="B584" s="45" t="s">
        <v>3</v>
      </c>
      <c r="C584" s="45">
        <v>2000</v>
      </c>
      <c r="D584" s="45" t="s">
        <v>230</v>
      </c>
      <c r="E584" s="48">
        <v>16.107271399999998</v>
      </c>
      <c r="F584" s="37">
        <f>VLOOKUP(_xlfn.CONCAT(D584,"65-69"),'Appendix 4. 2020 IBGE LT'!$E$6:$M$1685,9,FALSE)</f>
        <v>17.798747123579314</v>
      </c>
      <c r="G584" s="37">
        <f>VLOOKUP(_xlfn.CONCAT(D584,"65-69"),'Appendix 3b. nax IBGE 2019'!$E$5:$M$1850,9,FALSE)</f>
        <v>17.721653284556002</v>
      </c>
      <c r="H584" s="37">
        <f>INDEX(Summary!$Q$5:$Y$88,MATCH(_xlfn.CONCAT(D584,"65-69"),Summary!$Q$5:$Q$88,0),MATCH($H$3,Summary!$Q$4:$Y$4,0))</f>
        <v>18.261334813878715</v>
      </c>
      <c r="I584" s="240">
        <f t="shared" si="28"/>
        <v>3.0453226945424617E-2</v>
      </c>
      <c r="J584" s="241">
        <f t="shared" si="29"/>
        <v>0.49051839141574727</v>
      </c>
      <c r="K584" s="242">
        <f t="shared" si="27"/>
        <v>16.597789791415746</v>
      </c>
    </row>
    <row r="585" spans="1:11" x14ac:dyDescent="0.2">
      <c r="A585" s="45" t="s">
        <v>68</v>
      </c>
      <c r="B585" s="45" t="s">
        <v>3</v>
      </c>
      <c r="C585" s="45">
        <v>2001</v>
      </c>
      <c r="D585" s="45" t="s">
        <v>230</v>
      </c>
      <c r="E585" s="48">
        <v>16.199409899999999</v>
      </c>
      <c r="F585" s="37">
        <f>VLOOKUP(_xlfn.CONCAT(D585,"65-69"),'Appendix 4. 2020 IBGE LT'!$E$6:$M$1685,9,FALSE)</f>
        <v>17.798747123579314</v>
      </c>
      <c r="G585" s="37">
        <f>VLOOKUP(_xlfn.CONCAT(D585,"65-69"),'Appendix 3b. nax IBGE 2019'!$E$5:$M$1850,9,FALSE)</f>
        <v>17.721653284556002</v>
      </c>
      <c r="H585" s="37">
        <f>INDEX(Summary!$Q$5:$Y$88,MATCH(_xlfn.CONCAT(D585,"65-69"),Summary!$Q$5:$Q$88,0),MATCH($H$3,Summary!$Q$4:$Y$4,0))</f>
        <v>18.261334813878715</v>
      </c>
      <c r="I585" s="240">
        <f t="shared" si="28"/>
        <v>3.0453226945424617E-2</v>
      </c>
      <c r="J585" s="241">
        <f t="shared" si="29"/>
        <v>0.49332430606665828</v>
      </c>
      <c r="K585" s="242">
        <f t="shared" si="27"/>
        <v>16.692734206066657</v>
      </c>
    </row>
    <row r="586" spans="1:11" x14ac:dyDescent="0.2">
      <c r="A586" s="45" t="s">
        <v>68</v>
      </c>
      <c r="B586" s="45" t="s">
        <v>3</v>
      </c>
      <c r="C586" s="45">
        <v>2002</v>
      </c>
      <c r="D586" s="45" t="s">
        <v>230</v>
      </c>
      <c r="E586" s="48">
        <v>16.2911343</v>
      </c>
      <c r="F586" s="37">
        <f>VLOOKUP(_xlfn.CONCAT(D586,"65-69"),'Appendix 4. 2020 IBGE LT'!$E$6:$M$1685,9,FALSE)</f>
        <v>17.798747123579314</v>
      </c>
      <c r="G586" s="37">
        <f>VLOOKUP(_xlfn.CONCAT(D586,"65-69"),'Appendix 3b. nax IBGE 2019'!$E$5:$M$1850,9,FALSE)</f>
        <v>17.721653284556002</v>
      </c>
      <c r="H586" s="37">
        <f>INDEX(Summary!$Q$5:$Y$88,MATCH(_xlfn.CONCAT(D586,"65-69"),Summary!$Q$5:$Q$88,0),MATCH($H$3,Summary!$Q$4:$Y$4,0))</f>
        <v>18.261334813878715</v>
      </c>
      <c r="I586" s="240">
        <f t="shared" si="28"/>
        <v>3.0453226945424617E-2</v>
      </c>
      <c r="J586" s="241">
        <f t="shared" si="29"/>
        <v>0.49611761003629118</v>
      </c>
      <c r="K586" s="242">
        <f t="shared" si="27"/>
        <v>16.787251910036289</v>
      </c>
    </row>
    <row r="587" spans="1:11" x14ac:dyDescent="0.2">
      <c r="A587" s="45" t="s">
        <v>68</v>
      </c>
      <c r="B587" s="45" t="s">
        <v>3</v>
      </c>
      <c r="C587" s="45">
        <v>2003</v>
      </c>
      <c r="D587" s="45" t="s">
        <v>230</v>
      </c>
      <c r="E587" s="48">
        <v>16.383126099999998</v>
      </c>
      <c r="F587" s="37">
        <f>VLOOKUP(_xlfn.CONCAT(D587,"65-69"),'Appendix 4. 2020 IBGE LT'!$E$6:$M$1685,9,FALSE)</f>
        <v>17.798747123579314</v>
      </c>
      <c r="G587" s="37">
        <f>VLOOKUP(_xlfn.CONCAT(D587,"65-69"),'Appendix 3b. nax IBGE 2019'!$E$5:$M$1850,9,FALSE)</f>
        <v>17.721653284556002</v>
      </c>
      <c r="H587" s="37">
        <f>INDEX(Summary!$Q$5:$Y$88,MATCH(_xlfn.CONCAT(D587,"65-69"),Summary!$Q$5:$Q$88,0),MATCH($H$3,Summary!$Q$4:$Y$4,0))</f>
        <v>18.261334813878715</v>
      </c>
      <c r="I587" s="240">
        <f t="shared" si="28"/>
        <v>3.0453226945424617E-2</v>
      </c>
      <c r="J587" s="241">
        <f t="shared" si="29"/>
        <v>0.49891905719880925</v>
      </c>
      <c r="K587" s="242">
        <f t="shared" si="27"/>
        <v>16.882045157198807</v>
      </c>
    </row>
    <row r="588" spans="1:11" x14ac:dyDescent="0.2">
      <c r="A588" s="45" t="s">
        <v>68</v>
      </c>
      <c r="B588" s="45" t="s">
        <v>3</v>
      </c>
      <c r="C588" s="45">
        <v>2004</v>
      </c>
      <c r="D588" s="45" t="s">
        <v>230</v>
      </c>
      <c r="E588" s="48">
        <v>16.474142700000002</v>
      </c>
      <c r="F588" s="37">
        <f>VLOOKUP(_xlfn.CONCAT(D588,"65-69"),'Appendix 4. 2020 IBGE LT'!$E$6:$M$1685,9,FALSE)</f>
        <v>17.798747123579314</v>
      </c>
      <c r="G588" s="37">
        <f>VLOOKUP(_xlfn.CONCAT(D588,"65-69"),'Appendix 3b. nax IBGE 2019'!$E$5:$M$1850,9,FALSE)</f>
        <v>17.721653284556002</v>
      </c>
      <c r="H588" s="37">
        <f>INDEX(Summary!$Q$5:$Y$88,MATCH(_xlfn.CONCAT(D588,"65-69"),Summary!$Q$5:$Q$88,0),MATCH($H$3,Summary!$Q$4:$Y$4,0))</f>
        <v>18.261334813878715</v>
      </c>
      <c r="I588" s="240">
        <f t="shared" si="28"/>
        <v>3.0453226945424617E-2</v>
      </c>
      <c r="J588" s="241">
        <f t="shared" si="29"/>
        <v>0.50169080637441033</v>
      </c>
      <c r="K588" s="242">
        <f t="shared" si="27"/>
        <v>16.975833506374411</v>
      </c>
    </row>
    <row r="589" spans="1:11" x14ac:dyDescent="0.2">
      <c r="A589" s="45" t="s">
        <v>68</v>
      </c>
      <c r="B589" s="45" t="s">
        <v>3</v>
      </c>
      <c r="C589" s="45">
        <v>2005</v>
      </c>
      <c r="D589" s="45" t="s">
        <v>230</v>
      </c>
      <c r="E589" s="48">
        <v>16.5649227</v>
      </c>
      <c r="F589" s="37">
        <f>VLOOKUP(_xlfn.CONCAT(D589,"65-69"),'Appendix 4. 2020 IBGE LT'!$E$6:$M$1685,9,FALSE)</f>
        <v>17.798747123579314</v>
      </c>
      <c r="G589" s="37">
        <f>VLOOKUP(_xlfn.CONCAT(D589,"65-69"),'Appendix 3b. nax IBGE 2019'!$E$5:$M$1850,9,FALSE)</f>
        <v>17.721653284556002</v>
      </c>
      <c r="H589" s="37">
        <f>INDEX(Summary!$Q$5:$Y$88,MATCH(_xlfn.CONCAT(D589,"65-69"),Summary!$Q$5:$Q$88,0),MATCH($H$3,Summary!$Q$4:$Y$4,0))</f>
        <v>18.261334813878715</v>
      </c>
      <c r="I589" s="240">
        <f t="shared" si="28"/>
        <v>3.0453226945424617E-2</v>
      </c>
      <c r="J589" s="241">
        <f t="shared" si="29"/>
        <v>0.50445535031651589</v>
      </c>
      <c r="K589" s="242">
        <f t="shared" si="27"/>
        <v>17.069378050316516</v>
      </c>
    </row>
    <row r="590" spans="1:11" x14ac:dyDescent="0.2">
      <c r="A590" s="45" t="s">
        <v>68</v>
      </c>
      <c r="B590" s="45" t="s">
        <v>3</v>
      </c>
      <c r="C590" s="45">
        <v>2006</v>
      </c>
      <c r="D590" s="45" t="s">
        <v>230</v>
      </c>
      <c r="E590" s="48">
        <v>16.655866499999998</v>
      </c>
      <c r="F590" s="37">
        <f>VLOOKUP(_xlfn.CONCAT(D590,"65-69"),'Appendix 4. 2020 IBGE LT'!$E$6:$M$1685,9,FALSE)</f>
        <v>17.798747123579314</v>
      </c>
      <c r="G590" s="37">
        <f>VLOOKUP(_xlfn.CONCAT(D590,"65-69"),'Appendix 3b. nax IBGE 2019'!$E$5:$M$1850,9,FALSE)</f>
        <v>17.721653284556002</v>
      </c>
      <c r="H590" s="37">
        <f>INDEX(Summary!$Q$5:$Y$88,MATCH(_xlfn.CONCAT(D590,"65-69"),Summary!$Q$5:$Q$88,0),MATCH($H$3,Summary!$Q$4:$Y$4,0))</f>
        <v>18.261334813878715</v>
      </c>
      <c r="I590" s="240">
        <f t="shared" si="28"/>
        <v>3.0453226945424617E-2</v>
      </c>
      <c r="J590" s="241">
        <f t="shared" si="29"/>
        <v>0.50722488249719511</v>
      </c>
      <c r="K590" s="242">
        <f t="shared" si="27"/>
        <v>17.163091382497193</v>
      </c>
    </row>
    <row r="591" spans="1:11" x14ac:dyDescent="0.2">
      <c r="A591" s="45" t="s">
        <v>68</v>
      </c>
      <c r="B591" s="45" t="s">
        <v>3</v>
      </c>
      <c r="C591" s="45">
        <v>2007</v>
      </c>
      <c r="D591" s="45" t="s">
        <v>230</v>
      </c>
      <c r="E591" s="48">
        <v>16.746391500000001</v>
      </c>
      <c r="F591" s="37">
        <f>VLOOKUP(_xlfn.CONCAT(D591,"65-69"),'Appendix 4. 2020 IBGE LT'!$E$6:$M$1685,9,FALSE)</f>
        <v>17.798747123579314</v>
      </c>
      <c r="G591" s="37">
        <f>VLOOKUP(_xlfn.CONCAT(D591,"65-69"),'Appendix 3b. nax IBGE 2019'!$E$5:$M$1850,9,FALSE)</f>
        <v>17.721653284556002</v>
      </c>
      <c r="H591" s="37">
        <f>INDEX(Summary!$Q$5:$Y$88,MATCH(_xlfn.CONCAT(D591,"65-69"),Summary!$Q$5:$Q$88,0),MATCH($H$3,Summary!$Q$4:$Y$4,0))</f>
        <v>18.261334813878715</v>
      </c>
      <c r="I591" s="240">
        <f t="shared" si="28"/>
        <v>3.0453226945424617E-2</v>
      </c>
      <c r="J591" s="241">
        <f t="shared" si="29"/>
        <v>0.50998166086642982</v>
      </c>
      <c r="K591" s="242">
        <f t="shared" si="27"/>
        <v>17.256373160866431</v>
      </c>
    </row>
    <row r="592" spans="1:11" x14ac:dyDescent="0.2">
      <c r="A592" s="45" t="s">
        <v>68</v>
      </c>
      <c r="B592" s="45" t="s">
        <v>3</v>
      </c>
      <c r="C592" s="45">
        <v>2008</v>
      </c>
      <c r="D592" s="45" t="s">
        <v>230</v>
      </c>
      <c r="E592" s="48">
        <v>16.836498500000001</v>
      </c>
      <c r="F592" s="37">
        <f>VLOOKUP(_xlfn.CONCAT(D592,"65-69"),'Appendix 4. 2020 IBGE LT'!$E$6:$M$1685,9,FALSE)</f>
        <v>17.798747123579314</v>
      </c>
      <c r="G592" s="37">
        <f>VLOOKUP(_xlfn.CONCAT(D592,"65-69"),'Appendix 3b. nax IBGE 2019'!$E$5:$M$1850,9,FALSE)</f>
        <v>17.721653284556002</v>
      </c>
      <c r="H592" s="37">
        <f>INDEX(Summary!$Q$5:$Y$88,MATCH(_xlfn.CONCAT(D592,"65-69"),Summary!$Q$5:$Q$88,0),MATCH($H$3,Summary!$Q$4:$Y$4,0))</f>
        <v>18.261334813878715</v>
      </c>
      <c r="I592" s="240">
        <f t="shared" si="28"/>
        <v>3.0453226945424617E-2</v>
      </c>
      <c r="J592" s="241">
        <f t="shared" si="29"/>
        <v>0.51272570978680121</v>
      </c>
      <c r="K592" s="242">
        <f t="shared" si="27"/>
        <v>17.349224209786801</v>
      </c>
    </row>
    <row r="593" spans="1:11" x14ac:dyDescent="0.2">
      <c r="A593" s="45" t="s">
        <v>68</v>
      </c>
      <c r="B593" s="45" t="s">
        <v>3</v>
      </c>
      <c r="C593" s="45">
        <v>2009</v>
      </c>
      <c r="D593" s="45" t="s">
        <v>230</v>
      </c>
      <c r="E593" s="48">
        <v>16.925515999999998</v>
      </c>
      <c r="F593" s="37">
        <f>VLOOKUP(_xlfn.CONCAT(D593,"65-69"),'Appendix 4. 2020 IBGE LT'!$E$6:$M$1685,9,FALSE)</f>
        <v>17.798747123579314</v>
      </c>
      <c r="G593" s="37">
        <f>VLOOKUP(_xlfn.CONCAT(D593,"65-69"),'Appendix 3b. nax IBGE 2019'!$E$5:$M$1850,9,FALSE)</f>
        <v>17.721653284556002</v>
      </c>
      <c r="H593" s="37">
        <f>INDEX(Summary!$Q$5:$Y$88,MATCH(_xlfn.CONCAT(D593,"65-69"),Summary!$Q$5:$Q$88,0),MATCH($H$3,Summary!$Q$4:$Y$4,0))</f>
        <v>18.261334813878715</v>
      </c>
      <c r="I593" s="240">
        <f t="shared" si="28"/>
        <v>3.0453226945424617E-2</v>
      </c>
      <c r="J593" s="241">
        <f t="shared" si="29"/>
        <v>0.51543657991641545</v>
      </c>
      <c r="K593" s="242">
        <f t="shared" si="27"/>
        <v>17.440952579916413</v>
      </c>
    </row>
    <row r="594" spans="1:11" x14ac:dyDescent="0.2">
      <c r="A594" s="45" t="s">
        <v>68</v>
      </c>
      <c r="B594" s="45" t="s">
        <v>3</v>
      </c>
      <c r="C594" s="45">
        <v>2010</v>
      </c>
      <c r="D594" s="45" t="s">
        <v>230</v>
      </c>
      <c r="E594" s="48">
        <v>17.015535799999999</v>
      </c>
      <c r="F594" s="37">
        <f>VLOOKUP(_xlfn.CONCAT(D594,"65-69"),'Appendix 4. 2020 IBGE LT'!$E$6:$M$1685,9,FALSE)</f>
        <v>17.798747123579314</v>
      </c>
      <c r="G594" s="37">
        <f>VLOOKUP(_xlfn.CONCAT(D594,"65-69"),'Appendix 3b. nax IBGE 2019'!$E$5:$M$1850,9,FALSE)</f>
        <v>17.721653284556002</v>
      </c>
      <c r="H594" s="37">
        <f>INDEX(Summary!$Q$5:$Y$88,MATCH(_xlfn.CONCAT(D594,"65-69"),Summary!$Q$5:$Q$88,0),MATCH($H$3,Summary!$Q$4:$Y$4,0))</f>
        <v>18.261334813878715</v>
      </c>
      <c r="I594" s="240">
        <f t="shared" si="28"/>
        <v>3.0453226945424617E-2</v>
      </c>
      <c r="J594" s="241">
        <f t="shared" si="29"/>
        <v>0.51817797331539717</v>
      </c>
      <c r="K594" s="242">
        <f t="shared" si="27"/>
        <v>17.533713773315394</v>
      </c>
    </row>
    <row r="595" spans="1:11" x14ac:dyDescent="0.2">
      <c r="A595" s="45" t="s">
        <v>68</v>
      </c>
      <c r="B595" s="45" t="s">
        <v>3</v>
      </c>
      <c r="C595" s="45">
        <v>2011</v>
      </c>
      <c r="D595" s="45" t="s">
        <v>230</v>
      </c>
      <c r="E595" s="48">
        <v>17.094839199999999</v>
      </c>
      <c r="F595" s="37">
        <f>VLOOKUP(_xlfn.CONCAT(D595,"65-69"),'Appendix 4. 2020 IBGE LT'!$E$6:$M$1685,9,FALSE)</f>
        <v>17.798747123579314</v>
      </c>
      <c r="G595" s="37">
        <f>VLOOKUP(_xlfn.CONCAT(D595,"65-69"),'Appendix 3b. nax IBGE 2019'!$E$5:$M$1850,9,FALSE)</f>
        <v>17.721653284556002</v>
      </c>
      <c r="H595" s="37">
        <f>INDEX(Summary!$Q$5:$Y$88,MATCH(_xlfn.CONCAT(D595,"65-69"),Summary!$Q$5:$Q$88,0),MATCH($H$3,Summary!$Q$4:$Y$4,0))</f>
        <v>18.261334813878715</v>
      </c>
      <c r="I595" s="240">
        <f t="shared" si="28"/>
        <v>3.0453226945424617E-2</v>
      </c>
      <c r="J595" s="241">
        <f t="shared" si="29"/>
        <v>0.52059301775314093</v>
      </c>
      <c r="K595" s="242">
        <f t="shared" si="27"/>
        <v>17.615432217753138</v>
      </c>
    </row>
    <row r="596" spans="1:11" x14ac:dyDescent="0.2">
      <c r="A596" s="45" t="s">
        <v>68</v>
      </c>
      <c r="B596" s="45" t="s">
        <v>3</v>
      </c>
      <c r="C596" s="45">
        <v>2012</v>
      </c>
      <c r="D596" s="45" t="s">
        <v>230</v>
      </c>
      <c r="E596" s="48">
        <v>17.174663500000001</v>
      </c>
      <c r="F596" s="37">
        <f>VLOOKUP(_xlfn.CONCAT(D596,"65-69"),'Appendix 4. 2020 IBGE LT'!$E$6:$M$1685,9,FALSE)</f>
        <v>17.798747123579314</v>
      </c>
      <c r="G596" s="37">
        <f>VLOOKUP(_xlfn.CONCAT(D596,"65-69"),'Appendix 3b. nax IBGE 2019'!$E$5:$M$1850,9,FALSE)</f>
        <v>17.721653284556002</v>
      </c>
      <c r="H596" s="37">
        <f>INDEX(Summary!$Q$5:$Y$88,MATCH(_xlfn.CONCAT(D596,"65-69"),Summary!$Q$5:$Q$88,0),MATCH($H$3,Summary!$Q$4:$Y$4,0))</f>
        <v>18.261334813878715</v>
      </c>
      <c r="I596" s="240">
        <f t="shared" si="28"/>
        <v>3.0453226945424617E-2</v>
      </c>
      <c r="J596" s="241">
        <f t="shared" si="29"/>
        <v>0.52302392527680075</v>
      </c>
      <c r="K596" s="242">
        <f t="shared" si="27"/>
        <v>17.697687425276801</v>
      </c>
    </row>
    <row r="597" spans="1:11" x14ac:dyDescent="0.2">
      <c r="A597" s="45" t="s">
        <v>68</v>
      </c>
      <c r="B597" s="45" t="s">
        <v>3</v>
      </c>
      <c r="C597" s="45">
        <v>2013</v>
      </c>
      <c r="D597" s="45" t="s">
        <v>230</v>
      </c>
      <c r="E597" s="48">
        <v>17.253399099999999</v>
      </c>
      <c r="F597" s="37">
        <f>VLOOKUP(_xlfn.CONCAT(D597,"65-69"),'Appendix 4. 2020 IBGE LT'!$E$6:$M$1685,9,FALSE)</f>
        <v>17.798747123579314</v>
      </c>
      <c r="G597" s="37">
        <f>VLOOKUP(_xlfn.CONCAT(D597,"65-69"),'Appendix 3b. nax IBGE 2019'!$E$5:$M$1850,9,FALSE)</f>
        <v>17.721653284556002</v>
      </c>
      <c r="H597" s="37">
        <f>INDEX(Summary!$Q$5:$Y$88,MATCH(_xlfn.CONCAT(D597,"65-69"),Summary!$Q$5:$Q$88,0),MATCH($H$3,Summary!$Q$4:$Y$4,0))</f>
        <v>18.261334813878715</v>
      </c>
      <c r="I597" s="240">
        <f t="shared" si="28"/>
        <v>3.0453226945424617E-2</v>
      </c>
      <c r="J597" s="241">
        <f t="shared" si="29"/>
        <v>0.52542167837228482</v>
      </c>
      <c r="K597" s="242">
        <f t="shared" si="27"/>
        <v>17.778820778372285</v>
      </c>
    </row>
    <row r="598" spans="1:11" x14ac:dyDescent="0.2">
      <c r="A598" s="45" t="s">
        <v>68</v>
      </c>
      <c r="B598" s="45" t="s">
        <v>3</v>
      </c>
      <c r="C598" s="45">
        <v>2014</v>
      </c>
      <c r="D598" s="45" t="s">
        <v>230</v>
      </c>
      <c r="E598" s="48">
        <v>17.332644500000001</v>
      </c>
      <c r="F598" s="37">
        <f>VLOOKUP(_xlfn.CONCAT(D598,"65-69"),'Appendix 4. 2020 IBGE LT'!$E$6:$M$1685,9,FALSE)</f>
        <v>17.798747123579314</v>
      </c>
      <c r="G598" s="37">
        <f>VLOOKUP(_xlfn.CONCAT(D598,"65-69"),'Appendix 3b. nax IBGE 2019'!$E$5:$M$1850,9,FALSE)</f>
        <v>17.721653284556002</v>
      </c>
      <c r="H598" s="37">
        <f>INDEX(Summary!$Q$5:$Y$88,MATCH(_xlfn.CONCAT(D598,"65-69"),Summary!$Q$5:$Q$88,0),MATCH($H$3,Summary!$Q$4:$Y$4,0))</f>
        <v>18.261334813878715</v>
      </c>
      <c r="I598" s="240">
        <f t="shared" si="28"/>
        <v>3.0453226945424617E-2</v>
      </c>
      <c r="J598" s="241">
        <f t="shared" si="29"/>
        <v>0.52783495652286583</v>
      </c>
      <c r="K598" s="242">
        <f t="shared" si="27"/>
        <v>17.860479456522867</v>
      </c>
    </row>
    <row r="599" spans="1:11" x14ac:dyDescent="0.2">
      <c r="A599" s="45" t="s">
        <v>68</v>
      </c>
      <c r="B599" s="45" t="s">
        <v>3</v>
      </c>
      <c r="C599" s="45">
        <v>2015</v>
      </c>
      <c r="D599" s="45" t="s">
        <v>230</v>
      </c>
      <c r="E599" s="48">
        <v>17.411355700000001</v>
      </c>
      <c r="F599" s="37">
        <f>VLOOKUP(_xlfn.CONCAT(D599,"65-69"),'Appendix 4. 2020 IBGE LT'!$E$6:$M$1685,9,FALSE)</f>
        <v>17.798747123579314</v>
      </c>
      <c r="G599" s="37">
        <f>VLOOKUP(_xlfn.CONCAT(D599,"65-69"),'Appendix 3b. nax IBGE 2019'!$E$5:$M$1850,9,FALSE)</f>
        <v>17.721653284556002</v>
      </c>
      <c r="H599" s="37">
        <f>INDEX(Summary!$Q$5:$Y$88,MATCH(_xlfn.CONCAT(D599,"65-69"),Summary!$Q$5:$Q$88,0),MATCH($H$3,Summary!$Q$4:$Y$4,0))</f>
        <v>18.261334813878715</v>
      </c>
      <c r="I599" s="240">
        <f t="shared" si="28"/>
        <v>3.0453226945424617E-2</v>
      </c>
      <c r="J599" s="241">
        <f t="shared" si="29"/>
        <v>0.53023196655961258</v>
      </c>
      <c r="K599" s="242">
        <f t="shared" si="27"/>
        <v>17.941587666559613</v>
      </c>
    </row>
    <row r="600" spans="1:11" x14ac:dyDescent="0.2">
      <c r="A600" s="45" t="s">
        <v>68</v>
      </c>
      <c r="B600" s="45" t="s">
        <v>3</v>
      </c>
      <c r="C600" s="45">
        <v>2016</v>
      </c>
      <c r="D600" s="45" t="s">
        <v>230</v>
      </c>
      <c r="E600" s="48">
        <v>17.4896767</v>
      </c>
      <c r="F600" s="37">
        <f>VLOOKUP(_xlfn.CONCAT(D600,"65-69"),'Appendix 4. 2020 IBGE LT'!$E$6:$M$1685,9,FALSE)</f>
        <v>17.798747123579314</v>
      </c>
      <c r="G600" s="37">
        <f>VLOOKUP(_xlfn.CONCAT(D600,"65-69"),'Appendix 3b. nax IBGE 2019'!$E$5:$M$1850,9,FALSE)</f>
        <v>17.721653284556002</v>
      </c>
      <c r="H600" s="37">
        <f>INDEX(Summary!$Q$5:$Y$88,MATCH(_xlfn.CONCAT(D600,"65-69"),Summary!$Q$5:$Q$88,0),MATCH($H$3,Summary!$Q$4:$Y$4,0))</f>
        <v>18.261334813878715</v>
      </c>
      <c r="I600" s="240">
        <f t="shared" si="28"/>
        <v>3.0453226945424617E-2</v>
      </c>
      <c r="J600" s="241">
        <f t="shared" si="29"/>
        <v>0.53261709374720512</v>
      </c>
      <c r="K600" s="242">
        <f t="shared" si="27"/>
        <v>18.022293793747206</v>
      </c>
    </row>
    <row r="601" spans="1:11" x14ac:dyDescent="0.2">
      <c r="A601" s="45" t="s">
        <v>68</v>
      </c>
      <c r="B601" s="45" t="s">
        <v>3</v>
      </c>
      <c r="C601" s="45">
        <v>2017</v>
      </c>
      <c r="D601" s="45" t="s">
        <v>230</v>
      </c>
      <c r="E601" s="48">
        <v>17.567445299999999</v>
      </c>
      <c r="F601" s="37">
        <f>VLOOKUP(_xlfn.CONCAT(D601,"65-69"),'Appendix 4. 2020 IBGE LT'!$E$6:$M$1685,9,FALSE)</f>
        <v>17.798747123579314</v>
      </c>
      <c r="G601" s="37">
        <f>VLOOKUP(_xlfn.CONCAT(D601,"65-69"),'Appendix 3b. nax IBGE 2019'!$E$5:$M$1850,9,FALSE)</f>
        <v>17.721653284556002</v>
      </c>
      <c r="H601" s="37">
        <f>INDEX(Summary!$Q$5:$Y$88,MATCH(_xlfn.CONCAT(D601,"65-69"),Summary!$Q$5:$Q$88,0),MATCH($H$3,Summary!$Q$4:$Y$4,0))</f>
        <v>18.261334813878715</v>
      </c>
      <c r="I601" s="240">
        <f t="shared" si="28"/>
        <v>3.0453226945424617E-2</v>
      </c>
      <c r="J601" s="241">
        <f t="shared" si="29"/>
        <v>0.53498539857223304</v>
      </c>
      <c r="K601" s="242">
        <f t="shared" si="27"/>
        <v>18.102430698572231</v>
      </c>
    </row>
    <row r="602" spans="1:11" x14ac:dyDescent="0.2">
      <c r="A602" s="45" t="s">
        <v>68</v>
      </c>
      <c r="B602" s="45" t="s">
        <v>3</v>
      </c>
      <c r="C602" s="45">
        <v>2018</v>
      </c>
      <c r="D602" s="45" t="s">
        <v>230</v>
      </c>
      <c r="E602" s="48">
        <v>17.645063400000002</v>
      </c>
      <c r="F602" s="37">
        <f>VLOOKUP(_xlfn.CONCAT(D602,"65-69"),'Appendix 4. 2020 IBGE LT'!$E$6:$M$1685,9,FALSE)</f>
        <v>17.798747123579314</v>
      </c>
      <c r="G602" s="37">
        <f>VLOOKUP(_xlfn.CONCAT(D602,"65-69"),'Appendix 3b. nax IBGE 2019'!$E$5:$M$1850,9,FALSE)</f>
        <v>17.721653284556002</v>
      </c>
      <c r="H602" s="37">
        <f>INDEX(Summary!$Q$5:$Y$88,MATCH(_xlfn.CONCAT(D602,"65-69"),Summary!$Q$5:$Q$88,0),MATCH($H$3,Summary!$Q$4:$Y$4,0))</f>
        <v>18.261334813878715</v>
      </c>
      <c r="I602" s="240">
        <f t="shared" si="28"/>
        <v>3.0453226945424617E-2</v>
      </c>
      <c r="J602" s="241">
        <f t="shared" si="29"/>
        <v>0.53734912018660574</v>
      </c>
      <c r="K602" s="242">
        <f t="shared" si="27"/>
        <v>18.182412520186606</v>
      </c>
    </row>
    <row r="603" spans="1:11" x14ac:dyDescent="0.2">
      <c r="A603" s="45" t="s">
        <v>68</v>
      </c>
      <c r="B603" s="45" t="s">
        <v>3</v>
      </c>
      <c r="C603" s="45">
        <v>2019</v>
      </c>
      <c r="D603" s="45" t="s">
        <v>230</v>
      </c>
      <c r="E603" s="48">
        <v>17.7216533</v>
      </c>
      <c r="F603" s="37">
        <f>VLOOKUP(_xlfn.CONCAT(D603,"65-69"),'Appendix 4. 2020 IBGE LT'!$E$6:$M$1685,9,FALSE)</f>
        <v>17.798747123579314</v>
      </c>
      <c r="G603" s="37">
        <f>VLOOKUP(_xlfn.CONCAT(D603,"65-69"),'Appendix 3b. nax IBGE 2019'!$E$5:$M$1850,9,FALSE)</f>
        <v>17.721653284556002</v>
      </c>
      <c r="H603" s="37">
        <f>INDEX(Summary!$Q$5:$Y$88,MATCH(_xlfn.CONCAT(D603,"65-69"),Summary!$Q$5:$Q$88,0),MATCH($H$3,Summary!$Q$4:$Y$4,0))</f>
        <v>18.261334813878715</v>
      </c>
      <c r="I603" s="240">
        <f t="shared" si="28"/>
        <v>3.0453226945424617E-2</v>
      </c>
      <c r="J603" s="241">
        <f t="shared" si="29"/>
        <v>0.53968152979303308</v>
      </c>
      <c r="K603" s="242">
        <f t="shared" si="27"/>
        <v>18.261334829793032</v>
      </c>
    </row>
    <row r="604" spans="1:11" x14ac:dyDescent="0.2">
      <c r="A604" s="45" t="s">
        <v>50</v>
      </c>
      <c r="B604" s="45" t="s">
        <v>48</v>
      </c>
      <c r="C604" s="45">
        <v>2000</v>
      </c>
      <c r="D604" s="45" t="s">
        <v>184</v>
      </c>
      <c r="E604" s="48">
        <v>16.443365400000001</v>
      </c>
      <c r="F604" s="37">
        <f>VLOOKUP(_xlfn.CONCAT(D604,"65-69"),'Appendix 4. 2020 IBGE LT'!$E$6:$M$1685,9,FALSE)</f>
        <v>19.149147800215662</v>
      </c>
      <c r="G604" s="37">
        <f>VLOOKUP(_xlfn.CONCAT(D604,"65-69"),'Appendix 3b. nax IBGE 2019'!$E$5:$M$1850,9,FALSE)</f>
        <v>19.040078458225029</v>
      </c>
      <c r="H604" s="37">
        <f>INDEX(Summary!$Q$5:$Y$88,MATCH(_xlfn.CONCAT(D604,"65-69"),Summary!$Q$5:$Q$88,0),MATCH($H$3,Summary!$Q$4:$Y$4,0))</f>
        <v>21.549381869025162</v>
      </c>
      <c r="I604" s="240">
        <f t="shared" si="28"/>
        <v>0.1317906024550099</v>
      </c>
      <c r="J604" s="241">
        <f t="shared" si="29"/>
        <v>2.167081032453865</v>
      </c>
      <c r="K604" s="242">
        <f t="shared" si="27"/>
        <v>18.610446432453866</v>
      </c>
    </row>
    <row r="605" spans="1:11" x14ac:dyDescent="0.2">
      <c r="A605" s="45" t="s">
        <v>50</v>
      </c>
      <c r="B605" s="45" t="s">
        <v>48</v>
      </c>
      <c r="C605" s="45">
        <v>2001</v>
      </c>
      <c r="D605" s="45" t="s">
        <v>184</v>
      </c>
      <c r="E605" s="48">
        <v>16.600348799999999</v>
      </c>
      <c r="F605" s="37">
        <f>VLOOKUP(_xlfn.CONCAT(D605,"65-69"),'Appendix 4. 2020 IBGE LT'!$E$6:$M$1685,9,FALSE)</f>
        <v>19.149147800215662</v>
      </c>
      <c r="G605" s="37">
        <f>VLOOKUP(_xlfn.CONCAT(D605,"65-69"),'Appendix 3b. nax IBGE 2019'!$E$5:$M$1850,9,FALSE)</f>
        <v>19.040078458225029</v>
      </c>
      <c r="H605" s="37">
        <f>INDEX(Summary!$Q$5:$Y$88,MATCH(_xlfn.CONCAT(D605,"65-69"),Summary!$Q$5:$Q$88,0),MATCH($H$3,Summary!$Q$4:$Y$4,0))</f>
        <v>21.549381869025162</v>
      </c>
      <c r="I605" s="240">
        <f t="shared" si="28"/>
        <v>0.1317906024550099</v>
      </c>
      <c r="J605" s="241">
        <f t="shared" si="29"/>
        <v>2.1877699693153003</v>
      </c>
      <c r="K605" s="242">
        <f t="shared" si="27"/>
        <v>18.7881187693153</v>
      </c>
    </row>
    <row r="606" spans="1:11" x14ac:dyDescent="0.2">
      <c r="A606" s="45" t="s">
        <v>50</v>
      </c>
      <c r="B606" s="45" t="s">
        <v>48</v>
      </c>
      <c r="C606" s="45">
        <v>2002</v>
      </c>
      <c r="D606" s="45" t="s">
        <v>184</v>
      </c>
      <c r="E606" s="48">
        <v>16.756840700000001</v>
      </c>
      <c r="F606" s="37">
        <f>VLOOKUP(_xlfn.CONCAT(D606,"65-69"),'Appendix 4. 2020 IBGE LT'!$E$6:$M$1685,9,FALSE)</f>
        <v>19.149147800215662</v>
      </c>
      <c r="G606" s="37">
        <f>VLOOKUP(_xlfn.CONCAT(D606,"65-69"),'Appendix 3b. nax IBGE 2019'!$E$5:$M$1850,9,FALSE)</f>
        <v>19.040078458225029</v>
      </c>
      <c r="H606" s="37">
        <f>INDEX(Summary!$Q$5:$Y$88,MATCH(_xlfn.CONCAT(D606,"65-69"),Summary!$Q$5:$Q$88,0),MATCH($H$3,Summary!$Q$4:$Y$4,0))</f>
        <v>21.549381869025162</v>
      </c>
      <c r="I606" s="240">
        <f t="shared" si="28"/>
        <v>0.1317906024550099</v>
      </c>
      <c r="J606" s="241">
        <f t="shared" si="29"/>
        <v>2.2083941310956301</v>
      </c>
      <c r="K606" s="242">
        <f t="shared" si="27"/>
        <v>18.965234831095632</v>
      </c>
    </row>
    <row r="607" spans="1:11" x14ac:dyDescent="0.2">
      <c r="A607" s="45" t="s">
        <v>50</v>
      </c>
      <c r="B607" s="45" t="s">
        <v>48</v>
      </c>
      <c r="C607" s="45">
        <v>2003</v>
      </c>
      <c r="D607" s="45" t="s">
        <v>184</v>
      </c>
      <c r="E607" s="48">
        <v>16.913053900000001</v>
      </c>
      <c r="F607" s="37">
        <f>VLOOKUP(_xlfn.CONCAT(D607,"65-69"),'Appendix 4. 2020 IBGE LT'!$E$6:$M$1685,9,FALSE)</f>
        <v>19.149147800215662</v>
      </c>
      <c r="G607" s="37">
        <f>VLOOKUP(_xlfn.CONCAT(D607,"65-69"),'Appendix 3b. nax IBGE 2019'!$E$5:$M$1850,9,FALSE)</f>
        <v>19.040078458225029</v>
      </c>
      <c r="H607" s="37">
        <f>INDEX(Summary!$Q$5:$Y$88,MATCH(_xlfn.CONCAT(D607,"65-69"),Summary!$Q$5:$Q$88,0),MATCH($H$3,Summary!$Q$4:$Y$4,0))</f>
        <v>21.549381869025162</v>
      </c>
      <c r="I607" s="240">
        <f t="shared" si="28"/>
        <v>0.1317906024550099</v>
      </c>
      <c r="J607" s="241">
        <f t="shared" si="29"/>
        <v>2.2289815628350551</v>
      </c>
      <c r="K607" s="242">
        <f t="shared" si="27"/>
        <v>19.142035462835057</v>
      </c>
    </row>
    <row r="608" spans="1:11" x14ac:dyDescent="0.2">
      <c r="A608" s="45" t="s">
        <v>50</v>
      </c>
      <c r="B608" s="45" t="s">
        <v>48</v>
      </c>
      <c r="C608" s="45">
        <v>2004</v>
      </c>
      <c r="D608" s="45" t="s">
        <v>184</v>
      </c>
      <c r="E608" s="48">
        <v>17.069189000000001</v>
      </c>
      <c r="F608" s="37">
        <f>VLOOKUP(_xlfn.CONCAT(D608,"65-69"),'Appendix 4. 2020 IBGE LT'!$E$6:$M$1685,9,FALSE)</f>
        <v>19.149147800215662</v>
      </c>
      <c r="G608" s="37">
        <f>VLOOKUP(_xlfn.CONCAT(D608,"65-69"),'Appendix 3b. nax IBGE 2019'!$E$5:$M$1850,9,FALSE)</f>
        <v>19.040078458225029</v>
      </c>
      <c r="H608" s="37">
        <f>INDEX(Summary!$Q$5:$Y$88,MATCH(_xlfn.CONCAT(D608,"65-69"),Summary!$Q$5:$Q$88,0),MATCH($H$3,Summary!$Q$4:$Y$4,0))</f>
        <v>21.549381869025162</v>
      </c>
      <c r="I608" s="240">
        <f t="shared" si="28"/>
        <v>0.1317906024550099</v>
      </c>
      <c r="J608" s="241">
        <f t="shared" si="29"/>
        <v>2.2495587017284282</v>
      </c>
      <c r="K608" s="242">
        <f t="shared" si="27"/>
        <v>19.31874770172843</v>
      </c>
    </row>
    <row r="609" spans="1:11" x14ac:dyDescent="0.2">
      <c r="A609" s="45" t="s">
        <v>50</v>
      </c>
      <c r="B609" s="45" t="s">
        <v>48</v>
      </c>
      <c r="C609" s="45">
        <v>2005</v>
      </c>
      <c r="D609" s="45" t="s">
        <v>184</v>
      </c>
      <c r="E609" s="48">
        <v>17.225429800000001</v>
      </c>
      <c r="F609" s="37">
        <f>VLOOKUP(_xlfn.CONCAT(D609,"65-69"),'Appendix 4. 2020 IBGE LT'!$E$6:$M$1685,9,FALSE)</f>
        <v>19.149147800215662</v>
      </c>
      <c r="G609" s="37">
        <f>VLOOKUP(_xlfn.CONCAT(D609,"65-69"),'Appendix 3b. nax IBGE 2019'!$E$5:$M$1850,9,FALSE)</f>
        <v>19.040078458225029</v>
      </c>
      <c r="H609" s="37">
        <f>INDEX(Summary!$Q$5:$Y$88,MATCH(_xlfn.CONCAT(D609,"65-69"),Summary!$Q$5:$Q$88,0),MATCH($H$3,Summary!$Q$4:$Y$4,0))</f>
        <v>21.549381869025162</v>
      </c>
      <c r="I609" s="240">
        <f t="shared" si="28"/>
        <v>0.1317906024550099</v>
      </c>
      <c r="J609" s="241">
        <f t="shared" si="29"/>
        <v>2.2701497708884806</v>
      </c>
      <c r="K609" s="242">
        <f t="shared" si="27"/>
        <v>19.495579570888481</v>
      </c>
    </row>
    <row r="610" spans="1:11" x14ac:dyDescent="0.2">
      <c r="A610" s="45" t="s">
        <v>50</v>
      </c>
      <c r="B610" s="45" t="s">
        <v>48</v>
      </c>
      <c r="C610" s="45">
        <v>2006</v>
      </c>
      <c r="D610" s="45" t="s">
        <v>184</v>
      </c>
      <c r="E610" s="48">
        <v>17.381938900000002</v>
      </c>
      <c r="F610" s="37">
        <f>VLOOKUP(_xlfn.CONCAT(D610,"65-69"),'Appendix 4. 2020 IBGE LT'!$E$6:$M$1685,9,FALSE)</f>
        <v>19.149147800215662</v>
      </c>
      <c r="G610" s="37">
        <f>VLOOKUP(_xlfn.CONCAT(D610,"65-69"),'Appendix 3b. nax IBGE 2019'!$E$5:$M$1850,9,FALSE)</f>
        <v>19.040078458225029</v>
      </c>
      <c r="H610" s="37">
        <f>INDEX(Summary!$Q$5:$Y$88,MATCH(_xlfn.CONCAT(D610,"65-69"),Summary!$Q$5:$Q$88,0),MATCH($H$3,Summary!$Q$4:$Y$4,0))</f>
        <v>21.549381869025162</v>
      </c>
      <c r="I610" s="240">
        <f t="shared" si="28"/>
        <v>0.1317906024550099</v>
      </c>
      <c r="J610" s="241">
        <f t="shared" si="29"/>
        <v>2.2907761994671723</v>
      </c>
      <c r="K610" s="242">
        <f t="shared" si="27"/>
        <v>19.672715099467172</v>
      </c>
    </row>
    <row r="611" spans="1:11" x14ac:dyDescent="0.2">
      <c r="A611" s="45" t="s">
        <v>50</v>
      </c>
      <c r="B611" s="45" t="s">
        <v>48</v>
      </c>
      <c r="C611" s="45">
        <v>2007</v>
      </c>
      <c r="D611" s="45" t="s">
        <v>184</v>
      </c>
      <c r="E611" s="48">
        <v>17.538854199999999</v>
      </c>
      <c r="F611" s="37">
        <f>VLOOKUP(_xlfn.CONCAT(D611,"65-69"),'Appendix 4. 2020 IBGE LT'!$E$6:$M$1685,9,FALSE)</f>
        <v>19.149147800215662</v>
      </c>
      <c r="G611" s="37">
        <f>VLOOKUP(_xlfn.CONCAT(D611,"65-69"),'Appendix 3b. nax IBGE 2019'!$E$5:$M$1850,9,FALSE)</f>
        <v>19.040078458225029</v>
      </c>
      <c r="H611" s="37">
        <f>INDEX(Summary!$Q$5:$Y$88,MATCH(_xlfn.CONCAT(D611,"65-69"),Summary!$Q$5:$Q$88,0),MATCH($H$3,Summary!$Q$4:$Y$4,0))</f>
        <v>21.549381869025162</v>
      </c>
      <c r="I611" s="240">
        <f t="shared" si="28"/>
        <v>0.1317906024550099</v>
      </c>
      <c r="J611" s="241">
        <f t="shared" si="29"/>
        <v>2.3114561613885805</v>
      </c>
      <c r="K611" s="242">
        <f t="shared" si="27"/>
        <v>19.85031036138858</v>
      </c>
    </row>
    <row r="612" spans="1:11" x14ac:dyDescent="0.2">
      <c r="A612" s="45" t="s">
        <v>50</v>
      </c>
      <c r="B612" s="45" t="s">
        <v>48</v>
      </c>
      <c r="C612" s="45">
        <v>2008</v>
      </c>
      <c r="D612" s="45" t="s">
        <v>184</v>
      </c>
      <c r="E612" s="48">
        <v>17.696286600000001</v>
      </c>
      <c r="F612" s="37">
        <f>VLOOKUP(_xlfn.CONCAT(D612,"65-69"),'Appendix 4. 2020 IBGE LT'!$E$6:$M$1685,9,FALSE)</f>
        <v>19.149147800215662</v>
      </c>
      <c r="G612" s="37">
        <f>VLOOKUP(_xlfn.CONCAT(D612,"65-69"),'Appendix 3b. nax IBGE 2019'!$E$5:$M$1850,9,FALSE)</f>
        <v>19.040078458225029</v>
      </c>
      <c r="H612" s="37">
        <f>INDEX(Summary!$Q$5:$Y$88,MATCH(_xlfn.CONCAT(D612,"65-69"),Summary!$Q$5:$Q$88,0),MATCH($H$3,Summary!$Q$4:$Y$4,0))</f>
        <v>21.549381869025162</v>
      </c>
      <c r="I612" s="240">
        <f t="shared" si="28"/>
        <v>0.1317906024550099</v>
      </c>
      <c r="J612" s="241">
        <f t="shared" si="29"/>
        <v>2.332204272230519</v>
      </c>
      <c r="K612" s="242">
        <f t="shared" si="27"/>
        <v>20.02849087223052</v>
      </c>
    </row>
    <row r="613" spans="1:11" x14ac:dyDescent="0.2">
      <c r="A613" s="45" t="s">
        <v>50</v>
      </c>
      <c r="B613" s="45" t="s">
        <v>48</v>
      </c>
      <c r="C613" s="45">
        <v>2009</v>
      </c>
      <c r="D613" s="45" t="s">
        <v>184</v>
      </c>
      <c r="E613" s="48">
        <v>17.8535659</v>
      </c>
      <c r="F613" s="37">
        <f>VLOOKUP(_xlfn.CONCAT(D613,"65-69"),'Appendix 4. 2020 IBGE LT'!$E$6:$M$1685,9,FALSE)</f>
        <v>19.149147800215662</v>
      </c>
      <c r="G613" s="37">
        <f>VLOOKUP(_xlfn.CONCAT(D613,"65-69"),'Appendix 3b. nax IBGE 2019'!$E$5:$M$1850,9,FALSE)</f>
        <v>19.040078458225029</v>
      </c>
      <c r="H613" s="37">
        <f>INDEX(Summary!$Q$5:$Y$88,MATCH(_xlfn.CONCAT(D613,"65-69"),Summary!$Q$5:$Q$88,0),MATCH($H$3,Summary!$Q$4:$Y$4,0))</f>
        <v>21.549381869025162</v>
      </c>
      <c r="I613" s="240">
        <f t="shared" si="28"/>
        <v>0.1317906024550099</v>
      </c>
      <c r="J613" s="241">
        <f t="shared" si="29"/>
        <v>2.352932205931221</v>
      </c>
      <c r="K613" s="242">
        <f t="shared" si="27"/>
        <v>20.206498105931221</v>
      </c>
    </row>
    <row r="614" spans="1:11" x14ac:dyDescent="0.2">
      <c r="A614" s="45" t="s">
        <v>50</v>
      </c>
      <c r="B614" s="45" t="s">
        <v>48</v>
      </c>
      <c r="C614" s="45">
        <v>2010</v>
      </c>
      <c r="D614" s="45" t="s">
        <v>184</v>
      </c>
      <c r="E614" s="48">
        <v>18.0130011</v>
      </c>
      <c r="F614" s="37">
        <f>VLOOKUP(_xlfn.CONCAT(D614,"65-69"),'Appendix 4. 2020 IBGE LT'!$E$6:$M$1685,9,FALSE)</f>
        <v>19.149147800215662</v>
      </c>
      <c r="G614" s="37">
        <f>VLOOKUP(_xlfn.CONCAT(D614,"65-69"),'Appendix 3b. nax IBGE 2019'!$E$5:$M$1850,9,FALSE)</f>
        <v>19.040078458225029</v>
      </c>
      <c r="H614" s="37">
        <f>INDEX(Summary!$Q$5:$Y$88,MATCH(_xlfn.CONCAT(D614,"65-69"),Summary!$Q$5:$Q$88,0),MATCH($H$3,Summary!$Q$4:$Y$4,0))</f>
        <v>21.549381869025162</v>
      </c>
      <c r="I614" s="240">
        <f t="shared" si="28"/>
        <v>0.1317906024550099</v>
      </c>
      <c r="J614" s="241">
        <f t="shared" si="29"/>
        <v>2.3739442669917561</v>
      </c>
      <c r="K614" s="242">
        <f t="shared" si="27"/>
        <v>20.386945366991757</v>
      </c>
    </row>
    <row r="615" spans="1:11" x14ac:dyDescent="0.2">
      <c r="A615" s="45" t="s">
        <v>50</v>
      </c>
      <c r="B615" s="45" t="s">
        <v>48</v>
      </c>
      <c r="C615" s="45">
        <v>2011</v>
      </c>
      <c r="D615" s="45" t="s">
        <v>184</v>
      </c>
      <c r="E615" s="48">
        <v>18.129592800000001</v>
      </c>
      <c r="F615" s="37">
        <f>VLOOKUP(_xlfn.CONCAT(D615,"65-69"),'Appendix 4. 2020 IBGE LT'!$E$6:$M$1685,9,FALSE)</f>
        <v>19.149147800215662</v>
      </c>
      <c r="G615" s="37">
        <f>VLOOKUP(_xlfn.CONCAT(D615,"65-69"),'Appendix 3b. nax IBGE 2019'!$E$5:$M$1850,9,FALSE)</f>
        <v>19.040078458225029</v>
      </c>
      <c r="H615" s="37">
        <f>INDEX(Summary!$Q$5:$Y$88,MATCH(_xlfn.CONCAT(D615,"65-69"),Summary!$Q$5:$Q$88,0),MATCH($H$3,Summary!$Q$4:$Y$4,0))</f>
        <v>21.549381869025162</v>
      </c>
      <c r="I615" s="240">
        <f t="shared" si="28"/>
        <v>0.1317906024550099</v>
      </c>
      <c r="J615" s="241">
        <f t="shared" si="29"/>
        <v>2.3893099573760099</v>
      </c>
      <c r="K615" s="242">
        <f t="shared" si="27"/>
        <v>20.518902757376011</v>
      </c>
    </row>
    <row r="616" spans="1:11" x14ac:dyDescent="0.2">
      <c r="A616" s="45" t="s">
        <v>50</v>
      </c>
      <c r="B616" s="45" t="s">
        <v>48</v>
      </c>
      <c r="C616" s="45">
        <v>2012</v>
      </c>
      <c r="D616" s="45" t="s">
        <v>184</v>
      </c>
      <c r="E616" s="48">
        <v>18.246863699999999</v>
      </c>
      <c r="F616" s="37">
        <f>VLOOKUP(_xlfn.CONCAT(D616,"65-69"),'Appendix 4. 2020 IBGE LT'!$E$6:$M$1685,9,FALSE)</f>
        <v>19.149147800215662</v>
      </c>
      <c r="G616" s="37">
        <f>VLOOKUP(_xlfn.CONCAT(D616,"65-69"),'Appendix 3b. nax IBGE 2019'!$E$5:$M$1850,9,FALSE)</f>
        <v>19.040078458225029</v>
      </c>
      <c r="H616" s="37">
        <f>INDEX(Summary!$Q$5:$Y$88,MATCH(_xlfn.CONCAT(D616,"65-69"),Summary!$Q$5:$Q$88,0),MATCH($H$3,Summary!$Q$4:$Y$4,0))</f>
        <v>21.549381869025162</v>
      </c>
      <c r="I616" s="240">
        <f t="shared" si="28"/>
        <v>0.1317906024550099</v>
      </c>
      <c r="J616" s="241">
        <f t="shared" si="29"/>
        <v>2.4047651599374507</v>
      </c>
      <c r="K616" s="242">
        <f t="shared" si="27"/>
        <v>20.65162885993745</v>
      </c>
    </row>
    <row r="617" spans="1:11" x14ac:dyDescent="0.2">
      <c r="A617" s="45" t="s">
        <v>50</v>
      </c>
      <c r="B617" s="45" t="s">
        <v>48</v>
      </c>
      <c r="C617" s="45">
        <v>2013</v>
      </c>
      <c r="D617" s="45" t="s">
        <v>184</v>
      </c>
      <c r="E617" s="48">
        <v>18.362659099999998</v>
      </c>
      <c r="F617" s="37">
        <f>VLOOKUP(_xlfn.CONCAT(D617,"65-69"),'Appendix 4. 2020 IBGE LT'!$E$6:$M$1685,9,FALSE)</f>
        <v>19.149147800215662</v>
      </c>
      <c r="G617" s="37">
        <f>VLOOKUP(_xlfn.CONCAT(D617,"65-69"),'Appendix 3b. nax IBGE 2019'!$E$5:$M$1850,9,FALSE)</f>
        <v>19.040078458225029</v>
      </c>
      <c r="H617" s="37">
        <f>INDEX(Summary!$Q$5:$Y$88,MATCH(_xlfn.CONCAT(D617,"65-69"),Summary!$Q$5:$Q$88,0),MATCH($H$3,Summary!$Q$4:$Y$4,0))</f>
        <v>21.549381869025162</v>
      </c>
      <c r="I617" s="240">
        <f t="shared" si="28"/>
        <v>0.1317906024550099</v>
      </c>
      <c r="J617" s="241">
        <f t="shared" si="29"/>
        <v>2.4200259054649695</v>
      </c>
      <c r="K617" s="242">
        <f t="shared" si="27"/>
        <v>20.78268500546497</v>
      </c>
    </row>
    <row r="618" spans="1:11" x14ac:dyDescent="0.2">
      <c r="A618" s="45" t="s">
        <v>50</v>
      </c>
      <c r="B618" s="45" t="s">
        <v>48</v>
      </c>
      <c r="C618" s="45">
        <v>2014</v>
      </c>
      <c r="D618" s="45" t="s">
        <v>184</v>
      </c>
      <c r="E618" s="48">
        <v>18.4776658</v>
      </c>
      <c r="F618" s="37">
        <f>VLOOKUP(_xlfn.CONCAT(D618,"65-69"),'Appendix 4. 2020 IBGE LT'!$E$6:$M$1685,9,FALSE)</f>
        <v>19.149147800215662</v>
      </c>
      <c r="G618" s="37">
        <f>VLOOKUP(_xlfn.CONCAT(D618,"65-69"),'Appendix 3b. nax IBGE 2019'!$E$5:$M$1850,9,FALSE)</f>
        <v>19.040078458225029</v>
      </c>
      <c r="H618" s="37">
        <f>INDEX(Summary!$Q$5:$Y$88,MATCH(_xlfn.CONCAT(D618,"65-69"),Summary!$Q$5:$Q$88,0),MATCH($H$3,Summary!$Q$4:$Y$4,0))</f>
        <v>21.549381869025162</v>
      </c>
      <c r="I618" s="240">
        <f t="shared" si="28"/>
        <v>0.1317906024550099</v>
      </c>
      <c r="J618" s="241">
        <f t="shared" si="29"/>
        <v>2.4351827077443327</v>
      </c>
      <c r="K618" s="242">
        <f t="shared" si="27"/>
        <v>20.912848507744332</v>
      </c>
    </row>
    <row r="619" spans="1:11" x14ac:dyDescent="0.2">
      <c r="A619" s="45" t="s">
        <v>50</v>
      </c>
      <c r="B619" s="45" t="s">
        <v>48</v>
      </c>
      <c r="C619" s="45">
        <v>2015</v>
      </c>
      <c r="D619" s="45" t="s">
        <v>184</v>
      </c>
      <c r="E619" s="48">
        <v>18.591841200000001</v>
      </c>
      <c r="F619" s="37">
        <f>VLOOKUP(_xlfn.CONCAT(D619,"65-69"),'Appendix 4. 2020 IBGE LT'!$E$6:$M$1685,9,FALSE)</f>
        <v>19.149147800215662</v>
      </c>
      <c r="G619" s="37">
        <f>VLOOKUP(_xlfn.CONCAT(D619,"65-69"),'Appendix 3b. nax IBGE 2019'!$E$5:$M$1850,9,FALSE)</f>
        <v>19.040078458225029</v>
      </c>
      <c r="H619" s="37">
        <f>INDEX(Summary!$Q$5:$Y$88,MATCH(_xlfn.CONCAT(D619,"65-69"),Summary!$Q$5:$Q$88,0),MATCH($H$3,Summary!$Q$4:$Y$4,0))</f>
        <v>21.549381869025162</v>
      </c>
      <c r="I619" s="240">
        <f t="shared" si="28"/>
        <v>0.1317906024550099</v>
      </c>
      <c r="J619" s="241">
        <f t="shared" si="29"/>
        <v>2.4502299524958744</v>
      </c>
      <c r="K619" s="242">
        <f t="shared" si="27"/>
        <v>21.042071152495875</v>
      </c>
    </row>
    <row r="620" spans="1:11" x14ac:dyDescent="0.2">
      <c r="A620" s="45" t="s">
        <v>50</v>
      </c>
      <c r="B620" s="45" t="s">
        <v>48</v>
      </c>
      <c r="C620" s="45">
        <v>2016</v>
      </c>
      <c r="D620" s="45" t="s">
        <v>184</v>
      </c>
      <c r="E620" s="48">
        <v>18.706021199999999</v>
      </c>
      <c r="F620" s="37">
        <f>VLOOKUP(_xlfn.CONCAT(D620,"65-69"),'Appendix 4. 2020 IBGE LT'!$E$6:$M$1685,9,FALSE)</f>
        <v>19.149147800215662</v>
      </c>
      <c r="G620" s="37">
        <f>VLOOKUP(_xlfn.CONCAT(D620,"65-69"),'Appendix 3b. nax IBGE 2019'!$E$5:$M$1850,9,FALSE)</f>
        <v>19.040078458225029</v>
      </c>
      <c r="H620" s="37">
        <f>INDEX(Summary!$Q$5:$Y$88,MATCH(_xlfn.CONCAT(D620,"65-69"),Summary!$Q$5:$Q$88,0),MATCH($H$3,Summary!$Q$4:$Y$4,0))</f>
        <v>21.549381869025162</v>
      </c>
      <c r="I620" s="240">
        <f t="shared" si="28"/>
        <v>0.1317906024550099</v>
      </c>
      <c r="J620" s="241">
        <f t="shared" si="29"/>
        <v>2.4652778034841871</v>
      </c>
      <c r="K620" s="242">
        <f t="shared" si="27"/>
        <v>21.171299003484187</v>
      </c>
    </row>
    <row r="621" spans="1:11" x14ac:dyDescent="0.2">
      <c r="A621" s="45" t="s">
        <v>50</v>
      </c>
      <c r="B621" s="45" t="s">
        <v>48</v>
      </c>
      <c r="C621" s="45">
        <v>2017</v>
      </c>
      <c r="D621" s="45" t="s">
        <v>184</v>
      </c>
      <c r="E621" s="48">
        <v>18.818437800000002</v>
      </c>
      <c r="F621" s="37">
        <f>VLOOKUP(_xlfn.CONCAT(D621,"65-69"),'Appendix 4. 2020 IBGE LT'!$E$6:$M$1685,9,FALSE)</f>
        <v>19.149147800215662</v>
      </c>
      <c r="G621" s="37">
        <f>VLOOKUP(_xlfn.CONCAT(D621,"65-69"),'Appendix 3b. nax IBGE 2019'!$E$5:$M$1850,9,FALSE)</f>
        <v>19.040078458225029</v>
      </c>
      <c r="H621" s="37">
        <f>INDEX(Summary!$Q$5:$Y$88,MATCH(_xlfn.CONCAT(D621,"65-69"),Summary!$Q$5:$Q$88,0),MATCH($H$3,Summary!$Q$4:$Y$4,0))</f>
        <v>21.549381869025162</v>
      </c>
      <c r="I621" s="240">
        <f t="shared" si="28"/>
        <v>0.1317906024550099</v>
      </c>
      <c r="J621" s="241">
        <f t="shared" si="29"/>
        <v>2.4800932549241312</v>
      </c>
      <c r="K621" s="242">
        <f t="shared" si="27"/>
        <v>21.298531054924133</v>
      </c>
    </row>
    <row r="622" spans="1:11" x14ac:dyDescent="0.2">
      <c r="A622" s="45" t="s">
        <v>50</v>
      </c>
      <c r="B622" s="45" t="s">
        <v>48</v>
      </c>
      <c r="C622" s="45">
        <v>2018</v>
      </c>
      <c r="D622" s="45" t="s">
        <v>184</v>
      </c>
      <c r="E622" s="48">
        <v>18.9298155</v>
      </c>
      <c r="F622" s="37">
        <f>VLOOKUP(_xlfn.CONCAT(D622,"65-69"),'Appendix 4. 2020 IBGE LT'!$E$6:$M$1685,9,FALSE)</f>
        <v>19.149147800215662</v>
      </c>
      <c r="G622" s="37">
        <f>VLOOKUP(_xlfn.CONCAT(D622,"65-69"),'Appendix 3b. nax IBGE 2019'!$E$5:$M$1850,9,FALSE)</f>
        <v>19.040078458225029</v>
      </c>
      <c r="H622" s="37">
        <f>INDEX(Summary!$Q$5:$Y$88,MATCH(_xlfn.CONCAT(D622,"65-69"),Summary!$Q$5:$Q$88,0),MATCH($H$3,Summary!$Q$4:$Y$4,0))</f>
        <v>21.549381869025162</v>
      </c>
      <c r="I622" s="240">
        <f t="shared" si="28"/>
        <v>0.1317906024550099</v>
      </c>
      <c r="J622" s="241">
        <f t="shared" si="29"/>
        <v>2.4947717891071846</v>
      </c>
      <c r="K622" s="242">
        <f t="shared" si="27"/>
        <v>21.424587289107183</v>
      </c>
    </row>
    <row r="623" spans="1:11" x14ac:dyDescent="0.2">
      <c r="A623" s="45" t="s">
        <v>50</v>
      </c>
      <c r="B623" s="45" t="s">
        <v>48</v>
      </c>
      <c r="C623" s="45">
        <v>2019</v>
      </c>
      <c r="D623" s="45" t="s">
        <v>184</v>
      </c>
      <c r="E623" s="48">
        <v>19.0400785</v>
      </c>
      <c r="F623" s="37">
        <f>VLOOKUP(_xlfn.CONCAT(D623,"65-69"),'Appendix 4. 2020 IBGE LT'!$E$6:$M$1685,9,FALSE)</f>
        <v>19.149147800215662</v>
      </c>
      <c r="G623" s="37">
        <f>VLOOKUP(_xlfn.CONCAT(D623,"65-69"),'Appendix 3b. nax IBGE 2019'!$E$5:$M$1850,9,FALSE)</f>
        <v>19.040078458225029</v>
      </c>
      <c r="H623" s="37">
        <f>INDEX(Summary!$Q$5:$Y$88,MATCH(_xlfn.CONCAT(D623,"65-69"),Summary!$Q$5:$Q$88,0),MATCH($H$3,Summary!$Q$4:$Y$4,0))</f>
        <v>21.549381869025162</v>
      </c>
      <c r="I623" s="240">
        <f t="shared" si="28"/>
        <v>0.1317906024550099</v>
      </c>
      <c r="J623" s="241">
        <f t="shared" si="29"/>
        <v>2.5093034163056811</v>
      </c>
      <c r="K623" s="242">
        <f t="shared" si="27"/>
        <v>21.549381916305681</v>
      </c>
    </row>
    <row r="624" spans="1:11" x14ac:dyDescent="0.2">
      <c r="A624" s="45" t="s">
        <v>50</v>
      </c>
      <c r="B624" s="45" t="s">
        <v>47</v>
      </c>
      <c r="C624" s="45">
        <v>2000</v>
      </c>
      <c r="D624" s="45" t="s">
        <v>156</v>
      </c>
      <c r="E624" s="48">
        <v>13.1510943</v>
      </c>
      <c r="F624" s="37">
        <f>VLOOKUP(_xlfn.CONCAT(D624,"65-69"),'Appendix 4. 2020 IBGE LT'!$E$6:$M$1685,9,FALSE)</f>
        <v>15.41126649413831</v>
      </c>
      <c r="G624" s="37">
        <f>VLOOKUP(_xlfn.CONCAT(D624,"65-69"),'Appendix 3b. nax IBGE 2019'!$E$5:$M$1850,9,FALSE)</f>
        <v>15.324408337390825</v>
      </c>
      <c r="H624" s="37">
        <f>INDEX(Summary!$Q$5:$Y$88,MATCH(_xlfn.CONCAT(D624,"65-69"),Summary!$Q$5:$Q$88,0),MATCH($H$3,Summary!$Q$4:$Y$4,0))</f>
        <v>17.820202712910785</v>
      </c>
      <c r="I624" s="240">
        <f t="shared" si="28"/>
        <v>0.16286399582751532</v>
      </c>
      <c r="J624" s="241">
        <f t="shared" si="29"/>
        <v>2.1418397672024607</v>
      </c>
      <c r="K624" s="242">
        <f t="shared" si="27"/>
        <v>15.292934067202461</v>
      </c>
    </row>
    <row r="625" spans="1:11" x14ac:dyDescent="0.2">
      <c r="A625" s="45" t="s">
        <v>50</v>
      </c>
      <c r="B625" s="45" t="s">
        <v>47</v>
      </c>
      <c r="C625" s="45">
        <v>2001</v>
      </c>
      <c r="D625" s="45" t="s">
        <v>156</v>
      </c>
      <c r="E625" s="48">
        <v>13.2615544</v>
      </c>
      <c r="F625" s="37">
        <f>VLOOKUP(_xlfn.CONCAT(D625,"65-69"),'Appendix 4. 2020 IBGE LT'!$E$6:$M$1685,9,FALSE)</f>
        <v>15.41126649413831</v>
      </c>
      <c r="G625" s="37">
        <f>VLOOKUP(_xlfn.CONCAT(D625,"65-69"),'Appendix 3b. nax IBGE 2019'!$E$5:$M$1850,9,FALSE)</f>
        <v>15.324408337390825</v>
      </c>
      <c r="H625" s="37">
        <f>INDEX(Summary!$Q$5:$Y$88,MATCH(_xlfn.CONCAT(D625,"65-69"),Summary!$Q$5:$Q$88,0),MATCH($H$3,Summary!$Q$4:$Y$4,0))</f>
        <v>17.820202712910785</v>
      </c>
      <c r="I625" s="240">
        <f t="shared" si="28"/>
        <v>0.16286399582751532</v>
      </c>
      <c r="J625" s="241">
        <f t="shared" si="29"/>
        <v>2.1598297404679672</v>
      </c>
      <c r="K625" s="242">
        <f t="shared" si="27"/>
        <v>15.421384140467968</v>
      </c>
    </row>
    <row r="626" spans="1:11" x14ac:dyDescent="0.2">
      <c r="A626" s="45" t="s">
        <v>50</v>
      </c>
      <c r="B626" s="45" t="s">
        <v>47</v>
      </c>
      <c r="C626" s="45">
        <v>2002</v>
      </c>
      <c r="D626" s="45" t="s">
        <v>156</v>
      </c>
      <c r="E626" s="48">
        <v>13.3766561</v>
      </c>
      <c r="F626" s="37">
        <f>VLOOKUP(_xlfn.CONCAT(D626,"65-69"),'Appendix 4. 2020 IBGE LT'!$E$6:$M$1685,9,FALSE)</f>
        <v>15.41126649413831</v>
      </c>
      <c r="G626" s="37">
        <f>VLOOKUP(_xlfn.CONCAT(D626,"65-69"),'Appendix 3b. nax IBGE 2019'!$E$5:$M$1850,9,FALSE)</f>
        <v>15.324408337390825</v>
      </c>
      <c r="H626" s="37">
        <f>INDEX(Summary!$Q$5:$Y$88,MATCH(_xlfn.CONCAT(D626,"65-69"),Summary!$Q$5:$Q$88,0),MATCH($H$3,Summary!$Q$4:$Y$4,0))</f>
        <v>17.820202712910785</v>
      </c>
      <c r="I626" s="240">
        <f t="shared" si="28"/>
        <v>0.16286399582751532</v>
      </c>
      <c r="J626" s="241">
        <f t="shared" si="29"/>
        <v>2.1785756632565074</v>
      </c>
      <c r="K626" s="242">
        <f t="shared" si="27"/>
        <v>15.555231763256508</v>
      </c>
    </row>
    <row r="627" spans="1:11" x14ac:dyDescent="0.2">
      <c r="A627" s="45" t="s">
        <v>50</v>
      </c>
      <c r="B627" s="45" t="s">
        <v>47</v>
      </c>
      <c r="C627" s="45">
        <v>2003</v>
      </c>
      <c r="D627" s="45" t="s">
        <v>156</v>
      </c>
      <c r="E627" s="48">
        <v>13.499490099999999</v>
      </c>
      <c r="F627" s="37">
        <f>VLOOKUP(_xlfn.CONCAT(D627,"65-69"),'Appendix 4. 2020 IBGE LT'!$E$6:$M$1685,9,FALSE)</f>
        <v>15.41126649413831</v>
      </c>
      <c r="G627" s="37">
        <f>VLOOKUP(_xlfn.CONCAT(D627,"65-69"),'Appendix 3b. nax IBGE 2019'!$E$5:$M$1850,9,FALSE)</f>
        <v>15.324408337390825</v>
      </c>
      <c r="H627" s="37">
        <f>INDEX(Summary!$Q$5:$Y$88,MATCH(_xlfn.CONCAT(D627,"65-69"),Summary!$Q$5:$Q$88,0),MATCH($H$3,Summary!$Q$4:$Y$4,0))</f>
        <v>17.820202712910785</v>
      </c>
      <c r="I627" s="240">
        <f t="shared" si="28"/>
        <v>0.16286399582751532</v>
      </c>
      <c r="J627" s="241">
        <f t="shared" si="29"/>
        <v>2.198580899319984</v>
      </c>
      <c r="K627" s="242">
        <f t="shared" si="27"/>
        <v>15.698070999319983</v>
      </c>
    </row>
    <row r="628" spans="1:11" x14ac:dyDescent="0.2">
      <c r="A628" s="45" t="s">
        <v>50</v>
      </c>
      <c r="B628" s="45" t="s">
        <v>47</v>
      </c>
      <c r="C628" s="45">
        <v>2004</v>
      </c>
      <c r="D628" s="45" t="s">
        <v>156</v>
      </c>
      <c r="E628" s="48">
        <v>13.629599799999999</v>
      </c>
      <c r="F628" s="37">
        <f>VLOOKUP(_xlfn.CONCAT(D628,"65-69"),'Appendix 4. 2020 IBGE LT'!$E$6:$M$1685,9,FALSE)</f>
        <v>15.41126649413831</v>
      </c>
      <c r="G628" s="37">
        <f>VLOOKUP(_xlfn.CONCAT(D628,"65-69"),'Appendix 3b. nax IBGE 2019'!$E$5:$M$1850,9,FALSE)</f>
        <v>15.324408337390825</v>
      </c>
      <c r="H628" s="37">
        <f>INDEX(Summary!$Q$5:$Y$88,MATCH(_xlfn.CONCAT(D628,"65-69"),Summary!$Q$5:$Q$88,0),MATCH($H$3,Summary!$Q$4:$Y$4,0))</f>
        <v>17.820202712910785</v>
      </c>
      <c r="I628" s="240">
        <f t="shared" si="28"/>
        <v>0.16286399582751532</v>
      </c>
      <c r="J628" s="241">
        <f t="shared" si="29"/>
        <v>2.2197710849579035</v>
      </c>
      <c r="K628" s="242">
        <f t="shared" si="27"/>
        <v>15.849370884957903</v>
      </c>
    </row>
    <row r="629" spans="1:11" x14ac:dyDescent="0.2">
      <c r="A629" s="45" t="s">
        <v>50</v>
      </c>
      <c r="B629" s="45" t="s">
        <v>47</v>
      </c>
      <c r="C629" s="45">
        <v>2005</v>
      </c>
      <c r="D629" s="45" t="s">
        <v>156</v>
      </c>
      <c r="E629" s="48">
        <v>13.768940300000001</v>
      </c>
      <c r="F629" s="37">
        <f>VLOOKUP(_xlfn.CONCAT(D629,"65-69"),'Appendix 4. 2020 IBGE LT'!$E$6:$M$1685,9,FALSE)</f>
        <v>15.41126649413831</v>
      </c>
      <c r="G629" s="37">
        <f>VLOOKUP(_xlfn.CONCAT(D629,"65-69"),'Appendix 3b. nax IBGE 2019'!$E$5:$M$1850,9,FALSE)</f>
        <v>15.324408337390825</v>
      </c>
      <c r="H629" s="37">
        <f>INDEX(Summary!$Q$5:$Y$88,MATCH(_xlfn.CONCAT(D629,"65-69"),Summary!$Q$5:$Q$88,0),MATCH($H$3,Summary!$Q$4:$Y$4,0))</f>
        <v>17.820202712910785</v>
      </c>
      <c r="I629" s="240">
        <f t="shared" si="28"/>
        <v>0.16286399582751532</v>
      </c>
      <c r="J629" s="241">
        <f t="shared" si="29"/>
        <v>2.2424646355685076</v>
      </c>
      <c r="K629" s="242">
        <f t="shared" si="27"/>
        <v>16.011404935568507</v>
      </c>
    </row>
    <row r="630" spans="1:11" x14ac:dyDescent="0.2">
      <c r="A630" s="45" t="s">
        <v>50</v>
      </c>
      <c r="B630" s="45" t="s">
        <v>47</v>
      </c>
      <c r="C630" s="45">
        <v>2006</v>
      </c>
      <c r="D630" s="45" t="s">
        <v>156</v>
      </c>
      <c r="E630" s="48">
        <v>13.914220500000001</v>
      </c>
      <c r="F630" s="37">
        <f>VLOOKUP(_xlfn.CONCAT(D630,"65-69"),'Appendix 4. 2020 IBGE LT'!$E$6:$M$1685,9,FALSE)</f>
        <v>15.41126649413831</v>
      </c>
      <c r="G630" s="37">
        <f>VLOOKUP(_xlfn.CONCAT(D630,"65-69"),'Appendix 3b. nax IBGE 2019'!$E$5:$M$1850,9,FALSE)</f>
        <v>15.324408337390825</v>
      </c>
      <c r="H630" s="37">
        <f>INDEX(Summary!$Q$5:$Y$88,MATCH(_xlfn.CONCAT(D630,"65-69"),Summary!$Q$5:$Q$88,0),MATCH($H$3,Summary!$Q$4:$Y$4,0))</f>
        <v>17.820202712910785</v>
      </c>
      <c r="I630" s="240">
        <f t="shared" si="28"/>
        <v>0.16286399582751532</v>
      </c>
      <c r="J630" s="241">
        <f t="shared" si="29"/>
        <v>2.2661255494551282</v>
      </c>
      <c r="K630" s="242">
        <f t="shared" si="27"/>
        <v>16.180346049455128</v>
      </c>
    </row>
    <row r="631" spans="1:11" x14ac:dyDescent="0.2">
      <c r="A631" s="45" t="s">
        <v>50</v>
      </c>
      <c r="B631" s="45" t="s">
        <v>47</v>
      </c>
      <c r="C631" s="45">
        <v>2007</v>
      </c>
      <c r="D631" s="45" t="s">
        <v>156</v>
      </c>
      <c r="E631" s="48">
        <v>14.0674437</v>
      </c>
      <c r="F631" s="37">
        <f>VLOOKUP(_xlfn.CONCAT(D631,"65-69"),'Appendix 4. 2020 IBGE LT'!$E$6:$M$1685,9,FALSE)</f>
        <v>15.41126649413831</v>
      </c>
      <c r="G631" s="37">
        <f>VLOOKUP(_xlfn.CONCAT(D631,"65-69"),'Appendix 3b. nax IBGE 2019'!$E$5:$M$1850,9,FALSE)</f>
        <v>15.324408337390825</v>
      </c>
      <c r="H631" s="37">
        <f>INDEX(Summary!$Q$5:$Y$88,MATCH(_xlfn.CONCAT(D631,"65-69"),Summary!$Q$5:$Q$88,0),MATCH($H$3,Summary!$Q$4:$Y$4,0))</f>
        <v>17.820202712910785</v>
      </c>
      <c r="I631" s="240">
        <f t="shared" si="28"/>
        <v>0.16286399582751532</v>
      </c>
      <c r="J631" s="241">
        <f t="shared" si="29"/>
        <v>2.2910800920606067</v>
      </c>
      <c r="K631" s="242">
        <f t="shared" si="27"/>
        <v>16.358523792060605</v>
      </c>
    </row>
    <row r="632" spans="1:11" x14ac:dyDescent="0.2">
      <c r="A632" s="45" t="s">
        <v>50</v>
      </c>
      <c r="B632" s="45" t="s">
        <v>47</v>
      </c>
      <c r="C632" s="45">
        <v>2008</v>
      </c>
      <c r="D632" s="45" t="s">
        <v>156</v>
      </c>
      <c r="E632" s="48">
        <v>14.228772599999999</v>
      </c>
      <c r="F632" s="37">
        <f>VLOOKUP(_xlfn.CONCAT(D632,"65-69"),'Appendix 4. 2020 IBGE LT'!$E$6:$M$1685,9,FALSE)</f>
        <v>15.41126649413831</v>
      </c>
      <c r="G632" s="37">
        <f>VLOOKUP(_xlfn.CONCAT(D632,"65-69"),'Appendix 3b. nax IBGE 2019'!$E$5:$M$1850,9,FALSE)</f>
        <v>15.324408337390825</v>
      </c>
      <c r="H632" s="37">
        <f>INDEX(Summary!$Q$5:$Y$88,MATCH(_xlfn.CONCAT(D632,"65-69"),Summary!$Q$5:$Q$88,0),MATCH($H$3,Summary!$Q$4:$Y$4,0))</f>
        <v>17.820202712910785</v>
      </c>
      <c r="I632" s="240">
        <f t="shared" si="28"/>
        <v>0.16286399582751532</v>
      </c>
      <c r="J632" s="241">
        <f t="shared" si="29"/>
        <v>2.317354761357064</v>
      </c>
      <c r="K632" s="242">
        <f t="shared" si="27"/>
        <v>16.546127361357062</v>
      </c>
    </row>
    <row r="633" spans="1:11" x14ac:dyDescent="0.2">
      <c r="A633" s="45" t="s">
        <v>50</v>
      </c>
      <c r="B633" s="45" t="s">
        <v>47</v>
      </c>
      <c r="C633" s="45">
        <v>2009</v>
      </c>
      <c r="D633" s="45" t="s">
        <v>156</v>
      </c>
      <c r="E633" s="48">
        <v>14.3989446</v>
      </c>
      <c r="F633" s="37">
        <f>VLOOKUP(_xlfn.CONCAT(D633,"65-69"),'Appendix 4. 2020 IBGE LT'!$E$6:$M$1685,9,FALSE)</f>
        <v>15.41126649413831</v>
      </c>
      <c r="G633" s="37">
        <f>VLOOKUP(_xlfn.CONCAT(D633,"65-69"),'Appendix 3b. nax IBGE 2019'!$E$5:$M$1850,9,FALSE)</f>
        <v>15.324408337390825</v>
      </c>
      <c r="H633" s="37">
        <f>INDEX(Summary!$Q$5:$Y$88,MATCH(_xlfn.CONCAT(D633,"65-69"),Summary!$Q$5:$Q$88,0),MATCH($H$3,Summary!$Q$4:$Y$4,0))</f>
        <v>17.820202712910785</v>
      </c>
      <c r="I633" s="240">
        <f t="shared" si="28"/>
        <v>0.16286399582751532</v>
      </c>
      <c r="J633" s="241">
        <f t="shared" si="29"/>
        <v>2.3450696532550244</v>
      </c>
      <c r="K633" s="242">
        <f t="shared" si="27"/>
        <v>16.744014253255024</v>
      </c>
    </row>
    <row r="634" spans="1:11" x14ac:dyDescent="0.2">
      <c r="A634" s="45" t="s">
        <v>50</v>
      </c>
      <c r="B634" s="45" t="s">
        <v>47</v>
      </c>
      <c r="C634" s="45">
        <v>2010</v>
      </c>
      <c r="D634" s="45" t="s">
        <v>156</v>
      </c>
      <c r="E634" s="48">
        <v>14.5760805</v>
      </c>
      <c r="F634" s="37">
        <f>VLOOKUP(_xlfn.CONCAT(D634,"65-69"),'Appendix 4. 2020 IBGE LT'!$E$6:$M$1685,9,FALSE)</f>
        <v>15.41126649413831</v>
      </c>
      <c r="G634" s="37">
        <f>VLOOKUP(_xlfn.CONCAT(D634,"65-69"),'Appendix 3b. nax IBGE 2019'!$E$5:$M$1850,9,FALSE)</f>
        <v>15.324408337390825</v>
      </c>
      <c r="H634" s="37">
        <f>INDEX(Summary!$Q$5:$Y$88,MATCH(_xlfn.CONCAT(D634,"65-69"),Summary!$Q$5:$Q$88,0),MATCH($H$3,Summary!$Q$4:$Y$4,0))</f>
        <v>17.820202712910785</v>
      </c>
      <c r="I634" s="240">
        <f t="shared" si="28"/>
        <v>0.16286399582751532</v>
      </c>
      <c r="J634" s="241">
        <f t="shared" si="29"/>
        <v>2.3739187137335271</v>
      </c>
      <c r="K634" s="242">
        <f t="shared" si="27"/>
        <v>16.949999213733527</v>
      </c>
    </row>
    <row r="635" spans="1:11" x14ac:dyDescent="0.2">
      <c r="A635" s="45" t="s">
        <v>50</v>
      </c>
      <c r="B635" s="45" t="s">
        <v>47</v>
      </c>
      <c r="C635" s="45">
        <v>2011</v>
      </c>
      <c r="D635" s="45" t="s">
        <v>156</v>
      </c>
      <c r="E635" s="48">
        <v>14.65443</v>
      </c>
      <c r="F635" s="37">
        <f>VLOOKUP(_xlfn.CONCAT(D635,"65-69"),'Appendix 4. 2020 IBGE LT'!$E$6:$M$1685,9,FALSE)</f>
        <v>15.41126649413831</v>
      </c>
      <c r="G635" s="37">
        <f>VLOOKUP(_xlfn.CONCAT(D635,"65-69"),'Appendix 3b. nax IBGE 2019'!$E$5:$M$1850,9,FALSE)</f>
        <v>15.324408337390825</v>
      </c>
      <c r="H635" s="37">
        <f>INDEX(Summary!$Q$5:$Y$88,MATCH(_xlfn.CONCAT(D635,"65-69"),Summary!$Q$5:$Q$88,0),MATCH($H$3,Summary!$Q$4:$Y$4,0))</f>
        <v>17.820202712910785</v>
      </c>
      <c r="I635" s="240">
        <f t="shared" si="28"/>
        <v>0.16286399582751532</v>
      </c>
      <c r="J635" s="241">
        <f t="shared" si="29"/>
        <v>2.3866790263746154</v>
      </c>
      <c r="K635" s="242">
        <f t="shared" si="27"/>
        <v>17.041109026374613</v>
      </c>
    </row>
    <row r="636" spans="1:11" x14ac:dyDescent="0.2">
      <c r="A636" s="45" t="s">
        <v>50</v>
      </c>
      <c r="B636" s="45" t="s">
        <v>47</v>
      </c>
      <c r="C636" s="45">
        <v>2012</v>
      </c>
      <c r="D636" s="45" t="s">
        <v>156</v>
      </c>
      <c r="E636" s="48">
        <v>14.734257700000001</v>
      </c>
      <c r="F636" s="37">
        <f>VLOOKUP(_xlfn.CONCAT(D636,"65-69"),'Appendix 4. 2020 IBGE LT'!$E$6:$M$1685,9,FALSE)</f>
        <v>15.41126649413831</v>
      </c>
      <c r="G636" s="37">
        <f>VLOOKUP(_xlfn.CONCAT(D636,"65-69"),'Appendix 3b. nax IBGE 2019'!$E$5:$M$1850,9,FALSE)</f>
        <v>15.324408337390825</v>
      </c>
      <c r="H636" s="37">
        <f>INDEX(Summary!$Q$5:$Y$88,MATCH(_xlfn.CONCAT(D636,"65-69"),Summary!$Q$5:$Q$88,0),MATCH($H$3,Summary!$Q$4:$Y$4,0))</f>
        <v>17.820202712910785</v>
      </c>
      <c r="I636" s="240">
        <f t="shared" si="28"/>
        <v>0.16286399582751532</v>
      </c>
      <c r="J636" s="241">
        <f t="shared" si="29"/>
        <v>2.3996800845743356</v>
      </c>
      <c r="K636" s="242">
        <f t="shared" si="27"/>
        <v>17.133937784574336</v>
      </c>
    </row>
    <row r="637" spans="1:11" x14ac:dyDescent="0.2">
      <c r="A637" s="45" t="s">
        <v>50</v>
      </c>
      <c r="B637" s="45" t="s">
        <v>47</v>
      </c>
      <c r="C637" s="45">
        <v>2013</v>
      </c>
      <c r="D637" s="45" t="s">
        <v>156</v>
      </c>
      <c r="E637" s="48">
        <v>14.815439100000001</v>
      </c>
      <c r="F637" s="37">
        <f>VLOOKUP(_xlfn.CONCAT(D637,"65-69"),'Appendix 4. 2020 IBGE LT'!$E$6:$M$1685,9,FALSE)</f>
        <v>15.41126649413831</v>
      </c>
      <c r="G637" s="37">
        <f>VLOOKUP(_xlfn.CONCAT(D637,"65-69"),'Appendix 3b. nax IBGE 2019'!$E$5:$M$1850,9,FALSE)</f>
        <v>15.324408337390825</v>
      </c>
      <c r="H637" s="37">
        <f>INDEX(Summary!$Q$5:$Y$88,MATCH(_xlfn.CONCAT(D637,"65-69"),Summary!$Q$5:$Q$88,0),MATCH($H$3,Summary!$Q$4:$Y$4,0))</f>
        <v>17.820202712910785</v>
      </c>
      <c r="I637" s="240">
        <f t="shared" si="28"/>
        <v>0.16286399582751532</v>
      </c>
      <c r="J637" s="241">
        <f t="shared" si="29"/>
        <v>2.4129016117652076</v>
      </c>
      <c r="K637" s="242">
        <f t="shared" si="27"/>
        <v>17.22834071176521</v>
      </c>
    </row>
    <row r="638" spans="1:11" x14ac:dyDescent="0.2">
      <c r="A638" s="45" t="s">
        <v>50</v>
      </c>
      <c r="B638" s="45" t="s">
        <v>47</v>
      </c>
      <c r="C638" s="45">
        <v>2014</v>
      </c>
      <c r="D638" s="45" t="s">
        <v>156</v>
      </c>
      <c r="E638" s="48">
        <v>14.8978369</v>
      </c>
      <c r="F638" s="37">
        <f>VLOOKUP(_xlfn.CONCAT(D638,"65-69"),'Appendix 4. 2020 IBGE LT'!$E$6:$M$1685,9,FALSE)</f>
        <v>15.41126649413831</v>
      </c>
      <c r="G638" s="37">
        <f>VLOOKUP(_xlfn.CONCAT(D638,"65-69"),'Appendix 3b. nax IBGE 2019'!$E$5:$M$1850,9,FALSE)</f>
        <v>15.324408337390825</v>
      </c>
      <c r="H638" s="37">
        <f>INDEX(Summary!$Q$5:$Y$88,MATCH(_xlfn.CONCAT(D638,"65-69"),Summary!$Q$5:$Q$88,0),MATCH($H$3,Summary!$Q$4:$Y$4,0))</f>
        <v>17.820202712910785</v>
      </c>
      <c r="I638" s="240">
        <f t="shared" si="28"/>
        <v>0.16286399582751532</v>
      </c>
      <c r="J638" s="241">
        <f t="shared" si="29"/>
        <v>2.4263212467206037</v>
      </c>
      <c r="K638" s="242">
        <f t="shared" si="27"/>
        <v>17.324158146720603</v>
      </c>
    </row>
    <row r="639" spans="1:11" x14ac:dyDescent="0.2">
      <c r="A639" s="45" t="s">
        <v>50</v>
      </c>
      <c r="B639" s="45" t="s">
        <v>47</v>
      </c>
      <c r="C639" s="45">
        <v>2015</v>
      </c>
      <c r="D639" s="45" t="s">
        <v>156</v>
      </c>
      <c r="E639" s="48">
        <v>14.981070799999999</v>
      </c>
      <c r="F639" s="37">
        <f>VLOOKUP(_xlfn.CONCAT(D639,"65-69"),'Appendix 4. 2020 IBGE LT'!$E$6:$M$1685,9,FALSE)</f>
        <v>15.41126649413831</v>
      </c>
      <c r="G639" s="37">
        <f>VLOOKUP(_xlfn.CONCAT(D639,"65-69"),'Appendix 3b. nax IBGE 2019'!$E$5:$M$1850,9,FALSE)</f>
        <v>15.324408337390825</v>
      </c>
      <c r="H639" s="37">
        <f>INDEX(Summary!$Q$5:$Y$88,MATCH(_xlfn.CONCAT(D639,"65-69"),Summary!$Q$5:$Q$88,0),MATCH($H$3,Summary!$Q$4:$Y$4,0))</f>
        <v>17.820202712910785</v>
      </c>
      <c r="I639" s="240">
        <f t="shared" si="28"/>
        <v>0.16286399582751532</v>
      </c>
      <c r="J639" s="241">
        <f t="shared" si="29"/>
        <v>2.4398770522629114</v>
      </c>
      <c r="K639" s="242">
        <f t="shared" si="27"/>
        <v>17.420947852262913</v>
      </c>
    </row>
    <row r="640" spans="1:11" x14ac:dyDescent="0.2">
      <c r="A640" s="45" t="s">
        <v>50</v>
      </c>
      <c r="B640" s="45" t="s">
        <v>47</v>
      </c>
      <c r="C640" s="45">
        <v>2016</v>
      </c>
      <c r="D640" s="45" t="s">
        <v>156</v>
      </c>
      <c r="E640" s="48">
        <v>15.0656842</v>
      </c>
      <c r="F640" s="37">
        <f>VLOOKUP(_xlfn.CONCAT(D640,"65-69"),'Appendix 4. 2020 IBGE LT'!$E$6:$M$1685,9,FALSE)</f>
        <v>15.41126649413831</v>
      </c>
      <c r="G640" s="37">
        <f>VLOOKUP(_xlfn.CONCAT(D640,"65-69"),'Appendix 3b. nax IBGE 2019'!$E$5:$M$1850,9,FALSE)</f>
        <v>15.324408337390825</v>
      </c>
      <c r="H640" s="37">
        <f>INDEX(Summary!$Q$5:$Y$88,MATCH(_xlfn.CONCAT(D640,"65-69"),Summary!$Q$5:$Q$88,0),MATCH($H$3,Summary!$Q$4:$Y$4,0))</f>
        <v>17.820202712910785</v>
      </c>
      <c r="I640" s="240">
        <f t="shared" si="28"/>
        <v>0.16286399582751532</v>
      </c>
      <c r="J640" s="241">
        <f t="shared" si="29"/>
        <v>2.4536575286874633</v>
      </c>
      <c r="K640" s="242">
        <f t="shared" si="27"/>
        <v>17.519341728687465</v>
      </c>
    </row>
    <row r="641" spans="1:11" x14ac:dyDescent="0.2">
      <c r="A641" s="45" t="s">
        <v>50</v>
      </c>
      <c r="B641" s="45" t="s">
        <v>47</v>
      </c>
      <c r="C641" s="45">
        <v>2017</v>
      </c>
      <c r="D641" s="45" t="s">
        <v>156</v>
      </c>
      <c r="E641" s="48">
        <v>15.1516555</v>
      </c>
      <c r="F641" s="37">
        <f>VLOOKUP(_xlfn.CONCAT(D641,"65-69"),'Appendix 4. 2020 IBGE LT'!$E$6:$M$1685,9,FALSE)</f>
        <v>15.41126649413831</v>
      </c>
      <c r="G641" s="37">
        <f>VLOOKUP(_xlfn.CONCAT(D641,"65-69"),'Appendix 3b. nax IBGE 2019'!$E$5:$M$1850,9,FALSE)</f>
        <v>15.324408337390825</v>
      </c>
      <c r="H641" s="37">
        <f>INDEX(Summary!$Q$5:$Y$88,MATCH(_xlfn.CONCAT(D641,"65-69"),Summary!$Q$5:$Q$88,0),MATCH($H$3,Summary!$Q$4:$Y$4,0))</f>
        <v>17.820202712910785</v>
      </c>
      <c r="I641" s="240">
        <f t="shared" si="28"/>
        <v>0.16286399582751532</v>
      </c>
      <c r="J641" s="241">
        <f t="shared" si="29"/>
        <v>2.4676591581319496</v>
      </c>
      <c r="K641" s="242">
        <f t="shared" si="27"/>
        <v>17.619314658131948</v>
      </c>
    </row>
    <row r="642" spans="1:11" x14ac:dyDescent="0.2">
      <c r="A642" s="45" t="s">
        <v>50</v>
      </c>
      <c r="B642" s="45" t="s">
        <v>47</v>
      </c>
      <c r="C642" s="45">
        <v>2018</v>
      </c>
      <c r="D642" s="45" t="s">
        <v>156</v>
      </c>
      <c r="E642" s="48">
        <v>15.2378128</v>
      </c>
      <c r="F642" s="37">
        <f>VLOOKUP(_xlfn.CONCAT(D642,"65-69"),'Appendix 4. 2020 IBGE LT'!$E$6:$M$1685,9,FALSE)</f>
        <v>15.41126649413831</v>
      </c>
      <c r="G642" s="37">
        <f>VLOOKUP(_xlfn.CONCAT(D642,"65-69"),'Appendix 3b. nax IBGE 2019'!$E$5:$M$1850,9,FALSE)</f>
        <v>15.324408337390825</v>
      </c>
      <c r="H642" s="37">
        <f>INDEX(Summary!$Q$5:$Y$88,MATCH(_xlfn.CONCAT(D642,"65-69"),Summary!$Q$5:$Q$88,0),MATCH($H$3,Summary!$Q$4:$Y$4,0))</f>
        <v>17.820202712910785</v>
      </c>
      <c r="I642" s="240">
        <f t="shared" si="28"/>
        <v>0.16286399582751532</v>
      </c>
      <c r="J642" s="241">
        <f t="shared" si="29"/>
        <v>2.4816910802796595</v>
      </c>
      <c r="K642" s="242">
        <f t="shared" si="27"/>
        <v>17.71950388027966</v>
      </c>
    </row>
    <row r="643" spans="1:11" x14ac:dyDescent="0.2">
      <c r="A643" s="45" t="s">
        <v>50</v>
      </c>
      <c r="B643" s="45" t="s">
        <v>47</v>
      </c>
      <c r="C643" s="45">
        <v>2019</v>
      </c>
      <c r="D643" s="45" t="s">
        <v>156</v>
      </c>
      <c r="E643" s="48">
        <v>15.3244083</v>
      </c>
      <c r="F643" s="37">
        <f>VLOOKUP(_xlfn.CONCAT(D643,"65-69"),'Appendix 4. 2020 IBGE LT'!$E$6:$M$1685,9,FALSE)</f>
        <v>15.41126649413831</v>
      </c>
      <c r="G643" s="37">
        <f>VLOOKUP(_xlfn.CONCAT(D643,"65-69"),'Appendix 3b. nax IBGE 2019'!$E$5:$M$1850,9,FALSE)</f>
        <v>15.324408337390825</v>
      </c>
      <c r="H643" s="37">
        <f>INDEX(Summary!$Q$5:$Y$88,MATCH(_xlfn.CONCAT(D643,"65-69"),Summary!$Q$5:$Q$88,0),MATCH($H$3,Summary!$Q$4:$Y$4,0))</f>
        <v>17.820202712910785</v>
      </c>
      <c r="I643" s="240">
        <f t="shared" si="28"/>
        <v>0.16286399582751532</v>
      </c>
      <c r="J643" s="241">
        <f t="shared" si="29"/>
        <v>2.4957943694303411</v>
      </c>
      <c r="K643" s="242">
        <f t="shared" si="27"/>
        <v>17.820202669430341</v>
      </c>
    </row>
    <row r="644" spans="1:11" x14ac:dyDescent="0.2">
      <c r="A644" s="45" t="s">
        <v>50</v>
      </c>
      <c r="B644" s="45" t="s">
        <v>3</v>
      </c>
      <c r="C644" s="45">
        <v>2000</v>
      </c>
      <c r="D644" s="45" t="s">
        <v>212</v>
      </c>
      <c r="E644" s="48">
        <v>14.6490372</v>
      </c>
      <c r="F644" s="37">
        <f>VLOOKUP(_xlfn.CONCAT(D644,"65-69"),'Appendix 4. 2020 IBGE LT'!$E$6:$M$1685,9,FALSE)</f>
        <v>17.343262959981153</v>
      </c>
      <c r="G644" s="37">
        <f>VLOOKUP(_xlfn.CONCAT(D644,"65-69"),'Appendix 3b. nax IBGE 2019'!$E$5:$M$1850,9,FALSE)</f>
        <v>17.240152735111586</v>
      </c>
      <c r="H644" s="37">
        <f>INDEX(Summary!$Q$5:$Y$88,MATCH(_xlfn.CONCAT(D644,"65-69"),Summary!$Q$5:$Q$88,0),MATCH($H$3,Summary!$Q$4:$Y$4,0))</f>
        <v>19.704803533177746</v>
      </c>
      <c r="I644" s="240">
        <f t="shared" si="28"/>
        <v>0.14295991665123767</v>
      </c>
      <c r="J644" s="241">
        <f t="shared" si="29"/>
        <v>2.0942251371328799</v>
      </c>
      <c r="K644" s="242">
        <f t="shared" ref="K644:K707" si="30">E644+J644</f>
        <v>16.743262337132879</v>
      </c>
    </row>
    <row r="645" spans="1:11" x14ac:dyDescent="0.2">
      <c r="A645" s="45" t="s">
        <v>50</v>
      </c>
      <c r="B645" s="45" t="s">
        <v>3</v>
      </c>
      <c r="C645" s="45">
        <v>2001</v>
      </c>
      <c r="D645" s="45" t="s">
        <v>212</v>
      </c>
      <c r="E645" s="48">
        <v>14.798926700000001</v>
      </c>
      <c r="F645" s="37">
        <f>VLOOKUP(_xlfn.CONCAT(D645,"65-69"),'Appendix 4. 2020 IBGE LT'!$E$6:$M$1685,9,FALSE)</f>
        <v>17.343262959981153</v>
      </c>
      <c r="G645" s="37">
        <f>VLOOKUP(_xlfn.CONCAT(D645,"65-69"),'Appendix 3b. nax IBGE 2019'!$E$5:$M$1850,9,FALSE)</f>
        <v>17.240152735111586</v>
      </c>
      <c r="H645" s="37">
        <f>INDEX(Summary!$Q$5:$Y$88,MATCH(_xlfn.CONCAT(D645,"65-69"),Summary!$Q$5:$Q$88,0),MATCH($H$3,Summary!$Q$4:$Y$4,0))</f>
        <v>19.704803533177746</v>
      </c>
      <c r="I645" s="240">
        <f t="shared" ref="I645:I708" si="31">(H645-$G645)/$G645</f>
        <v>0.14295991665123767</v>
      </c>
      <c r="J645" s="241">
        <f t="shared" ref="J645:J708" si="32">E645*I645</f>
        <v>2.1156533275597758</v>
      </c>
      <c r="K645" s="242">
        <f t="shared" si="30"/>
        <v>16.914580027559776</v>
      </c>
    </row>
    <row r="646" spans="1:11" x14ac:dyDescent="0.2">
      <c r="A646" s="45" t="s">
        <v>50</v>
      </c>
      <c r="B646" s="45" t="s">
        <v>3</v>
      </c>
      <c r="C646" s="45">
        <v>2002</v>
      </c>
      <c r="D646" s="45" t="s">
        <v>212</v>
      </c>
      <c r="E646" s="48">
        <v>14.9509776</v>
      </c>
      <c r="F646" s="37">
        <f>VLOOKUP(_xlfn.CONCAT(D646,"65-69"),'Appendix 4. 2020 IBGE LT'!$E$6:$M$1685,9,FALSE)</f>
        <v>17.343262959981153</v>
      </c>
      <c r="G646" s="37">
        <f>VLOOKUP(_xlfn.CONCAT(D646,"65-69"),'Appendix 3b. nax IBGE 2019'!$E$5:$M$1850,9,FALSE)</f>
        <v>17.240152735111586</v>
      </c>
      <c r="H646" s="37">
        <f>INDEX(Summary!$Q$5:$Y$88,MATCH(_xlfn.CONCAT(D646,"65-69"),Summary!$Q$5:$Q$88,0),MATCH($H$3,Summary!$Q$4:$Y$4,0))</f>
        <v>19.704803533177746</v>
      </c>
      <c r="I646" s="240">
        <f t="shared" si="31"/>
        <v>0.14295991665123767</v>
      </c>
      <c r="J646" s="241">
        <f t="shared" si="32"/>
        <v>2.1373905115505214</v>
      </c>
      <c r="K646" s="242">
        <f t="shared" si="30"/>
        <v>17.088368111550523</v>
      </c>
    </row>
    <row r="647" spans="1:11" x14ac:dyDescent="0.2">
      <c r="A647" s="45" t="s">
        <v>50</v>
      </c>
      <c r="B647" s="45" t="s">
        <v>3</v>
      </c>
      <c r="C647" s="45">
        <v>2003</v>
      </c>
      <c r="D647" s="45" t="s">
        <v>212</v>
      </c>
      <c r="E647" s="48">
        <v>15.107991200000001</v>
      </c>
      <c r="F647" s="37">
        <f>VLOOKUP(_xlfn.CONCAT(D647,"65-69"),'Appendix 4. 2020 IBGE LT'!$E$6:$M$1685,9,FALSE)</f>
        <v>17.343262959981153</v>
      </c>
      <c r="G647" s="37">
        <f>VLOOKUP(_xlfn.CONCAT(D647,"65-69"),'Appendix 3b. nax IBGE 2019'!$E$5:$M$1850,9,FALSE)</f>
        <v>17.240152735111586</v>
      </c>
      <c r="H647" s="37">
        <f>INDEX(Summary!$Q$5:$Y$88,MATCH(_xlfn.CONCAT(D647,"65-69"),Summary!$Q$5:$Q$88,0),MATCH($H$3,Summary!$Q$4:$Y$4,0))</f>
        <v>19.704803533177746</v>
      </c>
      <c r="I647" s="240">
        <f t="shared" si="31"/>
        <v>0.14295991665123767</v>
      </c>
      <c r="J647" s="241">
        <f t="shared" si="32"/>
        <v>2.1598371627196324</v>
      </c>
      <c r="K647" s="242">
        <f t="shared" si="30"/>
        <v>17.267828362719634</v>
      </c>
    </row>
    <row r="648" spans="1:11" x14ac:dyDescent="0.2">
      <c r="A648" s="45" t="s">
        <v>50</v>
      </c>
      <c r="B648" s="45" t="s">
        <v>3</v>
      </c>
      <c r="C648" s="45">
        <v>2004</v>
      </c>
      <c r="D648" s="45" t="s">
        <v>212</v>
      </c>
      <c r="E648" s="48">
        <v>15.267806</v>
      </c>
      <c r="F648" s="37">
        <f>VLOOKUP(_xlfn.CONCAT(D648,"65-69"),'Appendix 4. 2020 IBGE LT'!$E$6:$M$1685,9,FALSE)</f>
        <v>17.343262959981153</v>
      </c>
      <c r="G648" s="37">
        <f>VLOOKUP(_xlfn.CONCAT(D648,"65-69"),'Appendix 3b. nax IBGE 2019'!$E$5:$M$1850,9,FALSE)</f>
        <v>17.240152735111586</v>
      </c>
      <c r="H648" s="37">
        <f>INDEX(Summary!$Q$5:$Y$88,MATCH(_xlfn.CONCAT(D648,"65-69"),Summary!$Q$5:$Q$88,0),MATCH($H$3,Summary!$Q$4:$Y$4,0))</f>
        <v>19.704803533177746</v>
      </c>
      <c r="I648" s="240">
        <f t="shared" si="31"/>
        <v>0.14295991665123767</v>
      </c>
      <c r="J648" s="241">
        <f t="shared" si="32"/>
        <v>2.1826842732072662</v>
      </c>
      <c r="K648" s="242">
        <f t="shared" si="30"/>
        <v>17.450490273207265</v>
      </c>
    </row>
    <row r="649" spans="1:11" x14ac:dyDescent="0.2">
      <c r="A649" s="45" t="s">
        <v>50</v>
      </c>
      <c r="B649" s="45" t="s">
        <v>3</v>
      </c>
      <c r="C649" s="45">
        <v>2005</v>
      </c>
      <c r="D649" s="45" t="s">
        <v>212</v>
      </c>
      <c r="E649" s="48">
        <v>15.4329687</v>
      </c>
      <c r="F649" s="37">
        <f>VLOOKUP(_xlfn.CONCAT(D649,"65-69"),'Appendix 4. 2020 IBGE LT'!$E$6:$M$1685,9,FALSE)</f>
        <v>17.343262959981153</v>
      </c>
      <c r="G649" s="37">
        <f>VLOOKUP(_xlfn.CONCAT(D649,"65-69"),'Appendix 3b. nax IBGE 2019'!$E$5:$M$1850,9,FALSE)</f>
        <v>17.240152735111586</v>
      </c>
      <c r="H649" s="37">
        <f>INDEX(Summary!$Q$5:$Y$88,MATCH(_xlfn.CONCAT(D649,"65-69"),Summary!$Q$5:$Q$88,0),MATCH($H$3,Summary!$Q$4:$Y$4,0))</f>
        <v>19.704803533177746</v>
      </c>
      <c r="I649" s="240">
        <f t="shared" si="31"/>
        <v>0.14295991665123767</v>
      </c>
      <c r="J649" s="241">
        <f t="shared" si="32"/>
        <v>2.2062959190331597</v>
      </c>
      <c r="K649" s="242">
        <f t="shared" si="30"/>
        <v>17.63926461903316</v>
      </c>
    </row>
    <row r="650" spans="1:11" x14ac:dyDescent="0.2">
      <c r="A650" s="45" t="s">
        <v>50</v>
      </c>
      <c r="B650" s="45" t="s">
        <v>3</v>
      </c>
      <c r="C650" s="45">
        <v>2006</v>
      </c>
      <c r="D650" s="45" t="s">
        <v>212</v>
      </c>
      <c r="E650" s="48">
        <v>15.600342100000001</v>
      </c>
      <c r="F650" s="37">
        <f>VLOOKUP(_xlfn.CONCAT(D650,"65-69"),'Appendix 4. 2020 IBGE LT'!$E$6:$M$1685,9,FALSE)</f>
        <v>17.343262959981153</v>
      </c>
      <c r="G650" s="37">
        <f>VLOOKUP(_xlfn.CONCAT(D650,"65-69"),'Appendix 3b. nax IBGE 2019'!$E$5:$M$1850,9,FALSE)</f>
        <v>17.240152735111586</v>
      </c>
      <c r="H650" s="37">
        <f>INDEX(Summary!$Q$5:$Y$88,MATCH(_xlfn.CONCAT(D650,"65-69"),Summary!$Q$5:$Q$88,0),MATCH($H$3,Summary!$Q$4:$Y$4,0))</f>
        <v>19.704803533177746</v>
      </c>
      <c r="I650" s="240">
        <f t="shared" si="31"/>
        <v>0.14295991665123767</v>
      </c>
      <c r="J650" s="241">
        <f t="shared" si="32"/>
        <v>2.2302236063467942</v>
      </c>
      <c r="K650" s="242">
        <f t="shared" si="30"/>
        <v>17.830565706346796</v>
      </c>
    </row>
    <row r="651" spans="1:11" x14ac:dyDescent="0.2">
      <c r="A651" s="45" t="s">
        <v>50</v>
      </c>
      <c r="B651" s="45" t="s">
        <v>3</v>
      </c>
      <c r="C651" s="45">
        <v>2007</v>
      </c>
      <c r="D651" s="45" t="s">
        <v>212</v>
      </c>
      <c r="E651" s="48">
        <v>15.7716829</v>
      </c>
      <c r="F651" s="37">
        <f>VLOOKUP(_xlfn.CONCAT(D651,"65-69"),'Appendix 4. 2020 IBGE LT'!$E$6:$M$1685,9,FALSE)</f>
        <v>17.343262959981153</v>
      </c>
      <c r="G651" s="37">
        <f>VLOOKUP(_xlfn.CONCAT(D651,"65-69"),'Appendix 3b. nax IBGE 2019'!$E$5:$M$1850,9,FALSE)</f>
        <v>17.240152735111586</v>
      </c>
      <c r="H651" s="37">
        <f>INDEX(Summary!$Q$5:$Y$88,MATCH(_xlfn.CONCAT(D651,"65-69"),Summary!$Q$5:$Q$88,0),MATCH($H$3,Summary!$Q$4:$Y$4,0))</f>
        <v>19.704803533177746</v>
      </c>
      <c r="I651" s="240">
        <f t="shared" si="31"/>
        <v>0.14295991665123767</v>
      </c>
      <c r="J651" s="241">
        <f t="shared" si="32"/>
        <v>2.2547184728337504</v>
      </c>
      <c r="K651" s="242">
        <f t="shared" si="30"/>
        <v>18.02640137283375</v>
      </c>
    </row>
    <row r="652" spans="1:11" x14ac:dyDescent="0.2">
      <c r="A652" s="45" t="s">
        <v>50</v>
      </c>
      <c r="B652" s="45" t="s">
        <v>3</v>
      </c>
      <c r="C652" s="45">
        <v>2008</v>
      </c>
      <c r="D652" s="45" t="s">
        <v>212</v>
      </c>
      <c r="E652" s="48">
        <v>15.946141600000001</v>
      </c>
      <c r="F652" s="37">
        <f>VLOOKUP(_xlfn.CONCAT(D652,"65-69"),'Appendix 4. 2020 IBGE LT'!$E$6:$M$1685,9,FALSE)</f>
        <v>17.343262959981153</v>
      </c>
      <c r="G652" s="37">
        <f>VLOOKUP(_xlfn.CONCAT(D652,"65-69"),'Appendix 3b. nax IBGE 2019'!$E$5:$M$1850,9,FALSE)</f>
        <v>17.240152735111586</v>
      </c>
      <c r="H652" s="37">
        <f>INDEX(Summary!$Q$5:$Y$88,MATCH(_xlfn.CONCAT(D652,"65-69"),Summary!$Q$5:$Q$88,0),MATCH($H$3,Summary!$Q$4:$Y$4,0))</f>
        <v>19.704803533177746</v>
      </c>
      <c r="I652" s="240">
        <f t="shared" si="31"/>
        <v>0.14295991665123767</v>
      </c>
      <c r="J652" s="241">
        <f t="shared" si="32"/>
        <v>2.2796590740448339</v>
      </c>
      <c r="K652" s="242">
        <f t="shared" si="30"/>
        <v>18.225800674044834</v>
      </c>
    </row>
    <row r="653" spans="1:11" x14ac:dyDescent="0.2">
      <c r="A653" s="45" t="s">
        <v>50</v>
      </c>
      <c r="B653" s="45" t="s">
        <v>3</v>
      </c>
      <c r="C653" s="45">
        <v>2009</v>
      </c>
      <c r="D653" s="45" t="s">
        <v>212</v>
      </c>
      <c r="E653" s="48">
        <v>16.124913599999999</v>
      </c>
      <c r="F653" s="37">
        <f>VLOOKUP(_xlfn.CONCAT(D653,"65-69"),'Appendix 4. 2020 IBGE LT'!$E$6:$M$1685,9,FALSE)</f>
        <v>17.343262959981153</v>
      </c>
      <c r="G653" s="37">
        <f>VLOOKUP(_xlfn.CONCAT(D653,"65-69"),'Appendix 3b. nax IBGE 2019'!$E$5:$M$1850,9,FALSE)</f>
        <v>17.240152735111586</v>
      </c>
      <c r="H653" s="37">
        <f>INDEX(Summary!$Q$5:$Y$88,MATCH(_xlfn.CONCAT(D653,"65-69"),Summary!$Q$5:$Q$88,0),MATCH($H$3,Summary!$Q$4:$Y$4,0))</f>
        <v>19.704803533177746</v>
      </c>
      <c r="I653" s="240">
        <f t="shared" si="31"/>
        <v>0.14295991665123767</v>
      </c>
      <c r="J653" s="241">
        <f t="shared" si="32"/>
        <v>2.3052163042644085</v>
      </c>
      <c r="K653" s="242">
        <f t="shared" si="30"/>
        <v>18.430129904264408</v>
      </c>
    </row>
    <row r="654" spans="1:11" x14ac:dyDescent="0.2">
      <c r="A654" s="45" t="s">
        <v>50</v>
      </c>
      <c r="B654" s="45" t="s">
        <v>3</v>
      </c>
      <c r="C654" s="45">
        <v>2010</v>
      </c>
      <c r="D654" s="45" t="s">
        <v>212</v>
      </c>
      <c r="E654" s="48">
        <v>16.3061805</v>
      </c>
      <c r="F654" s="37">
        <f>VLOOKUP(_xlfn.CONCAT(D654,"65-69"),'Appendix 4. 2020 IBGE LT'!$E$6:$M$1685,9,FALSE)</f>
        <v>17.343262959981153</v>
      </c>
      <c r="G654" s="37">
        <f>VLOOKUP(_xlfn.CONCAT(D654,"65-69"),'Appendix 3b. nax IBGE 2019'!$E$5:$M$1850,9,FALSE)</f>
        <v>17.240152735111586</v>
      </c>
      <c r="H654" s="37">
        <f>INDEX(Summary!$Q$5:$Y$88,MATCH(_xlfn.CONCAT(D654,"65-69"),Summary!$Q$5:$Q$88,0),MATCH($H$3,Summary!$Q$4:$Y$4,0))</f>
        <v>19.704803533177746</v>
      </c>
      <c r="I654" s="240">
        <f t="shared" si="31"/>
        <v>0.14295991665123767</v>
      </c>
      <c r="J654" s="241">
        <f t="shared" si="32"/>
        <v>2.3311302051800369</v>
      </c>
      <c r="K654" s="242">
        <f t="shared" si="30"/>
        <v>18.637310705180038</v>
      </c>
    </row>
    <row r="655" spans="1:11" x14ac:dyDescent="0.2">
      <c r="A655" s="45" t="s">
        <v>50</v>
      </c>
      <c r="B655" s="45" t="s">
        <v>3</v>
      </c>
      <c r="C655" s="45">
        <v>2011</v>
      </c>
      <c r="D655" s="45" t="s">
        <v>212</v>
      </c>
      <c r="E655" s="48">
        <v>16.409059200000002</v>
      </c>
      <c r="F655" s="37">
        <f>VLOOKUP(_xlfn.CONCAT(D655,"65-69"),'Appendix 4. 2020 IBGE LT'!$E$6:$M$1685,9,FALSE)</f>
        <v>17.343262959981153</v>
      </c>
      <c r="G655" s="37">
        <f>VLOOKUP(_xlfn.CONCAT(D655,"65-69"),'Appendix 3b. nax IBGE 2019'!$E$5:$M$1850,9,FALSE)</f>
        <v>17.240152735111586</v>
      </c>
      <c r="H655" s="37">
        <f>INDEX(Summary!$Q$5:$Y$88,MATCH(_xlfn.CONCAT(D655,"65-69"),Summary!$Q$5:$Q$88,0),MATCH($H$3,Summary!$Q$4:$Y$4,0))</f>
        <v>19.704803533177746</v>
      </c>
      <c r="I655" s="240">
        <f t="shared" si="31"/>
        <v>0.14295991665123767</v>
      </c>
      <c r="J655" s="241">
        <f t="shared" si="32"/>
        <v>2.3458377355572249</v>
      </c>
      <c r="K655" s="242">
        <f t="shared" si="30"/>
        <v>18.754896935557227</v>
      </c>
    </row>
    <row r="656" spans="1:11" x14ac:dyDescent="0.2">
      <c r="A656" s="45" t="s">
        <v>50</v>
      </c>
      <c r="B656" s="45" t="s">
        <v>3</v>
      </c>
      <c r="C656" s="45">
        <v>2012</v>
      </c>
      <c r="D656" s="45" t="s">
        <v>212</v>
      </c>
      <c r="E656" s="48">
        <v>16.512210400000001</v>
      </c>
      <c r="F656" s="37">
        <f>VLOOKUP(_xlfn.CONCAT(D656,"65-69"),'Appendix 4. 2020 IBGE LT'!$E$6:$M$1685,9,FALSE)</f>
        <v>17.343262959981153</v>
      </c>
      <c r="G656" s="37">
        <f>VLOOKUP(_xlfn.CONCAT(D656,"65-69"),'Appendix 3b. nax IBGE 2019'!$E$5:$M$1850,9,FALSE)</f>
        <v>17.240152735111586</v>
      </c>
      <c r="H656" s="37">
        <f>INDEX(Summary!$Q$5:$Y$88,MATCH(_xlfn.CONCAT(D656,"65-69"),Summary!$Q$5:$Q$88,0),MATCH($H$3,Summary!$Q$4:$Y$4,0))</f>
        <v>19.704803533177746</v>
      </c>
      <c r="I656" s="240">
        <f t="shared" si="31"/>
        <v>0.14295991665123767</v>
      </c>
      <c r="J656" s="241">
        <f t="shared" si="32"/>
        <v>2.3605842225117</v>
      </c>
      <c r="K656" s="242">
        <f t="shared" si="30"/>
        <v>18.872794622511702</v>
      </c>
    </row>
    <row r="657" spans="1:11" x14ac:dyDescent="0.2">
      <c r="A657" s="45" t="s">
        <v>50</v>
      </c>
      <c r="B657" s="45" t="s">
        <v>3</v>
      </c>
      <c r="C657" s="45">
        <v>2013</v>
      </c>
      <c r="D657" s="45" t="s">
        <v>212</v>
      </c>
      <c r="E657" s="48">
        <v>16.615652000000001</v>
      </c>
      <c r="F657" s="37">
        <f>VLOOKUP(_xlfn.CONCAT(D657,"65-69"),'Appendix 4. 2020 IBGE LT'!$E$6:$M$1685,9,FALSE)</f>
        <v>17.343262959981153</v>
      </c>
      <c r="G657" s="37">
        <f>VLOOKUP(_xlfn.CONCAT(D657,"65-69"),'Appendix 3b. nax IBGE 2019'!$E$5:$M$1850,9,FALSE)</f>
        <v>17.240152735111586</v>
      </c>
      <c r="H657" s="37">
        <f>INDEX(Summary!$Q$5:$Y$88,MATCH(_xlfn.CONCAT(D657,"65-69"),Summary!$Q$5:$Q$88,0),MATCH($H$3,Summary!$Q$4:$Y$4,0))</f>
        <v>19.704803533177746</v>
      </c>
      <c r="I657" s="240">
        <f t="shared" si="31"/>
        <v>0.14295991665123767</v>
      </c>
      <c r="J657" s="241">
        <f t="shared" si="32"/>
        <v>2.3753722250259703</v>
      </c>
      <c r="K657" s="242">
        <f t="shared" si="30"/>
        <v>18.991024225025971</v>
      </c>
    </row>
    <row r="658" spans="1:11" x14ac:dyDescent="0.2">
      <c r="A658" s="45" t="s">
        <v>50</v>
      </c>
      <c r="B658" s="45" t="s">
        <v>3</v>
      </c>
      <c r="C658" s="45">
        <v>2014</v>
      </c>
      <c r="D658" s="45" t="s">
        <v>212</v>
      </c>
      <c r="E658" s="48">
        <v>16.718960299999999</v>
      </c>
      <c r="F658" s="37">
        <f>VLOOKUP(_xlfn.CONCAT(D658,"65-69"),'Appendix 4. 2020 IBGE LT'!$E$6:$M$1685,9,FALSE)</f>
        <v>17.343262959981153</v>
      </c>
      <c r="G658" s="37">
        <f>VLOOKUP(_xlfn.CONCAT(D658,"65-69"),'Appendix 3b. nax IBGE 2019'!$E$5:$M$1850,9,FALSE)</f>
        <v>17.240152735111586</v>
      </c>
      <c r="H658" s="37">
        <f>INDEX(Summary!$Q$5:$Y$88,MATCH(_xlfn.CONCAT(D658,"65-69"),Summary!$Q$5:$Q$88,0),MATCH($H$3,Summary!$Q$4:$Y$4,0))</f>
        <v>19.704803533177746</v>
      </c>
      <c r="I658" s="240">
        <f t="shared" si="31"/>
        <v>0.14295991665123767</v>
      </c>
      <c r="J658" s="241">
        <f t="shared" si="32"/>
        <v>2.3901411709833513</v>
      </c>
      <c r="K658" s="242">
        <f t="shared" si="30"/>
        <v>19.109101470983351</v>
      </c>
    </row>
    <row r="659" spans="1:11" x14ac:dyDescent="0.2">
      <c r="A659" s="45" t="s">
        <v>50</v>
      </c>
      <c r="B659" s="45" t="s">
        <v>3</v>
      </c>
      <c r="C659" s="45">
        <v>2015</v>
      </c>
      <c r="D659" s="45" t="s">
        <v>212</v>
      </c>
      <c r="E659" s="48">
        <v>16.822973999999999</v>
      </c>
      <c r="F659" s="37">
        <f>VLOOKUP(_xlfn.CONCAT(D659,"65-69"),'Appendix 4. 2020 IBGE LT'!$E$6:$M$1685,9,FALSE)</f>
        <v>17.343262959981153</v>
      </c>
      <c r="G659" s="37">
        <f>VLOOKUP(_xlfn.CONCAT(D659,"65-69"),'Appendix 3b. nax IBGE 2019'!$E$5:$M$1850,9,FALSE)</f>
        <v>17.240152735111586</v>
      </c>
      <c r="H659" s="37">
        <f>INDEX(Summary!$Q$5:$Y$88,MATCH(_xlfn.CONCAT(D659,"65-69"),Summary!$Q$5:$Q$88,0),MATCH($H$3,Summary!$Q$4:$Y$4,0))</f>
        <v>19.704803533177746</v>
      </c>
      <c r="I659" s="240">
        <f t="shared" si="31"/>
        <v>0.14295991665123767</v>
      </c>
      <c r="J659" s="241">
        <f t="shared" si="32"/>
        <v>2.4050109608659382</v>
      </c>
      <c r="K659" s="242">
        <f t="shared" si="30"/>
        <v>19.227984960865935</v>
      </c>
    </row>
    <row r="660" spans="1:11" x14ac:dyDescent="0.2">
      <c r="A660" s="45" t="s">
        <v>50</v>
      </c>
      <c r="B660" s="45" t="s">
        <v>3</v>
      </c>
      <c r="C660" s="45">
        <v>2016</v>
      </c>
      <c r="D660" s="45" t="s">
        <v>212</v>
      </c>
      <c r="E660" s="48">
        <v>16.927875199999999</v>
      </c>
      <c r="F660" s="37">
        <f>VLOOKUP(_xlfn.CONCAT(D660,"65-69"),'Appendix 4. 2020 IBGE LT'!$E$6:$M$1685,9,FALSE)</f>
        <v>17.343262959981153</v>
      </c>
      <c r="G660" s="37">
        <f>VLOOKUP(_xlfn.CONCAT(D660,"65-69"),'Appendix 3b. nax IBGE 2019'!$E$5:$M$1850,9,FALSE)</f>
        <v>17.240152735111586</v>
      </c>
      <c r="H660" s="37">
        <f>INDEX(Summary!$Q$5:$Y$88,MATCH(_xlfn.CONCAT(D660,"65-69"),Summary!$Q$5:$Q$88,0),MATCH($H$3,Summary!$Q$4:$Y$4,0))</f>
        <v>19.704803533177746</v>
      </c>
      <c r="I660" s="240">
        <f t="shared" si="31"/>
        <v>0.14295991665123767</v>
      </c>
      <c r="J660" s="241">
        <f t="shared" si="32"/>
        <v>2.4200076276745528</v>
      </c>
      <c r="K660" s="242">
        <f t="shared" si="30"/>
        <v>19.347882827674553</v>
      </c>
    </row>
    <row r="661" spans="1:11" x14ac:dyDescent="0.2">
      <c r="A661" s="45" t="s">
        <v>50</v>
      </c>
      <c r="B661" s="45" t="s">
        <v>3</v>
      </c>
      <c r="C661" s="45">
        <v>2017</v>
      </c>
      <c r="D661" s="45" t="s">
        <v>212</v>
      </c>
      <c r="E661" s="48">
        <v>17.0324773</v>
      </c>
      <c r="F661" s="37">
        <f>VLOOKUP(_xlfn.CONCAT(D661,"65-69"),'Appendix 4. 2020 IBGE LT'!$E$6:$M$1685,9,FALSE)</f>
        <v>17.343262959981153</v>
      </c>
      <c r="G661" s="37">
        <f>VLOOKUP(_xlfn.CONCAT(D661,"65-69"),'Appendix 3b. nax IBGE 2019'!$E$5:$M$1850,9,FALSE)</f>
        <v>17.240152735111586</v>
      </c>
      <c r="H661" s="37">
        <f>INDEX(Summary!$Q$5:$Y$88,MATCH(_xlfn.CONCAT(D661,"65-69"),Summary!$Q$5:$Q$88,0),MATCH($H$3,Summary!$Q$4:$Y$4,0))</f>
        <v>19.704803533177746</v>
      </c>
      <c r="I661" s="240">
        <f t="shared" si="31"/>
        <v>0.14295991665123767</v>
      </c>
      <c r="J661" s="241">
        <f t="shared" si="32"/>
        <v>2.4349615351720977</v>
      </c>
      <c r="K661" s="242">
        <f t="shared" si="30"/>
        <v>19.467438835172096</v>
      </c>
    </row>
    <row r="662" spans="1:11" x14ac:dyDescent="0.2">
      <c r="A662" s="45" t="s">
        <v>50</v>
      </c>
      <c r="B662" s="45" t="s">
        <v>3</v>
      </c>
      <c r="C662" s="45">
        <v>2018</v>
      </c>
      <c r="D662" s="45" t="s">
        <v>212</v>
      </c>
      <c r="E662" s="48">
        <v>17.136838999999998</v>
      </c>
      <c r="F662" s="37">
        <f>VLOOKUP(_xlfn.CONCAT(D662,"65-69"),'Appendix 4. 2020 IBGE LT'!$E$6:$M$1685,9,FALSE)</f>
        <v>17.343262959981153</v>
      </c>
      <c r="G662" s="37">
        <f>VLOOKUP(_xlfn.CONCAT(D662,"65-69"),'Appendix 3b. nax IBGE 2019'!$E$5:$M$1850,9,FALSE)</f>
        <v>17.240152735111586</v>
      </c>
      <c r="H662" s="37">
        <f>INDEX(Summary!$Q$5:$Y$88,MATCH(_xlfn.CONCAT(D662,"65-69"),Summary!$Q$5:$Q$88,0),MATCH($H$3,Summary!$Q$4:$Y$4,0))</f>
        <v>19.704803533177746</v>
      </c>
      <c r="I662" s="240">
        <f t="shared" si="31"/>
        <v>0.14295991665123767</v>
      </c>
      <c r="J662" s="241">
        <f t="shared" si="32"/>
        <v>2.449881075105679</v>
      </c>
      <c r="K662" s="242">
        <f t="shared" si="30"/>
        <v>19.586720075105678</v>
      </c>
    </row>
    <row r="663" spans="1:11" x14ac:dyDescent="0.2">
      <c r="A663" s="45" t="s">
        <v>50</v>
      </c>
      <c r="B663" s="45" t="s">
        <v>3</v>
      </c>
      <c r="C663" s="45">
        <v>2019</v>
      </c>
      <c r="D663" s="45" t="s">
        <v>212</v>
      </c>
      <c r="E663" s="48">
        <v>17.240152699999999</v>
      </c>
      <c r="F663" s="37">
        <f>VLOOKUP(_xlfn.CONCAT(D663,"65-69"),'Appendix 4. 2020 IBGE LT'!$E$6:$M$1685,9,FALSE)</f>
        <v>17.343262959981153</v>
      </c>
      <c r="G663" s="37">
        <f>VLOOKUP(_xlfn.CONCAT(D663,"65-69"),'Appendix 3b. nax IBGE 2019'!$E$5:$M$1850,9,FALSE)</f>
        <v>17.240152735111586</v>
      </c>
      <c r="H663" s="37">
        <f>INDEX(Summary!$Q$5:$Y$88,MATCH(_xlfn.CONCAT(D663,"65-69"),Summary!$Q$5:$Q$88,0),MATCH($H$3,Summary!$Q$4:$Y$4,0))</f>
        <v>19.704803533177746</v>
      </c>
      <c r="I663" s="240">
        <f t="shared" si="31"/>
        <v>0.14295991665123767</v>
      </c>
      <c r="J663" s="241">
        <f t="shared" si="32"/>
        <v>2.4646507930466099</v>
      </c>
      <c r="K663" s="242">
        <f t="shared" si="30"/>
        <v>19.704803493046608</v>
      </c>
    </row>
    <row r="664" spans="1:11" x14ac:dyDescent="0.2">
      <c r="A664" s="45" t="s">
        <v>59</v>
      </c>
      <c r="B664" s="45" t="s">
        <v>48</v>
      </c>
      <c r="C664" s="45">
        <v>2000</v>
      </c>
      <c r="D664" s="45" t="s">
        <v>193</v>
      </c>
      <c r="E664" s="48">
        <v>18.048948200000002</v>
      </c>
      <c r="F664" s="37">
        <f>VLOOKUP(_xlfn.CONCAT(D664,"65-69"),'Appendix 4. 2020 IBGE LT'!$E$6:$M$1685,9,FALSE)</f>
        <v>20.87152992310801</v>
      </c>
      <c r="G664" s="37">
        <f>VLOOKUP(_xlfn.CONCAT(D664,"65-69"),'Appendix 3b. nax IBGE 2019'!$E$5:$M$1850,9,FALSE)</f>
        <v>20.75136951612447</v>
      </c>
      <c r="H664" s="37">
        <f>INDEX(Summary!$Q$5:$Y$88,MATCH(_xlfn.CONCAT(D664,"65-69"),Summary!$Q$5:$Q$88,0),MATCH($H$3,Summary!$Q$4:$Y$4,0))</f>
        <v>20.929751698036515</v>
      </c>
      <c r="I664" s="240">
        <f t="shared" si="31"/>
        <v>8.5961643048877746E-3</v>
      </c>
      <c r="J664" s="241">
        <f t="shared" si="32"/>
        <v>0.15515172425760845</v>
      </c>
      <c r="K664" s="242">
        <f t="shared" si="30"/>
        <v>18.204099924257608</v>
      </c>
    </row>
    <row r="665" spans="1:11" x14ac:dyDescent="0.2">
      <c r="A665" s="45" t="s">
        <v>59</v>
      </c>
      <c r="B665" s="45" t="s">
        <v>48</v>
      </c>
      <c r="C665" s="45">
        <v>2001</v>
      </c>
      <c r="D665" s="45" t="s">
        <v>193</v>
      </c>
      <c r="E665" s="48">
        <v>18.207090999999998</v>
      </c>
      <c r="F665" s="37">
        <f>VLOOKUP(_xlfn.CONCAT(D665,"65-69"),'Appendix 4. 2020 IBGE LT'!$E$6:$M$1685,9,FALSE)</f>
        <v>20.87152992310801</v>
      </c>
      <c r="G665" s="37">
        <f>VLOOKUP(_xlfn.CONCAT(D665,"65-69"),'Appendix 3b. nax IBGE 2019'!$E$5:$M$1850,9,FALSE)</f>
        <v>20.75136951612447</v>
      </c>
      <c r="H665" s="37">
        <f>INDEX(Summary!$Q$5:$Y$88,MATCH(_xlfn.CONCAT(D665,"65-69"),Summary!$Q$5:$Q$88,0),MATCH($H$3,Summary!$Q$4:$Y$4,0))</f>
        <v>20.929751698036515</v>
      </c>
      <c r="I665" s="240">
        <f t="shared" si="31"/>
        <v>8.5961643048877746E-3</v>
      </c>
      <c r="J665" s="241">
        <f t="shared" si="32"/>
        <v>0.15651114575004343</v>
      </c>
      <c r="K665" s="242">
        <f t="shared" si="30"/>
        <v>18.363602145750043</v>
      </c>
    </row>
    <row r="666" spans="1:11" x14ac:dyDescent="0.2">
      <c r="A666" s="45" t="s">
        <v>59</v>
      </c>
      <c r="B666" s="45" t="s">
        <v>48</v>
      </c>
      <c r="C666" s="45">
        <v>2002</v>
      </c>
      <c r="D666" s="45" t="s">
        <v>193</v>
      </c>
      <c r="E666" s="48">
        <v>18.362908099999999</v>
      </c>
      <c r="F666" s="37">
        <f>VLOOKUP(_xlfn.CONCAT(D666,"65-69"),'Appendix 4. 2020 IBGE LT'!$E$6:$M$1685,9,FALSE)</f>
        <v>20.87152992310801</v>
      </c>
      <c r="G666" s="37">
        <f>VLOOKUP(_xlfn.CONCAT(D666,"65-69"),'Appendix 3b. nax IBGE 2019'!$E$5:$M$1850,9,FALSE)</f>
        <v>20.75136951612447</v>
      </c>
      <c r="H666" s="37">
        <f>INDEX(Summary!$Q$5:$Y$88,MATCH(_xlfn.CONCAT(D666,"65-69"),Summary!$Q$5:$Q$88,0),MATCH($H$3,Summary!$Q$4:$Y$4,0))</f>
        <v>20.929751698036515</v>
      </c>
      <c r="I666" s="240">
        <f t="shared" si="31"/>
        <v>8.5961643048877746E-3</v>
      </c>
      <c r="J666" s="241">
        <f t="shared" si="32"/>
        <v>0.15785057514315456</v>
      </c>
      <c r="K666" s="242">
        <f t="shared" si="30"/>
        <v>18.520758675143153</v>
      </c>
    </row>
    <row r="667" spans="1:11" x14ac:dyDescent="0.2">
      <c r="A667" s="45" t="s">
        <v>59</v>
      </c>
      <c r="B667" s="45" t="s">
        <v>48</v>
      </c>
      <c r="C667" s="45">
        <v>2003</v>
      </c>
      <c r="D667" s="45" t="s">
        <v>193</v>
      </c>
      <c r="E667" s="48">
        <v>18.5163607</v>
      </c>
      <c r="F667" s="37">
        <f>VLOOKUP(_xlfn.CONCAT(D667,"65-69"),'Appendix 4. 2020 IBGE LT'!$E$6:$M$1685,9,FALSE)</f>
        <v>20.87152992310801</v>
      </c>
      <c r="G667" s="37">
        <f>VLOOKUP(_xlfn.CONCAT(D667,"65-69"),'Appendix 3b. nax IBGE 2019'!$E$5:$M$1850,9,FALSE)</f>
        <v>20.75136951612447</v>
      </c>
      <c r="H667" s="37">
        <f>INDEX(Summary!$Q$5:$Y$88,MATCH(_xlfn.CONCAT(D667,"65-69"),Summary!$Q$5:$Q$88,0),MATCH($H$3,Summary!$Q$4:$Y$4,0))</f>
        <v>20.929751698036515</v>
      </c>
      <c r="I667" s="240">
        <f t="shared" si="31"/>
        <v>8.5961643048877746E-3</v>
      </c>
      <c r="J667" s="241">
        <f t="shared" si="32"/>
        <v>0.1591696789057668</v>
      </c>
      <c r="K667" s="242">
        <f t="shared" si="30"/>
        <v>18.675530378905766</v>
      </c>
    </row>
    <row r="668" spans="1:11" x14ac:dyDescent="0.2">
      <c r="A668" s="45" t="s">
        <v>59</v>
      </c>
      <c r="B668" s="45" t="s">
        <v>48</v>
      </c>
      <c r="C668" s="45">
        <v>2004</v>
      </c>
      <c r="D668" s="45" t="s">
        <v>193</v>
      </c>
      <c r="E668" s="48">
        <v>18.667408000000002</v>
      </c>
      <c r="F668" s="37">
        <f>VLOOKUP(_xlfn.CONCAT(D668,"65-69"),'Appendix 4. 2020 IBGE LT'!$E$6:$M$1685,9,FALSE)</f>
        <v>20.87152992310801</v>
      </c>
      <c r="G668" s="37">
        <f>VLOOKUP(_xlfn.CONCAT(D668,"65-69"),'Appendix 3b. nax IBGE 2019'!$E$5:$M$1850,9,FALSE)</f>
        <v>20.75136951612447</v>
      </c>
      <c r="H668" s="37">
        <f>INDEX(Summary!$Q$5:$Y$88,MATCH(_xlfn.CONCAT(D668,"65-69"),Summary!$Q$5:$Q$88,0),MATCH($H$3,Summary!$Q$4:$Y$4,0))</f>
        <v>20.929751698036515</v>
      </c>
      <c r="I668" s="240">
        <f t="shared" si="31"/>
        <v>8.5961643048877746E-3</v>
      </c>
      <c r="J668" s="241">
        <f t="shared" si="32"/>
        <v>0.1604681063143765</v>
      </c>
      <c r="K668" s="242">
        <f t="shared" si="30"/>
        <v>18.827876106314378</v>
      </c>
    </row>
    <row r="669" spans="1:11" x14ac:dyDescent="0.2">
      <c r="A669" s="45" t="s">
        <v>59</v>
      </c>
      <c r="B669" s="45" t="s">
        <v>48</v>
      </c>
      <c r="C669" s="45">
        <v>2005</v>
      </c>
      <c r="D669" s="45" t="s">
        <v>193</v>
      </c>
      <c r="E669" s="48">
        <v>18.816007800000001</v>
      </c>
      <c r="F669" s="37">
        <f>VLOOKUP(_xlfn.CONCAT(D669,"65-69"),'Appendix 4. 2020 IBGE LT'!$E$6:$M$1685,9,FALSE)</f>
        <v>20.87152992310801</v>
      </c>
      <c r="G669" s="37">
        <f>VLOOKUP(_xlfn.CONCAT(D669,"65-69"),'Appendix 3b. nax IBGE 2019'!$E$5:$M$1850,9,FALSE)</f>
        <v>20.75136951612447</v>
      </c>
      <c r="H669" s="37">
        <f>INDEX(Summary!$Q$5:$Y$88,MATCH(_xlfn.CONCAT(D669,"65-69"),Summary!$Q$5:$Q$88,0),MATCH($H$3,Summary!$Q$4:$Y$4,0))</f>
        <v>20.929751698036515</v>
      </c>
      <c r="I669" s="240">
        <f t="shared" si="31"/>
        <v>8.5961643048877746E-3</v>
      </c>
      <c r="J669" s="241">
        <f t="shared" si="32"/>
        <v>0.16174549461084994</v>
      </c>
      <c r="K669" s="242">
        <f t="shared" si="30"/>
        <v>18.977753294610853</v>
      </c>
    </row>
    <row r="670" spans="1:11" x14ac:dyDescent="0.2">
      <c r="A670" s="45" t="s">
        <v>59</v>
      </c>
      <c r="B670" s="45" t="s">
        <v>48</v>
      </c>
      <c r="C670" s="45">
        <v>2006</v>
      </c>
      <c r="D670" s="45" t="s">
        <v>193</v>
      </c>
      <c r="E670" s="48">
        <v>18.962117500000002</v>
      </c>
      <c r="F670" s="37">
        <f>VLOOKUP(_xlfn.CONCAT(D670,"65-69"),'Appendix 4. 2020 IBGE LT'!$E$6:$M$1685,9,FALSE)</f>
        <v>20.87152992310801</v>
      </c>
      <c r="G670" s="37">
        <f>VLOOKUP(_xlfn.CONCAT(D670,"65-69"),'Appendix 3b. nax IBGE 2019'!$E$5:$M$1850,9,FALSE)</f>
        <v>20.75136951612447</v>
      </c>
      <c r="H670" s="37">
        <f>INDEX(Summary!$Q$5:$Y$88,MATCH(_xlfn.CONCAT(D670,"65-69"),Summary!$Q$5:$Q$88,0),MATCH($H$3,Summary!$Q$4:$Y$4,0))</f>
        <v>20.929751698036515</v>
      </c>
      <c r="I670" s="240">
        <f t="shared" si="31"/>
        <v>8.5961643048877746E-3</v>
      </c>
      <c r="J670" s="241">
        <f t="shared" si="32"/>
        <v>0.16300147759858782</v>
      </c>
      <c r="K670" s="242">
        <f t="shared" si="30"/>
        <v>19.125118977598589</v>
      </c>
    </row>
    <row r="671" spans="1:11" x14ac:dyDescent="0.2">
      <c r="A671" s="45" t="s">
        <v>59</v>
      </c>
      <c r="B671" s="45" t="s">
        <v>48</v>
      </c>
      <c r="C671" s="45">
        <v>2007</v>
      </c>
      <c r="D671" s="45" t="s">
        <v>193</v>
      </c>
      <c r="E671" s="48">
        <v>19.1056946</v>
      </c>
      <c r="F671" s="37">
        <f>VLOOKUP(_xlfn.CONCAT(D671,"65-69"),'Appendix 4. 2020 IBGE LT'!$E$6:$M$1685,9,FALSE)</f>
        <v>20.87152992310801</v>
      </c>
      <c r="G671" s="37">
        <f>VLOOKUP(_xlfn.CONCAT(D671,"65-69"),'Appendix 3b. nax IBGE 2019'!$E$5:$M$1850,9,FALSE)</f>
        <v>20.75136951612447</v>
      </c>
      <c r="H671" s="37">
        <f>INDEX(Summary!$Q$5:$Y$88,MATCH(_xlfn.CONCAT(D671,"65-69"),Summary!$Q$5:$Q$88,0),MATCH($H$3,Summary!$Q$4:$Y$4,0))</f>
        <v>20.929751698036515</v>
      </c>
      <c r="I671" s="240">
        <f t="shared" si="31"/>
        <v>8.5961643048877746E-3</v>
      </c>
      <c r="J671" s="241">
        <f t="shared" si="32"/>
        <v>0.16423568994060711</v>
      </c>
      <c r="K671" s="242">
        <f t="shared" si="30"/>
        <v>19.269930289940607</v>
      </c>
    </row>
    <row r="672" spans="1:11" x14ac:dyDescent="0.2">
      <c r="A672" s="45" t="s">
        <v>59</v>
      </c>
      <c r="B672" s="45" t="s">
        <v>48</v>
      </c>
      <c r="C672" s="45">
        <v>2008</v>
      </c>
      <c r="D672" s="45" t="s">
        <v>193</v>
      </c>
      <c r="E672" s="48">
        <v>19.2466969</v>
      </c>
      <c r="F672" s="37">
        <f>VLOOKUP(_xlfn.CONCAT(D672,"65-69"),'Appendix 4. 2020 IBGE LT'!$E$6:$M$1685,9,FALSE)</f>
        <v>20.87152992310801</v>
      </c>
      <c r="G672" s="37">
        <f>VLOOKUP(_xlfn.CONCAT(D672,"65-69"),'Appendix 3b. nax IBGE 2019'!$E$5:$M$1850,9,FALSE)</f>
        <v>20.75136951612447</v>
      </c>
      <c r="H672" s="37">
        <f>INDEX(Summary!$Q$5:$Y$88,MATCH(_xlfn.CONCAT(D672,"65-69"),Summary!$Q$5:$Q$88,0),MATCH($H$3,Summary!$Q$4:$Y$4,0))</f>
        <v>20.929751698036515</v>
      </c>
      <c r="I672" s="240">
        <f t="shared" si="31"/>
        <v>8.5961643048877746E-3</v>
      </c>
      <c r="J672" s="241">
        <f t="shared" si="32"/>
        <v>0.16544776887877419</v>
      </c>
      <c r="K672" s="242">
        <f t="shared" si="30"/>
        <v>19.412144668878774</v>
      </c>
    </row>
    <row r="673" spans="1:11" x14ac:dyDescent="0.2">
      <c r="A673" s="45" t="s">
        <v>59</v>
      </c>
      <c r="B673" s="45" t="s">
        <v>48</v>
      </c>
      <c r="C673" s="45">
        <v>2009</v>
      </c>
      <c r="D673" s="45" t="s">
        <v>193</v>
      </c>
      <c r="E673" s="48">
        <v>19.385083900000001</v>
      </c>
      <c r="F673" s="37">
        <f>VLOOKUP(_xlfn.CONCAT(D673,"65-69"),'Appendix 4. 2020 IBGE LT'!$E$6:$M$1685,9,FALSE)</f>
        <v>20.87152992310801</v>
      </c>
      <c r="G673" s="37">
        <f>VLOOKUP(_xlfn.CONCAT(D673,"65-69"),'Appendix 3b. nax IBGE 2019'!$E$5:$M$1850,9,FALSE)</f>
        <v>20.75136951612447</v>
      </c>
      <c r="H673" s="37">
        <f>INDEX(Summary!$Q$5:$Y$88,MATCH(_xlfn.CONCAT(D673,"65-69"),Summary!$Q$5:$Q$88,0),MATCH($H$3,Summary!$Q$4:$Y$4,0))</f>
        <v>20.929751698036515</v>
      </c>
      <c r="I673" s="240">
        <f t="shared" si="31"/>
        <v>8.5961643048877746E-3</v>
      </c>
      <c r="J673" s="241">
        <f t="shared" si="32"/>
        <v>0.1666373662684347</v>
      </c>
      <c r="K673" s="242">
        <f t="shared" si="30"/>
        <v>19.551721266268437</v>
      </c>
    </row>
    <row r="674" spans="1:11" x14ac:dyDescent="0.2">
      <c r="A674" s="45" t="s">
        <v>59</v>
      </c>
      <c r="B674" s="45" t="s">
        <v>48</v>
      </c>
      <c r="C674" s="45">
        <v>2010</v>
      </c>
      <c r="D674" s="45" t="s">
        <v>193</v>
      </c>
      <c r="E674" s="48">
        <v>19.5208169</v>
      </c>
      <c r="F674" s="37">
        <f>VLOOKUP(_xlfn.CONCAT(D674,"65-69"),'Appendix 4. 2020 IBGE LT'!$E$6:$M$1685,9,FALSE)</f>
        <v>20.87152992310801</v>
      </c>
      <c r="G674" s="37">
        <f>VLOOKUP(_xlfn.CONCAT(D674,"65-69"),'Appendix 3b. nax IBGE 2019'!$E$5:$M$1850,9,FALSE)</f>
        <v>20.75136951612447</v>
      </c>
      <c r="H674" s="37">
        <f>INDEX(Summary!$Q$5:$Y$88,MATCH(_xlfn.CONCAT(D674,"65-69"),Summary!$Q$5:$Q$88,0),MATCH($H$3,Summary!$Q$4:$Y$4,0))</f>
        <v>20.929751698036515</v>
      </c>
      <c r="I674" s="240">
        <f t="shared" si="31"/>
        <v>8.5961643048877746E-3</v>
      </c>
      <c r="J674" s="241">
        <f t="shared" si="32"/>
        <v>0.16780414943803001</v>
      </c>
      <c r="K674" s="242">
        <f t="shared" si="30"/>
        <v>19.68862104943803</v>
      </c>
    </row>
    <row r="675" spans="1:11" x14ac:dyDescent="0.2">
      <c r="A675" s="45" t="s">
        <v>59</v>
      </c>
      <c r="B675" s="45" t="s">
        <v>48</v>
      </c>
      <c r="C675" s="45">
        <v>2011</v>
      </c>
      <c r="D675" s="45" t="s">
        <v>193</v>
      </c>
      <c r="E675" s="48">
        <v>19.669985799999999</v>
      </c>
      <c r="F675" s="37">
        <f>VLOOKUP(_xlfn.CONCAT(D675,"65-69"),'Appendix 4. 2020 IBGE LT'!$E$6:$M$1685,9,FALSE)</f>
        <v>20.87152992310801</v>
      </c>
      <c r="G675" s="37">
        <f>VLOOKUP(_xlfn.CONCAT(D675,"65-69"),'Appendix 3b. nax IBGE 2019'!$E$5:$M$1850,9,FALSE)</f>
        <v>20.75136951612447</v>
      </c>
      <c r="H675" s="37">
        <f>INDEX(Summary!$Q$5:$Y$88,MATCH(_xlfn.CONCAT(D675,"65-69"),Summary!$Q$5:$Q$88,0),MATCH($H$3,Summary!$Q$4:$Y$4,0))</f>
        <v>20.929751698036515</v>
      </c>
      <c r="I675" s="240">
        <f t="shared" si="31"/>
        <v>8.5961643048877746E-3</v>
      </c>
      <c r="J675" s="241">
        <f t="shared" si="32"/>
        <v>0.1690864298116094</v>
      </c>
      <c r="K675" s="242">
        <f t="shared" si="30"/>
        <v>19.83907222981161</v>
      </c>
    </row>
    <row r="676" spans="1:11" x14ac:dyDescent="0.2">
      <c r="A676" s="45" t="s">
        <v>59</v>
      </c>
      <c r="B676" s="45" t="s">
        <v>48</v>
      </c>
      <c r="C676" s="45">
        <v>2012</v>
      </c>
      <c r="D676" s="45" t="s">
        <v>193</v>
      </c>
      <c r="E676" s="48">
        <v>19.817304700000001</v>
      </c>
      <c r="F676" s="37">
        <f>VLOOKUP(_xlfn.CONCAT(D676,"65-69"),'Appendix 4. 2020 IBGE LT'!$E$6:$M$1685,9,FALSE)</f>
        <v>20.87152992310801</v>
      </c>
      <c r="G676" s="37">
        <f>VLOOKUP(_xlfn.CONCAT(D676,"65-69"),'Appendix 3b. nax IBGE 2019'!$E$5:$M$1850,9,FALSE)</f>
        <v>20.75136951612447</v>
      </c>
      <c r="H676" s="37">
        <f>INDEX(Summary!$Q$5:$Y$88,MATCH(_xlfn.CONCAT(D676,"65-69"),Summary!$Q$5:$Q$88,0),MATCH($H$3,Summary!$Q$4:$Y$4,0))</f>
        <v>20.929751698036515</v>
      </c>
      <c r="I676" s="240">
        <f t="shared" si="31"/>
        <v>8.5961643048877746E-3</v>
      </c>
      <c r="J676" s="241">
        <f t="shared" si="32"/>
        <v>0.17035280728122473</v>
      </c>
      <c r="K676" s="242">
        <f t="shared" si="30"/>
        <v>19.987657507281227</v>
      </c>
    </row>
    <row r="677" spans="1:11" x14ac:dyDescent="0.2">
      <c r="A677" s="45" t="s">
        <v>59</v>
      </c>
      <c r="B677" s="45" t="s">
        <v>48</v>
      </c>
      <c r="C677" s="45">
        <v>2013</v>
      </c>
      <c r="D677" s="45" t="s">
        <v>193</v>
      </c>
      <c r="E677" s="48">
        <v>19.9606691</v>
      </c>
      <c r="F677" s="37">
        <f>VLOOKUP(_xlfn.CONCAT(D677,"65-69"),'Appendix 4. 2020 IBGE LT'!$E$6:$M$1685,9,FALSE)</f>
        <v>20.87152992310801</v>
      </c>
      <c r="G677" s="37">
        <f>VLOOKUP(_xlfn.CONCAT(D677,"65-69"),'Appendix 3b. nax IBGE 2019'!$E$5:$M$1850,9,FALSE)</f>
        <v>20.75136951612447</v>
      </c>
      <c r="H677" s="37">
        <f>INDEX(Summary!$Q$5:$Y$88,MATCH(_xlfn.CONCAT(D677,"65-69"),Summary!$Q$5:$Q$88,0),MATCH($H$3,Summary!$Q$4:$Y$4,0))</f>
        <v>20.929751698036515</v>
      </c>
      <c r="I677" s="240">
        <f t="shared" si="31"/>
        <v>8.5961643048877746E-3</v>
      </c>
      <c r="J677" s="241">
        <f t="shared" si="32"/>
        <v>0.17158519121909638</v>
      </c>
      <c r="K677" s="242">
        <f t="shared" si="30"/>
        <v>20.132254291219098</v>
      </c>
    </row>
    <row r="678" spans="1:11" x14ac:dyDescent="0.2">
      <c r="A678" s="45" t="s">
        <v>59</v>
      </c>
      <c r="B678" s="45" t="s">
        <v>48</v>
      </c>
      <c r="C678" s="45">
        <v>2014</v>
      </c>
      <c r="D678" s="45" t="s">
        <v>193</v>
      </c>
      <c r="E678" s="48">
        <v>20.100746399999998</v>
      </c>
      <c r="F678" s="37">
        <f>VLOOKUP(_xlfn.CONCAT(D678,"65-69"),'Appendix 4. 2020 IBGE LT'!$E$6:$M$1685,9,FALSE)</f>
        <v>20.87152992310801</v>
      </c>
      <c r="G678" s="37">
        <f>VLOOKUP(_xlfn.CONCAT(D678,"65-69"),'Appendix 3b. nax IBGE 2019'!$E$5:$M$1850,9,FALSE)</f>
        <v>20.75136951612447</v>
      </c>
      <c r="H678" s="37">
        <f>INDEX(Summary!$Q$5:$Y$88,MATCH(_xlfn.CONCAT(D678,"65-69"),Summary!$Q$5:$Q$88,0),MATCH($H$3,Summary!$Q$4:$Y$4,0))</f>
        <v>20.929751698036515</v>
      </c>
      <c r="I678" s="240">
        <f t="shared" si="31"/>
        <v>8.5961643048877746E-3</v>
      </c>
      <c r="J678" s="241">
        <f t="shared" si="32"/>
        <v>0.17278931870528141</v>
      </c>
      <c r="K678" s="242">
        <f t="shared" si="30"/>
        <v>20.273535718705279</v>
      </c>
    </row>
    <row r="679" spans="1:11" x14ac:dyDescent="0.2">
      <c r="A679" s="45" t="s">
        <v>59</v>
      </c>
      <c r="B679" s="45" t="s">
        <v>48</v>
      </c>
      <c r="C679" s="45">
        <v>2015</v>
      </c>
      <c r="D679" s="45" t="s">
        <v>193</v>
      </c>
      <c r="E679" s="48">
        <v>20.2375179</v>
      </c>
      <c r="F679" s="37">
        <f>VLOOKUP(_xlfn.CONCAT(D679,"65-69"),'Appendix 4. 2020 IBGE LT'!$E$6:$M$1685,9,FALSE)</f>
        <v>20.87152992310801</v>
      </c>
      <c r="G679" s="37">
        <f>VLOOKUP(_xlfn.CONCAT(D679,"65-69"),'Appendix 3b. nax IBGE 2019'!$E$5:$M$1850,9,FALSE)</f>
        <v>20.75136951612447</v>
      </c>
      <c r="H679" s="37">
        <f>INDEX(Summary!$Q$5:$Y$88,MATCH(_xlfn.CONCAT(D679,"65-69"),Summary!$Q$5:$Q$88,0),MATCH($H$3,Summary!$Q$4:$Y$4,0))</f>
        <v>20.929751698036515</v>
      </c>
      <c r="I679" s="240">
        <f t="shared" si="31"/>
        <v>8.5961643048877746E-3</v>
      </c>
      <c r="J679" s="241">
        <f t="shared" si="32"/>
        <v>0.1739650289915074</v>
      </c>
      <c r="K679" s="242">
        <f t="shared" si="30"/>
        <v>20.411482928991507</v>
      </c>
    </row>
    <row r="680" spans="1:11" x14ac:dyDescent="0.2">
      <c r="A680" s="45" t="s">
        <v>59</v>
      </c>
      <c r="B680" s="45" t="s">
        <v>48</v>
      </c>
      <c r="C680" s="45">
        <v>2016</v>
      </c>
      <c r="D680" s="45" t="s">
        <v>193</v>
      </c>
      <c r="E680" s="48">
        <v>20.370970499999999</v>
      </c>
      <c r="F680" s="37">
        <f>VLOOKUP(_xlfn.CONCAT(D680,"65-69"),'Appendix 4. 2020 IBGE LT'!$E$6:$M$1685,9,FALSE)</f>
        <v>20.87152992310801</v>
      </c>
      <c r="G680" s="37">
        <f>VLOOKUP(_xlfn.CONCAT(D680,"65-69"),'Appendix 3b. nax IBGE 2019'!$E$5:$M$1850,9,FALSE)</f>
        <v>20.75136951612447</v>
      </c>
      <c r="H680" s="37">
        <f>INDEX(Summary!$Q$5:$Y$88,MATCH(_xlfn.CONCAT(D680,"65-69"),Summary!$Q$5:$Q$88,0),MATCH($H$3,Summary!$Q$4:$Y$4,0))</f>
        <v>20.929751698036515</v>
      </c>
      <c r="I680" s="240">
        <f t="shared" si="31"/>
        <v>8.5961643048877746E-3</v>
      </c>
      <c r="J680" s="241">
        <f t="shared" si="32"/>
        <v>0.17511220946802186</v>
      </c>
      <c r="K680" s="242">
        <f t="shared" si="30"/>
        <v>20.546082709468021</v>
      </c>
    </row>
    <row r="681" spans="1:11" x14ac:dyDescent="0.2">
      <c r="A681" s="45" t="s">
        <v>59</v>
      </c>
      <c r="B681" s="45" t="s">
        <v>48</v>
      </c>
      <c r="C681" s="45">
        <v>2017</v>
      </c>
      <c r="D681" s="45" t="s">
        <v>193</v>
      </c>
      <c r="E681" s="48">
        <v>20.501096700000002</v>
      </c>
      <c r="F681" s="37">
        <f>VLOOKUP(_xlfn.CONCAT(D681,"65-69"),'Appendix 4. 2020 IBGE LT'!$E$6:$M$1685,9,FALSE)</f>
        <v>20.87152992310801</v>
      </c>
      <c r="G681" s="37">
        <f>VLOOKUP(_xlfn.CONCAT(D681,"65-69"),'Appendix 3b. nax IBGE 2019'!$E$5:$M$1850,9,FALSE)</f>
        <v>20.75136951612447</v>
      </c>
      <c r="H681" s="37">
        <f>INDEX(Summary!$Q$5:$Y$88,MATCH(_xlfn.CONCAT(D681,"65-69"),Summary!$Q$5:$Q$88,0),MATCH($H$3,Summary!$Q$4:$Y$4,0))</f>
        <v>20.929751698036515</v>
      </c>
      <c r="I681" s="240">
        <f t="shared" si="31"/>
        <v>8.5961643048877746E-3</v>
      </c>
      <c r="J681" s="241">
        <f t="shared" si="32"/>
        <v>0.17623079566359257</v>
      </c>
      <c r="K681" s="242">
        <f t="shared" si="30"/>
        <v>20.677327495663594</v>
      </c>
    </row>
    <row r="682" spans="1:11" x14ac:dyDescent="0.2">
      <c r="A682" s="45" t="s">
        <v>59</v>
      </c>
      <c r="B682" s="45" t="s">
        <v>48</v>
      </c>
      <c r="C682" s="45">
        <v>2018</v>
      </c>
      <c r="D682" s="45" t="s">
        <v>193</v>
      </c>
      <c r="E682" s="48">
        <v>20.627894999999999</v>
      </c>
      <c r="F682" s="37">
        <f>VLOOKUP(_xlfn.CONCAT(D682,"65-69"),'Appendix 4. 2020 IBGE LT'!$E$6:$M$1685,9,FALSE)</f>
        <v>20.87152992310801</v>
      </c>
      <c r="G682" s="37">
        <f>VLOOKUP(_xlfn.CONCAT(D682,"65-69"),'Appendix 3b. nax IBGE 2019'!$E$5:$M$1850,9,FALSE)</f>
        <v>20.75136951612447</v>
      </c>
      <c r="H682" s="37">
        <f>INDEX(Summary!$Q$5:$Y$88,MATCH(_xlfn.CONCAT(D682,"65-69"),Summary!$Q$5:$Q$88,0),MATCH($H$3,Summary!$Q$4:$Y$4,0))</f>
        <v>20.929751698036515</v>
      </c>
      <c r="I682" s="240">
        <f t="shared" si="31"/>
        <v>8.5961643048877746E-3</v>
      </c>
      <c r="J682" s="241">
        <f t="shared" si="32"/>
        <v>0.177320774683973</v>
      </c>
      <c r="K682" s="242">
        <f t="shared" si="30"/>
        <v>20.805215774683973</v>
      </c>
    </row>
    <row r="683" spans="1:11" x14ac:dyDescent="0.2">
      <c r="A683" s="45" t="s">
        <v>59</v>
      </c>
      <c r="B683" s="45" t="s">
        <v>48</v>
      </c>
      <c r="C683" s="45">
        <v>2019</v>
      </c>
      <c r="D683" s="45" t="s">
        <v>193</v>
      </c>
      <c r="E683" s="48">
        <v>20.751369499999999</v>
      </c>
      <c r="F683" s="37">
        <f>VLOOKUP(_xlfn.CONCAT(D683,"65-69"),'Appendix 4. 2020 IBGE LT'!$E$6:$M$1685,9,FALSE)</f>
        <v>20.87152992310801</v>
      </c>
      <c r="G683" s="37">
        <f>VLOOKUP(_xlfn.CONCAT(D683,"65-69"),'Appendix 3b. nax IBGE 2019'!$E$5:$M$1850,9,FALSE)</f>
        <v>20.75136951612447</v>
      </c>
      <c r="H683" s="37">
        <f>INDEX(Summary!$Q$5:$Y$88,MATCH(_xlfn.CONCAT(D683,"65-69"),Summary!$Q$5:$Q$88,0),MATCH($H$3,Summary!$Q$4:$Y$4,0))</f>
        <v>20.929751698036515</v>
      </c>
      <c r="I683" s="240">
        <f t="shared" si="31"/>
        <v>8.5961643048877746E-3</v>
      </c>
      <c r="J683" s="241">
        <f t="shared" si="32"/>
        <v>0.17838218177343687</v>
      </c>
      <c r="K683" s="242">
        <f t="shared" si="30"/>
        <v>20.929751681773435</v>
      </c>
    </row>
    <row r="684" spans="1:11" x14ac:dyDescent="0.2">
      <c r="A684" s="45" t="s">
        <v>59</v>
      </c>
      <c r="B684" s="45" t="s">
        <v>47</v>
      </c>
      <c r="C684" s="45">
        <v>2000</v>
      </c>
      <c r="D684" s="45" t="s">
        <v>165</v>
      </c>
      <c r="E684" s="48">
        <v>15.225988900000001</v>
      </c>
      <c r="F684" s="37">
        <f>VLOOKUP(_xlfn.CONCAT(D684,"65-69"),'Appendix 4. 2020 IBGE LT'!$E$6:$M$1685,9,FALSE)</f>
        <v>18.258667810002297</v>
      </c>
      <c r="G684" s="37">
        <f>VLOOKUP(_xlfn.CONCAT(D684,"65-69"),'Appendix 3b. nax IBGE 2019'!$E$5:$M$1850,9,FALSE)</f>
        <v>18.171633948057639</v>
      </c>
      <c r="H684" s="37">
        <f>INDEX(Summary!$Q$5:$Y$88,MATCH(_xlfn.CONCAT(D684,"65-69"),Summary!$Q$5:$Q$88,0),MATCH($H$3,Summary!$Q$4:$Y$4,0))</f>
        <v>18.223719992517076</v>
      </c>
      <c r="I684" s="240">
        <f t="shared" si="31"/>
        <v>2.8663379753477627E-3</v>
      </c>
      <c r="J684" s="241">
        <f t="shared" si="32"/>
        <v>4.364283019629351E-2</v>
      </c>
      <c r="K684" s="242">
        <f t="shared" si="30"/>
        <v>15.269631730196295</v>
      </c>
    </row>
    <row r="685" spans="1:11" x14ac:dyDescent="0.2">
      <c r="A685" s="45" t="s">
        <v>59</v>
      </c>
      <c r="B685" s="45" t="s">
        <v>47</v>
      </c>
      <c r="C685" s="45">
        <v>2001</v>
      </c>
      <c r="D685" s="45" t="s">
        <v>165</v>
      </c>
      <c r="E685" s="48">
        <v>15.433355000000001</v>
      </c>
      <c r="F685" s="37">
        <f>VLOOKUP(_xlfn.CONCAT(D685,"65-69"),'Appendix 4. 2020 IBGE LT'!$E$6:$M$1685,9,FALSE)</f>
        <v>18.258667810002297</v>
      </c>
      <c r="G685" s="37">
        <f>VLOOKUP(_xlfn.CONCAT(D685,"65-69"),'Appendix 3b. nax IBGE 2019'!$E$5:$M$1850,9,FALSE)</f>
        <v>18.171633948057639</v>
      </c>
      <c r="H685" s="37">
        <f>INDEX(Summary!$Q$5:$Y$88,MATCH(_xlfn.CONCAT(D685,"65-69"),Summary!$Q$5:$Q$88,0),MATCH($H$3,Summary!$Q$4:$Y$4,0))</f>
        <v>18.223719992517076</v>
      </c>
      <c r="I685" s="240">
        <f t="shared" si="31"/>
        <v>2.8663379753477627E-3</v>
      </c>
      <c r="J685" s="241">
        <f t="shared" si="32"/>
        <v>4.4237211523523272E-2</v>
      </c>
      <c r="K685" s="242">
        <f t="shared" si="30"/>
        <v>15.477592211523524</v>
      </c>
    </row>
    <row r="686" spans="1:11" x14ac:dyDescent="0.2">
      <c r="A686" s="45" t="s">
        <v>59</v>
      </c>
      <c r="B686" s="45" t="s">
        <v>47</v>
      </c>
      <c r="C686" s="45">
        <v>2002</v>
      </c>
      <c r="D686" s="45" t="s">
        <v>165</v>
      </c>
      <c r="E686" s="48">
        <v>15.640736800000001</v>
      </c>
      <c r="F686" s="37">
        <f>VLOOKUP(_xlfn.CONCAT(D686,"65-69"),'Appendix 4. 2020 IBGE LT'!$E$6:$M$1685,9,FALSE)</f>
        <v>18.258667810002297</v>
      </c>
      <c r="G686" s="37">
        <f>VLOOKUP(_xlfn.CONCAT(D686,"65-69"),'Appendix 3b. nax IBGE 2019'!$E$5:$M$1850,9,FALSE)</f>
        <v>18.171633948057639</v>
      </c>
      <c r="H686" s="37">
        <f>INDEX(Summary!$Q$5:$Y$88,MATCH(_xlfn.CONCAT(D686,"65-69"),Summary!$Q$5:$Q$88,0),MATCH($H$3,Summary!$Q$4:$Y$4,0))</f>
        <v>18.223719992517076</v>
      </c>
      <c r="I686" s="240">
        <f t="shared" si="31"/>
        <v>2.8663379753477627E-3</v>
      </c>
      <c r="J686" s="241">
        <f t="shared" si="32"/>
        <v>4.483163785225925E-2</v>
      </c>
      <c r="K686" s="242">
        <f t="shared" si="30"/>
        <v>15.685568437852259</v>
      </c>
    </row>
    <row r="687" spans="1:11" x14ac:dyDescent="0.2">
      <c r="A687" s="45" t="s">
        <v>59</v>
      </c>
      <c r="B687" s="45" t="s">
        <v>47</v>
      </c>
      <c r="C687" s="45">
        <v>2003</v>
      </c>
      <c r="D687" s="45" t="s">
        <v>165</v>
      </c>
      <c r="E687" s="48">
        <v>15.848625699999999</v>
      </c>
      <c r="F687" s="37">
        <f>VLOOKUP(_xlfn.CONCAT(D687,"65-69"),'Appendix 4. 2020 IBGE LT'!$E$6:$M$1685,9,FALSE)</f>
        <v>18.258667810002297</v>
      </c>
      <c r="G687" s="37">
        <f>VLOOKUP(_xlfn.CONCAT(D687,"65-69"),'Appendix 3b. nax IBGE 2019'!$E$5:$M$1850,9,FALSE)</f>
        <v>18.171633948057639</v>
      </c>
      <c r="H687" s="37">
        <f>INDEX(Summary!$Q$5:$Y$88,MATCH(_xlfn.CONCAT(D687,"65-69"),Summary!$Q$5:$Q$88,0),MATCH($H$3,Summary!$Q$4:$Y$4,0))</f>
        <v>18.223719992517076</v>
      </c>
      <c r="I687" s="240">
        <f t="shared" si="31"/>
        <v>2.8663379753477627E-3</v>
      </c>
      <c r="J687" s="241">
        <f t="shared" si="32"/>
        <v>4.5427517700982516E-2</v>
      </c>
      <c r="K687" s="242">
        <f t="shared" si="30"/>
        <v>15.894053217700982</v>
      </c>
    </row>
    <row r="688" spans="1:11" x14ac:dyDescent="0.2">
      <c r="A688" s="45" t="s">
        <v>59</v>
      </c>
      <c r="B688" s="45" t="s">
        <v>47</v>
      </c>
      <c r="C688" s="45">
        <v>2004</v>
      </c>
      <c r="D688" s="45" t="s">
        <v>165</v>
      </c>
      <c r="E688" s="48">
        <v>16.054372300000001</v>
      </c>
      <c r="F688" s="37">
        <f>VLOOKUP(_xlfn.CONCAT(D688,"65-69"),'Appendix 4. 2020 IBGE LT'!$E$6:$M$1685,9,FALSE)</f>
        <v>18.258667810002297</v>
      </c>
      <c r="G688" s="37">
        <f>VLOOKUP(_xlfn.CONCAT(D688,"65-69"),'Appendix 3b. nax IBGE 2019'!$E$5:$M$1850,9,FALSE)</f>
        <v>18.171633948057639</v>
      </c>
      <c r="H688" s="37">
        <f>INDEX(Summary!$Q$5:$Y$88,MATCH(_xlfn.CONCAT(D688,"65-69"),Summary!$Q$5:$Q$88,0),MATCH($H$3,Summary!$Q$4:$Y$4,0))</f>
        <v>18.223719992517076</v>
      </c>
      <c r="I688" s="240">
        <f t="shared" si="31"/>
        <v>2.8663379753477627E-3</v>
      </c>
      <c r="J688" s="241">
        <f t="shared" si="32"/>
        <v>4.6017256993861208E-2</v>
      </c>
      <c r="K688" s="242">
        <f t="shared" si="30"/>
        <v>16.100389556993861</v>
      </c>
    </row>
    <row r="689" spans="1:11" x14ac:dyDescent="0.2">
      <c r="A689" s="45" t="s">
        <v>59</v>
      </c>
      <c r="B689" s="45" t="s">
        <v>47</v>
      </c>
      <c r="C689" s="45">
        <v>2005</v>
      </c>
      <c r="D689" s="45" t="s">
        <v>165</v>
      </c>
      <c r="E689" s="48">
        <v>16.258334999999999</v>
      </c>
      <c r="F689" s="37">
        <f>VLOOKUP(_xlfn.CONCAT(D689,"65-69"),'Appendix 4. 2020 IBGE LT'!$E$6:$M$1685,9,FALSE)</f>
        <v>18.258667810002297</v>
      </c>
      <c r="G689" s="37">
        <f>VLOOKUP(_xlfn.CONCAT(D689,"65-69"),'Appendix 3b. nax IBGE 2019'!$E$5:$M$1850,9,FALSE)</f>
        <v>18.171633948057639</v>
      </c>
      <c r="H689" s="37">
        <f>INDEX(Summary!$Q$5:$Y$88,MATCH(_xlfn.CONCAT(D689,"65-69"),Summary!$Q$5:$Q$88,0),MATCH($H$3,Summary!$Q$4:$Y$4,0))</f>
        <v>18.223719992517076</v>
      </c>
      <c r="I689" s="240">
        <f t="shared" si="31"/>
        <v>2.8663379753477627E-3</v>
      </c>
      <c r="J689" s="241">
        <f t="shared" si="32"/>
        <v>4.6601883026425664E-2</v>
      </c>
      <c r="K689" s="242">
        <f t="shared" si="30"/>
        <v>16.304936883026425</v>
      </c>
    </row>
    <row r="690" spans="1:11" x14ac:dyDescent="0.2">
      <c r="A690" s="45" t="s">
        <v>59</v>
      </c>
      <c r="B690" s="45" t="s">
        <v>47</v>
      </c>
      <c r="C690" s="45">
        <v>2006</v>
      </c>
      <c r="D690" s="45" t="s">
        <v>165</v>
      </c>
      <c r="E690" s="48">
        <v>16.4600416</v>
      </c>
      <c r="F690" s="37">
        <f>VLOOKUP(_xlfn.CONCAT(D690,"65-69"),'Appendix 4. 2020 IBGE LT'!$E$6:$M$1685,9,FALSE)</f>
        <v>18.258667810002297</v>
      </c>
      <c r="G690" s="37">
        <f>VLOOKUP(_xlfn.CONCAT(D690,"65-69"),'Appendix 3b. nax IBGE 2019'!$E$5:$M$1850,9,FALSE)</f>
        <v>18.171633948057639</v>
      </c>
      <c r="H690" s="37">
        <f>INDEX(Summary!$Q$5:$Y$88,MATCH(_xlfn.CONCAT(D690,"65-69"),Summary!$Q$5:$Q$88,0),MATCH($H$3,Summary!$Q$4:$Y$4,0))</f>
        <v>18.223719992517076</v>
      </c>
      <c r="I690" s="240">
        <f t="shared" si="31"/>
        <v>2.8663379753477627E-3</v>
      </c>
      <c r="J690" s="241">
        <f t="shared" si="32"/>
        <v>4.7180042313883952E-2</v>
      </c>
      <c r="K690" s="242">
        <f t="shared" si="30"/>
        <v>16.507221642313883</v>
      </c>
    </row>
    <row r="691" spans="1:11" x14ac:dyDescent="0.2">
      <c r="A691" s="45" t="s">
        <v>59</v>
      </c>
      <c r="B691" s="45" t="s">
        <v>47</v>
      </c>
      <c r="C691" s="45">
        <v>2007</v>
      </c>
      <c r="D691" s="45" t="s">
        <v>165</v>
      </c>
      <c r="E691" s="48">
        <v>16.6582258</v>
      </c>
      <c r="F691" s="37">
        <f>VLOOKUP(_xlfn.CONCAT(D691,"65-69"),'Appendix 4. 2020 IBGE LT'!$E$6:$M$1685,9,FALSE)</f>
        <v>18.258667810002297</v>
      </c>
      <c r="G691" s="37">
        <f>VLOOKUP(_xlfn.CONCAT(D691,"65-69"),'Appendix 3b. nax IBGE 2019'!$E$5:$M$1850,9,FALSE)</f>
        <v>18.171633948057639</v>
      </c>
      <c r="H691" s="37">
        <f>INDEX(Summary!$Q$5:$Y$88,MATCH(_xlfn.CONCAT(D691,"65-69"),Summary!$Q$5:$Q$88,0),MATCH($H$3,Summary!$Q$4:$Y$4,0))</f>
        <v>18.223719992517076</v>
      </c>
      <c r="I691" s="240">
        <f t="shared" si="31"/>
        <v>2.8663379753477627E-3</v>
      </c>
      <c r="J691" s="241">
        <f t="shared" si="32"/>
        <v>4.7748105212457863E-2</v>
      </c>
      <c r="K691" s="242">
        <f t="shared" si="30"/>
        <v>16.70597390521246</v>
      </c>
    </row>
    <row r="692" spans="1:11" x14ac:dyDescent="0.2">
      <c r="A692" s="45" t="s">
        <v>59</v>
      </c>
      <c r="B692" s="45" t="s">
        <v>47</v>
      </c>
      <c r="C692" s="45">
        <v>2008</v>
      </c>
      <c r="D692" s="45" t="s">
        <v>165</v>
      </c>
      <c r="E692" s="48">
        <v>16.8544163</v>
      </c>
      <c r="F692" s="37">
        <f>VLOOKUP(_xlfn.CONCAT(D692,"65-69"),'Appendix 4. 2020 IBGE LT'!$E$6:$M$1685,9,FALSE)</f>
        <v>18.258667810002297</v>
      </c>
      <c r="G692" s="37">
        <f>VLOOKUP(_xlfn.CONCAT(D692,"65-69"),'Appendix 3b. nax IBGE 2019'!$E$5:$M$1850,9,FALSE)</f>
        <v>18.171633948057639</v>
      </c>
      <c r="H692" s="37">
        <f>INDEX(Summary!$Q$5:$Y$88,MATCH(_xlfn.CONCAT(D692,"65-69"),Summary!$Q$5:$Q$88,0),MATCH($H$3,Summary!$Q$4:$Y$4,0))</f>
        <v>18.223719992517076</v>
      </c>
      <c r="I692" s="240">
        <f t="shared" si="31"/>
        <v>2.8663379753477627E-3</v>
      </c>
      <c r="J692" s="241">
        <f t="shared" si="32"/>
        <v>4.831045349301033E-2</v>
      </c>
      <c r="K692" s="242">
        <f t="shared" si="30"/>
        <v>16.90272675349301</v>
      </c>
    </row>
    <row r="693" spans="1:11" x14ac:dyDescent="0.2">
      <c r="A693" s="45" t="s">
        <v>59</v>
      </c>
      <c r="B693" s="45" t="s">
        <v>47</v>
      </c>
      <c r="C693" s="45">
        <v>2009</v>
      </c>
      <c r="D693" s="45" t="s">
        <v>165</v>
      </c>
      <c r="E693" s="48">
        <v>17.047222600000001</v>
      </c>
      <c r="F693" s="37">
        <f>VLOOKUP(_xlfn.CONCAT(D693,"65-69"),'Appendix 4. 2020 IBGE LT'!$E$6:$M$1685,9,FALSE)</f>
        <v>18.258667810002297</v>
      </c>
      <c r="G693" s="37">
        <f>VLOOKUP(_xlfn.CONCAT(D693,"65-69"),'Appendix 3b. nax IBGE 2019'!$E$5:$M$1850,9,FALSE)</f>
        <v>18.171633948057639</v>
      </c>
      <c r="H693" s="37">
        <f>INDEX(Summary!$Q$5:$Y$88,MATCH(_xlfn.CONCAT(D693,"65-69"),Summary!$Q$5:$Q$88,0),MATCH($H$3,Summary!$Q$4:$Y$4,0))</f>
        <v>18.223719992517076</v>
      </c>
      <c r="I693" s="240">
        <f t="shared" si="31"/>
        <v>2.8663379753477627E-3</v>
      </c>
      <c r="J693" s="241">
        <f t="shared" si="32"/>
        <v>4.8863101512586625E-2</v>
      </c>
      <c r="K693" s="242">
        <f t="shared" si="30"/>
        <v>17.096085701512589</v>
      </c>
    </row>
    <row r="694" spans="1:11" x14ac:dyDescent="0.2">
      <c r="A694" s="45" t="s">
        <v>59</v>
      </c>
      <c r="B694" s="45" t="s">
        <v>47</v>
      </c>
      <c r="C694" s="45">
        <v>2010</v>
      </c>
      <c r="D694" s="45" t="s">
        <v>165</v>
      </c>
      <c r="E694" s="48">
        <v>17.2363234</v>
      </c>
      <c r="F694" s="37">
        <f>VLOOKUP(_xlfn.CONCAT(D694,"65-69"),'Appendix 4. 2020 IBGE LT'!$E$6:$M$1685,9,FALSE)</f>
        <v>18.258667810002297</v>
      </c>
      <c r="G694" s="37">
        <f>VLOOKUP(_xlfn.CONCAT(D694,"65-69"),'Appendix 3b. nax IBGE 2019'!$E$5:$M$1850,9,FALSE)</f>
        <v>18.171633948057639</v>
      </c>
      <c r="H694" s="37">
        <f>INDEX(Summary!$Q$5:$Y$88,MATCH(_xlfn.CONCAT(D694,"65-69"),Summary!$Q$5:$Q$88,0),MATCH($H$3,Summary!$Q$4:$Y$4,0))</f>
        <v>18.223719992517076</v>
      </c>
      <c r="I694" s="240">
        <f t="shared" si="31"/>
        <v>2.8663379753477627E-3</v>
      </c>
      <c r="J694" s="241">
        <f t="shared" si="32"/>
        <v>4.9405128316795263E-2</v>
      </c>
      <c r="K694" s="242">
        <f t="shared" si="30"/>
        <v>17.285728528316795</v>
      </c>
    </row>
    <row r="695" spans="1:11" x14ac:dyDescent="0.2">
      <c r="A695" s="45" t="s">
        <v>59</v>
      </c>
      <c r="B695" s="45" t="s">
        <v>47</v>
      </c>
      <c r="C695" s="45">
        <v>2011</v>
      </c>
      <c r="D695" s="45" t="s">
        <v>165</v>
      </c>
      <c r="E695" s="48">
        <v>17.353322800000001</v>
      </c>
      <c r="F695" s="37">
        <f>VLOOKUP(_xlfn.CONCAT(D695,"65-69"),'Appendix 4. 2020 IBGE LT'!$E$6:$M$1685,9,FALSE)</f>
        <v>18.258667810002297</v>
      </c>
      <c r="G695" s="37">
        <f>VLOOKUP(_xlfn.CONCAT(D695,"65-69"),'Appendix 3b. nax IBGE 2019'!$E$5:$M$1850,9,FALSE)</f>
        <v>18.171633948057639</v>
      </c>
      <c r="H695" s="37">
        <f>INDEX(Summary!$Q$5:$Y$88,MATCH(_xlfn.CONCAT(D695,"65-69"),Summary!$Q$5:$Q$88,0),MATCH($H$3,Summary!$Q$4:$Y$4,0))</f>
        <v>18.223719992517076</v>
      </c>
      <c r="I695" s="240">
        <f t="shared" si="31"/>
        <v>2.8663379753477627E-3</v>
      </c>
      <c r="J695" s="241">
        <f t="shared" si="32"/>
        <v>4.9740488140108167E-2</v>
      </c>
      <c r="K695" s="242">
        <f t="shared" si="30"/>
        <v>17.40306328814011</v>
      </c>
    </row>
    <row r="696" spans="1:11" x14ac:dyDescent="0.2">
      <c r="A696" s="45" t="s">
        <v>59</v>
      </c>
      <c r="B696" s="45" t="s">
        <v>47</v>
      </c>
      <c r="C696" s="45">
        <v>2012</v>
      </c>
      <c r="D696" s="45" t="s">
        <v>165</v>
      </c>
      <c r="E696" s="48">
        <v>17.467147900000001</v>
      </c>
      <c r="F696" s="37">
        <f>VLOOKUP(_xlfn.CONCAT(D696,"65-69"),'Appendix 4. 2020 IBGE LT'!$E$6:$M$1685,9,FALSE)</f>
        <v>18.258667810002297</v>
      </c>
      <c r="G696" s="37">
        <f>VLOOKUP(_xlfn.CONCAT(D696,"65-69"),'Appendix 3b. nax IBGE 2019'!$E$5:$M$1850,9,FALSE)</f>
        <v>18.171633948057639</v>
      </c>
      <c r="H696" s="37">
        <f>INDEX(Summary!$Q$5:$Y$88,MATCH(_xlfn.CONCAT(D696,"65-69"),Summary!$Q$5:$Q$88,0),MATCH($H$3,Summary!$Q$4:$Y$4,0))</f>
        <v>18.223719992517076</v>
      </c>
      <c r="I696" s="240">
        <f t="shared" si="31"/>
        <v>2.8663379753477627E-3</v>
      </c>
      <c r="J696" s="241">
        <f t="shared" si="32"/>
        <v>5.0066749346785927E-2</v>
      </c>
      <c r="K696" s="242">
        <f t="shared" si="30"/>
        <v>17.517214649346787</v>
      </c>
    </row>
    <row r="697" spans="1:11" x14ac:dyDescent="0.2">
      <c r="A697" s="45" t="s">
        <v>59</v>
      </c>
      <c r="B697" s="45" t="s">
        <v>47</v>
      </c>
      <c r="C697" s="45">
        <v>2013</v>
      </c>
      <c r="D697" s="45" t="s">
        <v>165</v>
      </c>
      <c r="E697" s="48">
        <v>17.577715099999999</v>
      </c>
      <c r="F697" s="37">
        <f>VLOOKUP(_xlfn.CONCAT(D697,"65-69"),'Appendix 4. 2020 IBGE LT'!$E$6:$M$1685,9,FALSE)</f>
        <v>18.258667810002297</v>
      </c>
      <c r="G697" s="37">
        <f>VLOOKUP(_xlfn.CONCAT(D697,"65-69"),'Appendix 3b. nax IBGE 2019'!$E$5:$M$1850,9,FALSE)</f>
        <v>18.171633948057639</v>
      </c>
      <c r="H697" s="37">
        <f>INDEX(Summary!$Q$5:$Y$88,MATCH(_xlfn.CONCAT(D697,"65-69"),Summary!$Q$5:$Q$88,0),MATCH($H$3,Summary!$Q$4:$Y$4,0))</f>
        <v>18.223719992517076</v>
      </c>
      <c r="I697" s="240">
        <f t="shared" si="31"/>
        <v>2.8663379753477627E-3</v>
      </c>
      <c r="J697" s="241">
        <f t="shared" si="32"/>
        <v>5.0383672310973793E-2</v>
      </c>
      <c r="K697" s="242">
        <f t="shared" si="30"/>
        <v>17.628098772310974</v>
      </c>
    </row>
    <row r="698" spans="1:11" x14ac:dyDescent="0.2">
      <c r="A698" s="45" t="s">
        <v>59</v>
      </c>
      <c r="B698" s="45" t="s">
        <v>47</v>
      </c>
      <c r="C698" s="45">
        <v>2014</v>
      </c>
      <c r="D698" s="45" t="s">
        <v>165</v>
      </c>
      <c r="E698" s="48">
        <v>17.6857592</v>
      </c>
      <c r="F698" s="37">
        <f>VLOOKUP(_xlfn.CONCAT(D698,"65-69"),'Appendix 4. 2020 IBGE LT'!$E$6:$M$1685,9,FALSE)</f>
        <v>18.258667810002297</v>
      </c>
      <c r="G698" s="37">
        <f>VLOOKUP(_xlfn.CONCAT(D698,"65-69"),'Appendix 3b. nax IBGE 2019'!$E$5:$M$1850,9,FALSE)</f>
        <v>18.171633948057639</v>
      </c>
      <c r="H698" s="37">
        <f>INDEX(Summary!$Q$5:$Y$88,MATCH(_xlfn.CONCAT(D698,"65-69"),Summary!$Q$5:$Q$88,0),MATCH($H$3,Summary!$Q$4:$Y$4,0))</f>
        <v>18.223719992517076</v>
      </c>
      <c r="I698" s="240">
        <f t="shared" si="31"/>
        <v>2.8663379753477627E-3</v>
      </c>
      <c r="J698" s="241">
        <f t="shared" si="32"/>
        <v>5.0693363217816069E-2</v>
      </c>
      <c r="K698" s="242">
        <f t="shared" si="30"/>
        <v>17.736452563217817</v>
      </c>
    </row>
    <row r="699" spans="1:11" x14ac:dyDescent="0.2">
      <c r="A699" s="45" t="s">
        <v>59</v>
      </c>
      <c r="B699" s="45" t="s">
        <v>47</v>
      </c>
      <c r="C699" s="45">
        <v>2015</v>
      </c>
      <c r="D699" s="45" t="s">
        <v>165</v>
      </c>
      <c r="E699" s="48">
        <v>17.7897505</v>
      </c>
      <c r="F699" s="37">
        <f>VLOOKUP(_xlfn.CONCAT(D699,"65-69"),'Appendix 4. 2020 IBGE LT'!$E$6:$M$1685,9,FALSE)</f>
        <v>18.258667810002297</v>
      </c>
      <c r="G699" s="37">
        <f>VLOOKUP(_xlfn.CONCAT(D699,"65-69"),'Appendix 3b. nax IBGE 2019'!$E$5:$M$1850,9,FALSE)</f>
        <v>18.171633948057639</v>
      </c>
      <c r="H699" s="37">
        <f>INDEX(Summary!$Q$5:$Y$88,MATCH(_xlfn.CONCAT(D699,"65-69"),Summary!$Q$5:$Q$88,0),MATCH($H$3,Summary!$Q$4:$Y$4,0))</f>
        <v>18.223719992517076</v>
      </c>
      <c r="I699" s="240">
        <f t="shared" si="31"/>
        <v>2.8663379753477627E-3</v>
      </c>
      <c r="J699" s="241">
        <f t="shared" si="32"/>
        <v>5.0991437430111849E-2</v>
      </c>
      <c r="K699" s="242">
        <f t="shared" si="30"/>
        <v>17.840741937430113</v>
      </c>
    </row>
    <row r="700" spans="1:11" x14ac:dyDescent="0.2">
      <c r="A700" s="45" t="s">
        <v>59</v>
      </c>
      <c r="B700" s="45" t="s">
        <v>47</v>
      </c>
      <c r="C700" s="45">
        <v>2016</v>
      </c>
      <c r="D700" s="45" t="s">
        <v>165</v>
      </c>
      <c r="E700" s="48">
        <v>17.890329900000001</v>
      </c>
      <c r="F700" s="37">
        <f>VLOOKUP(_xlfn.CONCAT(D700,"65-69"),'Appendix 4. 2020 IBGE LT'!$E$6:$M$1685,9,FALSE)</f>
        <v>18.258667810002297</v>
      </c>
      <c r="G700" s="37">
        <f>VLOOKUP(_xlfn.CONCAT(D700,"65-69"),'Appendix 3b. nax IBGE 2019'!$E$5:$M$1850,9,FALSE)</f>
        <v>18.171633948057639</v>
      </c>
      <c r="H700" s="37">
        <f>INDEX(Summary!$Q$5:$Y$88,MATCH(_xlfn.CONCAT(D700,"65-69"),Summary!$Q$5:$Q$88,0),MATCH($H$3,Summary!$Q$4:$Y$4,0))</f>
        <v>18.223719992517076</v>
      </c>
      <c r="I700" s="240">
        <f t="shared" si="31"/>
        <v>2.8663379753477627E-3</v>
      </c>
      <c r="J700" s="241">
        <f t="shared" si="32"/>
        <v>5.1279731983869543E-2</v>
      </c>
      <c r="K700" s="242">
        <f t="shared" si="30"/>
        <v>17.941609631983869</v>
      </c>
    </row>
    <row r="701" spans="1:11" x14ac:dyDescent="0.2">
      <c r="A701" s="45" t="s">
        <v>59</v>
      </c>
      <c r="B701" s="45" t="s">
        <v>47</v>
      </c>
      <c r="C701" s="45">
        <v>2017</v>
      </c>
      <c r="D701" s="45" t="s">
        <v>165</v>
      </c>
      <c r="E701" s="48">
        <v>17.987494099999999</v>
      </c>
      <c r="F701" s="37">
        <f>VLOOKUP(_xlfn.CONCAT(D701,"65-69"),'Appendix 4. 2020 IBGE LT'!$E$6:$M$1685,9,FALSE)</f>
        <v>18.258667810002297</v>
      </c>
      <c r="G701" s="37">
        <f>VLOOKUP(_xlfn.CONCAT(D701,"65-69"),'Appendix 3b. nax IBGE 2019'!$E$5:$M$1850,9,FALSE)</f>
        <v>18.171633948057639</v>
      </c>
      <c r="H701" s="37">
        <f>INDEX(Summary!$Q$5:$Y$88,MATCH(_xlfn.CONCAT(D701,"65-69"),Summary!$Q$5:$Q$88,0),MATCH($H$3,Summary!$Q$4:$Y$4,0))</f>
        <v>18.223719992517076</v>
      </c>
      <c r="I701" s="240">
        <f t="shared" si="31"/>
        <v>2.8663379753477627E-3</v>
      </c>
      <c r="J701" s="241">
        <f t="shared" si="32"/>
        <v>5.1558237420173826E-2</v>
      </c>
      <c r="K701" s="242">
        <f t="shared" si="30"/>
        <v>18.039052337420173</v>
      </c>
    </row>
    <row r="702" spans="1:11" x14ac:dyDescent="0.2">
      <c r="A702" s="45" t="s">
        <v>59</v>
      </c>
      <c r="B702" s="45" t="s">
        <v>47</v>
      </c>
      <c r="C702" s="45">
        <v>2018</v>
      </c>
      <c r="D702" s="45" t="s">
        <v>165</v>
      </c>
      <c r="E702" s="48">
        <v>18.081254300000001</v>
      </c>
      <c r="F702" s="37">
        <f>VLOOKUP(_xlfn.CONCAT(D702,"65-69"),'Appendix 4. 2020 IBGE LT'!$E$6:$M$1685,9,FALSE)</f>
        <v>18.258667810002297</v>
      </c>
      <c r="G702" s="37">
        <f>VLOOKUP(_xlfn.CONCAT(D702,"65-69"),'Appendix 3b. nax IBGE 2019'!$E$5:$M$1850,9,FALSE)</f>
        <v>18.171633948057639</v>
      </c>
      <c r="H702" s="37">
        <f>INDEX(Summary!$Q$5:$Y$88,MATCH(_xlfn.CONCAT(D702,"65-69"),Summary!$Q$5:$Q$88,0),MATCH($H$3,Summary!$Q$4:$Y$4,0))</f>
        <v>18.223719992517076</v>
      </c>
      <c r="I702" s="240">
        <f t="shared" si="31"/>
        <v>2.8663379753477627E-3</v>
      </c>
      <c r="J702" s="241">
        <f t="shared" si="32"/>
        <v>5.182698584201003E-2</v>
      </c>
      <c r="K702" s="242">
        <f t="shared" si="30"/>
        <v>18.13308128584201</v>
      </c>
    </row>
    <row r="703" spans="1:11" x14ac:dyDescent="0.2">
      <c r="A703" s="45" t="s">
        <v>59</v>
      </c>
      <c r="B703" s="45" t="s">
        <v>47</v>
      </c>
      <c r="C703" s="45">
        <v>2019</v>
      </c>
      <c r="D703" s="45" t="s">
        <v>165</v>
      </c>
      <c r="E703" s="48">
        <v>18.1716339</v>
      </c>
      <c r="F703" s="37">
        <f>VLOOKUP(_xlfn.CONCAT(D703,"65-69"),'Appendix 4. 2020 IBGE LT'!$E$6:$M$1685,9,FALSE)</f>
        <v>18.258667810002297</v>
      </c>
      <c r="G703" s="37">
        <f>VLOOKUP(_xlfn.CONCAT(D703,"65-69"),'Appendix 3b. nax IBGE 2019'!$E$5:$M$1850,9,FALSE)</f>
        <v>18.171633948057639</v>
      </c>
      <c r="H703" s="37">
        <f>INDEX(Summary!$Q$5:$Y$88,MATCH(_xlfn.CONCAT(D703,"65-69"),Summary!$Q$5:$Q$88,0),MATCH($H$3,Summary!$Q$4:$Y$4,0))</f>
        <v>18.223719992517076</v>
      </c>
      <c r="I703" s="240">
        <f t="shared" si="31"/>
        <v>2.8663379753477627E-3</v>
      </c>
      <c r="J703" s="241">
        <f t="shared" si="32"/>
        <v>5.2086044321686766E-2</v>
      </c>
      <c r="K703" s="242">
        <f t="shared" si="30"/>
        <v>18.223719944321687</v>
      </c>
    </row>
    <row r="704" spans="1:11" x14ac:dyDescent="0.2">
      <c r="A704" s="45" t="s">
        <v>59</v>
      </c>
      <c r="B704" s="45" t="s">
        <v>3</v>
      </c>
      <c r="C704" s="45">
        <v>2000</v>
      </c>
      <c r="D704" s="45" t="s">
        <v>221</v>
      </c>
      <c r="E704" s="48">
        <v>16.705023700000002</v>
      </c>
      <c r="F704" s="37">
        <f>VLOOKUP(_xlfn.CONCAT(D704,"65-69"),'Appendix 4. 2020 IBGE LT'!$E$6:$M$1685,9,FALSE)</f>
        <v>19.646557191240326</v>
      </c>
      <c r="G704" s="37">
        <f>VLOOKUP(_xlfn.CONCAT(D704,"65-69"),'Appendix 3b. nax IBGE 2019'!$E$5:$M$1850,9,FALSE)</f>
        <v>19.543914728808989</v>
      </c>
      <c r="H704" s="37">
        <f>INDEX(Summary!$Q$5:$Y$88,MATCH(_xlfn.CONCAT(D704,"65-69"),Summary!$Q$5:$Q$88,0),MATCH($H$3,Summary!$Q$4:$Y$4,0))</f>
        <v>19.656383551245593</v>
      </c>
      <c r="I704" s="240">
        <f t="shared" si="31"/>
        <v>5.7546721829899129E-3</v>
      </c>
      <c r="J704" s="241">
        <f t="shared" si="32"/>
        <v>9.6131935202577248E-2</v>
      </c>
      <c r="K704" s="242">
        <f t="shared" si="30"/>
        <v>16.80115563520258</v>
      </c>
    </row>
    <row r="705" spans="1:11" x14ac:dyDescent="0.2">
      <c r="A705" s="45" t="s">
        <v>59</v>
      </c>
      <c r="B705" s="45" t="s">
        <v>3</v>
      </c>
      <c r="C705" s="45">
        <v>2001</v>
      </c>
      <c r="D705" s="45" t="s">
        <v>221</v>
      </c>
      <c r="E705" s="48">
        <v>16.893435100000001</v>
      </c>
      <c r="F705" s="37">
        <f>VLOOKUP(_xlfn.CONCAT(D705,"65-69"),'Appendix 4. 2020 IBGE LT'!$E$6:$M$1685,9,FALSE)</f>
        <v>19.646557191240326</v>
      </c>
      <c r="G705" s="37">
        <f>VLOOKUP(_xlfn.CONCAT(D705,"65-69"),'Appendix 3b. nax IBGE 2019'!$E$5:$M$1850,9,FALSE)</f>
        <v>19.543914728808989</v>
      </c>
      <c r="H705" s="37">
        <f>INDEX(Summary!$Q$5:$Y$88,MATCH(_xlfn.CONCAT(D705,"65-69"),Summary!$Q$5:$Q$88,0),MATCH($H$3,Summary!$Q$4:$Y$4,0))</f>
        <v>19.656383551245593</v>
      </c>
      <c r="I705" s="240">
        <f t="shared" si="31"/>
        <v>5.7546721829899129E-3</v>
      </c>
      <c r="J705" s="241">
        <f t="shared" si="32"/>
        <v>9.7216181045115424E-2</v>
      </c>
      <c r="K705" s="242">
        <f t="shared" si="30"/>
        <v>16.990651281045118</v>
      </c>
    </row>
    <row r="706" spans="1:11" x14ac:dyDescent="0.2">
      <c r="A706" s="45" t="s">
        <v>59</v>
      </c>
      <c r="B706" s="45" t="s">
        <v>3</v>
      </c>
      <c r="C706" s="45">
        <v>2002</v>
      </c>
      <c r="D706" s="45" t="s">
        <v>221</v>
      </c>
      <c r="E706" s="48">
        <v>17.0794158</v>
      </c>
      <c r="F706" s="37">
        <f>VLOOKUP(_xlfn.CONCAT(D706,"65-69"),'Appendix 4. 2020 IBGE LT'!$E$6:$M$1685,9,FALSE)</f>
        <v>19.646557191240326</v>
      </c>
      <c r="G706" s="37">
        <f>VLOOKUP(_xlfn.CONCAT(D706,"65-69"),'Appendix 3b. nax IBGE 2019'!$E$5:$M$1850,9,FALSE)</f>
        <v>19.543914728808989</v>
      </c>
      <c r="H706" s="37">
        <f>INDEX(Summary!$Q$5:$Y$88,MATCH(_xlfn.CONCAT(D706,"65-69"),Summary!$Q$5:$Q$88,0),MATCH($H$3,Summary!$Q$4:$Y$4,0))</f>
        <v>19.656383551245593</v>
      </c>
      <c r="I706" s="240">
        <f t="shared" si="31"/>
        <v>5.7546721829899129E-3</v>
      </c>
      <c r="J706" s="241">
        <f t="shared" si="32"/>
        <v>9.8286439005978402E-2</v>
      </c>
      <c r="K706" s="242">
        <f t="shared" si="30"/>
        <v>17.177702239005978</v>
      </c>
    </row>
    <row r="707" spans="1:11" x14ac:dyDescent="0.2">
      <c r="A707" s="45" t="s">
        <v>59</v>
      </c>
      <c r="B707" s="45" t="s">
        <v>3</v>
      </c>
      <c r="C707" s="45">
        <v>2003</v>
      </c>
      <c r="D707" s="45" t="s">
        <v>221</v>
      </c>
      <c r="E707" s="48">
        <v>17.2637021</v>
      </c>
      <c r="F707" s="37">
        <f>VLOOKUP(_xlfn.CONCAT(D707,"65-69"),'Appendix 4. 2020 IBGE LT'!$E$6:$M$1685,9,FALSE)</f>
        <v>19.646557191240326</v>
      </c>
      <c r="G707" s="37">
        <f>VLOOKUP(_xlfn.CONCAT(D707,"65-69"),'Appendix 3b. nax IBGE 2019'!$E$5:$M$1850,9,FALSE)</f>
        <v>19.543914728808989</v>
      </c>
      <c r="H707" s="37">
        <f>INDEX(Summary!$Q$5:$Y$88,MATCH(_xlfn.CONCAT(D707,"65-69"),Summary!$Q$5:$Q$88,0),MATCH($H$3,Summary!$Q$4:$Y$4,0))</f>
        <v>19.656383551245593</v>
      </c>
      <c r="I707" s="240">
        <f t="shared" si="31"/>
        <v>5.7546721829899129E-3</v>
      </c>
      <c r="J707" s="241">
        <f t="shared" si="32"/>
        <v>9.9346946250294541E-2</v>
      </c>
      <c r="K707" s="242">
        <f t="shared" si="30"/>
        <v>17.363049046250293</v>
      </c>
    </row>
    <row r="708" spans="1:11" x14ac:dyDescent="0.2">
      <c r="A708" s="45" t="s">
        <v>59</v>
      </c>
      <c r="B708" s="45" t="s">
        <v>3</v>
      </c>
      <c r="C708" s="45">
        <v>2004</v>
      </c>
      <c r="D708" s="45" t="s">
        <v>221</v>
      </c>
      <c r="E708" s="48">
        <v>17.444737</v>
      </c>
      <c r="F708" s="37">
        <f>VLOOKUP(_xlfn.CONCAT(D708,"65-69"),'Appendix 4. 2020 IBGE LT'!$E$6:$M$1685,9,FALSE)</f>
        <v>19.646557191240326</v>
      </c>
      <c r="G708" s="37">
        <f>VLOOKUP(_xlfn.CONCAT(D708,"65-69"),'Appendix 3b. nax IBGE 2019'!$E$5:$M$1850,9,FALSE)</f>
        <v>19.543914728808989</v>
      </c>
      <c r="H708" s="37">
        <f>INDEX(Summary!$Q$5:$Y$88,MATCH(_xlfn.CONCAT(D708,"65-69"),Summary!$Q$5:$Q$88,0),MATCH($H$3,Summary!$Q$4:$Y$4,0))</f>
        <v>19.656383551245593</v>
      </c>
      <c r="I708" s="240">
        <f t="shared" si="31"/>
        <v>5.7546721829899129E-3</v>
      </c>
      <c r="J708" s="241">
        <f t="shared" si="32"/>
        <v>0.10038874275347491</v>
      </c>
      <c r="K708" s="242">
        <f t="shared" ref="K708:K771" si="33">E708+J708</f>
        <v>17.545125742753473</v>
      </c>
    </row>
    <row r="709" spans="1:11" x14ac:dyDescent="0.2">
      <c r="A709" s="45" t="s">
        <v>59</v>
      </c>
      <c r="B709" s="45" t="s">
        <v>3</v>
      </c>
      <c r="C709" s="45">
        <v>2005</v>
      </c>
      <c r="D709" s="45" t="s">
        <v>221</v>
      </c>
      <c r="E709" s="48">
        <v>17.623503100000001</v>
      </c>
      <c r="F709" s="37">
        <f>VLOOKUP(_xlfn.CONCAT(D709,"65-69"),'Appendix 4. 2020 IBGE LT'!$E$6:$M$1685,9,FALSE)</f>
        <v>19.646557191240326</v>
      </c>
      <c r="G709" s="37">
        <f>VLOOKUP(_xlfn.CONCAT(D709,"65-69"),'Appendix 3b. nax IBGE 2019'!$E$5:$M$1850,9,FALSE)</f>
        <v>19.543914728808989</v>
      </c>
      <c r="H709" s="37">
        <f>INDEX(Summary!$Q$5:$Y$88,MATCH(_xlfn.CONCAT(D709,"65-69"),Summary!$Q$5:$Q$88,0),MATCH($H$3,Summary!$Q$4:$Y$4,0))</f>
        <v>19.656383551245593</v>
      </c>
      <c r="I709" s="240">
        <f t="shared" ref="I709:I772" si="34">(H709-$G709)/$G709</f>
        <v>5.7546721829899129E-3</v>
      </c>
      <c r="J709" s="241">
        <f t="shared" ref="J709:J772" si="35">E709*I709</f>
        <v>0.10141748305640651</v>
      </c>
      <c r="K709" s="242">
        <f t="shared" si="33"/>
        <v>17.724920583056406</v>
      </c>
    </row>
    <row r="710" spans="1:11" x14ac:dyDescent="0.2">
      <c r="A710" s="45" t="s">
        <v>59</v>
      </c>
      <c r="B710" s="45" t="s">
        <v>3</v>
      </c>
      <c r="C710" s="45">
        <v>2006</v>
      </c>
      <c r="D710" s="45" t="s">
        <v>221</v>
      </c>
      <c r="E710" s="48">
        <v>17.798969799999998</v>
      </c>
      <c r="F710" s="37">
        <f>VLOOKUP(_xlfn.CONCAT(D710,"65-69"),'Appendix 4. 2020 IBGE LT'!$E$6:$M$1685,9,FALSE)</f>
        <v>19.646557191240326</v>
      </c>
      <c r="G710" s="37">
        <f>VLOOKUP(_xlfn.CONCAT(D710,"65-69"),'Appendix 3b. nax IBGE 2019'!$E$5:$M$1850,9,FALSE)</f>
        <v>19.543914728808989</v>
      </c>
      <c r="H710" s="37">
        <f>INDEX(Summary!$Q$5:$Y$88,MATCH(_xlfn.CONCAT(D710,"65-69"),Summary!$Q$5:$Q$88,0),MATCH($H$3,Summary!$Q$4:$Y$4,0))</f>
        <v>19.656383551245593</v>
      </c>
      <c r="I710" s="240">
        <f t="shared" si="34"/>
        <v>5.7546721829899129E-3</v>
      </c>
      <c r="J710" s="241">
        <f t="shared" si="35"/>
        <v>0.10242723639393753</v>
      </c>
      <c r="K710" s="242">
        <f t="shared" si="33"/>
        <v>17.901397036393934</v>
      </c>
    </row>
    <row r="711" spans="1:11" x14ac:dyDescent="0.2">
      <c r="A711" s="45" t="s">
        <v>59</v>
      </c>
      <c r="B711" s="45" t="s">
        <v>3</v>
      </c>
      <c r="C711" s="45">
        <v>2007</v>
      </c>
      <c r="D711" s="45" t="s">
        <v>221</v>
      </c>
      <c r="E711" s="48">
        <v>17.970939099999999</v>
      </c>
      <c r="F711" s="37">
        <f>VLOOKUP(_xlfn.CONCAT(D711,"65-69"),'Appendix 4. 2020 IBGE LT'!$E$6:$M$1685,9,FALSE)</f>
        <v>19.646557191240326</v>
      </c>
      <c r="G711" s="37">
        <f>VLOOKUP(_xlfn.CONCAT(D711,"65-69"),'Appendix 3b. nax IBGE 2019'!$E$5:$M$1850,9,FALSE)</f>
        <v>19.543914728808989</v>
      </c>
      <c r="H711" s="37">
        <f>INDEX(Summary!$Q$5:$Y$88,MATCH(_xlfn.CONCAT(D711,"65-69"),Summary!$Q$5:$Q$88,0),MATCH($H$3,Summary!$Q$4:$Y$4,0))</f>
        <v>19.656383551245593</v>
      </c>
      <c r="I711" s="240">
        <f t="shared" si="34"/>
        <v>5.7546721829899129E-3</v>
      </c>
      <c r="J711" s="241">
        <f t="shared" si="35"/>
        <v>0.10341686334097577</v>
      </c>
      <c r="K711" s="242">
        <f t="shared" si="33"/>
        <v>18.074355963340974</v>
      </c>
    </row>
    <row r="712" spans="1:11" x14ac:dyDescent="0.2">
      <c r="A712" s="45" t="s">
        <v>59</v>
      </c>
      <c r="B712" s="45" t="s">
        <v>3</v>
      </c>
      <c r="C712" s="45">
        <v>2008</v>
      </c>
      <c r="D712" s="45" t="s">
        <v>221</v>
      </c>
      <c r="E712" s="48">
        <v>18.1390393</v>
      </c>
      <c r="F712" s="37">
        <f>VLOOKUP(_xlfn.CONCAT(D712,"65-69"),'Appendix 4. 2020 IBGE LT'!$E$6:$M$1685,9,FALSE)</f>
        <v>19.646557191240326</v>
      </c>
      <c r="G712" s="37">
        <f>VLOOKUP(_xlfn.CONCAT(D712,"65-69"),'Appendix 3b. nax IBGE 2019'!$E$5:$M$1850,9,FALSE)</f>
        <v>19.543914728808989</v>
      </c>
      <c r="H712" s="37">
        <f>INDEX(Summary!$Q$5:$Y$88,MATCH(_xlfn.CONCAT(D712,"65-69"),Summary!$Q$5:$Q$88,0),MATCH($H$3,Summary!$Q$4:$Y$4,0))</f>
        <v>19.656383551245593</v>
      </c>
      <c r="I712" s="240">
        <f t="shared" si="34"/>
        <v>5.7546721829899129E-3</v>
      </c>
      <c r="J712" s="241">
        <f t="shared" si="35"/>
        <v>0.10438422488587082</v>
      </c>
      <c r="K712" s="242">
        <f t="shared" si="33"/>
        <v>18.24342352488587</v>
      </c>
    </row>
    <row r="713" spans="1:11" x14ac:dyDescent="0.2">
      <c r="A713" s="45" t="s">
        <v>59</v>
      </c>
      <c r="B713" s="45" t="s">
        <v>3</v>
      </c>
      <c r="C713" s="45">
        <v>2009</v>
      </c>
      <c r="D713" s="45" t="s">
        <v>221</v>
      </c>
      <c r="E713" s="48">
        <v>18.304379600000001</v>
      </c>
      <c r="F713" s="37">
        <f>VLOOKUP(_xlfn.CONCAT(D713,"65-69"),'Appendix 4. 2020 IBGE LT'!$E$6:$M$1685,9,FALSE)</f>
        <v>19.646557191240326</v>
      </c>
      <c r="G713" s="37">
        <f>VLOOKUP(_xlfn.CONCAT(D713,"65-69"),'Appendix 3b. nax IBGE 2019'!$E$5:$M$1850,9,FALSE)</f>
        <v>19.543914728808989</v>
      </c>
      <c r="H713" s="37">
        <f>INDEX(Summary!$Q$5:$Y$88,MATCH(_xlfn.CONCAT(D713,"65-69"),Summary!$Q$5:$Q$88,0),MATCH($H$3,Summary!$Q$4:$Y$4,0))</f>
        <v>19.656383551245593</v>
      </c>
      <c r="I713" s="240">
        <f t="shared" si="34"/>
        <v>5.7546721829899129E-3</v>
      </c>
      <c r="J713" s="241">
        <f t="shared" si="35"/>
        <v>0.10533570411100804</v>
      </c>
      <c r="K713" s="242">
        <f t="shared" si="33"/>
        <v>18.40971530411101</v>
      </c>
    </row>
    <row r="714" spans="1:11" x14ac:dyDescent="0.2">
      <c r="A714" s="45" t="s">
        <v>59</v>
      </c>
      <c r="B714" s="45" t="s">
        <v>3</v>
      </c>
      <c r="C714" s="45">
        <v>2010</v>
      </c>
      <c r="D714" s="45" t="s">
        <v>221</v>
      </c>
      <c r="E714" s="48">
        <v>18.466333299999999</v>
      </c>
      <c r="F714" s="37">
        <f>VLOOKUP(_xlfn.CONCAT(D714,"65-69"),'Appendix 4. 2020 IBGE LT'!$E$6:$M$1685,9,FALSE)</f>
        <v>19.646557191240326</v>
      </c>
      <c r="G714" s="37">
        <f>VLOOKUP(_xlfn.CONCAT(D714,"65-69"),'Appendix 3b. nax IBGE 2019'!$E$5:$M$1850,9,FALSE)</f>
        <v>19.543914728808989</v>
      </c>
      <c r="H714" s="37">
        <f>INDEX(Summary!$Q$5:$Y$88,MATCH(_xlfn.CONCAT(D714,"65-69"),Summary!$Q$5:$Q$88,0),MATCH($H$3,Summary!$Q$4:$Y$4,0))</f>
        <v>19.656383551245593</v>
      </c>
      <c r="I714" s="240">
        <f t="shared" si="34"/>
        <v>5.7546721829899129E-3</v>
      </c>
      <c r="J714" s="241">
        <f t="shared" si="35"/>
        <v>0.10626769456333031</v>
      </c>
      <c r="K714" s="242">
        <f t="shared" si="33"/>
        <v>18.572600994563331</v>
      </c>
    </row>
    <row r="715" spans="1:11" x14ac:dyDescent="0.2">
      <c r="A715" s="45" t="s">
        <v>59</v>
      </c>
      <c r="B715" s="45" t="s">
        <v>3</v>
      </c>
      <c r="C715" s="45">
        <v>2011</v>
      </c>
      <c r="D715" s="45" t="s">
        <v>221</v>
      </c>
      <c r="E715" s="48">
        <v>18.5988434</v>
      </c>
      <c r="F715" s="37">
        <f>VLOOKUP(_xlfn.CONCAT(D715,"65-69"),'Appendix 4. 2020 IBGE LT'!$E$6:$M$1685,9,FALSE)</f>
        <v>19.646557191240326</v>
      </c>
      <c r="G715" s="37">
        <f>VLOOKUP(_xlfn.CONCAT(D715,"65-69"),'Appendix 3b. nax IBGE 2019'!$E$5:$M$1850,9,FALSE)</f>
        <v>19.543914728808989</v>
      </c>
      <c r="H715" s="37">
        <f>INDEX(Summary!$Q$5:$Y$88,MATCH(_xlfn.CONCAT(D715,"65-69"),Summary!$Q$5:$Q$88,0),MATCH($H$3,Summary!$Q$4:$Y$4,0))</f>
        <v>19.656383551245593</v>
      </c>
      <c r="I715" s="240">
        <f t="shared" si="34"/>
        <v>5.7546721829899129E-3</v>
      </c>
      <c r="J715" s="241">
        <f t="shared" si="35"/>
        <v>0.10703024674976554</v>
      </c>
      <c r="K715" s="242">
        <f t="shared" si="33"/>
        <v>18.705873646749765</v>
      </c>
    </row>
    <row r="716" spans="1:11" x14ac:dyDescent="0.2">
      <c r="A716" s="45" t="s">
        <v>59</v>
      </c>
      <c r="B716" s="45" t="s">
        <v>3</v>
      </c>
      <c r="C716" s="45">
        <v>2012</v>
      </c>
      <c r="D716" s="45" t="s">
        <v>221</v>
      </c>
      <c r="E716" s="48">
        <v>18.728908700000002</v>
      </c>
      <c r="F716" s="37">
        <f>VLOOKUP(_xlfn.CONCAT(D716,"65-69"),'Appendix 4. 2020 IBGE LT'!$E$6:$M$1685,9,FALSE)</f>
        <v>19.646557191240326</v>
      </c>
      <c r="G716" s="37">
        <f>VLOOKUP(_xlfn.CONCAT(D716,"65-69"),'Appendix 3b. nax IBGE 2019'!$E$5:$M$1850,9,FALSE)</f>
        <v>19.543914728808989</v>
      </c>
      <c r="H716" s="37">
        <f>INDEX(Summary!$Q$5:$Y$88,MATCH(_xlfn.CONCAT(D716,"65-69"),Summary!$Q$5:$Q$88,0),MATCH($H$3,Summary!$Q$4:$Y$4,0))</f>
        <v>19.656383551245593</v>
      </c>
      <c r="I716" s="240">
        <f t="shared" si="34"/>
        <v>5.7546721829899129E-3</v>
      </c>
      <c r="J716" s="241">
        <f t="shared" si="35"/>
        <v>0.10777872991364779</v>
      </c>
      <c r="K716" s="242">
        <f t="shared" si="33"/>
        <v>18.836687429913649</v>
      </c>
    </row>
    <row r="717" spans="1:11" x14ac:dyDescent="0.2">
      <c r="A717" s="45" t="s">
        <v>59</v>
      </c>
      <c r="B717" s="45" t="s">
        <v>3</v>
      </c>
      <c r="C717" s="45">
        <v>2013</v>
      </c>
      <c r="D717" s="45" t="s">
        <v>221</v>
      </c>
      <c r="E717" s="48">
        <v>18.8552322</v>
      </c>
      <c r="F717" s="37">
        <f>VLOOKUP(_xlfn.CONCAT(D717,"65-69"),'Appendix 4. 2020 IBGE LT'!$E$6:$M$1685,9,FALSE)</f>
        <v>19.646557191240326</v>
      </c>
      <c r="G717" s="37">
        <f>VLOOKUP(_xlfn.CONCAT(D717,"65-69"),'Appendix 3b. nax IBGE 2019'!$E$5:$M$1850,9,FALSE)</f>
        <v>19.543914728808989</v>
      </c>
      <c r="H717" s="37">
        <f>INDEX(Summary!$Q$5:$Y$88,MATCH(_xlfn.CONCAT(D717,"65-69"),Summary!$Q$5:$Q$88,0),MATCH($H$3,Summary!$Q$4:$Y$4,0))</f>
        <v>19.656383551245593</v>
      </c>
      <c r="I717" s="240">
        <f t="shared" si="34"/>
        <v>5.7546721829899129E-3</v>
      </c>
      <c r="J717" s="241">
        <f t="shared" si="35"/>
        <v>0.10850568024515569</v>
      </c>
      <c r="K717" s="242">
        <f t="shared" si="33"/>
        <v>18.963737880245155</v>
      </c>
    </row>
    <row r="718" spans="1:11" x14ac:dyDescent="0.2">
      <c r="A718" s="45" t="s">
        <v>59</v>
      </c>
      <c r="B718" s="45" t="s">
        <v>3</v>
      </c>
      <c r="C718" s="45">
        <v>2014</v>
      </c>
      <c r="D718" s="45" t="s">
        <v>221</v>
      </c>
      <c r="E718" s="48">
        <v>18.9789098</v>
      </c>
      <c r="F718" s="37">
        <f>VLOOKUP(_xlfn.CONCAT(D718,"65-69"),'Appendix 4. 2020 IBGE LT'!$E$6:$M$1685,9,FALSE)</f>
        <v>19.646557191240326</v>
      </c>
      <c r="G718" s="37">
        <f>VLOOKUP(_xlfn.CONCAT(D718,"65-69"),'Appendix 3b. nax IBGE 2019'!$E$5:$M$1850,9,FALSE)</f>
        <v>19.543914728808989</v>
      </c>
      <c r="H718" s="37">
        <f>INDEX(Summary!$Q$5:$Y$88,MATCH(_xlfn.CONCAT(D718,"65-69"),Summary!$Q$5:$Q$88,0),MATCH($H$3,Summary!$Q$4:$Y$4,0))</f>
        <v>19.656383551245593</v>
      </c>
      <c r="I718" s="240">
        <f t="shared" si="34"/>
        <v>5.7546721829899129E-3</v>
      </c>
      <c r="J718" s="241">
        <f t="shared" si="35"/>
        <v>0.10921740428953465</v>
      </c>
      <c r="K718" s="242">
        <f t="shared" si="33"/>
        <v>19.088127204289535</v>
      </c>
    </row>
    <row r="719" spans="1:11" x14ac:dyDescent="0.2">
      <c r="A719" s="45" t="s">
        <v>59</v>
      </c>
      <c r="B719" s="45" t="s">
        <v>3</v>
      </c>
      <c r="C719" s="45">
        <v>2015</v>
      </c>
      <c r="D719" s="45" t="s">
        <v>221</v>
      </c>
      <c r="E719" s="48">
        <v>19.098467200000002</v>
      </c>
      <c r="F719" s="37">
        <f>VLOOKUP(_xlfn.CONCAT(D719,"65-69"),'Appendix 4. 2020 IBGE LT'!$E$6:$M$1685,9,FALSE)</f>
        <v>19.646557191240326</v>
      </c>
      <c r="G719" s="37">
        <f>VLOOKUP(_xlfn.CONCAT(D719,"65-69"),'Appendix 3b. nax IBGE 2019'!$E$5:$M$1850,9,FALSE)</f>
        <v>19.543914728808989</v>
      </c>
      <c r="H719" s="37">
        <f>INDEX(Summary!$Q$5:$Y$88,MATCH(_xlfn.CONCAT(D719,"65-69"),Summary!$Q$5:$Q$88,0),MATCH($H$3,Summary!$Q$4:$Y$4,0))</f>
        <v>19.656383551245593</v>
      </c>
      <c r="I719" s="240">
        <f t="shared" si="34"/>
        <v>5.7546721829899129E-3</v>
      </c>
      <c r="J719" s="241">
        <f t="shared" si="35"/>
        <v>0.10990541793358526</v>
      </c>
      <c r="K719" s="242">
        <f t="shared" si="33"/>
        <v>19.208372617933588</v>
      </c>
    </row>
    <row r="720" spans="1:11" x14ac:dyDescent="0.2">
      <c r="A720" s="45" t="s">
        <v>59</v>
      </c>
      <c r="B720" s="45" t="s">
        <v>3</v>
      </c>
      <c r="C720" s="45">
        <v>2016</v>
      </c>
      <c r="D720" s="45" t="s">
        <v>221</v>
      </c>
      <c r="E720" s="48">
        <v>19.214912000000002</v>
      </c>
      <c r="F720" s="37">
        <f>VLOOKUP(_xlfn.CONCAT(D720,"65-69"),'Appendix 4. 2020 IBGE LT'!$E$6:$M$1685,9,FALSE)</f>
        <v>19.646557191240326</v>
      </c>
      <c r="G720" s="37">
        <f>VLOOKUP(_xlfn.CONCAT(D720,"65-69"),'Appendix 3b. nax IBGE 2019'!$E$5:$M$1850,9,FALSE)</f>
        <v>19.543914728808989</v>
      </c>
      <c r="H720" s="37">
        <f>INDEX(Summary!$Q$5:$Y$88,MATCH(_xlfn.CONCAT(D720,"65-69"),Summary!$Q$5:$Q$88,0),MATCH($H$3,Summary!$Q$4:$Y$4,0))</f>
        <v>19.656383551245593</v>
      </c>
      <c r="I720" s="240">
        <f t="shared" si="34"/>
        <v>5.7546721829899129E-3</v>
      </c>
      <c r="J720" s="241">
        <f t="shared" si="35"/>
        <v>0.11057551958499909</v>
      </c>
      <c r="K720" s="242">
        <f t="shared" si="33"/>
        <v>19.325487519585</v>
      </c>
    </row>
    <row r="721" spans="1:11" x14ac:dyDescent="0.2">
      <c r="A721" s="45" t="s">
        <v>59</v>
      </c>
      <c r="B721" s="45" t="s">
        <v>3</v>
      </c>
      <c r="C721" s="45">
        <v>2017</v>
      </c>
      <c r="D721" s="45" t="s">
        <v>221</v>
      </c>
      <c r="E721" s="48">
        <v>19.328032499999999</v>
      </c>
      <c r="F721" s="37">
        <f>VLOOKUP(_xlfn.CONCAT(D721,"65-69"),'Appendix 4. 2020 IBGE LT'!$E$6:$M$1685,9,FALSE)</f>
        <v>19.646557191240326</v>
      </c>
      <c r="G721" s="37">
        <f>VLOOKUP(_xlfn.CONCAT(D721,"65-69"),'Appendix 3b. nax IBGE 2019'!$E$5:$M$1850,9,FALSE)</f>
        <v>19.543914728808989</v>
      </c>
      <c r="H721" s="37">
        <f>INDEX(Summary!$Q$5:$Y$88,MATCH(_xlfn.CONCAT(D721,"65-69"),Summary!$Q$5:$Q$88,0),MATCH($H$3,Summary!$Q$4:$Y$4,0))</f>
        <v>19.656383551245593</v>
      </c>
      <c r="I721" s="240">
        <f t="shared" si="34"/>
        <v>5.7546721829899129E-3</v>
      </c>
      <c r="J721" s="241">
        <f t="shared" si="35"/>
        <v>0.11122649097967498</v>
      </c>
      <c r="K721" s="242">
        <f t="shared" si="33"/>
        <v>19.439258990979674</v>
      </c>
    </row>
    <row r="722" spans="1:11" x14ac:dyDescent="0.2">
      <c r="A722" s="45" t="s">
        <v>59</v>
      </c>
      <c r="B722" s="45" t="s">
        <v>3</v>
      </c>
      <c r="C722" s="45">
        <v>2018</v>
      </c>
      <c r="D722" s="45" t="s">
        <v>221</v>
      </c>
      <c r="E722" s="48">
        <v>19.4379335</v>
      </c>
      <c r="F722" s="37">
        <f>VLOOKUP(_xlfn.CONCAT(D722,"65-69"),'Appendix 4. 2020 IBGE LT'!$E$6:$M$1685,9,FALSE)</f>
        <v>19.646557191240326</v>
      </c>
      <c r="G722" s="37">
        <f>VLOOKUP(_xlfn.CONCAT(D722,"65-69"),'Appendix 3b. nax IBGE 2019'!$E$5:$M$1850,9,FALSE)</f>
        <v>19.543914728808989</v>
      </c>
      <c r="H722" s="37">
        <f>INDEX(Summary!$Q$5:$Y$88,MATCH(_xlfn.CONCAT(D722,"65-69"),Summary!$Q$5:$Q$88,0),MATCH($H$3,Summary!$Q$4:$Y$4,0))</f>
        <v>19.656383551245593</v>
      </c>
      <c r="I722" s="240">
        <f t="shared" si="34"/>
        <v>5.7546721829899129E-3</v>
      </c>
      <c r="J722" s="241">
        <f t="shared" si="35"/>
        <v>0.11185893520725776</v>
      </c>
      <c r="K722" s="242">
        <f t="shared" si="33"/>
        <v>19.549792435207259</v>
      </c>
    </row>
    <row r="723" spans="1:11" x14ac:dyDescent="0.2">
      <c r="A723" s="45" t="s">
        <v>59</v>
      </c>
      <c r="B723" s="45" t="s">
        <v>3</v>
      </c>
      <c r="C723" s="45">
        <v>2019</v>
      </c>
      <c r="D723" s="45" t="s">
        <v>221</v>
      </c>
      <c r="E723" s="48">
        <v>19.543914699999998</v>
      </c>
      <c r="F723" s="37">
        <f>VLOOKUP(_xlfn.CONCAT(D723,"65-69"),'Appendix 4. 2020 IBGE LT'!$E$6:$M$1685,9,FALSE)</f>
        <v>19.646557191240326</v>
      </c>
      <c r="G723" s="37">
        <f>VLOOKUP(_xlfn.CONCAT(D723,"65-69"),'Appendix 3b. nax IBGE 2019'!$E$5:$M$1850,9,FALSE)</f>
        <v>19.543914728808989</v>
      </c>
      <c r="H723" s="37">
        <f>INDEX(Summary!$Q$5:$Y$88,MATCH(_xlfn.CONCAT(D723,"65-69"),Summary!$Q$5:$Q$88,0),MATCH($H$3,Summary!$Q$4:$Y$4,0))</f>
        <v>19.656383551245593</v>
      </c>
      <c r="I723" s="240">
        <f t="shared" si="34"/>
        <v>5.7546721829899129E-3</v>
      </c>
      <c r="J723" s="241">
        <f t="shared" si="35"/>
        <v>0.11246882227081764</v>
      </c>
      <c r="K723" s="242">
        <f t="shared" si="33"/>
        <v>19.656383522270815</v>
      </c>
    </row>
    <row r="724" spans="1:11" x14ac:dyDescent="0.2">
      <c r="A724" s="45" t="s">
        <v>66</v>
      </c>
      <c r="B724" s="45" t="s">
        <v>48</v>
      </c>
      <c r="C724" s="45">
        <v>2000</v>
      </c>
      <c r="D724" s="45" t="s">
        <v>200</v>
      </c>
      <c r="E724" s="48">
        <v>17.0528403</v>
      </c>
      <c r="F724" s="37">
        <f>VLOOKUP(_xlfn.CONCAT(D724,"65-69"),'Appendix 4. 2020 IBGE LT'!$E$6:$M$1685,9,FALSE)</f>
        <v>20.48426199460647</v>
      </c>
      <c r="G724" s="37">
        <f>VLOOKUP(_xlfn.CONCAT(D724,"65-69"),'Appendix 3b. nax IBGE 2019'!$E$5:$M$1850,9,FALSE)</f>
        <v>20.359586656567249</v>
      </c>
      <c r="H724" s="37">
        <f>INDEX(Summary!$Q$5:$Y$88,MATCH(_xlfn.CONCAT(D724,"65-69"),Summary!$Q$5:$Q$88,0),MATCH($H$3,Summary!$Q$4:$Y$4,0))</f>
        <v>19.998925394593414</v>
      </c>
      <c r="I724" s="240">
        <f t="shared" si="34"/>
        <v>-1.771456700264094E-2</v>
      </c>
      <c r="J724" s="241">
        <f t="shared" si="35"/>
        <v>-0.30208368207968561</v>
      </c>
      <c r="K724" s="242">
        <f t="shared" si="33"/>
        <v>16.750756617920313</v>
      </c>
    </row>
    <row r="725" spans="1:11" x14ac:dyDescent="0.2">
      <c r="A725" s="45" t="s">
        <v>66</v>
      </c>
      <c r="B725" s="45" t="s">
        <v>48</v>
      </c>
      <c r="C725" s="45">
        <v>2001</v>
      </c>
      <c r="D725" s="45" t="s">
        <v>200</v>
      </c>
      <c r="E725" s="48">
        <v>17.2821848</v>
      </c>
      <c r="F725" s="37">
        <f>VLOOKUP(_xlfn.CONCAT(D725,"65-69"),'Appendix 4. 2020 IBGE LT'!$E$6:$M$1685,9,FALSE)</f>
        <v>20.48426199460647</v>
      </c>
      <c r="G725" s="37">
        <f>VLOOKUP(_xlfn.CONCAT(D725,"65-69"),'Appendix 3b. nax IBGE 2019'!$E$5:$M$1850,9,FALSE)</f>
        <v>20.359586656567249</v>
      </c>
      <c r="H725" s="37">
        <f>INDEX(Summary!$Q$5:$Y$88,MATCH(_xlfn.CONCAT(D725,"65-69"),Summary!$Q$5:$Q$88,0),MATCH($H$3,Summary!$Q$4:$Y$4,0))</f>
        <v>19.998925394593414</v>
      </c>
      <c r="I725" s="240">
        <f t="shared" si="34"/>
        <v>-1.771456700264094E-2</v>
      </c>
      <c r="J725" s="241">
        <f t="shared" si="35"/>
        <v>-0.30614642059162278</v>
      </c>
      <c r="K725" s="242">
        <f t="shared" si="33"/>
        <v>16.976038379408376</v>
      </c>
    </row>
    <row r="726" spans="1:11" x14ac:dyDescent="0.2">
      <c r="A726" s="45" t="s">
        <v>66</v>
      </c>
      <c r="B726" s="45" t="s">
        <v>48</v>
      </c>
      <c r="C726" s="45">
        <v>2002</v>
      </c>
      <c r="D726" s="45" t="s">
        <v>200</v>
      </c>
      <c r="E726" s="48">
        <v>17.4963379</v>
      </c>
      <c r="F726" s="37">
        <f>VLOOKUP(_xlfn.CONCAT(D726,"65-69"),'Appendix 4. 2020 IBGE LT'!$E$6:$M$1685,9,FALSE)</f>
        <v>20.48426199460647</v>
      </c>
      <c r="G726" s="37">
        <f>VLOOKUP(_xlfn.CONCAT(D726,"65-69"),'Appendix 3b. nax IBGE 2019'!$E$5:$M$1850,9,FALSE)</f>
        <v>20.359586656567249</v>
      </c>
      <c r="H726" s="37">
        <f>INDEX(Summary!$Q$5:$Y$88,MATCH(_xlfn.CONCAT(D726,"65-69"),Summary!$Q$5:$Q$88,0),MATCH($H$3,Summary!$Q$4:$Y$4,0))</f>
        <v>19.998925394593414</v>
      </c>
      <c r="I726" s="240">
        <f t="shared" si="34"/>
        <v>-1.771456700264094E-2</v>
      </c>
      <c r="J726" s="241">
        <f t="shared" si="35"/>
        <v>-0.3099400500303961</v>
      </c>
      <c r="K726" s="242">
        <f t="shared" si="33"/>
        <v>17.186397849969605</v>
      </c>
    </row>
    <row r="727" spans="1:11" x14ac:dyDescent="0.2">
      <c r="A727" s="45" t="s">
        <v>66</v>
      </c>
      <c r="B727" s="45" t="s">
        <v>48</v>
      </c>
      <c r="C727" s="45">
        <v>2003</v>
      </c>
      <c r="D727" s="45" t="s">
        <v>200</v>
      </c>
      <c r="E727" s="48">
        <v>17.706209900000001</v>
      </c>
      <c r="F727" s="37">
        <f>VLOOKUP(_xlfn.CONCAT(D727,"65-69"),'Appendix 4. 2020 IBGE LT'!$E$6:$M$1685,9,FALSE)</f>
        <v>20.48426199460647</v>
      </c>
      <c r="G727" s="37">
        <f>VLOOKUP(_xlfn.CONCAT(D727,"65-69"),'Appendix 3b. nax IBGE 2019'!$E$5:$M$1850,9,FALSE)</f>
        <v>20.359586656567249</v>
      </c>
      <c r="H727" s="37">
        <f>INDEX(Summary!$Q$5:$Y$88,MATCH(_xlfn.CONCAT(D727,"65-69"),Summary!$Q$5:$Q$88,0),MATCH($H$3,Summary!$Q$4:$Y$4,0))</f>
        <v>19.998925394593414</v>
      </c>
      <c r="I727" s="240">
        <f t="shared" si="34"/>
        <v>-1.771456700264094E-2</v>
      </c>
      <c r="J727" s="241">
        <f t="shared" si="35"/>
        <v>-0.31365784163637433</v>
      </c>
      <c r="K727" s="242">
        <f t="shared" si="33"/>
        <v>17.392552058363627</v>
      </c>
    </row>
    <row r="728" spans="1:11" x14ac:dyDescent="0.2">
      <c r="A728" s="45" t="s">
        <v>66</v>
      </c>
      <c r="B728" s="45" t="s">
        <v>48</v>
      </c>
      <c r="C728" s="45">
        <v>2004</v>
      </c>
      <c r="D728" s="45" t="s">
        <v>200</v>
      </c>
      <c r="E728" s="48">
        <v>17.911688099999999</v>
      </c>
      <c r="F728" s="37">
        <f>VLOOKUP(_xlfn.CONCAT(D728,"65-69"),'Appendix 4. 2020 IBGE LT'!$E$6:$M$1685,9,FALSE)</f>
        <v>20.48426199460647</v>
      </c>
      <c r="G728" s="37">
        <f>VLOOKUP(_xlfn.CONCAT(D728,"65-69"),'Appendix 3b. nax IBGE 2019'!$E$5:$M$1850,9,FALSE)</f>
        <v>20.359586656567249</v>
      </c>
      <c r="H728" s="37">
        <f>INDEX(Summary!$Q$5:$Y$88,MATCH(_xlfn.CONCAT(D728,"65-69"),Summary!$Q$5:$Q$88,0),MATCH($H$3,Summary!$Q$4:$Y$4,0))</f>
        <v>19.998925394593414</v>
      </c>
      <c r="I728" s="240">
        <f t="shared" si="34"/>
        <v>-1.771456700264094E-2</v>
      </c>
      <c r="J728" s="241">
        <f t="shared" si="35"/>
        <v>-0.31729779897785637</v>
      </c>
      <c r="K728" s="242">
        <f t="shared" si="33"/>
        <v>17.594390301022141</v>
      </c>
    </row>
    <row r="729" spans="1:11" x14ac:dyDescent="0.2">
      <c r="A729" s="45" t="s">
        <v>66</v>
      </c>
      <c r="B729" s="45" t="s">
        <v>48</v>
      </c>
      <c r="C729" s="45">
        <v>2005</v>
      </c>
      <c r="D729" s="45" t="s">
        <v>200</v>
      </c>
      <c r="E729" s="48">
        <v>18.112676499999999</v>
      </c>
      <c r="F729" s="37">
        <f>VLOOKUP(_xlfn.CONCAT(D729,"65-69"),'Appendix 4. 2020 IBGE LT'!$E$6:$M$1685,9,FALSE)</f>
        <v>20.48426199460647</v>
      </c>
      <c r="G729" s="37">
        <f>VLOOKUP(_xlfn.CONCAT(D729,"65-69"),'Appendix 3b. nax IBGE 2019'!$E$5:$M$1850,9,FALSE)</f>
        <v>20.359586656567249</v>
      </c>
      <c r="H729" s="37">
        <f>INDEX(Summary!$Q$5:$Y$88,MATCH(_xlfn.CONCAT(D729,"65-69"),Summary!$Q$5:$Q$88,0),MATCH($H$3,Summary!$Q$4:$Y$4,0))</f>
        <v>19.998925394593414</v>
      </c>
      <c r="I729" s="240">
        <f t="shared" si="34"/>
        <v>-1.771456700264094E-2</v>
      </c>
      <c r="J729" s="241">
        <f t="shared" si="35"/>
        <v>-0.32085822145640996</v>
      </c>
      <c r="K729" s="242">
        <f t="shared" si="33"/>
        <v>17.791818278543587</v>
      </c>
    </row>
    <row r="730" spans="1:11" x14ac:dyDescent="0.2">
      <c r="A730" s="45" t="s">
        <v>66</v>
      </c>
      <c r="B730" s="45" t="s">
        <v>48</v>
      </c>
      <c r="C730" s="45">
        <v>2006</v>
      </c>
      <c r="D730" s="45" t="s">
        <v>200</v>
      </c>
      <c r="E730" s="48">
        <v>18.3090945</v>
      </c>
      <c r="F730" s="37">
        <f>VLOOKUP(_xlfn.CONCAT(D730,"65-69"),'Appendix 4. 2020 IBGE LT'!$E$6:$M$1685,9,FALSE)</f>
        <v>20.48426199460647</v>
      </c>
      <c r="G730" s="37">
        <f>VLOOKUP(_xlfn.CONCAT(D730,"65-69"),'Appendix 3b. nax IBGE 2019'!$E$5:$M$1850,9,FALSE)</f>
        <v>20.359586656567249</v>
      </c>
      <c r="H730" s="37">
        <f>INDEX(Summary!$Q$5:$Y$88,MATCH(_xlfn.CONCAT(D730,"65-69"),Summary!$Q$5:$Q$88,0),MATCH($H$3,Summary!$Q$4:$Y$4,0))</f>
        <v>19.998925394593414</v>
      </c>
      <c r="I730" s="240">
        <f t="shared" si="34"/>
        <v>-1.771456700264094E-2</v>
      </c>
      <c r="J730" s="241">
        <f t="shared" si="35"/>
        <v>-0.32433768127793472</v>
      </c>
      <c r="K730" s="242">
        <f t="shared" si="33"/>
        <v>17.984756818722065</v>
      </c>
    </row>
    <row r="731" spans="1:11" x14ac:dyDescent="0.2">
      <c r="A731" s="45" t="s">
        <v>66</v>
      </c>
      <c r="B731" s="45" t="s">
        <v>48</v>
      </c>
      <c r="C731" s="45">
        <v>2007</v>
      </c>
      <c r="D731" s="45" t="s">
        <v>200</v>
      </c>
      <c r="E731" s="48">
        <v>18.5008762</v>
      </c>
      <c r="F731" s="37">
        <f>VLOOKUP(_xlfn.CONCAT(D731,"65-69"),'Appendix 4. 2020 IBGE LT'!$E$6:$M$1685,9,FALSE)</f>
        <v>20.48426199460647</v>
      </c>
      <c r="G731" s="37">
        <f>VLOOKUP(_xlfn.CONCAT(D731,"65-69"),'Appendix 3b. nax IBGE 2019'!$E$5:$M$1850,9,FALSE)</f>
        <v>20.359586656567249</v>
      </c>
      <c r="H731" s="37">
        <f>INDEX(Summary!$Q$5:$Y$88,MATCH(_xlfn.CONCAT(D731,"65-69"),Summary!$Q$5:$Q$88,0),MATCH($H$3,Summary!$Q$4:$Y$4,0))</f>
        <v>19.998925394593414</v>
      </c>
      <c r="I731" s="240">
        <f t="shared" si="34"/>
        <v>-1.771456700264094E-2</v>
      </c>
      <c r="J731" s="241">
        <f t="shared" si="35"/>
        <v>-0.32773501105246511</v>
      </c>
      <c r="K731" s="242">
        <f t="shared" si="33"/>
        <v>18.173141188947536</v>
      </c>
    </row>
    <row r="732" spans="1:11" x14ac:dyDescent="0.2">
      <c r="A732" s="45" t="s">
        <v>66</v>
      </c>
      <c r="B732" s="45" t="s">
        <v>48</v>
      </c>
      <c r="C732" s="45">
        <v>2008</v>
      </c>
      <c r="D732" s="45" t="s">
        <v>200</v>
      </c>
      <c r="E732" s="48">
        <v>18.687969800000001</v>
      </c>
      <c r="F732" s="37">
        <f>VLOOKUP(_xlfn.CONCAT(D732,"65-69"),'Appendix 4. 2020 IBGE LT'!$E$6:$M$1685,9,FALSE)</f>
        <v>20.48426199460647</v>
      </c>
      <c r="G732" s="37">
        <f>VLOOKUP(_xlfn.CONCAT(D732,"65-69"),'Appendix 3b. nax IBGE 2019'!$E$5:$M$1850,9,FALSE)</f>
        <v>20.359586656567249</v>
      </c>
      <c r="H732" s="37">
        <f>INDEX(Summary!$Q$5:$Y$88,MATCH(_xlfn.CONCAT(D732,"65-69"),Summary!$Q$5:$Q$88,0),MATCH($H$3,Summary!$Q$4:$Y$4,0))</f>
        <v>19.998925394593414</v>
      </c>
      <c r="I732" s="240">
        <f t="shared" si="34"/>
        <v>-1.771456700264094E-2</v>
      </c>
      <c r="J732" s="241">
        <f t="shared" si="35"/>
        <v>-0.33104929316543041</v>
      </c>
      <c r="K732" s="242">
        <f t="shared" si="33"/>
        <v>18.35692050683457</v>
      </c>
    </row>
    <row r="733" spans="1:11" x14ac:dyDescent="0.2">
      <c r="A733" s="45" t="s">
        <v>66</v>
      </c>
      <c r="B733" s="45" t="s">
        <v>48</v>
      </c>
      <c r="C733" s="45">
        <v>2009</v>
      </c>
      <c r="D733" s="45" t="s">
        <v>200</v>
      </c>
      <c r="E733" s="48">
        <v>18.8703374</v>
      </c>
      <c r="F733" s="37">
        <f>VLOOKUP(_xlfn.CONCAT(D733,"65-69"),'Appendix 4. 2020 IBGE LT'!$E$6:$M$1685,9,FALSE)</f>
        <v>20.48426199460647</v>
      </c>
      <c r="G733" s="37">
        <f>VLOOKUP(_xlfn.CONCAT(D733,"65-69"),'Appendix 3b. nax IBGE 2019'!$E$5:$M$1850,9,FALSE)</f>
        <v>20.359586656567249</v>
      </c>
      <c r="H733" s="37">
        <f>INDEX(Summary!$Q$5:$Y$88,MATCH(_xlfn.CONCAT(D733,"65-69"),Summary!$Q$5:$Q$88,0),MATCH($H$3,Summary!$Q$4:$Y$4,0))</f>
        <v>19.998925394593414</v>
      </c>
      <c r="I733" s="240">
        <f t="shared" si="34"/>
        <v>-1.771456700264094E-2</v>
      </c>
      <c r="J733" s="241">
        <f t="shared" si="35"/>
        <v>-0.33427985623474121</v>
      </c>
      <c r="K733" s="242">
        <f t="shared" si="33"/>
        <v>18.53605754376526</v>
      </c>
    </row>
    <row r="734" spans="1:11" x14ac:dyDescent="0.2">
      <c r="A734" s="45" t="s">
        <v>66</v>
      </c>
      <c r="B734" s="45" t="s">
        <v>48</v>
      </c>
      <c r="C734" s="45">
        <v>2010</v>
      </c>
      <c r="D734" s="45" t="s">
        <v>200</v>
      </c>
      <c r="E734" s="48">
        <v>19.0479539</v>
      </c>
      <c r="F734" s="37">
        <f>VLOOKUP(_xlfn.CONCAT(D734,"65-69"),'Appendix 4. 2020 IBGE LT'!$E$6:$M$1685,9,FALSE)</f>
        <v>20.48426199460647</v>
      </c>
      <c r="G734" s="37">
        <f>VLOOKUP(_xlfn.CONCAT(D734,"65-69"),'Appendix 3b. nax IBGE 2019'!$E$5:$M$1850,9,FALSE)</f>
        <v>20.359586656567249</v>
      </c>
      <c r="H734" s="37">
        <f>INDEX(Summary!$Q$5:$Y$88,MATCH(_xlfn.CONCAT(D734,"65-69"),Summary!$Q$5:$Q$88,0),MATCH($H$3,Summary!$Q$4:$Y$4,0))</f>
        <v>19.998925394593414</v>
      </c>
      <c r="I734" s="240">
        <f t="shared" si="34"/>
        <v>-1.771456700264094E-2</v>
      </c>
      <c r="J734" s="241">
        <f t="shared" si="35"/>
        <v>-0.3374262556247658</v>
      </c>
      <c r="K734" s="242">
        <f t="shared" si="33"/>
        <v>18.710527644375233</v>
      </c>
    </row>
    <row r="735" spans="1:11" x14ac:dyDescent="0.2">
      <c r="A735" s="45" t="s">
        <v>66</v>
      </c>
      <c r="B735" s="45" t="s">
        <v>48</v>
      </c>
      <c r="C735" s="45">
        <v>2011</v>
      </c>
      <c r="D735" s="45" t="s">
        <v>200</v>
      </c>
      <c r="E735" s="48">
        <v>19.209984599999999</v>
      </c>
      <c r="F735" s="37">
        <f>VLOOKUP(_xlfn.CONCAT(D735,"65-69"),'Appendix 4. 2020 IBGE LT'!$E$6:$M$1685,9,FALSE)</f>
        <v>20.48426199460647</v>
      </c>
      <c r="G735" s="37">
        <f>VLOOKUP(_xlfn.CONCAT(D735,"65-69"),'Appendix 3b. nax IBGE 2019'!$E$5:$M$1850,9,FALSE)</f>
        <v>20.359586656567249</v>
      </c>
      <c r="H735" s="37">
        <f>INDEX(Summary!$Q$5:$Y$88,MATCH(_xlfn.CONCAT(D735,"65-69"),Summary!$Q$5:$Q$88,0),MATCH($H$3,Summary!$Q$4:$Y$4,0))</f>
        <v>19.998925394593414</v>
      </c>
      <c r="I735" s="240">
        <f t="shared" si="34"/>
        <v>-1.771456700264094E-2</v>
      </c>
      <c r="J735" s="241">
        <f t="shared" si="35"/>
        <v>-0.34029655931640057</v>
      </c>
      <c r="K735" s="242">
        <f t="shared" si="33"/>
        <v>18.869688040683599</v>
      </c>
    </row>
    <row r="736" spans="1:11" x14ac:dyDescent="0.2">
      <c r="A736" s="45" t="s">
        <v>66</v>
      </c>
      <c r="B736" s="45" t="s">
        <v>48</v>
      </c>
      <c r="C736" s="45">
        <v>2012</v>
      </c>
      <c r="D736" s="45" t="s">
        <v>200</v>
      </c>
      <c r="E736" s="48">
        <v>19.3693642</v>
      </c>
      <c r="F736" s="37">
        <f>VLOOKUP(_xlfn.CONCAT(D736,"65-69"),'Appendix 4. 2020 IBGE LT'!$E$6:$M$1685,9,FALSE)</f>
        <v>20.48426199460647</v>
      </c>
      <c r="G736" s="37">
        <f>VLOOKUP(_xlfn.CONCAT(D736,"65-69"),'Appendix 3b. nax IBGE 2019'!$E$5:$M$1850,9,FALSE)</f>
        <v>20.359586656567249</v>
      </c>
      <c r="H736" s="37">
        <f>INDEX(Summary!$Q$5:$Y$88,MATCH(_xlfn.CONCAT(D736,"65-69"),Summary!$Q$5:$Q$88,0),MATCH($H$3,Summary!$Q$4:$Y$4,0))</f>
        <v>19.998925394593414</v>
      </c>
      <c r="I736" s="240">
        <f t="shared" si="34"/>
        <v>-1.771456700264094E-2</v>
      </c>
      <c r="J736" s="241">
        <f t="shared" si="35"/>
        <v>-0.34311989991945474</v>
      </c>
      <c r="K736" s="242">
        <f t="shared" si="33"/>
        <v>19.026244300080545</v>
      </c>
    </row>
    <row r="737" spans="1:11" x14ac:dyDescent="0.2">
      <c r="A737" s="45" t="s">
        <v>66</v>
      </c>
      <c r="B737" s="45" t="s">
        <v>48</v>
      </c>
      <c r="C737" s="45">
        <v>2013</v>
      </c>
      <c r="D737" s="45" t="s">
        <v>200</v>
      </c>
      <c r="E737" s="48">
        <v>19.523628599999999</v>
      </c>
      <c r="F737" s="37">
        <f>VLOOKUP(_xlfn.CONCAT(D737,"65-69"),'Appendix 4. 2020 IBGE LT'!$E$6:$M$1685,9,FALSE)</f>
        <v>20.48426199460647</v>
      </c>
      <c r="G737" s="37">
        <f>VLOOKUP(_xlfn.CONCAT(D737,"65-69"),'Appendix 3b. nax IBGE 2019'!$E$5:$M$1850,9,FALSE)</f>
        <v>20.359586656567249</v>
      </c>
      <c r="H737" s="37">
        <f>INDEX(Summary!$Q$5:$Y$88,MATCH(_xlfn.CONCAT(D737,"65-69"),Summary!$Q$5:$Q$88,0),MATCH($H$3,Summary!$Q$4:$Y$4,0))</f>
        <v>19.998925394593414</v>
      </c>
      <c r="I737" s="240">
        <f t="shared" si="34"/>
        <v>-1.771456700264094E-2</v>
      </c>
      <c r="J737" s="241">
        <f t="shared" si="35"/>
        <v>-0.34585262696937691</v>
      </c>
      <c r="K737" s="242">
        <f t="shared" si="33"/>
        <v>19.17777597303062</v>
      </c>
    </row>
    <row r="738" spans="1:11" x14ac:dyDescent="0.2">
      <c r="A738" s="45" t="s">
        <v>66</v>
      </c>
      <c r="B738" s="45" t="s">
        <v>48</v>
      </c>
      <c r="C738" s="45">
        <v>2014</v>
      </c>
      <c r="D738" s="45" t="s">
        <v>200</v>
      </c>
      <c r="E738" s="48">
        <v>19.673594600000001</v>
      </c>
      <c r="F738" s="37">
        <f>VLOOKUP(_xlfn.CONCAT(D738,"65-69"),'Appendix 4. 2020 IBGE LT'!$E$6:$M$1685,9,FALSE)</f>
        <v>20.48426199460647</v>
      </c>
      <c r="G738" s="37">
        <f>VLOOKUP(_xlfn.CONCAT(D738,"65-69"),'Appendix 3b. nax IBGE 2019'!$E$5:$M$1850,9,FALSE)</f>
        <v>20.359586656567249</v>
      </c>
      <c r="H738" s="37">
        <f>INDEX(Summary!$Q$5:$Y$88,MATCH(_xlfn.CONCAT(D738,"65-69"),Summary!$Q$5:$Q$88,0),MATCH($H$3,Summary!$Q$4:$Y$4,0))</f>
        <v>19.998925394593414</v>
      </c>
      <c r="I738" s="240">
        <f t="shared" si="34"/>
        <v>-1.771456700264094E-2</v>
      </c>
      <c r="J738" s="241">
        <f t="shared" si="35"/>
        <v>-0.34850920972449501</v>
      </c>
      <c r="K738" s="242">
        <f t="shared" si="33"/>
        <v>19.325085390275508</v>
      </c>
    </row>
    <row r="739" spans="1:11" x14ac:dyDescent="0.2">
      <c r="A739" s="45" t="s">
        <v>66</v>
      </c>
      <c r="B739" s="45" t="s">
        <v>48</v>
      </c>
      <c r="C739" s="45">
        <v>2015</v>
      </c>
      <c r="D739" s="45" t="s">
        <v>200</v>
      </c>
      <c r="E739" s="48">
        <v>19.819271499999999</v>
      </c>
      <c r="F739" s="37">
        <f>VLOOKUP(_xlfn.CONCAT(D739,"65-69"),'Appendix 4. 2020 IBGE LT'!$E$6:$M$1685,9,FALSE)</f>
        <v>20.48426199460647</v>
      </c>
      <c r="G739" s="37">
        <f>VLOOKUP(_xlfn.CONCAT(D739,"65-69"),'Appendix 3b. nax IBGE 2019'!$E$5:$M$1850,9,FALSE)</f>
        <v>20.359586656567249</v>
      </c>
      <c r="H739" s="37">
        <f>INDEX(Summary!$Q$5:$Y$88,MATCH(_xlfn.CONCAT(D739,"65-69"),Summary!$Q$5:$Q$88,0),MATCH($H$3,Summary!$Q$4:$Y$4,0))</f>
        <v>19.998925394593414</v>
      </c>
      <c r="I739" s="240">
        <f t="shared" si="34"/>
        <v>-1.771456700264094E-2</v>
      </c>
      <c r="J739" s="241">
        <f t="shared" si="35"/>
        <v>-0.35108981293028202</v>
      </c>
      <c r="K739" s="242">
        <f t="shared" si="33"/>
        <v>19.468181687069716</v>
      </c>
    </row>
    <row r="740" spans="1:11" x14ac:dyDescent="0.2">
      <c r="A740" s="45" t="s">
        <v>66</v>
      </c>
      <c r="B740" s="45" t="s">
        <v>48</v>
      </c>
      <c r="C740" s="45">
        <v>2016</v>
      </c>
      <c r="D740" s="45" t="s">
        <v>200</v>
      </c>
      <c r="E740" s="48">
        <v>19.960677799999999</v>
      </c>
      <c r="F740" s="37">
        <f>VLOOKUP(_xlfn.CONCAT(D740,"65-69"),'Appendix 4. 2020 IBGE LT'!$E$6:$M$1685,9,FALSE)</f>
        <v>20.48426199460647</v>
      </c>
      <c r="G740" s="37">
        <f>VLOOKUP(_xlfn.CONCAT(D740,"65-69"),'Appendix 3b. nax IBGE 2019'!$E$5:$M$1850,9,FALSE)</f>
        <v>20.359586656567249</v>
      </c>
      <c r="H740" s="37">
        <f>INDEX(Summary!$Q$5:$Y$88,MATCH(_xlfn.CONCAT(D740,"65-69"),Summary!$Q$5:$Q$88,0),MATCH($H$3,Summary!$Q$4:$Y$4,0))</f>
        <v>19.998925394593414</v>
      </c>
      <c r="I740" s="240">
        <f t="shared" si="34"/>
        <v>-1.771456700264094E-2</v>
      </c>
      <c r="J740" s="241">
        <f t="shared" si="35"/>
        <v>-0.35359476430622755</v>
      </c>
      <c r="K740" s="242">
        <f t="shared" si="33"/>
        <v>19.607083035693773</v>
      </c>
    </row>
    <row r="741" spans="1:11" x14ac:dyDescent="0.2">
      <c r="A741" s="45" t="s">
        <v>66</v>
      </c>
      <c r="B741" s="45" t="s">
        <v>48</v>
      </c>
      <c r="C741" s="45">
        <v>2017</v>
      </c>
      <c r="D741" s="45" t="s">
        <v>200</v>
      </c>
      <c r="E741" s="48">
        <v>20.097840900000001</v>
      </c>
      <c r="F741" s="37">
        <f>VLOOKUP(_xlfn.CONCAT(D741,"65-69"),'Appendix 4. 2020 IBGE LT'!$E$6:$M$1685,9,FALSE)</f>
        <v>20.48426199460647</v>
      </c>
      <c r="G741" s="37">
        <f>VLOOKUP(_xlfn.CONCAT(D741,"65-69"),'Appendix 3b. nax IBGE 2019'!$E$5:$M$1850,9,FALSE)</f>
        <v>20.359586656567249</v>
      </c>
      <c r="H741" s="37">
        <f>INDEX(Summary!$Q$5:$Y$88,MATCH(_xlfn.CONCAT(D741,"65-69"),Summary!$Q$5:$Q$88,0),MATCH($H$3,Summary!$Q$4:$Y$4,0))</f>
        <v>19.998925394593414</v>
      </c>
      <c r="I741" s="240">
        <f t="shared" si="34"/>
        <v>-1.771456700264094E-2</v>
      </c>
      <c r="J741" s="241">
        <f t="shared" si="35"/>
        <v>-0.35602454923146754</v>
      </c>
      <c r="K741" s="242">
        <f t="shared" si="33"/>
        <v>19.741816350768534</v>
      </c>
    </row>
    <row r="742" spans="1:11" x14ac:dyDescent="0.2">
      <c r="A742" s="45" t="s">
        <v>66</v>
      </c>
      <c r="B742" s="45" t="s">
        <v>48</v>
      </c>
      <c r="C742" s="45">
        <v>2018</v>
      </c>
      <c r="D742" s="45" t="s">
        <v>200</v>
      </c>
      <c r="E742" s="48">
        <v>20.2307962</v>
      </c>
      <c r="F742" s="37">
        <f>VLOOKUP(_xlfn.CONCAT(D742,"65-69"),'Appendix 4. 2020 IBGE LT'!$E$6:$M$1685,9,FALSE)</f>
        <v>20.48426199460647</v>
      </c>
      <c r="G742" s="37">
        <f>VLOOKUP(_xlfn.CONCAT(D742,"65-69"),'Appendix 3b. nax IBGE 2019'!$E$5:$M$1850,9,FALSE)</f>
        <v>20.359586656567249</v>
      </c>
      <c r="H742" s="37">
        <f>INDEX(Summary!$Q$5:$Y$88,MATCH(_xlfn.CONCAT(D742,"65-69"),Summary!$Q$5:$Q$88,0),MATCH($H$3,Summary!$Q$4:$Y$4,0))</f>
        <v>19.998925394593414</v>
      </c>
      <c r="I742" s="240">
        <f t="shared" si="34"/>
        <v>-1.771456700264094E-2</v>
      </c>
      <c r="J742" s="241">
        <f t="shared" si="35"/>
        <v>-0.3583797948016737</v>
      </c>
      <c r="K742" s="242">
        <f t="shared" si="33"/>
        <v>19.872416405198326</v>
      </c>
    </row>
    <row r="743" spans="1:11" x14ac:dyDescent="0.2">
      <c r="A743" s="45" t="s">
        <v>66</v>
      </c>
      <c r="B743" s="45" t="s">
        <v>48</v>
      </c>
      <c r="C743" s="45">
        <v>2019</v>
      </c>
      <c r="D743" s="45" t="s">
        <v>200</v>
      </c>
      <c r="E743" s="48">
        <v>20.359586700000001</v>
      </c>
      <c r="F743" s="37">
        <f>VLOOKUP(_xlfn.CONCAT(D743,"65-69"),'Appendix 4. 2020 IBGE LT'!$E$6:$M$1685,9,FALSE)</f>
        <v>20.48426199460647</v>
      </c>
      <c r="G743" s="37">
        <f>VLOOKUP(_xlfn.CONCAT(D743,"65-69"),'Appendix 3b. nax IBGE 2019'!$E$5:$M$1850,9,FALSE)</f>
        <v>20.359586656567249</v>
      </c>
      <c r="H743" s="37">
        <f>INDEX(Summary!$Q$5:$Y$88,MATCH(_xlfn.CONCAT(D743,"65-69"),Summary!$Q$5:$Q$88,0),MATCH($H$3,Summary!$Q$4:$Y$4,0))</f>
        <v>19.998925394593414</v>
      </c>
      <c r="I743" s="240">
        <f t="shared" si="34"/>
        <v>-1.771456700264094E-2</v>
      </c>
      <c r="J743" s="241">
        <f t="shared" si="35"/>
        <v>-0.36066126274322735</v>
      </c>
      <c r="K743" s="242">
        <f t="shared" si="33"/>
        <v>19.998925437256773</v>
      </c>
    </row>
    <row r="744" spans="1:11" x14ac:dyDescent="0.2">
      <c r="A744" s="45" t="s">
        <v>66</v>
      </c>
      <c r="B744" s="45" t="s">
        <v>47</v>
      </c>
      <c r="C744" s="45">
        <v>2000</v>
      </c>
      <c r="D744" s="45" t="s">
        <v>172</v>
      </c>
      <c r="E744" s="48">
        <v>14.5465251</v>
      </c>
      <c r="F744" s="37">
        <f>VLOOKUP(_xlfn.CONCAT(D744,"65-69"),'Appendix 4. 2020 IBGE LT'!$E$6:$M$1685,9,FALSE)</f>
        <v>17.095070047153854</v>
      </c>
      <c r="G744" s="37">
        <f>VLOOKUP(_xlfn.CONCAT(D744,"65-69"),'Appendix 3b. nax IBGE 2019'!$E$5:$M$1850,9,FALSE)</f>
        <v>17.001026559135614</v>
      </c>
      <c r="H744" s="37">
        <f>INDEX(Summary!$Q$5:$Y$88,MATCH(_xlfn.CONCAT(D744,"65-69"),Summary!$Q$5:$Q$88,0),MATCH($H$3,Summary!$Q$4:$Y$4,0))</f>
        <v>17.139270253702094</v>
      </c>
      <c r="I744" s="240">
        <f t="shared" si="34"/>
        <v>8.1314910064765374E-3</v>
      </c>
      <c r="J744" s="241">
        <f t="shared" si="35"/>
        <v>0.11828493802613521</v>
      </c>
      <c r="K744" s="242">
        <f t="shared" si="33"/>
        <v>14.664810038026136</v>
      </c>
    </row>
    <row r="745" spans="1:11" x14ac:dyDescent="0.2">
      <c r="A745" s="45" t="s">
        <v>66</v>
      </c>
      <c r="B745" s="45" t="s">
        <v>47</v>
      </c>
      <c r="C745" s="45">
        <v>2001</v>
      </c>
      <c r="D745" s="45" t="s">
        <v>172</v>
      </c>
      <c r="E745" s="48">
        <v>14.698982300000001</v>
      </c>
      <c r="F745" s="37">
        <f>VLOOKUP(_xlfn.CONCAT(D745,"65-69"),'Appendix 4. 2020 IBGE LT'!$E$6:$M$1685,9,FALSE)</f>
        <v>17.095070047153854</v>
      </c>
      <c r="G745" s="37">
        <f>VLOOKUP(_xlfn.CONCAT(D745,"65-69"),'Appendix 3b. nax IBGE 2019'!$E$5:$M$1850,9,FALSE)</f>
        <v>17.001026559135614</v>
      </c>
      <c r="H745" s="37">
        <f>INDEX(Summary!$Q$5:$Y$88,MATCH(_xlfn.CONCAT(D745,"65-69"),Summary!$Q$5:$Q$88,0),MATCH($H$3,Summary!$Q$4:$Y$4,0))</f>
        <v>17.139270253702094</v>
      </c>
      <c r="I745" s="240">
        <f t="shared" si="34"/>
        <v>8.1314910064765374E-3</v>
      </c>
      <c r="J745" s="241">
        <f t="shared" si="35"/>
        <v>0.11952464237680782</v>
      </c>
      <c r="K745" s="242">
        <f t="shared" si="33"/>
        <v>14.818506942376809</v>
      </c>
    </row>
    <row r="746" spans="1:11" x14ac:dyDescent="0.2">
      <c r="A746" s="45" t="s">
        <v>66</v>
      </c>
      <c r="B746" s="45" t="s">
        <v>47</v>
      </c>
      <c r="C746" s="45">
        <v>2002</v>
      </c>
      <c r="D746" s="45" t="s">
        <v>172</v>
      </c>
      <c r="E746" s="48">
        <v>14.8579446</v>
      </c>
      <c r="F746" s="37">
        <f>VLOOKUP(_xlfn.CONCAT(D746,"65-69"),'Appendix 4. 2020 IBGE LT'!$E$6:$M$1685,9,FALSE)</f>
        <v>17.095070047153854</v>
      </c>
      <c r="G746" s="37">
        <f>VLOOKUP(_xlfn.CONCAT(D746,"65-69"),'Appendix 3b. nax IBGE 2019'!$E$5:$M$1850,9,FALSE)</f>
        <v>17.001026559135614</v>
      </c>
      <c r="H746" s="37">
        <f>INDEX(Summary!$Q$5:$Y$88,MATCH(_xlfn.CONCAT(D746,"65-69"),Summary!$Q$5:$Q$88,0),MATCH($H$3,Summary!$Q$4:$Y$4,0))</f>
        <v>17.139270253702094</v>
      </c>
      <c r="I746" s="240">
        <f t="shared" si="34"/>
        <v>8.1314910064765374E-3</v>
      </c>
      <c r="J746" s="241">
        <f t="shared" si="35"/>
        <v>0.12081724288962663</v>
      </c>
      <c r="K746" s="242">
        <f t="shared" si="33"/>
        <v>14.978761842889627</v>
      </c>
    </row>
    <row r="747" spans="1:11" x14ac:dyDescent="0.2">
      <c r="A747" s="45" t="s">
        <v>66</v>
      </c>
      <c r="B747" s="45" t="s">
        <v>47</v>
      </c>
      <c r="C747" s="45">
        <v>2003</v>
      </c>
      <c r="D747" s="45" t="s">
        <v>172</v>
      </c>
      <c r="E747" s="48">
        <v>15.014612899999999</v>
      </c>
      <c r="F747" s="37">
        <f>VLOOKUP(_xlfn.CONCAT(D747,"65-69"),'Appendix 4. 2020 IBGE LT'!$E$6:$M$1685,9,FALSE)</f>
        <v>17.095070047153854</v>
      </c>
      <c r="G747" s="37">
        <f>VLOOKUP(_xlfn.CONCAT(D747,"65-69"),'Appendix 3b. nax IBGE 2019'!$E$5:$M$1850,9,FALSE)</f>
        <v>17.001026559135614</v>
      </c>
      <c r="H747" s="37">
        <f>INDEX(Summary!$Q$5:$Y$88,MATCH(_xlfn.CONCAT(D747,"65-69"),Summary!$Q$5:$Q$88,0),MATCH($H$3,Summary!$Q$4:$Y$4,0))</f>
        <v>17.139270253702094</v>
      </c>
      <c r="I747" s="240">
        <f t="shared" si="34"/>
        <v>8.1314910064765374E-3</v>
      </c>
      <c r="J747" s="241">
        <f t="shared" si="35"/>
        <v>0.1220911897620766</v>
      </c>
      <c r="K747" s="242">
        <f t="shared" si="33"/>
        <v>15.136704089762077</v>
      </c>
    </row>
    <row r="748" spans="1:11" x14ac:dyDescent="0.2">
      <c r="A748" s="45" t="s">
        <v>66</v>
      </c>
      <c r="B748" s="45" t="s">
        <v>47</v>
      </c>
      <c r="C748" s="45">
        <v>2004</v>
      </c>
      <c r="D748" s="45" t="s">
        <v>172</v>
      </c>
      <c r="E748" s="48">
        <v>15.1688764</v>
      </c>
      <c r="F748" s="37">
        <f>VLOOKUP(_xlfn.CONCAT(D748,"65-69"),'Appendix 4. 2020 IBGE LT'!$E$6:$M$1685,9,FALSE)</f>
        <v>17.095070047153854</v>
      </c>
      <c r="G748" s="37">
        <f>VLOOKUP(_xlfn.CONCAT(D748,"65-69"),'Appendix 3b. nax IBGE 2019'!$E$5:$M$1850,9,FALSE)</f>
        <v>17.001026559135614</v>
      </c>
      <c r="H748" s="37">
        <f>INDEX(Summary!$Q$5:$Y$88,MATCH(_xlfn.CONCAT(D748,"65-69"),Summary!$Q$5:$Q$88,0),MATCH($H$3,Summary!$Q$4:$Y$4,0))</f>
        <v>17.139270253702094</v>
      </c>
      <c r="I748" s="240">
        <f t="shared" si="34"/>
        <v>8.1314910064765374E-3</v>
      </c>
      <c r="J748" s="241">
        <f t="shared" si="35"/>
        <v>0.1233455820249542</v>
      </c>
      <c r="K748" s="242">
        <f t="shared" si="33"/>
        <v>15.292221982024955</v>
      </c>
    </row>
    <row r="749" spans="1:11" x14ac:dyDescent="0.2">
      <c r="A749" s="45" t="s">
        <v>66</v>
      </c>
      <c r="B749" s="45" t="s">
        <v>47</v>
      </c>
      <c r="C749" s="45">
        <v>2005</v>
      </c>
      <c r="D749" s="45" t="s">
        <v>172</v>
      </c>
      <c r="E749" s="48">
        <v>15.320633300000001</v>
      </c>
      <c r="F749" s="37">
        <f>VLOOKUP(_xlfn.CONCAT(D749,"65-69"),'Appendix 4. 2020 IBGE LT'!$E$6:$M$1685,9,FALSE)</f>
        <v>17.095070047153854</v>
      </c>
      <c r="G749" s="37">
        <f>VLOOKUP(_xlfn.CONCAT(D749,"65-69"),'Appendix 3b. nax IBGE 2019'!$E$5:$M$1850,9,FALSE)</f>
        <v>17.001026559135614</v>
      </c>
      <c r="H749" s="37">
        <f>INDEX(Summary!$Q$5:$Y$88,MATCH(_xlfn.CONCAT(D749,"65-69"),Summary!$Q$5:$Q$88,0),MATCH($H$3,Summary!$Q$4:$Y$4,0))</f>
        <v>17.139270253702094</v>
      </c>
      <c r="I749" s="240">
        <f t="shared" si="34"/>
        <v>8.1314910064765374E-3</v>
      </c>
      <c r="J749" s="241">
        <f t="shared" si="35"/>
        <v>0.12457959189247496</v>
      </c>
      <c r="K749" s="242">
        <f t="shared" si="33"/>
        <v>15.445212891892476</v>
      </c>
    </row>
    <row r="750" spans="1:11" x14ac:dyDescent="0.2">
      <c r="A750" s="45" t="s">
        <v>66</v>
      </c>
      <c r="B750" s="45" t="s">
        <v>47</v>
      </c>
      <c r="C750" s="45">
        <v>2006</v>
      </c>
      <c r="D750" s="45" t="s">
        <v>172</v>
      </c>
      <c r="E750" s="48">
        <v>15.4697906</v>
      </c>
      <c r="F750" s="37">
        <f>VLOOKUP(_xlfn.CONCAT(D750,"65-69"),'Appendix 4. 2020 IBGE LT'!$E$6:$M$1685,9,FALSE)</f>
        <v>17.095070047153854</v>
      </c>
      <c r="G750" s="37">
        <f>VLOOKUP(_xlfn.CONCAT(D750,"65-69"),'Appendix 3b. nax IBGE 2019'!$E$5:$M$1850,9,FALSE)</f>
        <v>17.001026559135614</v>
      </c>
      <c r="H750" s="37">
        <f>INDEX(Summary!$Q$5:$Y$88,MATCH(_xlfn.CONCAT(D750,"65-69"),Summary!$Q$5:$Q$88,0),MATCH($H$3,Summary!$Q$4:$Y$4,0))</f>
        <v>17.139270253702094</v>
      </c>
      <c r="I750" s="240">
        <f t="shared" si="34"/>
        <v>8.1314910064765374E-3</v>
      </c>
      <c r="J750" s="241">
        <f t="shared" si="35"/>
        <v>0.12579246313597528</v>
      </c>
      <c r="K750" s="242">
        <f t="shared" si="33"/>
        <v>15.595583063135974</v>
      </c>
    </row>
    <row r="751" spans="1:11" x14ac:dyDescent="0.2">
      <c r="A751" s="45" t="s">
        <v>66</v>
      </c>
      <c r="B751" s="45" t="s">
        <v>47</v>
      </c>
      <c r="C751" s="45">
        <v>2007</v>
      </c>
      <c r="D751" s="45" t="s">
        <v>172</v>
      </c>
      <c r="E751" s="48">
        <v>15.616264299999999</v>
      </c>
      <c r="F751" s="37">
        <f>VLOOKUP(_xlfn.CONCAT(D751,"65-69"),'Appendix 4. 2020 IBGE LT'!$E$6:$M$1685,9,FALSE)</f>
        <v>17.095070047153854</v>
      </c>
      <c r="G751" s="37">
        <f>VLOOKUP(_xlfn.CONCAT(D751,"65-69"),'Appendix 3b. nax IBGE 2019'!$E$5:$M$1850,9,FALSE)</f>
        <v>17.001026559135614</v>
      </c>
      <c r="H751" s="37">
        <f>INDEX(Summary!$Q$5:$Y$88,MATCH(_xlfn.CONCAT(D751,"65-69"),Summary!$Q$5:$Q$88,0),MATCH($H$3,Summary!$Q$4:$Y$4,0))</f>
        <v>17.139270253702094</v>
      </c>
      <c r="I751" s="240">
        <f t="shared" si="34"/>
        <v>8.1314910064765374E-3</v>
      </c>
      <c r="J751" s="241">
        <f t="shared" si="35"/>
        <v>0.12698351271021061</v>
      </c>
      <c r="K751" s="242">
        <f t="shared" si="33"/>
        <v>15.74324781271021</v>
      </c>
    </row>
    <row r="752" spans="1:11" x14ac:dyDescent="0.2">
      <c r="A752" s="45" t="s">
        <v>66</v>
      </c>
      <c r="B752" s="45" t="s">
        <v>47</v>
      </c>
      <c r="C752" s="45">
        <v>2008</v>
      </c>
      <c r="D752" s="45" t="s">
        <v>172</v>
      </c>
      <c r="E752" s="48">
        <v>15.759978500000001</v>
      </c>
      <c r="F752" s="37">
        <f>VLOOKUP(_xlfn.CONCAT(D752,"65-69"),'Appendix 4. 2020 IBGE LT'!$E$6:$M$1685,9,FALSE)</f>
        <v>17.095070047153854</v>
      </c>
      <c r="G752" s="37">
        <f>VLOOKUP(_xlfn.CONCAT(D752,"65-69"),'Appendix 3b. nax IBGE 2019'!$E$5:$M$1850,9,FALSE)</f>
        <v>17.001026559135614</v>
      </c>
      <c r="H752" s="37">
        <f>INDEX(Summary!$Q$5:$Y$88,MATCH(_xlfn.CONCAT(D752,"65-69"),Summary!$Q$5:$Q$88,0),MATCH($H$3,Summary!$Q$4:$Y$4,0))</f>
        <v>17.139270253702094</v>
      </c>
      <c r="I752" s="240">
        <f t="shared" si="34"/>
        <v>8.1314910064765374E-3</v>
      </c>
      <c r="J752" s="241">
        <f t="shared" si="35"/>
        <v>0.12815212343501359</v>
      </c>
      <c r="K752" s="242">
        <f t="shared" si="33"/>
        <v>15.888130623435014</v>
      </c>
    </row>
    <row r="753" spans="1:11" x14ac:dyDescent="0.2">
      <c r="A753" s="45" t="s">
        <v>66</v>
      </c>
      <c r="B753" s="45" t="s">
        <v>47</v>
      </c>
      <c r="C753" s="45">
        <v>2009</v>
      </c>
      <c r="D753" s="45" t="s">
        <v>172</v>
      </c>
      <c r="E753" s="48">
        <v>15.900866499999999</v>
      </c>
      <c r="F753" s="37">
        <f>VLOOKUP(_xlfn.CONCAT(D753,"65-69"),'Appendix 4. 2020 IBGE LT'!$E$6:$M$1685,9,FALSE)</f>
        <v>17.095070047153854</v>
      </c>
      <c r="G753" s="37">
        <f>VLOOKUP(_xlfn.CONCAT(D753,"65-69"),'Appendix 3b. nax IBGE 2019'!$E$5:$M$1850,9,FALSE)</f>
        <v>17.001026559135614</v>
      </c>
      <c r="H753" s="37">
        <f>INDEX(Summary!$Q$5:$Y$88,MATCH(_xlfn.CONCAT(D753,"65-69"),Summary!$Q$5:$Q$88,0),MATCH($H$3,Summary!$Q$4:$Y$4,0))</f>
        <v>17.139270253702094</v>
      </c>
      <c r="I753" s="240">
        <f t="shared" si="34"/>
        <v>8.1314910064765374E-3</v>
      </c>
      <c r="J753" s="241">
        <f t="shared" si="35"/>
        <v>0.12929775293993406</v>
      </c>
      <c r="K753" s="242">
        <f t="shared" si="33"/>
        <v>16.030164252939933</v>
      </c>
    </row>
    <row r="754" spans="1:11" x14ac:dyDescent="0.2">
      <c r="A754" s="45" t="s">
        <v>66</v>
      </c>
      <c r="B754" s="45" t="s">
        <v>47</v>
      </c>
      <c r="C754" s="45">
        <v>2010</v>
      </c>
      <c r="D754" s="45" t="s">
        <v>172</v>
      </c>
      <c r="E754" s="48">
        <v>16.038869699999999</v>
      </c>
      <c r="F754" s="37">
        <f>VLOOKUP(_xlfn.CONCAT(D754,"65-69"),'Appendix 4. 2020 IBGE LT'!$E$6:$M$1685,9,FALSE)</f>
        <v>17.095070047153854</v>
      </c>
      <c r="G754" s="37">
        <f>VLOOKUP(_xlfn.CONCAT(D754,"65-69"),'Appendix 3b. nax IBGE 2019'!$E$5:$M$1850,9,FALSE)</f>
        <v>17.001026559135614</v>
      </c>
      <c r="H754" s="37">
        <f>INDEX(Summary!$Q$5:$Y$88,MATCH(_xlfn.CONCAT(D754,"65-69"),Summary!$Q$5:$Q$88,0),MATCH($H$3,Summary!$Q$4:$Y$4,0))</f>
        <v>17.139270253702094</v>
      </c>
      <c r="I754" s="240">
        <f t="shared" si="34"/>
        <v>8.1314910064765374E-3</v>
      </c>
      <c r="J754" s="241">
        <f t="shared" si="35"/>
        <v>0.13041992471959904</v>
      </c>
      <c r="K754" s="242">
        <f t="shared" si="33"/>
        <v>16.1692896247196</v>
      </c>
    </row>
    <row r="755" spans="1:11" x14ac:dyDescent="0.2">
      <c r="A755" s="45" t="s">
        <v>66</v>
      </c>
      <c r="B755" s="45" t="s">
        <v>47</v>
      </c>
      <c r="C755" s="45">
        <v>2011</v>
      </c>
      <c r="D755" s="45" t="s">
        <v>172</v>
      </c>
      <c r="E755" s="48">
        <v>16.155508099999999</v>
      </c>
      <c r="F755" s="37">
        <f>VLOOKUP(_xlfn.CONCAT(D755,"65-69"),'Appendix 4. 2020 IBGE LT'!$E$6:$M$1685,9,FALSE)</f>
        <v>17.095070047153854</v>
      </c>
      <c r="G755" s="37">
        <f>VLOOKUP(_xlfn.CONCAT(D755,"65-69"),'Appendix 3b. nax IBGE 2019'!$E$5:$M$1850,9,FALSE)</f>
        <v>17.001026559135614</v>
      </c>
      <c r="H755" s="37">
        <f>INDEX(Summary!$Q$5:$Y$88,MATCH(_xlfn.CONCAT(D755,"65-69"),Summary!$Q$5:$Q$88,0),MATCH($H$3,Summary!$Q$4:$Y$4,0))</f>
        <v>17.139270253702094</v>
      </c>
      <c r="I755" s="240">
        <f t="shared" si="34"/>
        <v>8.1314910064765374E-3</v>
      </c>
      <c r="J755" s="241">
        <f t="shared" si="35"/>
        <v>0.13136836882020883</v>
      </c>
      <c r="K755" s="242">
        <f t="shared" si="33"/>
        <v>16.286876468820207</v>
      </c>
    </row>
    <row r="756" spans="1:11" x14ac:dyDescent="0.2">
      <c r="A756" s="45" t="s">
        <v>66</v>
      </c>
      <c r="B756" s="45" t="s">
        <v>47</v>
      </c>
      <c r="C756" s="45">
        <v>2012</v>
      </c>
      <c r="D756" s="45" t="s">
        <v>172</v>
      </c>
      <c r="E756" s="48">
        <v>16.269735099999998</v>
      </c>
      <c r="F756" s="37">
        <f>VLOOKUP(_xlfn.CONCAT(D756,"65-69"),'Appendix 4. 2020 IBGE LT'!$E$6:$M$1685,9,FALSE)</f>
        <v>17.095070047153854</v>
      </c>
      <c r="G756" s="37">
        <f>VLOOKUP(_xlfn.CONCAT(D756,"65-69"),'Appendix 3b. nax IBGE 2019'!$E$5:$M$1850,9,FALSE)</f>
        <v>17.001026559135614</v>
      </c>
      <c r="H756" s="37">
        <f>INDEX(Summary!$Q$5:$Y$88,MATCH(_xlfn.CONCAT(D756,"65-69"),Summary!$Q$5:$Q$88,0),MATCH($H$3,Summary!$Q$4:$Y$4,0))</f>
        <v>17.139270253702094</v>
      </c>
      <c r="I756" s="240">
        <f t="shared" si="34"/>
        <v>8.1314910064765374E-3</v>
      </c>
      <c r="J756" s="241">
        <f t="shared" si="35"/>
        <v>0.13229720464340564</v>
      </c>
      <c r="K756" s="242">
        <f t="shared" si="33"/>
        <v>16.402032304643402</v>
      </c>
    </row>
    <row r="757" spans="1:11" x14ac:dyDescent="0.2">
      <c r="A757" s="45" t="s">
        <v>66</v>
      </c>
      <c r="B757" s="45" t="s">
        <v>47</v>
      </c>
      <c r="C757" s="45">
        <v>2013</v>
      </c>
      <c r="D757" s="45" t="s">
        <v>172</v>
      </c>
      <c r="E757" s="48">
        <v>16.3824839</v>
      </c>
      <c r="F757" s="37">
        <f>VLOOKUP(_xlfn.CONCAT(D757,"65-69"),'Appendix 4. 2020 IBGE LT'!$E$6:$M$1685,9,FALSE)</f>
        <v>17.095070047153854</v>
      </c>
      <c r="G757" s="37">
        <f>VLOOKUP(_xlfn.CONCAT(D757,"65-69"),'Appendix 3b. nax IBGE 2019'!$E$5:$M$1850,9,FALSE)</f>
        <v>17.001026559135614</v>
      </c>
      <c r="H757" s="37">
        <f>INDEX(Summary!$Q$5:$Y$88,MATCH(_xlfn.CONCAT(D757,"65-69"),Summary!$Q$5:$Q$88,0),MATCH($H$3,Summary!$Q$4:$Y$4,0))</f>
        <v>17.139270253702094</v>
      </c>
      <c r="I757" s="240">
        <f t="shared" si="34"/>
        <v>8.1314910064765374E-3</v>
      </c>
      <c r="J757" s="241">
        <f t="shared" si="35"/>
        <v>0.13321402049659667</v>
      </c>
      <c r="K757" s="242">
        <f t="shared" si="33"/>
        <v>16.515697920496596</v>
      </c>
    </row>
    <row r="758" spans="1:11" x14ac:dyDescent="0.2">
      <c r="A758" s="45" t="s">
        <v>66</v>
      </c>
      <c r="B758" s="45" t="s">
        <v>47</v>
      </c>
      <c r="C758" s="45">
        <v>2014</v>
      </c>
      <c r="D758" s="45" t="s">
        <v>172</v>
      </c>
      <c r="E758" s="48">
        <v>16.492004300000001</v>
      </c>
      <c r="F758" s="37">
        <f>VLOOKUP(_xlfn.CONCAT(D758,"65-69"),'Appendix 4. 2020 IBGE LT'!$E$6:$M$1685,9,FALSE)</f>
        <v>17.095070047153854</v>
      </c>
      <c r="G758" s="37">
        <f>VLOOKUP(_xlfn.CONCAT(D758,"65-69"),'Appendix 3b. nax IBGE 2019'!$E$5:$M$1850,9,FALSE)</f>
        <v>17.001026559135614</v>
      </c>
      <c r="H758" s="37">
        <f>INDEX(Summary!$Q$5:$Y$88,MATCH(_xlfn.CONCAT(D758,"65-69"),Summary!$Q$5:$Q$88,0),MATCH($H$3,Summary!$Q$4:$Y$4,0))</f>
        <v>17.139270253702094</v>
      </c>
      <c r="I758" s="240">
        <f t="shared" si="34"/>
        <v>8.1314910064765374E-3</v>
      </c>
      <c r="J758" s="241">
        <f t="shared" si="35"/>
        <v>0.1341045846442224</v>
      </c>
      <c r="K758" s="242">
        <f t="shared" si="33"/>
        <v>16.626108884644225</v>
      </c>
    </row>
    <row r="759" spans="1:11" x14ac:dyDescent="0.2">
      <c r="A759" s="45" t="s">
        <v>66</v>
      </c>
      <c r="B759" s="45" t="s">
        <v>47</v>
      </c>
      <c r="C759" s="45">
        <v>2015</v>
      </c>
      <c r="D759" s="45" t="s">
        <v>172</v>
      </c>
      <c r="E759" s="48">
        <v>16.598970600000001</v>
      </c>
      <c r="F759" s="37">
        <f>VLOOKUP(_xlfn.CONCAT(D759,"65-69"),'Appendix 4. 2020 IBGE LT'!$E$6:$M$1685,9,FALSE)</f>
        <v>17.095070047153854</v>
      </c>
      <c r="G759" s="37">
        <f>VLOOKUP(_xlfn.CONCAT(D759,"65-69"),'Appendix 3b. nax IBGE 2019'!$E$5:$M$1850,9,FALSE)</f>
        <v>17.001026559135614</v>
      </c>
      <c r="H759" s="37">
        <f>INDEX(Summary!$Q$5:$Y$88,MATCH(_xlfn.CONCAT(D759,"65-69"),Summary!$Q$5:$Q$88,0),MATCH($H$3,Summary!$Q$4:$Y$4,0))</f>
        <v>17.139270253702094</v>
      </c>
      <c r="I759" s="240">
        <f t="shared" si="34"/>
        <v>8.1314910064765374E-3</v>
      </c>
      <c r="J759" s="241">
        <f t="shared" si="35"/>
        <v>0.13497438015066845</v>
      </c>
      <c r="K759" s="242">
        <f t="shared" si="33"/>
        <v>16.733944980150671</v>
      </c>
    </row>
    <row r="760" spans="1:11" x14ac:dyDescent="0.2">
      <c r="A760" s="45" t="s">
        <v>66</v>
      </c>
      <c r="B760" s="45" t="s">
        <v>47</v>
      </c>
      <c r="C760" s="45">
        <v>2016</v>
      </c>
      <c r="D760" s="45" t="s">
        <v>172</v>
      </c>
      <c r="E760" s="48">
        <v>16.703365099999999</v>
      </c>
      <c r="F760" s="37">
        <f>VLOOKUP(_xlfn.CONCAT(D760,"65-69"),'Appendix 4. 2020 IBGE LT'!$E$6:$M$1685,9,FALSE)</f>
        <v>17.095070047153854</v>
      </c>
      <c r="G760" s="37">
        <f>VLOOKUP(_xlfn.CONCAT(D760,"65-69"),'Appendix 3b. nax IBGE 2019'!$E$5:$M$1850,9,FALSE)</f>
        <v>17.001026559135614</v>
      </c>
      <c r="H760" s="37">
        <f>INDEX(Summary!$Q$5:$Y$88,MATCH(_xlfn.CONCAT(D760,"65-69"),Summary!$Q$5:$Q$88,0),MATCH($H$3,Summary!$Q$4:$Y$4,0))</f>
        <v>17.139270253702094</v>
      </c>
      <c r="I760" s="240">
        <f t="shared" si="34"/>
        <v>8.1314910064765374E-3</v>
      </c>
      <c r="J760" s="241">
        <f t="shared" si="35"/>
        <v>0.13582326308854406</v>
      </c>
      <c r="K760" s="242">
        <f t="shared" si="33"/>
        <v>16.839188363088542</v>
      </c>
    </row>
    <row r="761" spans="1:11" x14ac:dyDescent="0.2">
      <c r="A761" s="45" t="s">
        <v>66</v>
      </c>
      <c r="B761" s="45" t="s">
        <v>47</v>
      </c>
      <c r="C761" s="45">
        <v>2017</v>
      </c>
      <c r="D761" s="45" t="s">
        <v>172</v>
      </c>
      <c r="E761" s="48">
        <v>16.805175899999998</v>
      </c>
      <c r="F761" s="37">
        <f>VLOOKUP(_xlfn.CONCAT(D761,"65-69"),'Appendix 4. 2020 IBGE LT'!$E$6:$M$1685,9,FALSE)</f>
        <v>17.095070047153854</v>
      </c>
      <c r="G761" s="37">
        <f>VLOOKUP(_xlfn.CONCAT(D761,"65-69"),'Appendix 3b. nax IBGE 2019'!$E$5:$M$1850,9,FALSE)</f>
        <v>17.001026559135614</v>
      </c>
      <c r="H761" s="37">
        <f>INDEX(Summary!$Q$5:$Y$88,MATCH(_xlfn.CONCAT(D761,"65-69"),Summary!$Q$5:$Q$88,0),MATCH($H$3,Summary!$Q$4:$Y$4,0))</f>
        <v>17.139270253702094</v>
      </c>
      <c r="I761" s="240">
        <f t="shared" si="34"/>
        <v>8.1314910064765374E-3</v>
      </c>
      <c r="J761" s="241">
        <f t="shared" si="35"/>
        <v>0.13665113669310625</v>
      </c>
      <c r="K761" s="242">
        <f t="shared" si="33"/>
        <v>16.941827036693105</v>
      </c>
    </row>
    <row r="762" spans="1:11" x14ac:dyDescent="0.2">
      <c r="A762" s="45" t="s">
        <v>66</v>
      </c>
      <c r="B762" s="45" t="s">
        <v>47</v>
      </c>
      <c r="C762" s="45">
        <v>2018</v>
      </c>
      <c r="D762" s="45" t="s">
        <v>172</v>
      </c>
      <c r="E762" s="48">
        <v>16.904396599999998</v>
      </c>
      <c r="F762" s="37">
        <f>VLOOKUP(_xlfn.CONCAT(D762,"65-69"),'Appendix 4. 2020 IBGE LT'!$E$6:$M$1685,9,FALSE)</f>
        <v>17.095070047153854</v>
      </c>
      <c r="G762" s="37">
        <f>VLOOKUP(_xlfn.CONCAT(D762,"65-69"),'Appendix 3b. nax IBGE 2019'!$E$5:$M$1850,9,FALSE)</f>
        <v>17.001026559135614</v>
      </c>
      <c r="H762" s="37">
        <f>INDEX(Summary!$Q$5:$Y$88,MATCH(_xlfn.CONCAT(D762,"65-69"),Summary!$Q$5:$Q$88,0),MATCH($H$3,Summary!$Q$4:$Y$4,0))</f>
        <v>17.139270253702094</v>
      </c>
      <c r="I762" s="240">
        <f t="shared" si="34"/>
        <v>8.1314910064765374E-3</v>
      </c>
      <c r="J762" s="241">
        <f t="shared" si="35"/>
        <v>0.13745794892281255</v>
      </c>
      <c r="K762" s="242">
        <f t="shared" si="33"/>
        <v>17.04185454892281</v>
      </c>
    </row>
    <row r="763" spans="1:11" x14ac:dyDescent="0.2">
      <c r="A763" s="45" t="s">
        <v>66</v>
      </c>
      <c r="B763" s="45" t="s">
        <v>47</v>
      </c>
      <c r="C763" s="45">
        <v>2019</v>
      </c>
      <c r="D763" s="45" t="s">
        <v>172</v>
      </c>
      <c r="E763" s="48">
        <v>17.001026599999999</v>
      </c>
      <c r="F763" s="37">
        <f>VLOOKUP(_xlfn.CONCAT(D763,"65-69"),'Appendix 4. 2020 IBGE LT'!$E$6:$M$1685,9,FALSE)</f>
        <v>17.095070047153854</v>
      </c>
      <c r="G763" s="37">
        <f>VLOOKUP(_xlfn.CONCAT(D763,"65-69"),'Appendix 3b. nax IBGE 2019'!$E$5:$M$1850,9,FALSE)</f>
        <v>17.001026559135614</v>
      </c>
      <c r="H763" s="37">
        <f>INDEX(Summary!$Q$5:$Y$88,MATCH(_xlfn.CONCAT(D763,"65-69"),Summary!$Q$5:$Q$88,0),MATCH($H$3,Summary!$Q$4:$Y$4,0))</f>
        <v>17.139270253702094</v>
      </c>
      <c r="I763" s="240">
        <f t="shared" si="34"/>
        <v>8.1314910064765374E-3</v>
      </c>
      <c r="J763" s="241">
        <f t="shared" si="35"/>
        <v>0.13824369489876839</v>
      </c>
      <c r="K763" s="242">
        <f t="shared" si="33"/>
        <v>17.139270294898768</v>
      </c>
    </row>
    <row r="764" spans="1:11" x14ac:dyDescent="0.2">
      <c r="A764" s="45" t="s">
        <v>66</v>
      </c>
      <c r="B764" s="45" t="s">
        <v>3</v>
      </c>
      <c r="C764" s="45">
        <v>2000</v>
      </c>
      <c r="D764" s="45" t="s">
        <v>228</v>
      </c>
      <c r="E764" s="48">
        <v>15.723520799999999</v>
      </c>
      <c r="F764" s="37">
        <f>VLOOKUP(_xlfn.CONCAT(D764,"65-69"),'Appendix 4. 2020 IBGE LT'!$E$6:$M$1685,9,FALSE)</f>
        <v>18.82775675194307</v>
      </c>
      <c r="G764" s="37">
        <f>VLOOKUP(_xlfn.CONCAT(D764,"65-69"),'Appendix 3b. nax IBGE 2019'!$E$5:$M$1850,9,FALSE)</f>
        <v>18.714007649444632</v>
      </c>
      <c r="H764" s="37">
        <f>INDEX(Summary!$Q$5:$Y$88,MATCH(_xlfn.CONCAT(D764,"65-69"),Summary!$Q$5:$Q$88,0),MATCH($H$3,Summary!$Q$4:$Y$4,0))</f>
        <v>18.595968236630981</v>
      </c>
      <c r="I764" s="240">
        <f t="shared" si="34"/>
        <v>-6.307543259829451E-3</v>
      </c>
      <c r="J764" s="241">
        <f t="shared" si="35"/>
        <v>-9.9176787642828168E-2</v>
      </c>
      <c r="K764" s="242">
        <f t="shared" si="33"/>
        <v>15.624344012357172</v>
      </c>
    </row>
    <row r="765" spans="1:11" x14ac:dyDescent="0.2">
      <c r="A765" s="45" t="s">
        <v>66</v>
      </c>
      <c r="B765" s="45" t="s">
        <v>3</v>
      </c>
      <c r="C765" s="45">
        <v>2001</v>
      </c>
      <c r="D765" s="45" t="s">
        <v>228</v>
      </c>
      <c r="E765" s="48">
        <v>15.9171549</v>
      </c>
      <c r="F765" s="37">
        <f>VLOOKUP(_xlfn.CONCAT(D765,"65-69"),'Appendix 4. 2020 IBGE LT'!$E$6:$M$1685,9,FALSE)</f>
        <v>18.82775675194307</v>
      </c>
      <c r="G765" s="37">
        <f>VLOOKUP(_xlfn.CONCAT(D765,"65-69"),'Appendix 3b. nax IBGE 2019'!$E$5:$M$1850,9,FALSE)</f>
        <v>18.714007649444632</v>
      </c>
      <c r="H765" s="37">
        <f>INDEX(Summary!$Q$5:$Y$88,MATCH(_xlfn.CONCAT(D765,"65-69"),Summary!$Q$5:$Q$88,0),MATCH($H$3,Summary!$Q$4:$Y$4,0))</f>
        <v>18.595968236630981</v>
      </c>
      <c r="I765" s="240">
        <f t="shared" si="34"/>
        <v>-6.307543259829451E-3</v>
      </c>
      <c r="J765" s="241">
        <f t="shared" si="35"/>
        <v>-0.10039814310515632</v>
      </c>
      <c r="K765" s="242">
        <f t="shared" si="33"/>
        <v>15.816756756894844</v>
      </c>
    </row>
    <row r="766" spans="1:11" x14ac:dyDescent="0.2">
      <c r="A766" s="45" t="s">
        <v>66</v>
      </c>
      <c r="B766" s="45" t="s">
        <v>3</v>
      </c>
      <c r="C766" s="45">
        <v>2002</v>
      </c>
      <c r="D766" s="45" t="s">
        <v>228</v>
      </c>
      <c r="E766" s="48">
        <v>16.107594200000001</v>
      </c>
      <c r="F766" s="37">
        <f>VLOOKUP(_xlfn.CONCAT(D766,"65-69"),'Appendix 4. 2020 IBGE LT'!$E$6:$M$1685,9,FALSE)</f>
        <v>18.82775675194307</v>
      </c>
      <c r="G766" s="37">
        <f>VLOOKUP(_xlfn.CONCAT(D766,"65-69"),'Appendix 3b. nax IBGE 2019'!$E$5:$M$1850,9,FALSE)</f>
        <v>18.714007649444632</v>
      </c>
      <c r="H766" s="37">
        <f>INDEX(Summary!$Q$5:$Y$88,MATCH(_xlfn.CONCAT(D766,"65-69"),Summary!$Q$5:$Q$88,0),MATCH($H$3,Summary!$Q$4:$Y$4,0))</f>
        <v>18.595968236630981</v>
      </c>
      <c r="I766" s="240">
        <f t="shared" si="34"/>
        <v>-6.307543259829451E-3</v>
      </c>
      <c r="J766" s="241">
        <f t="shared" si="35"/>
        <v>-0.10159934722827797</v>
      </c>
      <c r="K766" s="242">
        <f t="shared" si="33"/>
        <v>16.005994852771725</v>
      </c>
    </row>
    <row r="767" spans="1:11" x14ac:dyDescent="0.2">
      <c r="A767" s="45" t="s">
        <v>66</v>
      </c>
      <c r="B767" s="45" t="s">
        <v>3</v>
      </c>
      <c r="C767" s="45">
        <v>2003</v>
      </c>
      <c r="D767" s="45" t="s">
        <v>228</v>
      </c>
      <c r="E767" s="48">
        <v>16.294929799999998</v>
      </c>
      <c r="F767" s="37">
        <f>VLOOKUP(_xlfn.CONCAT(D767,"65-69"),'Appendix 4. 2020 IBGE LT'!$E$6:$M$1685,9,FALSE)</f>
        <v>18.82775675194307</v>
      </c>
      <c r="G767" s="37">
        <f>VLOOKUP(_xlfn.CONCAT(D767,"65-69"),'Appendix 3b. nax IBGE 2019'!$E$5:$M$1850,9,FALSE)</f>
        <v>18.714007649444632</v>
      </c>
      <c r="H767" s="37">
        <f>INDEX(Summary!$Q$5:$Y$88,MATCH(_xlfn.CONCAT(D767,"65-69"),Summary!$Q$5:$Q$88,0),MATCH($H$3,Summary!$Q$4:$Y$4,0))</f>
        <v>18.595968236630981</v>
      </c>
      <c r="I767" s="240">
        <f t="shared" si="34"/>
        <v>-6.307543259829451E-3</v>
      </c>
      <c r="J767" s="241">
        <f t="shared" si="35"/>
        <v>-0.10278097462938406</v>
      </c>
      <c r="K767" s="242">
        <f t="shared" si="33"/>
        <v>16.192148825370616</v>
      </c>
    </row>
    <row r="768" spans="1:11" x14ac:dyDescent="0.2">
      <c r="A768" s="45" t="s">
        <v>66</v>
      </c>
      <c r="B768" s="45" t="s">
        <v>3</v>
      </c>
      <c r="C768" s="45">
        <v>2004</v>
      </c>
      <c r="D768" s="45" t="s">
        <v>228</v>
      </c>
      <c r="E768" s="48">
        <v>16.479562399999999</v>
      </c>
      <c r="F768" s="37">
        <f>VLOOKUP(_xlfn.CONCAT(D768,"65-69"),'Appendix 4. 2020 IBGE LT'!$E$6:$M$1685,9,FALSE)</f>
        <v>18.82775675194307</v>
      </c>
      <c r="G768" s="37">
        <f>VLOOKUP(_xlfn.CONCAT(D768,"65-69"),'Appendix 3b. nax IBGE 2019'!$E$5:$M$1850,9,FALSE)</f>
        <v>18.714007649444632</v>
      </c>
      <c r="H768" s="37">
        <f>INDEX(Summary!$Q$5:$Y$88,MATCH(_xlfn.CONCAT(D768,"65-69"),Summary!$Q$5:$Q$88,0),MATCH($H$3,Summary!$Q$4:$Y$4,0))</f>
        <v>18.595968236630981</v>
      </c>
      <c r="I768" s="240">
        <f t="shared" si="34"/>
        <v>-6.307543259829451E-3</v>
      </c>
      <c r="J768" s="241">
        <f t="shared" si="35"/>
        <v>-0.10394555274105885</v>
      </c>
      <c r="K768" s="242">
        <f t="shared" si="33"/>
        <v>16.375616847258939</v>
      </c>
    </row>
    <row r="769" spans="1:11" x14ac:dyDescent="0.2">
      <c r="A769" s="45" t="s">
        <v>66</v>
      </c>
      <c r="B769" s="45" t="s">
        <v>3</v>
      </c>
      <c r="C769" s="45">
        <v>2005</v>
      </c>
      <c r="D769" s="45" t="s">
        <v>228</v>
      </c>
      <c r="E769" s="48">
        <v>16.661949199999999</v>
      </c>
      <c r="F769" s="37">
        <f>VLOOKUP(_xlfn.CONCAT(D769,"65-69"),'Appendix 4. 2020 IBGE LT'!$E$6:$M$1685,9,FALSE)</f>
        <v>18.82775675194307</v>
      </c>
      <c r="G769" s="37">
        <f>VLOOKUP(_xlfn.CONCAT(D769,"65-69"),'Appendix 3b. nax IBGE 2019'!$E$5:$M$1850,9,FALSE)</f>
        <v>18.714007649444632</v>
      </c>
      <c r="H769" s="37">
        <f>INDEX(Summary!$Q$5:$Y$88,MATCH(_xlfn.CONCAT(D769,"65-69"),Summary!$Q$5:$Q$88,0),MATCH($H$3,Summary!$Q$4:$Y$4,0))</f>
        <v>18.595968236630981</v>
      </c>
      <c r="I769" s="240">
        <f t="shared" si="34"/>
        <v>-6.307543259829451E-3</v>
      </c>
      <c r="J769" s="241">
        <f t="shared" si="35"/>
        <v>-0.1050959653720807</v>
      </c>
      <c r="K769" s="242">
        <f t="shared" si="33"/>
        <v>16.556853234627919</v>
      </c>
    </row>
    <row r="770" spans="1:11" x14ac:dyDescent="0.2">
      <c r="A770" s="45" t="s">
        <v>66</v>
      </c>
      <c r="B770" s="45" t="s">
        <v>3</v>
      </c>
      <c r="C770" s="45">
        <v>2006</v>
      </c>
      <c r="D770" s="45" t="s">
        <v>228</v>
      </c>
      <c r="E770" s="48">
        <v>16.8411309</v>
      </c>
      <c r="F770" s="37">
        <f>VLOOKUP(_xlfn.CONCAT(D770,"65-69"),'Appendix 4. 2020 IBGE LT'!$E$6:$M$1685,9,FALSE)</f>
        <v>18.82775675194307</v>
      </c>
      <c r="G770" s="37">
        <f>VLOOKUP(_xlfn.CONCAT(D770,"65-69"),'Appendix 3b. nax IBGE 2019'!$E$5:$M$1850,9,FALSE)</f>
        <v>18.714007649444632</v>
      </c>
      <c r="H770" s="37">
        <f>INDEX(Summary!$Q$5:$Y$88,MATCH(_xlfn.CONCAT(D770,"65-69"),Summary!$Q$5:$Q$88,0),MATCH($H$3,Summary!$Q$4:$Y$4,0))</f>
        <v>18.595968236630981</v>
      </c>
      <c r="I770" s="240">
        <f t="shared" si="34"/>
        <v>-6.307543259829451E-3</v>
      </c>
      <c r="J770" s="241">
        <f t="shared" si="35"/>
        <v>-0.1062261616962005</v>
      </c>
      <c r="K770" s="242">
        <f t="shared" si="33"/>
        <v>16.734904738303801</v>
      </c>
    </row>
    <row r="771" spans="1:11" x14ac:dyDescent="0.2">
      <c r="A771" s="45" t="s">
        <v>66</v>
      </c>
      <c r="B771" s="45" t="s">
        <v>3</v>
      </c>
      <c r="C771" s="45">
        <v>2007</v>
      </c>
      <c r="D771" s="45" t="s">
        <v>228</v>
      </c>
      <c r="E771" s="48">
        <v>17.017230099999999</v>
      </c>
      <c r="F771" s="37">
        <f>VLOOKUP(_xlfn.CONCAT(D771,"65-69"),'Appendix 4. 2020 IBGE LT'!$E$6:$M$1685,9,FALSE)</f>
        <v>18.82775675194307</v>
      </c>
      <c r="G771" s="37">
        <f>VLOOKUP(_xlfn.CONCAT(D771,"65-69"),'Appendix 3b. nax IBGE 2019'!$E$5:$M$1850,9,FALSE)</f>
        <v>18.714007649444632</v>
      </c>
      <c r="H771" s="37">
        <f>INDEX(Summary!$Q$5:$Y$88,MATCH(_xlfn.CONCAT(D771,"65-69"),Summary!$Q$5:$Q$88,0),MATCH($H$3,Summary!$Q$4:$Y$4,0))</f>
        <v>18.595968236630981</v>
      </c>
      <c r="I771" s="240">
        <f t="shared" si="34"/>
        <v>-6.307543259829451E-3</v>
      </c>
      <c r="J771" s="241">
        <f t="shared" si="35"/>
        <v>-0.10733691501822185</v>
      </c>
      <c r="K771" s="242">
        <f t="shared" si="33"/>
        <v>16.909893184981776</v>
      </c>
    </row>
    <row r="772" spans="1:11" x14ac:dyDescent="0.2">
      <c r="A772" s="45" t="s">
        <v>66</v>
      </c>
      <c r="B772" s="45" t="s">
        <v>3</v>
      </c>
      <c r="C772" s="45">
        <v>2008</v>
      </c>
      <c r="D772" s="45" t="s">
        <v>228</v>
      </c>
      <c r="E772" s="48">
        <v>17.190770799999999</v>
      </c>
      <c r="F772" s="37">
        <f>VLOOKUP(_xlfn.CONCAT(D772,"65-69"),'Appendix 4. 2020 IBGE LT'!$E$6:$M$1685,9,FALSE)</f>
        <v>18.82775675194307</v>
      </c>
      <c r="G772" s="37">
        <f>VLOOKUP(_xlfn.CONCAT(D772,"65-69"),'Appendix 3b. nax IBGE 2019'!$E$5:$M$1850,9,FALSE)</f>
        <v>18.714007649444632</v>
      </c>
      <c r="H772" s="37">
        <f>INDEX(Summary!$Q$5:$Y$88,MATCH(_xlfn.CONCAT(D772,"65-69"),Summary!$Q$5:$Q$88,0),MATCH($H$3,Summary!$Q$4:$Y$4,0))</f>
        <v>18.595968236630981</v>
      </c>
      <c r="I772" s="240">
        <f t="shared" si="34"/>
        <v>-6.307543259829451E-3</v>
      </c>
      <c r="J772" s="241">
        <f t="shared" si="35"/>
        <v>-0.10843153049081293</v>
      </c>
      <c r="K772" s="242">
        <f t="shared" ref="K772:K835" si="36">E772+J772</f>
        <v>17.082339269509188</v>
      </c>
    </row>
    <row r="773" spans="1:11" x14ac:dyDescent="0.2">
      <c r="A773" s="45" t="s">
        <v>66</v>
      </c>
      <c r="B773" s="45" t="s">
        <v>3</v>
      </c>
      <c r="C773" s="45">
        <v>2009</v>
      </c>
      <c r="D773" s="45" t="s">
        <v>228</v>
      </c>
      <c r="E773" s="48">
        <v>17.359849000000001</v>
      </c>
      <c r="F773" s="37">
        <f>VLOOKUP(_xlfn.CONCAT(D773,"65-69"),'Appendix 4. 2020 IBGE LT'!$E$6:$M$1685,9,FALSE)</f>
        <v>18.82775675194307</v>
      </c>
      <c r="G773" s="37">
        <f>VLOOKUP(_xlfn.CONCAT(D773,"65-69"),'Appendix 3b. nax IBGE 2019'!$E$5:$M$1850,9,FALSE)</f>
        <v>18.714007649444632</v>
      </c>
      <c r="H773" s="37">
        <f>INDEX(Summary!$Q$5:$Y$88,MATCH(_xlfn.CONCAT(D773,"65-69"),Summary!$Q$5:$Q$88,0),MATCH($H$3,Summary!$Q$4:$Y$4,0))</f>
        <v>18.595968236630981</v>
      </c>
      <c r="I773" s="240">
        <f t="shared" ref="I773:I836" si="37">(H773-$G773)/$G773</f>
        <v>-6.307543259829451E-3</v>
      </c>
      <c r="J773" s="241">
        <f t="shared" ref="J773:J836" si="38">E773*I773</f>
        <v>-0.10949799855160704</v>
      </c>
      <c r="K773" s="242">
        <f t="shared" si="36"/>
        <v>17.250351001448394</v>
      </c>
    </row>
    <row r="774" spans="1:11" x14ac:dyDescent="0.2">
      <c r="A774" s="45" t="s">
        <v>66</v>
      </c>
      <c r="B774" s="45" t="s">
        <v>3</v>
      </c>
      <c r="C774" s="45">
        <v>2010</v>
      </c>
      <c r="D774" s="45" t="s">
        <v>228</v>
      </c>
      <c r="E774" s="48">
        <v>17.525070199999998</v>
      </c>
      <c r="F774" s="37">
        <f>VLOOKUP(_xlfn.CONCAT(D774,"65-69"),'Appendix 4. 2020 IBGE LT'!$E$6:$M$1685,9,FALSE)</f>
        <v>18.82775675194307</v>
      </c>
      <c r="G774" s="37">
        <f>VLOOKUP(_xlfn.CONCAT(D774,"65-69"),'Appendix 3b. nax IBGE 2019'!$E$5:$M$1850,9,FALSE)</f>
        <v>18.714007649444632</v>
      </c>
      <c r="H774" s="37">
        <f>INDEX(Summary!$Q$5:$Y$88,MATCH(_xlfn.CONCAT(D774,"65-69"),Summary!$Q$5:$Q$88,0),MATCH($H$3,Summary!$Q$4:$Y$4,0))</f>
        <v>18.595968236630981</v>
      </c>
      <c r="I774" s="240">
        <f t="shared" si="37"/>
        <v>-6.307543259829451E-3</v>
      </c>
      <c r="J774" s="241">
        <f t="shared" si="38"/>
        <v>-0.11054013841804795</v>
      </c>
      <c r="K774" s="242">
        <f t="shared" si="36"/>
        <v>17.414530061581949</v>
      </c>
    </row>
    <row r="775" spans="1:11" x14ac:dyDescent="0.2">
      <c r="A775" s="45" t="s">
        <v>66</v>
      </c>
      <c r="B775" s="45" t="s">
        <v>3</v>
      </c>
      <c r="C775" s="45">
        <v>2011</v>
      </c>
      <c r="D775" s="45" t="s">
        <v>228</v>
      </c>
      <c r="E775" s="48">
        <v>17.671261099999999</v>
      </c>
      <c r="F775" s="37">
        <f>VLOOKUP(_xlfn.CONCAT(D775,"65-69"),'Appendix 4. 2020 IBGE LT'!$E$6:$M$1685,9,FALSE)</f>
        <v>18.82775675194307</v>
      </c>
      <c r="G775" s="37">
        <f>VLOOKUP(_xlfn.CONCAT(D775,"65-69"),'Appendix 3b. nax IBGE 2019'!$E$5:$M$1850,9,FALSE)</f>
        <v>18.714007649444632</v>
      </c>
      <c r="H775" s="37">
        <f>INDEX(Summary!$Q$5:$Y$88,MATCH(_xlfn.CONCAT(D775,"65-69"),Summary!$Q$5:$Q$88,0),MATCH($H$3,Summary!$Q$4:$Y$4,0))</f>
        <v>18.595968236630981</v>
      </c>
      <c r="I775" s="240">
        <f t="shared" si="37"/>
        <v>-6.307543259829451E-3</v>
      </c>
      <c r="J775" s="241">
        <f t="shared" si="38"/>
        <v>-0.11146224384399137</v>
      </c>
      <c r="K775" s="242">
        <f t="shared" si="36"/>
        <v>17.559798856156007</v>
      </c>
    </row>
    <row r="776" spans="1:11" x14ac:dyDescent="0.2">
      <c r="A776" s="45" t="s">
        <v>66</v>
      </c>
      <c r="B776" s="45" t="s">
        <v>3</v>
      </c>
      <c r="C776" s="45">
        <v>2012</v>
      </c>
      <c r="D776" s="45" t="s">
        <v>228</v>
      </c>
      <c r="E776" s="48">
        <v>17.8142034</v>
      </c>
      <c r="F776" s="37">
        <f>VLOOKUP(_xlfn.CONCAT(D776,"65-69"),'Appendix 4. 2020 IBGE LT'!$E$6:$M$1685,9,FALSE)</f>
        <v>18.82775675194307</v>
      </c>
      <c r="G776" s="37">
        <f>VLOOKUP(_xlfn.CONCAT(D776,"65-69"),'Appendix 3b. nax IBGE 2019'!$E$5:$M$1850,9,FALSE)</f>
        <v>18.714007649444632</v>
      </c>
      <c r="H776" s="37">
        <f>INDEX(Summary!$Q$5:$Y$88,MATCH(_xlfn.CONCAT(D776,"65-69"),Summary!$Q$5:$Q$88,0),MATCH($H$3,Summary!$Q$4:$Y$4,0))</f>
        <v>18.595968236630981</v>
      </c>
      <c r="I776" s="240">
        <f t="shared" si="37"/>
        <v>-6.307543259829451E-3</v>
      </c>
      <c r="J776" s="241">
        <f t="shared" si="38"/>
        <v>-0.11236385858490089</v>
      </c>
      <c r="K776" s="242">
        <f t="shared" si="36"/>
        <v>17.701839541415101</v>
      </c>
    </row>
    <row r="777" spans="1:11" x14ac:dyDescent="0.2">
      <c r="A777" s="45" t="s">
        <v>66</v>
      </c>
      <c r="B777" s="45" t="s">
        <v>3</v>
      </c>
      <c r="C777" s="45">
        <v>2013</v>
      </c>
      <c r="D777" s="45" t="s">
        <v>228</v>
      </c>
      <c r="E777" s="48">
        <v>17.953886300000001</v>
      </c>
      <c r="F777" s="37">
        <f>VLOOKUP(_xlfn.CONCAT(D777,"65-69"),'Appendix 4. 2020 IBGE LT'!$E$6:$M$1685,9,FALSE)</f>
        <v>18.82775675194307</v>
      </c>
      <c r="G777" s="37">
        <f>VLOOKUP(_xlfn.CONCAT(D777,"65-69"),'Appendix 3b. nax IBGE 2019'!$E$5:$M$1850,9,FALSE)</f>
        <v>18.714007649444632</v>
      </c>
      <c r="H777" s="37">
        <f>INDEX(Summary!$Q$5:$Y$88,MATCH(_xlfn.CONCAT(D777,"65-69"),Summary!$Q$5:$Q$88,0),MATCH($H$3,Summary!$Q$4:$Y$4,0))</f>
        <v>18.595968236630981</v>
      </c>
      <c r="I777" s="240">
        <f t="shared" si="37"/>
        <v>-6.307543259829451E-3</v>
      </c>
      <c r="J777" s="241">
        <f t="shared" si="38"/>
        <v>-0.11324491451930932</v>
      </c>
      <c r="K777" s="242">
        <f t="shared" si="36"/>
        <v>17.840641385480691</v>
      </c>
    </row>
    <row r="778" spans="1:11" x14ac:dyDescent="0.2">
      <c r="A778" s="45" t="s">
        <v>66</v>
      </c>
      <c r="B778" s="45" t="s">
        <v>3</v>
      </c>
      <c r="C778" s="45">
        <v>2014</v>
      </c>
      <c r="D778" s="45" t="s">
        <v>228</v>
      </c>
      <c r="E778" s="48">
        <v>18.089560599999999</v>
      </c>
      <c r="F778" s="37">
        <f>VLOOKUP(_xlfn.CONCAT(D778,"65-69"),'Appendix 4. 2020 IBGE LT'!$E$6:$M$1685,9,FALSE)</f>
        <v>18.82775675194307</v>
      </c>
      <c r="G778" s="37">
        <f>VLOOKUP(_xlfn.CONCAT(D778,"65-69"),'Appendix 3b. nax IBGE 2019'!$E$5:$M$1850,9,FALSE)</f>
        <v>18.714007649444632</v>
      </c>
      <c r="H778" s="37">
        <f>INDEX(Summary!$Q$5:$Y$88,MATCH(_xlfn.CONCAT(D778,"65-69"),Summary!$Q$5:$Q$88,0),MATCH($H$3,Summary!$Q$4:$Y$4,0))</f>
        <v>18.595968236630981</v>
      </c>
      <c r="I778" s="240">
        <f t="shared" si="37"/>
        <v>-6.307543259829451E-3</v>
      </c>
      <c r="J778" s="241">
        <f t="shared" si="38"/>
        <v>-0.11410068603580639</v>
      </c>
      <c r="K778" s="242">
        <f t="shared" si="36"/>
        <v>17.975459913964194</v>
      </c>
    </row>
    <row r="779" spans="1:11" x14ac:dyDescent="0.2">
      <c r="A779" s="45" t="s">
        <v>66</v>
      </c>
      <c r="B779" s="45" t="s">
        <v>3</v>
      </c>
      <c r="C779" s="45">
        <v>2015</v>
      </c>
      <c r="D779" s="45" t="s">
        <v>228</v>
      </c>
      <c r="E779" s="48">
        <v>18.221993300000001</v>
      </c>
      <c r="F779" s="37">
        <f>VLOOKUP(_xlfn.CONCAT(D779,"65-69"),'Appendix 4. 2020 IBGE LT'!$E$6:$M$1685,9,FALSE)</f>
        <v>18.82775675194307</v>
      </c>
      <c r="G779" s="37">
        <f>VLOOKUP(_xlfn.CONCAT(D779,"65-69"),'Appendix 3b. nax IBGE 2019'!$E$5:$M$1850,9,FALSE)</f>
        <v>18.714007649444632</v>
      </c>
      <c r="H779" s="37">
        <f>INDEX(Summary!$Q$5:$Y$88,MATCH(_xlfn.CONCAT(D779,"65-69"),Summary!$Q$5:$Q$88,0),MATCH($H$3,Summary!$Q$4:$Y$4,0))</f>
        <v>18.595968236630981</v>
      </c>
      <c r="I779" s="240">
        <f t="shared" si="37"/>
        <v>-6.307543259829451E-3</v>
      </c>
      <c r="J779" s="241">
        <f t="shared" si="38"/>
        <v>-0.11493601102007242</v>
      </c>
      <c r="K779" s="242">
        <f t="shared" si="36"/>
        <v>18.107057288979927</v>
      </c>
    </row>
    <row r="780" spans="1:11" x14ac:dyDescent="0.2">
      <c r="A780" s="45" t="s">
        <v>66</v>
      </c>
      <c r="B780" s="45" t="s">
        <v>3</v>
      </c>
      <c r="C780" s="45">
        <v>2016</v>
      </c>
      <c r="D780" s="45" t="s">
        <v>228</v>
      </c>
      <c r="E780" s="48">
        <v>18.350275199999999</v>
      </c>
      <c r="F780" s="37">
        <f>VLOOKUP(_xlfn.CONCAT(D780,"65-69"),'Appendix 4. 2020 IBGE LT'!$E$6:$M$1685,9,FALSE)</f>
        <v>18.82775675194307</v>
      </c>
      <c r="G780" s="37">
        <f>VLOOKUP(_xlfn.CONCAT(D780,"65-69"),'Appendix 3b. nax IBGE 2019'!$E$5:$M$1850,9,FALSE)</f>
        <v>18.714007649444632</v>
      </c>
      <c r="H780" s="37">
        <f>INDEX(Summary!$Q$5:$Y$88,MATCH(_xlfn.CONCAT(D780,"65-69"),Summary!$Q$5:$Q$88,0),MATCH($H$3,Summary!$Q$4:$Y$4,0))</f>
        <v>18.595968236630981</v>
      </c>
      <c r="I780" s="240">
        <f t="shared" si="37"/>
        <v>-6.307543259829451E-3</v>
      </c>
      <c r="J780" s="241">
        <f t="shared" si="38"/>
        <v>-0.11574515465377552</v>
      </c>
      <c r="K780" s="242">
        <f t="shared" si="36"/>
        <v>18.234530045346222</v>
      </c>
    </row>
    <row r="781" spans="1:11" x14ac:dyDescent="0.2">
      <c r="A781" s="45" t="s">
        <v>66</v>
      </c>
      <c r="B781" s="45" t="s">
        <v>3</v>
      </c>
      <c r="C781" s="45">
        <v>2017</v>
      </c>
      <c r="D781" s="45" t="s">
        <v>228</v>
      </c>
      <c r="E781" s="48">
        <v>18.4747576</v>
      </c>
      <c r="F781" s="37">
        <f>VLOOKUP(_xlfn.CONCAT(D781,"65-69"),'Appendix 4. 2020 IBGE LT'!$E$6:$M$1685,9,FALSE)</f>
        <v>18.82775675194307</v>
      </c>
      <c r="G781" s="37">
        <f>VLOOKUP(_xlfn.CONCAT(D781,"65-69"),'Appendix 3b. nax IBGE 2019'!$E$5:$M$1850,9,FALSE)</f>
        <v>18.714007649444632</v>
      </c>
      <c r="H781" s="37">
        <f>INDEX(Summary!$Q$5:$Y$88,MATCH(_xlfn.CONCAT(D781,"65-69"),Summary!$Q$5:$Q$88,0),MATCH($H$3,Summary!$Q$4:$Y$4,0))</f>
        <v>18.595968236630981</v>
      </c>
      <c r="I781" s="240">
        <f t="shared" si="37"/>
        <v>-6.307543259829451E-3</v>
      </c>
      <c r="J781" s="241">
        <f t="shared" si="38"/>
        <v>-0.11653033277686292</v>
      </c>
      <c r="K781" s="242">
        <f t="shared" si="36"/>
        <v>18.358227267223139</v>
      </c>
    </row>
    <row r="782" spans="1:11" x14ac:dyDescent="0.2">
      <c r="A782" s="45" t="s">
        <v>66</v>
      </c>
      <c r="B782" s="45" t="s">
        <v>3</v>
      </c>
      <c r="C782" s="45">
        <v>2018</v>
      </c>
      <c r="D782" s="45" t="s">
        <v>228</v>
      </c>
      <c r="E782" s="48">
        <v>18.595751199999999</v>
      </c>
      <c r="F782" s="37">
        <f>VLOOKUP(_xlfn.CONCAT(D782,"65-69"),'Appendix 4. 2020 IBGE LT'!$E$6:$M$1685,9,FALSE)</f>
        <v>18.82775675194307</v>
      </c>
      <c r="G782" s="37">
        <f>VLOOKUP(_xlfn.CONCAT(D782,"65-69"),'Appendix 3b. nax IBGE 2019'!$E$5:$M$1850,9,FALSE)</f>
        <v>18.714007649444632</v>
      </c>
      <c r="H782" s="37">
        <f>INDEX(Summary!$Q$5:$Y$88,MATCH(_xlfn.CONCAT(D782,"65-69"),Summary!$Q$5:$Q$88,0),MATCH($H$3,Summary!$Q$4:$Y$4,0))</f>
        <v>18.595968236630981</v>
      </c>
      <c r="I782" s="240">
        <f t="shared" si="37"/>
        <v>-6.307543259829451E-3</v>
      </c>
      <c r="J782" s="241">
        <f t="shared" si="38"/>
        <v>-0.11729350514302542</v>
      </c>
      <c r="K782" s="242">
        <f t="shared" si="36"/>
        <v>18.478457694856974</v>
      </c>
    </row>
    <row r="783" spans="1:11" x14ac:dyDescent="0.2">
      <c r="A783" s="45" t="s">
        <v>66</v>
      </c>
      <c r="B783" s="45" t="s">
        <v>3</v>
      </c>
      <c r="C783" s="45">
        <v>2019</v>
      </c>
      <c r="D783" s="45" t="s">
        <v>228</v>
      </c>
      <c r="E783" s="48">
        <v>18.714007599999999</v>
      </c>
      <c r="F783" s="37">
        <f>VLOOKUP(_xlfn.CONCAT(D783,"65-69"),'Appendix 4. 2020 IBGE LT'!$E$6:$M$1685,9,FALSE)</f>
        <v>18.82775675194307</v>
      </c>
      <c r="G783" s="37">
        <f>VLOOKUP(_xlfn.CONCAT(D783,"65-69"),'Appendix 3b. nax IBGE 2019'!$E$5:$M$1850,9,FALSE)</f>
        <v>18.714007649444632</v>
      </c>
      <c r="H783" s="37">
        <f>INDEX(Summary!$Q$5:$Y$88,MATCH(_xlfn.CONCAT(D783,"65-69"),Summary!$Q$5:$Q$88,0),MATCH($H$3,Summary!$Q$4:$Y$4,0))</f>
        <v>18.595968236630981</v>
      </c>
      <c r="I783" s="240">
        <f t="shared" si="37"/>
        <v>-6.307543259829451E-3</v>
      </c>
      <c r="J783" s="241">
        <f t="shared" si="38"/>
        <v>-0.11803941250177712</v>
      </c>
      <c r="K783" s="242">
        <f t="shared" si="36"/>
        <v>18.595968187498222</v>
      </c>
    </row>
    <row r="784" spans="1:11" x14ac:dyDescent="0.2">
      <c r="A784" s="45" t="s">
        <v>67</v>
      </c>
      <c r="B784" s="45" t="s">
        <v>48</v>
      </c>
      <c r="C784" s="45">
        <v>2000</v>
      </c>
      <c r="D784" s="45" t="s">
        <v>201</v>
      </c>
      <c r="E784" s="48">
        <v>16.4499304</v>
      </c>
      <c r="F784" s="37">
        <f>VLOOKUP(_xlfn.CONCAT(D784,"65-69"),'Appendix 4. 2020 IBGE LT'!$E$6:$M$1685,9,FALSE)</f>
        <v>19.474586721128961</v>
      </c>
      <c r="G784" s="37">
        <f>VLOOKUP(_xlfn.CONCAT(D784,"65-69"),'Appendix 3b. nax IBGE 2019'!$E$5:$M$1850,9,FALSE)</f>
        <v>19.347815861818997</v>
      </c>
      <c r="H784" s="37">
        <f>INDEX(Summary!$Q$5:$Y$88,MATCH(_xlfn.CONCAT(D784,"65-69"),Summary!$Q$5:$Q$88,0),MATCH($H$3,Summary!$Q$4:$Y$4,0))</f>
        <v>20.048140258863306</v>
      </c>
      <c r="I784" s="240">
        <f t="shared" si="37"/>
        <v>3.6196560999235565E-2</v>
      </c>
      <c r="J784" s="241">
        <f t="shared" si="38"/>
        <v>0.59543090915677943</v>
      </c>
      <c r="K784" s="242">
        <f t="shared" si="36"/>
        <v>17.045361309156778</v>
      </c>
    </row>
    <row r="785" spans="1:11" x14ac:dyDescent="0.2">
      <c r="A785" s="45" t="s">
        <v>67</v>
      </c>
      <c r="B785" s="45" t="s">
        <v>48</v>
      </c>
      <c r="C785" s="45">
        <v>2001</v>
      </c>
      <c r="D785" s="45" t="s">
        <v>201</v>
      </c>
      <c r="E785" s="48">
        <v>16.625070699999998</v>
      </c>
      <c r="F785" s="37">
        <f>VLOOKUP(_xlfn.CONCAT(D785,"65-69"),'Appendix 4. 2020 IBGE LT'!$E$6:$M$1685,9,FALSE)</f>
        <v>19.474586721128961</v>
      </c>
      <c r="G785" s="37">
        <f>VLOOKUP(_xlfn.CONCAT(D785,"65-69"),'Appendix 3b. nax IBGE 2019'!$E$5:$M$1850,9,FALSE)</f>
        <v>19.347815861818997</v>
      </c>
      <c r="H785" s="37">
        <f>INDEX(Summary!$Q$5:$Y$88,MATCH(_xlfn.CONCAT(D785,"65-69"),Summary!$Q$5:$Q$88,0),MATCH($H$3,Summary!$Q$4:$Y$4,0))</f>
        <v>20.048140258863306</v>
      </c>
      <c r="I785" s="240">
        <f t="shared" si="37"/>
        <v>3.6196560999235565E-2</v>
      </c>
      <c r="J785" s="241">
        <f t="shared" si="38"/>
        <v>0.60177038570915387</v>
      </c>
      <c r="K785" s="242">
        <f t="shared" si="36"/>
        <v>17.226841085709154</v>
      </c>
    </row>
    <row r="786" spans="1:11" x14ac:dyDescent="0.2">
      <c r="A786" s="45" t="s">
        <v>67</v>
      </c>
      <c r="B786" s="45" t="s">
        <v>48</v>
      </c>
      <c r="C786" s="45">
        <v>2002</v>
      </c>
      <c r="D786" s="45" t="s">
        <v>201</v>
      </c>
      <c r="E786" s="48">
        <v>16.797597499999998</v>
      </c>
      <c r="F786" s="37">
        <f>VLOOKUP(_xlfn.CONCAT(D786,"65-69"),'Appendix 4. 2020 IBGE LT'!$E$6:$M$1685,9,FALSE)</f>
        <v>19.474586721128961</v>
      </c>
      <c r="G786" s="37">
        <f>VLOOKUP(_xlfn.CONCAT(D786,"65-69"),'Appendix 3b. nax IBGE 2019'!$E$5:$M$1850,9,FALSE)</f>
        <v>19.347815861818997</v>
      </c>
      <c r="H786" s="37">
        <f>INDEX(Summary!$Q$5:$Y$88,MATCH(_xlfn.CONCAT(D786,"65-69"),Summary!$Q$5:$Q$88,0),MATCH($H$3,Summary!$Q$4:$Y$4,0))</f>
        <v>20.048140258863306</v>
      </c>
      <c r="I786" s="240">
        <f t="shared" si="37"/>
        <v>3.6196560999235565E-2</v>
      </c>
      <c r="J786" s="241">
        <f t="shared" si="38"/>
        <v>0.60801526254935678</v>
      </c>
      <c r="K786" s="242">
        <f t="shared" si="36"/>
        <v>17.405612762549357</v>
      </c>
    </row>
    <row r="787" spans="1:11" x14ac:dyDescent="0.2">
      <c r="A787" s="45" t="s">
        <v>67</v>
      </c>
      <c r="B787" s="45" t="s">
        <v>48</v>
      </c>
      <c r="C787" s="45">
        <v>2003</v>
      </c>
      <c r="D787" s="45" t="s">
        <v>201</v>
      </c>
      <c r="E787" s="48">
        <v>16.967437799999999</v>
      </c>
      <c r="F787" s="37">
        <f>VLOOKUP(_xlfn.CONCAT(D787,"65-69"),'Appendix 4. 2020 IBGE LT'!$E$6:$M$1685,9,FALSE)</f>
        <v>19.474586721128961</v>
      </c>
      <c r="G787" s="37">
        <f>VLOOKUP(_xlfn.CONCAT(D787,"65-69"),'Appendix 3b. nax IBGE 2019'!$E$5:$M$1850,9,FALSE)</f>
        <v>19.347815861818997</v>
      </c>
      <c r="H787" s="37">
        <f>INDEX(Summary!$Q$5:$Y$88,MATCH(_xlfn.CONCAT(D787,"65-69"),Summary!$Q$5:$Q$88,0),MATCH($H$3,Summary!$Q$4:$Y$4,0))</f>
        <v>20.048140258863306</v>
      </c>
      <c r="I787" s="240">
        <f t="shared" si="37"/>
        <v>3.6196560999235565E-2</v>
      </c>
      <c r="J787" s="241">
        <f t="shared" si="38"/>
        <v>0.61416289732843521</v>
      </c>
      <c r="K787" s="242">
        <f t="shared" si="36"/>
        <v>17.581600697328433</v>
      </c>
    </row>
    <row r="788" spans="1:11" x14ac:dyDescent="0.2">
      <c r="A788" s="45" t="s">
        <v>67</v>
      </c>
      <c r="B788" s="45" t="s">
        <v>48</v>
      </c>
      <c r="C788" s="45">
        <v>2004</v>
      </c>
      <c r="D788" s="45" t="s">
        <v>201</v>
      </c>
      <c r="E788" s="48">
        <v>17.134526699999999</v>
      </c>
      <c r="F788" s="37">
        <f>VLOOKUP(_xlfn.CONCAT(D788,"65-69"),'Appendix 4. 2020 IBGE LT'!$E$6:$M$1685,9,FALSE)</f>
        <v>19.474586721128961</v>
      </c>
      <c r="G788" s="37">
        <f>VLOOKUP(_xlfn.CONCAT(D788,"65-69"),'Appendix 3b. nax IBGE 2019'!$E$5:$M$1850,9,FALSE)</f>
        <v>19.347815861818997</v>
      </c>
      <c r="H788" s="37">
        <f>INDEX(Summary!$Q$5:$Y$88,MATCH(_xlfn.CONCAT(D788,"65-69"),Summary!$Q$5:$Q$88,0),MATCH($H$3,Summary!$Q$4:$Y$4,0))</f>
        <v>20.048140258863306</v>
      </c>
      <c r="I788" s="240">
        <f t="shared" si="37"/>
        <v>3.6196560999235565E-2</v>
      </c>
      <c r="J788" s="241">
        <f t="shared" si="38"/>
        <v>0.6202109408895804</v>
      </c>
      <c r="K788" s="242">
        <f t="shared" si="36"/>
        <v>17.75473764088958</v>
      </c>
    </row>
    <row r="789" spans="1:11" x14ac:dyDescent="0.2">
      <c r="A789" s="45" t="s">
        <v>67</v>
      </c>
      <c r="B789" s="45" t="s">
        <v>48</v>
      </c>
      <c r="C789" s="45">
        <v>2005</v>
      </c>
      <c r="D789" s="45" t="s">
        <v>201</v>
      </c>
      <c r="E789" s="48">
        <v>17.298806899999999</v>
      </c>
      <c r="F789" s="37">
        <f>VLOOKUP(_xlfn.CONCAT(D789,"65-69"),'Appendix 4. 2020 IBGE LT'!$E$6:$M$1685,9,FALSE)</f>
        <v>19.474586721128961</v>
      </c>
      <c r="G789" s="37">
        <f>VLOOKUP(_xlfn.CONCAT(D789,"65-69"),'Appendix 3b. nax IBGE 2019'!$E$5:$M$1850,9,FALSE)</f>
        <v>19.347815861818997</v>
      </c>
      <c r="H789" s="37">
        <f>INDEX(Summary!$Q$5:$Y$88,MATCH(_xlfn.CONCAT(D789,"65-69"),Summary!$Q$5:$Q$88,0),MATCH($H$3,Summary!$Q$4:$Y$4,0))</f>
        <v>20.048140258863306</v>
      </c>
      <c r="I789" s="240">
        <f t="shared" si="37"/>
        <v>3.6196560999235565E-2</v>
      </c>
      <c r="J789" s="241">
        <f t="shared" si="38"/>
        <v>0.62615731916984707</v>
      </c>
      <c r="K789" s="242">
        <f t="shared" si="36"/>
        <v>17.924964219169844</v>
      </c>
    </row>
    <row r="790" spans="1:11" x14ac:dyDescent="0.2">
      <c r="A790" s="45" t="s">
        <v>67</v>
      </c>
      <c r="B790" s="45" t="s">
        <v>48</v>
      </c>
      <c r="C790" s="45">
        <v>2006</v>
      </c>
      <c r="D790" s="45" t="s">
        <v>201</v>
      </c>
      <c r="E790" s="48">
        <v>17.460228900000001</v>
      </c>
      <c r="F790" s="37">
        <f>VLOOKUP(_xlfn.CONCAT(D790,"65-69"),'Appendix 4. 2020 IBGE LT'!$E$6:$M$1685,9,FALSE)</f>
        <v>19.474586721128961</v>
      </c>
      <c r="G790" s="37">
        <f>VLOOKUP(_xlfn.CONCAT(D790,"65-69"),'Appendix 3b. nax IBGE 2019'!$E$5:$M$1850,9,FALSE)</f>
        <v>19.347815861818997</v>
      </c>
      <c r="H790" s="37">
        <f>INDEX(Summary!$Q$5:$Y$88,MATCH(_xlfn.CONCAT(D790,"65-69"),Summary!$Q$5:$Q$88,0),MATCH($H$3,Summary!$Q$4:$Y$4,0))</f>
        <v>20.048140258863306</v>
      </c>
      <c r="I790" s="240">
        <f t="shared" si="37"/>
        <v>3.6196560999235565E-2</v>
      </c>
      <c r="J790" s="241">
        <f t="shared" si="38"/>
        <v>0.63200024043946568</v>
      </c>
      <c r="K790" s="242">
        <f t="shared" si="36"/>
        <v>18.092229140439468</v>
      </c>
    </row>
    <row r="791" spans="1:11" x14ac:dyDescent="0.2">
      <c r="A791" s="45" t="s">
        <v>67</v>
      </c>
      <c r="B791" s="45" t="s">
        <v>48</v>
      </c>
      <c r="C791" s="45">
        <v>2007</v>
      </c>
      <c r="D791" s="45" t="s">
        <v>201</v>
      </c>
      <c r="E791" s="48">
        <v>17.618750200000001</v>
      </c>
      <c r="F791" s="37">
        <f>VLOOKUP(_xlfn.CONCAT(D791,"65-69"),'Appendix 4. 2020 IBGE LT'!$E$6:$M$1685,9,FALSE)</f>
        <v>19.474586721128961</v>
      </c>
      <c r="G791" s="37">
        <f>VLOOKUP(_xlfn.CONCAT(D791,"65-69"),'Appendix 3b. nax IBGE 2019'!$E$5:$M$1850,9,FALSE)</f>
        <v>19.347815861818997</v>
      </c>
      <c r="H791" s="37">
        <f>INDEX(Summary!$Q$5:$Y$88,MATCH(_xlfn.CONCAT(D791,"65-69"),Summary!$Q$5:$Q$88,0),MATCH($H$3,Summary!$Q$4:$Y$4,0))</f>
        <v>20.048140258863306</v>
      </c>
      <c r="I791" s="240">
        <f t="shared" si="37"/>
        <v>3.6196560999235565E-2</v>
      </c>
      <c r="J791" s="241">
        <f t="shared" si="38"/>
        <v>0.63773816634459379</v>
      </c>
      <c r="K791" s="242">
        <f t="shared" si="36"/>
        <v>18.256488366344595</v>
      </c>
    </row>
    <row r="792" spans="1:11" x14ac:dyDescent="0.2">
      <c r="A792" s="45" t="s">
        <v>67</v>
      </c>
      <c r="B792" s="45" t="s">
        <v>48</v>
      </c>
      <c r="C792" s="45">
        <v>2008</v>
      </c>
      <c r="D792" s="45" t="s">
        <v>201</v>
      </c>
      <c r="E792" s="48">
        <v>17.774335000000001</v>
      </c>
      <c r="F792" s="37">
        <f>VLOOKUP(_xlfn.CONCAT(D792,"65-69"),'Appendix 4. 2020 IBGE LT'!$E$6:$M$1685,9,FALSE)</f>
        <v>19.474586721128961</v>
      </c>
      <c r="G792" s="37">
        <f>VLOOKUP(_xlfn.CONCAT(D792,"65-69"),'Appendix 3b. nax IBGE 2019'!$E$5:$M$1850,9,FALSE)</f>
        <v>19.347815861818997</v>
      </c>
      <c r="H792" s="37">
        <f>INDEX(Summary!$Q$5:$Y$88,MATCH(_xlfn.CONCAT(D792,"65-69"),Summary!$Q$5:$Q$88,0),MATCH($H$3,Summary!$Q$4:$Y$4,0))</f>
        <v>20.048140258863306</v>
      </c>
      <c r="I792" s="240">
        <f t="shared" si="37"/>
        <v>3.6196560999235565E-2</v>
      </c>
      <c r="J792" s="241">
        <f t="shared" si="38"/>
        <v>0.64336980104834773</v>
      </c>
      <c r="K792" s="242">
        <f t="shared" si="36"/>
        <v>18.417704801048348</v>
      </c>
    </row>
    <row r="793" spans="1:11" x14ac:dyDescent="0.2">
      <c r="A793" s="45" t="s">
        <v>67</v>
      </c>
      <c r="B793" s="45" t="s">
        <v>48</v>
      </c>
      <c r="C793" s="45">
        <v>2009</v>
      </c>
      <c r="D793" s="45" t="s">
        <v>201</v>
      </c>
      <c r="E793" s="48">
        <v>17.926954299999998</v>
      </c>
      <c r="F793" s="37">
        <f>VLOOKUP(_xlfn.CONCAT(D793,"65-69"),'Appendix 4. 2020 IBGE LT'!$E$6:$M$1685,9,FALSE)</f>
        <v>19.474586721128961</v>
      </c>
      <c r="G793" s="37">
        <f>VLOOKUP(_xlfn.CONCAT(D793,"65-69"),'Appendix 3b. nax IBGE 2019'!$E$5:$M$1850,9,FALSE)</f>
        <v>19.347815861818997</v>
      </c>
      <c r="H793" s="37">
        <f>INDEX(Summary!$Q$5:$Y$88,MATCH(_xlfn.CONCAT(D793,"65-69"),Summary!$Q$5:$Q$88,0),MATCH($H$3,Summary!$Q$4:$Y$4,0))</f>
        <v>20.048140258863306</v>
      </c>
      <c r="I793" s="240">
        <f t="shared" si="37"/>
        <v>3.6196560999235565E-2</v>
      </c>
      <c r="J793" s="241">
        <f t="shared" si="38"/>
        <v>0.64889409485045824</v>
      </c>
      <c r="K793" s="242">
        <f t="shared" si="36"/>
        <v>18.575848394850457</v>
      </c>
    </row>
    <row r="794" spans="1:11" x14ac:dyDescent="0.2">
      <c r="A794" s="45" t="s">
        <v>67</v>
      </c>
      <c r="B794" s="45" t="s">
        <v>48</v>
      </c>
      <c r="C794" s="45">
        <v>2010</v>
      </c>
      <c r="D794" s="45" t="s">
        <v>201</v>
      </c>
      <c r="E794" s="48">
        <v>18.0765852</v>
      </c>
      <c r="F794" s="37">
        <f>VLOOKUP(_xlfn.CONCAT(D794,"65-69"),'Appendix 4. 2020 IBGE LT'!$E$6:$M$1685,9,FALSE)</f>
        <v>19.474586721128961</v>
      </c>
      <c r="G794" s="37">
        <f>VLOOKUP(_xlfn.CONCAT(D794,"65-69"),'Appendix 3b. nax IBGE 2019'!$E$5:$M$1850,9,FALSE)</f>
        <v>19.347815861818997</v>
      </c>
      <c r="H794" s="37">
        <f>INDEX(Summary!$Q$5:$Y$88,MATCH(_xlfn.CONCAT(D794,"65-69"),Summary!$Q$5:$Q$88,0),MATCH($H$3,Summary!$Q$4:$Y$4,0))</f>
        <v>20.048140258863306</v>
      </c>
      <c r="I794" s="240">
        <f t="shared" si="37"/>
        <v>3.6196560999235565E-2</v>
      </c>
      <c r="J794" s="241">
        <f t="shared" si="38"/>
        <v>0.65431021884967888</v>
      </c>
      <c r="K794" s="242">
        <f t="shared" si="36"/>
        <v>18.730895418849681</v>
      </c>
    </row>
    <row r="795" spans="1:11" x14ac:dyDescent="0.2">
      <c r="A795" s="45" t="s">
        <v>67</v>
      </c>
      <c r="B795" s="45" t="s">
        <v>48</v>
      </c>
      <c r="C795" s="45">
        <v>2011</v>
      </c>
      <c r="D795" s="45" t="s">
        <v>201</v>
      </c>
      <c r="E795" s="48">
        <v>18.228464800000001</v>
      </c>
      <c r="F795" s="37">
        <f>VLOOKUP(_xlfn.CONCAT(D795,"65-69"),'Appendix 4. 2020 IBGE LT'!$E$6:$M$1685,9,FALSE)</f>
        <v>19.474586721128961</v>
      </c>
      <c r="G795" s="37">
        <f>VLOOKUP(_xlfn.CONCAT(D795,"65-69"),'Appendix 3b. nax IBGE 2019'!$E$5:$M$1850,9,FALSE)</f>
        <v>19.347815861818997</v>
      </c>
      <c r="H795" s="37">
        <f>INDEX(Summary!$Q$5:$Y$88,MATCH(_xlfn.CONCAT(D795,"65-69"),Summary!$Q$5:$Q$88,0),MATCH($H$3,Summary!$Q$4:$Y$4,0))</f>
        <v>20.048140258863306</v>
      </c>
      <c r="I795" s="240">
        <f t="shared" si="37"/>
        <v>3.6196560999235565E-2</v>
      </c>
      <c r="J795" s="241">
        <f t="shared" si="38"/>
        <v>0.65980773805561832</v>
      </c>
      <c r="K795" s="242">
        <f t="shared" si="36"/>
        <v>18.88827253805562</v>
      </c>
    </row>
    <row r="796" spans="1:11" x14ac:dyDescent="0.2">
      <c r="A796" s="45" t="s">
        <v>67</v>
      </c>
      <c r="B796" s="45" t="s">
        <v>48</v>
      </c>
      <c r="C796" s="45">
        <v>2012</v>
      </c>
      <c r="D796" s="45" t="s">
        <v>201</v>
      </c>
      <c r="E796" s="48">
        <v>18.379134799999999</v>
      </c>
      <c r="F796" s="37">
        <f>VLOOKUP(_xlfn.CONCAT(D796,"65-69"),'Appendix 4. 2020 IBGE LT'!$E$6:$M$1685,9,FALSE)</f>
        <v>19.474586721128961</v>
      </c>
      <c r="G796" s="37">
        <f>VLOOKUP(_xlfn.CONCAT(D796,"65-69"),'Appendix 3b. nax IBGE 2019'!$E$5:$M$1850,9,FALSE)</f>
        <v>19.347815861818997</v>
      </c>
      <c r="H796" s="37">
        <f>INDEX(Summary!$Q$5:$Y$88,MATCH(_xlfn.CONCAT(D796,"65-69"),Summary!$Q$5:$Q$88,0),MATCH($H$3,Summary!$Q$4:$Y$4,0))</f>
        <v>20.048140258863306</v>
      </c>
      <c r="I796" s="240">
        <f t="shared" si="37"/>
        <v>3.6196560999235565E-2</v>
      </c>
      <c r="J796" s="241">
        <f t="shared" si="38"/>
        <v>0.66526147390137313</v>
      </c>
      <c r="K796" s="242">
        <f t="shared" si="36"/>
        <v>19.044396273901373</v>
      </c>
    </row>
    <row r="797" spans="1:11" x14ac:dyDescent="0.2">
      <c r="A797" s="45" t="s">
        <v>67</v>
      </c>
      <c r="B797" s="45" t="s">
        <v>48</v>
      </c>
      <c r="C797" s="45">
        <v>2013</v>
      </c>
      <c r="D797" s="45" t="s">
        <v>201</v>
      </c>
      <c r="E797" s="48">
        <v>18.5261751</v>
      </c>
      <c r="F797" s="37">
        <f>VLOOKUP(_xlfn.CONCAT(D797,"65-69"),'Appendix 4. 2020 IBGE LT'!$E$6:$M$1685,9,FALSE)</f>
        <v>19.474586721128961</v>
      </c>
      <c r="G797" s="37">
        <f>VLOOKUP(_xlfn.CONCAT(D797,"65-69"),'Appendix 3b. nax IBGE 2019'!$E$5:$M$1850,9,FALSE)</f>
        <v>19.347815861818997</v>
      </c>
      <c r="H797" s="37">
        <f>INDEX(Summary!$Q$5:$Y$88,MATCH(_xlfn.CONCAT(D797,"65-69"),Summary!$Q$5:$Q$88,0),MATCH($H$3,Summary!$Q$4:$Y$4,0))</f>
        <v>20.048140258863306</v>
      </c>
      <c r="I797" s="240">
        <f t="shared" si="37"/>
        <v>3.6196560999235565E-2</v>
      </c>
      <c r="J797" s="241">
        <f t="shared" si="38"/>
        <v>0.67058382708966902</v>
      </c>
      <c r="K797" s="242">
        <f t="shared" si="36"/>
        <v>19.196758927089668</v>
      </c>
    </row>
    <row r="798" spans="1:11" x14ac:dyDescent="0.2">
      <c r="A798" s="45" t="s">
        <v>67</v>
      </c>
      <c r="B798" s="45" t="s">
        <v>48</v>
      </c>
      <c r="C798" s="45">
        <v>2014</v>
      </c>
      <c r="D798" s="45" t="s">
        <v>201</v>
      </c>
      <c r="E798" s="48">
        <v>18.670355000000001</v>
      </c>
      <c r="F798" s="37">
        <f>VLOOKUP(_xlfn.CONCAT(D798,"65-69"),'Appendix 4. 2020 IBGE LT'!$E$6:$M$1685,9,FALSE)</f>
        <v>19.474586721128961</v>
      </c>
      <c r="G798" s="37">
        <f>VLOOKUP(_xlfn.CONCAT(D798,"65-69"),'Appendix 3b. nax IBGE 2019'!$E$5:$M$1850,9,FALSE)</f>
        <v>19.347815861818997</v>
      </c>
      <c r="H798" s="37">
        <f>INDEX(Summary!$Q$5:$Y$88,MATCH(_xlfn.CONCAT(D798,"65-69"),Summary!$Q$5:$Q$88,0),MATCH($H$3,Summary!$Q$4:$Y$4,0))</f>
        <v>20.048140258863306</v>
      </c>
      <c r="I798" s="240">
        <f t="shared" si="37"/>
        <v>3.6196560999235565E-2</v>
      </c>
      <c r="J798" s="241">
        <f t="shared" si="38"/>
        <v>0.67580264363488274</v>
      </c>
      <c r="K798" s="242">
        <f t="shared" si="36"/>
        <v>19.346157643634882</v>
      </c>
    </row>
    <row r="799" spans="1:11" x14ac:dyDescent="0.2">
      <c r="A799" s="45" t="s">
        <v>67</v>
      </c>
      <c r="B799" s="45" t="s">
        <v>48</v>
      </c>
      <c r="C799" s="45">
        <v>2015</v>
      </c>
      <c r="D799" s="45" t="s">
        <v>201</v>
      </c>
      <c r="E799" s="48">
        <v>18.811653799999998</v>
      </c>
      <c r="F799" s="37">
        <f>VLOOKUP(_xlfn.CONCAT(D799,"65-69"),'Appendix 4. 2020 IBGE LT'!$E$6:$M$1685,9,FALSE)</f>
        <v>19.474586721128961</v>
      </c>
      <c r="G799" s="37">
        <f>VLOOKUP(_xlfn.CONCAT(D799,"65-69"),'Appendix 3b. nax IBGE 2019'!$E$5:$M$1850,9,FALSE)</f>
        <v>19.347815861818997</v>
      </c>
      <c r="H799" s="37">
        <f>INDEX(Summary!$Q$5:$Y$88,MATCH(_xlfn.CONCAT(D799,"65-69"),Summary!$Q$5:$Q$88,0),MATCH($H$3,Summary!$Q$4:$Y$4,0))</f>
        <v>20.048140258863306</v>
      </c>
      <c r="I799" s="240">
        <f t="shared" si="37"/>
        <v>3.6196560999235565E-2</v>
      </c>
      <c r="J799" s="241">
        <f t="shared" si="38"/>
        <v>0.68091717426820142</v>
      </c>
      <c r="K799" s="242">
        <f t="shared" si="36"/>
        <v>19.492570974268201</v>
      </c>
    </row>
    <row r="800" spans="1:11" x14ac:dyDescent="0.2">
      <c r="A800" s="45" t="s">
        <v>67</v>
      </c>
      <c r="B800" s="45" t="s">
        <v>48</v>
      </c>
      <c r="C800" s="45">
        <v>2016</v>
      </c>
      <c r="D800" s="45" t="s">
        <v>201</v>
      </c>
      <c r="E800" s="48">
        <v>18.950056400000001</v>
      </c>
      <c r="F800" s="37">
        <f>VLOOKUP(_xlfn.CONCAT(D800,"65-69"),'Appendix 4. 2020 IBGE LT'!$E$6:$M$1685,9,FALSE)</f>
        <v>19.474586721128961</v>
      </c>
      <c r="G800" s="37">
        <f>VLOOKUP(_xlfn.CONCAT(D800,"65-69"),'Appendix 3b. nax IBGE 2019'!$E$5:$M$1850,9,FALSE)</f>
        <v>19.347815861818997</v>
      </c>
      <c r="H800" s="37">
        <f>INDEX(Summary!$Q$5:$Y$88,MATCH(_xlfn.CONCAT(D800,"65-69"),Summary!$Q$5:$Q$88,0),MATCH($H$3,Summary!$Q$4:$Y$4,0))</f>
        <v>20.048140258863306</v>
      </c>
      <c r="I800" s="240">
        <f t="shared" si="37"/>
        <v>3.6196560999235565E-2</v>
      </c>
      <c r="J800" s="241">
        <f t="shared" si="38"/>
        <v>0.68592687242155437</v>
      </c>
      <c r="K800" s="242">
        <f t="shared" si="36"/>
        <v>19.635983272421555</v>
      </c>
    </row>
    <row r="801" spans="1:11" x14ac:dyDescent="0.2">
      <c r="A801" s="45" t="s">
        <v>67</v>
      </c>
      <c r="B801" s="45" t="s">
        <v>48</v>
      </c>
      <c r="C801" s="45">
        <v>2017</v>
      </c>
      <c r="D801" s="45" t="s">
        <v>201</v>
      </c>
      <c r="E801" s="48">
        <v>19.0855532</v>
      </c>
      <c r="F801" s="37">
        <f>VLOOKUP(_xlfn.CONCAT(D801,"65-69"),'Appendix 4. 2020 IBGE LT'!$E$6:$M$1685,9,FALSE)</f>
        <v>19.474586721128961</v>
      </c>
      <c r="G801" s="37">
        <f>VLOOKUP(_xlfn.CONCAT(D801,"65-69"),'Appendix 3b. nax IBGE 2019'!$E$5:$M$1850,9,FALSE)</f>
        <v>19.347815861818997</v>
      </c>
      <c r="H801" s="37">
        <f>INDEX(Summary!$Q$5:$Y$88,MATCH(_xlfn.CONCAT(D801,"65-69"),Summary!$Q$5:$Q$88,0),MATCH($H$3,Summary!$Q$4:$Y$4,0))</f>
        <v>20.048140258863306</v>
      </c>
      <c r="I801" s="240">
        <f t="shared" si="37"/>
        <v>3.6196560999235565E-2</v>
      </c>
      <c r="J801" s="241">
        <f t="shared" si="38"/>
        <v>0.69083139060795551</v>
      </c>
      <c r="K801" s="242">
        <f t="shared" si="36"/>
        <v>19.776384590607954</v>
      </c>
    </row>
    <row r="802" spans="1:11" x14ac:dyDescent="0.2">
      <c r="A802" s="45" t="s">
        <v>67</v>
      </c>
      <c r="B802" s="45" t="s">
        <v>48</v>
      </c>
      <c r="C802" s="45">
        <v>2018</v>
      </c>
      <c r="D802" s="45" t="s">
        <v>201</v>
      </c>
      <c r="E802" s="48">
        <v>19.218139600000001</v>
      </c>
      <c r="F802" s="37">
        <f>VLOOKUP(_xlfn.CONCAT(D802,"65-69"),'Appendix 4. 2020 IBGE LT'!$E$6:$M$1685,9,FALSE)</f>
        <v>19.474586721128961</v>
      </c>
      <c r="G802" s="37">
        <f>VLOOKUP(_xlfn.CONCAT(D802,"65-69"),'Appendix 3b. nax IBGE 2019'!$E$5:$M$1850,9,FALSE)</f>
        <v>19.347815861818997</v>
      </c>
      <c r="H802" s="37">
        <f>INDEX(Summary!$Q$5:$Y$88,MATCH(_xlfn.CONCAT(D802,"65-69"),Summary!$Q$5:$Q$88,0),MATCH($H$3,Summary!$Q$4:$Y$4,0))</f>
        <v>20.048140258863306</v>
      </c>
      <c r="I802" s="240">
        <f t="shared" si="37"/>
        <v>3.6196560999235565E-2</v>
      </c>
      <c r="J802" s="241">
        <f t="shared" si="38"/>
        <v>0.69563056232322462</v>
      </c>
      <c r="K802" s="242">
        <f t="shared" si="36"/>
        <v>19.913770162323225</v>
      </c>
    </row>
    <row r="803" spans="1:11" x14ac:dyDescent="0.2">
      <c r="A803" s="45" t="s">
        <v>67</v>
      </c>
      <c r="B803" s="45" t="s">
        <v>48</v>
      </c>
      <c r="C803" s="45">
        <v>2019</v>
      </c>
      <c r="D803" s="45" t="s">
        <v>201</v>
      </c>
      <c r="E803" s="48">
        <v>19.347815900000001</v>
      </c>
      <c r="F803" s="37">
        <f>VLOOKUP(_xlfn.CONCAT(D803,"65-69"),'Appendix 4. 2020 IBGE LT'!$E$6:$M$1685,9,FALSE)</f>
        <v>19.474586721128961</v>
      </c>
      <c r="G803" s="37">
        <f>VLOOKUP(_xlfn.CONCAT(D803,"65-69"),'Appendix 3b. nax IBGE 2019'!$E$5:$M$1850,9,FALSE)</f>
        <v>19.347815861818997</v>
      </c>
      <c r="H803" s="37">
        <f>INDEX(Summary!$Q$5:$Y$88,MATCH(_xlfn.CONCAT(D803,"65-69"),Summary!$Q$5:$Q$88,0),MATCH($H$3,Summary!$Q$4:$Y$4,0))</f>
        <v>20.048140258863306</v>
      </c>
      <c r="I803" s="240">
        <f t="shared" si="37"/>
        <v>3.6196560999235565E-2</v>
      </c>
      <c r="J803" s="241">
        <f t="shared" si="38"/>
        <v>0.70032439842632976</v>
      </c>
      <c r="K803" s="242">
        <f t="shared" si="36"/>
        <v>20.048140298426329</v>
      </c>
    </row>
    <row r="804" spans="1:11" x14ac:dyDescent="0.2">
      <c r="A804" s="45" t="s">
        <v>67</v>
      </c>
      <c r="B804" s="45" t="s">
        <v>47</v>
      </c>
      <c r="C804" s="45">
        <v>2000</v>
      </c>
      <c r="D804" s="45" t="s">
        <v>173</v>
      </c>
      <c r="E804" s="48">
        <v>14.484911</v>
      </c>
      <c r="F804" s="37">
        <f>VLOOKUP(_xlfn.CONCAT(D804,"65-69"),'Appendix 4. 2020 IBGE LT'!$E$6:$M$1685,9,FALSE)</f>
        <v>16.891924055478793</v>
      </c>
      <c r="G804" s="37">
        <f>VLOOKUP(_xlfn.CONCAT(D804,"65-69"),'Appendix 3b. nax IBGE 2019'!$E$5:$M$1850,9,FALSE)</f>
        <v>16.804831625267859</v>
      </c>
      <c r="H804" s="37">
        <f>INDEX(Summary!$Q$5:$Y$88,MATCH(_xlfn.CONCAT(D804,"65-69"),Summary!$Q$5:$Q$88,0),MATCH($H$3,Summary!$Q$4:$Y$4,0))</f>
        <v>17.41884114403144</v>
      </c>
      <c r="I804" s="240">
        <f t="shared" si="37"/>
        <v>3.6537677523668363E-2</v>
      </c>
      <c r="J804" s="241">
        <f t="shared" si="38"/>
        <v>0.5292450070770367</v>
      </c>
      <c r="K804" s="242">
        <f t="shared" si="36"/>
        <v>15.014156007077037</v>
      </c>
    </row>
    <row r="805" spans="1:11" x14ac:dyDescent="0.2">
      <c r="A805" s="45" t="s">
        <v>67</v>
      </c>
      <c r="B805" s="45" t="s">
        <v>47</v>
      </c>
      <c r="C805" s="45">
        <v>2001</v>
      </c>
      <c r="D805" s="45" t="s">
        <v>173</v>
      </c>
      <c r="E805" s="48">
        <v>14.636994</v>
      </c>
      <c r="F805" s="37">
        <f>VLOOKUP(_xlfn.CONCAT(D805,"65-69"),'Appendix 4. 2020 IBGE LT'!$E$6:$M$1685,9,FALSE)</f>
        <v>16.891924055478793</v>
      </c>
      <c r="G805" s="37">
        <f>VLOOKUP(_xlfn.CONCAT(D805,"65-69"),'Appendix 3b. nax IBGE 2019'!$E$5:$M$1850,9,FALSE)</f>
        <v>16.804831625267859</v>
      </c>
      <c r="H805" s="37">
        <f>INDEX(Summary!$Q$5:$Y$88,MATCH(_xlfn.CONCAT(D805,"65-69"),Summary!$Q$5:$Q$88,0),MATCH($H$3,Summary!$Q$4:$Y$4,0))</f>
        <v>17.41884114403144</v>
      </c>
      <c r="I805" s="240">
        <f t="shared" si="37"/>
        <v>3.6537677523668363E-2</v>
      </c>
      <c r="J805" s="241">
        <f t="shared" si="38"/>
        <v>0.53480176668786872</v>
      </c>
      <c r="K805" s="242">
        <f t="shared" si="36"/>
        <v>15.171795766687868</v>
      </c>
    </row>
    <row r="806" spans="1:11" x14ac:dyDescent="0.2">
      <c r="A806" s="45" t="s">
        <v>67</v>
      </c>
      <c r="B806" s="45" t="s">
        <v>47</v>
      </c>
      <c r="C806" s="45">
        <v>2002</v>
      </c>
      <c r="D806" s="45" t="s">
        <v>173</v>
      </c>
      <c r="E806" s="48">
        <v>14.787815399999999</v>
      </c>
      <c r="F806" s="37">
        <f>VLOOKUP(_xlfn.CONCAT(D806,"65-69"),'Appendix 4. 2020 IBGE LT'!$E$6:$M$1685,9,FALSE)</f>
        <v>16.891924055478793</v>
      </c>
      <c r="G806" s="37">
        <f>VLOOKUP(_xlfn.CONCAT(D806,"65-69"),'Appendix 3b. nax IBGE 2019'!$E$5:$M$1850,9,FALSE)</f>
        <v>16.804831625267859</v>
      </c>
      <c r="H806" s="37">
        <f>INDEX(Summary!$Q$5:$Y$88,MATCH(_xlfn.CONCAT(D806,"65-69"),Summary!$Q$5:$Q$88,0),MATCH($H$3,Summary!$Q$4:$Y$4,0))</f>
        <v>17.41884114403144</v>
      </c>
      <c r="I806" s="240">
        <f t="shared" si="37"/>
        <v>3.6537677523668363E-2</v>
      </c>
      <c r="J806" s="241">
        <f t="shared" si="38"/>
        <v>0.54031243036473686</v>
      </c>
      <c r="K806" s="242">
        <f t="shared" si="36"/>
        <v>15.328127830364735</v>
      </c>
    </row>
    <row r="807" spans="1:11" x14ac:dyDescent="0.2">
      <c r="A807" s="45" t="s">
        <v>67</v>
      </c>
      <c r="B807" s="45" t="s">
        <v>47</v>
      </c>
      <c r="C807" s="45">
        <v>2003</v>
      </c>
      <c r="D807" s="45" t="s">
        <v>173</v>
      </c>
      <c r="E807" s="48">
        <v>14.937282400000001</v>
      </c>
      <c r="F807" s="37">
        <f>VLOOKUP(_xlfn.CONCAT(D807,"65-69"),'Appendix 4. 2020 IBGE LT'!$E$6:$M$1685,9,FALSE)</f>
        <v>16.891924055478793</v>
      </c>
      <c r="G807" s="37">
        <f>VLOOKUP(_xlfn.CONCAT(D807,"65-69"),'Appendix 3b. nax IBGE 2019'!$E$5:$M$1850,9,FALSE)</f>
        <v>16.804831625267859</v>
      </c>
      <c r="H807" s="37">
        <f>INDEX(Summary!$Q$5:$Y$88,MATCH(_xlfn.CONCAT(D807,"65-69"),Summary!$Q$5:$Q$88,0),MATCH($H$3,Summary!$Q$4:$Y$4,0))</f>
        <v>17.41884114403144</v>
      </c>
      <c r="I807" s="240">
        <f t="shared" si="37"/>
        <v>3.6537677523668363E-2</v>
      </c>
      <c r="J807" s="241">
        <f t="shared" si="38"/>
        <v>0.54577360741116709</v>
      </c>
      <c r="K807" s="242">
        <f t="shared" si="36"/>
        <v>15.483056007411168</v>
      </c>
    </row>
    <row r="808" spans="1:11" x14ac:dyDescent="0.2">
      <c r="A808" s="45" t="s">
        <v>67</v>
      </c>
      <c r="B808" s="45" t="s">
        <v>47</v>
      </c>
      <c r="C808" s="45">
        <v>2004</v>
      </c>
      <c r="D808" s="45" t="s">
        <v>173</v>
      </c>
      <c r="E808" s="48">
        <v>15.085305999999999</v>
      </c>
      <c r="F808" s="37">
        <f>VLOOKUP(_xlfn.CONCAT(D808,"65-69"),'Appendix 4. 2020 IBGE LT'!$E$6:$M$1685,9,FALSE)</f>
        <v>16.891924055478793</v>
      </c>
      <c r="G808" s="37">
        <f>VLOOKUP(_xlfn.CONCAT(D808,"65-69"),'Appendix 3b. nax IBGE 2019'!$E$5:$M$1850,9,FALSE)</f>
        <v>16.804831625267859</v>
      </c>
      <c r="H808" s="37">
        <f>INDEX(Summary!$Q$5:$Y$88,MATCH(_xlfn.CONCAT(D808,"65-69"),Summary!$Q$5:$Q$88,0),MATCH($H$3,Summary!$Q$4:$Y$4,0))</f>
        <v>17.41884114403144</v>
      </c>
      <c r="I808" s="240">
        <f t="shared" si="37"/>
        <v>3.6537677523668363E-2</v>
      </c>
      <c r="J808" s="241">
        <f t="shared" si="38"/>
        <v>0.55118204597385945</v>
      </c>
      <c r="K808" s="242">
        <f t="shared" si="36"/>
        <v>15.636488045973859</v>
      </c>
    </row>
    <row r="809" spans="1:11" x14ac:dyDescent="0.2">
      <c r="A809" s="45" t="s">
        <v>67</v>
      </c>
      <c r="B809" s="45" t="s">
        <v>47</v>
      </c>
      <c r="C809" s="45">
        <v>2005</v>
      </c>
      <c r="D809" s="45" t="s">
        <v>173</v>
      </c>
      <c r="E809" s="48">
        <v>15.231801600000001</v>
      </c>
      <c r="F809" s="37">
        <f>VLOOKUP(_xlfn.CONCAT(D809,"65-69"),'Appendix 4. 2020 IBGE LT'!$E$6:$M$1685,9,FALSE)</f>
        <v>16.891924055478793</v>
      </c>
      <c r="G809" s="37">
        <f>VLOOKUP(_xlfn.CONCAT(D809,"65-69"),'Appendix 3b. nax IBGE 2019'!$E$5:$M$1850,9,FALSE)</f>
        <v>16.804831625267859</v>
      </c>
      <c r="H809" s="37">
        <f>INDEX(Summary!$Q$5:$Y$88,MATCH(_xlfn.CONCAT(D809,"65-69"),Summary!$Q$5:$Q$88,0),MATCH($H$3,Summary!$Q$4:$Y$4,0))</f>
        <v>17.41884114403144</v>
      </c>
      <c r="I809" s="240">
        <f t="shared" si="37"/>
        <v>3.6537677523668363E-2</v>
      </c>
      <c r="J809" s="241">
        <f t="shared" si="38"/>
        <v>0.55653465496529586</v>
      </c>
      <c r="K809" s="242">
        <f t="shared" si="36"/>
        <v>15.788336254965296</v>
      </c>
    </row>
    <row r="810" spans="1:11" x14ac:dyDescent="0.2">
      <c r="A810" s="45" t="s">
        <v>67</v>
      </c>
      <c r="B810" s="45" t="s">
        <v>47</v>
      </c>
      <c r="C810" s="45">
        <v>2006</v>
      </c>
      <c r="D810" s="45" t="s">
        <v>173</v>
      </c>
      <c r="E810" s="48">
        <v>15.3766889</v>
      </c>
      <c r="F810" s="37">
        <f>VLOOKUP(_xlfn.CONCAT(D810,"65-69"),'Appendix 4. 2020 IBGE LT'!$E$6:$M$1685,9,FALSE)</f>
        <v>16.891924055478793</v>
      </c>
      <c r="G810" s="37">
        <f>VLOOKUP(_xlfn.CONCAT(D810,"65-69"),'Appendix 3b. nax IBGE 2019'!$E$5:$M$1850,9,FALSE)</f>
        <v>16.804831625267859</v>
      </c>
      <c r="H810" s="37">
        <f>INDEX(Summary!$Q$5:$Y$88,MATCH(_xlfn.CONCAT(D810,"65-69"),Summary!$Q$5:$Q$88,0),MATCH($H$3,Summary!$Q$4:$Y$4,0))</f>
        <v>17.41884114403144</v>
      </c>
      <c r="I810" s="240">
        <f t="shared" si="37"/>
        <v>3.6537677523668363E-2</v>
      </c>
      <c r="J810" s="241">
        <f t="shared" si="38"/>
        <v>0.56182850040997079</v>
      </c>
      <c r="K810" s="242">
        <f t="shared" si="36"/>
        <v>15.938517400409971</v>
      </c>
    </row>
    <row r="811" spans="1:11" x14ac:dyDescent="0.2">
      <c r="A811" s="45" t="s">
        <v>67</v>
      </c>
      <c r="B811" s="45" t="s">
        <v>47</v>
      </c>
      <c r="C811" s="45">
        <v>2007</v>
      </c>
      <c r="D811" s="45" t="s">
        <v>173</v>
      </c>
      <c r="E811" s="48">
        <v>15.5198918</v>
      </c>
      <c r="F811" s="37">
        <f>VLOOKUP(_xlfn.CONCAT(D811,"65-69"),'Appendix 4. 2020 IBGE LT'!$E$6:$M$1685,9,FALSE)</f>
        <v>16.891924055478793</v>
      </c>
      <c r="G811" s="37">
        <f>VLOOKUP(_xlfn.CONCAT(D811,"65-69"),'Appendix 3b. nax IBGE 2019'!$E$5:$M$1850,9,FALSE)</f>
        <v>16.804831625267859</v>
      </c>
      <c r="H811" s="37">
        <f>INDEX(Summary!$Q$5:$Y$88,MATCH(_xlfn.CONCAT(D811,"65-69"),Summary!$Q$5:$Q$88,0),MATCH($H$3,Summary!$Q$4:$Y$4,0))</f>
        <v>17.41884114403144</v>
      </c>
      <c r="I811" s="240">
        <f t="shared" si="37"/>
        <v>3.6537677523668363E-2</v>
      </c>
      <c r="J811" s="241">
        <f t="shared" si="38"/>
        <v>0.5670608017906249</v>
      </c>
      <c r="K811" s="242">
        <f t="shared" si="36"/>
        <v>16.086952601790625</v>
      </c>
    </row>
    <row r="812" spans="1:11" x14ac:dyDescent="0.2">
      <c r="A812" s="45" t="s">
        <v>67</v>
      </c>
      <c r="B812" s="45" t="s">
        <v>47</v>
      </c>
      <c r="C812" s="45">
        <v>2008</v>
      </c>
      <c r="D812" s="45" t="s">
        <v>173</v>
      </c>
      <c r="E812" s="48">
        <v>15.661338900000001</v>
      </c>
      <c r="F812" s="37">
        <f>VLOOKUP(_xlfn.CONCAT(D812,"65-69"),'Appendix 4. 2020 IBGE LT'!$E$6:$M$1685,9,FALSE)</f>
        <v>16.891924055478793</v>
      </c>
      <c r="G812" s="37">
        <f>VLOOKUP(_xlfn.CONCAT(D812,"65-69"),'Appendix 3b. nax IBGE 2019'!$E$5:$M$1850,9,FALSE)</f>
        <v>16.804831625267859</v>
      </c>
      <c r="H812" s="37">
        <f>INDEX(Summary!$Q$5:$Y$88,MATCH(_xlfn.CONCAT(D812,"65-69"),Summary!$Q$5:$Q$88,0),MATCH($H$3,Summary!$Q$4:$Y$4,0))</f>
        <v>17.41884114403144</v>
      </c>
      <c r="I812" s="240">
        <f t="shared" si="37"/>
        <v>3.6537677523668363E-2</v>
      </c>
      <c r="J812" s="241">
        <f t="shared" si="38"/>
        <v>0.57222895031708298</v>
      </c>
      <c r="K812" s="242">
        <f t="shared" si="36"/>
        <v>16.233567850317083</v>
      </c>
    </row>
    <row r="813" spans="1:11" x14ac:dyDescent="0.2">
      <c r="A813" s="45" t="s">
        <v>67</v>
      </c>
      <c r="B813" s="45" t="s">
        <v>47</v>
      </c>
      <c r="C813" s="45">
        <v>2009</v>
      </c>
      <c r="D813" s="45" t="s">
        <v>173</v>
      </c>
      <c r="E813" s="48">
        <v>15.800963100000001</v>
      </c>
      <c r="F813" s="37">
        <f>VLOOKUP(_xlfn.CONCAT(D813,"65-69"),'Appendix 4. 2020 IBGE LT'!$E$6:$M$1685,9,FALSE)</f>
        <v>16.891924055478793</v>
      </c>
      <c r="G813" s="37">
        <f>VLOOKUP(_xlfn.CONCAT(D813,"65-69"),'Appendix 3b. nax IBGE 2019'!$E$5:$M$1850,9,FALSE)</f>
        <v>16.804831625267859</v>
      </c>
      <c r="H813" s="37">
        <f>INDEX(Summary!$Q$5:$Y$88,MATCH(_xlfn.CONCAT(D813,"65-69"),Summary!$Q$5:$Q$88,0),MATCH($H$3,Summary!$Q$4:$Y$4,0))</f>
        <v>17.41884114403144</v>
      </c>
      <c r="I813" s="240">
        <f t="shared" si="37"/>
        <v>3.6537677523668363E-2</v>
      </c>
      <c r="J813" s="241">
        <f t="shared" si="38"/>
        <v>0.57733049431118322</v>
      </c>
      <c r="K813" s="242">
        <f t="shared" si="36"/>
        <v>16.378293594311184</v>
      </c>
    </row>
    <row r="814" spans="1:11" x14ac:dyDescent="0.2">
      <c r="A814" s="45" t="s">
        <v>67</v>
      </c>
      <c r="B814" s="45" t="s">
        <v>47</v>
      </c>
      <c r="C814" s="45">
        <v>2010</v>
      </c>
      <c r="D814" s="45" t="s">
        <v>173</v>
      </c>
      <c r="E814" s="48">
        <v>15.938701999999999</v>
      </c>
      <c r="F814" s="37">
        <f>VLOOKUP(_xlfn.CONCAT(D814,"65-69"),'Appendix 4. 2020 IBGE LT'!$E$6:$M$1685,9,FALSE)</f>
        <v>16.891924055478793</v>
      </c>
      <c r="G814" s="37">
        <f>VLOOKUP(_xlfn.CONCAT(D814,"65-69"),'Appendix 3b. nax IBGE 2019'!$E$5:$M$1850,9,FALSE)</f>
        <v>16.804831625267859</v>
      </c>
      <c r="H814" s="37">
        <f>INDEX(Summary!$Q$5:$Y$88,MATCH(_xlfn.CONCAT(D814,"65-69"),Summary!$Q$5:$Q$88,0),MATCH($H$3,Summary!$Q$4:$Y$4,0))</f>
        <v>17.41884114403144</v>
      </c>
      <c r="I814" s="240">
        <f t="shared" si="37"/>
        <v>3.6537677523668363E-2</v>
      </c>
      <c r="J814" s="241">
        <f t="shared" si="38"/>
        <v>0.582363153821848</v>
      </c>
      <c r="K814" s="242">
        <f t="shared" si="36"/>
        <v>16.521065153821848</v>
      </c>
    </row>
    <row r="815" spans="1:11" x14ac:dyDescent="0.2">
      <c r="A815" s="45" t="s">
        <v>67</v>
      </c>
      <c r="B815" s="45" t="s">
        <v>47</v>
      </c>
      <c r="C815" s="45">
        <v>2011</v>
      </c>
      <c r="D815" s="45" t="s">
        <v>173</v>
      </c>
      <c r="E815" s="48">
        <v>16.041694</v>
      </c>
      <c r="F815" s="37">
        <f>VLOOKUP(_xlfn.CONCAT(D815,"65-69"),'Appendix 4. 2020 IBGE LT'!$E$6:$M$1685,9,FALSE)</f>
        <v>16.891924055478793</v>
      </c>
      <c r="G815" s="37">
        <f>VLOOKUP(_xlfn.CONCAT(D815,"65-69"),'Appendix 3b. nax IBGE 2019'!$E$5:$M$1850,9,FALSE)</f>
        <v>16.804831625267859</v>
      </c>
      <c r="H815" s="37">
        <f>INDEX(Summary!$Q$5:$Y$88,MATCH(_xlfn.CONCAT(D815,"65-69"),Summary!$Q$5:$Q$88,0),MATCH($H$3,Summary!$Q$4:$Y$4,0))</f>
        <v>17.41884114403144</v>
      </c>
      <c r="I815" s="240">
        <f t="shared" si="37"/>
        <v>3.6537677523668363E-2</v>
      </c>
      <c r="J815" s="241">
        <f t="shared" si="38"/>
        <v>0.58612624230536559</v>
      </c>
      <c r="K815" s="242">
        <f t="shared" si="36"/>
        <v>16.627820242305365</v>
      </c>
    </row>
    <row r="816" spans="1:11" x14ac:dyDescent="0.2">
      <c r="A816" s="45" t="s">
        <v>67</v>
      </c>
      <c r="B816" s="45" t="s">
        <v>47</v>
      </c>
      <c r="C816" s="45">
        <v>2012</v>
      </c>
      <c r="D816" s="45" t="s">
        <v>173</v>
      </c>
      <c r="E816" s="48">
        <v>16.143005800000001</v>
      </c>
      <c r="F816" s="37">
        <f>VLOOKUP(_xlfn.CONCAT(D816,"65-69"),'Appendix 4. 2020 IBGE LT'!$E$6:$M$1685,9,FALSE)</f>
        <v>16.891924055478793</v>
      </c>
      <c r="G816" s="37">
        <f>VLOOKUP(_xlfn.CONCAT(D816,"65-69"),'Appendix 3b. nax IBGE 2019'!$E$5:$M$1850,9,FALSE)</f>
        <v>16.804831625267859</v>
      </c>
      <c r="H816" s="37">
        <f>INDEX(Summary!$Q$5:$Y$88,MATCH(_xlfn.CONCAT(D816,"65-69"),Summary!$Q$5:$Q$88,0),MATCH($H$3,Summary!$Q$4:$Y$4,0))</f>
        <v>17.41884114403144</v>
      </c>
      <c r="I816" s="240">
        <f t="shared" si="37"/>
        <v>3.6537677523668363E-2</v>
      </c>
      <c r="J816" s="241">
        <f t="shared" si="38"/>
        <v>0.58982794018310802</v>
      </c>
      <c r="K816" s="242">
        <f t="shared" si="36"/>
        <v>16.732833740183111</v>
      </c>
    </row>
    <row r="817" spans="1:11" x14ac:dyDescent="0.2">
      <c r="A817" s="45" t="s">
        <v>67</v>
      </c>
      <c r="B817" s="45" t="s">
        <v>47</v>
      </c>
      <c r="C817" s="45">
        <v>2013</v>
      </c>
      <c r="D817" s="45" t="s">
        <v>173</v>
      </c>
      <c r="E817" s="48">
        <v>16.243528300000001</v>
      </c>
      <c r="F817" s="37">
        <f>VLOOKUP(_xlfn.CONCAT(D817,"65-69"),'Appendix 4. 2020 IBGE LT'!$E$6:$M$1685,9,FALSE)</f>
        <v>16.891924055478793</v>
      </c>
      <c r="G817" s="37">
        <f>VLOOKUP(_xlfn.CONCAT(D817,"65-69"),'Appendix 3b. nax IBGE 2019'!$E$5:$M$1850,9,FALSE)</f>
        <v>16.804831625267859</v>
      </c>
      <c r="H817" s="37">
        <f>INDEX(Summary!$Q$5:$Y$88,MATCH(_xlfn.CONCAT(D817,"65-69"),Summary!$Q$5:$Q$88,0),MATCH($H$3,Summary!$Q$4:$Y$4,0))</f>
        <v>17.41884114403144</v>
      </c>
      <c r="I817" s="240">
        <f t="shared" si="37"/>
        <v>3.6537677523668363E-2</v>
      </c>
      <c r="J817" s="241">
        <f t="shared" si="38"/>
        <v>0.59350079887198104</v>
      </c>
      <c r="K817" s="242">
        <f t="shared" si="36"/>
        <v>16.837029098871984</v>
      </c>
    </row>
    <row r="818" spans="1:11" x14ac:dyDescent="0.2">
      <c r="A818" s="45" t="s">
        <v>67</v>
      </c>
      <c r="B818" s="45" t="s">
        <v>47</v>
      </c>
      <c r="C818" s="45">
        <v>2014</v>
      </c>
      <c r="D818" s="45" t="s">
        <v>173</v>
      </c>
      <c r="E818" s="48">
        <v>16.341627299999999</v>
      </c>
      <c r="F818" s="37">
        <f>VLOOKUP(_xlfn.CONCAT(D818,"65-69"),'Appendix 4. 2020 IBGE LT'!$E$6:$M$1685,9,FALSE)</f>
        <v>16.891924055478793</v>
      </c>
      <c r="G818" s="37">
        <f>VLOOKUP(_xlfn.CONCAT(D818,"65-69"),'Appendix 3b. nax IBGE 2019'!$E$5:$M$1850,9,FALSE)</f>
        <v>16.804831625267859</v>
      </c>
      <c r="H818" s="37">
        <f>INDEX(Summary!$Q$5:$Y$88,MATCH(_xlfn.CONCAT(D818,"65-69"),Summary!$Q$5:$Q$88,0),MATCH($H$3,Summary!$Q$4:$Y$4,0))</f>
        <v>17.41884114403144</v>
      </c>
      <c r="I818" s="240">
        <f t="shared" si="37"/>
        <v>3.6537677523668363E-2</v>
      </c>
      <c r="J818" s="241">
        <f t="shared" si="38"/>
        <v>0.59708510849937524</v>
      </c>
      <c r="K818" s="242">
        <f t="shared" si="36"/>
        <v>16.938712408499374</v>
      </c>
    </row>
    <row r="819" spans="1:11" x14ac:dyDescent="0.2">
      <c r="A819" s="45" t="s">
        <v>67</v>
      </c>
      <c r="B819" s="45" t="s">
        <v>47</v>
      </c>
      <c r="C819" s="45">
        <v>2015</v>
      </c>
      <c r="D819" s="45" t="s">
        <v>173</v>
      </c>
      <c r="E819" s="48">
        <v>16.4379296</v>
      </c>
      <c r="F819" s="37">
        <f>VLOOKUP(_xlfn.CONCAT(D819,"65-69"),'Appendix 4. 2020 IBGE LT'!$E$6:$M$1685,9,FALSE)</f>
        <v>16.891924055478793</v>
      </c>
      <c r="G819" s="37">
        <f>VLOOKUP(_xlfn.CONCAT(D819,"65-69"),'Appendix 3b. nax IBGE 2019'!$E$5:$M$1850,9,FALSE)</f>
        <v>16.804831625267859</v>
      </c>
      <c r="H819" s="37">
        <f>INDEX(Summary!$Q$5:$Y$88,MATCH(_xlfn.CONCAT(D819,"65-69"),Summary!$Q$5:$Q$88,0),MATCH($H$3,Summary!$Q$4:$Y$4,0))</f>
        <v>17.41884114403144</v>
      </c>
      <c r="I819" s="240">
        <f t="shared" si="37"/>
        <v>3.6537677523668363E-2</v>
      </c>
      <c r="J819" s="241">
        <f t="shared" si="38"/>
        <v>0.60060377088156292</v>
      </c>
      <c r="K819" s="242">
        <f t="shared" si="36"/>
        <v>17.038533370881563</v>
      </c>
    </row>
    <row r="820" spans="1:11" x14ac:dyDescent="0.2">
      <c r="A820" s="45" t="s">
        <v>67</v>
      </c>
      <c r="B820" s="45" t="s">
        <v>47</v>
      </c>
      <c r="C820" s="45">
        <v>2016</v>
      </c>
      <c r="D820" s="45" t="s">
        <v>173</v>
      </c>
      <c r="E820" s="48">
        <v>16.532415799999999</v>
      </c>
      <c r="F820" s="37">
        <f>VLOOKUP(_xlfn.CONCAT(D820,"65-69"),'Appendix 4. 2020 IBGE LT'!$E$6:$M$1685,9,FALSE)</f>
        <v>16.891924055478793</v>
      </c>
      <c r="G820" s="37">
        <f>VLOOKUP(_xlfn.CONCAT(D820,"65-69"),'Appendix 3b. nax IBGE 2019'!$E$5:$M$1850,9,FALSE)</f>
        <v>16.804831625267859</v>
      </c>
      <c r="H820" s="37">
        <f>INDEX(Summary!$Q$5:$Y$88,MATCH(_xlfn.CONCAT(D820,"65-69"),Summary!$Q$5:$Q$88,0),MATCH($H$3,Summary!$Q$4:$Y$4,0))</f>
        <v>17.41884114403144</v>
      </c>
      <c r="I820" s="240">
        <f t="shared" si="37"/>
        <v>3.6537677523668363E-2</v>
      </c>
      <c r="J820" s="241">
        <f t="shared" si="38"/>
        <v>0.60405607718759968</v>
      </c>
      <c r="K820" s="242">
        <f t="shared" si="36"/>
        <v>17.136471877187599</v>
      </c>
    </row>
    <row r="821" spans="1:11" x14ac:dyDescent="0.2">
      <c r="A821" s="45" t="s">
        <v>67</v>
      </c>
      <c r="B821" s="45" t="s">
        <v>47</v>
      </c>
      <c r="C821" s="45">
        <v>2017</v>
      </c>
      <c r="D821" s="45" t="s">
        <v>173</v>
      </c>
      <c r="E821" s="48">
        <v>16.625069499999999</v>
      </c>
      <c r="F821" s="37">
        <f>VLOOKUP(_xlfn.CONCAT(D821,"65-69"),'Appendix 4. 2020 IBGE LT'!$E$6:$M$1685,9,FALSE)</f>
        <v>16.891924055478793</v>
      </c>
      <c r="G821" s="37">
        <f>VLOOKUP(_xlfn.CONCAT(D821,"65-69"),'Appendix 3b. nax IBGE 2019'!$E$5:$M$1850,9,FALSE)</f>
        <v>16.804831625267859</v>
      </c>
      <c r="H821" s="37">
        <f>INDEX(Summary!$Q$5:$Y$88,MATCH(_xlfn.CONCAT(D821,"65-69"),Summary!$Q$5:$Q$88,0),MATCH($H$3,Summary!$Q$4:$Y$4,0))</f>
        <v>17.41884114403144</v>
      </c>
      <c r="I821" s="240">
        <f t="shared" si="37"/>
        <v>3.6537677523668363E-2</v>
      </c>
      <c r="J821" s="241">
        <f t="shared" si="38"/>
        <v>0.60744142819957436</v>
      </c>
      <c r="K821" s="242">
        <f t="shared" si="36"/>
        <v>17.232510928199574</v>
      </c>
    </row>
    <row r="822" spans="1:11" x14ac:dyDescent="0.2">
      <c r="A822" s="45" t="s">
        <v>67</v>
      </c>
      <c r="B822" s="45" t="s">
        <v>47</v>
      </c>
      <c r="C822" s="45">
        <v>2018</v>
      </c>
      <c r="D822" s="45" t="s">
        <v>173</v>
      </c>
      <c r="E822" s="48">
        <v>16.715877899999999</v>
      </c>
      <c r="F822" s="37">
        <f>VLOOKUP(_xlfn.CONCAT(D822,"65-69"),'Appendix 4. 2020 IBGE LT'!$E$6:$M$1685,9,FALSE)</f>
        <v>16.891924055478793</v>
      </c>
      <c r="G822" s="37">
        <f>VLOOKUP(_xlfn.CONCAT(D822,"65-69"),'Appendix 3b. nax IBGE 2019'!$E$5:$M$1850,9,FALSE)</f>
        <v>16.804831625267859</v>
      </c>
      <c r="H822" s="37">
        <f>INDEX(Summary!$Q$5:$Y$88,MATCH(_xlfn.CONCAT(D822,"65-69"),Summary!$Q$5:$Q$88,0),MATCH($H$3,Summary!$Q$4:$Y$4,0))</f>
        <v>17.41884114403144</v>
      </c>
      <c r="I822" s="240">
        <f t="shared" si="37"/>
        <v>3.6537677523668363E-2</v>
      </c>
      <c r="J822" s="241">
        <f t="shared" si="38"/>
        <v>0.61075935623521471</v>
      </c>
      <c r="K822" s="242">
        <f t="shared" si="36"/>
        <v>17.326637256235212</v>
      </c>
    </row>
    <row r="823" spans="1:11" x14ac:dyDescent="0.2">
      <c r="A823" s="45" t="s">
        <v>67</v>
      </c>
      <c r="B823" s="45" t="s">
        <v>47</v>
      </c>
      <c r="C823" s="45">
        <v>2019</v>
      </c>
      <c r="D823" s="45" t="s">
        <v>173</v>
      </c>
      <c r="E823" s="48">
        <v>16.8048316</v>
      </c>
      <c r="F823" s="37">
        <f>VLOOKUP(_xlfn.CONCAT(D823,"65-69"),'Appendix 4. 2020 IBGE LT'!$E$6:$M$1685,9,FALSE)</f>
        <v>16.891924055478793</v>
      </c>
      <c r="G823" s="37">
        <f>VLOOKUP(_xlfn.CONCAT(D823,"65-69"),'Appendix 3b. nax IBGE 2019'!$E$5:$M$1850,9,FALSE)</f>
        <v>16.804831625267859</v>
      </c>
      <c r="H823" s="37">
        <f>INDEX(Summary!$Q$5:$Y$88,MATCH(_xlfn.CONCAT(D823,"65-69"),Summary!$Q$5:$Q$88,0),MATCH($H$3,Summary!$Q$4:$Y$4,0))</f>
        <v>17.41884114403144</v>
      </c>
      <c r="I823" s="240">
        <f t="shared" si="37"/>
        <v>3.6537677523668363E-2</v>
      </c>
      <c r="J823" s="241">
        <f t="shared" si="38"/>
        <v>0.61400951784035185</v>
      </c>
      <c r="K823" s="242">
        <f t="shared" si="36"/>
        <v>17.418841117840351</v>
      </c>
    </row>
    <row r="824" spans="1:11" x14ac:dyDescent="0.2">
      <c r="A824" s="45" t="s">
        <v>67</v>
      </c>
      <c r="B824" s="45" t="s">
        <v>3</v>
      </c>
      <c r="C824" s="45">
        <v>2000</v>
      </c>
      <c r="D824" s="45" t="s">
        <v>229</v>
      </c>
      <c r="E824" s="48">
        <v>15.3469292</v>
      </c>
      <c r="F824" s="37">
        <f>VLOOKUP(_xlfn.CONCAT(D824,"65-69"),'Appendix 4. 2020 IBGE LT'!$E$6:$M$1685,9,FALSE)</f>
        <v>18.12315301447655</v>
      </c>
      <c r="G824" s="37">
        <f>VLOOKUP(_xlfn.CONCAT(D824,"65-69"),'Appendix 3b. nax IBGE 2019'!$E$5:$M$1850,9,FALSE)</f>
        <v>18.013902337065787</v>
      </c>
      <c r="H824" s="37">
        <f>INDEX(Summary!$Q$5:$Y$88,MATCH(_xlfn.CONCAT(D824,"65-69"),Summary!$Q$5:$Q$88,0),MATCH($H$3,Summary!$Q$4:$Y$4,0))</f>
        <v>18.667683085959638</v>
      </c>
      <c r="I824" s="240">
        <f t="shared" si="37"/>
        <v>3.6293121649084222E-2</v>
      </c>
      <c r="J824" s="241">
        <f t="shared" si="38"/>
        <v>0.55698796839548281</v>
      </c>
      <c r="K824" s="242">
        <f t="shared" si="36"/>
        <v>15.903917168395482</v>
      </c>
    </row>
    <row r="825" spans="1:11" x14ac:dyDescent="0.2">
      <c r="A825" s="45" t="s">
        <v>67</v>
      </c>
      <c r="B825" s="45" t="s">
        <v>3</v>
      </c>
      <c r="C825" s="45">
        <v>2001</v>
      </c>
      <c r="D825" s="45" t="s">
        <v>229</v>
      </c>
      <c r="E825" s="48">
        <v>15.516077900000001</v>
      </c>
      <c r="F825" s="37">
        <f>VLOOKUP(_xlfn.CONCAT(D825,"65-69"),'Appendix 4. 2020 IBGE LT'!$E$6:$M$1685,9,FALSE)</f>
        <v>18.12315301447655</v>
      </c>
      <c r="G825" s="37">
        <f>VLOOKUP(_xlfn.CONCAT(D825,"65-69"),'Appendix 3b. nax IBGE 2019'!$E$5:$M$1850,9,FALSE)</f>
        <v>18.013902337065787</v>
      </c>
      <c r="H825" s="37">
        <f>INDEX(Summary!$Q$5:$Y$88,MATCH(_xlfn.CONCAT(D825,"65-69"),Summary!$Q$5:$Q$88,0),MATCH($H$3,Summary!$Q$4:$Y$4,0))</f>
        <v>18.667683085959638</v>
      </c>
      <c r="I825" s="240">
        <f t="shared" si="37"/>
        <v>3.6293121649084222E-2</v>
      </c>
      <c r="J825" s="241">
        <f t="shared" si="38"/>
        <v>0.56312690274136723</v>
      </c>
      <c r="K825" s="242">
        <f t="shared" si="36"/>
        <v>16.079204802741369</v>
      </c>
    </row>
    <row r="826" spans="1:11" x14ac:dyDescent="0.2">
      <c r="A826" s="45" t="s">
        <v>67</v>
      </c>
      <c r="B826" s="45" t="s">
        <v>3</v>
      </c>
      <c r="C826" s="45">
        <v>2002</v>
      </c>
      <c r="D826" s="45" t="s">
        <v>229</v>
      </c>
      <c r="E826" s="48">
        <v>15.6831739</v>
      </c>
      <c r="F826" s="37">
        <f>VLOOKUP(_xlfn.CONCAT(D826,"65-69"),'Appendix 4. 2020 IBGE LT'!$E$6:$M$1685,9,FALSE)</f>
        <v>18.12315301447655</v>
      </c>
      <c r="G826" s="37">
        <f>VLOOKUP(_xlfn.CONCAT(D826,"65-69"),'Appendix 3b. nax IBGE 2019'!$E$5:$M$1850,9,FALSE)</f>
        <v>18.013902337065787</v>
      </c>
      <c r="H826" s="37">
        <f>INDEX(Summary!$Q$5:$Y$88,MATCH(_xlfn.CONCAT(D826,"65-69"),Summary!$Q$5:$Q$88,0),MATCH($H$3,Summary!$Q$4:$Y$4,0))</f>
        <v>18.667683085959638</v>
      </c>
      <c r="I826" s="240">
        <f t="shared" si="37"/>
        <v>3.6293121649084222E-2</v>
      </c>
      <c r="J826" s="241">
        <f t="shared" si="38"/>
        <v>0.56919133819644263</v>
      </c>
      <c r="K826" s="242">
        <f t="shared" si="36"/>
        <v>16.252365238196443</v>
      </c>
    </row>
    <row r="827" spans="1:11" x14ac:dyDescent="0.2">
      <c r="A827" s="45" t="s">
        <v>67</v>
      </c>
      <c r="B827" s="45" t="s">
        <v>3</v>
      </c>
      <c r="C827" s="45">
        <v>2003</v>
      </c>
      <c r="D827" s="45" t="s">
        <v>229</v>
      </c>
      <c r="E827" s="48">
        <v>15.847830999999999</v>
      </c>
      <c r="F827" s="37">
        <f>VLOOKUP(_xlfn.CONCAT(D827,"65-69"),'Appendix 4. 2020 IBGE LT'!$E$6:$M$1685,9,FALSE)</f>
        <v>18.12315301447655</v>
      </c>
      <c r="G827" s="37">
        <f>VLOOKUP(_xlfn.CONCAT(D827,"65-69"),'Appendix 3b. nax IBGE 2019'!$E$5:$M$1850,9,FALSE)</f>
        <v>18.013902337065787</v>
      </c>
      <c r="H827" s="37">
        <f>INDEX(Summary!$Q$5:$Y$88,MATCH(_xlfn.CONCAT(D827,"65-69"),Summary!$Q$5:$Q$88,0),MATCH($H$3,Summary!$Q$4:$Y$4,0))</f>
        <v>18.667683085959638</v>
      </c>
      <c r="I827" s="240">
        <f t="shared" si="37"/>
        <v>3.6293121649084222E-2</v>
      </c>
      <c r="J827" s="241">
        <f t="shared" si="38"/>
        <v>0.57516725835712801</v>
      </c>
      <c r="K827" s="242">
        <f t="shared" si="36"/>
        <v>16.422998258357126</v>
      </c>
    </row>
    <row r="828" spans="1:11" x14ac:dyDescent="0.2">
      <c r="A828" s="45" t="s">
        <v>67</v>
      </c>
      <c r="B828" s="45" t="s">
        <v>3</v>
      </c>
      <c r="C828" s="45">
        <v>2004</v>
      </c>
      <c r="D828" s="45" t="s">
        <v>229</v>
      </c>
      <c r="E828" s="48">
        <v>16.010081199999998</v>
      </c>
      <c r="F828" s="37">
        <f>VLOOKUP(_xlfn.CONCAT(D828,"65-69"),'Appendix 4. 2020 IBGE LT'!$E$6:$M$1685,9,FALSE)</f>
        <v>18.12315301447655</v>
      </c>
      <c r="G828" s="37">
        <f>VLOOKUP(_xlfn.CONCAT(D828,"65-69"),'Appendix 3b. nax IBGE 2019'!$E$5:$M$1850,9,FALSE)</f>
        <v>18.013902337065787</v>
      </c>
      <c r="H828" s="37">
        <f>INDEX(Summary!$Q$5:$Y$88,MATCH(_xlfn.CONCAT(D828,"65-69"),Summary!$Q$5:$Q$88,0),MATCH($H$3,Summary!$Q$4:$Y$4,0))</f>
        <v>18.667683085959638</v>
      </c>
      <c r="I828" s="240">
        <f t="shared" si="37"/>
        <v>3.6293121649084222E-2</v>
      </c>
      <c r="J828" s="241">
        <f t="shared" si="38"/>
        <v>0.58105582460331628</v>
      </c>
      <c r="K828" s="242">
        <f t="shared" si="36"/>
        <v>16.591137024603313</v>
      </c>
    </row>
    <row r="829" spans="1:11" x14ac:dyDescent="0.2">
      <c r="A829" s="45" t="s">
        <v>67</v>
      </c>
      <c r="B829" s="45" t="s">
        <v>3</v>
      </c>
      <c r="C829" s="45">
        <v>2005</v>
      </c>
      <c r="D829" s="45" t="s">
        <v>229</v>
      </c>
      <c r="E829" s="48">
        <v>16.169777199999999</v>
      </c>
      <c r="F829" s="37">
        <f>VLOOKUP(_xlfn.CONCAT(D829,"65-69"),'Appendix 4. 2020 IBGE LT'!$E$6:$M$1685,9,FALSE)</f>
        <v>18.12315301447655</v>
      </c>
      <c r="G829" s="37">
        <f>VLOOKUP(_xlfn.CONCAT(D829,"65-69"),'Appendix 3b. nax IBGE 2019'!$E$5:$M$1850,9,FALSE)</f>
        <v>18.013902337065787</v>
      </c>
      <c r="H829" s="37">
        <f>INDEX(Summary!$Q$5:$Y$88,MATCH(_xlfn.CONCAT(D829,"65-69"),Summary!$Q$5:$Q$88,0),MATCH($H$3,Summary!$Q$4:$Y$4,0))</f>
        <v>18.667683085959638</v>
      </c>
      <c r="I829" s="240">
        <f t="shared" si="37"/>
        <v>3.6293121649084222E-2</v>
      </c>
      <c r="J829" s="241">
        <f t="shared" si="38"/>
        <v>0.58685169095818834</v>
      </c>
      <c r="K829" s="242">
        <f t="shared" si="36"/>
        <v>16.756628890958186</v>
      </c>
    </row>
    <row r="830" spans="1:11" x14ac:dyDescent="0.2">
      <c r="A830" s="45" t="s">
        <v>67</v>
      </c>
      <c r="B830" s="45" t="s">
        <v>3</v>
      </c>
      <c r="C830" s="45">
        <v>2006</v>
      </c>
      <c r="D830" s="45" t="s">
        <v>229</v>
      </c>
      <c r="E830" s="48">
        <v>16.327580000000001</v>
      </c>
      <c r="F830" s="37">
        <f>VLOOKUP(_xlfn.CONCAT(D830,"65-69"),'Appendix 4. 2020 IBGE LT'!$E$6:$M$1685,9,FALSE)</f>
        <v>18.12315301447655</v>
      </c>
      <c r="G830" s="37">
        <f>VLOOKUP(_xlfn.CONCAT(D830,"65-69"),'Appendix 3b. nax IBGE 2019'!$E$5:$M$1850,9,FALSE)</f>
        <v>18.013902337065787</v>
      </c>
      <c r="H830" s="37">
        <f>INDEX(Summary!$Q$5:$Y$88,MATCH(_xlfn.CONCAT(D830,"65-69"),Summary!$Q$5:$Q$88,0),MATCH($H$3,Summary!$Q$4:$Y$4,0))</f>
        <v>18.667683085959638</v>
      </c>
      <c r="I830" s="240">
        <f t="shared" si="37"/>
        <v>3.6293121649084222E-2</v>
      </c>
      <c r="J830" s="241">
        <f t="shared" si="38"/>
        <v>0.59257884717515463</v>
      </c>
      <c r="K830" s="242">
        <f t="shared" si="36"/>
        <v>16.920158847175156</v>
      </c>
    </row>
    <row r="831" spans="1:11" x14ac:dyDescent="0.2">
      <c r="A831" s="45" t="s">
        <v>67</v>
      </c>
      <c r="B831" s="45" t="s">
        <v>3</v>
      </c>
      <c r="C831" s="45">
        <v>2007</v>
      </c>
      <c r="D831" s="45" t="s">
        <v>229</v>
      </c>
      <c r="E831" s="48">
        <v>16.482897300000001</v>
      </c>
      <c r="F831" s="37">
        <f>VLOOKUP(_xlfn.CONCAT(D831,"65-69"),'Appendix 4. 2020 IBGE LT'!$E$6:$M$1685,9,FALSE)</f>
        <v>18.12315301447655</v>
      </c>
      <c r="G831" s="37">
        <f>VLOOKUP(_xlfn.CONCAT(D831,"65-69"),'Appendix 3b. nax IBGE 2019'!$E$5:$M$1850,9,FALSE)</f>
        <v>18.013902337065787</v>
      </c>
      <c r="H831" s="37">
        <f>INDEX(Summary!$Q$5:$Y$88,MATCH(_xlfn.CONCAT(D831,"65-69"),Summary!$Q$5:$Q$88,0),MATCH($H$3,Summary!$Q$4:$Y$4,0))</f>
        <v>18.667683085959638</v>
      </c>
      <c r="I831" s="240">
        <f t="shared" si="37"/>
        <v>3.6293121649084222E-2</v>
      </c>
      <c r="J831" s="241">
        <f t="shared" si="38"/>
        <v>0.59821579683826187</v>
      </c>
      <c r="K831" s="242">
        <f t="shared" si="36"/>
        <v>17.081113096838262</v>
      </c>
    </row>
    <row r="832" spans="1:11" x14ac:dyDescent="0.2">
      <c r="A832" s="45" t="s">
        <v>67</v>
      </c>
      <c r="B832" s="45" t="s">
        <v>3</v>
      </c>
      <c r="C832" s="45">
        <v>2008</v>
      </c>
      <c r="D832" s="45" t="s">
        <v>229</v>
      </c>
      <c r="E832" s="48">
        <v>16.6355355</v>
      </c>
      <c r="F832" s="37">
        <f>VLOOKUP(_xlfn.CONCAT(D832,"65-69"),'Appendix 4. 2020 IBGE LT'!$E$6:$M$1685,9,FALSE)</f>
        <v>18.12315301447655</v>
      </c>
      <c r="G832" s="37">
        <f>VLOOKUP(_xlfn.CONCAT(D832,"65-69"),'Appendix 3b. nax IBGE 2019'!$E$5:$M$1850,9,FALSE)</f>
        <v>18.013902337065787</v>
      </c>
      <c r="H832" s="37">
        <f>INDEX(Summary!$Q$5:$Y$88,MATCH(_xlfn.CONCAT(D832,"65-69"),Summary!$Q$5:$Q$88,0),MATCH($H$3,Summary!$Q$4:$Y$4,0))</f>
        <v>18.667683085959638</v>
      </c>
      <c r="I832" s="240">
        <f t="shared" si="37"/>
        <v>3.6293121649084222E-2</v>
      </c>
      <c r="J832" s="241">
        <f t="shared" si="38"/>
        <v>0.60375551359915913</v>
      </c>
      <c r="K832" s="242">
        <f t="shared" si="36"/>
        <v>17.239291013599157</v>
      </c>
    </row>
    <row r="833" spans="1:11" x14ac:dyDescent="0.2">
      <c r="A833" s="45" t="s">
        <v>67</v>
      </c>
      <c r="B833" s="45" t="s">
        <v>3</v>
      </c>
      <c r="C833" s="45">
        <v>2009</v>
      </c>
      <c r="D833" s="45" t="s">
        <v>229</v>
      </c>
      <c r="E833" s="48">
        <v>16.785522</v>
      </c>
      <c r="F833" s="37">
        <f>VLOOKUP(_xlfn.CONCAT(D833,"65-69"),'Appendix 4. 2020 IBGE LT'!$E$6:$M$1685,9,FALSE)</f>
        <v>18.12315301447655</v>
      </c>
      <c r="G833" s="37">
        <f>VLOOKUP(_xlfn.CONCAT(D833,"65-69"),'Appendix 3b. nax IBGE 2019'!$E$5:$M$1850,9,FALSE)</f>
        <v>18.013902337065787</v>
      </c>
      <c r="H833" s="37">
        <f>INDEX(Summary!$Q$5:$Y$88,MATCH(_xlfn.CONCAT(D833,"65-69"),Summary!$Q$5:$Q$88,0),MATCH($H$3,Summary!$Q$4:$Y$4,0))</f>
        <v>18.667683085959638</v>
      </c>
      <c r="I833" s="240">
        <f t="shared" si="37"/>
        <v>3.6293121649084222E-2</v>
      </c>
      <c r="J833" s="241">
        <f t="shared" si="38"/>
        <v>0.60919899188937954</v>
      </c>
      <c r="K833" s="242">
        <f t="shared" si="36"/>
        <v>17.394720991889379</v>
      </c>
    </row>
    <row r="834" spans="1:11" x14ac:dyDescent="0.2">
      <c r="A834" s="45" t="s">
        <v>67</v>
      </c>
      <c r="B834" s="45" t="s">
        <v>3</v>
      </c>
      <c r="C834" s="45">
        <v>2010</v>
      </c>
      <c r="D834" s="45" t="s">
        <v>229</v>
      </c>
      <c r="E834" s="48">
        <v>16.9334171</v>
      </c>
      <c r="F834" s="37">
        <f>VLOOKUP(_xlfn.CONCAT(D834,"65-69"),'Appendix 4. 2020 IBGE LT'!$E$6:$M$1685,9,FALSE)</f>
        <v>18.12315301447655</v>
      </c>
      <c r="G834" s="37">
        <f>VLOOKUP(_xlfn.CONCAT(D834,"65-69"),'Appendix 3b. nax IBGE 2019'!$E$5:$M$1850,9,FALSE)</f>
        <v>18.013902337065787</v>
      </c>
      <c r="H834" s="37">
        <f>INDEX(Summary!$Q$5:$Y$88,MATCH(_xlfn.CONCAT(D834,"65-69"),Summary!$Q$5:$Q$88,0),MATCH($H$3,Summary!$Q$4:$Y$4,0))</f>
        <v>18.667683085959638</v>
      </c>
      <c r="I834" s="240">
        <f t="shared" si="37"/>
        <v>3.6293121649084222E-2</v>
      </c>
      <c r="J834" s="241">
        <f t="shared" si="38"/>
        <v>0.614566566744983</v>
      </c>
      <c r="K834" s="242">
        <f t="shared" si="36"/>
        <v>17.547983666744983</v>
      </c>
    </row>
    <row r="835" spans="1:11" x14ac:dyDescent="0.2">
      <c r="A835" s="45" t="s">
        <v>67</v>
      </c>
      <c r="B835" s="45" t="s">
        <v>3</v>
      </c>
      <c r="C835" s="45">
        <v>2011</v>
      </c>
      <c r="D835" s="45" t="s">
        <v>229</v>
      </c>
      <c r="E835" s="48">
        <v>17.0623489</v>
      </c>
      <c r="F835" s="37">
        <f>VLOOKUP(_xlfn.CONCAT(D835,"65-69"),'Appendix 4. 2020 IBGE LT'!$E$6:$M$1685,9,FALSE)</f>
        <v>18.12315301447655</v>
      </c>
      <c r="G835" s="37">
        <f>VLOOKUP(_xlfn.CONCAT(D835,"65-69"),'Appendix 3b. nax IBGE 2019'!$E$5:$M$1850,9,FALSE)</f>
        <v>18.013902337065787</v>
      </c>
      <c r="H835" s="37">
        <f>INDEX(Summary!$Q$5:$Y$88,MATCH(_xlfn.CONCAT(D835,"65-69"),Summary!$Q$5:$Q$88,0),MATCH($H$3,Summary!$Q$4:$Y$4,0))</f>
        <v>18.667683085959638</v>
      </c>
      <c r="I835" s="240">
        <f t="shared" si="37"/>
        <v>3.6293121649084222E-2</v>
      </c>
      <c r="J835" s="241">
        <f t="shared" si="38"/>
        <v>0.61924590424681836</v>
      </c>
      <c r="K835" s="242">
        <f t="shared" si="36"/>
        <v>17.681594804246817</v>
      </c>
    </row>
    <row r="836" spans="1:11" x14ac:dyDescent="0.2">
      <c r="A836" s="45" t="s">
        <v>67</v>
      </c>
      <c r="B836" s="45" t="s">
        <v>3</v>
      </c>
      <c r="C836" s="45">
        <v>2012</v>
      </c>
      <c r="D836" s="45" t="s">
        <v>229</v>
      </c>
      <c r="E836" s="48">
        <v>17.1890161</v>
      </c>
      <c r="F836" s="37">
        <f>VLOOKUP(_xlfn.CONCAT(D836,"65-69"),'Appendix 4. 2020 IBGE LT'!$E$6:$M$1685,9,FALSE)</f>
        <v>18.12315301447655</v>
      </c>
      <c r="G836" s="37">
        <f>VLOOKUP(_xlfn.CONCAT(D836,"65-69"),'Appendix 3b. nax IBGE 2019'!$E$5:$M$1850,9,FALSE)</f>
        <v>18.013902337065787</v>
      </c>
      <c r="H836" s="37">
        <f>INDEX(Summary!$Q$5:$Y$88,MATCH(_xlfn.CONCAT(D836,"65-69"),Summary!$Q$5:$Q$88,0),MATCH($H$3,Summary!$Q$4:$Y$4,0))</f>
        <v>18.667683085959638</v>
      </c>
      <c r="I836" s="240">
        <f t="shared" si="37"/>
        <v>3.6293121649084222E-2</v>
      </c>
      <c r="J836" s="241">
        <f t="shared" si="38"/>
        <v>0.62384305234536719</v>
      </c>
      <c r="K836" s="242">
        <f t="shared" ref="K836:K899" si="39">E836+J836</f>
        <v>17.812859152345368</v>
      </c>
    </row>
    <row r="837" spans="1:11" x14ac:dyDescent="0.2">
      <c r="A837" s="45" t="s">
        <v>67</v>
      </c>
      <c r="B837" s="45" t="s">
        <v>3</v>
      </c>
      <c r="C837" s="45">
        <v>2013</v>
      </c>
      <c r="D837" s="45" t="s">
        <v>229</v>
      </c>
      <c r="E837" s="48">
        <v>17.314087600000001</v>
      </c>
      <c r="F837" s="37">
        <f>VLOOKUP(_xlfn.CONCAT(D837,"65-69"),'Appendix 4. 2020 IBGE LT'!$E$6:$M$1685,9,FALSE)</f>
        <v>18.12315301447655</v>
      </c>
      <c r="G837" s="37">
        <f>VLOOKUP(_xlfn.CONCAT(D837,"65-69"),'Appendix 3b. nax IBGE 2019'!$E$5:$M$1850,9,FALSE)</f>
        <v>18.013902337065787</v>
      </c>
      <c r="H837" s="37">
        <f>INDEX(Summary!$Q$5:$Y$88,MATCH(_xlfn.CONCAT(D837,"65-69"),Summary!$Q$5:$Q$88,0),MATCH($H$3,Summary!$Q$4:$Y$4,0))</f>
        <v>18.667683085959638</v>
      </c>
      <c r="I837" s="240">
        <f t="shared" ref="I837:I900" si="40">(H837-$G837)/$G837</f>
        <v>3.6293121649084222E-2</v>
      </c>
      <c r="J837" s="241">
        <f t="shared" ref="J837:J900" si="41">E837*I837</f>
        <v>0.62838228750970071</v>
      </c>
      <c r="K837" s="242">
        <f t="shared" si="39"/>
        <v>17.942469887509702</v>
      </c>
    </row>
    <row r="838" spans="1:11" x14ac:dyDescent="0.2">
      <c r="A838" s="45" t="s">
        <v>67</v>
      </c>
      <c r="B838" s="45" t="s">
        <v>3</v>
      </c>
      <c r="C838" s="45">
        <v>2014</v>
      </c>
      <c r="D838" s="45" t="s">
        <v>229</v>
      </c>
      <c r="E838" s="48">
        <v>17.4361383</v>
      </c>
      <c r="F838" s="37">
        <f>VLOOKUP(_xlfn.CONCAT(D838,"65-69"),'Appendix 4. 2020 IBGE LT'!$E$6:$M$1685,9,FALSE)</f>
        <v>18.12315301447655</v>
      </c>
      <c r="G838" s="37">
        <f>VLOOKUP(_xlfn.CONCAT(D838,"65-69"),'Appendix 3b. nax IBGE 2019'!$E$5:$M$1850,9,FALSE)</f>
        <v>18.013902337065787</v>
      </c>
      <c r="H838" s="37">
        <f>INDEX(Summary!$Q$5:$Y$88,MATCH(_xlfn.CONCAT(D838,"65-69"),Summary!$Q$5:$Q$88,0),MATCH($H$3,Summary!$Q$4:$Y$4,0))</f>
        <v>18.667683085959638</v>
      </c>
      <c r="I838" s="240">
        <f t="shared" si="40"/>
        <v>3.6293121649084222E-2</v>
      </c>
      <c r="J838" s="241">
        <f t="shared" si="41"/>
        <v>0.63281188841215652</v>
      </c>
      <c r="K838" s="242">
        <f t="shared" si="39"/>
        <v>18.068950188412156</v>
      </c>
    </row>
    <row r="839" spans="1:11" x14ac:dyDescent="0.2">
      <c r="A839" s="45" t="s">
        <v>67</v>
      </c>
      <c r="B839" s="45" t="s">
        <v>3</v>
      </c>
      <c r="C839" s="45">
        <v>2015</v>
      </c>
      <c r="D839" s="45" t="s">
        <v>229</v>
      </c>
      <c r="E839" s="48">
        <v>17.556266999999998</v>
      </c>
      <c r="F839" s="37">
        <f>VLOOKUP(_xlfn.CONCAT(D839,"65-69"),'Appendix 4. 2020 IBGE LT'!$E$6:$M$1685,9,FALSE)</f>
        <v>18.12315301447655</v>
      </c>
      <c r="G839" s="37">
        <f>VLOOKUP(_xlfn.CONCAT(D839,"65-69"),'Appendix 3b. nax IBGE 2019'!$E$5:$M$1850,9,FALSE)</f>
        <v>18.013902337065787</v>
      </c>
      <c r="H839" s="37">
        <f>INDEX(Summary!$Q$5:$Y$88,MATCH(_xlfn.CONCAT(D839,"65-69"),Summary!$Q$5:$Q$88,0),MATCH($H$3,Summary!$Q$4:$Y$4,0))</f>
        <v>18.667683085959638</v>
      </c>
      <c r="I839" s="240">
        <f t="shared" si="40"/>
        <v>3.6293121649084222E-2</v>
      </c>
      <c r="J839" s="241">
        <f t="shared" si="41"/>
        <v>0.63717173393480286</v>
      </c>
      <c r="K839" s="242">
        <f t="shared" si="39"/>
        <v>18.193438733934801</v>
      </c>
    </row>
    <row r="840" spans="1:11" x14ac:dyDescent="0.2">
      <c r="A840" s="45" t="s">
        <v>67</v>
      </c>
      <c r="B840" s="45" t="s">
        <v>3</v>
      </c>
      <c r="C840" s="45">
        <v>2016</v>
      </c>
      <c r="D840" s="45" t="s">
        <v>229</v>
      </c>
      <c r="E840" s="48">
        <v>17.6739453</v>
      </c>
      <c r="F840" s="37">
        <f>VLOOKUP(_xlfn.CONCAT(D840,"65-69"),'Appendix 4. 2020 IBGE LT'!$E$6:$M$1685,9,FALSE)</f>
        <v>18.12315301447655</v>
      </c>
      <c r="G840" s="37">
        <f>VLOOKUP(_xlfn.CONCAT(D840,"65-69"),'Appendix 3b. nax IBGE 2019'!$E$5:$M$1850,9,FALSE)</f>
        <v>18.013902337065787</v>
      </c>
      <c r="H840" s="37">
        <f>INDEX(Summary!$Q$5:$Y$88,MATCH(_xlfn.CONCAT(D840,"65-69"),Summary!$Q$5:$Q$88,0),MATCH($H$3,Summary!$Q$4:$Y$4,0))</f>
        <v>18.667683085959638</v>
      </c>
      <c r="I840" s="240">
        <f t="shared" si="40"/>
        <v>3.6293121649084222E-2</v>
      </c>
      <c r="J840" s="241">
        <f t="shared" si="41"/>
        <v>0.64144264679216034</v>
      </c>
      <c r="K840" s="242">
        <f t="shared" si="39"/>
        <v>18.315387946792161</v>
      </c>
    </row>
    <row r="841" spans="1:11" x14ac:dyDescent="0.2">
      <c r="A841" s="45" t="s">
        <v>67</v>
      </c>
      <c r="B841" s="45" t="s">
        <v>3</v>
      </c>
      <c r="C841" s="45">
        <v>2017</v>
      </c>
      <c r="D841" s="45" t="s">
        <v>229</v>
      </c>
      <c r="E841" s="48">
        <v>17.789189199999999</v>
      </c>
      <c r="F841" s="37">
        <f>VLOOKUP(_xlfn.CONCAT(D841,"65-69"),'Appendix 4. 2020 IBGE LT'!$E$6:$M$1685,9,FALSE)</f>
        <v>18.12315301447655</v>
      </c>
      <c r="G841" s="37">
        <f>VLOOKUP(_xlfn.CONCAT(D841,"65-69"),'Appendix 3b. nax IBGE 2019'!$E$5:$M$1850,9,FALSE)</f>
        <v>18.013902337065787</v>
      </c>
      <c r="H841" s="37">
        <f>INDEX(Summary!$Q$5:$Y$88,MATCH(_xlfn.CONCAT(D841,"65-69"),Summary!$Q$5:$Q$88,0),MATCH($H$3,Summary!$Q$4:$Y$4,0))</f>
        <v>18.667683085959638</v>
      </c>
      <c r="I841" s="240">
        <f t="shared" si="40"/>
        <v>3.6293121649084222E-2</v>
      </c>
      <c r="J841" s="241">
        <f t="shared" si="41"/>
        <v>0.64562520767417519</v>
      </c>
      <c r="K841" s="242">
        <f t="shared" si="39"/>
        <v>18.434814407674175</v>
      </c>
    </row>
    <row r="842" spans="1:11" x14ac:dyDescent="0.2">
      <c r="A842" s="45" t="s">
        <v>67</v>
      </c>
      <c r="B842" s="45" t="s">
        <v>3</v>
      </c>
      <c r="C842" s="45">
        <v>2018</v>
      </c>
      <c r="D842" s="45" t="s">
        <v>229</v>
      </c>
      <c r="E842" s="48">
        <v>17.903053799999999</v>
      </c>
      <c r="F842" s="37">
        <f>VLOOKUP(_xlfn.CONCAT(D842,"65-69"),'Appendix 4. 2020 IBGE LT'!$E$6:$M$1685,9,FALSE)</f>
        <v>18.12315301447655</v>
      </c>
      <c r="G842" s="37">
        <f>VLOOKUP(_xlfn.CONCAT(D842,"65-69"),'Appendix 3b. nax IBGE 2019'!$E$5:$M$1850,9,FALSE)</f>
        <v>18.013902337065787</v>
      </c>
      <c r="H842" s="37">
        <f>INDEX(Summary!$Q$5:$Y$88,MATCH(_xlfn.CONCAT(D842,"65-69"),Summary!$Q$5:$Q$88,0),MATCH($H$3,Summary!$Q$4:$Y$4,0))</f>
        <v>18.667683085959638</v>
      </c>
      <c r="I842" s="240">
        <f t="shared" si="40"/>
        <v>3.6293121649084222E-2</v>
      </c>
      <c r="J842" s="241">
        <f t="shared" si="41"/>
        <v>0.64975770945349953</v>
      </c>
      <c r="K842" s="242">
        <f t="shared" si="39"/>
        <v>18.552811509453498</v>
      </c>
    </row>
    <row r="843" spans="1:11" x14ac:dyDescent="0.2">
      <c r="A843" s="45" t="s">
        <v>67</v>
      </c>
      <c r="B843" s="45" t="s">
        <v>3</v>
      </c>
      <c r="C843" s="45">
        <v>2019</v>
      </c>
      <c r="D843" s="45" t="s">
        <v>229</v>
      </c>
      <c r="E843" s="48">
        <v>18.013902300000002</v>
      </c>
      <c r="F843" s="37">
        <f>VLOOKUP(_xlfn.CONCAT(D843,"65-69"),'Appendix 4. 2020 IBGE LT'!$E$6:$M$1685,9,FALSE)</f>
        <v>18.12315301447655</v>
      </c>
      <c r="G843" s="37">
        <f>VLOOKUP(_xlfn.CONCAT(D843,"65-69"),'Appendix 3b. nax IBGE 2019'!$E$5:$M$1850,9,FALSE)</f>
        <v>18.013902337065787</v>
      </c>
      <c r="H843" s="37">
        <f>INDEX(Summary!$Q$5:$Y$88,MATCH(_xlfn.CONCAT(D843,"65-69"),Summary!$Q$5:$Q$88,0),MATCH($H$3,Summary!$Q$4:$Y$4,0))</f>
        <v>18.667683085959638</v>
      </c>
      <c r="I843" s="240">
        <f t="shared" si="40"/>
        <v>3.6293121649084222E-2</v>
      </c>
      <c r="J843" s="241">
        <f t="shared" si="41"/>
        <v>0.65378074754861815</v>
      </c>
      <c r="K843" s="242">
        <f t="shared" si="39"/>
        <v>18.667683047548621</v>
      </c>
    </row>
    <row r="844" spans="1:11" x14ac:dyDescent="0.2">
      <c r="A844" s="45" t="s">
        <v>44</v>
      </c>
      <c r="B844" s="45" t="s">
        <v>48</v>
      </c>
      <c r="C844" s="45">
        <v>2000</v>
      </c>
      <c r="D844" s="45" t="s">
        <v>181</v>
      </c>
      <c r="E844" s="48">
        <v>15.653218000000001</v>
      </c>
      <c r="F844" s="37">
        <f>VLOOKUP(_xlfn.CONCAT(D844,"65-69"),'Appendix 4. 2020 IBGE LT'!$E$6:$M$1685,9,FALSE)</f>
        <v>18.797278729399199</v>
      </c>
      <c r="G844" s="37">
        <f>VLOOKUP(_xlfn.CONCAT(D844,"65-69"),'Appendix 3b. nax IBGE 2019'!$E$5:$M$1850,9,FALSE)</f>
        <v>18.687122662687226</v>
      </c>
      <c r="H844" s="37">
        <f>INDEX(Summary!$Q$5:$Y$88,MATCH(_xlfn.CONCAT(D844,"65-69"),Summary!$Q$5:$Q$88,0),MATCH($H$3,Summary!$Q$4:$Y$4,0))</f>
        <v>20.125668666348066</v>
      </c>
      <c r="I844" s="240">
        <f t="shared" si="40"/>
        <v>7.6980604752662066E-2</v>
      </c>
      <c r="J844" s="241">
        <f t="shared" si="41"/>
        <v>1.2049941879652555</v>
      </c>
      <c r="K844" s="242">
        <f t="shared" si="39"/>
        <v>16.858212187965258</v>
      </c>
    </row>
    <row r="845" spans="1:11" x14ac:dyDescent="0.2">
      <c r="A845" s="45" t="s">
        <v>44</v>
      </c>
      <c r="B845" s="45" t="s">
        <v>48</v>
      </c>
      <c r="C845" s="45">
        <v>2001</v>
      </c>
      <c r="D845" s="45" t="s">
        <v>181</v>
      </c>
      <c r="E845" s="48">
        <v>15.853226899999999</v>
      </c>
      <c r="F845" s="37">
        <f>VLOOKUP(_xlfn.CONCAT(D845,"65-69"),'Appendix 4. 2020 IBGE LT'!$E$6:$M$1685,9,FALSE)</f>
        <v>18.797278729399199</v>
      </c>
      <c r="G845" s="37">
        <f>VLOOKUP(_xlfn.CONCAT(D845,"65-69"),'Appendix 3b. nax IBGE 2019'!$E$5:$M$1850,9,FALSE)</f>
        <v>18.687122662687226</v>
      </c>
      <c r="H845" s="37">
        <f>INDEX(Summary!$Q$5:$Y$88,MATCH(_xlfn.CONCAT(D845,"65-69"),Summary!$Q$5:$Q$88,0),MATCH($H$3,Summary!$Q$4:$Y$4,0))</f>
        <v>20.125668666348066</v>
      </c>
      <c r="I845" s="240">
        <f t="shared" si="40"/>
        <v>7.6980604752662066E-2</v>
      </c>
      <c r="J845" s="241">
        <f t="shared" si="41"/>
        <v>1.2203909940431701</v>
      </c>
      <c r="K845" s="242">
        <f t="shared" si="39"/>
        <v>17.073617894043171</v>
      </c>
    </row>
    <row r="846" spans="1:11" x14ac:dyDescent="0.2">
      <c r="A846" s="45" t="s">
        <v>44</v>
      </c>
      <c r="B846" s="45" t="s">
        <v>48</v>
      </c>
      <c r="C846" s="45">
        <v>2002</v>
      </c>
      <c r="D846" s="45" t="s">
        <v>181</v>
      </c>
      <c r="E846" s="48">
        <v>16.052789799999999</v>
      </c>
      <c r="F846" s="37">
        <f>VLOOKUP(_xlfn.CONCAT(D846,"65-69"),'Appendix 4. 2020 IBGE LT'!$E$6:$M$1685,9,FALSE)</f>
        <v>18.797278729399199</v>
      </c>
      <c r="G846" s="37">
        <f>VLOOKUP(_xlfn.CONCAT(D846,"65-69"),'Appendix 3b. nax IBGE 2019'!$E$5:$M$1850,9,FALSE)</f>
        <v>18.687122662687226</v>
      </c>
      <c r="H846" s="37">
        <f>INDEX(Summary!$Q$5:$Y$88,MATCH(_xlfn.CONCAT(D846,"65-69"),Summary!$Q$5:$Q$88,0),MATCH($H$3,Summary!$Q$4:$Y$4,0))</f>
        <v>20.125668666348066</v>
      </c>
      <c r="I846" s="240">
        <f t="shared" si="40"/>
        <v>7.6980604752662066E-2</v>
      </c>
      <c r="J846" s="241">
        <f t="shared" si="41"/>
        <v>1.235753466771365</v>
      </c>
      <c r="K846" s="242">
        <f t="shared" si="39"/>
        <v>17.288543266771363</v>
      </c>
    </row>
    <row r="847" spans="1:11" x14ac:dyDescent="0.2">
      <c r="A847" s="45" t="s">
        <v>44</v>
      </c>
      <c r="B847" s="45" t="s">
        <v>48</v>
      </c>
      <c r="C847" s="45">
        <v>2003</v>
      </c>
      <c r="D847" s="45" t="s">
        <v>181</v>
      </c>
      <c r="E847" s="48">
        <v>16.249616199999998</v>
      </c>
      <c r="F847" s="37">
        <f>VLOOKUP(_xlfn.CONCAT(D847,"65-69"),'Appendix 4. 2020 IBGE LT'!$E$6:$M$1685,9,FALSE)</f>
        <v>18.797278729399199</v>
      </c>
      <c r="G847" s="37">
        <f>VLOOKUP(_xlfn.CONCAT(D847,"65-69"),'Appendix 3b. nax IBGE 2019'!$E$5:$M$1850,9,FALSE)</f>
        <v>18.687122662687226</v>
      </c>
      <c r="H847" s="37">
        <f>INDEX(Summary!$Q$5:$Y$88,MATCH(_xlfn.CONCAT(D847,"65-69"),Summary!$Q$5:$Q$88,0),MATCH($H$3,Summary!$Q$4:$Y$4,0))</f>
        <v>20.125668666348066</v>
      </c>
      <c r="I847" s="240">
        <f t="shared" si="40"/>
        <v>7.6980604752662066E-2</v>
      </c>
      <c r="J847" s="241">
        <f t="shared" si="41"/>
        <v>1.2509052820746545</v>
      </c>
      <c r="K847" s="242">
        <f t="shared" si="39"/>
        <v>17.500521482074653</v>
      </c>
    </row>
    <row r="848" spans="1:11" x14ac:dyDescent="0.2">
      <c r="A848" s="45" t="s">
        <v>44</v>
      </c>
      <c r="B848" s="45" t="s">
        <v>48</v>
      </c>
      <c r="C848" s="45">
        <v>2004</v>
      </c>
      <c r="D848" s="45" t="s">
        <v>181</v>
      </c>
      <c r="E848" s="48">
        <v>16.4443105</v>
      </c>
      <c r="F848" s="37">
        <f>VLOOKUP(_xlfn.CONCAT(D848,"65-69"),'Appendix 4. 2020 IBGE LT'!$E$6:$M$1685,9,FALSE)</f>
        <v>18.797278729399199</v>
      </c>
      <c r="G848" s="37">
        <f>VLOOKUP(_xlfn.CONCAT(D848,"65-69"),'Appendix 3b. nax IBGE 2019'!$E$5:$M$1850,9,FALSE)</f>
        <v>18.687122662687226</v>
      </c>
      <c r="H848" s="37">
        <f>INDEX(Summary!$Q$5:$Y$88,MATCH(_xlfn.CONCAT(D848,"65-69"),Summary!$Q$5:$Q$88,0),MATCH($H$3,Summary!$Q$4:$Y$4,0))</f>
        <v>20.125668666348066</v>
      </c>
      <c r="I848" s="240">
        <f t="shared" si="40"/>
        <v>7.6980604752662066E-2</v>
      </c>
      <c r="J848" s="241">
        <f t="shared" si="41"/>
        <v>1.2658929670305508</v>
      </c>
      <c r="K848" s="242">
        <f t="shared" si="39"/>
        <v>17.710203467030553</v>
      </c>
    </row>
    <row r="849" spans="1:11" x14ac:dyDescent="0.2">
      <c r="A849" s="45" t="s">
        <v>44</v>
      </c>
      <c r="B849" s="45" t="s">
        <v>48</v>
      </c>
      <c r="C849" s="45">
        <v>2005</v>
      </c>
      <c r="D849" s="45" t="s">
        <v>181</v>
      </c>
      <c r="E849" s="48">
        <v>16.636750500000002</v>
      </c>
      <c r="F849" s="37">
        <f>VLOOKUP(_xlfn.CONCAT(D849,"65-69"),'Appendix 4. 2020 IBGE LT'!$E$6:$M$1685,9,FALSE)</f>
        <v>18.797278729399199</v>
      </c>
      <c r="G849" s="37">
        <f>VLOOKUP(_xlfn.CONCAT(D849,"65-69"),'Appendix 3b. nax IBGE 2019'!$E$5:$M$1850,9,FALSE)</f>
        <v>18.687122662687226</v>
      </c>
      <c r="H849" s="37">
        <f>INDEX(Summary!$Q$5:$Y$88,MATCH(_xlfn.CONCAT(D849,"65-69"),Summary!$Q$5:$Q$88,0),MATCH($H$3,Summary!$Q$4:$Y$4,0))</f>
        <v>20.125668666348066</v>
      </c>
      <c r="I849" s="240">
        <f t="shared" si="40"/>
        <v>7.6980604752662066E-2</v>
      </c>
      <c r="J849" s="241">
        <f t="shared" si="41"/>
        <v>1.2807071146091531</v>
      </c>
      <c r="K849" s="242">
        <f t="shared" si="39"/>
        <v>17.917457614609155</v>
      </c>
    </row>
    <row r="850" spans="1:11" x14ac:dyDescent="0.2">
      <c r="A850" s="45" t="s">
        <v>44</v>
      </c>
      <c r="B850" s="45" t="s">
        <v>48</v>
      </c>
      <c r="C850" s="45">
        <v>2006</v>
      </c>
      <c r="D850" s="45" t="s">
        <v>181</v>
      </c>
      <c r="E850" s="48">
        <v>16.8268132</v>
      </c>
      <c r="F850" s="37">
        <f>VLOOKUP(_xlfn.CONCAT(D850,"65-69"),'Appendix 4. 2020 IBGE LT'!$E$6:$M$1685,9,FALSE)</f>
        <v>18.797278729399199</v>
      </c>
      <c r="G850" s="37">
        <f>VLOOKUP(_xlfn.CONCAT(D850,"65-69"),'Appendix 3b. nax IBGE 2019'!$E$5:$M$1850,9,FALSE)</f>
        <v>18.687122662687226</v>
      </c>
      <c r="H850" s="37">
        <f>INDEX(Summary!$Q$5:$Y$88,MATCH(_xlfn.CONCAT(D850,"65-69"),Summary!$Q$5:$Q$88,0),MATCH($H$3,Summary!$Q$4:$Y$4,0))</f>
        <v>20.125668666348066</v>
      </c>
      <c r="I850" s="240">
        <f t="shared" si="40"/>
        <v>7.6980604752662066E-2</v>
      </c>
      <c r="J850" s="241">
        <f t="shared" si="41"/>
        <v>1.2953382561960769</v>
      </c>
      <c r="K850" s="242">
        <f t="shared" si="39"/>
        <v>18.122151456196079</v>
      </c>
    </row>
    <row r="851" spans="1:11" x14ac:dyDescent="0.2">
      <c r="A851" s="45" t="s">
        <v>44</v>
      </c>
      <c r="B851" s="45" t="s">
        <v>48</v>
      </c>
      <c r="C851" s="45">
        <v>2007</v>
      </c>
      <c r="D851" s="45" t="s">
        <v>181</v>
      </c>
      <c r="E851" s="48">
        <v>17.0143755</v>
      </c>
      <c r="F851" s="37">
        <f>VLOOKUP(_xlfn.CONCAT(D851,"65-69"),'Appendix 4. 2020 IBGE LT'!$E$6:$M$1685,9,FALSE)</f>
        <v>18.797278729399199</v>
      </c>
      <c r="G851" s="37">
        <f>VLOOKUP(_xlfn.CONCAT(D851,"65-69"),'Appendix 3b. nax IBGE 2019'!$E$5:$M$1850,9,FALSE)</f>
        <v>18.687122662687226</v>
      </c>
      <c r="H851" s="37">
        <f>INDEX(Summary!$Q$5:$Y$88,MATCH(_xlfn.CONCAT(D851,"65-69"),Summary!$Q$5:$Q$88,0),MATCH($H$3,Summary!$Q$4:$Y$4,0))</f>
        <v>20.125668666348066</v>
      </c>
      <c r="I851" s="240">
        <f t="shared" si="40"/>
        <v>7.6980604752662066E-2</v>
      </c>
      <c r="J851" s="241">
        <f t="shared" si="41"/>
        <v>1.309776915478877</v>
      </c>
      <c r="K851" s="242">
        <f t="shared" si="39"/>
        <v>18.324152415478878</v>
      </c>
    </row>
    <row r="852" spans="1:11" x14ac:dyDescent="0.2">
      <c r="A852" s="45" t="s">
        <v>44</v>
      </c>
      <c r="B852" s="45" t="s">
        <v>48</v>
      </c>
      <c r="C852" s="45">
        <v>2008</v>
      </c>
      <c r="D852" s="45" t="s">
        <v>181</v>
      </c>
      <c r="E852" s="48">
        <v>17.198432</v>
      </c>
      <c r="F852" s="37">
        <f>VLOOKUP(_xlfn.CONCAT(D852,"65-69"),'Appendix 4. 2020 IBGE LT'!$E$6:$M$1685,9,FALSE)</f>
        <v>18.797278729399199</v>
      </c>
      <c r="G852" s="37">
        <f>VLOOKUP(_xlfn.CONCAT(D852,"65-69"),'Appendix 3b. nax IBGE 2019'!$E$5:$M$1850,9,FALSE)</f>
        <v>18.687122662687226</v>
      </c>
      <c r="H852" s="37">
        <f>INDEX(Summary!$Q$5:$Y$88,MATCH(_xlfn.CONCAT(D852,"65-69"),Summary!$Q$5:$Q$88,0),MATCH($H$3,Summary!$Q$4:$Y$4,0))</f>
        <v>20.125668666348066</v>
      </c>
      <c r="I852" s="240">
        <f t="shared" si="40"/>
        <v>7.6980604752662066E-2</v>
      </c>
      <c r="J852" s="241">
        <f t="shared" si="41"/>
        <v>1.3239456961575353</v>
      </c>
      <c r="K852" s="242">
        <f t="shared" si="39"/>
        <v>18.522377696157534</v>
      </c>
    </row>
    <row r="853" spans="1:11" x14ac:dyDescent="0.2">
      <c r="A853" s="45" t="s">
        <v>44</v>
      </c>
      <c r="B853" s="45" t="s">
        <v>48</v>
      </c>
      <c r="C853" s="45">
        <v>2009</v>
      </c>
      <c r="D853" s="45" t="s">
        <v>181</v>
      </c>
      <c r="E853" s="48">
        <v>17.3810489</v>
      </c>
      <c r="F853" s="37">
        <f>VLOOKUP(_xlfn.CONCAT(D853,"65-69"),'Appendix 4. 2020 IBGE LT'!$E$6:$M$1685,9,FALSE)</f>
        <v>18.797278729399199</v>
      </c>
      <c r="G853" s="37">
        <f>VLOOKUP(_xlfn.CONCAT(D853,"65-69"),'Appendix 3b. nax IBGE 2019'!$E$5:$M$1850,9,FALSE)</f>
        <v>18.687122662687226</v>
      </c>
      <c r="H853" s="37">
        <f>INDEX(Summary!$Q$5:$Y$88,MATCH(_xlfn.CONCAT(D853,"65-69"),Summary!$Q$5:$Q$88,0),MATCH($H$3,Summary!$Q$4:$Y$4,0))</f>
        <v>20.125668666348066</v>
      </c>
      <c r="I853" s="240">
        <f t="shared" si="40"/>
        <v>7.6980604752662066E-2</v>
      </c>
      <c r="J853" s="241">
        <f t="shared" si="41"/>
        <v>1.3380036555575918</v>
      </c>
      <c r="K853" s="242">
        <f t="shared" si="39"/>
        <v>18.719052555557592</v>
      </c>
    </row>
    <row r="854" spans="1:11" x14ac:dyDescent="0.2">
      <c r="A854" s="45" t="s">
        <v>44</v>
      </c>
      <c r="B854" s="45" t="s">
        <v>48</v>
      </c>
      <c r="C854" s="45">
        <v>2010</v>
      </c>
      <c r="D854" s="45" t="s">
        <v>181</v>
      </c>
      <c r="E854" s="48">
        <v>17.560859199999999</v>
      </c>
      <c r="F854" s="37">
        <f>VLOOKUP(_xlfn.CONCAT(D854,"65-69"),'Appendix 4. 2020 IBGE LT'!$E$6:$M$1685,9,FALSE)</f>
        <v>18.797278729399199</v>
      </c>
      <c r="G854" s="37">
        <f>VLOOKUP(_xlfn.CONCAT(D854,"65-69"),'Appendix 3b. nax IBGE 2019'!$E$5:$M$1850,9,FALSE)</f>
        <v>18.687122662687226</v>
      </c>
      <c r="H854" s="37">
        <f>INDEX(Summary!$Q$5:$Y$88,MATCH(_xlfn.CONCAT(D854,"65-69"),Summary!$Q$5:$Q$88,0),MATCH($H$3,Summary!$Q$4:$Y$4,0))</f>
        <v>20.125668666348066</v>
      </c>
      <c r="I854" s="240">
        <f t="shared" si="40"/>
        <v>7.6980604752662066E-2</v>
      </c>
      <c r="J854" s="241">
        <f t="shared" si="41"/>
        <v>1.3518455611923492</v>
      </c>
      <c r="K854" s="242">
        <f t="shared" si="39"/>
        <v>18.912704761192348</v>
      </c>
    </row>
    <row r="855" spans="1:11" x14ac:dyDescent="0.2">
      <c r="A855" s="45" t="s">
        <v>44</v>
      </c>
      <c r="B855" s="45" t="s">
        <v>48</v>
      </c>
      <c r="C855" s="45">
        <v>2011</v>
      </c>
      <c r="D855" s="45" t="s">
        <v>181</v>
      </c>
      <c r="E855" s="48">
        <v>17.697733100000001</v>
      </c>
      <c r="F855" s="37">
        <f>VLOOKUP(_xlfn.CONCAT(D855,"65-69"),'Appendix 4. 2020 IBGE LT'!$E$6:$M$1685,9,FALSE)</f>
        <v>18.797278729399199</v>
      </c>
      <c r="G855" s="37">
        <f>VLOOKUP(_xlfn.CONCAT(D855,"65-69"),'Appendix 3b. nax IBGE 2019'!$E$5:$M$1850,9,FALSE)</f>
        <v>18.687122662687226</v>
      </c>
      <c r="H855" s="37">
        <f>INDEX(Summary!$Q$5:$Y$88,MATCH(_xlfn.CONCAT(D855,"65-69"),Summary!$Q$5:$Q$88,0),MATCH($H$3,Summary!$Q$4:$Y$4,0))</f>
        <v>20.125668666348066</v>
      </c>
      <c r="I855" s="240">
        <f t="shared" si="40"/>
        <v>7.6980604752662066E-2</v>
      </c>
      <c r="J855" s="241">
        <f t="shared" si="41"/>
        <v>1.3623821967892049</v>
      </c>
      <c r="K855" s="242">
        <f t="shared" si="39"/>
        <v>19.060115296789206</v>
      </c>
    </row>
    <row r="856" spans="1:11" x14ac:dyDescent="0.2">
      <c r="A856" s="45" t="s">
        <v>44</v>
      </c>
      <c r="B856" s="45" t="s">
        <v>48</v>
      </c>
      <c r="C856" s="45">
        <v>2012</v>
      </c>
      <c r="D856" s="45" t="s">
        <v>181</v>
      </c>
      <c r="E856" s="48">
        <v>17.831750499999998</v>
      </c>
      <c r="F856" s="37">
        <f>VLOOKUP(_xlfn.CONCAT(D856,"65-69"),'Appendix 4. 2020 IBGE LT'!$E$6:$M$1685,9,FALSE)</f>
        <v>18.797278729399199</v>
      </c>
      <c r="G856" s="37">
        <f>VLOOKUP(_xlfn.CONCAT(D856,"65-69"),'Appendix 3b. nax IBGE 2019'!$E$5:$M$1850,9,FALSE)</f>
        <v>18.687122662687226</v>
      </c>
      <c r="H856" s="37">
        <f>INDEX(Summary!$Q$5:$Y$88,MATCH(_xlfn.CONCAT(D856,"65-69"),Summary!$Q$5:$Q$88,0),MATCH($H$3,Summary!$Q$4:$Y$4,0))</f>
        <v>20.125668666348066</v>
      </c>
      <c r="I856" s="240">
        <f t="shared" si="40"/>
        <v>7.6980604752662066E-2</v>
      </c>
      <c r="J856" s="241">
        <f t="shared" si="41"/>
        <v>1.3726989372885841</v>
      </c>
      <c r="K856" s="242">
        <f t="shared" si="39"/>
        <v>19.204449437288581</v>
      </c>
    </row>
    <row r="857" spans="1:11" x14ac:dyDescent="0.2">
      <c r="A857" s="45" t="s">
        <v>44</v>
      </c>
      <c r="B857" s="45" t="s">
        <v>48</v>
      </c>
      <c r="C857" s="45">
        <v>2013</v>
      </c>
      <c r="D857" s="45" t="s">
        <v>181</v>
      </c>
      <c r="E857" s="48">
        <v>17.962869999999999</v>
      </c>
      <c r="F857" s="37">
        <f>VLOOKUP(_xlfn.CONCAT(D857,"65-69"),'Appendix 4. 2020 IBGE LT'!$E$6:$M$1685,9,FALSE)</f>
        <v>18.797278729399199</v>
      </c>
      <c r="G857" s="37">
        <f>VLOOKUP(_xlfn.CONCAT(D857,"65-69"),'Appendix 3b. nax IBGE 2019'!$E$5:$M$1850,9,FALSE)</f>
        <v>18.687122662687226</v>
      </c>
      <c r="H857" s="37">
        <f>INDEX(Summary!$Q$5:$Y$88,MATCH(_xlfn.CONCAT(D857,"65-69"),Summary!$Q$5:$Q$88,0),MATCH($H$3,Summary!$Q$4:$Y$4,0))</f>
        <v>20.125668666348066</v>
      </c>
      <c r="I857" s="240">
        <f t="shared" si="40"/>
        <v>7.6980604752662066E-2</v>
      </c>
      <c r="J857" s="241">
        <f t="shared" si="41"/>
        <v>1.3827925956934508</v>
      </c>
      <c r="K857" s="242">
        <f t="shared" si="39"/>
        <v>19.345662595693451</v>
      </c>
    </row>
    <row r="858" spans="1:11" x14ac:dyDescent="0.2">
      <c r="A858" s="45" t="s">
        <v>44</v>
      </c>
      <c r="B858" s="45" t="s">
        <v>48</v>
      </c>
      <c r="C858" s="45">
        <v>2014</v>
      </c>
      <c r="D858" s="45" t="s">
        <v>181</v>
      </c>
      <c r="E858" s="48">
        <v>18.091055399999998</v>
      </c>
      <c r="F858" s="37">
        <f>VLOOKUP(_xlfn.CONCAT(D858,"65-69"),'Appendix 4. 2020 IBGE LT'!$E$6:$M$1685,9,FALSE)</f>
        <v>18.797278729399199</v>
      </c>
      <c r="G858" s="37">
        <f>VLOOKUP(_xlfn.CONCAT(D858,"65-69"),'Appendix 3b. nax IBGE 2019'!$E$5:$M$1850,9,FALSE)</f>
        <v>18.687122662687226</v>
      </c>
      <c r="H858" s="37">
        <f>INDEX(Summary!$Q$5:$Y$88,MATCH(_xlfn.CONCAT(D858,"65-69"),Summary!$Q$5:$Q$88,0),MATCH($H$3,Summary!$Q$4:$Y$4,0))</f>
        <v>20.125668666348066</v>
      </c>
      <c r="I858" s="240">
        <f t="shared" si="40"/>
        <v>7.6980604752662066E-2</v>
      </c>
      <c r="J858" s="241">
        <f t="shared" si="41"/>
        <v>1.3926603853059125</v>
      </c>
      <c r="K858" s="242">
        <f t="shared" si="39"/>
        <v>19.483715785305911</v>
      </c>
    </row>
    <row r="859" spans="1:11" x14ac:dyDescent="0.2">
      <c r="A859" s="45" t="s">
        <v>44</v>
      </c>
      <c r="B859" s="45" t="s">
        <v>48</v>
      </c>
      <c r="C859" s="45">
        <v>2015</v>
      </c>
      <c r="D859" s="45" t="s">
        <v>181</v>
      </c>
      <c r="E859" s="48">
        <v>18.2162766</v>
      </c>
      <c r="F859" s="37">
        <f>VLOOKUP(_xlfn.CONCAT(D859,"65-69"),'Appendix 4. 2020 IBGE LT'!$E$6:$M$1685,9,FALSE)</f>
        <v>18.797278729399199</v>
      </c>
      <c r="G859" s="37">
        <f>VLOOKUP(_xlfn.CONCAT(D859,"65-69"),'Appendix 3b. nax IBGE 2019'!$E$5:$M$1850,9,FALSE)</f>
        <v>18.687122662687226</v>
      </c>
      <c r="H859" s="37">
        <f>INDEX(Summary!$Q$5:$Y$88,MATCH(_xlfn.CONCAT(D859,"65-69"),Summary!$Q$5:$Q$88,0),MATCH($H$3,Summary!$Q$4:$Y$4,0))</f>
        <v>20.125668666348066</v>
      </c>
      <c r="I859" s="240">
        <f t="shared" si="40"/>
        <v>7.6980604752662066E-2</v>
      </c>
      <c r="J859" s="241">
        <f t="shared" si="41"/>
        <v>1.4022999890097667</v>
      </c>
      <c r="K859" s="242">
        <f t="shared" si="39"/>
        <v>19.618576589009766</v>
      </c>
    </row>
    <row r="860" spans="1:11" x14ac:dyDescent="0.2">
      <c r="A860" s="45" t="s">
        <v>44</v>
      </c>
      <c r="B860" s="45" t="s">
        <v>48</v>
      </c>
      <c r="C860" s="45">
        <v>2016</v>
      </c>
      <c r="D860" s="45" t="s">
        <v>181</v>
      </c>
      <c r="E860" s="48">
        <v>18.3385091</v>
      </c>
      <c r="F860" s="37">
        <f>VLOOKUP(_xlfn.CONCAT(D860,"65-69"),'Appendix 4. 2020 IBGE LT'!$E$6:$M$1685,9,FALSE)</f>
        <v>18.797278729399199</v>
      </c>
      <c r="G860" s="37">
        <f>VLOOKUP(_xlfn.CONCAT(D860,"65-69"),'Appendix 3b. nax IBGE 2019'!$E$5:$M$1850,9,FALSE)</f>
        <v>18.687122662687226</v>
      </c>
      <c r="H860" s="37">
        <f>INDEX(Summary!$Q$5:$Y$88,MATCH(_xlfn.CONCAT(D860,"65-69"),Summary!$Q$5:$Q$88,0),MATCH($H$3,Summary!$Q$4:$Y$4,0))</f>
        <v>20.125668666348066</v>
      </c>
      <c r="I860" s="240">
        <f t="shared" si="40"/>
        <v>7.6980604752662066E-2</v>
      </c>
      <c r="J860" s="241">
        <f t="shared" si="41"/>
        <v>1.4117095207801964</v>
      </c>
      <c r="K860" s="242">
        <f t="shared" si="39"/>
        <v>19.750218620780196</v>
      </c>
    </row>
    <row r="861" spans="1:11" x14ac:dyDescent="0.2">
      <c r="A861" s="45" t="s">
        <v>44</v>
      </c>
      <c r="B861" s="45" t="s">
        <v>48</v>
      </c>
      <c r="C861" s="45">
        <v>2017</v>
      </c>
      <c r="D861" s="45" t="s">
        <v>181</v>
      </c>
      <c r="E861" s="48">
        <v>18.4577347</v>
      </c>
      <c r="F861" s="37">
        <f>VLOOKUP(_xlfn.CONCAT(D861,"65-69"),'Appendix 4. 2020 IBGE LT'!$E$6:$M$1685,9,FALSE)</f>
        <v>18.797278729399199</v>
      </c>
      <c r="G861" s="37">
        <f>VLOOKUP(_xlfn.CONCAT(D861,"65-69"),'Appendix 3b. nax IBGE 2019'!$E$5:$M$1850,9,FALSE)</f>
        <v>18.687122662687226</v>
      </c>
      <c r="H861" s="37">
        <f>INDEX(Summary!$Q$5:$Y$88,MATCH(_xlfn.CONCAT(D861,"65-69"),Summary!$Q$5:$Q$88,0),MATCH($H$3,Summary!$Q$4:$Y$4,0))</f>
        <v>20.125668666348066</v>
      </c>
      <c r="I861" s="240">
        <f t="shared" si="40"/>
        <v>7.6980604752662066E-2</v>
      </c>
      <c r="J861" s="241">
        <f t="shared" si="41"/>
        <v>1.4208875795701954</v>
      </c>
      <c r="K861" s="242">
        <f t="shared" si="39"/>
        <v>19.878622279570195</v>
      </c>
    </row>
    <row r="862" spans="1:11" x14ac:dyDescent="0.2">
      <c r="A862" s="45" t="s">
        <v>44</v>
      </c>
      <c r="B862" s="45" t="s">
        <v>48</v>
      </c>
      <c r="C862" s="45">
        <v>2018</v>
      </c>
      <c r="D862" s="45" t="s">
        <v>181</v>
      </c>
      <c r="E862" s="48">
        <v>18.573941300000001</v>
      </c>
      <c r="F862" s="37">
        <f>VLOOKUP(_xlfn.CONCAT(D862,"65-69"),'Appendix 4. 2020 IBGE LT'!$E$6:$M$1685,9,FALSE)</f>
        <v>18.797278729399199</v>
      </c>
      <c r="G862" s="37">
        <f>VLOOKUP(_xlfn.CONCAT(D862,"65-69"),'Appendix 3b. nax IBGE 2019'!$E$5:$M$1850,9,FALSE)</f>
        <v>18.687122662687226</v>
      </c>
      <c r="H862" s="37">
        <f>INDEX(Summary!$Q$5:$Y$88,MATCH(_xlfn.CONCAT(D862,"65-69"),Summary!$Q$5:$Q$88,0),MATCH($H$3,Summary!$Q$4:$Y$4,0))</f>
        <v>20.125668666348066</v>
      </c>
      <c r="I862" s="240">
        <f t="shared" si="40"/>
        <v>7.6980604752662066E-2</v>
      </c>
      <c r="J862" s="241">
        <f t="shared" si="41"/>
        <v>1.4298332339144464</v>
      </c>
      <c r="K862" s="242">
        <f t="shared" si="39"/>
        <v>20.003774533914449</v>
      </c>
    </row>
    <row r="863" spans="1:11" x14ac:dyDescent="0.2">
      <c r="A863" s="45" t="s">
        <v>44</v>
      </c>
      <c r="B863" s="45" t="s">
        <v>48</v>
      </c>
      <c r="C863" s="45">
        <v>2019</v>
      </c>
      <c r="D863" s="45" t="s">
        <v>181</v>
      </c>
      <c r="E863" s="48">
        <v>18.6871227</v>
      </c>
      <c r="F863" s="37">
        <f>VLOOKUP(_xlfn.CONCAT(D863,"65-69"),'Appendix 4. 2020 IBGE LT'!$E$6:$M$1685,9,FALSE)</f>
        <v>18.797278729399199</v>
      </c>
      <c r="G863" s="37">
        <f>VLOOKUP(_xlfn.CONCAT(D863,"65-69"),'Appendix 3b. nax IBGE 2019'!$E$5:$M$1850,9,FALSE)</f>
        <v>18.687122662687226</v>
      </c>
      <c r="H863" s="37">
        <f>INDEX(Summary!$Q$5:$Y$88,MATCH(_xlfn.CONCAT(D863,"65-69"),Summary!$Q$5:$Q$88,0),MATCH($H$3,Summary!$Q$4:$Y$4,0))</f>
        <v>20.125668666348066</v>
      </c>
      <c r="I863" s="240">
        <f t="shared" si="40"/>
        <v>7.6980604752662066E-2</v>
      </c>
      <c r="J863" s="241">
        <f t="shared" si="41"/>
        <v>1.4385460065331992</v>
      </c>
      <c r="K863" s="242">
        <f t="shared" si="39"/>
        <v>20.125668706533197</v>
      </c>
    </row>
    <row r="864" spans="1:11" x14ac:dyDescent="0.2">
      <c r="A864" s="45" t="s">
        <v>44</v>
      </c>
      <c r="B864" s="45" t="s">
        <v>47</v>
      </c>
      <c r="C864" s="45">
        <v>2000</v>
      </c>
      <c r="D864" s="45" t="s">
        <v>153</v>
      </c>
      <c r="E864" s="48">
        <v>13.601772499999999</v>
      </c>
      <c r="F864" s="37">
        <f>VLOOKUP(_xlfn.CONCAT(D864,"65-69"),'Appendix 4. 2020 IBGE LT'!$E$6:$M$1685,9,FALSE)</f>
        <v>15.671984418334656</v>
      </c>
      <c r="G864" s="37">
        <f>VLOOKUP(_xlfn.CONCAT(D864,"65-69"),'Appendix 3b. nax IBGE 2019'!$E$5:$M$1850,9,FALSE)</f>
        <v>15.625178527977553</v>
      </c>
      <c r="H864" s="37">
        <f>INDEX(Summary!$Q$5:$Y$88,MATCH(_xlfn.CONCAT(D864,"65-69"),Summary!$Q$5:$Q$88,0),MATCH($H$3,Summary!$Q$4:$Y$4,0))</f>
        <v>16.946750222469088</v>
      </c>
      <c r="I864" s="240">
        <f t="shared" si="40"/>
        <v>8.4579622058410672E-2</v>
      </c>
      <c r="J864" s="241">
        <f t="shared" si="41"/>
        <v>1.1504327773744836</v>
      </c>
      <c r="K864" s="242">
        <f t="shared" si="39"/>
        <v>14.752205277374483</v>
      </c>
    </row>
    <row r="865" spans="1:11" x14ac:dyDescent="0.2">
      <c r="A865" s="45" t="s">
        <v>44</v>
      </c>
      <c r="B865" s="45" t="s">
        <v>47</v>
      </c>
      <c r="C865" s="45">
        <v>2001</v>
      </c>
      <c r="D865" s="45" t="s">
        <v>153</v>
      </c>
      <c r="E865" s="48">
        <v>13.750690799999999</v>
      </c>
      <c r="F865" s="37">
        <f>VLOOKUP(_xlfn.CONCAT(D865,"65-69"),'Appendix 4. 2020 IBGE LT'!$E$6:$M$1685,9,FALSE)</f>
        <v>15.671984418334656</v>
      </c>
      <c r="G865" s="37">
        <f>VLOOKUP(_xlfn.CONCAT(D865,"65-69"),'Appendix 3b. nax IBGE 2019'!$E$5:$M$1850,9,FALSE)</f>
        <v>15.625178527977553</v>
      </c>
      <c r="H865" s="37">
        <f>INDEX(Summary!$Q$5:$Y$88,MATCH(_xlfn.CONCAT(D865,"65-69"),Summary!$Q$5:$Q$88,0),MATCH($H$3,Summary!$Q$4:$Y$4,0))</f>
        <v>16.946750222469088</v>
      </c>
      <c r="I865" s="240">
        <f t="shared" si="40"/>
        <v>8.4579622058410672E-2</v>
      </c>
      <c r="J865" s="241">
        <f t="shared" si="41"/>
        <v>1.1630282309060647</v>
      </c>
      <c r="K865" s="242">
        <f t="shared" si="39"/>
        <v>14.913719030906064</v>
      </c>
    </row>
    <row r="866" spans="1:11" x14ac:dyDescent="0.2">
      <c r="A866" s="45" t="s">
        <v>44</v>
      </c>
      <c r="B866" s="45" t="s">
        <v>47</v>
      </c>
      <c r="C866" s="45">
        <v>2002</v>
      </c>
      <c r="D866" s="45" t="s">
        <v>153</v>
      </c>
      <c r="E866" s="48">
        <v>13.904886899999999</v>
      </c>
      <c r="F866" s="37">
        <f>VLOOKUP(_xlfn.CONCAT(D866,"65-69"),'Appendix 4. 2020 IBGE LT'!$E$6:$M$1685,9,FALSE)</f>
        <v>15.671984418334656</v>
      </c>
      <c r="G866" s="37">
        <f>VLOOKUP(_xlfn.CONCAT(D866,"65-69"),'Appendix 3b. nax IBGE 2019'!$E$5:$M$1850,9,FALSE)</f>
        <v>15.625178527977553</v>
      </c>
      <c r="H866" s="37">
        <f>INDEX(Summary!$Q$5:$Y$88,MATCH(_xlfn.CONCAT(D866,"65-69"),Summary!$Q$5:$Q$88,0),MATCH($H$3,Summary!$Q$4:$Y$4,0))</f>
        <v>16.946750222469088</v>
      </c>
      <c r="I866" s="240">
        <f t="shared" si="40"/>
        <v>8.4579622058410672E-2</v>
      </c>
      <c r="J866" s="241">
        <f t="shared" si="41"/>
        <v>1.1760700787669456</v>
      </c>
      <c r="K866" s="242">
        <f t="shared" si="39"/>
        <v>15.080956978766945</v>
      </c>
    </row>
    <row r="867" spans="1:11" x14ac:dyDescent="0.2">
      <c r="A867" s="45" t="s">
        <v>44</v>
      </c>
      <c r="B867" s="45" t="s">
        <v>47</v>
      </c>
      <c r="C867" s="45">
        <v>2003</v>
      </c>
      <c r="D867" s="45" t="s">
        <v>153</v>
      </c>
      <c r="E867" s="48">
        <v>14.060798200000001</v>
      </c>
      <c r="F867" s="37">
        <f>VLOOKUP(_xlfn.CONCAT(D867,"65-69"),'Appendix 4. 2020 IBGE LT'!$E$6:$M$1685,9,FALSE)</f>
        <v>15.671984418334656</v>
      </c>
      <c r="G867" s="37">
        <f>VLOOKUP(_xlfn.CONCAT(D867,"65-69"),'Appendix 3b. nax IBGE 2019'!$E$5:$M$1850,9,FALSE)</f>
        <v>15.625178527977553</v>
      </c>
      <c r="H867" s="37">
        <f>INDEX(Summary!$Q$5:$Y$88,MATCH(_xlfn.CONCAT(D867,"65-69"),Summary!$Q$5:$Q$88,0),MATCH($H$3,Summary!$Q$4:$Y$4,0))</f>
        <v>16.946750222469088</v>
      </c>
      <c r="I867" s="240">
        <f t="shared" si="40"/>
        <v>8.4579622058410672E-2</v>
      </c>
      <c r="J867" s="241">
        <f t="shared" si="41"/>
        <v>1.1892569975955811</v>
      </c>
      <c r="K867" s="242">
        <f t="shared" si="39"/>
        <v>15.250055197595582</v>
      </c>
    </row>
    <row r="868" spans="1:11" x14ac:dyDescent="0.2">
      <c r="A868" s="45" t="s">
        <v>44</v>
      </c>
      <c r="B868" s="45" t="s">
        <v>47</v>
      </c>
      <c r="C868" s="45">
        <v>2004</v>
      </c>
      <c r="D868" s="45" t="s">
        <v>153</v>
      </c>
      <c r="E868" s="48">
        <v>14.219488999999999</v>
      </c>
      <c r="F868" s="37">
        <f>VLOOKUP(_xlfn.CONCAT(D868,"65-69"),'Appendix 4. 2020 IBGE LT'!$E$6:$M$1685,9,FALSE)</f>
        <v>15.671984418334656</v>
      </c>
      <c r="G868" s="37">
        <f>VLOOKUP(_xlfn.CONCAT(D868,"65-69"),'Appendix 3b. nax IBGE 2019'!$E$5:$M$1850,9,FALSE)</f>
        <v>15.625178527977553</v>
      </c>
      <c r="H868" s="37">
        <f>INDEX(Summary!$Q$5:$Y$88,MATCH(_xlfn.CONCAT(D868,"65-69"),Summary!$Q$5:$Q$88,0),MATCH($H$3,Summary!$Q$4:$Y$4,0))</f>
        <v>16.946750222469088</v>
      </c>
      <c r="I868" s="240">
        <f t="shared" si="40"/>
        <v>8.4579622058410672E-2</v>
      </c>
      <c r="J868" s="241">
        <f t="shared" si="41"/>
        <v>1.202679005483728</v>
      </c>
      <c r="K868" s="242">
        <f t="shared" si="39"/>
        <v>15.422168005483726</v>
      </c>
    </row>
    <row r="869" spans="1:11" x14ac:dyDescent="0.2">
      <c r="A869" s="45" t="s">
        <v>44</v>
      </c>
      <c r="B869" s="45" t="s">
        <v>47</v>
      </c>
      <c r="C869" s="45">
        <v>2005</v>
      </c>
      <c r="D869" s="45" t="s">
        <v>153</v>
      </c>
      <c r="E869" s="48">
        <v>14.380823899999999</v>
      </c>
      <c r="F869" s="37">
        <f>VLOOKUP(_xlfn.CONCAT(D869,"65-69"),'Appendix 4. 2020 IBGE LT'!$E$6:$M$1685,9,FALSE)</f>
        <v>15.671984418334656</v>
      </c>
      <c r="G869" s="37">
        <f>VLOOKUP(_xlfn.CONCAT(D869,"65-69"),'Appendix 3b. nax IBGE 2019'!$E$5:$M$1850,9,FALSE)</f>
        <v>15.625178527977553</v>
      </c>
      <c r="H869" s="37">
        <f>INDEX(Summary!$Q$5:$Y$88,MATCH(_xlfn.CONCAT(D869,"65-69"),Summary!$Q$5:$Q$88,0),MATCH($H$3,Summary!$Q$4:$Y$4,0))</f>
        <v>16.946750222469088</v>
      </c>
      <c r="I869" s="240">
        <f t="shared" si="40"/>
        <v>8.4579622058410672E-2</v>
      </c>
      <c r="J869" s="241">
        <f t="shared" si="41"/>
        <v>1.2163246503505594</v>
      </c>
      <c r="K869" s="242">
        <f t="shared" si="39"/>
        <v>15.597148550350559</v>
      </c>
    </row>
    <row r="870" spans="1:11" x14ac:dyDescent="0.2">
      <c r="A870" s="45" t="s">
        <v>44</v>
      </c>
      <c r="B870" s="45" t="s">
        <v>47</v>
      </c>
      <c r="C870" s="45">
        <v>2006</v>
      </c>
      <c r="D870" s="45" t="s">
        <v>153</v>
      </c>
      <c r="E870" s="48">
        <v>14.5446384</v>
      </c>
      <c r="F870" s="37">
        <f>VLOOKUP(_xlfn.CONCAT(D870,"65-69"),'Appendix 4. 2020 IBGE LT'!$E$6:$M$1685,9,FALSE)</f>
        <v>15.671984418334656</v>
      </c>
      <c r="G870" s="37">
        <f>VLOOKUP(_xlfn.CONCAT(D870,"65-69"),'Appendix 3b. nax IBGE 2019'!$E$5:$M$1850,9,FALSE)</f>
        <v>15.625178527977553</v>
      </c>
      <c r="H870" s="37">
        <f>INDEX(Summary!$Q$5:$Y$88,MATCH(_xlfn.CONCAT(D870,"65-69"),Summary!$Q$5:$Q$88,0),MATCH($H$3,Summary!$Q$4:$Y$4,0))</f>
        <v>16.946750222469088</v>
      </c>
      <c r="I870" s="240">
        <f t="shared" si="40"/>
        <v>8.4579622058410672E-2</v>
      </c>
      <c r="J870" s="241">
        <f t="shared" si="41"/>
        <v>1.230180018848247</v>
      </c>
      <c r="K870" s="242">
        <f t="shared" si="39"/>
        <v>15.774818418848247</v>
      </c>
    </row>
    <row r="871" spans="1:11" x14ac:dyDescent="0.2">
      <c r="A871" s="45" t="s">
        <v>44</v>
      </c>
      <c r="B871" s="45" t="s">
        <v>47</v>
      </c>
      <c r="C871" s="45">
        <v>2007</v>
      </c>
      <c r="D871" s="45" t="s">
        <v>153</v>
      </c>
      <c r="E871" s="48">
        <v>14.710743900000001</v>
      </c>
      <c r="F871" s="37">
        <f>VLOOKUP(_xlfn.CONCAT(D871,"65-69"),'Appendix 4. 2020 IBGE LT'!$E$6:$M$1685,9,FALSE)</f>
        <v>15.671984418334656</v>
      </c>
      <c r="G871" s="37">
        <f>VLOOKUP(_xlfn.CONCAT(D871,"65-69"),'Appendix 3b. nax IBGE 2019'!$E$5:$M$1850,9,FALSE)</f>
        <v>15.625178527977553</v>
      </c>
      <c r="H871" s="37">
        <f>INDEX(Summary!$Q$5:$Y$88,MATCH(_xlfn.CONCAT(D871,"65-69"),Summary!$Q$5:$Q$88,0),MATCH($H$3,Summary!$Q$4:$Y$4,0))</f>
        <v>16.946750222469088</v>
      </c>
      <c r="I871" s="240">
        <f t="shared" si="40"/>
        <v>8.4579622058410672E-2</v>
      </c>
      <c r="J871" s="241">
        <f t="shared" si="41"/>
        <v>1.2442291592600703</v>
      </c>
      <c r="K871" s="242">
        <f t="shared" si="39"/>
        <v>15.954973059260071</v>
      </c>
    </row>
    <row r="872" spans="1:11" x14ac:dyDescent="0.2">
      <c r="A872" s="45" t="s">
        <v>44</v>
      </c>
      <c r="B872" s="45" t="s">
        <v>47</v>
      </c>
      <c r="C872" s="45">
        <v>2008</v>
      </c>
      <c r="D872" s="45" t="s">
        <v>153</v>
      </c>
      <c r="E872" s="48">
        <v>14.878932900000001</v>
      </c>
      <c r="F872" s="37">
        <f>VLOOKUP(_xlfn.CONCAT(D872,"65-69"),'Appendix 4. 2020 IBGE LT'!$E$6:$M$1685,9,FALSE)</f>
        <v>15.671984418334656</v>
      </c>
      <c r="G872" s="37">
        <f>VLOOKUP(_xlfn.CONCAT(D872,"65-69"),'Appendix 3b. nax IBGE 2019'!$E$5:$M$1850,9,FALSE)</f>
        <v>15.625178527977553</v>
      </c>
      <c r="H872" s="37">
        <f>INDEX(Summary!$Q$5:$Y$88,MATCH(_xlfn.CONCAT(D872,"65-69"),Summary!$Q$5:$Q$88,0),MATCH($H$3,Summary!$Q$4:$Y$4,0))</f>
        <v>16.946750222469088</v>
      </c>
      <c r="I872" s="240">
        <f t="shared" si="40"/>
        <v>8.4579622058410672E-2</v>
      </c>
      <c r="J872" s="241">
        <f t="shared" si="41"/>
        <v>1.2584545213144522</v>
      </c>
      <c r="K872" s="242">
        <f t="shared" si="39"/>
        <v>16.137387421314454</v>
      </c>
    </row>
    <row r="873" spans="1:11" x14ac:dyDescent="0.2">
      <c r="A873" s="45" t="s">
        <v>44</v>
      </c>
      <c r="B873" s="45" t="s">
        <v>47</v>
      </c>
      <c r="C873" s="45">
        <v>2009</v>
      </c>
      <c r="D873" s="45" t="s">
        <v>153</v>
      </c>
      <c r="E873" s="48">
        <v>15.0477373</v>
      </c>
      <c r="F873" s="37">
        <f>VLOOKUP(_xlfn.CONCAT(D873,"65-69"),'Appendix 4. 2020 IBGE LT'!$E$6:$M$1685,9,FALSE)</f>
        <v>15.671984418334656</v>
      </c>
      <c r="G873" s="37">
        <f>VLOOKUP(_xlfn.CONCAT(D873,"65-69"),'Appendix 3b. nax IBGE 2019'!$E$5:$M$1850,9,FALSE)</f>
        <v>15.625178527977553</v>
      </c>
      <c r="H873" s="37">
        <f>INDEX(Summary!$Q$5:$Y$88,MATCH(_xlfn.CONCAT(D873,"65-69"),Summary!$Q$5:$Q$88,0),MATCH($H$3,Summary!$Q$4:$Y$4,0))</f>
        <v>16.946750222469088</v>
      </c>
      <c r="I873" s="240">
        <f t="shared" si="40"/>
        <v>8.4579622058410672E-2</v>
      </c>
      <c r="J873" s="241">
        <f t="shared" si="41"/>
        <v>1.272731933668249</v>
      </c>
      <c r="K873" s="242">
        <f t="shared" si="39"/>
        <v>16.320469233668248</v>
      </c>
    </row>
    <row r="874" spans="1:11" x14ac:dyDescent="0.2">
      <c r="A874" s="45" t="s">
        <v>44</v>
      </c>
      <c r="B874" s="45" t="s">
        <v>47</v>
      </c>
      <c r="C874" s="45">
        <v>2010</v>
      </c>
      <c r="D874" s="45" t="s">
        <v>153</v>
      </c>
      <c r="E874" s="48">
        <v>15.2206717</v>
      </c>
      <c r="F874" s="37">
        <f>VLOOKUP(_xlfn.CONCAT(D874,"65-69"),'Appendix 4. 2020 IBGE LT'!$E$6:$M$1685,9,FALSE)</f>
        <v>15.671984418334656</v>
      </c>
      <c r="G874" s="37">
        <f>VLOOKUP(_xlfn.CONCAT(D874,"65-69"),'Appendix 3b. nax IBGE 2019'!$E$5:$M$1850,9,FALSE)</f>
        <v>15.625178527977553</v>
      </c>
      <c r="H874" s="37">
        <f>INDEX(Summary!$Q$5:$Y$88,MATCH(_xlfn.CONCAT(D874,"65-69"),Summary!$Q$5:$Q$88,0),MATCH($H$3,Summary!$Q$4:$Y$4,0))</f>
        <v>16.946750222469088</v>
      </c>
      <c r="I874" s="240">
        <f t="shared" si="40"/>
        <v>8.4579622058410672E-2</v>
      </c>
      <c r="J874" s="241">
        <f t="shared" si="41"/>
        <v>1.2873586598611471</v>
      </c>
      <c r="K874" s="242">
        <f t="shared" si="39"/>
        <v>16.508030359861149</v>
      </c>
    </row>
    <row r="875" spans="1:11" x14ac:dyDescent="0.2">
      <c r="A875" s="45" t="s">
        <v>44</v>
      </c>
      <c r="B875" s="45" t="s">
        <v>47</v>
      </c>
      <c r="C875" s="45">
        <v>2011</v>
      </c>
      <c r="D875" s="45" t="s">
        <v>153</v>
      </c>
      <c r="E875" s="48">
        <v>15.2636772</v>
      </c>
      <c r="F875" s="37">
        <f>VLOOKUP(_xlfn.CONCAT(D875,"65-69"),'Appendix 4. 2020 IBGE LT'!$E$6:$M$1685,9,FALSE)</f>
        <v>15.671984418334656</v>
      </c>
      <c r="G875" s="37">
        <f>VLOOKUP(_xlfn.CONCAT(D875,"65-69"),'Appendix 3b. nax IBGE 2019'!$E$5:$M$1850,9,FALSE)</f>
        <v>15.625178527977553</v>
      </c>
      <c r="H875" s="37">
        <f>INDEX(Summary!$Q$5:$Y$88,MATCH(_xlfn.CONCAT(D875,"65-69"),Summary!$Q$5:$Q$88,0),MATCH($H$3,Summary!$Q$4:$Y$4,0))</f>
        <v>16.946750222469088</v>
      </c>
      <c r="I875" s="240">
        <f t="shared" si="40"/>
        <v>8.4579622058410672E-2</v>
      </c>
      <c r="J875" s="241">
        <f t="shared" si="41"/>
        <v>1.29099604879758</v>
      </c>
      <c r="K875" s="242">
        <f t="shared" si="39"/>
        <v>16.554673248797581</v>
      </c>
    </row>
    <row r="876" spans="1:11" x14ac:dyDescent="0.2">
      <c r="A876" s="45" t="s">
        <v>44</v>
      </c>
      <c r="B876" s="45" t="s">
        <v>47</v>
      </c>
      <c r="C876" s="45">
        <v>2012</v>
      </c>
      <c r="D876" s="45" t="s">
        <v>153</v>
      </c>
      <c r="E876" s="48">
        <v>15.3072325</v>
      </c>
      <c r="F876" s="37">
        <f>VLOOKUP(_xlfn.CONCAT(D876,"65-69"),'Appendix 4. 2020 IBGE LT'!$E$6:$M$1685,9,FALSE)</f>
        <v>15.671984418334656</v>
      </c>
      <c r="G876" s="37">
        <f>VLOOKUP(_xlfn.CONCAT(D876,"65-69"),'Appendix 3b. nax IBGE 2019'!$E$5:$M$1850,9,FALSE)</f>
        <v>15.625178527977553</v>
      </c>
      <c r="H876" s="37">
        <f>INDEX(Summary!$Q$5:$Y$88,MATCH(_xlfn.CONCAT(D876,"65-69"),Summary!$Q$5:$Q$88,0),MATCH($H$3,Summary!$Q$4:$Y$4,0))</f>
        <v>16.946750222469088</v>
      </c>
      <c r="I876" s="240">
        <f t="shared" si="40"/>
        <v>8.4579622058410672E-2</v>
      </c>
      <c r="J876" s="241">
        <f t="shared" si="41"/>
        <v>1.2946799396102207</v>
      </c>
      <c r="K876" s="242">
        <f t="shared" si="39"/>
        <v>16.601912439610221</v>
      </c>
    </row>
    <row r="877" spans="1:11" x14ac:dyDescent="0.2">
      <c r="A877" s="45" t="s">
        <v>44</v>
      </c>
      <c r="B877" s="45" t="s">
        <v>47</v>
      </c>
      <c r="C877" s="45">
        <v>2013</v>
      </c>
      <c r="D877" s="45" t="s">
        <v>153</v>
      </c>
      <c r="E877" s="48">
        <v>15.351305099999999</v>
      </c>
      <c r="F877" s="37">
        <f>VLOOKUP(_xlfn.CONCAT(D877,"65-69"),'Appendix 4. 2020 IBGE LT'!$E$6:$M$1685,9,FALSE)</f>
        <v>15.671984418334656</v>
      </c>
      <c r="G877" s="37">
        <f>VLOOKUP(_xlfn.CONCAT(D877,"65-69"),'Appendix 3b. nax IBGE 2019'!$E$5:$M$1850,9,FALSE)</f>
        <v>15.625178527977553</v>
      </c>
      <c r="H877" s="37">
        <f>INDEX(Summary!$Q$5:$Y$88,MATCH(_xlfn.CONCAT(D877,"65-69"),Summary!$Q$5:$Q$88,0),MATCH($H$3,Summary!$Q$4:$Y$4,0))</f>
        <v>16.946750222469088</v>
      </c>
      <c r="I877" s="240">
        <f t="shared" si="40"/>
        <v>8.4579622058410672E-2</v>
      </c>
      <c r="J877" s="241">
        <f t="shared" si="41"/>
        <v>1.2984075834613522</v>
      </c>
      <c r="K877" s="242">
        <f t="shared" si="39"/>
        <v>16.649712683461352</v>
      </c>
    </row>
    <row r="878" spans="1:11" x14ac:dyDescent="0.2">
      <c r="A878" s="45" t="s">
        <v>44</v>
      </c>
      <c r="B878" s="45" t="s">
        <v>47</v>
      </c>
      <c r="C878" s="45">
        <v>2014</v>
      </c>
      <c r="D878" s="45" t="s">
        <v>153</v>
      </c>
      <c r="E878" s="48">
        <v>15.3960819</v>
      </c>
      <c r="F878" s="37">
        <f>VLOOKUP(_xlfn.CONCAT(D878,"65-69"),'Appendix 4. 2020 IBGE LT'!$E$6:$M$1685,9,FALSE)</f>
        <v>15.671984418334656</v>
      </c>
      <c r="G878" s="37">
        <f>VLOOKUP(_xlfn.CONCAT(D878,"65-69"),'Appendix 3b. nax IBGE 2019'!$E$5:$M$1850,9,FALSE)</f>
        <v>15.625178527977553</v>
      </c>
      <c r="H878" s="37">
        <f>INDEX(Summary!$Q$5:$Y$88,MATCH(_xlfn.CONCAT(D878,"65-69"),Summary!$Q$5:$Q$88,0),MATCH($H$3,Summary!$Q$4:$Y$4,0))</f>
        <v>16.946750222469088</v>
      </c>
      <c r="I878" s="240">
        <f t="shared" si="40"/>
        <v>8.4579622058410672E-2</v>
      </c>
      <c r="J878" s="241">
        <f t="shared" si="41"/>
        <v>1.3021947882823373</v>
      </c>
      <c r="K878" s="242">
        <f t="shared" si="39"/>
        <v>16.698276688282338</v>
      </c>
    </row>
    <row r="879" spans="1:11" x14ac:dyDescent="0.2">
      <c r="A879" s="45" t="s">
        <v>44</v>
      </c>
      <c r="B879" s="45" t="s">
        <v>47</v>
      </c>
      <c r="C879" s="45">
        <v>2015</v>
      </c>
      <c r="D879" s="45" t="s">
        <v>153</v>
      </c>
      <c r="E879" s="48">
        <v>15.440756</v>
      </c>
      <c r="F879" s="37">
        <f>VLOOKUP(_xlfn.CONCAT(D879,"65-69"),'Appendix 4. 2020 IBGE LT'!$E$6:$M$1685,9,FALSE)</f>
        <v>15.671984418334656</v>
      </c>
      <c r="G879" s="37">
        <f>VLOOKUP(_xlfn.CONCAT(D879,"65-69"),'Appendix 3b. nax IBGE 2019'!$E$5:$M$1850,9,FALSE)</f>
        <v>15.625178527977553</v>
      </c>
      <c r="H879" s="37">
        <f>INDEX(Summary!$Q$5:$Y$88,MATCH(_xlfn.CONCAT(D879,"65-69"),Summary!$Q$5:$Q$88,0),MATCH($H$3,Summary!$Q$4:$Y$4,0))</f>
        <v>16.946750222469088</v>
      </c>
      <c r="I879" s="240">
        <f t="shared" si="40"/>
        <v>8.4579622058410672E-2</v>
      </c>
      <c r="J879" s="241">
        <f t="shared" si="41"/>
        <v>1.305973306776137</v>
      </c>
      <c r="K879" s="242">
        <f t="shared" si="39"/>
        <v>16.746729306776139</v>
      </c>
    </row>
    <row r="880" spans="1:11" x14ac:dyDescent="0.2">
      <c r="A880" s="45" t="s">
        <v>44</v>
      </c>
      <c r="B880" s="45" t="s">
        <v>47</v>
      </c>
      <c r="C880" s="45">
        <v>2016</v>
      </c>
      <c r="D880" s="45" t="s">
        <v>153</v>
      </c>
      <c r="E880" s="48">
        <v>15.4862644</v>
      </c>
      <c r="F880" s="37">
        <f>VLOOKUP(_xlfn.CONCAT(D880,"65-69"),'Appendix 4. 2020 IBGE LT'!$E$6:$M$1685,9,FALSE)</f>
        <v>15.671984418334656</v>
      </c>
      <c r="G880" s="37">
        <f>VLOOKUP(_xlfn.CONCAT(D880,"65-69"),'Appendix 3b. nax IBGE 2019'!$E$5:$M$1850,9,FALSE)</f>
        <v>15.625178527977553</v>
      </c>
      <c r="H880" s="37">
        <f>INDEX(Summary!$Q$5:$Y$88,MATCH(_xlfn.CONCAT(D880,"65-69"),Summary!$Q$5:$Q$88,0),MATCH($H$3,Summary!$Q$4:$Y$4,0))</f>
        <v>16.946750222469088</v>
      </c>
      <c r="I880" s="240">
        <f t="shared" si="40"/>
        <v>8.4579622058410672E-2</v>
      </c>
      <c r="J880" s="241">
        <f t="shared" si="41"/>
        <v>1.3098223900486199</v>
      </c>
      <c r="K880" s="242">
        <f t="shared" si="39"/>
        <v>16.796086790048619</v>
      </c>
    </row>
    <row r="881" spans="1:11" x14ac:dyDescent="0.2">
      <c r="A881" s="45" t="s">
        <v>44</v>
      </c>
      <c r="B881" s="45" t="s">
        <v>47</v>
      </c>
      <c r="C881" s="45">
        <v>2017</v>
      </c>
      <c r="D881" s="45" t="s">
        <v>153</v>
      </c>
      <c r="E881" s="48">
        <v>15.532034100000001</v>
      </c>
      <c r="F881" s="37">
        <f>VLOOKUP(_xlfn.CONCAT(D881,"65-69"),'Appendix 4. 2020 IBGE LT'!$E$6:$M$1685,9,FALSE)</f>
        <v>15.671984418334656</v>
      </c>
      <c r="G881" s="37">
        <f>VLOOKUP(_xlfn.CONCAT(D881,"65-69"),'Appendix 3b. nax IBGE 2019'!$E$5:$M$1850,9,FALSE)</f>
        <v>15.625178527977553</v>
      </c>
      <c r="H881" s="37">
        <f>INDEX(Summary!$Q$5:$Y$88,MATCH(_xlfn.CONCAT(D881,"65-69"),Summary!$Q$5:$Q$88,0),MATCH($H$3,Summary!$Q$4:$Y$4,0))</f>
        <v>16.946750222469088</v>
      </c>
      <c r="I881" s="240">
        <f t="shared" si="40"/>
        <v>8.4579622058410672E-2</v>
      </c>
      <c r="J881" s="241">
        <f t="shared" si="41"/>
        <v>1.3136935739763469</v>
      </c>
      <c r="K881" s="242">
        <f t="shared" si="39"/>
        <v>16.845727673976349</v>
      </c>
    </row>
    <row r="882" spans="1:11" x14ac:dyDescent="0.2">
      <c r="A882" s="45" t="s">
        <v>44</v>
      </c>
      <c r="B882" s="45" t="s">
        <v>47</v>
      </c>
      <c r="C882" s="45">
        <v>2018</v>
      </c>
      <c r="D882" s="45" t="s">
        <v>153</v>
      </c>
      <c r="E882" s="48">
        <v>15.5781268</v>
      </c>
      <c r="F882" s="37">
        <f>VLOOKUP(_xlfn.CONCAT(D882,"65-69"),'Appendix 4. 2020 IBGE LT'!$E$6:$M$1685,9,FALSE)</f>
        <v>15.671984418334656</v>
      </c>
      <c r="G882" s="37">
        <f>VLOOKUP(_xlfn.CONCAT(D882,"65-69"),'Appendix 3b. nax IBGE 2019'!$E$5:$M$1850,9,FALSE)</f>
        <v>15.625178527977553</v>
      </c>
      <c r="H882" s="37">
        <f>INDEX(Summary!$Q$5:$Y$88,MATCH(_xlfn.CONCAT(D882,"65-69"),Summary!$Q$5:$Q$88,0),MATCH($H$3,Summary!$Q$4:$Y$4,0))</f>
        <v>16.946750222469088</v>
      </c>
      <c r="I882" s="240">
        <f t="shared" si="40"/>
        <v>8.4579622058410672E-2</v>
      </c>
      <c r="J882" s="241">
        <f t="shared" si="41"/>
        <v>1.3175920771219984</v>
      </c>
      <c r="K882" s="242">
        <f t="shared" si="39"/>
        <v>16.895718877121997</v>
      </c>
    </row>
    <row r="883" spans="1:11" x14ac:dyDescent="0.2">
      <c r="A883" s="45" t="s">
        <v>44</v>
      </c>
      <c r="B883" s="45" t="s">
        <v>47</v>
      </c>
      <c r="C883" s="45">
        <v>2019</v>
      </c>
      <c r="D883" s="45" t="s">
        <v>153</v>
      </c>
      <c r="E883" s="48">
        <v>15.625178500000001</v>
      </c>
      <c r="F883" s="37">
        <f>VLOOKUP(_xlfn.CONCAT(D883,"65-69"),'Appendix 4. 2020 IBGE LT'!$E$6:$M$1685,9,FALSE)</f>
        <v>15.671984418334656</v>
      </c>
      <c r="G883" s="37">
        <f>VLOOKUP(_xlfn.CONCAT(D883,"65-69"),'Appendix 3b. nax IBGE 2019'!$E$5:$M$1850,9,FALSE)</f>
        <v>15.625178527977553</v>
      </c>
      <c r="H883" s="37">
        <f>INDEX(Summary!$Q$5:$Y$88,MATCH(_xlfn.CONCAT(D883,"65-69"),Summary!$Q$5:$Q$88,0),MATCH($H$3,Summary!$Q$4:$Y$4,0))</f>
        <v>16.946750222469088</v>
      </c>
      <c r="I883" s="240">
        <f t="shared" si="40"/>
        <v>8.4579622058410672E-2</v>
      </c>
      <c r="J883" s="241">
        <f t="shared" si="41"/>
        <v>1.3215716921252043</v>
      </c>
      <c r="K883" s="242">
        <f t="shared" si="39"/>
        <v>16.946750192125204</v>
      </c>
    </row>
    <row r="884" spans="1:11" x14ac:dyDescent="0.2">
      <c r="A884" s="45" t="s">
        <v>44</v>
      </c>
      <c r="B884" s="45" t="s">
        <v>3</v>
      </c>
      <c r="C884" s="45">
        <v>2000</v>
      </c>
      <c r="D884" s="45" t="s">
        <v>209</v>
      </c>
      <c r="E884" s="48">
        <v>14.603058799999999</v>
      </c>
      <c r="F884" s="37">
        <f>VLOOKUP(_xlfn.CONCAT(D884,"65-69"),'Appendix 4. 2020 IBGE LT'!$E$6:$M$1685,9,FALSE)</f>
        <v>17.229892849019695</v>
      </c>
      <c r="G884" s="37">
        <f>VLOOKUP(_xlfn.CONCAT(D884,"65-69"),'Appendix 3b. nax IBGE 2019'!$E$5:$M$1850,9,FALSE)</f>
        <v>17.151039952572365</v>
      </c>
      <c r="H884" s="37">
        <f>INDEX(Summary!$Q$5:$Y$88,MATCH(_xlfn.CONCAT(D884,"65-69"),Summary!$Q$5:$Q$88,0),MATCH($H$3,Summary!$Q$4:$Y$4,0))</f>
        <v>18.52835773120162</v>
      </c>
      <c r="I884" s="240">
        <f t="shared" si="40"/>
        <v>8.03052049577134E-2</v>
      </c>
      <c r="J884" s="241">
        <f t="shared" si="41"/>
        <v>1.1727016299435402</v>
      </c>
      <c r="K884" s="242">
        <f t="shared" si="39"/>
        <v>15.77576042994354</v>
      </c>
    </row>
    <row r="885" spans="1:11" x14ac:dyDescent="0.2">
      <c r="A885" s="45" t="s">
        <v>44</v>
      </c>
      <c r="B885" s="45" t="s">
        <v>3</v>
      </c>
      <c r="C885" s="45">
        <v>2001</v>
      </c>
      <c r="D885" s="45" t="s">
        <v>209</v>
      </c>
      <c r="E885" s="48">
        <v>14.7772706</v>
      </c>
      <c r="F885" s="37">
        <f>VLOOKUP(_xlfn.CONCAT(D885,"65-69"),'Appendix 4. 2020 IBGE LT'!$E$6:$M$1685,9,FALSE)</f>
        <v>17.229892849019695</v>
      </c>
      <c r="G885" s="37">
        <f>VLOOKUP(_xlfn.CONCAT(D885,"65-69"),'Appendix 3b. nax IBGE 2019'!$E$5:$M$1850,9,FALSE)</f>
        <v>17.151039952572365</v>
      </c>
      <c r="H885" s="37">
        <f>INDEX(Summary!$Q$5:$Y$88,MATCH(_xlfn.CONCAT(D885,"65-69"),Summary!$Q$5:$Q$88,0),MATCH($H$3,Summary!$Q$4:$Y$4,0))</f>
        <v>18.52835773120162</v>
      </c>
      <c r="I885" s="240">
        <f t="shared" si="40"/>
        <v>8.03052049577134E-2</v>
      </c>
      <c r="J885" s="241">
        <f t="shared" si="41"/>
        <v>1.1866917442485925</v>
      </c>
      <c r="K885" s="242">
        <f t="shared" si="39"/>
        <v>15.963962344248593</v>
      </c>
    </row>
    <row r="886" spans="1:11" x14ac:dyDescent="0.2">
      <c r="A886" s="45" t="s">
        <v>44</v>
      </c>
      <c r="B886" s="45" t="s">
        <v>3</v>
      </c>
      <c r="C886" s="45">
        <v>2002</v>
      </c>
      <c r="D886" s="45" t="s">
        <v>209</v>
      </c>
      <c r="E886" s="48">
        <v>14.954780100000001</v>
      </c>
      <c r="F886" s="37">
        <f>VLOOKUP(_xlfn.CONCAT(D886,"65-69"),'Appendix 4. 2020 IBGE LT'!$E$6:$M$1685,9,FALSE)</f>
        <v>17.229892849019695</v>
      </c>
      <c r="G886" s="37">
        <f>VLOOKUP(_xlfn.CONCAT(D886,"65-69"),'Appendix 3b. nax IBGE 2019'!$E$5:$M$1850,9,FALSE)</f>
        <v>17.151039952572365</v>
      </c>
      <c r="H886" s="37">
        <f>INDEX(Summary!$Q$5:$Y$88,MATCH(_xlfn.CONCAT(D886,"65-69"),Summary!$Q$5:$Q$88,0),MATCH($H$3,Summary!$Q$4:$Y$4,0))</f>
        <v>18.52835773120162</v>
      </c>
      <c r="I886" s="240">
        <f t="shared" si="40"/>
        <v>8.03052049577134E-2</v>
      </c>
      <c r="J886" s="241">
        <f t="shared" si="41"/>
        <v>1.2009466810280338</v>
      </c>
      <c r="K886" s="242">
        <f t="shared" si="39"/>
        <v>16.155726781028033</v>
      </c>
    </row>
    <row r="887" spans="1:11" x14ac:dyDescent="0.2">
      <c r="A887" s="45" t="s">
        <v>44</v>
      </c>
      <c r="B887" s="45" t="s">
        <v>3</v>
      </c>
      <c r="C887" s="45">
        <v>2003</v>
      </c>
      <c r="D887" s="45" t="s">
        <v>209</v>
      </c>
      <c r="E887" s="48">
        <v>15.1322122</v>
      </c>
      <c r="F887" s="37">
        <f>VLOOKUP(_xlfn.CONCAT(D887,"65-69"),'Appendix 4. 2020 IBGE LT'!$E$6:$M$1685,9,FALSE)</f>
        <v>17.229892849019695</v>
      </c>
      <c r="G887" s="37">
        <f>VLOOKUP(_xlfn.CONCAT(D887,"65-69"),'Appendix 3b. nax IBGE 2019'!$E$5:$M$1850,9,FALSE)</f>
        <v>17.151039952572365</v>
      </c>
      <c r="H887" s="37">
        <f>INDEX(Summary!$Q$5:$Y$88,MATCH(_xlfn.CONCAT(D887,"65-69"),Summary!$Q$5:$Q$88,0),MATCH($H$3,Summary!$Q$4:$Y$4,0))</f>
        <v>18.52835773120162</v>
      </c>
      <c r="I887" s="240">
        <f t="shared" si="40"/>
        <v>8.03052049577134E-2</v>
      </c>
      <c r="J887" s="241">
        <f t="shared" si="41"/>
        <v>1.2151954021846112</v>
      </c>
      <c r="K887" s="242">
        <f t="shared" si="39"/>
        <v>16.34740760218461</v>
      </c>
    </row>
    <row r="888" spans="1:11" x14ac:dyDescent="0.2">
      <c r="A888" s="45" t="s">
        <v>44</v>
      </c>
      <c r="B888" s="45" t="s">
        <v>3</v>
      </c>
      <c r="C888" s="45">
        <v>2004</v>
      </c>
      <c r="D888" s="45" t="s">
        <v>209</v>
      </c>
      <c r="E888" s="48">
        <v>15.3107816</v>
      </c>
      <c r="F888" s="37">
        <f>VLOOKUP(_xlfn.CONCAT(D888,"65-69"),'Appendix 4. 2020 IBGE LT'!$E$6:$M$1685,9,FALSE)</f>
        <v>17.229892849019695</v>
      </c>
      <c r="G888" s="37">
        <f>VLOOKUP(_xlfn.CONCAT(D888,"65-69"),'Appendix 3b. nax IBGE 2019'!$E$5:$M$1850,9,FALSE)</f>
        <v>17.151039952572365</v>
      </c>
      <c r="H888" s="37">
        <f>INDEX(Summary!$Q$5:$Y$88,MATCH(_xlfn.CONCAT(D888,"65-69"),Summary!$Q$5:$Q$88,0),MATCH($H$3,Summary!$Q$4:$Y$4,0))</f>
        <v>18.52835773120162</v>
      </c>
      <c r="I888" s="240">
        <f t="shared" si="40"/>
        <v>8.03052049577134E-2</v>
      </c>
      <c r="J888" s="241">
        <f t="shared" si="41"/>
        <v>1.229535454450787</v>
      </c>
      <c r="K888" s="242">
        <f t="shared" si="39"/>
        <v>16.540317054450789</v>
      </c>
    </row>
    <row r="889" spans="1:11" x14ac:dyDescent="0.2">
      <c r="A889" s="45" t="s">
        <v>44</v>
      </c>
      <c r="B889" s="45" t="s">
        <v>3</v>
      </c>
      <c r="C889" s="45">
        <v>2005</v>
      </c>
      <c r="D889" s="45" t="s">
        <v>209</v>
      </c>
      <c r="E889" s="48">
        <v>15.490067399999999</v>
      </c>
      <c r="F889" s="37">
        <f>VLOOKUP(_xlfn.CONCAT(D889,"65-69"),'Appendix 4. 2020 IBGE LT'!$E$6:$M$1685,9,FALSE)</f>
        <v>17.229892849019695</v>
      </c>
      <c r="G889" s="37">
        <f>VLOOKUP(_xlfn.CONCAT(D889,"65-69"),'Appendix 3b. nax IBGE 2019'!$E$5:$M$1850,9,FALSE)</f>
        <v>17.151039952572365</v>
      </c>
      <c r="H889" s="37">
        <f>INDEX(Summary!$Q$5:$Y$88,MATCH(_xlfn.CONCAT(D889,"65-69"),Summary!$Q$5:$Q$88,0),MATCH($H$3,Summary!$Q$4:$Y$4,0))</f>
        <v>18.52835773120162</v>
      </c>
      <c r="I889" s="240">
        <f t="shared" si="40"/>
        <v>8.03052049577134E-2</v>
      </c>
      <c r="J889" s="241">
        <f t="shared" si="41"/>
        <v>1.2439330373657946</v>
      </c>
      <c r="K889" s="242">
        <f t="shared" si="39"/>
        <v>16.734000437365793</v>
      </c>
    </row>
    <row r="890" spans="1:11" x14ac:dyDescent="0.2">
      <c r="A890" s="45" t="s">
        <v>44</v>
      </c>
      <c r="B890" s="45" t="s">
        <v>3</v>
      </c>
      <c r="C890" s="45">
        <v>2006</v>
      </c>
      <c r="D890" s="45" t="s">
        <v>209</v>
      </c>
      <c r="E890" s="48">
        <v>15.669880900000001</v>
      </c>
      <c r="F890" s="37">
        <f>VLOOKUP(_xlfn.CONCAT(D890,"65-69"),'Appendix 4. 2020 IBGE LT'!$E$6:$M$1685,9,FALSE)</f>
        <v>17.229892849019695</v>
      </c>
      <c r="G890" s="37">
        <f>VLOOKUP(_xlfn.CONCAT(D890,"65-69"),'Appendix 3b. nax IBGE 2019'!$E$5:$M$1850,9,FALSE)</f>
        <v>17.151039952572365</v>
      </c>
      <c r="H890" s="37">
        <f>INDEX(Summary!$Q$5:$Y$88,MATCH(_xlfn.CONCAT(D890,"65-69"),Summary!$Q$5:$Q$88,0),MATCH($H$3,Summary!$Q$4:$Y$4,0))</f>
        <v>18.52835773120162</v>
      </c>
      <c r="I890" s="240">
        <f t="shared" si="40"/>
        <v>8.03052049577134E-2</v>
      </c>
      <c r="J890" s="241">
        <f t="shared" si="41"/>
        <v>1.2583729973374587</v>
      </c>
      <c r="K890" s="242">
        <f t="shared" si="39"/>
        <v>16.928253897337459</v>
      </c>
    </row>
    <row r="891" spans="1:11" x14ac:dyDescent="0.2">
      <c r="A891" s="45" t="s">
        <v>44</v>
      </c>
      <c r="B891" s="45" t="s">
        <v>3</v>
      </c>
      <c r="C891" s="45">
        <v>2007</v>
      </c>
      <c r="D891" s="45" t="s">
        <v>209</v>
      </c>
      <c r="E891" s="48">
        <v>15.850204400000001</v>
      </c>
      <c r="F891" s="37">
        <f>VLOOKUP(_xlfn.CONCAT(D891,"65-69"),'Appendix 4. 2020 IBGE LT'!$E$6:$M$1685,9,FALSE)</f>
        <v>17.229892849019695</v>
      </c>
      <c r="G891" s="37">
        <f>VLOOKUP(_xlfn.CONCAT(D891,"65-69"),'Appendix 3b. nax IBGE 2019'!$E$5:$M$1850,9,FALSE)</f>
        <v>17.151039952572365</v>
      </c>
      <c r="H891" s="37">
        <f>INDEX(Summary!$Q$5:$Y$88,MATCH(_xlfn.CONCAT(D891,"65-69"),Summary!$Q$5:$Q$88,0),MATCH($H$3,Summary!$Q$4:$Y$4,0))</f>
        <v>18.52835773120162</v>
      </c>
      <c r="I891" s="240">
        <f t="shared" si="40"/>
        <v>8.03052049577134E-2</v>
      </c>
      <c r="J891" s="241">
        <f t="shared" si="41"/>
        <v>1.2728539129636509</v>
      </c>
      <c r="K891" s="242">
        <f t="shared" si="39"/>
        <v>17.12305831296365</v>
      </c>
    </row>
    <row r="892" spans="1:11" x14ac:dyDescent="0.2">
      <c r="A892" s="45" t="s">
        <v>44</v>
      </c>
      <c r="B892" s="45" t="s">
        <v>3</v>
      </c>
      <c r="C892" s="45">
        <v>2008</v>
      </c>
      <c r="D892" s="45" t="s">
        <v>209</v>
      </c>
      <c r="E892" s="48">
        <v>16.029727999999999</v>
      </c>
      <c r="F892" s="37">
        <f>VLOOKUP(_xlfn.CONCAT(D892,"65-69"),'Appendix 4. 2020 IBGE LT'!$E$6:$M$1685,9,FALSE)</f>
        <v>17.229892849019695</v>
      </c>
      <c r="G892" s="37">
        <f>VLOOKUP(_xlfn.CONCAT(D892,"65-69"),'Appendix 3b. nax IBGE 2019'!$E$5:$M$1850,9,FALSE)</f>
        <v>17.151039952572365</v>
      </c>
      <c r="H892" s="37">
        <f>INDEX(Summary!$Q$5:$Y$88,MATCH(_xlfn.CONCAT(D892,"65-69"),Summary!$Q$5:$Q$88,0),MATCH($H$3,Summary!$Q$4:$Y$4,0))</f>
        <v>18.52835773120162</v>
      </c>
      <c r="I892" s="240">
        <f t="shared" si="40"/>
        <v>8.03052049577134E-2</v>
      </c>
      <c r="J892" s="241">
        <f t="shared" si="41"/>
        <v>1.2872705924563972</v>
      </c>
      <c r="K892" s="242">
        <f t="shared" si="39"/>
        <v>17.316998592456397</v>
      </c>
    </row>
    <row r="893" spans="1:11" x14ac:dyDescent="0.2">
      <c r="A893" s="45" t="s">
        <v>44</v>
      </c>
      <c r="B893" s="45" t="s">
        <v>3</v>
      </c>
      <c r="C893" s="45">
        <v>2009</v>
      </c>
      <c r="D893" s="45" t="s">
        <v>209</v>
      </c>
      <c r="E893" s="48">
        <v>16.2083686</v>
      </c>
      <c r="F893" s="37">
        <f>VLOOKUP(_xlfn.CONCAT(D893,"65-69"),'Appendix 4. 2020 IBGE LT'!$E$6:$M$1685,9,FALSE)</f>
        <v>17.229892849019695</v>
      </c>
      <c r="G893" s="37">
        <f>VLOOKUP(_xlfn.CONCAT(D893,"65-69"),'Appendix 3b. nax IBGE 2019'!$E$5:$M$1850,9,FALSE)</f>
        <v>17.151039952572365</v>
      </c>
      <c r="H893" s="37">
        <f>INDEX(Summary!$Q$5:$Y$88,MATCH(_xlfn.CONCAT(D893,"65-69"),Summary!$Q$5:$Q$88,0),MATCH($H$3,Summary!$Q$4:$Y$4,0))</f>
        <v>18.52835773120162</v>
      </c>
      <c r="I893" s="240">
        <f t="shared" si="40"/>
        <v>8.03052049577134E-2</v>
      </c>
      <c r="J893" s="241">
        <f t="shared" si="41"/>
        <v>1.3016163624531663</v>
      </c>
      <c r="K893" s="242">
        <f t="shared" si="39"/>
        <v>17.509984962453167</v>
      </c>
    </row>
    <row r="894" spans="1:11" x14ac:dyDescent="0.2">
      <c r="A894" s="45" t="s">
        <v>44</v>
      </c>
      <c r="B894" s="45" t="s">
        <v>3</v>
      </c>
      <c r="C894" s="45">
        <v>2010</v>
      </c>
      <c r="D894" s="45" t="s">
        <v>209</v>
      </c>
      <c r="E894" s="48">
        <v>16.387417200000002</v>
      </c>
      <c r="F894" s="37">
        <f>VLOOKUP(_xlfn.CONCAT(D894,"65-69"),'Appendix 4. 2020 IBGE LT'!$E$6:$M$1685,9,FALSE)</f>
        <v>17.229892849019695</v>
      </c>
      <c r="G894" s="37">
        <f>VLOOKUP(_xlfn.CONCAT(D894,"65-69"),'Appendix 3b. nax IBGE 2019'!$E$5:$M$1850,9,FALSE)</f>
        <v>17.151039952572365</v>
      </c>
      <c r="H894" s="37">
        <f>INDEX(Summary!$Q$5:$Y$88,MATCH(_xlfn.CONCAT(D894,"65-69"),Summary!$Q$5:$Q$88,0),MATCH($H$3,Summary!$Q$4:$Y$4,0))</f>
        <v>18.52835773120162</v>
      </c>
      <c r="I894" s="240">
        <f t="shared" si="40"/>
        <v>8.03052049577134E-2</v>
      </c>
      <c r="J894" s="241">
        <f t="shared" si="41"/>
        <v>1.315994896973558</v>
      </c>
      <c r="K894" s="242">
        <f t="shared" si="39"/>
        <v>17.703412096973558</v>
      </c>
    </row>
    <row r="895" spans="1:11" x14ac:dyDescent="0.2">
      <c r="A895" s="45" t="s">
        <v>44</v>
      </c>
      <c r="B895" s="45" t="s">
        <v>3</v>
      </c>
      <c r="C895" s="45">
        <v>2011</v>
      </c>
      <c r="D895" s="45" t="s">
        <v>209</v>
      </c>
      <c r="E895" s="48">
        <v>16.477544600000002</v>
      </c>
      <c r="F895" s="37">
        <f>VLOOKUP(_xlfn.CONCAT(D895,"65-69"),'Appendix 4. 2020 IBGE LT'!$E$6:$M$1685,9,FALSE)</f>
        <v>17.229892849019695</v>
      </c>
      <c r="G895" s="37">
        <f>VLOOKUP(_xlfn.CONCAT(D895,"65-69"),'Appendix 3b. nax IBGE 2019'!$E$5:$M$1850,9,FALSE)</f>
        <v>17.151039952572365</v>
      </c>
      <c r="H895" s="37">
        <f>INDEX(Summary!$Q$5:$Y$88,MATCH(_xlfn.CONCAT(D895,"65-69"),Summary!$Q$5:$Q$88,0),MATCH($H$3,Summary!$Q$4:$Y$4,0))</f>
        <v>18.52835773120162</v>
      </c>
      <c r="I895" s="240">
        <f t="shared" si="40"/>
        <v>8.03052049577134E-2</v>
      </c>
      <c r="J895" s="241">
        <f t="shared" si="41"/>
        <v>1.3232325963028637</v>
      </c>
      <c r="K895" s="242">
        <f t="shared" si="39"/>
        <v>17.800777196302864</v>
      </c>
    </row>
    <row r="896" spans="1:11" x14ac:dyDescent="0.2">
      <c r="A896" s="45" t="s">
        <v>44</v>
      </c>
      <c r="B896" s="45" t="s">
        <v>3</v>
      </c>
      <c r="C896" s="45">
        <v>2012</v>
      </c>
      <c r="D896" s="45" t="s">
        <v>209</v>
      </c>
      <c r="E896" s="48">
        <v>16.565413800000002</v>
      </c>
      <c r="F896" s="37">
        <f>VLOOKUP(_xlfn.CONCAT(D896,"65-69"),'Appendix 4. 2020 IBGE LT'!$E$6:$M$1685,9,FALSE)</f>
        <v>17.229892849019695</v>
      </c>
      <c r="G896" s="37">
        <f>VLOOKUP(_xlfn.CONCAT(D896,"65-69"),'Appendix 3b. nax IBGE 2019'!$E$5:$M$1850,9,FALSE)</f>
        <v>17.151039952572365</v>
      </c>
      <c r="H896" s="37">
        <f>INDEX(Summary!$Q$5:$Y$88,MATCH(_xlfn.CONCAT(D896,"65-69"),Summary!$Q$5:$Q$88,0),MATCH($H$3,Summary!$Q$4:$Y$4,0))</f>
        <v>18.52835773120162</v>
      </c>
      <c r="I896" s="240">
        <f t="shared" si="40"/>
        <v>8.03052049577134E-2</v>
      </c>
      <c r="J896" s="241">
        <f t="shared" si="41"/>
        <v>1.3302889504183342</v>
      </c>
      <c r="K896" s="242">
        <f t="shared" si="39"/>
        <v>17.895702750418337</v>
      </c>
    </row>
    <row r="897" spans="1:11" x14ac:dyDescent="0.2">
      <c r="A897" s="45" t="s">
        <v>44</v>
      </c>
      <c r="B897" s="45" t="s">
        <v>3</v>
      </c>
      <c r="C897" s="45">
        <v>2013</v>
      </c>
      <c r="D897" s="45" t="s">
        <v>209</v>
      </c>
      <c r="E897" s="48">
        <v>16.6530688</v>
      </c>
      <c r="F897" s="37">
        <f>VLOOKUP(_xlfn.CONCAT(D897,"65-69"),'Appendix 4. 2020 IBGE LT'!$E$6:$M$1685,9,FALSE)</f>
        <v>17.229892849019695</v>
      </c>
      <c r="G897" s="37">
        <f>VLOOKUP(_xlfn.CONCAT(D897,"65-69"),'Appendix 3b. nax IBGE 2019'!$E$5:$M$1850,9,FALSE)</f>
        <v>17.151039952572365</v>
      </c>
      <c r="H897" s="37">
        <f>INDEX(Summary!$Q$5:$Y$88,MATCH(_xlfn.CONCAT(D897,"65-69"),Summary!$Q$5:$Q$88,0),MATCH($H$3,Summary!$Q$4:$Y$4,0))</f>
        <v>18.52835773120162</v>
      </c>
      <c r="I897" s="240">
        <f t="shared" si="40"/>
        <v>8.03052049577134E-2</v>
      </c>
      <c r="J897" s="241">
        <f t="shared" si="41"/>
        <v>1.3373281031589024</v>
      </c>
      <c r="K897" s="242">
        <f t="shared" si="39"/>
        <v>17.990396903158903</v>
      </c>
    </row>
    <row r="898" spans="1:11" x14ac:dyDescent="0.2">
      <c r="A898" s="45" t="s">
        <v>44</v>
      </c>
      <c r="B898" s="45" t="s">
        <v>3</v>
      </c>
      <c r="C898" s="45">
        <v>2014</v>
      </c>
      <c r="D898" s="45" t="s">
        <v>209</v>
      </c>
      <c r="E898" s="48">
        <v>16.739417700000001</v>
      </c>
      <c r="F898" s="37">
        <f>VLOOKUP(_xlfn.CONCAT(D898,"65-69"),'Appendix 4. 2020 IBGE LT'!$E$6:$M$1685,9,FALSE)</f>
        <v>17.229892849019695</v>
      </c>
      <c r="G898" s="37">
        <f>VLOOKUP(_xlfn.CONCAT(D898,"65-69"),'Appendix 3b. nax IBGE 2019'!$E$5:$M$1850,9,FALSE)</f>
        <v>17.151039952572365</v>
      </c>
      <c r="H898" s="37">
        <f>INDEX(Summary!$Q$5:$Y$88,MATCH(_xlfn.CONCAT(D898,"65-69"),Summary!$Q$5:$Q$88,0),MATCH($H$3,Summary!$Q$4:$Y$4,0))</f>
        <v>18.52835773120162</v>
      </c>
      <c r="I898" s="240">
        <f t="shared" si="40"/>
        <v>8.03052049577134E-2</v>
      </c>
      <c r="J898" s="241">
        <f t="shared" si="41"/>
        <v>1.3442623692712754</v>
      </c>
      <c r="K898" s="242">
        <f t="shared" si="39"/>
        <v>18.083680069271274</v>
      </c>
    </row>
    <row r="899" spans="1:11" x14ac:dyDescent="0.2">
      <c r="A899" s="45" t="s">
        <v>44</v>
      </c>
      <c r="B899" s="45" t="s">
        <v>3</v>
      </c>
      <c r="C899" s="45">
        <v>2015</v>
      </c>
      <c r="D899" s="45" t="s">
        <v>209</v>
      </c>
      <c r="E899" s="48">
        <v>16.824201800000001</v>
      </c>
      <c r="F899" s="37">
        <f>VLOOKUP(_xlfn.CONCAT(D899,"65-69"),'Appendix 4. 2020 IBGE LT'!$E$6:$M$1685,9,FALSE)</f>
        <v>17.229892849019695</v>
      </c>
      <c r="G899" s="37">
        <f>VLOOKUP(_xlfn.CONCAT(D899,"65-69"),'Appendix 3b. nax IBGE 2019'!$E$5:$M$1850,9,FALSE)</f>
        <v>17.151039952572365</v>
      </c>
      <c r="H899" s="37">
        <f>INDEX(Summary!$Q$5:$Y$88,MATCH(_xlfn.CONCAT(D899,"65-69"),Summary!$Q$5:$Q$88,0),MATCH($H$3,Summary!$Q$4:$Y$4,0))</f>
        <v>18.52835773120162</v>
      </c>
      <c r="I899" s="240">
        <f t="shared" si="40"/>
        <v>8.03052049577134E-2</v>
      </c>
      <c r="J899" s="241">
        <f t="shared" si="41"/>
        <v>1.3510709737989308</v>
      </c>
      <c r="K899" s="242">
        <f t="shared" si="39"/>
        <v>18.17527277379893</v>
      </c>
    </row>
    <row r="900" spans="1:11" x14ac:dyDescent="0.2">
      <c r="A900" s="45" t="s">
        <v>44</v>
      </c>
      <c r="B900" s="45" t="s">
        <v>3</v>
      </c>
      <c r="C900" s="45">
        <v>2016</v>
      </c>
      <c r="D900" s="45" t="s">
        <v>209</v>
      </c>
      <c r="E900" s="48">
        <v>16.907580500000002</v>
      </c>
      <c r="F900" s="37">
        <f>VLOOKUP(_xlfn.CONCAT(D900,"65-69"),'Appendix 4. 2020 IBGE LT'!$E$6:$M$1685,9,FALSE)</f>
        <v>17.229892849019695</v>
      </c>
      <c r="G900" s="37">
        <f>VLOOKUP(_xlfn.CONCAT(D900,"65-69"),'Appendix 3b. nax IBGE 2019'!$E$5:$M$1850,9,FALSE)</f>
        <v>17.151039952572365</v>
      </c>
      <c r="H900" s="37">
        <f>INDEX(Summary!$Q$5:$Y$88,MATCH(_xlfn.CONCAT(D900,"65-69"),Summary!$Q$5:$Q$88,0),MATCH($H$3,Summary!$Q$4:$Y$4,0))</f>
        <v>18.52835773120162</v>
      </c>
      <c r="I900" s="240">
        <f t="shared" si="40"/>
        <v>8.03052049577134E-2</v>
      </c>
      <c r="J900" s="241">
        <f t="shared" si="41"/>
        <v>1.3577667173915386</v>
      </c>
      <c r="K900" s="242">
        <f t="shared" ref="K900:K963" si="42">E900+J900</f>
        <v>18.26534721739154</v>
      </c>
    </row>
    <row r="901" spans="1:11" x14ac:dyDescent="0.2">
      <c r="A901" s="45" t="s">
        <v>44</v>
      </c>
      <c r="B901" s="45" t="s">
        <v>3</v>
      </c>
      <c r="C901" s="45">
        <v>2017</v>
      </c>
      <c r="D901" s="45" t="s">
        <v>209</v>
      </c>
      <c r="E901" s="48">
        <v>16.990404399999999</v>
      </c>
      <c r="F901" s="37">
        <f>VLOOKUP(_xlfn.CONCAT(D901,"65-69"),'Appendix 4. 2020 IBGE LT'!$E$6:$M$1685,9,FALSE)</f>
        <v>17.229892849019695</v>
      </c>
      <c r="G901" s="37">
        <f>VLOOKUP(_xlfn.CONCAT(D901,"65-69"),'Appendix 3b. nax IBGE 2019'!$E$5:$M$1850,9,FALSE)</f>
        <v>17.151039952572365</v>
      </c>
      <c r="H901" s="37">
        <f>INDEX(Summary!$Q$5:$Y$88,MATCH(_xlfn.CONCAT(D901,"65-69"),Summary!$Q$5:$Q$88,0),MATCH($H$3,Summary!$Q$4:$Y$4,0))</f>
        <v>18.52835773120162</v>
      </c>
      <c r="I901" s="240">
        <f t="shared" ref="I901:I964" si="43">(H901-$G901)/$G901</f>
        <v>8.03052049577134E-2</v>
      </c>
      <c r="J901" s="241">
        <f t="shared" ref="J901:J964" si="44">E901*I901</f>
        <v>1.3644179076564356</v>
      </c>
      <c r="K901" s="242">
        <f t="shared" si="42"/>
        <v>18.354822307656434</v>
      </c>
    </row>
    <row r="902" spans="1:11" x14ac:dyDescent="0.2">
      <c r="A902" s="45" t="s">
        <v>44</v>
      </c>
      <c r="B902" s="45" t="s">
        <v>3</v>
      </c>
      <c r="C902" s="45">
        <v>2018</v>
      </c>
      <c r="D902" s="45" t="s">
        <v>209</v>
      </c>
      <c r="E902" s="48">
        <v>17.071061199999999</v>
      </c>
      <c r="F902" s="37">
        <f>VLOOKUP(_xlfn.CONCAT(D902,"65-69"),'Appendix 4. 2020 IBGE LT'!$E$6:$M$1685,9,FALSE)</f>
        <v>17.229892849019695</v>
      </c>
      <c r="G902" s="37">
        <f>VLOOKUP(_xlfn.CONCAT(D902,"65-69"),'Appendix 3b. nax IBGE 2019'!$E$5:$M$1850,9,FALSE)</f>
        <v>17.151039952572365</v>
      </c>
      <c r="H902" s="37">
        <f>INDEX(Summary!$Q$5:$Y$88,MATCH(_xlfn.CONCAT(D902,"65-69"),Summary!$Q$5:$Q$88,0),MATCH($H$3,Summary!$Q$4:$Y$4,0))</f>
        <v>18.52835773120162</v>
      </c>
      <c r="I902" s="240">
        <f t="shared" si="43"/>
        <v>8.03052049577134E-2</v>
      </c>
      <c r="J902" s="241">
        <f t="shared" si="44"/>
        <v>1.3708950685116688</v>
      </c>
      <c r="K902" s="242">
        <f t="shared" si="42"/>
        <v>18.441956268511667</v>
      </c>
    </row>
    <row r="903" spans="1:11" x14ac:dyDescent="0.2">
      <c r="A903" s="45" t="s">
        <v>44</v>
      </c>
      <c r="B903" s="45" t="s">
        <v>3</v>
      </c>
      <c r="C903" s="45">
        <v>2019</v>
      </c>
      <c r="D903" s="45" t="s">
        <v>209</v>
      </c>
      <c r="E903" s="48">
        <v>17.151039999999998</v>
      </c>
      <c r="F903" s="37">
        <f>VLOOKUP(_xlfn.CONCAT(D903,"65-69"),'Appendix 4. 2020 IBGE LT'!$E$6:$M$1685,9,FALSE)</f>
        <v>17.229892849019695</v>
      </c>
      <c r="G903" s="37">
        <f>VLOOKUP(_xlfn.CONCAT(D903,"65-69"),'Appendix 3b. nax IBGE 2019'!$E$5:$M$1850,9,FALSE)</f>
        <v>17.151039952572365</v>
      </c>
      <c r="H903" s="37">
        <f>INDEX(Summary!$Q$5:$Y$88,MATCH(_xlfn.CONCAT(D903,"65-69"),Summary!$Q$5:$Q$88,0),MATCH($H$3,Summary!$Q$4:$Y$4,0))</f>
        <v>18.52835773120162</v>
      </c>
      <c r="I903" s="240">
        <f t="shared" si="43"/>
        <v>8.03052049577134E-2</v>
      </c>
      <c r="J903" s="241">
        <f t="shared" si="44"/>
        <v>1.3773177824379408</v>
      </c>
      <c r="K903" s="242">
        <f t="shared" si="42"/>
        <v>18.52835778243794</v>
      </c>
    </row>
    <row r="904" spans="1:11" x14ac:dyDescent="0.2">
      <c r="A904" s="45" t="s">
        <v>55</v>
      </c>
      <c r="B904" s="45" t="s">
        <v>48</v>
      </c>
      <c r="C904" s="45">
        <v>2000</v>
      </c>
      <c r="D904" s="45" t="s">
        <v>188</v>
      </c>
      <c r="E904" s="48">
        <v>15.969678099999999</v>
      </c>
      <c r="F904" s="37">
        <f>VLOOKUP(_xlfn.CONCAT(D904,"65-69"),'Appendix 4. 2020 IBGE LT'!$E$6:$M$1685,9,FALSE)</f>
        <v>19.022258638471069</v>
      </c>
      <c r="G904" s="37">
        <f>VLOOKUP(_xlfn.CONCAT(D904,"65-69"),'Appendix 3b. nax IBGE 2019'!$E$5:$M$1850,9,FALSE)</f>
        <v>18.886245632039373</v>
      </c>
      <c r="H904" s="37">
        <f>INDEX(Summary!$Q$5:$Y$88,MATCH(_xlfn.CONCAT(D904,"65-69"),Summary!$Q$5:$Q$88,0),MATCH($H$3,Summary!$Q$4:$Y$4,0))</f>
        <v>19.75144889784027</v>
      </c>
      <c r="I904" s="240">
        <f t="shared" si="43"/>
        <v>4.5811289477943253E-2</v>
      </c>
      <c r="J904" s="241">
        <f t="shared" si="44"/>
        <v>0.73159154630867074</v>
      </c>
      <c r="K904" s="242">
        <f t="shared" si="42"/>
        <v>16.701269646308671</v>
      </c>
    </row>
    <row r="905" spans="1:11" x14ac:dyDescent="0.2">
      <c r="A905" s="45" t="s">
        <v>55</v>
      </c>
      <c r="B905" s="45" t="s">
        <v>48</v>
      </c>
      <c r="C905" s="45">
        <v>2001</v>
      </c>
      <c r="D905" s="45" t="s">
        <v>188</v>
      </c>
      <c r="E905" s="48">
        <v>16.1390596</v>
      </c>
      <c r="F905" s="37">
        <f>VLOOKUP(_xlfn.CONCAT(D905,"65-69"),'Appendix 4. 2020 IBGE LT'!$E$6:$M$1685,9,FALSE)</f>
        <v>19.022258638471069</v>
      </c>
      <c r="G905" s="37">
        <f>VLOOKUP(_xlfn.CONCAT(D905,"65-69"),'Appendix 3b. nax IBGE 2019'!$E$5:$M$1850,9,FALSE)</f>
        <v>18.886245632039373</v>
      </c>
      <c r="H905" s="37">
        <f>INDEX(Summary!$Q$5:$Y$88,MATCH(_xlfn.CONCAT(D905,"65-69"),Summary!$Q$5:$Q$88,0),MATCH($H$3,Summary!$Q$4:$Y$4,0))</f>
        <v>19.75144889784027</v>
      </c>
      <c r="I905" s="240">
        <f t="shared" si="43"/>
        <v>4.5811289477943253E-2</v>
      </c>
      <c r="J905" s="241">
        <f t="shared" si="44"/>
        <v>0.73935113123737906</v>
      </c>
      <c r="K905" s="242">
        <f t="shared" si="42"/>
        <v>16.878410731237377</v>
      </c>
    </row>
    <row r="906" spans="1:11" x14ac:dyDescent="0.2">
      <c r="A906" s="45" t="s">
        <v>55</v>
      </c>
      <c r="B906" s="45" t="s">
        <v>48</v>
      </c>
      <c r="C906" s="45">
        <v>2002</v>
      </c>
      <c r="D906" s="45" t="s">
        <v>188</v>
      </c>
      <c r="E906" s="48">
        <v>16.304351400000002</v>
      </c>
      <c r="F906" s="37">
        <f>VLOOKUP(_xlfn.CONCAT(D906,"65-69"),'Appendix 4. 2020 IBGE LT'!$E$6:$M$1685,9,FALSE)</f>
        <v>19.022258638471069</v>
      </c>
      <c r="G906" s="37">
        <f>VLOOKUP(_xlfn.CONCAT(D906,"65-69"),'Appendix 3b. nax IBGE 2019'!$E$5:$M$1850,9,FALSE)</f>
        <v>18.886245632039373</v>
      </c>
      <c r="H906" s="37">
        <f>INDEX(Summary!$Q$5:$Y$88,MATCH(_xlfn.CONCAT(D906,"65-69"),Summary!$Q$5:$Q$88,0),MATCH($H$3,Summary!$Q$4:$Y$4,0))</f>
        <v>19.75144889784027</v>
      </c>
      <c r="I906" s="240">
        <f t="shared" si="43"/>
        <v>4.5811289477943253E-2</v>
      </c>
      <c r="J906" s="241">
        <f t="shared" si="44"/>
        <v>0.74692336173550944</v>
      </c>
      <c r="K906" s="242">
        <f t="shared" si="42"/>
        <v>17.05127476173551</v>
      </c>
    </row>
    <row r="907" spans="1:11" x14ac:dyDescent="0.2">
      <c r="A907" s="45" t="s">
        <v>55</v>
      </c>
      <c r="B907" s="45" t="s">
        <v>48</v>
      </c>
      <c r="C907" s="45">
        <v>2003</v>
      </c>
      <c r="D907" s="45" t="s">
        <v>188</v>
      </c>
      <c r="E907" s="48">
        <v>16.465869300000001</v>
      </c>
      <c r="F907" s="37">
        <f>VLOOKUP(_xlfn.CONCAT(D907,"65-69"),'Appendix 4. 2020 IBGE LT'!$E$6:$M$1685,9,FALSE)</f>
        <v>19.022258638471069</v>
      </c>
      <c r="G907" s="37">
        <f>VLOOKUP(_xlfn.CONCAT(D907,"65-69"),'Appendix 3b. nax IBGE 2019'!$E$5:$M$1850,9,FALSE)</f>
        <v>18.886245632039373</v>
      </c>
      <c r="H907" s="37">
        <f>INDEX(Summary!$Q$5:$Y$88,MATCH(_xlfn.CONCAT(D907,"65-69"),Summary!$Q$5:$Q$88,0),MATCH($H$3,Summary!$Q$4:$Y$4,0))</f>
        <v>19.75144889784027</v>
      </c>
      <c r="I907" s="240">
        <f t="shared" si="43"/>
        <v>4.5811289477943253E-2</v>
      </c>
      <c r="J907" s="241">
        <f t="shared" si="44"/>
        <v>0.75432270500827892</v>
      </c>
      <c r="K907" s="242">
        <f t="shared" si="42"/>
        <v>17.220192005008279</v>
      </c>
    </row>
    <row r="908" spans="1:11" x14ac:dyDescent="0.2">
      <c r="A908" s="45" t="s">
        <v>55</v>
      </c>
      <c r="B908" s="45" t="s">
        <v>48</v>
      </c>
      <c r="C908" s="45">
        <v>2004</v>
      </c>
      <c r="D908" s="45" t="s">
        <v>188</v>
      </c>
      <c r="E908" s="48">
        <v>16.6239141</v>
      </c>
      <c r="F908" s="37">
        <f>VLOOKUP(_xlfn.CONCAT(D908,"65-69"),'Appendix 4. 2020 IBGE LT'!$E$6:$M$1685,9,FALSE)</f>
        <v>19.022258638471069</v>
      </c>
      <c r="G908" s="37">
        <f>VLOOKUP(_xlfn.CONCAT(D908,"65-69"),'Appendix 3b. nax IBGE 2019'!$E$5:$M$1850,9,FALSE)</f>
        <v>18.886245632039373</v>
      </c>
      <c r="H908" s="37">
        <f>INDEX(Summary!$Q$5:$Y$88,MATCH(_xlfn.CONCAT(D908,"65-69"),Summary!$Q$5:$Q$88,0),MATCH($H$3,Summary!$Q$4:$Y$4,0))</f>
        <v>19.75144889784027</v>
      </c>
      <c r="I908" s="240">
        <f t="shared" si="43"/>
        <v>4.5811289477943253E-2</v>
      </c>
      <c r="J908" s="241">
        <f t="shared" si="44"/>
        <v>0.76156294109156253</v>
      </c>
      <c r="K908" s="242">
        <f t="shared" si="42"/>
        <v>17.385477041091562</v>
      </c>
    </row>
    <row r="909" spans="1:11" x14ac:dyDescent="0.2">
      <c r="A909" s="45" t="s">
        <v>55</v>
      </c>
      <c r="B909" s="45" t="s">
        <v>48</v>
      </c>
      <c r="C909" s="45">
        <v>2005</v>
      </c>
      <c r="D909" s="45" t="s">
        <v>188</v>
      </c>
      <c r="E909" s="48">
        <v>16.7787592</v>
      </c>
      <c r="F909" s="37">
        <f>VLOOKUP(_xlfn.CONCAT(D909,"65-69"),'Appendix 4. 2020 IBGE LT'!$E$6:$M$1685,9,FALSE)</f>
        <v>19.022258638471069</v>
      </c>
      <c r="G909" s="37">
        <f>VLOOKUP(_xlfn.CONCAT(D909,"65-69"),'Appendix 3b. nax IBGE 2019'!$E$5:$M$1850,9,FALSE)</f>
        <v>18.886245632039373</v>
      </c>
      <c r="H909" s="37">
        <f>INDEX(Summary!$Q$5:$Y$88,MATCH(_xlfn.CONCAT(D909,"65-69"),Summary!$Q$5:$Q$88,0),MATCH($H$3,Summary!$Q$4:$Y$4,0))</f>
        <v>19.75144889784027</v>
      </c>
      <c r="I909" s="240">
        <f t="shared" si="43"/>
        <v>4.5811289477943253E-2</v>
      </c>
      <c r="J909" s="241">
        <f t="shared" si="44"/>
        <v>0.76865659479190351</v>
      </c>
      <c r="K909" s="242">
        <f t="shared" si="42"/>
        <v>17.547415794791902</v>
      </c>
    </row>
    <row r="910" spans="1:11" x14ac:dyDescent="0.2">
      <c r="A910" s="45" t="s">
        <v>55</v>
      </c>
      <c r="B910" s="45" t="s">
        <v>48</v>
      </c>
      <c r="C910" s="45">
        <v>2006</v>
      </c>
      <c r="D910" s="45" t="s">
        <v>188</v>
      </c>
      <c r="E910" s="48">
        <v>16.9306409</v>
      </c>
      <c r="F910" s="37">
        <f>VLOOKUP(_xlfn.CONCAT(D910,"65-69"),'Appendix 4. 2020 IBGE LT'!$E$6:$M$1685,9,FALSE)</f>
        <v>19.022258638471069</v>
      </c>
      <c r="G910" s="37">
        <f>VLOOKUP(_xlfn.CONCAT(D910,"65-69"),'Appendix 3b. nax IBGE 2019'!$E$5:$M$1850,9,FALSE)</f>
        <v>18.886245632039373</v>
      </c>
      <c r="H910" s="37">
        <f>INDEX(Summary!$Q$5:$Y$88,MATCH(_xlfn.CONCAT(D910,"65-69"),Summary!$Q$5:$Q$88,0),MATCH($H$3,Summary!$Q$4:$Y$4,0))</f>
        <v>19.75144889784027</v>
      </c>
      <c r="I910" s="240">
        <f t="shared" si="43"/>
        <v>4.5811289477943253E-2</v>
      </c>
      <c r="J910" s="241">
        <f t="shared" si="44"/>
        <v>0.77561449131700566</v>
      </c>
      <c r="K910" s="242">
        <f t="shared" si="42"/>
        <v>17.706255391317004</v>
      </c>
    </row>
    <row r="911" spans="1:11" x14ac:dyDescent="0.2">
      <c r="A911" s="45" t="s">
        <v>55</v>
      </c>
      <c r="B911" s="45" t="s">
        <v>48</v>
      </c>
      <c r="C911" s="45">
        <v>2007</v>
      </c>
      <c r="D911" s="45" t="s">
        <v>188</v>
      </c>
      <c r="E911" s="48">
        <v>17.079752899999999</v>
      </c>
      <c r="F911" s="37">
        <f>VLOOKUP(_xlfn.CONCAT(D911,"65-69"),'Appendix 4. 2020 IBGE LT'!$E$6:$M$1685,9,FALSE)</f>
        <v>19.022258638471069</v>
      </c>
      <c r="G911" s="37">
        <f>VLOOKUP(_xlfn.CONCAT(D911,"65-69"),'Appendix 3b. nax IBGE 2019'!$E$5:$M$1850,9,FALSE)</f>
        <v>18.886245632039373</v>
      </c>
      <c r="H911" s="37">
        <f>INDEX(Summary!$Q$5:$Y$88,MATCH(_xlfn.CONCAT(D911,"65-69"),Summary!$Q$5:$Q$88,0),MATCH($H$3,Summary!$Q$4:$Y$4,0))</f>
        <v>19.75144889784027</v>
      </c>
      <c r="I911" s="240">
        <f t="shared" si="43"/>
        <v>4.5811289477943253E-2</v>
      </c>
      <c r="J911" s="241">
        <f t="shared" si="44"/>
        <v>0.78244550431364068</v>
      </c>
      <c r="K911" s="242">
        <f t="shared" si="42"/>
        <v>17.862198404313638</v>
      </c>
    </row>
    <row r="912" spans="1:11" x14ac:dyDescent="0.2">
      <c r="A912" s="45" t="s">
        <v>55</v>
      </c>
      <c r="B912" s="45" t="s">
        <v>48</v>
      </c>
      <c r="C912" s="45">
        <v>2008</v>
      </c>
      <c r="D912" s="45" t="s">
        <v>188</v>
      </c>
      <c r="E912" s="48">
        <v>17.226243</v>
      </c>
      <c r="F912" s="37">
        <f>VLOOKUP(_xlfn.CONCAT(D912,"65-69"),'Appendix 4. 2020 IBGE LT'!$E$6:$M$1685,9,FALSE)</f>
        <v>19.022258638471069</v>
      </c>
      <c r="G912" s="37">
        <f>VLOOKUP(_xlfn.CONCAT(D912,"65-69"),'Appendix 3b. nax IBGE 2019'!$E$5:$M$1850,9,FALSE)</f>
        <v>18.886245632039373</v>
      </c>
      <c r="H912" s="37">
        <f>INDEX(Summary!$Q$5:$Y$88,MATCH(_xlfn.CONCAT(D912,"65-69"),Summary!$Q$5:$Q$88,0),MATCH($H$3,Summary!$Q$4:$Y$4,0))</f>
        <v>19.75144889784027</v>
      </c>
      <c r="I912" s="240">
        <f t="shared" si="43"/>
        <v>4.5811289477943253E-2</v>
      </c>
      <c r="J912" s="241">
        <f t="shared" si="44"/>
        <v>0.78915640469039361</v>
      </c>
      <c r="K912" s="242">
        <f t="shared" si="42"/>
        <v>18.015399404690395</v>
      </c>
    </row>
    <row r="913" spans="1:11" x14ac:dyDescent="0.2">
      <c r="A913" s="45" t="s">
        <v>55</v>
      </c>
      <c r="B913" s="45" t="s">
        <v>48</v>
      </c>
      <c r="C913" s="45">
        <v>2009</v>
      </c>
      <c r="D913" s="45" t="s">
        <v>188</v>
      </c>
      <c r="E913" s="48">
        <v>17.369838900000001</v>
      </c>
      <c r="F913" s="37">
        <f>VLOOKUP(_xlfn.CONCAT(D913,"65-69"),'Appendix 4. 2020 IBGE LT'!$E$6:$M$1685,9,FALSE)</f>
        <v>19.022258638471069</v>
      </c>
      <c r="G913" s="37">
        <f>VLOOKUP(_xlfn.CONCAT(D913,"65-69"),'Appendix 3b. nax IBGE 2019'!$E$5:$M$1850,9,FALSE)</f>
        <v>18.886245632039373</v>
      </c>
      <c r="H913" s="37">
        <f>INDEX(Summary!$Q$5:$Y$88,MATCH(_xlfn.CONCAT(D913,"65-69"),Summary!$Q$5:$Q$88,0),MATCH($H$3,Summary!$Q$4:$Y$4,0))</f>
        <v>19.75144889784027</v>
      </c>
      <c r="I913" s="240">
        <f t="shared" si="43"/>
        <v>4.5811289477943253E-2</v>
      </c>
      <c r="J913" s="241">
        <f t="shared" si="44"/>
        <v>0.79573471803313944</v>
      </c>
      <c r="K913" s="242">
        <f t="shared" si="42"/>
        <v>18.16557361803314</v>
      </c>
    </row>
    <row r="914" spans="1:11" x14ac:dyDescent="0.2">
      <c r="A914" s="45" t="s">
        <v>55</v>
      </c>
      <c r="B914" s="45" t="s">
        <v>48</v>
      </c>
      <c r="C914" s="45">
        <v>2010</v>
      </c>
      <c r="D914" s="45" t="s">
        <v>188</v>
      </c>
      <c r="E914" s="48">
        <v>17.511722500000001</v>
      </c>
      <c r="F914" s="37">
        <f>VLOOKUP(_xlfn.CONCAT(D914,"65-69"),'Appendix 4. 2020 IBGE LT'!$E$6:$M$1685,9,FALSE)</f>
        <v>19.022258638471069</v>
      </c>
      <c r="G914" s="37">
        <f>VLOOKUP(_xlfn.CONCAT(D914,"65-69"),'Appendix 3b. nax IBGE 2019'!$E$5:$M$1850,9,FALSE)</f>
        <v>18.886245632039373</v>
      </c>
      <c r="H914" s="37">
        <f>INDEX(Summary!$Q$5:$Y$88,MATCH(_xlfn.CONCAT(D914,"65-69"),Summary!$Q$5:$Q$88,0),MATCH($H$3,Summary!$Q$4:$Y$4,0))</f>
        <v>19.75144889784027</v>
      </c>
      <c r="I914" s="240">
        <f t="shared" si="43"/>
        <v>4.5811289477943253E-2</v>
      </c>
      <c r="J914" s="241">
        <f t="shared" si="44"/>
        <v>0.80223458870491215</v>
      </c>
      <c r="K914" s="242">
        <f t="shared" si="42"/>
        <v>18.313957088704914</v>
      </c>
    </row>
    <row r="915" spans="1:11" x14ac:dyDescent="0.2">
      <c r="A915" s="45" t="s">
        <v>55</v>
      </c>
      <c r="B915" s="45" t="s">
        <v>48</v>
      </c>
      <c r="C915" s="45">
        <v>2011</v>
      </c>
      <c r="D915" s="45" t="s">
        <v>188</v>
      </c>
      <c r="E915" s="48">
        <v>17.675820999999999</v>
      </c>
      <c r="F915" s="37">
        <f>VLOOKUP(_xlfn.CONCAT(D915,"65-69"),'Appendix 4. 2020 IBGE LT'!$E$6:$M$1685,9,FALSE)</f>
        <v>19.022258638471069</v>
      </c>
      <c r="G915" s="37">
        <f>VLOOKUP(_xlfn.CONCAT(D915,"65-69"),'Appendix 3b. nax IBGE 2019'!$E$5:$M$1850,9,FALSE)</f>
        <v>18.886245632039373</v>
      </c>
      <c r="H915" s="37">
        <f>INDEX(Summary!$Q$5:$Y$88,MATCH(_xlfn.CONCAT(D915,"65-69"),Summary!$Q$5:$Q$88,0),MATCH($H$3,Summary!$Q$4:$Y$4,0))</f>
        <v>19.75144889784027</v>
      </c>
      <c r="I915" s="240">
        <f t="shared" si="43"/>
        <v>4.5811289477943253E-2</v>
      </c>
      <c r="J915" s="241">
        <f t="shared" si="44"/>
        <v>0.80975215259130839</v>
      </c>
      <c r="K915" s="242">
        <f t="shared" si="42"/>
        <v>18.485573152591307</v>
      </c>
    </row>
    <row r="916" spans="1:11" x14ac:dyDescent="0.2">
      <c r="A916" s="45" t="s">
        <v>55</v>
      </c>
      <c r="B916" s="45" t="s">
        <v>48</v>
      </c>
      <c r="C916" s="45">
        <v>2012</v>
      </c>
      <c r="D916" s="45" t="s">
        <v>188</v>
      </c>
      <c r="E916" s="48">
        <v>17.838348799999999</v>
      </c>
      <c r="F916" s="37">
        <f>VLOOKUP(_xlfn.CONCAT(D916,"65-69"),'Appendix 4. 2020 IBGE LT'!$E$6:$M$1685,9,FALSE)</f>
        <v>19.022258638471069</v>
      </c>
      <c r="G916" s="37">
        <f>VLOOKUP(_xlfn.CONCAT(D916,"65-69"),'Appendix 3b. nax IBGE 2019'!$E$5:$M$1850,9,FALSE)</f>
        <v>18.886245632039373</v>
      </c>
      <c r="H916" s="37">
        <f>INDEX(Summary!$Q$5:$Y$88,MATCH(_xlfn.CONCAT(D916,"65-69"),Summary!$Q$5:$Q$88,0),MATCH($H$3,Summary!$Q$4:$Y$4,0))</f>
        <v>19.75144889784027</v>
      </c>
      <c r="I916" s="240">
        <f t="shared" si="43"/>
        <v>4.5811289477943253E-2</v>
      </c>
      <c r="J916" s="241">
        <f t="shared" si="44"/>
        <v>0.81719776068532157</v>
      </c>
      <c r="K916" s="242">
        <f t="shared" si="42"/>
        <v>18.65554656068532</v>
      </c>
    </row>
    <row r="917" spans="1:11" x14ac:dyDescent="0.2">
      <c r="A917" s="45" t="s">
        <v>55</v>
      </c>
      <c r="B917" s="45" t="s">
        <v>48</v>
      </c>
      <c r="C917" s="45">
        <v>2013</v>
      </c>
      <c r="D917" s="45" t="s">
        <v>188</v>
      </c>
      <c r="E917" s="48">
        <v>17.997444900000001</v>
      </c>
      <c r="F917" s="37">
        <f>VLOOKUP(_xlfn.CONCAT(D917,"65-69"),'Appendix 4. 2020 IBGE LT'!$E$6:$M$1685,9,FALSE)</f>
        <v>19.022258638471069</v>
      </c>
      <c r="G917" s="37">
        <f>VLOOKUP(_xlfn.CONCAT(D917,"65-69"),'Appendix 3b. nax IBGE 2019'!$E$5:$M$1850,9,FALSE)</f>
        <v>18.886245632039373</v>
      </c>
      <c r="H917" s="37">
        <f>INDEX(Summary!$Q$5:$Y$88,MATCH(_xlfn.CONCAT(D917,"65-69"),Summary!$Q$5:$Q$88,0),MATCH($H$3,Summary!$Q$4:$Y$4,0))</f>
        <v>19.75144889784027</v>
      </c>
      <c r="I917" s="240">
        <f t="shared" si="43"/>
        <v>4.5811289477943253E-2</v>
      </c>
      <c r="J917" s="241">
        <f t="shared" si="44"/>
        <v>0.82448615817723347</v>
      </c>
      <c r="K917" s="242">
        <f t="shared" si="42"/>
        <v>18.821931058177235</v>
      </c>
    </row>
    <row r="918" spans="1:11" x14ac:dyDescent="0.2">
      <c r="A918" s="45" t="s">
        <v>55</v>
      </c>
      <c r="B918" s="45" t="s">
        <v>48</v>
      </c>
      <c r="C918" s="45">
        <v>2014</v>
      </c>
      <c r="D918" s="45" t="s">
        <v>188</v>
      </c>
      <c r="E918" s="48">
        <v>18.153611900000001</v>
      </c>
      <c r="F918" s="37">
        <f>VLOOKUP(_xlfn.CONCAT(D918,"65-69"),'Appendix 4. 2020 IBGE LT'!$E$6:$M$1685,9,FALSE)</f>
        <v>19.022258638471069</v>
      </c>
      <c r="G918" s="37">
        <f>VLOOKUP(_xlfn.CONCAT(D918,"65-69"),'Appendix 3b. nax IBGE 2019'!$E$5:$M$1850,9,FALSE)</f>
        <v>18.886245632039373</v>
      </c>
      <c r="H918" s="37">
        <f>INDEX(Summary!$Q$5:$Y$88,MATCH(_xlfn.CONCAT(D918,"65-69"),Summary!$Q$5:$Q$88,0),MATCH($H$3,Summary!$Q$4:$Y$4,0))</f>
        <v>19.75144889784027</v>
      </c>
      <c r="I918" s="240">
        <f t="shared" si="43"/>
        <v>4.5811289477943253E-2</v>
      </c>
      <c r="J918" s="241">
        <f t="shared" si="44"/>
        <v>0.83164036982113543</v>
      </c>
      <c r="K918" s="242">
        <f t="shared" si="42"/>
        <v>18.985252269821135</v>
      </c>
    </row>
    <row r="919" spans="1:11" x14ac:dyDescent="0.2">
      <c r="A919" s="45" t="s">
        <v>55</v>
      </c>
      <c r="B919" s="45" t="s">
        <v>48</v>
      </c>
      <c r="C919" s="45">
        <v>2015</v>
      </c>
      <c r="D919" s="45" t="s">
        <v>188</v>
      </c>
      <c r="E919" s="48">
        <v>18.306735400000001</v>
      </c>
      <c r="F919" s="37">
        <f>VLOOKUP(_xlfn.CONCAT(D919,"65-69"),'Appendix 4. 2020 IBGE LT'!$E$6:$M$1685,9,FALSE)</f>
        <v>19.022258638471069</v>
      </c>
      <c r="G919" s="37">
        <f>VLOOKUP(_xlfn.CONCAT(D919,"65-69"),'Appendix 3b. nax IBGE 2019'!$E$5:$M$1850,9,FALSE)</f>
        <v>18.886245632039373</v>
      </c>
      <c r="H919" s="37">
        <f>INDEX(Summary!$Q$5:$Y$88,MATCH(_xlfn.CONCAT(D919,"65-69"),Summary!$Q$5:$Q$88,0),MATCH($H$3,Summary!$Q$4:$Y$4,0))</f>
        <v>19.75144889784027</v>
      </c>
      <c r="I919" s="240">
        <f t="shared" si="43"/>
        <v>4.5811289477943253E-2</v>
      </c>
      <c r="J919" s="241">
        <f t="shared" si="44"/>
        <v>0.83865515480551134</v>
      </c>
      <c r="K919" s="242">
        <f t="shared" si="42"/>
        <v>19.145390554805513</v>
      </c>
    </row>
    <row r="920" spans="1:11" x14ac:dyDescent="0.2">
      <c r="A920" s="45" t="s">
        <v>55</v>
      </c>
      <c r="B920" s="45" t="s">
        <v>48</v>
      </c>
      <c r="C920" s="45">
        <v>2016</v>
      </c>
      <c r="D920" s="45" t="s">
        <v>188</v>
      </c>
      <c r="E920" s="48">
        <v>18.456689600000001</v>
      </c>
      <c r="F920" s="37">
        <f>VLOOKUP(_xlfn.CONCAT(D920,"65-69"),'Appendix 4. 2020 IBGE LT'!$E$6:$M$1685,9,FALSE)</f>
        <v>19.022258638471069</v>
      </c>
      <c r="G920" s="37">
        <f>VLOOKUP(_xlfn.CONCAT(D920,"65-69"),'Appendix 3b. nax IBGE 2019'!$E$5:$M$1850,9,FALSE)</f>
        <v>18.886245632039373</v>
      </c>
      <c r="H920" s="37">
        <f>INDEX(Summary!$Q$5:$Y$88,MATCH(_xlfn.CONCAT(D920,"65-69"),Summary!$Q$5:$Q$88,0),MATCH($H$3,Summary!$Q$4:$Y$4,0))</f>
        <v>19.75144889784027</v>
      </c>
      <c r="I920" s="240">
        <f t="shared" si="43"/>
        <v>4.5811289477943253E-2</v>
      </c>
      <c r="J920" s="241">
        <f t="shared" si="44"/>
        <v>0.84552475007014471</v>
      </c>
      <c r="K920" s="242">
        <f t="shared" si="42"/>
        <v>19.302214350070145</v>
      </c>
    </row>
    <row r="921" spans="1:11" x14ac:dyDescent="0.2">
      <c r="A921" s="45" t="s">
        <v>55</v>
      </c>
      <c r="B921" s="45" t="s">
        <v>48</v>
      </c>
      <c r="C921" s="45">
        <v>2017</v>
      </c>
      <c r="D921" s="45" t="s">
        <v>188</v>
      </c>
      <c r="E921" s="48">
        <v>18.603344100000001</v>
      </c>
      <c r="F921" s="37">
        <f>VLOOKUP(_xlfn.CONCAT(D921,"65-69"),'Appendix 4. 2020 IBGE LT'!$E$6:$M$1685,9,FALSE)</f>
        <v>19.022258638471069</v>
      </c>
      <c r="G921" s="37">
        <f>VLOOKUP(_xlfn.CONCAT(D921,"65-69"),'Appendix 3b. nax IBGE 2019'!$E$5:$M$1850,9,FALSE)</f>
        <v>18.886245632039373</v>
      </c>
      <c r="H921" s="37">
        <f>INDEX(Summary!$Q$5:$Y$88,MATCH(_xlfn.CONCAT(D921,"65-69"),Summary!$Q$5:$Q$88,0),MATCH($H$3,Summary!$Q$4:$Y$4,0))</f>
        <v>19.75144889784027</v>
      </c>
      <c r="I921" s="240">
        <f t="shared" si="43"/>
        <v>4.5811289477943253E-2</v>
      </c>
      <c r="J921" s="241">
        <f t="shared" si="44"/>
        <v>0.85224318182288772</v>
      </c>
      <c r="K921" s="242">
        <f t="shared" si="42"/>
        <v>19.45558728182289</v>
      </c>
    </row>
    <row r="922" spans="1:11" x14ac:dyDescent="0.2">
      <c r="A922" s="45" t="s">
        <v>55</v>
      </c>
      <c r="B922" s="45" t="s">
        <v>48</v>
      </c>
      <c r="C922" s="45">
        <v>2018</v>
      </c>
      <c r="D922" s="45" t="s">
        <v>188</v>
      </c>
      <c r="E922" s="48">
        <v>18.746570200000001</v>
      </c>
      <c r="F922" s="37">
        <f>VLOOKUP(_xlfn.CONCAT(D922,"65-69"),'Appendix 4. 2020 IBGE LT'!$E$6:$M$1685,9,FALSE)</f>
        <v>19.022258638471069</v>
      </c>
      <c r="G922" s="37">
        <f>VLOOKUP(_xlfn.CONCAT(D922,"65-69"),'Appendix 3b. nax IBGE 2019'!$E$5:$M$1850,9,FALSE)</f>
        <v>18.886245632039373</v>
      </c>
      <c r="H922" s="37">
        <f>INDEX(Summary!$Q$5:$Y$88,MATCH(_xlfn.CONCAT(D922,"65-69"),Summary!$Q$5:$Q$88,0),MATCH($H$3,Summary!$Q$4:$Y$4,0))</f>
        <v>19.75144889784027</v>
      </c>
      <c r="I922" s="240">
        <f t="shared" si="43"/>
        <v>4.5811289477943253E-2</v>
      </c>
      <c r="J922" s="241">
        <f t="shared" si="44"/>
        <v>0.8588045541507846</v>
      </c>
      <c r="K922" s="242">
        <f t="shared" si="42"/>
        <v>19.605374754150784</v>
      </c>
    </row>
    <row r="923" spans="1:11" x14ac:dyDescent="0.2">
      <c r="A923" s="45" t="s">
        <v>55</v>
      </c>
      <c r="B923" s="45" t="s">
        <v>48</v>
      </c>
      <c r="C923" s="45">
        <v>2019</v>
      </c>
      <c r="D923" s="45" t="s">
        <v>188</v>
      </c>
      <c r="E923" s="48">
        <v>18.886245599999999</v>
      </c>
      <c r="F923" s="37">
        <f>VLOOKUP(_xlfn.CONCAT(D923,"65-69"),'Appendix 4. 2020 IBGE LT'!$E$6:$M$1685,9,FALSE)</f>
        <v>19.022258638471069</v>
      </c>
      <c r="G923" s="37">
        <f>VLOOKUP(_xlfn.CONCAT(D923,"65-69"),'Appendix 3b. nax IBGE 2019'!$E$5:$M$1850,9,FALSE)</f>
        <v>18.886245632039373</v>
      </c>
      <c r="H923" s="37">
        <f>INDEX(Summary!$Q$5:$Y$88,MATCH(_xlfn.CONCAT(D923,"65-69"),Summary!$Q$5:$Q$88,0),MATCH($H$3,Summary!$Q$4:$Y$4,0))</f>
        <v>19.75144889784027</v>
      </c>
      <c r="I923" s="240">
        <f t="shared" si="43"/>
        <v>4.5811289477943253E-2</v>
      </c>
      <c r="J923" s="241">
        <f t="shared" si="44"/>
        <v>0.86520326433313199</v>
      </c>
      <c r="K923" s="242">
        <f t="shared" si="42"/>
        <v>19.751448864333131</v>
      </c>
    </row>
    <row r="924" spans="1:11" x14ac:dyDescent="0.2">
      <c r="A924" s="45" t="s">
        <v>55</v>
      </c>
      <c r="B924" s="45" t="s">
        <v>47</v>
      </c>
      <c r="C924" s="45">
        <v>2000</v>
      </c>
      <c r="D924" s="45" t="s">
        <v>160</v>
      </c>
      <c r="E924" s="48">
        <v>14.2598596</v>
      </c>
      <c r="F924" s="37">
        <f>VLOOKUP(_xlfn.CONCAT(D924,"65-69"),'Appendix 4. 2020 IBGE LT'!$E$6:$M$1685,9,FALSE)</f>
        <v>16.508045414900732</v>
      </c>
      <c r="G924" s="37">
        <f>VLOOKUP(_xlfn.CONCAT(D924,"65-69"),'Appendix 3b. nax IBGE 2019'!$E$5:$M$1850,9,FALSE)</f>
        <v>16.420613556866154</v>
      </c>
      <c r="H924" s="37">
        <f>INDEX(Summary!$Q$5:$Y$88,MATCH(_xlfn.CONCAT(D924,"65-69"),Summary!$Q$5:$Q$88,0),MATCH($H$3,Summary!$Q$4:$Y$4,0))</f>
        <v>17.158471362844221</v>
      </c>
      <c r="I924" s="240">
        <f t="shared" si="43"/>
        <v>4.4934849932543285E-2</v>
      </c>
      <c r="J924" s="241">
        <f t="shared" si="44"/>
        <v>0.6407646511851367</v>
      </c>
      <c r="K924" s="242">
        <f t="shared" si="42"/>
        <v>14.900624251185137</v>
      </c>
    </row>
    <row r="925" spans="1:11" x14ac:dyDescent="0.2">
      <c r="A925" s="45" t="s">
        <v>55</v>
      </c>
      <c r="B925" s="45" t="s">
        <v>47</v>
      </c>
      <c r="C925" s="45">
        <v>2001</v>
      </c>
      <c r="D925" s="45" t="s">
        <v>160</v>
      </c>
      <c r="E925" s="48">
        <v>14.289703899999999</v>
      </c>
      <c r="F925" s="37">
        <f>VLOOKUP(_xlfn.CONCAT(D925,"65-69"),'Appendix 4. 2020 IBGE LT'!$E$6:$M$1685,9,FALSE)</f>
        <v>16.508045414900732</v>
      </c>
      <c r="G925" s="37">
        <f>VLOOKUP(_xlfn.CONCAT(D925,"65-69"),'Appendix 3b. nax IBGE 2019'!$E$5:$M$1850,9,FALSE)</f>
        <v>16.420613556866154</v>
      </c>
      <c r="H925" s="37">
        <f>INDEX(Summary!$Q$5:$Y$88,MATCH(_xlfn.CONCAT(D925,"65-69"),Summary!$Q$5:$Q$88,0),MATCH($H$3,Summary!$Q$4:$Y$4,0))</f>
        <v>17.158471362844221</v>
      </c>
      <c r="I925" s="240">
        <f t="shared" si="43"/>
        <v>4.4934849932543285E-2</v>
      </c>
      <c r="J925" s="241">
        <f t="shared" si="44"/>
        <v>0.64210570032697845</v>
      </c>
      <c r="K925" s="242">
        <f t="shared" si="42"/>
        <v>14.931809600326977</v>
      </c>
    </row>
    <row r="926" spans="1:11" x14ac:dyDescent="0.2">
      <c r="A926" s="45" t="s">
        <v>55</v>
      </c>
      <c r="B926" s="45" t="s">
        <v>47</v>
      </c>
      <c r="C926" s="45">
        <v>2002</v>
      </c>
      <c r="D926" s="45" t="s">
        <v>160</v>
      </c>
      <c r="E926" s="48">
        <v>14.3439994</v>
      </c>
      <c r="F926" s="37">
        <f>VLOOKUP(_xlfn.CONCAT(D926,"65-69"),'Appendix 4. 2020 IBGE LT'!$E$6:$M$1685,9,FALSE)</f>
        <v>16.508045414900732</v>
      </c>
      <c r="G926" s="37">
        <f>VLOOKUP(_xlfn.CONCAT(D926,"65-69"),'Appendix 3b. nax IBGE 2019'!$E$5:$M$1850,9,FALSE)</f>
        <v>16.420613556866154</v>
      </c>
      <c r="H926" s="37">
        <f>INDEX(Summary!$Q$5:$Y$88,MATCH(_xlfn.CONCAT(D926,"65-69"),Summary!$Q$5:$Q$88,0),MATCH($H$3,Summary!$Q$4:$Y$4,0))</f>
        <v>17.158471362844221</v>
      </c>
      <c r="I926" s="240">
        <f t="shared" si="43"/>
        <v>4.4934849932543285E-2</v>
      </c>
      <c r="J926" s="241">
        <f t="shared" si="44"/>
        <v>0.64454546047149086</v>
      </c>
      <c r="K926" s="242">
        <f t="shared" si="42"/>
        <v>14.988544860471491</v>
      </c>
    </row>
    <row r="927" spans="1:11" x14ac:dyDescent="0.2">
      <c r="A927" s="45" t="s">
        <v>55</v>
      </c>
      <c r="B927" s="45" t="s">
        <v>47</v>
      </c>
      <c r="C927" s="45">
        <v>2003</v>
      </c>
      <c r="D927" s="45" t="s">
        <v>160</v>
      </c>
      <c r="E927" s="48">
        <v>14.436081400000001</v>
      </c>
      <c r="F927" s="37">
        <f>VLOOKUP(_xlfn.CONCAT(D927,"65-69"),'Appendix 4. 2020 IBGE LT'!$E$6:$M$1685,9,FALSE)</f>
        <v>16.508045414900732</v>
      </c>
      <c r="G927" s="37">
        <f>VLOOKUP(_xlfn.CONCAT(D927,"65-69"),'Appendix 3b. nax IBGE 2019'!$E$5:$M$1850,9,FALSE)</f>
        <v>16.420613556866154</v>
      </c>
      <c r="H927" s="37">
        <f>INDEX(Summary!$Q$5:$Y$88,MATCH(_xlfn.CONCAT(D927,"65-69"),Summary!$Q$5:$Q$88,0),MATCH($H$3,Summary!$Q$4:$Y$4,0))</f>
        <v>17.158471362844221</v>
      </c>
      <c r="I927" s="240">
        <f t="shared" si="43"/>
        <v>4.4934849932543285E-2</v>
      </c>
      <c r="J927" s="241">
        <f t="shared" si="44"/>
        <v>0.64868315132297938</v>
      </c>
      <c r="K927" s="242">
        <f t="shared" si="42"/>
        <v>15.08476455132298</v>
      </c>
    </row>
    <row r="928" spans="1:11" x14ac:dyDescent="0.2">
      <c r="A928" s="45" t="s">
        <v>55</v>
      </c>
      <c r="B928" s="45" t="s">
        <v>47</v>
      </c>
      <c r="C928" s="45">
        <v>2004</v>
      </c>
      <c r="D928" s="45" t="s">
        <v>160</v>
      </c>
      <c r="E928" s="48">
        <v>14.551508500000001</v>
      </c>
      <c r="F928" s="37">
        <f>VLOOKUP(_xlfn.CONCAT(D928,"65-69"),'Appendix 4. 2020 IBGE LT'!$E$6:$M$1685,9,FALSE)</f>
        <v>16.508045414900732</v>
      </c>
      <c r="G928" s="37">
        <f>VLOOKUP(_xlfn.CONCAT(D928,"65-69"),'Appendix 3b. nax IBGE 2019'!$E$5:$M$1850,9,FALSE)</f>
        <v>16.420613556866154</v>
      </c>
      <c r="H928" s="37">
        <f>INDEX(Summary!$Q$5:$Y$88,MATCH(_xlfn.CONCAT(D928,"65-69"),Summary!$Q$5:$Q$88,0),MATCH($H$3,Summary!$Q$4:$Y$4,0))</f>
        <v>17.158471362844221</v>
      </c>
      <c r="I928" s="240">
        <f t="shared" si="43"/>
        <v>4.4934849932543285E-2</v>
      </c>
      <c r="J928" s="241">
        <f t="shared" si="44"/>
        <v>0.65386985073962811</v>
      </c>
      <c r="K928" s="242">
        <f t="shared" si="42"/>
        <v>15.205378350739629</v>
      </c>
    </row>
    <row r="929" spans="1:11" x14ac:dyDescent="0.2">
      <c r="A929" s="45" t="s">
        <v>55</v>
      </c>
      <c r="B929" s="45" t="s">
        <v>47</v>
      </c>
      <c r="C929" s="45">
        <v>2005</v>
      </c>
      <c r="D929" s="45" t="s">
        <v>160</v>
      </c>
      <c r="E929" s="48">
        <v>14.693239999999999</v>
      </c>
      <c r="F929" s="37">
        <f>VLOOKUP(_xlfn.CONCAT(D929,"65-69"),'Appendix 4. 2020 IBGE LT'!$E$6:$M$1685,9,FALSE)</f>
        <v>16.508045414900732</v>
      </c>
      <c r="G929" s="37">
        <f>VLOOKUP(_xlfn.CONCAT(D929,"65-69"),'Appendix 3b. nax IBGE 2019'!$E$5:$M$1850,9,FALSE)</f>
        <v>16.420613556866154</v>
      </c>
      <c r="H929" s="37">
        <f>INDEX(Summary!$Q$5:$Y$88,MATCH(_xlfn.CONCAT(D929,"65-69"),Summary!$Q$5:$Q$88,0),MATCH($H$3,Summary!$Q$4:$Y$4,0))</f>
        <v>17.158471362844221</v>
      </c>
      <c r="I929" s="240">
        <f t="shared" si="43"/>
        <v>4.4934849932543285E-2</v>
      </c>
      <c r="J929" s="241">
        <f t="shared" si="44"/>
        <v>0.6602385344228423</v>
      </c>
      <c r="K929" s="242">
        <f t="shared" si="42"/>
        <v>15.353478534422841</v>
      </c>
    </row>
    <row r="930" spans="1:11" x14ac:dyDescent="0.2">
      <c r="A930" s="45" t="s">
        <v>55</v>
      </c>
      <c r="B930" s="45" t="s">
        <v>47</v>
      </c>
      <c r="C930" s="45">
        <v>2006</v>
      </c>
      <c r="D930" s="45" t="s">
        <v>160</v>
      </c>
      <c r="E930" s="48">
        <v>14.8530838</v>
      </c>
      <c r="F930" s="37">
        <f>VLOOKUP(_xlfn.CONCAT(D930,"65-69"),'Appendix 4. 2020 IBGE LT'!$E$6:$M$1685,9,FALSE)</f>
        <v>16.508045414900732</v>
      </c>
      <c r="G930" s="37">
        <f>VLOOKUP(_xlfn.CONCAT(D930,"65-69"),'Appendix 3b. nax IBGE 2019'!$E$5:$M$1850,9,FALSE)</f>
        <v>16.420613556866154</v>
      </c>
      <c r="H930" s="37">
        <f>INDEX(Summary!$Q$5:$Y$88,MATCH(_xlfn.CONCAT(D930,"65-69"),Summary!$Q$5:$Q$88,0),MATCH($H$3,Summary!$Q$4:$Y$4,0))</f>
        <v>17.158471362844221</v>
      </c>
      <c r="I930" s="240">
        <f t="shared" si="43"/>
        <v>4.4934849932543285E-2</v>
      </c>
      <c r="J930" s="241">
        <f t="shared" si="44"/>
        <v>0.66742109158848972</v>
      </c>
      <c r="K930" s="242">
        <f t="shared" si="42"/>
        <v>15.520504891588491</v>
      </c>
    </row>
    <row r="931" spans="1:11" x14ac:dyDescent="0.2">
      <c r="A931" s="45" t="s">
        <v>55</v>
      </c>
      <c r="B931" s="45" t="s">
        <v>47</v>
      </c>
      <c r="C931" s="45">
        <v>2007</v>
      </c>
      <c r="D931" s="45" t="s">
        <v>160</v>
      </c>
      <c r="E931" s="48">
        <v>15.025073600000001</v>
      </c>
      <c r="F931" s="37">
        <f>VLOOKUP(_xlfn.CONCAT(D931,"65-69"),'Appendix 4. 2020 IBGE LT'!$E$6:$M$1685,9,FALSE)</f>
        <v>16.508045414900732</v>
      </c>
      <c r="G931" s="37">
        <f>VLOOKUP(_xlfn.CONCAT(D931,"65-69"),'Appendix 3b. nax IBGE 2019'!$E$5:$M$1850,9,FALSE)</f>
        <v>16.420613556866154</v>
      </c>
      <c r="H931" s="37">
        <f>INDEX(Summary!$Q$5:$Y$88,MATCH(_xlfn.CONCAT(D931,"65-69"),Summary!$Q$5:$Q$88,0),MATCH($H$3,Summary!$Q$4:$Y$4,0))</f>
        <v>17.158471362844221</v>
      </c>
      <c r="I931" s="240">
        <f t="shared" si="43"/>
        <v>4.4934849932543285E-2</v>
      </c>
      <c r="J931" s="241">
        <f t="shared" si="44"/>
        <v>0.67514942744141793</v>
      </c>
      <c r="K931" s="242">
        <f t="shared" si="42"/>
        <v>15.700223027441419</v>
      </c>
    </row>
    <row r="932" spans="1:11" x14ac:dyDescent="0.2">
      <c r="A932" s="45" t="s">
        <v>55</v>
      </c>
      <c r="B932" s="45" t="s">
        <v>47</v>
      </c>
      <c r="C932" s="45">
        <v>2008</v>
      </c>
      <c r="D932" s="45" t="s">
        <v>160</v>
      </c>
      <c r="E932" s="48">
        <v>15.2094194</v>
      </c>
      <c r="F932" s="37">
        <f>VLOOKUP(_xlfn.CONCAT(D932,"65-69"),'Appendix 4. 2020 IBGE LT'!$E$6:$M$1685,9,FALSE)</f>
        <v>16.508045414900732</v>
      </c>
      <c r="G932" s="37">
        <f>VLOOKUP(_xlfn.CONCAT(D932,"65-69"),'Appendix 3b. nax IBGE 2019'!$E$5:$M$1850,9,FALSE)</f>
        <v>16.420613556866154</v>
      </c>
      <c r="H932" s="37">
        <f>INDEX(Summary!$Q$5:$Y$88,MATCH(_xlfn.CONCAT(D932,"65-69"),Summary!$Q$5:$Q$88,0),MATCH($H$3,Summary!$Q$4:$Y$4,0))</f>
        <v>17.158471362844221</v>
      </c>
      <c r="I932" s="240">
        <f t="shared" si="43"/>
        <v>4.4934849932543285E-2</v>
      </c>
      <c r="J932" s="241">
        <f t="shared" si="44"/>
        <v>0.68343297830011251</v>
      </c>
      <c r="K932" s="242">
        <f t="shared" si="42"/>
        <v>15.892852378300113</v>
      </c>
    </row>
    <row r="933" spans="1:11" x14ac:dyDescent="0.2">
      <c r="A933" s="45" t="s">
        <v>55</v>
      </c>
      <c r="B933" s="45" t="s">
        <v>47</v>
      </c>
      <c r="C933" s="45">
        <v>2009</v>
      </c>
      <c r="D933" s="45" t="s">
        <v>160</v>
      </c>
      <c r="E933" s="48">
        <v>15.401871699999999</v>
      </c>
      <c r="F933" s="37">
        <f>VLOOKUP(_xlfn.CONCAT(D933,"65-69"),'Appendix 4. 2020 IBGE LT'!$E$6:$M$1685,9,FALSE)</f>
        <v>16.508045414900732</v>
      </c>
      <c r="G933" s="37">
        <f>VLOOKUP(_xlfn.CONCAT(D933,"65-69"),'Appendix 3b. nax IBGE 2019'!$E$5:$M$1850,9,FALSE)</f>
        <v>16.420613556866154</v>
      </c>
      <c r="H933" s="37">
        <f>INDEX(Summary!$Q$5:$Y$88,MATCH(_xlfn.CONCAT(D933,"65-69"),Summary!$Q$5:$Q$88,0),MATCH($H$3,Summary!$Q$4:$Y$4,0))</f>
        <v>17.158471362844221</v>
      </c>
      <c r="I933" s="240">
        <f t="shared" si="43"/>
        <v>4.4934849932543285E-2</v>
      </c>
      <c r="J933" s="241">
        <f t="shared" si="44"/>
        <v>0.69208079351978524</v>
      </c>
      <c r="K933" s="242">
        <f t="shared" si="42"/>
        <v>16.093952493519783</v>
      </c>
    </row>
    <row r="934" spans="1:11" x14ac:dyDescent="0.2">
      <c r="A934" s="45" t="s">
        <v>55</v>
      </c>
      <c r="B934" s="45" t="s">
        <v>47</v>
      </c>
      <c r="C934" s="45">
        <v>2010</v>
      </c>
      <c r="D934" s="45" t="s">
        <v>160</v>
      </c>
      <c r="E934" s="48">
        <v>15.599748200000001</v>
      </c>
      <c r="F934" s="37">
        <f>VLOOKUP(_xlfn.CONCAT(D934,"65-69"),'Appendix 4. 2020 IBGE LT'!$E$6:$M$1685,9,FALSE)</f>
        <v>16.508045414900732</v>
      </c>
      <c r="G934" s="37">
        <f>VLOOKUP(_xlfn.CONCAT(D934,"65-69"),'Appendix 3b. nax IBGE 2019'!$E$5:$M$1850,9,FALSE)</f>
        <v>16.420613556866154</v>
      </c>
      <c r="H934" s="37">
        <f>INDEX(Summary!$Q$5:$Y$88,MATCH(_xlfn.CONCAT(D934,"65-69"),Summary!$Q$5:$Q$88,0),MATCH($H$3,Summary!$Q$4:$Y$4,0))</f>
        <v>17.158471362844221</v>
      </c>
      <c r="I934" s="240">
        <f t="shared" si="43"/>
        <v>4.4934849932543285E-2</v>
      </c>
      <c r="J934" s="241">
        <f t="shared" si="44"/>
        <v>0.70097234435246225</v>
      </c>
      <c r="K934" s="242">
        <f t="shared" si="42"/>
        <v>16.300720544352462</v>
      </c>
    </row>
    <row r="935" spans="1:11" x14ac:dyDescent="0.2">
      <c r="A935" s="45" t="s">
        <v>55</v>
      </c>
      <c r="B935" s="45" t="s">
        <v>47</v>
      </c>
      <c r="C935" s="45">
        <v>2011</v>
      </c>
      <c r="D935" s="45" t="s">
        <v>160</v>
      </c>
      <c r="E935" s="48">
        <v>15.6908239</v>
      </c>
      <c r="F935" s="37">
        <f>VLOOKUP(_xlfn.CONCAT(D935,"65-69"),'Appendix 4. 2020 IBGE LT'!$E$6:$M$1685,9,FALSE)</f>
        <v>16.508045414900732</v>
      </c>
      <c r="G935" s="37">
        <f>VLOOKUP(_xlfn.CONCAT(D935,"65-69"),'Appendix 3b. nax IBGE 2019'!$E$5:$M$1850,9,FALSE)</f>
        <v>16.420613556866154</v>
      </c>
      <c r="H935" s="37">
        <f>INDEX(Summary!$Q$5:$Y$88,MATCH(_xlfn.CONCAT(D935,"65-69"),Summary!$Q$5:$Q$88,0),MATCH($H$3,Summary!$Q$4:$Y$4,0))</f>
        <v>17.158471362844221</v>
      </c>
      <c r="I935" s="240">
        <f t="shared" si="43"/>
        <v>4.4934849932543285E-2</v>
      </c>
      <c r="J935" s="241">
        <f t="shared" si="44"/>
        <v>0.70506481726446357</v>
      </c>
      <c r="K935" s="242">
        <f t="shared" si="42"/>
        <v>16.395888717264462</v>
      </c>
    </row>
    <row r="936" spans="1:11" x14ac:dyDescent="0.2">
      <c r="A936" s="45" t="s">
        <v>55</v>
      </c>
      <c r="B936" s="45" t="s">
        <v>47</v>
      </c>
      <c r="C936" s="45">
        <v>2012</v>
      </c>
      <c r="D936" s="45" t="s">
        <v>160</v>
      </c>
      <c r="E936" s="48">
        <v>15.782565</v>
      </c>
      <c r="F936" s="37">
        <f>VLOOKUP(_xlfn.CONCAT(D936,"65-69"),'Appendix 4. 2020 IBGE LT'!$E$6:$M$1685,9,FALSE)</f>
        <v>16.508045414900732</v>
      </c>
      <c r="G936" s="37">
        <f>VLOOKUP(_xlfn.CONCAT(D936,"65-69"),'Appendix 3b. nax IBGE 2019'!$E$5:$M$1850,9,FALSE)</f>
        <v>16.420613556866154</v>
      </c>
      <c r="H936" s="37">
        <f>INDEX(Summary!$Q$5:$Y$88,MATCH(_xlfn.CONCAT(D936,"65-69"),Summary!$Q$5:$Q$88,0),MATCH($H$3,Summary!$Q$4:$Y$4,0))</f>
        <v>17.158471362844221</v>
      </c>
      <c r="I936" s="240">
        <f t="shared" si="43"/>
        <v>4.4934849932543285E-2</v>
      </c>
      <c r="J936" s="241">
        <f t="shared" si="44"/>
        <v>0.70918718982561002</v>
      </c>
      <c r="K936" s="242">
        <f t="shared" si="42"/>
        <v>16.491752189825611</v>
      </c>
    </row>
    <row r="937" spans="1:11" x14ac:dyDescent="0.2">
      <c r="A937" s="45" t="s">
        <v>55</v>
      </c>
      <c r="B937" s="45" t="s">
        <v>47</v>
      </c>
      <c r="C937" s="45">
        <v>2013</v>
      </c>
      <c r="D937" s="45" t="s">
        <v>160</v>
      </c>
      <c r="E937" s="48">
        <v>15.8754095</v>
      </c>
      <c r="F937" s="37">
        <f>VLOOKUP(_xlfn.CONCAT(D937,"65-69"),'Appendix 4. 2020 IBGE LT'!$E$6:$M$1685,9,FALSE)</f>
        <v>16.508045414900732</v>
      </c>
      <c r="G937" s="37">
        <f>VLOOKUP(_xlfn.CONCAT(D937,"65-69"),'Appendix 3b. nax IBGE 2019'!$E$5:$M$1850,9,FALSE)</f>
        <v>16.420613556866154</v>
      </c>
      <c r="H937" s="37">
        <f>INDEX(Summary!$Q$5:$Y$88,MATCH(_xlfn.CONCAT(D937,"65-69"),Summary!$Q$5:$Q$88,0),MATCH($H$3,Summary!$Q$4:$Y$4,0))</f>
        <v>17.158471362844221</v>
      </c>
      <c r="I937" s="240">
        <f t="shared" si="43"/>
        <v>4.4934849932543285E-2</v>
      </c>
      <c r="J937" s="241">
        <f t="shared" si="44"/>
        <v>0.71335914350017204</v>
      </c>
      <c r="K937" s="242">
        <f t="shared" si="42"/>
        <v>16.58876864350017</v>
      </c>
    </row>
    <row r="938" spans="1:11" x14ac:dyDescent="0.2">
      <c r="A938" s="45" t="s">
        <v>55</v>
      </c>
      <c r="B938" s="45" t="s">
        <v>47</v>
      </c>
      <c r="C938" s="45">
        <v>2014</v>
      </c>
      <c r="D938" s="45" t="s">
        <v>160</v>
      </c>
      <c r="E938" s="48">
        <v>15.967754899999999</v>
      </c>
      <c r="F938" s="37">
        <f>VLOOKUP(_xlfn.CONCAT(D938,"65-69"),'Appendix 4. 2020 IBGE LT'!$E$6:$M$1685,9,FALSE)</f>
        <v>16.508045414900732</v>
      </c>
      <c r="G938" s="37">
        <f>VLOOKUP(_xlfn.CONCAT(D938,"65-69"),'Appendix 3b. nax IBGE 2019'!$E$5:$M$1850,9,FALSE)</f>
        <v>16.420613556866154</v>
      </c>
      <c r="H938" s="37">
        <f>INDEX(Summary!$Q$5:$Y$88,MATCH(_xlfn.CONCAT(D938,"65-69"),Summary!$Q$5:$Q$88,0),MATCH($H$3,Summary!$Q$4:$Y$4,0))</f>
        <v>17.158471362844221</v>
      </c>
      <c r="I938" s="240">
        <f t="shared" si="43"/>
        <v>4.4934849932543285E-2</v>
      </c>
      <c r="J938" s="241">
        <f t="shared" si="44"/>
        <v>0.71750867019113262</v>
      </c>
      <c r="K938" s="242">
        <f t="shared" si="42"/>
        <v>16.685263570191132</v>
      </c>
    </row>
    <row r="939" spans="1:11" x14ac:dyDescent="0.2">
      <c r="A939" s="45" t="s">
        <v>55</v>
      </c>
      <c r="B939" s="45" t="s">
        <v>47</v>
      </c>
      <c r="C939" s="45">
        <v>2015</v>
      </c>
      <c r="D939" s="45" t="s">
        <v>160</v>
      </c>
      <c r="E939" s="48">
        <v>16.059809600000001</v>
      </c>
      <c r="F939" s="37">
        <f>VLOOKUP(_xlfn.CONCAT(D939,"65-69"),'Appendix 4. 2020 IBGE LT'!$E$6:$M$1685,9,FALSE)</f>
        <v>16.508045414900732</v>
      </c>
      <c r="G939" s="37">
        <f>VLOOKUP(_xlfn.CONCAT(D939,"65-69"),'Appendix 3b. nax IBGE 2019'!$E$5:$M$1850,9,FALSE)</f>
        <v>16.420613556866154</v>
      </c>
      <c r="H939" s="37">
        <f>INDEX(Summary!$Q$5:$Y$88,MATCH(_xlfn.CONCAT(D939,"65-69"),Summary!$Q$5:$Q$88,0),MATCH($H$3,Summary!$Q$4:$Y$4,0))</f>
        <v>17.158471362844221</v>
      </c>
      <c r="I939" s="240">
        <f t="shared" si="43"/>
        <v>4.4934849932543285E-2</v>
      </c>
      <c r="J939" s="241">
        <f t="shared" si="44"/>
        <v>0.72164513432121802</v>
      </c>
      <c r="K939" s="242">
        <f t="shared" si="42"/>
        <v>16.781454734321219</v>
      </c>
    </row>
    <row r="940" spans="1:11" x14ac:dyDescent="0.2">
      <c r="A940" s="45" t="s">
        <v>55</v>
      </c>
      <c r="B940" s="45" t="s">
        <v>47</v>
      </c>
      <c r="C940" s="45">
        <v>2016</v>
      </c>
      <c r="D940" s="45" t="s">
        <v>160</v>
      </c>
      <c r="E940" s="48">
        <v>16.1513274</v>
      </c>
      <c r="F940" s="37">
        <f>VLOOKUP(_xlfn.CONCAT(D940,"65-69"),'Appendix 4. 2020 IBGE LT'!$E$6:$M$1685,9,FALSE)</f>
        <v>16.508045414900732</v>
      </c>
      <c r="G940" s="37">
        <f>VLOOKUP(_xlfn.CONCAT(D940,"65-69"),'Appendix 3b. nax IBGE 2019'!$E$5:$M$1850,9,FALSE)</f>
        <v>16.420613556866154</v>
      </c>
      <c r="H940" s="37">
        <f>INDEX(Summary!$Q$5:$Y$88,MATCH(_xlfn.CONCAT(D940,"65-69"),Summary!$Q$5:$Q$88,0),MATCH($H$3,Summary!$Q$4:$Y$4,0))</f>
        <v>17.158471362844221</v>
      </c>
      <c r="I940" s="240">
        <f t="shared" si="43"/>
        <v>4.4934849932543285E-2</v>
      </c>
      <c r="J940" s="241">
        <f t="shared" si="44"/>
        <v>0.72575747293037451</v>
      </c>
      <c r="K940" s="242">
        <f t="shared" si="42"/>
        <v>16.877084872930375</v>
      </c>
    </row>
    <row r="941" spans="1:11" x14ac:dyDescent="0.2">
      <c r="A941" s="45" t="s">
        <v>55</v>
      </c>
      <c r="B941" s="45" t="s">
        <v>47</v>
      </c>
      <c r="C941" s="45">
        <v>2017</v>
      </c>
      <c r="D941" s="45" t="s">
        <v>160</v>
      </c>
      <c r="E941" s="48">
        <v>16.242092</v>
      </c>
      <c r="F941" s="37">
        <f>VLOOKUP(_xlfn.CONCAT(D941,"65-69"),'Appendix 4. 2020 IBGE LT'!$E$6:$M$1685,9,FALSE)</f>
        <v>16.508045414900732</v>
      </c>
      <c r="G941" s="37">
        <f>VLOOKUP(_xlfn.CONCAT(D941,"65-69"),'Appendix 3b. nax IBGE 2019'!$E$5:$M$1850,9,FALSE)</f>
        <v>16.420613556866154</v>
      </c>
      <c r="H941" s="37">
        <f>INDEX(Summary!$Q$5:$Y$88,MATCH(_xlfn.CONCAT(D941,"65-69"),Summary!$Q$5:$Q$88,0),MATCH($H$3,Summary!$Q$4:$Y$4,0))</f>
        <v>17.158471362844221</v>
      </c>
      <c r="I941" s="240">
        <f t="shared" si="43"/>
        <v>4.4934849932543285E-2</v>
      </c>
      <c r="J941" s="241">
        <f t="shared" si="44"/>
        <v>0.72983596661056183</v>
      </c>
      <c r="K941" s="242">
        <f t="shared" si="42"/>
        <v>16.971927966610561</v>
      </c>
    </row>
    <row r="942" spans="1:11" x14ac:dyDescent="0.2">
      <c r="A942" s="45" t="s">
        <v>55</v>
      </c>
      <c r="B942" s="45" t="s">
        <v>47</v>
      </c>
      <c r="C942" s="45">
        <v>2018</v>
      </c>
      <c r="D942" s="45" t="s">
        <v>160</v>
      </c>
      <c r="E942" s="48">
        <v>16.331911300000002</v>
      </c>
      <c r="F942" s="37">
        <f>VLOOKUP(_xlfn.CONCAT(D942,"65-69"),'Appendix 4. 2020 IBGE LT'!$E$6:$M$1685,9,FALSE)</f>
        <v>16.508045414900732</v>
      </c>
      <c r="G942" s="37">
        <f>VLOOKUP(_xlfn.CONCAT(D942,"65-69"),'Appendix 3b. nax IBGE 2019'!$E$5:$M$1850,9,FALSE)</f>
        <v>16.420613556866154</v>
      </c>
      <c r="H942" s="37">
        <f>INDEX(Summary!$Q$5:$Y$88,MATCH(_xlfn.CONCAT(D942,"65-69"),Summary!$Q$5:$Q$88,0),MATCH($H$3,Summary!$Q$4:$Y$4,0))</f>
        <v>17.158471362844221</v>
      </c>
      <c r="I942" s="240">
        <f t="shared" si="43"/>
        <v>4.4934849932543285E-2</v>
      </c>
      <c r="J942" s="241">
        <f t="shared" si="44"/>
        <v>0.73387198337710802</v>
      </c>
      <c r="K942" s="242">
        <f t="shared" si="42"/>
        <v>17.065783283377108</v>
      </c>
    </row>
    <row r="943" spans="1:11" x14ac:dyDescent="0.2">
      <c r="A943" s="45" t="s">
        <v>55</v>
      </c>
      <c r="B943" s="45" t="s">
        <v>47</v>
      </c>
      <c r="C943" s="45">
        <v>2019</v>
      </c>
      <c r="D943" s="45" t="s">
        <v>160</v>
      </c>
      <c r="E943" s="48">
        <v>16.420613599999999</v>
      </c>
      <c r="F943" s="37">
        <f>VLOOKUP(_xlfn.CONCAT(D943,"65-69"),'Appendix 4. 2020 IBGE LT'!$E$6:$M$1685,9,FALSE)</f>
        <v>16.508045414900732</v>
      </c>
      <c r="G943" s="37">
        <f>VLOOKUP(_xlfn.CONCAT(D943,"65-69"),'Appendix 3b. nax IBGE 2019'!$E$5:$M$1850,9,FALSE)</f>
        <v>16.420613556866154</v>
      </c>
      <c r="H943" s="37">
        <f>INDEX(Summary!$Q$5:$Y$88,MATCH(_xlfn.CONCAT(D943,"65-69"),Summary!$Q$5:$Q$88,0),MATCH($H$3,Summary!$Q$4:$Y$4,0))</f>
        <v>17.158471362844221</v>
      </c>
      <c r="I943" s="240">
        <f t="shared" si="43"/>
        <v>4.4934849932543285E-2</v>
      </c>
      <c r="J943" s="241">
        <f t="shared" si="44"/>
        <v>0.73785780791627931</v>
      </c>
      <c r="K943" s="242">
        <f t="shared" si="42"/>
        <v>17.158471407916277</v>
      </c>
    </row>
    <row r="944" spans="1:11" x14ac:dyDescent="0.2">
      <c r="A944" s="45" t="s">
        <v>55</v>
      </c>
      <c r="B944" s="45" t="s">
        <v>3</v>
      </c>
      <c r="C944" s="45">
        <v>2000</v>
      </c>
      <c r="D944" s="45" t="s">
        <v>216</v>
      </c>
      <c r="E944" s="48">
        <v>15.1641867</v>
      </c>
      <c r="F944" s="37">
        <f>VLOOKUP(_xlfn.CONCAT(D944,"65-69"),'Appendix 4. 2020 IBGE LT'!$E$6:$M$1685,9,FALSE)</f>
        <v>17.904672603639739</v>
      </c>
      <c r="G944" s="37">
        <f>VLOOKUP(_xlfn.CONCAT(D944,"65-69"),'Appendix 3b. nax IBGE 2019'!$E$5:$M$1850,9,FALSE)</f>
        <v>17.790042601649862</v>
      </c>
      <c r="H944" s="37">
        <f>INDEX(Summary!$Q$5:$Y$88,MATCH(_xlfn.CONCAT(D944,"65-69"),Summary!$Q$5:$Q$88,0),MATCH($H$3,Summary!$Q$4:$Y$4,0))</f>
        <v>18.588239549267069</v>
      </c>
      <c r="I944" s="240">
        <f t="shared" si="43"/>
        <v>4.4867624293557423E-2</v>
      </c>
      <c r="J944" s="241">
        <f t="shared" si="44"/>
        <v>0.68038103157296037</v>
      </c>
      <c r="K944" s="242">
        <f t="shared" si="42"/>
        <v>15.84456773157296</v>
      </c>
    </row>
    <row r="945" spans="1:11" x14ac:dyDescent="0.2">
      <c r="A945" s="45" t="s">
        <v>55</v>
      </c>
      <c r="B945" s="45" t="s">
        <v>3</v>
      </c>
      <c r="C945" s="45">
        <v>2001</v>
      </c>
      <c r="D945" s="45" t="s">
        <v>216</v>
      </c>
      <c r="E945" s="48">
        <v>15.269584800000001</v>
      </c>
      <c r="F945" s="37">
        <f>VLOOKUP(_xlfn.CONCAT(D945,"65-69"),'Appendix 4. 2020 IBGE LT'!$E$6:$M$1685,9,FALSE)</f>
        <v>17.904672603639739</v>
      </c>
      <c r="G945" s="37">
        <f>VLOOKUP(_xlfn.CONCAT(D945,"65-69"),'Appendix 3b. nax IBGE 2019'!$E$5:$M$1850,9,FALSE)</f>
        <v>17.790042601649862</v>
      </c>
      <c r="H945" s="37">
        <f>INDEX(Summary!$Q$5:$Y$88,MATCH(_xlfn.CONCAT(D945,"65-69"),Summary!$Q$5:$Q$88,0),MATCH($H$3,Summary!$Q$4:$Y$4,0))</f>
        <v>18.588239549267069</v>
      </c>
      <c r="I945" s="240">
        <f t="shared" si="43"/>
        <v>4.4867624293557423E-2</v>
      </c>
      <c r="J945" s="241">
        <f t="shared" si="44"/>
        <v>0.68510999392501515</v>
      </c>
      <c r="K945" s="242">
        <f t="shared" si="42"/>
        <v>15.954694793925016</v>
      </c>
    </row>
    <row r="946" spans="1:11" x14ac:dyDescent="0.2">
      <c r="A946" s="45" t="s">
        <v>55</v>
      </c>
      <c r="B946" s="45" t="s">
        <v>3</v>
      </c>
      <c r="C946" s="45">
        <v>2002</v>
      </c>
      <c r="D946" s="45" t="s">
        <v>216</v>
      </c>
      <c r="E946" s="48">
        <v>15.3864269</v>
      </c>
      <c r="F946" s="37">
        <f>VLOOKUP(_xlfn.CONCAT(D946,"65-69"),'Appendix 4. 2020 IBGE LT'!$E$6:$M$1685,9,FALSE)</f>
        <v>17.904672603639739</v>
      </c>
      <c r="G946" s="37">
        <f>VLOOKUP(_xlfn.CONCAT(D946,"65-69"),'Appendix 3b. nax IBGE 2019'!$E$5:$M$1850,9,FALSE)</f>
        <v>17.790042601649862</v>
      </c>
      <c r="H946" s="37">
        <f>INDEX(Summary!$Q$5:$Y$88,MATCH(_xlfn.CONCAT(D946,"65-69"),Summary!$Q$5:$Q$88,0),MATCH($H$3,Summary!$Q$4:$Y$4,0))</f>
        <v>18.588239549267069</v>
      </c>
      <c r="I946" s="240">
        <f t="shared" si="43"/>
        <v>4.4867624293557423E-2</v>
      </c>
      <c r="J946" s="241">
        <f t="shared" si="44"/>
        <v>0.69035242136948538</v>
      </c>
      <c r="K946" s="242">
        <f t="shared" si="42"/>
        <v>16.076779321369486</v>
      </c>
    </row>
    <row r="947" spans="1:11" x14ac:dyDescent="0.2">
      <c r="A947" s="45" t="s">
        <v>55</v>
      </c>
      <c r="B947" s="45" t="s">
        <v>3</v>
      </c>
      <c r="C947" s="45">
        <v>2003</v>
      </c>
      <c r="D947" s="45" t="s">
        <v>216</v>
      </c>
      <c r="E947" s="48">
        <v>15.520656300000001</v>
      </c>
      <c r="F947" s="37">
        <f>VLOOKUP(_xlfn.CONCAT(D947,"65-69"),'Appendix 4. 2020 IBGE LT'!$E$6:$M$1685,9,FALSE)</f>
        <v>17.904672603639739</v>
      </c>
      <c r="G947" s="37">
        <f>VLOOKUP(_xlfn.CONCAT(D947,"65-69"),'Appendix 3b. nax IBGE 2019'!$E$5:$M$1850,9,FALSE)</f>
        <v>17.790042601649862</v>
      </c>
      <c r="H947" s="37">
        <f>INDEX(Summary!$Q$5:$Y$88,MATCH(_xlfn.CONCAT(D947,"65-69"),Summary!$Q$5:$Q$88,0),MATCH($H$3,Summary!$Q$4:$Y$4,0))</f>
        <v>18.588239549267069</v>
      </c>
      <c r="I947" s="240">
        <f t="shared" si="43"/>
        <v>4.4867624293557423E-2</v>
      </c>
      <c r="J947" s="241">
        <f t="shared" si="44"/>
        <v>0.69637497565783513</v>
      </c>
      <c r="K947" s="242">
        <f t="shared" si="42"/>
        <v>16.217031275657835</v>
      </c>
    </row>
    <row r="948" spans="1:11" x14ac:dyDescent="0.2">
      <c r="A948" s="45" t="s">
        <v>55</v>
      </c>
      <c r="B948" s="45" t="s">
        <v>3</v>
      </c>
      <c r="C948" s="45">
        <v>2004</v>
      </c>
      <c r="D948" s="45" t="s">
        <v>216</v>
      </c>
      <c r="E948" s="48">
        <v>15.6661102</v>
      </c>
      <c r="F948" s="37">
        <f>VLOOKUP(_xlfn.CONCAT(D948,"65-69"),'Appendix 4. 2020 IBGE LT'!$E$6:$M$1685,9,FALSE)</f>
        <v>17.904672603639739</v>
      </c>
      <c r="G948" s="37">
        <f>VLOOKUP(_xlfn.CONCAT(D948,"65-69"),'Appendix 3b. nax IBGE 2019'!$E$5:$M$1850,9,FALSE)</f>
        <v>17.790042601649862</v>
      </c>
      <c r="H948" s="37">
        <f>INDEX(Summary!$Q$5:$Y$88,MATCH(_xlfn.CONCAT(D948,"65-69"),Summary!$Q$5:$Q$88,0),MATCH($H$3,Summary!$Q$4:$Y$4,0))</f>
        <v>18.588239549267069</v>
      </c>
      <c r="I948" s="240">
        <f t="shared" si="43"/>
        <v>4.4867624293557423E-2</v>
      </c>
      <c r="J948" s="241">
        <f t="shared" si="44"/>
        <v>0.70290114659506775</v>
      </c>
      <c r="K948" s="242">
        <f t="shared" si="42"/>
        <v>16.36901134659507</v>
      </c>
    </row>
    <row r="949" spans="1:11" x14ac:dyDescent="0.2">
      <c r="A949" s="45" t="s">
        <v>55</v>
      </c>
      <c r="B949" s="45" t="s">
        <v>3</v>
      </c>
      <c r="C949" s="45">
        <v>2005</v>
      </c>
      <c r="D949" s="45" t="s">
        <v>216</v>
      </c>
      <c r="E949" s="48">
        <v>15.8223596</v>
      </c>
      <c r="F949" s="37">
        <f>VLOOKUP(_xlfn.CONCAT(D949,"65-69"),'Appendix 4. 2020 IBGE LT'!$E$6:$M$1685,9,FALSE)</f>
        <v>17.904672603639739</v>
      </c>
      <c r="G949" s="37">
        <f>VLOOKUP(_xlfn.CONCAT(D949,"65-69"),'Appendix 3b. nax IBGE 2019'!$E$5:$M$1850,9,FALSE)</f>
        <v>17.790042601649862</v>
      </c>
      <c r="H949" s="37">
        <f>INDEX(Summary!$Q$5:$Y$88,MATCH(_xlfn.CONCAT(D949,"65-69"),Summary!$Q$5:$Q$88,0),MATCH($H$3,Summary!$Q$4:$Y$4,0))</f>
        <v>18.588239549267069</v>
      </c>
      <c r="I949" s="240">
        <f t="shared" si="43"/>
        <v>4.4867624293557423E-2</v>
      </c>
      <c r="J949" s="241">
        <f t="shared" si="44"/>
        <v>0.70991168597036158</v>
      </c>
      <c r="K949" s="242">
        <f t="shared" si="42"/>
        <v>16.532271285970364</v>
      </c>
    </row>
    <row r="950" spans="1:11" x14ac:dyDescent="0.2">
      <c r="A950" s="45" t="s">
        <v>55</v>
      </c>
      <c r="B950" s="45" t="s">
        <v>3</v>
      </c>
      <c r="C950" s="45">
        <v>2006</v>
      </c>
      <c r="D950" s="45" t="s">
        <v>216</v>
      </c>
      <c r="E950" s="48">
        <v>15.985722600000001</v>
      </c>
      <c r="F950" s="37">
        <f>VLOOKUP(_xlfn.CONCAT(D950,"65-69"),'Appendix 4. 2020 IBGE LT'!$E$6:$M$1685,9,FALSE)</f>
        <v>17.904672603639739</v>
      </c>
      <c r="G950" s="37">
        <f>VLOOKUP(_xlfn.CONCAT(D950,"65-69"),'Appendix 3b. nax IBGE 2019'!$E$5:$M$1850,9,FALSE)</f>
        <v>17.790042601649862</v>
      </c>
      <c r="H950" s="37">
        <f>INDEX(Summary!$Q$5:$Y$88,MATCH(_xlfn.CONCAT(D950,"65-69"),Summary!$Q$5:$Q$88,0),MATCH($H$3,Summary!$Q$4:$Y$4,0))</f>
        <v>18.588239549267069</v>
      </c>
      <c r="I950" s="240">
        <f t="shared" si="43"/>
        <v>4.4867624293557423E-2</v>
      </c>
      <c r="J950" s="241">
        <f t="shared" si="44"/>
        <v>0.71724139567782996</v>
      </c>
      <c r="K950" s="242">
        <f t="shared" si="42"/>
        <v>16.70296399567783</v>
      </c>
    </row>
    <row r="951" spans="1:11" x14ac:dyDescent="0.2">
      <c r="A951" s="45" t="s">
        <v>55</v>
      </c>
      <c r="B951" s="45" t="s">
        <v>3</v>
      </c>
      <c r="C951" s="45">
        <v>2007</v>
      </c>
      <c r="D951" s="45" t="s">
        <v>216</v>
      </c>
      <c r="E951" s="48">
        <v>16.153131399999999</v>
      </c>
      <c r="F951" s="37">
        <f>VLOOKUP(_xlfn.CONCAT(D951,"65-69"),'Appendix 4. 2020 IBGE LT'!$E$6:$M$1685,9,FALSE)</f>
        <v>17.904672603639739</v>
      </c>
      <c r="G951" s="37">
        <f>VLOOKUP(_xlfn.CONCAT(D951,"65-69"),'Appendix 3b. nax IBGE 2019'!$E$5:$M$1850,9,FALSE)</f>
        <v>17.790042601649862</v>
      </c>
      <c r="H951" s="37">
        <f>INDEX(Summary!$Q$5:$Y$88,MATCH(_xlfn.CONCAT(D951,"65-69"),Summary!$Q$5:$Q$88,0),MATCH($H$3,Summary!$Q$4:$Y$4,0))</f>
        <v>18.588239549267069</v>
      </c>
      <c r="I951" s="240">
        <f t="shared" si="43"/>
        <v>4.4867624293557423E-2</v>
      </c>
      <c r="J951" s="241">
        <f t="shared" si="44"/>
        <v>0.72475263081966523</v>
      </c>
      <c r="K951" s="242">
        <f t="shared" si="42"/>
        <v>16.877884030819665</v>
      </c>
    </row>
    <row r="952" spans="1:11" x14ac:dyDescent="0.2">
      <c r="A952" s="45" t="s">
        <v>55</v>
      </c>
      <c r="B952" s="45" t="s">
        <v>3</v>
      </c>
      <c r="C952" s="45">
        <v>2008</v>
      </c>
      <c r="D952" s="45" t="s">
        <v>216</v>
      </c>
      <c r="E952" s="48">
        <v>16.323605199999999</v>
      </c>
      <c r="F952" s="37">
        <f>VLOOKUP(_xlfn.CONCAT(D952,"65-69"),'Appendix 4. 2020 IBGE LT'!$E$6:$M$1685,9,FALSE)</f>
        <v>17.904672603639739</v>
      </c>
      <c r="G952" s="37">
        <f>VLOOKUP(_xlfn.CONCAT(D952,"65-69"),'Appendix 3b. nax IBGE 2019'!$E$5:$M$1850,9,FALSE)</f>
        <v>17.790042601649862</v>
      </c>
      <c r="H952" s="37">
        <f>INDEX(Summary!$Q$5:$Y$88,MATCH(_xlfn.CONCAT(D952,"65-69"),Summary!$Q$5:$Q$88,0),MATCH($H$3,Summary!$Q$4:$Y$4,0))</f>
        <v>18.588239549267069</v>
      </c>
      <c r="I952" s="240">
        <f t="shared" si="43"/>
        <v>4.4867624293557423E-2</v>
      </c>
      <c r="J952" s="241">
        <f t="shared" si="44"/>
        <v>0.73240138522996023</v>
      </c>
      <c r="K952" s="242">
        <f t="shared" si="42"/>
        <v>17.056006585229959</v>
      </c>
    </row>
    <row r="953" spans="1:11" x14ac:dyDescent="0.2">
      <c r="A953" s="45" t="s">
        <v>55</v>
      </c>
      <c r="B953" s="45" t="s">
        <v>3</v>
      </c>
      <c r="C953" s="45">
        <v>2009</v>
      </c>
      <c r="D953" s="45" t="s">
        <v>216</v>
      </c>
      <c r="E953" s="48">
        <v>16.4948871</v>
      </c>
      <c r="F953" s="37">
        <f>VLOOKUP(_xlfn.CONCAT(D953,"65-69"),'Appendix 4. 2020 IBGE LT'!$E$6:$M$1685,9,FALSE)</f>
        <v>17.904672603639739</v>
      </c>
      <c r="G953" s="37">
        <f>VLOOKUP(_xlfn.CONCAT(D953,"65-69"),'Appendix 3b. nax IBGE 2019'!$E$5:$M$1850,9,FALSE)</f>
        <v>17.790042601649862</v>
      </c>
      <c r="H953" s="37">
        <f>INDEX(Summary!$Q$5:$Y$88,MATCH(_xlfn.CONCAT(D953,"65-69"),Summary!$Q$5:$Q$88,0),MATCH($H$3,Summary!$Q$4:$Y$4,0))</f>
        <v>18.588239549267069</v>
      </c>
      <c r="I953" s="240">
        <f t="shared" si="43"/>
        <v>4.4867624293557423E-2</v>
      </c>
      <c r="J953" s="241">
        <f t="shared" si="44"/>
        <v>0.74008639716744695</v>
      </c>
      <c r="K953" s="242">
        <f t="shared" si="42"/>
        <v>17.234973497167445</v>
      </c>
    </row>
    <row r="954" spans="1:11" x14ac:dyDescent="0.2">
      <c r="A954" s="45" t="s">
        <v>55</v>
      </c>
      <c r="B954" s="45" t="s">
        <v>3</v>
      </c>
      <c r="C954" s="45">
        <v>2010</v>
      </c>
      <c r="D954" s="45" t="s">
        <v>216</v>
      </c>
      <c r="E954" s="48">
        <v>16.666374099999999</v>
      </c>
      <c r="F954" s="37">
        <f>VLOOKUP(_xlfn.CONCAT(D954,"65-69"),'Appendix 4. 2020 IBGE LT'!$E$6:$M$1685,9,FALSE)</f>
        <v>17.904672603639739</v>
      </c>
      <c r="G954" s="37">
        <f>VLOOKUP(_xlfn.CONCAT(D954,"65-69"),'Appendix 3b. nax IBGE 2019'!$E$5:$M$1850,9,FALSE)</f>
        <v>17.790042601649862</v>
      </c>
      <c r="H954" s="37">
        <f>INDEX(Summary!$Q$5:$Y$88,MATCH(_xlfn.CONCAT(D954,"65-69"),Summary!$Q$5:$Q$88,0),MATCH($H$3,Summary!$Q$4:$Y$4,0))</f>
        <v>18.588239549267069</v>
      </c>
      <c r="I954" s="240">
        <f t="shared" si="43"/>
        <v>4.4867624293557423E-2</v>
      </c>
      <c r="J954" s="241">
        <f t="shared" si="44"/>
        <v>0.74778061145467623</v>
      </c>
      <c r="K954" s="242">
        <f t="shared" si="42"/>
        <v>17.414154711454675</v>
      </c>
    </row>
    <row r="955" spans="1:11" x14ac:dyDescent="0.2">
      <c r="A955" s="45" t="s">
        <v>55</v>
      </c>
      <c r="B955" s="45" t="s">
        <v>3</v>
      </c>
      <c r="C955" s="45">
        <v>2011</v>
      </c>
      <c r="D955" s="45" t="s">
        <v>216</v>
      </c>
      <c r="E955" s="48">
        <v>16.797549400000001</v>
      </c>
      <c r="F955" s="37">
        <f>VLOOKUP(_xlfn.CONCAT(D955,"65-69"),'Appendix 4. 2020 IBGE LT'!$E$6:$M$1685,9,FALSE)</f>
        <v>17.904672603639739</v>
      </c>
      <c r="G955" s="37">
        <f>VLOOKUP(_xlfn.CONCAT(D955,"65-69"),'Appendix 3b. nax IBGE 2019'!$E$5:$M$1850,9,FALSE)</f>
        <v>17.790042601649862</v>
      </c>
      <c r="H955" s="37">
        <f>INDEX(Summary!$Q$5:$Y$88,MATCH(_xlfn.CONCAT(D955,"65-69"),Summary!$Q$5:$Q$88,0),MATCH($H$3,Summary!$Q$4:$Y$4,0))</f>
        <v>18.588239549267069</v>
      </c>
      <c r="I955" s="240">
        <f t="shared" si="43"/>
        <v>4.4867624293557423E-2</v>
      </c>
      <c r="J955" s="241">
        <f t="shared" si="44"/>
        <v>0.75366613553167094</v>
      </c>
      <c r="K955" s="242">
        <f t="shared" si="42"/>
        <v>17.551215535531671</v>
      </c>
    </row>
    <row r="956" spans="1:11" x14ac:dyDescent="0.2">
      <c r="A956" s="45" t="s">
        <v>55</v>
      </c>
      <c r="B956" s="45" t="s">
        <v>3</v>
      </c>
      <c r="C956" s="45">
        <v>2012</v>
      </c>
      <c r="D956" s="45" t="s">
        <v>216</v>
      </c>
      <c r="E956" s="48">
        <v>16.927457400000002</v>
      </c>
      <c r="F956" s="37">
        <f>VLOOKUP(_xlfn.CONCAT(D956,"65-69"),'Appendix 4. 2020 IBGE LT'!$E$6:$M$1685,9,FALSE)</f>
        <v>17.904672603639739</v>
      </c>
      <c r="G956" s="37">
        <f>VLOOKUP(_xlfn.CONCAT(D956,"65-69"),'Appendix 3b. nax IBGE 2019'!$E$5:$M$1850,9,FALSE)</f>
        <v>17.790042601649862</v>
      </c>
      <c r="H956" s="37">
        <f>INDEX(Summary!$Q$5:$Y$88,MATCH(_xlfn.CONCAT(D956,"65-69"),Summary!$Q$5:$Q$88,0),MATCH($H$3,Summary!$Q$4:$Y$4,0))</f>
        <v>18.588239549267069</v>
      </c>
      <c r="I956" s="240">
        <f t="shared" si="43"/>
        <v>4.4867624293557423E-2</v>
      </c>
      <c r="J956" s="241">
        <f t="shared" si="44"/>
        <v>0.75949479886839844</v>
      </c>
      <c r="K956" s="242">
        <f t="shared" si="42"/>
        <v>17.686952198868401</v>
      </c>
    </row>
    <row r="957" spans="1:11" x14ac:dyDescent="0.2">
      <c r="A957" s="45" t="s">
        <v>55</v>
      </c>
      <c r="B957" s="45" t="s">
        <v>3</v>
      </c>
      <c r="C957" s="45">
        <v>2013</v>
      </c>
      <c r="D957" s="45" t="s">
        <v>216</v>
      </c>
      <c r="E957" s="48">
        <v>17.056164500000001</v>
      </c>
      <c r="F957" s="37">
        <f>VLOOKUP(_xlfn.CONCAT(D957,"65-69"),'Appendix 4. 2020 IBGE LT'!$E$6:$M$1685,9,FALSE)</f>
        <v>17.904672603639739</v>
      </c>
      <c r="G957" s="37">
        <f>VLOOKUP(_xlfn.CONCAT(D957,"65-69"),'Appendix 3b. nax IBGE 2019'!$E$5:$M$1850,9,FALSE)</f>
        <v>17.790042601649862</v>
      </c>
      <c r="H957" s="37">
        <f>INDEX(Summary!$Q$5:$Y$88,MATCH(_xlfn.CONCAT(D957,"65-69"),Summary!$Q$5:$Q$88,0),MATCH($H$3,Summary!$Q$4:$Y$4,0))</f>
        <v>18.588239549267069</v>
      </c>
      <c r="I957" s="240">
        <f t="shared" si="43"/>
        <v>4.4867624293557423E-2</v>
      </c>
      <c r="J957" s="241">
        <f t="shared" si="44"/>
        <v>0.76526958067511175</v>
      </c>
      <c r="K957" s="242">
        <f t="shared" si="42"/>
        <v>17.821434080675115</v>
      </c>
    </row>
    <row r="958" spans="1:11" x14ac:dyDescent="0.2">
      <c r="A958" s="45" t="s">
        <v>55</v>
      </c>
      <c r="B958" s="45" t="s">
        <v>3</v>
      </c>
      <c r="C958" s="45">
        <v>2014</v>
      </c>
      <c r="D958" s="45" t="s">
        <v>216</v>
      </c>
      <c r="E958" s="48">
        <v>17.183285300000001</v>
      </c>
      <c r="F958" s="37">
        <f>VLOOKUP(_xlfn.CONCAT(D958,"65-69"),'Appendix 4. 2020 IBGE LT'!$E$6:$M$1685,9,FALSE)</f>
        <v>17.904672603639739</v>
      </c>
      <c r="G958" s="37">
        <f>VLOOKUP(_xlfn.CONCAT(D958,"65-69"),'Appendix 3b. nax IBGE 2019'!$E$5:$M$1850,9,FALSE)</f>
        <v>17.790042601649862</v>
      </c>
      <c r="H958" s="37">
        <f>INDEX(Summary!$Q$5:$Y$88,MATCH(_xlfn.CONCAT(D958,"65-69"),Summary!$Q$5:$Q$88,0),MATCH($H$3,Summary!$Q$4:$Y$4,0))</f>
        <v>18.588239549267069</v>
      </c>
      <c r="I958" s="240">
        <f t="shared" si="43"/>
        <v>4.4867624293557423E-2</v>
      </c>
      <c r="J958" s="241">
        <f t="shared" si="44"/>
        <v>0.77097318896940825</v>
      </c>
      <c r="K958" s="242">
        <f t="shared" si="42"/>
        <v>17.954258488969408</v>
      </c>
    </row>
    <row r="959" spans="1:11" x14ac:dyDescent="0.2">
      <c r="A959" s="45" t="s">
        <v>55</v>
      </c>
      <c r="B959" s="45" t="s">
        <v>3</v>
      </c>
      <c r="C959" s="45">
        <v>2015</v>
      </c>
      <c r="D959" s="45" t="s">
        <v>216</v>
      </c>
      <c r="E959" s="48">
        <v>17.308723100000002</v>
      </c>
      <c r="F959" s="37">
        <f>VLOOKUP(_xlfn.CONCAT(D959,"65-69"),'Appendix 4. 2020 IBGE LT'!$E$6:$M$1685,9,FALSE)</f>
        <v>17.904672603639739</v>
      </c>
      <c r="G959" s="37">
        <f>VLOOKUP(_xlfn.CONCAT(D959,"65-69"),'Appendix 3b. nax IBGE 2019'!$E$5:$M$1850,9,FALSE)</f>
        <v>17.790042601649862</v>
      </c>
      <c r="H959" s="37">
        <f>INDEX(Summary!$Q$5:$Y$88,MATCH(_xlfn.CONCAT(D959,"65-69"),Summary!$Q$5:$Q$88,0),MATCH($H$3,Summary!$Q$4:$Y$4,0))</f>
        <v>18.588239549267069</v>
      </c>
      <c r="I959" s="240">
        <f t="shared" si="43"/>
        <v>4.4867624293557423E-2</v>
      </c>
      <c r="J959" s="241">
        <f t="shared" si="44"/>
        <v>0.77660128505201864</v>
      </c>
      <c r="K959" s="242">
        <f t="shared" si="42"/>
        <v>18.085324385052019</v>
      </c>
    </row>
    <row r="960" spans="1:11" x14ac:dyDescent="0.2">
      <c r="A960" s="45" t="s">
        <v>55</v>
      </c>
      <c r="B960" s="45" t="s">
        <v>3</v>
      </c>
      <c r="C960" s="45">
        <v>2016</v>
      </c>
      <c r="D960" s="45" t="s">
        <v>216</v>
      </c>
      <c r="E960" s="48">
        <v>17.432347499999999</v>
      </c>
      <c r="F960" s="37">
        <f>VLOOKUP(_xlfn.CONCAT(D960,"65-69"),'Appendix 4. 2020 IBGE LT'!$E$6:$M$1685,9,FALSE)</f>
        <v>17.904672603639739</v>
      </c>
      <c r="G960" s="37">
        <f>VLOOKUP(_xlfn.CONCAT(D960,"65-69"),'Appendix 3b. nax IBGE 2019'!$E$5:$M$1850,9,FALSE)</f>
        <v>17.790042601649862</v>
      </c>
      <c r="H960" s="37">
        <f>INDEX(Summary!$Q$5:$Y$88,MATCH(_xlfn.CONCAT(D960,"65-69"),Summary!$Q$5:$Q$88,0),MATCH($H$3,Summary!$Q$4:$Y$4,0))</f>
        <v>18.588239549267069</v>
      </c>
      <c r="I960" s="240">
        <f t="shared" si="43"/>
        <v>4.4867624293557423E-2</v>
      </c>
      <c r="J960" s="241">
        <f t="shared" si="44"/>
        <v>0.78214801818473501</v>
      </c>
      <c r="K960" s="242">
        <f t="shared" si="42"/>
        <v>18.214495518184734</v>
      </c>
    </row>
    <row r="961" spans="1:11" x14ac:dyDescent="0.2">
      <c r="A961" s="45" t="s">
        <v>55</v>
      </c>
      <c r="B961" s="45" t="s">
        <v>3</v>
      </c>
      <c r="C961" s="45">
        <v>2017</v>
      </c>
      <c r="D961" s="45" t="s">
        <v>216</v>
      </c>
      <c r="E961" s="48">
        <v>17.554085499999999</v>
      </c>
      <c r="F961" s="37">
        <f>VLOOKUP(_xlfn.CONCAT(D961,"65-69"),'Appendix 4. 2020 IBGE LT'!$E$6:$M$1685,9,FALSE)</f>
        <v>17.904672603639739</v>
      </c>
      <c r="G961" s="37">
        <f>VLOOKUP(_xlfn.CONCAT(D961,"65-69"),'Appendix 3b. nax IBGE 2019'!$E$5:$M$1850,9,FALSE)</f>
        <v>17.790042601649862</v>
      </c>
      <c r="H961" s="37">
        <f>INDEX(Summary!$Q$5:$Y$88,MATCH(_xlfn.CONCAT(D961,"65-69"),Summary!$Q$5:$Q$88,0),MATCH($H$3,Summary!$Q$4:$Y$4,0))</f>
        <v>18.588239549267069</v>
      </c>
      <c r="I961" s="240">
        <f t="shared" si="43"/>
        <v>4.4867624293557423E-2</v>
      </c>
      <c r="J961" s="241">
        <f t="shared" si="44"/>
        <v>0.78761011303098405</v>
      </c>
      <c r="K961" s="242">
        <f t="shared" si="42"/>
        <v>18.341695613030982</v>
      </c>
    </row>
    <row r="962" spans="1:11" x14ac:dyDescent="0.2">
      <c r="A962" s="45" t="s">
        <v>55</v>
      </c>
      <c r="B962" s="45" t="s">
        <v>3</v>
      </c>
      <c r="C962" s="45">
        <v>2018</v>
      </c>
      <c r="D962" s="45" t="s">
        <v>216</v>
      </c>
      <c r="E962" s="48">
        <v>17.673402299999999</v>
      </c>
      <c r="F962" s="37">
        <f>VLOOKUP(_xlfn.CONCAT(D962,"65-69"),'Appendix 4. 2020 IBGE LT'!$E$6:$M$1685,9,FALSE)</f>
        <v>17.904672603639739</v>
      </c>
      <c r="G962" s="37">
        <f>VLOOKUP(_xlfn.CONCAT(D962,"65-69"),'Appendix 3b. nax IBGE 2019'!$E$5:$M$1850,9,FALSE)</f>
        <v>17.790042601649862</v>
      </c>
      <c r="H962" s="37">
        <f>INDEX(Summary!$Q$5:$Y$88,MATCH(_xlfn.CONCAT(D962,"65-69"),Summary!$Q$5:$Q$88,0),MATCH($H$3,Summary!$Q$4:$Y$4,0))</f>
        <v>18.588239549267069</v>
      </c>
      <c r="I962" s="240">
        <f t="shared" si="43"/>
        <v>4.4867624293557423E-2</v>
      </c>
      <c r="J962" s="241">
        <f t="shared" si="44"/>
        <v>0.79296357438529363</v>
      </c>
      <c r="K962" s="242">
        <f t="shared" si="42"/>
        <v>18.466365874385293</v>
      </c>
    </row>
    <row r="963" spans="1:11" x14ac:dyDescent="0.2">
      <c r="A963" s="45" t="s">
        <v>55</v>
      </c>
      <c r="B963" s="45" t="s">
        <v>3</v>
      </c>
      <c r="C963" s="45">
        <v>2019</v>
      </c>
      <c r="D963" s="45" t="s">
        <v>216</v>
      </c>
      <c r="E963" s="48">
        <v>17.7900426</v>
      </c>
      <c r="F963" s="37">
        <f>VLOOKUP(_xlfn.CONCAT(D963,"65-69"),'Appendix 4. 2020 IBGE LT'!$E$6:$M$1685,9,FALSE)</f>
        <v>17.904672603639739</v>
      </c>
      <c r="G963" s="37">
        <f>VLOOKUP(_xlfn.CONCAT(D963,"65-69"),'Appendix 3b. nax IBGE 2019'!$E$5:$M$1850,9,FALSE)</f>
        <v>17.790042601649862</v>
      </c>
      <c r="H963" s="37">
        <f>INDEX(Summary!$Q$5:$Y$88,MATCH(_xlfn.CONCAT(D963,"65-69"),Summary!$Q$5:$Q$88,0),MATCH($H$3,Summary!$Q$4:$Y$4,0))</f>
        <v>18.588239549267069</v>
      </c>
      <c r="I963" s="240">
        <f t="shared" si="43"/>
        <v>4.4867624293557423E-2</v>
      </c>
      <c r="J963" s="241">
        <f t="shared" si="44"/>
        <v>0.79819694754318149</v>
      </c>
      <c r="K963" s="242">
        <f t="shared" si="42"/>
        <v>18.588239547543182</v>
      </c>
    </row>
    <row r="964" spans="1:11" x14ac:dyDescent="0.2">
      <c r="A964" s="45" t="s">
        <v>56</v>
      </c>
      <c r="B964" s="45" t="s">
        <v>48</v>
      </c>
      <c r="C964" s="45">
        <v>2000</v>
      </c>
      <c r="D964" s="45" t="s">
        <v>189</v>
      </c>
      <c r="E964" s="48">
        <v>15.771506199999999</v>
      </c>
      <c r="F964" s="37">
        <f>VLOOKUP(_xlfn.CONCAT(D964,"65-69"),'Appendix 4. 2020 IBGE LT'!$E$6:$M$1685,9,FALSE)</f>
        <v>19.324408640872296</v>
      </c>
      <c r="G964" s="37">
        <f>VLOOKUP(_xlfn.CONCAT(D964,"65-69"),'Appendix 3b. nax IBGE 2019'!$E$5:$M$1850,9,FALSE)</f>
        <v>19.158477136426772</v>
      </c>
      <c r="H964" s="37">
        <f>INDEX(Summary!$Q$5:$Y$88,MATCH(_xlfn.CONCAT(D964,"65-69"),Summary!$Q$5:$Q$88,0),MATCH($H$3,Summary!$Q$4:$Y$4,0))</f>
        <v>19.257387833300371</v>
      </c>
      <c r="I964" s="240">
        <f t="shared" si="43"/>
        <v>5.1627640427399134E-3</v>
      </c>
      <c r="J964" s="241">
        <f t="shared" si="44"/>
        <v>8.1424565109209604E-2</v>
      </c>
      <c r="K964" s="242">
        <f t="shared" ref="K964:K1027" si="45">E964+J964</f>
        <v>15.852930765109209</v>
      </c>
    </row>
    <row r="965" spans="1:11" x14ac:dyDescent="0.2">
      <c r="A965" s="45" t="s">
        <v>56</v>
      </c>
      <c r="B965" s="45" t="s">
        <v>48</v>
      </c>
      <c r="C965" s="45">
        <v>2001</v>
      </c>
      <c r="D965" s="45" t="s">
        <v>189</v>
      </c>
      <c r="E965" s="48">
        <v>15.9408686</v>
      </c>
      <c r="F965" s="37">
        <f>VLOOKUP(_xlfn.CONCAT(D965,"65-69"),'Appendix 4. 2020 IBGE LT'!$E$6:$M$1685,9,FALSE)</f>
        <v>19.324408640872296</v>
      </c>
      <c r="G965" s="37">
        <f>VLOOKUP(_xlfn.CONCAT(D965,"65-69"),'Appendix 3b. nax IBGE 2019'!$E$5:$M$1850,9,FALSE)</f>
        <v>19.158477136426772</v>
      </c>
      <c r="H965" s="37">
        <f>INDEX(Summary!$Q$5:$Y$88,MATCH(_xlfn.CONCAT(D965,"65-69"),Summary!$Q$5:$Q$88,0),MATCH($H$3,Summary!$Q$4:$Y$4,0))</f>
        <v>19.257387833300371</v>
      </c>
      <c r="I965" s="240">
        <f t="shared" ref="I965:I1028" si="46">(H965-$G965)/$G965</f>
        <v>5.1627640427399134E-3</v>
      </c>
      <c r="J965" s="241">
        <f t="shared" ref="J965:J1028" si="47">E965*I965</f>
        <v>8.2298943218121742E-2</v>
      </c>
      <c r="K965" s="242">
        <f t="shared" si="45"/>
        <v>16.023167543218122</v>
      </c>
    </row>
    <row r="966" spans="1:11" x14ac:dyDescent="0.2">
      <c r="A966" s="45" t="s">
        <v>56</v>
      </c>
      <c r="B966" s="45" t="s">
        <v>48</v>
      </c>
      <c r="C966" s="45">
        <v>2002</v>
      </c>
      <c r="D966" s="45" t="s">
        <v>189</v>
      </c>
      <c r="E966" s="48">
        <v>16.106041399999999</v>
      </c>
      <c r="F966" s="37">
        <f>VLOOKUP(_xlfn.CONCAT(D966,"65-69"),'Appendix 4. 2020 IBGE LT'!$E$6:$M$1685,9,FALSE)</f>
        <v>19.324408640872296</v>
      </c>
      <c r="G966" s="37">
        <f>VLOOKUP(_xlfn.CONCAT(D966,"65-69"),'Appendix 3b. nax IBGE 2019'!$E$5:$M$1850,9,FALSE)</f>
        <v>19.158477136426772</v>
      </c>
      <c r="H966" s="37">
        <f>INDEX(Summary!$Q$5:$Y$88,MATCH(_xlfn.CONCAT(D966,"65-69"),Summary!$Q$5:$Q$88,0),MATCH($H$3,Summary!$Q$4:$Y$4,0))</f>
        <v>19.257387833300371</v>
      </c>
      <c r="I966" s="240">
        <f t="shared" si="46"/>
        <v>5.1627640427399134E-3</v>
      </c>
      <c r="J966" s="241">
        <f t="shared" si="47"/>
        <v>8.3151691410800407E-2</v>
      </c>
      <c r="K966" s="242">
        <f t="shared" si="45"/>
        <v>16.1891930914108</v>
      </c>
    </row>
    <row r="967" spans="1:11" x14ac:dyDescent="0.2">
      <c r="A967" s="45" t="s">
        <v>56</v>
      </c>
      <c r="B967" s="45" t="s">
        <v>48</v>
      </c>
      <c r="C967" s="45">
        <v>2003</v>
      </c>
      <c r="D967" s="45" t="s">
        <v>189</v>
      </c>
      <c r="E967" s="48">
        <v>16.2690552</v>
      </c>
      <c r="F967" s="37">
        <f>VLOOKUP(_xlfn.CONCAT(D967,"65-69"),'Appendix 4. 2020 IBGE LT'!$E$6:$M$1685,9,FALSE)</f>
        <v>19.324408640872296</v>
      </c>
      <c r="G967" s="37">
        <f>VLOOKUP(_xlfn.CONCAT(D967,"65-69"),'Appendix 3b. nax IBGE 2019'!$E$5:$M$1850,9,FALSE)</f>
        <v>19.158477136426772</v>
      </c>
      <c r="H967" s="37">
        <f>INDEX(Summary!$Q$5:$Y$88,MATCH(_xlfn.CONCAT(D967,"65-69"),Summary!$Q$5:$Q$88,0),MATCH($H$3,Summary!$Q$4:$Y$4,0))</f>
        <v>19.257387833300371</v>
      </c>
      <c r="I967" s="240">
        <f t="shared" si="46"/>
        <v>5.1627640427399134E-3</v>
      </c>
      <c r="J967" s="241">
        <f t="shared" si="47"/>
        <v>8.3993293195910812E-2</v>
      </c>
      <c r="K967" s="242">
        <f t="shared" si="45"/>
        <v>16.35304849319591</v>
      </c>
    </row>
    <row r="968" spans="1:11" x14ac:dyDescent="0.2">
      <c r="A968" s="45" t="s">
        <v>56</v>
      </c>
      <c r="B968" s="45" t="s">
        <v>48</v>
      </c>
      <c r="C968" s="45">
        <v>2004</v>
      </c>
      <c r="D968" s="45" t="s">
        <v>189</v>
      </c>
      <c r="E968" s="48">
        <v>16.4307868</v>
      </c>
      <c r="F968" s="37">
        <f>VLOOKUP(_xlfn.CONCAT(D968,"65-69"),'Appendix 4. 2020 IBGE LT'!$E$6:$M$1685,9,FALSE)</f>
        <v>19.324408640872296</v>
      </c>
      <c r="G968" s="37">
        <f>VLOOKUP(_xlfn.CONCAT(D968,"65-69"),'Appendix 3b. nax IBGE 2019'!$E$5:$M$1850,9,FALSE)</f>
        <v>19.158477136426772</v>
      </c>
      <c r="H968" s="37">
        <f>INDEX(Summary!$Q$5:$Y$88,MATCH(_xlfn.CONCAT(D968,"65-69"),Summary!$Q$5:$Q$88,0),MATCH($H$3,Summary!$Q$4:$Y$4,0))</f>
        <v>19.257387833300371</v>
      </c>
      <c r="I968" s="240">
        <f t="shared" si="46"/>
        <v>5.1627640427399134E-3</v>
      </c>
      <c r="J968" s="241">
        <f t="shared" si="47"/>
        <v>8.4828275284965601E-2</v>
      </c>
      <c r="K968" s="242">
        <f t="shared" si="45"/>
        <v>16.515615075284966</v>
      </c>
    </row>
    <row r="969" spans="1:11" x14ac:dyDescent="0.2">
      <c r="A969" s="45" t="s">
        <v>56</v>
      </c>
      <c r="B969" s="45" t="s">
        <v>48</v>
      </c>
      <c r="C969" s="45">
        <v>2005</v>
      </c>
      <c r="D969" s="45" t="s">
        <v>189</v>
      </c>
      <c r="E969" s="48">
        <v>16.592004299999999</v>
      </c>
      <c r="F969" s="37">
        <f>VLOOKUP(_xlfn.CONCAT(D969,"65-69"),'Appendix 4. 2020 IBGE LT'!$E$6:$M$1685,9,FALSE)</f>
        <v>19.324408640872296</v>
      </c>
      <c r="G969" s="37">
        <f>VLOOKUP(_xlfn.CONCAT(D969,"65-69"),'Appendix 3b. nax IBGE 2019'!$E$5:$M$1850,9,FALSE)</f>
        <v>19.158477136426772</v>
      </c>
      <c r="H969" s="37">
        <f>INDEX(Summary!$Q$5:$Y$88,MATCH(_xlfn.CONCAT(D969,"65-69"),Summary!$Q$5:$Q$88,0),MATCH($H$3,Summary!$Q$4:$Y$4,0))</f>
        <v>19.257387833300371</v>
      </c>
      <c r="I969" s="240">
        <f t="shared" si="46"/>
        <v>5.1627640427399134E-3</v>
      </c>
      <c r="J969" s="241">
        <f t="shared" si="47"/>
        <v>8.5660603197026022E-2</v>
      </c>
      <c r="K969" s="242">
        <f t="shared" si="45"/>
        <v>16.677664903197027</v>
      </c>
    </row>
    <row r="970" spans="1:11" x14ac:dyDescent="0.2">
      <c r="A970" s="45" t="s">
        <v>56</v>
      </c>
      <c r="B970" s="45" t="s">
        <v>48</v>
      </c>
      <c r="C970" s="45">
        <v>2006</v>
      </c>
      <c r="D970" s="45" t="s">
        <v>189</v>
      </c>
      <c r="E970" s="48">
        <v>16.753132900000001</v>
      </c>
      <c r="F970" s="37">
        <f>VLOOKUP(_xlfn.CONCAT(D970,"65-69"),'Appendix 4. 2020 IBGE LT'!$E$6:$M$1685,9,FALSE)</f>
        <v>19.324408640872296</v>
      </c>
      <c r="G970" s="37">
        <f>VLOOKUP(_xlfn.CONCAT(D970,"65-69"),'Appendix 3b. nax IBGE 2019'!$E$5:$M$1850,9,FALSE)</f>
        <v>19.158477136426772</v>
      </c>
      <c r="H970" s="37">
        <f>INDEX(Summary!$Q$5:$Y$88,MATCH(_xlfn.CONCAT(D970,"65-69"),Summary!$Q$5:$Q$88,0),MATCH($H$3,Summary!$Q$4:$Y$4,0))</f>
        <v>19.257387833300371</v>
      </c>
      <c r="I970" s="240">
        <f t="shared" si="46"/>
        <v>5.1627640427399134E-3</v>
      </c>
      <c r="J970" s="241">
        <f t="shared" si="47"/>
        <v>8.649247213936305E-2</v>
      </c>
      <c r="K970" s="242">
        <f t="shared" si="45"/>
        <v>16.839625372139363</v>
      </c>
    </row>
    <row r="971" spans="1:11" x14ac:dyDescent="0.2">
      <c r="A971" s="45" t="s">
        <v>56</v>
      </c>
      <c r="B971" s="45" t="s">
        <v>48</v>
      </c>
      <c r="C971" s="45">
        <v>2007</v>
      </c>
      <c r="D971" s="45" t="s">
        <v>189</v>
      </c>
      <c r="E971" s="48">
        <v>16.9142729</v>
      </c>
      <c r="F971" s="37">
        <f>VLOOKUP(_xlfn.CONCAT(D971,"65-69"),'Appendix 4. 2020 IBGE LT'!$E$6:$M$1685,9,FALSE)</f>
        <v>19.324408640872296</v>
      </c>
      <c r="G971" s="37">
        <f>VLOOKUP(_xlfn.CONCAT(D971,"65-69"),'Appendix 3b. nax IBGE 2019'!$E$5:$M$1850,9,FALSE)</f>
        <v>19.158477136426772</v>
      </c>
      <c r="H971" s="37">
        <f>INDEX(Summary!$Q$5:$Y$88,MATCH(_xlfn.CONCAT(D971,"65-69"),Summary!$Q$5:$Q$88,0),MATCH($H$3,Summary!$Q$4:$Y$4,0))</f>
        <v>19.257387833300371</v>
      </c>
      <c r="I971" s="240">
        <f t="shared" si="46"/>
        <v>5.1627640427399134E-3</v>
      </c>
      <c r="J971" s="241">
        <f t="shared" si="47"/>
        <v>8.7324399937210154E-2</v>
      </c>
      <c r="K971" s="242">
        <f t="shared" si="45"/>
        <v>17.00159729993721</v>
      </c>
    </row>
    <row r="972" spans="1:11" x14ac:dyDescent="0.2">
      <c r="A972" s="45" t="s">
        <v>56</v>
      </c>
      <c r="B972" s="45" t="s">
        <v>48</v>
      </c>
      <c r="C972" s="45">
        <v>2008</v>
      </c>
      <c r="D972" s="45" t="s">
        <v>189</v>
      </c>
      <c r="E972" s="48">
        <v>17.075245299999999</v>
      </c>
      <c r="F972" s="37">
        <f>VLOOKUP(_xlfn.CONCAT(D972,"65-69"),'Appendix 4. 2020 IBGE LT'!$E$6:$M$1685,9,FALSE)</f>
        <v>19.324408640872296</v>
      </c>
      <c r="G972" s="37">
        <f>VLOOKUP(_xlfn.CONCAT(D972,"65-69"),'Appendix 3b. nax IBGE 2019'!$E$5:$M$1850,9,FALSE)</f>
        <v>19.158477136426772</v>
      </c>
      <c r="H972" s="37">
        <f>INDEX(Summary!$Q$5:$Y$88,MATCH(_xlfn.CONCAT(D972,"65-69"),Summary!$Q$5:$Q$88,0),MATCH($H$3,Summary!$Q$4:$Y$4,0))</f>
        <v>19.257387833300371</v>
      </c>
      <c r="I972" s="240">
        <f t="shared" si="46"/>
        <v>5.1627640427399134E-3</v>
      </c>
      <c r="J972" s="241">
        <f t="shared" si="47"/>
        <v>8.8155462455803704E-2</v>
      </c>
      <c r="K972" s="242">
        <f t="shared" si="45"/>
        <v>17.163400762455801</v>
      </c>
    </row>
    <row r="973" spans="1:11" x14ac:dyDescent="0.2">
      <c r="A973" s="45" t="s">
        <v>56</v>
      </c>
      <c r="B973" s="45" t="s">
        <v>48</v>
      </c>
      <c r="C973" s="45">
        <v>2009</v>
      </c>
      <c r="D973" s="45" t="s">
        <v>189</v>
      </c>
      <c r="E973" s="48">
        <v>17.236134199999999</v>
      </c>
      <c r="F973" s="37">
        <f>VLOOKUP(_xlfn.CONCAT(D973,"65-69"),'Appendix 4. 2020 IBGE LT'!$E$6:$M$1685,9,FALSE)</f>
        <v>19.324408640872296</v>
      </c>
      <c r="G973" s="37">
        <f>VLOOKUP(_xlfn.CONCAT(D973,"65-69"),'Appendix 3b. nax IBGE 2019'!$E$5:$M$1850,9,FALSE)</f>
        <v>19.158477136426772</v>
      </c>
      <c r="H973" s="37">
        <f>INDEX(Summary!$Q$5:$Y$88,MATCH(_xlfn.CONCAT(D973,"65-69"),Summary!$Q$5:$Q$88,0),MATCH($H$3,Summary!$Q$4:$Y$4,0))</f>
        <v>19.257387833300371</v>
      </c>
      <c r="I973" s="240">
        <f t="shared" si="46"/>
        <v>5.1627640427399134E-3</v>
      </c>
      <c r="J973" s="241">
        <f t="shared" si="47"/>
        <v>8.8986093883599682E-2</v>
      </c>
      <c r="K973" s="242">
        <f t="shared" si="45"/>
        <v>17.325120293883597</v>
      </c>
    </row>
    <row r="974" spans="1:11" x14ac:dyDescent="0.2">
      <c r="A974" s="45" t="s">
        <v>56</v>
      </c>
      <c r="B974" s="45" t="s">
        <v>48</v>
      </c>
      <c r="C974" s="45">
        <v>2010</v>
      </c>
      <c r="D974" s="45" t="s">
        <v>189</v>
      </c>
      <c r="E974" s="48">
        <v>17.3949578</v>
      </c>
      <c r="F974" s="37">
        <f>VLOOKUP(_xlfn.CONCAT(D974,"65-69"),'Appendix 4. 2020 IBGE LT'!$E$6:$M$1685,9,FALSE)</f>
        <v>19.324408640872296</v>
      </c>
      <c r="G974" s="37">
        <f>VLOOKUP(_xlfn.CONCAT(D974,"65-69"),'Appendix 3b. nax IBGE 2019'!$E$5:$M$1850,9,FALSE)</f>
        <v>19.158477136426772</v>
      </c>
      <c r="H974" s="37">
        <f>INDEX(Summary!$Q$5:$Y$88,MATCH(_xlfn.CONCAT(D974,"65-69"),Summary!$Q$5:$Q$88,0),MATCH($H$3,Summary!$Q$4:$Y$4,0))</f>
        <v>19.257387833300371</v>
      </c>
      <c r="I974" s="240">
        <f t="shared" si="46"/>
        <v>5.1627640427399134E-3</v>
      </c>
      <c r="J974" s="241">
        <f t="shared" si="47"/>
        <v>8.9806062654818192E-2</v>
      </c>
      <c r="K974" s="242">
        <f t="shared" si="45"/>
        <v>17.48476386265482</v>
      </c>
    </row>
    <row r="975" spans="1:11" x14ac:dyDescent="0.2">
      <c r="A975" s="45" t="s">
        <v>56</v>
      </c>
      <c r="B975" s="45" t="s">
        <v>48</v>
      </c>
      <c r="C975" s="45">
        <v>2011</v>
      </c>
      <c r="D975" s="45" t="s">
        <v>189</v>
      </c>
      <c r="E975" s="48">
        <v>17.608212699999999</v>
      </c>
      <c r="F975" s="37">
        <f>VLOOKUP(_xlfn.CONCAT(D975,"65-69"),'Appendix 4. 2020 IBGE LT'!$E$6:$M$1685,9,FALSE)</f>
        <v>19.324408640872296</v>
      </c>
      <c r="G975" s="37">
        <f>VLOOKUP(_xlfn.CONCAT(D975,"65-69"),'Appendix 3b. nax IBGE 2019'!$E$5:$M$1850,9,FALSE)</f>
        <v>19.158477136426772</v>
      </c>
      <c r="H975" s="37">
        <f>INDEX(Summary!$Q$5:$Y$88,MATCH(_xlfn.CONCAT(D975,"65-69"),Summary!$Q$5:$Q$88,0),MATCH($H$3,Summary!$Q$4:$Y$4,0))</f>
        <v>19.257387833300371</v>
      </c>
      <c r="I975" s="240">
        <f t="shared" si="46"/>
        <v>5.1627640427399134E-3</v>
      </c>
      <c r="J975" s="241">
        <f t="shared" si="47"/>
        <v>9.0907047384476289E-2</v>
      </c>
      <c r="K975" s="242">
        <f t="shared" si="45"/>
        <v>17.699119747384476</v>
      </c>
    </row>
    <row r="976" spans="1:11" x14ac:dyDescent="0.2">
      <c r="A976" s="45" t="s">
        <v>56</v>
      </c>
      <c r="B976" s="45" t="s">
        <v>48</v>
      </c>
      <c r="C976" s="45">
        <v>2012</v>
      </c>
      <c r="D976" s="45" t="s">
        <v>189</v>
      </c>
      <c r="E976" s="48">
        <v>17.818936099999998</v>
      </c>
      <c r="F976" s="37">
        <f>VLOOKUP(_xlfn.CONCAT(D976,"65-69"),'Appendix 4. 2020 IBGE LT'!$E$6:$M$1685,9,FALSE)</f>
        <v>19.324408640872296</v>
      </c>
      <c r="G976" s="37">
        <f>VLOOKUP(_xlfn.CONCAT(D976,"65-69"),'Appendix 3b. nax IBGE 2019'!$E$5:$M$1850,9,FALSE)</f>
        <v>19.158477136426772</v>
      </c>
      <c r="H976" s="37">
        <f>INDEX(Summary!$Q$5:$Y$88,MATCH(_xlfn.CONCAT(D976,"65-69"),Summary!$Q$5:$Q$88,0),MATCH($H$3,Summary!$Q$4:$Y$4,0))</f>
        <v>19.257387833300371</v>
      </c>
      <c r="I976" s="240">
        <f t="shared" si="46"/>
        <v>5.1627640427399134E-3</v>
      </c>
      <c r="J976" s="241">
        <f t="shared" si="47"/>
        <v>9.1994962576960174E-2</v>
      </c>
      <c r="K976" s="242">
        <f t="shared" si="45"/>
        <v>17.91093106257696</v>
      </c>
    </row>
    <row r="977" spans="1:11" x14ac:dyDescent="0.2">
      <c r="A977" s="45" t="s">
        <v>56</v>
      </c>
      <c r="B977" s="45" t="s">
        <v>48</v>
      </c>
      <c r="C977" s="45">
        <v>2013</v>
      </c>
      <c r="D977" s="45" t="s">
        <v>189</v>
      </c>
      <c r="E977" s="48">
        <v>18.026216300000002</v>
      </c>
      <c r="F977" s="37">
        <f>VLOOKUP(_xlfn.CONCAT(D977,"65-69"),'Appendix 4. 2020 IBGE LT'!$E$6:$M$1685,9,FALSE)</f>
        <v>19.324408640872296</v>
      </c>
      <c r="G977" s="37">
        <f>VLOOKUP(_xlfn.CONCAT(D977,"65-69"),'Appendix 3b. nax IBGE 2019'!$E$5:$M$1850,9,FALSE)</f>
        <v>19.158477136426772</v>
      </c>
      <c r="H977" s="37">
        <f>INDEX(Summary!$Q$5:$Y$88,MATCH(_xlfn.CONCAT(D977,"65-69"),Summary!$Q$5:$Q$88,0),MATCH($H$3,Summary!$Q$4:$Y$4,0))</f>
        <v>19.257387833300371</v>
      </c>
      <c r="I977" s="240">
        <f t="shared" si="46"/>
        <v>5.1627640427399134E-3</v>
      </c>
      <c r="J977" s="241">
        <f t="shared" si="47"/>
        <v>9.3065101340292125E-2</v>
      </c>
      <c r="K977" s="242">
        <f t="shared" si="45"/>
        <v>18.119281401340295</v>
      </c>
    </row>
    <row r="978" spans="1:11" x14ac:dyDescent="0.2">
      <c r="A978" s="45" t="s">
        <v>56</v>
      </c>
      <c r="B978" s="45" t="s">
        <v>48</v>
      </c>
      <c r="C978" s="45">
        <v>2014</v>
      </c>
      <c r="D978" s="45" t="s">
        <v>189</v>
      </c>
      <c r="E978" s="48">
        <v>18.2292196</v>
      </c>
      <c r="F978" s="37">
        <f>VLOOKUP(_xlfn.CONCAT(D978,"65-69"),'Appendix 4. 2020 IBGE LT'!$E$6:$M$1685,9,FALSE)</f>
        <v>19.324408640872296</v>
      </c>
      <c r="G978" s="37">
        <f>VLOOKUP(_xlfn.CONCAT(D978,"65-69"),'Appendix 3b. nax IBGE 2019'!$E$5:$M$1850,9,FALSE)</f>
        <v>19.158477136426772</v>
      </c>
      <c r="H978" s="37">
        <f>INDEX(Summary!$Q$5:$Y$88,MATCH(_xlfn.CONCAT(D978,"65-69"),Summary!$Q$5:$Q$88,0),MATCH($H$3,Summary!$Q$4:$Y$4,0))</f>
        <v>19.257387833300371</v>
      </c>
      <c r="I978" s="240">
        <f t="shared" si="46"/>
        <v>5.1627640427399134E-3</v>
      </c>
      <c r="J978" s="241">
        <f t="shared" si="47"/>
        <v>9.4113159478089667E-2</v>
      </c>
      <c r="K978" s="242">
        <f t="shared" si="45"/>
        <v>18.323332759478092</v>
      </c>
    </row>
    <row r="979" spans="1:11" x14ac:dyDescent="0.2">
      <c r="A979" s="45" t="s">
        <v>56</v>
      </c>
      <c r="B979" s="45" t="s">
        <v>48</v>
      </c>
      <c r="C979" s="45">
        <v>2015</v>
      </c>
      <c r="D979" s="45" t="s">
        <v>189</v>
      </c>
      <c r="E979" s="48">
        <v>18.427215</v>
      </c>
      <c r="F979" s="37">
        <f>VLOOKUP(_xlfn.CONCAT(D979,"65-69"),'Appendix 4. 2020 IBGE LT'!$E$6:$M$1685,9,FALSE)</f>
        <v>19.324408640872296</v>
      </c>
      <c r="G979" s="37">
        <f>VLOOKUP(_xlfn.CONCAT(D979,"65-69"),'Appendix 3b. nax IBGE 2019'!$E$5:$M$1850,9,FALSE)</f>
        <v>19.158477136426772</v>
      </c>
      <c r="H979" s="37">
        <f>INDEX(Summary!$Q$5:$Y$88,MATCH(_xlfn.CONCAT(D979,"65-69"),Summary!$Q$5:$Q$88,0),MATCH($H$3,Summary!$Q$4:$Y$4,0))</f>
        <v>19.257387833300371</v>
      </c>
      <c r="I979" s="240">
        <f t="shared" si="46"/>
        <v>5.1627640427399134E-3</v>
      </c>
      <c r="J979" s="241">
        <f t="shared" si="47"/>
        <v>9.5135363009837576E-2</v>
      </c>
      <c r="K979" s="242">
        <f t="shared" si="45"/>
        <v>18.522350363009839</v>
      </c>
    </row>
    <row r="980" spans="1:11" x14ac:dyDescent="0.2">
      <c r="A980" s="45" t="s">
        <v>56</v>
      </c>
      <c r="B980" s="45" t="s">
        <v>48</v>
      </c>
      <c r="C980" s="45">
        <v>2016</v>
      </c>
      <c r="D980" s="45" t="s">
        <v>189</v>
      </c>
      <c r="E980" s="48">
        <v>18.619584799999998</v>
      </c>
      <c r="F980" s="37">
        <f>VLOOKUP(_xlfn.CONCAT(D980,"65-69"),'Appendix 4. 2020 IBGE LT'!$E$6:$M$1685,9,FALSE)</f>
        <v>19.324408640872296</v>
      </c>
      <c r="G980" s="37">
        <f>VLOOKUP(_xlfn.CONCAT(D980,"65-69"),'Appendix 3b. nax IBGE 2019'!$E$5:$M$1850,9,FALSE)</f>
        <v>19.158477136426772</v>
      </c>
      <c r="H980" s="37">
        <f>INDEX(Summary!$Q$5:$Y$88,MATCH(_xlfn.CONCAT(D980,"65-69"),Summary!$Q$5:$Q$88,0),MATCH($H$3,Summary!$Q$4:$Y$4,0))</f>
        <v>19.257387833300371</v>
      </c>
      <c r="I980" s="240">
        <f t="shared" si="46"/>
        <v>5.1627640427399134E-3</v>
      </c>
      <c r="J980" s="241">
        <f t="shared" si="47"/>
        <v>9.6128522896186633E-2</v>
      </c>
      <c r="K980" s="242">
        <f t="shared" si="45"/>
        <v>18.715713322896185</v>
      </c>
    </row>
    <row r="981" spans="1:11" x14ac:dyDescent="0.2">
      <c r="A981" s="45" t="s">
        <v>56</v>
      </c>
      <c r="B981" s="45" t="s">
        <v>48</v>
      </c>
      <c r="C981" s="45">
        <v>2017</v>
      </c>
      <c r="D981" s="45" t="s">
        <v>189</v>
      </c>
      <c r="E981" s="48">
        <v>18.805827399999998</v>
      </c>
      <c r="F981" s="37">
        <f>VLOOKUP(_xlfn.CONCAT(D981,"65-69"),'Appendix 4. 2020 IBGE LT'!$E$6:$M$1685,9,FALSE)</f>
        <v>19.324408640872296</v>
      </c>
      <c r="G981" s="37">
        <f>VLOOKUP(_xlfn.CONCAT(D981,"65-69"),'Appendix 3b. nax IBGE 2019'!$E$5:$M$1850,9,FALSE)</f>
        <v>19.158477136426772</v>
      </c>
      <c r="H981" s="37">
        <f>INDEX(Summary!$Q$5:$Y$88,MATCH(_xlfn.CONCAT(D981,"65-69"),Summary!$Q$5:$Q$88,0),MATCH($H$3,Summary!$Q$4:$Y$4,0))</f>
        <v>19.257387833300371</v>
      </c>
      <c r="I981" s="240">
        <f t="shared" si="46"/>
        <v>5.1627640427399134E-3</v>
      </c>
      <c r="J981" s="241">
        <f t="shared" si="47"/>
        <v>9.709004949469302E-2</v>
      </c>
      <c r="K981" s="242">
        <f t="shared" si="45"/>
        <v>18.902917449494691</v>
      </c>
    </row>
    <row r="982" spans="1:11" x14ac:dyDescent="0.2">
      <c r="A982" s="45" t="s">
        <v>56</v>
      </c>
      <c r="B982" s="45" t="s">
        <v>48</v>
      </c>
      <c r="C982" s="45">
        <v>2018</v>
      </c>
      <c r="D982" s="45" t="s">
        <v>189</v>
      </c>
      <c r="E982" s="48">
        <v>18.985553199999998</v>
      </c>
      <c r="F982" s="37">
        <f>VLOOKUP(_xlfn.CONCAT(D982,"65-69"),'Appendix 4. 2020 IBGE LT'!$E$6:$M$1685,9,FALSE)</f>
        <v>19.324408640872296</v>
      </c>
      <c r="G982" s="37">
        <f>VLOOKUP(_xlfn.CONCAT(D982,"65-69"),'Appendix 3b. nax IBGE 2019'!$E$5:$M$1850,9,FALSE)</f>
        <v>19.158477136426772</v>
      </c>
      <c r="H982" s="37">
        <f>INDEX(Summary!$Q$5:$Y$88,MATCH(_xlfn.CONCAT(D982,"65-69"),Summary!$Q$5:$Q$88,0),MATCH($H$3,Summary!$Q$4:$Y$4,0))</f>
        <v>19.257387833300371</v>
      </c>
      <c r="I982" s="240">
        <f t="shared" si="46"/>
        <v>5.1627640427399134E-3</v>
      </c>
      <c r="J982" s="241">
        <f t="shared" si="47"/>
        <v>9.8017931392485685E-2</v>
      </c>
      <c r="K982" s="242">
        <f t="shared" si="45"/>
        <v>19.083571131392485</v>
      </c>
    </row>
    <row r="983" spans="1:11" x14ac:dyDescent="0.2">
      <c r="A983" s="45" t="s">
        <v>56</v>
      </c>
      <c r="B983" s="45" t="s">
        <v>48</v>
      </c>
      <c r="C983" s="45">
        <v>2019</v>
      </c>
      <c r="D983" s="45" t="s">
        <v>189</v>
      </c>
      <c r="E983" s="48">
        <v>19.158477099999999</v>
      </c>
      <c r="F983" s="37">
        <f>VLOOKUP(_xlfn.CONCAT(D983,"65-69"),'Appendix 4. 2020 IBGE LT'!$E$6:$M$1685,9,FALSE)</f>
        <v>19.324408640872296</v>
      </c>
      <c r="G983" s="37">
        <f>VLOOKUP(_xlfn.CONCAT(D983,"65-69"),'Appendix 3b. nax IBGE 2019'!$E$5:$M$1850,9,FALSE)</f>
        <v>19.158477136426772</v>
      </c>
      <c r="H983" s="37">
        <f>INDEX(Summary!$Q$5:$Y$88,MATCH(_xlfn.CONCAT(D983,"65-69"),Summary!$Q$5:$Q$88,0),MATCH($H$3,Summary!$Q$4:$Y$4,0))</f>
        <v>19.257387833300371</v>
      </c>
      <c r="I983" s="240">
        <f t="shared" si="46"/>
        <v>5.1627640427399134E-3</v>
      </c>
      <c r="J983" s="241">
        <f t="shared" si="47"/>
        <v>9.8910696685536051E-2</v>
      </c>
      <c r="K983" s="242">
        <f t="shared" si="45"/>
        <v>19.257387796685535</v>
      </c>
    </row>
    <row r="984" spans="1:11" x14ac:dyDescent="0.2">
      <c r="A984" s="45" t="s">
        <v>56</v>
      </c>
      <c r="B984" s="45" t="s">
        <v>47</v>
      </c>
      <c r="C984" s="45">
        <v>2000</v>
      </c>
      <c r="D984" s="45" t="s">
        <v>161</v>
      </c>
      <c r="E984" s="48">
        <v>13.323339799999999</v>
      </c>
      <c r="F984" s="37">
        <f>VLOOKUP(_xlfn.CONCAT(D984,"65-69"),'Appendix 4. 2020 IBGE LT'!$E$6:$M$1685,9,FALSE)</f>
        <v>16.333150775519115</v>
      </c>
      <c r="G984" s="37">
        <f>VLOOKUP(_xlfn.CONCAT(D984,"65-69"),'Appendix 3b. nax IBGE 2019'!$E$5:$M$1850,9,FALSE)</f>
        <v>16.182367315472042</v>
      </c>
      <c r="H984" s="37">
        <f>INDEX(Summary!$Q$5:$Y$88,MATCH(_xlfn.CONCAT(D984,"65-69"),Summary!$Q$5:$Q$88,0),MATCH($H$3,Summary!$Q$4:$Y$4,0))</f>
        <v>16.296664847199654</v>
      </c>
      <c r="I984" s="240">
        <f t="shared" si="46"/>
        <v>7.0630909247951235E-3</v>
      </c>
      <c r="J984" s="241">
        <f t="shared" si="47"/>
        <v>9.4103960429341674E-2</v>
      </c>
      <c r="K984" s="242">
        <f t="shared" si="45"/>
        <v>13.417443760429341</v>
      </c>
    </row>
    <row r="985" spans="1:11" x14ac:dyDescent="0.2">
      <c r="A985" s="45" t="s">
        <v>56</v>
      </c>
      <c r="B985" s="45" t="s">
        <v>47</v>
      </c>
      <c r="C985" s="45">
        <v>2001</v>
      </c>
      <c r="D985" s="45" t="s">
        <v>161</v>
      </c>
      <c r="E985" s="48">
        <v>13.437575900000001</v>
      </c>
      <c r="F985" s="37">
        <f>VLOOKUP(_xlfn.CONCAT(D985,"65-69"),'Appendix 4. 2020 IBGE LT'!$E$6:$M$1685,9,FALSE)</f>
        <v>16.333150775519115</v>
      </c>
      <c r="G985" s="37">
        <f>VLOOKUP(_xlfn.CONCAT(D985,"65-69"),'Appendix 3b. nax IBGE 2019'!$E$5:$M$1850,9,FALSE)</f>
        <v>16.182367315472042</v>
      </c>
      <c r="H985" s="37">
        <f>INDEX(Summary!$Q$5:$Y$88,MATCH(_xlfn.CONCAT(D985,"65-69"),Summary!$Q$5:$Q$88,0),MATCH($H$3,Summary!$Q$4:$Y$4,0))</f>
        <v>16.296664847199654</v>
      </c>
      <c r="I985" s="240">
        <f t="shared" si="46"/>
        <v>7.0630909247951235E-3</v>
      </c>
      <c r="J985" s="241">
        <f t="shared" si="47"/>
        <v>9.4910820390535666E-2</v>
      </c>
      <c r="K985" s="242">
        <f t="shared" si="45"/>
        <v>13.532486720390537</v>
      </c>
    </row>
    <row r="986" spans="1:11" x14ac:dyDescent="0.2">
      <c r="A986" s="45" t="s">
        <v>56</v>
      </c>
      <c r="B986" s="45" t="s">
        <v>47</v>
      </c>
      <c r="C986" s="45">
        <v>2002</v>
      </c>
      <c r="D986" s="45" t="s">
        <v>161</v>
      </c>
      <c r="E986" s="48">
        <v>13.5545995</v>
      </c>
      <c r="F986" s="37">
        <f>VLOOKUP(_xlfn.CONCAT(D986,"65-69"),'Appendix 4. 2020 IBGE LT'!$E$6:$M$1685,9,FALSE)</f>
        <v>16.333150775519115</v>
      </c>
      <c r="G986" s="37">
        <f>VLOOKUP(_xlfn.CONCAT(D986,"65-69"),'Appendix 3b. nax IBGE 2019'!$E$5:$M$1850,9,FALSE)</f>
        <v>16.182367315472042</v>
      </c>
      <c r="H986" s="37">
        <f>INDEX(Summary!$Q$5:$Y$88,MATCH(_xlfn.CONCAT(D986,"65-69"),Summary!$Q$5:$Q$88,0),MATCH($H$3,Summary!$Q$4:$Y$4,0))</f>
        <v>16.296664847199654</v>
      </c>
      <c r="I986" s="240">
        <f t="shared" si="46"/>
        <v>7.0630909247951235E-3</v>
      </c>
      <c r="J986" s="241">
        <f t="shared" si="47"/>
        <v>9.5737368717682514E-2</v>
      </c>
      <c r="K986" s="242">
        <f t="shared" si="45"/>
        <v>13.650336868717682</v>
      </c>
    </row>
    <row r="987" spans="1:11" x14ac:dyDescent="0.2">
      <c r="A987" s="45" t="s">
        <v>56</v>
      </c>
      <c r="B987" s="45" t="s">
        <v>47</v>
      </c>
      <c r="C987" s="45">
        <v>2003</v>
      </c>
      <c r="D987" s="45" t="s">
        <v>161</v>
      </c>
      <c r="E987" s="48">
        <v>13.674843900000001</v>
      </c>
      <c r="F987" s="37">
        <f>VLOOKUP(_xlfn.CONCAT(D987,"65-69"),'Appendix 4. 2020 IBGE LT'!$E$6:$M$1685,9,FALSE)</f>
        <v>16.333150775519115</v>
      </c>
      <c r="G987" s="37">
        <f>VLOOKUP(_xlfn.CONCAT(D987,"65-69"),'Appendix 3b. nax IBGE 2019'!$E$5:$M$1850,9,FALSE)</f>
        <v>16.182367315472042</v>
      </c>
      <c r="H987" s="37">
        <f>INDEX(Summary!$Q$5:$Y$88,MATCH(_xlfn.CONCAT(D987,"65-69"),Summary!$Q$5:$Q$88,0),MATCH($H$3,Summary!$Q$4:$Y$4,0))</f>
        <v>16.296664847199654</v>
      </c>
      <c r="I987" s="240">
        <f t="shared" si="46"/>
        <v>7.0630909247951235E-3</v>
      </c>
      <c r="J987" s="241">
        <f t="shared" si="47"/>
        <v>9.6586665848079956E-2</v>
      </c>
      <c r="K987" s="242">
        <f t="shared" si="45"/>
        <v>13.77143056584808</v>
      </c>
    </row>
    <row r="988" spans="1:11" x14ac:dyDescent="0.2">
      <c r="A988" s="45" t="s">
        <v>56</v>
      </c>
      <c r="B988" s="45" t="s">
        <v>47</v>
      </c>
      <c r="C988" s="45">
        <v>2004</v>
      </c>
      <c r="D988" s="45" t="s">
        <v>161</v>
      </c>
      <c r="E988" s="48">
        <v>13.7985407</v>
      </c>
      <c r="F988" s="37">
        <f>VLOOKUP(_xlfn.CONCAT(D988,"65-69"),'Appendix 4. 2020 IBGE LT'!$E$6:$M$1685,9,FALSE)</f>
        <v>16.333150775519115</v>
      </c>
      <c r="G988" s="37">
        <f>VLOOKUP(_xlfn.CONCAT(D988,"65-69"),'Appendix 3b. nax IBGE 2019'!$E$5:$M$1850,9,FALSE)</f>
        <v>16.182367315472042</v>
      </c>
      <c r="H988" s="37">
        <f>INDEX(Summary!$Q$5:$Y$88,MATCH(_xlfn.CONCAT(D988,"65-69"),Summary!$Q$5:$Q$88,0),MATCH($H$3,Summary!$Q$4:$Y$4,0))</f>
        <v>16.296664847199654</v>
      </c>
      <c r="I988" s="240">
        <f t="shared" si="46"/>
        <v>7.0630909247951235E-3</v>
      </c>
      <c r="J988" s="241">
        <f t="shared" si="47"/>
        <v>9.7460347593586155E-2</v>
      </c>
      <c r="K988" s="242">
        <f t="shared" si="45"/>
        <v>13.896001047593586</v>
      </c>
    </row>
    <row r="989" spans="1:11" x14ac:dyDescent="0.2">
      <c r="A989" s="45" t="s">
        <v>56</v>
      </c>
      <c r="B989" s="45" t="s">
        <v>47</v>
      </c>
      <c r="C989" s="45">
        <v>2005</v>
      </c>
      <c r="D989" s="45" t="s">
        <v>161</v>
      </c>
      <c r="E989" s="48">
        <v>13.925690899999999</v>
      </c>
      <c r="F989" s="37">
        <f>VLOOKUP(_xlfn.CONCAT(D989,"65-69"),'Appendix 4. 2020 IBGE LT'!$E$6:$M$1685,9,FALSE)</f>
        <v>16.333150775519115</v>
      </c>
      <c r="G989" s="37">
        <f>VLOOKUP(_xlfn.CONCAT(D989,"65-69"),'Appendix 3b. nax IBGE 2019'!$E$5:$M$1850,9,FALSE)</f>
        <v>16.182367315472042</v>
      </c>
      <c r="H989" s="37">
        <f>INDEX(Summary!$Q$5:$Y$88,MATCH(_xlfn.CONCAT(D989,"65-69"),Summary!$Q$5:$Q$88,0),MATCH($H$3,Summary!$Q$4:$Y$4,0))</f>
        <v>16.296664847199654</v>
      </c>
      <c r="I989" s="240">
        <f t="shared" si="46"/>
        <v>7.0630909247951235E-3</v>
      </c>
      <c r="J989" s="241">
        <f t="shared" si="47"/>
        <v>9.835842101729203E-2</v>
      </c>
      <c r="K989" s="242">
        <f t="shared" si="45"/>
        <v>14.024049321017291</v>
      </c>
    </row>
    <row r="990" spans="1:11" x14ac:dyDescent="0.2">
      <c r="A990" s="45" t="s">
        <v>56</v>
      </c>
      <c r="B990" s="45" t="s">
        <v>47</v>
      </c>
      <c r="C990" s="45">
        <v>2006</v>
      </c>
      <c r="D990" s="45" t="s">
        <v>161</v>
      </c>
      <c r="E990" s="48">
        <v>14.056063699999999</v>
      </c>
      <c r="F990" s="37">
        <f>VLOOKUP(_xlfn.CONCAT(D990,"65-69"),'Appendix 4. 2020 IBGE LT'!$E$6:$M$1685,9,FALSE)</f>
        <v>16.333150775519115</v>
      </c>
      <c r="G990" s="37">
        <f>VLOOKUP(_xlfn.CONCAT(D990,"65-69"),'Appendix 3b. nax IBGE 2019'!$E$5:$M$1850,9,FALSE)</f>
        <v>16.182367315472042</v>
      </c>
      <c r="H990" s="37">
        <f>INDEX(Summary!$Q$5:$Y$88,MATCH(_xlfn.CONCAT(D990,"65-69"),Summary!$Q$5:$Q$88,0),MATCH($H$3,Summary!$Q$4:$Y$4,0))</f>
        <v>16.296664847199654</v>
      </c>
      <c r="I990" s="240">
        <f t="shared" si="46"/>
        <v>7.0630909247951235E-3</v>
      </c>
      <c r="J990" s="241">
        <f t="shared" si="47"/>
        <v>9.927925595781216E-2</v>
      </c>
      <c r="K990" s="242">
        <f t="shared" si="45"/>
        <v>14.155342955957812</v>
      </c>
    </row>
    <row r="991" spans="1:11" x14ac:dyDescent="0.2">
      <c r="A991" s="45" t="s">
        <v>56</v>
      </c>
      <c r="B991" s="45" t="s">
        <v>47</v>
      </c>
      <c r="C991" s="45">
        <v>2007</v>
      </c>
      <c r="D991" s="45" t="s">
        <v>161</v>
      </c>
      <c r="E991" s="48">
        <v>14.1892228</v>
      </c>
      <c r="F991" s="37">
        <f>VLOOKUP(_xlfn.CONCAT(D991,"65-69"),'Appendix 4. 2020 IBGE LT'!$E$6:$M$1685,9,FALSE)</f>
        <v>16.333150775519115</v>
      </c>
      <c r="G991" s="37">
        <f>VLOOKUP(_xlfn.CONCAT(D991,"65-69"),'Appendix 3b. nax IBGE 2019'!$E$5:$M$1850,9,FALSE)</f>
        <v>16.182367315472042</v>
      </c>
      <c r="H991" s="37">
        <f>INDEX(Summary!$Q$5:$Y$88,MATCH(_xlfn.CONCAT(D991,"65-69"),Summary!$Q$5:$Q$88,0),MATCH($H$3,Summary!$Q$4:$Y$4,0))</f>
        <v>16.296664847199654</v>
      </c>
      <c r="I991" s="240">
        <f t="shared" si="46"/>
        <v>7.0630909247951235E-3</v>
      </c>
      <c r="J991" s="241">
        <f t="shared" si="47"/>
        <v>0.10021977078857605</v>
      </c>
      <c r="K991" s="242">
        <f t="shared" si="45"/>
        <v>14.289442570788575</v>
      </c>
    </row>
    <row r="992" spans="1:11" x14ac:dyDescent="0.2">
      <c r="A992" s="45" t="s">
        <v>56</v>
      </c>
      <c r="B992" s="45" t="s">
        <v>47</v>
      </c>
      <c r="C992" s="45">
        <v>2008</v>
      </c>
      <c r="D992" s="45" t="s">
        <v>161</v>
      </c>
      <c r="E992" s="48">
        <v>14.3248794</v>
      </c>
      <c r="F992" s="37">
        <f>VLOOKUP(_xlfn.CONCAT(D992,"65-69"),'Appendix 4. 2020 IBGE LT'!$E$6:$M$1685,9,FALSE)</f>
        <v>16.333150775519115</v>
      </c>
      <c r="G992" s="37">
        <f>VLOOKUP(_xlfn.CONCAT(D992,"65-69"),'Appendix 3b. nax IBGE 2019'!$E$5:$M$1850,9,FALSE)</f>
        <v>16.182367315472042</v>
      </c>
      <c r="H992" s="37">
        <f>INDEX(Summary!$Q$5:$Y$88,MATCH(_xlfn.CONCAT(D992,"65-69"),Summary!$Q$5:$Q$88,0),MATCH($H$3,Summary!$Q$4:$Y$4,0))</f>
        <v>16.296664847199654</v>
      </c>
      <c r="I992" s="240">
        <f t="shared" si="46"/>
        <v>7.0630909247951235E-3</v>
      </c>
      <c r="J992" s="241">
        <f t="shared" si="47"/>
        <v>0.10117792568892461</v>
      </c>
      <c r="K992" s="242">
        <f t="shared" si="45"/>
        <v>14.426057325688925</v>
      </c>
    </row>
    <row r="993" spans="1:11" x14ac:dyDescent="0.2">
      <c r="A993" s="45" t="s">
        <v>56</v>
      </c>
      <c r="B993" s="45" t="s">
        <v>47</v>
      </c>
      <c r="C993" s="45">
        <v>2009</v>
      </c>
      <c r="D993" s="45" t="s">
        <v>161</v>
      </c>
      <c r="E993" s="48">
        <v>14.4615255</v>
      </c>
      <c r="F993" s="37">
        <f>VLOOKUP(_xlfn.CONCAT(D993,"65-69"),'Appendix 4. 2020 IBGE LT'!$E$6:$M$1685,9,FALSE)</f>
        <v>16.333150775519115</v>
      </c>
      <c r="G993" s="37">
        <f>VLOOKUP(_xlfn.CONCAT(D993,"65-69"),'Appendix 3b. nax IBGE 2019'!$E$5:$M$1850,9,FALSE)</f>
        <v>16.182367315472042</v>
      </c>
      <c r="H993" s="37">
        <f>INDEX(Summary!$Q$5:$Y$88,MATCH(_xlfn.CONCAT(D993,"65-69"),Summary!$Q$5:$Q$88,0),MATCH($H$3,Summary!$Q$4:$Y$4,0))</f>
        <v>16.296664847199654</v>
      </c>
      <c r="I993" s="240">
        <f t="shared" si="46"/>
        <v>7.0630909247951235E-3</v>
      </c>
      <c r="J993" s="241">
        <f t="shared" si="47"/>
        <v>0.10214306951774327</v>
      </c>
      <c r="K993" s="242">
        <f t="shared" si="45"/>
        <v>14.563668569517743</v>
      </c>
    </row>
    <row r="994" spans="1:11" x14ac:dyDescent="0.2">
      <c r="A994" s="45" t="s">
        <v>56</v>
      </c>
      <c r="B994" s="45" t="s">
        <v>47</v>
      </c>
      <c r="C994" s="45">
        <v>2010</v>
      </c>
      <c r="D994" s="45" t="s">
        <v>161</v>
      </c>
      <c r="E994" s="48">
        <v>14.598932</v>
      </c>
      <c r="F994" s="37">
        <f>VLOOKUP(_xlfn.CONCAT(D994,"65-69"),'Appendix 4. 2020 IBGE LT'!$E$6:$M$1685,9,FALSE)</f>
        <v>16.333150775519115</v>
      </c>
      <c r="G994" s="37">
        <f>VLOOKUP(_xlfn.CONCAT(D994,"65-69"),'Appendix 3b. nax IBGE 2019'!$E$5:$M$1850,9,FALSE)</f>
        <v>16.182367315472042</v>
      </c>
      <c r="H994" s="37">
        <f>INDEX(Summary!$Q$5:$Y$88,MATCH(_xlfn.CONCAT(D994,"65-69"),Summary!$Q$5:$Q$88,0),MATCH($H$3,Summary!$Q$4:$Y$4,0))</f>
        <v>16.296664847199654</v>
      </c>
      <c r="I994" s="240">
        <f t="shared" si="46"/>
        <v>7.0630909247951235E-3</v>
      </c>
      <c r="J994" s="241">
        <f t="shared" si="47"/>
        <v>0.10311358412090112</v>
      </c>
      <c r="K994" s="242">
        <f t="shared" si="45"/>
        <v>14.702045584120901</v>
      </c>
    </row>
    <row r="995" spans="1:11" x14ac:dyDescent="0.2">
      <c r="A995" s="45" t="s">
        <v>56</v>
      </c>
      <c r="B995" s="45" t="s">
        <v>47</v>
      </c>
      <c r="C995" s="45">
        <v>2011</v>
      </c>
      <c r="D995" s="45" t="s">
        <v>161</v>
      </c>
      <c r="E995" s="48">
        <v>14.7873771</v>
      </c>
      <c r="F995" s="37">
        <f>VLOOKUP(_xlfn.CONCAT(D995,"65-69"),'Appendix 4. 2020 IBGE LT'!$E$6:$M$1685,9,FALSE)</f>
        <v>16.333150775519115</v>
      </c>
      <c r="G995" s="37">
        <f>VLOOKUP(_xlfn.CONCAT(D995,"65-69"),'Appendix 3b. nax IBGE 2019'!$E$5:$M$1850,9,FALSE)</f>
        <v>16.182367315472042</v>
      </c>
      <c r="H995" s="37">
        <f>INDEX(Summary!$Q$5:$Y$88,MATCH(_xlfn.CONCAT(D995,"65-69"),Summary!$Q$5:$Q$88,0),MATCH($H$3,Summary!$Q$4:$Y$4,0))</f>
        <v>16.296664847199654</v>
      </c>
      <c r="I995" s="240">
        <f t="shared" si="46"/>
        <v>7.0630909247951235E-3</v>
      </c>
      <c r="J995" s="241">
        <f t="shared" si="47"/>
        <v>0.10444458899653324</v>
      </c>
      <c r="K995" s="242">
        <f t="shared" si="45"/>
        <v>14.891821688996533</v>
      </c>
    </row>
    <row r="996" spans="1:11" x14ac:dyDescent="0.2">
      <c r="A996" s="45" t="s">
        <v>56</v>
      </c>
      <c r="B996" s="45" t="s">
        <v>47</v>
      </c>
      <c r="C996" s="45">
        <v>2012</v>
      </c>
      <c r="D996" s="45" t="s">
        <v>161</v>
      </c>
      <c r="E996" s="48">
        <v>14.9746851</v>
      </c>
      <c r="F996" s="37">
        <f>VLOOKUP(_xlfn.CONCAT(D996,"65-69"),'Appendix 4. 2020 IBGE LT'!$E$6:$M$1685,9,FALSE)</f>
        <v>16.333150775519115</v>
      </c>
      <c r="G996" s="37">
        <f>VLOOKUP(_xlfn.CONCAT(D996,"65-69"),'Appendix 3b. nax IBGE 2019'!$E$5:$M$1850,9,FALSE)</f>
        <v>16.182367315472042</v>
      </c>
      <c r="H996" s="37">
        <f>INDEX(Summary!$Q$5:$Y$88,MATCH(_xlfn.CONCAT(D996,"65-69"),Summary!$Q$5:$Q$88,0),MATCH($H$3,Summary!$Q$4:$Y$4,0))</f>
        <v>16.296664847199654</v>
      </c>
      <c r="I996" s="240">
        <f t="shared" si="46"/>
        <v>7.0630909247951235E-3</v>
      </c>
      <c r="J996" s="241">
        <f t="shared" si="47"/>
        <v>0.10576756243147475</v>
      </c>
      <c r="K996" s="242">
        <f t="shared" si="45"/>
        <v>15.080452662431474</v>
      </c>
    </row>
    <row r="997" spans="1:11" x14ac:dyDescent="0.2">
      <c r="A997" s="45" t="s">
        <v>56</v>
      </c>
      <c r="B997" s="45" t="s">
        <v>47</v>
      </c>
      <c r="C997" s="45">
        <v>2013</v>
      </c>
      <c r="D997" s="45" t="s">
        <v>161</v>
      </c>
      <c r="E997" s="48">
        <v>15.1598468</v>
      </c>
      <c r="F997" s="37">
        <f>VLOOKUP(_xlfn.CONCAT(D997,"65-69"),'Appendix 4. 2020 IBGE LT'!$E$6:$M$1685,9,FALSE)</f>
        <v>16.333150775519115</v>
      </c>
      <c r="G997" s="37">
        <f>VLOOKUP(_xlfn.CONCAT(D997,"65-69"),'Appendix 3b. nax IBGE 2019'!$E$5:$M$1850,9,FALSE)</f>
        <v>16.182367315472042</v>
      </c>
      <c r="H997" s="37">
        <f>INDEX(Summary!$Q$5:$Y$88,MATCH(_xlfn.CONCAT(D997,"65-69"),Summary!$Q$5:$Q$88,0),MATCH($H$3,Summary!$Q$4:$Y$4,0))</f>
        <v>16.296664847199654</v>
      </c>
      <c r="I997" s="240">
        <f t="shared" si="46"/>
        <v>7.0630909247951235E-3</v>
      </c>
      <c r="J997" s="241">
        <f t="shared" si="47"/>
        <v>0.1070753763543644</v>
      </c>
      <c r="K997" s="242">
        <f t="shared" si="45"/>
        <v>15.266922176354365</v>
      </c>
    </row>
    <row r="998" spans="1:11" x14ac:dyDescent="0.2">
      <c r="A998" s="45" t="s">
        <v>56</v>
      </c>
      <c r="B998" s="45" t="s">
        <v>47</v>
      </c>
      <c r="C998" s="45">
        <v>2014</v>
      </c>
      <c r="D998" s="45" t="s">
        <v>161</v>
      </c>
      <c r="E998" s="48">
        <v>15.341947899999999</v>
      </c>
      <c r="F998" s="37">
        <f>VLOOKUP(_xlfn.CONCAT(D998,"65-69"),'Appendix 4. 2020 IBGE LT'!$E$6:$M$1685,9,FALSE)</f>
        <v>16.333150775519115</v>
      </c>
      <c r="G998" s="37">
        <f>VLOOKUP(_xlfn.CONCAT(D998,"65-69"),'Appendix 3b. nax IBGE 2019'!$E$5:$M$1850,9,FALSE)</f>
        <v>16.182367315472042</v>
      </c>
      <c r="H998" s="37">
        <f>INDEX(Summary!$Q$5:$Y$88,MATCH(_xlfn.CONCAT(D998,"65-69"),Summary!$Q$5:$Q$88,0),MATCH($H$3,Summary!$Q$4:$Y$4,0))</f>
        <v>16.296664847199654</v>
      </c>
      <c r="I998" s="240">
        <f t="shared" si="46"/>
        <v>7.0630909247951235E-3</v>
      </c>
      <c r="J998" s="241">
        <f t="shared" si="47"/>
        <v>0.10836157298116959</v>
      </c>
      <c r="K998" s="242">
        <f t="shared" si="45"/>
        <v>15.45030947298117</v>
      </c>
    </row>
    <row r="999" spans="1:11" x14ac:dyDescent="0.2">
      <c r="A999" s="45" t="s">
        <v>56</v>
      </c>
      <c r="B999" s="45" t="s">
        <v>47</v>
      </c>
      <c r="C999" s="45">
        <v>2015</v>
      </c>
      <c r="D999" s="45" t="s">
        <v>161</v>
      </c>
      <c r="E999" s="48">
        <v>15.520183299999999</v>
      </c>
      <c r="F999" s="37">
        <f>VLOOKUP(_xlfn.CONCAT(D999,"65-69"),'Appendix 4. 2020 IBGE LT'!$E$6:$M$1685,9,FALSE)</f>
        <v>16.333150775519115</v>
      </c>
      <c r="G999" s="37">
        <f>VLOOKUP(_xlfn.CONCAT(D999,"65-69"),'Appendix 3b. nax IBGE 2019'!$E$5:$M$1850,9,FALSE)</f>
        <v>16.182367315472042</v>
      </c>
      <c r="H999" s="37">
        <f>INDEX(Summary!$Q$5:$Y$88,MATCH(_xlfn.CONCAT(D999,"65-69"),Summary!$Q$5:$Q$88,0),MATCH($H$3,Summary!$Q$4:$Y$4,0))</f>
        <v>16.296664847199654</v>
      </c>
      <c r="I999" s="240">
        <f t="shared" si="46"/>
        <v>7.0630909247951235E-3</v>
      </c>
      <c r="J999" s="241">
        <f t="shared" si="47"/>
        <v>0.10962046581738683</v>
      </c>
      <c r="K999" s="242">
        <f t="shared" si="45"/>
        <v>15.629803765817385</v>
      </c>
    </row>
    <row r="1000" spans="1:11" x14ac:dyDescent="0.2">
      <c r="A1000" s="45" t="s">
        <v>56</v>
      </c>
      <c r="B1000" s="45" t="s">
        <v>47</v>
      </c>
      <c r="C1000" s="45">
        <v>2016</v>
      </c>
      <c r="D1000" s="45" t="s">
        <v>161</v>
      </c>
      <c r="E1000" s="48">
        <v>15.693862899999999</v>
      </c>
      <c r="F1000" s="37">
        <f>VLOOKUP(_xlfn.CONCAT(D1000,"65-69"),'Appendix 4. 2020 IBGE LT'!$E$6:$M$1685,9,FALSE)</f>
        <v>16.333150775519115</v>
      </c>
      <c r="G1000" s="37">
        <f>VLOOKUP(_xlfn.CONCAT(D1000,"65-69"),'Appendix 3b. nax IBGE 2019'!$E$5:$M$1850,9,FALSE)</f>
        <v>16.182367315472042</v>
      </c>
      <c r="H1000" s="37">
        <f>INDEX(Summary!$Q$5:$Y$88,MATCH(_xlfn.CONCAT(D1000,"65-69"),Summary!$Q$5:$Q$88,0),MATCH($H$3,Summary!$Q$4:$Y$4,0))</f>
        <v>16.296664847199654</v>
      </c>
      <c r="I1000" s="240">
        <f t="shared" si="46"/>
        <v>7.0630909247951235E-3</v>
      </c>
      <c r="J1000" s="241">
        <f t="shared" si="47"/>
        <v>0.11084718062396887</v>
      </c>
      <c r="K1000" s="242">
        <f t="shared" si="45"/>
        <v>15.804710080623968</v>
      </c>
    </row>
    <row r="1001" spans="1:11" x14ac:dyDescent="0.2">
      <c r="A1001" s="45" t="s">
        <v>56</v>
      </c>
      <c r="B1001" s="45" t="s">
        <v>47</v>
      </c>
      <c r="C1001" s="45">
        <v>2017</v>
      </c>
      <c r="D1001" s="45" t="s">
        <v>161</v>
      </c>
      <c r="E1001" s="48">
        <v>15.8624118</v>
      </c>
      <c r="F1001" s="37">
        <f>VLOOKUP(_xlfn.CONCAT(D1001,"65-69"),'Appendix 4. 2020 IBGE LT'!$E$6:$M$1685,9,FALSE)</f>
        <v>16.333150775519115</v>
      </c>
      <c r="G1001" s="37">
        <f>VLOOKUP(_xlfn.CONCAT(D1001,"65-69"),'Appendix 3b. nax IBGE 2019'!$E$5:$M$1850,9,FALSE)</f>
        <v>16.182367315472042</v>
      </c>
      <c r="H1001" s="37">
        <f>INDEX(Summary!$Q$5:$Y$88,MATCH(_xlfn.CONCAT(D1001,"65-69"),Summary!$Q$5:$Q$88,0),MATCH($H$3,Summary!$Q$4:$Y$4,0))</f>
        <v>16.296664847199654</v>
      </c>
      <c r="I1001" s="240">
        <f t="shared" si="46"/>
        <v>7.0630909247951235E-3</v>
      </c>
      <c r="J1001" s="241">
        <f t="shared" si="47"/>
        <v>0.11203765682994309</v>
      </c>
      <c r="K1001" s="242">
        <f t="shared" si="45"/>
        <v>15.974449456829943</v>
      </c>
    </row>
    <row r="1002" spans="1:11" x14ac:dyDescent="0.2">
      <c r="A1002" s="45" t="s">
        <v>56</v>
      </c>
      <c r="B1002" s="45" t="s">
        <v>47</v>
      </c>
      <c r="C1002" s="45">
        <v>2018</v>
      </c>
      <c r="D1002" s="45" t="s">
        <v>161</v>
      </c>
      <c r="E1002" s="48">
        <v>16.025366399999999</v>
      </c>
      <c r="F1002" s="37">
        <f>VLOOKUP(_xlfn.CONCAT(D1002,"65-69"),'Appendix 4. 2020 IBGE LT'!$E$6:$M$1685,9,FALSE)</f>
        <v>16.333150775519115</v>
      </c>
      <c r="G1002" s="37">
        <f>VLOOKUP(_xlfn.CONCAT(D1002,"65-69"),'Appendix 3b. nax IBGE 2019'!$E$5:$M$1850,9,FALSE)</f>
        <v>16.182367315472042</v>
      </c>
      <c r="H1002" s="37">
        <f>INDEX(Summary!$Q$5:$Y$88,MATCH(_xlfn.CONCAT(D1002,"65-69"),Summary!$Q$5:$Q$88,0),MATCH($H$3,Summary!$Q$4:$Y$4,0))</f>
        <v>16.296664847199654</v>
      </c>
      <c r="I1002" s="240">
        <f t="shared" si="46"/>
        <v>7.0630909247951235E-3</v>
      </c>
      <c r="J1002" s="241">
        <f t="shared" si="47"/>
        <v>0.11318861998635669</v>
      </c>
      <c r="K1002" s="242">
        <f t="shared" si="45"/>
        <v>16.138555019986356</v>
      </c>
    </row>
    <row r="1003" spans="1:11" x14ac:dyDescent="0.2">
      <c r="A1003" s="45" t="s">
        <v>56</v>
      </c>
      <c r="B1003" s="45" t="s">
        <v>47</v>
      </c>
      <c r="C1003" s="45">
        <v>2019</v>
      </c>
      <c r="D1003" s="45" t="s">
        <v>161</v>
      </c>
      <c r="E1003" s="48">
        <v>16.182367299999999</v>
      </c>
      <c r="F1003" s="37">
        <f>VLOOKUP(_xlfn.CONCAT(D1003,"65-69"),'Appendix 4. 2020 IBGE LT'!$E$6:$M$1685,9,FALSE)</f>
        <v>16.333150775519115</v>
      </c>
      <c r="G1003" s="37">
        <f>VLOOKUP(_xlfn.CONCAT(D1003,"65-69"),'Appendix 3b. nax IBGE 2019'!$E$5:$M$1850,9,FALSE)</f>
        <v>16.182367315472042</v>
      </c>
      <c r="H1003" s="37">
        <f>INDEX(Summary!$Q$5:$Y$88,MATCH(_xlfn.CONCAT(D1003,"65-69"),Summary!$Q$5:$Q$88,0),MATCH($H$3,Summary!$Q$4:$Y$4,0))</f>
        <v>16.296664847199654</v>
      </c>
      <c r="I1003" s="240">
        <f t="shared" si="46"/>
        <v>7.0630909247951235E-3</v>
      </c>
      <c r="J1003" s="241">
        <f t="shared" si="47"/>
        <v>0.11429753161833137</v>
      </c>
      <c r="K1003" s="242">
        <f t="shared" si="45"/>
        <v>16.29666483161833</v>
      </c>
    </row>
    <row r="1004" spans="1:11" x14ac:dyDescent="0.2">
      <c r="A1004" s="45" t="s">
        <v>56</v>
      </c>
      <c r="B1004" s="45" t="s">
        <v>3</v>
      </c>
      <c r="C1004" s="45">
        <v>2000</v>
      </c>
      <c r="D1004" s="45" t="s">
        <v>217</v>
      </c>
      <c r="E1004" s="48">
        <v>14.614641499999999</v>
      </c>
      <c r="F1004" s="37">
        <f>VLOOKUP(_xlfn.CONCAT(D1004,"65-69"),'Appendix 4. 2020 IBGE LT'!$E$6:$M$1685,9,FALSE)</f>
        <v>18.024468112021481</v>
      </c>
      <c r="G1004" s="37">
        <f>VLOOKUP(_xlfn.CONCAT(D1004,"65-69"),'Appendix 3b. nax IBGE 2019'!$E$5:$M$1850,9,FALSE)</f>
        <v>17.864030762204017</v>
      </c>
      <c r="H1004" s="37">
        <f>INDEX(Summary!$Q$5:$Y$88,MATCH(_xlfn.CONCAT(D1004,"65-69"),Summary!$Q$5:$Q$88,0),MATCH($H$3,Summary!$Q$4:$Y$4,0))</f>
        <v>17.949528509949996</v>
      </c>
      <c r="I1004" s="240">
        <f t="shared" si="46"/>
        <v>4.7860277942910678E-3</v>
      </c>
      <c r="J1004" s="241">
        <f t="shared" si="47"/>
        <v>6.9946080422599699E-2</v>
      </c>
      <c r="K1004" s="242">
        <f t="shared" si="45"/>
        <v>14.684587580422599</v>
      </c>
    </row>
    <row r="1005" spans="1:11" x14ac:dyDescent="0.2">
      <c r="A1005" s="45" t="s">
        <v>56</v>
      </c>
      <c r="B1005" s="45" t="s">
        <v>3</v>
      </c>
      <c r="C1005" s="45">
        <v>2001</v>
      </c>
      <c r="D1005" s="45" t="s">
        <v>217</v>
      </c>
      <c r="E1005" s="48">
        <v>14.765456800000001</v>
      </c>
      <c r="F1005" s="37">
        <f>VLOOKUP(_xlfn.CONCAT(D1005,"65-69"),'Appendix 4. 2020 IBGE LT'!$E$6:$M$1685,9,FALSE)</f>
        <v>18.024468112021481</v>
      </c>
      <c r="G1005" s="37">
        <f>VLOOKUP(_xlfn.CONCAT(D1005,"65-69"),'Appendix 3b. nax IBGE 2019'!$E$5:$M$1850,9,FALSE)</f>
        <v>17.864030762204017</v>
      </c>
      <c r="H1005" s="37">
        <f>INDEX(Summary!$Q$5:$Y$88,MATCH(_xlfn.CONCAT(D1005,"65-69"),Summary!$Q$5:$Q$88,0),MATCH($H$3,Summary!$Q$4:$Y$4,0))</f>
        <v>17.949528509949996</v>
      </c>
      <c r="I1005" s="240">
        <f t="shared" si="46"/>
        <v>4.7860277942910678E-3</v>
      </c>
      <c r="J1005" s="241">
        <f t="shared" si="47"/>
        <v>7.0667886640204056E-2</v>
      </c>
      <c r="K1005" s="242">
        <f t="shared" si="45"/>
        <v>14.836124686640204</v>
      </c>
    </row>
    <row r="1006" spans="1:11" x14ac:dyDescent="0.2">
      <c r="A1006" s="45" t="s">
        <v>56</v>
      </c>
      <c r="B1006" s="45" t="s">
        <v>3</v>
      </c>
      <c r="C1006" s="45">
        <v>2002</v>
      </c>
      <c r="D1006" s="45" t="s">
        <v>217</v>
      </c>
      <c r="E1006" s="48">
        <v>14.9163011</v>
      </c>
      <c r="F1006" s="37">
        <f>VLOOKUP(_xlfn.CONCAT(D1006,"65-69"),'Appendix 4. 2020 IBGE LT'!$E$6:$M$1685,9,FALSE)</f>
        <v>18.024468112021481</v>
      </c>
      <c r="G1006" s="37">
        <f>VLOOKUP(_xlfn.CONCAT(D1006,"65-69"),'Appendix 3b. nax IBGE 2019'!$E$5:$M$1850,9,FALSE)</f>
        <v>17.864030762204017</v>
      </c>
      <c r="H1006" s="37">
        <f>INDEX(Summary!$Q$5:$Y$88,MATCH(_xlfn.CONCAT(D1006,"65-69"),Summary!$Q$5:$Q$88,0),MATCH($H$3,Summary!$Q$4:$Y$4,0))</f>
        <v>17.949528509949996</v>
      </c>
      <c r="I1006" s="240">
        <f t="shared" si="46"/>
        <v>4.7860277942910678E-3</v>
      </c>
      <c r="J1006" s="241">
        <f t="shared" si="47"/>
        <v>7.1389831652614436E-2</v>
      </c>
      <c r="K1006" s="242">
        <f t="shared" si="45"/>
        <v>14.987690931652615</v>
      </c>
    </row>
    <row r="1007" spans="1:11" x14ac:dyDescent="0.2">
      <c r="A1007" s="45" t="s">
        <v>56</v>
      </c>
      <c r="B1007" s="45" t="s">
        <v>3</v>
      </c>
      <c r="C1007" s="45">
        <v>2003</v>
      </c>
      <c r="D1007" s="45" t="s">
        <v>217</v>
      </c>
      <c r="E1007" s="48">
        <v>15.0676361</v>
      </c>
      <c r="F1007" s="37">
        <f>VLOOKUP(_xlfn.CONCAT(D1007,"65-69"),'Appendix 4. 2020 IBGE LT'!$E$6:$M$1685,9,FALSE)</f>
        <v>18.024468112021481</v>
      </c>
      <c r="G1007" s="37">
        <f>VLOOKUP(_xlfn.CONCAT(D1007,"65-69"),'Appendix 3b. nax IBGE 2019'!$E$5:$M$1850,9,FALSE)</f>
        <v>17.864030762204017</v>
      </c>
      <c r="H1007" s="37">
        <f>INDEX(Summary!$Q$5:$Y$88,MATCH(_xlfn.CONCAT(D1007,"65-69"),Summary!$Q$5:$Q$88,0),MATCH($H$3,Summary!$Q$4:$Y$4,0))</f>
        <v>17.949528509949996</v>
      </c>
      <c r="I1007" s="240">
        <f t="shared" si="46"/>
        <v>4.7860277942910678E-3</v>
      </c>
      <c r="J1007" s="241">
        <f t="shared" si="47"/>
        <v>7.2114125168863466E-2</v>
      </c>
      <c r="K1007" s="242">
        <f t="shared" si="45"/>
        <v>15.139750225168862</v>
      </c>
    </row>
    <row r="1008" spans="1:11" x14ac:dyDescent="0.2">
      <c r="A1008" s="45" t="s">
        <v>56</v>
      </c>
      <c r="B1008" s="45" t="s">
        <v>3</v>
      </c>
      <c r="C1008" s="45">
        <v>2004</v>
      </c>
      <c r="D1008" s="45" t="s">
        <v>217</v>
      </c>
      <c r="E1008" s="48">
        <v>15.2201237</v>
      </c>
      <c r="F1008" s="37">
        <f>VLOOKUP(_xlfn.CONCAT(D1008,"65-69"),'Appendix 4. 2020 IBGE LT'!$E$6:$M$1685,9,FALSE)</f>
        <v>18.024468112021481</v>
      </c>
      <c r="G1008" s="37">
        <f>VLOOKUP(_xlfn.CONCAT(D1008,"65-69"),'Appendix 3b. nax IBGE 2019'!$E$5:$M$1850,9,FALSE)</f>
        <v>17.864030762204017</v>
      </c>
      <c r="H1008" s="37">
        <f>INDEX(Summary!$Q$5:$Y$88,MATCH(_xlfn.CONCAT(D1008,"65-69"),Summary!$Q$5:$Q$88,0),MATCH($H$3,Summary!$Q$4:$Y$4,0))</f>
        <v>17.949528509949996</v>
      </c>
      <c r="I1008" s="240">
        <f t="shared" si="46"/>
        <v>4.7860277942910678E-3</v>
      </c>
      <c r="J1008" s="241">
        <f t="shared" si="47"/>
        <v>7.2843935060748211E-2</v>
      </c>
      <c r="K1008" s="242">
        <f t="shared" si="45"/>
        <v>15.292967635060748</v>
      </c>
    </row>
    <row r="1009" spans="1:11" x14ac:dyDescent="0.2">
      <c r="A1009" s="45" t="s">
        <v>56</v>
      </c>
      <c r="B1009" s="45" t="s">
        <v>3</v>
      </c>
      <c r="C1009" s="45">
        <v>2005</v>
      </c>
      <c r="D1009" s="45" t="s">
        <v>217</v>
      </c>
      <c r="E1009" s="48">
        <v>15.374052900000001</v>
      </c>
      <c r="F1009" s="37">
        <f>VLOOKUP(_xlfn.CONCAT(D1009,"65-69"),'Appendix 4. 2020 IBGE LT'!$E$6:$M$1685,9,FALSE)</f>
        <v>18.024468112021481</v>
      </c>
      <c r="G1009" s="37">
        <f>VLOOKUP(_xlfn.CONCAT(D1009,"65-69"),'Appendix 3b. nax IBGE 2019'!$E$5:$M$1850,9,FALSE)</f>
        <v>17.864030762204017</v>
      </c>
      <c r="H1009" s="37">
        <f>INDEX(Summary!$Q$5:$Y$88,MATCH(_xlfn.CONCAT(D1009,"65-69"),Summary!$Q$5:$Q$88,0),MATCH($H$3,Summary!$Q$4:$Y$4,0))</f>
        <v>17.949528509949996</v>
      </c>
      <c r="I1009" s="240">
        <f t="shared" si="46"/>
        <v>4.7860277942910678E-3</v>
      </c>
      <c r="J1009" s="241">
        <f t="shared" si="47"/>
        <v>7.3580644490301203E-2</v>
      </c>
      <c r="K1009" s="242">
        <f t="shared" si="45"/>
        <v>15.447633544490301</v>
      </c>
    </row>
    <row r="1010" spans="1:11" x14ac:dyDescent="0.2">
      <c r="A1010" s="45" t="s">
        <v>56</v>
      </c>
      <c r="B1010" s="45" t="s">
        <v>3</v>
      </c>
      <c r="C1010" s="45">
        <v>2006</v>
      </c>
      <c r="D1010" s="45" t="s">
        <v>217</v>
      </c>
      <c r="E1010" s="48">
        <v>15.5290591</v>
      </c>
      <c r="F1010" s="37">
        <f>VLOOKUP(_xlfn.CONCAT(D1010,"65-69"),'Appendix 4. 2020 IBGE LT'!$E$6:$M$1685,9,FALSE)</f>
        <v>18.024468112021481</v>
      </c>
      <c r="G1010" s="37">
        <f>VLOOKUP(_xlfn.CONCAT(D1010,"65-69"),'Appendix 3b. nax IBGE 2019'!$E$5:$M$1850,9,FALSE)</f>
        <v>17.864030762204017</v>
      </c>
      <c r="H1010" s="37">
        <f>INDEX(Summary!$Q$5:$Y$88,MATCH(_xlfn.CONCAT(D1010,"65-69"),Summary!$Q$5:$Q$88,0),MATCH($H$3,Summary!$Q$4:$Y$4,0))</f>
        <v>17.949528509949996</v>
      </c>
      <c r="I1010" s="240">
        <f t="shared" si="46"/>
        <v>4.7860277942910678E-3</v>
      </c>
      <c r="J1010" s="241">
        <f t="shared" si="47"/>
        <v>7.4322508471788631E-2</v>
      </c>
      <c r="K1010" s="242">
        <f t="shared" si="45"/>
        <v>15.603381608471787</v>
      </c>
    </row>
    <row r="1011" spans="1:11" x14ac:dyDescent="0.2">
      <c r="A1011" s="45" t="s">
        <v>56</v>
      </c>
      <c r="B1011" s="45" t="s">
        <v>3</v>
      </c>
      <c r="C1011" s="45">
        <v>2007</v>
      </c>
      <c r="D1011" s="45" t="s">
        <v>217</v>
      </c>
      <c r="E1011" s="48">
        <v>15.685153</v>
      </c>
      <c r="F1011" s="37">
        <f>VLOOKUP(_xlfn.CONCAT(D1011,"65-69"),'Appendix 4. 2020 IBGE LT'!$E$6:$M$1685,9,FALSE)</f>
        <v>18.024468112021481</v>
      </c>
      <c r="G1011" s="37">
        <f>VLOOKUP(_xlfn.CONCAT(D1011,"65-69"),'Appendix 3b. nax IBGE 2019'!$E$5:$M$1850,9,FALSE)</f>
        <v>17.864030762204017</v>
      </c>
      <c r="H1011" s="37">
        <f>INDEX(Summary!$Q$5:$Y$88,MATCH(_xlfn.CONCAT(D1011,"65-69"),Summary!$Q$5:$Q$88,0),MATCH($H$3,Summary!$Q$4:$Y$4,0))</f>
        <v>17.949528509949996</v>
      </c>
      <c r="I1011" s="240">
        <f t="shared" si="46"/>
        <v>4.7860277942910678E-3</v>
      </c>
      <c r="J1011" s="241">
        <f t="shared" si="47"/>
        <v>7.5069578215707922E-2</v>
      </c>
      <c r="K1011" s="242">
        <f t="shared" si="45"/>
        <v>15.760222578215707</v>
      </c>
    </row>
    <row r="1012" spans="1:11" x14ac:dyDescent="0.2">
      <c r="A1012" s="45" t="s">
        <v>56</v>
      </c>
      <c r="B1012" s="45" t="s">
        <v>3</v>
      </c>
      <c r="C1012" s="45">
        <v>2008</v>
      </c>
      <c r="D1012" s="45" t="s">
        <v>217</v>
      </c>
      <c r="E1012" s="48">
        <v>15.841661200000001</v>
      </c>
      <c r="F1012" s="37">
        <f>VLOOKUP(_xlfn.CONCAT(D1012,"65-69"),'Appendix 4. 2020 IBGE LT'!$E$6:$M$1685,9,FALSE)</f>
        <v>18.024468112021481</v>
      </c>
      <c r="G1012" s="37">
        <f>VLOOKUP(_xlfn.CONCAT(D1012,"65-69"),'Appendix 3b. nax IBGE 2019'!$E$5:$M$1850,9,FALSE)</f>
        <v>17.864030762204017</v>
      </c>
      <c r="H1012" s="37">
        <f>INDEX(Summary!$Q$5:$Y$88,MATCH(_xlfn.CONCAT(D1012,"65-69"),Summary!$Q$5:$Q$88,0),MATCH($H$3,Summary!$Q$4:$Y$4,0))</f>
        <v>17.949528509949996</v>
      </c>
      <c r="I1012" s="240">
        <f t="shared" si="46"/>
        <v>4.7860277942910678E-3</v>
      </c>
      <c r="J1012" s="241">
        <f t="shared" si="47"/>
        <v>7.5818630810942395E-2</v>
      </c>
      <c r="K1012" s="242">
        <f t="shared" si="45"/>
        <v>15.917479830810944</v>
      </c>
    </row>
    <row r="1013" spans="1:11" x14ac:dyDescent="0.2">
      <c r="A1013" s="45" t="s">
        <v>56</v>
      </c>
      <c r="B1013" s="45" t="s">
        <v>3</v>
      </c>
      <c r="C1013" s="45">
        <v>2009</v>
      </c>
      <c r="D1013" s="45" t="s">
        <v>217</v>
      </c>
      <c r="E1013" s="48">
        <v>15.9983051</v>
      </c>
      <c r="F1013" s="37">
        <f>VLOOKUP(_xlfn.CONCAT(D1013,"65-69"),'Appendix 4. 2020 IBGE LT'!$E$6:$M$1685,9,FALSE)</f>
        <v>18.024468112021481</v>
      </c>
      <c r="G1013" s="37">
        <f>VLOOKUP(_xlfn.CONCAT(D1013,"65-69"),'Appendix 3b. nax IBGE 2019'!$E$5:$M$1850,9,FALSE)</f>
        <v>17.864030762204017</v>
      </c>
      <c r="H1013" s="37">
        <f>INDEX(Summary!$Q$5:$Y$88,MATCH(_xlfn.CONCAT(D1013,"65-69"),Summary!$Q$5:$Q$88,0),MATCH($H$3,Summary!$Q$4:$Y$4,0))</f>
        <v>17.949528509949996</v>
      </c>
      <c r="I1013" s="240">
        <f t="shared" si="46"/>
        <v>4.7860277942910678E-3</v>
      </c>
      <c r="J1013" s="241">
        <f t="shared" si="47"/>
        <v>7.6568332870148539E-2</v>
      </c>
      <c r="K1013" s="242">
        <f t="shared" si="45"/>
        <v>16.074873432870149</v>
      </c>
    </row>
    <row r="1014" spans="1:11" x14ac:dyDescent="0.2">
      <c r="A1014" s="45" t="s">
        <v>56</v>
      </c>
      <c r="B1014" s="45" t="s">
        <v>3</v>
      </c>
      <c r="C1014" s="45">
        <v>2010</v>
      </c>
      <c r="D1014" s="45" t="s">
        <v>217</v>
      </c>
      <c r="E1014" s="48">
        <v>16.153123600000001</v>
      </c>
      <c r="F1014" s="37">
        <f>VLOOKUP(_xlfn.CONCAT(D1014,"65-69"),'Appendix 4. 2020 IBGE LT'!$E$6:$M$1685,9,FALSE)</f>
        <v>18.024468112021481</v>
      </c>
      <c r="G1014" s="37">
        <f>VLOOKUP(_xlfn.CONCAT(D1014,"65-69"),'Appendix 3b. nax IBGE 2019'!$E$5:$M$1850,9,FALSE)</f>
        <v>17.864030762204017</v>
      </c>
      <c r="H1014" s="37">
        <f>INDEX(Summary!$Q$5:$Y$88,MATCH(_xlfn.CONCAT(D1014,"65-69"),Summary!$Q$5:$Q$88,0),MATCH($H$3,Summary!$Q$4:$Y$4,0))</f>
        <v>17.949528509949996</v>
      </c>
      <c r="I1014" s="240">
        <f t="shared" si="46"/>
        <v>4.7860277942910678E-3</v>
      </c>
      <c r="J1014" s="241">
        <f t="shared" si="47"/>
        <v>7.7309298514218999E-2</v>
      </c>
      <c r="K1014" s="242">
        <f t="shared" si="45"/>
        <v>16.23043289851422</v>
      </c>
    </row>
    <row r="1015" spans="1:11" x14ac:dyDescent="0.2">
      <c r="A1015" s="45" t="s">
        <v>56</v>
      </c>
      <c r="B1015" s="45" t="s">
        <v>3</v>
      </c>
      <c r="C1015" s="45">
        <v>2011</v>
      </c>
      <c r="D1015" s="45" t="s">
        <v>217</v>
      </c>
      <c r="E1015" s="48">
        <v>16.360044899999998</v>
      </c>
      <c r="F1015" s="37">
        <f>VLOOKUP(_xlfn.CONCAT(D1015,"65-69"),'Appendix 4. 2020 IBGE LT'!$E$6:$M$1685,9,FALSE)</f>
        <v>18.024468112021481</v>
      </c>
      <c r="G1015" s="37">
        <f>VLOOKUP(_xlfn.CONCAT(D1015,"65-69"),'Appendix 3b. nax IBGE 2019'!$E$5:$M$1850,9,FALSE)</f>
        <v>17.864030762204017</v>
      </c>
      <c r="H1015" s="37">
        <f>INDEX(Summary!$Q$5:$Y$88,MATCH(_xlfn.CONCAT(D1015,"65-69"),Summary!$Q$5:$Q$88,0),MATCH($H$3,Summary!$Q$4:$Y$4,0))</f>
        <v>17.949528509949996</v>
      </c>
      <c r="I1015" s="240">
        <f t="shared" si="46"/>
        <v>4.7860277942910678E-3</v>
      </c>
      <c r="J1015" s="241">
        <f t="shared" si="47"/>
        <v>7.8299629607249829E-2</v>
      </c>
      <c r="K1015" s="242">
        <f t="shared" si="45"/>
        <v>16.438344529607249</v>
      </c>
    </row>
    <row r="1016" spans="1:11" x14ac:dyDescent="0.2">
      <c r="A1016" s="45" t="s">
        <v>56</v>
      </c>
      <c r="B1016" s="45" t="s">
        <v>3</v>
      </c>
      <c r="C1016" s="45">
        <v>2012</v>
      </c>
      <c r="D1016" s="45" t="s">
        <v>217</v>
      </c>
      <c r="E1016" s="48">
        <v>16.564475399999999</v>
      </c>
      <c r="F1016" s="37">
        <f>VLOOKUP(_xlfn.CONCAT(D1016,"65-69"),'Appendix 4. 2020 IBGE LT'!$E$6:$M$1685,9,FALSE)</f>
        <v>18.024468112021481</v>
      </c>
      <c r="G1016" s="37">
        <f>VLOOKUP(_xlfn.CONCAT(D1016,"65-69"),'Appendix 3b. nax IBGE 2019'!$E$5:$M$1850,9,FALSE)</f>
        <v>17.864030762204017</v>
      </c>
      <c r="H1016" s="37">
        <f>INDEX(Summary!$Q$5:$Y$88,MATCH(_xlfn.CONCAT(D1016,"65-69"),Summary!$Q$5:$Q$88,0),MATCH($H$3,Summary!$Q$4:$Y$4,0))</f>
        <v>17.949528509949996</v>
      </c>
      <c r="I1016" s="240">
        <f t="shared" si="46"/>
        <v>4.7860277942910678E-3</v>
      </c>
      <c r="J1016" s="241">
        <f t="shared" si="47"/>
        <v>7.9278039662250652E-2</v>
      </c>
      <c r="K1016" s="242">
        <f t="shared" si="45"/>
        <v>16.643753439662248</v>
      </c>
    </row>
    <row r="1017" spans="1:11" x14ac:dyDescent="0.2">
      <c r="A1017" s="45" t="s">
        <v>56</v>
      </c>
      <c r="B1017" s="45" t="s">
        <v>3</v>
      </c>
      <c r="C1017" s="45">
        <v>2013</v>
      </c>
      <c r="D1017" s="45" t="s">
        <v>217</v>
      </c>
      <c r="E1017" s="48">
        <v>16.765105800000001</v>
      </c>
      <c r="F1017" s="37">
        <f>VLOOKUP(_xlfn.CONCAT(D1017,"65-69"),'Appendix 4. 2020 IBGE LT'!$E$6:$M$1685,9,FALSE)</f>
        <v>18.024468112021481</v>
      </c>
      <c r="G1017" s="37">
        <f>VLOOKUP(_xlfn.CONCAT(D1017,"65-69"),'Appendix 3b. nax IBGE 2019'!$E$5:$M$1850,9,FALSE)</f>
        <v>17.864030762204017</v>
      </c>
      <c r="H1017" s="37">
        <f>INDEX(Summary!$Q$5:$Y$88,MATCH(_xlfn.CONCAT(D1017,"65-69"),Summary!$Q$5:$Q$88,0),MATCH($H$3,Summary!$Q$4:$Y$4,0))</f>
        <v>17.949528509949996</v>
      </c>
      <c r="I1017" s="240">
        <f t="shared" si="46"/>
        <v>4.7860277942910678E-3</v>
      </c>
      <c r="J1017" s="241">
        <f t="shared" si="47"/>
        <v>8.0238262333030386E-2</v>
      </c>
      <c r="K1017" s="242">
        <f t="shared" si="45"/>
        <v>16.84534406233303</v>
      </c>
    </row>
    <row r="1018" spans="1:11" x14ac:dyDescent="0.2">
      <c r="A1018" s="45" t="s">
        <v>56</v>
      </c>
      <c r="B1018" s="45" t="s">
        <v>3</v>
      </c>
      <c r="C1018" s="45">
        <v>2014</v>
      </c>
      <c r="D1018" s="45" t="s">
        <v>217</v>
      </c>
      <c r="E1018" s="48">
        <v>16.961973199999999</v>
      </c>
      <c r="F1018" s="37">
        <f>VLOOKUP(_xlfn.CONCAT(D1018,"65-69"),'Appendix 4. 2020 IBGE LT'!$E$6:$M$1685,9,FALSE)</f>
        <v>18.024468112021481</v>
      </c>
      <c r="G1018" s="37">
        <f>VLOOKUP(_xlfn.CONCAT(D1018,"65-69"),'Appendix 3b. nax IBGE 2019'!$E$5:$M$1850,9,FALSE)</f>
        <v>17.864030762204017</v>
      </c>
      <c r="H1018" s="37">
        <f>INDEX(Summary!$Q$5:$Y$88,MATCH(_xlfn.CONCAT(D1018,"65-69"),Summary!$Q$5:$Q$88,0),MATCH($H$3,Summary!$Q$4:$Y$4,0))</f>
        <v>17.949528509949996</v>
      </c>
      <c r="I1018" s="240">
        <f t="shared" si="46"/>
        <v>4.7860277942910678E-3</v>
      </c>
      <c r="J1018" s="241">
        <f t="shared" si="47"/>
        <v>8.1180475181220207E-2</v>
      </c>
      <c r="K1018" s="242">
        <f t="shared" si="45"/>
        <v>17.04315367518122</v>
      </c>
    </row>
    <row r="1019" spans="1:11" x14ac:dyDescent="0.2">
      <c r="A1019" s="45" t="s">
        <v>56</v>
      </c>
      <c r="B1019" s="45" t="s">
        <v>3</v>
      </c>
      <c r="C1019" s="45">
        <v>2015</v>
      </c>
      <c r="D1019" s="45" t="s">
        <v>217</v>
      </c>
      <c r="E1019" s="48">
        <v>17.154740499999999</v>
      </c>
      <c r="F1019" s="37">
        <f>VLOOKUP(_xlfn.CONCAT(D1019,"65-69"),'Appendix 4. 2020 IBGE LT'!$E$6:$M$1685,9,FALSE)</f>
        <v>18.024468112021481</v>
      </c>
      <c r="G1019" s="37">
        <f>VLOOKUP(_xlfn.CONCAT(D1019,"65-69"),'Appendix 3b. nax IBGE 2019'!$E$5:$M$1850,9,FALSE)</f>
        <v>17.864030762204017</v>
      </c>
      <c r="H1019" s="37">
        <f>INDEX(Summary!$Q$5:$Y$88,MATCH(_xlfn.CONCAT(D1019,"65-69"),Summary!$Q$5:$Q$88,0),MATCH($H$3,Summary!$Q$4:$Y$4,0))</f>
        <v>17.949528509949996</v>
      </c>
      <c r="I1019" s="240">
        <f t="shared" si="46"/>
        <v>4.7860277942910678E-3</v>
      </c>
      <c r="J1019" s="241">
        <f t="shared" si="47"/>
        <v>8.2103064836850648E-2</v>
      </c>
      <c r="K1019" s="242">
        <f t="shared" si="45"/>
        <v>17.23684356483685</v>
      </c>
    </row>
    <row r="1020" spans="1:11" x14ac:dyDescent="0.2">
      <c r="A1020" s="45" t="s">
        <v>56</v>
      </c>
      <c r="B1020" s="45" t="s">
        <v>3</v>
      </c>
      <c r="C1020" s="45">
        <v>2016</v>
      </c>
      <c r="D1020" s="45" t="s">
        <v>217</v>
      </c>
      <c r="E1020" s="48">
        <v>17.341808700000001</v>
      </c>
      <c r="F1020" s="37">
        <f>VLOOKUP(_xlfn.CONCAT(D1020,"65-69"),'Appendix 4. 2020 IBGE LT'!$E$6:$M$1685,9,FALSE)</f>
        <v>18.024468112021481</v>
      </c>
      <c r="G1020" s="37">
        <f>VLOOKUP(_xlfn.CONCAT(D1020,"65-69"),'Appendix 3b. nax IBGE 2019'!$E$5:$M$1850,9,FALSE)</f>
        <v>17.864030762204017</v>
      </c>
      <c r="H1020" s="37">
        <f>INDEX(Summary!$Q$5:$Y$88,MATCH(_xlfn.CONCAT(D1020,"65-69"),Summary!$Q$5:$Q$88,0),MATCH($H$3,Summary!$Q$4:$Y$4,0))</f>
        <v>17.949528509949996</v>
      </c>
      <c r="I1020" s="240">
        <f t="shared" si="46"/>
        <v>4.7860277942910678E-3</v>
      </c>
      <c r="J1020" s="241">
        <f t="shared" si="47"/>
        <v>8.2998378441478657E-2</v>
      </c>
      <c r="K1020" s="242">
        <f t="shared" si="45"/>
        <v>17.424807078441479</v>
      </c>
    </row>
    <row r="1021" spans="1:11" x14ac:dyDescent="0.2">
      <c r="A1021" s="45" t="s">
        <v>56</v>
      </c>
      <c r="B1021" s="45" t="s">
        <v>3</v>
      </c>
      <c r="C1021" s="45">
        <v>2017</v>
      </c>
      <c r="D1021" s="45" t="s">
        <v>217</v>
      </c>
      <c r="E1021" s="48">
        <v>17.522739600000001</v>
      </c>
      <c r="F1021" s="37">
        <f>VLOOKUP(_xlfn.CONCAT(D1021,"65-69"),'Appendix 4. 2020 IBGE LT'!$E$6:$M$1685,9,FALSE)</f>
        <v>18.024468112021481</v>
      </c>
      <c r="G1021" s="37">
        <f>VLOOKUP(_xlfn.CONCAT(D1021,"65-69"),'Appendix 3b. nax IBGE 2019'!$E$5:$M$1850,9,FALSE)</f>
        <v>17.864030762204017</v>
      </c>
      <c r="H1021" s="37">
        <f>INDEX(Summary!$Q$5:$Y$88,MATCH(_xlfn.CONCAT(D1021,"65-69"),Summary!$Q$5:$Q$88,0),MATCH($H$3,Summary!$Q$4:$Y$4,0))</f>
        <v>17.949528509949996</v>
      </c>
      <c r="I1021" s="240">
        <f t="shared" si="46"/>
        <v>4.7860277942910678E-3</v>
      </c>
      <c r="J1021" s="241">
        <f t="shared" si="47"/>
        <v>8.3864318757724751E-2</v>
      </c>
      <c r="K1021" s="242">
        <f t="shared" si="45"/>
        <v>17.606603918757727</v>
      </c>
    </row>
    <row r="1022" spans="1:11" x14ac:dyDescent="0.2">
      <c r="A1022" s="45" t="s">
        <v>56</v>
      </c>
      <c r="B1022" s="45" t="s">
        <v>3</v>
      </c>
      <c r="C1022" s="45">
        <v>2018</v>
      </c>
      <c r="D1022" s="45" t="s">
        <v>217</v>
      </c>
      <c r="E1022" s="48">
        <v>17.696970100000001</v>
      </c>
      <c r="F1022" s="37">
        <f>VLOOKUP(_xlfn.CONCAT(D1022,"65-69"),'Appendix 4. 2020 IBGE LT'!$E$6:$M$1685,9,FALSE)</f>
        <v>18.024468112021481</v>
      </c>
      <c r="G1022" s="37">
        <f>VLOOKUP(_xlfn.CONCAT(D1022,"65-69"),'Appendix 3b. nax IBGE 2019'!$E$5:$M$1850,9,FALSE)</f>
        <v>17.864030762204017</v>
      </c>
      <c r="H1022" s="37">
        <f>INDEX(Summary!$Q$5:$Y$88,MATCH(_xlfn.CONCAT(D1022,"65-69"),Summary!$Q$5:$Q$88,0),MATCH($H$3,Summary!$Q$4:$Y$4,0))</f>
        <v>17.949528509949996</v>
      </c>
      <c r="I1022" s="240">
        <f t="shared" si="46"/>
        <v>4.7860277942910678E-3</v>
      </c>
      <c r="J1022" s="241">
        <f t="shared" si="47"/>
        <v>8.4698190773337984E-2</v>
      </c>
      <c r="K1022" s="242">
        <f t="shared" si="45"/>
        <v>17.781668290773339</v>
      </c>
    </row>
    <row r="1023" spans="1:11" x14ac:dyDescent="0.2">
      <c r="A1023" s="45" t="s">
        <v>56</v>
      </c>
      <c r="B1023" s="45" t="s">
        <v>3</v>
      </c>
      <c r="C1023" s="45">
        <v>2019</v>
      </c>
      <c r="D1023" s="45" t="s">
        <v>217</v>
      </c>
      <c r="E1023" s="48">
        <v>17.864030799999998</v>
      </c>
      <c r="F1023" s="37">
        <f>VLOOKUP(_xlfn.CONCAT(D1023,"65-69"),'Appendix 4. 2020 IBGE LT'!$E$6:$M$1685,9,FALSE)</f>
        <v>18.024468112021481</v>
      </c>
      <c r="G1023" s="37">
        <f>VLOOKUP(_xlfn.CONCAT(D1023,"65-69"),'Appendix 3b. nax IBGE 2019'!$E$5:$M$1850,9,FALSE)</f>
        <v>17.864030762204017</v>
      </c>
      <c r="H1023" s="37">
        <f>INDEX(Summary!$Q$5:$Y$88,MATCH(_xlfn.CONCAT(D1023,"65-69"),Summary!$Q$5:$Q$88,0),MATCH($H$3,Summary!$Q$4:$Y$4,0))</f>
        <v>17.949528509949996</v>
      </c>
      <c r="I1023" s="240">
        <f t="shared" si="46"/>
        <v>4.7860277942910678E-3</v>
      </c>
      <c r="J1023" s="241">
        <f t="shared" si="47"/>
        <v>8.5497747926871689E-2</v>
      </c>
      <c r="K1023" s="242">
        <f t="shared" si="45"/>
        <v>17.949528547926871</v>
      </c>
    </row>
    <row r="1024" spans="1:11" x14ac:dyDescent="0.2">
      <c r="A1024" s="45" t="s">
        <v>51</v>
      </c>
      <c r="B1024" s="45" t="s">
        <v>48</v>
      </c>
      <c r="C1024" s="45">
        <v>2000</v>
      </c>
      <c r="D1024" s="45" t="s">
        <v>185</v>
      </c>
      <c r="E1024" s="48">
        <v>15.460221900000001</v>
      </c>
      <c r="F1024" s="37">
        <f>VLOOKUP(_xlfn.CONCAT(D1024,"65-69"),'Appendix 4. 2020 IBGE LT'!$E$6:$M$1685,9,FALSE)</f>
        <v>18.098907248049922</v>
      </c>
      <c r="G1024" s="37">
        <f>VLOOKUP(_xlfn.CONCAT(D1024,"65-69"),'Appendix 3b. nax IBGE 2019'!$E$5:$M$1850,9,FALSE)</f>
        <v>17.995322699168959</v>
      </c>
      <c r="H1024" s="37">
        <f>INDEX(Summary!$Q$5:$Y$88,MATCH(_xlfn.CONCAT(D1024,"65-69"),Summary!$Q$5:$Q$88,0),MATCH($H$3,Summary!$Q$4:$Y$4,0))</f>
        <v>19.574288032971154</v>
      </c>
      <c r="I1024" s="240">
        <f t="shared" si="46"/>
        <v>8.7743096369986909E-2</v>
      </c>
      <c r="J1024" s="241">
        <f t="shared" si="47"/>
        <v>1.3565277400730822</v>
      </c>
      <c r="K1024" s="242">
        <f t="shared" si="45"/>
        <v>16.816749640073084</v>
      </c>
    </row>
    <row r="1025" spans="1:11" x14ac:dyDescent="0.2">
      <c r="A1025" s="45" t="s">
        <v>51</v>
      </c>
      <c r="B1025" s="45" t="s">
        <v>48</v>
      </c>
      <c r="C1025" s="45">
        <v>2001</v>
      </c>
      <c r="D1025" s="45" t="s">
        <v>185</v>
      </c>
      <c r="E1025" s="48">
        <v>15.622456100000001</v>
      </c>
      <c r="F1025" s="37">
        <f>VLOOKUP(_xlfn.CONCAT(D1025,"65-69"),'Appendix 4. 2020 IBGE LT'!$E$6:$M$1685,9,FALSE)</f>
        <v>18.098907248049922</v>
      </c>
      <c r="G1025" s="37">
        <f>VLOOKUP(_xlfn.CONCAT(D1025,"65-69"),'Appendix 3b. nax IBGE 2019'!$E$5:$M$1850,9,FALSE)</f>
        <v>17.995322699168959</v>
      </c>
      <c r="H1025" s="37">
        <f>INDEX(Summary!$Q$5:$Y$88,MATCH(_xlfn.CONCAT(D1025,"65-69"),Summary!$Q$5:$Q$88,0),MATCH($H$3,Summary!$Q$4:$Y$4,0))</f>
        <v>19.574288032971154</v>
      </c>
      <c r="I1025" s="240">
        <f t="shared" si="46"/>
        <v>8.7743096369986909E-2</v>
      </c>
      <c r="J1025" s="241">
        <f t="shared" si="47"/>
        <v>1.3707626711181899</v>
      </c>
      <c r="K1025" s="242">
        <f t="shared" si="45"/>
        <v>16.99321877111819</v>
      </c>
    </row>
    <row r="1026" spans="1:11" x14ac:dyDescent="0.2">
      <c r="A1026" s="45" t="s">
        <v>51</v>
      </c>
      <c r="B1026" s="45" t="s">
        <v>48</v>
      </c>
      <c r="C1026" s="45">
        <v>2002</v>
      </c>
      <c r="D1026" s="45" t="s">
        <v>185</v>
      </c>
      <c r="E1026" s="48">
        <v>15.782995400000001</v>
      </c>
      <c r="F1026" s="37">
        <f>VLOOKUP(_xlfn.CONCAT(D1026,"65-69"),'Appendix 4. 2020 IBGE LT'!$E$6:$M$1685,9,FALSE)</f>
        <v>18.098907248049922</v>
      </c>
      <c r="G1026" s="37">
        <f>VLOOKUP(_xlfn.CONCAT(D1026,"65-69"),'Appendix 3b. nax IBGE 2019'!$E$5:$M$1850,9,FALSE)</f>
        <v>17.995322699168959</v>
      </c>
      <c r="H1026" s="37">
        <f>INDEX(Summary!$Q$5:$Y$88,MATCH(_xlfn.CONCAT(D1026,"65-69"),Summary!$Q$5:$Q$88,0),MATCH($H$3,Summary!$Q$4:$Y$4,0))</f>
        <v>19.574288032971154</v>
      </c>
      <c r="I1026" s="240">
        <f t="shared" si="46"/>
        <v>8.7743096369986909E-2</v>
      </c>
      <c r="J1026" s="241">
        <f t="shared" si="47"/>
        <v>1.3848488863892601</v>
      </c>
      <c r="K1026" s="242">
        <f t="shared" si="45"/>
        <v>17.167844286389261</v>
      </c>
    </row>
    <row r="1027" spans="1:11" x14ac:dyDescent="0.2">
      <c r="A1027" s="45" t="s">
        <v>51</v>
      </c>
      <c r="B1027" s="45" t="s">
        <v>48</v>
      </c>
      <c r="C1027" s="45">
        <v>2003</v>
      </c>
      <c r="D1027" s="45" t="s">
        <v>185</v>
      </c>
      <c r="E1027" s="48">
        <v>15.941804299999999</v>
      </c>
      <c r="F1027" s="37">
        <f>VLOOKUP(_xlfn.CONCAT(D1027,"65-69"),'Appendix 4. 2020 IBGE LT'!$E$6:$M$1685,9,FALSE)</f>
        <v>18.098907248049922</v>
      </c>
      <c r="G1027" s="37">
        <f>VLOOKUP(_xlfn.CONCAT(D1027,"65-69"),'Appendix 3b. nax IBGE 2019'!$E$5:$M$1850,9,FALSE)</f>
        <v>17.995322699168959</v>
      </c>
      <c r="H1027" s="37">
        <f>INDEX(Summary!$Q$5:$Y$88,MATCH(_xlfn.CONCAT(D1027,"65-69"),Summary!$Q$5:$Q$88,0),MATCH($H$3,Summary!$Q$4:$Y$4,0))</f>
        <v>19.574288032971154</v>
      </c>
      <c r="I1027" s="240">
        <f t="shared" si="46"/>
        <v>8.7743096369986909E-2</v>
      </c>
      <c r="J1027" s="241">
        <f t="shared" si="47"/>
        <v>1.3987832710063717</v>
      </c>
      <c r="K1027" s="242">
        <f t="shared" si="45"/>
        <v>17.34058757100637</v>
      </c>
    </row>
    <row r="1028" spans="1:11" x14ac:dyDescent="0.2">
      <c r="A1028" s="45" t="s">
        <v>51</v>
      </c>
      <c r="B1028" s="45" t="s">
        <v>48</v>
      </c>
      <c r="C1028" s="45">
        <v>2004</v>
      </c>
      <c r="D1028" s="45" t="s">
        <v>185</v>
      </c>
      <c r="E1028" s="48">
        <v>16.098848799999999</v>
      </c>
      <c r="F1028" s="37">
        <f>VLOOKUP(_xlfn.CONCAT(D1028,"65-69"),'Appendix 4. 2020 IBGE LT'!$E$6:$M$1685,9,FALSE)</f>
        <v>18.098907248049922</v>
      </c>
      <c r="G1028" s="37">
        <f>VLOOKUP(_xlfn.CONCAT(D1028,"65-69"),'Appendix 3b. nax IBGE 2019'!$E$5:$M$1850,9,FALSE)</f>
        <v>17.995322699168959</v>
      </c>
      <c r="H1028" s="37">
        <f>INDEX(Summary!$Q$5:$Y$88,MATCH(_xlfn.CONCAT(D1028,"65-69"),Summary!$Q$5:$Q$88,0),MATCH($H$3,Summary!$Q$4:$Y$4,0))</f>
        <v>19.574288032971154</v>
      </c>
      <c r="I1028" s="240">
        <f t="shared" si="46"/>
        <v>8.7743096369986909E-2</v>
      </c>
      <c r="J1028" s="241">
        <f t="shared" si="47"/>
        <v>1.412562841704248</v>
      </c>
      <c r="K1028" s="242">
        <f t="shared" ref="K1028:K1091" si="48">E1028+J1028</f>
        <v>17.511411641704246</v>
      </c>
    </row>
    <row r="1029" spans="1:11" x14ac:dyDescent="0.2">
      <c r="A1029" s="45" t="s">
        <v>51</v>
      </c>
      <c r="B1029" s="45" t="s">
        <v>48</v>
      </c>
      <c r="C1029" s="45">
        <v>2005</v>
      </c>
      <c r="D1029" s="45" t="s">
        <v>185</v>
      </c>
      <c r="E1029" s="48">
        <v>16.254095899999999</v>
      </c>
      <c r="F1029" s="37">
        <f>VLOOKUP(_xlfn.CONCAT(D1029,"65-69"),'Appendix 4. 2020 IBGE LT'!$E$6:$M$1685,9,FALSE)</f>
        <v>18.098907248049922</v>
      </c>
      <c r="G1029" s="37">
        <f>VLOOKUP(_xlfn.CONCAT(D1029,"65-69"),'Appendix 3b. nax IBGE 2019'!$E$5:$M$1850,9,FALSE)</f>
        <v>17.995322699168959</v>
      </c>
      <c r="H1029" s="37">
        <f>INDEX(Summary!$Q$5:$Y$88,MATCH(_xlfn.CONCAT(D1029,"65-69"),Summary!$Q$5:$Q$88,0),MATCH($H$3,Summary!$Q$4:$Y$4,0))</f>
        <v>19.574288032971154</v>
      </c>
      <c r="I1029" s="240">
        <f t="shared" ref="I1029:I1092" si="49">(H1029-$G1029)/$G1029</f>
        <v>8.7743096369986909E-2</v>
      </c>
      <c r="J1029" s="241">
        <f t="shared" ref="J1029:J1092" si="50">E1029*I1029</f>
        <v>1.4261847029607091</v>
      </c>
      <c r="K1029" s="242">
        <f t="shared" si="48"/>
        <v>17.680280602960707</v>
      </c>
    </row>
    <row r="1030" spans="1:11" x14ac:dyDescent="0.2">
      <c r="A1030" s="45" t="s">
        <v>51</v>
      </c>
      <c r="B1030" s="45" t="s">
        <v>48</v>
      </c>
      <c r="C1030" s="45">
        <v>2006</v>
      </c>
      <c r="D1030" s="45" t="s">
        <v>185</v>
      </c>
      <c r="E1030" s="48">
        <v>16.4075141</v>
      </c>
      <c r="F1030" s="37">
        <f>VLOOKUP(_xlfn.CONCAT(D1030,"65-69"),'Appendix 4. 2020 IBGE LT'!$E$6:$M$1685,9,FALSE)</f>
        <v>18.098907248049922</v>
      </c>
      <c r="G1030" s="37">
        <f>VLOOKUP(_xlfn.CONCAT(D1030,"65-69"),'Appendix 3b. nax IBGE 2019'!$E$5:$M$1850,9,FALSE)</f>
        <v>17.995322699168959</v>
      </c>
      <c r="H1030" s="37">
        <f>INDEX(Summary!$Q$5:$Y$88,MATCH(_xlfn.CONCAT(D1030,"65-69"),Summary!$Q$5:$Q$88,0),MATCH($H$3,Summary!$Q$4:$Y$4,0))</f>
        <v>19.574288032971154</v>
      </c>
      <c r="I1030" s="240">
        <f t="shared" si="49"/>
        <v>8.7743096369986909E-2</v>
      </c>
      <c r="J1030" s="241">
        <f t="shared" si="50"/>
        <v>1.4396460908682189</v>
      </c>
      <c r="K1030" s="242">
        <f t="shared" si="48"/>
        <v>17.84716019086822</v>
      </c>
    </row>
    <row r="1031" spans="1:11" x14ac:dyDescent="0.2">
      <c r="A1031" s="45" t="s">
        <v>51</v>
      </c>
      <c r="B1031" s="45" t="s">
        <v>48</v>
      </c>
      <c r="C1031" s="45">
        <v>2007</v>
      </c>
      <c r="D1031" s="45" t="s">
        <v>185</v>
      </c>
      <c r="E1031" s="48">
        <v>16.559073099999999</v>
      </c>
      <c r="F1031" s="37">
        <f>VLOOKUP(_xlfn.CONCAT(D1031,"65-69"),'Appendix 4. 2020 IBGE LT'!$E$6:$M$1685,9,FALSE)</f>
        <v>18.098907248049922</v>
      </c>
      <c r="G1031" s="37">
        <f>VLOOKUP(_xlfn.CONCAT(D1031,"65-69"),'Appendix 3b. nax IBGE 2019'!$E$5:$M$1850,9,FALSE)</f>
        <v>17.995322699168959</v>
      </c>
      <c r="H1031" s="37">
        <f>INDEX(Summary!$Q$5:$Y$88,MATCH(_xlfn.CONCAT(D1031,"65-69"),Summary!$Q$5:$Q$88,0),MATCH($H$3,Summary!$Q$4:$Y$4,0))</f>
        <v>19.574288032971154</v>
      </c>
      <c r="I1031" s="240">
        <f t="shared" si="49"/>
        <v>8.7743096369986909E-2</v>
      </c>
      <c r="J1031" s="241">
        <f t="shared" si="50"/>
        <v>1.4529443468109577</v>
      </c>
      <c r="K1031" s="242">
        <f t="shared" si="48"/>
        <v>18.012017446810958</v>
      </c>
    </row>
    <row r="1032" spans="1:11" x14ac:dyDescent="0.2">
      <c r="A1032" s="45" t="s">
        <v>51</v>
      </c>
      <c r="B1032" s="45" t="s">
        <v>48</v>
      </c>
      <c r="C1032" s="45">
        <v>2008</v>
      </c>
      <c r="D1032" s="45" t="s">
        <v>185</v>
      </c>
      <c r="E1032" s="48">
        <v>16.708743800000001</v>
      </c>
      <c r="F1032" s="37">
        <f>VLOOKUP(_xlfn.CONCAT(D1032,"65-69"),'Appendix 4. 2020 IBGE LT'!$E$6:$M$1685,9,FALSE)</f>
        <v>18.098907248049922</v>
      </c>
      <c r="G1032" s="37">
        <f>VLOOKUP(_xlfn.CONCAT(D1032,"65-69"),'Appendix 3b. nax IBGE 2019'!$E$5:$M$1850,9,FALSE)</f>
        <v>17.995322699168959</v>
      </c>
      <c r="H1032" s="37">
        <f>INDEX(Summary!$Q$5:$Y$88,MATCH(_xlfn.CONCAT(D1032,"65-69"),Summary!$Q$5:$Q$88,0),MATCH($H$3,Summary!$Q$4:$Y$4,0))</f>
        <v>19.574288032971154</v>
      </c>
      <c r="I1032" s="240">
        <f t="shared" si="49"/>
        <v>8.7743096369986909E-2</v>
      </c>
      <c r="J1032" s="241">
        <f t="shared" si="50"/>
        <v>1.4660769174648214</v>
      </c>
      <c r="K1032" s="242">
        <f t="shared" si="48"/>
        <v>18.174820717464822</v>
      </c>
    </row>
    <row r="1033" spans="1:11" x14ac:dyDescent="0.2">
      <c r="A1033" s="45" t="s">
        <v>51</v>
      </c>
      <c r="B1033" s="45" t="s">
        <v>48</v>
      </c>
      <c r="C1033" s="45">
        <v>2009</v>
      </c>
      <c r="D1033" s="45" t="s">
        <v>185</v>
      </c>
      <c r="E1033" s="48">
        <v>16.856498599999998</v>
      </c>
      <c r="F1033" s="37">
        <f>VLOOKUP(_xlfn.CONCAT(D1033,"65-69"),'Appendix 4. 2020 IBGE LT'!$E$6:$M$1685,9,FALSE)</f>
        <v>18.098907248049922</v>
      </c>
      <c r="G1033" s="37">
        <f>VLOOKUP(_xlfn.CONCAT(D1033,"65-69"),'Appendix 3b. nax IBGE 2019'!$E$5:$M$1850,9,FALSE)</f>
        <v>17.995322699168959</v>
      </c>
      <c r="H1033" s="37">
        <f>INDEX(Summary!$Q$5:$Y$88,MATCH(_xlfn.CONCAT(D1033,"65-69"),Summary!$Q$5:$Q$88,0),MATCH($H$3,Summary!$Q$4:$Y$4,0))</f>
        <v>19.574288032971154</v>
      </c>
      <c r="I1033" s="240">
        <f t="shared" si="49"/>
        <v>8.7743096369986909E-2</v>
      </c>
      <c r="J1033" s="241">
        <f t="shared" si="50"/>
        <v>1.4790413811203493</v>
      </c>
      <c r="K1033" s="242">
        <f t="shared" si="48"/>
        <v>18.335539981120348</v>
      </c>
    </row>
    <row r="1034" spans="1:11" x14ac:dyDescent="0.2">
      <c r="A1034" s="45" t="s">
        <v>51</v>
      </c>
      <c r="B1034" s="45" t="s">
        <v>48</v>
      </c>
      <c r="C1034" s="45">
        <v>2010</v>
      </c>
      <c r="D1034" s="45" t="s">
        <v>185</v>
      </c>
      <c r="E1034" s="48">
        <v>17.002310999999999</v>
      </c>
      <c r="F1034" s="37">
        <f>VLOOKUP(_xlfn.CONCAT(D1034,"65-69"),'Appendix 4. 2020 IBGE LT'!$E$6:$M$1685,9,FALSE)</f>
        <v>18.098907248049922</v>
      </c>
      <c r="G1034" s="37">
        <f>VLOOKUP(_xlfn.CONCAT(D1034,"65-69"),'Appendix 3b. nax IBGE 2019'!$E$5:$M$1850,9,FALSE)</f>
        <v>17.995322699168959</v>
      </c>
      <c r="H1034" s="37">
        <f>INDEX(Summary!$Q$5:$Y$88,MATCH(_xlfn.CONCAT(D1034,"65-69"),Summary!$Q$5:$Q$88,0),MATCH($H$3,Summary!$Q$4:$Y$4,0))</f>
        <v>19.574288032971154</v>
      </c>
      <c r="I1034" s="240">
        <f t="shared" si="49"/>
        <v>8.7743096369986909E-2</v>
      </c>
      <c r="J1034" s="241">
        <f t="shared" si="50"/>
        <v>1.4918354125854885</v>
      </c>
      <c r="K1034" s="242">
        <f t="shared" si="48"/>
        <v>18.494146412585486</v>
      </c>
    </row>
    <row r="1035" spans="1:11" x14ac:dyDescent="0.2">
      <c r="A1035" s="45" t="s">
        <v>51</v>
      </c>
      <c r="B1035" s="45" t="s">
        <v>48</v>
      </c>
      <c r="C1035" s="45">
        <v>2011</v>
      </c>
      <c r="D1035" s="45" t="s">
        <v>185</v>
      </c>
      <c r="E1035" s="48">
        <v>17.117486599999999</v>
      </c>
      <c r="F1035" s="37">
        <f>VLOOKUP(_xlfn.CONCAT(D1035,"65-69"),'Appendix 4. 2020 IBGE LT'!$E$6:$M$1685,9,FALSE)</f>
        <v>18.098907248049922</v>
      </c>
      <c r="G1035" s="37">
        <f>VLOOKUP(_xlfn.CONCAT(D1035,"65-69"),'Appendix 3b. nax IBGE 2019'!$E$5:$M$1850,9,FALSE)</f>
        <v>17.995322699168959</v>
      </c>
      <c r="H1035" s="37">
        <f>INDEX(Summary!$Q$5:$Y$88,MATCH(_xlfn.CONCAT(D1035,"65-69"),Summary!$Q$5:$Q$88,0),MATCH($H$3,Summary!$Q$4:$Y$4,0))</f>
        <v>19.574288032971154</v>
      </c>
      <c r="I1035" s="240">
        <f t="shared" si="49"/>
        <v>8.7743096369986909E-2</v>
      </c>
      <c r="J1035" s="241">
        <f t="shared" si="50"/>
        <v>1.5019412763557596</v>
      </c>
      <c r="K1035" s="242">
        <f t="shared" si="48"/>
        <v>18.619427876355758</v>
      </c>
    </row>
    <row r="1036" spans="1:11" x14ac:dyDescent="0.2">
      <c r="A1036" s="45" t="s">
        <v>51</v>
      </c>
      <c r="B1036" s="45" t="s">
        <v>48</v>
      </c>
      <c r="C1036" s="45">
        <v>2012</v>
      </c>
      <c r="D1036" s="45" t="s">
        <v>185</v>
      </c>
      <c r="E1036" s="48">
        <v>17.231479</v>
      </c>
      <c r="F1036" s="37">
        <f>VLOOKUP(_xlfn.CONCAT(D1036,"65-69"),'Appendix 4. 2020 IBGE LT'!$E$6:$M$1685,9,FALSE)</f>
        <v>18.098907248049922</v>
      </c>
      <c r="G1036" s="37">
        <f>VLOOKUP(_xlfn.CONCAT(D1036,"65-69"),'Appendix 3b. nax IBGE 2019'!$E$5:$M$1850,9,FALSE)</f>
        <v>17.995322699168959</v>
      </c>
      <c r="H1036" s="37">
        <f>INDEX(Summary!$Q$5:$Y$88,MATCH(_xlfn.CONCAT(D1036,"65-69"),Summary!$Q$5:$Q$88,0),MATCH($H$3,Summary!$Q$4:$Y$4,0))</f>
        <v>19.574288032971154</v>
      </c>
      <c r="I1036" s="240">
        <f t="shared" si="49"/>
        <v>8.7743096369986909E-2</v>
      </c>
      <c r="J1036" s="241">
        <f t="shared" si="50"/>
        <v>1.5119433224944057</v>
      </c>
      <c r="K1036" s="242">
        <f t="shared" si="48"/>
        <v>18.743422322494407</v>
      </c>
    </row>
    <row r="1037" spans="1:11" x14ac:dyDescent="0.2">
      <c r="A1037" s="45" t="s">
        <v>51</v>
      </c>
      <c r="B1037" s="45" t="s">
        <v>48</v>
      </c>
      <c r="C1037" s="45">
        <v>2013</v>
      </c>
      <c r="D1037" s="45" t="s">
        <v>185</v>
      </c>
      <c r="E1037" s="48">
        <v>17.344259000000001</v>
      </c>
      <c r="F1037" s="37">
        <f>VLOOKUP(_xlfn.CONCAT(D1037,"65-69"),'Appendix 4. 2020 IBGE LT'!$E$6:$M$1685,9,FALSE)</f>
        <v>18.098907248049922</v>
      </c>
      <c r="G1037" s="37">
        <f>VLOOKUP(_xlfn.CONCAT(D1037,"65-69"),'Appendix 3b. nax IBGE 2019'!$E$5:$M$1850,9,FALSE)</f>
        <v>17.995322699168959</v>
      </c>
      <c r="H1037" s="37">
        <f>INDEX(Summary!$Q$5:$Y$88,MATCH(_xlfn.CONCAT(D1037,"65-69"),Summary!$Q$5:$Q$88,0),MATCH($H$3,Summary!$Q$4:$Y$4,0))</f>
        <v>19.574288032971154</v>
      </c>
      <c r="I1037" s="240">
        <f t="shared" si="49"/>
        <v>8.7743096369986909E-2</v>
      </c>
      <c r="J1037" s="241">
        <f t="shared" si="50"/>
        <v>1.5218389889030128</v>
      </c>
      <c r="K1037" s="242">
        <f t="shared" si="48"/>
        <v>18.866097988903014</v>
      </c>
    </row>
    <row r="1038" spans="1:11" x14ac:dyDescent="0.2">
      <c r="A1038" s="45" t="s">
        <v>51</v>
      </c>
      <c r="B1038" s="45" t="s">
        <v>48</v>
      </c>
      <c r="C1038" s="45">
        <v>2014</v>
      </c>
      <c r="D1038" s="45" t="s">
        <v>185</v>
      </c>
      <c r="E1038" s="48">
        <v>17.455798000000001</v>
      </c>
      <c r="F1038" s="37">
        <f>VLOOKUP(_xlfn.CONCAT(D1038,"65-69"),'Appendix 4. 2020 IBGE LT'!$E$6:$M$1685,9,FALSE)</f>
        <v>18.098907248049922</v>
      </c>
      <c r="G1038" s="37">
        <f>VLOOKUP(_xlfn.CONCAT(D1038,"65-69"),'Appendix 3b. nax IBGE 2019'!$E$5:$M$1850,9,FALSE)</f>
        <v>17.995322699168959</v>
      </c>
      <c r="H1038" s="37">
        <f>INDEX(Summary!$Q$5:$Y$88,MATCH(_xlfn.CONCAT(D1038,"65-69"),Summary!$Q$5:$Q$88,0),MATCH($H$3,Summary!$Q$4:$Y$4,0))</f>
        <v>19.574288032971154</v>
      </c>
      <c r="I1038" s="240">
        <f t="shared" si="49"/>
        <v>8.7743096369986909E-2</v>
      </c>
      <c r="J1038" s="241">
        <f t="shared" si="50"/>
        <v>1.5316257661290249</v>
      </c>
      <c r="K1038" s="242">
        <f t="shared" si="48"/>
        <v>18.987423766129027</v>
      </c>
    </row>
    <row r="1039" spans="1:11" x14ac:dyDescent="0.2">
      <c r="A1039" s="45" t="s">
        <v>51</v>
      </c>
      <c r="B1039" s="45" t="s">
        <v>48</v>
      </c>
      <c r="C1039" s="45">
        <v>2015</v>
      </c>
      <c r="D1039" s="45" t="s">
        <v>185</v>
      </c>
      <c r="E1039" s="48">
        <v>17.567083400000001</v>
      </c>
      <c r="F1039" s="37">
        <f>VLOOKUP(_xlfn.CONCAT(D1039,"65-69"),'Appendix 4. 2020 IBGE LT'!$E$6:$M$1685,9,FALSE)</f>
        <v>18.098907248049922</v>
      </c>
      <c r="G1039" s="37">
        <f>VLOOKUP(_xlfn.CONCAT(D1039,"65-69"),'Appendix 3b. nax IBGE 2019'!$E$5:$M$1850,9,FALSE)</f>
        <v>17.995322699168959</v>
      </c>
      <c r="H1039" s="37">
        <f>INDEX(Summary!$Q$5:$Y$88,MATCH(_xlfn.CONCAT(D1039,"65-69"),Summary!$Q$5:$Q$88,0),MATCH($H$3,Summary!$Q$4:$Y$4,0))</f>
        <v>19.574288032971154</v>
      </c>
      <c r="I1039" s="240">
        <f t="shared" si="49"/>
        <v>8.7743096369986909E-2</v>
      </c>
      <c r="J1039" s="241">
        <f t="shared" si="50"/>
        <v>1.5413902917057973</v>
      </c>
      <c r="K1039" s="242">
        <f t="shared" si="48"/>
        <v>19.1084736917058</v>
      </c>
    </row>
    <row r="1040" spans="1:11" x14ac:dyDescent="0.2">
      <c r="A1040" s="45" t="s">
        <v>51</v>
      </c>
      <c r="B1040" s="45" t="s">
        <v>48</v>
      </c>
      <c r="C1040" s="45">
        <v>2016</v>
      </c>
      <c r="D1040" s="45" t="s">
        <v>185</v>
      </c>
      <c r="E1040" s="48">
        <v>17.676182799999999</v>
      </c>
      <c r="F1040" s="37">
        <f>VLOOKUP(_xlfn.CONCAT(D1040,"65-69"),'Appendix 4. 2020 IBGE LT'!$E$6:$M$1685,9,FALSE)</f>
        <v>18.098907248049922</v>
      </c>
      <c r="G1040" s="37">
        <f>VLOOKUP(_xlfn.CONCAT(D1040,"65-69"),'Appendix 3b. nax IBGE 2019'!$E$5:$M$1850,9,FALSE)</f>
        <v>17.995322699168959</v>
      </c>
      <c r="H1040" s="37">
        <f>INDEX(Summary!$Q$5:$Y$88,MATCH(_xlfn.CONCAT(D1040,"65-69"),Summary!$Q$5:$Q$88,0),MATCH($H$3,Summary!$Q$4:$Y$4,0))</f>
        <v>19.574288032971154</v>
      </c>
      <c r="I1040" s="240">
        <f t="shared" si="49"/>
        <v>8.7743096369986909E-2</v>
      </c>
      <c r="J1040" s="241">
        <f t="shared" si="50"/>
        <v>1.550963010873905</v>
      </c>
      <c r="K1040" s="242">
        <f t="shared" si="48"/>
        <v>19.227145810873903</v>
      </c>
    </row>
    <row r="1041" spans="1:11" x14ac:dyDescent="0.2">
      <c r="A1041" s="45" t="s">
        <v>51</v>
      </c>
      <c r="B1041" s="45" t="s">
        <v>48</v>
      </c>
      <c r="C1041" s="45">
        <v>2017</v>
      </c>
      <c r="D1041" s="45" t="s">
        <v>185</v>
      </c>
      <c r="E1041" s="48">
        <v>17.783938200000001</v>
      </c>
      <c r="F1041" s="37">
        <f>VLOOKUP(_xlfn.CONCAT(D1041,"65-69"),'Appendix 4. 2020 IBGE LT'!$E$6:$M$1685,9,FALSE)</f>
        <v>18.098907248049922</v>
      </c>
      <c r="G1041" s="37">
        <f>VLOOKUP(_xlfn.CONCAT(D1041,"65-69"),'Appendix 3b. nax IBGE 2019'!$E$5:$M$1850,9,FALSE)</f>
        <v>17.995322699168959</v>
      </c>
      <c r="H1041" s="37">
        <f>INDEX(Summary!$Q$5:$Y$88,MATCH(_xlfn.CONCAT(D1041,"65-69"),Summary!$Q$5:$Q$88,0),MATCH($H$3,Summary!$Q$4:$Y$4,0))</f>
        <v>19.574288032971154</v>
      </c>
      <c r="I1041" s="240">
        <f t="shared" si="49"/>
        <v>8.7743096369986909E-2</v>
      </c>
      <c r="J1041" s="241">
        <f t="shared" si="50"/>
        <v>1.5604178033204916</v>
      </c>
      <c r="K1041" s="242">
        <f t="shared" si="48"/>
        <v>19.344356003320492</v>
      </c>
    </row>
    <row r="1042" spans="1:11" x14ac:dyDescent="0.2">
      <c r="A1042" s="45" t="s">
        <v>51</v>
      </c>
      <c r="B1042" s="45" t="s">
        <v>48</v>
      </c>
      <c r="C1042" s="45">
        <v>2018</v>
      </c>
      <c r="D1042" s="45" t="s">
        <v>185</v>
      </c>
      <c r="E1042" s="48">
        <v>17.890325799999999</v>
      </c>
      <c r="F1042" s="37">
        <f>VLOOKUP(_xlfn.CONCAT(D1042,"65-69"),'Appendix 4. 2020 IBGE LT'!$E$6:$M$1685,9,FALSE)</f>
        <v>18.098907248049922</v>
      </c>
      <c r="G1042" s="37">
        <f>VLOOKUP(_xlfn.CONCAT(D1042,"65-69"),'Appendix 3b. nax IBGE 2019'!$E$5:$M$1850,9,FALSE)</f>
        <v>17.995322699168959</v>
      </c>
      <c r="H1042" s="37">
        <f>INDEX(Summary!$Q$5:$Y$88,MATCH(_xlfn.CONCAT(D1042,"65-69"),Summary!$Q$5:$Q$88,0),MATCH($H$3,Summary!$Q$4:$Y$4,0))</f>
        <v>19.574288032971154</v>
      </c>
      <c r="I1042" s="240">
        <f t="shared" si="49"/>
        <v>8.7743096369986909E-2</v>
      </c>
      <c r="J1042" s="241">
        <f t="shared" si="50"/>
        <v>1.5697525807598631</v>
      </c>
      <c r="K1042" s="242">
        <f t="shared" si="48"/>
        <v>19.460078380759864</v>
      </c>
    </row>
    <row r="1043" spans="1:11" x14ac:dyDescent="0.2">
      <c r="A1043" s="45" t="s">
        <v>51</v>
      </c>
      <c r="B1043" s="45" t="s">
        <v>48</v>
      </c>
      <c r="C1043" s="45">
        <v>2019</v>
      </c>
      <c r="D1043" s="45" t="s">
        <v>185</v>
      </c>
      <c r="E1043" s="48">
        <v>17.995322699999999</v>
      </c>
      <c r="F1043" s="37">
        <f>VLOOKUP(_xlfn.CONCAT(D1043,"65-69"),'Appendix 4. 2020 IBGE LT'!$E$6:$M$1685,9,FALSE)</f>
        <v>18.098907248049922</v>
      </c>
      <c r="G1043" s="37">
        <f>VLOOKUP(_xlfn.CONCAT(D1043,"65-69"),'Appendix 3b. nax IBGE 2019'!$E$5:$M$1850,9,FALSE)</f>
        <v>17.995322699168959</v>
      </c>
      <c r="H1043" s="37">
        <f>INDEX(Summary!$Q$5:$Y$88,MATCH(_xlfn.CONCAT(D1043,"65-69"),Summary!$Q$5:$Q$88,0),MATCH($H$3,Summary!$Q$4:$Y$4,0))</f>
        <v>19.574288032971154</v>
      </c>
      <c r="I1043" s="240">
        <f t="shared" si="49"/>
        <v>8.7743096369986909E-2</v>
      </c>
      <c r="J1043" s="241">
        <f t="shared" si="50"/>
        <v>1.5789653338751128</v>
      </c>
      <c r="K1043" s="242">
        <f t="shared" si="48"/>
        <v>19.574288033875114</v>
      </c>
    </row>
    <row r="1044" spans="1:11" x14ac:dyDescent="0.2">
      <c r="A1044" s="45" t="s">
        <v>51</v>
      </c>
      <c r="B1044" s="45" t="s">
        <v>47</v>
      </c>
      <c r="C1044" s="45">
        <v>2000</v>
      </c>
      <c r="D1044" s="45" t="s">
        <v>157</v>
      </c>
      <c r="E1044" s="48">
        <v>13.190970099999999</v>
      </c>
      <c r="F1044" s="37">
        <f>VLOOKUP(_xlfn.CONCAT(D1044,"65-69"),'Appendix 4. 2020 IBGE LT'!$E$6:$M$1685,9,FALSE)</f>
        <v>14.74813105445187</v>
      </c>
      <c r="G1044" s="37">
        <f>VLOOKUP(_xlfn.CONCAT(D1044,"65-69"),'Appendix 3b. nax IBGE 2019'!$E$5:$M$1850,9,FALSE)</f>
        <v>14.707277438608319</v>
      </c>
      <c r="H1044" s="37">
        <f>INDEX(Summary!$Q$5:$Y$88,MATCH(_xlfn.CONCAT(D1044,"65-69"),Summary!$Q$5:$Q$88,0),MATCH($H$3,Summary!$Q$4:$Y$4,0))</f>
        <v>16.613132219200985</v>
      </c>
      <c r="I1044" s="240">
        <f t="shared" si="49"/>
        <v>0.1295858318134106</v>
      </c>
      <c r="J1044" s="241">
        <f t="shared" si="50"/>
        <v>1.709362832834328</v>
      </c>
      <c r="K1044" s="242">
        <f t="shared" si="48"/>
        <v>14.900332932834328</v>
      </c>
    </row>
    <row r="1045" spans="1:11" x14ac:dyDescent="0.2">
      <c r="A1045" s="45" t="s">
        <v>51</v>
      </c>
      <c r="B1045" s="45" t="s">
        <v>47</v>
      </c>
      <c r="C1045" s="45">
        <v>2001</v>
      </c>
      <c r="D1045" s="45" t="s">
        <v>157</v>
      </c>
      <c r="E1045" s="48">
        <v>13.179727099999999</v>
      </c>
      <c r="F1045" s="37">
        <f>VLOOKUP(_xlfn.CONCAT(D1045,"65-69"),'Appendix 4. 2020 IBGE LT'!$E$6:$M$1685,9,FALSE)</f>
        <v>14.74813105445187</v>
      </c>
      <c r="G1045" s="37">
        <f>VLOOKUP(_xlfn.CONCAT(D1045,"65-69"),'Appendix 3b. nax IBGE 2019'!$E$5:$M$1850,9,FALSE)</f>
        <v>14.707277438608319</v>
      </c>
      <c r="H1045" s="37">
        <f>INDEX(Summary!$Q$5:$Y$88,MATCH(_xlfn.CONCAT(D1045,"65-69"),Summary!$Q$5:$Q$88,0),MATCH($H$3,Summary!$Q$4:$Y$4,0))</f>
        <v>16.613132219200985</v>
      </c>
      <c r="I1045" s="240">
        <f t="shared" si="49"/>
        <v>0.1295858318134106</v>
      </c>
      <c r="J1045" s="241">
        <f t="shared" si="50"/>
        <v>1.7079058993272498</v>
      </c>
      <c r="K1045" s="242">
        <f t="shared" si="48"/>
        <v>14.887632999327248</v>
      </c>
    </row>
    <row r="1046" spans="1:11" x14ac:dyDescent="0.2">
      <c r="A1046" s="45" t="s">
        <v>51</v>
      </c>
      <c r="B1046" s="45" t="s">
        <v>47</v>
      </c>
      <c r="C1046" s="45">
        <v>2002</v>
      </c>
      <c r="D1046" s="45" t="s">
        <v>157</v>
      </c>
      <c r="E1046" s="48">
        <v>13.137858599999999</v>
      </c>
      <c r="F1046" s="37">
        <f>VLOOKUP(_xlfn.CONCAT(D1046,"65-69"),'Appendix 4. 2020 IBGE LT'!$E$6:$M$1685,9,FALSE)</f>
        <v>14.74813105445187</v>
      </c>
      <c r="G1046" s="37">
        <f>VLOOKUP(_xlfn.CONCAT(D1046,"65-69"),'Appendix 3b. nax IBGE 2019'!$E$5:$M$1850,9,FALSE)</f>
        <v>14.707277438608319</v>
      </c>
      <c r="H1046" s="37">
        <f>INDEX(Summary!$Q$5:$Y$88,MATCH(_xlfn.CONCAT(D1046,"65-69"),Summary!$Q$5:$Q$88,0),MATCH($H$3,Summary!$Q$4:$Y$4,0))</f>
        <v>16.613132219200985</v>
      </c>
      <c r="I1046" s="240">
        <f t="shared" si="49"/>
        <v>0.1295858318134106</v>
      </c>
      <c r="J1046" s="241">
        <f t="shared" si="50"/>
        <v>1.70248033492797</v>
      </c>
      <c r="K1046" s="242">
        <f t="shared" si="48"/>
        <v>14.840338934927969</v>
      </c>
    </row>
    <row r="1047" spans="1:11" x14ac:dyDescent="0.2">
      <c r="A1047" s="45" t="s">
        <v>51</v>
      </c>
      <c r="B1047" s="45" t="s">
        <v>47</v>
      </c>
      <c r="C1047" s="45">
        <v>2003</v>
      </c>
      <c r="D1047" s="45" t="s">
        <v>157</v>
      </c>
      <c r="E1047" s="48">
        <v>13.070045800000001</v>
      </c>
      <c r="F1047" s="37">
        <f>VLOOKUP(_xlfn.CONCAT(D1047,"65-69"),'Appendix 4. 2020 IBGE LT'!$E$6:$M$1685,9,FALSE)</f>
        <v>14.74813105445187</v>
      </c>
      <c r="G1047" s="37">
        <f>VLOOKUP(_xlfn.CONCAT(D1047,"65-69"),'Appendix 3b. nax IBGE 2019'!$E$5:$M$1850,9,FALSE)</f>
        <v>14.707277438608319</v>
      </c>
      <c r="H1047" s="37">
        <f>INDEX(Summary!$Q$5:$Y$88,MATCH(_xlfn.CONCAT(D1047,"65-69"),Summary!$Q$5:$Q$88,0),MATCH($H$3,Summary!$Q$4:$Y$4,0))</f>
        <v>16.613132219200985</v>
      </c>
      <c r="I1047" s="240">
        <f t="shared" si="49"/>
        <v>0.1295858318134106</v>
      </c>
      <c r="J1047" s="241">
        <f t="shared" si="50"/>
        <v>1.6936927568323736</v>
      </c>
      <c r="K1047" s="242">
        <f t="shared" si="48"/>
        <v>14.763738556832374</v>
      </c>
    </row>
    <row r="1048" spans="1:11" x14ac:dyDescent="0.2">
      <c r="A1048" s="45" t="s">
        <v>51</v>
      </c>
      <c r="B1048" s="45" t="s">
        <v>47</v>
      </c>
      <c r="C1048" s="45">
        <v>2004</v>
      </c>
      <c r="D1048" s="45" t="s">
        <v>157</v>
      </c>
      <c r="E1048" s="48">
        <v>13.0052991</v>
      </c>
      <c r="F1048" s="37">
        <f>VLOOKUP(_xlfn.CONCAT(D1048,"65-69"),'Appendix 4. 2020 IBGE LT'!$E$6:$M$1685,9,FALSE)</f>
        <v>14.74813105445187</v>
      </c>
      <c r="G1048" s="37">
        <f>VLOOKUP(_xlfn.CONCAT(D1048,"65-69"),'Appendix 3b. nax IBGE 2019'!$E$5:$M$1850,9,FALSE)</f>
        <v>14.707277438608319</v>
      </c>
      <c r="H1048" s="37">
        <f>INDEX(Summary!$Q$5:$Y$88,MATCH(_xlfn.CONCAT(D1048,"65-69"),Summary!$Q$5:$Q$88,0),MATCH($H$3,Summary!$Q$4:$Y$4,0))</f>
        <v>16.613132219200985</v>
      </c>
      <c r="I1048" s="240">
        <f t="shared" si="49"/>
        <v>0.1295858318134106</v>
      </c>
      <c r="J1048" s="241">
        <f t="shared" si="50"/>
        <v>1.6853025018557002</v>
      </c>
      <c r="K1048" s="242">
        <f t="shared" si="48"/>
        <v>14.6906016018557</v>
      </c>
    </row>
    <row r="1049" spans="1:11" x14ac:dyDescent="0.2">
      <c r="A1049" s="45" t="s">
        <v>51</v>
      </c>
      <c r="B1049" s="45" t="s">
        <v>47</v>
      </c>
      <c r="C1049" s="45">
        <v>2005</v>
      </c>
      <c r="D1049" s="45" t="s">
        <v>157</v>
      </c>
      <c r="E1049" s="48">
        <v>12.999988099999999</v>
      </c>
      <c r="F1049" s="37">
        <f>VLOOKUP(_xlfn.CONCAT(D1049,"65-69"),'Appendix 4. 2020 IBGE LT'!$E$6:$M$1685,9,FALSE)</f>
        <v>14.74813105445187</v>
      </c>
      <c r="G1049" s="37">
        <f>VLOOKUP(_xlfn.CONCAT(D1049,"65-69"),'Appendix 3b. nax IBGE 2019'!$E$5:$M$1850,9,FALSE)</f>
        <v>14.707277438608319</v>
      </c>
      <c r="H1049" s="37">
        <f>INDEX(Summary!$Q$5:$Y$88,MATCH(_xlfn.CONCAT(D1049,"65-69"),Summary!$Q$5:$Q$88,0),MATCH($H$3,Summary!$Q$4:$Y$4,0))</f>
        <v>16.613132219200985</v>
      </c>
      <c r="I1049" s="240">
        <f t="shared" si="49"/>
        <v>0.1295858318134106</v>
      </c>
      <c r="J1049" s="241">
        <f t="shared" si="50"/>
        <v>1.6846142715029391</v>
      </c>
      <c r="K1049" s="242">
        <f t="shared" si="48"/>
        <v>14.684602371502939</v>
      </c>
    </row>
    <row r="1050" spans="1:11" x14ac:dyDescent="0.2">
      <c r="A1050" s="45" t="s">
        <v>51</v>
      </c>
      <c r="B1050" s="45" t="s">
        <v>47</v>
      </c>
      <c r="C1050" s="45">
        <v>2006</v>
      </c>
      <c r="D1050" s="45" t="s">
        <v>157</v>
      </c>
      <c r="E1050" s="48">
        <v>13.1711557</v>
      </c>
      <c r="F1050" s="37">
        <f>VLOOKUP(_xlfn.CONCAT(D1050,"65-69"),'Appendix 4. 2020 IBGE LT'!$E$6:$M$1685,9,FALSE)</f>
        <v>14.74813105445187</v>
      </c>
      <c r="G1050" s="37">
        <f>VLOOKUP(_xlfn.CONCAT(D1050,"65-69"),'Appendix 3b. nax IBGE 2019'!$E$5:$M$1850,9,FALSE)</f>
        <v>14.707277438608319</v>
      </c>
      <c r="H1050" s="37">
        <f>INDEX(Summary!$Q$5:$Y$88,MATCH(_xlfn.CONCAT(D1050,"65-69"),Summary!$Q$5:$Q$88,0),MATCH($H$3,Summary!$Q$4:$Y$4,0))</f>
        <v>16.613132219200985</v>
      </c>
      <c r="I1050" s="240">
        <f t="shared" si="49"/>
        <v>0.1295858318134106</v>
      </c>
      <c r="J1050" s="241">
        <f t="shared" si="50"/>
        <v>1.7067951673284443</v>
      </c>
      <c r="K1050" s="242">
        <f t="shared" si="48"/>
        <v>14.877950867328444</v>
      </c>
    </row>
    <row r="1051" spans="1:11" x14ac:dyDescent="0.2">
      <c r="A1051" s="45" t="s">
        <v>51</v>
      </c>
      <c r="B1051" s="45" t="s">
        <v>47</v>
      </c>
      <c r="C1051" s="45">
        <v>2007</v>
      </c>
      <c r="D1051" s="45" t="s">
        <v>157</v>
      </c>
      <c r="E1051" s="48">
        <v>13.408387400000001</v>
      </c>
      <c r="F1051" s="37">
        <f>VLOOKUP(_xlfn.CONCAT(D1051,"65-69"),'Appendix 4. 2020 IBGE LT'!$E$6:$M$1685,9,FALSE)</f>
        <v>14.74813105445187</v>
      </c>
      <c r="G1051" s="37">
        <f>VLOOKUP(_xlfn.CONCAT(D1051,"65-69"),'Appendix 3b. nax IBGE 2019'!$E$5:$M$1850,9,FALSE)</f>
        <v>14.707277438608319</v>
      </c>
      <c r="H1051" s="37">
        <f>INDEX(Summary!$Q$5:$Y$88,MATCH(_xlfn.CONCAT(D1051,"65-69"),Summary!$Q$5:$Q$88,0),MATCH($H$3,Summary!$Q$4:$Y$4,0))</f>
        <v>16.613132219200985</v>
      </c>
      <c r="I1051" s="240">
        <f t="shared" si="49"/>
        <v>0.1295858318134106</v>
      </c>
      <c r="J1051" s="241">
        <f t="shared" si="50"/>
        <v>1.7375370345054539</v>
      </c>
      <c r="K1051" s="242">
        <f t="shared" si="48"/>
        <v>15.145924434505455</v>
      </c>
    </row>
    <row r="1052" spans="1:11" x14ac:dyDescent="0.2">
      <c r="A1052" s="45" t="s">
        <v>51</v>
      </c>
      <c r="B1052" s="45" t="s">
        <v>47</v>
      </c>
      <c r="C1052" s="45">
        <v>2008</v>
      </c>
      <c r="D1052" s="45" t="s">
        <v>157</v>
      </c>
      <c r="E1052" s="48">
        <v>13.710668800000001</v>
      </c>
      <c r="F1052" s="37">
        <f>VLOOKUP(_xlfn.CONCAT(D1052,"65-69"),'Appendix 4. 2020 IBGE LT'!$E$6:$M$1685,9,FALSE)</f>
        <v>14.74813105445187</v>
      </c>
      <c r="G1052" s="37">
        <f>VLOOKUP(_xlfn.CONCAT(D1052,"65-69"),'Appendix 3b. nax IBGE 2019'!$E$5:$M$1850,9,FALSE)</f>
        <v>14.707277438608319</v>
      </c>
      <c r="H1052" s="37">
        <f>INDEX(Summary!$Q$5:$Y$88,MATCH(_xlfn.CONCAT(D1052,"65-69"),Summary!$Q$5:$Q$88,0),MATCH($H$3,Summary!$Q$4:$Y$4,0))</f>
        <v>16.613132219200985</v>
      </c>
      <c r="I1052" s="240">
        <f t="shared" si="49"/>
        <v>0.1295858318134106</v>
      </c>
      <c r="J1052" s="241">
        <f t="shared" si="50"/>
        <v>1.7767084211661763</v>
      </c>
      <c r="K1052" s="242">
        <f t="shared" si="48"/>
        <v>15.487377221166177</v>
      </c>
    </row>
    <row r="1053" spans="1:11" x14ac:dyDescent="0.2">
      <c r="A1053" s="45" t="s">
        <v>51</v>
      </c>
      <c r="B1053" s="45" t="s">
        <v>47</v>
      </c>
      <c r="C1053" s="45">
        <v>2009</v>
      </c>
      <c r="D1053" s="45" t="s">
        <v>157</v>
      </c>
      <c r="E1053" s="48">
        <v>14.056157300000001</v>
      </c>
      <c r="F1053" s="37">
        <f>VLOOKUP(_xlfn.CONCAT(D1053,"65-69"),'Appendix 4. 2020 IBGE LT'!$E$6:$M$1685,9,FALSE)</f>
        <v>14.74813105445187</v>
      </c>
      <c r="G1053" s="37">
        <f>VLOOKUP(_xlfn.CONCAT(D1053,"65-69"),'Appendix 3b. nax IBGE 2019'!$E$5:$M$1850,9,FALSE)</f>
        <v>14.707277438608319</v>
      </c>
      <c r="H1053" s="37">
        <f>INDEX(Summary!$Q$5:$Y$88,MATCH(_xlfn.CONCAT(D1053,"65-69"),Summary!$Q$5:$Q$88,0),MATCH($H$3,Summary!$Q$4:$Y$4,0))</f>
        <v>16.613132219200985</v>
      </c>
      <c r="I1053" s="240">
        <f t="shared" si="49"/>
        <v>0.1295858318134106</v>
      </c>
      <c r="J1053" s="241">
        <f t="shared" si="50"/>
        <v>1.8214788358206437</v>
      </c>
      <c r="K1053" s="242">
        <f t="shared" si="48"/>
        <v>15.877636135820644</v>
      </c>
    </row>
    <row r="1054" spans="1:11" x14ac:dyDescent="0.2">
      <c r="A1054" s="45" t="s">
        <v>51</v>
      </c>
      <c r="B1054" s="45" t="s">
        <v>47</v>
      </c>
      <c r="C1054" s="45">
        <v>2010</v>
      </c>
      <c r="D1054" s="45" t="s">
        <v>157</v>
      </c>
      <c r="E1054" s="48">
        <v>14.393635099999999</v>
      </c>
      <c r="F1054" s="37">
        <f>VLOOKUP(_xlfn.CONCAT(D1054,"65-69"),'Appendix 4. 2020 IBGE LT'!$E$6:$M$1685,9,FALSE)</f>
        <v>14.74813105445187</v>
      </c>
      <c r="G1054" s="37">
        <f>VLOOKUP(_xlfn.CONCAT(D1054,"65-69"),'Appendix 3b. nax IBGE 2019'!$E$5:$M$1850,9,FALSE)</f>
        <v>14.707277438608319</v>
      </c>
      <c r="H1054" s="37">
        <f>INDEX(Summary!$Q$5:$Y$88,MATCH(_xlfn.CONCAT(D1054,"65-69"),Summary!$Q$5:$Q$88,0),MATCH($H$3,Summary!$Q$4:$Y$4,0))</f>
        <v>16.613132219200985</v>
      </c>
      <c r="I1054" s="240">
        <f t="shared" si="49"/>
        <v>0.1295858318134106</v>
      </c>
      <c r="J1054" s="241">
        <f t="shared" si="50"/>
        <v>1.8652111772522033</v>
      </c>
      <c r="K1054" s="242">
        <f t="shared" si="48"/>
        <v>16.258846277252204</v>
      </c>
    </row>
    <row r="1055" spans="1:11" x14ac:dyDescent="0.2">
      <c r="A1055" s="45" t="s">
        <v>51</v>
      </c>
      <c r="B1055" s="45" t="s">
        <v>47</v>
      </c>
      <c r="C1055" s="45">
        <v>2011</v>
      </c>
      <c r="D1055" s="45" t="s">
        <v>157</v>
      </c>
      <c r="E1055" s="48">
        <v>14.4218145</v>
      </c>
      <c r="F1055" s="37">
        <f>VLOOKUP(_xlfn.CONCAT(D1055,"65-69"),'Appendix 4. 2020 IBGE LT'!$E$6:$M$1685,9,FALSE)</f>
        <v>14.74813105445187</v>
      </c>
      <c r="G1055" s="37">
        <f>VLOOKUP(_xlfn.CONCAT(D1055,"65-69"),'Appendix 3b. nax IBGE 2019'!$E$5:$M$1850,9,FALSE)</f>
        <v>14.707277438608319</v>
      </c>
      <c r="H1055" s="37">
        <f>INDEX(Summary!$Q$5:$Y$88,MATCH(_xlfn.CONCAT(D1055,"65-69"),Summary!$Q$5:$Q$88,0),MATCH($H$3,Summary!$Q$4:$Y$4,0))</f>
        <v>16.613132219200985</v>
      </c>
      <c r="I1055" s="240">
        <f t="shared" si="49"/>
        <v>0.1295858318134106</v>
      </c>
      <c r="J1055" s="241">
        <f t="shared" si="50"/>
        <v>1.8688628282412063</v>
      </c>
      <c r="K1055" s="242">
        <f t="shared" si="48"/>
        <v>16.290677328241205</v>
      </c>
    </row>
    <row r="1056" spans="1:11" x14ac:dyDescent="0.2">
      <c r="A1056" s="45" t="s">
        <v>51</v>
      </c>
      <c r="B1056" s="45" t="s">
        <v>47</v>
      </c>
      <c r="C1056" s="45">
        <v>2012</v>
      </c>
      <c r="D1056" s="45" t="s">
        <v>157</v>
      </c>
      <c r="E1056" s="48">
        <v>14.4520359</v>
      </c>
      <c r="F1056" s="37">
        <f>VLOOKUP(_xlfn.CONCAT(D1056,"65-69"),'Appendix 4. 2020 IBGE LT'!$E$6:$M$1685,9,FALSE)</f>
        <v>14.74813105445187</v>
      </c>
      <c r="G1056" s="37">
        <f>VLOOKUP(_xlfn.CONCAT(D1056,"65-69"),'Appendix 3b. nax IBGE 2019'!$E$5:$M$1850,9,FALSE)</f>
        <v>14.707277438608319</v>
      </c>
      <c r="H1056" s="37">
        <f>INDEX(Summary!$Q$5:$Y$88,MATCH(_xlfn.CONCAT(D1056,"65-69"),Summary!$Q$5:$Q$88,0),MATCH($H$3,Summary!$Q$4:$Y$4,0))</f>
        <v>16.613132219200985</v>
      </c>
      <c r="I1056" s="240">
        <f t="shared" si="49"/>
        <v>0.1295858318134106</v>
      </c>
      <c r="J1056" s="241">
        <f t="shared" si="50"/>
        <v>1.8727790934987723</v>
      </c>
      <c r="K1056" s="242">
        <f t="shared" si="48"/>
        <v>16.324814993498773</v>
      </c>
    </row>
    <row r="1057" spans="1:11" x14ac:dyDescent="0.2">
      <c r="A1057" s="45" t="s">
        <v>51</v>
      </c>
      <c r="B1057" s="45" t="s">
        <v>47</v>
      </c>
      <c r="C1057" s="45">
        <v>2013</v>
      </c>
      <c r="D1057" s="45" t="s">
        <v>157</v>
      </c>
      <c r="E1057" s="48">
        <v>14.484115299999999</v>
      </c>
      <c r="F1057" s="37">
        <f>VLOOKUP(_xlfn.CONCAT(D1057,"65-69"),'Appendix 4. 2020 IBGE LT'!$E$6:$M$1685,9,FALSE)</f>
        <v>14.74813105445187</v>
      </c>
      <c r="G1057" s="37">
        <f>VLOOKUP(_xlfn.CONCAT(D1057,"65-69"),'Appendix 3b. nax IBGE 2019'!$E$5:$M$1850,9,FALSE)</f>
        <v>14.707277438608319</v>
      </c>
      <c r="H1057" s="37">
        <f>INDEX(Summary!$Q$5:$Y$88,MATCH(_xlfn.CONCAT(D1057,"65-69"),Summary!$Q$5:$Q$88,0),MATCH($H$3,Summary!$Q$4:$Y$4,0))</f>
        <v>16.613132219200985</v>
      </c>
      <c r="I1057" s="240">
        <f t="shared" si="49"/>
        <v>0.1295858318134106</v>
      </c>
      <c r="J1057" s="241">
        <f t="shared" si="50"/>
        <v>1.8769361292318472</v>
      </c>
      <c r="K1057" s="242">
        <f t="shared" si="48"/>
        <v>16.361051429231846</v>
      </c>
    </row>
    <row r="1058" spans="1:11" x14ac:dyDescent="0.2">
      <c r="A1058" s="45" t="s">
        <v>51</v>
      </c>
      <c r="B1058" s="45" t="s">
        <v>47</v>
      </c>
      <c r="C1058" s="45">
        <v>2014</v>
      </c>
      <c r="D1058" s="45" t="s">
        <v>157</v>
      </c>
      <c r="E1058" s="48">
        <v>14.517879300000001</v>
      </c>
      <c r="F1058" s="37">
        <f>VLOOKUP(_xlfn.CONCAT(D1058,"65-69"),'Appendix 4. 2020 IBGE LT'!$E$6:$M$1685,9,FALSE)</f>
        <v>14.74813105445187</v>
      </c>
      <c r="G1058" s="37">
        <f>VLOOKUP(_xlfn.CONCAT(D1058,"65-69"),'Appendix 3b. nax IBGE 2019'!$E$5:$M$1850,9,FALSE)</f>
        <v>14.707277438608319</v>
      </c>
      <c r="H1058" s="37">
        <f>INDEX(Summary!$Q$5:$Y$88,MATCH(_xlfn.CONCAT(D1058,"65-69"),Summary!$Q$5:$Q$88,0),MATCH($H$3,Summary!$Q$4:$Y$4,0))</f>
        <v>16.613132219200985</v>
      </c>
      <c r="I1058" s="240">
        <f t="shared" si="49"/>
        <v>0.1295858318134106</v>
      </c>
      <c r="J1058" s="241">
        <f t="shared" si="50"/>
        <v>1.8813114652571954</v>
      </c>
      <c r="K1058" s="242">
        <f t="shared" si="48"/>
        <v>16.399190765257195</v>
      </c>
    </row>
    <row r="1059" spans="1:11" x14ac:dyDescent="0.2">
      <c r="A1059" s="45" t="s">
        <v>51</v>
      </c>
      <c r="B1059" s="45" t="s">
        <v>47</v>
      </c>
      <c r="C1059" s="45">
        <v>2015</v>
      </c>
      <c r="D1059" s="45" t="s">
        <v>157</v>
      </c>
      <c r="E1059" s="48">
        <v>14.5531671</v>
      </c>
      <c r="F1059" s="37">
        <f>VLOOKUP(_xlfn.CONCAT(D1059,"65-69"),'Appendix 4. 2020 IBGE LT'!$E$6:$M$1685,9,FALSE)</f>
        <v>14.74813105445187</v>
      </c>
      <c r="G1059" s="37">
        <f>VLOOKUP(_xlfn.CONCAT(D1059,"65-69"),'Appendix 3b. nax IBGE 2019'!$E$5:$M$1850,9,FALSE)</f>
        <v>14.707277438608319</v>
      </c>
      <c r="H1059" s="37">
        <f>INDEX(Summary!$Q$5:$Y$88,MATCH(_xlfn.CONCAT(D1059,"65-69"),Summary!$Q$5:$Q$88,0),MATCH($H$3,Summary!$Q$4:$Y$4,0))</f>
        <v>16.613132219200985</v>
      </c>
      <c r="I1059" s="240">
        <f t="shared" si="49"/>
        <v>0.1295858318134106</v>
      </c>
      <c r="J1059" s="241">
        <f t="shared" si="50"/>
        <v>1.8858842641730604</v>
      </c>
      <c r="K1059" s="242">
        <f t="shared" si="48"/>
        <v>16.439051364173061</v>
      </c>
    </row>
    <row r="1060" spans="1:11" x14ac:dyDescent="0.2">
      <c r="A1060" s="45" t="s">
        <v>51</v>
      </c>
      <c r="B1060" s="45" t="s">
        <v>47</v>
      </c>
      <c r="C1060" s="45">
        <v>2016</v>
      </c>
      <c r="D1060" s="45" t="s">
        <v>157</v>
      </c>
      <c r="E1060" s="48">
        <v>14.589832299999999</v>
      </c>
      <c r="F1060" s="37">
        <f>VLOOKUP(_xlfn.CONCAT(D1060,"65-69"),'Appendix 4. 2020 IBGE LT'!$E$6:$M$1685,9,FALSE)</f>
        <v>14.74813105445187</v>
      </c>
      <c r="G1060" s="37">
        <f>VLOOKUP(_xlfn.CONCAT(D1060,"65-69"),'Appendix 3b. nax IBGE 2019'!$E$5:$M$1850,9,FALSE)</f>
        <v>14.707277438608319</v>
      </c>
      <c r="H1060" s="37">
        <f>INDEX(Summary!$Q$5:$Y$88,MATCH(_xlfn.CONCAT(D1060,"65-69"),Summary!$Q$5:$Q$88,0),MATCH($H$3,Summary!$Q$4:$Y$4,0))</f>
        <v>16.613132219200985</v>
      </c>
      <c r="I1060" s="240">
        <f t="shared" si="49"/>
        <v>0.1295858318134106</v>
      </c>
      <c r="J1060" s="241">
        <f t="shared" si="50"/>
        <v>1.8906355546136655</v>
      </c>
      <c r="K1060" s="242">
        <f t="shared" si="48"/>
        <v>16.480467854613664</v>
      </c>
    </row>
    <row r="1061" spans="1:11" x14ac:dyDescent="0.2">
      <c r="A1061" s="45" t="s">
        <v>51</v>
      </c>
      <c r="B1061" s="45" t="s">
        <v>47</v>
      </c>
      <c r="C1061" s="45">
        <v>2017</v>
      </c>
      <c r="D1061" s="45" t="s">
        <v>157</v>
      </c>
      <c r="E1061" s="48">
        <v>14.6277431</v>
      </c>
      <c r="F1061" s="37">
        <f>VLOOKUP(_xlfn.CONCAT(D1061,"65-69"),'Appendix 4. 2020 IBGE LT'!$E$6:$M$1685,9,FALSE)</f>
        <v>14.74813105445187</v>
      </c>
      <c r="G1061" s="37">
        <f>VLOOKUP(_xlfn.CONCAT(D1061,"65-69"),'Appendix 3b. nax IBGE 2019'!$E$5:$M$1850,9,FALSE)</f>
        <v>14.707277438608319</v>
      </c>
      <c r="H1061" s="37">
        <f>INDEX(Summary!$Q$5:$Y$88,MATCH(_xlfn.CONCAT(D1061,"65-69"),Summary!$Q$5:$Q$88,0),MATCH($H$3,Summary!$Q$4:$Y$4,0))</f>
        <v>16.613132219200985</v>
      </c>
      <c r="I1061" s="240">
        <f t="shared" si="49"/>
        <v>0.1295858318134106</v>
      </c>
      <c r="J1061" s="241">
        <f t="shared" si="50"/>
        <v>1.8955482571663773</v>
      </c>
      <c r="K1061" s="242">
        <f t="shared" si="48"/>
        <v>16.523291357166379</v>
      </c>
    </row>
    <row r="1062" spans="1:11" x14ac:dyDescent="0.2">
      <c r="A1062" s="45" t="s">
        <v>51</v>
      </c>
      <c r="B1062" s="45" t="s">
        <v>47</v>
      </c>
      <c r="C1062" s="45">
        <v>2018</v>
      </c>
      <c r="D1062" s="45" t="s">
        <v>157</v>
      </c>
      <c r="E1062" s="48">
        <v>14.6667813</v>
      </c>
      <c r="F1062" s="37">
        <f>VLOOKUP(_xlfn.CONCAT(D1062,"65-69"),'Appendix 4. 2020 IBGE LT'!$E$6:$M$1685,9,FALSE)</f>
        <v>14.74813105445187</v>
      </c>
      <c r="G1062" s="37">
        <f>VLOOKUP(_xlfn.CONCAT(D1062,"65-69"),'Appendix 3b. nax IBGE 2019'!$E$5:$M$1850,9,FALSE)</f>
        <v>14.707277438608319</v>
      </c>
      <c r="H1062" s="37">
        <f>INDEX(Summary!$Q$5:$Y$88,MATCH(_xlfn.CONCAT(D1062,"65-69"),Summary!$Q$5:$Q$88,0),MATCH($H$3,Summary!$Q$4:$Y$4,0))</f>
        <v>16.613132219200985</v>
      </c>
      <c r="I1062" s="240">
        <f t="shared" si="49"/>
        <v>0.1295858318134106</v>
      </c>
      <c r="J1062" s="241">
        <f t="shared" si="50"/>
        <v>1.9006070547858758</v>
      </c>
      <c r="K1062" s="242">
        <f t="shared" si="48"/>
        <v>16.567388354785876</v>
      </c>
    </row>
    <row r="1063" spans="1:11" x14ac:dyDescent="0.2">
      <c r="A1063" s="45" t="s">
        <v>51</v>
      </c>
      <c r="B1063" s="45" t="s">
        <v>47</v>
      </c>
      <c r="C1063" s="45">
        <v>2019</v>
      </c>
      <c r="D1063" s="45" t="s">
        <v>157</v>
      </c>
      <c r="E1063" s="48">
        <v>14.707277400000001</v>
      </c>
      <c r="F1063" s="37">
        <f>VLOOKUP(_xlfn.CONCAT(D1063,"65-69"),'Appendix 4. 2020 IBGE LT'!$E$6:$M$1685,9,FALSE)</f>
        <v>14.74813105445187</v>
      </c>
      <c r="G1063" s="37">
        <f>VLOOKUP(_xlfn.CONCAT(D1063,"65-69"),'Appendix 3b. nax IBGE 2019'!$E$5:$M$1850,9,FALSE)</f>
        <v>14.707277438608319</v>
      </c>
      <c r="H1063" s="37">
        <f>INDEX(Summary!$Q$5:$Y$88,MATCH(_xlfn.CONCAT(D1063,"65-69"),Summary!$Q$5:$Q$88,0),MATCH($H$3,Summary!$Q$4:$Y$4,0))</f>
        <v>16.613132219200985</v>
      </c>
      <c r="I1063" s="240">
        <f t="shared" si="49"/>
        <v>0.1295858318134106</v>
      </c>
      <c r="J1063" s="241">
        <f t="shared" si="50"/>
        <v>1.9058547755895747</v>
      </c>
      <c r="K1063" s="242">
        <f t="shared" si="48"/>
        <v>16.613132175589577</v>
      </c>
    </row>
    <row r="1064" spans="1:11" x14ac:dyDescent="0.2">
      <c r="A1064" s="45" t="s">
        <v>51</v>
      </c>
      <c r="B1064" s="45" t="s">
        <v>3</v>
      </c>
      <c r="C1064" s="45">
        <v>2000</v>
      </c>
      <c r="D1064" s="45" t="s">
        <v>213</v>
      </c>
      <c r="E1064" s="48">
        <v>14.315265500000001</v>
      </c>
      <c r="F1064" s="37">
        <f>VLOOKUP(_xlfn.CONCAT(D1064,"65-69"),'Appendix 4. 2020 IBGE LT'!$E$6:$M$1685,9,FALSE)</f>
        <v>16.544308057999508</v>
      </c>
      <c r="G1064" s="37">
        <f>VLOOKUP(_xlfn.CONCAT(D1064,"65-69"),'Appendix 3b. nax IBGE 2019'!$E$5:$M$1850,9,FALSE)</f>
        <v>16.466619733811537</v>
      </c>
      <c r="H1064" s="37">
        <f>INDEX(Summary!$Q$5:$Y$88,MATCH(_xlfn.CONCAT(D1064,"65-69"),Summary!$Q$5:$Q$88,0),MATCH($H$3,Summary!$Q$4:$Y$4,0))</f>
        <v>18.178676815048668</v>
      </c>
      <c r="I1064" s="240">
        <f t="shared" si="49"/>
        <v>0.10397137414436665</v>
      </c>
      <c r="J1064" s="241">
        <f t="shared" si="50"/>
        <v>1.4883778252764439</v>
      </c>
      <c r="K1064" s="242">
        <f t="shared" si="48"/>
        <v>15.803643325276445</v>
      </c>
    </row>
    <row r="1065" spans="1:11" x14ac:dyDescent="0.2">
      <c r="A1065" s="45" t="s">
        <v>51</v>
      </c>
      <c r="B1065" s="45" t="s">
        <v>3</v>
      </c>
      <c r="C1065" s="45">
        <v>2001</v>
      </c>
      <c r="D1065" s="45" t="s">
        <v>213</v>
      </c>
      <c r="E1065" s="48">
        <v>14.393226500000001</v>
      </c>
      <c r="F1065" s="37">
        <f>VLOOKUP(_xlfn.CONCAT(D1065,"65-69"),'Appendix 4. 2020 IBGE LT'!$E$6:$M$1685,9,FALSE)</f>
        <v>16.544308057999508</v>
      </c>
      <c r="G1065" s="37">
        <f>VLOOKUP(_xlfn.CONCAT(D1065,"65-69"),'Appendix 3b. nax IBGE 2019'!$E$5:$M$1850,9,FALSE)</f>
        <v>16.466619733811537</v>
      </c>
      <c r="H1065" s="37">
        <f>INDEX(Summary!$Q$5:$Y$88,MATCH(_xlfn.CONCAT(D1065,"65-69"),Summary!$Q$5:$Q$88,0),MATCH($H$3,Summary!$Q$4:$Y$4,0))</f>
        <v>18.178676815048668</v>
      </c>
      <c r="I1065" s="240">
        <f t="shared" si="49"/>
        <v>0.10397137414436665</v>
      </c>
      <c r="J1065" s="241">
        <f t="shared" si="50"/>
        <v>1.496483537576113</v>
      </c>
      <c r="K1065" s="242">
        <f t="shared" si="48"/>
        <v>15.889710037576114</v>
      </c>
    </row>
    <row r="1066" spans="1:11" x14ac:dyDescent="0.2">
      <c r="A1066" s="45" t="s">
        <v>51</v>
      </c>
      <c r="B1066" s="45" t="s">
        <v>3</v>
      </c>
      <c r="C1066" s="45">
        <v>2002</v>
      </c>
      <c r="D1066" s="45" t="s">
        <v>213</v>
      </c>
      <c r="E1066" s="48">
        <v>14.453802899999999</v>
      </c>
      <c r="F1066" s="37">
        <f>VLOOKUP(_xlfn.CONCAT(D1066,"65-69"),'Appendix 4. 2020 IBGE LT'!$E$6:$M$1685,9,FALSE)</f>
        <v>16.544308057999508</v>
      </c>
      <c r="G1066" s="37">
        <f>VLOOKUP(_xlfn.CONCAT(D1066,"65-69"),'Appendix 3b. nax IBGE 2019'!$E$5:$M$1850,9,FALSE)</f>
        <v>16.466619733811537</v>
      </c>
      <c r="H1066" s="37">
        <f>INDEX(Summary!$Q$5:$Y$88,MATCH(_xlfn.CONCAT(D1066,"65-69"),Summary!$Q$5:$Q$88,0),MATCH($H$3,Summary!$Q$4:$Y$4,0))</f>
        <v>18.178676815048668</v>
      </c>
      <c r="I1066" s="240">
        <f t="shared" si="49"/>
        <v>0.10397137414436665</v>
      </c>
      <c r="J1066" s="241">
        <f t="shared" si="50"/>
        <v>1.5027817491248316</v>
      </c>
      <c r="K1066" s="242">
        <f t="shared" si="48"/>
        <v>15.956584649124832</v>
      </c>
    </row>
    <row r="1067" spans="1:11" x14ac:dyDescent="0.2">
      <c r="A1067" s="45" t="s">
        <v>51</v>
      </c>
      <c r="B1067" s="45" t="s">
        <v>3</v>
      </c>
      <c r="C1067" s="45">
        <v>2003</v>
      </c>
      <c r="D1067" s="45" t="s">
        <v>213</v>
      </c>
      <c r="E1067" s="48">
        <v>14.5005975</v>
      </c>
      <c r="F1067" s="37">
        <f>VLOOKUP(_xlfn.CONCAT(D1067,"65-69"),'Appendix 4. 2020 IBGE LT'!$E$6:$M$1685,9,FALSE)</f>
        <v>16.544308057999508</v>
      </c>
      <c r="G1067" s="37">
        <f>VLOOKUP(_xlfn.CONCAT(D1067,"65-69"),'Appendix 3b. nax IBGE 2019'!$E$5:$M$1850,9,FALSE)</f>
        <v>16.466619733811537</v>
      </c>
      <c r="H1067" s="37">
        <f>INDEX(Summary!$Q$5:$Y$88,MATCH(_xlfn.CONCAT(D1067,"65-69"),Summary!$Q$5:$Q$88,0),MATCH($H$3,Summary!$Q$4:$Y$4,0))</f>
        <v>18.178676815048668</v>
      </c>
      <c r="I1067" s="240">
        <f t="shared" si="49"/>
        <v>0.10397137414436665</v>
      </c>
      <c r="J1067" s="241">
        <f t="shared" si="50"/>
        <v>1.5076470479893676</v>
      </c>
      <c r="K1067" s="242">
        <f t="shared" si="48"/>
        <v>16.008244547989367</v>
      </c>
    </row>
    <row r="1068" spans="1:11" x14ac:dyDescent="0.2">
      <c r="A1068" s="45" t="s">
        <v>51</v>
      </c>
      <c r="B1068" s="45" t="s">
        <v>3</v>
      </c>
      <c r="C1068" s="45">
        <v>2004</v>
      </c>
      <c r="D1068" s="45" t="s">
        <v>213</v>
      </c>
      <c r="E1068" s="48">
        <v>14.548813300000001</v>
      </c>
      <c r="F1068" s="37">
        <f>VLOOKUP(_xlfn.CONCAT(D1068,"65-69"),'Appendix 4. 2020 IBGE LT'!$E$6:$M$1685,9,FALSE)</f>
        <v>16.544308057999508</v>
      </c>
      <c r="G1068" s="37">
        <f>VLOOKUP(_xlfn.CONCAT(D1068,"65-69"),'Appendix 3b. nax IBGE 2019'!$E$5:$M$1850,9,FALSE)</f>
        <v>16.466619733811537</v>
      </c>
      <c r="H1068" s="37">
        <f>INDEX(Summary!$Q$5:$Y$88,MATCH(_xlfn.CONCAT(D1068,"65-69"),Summary!$Q$5:$Q$88,0),MATCH($H$3,Summary!$Q$4:$Y$4,0))</f>
        <v>18.178676815048668</v>
      </c>
      <c r="I1068" s="240">
        <f t="shared" si="49"/>
        <v>0.10397137414436665</v>
      </c>
      <c r="J1068" s="241">
        <f t="shared" si="50"/>
        <v>1.5126601109708377</v>
      </c>
      <c r="K1068" s="242">
        <f t="shared" si="48"/>
        <v>16.061473410970837</v>
      </c>
    </row>
    <row r="1069" spans="1:11" x14ac:dyDescent="0.2">
      <c r="A1069" s="45" t="s">
        <v>51</v>
      </c>
      <c r="B1069" s="45" t="s">
        <v>3</v>
      </c>
      <c r="C1069" s="45">
        <v>2005</v>
      </c>
      <c r="D1069" s="45" t="s">
        <v>213</v>
      </c>
      <c r="E1069" s="48">
        <v>14.6303638</v>
      </c>
      <c r="F1069" s="37">
        <f>VLOOKUP(_xlfn.CONCAT(D1069,"65-69"),'Appendix 4. 2020 IBGE LT'!$E$6:$M$1685,9,FALSE)</f>
        <v>16.544308057999508</v>
      </c>
      <c r="G1069" s="37">
        <f>VLOOKUP(_xlfn.CONCAT(D1069,"65-69"),'Appendix 3b. nax IBGE 2019'!$E$5:$M$1850,9,FALSE)</f>
        <v>16.466619733811537</v>
      </c>
      <c r="H1069" s="37">
        <f>INDEX(Summary!$Q$5:$Y$88,MATCH(_xlfn.CONCAT(D1069,"65-69"),Summary!$Q$5:$Q$88,0),MATCH($H$3,Summary!$Q$4:$Y$4,0))</f>
        <v>18.178676815048668</v>
      </c>
      <c r="I1069" s="240">
        <f t="shared" si="49"/>
        <v>0.10397137414436665</v>
      </c>
      <c r="J1069" s="241">
        <f t="shared" si="50"/>
        <v>1.5211390285179978</v>
      </c>
      <c r="K1069" s="242">
        <f t="shared" si="48"/>
        <v>16.151502828517998</v>
      </c>
    </row>
    <row r="1070" spans="1:11" x14ac:dyDescent="0.2">
      <c r="A1070" s="45" t="s">
        <v>51</v>
      </c>
      <c r="B1070" s="45" t="s">
        <v>3</v>
      </c>
      <c r="C1070" s="45">
        <v>2006</v>
      </c>
      <c r="D1070" s="45" t="s">
        <v>213</v>
      </c>
      <c r="E1070" s="48">
        <v>14.8090983</v>
      </c>
      <c r="F1070" s="37">
        <f>VLOOKUP(_xlfn.CONCAT(D1070,"65-69"),'Appendix 4. 2020 IBGE LT'!$E$6:$M$1685,9,FALSE)</f>
        <v>16.544308057999508</v>
      </c>
      <c r="G1070" s="37">
        <f>VLOOKUP(_xlfn.CONCAT(D1070,"65-69"),'Appendix 3b. nax IBGE 2019'!$E$5:$M$1850,9,FALSE)</f>
        <v>16.466619733811537</v>
      </c>
      <c r="H1070" s="37">
        <f>INDEX(Summary!$Q$5:$Y$88,MATCH(_xlfn.CONCAT(D1070,"65-69"),Summary!$Q$5:$Q$88,0),MATCH($H$3,Summary!$Q$4:$Y$4,0))</f>
        <v>18.178676815048668</v>
      </c>
      <c r="I1070" s="240">
        <f t="shared" si="49"/>
        <v>0.10397137414436665</v>
      </c>
      <c r="J1070" s="241">
        <f t="shared" si="50"/>
        <v>1.5397223000900042</v>
      </c>
      <c r="K1070" s="242">
        <f t="shared" si="48"/>
        <v>16.348820600090004</v>
      </c>
    </row>
    <row r="1071" spans="1:11" x14ac:dyDescent="0.2">
      <c r="A1071" s="45" t="s">
        <v>51</v>
      </c>
      <c r="B1071" s="45" t="s">
        <v>3</v>
      </c>
      <c r="C1071" s="45">
        <v>2007</v>
      </c>
      <c r="D1071" s="45" t="s">
        <v>213</v>
      </c>
      <c r="E1071" s="48">
        <v>15.0209077</v>
      </c>
      <c r="F1071" s="37">
        <f>VLOOKUP(_xlfn.CONCAT(D1071,"65-69"),'Appendix 4. 2020 IBGE LT'!$E$6:$M$1685,9,FALSE)</f>
        <v>16.544308057999508</v>
      </c>
      <c r="G1071" s="37">
        <f>VLOOKUP(_xlfn.CONCAT(D1071,"65-69"),'Appendix 3b. nax IBGE 2019'!$E$5:$M$1850,9,FALSE)</f>
        <v>16.466619733811537</v>
      </c>
      <c r="H1071" s="37">
        <f>INDEX(Summary!$Q$5:$Y$88,MATCH(_xlfn.CONCAT(D1071,"65-69"),Summary!$Q$5:$Q$88,0),MATCH($H$3,Summary!$Q$4:$Y$4,0))</f>
        <v>18.178676815048668</v>
      </c>
      <c r="I1071" s="240">
        <f t="shared" si="49"/>
        <v>0.10397137414436665</v>
      </c>
      <c r="J1071" s="241">
        <f t="shared" si="50"/>
        <v>1.5617444144646979</v>
      </c>
      <c r="K1071" s="242">
        <f t="shared" si="48"/>
        <v>16.582652114464697</v>
      </c>
    </row>
    <row r="1072" spans="1:11" x14ac:dyDescent="0.2">
      <c r="A1072" s="45" t="s">
        <v>51</v>
      </c>
      <c r="B1072" s="45" t="s">
        <v>3</v>
      </c>
      <c r="C1072" s="45">
        <v>2008</v>
      </c>
      <c r="D1072" s="45" t="s">
        <v>213</v>
      </c>
      <c r="E1072" s="48">
        <v>15.2644435</v>
      </c>
      <c r="F1072" s="37">
        <f>VLOOKUP(_xlfn.CONCAT(D1072,"65-69"),'Appendix 4. 2020 IBGE LT'!$E$6:$M$1685,9,FALSE)</f>
        <v>16.544308057999508</v>
      </c>
      <c r="G1072" s="37">
        <f>VLOOKUP(_xlfn.CONCAT(D1072,"65-69"),'Appendix 3b. nax IBGE 2019'!$E$5:$M$1850,9,FALSE)</f>
        <v>16.466619733811537</v>
      </c>
      <c r="H1072" s="37">
        <f>INDEX(Summary!$Q$5:$Y$88,MATCH(_xlfn.CONCAT(D1072,"65-69"),Summary!$Q$5:$Q$88,0),MATCH($H$3,Summary!$Q$4:$Y$4,0))</f>
        <v>18.178676815048668</v>
      </c>
      <c r="I1072" s="240">
        <f t="shared" si="49"/>
        <v>0.10397137414436665</v>
      </c>
      <c r="J1072" s="241">
        <f t="shared" si="50"/>
        <v>1.5870651662440456</v>
      </c>
      <c r="K1072" s="242">
        <f t="shared" si="48"/>
        <v>16.851508666244047</v>
      </c>
    </row>
    <row r="1073" spans="1:11" x14ac:dyDescent="0.2">
      <c r="A1073" s="45" t="s">
        <v>51</v>
      </c>
      <c r="B1073" s="45" t="s">
        <v>3</v>
      </c>
      <c r="C1073" s="45">
        <v>2009</v>
      </c>
      <c r="D1073" s="45" t="s">
        <v>213</v>
      </c>
      <c r="E1073" s="48">
        <v>15.526353200000001</v>
      </c>
      <c r="F1073" s="37">
        <f>VLOOKUP(_xlfn.CONCAT(D1073,"65-69"),'Appendix 4. 2020 IBGE LT'!$E$6:$M$1685,9,FALSE)</f>
        <v>16.544308057999508</v>
      </c>
      <c r="G1073" s="37">
        <f>VLOOKUP(_xlfn.CONCAT(D1073,"65-69"),'Appendix 3b. nax IBGE 2019'!$E$5:$M$1850,9,FALSE)</f>
        <v>16.466619733811537</v>
      </c>
      <c r="H1073" s="37">
        <f>INDEX(Summary!$Q$5:$Y$88,MATCH(_xlfn.CONCAT(D1073,"65-69"),Summary!$Q$5:$Q$88,0),MATCH($H$3,Summary!$Q$4:$Y$4,0))</f>
        <v>18.178676815048668</v>
      </c>
      <c r="I1073" s="240">
        <f t="shared" si="49"/>
        <v>0.10397137414436665</v>
      </c>
      <c r="J1073" s="241">
        <f t="shared" si="50"/>
        <v>1.6142962776547845</v>
      </c>
      <c r="K1073" s="242">
        <f t="shared" si="48"/>
        <v>17.140649477654787</v>
      </c>
    </row>
    <row r="1074" spans="1:11" x14ac:dyDescent="0.2">
      <c r="A1074" s="45" t="s">
        <v>51</v>
      </c>
      <c r="B1074" s="45" t="s">
        <v>3</v>
      </c>
      <c r="C1074" s="45">
        <v>2010</v>
      </c>
      <c r="D1074" s="45" t="s">
        <v>213</v>
      </c>
      <c r="E1074" s="48">
        <v>15.777795299999999</v>
      </c>
      <c r="F1074" s="37">
        <f>VLOOKUP(_xlfn.CONCAT(D1074,"65-69"),'Appendix 4. 2020 IBGE LT'!$E$6:$M$1685,9,FALSE)</f>
        <v>16.544308057999508</v>
      </c>
      <c r="G1074" s="37">
        <f>VLOOKUP(_xlfn.CONCAT(D1074,"65-69"),'Appendix 3b. nax IBGE 2019'!$E$5:$M$1850,9,FALSE)</f>
        <v>16.466619733811537</v>
      </c>
      <c r="H1074" s="37">
        <f>INDEX(Summary!$Q$5:$Y$88,MATCH(_xlfn.CONCAT(D1074,"65-69"),Summary!$Q$5:$Q$88,0),MATCH($H$3,Summary!$Q$4:$Y$4,0))</f>
        <v>18.178676815048668</v>
      </c>
      <c r="I1074" s="240">
        <f t="shared" si="49"/>
        <v>0.10397137414436665</v>
      </c>
      <c r="J1074" s="241">
        <f t="shared" si="50"/>
        <v>1.6404390583095296</v>
      </c>
      <c r="K1074" s="242">
        <f t="shared" si="48"/>
        <v>17.41823435830953</v>
      </c>
    </row>
    <row r="1075" spans="1:11" x14ac:dyDescent="0.2">
      <c r="A1075" s="45" t="s">
        <v>51</v>
      </c>
      <c r="B1075" s="45" t="s">
        <v>3</v>
      </c>
      <c r="C1075" s="45">
        <v>2011</v>
      </c>
      <c r="D1075" s="45" t="s">
        <v>213</v>
      </c>
      <c r="E1075" s="48">
        <v>15.8528854</v>
      </c>
      <c r="F1075" s="37">
        <f>VLOOKUP(_xlfn.CONCAT(D1075,"65-69"),'Appendix 4. 2020 IBGE LT'!$E$6:$M$1685,9,FALSE)</f>
        <v>16.544308057999508</v>
      </c>
      <c r="G1075" s="37">
        <f>VLOOKUP(_xlfn.CONCAT(D1075,"65-69"),'Appendix 3b. nax IBGE 2019'!$E$5:$M$1850,9,FALSE)</f>
        <v>16.466619733811537</v>
      </c>
      <c r="H1075" s="37">
        <f>INDEX(Summary!$Q$5:$Y$88,MATCH(_xlfn.CONCAT(D1075,"65-69"),Summary!$Q$5:$Q$88,0),MATCH($H$3,Summary!$Q$4:$Y$4,0))</f>
        <v>18.178676815048668</v>
      </c>
      <c r="I1075" s="240">
        <f t="shared" si="49"/>
        <v>0.10397137414436665</v>
      </c>
      <c r="J1075" s="241">
        <f t="shared" si="50"/>
        <v>1.6482462791911676</v>
      </c>
      <c r="K1075" s="242">
        <f t="shared" si="48"/>
        <v>17.501131679191168</v>
      </c>
    </row>
    <row r="1076" spans="1:11" x14ac:dyDescent="0.2">
      <c r="A1076" s="45" t="s">
        <v>51</v>
      </c>
      <c r="B1076" s="45" t="s">
        <v>3</v>
      </c>
      <c r="C1076" s="45">
        <v>2012</v>
      </c>
      <c r="D1076" s="45" t="s">
        <v>213</v>
      </c>
      <c r="E1076" s="48">
        <v>15.928320299999999</v>
      </c>
      <c r="F1076" s="37">
        <f>VLOOKUP(_xlfn.CONCAT(D1076,"65-69"),'Appendix 4. 2020 IBGE LT'!$E$6:$M$1685,9,FALSE)</f>
        <v>16.544308057999508</v>
      </c>
      <c r="G1076" s="37">
        <f>VLOOKUP(_xlfn.CONCAT(D1076,"65-69"),'Appendix 3b. nax IBGE 2019'!$E$5:$M$1850,9,FALSE)</f>
        <v>16.466619733811537</v>
      </c>
      <c r="H1076" s="37">
        <f>INDEX(Summary!$Q$5:$Y$88,MATCH(_xlfn.CONCAT(D1076,"65-69"),Summary!$Q$5:$Q$88,0),MATCH($H$3,Summary!$Q$4:$Y$4,0))</f>
        <v>18.178676815048668</v>
      </c>
      <c r="I1076" s="240">
        <f t="shared" si="49"/>
        <v>0.10397137414436665</v>
      </c>
      <c r="J1076" s="241">
        <f t="shared" si="50"/>
        <v>1.6560893494026103</v>
      </c>
      <c r="K1076" s="242">
        <f t="shared" si="48"/>
        <v>17.584409649402609</v>
      </c>
    </row>
    <row r="1077" spans="1:11" x14ac:dyDescent="0.2">
      <c r="A1077" s="45" t="s">
        <v>51</v>
      </c>
      <c r="B1077" s="45" t="s">
        <v>3</v>
      </c>
      <c r="C1077" s="45">
        <v>2013</v>
      </c>
      <c r="D1077" s="45" t="s">
        <v>213</v>
      </c>
      <c r="E1077" s="48">
        <v>16.0036387</v>
      </c>
      <c r="F1077" s="37">
        <f>VLOOKUP(_xlfn.CONCAT(D1077,"65-69"),'Appendix 4. 2020 IBGE LT'!$E$6:$M$1685,9,FALSE)</f>
        <v>16.544308057999508</v>
      </c>
      <c r="G1077" s="37">
        <f>VLOOKUP(_xlfn.CONCAT(D1077,"65-69"),'Appendix 3b. nax IBGE 2019'!$E$5:$M$1850,9,FALSE)</f>
        <v>16.466619733811537</v>
      </c>
      <c r="H1077" s="37">
        <f>INDEX(Summary!$Q$5:$Y$88,MATCH(_xlfn.CONCAT(D1077,"65-69"),Summary!$Q$5:$Q$88,0),MATCH($H$3,Summary!$Q$4:$Y$4,0))</f>
        <v>18.178676815048668</v>
      </c>
      <c r="I1077" s="240">
        <f t="shared" si="49"/>
        <v>0.10397137414436665</v>
      </c>
      <c r="J1077" s="241">
        <f t="shared" si="50"/>
        <v>1.6639203069489654</v>
      </c>
      <c r="K1077" s="242">
        <f t="shared" si="48"/>
        <v>17.667559006948967</v>
      </c>
    </row>
    <row r="1078" spans="1:11" x14ac:dyDescent="0.2">
      <c r="A1078" s="45" t="s">
        <v>51</v>
      </c>
      <c r="B1078" s="45" t="s">
        <v>3</v>
      </c>
      <c r="C1078" s="45">
        <v>2014</v>
      </c>
      <c r="D1078" s="45" t="s">
        <v>213</v>
      </c>
      <c r="E1078" s="48">
        <v>16.079829499999999</v>
      </c>
      <c r="F1078" s="37">
        <f>VLOOKUP(_xlfn.CONCAT(D1078,"65-69"),'Appendix 4. 2020 IBGE LT'!$E$6:$M$1685,9,FALSE)</f>
        <v>16.544308057999508</v>
      </c>
      <c r="G1078" s="37">
        <f>VLOOKUP(_xlfn.CONCAT(D1078,"65-69"),'Appendix 3b. nax IBGE 2019'!$E$5:$M$1850,9,FALSE)</f>
        <v>16.466619733811537</v>
      </c>
      <c r="H1078" s="37">
        <f>INDEX(Summary!$Q$5:$Y$88,MATCH(_xlfn.CONCAT(D1078,"65-69"),Summary!$Q$5:$Q$88,0),MATCH($H$3,Summary!$Q$4:$Y$4,0))</f>
        <v>18.178676815048668</v>
      </c>
      <c r="I1078" s="240">
        <f t="shared" si="49"/>
        <v>0.10397137414436665</v>
      </c>
      <c r="J1078" s="241">
        <f t="shared" si="50"/>
        <v>1.671841969122124</v>
      </c>
      <c r="K1078" s="242">
        <f t="shared" si="48"/>
        <v>17.751671469122122</v>
      </c>
    </row>
    <row r="1079" spans="1:11" x14ac:dyDescent="0.2">
      <c r="A1079" s="45" t="s">
        <v>51</v>
      </c>
      <c r="B1079" s="45" t="s">
        <v>3</v>
      </c>
      <c r="C1079" s="45">
        <v>2015</v>
      </c>
      <c r="D1079" s="45" t="s">
        <v>213</v>
      </c>
      <c r="E1079" s="48">
        <v>16.1570754</v>
      </c>
      <c r="F1079" s="37">
        <f>VLOOKUP(_xlfn.CONCAT(D1079,"65-69"),'Appendix 4. 2020 IBGE LT'!$E$6:$M$1685,9,FALSE)</f>
        <v>16.544308057999508</v>
      </c>
      <c r="G1079" s="37">
        <f>VLOOKUP(_xlfn.CONCAT(D1079,"65-69"),'Appendix 3b. nax IBGE 2019'!$E$5:$M$1850,9,FALSE)</f>
        <v>16.466619733811537</v>
      </c>
      <c r="H1079" s="37">
        <f>INDEX(Summary!$Q$5:$Y$88,MATCH(_xlfn.CONCAT(D1079,"65-69"),Summary!$Q$5:$Q$88,0),MATCH($H$3,Summary!$Q$4:$Y$4,0))</f>
        <v>18.178676815048668</v>
      </c>
      <c r="I1079" s="240">
        <f t="shared" si="49"/>
        <v>0.10397137414436665</v>
      </c>
      <c r="J1079" s="241">
        <f t="shared" si="50"/>
        <v>1.6798733314921424</v>
      </c>
      <c r="K1079" s="242">
        <f t="shared" si="48"/>
        <v>17.836948731492143</v>
      </c>
    </row>
    <row r="1080" spans="1:11" x14ac:dyDescent="0.2">
      <c r="A1080" s="45" t="s">
        <v>51</v>
      </c>
      <c r="B1080" s="45" t="s">
        <v>3</v>
      </c>
      <c r="C1080" s="45">
        <v>2016</v>
      </c>
      <c r="D1080" s="45" t="s">
        <v>213</v>
      </c>
      <c r="E1080" s="48">
        <v>16.234175199999999</v>
      </c>
      <c r="F1080" s="37">
        <f>VLOOKUP(_xlfn.CONCAT(D1080,"65-69"),'Appendix 4. 2020 IBGE LT'!$E$6:$M$1685,9,FALSE)</f>
        <v>16.544308057999508</v>
      </c>
      <c r="G1080" s="37">
        <f>VLOOKUP(_xlfn.CONCAT(D1080,"65-69"),'Appendix 3b. nax IBGE 2019'!$E$5:$M$1850,9,FALSE)</f>
        <v>16.466619733811537</v>
      </c>
      <c r="H1080" s="37">
        <f>INDEX(Summary!$Q$5:$Y$88,MATCH(_xlfn.CONCAT(D1080,"65-69"),Summary!$Q$5:$Q$88,0),MATCH($H$3,Summary!$Q$4:$Y$4,0))</f>
        <v>18.178676815048668</v>
      </c>
      <c r="I1080" s="240">
        <f t="shared" si="49"/>
        <v>0.10397137414436665</v>
      </c>
      <c r="J1080" s="241">
        <f t="shared" si="50"/>
        <v>1.6878895036443982</v>
      </c>
      <c r="K1080" s="242">
        <f t="shared" si="48"/>
        <v>17.922064703644399</v>
      </c>
    </row>
    <row r="1081" spans="1:11" x14ac:dyDescent="0.2">
      <c r="A1081" s="45" t="s">
        <v>51</v>
      </c>
      <c r="B1081" s="45" t="s">
        <v>3</v>
      </c>
      <c r="C1081" s="45">
        <v>2017</v>
      </c>
      <c r="D1081" s="45" t="s">
        <v>213</v>
      </c>
      <c r="E1081" s="48">
        <v>16.3112584</v>
      </c>
      <c r="F1081" s="37">
        <f>VLOOKUP(_xlfn.CONCAT(D1081,"65-69"),'Appendix 4. 2020 IBGE LT'!$E$6:$M$1685,9,FALSE)</f>
        <v>16.544308057999508</v>
      </c>
      <c r="G1081" s="37">
        <f>VLOOKUP(_xlfn.CONCAT(D1081,"65-69"),'Appendix 3b. nax IBGE 2019'!$E$5:$M$1850,9,FALSE)</f>
        <v>16.466619733811537</v>
      </c>
      <c r="H1081" s="37">
        <f>INDEX(Summary!$Q$5:$Y$88,MATCH(_xlfn.CONCAT(D1081,"65-69"),Summary!$Q$5:$Q$88,0),MATCH($H$3,Summary!$Q$4:$Y$4,0))</f>
        <v>18.178676815048668</v>
      </c>
      <c r="I1081" s="240">
        <f t="shared" si="49"/>
        <v>0.10397137414436665</v>
      </c>
      <c r="J1081" s="241">
        <f t="shared" si="50"/>
        <v>1.6959039498718433</v>
      </c>
      <c r="K1081" s="242">
        <f t="shared" si="48"/>
        <v>18.007162349871844</v>
      </c>
    </row>
    <row r="1082" spans="1:11" x14ac:dyDescent="0.2">
      <c r="A1082" s="45" t="s">
        <v>51</v>
      </c>
      <c r="B1082" s="45" t="s">
        <v>3</v>
      </c>
      <c r="C1082" s="45">
        <v>2018</v>
      </c>
      <c r="D1082" s="45" t="s">
        <v>213</v>
      </c>
      <c r="E1082" s="48">
        <v>16.3893035</v>
      </c>
      <c r="F1082" s="37">
        <f>VLOOKUP(_xlfn.CONCAT(D1082,"65-69"),'Appendix 4. 2020 IBGE LT'!$E$6:$M$1685,9,FALSE)</f>
        <v>16.544308057999508</v>
      </c>
      <c r="G1082" s="37">
        <f>VLOOKUP(_xlfn.CONCAT(D1082,"65-69"),'Appendix 3b. nax IBGE 2019'!$E$5:$M$1850,9,FALSE)</f>
        <v>16.466619733811537</v>
      </c>
      <c r="H1082" s="37">
        <f>INDEX(Summary!$Q$5:$Y$88,MATCH(_xlfn.CONCAT(D1082,"65-69"),Summary!$Q$5:$Q$88,0),MATCH($H$3,Summary!$Q$4:$Y$4,0))</f>
        <v>18.178676815048668</v>
      </c>
      <c r="I1082" s="240">
        <f t="shared" si="49"/>
        <v>0.10397137414436665</v>
      </c>
      <c r="J1082" s="241">
        <f t="shared" si="50"/>
        <v>1.704018406164078</v>
      </c>
      <c r="K1082" s="242">
        <f t="shared" si="48"/>
        <v>18.093321906164078</v>
      </c>
    </row>
    <row r="1083" spans="1:11" x14ac:dyDescent="0.2">
      <c r="A1083" s="45" t="s">
        <v>51</v>
      </c>
      <c r="B1083" s="45" t="s">
        <v>3</v>
      </c>
      <c r="C1083" s="45">
        <v>2019</v>
      </c>
      <c r="D1083" s="45" t="s">
        <v>213</v>
      </c>
      <c r="E1083" s="48">
        <v>16.466619699999999</v>
      </c>
      <c r="F1083" s="37">
        <f>VLOOKUP(_xlfn.CONCAT(D1083,"65-69"),'Appendix 4. 2020 IBGE LT'!$E$6:$M$1685,9,FALSE)</f>
        <v>16.544308057999508</v>
      </c>
      <c r="G1083" s="37">
        <f>VLOOKUP(_xlfn.CONCAT(D1083,"65-69"),'Appendix 3b. nax IBGE 2019'!$E$5:$M$1850,9,FALSE)</f>
        <v>16.466619733811537</v>
      </c>
      <c r="H1083" s="37">
        <f>INDEX(Summary!$Q$5:$Y$88,MATCH(_xlfn.CONCAT(D1083,"65-69"),Summary!$Q$5:$Q$88,0),MATCH($H$3,Summary!$Q$4:$Y$4,0))</f>
        <v>18.178676815048668</v>
      </c>
      <c r="I1083" s="240">
        <f t="shared" si="49"/>
        <v>0.10397137414436665</v>
      </c>
      <c r="J1083" s="241">
        <f t="shared" si="50"/>
        <v>1.7120570777216984</v>
      </c>
      <c r="K1083" s="242">
        <f t="shared" si="48"/>
        <v>18.178676777721698</v>
      </c>
    </row>
    <row r="1084" spans="1:11" x14ac:dyDescent="0.2">
      <c r="A1084" s="45" t="s">
        <v>63</v>
      </c>
      <c r="B1084" s="45" t="s">
        <v>48</v>
      </c>
      <c r="C1084" s="45">
        <v>2000</v>
      </c>
      <c r="D1084" s="45" t="s">
        <v>197</v>
      </c>
      <c r="E1084" s="48">
        <v>16.486227599999999</v>
      </c>
      <c r="F1084" s="37">
        <f>VLOOKUP(_xlfn.CONCAT(D1084,"65-69"),'Appendix 4. 2020 IBGE LT'!$E$6:$M$1685,9,FALSE)</f>
        <v>20.786008990879658</v>
      </c>
      <c r="G1084" s="37">
        <f>VLOOKUP(_xlfn.CONCAT(D1084,"65-69"),'Appendix 3b. nax IBGE 2019'!$E$5:$M$1850,9,FALSE)</f>
        <v>20.608496038833426</v>
      </c>
      <c r="H1084" s="37">
        <f>INDEX(Summary!$Q$5:$Y$88,MATCH(_xlfn.CONCAT(D1084,"65-69"),Summary!$Q$5:$Q$88,0),MATCH($H$3,Summary!$Q$4:$Y$4,0))</f>
        <v>20.470397079966929</v>
      </c>
      <c r="I1084" s="240">
        <f t="shared" si="49"/>
        <v>-6.7010692389328766E-3</v>
      </c>
      <c r="J1084" s="241">
        <f t="shared" si="50"/>
        <v>-0.11047535263640618</v>
      </c>
      <c r="K1084" s="242">
        <f t="shared" si="48"/>
        <v>16.375752247363593</v>
      </c>
    </row>
    <row r="1085" spans="1:11" x14ac:dyDescent="0.2">
      <c r="A1085" s="45" t="s">
        <v>63</v>
      </c>
      <c r="B1085" s="45" t="s">
        <v>48</v>
      </c>
      <c r="C1085" s="45">
        <v>2001</v>
      </c>
      <c r="D1085" s="45" t="s">
        <v>197</v>
      </c>
      <c r="E1085" s="48">
        <v>16.7348879</v>
      </c>
      <c r="F1085" s="37">
        <f>VLOOKUP(_xlfn.CONCAT(D1085,"65-69"),'Appendix 4. 2020 IBGE LT'!$E$6:$M$1685,9,FALSE)</f>
        <v>20.786008990879658</v>
      </c>
      <c r="G1085" s="37">
        <f>VLOOKUP(_xlfn.CONCAT(D1085,"65-69"),'Appendix 3b. nax IBGE 2019'!$E$5:$M$1850,9,FALSE)</f>
        <v>20.608496038833426</v>
      </c>
      <c r="H1085" s="37">
        <f>INDEX(Summary!$Q$5:$Y$88,MATCH(_xlfn.CONCAT(D1085,"65-69"),Summary!$Q$5:$Q$88,0),MATCH($H$3,Summary!$Q$4:$Y$4,0))</f>
        <v>20.470397079966929</v>
      </c>
      <c r="I1085" s="240">
        <f t="shared" si="49"/>
        <v>-6.7010692389328766E-3</v>
      </c>
      <c r="J1085" s="241">
        <f t="shared" si="50"/>
        <v>-0.11214164252368</v>
      </c>
      <c r="K1085" s="242">
        <f t="shared" si="48"/>
        <v>16.622746257476319</v>
      </c>
    </row>
    <row r="1086" spans="1:11" x14ac:dyDescent="0.2">
      <c r="A1086" s="45" t="s">
        <v>63</v>
      </c>
      <c r="B1086" s="45" t="s">
        <v>48</v>
      </c>
      <c r="C1086" s="45">
        <v>2002</v>
      </c>
      <c r="D1086" s="45" t="s">
        <v>197</v>
      </c>
      <c r="E1086" s="48">
        <v>16.980044100000001</v>
      </c>
      <c r="F1086" s="37">
        <f>VLOOKUP(_xlfn.CONCAT(D1086,"65-69"),'Appendix 4. 2020 IBGE LT'!$E$6:$M$1685,9,FALSE)</f>
        <v>20.786008990879658</v>
      </c>
      <c r="G1086" s="37">
        <f>VLOOKUP(_xlfn.CONCAT(D1086,"65-69"),'Appendix 3b. nax IBGE 2019'!$E$5:$M$1850,9,FALSE)</f>
        <v>20.608496038833426</v>
      </c>
      <c r="H1086" s="37">
        <f>INDEX(Summary!$Q$5:$Y$88,MATCH(_xlfn.CONCAT(D1086,"65-69"),Summary!$Q$5:$Q$88,0),MATCH($H$3,Summary!$Q$4:$Y$4,0))</f>
        <v>20.470397079966929</v>
      </c>
      <c r="I1086" s="240">
        <f t="shared" si="49"/>
        <v>-6.7010692389328766E-3</v>
      </c>
      <c r="J1086" s="241">
        <f t="shared" si="50"/>
        <v>-0.11378445119423368</v>
      </c>
      <c r="K1086" s="242">
        <f t="shared" si="48"/>
        <v>16.866259648805766</v>
      </c>
    </row>
    <row r="1087" spans="1:11" x14ac:dyDescent="0.2">
      <c r="A1087" s="45" t="s">
        <v>63</v>
      </c>
      <c r="B1087" s="45" t="s">
        <v>48</v>
      </c>
      <c r="C1087" s="45">
        <v>2003</v>
      </c>
      <c r="D1087" s="45" t="s">
        <v>197</v>
      </c>
      <c r="E1087" s="48">
        <v>17.221459899999999</v>
      </c>
      <c r="F1087" s="37">
        <f>VLOOKUP(_xlfn.CONCAT(D1087,"65-69"),'Appendix 4. 2020 IBGE LT'!$E$6:$M$1685,9,FALSE)</f>
        <v>20.786008990879658</v>
      </c>
      <c r="G1087" s="37">
        <f>VLOOKUP(_xlfn.CONCAT(D1087,"65-69"),'Appendix 3b. nax IBGE 2019'!$E$5:$M$1850,9,FALSE)</f>
        <v>20.608496038833426</v>
      </c>
      <c r="H1087" s="37">
        <f>INDEX(Summary!$Q$5:$Y$88,MATCH(_xlfn.CONCAT(D1087,"65-69"),Summary!$Q$5:$Q$88,0),MATCH($H$3,Summary!$Q$4:$Y$4,0))</f>
        <v>20.470397079966929</v>
      </c>
      <c r="I1087" s="240">
        <f t="shared" si="49"/>
        <v>-6.7010692389328766E-3</v>
      </c>
      <c r="J1087" s="241">
        <f t="shared" si="50"/>
        <v>-0.11540219518540605</v>
      </c>
      <c r="K1087" s="242">
        <f t="shared" si="48"/>
        <v>17.106057704814592</v>
      </c>
    </row>
    <row r="1088" spans="1:11" x14ac:dyDescent="0.2">
      <c r="A1088" s="45" t="s">
        <v>63</v>
      </c>
      <c r="B1088" s="45" t="s">
        <v>48</v>
      </c>
      <c r="C1088" s="45">
        <v>2004</v>
      </c>
      <c r="D1088" s="45" t="s">
        <v>197</v>
      </c>
      <c r="E1088" s="48">
        <v>17.458920800000001</v>
      </c>
      <c r="F1088" s="37">
        <f>VLOOKUP(_xlfn.CONCAT(D1088,"65-69"),'Appendix 4. 2020 IBGE LT'!$E$6:$M$1685,9,FALSE)</f>
        <v>20.786008990879658</v>
      </c>
      <c r="G1088" s="37">
        <f>VLOOKUP(_xlfn.CONCAT(D1088,"65-69"),'Appendix 3b. nax IBGE 2019'!$E$5:$M$1850,9,FALSE)</f>
        <v>20.608496038833426</v>
      </c>
      <c r="H1088" s="37">
        <f>INDEX(Summary!$Q$5:$Y$88,MATCH(_xlfn.CONCAT(D1088,"65-69"),Summary!$Q$5:$Q$88,0),MATCH($H$3,Summary!$Q$4:$Y$4,0))</f>
        <v>20.470397079966929</v>
      </c>
      <c r="I1088" s="240">
        <f t="shared" si="49"/>
        <v>-6.7010692389328766E-3</v>
      </c>
      <c r="J1088" s="241">
        <f t="shared" si="50"/>
        <v>-0.11699343711784538</v>
      </c>
      <c r="K1088" s="242">
        <f t="shared" si="48"/>
        <v>17.341927362882156</v>
      </c>
    </row>
    <row r="1089" spans="1:11" x14ac:dyDescent="0.2">
      <c r="A1089" s="45" t="s">
        <v>63</v>
      </c>
      <c r="B1089" s="45" t="s">
        <v>48</v>
      </c>
      <c r="C1089" s="45">
        <v>2005</v>
      </c>
      <c r="D1089" s="45" t="s">
        <v>197</v>
      </c>
      <c r="E1089" s="48">
        <v>17.692233900000002</v>
      </c>
      <c r="F1089" s="37">
        <f>VLOOKUP(_xlfn.CONCAT(D1089,"65-69"),'Appendix 4. 2020 IBGE LT'!$E$6:$M$1685,9,FALSE)</f>
        <v>20.786008990879658</v>
      </c>
      <c r="G1089" s="37">
        <f>VLOOKUP(_xlfn.CONCAT(D1089,"65-69"),'Appendix 3b. nax IBGE 2019'!$E$5:$M$1850,9,FALSE)</f>
        <v>20.608496038833426</v>
      </c>
      <c r="H1089" s="37">
        <f>INDEX(Summary!$Q$5:$Y$88,MATCH(_xlfn.CONCAT(D1089,"65-69"),Summary!$Q$5:$Q$88,0),MATCH($H$3,Summary!$Q$4:$Y$4,0))</f>
        <v>20.470397079966929</v>
      </c>
      <c r="I1089" s="240">
        <f t="shared" si="49"/>
        <v>-6.7010692389328766E-3</v>
      </c>
      <c r="J1089" s="241">
        <f t="shared" si="50"/>
        <v>-0.11855688435529545</v>
      </c>
      <c r="K1089" s="242">
        <f t="shared" si="48"/>
        <v>17.573677015644705</v>
      </c>
    </row>
    <row r="1090" spans="1:11" x14ac:dyDescent="0.2">
      <c r="A1090" s="45" t="s">
        <v>63</v>
      </c>
      <c r="B1090" s="45" t="s">
        <v>48</v>
      </c>
      <c r="C1090" s="45">
        <v>2006</v>
      </c>
      <c r="D1090" s="45" t="s">
        <v>197</v>
      </c>
      <c r="E1090" s="48">
        <v>17.921227699999999</v>
      </c>
      <c r="F1090" s="37">
        <f>VLOOKUP(_xlfn.CONCAT(D1090,"65-69"),'Appendix 4. 2020 IBGE LT'!$E$6:$M$1685,9,FALSE)</f>
        <v>20.786008990879658</v>
      </c>
      <c r="G1090" s="37">
        <f>VLOOKUP(_xlfn.CONCAT(D1090,"65-69"),'Appendix 3b. nax IBGE 2019'!$E$5:$M$1850,9,FALSE)</f>
        <v>20.608496038833426</v>
      </c>
      <c r="H1090" s="37">
        <f>INDEX(Summary!$Q$5:$Y$88,MATCH(_xlfn.CONCAT(D1090,"65-69"),Summary!$Q$5:$Q$88,0),MATCH($H$3,Summary!$Q$4:$Y$4,0))</f>
        <v>20.470397079966929</v>
      </c>
      <c r="I1090" s="240">
        <f t="shared" si="49"/>
        <v>-6.7010692389328766E-3</v>
      </c>
      <c r="J1090" s="241">
        <f t="shared" si="50"/>
        <v>-0.12009138766438178</v>
      </c>
      <c r="K1090" s="242">
        <f t="shared" si="48"/>
        <v>17.801136312335618</v>
      </c>
    </row>
    <row r="1091" spans="1:11" x14ac:dyDescent="0.2">
      <c r="A1091" s="45" t="s">
        <v>63</v>
      </c>
      <c r="B1091" s="45" t="s">
        <v>48</v>
      </c>
      <c r="C1091" s="45">
        <v>2007</v>
      </c>
      <c r="D1091" s="45" t="s">
        <v>197</v>
      </c>
      <c r="E1091" s="48">
        <v>18.145751099999998</v>
      </c>
      <c r="F1091" s="37">
        <f>VLOOKUP(_xlfn.CONCAT(D1091,"65-69"),'Appendix 4. 2020 IBGE LT'!$E$6:$M$1685,9,FALSE)</f>
        <v>20.786008990879658</v>
      </c>
      <c r="G1091" s="37">
        <f>VLOOKUP(_xlfn.CONCAT(D1091,"65-69"),'Appendix 3b. nax IBGE 2019'!$E$5:$M$1850,9,FALSE)</f>
        <v>20.608496038833426</v>
      </c>
      <c r="H1091" s="37">
        <f>INDEX(Summary!$Q$5:$Y$88,MATCH(_xlfn.CONCAT(D1091,"65-69"),Summary!$Q$5:$Q$88,0),MATCH($H$3,Summary!$Q$4:$Y$4,0))</f>
        <v>20.470397079966929</v>
      </c>
      <c r="I1091" s="240">
        <f t="shared" si="49"/>
        <v>-6.7010692389328766E-3</v>
      </c>
      <c r="J1091" s="241">
        <f t="shared" si="50"/>
        <v>-0.12159593451354239</v>
      </c>
      <c r="K1091" s="242">
        <f t="shared" si="48"/>
        <v>18.024155165486455</v>
      </c>
    </row>
    <row r="1092" spans="1:11" x14ac:dyDescent="0.2">
      <c r="A1092" s="45" t="s">
        <v>63</v>
      </c>
      <c r="B1092" s="45" t="s">
        <v>48</v>
      </c>
      <c r="C1092" s="45">
        <v>2008</v>
      </c>
      <c r="D1092" s="45" t="s">
        <v>197</v>
      </c>
      <c r="E1092" s="48">
        <v>18.3656732</v>
      </c>
      <c r="F1092" s="37">
        <f>VLOOKUP(_xlfn.CONCAT(D1092,"65-69"),'Appendix 4. 2020 IBGE LT'!$E$6:$M$1685,9,FALSE)</f>
        <v>20.786008990879658</v>
      </c>
      <c r="G1092" s="37">
        <f>VLOOKUP(_xlfn.CONCAT(D1092,"65-69"),'Appendix 3b. nax IBGE 2019'!$E$5:$M$1850,9,FALSE)</f>
        <v>20.608496038833426</v>
      </c>
      <c r="H1092" s="37">
        <f>INDEX(Summary!$Q$5:$Y$88,MATCH(_xlfn.CONCAT(D1092,"65-69"),Summary!$Q$5:$Q$88,0),MATCH($H$3,Summary!$Q$4:$Y$4,0))</f>
        <v>20.470397079966929</v>
      </c>
      <c r="I1092" s="240">
        <f t="shared" si="49"/>
        <v>-6.7010692389328766E-3</v>
      </c>
      <c r="J1092" s="241">
        <f t="shared" si="50"/>
        <v>-0.12306964773281392</v>
      </c>
      <c r="K1092" s="242">
        <f t="shared" ref="K1092:K1155" si="51">E1092+J1092</f>
        <v>18.242603552267187</v>
      </c>
    </row>
    <row r="1093" spans="1:11" x14ac:dyDescent="0.2">
      <c r="A1093" s="45" t="s">
        <v>63</v>
      </c>
      <c r="B1093" s="45" t="s">
        <v>48</v>
      </c>
      <c r="C1093" s="45">
        <v>2009</v>
      </c>
      <c r="D1093" s="45" t="s">
        <v>197</v>
      </c>
      <c r="E1093" s="48">
        <v>18.580881900000001</v>
      </c>
      <c r="F1093" s="37">
        <f>VLOOKUP(_xlfn.CONCAT(D1093,"65-69"),'Appendix 4. 2020 IBGE LT'!$E$6:$M$1685,9,FALSE)</f>
        <v>20.786008990879658</v>
      </c>
      <c r="G1093" s="37">
        <f>VLOOKUP(_xlfn.CONCAT(D1093,"65-69"),'Appendix 3b. nax IBGE 2019'!$E$5:$M$1850,9,FALSE)</f>
        <v>20.608496038833426</v>
      </c>
      <c r="H1093" s="37">
        <f>INDEX(Summary!$Q$5:$Y$88,MATCH(_xlfn.CONCAT(D1093,"65-69"),Summary!$Q$5:$Q$88,0),MATCH($H$3,Summary!$Q$4:$Y$4,0))</f>
        <v>20.470397079966929</v>
      </c>
      <c r="I1093" s="240">
        <f t="shared" ref="I1093:I1156" si="52">(H1093-$G1093)/$G1093</f>
        <v>-6.7010692389328766E-3</v>
      </c>
      <c r="J1093" s="241">
        <f t="shared" ref="J1093:J1156" si="53">E1093*I1093</f>
        <v>-0.12451177613233468</v>
      </c>
      <c r="K1093" s="242">
        <f t="shared" si="51"/>
        <v>18.456370123867668</v>
      </c>
    </row>
    <row r="1094" spans="1:11" x14ac:dyDescent="0.2">
      <c r="A1094" s="45" t="s">
        <v>63</v>
      </c>
      <c r="B1094" s="45" t="s">
        <v>48</v>
      </c>
      <c r="C1094" s="45">
        <v>2010</v>
      </c>
      <c r="D1094" s="45" t="s">
        <v>197</v>
      </c>
      <c r="E1094" s="48">
        <v>18.791284099999999</v>
      </c>
      <c r="F1094" s="37">
        <f>VLOOKUP(_xlfn.CONCAT(D1094,"65-69"),'Appendix 4. 2020 IBGE LT'!$E$6:$M$1685,9,FALSE)</f>
        <v>20.786008990879658</v>
      </c>
      <c r="G1094" s="37">
        <f>VLOOKUP(_xlfn.CONCAT(D1094,"65-69"),'Appendix 3b. nax IBGE 2019'!$E$5:$M$1850,9,FALSE)</f>
        <v>20.608496038833426</v>
      </c>
      <c r="H1094" s="37">
        <f>INDEX(Summary!$Q$5:$Y$88,MATCH(_xlfn.CONCAT(D1094,"65-69"),Summary!$Q$5:$Q$88,0),MATCH($H$3,Summary!$Q$4:$Y$4,0))</f>
        <v>20.470397079966929</v>
      </c>
      <c r="I1094" s="240">
        <f t="shared" si="52"/>
        <v>-6.7010692389328766E-3</v>
      </c>
      <c r="J1094" s="241">
        <f t="shared" si="53"/>
        <v>-0.12592169584255847</v>
      </c>
      <c r="K1094" s="242">
        <f t="shared" si="51"/>
        <v>18.665362404157442</v>
      </c>
    </row>
    <row r="1095" spans="1:11" x14ac:dyDescent="0.2">
      <c r="A1095" s="45" t="s">
        <v>63</v>
      </c>
      <c r="B1095" s="45" t="s">
        <v>48</v>
      </c>
      <c r="C1095" s="45">
        <v>2011</v>
      </c>
      <c r="D1095" s="45" t="s">
        <v>197</v>
      </c>
      <c r="E1095" s="48">
        <v>19.011335899999999</v>
      </c>
      <c r="F1095" s="37">
        <f>VLOOKUP(_xlfn.CONCAT(D1095,"65-69"),'Appendix 4. 2020 IBGE LT'!$E$6:$M$1685,9,FALSE)</f>
        <v>20.786008990879658</v>
      </c>
      <c r="G1095" s="37">
        <f>VLOOKUP(_xlfn.CONCAT(D1095,"65-69"),'Appendix 3b. nax IBGE 2019'!$E$5:$M$1850,9,FALSE)</f>
        <v>20.608496038833426</v>
      </c>
      <c r="H1095" s="37">
        <f>INDEX(Summary!$Q$5:$Y$88,MATCH(_xlfn.CONCAT(D1095,"65-69"),Summary!$Q$5:$Q$88,0),MATCH($H$3,Summary!$Q$4:$Y$4,0))</f>
        <v>20.470397079966929</v>
      </c>
      <c r="I1095" s="240">
        <f t="shared" si="52"/>
        <v>-6.7010692389328766E-3</v>
      </c>
      <c r="J1095" s="241">
        <f t="shared" si="53"/>
        <v>-0.12739627819051028</v>
      </c>
      <c r="K1095" s="242">
        <f t="shared" si="51"/>
        <v>18.883939621809489</v>
      </c>
    </row>
    <row r="1096" spans="1:11" x14ac:dyDescent="0.2">
      <c r="A1096" s="45" t="s">
        <v>63</v>
      </c>
      <c r="B1096" s="45" t="s">
        <v>48</v>
      </c>
      <c r="C1096" s="45">
        <v>2012</v>
      </c>
      <c r="D1096" s="45" t="s">
        <v>197</v>
      </c>
      <c r="E1096" s="48">
        <v>19.227038100000001</v>
      </c>
      <c r="F1096" s="37">
        <f>VLOOKUP(_xlfn.CONCAT(D1096,"65-69"),'Appendix 4. 2020 IBGE LT'!$E$6:$M$1685,9,FALSE)</f>
        <v>20.786008990879658</v>
      </c>
      <c r="G1096" s="37">
        <f>VLOOKUP(_xlfn.CONCAT(D1096,"65-69"),'Appendix 3b. nax IBGE 2019'!$E$5:$M$1850,9,FALSE)</f>
        <v>20.608496038833426</v>
      </c>
      <c r="H1096" s="37">
        <f>INDEX(Summary!$Q$5:$Y$88,MATCH(_xlfn.CONCAT(D1096,"65-69"),Summary!$Q$5:$Q$88,0),MATCH($H$3,Summary!$Q$4:$Y$4,0))</f>
        <v>20.470397079966929</v>
      </c>
      <c r="I1096" s="240">
        <f t="shared" si="52"/>
        <v>-6.7010692389328766E-3</v>
      </c>
      <c r="J1096" s="241">
        <f t="shared" si="53"/>
        <v>-0.12884171356770044</v>
      </c>
      <c r="K1096" s="242">
        <f t="shared" si="51"/>
        <v>19.098196386432303</v>
      </c>
    </row>
    <row r="1097" spans="1:11" x14ac:dyDescent="0.2">
      <c r="A1097" s="45" t="s">
        <v>63</v>
      </c>
      <c r="B1097" s="45" t="s">
        <v>48</v>
      </c>
      <c r="C1097" s="45">
        <v>2013</v>
      </c>
      <c r="D1097" s="45" t="s">
        <v>197</v>
      </c>
      <c r="E1097" s="48">
        <v>19.439887200000001</v>
      </c>
      <c r="F1097" s="37">
        <f>VLOOKUP(_xlfn.CONCAT(D1097,"65-69"),'Appendix 4. 2020 IBGE LT'!$E$6:$M$1685,9,FALSE)</f>
        <v>20.786008990879658</v>
      </c>
      <c r="G1097" s="37">
        <f>VLOOKUP(_xlfn.CONCAT(D1097,"65-69"),'Appendix 3b. nax IBGE 2019'!$E$5:$M$1850,9,FALSE)</f>
        <v>20.608496038833426</v>
      </c>
      <c r="H1097" s="37">
        <f>INDEX(Summary!$Q$5:$Y$88,MATCH(_xlfn.CONCAT(D1097,"65-69"),Summary!$Q$5:$Q$88,0),MATCH($H$3,Summary!$Q$4:$Y$4,0))</f>
        <v>20.470397079966929</v>
      </c>
      <c r="I1097" s="240">
        <f t="shared" si="52"/>
        <v>-6.7010692389328766E-3</v>
      </c>
      <c r="J1097" s="241">
        <f t="shared" si="53"/>
        <v>-0.13026803012424498</v>
      </c>
      <c r="K1097" s="242">
        <f t="shared" si="51"/>
        <v>19.309619169875756</v>
      </c>
    </row>
    <row r="1098" spans="1:11" x14ac:dyDescent="0.2">
      <c r="A1098" s="45" t="s">
        <v>63</v>
      </c>
      <c r="B1098" s="45" t="s">
        <v>48</v>
      </c>
      <c r="C1098" s="45">
        <v>2014</v>
      </c>
      <c r="D1098" s="45" t="s">
        <v>197</v>
      </c>
      <c r="E1098" s="48">
        <v>19.6468071</v>
      </c>
      <c r="F1098" s="37">
        <f>VLOOKUP(_xlfn.CONCAT(D1098,"65-69"),'Appendix 4. 2020 IBGE LT'!$E$6:$M$1685,9,FALSE)</f>
        <v>20.786008990879658</v>
      </c>
      <c r="G1098" s="37">
        <f>VLOOKUP(_xlfn.CONCAT(D1098,"65-69"),'Appendix 3b. nax IBGE 2019'!$E$5:$M$1850,9,FALSE)</f>
        <v>20.608496038833426</v>
      </c>
      <c r="H1098" s="37">
        <f>INDEX(Summary!$Q$5:$Y$88,MATCH(_xlfn.CONCAT(D1098,"65-69"),Summary!$Q$5:$Q$88,0),MATCH($H$3,Summary!$Q$4:$Y$4,0))</f>
        <v>20.470397079966929</v>
      </c>
      <c r="I1098" s="240">
        <f t="shared" si="52"/>
        <v>-6.7010692389328766E-3</v>
      </c>
      <c r="J1098" s="241">
        <f t="shared" si="53"/>
        <v>-0.13165461470105805</v>
      </c>
      <c r="K1098" s="242">
        <f t="shared" si="51"/>
        <v>19.515152485298941</v>
      </c>
    </row>
    <row r="1099" spans="1:11" x14ac:dyDescent="0.2">
      <c r="A1099" s="45" t="s">
        <v>63</v>
      </c>
      <c r="B1099" s="45" t="s">
        <v>48</v>
      </c>
      <c r="C1099" s="45">
        <v>2015</v>
      </c>
      <c r="D1099" s="45" t="s">
        <v>197</v>
      </c>
      <c r="E1099" s="48">
        <v>19.848937200000002</v>
      </c>
      <c r="F1099" s="37">
        <f>VLOOKUP(_xlfn.CONCAT(D1099,"65-69"),'Appendix 4. 2020 IBGE LT'!$E$6:$M$1685,9,FALSE)</f>
        <v>20.786008990879658</v>
      </c>
      <c r="G1099" s="37">
        <f>VLOOKUP(_xlfn.CONCAT(D1099,"65-69"),'Appendix 3b. nax IBGE 2019'!$E$5:$M$1850,9,FALSE)</f>
        <v>20.608496038833426</v>
      </c>
      <c r="H1099" s="37">
        <f>INDEX(Summary!$Q$5:$Y$88,MATCH(_xlfn.CONCAT(D1099,"65-69"),Summary!$Q$5:$Q$88,0),MATCH($H$3,Summary!$Q$4:$Y$4,0))</f>
        <v>20.470397079966929</v>
      </c>
      <c r="I1099" s="240">
        <f t="shared" si="52"/>
        <v>-6.7010692389328766E-3</v>
      </c>
      <c r="J1099" s="241">
        <f t="shared" si="53"/>
        <v>-0.13300910249643047</v>
      </c>
      <c r="K1099" s="242">
        <f t="shared" si="51"/>
        <v>19.715928097503571</v>
      </c>
    </row>
    <row r="1100" spans="1:11" x14ac:dyDescent="0.2">
      <c r="A1100" s="45" t="s">
        <v>63</v>
      </c>
      <c r="B1100" s="45" t="s">
        <v>48</v>
      </c>
      <c r="C1100" s="45">
        <v>2016</v>
      </c>
      <c r="D1100" s="45" t="s">
        <v>197</v>
      </c>
      <c r="E1100" s="48">
        <v>20.046212700000002</v>
      </c>
      <c r="F1100" s="37">
        <f>VLOOKUP(_xlfn.CONCAT(D1100,"65-69"),'Appendix 4. 2020 IBGE LT'!$E$6:$M$1685,9,FALSE)</f>
        <v>20.786008990879658</v>
      </c>
      <c r="G1100" s="37">
        <f>VLOOKUP(_xlfn.CONCAT(D1100,"65-69"),'Appendix 3b. nax IBGE 2019'!$E$5:$M$1850,9,FALSE)</f>
        <v>20.608496038833426</v>
      </c>
      <c r="H1100" s="37">
        <f>INDEX(Summary!$Q$5:$Y$88,MATCH(_xlfn.CONCAT(D1100,"65-69"),Summary!$Q$5:$Q$88,0),MATCH($H$3,Summary!$Q$4:$Y$4,0))</f>
        <v>20.470397079966929</v>
      </c>
      <c r="I1100" s="240">
        <f t="shared" si="52"/>
        <v>-6.7010692389328766E-3</v>
      </c>
      <c r="J1100" s="241">
        <f t="shared" si="53"/>
        <v>-0.13433105928107558</v>
      </c>
      <c r="K1100" s="242">
        <f t="shared" si="51"/>
        <v>19.911881640718924</v>
      </c>
    </row>
    <row r="1101" spans="1:11" x14ac:dyDescent="0.2">
      <c r="A1101" s="45" t="s">
        <v>63</v>
      </c>
      <c r="B1101" s="45" t="s">
        <v>48</v>
      </c>
      <c r="C1101" s="45">
        <v>2017</v>
      </c>
      <c r="D1101" s="45" t="s">
        <v>197</v>
      </c>
      <c r="E1101" s="48">
        <v>20.238584599999999</v>
      </c>
      <c r="F1101" s="37">
        <f>VLOOKUP(_xlfn.CONCAT(D1101,"65-69"),'Appendix 4. 2020 IBGE LT'!$E$6:$M$1685,9,FALSE)</f>
        <v>20.786008990879658</v>
      </c>
      <c r="G1101" s="37">
        <f>VLOOKUP(_xlfn.CONCAT(D1101,"65-69"),'Appendix 3b. nax IBGE 2019'!$E$5:$M$1850,9,FALSE)</f>
        <v>20.608496038833426</v>
      </c>
      <c r="H1101" s="37">
        <f>INDEX(Summary!$Q$5:$Y$88,MATCH(_xlfn.CONCAT(D1101,"65-69"),Summary!$Q$5:$Q$88,0),MATCH($H$3,Summary!$Q$4:$Y$4,0))</f>
        <v>20.470397079966929</v>
      </c>
      <c r="I1101" s="240">
        <f t="shared" si="52"/>
        <v>-6.7010692389328766E-3</v>
      </c>
      <c r="J1101" s="241">
        <f t="shared" si="53"/>
        <v>-0.13562015670260064</v>
      </c>
      <c r="K1101" s="242">
        <f t="shared" si="51"/>
        <v>20.102964443297399</v>
      </c>
    </row>
    <row r="1102" spans="1:11" x14ac:dyDescent="0.2">
      <c r="A1102" s="45" t="s">
        <v>63</v>
      </c>
      <c r="B1102" s="45" t="s">
        <v>48</v>
      </c>
      <c r="C1102" s="45">
        <v>2018</v>
      </c>
      <c r="D1102" s="45" t="s">
        <v>197</v>
      </c>
      <c r="E1102" s="48">
        <v>20.426019100000001</v>
      </c>
      <c r="F1102" s="37">
        <f>VLOOKUP(_xlfn.CONCAT(D1102,"65-69"),'Appendix 4. 2020 IBGE LT'!$E$6:$M$1685,9,FALSE)</f>
        <v>20.786008990879658</v>
      </c>
      <c r="G1102" s="37">
        <f>VLOOKUP(_xlfn.CONCAT(D1102,"65-69"),'Appendix 3b. nax IBGE 2019'!$E$5:$M$1850,9,FALSE)</f>
        <v>20.608496038833426</v>
      </c>
      <c r="H1102" s="37">
        <f>INDEX(Summary!$Q$5:$Y$88,MATCH(_xlfn.CONCAT(D1102,"65-69"),Summary!$Q$5:$Q$88,0),MATCH($H$3,Summary!$Q$4:$Y$4,0))</f>
        <v>20.470397079966929</v>
      </c>
      <c r="I1102" s="240">
        <f t="shared" si="52"/>
        <v>-6.7010692389328766E-3</v>
      </c>
      <c r="J1102" s="241">
        <f t="shared" si="53"/>
        <v>-0.1368761682648654</v>
      </c>
      <c r="K1102" s="242">
        <f t="shared" si="51"/>
        <v>20.289142931735135</v>
      </c>
    </row>
    <row r="1103" spans="1:11" x14ac:dyDescent="0.2">
      <c r="A1103" s="45" t="s">
        <v>63</v>
      </c>
      <c r="B1103" s="45" t="s">
        <v>48</v>
      </c>
      <c r="C1103" s="45">
        <v>2019</v>
      </c>
      <c r="D1103" s="45" t="s">
        <v>197</v>
      </c>
      <c r="E1103" s="48">
        <v>20.608495999999999</v>
      </c>
      <c r="F1103" s="37">
        <f>VLOOKUP(_xlfn.CONCAT(D1103,"65-69"),'Appendix 4. 2020 IBGE LT'!$E$6:$M$1685,9,FALSE)</f>
        <v>20.786008990879658</v>
      </c>
      <c r="G1103" s="37">
        <f>VLOOKUP(_xlfn.CONCAT(D1103,"65-69"),'Appendix 3b. nax IBGE 2019'!$E$5:$M$1850,9,FALSE)</f>
        <v>20.608496038833426</v>
      </c>
      <c r="H1103" s="37">
        <f>INDEX(Summary!$Q$5:$Y$88,MATCH(_xlfn.CONCAT(D1103,"65-69"),Summary!$Q$5:$Q$88,0),MATCH($H$3,Summary!$Q$4:$Y$4,0))</f>
        <v>20.470397079966929</v>
      </c>
      <c r="I1103" s="240">
        <f t="shared" si="52"/>
        <v>-6.7010692389328766E-3</v>
      </c>
      <c r="J1103" s="241">
        <f t="shared" si="53"/>
        <v>-0.13809895860627122</v>
      </c>
      <c r="K1103" s="242">
        <f t="shared" si="51"/>
        <v>20.470397041393728</v>
      </c>
    </row>
    <row r="1104" spans="1:11" x14ac:dyDescent="0.2">
      <c r="A1104" s="45" t="s">
        <v>63</v>
      </c>
      <c r="B1104" s="45" t="s">
        <v>47</v>
      </c>
      <c r="C1104" s="45">
        <v>2000</v>
      </c>
      <c r="D1104" s="45" t="s">
        <v>169</v>
      </c>
      <c r="E1104" s="48">
        <v>14.2091137</v>
      </c>
      <c r="F1104" s="37">
        <f>VLOOKUP(_xlfn.CONCAT(D1104,"65-69"),'Appendix 4. 2020 IBGE LT'!$E$6:$M$1685,9,FALSE)</f>
        <v>17.626194726389478</v>
      </c>
      <c r="G1104" s="37">
        <f>VLOOKUP(_xlfn.CONCAT(D1104,"65-69"),'Appendix 3b. nax IBGE 2019'!$E$5:$M$1850,9,FALSE)</f>
        <v>17.518038213013483</v>
      </c>
      <c r="H1104" s="37">
        <f>INDEX(Summary!$Q$5:$Y$88,MATCH(_xlfn.CONCAT(D1104,"65-69"),Summary!$Q$5:$Q$88,0),MATCH($H$3,Summary!$Q$4:$Y$4,0))</f>
        <v>17.446417019312619</v>
      </c>
      <c r="I1104" s="240">
        <f t="shared" si="52"/>
        <v>-4.088425474928983E-3</v>
      </c>
      <c r="J1104" s="241">
        <f t="shared" si="53"/>
        <v>-5.8092902427242417E-2</v>
      </c>
      <c r="K1104" s="242">
        <f t="shared" si="51"/>
        <v>14.151020797572757</v>
      </c>
    </row>
    <row r="1105" spans="1:11" x14ac:dyDescent="0.2">
      <c r="A1105" s="45" t="s">
        <v>63</v>
      </c>
      <c r="B1105" s="45" t="s">
        <v>47</v>
      </c>
      <c r="C1105" s="45">
        <v>2001</v>
      </c>
      <c r="D1105" s="45" t="s">
        <v>169</v>
      </c>
      <c r="E1105" s="48">
        <v>14.436594400000001</v>
      </c>
      <c r="F1105" s="37">
        <f>VLOOKUP(_xlfn.CONCAT(D1105,"65-69"),'Appendix 4. 2020 IBGE LT'!$E$6:$M$1685,9,FALSE)</f>
        <v>17.626194726389478</v>
      </c>
      <c r="G1105" s="37">
        <f>VLOOKUP(_xlfn.CONCAT(D1105,"65-69"),'Appendix 3b. nax IBGE 2019'!$E$5:$M$1850,9,FALSE)</f>
        <v>17.518038213013483</v>
      </c>
      <c r="H1105" s="37">
        <f>INDEX(Summary!$Q$5:$Y$88,MATCH(_xlfn.CONCAT(D1105,"65-69"),Summary!$Q$5:$Q$88,0),MATCH($H$3,Summary!$Q$4:$Y$4,0))</f>
        <v>17.446417019312619</v>
      </c>
      <c r="I1105" s="240">
        <f t="shared" si="52"/>
        <v>-4.088425474928983E-3</v>
      </c>
      <c r="J1105" s="241">
        <f t="shared" si="53"/>
        <v>-5.9022940316177101E-2</v>
      </c>
      <c r="K1105" s="242">
        <f t="shared" si="51"/>
        <v>14.377571459683823</v>
      </c>
    </row>
    <row r="1106" spans="1:11" x14ac:dyDescent="0.2">
      <c r="A1106" s="45" t="s">
        <v>63</v>
      </c>
      <c r="B1106" s="45" t="s">
        <v>47</v>
      </c>
      <c r="C1106" s="45">
        <v>2002</v>
      </c>
      <c r="D1106" s="45" t="s">
        <v>169</v>
      </c>
      <c r="E1106" s="48">
        <v>14.6636732</v>
      </c>
      <c r="F1106" s="37">
        <f>VLOOKUP(_xlfn.CONCAT(D1106,"65-69"),'Appendix 4. 2020 IBGE LT'!$E$6:$M$1685,9,FALSE)</f>
        <v>17.626194726389478</v>
      </c>
      <c r="G1106" s="37">
        <f>VLOOKUP(_xlfn.CONCAT(D1106,"65-69"),'Appendix 3b. nax IBGE 2019'!$E$5:$M$1850,9,FALSE)</f>
        <v>17.518038213013483</v>
      </c>
      <c r="H1106" s="37">
        <f>INDEX(Summary!$Q$5:$Y$88,MATCH(_xlfn.CONCAT(D1106,"65-69"),Summary!$Q$5:$Q$88,0),MATCH($H$3,Summary!$Q$4:$Y$4,0))</f>
        <v>17.446417019312619</v>
      </c>
      <c r="I1106" s="240">
        <f t="shared" si="52"/>
        <v>-4.088425474928983E-3</v>
      </c>
      <c r="J1106" s="241">
        <f t="shared" si="53"/>
        <v>-5.99513350669134E-2</v>
      </c>
      <c r="K1106" s="242">
        <f t="shared" si="51"/>
        <v>14.603721864933087</v>
      </c>
    </row>
    <row r="1107" spans="1:11" x14ac:dyDescent="0.2">
      <c r="A1107" s="45" t="s">
        <v>63</v>
      </c>
      <c r="B1107" s="45" t="s">
        <v>47</v>
      </c>
      <c r="C1107" s="45">
        <v>2003</v>
      </c>
      <c r="D1107" s="45" t="s">
        <v>169</v>
      </c>
      <c r="E1107" s="48">
        <v>14.8914958</v>
      </c>
      <c r="F1107" s="37">
        <f>VLOOKUP(_xlfn.CONCAT(D1107,"65-69"),'Appendix 4. 2020 IBGE LT'!$E$6:$M$1685,9,FALSE)</f>
        <v>17.626194726389478</v>
      </c>
      <c r="G1107" s="37">
        <f>VLOOKUP(_xlfn.CONCAT(D1107,"65-69"),'Appendix 3b. nax IBGE 2019'!$E$5:$M$1850,9,FALSE)</f>
        <v>17.518038213013483</v>
      </c>
      <c r="H1107" s="37">
        <f>INDEX(Summary!$Q$5:$Y$88,MATCH(_xlfn.CONCAT(D1107,"65-69"),Summary!$Q$5:$Q$88,0),MATCH($H$3,Summary!$Q$4:$Y$4,0))</f>
        <v>17.446417019312619</v>
      </c>
      <c r="I1107" s="240">
        <f t="shared" si="52"/>
        <v>-4.088425474928983E-3</v>
      </c>
      <c r="J1107" s="241">
        <f t="shared" si="53"/>
        <v>-6.0882770788517955E-2</v>
      </c>
      <c r="K1107" s="242">
        <f t="shared" si="51"/>
        <v>14.830613029211481</v>
      </c>
    </row>
    <row r="1108" spans="1:11" x14ac:dyDescent="0.2">
      <c r="A1108" s="45" t="s">
        <v>63</v>
      </c>
      <c r="B1108" s="45" t="s">
        <v>47</v>
      </c>
      <c r="C1108" s="45">
        <v>2004</v>
      </c>
      <c r="D1108" s="45" t="s">
        <v>169</v>
      </c>
      <c r="E1108" s="48">
        <v>15.117234399999999</v>
      </c>
      <c r="F1108" s="37">
        <f>VLOOKUP(_xlfn.CONCAT(D1108,"65-69"),'Appendix 4. 2020 IBGE LT'!$E$6:$M$1685,9,FALSE)</f>
        <v>17.626194726389478</v>
      </c>
      <c r="G1108" s="37">
        <f>VLOOKUP(_xlfn.CONCAT(D1108,"65-69"),'Appendix 3b. nax IBGE 2019'!$E$5:$M$1850,9,FALSE)</f>
        <v>17.518038213013483</v>
      </c>
      <c r="H1108" s="37">
        <f>INDEX(Summary!$Q$5:$Y$88,MATCH(_xlfn.CONCAT(D1108,"65-69"),Summary!$Q$5:$Q$88,0),MATCH($H$3,Summary!$Q$4:$Y$4,0))</f>
        <v>17.446417019312619</v>
      </c>
      <c r="I1108" s="240">
        <f t="shared" si="52"/>
        <v>-4.088425474928983E-3</v>
      </c>
      <c r="J1108" s="241">
        <f t="shared" si="53"/>
        <v>-6.1805686231432753E-2</v>
      </c>
      <c r="K1108" s="242">
        <f t="shared" si="51"/>
        <v>15.055428713768567</v>
      </c>
    </row>
    <row r="1109" spans="1:11" x14ac:dyDescent="0.2">
      <c r="A1109" s="45" t="s">
        <v>63</v>
      </c>
      <c r="B1109" s="45" t="s">
        <v>47</v>
      </c>
      <c r="C1109" s="45">
        <v>2005</v>
      </c>
      <c r="D1109" s="45" t="s">
        <v>169</v>
      </c>
      <c r="E1109" s="48">
        <v>15.3418069</v>
      </c>
      <c r="F1109" s="37">
        <f>VLOOKUP(_xlfn.CONCAT(D1109,"65-69"),'Appendix 4. 2020 IBGE LT'!$E$6:$M$1685,9,FALSE)</f>
        <v>17.626194726389478</v>
      </c>
      <c r="G1109" s="37">
        <f>VLOOKUP(_xlfn.CONCAT(D1109,"65-69"),'Appendix 3b. nax IBGE 2019'!$E$5:$M$1850,9,FALSE)</f>
        <v>17.518038213013483</v>
      </c>
      <c r="H1109" s="37">
        <f>INDEX(Summary!$Q$5:$Y$88,MATCH(_xlfn.CONCAT(D1109,"65-69"),Summary!$Q$5:$Q$88,0),MATCH($H$3,Summary!$Q$4:$Y$4,0))</f>
        <v>17.446417019312619</v>
      </c>
      <c r="I1109" s="240">
        <f t="shared" si="52"/>
        <v>-4.088425474928983E-3</v>
      </c>
      <c r="J1109" s="241">
        <f t="shared" si="53"/>
        <v>-6.2723834161401246E-2</v>
      </c>
      <c r="K1109" s="242">
        <f t="shared" si="51"/>
        <v>15.279083065838599</v>
      </c>
    </row>
    <row r="1110" spans="1:11" x14ac:dyDescent="0.2">
      <c r="A1110" s="45" t="s">
        <v>63</v>
      </c>
      <c r="B1110" s="45" t="s">
        <v>47</v>
      </c>
      <c r="C1110" s="45">
        <v>2006</v>
      </c>
      <c r="D1110" s="45" t="s">
        <v>169</v>
      </c>
      <c r="E1110" s="48">
        <v>15.565037500000001</v>
      </c>
      <c r="F1110" s="37">
        <f>VLOOKUP(_xlfn.CONCAT(D1110,"65-69"),'Appendix 4. 2020 IBGE LT'!$E$6:$M$1685,9,FALSE)</f>
        <v>17.626194726389478</v>
      </c>
      <c r="G1110" s="37">
        <f>VLOOKUP(_xlfn.CONCAT(D1110,"65-69"),'Appendix 3b. nax IBGE 2019'!$E$5:$M$1850,9,FALSE)</f>
        <v>17.518038213013483</v>
      </c>
      <c r="H1110" s="37">
        <f>INDEX(Summary!$Q$5:$Y$88,MATCH(_xlfn.CONCAT(D1110,"65-69"),Summary!$Q$5:$Q$88,0),MATCH($H$3,Summary!$Q$4:$Y$4,0))</f>
        <v>17.446417019312619</v>
      </c>
      <c r="I1110" s="240">
        <f t="shared" si="52"/>
        <v>-4.088425474928983E-3</v>
      </c>
      <c r="J1110" s="241">
        <f t="shared" si="53"/>
        <v>-6.3636495833224935E-2</v>
      </c>
      <c r="K1110" s="242">
        <f t="shared" si="51"/>
        <v>15.501401004166777</v>
      </c>
    </row>
    <row r="1111" spans="1:11" x14ac:dyDescent="0.2">
      <c r="A1111" s="45" t="s">
        <v>63</v>
      </c>
      <c r="B1111" s="45" t="s">
        <v>47</v>
      </c>
      <c r="C1111" s="45">
        <v>2007</v>
      </c>
      <c r="D1111" s="45" t="s">
        <v>169</v>
      </c>
      <c r="E1111" s="48">
        <v>15.7856773</v>
      </c>
      <c r="F1111" s="37">
        <f>VLOOKUP(_xlfn.CONCAT(D1111,"65-69"),'Appendix 4. 2020 IBGE LT'!$E$6:$M$1685,9,FALSE)</f>
        <v>17.626194726389478</v>
      </c>
      <c r="G1111" s="37">
        <f>VLOOKUP(_xlfn.CONCAT(D1111,"65-69"),'Appendix 3b. nax IBGE 2019'!$E$5:$M$1850,9,FALSE)</f>
        <v>17.518038213013483</v>
      </c>
      <c r="H1111" s="37">
        <f>INDEX(Summary!$Q$5:$Y$88,MATCH(_xlfn.CONCAT(D1111,"65-69"),Summary!$Q$5:$Q$88,0),MATCH($H$3,Summary!$Q$4:$Y$4,0))</f>
        <v>17.446417019312619</v>
      </c>
      <c r="I1111" s="240">
        <f t="shared" si="52"/>
        <v>-4.088425474928983E-3</v>
      </c>
      <c r="J1111" s="241">
        <f t="shared" si="53"/>
        <v>-6.4538565212328161E-2</v>
      </c>
      <c r="K1111" s="242">
        <f t="shared" si="51"/>
        <v>15.721138734787672</v>
      </c>
    </row>
    <row r="1112" spans="1:11" x14ac:dyDescent="0.2">
      <c r="A1112" s="45" t="s">
        <v>63</v>
      </c>
      <c r="B1112" s="45" t="s">
        <v>47</v>
      </c>
      <c r="C1112" s="45">
        <v>2008</v>
      </c>
      <c r="D1112" s="45" t="s">
        <v>169</v>
      </c>
      <c r="E1112" s="48">
        <v>16.0060191</v>
      </c>
      <c r="F1112" s="37">
        <f>VLOOKUP(_xlfn.CONCAT(D1112,"65-69"),'Appendix 4. 2020 IBGE LT'!$E$6:$M$1685,9,FALSE)</f>
        <v>17.626194726389478</v>
      </c>
      <c r="G1112" s="37">
        <f>VLOOKUP(_xlfn.CONCAT(D1112,"65-69"),'Appendix 3b. nax IBGE 2019'!$E$5:$M$1850,9,FALSE)</f>
        <v>17.518038213013483</v>
      </c>
      <c r="H1112" s="37">
        <f>INDEX(Summary!$Q$5:$Y$88,MATCH(_xlfn.CONCAT(D1112,"65-69"),Summary!$Q$5:$Q$88,0),MATCH($H$3,Summary!$Q$4:$Y$4,0))</f>
        <v>17.446417019312619</v>
      </c>
      <c r="I1112" s="240">
        <f t="shared" si="52"/>
        <v>-4.088425474928983E-3</v>
      </c>
      <c r="J1112" s="241">
        <f t="shared" si="53"/>
        <v>-6.5439416240639869E-2</v>
      </c>
      <c r="K1112" s="242">
        <f t="shared" si="51"/>
        <v>15.94057968375936</v>
      </c>
    </row>
    <row r="1113" spans="1:11" x14ac:dyDescent="0.2">
      <c r="A1113" s="45" t="s">
        <v>63</v>
      </c>
      <c r="B1113" s="45" t="s">
        <v>47</v>
      </c>
      <c r="C1113" s="45">
        <v>2009</v>
      </c>
      <c r="D1113" s="45" t="s">
        <v>169</v>
      </c>
      <c r="E1113" s="48">
        <v>16.224579299999998</v>
      </c>
      <c r="F1113" s="37">
        <f>VLOOKUP(_xlfn.CONCAT(D1113,"65-69"),'Appendix 4. 2020 IBGE LT'!$E$6:$M$1685,9,FALSE)</f>
        <v>17.626194726389478</v>
      </c>
      <c r="G1113" s="37">
        <f>VLOOKUP(_xlfn.CONCAT(D1113,"65-69"),'Appendix 3b. nax IBGE 2019'!$E$5:$M$1850,9,FALSE)</f>
        <v>17.518038213013483</v>
      </c>
      <c r="H1113" s="37">
        <f>INDEX(Summary!$Q$5:$Y$88,MATCH(_xlfn.CONCAT(D1113,"65-69"),Summary!$Q$5:$Q$88,0),MATCH($H$3,Summary!$Q$4:$Y$4,0))</f>
        <v>17.446417019312619</v>
      </c>
      <c r="I1113" s="240">
        <f t="shared" si="52"/>
        <v>-4.088425474928983E-3</v>
      </c>
      <c r="J1113" s="241">
        <f t="shared" si="53"/>
        <v>-6.6332983330125439E-2</v>
      </c>
      <c r="K1113" s="242">
        <f t="shared" si="51"/>
        <v>16.158246316669874</v>
      </c>
    </row>
    <row r="1114" spans="1:11" x14ac:dyDescent="0.2">
      <c r="A1114" s="45" t="s">
        <v>63</v>
      </c>
      <c r="B1114" s="45" t="s">
        <v>47</v>
      </c>
      <c r="C1114" s="45">
        <v>2010</v>
      </c>
      <c r="D1114" s="45" t="s">
        <v>169</v>
      </c>
      <c r="E1114" s="48">
        <v>16.441188</v>
      </c>
      <c r="F1114" s="37">
        <f>VLOOKUP(_xlfn.CONCAT(D1114,"65-69"),'Appendix 4. 2020 IBGE LT'!$E$6:$M$1685,9,FALSE)</f>
        <v>17.626194726389478</v>
      </c>
      <c r="G1114" s="37">
        <f>VLOOKUP(_xlfn.CONCAT(D1114,"65-69"),'Appendix 3b. nax IBGE 2019'!$E$5:$M$1850,9,FALSE)</f>
        <v>17.518038213013483</v>
      </c>
      <c r="H1114" s="37">
        <f>INDEX(Summary!$Q$5:$Y$88,MATCH(_xlfn.CONCAT(D1114,"65-69"),Summary!$Q$5:$Q$88,0),MATCH($H$3,Summary!$Q$4:$Y$4,0))</f>
        <v>17.446417019312619</v>
      </c>
      <c r="I1114" s="240">
        <f t="shared" si="52"/>
        <v>-4.088425474928983E-3</v>
      </c>
      <c r="J1114" s="241">
        <f t="shared" si="53"/>
        <v>-6.7218571857296697E-2</v>
      </c>
      <c r="K1114" s="242">
        <f t="shared" si="51"/>
        <v>16.373969428142704</v>
      </c>
    </row>
    <row r="1115" spans="1:11" x14ac:dyDescent="0.2">
      <c r="A1115" s="45" t="s">
        <v>63</v>
      </c>
      <c r="B1115" s="45" t="s">
        <v>47</v>
      </c>
      <c r="C1115" s="45">
        <v>2011</v>
      </c>
      <c r="D1115" s="45" t="s">
        <v>169</v>
      </c>
      <c r="E1115" s="48">
        <v>16.569154300000001</v>
      </c>
      <c r="F1115" s="37">
        <f>VLOOKUP(_xlfn.CONCAT(D1115,"65-69"),'Appendix 4. 2020 IBGE LT'!$E$6:$M$1685,9,FALSE)</f>
        <v>17.626194726389478</v>
      </c>
      <c r="G1115" s="37">
        <f>VLOOKUP(_xlfn.CONCAT(D1115,"65-69"),'Appendix 3b. nax IBGE 2019'!$E$5:$M$1850,9,FALSE)</f>
        <v>17.518038213013483</v>
      </c>
      <c r="H1115" s="37">
        <f>INDEX(Summary!$Q$5:$Y$88,MATCH(_xlfn.CONCAT(D1115,"65-69"),Summary!$Q$5:$Q$88,0),MATCH($H$3,Summary!$Q$4:$Y$4,0))</f>
        <v>17.446417019312619</v>
      </c>
      <c r="I1115" s="240">
        <f t="shared" si="52"/>
        <v>-4.088425474928983E-3</v>
      </c>
      <c r="J1115" s="241">
        <f t="shared" si="53"/>
        <v>-6.7741752538149111E-2</v>
      </c>
      <c r="K1115" s="242">
        <f t="shared" si="51"/>
        <v>16.50141254746185</v>
      </c>
    </row>
    <row r="1116" spans="1:11" x14ac:dyDescent="0.2">
      <c r="A1116" s="45" t="s">
        <v>63</v>
      </c>
      <c r="B1116" s="45" t="s">
        <v>47</v>
      </c>
      <c r="C1116" s="45">
        <v>2012</v>
      </c>
      <c r="D1116" s="45" t="s">
        <v>169</v>
      </c>
      <c r="E1116" s="48">
        <v>16.695165599999999</v>
      </c>
      <c r="F1116" s="37">
        <f>VLOOKUP(_xlfn.CONCAT(D1116,"65-69"),'Appendix 4. 2020 IBGE LT'!$E$6:$M$1685,9,FALSE)</f>
        <v>17.626194726389478</v>
      </c>
      <c r="G1116" s="37">
        <f>VLOOKUP(_xlfn.CONCAT(D1116,"65-69"),'Appendix 3b. nax IBGE 2019'!$E$5:$M$1850,9,FALSE)</f>
        <v>17.518038213013483</v>
      </c>
      <c r="H1116" s="37">
        <f>INDEX(Summary!$Q$5:$Y$88,MATCH(_xlfn.CONCAT(D1116,"65-69"),Summary!$Q$5:$Q$88,0),MATCH($H$3,Summary!$Q$4:$Y$4,0))</f>
        <v>17.446417019312619</v>
      </c>
      <c r="I1116" s="240">
        <f t="shared" si="52"/>
        <v>-4.088425474928983E-3</v>
      </c>
      <c r="J1116" s="241">
        <f t="shared" si="53"/>
        <v>-6.8256940347198022E-2</v>
      </c>
      <c r="K1116" s="242">
        <f t="shared" si="51"/>
        <v>16.626908659652802</v>
      </c>
    </row>
    <row r="1117" spans="1:11" x14ac:dyDescent="0.2">
      <c r="A1117" s="45" t="s">
        <v>63</v>
      </c>
      <c r="B1117" s="45" t="s">
        <v>47</v>
      </c>
      <c r="C1117" s="45">
        <v>2013</v>
      </c>
      <c r="D1117" s="45" t="s">
        <v>169</v>
      </c>
      <c r="E1117" s="48">
        <v>16.819143</v>
      </c>
      <c r="F1117" s="37">
        <f>VLOOKUP(_xlfn.CONCAT(D1117,"65-69"),'Appendix 4. 2020 IBGE LT'!$E$6:$M$1685,9,FALSE)</f>
        <v>17.626194726389478</v>
      </c>
      <c r="G1117" s="37">
        <f>VLOOKUP(_xlfn.CONCAT(D1117,"65-69"),'Appendix 3b. nax IBGE 2019'!$E$5:$M$1850,9,FALSE)</f>
        <v>17.518038213013483</v>
      </c>
      <c r="H1117" s="37">
        <f>INDEX(Summary!$Q$5:$Y$88,MATCH(_xlfn.CONCAT(D1117,"65-69"),Summary!$Q$5:$Q$88,0),MATCH($H$3,Summary!$Q$4:$Y$4,0))</f>
        <v>17.446417019312619</v>
      </c>
      <c r="I1117" s="240">
        <f t="shared" si="52"/>
        <v>-4.088425474928983E-3</v>
      </c>
      <c r="J1117" s="241">
        <f t="shared" si="53"/>
        <v>-6.8763812707673483E-2</v>
      </c>
      <c r="K1117" s="242">
        <f t="shared" si="51"/>
        <v>16.750379187292328</v>
      </c>
    </row>
    <row r="1118" spans="1:11" x14ac:dyDescent="0.2">
      <c r="A1118" s="45" t="s">
        <v>63</v>
      </c>
      <c r="B1118" s="45" t="s">
        <v>47</v>
      </c>
      <c r="C1118" s="45">
        <v>2014</v>
      </c>
      <c r="D1118" s="45" t="s">
        <v>169</v>
      </c>
      <c r="E1118" s="48">
        <v>16.941894900000001</v>
      </c>
      <c r="F1118" s="37">
        <f>VLOOKUP(_xlfn.CONCAT(D1118,"65-69"),'Appendix 4. 2020 IBGE LT'!$E$6:$M$1685,9,FALSE)</f>
        <v>17.626194726389478</v>
      </c>
      <c r="G1118" s="37">
        <f>VLOOKUP(_xlfn.CONCAT(D1118,"65-69"),'Appendix 3b. nax IBGE 2019'!$E$5:$M$1850,9,FALSE)</f>
        <v>17.518038213013483</v>
      </c>
      <c r="H1118" s="37">
        <f>INDEX(Summary!$Q$5:$Y$88,MATCH(_xlfn.CONCAT(D1118,"65-69"),Summary!$Q$5:$Q$88,0),MATCH($H$3,Summary!$Q$4:$Y$4,0))</f>
        <v>17.446417019312619</v>
      </c>
      <c r="I1118" s="240">
        <f t="shared" si="52"/>
        <v>-4.088425474928983E-3</v>
      </c>
      <c r="J1118" s="241">
        <f t="shared" si="53"/>
        <v>-6.9265674702729416E-2</v>
      </c>
      <c r="K1118" s="242">
        <f t="shared" si="51"/>
        <v>16.87262922529727</v>
      </c>
    </row>
    <row r="1119" spans="1:11" x14ac:dyDescent="0.2">
      <c r="A1119" s="45" t="s">
        <v>63</v>
      </c>
      <c r="B1119" s="45" t="s">
        <v>47</v>
      </c>
      <c r="C1119" s="45">
        <v>2015</v>
      </c>
      <c r="D1119" s="45" t="s">
        <v>169</v>
      </c>
      <c r="E1119" s="48">
        <v>17.061718800000001</v>
      </c>
      <c r="F1119" s="37">
        <f>VLOOKUP(_xlfn.CONCAT(D1119,"65-69"),'Appendix 4. 2020 IBGE LT'!$E$6:$M$1685,9,FALSE)</f>
        <v>17.626194726389478</v>
      </c>
      <c r="G1119" s="37">
        <f>VLOOKUP(_xlfn.CONCAT(D1119,"65-69"),'Appendix 3b. nax IBGE 2019'!$E$5:$M$1850,9,FALSE)</f>
        <v>17.518038213013483</v>
      </c>
      <c r="H1119" s="37">
        <f>INDEX(Summary!$Q$5:$Y$88,MATCH(_xlfn.CONCAT(D1119,"65-69"),Summary!$Q$5:$Q$88,0),MATCH($H$3,Summary!$Q$4:$Y$4,0))</f>
        <v>17.446417019312619</v>
      </c>
      <c r="I1119" s="240">
        <f t="shared" si="52"/>
        <v>-4.088425474928983E-3</v>
      </c>
      <c r="J1119" s="241">
        <f t="shared" si="53"/>
        <v>-6.9755565787994758E-2</v>
      </c>
      <c r="K1119" s="242">
        <f t="shared" si="51"/>
        <v>16.991963234212008</v>
      </c>
    </row>
    <row r="1120" spans="1:11" x14ac:dyDescent="0.2">
      <c r="A1120" s="45" t="s">
        <v>63</v>
      </c>
      <c r="B1120" s="45" t="s">
        <v>47</v>
      </c>
      <c r="C1120" s="45">
        <v>2016</v>
      </c>
      <c r="D1120" s="45" t="s">
        <v>169</v>
      </c>
      <c r="E1120" s="48">
        <v>17.1792874</v>
      </c>
      <c r="F1120" s="37">
        <f>VLOOKUP(_xlfn.CONCAT(D1120,"65-69"),'Appendix 4. 2020 IBGE LT'!$E$6:$M$1685,9,FALSE)</f>
        <v>17.626194726389478</v>
      </c>
      <c r="G1120" s="37">
        <f>VLOOKUP(_xlfn.CONCAT(D1120,"65-69"),'Appendix 3b. nax IBGE 2019'!$E$5:$M$1850,9,FALSE)</f>
        <v>17.518038213013483</v>
      </c>
      <c r="H1120" s="37">
        <f>INDEX(Summary!$Q$5:$Y$88,MATCH(_xlfn.CONCAT(D1120,"65-69"),Summary!$Q$5:$Q$88,0),MATCH($H$3,Summary!$Q$4:$Y$4,0))</f>
        <v>17.446417019312619</v>
      </c>
      <c r="I1120" s="240">
        <f t="shared" si="52"/>
        <v>-4.088425474928983E-3</v>
      </c>
      <c r="J1120" s="241">
        <f t="shared" si="53"/>
        <v>-7.023623624728649E-2</v>
      </c>
      <c r="K1120" s="242">
        <f t="shared" si="51"/>
        <v>17.109051163752714</v>
      </c>
    </row>
    <row r="1121" spans="1:11" x14ac:dyDescent="0.2">
      <c r="A1121" s="45" t="s">
        <v>63</v>
      </c>
      <c r="B1121" s="45" t="s">
        <v>47</v>
      </c>
      <c r="C1121" s="45">
        <v>2017</v>
      </c>
      <c r="D1121" s="45" t="s">
        <v>169</v>
      </c>
      <c r="E1121" s="48">
        <v>17.294554999999999</v>
      </c>
      <c r="F1121" s="37">
        <f>VLOOKUP(_xlfn.CONCAT(D1121,"65-69"),'Appendix 4. 2020 IBGE LT'!$E$6:$M$1685,9,FALSE)</f>
        <v>17.626194726389478</v>
      </c>
      <c r="G1121" s="37">
        <f>VLOOKUP(_xlfn.CONCAT(D1121,"65-69"),'Appendix 3b. nax IBGE 2019'!$E$5:$M$1850,9,FALSE)</f>
        <v>17.518038213013483</v>
      </c>
      <c r="H1121" s="37">
        <f>INDEX(Summary!$Q$5:$Y$88,MATCH(_xlfn.CONCAT(D1121,"65-69"),Summary!$Q$5:$Q$88,0),MATCH($H$3,Summary!$Q$4:$Y$4,0))</f>
        <v>17.446417019312619</v>
      </c>
      <c r="I1121" s="240">
        <f t="shared" si="52"/>
        <v>-4.088425474928983E-3</v>
      </c>
      <c r="J1121" s="241">
        <f t="shared" si="53"/>
        <v>-7.070749923956042E-2</v>
      </c>
      <c r="K1121" s="242">
        <f t="shared" si="51"/>
        <v>17.223847500760439</v>
      </c>
    </row>
    <row r="1122" spans="1:11" x14ac:dyDescent="0.2">
      <c r="A1122" s="45" t="s">
        <v>63</v>
      </c>
      <c r="B1122" s="45" t="s">
        <v>47</v>
      </c>
      <c r="C1122" s="45">
        <v>2018</v>
      </c>
      <c r="D1122" s="45" t="s">
        <v>169</v>
      </c>
      <c r="E1122" s="48">
        <v>17.4074828</v>
      </c>
      <c r="F1122" s="37">
        <f>VLOOKUP(_xlfn.CONCAT(D1122,"65-69"),'Appendix 4. 2020 IBGE LT'!$E$6:$M$1685,9,FALSE)</f>
        <v>17.626194726389478</v>
      </c>
      <c r="G1122" s="37">
        <f>VLOOKUP(_xlfn.CONCAT(D1122,"65-69"),'Appendix 3b. nax IBGE 2019'!$E$5:$M$1850,9,FALSE)</f>
        <v>17.518038213013483</v>
      </c>
      <c r="H1122" s="37">
        <f>INDEX(Summary!$Q$5:$Y$88,MATCH(_xlfn.CONCAT(D1122,"65-69"),Summary!$Q$5:$Q$88,0),MATCH($H$3,Summary!$Q$4:$Y$4,0))</f>
        <v>17.446417019312619</v>
      </c>
      <c r="I1122" s="240">
        <f t="shared" si="52"/>
        <v>-4.088425474928983E-3</v>
      </c>
      <c r="J1122" s="241">
        <f t="shared" si="53"/>
        <v>-7.1169196133908111E-2</v>
      </c>
      <c r="K1122" s="242">
        <f t="shared" si="51"/>
        <v>17.336313603866092</v>
      </c>
    </row>
    <row r="1123" spans="1:11" x14ac:dyDescent="0.2">
      <c r="A1123" s="45" t="s">
        <v>63</v>
      </c>
      <c r="B1123" s="45" t="s">
        <v>47</v>
      </c>
      <c r="C1123" s="45">
        <v>2019</v>
      </c>
      <c r="D1123" s="45" t="s">
        <v>169</v>
      </c>
      <c r="E1123" s="48">
        <v>17.518038199999999</v>
      </c>
      <c r="F1123" s="37">
        <f>VLOOKUP(_xlfn.CONCAT(D1123,"65-69"),'Appendix 4. 2020 IBGE LT'!$E$6:$M$1685,9,FALSE)</f>
        <v>17.626194726389478</v>
      </c>
      <c r="G1123" s="37">
        <f>VLOOKUP(_xlfn.CONCAT(D1123,"65-69"),'Appendix 3b. nax IBGE 2019'!$E$5:$M$1850,9,FALSE)</f>
        <v>17.518038213013483</v>
      </c>
      <c r="H1123" s="37">
        <f>INDEX(Summary!$Q$5:$Y$88,MATCH(_xlfn.CONCAT(D1123,"65-69"),Summary!$Q$5:$Q$88,0),MATCH($H$3,Summary!$Q$4:$Y$4,0))</f>
        <v>17.446417019312619</v>
      </c>
      <c r="I1123" s="240">
        <f t="shared" si="52"/>
        <v>-4.088425474928983E-3</v>
      </c>
      <c r="J1123" s="241">
        <f t="shared" si="53"/>
        <v>-7.1621193647659065E-2</v>
      </c>
      <c r="K1123" s="242">
        <f t="shared" si="51"/>
        <v>17.446417006352341</v>
      </c>
    </row>
    <row r="1124" spans="1:11" x14ac:dyDescent="0.2">
      <c r="A1124" s="45" t="s">
        <v>63</v>
      </c>
      <c r="B1124" s="45" t="s">
        <v>3</v>
      </c>
      <c r="C1124" s="45">
        <v>2000</v>
      </c>
      <c r="D1124" s="45" t="s">
        <v>225</v>
      </c>
      <c r="E1124" s="48">
        <v>15.363006199999999</v>
      </c>
      <c r="F1124" s="37">
        <f>VLOOKUP(_xlfn.CONCAT(D1124,"65-69"),'Appendix 4. 2020 IBGE LT'!$E$6:$M$1685,9,FALSE)</f>
        <v>19.284690613784566</v>
      </c>
      <c r="G1124" s="37">
        <f>VLOOKUP(_xlfn.CONCAT(D1124,"65-69"),'Appendix 3b. nax IBGE 2019'!$E$5:$M$1850,9,FALSE)</f>
        <v>19.138581517028818</v>
      </c>
      <c r="H1124" s="37">
        <f>INDEX(Summary!$Q$5:$Y$88,MATCH(_xlfn.CONCAT(D1124,"65-69"),Summary!$Q$5:$Q$88,0),MATCH($H$3,Summary!$Q$4:$Y$4,0))</f>
        <v>19.035316900392264</v>
      </c>
      <c r="I1124" s="240">
        <f t="shared" si="52"/>
        <v>-5.3956254043526358E-3</v>
      </c>
      <c r="J1124" s="241">
        <f t="shared" si="53"/>
        <v>-8.289302653994704E-2</v>
      </c>
      <c r="K1124" s="242">
        <f t="shared" si="51"/>
        <v>15.280113173460052</v>
      </c>
    </row>
    <row r="1125" spans="1:11" x14ac:dyDescent="0.2">
      <c r="A1125" s="45" t="s">
        <v>63</v>
      </c>
      <c r="B1125" s="45" t="s">
        <v>3</v>
      </c>
      <c r="C1125" s="45">
        <v>2001</v>
      </c>
      <c r="D1125" s="45" t="s">
        <v>225</v>
      </c>
      <c r="E1125" s="48">
        <v>15.6056115</v>
      </c>
      <c r="F1125" s="37">
        <f>VLOOKUP(_xlfn.CONCAT(D1125,"65-69"),'Appendix 4. 2020 IBGE LT'!$E$6:$M$1685,9,FALSE)</f>
        <v>19.284690613784566</v>
      </c>
      <c r="G1125" s="37">
        <f>VLOOKUP(_xlfn.CONCAT(D1125,"65-69"),'Appendix 3b. nax IBGE 2019'!$E$5:$M$1850,9,FALSE)</f>
        <v>19.138581517028818</v>
      </c>
      <c r="H1125" s="37">
        <f>INDEX(Summary!$Q$5:$Y$88,MATCH(_xlfn.CONCAT(D1125,"65-69"),Summary!$Q$5:$Q$88,0),MATCH($H$3,Summary!$Q$4:$Y$4,0))</f>
        <v>19.035316900392264</v>
      </c>
      <c r="I1125" s="240">
        <f t="shared" si="52"/>
        <v>-5.3956254043526358E-3</v>
      </c>
      <c r="J1125" s="241">
        <f t="shared" si="53"/>
        <v>-8.4202033859857639E-2</v>
      </c>
      <c r="K1125" s="242">
        <f t="shared" si="51"/>
        <v>15.521409466140142</v>
      </c>
    </row>
    <row r="1126" spans="1:11" x14ac:dyDescent="0.2">
      <c r="A1126" s="45" t="s">
        <v>63</v>
      </c>
      <c r="B1126" s="45" t="s">
        <v>3</v>
      </c>
      <c r="C1126" s="45">
        <v>2002</v>
      </c>
      <c r="D1126" s="45" t="s">
        <v>225</v>
      </c>
      <c r="E1126" s="48">
        <v>15.8465475</v>
      </c>
      <c r="F1126" s="37">
        <f>VLOOKUP(_xlfn.CONCAT(D1126,"65-69"),'Appendix 4. 2020 IBGE LT'!$E$6:$M$1685,9,FALSE)</f>
        <v>19.284690613784566</v>
      </c>
      <c r="G1126" s="37">
        <f>VLOOKUP(_xlfn.CONCAT(D1126,"65-69"),'Appendix 3b. nax IBGE 2019'!$E$5:$M$1850,9,FALSE)</f>
        <v>19.138581517028818</v>
      </c>
      <c r="H1126" s="37">
        <f>INDEX(Summary!$Q$5:$Y$88,MATCH(_xlfn.CONCAT(D1126,"65-69"),Summary!$Q$5:$Q$88,0),MATCH($H$3,Summary!$Q$4:$Y$4,0))</f>
        <v>19.035316900392264</v>
      </c>
      <c r="I1126" s="240">
        <f t="shared" si="52"/>
        <v>-5.3956254043526358E-3</v>
      </c>
      <c r="J1126" s="241">
        <f t="shared" si="53"/>
        <v>-8.5502034262280743E-2</v>
      </c>
      <c r="K1126" s="242">
        <f t="shared" si="51"/>
        <v>15.76104546573772</v>
      </c>
    </row>
    <row r="1127" spans="1:11" x14ac:dyDescent="0.2">
      <c r="A1127" s="45" t="s">
        <v>63</v>
      </c>
      <c r="B1127" s="45" t="s">
        <v>3</v>
      </c>
      <c r="C1127" s="45">
        <v>2003</v>
      </c>
      <c r="D1127" s="45" t="s">
        <v>225</v>
      </c>
      <c r="E1127" s="48">
        <v>16.085066699999999</v>
      </c>
      <c r="F1127" s="37">
        <f>VLOOKUP(_xlfn.CONCAT(D1127,"65-69"),'Appendix 4. 2020 IBGE LT'!$E$6:$M$1685,9,FALSE)</f>
        <v>19.284690613784566</v>
      </c>
      <c r="G1127" s="37">
        <f>VLOOKUP(_xlfn.CONCAT(D1127,"65-69"),'Appendix 3b. nax IBGE 2019'!$E$5:$M$1850,9,FALSE)</f>
        <v>19.138581517028818</v>
      </c>
      <c r="H1127" s="37">
        <f>INDEX(Summary!$Q$5:$Y$88,MATCH(_xlfn.CONCAT(D1127,"65-69"),Summary!$Q$5:$Q$88,0),MATCH($H$3,Summary!$Q$4:$Y$4,0))</f>
        <v>19.035316900392264</v>
      </c>
      <c r="I1127" s="240">
        <f t="shared" si="52"/>
        <v>-5.3956254043526358E-3</v>
      </c>
      <c r="J1127" s="241">
        <f t="shared" si="53"/>
        <v>-8.6788994517226617E-2</v>
      </c>
      <c r="K1127" s="242">
        <f t="shared" si="51"/>
        <v>15.998277705482773</v>
      </c>
    </row>
    <row r="1128" spans="1:11" x14ac:dyDescent="0.2">
      <c r="A1128" s="45" t="s">
        <v>63</v>
      </c>
      <c r="B1128" s="45" t="s">
        <v>3</v>
      </c>
      <c r="C1128" s="45">
        <v>2004</v>
      </c>
      <c r="D1128" s="45" t="s">
        <v>225</v>
      </c>
      <c r="E1128" s="48">
        <v>16.321444700000001</v>
      </c>
      <c r="F1128" s="37">
        <f>VLOOKUP(_xlfn.CONCAT(D1128,"65-69"),'Appendix 4. 2020 IBGE LT'!$E$6:$M$1685,9,FALSE)</f>
        <v>19.284690613784566</v>
      </c>
      <c r="G1128" s="37">
        <f>VLOOKUP(_xlfn.CONCAT(D1128,"65-69"),'Appendix 3b. nax IBGE 2019'!$E$5:$M$1850,9,FALSE)</f>
        <v>19.138581517028818</v>
      </c>
      <c r="H1128" s="37">
        <f>INDEX(Summary!$Q$5:$Y$88,MATCH(_xlfn.CONCAT(D1128,"65-69"),Summary!$Q$5:$Q$88,0),MATCH($H$3,Summary!$Q$4:$Y$4,0))</f>
        <v>19.035316900392264</v>
      </c>
      <c r="I1128" s="240">
        <f t="shared" si="52"/>
        <v>-5.3956254043526358E-3</v>
      </c>
      <c r="J1128" s="241">
        <f t="shared" si="53"/>
        <v>-8.8064401659056685E-2</v>
      </c>
      <c r="K1128" s="242">
        <f t="shared" si="51"/>
        <v>16.233380298340943</v>
      </c>
    </row>
    <row r="1129" spans="1:11" x14ac:dyDescent="0.2">
      <c r="A1129" s="45" t="s">
        <v>63</v>
      </c>
      <c r="B1129" s="45" t="s">
        <v>3</v>
      </c>
      <c r="C1129" s="45">
        <v>2005</v>
      </c>
      <c r="D1129" s="45" t="s">
        <v>225</v>
      </c>
      <c r="E1129" s="48">
        <v>16.553819000000001</v>
      </c>
      <c r="F1129" s="37">
        <f>VLOOKUP(_xlfn.CONCAT(D1129,"65-69"),'Appendix 4. 2020 IBGE LT'!$E$6:$M$1685,9,FALSE)</f>
        <v>19.284690613784566</v>
      </c>
      <c r="G1129" s="37">
        <f>VLOOKUP(_xlfn.CONCAT(D1129,"65-69"),'Appendix 3b. nax IBGE 2019'!$E$5:$M$1850,9,FALSE)</f>
        <v>19.138581517028818</v>
      </c>
      <c r="H1129" s="37">
        <f>INDEX(Summary!$Q$5:$Y$88,MATCH(_xlfn.CONCAT(D1129,"65-69"),Summary!$Q$5:$Q$88,0),MATCH($H$3,Summary!$Q$4:$Y$4,0))</f>
        <v>19.035316900392264</v>
      </c>
      <c r="I1129" s="240">
        <f t="shared" si="52"/>
        <v>-5.3956254043526358E-3</v>
      </c>
      <c r="J1129" s="241">
        <f t="shared" si="53"/>
        <v>-8.9318206335455355E-2</v>
      </c>
      <c r="K1129" s="242">
        <f t="shared" si="51"/>
        <v>16.464500793664545</v>
      </c>
    </row>
    <row r="1130" spans="1:11" x14ac:dyDescent="0.2">
      <c r="A1130" s="45" t="s">
        <v>63</v>
      </c>
      <c r="B1130" s="45" t="s">
        <v>3</v>
      </c>
      <c r="C1130" s="45">
        <v>2006</v>
      </c>
      <c r="D1130" s="45" t="s">
        <v>225</v>
      </c>
      <c r="E1130" s="48">
        <v>16.783371200000001</v>
      </c>
      <c r="F1130" s="37">
        <f>VLOOKUP(_xlfn.CONCAT(D1130,"65-69"),'Appendix 4. 2020 IBGE LT'!$E$6:$M$1685,9,FALSE)</f>
        <v>19.284690613784566</v>
      </c>
      <c r="G1130" s="37">
        <f>VLOOKUP(_xlfn.CONCAT(D1130,"65-69"),'Appendix 3b. nax IBGE 2019'!$E$5:$M$1850,9,FALSE)</f>
        <v>19.138581517028818</v>
      </c>
      <c r="H1130" s="37">
        <f>INDEX(Summary!$Q$5:$Y$88,MATCH(_xlfn.CONCAT(D1130,"65-69"),Summary!$Q$5:$Q$88,0),MATCH($H$3,Summary!$Q$4:$Y$4,0))</f>
        <v>19.035316900392264</v>
      </c>
      <c r="I1130" s="240">
        <f t="shared" si="52"/>
        <v>-5.3956254043526358E-3</v>
      </c>
      <c r="J1130" s="241">
        <f t="shared" si="53"/>
        <v>-9.0556784017400388E-2</v>
      </c>
      <c r="K1130" s="242">
        <f t="shared" si="51"/>
        <v>16.6928144159826</v>
      </c>
    </row>
    <row r="1131" spans="1:11" x14ac:dyDescent="0.2">
      <c r="A1131" s="45" t="s">
        <v>63</v>
      </c>
      <c r="B1131" s="45" t="s">
        <v>3</v>
      </c>
      <c r="C1131" s="45">
        <v>2007</v>
      </c>
      <c r="D1131" s="45" t="s">
        <v>225</v>
      </c>
      <c r="E1131" s="48">
        <v>17.009069199999999</v>
      </c>
      <c r="F1131" s="37">
        <f>VLOOKUP(_xlfn.CONCAT(D1131,"65-69"),'Appendix 4. 2020 IBGE LT'!$E$6:$M$1685,9,FALSE)</f>
        <v>19.284690613784566</v>
      </c>
      <c r="G1131" s="37">
        <f>VLOOKUP(_xlfn.CONCAT(D1131,"65-69"),'Appendix 3b. nax IBGE 2019'!$E$5:$M$1850,9,FALSE)</f>
        <v>19.138581517028818</v>
      </c>
      <c r="H1131" s="37">
        <f>INDEX(Summary!$Q$5:$Y$88,MATCH(_xlfn.CONCAT(D1131,"65-69"),Summary!$Q$5:$Q$88,0),MATCH($H$3,Summary!$Q$4:$Y$4,0))</f>
        <v>19.035316900392264</v>
      </c>
      <c r="I1131" s="240">
        <f t="shared" si="52"/>
        <v>-5.3956254043526358E-3</v>
      </c>
      <c r="J1131" s="241">
        <f t="shared" si="53"/>
        <v>-9.1774565879911965E-2</v>
      </c>
      <c r="K1131" s="242">
        <f t="shared" si="51"/>
        <v>16.917294634120086</v>
      </c>
    </row>
    <row r="1132" spans="1:11" x14ac:dyDescent="0.2">
      <c r="A1132" s="45" t="s">
        <v>63</v>
      </c>
      <c r="B1132" s="45" t="s">
        <v>3</v>
      </c>
      <c r="C1132" s="45">
        <v>2008</v>
      </c>
      <c r="D1132" s="45" t="s">
        <v>225</v>
      </c>
      <c r="E1132" s="48">
        <v>17.232339700000001</v>
      </c>
      <c r="F1132" s="37">
        <f>VLOOKUP(_xlfn.CONCAT(D1132,"65-69"),'Appendix 4. 2020 IBGE LT'!$E$6:$M$1685,9,FALSE)</f>
        <v>19.284690613784566</v>
      </c>
      <c r="G1132" s="37">
        <f>VLOOKUP(_xlfn.CONCAT(D1132,"65-69"),'Appendix 3b. nax IBGE 2019'!$E$5:$M$1850,9,FALSE)</f>
        <v>19.138581517028818</v>
      </c>
      <c r="H1132" s="37">
        <f>INDEX(Summary!$Q$5:$Y$88,MATCH(_xlfn.CONCAT(D1132,"65-69"),Summary!$Q$5:$Q$88,0),MATCH($H$3,Summary!$Q$4:$Y$4,0))</f>
        <v>19.035316900392264</v>
      </c>
      <c r="I1132" s="240">
        <f t="shared" si="52"/>
        <v>-5.3956254043526358E-3</v>
      </c>
      <c r="J1132" s="241">
        <f t="shared" si="53"/>
        <v>-9.2979249861754487E-2</v>
      </c>
      <c r="K1132" s="242">
        <f t="shared" si="51"/>
        <v>17.139360450138245</v>
      </c>
    </row>
    <row r="1133" spans="1:11" x14ac:dyDescent="0.2">
      <c r="A1133" s="45" t="s">
        <v>63</v>
      </c>
      <c r="B1133" s="45" t="s">
        <v>3</v>
      </c>
      <c r="C1133" s="45">
        <v>2009</v>
      </c>
      <c r="D1133" s="45" t="s">
        <v>225</v>
      </c>
      <c r="E1133" s="48">
        <v>17.4511553</v>
      </c>
      <c r="F1133" s="37">
        <f>VLOOKUP(_xlfn.CONCAT(D1133,"65-69"),'Appendix 4. 2020 IBGE LT'!$E$6:$M$1685,9,FALSE)</f>
        <v>19.284690613784566</v>
      </c>
      <c r="G1133" s="37">
        <f>VLOOKUP(_xlfn.CONCAT(D1133,"65-69"),'Appendix 3b. nax IBGE 2019'!$E$5:$M$1850,9,FALSE)</f>
        <v>19.138581517028818</v>
      </c>
      <c r="H1133" s="37">
        <f>INDEX(Summary!$Q$5:$Y$88,MATCH(_xlfn.CONCAT(D1133,"65-69"),Summary!$Q$5:$Q$88,0),MATCH($H$3,Summary!$Q$4:$Y$4,0))</f>
        <v>19.035316900392264</v>
      </c>
      <c r="I1133" s="240">
        <f t="shared" si="52"/>
        <v>-5.3956254043526358E-3</v>
      </c>
      <c r="J1133" s="241">
        <f t="shared" si="53"/>
        <v>-9.4159896871983145E-2</v>
      </c>
      <c r="K1133" s="242">
        <f t="shared" si="51"/>
        <v>17.356995403128018</v>
      </c>
    </row>
    <row r="1134" spans="1:11" x14ac:dyDescent="0.2">
      <c r="A1134" s="45" t="s">
        <v>63</v>
      </c>
      <c r="B1134" s="45" t="s">
        <v>3</v>
      </c>
      <c r="C1134" s="45">
        <v>2010</v>
      </c>
      <c r="D1134" s="45" t="s">
        <v>225</v>
      </c>
      <c r="E1134" s="48">
        <v>17.666752200000001</v>
      </c>
      <c r="F1134" s="37">
        <f>VLOOKUP(_xlfn.CONCAT(D1134,"65-69"),'Appendix 4. 2020 IBGE LT'!$E$6:$M$1685,9,FALSE)</f>
        <v>19.284690613784566</v>
      </c>
      <c r="G1134" s="37">
        <f>VLOOKUP(_xlfn.CONCAT(D1134,"65-69"),'Appendix 3b. nax IBGE 2019'!$E$5:$M$1850,9,FALSE)</f>
        <v>19.138581517028818</v>
      </c>
      <c r="H1134" s="37">
        <f>INDEX(Summary!$Q$5:$Y$88,MATCH(_xlfn.CONCAT(D1134,"65-69"),Summary!$Q$5:$Q$88,0),MATCH($H$3,Summary!$Q$4:$Y$4,0))</f>
        <v>19.035316900392264</v>
      </c>
      <c r="I1134" s="240">
        <f t="shared" si="52"/>
        <v>-5.3956254043526358E-3</v>
      </c>
      <c r="J1134" s="241">
        <f t="shared" si="53"/>
        <v>-9.5323176982722829E-2</v>
      </c>
      <c r="K1134" s="242">
        <f t="shared" si="51"/>
        <v>17.571429023017277</v>
      </c>
    </row>
    <row r="1135" spans="1:11" x14ac:dyDescent="0.2">
      <c r="A1135" s="45" t="s">
        <v>63</v>
      </c>
      <c r="B1135" s="45" t="s">
        <v>3</v>
      </c>
      <c r="C1135" s="45">
        <v>2011</v>
      </c>
      <c r="D1135" s="45" t="s">
        <v>225</v>
      </c>
      <c r="E1135" s="48">
        <v>17.843802100000001</v>
      </c>
      <c r="F1135" s="37">
        <f>VLOOKUP(_xlfn.CONCAT(D1135,"65-69"),'Appendix 4. 2020 IBGE LT'!$E$6:$M$1685,9,FALSE)</f>
        <v>19.284690613784566</v>
      </c>
      <c r="G1135" s="37">
        <f>VLOOKUP(_xlfn.CONCAT(D1135,"65-69"),'Appendix 3b. nax IBGE 2019'!$E$5:$M$1850,9,FALSE)</f>
        <v>19.138581517028818</v>
      </c>
      <c r="H1135" s="37">
        <f>INDEX(Summary!$Q$5:$Y$88,MATCH(_xlfn.CONCAT(D1135,"65-69"),Summary!$Q$5:$Q$88,0),MATCH($H$3,Summary!$Q$4:$Y$4,0))</f>
        <v>19.035316900392264</v>
      </c>
      <c r="I1135" s="240">
        <f t="shared" si="52"/>
        <v>-5.3956254043526358E-3</v>
      </c>
      <c r="J1135" s="241">
        <f t="shared" si="53"/>
        <v>-9.6278471921000919E-2</v>
      </c>
      <c r="K1135" s="242">
        <f t="shared" si="51"/>
        <v>17.747523628079001</v>
      </c>
    </row>
    <row r="1136" spans="1:11" x14ac:dyDescent="0.2">
      <c r="A1136" s="45" t="s">
        <v>63</v>
      </c>
      <c r="B1136" s="45" t="s">
        <v>3</v>
      </c>
      <c r="C1136" s="45">
        <v>2012</v>
      </c>
      <c r="D1136" s="45" t="s">
        <v>225</v>
      </c>
      <c r="E1136" s="48">
        <v>18.0169213</v>
      </c>
      <c r="F1136" s="37">
        <f>VLOOKUP(_xlfn.CONCAT(D1136,"65-69"),'Appendix 4. 2020 IBGE LT'!$E$6:$M$1685,9,FALSE)</f>
        <v>19.284690613784566</v>
      </c>
      <c r="G1136" s="37">
        <f>VLOOKUP(_xlfn.CONCAT(D1136,"65-69"),'Appendix 3b. nax IBGE 2019'!$E$5:$M$1850,9,FALSE)</f>
        <v>19.138581517028818</v>
      </c>
      <c r="H1136" s="37">
        <f>INDEX(Summary!$Q$5:$Y$88,MATCH(_xlfn.CONCAT(D1136,"65-69"),Summary!$Q$5:$Q$88,0),MATCH($H$3,Summary!$Q$4:$Y$4,0))</f>
        <v>19.035316900392264</v>
      </c>
      <c r="I1136" s="240">
        <f t="shared" si="52"/>
        <v>-5.3956254043526358E-3</v>
      </c>
      <c r="J1136" s="241">
        <f t="shared" si="53"/>
        <v>-9.721255827450212E-2</v>
      </c>
      <c r="K1136" s="242">
        <f t="shared" si="51"/>
        <v>17.919708741725497</v>
      </c>
    </row>
    <row r="1137" spans="1:11" x14ac:dyDescent="0.2">
      <c r="A1137" s="45" t="s">
        <v>63</v>
      </c>
      <c r="B1137" s="45" t="s">
        <v>3</v>
      </c>
      <c r="C1137" s="45">
        <v>2013</v>
      </c>
      <c r="D1137" s="45" t="s">
        <v>225</v>
      </c>
      <c r="E1137" s="48">
        <v>18.1878621</v>
      </c>
      <c r="F1137" s="37">
        <f>VLOOKUP(_xlfn.CONCAT(D1137,"65-69"),'Appendix 4. 2020 IBGE LT'!$E$6:$M$1685,9,FALSE)</f>
        <v>19.284690613784566</v>
      </c>
      <c r="G1137" s="37">
        <f>VLOOKUP(_xlfn.CONCAT(D1137,"65-69"),'Appendix 3b. nax IBGE 2019'!$E$5:$M$1850,9,FALSE)</f>
        <v>19.138581517028818</v>
      </c>
      <c r="H1137" s="37">
        <f>INDEX(Summary!$Q$5:$Y$88,MATCH(_xlfn.CONCAT(D1137,"65-69"),Summary!$Q$5:$Q$88,0),MATCH($H$3,Summary!$Q$4:$Y$4,0))</f>
        <v>19.035316900392264</v>
      </c>
      <c r="I1137" s="240">
        <f t="shared" si="52"/>
        <v>-5.3956254043526358E-3</v>
      </c>
      <c r="J1137" s="241">
        <f t="shared" si="53"/>
        <v>-9.8134890797622484E-2</v>
      </c>
      <c r="K1137" s="242">
        <f t="shared" si="51"/>
        <v>18.089727209202376</v>
      </c>
    </row>
    <row r="1138" spans="1:11" x14ac:dyDescent="0.2">
      <c r="A1138" s="45" t="s">
        <v>63</v>
      </c>
      <c r="B1138" s="45" t="s">
        <v>3</v>
      </c>
      <c r="C1138" s="45">
        <v>2014</v>
      </c>
      <c r="D1138" s="45" t="s">
        <v>225</v>
      </c>
      <c r="E1138" s="48">
        <v>18.355585399999999</v>
      </c>
      <c r="F1138" s="37">
        <f>VLOOKUP(_xlfn.CONCAT(D1138,"65-69"),'Appendix 4. 2020 IBGE LT'!$E$6:$M$1685,9,FALSE)</f>
        <v>19.284690613784566</v>
      </c>
      <c r="G1138" s="37">
        <f>VLOOKUP(_xlfn.CONCAT(D1138,"65-69"),'Appendix 3b. nax IBGE 2019'!$E$5:$M$1850,9,FALSE)</f>
        <v>19.138581517028818</v>
      </c>
      <c r="H1138" s="37">
        <f>INDEX(Summary!$Q$5:$Y$88,MATCH(_xlfn.CONCAT(D1138,"65-69"),Summary!$Q$5:$Q$88,0),MATCH($H$3,Summary!$Q$4:$Y$4,0))</f>
        <v>19.035316900392264</v>
      </c>
      <c r="I1138" s="240">
        <f t="shared" si="52"/>
        <v>-5.3956254043526358E-3</v>
      </c>
      <c r="J1138" s="241">
        <f t="shared" si="53"/>
        <v>-9.9039862896004333E-2</v>
      </c>
      <c r="K1138" s="242">
        <f t="shared" si="51"/>
        <v>18.256545537103996</v>
      </c>
    </row>
    <row r="1139" spans="1:11" x14ac:dyDescent="0.2">
      <c r="A1139" s="45" t="s">
        <v>63</v>
      </c>
      <c r="B1139" s="45" t="s">
        <v>3</v>
      </c>
      <c r="C1139" s="45">
        <v>2015</v>
      </c>
      <c r="D1139" s="45" t="s">
        <v>225</v>
      </c>
      <c r="E1139" s="48">
        <v>18.518743400000002</v>
      </c>
      <c r="F1139" s="37">
        <f>VLOOKUP(_xlfn.CONCAT(D1139,"65-69"),'Appendix 4. 2020 IBGE LT'!$E$6:$M$1685,9,FALSE)</f>
        <v>19.284690613784566</v>
      </c>
      <c r="G1139" s="37">
        <f>VLOOKUP(_xlfn.CONCAT(D1139,"65-69"),'Appendix 3b. nax IBGE 2019'!$E$5:$M$1850,9,FALSE)</f>
        <v>19.138581517028818</v>
      </c>
      <c r="H1139" s="37">
        <f>INDEX(Summary!$Q$5:$Y$88,MATCH(_xlfn.CONCAT(D1139,"65-69"),Summary!$Q$5:$Q$88,0),MATCH($H$3,Summary!$Q$4:$Y$4,0))</f>
        <v>19.035316900392264</v>
      </c>
      <c r="I1139" s="240">
        <f t="shared" si="52"/>
        <v>-5.3956254043526358E-3</v>
      </c>
      <c r="J1139" s="241">
        <f t="shared" si="53"/>
        <v>-9.992020234572771E-2</v>
      </c>
      <c r="K1139" s="242">
        <f t="shared" si="51"/>
        <v>18.418823197654273</v>
      </c>
    </row>
    <row r="1140" spans="1:11" x14ac:dyDescent="0.2">
      <c r="A1140" s="45" t="s">
        <v>63</v>
      </c>
      <c r="B1140" s="45" t="s">
        <v>3</v>
      </c>
      <c r="C1140" s="45">
        <v>2016</v>
      </c>
      <c r="D1140" s="45" t="s">
        <v>225</v>
      </c>
      <c r="E1140" s="48">
        <v>18.679570099999999</v>
      </c>
      <c r="F1140" s="37">
        <f>VLOOKUP(_xlfn.CONCAT(D1140,"65-69"),'Appendix 4. 2020 IBGE LT'!$E$6:$M$1685,9,FALSE)</f>
        <v>19.284690613784566</v>
      </c>
      <c r="G1140" s="37">
        <f>VLOOKUP(_xlfn.CONCAT(D1140,"65-69"),'Appendix 3b. nax IBGE 2019'!$E$5:$M$1850,9,FALSE)</f>
        <v>19.138581517028818</v>
      </c>
      <c r="H1140" s="37">
        <f>INDEX(Summary!$Q$5:$Y$88,MATCH(_xlfn.CONCAT(D1140,"65-69"),Summary!$Q$5:$Q$88,0),MATCH($H$3,Summary!$Q$4:$Y$4,0))</f>
        <v>19.035316900392264</v>
      </c>
      <c r="I1140" s="240">
        <f t="shared" si="52"/>
        <v>-5.3956254043526358E-3</v>
      </c>
      <c r="J1140" s="241">
        <f t="shared" si="53"/>
        <v>-0.1007879629739459</v>
      </c>
      <c r="K1140" s="242">
        <f t="shared" si="51"/>
        <v>18.578782137026053</v>
      </c>
    </row>
    <row r="1141" spans="1:11" x14ac:dyDescent="0.2">
      <c r="A1141" s="45" t="s">
        <v>63</v>
      </c>
      <c r="B1141" s="45" t="s">
        <v>3</v>
      </c>
      <c r="C1141" s="45">
        <v>2017</v>
      </c>
      <c r="D1141" s="45" t="s">
        <v>225</v>
      </c>
      <c r="E1141" s="48">
        <v>18.836152800000001</v>
      </c>
      <c r="F1141" s="37">
        <f>VLOOKUP(_xlfn.CONCAT(D1141,"65-69"),'Appendix 4. 2020 IBGE LT'!$E$6:$M$1685,9,FALSE)</f>
        <v>19.284690613784566</v>
      </c>
      <c r="G1141" s="37">
        <f>VLOOKUP(_xlfn.CONCAT(D1141,"65-69"),'Appendix 3b. nax IBGE 2019'!$E$5:$M$1850,9,FALSE)</f>
        <v>19.138581517028818</v>
      </c>
      <c r="H1141" s="37">
        <f>INDEX(Summary!$Q$5:$Y$88,MATCH(_xlfn.CONCAT(D1141,"65-69"),Summary!$Q$5:$Q$88,0),MATCH($H$3,Summary!$Q$4:$Y$4,0))</f>
        <v>19.035316900392264</v>
      </c>
      <c r="I1141" s="240">
        <f t="shared" si="52"/>
        <v>-5.3956254043526358E-3</v>
      </c>
      <c r="J1141" s="241">
        <f t="shared" si="53"/>
        <v>-0.10163282456794803</v>
      </c>
      <c r="K1141" s="242">
        <f t="shared" si="51"/>
        <v>18.734519975432054</v>
      </c>
    </row>
    <row r="1142" spans="1:11" x14ac:dyDescent="0.2">
      <c r="A1142" s="45" t="s">
        <v>63</v>
      </c>
      <c r="B1142" s="45" t="s">
        <v>3</v>
      </c>
      <c r="C1142" s="45">
        <v>2018</v>
      </c>
      <c r="D1142" s="45" t="s">
        <v>225</v>
      </c>
      <c r="E1142" s="48">
        <v>18.989319699999999</v>
      </c>
      <c r="F1142" s="37">
        <f>VLOOKUP(_xlfn.CONCAT(D1142,"65-69"),'Appendix 4. 2020 IBGE LT'!$E$6:$M$1685,9,FALSE)</f>
        <v>19.284690613784566</v>
      </c>
      <c r="G1142" s="37">
        <f>VLOOKUP(_xlfn.CONCAT(D1142,"65-69"),'Appendix 3b. nax IBGE 2019'!$E$5:$M$1850,9,FALSE)</f>
        <v>19.138581517028818</v>
      </c>
      <c r="H1142" s="37">
        <f>INDEX(Summary!$Q$5:$Y$88,MATCH(_xlfn.CONCAT(D1142,"65-69"),Summary!$Q$5:$Q$88,0),MATCH($H$3,Summary!$Q$4:$Y$4,0))</f>
        <v>19.035316900392264</v>
      </c>
      <c r="I1142" s="240">
        <f t="shared" si="52"/>
        <v>-5.3956254043526358E-3</v>
      </c>
      <c r="J1142" s="241">
        <f t="shared" si="53"/>
        <v>-0.10245925578469398</v>
      </c>
      <c r="K1142" s="242">
        <f t="shared" si="51"/>
        <v>18.886860444215305</v>
      </c>
    </row>
    <row r="1143" spans="1:11" x14ac:dyDescent="0.2">
      <c r="A1143" s="45" t="s">
        <v>63</v>
      </c>
      <c r="B1143" s="45" t="s">
        <v>3</v>
      </c>
      <c r="C1143" s="45">
        <v>2019</v>
      </c>
      <c r="D1143" s="45" t="s">
        <v>225</v>
      </c>
      <c r="E1143" s="48">
        <v>19.138581500000001</v>
      </c>
      <c r="F1143" s="37">
        <f>VLOOKUP(_xlfn.CONCAT(D1143,"65-69"),'Appendix 4. 2020 IBGE LT'!$E$6:$M$1685,9,FALSE)</f>
        <v>19.284690613784566</v>
      </c>
      <c r="G1143" s="37">
        <f>VLOOKUP(_xlfn.CONCAT(D1143,"65-69"),'Appendix 3b. nax IBGE 2019'!$E$5:$M$1850,9,FALSE)</f>
        <v>19.138581517028818</v>
      </c>
      <c r="H1143" s="37">
        <f>INDEX(Summary!$Q$5:$Y$88,MATCH(_xlfn.CONCAT(D1143,"65-69"),Summary!$Q$5:$Q$88,0),MATCH($H$3,Summary!$Q$4:$Y$4,0))</f>
        <v>19.035316900392264</v>
      </c>
      <c r="I1143" s="240">
        <f t="shared" si="52"/>
        <v>-5.3956254043526358E-3</v>
      </c>
      <c r="J1143" s="241">
        <f t="shared" si="53"/>
        <v>-0.10326461654467338</v>
      </c>
      <c r="K1143" s="242">
        <f t="shared" si="51"/>
        <v>19.035316883455327</v>
      </c>
    </row>
    <row r="1144" spans="1:11" x14ac:dyDescent="0.2">
      <c r="A1144" s="45" t="s">
        <v>61</v>
      </c>
      <c r="B1144" s="45" t="s">
        <v>48</v>
      </c>
      <c r="C1144" s="45">
        <v>2000</v>
      </c>
      <c r="D1144" s="45" t="s">
        <v>195</v>
      </c>
      <c r="E1144" s="48">
        <v>17.687761500000001</v>
      </c>
      <c r="F1144" s="37">
        <f>VLOOKUP(_xlfn.CONCAT(D1144,"65-69"),'Appendix 4. 2020 IBGE LT'!$E$6:$M$1685,9,FALSE)</f>
        <v>20.570062882335378</v>
      </c>
      <c r="G1144" s="37">
        <f>VLOOKUP(_xlfn.CONCAT(D1144,"65-69"),'Appendix 3b. nax IBGE 2019'!$E$5:$M$1850,9,FALSE)</f>
        <v>20.445603179509583</v>
      </c>
      <c r="H1144" s="37">
        <f>INDEX(Summary!$Q$5:$Y$88,MATCH(_xlfn.CONCAT(D1144,"65-69"),Summary!$Q$5:$Q$88,0),MATCH($H$3,Summary!$Q$4:$Y$4,0))</f>
        <v>19.652988030396308</v>
      </c>
      <c r="I1144" s="240">
        <f t="shared" si="52"/>
        <v>-3.8767022041571592E-2</v>
      </c>
      <c r="J1144" s="241">
        <f t="shared" si="53"/>
        <v>-0.68570183993656142</v>
      </c>
      <c r="K1144" s="242">
        <f t="shared" si="51"/>
        <v>17.002059660063438</v>
      </c>
    </row>
    <row r="1145" spans="1:11" x14ac:dyDescent="0.2">
      <c r="A1145" s="45" t="s">
        <v>61</v>
      </c>
      <c r="B1145" s="45" t="s">
        <v>48</v>
      </c>
      <c r="C1145" s="45">
        <v>2001</v>
      </c>
      <c r="D1145" s="45" t="s">
        <v>195</v>
      </c>
      <c r="E1145" s="48">
        <v>17.843235199999999</v>
      </c>
      <c r="F1145" s="37">
        <f>VLOOKUP(_xlfn.CONCAT(D1145,"65-69"),'Appendix 4. 2020 IBGE LT'!$E$6:$M$1685,9,FALSE)</f>
        <v>20.570062882335378</v>
      </c>
      <c r="G1145" s="37">
        <f>VLOOKUP(_xlfn.CONCAT(D1145,"65-69"),'Appendix 3b. nax IBGE 2019'!$E$5:$M$1850,9,FALSE)</f>
        <v>20.445603179509583</v>
      </c>
      <c r="H1145" s="37">
        <f>INDEX(Summary!$Q$5:$Y$88,MATCH(_xlfn.CONCAT(D1145,"65-69"),Summary!$Q$5:$Q$88,0),MATCH($H$3,Summary!$Q$4:$Y$4,0))</f>
        <v>19.652988030396308</v>
      </c>
      <c r="I1145" s="240">
        <f t="shared" si="52"/>
        <v>-3.8767022041571592E-2</v>
      </c>
      <c r="J1145" s="241">
        <f t="shared" si="53"/>
        <v>-0.69172909229134605</v>
      </c>
      <c r="K1145" s="242">
        <f t="shared" si="51"/>
        <v>17.151506107708652</v>
      </c>
    </row>
    <row r="1146" spans="1:11" x14ac:dyDescent="0.2">
      <c r="A1146" s="45" t="s">
        <v>61</v>
      </c>
      <c r="B1146" s="45" t="s">
        <v>48</v>
      </c>
      <c r="C1146" s="45">
        <v>2002</v>
      </c>
      <c r="D1146" s="45" t="s">
        <v>195</v>
      </c>
      <c r="E1146" s="48">
        <v>17.997144899999999</v>
      </c>
      <c r="F1146" s="37">
        <f>VLOOKUP(_xlfn.CONCAT(D1146,"65-69"),'Appendix 4. 2020 IBGE LT'!$E$6:$M$1685,9,FALSE)</f>
        <v>20.570062882335378</v>
      </c>
      <c r="G1146" s="37">
        <f>VLOOKUP(_xlfn.CONCAT(D1146,"65-69"),'Appendix 3b. nax IBGE 2019'!$E$5:$M$1850,9,FALSE)</f>
        <v>20.445603179509583</v>
      </c>
      <c r="H1146" s="37">
        <f>INDEX(Summary!$Q$5:$Y$88,MATCH(_xlfn.CONCAT(D1146,"65-69"),Summary!$Q$5:$Q$88,0),MATCH($H$3,Summary!$Q$4:$Y$4,0))</f>
        <v>19.652988030396308</v>
      </c>
      <c r="I1146" s="240">
        <f t="shared" si="52"/>
        <v>-3.8767022041571592E-2</v>
      </c>
      <c r="J1146" s="241">
        <f t="shared" si="53"/>
        <v>-0.69769571302365774</v>
      </c>
      <c r="K1146" s="242">
        <f t="shared" si="51"/>
        <v>17.299449186976339</v>
      </c>
    </row>
    <row r="1147" spans="1:11" x14ac:dyDescent="0.2">
      <c r="A1147" s="45" t="s">
        <v>61</v>
      </c>
      <c r="B1147" s="45" t="s">
        <v>48</v>
      </c>
      <c r="C1147" s="45">
        <v>2003</v>
      </c>
      <c r="D1147" s="45" t="s">
        <v>195</v>
      </c>
      <c r="E1147" s="48">
        <v>18.149431</v>
      </c>
      <c r="F1147" s="37">
        <f>VLOOKUP(_xlfn.CONCAT(D1147,"65-69"),'Appendix 4. 2020 IBGE LT'!$E$6:$M$1685,9,FALSE)</f>
        <v>20.570062882335378</v>
      </c>
      <c r="G1147" s="37">
        <f>VLOOKUP(_xlfn.CONCAT(D1147,"65-69"),'Appendix 3b. nax IBGE 2019'!$E$5:$M$1850,9,FALSE)</f>
        <v>20.445603179509583</v>
      </c>
      <c r="H1147" s="37">
        <f>INDEX(Summary!$Q$5:$Y$88,MATCH(_xlfn.CONCAT(D1147,"65-69"),Summary!$Q$5:$Q$88,0),MATCH($H$3,Summary!$Q$4:$Y$4,0))</f>
        <v>19.652988030396308</v>
      </c>
      <c r="I1147" s="240">
        <f t="shared" si="52"/>
        <v>-3.8767022041571592E-2</v>
      </c>
      <c r="J1147" s="241">
        <f t="shared" si="53"/>
        <v>-0.70359939161898277</v>
      </c>
      <c r="K1147" s="242">
        <f t="shared" si="51"/>
        <v>17.445831608381017</v>
      </c>
    </row>
    <row r="1148" spans="1:11" x14ac:dyDescent="0.2">
      <c r="A1148" s="45" t="s">
        <v>61</v>
      </c>
      <c r="B1148" s="45" t="s">
        <v>48</v>
      </c>
      <c r="C1148" s="45">
        <v>2004</v>
      </c>
      <c r="D1148" s="45" t="s">
        <v>195</v>
      </c>
      <c r="E1148" s="48">
        <v>18.300034400000001</v>
      </c>
      <c r="F1148" s="37">
        <f>VLOOKUP(_xlfn.CONCAT(D1148,"65-69"),'Appendix 4. 2020 IBGE LT'!$E$6:$M$1685,9,FALSE)</f>
        <v>20.570062882335378</v>
      </c>
      <c r="G1148" s="37">
        <f>VLOOKUP(_xlfn.CONCAT(D1148,"65-69"),'Appendix 3b. nax IBGE 2019'!$E$5:$M$1850,9,FALSE)</f>
        <v>20.445603179509583</v>
      </c>
      <c r="H1148" s="37">
        <f>INDEX(Summary!$Q$5:$Y$88,MATCH(_xlfn.CONCAT(D1148,"65-69"),Summary!$Q$5:$Q$88,0),MATCH($H$3,Summary!$Q$4:$Y$4,0))</f>
        <v>19.652988030396308</v>
      </c>
      <c r="I1148" s="240">
        <f t="shared" si="52"/>
        <v>-3.8767022041571592E-2</v>
      </c>
      <c r="J1148" s="241">
        <f t="shared" si="53"/>
        <v>-0.70943783694631846</v>
      </c>
      <c r="K1148" s="242">
        <f t="shared" si="51"/>
        <v>17.590596563053683</v>
      </c>
    </row>
    <row r="1149" spans="1:11" x14ac:dyDescent="0.2">
      <c r="A1149" s="45" t="s">
        <v>61</v>
      </c>
      <c r="B1149" s="45" t="s">
        <v>48</v>
      </c>
      <c r="C1149" s="45">
        <v>2005</v>
      </c>
      <c r="D1149" s="45" t="s">
        <v>195</v>
      </c>
      <c r="E1149" s="48">
        <v>18.448896099999999</v>
      </c>
      <c r="F1149" s="37">
        <f>VLOOKUP(_xlfn.CONCAT(D1149,"65-69"),'Appendix 4. 2020 IBGE LT'!$E$6:$M$1685,9,FALSE)</f>
        <v>20.570062882335378</v>
      </c>
      <c r="G1149" s="37">
        <f>VLOOKUP(_xlfn.CONCAT(D1149,"65-69"),'Appendix 3b. nax IBGE 2019'!$E$5:$M$1850,9,FALSE)</f>
        <v>20.445603179509583</v>
      </c>
      <c r="H1149" s="37">
        <f>INDEX(Summary!$Q$5:$Y$88,MATCH(_xlfn.CONCAT(D1149,"65-69"),Summary!$Q$5:$Q$88,0),MATCH($H$3,Summary!$Q$4:$Y$4,0))</f>
        <v>19.652988030396308</v>
      </c>
      <c r="I1149" s="240">
        <f t="shared" si="52"/>
        <v>-3.8767022041571592E-2</v>
      </c>
      <c r="J1149" s="241">
        <f t="shared" si="53"/>
        <v>-0.71520876175136416</v>
      </c>
      <c r="K1149" s="242">
        <f t="shared" si="51"/>
        <v>17.733687338248636</v>
      </c>
    </row>
    <row r="1150" spans="1:11" x14ac:dyDescent="0.2">
      <c r="A1150" s="45" t="s">
        <v>61</v>
      </c>
      <c r="B1150" s="45" t="s">
        <v>48</v>
      </c>
      <c r="C1150" s="45">
        <v>2006</v>
      </c>
      <c r="D1150" s="45" t="s">
        <v>195</v>
      </c>
      <c r="E1150" s="48">
        <v>18.595957899999998</v>
      </c>
      <c r="F1150" s="37">
        <f>VLOOKUP(_xlfn.CONCAT(D1150,"65-69"),'Appendix 4. 2020 IBGE LT'!$E$6:$M$1685,9,FALSE)</f>
        <v>20.570062882335378</v>
      </c>
      <c r="G1150" s="37">
        <f>VLOOKUP(_xlfn.CONCAT(D1150,"65-69"),'Appendix 3b. nax IBGE 2019'!$E$5:$M$1850,9,FALSE)</f>
        <v>20.445603179509583</v>
      </c>
      <c r="H1150" s="37">
        <f>INDEX(Summary!$Q$5:$Y$88,MATCH(_xlfn.CONCAT(D1150,"65-69"),Summary!$Q$5:$Q$88,0),MATCH($H$3,Summary!$Q$4:$Y$4,0))</f>
        <v>19.652988030396308</v>
      </c>
      <c r="I1150" s="240">
        <f t="shared" si="52"/>
        <v>-3.8767022041571592E-2</v>
      </c>
      <c r="J1150" s="241">
        <f t="shared" si="53"/>
        <v>-0.72090990979343728</v>
      </c>
      <c r="K1150" s="242">
        <f t="shared" si="51"/>
        <v>17.875047990206561</v>
      </c>
    </row>
    <row r="1151" spans="1:11" x14ac:dyDescent="0.2">
      <c r="A1151" s="45" t="s">
        <v>61</v>
      </c>
      <c r="B1151" s="45" t="s">
        <v>48</v>
      </c>
      <c r="C1151" s="45">
        <v>2007</v>
      </c>
      <c r="D1151" s="45" t="s">
        <v>195</v>
      </c>
      <c r="E1151" s="48">
        <v>18.7411621</v>
      </c>
      <c r="F1151" s="37">
        <f>VLOOKUP(_xlfn.CONCAT(D1151,"65-69"),'Appendix 4. 2020 IBGE LT'!$E$6:$M$1685,9,FALSE)</f>
        <v>20.570062882335378</v>
      </c>
      <c r="G1151" s="37">
        <f>VLOOKUP(_xlfn.CONCAT(D1151,"65-69"),'Appendix 3b. nax IBGE 2019'!$E$5:$M$1850,9,FALSE)</f>
        <v>20.445603179509583</v>
      </c>
      <c r="H1151" s="37">
        <f>INDEX(Summary!$Q$5:$Y$88,MATCH(_xlfn.CONCAT(D1151,"65-69"),Summary!$Q$5:$Q$88,0),MATCH($H$3,Summary!$Q$4:$Y$4,0))</f>
        <v>19.652988030396308</v>
      </c>
      <c r="I1151" s="240">
        <f t="shared" si="52"/>
        <v>-3.8767022041571592E-2</v>
      </c>
      <c r="J1151" s="241">
        <f t="shared" si="53"/>
        <v>-0.72653904421536619</v>
      </c>
      <c r="K1151" s="242">
        <f t="shared" si="51"/>
        <v>18.014623055784636</v>
      </c>
    </row>
    <row r="1152" spans="1:11" x14ac:dyDescent="0.2">
      <c r="A1152" s="45" t="s">
        <v>61</v>
      </c>
      <c r="B1152" s="45" t="s">
        <v>48</v>
      </c>
      <c r="C1152" s="45">
        <v>2008</v>
      </c>
      <c r="D1152" s="45" t="s">
        <v>195</v>
      </c>
      <c r="E1152" s="48">
        <v>18.884451800000001</v>
      </c>
      <c r="F1152" s="37">
        <f>VLOOKUP(_xlfn.CONCAT(D1152,"65-69"),'Appendix 4. 2020 IBGE LT'!$E$6:$M$1685,9,FALSE)</f>
        <v>20.570062882335378</v>
      </c>
      <c r="G1152" s="37">
        <f>VLOOKUP(_xlfn.CONCAT(D1152,"65-69"),'Appendix 3b. nax IBGE 2019'!$E$5:$M$1850,9,FALSE)</f>
        <v>20.445603179509583</v>
      </c>
      <c r="H1152" s="37">
        <f>INDEX(Summary!$Q$5:$Y$88,MATCH(_xlfn.CONCAT(D1152,"65-69"),Summary!$Q$5:$Q$88,0),MATCH($H$3,Summary!$Q$4:$Y$4,0))</f>
        <v>19.652988030396308</v>
      </c>
      <c r="I1152" s="240">
        <f t="shared" si="52"/>
        <v>-3.8767022041571592E-2</v>
      </c>
      <c r="J1152" s="241">
        <f t="shared" si="53"/>
        <v>-0.73209395917359632</v>
      </c>
      <c r="K1152" s="242">
        <f t="shared" si="51"/>
        <v>18.152357840826404</v>
      </c>
    </row>
    <row r="1153" spans="1:11" x14ac:dyDescent="0.2">
      <c r="A1153" s="45" t="s">
        <v>61</v>
      </c>
      <c r="B1153" s="45" t="s">
        <v>48</v>
      </c>
      <c r="C1153" s="45">
        <v>2009</v>
      </c>
      <c r="D1153" s="45" t="s">
        <v>195</v>
      </c>
      <c r="E1153" s="48">
        <v>19.0257714</v>
      </c>
      <c r="F1153" s="37">
        <f>VLOOKUP(_xlfn.CONCAT(D1153,"65-69"),'Appendix 4. 2020 IBGE LT'!$E$6:$M$1685,9,FALSE)</f>
        <v>20.570062882335378</v>
      </c>
      <c r="G1153" s="37">
        <f>VLOOKUP(_xlfn.CONCAT(D1153,"65-69"),'Appendix 3b. nax IBGE 2019'!$E$5:$M$1850,9,FALSE)</f>
        <v>20.445603179509583</v>
      </c>
      <c r="H1153" s="37">
        <f>INDEX(Summary!$Q$5:$Y$88,MATCH(_xlfn.CONCAT(D1153,"65-69"),Summary!$Q$5:$Q$88,0),MATCH($H$3,Summary!$Q$4:$Y$4,0))</f>
        <v>19.652988030396308</v>
      </c>
      <c r="I1153" s="240">
        <f t="shared" si="52"/>
        <v>-3.8767022041571592E-2</v>
      </c>
      <c r="J1153" s="241">
        <f t="shared" si="53"/>
        <v>-0.73757249922170243</v>
      </c>
      <c r="K1153" s="242">
        <f t="shared" si="51"/>
        <v>18.288198900778298</v>
      </c>
    </row>
    <row r="1154" spans="1:11" x14ac:dyDescent="0.2">
      <c r="A1154" s="45" t="s">
        <v>61</v>
      </c>
      <c r="B1154" s="45" t="s">
        <v>48</v>
      </c>
      <c r="C1154" s="45">
        <v>2010</v>
      </c>
      <c r="D1154" s="45" t="s">
        <v>195</v>
      </c>
      <c r="E1154" s="48">
        <v>19.165066299999999</v>
      </c>
      <c r="F1154" s="37">
        <f>VLOOKUP(_xlfn.CONCAT(D1154,"65-69"),'Appendix 4. 2020 IBGE LT'!$E$6:$M$1685,9,FALSE)</f>
        <v>20.570062882335378</v>
      </c>
      <c r="G1154" s="37">
        <f>VLOOKUP(_xlfn.CONCAT(D1154,"65-69"),'Appendix 3b. nax IBGE 2019'!$E$5:$M$1850,9,FALSE)</f>
        <v>20.445603179509583</v>
      </c>
      <c r="H1154" s="37">
        <f>INDEX(Summary!$Q$5:$Y$88,MATCH(_xlfn.CONCAT(D1154,"65-69"),Summary!$Q$5:$Q$88,0),MATCH($H$3,Summary!$Q$4:$Y$4,0))</f>
        <v>19.652988030396308</v>
      </c>
      <c r="I1154" s="240">
        <f t="shared" si="52"/>
        <v>-3.8767022041571592E-2</v>
      </c>
      <c r="J1154" s="241">
        <f t="shared" si="53"/>
        <v>-0.74297254768028087</v>
      </c>
      <c r="K1154" s="242">
        <f t="shared" si="51"/>
        <v>18.422093752319718</v>
      </c>
    </row>
    <row r="1155" spans="1:11" x14ac:dyDescent="0.2">
      <c r="A1155" s="45" t="s">
        <v>61</v>
      </c>
      <c r="B1155" s="45" t="s">
        <v>48</v>
      </c>
      <c r="C1155" s="45">
        <v>2011</v>
      </c>
      <c r="D1155" s="45" t="s">
        <v>195</v>
      </c>
      <c r="E1155" s="48">
        <v>19.3213203</v>
      </c>
      <c r="F1155" s="37">
        <f>VLOOKUP(_xlfn.CONCAT(D1155,"65-69"),'Appendix 4. 2020 IBGE LT'!$E$6:$M$1685,9,FALSE)</f>
        <v>20.570062882335378</v>
      </c>
      <c r="G1155" s="37">
        <f>VLOOKUP(_xlfn.CONCAT(D1155,"65-69"),'Appendix 3b. nax IBGE 2019'!$E$5:$M$1850,9,FALSE)</f>
        <v>20.445603179509583</v>
      </c>
      <c r="H1155" s="37">
        <f>INDEX(Summary!$Q$5:$Y$88,MATCH(_xlfn.CONCAT(D1155,"65-69"),Summary!$Q$5:$Q$88,0),MATCH($H$3,Summary!$Q$4:$Y$4,0))</f>
        <v>19.652988030396308</v>
      </c>
      <c r="I1155" s="240">
        <f t="shared" si="52"/>
        <v>-3.8767022041571592E-2</v>
      </c>
      <c r="J1155" s="241">
        <f t="shared" si="53"/>
        <v>-0.74903004994236466</v>
      </c>
      <c r="K1155" s="242">
        <f t="shared" si="51"/>
        <v>18.572290250057634</v>
      </c>
    </row>
    <row r="1156" spans="1:11" x14ac:dyDescent="0.2">
      <c r="A1156" s="45" t="s">
        <v>61</v>
      </c>
      <c r="B1156" s="45" t="s">
        <v>48</v>
      </c>
      <c r="C1156" s="45">
        <v>2012</v>
      </c>
      <c r="D1156" s="45" t="s">
        <v>195</v>
      </c>
      <c r="E1156" s="48">
        <v>19.474020199999998</v>
      </c>
      <c r="F1156" s="37">
        <f>VLOOKUP(_xlfn.CONCAT(D1156,"65-69"),'Appendix 4. 2020 IBGE LT'!$E$6:$M$1685,9,FALSE)</f>
        <v>20.570062882335378</v>
      </c>
      <c r="G1156" s="37">
        <f>VLOOKUP(_xlfn.CONCAT(D1156,"65-69"),'Appendix 3b. nax IBGE 2019'!$E$5:$M$1850,9,FALSE)</f>
        <v>20.445603179509583</v>
      </c>
      <c r="H1156" s="37">
        <f>INDEX(Summary!$Q$5:$Y$88,MATCH(_xlfn.CONCAT(D1156,"65-69"),Summary!$Q$5:$Q$88,0),MATCH($H$3,Summary!$Q$4:$Y$4,0))</f>
        <v>19.652988030396308</v>
      </c>
      <c r="I1156" s="240">
        <f t="shared" si="52"/>
        <v>-3.8767022041571592E-2</v>
      </c>
      <c r="J1156" s="241">
        <f t="shared" si="53"/>
        <v>-0.75494977033141031</v>
      </c>
      <c r="K1156" s="242">
        <f t="shared" ref="K1156:K1219" si="54">E1156+J1156</f>
        <v>18.719070429668587</v>
      </c>
    </row>
    <row r="1157" spans="1:11" x14ac:dyDescent="0.2">
      <c r="A1157" s="45" t="s">
        <v>61</v>
      </c>
      <c r="B1157" s="45" t="s">
        <v>48</v>
      </c>
      <c r="C1157" s="45">
        <v>2013</v>
      </c>
      <c r="D1157" s="45" t="s">
        <v>195</v>
      </c>
      <c r="E1157" s="48">
        <v>19.624410300000001</v>
      </c>
      <c r="F1157" s="37">
        <f>VLOOKUP(_xlfn.CONCAT(D1157,"65-69"),'Appendix 4. 2020 IBGE LT'!$E$6:$M$1685,9,FALSE)</f>
        <v>20.570062882335378</v>
      </c>
      <c r="G1157" s="37">
        <f>VLOOKUP(_xlfn.CONCAT(D1157,"65-69"),'Appendix 3b. nax IBGE 2019'!$E$5:$M$1850,9,FALSE)</f>
        <v>20.445603179509583</v>
      </c>
      <c r="H1157" s="37">
        <f>INDEX(Summary!$Q$5:$Y$88,MATCH(_xlfn.CONCAT(D1157,"65-69"),Summary!$Q$5:$Q$88,0),MATCH($H$3,Summary!$Q$4:$Y$4,0))</f>
        <v>19.652988030396308</v>
      </c>
      <c r="I1157" s="240">
        <f t="shared" ref="I1157:I1220" si="55">(H1157-$G1157)/$G1157</f>
        <v>-3.8767022041571592E-2</v>
      </c>
      <c r="J1157" s="241">
        <f t="shared" ref="J1157:J1220" si="56">E1157*I1157</f>
        <v>-0.76077994665294457</v>
      </c>
      <c r="K1157" s="242">
        <f t="shared" si="54"/>
        <v>18.863630353347055</v>
      </c>
    </row>
    <row r="1158" spans="1:11" x14ac:dyDescent="0.2">
      <c r="A1158" s="45" t="s">
        <v>61</v>
      </c>
      <c r="B1158" s="45" t="s">
        <v>48</v>
      </c>
      <c r="C1158" s="45">
        <v>2014</v>
      </c>
      <c r="D1158" s="45" t="s">
        <v>195</v>
      </c>
      <c r="E1158" s="48">
        <v>19.770265800000001</v>
      </c>
      <c r="F1158" s="37">
        <f>VLOOKUP(_xlfn.CONCAT(D1158,"65-69"),'Appendix 4. 2020 IBGE LT'!$E$6:$M$1685,9,FALSE)</f>
        <v>20.570062882335378</v>
      </c>
      <c r="G1158" s="37">
        <f>VLOOKUP(_xlfn.CONCAT(D1158,"65-69"),'Appendix 3b. nax IBGE 2019'!$E$5:$M$1850,9,FALSE)</f>
        <v>20.445603179509583</v>
      </c>
      <c r="H1158" s="37">
        <f>INDEX(Summary!$Q$5:$Y$88,MATCH(_xlfn.CONCAT(D1158,"65-69"),Summary!$Q$5:$Q$88,0),MATCH($H$3,Summary!$Q$4:$Y$4,0))</f>
        <v>19.652988030396308</v>
      </c>
      <c r="I1158" s="240">
        <f t="shared" si="55"/>
        <v>-3.8767022041571592E-2</v>
      </c>
      <c r="J1158" s="241">
        <f t="shared" si="56"/>
        <v>-0.76643433003632899</v>
      </c>
      <c r="K1158" s="242">
        <f t="shared" si="54"/>
        <v>19.003831469963671</v>
      </c>
    </row>
    <row r="1159" spans="1:11" x14ac:dyDescent="0.2">
      <c r="A1159" s="45" t="s">
        <v>61</v>
      </c>
      <c r="B1159" s="45" t="s">
        <v>48</v>
      </c>
      <c r="C1159" s="45">
        <v>2015</v>
      </c>
      <c r="D1159" s="45" t="s">
        <v>195</v>
      </c>
      <c r="E1159" s="48">
        <v>19.9124999</v>
      </c>
      <c r="F1159" s="37">
        <f>VLOOKUP(_xlfn.CONCAT(D1159,"65-69"),'Appendix 4. 2020 IBGE LT'!$E$6:$M$1685,9,FALSE)</f>
        <v>20.570062882335378</v>
      </c>
      <c r="G1159" s="37">
        <f>VLOOKUP(_xlfn.CONCAT(D1159,"65-69"),'Appendix 3b. nax IBGE 2019'!$E$5:$M$1850,9,FALSE)</f>
        <v>20.445603179509583</v>
      </c>
      <c r="H1159" s="37">
        <f>INDEX(Summary!$Q$5:$Y$88,MATCH(_xlfn.CONCAT(D1159,"65-69"),Summary!$Q$5:$Q$88,0),MATCH($H$3,Summary!$Q$4:$Y$4,0))</f>
        <v>19.652988030396308</v>
      </c>
      <c r="I1159" s="240">
        <f t="shared" si="55"/>
        <v>-3.8767022041571592E-2</v>
      </c>
      <c r="J1159" s="241">
        <f t="shared" si="56"/>
        <v>-0.77194832252609213</v>
      </c>
      <c r="K1159" s="242">
        <f t="shared" si="54"/>
        <v>19.140551577473907</v>
      </c>
    </row>
    <row r="1160" spans="1:11" x14ac:dyDescent="0.2">
      <c r="A1160" s="45" t="s">
        <v>61</v>
      </c>
      <c r="B1160" s="45" t="s">
        <v>48</v>
      </c>
      <c r="C1160" s="45">
        <v>2016</v>
      </c>
      <c r="D1160" s="45" t="s">
        <v>195</v>
      </c>
      <c r="E1160" s="48">
        <v>20.051127399999999</v>
      </c>
      <c r="F1160" s="37">
        <f>VLOOKUP(_xlfn.CONCAT(D1160,"65-69"),'Appendix 4. 2020 IBGE LT'!$E$6:$M$1685,9,FALSE)</f>
        <v>20.570062882335378</v>
      </c>
      <c r="G1160" s="37">
        <f>VLOOKUP(_xlfn.CONCAT(D1160,"65-69"),'Appendix 3b. nax IBGE 2019'!$E$5:$M$1850,9,FALSE)</f>
        <v>20.445603179509583</v>
      </c>
      <c r="H1160" s="37">
        <f>INDEX(Summary!$Q$5:$Y$88,MATCH(_xlfn.CONCAT(D1160,"65-69"),Summary!$Q$5:$Q$88,0),MATCH($H$3,Summary!$Q$4:$Y$4,0))</f>
        <v>19.652988030396308</v>
      </c>
      <c r="I1160" s="240">
        <f t="shared" si="55"/>
        <v>-3.8767022041571592E-2</v>
      </c>
      <c r="J1160" s="241">
        <f t="shared" si="56"/>
        <v>-0.77732249787416008</v>
      </c>
      <c r="K1160" s="242">
        <f t="shared" si="54"/>
        <v>19.273804902125839</v>
      </c>
    </row>
    <row r="1161" spans="1:11" x14ac:dyDescent="0.2">
      <c r="A1161" s="45" t="s">
        <v>61</v>
      </c>
      <c r="B1161" s="45" t="s">
        <v>48</v>
      </c>
      <c r="C1161" s="45">
        <v>2017</v>
      </c>
      <c r="D1161" s="45" t="s">
        <v>195</v>
      </c>
      <c r="E1161" s="48">
        <v>20.186168800000001</v>
      </c>
      <c r="F1161" s="37">
        <f>VLOOKUP(_xlfn.CONCAT(D1161,"65-69"),'Appendix 4. 2020 IBGE LT'!$E$6:$M$1685,9,FALSE)</f>
        <v>20.570062882335378</v>
      </c>
      <c r="G1161" s="37">
        <f>VLOOKUP(_xlfn.CONCAT(D1161,"65-69"),'Appendix 3b. nax IBGE 2019'!$E$5:$M$1850,9,FALSE)</f>
        <v>20.445603179509583</v>
      </c>
      <c r="H1161" s="37">
        <f>INDEX(Summary!$Q$5:$Y$88,MATCH(_xlfn.CONCAT(D1161,"65-69"),Summary!$Q$5:$Q$88,0),MATCH($H$3,Summary!$Q$4:$Y$4,0))</f>
        <v>19.652988030396308</v>
      </c>
      <c r="I1161" s="240">
        <f t="shared" si="55"/>
        <v>-3.8767022041571592E-2</v>
      </c>
      <c r="J1161" s="241">
        <f t="shared" si="56"/>
        <v>-0.78255765080448481</v>
      </c>
      <c r="K1161" s="242">
        <f t="shared" si="54"/>
        <v>19.403611149195516</v>
      </c>
    </row>
    <row r="1162" spans="1:11" x14ac:dyDescent="0.2">
      <c r="A1162" s="45" t="s">
        <v>61</v>
      </c>
      <c r="B1162" s="45" t="s">
        <v>48</v>
      </c>
      <c r="C1162" s="45">
        <v>2018</v>
      </c>
      <c r="D1162" s="45" t="s">
        <v>195</v>
      </c>
      <c r="E1162" s="48">
        <v>20.317650400000002</v>
      </c>
      <c r="F1162" s="37">
        <f>VLOOKUP(_xlfn.CONCAT(D1162,"65-69"),'Appendix 4. 2020 IBGE LT'!$E$6:$M$1685,9,FALSE)</f>
        <v>20.570062882335378</v>
      </c>
      <c r="G1162" s="37">
        <f>VLOOKUP(_xlfn.CONCAT(D1162,"65-69"),'Appendix 3b. nax IBGE 2019'!$E$5:$M$1850,9,FALSE)</f>
        <v>20.445603179509583</v>
      </c>
      <c r="H1162" s="37">
        <f>INDEX(Summary!$Q$5:$Y$88,MATCH(_xlfn.CONCAT(D1162,"65-69"),Summary!$Q$5:$Q$88,0),MATCH($H$3,Summary!$Q$4:$Y$4,0))</f>
        <v>19.652988030396308</v>
      </c>
      <c r="I1162" s="240">
        <f t="shared" si="55"/>
        <v>-3.8767022041571592E-2</v>
      </c>
      <c r="J1162" s="241">
        <f t="shared" si="56"/>
        <v>-0.78765480088974593</v>
      </c>
      <c r="K1162" s="242">
        <f t="shared" si="54"/>
        <v>19.529995599110254</v>
      </c>
    </row>
    <row r="1163" spans="1:11" x14ac:dyDescent="0.2">
      <c r="A1163" s="45" t="s">
        <v>61</v>
      </c>
      <c r="B1163" s="45" t="s">
        <v>48</v>
      </c>
      <c r="C1163" s="45">
        <v>2019</v>
      </c>
      <c r="D1163" s="45" t="s">
        <v>195</v>
      </c>
      <c r="E1163" s="48">
        <v>20.445603200000001</v>
      </c>
      <c r="F1163" s="37">
        <f>VLOOKUP(_xlfn.CONCAT(D1163,"65-69"),'Appendix 4. 2020 IBGE LT'!$E$6:$M$1685,9,FALSE)</f>
        <v>20.570062882335378</v>
      </c>
      <c r="G1163" s="37">
        <f>VLOOKUP(_xlfn.CONCAT(D1163,"65-69"),'Appendix 3b. nax IBGE 2019'!$E$5:$M$1850,9,FALSE)</f>
        <v>20.445603179509583</v>
      </c>
      <c r="H1163" s="37">
        <f>INDEX(Summary!$Q$5:$Y$88,MATCH(_xlfn.CONCAT(D1163,"65-69"),Summary!$Q$5:$Q$88,0),MATCH($H$3,Summary!$Q$4:$Y$4,0))</f>
        <v>19.652988030396308</v>
      </c>
      <c r="I1163" s="240">
        <f t="shared" si="55"/>
        <v>-3.8767022041571592E-2</v>
      </c>
      <c r="J1163" s="241">
        <f t="shared" si="56"/>
        <v>-0.79261514990762671</v>
      </c>
      <c r="K1163" s="242">
        <f t="shared" si="54"/>
        <v>19.652988050092375</v>
      </c>
    </row>
    <row r="1164" spans="1:11" x14ac:dyDescent="0.2">
      <c r="A1164" s="45" t="s">
        <v>61</v>
      </c>
      <c r="B1164" s="45" t="s">
        <v>47</v>
      </c>
      <c r="C1164" s="45">
        <v>2000</v>
      </c>
      <c r="D1164" s="45" t="s">
        <v>167</v>
      </c>
      <c r="E1164" s="48">
        <v>13.8621455</v>
      </c>
      <c r="F1164" s="37">
        <f>VLOOKUP(_xlfn.CONCAT(D1164,"65-69"),'Appendix 4. 2020 IBGE LT'!$E$6:$M$1685,9,FALSE)</f>
        <v>17.13636192829307</v>
      </c>
      <c r="G1164" s="37">
        <f>VLOOKUP(_xlfn.CONCAT(D1164,"65-69"),'Appendix 3b. nax IBGE 2019'!$E$5:$M$1850,9,FALSE)</f>
        <v>17.000442110635753</v>
      </c>
      <c r="H1164" s="37">
        <f>INDEX(Summary!$Q$5:$Y$88,MATCH(_xlfn.CONCAT(D1164,"65-69"),Summary!$Q$5:$Q$88,0),MATCH($H$3,Summary!$Q$4:$Y$4,0))</f>
        <v>16.335551870360515</v>
      </c>
      <c r="I1164" s="240">
        <f t="shared" si="55"/>
        <v>-3.9110173485386687E-2</v>
      </c>
      <c r="J1164" s="241">
        <f t="shared" si="56"/>
        <v>-0.54215091538467242</v>
      </c>
      <c r="K1164" s="242">
        <f t="shared" si="54"/>
        <v>13.319994584615328</v>
      </c>
    </row>
    <row r="1165" spans="1:11" x14ac:dyDescent="0.2">
      <c r="A1165" s="45" t="s">
        <v>61</v>
      </c>
      <c r="B1165" s="45" t="s">
        <v>47</v>
      </c>
      <c r="C1165" s="45">
        <v>2001</v>
      </c>
      <c r="D1165" s="45" t="s">
        <v>167</v>
      </c>
      <c r="E1165" s="48">
        <v>14.0409998</v>
      </c>
      <c r="F1165" s="37">
        <f>VLOOKUP(_xlfn.CONCAT(D1165,"65-69"),'Appendix 4. 2020 IBGE LT'!$E$6:$M$1685,9,FALSE)</f>
        <v>17.13636192829307</v>
      </c>
      <c r="G1165" s="37">
        <f>VLOOKUP(_xlfn.CONCAT(D1165,"65-69"),'Appendix 3b. nax IBGE 2019'!$E$5:$M$1850,9,FALSE)</f>
        <v>17.000442110635753</v>
      </c>
      <c r="H1165" s="37">
        <f>INDEX(Summary!$Q$5:$Y$88,MATCH(_xlfn.CONCAT(D1165,"65-69"),Summary!$Q$5:$Q$88,0),MATCH($H$3,Summary!$Q$4:$Y$4,0))</f>
        <v>16.335551870360515</v>
      </c>
      <c r="I1165" s="240">
        <f t="shared" si="55"/>
        <v>-3.9110173485386687E-2</v>
      </c>
      <c r="J1165" s="241">
        <f t="shared" si="56"/>
        <v>-0.54914593808627976</v>
      </c>
      <c r="K1165" s="242">
        <f t="shared" si="54"/>
        <v>13.49185386191372</v>
      </c>
    </row>
    <row r="1166" spans="1:11" x14ac:dyDescent="0.2">
      <c r="A1166" s="45" t="s">
        <v>61</v>
      </c>
      <c r="B1166" s="45" t="s">
        <v>47</v>
      </c>
      <c r="C1166" s="45">
        <v>2002</v>
      </c>
      <c r="D1166" s="45" t="s">
        <v>167</v>
      </c>
      <c r="E1166" s="48">
        <v>14.217926800000001</v>
      </c>
      <c r="F1166" s="37">
        <f>VLOOKUP(_xlfn.CONCAT(D1166,"65-69"),'Appendix 4. 2020 IBGE LT'!$E$6:$M$1685,9,FALSE)</f>
        <v>17.13636192829307</v>
      </c>
      <c r="G1166" s="37">
        <f>VLOOKUP(_xlfn.CONCAT(D1166,"65-69"),'Appendix 3b. nax IBGE 2019'!$E$5:$M$1850,9,FALSE)</f>
        <v>17.000442110635753</v>
      </c>
      <c r="H1166" s="37">
        <f>INDEX(Summary!$Q$5:$Y$88,MATCH(_xlfn.CONCAT(D1166,"65-69"),Summary!$Q$5:$Q$88,0),MATCH($H$3,Summary!$Q$4:$Y$4,0))</f>
        <v>16.335551870360515</v>
      </c>
      <c r="I1166" s="240">
        <f t="shared" si="55"/>
        <v>-3.9110173485386687E-2</v>
      </c>
      <c r="J1166" s="241">
        <f t="shared" si="56"/>
        <v>-0.55606558375052884</v>
      </c>
      <c r="K1166" s="242">
        <f t="shared" si="54"/>
        <v>13.661861216249472</v>
      </c>
    </row>
    <row r="1167" spans="1:11" x14ac:dyDescent="0.2">
      <c r="A1167" s="45" t="s">
        <v>61</v>
      </c>
      <c r="B1167" s="45" t="s">
        <v>47</v>
      </c>
      <c r="C1167" s="45">
        <v>2003</v>
      </c>
      <c r="D1167" s="45" t="s">
        <v>167</v>
      </c>
      <c r="E1167" s="48">
        <v>14.392663499999999</v>
      </c>
      <c r="F1167" s="37">
        <f>VLOOKUP(_xlfn.CONCAT(D1167,"65-69"),'Appendix 4. 2020 IBGE LT'!$E$6:$M$1685,9,FALSE)</f>
        <v>17.13636192829307</v>
      </c>
      <c r="G1167" s="37">
        <f>VLOOKUP(_xlfn.CONCAT(D1167,"65-69"),'Appendix 3b. nax IBGE 2019'!$E$5:$M$1850,9,FALSE)</f>
        <v>17.000442110635753</v>
      </c>
      <c r="H1167" s="37">
        <f>INDEX(Summary!$Q$5:$Y$88,MATCH(_xlfn.CONCAT(D1167,"65-69"),Summary!$Q$5:$Q$88,0),MATCH($H$3,Summary!$Q$4:$Y$4,0))</f>
        <v>16.335551870360515</v>
      </c>
      <c r="I1167" s="240">
        <f t="shared" si="55"/>
        <v>-3.9110173485386687E-2</v>
      </c>
      <c r="J1167" s="241">
        <f t="shared" si="56"/>
        <v>-0.56289956640179273</v>
      </c>
      <c r="K1167" s="242">
        <f t="shared" si="54"/>
        <v>13.829763933598207</v>
      </c>
    </row>
    <row r="1168" spans="1:11" x14ac:dyDescent="0.2">
      <c r="A1168" s="45" t="s">
        <v>61</v>
      </c>
      <c r="B1168" s="45" t="s">
        <v>47</v>
      </c>
      <c r="C1168" s="45">
        <v>2004</v>
      </c>
      <c r="D1168" s="45" t="s">
        <v>167</v>
      </c>
      <c r="E1168" s="48">
        <v>14.564962299999999</v>
      </c>
      <c r="F1168" s="37">
        <f>VLOOKUP(_xlfn.CONCAT(D1168,"65-69"),'Appendix 4. 2020 IBGE LT'!$E$6:$M$1685,9,FALSE)</f>
        <v>17.13636192829307</v>
      </c>
      <c r="G1168" s="37">
        <f>VLOOKUP(_xlfn.CONCAT(D1168,"65-69"),'Appendix 3b. nax IBGE 2019'!$E$5:$M$1850,9,FALSE)</f>
        <v>17.000442110635753</v>
      </c>
      <c r="H1168" s="37">
        <f>INDEX(Summary!$Q$5:$Y$88,MATCH(_xlfn.CONCAT(D1168,"65-69"),Summary!$Q$5:$Q$88,0),MATCH($H$3,Summary!$Q$4:$Y$4,0))</f>
        <v>16.335551870360515</v>
      </c>
      <c r="I1168" s="240">
        <f t="shared" si="55"/>
        <v>-3.9110173485386687E-2</v>
      </c>
      <c r="J1168" s="241">
        <f t="shared" si="56"/>
        <v>-0.56963820236111673</v>
      </c>
      <c r="K1168" s="242">
        <f t="shared" si="54"/>
        <v>13.995324097638882</v>
      </c>
    </row>
    <row r="1169" spans="1:11" x14ac:dyDescent="0.2">
      <c r="A1169" s="45" t="s">
        <v>61</v>
      </c>
      <c r="B1169" s="45" t="s">
        <v>47</v>
      </c>
      <c r="C1169" s="45">
        <v>2005</v>
      </c>
      <c r="D1169" s="45" t="s">
        <v>167</v>
      </c>
      <c r="E1169" s="48">
        <v>14.734591500000001</v>
      </c>
      <c r="F1169" s="37">
        <f>VLOOKUP(_xlfn.CONCAT(D1169,"65-69"),'Appendix 4. 2020 IBGE LT'!$E$6:$M$1685,9,FALSE)</f>
        <v>17.13636192829307</v>
      </c>
      <c r="G1169" s="37">
        <f>VLOOKUP(_xlfn.CONCAT(D1169,"65-69"),'Appendix 3b. nax IBGE 2019'!$E$5:$M$1850,9,FALSE)</f>
        <v>17.000442110635753</v>
      </c>
      <c r="H1169" s="37">
        <f>INDEX(Summary!$Q$5:$Y$88,MATCH(_xlfn.CONCAT(D1169,"65-69"),Summary!$Q$5:$Q$88,0),MATCH($H$3,Summary!$Q$4:$Y$4,0))</f>
        <v>16.335551870360515</v>
      </c>
      <c r="I1169" s="240">
        <f t="shared" si="55"/>
        <v>-3.9110173485386687E-2</v>
      </c>
      <c r="J1169" s="241">
        <f t="shared" si="56"/>
        <v>-0.57627242980130411</v>
      </c>
      <c r="K1169" s="242">
        <f t="shared" si="54"/>
        <v>14.158319070198697</v>
      </c>
    </row>
    <row r="1170" spans="1:11" x14ac:dyDescent="0.2">
      <c r="A1170" s="45" t="s">
        <v>61</v>
      </c>
      <c r="B1170" s="45" t="s">
        <v>47</v>
      </c>
      <c r="C1170" s="45">
        <v>2006</v>
      </c>
      <c r="D1170" s="45" t="s">
        <v>167</v>
      </c>
      <c r="E1170" s="48">
        <v>14.901336300000001</v>
      </c>
      <c r="F1170" s="37">
        <f>VLOOKUP(_xlfn.CONCAT(D1170,"65-69"),'Appendix 4. 2020 IBGE LT'!$E$6:$M$1685,9,FALSE)</f>
        <v>17.13636192829307</v>
      </c>
      <c r="G1170" s="37">
        <f>VLOOKUP(_xlfn.CONCAT(D1170,"65-69"),'Appendix 3b. nax IBGE 2019'!$E$5:$M$1850,9,FALSE)</f>
        <v>17.000442110635753</v>
      </c>
      <c r="H1170" s="37">
        <f>INDEX(Summary!$Q$5:$Y$88,MATCH(_xlfn.CONCAT(D1170,"65-69"),Summary!$Q$5:$Q$88,0),MATCH($H$3,Summary!$Q$4:$Y$4,0))</f>
        <v>16.335551870360515</v>
      </c>
      <c r="I1170" s="240">
        <f t="shared" si="55"/>
        <v>-3.9110173485386687E-2</v>
      </c>
      <c r="J1170" s="241">
        <f t="shared" si="56"/>
        <v>-0.58279384785709021</v>
      </c>
      <c r="K1170" s="242">
        <f t="shared" si="54"/>
        <v>14.318542452142911</v>
      </c>
    </row>
    <row r="1171" spans="1:11" x14ac:dyDescent="0.2">
      <c r="A1171" s="45" t="s">
        <v>61</v>
      </c>
      <c r="B1171" s="45" t="s">
        <v>47</v>
      </c>
      <c r="C1171" s="45">
        <v>2007</v>
      </c>
      <c r="D1171" s="45" t="s">
        <v>167</v>
      </c>
      <c r="E1171" s="48">
        <v>15.064999</v>
      </c>
      <c r="F1171" s="37">
        <f>VLOOKUP(_xlfn.CONCAT(D1171,"65-69"),'Appendix 4. 2020 IBGE LT'!$E$6:$M$1685,9,FALSE)</f>
        <v>17.13636192829307</v>
      </c>
      <c r="G1171" s="37">
        <f>VLOOKUP(_xlfn.CONCAT(D1171,"65-69"),'Appendix 3b. nax IBGE 2019'!$E$5:$M$1850,9,FALSE)</f>
        <v>17.000442110635753</v>
      </c>
      <c r="H1171" s="37">
        <f>INDEX(Summary!$Q$5:$Y$88,MATCH(_xlfn.CONCAT(D1171,"65-69"),Summary!$Q$5:$Q$88,0),MATCH($H$3,Summary!$Q$4:$Y$4,0))</f>
        <v>16.335551870360515</v>
      </c>
      <c r="I1171" s="240">
        <f t="shared" si="55"/>
        <v>-3.9110173485386687E-2</v>
      </c>
      <c r="J1171" s="241">
        <f t="shared" si="56"/>
        <v>-0.58919472444717702</v>
      </c>
      <c r="K1171" s="242">
        <f t="shared" si="54"/>
        <v>14.475804275552823</v>
      </c>
    </row>
    <row r="1172" spans="1:11" x14ac:dyDescent="0.2">
      <c r="A1172" s="45" t="s">
        <v>61</v>
      </c>
      <c r="B1172" s="45" t="s">
        <v>47</v>
      </c>
      <c r="C1172" s="45">
        <v>2008</v>
      </c>
      <c r="D1172" s="45" t="s">
        <v>167</v>
      </c>
      <c r="E1172" s="48">
        <v>15.225399700000001</v>
      </c>
      <c r="F1172" s="37">
        <f>VLOOKUP(_xlfn.CONCAT(D1172,"65-69"),'Appendix 4. 2020 IBGE LT'!$E$6:$M$1685,9,FALSE)</f>
        <v>17.13636192829307</v>
      </c>
      <c r="G1172" s="37">
        <f>VLOOKUP(_xlfn.CONCAT(D1172,"65-69"),'Appendix 3b. nax IBGE 2019'!$E$5:$M$1850,9,FALSE)</f>
        <v>17.000442110635753</v>
      </c>
      <c r="H1172" s="37">
        <f>INDEX(Summary!$Q$5:$Y$88,MATCH(_xlfn.CONCAT(D1172,"65-69"),Summary!$Q$5:$Q$88,0),MATCH($H$3,Summary!$Q$4:$Y$4,0))</f>
        <v>16.335551870360515</v>
      </c>
      <c r="I1172" s="240">
        <f t="shared" si="55"/>
        <v>-3.9110173485386687E-2</v>
      </c>
      <c r="J1172" s="241">
        <f t="shared" si="56"/>
        <v>-0.59546802365135443</v>
      </c>
      <c r="K1172" s="242">
        <f t="shared" si="54"/>
        <v>14.629931676348646</v>
      </c>
    </row>
    <row r="1173" spans="1:11" x14ac:dyDescent="0.2">
      <c r="A1173" s="45" t="s">
        <v>61</v>
      </c>
      <c r="B1173" s="45" t="s">
        <v>47</v>
      </c>
      <c r="C1173" s="45">
        <v>2009</v>
      </c>
      <c r="D1173" s="45" t="s">
        <v>167</v>
      </c>
      <c r="E1173" s="48">
        <v>15.3823761</v>
      </c>
      <c r="F1173" s="37">
        <f>VLOOKUP(_xlfn.CONCAT(D1173,"65-69"),'Appendix 4. 2020 IBGE LT'!$E$6:$M$1685,9,FALSE)</f>
        <v>17.13636192829307</v>
      </c>
      <c r="G1173" s="37">
        <f>VLOOKUP(_xlfn.CONCAT(D1173,"65-69"),'Appendix 3b. nax IBGE 2019'!$E$5:$M$1850,9,FALSE)</f>
        <v>17.000442110635753</v>
      </c>
      <c r="H1173" s="37">
        <f>INDEX(Summary!$Q$5:$Y$88,MATCH(_xlfn.CONCAT(D1173,"65-69"),Summary!$Q$5:$Q$88,0),MATCH($H$3,Summary!$Q$4:$Y$4,0))</f>
        <v>16.335551870360515</v>
      </c>
      <c r="I1173" s="240">
        <f t="shared" si="55"/>
        <v>-3.9110173485386687E-2</v>
      </c>
      <c r="J1173" s="241">
        <f t="shared" si="56"/>
        <v>-0.60160739788846584</v>
      </c>
      <c r="K1173" s="242">
        <f t="shared" si="54"/>
        <v>14.780768702111533</v>
      </c>
    </row>
    <row r="1174" spans="1:11" x14ac:dyDescent="0.2">
      <c r="A1174" s="45" t="s">
        <v>61</v>
      </c>
      <c r="B1174" s="45" t="s">
        <v>47</v>
      </c>
      <c r="C1174" s="45">
        <v>2010</v>
      </c>
      <c r="D1174" s="45" t="s">
        <v>167</v>
      </c>
      <c r="E1174" s="48">
        <v>15.5357836</v>
      </c>
      <c r="F1174" s="37">
        <f>VLOOKUP(_xlfn.CONCAT(D1174,"65-69"),'Appendix 4. 2020 IBGE LT'!$E$6:$M$1685,9,FALSE)</f>
        <v>17.13636192829307</v>
      </c>
      <c r="G1174" s="37">
        <f>VLOOKUP(_xlfn.CONCAT(D1174,"65-69"),'Appendix 3b. nax IBGE 2019'!$E$5:$M$1850,9,FALSE)</f>
        <v>17.000442110635753</v>
      </c>
      <c r="H1174" s="37">
        <f>INDEX(Summary!$Q$5:$Y$88,MATCH(_xlfn.CONCAT(D1174,"65-69"),Summary!$Q$5:$Q$88,0),MATCH($H$3,Summary!$Q$4:$Y$4,0))</f>
        <v>16.335551870360515</v>
      </c>
      <c r="I1174" s="240">
        <f t="shared" si="55"/>
        <v>-3.9110173485386687E-2</v>
      </c>
      <c r="J1174" s="241">
        <f t="shared" si="56"/>
        <v>-0.6076071918274254</v>
      </c>
      <c r="K1174" s="242">
        <f t="shared" si="54"/>
        <v>14.928176408172575</v>
      </c>
    </row>
    <row r="1175" spans="1:11" x14ac:dyDescent="0.2">
      <c r="A1175" s="45" t="s">
        <v>61</v>
      </c>
      <c r="B1175" s="45" t="s">
        <v>47</v>
      </c>
      <c r="C1175" s="45">
        <v>2011</v>
      </c>
      <c r="D1175" s="45" t="s">
        <v>167</v>
      </c>
      <c r="E1175" s="48">
        <v>15.7192782</v>
      </c>
      <c r="F1175" s="37">
        <f>VLOOKUP(_xlfn.CONCAT(D1175,"65-69"),'Appendix 4. 2020 IBGE LT'!$E$6:$M$1685,9,FALSE)</f>
        <v>17.13636192829307</v>
      </c>
      <c r="G1175" s="37">
        <f>VLOOKUP(_xlfn.CONCAT(D1175,"65-69"),'Appendix 3b. nax IBGE 2019'!$E$5:$M$1850,9,FALSE)</f>
        <v>17.000442110635753</v>
      </c>
      <c r="H1175" s="37">
        <f>INDEX(Summary!$Q$5:$Y$88,MATCH(_xlfn.CONCAT(D1175,"65-69"),Summary!$Q$5:$Q$88,0),MATCH($H$3,Summary!$Q$4:$Y$4,0))</f>
        <v>16.335551870360515</v>
      </c>
      <c r="I1175" s="240">
        <f t="shared" si="55"/>
        <v>-3.9110173485386687E-2</v>
      </c>
      <c r="J1175" s="241">
        <f t="shared" si="56"/>
        <v>-0.61478369746705697</v>
      </c>
      <c r="K1175" s="242">
        <f t="shared" si="54"/>
        <v>15.104494502532942</v>
      </c>
    </row>
    <row r="1176" spans="1:11" x14ac:dyDescent="0.2">
      <c r="A1176" s="45" t="s">
        <v>61</v>
      </c>
      <c r="B1176" s="45" t="s">
        <v>47</v>
      </c>
      <c r="C1176" s="45">
        <v>2012</v>
      </c>
      <c r="D1176" s="45" t="s">
        <v>167</v>
      </c>
      <c r="E1176" s="48">
        <v>15.8977457</v>
      </c>
      <c r="F1176" s="37">
        <f>VLOOKUP(_xlfn.CONCAT(D1176,"65-69"),'Appendix 4. 2020 IBGE LT'!$E$6:$M$1685,9,FALSE)</f>
        <v>17.13636192829307</v>
      </c>
      <c r="G1176" s="37">
        <f>VLOOKUP(_xlfn.CONCAT(D1176,"65-69"),'Appendix 3b. nax IBGE 2019'!$E$5:$M$1850,9,FALSE)</f>
        <v>17.000442110635753</v>
      </c>
      <c r="H1176" s="37">
        <f>INDEX(Summary!$Q$5:$Y$88,MATCH(_xlfn.CONCAT(D1176,"65-69"),Summary!$Q$5:$Q$88,0),MATCH($H$3,Summary!$Q$4:$Y$4,0))</f>
        <v>16.335551870360515</v>
      </c>
      <c r="I1176" s="240">
        <f t="shared" si="55"/>
        <v>-3.9110173485386687E-2</v>
      </c>
      <c r="J1176" s="241">
        <f t="shared" si="56"/>
        <v>-0.62176359235356016</v>
      </c>
      <c r="K1176" s="242">
        <f t="shared" si="54"/>
        <v>15.27598210764644</v>
      </c>
    </row>
    <row r="1177" spans="1:11" x14ac:dyDescent="0.2">
      <c r="A1177" s="45" t="s">
        <v>61</v>
      </c>
      <c r="B1177" s="45" t="s">
        <v>47</v>
      </c>
      <c r="C1177" s="45">
        <v>2013</v>
      </c>
      <c r="D1177" s="45" t="s">
        <v>167</v>
      </c>
      <c r="E1177" s="48">
        <v>16.0710579</v>
      </c>
      <c r="F1177" s="37">
        <f>VLOOKUP(_xlfn.CONCAT(D1177,"65-69"),'Appendix 4. 2020 IBGE LT'!$E$6:$M$1685,9,FALSE)</f>
        <v>17.13636192829307</v>
      </c>
      <c r="G1177" s="37">
        <f>VLOOKUP(_xlfn.CONCAT(D1177,"65-69"),'Appendix 3b. nax IBGE 2019'!$E$5:$M$1850,9,FALSE)</f>
        <v>17.000442110635753</v>
      </c>
      <c r="H1177" s="37">
        <f>INDEX(Summary!$Q$5:$Y$88,MATCH(_xlfn.CONCAT(D1177,"65-69"),Summary!$Q$5:$Q$88,0),MATCH($H$3,Summary!$Q$4:$Y$4,0))</f>
        <v>16.335551870360515</v>
      </c>
      <c r="I1177" s="240">
        <f t="shared" si="55"/>
        <v>-3.9110173485386687E-2</v>
      </c>
      <c r="J1177" s="241">
        <f t="shared" si="56"/>
        <v>-0.62854186256269429</v>
      </c>
      <c r="K1177" s="242">
        <f t="shared" si="54"/>
        <v>15.442516037437306</v>
      </c>
    </row>
    <row r="1178" spans="1:11" x14ac:dyDescent="0.2">
      <c r="A1178" s="45" t="s">
        <v>61</v>
      </c>
      <c r="B1178" s="45" t="s">
        <v>47</v>
      </c>
      <c r="C1178" s="45">
        <v>2014</v>
      </c>
      <c r="D1178" s="45" t="s">
        <v>167</v>
      </c>
      <c r="E1178" s="48">
        <v>16.240130499999999</v>
      </c>
      <c r="F1178" s="37">
        <f>VLOOKUP(_xlfn.CONCAT(D1178,"65-69"),'Appendix 4. 2020 IBGE LT'!$E$6:$M$1685,9,FALSE)</f>
        <v>17.13636192829307</v>
      </c>
      <c r="G1178" s="37">
        <f>VLOOKUP(_xlfn.CONCAT(D1178,"65-69"),'Appendix 3b. nax IBGE 2019'!$E$5:$M$1850,9,FALSE)</f>
        <v>17.000442110635753</v>
      </c>
      <c r="H1178" s="37">
        <f>INDEX(Summary!$Q$5:$Y$88,MATCH(_xlfn.CONCAT(D1178,"65-69"),Summary!$Q$5:$Q$88,0),MATCH($H$3,Summary!$Q$4:$Y$4,0))</f>
        <v>16.335551870360515</v>
      </c>
      <c r="I1178" s="240">
        <f t="shared" si="55"/>
        <v>-3.9110173485386687E-2</v>
      </c>
      <c r="J1178" s="241">
        <f t="shared" si="56"/>
        <v>-0.63515432128031957</v>
      </c>
      <c r="K1178" s="242">
        <f t="shared" si="54"/>
        <v>15.60497617871968</v>
      </c>
    </row>
    <row r="1179" spans="1:11" x14ac:dyDescent="0.2">
      <c r="A1179" s="45" t="s">
        <v>61</v>
      </c>
      <c r="B1179" s="45" t="s">
        <v>47</v>
      </c>
      <c r="C1179" s="45">
        <v>2015</v>
      </c>
      <c r="D1179" s="45" t="s">
        <v>167</v>
      </c>
      <c r="E1179" s="48">
        <v>16.403005400000001</v>
      </c>
      <c r="F1179" s="37">
        <f>VLOOKUP(_xlfn.CONCAT(D1179,"65-69"),'Appendix 4. 2020 IBGE LT'!$E$6:$M$1685,9,FALSE)</f>
        <v>17.13636192829307</v>
      </c>
      <c r="G1179" s="37">
        <f>VLOOKUP(_xlfn.CONCAT(D1179,"65-69"),'Appendix 3b. nax IBGE 2019'!$E$5:$M$1850,9,FALSE)</f>
        <v>17.000442110635753</v>
      </c>
      <c r="H1179" s="37">
        <f>INDEX(Summary!$Q$5:$Y$88,MATCH(_xlfn.CONCAT(D1179,"65-69"),Summary!$Q$5:$Q$88,0),MATCH($H$3,Summary!$Q$4:$Y$4,0))</f>
        <v>16.335551870360515</v>
      </c>
      <c r="I1179" s="240">
        <f t="shared" si="55"/>
        <v>-3.9110173485386687E-2</v>
      </c>
      <c r="J1179" s="241">
        <f t="shared" si="56"/>
        <v>-0.64152438687573465</v>
      </c>
      <c r="K1179" s="242">
        <f t="shared" si="54"/>
        <v>15.761481013124266</v>
      </c>
    </row>
    <row r="1180" spans="1:11" x14ac:dyDescent="0.2">
      <c r="A1180" s="45" t="s">
        <v>61</v>
      </c>
      <c r="B1180" s="45" t="s">
        <v>47</v>
      </c>
      <c r="C1180" s="45">
        <v>2016</v>
      </c>
      <c r="D1180" s="45" t="s">
        <v>167</v>
      </c>
      <c r="E1180" s="48">
        <v>16.560479099999998</v>
      </c>
      <c r="F1180" s="37">
        <f>VLOOKUP(_xlfn.CONCAT(D1180,"65-69"),'Appendix 4. 2020 IBGE LT'!$E$6:$M$1685,9,FALSE)</f>
        <v>17.13636192829307</v>
      </c>
      <c r="G1180" s="37">
        <f>VLOOKUP(_xlfn.CONCAT(D1180,"65-69"),'Appendix 3b. nax IBGE 2019'!$E$5:$M$1850,9,FALSE)</f>
        <v>17.000442110635753</v>
      </c>
      <c r="H1180" s="37">
        <f>INDEX(Summary!$Q$5:$Y$88,MATCH(_xlfn.CONCAT(D1180,"65-69"),Summary!$Q$5:$Q$88,0),MATCH($H$3,Summary!$Q$4:$Y$4,0))</f>
        <v>16.335551870360515</v>
      </c>
      <c r="I1180" s="240">
        <f t="shared" si="55"/>
        <v>-3.9110173485386687E-2</v>
      </c>
      <c r="J1180" s="241">
        <f t="shared" si="56"/>
        <v>-0.64768321060212031</v>
      </c>
      <c r="K1180" s="242">
        <f t="shared" si="54"/>
        <v>15.912795889397879</v>
      </c>
    </row>
    <row r="1181" spans="1:11" x14ac:dyDescent="0.2">
      <c r="A1181" s="45" t="s">
        <v>61</v>
      </c>
      <c r="B1181" s="45" t="s">
        <v>47</v>
      </c>
      <c r="C1181" s="45">
        <v>2017</v>
      </c>
      <c r="D1181" s="45" t="s">
        <v>167</v>
      </c>
      <c r="E1181" s="48">
        <v>16.712535800000001</v>
      </c>
      <c r="F1181" s="37">
        <f>VLOOKUP(_xlfn.CONCAT(D1181,"65-69"),'Appendix 4. 2020 IBGE LT'!$E$6:$M$1685,9,FALSE)</f>
        <v>17.13636192829307</v>
      </c>
      <c r="G1181" s="37">
        <f>VLOOKUP(_xlfn.CONCAT(D1181,"65-69"),'Appendix 3b. nax IBGE 2019'!$E$5:$M$1850,9,FALSE)</f>
        <v>17.000442110635753</v>
      </c>
      <c r="H1181" s="37">
        <f>INDEX(Summary!$Q$5:$Y$88,MATCH(_xlfn.CONCAT(D1181,"65-69"),Summary!$Q$5:$Q$88,0),MATCH($H$3,Summary!$Q$4:$Y$4,0))</f>
        <v>16.335551870360515</v>
      </c>
      <c r="I1181" s="240">
        <f t="shared" si="55"/>
        <v>-3.9110173485386687E-2</v>
      </c>
      <c r="J1181" s="241">
        <f t="shared" si="56"/>
        <v>-0.65363017451873584</v>
      </c>
      <c r="K1181" s="242">
        <f t="shared" si="54"/>
        <v>16.058905625481266</v>
      </c>
    </row>
    <row r="1182" spans="1:11" x14ac:dyDescent="0.2">
      <c r="A1182" s="45" t="s">
        <v>61</v>
      </c>
      <c r="B1182" s="45" t="s">
        <v>47</v>
      </c>
      <c r="C1182" s="45">
        <v>2018</v>
      </c>
      <c r="D1182" s="45" t="s">
        <v>167</v>
      </c>
      <c r="E1182" s="48">
        <v>16.859181400000001</v>
      </c>
      <c r="F1182" s="37">
        <f>VLOOKUP(_xlfn.CONCAT(D1182,"65-69"),'Appendix 4. 2020 IBGE LT'!$E$6:$M$1685,9,FALSE)</f>
        <v>17.13636192829307</v>
      </c>
      <c r="G1182" s="37">
        <f>VLOOKUP(_xlfn.CONCAT(D1182,"65-69"),'Appendix 3b. nax IBGE 2019'!$E$5:$M$1850,9,FALSE)</f>
        <v>17.000442110635753</v>
      </c>
      <c r="H1182" s="37">
        <f>INDEX(Summary!$Q$5:$Y$88,MATCH(_xlfn.CONCAT(D1182,"65-69"),Summary!$Q$5:$Q$88,0),MATCH($H$3,Summary!$Q$4:$Y$4,0))</f>
        <v>16.335551870360515</v>
      </c>
      <c r="I1182" s="240">
        <f t="shared" si="55"/>
        <v>-3.9110173485386687E-2</v>
      </c>
      <c r="J1182" s="241">
        <f t="shared" si="56"/>
        <v>-0.65936550937560445</v>
      </c>
      <c r="K1182" s="242">
        <f t="shared" si="54"/>
        <v>16.199815890624397</v>
      </c>
    </row>
    <row r="1183" spans="1:11" x14ac:dyDescent="0.2">
      <c r="A1183" s="45" t="s">
        <v>61</v>
      </c>
      <c r="B1183" s="45" t="s">
        <v>47</v>
      </c>
      <c r="C1183" s="45">
        <v>2019</v>
      </c>
      <c r="D1183" s="45" t="s">
        <v>167</v>
      </c>
      <c r="E1183" s="48">
        <v>17.000442100000001</v>
      </c>
      <c r="F1183" s="37">
        <f>VLOOKUP(_xlfn.CONCAT(D1183,"65-69"),'Appendix 4. 2020 IBGE LT'!$E$6:$M$1685,9,FALSE)</f>
        <v>17.13636192829307</v>
      </c>
      <c r="G1183" s="37">
        <f>VLOOKUP(_xlfn.CONCAT(D1183,"65-69"),'Appendix 3b. nax IBGE 2019'!$E$5:$M$1850,9,FALSE)</f>
        <v>17.000442110635753</v>
      </c>
      <c r="H1183" s="37">
        <f>INDEX(Summary!$Q$5:$Y$88,MATCH(_xlfn.CONCAT(D1183,"65-69"),Summary!$Q$5:$Q$88,0),MATCH($H$3,Summary!$Q$4:$Y$4,0))</f>
        <v>16.335551870360515</v>
      </c>
      <c r="I1183" s="240">
        <f t="shared" si="55"/>
        <v>-3.9110173485386687E-2</v>
      </c>
      <c r="J1183" s="241">
        <f t="shared" si="56"/>
        <v>-0.66489023985927165</v>
      </c>
      <c r="K1183" s="242">
        <f t="shared" si="54"/>
        <v>16.335551860140729</v>
      </c>
    </row>
    <row r="1184" spans="1:11" x14ac:dyDescent="0.2">
      <c r="A1184" s="45" t="s">
        <v>61</v>
      </c>
      <c r="B1184" s="45" t="s">
        <v>3</v>
      </c>
      <c r="C1184" s="45">
        <v>2000</v>
      </c>
      <c r="D1184" s="45" t="s">
        <v>223</v>
      </c>
      <c r="E1184" s="48">
        <v>15.975265800000001</v>
      </c>
      <c r="F1184" s="37">
        <f>VLOOKUP(_xlfn.CONCAT(D1184,"65-69"),'Appendix 4. 2020 IBGE LT'!$E$6:$M$1685,9,FALSE)</f>
        <v>19.087601695649219</v>
      </c>
      <c r="G1184" s="37">
        <f>VLOOKUP(_xlfn.CONCAT(D1184,"65-69"),'Appendix 3b. nax IBGE 2019'!$E$5:$M$1850,9,FALSE)</f>
        <v>18.959678356699005</v>
      </c>
      <c r="H1184" s="37">
        <f>INDEX(Summary!$Q$5:$Y$88,MATCH(_xlfn.CONCAT(D1184,"65-69"),Summary!$Q$5:$Q$88,0),MATCH($H$3,Summary!$Q$4:$Y$4,0))</f>
        <v>18.209130063005418</v>
      </c>
      <c r="I1184" s="240">
        <f t="shared" si="55"/>
        <v>-3.9586552027576799E-2</v>
      </c>
      <c r="J1184" s="241">
        <f t="shared" si="56"/>
        <v>-0.63240569074606834</v>
      </c>
      <c r="K1184" s="242">
        <f t="shared" si="54"/>
        <v>15.342860109253932</v>
      </c>
    </row>
    <row r="1185" spans="1:11" x14ac:dyDescent="0.2">
      <c r="A1185" s="45" t="s">
        <v>61</v>
      </c>
      <c r="B1185" s="45" t="s">
        <v>3</v>
      </c>
      <c r="C1185" s="45">
        <v>2001</v>
      </c>
      <c r="D1185" s="45" t="s">
        <v>223</v>
      </c>
      <c r="E1185" s="48">
        <v>16.1500661</v>
      </c>
      <c r="F1185" s="37">
        <f>VLOOKUP(_xlfn.CONCAT(D1185,"65-69"),'Appendix 4. 2020 IBGE LT'!$E$6:$M$1685,9,FALSE)</f>
        <v>19.087601695649219</v>
      </c>
      <c r="G1185" s="37">
        <f>VLOOKUP(_xlfn.CONCAT(D1185,"65-69"),'Appendix 3b. nax IBGE 2019'!$E$5:$M$1850,9,FALSE)</f>
        <v>18.959678356699005</v>
      </c>
      <c r="H1185" s="37">
        <f>INDEX(Summary!$Q$5:$Y$88,MATCH(_xlfn.CONCAT(D1185,"65-69"),Summary!$Q$5:$Q$88,0),MATCH($H$3,Summary!$Q$4:$Y$4,0))</f>
        <v>18.209130063005418</v>
      </c>
      <c r="I1185" s="240">
        <f t="shared" si="55"/>
        <v>-3.9586552027576799E-2</v>
      </c>
      <c r="J1185" s="241">
        <f t="shared" si="56"/>
        <v>-0.6393254319164543</v>
      </c>
      <c r="K1185" s="242">
        <f t="shared" si="54"/>
        <v>15.510740668083546</v>
      </c>
    </row>
    <row r="1186" spans="1:11" x14ac:dyDescent="0.2">
      <c r="A1186" s="45" t="s">
        <v>61</v>
      </c>
      <c r="B1186" s="45" t="s">
        <v>3</v>
      </c>
      <c r="C1186" s="45">
        <v>2002</v>
      </c>
      <c r="D1186" s="45" t="s">
        <v>223</v>
      </c>
      <c r="E1186" s="48">
        <v>16.321694399999998</v>
      </c>
      <c r="F1186" s="37">
        <f>VLOOKUP(_xlfn.CONCAT(D1186,"65-69"),'Appendix 4. 2020 IBGE LT'!$E$6:$M$1685,9,FALSE)</f>
        <v>19.087601695649219</v>
      </c>
      <c r="G1186" s="37">
        <f>VLOOKUP(_xlfn.CONCAT(D1186,"65-69"),'Appendix 3b. nax IBGE 2019'!$E$5:$M$1850,9,FALSE)</f>
        <v>18.959678356699005</v>
      </c>
      <c r="H1186" s="37">
        <f>INDEX(Summary!$Q$5:$Y$88,MATCH(_xlfn.CONCAT(D1186,"65-69"),Summary!$Q$5:$Q$88,0),MATCH($H$3,Summary!$Q$4:$Y$4,0))</f>
        <v>18.209130063005418</v>
      </c>
      <c r="I1186" s="240">
        <f t="shared" si="55"/>
        <v>-3.9586552027576799E-2</v>
      </c>
      <c r="J1186" s="241">
        <f t="shared" si="56"/>
        <v>-0.64611960454380879</v>
      </c>
      <c r="K1186" s="242">
        <f t="shared" si="54"/>
        <v>15.675574795456189</v>
      </c>
    </row>
    <row r="1187" spans="1:11" x14ac:dyDescent="0.2">
      <c r="A1187" s="45" t="s">
        <v>61</v>
      </c>
      <c r="B1187" s="45" t="s">
        <v>3</v>
      </c>
      <c r="C1187" s="45">
        <v>2003</v>
      </c>
      <c r="D1187" s="45" t="s">
        <v>223</v>
      </c>
      <c r="E1187" s="48">
        <v>16.491088000000001</v>
      </c>
      <c r="F1187" s="37">
        <f>VLOOKUP(_xlfn.CONCAT(D1187,"65-69"),'Appendix 4. 2020 IBGE LT'!$E$6:$M$1685,9,FALSE)</f>
        <v>19.087601695649219</v>
      </c>
      <c r="G1187" s="37">
        <f>VLOOKUP(_xlfn.CONCAT(D1187,"65-69"),'Appendix 3b. nax IBGE 2019'!$E$5:$M$1850,9,FALSE)</f>
        <v>18.959678356699005</v>
      </c>
      <c r="H1187" s="37">
        <f>INDEX(Summary!$Q$5:$Y$88,MATCH(_xlfn.CONCAT(D1187,"65-69"),Summary!$Q$5:$Q$88,0),MATCH($H$3,Summary!$Q$4:$Y$4,0))</f>
        <v>18.209130063005418</v>
      </c>
      <c r="I1187" s="240">
        <f t="shared" si="55"/>
        <v>-3.9586552027576799E-2</v>
      </c>
      <c r="J1187" s="241">
        <f t="shared" si="56"/>
        <v>-0.65282531310334746</v>
      </c>
      <c r="K1187" s="242">
        <f t="shared" si="54"/>
        <v>15.838262686896654</v>
      </c>
    </row>
    <row r="1188" spans="1:11" x14ac:dyDescent="0.2">
      <c r="A1188" s="45" t="s">
        <v>61</v>
      </c>
      <c r="B1188" s="45" t="s">
        <v>3</v>
      </c>
      <c r="C1188" s="45">
        <v>2004</v>
      </c>
      <c r="D1188" s="45" t="s">
        <v>223</v>
      </c>
      <c r="E1188" s="48">
        <v>16.657603099999999</v>
      </c>
      <c r="F1188" s="37">
        <f>VLOOKUP(_xlfn.CONCAT(D1188,"65-69"),'Appendix 4. 2020 IBGE LT'!$E$6:$M$1685,9,FALSE)</f>
        <v>19.087601695649219</v>
      </c>
      <c r="G1188" s="37">
        <f>VLOOKUP(_xlfn.CONCAT(D1188,"65-69"),'Appendix 3b. nax IBGE 2019'!$E$5:$M$1850,9,FALSE)</f>
        <v>18.959678356699005</v>
      </c>
      <c r="H1188" s="37">
        <f>INDEX(Summary!$Q$5:$Y$88,MATCH(_xlfn.CONCAT(D1188,"65-69"),Summary!$Q$5:$Q$88,0),MATCH($H$3,Summary!$Q$4:$Y$4,0))</f>
        <v>18.209130063005418</v>
      </c>
      <c r="I1188" s="240">
        <f t="shared" si="55"/>
        <v>-3.9586552027576799E-2</v>
      </c>
      <c r="J1188" s="241">
        <f t="shared" si="56"/>
        <v>-0.65941707177287456</v>
      </c>
      <c r="K1188" s="242">
        <f t="shared" si="54"/>
        <v>15.998186028227124</v>
      </c>
    </row>
    <row r="1189" spans="1:11" x14ac:dyDescent="0.2">
      <c r="A1189" s="45" t="s">
        <v>61</v>
      </c>
      <c r="B1189" s="45" t="s">
        <v>3</v>
      </c>
      <c r="C1189" s="45">
        <v>2005</v>
      </c>
      <c r="D1189" s="45" t="s">
        <v>223</v>
      </c>
      <c r="E1189" s="48">
        <v>16.822499700000002</v>
      </c>
      <c r="F1189" s="37">
        <f>VLOOKUP(_xlfn.CONCAT(D1189,"65-69"),'Appendix 4. 2020 IBGE LT'!$E$6:$M$1685,9,FALSE)</f>
        <v>19.087601695649219</v>
      </c>
      <c r="G1189" s="37">
        <f>VLOOKUP(_xlfn.CONCAT(D1189,"65-69"),'Appendix 3b. nax IBGE 2019'!$E$5:$M$1850,9,FALSE)</f>
        <v>18.959678356699005</v>
      </c>
      <c r="H1189" s="37">
        <f>INDEX(Summary!$Q$5:$Y$88,MATCH(_xlfn.CONCAT(D1189,"65-69"),Summary!$Q$5:$Q$88,0),MATCH($H$3,Summary!$Q$4:$Y$4,0))</f>
        <v>18.209130063005418</v>
      </c>
      <c r="I1189" s="240">
        <f t="shared" si="55"/>
        <v>-3.9586552027576799E-2</v>
      </c>
      <c r="J1189" s="241">
        <f t="shared" si="56"/>
        <v>-0.66594475960794519</v>
      </c>
      <c r="K1189" s="242">
        <f t="shared" si="54"/>
        <v>16.156554940392056</v>
      </c>
    </row>
    <row r="1190" spans="1:11" x14ac:dyDescent="0.2">
      <c r="A1190" s="45" t="s">
        <v>61</v>
      </c>
      <c r="B1190" s="45" t="s">
        <v>3</v>
      </c>
      <c r="C1190" s="45">
        <v>2006</v>
      </c>
      <c r="D1190" s="45" t="s">
        <v>223</v>
      </c>
      <c r="E1190" s="48">
        <v>16.983331700000001</v>
      </c>
      <c r="F1190" s="37">
        <f>VLOOKUP(_xlfn.CONCAT(D1190,"65-69"),'Appendix 4. 2020 IBGE LT'!$E$6:$M$1685,9,FALSE)</f>
        <v>19.087601695649219</v>
      </c>
      <c r="G1190" s="37">
        <f>VLOOKUP(_xlfn.CONCAT(D1190,"65-69"),'Appendix 3b. nax IBGE 2019'!$E$5:$M$1850,9,FALSE)</f>
        <v>18.959678356699005</v>
      </c>
      <c r="H1190" s="37">
        <f>INDEX(Summary!$Q$5:$Y$88,MATCH(_xlfn.CONCAT(D1190,"65-69"),Summary!$Q$5:$Q$88,0),MATCH($H$3,Summary!$Q$4:$Y$4,0))</f>
        <v>18.209130063005418</v>
      </c>
      <c r="I1190" s="240">
        <f t="shared" si="55"/>
        <v>-3.9586552027576799E-2</v>
      </c>
      <c r="J1190" s="241">
        <f t="shared" si="56"/>
        <v>-0.67231154394364434</v>
      </c>
      <c r="K1190" s="242">
        <f t="shared" si="54"/>
        <v>16.311020156056358</v>
      </c>
    </row>
    <row r="1191" spans="1:11" x14ac:dyDescent="0.2">
      <c r="A1191" s="45" t="s">
        <v>61</v>
      </c>
      <c r="B1191" s="45" t="s">
        <v>3</v>
      </c>
      <c r="C1191" s="45">
        <v>2007</v>
      </c>
      <c r="D1191" s="45" t="s">
        <v>223</v>
      </c>
      <c r="E1191" s="48">
        <v>17.140702900000001</v>
      </c>
      <c r="F1191" s="37">
        <f>VLOOKUP(_xlfn.CONCAT(D1191,"65-69"),'Appendix 4. 2020 IBGE LT'!$E$6:$M$1685,9,FALSE)</f>
        <v>19.087601695649219</v>
      </c>
      <c r="G1191" s="37">
        <f>VLOOKUP(_xlfn.CONCAT(D1191,"65-69"),'Appendix 3b. nax IBGE 2019'!$E$5:$M$1850,9,FALSE)</f>
        <v>18.959678356699005</v>
      </c>
      <c r="H1191" s="37">
        <f>INDEX(Summary!$Q$5:$Y$88,MATCH(_xlfn.CONCAT(D1191,"65-69"),Summary!$Q$5:$Q$88,0),MATCH($H$3,Summary!$Q$4:$Y$4,0))</f>
        <v>18.209130063005418</v>
      </c>
      <c r="I1191" s="240">
        <f t="shared" si="55"/>
        <v>-3.9586552027576799E-2</v>
      </c>
      <c r="J1191" s="241">
        <f t="shared" si="56"/>
        <v>-0.67854132714008653</v>
      </c>
      <c r="K1191" s="242">
        <f t="shared" si="54"/>
        <v>16.462161572859916</v>
      </c>
    </row>
    <row r="1192" spans="1:11" x14ac:dyDescent="0.2">
      <c r="A1192" s="45" t="s">
        <v>61</v>
      </c>
      <c r="B1192" s="45" t="s">
        <v>3</v>
      </c>
      <c r="C1192" s="45">
        <v>2008</v>
      </c>
      <c r="D1192" s="45" t="s">
        <v>223</v>
      </c>
      <c r="E1192" s="48">
        <v>17.295074100000001</v>
      </c>
      <c r="F1192" s="37">
        <f>VLOOKUP(_xlfn.CONCAT(D1192,"65-69"),'Appendix 4. 2020 IBGE LT'!$E$6:$M$1685,9,FALSE)</f>
        <v>19.087601695649219</v>
      </c>
      <c r="G1192" s="37">
        <f>VLOOKUP(_xlfn.CONCAT(D1192,"65-69"),'Appendix 3b. nax IBGE 2019'!$E$5:$M$1850,9,FALSE)</f>
        <v>18.959678356699005</v>
      </c>
      <c r="H1192" s="37">
        <f>INDEX(Summary!$Q$5:$Y$88,MATCH(_xlfn.CONCAT(D1192,"65-69"),Summary!$Q$5:$Q$88,0),MATCH($H$3,Summary!$Q$4:$Y$4,0))</f>
        <v>18.209130063005418</v>
      </c>
      <c r="I1192" s="240">
        <f t="shared" si="55"/>
        <v>-3.9586552027576799E-2</v>
      </c>
      <c r="J1192" s="241">
        <f t="shared" si="56"/>
        <v>-0.68465235068044605</v>
      </c>
      <c r="K1192" s="242">
        <f t="shared" si="54"/>
        <v>16.610421749319556</v>
      </c>
    </row>
    <row r="1193" spans="1:11" x14ac:dyDescent="0.2">
      <c r="A1193" s="45" t="s">
        <v>61</v>
      </c>
      <c r="B1193" s="45" t="s">
        <v>3</v>
      </c>
      <c r="C1193" s="45">
        <v>2009</v>
      </c>
      <c r="D1193" s="45" t="s">
        <v>223</v>
      </c>
      <c r="E1193" s="48">
        <v>17.445834000000001</v>
      </c>
      <c r="F1193" s="37">
        <f>VLOOKUP(_xlfn.CONCAT(D1193,"65-69"),'Appendix 4. 2020 IBGE LT'!$E$6:$M$1685,9,FALSE)</f>
        <v>19.087601695649219</v>
      </c>
      <c r="G1193" s="37">
        <f>VLOOKUP(_xlfn.CONCAT(D1193,"65-69"),'Appendix 3b. nax IBGE 2019'!$E$5:$M$1850,9,FALSE)</f>
        <v>18.959678356699005</v>
      </c>
      <c r="H1193" s="37">
        <f>INDEX(Summary!$Q$5:$Y$88,MATCH(_xlfn.CONCAT(D1193,"65-69"),Summary!$Q$5:$Q$88,0),MATCH($H$3,Summary!$Q$4:$Y$4,0))</f>
        <v>18.209130063005418</v>
      </c>
      <c r="I1193" s="240">
        <f t="shared" si="55"/>
        <v>-3.9586552027576799E-2</v>
      </c>
      <c r="J1193" s="241">
        <f t="shared" si="56"/>
        <v>-0.69062041530546836</v>
      </c>
      <c r="K1193" s="242">
        <f t="shared" si="54"/>
        <v>16.755213584694534</v>
      </c>
    </row>
    <row r="1194" spans="1:11" x14ac:dyDescent="0.2">
      <c r="A1194" s="45" t="s">
        <v>61</v>
      </c>
      <c r="B1194" s="45" t="s">
        <v>3</v>
      </c>
      <c r="C1194" s="45">
        <v>2010</v>
      </c>
      <c r="D1194" s="45" t="s">
        <v>223</v>
      </c>
      <c r="E1194" s="48">
        <v>17.5933265</v>
      </c>
      <c r="F1194" s="37">
        <f>VLOOKUP(_xlfn.CONCAT(D1194,"65-69"),'Appendix 4. 2020 IBGE LT'!$E$6:$M$1685,9,FALSE)</f>
        <v>19.087601695649219</v>
      </c>
      <c r="G1194" s="37">
        <f>VLOOKUP(_xlfn.CONCAT(D1194,"65-69"),'Appendix 3b. nax IBGE 2019'!$E$5:$M$1850,9,FALSE)</f>
        <v>18.959678356699005</v>
      </c>
      <c r="H1194" s="37">
        <f>INDEX(Summary!$Q$5:$Y$88,MATCH(_xlfn.CONCAT(D1194,"65-69"),Summary!$Q$5:$Q$88,0),MATCH($H$3,Summary!$Q$4:$Y$4,0))</f>
        <v>18.209130063005418</v>
      </c>
      <c r="I1194" s="240">
        <f t="shared" si="55"/>
        <v>-3.9586552027576799E-2</v>
      </c>
      <c r="J1194" s="241">
        <f t="shared" si="56"/>
        <v>-0.69645913483039568</v>
      </c>
      <c r="K1194" s="242">
        <f t="shared" si="54"/>
        <v>16.896867365169605</v>
      </c>
    </row>
    <row r="1195" spans="1:11" x14ac:dyDescent="0.2">
      <c r="A1195" s="45" t="s">
        <v>61</v>
      </c>
      <c r="B1195" s="45" t="s">
        <v>3</v>
      </c>
      <c r="C1195" s="45">
        <v>2011</v>
      </c>
      <c r="D1195" s="45" t="s">
        <v>223</v>
      </c>
      <c r="E1195" s="48">
        <v>17.7645597</v>
      </c>
      <c r="F1195" s="37">
        <f>VLOOKUP(_xlfn.CONCAT(D1195,"65-69"),'Appendix 4. 2020 IBGE LT'!$E$6:$M$1685,9,FALSE)</f>
        <v>19.087601695649219</v>
      </c>
      <c r="G1195" s="37">
        <f>VLOOKUP(_xlfn.CONCAT(D1195,"65-69"),'Appendix 3b. nax IBGE 2019'!$E$5:$M$1850,9,FALSE)</f>
        <v>18.959678356699005</v>
      </c>
      <c r="H1195" s="37">
        <f>INDEX(Summary!$Q$5:$Y$88,MATCH(_xlfn.CONCAT(D1195,"65-69"),Summary!$Q$5:$Q$88,0),MATCH($H$3,Summary!$Q$4:$Y$4,0))</f>
        <v>18.209130063005418</v>
      </c>
      <c r="I1195" s="240">
        <f t="shared" si="55"/>
        <v>-3.9586552027576799E-2</v>
      </c>
      <c r="J1195" s="241">
        <f t="shared" si="56"/>
        <v>-0.70323766681104405</v>
      </c>
      <c r="K1195" s="242">
        <f t="shared" si="54"/>
        <v>17.061322033188954</v>
      </c>
    </row>
    <row r="1196" spans="1:11" x14ac:dyDescent="0.2">
      <c r="A1196" s="45" t="s">
        <v>61</v>
      </c>
      <c r="B1196" s="45" t="s">
        <v>3</v>
      </c>
      <c r="C1196" s="45">
        <v>2012</v>
      </c>
      <c r="D1196" s="45" t="s">
        <v>223</v>
      </c>
      <c r="E1196" s="48">
        <v>17.929998000000001</v>
      </c>
      <c r="F1196" s="37">
        <f>VLOOKUP(_xlfn.CONCAT(D1196,"65-69"),'Appendix 4. 2020 IBGE LT'!$E$6:$M$1685,9,FALSE)</f>
        <v>19.087601695649219</v>
      </c>
      <c r="G1196" s="37">
        <f>VLOOKUP(_xlfn.CONCAT(D1196,"65-69"),'Appendix 3b. nax IBGE 2019'!$E$5:$M$1850,9,FALSE)</f>
        <v>18.959678356699005</v>
      </c>
      <c r="H1196" s="37">
        <f>INDEX(Summary!$Q$5:$Y$88,MATCH(_xlfn.CONCAT(D1196,"65-69"),Summary!$Q$5:$Q$88,0),MATCH($H$3,Summary!$Q$4:$Y$4,0))</f>
        <v>18.209130063005418</v>
      </c>
      <c r="I1196" s="240">
        <f t="shared" si="55"/>
        <v>-3.9586552027576799E-2</v>
      </c>
      <c r="J1196" s="241">
        <f t="shared" si="56"/>
        <v>-0.70978679868134797</v>
      </c>
      <c r="K1196" s="242">
        <f t="shared" si="54"/>
        <v>17.220211201318655</v>
      </c>
    </row>
    <row r="1197" spans="1:11" x14ac:dyDescent="0.2">
      <c r="A1197" s="45" t="s">
        <v>61</v>
      </c>
      <c r="B1197" s="45" t="s">
        <v>3</v>
      </c>
      <c r="C1197" s="45">
        <v>2013</v>
      </c>
      <c r="D1197" s="45" t="s">
        <v>223</v>
      </c>
      <c r="E1197" s="48">
        <v>18.091556799999999</v>
      </c>
      <c r="F1197" s="37">
        <f>VLOOKUP(_xlfn.CONCAT(D1197,"65-69"),'Appendix 4. 2020 IBGE LT'!$E$6:$M$1685,9,FALSE)</f>
        <v>19.087601695649219</v>
      </c>
      <c r="G1197" s="37">
        <f>VLOOKUP(_xlfn.CONCAT(D1197,"65-69"),'Appendix 3b. nax IBGE 2019'!$E$5:$M$1850,9,FALSE)</f>
        <v>18.959678356699005</v>
      </c>
      <c r="H1197" s="37">
        <f>INDEX(Summary!$Q$5:$Y$88,MATCH(_xlfn.CONCAT(D1197,"65-69"),Summary!$Q$5:$Q$88,0),MATCH($H$3,Summary!$Q$4:$Y$4,0))</f>
        <v>18.209130063005418</v>
      </c>
      <c r="I1197" s="240">
        <f t="shared" si="55"/>
        <v>-3.9586552027576799E-2</v>
      </c>
      <c r="J1197" s="241">
        <f t="shared" si="56"/>
        <v>-0.71618235452306078</v>
      </c>
      <c r="K1197" s="242">
        <f t="shared" si="54"/>
        <v>17.37537444547694</v>
      </c>
    </row>
    <row r="1198" spans="1:11" x14ac:dyDescent="0.2">
      <c r="A1198" s="45" t="s">
        <v>61</v>
      </c>
      <c r="B1198" s="45" t="s">
        <v>3</v>
      </c>
      <c r="C1198" s="45">
        <v>2014</v>
      </c>
      <c r="D1198" s="45" t="s">
        <v>223</v>
      </c>
      <c r="E1198" s="48">
        <v>18.248218399999999</v>
      </c>
      <c r="F1198" s="37">
        <f>VLOOKUP(_xlfn.CONCAT(D1198,"65-69"),'Appendix 4. 2020 IBGE LT'!$E$6:$M$1685,9,FALSE)</f>
        <v>19.087601695649219</v>
      </c>
      <c r="G1198" s="37">
        <f>VLOOKUP(_xlfn.CONCAT(D1198,"65-69"),'Appendix 3b. nax IBGE 2019'!$E$5:$M$1850,9,FALSE)</f>
        <v>18.959678356699005</v>
      </c>
      <c r="H1198" s="37">
        <f>INDEX(Summary!$Q$5:$Y$88,MATCH(_xlfn.CONCAT(D1198,"65-69"),Summary!$Q$5:$Q$88,0),MATCH($H$3,Summary!$Q$4:$Y$4,0))</f>
        <v>18.209130063005418</v>
      </c>
      <c r="I1198" s="240">
        <f t="shared" si="55"/>
        <v>-3.9586552027576799E-2</v>
      </c>
      <c r="J1198" s="241">
        <f t="shared" si="56"/>
        <v>-0.72238404710218418</v>
      </c>
      <c r="K1198" s="242">
        <f t="shared" si="54"/>
        <v>17.525834352897814</v>
      </c>
    </row>
    <row r="1199" spans="1:11" x14ac:dyDescent="0.2">
      <c r="A1199" s="45" t="s">
        <v>61</v>
      </c>
      <c r="B1199" s="45" t="s">
        <v>3</v>
      </c>
      <c r="C1199" s="45">
        <v>2015</v>
      </c>
      <c r="D1199" s="45" t="s">
        <v>223</v>
      </c>
      <c r="E1199" s="48">
        <v>18.400516199999998</v>
      </c>
      <c r="F1199" s="37">
        <f>VLOOKUP(_xlfn.CONCAT(D1199,"65-69"),'Appendix 4. 2020 IBGE LT'!$E$6:$M$1685,9,FALSE)</f>
        <v>19.087601695649219</v>
      </c>
      <c r="G1199" s="37">
        <f>VLOOKUP(_xlfn.CONCAT(D1199,"65-69"),'Appendix 3b. nax IBGE 2019'!$E$5:$M$1850,9,FALSE)</f>
        <v>18.959678356699005</v>
      </c>
      <c r="H1199" s="37">
        <f>INDEX(Summary!$Q$5:$Y$88,MATCH(_xlfn.CONCAT(D1199,"65-69"),Summary!$Q$5:$Q$88,0),MATCH($H$3,Summary!$Q$4:$Y$4,0))</f>
        <v>18.209130063005418</v>
      </c>
      <c r="I1199" s="240">
        <f t="shared" si="55"/>
        <v>-3.9586552027576799E-2</v>
      </c>
      <c r="J1199" s="241">
        <f t="shared" si="56"/>
        <v>-0.72841299188556963</v>
      </c>
      <c r="K1199" s="242">
        <f t="shared" si="54"/>
        <v>17.672103208114429</v>
      </c>
    </row>
    <row r="1200" spans="1:11" x14ac:dyDescent="0.2">
      <c r="A1200" s="45" t="s">
        <v>61</v>
      </c>
      <c r="B1200" s="45" t="s">
        <v>3</v>
      </c>
      <c r="C1200" s="45">
        <v>2016</v>
      </c>
      <c r="D1200" s="45" t="s">
        <v>223</v>
      </c>
      <c r="E1200" s="48">
        <v>18.547260000000001</v>
      </c>
      <c r="F1200" s="37">
        <f>VLOOKUP(_xlfn.CONCAT(D1200,"65-69"),'Appendix 4. 2020 IBGE LT'!$E$6:$M$1685,9,FALSE)</f>
        <v>19.087601695649219</v>
      </c>
      <c r="G1200" s="37">
        <f>VLOOKUP(_xlfn.CONCAT(D1200,"65-69"),'Appendix 3b. nax IBGE 2019'!$E$5:$M$1850,9,FALSE)</f>
        <v>18.959678356699005</v>
      </c>
      <c r="H1200" s="37">
        <f>INDEX(Summary!$Q$5:$Y$88,MATCH(_xlfn.CONCAT(D1200,"65-69"),Summary!$Q$5:$Q$88,0),MATCH($H$3,Summary!$Q$4:$Y$4,0))</f>
        <v>18.209130063005418</v>
      </c>
      <c r="I1200" s="240">
        <f t="shared" si="55"/>
        <v>-3.9586552027576799E-2</v>
      </c>
      <c r="J1200" s="241">
        <f t="shared" si="56"/>
        <v>-0.73422207295899411</v>
      </c>
      <c r="K1200" s="242">
        <f t="shared" si="54"/>
        <v>17.813037927041009</v>
      </c>
    </row>
    <row r="1201" spans="1:11" x14ac:dyDescent="0.2">
      <c r="A1201" s="45" t="s">
        <v>61</v>
      </c>
      <c r="B1201" s="45" t="s">
        <v>3</v>
      </c>
      <c r="C1201" s="45">
        <v>2017</v>
      </c>
      <c r="D1201" s="45" t="s">
        <v>223</v>
      </c>
      <c r="E1201" s="48">
        <v>18.689369899999999</v>
      </c>
      <c r="F1201" s="37">
        <f>VLOOKUP(_xlfn.CONCAT(D1201,"65-69"),'Appendix 4. 2020 IBGE LT'!$E$6:$M$1685,9,FALSE)</f>
        <v>19.087601695649219</v>
      </c>
      <c r="G1201" s="37">
        <f>VLOOKUP(_xlfn.CONCAT(D1201,"65-69"),'Appendix 3b. nax IBGE 2019'!$E$5:$M$1850,9,FALSE)</f>
        <v>18.959678356699005</v>
      </c>
      <c r="H1201" s="37">
        <f>INDEX(Summary!$Q$5:$Y$88,MATCH(_xlfn.CONCAT(D1201,"65-69"),Summary!$Q$5:$Q$88,0),MATCH($H$3,Summary!$Q$4:$Y$4,0))</f>
        <v>18.209130063005418</v>
      </c>
      <c r="I1201" s="240">
        <f t="shared" si="55"/>
        <v>-3.9586552027576799E-2</v>
      </c>
      <c r="J1201" s="241">
        <f t="shared" si="56"/>
        <v>-0.73984771390897774</v>
      </c>
      <c r="K1201" s="242">
        <f t="shared" si="54"/>
        <v>17.94952218609102</v>
      </c>
    </row>
    <row r="1202" spans="1:11" x14ac:dyDescent="0.2">
      <c r="A1202" s="45" t="s">
        <v>61</v>
      </c>
      <c r="B1202" s="45" t="s">
        <v>3</v>
      </c>
      <c r="C1202" s="45">
        <v>2018</v>
      </c>
      <c r="D1202" s="45" t="s">
        <v>223</v>
      </c>
      <c r="E1202" s="48">
        <v>18.826277399999999</v>
      </c>
      <c r="F1202" s="37">
        <f>VLOOKUP(_xlfn.CONCAT(D1202,"65-69"),'Appendix 4. 2020 IBGE LT'!$E$6:$M$1685,9,FALSE)</f>
        <v>19.087601695649219</v>
      </c>
      <c r="G1202" s="37">
        <f>VLOOKUP(_xlfn.CONCAT(D1202,"65-69"),'Appendix 3b. nax IBGE 2019'!$E$5:$M$1850,9,FALSE)</f>
        <v>18.959678356699005</v>
      </c>
      <c r="H1202" s="37">
        <f>INDEX(Summary!$Q$5:$Y$88,MATCH(_xlfn.CONCAT(D1202,"65-69"),Summary!$Q$5:$Q$88,0),MATCH($H$3,Summary!$Q$4:$Y$4,0))</f>
        <v>18.209130063005418</v>
      </c>
      <c r="I1202" s="240">
        <f t="shared" si="55"/>
        <v>-3.9586552027576799E-2</v>
      </c>
      <c r="J1202" s="241">
        <f t="shared" si="56"/>
        <v>-0.74526740978069317</v>
      </c>
      <c r="K1202" s="242">
        <f t="shared" si="54"/>
        <v>18.081009990219304</v>
      </c>
    </row>
    <row r="1203" spans="1:11" x14ac:dyDescent="0.2">
      <c r="A1203" s="45" t="s">
        <v>61</v>
      </c>
      <c r="B1203" s="45" t="s">
        <v>3</v>
      </c>
      <c r="C1203" s="45">
        <v>2019</v>
      </c>
      <c r="D1203" s="45" t="s">
        <v>223</v>
      </c>
      <c r="E1203" s="48">
        <v>18.959678400000001</v>
      </c>
      <c r="F1203" s="37">
        <f>VLOOKUP(_xlfn.CONCAT(D1203,"65-69"),'Appendix 4. 2020 IBGE LT'!$E$6:$M$1685,9,FALSE)</f>
        <v>19.087601695649219</v>
      </c>
      <c r="G1203" s="37">
        <f>VLOOKUP(_xlfn.CONCAT(D1203,"65-69"),'Appendix 3b. nax IBGE 2019'!$E$5:$M$1850,9,FALSE)</f>
        <v>18.959678356699005</v>
      </c>
      <c r="H1203" s="37">
        <f>INDEX(Summary!$Q$5:$Y$88,MATCH(_xlfn.CONCAT(D1203,"65-69"),Summary!$Q$5:$Q$88,0),MATCH($H$3,Summary!$Q$4:$Y$4,0))</f>
        <v>18.209130063005418</v>
      </c>
      <c r="I1203" s="240">
        <f t="shared" si="55"/>
        <v>-3.9586552027576799E-2</v>
      </c>
      <c r="J1203" s="241">
        <f t="shared" si="56"/>
        <v>-0.75054829540772405</v>
      </c>
      <c r="K1203" s="242">
        <f t="shared" si="54"/>
        <v>18.209130104592276</v>
      </c>
    </row>
    <row r="1204" spans="1:11" x14ac:dyDescent="0.2">
      <c r="A1204" s="45" t="s">
        <v>54</v>
      </c>
      <c r="B1204" s="45" t="s">
        <v>48</v>
      </c>
      <c r="C1204" s="45">
        <v>2000</v>
      </c>
      <c r="D1204" s="45" t="s">
        <v>187</v>
      </c>
      <c r="E1204" s="48">
        <v>17.969266399999999</v>
      </c>
      <c r="F1204" s="37">
        <f>VLOOKUP(_xlfn.CONCAT(D1204,"65-69"),'Appendix 4. 2020 IBGE LT'!$E$6:$M$1685,9,FALSE)</f>
        <v>20.56645504776488</v>
      </c>
      <c r="G1204" s="37">
        <f>VLOOKUP(_xlfn.CONCAT(D1204,"65-69"),'Appendix 3b. nax IBGE 2019'!$E$5:$M$1850,9,FALSE)</f>
        <v>20.464365014504835</v>
      </c>
      <c r="H1204" s="37">
        <f>INDEX(Summary!$Q$5:$Y$88,MATCH(_xlfn.CONCAT(D1204,"65-69"),Summary!$Q$5:$Q$88,0),MATCH($H$3,Summary!$Q$4:$Y$4,0))</f>
        <v>20.548403039159272</v>
      </c>
      <c r="I1204" s="240">
        <f t="shared" si="55"/>
        <v>4.1065542270611105E-3</v>
      </c>
      <c r="J1204" s="241">
        <f t="shared" si="56"/>
        <v>7.3791766892107175E-2</v>
      </c>
      <c r="K1204" s="242">
        <f t="shared" si="54"/>
        <v>18.043058166892106</v>
      </c>
    </row>
    <row r="1205" spans="1:11" x14ac:dyDescent="0.2">
      <c r="A1205" s="45" t="s">
        <v>54</v>
      </c>
      <c r="B1205" s="45" t="s">
        <v>48</v>
      </c>
      <c r="C1205" s="45">
        <v>2001</v>
      </c>
      <c r="D1205" s="45" t="s">
        <v>187</v>
      </c>
      <c r="E1205" s="48">
        <v>18.126808499999999</v>
      </c>
      <c r="F1205" s="37">
        <f>VLOOKUP(_xlfn.CONCAT(D1205,"65-69"),'Appendix 4. 2020 IBGE LT'!$E$6:$M$1685,9,FALSE)</f>
        <v>20.56645504776488</v>
      </c>
      <c r="G1205" s="37">
        <f>VLOOKUP(_xlfn.CONCAT(D1205,"65-69"),'Appendix 3b. nax IBGE 2019'!$E$5:$M$1850,9,FALSE)</f>
        <v>20.464365014504835</v>
      </c>
      <c r="H1205" s="37">
        <f>INDEX(Summary!$Q$5:$Y$88,MATCH(_xlfn.CONCAT(D1205,"65-69"),Summary!$Q$5:$Q$88,0),MATCH($H$3,Summary!$Q$4:$Y$4,0))</f>
        <v>20.548403039159272</v>
      </c>
      <c r="I1205" s="240">
        <f t="shared" si="55"/>
        <v>4.1065542270611105E-3</v>
      </c>
      <c r="J1205" s="241">
        <f t="shared" si="56"/>
        <v>7.4438722068802268E-2</v>
      </c>
      <c r="K1205" s="242">
        <f t="shared" si="54"/>
        <v>18.201247222068801</v>
      </c>
    </row>
    <row r="1206" spans="1:11" x14ac:dyDescent="0.2">
      <c r="A1206" s="45" t="s">
        <v>54</v>
      </c>
      <c r="B1206" s="45" t="s">
        <v>48</v>
      </c>
      <c r="C1206" s="45">
        <v>2002</v>
      </c>
      <c r="D1206" s="45" t="s">
        <v>187</v>
      </c>
      <c r="E1206" s="48">
        <v>18.277904500000002</v>
      </c>
      <c r="F1206" s="37">
        <f>VLOOKUP(_xlfn.CONCAT(D1206,"65-69"),'Appendix 4. 2020 IBGE LT'!$E$6:$M$1685,9,FALSE)</f>
        <v>20.56645504776488</v>
      </c>
      <c r="G1206" s="37">
        <f>VLOOKUP(_xlfn.CONCAT(D1206,"65-69"),'Appendix 3b. nax IBGE 2019'!$E$5:$M$1850,9,FALSE)</f>
        <v>20.464365014504835</v>
      </c>
      <c r="H1206" s="37">
        <f>INDEX(Summary!$Q$5:$Y$88,MATCH(_xlfn.CONCAT(D1206,"65-69"),Summary!$Q$5:$Q$88,0),MATCH($H$3,Summary!$Q$4:$Y$4,0))</f>
        <v>20.548403039159272</v>
      </c>
      <c r="I1206" s="240">
        <f t="shared" si="55"/>
        <v>4.1065542270611105E-3</v>
      </c>
      <c r="J1206" s="241">
        <f t="shared" si="56"/>
        <v>7.50592059862943E-2</v>
      </c>
      <c r="K1206" s="242">
        <f t="shared" si="54"/>
        <v>18.352963705986298</v>
      </c>
    </row>
    <row r="1207" spans="1:11" x14ac:dyDescent="0.2">
      <c r="A1207" s="45" t="s">
        <v>54</v>
      </c>
      <c r="B1207" s="45" t="s">
        <v>48</v>
      </c>
      <c r="C1207" s="45">
        <v>2003</v>
      </c>
      <c r="D1207" s="45" t="s">
        <v>187</v>
      </c>
      <c r="E1207" s="48">
        <v>18.423791900000001</v>
      </c>
      <c r="F1207" s="37">
        <f>VLOOKUP(_xlfn.CONCAT(D1207,"65-69"),'Appendix 4. 2020 IBGE LT'!$E$6:$M$1685,9,FALSE)</f>
        <v>20.56645504776488</v>
      </c>
      <c r="G1207" s="37">
        <f>VLOOKUP(_xlfn.CONCAT(D1207,"65-69"),'Appendix 3b. nax IBGE 2019'!$E$5:$M$1850,9,FALSE)</f>
        <v>20.464365014504835</v>
      </c>
      <c r="H1207" s="37">
        <f>INDEX(Summary!$Q$5:$Y$88,MATCH(_xlfn.CONCAT(D1207,"65-69"),Summary!$Q$5:$Q$88,0),MATCH($H$3,Summary!$Q$4:$Y$4,0))</f>
        <v>20.548403039159272</v>
      </c>
      <c r="I1207" s="240">
        <f t="shared" si="55"/>
        <v>4.1065542270611105E-3</v>
      </c>
      <c r="J1207" s="241">
        <f t="shared" si="56"/>
        <v>7.5658300505439258E-2</v>
      </c>
      <c r="K1207" s="242">
        <f t="shared" si="54"/>
        <v>18.499450200505439</v>
      </c>
    </row>
    <row r="1208" spans="1:11" x14ac:dyDescent="0.2">
      <c r="A1208" s="45" t="s">
        <v>54</v>
      </c>
      <c r="B1208" s="45" t="s">
        <v>48</v>
      </c>
      <c r="C1208" s="45">
        <v>2004</v>
      </c>
      <c r="D1208" s="45" t="s">
        <v>187</v>
      </c>
      <c r="E1208" s="48">
        <v>18.5639857</v>
      </c>
      <c r="F1208" s="37">
        <f>VLOOKUP(_xlfn.CONCAT(D1208,"65-69"),'Appendix 4. 2020 IBGE LT'!$E$6:$M$1685,9,FALSE)</f>
        <v>20.56645504776488</v>
      </c>
      <c r="G1208" s="37">
        <f>VLOOKUP(_xlfn.CONCAT(D1208,"65-69"),'Appendix 3b. nax IBGE 2019'!$E$5:$M$1850,9,FALSE)</f>
        <v>20.464365014504835</v>
      </c>
      <c r="H1208" s="37">
        <f>INDEX(Summary!$Q$5:$Y$88,MATCH(_xlfn.CONCAT(D1208,"65-69"),Summary!$Q$5:$Q$88,0),MATCH($H$3,Summary!$Q$4:$Y$4,0))</f>
        <v>20.548403039159272</v>
      </c>
      <c r="I1208" s="240">
        <f t="shared" si="55"/>
        <v>4.1065542270611105E-3</v>
      </c>
      <c r="J1208" s="241">
        <f t="shared" si="56"/>
        <v>7.6234013947437007E-2</v>
      </c>
      <c r="K1208" s="242">
        <f t="shared" si="54"/>
        <v>18.640219713947438</v>
      </c>
    </row>
    <row r="1209" spans="1:11" x14ac:dyDescent="0.2">
      <c r="A1209" s="45" t="s">
        <v>54</v>
      </c>
      <c r="B1209" s="45" t="s">
        <v>48</v>
      </c>
      <c r="C1209" s="45">
        <v>2005</v>
      </c>
      <c r="D1209" s="45" t="s">
        <v>187</v>
      </c>
      <c r="E1209" s="48">
        <v>18.7002509</v>
      </c>
      <c r="F1209" s="37">
        <f>VLOOKUP(_xlfn.CONCAT(D1209,"65-69"),'Appendix 4. 2020 IBGE LT'!$E$6:$M$1685,9,FALSE)</f>
        <v>20.56645504776488</v>
      </c>
      <c r="G1209" s="37">
        <f>VLOOKUP(_xlfn.CONCAT(D1209,"65-69"),'Appendix 3b. nax IBGE 2019'!$E$5:$M$1850,9,FALSE)</f>
        <v>20.464365014504835</v>
      </c>
      <c r="H1209" s="37">
        <f>INDEX(Summary!$Q$5:$Y$88,MATCH(_xlfn.CONCAT(D1209,"65-69"),Summary!$Q$5:$Q$88,0),MATCH($H$3,Summary!$Q$4:$Y$4,0))</f>
        <v>20.548403039159272</v>
      </c>
      <c r="I1209" s="240">
        <f t="shared" si="55"/>
        <v>4.1065542270611105E-3</v>
      </c>
      <c r="J1209" s="241">
        <f t="shared" si="56"/>
        <v>7.6793594380498334E-2</v>
      </c>
      <c r="K1209" s="242">
        <f t="shared" si="54"/>
        <v>18.777044494380497</v>
      </c>
    </row>
    <row r="1210" spans="1:11" x14ac:dyDescent="0.2">
      <c r="A1210" s="45" t="s">
        <v>54</v>
      </c>
      <c r="B1210" s="45" t="s">
        <v>48</v>
      </c>
      <c r="C1210" s="45">
        <v>2006</v>
      </c>
      <c r="D1210" s="45" t="s">
        <v>187</v>
      </c>
      <c r="E1210" s="48">
        <v>18.832624599999999</v>
      </c>
      <c r="F1210" s="37">
        <f>VLOOKUP(_xlfn.CONCAT(D1210,"65-69"),'Appendix 4. 2020 IBGE LT'!$E$6:$M$1685,9,FALSE)</f>
        <v>20.56645504776488</v>
      </c>
      <c r="G1210" s="37">
        <f>VLOOKUP(_xlfn.CONCAT(D1210,"65-69"),'Appendix 3b. nax IBGE 2019'!$E$5:$M$1850,9,FALSE)</f>
        <v>20.464365014504835</v>
      </c>
      <c r="H1210" s="37">
        <f>INDEX(Summary!$Q$5:$Y$88,MATCH(_xlfn.CONCAT(D1210,"65-69"),Summary!$Q$5:$Q$88,0),MATCH($H$3,Summary!$Q$4:$Y$4,0))</f>
        <v>20.548403039159272</v>
      </c>
      <c r="I1210" s="240">
        <f t="shared" si="55"/>
        <v>4.1065542270611105E-3</v>
      </c>
      <c r="J1210" s="241">
        <f t="shared" si="56"/>
        <v>7.7337194157785047E-2</v>
      </c>
      <c r="K1210" s="242">
        <f t="shared" si="54"/>
        <v>18.909961794157784</v>
      </c>
    </row>
    <row r="1211" spans="1:11" x14ac:dyDescent="0.2">
      <c r="A1211" s="45" t="s">
        <v>54</v>
      </c>
      <c r="B1211" s="45" t="s">
        <v>48</v>
      </c>
      <c r="C1211" s="45">
        <v>2007</v>
      </c>
      <c r="D1211" s="45" t="s">
        <v>187</v>
      </c>
      <c r="E1211" s="48">
        <v>18.961413799999999</v>
      </c>
      <c r="F1211" s="37">
        <f>VLOOKUP(_xlfn.CONCAT(D1211,"65-69"),'Appendix 4. 2020 IBGE LT'!$E$6:$M$1685,9,FALSE)</f>
        <v>20.56645504776488</v>
      </c>
      <c r="G1211" s="37">
        <f>VLOOKUP(_xlfn.CONCAT(D1211,"65-69"),'Appendix 3b. nax IBGE 2019'!$E$5:$M$1850,9,FALSE)</f>
        <v>20.464365014504835</v>
      </c>
      <c r="H1211" s="37">
        <f>INDEX(Summary!$Q$5:$Y$88,MATCH(_xlfn.CONCAT(D1211,"65-69"),Summary!$Q$5:$Q$88,0),MATCH($H$3,Summary!$Q$4:$Y$4,0))</f>
        <v>20.548403039159272</v>
      </c>
      <c r="I1211" s="240">
        <f t="shared" si="55"/>
        <v>4.1065542270611105E-3</v>
      </c>
      <c r="J1211" s="241">
        <f t="shared" si="56"/>
        <v>7.7866073991444865E-2</v>
      </c>
      <c r="K1211" s="242">
        <f t="shared" si="54"/>
        <v>19.039279873991443</v>
      </c>
    </row>
    <row r="1212" spans="1:11" x14ac:dyDescent="0.2">
      <c r="A1212" s="45" t="s">
        <v>54</v>
      </c>
      <c r="B1212" s="45" t="s">
        <v>48</v>
      </c>
      <c r="C1212" s="45">
        <v>2008</v>
      </c>
      <c r="D1212" s="45" t="s">
        <v>187</v>
      </c>
      <c r="E1212" s="48">
        <v>19.086810700000001</v>
      </c>
      <c r="F1212" s="37">
        <f>VLOOKUP(_xlfn.CONCAT(D1212,"65-69"),'Appendix 4. 2020 IBGE LT'!$E$6:$M$1685,9,FALSE)</f>
        <v>20.56645504776488</v>
      </c>
      <c r="G1212" s="37">
        <f>VLOOKUP(_xlfn.CONCAT(D1212,"65-69"),'Appendix 3b. nax IBGE 2019'!$E$5:$M$1850,9,FALSE)</f>
        <v>20.464365014504835</v>
      </c>
      <c r="H1212" s="37">
        <f>INDEX(Summary!$Q$5:$Y$88,MATCH(_xlfn.CONCAT(D1212,"65-69"),Summary!$Q$5:$Q$88,0),MATCH($H$3,Summary!$Q$4:$Y$4,0))</f>
        <v>20.548403039159272</v>
      </c>
      <c r="I1212" s="240">
        <f t="shared" si="55"/>
        <v>4.1065542270611105E-3</v>
      </c>
      <c r="J1212" s="241">
        <f t="shared" si="56"/>
        <v>7.8381023161200242E-2</v>
      </c>
      <c r="K1212" s="242">
        <f t="shared" si="54"/>
        <v>19.1651917231612</v>
      </c>
    </row>
    <row r="1213" spans="1:11" x14ac:dyDescent="0.2">
      <c r="A1213" s="45" t="s">
        <v>54</v>
      </c>
      <c r="B1213" s="45" t="s">
        <v>48</v>
      </c>
      <c r="C1213" s="45">
        <v>2009</v>
      </c>
      <c r="D1213" s="45" t="s">
        <v>187</v>
      </c>
      <c r="E1213" s="48">
        <v>19.208909500000001</v>
      </c>
      <c r="F1213" s="37">
        <f>VLOOKUP(_xlfn.CONCAT(D1213,"65-69"),'Appendix 4. 2020 IBGE LT'!$E$6:$M$1685,9,FALSE)</f>
        <v>20.56645504776488</v>
      </c>
      <c r="G1213" s="37">
        <f>VLOOKUP(_xlfn.CONCAT(D1213,"65-69"),'Appendix 3b. nax IBGE 2019'!$E$5:$M$1850,9,FALSE)</f>
        <v>20.464365014504835</v>
      </c>
      <c r="H1213" s="37">
        <f>INDEX(Summary!$Q$5:$Y$88,MATCH(_xlfn.CONCAT(D1213,"65-69"),Summary!$Q$5:$Q$88,0),MATCH($H$3,Summary!$Q$4:$Y$4,0))</f>
        <v>20.548403039159272</v>
      </c>
      <c r="I1213" s="240">
        <f t="shared" si="55"/>
        <v>4.1065542270611105E-3</v>
      </c>
      <c r="J1213" s="241">
        <f t="shared" si="56"/>
        <v>7.8882428504459326E-2</v>
      </c>
      <c r="K1213" s="242">
        <f t="shared" si="54"/>
        <v>19.287791928504461</v>
      </c>
    </row>
    <row r="1214" spans="1:11" x14ac:dyDescent="0.2">
      <c r="A1214" s="45" t="s">
        <v>54</v>
      </c>
      <c r="B1214" s="45" t="s">
        <v>48</v>
      </c>
      <c r="C1214" s="45">
        <v>2010</v>
      </c>
      <c r="D1214" s="45" t="s">
        <v>187</v>
      </c>
      <c r="E1214" s="48">
        <v>19.327725399999999</v>
      </c>
      <c r="F1214" s="37">
        <f>VLOOKUP(_xlfn.CONCAT(D1214,"65-69"),'Appendix 4. 2020 IBGE LT'!$E$6:$M$1685,9,FALSE)</f>
        <v>20.56645504776488</v>
      </c>
      <c r="G1214" s="37">
        <f>VLOOKUP(_xlfn.CONCAT(D1214,"65-69"),'Appendix 3b. nax IBGE 2019'!$E$5:$M$1850,9,FALSE)</f>
        <v>20.464365014504835</v>
      </c>
      <c r="H1214" s="37">
        <f>INDEX(Summary!$Q$5:$Y$88,MATCH(_xlfn.CONCAT(D1214,"65-69"),Summary!$Q$5:$Q$88,0),MATCH($H$3,Summary!$Q$4:$Y$4,0))</f>
        <v>20.548403039159272</v>
      </c>
      <c r="I1214" s="240">
        <f t="shared" si="55"/>
        <v>4.1065542270611105E-3</v>
      </c>
      <c r="J1214" s="241">
        <f t="shared" si="56"/>
        <v>7.9370352440846392E-2</v>
      </c>
      <c r="K1214" s="242">
        <f t="shared" si="54"/>
        <v>19.407095752440846</v>
      </c>
    </row>
    <row r="1215" spans="1:11" x14ac:dyDescent="0.2">
      <c r="A1215" s="45" t="s">
        <v>54</v>
      </c>
      <c r="B1215" s="45" t="s">
        <v>48</v>
      </c>
      <c r="C1215" s="45">
        <v>2011</v>
      </c>
      <c r="D1215" s="45" t="s">
        <v>187</v>
      </c>
      <c r="E1215" s="48">
        <v>19.471565999999999</v>
      </c>
      <c r="F1215" s="37">
        <f>VLOOKUP(_xlfn.CONCAT(D1215,"65-69"),'Appendix 4. 2020 IBGE LT'!$E$6:$M$1685,9,FALSE)</f>
        <v>20.56645504776488</v>
      </c>
      <c r="G1215" s="37">
        <f>VLOOKUP(_xlfn.CONCAT(D1215,"65-69"),'Appendix 3b. nax IBGE 2019'!$E$5:$M$1850,9,FALSE)</f>
        <v>20.464365014504835</v>
      </c>
      <c r="H1215" s="37">
        <f>INDEX(Summary!$Q$5:$Y$88,MATCH(_xlfn.CONCAT(D1215,"65-69"),Summary!$Q$5:$Q$88,0),MATCH($H$3,Summary!$Q$4:$Y$4,0))</f>
        <v>20.548403039159272</v>
      </c>
      <c r="I1215" s="240">
        <f t="shared" si="55"/>
        <v>4.1065542270611105E-3</v>
      </c>
      <c r="J1215" s="241">
        <f t="shared" si="56"/>
        <v>7.9961041664799393E-2</v>
      </c>
      <c r="K1215" s="242">
        <f t="shared" si="54"/>
        <v>19.551527041664798</v>
      </c>
    </row>
    <row r="1216" spans="1:11" x14ac:dyDescent="0.2">
      <c r="A1216" s="45" t="s">
        <v>54</v>
      </c>
      <c r="B1216" s="45" t="s">
        <v>48</v>
      </c>
      <c r="C1216" s="45">
        <v>2012</v>
      </c>
      <c r="D1216" s="45" t="s">
        <v>187</v>
      </c>
      <c r="E1216" s="48">
        <v>19.611431</v>
      </c>
      <c r="F1216" s="37">
        <f>VLOOKUP(_xlfn.CONCAT(D1216,"65-69"),'Appendix 4. 2020 IBGE LT'!$E$6:$M$1685,9,FALSE)</f>
        <v>20.56645504776488</v>
      </c>
      <c r="G1216" s="37">
        <f>VLOOKUP(_xlfn.CONCAT(D1216,"65-69"),'Appendix 3b. nax IBGE 2019'!$E$5:$M$1850,9,FALSE)</f>
        <v>20.464365014504835</v>
      </c>
      <c r="H1216" s="37">
        <f>INDEX(Summary!$Q$5:$Y$88,MATCH(_xlfn.CONCAT(D1216,"65-69"),Summary!$Q$5:$Q$88,0),MATCH($H$3,Summary!$Q$4:$Y$4,0))</f>
        <v>20.548403039159272</v>
      </c>
      <c r="I1216" s="240">
        <f t="shared" si="55"/>
        <v>4.1065542270611105E-3</v>
      </c>
      <c r="J1216" s="241">
        <f t="shared" si="56"/>
        <v>8.0535404871767302E-2</v>
      </c>
      <c r="K1216" s="242">
        <f t="shared" si="54"/>
        <v>19.691966404871767</v>
      </c>
    </row>
    <row r="1217" spans="1:11" x14ac:dyDescent="0.2">
      <c r="A1217" s="45" t="s">
        <v>54</v>
      </c>
      <c r="B1217" s="45" t="s">
        <v>48</v>
      </c>
      <c r="C1217" s="45">
        <v>2013</v>
      </c>
      <c r="D1217" s="45" t="s">
        <v>187</v>
      </c>
      <c r="E1217" s="48">
        <v>19.747105600000001</v>
      </c>
      <c r="F1217" s="37">
        <f>VLOOKUP(_xlfn.CONCAT(D1217,"65-69"),'Appendix 4. 2020 IBGE LT'!$E$6:$M$1685,9,FALSE)</f>
        <v>20.56645504776488</v>
      </c>
      <c r="G1217" s="37">
        <f>VLOOKUP(_xlfn.CONCAT(D1217,"65-69"),'Appendix 3b. nax IBGE 2019'!$E$5:$M$1850,9,FALSE)</f>
        <v>20.464365014504835</v>
      </c>
      <c r="H1217" s="37">
        <f>INDEX(Summary!$Q$5:$Y$88,MATCH(_xlfn.CONCAT(D1217,"65-69"),Summary!$Q$5:$Q$88,0),MATCH($H$3,Summary!$Q$4:$Y$4,0))</f>
        <v>20.548403039159272</v>
      </c>
      <c r="I1217" s="240">
        <f t="shared" si="55"/>
        <v>4.1065542270611105E-3</v>
      </c>
      <c r="J1217" s="241">
        <f t="shared" si="56"/>
        <v>8.1092559973902134E-2</v>
      </c>
      <c r="K1217" s="242">
        <f t="shared" si="54"/>
        <v>19.828198159973905</v>
      </c>
    </row>
    <row r="1218" spans="1:11" x14ac:dyDescent="0.2">
      <c r="A1218" s="45" t="s">
        <v>54</v>
      </c>
      <c r="B1218" s="45" t="s">
        <v>48</v>
      </c>
      <c r="C1218" s="45">
        <v>2014</v>
      </c>
      <c r="D1218" s="45" t="s">
        <v>187</v>
      </c>
      <c r="E1218" s="48">
        <v>19.8783794</v>
      </c>
      <c r="F1218" s="37">
        <f>VLOOKUP(_xlfn.CONCAT(D1218,"65-69"),'Appendix 4. 2020 IBGE LT'!$E$6:$M$1685,9,FALSE)</f>
        <v>20.56645504776488</v>
      </c>
      <c r="G1218" s="37">
        <f>VLOOKUP(_xlfn.CONCAT(D1218,"65-69"),'Appendix 3b. nax IBGE 2019'!$E$5:$M$1850,9,FALSE)</f>
        <v>20.464365014504835</v>
      </c>
      <c r="H1218" s="37">
        <f>INDEX(Summary!$Q$5:$Y$88,MATCH(_xlfn.CONCAT(D1218,"65-69"),Summary!$Q$5:$Q$88,0),MATCH($H$3,Summary!$Q$4:$Y$4,0))</f>
        <v>20.548403039159272</v>
      </c>
      <c r="I1218" s="240">
        <f t="shared" si="55"/>
        <v>4.1065542270611105E-3</v>
      </c>
      <c r="J1218" s="241">
        <f t="shared" si="56"/>
        <v>8.1631642952194494E-2</v>
      </c>
      <c r="K1218" s="242">
        <f t="shared" si="54"/>
        <v>19.960011042952196</v>
      </c>
    </row>
    <row r="1219" spans="1:11" x14ac:dyDescent="0.2">
      <c r="A1219" s="45" t="s">
        <v>54</v>
      </c>
      <c r="B1219" s="45" t="s">
        <v>48</v>
      </c>
      <c r="C1219" s="45">
        <v>2015</v>
      </c>
      <c r="D1219" s="45" t="s">
        <v>187</v>
      </c>
      <c r="E1219" s="48">
        <v>20.0050618</v>
      </c>
      <c r="F1219" s="37">
        <f>VLOOKUP(_xlfn.CONCAT(D1219,"65-69"),'Appendix 4. 2020 IBGE LT'!$E$6:$M$1685,9,FALSE)</f>
        <v>20.56645504776488</v>
      </c>
      <c r="G1219" s="37">
        <f>VLOOKUP(_xlfn.CONCAT(D1219,"65-69"),'Appendix 3b. nax IBGE 2019'!$E$5:$M$1850,9,FALSE)</f>
        <v>20.464365014504835</v>
      </c>
      <c r="H1219" s="37">
        <f>INDEX(Summary!$Q$5:$Y$88,MATCH(_xlfn.CONCAT(D1219,"65-69"),Summary!$Q$5:$Q$88,0),MATCH($H$3,Summary!$Q$4:$Y$4,0))</f>
        <v>20.548403039159272</v>
      </c>
      <c r="I1219" s="240">
        <f t="shared" si="55"/>
        <v>4.1065542270611105E-3</v>
      </c>
      <c r="J1219" s="241">
        <f t="shared" si="56"/>
        <v>8.2151871097408749E-2</v>
      </c>
      <c r="K1219" s="242">
        <f t="shared" si="54"/>
        <v>20.087213671097409</v>
      </c>
    </row>
    <row r="1220" spans="1:11" x14ac:dyDescent="0.2">
      <c r="A1220" s="45" t="s">
        <v>54</v>
      </c>
      <c r="B1220" s="45" t="s">
        <v>48</v>
      </c>
      <c r="C1220" s="45">
        <v>2016</v>
      </c>
      <c r="D1220" s="45" t="s">
        <v>187</v>
      </c>
      <c r="E1220" s="48">
        <v>20.128029099999999</v>
      </c>
      <c r="F1220" s="37">
        <f>VLOOKUP(_xlfn.CONCAT(D1220,"65-69"),'Appendix 4. 2020 IBGE LT'!$E$6:$M$1685,9,FALSE)</f>
        <v>20.56645504776488</v>
      </c>
      <c r="G1220" s="37">
        <f>VLOOKUP(_xlfn.CONCAT(D1220,"65-69"),'Appendix 3b. nax IBGE 2019'!$E$5:$M$1850,9,FALSE)</f>
        <v>20.464365014504835</v>
      </c>
      <c r="H1220" s="37">
        <f>INDEX(Summary!$Q$5:$Y$88,MATCH(_xlfn.CONCAT(D1220,"65-69"),Summary!$Q$5:$Q$88,0),MATCH($H$3,Summary!$Q$4:$Y$4,0))</f>
        <v>20.548403039159272</v>
      </c>
      <c r="I1220" s="240">
        <f t="shared" si="55"/>
        <v>4.1065542270611105E-3</v>
      </c>
      <c r="J1220" s="241">
        <f t="shared" si="56"/>
        <v>8.2656842983014039E-2</v>
      </c>
      <c r="K1220" s="242">
        <f t="shared" ref="K1220:K1283" si="57">E1220+J1220</f>
        <v>20.210685942983012</v>
      </c>
    </row>
    <row r="1221" spans="1:11" x14ac:dyDescent="0.2">
      <c r="A1221" s="45" t="s">
        <v>54</v>
      </c>
      <c r="B1221" s="45" t="s">
        <v>48</v>
      </c>
      <c r="C1221" s="45">
        <v>2017</v>
      </c>
      <c r="D1221" s="45" t="s">
        <v>187</v>
      </c>
      <c r="E1221" s="48">
        <v>20.245132699999999</v>
      </c>
      <c r="F1221" s="37">
        <f>VLOOKUP(_xlfn.CONCAT(D1221,"65-69"),'Appendix 4. 2020 IBGE LT'!$E$6:$M$1685,9,FALSE)</f>
        <v>20.56645504776488</v>
      </c>
      <c r="G1221" s="37">
        <f>VLOOKUP(_xlfn.CONCAT(D1221,"65-69"),'Appendix 3b. nax IBGE 2019'!$E$5:$M$1850,9,FALSE)</f>
        <v>20.464365014504835</v>
      </c>
      <c r="H1221" s="37">
        <f>INDEX(Summary!$Q$5:$Y$88,MATCH(_xlfn.CONCAT(D1221,"65-69"),Summary!$Q$5:$Q$88,0),MATCH($H$3,Summary!$Q$4:$Y$4,0))</f>
        <v>20.548403039159272</v>
      </c>
      <c r="I1221" s="240">
        <f t="shared" ref="I1221:I1284" si="58">(H1221-$G1221)/$G1221</f>
        <v>4.1065542270611105E-3</v>
      </c>
      <c r="J1221" s="241">
        <f t="shared" ref="J1221:J1284" si="59">E1221*I1221</f>
        <v>8.3137735266598109E-2</v>
      </c>
      <c r="K1221" s="242">
        <f t="shared" si="57"/>
        <v>20.328270435266596</v>
      </c>
    </row>
    <row r="1222" spans="1:11" x14ac:dyDescent="0.2">
      <c r="A1222" s="45" t="s">
        <v>54</v>
      </c>
      <c r="B1222" s="45" t="s">
        <v>48</v>
      </c>
      <c r="C1222" s="45">
        <v>2018</v>
      </c>
      <c r="D1222" s="45" t="s">
        <v>187</v>
      </c>
      <c r="E1222" s="48">
        <v>20.357257400000002</v>
      </c>
      <c r="F1222" s="37">
        <f>VLOOKUP(_xlfn.CONCAT(D1222,"65-69"),'Appendix 4. 2020 IBGE LT'!$E$6:$M$1685,9,FALSE)</f>
        <v>20.56645504776488</v>
      </c>
      <c r="G1222" s="37">
        <f>VLOOKUP(_xlfn.CONCAT(D1222,"65-69"),'Appendix 3b. nax IBGE 2019'!$E$5:$M$1850,9,FALSE)</f>
        <v>20.464365014504835</v>
      </c>
      <c r="H1222" s="37">
        <f>INDEX(Summary!$Q$5:$Y$88,MATCH(_xlfn.CONCAT(D1222,"65-69"),Summary!$Q$5:$Q$88,0),MATCH($H$3,Summary!$Q$4:$Y$4,0))</f>
        <v>20.548403039159272</v>
      </c>
      <c r="I1222" s="240">
        <f t="shared" si="58"/>
        <v>4.1065542270611105E-3</v>
      </c>
      <c r="J1222" s="241">
        <f t="shared" si="59"/>
        <v>8.3598181427341073E-2</v>
      </c>
      <c r="K1222" s="242">
        <f t="shared" si="57"/>
        <v>20.440855581427343</v>
      </c>
    </row>
    <row r="1223" spans="1:11" x14ac:dyDescent="0.2">
      <c r="A1223" s="45" t="s">
        <v>54</v>
      </c>
      <c r="B1223" s="45" t="s">
        <v>48</v>
      </c>
      <c r="C1223" s="45">
        <v>2019</v>
      </c>
      <c r="D1223" s="45" t="s">
        <v>187</v>
      </c>
      <c r="E1223" s="48">
        <v>20.464365000000001</v>
      </c>
      <c r="F1223" s="37">
        <f>VLOOKUP(_xlfn.CONCAT(D1223,"65-69"),'Appendix 4. 2020 IBGE LT'!$E$6:$M$1685,9,FALSE)</f>
        <v>20.56645504776488</v>
      </c>
      <c r="G1223" s="37">
        <f>VLOOKUP(_xlfn.CONCAT(D1223,"65-69"),'Appendix 3b. nax IBGE 2019'!$E$5:$M$1850,9,FALSE)</f>
        <v>20.464365014504835</v>
      </c>
      <c r="H1223" s="37">
        <f>INDEX(Summary!$Q$5:$Y$88,MATCH(_xlfn.CONCAT(D1223,"65-69"),Summary!$Q$5:$Q$88,0),MATCH($H$3,Summary!$Q$4:$Y$4,0))</f>
        <v>20.548403039159272</v>
      </c>
      <c r="I1223" s="240">
        <f t="shared" si="58"/>
        <v>4.1065542270611105E-3</v>
      </c>
      <c r="J1223" s="241">
        <f t="shared" si="59"/>
        <v>8.4038024594871447E-2</v>
      </c>
      <c r="K1223" s="242">
        <f t="shared" si="57"/>
        <v>20.548403024594872</v>
      </c>
    </row>
    <row r="1224" spans="1:11" x14ac:dyDescent="0.2">
      <c r="A1224" s="45" t="s">
        <v>54</v>
      </c>
      <c r="B1224" s="45" t="s">
        <v>47</v>
      </c>
      <c r="C1224" s="45">
        <v>2000</v>
      </c>
      <c r="D1224" s="45" t="s">
        <v>159</v>
      </c>
      <c r="E1224" s="48">
        <v>15.3458934</v>
      </c>
      <c r="F1224" s="37">
        <f>VLOOKUP(_xlfn.CONCAT(D1224,"65-69"),'Appendix 4. 2020 IBGE LT'!$E$6:$M$1685,9,FALSE)</f>
        <v>16.966598894266056</v>
      </c>
      <c r="G1224" s="37">
        <f>VLOOKUP(_xlfn.CONCAT(D1224,"65-69"),'Appendix 3b. nax IBGE 2019'!$E$5:$M$1850,9,FALSE)</f>
        <v>16.894483455676014</v>
      </c>
      <c r="H1224" s="37">
        <f>INDEX(Summary!$Q$5:$Y$88,MATCH(_xlfn.CONCAT(D1224,"65-69"),Summary!$Q$5:$Q$88,0),MATCH($H$3,Summary!$Q$4:$Y$4,0))</f>
        <v>17.314155153070377</v>
      </c>
      <c r="I1224" s="240">
        <f t="shared" si="58"/>
        <v>2.4840753403050465E-2</v>
      </c>
      <c r="J1224" s="241">
        <f t="shared" si="59"/>
        <v>0.38120355369889963</v>
      </c>
      <c r="K1224" s="242">
        <f t="shared" si="57"/>
        <v>15.727096953698899</v>
      </c>
    </row>
    <row r="1225" spans="1:11" x14ac:dyDescent="0.2">
      <c r="A1225" s="45" t="s">
        <v>54</v>
      </c>
      <c r="B1225" s="45" t="s">
        <v>47</v>
      </c>
      <c r="C1225" s="45">
        <v>2001</v>
      </c>
      <c r="D1225" s="45" t="s">
        <v>159</v>
      </c>
      <c r="E1225" s="48">
        <v>15.414203799999999</v>
      </c>
      <c r="F1225" s="37">
        <f>VLOOKUP(_xlfn.CONCAT(D1225,"65-69"),'Appendix 4. 2020 IBGE LT'!$E$6:$M$1685,9,FALSE)</f>
        <v>16.966598894266056</v>
      </c>
      <c r="G1225" s="37">
        <f>VLOOKUP(_xlfn.CONCAT(D1225,"65-69"),'Appendix 3b. nax IBGE 2019'!$E$5:$M$1850,9,FALSE)</f>
        <v>16.894483455676014</v>
      </c>
      <c r="H1225" s="37">
        <f>INDEX(Summary!$Q$5:$Y$88,MATCH(_xlfn.CONCAT(D1225,"65-69"),Summary!$Q$5:$Q$88,0),MATCH($H$3,Summary!$Q$4:$Y$4,0))</f>
        <v>17.314155153070377</v>
      </c>
      <c r="I1225" s="240">
        <f t="shared" si="58"/>
        <v>2.4840753403050465E-2</v>
      </c>
      <c r="J1225" s="241">
        <f t="shared" si="59"/>
        <v>0.38290043550016339</v>
      </c>
      <c r="K1225" s="242">
        <f t="shared" si="57"/>
        <v>15.797104235500163</v>
      </c>
    </row>
    <row r="1226" spans="1:11" x14ac:dyDescent="0.2">
      <c r="A1226" s="45" t="s">
        <v>54</v>
      </c>
      <c r="B1226" s="45" t="s">
        <v>47</v>
      </c>
      <c r="C1226" s="45">
        <v>2002</v>
      </c>
      <c r="D1226" s="45" t="s">
        <v>159</v>
      </c>
      <c r="E1226" s="48">
        <v>15.4848351</v>
      </c>
      <c r="F1226" s="37">
        <f>VLOOKUP(_xlfn.CONCAT(D1226,"65-69"),'Appendix 4. 2020 IBGE LT'!$E$6:$M$1685,9,FALSE)</f>
        <v>16.966598894266056</v>
      </c>
      <c r="G1226" s="37">
        <f>VLOOKUP(_xlfn.CONCAT(D1226,"65-69"),'Appendix 3b. nax IBGE 2019'!$E$5:$M$1850,9,FALSE)</f>
        <v>16.894483455676014</v>
      </c>
      <c r="H1226" s="37">
        <f>INDEX(Summary!$Q$5:$Y$88,MATCH(_xlfn.CONCAT(D1226,"65-69"),Summary!$Q$5:$Q$88,0),MATCH($H$3,Summary!$Q$4:$Y$4,0))</f>
        <v>17.314155153070377</v>
      </c>
      <c r="I1226" s="240">
        <f t="shared" si="58"/>
        <v>2.4840753403050465E-2</v>
      </c>
      <c r="J1226" s="241">
        <f t="shared" si="59"/>
        <v>0.38465497020600026</v>
      </c>
      <c r="K1226" s="242">
        <f t="shared" si="57"/>
        <v>15.869490070206</v>
      </c>
    </row>
    <row r="1227" spans="1:11" x14ac:dyDescent="0.2">
      <c r="A1227" s="45" t="s">
        <v>54</v>
      </c>
      <c r="B1227" s="45" t="s">
        <v>47</v>
      </c>
      <c r="C1227" s="45">
        <v>2003</v>
      </c>
      <c r="D1227" s="45" t="s">
        <v>159</v>
      </c>
      <c r="E1227" s="48">
        <v>15.558847200000001</v>
      </c>
      <c r="F1227" s="37">
        <f>VLOOKUP(_xlfn.CONCAT(D1227,"65-69"),'Appendix 4. 2020 IBGE LT'!$E$6:$M$1685,9,FALSE)</f>
        <v>16.966598894266056</v>
      </c>
      <c r="G1227" s="37">
        <f>VLOOKUP(_xlfn.CONCAT(D1227,"65-69"),'Appendix 3b. nax IBGE 2019'!$E$5:$M$1850,9,FALSE)</f>
        <v>16.894483455676014</v>
      </c>
      <c r="H1227" s="37">
        <f>INDEX(Summary!$Q$5:$Y$88,MATCH(_xlfn.CONCAT(D1227,"65-69"),Summary!$Q$5:$Q$88,0),MATCH($H$3,Summary!$Q$4:$Y$4,0))</f>
        <v>17.314155153070377</v>
      </c>
      <c r="I1227" s="240">
        <f t="shared" si="58"/>
        <v>2.4840753403050465E-2</v>
      </c>
      <c r="J1227" s="241">
        <f t="shared" si="59"/>
        <v>0.38649348653094223</v>
      </c>
      <c r="K1227" s="242">
        <f t="shared" si="57"/>
        <v>15.945340686530942</v>
      </c>
    </row>
    <row r="1228" spans="1:11" x14ac:dyDescent="0.2">
      <c r="A1228" s="45" t="s">
        <v>54</v>
      </c>
      <c r="B1228" s="45" t="s">
        <v>47</v>
      </c>
      <c r="C1228" s="45">
        <v>2004</v>
      </c>
      <c r="D1228" s="45" t="s">
        <v>159</v>
      </c>
      <c r="E1228" s="48">
        <v>15.6371684</v>
      </c>
      <c r="F1228" s="37">
        <f>VLOOKUP(_xlfn.CONCAT(D1228,"65-69"),'Appendix 4. 2020 IBGE LT'!$E$6:$M$1685,9,FALSE)</f>
        <v>16.966598894266056</v>
      </c>
      <c r="G1228" s="37">
        <f>VLOOKUP(_xlfn.CONCAT(D1228,"65-69"),'Appendix 3b. nax IBGE 2019'!$E$5:$M$1850,9,FALSE)</f>
        <v>16.894483455676014</v>
      </c>
      <c r="H1228" s="37">
        <f>INDEX(Summary!$Q$5:$Y$88,MATCH(_xlfn.CONCAT(D1228,"65-69"),Summary!$Q$5:$Q$88,0),MATCH($H$3,Summary!$Q$4:$Y$4,0))</f>
        <v>17.314155153070377</v>
      </c>
      <c r="I1228" s="240">
        <f t="shared" si="58"/>
        <v>2.4840753403050465E-2</v>
      </c>
      <c r="J1228" s="241">
        <f t="shared" si="59"/>
        <v>0.3884390441463732</v>
      </c>
      <c r="K1228" s="242">
        <f t="shared" si="57"/>
        <v>16.025607444146374</v>
      </c>
    </row>
    <row r="1229" spans="1:11" x14ac:dyDescent="0.2">
      <c r="A1229" s="45" t="s">
        <v>54</v>
      </c>
      <c r="B1229" s="45" t="s">
        <v>47</v>
      </c>
      <c r="C1229" s="45">
        <v>2005</v>
      </c>
      <c r="D1229" s="45" t="s">
        <v>159</v>
      </c>
      <c r="E1229" s="48">
        <v>15.7205352</v>
      </c>
      <c r="F1229" s="37">
        <f>VLOOKUP(_xlfn.CONCAT(D1229,"65-69"),'Appendix 4. 2020 IBGE LT'!$E$6:$M$1685,9,FALSE)</f>
        <v>16.966598894266056</v>
      </c>
      <c r="G1229" s="37">
        <f>VLOOKUP(_xlfn.CONCAT(D1229,"65-69"),'Appendix 3b. nax IBGE 2019'!$E$5:$M$1850,9,FALSE)</f>
        <v>16.894483455676014</v>
      </c>
      <c r="H1229" s="37">
        <f>INDEX(Summary!$Q$5:$Y$88,MATCH(_xlfn.CONCAT(D1229,"65-69"),Summary!$Q$5:$Q$88,0),MATCH($H$3,Summary!$Q$4:$Y$4,0))</f>
        <v>17.314155153070377</v>
      </c>
      <c r="I1229" s="240">
        <f t="shared" si="58"/>
        <v>2.4840753403050465E-2</v>
      </c>
      <c r="J1229" s="241">
        <f t="shared" si="59"/>
        <v>0.39050993826717462</v>
      </c>
      <c r="K1229" s="242">
        <f t="shared" si="57"/>
        <v>16.111045138267176</v>
      </c>
    </row>
    <row r="1230" spans="1:11" x14ac:dyDescent="0.2">
      <c r="A1230" s="45" t="s">
        <v>54</v>
      </c>
      <c r="B1230" s="45" t="s">
        <v>47</v>
      </c>
      <c r="C1230" s="45">
        <v>2006</v>
      </c>
      <c r="D1230" s="45" t="s">
        <v>159</v>
      </c>
      <c r="E1230" s="48">
        <v>15.8094511</v>
      </c>
      <c r="F1230" s="37">
        <f>VLOOKUP(_xlfn.CONCAT(D1230,"65-69"),'Appendix 4. 2020 IBGE LT'!$E$6:$M$1685,9,FALSE)</f>
        <v>16.966598894266056</v>
      </c>
      <c r="G1230" s="37">
        <f>VLOOKUP(_xlfn.CONCAT(D1230,"65-69"),'Appendix 3b. nax IBGE 2019'!$E$5:$M$1850,9,FALSE)</f>
        <v>16.894483455676014</v>
      </c>
      <c r="H1230" s="37">
        <f>INDEX(Summary!$Q$5:$Y$88,MATCH(_xlfn.CONCAT(D1230,"65-69"),Summary!$Q$5:$Q$88,0),MATCH($H$3,Summary!$Q$4:$Y$4,0))</f>
        <v>17.314155153070377</v>
      </c>
      <c r="I1230" s="240">
        <f t="shared" si="58"/>
        <v>2.4840753403050465E-2</v>
      </c>
      <c r="J1230" s="241">
        <f t="shared" si="59"/>
        <v>0.39271867621268491</v>
      </c>
      <c r="K1230" s="242">
        <f t="shared" si="57"/>
        <v>16.202169776212685</v>
      </c>
    </row>
    <row r="1231" spans="1:11" x14ac:dyDescent="0.2">
      <c r="A1231" s="45" t="s">
        <v>54</v>
      </c>
      <c r="B1231" s="45" t="s">
        <v>47</v>
      </c>
      <c r="C1231" s="45">
        <v>2007</v>
      </c>
      <c r="D1231" s="45" t="s">
        <v>159</v>
      </c>
      <c r="E1231" s="48">
        <v>15.905263700000001</v>
      </c>
      <c r="F1231" s="37">
        <f>VLOOKUP(_xlfn.CONCAT(D1231,"65-69"),'Appendix 4. 2020 IBGE LT'!$E$6:$M$1685,9,FALSE)</f>
        <v>16.966598894266056</v>
      </c>
      <c r="G1231" s="37">
        <f>VLOOKUP(_xlfn.CONCAT(D1231,"65-69"),'Appendix 3b. nax IBGE 2019'!$E$5:$M$1850,9,FALSE)</f>
        <v>16.894483455676014</v>
      </c>
      <c r="H1231" s="37">
        <f>INDEX(Summary!$Q$5:$Y$88,MATCH(_xlfn.CONCAT(D1231,"65-69"),Summary!$Q$5:$Q$88,0),MATCH($H$3,Summary!$Q$4:$Y$4,0))</f>
        <v>17.314155153070377</v>
      </c>
      <c r="I1231" s="240">
        <f t="shared" si="58"/>
        <v>2.4840753403050465E-2</v>
      </c>
      <c r="J1231" s="241">
        <f t="shared" si="59"/>
        <v>0.39509873338219004</v>
      </c>
      <c r="K1231" s="242">
        <f t="shared" si="57"/>
        <v>16.30036243338219</v>
      </c>
    </row>
    <row r="1232" spans="1:11" x14ac:dyDescent="0.2">
      <c r="A1232" s="45" t="s">
        <v>54</v>
      </c>
      <c r="B1232" s="45" t="s">
        <v>47</v>
      </c>
      <c r="C1232" s="45">
        <v>2008</v>
      </c>
      <c r="D1232" s="45" t="s">
        <v>159</v>
      </c>
      <c r="E1232" s="48">
        <v>16.005388</v>
      </c>
      <c r="F1232" s="37">
        <f>VLOOKUP(_xlfn.CONCAT(D1232,"65-69"),'Appendix 4. 2020 IBGE LT'!$E$6:$M$1685,9,FALSE)</f>
        <v>16.966598894266056</v>
      </c>
      <c r="G1232" s="37">
        <f>VLOOKUP(_xlfn.CONCAT(D1232,"65-69"),'Appendix 3b. nax IBGE 2019'!$E$5:$M$1850,9,FALSE)</f>
        <v>16.894483455676014</v>
      </c>
      <c r="H1232" s="37">
        <f>INDEX(Summary!$Q$5:$Y$88,MATCH(_xlfn.CONCAT(D1232,"65-69"),Summary!$Q$5:$Q$88,0),MATCH($H$3,Summary!$Q$4:$Y$4,0))</f>
        <v>17.314155153070377</v>
      </c>
      <c r="I1232" s="240">
        <f t="shared" si="58"/>
        <v>2.4840753403050465E-2</v>
      </c>
      <c r="J1232" s="241">
        <f t="shared" si="59"/>
        <v>0.39758589642814307</v>
      </c>
      <c r="K1232" s="242">
        <f t="shared" si="57"/>
        <v>16.402973896428144</v>
      </c>
    </row>
    <row r="1233" spans="1:11" x14ac:dyDescent="0.2">
      <c r="A1233" s="45" t="s">
        <v>54</v>
      </c>
      <c r="B1233" s="45" t="s">
        <v>47</v>
      </c>
      <c r="C1233" s="45">
        <v>2009</v>
      </c>
      <c r="D1233" s="45" t="s">
        <v>159</v>
      </c>
      <c r="E1233" s="48">
        <v>16.1118618</v>
      </c>
      <c r="F1233" s="37">
        <f>VLOOKUP(_xlfn.CONCAT(D1233,"65-69"),'Appendix 4. 2020 IBGE LT'!$E$6:$M$1685,9,FALSE)</f>
        <v>16.966598894266056</v>
      </c>
      <c r="G1233" s="37">
        <f>VLOOKUP(_xlfn.CONCAT(D1233,"65-69"),'Appendix 3b. nax IBGE 2019'!$E$5:$M$1850,9,FALSE)</f>
        <v>16.894483455676014</v>
      </c>
      <c r="H1233" s="37">
        <f>INDEX(Summary!$Q$5:$Y$88,MATCH(_xlfn.CONCAT(D1233,"65-69"),Summary!$Q$5:$Q$88,0),MATCH($H$3,Summary!$Q$4:$Y$4,0))</f>
        <v>17.314155153070377</v>
      </c>
      <c r="I1233" s="240">
        <f t="shared" si="58"/>
        <v>2.4840753403050465E-2</v>
      </c>
      <c r="J1233" s="241">
        <f t="shared" si="59"/>
        <v>0.40023078583782878</v>
      </c>
      <c r="K1233" s="242">
        <f t="shared" si="57"/>
        <v>16.512092585837827</v>
      </c>
    </row>
    <row r="1234" spans="1:11" x14ac:dyDescent="0.2">
      <c r="A1234" s="45" t="s">
        <v>54</v>
      </c>
      <c r="B1234" s="45" t="s">
        <v>47</v>
      </c>
      <c r="C1234" s="45">
        <v>2010</v>
      </c>
      <c r="D1234" s="45" t="s">
        <v>159</v>
      </c>
      <c r="E1234" s="48">
        <v>16.222490199999999</v>
      </c>
      <c r="F1234" s="37">
        <f>VLOOKUP(_xlfn.CONCAT(D1234,"65-69"),'Appendix 4. 2020 IBGE LT'!$E$6:$M$1685,9,FALSE)</f>
        <v>16.966598894266056</v>
      </c>
      <c r="G1234" s="37">
        <f>VLOOKUP(_xlfn.CONCAT(D1234,"65-69"),'Appendix 3b. nax IBGE 2019'!$E$5:$M$1850,9,FALSE)</f>
        <v>16.894483455676014</v>
      </c>
      <c r="H1234" s="37">
        <f>INDEX(Summary!$Q$5:$Y$88,MATCH(_xlfn.CONCAT(D1234,"65-69"),Summary!$Q$5:$Q$88,0),MATCH($H$3,Summary!$Q$4:$Y$4,0))</f>
        <v>17.314155153070377</v>
      </c>
      <c r="I1234" s="240">
        <f t="shared" si="58"/>
        <v>2.4840753403050465E-2</v>
      </c>
      <c r="J1234" s="241">
        <f t="shared" si="59"/>
        <v>0.40297887864160281</v>
      </c>
      <c r="K1234" s="242">
        <f t="shared" si="57"/>
        <v>16.625469078641601</v>
      </c>
    </row>
    <row r="1235" spans="1:11" x14ac:dyDescent="0.2">
      <c r="A1235" s="45" t="s">
        <v>54</v>
      </c>
      <c r="B1235" s="45" t="s">
        <v>47</v>
      </c>
      <c r="C1235" s="45">
        <v>2011</v>
      </c>
      <c r="D1235" s="45" t="s">
        <v>159</v>
      </c>
      <c r="E1235" s="48">
        <v>16.295438300000001</v>
      </c>
      <c r="F1235" s="37">
        <f>VLOOKUP(_xlfn.CONCAT(D1235,"65-69"),'Appendix 4. 2020 IBGE LT'!$E$6:$M$1685,9,FALSE)</f>
        <v>16.966598894266056</v>
      </c>
      <c r="G1235" s="37">
        <f>VLOOKUP(_xlfn.CONCAT(D1235,"65-69"),'Appendix 3b. nax IBGE 2019'!$E$5:$M$1850,9,FALSE)</f>
        <v>16.894483455676014</v>
      </c>
      <c r="H1235" s="37">
        <f>INDEX(Summary!$Q$5:$Y$88,MATCH(_xlfn.CONCAT(D1235,"65-69"),Summary!$Q$5:$Q$88,0),MATCH($H$3,Summary!$Q$4:$Y$4,0))</f>
        <v>17.314155153070377</v>
      </c>
      <c r="I1235" s="240">
        <f t="shared" si="58"/>
        <v>2.4840753403050465E-2</v>
      </c>
      <c r="J1235" s="241">
        <f t="shared" si="59"/>
        <v>0.4047909644049239</v>
      </c>
      <c r="K1235" s="242">
        <f t="shared" si="57"/>
        <v>16.700229264404925</v>
      </c>
    </row>
    <row r="1236" spans="1:11" x14ac:dyDescent="0.2">
      <c r="A1236" s="45" t="s">
        <v>54</v>
      </c>
      <c r="B1236" s="45" t="s">
        <v>47</v>
      </c>
      <c r="C1236" s="45">
        <v>2012</v>
      </c>
      <c r="D1236" s="45" t="s">
        <v>159</v>
      </c>
      <c r="E1236" s="48">
        <v>16.369567499999999</v>
      </c>
      <c r="F1236" s="37">
        <f>VLOOKUP(_xlfn.CONCAT(D1236,"65-69"),'Appendix 4. 2020 IBGE LT'!$E$6:$M$1685,9,FALSE)</f>
        <v>16.966598894266056</v>
      </c>
      <c r="G1236" s="37">
        <f>VLOOKUP(_xlfn.CONCAT(D1236,"65-69"),'Appendix 3b. nax IBGE 2019'!$E$5:$M$1850,9,FALSE)</f>
        <v>16.894483455676014</v>
      </c>
      <c r="H1236" s="37">
        <f>INDEX(Summary!$Q$5:$Y$88,MATCH(_xlfn.CONCAT(D1236,"65-69"),Summary!$Q$5:$Q$88,0),MATCH($H$3,Summary!$Q$4:$Y$4,0))</f>
        <v>17.314155153070377</v>
      </c>
      <c r="I1236" s="240">
        <f t="shared" si="58"/>
        <v>2.4840753403050465E-2</v>
      </c>
      <c r="J1236" s="241">
        <f t="shared" si="59"/>
        <v>0.40663238958208925</v>
      </c>
      <c r="K1236" s="242">
        <f t="shared" si="57"/>
        <v>16.776199889582088</v>
      </c>
    </row>
    <row r="1237" spans="1:11" x14ac:dyDescent="0.2">
      <c r="A1237" s="45" t="s">
        <v>54</v>
      </c>
      <c r="B1237" s="45" t="s">
        <v>47</v>
      </c>
      <c r="C1237" s="45">
        <v>2013</v>
      </c>
      <c r="D1237" s="45" t="s">
        <v>159</v>
      </c>
      <c r="E1237" s="48">
        <v>16.444560200000002</v>
      </c>
      <c r="F1237" s="37">
        <f>VLOOKUP(_xlfn.CONCAT(D1237,"65-69"),'Appendix 4. 2020 IBGE LT'!$E$6:$M$1685,9,FALSE)</f>
        <v>16.966598894266056</v>
      </c>
      <c r="G1237" s="37">
        <f>VLOOKUP(_xlfn.CONCAT(D1237,"65-69"),'Appendix 3b. nax IBGE 2019'!$E$5:$M$1850,9,FALSE)</f>
        <v>16.894483455676014</v>
      </c>
      <c r="H1237" s="37">
        <f>INDEX(Summary!$Q$5:$Y$88,MATCH(_xlfn.CONCAT(D1237,"65-69"),Summary!$Q$5:$Q$88,0),MATCH($H$3,Summary!$Q$4:$Y$4,0))</f>
        <v>17.314155153070377</v>
      </c>
      <c r="I1237" s="240">
        <f t="shared" si="58"/>
        <v>2.4840753403050465E-2</v>
      </c>
      <c r="J1237" s="241">
        <f t="shared" si="59"/>
        <v>0.40849526474981829</v>
      </c>
      <c r="K1237" s="242">
        <f t="shared" si="57"/>
        <v>16.853055464749819</v>
      </c>
    </row>
    <row r="1238" spans="1:11" x14ac:dyDescent="0.2">
      <c r="A1238" s="45" t="s">
        <v>54</v>
      </c>
      <c r="B1238" s="45" t="s">
        <v>47</v>
      </c>
      <c r="C1238" s="45">
        <v>2014</v>
      </c>
      <c r="D1238" s="45" t="s">
        <v>159</v>
      </c>
      <c r="E1238" s="48">
        <v>16.5200852</v>
      </c>
      <c r="F1238" s="37">
        <f>VLOOKUP(_xlfn.CONCAT(D1238,"65-69"),'Appendix 4. 2020 IBGE LT'!$E$6:$M$1685,9,FALSE)</f>
        <v>16.966598894266056</v>
      </c>
      <c r="G1238" s="37">
        <f>VLOOKUP(_xlfn.CONCAT(D1238,"65-69"),'Appendix 3b. nax IBGE 2019'!$E$5:$M$1850,9,FALSE)</f>
        <v>16.894483455676014</v>
      </c>
      <c r="H1238" s="37">
        <f>INDEX(Summary!$Q$5:$Y$88,MATCH(_xlfn.CONCAT(D1238,"65-69"),Summary!$Q$5:$Q$88,0),MATCH($H$3,Summary!$Q$4:$Y$4,0))</f>
        <v>17.314155153070377</v>
      </c>
      <c r="I1238" s="240">
        <f t="shared" si="58"/>
        <v>2.4840753403050465E-2</v>
      </c>
      <c r="J1238" s="241">
        <f t="shared" si="59"/>
        <v>0.4103713626505836</v>
      </c>
      <c r="K1238" s="242">
        <f t="shared" si="57"/>
        <v>16.930456562650583</v>
      </c>
    </row>
    <row r="1239" spans="1:11" x14ac:dyDescent="0.2">
      <c r="A1239" s="45" t="s">
        <v>54</v>
      </c>
      <c r="B1239" s="45" t="s">
        <v>47</v>
      </c>
      <c r="C1239" s="45">
        <v>2015</v>
      </c>
      <c r="D1239" s="45" t="s">
        <v>159</v>
      </c>
      <c r="E1239" s="48">
        <v>16.595813</v>
      </c>
      <c r="F1239" s="37">
        <f>VLOOKUP(_xlfn.CONCAT(D1239,"65-69"),'Appendix 4. 2020 IBGE LT'!$E$6:$M$1685,9,FALSE)</f>
        <v>16.966598894266056</v>
      </c>
      <c r="G1239" s="37">
        <f>VLOOKUP(_xlfn.CONCAT(D1239,"65-69"),'Appendix 3b. nax IBGE 2019'!$E$5:$M$1850,9,FALSE)</f>
        <v>16.894483455676014</v>
      </c>
      <c r="H1239" s="37">
        <f>INDEX(Summary!$Q$5:$Y$88,MATCH(_xlfn.CONCAT(D1239,"65-69"),Summary!$Q$5:$Q$88,0),MATCH($H$3,Summary!$Q$4:$Y$4,0))</f>
        <v>17.314155153070377</v>
      </c>
      <c r="I1239" s="240">
        <f t="shared" si="58"/>
        <v>2.4840753403050465E-2</v>
      </c>
      <c r="J1239" s="241">
        <f t="shared" si="59"/>
        <v>0.41225249825613913</v>
      </c>
      <c r="K1239" s="242">
        <f t="shared" si="57"/>
        <v>17.008065498256141</v>
      </c>
    </row>
    <row r="1240" spans="1:11" x14ac:dyDescent="0.2">
      <c r="A1240" s="45" t="s">
        <v>54</v>
      </c>
      <c r="B1240" s="45" t="s">
        <v>47</v>
      </c>
      <c r="C1240" s="45">
        <v>2016</v>
      </c>
      <c r="D1240" s="45" t="s">
        <v>159</v>
      </c>
      <c r="E1240" s="48">
        <v>16.6714266</v>
      </c>
      <c r="F1240" s="37">
        <f>VLOOKUP(_xlfn.CONCAT(D1240,"65-69"),'Appendix 4. 2020 IBGE LT'!$E$6:$M$1685,9,FALSE)</f>
        <v>16.966598894266056</v>
      </c>
      <c r="G1240" s="37">
        <f>VLOOKUP(_xlfn.CONCAT(D1240,"65-69"),'Appendix 3b. nax IBGE 2019'!$E$5:$M$1850,9,FALSE)</f>
        <v>16.894483455676014</v>
      </c>
      <c r="H1240" s="37">
        <f>INDEX(Summary!$Q$5:$Y$88,MATCH(_xlfn.CONCAT(D1240,"65-69"),Summary!$Q$5:$Q$88,0),MATCH($H$3,Summary!$Q$4:$Y$4,0))</f>
        <v>17.314155153070377</v>
      </c>
      <c r="I1240" s="240">
        <f t="shared" si="58"/>
        <v>2.4840753403050465E-2</v>
      </c>
      <c r="J1240" s="241">
        <f t="shared" si="59"/>
        <v>0.41413079704765604</v>
      </c>
      <c r="K1240" s="242">
        <f t="shared" si="57"/>
        <v>17.085557397047655</v>
      </c>
    </row>
    <row r="1241" spans="1:11" x14ac:dyDescent="0.2">
      <c r="A1241" s="45" t="s">
        <v>54</v>
      </c>
      <c r="B1241" s="45" t="s">
        <v>47</v>
      </c>
      <c r="C1241" s="45">
        <v>2017</v>
      </c>
      <c r="D1241" s="45" t="s">
        <v>159</v>
      </c>
      <c r="E1241" s="48">
        <v>16.747074900000001</v>
      </c>
      <c r="F1241" s="37">
        <f>VLOOKUP(_xlfn.CONCAT(D1241,"65-69"),'Appendix 4. 2020 IBGE LT'!$E$6:$M$1685,9,FALSE)</f>
        <v>16.966598894266056</v>
      </c>
      <c r="G1241" s="37">
        <f>VLOOKUP(_xlfn.CONCAT(D1241,"65-69"),'Appendix 3b. nax IBGE 2019'!$E$5:$M$1850,9,FALSE)</f>
        <v>16.894483455676014</v>
      </c>
      <c r="H1241" s="37">
        <f>INDEX(Summary!$Q$5:$Y$88,MATCH(_xlfn.CONCAT(D1241,"65-69"),Summary!$Q$5:$Q$88,0),MATCH($H$3,Summary!$Q$4:$Y$4,0))</f>
        <v>17.314155153070377</v>
      </c>
      <c r="I1241" s="240">
        <f t="shared" si="58"/>
        <v>2.4840753403050465E-2</v>
      </c>
      <c r="J1241" s="241">
        <f t="shared" si="59"/>
        <v>0.41600995781331607</v>
      </c>
      <c r="K1241" s="242">
        <f t="shared" si="57"/>
        <v>17.163084857813317</v>
      </c>
    </row>
    <row r="1242" spans="1:11" x14ac:dyDescent="0.2">
      <c r="A1242" s="45" t="s">
        <v>54</v>
      </c>
      <c r="B1242" s="45" t="s">
        <v>47</v>
      </c>
      <c r="C1242" s="45">
        <v>2018</v>
      </c>
      <c r="D1242" s="45" t="s">
        <v>159</v>
      </c>
      <c r="E1242" s="48">
        <v>16.8212428</v>
      </c>
      <c r="F1242" s="37">
        <f>VLOOKUP(_xlfn.CONCAT(D1242,"65-69"),'Appendix 4. 2020 IBGE LT'!$E$6:$M$1685,9,FALSE)</f>
        <v>16.966598894266056</v>
      </c>
      <c r="G1242" s="37">
        <f>VLOOKUP(_xlfn.CONCAT(D1242,"65-69"),'Appendix 3b. nax IBGE 2019'!$E$5:$M$1850,9,FALSE)</f>
        <v>16.894483455676014</v>
      </c>
      <c r="H1242" s="37">
        <f>INDEX(Summary!$Q$5:$Y$88,MATCH(_xlfn.CONCAT(D1242,"65-69"),Summary!$Q$5:$Q$88,0),MATCH($H$3,Summary!$Q$4:$Y$4,0))</f>
        <v>17.314155153070377</v>
      </c>
      <c r="I1242" s="240">
        <f t="shared" si="58"/>
        <v>2.4840753403050465E-2</v>
      </c>
      <c r="J1242" s="241">
        <f t="shared" si="59"/>
        <v>0.41785234432763813</v>
      </c>
      <c r="K1242" s="242">
        <f t="shared" si="57"/>
        <v>17.239095144327639</v>
      </c>
    </row>
    <row r="1243" spans="1:11" x14ac:dyDescent="0.2">
      <c r="A1243" s="45" t="s">
        <v>54</v>
      </c>
      <c r="B1243" s="45" t="s">
        <v>47</v>
      </c>
      <c r="C1243" s="45">
        <v>2019</v>
      </c>
      <c r="D1243" s="45" t="s">
        <v>159</v>
      </c>
      <c r="E1243" s="48">
        <v>16.8944835</v>
      </c>
      <c r="F1243" s="37">
        <f>VLOOKUP(_xlfn.CONCAT(D1243,"65-69"),'Appendix 4. 2020 IBGE LT'!$E$6:$M$1685,9,FALSE)</f>
        <v>16.966598894266056</v>
      </c>
      <c r="G1243" s="37">
        <f>VLOOKUP(_xlfn.CONCAT(D1243,"65-69"),'Appendix 3b. nax IBGE 2019'!$E$5:$M$1850,9,FALSE)</f>
        <v>16.894483455676014</v>
      </c>
      <c r="H1243" s="37">
        <f>INDEX(Summary!$Q$5:$Y$88,MATCH(_xlfn.CONCAT(D1243,"65-69"),Summary!$Q$5:$Q$88,0),MATCH($H$3,Summary!$Q$4:$Y$4,0))</f>
        <v>17.314155153070377</v>
      </c>
      <c r="I1243" s="240">
        <f t="shared" si="58"/>
        <v>2.4840753403050465E-2</v>
      </c>
      <c r="J1243" s="241">
        <f t="shared" si="59"/>
        <v>0.41967169849540492</v>
      </c>
      <c r="K1243" s="242">
        <f t="shared" si="57"/>
        <v>17.314155198495406</v>
      </c>
    </row>
    <row r="1244" spans="1:11" x14ac:dyDescent="0.2">
      <c r="A1244" s="45" t="s">
        <v>54</v>
      </c>
      <c r="B1244" s="45" t="s">
        <v>3</v>
      </c>
      <c r="C1244" s="45">
        <v>2000</v>
      </c>
      <c r="D1244" s="45" t="s">
        <v>215</v>
      </c>
      <c r="E1244" s="48">
        <v>16.651483299999999</v>
      </c>
      <c r="F1244" s="37">
        <f>VLOOKUP(_xlfn.CONCAT(D1244,"65-69"),'Appendix 4. 2020 IBGE LT'!$E$6:$M$1685,9,FALSE)</f>
        <v>18.935397628298439</v>
      </c>
      <c r="G1244" s="37">
        <f>VLOOKUP(_xlfn.CONCAT(D1244,"65-69"),'Appendix 3b. nax IBGE 2019'!$E$5:$M$1850,9,FALSE)</f>
        <v>18.84510140391642</v>
      </c>
      <c r="H1244" s="37">
        <f>INDEX(Summary!$Q$5:$Y$88,MATCH(_xlfn.CONCAT(D1244,"65-69"),Summary!$Q$5:$Q$88,0),MATCH($H$3,Summary!$Q$4:$Y$4,0))</f>
        <v>19.079180561260252</v>
      </c>
      <c r="I1244" s="240">
        <f t="shared" si="58"/>
        <v>1.2421220365266114E-2</v>
      </c>
      <c r="J1244" s="241">
        <f t="shared" si="59"/>
        <v>0.20683174347784858</v>
      </c>
      <c r="K1244" s="242">
        <f t="shared" si="57"/>
        <v>16.858315043477848</v>
      </c>
    </row>
    <row r="1245" spans="1:11" x14ac:dyDescent="0.2">
      <c r="A1245" s="45" t="s">
        <v>54</v>
      </c>
      <c r="B1245" s="45" t="s">
        <v>3</v>
      </c>
      <c r="C1245" s="45">
        <v>2001</v>
      </c>
      <c r="D1245" s="45" t="s">
        <v>215</v>
      </c>
      <c r="E1245" s="48">
        <v>16.776786000000001</v>
      </c>
      <c r="F1245" s="37">
        <f>VLOOKUP(_xlfn.CONCAT(D1245,"65-69"),'Appendix 4. 2020 IBGE LT'!$E$6:$M$1685,9,FALSE)</f>
        <v>18.935397628298439</v>
      </c>
      <c r="G1245" s="37">
        <f>VLOOKUP(_xlfn.CONCAT(D1245,"65-69"),'Appendix 3b. nax IBGE 2019'!$E$5:$M$1850,9,FALSE)</f>
        <v>18.84510140391642</v>
      </c>
      <c r="H1245" s="37">
        <f>INDEX(Summary!$Q$5:$Y$88,MATCH(_xlfn.CONCAT(D1245,"65-69"),Summary!$Q$5:$Q$88,0),MATCH($H$3,Summary!$Q$4:$Y$4,0))</f>
        <v>19.079180561260252</v>
      </c>
      <c r="I1245" s="240">
        <f t="shared" si="58"/>
        <v>1.2421220365266114E-2</v>
      </c>
      <c r="J1245" s="241">
        <f t="shared" si="59"/>
        <v>0.20838815592691146</v>
      </c>
      <c r="K1245" s="242">
        <f t="shared" si="57"/>
        <v>16.985174155926913</v>
      </c>
    </row>
    <row r="1246" spans="1:11" x14ac:dyDescent="0.2">
      <c r="A1246" s="45" t="s">
        <v>54</v>
      </c>
      <c r="B1246" s="45" t="s">
        <v>3</v>
      </c>
      <c r="C1246" s="45">
        <v>2002</v>
      </c>
      <c r="D1246" s="45" t="s">
        <v>215</v>
      </c>
      <c r="E1246" s="48">
        <v>16.9005206</v>
      </c>
      <c r="F1246" s="37">
        <f>VLOOKUP(_xlfn.CONCAT(D1246,"65-69"),'Appendix 4. 2020 IBGE LT'!$E$6:$M$1685,9,FALSE)</f>
        <v>18.935397628298439</v>
      </c>
      <c r="G1246" s="37">
        <f>VLOOKUP(_xlfn.CONCAT(D1246,"65-69"),'Appendix 3b. nax IBGE 2019'!$E$5:$M$1850,9,FALSE)</f>
        <v>18.84510140391642</v>
      </c>
      <c r="H1246" s="37">
        <f>INDEX(Summary!$Q$5:$Y$88,MATCH(_xlfn.CONCAT(D1246,"65-69"),Summary!$Q$5:$Q$88,0),MATCH($H$3,Summary!$Q$4:$Y$4,0))</f>
        <v>19.079180561260252</v>
      </c>
      <c r="I1246" s="240">
        <f t="shared" si="58"/>
        <v>1.2421220365266114E-2</v>
      </c>
      <c r="J1246" s="241">
        <f t="shared" si="59"/>
        <v>0.2099250906603195</v>
      </c>
      <c r="K1246" s="242">
        <f t="shared" si="57"/>
        <v>17.11044569066032</v>
      </c>
    </row>
    <row r="1247" spans="1:11" x14ac:dyDescent="0.2">
      <c r="A1247" s="45" t="s">
        <v>54</v>
      </c>
      <c r="B1247" s="45" t="s">
        <v>3</v>
      </c>
      <c r="C1247" s="45">
        <v>2003</v>
      </c>
      <c r="D1247" s="45" t="s">
        <v>215</v>
      </c>
      <c r="E1247" s="48">
        <v>17.023965799999999</v>
      </c>
      <c r="F1247" s="37">
        <f>VLOOKUP(_xlfn.CONCAT(D1247,"65-69"),'Appendix 4. 2020 IBGE LT'!$E$6:$M$1685,9,FALSE)</f>
        <v>18.935397628298439</v>
      </c>
      <c r="G1247" s="37">
        <f>VLOOKUP(_xlfn.CONCAT(D1247,"65-69"),'Appendix 3b. nax IBGE 2019'!$E$5:$M$1850,9,FALSE)</f>
        <v>18.84510140391642</v>
      </c>
      <c r="H1247" s="37">
        <f>INDEX(Summary!$Q$5:$Y$88,MATCH(_xlfn.CONCAT(D1247,"65-69"),Summary!$Q$5:$Q$88,0),MATCH($H$3,Summary!$Q$4:$Y$4,0))</f>
        <v>19.079180561260252</v>
      </c>
      <c r="I1247" s="240">
        <f t="shared" si="58"/>
        <v>1.2421220365266114E-2</v>
      </c>
      <c r="J1247" s="241">
        <f t="shared" si="59"/>
        <v>0.21145843069255382</v>
      </c>
      <c r="K1247" s="242">
        <f t="shared" si="57"/>
        <v>17.235424230692551</v>
      </c>
    </row>
    <row r="1248" spans="1:11" x14ac:dyDescent="0.2">
      <c r="A1248" s="45" t="s">
        <v>54</v>
      </c>
      <c r="B1248" s="45" t="s">
        <v>3</v>
      </c>
      <c r="C1248" s="45">
        <v>2004</v>
      </c>
      <c r="D1248" s="45" t="s">
        <v>215</v>
      </c>
      <c r="E1248" s="48">
        <v>17.147136499999998</v>
      </c>
      <c r="F1248" s="37">
        <f>VLOOKUP(_xlfn.CONCAT(D1248,"65-69"),'Appendix 4. 2020 IBGE LT'!$E$6:$M$1685,9,FALSE)</f>
        <v>18.935397628298439</v>
      </c>
      <c r="G1248" s="37">
        <f>VLOOKUP(_xlfn.CONCAT(D1248,"65-69"),'Appendix 3b. nax IBGE 2019'!$E$5:$M$1850,9,FALSE)</f>
        <v>18.84510140391642</v>
      </c>
      <c r="H1248" s="37">
        <f>INDEX(Summary!$Q$5:$Y$88,MATCH(_xlfn.CONCAT(D1248,"65-69"),Summary!$Q$5:$Q$88,0),MATCH($H$3,Summary!$Q$4:$Y$4,0))</f>
        <v>19.079180561260252</v>
      </c>
      <c r="I1248" s="240">
        <f t="shared" si="58"/>
        <v>1.2421220365266114E-2</v>
      </c>
      <c r="J1248" s="241">
        <f t="shared" si="59"/>
        <v>0.21298836109979791</v>
      </c>
      <c r="K1248" s="242">
        <f t="shared" si="57"/>
        <v>17.360124861099795</v>
      </c>
    </row>
    <row r="1249" spans="1:11" x14ac:dyDescent="0.2">
      <c r="A1249" s="45" t="s">
        <v>54</v>
      </c>
      <c r="B1249" s="45" t="s">
        <v>3</v>
      </c>
      <c r="C1249" s="45">
        <v>2005</v>
      </c>
      <c r="D1249" s="45" t="s">
        <v>215</v>
      </c>
      <c r="E1249" s="48">
        <v>17.269922999999999</v>
      </c>
      <c r="F1249" s="37">
        <f>VLOOKUP(_xlfn.CONCAT(D1249,"65-69"),'Appendix 4. 2020 IBGE LT'!$E$6:$M$1685,9,FALSE)</f>
        <v>18.935397628298439</v>
      </c>
      <c r="G1249" s="37">
        <f>VLOOKUP(_xlfn.CONCAT(D1249,"65-69"),'Appendix 3b. nax IBGE 2019'!$E$5:$M$1850,9,FALSE)</f>
        <v>18.84510140391642</v>
      </c>
      <c r="H1249" s="37">
        <f>INDEX(Summary!$Q$5:$Y$88,MATCH(_xlfn.CONCAT(D1249,"65-69"),Summary!$Q$5:$Q$88,0),MATCH($H$3,Summary!$Q$4:$Y$4,0))</f>
        <v>19.079180561260252</v>
      </c>
      <c r="I1249" s="240">
        <f t="shared" si="58"/>
        <v>1.2421220365266114E-2</v>
      </c>
      <c r="J1249" s="241">
        <f t="shared" si="59"/>
        <v>0.21451351927417767</v>
      </c>
      <c r="K1249" s="242">
        <f t="shared" si="57"/>
        <v>17.484436519274176</v>
      </c>
    </row>
    <row r="1250" spans="1:11" x14ac:dyDescent="0.2">
      <c r="A1250" s="45" t="s">
        <v>54</v>
      </c>
      <c r="B1250" s="45" t="s">
        <v>3</v>
      </c>
      <c r="C1250" s="45">
        <v>2006</v>
      </c>
      <c r="D1250" s="45" t="s">
        <v>215</v>
      </c>
      <c r="E1250" s="48">
        <v>17.394341000000001</v>
      </c>
      <c r="F1250" s="37">
        <f>VLOOKUP(_xlfn.CONCAT(D1250,"65-69"),'Appendix 4. 2020 IBGE LT'!$E$6:$M$1685,9,FALSE)</f>
        <v>18.935397628298439</v>
      </c>
      <c r="G1250" s="37">
        <f>VLOOKUP(_xlfn.CONCAT(D1250,"65-69"),'Appendix 3b. nax IBGE 2019'!$E$5:$M$1850,9,FALSE)</f>
        <v>18.84510140391642</v>
      </c>
      <c r="H1250" s="37">
        <f>INDEX(Summary!$Q$5:$Y$88,MATCH(_xlfn.CONCAT(D1250,"65-69"),Summary!$Q$5:$Q$88,0),MATCH($H$3,Summary!$Q$4:$Y$4,0))</f>
        <v>19.079180561260252</v>
      </c>
      <c r="I1250" s="240">
        <f t="shared" si="58"/>
        <v>1.2421220365266114E-2</v>
      </c>
      <c r="J1250" s="241">
        <f t="shared" si="59"/>
        <v>0.21605894266958336</v>
      </c>
      <c r="K1250" s="242">
        <f t="shared" si="57"/>
        <v>17.610399942669584</v>
      </c>
    </row>
    <row r="1251" spans="1:11" x14ac:dyDescent="0.2">
      <c r="A1251" s="45" t="s">
        <v>54</v>
      </c>
      <c r="B1251" s="45" t="s">
        <v>3</v>
      </c>
      <c r="C1251" s="45">
        <v>2007</v>
      </c>
      <c r="D1251" s="45" t="s">
        <v>215</v>
      </c>
      <c r="E1251" s="48">
        <v>17.519340400000001</v>
      </c>
      <c r="F1251" s="37">
        <f>VLOOKUP(_xlfn.CONCAT(D1251,"65-69"),'Appendix 4. 2020 IBGE LT'!$E$6:$M$1685,9,FALSE)</f>
        <v>18.935397628298439</v>
      </c>
      <c r="G1251" s="37">
        <f>VLOOKUP(_xlfn.CONCAT(D1251,"65-69"),'Appendix 3b. nax IBGE 2019'!$E$5:$M$1850,9,FALSE)</f>
        <v>18.84510140391642</v>
      </c>
      <c r="H1251" s="37">
        <f>INDEX(Summary!$Q$5:$Y$88,MATCH(_xlfn.CONCAT(D1251,"65-69"),Summary!$Q$5:$Q$88,0),MATCH($H$3,Summary!$Q$4:$Y$4,0))</f>
        <v>19.079180561260252</v>
      </c>
      <c r="I1251" s="240">
        <f t="shared" si="58"/>
        <v>1.2421220365266114E-2</v>
      </c>
      <c r="J1251" s="241">
        <f t="shared" si="59"/>
        <v>0.21761158776250941</v>
      </c>
      <c r="K1251" s="242">
        <f t="shared" si="57"/>
        <v>17.736951987762509</v>
      </c>
    </row>
    <row r="1252" spans="1:11" x14ac:dyDescent="0.2">
      <c r="A1252" s="45" t="s">
        <v>54</v>
      </c>
      <c r="B1252" s="45" t="s">
        <v>3</v>
      </c>
      <c r="C1252" s="45">
        <v>2008</v>
      </c>
      <c r="D1252" s="45" t="s">
        <v>215</v>
      </c>
      <c r="E1252" s="48">
        <v>17.643911599999999</v>
      </c>
      <c r="F1252" s="37">
        <f>VLOOKUP(_xlfn.CONCAT(D1252,"65-69"),'Appendix 4. 2020 IBGE LT'!$E$6:$M$1685,9,FALSE)</f>
        <v>18.935397628298439</v>
      </c>
      <c r="G1252" s="37">
        <f>VLOOKUP(_xlfn.CONCAT(D1252,"65-69"),'Appendix 3b. nax IBGE 2019'!$E$5:$M$1850,9,FALSE)</f>
        <v>18.84510140391642</v>
      </c>
      <c r="H1252" s="37">
        <f>INDEX(Summary!$Q$5:$Y$88,MATCH(_xlfn.CONCAT(D1252,"65-69"),Summary!$Q$5:$Q$88,0),MATCH($H$3,Summary!$Q$4:$Y$4,0))</f>
        <v>19.079180561260252</v>
      </c>
      <c r="I1252" s="240">
        <f t="shared" si="58"/>
        <v>1.2421220365266114E-2</v>
      </c>
      <c r="J1252" s="241">
        <f t="shared" si="59"/>
        <v>0.21915891408887503</v>
      </c>
      <c r="K1252" s="242">
        <f t="shared" si="57"/>
        <v>17.863070514088875</v>
      </c>
    </row>
    <row r="1253" spans="1:11" x14ac:dyDescent="0.2">
      <c r="A1253" s="45" t="s">
        <v>54</v>
      </c>
      <c r="B1253" s="45" t="s">
        <v>3</v>
      </c>
      <c r="C1253" s="45">
        <v>2009</v>
      </c>
      <c r="D1253" s="45" t="s">
        <v>215</v>
      </c>
      <c r="E1253" s="48">
        <v>17.769044600000001</v>
      </c>
      <c r="F1253" s="37">
        <f>VLOOKUP(_xlfn.CONCAT(D1253,"65-69"),'Appendix 4. 2020 IBGE LT'!$E$6:$M$1685,9,FALSE)</f>
        <v>18.935397628298439</v>
      </c>
      <c r="G1253" s="37">
        <f>VLOOKUP(_xlfn.CONCAT(D1253,"65-69"),'Appendix 3b. nax IBGE 2019'!$E$5:$M$1850,9,FALSE)</f>
        <v>18.84510140391642</v>
      </c>
      <c r="H1253" s="37">
        <f>INDEX(Summary!$Q$5:$Y$88,MATCH(_xlfn.CONCAT(D1253,"65-69"),Summary!$Q$5:$Q$88,0),MATCH($H$3,Summary!$Q$4:$Y$4,0))</f>
        <v>19.079180561260252</v>
      </c>
      <c r="I1253" s="240">
        <f t="shared" si="58"/>
        <v>1.2421220365266114E-2</v>
      </c>
      <c r="J1253" s="241">
        <f t="shared" si="59"/>
        <v>0.22071321865684188</v>
      </c>
      <c r="K1253" s="242">
        <f t="shared" si="57"/>
        <v>17.989757818656841</v>
      </c>
    </row>
    <row r="1254" spans="1:11" x14ac:dyDescent="0.2">
      <c r="A1254" s="45" t="s">
        <v>54</v>
      </c>
      <c r="B1254" s="45" t="s">
        <v>3</v>
      </c>
      <c r="C1254" s="45">
        <v>2010</v>
      </c>
      <c r="D1254" s="45" t="s">
        <v>215</v>
      </c>
      <c r="E1254" s="48">
        <v>17.893415999999998</v>
      </c>
      <c r="F1254" s="37">
        <f>VLOOKUP(_xlfn.CONCAT(D1254,"65-69"),'Appendix 4. 2020 IBGE LT'!$E$6:$M$1685,9,FALSE)</f>
        <v>18.935397628298439</v>
      </c>
      <c r="G1254" s="37">
        <f>VLOOKUP(_xlfn.CONCAT(D1254,"65-69"),'Appendix 3b. nax IBGE 2019'!$E$5:$M$1850,9,FALSE)</f>
        <v>18.84510140391642</v>
      </c>
      <c r="H1254" s="37">
        <f>INDEX(Summary!$Q$5:$Y$88,MATCH(_xlfn.CONCAT(D1254,"65-69"),Summary!$Q$5:$Q$88,0),MATCH($H$3,Summary!$Q$4:$Y$4,0))</f>
        <v>19.079180561260252</v>
      </c>
      <c r="I1254" s="240">
        <f t="shared" si="58"/>
        <v>1.2421220365266114E-2</v>
      </c>
      <c r="J1254" s="241">
        <f t="shared" si="59"/>
        <v>0.22225806322337852</v>
      </c>
      <c r="K1254" s="242">
        <f t="shared" si="57"/>
        <v>18.115674063223377</v>
      </c>
    </row>
    <row r="1255" spans="1:11" x14ac:dyDescent="0.2">
      <c r="A1255" s="45" t="s">
        <v>54</v>
      </c>
      <c r="B1255" s="45" t="s">
        <v>3</v>
      </c>
      <c r="C1255" s="45">
        <v>2011</v>
      </c>
      <c r="D1255" s="45" t="s">
        <v>215</v>
      </c>
      <c r="E1255" s="48">
        <v>18.0079189</v>
      </c>
      <c r="F1255" s="37">
        <f>VLOOKUP(_xlfn.CONCAT(D1255,"65-69"),'Appendix 4. 2020 IBGE LT'!$E$6:$M$1685,9,FALSE)</f>
        <v>18.935397628298439</v>
      </c>
      <c r="G1255" s="37">
        <f>VLOOKUP(_xlfn.CONCAT(D1255,"65-69"),'Appendix 3b. nax IBGE 2019'!$E$5:$M$1850,9,FALSE)</f>
        <v>18.84510140391642</v>
      </c>
      <c r="H1255" s="37">
        <f>INDEX(Summary!$Q$5:$Y$88,MATCH(_xlfn.CONCAT(D1255,"65-69"),Summary!$Q$5:$Q$88,0),MATCH($H$3,Summary!$Q$4:$Y$4,0))</f>
        <v>19.079180561260252</v>
      </c>
      <c r="I1255" s="240">
        <f t="shared" si="58"/>
        <v>1.2421220365266114E-2</v>
      </c>
      <c r="J1255" s="241">
        <f t="shared" si="59"/>
        <v>0.22368032897674056</v>
      </c>
      <c r="K1255" s="242">
        <f t="shared" si="57"/>
        <v>18.231599228976741</v>
      </c>
    </row>
    <row r="1256" spans="1:11" x14ac:dyDescent="0.2">
      <c r="A1256" s="45" t="s">
        <v>54</v>
      </c>
      <c r="B1256" s="45" t="s">
        <v>3</v>
      </c>
      <c r="C1256" s="45">
        <v>2012</v>
      </c>
      <c r="D1256" s="45" t="s">
        <v>215</v>
      </c>
      <c r="E1256" s="48">
        <v>18.120532000000001</v>
      </c>
      <c r="F1256" s="37">
        <f>VLOOKUP(_xlfn.CONCAT(D1256,"65-69"),'Appendix 4. 2020 IBGE LT'!$E$6:$M$1685,9,FALSE)</f>
        <v>18.935397628298439</v>
      </c>
      <c r="G1256" s="37">
        <f>VLOOKUP(_xlfn.CONCAT(D1256,"65-69"),'Appendix 3b. nax IBGE 2019'!$E$5:$M$1850,9,FALSE)</f>
        <v>18.84510140391642</v>
      </c>
      <c r="H1256" s="37">
        <f>INDEX(Summary!$Q$5:$Y$88,MATCH(_xlfn.CONCAT(D1256,"65-69"),Summary!$Q$5:$Q$88,0),MATCH($H$3,Summary!$Q$4:$Y$4,0))</f>
        <v>19.079180561260252</v>
      </c>
      <c r="I1256" s="240">
        <f t="shared" si="58"/>
        <v>1.2421220365266114E-2</v>
      </c>
      <c r="J1256" s="241">
        <f t="shared" si="59"/>
        <v>0.22507912110785633</v>
      </c>
      <c r="K1256" s="242">
        <f t="shared" si="57"/>
        <v>18.345611121107858</v>
      </c>
    </row>
    <row r="1257" spans="1:11" x14ac:dyDescent="0.2">
      <c r="A1257" s="45" t="s">
        <v>54</v>
      </c>
      <c r="B1257" s="45" t="s">
        <v>3</v>
      </c>
      <c r="C1257" s="45">
        <v>2013</v>
      </c>
      <c r="D1257" s="45" t="s">
        <v>215</v>
      </c>
      <c r="E1257" s="48">
        <v>18.231188</v>
      </c>
      <c r="F1257" s="37">
        <f>VLOOKUP(_xlfn.CONCAT(D1257,"65-69"),'Appendix 4. 2020 IBGE LT'!$E$6:$M$1685,9,FALSE)</f>
        <v>18.935397628298439</v>
      </c>
      <c r="G1257" s="37">
        <f>VLOOKUP(_xlfn.CONCAT(D1257,"65-69"),'Appendix 3b. nax IBGE 2019'!$E$5:$M$1850,9,FALSE)</f>
        <v>18.84510140391642</v>
      </c>
      <c r="H1257" s="37">
        <f>INDEX(Summary!$Q$5:$Y$88,MATCH(_xlfn.CONCAT(D1257,"65-69"),Summary!$Q$5:$Q$88,0),MATCH($H$3,Summary!$Q$4:$Y$4,0))</f>
        <v>19.079180561260252</v>
      </c>
      <c r="I1257" s="240">
        <f t="shared" si="58"/>
        <v>1.2421220365266114E-2</v>
      </c>
      <c r="J1257" s="241">
        <f t="shared" si="59"/>
        <v>0.22645360366859518</v>
      </c>
      <c r="K1257" s="242">
        <f t="shared" si="57"/>
        <v>18.457641603668595</v>
      </c>
    </row>
    <row r="1258" spans="1:11" x14ac:dyDescent="0.2">
      <c r="A1258" s="45" t="s">
        <v>54</v>
      </c>
      <c r="B1258" s="45" t="s">
        <v>3</v>
      </c>
      <c r="C1258" s="45">
        <v>2014</v>
      </c>
      <c r="D1258" s="45" t="s">
        <v>215</v>
      </c>
      <c r="E1258" s="48">
        <v>18.340568999999999</v>
      </c>
      <c r="F1258" s="37">
        <f>VLOOKUP(_xlfn.CONCAT(D1258,"65-69"),'Appendix 4. 2020 IBGE LT'!$E$6:$M$1685,9,FALSE)</f>
        <v>18.935397628298439</v>
      </c>
      <c r="G1258" s="37">
        <f>VLOOKUP(_xlfn.CONCAT(D1258,"65-69"),'Appendix 3b. nax IBGE 2019'!$E$5:$M$1850,9,FALSE)</f>
        <v>18.84510140391642</v>
      </c>
      <c r="H1258" s="37">
        <f>INDEX(Summary!$Q$5:$Y$88,MATCH(_xlfn.CONCAT(D1258,"65-69"),Summary!$Q$5:$Q$88,0),MATCH($H$3,Summary!$Q$4:$Y$4,0))</f>
        <v>19.079180561260252</v>
      </c>
      <c r="I1258" s="240">
        <f t="shared" si="58"/>
        <v>1.2421220365266114E-2</v>
      </c>
      <c r="J1258" s="241">
        <f t="shared" si="59"/>
        <v>0.22781224917336837</v>
      </c>
      <c r="K1258" s="242">
        <f t="shared" si="57"/>
        <v>18.568381249173367</v>
      </c>
    </row>
    <row r="1259" spans="1:11" x14ac:dyDescent="0.2">
      <c r="A1259" s="45" t="s">
        <v>54</v>
      </c>
      <c r="B1259" s="45" t="s">
        <v>3</v>
      </c>
      <c r="C1259" s="45">
        <v>2015</v>
      </c>
      <c r="D1259" s="45" t="s">
        <v>215</v>
      </c>
      <c r="E1259" s="48">
        <v>18.446884900000001</v>
      </c>
      <c r="F1259" s="37">
        <f>VLOOKUP(_xlfn.CONCAT(D1259,"65-69"),'Appendix 4. 2020 IBGE LT'!$E$6:$M$1685,9,FALSE)</f>
        <v>18.935397628298439</v>
      </c>
      <c r="G1259" s="37">
        <f>VLOOKUP(_xlfn.CONCAT(D1259,"65-69"),'Appendix 3b. nax IBGE 2019'!$E$5:$M$1850,9,FALSE)</f>
        <v>18.84510140391642</v>
      </c>
      <c r="H1259" s="37">
        <f>INDEX(Summary!$Q$5:$Y$88,MATCH(_xlfn.CONCAT(D1259,"65-69"),Summary!$Q$5:$Q$88,0),MATCH($H$3,Summary!$Q$4:$Y$4,0))</f>
        <v>19.079180561260252</v>
      </c>
      <c r="I1259" s="240">
        <f t="shared" si="58"/>
        <v>1.2421220365266114E-2</v>
      </c>
      <c r="J1259" s="241">
        <f t="shared" si="59"/>
        <v>0.22913282239559998</v>
      </c>
      <c r="K1259" s="242">
        <f t="shared" si="57"/>
        <v>18.676017722395599</v>
      </c>
    </row>
    <row r="1260" spans="1:11" x14ac:dyDescent="0.2">
      <c r="A1260" s="45" t="s">
        <v>54</v>
      </c>
      <c r="B1260" s="45" t="s">
        <v>3</v>
      </c>
      <c r="C1260" s="45">
        <v>2016</v>
      </c>
      <c r="D1260" s="45" t="s">
        <v>215</v>
      </c>
      <c r="E1260" s="48">
        <v>18.551417699999998</v>
      </c>
      <c r="F1260" s="37">
        <f>VLOOKUP(_xlfn.CONCAT(D1260,"65-69"),'Appendix 4. 2020 IBGE LT'!$E$6:$M$1685,9,FALSE)</f>
        <v>18.935397628298439</v>
      </c>
      <c r="G1260" s="37">
        <f>VLOOKUP(_xlfn.CONCAT(D1260,"65-69"),'Appendix 3b. nax IBGE 2019'!$E$5:$M$1850,9,FALSE)</f>
        <v>18.84510140391642</v>
      </c>
      <c r="H1260" s="37">
        <f>INDEX(Summary!$Q$5:$Y$88,MATCH(_xlfn.CONCAT(D1260,"65-69"),Summary!$Q$5:$Q$88,0),MATCH($H$3,Summary!$Q$4:$Y$4,0))</f>
        <v>19.079180561260252</v>
      </c>
      <c r="I1260" s="240">
        <f t="shared" si="58"/>
        <v>1.2421220365266114E-2</v>
      </c>
      <c r="J1260" s="241">
        <f t="shared" si="59"/>
        <v>0.23043124733979825</v>
      </c>
      <c r="K1260" s="242">
        <f t="shared" si="57"/>
        <v>18.781848947339796</v>
      </c>
    </row>
    <row r="1261" spans="1:11" x14ac:dyDescent="0.2">
      <c r="A1261" s="45" t="s">
        <v>54</v>
      </c>
      <c r="B1261" s="45" t="s">
        <v>3</v>
      </c>
      <c r="C1261" s="45">
        <v>2017</v>
      </c>
      <c r="D1261" s="45" t="s">
        <v>215</v>
      </c>
      <c r="E1261" s="48">
        <v>18.6529688</v>
      </c>
      <c r="F1261" s="37">
        <f>VLOOKUP(_xlfn.CONCAT(D1261,"65-69"),'Appendix 4. 2020 IBGE LT'!$E$6:$M$1685,9,FALSE)</f>
        <v>18.935397628298439</v>
      </c>
      <c r="G1261" s="37">
        <f>VLOOKUP(_xlfn.CONCAT(D1261,"65-69"),'Appendix 3b. nax IBGE 2019'!$E$5:$M$1850,9,FALSE)</f>
        <v>18.84510140391642</v>
      </c>
      <c r="H1261" s="37">
        <f>INDEX(Summary!$Q$5:$Y$88,MATCH(_xlfn.CONCAT(D1261,"65-69"),Summary!$Q$5:$Q$88,0),MATCH($H$3,Summary!$Q$4:$Y$4,0))</f>
        <v>19.079180561260252</v>
      </c>
      <c r="I1261" s="240">
        <f t="shared" si="58"/>
        <v>1.2421220365266114E-2</v>
      </c>
      <c r="J1261" s="241">
        <f t="shared" si="59"/>
        <v>0.23169263593123343</v>
      </c>
      <c r="K1261" s="242">
        <f t="shared" si="57"/>
        <v>18.884661435931232</v>
      </c>
    </row>
    <row r="1262" spans="1:11" x14ac:dyDescent="0.2">
      <c r="A1262" s="45" t="s">
        <v>54</v>
      </c>
      <c r="B1262" s="45" t="s">
        <v>3</v>
      </c>
      <c r="C1262" s="45">
        <v>2018</v>
      </c>
      <c r="D1262" s="45" t="s">
        <v>215</v>
      </c>
      <c r="E1262" s="48">
        <v>18.750830199999999</v>
      </c>
      <c r="F1262" s="37">
        <f>VLOOKUP(_xlfn.CONCAT(D1262,"65-69"),'Appendix 4. 2020 IBGE LT'!$E$6:$M$1685,9,FALSE)</f>
        <v>18.935397628298439</v>
      </c>
      <c r="G1262" s="37">
        <f>VLOOKUP(_xlfn.CONCAT(D1262,"65-69"),'Appendix 3b. nax IBGE 2019'!$E$5:$M$1850,9,FALSE)</f>
        <v>18.84510140391642</v>
      </c>
      <c r="H1262" s="37">
        <f>INDEX(Summary!$Q$5:$Y$88,MATCH(_xlfn.CONCAT(D1262,"65-69"),Summary!$Q$5:$Q$88,0),MATCH($H$3,Summary!$Q$4:$Y$4,0))</f>
        <v>19.079180561260252</v>
      </c>
      <c r="I1262" s="240">
        <f t="shared" si="58"/>
        <v>1.2421220365266114E-2</v>
      </c>
      <c r="J1262" s="241">
        <f t="shared" si="59"/>
        <v>0.23290819394588688</v>
      </c>
      <c r="K1262" s="242">
        <f t="shared" si="57"/>
        <v>18.983738393945885</v>
      </c>
    </row>
    <row r="1263" spans="1:11" x14ac:dyDescent="0.2">
      <c r="A1263" s="45" t="s">
        <v>54</v>
      </c>
      <c r="B1263" s="45" t="s">
        <v>3</v>
      </c>
      <c r="C1263" s="45">
        <v>2019</v>
      </c>
      <c r="D1263" s="45" t="s">
        <v>215</v>
      </c>
      <c r="E1263" s="48">
        <v>18.845101400000001</v>
      </c>
      <c r="F1263" s="37">
        <f>VLOOKUP(_xlfn.CONCAT(D1263,"65-69"),'Appendix 4. 2020 IBGE LT'!$E$6:$M$1685,9,FALSE)</f>
        <v>18.935397628298439</v>
      </c>
      <c r="G1263" s="37">
        <f>VLOOKUP(_xlfn.CONCAT(D1263,"65-69"),'Appendix 3b. nax IBGE 2019'!$E$5:$M$1850,9,FALSE)</f>
        <v>18.84510140391642</v>
      </c>
      <c r="H1263" s="37">
        <f>INDEX(Summary!$Q$5:$Y$88,MATCH(_xlfn.CONCAT(D1263,"65-69"),Summary!$Q$5:$Q$88,0),MATCH($H$3,Summary!$Q$4:$Y$4,0))</f>
        <v>19.079180561260252</v>
      </c>
      <c r="I1263" s="240">
        <f t="shared" si="58"/>
        <v>1.2421220365266114E-2</v>
      </c>
      <c r="J1263" s="241">
        <f t="shared" si="59"/>
        <v>0.23407915729518497</v>
      </c>
      <c r="K1263" s="242">
        <f t="shared" si="57"/>
        <v>19.079180557295185</v>
      </c>
    </row>
    <row r="1264" spans="1:11" x14ac:dyDescent="0.2">
      <c r="A1264" s="45" t="s">
        <v>40</v>
      </c>
      <c r="B1264" s="45" t="s">
        <v>48</v>
      </c>
      <c r="C1264" s="45">
        <v>2000</v>
      </c>
      <c r="D1264" s="45" t="s">
        <v>177</v>
      </c>
      <c r="E1264" s="48">
        <v>15.3738052</v>
      </c>
      <c r="F1264" s="37">
        <f>VLOOKUP(_xlfn.CONCAT(D1264,"65-69"),'Appendix 4. 2020 IBGE LT'!$E$6:$M$1685,9,FALSE)</f>
        <v>17.505750378117952</v>
      </c>
      <c r="G1264" s="37">
        <f>VLOOKUP(_xlfn.CONCAT(D1264,"65-69"),'Appendix 3b. nax IBGE 2019'!$E$5:$M$1850,9,FALSE)</f>
        <v>17.408182281327555</v>
      </c>
      <c r="H1264" s="37">
        <f>INDEX(Summary!$Q$5:$Y$88,MATCH(_xlfn.CONCAT(D1264,"65-69"),Summary!$Q$5:$Q$88,0),MATCH($H$3,Summary!$Q$4:$Y$4,0))</f>
        <v>19.234026131992078</v>
      </c>
      <c r="I1264" s="240">
        <f t="shared" si="58"/>
        <v>0.10488423323915719</v>
      </c>
      <c r="J1264" s="241">
        <f t="shared" si="59"/>
        <v>1.6124697703701676</v>
      </c>
      <c r="K1264" s="242">
        <f t="shared" si="57"/>
        <v>16.986274970370168</v>
      </c>
    </row>
    <row r="1265" spans="1:11" x14ac:dyDescent="0.2">
      <c r="A1265" s="45" t="s">
        <v>40</v>
      </c>
      <c r="B1265" s="45" t="s">
        <v>48</v>
      </c>
      <c r="C1265" s="45">
        <v>2001</v>
      </c>
      <c r="D1265" s="45" t="s">
        <v>177</v>
      </c>
      <c r="E1265" s="48">
        <v>15.4853516</v>
      </c>
      <c r="F1265" s="37">
        <f>VLOOKUP(_xlfn.CONCAT(D1265,"65-69"),'Appendix 4. 2020 IBGE LT'!$E$6:$M$1685,9,FALSE)</f>
        <v>17.505750378117952</v>
      </c>
      <c r="G1265" s="37">
        <f>VLOOKUP(_xlfn.CONCAT(D1265,"65-69"),'Appendix 3b. nax IBGE 2019'!$E$5:$M$1850,9,FALSE)</f>
        <v>17.408182281327555</v>
      </c>
      <c r="H1265" s="37">
        <f>INDEX(Summary!$Q$5:$Y$88,MATCH(_xlfn.CONCAT(D1265,"65-69"),Summary!$Q$5:$Q$88,0),MATCH($H$3,Summary!$Q$4:$Y$4,0))</f>
        <v>19.234026131992078</v>
      </c>
      <c r="I1265" s="240">
        <f t="shared" si="58"/>
        <v>0.10488423323915719</v>
      </c>
      <c r="J1265" s="241">
        <f t="shared" si="59"/>
        <v>1.6241692290047558</v>
      </c>
      <c r="K1265" s="242">
        <f t="shared" si="57"/>
        <v>17.109520829004754</v>
      </c>
    </row>
    <row r="1266" spans="1:11" x14ac:dyDescent="0.2">
      <c r="A1266" s="45" t="s">
        <v>40</v>
      </c>
      <c r="B1266" s="45" t="s">
        <v>48</v>
      </c>
      <c r="C1266" s="45">
        <v>2002</v>
      </c>
      <c r="D1266" s="45" t="s">
        <v>177</v>
      </c>
      <c r="E1266" s="48">
        <v>15.5964913</v>
      </c>
      <c r="F1266" s="37">
        <f>VLOOKUP(_xlfn.CONCAT(D1266,"65-69"),'Appendix 4. 2020 IBGE LT'!$E$6:$M$1685,9,FALSE)</f>
        <v>17.505750378117952</v>
      </c>
      <c r="G1266" s="37">
        <f>VLOOKUP(_xlfn.CONCAT(D1266,"65-69"),'Appendix 3b. nax IBGE 2019'!$E$5:$M$1850,9,FALSE)</f>
        <v>17.408182281327555</v>
      </c>
      <c r="H1266" s="37">
        <f>INDEX(Summary!$Q$5:$Y$88,MATCH(_xlfn.CONCAT(D1266,"65-69"),Summary!$Q$5:$Q$88,0),MATCH($H$3,Summary!$Q$4:$Y$4,0))</f>
        <v>19.234026131992078</v>
      </c>
      <c r="I1266" s="240">
        <f t="shared" si="58"/>
        <v>0.10488423323915719</v>
      </c>
      <c r="J1266" s="241">
        <f t="shared" si="59"/>
        <v>1.6358260312216859</v>
      </c>
      <c r="K1266" s="242">
        <f t="shared" si="57"/>
        <v>17.232317331221687</v>
      </c>
    </row>
    <row r="1267" spans="1:11" x14ac:dyDescent="0.2">
      <c r="A1267" s="45" t="s">
        <v>40</v>
      </c>
      <c r="B1267" s="45" t="s">
        <v>48</v>
      </c>
      <c r="C1267" s="45">
        <v>2003</v>
      </c>
      <c r="D1267" s="45" t="s">
        <v>177</v>
      </c>
      <c r="E1267" s="48">
        <v>15.707190300000001</v>
      </c>
      <c r="F1267" s="37">
        <f>VLOOKUP(_xlfn.CONCAT(D1267,"65-69"),'Appendix 4. 2020 IBGE LT'!$E$6:$M$1685,9,FALSE)</f>
        <v>17.505750378117952</v>
      </c>
      <c r="G1267" s="37">
        <f>VLOOKUP(_xlfn.CONCAT(D1267,"65-69"),'Appendix 3b. nax IBGE 2019'!$E$5:$M$1850,9,FALSE)</f>
        <v>17.408182281327555</v>
      </c>
      <c r="H1267" s="37">
        <f>INDEX(Summary!$Q$5:$Y$88,MATCH(_xlfn.CONCAT(D1267,"65-69"),Summary!$Q$5:$Q$88,0),MATCH($H$3,Summary!$Q$4:$Y$4,0))</f>
        <v>19.234026131992078</v>
      </c>
      <c r="I1267" s="240">
        <f t="shared" si="58"/>
        <v>0.10488423323915719</v>
      </c>
      <c r="J1267" s="241">
        <f t="shared" si="59"/>
        <v>1.6474366109570273</v>
      </c>
      <c r="K1267" s="242">
        <f t="shared" si="57"/>
        <v>17.354626910957027</v>
      </c>
    </row>
    <row r="1268" spans="1:11" x14ac:dyDescent="0.2">
      <c r="A1268" s="45" t="s">
        <v>40</v>
      </c>
      <c r="B1268" s="45" t="s">
        <v>48</v>
      </c>
      <c r="C1268" s="45">
        <v>2004</v>
      </c>
      <c r="D1268" s="45" t="s">
        <v>177</v>
      </c>
      <c r="E1268" s="48">
        <v>15.817414299999999</v>
      </c>
      <c r="F1268" s="37">
        <f>VLOOKUP(_xlfn.CONCAT(D1268,"65-69"),'Appendix 4. 2020 IBGE LT'!$E$6:$M$1685,9,FALSE)</f>
        <v>17.505750378117952</v>
      </c>
      <c r="G1268" s="37">
        <f>VLOOKUP(_xlfn.CONCAT(D1268,"65-69"),'Appendix 3b. nax IBGE 2019'!$E$5:$M$1850,9,FALSE)</f>
        <v>17.408182281327555</v>
      </c>
      <c r="H1268" s="37">
        <f>INDEX(Summary!$Q$5:$Y$88,MATCH(_xlfn.CONCAT(D1268,"65-69"),Summary!$Q$5:$Q$88,0),MATCH($H$3,Summary!$Q$4:$Y$4,0))</f>
        <v>19.234026131992078</v>
      </c>
      <c r="I1268" s="240">
        <f t="shared" si="58"/>
        <v>0.10488423323915719</v>
      </c>
      <c r="J1268" s="241">
        <f t="shared" si="59"/>
        <v>1.6589973706815802</v>
      </c>
      <c r="K1268" s="242">
        <f t="shared" si="57"/>
        <v>17.476411670681578</v>
      </c>
    </row>
    <row r="1269" spans="1:11" x14ac:dyDescent="0.2">
      <c r="A1269" s="45" t="s">
        <v>40</v>
      </c>
      <c r="B1269" s="45" t="s">
        <v>48</v>
      </c>
      <c r="C1269" s="45">
        <v>2005</v>
      </c>
      <c r="D1269" s="45" t="s">
        <v>177</v>
      </c>
      <c r="E1269" s="48">
        <v>15.927128099999999</v>
      </c>
      <c r="F1269" s="37">
        <f>VLOOKUP(_xlfn.CONCAT(D1269,"65-69"),'Appendix 4. 2020 IBGE LT'!$E$6:$M$1685,9,FALSE)</f>
        <v>17.505750378117952</v>
      </c>
      <c r="G1269" s="37">
        <f>VLOOKUP(_xlfn.CONCAT(D1269,"65-69"),'Appendix 3b. nax IBGE 2019'!$E$5:$M$1850,9,FALSE)</f>
        <v>17.408182281327555</v>
      </c>
      <c r="H1269" s="37">
        <f>INDEX(Summary!$Q$5:$Y$88,MATCH(_xlfn.CONCAT(D1269,"65-69"),Summary!$Q$5:$Q$88,0),MATCH($H$3,Summary!$Q$4:$Y$4,0))</f>
        <v>19.234026131992078</v>
      </c>
      <c r="I1269" s="240">
        <f t="shared" si="58"/>
        <v>0.10488423323915719</v>
      </c>
      <c r="J1269" s="241">
        <f t="shared" si="59"/>
        <v>1.6705046184703343</v>
      </c>
      <c r="K1269" s="242">
        <f t="shared" si="57"/>
        <v>17.597632718470333</v>
      </c>
    </row>
    <row r="1270" spans="1:11" x14ac:dyDescent="0.2">
      <c r="A1270" s="45" t="s">
        <v>40</v>
      </c>
      <c r="B1270" s="45" t="s">
        <v>48</v>
      </c>
      <c r="C1270" s="45">
        <v>2006</v>
      </c>
      <c r="D1270" s="45" t="s">
        <v>177</v>
      </c>
      <c r="E1270" s="48">
        <v>16.036296100000001</v>
      </c>
      <c r="F1270" s="37">
        <f>VLOOKUP(_xlfn.CONCAT(D1270,"65-69"),'Appendix 4. 2020 IBGE LT'!$E$6:$M$1685,9,FALSE)</f>
        <v>17.505750378117952</v>
      </c>
      <c r="G1270" s="37">
        <f>VLOOKUP(_xlfn.CONCAT(D1270,"65-69"),'Appendix 3b. nax IBGE 2019'!$E$5:$M$1850,9,FALSE)</f>
        <v>17.408182281327555</v>
      </c>
      <c r="H1270" s="37">
        <f>INDEX(Summary!$Q$5:$Y$88,MATCH(_xlfn.CONCAT(D1270,"65-69"),Summary!$Q$5:$Q$88,0),MATCH($H$3,Summary!$Q$4:$Y$4,0))</f>
        <v>19.234026131992078</v>
      </c>
      <c r="I1270" s="240">
        <f t="shared" si="58"/>
        <v>0.10488423323915719</v>
      </c>
      <c r="J1270" s="241">
        <f t="shared" si="59"/>
        <v>1.681954620444587</v>
      </c>
      <c r="K1270" s="242">
        <f t="shared" si="57"/>
        <v>17.718250720444587</v>
      </c>
    </row>
    <row r="1271" spans="1:11" x14ac:dyDescent="0.2">
      <c r="A1271" s="45" t="s">
        <v>40</v>
      </c>
      <c r="B1271" s="45" t="s">
        <v>48</v>
      </c>
      <c r="C1271" s="45">
        <v>2007</v>
      </c>
      <c r="D1271" s="45" t="s">
        <v>177</v>
      </c>
      <c r="E1271" s="48">
        <v>16.144882500000001</v>
      </c>
      <c r="F1271" s="37">
        <f>VLOOKUP(_xlfn.CONCAT(D1271,"65-69"),'Appendix 4. 2020 IBGE LT'!$E$6:$M$1685,9,FALSE)</f>
        <v>17.505750378117952</v>
      </c>
      <c r="G1271" s="37">
        <f>VLOOKUP(_xlfn.CONCAT(D1271,"65-69"),'Appendix 3b. nax IBGE 2019'!$E$5:$M$1850,9,FALSE)</f>
        <v>17.408182281327555</v>
      </c>
      <c r="H1271" s="37">
        <f>INDEX(Summary!$Q$5:$Y$88,MATCH(_xlfn.CONCAT(D1271,"65-69"),Summary!$Q$5:$Q$88,0),MATCH($H$3,Summary!$Q$4:$Y$4,0))</f>
        <v>19.234026131992078</v>
      </c>
      <c r="I1271" s="240">
        <f t="shared" si="58"/>
        <v>0.10488423323915719</v>
      </c>
      <c r="J1271" s="241">
        <f t="shared" si="59"/>
        <v>1.6933436217487874</v>
      </c>
      <c r="K1271" s="242">
        <f t="shared" si="57"/>
        <v>17.838226121748789</v>
      </c>
    </row>
    <row r="1272" spans="1:11" x14ac:dyDescent="0.2">
      <c r="A1272" s="45" t="s">
        <v>40</v>
      </c>
      <c r="B1272" s="45" t="s">
        <v>48</v>
      </c>
      <c r="C1272" s="45">
        <v>2008</v>
      </c>
      <c r="D1272" s="45" t="s">
        <v>177</v>
      </c>
      <c r="E1272" s="48">
        <v>16.252851199999998</v>
      </c>
      <c r="F1272" s="37">
        <f>VLOOKUP(_xlfn.CONCAT(D1272,"65-69"),'Appendix 4. 2020 IBGE LT'!$E$6:$M$1685,9,FALSE)</f>
        <v>17.505750378117952</v>
      </c>
      <c r="G1272" s="37">
        <f>VLOOKUP(_xlfn.CONCAT(D1272,"65-69"),'Appendix 3b. nax IBGE 2019'!$E$5:$M$1850,9,FALSE)</f>
        <v>17.408182281327555</v>
      </c>
      <c r="H1272" s="37">
        <f>INDEX(Summary!$Q$5:$Y$88,MATCH(_xlfn.CONCAT(D1272,"65-69"),Summary!$Q$5:$Q$88,0),MATCH($H$3,Summary!$Q$4:$Y$4,0))</f>
        <v>19.234026131992078</v>
      </c>
      <c r="I1272" s="240">
        <f t="shared" si="58"/>
        <v>0.10488423323915719</v>
      </c>
      <c r="J1272" s="241">
        <f t="shared" si="59"/>
        <v>1.7046678360621157</v>
      </c>
      <c r="K1272" s="242">
        <f t="shared" si="57"/>
        <v>17.957519036062113</v>
      </c>
    </row>
    <row r="1273" spans="1:11" x14ac:dyDescent="0.2">
      <c r="A1273" s="45" t="s">
        <v>40</v>
      </c>
      <c r="B1273" s="45" t="s">
        <v>48</v>
      </c>
      <c r="C1273" s="45">
        <v>2009</v>
      </c>
      <c r="D1273" s="45" t="s">
        <v>177</v>
      </c>
      <c r="E1273" s="48">
        <v>16.360165899999998</v>
      </c>
      <c r="F1273" s="37">
        <f>VLOOKUP(_xlfn.CONCAT(D1273,"65-69"),'Appendix 4. 2020 IBGE LT'!$E$6:$M$1685,9,FALSE)</f>
        <v>17.505750378117952</v>
      </c>
      <c r="G1273" s="37">
        <f>VLOOKUP(_xlfn.CONCAT(D1273,"65-69"),'Appendix 3b. nax IBGE 2019'!$E$5:$M$1850,9,FALSE)</f>
        <v>17.408182281327555</v>
      </c>
      <c r="H1273" s="37">
        <f>INDEX(Summary!$Q$5:$Y$88,MATCH(_xlfn.CONCAT(D1273,"65-69"),Summary!$Q$5:$Q$88,0),MATCH($H$3,Summary!$Q$4:$Y$4,0))</f>
        <v>19.234026131992078</v>
      </c>
      <c r="I1273" s="240">
        <f t="shared" si="58"/>
        <v>0.10488423323915719</v>
      </c>
      <c r="J1273" s="241">
        <f t="shared" si="59"/>
        <v>1.7159234560869059</v>
      </c>
      <c r="K1273" s="242">
        <f t="shared" si="57"/>
        <v>18.076089356086904</v>
      </c>
    </row>
    <row r="1274" spans="1:11" x14ac:dyDescent="0.2">
      <c r="A1274" s="45" t="s">
        <v>40</v>
      </c>
      <c r="B1274" s="45" t="s">
        <v>48</v>
      </c>
      <c r="C1274" s="45">
        <v>2010</v>
      </c>
      <c r="D1274" s="45" t="s">
        <v>177</v>
      </c>
      <c r="E1274" s="48">
        <v>16.4667906</v>
      </c>
      <c r="F1274" s="37">
        <f>VLOOKUP(_xlfn.CONCAT(D1274,"65-69"),'Appendix 4. 2020 IBGE LT'!$E$6:$M$1685,9,FALSE)</f>
        <v>17.505750378117952</v>
      </c>
      <c r="G1274" s="37">
        <f>VLOOKUP(_xlfn.CONCAT(D1274,"65-69"),'Appendix 3b. nax IBGE 2019'!$E$5:$M$1850,9,FALSE)</f>
        <v>17.408182281327555</v>
      </c>
      <c r="H1274" s="37">
        <f>INDEX(Summary!$Q$5:$Y$88,MATCH(_xlfn.CONCAT(D1274,"65-69"),Summary!$Q$5:$Q$88,0),MATCH($H$3,Summary!$Q$4:$Y$4,0))</f>
        <v>19.234026131992078</v>
      </c>
      <c r="I1274" s="240">
        <f t="shared" si="58"/>
        <v>0.10488423323915719</v>
      </c>
      <c r="J1274" s="241">
        <f t="shared" si="59"/>
        <v>1.727106705990761</v>
      </c>
      <c r="K1274" s="242">
        <f t="shared" si="57"/>
        <v>18.19389730599076</v>
      </c>
    </row>
    <row r="1275" spans="1:11" x14ac:dyDescent="0.2">
      <c r="A1275" s="45" t="s">
        <v>40</v>
      </c>
      <c r="B1275" s="45" t="s">
        <v>48</v>
      </c>
      <c r="C1275" s="45">
        <v>2011</v>
      </c>
      <c r="D1275" s="45" t="s">
        <v>177</v>
      </c>
      <c r="E1275" s="48">
        <v>16.575892400000001</v>
      </c>
      <c r="F1275" s="37">
        <f>VLOOKUP(_xlfn.CONCAT(D1275,"65-69"),'Appendix 4. 2020 IBGE LT'!$E$6:$M$1685,9,FALSE)</f>
        <v>17.505750378117952</v>
      </c>
      <c r="G1275" s="37">
        <f>VLOOKUP(_xlfn.CONCAT(D1275,"65-69"),'Appendix 3b. nax IBGE 2019'!$E$5:$M$1850,9,FALSE)</f>
        <v>17.408182281327555</v>
      </c>
      <c r="H1275" s="37">
        <f>INDEX(Summary!$Q$5:$Y$88,MATCH(_xlfn.CONCAT(D1275,"65-69"),Summary!$Q$5:$Q$88,0),MATCH($H$3,Summary!$Q$4:$Y$4,0))</f>
        <v>19.234026131992078</v>
      </c>
      <c r="I1275" s="240">
        <f t="shared" si="58"/>
        <v>0.10488423323915719</v>
      </c>
      <c r="J1275" s="241">
        <f t="shared" si="59"/>
        <v>1.7385497646287731</v>
      </c>
      <c r="K1275" s="242">
        <f t="shared" si="57"/>
        <v>18.314442164628773</v>
      </c>
    </row>
    <row r="1276" spans="1:11" x14ac:dyDescent="0.2">
      <c r="A1276" s="45" t="s">
        <v>40</v>
      </c>
      <c r="B1276" s="45" t="s">
        <v>48</v>
      </c>
      <c r="C1276" s="45">
        <v>2012</v>
      </c>
      <c r="D1276" s="45" t="s">
        <v>177</v>
      </c>
      <c r="E1276" s="48">
        <v>16.685547799999998</v>
      </c>
      <c r="F1276" s="37">
        <f>VLOOKUP(_xlfn.CONCAT(D1276,"65-69"),'Appendix 4. 2020 IBGE LT'!$E$6:$M$1685,9,FALSE)</f>
        <v>17.505750378117952</v>
      </c>
      <c r="G1276" s="37">
        <f>VLOOKUP(_xlfn.CONCAT(D1276,"65-69"),'Appendix 3b. nax IBGE 2019'!$E$5:$M$1850,9,FALSE)</f>
        <v>17.408182281327555</v>
      </c>
      <c r="H1276" s="37">
        <f>INDEX(Summary!$Q$5:$Y$88,MATCH(_xlfn.CONCAT(D1276,"65-69"),Summary!$Q$5:$Q$88,0),MATCH($H$3,Summary!$Q$4:$Y$4,0))</f>
        <v>19.234026131992078</v>
      </c>
      <c r="I1276" s="240">
        <f t="shared" si="58"/>
        <v>0.10488423323915719</v>
      </c>
      <c r="J1276" s="241">
        <f t="shared" si="59"/>
        <v>1.7500508871783058</v>
      </c>
      <c r="K1276" s="242">
        <f t="shared" si="57"/>
        <v>18.435598687178306</v>
      </c>
    </row>
    <row r="1277" spans="1:11" x14ac:dyDescent="0.2">
      <c r="A1277" s="45" t="s">
        <v>40</v>
      </c>
      <c r="B1277" s="45" t="s">
        <v>48</v>
      </c>
      <c r="C1277" s="45">
        <v>2013</v>
      </c>
      <c r="D1277" s="45" t="s">
        <v>177</v>
      </c>
      <c r="E1277" s="48">
        <v>16.792932499999999</v>
      </c>
      <c r="F1277" s="37">
        <f>VLOOKUP(_xlfn.CONCAT(D1277,"65-69"),'Appendix 4. 2020 IBGE LT'!$E$6:$M$1685,9,FALSE)</f>
        <v>17.505750378117952</v>
      </c>
      <c r="G1277" s="37">
        <f>VLOOKUP(_xlfn.CONCAT(D1277,"65-69"),'Appendix 3b. nax IBGE 2019'!$E$5:$M$1850,9,FALSE)</f>
        <v>17.408182281327555</v>
      </c>
      <c r="H1277" s="37">
        <f>INDEX(Summary!$Q$5:$Y$88,MATCH(_xlfn.CONCAT(D1277,"65-69"),Summary!$Q$5:$Q$88,0),MATCH($H$3,Summary!$Q$4:$Y$4,0))</f>
        <v>19.234026131992078</v>
      </c>
      <c r="I1277" s="240">
        <f t="shared" si="58"/>
        <v>0.10488423323915719</v>
      </c>
      <c r="J1277" s="241">
        <f t="shared" si="59"/>
        <v>1.7613138490994229</v>
      </c>
      <c r="K1277" s="242">
        <f t="shared" si="57"/>
        <v>18.554246349099422</v>
      </c>
    </row>
    <row r="1278" spans="1:11" x14ac:dyDescent="0.2">
      <c r="A1278" s="45" t="s">
        <v>40</v>
      </c>
      <c r="B1278" s="45" t="s">
        <v>48</v>
      </c>
      <c r="C1278" s="45">
        <v>2014</v>
      </c>
      <c r="D1278" s="45" t="s">
        <v>177</v>
      </c>
      <c r="E1278" s="48">
        <v>16.898960800000001</v>
      </c>
      <c r="F1278" s="37">
        <f>VLOOKUP(_xlfn.CONCAT(D1278,"65-69"),'Appendix 4. 2020 IBGE LT'!$E$6:$M$1685,9,FALSE)</f>
        <v>17.505750378117952</v>
      </c>
      <c r="G1278" s="37">
        <f>VLOOKUP(_xlfn.CONCAT(D1278,"65-69"),'Appendix 3b. nax IBGE 2019'!$E$5:$M$1850,9,FALSE)</f>
        <v>17.408182281327555</v>
      </c>
      <c r="H1278" s="37">
        <f>INDEX(Summary!$Q$5:$Y$88,MATCH(_xlfn.CONCAT(D1278,"65-69"),Summary!$Q$5:$Q$88,0),MATCH($H$3,Summary!$Q$4:$Y$4,0))</f>
        <v>19.234026131992078</v>
      </c>
      <c r="I1278" s="240">
        <f t="shared" si="58"/>
        <v>0.10488423323915719</v>
      </c>
      <c r="J1278" s="241">
        <f t="shared" si="59"/>
        <v>1.7724345460465745</v>
      </c>
      <c r="K1278" s="242">
        <f t="shared" si="57"/>
        <v>18.671395346046577</v>
      </c>
    </row>
    <row r="1279" spans="1:11" x14ac:dyDescent="0.2">
      <c r="A1279" s="45" t="s">
        <v>40</v>
      </c>
      <c r="B1279" s="45" t="s">
        <v>48</v>
      </c>
      <c r="C1279" s="45">
        <v>2015</v>
      </c>
      <c r="D1279" s="45" t="s">
        <v>177</v>
      </c>
      <c r="E1279" s="48">
        <v>17.0036147</v>
      </c>
      <c r="F1279" s="37">
        <f>VLOOKUP(_xlfn.CONCAT(D1279,"65-69"),'Appendix 4. 2020 IBGE LT'!$E$6:$M$1685,9,FALSE)</f>
        <v>17.505750378117952</v>
      </c>
      <c r="G1279" s="37">
        <f>VLOOKUP(_xlfn.CONCAT(D1279,"65-69"),'Appendix 3b. nax IBGE 2019'!$E$5:$M$1850,9,FALSE)</f>
        <v>17.408182281327555</v>
      </c>
      <c r="H1279" s="37">
        <f>INDEX(Summary!$Q$5:$Y$88,MATCH(_xlfn.CONCAT(D1279,"65-69"),Summary!$Q$5:$Q$88,0),MATCH($H$3,Summary!$Q$4:$Y$4,0))</f>
        <v>19.234026131992078</v>
      </c>
      <c r="I1279" s="240">
        <f t="shared" si="58"/>
        <v>0.10488423323915719</v>
      </c>
      <c r="J1279" s="241">
        <f t="shared" si="59"/>
        <v>1.7834110901035618</v>
      </c>
      <c r="K1279" s="242">
        <f t="shared" si="57"/>
        <v>18.787025790103563</v>
      </c>
    </row>
    <row r="1280" spans="1:11" x14ac:dyDescent="0.2">
      <c r="A1280" s="45" t="s">
        <v>40</v>
      </c>
      <c r="B1280" s="45" t="s">
        <v>48</v>
      </c>
      <c r="C1280" s="45">
        <v>2016</v>
      </c>
      <c r="D1280" s="45" t="s">
        <v>177</v>
      </c>
      <c r="E1280" s="48">
        <v>17.106877799999999</v>
      </c>
      <c r="F1280" s="37">
        <f>VLOOKUP(_xlfn.CONCAT(D1280,"65-69"),'Appendix 4. 2020 IBGE LT'!$E$6:$M$1685,9,FALSE)</f>
        <v>17.505750378117952</v>
      </c>
      <c r="G1280" s="37">
        <f>VLOOKUP(_xlfn.CONCAT(D1280,"65-69"),'Appendix 3b. nax IBGE 2019'!$E$5:$M$1850,9,FALSE)</f>
        <v>17.408182281327555</v>
      </c>
      <c r="H1280" s="37">
        <f>INDEX(Summary!$Q$5:$Y$88,MATCH(_xlfn.CONCAT(D1280,"65-69"),Summary!$Q$5:$Q$88,0),MATCH($H$3,Summary!$Q$4:$Y$4,0))</f>
        <v>19.234026131992078</v>
      </c>
      <c r="I1280" s="240">
        <f t="shared" si="58"/>
        <v>0.10488423323915719</v>
      </c>
      <c r="J1280" s="241">
        <f t="shared" si="59"/>
        <v>1.7942417611689601</v>
      </c>
      <c r="K1280" s="242">
        <f t="shared" si="57"/>
        <v>18.901119561168958</v>
      </c>
    </row>
    <row r="1281" spans="1:11" x14ac:dyDescent="0.2">
      <c r="A1281" s="45" t="s">
        <v>40</v>
      </c>
      <c r="B1281" s="45" t="s">
        <v>48</v>
      </c>
      <c r="C1281" s="45">
        <v>2017</v>
      </c>
      <c r="D1281" s="45" t="s">
        <v>177</v>
      </c>
      <c r="E1281" s="48">
        <v>17.2087352</v>
      </c>
      <c r="F1281" s="37">
        <f>VLOOKUP(_xlfn.CONCAT(D1281,"65-69"),'Appendix 4. 2020 IBGE LT'!$E$6:$M$1685,9,FALSE)</f>
        <v>17.505750378117952</v>
      </c>
      <c r="G1281" s="37">
        <f>VLOOKUP(_xlfn.CONCAT(D1281,"65-69"),'Appendix 3b. nax IBGE 2019'!$E$5:$M$1850,9,FALSE)</f>
        <v>17.408182281327555</v>
      </c>
      <c r="H1281" s="37">
        <f>INDEX(Summary!$Q$5:$Y$88,MATCH(_xlfn.CONCAT(D1281,"65-69"),Summary!$Q$5:$Q$88,0),MATCH($H$3,Summary!$Q$4:$Y$4,0))</f>
        <v>19.234026131992078</v>
      </c>
      <c r="I1281" s="240">
        <f t="shared" si="58"/>
        <v>0.10488423323915719</v>
      </c>
      <c r="J1281" s="241">
        <f t="shared" si="59"/>
        <v>1.8049249964676943</v>
      </c>
      <c r="K1281" s="242">
        <f t="shared" si="57"/>
        <v>19.013660196467693</v>
      </c>
    </row>
    <row r="1282" spans="1:11" x14ac:dyDescent="0.2">
      <c r="A1282" s="45" t="s">
        <v>40</v>
      </c>
      <c r="B1282" s="45" t="s">
        <v>48</v>
      </c>
      <c r="C1282" s="45">
        <v>2018</v>
      </c>
      <c r="D1282" s="45" t="s">
        <v>177</v>
      </c>
      <c r="E1282" s="48">
        <v>17.309173900000001</v>
      </c>
      <c r="F1282" s="37">
        <f>VLOOKUP(_xlfn.CONCAT(D1282,"65-69"),'Appendix 4. 2020 IBGE LT'!$E$6:$M$1685,9,FALSE)</f>
        <v>17.505750378117952</v>
      </c>
      <c r="G1282" s="37">
        <f>VLOOKUP(_xlfn.CONCAT(D1282,"65-69"),'Appendix 3b. nax IBGE 2019'!$E$5:$M$1850,9,FALSE)</f>
        <v>17.408182281327555</v>
      </c>
      <c r="H1282" s="37">
        <f>INDEX(Summary!$Q$5:$Y$88,MATCH(_xlfn.CONCAT(D1282,"65-69"),Summary!$Q$5:$Q$88,0),MATCH($H$3,Summary!$Q$4:$Y$4,0))</f>
        <v>19.234026131992078</v>
      </c>
      <c r="I1282" s="240">
        <f t="shared" si="58"/>
        <v>0.10488423323915719</v>
      </c>
      <c r="J1282" s="241">
        <f t="shared" si="59"/>
        <v>1.8154594325047322</v>
      </c>
      <c r="K1282" s="242">
        <f t="shared" si="57"/>
        <v>19.124633332504732</v>
      </c>
    </row>
    <row r="1283" spans="1:11" x14ac:dyDescent="0.2">
      <c r="A1283" s="45" t="s">
        <v>40</v>
      </c>
      <c r="B1283" s="45" t="s">
        <v>48</v>
      </c>
      <c r="C1283" s="45">
        <v>2019</v>
      </c>
      <c r="D1283" s="45" t="s">
        <v>177</v>
      </c>
      <c r="E1283" s="48">
        <v>17.4081823</v>
      </c>
      <c r="F1283" s="37">
        <f>VLOOKUP(_xlfn.CONCAT(D1283,"65-69"),'Appendix 4. 2020 IBGE LT'!$E$6:$M$1685,9,FALSE)</f>
        <v>17.505750378117952</v>
      </c>
      <c r="G1283" s="37">
        <f>VLOOKUP(_xlfn.CONCAT(D1283,"65-69"),'Appendix 3b. nax IBGE 2019'!$E$5:$M$1850,9,FALSE)</f>
        <v>17.408182281327555</v>
      </c>
      <c r="H1283" s="37">
        <f>INDEX(Summary!$Q$5:$Y$88,MATCH(_xlfn.CONCAT(D1283,"65-69"),Summary!$Q$5:$Q$88,0),MATCH($H$3,Summary!$Q$4:$Y$4,0))</f>
        <v>19.234026131992078</v>
      </c>
      <c r="I1283" s="240">
        <f t="shared" si="58"/>
        <v>0.10488423323915719</v>
      </c>
      <c r="J1283" s="241">
        <f t="shared" si="59"/>
        <v>1.8258438526229679</v>
      </c>
      <c r="K1283" s="242">
        <f t="shared" si="57"/>
        <v>19.234026152622967</v>
      </c>
    </row>
    <row r="1284" spans="1:11" x14ac:dyDescent="0.2">
      <c r="A1284" s="45" t="s">
        <v>40</v>
      </c>
      <c r="B1284" s="45" t="s">
        <v>47</v>
      </c>
      <c r="C1284" s="45">
        <v>2000</v>
      </c>
      <c r="D1284" s="45" t="s">
        <v>149</v>
      </c>
      <c r="E1284" s="48">
        <v>13.6835732</v>
      </c>
      <c r="F1284" s="37">
        <f>VLOOKUP(_xlfn.CONCAT(D1284,"65-69"),'Appendix 4. 2020 IBGE LT'!$E$6:$M$1685,9,FALSE)</f>
        <v>15.114983422464217</v>
      </c>
      <c r="G1284" s="37">
        <f>VLOOKUP(_xlfn.CONCAT(D1284,"65-69"),'Appendix 3b. nax IBGE 2019'!$E$5:$M$1850,9,FALSE)</f>
        <v>15.044978292353409</v>
      </c>
      <c r="H1284" s="37">
        <f>INDEX(Summary!$Q$5:$Y$88,MATCH(_xlfn.CONCAT(D1284,"65-69"),Summary!$Q$5:$Q$88,0),MATCH($H$3,Summary!$Q$4:$Y$4,0))</f>
        <v>16.625230634099964</v>
      </c>
      <c r="I1284" s="240">
        <f t="shared" si="58"/>
        <v>0.10503520251336723</v>
      </c>
      <c r="J1284" s="241">
        <f t="shared" si="59"/>
        <v>1.4372568821684844</v>
      </c>
      <c r="K1284" s="242">
        <f t="shared" ref="K1284:K1347" si="60">E1284+J1284</f>
        <v>15.120830082168483</v>
      </c>
    </row>
    <row r="1285" spans="1:11" x14ac:dyDescent="0.2">
      <c r="A1285" s="45" t="s">
        <v>40</v>
      </c>
      <c r="B1285" s="45" t="s">
        <v>47</v>
      </c>
      <c r="C1285" s="45">
        <v>2001</v>
      </c>
      <c r="D1285" s="45" t="s">
        <v>149</v>
      </c>
      <c r="E1285" s="48">
        <v>13.7402628</v>
      </c>
      <c r="F1285" s="37">
        <f>VLOOKUP(_xlfn.CONCAT(D1285,"65-69"),'Appendix 4. 2020 IBGE LT'!$E$6:$M$1685,9,FALSE)</f>
        <v>15.114983422464217</v>
      </c>
      <c r="G1285" s="37">
        <f>VLOOKUP(_xlfn.CONCAT(D1285,"65-69"),'Appendix 3b. nax IBGE 2019'!$E$5:$M$1850,9,FALSE)</f>
        <v>15.044978292353409</v>
      </c>
      <c r="H1285" s="37">
        <f>INDEX(Summary!$Q$5:$Y$88,MATCH(_xlfn.CONCAT(D1285,"65-69"),Summary!$Q$5:$Q$88,0),MATCH($H$3,Summary!$Q$4:$Y$4,0))</f>
        <v>16.625230634099964</v>
      </c>
      <c r="I1285" s="240">
        <f t="shared" ref="I1285:I1348" si="61">(H1285-$G1285)/$G1285</f>
        <v>0.10503520251336723</v>
      </c>
      <c r="J1285" s="241">
        <f t="shared" ref="J1285:J1348" si="62">E1285*I1285</f>
        <v>1.4432112857848862</v>
      </c>
      <c r="K1285" s="242">
        <f t="shared" si="60"/>
        <v>15.183474085784887</v>
      </c>
    </row>
    <row r="1286" spans="1:11" x14ac:dyDescent="0.2">
      <c r="A1286" s="45" t="s">
        <v>40</v>
      </c>
      <c r="B1286" s="45" t="s">
        <v>47</v>
      </c>
      <c r="C1286" s="45">
        <v>2002</v>
      </c>
      <c r="D1286" s="45" t="s">
        <v>149</v>
      </c>
      <c r="E1286" s="48">
        <v>13.798955299999999</v>
      </c>
      <c r="F1286" s="37">
        <f>VLOOKUP(_xlfn.CONCAT(D1286,"65-69"),'Appendix 4. 2020 IBGE LT'!$E$6:$M$1685,9,FALSE)</f>
        <v>15.114983422464217</v>
      </c>
      <c r="G1286" s="37">
        <f>VLOOKUP(_xlfn.CONCAT(D1286,"65-69"),'Appendix 3b. nax IBGE 2019'!$E$5:$M$1850,9,FALSE)</f>
        <v>15.044978292353409</v>
      </c>
      <c r="H1286" s="37">
        <f>INDEX(Summary!$Q$5:$Y$88,MATCH(_xlfn.CONCAT(D1286,"65-69"),Summary!$Q$5:$Q$88,0),MATCH($H$3,Summary!$Q$4:$Y$4,0))</f>
        <v>16.625230634099964</v>
      </c>
      <c r="I1286" s="240">
        <f t="shared" si="61"/>
        <v>0.10503520251336723</v>
      </c>
      <c r="J1286" s="241">
        <f t="shared" si="62"/>
        <v>1.4493760644084019</v>
      </c>
      <c r="K1286" s="242">
        <f t="shared" si="60"/>
        <v>15.248331364408401</v>
      </c>
    </row>
    <row r="1287" spans="1:11" x14ac:dyDescent="0.2">
      <c r="A1287" s="45" t="s">
        <v>40</v>
      </c>
      <c r="B1287" s="45" t="s">
        <v>47</v>
      </c>
      <c r="C1287" s="45">
        <v>2003</v>
      </c>
      <c r="D1287" s="45" t="s">
        <v>149</v>
      </c>
      <c r="E1287" s="48">
        <v>13.859916999999999</v>
      </c>
      <c r="F1287" s="37">
        <f>VLOOKUP(_xlfn.CONCAT(D1287,"65-69"),'Appendix 4. 2020 IBGE LT'!$E$6:$M$1685,9,FALSE)</f>
        <v>15.114983422464217</v>
      </c>
      <c r="G1287" s="37">
        <f>VLOOKUP(_xlfn.CONCAT(D1287,"65-69"),'Appendix 3b. nax IBGE 2019'!$E$5:$M$1850,9,FALSE)</f>
        <v>15.044978292353409</v>
      </c>
      <c r="H1287" s="37">
        <f>INDEX(Summary!$Q$5:$Y$88,MATCH(_xlfn.CONCAT(D1287,"65-69"),Summary!$Q$5:$Q$88,0),MATCH($H$3,Summary!$Q$4:$Y$4,0))</f>
        <v>16.625230634099964</v>
      </c>
      <c r="I1287" s="240">
        <f t="shared" si="61"/>
        <v>0.10503520251336723</v>
      </c>
      <c r="J1287" s="241">
        <f t="shared" si="62"/>
        <v>1.4557791889134613</v>
      </c>
      <c r="K1287" s="242">
        <f t="shared" si="60"/>
        <v>15.31569618891346</v>
      </c>
    </row>
    <row r="1288" spans="1:11" x14ac:dyDescent="0.2">
      <c r="A1288" s="45" t="s">
        <v>40</v>
      </c>
      <c r="B1288" s="45" t="s">
        <v>47</v>
      </c>
      <c r="C1288" s="45">
        <v>2004</v>
      </c>
      <c r="D1288" s="45" t="s">
        <v>149</v>
      </c>
      <c r="E1288" s="48">
        <v>13.9240698</v>
      </c>
      <c r="F1288" s="37">
        <f>VLOOKUP(_xlfn.CONCAT(D1288,"65-69"),'Appendix 4. 2020 IBGE LT'!$E$6:$M$1685,9,FALSE)</f>
        <v>15.114983422464217</v>
      </c>
      <c r="G1288" s="37">
        <f>VLOOKUP(_xlfn.CONCAT(D1288,"65-69"),'Appendix 3b. nax IBGE 2019'!$E$5:$M$1850,9,FALSE)</f>
        <v>15.044978292353409</v>
      </c>
      <c r="H1288" s="37">
        <f>INDEX(Summary!$Q$5:$Y$88,MATCH(_xlfn.CONCAT(D1288,"65-69"),Summary!$Q$5:$Q$88,0),MATCH($H$3,Summary!$Q$4:$Y$4,0))</f>
        <v>16.625230634099964</v>
      </c>
      <c r="I1288" s="240">
        <f t="shared" si="61"/>
        <v>0.10503520251336723</v>
      </c>
      <c r="J1288" s="241">
        <f t="shared" si="62"/>
        <v>1.4625174912532608</v>
      </c>
      <c r="K1288" s="242">
        <f t="shared" si="60"/>
        <v>15.38658729125326</v>
      </c>
    </row>
    <row r="1289" spans="1:11" x14ac:dyDescent="0.2">
      <c r="A1289" s="45" t="s">
        <v>40</v>
      </c>
      <c r="B1289" s="45" t="s">
        <v>47</v>
      </c>
      <c r="C1289" s="45">
        <v>2005</v>
      </c>
      <c r="D1289" s="45" t="s">
        <v>149</v>
      </c>
      <c r="E1289" s="48">
        <v>13.9907252</v>
      </c>
      <c r="F1289" s="37">
        <f>VLOOKUP(_xlfn.CONCAT(D1289,"65-69"),'Appendix 4. 2020 IBGE LT'!$E$6:$M$1685,9,FALSE)</f>
        <v>15.114983422464217</v>
      </c>
      <c r="G1289" s="37">
        <f>VLOOKUP(_xlfn.CONCAT(D1289,"65-69"),'Appendix 3b. nax IBGE 2019'!$E$5:$M$1850,9,FALSE)</f>
        <v>15.044978292353409</v>
      </c>
      <c r="H1289" s="37">
        <f>INDEX(Summary!$Q$5:$Y$88,MATCH(_xlfn.CONCAT(D1289,"65-69"),Summary!$Q$5:$Q$88,0),MATCH($H$3,Summary!$Q$4:$Y$4,0))</f>
        <v>16.625230634099964</v>
      </c>
      <c r="I1289" s="240">
        <f t="shared" si="61"/>
        <v>0.10503520251336723</v>
      </c>
      <c r="J1289" s="241">
        <f t="shared" si="62"/>
        <v>1.4695186546908703</v>
      </c>
      <c r="K1289" s="242">
        <f t="shared" si="60"/>
        <v>15.460243854690869</v>
      </c>
    </row>
    <row r="1290" spans="1:11" x14ac:dyDescent="0.2">
      <c r="A1290" s="45" t="s">
        <v>40</v>
      </c>
      <c r="B1290" s="45" t="s">
        <v>47</v>
      </c>
      <c r="C1290" s="45">
        <v>2006</v>
      </c>
      <c r="D1290" s="45" t="s">
        <v>149</v>
      </c>
      <c r="E1290" s="48">
        <v>14.0608437</v>
      </c>
      <c r="F1290" s="37">
        <f>VLOOKUP(_xlfn.CONCAT(D1290,"65-69"),'Appendix 4. 2020 IBGE LT'!$E$6:$M$1685,9,FALSE)</f>
        <v>15.114983422464217</v>
      </c>
      <c r="G1290" s="37">
        <f>VLOOKUP(_xlfn.CONCAT(D1290,"65-69"),'Appendix 3b. nax IBGE 2019'!$E$5:$M$1850,9,FALSE)</f>
        <v>15.044978292353409</v>
      </c>
      <c r="H1290" s="37">
        <f>INDEX(Summary!$Q$5:$Y$88,MATCH(_xlfn.CONCAT(D1290,"65-69"),Summary!$Q$5:$Q$88,0),MATCH($H$3,Summary!$Q$4:$Y$4,0))</f>
        <v>16.625230634099964</v>
      </c>
      <c r="I1290" s="240">
        <f t="shared" si="61"/>
        <v>0.10503520251336723</v>
      </c>
      <c r="J1290" s="241">
        <f t="shared" si="62"/>
        <v>1.4768835655383037</v>
      </c>
      <c r="K1290" s="242">
        <f t="shared" si="60"/>
        <v>15.537727265538303</v>
      </c>
    </row>
    <row r="1291" spans="1:11" x14ac:dyDescent="0.2">
      <c r="A1291" s="45" t="s">
        <v>40</v>
      </c>
      <c r="B1291" s="45" t="s">
        <v>47</v>
      </c>
      <c r="C1291" s="45">
        <v>2007</v>
      </c>
      <c r="D1291" s="45" t="s">
        <v>149</v>
      </c>
      <c r="E1291" s="48">
        <v>14.1343373</v>
      </c>
      <c r="F1291" s="37">
        <f>VLOOKUP(_xlfn.CONCAT(D1291,"65-69"),'Appendix 4. 2020 IBGE LT'!$E$6:$M$1685,9,FALSE)</f>
        <v>15.114983422464217</v>
      </c>
      <c r="G1291" s="37">
        <f>VLOOKUP(_xlfn.CONCAT(D1291,"65-69"),'Appendix 3b. nax IBGE 2019'!$E$5:$M$1850,9,FALSE)</f>
        <v>15.044978292353409</v>
      </c>
      <c r="H1291" s="37">
        <f>INDEX(Summary!$Q$5:$Y$88,MATCH(_xlfn.CONCAT(D1291,"65-69"),Summary!$Q$5:$Q$88,0),MATCH($H$3,Summary!$Q$4:$Y$4,0))</f>
        <v>16.625230634099964</v>
      </c>
      <c r="I1291" s="240">
        <f t="shared" si="61"/>
        <v>0.10503520251336723</v>
      </c>
      <c r="J1291" s="241">
        <f t="shared" si="62"/>
        <v>1.4846029806977403</v>
      </c>
      <c r="K1291" s="242">
        <f t="shared" si="60"/>
        <v>15.618940280697741</v>
      </c>
    </row>
    <row r="1292" spans="1:11" x14ac:dyDescent="0.2">
      <c r="A1292" s="45" t="s">
        <v>40</v>
      </c>
      <c r="B1292" s="45" t="s">
        <v>47</v>
      </c>
      <c r="C1292" s="45">
        <v>2008</v>
      </c>
      <c r="D1292" s="45" t="s">
        <v>149</v>
      </c>
      <c r="E1292" s="48">
        <v>14.213358100000001</v>
      </c>
      <c r="F1292" s="37">
        <f>VLOOKUP(_xlfn.CONCAT(D1292,"65-69"),'Appendix 4. 2020 IBGE LT'!$E$6:$M$1685,9,FALSE)</f>
        <v>15.114983422464217</v>
      </c>
      <c r="G1292" s="37">
        <f>VLOOKUP(_xlfn.CONCAT(D1292,"65-69"),'Appendix 3b. nax IBGE 2019'!$E$5:$M$1850,9,FALSE)</f>
        <v>15.044978292353409</v>
      </c>
      <c r="H1292" s="37">
        <f>INDEX(Summary!$Q$5:$Y$88,MATCH(_xlfn.CONCAT(D1292,"65-69"),Summary!$Q$5:$Q$88,0),MATCH($H$3,Summary!$Q$4:$Y$4,0))</f>
        <v>16.625230634099964</v>
      </c>
      <c r="I1292" s="240">
        <f t="shared" si="61"/>
        <v>0.10503520251336723</v>
      </c>
      <c r="J1292" s="241">
        <f t="shared" si="62"/>
        <v>1.4929029464285086</v>
      </c>
      <c r="K1292" s="242">
        <f t="shared" si="60"/>
        <v>15.706261046428509</v>
      </c>
    </row>
    <row r="1293" spans="1:11" x14ac:dyDescent="0.2">
      <c r="A1293" s="45" t="s">
        <v>40</v>
      </c>
      <c r="B1293" s="45" t="s">
        <v>47</v>
      </c>
      <c r="C1293" s="45">
        <v>2009</v>
      </c>
      <c r="D1293" s="45" t="s">
        <v>149</v>
      </c>
      <c r="E1293" s="48">
        <v>14.2980085</v>
      </c>
      <c r="F1293" s="37">
        <f>VLOOKUP(_xlfn.CONCAT(D1293,"65-69"),'Appendix 4. 2020 IBGE LT'!$E$6:$M$1685,9,FALSE)</f>
        <v>15.114983422464217</v>
      </c>
      <c r="G1293" s="37">
        <f>VLOOKUP(_xlfn.CONCAT(D1293,"65-69"),'Appendix 3b. nax IBGE 2019'!$E$5:$M$1850,9,FALSE)</f>
        <v>15.044978292353409</v>
      </c>
      <c r="H1293" s="37">
        <f>INDEX(Summary!$Q$5:$Y$88,MATCH(_xlfn.CONCAT(D1293,"65-69"),Summary!$Q$5:$Q$88,0),MATCH($H$3,Summary!$Q$4:$Y$4,0))</f>
        <v>16.625230634099964</v>
      </c>
      <c r="I1293" s="240">
        <f t="shared" si="61"/>
        <v>0.10503520251336723</v>
      </c>
      <c r="J1293" s="241">
        <f t="shared" si="62"/>
        <v>1.5017942183353461</v>
      </c>
      <c r="K1293" s="242">
        <f t="shared" si="60"/>
        <v>15.799802718335346</v>
      </c>
    </row>
    <row r="1294" spans="1:11" x14ac:dyDescent="0.2">
      <c r="A1294" s="45" t="s">
        <v>40</v>
      </c>
      <c r="B1294" s="45" t="s">
        <v>47</v>
      </c>
      <c r="C1294" s="45">
        <v>2010</v>
      </c>
      <c r="D1294" s="45" t="s">
        <v>149</v>
      </c>
      <c r="E1294" s="48">
        <v>14.3891612</v>
      </c>
      <c r="F1294" s="37">
        <f>VLOOKUP(_xlfn.CONCAT(D1294,"65-69"),'Appendix 4. 2020 IBGE LT'!$E$6:$M$1685,9,FALSE)</f>
        <v>15.114983422464217</v>
      </c>
      <c r="G1294" s="37">
        <f>VLOOKUP(_xlfn.CONCAT(D1294,"65-69"),'Appendix 3b. nax IBGE 2019'!$E$5:$M$1850,9,FALSE)</f>
        <v>15.044978292353409</v>
      </c>
      <c r="H1294" s="37">
        <f>INDEX(Summary!$Q$5:$Y$88,MATCH(_xlfn.CONCAT(D1294,"65-69"),Summary!$Q$5:$Q$88,0),MATCH($H$3,Summary!$Q$4:$Y$4,0))</f>
        <v>16.625230634099964</v>
      </c>
      <c r="I1294" s="240">
        <f t="shared" si="61"/>
        <v>0.10503520251336723</v>
      </c>
      <c r="J1294" s="241">
        <f t="shared" si="62"/>
        <v>1.5113684606394864</v>
      </c>
      <c r="K1294" s="242">
        <f t="shared" si="60"/>
        <v>15.900529660639487</v>
      </c>
    </row>
    <row r="1295" spans="1:11" x14ac:dyDescent="0.2">
      <c r="A1295" s="45" t="s">
        <v>40</v>
      </c>
      <c r="B1295" s="45" t="s">
        <v>47</v>
      </c>
      <c r="C1295" s="45">
        <v>2011</v>
      </c>
      <c r="D1295" s="45" t="s">
        <v>149</v>
      </c>
      <c r="E1295" s="48">
        <v>14.4632436</v>
      </c>
      <c r="F1295" s="37">
        <f>VLOOKUP(_xlfn.CONCAT(D1295,"65-69"),'Appendix 4. 2020 IBGE LT'!$E$6:$M$1685,9,FALSE)</f>
        <v>15.114983422464217</v>
      </c>
      <c r="G1295" s="37">
        <f>VLOOKUP(_xlfn.CONCAT(D1295,"65-69"),'Appendix 3b. nax IBGE 2019'!$E$5:$M$1850,9,FALSE)</f>
        <v>15.044978292353409</v>
      </c>
      <c r="H1295" s="37">
        <f>INDEX(Summary!$Q$5:$Y$88,MATCH(_xlfn.CONCAT(D1295,"65-69"),Summary!$Q$5:$Q$88,0),MATCH($H$3,Summary!$Q$4:$Y$4,0))</f>
        <v>16.625230634099964</v>
      </c>
      <c r="I1295" s="240">
        <f t="shared" si="61"/>
        <v>0.10503520251336723</v>
      </c>
      <c r="J1295" s="241">
        <f t="shared" si="62"/>
        <v>1.5191497205261626</v>
      </c>
      <c r="K1295" s="242">
        <f t="shared" si="60"/>
        <v>15.982393320526162</v>
      </c>
    </row>
    <row r="1296" spans="1:11" x14ac:dyDescent="0.2">
      <c r="A1296" s="45" t="s">
        <v>40</v>
      </c>
      <c r="B1296" s="45" t="s">
        <v>47</v>
      </c>
      <c r="C1296" s="45">
        <v>2012</v>
      </c>
      <c r="D1296" s="45" t="s">
        <v>149</v>
      </c>
      <c r="E1296" s="48">
        <v>14.5380792</v>
      </c>
      <c r="F1296" s="37">
        <f>VLOOKUP(_xlfn.CONCAT(D1296,"65-69"),'Appendix 4. 2020 IBGE LT'!$E$6:$M$1685,9,FALSE)</f>
        <v>15.114983422464217</v>
      </c>
      <c r="G1296" s="37">
        <f>VLOOKUP(_xlfn.CONCAT(D1296,"65-69"),'Appendix 3b. nax IBGE 2019'!$E$5:$M$1850,9,FALSE)</f>
        <v>15.044978292353409</v>
      </c>
      <c r="H1296" s="37">
        <f>INDEX(Summary!$Q$5:$Y$88,MATCH(_xlfn.CONCAT(D1296,"65-69"),Summary!$Q$5:$Q$88,0),MATCH($H$3,Summary!$Q$4:$Y$4,0))</f>
        <v>16.625230634099964</v>
      </c>
      <c r="I1296" s="240">
        <f t="shared" si="61"/>
        <v>0.10503520251336723</v>
      </c>
      <c r="J1296" s="241">
        <f t="shared" si="62"/>
        <v>1.527010092927372</v>
      </c>
      <c r="K1296" s="242">
        <f t="shared" si="60"/>
        <v>16.065089292927372</v>
      </c>
    </row>
    <row r="1297" spans="1:11" x14ac:dyDescent="0.2">
      <c r="A1297" s="45" t="s">
        <v>40</v>
      </c>
      <c r="B1297" s="45" t="s">
        <v>47</v>
      </c>
      <c r="C1297" s="45">
        <v>2013</v>
      </c>
      <c r="D1297" s="45" t="s">
        <v>149</v>
      </c>
      <c r="E1297" s="48">
        <v>14.6120065</v>
      </c>
      <c r="F1297" s="37">
        <f>VLOOKUP(_xlfn.CONCAT(D1297,"65-69"),'Appendix 4. 2020 IBGE LT'!$E$6:$M$1685,9,FALSE)</f>
        <v>15.114983422464217</v>
      </c>
      <c r="G1297" s="37">
        <f>VLOOKUP(_xlfn.CONCAT(D1297,"65-69"),'Appendix 3b. nax IBGE 2019'!$E$5:$M$1850,9,FALSE)</f>
        <v>15.044978292353409</v>
      </c>
      <c r="H1297" s="37">
        <f>INDEX(Summary!$Q$5:$Y$88,MATCH(_xlfn.CONCAT(D1297,"65-69"),Summary!$Q$5:$Q$88,0),MATCH($H$3,Summary!$Q$4:$Y$4,0))</f>
        <v>16.625230634099964</v>
      </c>
      <c r="I1297" s="240">
        <f t="shared" si="61"/>
        <v>0.10503520251336723</v>
      </c>
      <c r="J1297" s="241">
        <f t="shared" si="62"/>
        <v>1.5347750618541383</v>
      </c>
      <c r="K1297" s="242">
        <f t="shared" si="60"/>
        <v>16.146781561854137</v>
      </c>
    </row>
    <row r="1298" spans="1:11" x14ac:dyDescent="0.2">
      <c r="A1298" s="45" t="s">
        <v>40</v>
      </c>
      <c r="B1298" s="45" t="s">
        <v>47</v>
      </c>
      <c r="C1298" s="45">
        <v>2014</v>
      </c>
      <c r="D1298" s="45" t="s">
        <v>149</v>
      </c>
      <c r="E1298" s="48">
        <v>14.685506999999999</v>
      </c>
      <c r="F1298" s="37">
        <f>VLOOKUP(_xlfn.CONCAT(D1298,"65-69"),'Appendix 4. 2020 IBGE LT'!$E$6:$M$1685,9,FALSE)</f>
        <v>15.114983422464217</v>
      </c>
      <c r="G1298" s="37">
        <f>VLOOKUP(_xlfn.CONCAT(D1298,"65-69"),'Appendix 3b. nax IBGE 2019'!$E$5:$M$1850,9,FALSE)</f>
        <v>15.044978292353409</v>
      </c>
      <c r="H1298" s="37">
        <f>INDEX(Summary!$Q$5:$Y$88,MATCH(_xlfn.CONCAT(D1298,"65-69"),Summary!$Q$5:$Q$88,0),MATCH($H$3,Summary!$Q$4:$Y$4,0))</f>
        <v>16.625230634099964</v>
      </c>
      <c r="I1298" s="240">
        <f t="shared" si="61"/>
        <v>0.10503520251336723</v>
      </c>
      <c r="J1298" s="241">
        <f t="shared" si="62"/>
        <v>1.5424952017564719</v>
      </c>
      <c r="K1298" s="242">
        <f t="shared" si="60"/>
        <v>16.228002201756471</v>
      </c>
    </row>
    <row r="1299" spans="1:11" x14ac:dyDescent="0.2">
      <c r="A1299" s="45" t="s">
        <v>40</v>
      </c>
      <c r="B1299" s="45" t="s">
        <v>47</v>
      </c>
      <c r="C1299" s="45">
        <v>2015</v>
      </c>
      <c r="D1299" s="45" t="s">
        <v>149</v>
      </c>
      <c r="E1299" s="48">
        <v>14.758531100000001</v>
      </c>
      <c r="F1299" s="37">
        <f>VLOOKUP(_xlfn.CONCAT(D1299,"65-69"),'Appendix 4. 2020 IBGE LT'!$E$6:$M$1685,9,FALSE)</f>
        <v>15.114983422464217</v>
      </c>
      <c r="G1299" s="37">
        <f>VLOOKUP(_xlfn.CONCAT(D1299,"65-69"),'Appendix 3b. nax IBGE 2019'!$E$5:$M$1850,9,FALSE)</f>
        <v>15.044978292353409</v>
      </c>
      <c r="H1299" s="37">
        <f>INDEX(Summary!$Q$5:$Y$88,MATCH(_xlfn.CONCAT(D1299,"65-69"),Summary!$Q$5:$Q$88,0),MATCH($H$3,Summary!$Q$4:$Y$4,0))</f>
        <v>16.625230634099964</v>
      </c>
      <c r="I1299" s="240">
        <f t="shared" si="61"/>
        <v>0.10503520251336723</v>
      </c>
      <c r="J1299" s="241">
        <f t="shared" si="62"/>
        <v>1.5501653028883284</v>
      </c>
      <c r="K1299" s="242">
        <f t="shared" si="60"/>
        <v>16.30869640288833</v>
      </c>
    </row>
    <row r="1300" spans="1:11" x14ac:dyDescent="0.2">
      <c r="A1300" s="45" t="s">
        <v>40</v>
      </c>
      <c r="B1300" s="45" t="s">
        <v>47</v>
      </c>
      <c r="C1300" s="45">
        <v>2016</v>
      </c>
      <c r="D1300" s="45" t="s">
        <v>149</v>
      </c>
      <c r="E1300" s="48">
        <v>14.8310321</v>
      </c>
      <c r="F1300" s="37">
        <f>VLOOKUP(_xlfn.CONCAT(D1300,"65-69"),'Appendix 4. 2020 IBGE LT'!$E$6:$M$1685,9,FALSE)</f>
        <v>15.114983422464217</v>
      </c>
      <c r="G1300" s="37">
        <f>VLOOKUP(_xlfn.CONCAT(D1300,"65-69"),'Appendix 3b. nax IBGE 2019'!$E$5:$M$1850,9,FALSE)</f>
        <v>15.044978292353409</v>
      </c>
      <c r="H1300" s="37">
        <f>INDEX(Summary!$Q$5:$Y$88,MATCH(_xlfn.CONCAT(D1300,"65-69"),Summary!$Q$5:$Q$88,0),MATCH($H$3,Summary!$Q$4:$Y$4,0))</f>
        <v>16.625230634099964</v>
      </c>
      <c r="I1300" s="240">
        <f t="shared" si="61"/>
        <v>0.10503520251336723</v>
      </c>
      <c r="J1300" s="241">
        <f t="shared" si="62"/>
        <v>1.5577804601057501</v>
      </c>
      <c r="K1300" s="242">
        <f t="shared" si="60"/>
        <v>16.388812560105748</v>
      </c>
    </row>
    <row r="1301" spans="1:11" x14ac:dyDescent="0.2">
      <c r="A1301" s="45" t="s">
        <v>40</v>
      </c>
      <c r="B1301" s="45" t="s">
        <v>47</v>
      </c>
      <c r="C1301" s="45">
        <v>2017</v>
      </c>
      <c r="D1301" s="45" t="s">
        <v>149</v>
      </c>
      <c r="E1301" s="48">
        <v>14.9029667</v>
      </c>
      <c r="F1301" s="37">
        <f>VLOOKUP(_xlfn.CONCAT(D1301,"65-69"),'Appendix 4. 2020 IBGE LT'!$E$6:$M$1685,9,FALSE)</f>
        <v>15.114983422464217</v>
      </c>
      <c r="G1301" s="37">
        <f>VLOOKUP(_xlfn.CONCAT(D1301,"65-69"),'Appendix 3b. nax IBGE 2019'!$E$5:$M$1850,9,FALSE)</f>
        <v>15.044978292353409</v>
      </c>
      <c r="H1301" s="37">
        <f>INDEX(Summary!$Q$5:$Y$88,MATCH(_xlfn.CONCAT(D1301,"65-69"),Summary!$Q$5:$Q$88,0),MATCH($H$3,Summary!$Q$4:$Y$4,0))</f>
        <v>16.625230634099964</v>
      </c>
      <c r="I1301" s="240">
        <f t="shared" si="61"/>
        <v>0.10503520251336723</v>
      </c>
      <c r="J1301" s="241">
        <f t="shared" si="62"/>
        <v>1.5653361253844682</v>
      </c>
      <c r="K1301" s="242">
        <f t="shared" si="60"/>
        <v>16.46830282538447</v>
      </c>
    </row>
    <row r="1302" spans="1:11" x14ac:dyDescent="0.2">
      <c r="A1302" s="45" t="s">
        <v>40</v>
      </c>
      <c r="B1302" s="45" t="s">
        <v>47</v>
      </c>
      <c r="C1302" s="45">
        <v>2018</v>
      </c>
      <c r="D1302" s="45" t="s">
        <v>149</v>
      </c>
      <c r="E1302" s="48">
        <v>14.974294499999999</v>
      </c>
      <c r="F1302" s="37">
        <f>VLOOKUP(_xlfn.CONCAT(D1302,"65-69"),'Appendix 4. 2020 IBGE LT'!$E$6:$M$1685,9,FALSE)</f>
        <v>15.114983422464217</v>
      </c>
      <c r="G1302" s="37">
        <f>VLOOKUP(_xlfn.CONCAT(D1302,"65-69"),'Appendix 3b. nax IBGE 2019'!$E$5:$M$1850,9,FALSE)</f>
        <v>15.044978292353409</v>
      </c>
      <c r="H1302" s="37">
        <f>INDEX(Summary!$Q$5:$Y$88,MATCH(_xlfn.CONCAT(D1302,"65-69"),Summary!$Q$5:$Q$88,0),MATCH($H$3,Summary!$Q$4:$Y$4,0))</f>
        <v>16.625230634099964</v>
      </c>
      <c r="I1302" s="240">
        <f t="shared" si="61"/>
        <v>0.10503520251336723</v>
      </c>
      <c r="J1302" s="241">
        <f t="shared" si="62"/>
        <v>1.5728280553023011</v>
      </c>
      <c r="K1302" s="242">
        <f t="shared" si="60"/>
        <v>16.547122555302302</v>
      </c>
    </row>
    <row r="1303" spans="1:11" x14ac:dyDescent="0.2">
      <c r="A1303" s="45" t="s">
        <v>40</v>
      </c>
      <c r="B1303" s="45" t="s">
        <v>47</v>
      </c>
      <c r="C1303" s="45">
        <v>2019</v>
      </c>
      <c r="D1303" s="45" t="s">
        <v>149</v>
      </c>
      <c r="E1303" s="48">
        <v>15.0449783</v>
      </c>
      <c r="F1303" s="37">
        <f>VLOOKUP(_xlfn.CONCAT(D1303,"65-69"),'Appendix 4. 2020 IBGE LT'!$E$6:$M$1685,9,FALSE)</f>
        <v>15.114983422464217</v>
      </c>
      <c r="G1303" s="37">
        <f>VLOOKUP(_xlfn.CONCAT(D1303,"65-69"),'Appendix 3b. nax IBGE 2019'!$E$5:$M$1850,9,FALSE)</f>
        <v>15.044978292353409</v>
      </c>
      <c r="H1303" s="37">
        <f>INDEX(Summary!$Q$5:$Y$88,MATCH(_xlfn.CONCAT(D1303,"65-69"),Summary!$Q$5:$Q$88,0),MATCH($H$3,Summary!$Q$4:$Y$4,0))</f>
        <v>16.625230634099964</v>
      </c>
      <c r="I1303" s="240">
        <f t="shared" si="61"/>
        <v>0.10503520251336723</v>
      </c>
      <c r="J1303" s="241">
        <f t="shared" si="62"/>
        <v>1.5802523425497155</v>
      </c>
      <c r="K1303" s="242">
        <f t="shared" si="60"/>
        <v>16.625230642549717</v>
      </c>
    </row>
    <row r="1304" spans="1:11" x14ac:dyDescent="0.2">
      <c r="A1304" s="45" t="s">
        <v>40</v>
      </c>
      <c r="B1304" s="45" t="s">
        <v>3</v>
      </c>
      <c r="C1304" s="45">
        <v>2000</v>
      </c>
      <c r="D1304" s="45" t="s">
        <v>205</v>
      </c>
      <c r="E1304" s="48">
        <v>14.3615564</v>
      </c>
      <c r="F1304" s="37">
        <f>VLOOKUP(_xlfn.CONCAT(D1304,"65-69"),'Appendix 4. 2020 IBGE LT'!$E$6:$M$1685,9,FALSE)</f>
        <v>16.240651837614376</v>
      </c>
      <c r="G1304" s="37">
        <f>VLOOKUP(_xlfn.CONCAT(D1304,"65-69"),'Appendix 3b. nax IBGE 2019'!$E$5:$M$1850,9,FALSE)</f>
        <v>16.152521230503339</v>
      </c>
      <c r="H1304" s="37">
        <f>INDEX(Summary!$Q$5:$Y$88,MATCH(_xlfn.CONCAT(D1304,"65-69"),Summary!$Q$5:$Q$88,0),MATCH($H$3,Summary!$Q$4:$Y$4,0))</f>
        <v>17.840375742931588</v>
      </c>
      <c r="I1304" s="240">
        <f t="shared" si="61"/>
        <v>0.1044948022876335</v>
      </c>
      <c r="J1304" s="241">
        <f t="shared" si="62"/>
        <v>1.5007079965606975</v>
      </c>
      <c r="K1304" s="242">
        <f t="shared" si="60"/>
        <v>15.862264396560697</v>
      </c>
    </row>
    <row r="1305" spans="1:11" x14ac:dyDescent="0.2">
      <c r="A1305" s="45" t="s">
        <v>40</v>
      </c>
      <c r="B1305" s="45" t="s">
        <v>3</v>
      </c>
      <c r="C1305" s="45">
        <v>2001</v>
      </c>
      <c r="D1305" s="45" t="s">
        <v>205</v>
      </c>
      <c r="E1305" s="48">
        <v>14.4556474</v>
      </c>
      <c r="F1305" s="37">
        <f>VLOOKUP(_xlfn.CONCAT(D1305,"65-69"),'Appendix 4. 2020 IBGE LT'!$E$6:$M$1685,9,FALSE)</f>
        <v>16.240651837614376</v>
      </c>
      <c r="G1305" s="37">
        <f>VLOOKUP(_xlfn.CONCAT(D1305,"65-69"),'Appendix 3b. nax IBGE 2019'!$E$5:$M$1850,9,FALSE)</f>
        <v>16.152521230503339</v>
      </c>
      <c r="H1305" s="37">
        <f>INDEX(Summary!$Q$5:$Y$88,MATCH(_xlfn.CONCAT(D1305,"65-69"),Summary!$Q$5:$Q$88,0),MATCH($H$3,Summary!$Q$4:$Y$4,0))</f>
        <v>17.840375742931588</v>
      </c>
      <c r="I1305" s="240">
        <f t="shared" si="61"/>
        <v>0.1044948022876335</v>
      </c>
      <c r="J1305" s="241">
        <f t="shared" si="62"/>
        <v>1.5105400170027432</v>
      </c>
      <c r="K1305" s="242">
        <f t="shared" si="60"/>
        <v>15.966187417002743</v>
      </c>
    </row>
    <row r="1306" spans="1:11" x14ac:dyDescent="0.2">
      <c r="A1306" s="45" t="s">
        <v>40</v>
      </c>
      <c r="B1306" s="45" t="s">
        <v>3</v>
      </c>
      <c r="C1306" s="45">
        <v>2002</v>
      </c>
      <c r="D1306" s="45" t="s">
        <v>205</v>
      </c>
      <c r="E1306" s="48">
        <v>14.5486413</v>
      </c>
      <c r="F1306" s="37">
        <f>VLOOKUP(_xlfn.CONCAT(D1306,"65-69"),'Appendix 4. 2020 IBGE LT'!$E$6:$M$1685,9,FALSE)</f>
        <v>16.240651837614376</v>
      </c>
      <c r="G1306" s="37">
        <f>VLOOKUP(_xlfn.CONCAT(D1306,"65-69"),'Appendix 3b. nax IBGE 2019'!$E$5:$M$1850,9,FALSE)</f>
        <v>16.152521230503339</v>
      </c>
      <c r="H1306" s="37">
        <f>INDEX(Summary!$Q$5:$Y$88,MATCH(_xlfn.CONCAT(D1306,"65-69"),Summary!$Q$5:$Q$88,0),MATCH($H$3,Summary!$Q$4:$Y$4,0))</f>
        <v>17.840375742931588</v>
      </c>
      <c r="I1306" s="240">
        <f t="shared" si="61"/>
        <v>0.1044948022876335</v>
      </c>
      <c r="J1306" s="241">
        <f t="shared" si="62"/>
        <v>1.5202573961971992</v>
      </c>
      <c r="K1306" s="242">
        <f t="shared" si="60"/>
        <v>16.068898696197198</v>
      </c>
    </row>
    <row r="1307" spans="1:11" x14ac:dyDescent="0.2">
      <c r="A1307" s="45" t="s">
        <v>40</v>
      </c>
      <c r="B1307" s="45" t="s">
        <v>3</v>
      </c>
      <c r="C1307" s="45">
        <v>2003</v>
      </c>
      <c r="D1307" s="45" t="s">
        <v>205</v>
      </c>
      <c r="E1307" s="48">
        <v>14.640036800000001</v>
      </c>
      <c r="F1307" s="37">
        <f>VLOOKUP(_xlfn.CONCAT(D1307,"65-69"),'Appendix 4. 2020 IBGE LT'!$E$6:$M$1685,9,FALSE)</f>
        <v>16.240651837614376</v>
      </c>
      <c r="G1307" s="37">
        <f>VLOOKUP(_xlfn.CONCAT(D1307,"65-69"),'Appendix 3b. nax IBGE 2019'!$E$5:$M$1850,9,FALSE)</f>
        <v>16.152521230503339</v>
      </c>
      <c r="H1307" s="37">
        <f>INDEX(Summary!$Q$5:$Y$88,MATCH(_xlfn.CONCAT(D1307,"65-69"),Summary!$Q$5:$Q$88,0),MATCH($H$3,Summary!$Q$4:$Y$4,0))</f>
        <v>17.840375742931588</v>
      </c>
      <c r="I1307" s="240">
        <f t="shared" si="61"/>
        <v>0.1044948022876335</v>
      </c>
      <c r="J1307" s="241">
        <f t="shared" si="62"/>
        <v>1.5298077508996786</v>
      </c>
      <c r="K1307" s="242">
        <f t="shared" si="60"/>
        <v>16.169844550899679</v>
      </c>
    </row>
    <row r="1308" spans="1:11" x14ac:dyDescent="0.2">
      <c r="A1308" s="45" t="s">
        <v>40</v>
      </c>
      <c r="B1308" s="45" t="s">
        <v>3</v>
      </c>
      <c r="C1308" s="45">
        <v>2004</v>
      </c>
      <c r="D1308" s="45" t="s">
        <v>205</v>
      </c>
      <c r="E1308" s="48">
        <v>14.7321668</v>
      </c>
      <c r="F1308" s="37">
        <f>VLOOKUP(_xlfn.CONCAT(D1308,"65-69"),'Appendix 4. 2020 IBGE LT'!$E$6:$M$1685,9,FALSE)</f>
        <v>16.240651837614376</v>
      </c>
      <c r="G1308" s="37">
        <f>VLOOKUP(_xlfn.CONCAT(D1308,"65-69"),'Appendix 3b. nax IBGE 2019'!$E$5:$M$1850,9,FALSE)</f>
        <v>16.152521230503339</v>
      </c>
      <c r="H1308" s="37">
        <f>INDEX(Summary!$Q$5:$Y$88,MATCH(_xlfn.CONCAT(D1308,"65-69"),Summary!$Q$5:$Q$88,0),MATCH($H$3,Summary!$Q$4:$Y$4,0))</f>
        <v>17.840375742931588</v>
      </c>
      <c r="I1308" s="240">
        <f t="shared" si="61"/>
        <v>0.1044948022876335</v>
      </c>
      <c r="J1308" s="241">
        <f t="shared" si="62"/>
        <v>1.5394348570344383</v>
      </c>
      <c r="K1308" s="242">
        <f t="shared" si="60"/>
        <v>16.271601657034438</v>
      </c>
    </row>
    <row r="1309" spans="1:11" x14ac:dyDescent="0.2">
      <c r="A1309" s="45" t="s">
        <v>40</v>
      </c>
      <c r="B1309" s="45" t="s">
        <v>3</v>
      </c>
      <c r="C1309" s="45">
        <v>2005</v>
      </c>
      <c r="D1309" s="45" t="s">
        <v>205</v>
      </c>
      <c r="E1309" s="48">
        <v>14.824990100000001</v>
      </c>
      <c r="F1309" s="37">
        <f>VLOOKUP(_xlfn.CONCAT(D1309,"65-69"),'Appendix 4. 2020 IBGE LT'!$E$6:$M$1685,9,FALSE)</f>
        <v>16.240651837614376</v>
      </c>
      <c r="G1309" s="37">
        <f>VLOOKUP(_xlfn.CONCAT(D1309,"65-69"),'Appendix 3b. nax IBGE 2019'!$E$5:$M$1850,9,FALSE)</f>
        <v>16.152521230503339</v>
      </c>
      <c r="H1309" s="37">
        <f>INDEX(Summary!$Q$5:$Y$88,MATCH(_xlfn.CONCAT(D1309,"65-69"),Summary!$Q$5:$Q$88,0),MATCH($H$3,Summary!$Q$4:$Y$4,0))</f>
        <v>17.840375742931588</v>
      </c>
      <c r="I1309" s="240">
        <f t="shared" si="61"/>
        <v>0.1044948022876335</v>
      </c>
      <c r="J1309" s="241">
        <f t="shared" si="62"/>
        <v>1.5491344094156241</v>
      </c>
      <c r="K1309" s="242">
        <f t="shared" si="60"/>
        <v>16.374124509415626</v>
      </c>
    </row>
    <row r="1310" spans="1:11" x14ac:dyDescent="0.2">
      <c r="A1310" s="45" t="s">
        <v>40</v>
      </c>
      <c r="B1310" s="45" t="s">
        <v>3</v>
      </c>
      <c r="C1310" s="45">
        <v>2006</v>
      </c>
      <c r="D1310" s="45" t="s">
        <v>205</v>
      </c>
      <c r="E1310" s="48">
        <v>14.919506999999999</v>
      </c>
      <c r="F1310" s="37">
        <f>VLOOKUP(_xlfn.CONCAT(D1310,"65-69"),'Appendix 4. 2020 IBGE LT'!$E$6:$M$1685,9,FALSE)</f>
        <v>16.240651837614376</v>
      </c>
      <c r="G1310" s="37">
        <f>VLOOKUP(_xlfn.CONCAT(D1310,"65-69"),'Appendix 3b. nax IBGE 2019'!$E$5:$M$1850,9,FALSE)</f>
        <v>16.152521230503339</v>
      </c>
      <c r="H1310" s="37">
        <f>INDEX(Summary!$Q$5:$Y$88,MATCH(_xlfn.CONCAT(D1310,"65-69"),Summary!$Q$5:$Q$88,0),MATCH($H$3,Summary!$Q$4:$Y$4,0))</f>
        <v>17.840375742931588</v>
      </c>
      <c r="I1310" s="240">
        <f t="shared" si="61"/>
        <v>0.1044948022876335</v>
      </c>
      <c r="J1310" s="241">
        <f t="shared" si="62"/>
        <v>1.559010934193964</v>
      </c>
      <c r="K1310" s="242">
        <f t="shared" si="60"/>
        <v>16.478517934193963</v>
      </c>
    </row>
    <row r="1311" spans="1:11" x14ac:dyDescent="0.2">
      <c r="A1311" s="45" t="s">
        <v>40</v>
      </c>
      <c r="B1311" s="45" t="s">
        <v>3</v>
      </c>
      <c r="C1311" s="45">
        <v>2007</v>
      </c>
      <c r="D1311" s="45" t="s">
        <v>205</v>
      </c>
      <c r="E1311" s="48">
        <v>15.015953400000001</v>
      </c>
      <c r="F1311" s="37">
        <f>VLOOKUP(_xlfn.CONCAT(D1311,"65-69"),'Appendix 4. 2020 IBGE LT'!$E$6:$M$1685,9,FALSE)</f>
        <v>16.240651837614376</v>
      </c>
      <c r="G1311" s="37">
        <f>VLOOKUP(_xlfn.CONCAT(D1311,"65-69"),'Appendix 3b. nax IBGE 2019'!$E$5:$M$1850,9,FALSE)</f>
        <v>16.152521230503339</v>
      </c>
      <c r="H1311" s="37">
        <f>INDEX(Summary!$Q$5:$Y$88,MATCH(_xlfn.CONCAT(D1311,"65-69"),Summary!$Q$5:$Q$88,0),MATCH($H$3,Summary!$Q$4:$Y$4,0))</f>
        <v>17.840375742931588</v>
      </c>
      <c r="I1311" s="240">
        <f t="shared" si="61"/>
        <v>0.1044948022876335</v>
      </c>
      <c r="J1311" s="241">
        <f t="shared" si="62"/>
        <v>1.5690890816933181</v>
      </c>
      <c r="K1311" s="242">
        <f t="shared" si="60"/>
        <v>16.585042481693318</v>
      </c>
    </row>
    <row r="1312" spans="1:11" x14ac:dyDescent="0.2">
      <c r="A1312" s="45" t="s">
        <v>40</v>
      </c>
      <c r="B1312" s="45" t="s">
        <v>3</v>
      </c>
      <c r="C1312" s="45">
        <v>2008</v>
      </c>
      <c r="D1312" s="45" t="s">
        <v>205</v>
      </c>
      <c r="E1312" s="48">
        <v>15.116465699999999</v>
      </c>
      <c r="F1312" s="37">
        <f>VLOOKUP(_xlfn.CONCAT(D1312,"65-69"),'Appendix 4. 2020 IBGE LT'!$E$6:$M$1685,9,FALSE)</f>
        <v>16.240651837614376</v>
      </c>
      <c r="G1312" s="37">
        <f>VLOOKUP(_xlfn.CONCAT(D1312,"65-69"),'Appendix 3b. nax IBGE 2019'!$E$5:$M$1850,9,FALSE)</f>
        <v>16.152521230503339</v>
      </c>
      <c r="H1312" s="37">
        <f>INDEX(Summary!$Q$5:$Y$88,MATCH(_xlfn.CONCAT(D1312,"65-69"),Summary!$Q$5:$Q$88,0),MATCH($H$3,Summary!$Q$4:$Y$4,0))</f>
        <v>17.840375742931588</v>
      </c>
      <c r="I1312" s="240">
        <f t="shared" si="61"/>
        <v>0.1044948022876335</v>
      </c>
      <c r="J1312" s="241">
        <f t="shared" si="62"/>
        <v>1.5795920946092932</v>
      </c>
      <c r="K1312" s="242">
        <f t="shared" si="60"/>
        <v>16.696057794609292</v>
      </c>
    </row>
    <row r="1313" spans="1:11" x14ac:dyDescent="0.2">
      <c r="A1313" s="45" t="s">
        <v>40</v>
      </c>
      <c r="B1313" s="45" t="s">
        <v>3</v>
      </c>
      <c r="C1313" s="45">
        <v>2009</v>
      </c>
      <c r="D1313" s="45" t="s">
        <v>205</v>
      </c>
      <c r="E1313" s="48">
        <v>15.218575299999999</v>
      </c>
      <c r="F1313" s="37">
        <f>VLOOKUP(_xlfn.CONCAT(D1313,"65-69"),'Appendix 4. 2020 IBGE LT'!$E$6:$M$1685,9,FALSE)</f>
        <v>16.240651837614376</v>
      </c>
      <c r="G1313" s="37">
        <f>VLOOKUP(_xlfn.CONCAT(D1313,"65-69"),'Appendix 3b. nax IBGE 2019'!$E$5:$M$1850,9,FALSE)</f>
        <v>16.152521230503339</v>
      </c>
      <c r="H1313" s="37">
        <f>INDEX(Summary!$Q$5:$Y$88,MATCH(_xlfn.CONCAT(D1313,"65-69"),Summary!$Q$5:$Q$88,0),MATCH($H$3,Summary!$Q$4:$Y$4,0))</f>
        <v>17.840375742931588</v>
      </c>
      <c r="I1313" s="240">
        <f t="shared" si="61"/>
        <v>0.1044948022876335</v>
      </c>
      <c r="J1313" s="241">
        <f t="shared" si="62"/>
        <v>1.5902620170729627</v>
      </c>
      <c r="K1313" s="242">
        <f t="shared" si="60"/>
        <v>16.808837317072964</v>
      </c>
    </row>
    <row r="1314" spans="1:11" x14ac:dyDescent="0.2">
      <c r="A1314" s="45" t="s">
        <v>40</v>
      </c>
      <c r="B1314" s="45" t="s">
        <v>3</v>
      </c>
      <c r="C1314" s="45">
        <v>2010</v>
      </c>
      <c r="D1314" s="45" t="s">
        <v>205</v>
      </c>
      <c r="E1314" s="48">
        <v>15.323376100000001</v>
      </c>
      <c r="F1314" s="37">
        <f>VLOOKUP(_xlfn.CONCAT(D1314,"65-69"),'Appendix 4. 2020 IBGE LT'!$E$6:$M$1685,9,FALSE)</f>
        <v>16.240651837614376</v>
      </c>
      <c r="G1314" s="37">
        <f>VLOOKUP(_xlfn.CONCAT(D1314,"65-69"),'Appendix 3b. nax IBGE 2019'!$E$5:$M$1850,9,FALSE)</f>
        <v>16.152521230503339</v>
      </c>
      <c r="H1314" s="37">
        <f>INDEX(Summary!$Q$5:$Y$88,MATCH(_xlfn.CONCAT(D1314,"65-69"),Summary!$Q$5:$Q$88,0),MATCH($H$3,Summary!$Q$4:$Y$4,0))</f>
        <v>17.840375742931588</v>
      </c>
      <c r="I1314" s="240">
        <f t="shared" si="61"/>
        <v>0.1044948022876335</v>
      </c>
      <c r="J1314" s="241">
        <f t="shared" si="62"/>
        <v>1.6012131559485485</v>
      </c>
      <c r="K1314" s="242">
        <f t="shared" si="60"/>
        <v>16.92458925594855</v>
      </c>
    </row>
    <row r="1315" spans="1:11" x14ac:dyDescent="0.2">
      <c r="A1315" s="45" t="s">
        <v>40</v>
      </c>
      <c r="B1315" s="45" t="s">
        <v>3</v>
      </c>
      <c r="C1315" s="45">
        <v>2011</v>
      </c>
      <c r="D1315" s="45" t="s">
        <v>205</v>
      </c>
      <c r="E1315" s="48">
        <v>15.4164814</v>
      </c>
      <c r="F1315" s="37">
        <f>VLOOKUP(_xlfn.CONCAT(D1315,"65-69"),'Appendix 4. 2020 IBGE LT'!$E$6:$M$1685,9,FALSE)</f>
        <v>16.240651837614376</v>
      </c>
      <c r="G1315" s="37">
        <f>VLOOKUP(_xlfn.CONCAT(D1315,"65-69"),'Appendix 3b. nax IBGE 2019'!$E$5:$M$1850,9,FALSE)</f>
        <v>16.152521230503339</v>
      </c>
      <c r="H1315" s="37">
        <f>INDEX(Summary!$Q$5:$Y$88,MATCH(_xlfn.CONCAT(D1315,"65-69"),Summary!$Q$5:$Q$88,0),MATCH($H$3,Summary!$Q$4:$Y$4,0))</f>
        <v>17.840375742931588</v>
      </c>
      <c r="I1315" s="240">
        <f t="shared" si="61"/>
        <v>0.1044948022876335</v>
      </c>
      <c r="J1315" s="241">
        <f t="shared" si="62"/>
        <v>1.6109421758639793</v>
      </c>
      <c r="K1315" s="242">
        <f t="shared" si="60"/>
        <v>17.027423575863981</v>
      </c>
    </row>
    <row r="1316" spans="1:11" x14ac:dyDescent="0.2">
      <c r="A1316" s="45" t="s">
        <v>40</v>
      </c>
      <c r="B1316" s="45" t="s">
        <v>3</v>
      </c>
      <c r="C1316" s="45">
        <v>2012</v>
      </c>
      <c r="D1316" s="45" t="s">
        <v>205</v>
      </c>
      <c r="E1316" s="48">
        <v>15.510814999999999</v>
      </c>
      <c r="F1316" s="37">
        <f>VLOOKUP(_xlfn.CONCAT(D1316,"65-69"),'Appendix 4. 2020 IBGE LT'!$E$6:$M$1685,9,FALSE)</f>
        <v>16.240651837614376</v>
      </c>
      <c r="G1316" s="37">
        <f>VLOOKUP(_xlfn.CONCAT(D1316,"65-69"),'Appendix 3b. nax IBGE 2019'!$E$5:$M$1850,9,FALSE)</f>
        <v>16.152521230503339</v>
      </c>
      <c r="H1316" s="37">
        <f>INDEX(Summary!$Q$5:$Y$88,MATCH(_xlfn.CONCAT(D1316,"65-69"),Summary!$Q$5:$Q$88,0),MATCH($H$3,Summary!$Q$4:$Y$4,0))</f>
        <v>17.840375742931588</v>
      </c>
      <c r="I1316" s="240">
        <f t="shared" si="61"/>
        <v>0.1044948022876335</v>
      </c>
      <c r="J1316" s="241">
        <f t="shared" si="62"/>
        <v>1.62079954674506</v>
      </c>
      <c r="K1316" s="242">
        <f t="shared" si="60"/>
        <v>17.131614546745059</v>
      </c>
    </row>
    <row r="1317" spans="1:11" x14ac:dyDescent="0.2">
      <c r="A1317" s="45" t="s">
        <v>40</v>
      </c>
      <c r="B1317" s="45" t="s">
        <v>3</v>
      </c>
      <c r="C1317" s="45">
        <v>2013</v>
      </c>
      <c r="D1317" s="45" t="s">
        <v>205</v>
      </c>
      <c r="E1317" s="48">
        <v>15.6027074</v>
      </c>
      <c r="F1317" s="37">
        <f>VLOOKUP(_xlfn.CONCAT(D1317,"65-69"),'Appendix 4. 2020 IBGE LT'!$E$6:$M$1685,9,FALSE)</f>
        <v>16.240651837614376</v>
      </c>
      <c r="G1317" s="37">
        <f>VLOOKUP(_xlfn.CONCAT(D1317,"65-69"),'Appendix 3b. nax IBGE 2019'!$E$5:$M$1850,9,FALSE)</f>
        <v>16.152521230503339</v>
      </c>
      <c r="H1317" s="37">
        <f>INDEX(Summary!$Q$5:$Y$88,MATCH(_xlfn.CONCAT(D1317,"65-69"),Summary!$Q$5:$Q$88,0),MATCH($H$3,Summary!$Q$4:$Y$4,0))</f>
        <v>17.840375742931588</v>
      </c>
      <c r="I1317" s="240">
        <f t="shared" si="61"/>
        <v>0.1044948022876335</v>
      </c>
      <c r="J1317" s="241">
        <f t="shared" si="62"/>
        <v>1.630401824914796</v>
      </c>
      <c r="K1317" s="242">
        <f t="shared" si="60"/>
        <v>17.233109224914795</v>
      </c>
    </row>
    <row r="1318" spans="1:11" x14ac:dyDescent="0.2">
      <c r="A1318" s="45" t="s">
        <v>40</v>
      </c>
      <c r="B1318" s="45" t="s">
        <v>3</v>
      </c>
      <c r="C1318" s="45">
        <v>2014</v>
      </c>
      <c r="D1318" s="45" t="s">
        <v>205</v>
      </c>
      <c r="E1318" s="48">
        <v>15.6944838</v>
      </c>
      <c r="F1318" s="37">
        <f>VLOOKUP(_xlfn.CONCAT(D1318,"65-69"),'Appendix 4. 2020 IBGE LT'!$E$6:$M$1685,9,FALSE)</f>
        <v>16.240651837614376</v>
      </c>
      <c r="G1318" s="37">
        <f>VLOOKUP(_xlfn.CONCAT(D1318,"65-69"),'Appendix 3b. nax IBGE 2019'!$E$5:$M$1850,9,FALSE)</f>
        <v>16.152521230503339</v>
      </c>
      <c r="H1318" s="37">
        <f>INDEX(Summary!$Q$5:$Y$88,MATCH(_xlfn.CONCAT(D1318,"65-69"),Summary!$Q$5:$Q$88,0),MATCH($H$3,Summary!$Q$4:$Y$4,0))</f>
        <v>17.840375742931588</v>
      </c>
      <c r="I1318" s="240">
        <f t="shared" si="61"/>
        <v>0.1044948022876335</v>
      </c>
      <c r="J1318" s="241">
        <f t="shared" si="62"/>
        <v>1.6399919816874668</v>
      </c>
      <c r="K1318" s="242">
        <f t="shared" si="60"/>
        <v>17.334475781687466</v>
      </c>
    </row>
    <row r="1319" spans="1:11" x14ac:dyDescent="0.2">
      <c r="A1319" s="45" t="s">
        <v>40</v>
      </c>
      <c r="B1319" s="45" t="s">
        <v>3</v>
      </c>
      <c r="C1319" s="45">
        <v>2015</v>
      </c>
      <c r="D1319" s="45" t="s">
        <v>205</v>
      </c>
      <c r="E1319" s="48">
        <v>15.787100799999999</v>
      </c>
      <c r="F1319" s="37">
        <f>VLOOKUP(_xlfn.CONCAT(D1319,"65-69"),'Appendix 4. 2020 IBGE LT'!$E$6:$M$1685,9,FALSE)</f>
        <v>16.240651837614376</v>
      </c>
      <c r="G1319" s="37">
        <f>VLOOKUP(_xlfn.CONCAT(D1319,"65-69"),'Appendix 3b. nax IBGE 2019'!$E$5:$M$1850,9,FALSE)</f>
        <v>16.152521230503339</v>
      </c>
      <c r="H1319" s="37">
        <f>INDEX(Summary!$Q$5:$Y$88,MATCH(_xlfn.CONCAT(D1319,"65-69"),Summary!$Q$5:$Q$88,0),MATCH($H$3,Summary!$Q$4:$Y$4,0))</f>
        <v>17.840375742931588</v>
      </c>
      <c r="I1319" s="240">
        <f t="shared" si="61"/>
        <v>0.1044948022876335</v>
      </c>
      <c r="J1319" s="241">
        <f t="shared" si="62"/>
        <v>1.6496699767909406</v>
      </c>
      <c r="K1319" s="242">
        <f t="shared" si="60"/>
        <v>17.43677077679094</v>
      </c>
    </row>
    <row r="1320" spans="1:11" x14ac:dyDescent="0.2">
      <c r="A1320" s="45" t="s">
        <v>40</v>
      </c>
      <c r="B1320" s="45" t="s">
        <v>3</v>
      </c>
      <c r="C1320" s="45">
        <v>2016</v>
      </c>
      <c r="D1320" s="45" t="s">
        <v>205</v>
      </c>
      <c r="E1320" s="48">
        <v>15.8795655</v>
      </c>
      <c r="F1320" s="37">
        <f>VLOOKUP(_xlfn.CONCAT(D1320,"65-69"),'Appendix 4. 2020 IBGE LT'!$E$6:$M$1685,9,FALSE)</f>
        <v>16.240651837614376</v>
      </c>
      <c r="G1320" s="37">
        <f>VLOOKUP(_xlfn.CONCAT(D1320,"65-69"),'Appendix 3b. nax IBGE 2019'!$E$5:$M$1850,9,FALSE)</f>
        <v>16.152521230503339</v>
      </c>
      <c r="H1320" s="37">
        <f>INDEX(Summary!$Q$5:$Y$88,MATCH(_xlfn.CONCAT(D1320,"65-69"),Summary!$Q$5:$Q$88,0),MATCH($H$3,Summary!$Q$4:$Y$4,0))</f>
        <v>17.840375742931588</v>
      </c>
      <c r="I1320" s="240">
        <f t="shared" si="61"/>
        <v>0.1044948022876335</v>
      </c>
      <c r="J1320" s="241">
        <f t="shared" si="62"/>
        <v>1.659332057336026</v>
      </c>
      <c r="K1320" s="242">
        <f t="shared" si="60"/>
        <v>17.538897557336025</v>
      </c>
    </row>
    <row r="1321" spans="1:11" x14ac:dyDescent="0.2">
      <c r="A1321" s="45" t="s">
        <v>40</v>
      </c>
      <c r="B1321" s="45" t="s">
        <v>3</v>
      </c>
      <c r="C1321" s="45">
        <v>2017</v>
      </c>
      <c r="D1321" s="45" t="s">
        <v>205</v>
      </c>
      <c r="E1321" s="48">
        <v>15.9717646</v>
      </c>
      <c r="F1321" s="37">
        <f>VLOOKUP(_xlfn.CONCAT(D1321,"65-69"),'Appendix 4. 2020 IBGE LT'!$E$6:$M$1685,9,FALSE)</f>
        <v>16.240651837614376</v>
      </c>
      <c r="G1321" s="37">
        <f>VLOOKUP(_xlfn.CONCAT(D1321,"65-69"),'Appendix 3b. nax IBGE 2019'!$E$5:$M$1850,9,FALSE)</f>
        <v>16.152521230503339</v>
      </c>
      <c r="H1321" s="37">
        <f>INDEX(Summary!$Q$5:$Y$88,MATCH(_xlfn.CONCAT(D1321,"65-69"),Summary!$Q$5:$Q$88,0),MATCH($H$3,Summary!$Q$4:$Y$4,0))</f>
        <v>17.840375742931588</v>
      </c>
      <c r="I1321" s="240">
        <f t="shared" si="61"/>
        <v>0.1044948022876335</v>
      </c>
      <c r="J1321" s="241">
        <f t="shared" si="62"/>
        <v>1.6689663840616238</v>
      </c>
      <c r="K1321" s="242">
        <f t="shared" si="60"/>
        <v>17.640730984061623</v>
      </c>
    </row>
    <row r="1322" spans="1:11" x14ac:dyDescent="0.2">
      <c r="A1322" s="45" t="s">
        <v>40</v>
      </c>
      <c r="B1322" s="45" t="s">
        <v>3</v>
      </c>
      <c r="C1322" s="45">
        <v>2018</v>
      </c>
      <c r="D1322" s="45" t="s">
        <v>205</v>
      </c>
      <c r="E1322" s="48">
        <v>16.0626061</v>
      </c>
      <c r="F1322" s="37">
        <f>VLOOKUP(_xlfn.CONCAT(D1322,"65-69"),'Appendix 4. 2020 IBGE LT'!$E$6:$M$1685,9,FALSE)</f>
        <v>16.240651837614376</v>
      </c>
      <c r="G1322" s="37">
        <f>VLOOKUP(_xlfn.CONCAT(D1322,"65-69"),'Appendix 3b. nax IBGE 2019'!$E$5:$M$1850,9,FALSE)</f>
        <v>16.152521230503339</v>
      </c>
      <c r="H1322" s="37">
        <f>INDEX(Summary!$Q$5:$Y$88,MATCH(_xlfn.CONCAT(D1322,"65-69"),Summary!$Q$5:$Q$88,0),MATCH($H$3,Summary!$Q$4:$Y$4,0))</f>
        <v>17.840375742931588</v>
      </c>
      <c r="I1322" s="240">
        <f t="shared" si="61"/>
        <v>0.1044948022876335</v>
      </c>
      <c r="J1322" s="241">
        <f t="shared" si="62"/>
        <v>1.6784588486436358</v>
      </c>
      <c r="K1322" s="242">
        <f t="shared" si="60"/>
        <v>17.741064948643636</v>
      </c>
    </row>
    <row r="1323" spans="1:11" x14ac:dyDescent="0.2">
      <c r="A1323" s="45" t="s">
        <v>40</v>
      </c>
      <c r="B1323" s="45" t="s">
        <v>3</v>
      </c>
      <c r="C1323" s="45">
        <v>2019</v>
      </c>
      <c r="D1323" s="45" t="s">
        <v>205</v>
      </c>
      <c r="E1323" s="48">
        <v>16.152521199999999</v>
      </c>
      <c r="F1323" s="37">
        <f>VLOOKUP(_xlfn.CONCAT(D1323,"65-69"),'Appendix 4. 2020 IBGE LT'!$E$6:$M$1685,9,FALSE)</f>
        <v>16.240651837614376</v>
      </c>
      <c r="G1323" s="37">
        <f>VLOOKUP(_xlfn.CONCAT(D1323,"65-69"),'Appendix 3b. nax IBGE 2019'!$E$5:$M$1850,9,FALSE)</f>
        <v>16.152521230503339</v>
      </c>
      <c r="H1323" s="37">
        <f>INDEX(Summary!$Q$5:$Y$88,MATCH(_xlfn.CONCAT(D1323,"65-69"),Summary!$Q$5:$Q$88,0),MATCH($H$3,Summary!$Q$4:$Y$4,0))</f>
        <v>17.840375742931588</v>
      </c>
      <c r="I1323" s="240">
        <f t="shared" si="61"/>
        <v>0.1044948022876335</v>
      </c>
      <c r="J1323" s="241">
        <f t="shared" si="62"/>
        <v>1.6878545092408084</v>
      </c>
      <c r="K1323" s="242">
        <f t="shared" si="60"/>
        <v>17.840375709240806</v>
      </c>
    </row>
    <row r="1324" spans="1:11" x14ac:dyDescent="0.2">
      <c r="A1324" s="45" t="s">
        <v>43</v>
      </c>
      <c r="B1324" s="45" t="s">
        <v>48</v>
      </c>
      <c r="C1324" s="45">
        <v>2000</v>
      </c>
      <c r="D1324" s="45" t="s">
        <v>180</v>
      </c>
      <c r="E1324" s="48">
        <v>14.1570246</v>
      </c>
      <c r="F1324" s="37">
        <f>VLOOKUP(_xlfn.CONCAT(D1324,"65-69"),'Appendix 4. 2020 IBGE LT'!$E$6:$M$1685,9,FALSE)</f>
        <v>17.759163596492797</v>
      </c>
      <c r="G1324" s="37">
        <f>VLOOKUP(_xlfn.CONCAT(D1324,"65-69"),'Appendix 3b. nax IBGE 2019'!$E$5:$M$1850,9,FALSE)</f>
        <v>17.615970444849303</v>
      </c>
      <c r="H1324" s="37">
        <f>INDEX(Summary!$Q$5:$Y$88,MATCH(_xlfn.CONCAT(D1324,"65-69"),Summary!$Q$5:$Q$88,0),MATCH($H$3,Summary!$Q$4:$Y$4,0))</f>
        <v>18.987206760112333</v>
      </c>
      <c r="I1324" s="240">
        <f t="shared" si="61"/>
        <v>7.7840520881661823E-2</v>
      </c>
      <c r="J1324" s="241">
        <f t="shared" si="62"/>
        <v>1.1019901689985001</v>
      </c>
      <c r="K1324" s="242">
        <f t="shared" si="60"/>
        <v>15.259014768998499</v>
      </c>
    </row>
    <row r="1325" spans="1:11" x14ac:dyDescent="0.2">
      <c r="A1325" s="45" t="s">
        <v>43</v>
      </c>
      <c r="B1325" s="45" t="s">
        <v>48</v>
      </c>
      <c r="C1325" s="45">
        <v>2001</v>
      </c>
      <c r="D1325" s="45" t="s">
        <v>180</v>
      </c>
      <c r="E1325" s="48">
        <v>14.3707598</v>
      </c>
      <c r="F1325" s="37">
        <f>VLOOKUP(_xlfn.CONCAT(D1325,"65-69"),'Appendix 4. 2020 IBGE LT'!$E$6:$M$1685,9,FALSE)</f>
        <v>17.759163596492797</v>
      </c>
      <c r="G1325" s="37">
        <f>VLOOKUP(_xlfn.CONCAT(D1325,"65-69"),'Appendix 3b. nax IBGE 2019'!$E$5:$M$1850,9,FALSE)</f>
        <v>17.615970444849303</v>
      </c>
      <c r="H1325" s="37">
        <f>INDEX(Summary!$Q$5:$Y$88,MATCH(_xlfn.CONCAT(D1325,"65-69"),Summary!$Q$5:$Q$88,0),MATCH($H$3,Summary!$Q$4:$Y$4,0))</f>
        <v>18.987206760112333</v>
      </c>
      <c r="I1325" s="240">
        <f t="shared" si="61"/>
        <v>7.7840520881661823E-2</v>
      </c>
      <c r="J1325" s="241">
        <f t="shared" si="62"/>
        <v>1.1186274282972464</v>
      </c>
      <c r="K1325" s="242">
        <f t="shared" si="60"/>
        <v>15.489387228297247</v>
      </c>
    </row>
    <row r="1326" spans="1:11" x14ac:dyDescent="0.2">
      <c r="A1326" s="45" t="s">
        <v>43</v>
      </c>
      <c r="B1326" s="45" t="s">
        <v>48</v>
      </c>
      <c r="C1326" s="45">
        <v>2002</v>
      </c>
      <c r="D1326" s="45" t="s">
        <v>180</v>
      </c>
      <c r="E1326" s="48">
        <v>14.582084800000001</v>
      </c>
      <c r="F1326" s="37">
        <f>VLOOKUP(_xlfn.CONCAT(D1326,"65-69"),'Appendix 4. 2020 IBGE LT'!$E$6:$M$1685,9,FALSE)</f>
        <v>17.759163596492797</v>
      </c>
      <c r="G1326" s="37">
        <f>VLOOKUP(_xlfn.CONCAT(D1326,"65-69"),'Appendix 3b. nax IBGE 2019'!$E$5:$M$1850,9,FALSE)</f>
        <v>17.615970444849303</v>
      </c>
      <c r="H1326" s="37">
        <f>INDEX(Summary!$Q$5:$Y$88,MATCH(_xlfn.CONCAT(D1326,"65-69"),Summary!$Q$5:$Q$88,0),MATCH($H$3,Summary!$Q$4:$Y$4,0))</f>
        <v>18.987206760112333</v>
      </c>
      <c r="I1326" s="240">
        <f t="shared" si="61"/>
        <v>7.7840520881661823E-2</v>
      </c>
      <c r="J1326" s="241">
        <f t="shared" si="62"/>
        <v>1.1350770763725635</v>
      </c>
      <c r="K1326" s="242">
        <f t="shared" si="60"/>
        <v>15.717161876372565</v>
      </c>
    </row>
    <row r="1327" spans="1:11" x14ac:dyDescent="0.2">
      <c r="A1327" s="45" t="s">
        <v>43</v>
      </c>
      <c r="B1327" s="45" t="s">
        <v>48</v>
      </c>
      <c r="C1327" s="45">
        <v>2003</v>
      </c>
      <c r="D1327" s="45" t="s">
        <v>180</v>
      </c>
      <c r="E1327" s="48">
        <v>14.790797700000001</v>
      </c>
      <c r="F1327" s="37">
        <f>VLOOKUP(_xlfn.CONCAT(D1327,"65-69"),'Appendix 4. 2020 IBGE LT'!$E$6:$M$1685,9,FALSE)</f>
        <v>17.759163596492797</v>
      </c>
      <c r="G1327" s="37">
        <f>VLOOKUP(_xlfn.CONCAT(D1327,"65-69"),'Appendix 3b. nax IBGE 2019'!$E$5:$M$1850,9,FALSE)</f>
        <v>17.615970444849303</v>
      </c>
      <c r="H1327" s="37">
        <f>INDEX(Summary!$Q$5:$Y$88,MATCH(_xlfn.CONCAT(D1327,"65-69"),Summary!$Q$5:$Q$88,0),MATCH($H$3,Summary!$Q$4:$Y$4,0))</f>
        <v>18.987206760112333</v>
      </c>
      <c r="I1327" s="240">
        <f t="shared" si="61"/>
        <v>7.7840520881661823E-2</v>
      </c>
      <c r="J1327" s="241">
        <f t="shared" si="62"/>
        <v>1.1513233972232857</v>
      </c>
      <c r="K1327" s="242">
        <f t="shared" si="60"/>
        <v>15.942121097223286</v>
      </c>
    </row>
    <row r="1328" spans="1:11" x14ac:dyDescent="0.2">
      <c r="A1328" s="45" t="s">
        <v>43</v>
      </c>
      <c r="B1328" s="45" t="s">
        <v>48</v>
      </c>
      <c r="C1328" s="45">
        <v>2004</v>
      </c>
      <c r="D1328" s="45" t="s">
        <v>180</v>
      </c>
      <c r="E1328" s="48">
        <v>14.9967104</v>
      </c>
      <c r="F1328" s="37">
        <f>VLOOKUP(_xlfn.CONCAT(D1328,"65-69"),'Appendix 4. 2020 IBGE LT'!$E$6:$M$1685,9,FALSE)</f>
        <v>17.759163596492797</v>
      </c>
      <c r="G1328" s="37">
        <f>VLOOKUP(_xlfn.CONCAT(D1328,"65-69"),'Appendix 3b. nax IBGE 2019'!$E$5:$M$1850,9,FALSE)</f>
        <v>17.615970444849303</v>
      </c>
      <c r="H1328" s="37">
        <f>INDEX(Summary!$Q$5:$Y$88,MATCH(_xlfn.CONCAT(D1328,"65-69"),Summary!$Q$5:$Q$88,0),MATCH($H$3,Summary!$Q$4:$Y$4,0))</f>
        <v>18.987206760112333</v>
      </c>
      <c r="I1328" s="240">
        <f t="shared" si="61"/>
        <v>7.7840520881661823E-2</v>
      </c>
      <c r="J1328" s="241">
        <f t="shared" si="62"/>
        <v>1.167351749047435</v>
      </c>
      <c r="K1328" s="242">
        <f t="shared" si="60"/>
        <v>16.164062149047435</v>
      </c>
    </row>
    <row r="1329" spans="1:11" x14ac:dyDescent="0.2">
      <c r="A1329" s="45" t="s">
        <v>43</v>
      </c>
      <c r="B1329" s="45" t="s">
        <v>48</v>
      </c>
      <c r="C1329" s="45">
        <v>2005</v>
      </c>
      <c r="D1329" s="45" t="s">
        <v>180</v>
      </c>
      <c r="E1329" s="48">
        <v>15.1996494</v>
      </c>
      <c r="F1329" s="37">
        <f>VLOOKUP(_xlfn.CONCAT(D1329,"65-69"),'Appendix 4. 2020 IBGE LT'!$E$6:$M$1685,9,FALSE)</f>
        <v>17.759163596492797</v>
      </c>
      <c r="G1329" s="37">
        <f>VLOOKUP(_xlfn.CONCAT(D1329,"65-69"),'Appendix 3b. nax IBGE 2019'!$E$5:$M$1850,9,FALSE)</f>
        <v>17.615970444849303</v>
      </c>
      <c r="H1329" s="37">
        <f>INDEX(Summary!$Q$5:$Y$88,MATCH(_xlfn.CONCAT(D1329,"65-69"),Summary!$Q$5:$Q$88,0),MATCH($H$3,Summary!$Q$4:$Y$4,0))</f>
        <v>18.987206760112333</v>
      </c>
      <c r="I1329" s="240">
        <f t="shared" si="61"/>
        <v>7.7840520881661823E-2</v>
      </c>
      <c r="J1329" s="241">
        <f t="shared" si="62"/>
        <v>1.1831486265146387</v>
      </c>
      <c r="K1329" s="242">
        <f t="shared" si="60"/>
        <v>16.382798026514639</v>
      </c>
    </row>
    <row r="1330" spans="1:11" x14ac:dyDescent="0.2">
      <c r="A1330" s="45" t="s">
        <v>43</v>
      </c>
      <c r="B1330" s="45" t="s">
        <v>48</v>
      </c>
      <c r="C1330" s="45">
        <v>2006</v>
      </c>
      <c r="D1330" s="45" t="s">
        <v>180</v>
      </c>
      <c r="E1330" s="48">
        <v>15.3994549</v>
      </c>
      <c r="F1330" s="37">
        <f>VLOOKUP(_xlfn.CONCAT(D1330,"65-69"),'Appendix 4. 2020 IBGE LT'!$E$6:$M$1685,9,FALSE)</f>
        <v>17.759163596492797</v>
      </c>
      <c r="G1330" s="37">
        <f>VLOOKUP(_xlfn.CONCAT(D1330,"65-69"),'Appendix 3b. nax IBGE 2019'!$E$5:$M$1850,9,FALSE)</f>
        <v>17.615970444849303</v>
      </c>
      <c r="H1330" s="37">
        <f>INDEX(Summary!$Q$5:$Y$88,MATCH(_xlfn.CONCAT(D1330,"65-69"),Summary!$Q$5:$Q$88,0),MATCH($H$3,Summary!$Q$4:$Y$4,0))</f>
        <v>18.987206760112333</v>
      </c>
      <c r="I1330" s="240">
        <f t="shared" si="61"/>
        <v>7.7840520881661823E-2</v>
      </c>
      <c r="J1330" s="241">
        <f t="shared" si="62"/>
        <v>1.1987015907096594</v>
      </c>
      <c r="K1330" s="242">
        <f t="shared" si="60"/>
        <v>16.598156490709659</v>
      </c>
    </row>
    <row r="1331" spans="1:11" x14ac:dyDescent="0.2">
      <c r="A1331" s="45" t="s">
        <v>43</v>
      </c>
      <c r="B1331" s="45" t="s">
        <v>48</v>
      </c>
      <c r="C1331" s="45">
        <v>2007</v>
      </c>
      <c r="D1331" s="45" t="s">
        <v>180</v>
      </c>
      <c r="E1331" s="48">
        <v>15.5959819</v>
      </c>
      <c r="F1331" s="37">
        <f>VLOOKUP(_xlfn.CONCAT(D1331,"65-69"),'Appendix 4. 2020 IBGE LT'!$E$6:$M$1685,9,FALSE)</f>
        <v>17.759163596492797</v>
      </c>
      <c r="G1331" s="37">
        <f>VLOOKUP(_xlfn.CONCAT(D1331,"65-69"),'Appendix 3b. nax IBGE 2019'!$E$5:$M$1850,9,FALSE)</f>
        <v>17.615970444849303</v>
      </c>
      <c r="H1331" s="37">
        <f>INDEX(Summary!$Q$5:$Y$88,MATCH(_xlfn.CONCAT(D1331,"65-69"),Summary!$Q$5:$Q$88,0),MATCH($H$3,Summary!$Q$4:$Y$4,0))</f>
        <v>18.987206760112333</v>
      </c>
      <c r="I1331" s="240">
        <f t="shared" si="61"/>
        <v>7.7840520881661823E-2</v>
      </c>
      <c r="J1331" s="241">
        <f t="shared" si="62"/>
        <v>1.2139993547569699</v>
      </c>
      <c r="K1331" s="242">
        <f t="shared" si="60"/>
        <v>16.80998125475697</v>
      </c>
    </row>
    <row r="1332" spans="1:11" x14ac:dyDescent="0.2">
      <c r="A1332" s="45" t="s">
        <v>43</v>
      </c>
      <c r="B1332" s="45" t="s">
        <v>48</v>
      </c>
      <c r="C1332" s="45">
        <v>2008</v>
      </c>
      <c r="D1332" s="45" t="s">
        <v>180</v>
      </c>
      <c r="E1332" s="48">
        <v>15.7890991</v>
      </c>
      <c r="F1332" s="37">
        <f>VLOOKUP(_xlfn.CONCAT(D1332,"65-69"),'Appendix 4. 2020 IBGE LT'!$E$6:$M$1685,9,FALSE)</f>
        <v>17.759163596492797</v>
      </c>
      <c r="G1332" s="37">
        <f>VLOOKUP(_xlfn.CONCAT(D1332,"65-69"),'Appendix 3b. nax IBGE 2019'!$E$5:$M$1850,9,FALSE)</f>
        <v>17.615970444849303</v>
      </c>
      <c r="H1332" s="37">
        <f>INDEX(Summary!$Q$5:$Y$88,MATCH(_xlfn.CONCAT(D1332,"65-69"),Summary!$Q$5:$Q$88,0),MATCH($H$3,Summary!$Q$4:$Y$4,0))</f>
        <v>18.987206760112333</v>
      </c>
      <c r="I1332" s="240">
        <f t="shared" si="61"/>
        <v>7.7840520881661823E-2</v>
      </c>
      <c r="J1332" s="241">
        <f t="shared" si="62"/>
        <v>1.229031698196178</v>
      </c>
      <c r="K1332" s="242">
        <f t="shared" si="60"/>
        <v>17.018130798196179</v>
      </c>
    </row>
    <row r="1333" spans="1:11" x14ac:dyDescent="0.2">
      <c r="A1333" s="45" t="s">
        <v>43</v>
      </c>
      <c r="B1333" s="45" t="s">
        <v>48</v>
      </c>
      <c r="C1333" s="45">
        <v>2009</v>
      </c>
      <c r="D1333" s="45" t="s">
        <v>180</v>
      </c>
      <c r="E1333" s="48">
        <v>15.978689299999999</v>
      </c>
      <c r="F1333" s="37">
        <f>VLOOKUP(_xlfn.CONCAT(D1333,"65-69"),'Appendix 4. 2020 IBGE LT'!$E$6:$M$1685,9,FALSE)</f>
        <v>17.759163596492797</v>
      </c>
      <c r="G1333" s="37">
        <f>VLOOKUP(_xlfn.CONCAT(D1333,"65-69"),'Appendix 3b. nax IBGE 2019'!$E$5:$M$1850,9,FALSE)</f>
        <v>17.615970444849303</v>
      </c>
      <c r="H1333" s="37">
        <f>INDEX(Summary!$Q$5:$Y$88,MATCH(_xlfn.CONCAT(D1333,"65-69"),Summary!$Q$5:$Q$88,0),MATCH($H$3,Summary!$Q$4:$Y$4,0))</f>
        <v>18.987206760112333</v>
      </c>
      <c r="I1333" s="240">
        <f t="shared" si="61"/>
        <v>7.7840520881661823E-2</v>
      </c>
      <c r="J1333" s="241">
        <f t="shared" si="62"/>
        <v>1.2437894981182362</v>
      </c>
      <c r="K1333" s="242">
        <f t="shared" si="60"/>
        <v>17.222478798118235</v>
      </c>
    </row>
    <row r="1334" spans="1:11" x14ac:dyDescent="0.2">
      <c r="A1334" s="45" t="s">
        <v>43</v>
      </c>
      <c r="B1334" s="45" t="s">
        <v>48</v>
      </c>
      <c r="C1334" s="45">
        <v>2010</v>
      </c>
      <c r="D1334" s="45" t="s">
        <v>180</v>
      </c>
      <c r="E1334" s="48">
        <v>16.164649099999998</v>
      </c>
      <c r="F1334" s="37">
        <f>VLOOKUP(_xlfn.CONCAT(D1334,"65-69"),'Appendix 4. 2020 IBGE LT'!$E$6:$M$1685,9,FALSE)</f>
        <v>17.759163596492797</v>
      </c>
      <c r="G1334" s="37">
        <f>VLOOKUP(_xlfn.CONCAT(D1334,"65-69"),'Appendix 3b. nax IBGE 2019'!$E$5:$M$1850,9,FALSE)</f>
        <v>17.615970444849303</v>
      </c>
      <c r="H1334" s="37">
        <f>INDEX(Summary!$Q$5:$Y$88,MATCH(_xlfn.CONCAT(D1334,"65-69"),Summary!$Q$5:$Q$88,0),MATCH($H$3,Summary!$Q$4:$Y$4,0))</f>
        <v>18.987206760112333</v>
      </c>
      <c r="I1334" s="240">
        <f t="shared" si="61"/>
        <v>7.7840520881661823E-2</v>
      </c>
      <c r="J1334" s="241">
        <f t="shared" si="62"/>
        <v>1.2582647058132859</v>
      </c>
      <c r="K1334" s="242">
        <f t="shared" si="60"/>
        <v>17.422913805813284</v>
      </c>
    </row>
    <row r="1335" spans="1:11" x14ac:dyDescent="0.2">
      <c r="A1335" s="45" t="s">
        <v>43</v>
      </c>
      <c r="B1335" s="45" t="s">
        <v>48</v>
      </c>
      <c r="C1335" s="45">
        <v>2011</v>
      </c>
      <c r="D1335" s="45" t="s">
        <v>180</v>
      </c>
      <c r="E1335" s="48">
        <v>16.339848100000001</v>
      </c>
      <c r="F1335" s="37">
        <f>VLOOKUP(_xlfn.CONCAT(D1335,"65-69"),'Appendix 4. 2020 IBGE LT'!$E$6:$M$1685,9,FALSE)</f>
        <v>17.759163596492797</v>
      </c>
      <c r="G1335" s="37">
        <f>VLOOKUP(_xlfn.CONCAT(D1335,"65-69"),'Appendix 3b. nax IBGE 2019'!$E$5:$M$1850,9,FALSE)</f>
        <v>17.615970444849303</v>
      </c>
      <c r="H1335" s="37">
        <f>INDEX(Summary!$Q$5:$Y$88,MATCH(_xlfn.CONCAT(D1335,"65-69"),Summary!$Q$5:$Q$88,0),MATCH($H$3,Summary!$Q$4:$Y$4,0))</f>
        <v>18.987206760112333</v>
      </c>
      <c r="I1335" s="240">
        <f t="shared" si="61"/>
        <v>7.7840520881661823E-2</v>
      </c>
      <c r="J1335" s="241">
        <f t="shared" si="62"/>
        <v>1.2719022872312324</v>
      </c>
      <c r="K1335" s="242">
        <f t="shared" si="60"/>
        <v>17.611750387231233</v>
      </c>
    </row>
    <row r="1336" spans="1:11" x14ac:dyDescent="0.2">
      <c r="A1336" s="45" t="s">
        <v>43</v>
      </c>
      <c r="B1336" s="45" t="s">
        <v>48</v>
      </c>
      <c r="C1336" s="45">
        <v>2012</v>
      </c>
      <c r="D1336" s="45" t="s">
        <v>180</v>
      </c>
      <c r="E1336" s="48">
        <v>16.5117051</v>
      </c>
      <c r="F1336" s="37">
        <f>VLOOKUP(_xlfn.CONCAT(D1336,"65-69"),'Appendix 4. 2020 IBGE LT'!$E$6:$M$1685,9,FALSE)</f>
        <v>17.759163596492797</v>
      </c>
      <c r="G1336" s="37">
        <f>VLOOKUP(_xlfn.CONCAT(D1336,"65-69"),'Appendix 3b. nax IBGE 2019'!$E$5:$M$1850,9,FALSE)</f>
        <v>17.615970444849303</v>
      </c>
      <c r="H1336" s="37">
        <f>INDEX(Summary!$Q$5:$Y$88,MATCH(_xlfn.CONCAT(D1336,"65-69"),Summary!$Q$5:$Q$88,0),MATCH($H$3,Summary!$Q$4:$Y$4,0))</f>
        <v>18.987206760112333</v>
      </c>
      <c r="I1336" s="240">
        <f t="shared" si="61"/>
        <v>7.7840520881661823E-2</v>
      </c>
      <c r="J1336" s="241">
        <f t="shared" si="62"/>
        <v>1.2852797256283921</v>
      </c>
      <c r="K1336" s="242">
        <f t="shared" si="60"/>
        <v>17.796984825628392</v>
      </c>
    </row>
    <row r="1337" spans="1:11" x14ac:dyDescent="0.2">
      <c r="A1337" s="45" t="s">
        <v>43</v>
      </c>
      <c r="B1337" s="45" t="s">
        <v>48</v>
      </c>
      <c r="C1337" s="45">
        <v>2013</v>
      </c>
      <c r="D1337" s="45" t="s">
        <v>180</v>
      </c>
      <c r="E1337" s="48">
        <v>16.6801438</v>
      </c>
      <c r="F1337" s="37">
        <f>VLOOKUP(_xlfn.CONCAT(D1337,"65-69"),'Appendix 4. 2020 IBGE LT'!$E$6:$M$1685,9,FALSE)</f>
        <v>17.759163596492797</v>
      </c>
      <c r="G1337" s="37">
        <f>VLOOKUP(_xlfn.CONCAT(D1337,"65-69"),'Appendix 3b. nax IBGE 2019'!$E$5:$M$1850,9,FALSE)</f>
        <v>17.615970444849303</v>
      </c>
      <c r="H1337" s="37">
        <f>INDEX(Summary!$Q$5:$Y$88,MATCH(_xlfn.CONCAT(D1337,"65-69"),Summary!$Q$5:$Q$88,0),MATCH($H$3,Summary!$Q$4:$Y$4,0))</f>
        <v>18.987206760112333</v>
      </c>
      <c r="I1337" s="240">
        <f t="shared" si="61"/>
        <v>7.7840520881661823E-2</v>
      </c>
      <c r="J1337" s="241">
        <f t="shared" si="62"/>
        <v>1.298391081773022</v>
      </c>
      <c r="K1337" s="242">
        <f t="shared" si="60"/>
        <v>17.978534881773022</v>
      </c>
    </row>
    <row r="1338" spans="1:11" x14ac:dyDescent="0.2">
      <c r="A1338" s="45" t="s">
        <v>43</v>
      </c>
      <c r="B1338" s="45" t="s">
        <v>48</v>
      </c>
      <c r="C1338" s="45">
        <v>2014</v>
      </c>
      <c r="D1338" s="45" t="s">
        <v>180</v>
      </c>
      <c r="E1338" s="48">
        <v>16.8450983</v>
      </c>
      <c r="F1338" s="37">
        <f>VLOOKUP(_xlfn.CONCAT(D1338,"65-69"),'Appendix 4. 2020 IBGE LT'!$E$6:$M$1685,9,FALSE)</f>
        <v>17.759163596492797</v>
      </c>
      <c r="G1338" s="37">
        <f>VLOOKUP(_xlfn.CONCAT(D1338,"65-69"),'Appendix 3b. nax IBGE 2019'!$E$5:$M$1850,9,FALSE)</f>
        <v>17.615970444849303</v>
      </c>
      <c r="H1338" s="37">
        <f>INDEX(Summary!$Q$5:$Y$88,MATCH(_xlfn.CONCAT(D1338,"65-69"),Summary!$Q$5:$Q$88,0),MATCH($H$3,Summary!$Q$4:$Y$4,0))</f>
        <v>18.987206760112333</v>
      </c>
      <c r="I1338" s="240">
        <f t="shared" si="61"/>
        <v>7.7840520881661823E-2</v>
      </c>
      <c r="J1338" s="241">
        <f t="shared" si="62"/>
        <v>1.311231225974796</v>
      </c>
      <c r="K1338" s="242">
        <f t="shared" si="60"/>
        <v>18.156329525974797</v>
      </c>
    </row>
    <row r="1339" spans="1:11" x14ac:dyDescent="0.2">
      <c r="A1339" s="45" t="s">
        <v>43</v>
      </c>
      <c r="B1339" s="45" t="s">
        <v>48</v>
      </c>
      <c r="C1339" s="45">
        <v>2015</v>
      </c>
      <c r="D1339" s="45" t="s">
        <v>180</v>
      </c>
      <c r="E1339" s="48">
        <v>17.006512499999999</v>
      </c>
      <c r="F1339" s="37">
        <f>VLOOKUP(_xlfn.CONCAT(D1339,"65-69"),'Appendix 4. 2020 IBGE LT'!$E$6:$M$1685,9,FALSE)</f>
        <v>17.759163596492797</v>
      </c>
      <c r="G1339" s="37">
        <f>VLOOKUP(_xlfn.CONCAT(D1339,"65-69"),'Appendix 3b. nax IBGE 2019'!$E$5:$M$1850,9,FALSE)</f>
        <v>17.615970444849303</v>
      </c>
      <c r="H1339" s="37">
        <f>INDEX(Summary!$Q$5:$Y$88,MATCH(_xlfn.CONCAT(D1339,"65-69"),Summary!$Q$5:$Q$88,0),MATCH($H$3,Summary!$Q$4:$Y$4,0))</f>
        <v>18.987206760112333</v>
      </c>
      <c r="I1339" s="240">
        <f t="shared" si="61"/>
        <v>7.7840520881661823E-2</v>
      </c>
      <c r="J1339" s="241">
        <f t="shared" si="62"/>
        <v>1.3237957913804927</v>
      </c>
      <c r="K1339" s="242">
        <f t="shared" si="60"/>
        <v>18.330308291380494</v>
      </c>
    </row>
    <row r="1340" spans="1:11" x14ac:dyDescent="0.2">
      <c r="A1340" s="45" t="s">
        <v>43</v>
      </c>
      <c r="B1340" s="45" t="s">
        <v>48</v>
      </c>
      <c r="C1340" s="45">
        <v>2016</v>
      </c>
      <c r="D1340" s="45" t="s">
        <v>180</v>
      </c>
      <c r="E1340" s="48">
        <v>17.164339699999999</v>
      </c>
      <c r="F1340" s="37">
        <f>VLOOKUP(_xlfn.CONCAT(D1340,"65-69"),'Appendix 4. 2020 IBGE LT'!$E$6:$M$1685,9,FALSE)</f>
        <v>17.759163596492797</v>
      </c>
      <c r="G1340" s="37">
        <f>VLOOKUP(_xlfn.CONCAT(D1340,"65-69"),'Appendix 3b. nax IBGE 2019'!$E$5:$M$1850,9,FALSE)</f>
        <v>17.615970444849303</v>
      </c>
      <c r="H1340" s="37">
        <f>INDEX(Summary!$Q$5:$Y$88,MATCH(_xlfn.CONCAT(D1340,"65-69"),Summary!$Q$5:$Q$88,0),MATCH($H$3,Summary!$Q$4:$Y$4,0))</f>
        <v>18.987206760112333</v>
      </c>
      <c r="I1340" s="240">
        <f t="shared" si="61"/>
        <v>7.7840520881661823E-2</v>
      </c>
      <c r="J1340" s="241">
        <f t="shared" si="62"/>
        <v>1.336081142837787</v>
      </c>
      <c r="K1340" s="242">
        <f t="shared" si="60"/>
        <v>18.500420842837787</v>
      </c>
    </row>
    <row r="1341" spans="1:11" x14ac:dyDescent="0.2">
      <c r="A1341" s="45" t="s">
        <v>43</v>
      </c>
      <c r="B1341" s="45" t="s">
        <v>48</v>
      </c>
      <c r="C1341" s="45">
        <v>2017</v>
      </c>
      <c r="D1341" s="45" t="s">
        <v>180</v>
      </c>
      <c r="E1341" s="48">
        <v>17.318542600000001</v>
      </c>
      <c r="F1341" s="37">
        <f>VLOOKUP(_xlfn.CONCAT(D1341,"65-69"),'Appendix 4. 2020 IBGE LT'!$E$6:$M$1685,9,FALSE)</f>
        <v>17.759163596492797</v>
      </c>
      <c r="G1341" s="37">
        <f>VLOOKUP(_xlfn.CONCAT(D1341,"65-69"),'Appendix 3b. nax IBGE 2019'!$E$5:$M$1850,9,FALSE)</f>
        <v>17.615970444849303</v>
      </c>
      <c r="H1341" s="37">
        <f>INDEX(Summary!$Q$5:$Y$88,MATCH(_xlfn.CONCAT(D1341,"65-69"),Summary!$Q$5:$Q$88,0),MATCH($H$3,Summary!$Q$4:$Y$4,0))</f>
        <v>18.987206760112333</v>
      </c>
      <c r="I1341" s="240">
        <f t="shared" si="61"/>
        <v>7.7840520881661823E-2</v>
      </c>
      <c r="J1341" s="241">
        <f t="shared" si="62"/>
        <v>1.34808437689525</v>
      </c>
      <c r="K1341" s="242">
        <f t="shared" si="60"/>
        <v>18.666626976895252</v>
      </c>
    </row>
    <row r="1342" spans="1:11" x14ac:dyDescent="0.2">
      <c r="A1342" s="45" t="s">
        <v>43</v>
      </c>
      <c r="B1342" s="45" t="s">
        <v>48</v>
      </c>
      <c r="C1342" s="45">
        <v>2018</v>
      </c>
      <c r="D1342" s="45" t="s">
        <v>180</v>
      </c>
      <c r="E1342" s="48">
        <v>17.4690929</v>
      </c>
      <c r="F1342" s="37">
        <f>VLOOKUP(_xlfn.CONCAT(D1342,"65-69"),'Appendix 4. 2020 IBGE LT'!$E$6:$M$1685,9,FALSE)</f>
        <v>17.759163596492797</v>
      </c>
      <c r="G1342" s="37">
        <f>VLOOKUP(_xlfn.CONCAT(D1342,"65-69"),'Appendix 3b. nax IBGE 2019'!$E$5:$M$1850,9,FALSE)</f>
        <v>17.615970444849303</v>
      </c>
      <c r="H1342" s="37">
        <f>INDEX(Summary!$Q$5:$Y$88,MATCH(_xlfn.CONCAT(D1342,"65-69"),Summary!$Q$5:$Q$88,0),MATCH($H$3,Summary!$Q$4:$Y$4,0))</f>
        <v>18.987206760112333</v>
      </c>
      <c r="I1342" s="240">
        <f t="shared" si="61"/>
        <v>7.7840520881661823E-2</v>
      </c>
      <c r="J1342" s="241">
        <f t="shared" si="62"/>
        <v>1.3598032906661404</v>
      </c>
      <c r="K1342" s="242">
        <f t="shared" si="60"/>
        <v>18.828896190666139</v>
      </c>
    </row>
    <row r="1343" spans="1:11" x14ac:dyDescent="0.2">
      <c r="A1343" s="45" t="s">
        <v>43</v>
      </c>
      <c r="B1343" s="45" t="s">
        <v>48</v>
      </c>
      <c r="C1343" s="45">
        <v>2019</v>
      </c>
      <c r="D1343" s="45" t="s">
        <v>180</v>
      </c>
      <c r="E1343" s="48">
        <v>17.615970399999998</v>
      </c>
      <c r="F1343" s="37">
        <f>VLOOKUP(_xlfn.CONCAT(D1343,"65-69"),'Appendix 4. 2020 IBGE LT'!$E$6:$M$1685,9,FALSE)</f>
        <v>17.759163596492797</v>
      </c>
      <c r="G1343" s="37">
        <f>VLOOKUP(_xlfn.CONCAT(D1343,"65-69"),'Appendix 3b. nax IBGE 2019'!$E$5:$M$1850,9,FALSE)</f>
        <v>17.615970444849303</v>
      </c>
      <c r="H1343" s="37">
        <f>INDEX(Summary!$Q$5:$Y$88,MATCH(_xlfn.CONCAT(D1343,"65-69"),Summary!$Q$5:$Q$88,0),MATCH($H$3,Summary!$Q$4:$Y$4,0))</f>
        <v>18.987206760112333</v>
      </c>
      <c r="I1343" s="240">
        <f t="shared" si="61"/>
        <v>7.7840520881661823E-2</v>
      </c>
      <c r="J1343" s="241">
        <f t="shared" si="62"/>
        <v>1.3712363117719364</v>
      </c>
      <c r="K1343" s="242">
        <f t="shared" si="60"/>
        <v>18.987206711771936</v>
      </c>
    </row>
    <row r="1344" spans="1:11" x14ac:dyDescent="0.2">
      <c r="A1344" s="45" t="s">
        <v>43</v>
      </c>
      <c r="B1344" s="45" t="s">
        <v>47</v>
      </c>
      <c r="C1344" s="45">
        <v>2000</v>
      </c>
      <c r="D1344" s="45" t="s">
        <v>152</v>
      </c>
      <c r="E1344" s="48">
        <v>12.5938798</v>
      </c>
      <c r="F1344" s="37">
        <f>VLOOKUP(_xlfn.CONCAT(D1344,"65-69"),'Appendix 4. 2020 IBGE LT'!$E$6:$M$1685,9,FALSE)</f>
        <v>15.81025911489327</v>
      </c>
      <c r="G1344" s="37">
        <f>VLOOKUP(_xlfn.CONCAT(D1344,"65-69"),'Appendix 3b. nax IBGE 2019'!$E$5:$M$1850,9,FALSE)</f>
        <v>15.691582731956773</v>
      </c>
      <c r="H1344" s="37">
        <f>INDEX(Summary!$Q$5:$Y$88,MATCH(_xlfn.CONCAT(D1344,"65-69"),Summary!$Q$5:$Q$88,0),MATCH($H$3,Summary!$Q$4:$Y$4,0))</f>
        <v>15.684509484295152</v>
      </c>
      <c r="I1344" s="240">
        <f t="shared" si="61"/>
        <v>-4.5076699925343012E-4</v>
      </c>
      <c r="J1344" s="241">
        <f t="shared" si="62"/>
        <v>-5.6769054064043888E-3</v>
      </c>
      <c r="K1344" s="242">
        <f t="shared" si="60"/>
        <v>12.588202894593595</v>
      </c>
    </row>
    <row r="1345" spans="1:11" x14ac:dyDescent="0.2">
      <c r="A1345" s="45" t="s">
        <v>43</v>
      </c>
      <c r="B1345" s="45" t="s">
        <v>47</v>
      </c>
      <c r="C1345" s="45">
        <v>2001</v>
      </c>
      <c r="D1345" s="45" t="s">
        <v>152</v>
      </c>
      <c r="E1345" s="48">
        <v>12.764815499999999</v>
      </c>
      <c r="F1345" s="37">
        <f>VLOOKUP(_xlfn.CONCAT(D1345,"65-69"),'Appendix 4. 2020 IBGE LT'!$E$6:$M$1685,9,FALSE)</f>
        <v>15.81025911489327</v>
      </c>
      <c r="G1345" s="37">
        <f>VLOOKUP(_xlfn.CONCAT(D1345,"65-69"),'Appendix 3b. nax IBGE 2019'!$E$5:$M$1850,9,FALSE)</f>
        <v>15.691582731956773</v>
      </c>
      <c r="H1345" s="37">
        <f>INDEX(Summary!$Q$5:$Y$88,MATCH(_xlfn.CONCAT(D1345,"65-69"),Summary!$Q$5:$Q$88,0),MATCH($H$3,Summary!$Q$4:$Y$4,0))</f>
        <v>15.684509484295152</v>
      </c>
      <c r="I1345" s="240">
        <f t="shared" si="61"/>
        <v>-4.5076699925343012E-4</v>
      </c>
      <c r="J1345" s="241">
        <f t="shared" si="62"/>
        <v>-5.7539575789586732E-3</v>
      </c>
      <c r="K1345" s="242">
        <f t="shared" si="60"/>
        <v>12.759061542421041</v>
      </c>
    </row>
    <row r="1346" spans="1:11" x14ac:dyDescent="0.2">
      <c r="A1346" s="45" t="s">
        <v>43</v>
      </c>
      <c r="B1346" s="45" t="s">
        <v>47</v>
      </c>
      <c r="C1346" s="45">
        <v>2002</v>
      </c>
      <c r="D1346" s="45" t="s">
        <v>152</v>
      </c>
      <c r="E1346" s="48">
        <v>12.9437301</v>
      </c>
      <c r="F1346" s="37">
        <f>VLOOKUP(_xlfn.CONCAT(D1346,"65-69"),'Appendix 4. 2020 IBGE LT'!$E$6:$M$1685,9,FALSE)</f>
        <v>15.81025911489327</v>
      </c>
      <c r="G1346" s="37">
        <f>VLOOKUP(_xlfn.CONCAT(D1346,"65-69"),'Appendix 3b. nax IBGE 2019'!$E$5:$M$1850,9,FALSE)</f>
        <v>15.691582731956773</v>
      </c>
      <c r="H1346" s="37">
        <f>INDEX(Summary!$Q$5:$Y$88,MATCH(_xlfn.CONCAT(D1346,"65-69"),Summary!$Q$5:$Q$88,0),MATCH($H$3,Summary!$Q$4:$Y$4,0))</f>
        <v>15.684509484295152</v>
      </c>
      <c r="I1346" s="240">
        <f t="shared" si="61"/>
        <v>-4.5076699925343012E-4</v>
      </c>
      <c r="J1346" s="241">
        <f t="shared" si="62"/>
        <v>-5.8346063763233006E-3</v>
      </c>
      <c r="K1346" s="242">
        <f t="shared" si="60"/>
        <v>12.937895493623676</v>
      </c>
    </row>
    <row r="1347" spans="1:11" x14ac:dyDescent="0.2">
      <c r="A1347" s="45" t="s">
        <v>43</v>
      </c>
      <c r="B1347" s="45" t="s">
        <v>47</v>
      </c>
      <c r="C1347" s="45">
        <v>2003</v>
      </c>
      <c r="D1347" s="45" t="s">
        <v>152</v>
      </c>
      <c r="E1347" s="48">
        <v>13.1280869</v>
      </c>
      <c r="F1347" s="37">
        <f>VLOOKUP(_xlfn.CONCAT(D1347,"65-69"),'Appendix 4. 2020 IBGE LT'!$E$6:$M$1685,9,FALSE)</f>
        <v>15.81025911489327</v>
      </c>
      <c r="G1347" s="37">
        <f>VLOOKUP(_xlfn.CONCAT(D1347,"65-69"),'Appendix 3b. nax IBGE 2019'!$E$5:$M$1850,9,FALSE)</f>
        <v>15.691582731956773</v>
      </c>
      <c r="H1347" s="37">
        <f>INDEX(Summary!$Q$5:$Y$88,MATCH(_xlfn.CONCAT(D1347,"65-69"),Summary!$Q$5:$Q$88,0),MATCH($H$3,Summary!$Q$4:$Y$4,0))</f>
        <v>15.684509484295152</v>
      </c>
      <c r="I1347" s="240">
        <f t="shared" si="61"/>
        <v>-4.5076699925343012E-4</v>
      </c>
      <c r="J1347" s="241">
        <f t="shared" si="62"/>
        <v>-5.9177083378512659E-3</v>
      </c>
      <c r="K1347" s="242">
        <f t="shared" si="60"/>
        <v>13.122169191662149</v>
      </c>
    </row>
    <row r="1348" spans="1:11" x14ac:dyDescent="0.2">
      <c r="A1348" s="45" t="s">
        <v>43</v>
      </c>
      <c r="B1348" s="45" t="s">
        <v>47</v>
      </c>
      <c r="C1348" s="45">
        <v>2004</v>
      </c>
      <c r="D1348" s="45" t="s">
        <v>152</v>
      </c>
      <c r="E1348" s="48">
        <v>13.3160226</v>
      </c>
      <c r="F1348" s="37">
        <f>VLOOKUP(_xlfn.CONCAT(D1348,"65-69"),'Appendix 4. 2020 IBGE LT'!$E$6:$M$1685,9,FALSE)</f>
        <v>15.81025911489327</v>
      </c>
      <c r="G1348" s="37">
        <f>VLOOKUP(_xlfn.CONCAT(D1348,"65-69"),'Appendix 3b. nax IBGE 2019'!$E$5:$M$1850,9,FALSE)</f>
        <v>15.691582731956773</v>
      </c>
      <c r="H1348" s="37">
        <f>INDEX(Summary!$Q$5:$Y$88,MATCH(_xlfn.CONCAT(D1348,"65-69"),Summary!$Q$5:$Q$88,0),MATCH($H$3,Summary!$Q$4:$Y$4,0))</f>
        <v>15.684509484295152</v>
      </c>
      <c r="I1348" s="240">
        <f t="shared" si="61"/>
        <v>-4.5076699925343012E-4</v>
      </c>
      <c r="J1348" s="241">
        <f t="shared" si="62"/>
        <v>-6.0024235493928591E-3</v>
      </c>
      <c r="K1348" s="242">
        <f t="shared" ref="K1348:K1411" si="63">E1348+J1348</f>
        <v>13.310020176450607</v>
      </c>
    </row>
    <row r="1349" spans="1:11" x14ac:dyDescent="0.2">
      <c r="A1349" s="45" t="s">
        <v>43</v>
      </c>
      <c r="B1349" s="45" t="s">
        <v>47</v>
      </c>
      <c r="C1349" s="45">
        <v>2005</v>
      </c>
      <c r="D1349" s="45" t="s">
        <v>152</v>
      </c>
      <c r="E1349" s="48">
        <v>13.5054695</v>
      </c>
      <c r="F1349" s="37">
        <f>VLOOKUP(_xlfn.CONCAT(D1349,"65-69"),'Appendix 4. 2020 IBGE LT'!$E$6:$M$1685,9,FALSE)</f>
        <v>15.81025911489327</v>
      </c>
      <c r="G1349" s="37">
        <f>VLOOKUP(_xlfn.CONCAT(D1349,"65-69"),'Appendix 3b. nax IBGE 2019'!$E$5:$M$1850,9,FALSE)</f>
        <v>15.691582731956773</v>
      </c>
      <c r="H1349" s="37">
        <f>INDEX(Summary!$Q$5:$Y$88,MATCH(_xlfn.CONCAT(D1349,"65-69"),Summary!$Q$5:$Q$88,0),MATCH($H$3,Summary!$Q$4:$Y$4,0))</f>
        <v>15.684509484295152</v>
      </c>
      <c r="I1349" s="240">
        <f t="shared" ref="I1349:I1412" si="64">(H1349-$G1349)/$G1349</f>
        <v>-4.5076699925343012E-4</v>
      </c>
      <c r="J1349" s="241">
        <f t="shared" ref="J1349:J1412" si="65">E1349*I1349</f>
        <v>-6.0878199600237232E-3</v>
      </c>
      <c r="K1349" s="242">
        <f t="shared" si="63"/>
        <v>13.499381680039976</v>
      </c>
    </row>
    <row r="1350" spans="1:11" x14ac:dyDescent="0.2">
      <c r="A1350" s="45" t="s">
        <v>43</v>
      </c>
      <c r="B1350" s="45" t="s">
        <v>47</v>
      </c>
      <c r="C1350" s="45">
        <v>2006</v>
      </c>
      <c r="D1350" s="45" t="s">
        <v>152</v>
      </c>
      <c r="E1350" s="48">
        <v>13.695066499999999</v>
      </c>
      <c r="F1350" s="37">
        <f>VLOOKUP(_xlfn.CONCAT(D1350,"65-69"),'Appendix 4. 2020 IBGE LT'!$E$6:$M$1685,9,FALSE)</f>
        <v>15.81025911489327</v>
      </c>
      <c r="G1350" s="37">
        <f>VLOOKUP(_xlfn.CONCAT(D1350,"65-69"),'Appendix 3b. nax IBGE 2019'!$E$5:$M$1850,9,FALSE)</f>
        <v>15.691582731956773</v>
      </c>
      <c r="H1350" s="37">
        <f>INDEX(Summary!$Q$5:$Y$88,MATCH(_xlfn.CONCAT(D1350,"65-69"),Summary!$Q$5:$Q$88,0),MATCH($H$3,Summary!$Q$4:$Y$4,0))</f>
        <v>15.684509484295152</v>
      </c>
      <c r="I1350" s="240">
        <f t="shared" si="64"/>
        <v>-4.5076699925343012E-4</v>
      </c>
      <c r="J1350" s="241">
        <f t="shared" si="65"/>
        <v>-6.1732840307811756E-3</v>
      </c>
      <c r="K1350" s="242">
        <f t="shared" si="63"/>
        <v>13.688893215969218</v>
      </c>
    </row>
    <row r="1351" spans="1:11" x14ac:dyDescent="0.2">
      <c r="A1351" s="45" t="s">
        <v>43</v>
      </c>
      <c r="B1351" s="45" t="s">
        <v>47</v>
      </c>
      <c r="C1351" s="45">
        <v>2007</v>
      </c>
      <c r="D1351" s="45" t="s">
        <v>152</v>
      </c>
      <c r="E1351" s="48">
        <v>13.8836484</v>
      </c>
      <c r="F1351" s="37">
        <f>VLOOKUP(_xlfn.CONCAT(D1351,"65-69"),'Appendix 4. 2020 IBGE LT'!$E$6:$M$1685,9,FALSE)</f>
        <v>15.81025911489327</v>
      </c>
      <c r="G1351" s="37">
        <f>VLOOKUP(_xlfn.CONCAT(D1351,"65-69"),'Appendix 3b. nax IBGE 2019'!$E$5:$M$1850,9,FALSE)</f>
        <v>15.691582731956773</v>
      </c>
      <c r="H1351" s="37">
        <f>INDEX(Summary!$Q$5:$Y$88,MATCH(_xlfn.CONCAT(D1351,"65-69"),Summary!$Q$5:$Q$88,0),MATCH($H$3,Summary!$Q$4:$Y$4,0))</f>
        <v>15.684509484295152</v>
      </c>
      <c r="I1351" s="240">
        <f t="shared" si="64"/>
        <v>-4.5076699925343012E-4</v>
      </c>
      <c r="J1351" s="241">
        <f t="shared" si="65"/>
        <v>-6.2582905279576868E-3</v>
      </c>
      <c r="K1351" s="242">
        <f t="shared" si="63"/>
        <v>13.877390109472042</v>
      </c>
    </row>
    <row r="1352" spans="1:11" x14ac:dyDescent="0.2">
      <c r="A1352" s="45" t="s">
        <v>43</v>
      </c>
      <c r="B1352" s="45" t="s">
        <v>47</v>
      </c>
      <c r="C1352" s="45">
        <v>2008</v>
      </c>
      <c r="D1352" s="45" t="s">
        <v>152</v>
      </c>
      <c r="E1352" s="48">
        <v>14.0702871</v>
      </c>
      <c r="F1352" s="37">
        <f>VLOOKUP(_xlfn.CONCAT(D1352,"65-69"),'Appendix 4. 2020 IBGE LT'!$E$6:$M$1685,9,FALSE)</f>
        <v>15.81025911489327</v>
      </c>
      <c r="G1352" s="37">
        <f>VLOOKUP(_xlfn.CONCAT(D1352,"65-69"),'Appendix 3b. nax IBGE 2019'!$E$5:$M$1850,9,FALSE)</f>
        <v>15.691582731956773</v>
      </c>
      <c r="H1352" s="37">
        <f>INDEX(Summary!$Q$5:$Y$88,MATCH(_xlfn.CONCAT(D1352,"65-69"),Summary!$Q$5:$Q$88,0),MATCH($H$3,Summary!$Q$4:$Y$4,0))</f>
        <v>15.684509484295152</v>
      </c>
      <c r="I1352" s="240">
        <f t="shared" si="64"/>
        <v>-4.5076699925343012E-4</v>
      </c>
      <c r="J1352" s="241">
        <f t="shared" si="65"/>
        <v>-6.3424210947012477E-3</v>
      </c>
      <c r="K1352" s="242">
        <f t="shared" si="63"/>
        <v>14.063944678905299</v>
      </c>
    </row>
    <row r="1353" spans="1:11" x14ac:dyDescent="0.2">
      <c r="A1353" s="45" t="s">
        <v>43</v>
      </c>
      <c r="B1353" s="45" t="s">
        <v>47</v>
      </c>
      <c r="C1353" s="45">
        <v>2009</v>
      </c>
      <c r="D1353" s="45" t="s">
        <v>152</v>
      </c>
      <c r="E1353" s="48">
        <v>14.253865599999999</v>
      </c>
      <c r="F1353" s="37">
        <f>VLOOKUP(_xlfn.CONCAT(D1353,"65-69"),'Appendix 4. 2020 IBGE LT'!$E$6:$M$1685,9,FALSE)</f>
        <v>15.81025911489327</v>
      </c>
      <c r="G1353" s="37">
        <f>VLOOKUP(_xlfn.CONCAT(D1353,"65-69"),'Appendix 3b. nax IBGE 2019'!$E$5:$M$1850,9,FALSE)</f>
        <v>15.691582731956773</v>
      </c>
      <c r="H1353" s="37">
        <f>INDEX(Summary!$Q$5:$Y$88,MATCH(_xlfn.CONCAT(D1353,"65-69"),Summary!$Q$5:$Q$88,0),MATCH($H$3,Summary!$Q$4:$Y$4,0))</f>
        <v>15.684509484295152</v>
      </c>
      <c r="I1353" s="240">
        <f t="shared" si="64"/>
        <v>-4.5076699925343012E-4</v>
      </c>
      <c r="J1353" s="241">
        <f t="shared" si="65"/>
        <v>-6.4251722242736932E-3</v>
      </c>
      <c r="K1353" s="242">
        <f t="shared" si="63"/>
        <v>14.247440427775725</v>
      </c>
    </row>
    <row r="1354" spans="1:11" x14ac:dyDescent="0.2">
      <c r="A1354" s="45" t="s">
        <v>43</v>
      </c>
      <c r="B1354" s="45" t="s">
        <v>47</v>
      </c>
      <c r="C1354" s="45">
        <v>2010</v>
      </c>
      <c r="D1354" s="45" t="s">
        <v>152</v>
      </c>
      <c r="E1354" s="48">
        <v>14.434931499999999</v>
      </c>
      <c r="F1354" s="37">
        <f>VLOOKUP(_xlfn.CONCAT(D1354,"65-69"),'Appendix 4. 2020 IBGE LT'!$E$6:$M$1685,9,FALSE)</f>
        <v>15.81025911489327</v>
      </c>
      <c r="G1354" s="37">
        <f>VLOOKUP(_xlfn.CONCAT(D1354,"65-69"),'Appendix 3b. nax IBGE 2019'!$E$5:$M$1850,9,FALSE)</f>
        <v>15.691582731956773</v>
      </c>
      <c r="H1354" s="37">
        <f>INDEX(Summary!$Q$5:$Y$88,MATCH(_xlfn.CONCAT(D1354,"65-69"),Summary!$Q$5:$Q$88,0),MATCH($H$3,Summary!$Q$4:$Y$4,0))</f>
        <v>15.684509484295152</v>
      </c>
      <c r="I1354" s="240">
        <f t="shared" si="64"/>
        <v>-4.5076699925343012E-4</v>
      </c>
      <c r="J1354" s="241">
        <f t="shared" si="65"/>
        <v>-6.5067907566838147E-3</v>
      </c>
      <c r="K1354" s="242">
        <f t="shared" si="63"/>
        <v>14.428424709243316</v>
      </c>
    </row>
    <row r="1355" spans="1:11" x14ac:dyDescent="0.2">
      <c r="A1355" s="45" t="s">
        <v>43</v>
      </c>
      <c r="B1355" s="45" t="s">
        <v>47</v>
      </c>
      <c r="C1355" s="45">
        <v>2011</v>
      </c>
      <c r="D1355" s="45" t="s">
        <v>152</v>
      </c>
      <c r="E1355" s="48">
        <v>14.5899187</v>
      </c>
      <c r="F1355" s="37">
        <f>VLOOKUP(_xlfn.CONCAT(D1355,"65-69"),'Appendix 4. 2020 IBGE LT'!$E$6:$M$1685,9,FALSE)</f>
        <v>15.81025911489327</v>
      </c>
      <c r="G1355" s="37">
        <f>VLOOKUP(_xlfn.CONCAT(D1355,"65-69"),'Appendix 3b. nax IBGE 2019'!$E$5:$M$1850,9,FALSE)</f>
        <v>15.691582731956773</v>
      </c>
      <c r="H1355" s="37">
        <f>INDEX(Summary!$Q$5:$Y$88,MATCH(_xlfn.CONCAT(D1355,"65-69"),Summary!$Q$5:$Q$88,0),MATCH($H$3,Summary!$Q$4:$Y$4,0))</f>
        <v>15.684509484295152</v>
      </c>
      <c r="I1355" s="240">
        <f t="shared" si="64"/>
        <v>-4.5076699925343012E-4</v>
      </c>
      <c r="J1355" s="241">
        <f t="shared" si="65"/>
        <v>-6.576653871750506E-3</v>
      </c>
      <c r="K1355" s="242">
        <f t="shared" si="63"/>
        <v>14.58334204612825</v>
      </c>
    </row>
    <row r="1356" spans="1:11" x14ac:dyDescent="0.2">
      <c r="A1356" s="45" t="s">
        <v>43</v>
      </c>
      <c r="B1356" s="45" t="s">
        <v>47</v>
      </c>
      <c r="C1356" s="45">
        <v>2012</v>
      </c>
      <c r="D1356" s="45" t="s">
        <v>152</v>
      </c>
      <c r="E1356" s="48">
        <v>14.7415103</v>
      </c>
      <c r="F1356" s="37">
        <f>VLOOKUP(_xlfn.CONCAT(D1356,"65-69"),'Appendix 4. 2020 IBGE LT'!$E$6:$M$1685,9,FALSE)</f>
        <v>15.81025911489327</v>
      </c>
      <c r="G1356" s="37">
        <f>VLOOKUP(_xlfn.CONCAT(D1356,"65-69"),'Appendix 3b. nax IBGE 2019'!$E$5:$M$1850,9,FALSE)</f>
        <v>15.691582731956773</v>
      </c>
      <c r="H1356" s="37">
        <f>INDEX(Summary!$Q$5:$Y$88,MATCH(_xlfn.CONCAT(D1356,"65-69"),Summary!$Q$5:$Q$88,0),MATCH($H$3,Summary!$Q$4:$Y$4,0))</f>
        <v>15.684509484295152</v>
      </c>
      <c r="I1356" s="240">
        <f t="shared" si="64"/>
        <v>-4.5076699925343012E-4</v>
      </c>
      <c r="J1356" s="241">
        <f t="shared" si="65"/>
        <v>-6.6449863623945322E-3</v>
      </c>
      <c r="K1356" s="242">
        <f t="shared" si="63"/>
        <v>14.734865313637606</v>
      </c>
    </row>
    <row r="1357" spans="1:11" x14ac:dyDescent="0.2">
      <c r="A1357" s="45" t="s">
        <v>43</v>
      </c>
      <c r="B1357" s="45" t="s">
        <v>47</v>
      </c>
      <c r="C1357" s="45">
        <v>2013</v>
      </c>
      <c r="D1357" s="45" t="s">
        <v>152</v>
      </c>
      <c r="E1357" s="48">
        <v>14.8894479</v>
      </c>
      <c r="F1357" s="37">
        <f>VLOOKUP(_xlfn.CONCAT(D1357,"65-69"),'Appendix 4. 2020 IBGE LT'!$E$6:$M$1685,9,FALSE)</f>
        <v>15.81025911489327</v>
      </c>
      <c r="G1357" s="37">
        <f>VLOOKUP(_xlfn.CONCAT(D1357,"65-69"),'Appendix 3b. nax IBGE 2019'!$E$5:$M$1850,9,FALSE)</f>
        <v>15.691582731956773</v>
      </c>
      <c r="H1357" s="37">
        <f>INDEX(Summary!$Q$5:$Y$88,MATCH(_xlfn.CONCAT(D1357,"65-69"),Summary!$Q$5:$Q$88,0),MATCH($H$3,Summary!$Q$4:$Y$4,0))</f>
        <v>15.684509484295152</v>
      </c>
      <c r="I1357" s="240">
        <f t="shared" si="64"/>
        <v>-4.5076699925343012E-4</v>
      </c>
      <c r="J1357" s="241">
        <f t="shared" si="65"/>
        <v>-6.7116717504232867E-3</v>
      </c>
      <c r="K1357" s="242">
        <f t="shared" si="63"/>
        <v>14.882736228249577</v>
      </c>
    </row>
    <row r="1358" spans="1:11" x14ac:dyDescent="0.2">
      <c r="A1358" s="45" t="s">
        <v>43</v>
      </c>
      <c r="B1358" s="45" t="s">
        <v>47</v>
      </c>
      <c r="C1358" s="45">
        <v>2014</v>
      </c>
      <c r="D1358" s="45" t="s">
        <v>152</v>
      </c>
      <c r="E1358" s="48">
        <v>15.033526</v>
      </c>
      <c r="F1358" s="37">
        <f>VLOOKUP(_xlfn.CONCAT(D1358,"65-69"),'Appendix 4. 2020 IBGE LT'!$E$6:$M$1685,9,FALSE)</f>
        <v>15.81025911489327</v>
      </c>
      <c r="G1358" s="37">
        <f>VLOOKUP(_xlfn.CONCAT(D1358,"65-69"),'Appendix 3b. nax IBGE 2019'!$E$5:$M$1850,9,FALSE)</f>
        <v>15.691582731956773</v>
      </c>
      <c r="H1358" s="37">
        <f>INDEX(Summary!$Q$5:$Y$88,MATCH(_xlfn.CONCAT(D1358,"65-69"),Summary!$Q$5:$Q$88,0),MATCH($H$3,Summary!$Q$4:$Y$4,0))</f>
        <v>15.684509484295152</v>
      </c>
      <c r="I1358" s="240">
        <f t="shared" si="64"/>
        <v>-4.5076699925343012E-4</v>
      </c>
      <c r="J1358" s="241">
        <f t="shared" si="65"/>
        <v>-6.7766174032184226E-3</v>
      </c>
      <c r="K1358" s="242">
        <f t="shared" si="63"/>
        <v>15.026749382596782</v>
      </c>
    </row>
    <row r="1359" spans="1:11" x14ac:dyDescent="0.2">
      <c r="A1359" s="45" t="s">
        <v>43</v>
      </c>
      <c r="B1359" s="45" t="s">
        <v>47</v>
      </c>
      <c r="C1359" s="45">
        <v>2015</v>
      </c>
      <c r="D1359" s="45" t="s">
        <v>152</v>
      </c>
      <c r="E1359" s="48">
        <v>15.173583499999999</v>
      </c>
      <c r="F1359" s="37">
        <f>VLOOKUP(_xlfn.CONCAT(D1359,"65-69"),'Appendix 4. 2020 IBGE LT'!$E$6:$M$1685,9,FALSE)</f>
        <v>15.81025911489327</v>
      </c>
      <c r="G1359" s="37">
        <f>VLOOKUP(_xlfn.CONCAT(D1359,"65-69"),'Appendix 3b. nax IBGE 2019'!$E$5:$M$1850,9,FALSE)</f>
        <v>15.691582731956773</v>
      </c>
      <c r="H1359" s="37">
        <f>INDEX(Summary!$Q$5:$Y$88,MATCH(_xlfn.CONCAT(D1359,"65-69"),Summary!$Q$5:$Q$88,0),MATCH($H$3,Summary!$Q$4:$Y$4,0))</f>
        <v>15.684509484295152</v>
      </c>
      <c r="I1359" s="240">
        <f t="shared" si="64"/>
        <v>-4.5076699925343012E-4</v>
      </c>
      <c r="J1359" s="241">
        <f t="shared" si="65"/>
        <v>-6.8397507022163592E-3</v>
      </c>
      <c r="K1359" s="242">
        <f t="shared" si="63"/>
        <v>15.166743749297783</v>
      </c>
    </row>
    <row r="1360" spans="1:11" x14ac:dyDescent="0.2">
      <c r="A1360" s="45" t="s">
        <v>43</v>
      </c>
      <c r="B1360" s="45" t="s">
        <v>47</v>
      </c>
      <c r="C1360" s="45">
        <v>2016</v>
      </c>
      <c r="D1360" s="45" t="s">
        <v>152</v>
      </c>
      <c r="E1360" s="48">
        <v>15.309496299999999</v>
      </c>
      <c r="F1360" s="37">
        <f>VLOOKUP(_xlfn.CONCAT(D1360,"65-69"),'Appendix 4. 2020 IBGE LT'!$E$6:$M$1685,9,FALSE)</f>
        <v>15.81025911489327</v>
      </c>
      <c r="G1360" s="37">
        <f>VLOOKUP(_xlfn.CONCAT(D1360,"65-69"),'Appendix 3b. nax IBGE 2019'!$E$5:$M$1850,9,FALSE)</f>
        <v>15.691582731956773</v>
      </c>
      <c r="H1360" s="37">
        <f>INDEX(Summary!$Q$5:$Y$88,MATCH(_xlfn.CONCAT(D1360,"65-69"),Summary!$Q$5:$Q$88,0),MATCH($H$3,Summary!$Q$4:$Y$4,0))</f>
        <v>15.684509484295152</v>
      </c>
      <c r="I1360" s="240">
        <f t="shared" si="64"/>
        <v>-4.5076699925343012E-4</v>
      </c>
      <c r="J1360" s="241">
        <f t="shared" si="65"/>
        <v>-6.9010157072324912E-3</v>
      </c>
      <c r="K1360" s="242">
        <f t="shared" si="63"/>
        <v>15.302595284292767</v>
      </c>
    </row>
    <row r="1361" spans="1:11" x14ac:dyDescent="0.2">
      <c r="A1361" s="45" t="s">
        <v>43</v>
      </c>
      <c r="B1361" s="45" t="s">
        <v>47</v>
      </c>
      <c r="C1361" s="45">
        <v>2017</v>
      </c>
      <c r="D1361" s="45" t="s">
        <v>152</v>
      </c>
      <c r="E1361" s="48">
        <v>15.4411725</v>
      </c>
      <c r="F1361" s="37">
        <f>VLOOKUP(_xlfn.CONCAT(D1361,"65-69"),'Appendix 4. 2020 IBGE LT'!$E$6:$M$1685,9,FALSE)</f>
        <v>15.81025911489327</v>
      </c>
      <c r="G1361" s="37">
        <f>VLOOKUP(_xlfn.CONCAT(D1361,"65-69"),'Appendix 3b. nax IBGE 2019'!$E$5:$M$1850,9,FALSE)</f>
        <v>15.691582731956773</v>
      </c>
      <c r="H1361" s="37">
        <f>INDEX(Summary!$Q$5:$Y$88,MATCH(_xlfn.CONCAT(D1361,"65-69"),Summary!$Q$5:$Q$88,0),MATCH($H$3,Summary!$Q$4:$Y$4,0))</f>
        <v>15.684509484295152</v>
      </c>
      <c r="I1361" s="240">
        <f t="shared" si="64"/>
        <v>-4.5076699925343012E-4</v>
      </c>
      <c r="J1361" s="241">
        <f t="shared" si="65"/>
        <v>-6.9603709927795855E-3</v>
      </c>
      <c r="K1361" s="242">
        <f t="shared" si="63"/>
        <v>15.434212129007221</v>
      </c>
    </row>
    <row r="1362" spans="1:11" x14ac:dyDescent="0.2">
      <c r="A1362" s="45" t="s">
        <v>43</v>
      </c>
      <c r="B1362" s="45" t="s">
        <v>47</v>
      </c>
      <c r="C1362" s="45">
        <v>2018</v>
      </c>
      <c r="D1362" s="45" t="s">
        <v>152</v>
      </c>
      <c r="E1362" s="48">
        <v>15.5685479</v>
      </c>
      <c r="F1362" s="37">
        <f>VLOOKUP(_xlfn.CONCAT(D1362,"65-69"),'Appendix 4. 2020 IBGE LT'!$E$6:$M$1685,9,FALSE)</f>
        <v>15.81025911489327</v>
      </c>
      <c r="G1362" s="37">
        <f>VLOOKUP(_xlfn.CONCAT(D1362,"65-69"),'Appendix 3b. nax IBGE 2019'!$E$5:$M$1850,9,FALSE)</f>
        <v>15.691582731956773</v>
      </c>
      <c r="H1362" s="37">
        <f>INDEX(Summary!$Q$5:$Y$88,MATCH(_xlfn.CONCAT(D1362,"65-69"),Summary!$Q$5:$Q$88,0),MATCH($H$3,Summary!$Q$4:$Y$4,0))</f>
        <v>15.684509484295152</v>
      </c>
      <c r="I1362" s="240">
        <f t="shared" si="64"/>
        <v>-4.5076699925343012E-4</v>
      </c>
      <c r="J1362" s="241">
        <f t="shared" si="65"/>
        <v>-7.0177876196162916E-3</v>
      </c>
      <c r="K1362" s="242">
        <f t="shared" si="63"/>
        <v>15.561530112380384</v>
      </c>
    </row>
    <row r="1363" spans="1:11" x14ac:dyDescent="0.2">
      <c r="A1363" s="45" t="s">
        <v>43</v>
      </c>
      <c r="B1363" s="45" t="s">
        <v>47</v>
      </c>
      <c r="C1363" s="45">
        <v>2019</v>
      </c>
      <c r="D1363" s="45" t="s">
        <v>152</v>
      </c>
      <c r="E1363" s="48">
        <v>15.6915827</v>
      </c>
      <c r="F1363" s="37">
        <f>VLOOKUP(_xlfn.CONCAT(D1363,"65-69"),'Appendix 4. 2020 IBGE LT'!$E$6:$M$1685,9,FALSE)</f>
        <v>15.81025911489327</v>
      </c>
      <c r="G1363" s="37">
        <f>VLOOKUP(_xlfn.CONCAT(D1363,"65-69"),'Appendix 3b. nax IBGE 2019'!$E$5:$M$1850,9,FALSE)</f>
        <v>15.691582731956773</v>
      </c>
      <c r="H1363" s="37">
        <f>INDEX(Summary!$Q$5:$Y$88,MATCH(_xlfn.CONCAT(D1363,"65-69"),Summary!$Q$5:$Q$88,0),MATCH($H$3,Summary!$Q$4:$Y$4,0))</f>
        <v>15.684509484295152</v>
      </c>
      <c r="I1363" s="240">
        <f t="shared" si="64"/>
        <v>-4.5076699925343012E-4</v>
      </c>
      <c r="J1363" s="241">
        <f t="shared" si="65"/>
        <v>-7.0732476472160372E-3</v>
      </c>
      <c r="K1363" s="242">
        <f t="shared" si="63"/>
        <v>15.684509452352783</v>
      </c>
    </row>
    <row r="1364" spans="1:11" x14ac:dyDescent="0.2">
      <c r="A1364" s="45" t="s">
        <v>43</v>
      </c>
      <c r="B1364" s="45" t="s">
        <v>3</v>
      </c>
      <c r="C1364" s="45">
        <v>2000</v>
      </c>
      <c r="D1364" s="45" t="s">
        <v>208</v>
      </c>
      <c r="E1364" s="48">
        <v>13.2878594</v>
      </c>
      <c r="F1364" s="37">
        <f>VLOOKUP(_xlfn.CONCAT(D1364,"65-69"),'Appendix 4. 2020 IBGE LT'!$E$6:$M$1685,9,FALSE)</f>
        <v>16.733686957728686</v>
      </c>
      <c r="G1364" s="37">
        <f>VLOOKUP(_xlfn.CONCAT(D1364,"65-69"),'Appendix 3b. nax IBGE 2019'!$E$5:$M$1850,9,FALSE)</f>
        <v>16.600825859302887</v>
      </c>
      <c r="H1364" s="37">
        <f>INDEX(Summary!$Q$5:$Y$88,MATCH(_xlfn.CONCAT(D1364,"65-69"),Summary!$Q$5:$Q$88,0),MATCH($H$3,Summary!$Q$4:$Y$4,0))</f>
        <v>17.198330799881486</v>
      </c>
      <c r="I1364" s="240">
        <f t="shared" si="64"/>
        <v>3.5992482882637122E-2</v>
      </c>
      <c r="J1364" s="241">
        <f t="shared" si="65"/>
        <v>0.4782630520013888</v>
      </c>
      <c r="K1364" s="242">
        <f t="shared" si="63"/>
        <v>13.766122452001389</v>
      </c>
    </row>
    <row r="1365" spans="1:11" x14ac:dyDescent="0.2">
      <c r="A1365" s="45" t="s">
        <v>43</v>
      </c>
      <c r="B1365" s="45" t="s">
        <v>3</v>
      </c>
      <c r="C1365" s="45">
        <v>2001</v>
      </c>
      <c r="D1365" s="45" t="s">
        <v>208</v>
      </c>
      <c r="E1365" s="48">
        <v>13.489546799999999</v>
      </c>
      <c r="F1365" s="37">
        <f>VLOOKUP(_xlfn.CONCAT(D1365,"65-69"),'Appendix 4. 2020 IBGE LT'!$E$6:$M$1685,9,FALSE)</f>
        <v>16.733686957728686</v>
      </c>
      <c r="G1365" s="37">
        <f>VLOOKUP(_xlfn.CONCAT(D1365,"65-69"),'Appendix 3b. nax IBGE 2019'!$E$5:$M$1850,9,FALSE)</f>
        <v>16.600825859302887</v>
      </c>
      <c r="H1365" s="37">
        <f>INDEX(Summary!$Q$5:$Y$88,MATCH(_xlfn.CONCAT(D1365,"65-69"),Summary!$Q$5:$Q$88,0),MATCH($H$3,Summary!$Q$4:$Y$4,0))</f>
        <v>17.198330799881486</v>
      </c>
      <c r="I1365" s="240">
        <f t="shared" si="64"/>
        <v>3.5992482882637122E-2</v>
      </c>
      <c r="J1365" s="241">
        <f t="shared" si="65"/>
        <v>0.48552228229353234</v>
      </c>
      <c r="K1365" s="242">
        <f t="shared" si="63"/>
        <v>13.975069082293532</v>
      </c>
    </row>
    <row r="1366" spans="1:11" x14ac:dyDescent="0.2">
      <c r="A1366" s="45" t="s">
        <v>43</v>
      </c>
      <c r="B1366" s="45" t="s">
        <v>3</v>
      </c>
      <c r="C1366" s="45">
        <v>2002</v>
      </c>
      <c r="D1366" s="45" t="s">
        <v>208</v>
      </c>
      <c r="E1366" s="48">
        <v>13.6910484</v>
      </c>
      <c r="F1366" s="37">
        <f>VLOOKUP(_xlfn.CONCAT(D1366,"65-69"),'Appendix 4. 2020 IBGE LT'!$E$6:$M$1685,9,FALSE)</f>
        <v>16.733686957728686</v>
      </c>
      <c r="G1366" s="37">
        <f>VLOOKUP(_xlfn.CONCAT(D1366,"65-69"),'Appendix 3b. nax IBGE 2019'!$E$5:$M$1850,9,FALSE)</f>
        <v>16.600825859302887</v>
      </c>
      <c r="H1366" s="37">
        <f>INDEX(Summary!$Q$5:$Y$88,MATCH(_xlfn.CONCAT(D1366,"65-69"),Summary!$Q$5:$Q$88,0),MATCH($H$3,Summary!$Q$4:$Y$4,0))</f>
        <v>17.198330799881486</v>
      </c>
      <c r="I1366" s="240">
        <f t="shared" si="64"/>
        <v>3.5992482882637122E-2</v>
      </c>
      <c r="J1366" s="241">
        <f t="shared" si="65"/>
        <v>0.49277482518235632</v>
      </c>
      <c r="K1366" s="242">
        <f t="shared" si="63"/>
        <v>14.183823225182357</v>
      </c>
    </row>
    <row r="1367" spans="1:11" x14ac:dyDescent="0.2">
      <c r="A1367" s="45" t="s">
        <v>43</v>
      </c>
      <c r="B1367" s="45" t="s">
        <v>3</v>
      </c>
      <c r="C1367" s="45">
        <v>2003</v>
      </c>
      <c r="D1367" s="45" t="s">
        <v>208</v>
      </c>
      <c r="E1367" s="48">
        <v>13.8917856</v>
      </c>
      <c r="F1367" s="37">
        <f>VLOOKUP(_xlfn.CONCAT(D1367,"65-69"),'Appendix 4. 2020 IBGE LT'!$E$6:$M$1685,9,FALSE)</f>
        <v>16.733686957728686</v>
      </c>
      <c r="G1367" s="37">
        <f>VLOOKUP(_xlfn.CONCAT(D1367,"65-69"),'Appendix 3b. nax IBGE 2019'!$E$5:$M$1850,9,FALSE)</f>
        <v>16.600825859302887</v>
      </c>
      <c r="H1367" s="37">
        <f>INDEX(Summary!$Q$5:$Y$88,MATCH(_xlfn.CONCAT(D1367,"65-69"),Summary!$Q$5:$Q$88,0),MATCH($H$3,Summary!$Q$4:$Y$4,0))</f>
        <v>17.198330799881486</v>
      </c>
      <c r="I1367" s="240">
        <f t="shared" si="64"/>
        <v>3.5992482882637122E-2</v>
      </c>
      <c r="J1367" s="241">
        <f t="shared" si="65"/>
        <v>0.49999985541726488</v>
      </c>
      <c r="K1367" s="242">
        <f t="shared" si="63"/>
        <v>14.391785455417265</v>
      </c>
    </row>
    <row r="1368" spans="1:11" x14ac:dyDescent="0.2">
      <c r="A1368" s="45" t="s">
        <v>43</v>
      </c>
      <c r="B1368" s="45" t="s">
        <v>3</v>
      </c>
      <c r="C1368" s="45">
        <v>2004</v>
      </c>
      <c r="D1368" s="45" t="s">
        <v>208</v>
      </c>
      <c r="E1368" s="48">
        <v>14.091648599999999</v>
      </c>
      <c r="F1368" s="37">
        <f>VLOOKUP(_xlfn.CONCAT(D1368,"65-69"),'Appendix 4. 2020 IBGE LT'!$E$6:$M$1685,9,FALSE)</f>
        <v>16.733686957728686</v>
      </c>
      <c r="G1368" s="37">
        <f>VLOOKUP(_xlfn.CONCAT(D1368,"65-69"),'Appendix 3b. nax IBGE 2019'!$E$5:$M$1850,9,FALSE)</f>
        <v>16.600825859302887</v>
      </c>
      <c r="H1368" s="37">
        <f>INDEX(Summary!$Q$5:$Y$88,MATCH(_xlfn.CONCAT(D1368,"65-69"),Summary!$Q$5:$Q$88,0),MATCH($H$3,Summary!$Q$4:$Y$4,0))</f>
        <v>17.198330799881486</v>
      </c>
      <c r="I1368" s="240">
        <f t="shared" si="64"/>
        <v>3.5992482882637122E-2</v>
      </c>
      <c r="J1368" s="241">
        <f t="shared" si="65"/>
        <v>0.50719342102363729</v>
      </c>
      <c r="K1368" s="242">
        <f t="shared" si="63"/>
        <v>14.598842021023636</v>
      </c>
    </row>
    <row r="1369" spans="1:11" x14ac:dyDescent="0.2">
      <c r="A1369" s="45" t="s">
        <v>43</v>
      </c>
      <c r="B1369" s="45" t="s">
        <v>3</v>
      </c>
      <c r="C1369" s="45">
        <v>2005</v>
      </c>
      <c r="D1369" s="45" t="s">
        <v>208</v>
      </c>
      <c r="E1369" s="48">
        <v>14.2898803</v>
      </c>
      <c r="F1369" s="37">
        <f>VLOOKUP(_xlfn.CONCAT(D1369,"65-69"),'Appendix 4. 2020 IBGE LT'!$E$6:$M$1685,9,FALSE)</f>
        <v>16.733686957728686</v>
      </c>
      <c r="G1369" s="37">
        <f>VLOOKUP(_xlfn.CONCAT(D1369,"65-69"),'Appendix 3b. nax IBGE 2019'!$E$5:$M$1850,9,FALSE)</f>
        <v>16.600825859302887</v>
      </c>
      <c r="H1369" s="37">
        <f>INDEX(Summary!$Q$5:$Y$88,MATCH(_xlfn.CONCAT(D1369,"65-69"),Summary!$Q$5:$Q$88,0),MATCH($H$3,Summary!$Q$4:$Y$4,0))</f>
        <v>17.198330799881486</v>
      </c>
      <c r="I1369" s="240">
        <f t="shared" si="64"/>
        <v>3.5992482882637122E-2</v>
      </c>
      <c r="J1369" s="241">
        <f t="shared" si="65"/>
        <v>0.51432827209268339</v>
      </c>
      <c r="K1369" s="242">
        <f t="shared" si="63"/>
        <v>14.804208572092683</v>
      </c>
    </row>
    <row r="1370" spans="1:11" x14ac:dyDescent="0.2">
      <c r="A1370" s="45" t="s">
        <v>43</v>
      </c>
      <c r="B1370" s="45" t="s">
        <v>3</v>
      </c>
      <c r="C1370" s="45">
        <v>2006</v>
      </c>
      <c r="D1370" s="45" t="s">
        <v>208</v>
      </c>
      <c r="E1370" s="48">
        <v>14.486805</v>
      </c>
      <c r="F1370" s="37">
        <f>VLOOKUP(_xlfn.CONCAT(D1370,"65-69"),'Appendix 4. 2020 IBGE LT'!$E$6:$M$1685,9,FALSE)</f>
        <v>16.733686957728686</v>
      </c>
      <c r="G1370" s="37">
        <f>VLOOKUP(_xlfn.CONCAT(D1370,"65-69"),'Appendix 3b. nax IBGE 2019'!$E$5:$M$1850,9,FALSE)</f>
        <v>16.600825859302887</v>
      </c>
      <c r="H1370" s="37">
        <f>INDEX(Summary!$Q$5:$Y$88,MATCH(_xlfn.CONCAT(D1370,"65-69"),Summary!$Q$5:$Q$88,0),MATCH($H$3,Summary!$Q$4:$Y$4,0))</f>
        <v>17.198330799881486</v>
      </c>
      <c r="I1370" s="240">
        <f t="shared" si="64"/>
        <v>3.5992482882637122E-2</v>
      </c>
      <c r="J1370" s="241">
        <f t="shared" si="65"/>
        <v>0.52141608098660186</v>
      </c>
      <c r="K1370" s="242">
        <f t="shared" si="63"/>
        <v>15.008221080986603</v>
      </c>
    </row>
    <row r="1371" spans="1:11" x14ac:dyDescent="0.2">
      <c r="A1371" s="45" t="s">
        <v>43</v>
      </c>
      <c r="B1371" s="45" t="s">
        <v>3</v>
      </c>
      <c r="C1371" s="45">
        <v>2007</v>
      </c>
      <c r="D1371" s="45" t="s">
        <v>208</v>
      </c>
      <c r="E1371" s="48">
        <v>14.6830991</v>
      </c>
      <c r="F1371" s="37">
        <f>VLOOKUP(_xlfn.CONCAT(D1371,"65-69"),'Appendix 4. 2020 IBGE LT'!$E$6:$M$1685,9,FALSE)</f>
        <v>16.733686957728686</v>
      </c>
      <c r="G1371" s="37">
        <f>VLOOKUP(_xlfn.CONCAT(D1371,"65-69"),'Appendix 3b. nax IBGE 2019'!$E$5:$M$1850,9,FALSE)</f>
        <v>16.600825859302887</v>
      </c>
      <c r="H1371" s="37">
        <f>INDEX(Summary!$Q$5:$Y$88,MATCH(_xlfn.CONCAT(D1371,"65-69"),Summary!$Q$5:$Q$88,0),MATCH($H$3,Summary!$Q$4:$Y$4,0))</f>
        <v>17.198330799881486</v>
      </c>
      <c r="I1371" s="240">
        <f t="shared" si="64"/>
        <v>3.5992482882637122E-2</v>
      </c>
      <c r="J1371" s="241">
        <f t="shared" si="65"/>
        <v>0.52848119302081453</v>
      </c>
      <c r="K1371" s="242">
        <f t="shared" si="63"/>
        <v>15.211580293020814</v>
      </c>
    </row>
    <row r="1372" spans="1:11" x14ac:dyDescent="0.2">
      <c r="A1372" s="45" t="s">
        <v>43</v>
      </c>
      <c r="B1372" s="45" t="s">
        <v>3</v>
      </c>
      <c r="C1372" s="45">
        <v>2008</v>
      </c>
      <c r="D1372" s="45" t="s">
        <v>208</v>
      </c>
      <c r="E1372" s="48">
        <v>14.877822999999999</v>
      </c>
      <c r="F1372" s="37">
        <f>VLOOKUP(_xlfn.CONCAT(D1372,"65-69"),'Appendix 4. 2020 IBGE LT'!$E$6:$M$1685,9,FALSE)</f>
        <v>16.733686957728686</v>
      </c>
      <c r="G1372" s="37">
        <f>VLOOKUP(_xlfn.CONCAT(D1372,"65-69"),'Appendix 3b. nax IBGE 2019'!$E$5:$M$1850,9,FALSE)</f>
        <v>16.600825859302887</v>
      </c>
      <c r="H1372" s="37">
        <f>INDEX(Summary!$Q$5:$Y$88,MATCH(_xlfn.CONCAT(D1372,"65-69"),Summary!$Q$5:$Q$88,0),MATCH($H$3,Summary!$Q$4:$Y$4,0))</f>
        <v>17.198330799881486</v>
      </c>
      <c r="I1372" s="240">
        <f t="shared" si="64"/>
        <v>3.5992482882637122E-2</v>
      </c>
      <c r="J1372" s="241">
        <f t="shared" si="65"/>
        <v>0.53548978965840488</v>
      </c>
      <c r="K1372" s="242">
        <f t="shared" si="63"/>
        <v>15.413312789658404</v>
      </c>
    </row>
    <row r="1373" spans="1:11" x14ac:dyDescent="0.2">
      <c r="A1373" s="45" t="s">
        <v>43</v>
      </c>
      <c r="B1373" s="45" t="s">
        <v>3</v>
      </c>
      <c r="C1373" s="45">
        <v>2009</v>
      </c>
      <c r="D1373" s="45" t="s">
        <v>208</v>
      </c>
      <c r="E1373" s="48">
        <v>15.071267499999999</v>
      </c>
      <c r="F1373" s="37">
        <f>VLOOKUP(_xlfn.CONCAT(D1373,"65-69"),'Appendix 4. 2020 IBGE LT'!$E$6:$M$1685,9,FALSE)</f>
        <v>16.733686957728686</v>
      </c>
      <c r="G1373" s="37">
        <f>VLOOKUP(_xlfn.CONCAT(D1373,"65-69"),'Appendix 3b. nax IBGE 2019'!$E$5:$M$1850,9,FALSE)</f>
        <v>16.600825859302887</v>
      </c>
      <c r="H1373" s="37">
        <f>INDEX(Summary!$Q$5:$Y$88,MATCH(_xlfn.CONCAT(D1373,"65-69"),Summary!$Q$5:$Q$88,0),MATCH($H$3,Summary!$Q$4:$Y$4,0))</f>
        <v>17.198330799881486</v>
      </c>
      <c r="I1373" s="240">
        <f t="shared" si="64"/>
        <v>3.5992482882637122E-2</v>
      </c>
      <c r="J1373" s="241">
        <f t="shared" si="65"/>
        <v>0.54245233751339517</v>
      </c>
      <c r="K1373" s="242">
        <f t="shared" si="63"/>
        <v>15.613719837513395</v>
      </c>
    </row>
    <row r="1374" spans="1:11" x14ac:dyDescent="0.2">
      <c r="A1374" s="45" t="s">
        <v>43</v>
      </c>
      <c r="B1374" s="45" t="s">
        <v>3</v>
      </c>
      <c r="C1374" s="45">
        <v>2010</v>
      </c>
      <c r="D1374" s="45" t="s">
        <v>208</v>
      </c>
      <c r="E1374" s="48">
        <v>15.2609355</v>
      </c>
      <c r="F1374" s="37">
        <f>VLOOKUP(_xlfn.CONCAT(D1374,"65-69"),'Appendix 4. 2020 IBGE LT'!$E$6:$M$1685,9,FALSE)</f>
        <v>16.733686957728686</v>
      </c>
      <c r="G1374" s="37">
        <f>VLOOKUP(_xlfn.CONCAT(D1374,"65-69"),'Appendix 3b. nax IBGE 2019'!$E$5:$M$1850,9,FALSE)</f>
        <v>16.600825859302887</v>
      </c>
      <c r="H1374" s="37">
        <f>INDEX(Summary!$Q$5:$Y$88,MATCH(_xlfn.CONCAT(D1374,"65-69"),Summary!$Q$5:$Q$88,0),MATCH($H$3,Summary!$Q$4:$Y$4,0))</f>
        <v>17.198330799881486</v>
      </c>
      <c r="I1374" s="240">
        <f t="shared" si="64"/>
        <v>3.5992482882637122E-2</v>
      </c>
      <c r="J1374" s="241">
        <f t="shared" si="65"/>
        <v>0.54927895975677921</v>
      </c>
      <c r="K1374" s="242">
        <f t="shared" si="63"/>
        <v>15.81021445975678</v>
      </c>
    </row>
    <row r="1375" spans="1:11" x14ac:dyDescent="0.2">
      <c r="A1375" s="45" t="s">
        <v>43</v>
      </c>
      <c r="B1375" s="45" t="s">
        <v>3</v>
      </c>
      <c r="C1375" s="45">
        <v>2011</v>
      </c>
      <c r="D1375" s="45" t="s">
        <v>208</v>
      </c>
      <c r="E1375" s="48">
        <v>15.4278639</v>
      </c>
      <c r="F1375" s="37">
        <f>VLOOKUP(_xlfn.CONCAT(D1375,"65-69"),'Appendix 4. 2020 IBGE LT'!$E$6:$M$1685,9,FALSE)</f>
        <v>16.733686957728686</v>
      </c>
      <c r="G1375" s="37">
        <f>VLOOKUP(_xlfn.CONCAT(D1375,"65-69"),'Appendix 3b. nax IBGE 2019'!$E$5:$M$1850,9,FALSE)</f>
        <v>16.600825859302887</v>
      </c>
      <c r="H1375" s="37">
        <f>INDEX(Summary!$Q$5:$Y$88,MATCH(_xlfn.CONCAT(D1375,"65-69"),Summary!$Q$5:$Q$88,0),MATCH($H$3,Summary!$Q$4:$Y$4,0))</f>
        <v>17.198330799881486</v>
      </c>
      <c r="I1375" s="240">
        <f t="shared" si="64"/>
        <v>3.5992482882637122E-2</v>
      </c>
      <c r="J1375" s="241">
        <f t="shared" si="65"/>
        <v>0.55528712733640517</v>
      </c>
      <c r="K1375" s="242">
        <f t="shared" si="63"/>
        <v>15.983151027336405</v>
      </c>
    </row>
    <row r="1376" spans="1:11" x14ac:dyDescent="0.2">
      <c r="A1376" s="45" t="s">
        <v>43</v>
      </c>
      <c r="B1376" s="45" t="s">
        <v>3</v>
      </c>
      <c r="C1376" s="45">
        <v>2012</v>
      </c>
      <c r="D1376" s="45" t="s">
        <v>208</v>
      </c>
      <c r="E1376" s="48">
        <v>15.5878712</v>
      </c>
      <c r="F1376" s="37">
        <f>VLOOKUP(_xlfn.CONCAT(D1376,"65-69"),'Appendix 4. 2020 IBGE LT'!$E$6:$M$1685,9,FALSE)</f>
        <v>16.733686957728686</v>
      </c>
      <c r="G1376" s="37">
        <f>VLOOKUP(_xlfn.CONCAT(D1376,"65-69"),'Appendix 3b. nax IBGE 2019'!$E$5:$M$1850,9,FALSE)</f>
        <v>16.600825859302887</v>
      </c>
      <c r="H1376" s="37">
        <f>INDEX(Summary!$Q$5:$Y$88,MATCH(_xlfn.CONCAT(D1376,"65-69"),Summary!$Q$5:$Q$88,0),MATCH($H$3,Summary!$Q$4:$Y$4,0))</f>
        <v>17.198330799881486</v>
      </c>
      <c r="I1376" s="240">
        <f t="shared" si="64"/>
        <v>3.5992482882637122E-2</v>
      </c>
      <c r="J1376" s="241">
        <f t="shared" si="65"/>
        <v>0.56104618734275225</v>
      </c>
      <c r="K1376" s="242">
        <f t="shared" si="63"/>
        <v>16.148917387342753</v>
      </c>
    </row>
    <row r="1377" spans="1:11" x14ac:dyDescent="0.2">
      <c r="A1377" s="45" t="s">
        <v>43</v>
      </c>
      <c r="B1377" s="45" t="s">
        <v>3</v>
      </c>
      <c r="C1377" s="45">
        <v>2013</v>
      </c>
      <c r="D1377" s="45" t="s">
        <v>208</v>
      </c>
      <c r="E1377" s="48">
        <v>15.7436627</v>
      </c>
      <c r="F1377" s="37">
        <f>VLOOKUP(_xlfn.CONCAT(D1377,"65-69"),'Appendix 4. 2020 IBGE LT'!$E$6:$M$1685,9,FALSE)</f>
        <v>16.733686957728686</v>
      </c>
      <c r="G1377" s="37">
        <f>VLOOKUP(_xlfn.CONCAT(D1377,"65-69"),'Appendix 3b. nax IBGE 2019'!$E$5:$M$1850,9,FALSE)</f>
        <v>16.600825859302887</v>
      </c>
      <c r="H1377" s="37">
        <f>INDEX(Summary!$Q$5:$Y$88,MATCH(_xlfn.CONCAT(D1377,"65-69"),Summary!$Q$5:$Q$88,0),MATCH($H$3,Summary!$Q$4:$Y$4,0))</f>
        <v>17.198330799881486</v>
      </c>
      <c r="I1377" s="240">
        <f t="shared" si="64"/>
        <v>3.5992482882637122E-2</v>
      </c>
      <c r="J1377" s="241">
        <f t="shared" si="65"/>
        <v>0.56665351023976251</v>
      </c>
      <c r="K1377" s="242">
        <f t="shared" si="63"/>
        <v>16.310316210239762</v>
      </c>
    </row>
    <row r="1378" spans="1:11" x14ac:dyDescent="0.2">
      <c r="A1378" s="45" t="s">
        <v>43</v>
      </c>
      <c r="B1378" s="45" t="s">
        <v>3</v>
      </c>
      <c r="C1378" s="45">
        <v>2014</v>
      </c>
      <c r="D1378" s="45" t="s">
        <v>208</v>
      </c>
      <c r="E1378" s="48">
        <v>15.894133399999999</v>
      </c>
      <c r="F1378" s="37">
        <f>VLOOKUP(_xlfn.CONCAT(D1378,"65-69"),'Appendix 4. 2020 IBGE LT'!$E$6:$M$1685,9,FALSE)</f>
        <v>16.733686957728686</v>
      </c>
      <c r="G1378" s="37">
        <f>VLOOKUP(_xlfn.CONCAT(D1378,"65-69"),'Appendix 3b. nax IBGE 2019'!$E$5:$M$1850,9,FALSE)</f>
        <v>16.600825859302887</v>
      </c>
      <c r="H1378" s="37">
        <f>INDEX(Summary!$Q$5:$Y$88,MATCH(_xlfn.CONCAT(D1378,"65-69"),Summary!$Q$5:$Q$88,0),MATCH($H$3,Summary!$Q$4:$Y$4,0))</f>
        <v>17.198330799881486</v>
      </c>
      <c r="I1378" s="240">
        <f t="shared" si="64"/>
        <v>3.5992482882637122E-2</v>
      </c>
      <c r="J1378" s="241">
        <f t="shared" si="65"/>
        <v>0.57206932433385094</v>
      </c>
      <c r="K1378" s="242">
        <f t="shared" si="63"/>
        <v>16.466202724333851</v>
      </c>
    </row>
    <row r="1379" spans="1:11" x14ac:dyDescent="0.2">
      <c r="A1379" s="45" t="s">
        <v>43</v>
      </c>
      <c r="B1379" s="45" t="s">
        <v>3</v>
      </c>
      <c r="C1379" s="45">
        <v>2015</v>
      </c>
      <c r="D1379" s="45" t="s">
        <v>208</v>
      </c>
      <c r="E1379" s="48">
        <v>16.041842800000001</v>
      </c>
      <c r="F1379" s="37">
        <f>VLOOKUP(_xlfn.CONCAT(D1379,"65-69"),'Appendix 4. 2020 IBGE LT'!$E$6:$M$1685,9,FALSE)</f>
        <v>16.733686957728686</v>
      </c>
      <c r="G1379" s="37">
        <f>VLOOKUP(_xlfn.CONCAT(D1379,"65-69"),'Appendix 3b. nax IBGE 2019'!$E$5:$M$1850,9,FALSE)</f>
        <v>16.600825859302887</v>
      </c>
      <c r="H1379" s="37">
        <f>INDEX(Summary!$Q$5:$Y$88,MATCH(_xlfn.CONCAT(D1379,"65-69"),Summary!$Q$5:$Q$88,0),MATCH($H$3,Summary!$Q$4:$Y$4,0))</f>
        <v>17.198330799881486</v>
      </c>
      <c r="I1379" s="240">
        <f t="shared" si="64"/>
        <v>3.5992482882637122E-2</v>
      </c>
      <c r="J1379" s="241">
        <f t="shared" si="65"/>
        <v>0.5773857523849556</v>
      </c>
      <c r="K1379" s="242">
        <f t="shared" si="63"/>
        <v>16.619228552384957</v>
      </c>
    </row>
    <row r="1380" spans="1:11" x14ac:dyDescent="0.2">
      <c r="A1380" s="45" t="s">
        <v>43</v>
      </c>
      <c r="B1380" s="45" t="s">
        <v>3</v>
      </c>
      <c r="C1380" s="45">
        <v>2016</v>
      </c>
      <c r="D1380" s="45" t="s">
        <v>208</v>
      </c>
      <c r="E1380" s="48">
        <v>16.185586300000001</v>
      </c>
      <c r="F1380" s="37">
        <f>VLOOKUP(_xlfn.CONCAT(D1380,"65-69"),'Appendix 4. 2020 IBGE LT'!$E$6:$M$1685,9,FALSE)</f>
        <v>16.733686957728686</v>
      </c>
      <c r="G1380" s="37">
        <f>VLOOKUP(_xlfn.CONCAT(D1380,"65-69"),'Appendix 3b. nax IBGE 2019'!$E$5:$M$1850,9,FALSE)</f>
        <v>16.600825859302887</v>
      </c>
      <c r="H1380" s="37">
        <f>INDEX(Summary!$Q$5:$Y$88,MATCH(_xlfn.CONCAT(D1380,"65-69"),Summary!$Q$5:$Q$88,0),MATCH($H$3,Summary!$Q$4:$Y$4,0))</f>
        <v>17.198330799881486</v>
      </c>
      <c r="I1380" s="240">
        <f t="shared" si="64"/>
        <v>3.5992482882637122E-2</v>
      </c>
      <c r="J1380" s="241">
        <f t="shared" si="65"/>
        <v>0.58255943784819597</v>
      </c>
      <c r="K1380" s="242">
        <f t="shared" si="63"/>
        <v>16.768145737848197</v>
      </c>
    </row>
    <row r="1381" spans="1:11" x14ac:dyDescent="0.2">
      <c r="A1381" s="45" t="s">
        <v>43</v>
      </c>
      <c r="B1381" s="45" t="s">
        <v>3</v>
      </c>
      <c r="C1381" s="45">
        <v>2017</v>
      </c>
      <c r="D1381" s="45" t="s">
        <v>208</v>
      </c>
      <c r="E1381" s="48">
        <v>16.327952199999999</v>
      </c>
      <c r="F1381" s="37">
        <f>VLOOKUP(_xlfn.CONCAT(D1381,"65-69"),'Appendix 4. 2020 IBGE LT'!$E$6:$M$1685,9,FALSE)</f>
        <v>16.733686957728686</v>
      </c>
      <c r="G1381" s="37">
        <f>VLOOKUP(_xlfn.CONCAT(D1381,"65-69"),'Appendix 3b. nax IBGE 2019'!$E$5:$M$1850,9,FALSE)</f>
        <v>16.600825859302887</v>
      </c>
      <c r="H1381" s="37">
        <f>INDEX(Summary!$Q$5:$Y$88,MATCH(_xlfn.CONCAT(D1381,"65-69"),Summary!$Q$5:$Q$88,0),MATCH($H$3,Summary!$Q$4:$Y$4,0))</f>
        <v>17.198330799881486</v>
      </c>
      <c r="I1381" s="240">
        <f t="shared" si="64"/>
        <v>3.5992482882637122E-2</v>
      </c>
      <c r="J1381" s="241">
        <f t="shared" si="65"/>
        <v>0.58768354006701706</v>
      </c>
      <c r="K1381" s="242">
        <f t="shared" si="63"/>
        <v>16.915635740067017</v>
      </c>
    </row>
    <row r="1382" spans="1:11" x14ac:dyDescent="0.2">
      <c r="A1382" s="45" t="s">
        <v>43</v>
      </c>
      <c r="B1382" s="45" t="s">
        <v>3</v>
      </c>
      <c r="C1382" s="45">
        <v>2018</v>
      </c>
      <c r="D1382" s="45" t="s">
        <v>208</v>
      </c>
      <c r="E1382" s="48">
        <v>16.465886900000001</v>
      </c>
      <c r="F1382" s="37">
        <f>VLOOKUP(_xlfn.CONCAT(D1382,"65-69"),'Appendix 4. 2020 IBGE LT'!$E$6:$M$1685,9,FALSE)</f>
        <v>16.733686957728686</v>
      </c>
      <c r="G1382" s="37">
        <f>VLOOKUP(_xlfn.CONCAT(D1382,"65-69"),'Appendix 3b. nax IBGE 2019'!$E$5:$M$1850,9,FALSE)</f>
        <v>16.600825859302887</v>
      </c>
      <c r="H1382" s="37">
        <f>INDEX(Summary!$Q$5:$Y$88,MATCH(_xlfn.CONCAT(D1382,"65-69"),Summary!$Q$5:$Q$88,0),MATCH($H$3,Summary!$Q$4:$Y$4,0))</f>
        <v>17.198330799881486</v>
      </c>
      <c r="I1382" s="240">
        <f t="shared" si="64"/>
        <v>3.5992482882637122E-2</v>
      </c>
      <c r="J1382" s="241">
        <f t="shared" si="65"/>
        <v>0.59264815239568891</v>
      </c>
      <c r="K1382" s="242">
        <f t="shared" si="63"/>
        <v>17.05853505239569</v>
      </c>
    </row>
    <row r="1383" spans="1:11" x14ac:dyDescent="0.2">
      <c r="A1383" s="45" t="s">
        <v>43</v>
      </c>
      <c r="B1383" s="45" t="s">
        <v>3</v>
      </c>
      <c r="C1383" s="45">
        <v>2019</v>
      </c>
      <c r="D1383" s="45" t="s">
        <v>208</v>
      </c>
      <c r="E1383" s="48">
        <v>16.6008259</v>
      </c>
      <c r="F1383" s="37">
        <f>VLOOKUP(_xlfn.CONCAT(D1383,"65-69"),'Appendix 4. 2020 IBGE LT'!$E$6:$M$1685,9,FALSE)</f>
        <v>16.733686957728686</v>
      </c>
      <c r="G1383" s="37">
        <f>VLOOKUP(_xlfn.CONCAT(D1383,"65-69"),'Appendix 3b. nax IBGE 2019'!$E$5:$M$1850,9,FALSE)</f>
        <v>16.600825859302887</v>
      </c>
      <c r="H1383" s="37">
        <f>INDEX(Summary!$Q$5:$Y$88,MATCH(_xlfn.CONCAT(D1383,"65-69"),Summary!$Q$5:$Q$88,0),MATCH($H$3,Summary!$Q$4:$Y$4,0))</f>
        <v>17.198330799881486</v>
      </c>
      <c r="I1383" s="240">
        <f t="shared" si="64"/>
        <v>3.5992482882637122E-2</v>
      </c>
      <c r="J1383" s="241">
        <f t="shared" si="65"/>
        <v>0.597504942043389</v>
      </c>
      <c r="K1383" s="242">
        <f t="shared" si="63"/>
        <v>17.19833084204339</v>
      </c>
    </row>
    <row r="1384" spans="1:11" x14ac:dyDescent="0.2">
      <c r="A1384" s="45" t="s">
        <v>65</v>
      </c>
      <c r="B1384" s="45" t="s">
        <v>48</v>
      </c>
      <c r="C1384" s="45">
        <v>2000</v>
      </c>
      <c r="D1384" s="45" t="s">
        <v>199</v>
      </c>
      <c r="E1384" s="48">
        <v>17.646986600000002</v>
      </c>
      <c r="F1384" s="37">
        <f>VLOOKUP(_xlfn.CONCAT(D1384,"65-69"),'Appendix 4. 2020 IBGE LT'!$E$6:$M$1685,9,FALSE)</f>
        <v>21.357547989341157</v>
      </c>
      <c r="G1384" s="37">
        <f>VLOOKUP(_xlfn.CONCAT(D1384,"65-69"),'Appendix 3b. nax IBGE 2019'!$E$5:$M$1850,9,FALSE)</f>
        <v>21.213090019844358</v>
      </c>
      <c r="H1384" s="37">
        <f>INDEX(Summary!$Q$5:$Y$88,MATCH(_xlfn.CONCAT(D1384,"65-69"),Summary!$Q$5:$Q$88,0),MATCH($H$3,Summary!$Q$4:$Y$4,0))</f>
        <v>20.491463466246064</v>
      </c>
      <c r="I1384" s="240">
        <f t="shared" si="64"/>
        <v>-3.4017983845032941E-2</v>
      </c>
      <c r="J1384" s="241">
        <f t="shared" si="65"/>
        <v>-0.60031490507231289</v>
      </c>
      <c r="K1384" s="242">
        <f t="shared" si="63"/>
        <v>17.046671694927689</v>
      </c>
    </row>
    <row r="1385" spans="1:11" x14ac:dyDescent="0.2">
      <c r="A1385" s="45" t="s">
        <v>65</v>
      </c>
      <c r="B1385" s="45" t="s">
        <v>48</v>
      </c>
      <c r="C1385" s="45">
        <v>2001</v>
      </c>
      <c r="D1385" s="45" t="s">
        <v>199</v>
      </c>
      <c r="E1385" s="48">
        <v>17.864773799999998</v>
      </c>
      <c r="F1385" s="37">
        <f>VLOOKUP(_xlfn.CONCAT(D1385,"65-69"),'Appendix 4. 2020 IBGE LT'!$E$6:$M$1685,9,FALSE)</f>
        <v>21.357547989341157</v>
      </c>
      <c r="G1385" s="37">
        <f>VLOOKUP(_xlfn.CONCAT(D1385,"65-69"),'Appendix 3b. nax IBGE 2019'!$E$5:$M$1850,9,FALSE)</f>
        <v>21.213090019844358</v>
      </c>
      <c r="H1385" s="37">
        <f>INDEX(Summary!$Q$5:$Y$88,MATCH(_xlfn.CONCAT(D1385,"65-69"),Summary!$Q$5:$Q$88,0),MATCH($H$3,Summary!$Q$4:$Y$4,0))</f>
        <v>20.491463466246064</v>
      </c>
      <c r="I1385" s="240">
        <f t="shared" si="64"/>
        <v>-3.4017983845032941E-2</v>
      </c>
      <c r="J1385" s="241">
        <f t="shared" si="65"/>
        <v>-0.60772358652356773</v>
      </c>
      <c r="K1385" s="242">
        <f t="shared" si="63"/>
        <v>17.257050213476429</v>
      </c>
    </row>
    <row r="1386" spans="1:11" x14ac:dyDescent="0.2">
      <c r="A1386" s="45" t="s">
        <v>65</v>
      </c>
      <c r="B1386" s="45" t="s">
        <v>48</v>
      </c>
      <c r="C1386" s="45">
        <v>2002</v>
      </c>
      <c r="D1386" s="45" t="s">
        <v>199</v>
      </c>
      <c r="E1386" s="48">
        <v>18.080796800000002</v>
      </c>
      <c r="F1386" s="37">
        <f>VLOOKUP(_xlfn.CONCAT(D1386,"65-69"),'Appendix 4. 2020 IBGE LT'!$E$6:$M$1685,9,FALSE)</f>
        <v>21.357547989341157</v>
      </c>
      <c r="G1386" s="37">
        <f>VLOOKUP(_xlfn.CONCAT(D1386,"65-69"),'Appendix 3b. nax IBGE 2019'!$E$5:$M$1850,9,FALSE)</f>
        <v>21.213090019844358</v>
      </c>
      <c r="H1386" s="37">
        <f>INDEX(Summary!$Q$5:$Y$88,MATCH(_xlfn.CONCAT(D1386,"65-69"),Summary!$Q$5:$Q$88,0),MATCH($H$3,Summary!$Q$4:$Y$4,0))</f>
        <v>20.491463466246064</v>
      </c>
      <c r="I1386" s="240">
        <f t="shared" si="64"/>
        <v>-3.4017983845032941E-2</v>
      </c>
      <c r="J1386" s="241">
        <f t="shared" si="65"/>
        <v>-0.61507225344772332</v>
      </c>
      <c r="K1386" s="242">
        <f t="shared" si="63"/>
        <v>17.465724546552277</v>
      </c>
    </row>
    <row r="1387" spans="1:11" x14ac:dyDescent="0.2">
      <c r="A1387" s="45" t="s">
        <v>65</v>
      </c>
      <c r="B1387" s="45" t="s">
        <v>48</v>
      </c>
      <c r="C1387" s="45">
        <v>2003</v>
      </c>
      <c r="D1387" s="45" t="s">
        <v>199</v>
      </c>
      <c r="E1387" s="48">
        <v>18.294942800000001</v>
      </c>
      <c r="F1387" s="37">
        <f>VLOOKUP(_xlfn.CONCAT(D1387,"65-69"),'Appendix 4. 2020 IBGE LT'!$E$6:$M$1685,9,FALSE)</f>
        <v>21.357547989341157</v>
      </c>
      <c r="G1387" s="37">
        <f>VLOOKUP(_xlfn.CONCAT(D1387,"65-69"),'Appendix 3b. nax IBGE 2019'!$E$5:$M$1850,9,FALSE)</f>
        <v>21.213090019844358</v>
      </c>
      <c r="H1387" s="37">
        <f>INDEX(Summary!$Q$5:$Y$88,MATCH(_xlfn.CONCAT(D1387,"65-69"),Summary!$Q$5:$Q$88,0),MATCH($H$3,Summary!$Q$4:$Y$4,0))</f>
        <v>20.491463466246064</v>
      </c>
      <c r="I1387" s="240">
        <f t="shared" si="64"/>
        <v>-3.4017983845032941E-2</v>
      </c>
      <c r="J1387" s="241">
        <f t="shared" si="65"/>
        <v>-0.62235706861620177</v>
      </c>
      <c r="K1387" s="242">
        <f t="shared" si="63"/>
        <v>17.672585731383798</v>
      </c>
    </row>
    <row r="1388" spans="1:11" x14ac:dyDescent="0.2">
      <c r="A1388" s="45" t="s">
        <v>65</v>
      </c>
      <c r="B1388" s="45" t="s">
        <v>48</v>
      </c>
      <c r="C1388" s="45">
        <v>2004</v>
      </c>
      <c r="D1388" s="45" t="s">
        <v>199</v>
      </c>
      <c r="E1388" s="48">
        <v>18.5070972</v>
      </c>
      <c r="F1388" s="37">
        <f>VLOOKUP(_xlfn.CONCAT(D1388,"65-69"),'Appendix 4. 2020 IBGE LT'!$E$6:$M$1685,9,FALSE)</f>
        <v>21.357547989341157</v>
      </c>
      <c r="G1388" s="37">
        <f>VLOOKUP(_xlfn.CONCAT(D1388,"65-69"),'Appendix 3b. nax IBGE 2019'!$E$5:$M$1850,9,FALSE)</f>
        <v>21.213090019844358</v>
      </c>
      <c r="H1388" s="37">
        <f>INDEX(Summary!$Q$5:$Y$88,MATCH(_xlfn.CONCAT(D1388,"65-69"),Summary!$Q$5:$Q$88,0),MATCH($H$3,Summary!$Q$4:$Y$4,0))</f>
        <v>20.491463466246064</v>
      </c>
      <c r="I1388" s="240">
        <f t="shared" si="64"/>
        <v>-3.4017983845032941E-2</v>
      </c>
      <c r="J1388" s="241">
        <f t="shared" si="65"/>
        <v>-0.62957413356805436</v>
      </c>
      <c r="K1388" s="242">
        <f t="shared" si="63"/>
        <v>17.877523066431944</v>
      </c>
    </row>
    <row r="1389" spans="1:11" x14ac:dyDescent="0.2">
      <c r="A1389" s="45" t="s">
        <v>65</v>
      </c>
      <c r="B1389" s="45" t="s">
        <v>48</v>
      </c>
      <c r="C1389" s="45">
        <v>2005</v>
      </c>
      <c r="D1389" s="45" t="s">
        <v>199</v>
      </c>
      <c r="E1389" s="48">
        <v>18.717143700000001</v>
      </c>
      <c r="F1389" s="37">
        <f>VLOOKUP(_xlfn.CONCAT(D1389,"65-69"),'Appendix 4. 2020 IBGE LT'!$E$6:$M$1685,9,FALSE)</f>
        <v>21.357547989341157</v>
      </c>
      <c r="G1389" s="37">
        <f>VLOOKUP(_xlfn.CONCAT(D1389,"65-69"),'Appendix 3b. nax IBGE 2019'!$E$5:$M$1850,9,FALSE)</f>
        <v>21.213090019844358</v>
      </c>
      <c r="H1389" s="37">
        <f>INDEX(Summary!$Q$5:$Y$88,MATCH(_xlfn.CONCAT(D1389,"65-69"),Summary!$Q$5:$Q$88,0),MATCH($H$3,Summary!$Q$4:$Y$4,0))</f>
        <v>20.491463466246064</v>
      </c>
      <c r="I1389" s="240">
        <f t="shared" si="64"/>
        <v>-3.4017983845032941E-2</v>
      </c>
      <c r="J1389" s="241">
        <f t="shared" si="65"/>
        <v>-0.63671949201176015</v>
      </c>
      <c r="K1389" s="242">
        <f t="shared" si="63"/>
        <v>18.080424207988241</v>
      </c>
    </row>
    <row r="1390" spans="1:11" x14ac:dyDescent="0.2">
      <c r="A1390" s="45" t="s">
        <v>65</v>
      </c>
      <c r="B1390" s="45" t="s">
        <v>48</v>
      </c>
      <c r="C1390" s="45">
        <v>2006</v>
      </c>
      <c r="D1390" s="45" t="s">
        <v>199</v>
      </c>
      <c r="E1390" s="48">
        <v>18.924964599999999</v>
      </c>
      <c r="F1390" s="37">
        <f>VLOOKUP(_xlfn.CONCAT(D1390,"65-69"),'Appendix 4. 2020 IBGE LT'!$E$6:$M$1685,9,FALSE)</f>
        <v>21.357547989341157</v>
      </c>
      <c r="G1390" s="37">
        <f>VLOOKUP(_xlfn.CONCAT(D1390,"65-69"),'Appendix 3b. nax IBGE 2019'!$E$5:$M$1850,9,FALSE)</f>
        <v>21.213090019844358</v>
      </c>
      <c r="H1390" s="37">
        <f>INDEX(Summary!$Q$5:$Y$88,MATCH(_xlfn.CONCAT(D1390,"65-69"),Summary!$Q$5:$Q$88,0),MATCH($H$3,Summary!$Q$4:$Y$4,0))</f>
        <v>20.491463466246064</v>
      </c>
      <c r="I1390" s="240">
        <f t="shared" si="64"/>
        <v>-3.4017983845032941E-2</v>
      </c>
      <c r="J1390" s="241">
        <f t="shared" si="65"/>
        <v>-0.64378914003062027</v>
      </c>
      <c r="K1390" s="242">
        <f t="shared" si="63"/>
        <v>18.281175459969379</v>
      </c>
    </row>
    <row r="1391" spans="1:11" x14ac:dyDescent="0.2">
      <c r="A1391" s="45" t="s">
        <v>65</v>
      </c>
      <c r="B1391" s="45" t="s">
        <v>48</v>
      </c>
      <c r="C1391" s="45">
        <v>2007</v>
      </c>
      <c r="D1391" s="45" t="s">
        <v>199</v>
      </c>
      <c r="E1391" s="48">
        <v>19.130441699999999</v>
      </c>
      <c r="F1391" s="37">
        <f>VLOOKUP(_xlfn.CONCAT(D1391,"65-69"),'Appendix 4. 2020 IBGE LT'!$E$6:$M$1685,9,FALSE)</f>
        <v>21.357547989341157</v>
      </c>
      <c r="G1391" s="37">
        <f>VLOOKUP(_xlfn.CONCAT(D1391,"65-69"),'Appendix 3b. nax IBGE 2019'!$E$5:$M$1850,9,FALSE)</f>
        <v>21.213090019844358</v>
      </c>
      <c r="H1391" s="37">
        <f>INDEX(Summary!$Q$5:$Y$88,MATCH(_xlfn.CONCAT(D1391,"65-69"),Summary!$Q$5:$Q$88,0),MATCH($H$3,Summary!$Q$4:$Y$4,0))</f>
        <v>20.491463466246064</v>
      </c>
      <c r="I1391" s="240">
        <f t="shared" si="64"/>
        <v>-3.4017983845032941E-2</v>
      </c>
      <c r="J1391" s="241">
        <f t="shared" si="65"/>
        <v>-0.65077905669894442</v>
      </c>
      <c r="K1391" s="242">
        <f t="shared" si="63"/>
        <v>18.479662643301054</v>
      </c>
    </row>
    <row r="1392" spans="1:11" x14ac:dyDescent="0.2">
      <c r="A1392" s="45" t="s">
        <v>65</v>
      </c>
      <c r="B1392" s="45" t="s">
        <v>48</v>
      </c>
      <c r="C1392" s="45">
        <v>2008</v>
      </c>
      <c r="D1392" s="45" t="s">
        <v>199</v>
      </c>
      <c r="E1392" s="48">
        <v>19.3334568</v>
      </c>
      <c r="F1392" s="37">
        <f>VLOOKUP(_xlfn.CONCAT(D1392,"65-69"),'Appendix 4. 2020 IBGE LT'!$E$6:$M$1685,9,FALSE)</f>
        <v>21.357547989341157</v>
      </c>
      <c r="G1392" s="37">
        <f>VLOOKUP(_xlfn.CONCAT(D1392,"65-69"),'Appendix 3b. nax IBGE 2019'!$E$5:$M$1850,9,FALSE)</f>
        <v>21.213090019844358</v>
      </c>
      <c r="H1392" s="37">
        <f>INDEX(Summary!$Q$5:$Y$88,MATCH(_xlfn.CONCAT(D1392,"65-69"),Summary!$Q$5:$Q$88,0),MATCH($H$3,Summary!$Q$4:$Y$4,0))</f>
        <v>20.491463466246064</v>
      </c>
      <c r="I1392" s="240">
        <f t="shared" si="64"/>
        <v>-3.4017983845032941E-2</v>
      </c>
      <c r="J1392" s="241">
        <f t="shared" si="65"/>
        <v>-0.65768522109104233</v>
      </c>
      <c r="K1392" s="242">
        <f t="shared" si="63"/>
        <v>18.675771578908957</v>
      </c>
    </row>
    <row r="1393" spans="1:11" x14ac:dyDescent="0.2">
      <c r="A1393" s="45" t="s">
        <v>65</v>
      </c>
      <c r="B1393" s="45" t="s">
        <v>48</v>
      </c>
      <c r="C1393" s="45">
        <v>2009</v>
      </c>
      <c r="D1393" s="45" t="s">
        <v>199</v>
      </c>
      <c r="E1393" s="48">
        <v>19.533892699999999</v>
      </c>
      <c r="F1393" s="37">
        <f>VLOOKUP(_xlfn.CONCAT(D1393,"65-69"),'Appendix 4. 2020 IBGE LT'!$E$6:$M$1685,9,FALSE)</f>
        <v>21.357547989341157</v>
      </c>
      <c r="G1393" s="37">
        <f>VLOOKUP(_xlfn.CONCAT(D1393,"65-69"),'Appendix 3b. nax IBGE 2019'!$E$5:$M$1850,9,FALSE)</f>
        <v>21.213090019844358</v>
      </c>
      <c r="H1393" s="37">
        <f>INDEX(Summary!$Q$5:$Y$88,MATCH(_xlfn.CONCAT(D1393,"65-69"),Summary!$Q$5:$Q$88,0),MATCH($H$3,Summary!$Q$4:$Y$4,0))</f>
        <v>20.491463466246064</v>
      </c>
      <c r="I1393" s="240">
        <f t="shared" si="64"/>
        <v>-3.4017983845032941E-2</v>
      </c>
      <c r="J1393" s="241">
        <f t="shared" si="65"/>
        <v>-0.66450364629920688</v>
      </c>
      <c r="K1393" s="242">
        <f t="shared" si="63"/>
        <v>18.869389053700793</v>
      </c>
    </row>
    <row r="1394" spans="1:11" x14ac:dyDescent="0.2">
      <c r="A1394" s="45" t="s">
        <v>65</v>
      </c>
      <c r="B1394" s="45" t="s">
        <v>48</v>
      </c>
      <c r="C1394" s="45">
        <v>2010</v>
      </c>
      <c r="D1394" s="45" t="s">
        <v>199</v>
      </c>
      <c r="E1394" s="48">
        <v>19.731634799999998</v>
      </c>
      <c r="F1394" s="37">
        <f>VLOOKUP(_xlfn.CONCAT(D1394,"65-69"),'Appendix 4. 2020 IBGE LT'!$E$6:$M$1685,9,FALSE)</f>
        <v>21.357547989341157</v>
      </c>
      <c r="G1394" s="37">
        <f>VLOOKUP(_xlfn.CONCAT(D1394,"65-69"),'Appendix 3b. nax IBGE 2019'!$E$5:$M$1850,9,FALSE)</f>
        <v>21.213090019844358</v>
      </c>
      <c r="H1394" s="37">
        <f>INDEX(Summary!$Q$5:$Y$88,MATCH(_xlfn.CONCAT(D1394,"65-69"),Summary!$Q$5:$Q$88,0),MATCH($H$3,Summary!$Q$4:$Y$4,0))</f>
        <v>20.491463466246064</v>
      </c>
      <c r="I1394" s="240">
        <f t="shared" si="64"/>
        <v>-3.4017983845032941E-2</v>
      </c>
      <c r="J1394" s="241">
        <f t="shared" si="65"/>
        <v>-0.67123043386248971</v>
      </c>
      <c r="K1394" s="242">
        <f t="shared" si="63"/>
        <v>19.060404366137508</v>
      </c>
    </row>
    <row r="1395" spans="1:11" x14ac:dyDescent="0.2">
      <c r="A1395" s="45" t="s">
        <v>65</v>
      </c>
      <c r="B1395" s="45" t="s">
        <v>48</v>
      </c>
      <c r="C1395" s="45">
        <v>2011</v>
      </c>
      <c r="D1395" s="45" t="s">
        <v>199</v>
      </c>
      <c r="E1395" s="48">
        <v>19.9121436</v>
      </c>
      <c r="F1395" s="37">
        <f>VLOOKUP(_xlfn.CONCAT(D1395,"65-69"),'Appendix 4. 2020 IBGE LT'!$E$6:$M$1685,9,FALSE)</f>
        <v>21.357547989341157</v>
      </c>
      <c r="G1395" s="37">
        <f>VLOOKUP(_xlfn.CONCAT(D1395,"65-69"),'Appendix 3b. nax IBGE 2019'!$E$5:$M$1850,9,FALSE)</f>
        <v>21.213090019844358</v>
      </c>
      <c r="H1395" s="37">
        <f>INDEX(Summary!$Q$5:$Y$88,MATCH(_xlfn.CONCAT(D1395,"65-69"),Summary!$Q$5:$Q$88,0),MATCH($H$3,Summary!$Q$4:$Y$4,0))</f>
        <v>20.491463466246064</v>
      </c>
      <c r="I1395" s="240">
        <f t="shared" si="64"/>
        <v>-3.4017983845032941E-2</v>
      </c>
      <c r="J1395" s="241">
        <f t="shared" si="65"/>
        <v>-0.67737097930477608</v>
      </c>
      <c r="K1395" s="242">
        <f t="shared" si="63"/>
        <v>19.234772620695225</v>
      </c>
    </row>
    <row r="1396" spans="1:11" x14ac:dyDescent="0.2">
      <c r="A1396" s="45" t="s">
        <v>65</v>
      </c>
      <c r="B1396" s="45" t="s">
        <v>48</v>
      </c>
      <c r="C1396" s="45">
        <v>2012</v>
      </c>
      <c r="D1396" s="45" t="s">
        <v>199</v>
      </c>
      <c r="E1396" s="48">
        <v>20.0886754</v>
      </c>
      <c r="F1396" s="37">
        <f>VLOOKUP(_xlfn.CONCAT(D1396,"65-69"),'Appendix 4. 2020 IBGE LT'!$E$6:$M$1685,9,FALSE)</f>
        <v>21.357547989341157</v>
      </c>
      <c r="G1396" s="37">
        <f>VLOOKUP(_xlfn.CONCAT(D1396,"65-69"),'Appendix 3b. nax IBGE 2019'!$E$5:$M$1850,9,FALSE)</f>
        <v>21.213090019844358</v>
      </c>
      <c r="H1396" s="37">
        <f>INDEX(Summary!$Q$5:$Y$88,MATCH(_xlfn.CONCAT(D1396,"65-69"),Summary!$Q$5:$Q$88,0),MATCH($H$3,Summary!$Q$4:$Y$4,0))</f>
        <v>20.491463466246064</v>
      </c>
      <c r="I1396" s="240">
        <f t="shared" si="64"/>
        <v>-3.4017983845032941E-2</v>
      </c>
      <c r="J1396" s="241">
        <f t="shared" si="65"/>
        <v>-0.68337623522531066</v>
      </c>
      <c r="K1396" s="242">
        <f t="shared" si="63"/>
        <v>19.405299164774689</v>
      </c>
    </row>
    <row r="1397" spans="1:11" x14ac:dyDescent="0.2">
      <c r="A1397" s="45" t="s">
        <v>65</v>
      </c>
      <c r="B1397" s="45" t="s">
        <v>48</v>
      </c>
      <c r="C1397" s="45">
        <v>2013</v>
      </c>
      <c r="D1397" s="45" t="s">
        <v>199</v>
      </c>
      <c r="E1397" s="48">
        <v>20.261199699999999</v>
      </c>
      <c r="F1397" s="37">
        <f>VLOOKUP(_xlfn.CONCAT(D1397,"65-69"),'Appendix 4. 2020 IBGE LT'!$E$6:$M$1685,9,FALSE)</f>
        <v>21.357547989341157</v>
      </c>
      <c r="G1397" s="37">
        <f>VLOOKUP(_xlfn.CONCAT(D1397,"65-69"),'Appendix 3b. nax IBGE 2019'!$E$5:$M$1850,9,FALSE)</f>
        <v>21.213090019844358</v>
      </c>
      <c r="H1397" s="37">
        <f>INDEX(Summary!$Q$5:$Y$88,MATCH(_xlfn.CONCAT(D1397,"65-69"),Summary!$Q$5:$Q$88,0),MATCH($H$3,Summary!$Q$4:$Y$4,0))</f>
        <v>20.491463466246064</v>
      </c>
      <c r="I1397" s="240">
        <f t="shared" si="64"/>
        <v>-3.4017983845032941E-2</v>
      </c>
      <c r="J1397" s="241">
        <f t="shared" si="65"/>
        <v>-0.68924516407558623</v>
      </c>
      <c r="K1397" s="242">
        <f t="shared" si="63"/>
        <v>19.571954535924412</v>
      </c>
    </row>
    <row r="1398" spans="1:11" x14ac:dyDescent="0.2">
      <c r="A1398" s="45" t="s">
        <v>65</v>
      </c>
      <c r="B1398" s="45" t="s">
        <v>48</v>
      </c>
      <c r="C1398" s="45">
        <v>2014</v>
      </c>
      <c r="D1398" s="45" t="s">
        <v>199</v>
      </c>
      <c r="E1398" s="48">
        <v>20.429696700000001</v>
      </c>
      <c r="F1398" s="37">
        <f>VLOOKUP(_xlfn.CONCAT(D1398,"65-69"),'Appendix 4. 2020 IBGE LT'!$E$6:$M$1685,9,FALSE)</f>
        <v>21.357547989341157</v>
      </c>
      <c r="G1398" s="37">
        <f>VLOOKUP(_xlfn.CONCAT(D1398,"65-69"),'Appendix 3b. nax IBGE 2019'!$E$5:$M$1850,9,FALSE)</f>
        <v>21.213090019844358</v>
      </c>
      <c r="H1398" s="37">
        <f>INDEX(Summary!$Q$5:$Y$88,MATCH(_xlfn.CONCAT(D1398,"65-69"),Summary!$Q$5:$Q$88,0),MATCH($H$3,Summary!$Q$4:$Y$4,0))</f>
        <v>20.491463466246064</v>
      </c>
      <c r="I1398" s="240">
        <f t="shared" si="64"/>
        <v>-3.4017983845032941E-2</v>
      </c>
      <c r="J1398" s="241">
        <f t="shared" si="65"/>
        <v>-0.69497709229952287</v>
      </c>
      <c r="K1398" s="242">
        <f t="shared" si="63"/>
        <v>19.734719607700477</v>
      </c>
    </row>
    <row r="1399" spans="1:11" x14ac:dyDescent="0.2">
      <c r="A1399" s="45" t="s">
        <v>65</v>
      </c>
      <c r="B1399" s="45" t="s">
        <v>48</v>
      </c>
      <c r="C1399" s="45">
        <v>2015</v>
      </c>
      <c r="D1399" s="45" t="s">
        <v>199</v>
      </c>
      <c r="E1399" s="48">
        <v>20.594156000000002</v>
      </c>
      <c r="F1399" s="37">
        <f>VLOOKUP(_xlfn.CONCAT(D1399,"65-69"),'Appendix 4. 2020 IBGE LT'!$E$6:$M$1685,9,FALSE)</f>
        <v>21.357547989341157</v>
      </c>
      <c r="G1399" s="37">
        <f>VLOOKUP(_xlfn.CONCAT(D1399,"65-69"),'Appendix 3b. nax IBGE 2019'!$E$5:$M$1850,9,FALSE)</f>
        <v>21.213090019844358</v>
      </c>
      <c r="H1399" s="37">
        <f>INDEX(Summary!$Q$5:$Y$88,MATCH(_xlfn.CONCAT(D1399,"65-69"),Summary!$Q$5:$Q$88,0),MATCH($H$3,Summary!$Q$4:$Y$4,0))</f>
        <v>20.491463466246064</v>
      </c>
      <c r="I1399" s="240">
        <f t="shared" si="64"/>
        <v>-3.4017983845032941E-2</v>
      </c>
      <c r="J1399" s="241">
        <f t="shared" si="65"/>
        <v>-0.70057166611008825</v>
      </c>
      <c r="K1399" s="242">
        <f t="shared" si="63"/>
        <v>19.893584333889912</v>
      </c>
    </row>
    <row r="1400" spans="1:11" x14ac:dyDescent="0.2">
      <c r="A1400" s="45" t="s">
        <v>65</v>
      </c>
      <c r="B1400" s="45" t="s">
        <v>48</v>
      </c>
      <c r="C1400" s="45">
        <v>2016</v>
      </c>
      <c r="D1400" s="45" t="s">
        <v>199</v>
      </c>
      <c r="E1400" s="48">
        <v>20.754576799999999</v>
      </c>
      <c r="F1400" s="37">
        <f>VLOOKUP(_xlfn.CONCAT(D1400,"65-69"),'Appendix 4. 2020 IBGE LT'!$E$6:$M$1685,9,FALSE)</f>
        <v>21.357547989341157</v>
      </c>
      <c r="G1400" s="37">
        <f>VLOOKUP(_xlfn.CONCAT(D1400,"65-69"),'Appendix 3b. nax IBGE 2019'!$E$5:$M$1850,9,FALSE)</f>
        <v>21.213090019844358</v>
      </c>
      <c r="H1400" s="37">
        <f>INDEX(Summary!$Q$5:$Y$88,MATCH(_xlfn.CONCAT(D1400,"65-69"),Summary!$Q$5:$Q$88,0),MATCH($H$3,Summary!$Q$4:$Y$4,0))</f>
        <v>20.491463466246064</v>
      </c>
      <c r="I1400" s="240">
        <f t="shared" si="64"/>
        <v>-3.4017983845032941E-2</v>
      </c>
      <c r="J1400" s="241">
        <f t="shared" si="65"/>
        <v>-0.70602885829289541</v>
      </c>
      <c r="K1400" s="242">
        <f t="shared" si="63"/>
        <v>20.048547941707103</v>
      </c>
    </row>
    <row r="1401" spans="1:11" x14ac:dyDescent="0.2">
      <c r="A1401" s="45" t="s">
        <v>65</v>
      </c>
      <c r="B1401" s="45" t="s">
        <v>48</v>
      </c>
      <c r="C1401" s="45">
        <v>2017</v>
      </c>
      <c r="D1401" s="45" t="s">
        <v>199</v>
      </c>
      <c r="E1401" s="48">
        <v>20.910966500000001</v>
      </c>
      <c r="F1401" s="37">
        <f>VLOOKUP(_xlfn.CONCAT(D1401,"65-69"),'Appendix 4. 2020 IBGE LT'!$E$6:$M$1685,9,FALSE)</f>
        <v>21.357547989341157</v>
      </c>
      <c r="G1401" s="37">
        <f>VLOOKUP(_xlfn.CONCAT(D1401,"65-69"),'Appendix 3b. nax IBGE 2019'!$E$5:$M$1850,9,FALSE)</f>
        <v>21.213090019844358</v>
      </c>
      <c r="H1401" s="37">
        <f>INDEX(Summary!$Q$5:$Y$88,MATCH(_xlfn.CONCAT(D1401,"65-69"),Summary!$Q$5:$Q$88,0),MATCH($H$3,Summary!$Q$4:$Y$4,0))</f>
        <v>20.491463466246064</v>
      </c>
      <c r="I1401" s="240">
        <f t="shared" si="64"/>
        <v>-3.4017983845032941E-2</v>
      </c>
      <c r="J1401" s="241">
        <f t="shared" si="65"/>
        <v>-0.71134892058102506</v>
      </c>
      <c r="K1401" s="242">
        <f t="shared" si="63"/>
        <v>20.199617579418977</v>
      </c>
    </row>
    <row r="1402" spans="1:11" x14ac:dyDescent="0.2">
      <c r="A1402" s="45" t="s">
        <v>65</v>
      </c>
      <c r="B1402" s="45" t="s">
        <v>48</v>
      </c>
      <c r="C1402" s="45">
        <v>2018</v>
      </c>
      <c r="D1402" s="45" t="s">
        <v>199</v>
      </c>
      <c r="E1402" s="48">
        <v>21.0646548</v>
      </c>
      <c r="F1402" s="37">
        <f>VLOOKUP(_xlfn.CONCAT(D1402,"65-69"),'Appendix 4. 2020 IBGE LT'!$E$6:$M$1685,9,FALSE)</f>
        <v>21.357547989341157</v>
      </c>
      <c r="G1402" s="37">
        <f>VLOOKUP(_xlfn.CONCAT(D1402,"65-69"),'Appendix 3b. nax IBGE 2019'!$E$5:$M$1850,9,FALSE)</f>
        <v>21.213090019844358</v>
      </c>
      <c r="H1402" s="37">
        <f>INDEX(Summary!$Q$5:$Y$88,MATCH(_xlfn.CONCAT(D1402,"65-69"),Summary!$Q$5:$Q$88,0),MATCH($H$3,Summary!$Q$4:$Y$4,0))</f>
        <v>20.491463466246064</v>
      </c>
      <c r="I1402" s="240">
        <f t="shared" si="64"/>
        <v>-3.4017983845032941E-2</v>
      </c>
      <c r="J1402" s="241">
        <f t="shared" si="65"/>
        <v>-0.71657708668759557</v>
      </c>
      <c r="K1402" s="242">
        <f t="shared" si="63"/>
        <v>20.348077713312403</v>
      </c>
    </row>
    <row r="1403" spans="1:11" x14ac:dyDescent="0.2">
      <c r="A1403" s="45" t="s">
        <v>65</v>
      </c>
      <c r="B1403" s="45" t="s">
        <v>48</v>
      </c>
      <c r="C1403" s="45">
        <v>2019</v>
      </c>
      <c r="D1403" s="45" t="s">
        <v>199</v>
      </c>
      <c r="E1403" s="48">
        <v>21.213090000000001</v>
      </c>
      <c r="F1403" s="37">
        <f>VLOOKUP(_xlfn.CONCAT(D1403,"65-69"),'Appendix 4. 2020 IBGE LT'!$E$6:$M$1685,9,FALSE)</f>
        <v>21.357547989341157</v>
      </c>
      <c r="G1403" s="37">
        <f>VLOOKUP(_xlfn.CONCAT(D1403,"65-69"),'Appendix 3b. nax IBGE 2019'!$E$5:$M$1850,9,FALSE)</f>
        <v>21.213090019844358</v>
      </c>
      <c r="H1403" s="37">
        <f>INDEX(Summary!$Q$5:$Y$88,MATCH(_xlfn.CONCAT(D1403,"65-69"),Summary!$Q$5:$Q$88,0),MATCH($H$3,Summary!$Q$4:$Y$4,0))</f>
        <v>20.491463466246064</v>
      </c>
      <c r="I1403" s="240">
        <f t="shared" si="64"/>
        <v>-3.4017983845032941E-2</v>
      </c>
      <c r="J1403" s="241">
        <f t="shared" si="65"/>
        <v>-0.72162655292322986</v>
      </c>
      <c r="K1403" s="242">
        <f t="shared" si="63"/>
        <v>20.491463447076772</v>
      </c>
    </row>
    <row r="1404" spans="1:11" x14ac:dyDescent="0.2">
      <c r="A1404" s="45" t="s">
        <v>65</v>
      </c>
      <c r="B1404" s="45" t="s">
        <v>47</v>
      </c>
      <c r="C1404" s="45">
        <v>2000</v>
      </c>
      <c r="D1404" s="45" t="s">
        <v>171</v>
      </c>
      <c r="E1404" s="48">
        <v>13.9956479</v>
      </c>
      <c r="F1404" s="37">
        <f>VLOOKUP(_xlfn.CONCAT(D1404,"65-69"),'Appendix 4. 2020 IBGE LT'!$E$6:$M$1685,9,FALSE)</f>
        <v>17.579177287019217</v>
      </c>
      <c r="G1404" s="37">
        <f>VLOOKUP(_xlfn.CONCAT(D1404,"65-69"),'Appendix 3b. nax IBGE 2019'!$E$5:$M$1850,9,FALSE)</f>
        <v>17.454036965636</v>
      </c>
      <c r="H1404" s="37">
        <f>INDEX(Summary!$Q$5:$Y$88,MATCH(_xlfn.CONCAT(D1404,"65-69"),Summary!$Q$5:$Q$88,0),MATCH($H$3,Summary!$Q$4:$Y$4,0))</f>
        <v>17.079656902123784</v>
      </c>
      <c r="I1404" s="240">
        <f t="shared" si="64"/>
        <v>-2.144948267551549E-2</v>
      </c>
      <c r="J1404" s="241">
        <f t="shared" si="65"/>
        <v>-0.30019940716366472</v>
      </c>
      <c r="K1404" s="242">
        <f t="shared" si="63"/>
        <v>13.695448492836334</v>
      </c>
    </row>
    <row r="1405" spans="1:11" x14ac:dyDescent="0.2">
      <c r="A1405" s="45" t="s">
        <v>65</v>
      </c>
      <c r="B1405" s="45" t="s">
        <v>47</v>
      </c>
      <c r="C1405" s="45">
        <v>2001</v>
      </c>
      <c r="D1405" s="45" t="s">
        <v>171</v>
      </c>
      <c r="E1405" s="48">
        <v>14.2267194</v>
      </c>
      <c r="F1405" s="37">
        <f>VLOOKUP(_xlfn.CONCAT(D1405,"65-69"),'Appendix 4. 2020 IBGE LT'!$E$6:$M$1685,9,FALSE)</f>
        <v>17.579177287019217</v>
      </c>
      <c r="G1405" s="37">
        <f>VLOOKUP(_xlfn.CONCAT(D1405,"65-69"),'Appendix 3b. nax IBGE 2019'!$E$5:$M$1850,9,FALSE)</f>
        <v>17.454036965636</v>
      </c>
      <c r="H1405" s="37">
        <f>INDEX(Summary!$Q$5:$Y$88,MATCH(_xlfn.CONCAT(D1405,"65-69"),Summary!$Q$5:$Q$88,0),MATCH($H$3,Summary!$Q$4:$Y$4,0))</f>
        <v>17.079656902123784</v>
      </c>
      <c r="I1405" s="240">
        <f t="shared" si="64"/>
        <v>-2.144948267551549E-2</v>
      </c>
      <c r="J1405" s="241">
        <f t="shared" si="65"/>
        <v>-0.3051557712997201</v>
      </c>
      <c r="K1405" s="242">
        <f t="shared" si="63"/>
        <v>13.92156362870028</v>
      </c>
    </row>
    <row r="1406" spans="1:11" x14ac:dyDescent="0.2">
      <c r="A1406" s="45" t="s">
        <v>65</v>
      </c>
      <c r="B1406" s="45" t="s">
        <v>47</v>
      </c>
      <c r="C1406" s="45">
        <v>2002</v>
      </c>
      <c r="D1406" s="45" t="s">
        <v>171</v>
      </c>
      <c r="E1406" s="48">
        <v>14.455570099999999</v>
      </c>
      <c r="F1406" s="37">
        <f>VLOOKUP(_xlfn.CONCAT(D1406,"65-69"),'Appendix 4. 2020 IBGE LT'!$E$6:$M$1685,9,FALSE)</f>
        <v>17.579177287019217</v>
      </c>
      <c r="G1406" s="37">
        <f>VLOOKUP(_xlfn.CONCAT(D1406,"65-69"),'Appendix 3b. nax IBGE 2019'!$E$5:$M$1850,9,FALSE)</f>
        <v>17.454036965636</v>
      </c>
      <c r="H1406" s="37">
        <f>INDEX(Summary!$Q$5:$Y$88,MATCH(_xlfn.CONCAT(D1406,"65-69"),Summary!$Q$5:$Q$88,0),MATCH($H$3,Summary!$Q$4:$Y$4,0))</f>
        <v>17.079656902123784</v>
      </c>
      <c r="I1406" s="240">
        <f t="shared" si="64"/>
        <v>-2.144948267551549E-2</v>
      </c>
      <c r="J1406" s="241">
        <f t="shared" si="65"/>
        <v>-0.31006450042464967</v>
      </c>
      <c r="K1406" s="242">
        <f t="shared" si="63"/>
        <v>14.145505599575349</v>
      </c>
    </row>
    <row r="1407" spans="1:11" x14ac:dyDescent="0.2">
      <c r="A1407" s="45" t="s">
        <v>65</v>
      </c>
      <c r="B1407" s="45" t="s">
        <v>47</v>
      </c>
      <c r="C1407" s="45">
        <v>2003</v>
      </c>
      <c r="D1407" s="45" t="s">
        <v>171</v>
      </c>
      <c r="E1407" s="48">
        <v>14.6819375</v>
      </c>
      <c r="F1407" s="37">
        <f>VLOOKUP(_xlfn.CONCAT(D1407,"65-69"),'Appendix 4. 2020 IBGE LT'!$E$6:$M$1685,9,FALSE)</f>
        <v>17.579177287019217</v>
      </c>
      <c r="G1407" s="37">
        <f>VLOOKUP(_xlfn.CONCAT(D1407,"65-69"),'Appendix 3b. nax IBGE 2019'!$E$5:$M$1850,9,FALSE)</f>
        <v>17.454036965636</v>
      </c>
      <c r="H1407" s="37">
        <f>INDEX(Summary!$Q$5:$Y$88,MATCH(_xlfn.CONCAT(D1407,"65-69"),Summary!$Q$5:$Q$88,0),MATCH($H$3,Summary!$Q$4:$Y$4,0))</f>
        <v>17.079656902123784</v>
      </c>
      <c r="I1407" s="240">
        <f t="shared" si="64"/>
        <v>-2.144948267551549E-2</v>
      </c>
      <c r="J1407" s="241">
        <f t="shared" si="65"/>
        <v>-0.31491996404925121</v>
      </c>
      <c r="K1407" s="242">
        <f t="shared" si="63"/>
        <v>14.367017535950749</v>
      </c>
    </row>
    <row r="1408" spans="1:11" x14ac:dyDescent="0.2">
      <c r="A1408" s="45" t="s">
        <v>65</v>
      </c>
      <c r="B1408" s="45" t="s">
        <v>47</v>
      </c>
      <c r="C1408" s="45">
        <v>2004</v>
      </c>
      <c r="D1408" s="45" t="s">
        <v>171</v>
      </c>
      <c r="E1408" s="48">
        <v>14.905575900000001</v>
      </c>
      <c r="F1408" s="37">
        <f>VLOOKUP(_xlfn.CONCAT(D1408,"65-69"),'Appendix 4. 2020 IBGE LT'!$E$6:$M$1685,9,FALSE)</f>
        <v>17.579177287019217</v>
      </c>
      <c r="G1408" s="37">
        <f>VLOOKUP(_xlfn.CONCAT(D1408,"65-69"),'Appendix 3b. nax IBGE 2019'!$E$5:$M$1850,9,FALSE)</f>
        <v>17.454036965636</v>
      </c>
      <c r="H1408" s="37">
        <f>INDEX(Summary!$Q$5:$Y$88,MATCH(_xlfn.CONCAT(D1408,"65-69"),Summary!$Q$5:$Q$88,0),MATCH($H$3,Summary!$Q$4:$Y$4,0))</f>
        <v>17.079656902123784</v>
      </c>
      <c r="I1408" s="240">
        <f t="shared" si="64"/>
        <v>-2.144948267551549E-2</v>
      </c>
      <c r="J1408" s="241">
        <f t="shared" si="65"/>
        <v>-0.31971689203563119</v>
      </c>
      <c r="K1408" s="242">
        <f t="shared" si="63"/>
        <v>14.58585900796437</v>
      </c>
    </row>
    <row r="1409" spans="1:11" x14ac:dyDescent="0.2">
      <c r="A1409" s="45" t="s">
        <v>65</v>
      </c>
      <c r="B1409" s="45" t="s">
        <v>47</v>
      </c>
      <c r="C1409" s="45">
        <v>2005</v>
      </c>
      <c r="D1409" s="45" t="s">
        <v>171</v>
      </c>
      <c r="E1409" s="48">
        <v>15.126256700000001</v>
      </c>
      <c r="F1409" s="37">
        <f>VLOOKUP(_xlfn.CONCAT(D1409,"65-69"),'Appendix 4. 2020 IBGE LT'!$E$6:$M$1685,9,FALSE)</f>
        <v>17.579177287019217</v>
      </c>
      <c r="G1409" s="37">
        <f>VLOOKUP(_xlfn.CONCAT(D1409,"65-69"),'Appendix 3b. nax IBGE 2019'!$E$5:$M$1850,9,FALSE)</f>
        <v>17.454036965636</v>
      </c>
      <c r="H1409" s="37">
        <f>INDEX(Summary!$Q$5:$Y$88,MATCH(_xlfn.CONCAT(D1409,"65-69"),Summary!$Q$5:$Q$88,0),MATCH($H$3,Summary!$Q$4:$Y$4,0))</f>
        <v>17.079656902123784</v>
      </c>
      <c r="I1409" s="240">
        <f t="shared" si="64"/>
        <v>-2.144948267551549E-2</v>
      </c>
      <c r="J1409" s="241">
        <f t="shared" si="65"/>
        <v>-0.32445038103205009</v>
      </c>
      <c r="K1409" s="242">
        <f t="shared" si="63"/>
        <v>14.80180631896795</v>
      </c>
    </row>
    <row r="1410" spans="1:11" x14ac:dyDescent="0.2">
      <c r="A1410" s="45" t="s">
        <v>65</v>
      </c>
      <c r="B1410" s="45" t="s">
        <v>47</v>
      </c>
      <c r="C1410" s="45">
        <v>2006</v>
      </c>
      <c r="D1410" s="45" t="s">
        <v>171</v>
      </c>
      <c r="E1410" s="48">
        <v>15.343768900000001</v>
      </c>
      <c r="F1410" s="37">
        <f>VLOOKUP(_xlfn.CONCAT(D1410,"65-69"),'Appendix 4. 2020 IBGE LT'!$E$6:$M$1685,9,FALSE)</f>
        <v>17.579177287019217</v>
      </c>
      <c r="G1410" s="37">
        <f>VLOOKUP(_xlfn.CONCAT(D1410,"65-69"),'Appendix 3b. nax IBGE 2019'!$E$5:$M$1850,9,FALSE)</f>
        <v>17.454036965636</v>
      </c>
      <c r="H1410" s="37">
        <f>INDEX(Summary!$Q$5:$Y$88,MATCH(_xlfn.CONCAT(D1410,"65-69"),Summary!$Q$5:$Q$88,0),MATCH($H$3,Summary!$Q$4:$Y$4,0))</f>
        <v>17.079656902123784</v>
      </c>
      <c r="I1410" s="240">
        <f t="shared" si="64"/>
        <v>-2.144948267551549E-2</v>
      </c>
      <c r="J1410" s="241">
        <f t="shared" si="65"/>
        <v>-0.32911590519766337</v>
      </c>
      <c r="K1410" s="242">
        <f t="shared" si="63"/>
        <v>15.014652994802336</v>
      </c>
    </row>
    <row r="1411" spans="1:11" x14ac:dyDescent="0.2">
      <c r="A1411" s="45" t="s">
        <v>65</v>
      </c>
      <c r="B1411" s="45" t="s">
        <v>47</v>
      </c>
      <c r="C1411" s="45">
        <v>2007</v>
      </c>
      <c r="D1411" s="45" t="s">
        <v>171</v>
      </c>
      <c r="E1411" s="48">
        <v>15.557919</v>
      </c>
      <c r="F1411" s="37">
        <f>VLOOKUP(_xlfn.CONCAT(D1411,"65-69"),'Appendix 4. 2020 IBGE LT'!$E$6:$M$1685,9,FALSE)</f>
        <v>17.579177287019217</v>
      </c>
      <c r="G1411" s="37">
        <f>VLOOKUP(_xlfn.CONCAT(D1411,"65-69"),'Appendix 3b. nax IBGE 2019'!$E$5:$M$1850,9,FALSE)</f>
        <v>17.454036965636</v>
      </c>
      <c r="H1411" s="37">
        <f>INDEX(Summary!$Q$5:$Y$88,MATCH(_xlfn.CONCAT(D1411,"65-69"),Summary!$Q$5:$Q$88,0),MATCH($H$3,Summary!$Q$4:$Y$4,0))</f>
        <v>17.079656902123784</v>
      </c>
      <c r="I1411" s="240">
        <f t="shared" si="64"/>
        <v>-2.144948267551549E-2</v>
      </c>
      <c r="J1411" s="241">
        <f t="shared" si="65"/>
        <v>-0.33370931405757326</v>
      </c>
      <c r="K1411" s="242">
        <f t="shared" si="63"/>
        <v>15.224209685942427</v>
      </c>
    </row>
    <row r="1412" spans="1:11" x14ac:dyDescent="0.2">
      <c r="A1412" s="45" t="s">
        <v>65</v>
      </c>
      <c r="B1412" s="45" t="s">
        <v>47</v>
      </c>
      <c r="C1412" s="45">
        <v>2008</v>
      </c>
      <c r="D1412" s="45" t="s">
        <v>171</v>
      </c>
      <c r="E1412" s="48">
        <v>15.768531100000001</v>
      </c>
      <c r="F1412" s="37">
        <f>VLOOKUP(_xlfn.CONCAT(D1412,"65-69"),'Appendix 4. 2020 IBGE LT'!$E$6:$M$1685,9,FALSE)</f>
        <v>17.579177287019217</v>
      </c>
      <c r="G1412" s="37">
        <f>VLOOKUP(_xlfn.CONCAT(D1412,"65-69"),'Appendix 3b. nax IBGE 2019'!$E$5:$M$1850,9,FALSE)</f>
        <v>17.454036965636</v>
      </c>
      <c r="H1412" s="37">
        <f>INDEX(Summary!$Q$5:$Y$88,MATCH(_xlfn.CONCAT(D1412,"65-69"),Summary!$Q$5:$Q$88,0),MATCH($H$3,Summary!$Q$4:$Y$4,0))</f>
        <v>17.079656902123784</v>
      </c>
      <c r="I1412" s="240">
        <f t="shared" si="64"/>
        <v>-2.144948267551549E-2</v>
      </c>
      <c r="J1412" s="241">
        <f t="shared" si="65"/>
        <v>-0.3382268346477772</v>
      </c>
      <c r="K1412" s="242">
        <f t="shared" ref="K1412:K1475" si="66">E1412+J1412</f>
        <v>15.430304265352223</v>
      </c>
    </row>
    <row r="1413" spans="1:11" x14ac:dyDescent="0.2">
      <c r="A1413" s="45" t="s">
        <v>65</v>
      </c>
      <c r="B1413" s="45" t="s">
        <v>47</v>
      </c>
      <c r="C1413" s="45">
        <v>2009</v>
      </c>
      <c r="D1413" s="45" t="s">
        <v>171</v>
      </c>
      <c r="E1413" s="48">
        <v>15.975447000000001</v>
      </c>
      <c r="F1413" s="37">
        <f>VLOOKUP(_xlfn.CONCAT(D1413,"65-69"),'Appendix 4. 2020 IBGE LT'!$E$6:$M$1685,9,FALSE)</f>
        <v>17.579177287019217</v>
      </c>
      <c r="G1413" s="37">
        <f>VLOOKUP(_xlfn.CONCAT(D1413,"65-69"),'Appendix 3b. nax IBGE 2019'!$E$5:$M$1850,9,FALSE)</f>
        <v>17.454036965636</v>
      </c>
      <c r="H1413" s="37">
        <f>INDEX(Summary!$Q$5:$Y$88,MATCH(_xlfn.CONCAT(D1413,"65-69"),Summary!$Q$5:$Q$88,0),MATCH($H$3,Summary!$Q$4:$Y$4,0))</f>
        <v>17.079656902123784</v>
      </c>
      <c r="I1413" s="240">
        <f t="shared" ref="I1413:I1476" si="67">(H1413-$G1413)/$G1413</f>
        <v>-2.144948267551549E-2</v>
      </c>
      <c r="J1413" s="241">
        <f t="shared" ref="J1413:J1476" si="68">E1413*I1413</f>
        <v>-0.34266507366011589</v>
      </c>
      <c r="K1413" s="242">
        <f t="shared" si="66"/>
        <v>15.632781926339884</v>
      </c>
    </row>
    <row r="1414" spans="1:11" x14ac:dyDescent="0.2">
      <c r="A1414" s="45" t="s">
        <v>65</v>
      </c>
      <c r="B1414" s="45" t="s">
        <v>47</v>
      </c>
      <c r="C1414" s="45">
        <v>2010</v>
      </c>
      <c r="D1414" s="45" t="s">
        <v>171</v>
      </c>
      <c r="E1414" s="48">
        <v>16.178525700000002</v>
      </c>
      <c r="F1414" s="37">
        <f>VLOOKUP(_xlfn.CONCAT(D1414,"65-69"),'Appendix 4. 2020 IBGE LT'!$E$6:$M$1685,9,FALSE)</f>
        <v>17.579177287019217</v>
      </c>
      <c r="G1414" s="37">
        <f>VLOOKUP(_xlfn.CONCAT(D1414,"65-69"),'Appendix 3b. nax IBGE 2019'!$E$5:$M$1850,9,FALSE)</f>
        <v>17.454036965636</v>
      </c>
      <c r="H1414" s="37">
        <f>INDEX(Summary!$Q$5:$Y$88,MATCH(_xlfn.CONCAT(D1414,"65-69"),Summary!$Q$5:$Q$88,0),MATCH($H$3,Summary!$Q$4:$Y$4,0))</f>
        <v>17.079656902123784</v>
      </c>
      <c r="I1414" s="240">
        <f t="shared" si="67"/>
        <v>-2.144948267551549E-2</v>
      </c>
      <c r="J1414" s="241">
        <f t="shared" si="68"/>
        <v>-0.34702100671753217</v>
      </c>
      <c r="K1414" s="242">
        <f t="shared" si="66"/>
        <v>15.831504693282469</v>
      </c>
    </row>
    <row r="1415" spans="1:11" x14ac:dyDescent="0.2">
      <c r="A1415" s="45" t="s">
        <v>65</v>
      </c>
      <c r="B1415" s="45" t="s">
        <v>47</v>
      </c>
      <c r="C1415" s="45">
        <v>2011</v>
      </c>
      <c r="D1415" s="45" t="s">
        <v>171</v>
      </c>
      <c r="E1415" s="48">
        <v>16.3339724</v>
      </c>
      <c r="F1415" s="37">
        <f>VLOOKUP(_xlfn.CONCAT(D1415,"65-69"),'Appendix 4. 2020 IBGE LT'!$E$6:$M$1685,9,FALSE)</f>
        <v>17.579177287019217</v>
      </c>
      <c r="G1415" s="37">
        <f>VLOOKUP(_xlfn.CONCAT(D1415,"65-69"),'Appendix 3b. nax IBGE 2019'!$E$5:$M$1850,9,FALSE)</f>
        <v>17.454036965636</v>
      </c>
      <c r="H1415" s="37">
        <f>INDEX(Summary!$Q$5:$Y$88,MATCH(_xlfn.CONCAT(D1415,"65-69"),Summary!$Q$5:$Q$88,0),MATCH($H$3,Summary!$Q$4:$Y$4,0))</f>
        <v>17.079656902123784</v>
      </c>
      <c r="I1415" s="240">
        <f t="shared" si="67"/>
        <v>-2.144948267551549E-2</v>
      </c>
      <c r="J1415" s="241">
        <f t="shared" si="68"/>
        <v>-0.3503552580161482</v>
      </c>
      <c r="K1415" s="242">
        <f t="shared" si="66"/>
        <v>15.983617141983853</v>
      </c>
    </row>
    <row r="1416" spans="1:11" x14ac:dyDescent="0.2">
      <c r="A1416" s="45" t="s">
        <v>65</v>
      </c>
      <c r="B1416" s="45" t="s">
        <v>47</v>
      </c>
      <c r="C1416" s="45">
        <v>2012</v>
      </c>
      <c r="D1416" s="45" t="s">
        <v>171</v>
      </c>
      <c r="E1416" s="48">
        <v>16.4861012</v>
      </c>
      <c r="F1416" s="37">
        <f>VLOOKUP(_xlfn.CONCAT(D1416,"65-69"),'Appendix 4. 2020 IBGE LT'!$E$6:$M$1685,9,FALSE)</f>
        <v>17.579177287019217</v>
      </c>
      <c r="G1416" s="37">
        <f>VLOOKUP(_xlfn.CONCAT(D1416,"65-69"),'Appendix 3b. nax IBGE 2019'!$E$5:$M$1850,9,FALSE)</f>
        <v>17.454036965636</v>
      </c>
      <c r="H1416" s="37">
        <f>INDEX(Summary!$Q$5:$Y$88,MATCH(_xlfn.CONCAT(D1416,"65-69"),Summary!$Q$5:$Q$88,0),MATCH($H$3,Summary!$Q$4:$Y$4,0))</f>
        <v>17.079656902123784</v>
      </c>
      <c r="I1416" s="240">
        <f t="shared" si="67"/>
        <v>-2.144948267551549E-2</v>
      </c>
      <c r="J1416" s="241">
        <f t="shared" si="68"/>
        <v>-0.35361834207619514</v>
      </c>
      <c r="K1416" s="242">
        <f t="shared" si="66"/>
        <v>16.132482857923804</v>
      </c>
    </row>
    <row r="1417" spans="1:11" x14ac:dyDescent="0.2">
      <c r="A1417" s="45" t="s">
        <v>65</v>
      </c>
      <c r="B1417" s="45" t="s">
        <v>47</v>
      </c>
      <c r="C1417" s="45">
        <v>2013</v>
      </c>
      <c r="D1417" s="45" t="s">
        <v>171</v>
      </c>
      <c r="E1417" s="48">
        <v>16.634846799999998</v>
      </c>
      <c r="F1417" s="37">
        <f>VLOOKUP(_xlfn.CONCAT(D1417,"65-69"),'Appendix 4. 2020 IBGE LT'!$E$6:$M$1685,9,FALSE)</f>
        <v>17.579177287019217</v>
      </c>
      <c r="G1417" s="37">
        <f>VLOOKUP(_xlfn.CONCAT(D1417,"65-69"),'Appendix 3b. nax IBGE 2019'!$E$5:$M$1850,9,FALSE)</f>
        <v>17.454036965636</v>
      </c>
      <c r="H1417" s="37">
        <f>INDEX(Summary!$Q$5:$Y$88,MATCH(_xlfn.CONCAT(D1417,"65-69"),Summary!$Q$5:$Q$88,0),MATCH($H$3,Summary!$Q$4:$Y$4,0))</f>
        <v>17.079656902123784</v>
      </c>
      <c r="I1417" s="240">
        <f t="shared" si="67"/>
        <v>-2.144948267551549E-2</v>
      </c>
      <c r="J1417" s="241">
        <f t="shared" si="68"/>
        <v>-0.35680885824645425</v>
      </c>
      <c r="K1417" s="242">
        <f t="shared" si="66"/>
        <v>16.278037941753546</v>
      </c>
    </row>
    <row r="1418" spans="1:11" x14ac:dyDescent="0.2">
      <c r="A1418" s="45" t="s">
        <v>65</v>
      </c>
      <c r="B1418" s="45" t="s">
        <v>47</v>
      </c>
      <c r="C1418" s="45">
        <v>2014</v>
      </c>
      <c r="D1418" s="45" t="s">
        <v>171</v>
      </c>
      <c r="E1418" s="48">
        <v>16.780155700000002</v>
      </c>
      <c r="F1418" s="37">
        <f>VLOOKUP(_xlfn.CONCAT(D1418,"65-69"),'Appendix 4. 2020 IBGE LT'!$E$6:$M$1685,9,FALSE)</f>
        <v>17.579177287019217</v>
      </c>
      <c r="G1418" s="37">
        <f>VLOOKUP(_xlfn.CONCAT(D1418,"65-69"),'Appendix 3b. nax IBGE 2019'!$E$5:$M$1850,9,FALSE)</f>
        <v>17.454036965636</v>
      </c>
      <c r="H1418" s="37">
        <f>INDEX(Summary!$Q$5:$Y$88,MATCH(_xlfn.CONCAT(D1418,"65-69"),Summary!$Q$5:$Q$88,0),MATCH($H$3,Summary!$Q$4:$Y$4,0))</f>
        <v>17.079656902123784</v>
      </c>
      <c r="I1418" s="240">
        <f t="shared" si="67"/>
        <v>-2.144948267551549E-2</v>
      </c>
      <c r="J1418" s="241">
        <f t="shared" si="68"/>
        <v>-0.35992565897960255</v>
      </c>
      <c r="K1418" s="242">
        <f t="shared" si="66"/>
        <v>16.4202300410204</v>
      </c>
    </row>
    <row r="1419" spans="1:11" x14ac:dyDescent="0.2">
      <c r="A1419" s="45" t="s">
        <v>65</v>
      </c>
      <c r="B1419" s="45" t="s">
        <v>47</v>
      </c>
      <c r="C1419" s="45">
        <v>2015</v>
      </c>
      <c r="D1419" s="45" t="s">
        <v>171</v>
      </c>
      <c r="E1419" s="48">
        <v>16.921985500000002</v>
      </c>
      <c r="F1419" s="37">
        <f>VLOOKUP(_xlfn.CONCAT(D1419,"65-69"),'Appendix 4. 2020 IBGE LT'!$E$6:$M$1685,9,FALSE)</f>
        <v>17.579177287019217</v>
      </c>
      <c r="G1419" s="37">
        <f>VLOOKUP(_xlfn.CONCAT(D1419,"65-69"),'Appendix 3b. nax IBGE 2019'!$E$5:$M$1850,9,FALSE)</f>
        <v>17.454036965636</v>
      </c>
      <c r="H1419" s="37">
        <f>INDEX(Summary!$Q$5:$Y$88,MATCH(_xlfn.CONCAT(D1419,"65-69"),Summary!$Q$5:$Q$88,0),MATCH($H$3,Summary!$Q$4:$Y$4,0))</f>
        <v>17.079656902123784</v>
      </c>
      <c r="I1419" s="240">
        <f t="shared" si="67"/>
        <v>-2.144948267551549E-2</v>
      </c>
      <c r="J1419" s="241">
        <f t="shared" si="68"/>
        <v>-0.36296783481757433</v>
      </c>
      <c r="K1419" s="242">
        <f t="shared" si="66"/>
        <v>16.559017665182427</v>
      </c>
    </row>
    <row r="1420" spans="1:11" x14ac:dyDescent="0.2">
      <c r="A1420" s="45" t="s">
        <v>65</v>
      </c>
      <c r="B1420" s="45" t="s">
        <v>47</v>
      </c>
      <c r="C1420" s="45">
        <v>2016</v>
      </c>
      <c r="D1420" s="45" t="s">
        <v>171</v>
      </c>
      <c r="E1420" s="48">
        <v>17.060305100000001</v>
      </c>
      <c r="F1420" s="37">
        <f>VLOOKUP(_xlfn.CONCAT(D1420,"65-69"),'Appendix 4. 2020 IBGE LT'!$E$6:$M$1685,9,FALSE)</f>
        <v>17.579177287019217</v>
      </c>
      <c r="G1420" s="37">
        <f>VLOOKUP(_xlfn.CONCAT(D1420,"65-69"),'Appendix 3b. nax IBGE 2019'!$E$5:$M$1850,9,FALSE)</f>
        <v>17.454036965636</v>
      </c>
      <c r="H1420" s="37">
        <f>INDEX(Summary!$Q$5:$Y$88,MATCH(_xlfn.CONCAT(D1420,"65-69"),Summary!$Q$5:$Q$88,0),MATCH($H$3,Summary!$Q$4:$Y$4,0))</f>
        <v>17.079656902123784</v>
      </c>
      <c r="I1420" s="240">
        <f t="shared" si="67"/>
        <v>-2.144948267551549E-2</v>
      </c>
      <c r="J1420" s="241">
        <f t="shared" si="68"/>
        <v>-0.36593471868145855</v>
      </c>
      <c r="K1420" s="242">
        <f t="shared" si="66"/>
        <v>16.694370381318542</v>
      </c>
    </row>
    <row r="1421" spans="1:11" x14ac:dyDescent="0.2">
      <c r="A1421" s="45" t="s">
        <v>65</v>
      </c>
      <c r="B1421" s="45" t="s">
        <v>47</v>
      </c>
      <c r="C1421" s="45">
        <v>2017</v>
      </c>
      <c r="D1421" s="45" t="s">
        <v>171</v>
      </c>
      <c r="E1421" s="48">
        <v>17.195093</v>
      </c>
      <c r="F1421" s="37">
        <f>VLOOKUP(_xlfn.CONCAT(D1421,"65-69"),'Appendix 4. 2020 IBGE LT'!$E$6:$M$1685,9,FALSE)</f>
        <v>17.579177287019217</v>
      </c>
      <c r="G1421" s="37">
        <f>VLOOKUP(_xlfn.CONCAT(D1421,"65-69"),'Appendix 3b. nax IBGE 2019'!$E$5:$M$1850,9,FALSE)</f>
        <v>17.454036965636</v>
      </c>
      <c r="H1421" s="37">
        <f>INDEX(Summary!$Q$5:$Y$88,MATCH(_xlfn.CONCAT(D1421,"65-69"),Summary!$Q$5:$Q$88,0),MATCH($H$3,Summary!$Q$4:$Y$4,0))</f>
        <v>17.079656902123784</v>
      </c>
      <c r="I1421" s="240">
        <f t="shared" si="67"/>
        <v>-2.144948267551549E-2</v>
      </c>
      <c r="J1421" s="241">
        <f t="shared" si="68"/>
        <v>-0.36882584940737767</v>
      </c>
      <c r="K1421" s="242">
        <f t="shared" si="66"/>
        <v>16.826267150592621</v>
      </c>
    </row>
    <row r="1422" spans="1:11" x14ac:dyDescent="0.2">
      <c r="A1422" s="45" t="s">
        <v>65</v>
      </c>
      <c r="B1422" s="45" t="s">
        <v>47</v>
      </c>
      <c r="C1422" s="45">
        <v>2018</v>
      </c>
      <c r="D1422" s="45" t="s">
        <v>171</v>
      </c>
      <c r="E1422" s="48">
        <v>17.326337800000001</v>
      </c>
      <c r="F1422" s="37">
        <f>VLOOKUP(_xlfn.CONCAT(D1422,"65-69"),'Appendix 4. 2020 IBGE LT'!$E$6:$M$1685,9,FALSE)</f>
        <v>17.579177287019217</v>
      </c>
      <c r="G1422" s="37">
        <f>VLOOKUP(_xlfn.CONCAT(D1422,"65-69"),'Appendix 3b. nax IBGE 2019'!$E$5:$M$1850,9,FALSE)</f>
        <v>17.454036965636</v>
      </c>
      <c r="H1422" s="37">
        <f>INDEX(Summary!$Q$5:$Y$88,MATCH(_xlfn.CONCAT(D1422,"65-69"),Summary!$Q$5:$Q$88,0),MATCH($H$3,Summary!$Q$4:$Y$4,0))</f>
        <v>17.079656902123784</v>
      </c>
      <c r="I1422" s="240">
        <f t="shared" si="67"/>
        <v>-2.144948267551549E-2</v>
      </c>
      <c r="J1422" s="241">
        <f t="shared" si="68"/>
        <v>-0.37164098247122918</v>
      </c>
      <c r="K1422" s="242">
        <f t="shared" si="66"/>
        <v>16.95469681752877</v>
      </c>
    </row>
    <row r="1423" spans="1:11" x14ac:dyDescent="0.2">
      <c r="A1423" s="45" t="s">
        <v>65</v>
      </c>
      <c r="B1423" s="45" t="s">
        <v>47</v>
      </c>
      <c r="C1423" s="45">
        <v>2019</v>
      </c>
      <c r="D1423" s="45" t="s">
        <v>171</v>
      </c>
      <c r="E1423" s="48">
        <v>17.454037</v>
      </c>
      <c r="F1423" s="37">
        <f>VLOOKUP(_xlfn.CONCAT(D1423,"65-69"),'Appendix 4. 2020 IBGE LT'!$E$6:$M$1685,9,FALSE)</f>
        <v>17.579177287019217</v>
      </c>
      <c r="G1423" s="37">
        <f>VLOOKUP(_xlfn.CONCAT(D1423,"65-69"),'Appendix 3b. nax IBGE 2019'!$E$5:$M$1850,9,FALSE)</f>
        <v>17.454036965636</v>
      </c>
      <c r="H1423" s="37">
        <f>INDEX(Summary!$Q$5:$Y$88,MATCH(_xlfn.CONCAT(D1423,"65-69"),Summary!$Q$5:$Q$88,0),MATCH($H$3,Summary!$Q$4:$Y$4,0))</f>
        <v>17.079656902123784</v>
      </c>
      <c r="I1423" s="240">
        <f t="shared" si="67"/>
        <v>-2.144948267551549E-2</v>
      </c>
      <c r="J1423" s="241">
        <f t="shared" si="68"/>
        <v>-0.37438006424930637</v>
      </c>
      <c r="K1423" s="242">
        <f t="shared" si="66"/>
        <v>17.079656935750695</v>
      </c>
    </row>
    <row r="1424" spans="1:11" x14ac:dyDescent="0.2">
      <c r="A1424" s="45" t="s">
        <v>65</v>
      </c>
      <c r="B1424" s="45" t="s">
        <v>3</v>
      </c>
      <c r="C1424" s="45">
        <v>2000</v>
      </c>
      <c r="D1424" s="45" t="s">
        <v>227</v>
      </c>
      <c r="E1424" s="48">
        <v>15.9951396</v>
      </c>
      <c r="F1424" s="37">
        <f>VLOOKUP(_xlfn.CONCAT(D1424,"65-69"),'Appendix 4. 2020 IBGE LT'!$E$6:$M$1685,9,FALSE)</f>
        <v>19.645576603189937</v>
      </c>
      <c r="G1424" s="37">
        <f>VLOOKUP(_xlfn.CONCAT(D1424,"65-69"),'Appendix 3b. nax IBGE 2019'!$E$5:$M$1850,9,FALSE)</f>
        <v>19.512245333356557</v>
      </c>
      <c r="H1424" s="37">
        <f>INDEX(Summary!$Q$5:$Y$88,MATCH(_xlfn.CONCAT(D1424,"65-69"),Summary!$Q$5:$Q$88,0),MATCH($H$3,Summary!$Q$4:$Y$4,0))</f>
        <v>18.942895066987891</v>
      </c>
      <c r="I1424" s="240">
        <f t="shared" si="67"/>
        <v>-2.9179126063741657E-2</v>
      </c>
      <c r="J1424" s="241">
        <f t="shared" si="68"/>
        <v>-0.46672419479554633</v>
      </c>
      <c r="K1424" s="242">
        <f t="shared" si="66"/>
        <v>15.528415405204454</v>
      </c>
    </row>
    <row r="1425" spans="1:11" x14ac:dyDescent="0.2">
      <c r="A1425" s="45" t="s">
        <v>65</v>
      </c>
      <c r="B1425" s="45" t="s">
        <v>3</v>
      </c>
      <c r="C1425" s="45">
        <v>2001</v>
      </c>
      <c r="D1425" s="45" t="s">
        <v>227</v>
      </c>
      <c r="E1425" s="48">
        <v>16.225327199999999</v>
      </c>
      <c r="F1425" s="37">
        <f>VLOOKUP(_xlfn.CONCAT(D1425,"65-69"),'Appendix 4. 2020 IBGE LT'!$E$6:$M$1685,9,FALSE)</f>
        <v>19.645576603189937</v>
      </c>
      <c r="G1425" s="37">
        <f>VLOOKUP(_xlfn.CONCAT(D1425,"65-69"),'Appendix 3b. nax IBGE 2019'!$E$5:$M$1850,9,FALSE)</f>
        <v>19.512245333356557</v>
      </c>
      <c r="H1425" s="37">
        <f>INDEX(Summary!$Q$5:$Y$88,MATCH(_xlfn.CONCAT(D1425,"65-69"),Summary!$Q$5:$Q$88,0),MATCH($H$3,Summary!$Q$4:$Y$4,0))</f>
        <v>18.942895066987891</v>
      </c>
      <c r="I1425" s="240">
        <f t="shared" si="67"/>
        <v>-2.9179126063741657E-2</v>
      </c>
      <c r="J1425" s="241">
        <f t="shared" si="68"/>
        <v>-0.47344086779425643</v>
      </c>
      <c r="K1425" s="242">
        <f t="shared" si="66"/>
        <v>15.751886332205743</v>
      </c>
    </row>
    <row r="1426" spans="1:11" x14ac:dyDescent="0.2">
      <c r="A1426" s="45" t="s">
        <v>65</v>
      </c>
      <c r="B1426" s="45" t="s">
        <v>3</v>
      </c>
      <c r="C1426" s="45">
        <v>2002</v>
      </c>
      <c r="D1426" s="45" t="s">
        <v>227</v>
      </c>
      <c r="E1426" s="48">
        <v>16.451104099999998</v>
      </c>
      <c r="F1426" s="37">
        <f>VLOOKUP(_xlfn.CONCAT(D1426,"65-69"),'Appendix 4. 2020 IBGE LT'!$E$6:$M$1685,9,FALSE)</f>
        <v>19.645576603189937</v>
      </c>
      <c r="G1426" s="37">
        <f>VLOOKUP(_xlfn.CONCAT(D1426,"65-69"),'Appendix 3b. nax IBGE 2019'!$E$5:$M$1850,9,FALSE)</f>
        <v>19.512245333356557</v>
      </c>
      <c r="H1426" s="37">
        <f>INDEX(Summary!$Q$5:$Y$88,MATCH(_xlfn.CONCAT(D1426,"65-69"),Summary!$Q$5:$Q$88,0),MATCH($H$3,Summary!$Q$4:$Y$4,0))</f>
        <v>18.942895066987891</v>
      </c>
      <c r="I1426" s="240">
        <f t="shared" si="67"/>
        <v>-2.9179126063741657E-2</v>
      </c>
      <c r="J1426" s="241">
        <f t="shared" si="68"/>
        <v>-0.48002884042163718</v>
      </c>
      <c r="K1426" s="242">
        <f t="shared" si="66"/>
        <v>15.971075259578361</v>
      </c>
    </row>
    <row r="1427" spans="1:11" x14ac:dyDescent="0.2">
      <c r="A1427" s="45" t="s">
        <v>65</v>
      </c>
      <c r="B1427" s="45" t="s">
        <v>3</v>
      </c>
      <c r="C1427" s="45">
        <v>2003</v>
      </c>
      <c r="D1427" s="45" t="s">
        <v>227</v>
      </c>
      <c r="E1427" s="48">
        <v>16.674691500000002</v>
      </c>
      <c r="F1427" s="37">
        <f>VLOOKUP(_xlfn.CONCAT(D1427,"65-69"),'Appendix 4. 2020 IBGE LT'!$E$6:$M$1685,9,FALSE)</f>
        <v>19.645576603189937</v>
      </c>
      <c r="G1427" s="37">
        <f>VLOOKUP(_xlfn.CONCAT(D1427,"65-69"),'Appendix 3b. nax IBGE 2019'!$E$5:$M$1850,9,FALSE)</f>
        <v>19.512245333356557</v>
      </c>
      <c r="H1427" s="37">
        <f>INDEX(Summary!$Q$5:$Y$88,MATCH(_xlfn.CONCAT(D1427,"65-69"),Summary!$Q$5:$Q$88,0),MATCH($H$3,Summary!$Q$4:$Y$4,0))</f>
        <v>18.942895066987891</v>
      </c>
      <c r="I1427" s="240">
        <f t="shared" si="67"/>
        <v>-2.9179126063741657E-2</v>
      </c>
      <c r="J1427" s="241">
        <f t="shared" si="68"/>
        <v>-0.4865529253525015</v>
      </c>
      <c r="K1427" s="242">
        <f t="shared" si="66"/>
        <v>16.1881385746475</v>
      </c>
    </row>
    <row r="1428" spans="1:11" x14ac:dyDescent="0.2">
      <c r="A1428" s="45" t="s">
        <v>65</v>
      </c>
      <c r="B1428" s="45" t="s">
        <v>3</v>
      </c>
      <c r="C1428" s="45">
        <v>2004</v>
      </c>
      <c r="D1428" s="45" t="s">
        <v>227</v>
      </c>
      <c r="E1428" s="48">
        <v>16.894463600000002</v>
      </c>
      <c r="F1428" s="37">
        <f>VLOOKUP(_xlfn.CONCAT(D1428,"65-69"),'Appendix 4. 2020 IBGE LT'!$E$6:$M$1685,9,FALSE)</f>
        <v>19.645576603189937</v>
      </c>
      <c r="G1428" s="37">
        <f>VLOOKUP(_xlfn.CONCAT(D1428,"65-69"),'Appendix 3b. nax IBGE 2019'!$E$5:$M$1850,9,FALSE)</f>
        <v>19.512245333356557</v>
      </c>
      <c r="H1428" s="37">
        <f>INDEX(Summary!$Q$5:$Y$88,MATCH(_xlfn.CONCAT(D1428,"65-69"),Summary!$Q$5:$Q$88,0),MATCH($H$3,Summary!$Q$4:$Y$4,0))</f>
        <v>18.942895066987891</v>
      </c>
      <c r="I1428" s="240">
        <f t="shared" si="67"/>
        <v>-2.9179126063741657E-2</v>
      </c>
      <c r="J1428" s="241">
        <f t="shared" si="68"/>
        <v>-0.49296568316369477</v>
      </c>
      <c r="K1428" s="242">
        <f t="shared" si="66"/>
        <v>16.401497916836306</v>
      </c>
    </row>
    <row r="1429" spans="1:11" x14ac:dyDescent="0.2">
      <c r="A1429" s="45" t="s">
        <v>65</v>
      </c>
      <c r="B1429" s="45" t="s">
        <v>3</v>
      </c>
      <c r="C1429" s="45">
        <v>2005</v>
      </c>
      <c r="D1429" s="45" t="s">
        <v>227</v>
      </c>
      <c r="E1429" s="48">
        <v>17.111893999999999</v>
      </c>
      <c r="F1429" s="37">
        <f>VLOOKUP(_xlfn.CONCAT(D1429,"65-69"),'Appendix 4. 2020 IBGE LT'!$E$6:$M$1685,9,FALSE)</f>
        <v>19.645576603189937</v>
      </c>
      <c r="G1429" s="37">
        <f>VLOOKUP(_xlfn.CONCAT(D1429,"65-69"),'Appendix 3b. nax IBGE 2019'!$E$5:$M$1850,9,FALSE)</f>
        <v>19.512245333356557</v>
      </c>
      <c r="H1429" s="37">
        <f>INDEX(Summary!$Q$5:$Y$88,MATCH(_xlfn.CONCAT(D1429,"65-69"),Summary!$Q$5:$Q$88,0),MATCH($H$3,Summary!$Q$4:$Y$4,0))</f>
        <v>18.942895066987891</v>
      </c>
      <c r="I1429" s="240">
        <f t="shared" si="67"/>
        <v>-2.9179126063741657E-2</v>
      </c>
      <c r="J1429" s="241">
        <f t="shared" si="68"/>
        <v>-0.49931011221538446</v>
      </c>
      <c r="K1429" s="242">
        <f t="shared" si="66"/>
        <v>16.612583887784616</v>
      </c>
    </row>
    <row r="1430" spans="1:11" x14ac:dyDescent="0.2">
      <c r="A1430" s="45" t="s">
        <v>65</v>
      </c>
      <c r="B1430" s="45" t="s">
        <v>3</v>
      </c>
      <c r="C1430" s="45">
        <v>2006</v>
      </c>
      <c r="D1430" s="45" t="s">
        <v>227</v>
      </c>
      <c r="E1430" s="48">
        <v>17.326000499999999</v>
      </c>
      <c r="F1430" s="37">
        <f>VLOOKUP(_xlfn.CONCAT(D1430,"65-69"),'Appendix 4. 2020 IBGE LT'!$E$6:$M$1685,9,FALSE)</f>
        <v>19.645576603189937</v>
      </c>
      <c r="G1430" s="37">
        <f>VLOOKUP(_xlfn.CONCAT(D1430,"65-69"),'Appendix 3b. nax IBGE 2019'!$E$5:$M$1850,9,FALSE)</f>
        <v>19.512245333356557</v>
      </c>
      <c r="H1430" s="37">
        <f>INDEX(Summary!$Q$5:$Y$88,MATCH(_xlfn.CONCAT(D1430,"65-69"),Summary!$Q$5:$Q$88,0),MATCH($H$3,Summary!$Q$4:$Y$4,0))</f>
        <v>18.942895066987891</v>
      </c>
      <c r="I1430" s="240">
        <f t="shared" si="67"/>
        <v>-2.9179126063741657E-2</v>
      </c>
      <c r="J1430" s="241">
        <f t="shared" si="68"/>
        <v>-0.50555755276995096</v>
      </c>
      <c r="K1430" s="242">
        <f t="shared" si="66"/>
        <v>16.820442947230049</v>
      </c>
    </row>
    <row r="1431" spans="1:11" x14ac:dyDescent="0.2">
      <c r="A1431" s="45" t="s">
        <v>65</v>
      </c>
      <c r="B1431" s="45" t="s">
        <v>3</v>
      </c>
      <c r="C1431" s="45">
        <v>2007</v>
      </c>
      <c r="D1431" s="45" t="s">
        <v>227</v>
      </c>
      <c r="E1431" s="48">
        <v>17.536738700000001</v>
      </c>
      <c r="F1431" s="37">
        <f>VLOOKUP(_xlfn.CONCAT(D1431,"65-69"),'Appendix 4. 2020 IBGE LT'!$E$6:$M$1685,9,FALSE)</f>
        <v>19.645576603189937</v>
      </c>
      <c r="G1431" s="37">
        <f>VLOOKUP(_xlfn.CONCAT(D1431,"65-69"),'Appendix 3b. nax IBGE 2019'!$E$5:$M$1850,9,FALSE)</f>
        <v>19.512245333356557</v>
      </c>
      <c r="H1431" s="37">
        <f>INDEX(Summary!$Q$5:$Y$88,MATCH(_xlfn.CONCAT(D1431,"65-69"),Summary!$Q$5:$Q$88,0),MATCH($H$3,Summary!$Q$4:$Y$4,0))</f>
        <v>18.942895066987891</v>
      </c>
      <c r="I1431" s="240">
        <f t="shared" si="67"/>
        <v>-2.9179126063741657E-2</v>
      </c>
      <c r="J1431" s="241">
        <f t="shared" si="68"/>
        <v>-0.51170670927419704</v>
      </c>
      <c r="K1431" s="242">
        <f t="shared" si="66"/>
        <v>17.025031990725804</v>
      </c>
    </row>
    <row r="1432" spans="1:11" x14ac:dyDescent="0.2">
      <c r="A1432" s="45" t="s">
        <v>65</v>
      </c>
      <c r="B1432" s="45" t="s">
        <v>3</v>
      </c>
      <c r="C1432" s="45">
        <v>2008</v>
      </c>
      <c r="D1432" s="45" t="s">
        <v>227</v>
      </c>
      <c r="E1432" s="48">
        <v>17.744174999999998</v>
      </c>
      <c r="F1432" s="37">
        <f>VLOOKUP(_xlfn.CONCAT(D1432,"65-69"),'Appendix 4. 2020 IBGE LT'!$E$6:$M$1685,9,FALSE)</f>
        <v>19.645576603189937</v>
      </c>
      <c r="G1432" s="37">
        <f>VLOOKUP(_xlfn.CONCAT(D1432,"65-69"),'Appendix 3b. nax IBGE 2019'!$E$5:$M$1850,9,FALSE)</f>
        <v>19.512245333356557</v>
      </c>
      <c r="H1432" s="37">
        <f>INDEX(Summary!$Q$5:$Y$88,MATCH(_xlfn.CONCAT(D1432,"65-69"),Summary!$Q$5:$Q$88,0),MATCH($H$3,Summary!$Q$4:$Y$4,0))</f>
        <v>18.942895066987891</v>
      </c>
      <c r="I1432" s="240">
        <f t="shared" si="67"/>
        <v>-2.9179126063741657E-2</v>
      </c>
      <c r="J1432" s="241">
        <f t="shared" si="68"/>
        <v>-0.51775951922209307</v>
      </c>
      <c r="K1432" s="242">
        <f t="shared" si="66"/>
        <v>17.226415480777906</v>
      </c>
    </row>
    <row r="1433" spans="1:11" x14ac:dyDescent="0.2">
      <c r="A1433" s="45" t="s">
        <v>65</v>
      </c>
      <c r="B1433" s="45" t="s">
        <v>3</v>
      </c>
      <c r="C1433" s="45">
        <v>2009</v>
      </c>
      <c r="D1433" s="45" t="s">
        <v>227</v>
      </c>
      <c r="E1433" s="48">
        <v>17.948106299999999</v>
      </c>
      <c r="F1433" s="37">
        <f>VLOOKUP(_xlfn.CONCAT(D1433,"65-69"),'Appendix 4. 2020 IBGE LT'!$E$6:$M$1685,9,FALSE)</f>
        <v>19.645576603189937</v>
      </c>
      <c r="G1433" s="37">
        <f>VLOOKUP(_xlfn.CONCAT(D1433,"65-69"),'Appendix 3b. nax IBGE 2019'!$E$5:$M$1850,9,FALSE)</f>
        <v>19.512245333356557</v>
      </c>
      <c r="H1433" s="37">
        <f>INDEX(Summary!$Q$5:$Y$88,MATCH(_xlfn.CONCAT(D1433,"65-69"),Summary!$Q$5:$Q$88,0),MATCH($H$3,Summary!$Q$4:$Y$4,0))</f>
        <v>18.942895066987891</v>
      </c>
      <c r="I1433" s="240">
        <f t="shared" si="67"/>
        <v>-2.9179126063741657E-2</v>
      </c>
      <c r="J1433" s="241">
        <f t="shared" si="68"/>
        <v>-0.52371005633313583</v>
      </c>
      <c r="K1433" s="242">
        <f t="shared" si="66"/>
        <v>17.424396243666862</v>
      </c>
    </row>
    <row r="1434" spans="1:11" x14ac:dyDescent="0.2">
      <c r="A1434" s="45" t="s">
        <v>65</v>
      </c>
      <c r="B1434" s="45" t="s">
        <v>3</v>
      </c>
      <c r="C1434" s="45">
        <v>2010</v>
      </c>
      <c r="D1434" s="45" t="s">
        <v>227</v>
      </c>
      <c r="E1434" s="48">
        <v>18.148379500000001</v>
      </c>
      <c r="F1434" s="37">
        <f>VLOOKUP(_xlfn.CONCAT(D1434,"65-69"),'Appendix 4. 2020 IBGE LT'!$E$6:$M$1685,9,FALSE)</f>
        <v>19.645576603189937</v>
      </c>
      <c r="G1434" s="37">
        <f>VLOOKUP(_xlfn.CONCAT(D1434,"65-69"),'Appendix 3b. nax IBGE 2019'!$E$5:$M$1850,9,FALSE)</f>
        <v>19.512245333356557</v>
      </c>
      <c r="H1434" s="37">
        <f>INDEX(Summary!$Q$5:$Y$88,MATCH(_xlfn.CONCAT(D1434,"65-69"),Summary!$Q$5:$Q$88,0),MATCH($H$3,Summary!$Q$4:$Y$4,0))</f>
        <v>18.942895066987891</v>
      </c>
      <c r="I1434" s="240">
        <f t="shared" si="67"/>
        <v>-2.9179126063741657E-2</v>
      </c>
      <c r="J1434" s="241">
        <f t="shared" si="68"/>
        <v>-0.52955385328312476</v>
      </c>
      <c r="K1434" s="242">
        <f t="shared" si="66"/>
        <v>17.618825646716875</v>
      </c>
    </row>
    <row r="1435" spans="1:11" x14ac:dyDescent="0.2">
      <c r="A1435" s="45" t="s">
        <v>65</v>
      </c>
      <c r="B1435" s="45" t="s">
        <v>3</v>
      </c>
      <c r="C1435" s="45">
        <v>2011</v>
      </c>
      <c r="D1435" s="45" t="s">
        <v>227</v>
      </c>
      <c r="E1435" s="48">
        <v>18.3162083</v>
      </c>
      <c r="F1435" s="37">
        <f>VLOOKUP(_xlfn.CONCAT(D1435,"65-69"),'Appendix 4. 2020 IBGE LT'!$E$6:$M$1685,9,FALSE)</f>
        <v>19.645576603189937</v>
      </c>
      <c r="G1435" s="37">
        <f>VLOOKUP(_xlfn.CONCAT(D1435,"65-69"),'Appendix 3b. nax IBGE 2019'!$E$5:$M$1850,9,FALSE)</f>
        <v>19.512245333356557</v>
      </c>
      <c r="H1435" s="37">
        <f>INDEX(Summary!$Q$5:$Y$88,MATCH(_xlfn.CONCAT(D1435,"65-69"),Summary!$Q$5:$Q$88,0),MATCH($H$3,Summary!$Q$4:$Y$4,0))</f>
        <v>18.942895066987891</v>
      </c>
      <c r="I1435" s="240">
        <f t="shared" si="67"/>
        <v>-2.9179126063741657E-2</v>
      </c>
      <c r="J1435" s="241">
        <f t="shared" si="68"/>
        <v>-0.53445095099545126</v>
      </c>
      <c r="K1435" s="242">
        <f t="shared" si="66"/>
        <v>17.781757349004547</v>
      </c>
    </row>
    <row r="1436" spans="1:11" x14ac:dyDescent="0.2">
      <c r="A1436" s="45" t="s">
        <v>65</v>
      </c>
      <c r="B1436" s="45" t="s">
        <v>3</v>
      </c>
      <c r="C1436" s="45">
        <v>2012</v>
      </c>
      <c r="D1436" s="45" t="s">
        <v>227</v>
      </c>
      <c r="E1436" s="48">
        <v>18.479240600000001</v>
      </c>
      <c r="F1436" s="37">
        <f>VLOOKUP(_xlfn.CONCAT(D1436,"65-69"),'Appendix 4. 2020 IBGE LT'!$E$6:$M$1685,9,FALSE)</f>
        <v>19.645576603189937</v>
      </c>
      <c r="G1436" s="37">
        <f>VLOOKUP(_xlfn.CONCAT(D1436,"65-69"),'Appendix 3b. nax IBGE 2019'!$E$5:$M$1850,9,FALSE)</f>
        <v>19.512245333356557</v>
      </c>
      <c r="H1436" s="37">
        <f>INDEX(Summary!$Q$5:$Y$88,MATCH(_xlfn.CONCAT(D1436,"65-69"),Summary!$Q$5:$Q$88,0),MATCH($H$3,Summary!$Q$4:$Y$4,0))</f>
        <v>18.942895066987891</v>
      </c>
      <c r="I1436" s="240">
        <f t="shared" si="67"/>
        <v>-2.9179126063741657E-2</v>
      </c>
      <c r="J1436" s="241">
        <f t="shared" si="68"/>
        <v>-0.53920809102961309</v>
      </c>
      <c r="K1436" s="242">
        <f t="shared" si="66"/>
        <v>17.940032508970386</v>
      </c>
    </row>
    <row r="1437" spans="1:11" x14ac:dyDescent="0.2">
      <c r="A1437" s="45" t="s">
        <v>65</v>
      </c>
      <c r="B1437" s="45" t="s">
        <v>3</v>
      </c>
      <c r="C1437" s="45">
        <v>2013</v>
      </c>
      <c r="D1437" s="45" t="s">
        <v>227</v>
      </c>
      <c r="E1437" s="48">
        <v>18.638108200000001</v>
      </c>
      <c r="F1437" s="37">
        <f>VLOOKUP(_xlfn.CONCAT(D1437,"65-69"),'Appendix 4. 2020 IBGE LT'!$E$6:$M$1685,9,FALSE)</f>
        <v>19.645576603189937</v>
      </c>
      <c r="G1437" s="37">
        <f>VLOOKUP(_xlfn.CONCAT(D1437,"65-69"),'Appendix 3b. nax IBGE 2019'!$E$5:$M$1850,9,FALSE)</f>
        <v>19.512245333356557</v>
      </c>
      <c r="H1437" s="37">
        <f>INDEX(Summary!$Q$5:$Y$88,MATCH(_xlfn.CONCAT(D1437,"65-69"),Summary!$Q$5:$Q$88,0),MATCH($H$3,Summary!$Q$4:$Y$4,0))</f>
        <v>18.942895066987891</v>
      </c>
      <c r="I1437" s="240">
        <f t="shared" si="67"/>
        <v>-2.9179126063741657E-2</v>
      </c>
      <c r="J1437" s="241">
        <f t="shared" si="68"/>
        <v>-0.54384370875745713</v>
      </c>
      <c r="K1437" s="242">
        <f t="shared" si="66"/>
        <v>18.094264491242544</v>
      </c>
    </row>
    <row r="1438" spans="1:11" x14ac:dyDescent="0.2">
      <c r="A1438" s="45" t="s">
        <v>65</v>
      </c>
      <c r="B1438" s="45" t="s">
        <v>3</v>
      </c>
      <c r="C1438" s="45">
        <v>2014</v>
      </c>
      <c r="D1438" s="45" t="s">
        <v>227</v>
      </c>
      <c r="E1438" s="48">
        <v>18.793270400000001</v>
      </c>
      <c r="F1438" s="37">
        <f>VLOOKUP(_xlfn.CONCAT(D1438,"65-69"),'Appendix 4. 2020 IBGE LT'!$E$6:$M$1685,9,FALSE)</f>
        <v>19.645576603189937</v>
      </c>
      <c r="G1438" s="37">
        <f>VLOOKUP(_xlfn.CONCAT(D1438,"65-69"),'Appendix 3b. nax IBGE 2019'!$E$5:$M$1850,9,FALSE)</f>
        <v>19.512245333356557</v>
      </c>
      <c r="H1438" s="37">
        <f>INDEX(Summary!$Q$5:$Y$88,MATCH(_xlfn.CONCAT(D1438,"65-69"),Summary!$Q$5:$Q$88,0),MATCH($H$3,Summary!$Q$4:$Y$4,0))</f>
        <v>18.942895066987891</v>
      </c>
      <c r="I1438" s="240">
        <f t="shared" si="67"/>
        <v>-2.9179126063741657E-2</v>
      </c>
      <c r="J1438" s="241">
        <f t="shared" si="68"/>
        <v>-0.54837120615158463</v>
      </c>
      <c r="K1438" s="242">
        <f t="shared" si="66"/>
        <v>18.244899193848415</v>
      </c>
    </row>
    <row r="1439" spans="1:11" x14ac:dyDescent="0.2">
      <c r="A1439" s="45" t="s">
        <v>65</v>
      </c>
      <c r="B1439" s="45" t="s">
        <v>3</v>
      </c>
      <c r="C1439" s="45">
        <v>2015</v>
      </c>
      <c r="D1439" s="45" t="s">
        <v>227</v>
      </c>
      <c r="E1439" s="48">
        <v>18.944691599999999</v>
      </c>
      <c r="F1439" s="37">
        <f>VLOOKUP(_xlfn.CONCAT(D1439,"65-69"),'Appendix 4. 2020 IBGE LT'!$E$6:$M$1685,9,FALSE)</f>
        <v>19.645576603189937</v>
      </c>
      <c r="G1439" s="37">
        <f>VLOOKUP(_xlfn.CONCAT(D1439,"65-69"),'Appendix 3b. nax IBGE 2019'!$E$5:$M$1850,9,FALSE)</f>
        <v>19.512245333356557</v>
      </c>
      <c r="H1439" s="37">
        <f>INDEX(Summary!$Q$5:$Y$88,MATCH(_xlfn.CONCAT(D1439,"65-69"),Summary!$Q$5:$Q$88,0),MATCH($H$3,Summary!$Q$4:$Y$4,0))</f>
        <v>18.942895066987891</v>
      </c>
      <c r="I1439" s="240">
        <f t="shared" si="67"/>
        <v>-2.9179126063741657E-2</v>
      </c>
      <c r="J1439" s="241">
        <f t="shared" si="68"/>
        <v>-0.55278954443510764</v>
      </c>
      <c r="K1439" s="242">
        <f t="shared" si="66"/>
        <v>18.391902055564891</v>
      </c>
    </row>
    <row r="1440" spans="1:11" x14ac:dyDescent="0.2">
      <c r="A1440" s="45" t="s">
        <v>65</v>
      </c>
      <c r="B1440" s="45" t="s">
        <v>3</v>
      </c>
      <c r="C1440" s="45">
        <v>2016</v>
      </c>
      <c r="D1440" s="45" t="s">
        <v>227</v>
      </c>
      <c r="E1440" s="48">
        <v>19.092787699999999</v>
      </c>
      <c r="F1440" s="37">
        <f>VLOOKUP(_xlfn.CONCAT(D1440,"65-69"),'Appendix 4. 2020 IBGE LT'!$E$6:$M$1685,9,FALSE)</f>
        <v>19.645576603189937</v>
      </c>
      <c r="G1440" s="37">
        <f>VLOOKUP(_xlfn.CONCAT(D1440,"65-69"),'Appendix 3b. nax IBGE 2019'!$E$5:$M$1850,9,FALSE)</f>
        <v>19.512245333356557</v>
      </c>
      <c r="H1440" s="37">
        <f>INDEX(Summary!$Q$5:$Y$88,MATCH(_xlfn.CONCAT(D1440,"65-69"),Summary!$Q$5:$Q$88,0),MATCH($H$3,Summary!$Q$4:$Y$4,0))</f>
        <v>18.942895066987891</v>
      </c>
      <c r="I1440" s="240">
        <f t="shared" si="67"/>
        <v>-2.9179126063741657E-2</v>
      </c>
      <c r="J1440" s="241">
        <f t="shared" si="68"/>
        <v>-0.55711085920655612</v>
      </c>
      <c r="K1440" s="242">
        <f t="shared" si="66"/>
        <v>18.535676840793442</v>
      </c>
    </row>
    <row r="1441" spans="1:11" x14ac:dyDescent="0.2">
      <c r="A1441" s="45" t="s">
        <v>65</v>
      </c>
      <c r="B1441" s="45" t="s">
        <v>3</v>
      </c>
      <c r="C1441" s="45">
        <v>2017</v>
      </c>
      <c r="D1441" s="45" t="s">
        <v>227</v>
      </c>
      <c r="E1441" s="48">
        <v>19.235951499999999</v>
      </c>
      <c r="F1441" s="37">
        <f>VLOOKUP(_xlfn.CONCAT(D1441,"65-69"),'Appendix 4. 2020 IBGE LT'!$E$6:$M$1685,9,FALSE)</f>
        <v>19.645576603189937</v>
      </c>
      <c r="G1441" s="37">
        <f>VLOOKUP(_xlfn.CONCAT(D1441,"65-69"),'Appendix 3b. nax IBGE 2019'!$E$5:$M$1850,9,FALSE)</f>
        <v>19.512245333356557</v>
      </c>
      <c r="H1441" s="37">
        <f>INDEX(Summary!$Q$5:$Y$88,MATCH(_xlfn.CONCAT(D1441,"65-69"),Summary!$Q$5:$Q$88,0),MATCH($H$3,Summary!$Q$4:$Y$4,0))</f>
        <v>18.942895066987891</v>
      </c>
      <c r="I1441" s="240">
        <f t="shared" si="67"/>
        <v>-2.9179126063741657E-2</v>
      </c>
      <c r="J1441" s="241">
        <f t="shared" si="68"/>
        <v>-0.56128825377452041</v>
      </c>
      <c r="K1441" s="242">
        <f t="shared" si="66"/>
        <v>18.674663246225478</v>
      </c>
    </row>
    <row r="1442" spans="1:11" x14ac:dyDescent="0.2">
      <c r="A1442" s="45" t="s">
        <v>65</v>
      </c>
      <c r="B1442" s="45" t="s">
        <v>3</v>
      </c>
      <c r="C1442" s="45">
        <v>2018</v>
      </c>
      <c r="D1442" s="45" t="s">
        <v>227</v>
      </c>
      <c r="E1442" s="48">
        <v>19.3764556</v>
      </c>
      <c r="F1442" s="37">
        <f>VLOOKUP(_xlfn.CONCAT(D1442,"65-69"),'Appendix 4. 2020 IBGE LT'!$E$6:$M$1685,9,FALSE)</f>
        <v>19.645576603189937</v>
      </c>
      <c r="G1442" s="37">
        <f>VLOOKUP(_xlfn.CONCAT(D1442,"65-69"),'Appendix 3b. nax IBGE 2019'!$E$5:$M$1850,9,FALSE)</f>
        <v>19.512245333356557</v>
      </c>
      <c r="H1442" s="37">
        <f>INDEX(Summary!$Q$5:$Y$88,MATCH(_xlfn.CONCAT(D1442,"65-69"),Summary!$Q$5:$Q$88,0),MATCH($H$3,Summary!$Q$4:$Y$4,0))</f>
        <v>18.942895066987891</v>
      </c>
      <c r="I1442" s="240">
        <f t="shared" si="67"/>
        <v>-2.9179126063741657E-2</v>
      </c>
      <c r="J1442" s="241">
        <f t="shared" si="68"/>
        <v>-0.56538804062089298</v>
      </c>
      <c r="K1442" s="242">
        <f t="shared" si="66"/>
        <v>18.811067559379108</v>
      </c>
    </row>
    <row r="1443" spans="1:11" x14ac:dyDescent="0.2">
      <c r="A1443" s="45" t="s">
        <v>65</v>
      </c>
      <c r="B1443" s="45" t="s">
        <v>3</v>
      </c>
      <c r="C1443" s="45">
        <v>2019</v>
      </c>
      <c r="D1443" s="45" t="s">
        <v>227</v>
      </c>
      <c r="E1443" s="48">
        <v>19.5122453</v>
      </c>
      <c r="F1443" s="37">
        <f>VLOOKUP(_xlfn.CONCAT(D1443,"65-69"),'Appendix 4. 2020 IBGE LT'!$E$6:$M$1685,9,FALSE)</f>
        <v>19.645576603189937</v>
      </c>
      <c r="G1443" s="37">
        <f>VLOOKUP(_xlfn.CONCAT(D1443,"65-69"),'Appendix 3b. nax IBGE 2019'!$E$5:$M$1850,9,FALSE)</f>
        <v>19.512245333356557</v>
      </c>
      <c r="H1443" s="37">
        <f>INDEX(Summary!$Q$5:$Y$88,MATCH(_xlfn.CONCAT(D1443,"65-69"),Summary!$Q$5:$Q$88,0),MATCH($H$3,Summary!$Q$4:$Y$4,0))</f>
        <v>18.942895066987891</v>
      </c>
      <c r="I1443" s="240">
        <f t="shared" si="67"/>
        <v>-2.9179126063741657E-2</v>
      </c>
      <c r="J1443" s="241">
        <f t="shared" si="68"/>
        <v>-0.56935026539535061</v>
      </c>
      <c r="K1443" s="242">
        <f t="shared" si="66"/>
        <v>18.94289503460465</v>
      </c>
    </row>
    <row r="1444" spans="1:11" x14ac:dyDescent="0.2">
      <c r="A1444" s="45" t="s">
        <v>64</v>
      </c>
      <c r="B1444" s="45" t="s">
        <v>48</v>
      </c>
      <c r="C1444" s="45">
        <v>2000</v>
      </c>
      <c r="D1444" s="45" t="s">
        <v>198</v>
      </c>
      <c r="E1444" s="48">
        <v>16.888309199999998</v>
      </c>
      <c r="F1444" s="37">
        <f>VLOOKUP(_xlfn.CONCAT(D1444,"65-69"),'Appendix 4. 2020 IBGE LT'!$E$6:$M$1685,9,FALSE)</f>
        <v>22.354740889821525</v>
      </c>
      <c r="G1444" s="37">
        <f>VLOOKUP(_xlfn.CONCAT(D1444,"65-69"),'Appendix 3b. nax IBGE 2019'!$E$5:$M$1850,9,FALSE)</f>
        <v>22.186984661402221</v>
      </c>
      <c r="H1444" s="37">
        <f>INDEX(Summary!$Q$5:$Y$88,MATCH(_xlfn.CONCAT(D1444,"65-69"),Summary!$Q$5:$Q$88,0),MATCH($H$3,Summary!$Q$4:$Y$4,0))</f>
        <v>21.135879585234498</v>
      </c>
      <c r="I1444" s="240">
        <f t="shared" si="67"/>
        <v>-4.7374850265087462E-2</v>
      </c>
      <c r="J1444" s="241">
        <f t="shared" si="68"/>
        <v>-0.80008111958049899</v>
      </c>
      <c r="K1444" s="242">
        <f t="shared" si="66"/>
        <v>16.088228080419498</v>
      </c>
    </row>
    <row r="1445" spans="1:11" x14ac:dyDescent="0.2">
      <c r="A1445" s="45" t="s">
        <v>64</v>
      </c>
      <c r="B1445" s="45" t="s">
        <v>48</v>
      </c>
      <c r="C1445" s="45">
        <v>2001</v>
      </c>
      <c r="D1445" s="45" t="s">
        <v>198</v>
      </c>
      <c r="E1445" s="48">
        <v>17.259239099999999</v>
      </c>
      <c r="F1445" s="37">
        <f>VLOOKUP(_xlfn.CONCAT(D1445,"65-69"),'Appendix 4. 2020 IBGE LT'!$E$6:$M$1685,9,FALSE)</f>
        <v>22.354740889821525</v>
      </c>
      <c r="G1445" s="37">
        <f>VLOOKUP(_xlfn.CONCAT(D1445,"65-69"),'Appendix 3b. nax IBGE 2019'!$E$5:$M$1850,9,FALSE)</f>
        <v>22.186984661402221</v>
      </c>
      <c r="H1445" s="37">
        <f>INDEX(Summary!$Q$5:$Y$88,MATCH(_xlfn.CONCAT(D1445,"65-69"),Summary!$Q$5:$Q$88,0),MATCH($H$3,Summary!$Q$4:$Y$4,0))</f>
        <v>21.135879585234498</v>
      </c>
      <c r="I1445" s="240">
        <f t="shared" si="67"/>
        <v>-4.7374850265087462E-2</v>
      </c>
      <c r="J1445" s="241">
        <f t="shared" si="68"/>
        <v>-0.81765386805184281</v>
      </c>
      <c r="K1445" s="242">
        <f t="shared" si="66"/>
        <v>16.441585231948157</v>
      </c>
    </row>
    <row r="1446" spans="1:11" x14ac:dyDescent="0.2">
      <c r="A1446" s="45" t="s">
        <v>64</v>
      </c>
      <c r="B1446" s="45" t="s">
        <v>48</v>
      </c>
      <c r="C1446" s="45">
        <v>2002</v>
      </c>
      <c r="D1446" s="45" t="s">
        <v>198</v>
      </c>
      <c r="E1446" s="48">
        <v>17.6247677</v>
      </c>
      <c r="F1446" s="37">
        <f>VLOOKUP(_xlfn.CONCAT(D1446,"65-69"),'Appendix 4. 2020 IBGE LT'!$E$6:$M$1685,9,FALSE)</f>
        <v>22.354740889821525</v>
      </c>
      <c r="G1446" s="37">
        <f>VLOOKUP(_xlfn.CONCAT(D1446,"65-69"),'Appendix 3b. nax IBGE 2019'!$E$5:$M$1850,9,FALSE)</f>
        <v>22.186984661402221</v>
      </c>
      <c r="H1446" s="37">
        <f>INDEX(Summary!$Q$5:$Y$88,MATCH(_xlfn.CONCAT(D1446,"65-69"),Summary!$Q$5:$Q$88,0),MATCH($H$3,Summary!$Q$4:$Y$4,0))</f>
        <v>21.135879585234498</v>
      </c>
      <c r="I1446" s="240">
        <f t="shared" si="67"/>
        <v>-4.7374850265087462E-2</v>
      </c>
      <c r="J1446" s="241">
        <f t="shared" si="68"/>
        <v>-0.83497073074444994</v>
      </c>
      <c r="K1446" s="242">
        <f t="shared" si="66"/>
        <v>16.789796969255551</v>
      </c>
    </row>
    <row r="1447" spans="1:11" x14ac:dyDescent="0.2">
      <c r="A1447" s="45" t="s">
        <v>64</v>
      </c>
      <c r="B1447" s="45" t="s">
        <v>48</v>
      </c>
      <c r="C1447" s="45">
        <v>2003</v>
      </c>
      <c r="D1447" s="45" t="s">
        <v>198</v>
      </c>
      <c r="E1447" s="48">
        <v>17.9843048</v>
      </c>
      <c r="F1447" s="37">
        <f>VLOOKUP(_xlfn.CONCAT(D1447,"65-69"),'Appendix 4. 2020 IBGE LT'!$E$6:$M$1685,9,FALSE)</f>
        <v>22.354740889821525</v>
      </c>
      <c r="G1447" s="37">
        <f>VLOOKUP(_xlfn.CONCAT(D1447,"65-69"),'Appendix 3b. nax IBGE 2019'!$E$5:$M$1850,9,FALSE)</f>
        <v>22.186984661402221</v>
      </c>
      <c r="H1447" s="37">
        <f>INDEX(Summary!$Q$5:$Y$88,MATCH(_xlfn.CONCAT(D1447,"65-69"),Summary!$Q$5:$Q$88,0),MATCH($H$3,Summary!$Q$4:$Y$4,0))</f>
        <v>21.135879585234498</v>
      </c>
      <c r="I1447" s="240">
        <f t="shared" si="67"/>
        <v>-4.7374850265087462E-2</v>
      </c>
      <c r="J1447" s="241">
        <f t="shared" si="68"/>
        <v>-0.85200374702169368</v>
      </c>
      <c r="K1447" s="242">
        <f t="shared" si="66"/>
        <v>17.132301052978306</v>
      </c>
    </row>
    <row r="1448" spans="1:11" x14ac:dyDescent="0.2">
      <c r="A1448" s="45" t="s">
        <v>64</v>
      </c>
      <c r="B1448" s="45" t="s">
        <v>48</v>
      </c>
      <c r="C1448" s="45">
        <v>2004</v>
      </c>
      <c r="D1448" s="45" t="s">
        <v>198</v>
      </c>
      <c r="E1448" s="48">
        <v>18.337293200000001</v>
      </c>
      <c r="F1448" s="37">
        <f>VLOOKUP(_xlfn.CONCAT(D1448,"65-69"),'Appendix 4. 2020 IBGE LT'!$E$6:$M$1685,9,FALSE)</f>
        <v>22.354740889821525</v>
      </c>
      <c r="G1448" s="37">
        <f>VLOOKUP(_xlfn.CONCAT(D1448,"65-69"),'Appendix 3b. nax IBGE 2019'!$E$5:$M$1850,9,FALSE)</f>
        <v>22.186984661402221</v>
      </c>
      <c r="H1448" s="37">
        <f>INDEX(Summary!$Q$5:$Y$88,MATCH(_xlfn.CONCAT(D1448,"65-69"),Summary!$Q$5:$Q$88,0),MATCH($H$3,Summary!$Q$4:$Y$4,0))</f>
        <v>21.135879585234498</v>
      </c>
      <c r="I1448" s="240">
        <f t="shared" si="67"/>
        <v>-4.7374850265087462E-2</v>
      </c>
      <c r="J1448" s="241">
        <f t="shared" si="68"/>
        <v>-0.86872651961700653</v>
      </c>
      <c r="K1448" s="242">
        <f t="shared" si="66"/>
        <v>17.468566680382995</v>
      </c>
    </row>
    <row r="1449" spans="1:11" x14ac:dyDescent="0.2">
      <c r="A1449" s="45" t="s">
        <v>64</v>
      </c>
      <c r="B1449" s="45" t="s">
        <v>48</v>
      </c>
      <c r="C1449" s="45">
        <v>2005</v>
      </c>
      <c r="D1449" s="45" t="s">
        <v>198</v>
      </c>
      <c r="E1449" s="48">
        <v>18.683212900000001</v>
      </c>
      <c r="F1449" s="37">
        <f>VLOOKUP(_xlfn.CONCAT(D1449,"65-69"),'Appendix 4. 2020 IBGE LT'!$E$6:$M$1685,9,FALSE)</f>
        <v>22.354740889821525</v>
      </c>
      <c r="G1449" s="37">
        <f>VLOOKUP(_xlfn.CONCAT(D1449,"65-69"),'Appendix 3b. nax IBGE 2019'!$E$5:$M$1850,9,FALSE)</f>
        <v>22.186984661402221</v>
      </c>
      <c r="H1449" s="37">
        <f>INDEX(Summary!$Q$5:$Y$88,MATCH(_xlfn.CONCAT(D1449,"65-69"),Summary!$Q$5:$Q$88,0),MATCH($H$3,Summary!$Q$4:$Y$4,0))</f>
        <v>21.135879585234498</v>
      </c>
      <c r="I1449" s="240">
        <f t="shared" si="67"/>
        <v>-4.7374850265087462E-2</v>
      </c>
      <c r="J1449" s="241">
        <f t="shared" si="68"/>
        <v>-0.88511441360825049</v>
      </c>
      <c r="K1449" s="242">
        <f t="shared" si="66"/>
        <v>17.798098486391751</v>
      </c>
    </row>
    <row r="1450" spans="1:11" x14ac:dyDescent="0.2">
      <c r="A1450" s="45" t="s">
        <v>64</v>
      </c>
      <c r="B1450" s="45" t="s">
        <v>48</v>
      </c>
      <c r="C1450" s="45">
        <v>2006</v>
      </c>
      <c r="D1450" s="45" t="s">
        <v>198</v>
      </c>
      <c r="E1450" s="48">
        <v>19.021584799999999</v>
      </c>
      <c r="F1450" s="37">
        <f>VLOOKUP(_xlfn.CONCAT(D1450,"65-69"),'Appendix 4. 2020 IBGE LT'!$E$6:$M$1685,9,FALSE)</f>
        <v>22.354740889821525</v>
      </c>
      <c r="G1450" s="37">
        <f>VLOOKUP(_xlfn.CONCAT(D1450,"65-69"),'Appendix 3b. nax IBGE 2019'!$E$5:$M$1850,9,FALSE)</f>
        <v>22.186984661402221</v>
      </c>
      <c r="H1450" s="37">
        <f>INDEX(Summary!$Q$5:$Y$88,MATCH(_xlfn.CONCAT(D1450,"65-69"),Summary!$Q$5:$Q$88,0),MATCH($H$3,Summary!$Q$4:$Y$4,0))</f>
        <v>21.135879585234498</v>
      </c>
      <c r="I1450" s="240">
        <f t="shared" si="67"/>
        <v>-4.7374850265087462E-2</v>
      </c>
      <c r="J1450" s="241">
        <f t="shared" si="68"/>
        <v>-0.90114473170466358</v>
      </c>
      <c r="K1450" s="242">
        <f t="shared" si="66"/>
        <v>18.120440068295334</v>
      </c>
    </row>
    <row r="1451" spans="1:11" x14ac:dyDescent="0.2">
      <c r="A1451" s="45" t="s">
        <v>64</v>
      </c>
      <c r="B1451" s="45" t="s">
        <v>48</v>
      </c>
      <c r="C1451" s="45">
        <v>2007</v>
      </c>
      <c r="D1451" s="45" t="s">
        <v>198</v>
      </c>
      <c r="E1451" s="48">
        <v>19.351976000000001</v>
      </c>
      <c r="F1451" s="37">
        <f>VLOOKUP(_xlfn.CONCAT(D1451,"65-69"),'Appendix 4. 2020 IBGE LT'!$E$6:$M$1685,9,FALSE)</f>
        <v>22.354740889821525</v>
      </c>
      <c r="G1451" s="37">
        <f>VLOOKUP(_xlfn.CONCAT(D1451,"65-69"),'Appendix 3b. nax IBGE 2019'!$E$5:$M$1850,9,FALSE)</f>
        <v>22.186984661402221</v>
      </c>
      <c r="H1451" s="37">
        <f>INDEX(Summary!$Q$5:$Y$88,MATCH(_xlfn.CONCAT(D1451,"65-69"),Summary!$Q$5:$Q$88,0),MATCH($H$3,Summary!$Q$4:$Y$4,0))</f>
        <v>21.135879585234498</v>
      </c>
      <c r="I1451" s="240">
        <f t="shared" si="67"/>
        <v>-4.7374850265087462E-2</v>
      </c>
      <c r="J1451" s="241">
        <f t="shared" si="68"/>
        <v>-0.91679696533356625</v>
      </c>
      <c r="K1451" s="242">
        <f t="shared" si="66"/>
        <v>18.435179034666433</v>
      </c>
    </row>
    <row r="1452" spans="1:11" x14ac:dyDescent="0.2">
      <c r="A1452" s="45" t="s">
        <v>64</v>
      </c>
      <c r="B1452" s="45" t="s">
        <v>48</v>
      </c>
      <c r="C1452" s="45">
        <v>2008</v>
      </c>
      <c r="D1452" s="45" t="s">
        <v>198</v>
      </c>
      <c r="E1452" s="48">
        <v>19.674004400000001</v>
      </c>
      <c r="F1452" s="37">
        <f>VLOOKUP(_xlfn.CONCAT(D1452,"65-69"),'Appendix 4. 2020 IBGE LT'!$E$6:$M$1685,9,FALSE)</f>
        <v>22.354740889821525</v>
      </c>
      <c r="G1452" s="37">
        <f>VLOOKUP(_xlfn.CONCAT(D1452,"65-69"),'Appendix 3b. nax IBGE 2019'!$E$5:$M$1850,9,FALSE)</f>
        <v>22.186984661402221</v>
      </c>
      <c r="H1452" s="37">
        <f>INDEX(Summary!$Q$5:$Y$88,MATCH(_xlfn.CONCAT(D1452,"65-69"),Summary!$Q$5:$Q$88,0),MATCH($H$3,Summary!$Q$4:$Y$4,0))</f>
        <v>21.135879585234498</v>
      </c>
      <c r="I1452" s="240">
        <f t="shared" si="67"/>
        <v>-4.7374850265087462E-2</v>
      </c>
      <c r="J1452" s="241">
        <f t="shared" si="68"/>
        <v>-0.93205301256467199</v>
      </c>
      <c r="K1452" s="242">
        <f t="shared" si="66"/>
        <v>18.741951387435329</v>
      </c>
    </row>
    <row r="1453" spans="1:11" x14ac:dyDescent="0.2">
      <c r="A1453" s="45" t="s">
        <v>64</v>
      </c>
      <c r="B1453" s="45" t="s">
        <v>48</v>
      </c>
      <c r="C1453" s="45">
        <v>2009</v>
      </c>
      <c r="D1453" s="45" t="s">
        <v>198</v>
      </c>
      <c r="E1453" s="48">
        <v>19.987343500000001</v>
      </c>
      <c r="F1453" s="37">
        <f>VLOOKUP(_xlfn.CONCAT(D1453,"65-69"),'Appendix 4. 2020 IBGE LT'!$E$6:$M$1685,9,FALSE)</f>
        <v>22.354740889821525</v>
      </c>
      <c r="G1453" s="37">
        <f>VLOOKUP(_xlfn.CONCAT(D1453,"65-69"),'Appendix 3b. nax IBGE 2019'!$E$5:$M$1850,9,FALSE)</f>
        <v>22.186984661402221</v>
      </c>
      <c r="H1453" s="37">
        <f>INDEX(Summary!$Q$5:$Y$88,MATCH(_xlfn.CONCAT(D1453,"65-69"),Summary!$Q$5:$Q$88,0),MATCH($H$3,Summary!$Q$4:$Y$4,0))</f>
        <v>21.135879585234498</v>
      </c>
      <c r="I1453" s="240">
        <f t="shared" si="67"/>
        <v>-4.7374850265087462E-2</v>
      </c>
      <c r="J1453" s="241">
        <f t="shared" si="68"/>
        <v>-0.94689740550936918</v>
      </c>
      <c r="K1453" s="242">
        <f t="shared" si="66"/>
        <v>19.040446094490633</v>
      </c>
    </row>
    <row r="1454" spans="1:11" x14ac:dyDescent="0.2">
      <c r="A1454" s="45" t="s">
        <v>64</v>
      </c>
      <c r="B1454" s="45" t="s">
        <v>48</v>
      </c>
      <c r="C1454" s="45">
        <v>2010</v>
      </c>
      <c r="D1454" s="45" t="s">
        <v>198</v>
      </c>
      <c r="E1454" s="48">
        <v>20.291727300000002</v>
      </c>
      <c r="F1454" s="37">
        <f>VLOOKUP(_xlfn.CONCAT(D1454,"65-69"),'Appendix 4. 2020 IBGE LT'!$E$6:$M$1685,9,FALSE)</f>
        <v>22.354740889821525</v>
      </c>
      <c r="G1454" s="37">
        <f>VLOOKUP(_xlfn.CONCAT(D1454,"65-69"),'Appendix 3b. nax IBGE 2019'!$E$5:$M$1850,9,FALSE)</f>
        <v>22.186984661402221</v>
      </c>
      <c r="H1454" s="37">
        <f>INDEX(Summary!$Q$5:$Y$88,MATCH(_xlfn.CONCAT(D1454,"65-69"),Summary!$Q$5:$Q$88,0),MATCH($H$3,Summary!$Q$4:$Y$4,0))</f>
        <v>21.135879585234498</v>
      </c>
      <c r="I1454" s="240">
        <f t="shared" si="67"/>
        <v>-4.7374850265087462E-2</v>
      </c>
      <c r="J1454" s="241">
        <f t="shared" si="68"/>
        <v>-0.96131754245748757</v>
      </c>
      <c r="K1454" s="242">
        <f t="shared" si="66"/>
        <v>19.330409757542515</v>
      </c>
    </row>
    <row r="1455" spans="1:11" x14ac:dyDescent="0.2">
      <c r="A1455" s="45" t="s">
        <v>64</v>
      </c>
      <c r="B1455" s="45" t="s">
        <v>48</v>
      </c>
      <c r="C1455" s="45">
        <v>2011</v>
      </c>
      <c r="D1455" s="45" t="s">
        <v>198</v>
      </c>
      <c r="E1455" s="48">
        <v>20.538481699999998</v>
      </c>
      <c r="F1455" s="37">
        <f>VLOOKUP(_xlfn.CONCAT(D1455,"65-69"),'Appendix 4. 2020 IBGE LT'!$E$6:$M$1685,9,FALSE)</f>
        <v>22.354740889821525</v>
      </c>
      <c r="G1455" s="37">
        <f>VLOOKUP(_xlfn.CONCAT(D1455,"65-69"),'Appendix 3b. nax IBGE 2019'!$E$5:$M$1850,9,FALSE)</f>
        <v>22.186984661402221</v>
      </c>
      <c r="H1455" s="37">
        <f>INDEX(Summary!$Q$5:$Y$88,MATCH(_xlfn.CONCAT(D1455,"65-69"),Summary!$Q$5:$Q$88,0),MATCH($H$3,Summary!$Q$4:$Y$4,0))</f>
        <v>21.135879585234498</v>
      </c>
      <c r="I1455" s="240">
        <f t="shared" si="67"/>
        <v>-4.7374850265087462E-2</v>
      </c>
      <c r="J1455" s="241">
        <f t="shared" si="68"/>
        <v>-0.97300749520973895</v>
      </c>
      <c r="K1455" s="242">
        <f t="shared" si="66"/>
        <v>19.565474204790259</v>
      </c>
    </row>
    <row r="1456" spans="1:11" x14ac:dyDescent="0.2">
      <c r="A1456" s="45" t="s">
        <v>64</v>
      </c>
      <c r="B1456" s="45" t="s">
        <v>48</v>
      </c>
      <c r="C1456" s="45">
        <v>2012</v>
      </c>
      <c r="D1456" s="45" t="s">
        <v>198</v>
      </c>
      <c r="E1456" s="48">
        <v>20.775946999999999</v>
      </c>
      <c r="F1456" s="37">
        <f>VLOOKUP(_xlfn.CONCAT(D1456,"65-69"),'Appendix 4. 2020 IBGE LT'!$E$6:$M$1685,9,FALSE)</f>
        <v>22.354740889821525</v>
      </c>
      <c r="G1456" s="37">
        <f>VLOOKUP(_xlfn.CONCAT(D1456,"65-69"),'Appendix 3b. nax IBGE 2019'!$E$5:$M$1850,9,FALSE)</f>
        <v>22.186984661402221</v>
      </c>
      <c r="H1456" s="37">
        <f>INDEX(Summary!$Q$5:$Y$88,MATCH(_xlfn.CONCAT(D1456,"65-69"),Summary!$Q$5:$Q$88,0),MATCH($H$3,Summary!$Q$4:$Y$4,0))</f>
        <v>21.135879585234498</v>
      </c>
      <c r="I1456" s="240">
        <f t="shared" si="67"/>
        <v>-4.7374850265087462E-2</v>
      </c>
      <c r="J1456" s="241">
        <f t="shared" si="68"/>
        <v>-0.98425737824039294</v>
      </c>
      <c r="K1456" s="242">
        <f t="shared" si="66"/>
        <v>19.791689621759605</v>
      </c>
    </row>
    <row r="1457" spans="1:11" x14ac:dyDescent="0.2">
      <c r="A1457" s="45" t="s">
        <v>64</v>
      </c>
      <c r="B1457" s="45" t="s">
        <v>48</v>
      </c>
      <c r="C1457" s="45">
        <v>2013</v>
      </c>
      <c r="D1457" s="45" t="s">
        <v>198</v>
      </c>
      <c r="E1457" s="48">
        <v>21.004179799999999</v>
      </c>
      <c r="F1457" s="37">
        <f>VLOOKUP(_xlfn.CONCAT(D1457,"65-69"),'Appendix 4. 2020 IBGE LT'!$E$6:$M$1685,9,FALSE)</f>
        <v>22.354740889821525</v>
      </c>
      <c r="G1457" s="37">
        <f>VLOOKUP(_xlfn.CONCAT(D1457,"65-69"),'Appendix 3b. nax IBGE 2019'!$E$5:$M$1850,9,FALSE)</f>
        <v>22.186984661402221</v>
      </c>
      <c r="H1457" s="37">
        <f>INDEX(Summary!$Q$5:$Y$88,MATCH(_xlfn.CONCAT(D1457,"65-69"),Summary!$Q$5:$Q$88,0),MATCH($H$3,Summary!$Q$4:$Y$4,0))</f>
        <v>21.135879585234498</v>
      </c>
      <c r="I1457" s="240">
        <f t="shared" si="67"/>
        <v>-4.7374850265087462E-2</v>
      </c>
      <c r="J1457" s="241">
        <f t="shared" si="68"/>
        <v>-0.99506987296597471</v>
      </c>
      <c r="K1457" s="242">
        <f t="shared" si="66"/>
        <v>20.009109927034025</v>
      </c>
    </row>
    <row r="1458" spans="1:11" x14ac:dyDescent="0.2">
      <c r="A1458" s="45" t="s">
        <v>64</v>
      </c>
      <c r="B1458" s="45" t="s">
        <v>48</v>
      </c>
      <c r="C1458" s="45">
        <v>2014</v>
      </c>
      <c r="D1458" s="45" t="s">
        <v>198</v>
      </c>
      <c r="E1458" s="48">
        <v>21.223274400000001</v>
      </c>
      <c r="F1458" s="37">
        <f>VLOOKUP(_xlfn.CONCAT(D1458,"65-69"),'Appendix 4. 2020 IBGE LT'!$E$6:$M$1685,9,FALSE)</f>
        <v>22.354740889821525</v>
      </c>
      <c r="G1458" s="37">
        <f>VLOOKUP(_xlfn.CONCAT(D1458,"65-69"),'Appendix 3b. nax IBGE 2019'!$E$5:$M$1850,9,FALSE)</f>
        <v>22.186984661402221</v>
      </c>
      <c r="H1458" s="37">
        <f>INDEX(Summary!$Q$5:$Y$88,MATCH(_xlfn.CONCAT(D1458,"65-69"),Summary!$Q$5:$Q$88,0),MATCH($H$3,Summary!$Q$4:$Y$4,0))</f>
        <v>21.135879585234498</v>
      </c>
      <c r="I1458" s="240">
        <f t="shared" si="67"/>
        <v>-4.7374850265087462E-2</v>
      </c>
      <c r="J1458" s="241">
        <f t="shared" si="68"/>
        <v>-1.005449446834864</v>
      </c>
      <c r="K1458" s="242">
        <f t="shared" si="66"/>
        <v>20.217824953165138</v>
      </c>
    </row>
    <row r="1459" spans="1:11" x14ac:dyDescent="0.2">
      <c r="A1459" s="45" t="s">
        <v>64</v>
      </c>
      <c r="B1459" s="45" t="s">
        <v>48</v>
      </c>
      <c r="C1459" s="45">
        <v>2015</v>
      </c>
      <c r="D1459" s="45" t="s">
        <v>198</v>
      </c>
      <c r="E1459" s="48">
        <v>21.433356799999999</v>
      </c>
      <c r="F1459" s="37">
        <f>VLOOKUP(_xlfn.CONCAT(D1459,"65-69"),'Appendix 4. 2020 IBGE LT'!$E$6:$M$1685,9,FALSE)</f>
        <v>22.354740889821525</v>
      </c>
      <c r="G1459" s="37">
        <f>VLOOKUP(_xlfn.CONCAT(D1459,"65-69"),'Appendix 3b. nax IBGE 2019'!$E$5:$M$1850,9,FALSE)</f>
        <v>22.186984661402221</v>
      </c>
      <c r="H1459" s="37">
        <f>INDEX(Summary!$Q$5:$Y$88,MATCH(_xlfn.CONCAT(D1459,"65-69"),Summary!$Q$5:$Q$88,0),MATCH($H$3,Summary!$Q$4:$Y$4,0))</f>
        <v>21.135879585234498</v>
      </c>
      <c r="I1459" s="240">
        <f t="shared" si="67"/>
        <v>-4.7374850265087462E-2</v>
      </c>
      <c r="J1459" s="241">
        <f t="shared" si="68"/>
        <v>-1.0154020690781942</v>
      </c>
      <c r="K1459" s="242">
        <f t="shared" si="66"/>
        <v>20.417954730921803</v>
      </c>
    </row>
    <row r="1460" spans="1:11" x14ac:dyDescent="0.2">
      <c r="A1460" s="45" t="s">
        <v>64</v>
      </c>
      <c r="B1460" s="45" t="s">
        <v>48</v>
      </c>
      <c r="C1460" s="45">
        <v>2016</v>
      </c>
      <c r="D1460" s="45" t="s">
        <v>198</v>
      </c>
      <c r="E1460" s="48">
        <v>21.634581399999998</v>
      </c>
      <c r="F1460" s="37">
        <f>VLOOKUP(_xlfn.CONCAT(D1460,"65-69"),'Appendix 4. 2020 IBGE LT'!$E$6:$M$1685,9,FALSE)</f>
        <v>22.354740889821525</v>
      </c>
      <c r="G1460" s="37">
        <f>VLOOKUP(_xlfn.CONCAT(D1460,"65-69"),'Appendix 3b. nax IBGE 2019'!$E$5:$M$1850,9,FALSE)</f>
        <v>22.186984661402221</v>
      </c>
      <c r="H1460" s="37">
        <f>INDEX(Summary!$Q$5:$Y$88,MATCH(_xlfn.CONCAT(D1460,"65-69"),Summary!$Q$5:$Q$88,0),MATCH($H$3,Summary!$Q$4:$Y$4,0))</f>
        <v>21.135879585234498</v>
      </c>
      <c r="I1460" s="240">
        <f t="shared" si="67"/>
        <v>-4.7374850265087462E-2</v>
      </c>
      <c r="J1460" s="241">
        <f t="shared" si="68"/>
        <v>-1.0249350543728462</v>
      </c>
      <c r="K1460" s="242">
        <f t="shared" si="66"/>
        <v>20.609646345627151</v>
      </c>
    </row>
    <row r="1461" spans="1:11" x14ac:dyDescent="0.2">
      <c r="A1461" s="45" t="s">
        <v>64</v>
      </c>
      <c r="B1461" s="45" t="s">
        <v>48</v>
      </c>
      <c r="C1461" s="45">
        <v>2017</v>
      </c>
      <c r="D1461" s="45" t="s">
        <v>198</v>
      </c>
      <c r="E1461" s="48">
        <v>21.827126199999999</v>
      </c>
      <c r="F1461" s="37">
        <f>VLOOKUP(_xlfn.CONCAT(D1461,"65-69"),'Appendix 4. 2020 IBGE LT'!$E$6:$M$1685,9,FALSE)</f>
        <v>22.354740889821525</v>
      </c>
      <c r="G1461" s="37">
        <f>VLOOKUP(_xlfn.CONCAT(D1461,"65-69"),'Appendix 3b. nax IBGE 2019'!$E$5:$M$1850,9,FALSE)</f>
        <v>22.186984661402221</v>
      </c>
      <c r="H1461" s="37">
        <f>INDEX(Summary!$Q$5:$Y$88,MATCH(_xlfn.CONCAT(D1461,"65-69"),Summary!$Q$5:$Q$88,0),MATCH($H$3,Summary!$Q$4:$Y$4,0))</f>
        <v>21.135879585234498</v>
      </c>
      <c r="I1461" s="240">
        <f t="shared" si="67"/>
        <v>-4.7374850265087462E-2</v>
      </c>
      <c r="J1461" s="241">
        <f t="shared" si="68"/>
        <v>-1.0340568354421673</v>
      </c>
      <c r="K1461" s="242">
        <f t="shared" si="66"/>
        <v>20.79306936455783</v>
      </c>
    </row>
    <row r="1462" spans="1:11" x14ac:dyDescent="0.2">
      <c r="A1462" s="45" t="s">
        <v>64</v>
      </c>
      <c r="B1462" s="45" t="s">
        <v>48</v>
      </c>
      <c r="C1462" s="45">
        <v>2018</v>
      </c>
      <c r="D1462" s="45" t="s">
        <v>198</v>
      </c>
      <c r="E1462" s="48">
        <v>22.011189099999999</v>
      </c>
      <c r="F1462" s="37">
        <f>VLOOKUP(_xlfn.CONCAT(D1462,"65-69"),'Appendix 4. 2020 IBGE LT'!$E$6:$M$1685,9,FALSE)</f>
        <v>22.354740889821525</v>
      </c>
      <c r="G1462" s="37">
        <f>VLOOKUP(_xlfn.CONCAT(D1462,"65-69"),'Appendix 3b. nax IBGE 2019'!$E$5:$M$1850,9,FALSE)</f>
        <v>22.186984661402221</v>
      </c>
      <c r="H1462" s="37">
        <f>INDEX(Summary!$Q$5:$Y$88,MATCH(_xlfn.CONCAT(D1462,"65-69"),Summary!$Q$5:$Q$88,0),MATCH($H$3,Summary!$Q$4:$Y$4,0))</f>
        <v>21.135879585234498</v>
      </c>
      <c r="I1462" s="240">
        <f t="shared" si="67"/>
        <v>-4.7374850265087462E-2</v>
      </c>
      <c r="J1462" s="241">
        <f t="shared" si="68"/>
        <v>-1.0427767877690253</v>
      </c>
      <c r="K1462" s="242">
        <f t="shared" si="66"/>
        <v>20.968412312230974</v>
      </c>
    </row>
    <row r="1463" spans="1:11" x14ac:dyDescent="0.2">
      <c r="A1463" s="45" t="s">
        <v>64</v>
      </c>
      <c r="B1463" s="45" t="s">
        <v>48</v>
      </c>
      <c r="C1463" s="45">
        <v>2019</v>
      </c>
      <c r="D1463" s="45" t="s">
        <v>198</v>
      </c>
      <c r="E1463" s="48">
        <v>22.1869847</v>
      </c>
      <c r="F1463" s="37">
        <f>VLOOKUP(_xlfn.CONCAT(D1463,"65-69"),'Appendix 4. 2020 IBGE LT'!$E$6:$M$1685,9,FALSE)</f>
        <v>22.354740889821525</v>
      </c>
      <c r="G1463" s="37">
        <f>VLOOKUP(_xlfn.CONCAT(D1463,"65-69"),'Appendix 3b. nax IBGE 2019'!$E$5:$M$1850,9,FALSE)</f>
        <v>22.186984661402221</v>
      </c>
      <c r="H1463" s="37">
        <f>INDEX(Summary!$Q$5:$Y$88,MATCH(_xlfn.CONCAT(D1463,"65-69"),Summary!$Q$5:$Q$88,0),MATCH($H$3,Summary!$Q$4:$Y$4,0))</f>
        <v>21.135879585234498</v>
      </c>
      <c r="I1463" s="240">
        <f t="shared" si="67"/>
        <v>-4.7374850265087462E-2</v>
      </c>
      <c r="J1463" s="241">
        <f t="shared" si="68"/>
        <v>-1.0511050779962865</v>
      </c>
      <c r="K1463" s="242">
        <f t="shared" si="66"/>
        <v>21.135879622003714</v>
      </c>
    </row>
    <row r="1464" spans="1:11" x14ac:dyDescent="0.2">
      <c r="A1464" s="45" t="s">
        <v>64</v>
      </c>
      <c r="B1464" s="45" t="s">
        <v>47</v>
      </c>
      <c r="C1464" s="45">
        <v>2000</v>
      </c>
      <c r="D1464" s="45" t="s">
        <v>170</v>
      </c>
      <c r="E1464" s="48">
        <v>13.7740235</v>
      </c>
      <c r="F1464" s="37">
        <f>VLOOKUP(_xlfn.CONCAT(D1464,"65-69"),'Appendix 4. 2020 IBGE LT'!$E$6:$M$1685,9,FALSE)</f>
        <v>18.273603071603173</v>
      </c>
      <c r="G1464" s="37">
        <f>VLOOKUP(_xlfn.CONCAT(D1464,"65-69"),'Appendix 3b. nax IBGE 2019'!$E$5:$M$1850,9,FALSE)</f>
        <v>18.138204646622523</v>
      </c>
      <c r="H1464" s="37">
        <f>INDEX(Summary!$Q$5:$Y$88,MATCH(_xlfn.CONCAT(D1464,"65-69"),Summary!$Q$5:$Q$88,0),MATCH($H$3,Summary!$Q$4:$Y$4,0))</f>
        <v>17.694167467758039</v>
      </c>
      <c r="I1464" s="240">
        <f t="shared" si="67"/>
        <v>-2.4480767943434088E-2</v>
      </c>
      <c r="J1464" s="241">
        <f t="shared" si="68"/>
        <v>-0.33719867295090783</v>
      </c>
      <c r="K1464" s="242">
        <f t="shared" si="66"/>
        <v>13.436824827049092</v>
      </c>
    </row>
    <row r="1465" spans="1:11" x14ac:dyDescent="0.2">
      <c r="A1465" s="45" t="s">
        <v>64</v>
      </c>
      <c r="B1465" s="45" t="s">
        <v>47</v>
      </c>
      <c r="C1465" s="45">
        <v>2001</v>
      </c>
      <c r="D1465" s="45" t="s">
        <v>170</v>
      </c>
      <c r="E1465" s="48">
        <v>14.079391299999999</v>
      </c>
      <c r="F1465" s="37">
        <f>VLOOKUP(_xlfn.CONCAT(D1465,"65-69"),'Appendix 4. 2020 IBGE LT'!$E$6:$M$1685,9,FALSE)</f>
        <v>18.273603071603173</v>
      </c>
      <c r="G1465" s="37">
        <f>VLOOKUP(_xlfn.CONCAT(D1465,"65-69"),'Appendix 3b. nax IBGE 2019'!$E$5:$M$1850,9,FALSE)</f>
        <v>18.138204646622523</v>
      </c>
      <c r="H1465" s="37">
        <f>INDEX(Summary!$Q$5:$Y$88,MATCH(_xlfn.CONCAT(D1465,"65-69"),Summary!$Q$5:$Q$88,0),MATCH($H$3,Summary!$Q$4:$Y$4,0))</f>
        <v>17.694167467758039</v>
      </c>
      <c r="I1465" s="240">
        <f t="shared" si="67"/>
        <v>-2.4480767943434088E-2</v>
      </c>
      <c r="J1465" s="241">
        <f t="shared" si="68"/>
        <v>-0.34467431120010478</v>
      </c>
      <c r="K1465" s="242">
        <f t="shared" si="66"/>
        <v>13.734716988799894</v>
      </c>
    </row>
    <row r="1466" spans="1:11" x14ac:dyDescent="0.2">
      <c r="A1466" s="45" t="s">
        <v>64</v>
      </c>
      <c r="B1466" s="45" t="s">
        <v>47</v>
      </c>
      <c r="C1466" s="45">
        <v>2002</v>
      </c>
      <c r="D1466" s="45" t="s">
        <v>170</v>
      </c>
      <c r="E1466" s="48">
        <v>14.381737899999999</v>
      </c>
      <c r="F1466" s="37">
        <f>VLOOKUP(_xlfn.CONCAT(D1466,"65-69"),'Appendix 4. 2020 IBGE LT'!$E$6:$M$1685,9,FALSE)</f>
        <v>18.273603071603173</v>
      </c>
      <c r="G1466" s="37">
        <f>VLOOKUP(_xlfn.CONCAT(D1466,"65-69"),'Appendix 3b. nax IBGE 2019'!$E$5:$M$1850,9,FALSE)</f>
        <v>18.138204646622523</v>
      </c>
      <c r="H1466" s="37">
        <f>INDEX(Summary!$Q$5:$Y$88,MATCH(_xlfn.CONCAT(D1466,"65-69"),Summary!$Q$5:$Q$88,0),MATCH($H$3,Summary!$Q$4:$Y$4,0))</f>
        <v>17.694167467758039</v>
      </c>
      <c r="I1466" s="240">
        <f t="shared" si="67"/>
        <v>-2.4480767943434088E-2</v>
      </c>
      <c r="J1466" s="241">
        <f t="shared" si="68"/>
        <v>-0.35207598815319108</v>
      </c>
      <c r="K1466" s="242">
        <f t="shared" si="66"/>
        <v>14.029661911846809</v>
      </c>
    </row>
    <row r="1467" spans="1:11" x14ac:dyDescent="0.2">
      <c r="A1467" s="45" t="s">
        <v>64</v>
      </c>
      <c r="B1467" s="45" t="s">
        <v>47</v>
      </c>
      <c r="C1467" s="45">
        <v>2003</v>
      </c>
      <c r="D1467" s="45" t="s">
        <v>170</v>
      </c>
      <c r="E1467" s="48">
        <v>14.6805535</v>
      </c>
      <c r="F1467" s="37">
        <f>VLOOKUP(_xlfn.CONCAT(D1467,"65-69"),'Appendix 4. 2020 IBGE LT'!$E$6:$M$1685,9,FALSE)</f>
        <v>18.273603071603173</v>
      </c>
      <c r="G1467" s="37">
        <f>VLOOKUP(_xlfn.CONCAT(D1467,"65-69"),'Appendix 3b. nax IBGE 2019'!$E$5:$M$1850,9,FALSE)</f>
        <v>18.138204646622523</v>
      </c>
      <c r="H1467" s="37">
        <f>INDEX(Summary!$Q$5:$Y$88,MATCH(_xlfn.CONCAT(D1467,"65-69"),Summary!$Q$5:$Q$88,0),MATCH($H$3,Summary!$Q$4:$Y$4,0))</f>
        <v>17.694167467758039</v>
      </c>
      <c r="I1467" s="240">
        <f t="shared" si="67"/>
        <v>-2.4480767943434088E-2</v>
      </c>
      <c r="J1467" s="241">
        <f t="shared" si="68"/>
        <v>-0.35939122351466912</v>
      </c>
      <c r="K1467" s="242">
        <f t="shared" si="66"/>
        <v>14.321162276485332</v>
      </c>
    </row>
    <row r="1468" spans="1:11" x14ac:dyDescent="0.2">
      <c r="A1468" s="45" t="s">
        <v>64</v>
      </c>
      <c r="B1468" s="45" t="s">
        <v>47</v>
      </c>
      <c r="C1468" s="45">
        <v>2004</v>
      </c>
      <c r="D1468" s="45" t="s">
        <v>170</v>
      </c>
      <c r="E1468" s="48">
        <v>14.9753577</v>
      </c>
      <c r="F1468" s="37">
        <f>VLOOKUP(_xlfn.CONCAT(D1468,"65-69"),'Appendix 4. 2020 IBGE LT'!$E$6:$M$1685,9,FALSE)</f>
        <v>18.273603071603173</v>
      </c>
      <c r="G1468" s="37">
        <f>VLOOKUP(_xlfn.CONCAT(D1468,"65-69"),'Appendix 3b. nax IBGE 2019'!$E$5:$M$1850,9,FALSE)</f>
        <v>18.138204646622523</v>
      </c>
      <c r="H1468" s="37">
        <f>INDEX(Summary!$Q$5:$Y$88,MATCH(_xlfn.CONCAT(D1468,"65-69"),Summary!$Q$5:$Q$88,0),MATCH($H$3,Summary!$Q$4:$Y$4,0))</f>
        <v>17.694167467758039</v>
      </c>
      <c r="I1468" s="240">
        <f t="shared" si="67"/>
        <v>-2.4480767943434088E-2</v>
      </c>
      <c r="J1468" s="241">
        <f t="shared" si="68"/>
        <v>-0.36660825672361885</v>
      </c>
      <c r="K1468" s="242">
        <f t="shared" si="66"/>
        <v>14.60874944327638</v>
      </c>
    </row>
    <row r="1469" spans="1:11" x14ac:dyDescent="0.2">
      <c r="A1469" s="45" t="s">
        <v>64</v>
      </c>
      <c r="B1469" s="45" t="s">
        <v>47</v>
      </c>
      <c r="C1469" s="45">
        <v>2005</v>
      </c>
      <c r="D1469" s="45" t="s">
        <v>170</v>
      </c>
      <c r="E1469" s="48">
        <v>15.265700199999999</v>
      </c>
      <c r="F1469" s="37">
        <f>VLOOKUP(_xlfn.CONCAT(D1469,"65-69"),'Appendix 4. 2020 IBGE LT'!$E$6:$M$1685,9,FALSE)</f>
        <v>18.273603071603173</v>
      </c>
      <c r="G1469" s="37">
        <f>VLOOKUP(_xlfn.CONCAT(D1469,"65-69"),'Appendix 3b. nax IBGE 2019'!$E$5:$M$1850,9,FALSE)</f>
        <v>18.138204646622523</v>
      </c>
      <c r="H1469" s="37">
        <f>INDEX(Summary!$Q$5:$Y$88,MATCH(_xlfn.CONCAT(D1469,"65-69"),Summary!$Q$5:$Q$88,0),MATCH($H$3,Summary!$Q$4:$Y$4,0))</f>
        <v>17.694167467758039</v>
      </c>
      <c r="I1469" s="240">
        <f t="shared" si="67"/>
        <v>-2.4480767943434088E-2</v>
      </c>
      <c r="J1469" s="241">
        <f t="shared" si="68"/>
        <v>-0.37371606409023533</v>
      </c>
      <c r="K1469" s="242">
        <f t="shared" si="66"/>
        <v>14.891984135909764</v>
      </c>
    </row>
    <row r="1470" spans="1:11" x14ac:dyDescent="0.2">
      <c r="A1470" s="45" t="s">
        <v>64</v>
      </c>
      <c r="B1470" s="45" t="s">
        <v>47</v>
      </c>
      <c r="C1470" s="45">
        <v>2006</v>
      </c>
      <c r="D1470" s="45" t="s">
        <v>170</v>
      </c>
      <c r="E1470" s="48">
        <v>15.5511616</v>
      </c>
      <c r="F1470" s="37">
        <f>VLOOKUP(_xlfn.CONCAT(D1470,"65-69"),'Appendix 4. 2020 IBGE LT'!$E$6:$M$1685,9,FALSE)</f>
        <v>18.273603071603173</v>
      </c>
      <c r="G1470" s="37">
        <f>VLOOKUP(_xlfn.CONCAT(D1470,"65-69"),'Appendix 3b. nax IBGE 2019'!$E$5:$M$1850,9,FALSE)</f>
        <v>18.138204646622523</v>
      </c>
      <c r="H1470" s="37">
        <f>INDEX(Summary!$Q$5:$Y$88,MATCH(_xlfn.CONCAT(D1470,"65-69"),Summary!$Q$5:$Q$88,0),MATCH($H$3,Summary!$Q$4:$Y$4,0))</f>
        <v>17.694167467758039</v>
      </c>
      <c r="I1470" s="240">
        <f t="shared" si="67"/>
        <v>-2.4480767943434088E-2</v>
      </c>
      <c r="J1470" s="241">
        <f t="shared" si="68"/>
        <v>-0.38070437838044319</v>
      </c>
      <c r="K1470" s="242">
        <f t="shared" si="66"/>
        <v>15.170457221619557</v>
      </c>
    </row>
    <row r="1471" spans="1:11" x14ac:dyDescent="0.2">
      <c r="A1471" s="45" t="s">
        <v>64</v>
      </c>
      <c r="B1471" s="45" t="s">
        <v>47</v>
      </c>
      <c r="C1471" s="45">
        <v>2007</v>
      </c>
      <c r="D1471" s="45" t="s">
        <v>170</v>
      </c>
      <c r="E1471" s="48">
        <v>15.831353699999999</v>
      </c>
      <c r="F1471" s="37">
        <f>VLOOKUP(_xlfn.CONCAT(D1471,"65-69"),'Appendix 4. 2020 IBGE LT'!$E$6:$M$1685,9,FALSE)</f>
        <v>18.273603071603173</v>
      </c>
      <c r="G1471" s="37">
        <f>VLOOKUP(_xlfn.CONCAT(D1471,"65-69"),'Appendix 3b. nax IBGE 2019'!$E$5:$M$1850,9,FALSE)</f>
        <v>18.138204646622523</v>
      </c>
      <c r="H1471" s="37">
        <f>INDEX(Summary!$Q$5:$Y$88,MATCH(_xlfn.CONCAT(D1471,"65-69"),Summary!$Q$5:$Q$88,0),MATCH($H$3,Summary!$Q$4:$Y$4,0))</f>
        <v>17.694167467758039</v>
      </c>
      <c r="I1471" s="240">
        <f t="shared" si="67"/>
        <v>-2.4480767943434088E-2</v>
      </c>
      <c r="J1471" s="241">
        <f t="shared" si="68"/>
        <v>-0.38756369616012665</v>
      </c>
      <c r="K1471" s="242">
        <f t="shared" si="66"/>
        <v>15.443790003839872</v>
      </c>
    </row>
    <row r="1472" spans="1:11" x14ac:dyDescent="0.2">
      <c r="A1472" s="45" t="s">
        <v>64</v>
      </c>
      <c r="B1472" s="45" t="s">
        <v>47</v>
      </c>
      <c r="C1472" s="45">
        <v>2008</v>
      </c>
      <c r="D1472" s="45" t="s">
        <v>170</v>
      </c>
      <c r="E1472" s="48">
        <v>16.105921299999999</v>
      </c>
      <c r="F1472" s="37">
        <f>VLOOKUP(_xlfn.CONCAT(D1472,"65-69"),'Appendix 4. 2020 IBGE LT'!$E$6:$M$1685,9,FALSE)</f>
        <v>18.273603071603173</v>
      </c>
      <c r="G1472" s="37">
        <f>VLOOKUP(_xlfn.CONCAT(D1472,"65-69"),'Appendix 3b. nax IBGE 2019'!$E$5:$M$1850,9,FALSE)</f>
        <v>18.138204646622523</v>
      </c>
      <c r="H1472" s="37">
        <f>INDEX(Summary!$Q$5:$Y$88,MATCH(_xlfn.CONCAT(D1472,"65-69"),Summary!$Q$5:$Q$88,0),MATCH($H$3,Summary!$Q$4:$Y$4,0))</f>
        <v>17.694167467758039</v>
      </c>
      <c r="I1472" s="240">
        <f t="shared" si="67"/>
        <v>-2.4480767943434088E-2</v>
      </c>
      <c r="J1472" s="241">
        <f t="shared" si="68"/>
        <v>-0.39428532186051224</v>
      </c>
      <c r="K1472" s="242">
        <f t="shared" si="66"/>
        <v>15.711635978139487</v>
      </c>
    </row>
    <row r="1473" spans="1:11" x14ac:dyDescent="0.2">
      <c r="A1473" s="45" t="s">
        <v>64</v>
      </c>
      <c r="B1473" s="45" t="s">
        <v>47</v>
      </c>
      <c r="C1473" s="45">
        <v>2009</v>
      </c>
      <c r="D1473" s="45" t="s">
        <v>170</v>
      </c>
      <c r="E1473" s="48">
        <v>16.374542300000002</v>
      </c>
      <c r="F1473" s="37">
        <f>VLOOKUP(_xlfn.CONCAT(D1473,"65-69"),'Appendix 4. 2020 IBGE LT'!$E$6:$M$1685,9,FALSE)</f>
        <v>18.273603071603173</v>
      </c>
      <c r="G1473" s="37">
        <f>VLOOKUP(_xlfn.CONCAT(D1473,"65-69"),'Appendix 3b. nax IBGE 2019'!$E$5:$M$1850,9,FALSE)</f>
        <v>18.138204646622523</v>
      </c>
      <c r="H1473" s="37">
        <f>INDEX(Summary!$Q$5:$Y$88,MATCH(_xlfn.CONCAT(D1473,"65-69"),Summary!$Q$5:$Q$88,0),MATCH($H$3,Summary!$Q$4:$Y$4,0))</f>
        <v>17.694167467758039</v>
      </c>
      <c r="I1473" s="240">
        <f t="shared" si="67"/>
        <v>-2.4480767943434088E-2</v>
      </c>
      <c r="J1473" s="241">
        <f t="shared" si="68"/>
        <v>-0.40086137022624552</v>
      </c>
      <c r="K1473" s="242">
        <f t="shared" si="66"/>
        <v>15.973680929773757</v>
      </c>
    </row>
    <row r="1474" spans="1:11" x14ac:dyDescent="0.2">
      <c r="A1474" s="45" t="s">
        <v>64</v>
      </c>
      <c r="B1474" s="45" t="s">
        <v>47</v>
      </c>
      <c r="C1474" s="45">
        <v>2010</v>
      </c>
      <c r="D1474" s="45" t="s">
        <v>170</v>
      </c>
      <c r="E1474" s="48">
        <v>16.6369288</v>
      </c>
      <c r="F1474" s="37">
        <f>VLOOKUP(_xlfn.CONCAT(D1474,"65-69"),'Appendix 4. 2020 IBGE LT'!$E$6:$M$1685,9,FALSE)</f>
        <v>18.273603071603173</v>
      </c>
      <c r="G1474" s="37">
        <f>VLOOKUP(_xlfn.CONCAT(D1474,"65-69"),'Appendix 3b. nax IBGE 2019'!$E$5:$M$1850,9,FALSE)</f>
        <v>18.138204646622523</v>
      </c>
      <c r="H1474" s="37">
        <f>INDEX(Summary!$Q$5:$Y$88,MATCH(_xlfn.CONCAT(D1474,"65-69"),Summary!$Q$5:$Q$88,0),MATCH($H$3,Summary!$Q$4:$Y$4,0))</f>
        <v>17.694167467758039</v>
      </c>
      <c r="I1474" s="240">
        <f t="shared" si="67"/>
        <v>-2.4480767943434088E-2</v>
      </c>
      <c r="J1474" s="241">
        <f t="shared" si="68"/>
        <v>-0.40728479324423533</v>
      </c>
      <c r="K1474" s="242">
        <f t="shared" si="66"/>
        <v>16.229644006755766</v>
      </c>
    </row>
    <row r="1475" spans="1:11" x14ac:dyDescent="0.2">
      <c r="A1475" s="45" t="s">
        <v>64</v>
      </c>
      <c r="B1475" s="45" t="s">
        <v>47</v>
      </c>
      <c r="C1475" s="45">
        <v>2011</v>
      </c>
      <c r="D1475" s="45" t="s">
        <v>170</v>
      </c>
      <c r="E1475" s="48">
        <v>16.829251200000002</v>
      </c>
      <c r="F1475" s="37">
        <f>VLOOKUP(_xlfn.CONCAT(D1475,"65-69"),'Appendix 4. 2020 IBGE LT'!$E$6:$M$1685,9,FALSE)</f>
        <v>18.273603071603173</v>
      </c>
      <c r="G1475" s="37">
        <f>VLOOKUP(_xlfn.CONCAT(D1475,"65-69"),'Appendix 3b. nax IBGE 2019'!$E$5:$M$1850,9,FALSE)</f>
        <v>18.138204646622523</v>
      </c>
      <c r="H1475" s="37">
        <f>INDEX(Summary!$Q$5:$Y$88,MATCH(_xlfn.CONCAT(D1475,"65-69"),Summary!$Q$5:$Q$88,0),MATCH($H$3,Summary!$Q$4:$Y$4,0))</f>
        <v>17.694167467758039</v>
      </c>
      <c r="I1475" s="240">
        <f t="shared" si="67"/>
        <v>-2.4480767943434088E-2</v>
      </c>
      <c r="J1475" s="241">
        <f t="shared" si="68"/>
        <v>-0.41199299328895972</v>
      </c>
      <c r="K1475" s="242">
        <f t="shared" si="66"/>
        <v>16.417258206711043</v>
      </c>
    </row>
    <row r="1476" spans="1:11" x14ac:dyDescent="0.2">
      <c r="A1476" s="45" t="s">
        <v>64</v>
      </c>
      <c r="B1476" s="45" t="s">
        <v>47</v>
      </c>
      <c r="C1476" s="45">
        <v>2012</v>
      </c>
      <c r="D1476" s="45" t="s">
        <v>170</v>
      </c>
      <c r="E1476" s="48">
        <v>17.015174999999999</v>
      </c>
      <c r="F1476" s="37">
        <f>VLOOKUP(_xlfn.CONCAT(D1476,"65-69"),'Appendix 4. 2020 IBGE LT'!$E$6:$M$1685,9,FALSE)</f>
        <v>18.273603071603173</v>
      </c>
      <c r="G1476" s="37">
        <f>VLOOKUP(_xlfn.CONCAT(D1476,"65-69"),'Appendix 3b. nax IBGE 2019'!$E$5:$M$1850,9,FALSE)</f>
        <v>18.138204646622523</v>
      </c>
      <c r="H1476" s="37">
        <f>INDEX(Summary!$Q$5:$Y$88,MATCH(_xlfn.CONCAT(D1476,"65-69"),Summary!$Q$5:$Q$88,0),MATCH($H$3,Summary!$Q$4:$Y$4,0))</f>
        <v>17.694167467758039</v>
      </c>
      <c r="I1476" s="240">
        <f t="shared" si="67"/>
        <v>-2.4480767943434088E-2</v>
      </c>
      <c r="J1476" s="241">
        <f t="shared" si="68"/>
        <v>-0.41654455069192109</v>
      </c>
      <c r="K1476" s="242">
        <f t="shared" ref="K1476:K1539" si="69">E1476+J1476</f>
        <v>16.598630449308079</v>
      </c>
    </row>
    <row r="1477" spans="1:11" x14ac:dyDescent="0.2">
      <c r="A1477" s="45" t="s">
        <v>64</v>
      </c>
      <c r="B1477" s="45" t="s">
        <v>47</v>
      </c>
      <c r="C1477" s="45">
        <v>2013</v>
      </c>
      <c r="D1477" s="45" t="s">
        <v>170</v>
      </c>
      <c r="E1477" s="48">
        <v>17.1946534</v>
      </c>
      <c r="F1477" s="37">
        <f>VLOOKUP(_xlfn.CONCAT(D1477,"65-69"),'Appendix 4. 2020 IBGE LT'!$E$6:$M$1685,9,FALSE)</f>
        <v>18.273603071603173</v>
      </c>
      <c r="G1477" s="37">
        <f>VLOOKUP(_xlfn.CONCAT(D1477,"65-69"),'Appendix 3b. nax IBGE 2019'!$E$5:$M$1850,9,FALSE)</f>
        <v>18.138204646622523</v>
      </c>
      <c r="H1477" s="37">
        <f>INDEX(Summary!$Q$5:$Y$88,MATCH(_xlfn.CONCAT(D1477,"65-69"),Summary!$Q$5:$Q$88,0),MATCH($H$3,Summary!$Q$4:$Y$4,0))</f>
        <v>17.694167467758039</v>
      </c>
      <c r="I1477" s="240">
        <f t="shared" ref="I1477:I1540" si="70">(H1477-$G1477)/$G1477</f>
        <v>-2.4480767943434088E-2</v>
      </c>
      <c r="J1477" s="241">
        <f t="shared" ref="J1477:J1540" si="71">E1477*I1477</f>
        <v>-0.42093831975317997</v>
      </c>
      <c r="K1477" s="242">
        <f t="shared" si="69"/>
        <v>16.77371508024682</v>
      </c>
    </row>
    <row r="1478" spans="1:11" x14ac:dyDescent="0.2">
      <c r="A1478" s="45" t="s">
        <v>64</v>
      </c>
      <c r="B1478" s="45" t="s">
        <v>47</v>
      </c>
      <c r="C1478" s="45">
        <v>2014</v>
      </c>
      <c r="D1478" s="45" t="s">
        <v>170</v>
      </c>
      <c r="E1478" s="48">
        <v>17.3676712</v>
      </c>
      <c r="F1478" s="37">
        <f>VLOOKUP(_xlfn.CONCAT(D1478,"65-69"),'Appendix 4. 2020 IBGE LT'!$E$6:$M$1685,9,FALSE)</f>
        <v>18.273603071603173</v>
      </c>
      <c r="G1478" s="37">
        <f>VLOOKUP(_xlfn.CONCAT(D1478,"65-69"),'Appendix 3b. nax IBGE 2019'!$E$5:$M$1850,9,FALSE)</f>
        <v>18.138204646622523</v>
      </c>
      <c r="H1478" s="37">
        <f>INDEX(Summary!$Q$5:$Y$88,MATCH(_xlfn.CONCAT(D1478,"65-69"),Summary!$Q$5:$Q$88,0),MATCH($H$3,Summary!$Q$4:$Y$4,0))</f>
        <v>17.694167467758039</v>
      </c>
      <c r="I1478" s="240">
        <f t="shared" si="70"/>
        <v>-2.4480767943434088E-2</v>
      </c>
      <c r="J1478" s="241">
        <f t="shared" si="71"/>
        <v>-0.42517392836506346</v>
      </c>
      <c r="K1478" s="242">
        <f t="shared" si="69"/>
        <v>16.942497271634938</v>
      </c>
    </row>
    <row r="1479" spans="1:11" x14ac:dyDescent="0.2">
      <c r="A1479" s="45" t="s">
        <v>64</v>
      </c>
      <c r="B1479" s="45" t="s">
        <v>47</v>
      </c>
      <c r="C1479" s="45">
        <v>2015</v>
      </c>
      <c r="D1479" s="45" t="s">
        <v>170</v>
      </c>
      <c r="E1479" s="48">
        <v>17.534242200000001</v>
      </c>
      <c r="F1479" s="37">
        <f>VLOOKUP(_xlfn.CONCAT(D1479,"65-69"),'Appendix 4. 2020 IBGE LT'!$E$6:$M$1685,9,FALSE)</f>
        <v>18.273603071603173</v>
      </c>
      <c r="G1479" s="37">
        <f>VLOOKUP(_xlfn.CONCAT(D1479,"65-69"),'Appendix 3b. nax IBGE 2019'!$E$5:$M$1850,9,FALSE)</f>
        <v>18.138204646622523</v>
      </c>
      <c r="H1479" s="37">
        <f>INDEX(Summary!$Q$5:$Y$88,MATCH(_xlfn.CONCAT(D1479,"65-69"),Summary!$Q$5:$Q$88,0),MATCH($H$3,Summary!$Q$4:$Y$4,0))</f>
        <v>17.694167467758039</v>
      </c>
      <c r="I1479" s="240">
        <f t="shared" si="70"/>
        <v>-2.4480767943434088E-2</v>
      </c>
      <c r="J1479" s="241">
        <f t="shared" si="71"/>
        <v>-0.42925171436216925</v>
      </c>
      <c r="K1479" s="242">
        <f t="shared" si="69"/>
        <v>17.104990485637831</v>
      </c>
    </row>
    <row r="1480" spans="1:11" x14ac:dyDescent="0.2">
      <c r="A1480" s="45" t="s">
        <v>64</v>
      </c>
      <c r="B1480" s="45" t="s">
        <v>47</v>
      </c>
      <c r="C1480" s="45">
        <v>2016</v>
      </c>
      <c r="D1480" s="45" t="s">
        <v>170</v>
      </c>
      <c r="E1480" s="48">
        <v>17.694406000000001</v>
      </c>
      <c r="F1480" s="37">
        <f>VLOOKUP(_xlfn.CONCAT(D1480,"65-69"),'Appendix 4. 2020 IBGE LT'!$E$6:$M$1685,9,FALSE)</f>
        <v>18.273603071603173</v>
      </c>
      <c r="G1480" s="37">
        <f>VLOOKUP(_xlfn.CONCAT(D1480,"65-69"),'Appendix 3b. nax IBGE 2019'!$E$5:$M$1850,9,FALSE)</f>
        <v>18.138204646622523</v>
      </c>
      <c r="H1480" s="37">
        <f>INDEX(Summary!$Q$5:$Y$88,MATCH(_xlfn.CONCAT(D1480,"65-69"),Summary!$Q$5:$Q$88,0),MATCH($H$3,Summary!$Q$4:$Y$4,0))</f>
        <v>17.694167467758039</v>
      </c>
      <c r="I1480" s="240">
        <f t="shared" si="70"/>
        <v>-2.4480767943434088E-2</v>
      </c>
      <c r="J1480" s="241">
        <f t="shared" si="71"/>
        <v>-0.43317264718290782</v>
      </c>
      <c r="K1480" s="242">
        <f t="shared" si="69"/>
        <v>17.261233352817094</v>
      </c>
    </row>
    <row r="1481" spans="1:11" x14ac:dyDescent="0.2">
      <c r="A1481" s="45" t="s">
        <v>64</v>
      </c>
      <c r="B1481" s="45" t="s">
        <v>47</v>
      </c>
      <c r="C1481" s="45">
        <v>2017</v>
      </c>
      <c r="D1481" s="45" t="s">
        <v>170</v>
      </c>
      <c r="E1481" s="48">
        <v>17.848226</v>
      </c>
      <c r="F1481" s="37">
        <f>VLOOKUP(_xlfn.CONCAT(D1481,"65-69"),'Appendix 4. 2020 IBGE LT'!$E$6:$M$1685,9,FALSE)</f>
        <v>18.273603071603173</v>
      </c>
      <c r="G1481" s="37">
        <f>VLOOKUP(_xlfn.CONCAT(D1481,"65-69"),'Appendix 3b. nax IBGE 2019'!$E$5:$M$1850,9,FALSE)</f>
        <v>18.138204646622523</v>
      </c>
      <c r="H1481" s="37">
        <f>INDEX(Summary!$Q$5:$Y$88,MATCH(_xlfn.CONCAT(D1481,"65-69"),Summary!$Q$5:$Q$88,0),MATCH($H$3,Summary!$Q$4:$Y$4,0))</f>
        <v>17.694167467758039</v>
      </c>
      <c r="I1481" s="240">
        <f t="shared" si="70"/>
        <v>-2.4480767943434088E-2</v>
      </c>
      <c r="J1481" s="241">
        <f t="shared" si="71"/>
        <v>-0.43693827890796683</v>
      </c>
      <c r="K1481" s="242">
        <f t="shared" si="69"/>
        <v>17.411287721092034</v>
      </c>
    </row>
    <row r="1482" spans="1:11" x14ac:dyDescent="0.2">
      <c r="A1482" s="45" t="s">
        <v>64</v>
      </c>
      <c r="B1482" s="45" t="s">
        <v>47</v>
      </c>
      <c r="C1482" s="45">
        <v>2018</v>
      </c>
      <c r="D1482" s="45" t="s">
        <v>170</v>
      </c>
      <c r="E1482" s="48">
        <v>17.995785999999999</v>
      </c>
      <c r="F1482" s="37">
        <f>VLOOKUP(_xlfn.CONCAT(D1482,"65-69"),'Appendix 4. 2020 IBGE LT'!$E$6:$M$1685,9,FALSE)</f>
        <v>18.273603071603173</v>
      </c>
      <c r="G1482" s="37">
        <f>VLOOKUP(_xlfn.CONCAT(D1482,"65-69"),'Appendix 3b. nax IBGE 2019'!$E$5:$M$1850,9,FALSE)</f>
        <v>18.138204646622523</v>
      </c>
      <c r="H1482" s="37">
        <f>INDEX(Summary!$Q$5:$Y$88,MATCH(_xlfn.CONCAT(D1482,"65-69"),Summary!$Q$5:$Q$88,0),MATCH($H$3,Summary!$Q$4:$Y$4,0))</f>
        <v>17.694167467758039</v>
      </c>
      <c r="I1482" s="240">
        <f t="shared" si="70"/>
        <v>-2.4480767943434088E-2</v>
      </c>
      <c r="J1482" s="241">
        <f t="shared" si="71"/>
        <v>-0.44055066102569995</v>
      </c>
      <c r="K1482" s="242">
        <f t="shared" si="69"/>
        <v>17.555235338974299</v>
      </c>
    </row>
    <row r="1483" spans="1:11" x14ac:dyDescent="0.2">
      <c r="A1483" s="45" t="s">
        <v>64</v>
      </c>
      <c r="B1483" s="45" t="s">
        <v>47</v>
      </c>
      <c r="C1483" s="45">
        <v>2019</v>
      </c>
      <c r="D1483" s="45" t="s">
        <v>170</v>
      </c>
      <c r="E1483" s="48">
        <v>18.138204600000002</v>
      </c>
      <c r="F1483" s="37">
        <f>VLOOKUP(_xlfn.CONCAT(D1483,"65-69"),'Appendix 4. 2020 IBGE LT'!$E$6:$M$1685,9,FALSE)</f>
        <v>18.273603071603173</v>
      </c>
      <c r="G1483" s="37">
        <f>VLOOKUP(_xlfn.CONCAT(D1483,"65-69"),'Appendix 3b. nax IBGE 2019'!$E$5:$M$1850,9,FALSE)</f>
        <v>18.138204646622523</v>
      </c>
      <c r="H1483" s="37">
        <f>INDEX(Summary!$Q$5:$Y$88,MATCH(_xlfn.CONCAT(D1483,"65-69"),Summary!$Q$5:$Q$88,0),MATCH($H$3,Summary!$Q$4:$Y$4,0))</f>
        <v>17.694167467758039</v>
      </c>
      <c r="I1483" s="240">
        <f t="shared" si="70"/>
        <v>-2.4480767943434088E-2</v>
      </c>
      <c r="J1483" s="241">
        <f t="shared" si="71"/>
        <v>-0.44403717772312878</v>
      </c>
      <c r="K1483" s="242">
        <f t="shared" si="69"/>
        <v>17.694167422276873</v>
      </c>
    </row>
    <row r="1484" spans="1:11" x14ac:dyDescent="0.2">
      <c r="A1484" s="45" t="s">
        <v>64</v>
      </c>
      <c r="B1484" s="45" t="s">
        <v>3</v>
      </c>
      <c r="C1484" s="45">
        <v>2000</v>
      </c>
      <c r="D1484" s="45" t="s">
        <v>226</v>
      </c>
      <c r="E1484" s="48">
        <v>15.397559299999999</v>
      </c>
      <c r="F1484" s="37">
        <f>VLOOKUP(_xlfn.CONCAT(D1484,"65-69"),'Appendix 4. 2020 IBGE LT'!$E$6:$M$1685,9,FALSE)</f>
        <v>20.436608079691151</v>
      </c>
      <c r="G1484" s="37">
        <f>VLOOKUP(_xlfn.CONCAT(D1484,"65-69"),'Appendix 3b. nax IBGE 2019'!$E$5:$M$1850,9,FALSE)</f>
        <v>20.285803252443095</v>
      </c>
      <c r="H1484" s="37">
        <f>INDEX(Summary!$Q$5:$Y$88,MATCH(_xlfn.CONCAT(D1484,"65-69"),Summary!$Q$5:$Q$88,0),MATCH($H$3,Summary!$Q$4:$Y$4,0))</f>
        <v>19.535190812769322</v>
      </c>
      <c r="I1484" s="240">
        <f t="shared" si="70"/>
        <v>-3.7001859395603381E-2</v>
      </c>
      <c r="J1484" s="241">
        <f t="shared" si="71"/>
        <v>-0.56973832425406523</v>
      </c>
      <c r="K1484" s="242">
        <f t="shared" si="69"/>
        <v>14.827820975745935</v>
      </c>
    </row>
    <row r="1485" spans="1:11" x14ac:dyDescent="0.2">
      <c r="A1485" s="45" t="s">
        <v>64</v>
      </c>
      <c r="B1485" s="45" t="s">
        <v>3</v>
      </c>
      <c r="C1485" s="45">
        <v>2001</v>
      </c>
      <c r="D1485" s="45" t="s">
        <v>226</v>
      </c>
      <c r="E1485" s="48">
        <v>15.743157399999999</v>
      </c>
      <c r="F1485" s="37">
        <f>VLOOKUP(_xlfn.CONCAT(D1485,"65-69"),'Appendix 4. 2020 IBGE LT'!$E$6:$M$1685,9,FALSE)</f>
        <v>20.436608079691151</v>
      </c>
      <c r="G1485" s="37">
        <f>VLOOKUP(_xlfn.CONCAT(D1485,"65-69"),'Appendix 3b. nax IBGE 2019'!$E$5:$M$1850,9,FALSE)</f>
        <v>20.285803252443095</v>
      </c>
      <c r="H1485" s="37">
        <f>INDEX(Summary!$Q$5:$Y$88,MATCH(_xlfn.CONCAT(D1485,"65-69"),Summary!$Q$5:$Q$88,0),MATCH($H$3,Summary!$Q$4:$Y$4,0))</f>
        <v>19.535190812769322</v>
      </c>
      <c r="I1485" s="240">
        <f t="shared" si="70"/>
        <v>-3.7001859395603381E-2</v>
      </c>
      <c r="J1485" s="241">
        <f t="shared" si="71"/>
        <v>-0.58252609655765286</v>
      </c>
      <c r="K1485" s="242">
        <f t="shared" si="69"/>
        <v>15.160631303442347</v>
      </c>
    </row>
    <row r="1486" spans="1:11" x14ac:dyDescent="0.2">
      <c r="A1486" s="45" t="s">
        <v>64</v>
      </c>
      <c r="B1486" s="45" t="s">
        <v>3</v>
      </c>
      <c r="C1486" s="45">
        <v>2002</v>
      </c>
      <c r="D1486" s="45" t="s">
        <v>226</v>
      </c>
      <c r="E1486" s="48">
        <v>16.0838584</v>
      </c>
      <c r="F1486" s="37">
        <f>VLOOKUP(_xlfn.CONCAT(D1486,"65-69"),'Appendix 4. 2020 IBGE LT'!$E$6:$M$1685,9,FALSE)</f>
        <v>20.436608079691151</v>
      </c>
      <c r="G1486" s="37">
        <f>VLOOKUP(_xlfn.CONCAT(D1486,"65-69"),'Appendix 3b. nax IBGE 2019'!$E$5:$M$1850,9,FALSE)</f>
        <v>20.285803252443095</v>
      </c>
      <c r="H1486" s="37">
        <f>INDEX(Summary!$Q$5:$Y$88,MATCH(_xlfn.CONCAT(D1486,"65-69"),Summary!$Q$5:$Q$88,0),MATCH($H$3,Summary!$Q$4:$Y$4,0))</f>
        <v>19.535190812769322</v>
      </c>
      <c r="I1486" s="240">
        <f t="shared" si="70"/>
        <v>-3.7001859395603381E-2</v>
      </c>
      <c r="J1486" s="241">
        <f t="shared" si="71"/>
        <v>-0.59513266705559442</v>
      </c>
      <c r="K1486" s="242">
        <f t="shared" si="69"/>
        <v>15.488725732944406</v>
      </c>
    </row>
    <row r="1487" spans="1:11" x14ac:dyDescent="0.2">
      <c r="A1487" s="45" t="s">
        <v>64</v>
      </c>
      <c r="B1487" s="45" t="s">
        <v>3</v>
      </c>
      <c r="C1487" s="45">
        <v>2003</v>
      </c>
      <c r="D1487" s="45" t="s">
        <v>226</v>
      </c>
      <c r="E1487" s="48">
        <v>16.419736199999999</v>
      </c>
      <c r="F1487" s="37">
        <f>VLOOKUP(_xlfn.CONCAT(D1487,"65-69"),'Appendix 4. 2020 IBGE LT'!$E$6:$M$1685,9,FALSE)</f>
        <v>20.436608079691151</v>
      </c>
      <c r="G1487" s="37">
        <f>VLOOKUP(_xlfn.CONCAT(D1487,"65-69"),'Appendix 3b. nax IBGE 2019'!$E$5:$M$1850,9,FALSE)</f>
        <v>20.285803252443095</v>
      </c>
      <c r="H1487" s="37">
        <f>INDEX(Summary!$Q$5:$Y$88,MATCH(_xlfn.CONCAT(D1487,"65-69"),Summary!$Q$5:$Q$88,0),MATCH($H$3,Summary!$Q$4:$Y$4,0))</f>
        <v>19.535190812769322</v>
      </c>
      <c r="I1487" s="240">
        <f t="shared" si="70"/>
        <v>-3.7001859395603381E-2</v>
      </c>
      <c r="J1487" s="241">
        <f t="shared" si="71"/>
        <v>-0.60756077018529897</v>
      </c>
      <c r="K1487" s="242">
        <f t="shared" si="69"/>
        <v>15.812175429814701</v>
      </c>
    </row>
    <row r="1488" spans="1:11" x14ac:dyDescent="0.2">
      <c r="A1488" s="45" t="s">
        <v>64</v>
      </c>
      <c r="B1488" s="45" t="s">
        <v>3</v>
      </c>
      <c r="C1488" s="45">
        <v>2004</v>
      </c>
      <c r="D1488" s="45" t="s">
        <v>226</v>
      </c>
      <c r="E1488" s="48">
        <v>16.749950299999998</v>
      </c>
      <c r="F1488" s="37">
        <f>VLOOKUP(_xlfn.CONCAT(D1488,"65-69"),'Appendix 4. 2020 IBGE LT'!$E$6:$M$1685,9,FALSE)</f>
        <v>20.436608079691151</v>
      </c>
      <c r="G1488" s="37">
        <f>VLOOKUP(_xlfn.CONCAT(D1488,"65-69"),'Appendix 3b. nax IBGE 2019'!$E$5:$M$1850,9,FALSE)</f>
        <v>20.285803252443095</v>
      </c>
      <c r="H1488" s="37">
        <f>INDEX(Summary!$Q$5:$Y$88,MATCH(_xlfn.CONCAT(D1488,"65-69"),Summary!$Q$5:$Q$88,0),MATCH($H$3,Summary!$Q$4:$Y$4,0))</f>
        <v>19.535190812769322</v>
      </c>
      <c r="I1488" s="240">
        <f t="shared" si="70"/>
        <v>-3.7001859395603381E-2</v>
      </c>
      <c r="J1488" s="241">
        <f t="shared" si="71"/>
        <v>-0.61977930588394459</v>
      </c>
      <c r="K1488" s="242">
        <f t="shared" si="69"/>
        <v>16.130170994116053</v>
      </c>
    </row>
    <row r="1489" spans="1:11" x14ac:dyDescent="0.2">
      <c r="A1489" s="45" t="s">
        <v>64</v>
      </c>
      <c r="B1489" s="45" t="s">
        <v>3</v>
      </c>
      <c r="C1489" s="45">
        <v>2005</v>
      </c>
      <c r="D1489" s="45" t="s">
        <v>226</v>
      </c>
      <c r="E1489" s="48">
        <v>17.074382100000001</v>
      </c>
      <c r="F1489" s="37">
        <f>VLOOKUP(_xlfn.CONCAT(D1489,"65-69"),'Appendix 4. 2020 IBGE LT'!$E$6:$M$1685,9,FALSE)</f>
        <v>20.436608079691151</v>
      </c>
      <c r="G1489" s="37">
        <f>VLOOKUP(_xlfn.CONCAT(D1489,"65-69"),'Appendix 3b. nax IBGE 2019'!$E$5:$M$1850,9,FALSE)</f>
        <v>20.285803252443095</v>
      </c>
      <c r="H1489" s="37">
        <f>INDEX(Summary!$Q$5:$Y$88,MATCH(_xlfn.CONCAT(D1489,"65-69"),Summary!$Q$5:$Q$88,0),MATCH($H$3,Summary!$Q$4:$Y$4,0))</f>
        <v>19.535190812769322</v>
      </c>
      <c r="I1489" s="240">
        <f t="shared" si="70"/>
        <v>-3.7001859395603381E-2</v>
      </c>
      <c r="J1489" s="241">
        <f t="shared" si="71"/>
        <v>-0.63178388573100719</v>
      </c>
      <c r="K1489" s="242">
        <f t="shared" si="69"/>
        <v>16.442598214268994</v>
      </c>
    </row>
    <row r="1490" spans="1:11" x14ac:dyDescent="0.2">
      <c r="A1490" s="45" t="s">
        <v>64</v>
      </c>
      <c r="B1490" s="45" t="s">
        <v>3</v>
      </c>
      <c r="C1490" s="45">
        <v>2006</v>
      </c>
      <c r="D1490" s="45" t="s">
        <v>226</v>
      </c>
      <c r="E1490" s="48">
        <v>17.392246499999999</v>
      </c>
      <c r="F1490" s="37">
        <f>VLOOKUP(_xlfn.CONCAT(D1490,"65-69"),'Appendix 4. 2020 IBGE LT'!$E$6:$M$1685,9,FALSE)</f>
        <v>20.436608079691151</v>
      </c>
      <c r="G1490" s="37">
        <f>VLOOKUP(_xlfn.CONCAT(D1490,"65-69"),'Appendix 3b. nax IBGE 2019'!$E$5:$M$1850,9,FALSE)</f>
        <v>20.285803252443095</v>
      </c>
      <c r="H1490" s="37">
        <f>INDEX(Summary!$Q$5:$Y$88,MATCH(_xlfn.CONCAT(D1490,"65-69"),Summary!$Q$5:$Q$88,0),MATCH($H$3,Summary!$Q$4:$Y$4,0))</f>
        <v>19.535190812769322</v>
      </c>
      <c r="I1490" s="240">
        <f t="shared" si="70"/>
        <v>-3.7001859395603381E-2</v>
      </c>
      <c r="J1490" s="241">
        <f t="shared" si="71"/>
        <v>-0.64354545956667497</v>
      </c>
      <c r="K1490" s="242">
        <f t="shared" si="69"/>
        <v>16.748701040433325</v>
      </c>
    </row>
    <row r="1491" spans="1:11" x14ac:dyDescent="0.2">
      <c r="A1491" s="45" t="s">
        <v>64</v>
      </c>
      <c r="B1491" s="45" t="s">
        <v>3</v>
      </c>
      <c r="C1491" s="45">
        <v>2007</v>
      </c>
      <c r="D1491" s="45" t="s">
        <v>226</v>
      </c>
      <c r="E1491" s="48">
        <v>17.702200699999999</v>
      </c>
      <c r="F1491" s="37">
        <f>VLOOKUP(_xlfn.CONCAT(D1491,"65-69"),'Appendix 4. 2020 IBGE LT'!$E$6:$M$1685,9,FALSE)</f>
        <v>20.436608079691151</v>
      </c>
      <c r="G1491" s="37">
        <f>VLOOKUP(_xlfn.CONCAT(D1491,"65-69"),'Appendix 3b. nax IBGE 2019'!$E$5:$M$1850,9,FALSE)</f>
        <v>20.285803252443095</v>
      </c>
      <c r="H1491" s="37">
        <f>INDEX(Summary!$Q$5:$Y$88,MATCH(_xlfn.CONCAT(D1491,"65-69"),Summary!$Q$5:$Q$88,0),MATCH($H$3,Summary!$Q$4:$Y$4,0))</f>
        <v>19.535190812769322</v>
      </c>
      <c r="I1491" s="240">
        <f t="shared" si="70"/>
        <v>-3.7001859395603381E-2</v>
      </c>
      <c r="J1491" s="241">
        <f t="shared" si="71"/>
        <v>-0.6550143412941517</v>
      </c>
      <c r="K1491" s="242">
        <f t="shared" si="69"/>
        <v>17.047186358705847</v>
      </c>
    </row>
    <row r="1492" spans="1:11" x14ac:dyDescent="0.2">
      <c r="A1492" s="45" t="s">
        <v>64</v>
      </c>
      <c r="B1492" s="45" t="s">
        <v>3</v>
      </c>
      <c r="C1492" s="45">
        <v>2008</v>
      </c>
      <c r="D1492" s="45" t="s">
        <v>226</v>
      </c>
      <c r="E1492" s="48">
        <v>18.004074599999999</v>
      </c>
      <c r="F1492" s="37">
        <f>VLOOKUP(_xlfn.CONCAT(D1492,"65-69"),'Appendix 4. 2020 IBGE LT'!$E$6:$M$1685,9,FALSE)</f>
        <v>20.436608079691151</v>
      </c>
      <c r="G1492" s="37">
        <f>VLOOKUP(_xlfn.CONCAT(D1492,"65-69"),'Appendix 3b. nax IBGE 2019'!$E$5:$M$1850,9,FALSE)</f>
        <v>20.285803252443095</v>
      </c>
      <c r="H1492" s="37">
        <f>INDEX(Summary!$Q$5:$Y$88,MATCH(_xlfn.CONCAT(D1492,"65-69"),Summary!$Q$5:$Q$88,0),MATCH($H$3,Summary!$Q$4:$Y$4,0))</f>
        <v>19.535190812769322</v>
      </c>
      <c r="I1492" s="240">
        <f t="shared" si="70"/>
        <v>-3.7001859395603381E-2</v>
      </c>
      <c r="J1492" s="241">
        <f t="shared" si="71"/>
        <v>-0.66618423689715411</v>
      </c>
      <c r="K1492" s="242">
        <f t="shared" si="69"/>
        <v>17.337890363102844</v>
      </c>
    </row>
    <row r="1493" spans="1:11" x14ac:dyDescent="0.2">
      <c r="A1493" s="45" t="s">
        <v>64</v>
      </c>
      <c r="B1493" s="45" t="s">
        <v>3</v>
      </c>
      <c r="C1493" s="45">
        <v>2009</v>
      </c>
      <c r="D1493" s="45" t="s">
        <v>226</v>
      </c>
      <c r="E1493" s="48">
        <v>18.299166899999999</v>
      </c>
      <c r="F1493" s="37">
        <f>VLOOKUP(_xlfn.CONCAT(D1493,"65-69"),'Appendix 4. 2020 IBGE LT'!$E$6:$M$1685,9,FALSE)</f>
        <v>20.436608079691151</v>
      </c>
      <c r="G1493" s="37">
        <f>VLOOKUP(_xlfn.CONCAT(D1493,"65-69"),'Appendix 3b. nax IBGE 2019'!$E$5:$M$1850,9,FALSE)</f>
        <v>20.285803252443095</v>
      </c>
      <c r="H1493" s="37">
        <f>INDEX(Summary!$Q$5:$Y$88,MATCH(_xlfn.CONCAT(D1493,"65-69"),Summary!$Q$5:$Q$88,0),MATCH($H$3,Summary!$Q$4:$Y$4,0))</f>
        <v>19.535190812769322</v>
      </c>
      <c r="I1493" s="240">
        <f t="shared" si="70"/>
        <v>-3.7001859395603381E-2</v>
      </c>
      <c r="J1493" s="241">
        <f t="shared" si="71"/>
        <v>-0.67710320069047936</v>
      </c>
      <c r="K1493" s="242">
        <f t="shared" si="69"/>
        <v>17.622063699309521</v>
      </c>
    </row>
    <row r="1494" spans="1:11" x14ac:dyDescent="0.2">
      <c r="A1494" s="45" t="s">
        <v>64</v>
      </c>
      <c r="B1494" s="45" t="s">
        <v>3</v>
      </c>
      <c r="C1494" s="45">
        <v>2010</v>
      </c>
      <c r="D1494" s="45" t="s">
        <v>226</v>
      </c>
      <c r="E1494" s="48">
        <v>18.5857961</v>
      </c>
      <c r="F1494" s="37">
        <f>VLOOKUP(_xlfn.CONCAT(D1494,"65-69"),'Appendix 4. 2020 IBGE LT'!$E$6:$M$1685,9,FALSE)</f>
        <v>20.436608079691151</v>
      </c>
      <c r="G1494" s="37">
        <f>VLOOKUP(_xlfn.CONCAT(D1494,"65-69"),'Appendix 3b. nax IBGE 2019'!$E$5:$M$1850,9,FALSE)</f>
        <v>20.285803252443095</v>
      </c>
      <c r="H1494" s="37">
        <f>INDEX(Summary!$Q$5:$Y$88,MATCH(_xlfn.CONCAT(D1494,"65-69"),Summary!$Q$5:$Q$88,0),MATCH($H$3,Summary!$Q$4:$Y$4,0))</f>
        <v>19.535190812769322</v>
      </c>
      <c r="I1494" s="240">
        <f t="shared" si="70"/>
        <v>-3.7001859395603381E-2</v>
      </c>
      <c r="J1494" s="241">
        <f t="shared" si="71"/>
        <v>-0.68770901404755369</v>
      </c>
      <c r="K1494" s="242">
        <f t="shared" si="69"/>
        <v>17.898087085952447</v>
      </c>
    </row>
    <row r="1495" spans="1:11" x14ac:dyDescent="0.2">
      <c r="A1495" s="45" t="s">
        <v>64</v>
      </c>
      <c r="B1495" s="45" t="s">
        <v>3</v>
      </c>
      <c r="C1495" s="45">
        <v>2011</v>
      </c>
      <c r="D1495" s="45" t="s">
        <v>226</v>
      </c>
      <c r="E1495" s="48">
        <v>18.806505399999999</v>
      </c>
      <c r="F1495" s="37">
        <f>VLOOKUP(_xlfn.CONCAT(D1495,"65-69"),'Appendix 4. 2020 IBGE LT'!$E$6:$M$1685,9,FALSE)</f>
        <v>20.436608079691151</v>
      </c>
      <c r="G1495" s="37">
        <f>VLOOKUP(_xlfn.CONCAT(D1495,"65-69"),'Appendix 3b. nax IBGE 2019'!$E$5:$M$1850,9,FALSE)</f>
        <v>20.285803252443095</v>
      </c>
      <c r="H1495" s="37">
        <f>INDEX(Summary!$Q$5:$Y$88,MATCH(_xlfn.CONCAT(D1495,"65-69"),Summary!$Q$5:$Q$88,0),MATCH($H$3,Summary!$Q$4:$Y$4,0))</f>
        <v>19.535190812769322</v>
      </c>
      <c r="I1495" s="240">
        <f t="shared" si="70"/>
        <v>-3.7001859395603381E-2</v>
      </c>
      <c r="J1495" s="241">
        <f t="shared" si="71"/>
        <v>-0.69587566853345573</v>
      </c>
      <c r="K1495" s="242">
        <f t="shared" si="69"/>
        <v>18.110629731466542</v>
      </c>
    </row>
    <row r="1496" spans="1:11" x14ac:dyDescent="0.2">
      <c r="A1496" s="45" t="s">
        <v>64</v>
      </c>
      <c r="B1496" s="45" t="s">
        <v>3</v>
      </c>
      <c r="C1496" s="45">
        <v>2012</v>
      </c>
      <c r="D1496" s="45" t="s">
        <v>226</v>
      </c>
      <c r="E1496" s="48">
        <v>19.019131900000001</v>
      </c>
      <c r="F1496" s="37">
        <f>VLOOKUP(_xlfn.CONCAT(D1496,"65-69"),'Appendix 4. 2020 IBGE LT'!$E$6:$M$1685,9,FALSE)</f>
        <v>20.436608079691151</v>
      </c>
      <c r="G1496" s="37">
        <f>VLOOKUP(_xlfn.CONCAT(D1496,"65-69"),'Appendix 3b. nax IBGE 2019'!$E$5:$M$1850,9,FALSE)</f>
        <v>20.285803252443095</v>
      </c>
      <c r="H1496" s="37">
        <f>INDEX(Summary!$Q$5:$Y$88,MATCH(_xlfn.CONCAT(D1496,"65-69"),Summary!$Q$5:$Q$88,0),MATCH($H$3,Summary!$Q$4:$Y$4,0))</f>
        <v>19.535190812769322</v>
      </c>
      <c r="I1496" s="240">
        <f t="shared" si="70"/>
        <v>-3.7001859395603381E-2</v>
      </c>
      <c r="J1496" s="241">
        <f t="shared" si="71"/>
        <v>-0.70374324439023506</v>
      </c>
      <c r="K1496" s="242">
        <f t="shared" si="69"/>
        <v>18.315388655609766</v>
      </c>
    </row>
    <row r="1497" spans="1:11" x14ac:dyDescent="0.2">
      <c r="A1497" s="45" t="s">
        <v>64</v>
      </c>
      <c r="B1497" s="45" t="s">
        <v>3</v>
      </c>
      <c r="C1497" s="45">
        <v>2013</v>
      </c>
      <c r="D1497" s="45" t="s">
        <v>226</v>
      </c>
      <c r="E1497" s="48">
        <v>19.2230074</v>
      </c>
      <c r="F1497" s="37">
        <f>VLOOKUP(_xlfn.CONCAT(D1497,"65-69"),'Appendix 4. 2020 IBGE LT'!$E$6:$M$1685,9,FALSE)</f>
        <v>20.436608079691151</v>
      </c>
      <c r="G1497" s="37">
        <f>VLOOKUP(_xlfn.CONCAT(D1497,"65-69"),'Appendix 3b. nax IBGE 2019'!$E$5:$M$1850,9,FALSE)</f>
        <v>20.285803252443095</v>
      </c>
      <c r="H1497" s="37">
        <f>INDEX(Summary!$Q$5:$Y$88,MATCH(_xlfn.CONCAT(D1497,"65-69"),Summary!$Q$5:$Q$88,0),MATCH($H$3,Summary!$Q$4:$Y$4,0))</f>
        <v>19.535190812769322</v>
      </c>
      <c r="I1497" s="240">
        <f t="shared" si="70"/>
        <v>-3.7001859395603381E-2</v>
      </c>
      <c r="J1497" s="241">
        <f t="shared" si="71"/>
        <v>-0.71128701697544339</v>
      </c>
      <c r="K1497" s="242">
        <f t="shared" si="69"/>
        <v>18.511720383024556</v>
      </c>
    </row>
    <row r="1498" spans="1:11" x14ac:dyDescent="0.2">
      <c r="A1498" s="45" t="s">
        <v>64</v>
      </c>
      <c r="B1498" s="45" t="s">
        <v>3</v>
      </c>
      <c r="C1498" s="45">
        <v>2014</v>
      </c>
      <c r="D1498" s="45" t="s">
        <v>226</v>
      </c>
      <c r="E1498" s="48">
        <v>19.419573700000001</v>
      </c>
      <c r="F1498" s="37">
        <f>VLOOKUP(_xlfn.CONCAT(D1498,"65-69"),'Appendix 4. 2020 IBGE LT'!$E$6:$M$1685,9,FALSE)</f>
        <v>20.436608079691151</v>
      </c>
      <c r="G1498" s="37">
        <f>VLOOKUP(_xlfn.CONCAT(D1498,"65-69"),'Appendix 3b. nax IBGE 2019'!$E$5:$M$1850,9,FALSE)</f>
        <v>20.285803252443095</v>
      </c>
      <c r="H1498" s="37">
        <f>INDEX(Summary!$Q$5:$Y$88,MATCH(_xlfn.CONCAT(D1498,"65-69"),Summary!$Q$5:$Q$88,0),MATCH($H$3,Summary!$Q$4:$Y$4,0))</f>
        <v>19.535190812769322</v>
      </c>
      <c r="I1498" s="240">
        <f t="shared" si="70"/>
        <v>-3.7001859395603381E-2</v>
      </c>
      <c r="J1498" s="241">
        <f t="shared" si="71"/>
        <v>-0.71856033556995735</v>
      </c>
      <c r="K1498" s="242">
        <f t="shared" si="69"/>
        <v>18.701013364430043</v>
      </c>
    </row>
    <row r="1499" spans="1:11" x14ac:dyDescent="0.2">
      <c r="A1499" s="45" t="s">
        <v>64</v>
      </c>
      <c r="B1499" s="45" t="s">
        <v>3</v>
      </c>
      <c r="C1499" s="45">
        <v>2015</v>
      </c>
      <c r="D1499" s="45" t="s">
        <v>226</v>
      </c>
      <c r="E1499" s="48">
        <v>19.608175899999999</v>
      </c>
      <c r="F1499" s="37">
        <f>VLOOKUP(_xlfn.CONCAT(D1499,"65-69"),'Appendix 4. 2020 IBGE LT'!$E$6:$M$1685,9,FALSE)</f>
        <v>20.436608079691151</v>
      </c>
      <c r="G1499" s="37">
        <f>VLOOKUP(_xlfn.CONCAT(D1499,"65-69"),'Appendix 3b. nax IBGE 2019'!$E$5:$M$1850,9,FALSE)</f>
        <v>20.285803252443095</v>
      </c>
      <c r="H1499" s="37">
        <f>INDEX(Summary!$Q$5:$Y$88,MATCH(_xlfn.CONCAT(D1499,"65-69"),Summary!$Q$5:$Q$88,0),MATCH($H$3,Summary!$Q$4:$Y$4,0))</f>
        <v>19.535190812769322</v>
      </c>
      <c r="I1499" s="240">
        <f t="shared" si="70"/>
        <v>-3.7001859395603381E-2</v>
      </c>
      <c r="J1499" s="241">
        <f t="shared" si="71"/>
        <v>-0.72553896765605874</v>
      </c>
      <c r="K1499" s="242">
        <f t="shared" si="69"/>
        <v>18.882636932343939</v>
      </c>
    </row>
    <row r="1500" spans="1:11" x14ac:dyDescent="0.2">
      <c r="A1500" s="45" t="s">
        <v>64</v>
      </c>
      <c r="B1500" s="45" t="s">
        <v>3</v>
      </c>
      <c r="C1500" s="45">
        <v>2016</v>
      </c>
      <c r="D1500" s="45" t="s">
        <v>226</v>
      </c>
      <c r="E1500" s="48">
        <v>19.789285599999999</v>
      </c>
      <c r="F1500" s="37">
        <f>VLOOKUP(_xlfn.CONCAT(D1500,"65-69"),'Appendix 4. 2020 IBGE LT'!$E$6:$M$1685,9,FALSE)</f>
        <v>20.436608079691151</v>
      </c>
      <c r="G1500" s="37">
        <f>VLOOKUP(_xlfn.CONCAT(D1500,"65-69"),'Appendix 3b. nax IBGE 2019'!$E$5:$M$1850,9,FALSE)</f>
        <v>20.285803252443095</v>
      </c>
      <c r="H1500" s="37">
        <f>INDEX(Summary!$Q$5:$Y$88,MATCH(_xlfn.CONCAT(D1500,"65-69"),Summary!$Q$5:$Q$88,0),MATCH($H$3,Summary!$Q$4:$Y$4,0))</f>
        <v>19.535190812769322</v>
      </c>
      <c r="I1500" s="240">
        <f t="shared" si="70"/>
        <v>-3.7001859395603381E-2</v>
      </c>
      <c r="J1500" s="241">
        <f t="shared" si="71"/>
        <v>-0.73224036331063869</v>
      </c>
      <c r="K1500" s="242">
        <f t="shared" si="69"/>
        <v>19.057045236689362</v>
      </c>
    </row>
    <row r="1501" spans="1:11" x14ac:dyDescent="0.2">
      <c r="A1501" s="45" t="s">
        <v>64</v>
      </c>
      <c r="B1501" s="45" t="s">
        <v>3</v>
      </c>
      <c r="C1501" s="45">
        <v>2017</v>
      </c>
      <c r="D1501" s="45" t="s">
        <v>226</v>
      </c>
      <c r="E1501" s="48">
        <v>19.962047800000001</v>
      </c>
      <c r="F1501" s="37">
        <f>VLOOKUP(_xlfn.CONCAT(D1501,"65-69"),'Appendix 4. 2020 IBGE LT'!$E$6:$M$1685,9,FALSE)</f>
        <v>20.436608079691151</v>
      </c>
      <c r="G1501" s="37">
        <f>VLOOKUP(_xlfn.CONCAT(D1501,"65-69"),'Appendix 3b. nax IBGE 2019'!$E$5:$M$1850,9,FALSE)</f>
        <v>20.285803252443095</v>
      </c>
      <c r="H1501" s="37">
        <f>INDEX(Summary!$Q$5:$Y$88,MATCH(_xlfn.CONCAT(D1501,"65-69"),Summary!$Q$5:$Q$88,0),MATCH($H$3,Summary!$Q$4:$Y$4,0))</f>
        <v>19.535190812769322</v>
      </c>
      <c r="I1501" s="240">
        <f t="shared" si="70"/>
        <v>-3.7001859395603381E-2</v>
      </c>
      <c r="J1501" s="241">
        <f t="shared" si="71"/>
        <v>-0.73863288594391385</v>
      </c>
      <c r="K1501" s="242">
        <f t="shared" si="69"/>
        <v>19.223414914056086</v>
      </c>
    </row>
    <row r="1502" spans="1:11" x14ac:dyDescent="0.2">
      <c r="A1502" s="45" t="s">
        <v>64</v>
      </c>
      <c r="B1502" s="45" t="s">
        <v>3</v>
      </c>
      <c r="C1502" s="45">
        <v>2018</v>
      </c>
      <c r="D1502" s="45" t="s">
        <v>226</v>
      </c>
      <c r="E1502" s="48">
        <v>20.127069200000001</v>
      </c>
      <c r="F1502" s="37">
        <f>VLOOKUP(_xlfn.CONCAT(D1502,"65-69"),'Appendix 4. 2020 IBGE LT'!$E$6:$M$1685,9,FALSE)</f>
        <v>20.436608079691151</v>
      </c>
      <c r="G1502" s="37">
        <f>VLOOKUP(_xlfn.CONCAT(D1502,"65-69"),'Appendix 3b. nax IBGE 2019'!$E$5:$M$1850,9,FALSE)</f>
        <v>20.285803252443095</v>
      </c>
      <c r="H1502" s="37">
        <f>INDEX(Summary!$Q$5:$Y$88,MATCH(_xlfn.CONCAT(D1502,"65-69"),Summary!$Q$5:$Q$88,0),MATCH($H$3,Summary!$Q$4:$Y$4,0))</f>
        <v>19.535190812769322</v>
      </c>
      <c r="I1502" s="240">
        <f t="shared" si="70"/>
        <v>-3.7001859395603381E-2</v>
      </c>
      <c r="J1502" s="241">
        <f t="shared" si="71"/>
        <v>-0.74473898458397947</v>
      </c>
      <c r="K1502" s="242">
        <f t="shared" si="69"/>
        <v>19.382330215416022</v>
      </c>
    </row>
    <row r="1503" spans="1:11" x14ac:dyDescent="0.2">
      <c r="A1503" s="45" t="s">
        <v>64</v>
      </c>
      <c r="B1503" s="45" t="s">
        <v>3</v>
      </c>
      <c r="C1503" s="45">
        <v>2019</v>
      </c>
      <c r="D1503" s="45" t="s">
        <v>226</v>
      </c>
      <c r="E1503" s="48">
        <v>20.285803300000001</v>
      </c>
      <c r="F1503" s="37">
        <f>VLOOKUP(_xlfn.CONCAT(D1503,"65-69"),'Appendix 4. 2020 IBGE LT'!$E$6:$M$1685,9,FALSE)</f>
        <v>20.436608079691151</v>
      </c>
      <c r="G1503" s="37">
        <f>VLOOKUP(_xlfn.CONCAT(D1503,"65-69"),'Appendix 3b. nax IBGE 2019'!$E$5:$M$1850,9,FALSE)</f>
        <v>20.285803252443095</v>
      </c>
      <c r="H1503" s="37">
        <f>INDEX(Summary!$Q$5:$Y$88,MATCH(_xlfn.CONCAT(D1503,"65-69"),Summary!$Q$5:$Q$88,0),MATCH($H$3,Summary!$Q$4:$Y$4,0))</f>
        <v>19.535190812769322</v>
      </c>
      <c r="I1503" s="240">
        <f t="shared" si="70"/>
        <v>-3.7001859395603381E-2</v>
      </c>
      <c r="J1503" s="241">
        <f t="shared" si="71"/>
        <v>-0.75061244143346717</v>
      </c>
      <c r="K1503" s="242">
        <f t="shared" si="69"/>
        <v>19.535190858566533</v>
      </c>
    </row>
    <row r="1504" spans="1:11" x14ac:dyDescent="0.2">
      <c r="A1504" s="45" t="s">
        <v>52</v>
      </c>
      <c r="B1504" s="45" t="s">
        <v>48</v>
      </c>
      <c r="C1504" s="45">
        <v>2000</v>
      </c>
      <c r="D1504" s="45" t="s">
        <v>191</v>
      </c>
      <c r="E1504" s="48">
        <v>16.248204600000001</v>
      </c>
      <c r="F1504" s="37">
        <f>VLOOKUP(_xlfn.CONCAT(D1504,"65-69"),'Appendix 4. 2020 IBGE LT'!$E$6:$M$1685,9,FALSE)</f>
        <v>18.951490760433618</v>
      </c>
      <c r="G1504" s="37">
        <f>VLOOKUP(_xlfn.CONCAT(D1504,"65-69"),'Appendix 3b. nax IBGE 2019'!$E$5:$M$1850,9,FALSE)</f>
        <v>18.831737509068425</v>
      </c>
      <c r="H1504" s="37">
        <f>INDEX(Summary!$Q$5:$Y$88,MATCH(_xlfn.CONCAT(D1504,"65-69"),Summary!$Q$5:$Q$88,0),MATCH($H$3,Summary!$Q$4:$Y$4,0))</f>
        <v>19.497904662295571</v>
      </c>
      <c r="I1504" s="240">
        <f t="shared" si="70"/>
        <v>3.5374704692349997E-2</v>
      </c>
      <c r="J1504" s="241">
        <f t="shared" si="71"/>
        <v>0.57477543950588283</v>
      </c>
      <c r="K1504" s="242">
        <f t="shared" si="69"/>
        <v>16.822980039505882</v>
      </c>
    </row>
    <row r="1505" spans="1:11" x14ac:dyDescent="0.2">
      <c r="A1505" s="45" t="s">
        <v>52</v>
      </c>
      <c r="B1505" s="45" t="s">
        <v>48</v>
      </c>
      <c r="C1505" s="45">
        <v>2001</v>
      </c>
      <c r="D1505" s="45" t="s">
        <v>191</v>
      </c>
      <c r="E1505" s="48">
        <v>16.397758100000001</v>
      </c>
      <c r="F1505" s="37">
        <f>VLOOKUP(_xlfn.CONCAT(D1505,"65-69"),'Appendix 4. 2020 IBGE LT'!$E$6:$M$1685,9,FALSE)</f>
        <v>18.951490760433618</v>
      </c>
      <c r="G1505" s="37">
        <f>VLOOKUP(_xlfn.CONCAT(D1505,"65-69"),'Appendix 3b. nax IBGE 2019'!$E$5:$M$1850,9,FALSE)</f>
        <v>18.831737509068425</v>
      </c>
      <c r="H1505" s="37">
        <f>INDEX(Summary!$Q$5:$Y$88,MATCH(_xlfn.CONCAT(D1505,"65-69"),Summary!$Q$5:$Q$88,0),MATCH($H$3,Summary!$Q$4:$Y$4,0))</f>
        <v>19.497904662295571</v>
      </c>
      <c r="I1505" s="240">
        <f t="shared" si="70"/>
        <v>3.5374704692349997E-2</v>
      </c>
      <c r="J1505" s="241">
        <f t="shared" si="71"/>
        <v>0.5800658504040902</v>
      </c>
      <c r="K1505" s="242">
        <f t="shared" si="69"/>
        <v>16.97782395040409</v>
      </c>
    </row>
    <row r="1506" spans="1:11" x14ac:dyDescent="0.2">
      <c r="A1506" s="45" t="s">
        <v>52</v>
      </c>
      <c r="B1506" s="45" t="s">
        <v>48</v>
      </c>
      <c r="C1506" s="45">
        <v>2002</v>
      </c>
      <c r="D1506" s="45" t="s">
        <v>191</v>
      </c>
      <c r="E1506" s="48">
        <v>16.544929700000001</v>
      </c>
      <c r="F1506" s="37">
        <f>VLOOKUP(_xlfn.CONCAT(D1506,"65-69"),'Appendix 4. 2020 IBGE LT'!$E$6:$M$1685,9,FALSE)</f>
        <v>18.951490760433618</v>
      </c>
      <c r="G1506" s="37">
        <f>VLOOKUP(_xlfn.CONCAT(D1506,"65-69"),'Appendix 3b. nax IBGE 2019'!$E$5:$M$1850,9,FALSE)</f>
        <v>18.831737509068425</v>
      </c>
      <c r="H1506" s="37">
        <f>INDEX(Summary!$Q$5:$Y$88,MATCH(_xlfn.CONCAT(D1506,"65-69"),Summary!$Q$5:$Q$88,0),MATCH($H$3,Summary!$Q$4:$Y$4,0))</f>
        <v>19.497904662295571</v>
      </c>
      <c r="I1506" s="240">
        <f t="shared" si="70"/>
        <v>3.5374704692349997E-2</v>
      </c>
      <c r="J1506" s="241">
        <f t="shared" si="71"/>
        <v>0.58527200229319087</v>
      </c>
      <c r="K1506" s="242">
        <f t="shared" si="69"/>
        <v>17.130201702293192</v>
      </c>
    </row>
    <row r="1507" spans="1:11" x14ac:dyDescent="0.2">
      <c r="A1507" s="45" t="s">
        <v>52</v>
      </c>
      <c r="B1507" s="45" t="s">
        <v>48</v>
      </c>
      <c r="C1507" s="45">
        <v>2003</v>
      </c>
      <c r="D1507" s="45" t="s">
        <v>191</v>
      </c>
      <c r="E1507" s="48">
        <v>16.6898871</v>
      </c>
      <c r="F1507" s="37">
        <f>VLOOKUP(_xlfn.CONCAT(D1507,"65-69"),'Appendix 4. 2020 IBGE LT'!$E$6:$M$1685,9,FALSE)</f>
        <v>18.951490760433618</v>
      </c>
      <c r="G1507" s="37">
        <f>VLOOKUP(_xlfn.CONCAT(D1507,"65-69"),'Appendix 3b. nax IBGE 2019'!$E$5:$M$1850,9,FALSE)</f>
        <v>18.831737509068425</v>
      </c>
      <c r="H1507" s="37">
        <f>INDEX(Summary!$Q$5:$Y$88,MATCH(_xlfn.CONCAT(D1507,"65-69"),Summary!$Q$5:$Q$88,0),MATCH($H$3,Summary!$Q$4:$Y$4,0))</f>
        <v>19.497904662295571</v>
      </c>
      <c r="I1507" s="240">
        <f t="shared" si="70"/>
        <v>3.5374704692349997E-2</v>
      </c>
      <c r="J1507" s="241">
        <f t="shared" si="71"/>
        <v>0.59039982751116171</v>
      </c>
      <c r="K1507" s="242">
        <f t="shared" si="69"/>
        <v>17.280286927511163</v>
      </c>
    </row>
    <row r="1508" spans="1:11" x14ac:dyDescent="0.2">
      <c r="A1508" s="45" t="s">
        <v>52</v>
      </c>
      <c r="B1508" s="45" t="s">
        <v>48</v>
      </c>
      <c r="C1508" s="45">
        <v>2004</v>
      </c>
      <c r="D1508" s="45" t="s">
        <v>191</v>
      </c>
      <c r="E1508" s="48">
        <v>16.8327718</v>
      </c>
      <c r="F1508" s="37">
        <f>VLOOKUP(_xlfn.CONCAT(D1508,"65-69"),'Appendix 4. 2020 IBGE LT'!$E$6:$M$1685,9,FALSE)</f>
        <v>18.951490760433618</v>
      </c>
      <c r="G1508" s="37">
        <f>VLOOKUP(_xlfn.CONCAT(D1508,"65-69"),'Appendix 3b. nax IBGE 2019'!$E$5:$M$1850,9,FALSE)</f>
        <v>18.831737509068425</v>
      </c>
      <c r="H1508" s="37">
        <f>INDEX(Summary!$Q$5:$Y$88,MATCH(_xlfn.CONCAT(D1508,"65-69"),Summary!$Q$5:$Q$88,0),MATCH($H$3,Summary!$Q$4:$Y$4,0))</f>
        <v>19.497904662295571</v>
      </c>
      <c r="I1508" s="240">
        <f t="shared" si="70"/>
        <v>3.5374704692349997E-2</v>
      </c>
      <c r="J1508" s="241">
        <f t="shared" si="71"/>
        <v>0.59545433157871674</v>
      </c>
      <c r="K1508" s="242">
        <f t="shared" si="69"/>
        <v>17.428226131578718</v>
      </c>
    </row>
    <row r="1509" spans="1:11" x14ac:dyDescent="0.2">
      <c r="A1509" s="45" t="s">
        <v>52</v>
      </c>
      <c r="B1509" s="45" t="s">
        <v>48</v>
      </c>
      <c r="C1509" s="45">
        <v>2005</v>
      </c>
      <c r="D1509" s="45" t="s">
        <v>191</v>
      </c>
      <c r="E1509" s="48">
        <v>16.973697600000001</v>
      </c>
      <c r="F1509" s="37">
        <f>VLOOKUP(_xlfn.CONCAT(D1509,"65-69"),'Appendix 4. 2020 IBGE LT'!$E$6:$M$1685,9,FALSE)</f>
        <v>18.951490760433618</v>
      </c>
      <c r="G1509" s="37">
        <f>VLOOKUP(_xlfn.CONCAT(D1509,"65-69"),'Appendix 3b. nax IBGE 2019'!$E$5:$M$1850,9,FALSE)</f>
        <v>18.831737509068425</v>
      </c>
      <c r="H1509" s="37">
        <f>INDEX(Summary!$Q$5:$Y$88,MATCH(_xlfn.CONCAT(D1509,"65-69"),Summary!$Q$5:$Q$88,0),MATCH($H$3,Summary!$Q$4:$Y$4,0))</f>
        <v>19.497904662295571</v>
      </c>
      <c r="I1509" s="240">
        <f t="shared" si="70"/>
        <v>3.5374704692349997E-2</v>
      </c>
      <c r="J1509" s="241">
        <f t="shared" si="71"/>
        <v>0.60043954013724987</v>
      </c>
      <c r="K1509" s="242">
        <f t="shared" si="69"/>
        <v>17.57413714013725</v>
      </c>
    </row>
    <row r="1510" spans="1:11" x14ac:dyDescent="0.2">
      <c r="A1510" s="45" t="s">
        <v>52</v>
      </c>
      <c r="B1510" s="45" t="s">
        <v>48</v>
      </c>
      <c r="C1510" s="45">
        <v>2006</v>
      </c>
      <c r="D1510" s="45" t="s">
        <v>191</v>
      </c>
      <c r="E1510" s="48">
        <v>17.1127492</v>
      </c>
      <c r="F1510" s="37">
        <f>VLOOKUP(_xlfn.CONCAT(D1510,"65-69"),'Appendix 4. 2020 IBGE LT'!$E$6:$M$1685,9,FALSE)</f>
        <v>18.951490760433618</v>
      </c>
      <c r="G1510" s="37">
        <f>VLOOKUP(_xlfn.CONCAT(D1510,"65-69"),'Appendix 3b. nax IBGE 2019'!$E$5:$M$1850,9,FALSE)</f>
        <v>18.831737509068425</v>
      </c>
      <c r="H1510" s="37">
        <f>INDEX(Summary!$Q$5:$Y$88,MATCH(_xlfn.CONCAT(D1510,"65-69"),Summary!$Q$5:$Q$88,0),MATCH($H$3,Summary!$Q$4:$Y$4,0))</f>
        <v>19.497904662295571</v>
      </c>
      <c r="I1510" s="240">
        <f t="shared" si="70"/>
        <v>3.5374704692349997E-2</v>
      </c>
      <c r="J1510" s="241">
        <f t="shared" si="71"/>
        <v>0.60535844942424866</v>
      </c>
      <c r="K1510" s="242">
        <f t="shared" si="69"/>
        <v>17.718107649424248</v>
      </c>
    </row>
    <row r="1511" spans="1:11" x14ac:dyDescent="0.2">
      <c r="A1511" s="45" t="s">
        <v>52</v>
      </c>
      <c r="B1511" s="45" t="s">
        <v>48</v>
      </c>
      <c r="C1511" s="45">
        <v>2007</v>
      </c>
      <c r="D1511" s="45" t="s">
        <v>191</v>
      </c>
      <c r="E1511" s="48">
        <v>17.2499833</v>
      </c>
      <c r="F1511" s="37">
        <f>VLOOKUP(_xlfn.CONCAT(D1511,"65-69"),'Appendix 4. 2020 IBGE LT'!$E$6:$M$1685,9,FALSE)</f>
        <v>18.951490760433618</v>
      </c>
      <c r="G1511" s="37">
        <f>VLOOKUP(_xlfn.CONCAT(D1511,"65-69"),'Appendix 3b. nax IBGE 2019'!$E$5:$M$1850,9,FALSE)</f>
        <v>18.831737509068425</v>
      </c>
      <c r="H1511" s="37">
        <f>INDEX(Summary!$Q$5:$Y$88,MATCH(_xlfn.CONCAT(D1511,"65-69"),Summary!$Q$5:$Q$88,0),MATCH($H$3,Summary!$Q$4:$Y$4,0))</f>
        <v>19.497904662295571</v>
      </c>
      <c r="I1511" s="240">
        <f t="shared" si="70"/>
        <v>3.5374704692349997E-2</v>
      </c>
      <c r="J1511" s="241">
        <f t="shared" si="71"/>
        <v>0.61021306518546914</v>
      </c>
      <c r="K1511" s="242">
        <f t="shared" si="69"/>
        <v>17.86019636518547</v>
      </c>
    </row>
    <row r="1512" spans="1:11" x14ac:dyDescent="0.2">
      <c r="A1512" s="45" t="s">
        <v>52</v>
      </c>
      <c r="B1512" s="45" t="s">
        <v>48</v>
      </c>
      <c r="C1512" s="45">
        <v>2008</v>
      </c>
      <c r="D1512" s="45" t="s">
        <v>191</v>
      </c>
      <c r="E1512" s="48">
        <v>17.385429299999998</v>
      </c>
      <c r="F1512" s="37">
        <f>VLOOKUP(_xlfn.CONCAT(D1512,"65-69"),'Appendix 4. 2020 IBGE LT'!$E$6:$M$1685,9,FALSE)</f>
        <v>18.951490760433618</v>
      </c>
      <c r="G1512" s="37">
        <f>VLOOKUP(_xlfn.CONCAT(D1512,"65-69"),'Appendix 3b. nax IBGE 2019'!$E$5:$M$1850,9,FALSE)</f>
        <v>18.831737509068425</v>
      </c>
      <c r="H1512" s="37">
        <f>INDEX(Summary!$Q$5:$Y$88,MATCH(_xlfn.CONCAT(D1512,"65-69"),Summary!$Q$5:$Q$88,0),MATCH($H$3,Summary!$Q$4:$Y$4,0))</f>
        <v>19.497904662295571</v>
      </c>
      <c r="I1512" s="240">
        <f t="shared" si="70"/>
        <v>3.5374704692349997E-2</v>
      </c>
      <c r="J1512" s="241">
        <f t="shared" si="71"/>
        <v>0.61500442743722905</v>
      </c>
      <c r="K1512" s="242">
        <f t="shared" si="69"/>
        <v>18.000433727437226</v>
      </c>
    </row>
    <row r="1513" spans="1:11" x14ac:dyDescent="0.2">
      <c r="A1513" s="45" t="s">
        <v>52</v>
      </c>
      <c r="B1513" s="45" t="s">
        <v>48</v>
      </c>
      <c r="C1513" s="45">
        <v>2009</v>
      </c>
      <c r="D1513" s="45" t="s">
        <v>191</v>
      </c>
      <c r="E1513" s="48">
        <v>17.518700500000001</v>
      </c>
      <c r="F1513" s="37">
        <f>VLOOKUP(_xlfn.CONCAT(D1513,"65-69"),'Appendix 4. 2020 IBGE LT'!$E$6:$M$1685,9,FALSE)</f>
        <v>18.951490760433618</v>
      </c>
      <c r="G1513" s="37">
        <f>VLOOKUP(_xlfn.CONCAT(D1513,"65-69"),'Appendix 3b. nax IBGE 2019'!$E$5:$M$1850,9,FALSE)</f>
        <v>18.831737509068425</v>
      </c>
      <c r="H1513" s="37">
        <f>INDEX(Summary!$Q$5:$Y$88,MATCH(_xlfn.CONCAT(D1513,"65-69"),Summary!$Q$5:$Q$88,0),MATCH($H$3,Summary!$Q$4:$Y$4,0))</f>
        <v>19.497904662295571</v>
      </c>
      <c r="I1513" s="240">
        <f t="shared" si="70"/>
        <v>3.5374704692349997E-2</v>
      </c>
      <c r="J1513" s="241">
        <f t="shared" si="71"/>
        <v>0.61971885678122429</v>
      </c>
      <c r="K1513" s="242">
        <f t="shared" si="69"/>
        <v>18.138419356781224</v>
      </c>
    </row>
    <row r="1514" spans="1:11" x14ac:dyDescent="0.2">
      <c r="A1514" s="45" t="s">
        <v>52</v>
      </c>
      <c r="B1514" s="45" t="s">
        <v>48</v>
      </c>
      <c r="C1514" s="45">
        <v>2010</v>
      </c>
      <c r="D1514" s="45" t="s">
        <v>191</v>
      </c>
      <c r="E1514" s="48">
        <v>17.650952100000001</v>
      </c>
      <c r="F1514" s="37">
        <f>VLOOKUP(_xlfn.CONCAT(D1514,"65-69"),'Appendix 4. 2020 IBGE LT'!$E$6:$M$1685,9,FALSE)</f>
        <v>18.951490760433618</v>
      </c>
      <c r="G1514" s="37">
        <f>VLOOKUP(_xlfn.CONCAT(D1514,"65-69"),'Appendix 3b. nax IBGE 2019'!$E$5:$M$1850,9,FALSE)</f>
        <v>18.831737509068425</v>
      </c>
      <c r="H1514" s="37">
        <f>INDEX(Summary!$Q$5:$Y$88,MATCH(_xlfn.CONCAT(D1514,"65-69"),Summary!$Q$5:$Q$88,0),MATCH($H$3,Summary!$Q$4:$Y$4,0))</f>
        <v>19.497904662295571</v>
      </c>
      <c r="I1514" s="240">
        <f t="shared" si="70"/>
        <v>3.5374704692349997E-2</v>
      </c>
      <c r="J1514" s="241">
        <f t="shared" si="71"/>
        <v>0.6243972180763151</v>
      </c>
      <c r="K1514" s="242">
        <f t="shared" si="69"/>
        <v>18.275349318076316</v>
      </c>
    </row>
    <row r="1515" spans="1:11" x14ac:dyDescent="0.2">
      <c r="A1515" s="45" t="s">
        <v>52</v>
      </c>
      <c r="B1515" s="45" t="s">
        <v>48</v>
      </c>
      <c r="C1515" s="45">
        <v>2011</v>
      </c>
      <c r="D1515" s="45" t="s">
        <v>191</v>
      </c>
      <c r="E1515" s="48">
        <v>17.789664500000001</v>
      </c>
      <c r="F1515" s="37">
        <f>VLOOKUP(_xlfn.CONCAT(D1515,"65-69"),'Appendix 4. 2020 IBGE LT'!$E$6:$M$1685,9,FALSE)</f>
        <v>18.951490760433618</v>
      </c>
      <c r="G1515" s="37">
        <f>VLOOKUP(_xlfn.CONCAT(D1515,"65-69"),'Appendix 3b. nax IBGE 2019'!$E$5:$M$1850,9,FALSE)</f>
        <v>18.831737509068425</v>
      </c>
      <c r="H1515" s="37">
        <f>INDEX(Summary!$Q$5:$Y$88,MATCH(_xlfn.CONCAT(D1515,"65-69"),Summary!$Q$5:$Q$88,0),MATCH($H$3,Summary!$Q$4:$Y$4,0))</f>
        <v>19.497904662295571</v>
      </c>
      <c r="I1515" s="240">
        <f t="shared" si="70"/>
        <v>3.5374704692349997E-2</v>
      </c>
      <c r="J1515" s="241">
        <f t="shared" si="71"/>
        <v>0.62930412826348214</v>
      </c>
      <c r="K1515" s="242">
        <f t="shared" si="69"/>
        <v>18.418968628263482</v>
      </c>
    </row>
    <row r="1516" spans="1:11" x14ac:dyDescent="0.2">
      <c r="A1516" s="45" t="s">
        <v>52</v>
      </c>
      <c r="B1516" s="45" t="s">
        <v>48</v>
      </c>
      <c r="C1516" s="45">
        <v>2012</v>
      </c>
      <c r="D1516" s="45" t="s">
        <v>191</v>
      </c>
      <c r="E1516" s="48">
        <v>17.9266933</v>
      </c>
      <c r="F1516" s="37">
        <f>VLOOKUP(_xlfn.CONCAT(D1516,"65-69"),'Appendix 4. 2020 IBGE LT'!$E$6:$M$1685,9,FALSE)</f>
        <v>18.951490760433618</v>
      </c>
      <c r="G1516" s="37">
        <f>VLOOKUP(_xlfn.CONCAT(D1516,"65-69"),'Appendix 3b. nax IBGE 2019'!$E$5:$M$1850,9,FALSE)</f>
        <v>18.831737509068425</v>
      </c>
      <c r="H1516" s="37">
        <f>INDEX(Summary!$Q$5:$Y$88,MATCH(_xlfn.CONCAT(D1516,"65-69"),Summary!$Q$5:$Q$88,0),MATCH($H$3,Summary!$Q$4:$Y$4,0))</f>
        <v>19.497904662295571</v>
      </c>
      <c r="I1516" s="240">
        <f t="shared" si="70"/>
        <v>3.5374704692349997E-2</v>
      </c>
      <c r="J1516" s="241">
        <f t="shared" si="71"/>
        <v>0.6341514815978293</v>
      </c>
      <c r="K1516" s="242">
        <f t="shared" si="69"/>
        <v>18.560844781597829</v>
      </c>
    </row>
    <row r="1517" spans="1:11" x14ac:dyDescent="0.2">
      <c r="A1517" s="45" t="s">
        <v>52</v>
      </c>
      <c r="B1517" s="45" t="s">
        <v>48</v>
      </c>
      <c r="C1517" s="45">
        <v>2013</v>
      </c>
      <c r="D1517" s="45" t="s">
        <v>191</v>
      </c>
      <c r="E1517" s="48">
        <v>18.0629721</v>
      </c>
      <c r="F1517" s="37">
        <f>VLOOKUP(_xlfn.CONCAT(D1517,"65-69"),'Appendix 4. 2020 IBGE LT'!$E$6:$M$1685,9,FALSE)</f>
        <v>18.951490760433618</v>
      </c>
      <c r="G1517" s="37">
        <f>VLOOKUP(_xlfn.CONCAT(D1517,"65-69"),'Appendix 3b. nax IBGE 2019'!$E$5:$M$1850,9,FALSE)</f>
        <v>18.831737509068425</v>
      </c>
      <c r="H1517" s="37">
        <f>INDEX(Summary!$Q$5:$Y$88,MATCH(_xlfn.CONCAT(D1517,"65-69"),Summary!$Q$5:$Q$88,0),MATCH($H$3,Summary!$Q$4:$Y$4,0))</f>
        <v>19.497904662295571</v>
      </c>
      <c r="I1517" s="240">
        <f t="shared" si="70"/>
        <v>3.5374704692349997E-2</v>
      </c>
      <c r="J1517" s="241">
        <f t="shared" si="71"/>
        <v>0.63897230390365711</v>
      </c>
      <c r="K1517" s="242">
        <f t="shared" si="69"/>
        <v>18.701944403903656</v>
      </c>
    </row>
    <row r="1518" spans="1:11" x14ac:dyDescent="0.2">
      <c r="A1518" s="45" t="s">
        <v>52</v>
      </c>
      <c r="B1518" s="45" t="s">
        <v>48</v>
      </c>
      <c r="C1518" s="45">
        <v>2014</v>
      </c>
      <c r="D1518" s="45" t="s">
        <v>191</v>
      </c>
      <c r="E1518" s="48">
        <v>18.196563999999999</v>
      </c>
      <c r="F1518" s="37">
        <f>VLOOKUP(_xlfn.CONCAT(D1518,"65-69"),'Appendix 4. 2020 IBGE LT'!$E$6:$M$1685,9,FALSE)</f>
        <v>18.951490760433618</v>
      </c>
      <c r="G1518" s="37">
        <f>VLOOKUP(_xlfn.CONCAT(D1518,"65-69"),'Appendix 3b. nax IBGE 2019'!$E$5:$M$1850,9,FALSE)</f>
        <v>18.831737509068425</v>
      </c>
      <c r="H1518" s="37">
        <f>INDEX(Summary!$Q$5:$Y$88,MATCH(_xlfn.CONCAT(D1518,"65-69"),Summary!$Q$5:$Q$88,0),MATCH($H$3,Summary!$Q$4:$Y$4,0))</f>
        <v>19.497904662295571</v>
      </c>
      <c r="I1518" s="240">
        <f t="shared" si="70"/>
        <v>3.5374704692349997E-2</v>
      </c>
      <c r="J1518" s="241">
        <f t="shared" si="71"/>
        <v>0.64369807791544698</v>
      </c>
      <c r="K1518" s="242">
        <f t="shared" si="69"/>
        <v>18.840262077915444</v>
      </c>
    </row>
    <row r="1519" spans="1:11" x14ac:dyDescent="0.2">
      <c r="A1519" s="45" t="s">
        <v>52</v>
      </c>
      <c r="B1519" s="45" t="s">
        <v>48</v>
      </c>
      <c r="C1519" s="45">
        <v>2015</v>
      </c>
      <c r="D1519" s="45" t="s">
        <v>191</v>
      </c>
      <c r="E1519" s="48">
        <v>18.328113500000001</v>
      </c>
      <c r="F1519" s="37">
        <f>VLOOKUP(_xlfn.CONCAT(D1519,"65-69"),'Appendix 4. 2020 IBGE LT'!$E$6:$M$1685,9,FALSE)</f>
        <v>18.951490760433618</v>
      </c>
      <c r="G1519" s="37">
        <f>VLOOKUP(_xlfn.CONCAT(D1519,"65-69"),'Appendix 3b. nax IBGE 2019'!$E$5:$M$1850,9,FALSE)</f>
        <v>18.831737509068425</v>
      </c>
      <c r="H1519" s="37">
        <f>INDEX(Summary!$Q$5:$Y$88,MATCH(_xlfn.CONCAT(D1519,"65-69"),Summary!$Q$5:$Q$88,0),MATCH($H$3,Summary!$Q$4:$Y$4,0))</f>
        <v>19.497904662295571</v>
      </c>
      <c r="I1519" s="240">
        <f t="shared" si="70"/>
        <v>3.5374704692349997E-2</v>
      </c>
      <c r="J1519" s="241">
        <f t="shared" si="71"/>
        <v>0.64835160263037339</v>
      </c>
      <c r="K1519" s="242">
        <f t="shared" si="69"/>
        <v>18.976465102630375</v>
      </c>
    </row>
    <row r="1520" spans="1:11" x14ac:dyDescent="0.2">
      <c r="A1520" s="45" t="s">
        <v>52</v>
      </c>
      <c r="B1520" s="45" t="s">
        <v>48</v>
      </c>
      <c r="C1520" s="45">
        <v>2016</v>
      </c>
      <c r="D1520" s="45" t="s">
        <v>191</v>
      </c>
      <c r="E1520" s="48">
        <v>18.4575122</v>
      </c>
      <c r="F1520" s="37">
        <f>VLOOKUP(_xlfn.CONCAT(D1520,"65-69"),'Appendix 4. 2020 IBGE LT'!$E$6:$M$1685,9,FALSE)</f>
        <v>18.951490760433618</v>
      </c>
      <c r="G1520" s="37">
        <f>VLOOKUP(_xlfn.CONCAT(D1520,"65-69"),'Appendix 3b. nax IBGE 2019'!$E$5:$M$1850,9,FALSE)</f>
        <v>18.831737509068425</v>
      </c>
      <c r="H1520" s="37">
        <f>INDEX(Summary!$Q$5:$Y$88,MATCH(_xlfn.CONCAT(D1520,"65-69"),Summary!$Q$5:$Q$88,0),MATCH($H$3,Summary!$Q$4:$Y$4,0))</f>
        <v>19.497904662295571</v>
      </c>
      <c r="I1520" s="240">
        <f t="shared" si="70"/>
        <v>3.5374704692349997E-2</v>
      </c>
      <c r="J1520" s="241">
        <f t="shared" si="71"/>
        <v>0.65292904343044733</v>
      </c>
      <c r="K1520" s="242">
        <f t="shared" si="69"/>
        <v>19.110441243430447</v>
      </c>
    </row>
    <row r="1521" spans="1:11" x14ac:dyDescent="0.2">
      <c r="A1521" s="45" t="s">
        <v>52</v>
      </c>
      <c r="B1521" s="45" t="s">
        <v>48</v>
      </c>
      <c r="C1521" s="45">
        <v>2017</v>
      </c>
      <c r="D1521" s="45" t="s">
        <v>191</v>
      </c>
      <c r="E1521" s="48">
        <v>18.5846518</v>
      </c>
      <c r="F1521" s="37">
        <f>VLOOKUP(_xlfn.CONCAT(D1521,"65-69"),'Appendix 4. 2020 IBGE LT'!$E$6:$M$1685,9,FALSE)</f>
        <v>18.951490760433618</v>
      </c>
      <c r="G1521" s="37">
        <f>VLOOKUP(_xlfn.CONCAT(D1521,"65-69"),'Appendix 3b. nax IBGE 2019'!$E$5:$M$1850,9,FALSE)</f>
        <v>18.831737509068425</v>
      </c>
      <c r="H1521" s="37">
        <f>INDEX(Summary!$Q$5:$Y$88,MATCH(_xlfn.CONCAT(D1521,"65-69"),Summary!$Q$5:$Q$88,0),MATCH($H$3,Summary!$Q$4:$Y$4,0))</f>
        <v>19.497904662295571</v>
      </c>
      <c r="I1521" s="240">
        <f t="shared" si="70"/>
        <v>3.5374704692349997E-2</v>
      </c>
      <c r="J1521" s="241">
        <f t="shared" si="71"/>
        <v>0.65742656923515075</v>
      </c>
      <c r="K1521" s="242">
        <f t="shared" si="69"/>
        <v>19.242078369235152</v>
      </c>
    </row>
    <row r="1522" spans="1:11" x14ac:dyDescent="0.2">
      <c r="A1522" s="45" t="s">
        <v>52</v>
      </c>
      <c r="B1522" s="45" t="s">
        <v>48</v>
      </c>
      <c r="C1522" s="45">
        <v>2018</v>
      </c>
      <c r="D1522" s="45" t="s">
        <v>191</v>
      </c>
      <c r="E1522" s="48">
        <v>18.7094269</v>
      </c>
      <c r="F1522" s="37">
        <f>VLOOKUP(_xlfn.CONCAT(D1522,"65-69"),'Appendix 4. 2020 IBGE LT'!$E$6:$M$1685,9,FALSE)</f>
        <v>18.951490760433618</v>
      </c>
      <c r="G1522" s="37">
        <f>VLOOKUP(_xlfn.CONCAT(D1522,"65-69"),'Appendix 3b. nax IBGE 2019'!$E$5:$M$1850,9,FALSE)</f>
        <v>18.831737509068425</v>
      </c>
      <c r="H1522" s="37">
        <f>INDEX(Summary!$Q$5:$Y$88,MATCH(_xlfn.CONCAT(D1522,"65-69"),Summary!$Q$5:$Q$88,0),MATCH($H$3,Summary!$Q$4:$Y$4,0))</f>
        <v>19.497904662295571</v>
      </c>
      <c r="I1522" s="240">
        <f t="shared" si="70"/>
        <v>3.5374704692349997E-2</v>
      </c>
      <c r="J1522" s="241">
        <f t="shared" si="71"/>
        <v>0.66184045155060922</v>
      </c>
      <c r="K1522" s="242">
        <f t="shared" si="69"/>
        <v>19.37126735155061</v>
      </c>
    </row>
    <row r="1523" spans="1:11" x14ac:dyDescent="0.2">
      <c r="A1523" s="45" t="s">
        <v>52</v>
      </c>
      <c r="B1523" s="45" t="s">
        <v>48</v>
      </c>
      <c r="C1523" s="45">
        <v>2019</v>
      </c>
      <c r="D1523" s="45" t="s">
        <v>191</v>
      </c>
      <c r="E1523" s="48">
        <v>18.831737499999999</v>
      </c>
      <c r="F1523" s="37">
        <f>VLOOKUP(_xlfn.CONCAT(D1523,"65-69"),'Appendix 4. 2020 IBGE LT'!$E$6:$M$1685,9,FALSE)</f>
        <v>18.951490760433618</v>
      </c>
      <c r="G1523" s="37">
        <f>VLOOKUP(_xlfn.CONCAT(D1523,"65-69"),'Appendix 3b. nax IBGE 2019'!$E$5:$M$1850,9,FALSE)</f>
        <v>18.831737509068425</v>
      </c>
      <c r="H1523" s="37">
        <f>INDEX(Summary!$Q$5:$Y$88,MATCH(_xlfn.CONCAT(D1523,"65-69"),Summary!$Q$5:$Q$88,0),MATCH($H$3,Summary!$Q$4:$Y$4,0))</f>
        <v>19.497904662295571</v>
      </c>
      <c r="I1523" s="240">
        <f t="shared" si="70"/>
        <v>3.5374704692349997E-2</v>
      </c>
      <c r="J1523" s="241">
        <f t="shared" si="71"/>
        <v>0.66616715290635331</v>
      </c>
      <c r="K1523" s="242">
        <f t="shared" si="69"/>
        <v>19.497904652906353</v>
      </c>
    </row>
    <row r="1524" spans="1:11" x14ac:dyDescent="0.2">
      <c r="A1524" s="45" t="s">
        <v>52</v>
      </c>
      <c r="B1524" s="45" t="s">
        <v>47</v>
      </c>
      <c r="C1524" s="45">
        <v>2000</v>
      </c>
      <c r="D1524" s="45" t="s">
        <v>163</v>
      </c>
      <c r="E1524" s="48">
        <v>14.1512973</v>
      </c>
      <c r="F1524" s="37">
        <f>VLOOKUP(_xlfn.CONCAT(D1524,"65-69"),'Appendix 4. 2020 IBGE LT'!$E$6:$M$1685,9,FALSE)</f>
        <v>15.491848830459647</v>
      </c>
      <c r="G1524" s="37">
        <f>VLOOKUP(_xlfn.CONCAT(D1524,"65-69"),'Appendix 3b. nax IBGE 2019'!$E$5:$M$1850,9,FALSE)</f>
        <v>15.414801944617595</v>
      </c>
      <c r="H1524" s="37">
        <f>INDEX(Summary!$Q$5:$Y$88,MATCH(_xlfn.CONCAT(D1524,"65-69"),Summary!$Q$5:$Q$88,0),MATCH($H$3,Summary!$Q$4:$Y$4,0))</f>
        <v>16.343988001117935</v>
      </c>
      <c r="I1524" s="240">
        <f t="shared" si="70"/>
        <v>6.0278819010372367E-2</v>
      </c>
      <c r="J1524" s="241">
        <f t="shared" si="71"/>
        <v>0.85302348870867117</v>
      </c>
      <c r="K1524" s="242">
        <f t="shared" si="69"/>
        <v>15.004320788708672</v>
      </c>
    </row>
    <row r="1525" spans="1:11" x14ac:dyDescent="0.2">
      <c r="A1525" s="45" t="s">
        <v>52</v>
      </c>
      <c r="B1525" s="45" t="s">
        <v>47</v>
      </c>
      <c r="C1525" s="45">
        <v>2001</v>
      </c>
      <c r="D1525" s="45" t="s">
        <v>163</v>
      </c>
      <c r="E1525" s="48">
        <v>14.1909849</v>
      </c>
      <c r="F1525" s="37">
        <f>VLOOKUP(_xlfn.CONCAT(D1525,"65-69"),'Appendix 4. 2020 IBGE LT'!$E$6:$M$1685,9,FALSE)</f>
        <v>15.491848830459647</v>
      </c>
      <c r="G1525" s="37">
        <f>VLOOKUP(_xlfn.CONCAT(D1525,"65-69"),'Appendix 3b. nax IBGE 2019'!$E$5:$M$1850,9,FALSE)</f>
        <v>15.414801944617595</v>
      </c>
      <c r="H1525" s="37">
        <f>INDEX(Summary!$Q$5:$Y$88,MATCH(_xlfn.CONCAT(D1525,"65-69"),Summary!$Q$5:$Q$88,0),MATCH($H$3,Summary!$Q$4:$Y$4,0))</f>
        <v>16.343988001117935</v>
      </c>
      <c r="I1525" s="240">
        <f t="shared" si="70"/>
        <v>6.0278819010372367E-2</v>
      </c>
      <c r="J1525" s="241">
        <f t="shared" si="71"/>
        <v>0.85541581036602721</v>
      </c>
      <c r="K1525" s="242">
        <f t="shared" si="69"/>
        <v>15.046400710366028</v>
      </c>
    </row>
    <row r="1526" spans="1:11" x14ac:dyDescent="0.2">
      <c r="A1526" s="45" t="s">
        <v>52</v>
      </c>
      <c r="B1526" s="45" t="s">
        <v>47</v>
      </c>
      <c r="C1526" s="45">
        <v>2002</v>
      </c>
      <c r="D1526" s="45" t="s">
        <v>163</v>
      </c>
      <c r="E1526" s="48">
        <v>14.2334213</v>
      </c>
      <c r="F1526" s="37">
        <f>VLOOKUP(_xlfn.CONCAT(D1526,"65-69"),'Appendix 4. 2020 IBGE LT'!$E$6:$M$1685,9,FALSE)</f>
        <v>15.491848830459647</v>
      </c>
      <c r="G1526" s="37">
        <f>VLOOKUP(_xlfn.CONCAT(D1526,"65-69"),'Appendix 3b. nax IBGE 2019'!$E$5:$M$1850,9,FALSE)</f>
        <v>15.414801944617595</v>
      </c>
      <c r="H1526" s="37">
        <f>INDEX(Summary!$Q$5:$Y$88,MATCH(_xlfn.CONCAT(D1526,"65-69"),Summary!$Q$5:$Q$88,0),MATCH($H$3,Summary!$Q$4:$Y$4,0))</f>
        <v>16.343988001117935</v>
      </c>
      <c r="I1526" s="240">
        <f t="shared" si="70"/>
        <v>6.0278819010372367E-2</v>
      </c>
      <c r="J1526" s="241">
        <f t="shared" si="71"/>
        <v>0.857973826441079</v>
      </c>
      <c r="K1526" s="242">
        <f t="shared" si="69"/>
        <v>15.091395126441078</v>
      </c>
    </row>
    <row r="1527" spans="1:11" x14ac:dyDescent="0.2">
      <c r="A1527" s="45" t="s">
        <v>52</v>
      </c>
      <c r="B1527" s="45" t="s">
        <v>47</v>
      </c>
      <c r="C1527" s="45">
        <v>2003</v>
      </c>
      <c r="D1527" s="45" t="s">
        <v>163</v>
      </c>
      <c r="E1527" s="48">
        <v>14.2815455</v>
      </c>
      <c r="F1527" s="37">
        <f>VLOOKUP(_xlfn.CONCAT(D1527,"65-69"),'Appendix 4. 2020 IBGE LT'!$E$6:$M$1685,9,FALSE)</f>
        <v>15.491848830459647</v>
      </c>
      <c r="G1527" s="37">
        <f>VLOOKUP(_xlfn.CONCAT(D1527,"65-69"),'Appendix 3b. nax IBGE 2019'!$E$5:$M$1850,9,FALSE)</f>
        <v>15.414801944617595</v>
      </c>
      <c r="H1527" s="37">
        <f>INDEX(Summary!$Q$5:$Y$88,MATCH(_xlfn.CONCAT(D1527,"65-69"),Summary!$Q$5:$Q$88,0),MATCH($H$3,Summary!$Q$4:$Y$4,0))</f>
        <v>16.343988001117935</v>
      </c>
      <c r="I1527" s="240">
        <f t="shared" si="70"/>
        <v>6.0278819010372367E-2</v>
      </c>
      <c r="J1527" s="241">
        <f t="shared" si="71"/>
        <v>0.86087469638289793</v>
      </c>
      <c r="K1527" s="242">
        <f t="shared" si="69"/>
        <v>15.142420196382897</v>
      </c>
    </row>
    <row r="1528" spans="1:11" x14ac:dyDescent="0.2">
      <c r="A1528" s="45" t="s">
        <v>52</v>
      </c>
      <c r="B1528" s="45" t="s">
        <v>47</v>
      </c>
      <c r="C1528" s="45">
        <v>2004</v>
      </c>
      <c r="D1528" s="45" t="s">
        <v>163</v>
      </c>
      <c r="E1528" s="48">
        <v>14.3362909</v>
      </c>
      <c r="F1528" s="37">
        <f>VLOOKUP(_xlfn.CONCAT(D1528,"65-69"),'Appendix 4. 2020 IBGE LT'!$E$6:$M$1685,9,FALSE)</f>
        <v>15.491848830459647</v>
      </c>
      <c r="G1528" s="37">
        <f>VLOOKUP(_xlfn.CONCAT(D1528,"65-69"),'Appendix 3b. nax IBGE 2019'!$E$5:$M$1850,9,FALSE)</f>
        <v>15.414801944617595</v>
      </c>
      <c r="H1528" s="37">
        <f>INDEX(Summary!$Q$5:$Y$88,MATCH(_xlfn.CONCAT(D1528,"65-69"),Summary!$Q$5:$Q$88,0),MATCH($H$3,Summary!$Q$4:$Y$4,0))</f>
        <v>16.343988001117935</v>
      </c>
      <c r="I1528" s="240">
        <f t="shared" si="70"/>
        <v>6.0278819010372367E-2</v>
      </c>
      <c r="J1528" s="241">
        <f t="shared" si="71"/>
        <v>0.86417468444114831</v>
      </c>
      <c r="K1528" s="242">
        <f t="shared" si="69"/>
        <v>15.200465584441147</v>
      </c>
    </row>
    <row r="1529" spans="1:11" x14ac:dyDescent="0.2">
      <c r="A1529" s="45" t="s">
        <v>52</v>
      </c>
      <c r="B1529" s="45" t="s">
        <v>47</v>
      </c>
      <c r="C1529" s="45">
        <v>2005</v>
      </c>
      <c r="D1529" s="45" t="s">
        <v>163</v>
      </c>
      <c r="E1529" s="48">
        <v>14.3947254</v>
      </c>
      <c r="F1529" s="37">
        <f>VLOOKUP(_xlfn.CONCAT(D1529,"65-69"),'Appendix 4. 2020 IBGE LT'!$E$6:$M$1685,9,FALSE)</f>
        <v>15.491848830459647</v>
      </c>
      <c r="G1529" s="37">
        <f>VLOOKUP(_xlfn.CONCAT(D1529,"65-69"),'Appendix 3b. nax IBGE 2019'!$E$5:$M$1850,9,FALSE)</f>
        <v>15.414801944617595</v>
      </c>
      <c r="H1529" s="37">
        <f>INDEX(Summary!$Q$5:$Y$88,MATCH(_xlfn.CONCAT(D1529,"65-69"),Summary!$Q$5:$Q$88,0),MATCH($H$3,Summary!$Q$4:$Y$4,0))</f>
        <v>16.343988001117935</v>
      </c>
      <c r="I1529" s="240">
        <f t="shared" si="70"/>
        <v>6.0278819010372367E-2</v>
      </c>
      <c r="J1529" s="241">
        <f t="shared" si="71"/>
        <v>0.86769704709061002</v>
      </c>
      <c r="K1529" s="242">
        <f t="shared" si="69"/>
        <v>15.262422447090611</v>
      </c>
    </row>
    <row r="1530" spans="1:11" x14ac:dyDescent="0.2">
      <c r="A1530" s="45" t="s">
        <v>52</v>
      </c>
      <c r="B1530" s="45" t="s">
        <v>47</v>
      </c>
      <c r="C1530" s="45">
        <v>2006</v>
      </c>
      <c r="D1530" s="45" t="s">
        <v>163</v>
      </c>
      <c r="E1530" s="48">
        <v>14.4583309</v>
      </c>
      <c r="F1530" s="37">
        <f>VLOOKUP(_xlfn.CONCAT(D1530,"65-69"),'Appendix 4. 2020 IBGE LT'!$E$6:$M$1685,9,FALSE)</f>
        <v>15.491848830459647</v>
      </c>
      <c r="G1530" s="37">
        <f>VLOOKUP(_xlfn.CONCAT(D1530,"65-69"),'Appendix 3b. nax IBGE 2019'!$E$5:$M$1850,9,FALSE)</f>
        <v>15.414801944617595</v>
      </c>
      <c r="H1530" s="37">
        <f>INDEX(Summary!$Q$5:$Y$88,MATCH(_xlfn.CONCAT(D1530,"65-69"),Summary!$Q$5:$Q$88,0),MATCH($H$3,Summary!$Q$4:$Y$4,0))</f>
        <v>16.343988001117935</v>
      </c>
      <c r="I1530" s="240">
        <f t="shared" si="70"/>
        <v>6.0278819010372367E-2</v>
      </c>
      <c r="J1530" s="241">
        <f t="shared" si="71"/>
        <v>0.87153111151317419</v>
      </c>
      <c r="K1530" s="242">
        <f t="shared" si="69"/>
        <v>15.329862011513175</v>
      </c>
    </row>
    <row r="1531" spans="1:11" x14ac:dyDescent="0.2">
      <c r="A1531" s="45" t="s">
        <v>52</v>
      </c>
      <c r="B1531" s="45" t="s">
        <v>47</v>
      </c>
      <c r="C1531" s="45">
        <v>2007</v>
      </c>
      <c r="D1531" s="45" t="s">
        <v>163</v>
      </c>
      <c r="E1531" s="48">
        <v>14.526964299999999</v>
      </c>
      <c r="F1531" s="37">
        <f>VLOOKUP(_xlfn.CONCAT(D1531,"65-69"),'Appendix 4. 2020 IBGE LT'!$E$6:$M$1685,9,FALSE)</f>
        <v>15.491848830459647</v>
      </c>
      <c r="G1531" s="37">
        <f>VLOOKUP(_xlfn.CONCAT(D1531,"65-69"),'Appendix 3b. nax IBGE 2019'!$E$5:$M$1850,9,FALSE)</f>
        <v>15.414801944617595</v>
      </c>
      <c r="H1531" s="37">
        <f>INDEX(Summary!$Q$5:$Y$88,MATCH(_xlfn.CONCAT(D1531,"65-69"),Summary!$Q$5:$Q$88,0),MATCH($H$3,Summary!$Q$4:$Y$4,0))</f>
        <v>16.343988001117935</v>
      </c>
      <c r="I1531" s="240">
        <f t="shared" si="70"/>
        <v>6.0278819010372367E-2</v>
      </c>
      <c r="J1531" s="241">
        <f t="shared" si="71"/>
        <v>0.87566825180984065</v>
      </c>
      <c r="K1531" s="242">
        <f t="shared" si="69"/>
        <v>15.402632551809841</v>
      </c>
    </row>
    <row r="1532" spans="1:11" x14ac:dyDescent="0.2">
      <c r="A1532" s="45" t="s">
        <v>52</v>
      </c>
      <c r="B1532" s="45" t="s">
        <v>47</v>
      </c>
      <c r="C1532" s="45">
        <v>2008</v>
      </c>
      <c r="D1532" s="45" t="s">
        <v>163</v>
      </c>
      <c r="E1532" s="48">
        <v>14.601051999999999</v>
      </c>
      <c r="F1532" s="37">
        <f>VLOOKUP(_xlfn.CONCAT(D1532,"65-69"),'Appendix 4. 2020 IBGE LT'!$E$6:$M$1685,9,FALSE)</f>
        <v>15.491848830459647</v>
      </c>
      <c r="G1532" s="37">
        <f>VLOOKUP(_xlfn.CONCAT(D1532,"65-69"),'Appendix 3b. nax IBGE 2019'!$E$5:$M$1850,9,FALSE)</f>
        <v>15.414801944617595</v>
      </c>
      <c r="H1532" s="37">
        <f>INDEX(Summary!$Q$5:$Y$88,MATCH(_xlfn.CONCAT(D1532,"65-69"),Summary!$Q$5:$Q$88,0),MATCH($H$3,Summary!$Q$4:$Y$4,0))</f>
        <v>16.343988001117935</v>
      </c>
      <c r="I1532" s="240">
        <f t="shared" si="70"/>
        <v>6.0278819010372367E-2</v>
      </c>
      <c r="J1532" s="241">
        <f t="shared" si="71"/>
        <v>0.88013417086903545</v>
      </c>
      <c r="K1532" s="242">
        <f t="shared" si="69"/>
        <v>15.481186170869035</v>
      </c>
    </row>
    <row r="1533" spans="1:11" x14ac:dyDescent="0.2">
      <c r="A1533" s="45" t="s">
        <v>52</v>
      </c>
      <c r="B1533" s="45" t="s">
        <v>47</v>
      </c>
      <c r="C1533" s="45">
        <v>2009</v>
      </c>
      <c r="D1533" s="45" t="s">
        <v>163</v>
      </c>
      <c r="E1533" s="48">
        <v>14.6791372</v>
      </c>
      <c r="F1533" s="37">
        <f>VLOOKUP(_xlfn.CONCAT(D1533,"65-69"),'Appendix 4. 2020 IBGE LT'!$E$6:$M$1685,9,FALSE)</f>
        <v>15.491848830459647</v>
      </c>
      <c r="G1533" s="37">
        <f>VLOOKUP(_xlfn.CONCAT(D1533,"65-69"),'Appendix 3b. nax IBGE 2019'!$E$5:$M$1850,9,FALSE)</f>
        <v>15.414801944617595</v>
      </c>
      <c r="H1533" s="37">
        <f>INDEX(Summary!$Q$5:$Y$88,MATCH(_xlfn.CONCAT(D1533,"65-69"),Summary!$Q$5:$Q$88,0),MATCH($H$3,Summary!$Q$4:$Y$4,0))</f>
        <v>16.343988001117935</v>
      </c>
      <c r="I1533" s="240">
        <f t="shared" si="70"/>
        <v>6.0278819010372367E-2</v>
      </c>
      <c r="J1533" s="241">
        <f t="shared" si="71"/>
        <v>0.88484105450722417</v>
      </c>
      <c r="K1533" s="242">
        <f t="shared" si="69"/>
        <v>15.563978254507223</v>
      </c>
    </row>
    <row r="1534" spans="1:11" x14ac:dyDescent="0.2">
      <c r="A1534" s="45" t="s">
        <v>52</v>
      </c>
      <c r="B1534" s="45" t="s">
        <v>47</v>
      </c>
      <c r="C1534" s="45">
        <v>2010</v>
      </c>
      <c r="D1534" s="45" t="s">
        <v>163</v>
      </c>
      <c r="E1534" s="48">
        <v>14.7600602</v>
      </c>
      <c r="F1534" s="37">
        <f>VLOOKUP(_xlfn.CONCAT(D1534,"65-69"),'Appendix 4. 2020 IBGE LT'!$E$6:$M$1685,9,FALSE)</f>
        <v>15.491848830459647</v>
      </c>
      <c r="G1534" s="37">
        <f>VLOOKUP(_xlfn.CONCAT(D1534,"65-69"),'Appendix 3b. nax IBGE 2019'!$E$5:$M$1850,9,FALSE)</f>
        <v>15.414801944617595</v>
      </c>
      <c r="H1534" s="37">
        <f>INDEX(Summary!$Q$5:$Y$88,MATCH(_xlfn.CONCAT(D1534,"65-69"),Summary!$Q$5:$Q$88,0),MATCH($H$3,Summary!$Q$4:$Y$4,0))</f>
        <v>16.343988001117935</v>
      </c>
      <c r="I1534" s="240">
        <f t="shared" si="70"/>
        <v>6.0278819010372367E-2</v>
      </c>
      <c r="J1534" s="241">
        <f t="shared" si="71"/>
        <v>0.88971899737800053</v>
      </c>
      <c r="K1534" s="242">
        <f t="shared" si="69"/>
        <v>15.649779197378001</v>
      </c>
    </row>
    <row r="1535" spans="1:11" x14ac:dyDescent="0.2">
      <c r="A1535" s="45" t="s">
        <v>52</v>
      </c>
      <c r="B1535" s="45" t="s">
        <v>47</v>
      </c>
      <c r="C1535" s="45">
        <v>2011</v>
      </c>
      <c r="D1535" s="45" t="s">
        <v>163</v>
      </c>
      <c r="E1535" s="48">
        <v>14.8271975</v>
      </c>
      <c r="F1535" s="37">
        <f>VLOOKUP(_xlfn.CONCAT(D1535,"65-69"),'Appendix 4. 2020 IBGE LT'!$E$6:$M$1685,9,FALSE)</f>
        <v>15.491848830459647</v>
      </c>
      <c r="G1535" s="37">
        <f>VLOOKUP(_xlfn.CONCAT(D1535,"65-69"),'Appendix 3b. nax IBGE 2019'!$E$5:$M$1850,9,FALSE)</f>
        <v>15.414801944617595</v>
      </c>
      <c r="H1535" s="37">
        <f>INDEX(Summary!$Q$5:$Y$88,MATCH(_xlfn.CONCAT(D1535,"65-69"),Summary!$Q$5:$Q$88,0),MATCH($H$3,Summary!$Q$4:$Y$4,0))</f>
        <v>16.343988001117935</v>
      </c>
      <c r="I1535" s="240">
        <f t="shared" si="70"/>
        <v>6.0278819010372367E-2</v>
      </c>
      <c r="J1535" s="241">
        <f t="shared" si="71"/>
        <v>0.89376595453354568</v>
      </c>
      <c r="K1535" s="242">
        <f t="shared" si="69"/>
        <v>15.720963454533546</v>
      </c>
    </row>
    <row r="1536" spans="1:11" x14ac:dyDescent="0.2">
      <c r="A1536" s="45" t="s">
        <v>52</v>
      </c>
      <c r="B1536" s="45" t="s">
        <v>47</v>
      </c>
      <c r="C1536" s="45">
        <v>2012</v>
      </c>
      <c r="D1536" s="45" t="s">
        <v>163</v>
      </c>
      <c r="E1536" s="48">
        <v>14.895419499999999</v>
      </c>
      <c r="F1536" s="37">
        <f>VLOOKUP(_xlfn.CONCAT(D1536,"65-69"),'Appendix 4. 2020 IBGE LT'!$E$6:$M$1685,9,FALSE)</f>
        <v>15.491848830459647</v>
      </c>
      <c r="G1536" s="37">
        <f>VLOOKUP(_xlfn.CONCAT(D1536,"65-69"),'Appendix 3b. nax IBGE 2019'!$E$5:$M$1850,9,FALSE)</f>
        <v>15.414801944617595</v>
      </c>
      <c r="H1536" s="37">
        <f>INDEX(Summary!$Q$5:$Y$88,MATCH(_xlfn.CONCAT(D1536,"65-69"),Summary!$Q$5:$Q$88,0),MATCH($H$3,Summary!$Q$4:$Y$4,0))</f>
        <v>16.343988001117935</v>
      </c>
      <c r="I1536" s="240">
        <f t="shared" si="70"/>
        <v>6.0278819010372367E-2</v>
      </c>
      <c r="J1536" s="241">
        <f t="shared" si="71"/>
        <v>0.89787829612407122</v>
      </c>
      <c r="K1536" s="242">
        <f t="shared" si="69"/>
        <v>15.793297796124071</v>
      </c>
    </row>
    <row r="1537" spans="1:11" x14ac:dyDescent="0.2">
      <c r="A1537" s="45" t="s">
        <v>52</v>
      </c>
      <c r="B1537" s="45" t="s">
        <v>47</v>
      </c>
      <c r="C1537" s="45">
        <v>2013</v>
      </c>
      <c r="D1537" s="45" t="s">
        <v>163</v>
      </c>
      <c r="E1537" s="48">
        <v>14.965954</v>
      </c>
      <c r="F1537" s="37">
        <f>VLOOKUP(_xlfn.CONCAT(D1537,"65-69"),'Appendix 4. 2020 IBGE LT'!$E$6:$M$1685,9,FALSE)</f>
        <v>15.491848830459647</v>
      </c>
      <c r="G1537" s="37">
        <f>VLOOKUP(_xlfn.CONCAT(D1537,"65-69"),'Appendix 3b. nax IBGE 2019'!$E$5:$M$1850,9,FALSE)</f>
        <v>15.414801944617595</v>
      </c>
      <c r="H1537" s="37">
        <f>INDEX(Summary!$Q$5:$Y$88,MATCH(_xlfn.CONCAT(D1537,"65-69"),Summary!$Q$5:$Q$88,0),MATCH($H$3,Summary!$Q$4:$Y$4,0))</f>
        <v>16.343988001117935</v>
      </c>
      <c r="I1537" s="240">
        <f t="shared" si="70"/>
        <v>6.0278819010372367E-2</v>
      </c>
      <c r="J1537" s="241">
        <f t="shared" si="71"/>
        <v>0.90213003248355839</v>
      </c>
      <c r="K1537" s="242">
        <f t="shared" si="69"/>
        <v>15.868084032483559</v>
      </c>
    </row>
    <row r="1538" spans="1:11" x14ac:dyDescent="0.2">
      <c r="A1538" s="45" t="s">
        <v>52</v>
      </c>
      <c r="B1538" s="45" t="s">
        <v>47</v>
      </c>
      <c r="C1538" s="45">
        <v>2014</v>
      </c>
      <c r="D1538" s="45" t="s">
        <v>163</v>
      </c>
      <c r="E1538" s="48">
        <v>15.038621600000001</v>
      </c>
      <c r="F1538" s="37">
        <f>VLOOKUP(_xlfn.CONCAT(D1538,"65-69"),'Appendix 4. 2020 IBGE LT'!$E$6:$M$1685,9,FALSE)</f>
        <v>15.491848830459647</v>
      </c>
      <c r="G1538" s="37">
        <f>VLOOKUP(_xlfn.CONCAT(D1538,"65-69"),'Appendix 3b. nax IBGE 2019'!$E$5:$M$1850,9,FALSE)</f>
        <v>15.414801944617595</v>
      </c>
      <c r="H1538" s="37">
        <f>INDEX(Summary!$Q$5:$Y$88,MATCH(_xlfn.CONCAT(D1538,"65-69"),Summary!$Q$5:$Q$88,0),MATCH($H$3,Summary!$Q$4:$Y$4,0))</f>
        <v>16.343988001117935</v>
      </c>
      <c r="I1538" s="240">
        <f t="shared" si="70"/>
        <v>6.0278819010372367E-2</v>
      </c>
      <c r="J1538" s="241">
        <f t="shared" si="71"/>
        <v>0.9065103495918766</v>
      </c>
      <c r="K1538" s="242">
        <f t="shared" si="69"/>
        <v>15.945131949591877</v>
      </c>
    </row>
    <row r="1539" spans="1:11" x14ac:dyDescent="0.2">
      <c r="A1539" s="45" t="s">
        <v>52</v>
      </c>
      <c r="B1539" s="45" t="s">
        <v>47</v>
      </c>
      <c r="C1539" s="45">
        <v>2015</v>
      </c>
      <c r="D1539" s="45" t="s">
        <v>163</v>
      </c>
      <c r="E1539" s="48">
        <v>15.111840600000001</v>
      </c>
      <c r="F1539" s="37">
        <f>VLOOKUP(_xlfn.CONCAT(D1539,"65-69"),'Appendix 4. 2020 IBGE LT'!$E$6:$M$1685,9,FALSE)</f>
        <v>15.491848830459647</v>
      </c>
      <c r="G1539" s="37">
        <f>VLOOKUP(_xlfn.CONCAT(D1539,"65-69"),'Appendix 3b. nax IBGE 2019'!$E$5:$M$1850,9,FALSE)</f>
        <v>15.414801944617595</v>
      </c>
      <c r="H1539" s="37">
        <f>INDEX(Summary!$Q$5:$Y$88,MATCH(_xlfn.CONCAT(D1539,"65-69"),Summary!$Q$5:$Q$88,0),MATCH($H$3,Summary!$Q$4:$Y$4,0))</f>
        <v>16.343988001117935</v>
      </c>
      <c r="I1539" s="240">
        <f t="shared" si="70"/>
        <v>6.0278819010372367E-2</v>
      </c>
      <c r="J1539" s="241">
        <f t="shared" si="71"/>
        <v>0.91092390444099702</v>
      </c>
      <c r="K1539" s="242">
        <f t="shared" si="69"/>
        <v>16.022764504440996</v>
      </c>
    </row>
    <row r="1540" spans="1:11" x14ac:dyDescent="0.2">
      <c r="A1540" s="45" t="s">
        <v>52</v>
      </c>
      <c r="B1540" s="45" t="s">
        <v>47</v>
      </c>
      <c r="C1540" s="45">
        <v>2016</v>
      </c>
      <c r="D1540" s="45" t="s">
        <v>163</v>
      </c>
      <c r="E1540" s="48">
        <v>15.186116</v>
      </c>
      <c r="F1540" s="37">
        <f>VLOOKUP(_xlfn.CONCAT(D1540,"65-69"),'Appendix 4. 2020 IBGE LT'!$E$6:$M$1685,9,FALSE)</f>
        <v>15.491848830459647</v>
      </c>
      <c r="G1540" s="37">
        <f>VLOOKUP(_xlfn.CONCAT(D1540,"65-69"),'Appendix 3b. nax IBGE 2019'!$E$5:$M$1850,9,FALSE)</f>
        <v>15.414801944617595</v>
      </c>
      <c r="H1540" s="37">
        <f>INDEX(Summary!$Q$5:$Y$88,MATCH(_xlfn.CONCAT(D1540,"65-69"),Summary!$Q$5:$Q$88,0),MATCH($H$3,Summary!$Q$4:$Y$4,0))</f>
        <v>16.343988001117935</v>
      </c>
      <c r="I1540" s="240">
        <f t="shared" si="70"/>
        <v>6.0278819010372367E-2</v>
      </c>
      <c r="J1540" s="241">
        <f t="shared" si="71"/>
        <v>0.91540113783451993</v>
      </c>
      <c r="K1540" s="242">
        <f t="shared" ref="K1540:K1603" si="72">E1540+J1540</f>
        <v>16.10151713783452</v>
      </c>
    </row>
    <row r="1541" spans="1:11" x14ac:dyDescent="0.2">
      <c r="A1541" s="45" t="s">
        <v>52</v>
      </c>
      <c r="B1541" s="45" t="s">
        <v>47</v>
      </c>
      <c r="C1541" s="45">
        <v>2017</v>
      </c>
      <c r="D1541" s="45" t="s">
        <v>163</v>
      </c>
      <c r="E1541" s="48">
        <v>15.2612551</v>
      </c>
      <c r="F1541" s="37">
        <f>VLOOKUP(_xlfn.CONCAT(D1541,"65-69"),'Appendix 4. 2020 IBGE LT'!$E$6:$M$1685,9,FALSE)</f>
        <v>15.491848830459647</v>
      </c>
      <c r="G1541" s="37">
        <f>VLOOKUP(_xlfn.CONCAT(D1541,"65-69"),'Appendix 3b. nax IBGE 2019'!$E$5:$M$1850,9,FALSE)</f>
        <v>15.414801944617595</v>
      </c>
      <c r="H1541" s="37">
        <f>INDEX(Summary!$Q$5:$Y$88,MATCH(_xlfn.CONCAT(D1541,"65-69"),Summary!$Q$5:$Q$88,0),MATCH($H$3,Summary!$Q$4:$Y$4,0))</f>
        <v>16.343988001117935</v>
      </c>
      <c r="I1541" s="240">
        <f t="shared" ref="I1541:I1604" si="73">(H1541-$G1541)/$G1541</f>
        <v>6.0278819010372367E-2</v>
      </c>
      <c r="J1541" s="241">
        <f t="shared" ref="J1541:J1604" si="74">E1541*I1541</f>
        <v>0.91993043404402219</v>
      </c>
      <c r="K1541" s="242">
        <f t="shared" si="72"/>
        <v>16.181185534044022</v>
      </c>
    </row>
    <row r="1542" spans="1:11" x14ac:dyDescent="0.2">
      <c r="A1542" s="45" t="s">
        <v>52</v>
      </c>
      <c r="B1542" s="45" t="s">
        <v>47</v>
      </c>
      <c r="C1542" s="45">
        <v>2018</v>
      </c>
      <c r="D1542" s="45" t="s">
        <v>163</v>
      </c>
      <c r="E1542" s="48">
        <v>15.3380527</v>
      </c>
      <c r="F1542" s="37">
        <f>VLOOKUP(_xlfn.CONCAT(D1542,"65-69"),'Appendix 4. 2020 IBGE LT'!$E$6:$M$1685,9,FALSE)</f>
        <v>15.491848830459647</v>
      </c>
      <c r="G1542" s="37">
        <f>VLOOKUP(_xlfn.CONCAT(D1542,"65-69"),'Appendix 3b. nax IBGE 2019'!$E$5:$M$1850,9,FALSE)</f>
        <v>15.414801944617595</v>
      </c>
      <c r="H1542" s="37">
        <f>INDEX(Summary!$Q$5:$Y$88,MATCH(_xlfn.CONCAT(D1542,"65-69"),Summary!$Q$5:$Q$88,0),MATCH($H$3,Summary!$Q$4:$Y$4,0))</f>
        <v>16.343988001117935</v>
      </c>
      <c r="I1542" s="240">
        <f t="shared" si="73"/>
        <v>6.0278819010372367E-2</v>
      </c>
      <c r="J1542" s="241">
        <f t="shared" si="74"/>
        <v>0.92455970267485321</v>
      </c>
      <c r="K1542" s="242">
        <f t="shared" si="72"/>
        <v>16.262612402674854</v>
      </c>
    </row>
    <row r="1543" spans="1:11" x14ac:dyDescent="0.2">
      <c r="A1543" s="45" t="s">
        <v>52</v>
      </c>
      <c r="B1543" s="45" t="s">
        <v>47</v>
      </c>
      <c r="C1543" s="45">
        <v>2019</v>
      </c>
      <c r="D1543" s="45" t="s">
        <v>163</v>
      </c>
      <c r="E1543" s="48">
        <v>15.414801900000001</v>
      </c>
      <c r="F1543" s="37">
        <f>VLOOKUP(_xlfn.CONCAT(D1543,"65-69"),'Appendix 4. 2020 IBGE LT'!$E$6:$M$1685,9,FALSE)</f>
        <v>15.491848830459647</v>
      </c>
      <c r="G1543" s="37">
        <f>VLOOKUP(_xlfn.CONCAT(D1543,"65-69"),'Appendix 3b. nax IBGE 2019'!$E$5:$M$1850,9,FALSE)</f>
        <v>15.414801944617595</v>
      </c>
      <c r="H1543" s="37">
        <f>INDEX(Summary!$Q$5:$Y$88,MATCH(_xlfn.CONCAT(D1543,"65-69"),Summary!$Q$5:$Q$88,0),MATCH($H$3,Summary!$Q$4:$Y$4,0))</f>
        <v>16.343988001117935</v>
      </c>
      <c r="I1543" s="240">
        <f t="shared" si="73"/>
        <v>6.0278819010372367E-2</v>
      </c>
      <c r="J1543" s="241">
        <f t="shared" si="74"/>
        <v>0.92918605381084407</v>
      </c>
      <c r="K1543" s="242">
        <f t="shared" si="72"/>
        <v>16.343987953810846</v>
      </c>
    </row>
    <row r="1544" spans="1:11" x14ac:dyDescent="0.2">
      <c r="A1544" s="45" t="s">
        <v>52</v>
      </c>
      <c r="B1544" s="45" t="s">
        <v>3</v>
      </c>
      <c r="C1544" s="45">
        <v>2000</v>
      </c>
      <c r="D1544" s="45" t="s">
        <v>219</v>
      </c>
      <c r="E1544" s="48">
        <v>15.260025000000001</v>
      </c>
      <c r="F1544" s="37">
        <f>VLOOKUP(_xlfn.CONCAT(D1544,"65-69"),'Appendix 4. 2020 IBGE LT'!$E$6:$M$1685,9,FALSE)</f>
        <v>17.37299422144137</v>
      </c>
      <c r="G1544" s="37">
        <f>VLOOKUP(_xlfn.CONCAT(D1544,"65-69"),'Appendix 3b. nax IBGE 2019'!$E$5:$M$1850,9,FALSE)</f>
        <v>17.27322646144146</v>
      </c>
      <c r="H1544" s="37">
        <f>INDEX(Summary!$Q$5:$Y$88,MATCH(_xlfn.CONCAT(D1544,"65-69"),Summary!$Q$5:$Q$88,0),MATCH($H$3,Summary!$Q$4:$Y$4,0))</f>
        <v>18.056710424427454</v>
      </c>
      <c r="I1544" s="240">
        <f t="shared" si="73"/>
        <v>4.5358286984481029E-2</v>
      </c>
      <c r="J1544" s="241">
        <f t="shared" si="74"/>
        <v>0.69216859334035519</v>
      </c>
      <c r="K1544" s="242">
        <f t="shared" si="72"/>
        <v>15.952193593340356</v>
      </c>
    </row>
    <row r="1545" spans="1:11" x14ac:dyDescent="0.2">
      <c r="A1545" s="45" t="s">
        <v>52</v>
      </c>
      <c r="B1545" s="45" t="s">
        <v>3</v>
      </c>
      <c r="C1545" s="45">
        <v>2001</v>
      </c>
      <c r="D1545" s="45" t="s">
        <v>219</v>
      </c>
      <c r="E1545" s="48">
        <v>15.3620188</v>
      </c>
      <c r="F1545" s="37">
        <f>VLOOKUP(_xlfn.CONCAT(D1545,"65-69"),'Appendix 4. 2020 IBGE LT'!$E$6:$M$1685,9,FALSE)</f>
        <v>17.37299422144137</v>
      </c>
      <c r="G1545" s="37">
        <f>VLOOKUP(_xlfn.CONCAT(D1545,"65-69"),'Appendix 3b. nax IBGE 2019'!$E$5:$M$1850,9,FALSE)</f>
        <v>17.27322646144146</v>
      </c>
      <c r="H1545" s="37">
        <f>INDEX(Summary!$Q$5:$Y$88,MATCH(_xlfn.CONCAT(D1545,"65-69"),Summary!$Q$5:$Q$88,0),MATCH($H$3,Summary!$Q$4:$Y$4,0))</f>
        <v>18.056710424427454</v>
      </c>
      <c r="I1545" s="240">
        <f t="shared" si="73"/>
        <v>4.5358286984481029E-2</v>
      </c>
      <c r="J1545" s="241">
        <f t="shared" si="74"/>
        <v>0.69679485739139291</v>
      </c>
      <c r="K1545" s="242">
        <f t="shared" si="72"/>
        <v>16.058813657391394</v>
      </c>
    </row>
    <row r="1546" spans="1:11" x14ac:dyDescent="0.2">
      <c r="A1546" s="45" t="s">
        <v>52</v>
      </c>
      <c r="B1546" s="45" t="s">
        <v>3</v>
      </c>
      <c r="C1546" s="45">
        <v>2002</v>
      </c>
      <c r="D1546" s="45" t="s">
        <v>219</v>
      </c>
      <c r="E1546" s="48">
        <v>15.464574600000001</v>
      </c>
      <c r="F1546" s="37">
        <f>VLOOKUP(_xlfn.CONCAT(D1546,"65-69"),'Appendix 4. 2020 IBGE LT'!$E$6:$M$1685,9,FALSE)</f>
        <v>17.37299422144137</v>
      </c>
      <c r="G1546" s="37">
        <f>VLOOKUP(_xlfn.CONCAT(D1546,"65-69"),'Appendix 3b. nax IBGE 2019'!$E$5:$M$1850,9,FALSE)</f>
        <v>17.27322646144146</v>
      </c>
      <c r="H1546" s="37">
        <f>INDEX(Summary!$Q$5:$Y$88,MATCH(_xlfn.CONCAT(D1546,"65-69"),Summary!$Q$5:$Q$88,0),MATCH($H$3,Summary!$Q$4:$Y$4,0))</f>
        <v>18.056710424427454</v>
      </c>
      <c r="I1546" s="240">
        <f t="shared" si="73"/>
        <v>4.5358286984481029E-2</v>
      </c>
      <c r="J1546" s="241">
        <f t="shared" si="74"/>
        <v>0.70144661279971598</v>
      </c>
      <c r="K1546" s="242">
        <f t="shared" si="72"/>
        <v>16.166021212799716</v>
      </c>
    </row>
    <row r="1547" spans="1:11" x14ac:dyDescent="0.2">
      <c r="A1547" s="45" t="s">
        <v>52</v>
      </c>
      <c r="B1547" s="45" t="s">
        <v>3</v>
      </c>
      <c r="C1547" s="45">
        <v>2003</v>
      </c>
      <c r="D1547" s="45" t="s">
        <v>219</v>
      </c>
      <c r="E1547" s="48">
        <v>15.5692158</v>
      </c>
      <c r="F1547" s="37">
        <f>VLOOKUP(_xlfn.CONCAT(D1547,"65-69"),'Appendix 4. 2020 IBGE LT'!$E$6:$M$1685,9,FALSE)</f>
        <v>17.37299422144137</v>
      </c>
      <c r="G1547" s="37">
        <f>VLOOKUP(_xlfn.CONCAT(D1547,"65-69"),'Appendix 3b. nax IBGE 2019'!$E$5:$M$1850,9,FALSE)</f>
        <v>17.27322646144146</v>
      </c>
      <c r="H1547" s="37">
        <f>INDEX(Summary!$Q$5:$Y$88,MATCH(_xlfn.CONCAT(D1547,"65-69"),Summary!$Q$5:$Q$88,0),MATCH($H$3,Summary!$Q$4:$Y$4,0))</f>
        <v>18.056710424427454</v>
      </c>
      <c r="I1547" s="240">
        <f t="shared" si="73"/>
        <v>4.5358286984481029E-2</v>
      </c>
      <c r="J1547" s="241">
        <f t="shared" si="74"/>
        <v>0.70619295837971641</v>
      </c>
      <c r="K1547" s="242">
        <f t="shared" si="72"/>
        <v>16.275408758379715</v>
      </c>
    </row>
    <row r="1548" spans="1:11" x14ac:dyDescent="0.2">
      <c r="A1548" s="45" t="s">
        <v>52</v>
      </c>
      <c r="B1548" s="45" t="s">
        <v>3</v>
      </c>
      <c r="C1548" s="45">
        <v>2004</v>
      </c>
      <c r="D1548" s="45" t="s">
        <v>219</v>
      </c>
      <c r="E1548" s="48">
        <v>15.676075600000001</v>
      </c>
      <c r="F1548" s="37">
        <f>VLOOKUP(_xlfn.CONCAT(D1548,"65-69"),'Appendix 4. 2020 IBGE LT'!$E$6:$M$1685,9,FALSE)</f>
        <v>17.37299422144137</v>
      </c>
      <c r="G1548" s="37">
        <f>VLOOKUP(_xlfn.CONCAT(D1548,"65-69"),'Appendix 3b. nax IBGE 2019'!$E$5:$M$1850,9,FALSE)</f>
        <v>17.27322646144146</v>
      </c>
      <c r="H1548" s="37">
        <f>INDEX(Summary!$Q$5:$Y$88,MATCH(_xlfn.CONCAT(D1548,"65-69"),Summary!$Q$5:$Q$88,0),MATCH($H$3,Summary!$Q$4:$Y$4,0))</f>
        <v>18.056710424427454</v>
      </c>
      <c r="I1548" s="240">
        <f t="shared" si="73"/>
        <v>4.5358286984481029E-2</v>
      </c>
      <c r="J1548" s="241">
        <f t="shared" si="74"/>
        <v>0.71103993585522063</v>
      </c>
      <c r="K1548" s="242">
        <f t="shared" si="72"/>
        <v>16.387115535855223</v>
      </c>
    </row>
    <row r="1549" spans="1:11" x14ac:dyDescent="0.2">
      <c r="A1549" s="45" t="s">
        <v>52</v>
      </c>
      <c r="B1549" s="45" t="s">
        <v>3</v>
      </c>
      <c r="C1549" s="45">
        <v>2005</v>
      </c>
      <c r="D1549" s="45" t="s">
        <v>219</v>
      </c>
      <c r="E1549" s="48">
        <v>15.783576800000001</v>
      </c>
      <c r="F1549" s="37">
        <f>VLOOKUP(_xlfn.CONCAT(D1549,"65-69"),'Appendix 4. 2020 IBGE LT'!$E$6:$M$1685,9,FALSE)</f>
        <v>17.37299422144137</v>
      </c>
      <c r="G1549" s="37">
        <f>VLOOKUP(_xlfn.CONCAT(D1549,"65-69"),'Appendix 3b. nax IBGE 2019'!$E$5:$M$1850,9,FALSE)</f>
        <v>17.27322646144146</v>
      </c>
      <c r="H1549" s="37">
        <f>INDEX(Summary!$Q$5:$Y$88,MATCH(_xlfn.CONCAT(D1549,"65-69"),Summary!$Q$5:$Q$88,0),MATCH($H$3,Summary!$Q$4:$Y$4,0))</f>
        <v>18.056710424427454</v>
      </c>
      <c r="I1549" s="240">
        <f t="shared" si="73"/>
        <v>4.5358286984481029E-2</v>
      </c>
      <c r="J1549" s="241">
        <f t="shared" si="74"/>
        <v>0.71591600613599671</v>
      </c>
      <c r="K1549" s="242">
        <f t="shared" si="72"/>
        <v>16.499492806135997</v>
      </c>
    </row>
    <row r="1550" spans="1:11" x14ac:dyDescent="0.2">
      <c r="A1550" s="45" t="s">
        <v>52</v>
      </c>
      <c r="B1550" s="45" t="s">
        <v>3</v>
      </c>
      <c r="C1550" s="45">
        <v>2006</v>
      </c>
      <c r="D1550" s="45" t="s">
        <v>219</v>
      </c>
      <c r="E1550" s="48">
        <v>15.892866400000001</v>
      </c>
      <c r="F1550" s="37">
        <f>VLOOKUP(_xlfn.CONCAT(D1550,"65-69"),'Appendix 4. 2020 IBGE LT'!$E$6:$M$1685,9,FALSE)</f>
        <v>17.37299422144137</v>
      </c>
      <c r="G1550" s="37">
        <f>VLOOKUP(_xlfn.CONCAT(D1550,"65-69"),'Appendix 3b. nax IBGE 2019'!$E$5:$M$1850,9,FALSE)</f>
        <v>17.27322646144146</v>
      </c>
      <c r="H1550" s="37">
        <f>INDEX(Summary!$Q$5:$Y$88,MATCH(_xlfn.CONCAT(D1550,"65-69"),Summary!$Q$5:$Q$88,0),MATCH($H$3,Summary!$Q$4:$Y$4,0))</f>
        <v>18.056710424427454</v>
      </c>
      <c r="I1550" s="240">
        <f t="shared" si="73"/>
        <v>4.5358286984481029E-2</v>
      </c>
      <c r="J1550" s="241">
        <f t="shared" si="74"/>
        <v>0.72087319517721593</v>
      </c>
      <c r="K1550" s="242">
        <f t="shared" si="72"/>
        <v>16.613739595177218</v>
      </c>
    </row>
    <row r="1551" spans="1:11" x14ac:dyDescent="0.2">
      <c r="A1551" s="45" t="s">
        <v>52</v>
      </c>
      <c r="B1551" s="45" t="s">
        <v>3</v>
      </c>
      <c r="C1551" s="45">
        <v>2007</v>
      </c>
      <c r="D1551" s="45" t="s">
        <v>219</v>
      </c>
      <c r="E1551" s="48">
        <v>16.0031377</v>
      </c>
      <c r="F1551" s="37">
        <f>VLOOKUP(_xlfn.CONCAT(D1551,"65-69"),'Appendix 4. 2020 IBGE LT'!$E$6:$M$1685,9,FALSE)</f>
        <v>17.37299422144137</v>
      </c>
      <c r="G1551" s="37">
        <f>VLOOKUP(_xlfn.CONCAT(D1551,"65-69"),'Appendix 3b. nax IBGE 2019'!$E$5:$M$1850,9,FALSE)</f>
        <v>17.27322646144146</v>
      </c>
      <c r="H1551" s="37">
        <f>INDEX(Summary!$Q$5:$Y$88,MATCH(_xlfn.CONCAT(D1551,"65-69"),Summary!$Q$5:$Q$88,0),MATCH($H$3,Summary!$Q$4:$Y$4,0))</f>
        <v>18.056710424427454</v>
      </c>
      <c r="I1551" s="240">
        <f t="shared" si="73"/>
        <v>4.5358286984481029E-2</v>
      </c>
      <c r="J1551" s="241">
        <f t="shared" si="74"/>
        <v>0.72587491244876767</v>
      </c>
      <c r="K1551" s="242">
        <f t="shared" si="72"/>
        <v>16.729012612448766</v>
      </c>
    </row>
    <row r="1552" spans="1:11" x14ac:dyDescent="0.2">
      <c r="A1552" s="45" t="s">
        <v>52</v>
      </c>
      <c r="B1552" s="45" t="s">
        <v>3</v>
      </c>
      <c r="C1552" s="45">
        <v>2008</v>
      </c>
      <c r="D1552" s="45" t="s">
        <v>219</v>
      </c>
      <c r="E1552" s="48">
        <v>16.114625400000001</v>
      </c>
      <c r="F1552" s="37">
        <f>VLOOKUP(_xlfn.CONCAT(D1552,"65-69"),'Appendix 4. 2020 IBGE LT'!$E$6:$M$1685,9,FALSE)</f>
        <v>17.37299422144137</v>
      </c>
      <c r="G1552" s="37">
        <f>VLOOKUP(_xlfn.CONCAT(D1552,"65-69"),'Appendix 3b. nax IBGE 2019'!$E$5:$M$1850,9,FALSE)</f>
        <v>17.27322646144146</v>
      </c>
      <c r="H1552" s="37">
        <f>INDEX(Summary!$Q$5:$Y$88,MATCH(_xlfn.CONCAT(D1552,"65-69"),Summary!$Q$5:$Q$88,0),MATCH($H$3,Summary!$Q$4:$Y$4,0))</f>
        <v>18.056710424427454</v>
      </c>
      <c r="I1552" s="240">
        <f t="shared" si="73"/>
        <v>4.5358286984481029E-2</v>
      </c>
      <c r="J1552" s="241">
        <f t="shared" si="74"/>
        <v>0.73093180354060749</v>
      </c>
      <c r="K1552" s="242">
        <f t="shared" si="72"/>
        <v>16.845557203540608</v>
      </c>
    </row>
    <row r="1553" spans="1:11" x14ac:dyDescent="0.2">
      <c r="A1553" s="45" t="s">
        <v>52</v>
      </c>
      <c r="B1553" s="45" t="s">
        <v>3</v>
      </c>
      <c r="C1553" s="45">
        <v>2009</v>
      </c>
      <c r="D1553" s="45" t="s">
        <v>219</v>
      </c>
      <c r="E1553" s="48">
        <v>16.226059100000001</v>
      </c>
      <c r="F1553" s="37">
        <f>VLOOKUP(_xlfn.CONCAT(D1553,"65-69"),'Appendix 4. 2020 IBGE LT'!$E$6:$M$1685,9,FALSE)</f>
        <v>17.37299422144137</v>
      </c>
      <c r="G1553" s="37">
        <f>VLOOKUP(_xlfn.CONCAT(D1553,"65-69"),'Appendix 3b. nax IBGE 2019'!$E$5:$M$1850,9,FALSE)</f>
        <v>17.27322646144146</v>
      </c>
      <c r="H1553" s="37">
        <f>INDEX(Summary!$Q$5:$Y$88,MATCH(_xlfn.CONCAT(D1553,"65-69"),Summary!$Q$5:$Q$88,0),MATCH($H$3,Summary!$Q$4:$Y$4,0))</f>
        <v>18.056710424427454</v>
      </c>
      <c r="I1553" s="240">
        <f t="shared" si="73"/>
        <v>4.5358286984481029E-2</v>
      </c>
      <c r="J1553" s="241">
        <f t="shared" si="74"/>
        <v>0.73598624528494994</v>
      </c>
      <c r="K1553" s="242">
        <f t="shared" si="72"/>
        <v>16.962045345284949</v>
      </c>
    </row>
    <row r="1554" spans="1:11" x14ac:dyDescent="0.2">
      <c r="A1554" s="45" t="s">
        <v>52</v>
      </c>
      <c r="B1554" s="45" t="s">
        <v>3</v>
      </c>
      <c r="C1554" s="45">
        <v>2010</v>
      </c>
      <c r="D1554" s="45" t="s">
        <v>219</v>
      </c>
      <c r="E1554" s="48">
        <v>16.3372335</v>
      </c>
      <c r="F1554" s="37">
        <f>VLOOKUP(_xlfn.CONCAT(D1554,"65-69"),'Appendix 4. 2020 IBGE LT'!$E$6:$M$1685,9,FALSE)</f>
        <v>17.37299422144137</v>
      </c>
      <c r="G1554" s="37">
        <f>VLOOKUP(_xlfn.CONCAT(D1554,"65-69"),'Appendix 3b. nax IBGE 2019'!$E$5:$M$1850,9,FALSE)</f>
        <v>17.27322646144146</v>
      </c>
      <c r="H1554" s="37">
        <f>INDEX(Summary!$Q$5:$Y$88,MATCH(_xlfn.CONCAT(D1554,"65-69"),Summary!$Q$5:$Q$88,0),MATCH($H$3,Summary!$Q$4:$Y$4,0))</f>
        <v>18.056710424427454</v>
      </c>
      <c r="I1554" s="240">
        <f t="shared" si="73"/>
        <v>4.5358286984481029E-2</v>
      </c>
      <c r="J1554" s="241">
        <f t="shared" si="74"/>
        <v>0.7410289256254774</v>
      </c>
      <c r="K1554" s="242">
        <f t="shared" si="72"/>
        <v>17.078262425625478</v>
      </c>
    </row>
    <row r="1555" spans="1:11" x14ac:dyDescent="0.2">
      <c r="A1555" s="45" t="s">
        <v>52</v>
      </c>
      <c r="B1555" s="45" t="s">
        <v>3</v>
      </c>
      <c r="C1555" s="45">
        <v>2011</v>
      </c>
      <c r="D1555" s="45" t="s">
        <v>219</v>
      </c>
      <c r="E1555" s="48">
        <v>16.443193399999998</v>
      </c>
      <c r="F1555" s="37">
        <f>VLOOKUP(_xlfn.CONCAT(D1555,"65-69"),'Appendix 4. 2020 IBGE LT'!$E$6:$M$1685,9,FALSE)</f>
        <v>17.37299422144137</v>
      </c>
      <c r="G1555" s="37">
        <f>VLOOKUP(_xlfn.CONCAT(D1555,"65-69"),'Appendix 3b. nax IBGE 2019'!$E$5:$M$1850,9,FALSE)</f>
        <v>17.27322646144146</v>
      </c>
      <c r="H1555" s="37">
        <f>INDEX(Summary!$Q$5:$Y$88,MATCH(_xlfn.CONCAT(D1555,"65-69"),Summary!$Q$5:$Q$88,0),MATCH($H$3,Summary!$Q$4:$Y$4,0))</f>
        <v>18.056710424427454</v>
      </c>
      <c r="I1555" s="240">
        <f t="shared" si="73"/>
        <v>4.5358286984481029E-2</v>
      </c>
      <c r="J1555" s="241">
        <f t="shared" si="74"/>
        <v>0.74583508517852426</v>
      </c>
      <c r="K1555" s="242">
        <f t="shared" si="72"/>
        <v>17.189028485178522</v>
      </c>
    </row>
    <row r="1556" spans="1:11" x14ac:dyDescent="0.2">
      <c r="A1556" s="45" t="s">
        <v>52</v>
      </c>
      <c r="B1556" s="45" t="s">
        <v>3</v>
      </c>
      <c r="C1556" s="45">
        <v>2012</v>
      </c>
      <c r="D1556" s="45" t="s">
        <v>219</v>
      </c>
      <c r="E1556" s="48">
        <v>16.547641299999999</v>
      </c>
      <c r="F1556" s="37">
        <f>VLOOKUP(_xlfn.CONCAT(D1556,"65-69"),'Appendix 4. 2020 IBGE LT'!$E$6:$M$1685,9,FALSE)</f>
        <v>17.37299422144137</v>
      </c>
      <c r="G1556" s="37">
        <f>VLOOKUP(_xlfn.CONCAT(D1556,"65-69"),'Appendix 3b. nax IBGE 2019'!$E$5:$M$1850,9,FALSE)</f>
        <v>17.27322646144146</v>
      </c>
      <c r="H1556" s="37">
        <f>INDEX(Summary!$Q$5:$Y$88,MATCH(_xlfn.CONCAT(D1556,"65-69"),Summary!$Q$5:$Q$88,0),MATCH($H$3,Summary!$Q$4:$Y$4,0))</f>
        <v>18.056710424427454</v>
      </c>
      <c r="I1556" s="240">
        <f t="shared" si="73"/>
        <v>4.5358286984481029E-2</v>
      </c>
      <c r="J1556" s="241">
        <f t="shared" si="74"/>
        <v>0.75057266300165071</v>
      </c>
      <c r="K1556" s="242">
        <f t="shared" si="72"/>
        <v>17.29821396300165</v>
      </c>
    </row>
    <row r="1557" spans="1:11" x14ac:dyDescent="0.2">
      <c r="A1557" s="45" t="s">
        <v>52</v>
      </c>
      <c r="B1557" s="45" t="s">
        <v>3</v>
      </c>
      <c r="C1557" s="45">
        <v>2013</v>
      </c>
      <c r="D1557" s="45" t="s">
        <v>219</v>
      </c>
      <c r="E1557" s="48">
        <v>16.652584000000001</v>
      </c>
      <c r="F1557" s="37">
        <f>VLOOKUP(_xlfn.CONCAT(D1557,"65-69"),'Appendix 4. 2020 IBGE LT'!$E$6:$M$1685,9,FALSE)</f>
        <v>17.37299422144137</v>
      </c>
      <c r="G1557" s="37">
        <f>VLOOKUP(_xlfn.CONCAT(D1557,"65-69"),'Appendix 3b. nax IBGE 2019'!$E$5:$M$1850,9,FALSE)</f>
        <v>17.27322646144146</v>
      </c>
      <c r="H1557" s="37">
        <f>INDEX(Summary!$Q$5:$Y$88,MATCH(_xlfn.CONCAT(D1557,"65-69"),Summary!$Q$5:$Q$88,0),MATCH($H$3,Summary!$Q$4:$Y$4,0))</f>
        <v>18.056710424427454</v>
      </c>
      <c r="I1557" s="240">
        <f t="shared" si="73"/>
        <v>4.5358286984481029E-2</v>
      </c>
      <c r="J1557" s="241">
        <f t="shared" si="74"/>
        <v>0.75533268410517707</v>
      </c>
      <c r="K1557" s="242">
        <f t="shared" si="72"/>
        <v>17.407916684105178</v>
      </c>
    </row>
    <row r="1558" spans="1:11" x14ac:dyDescent="0.2">
      <c r="A1558" s="45" t="s">
        <v>52</v>
      </c>
      <c r="B1558" s="45" t="s">
        <v>3</v>
      </c>
      <c r="C1558" s="45">
        <v>2014</v>
      </c>
      <c r="D1558" s="45" t="s">
        <v>219</v>
      </c>
      <c r="E1558" s="48">
        <v>16.757094599999999</v>
      </c>
      <c r="F1558" s="37">
        <f>VLOOKUP(_xlfn.CONCAT(D1558,"65-69"),'Appendix 4. 2020 IBGE LT'!$E$6:$M$1685,9,FALSE)</f>
        <v>17.37299422144137</v>
      </c>
      <c r="G1558" s="37">
        <f>VLOOKUP(_xlfn.CONCAT(D1558,"65-69"),'Appendix 3b. nax IBGE 2019'!$E$5:$M$1850,9,FALSE)</f>
        <v>17.27322646144146</v>
      </c>
      <c r="H1558" s="37">
        <f>INDEX(Summary!$Q$5:$Y$88,MATCH(_xlfn.CONCAT(D1558,"65-69"),Summary!$Q$5:$Q$88,0),MATCH($H$3,Summary!$Q$4:$Y$4,0))</f>
        <v>18.056710424427454</v>
      </c>
      <c r="I1558" s="240">
        <f t="shared" si="73"/>
        <v>4.5358286984481029E-2</v>
      </c>
      <c r="J1558" s="241">
        <f t="shared" si="74"/>
        <v>0.76007310589289723</v>
      </c>
      <c r="K1558" s="242">
        <f t="shared" si="72"/>
        <v>17.517167705892895</v>
      </c>
    </row>
    <row r="1559" spans="1:11" x14ac:dyDescent="0.2">
      <c r="A1559" s="45" t="s">
        <v>52</v>
      </c>
      <c r="B1559" s="45" t="s">
        <v>3</v>
      </c>
      <c r="C1559" s="45">
        <v>2015</v>
      </c>
      <c r="D1559" s="45" t="s">
        <v>219</v>
      </c>
      <c r="E1559" s="48">
        <v>16.8610452</v>
      </c>
      <c r="F1559" s="37">
        <f>VLOOKUP(_xlfn.CONCAT(D1559,"65-69"),'Appendix 4. 2020 IBGE LT'!$E$6:$M$1685,9,FALSE)</f>
        <v>17.37299422144137</v>
      </c>
      <c r="G1559" s="37">
        <f>VLOOKUP(_xlfn.CONCAT(D1559,"65-69"),'Appendix 3b. nax IBGE 2019'!$E$5:$M$1850,9,FALSE)</f>
        <v>17.27322646144146</v>
      </c>
      <c r="H1559" s="37">
        <f>INDEX(Summary!$Q$5:$Y$88,MATCH(_xlfn.CONCAT(D1559,"65-69"),Summary!$Q$5:$Q$88,0),MATCH($H$3,Summary!$Q$4:$Y$4,0))</f>
        <v>18.056710424427454</v>
      </c>
      <c r="I1559" s="240">
        <f t="shared" si="73"/>
        <v>4.5358286984481029E-2</v>
      </c>
      <c r="J1559" s="241">
        <f t="shared" si="74"/>
        <v>0.76478812703990628</v>
      </c>
      <c r="K1559" s="242">
        <f t="shared" si="72"/>
        <v>17.625833327039906</v>
      </c>
    </row>
    <row r="1560" spans="1:11" x14ac:dyDescent="0.2">
      <c r="A1560" s="45" t="s">
        <v>52</v>
      </c>
      <c r="B1560" s="45" t="s">
        <v>3</v>
      </c>
      <c r="C1560" s="45">
        <v>2016</v>
      </c>
      <c r="D1560" s="45" t="s">
        <v>219</v>
      </c>
      <c r="E1560" s="48">
        <v>16.965286800000001</v>
      </c>
      <c r="F1560" s="37">
        <f>VLOOKUP(_xlfn.CONCAT(D1560,"65-69"),'Appendix 4. 2020 IBGE LT'!$E$6:$M$1685,9,FALSE)</f>
        <v>17.37299422144137</v>
      </c>
      <c r="G1560" s="37">
        <f>VLOOKUP(_xlfn.CONCAT(D1560,"65-69"),'Appendix 3b. nax IBGE 2019'!$E$5:$M$1850,9,FALSE)</f>
        <v>17.27322646144146</v>
      </c>
      <c r="H1560" s="37">
        <f>INDEX(Summary!$Q$5:$Y$88,MATCH(_xlfn.CONCAT(D1560,"65-69"),Summary!$Q$5:$Q$88,0),MATCH($H$3,Summary!$Q$4:$Y$4,0))</f>
        <v>18.056710424427454</v>
      </c>
      <c r="I1560" s="240">
        <f t="shared" si="73"/>
        <v>4.5358286984481029E-2</v>
      </c>
      <c r="J1560" s="241">
        <f t="shared" si="74"/>
        <v>0.7695163474484279</v>
      </c>
      <c r="K1560" s="242">
        <f t="shared" si="72"/>
        <v>17.734803147448428</v>
      </c>
    </row>
    <row r="1561" spans="1:11" x14ac:dyDescent="0.2">
      <c r="A1561" s="45" t="s">
        <v>52</v>
      </c>
      <c r="B1561" s="45" t="s">
        <v>3</v>
      </c>
      <c r="C1561" s="45">
        <v>2017</v>
      </c>
      <c r="D1561" s="45" t="s">
        <v>219</v>
      </c>
      <c r="E1561" s="48">
        <v>17.068626699999999</v>
      </c>
      <c r="F1561" s="37">
        <f>VLOOKUP(_xlfn.CONCAT(D1561,"65-69"),'Appendix 4. 2020 IBGE LT'!$E$6:$M$1685,9,FALSE)</f>
        <v>17.37299422144137</v>
      </c>
      <c r="G1561" s="37">
        <f>VLOOKUP(_xlfn.CONCAT(D1561,"65-69"),'Appendix 3b. nax IBGE 2019'!$E$5:$M$1850,9,FALSE)</f>
        <v>17.27322646144146</v>
      </c>
      <c r="H1561" s="37">
        <f>INDEX(Summary!$Q$5:$Y$88,MATCH(_xlfn.CONCAT(D1561,"65-69"),Summary!$Q$5:$Q$88,0),MATCH($H$3,Summary!$Q$4:$Y$4,0))</f>
        <v>18.056710424427454</v>
      </c>
      <c r="I1561" s="240">
        <f t="shared" si="73"/>
        <v>4.5358286984481029E-2</v>
      </c>
      <c r="J1561" s="241">
        <f t="shared" si="74"/>
        <v>0.77420366828957532</v>
      </c>
      <c r="K1561" s="242">
        <f t="shared" si="72"/>
        <v>17.842830368289576</v>
      </c>
    </row>
    <row r="1562" spans="1:11" x14ac:dyDescent="0.2">
      <c r="A1562" s="45" t="s">
        <v>52</v>
      </c>
      <c r="B1562" s="45" t="s">
        <v>3</v>
      </c>
      <c r="C1562" s="45">
        <v>2018</v>
      </c>
      <c r="D1562" s="45" t="s">
        <v>219</v>
      </c>
      <c r="E1562" s="48">
        <v>17.172146900000001</v>
      </c>
      <c r="F1562" s="37">
        <f>VLOOKUP(_xlfn.CONCAT(D1562,"65-69"),'Appendix 4. 2020 IBGE LT'!$E$6:$M$1685,9,FALSE)</f>
        <v>17.37299422144137</v>
      </c>
      <c r="G1562" s="37">
        <f>VLOOKUP(_xlfn.CONCAT(D1562,"65-69"),'Appendix 3b. nax IBGE 2019'!$E$5:$M$1850,9,FALSE)</f>
        <v>17.27322646144146</v>
      </c>
      <c r="H1562" s="37">
        <f>INDEX(Summary!$Q$5:$Y$88,MATCH(_xlfn.CONCAT(D1562,"65-69"),Summary!$Q$5:$Q$88,0),MATCH($H$3,Summary!$Q$4:$Y$4,0))</f>
        <v>18.056710424427454</v>
      </c>
      <c r="I1562" s="240">
        <f t="shared" si="73"/>
        <v>4.5358286984481029E-2</v>
      </c>
      <c r="J1562" s="241">
        <f t="shared" si="74"/>
        <v>0.7788991672298663</v>
      </c>
      <c r="K1562" s="242">
        <f t="shared" si="72"/>
        <v>17.951046067229868</v>
      </c>
    </row>
    <row r="1563" spans="1:11" x14ac:dyDescent="0.2">
      <c r="A1563" s="45" t="s">
        <v>52</v>
      </c>
      <c r="B1563" s="45" t="s">
        <v>3</v>
      </c>
      <c r="C1563" s="45">
        <v>2019</v>
      </c>
      <c r="D1563" s="45" t="s">
        <v>219</v>
      </c>
      <c r="E1563" s="48">
        <v>17.2732265</v>
      </c>
      <c r="F1563" s="37">
        <f>VLOOKUP(_xlfn.CONCAT(D1563,"65-69"),'Appendix 4. 2020 IBGE LT'!$E$6:$M$1685,9,FALSE)</f>
        <v>17.37299422144137</v>
      </c>
      <c r="G1563" s="37">
        <f>VLOOKUP(_xlfn.CONCAT(D1563,"65-69"),'Appendix 3b. nax IBGE 2019'!$E$5:$M$1850,9,FALSE)</f>
        <v>17.27322646144146</v>
      </c>
      <c r="H1563" s="37">
        <f>INDEX(Summary!$Q$5:$Y$88,MATCH(_xlfn.CONCAT(D1563,"65-69"),Summary!$Q$5:$Q$88,0),MATCH($H$3,Summary!$Q$4:$Y$4,0))</f>
        <v>18.056710424427454</v>
      </c>
      <c r="I1563" s="240">
        <f t="shared" si="73"/>
        <v>4.5358286984481029E-2</v>
      </c>
      <c r="J1563" s="241">
        <f t="shared" si="74"/>
        <v>0.78348396473494275</v>
      </c>
      <c r="K1563" s="242">
        <f t="shared" si="72"/>
        <v>18.056710464734941</v>
      </c>
    </row>
    <row r="1564" spans="1:11" x14ac:dyDescent="0.2">
      <c r="A1564" s="45" t="s">
        <v>62</v>
      </c>
      <c r="B1564" s="45" t="s">
        <v>48</v>
      </c>
      <c r="C1564" s="45">
        <v>2000</v>
      </c>
      <c r="D1564" s="45" t="s">
        <v>196</v>
      </c>
      <c r="E1564" s="48">
        <v>17.749145200000001</v>
      </c>
      <c r="F1564" s="37">
        <f>VLOOKUP(_xlfn.CONCAT(D1564,"65-69"),'Appendix 4. 2020 IBGE LT'!$E$6:$M$1685,9,FALSE)</f>
        <v>21.256500307163606</v>
      </c>
      <c r="G1564" s="37">
        <f>VLOOKUP(_xlfn.CONCAT(D1564,"65-69"),'Appendix 3b. nax IBGE 2019'!$E$5:$M$1850,9,FALSE)</f>
        <v>21.128140105360195</v>
      </c>
      <c r="H1564" s="37">
        <f>INDEX(Summary!$Q$5:$Y$88,MATCH(_xlfn.CONCAT(D1564,"65-69"),Summary!$Q$5:$Q$88,0),MATCH($H$3,Summary!$Q$4:$Y$4,0))</f>
        <v>20.508574316030828</v>
      </c>
      <c r="I1564" s="240">
        <f t="shared" si="73"/>
        <v>-2.9324199207301942E-2</v>
      </c>
      <c r="J1564" s="241">
        <f t="shared" si="74"/>
        <v>-0.52047946960412705</v>
      </c>
      <c r="K1564" s="242">
        <f t="shared" si="72"/>
        <v>17.228665730395875</v>
      </c>
    </row>
    <row r="1565" spans="1:11" x14ac:dyDescent="0.2">
      <c r="A1565" s="45" t="s">
        <v>62</v>
      </c>
      <c r="B1565" s="45" t="s">
        <v>48</v>
      </c>
      <c r="C1565" s="45">
        <v>2001</v>
      </c>
      <c r="D1565" s="45" t="s">
        <v>196</v>
      </c>
      <c r="E1565" s="48">
        <v>17.965501799999998</v>
      </c>
      <c r="F1565" s="37">
        <f>VLOOKUP(_xlfn.CONCAT(D1565,"65-69"),'Appendix 4. 2020 IBGE LT'!$E$6:$M$1685,9,FALSE)</f>
        <v>21.256500307163606</v>
      </c>
      <c r="G1565" s="37">
        <f>VLOOKUP(_xlfn.CONCAT(D1565,"65-69"),'Appendix 3b. nax IBGE 2019'!$E$5:$M$1850,9,FALSE)</f>
        <v>21.128140105360195</v>
      </c>
      <c r="H1565" s="37">
        <f>INDEX(Summary!$Q$5:$Y$88,MATCH(_xlfn.CONCAT(D1565,"65-69"),Summary!$Q$5:$Q$88,0),MATCH($H$3,Summary!$Q$4:$Y$4,0))</f>
        <v>20.508574316030828</v>
      </c>
      <c r="I1565" s="240">
        <f t="shared" si="73"/>
        <v>-2.9324199207301942E-2</v>
      </c>
      <c r="J1565" s="241">
        <f t="shared" si="74"/>
        <v>-0.52682395364234158</v>
      </c>
      <c r="K1565" s="242">
        <f t="shared" si="72"/>
        <v>17.438677846357656</v>
      </c>
    </row>
    <row r="1566" spans="1:11" x14ac:dyDescent="0.2">
      <c r="A1566" s="45" t="s">
        <v>62</v>
      </c>
      <c r="B1566" s="45" t="s">
        <v>48</v>
      </c>
      <c r="C1566" s="45">
        <v>2002</v>
      </c>
      <c r="D1566" s="45" t="s">
        <v>196</v>
      </c>
      <c r="E1566" s="48">
        <v>18.178155400000001</v>
      </c>
      <c r="F1566" s="37">
        <f>VLOOKUP(_xlfn.CONCAT(D1566,"65-69"),'Appendix 4. 2020 IBGE LT'!$E$6:$M$1685,9,FALSE)</f>
        <v>21.256500307163606</v>
      </c>
      <c r="G1566" s="37">
        <f>VLOOKUP(_xlfn.CONCAT(D1566,"65-69"),'Appendix 3b. nax IBGE 2019'!$E$5:$M$1850,9,FALSE)</f>
        <v>21.128140105360195</v>
      </c>
      <c r="H1566" s="37">
        <f>INDEX(Summary!$Q$5:$Y$88,MATCH(_xlfn.CONCAT(D1566,"65-69"),Summary!$Q$5:$Q$88,0),MATCH($H$3,Summary!$Q$4:$Y$4,0))</f>
        <v>20.508574316030828</v>
      </c>
      <c r="I1566" s="240">
        <f t="shared" si="73"/>
        <v>-2.9324199207301942E-2</v>
      </c>
      <c r="J1566" s="241">
        <f t="shared" si="74"/>
        <v>-0.53305985017089152</v>
      </c>
      <c r="K1566" s="242">
        <f t="shared" si="72"/>
        <v>17.645095549829112</v>
      </c>
    </row>
    <row r="1567" spans="1:11" x14ac:dyDescent="0.2">
      <c r="A1567" s="45" t="s">
        <v>62</v>
      </c>
      <c r="B1567" s="45" t="s">
        <v>48</v>
      </c>
      <c r="C1567" s="45">
        <v>2003</v>
      </c>
      <c r="D1567" s="45" t="s">
        <v>196</v>
      </c>
      <c r="E1567" s="48">
        <v>18.3869273</v>
      </c>
      <c r="F1567" s="37">
        <f>VLOOKUP(_xlfn.CONCAT(D1567,"65-69"),'Appendix 4. 2020 IBGE LT'!$E$6:$M$1685,9,FALSE)</f>
        <v>21.256500307163606</v>
      </c>
      <c r="G1567" s="37">
        <f>VLOOKUP(_xlfn.CONCAT(D1567,"65-69"),'Appendix 3b. nax IBGE 2019'!$E$5:$M$1850,9,FALSE)</f>
        <v>21.128140105360195</v>
      </c>
      <c r="H1567" s="37">
        <f>INDEX(Summary!$Q$5:$Y$88,MATCH(_xlfn.CONCAT(D1567,"65-69"),Summary!$Q$5:$Q$88,0),MATCH($H$3,Summary!$Q$4:$Y$4,0))</f>
        <v>20.508574316030828</v>
      </c>
      <c r="I1567" s="240">
        <f t="shared" si="73"/>
        <v>-2.9324199207301942E-2</v>
      </c>
      <c r="J1567" s="241">
        <f t="shared" si="74"/>
        <v>-0.53918191895537848</v>
      </c>
      <c r="K1567" s="242">
        <f t="shared" si="72"/>
        <v>17.847745381044621</v>
      </c>
    </row>
    <row r="1568" spans="1:11" x14ac:dyDescent="0.2">
      <c r="A1568" s="45" t="s">
        <v>62</v>
      </c>
      <c r="B1568" s="45" t="s">
        <v>48</v>
      </c>
      <c r="C1568" s="45">
        <v>2004</v>
      </c>
      <c r="D1568" s="45" t="s">
        <v>196</v>
      </c>
      <c r="E1568" s="48">
        <v>18.591652400000001</v>
      </c>
      <c r="F1568" s="37">
        <f>VLOOKUP(_xlfn.CONCAT(D1568,"65-69"),'Appendix 4. 2020 IBGE LT'!$E$6:$M$1685,9,FALSE)</f>
        <v>21.256500307163606</v>
      </c>
      <c r="G1568" s="37">
        <f>VLOOKUP(_xlfn.CONCAT(D1568,"65-69"),'Appendix 3b. nax IBGE 2019'!$E$5:$M$1850,9,FALSE)</f>
        <v>21.128140105360195</v>
      </c>
      <c r="H1568" s="37">
        <f>INDEX(Summary!$Q$5:$Y$88,MATCH(_xlfn.CONCAT(D1568,"65-69"),Summary!$Q$5:$Q$88,0),MATCH($H$3,Summary!$Q$4:$Y$4,0))</f>
        <v>20.508574316030828</v>
      </c>
      <c r="I1568" s="240">
        <f t="shared" si="73"/>
        <v>-2.9324199207301942E-2</v>
      </c>
      <c r="J1568" s="241">
        <f t="shared" si="74"/>
        <v>-0.54518531857051322</v>
      </c>
      <c r="K1568" s="242">
        <f t="shared" si="72"/>
        <v>18.046467081429487</v>
      </c>
    </row>
    <row r="1569" spans="1:11" x14ac:dyDescent="0.2">
      <c r="A1569" s="45" t="s">
        <v>62</v>
      </c>
      <c r="B1569" s="45" t="s">
        <v>48</v>
      </c>
      <c r="C1569" s="45">
        <v>2005</v>
      </c>
      <c r="D1569" s="45" t="s">
        <v>196</v>
      </c>
      <c r="E1569" s="48">
        <v>18.792180099999999</v>
      </c>
      <c r="F1569" s="37">
        <f>VLOOKUP(_xlfn.CONCAT(D1569,"65-69"),'Appendix 4. 2020 IBGE LT'!$E$6:$M$1685,9,FALSE)</f>
        <v>21.256500307163606</v>
      </c>
      <c r="G1569" s="37">
        <f>VLOOKUP(_xlfn.CONCAT(D1569,"65-69"),'Appendix 3b. nax IBGE 2019'!$E$5:$M$1850,9,FALSE)</f>
        <v>21.128140105360195</v>
      </c>
      <c r="H1569" s="37">
        <f>INDEX(Summary!$Q$5:$Y$88,MATCH(_xlfn.CONCAT(D1569,"65-69"),Summary!$Q$5:$Q$88,0),MATCH($H$3,Summary!$Q$4:$Y$4,0))</f>
        <v>20.508574316030828</v>
      </c>
      <c r="I1569" s="240">
        <f t="shared" si="73"/>
        <v>-2.9324199207301942E-2</v>
      </c>
      <c r="J1569" s="241">
        <f t="shared" si="74"/>
        <v>-0.55106563279189535</v>
      </c>
      <c r="K1569" s="242">
        <f t="shared" si="72"/>
        <v>18.241114467208103</v>
      </c>
    </row>
    <row r="1570" spans="1:11" x14ac:dyDescent="0.2">
      <c r="A1570" s="45" t="s">
        <v>62</v>
      </c>
      <c r="B1570" s="45" t="s">
        <v>48</v>
      </c>
      <c r="C1570" s="45">
        <v>2006</v>
      </c>
      <c r="D1570" s="45" t="s">
        <v>196</v>
      </c>
      <c r="E1570" s="48">
        <v>18.9883746</v>
      </c>
      <c r="F1570" s="37">
        <f>VLOOKUP(_xlfn.CONCAT(D1570,"65-69"),'Appendix 4. 2020 IBGE LT'!$E$6:$M$1685,9,FALSE)</f>
        <v>21.256500307163606</v>
      </c>
      <c r="G1570" s="37">
        <f>VLOOKUP(_xlfn.CONCAT(D1570,"65-69"),'Appendix 3b. nax IBGE 2019'!$E$5:$M$1850,9,FALSE)</f>
        <v>21.128140105360195</v>
      </c>
      <c r="H1570" s="37">
        <f>INDEX(Summary!$Q$5:$Y$88,MATCH(_xlfn.CONCAT(D1570,"65-69"),Summary!$Q$5:$Q$88,0),MATCH($H$3,Summary!$Q$4:$Y$4,0))</f>
        <v>20.508574316030828</v>
      </c>
      <c r="I1570" s="240">
        <f t="shared" si="73"/>
        <v>-2.9324199207301942E-2</v>
      </c>
      <c r="J1570" s="241">
        <f t="shared" si="74"/>
        <v>-0.55681887939327235</v>
      </c>
      <c r="K1570" s="242">
        <f t="shared" si="72"/>
        <v>18.431555720606728</v>
      </c>
    </row>
    <row r="1571" spans="1:11" x14ac:dyDescent="0.2">
      <c r="A1571" s="45" t="s">
        <v>62</v>
      </c>
      <c r="B1571" s="45" t="s">
        <v>48</v>
      </c>
      <c r="C1571" s="45">
        <v>2007</v>
      </c>
      <c r="D1571" s="45" t="s">
        <v>196</v>
      </c>
      <c r="E1571" s="48">
        <v>19.180115900000001</v>
      </c>
      <c r="F1571" s="37">
        <f>VLOOKUP(_xlfn.CONCAT(D1571,"65-69"),'Appendix 4. 2020 IBGE LT'!$E$6:$M$1685,9,FALSE)</f>
        <v>21.256500307163606</v>
      </c>
      <c r="G1571" s="37">
        <f>VLOOKUP(_xlfn.CONCAT(D1571,"65-69"),'Appendix 3b. nax IBGE 2019'!$E$5:$M$1850,9,FALSE)</f>
        <v>21.128140105360195</v>
      </c>
      <c r="H1571" s="37">
        <f>INDEX(Summary!$Q$5:$Y$88,MATCH(_xlfn.CONCAT(D1571,"65-69"),Summary!$Q$5:$Q$88,0),MATCH($H$3,Summary!$Q$4:$Y$4,0))</f>
        <v>20.508574316030828</v>
      </c>
      <c r="I1571" s="240">
        <f t="shared" si="73"/>
        <v>-2.9324199207301942E-2</v>
      </c>
      <c r="J1571" s="241">
        <f t="shared" si="74"/>
        <v>-0.56244153947073938</v>
      </c>
      <c r="K1571" s="242">
        <f t="shared" si="72"/>
        <v>18.617674360529261</v>
      </c>
    </row>
    <row r="1572" spans="1:11" x14ac:dyDescent="0.2">
      <c r="A1572" s="45" t="s">
        <v>62</v>
      </c>
      <c r="B1572" s="45" t="s">
        <v>48</v>
      </c>
      <c r="C1572" s="45">
        <v>2008</v>
      </c>
      <c r="D1572" s="45" t="s">
        <v>196</v>
      </c>
      <c r="E1572" s="48">
        <v>19.367299299999999</v>
      </c>
      <c r="F1572" s="37">
        <f>VLOOKUP(_xlfn.CONCAT(D1572,"65-69"),'Appendix 4. 2020 IBGE LT'!$E$6:$M$1685,9,FALSE)</f>
        <v>21.256500307163606</v>
      </c>
      <c r="G1572" s="37">
        <f>VLOOKUP(_xlfn.CONCAT(D1572,"65-69"),'Appendix 3b. nax IBGE 2019'!$E$5:$M$1850,9,FALSE)</f>
        <v>21.128140105360195</v>
      </c>
      <c r="H1572" s="37">
        <f>INDEX(Summary!$Q$5:$Y$88,MATCH(_xlfn.CONCAT(D1572,"65-69"),Summary!$Q$5:$Q$88,0),MATCH($H$3,Summary!$Q$4:$Y$4,0))</f>
        <v>20.508574316030828</v>
      </c>
      <c r="I1572" s="240">
        <f t="shared" si="73"/>
        <v>-2.9324199207301942E-2</v>
      </c>
      <c r="J1572" s="241">
        <f t="shared" si="74"/>
        <v>-0.56793054278063937</v>
      </c>
      <c r="K1572" s="242">
        <f t="shared" si="72"/>
        <v>18.799368757219359</v>
      </c>
    </row>
    <row r="1573" spans="1:11" x14ac:dyDescent="0.2">
      <c r="A1573" s="45" t="s">
        <v>62</v>
      </c>
      <c r="B1573" s="45" t="s">
        <v>48</v>
      </c>
      <c r="C1573" s="45">
        <v>2009</v>
      </c>
      <c r="D1573" s="45" t="s">
        <v>196</v>
      </c>
      <c r="E1573" s="48">
        <v>19.549836299999999</v>
      </c>
      <c r="F1573" s="37">
        <f>VLOOKUP(_xlfn.CONCAT(D1573,"65-69"),'Appendix 4. 2020 IBGE LT'!$E$6:$M$1685,9,FALSE)</f>
        <v>21.256500307163606</v>
      </c>
      <c r="G1573" s="37">
        <f>VLOOKUP(_xlfn.CONCAT(D1573,"65-69"),'Appendix 3b. nax IBGE 2019'!$E$5:$M$1850,9,FALSE)</f>
        <v>21.128140105360195</v>
      </c>
      <c r="H1573" s="37">
        <f>INDEX(Summary!$Q$5:$Y$88,MATCH(_xlfn.CONCAT(D1573,"65-69"),Summary!$Q$5:$Q$88,0),MATCH($H$3,Summary!$Q$4:$Y$4,0))</f>
        <v>20.508574316030828</v>
      </c>
      <c r="I1573" s="240">
        <f t="shared" si="73"/>
        <v>-2.9324199207301942E-2</v>
      </c>
      <c r="J1573" s="241">
        <f t="shared" si="74"/>
        <v>-0.57328329413134271</v>
      </c>
      <c r="K1573" s="242">
        <f t="shared" si="72"/>
        <v>18.976553005868656</v>
      </c>
    </row>
    <row r="1574" spans="1:11" x14ac:dyDescent="0.2">
      <c r="A1574" s="45" t="s">
        <v>62</v>
      </c>
      <c r="B1574" s="45" t="s">
        <v>48</v>
      </c>
      <c r="C1574" s="45">
        <v>2010</v>
      </c>
      <c r="D1574" s="45" t="s">
        <v>196</v>
      </c>
      <c r="E1574" s="48">
        <v>19.7276545</v>
      </c>
      <c r="F1574" s="37">
        <f>VLOOKUP(_xlfn.CONCAT(D1574,"65-69"),'Appendix 4. 2020 IBGE LT'!$E$6:$M$1685,9,FALSE)</f>
        <v>21.256500307163606</v>
      </c>
      <c r="G1574" s="37">
        <f>VLOOKUP(_xlfn.CONCAT(D1574,"65-69"),'Appendix 3b. nax IBGE 2019'!$E$5:$M$1850,9,FALSE)</f>
        <v>21.128140105360195</v>
      </c>
      <c r="H1574" s="37">
        <f>INDEX(Summary!$Q$5:$Y$88,MATCH(_xlfn.CONCAT(D1574,"65-69"),Summary!$Q$5:$Q$88,0),MATCH($H$3,Summary!$Q$4:$Y$4,0))</f>
        <v>20.508574316030828</v>
      </c>
      <c r="I1574" s="240">
        <f t="shared" si="73"/>
        <v>-2.9324199207301942E-2</v>
      </c>
      <c r="J1574" s="241">
        <f t="shared" si="74"/>
        <v>-0.57849767045082656</v>
      </c>
      <c r="K1574" s="242">
        <f t="shared" si="72"/>
        <v>19.149156829549174</v>
      </c>
    </row>
    <row r="1575" spans="1:11" x14ac:dyDescent="0.2">
      <c r="A1575" s="45" t="s">
        <v>62</v>
      </c>
      <c r="B1575" s="45" t="s">
        <v>48</v>
      </c>
      <c r="C1575" s="45">
        <v>2011</v>
      </c>
      <c r="D1575" s="45" t="s">
        <v>196</v>
      </c>
      <c r="E1575" s="48">
        <v>19.905784400000002</v>
      </c>
      <c r="F1575" s="37">
        <f>VLOOKUP(_xlfn.CONCAT(D1575,"65-69"),'Appendix 4. 2020 IBGE LT'!$E$6:$M$1685,9,FALSE)</f>
        <v>21.256500307163606</v>
      </c>
      <c r="G1575" s="37">
        <f>VLOOKUP(_xlfn.CONCAT(D1575,"65-69"),'Appendix 3b. nax IBGE 2019'!$E$5:$M$1850,9,FALSE)</f>
        <v>21.128140105360195</v>
      </c>
      <c r="H1575" s="37">
        <f>INDEX(Summary!$Q$5:$Y$88,MATCH(_xlfn.CONCAT(D1575,"65-69"),Summary!$Q$5:$Q$88,0),MATCH($H$3,Summary!$Q$4:$Y$4,0))</f>
        <v>20.508574316030828</v>
      </c>
      <c r="I1575" s="240">
        <f t="shared" si="73"/>
        <v>-2.9324199207301942E-2</v>
      </c>
      <c r="J1575" s="241">
        <f t="shared" si="74"/>
        <v>-0.58372118712320342</v>
      </c>
      <c r="K1575" s="242">
        <f t="shared" si="72"/>
        <v>19.322063212876799</v>
      </c>
    </row>
    <row r="1576" spans="1:11" x14ac:dyDescent="0.2">
      <c r="A1576" s="45" t="s">
        <v>62</v>
      </c>
      <c r="B1576" s="45" t="s">
        <v>48</v>
      </c>
      <c r="C1576" s="45">
        <v>2012</v>
      </c>
      <c r="D1576" s="45" t="s">
        <v>196</v>
      </c>
      <c r="E1576" s="48">
        <v>20.0780812</v>
      </c>
      <c r="F1576" s="37">
        <f>VLOOKUP(_xlfn.CONCAT(D1576,"65-69"),'Appendix 4. 2020 IBGE LT'!$E$6:$M$1685,9,FALSE)</f>
        <v>21.256500307163606</v>
      </c>
      <c r="G1576" s="37">
        <f>VLOOKUP(_xlfn.CONCAT(D1576,"65-69"),'Appendix 3b. nax IBGE 2019'!$E$5:$M$1850,9,FALSE)</f>
        <v>21.128140105360195</v>
      </c>
      <c r="H1576" s="37">
        <f>INDEX(Summary!$Q$5:$Y$88,MATCH(_xlfn.CONCAT(D1576,"65-69"),Summary!$Q$5:$Q$88,0),MATCH($H$3,Summary!$Q$4:$Y$4,0))</f>
        <v>20.508574316030828</v>
      </c>
      <c r="I1576" s="240">
        <f t="shared" si="73"/>
        <v>-2.9324199207301942E-2</v>
      </c>
      <c r="J1576" s="241">
        <f t="shared" si="74"/>
        <v>-0.58877365280918403</v>
      </c>
      <c r="K1576" s="242">
        <f t="shared" si="72"/>
        <v>19.489307547190815</v>
      </c>
    </row>
    <row r="1577" spans="1:11" x14ac:dyDescent="0.2">
      <c r="A1577" s="45" t="s">
        <v>62</v>
      </c>
      <c r="B1577" s="45" t="s">
        <v>48</v>
      </c>
      <c r="C1577" s="45">
        <v>2013</v>
      </c>
      <c r="D1577" s="45" t="s">
        <v>196</v>
      </c>
      <c r="E1577" s="48">
        <v>20.2445898</v>
      </c>
      <c r="F1577" s="37">
        <f>VLOOKUP(_xlfn.CONCAT(D1577,"65-69"),'Appendix 4. 2020 IBGE LT'!$E$6:$M$1685,9,FALSE)</f>
        <v>21.256500307163606</v>
      </c>
      <c r="G1577" s="37">
        <f>VLOOKUP(_xlfn.CONCAT(D1577,"65-69"),'Appendix 3b. nax IBGE 2019'!$E$5:$M$1850,9,FALSE)</f>
        <v>21.128140105360195</v>
      </c>
      <c r="H1577" s="37">
        <f>INDEX(Summary!$Q$5:$Y$88,MATCH(_xlfn.CONCAT(D1577,"65-69"),Summary!$Q$5:$Q$88,0),MATCH($H$3,Summary!$Q$4:$Y$4,0))</f>
        <v>20.508574316030828</v>
      </c>
      <c r="I1577" s="240">
        <f t="shared" si="73"/>
        <v>-2.9324199207301942E-2</v>
      </c>
      <c r="J1577" s="241">
        <f t="shared" si="74"/>
        <v>-0.59365638416531297</v>
      </c>
      <c r="K1577" s="242">
        <f t="shared" si="72"/>
        <v>19.650933415834686</v>
      </c>
    </row>
    <row r="1578" spans="1:11" x14ac:dyDescent="0.2">
      <c r="A1578" s="45" t="s">
        <v>62</v>
      </c>
      <c r="B1578" s="45" t="s">
        <v>48</v>
      </c>
      <c r="C1578" s="45">
        <v>2014</v>
      </c>
      <c r="D1578" s="45" t="s">
        <v>196</v>
      </c>
      <c r="E1578" s="48">
        <v>20.4053705</v>
      </c>
      <c r="F1578" s="37">
        <f>VLOOKUP(_xlfn.CONCAT(D1578,"65-69"),'Appendix 4. 2020 IBGE LT'!$E$6:$M$1685,9,FALSE)</f>
        <v>21.256500307163606</v>
      </c>
      <c r="G1578" s="37">
        <f>VLOOKUP(_xlfn.CONCAT(D1578,"65-69"),'Appendix 3b. nax IBGE 2019'!$E$5:$M$1850,9,FALSE)</f>
        <v>21.128140105360195</v>
      </c>
      <c r="H1578" s="37">
        <f>INDEX(Summary!$Q$5:$Y$88,MATCH(_xlfn.CONCAT(D1578,"65-69"),Summary!$Q$5:$Q$88,0),MATCH($H$3,Summary!$Q$4:$Y$4,0))</f>
        <v>20.508574316030828</v>
      </c>
      <c r="I1578" s="240">
        <f t="shared" si="73"/>
        <v>-2.9324199207301942E-2</v>
      </c>
      <c r="J1578" s="241">
        <f t="shared" si="74"/>
        <v>-0.59837114944080239</v>
      </c>
      <c r="K1578" s="242">
        <f t="shared" si="72"/>
        <v>19.806999350559199</v>
      </c>
    </row>
    <row r="1579" spans="1:11" x14ac:dyDescent="0.2">
      <c r="A1579" s="45" t="s">
        <v>62</v>
      </c>
      <c r="B1579" s="45" t="s">
        <v>48</v>
      </c>
      <c r="C1579" s="45">
        <v>2015</v>
      </c>
      <c r="D1579" s="45" t="s">
        <v>196</v>
      </c>
      <c r="E1579" s="48">
        <v>20.561945999999999</v>
      </c>
      <c r="F1579" s="37">
        <f>VLOOKUP(_xlfn.CONCAT(D1579,"65-69"),'Appendix 4. 2020 IBGE LT'!$E$6:$M$1685,9,FALSE)</f>
        <v>21.256500307163606</v>
      </c>
      <c r="G1579" s="37">
        <f>VLOOKUP(_xlfn.CONCAT(D1579,"65-69"),'Appendix 3b. nax IBGE 2019'!$E$5:$M$1850,9,FALSE)</f>
        <v>21.128140105360195</v>
      </c>
      <c r="H1579" s="37">
        <f>INDEX(Summary!$Q$5:$Y$88,MATCH(_xlfn.CONCAT(D1579,"65-69"),Summary!$Q$5:$Q$88,0),MATCH($H$3,Summary!$Q$4:$Y$4,0))</f>
        <v>20.508574316030828</v>
      </c>
      <c r="I1579" s="240">
        <f t="shared" si="73"/>
        <v>-2.9324199207301942E-2</v>
      </c>
      <c r="J1579" s="241">
        <f t="shared" si="74"/>
        <v>-0.60296260059378526</v>
      </c>
      <c r="K1579" s="242">
        <f t="shared" si="72"/>
        <v>19.958983399406215</v>
      </c>
    </row>
    <row r="1580" spans="1:11" x14ac:dyDescent="0.2">
      <c r="A1580" s="45" t="s">
        <v>62</v>
      </c>
      <c r="B1580" s="45" t="s">
        <v>48</v>
      </c>
      <c r="C1580" s="45">
        <v>2016</v>
      </c>
      <c r="D1580" s="45" t="s">
        <v>196</v>
      </c>
      <c r="E1580" s="48">
        <v>20.711641400000001</v>
      </c>
      <c r="F1580" s="37">
        <f>VLOOKUP(_xlfn.CONCAT(D1580,"65-69"),'Appendix 4. 2020 IBGE LT'!$E$6:$M$1685,9,FALSE)</f>
        <v>21.256500307163606</v>
      </c>
      <c r="G1580" s="37">
        <f>VLOOKUP(_xlfn.CONCAT(D1580,"65-69"),'Appendix 3b. nax IBGE 2019'!$E$5:$M$1850,9,FALSE)</f>
        <v>21.128140105360195</v>
      </c>
      <c r="H1580" s="37">
        <f>INDEX(Summary!$Q$5:$Y$88,MATCH(_xlfn.CONCAT(D1580,"65-69"),Summary!$Q$5:$Q$88,0),MATCH($H$3,Summary!$Q$4:$Y$4,0))</f>
        <v>20.508574316030828</v>
      </c>
      <c r="I1580" s="240">
        <f t="shared" si="73"/>
        <v>-2.9324199207301942E-2</v>
      </c>
      <c r="J1580" s="241">
        <f t="shared" si="74"/>
        <v>-0.60735229832380211</v>
      </c>
      <c r="K1580" s="242">
        <f t="shared" si="72"/>
        <v>20.104289101676198</v>
      </c>
    </row>
    <row r="1581" spans="1:11" x14ac:dyDescent="0.2">
      <c r="A1581" s="45" t="s">
        <v>62</v>
      </c>
      <c r="B1581" s="45" t="s">
        <v>48</v>
      </c>
      <c r="C1581" s="45">
        <v>2017</v>
      </c>
      <c r="D1581" s="45" t="s">
        <v>196</v>
      </c>
      <c r="E1581" s="48">
        <v>20.8558308</v>
      </c>
      <c r="F1581" s="37">
        <f>VLOOKUP(_xlfn.CONCAT(D1581,"65-69"),'Appendix 4. 2020 IBGE LT'!$E$6:$M$1685,9,FALSE)</f>
        <v>21.256500307163606</v>
      </c>
      <c r="G1581" s="37">
        <f>VLOOKUP(_xlfn.CONCAT(D1581,"65-69"),'Appendix 3b. nax IBGE 2019'!$E$5:$M$1850,9,FALSE)</f>
        <v>21.128140105360195</v>
      </c>
      <c r="H1581" s="37">
        <f>INDEX(Summary!$Q$5:$Y$88,MATCH(_xlfn.CONCAT(D1581,"65-69"),Summary!$Q$5:$Q$88,0),MATCH($H$3,Summary!$Q$4:$Y$4,0))</f>
        <v>20.508574316030828</v>
      </c>
      <c r="I1581" s="240">
        <f t="shared" si="73"/>
        <v>-2.9324199207301942E-2</v>
      </c>
      <c r="J1581" s="241">
        <f t="shared" si="74"/>
        <v>-0.61158053701298343</v>
      </c>
      <c r="K1581" s="242">
        <f t="shared" si="72"/>
        <v>20.244250262987016</v>
      </c>
    </row>
    <row r="1582" spans="1:11" x14ac:dyDescent="0.2">
      <c r="A1582" s="45" t="s">
        <v>62</v>
      </c>
      <c r="B1582" s="45" t="s">
        <v>48</v>
      </c>
      <c r="C1582" s="45">
        <v>2018</v>
      </c>
      <c r="D1582" s="45" t="s">
        <v>196</v>
      </c>
      <c r="E1582" s="48">
        <v>20.994624600000002</v>
      </c>
      <c r="F1582" s="37">
        <f>VLOOKUP(_xlfn.CONCAT(D1582,"65-69"),'Appendix 4. 2020 IBGE LT'!$E$6:$M$1685,9,FALSE)</f>
        <v>21.256500307163606</v>
      </c>
      <c r="G1582" s="37">
        <f>VLOOKUP(_xlfn.CONCAT(D1582,"65-69"),'Appendix 3b. nax IBGE 2019'!$E$5:$M$1850,9,FALSE)</f>
        <v>21.128140105360195</v>
      </c>
      <c r="H1582" s="37">
        <f>INDEX(Summary!$Q$5:$Y$88,MATCH(_xlfn.CONCAT(D1582,"65-69"),Summary!$Q$5:$Q$88,0),MATCH($H$3,Summary!$Q$4:$Y$4,0))</f>
        <v>20.508574316030828</v>
      </c>
      <c r="I1582" s="240">
        <f t="shared" si="73"/>
        <v>-2.9324199207301942E-2</v>
      </c>
      <c r="J1582" s="241">
        <f t="shared" si="74"/>
        <v>-0.61565055405292191</v>
      </c>
      <c r="K1582" s="242">
        <f t="shared" si="72"/>
        <v>20.378974045947079</v>
      </c>
    </row>
    <row r="1583" spans="1:11" x14ac:dyDescent="0.2">
      <c r="A1583" s="45" t="s">
        <v>62</v>
      </c>
      <c r="B1583" s="45" t="s">
        <v>48</v>
      </c>
      <c r="C1583" s="45">
        <v>2019</v>
      </c>
      <c r="D1583" s="45" t="s">
        <v>196</v>
      </c>
      <c r="E1583" s="48">
        <v>21.1281401</v>
      </c>
      <c r="F1583" s="37">
        <f>VLOOKUP(_xlfn.CONCAT(D1583,"65-69"),'Appendix 4. 2020 IBGE LT'!$E$6:$M$1685,9,FALSE)</f>
        <v>21.256500307163606</v>
      </c>
      <c r="G1583" s="37">
        <f>VLOOKUP(_xlfn.CONCAT(D1583,"65-69"),'Appendix 3b. nax IBGE 2019'!$E$5:$M$1850,9,FALSE)</f>
        <v>21.128140105360195</v>
      </c>
      <c r="H1583" s="37">
        <f>INDEX(Summary!$Q$5:$Y$88,MATCH(_xlfn.CONCAT(D1583,"65-69"),Summary!$Q$5:$Q$88,0),MATCH($H$3,Summary!$Q$4:$Y$4,0))</f>
        <v>20.508574316030828</v>
      </c>
      <c r="I1583" s="240">
        <f t="shared" si="73"/>
        <v>-2.9324199207301942E-2</v>
      </c>
      <c r="J1583" s="241">
        <f t="shared" si="74"/>
        <v>-0.6195657891721843</v>
      </c>
      <c r="K1583" s="242">
        <f t="shared" si="72"/>
        <v>20.508574310827814</v>
      </c>
    </row>
    <row r="1584" spans="1:11" x14ac:dyDescent="0.2">
      <c r="A1584" s="45" t="s">
        <v>62</v>
      </c>
      <c r="B1584" s="45" t="s">
        <v>47</v>
      </c>
      <c r="C1584" s="45">
        <v>2000</v>
      </c>
      <c r="D1584" s="45" t="s">
        <v>168</v>
      </c>
      <c r="E1584" s="48">
        <v>14.3196827</v>
      </c>
      <c r="F1584" s="37">
        <f>VLOOKUP(_xlfn.CONCAT(D1584,"65-69"),'Appendix 4. 2020 IBGE LT'!$E$6:$M$1685,9,FALSE)</f>
        <v>17.968870488792458</v>
      </c>
      <c r="G1584" s="37">
        <f>VLOOKUP(_xlfn.CONCAT(D1584,"65-69"),'Appendix 3b. nax IBGE 2019'!$E$5:$M$1850,9,FALSE)</f>
        <v>17.841865226595417</v>
      </c>
      <c r="H1584" s="37">
        <f>INDEX(Summary!$Q$5:$Y$88,MATCH(_xlfn.CONCAT(D1584,"65-69"),Summary!$Q$5:$Q$88,0),MATCH($H$3,Summary!$Q$4:$Y$4,0))</f>
        <v>17.196416715550384</v>
      </c>
      <c r="I1584" s="240">
        <f t="shared" si="73"/>
        <v>-3.6176066955315556E-2</v>
      </c>
      <c r="J1584" s="241">
        <f t="shared" si="74"/>
        <v>-0.51802980013407385</v>
      </c>
      <c r="K1584" s="242">
        <f t="shared" si="72"/>
        <v>13.801652899865926</v>
      </c>
    </row>
    <row r="1585" spans="1:11" x14ac:dyDescent="0.2">
      <c r="A1585" s="45" t="s">
        <v>62</v>
      </c>
      <c r="B1585" s="45" t="s">
        <v>47</v>
      </c>
      <c r="C1585" s="45">
        <v>2001</v>
      </c>
      <c r="D1585" s="45" t="s">
        <v>168</v>
      </c>
      <c r="E1585" s="48">
        <v>14.542372</v>
      </c>
      <c r="F1585" s="37">
        <f>VLOOKUP(_xlfn.CONCAT(D1585,"65-69"),'Appendix 4. 2020 IBGE LT'!$E$6:$M$1685,9,FALSE)</f>
        <v>17.968870488792458</v>
      </c>
      <c r="G1585" s="37">
        <f>VLOOKUP(_xlfn.CONCAT(D1585,"65-69"),'Appendix 3b. nax IBGE 2019'!$E$5:$M$1850,9,FALSE)</f>
        <v>17.841865226595417</v>
      </c>
      <c r="H1585" s="37">
        <f>INDEX(Summary!$Q$5:$Y$88,MATCH(_xlfn.CONCAT(D1585,"65-69"),Summary!$Q$5:$Q$88,0),MATCH($H$3,Summary!$Q$4:$Y$4,0))</f>
        <v>17.196416715550384</v>
      </c>
      <c r="I1585" s="240">
        <f t="shared" si="73"/>
        <v>-3.6176066955315556E-2</v>
      </c>
      <c r="J1585" s="241">
        <f t="shared" si="74"/>
        <v>-0.52608582316110619</v>
      </c>
      <c r="K1585" s="242">
        <f t="shared" si="72"/>
        <v>14.016286176838895</v>
      </c>
    </row>
    <row r="1586" spans="1:11" x14ac:dyDescent="0.2">
      <c r="A1586" s="45" t="s">
        <v>62</v>
      </c>
      <c r="B1586" s="45" t="s">
        <v>47</v>
      </c>
      <c r="C1586" s="45">
        <v>2002</v>
      </c>
      <c r="D1586" s="45" t="s">
        <v>168</v>
      </c>
      <c r="E1586" s="48">
        <v>14.7612664</v>
      </c>
      <c r="F1586" s="37">
        <f>VLOOKUP(_xlfn.CONCAT(D1586,"65-69"),'Appendix 4. 2020 IBGE LT'!$E$6:$M$1685,9,FALSE)</f>
        <v>17.968870488792458</v>
      </c>
      <c r="G1586" s="37">
        <f>VLOOKUP(_xlfn.CONCAT(D1586,"65-69"),'Appendix 3b. nax IBGE 2019'!$E$5:$M$1850,9,FALSE)</f>
        <v>17.841865226595417</v>
      </c>
      <c r="H1586" s="37">
        <f>INDEX(Summary!$Q$5:$Y$88,MATCH(_xlfn.CONCAT(D1586,"65-69"),Summary!$Q$5:$Q$88,0),MATCH($H$3,Summary!$Q$4:$Y$4,0))</f>
        <v>17.196416715550384</v>
      </c>
      <c r="I1586" s="240">
        <f t="shared" si="73"/>
        <v>-3.6176066955315556E-2</v>
      </c>
      <c r="J1586" s="241">
        <f t="shared" si="74"/>
        <v>-0.53400456163164978</v>
      </c>
      <c r="K1586" s="242">
        <f t="shared" si="72"/>
        <v>14.227261838368351</v>
      </c>
    </row>
    <row r="1587" spans="1:11" x14ac:dyDescent="0.2">
      <c r="A1587" s="45" t="s">
        <v>62</v>
      </c>
      <c r="B1587" s="45" t="s">
        <v>47</v>
      </c>
      <c r="C1587" s="45">
        <v>2003</v>
      </c>
      <c r="D1587" s="45" t="s">
        <v>168</v>
      </c>
      <c r="E1587" s="48">
        <v>14.975896000000001</v>
      </c>
      <c r="F1587" s="37">
        <f>VLOOKUP(_xlfn.CONCAT(D1587,"65-69"),'Appendix 4. 2020 IBGE LT'!$E$6:$M$1685,9,FALSE)</f>
        <v>17.968870488792458</v>
      </c>
      <c r="G1587" s="37">
        <f>VLOOKUP(_xlfn.CONCAT(D1587,"65-69"),'Appendix 3b. nax IBGE 2019'!$E$5:$M$1850,9,FALSE)</f>
        <v>17.841865226595417</v>
      </c>
      <c r="H1587" s="37">
        <f>INDEX(Summary!$Q$5:$Y$88,MATCH(_xlfn.CONCAT(D1587,"65-69"),Summary!$Q$5:$Q$88,0),MATCH($H$3,Summary!$Q$4:$Y$4,0))</f>
        <v>17.196416715550384</v>
      </c>
      <c r="I1587" s="240">
        <f t="shared" si="73"/>
        <v>-3.6176066955315556E-2</v>
      </c>
      <c r="J1587" s="241">
        <f t="shared" si="74"/>
        <v>-0.54176901641184239</v>
      </c>
      <c r="K1587" s="242">
        <f t="shared" si="72"/>
        <v>14.434126983588158</v>
      </c>
    </row>
    <row r="1588" spans="1:11" x14ac:dyDescent="0.2">
      <c r="A1588" s="45" t="s">
        <v>62</v>
      </c>
      <c r="B1588" s="45" t="s">
        <v>47</v>
      </c>
      <c r="C1588" s="45">
        <v>2004</v>
      </c>
      <c r="D1588" s="45" t="s">
        <v>168</v>
      </c>
      <c r="E1588" s="48">
        <v>15.1858314</v>
      </c>
      <c r="F1588" s="37">
        <f>VLOOKUP(_xlfn.CONCAT(D1588,"65-69"),'Appendix 4. 2020 IBGE LT'!$E$6:$M$1685,9,FALSE)</f>
        <v>17.968870488792458</v>
      </c>
      <c r="G1588" s="37">
        <f>VLOOKUP(_xlfn.CONCAT(D1588,"65-69"),'Appendix 3b. nax IBGE 2019'!$E$5:$M$1850,9,FALSE)</f>
        <v>17.841865226595417</v>
      </c>
      <c r="H1588" s="37">
        <f>INDEX(Summary!$Q$5:$Y$88,MATCH(_xlfn.CONCAT(D1588,"65-69"),Summary!$Q$5:$Q$88,0),MATCH($H$3,Summary!$Q$4:$Y$4,0))</f>
        <v>17.196416715550384</v>
      </c>
      <c r="I1588" s="240">
        <f t="shared" si="73"/>
        <v>-3.6176066955315556E-2</v>
      </c>
      <c r="J1588" s="241">
        <f t="shared" si="74"/>
        <v>-0.54936365349853333</v>
      </c>
      <c r="K1588" s="242">
        <f t="shared" si="72"/>
        <v>14.636467746501467</v>
      </c>
    </row>
    <row r="1589" spans="1:11" x14ac:dyDescent="0.2">
      <c r="A1589" s="45" t="s">
        <v>62</v>
      </c>
      <c r="B1589" s="45" t="s">
        <v>47</v>
      </c>
      <c r="C1589" s="45">
        <v>2005</v>
      </c>
      <c r="D1589" s="45" t="s">
        <v>168</v>
      </c>
      <c r="E1589" s="48">
        <v>15.390686000000001</v>
      </c>
      <c r="F1589" s="37">
        <f>VLOOKUP(_xlfn.CONCAT(D1589,"65-69"),'Appendix 4. 2020 IBGE LT'!$E$6:$M$1685,9,FALSE)</f>
        <v>17.968870488792458</v>
      </c>
      <c r="G1589" s="37">
        <f>VLOOKUP(_xlfn.CONCAT(D1589,"65-69"),'Appendix 3b. nax IBGE 2019'!$E$5:$M$1850,9,FALSE)</f>
        <v>17.841865226595417</v>
      </c>
      <c r="H1589" s="37">
        <f>INDEX(Summary!$Q$5:$Y$88,MATCH(_xlfn.CONCAT(D1589,"65-69"),Summary!$Q$5:$Q$88,0),MATCH($H$3,Summary!$Q$4:$Y$4,0))</f>
        <v>17.196416715550384</v>
      </c>
      <c r="I1589" s="240">
        <f t="shared" si="73"/>
        <v>-3.6176066955315556E-2</v>
      </c>
      <c r="J1589" s="241">
        <f t="shared" si="74"/>
        <v>-0.55677448722423772</v>
      </c>
      <c r="K1589" s="242">
        <f t="shared" si="72"/>
        <v>14.833911512775764</v>
      </c>
    </row>
    <row r="1590" spans="1:11" x14ac:dyDescent="0.2">
      <c r="A1590" s="45" t="s">
        <v>62</v>
      </c>
      <c r="B1590" s="45" t="s">
        <v>47</v>
      </c>
      <c r="C1590" s="45">
        <v>2006</v>
      </c>
      <c r="D1590" s="45" t="s">
        <v>168</v>
      </c>
      <c r="E1590" s="48">
        <v>15.590116699999999</v>
      </c>
      <c r="F1590" s="37">
        <f>VLOOKUP(_xlfn.CONCAT(D1590,"65-69"),'Appendix 4. 2020 IBGE LT'!$E$6:$M$1685,9,FALSE)</f>
        <v>17.968870488792458</v>
      </c>
      <c r="G1590" s="37">
        <f>VLOOKUP(_xlfn.CONCAT(D1590,"65-69"),'Appendix 3b. nax IBGE 2019'!$E$5:$M$1850,9,FALSE)</f>
        <v>17.841865226595417</v>
      </c>
      <c r="H1590" s="37">
        <f>INDEX(Summary!$Q$5:$Y$88,MATCH(_xlfn.CONCAT(D1590,"65-69"),Summary!$Q$5:$Q$88,0),MATCH($H$3,Summary!$Q$4:$Y$4,0))</f>
        <v>17.196416715550384</v>
      </c>
      <c r="I1590" s="240">
        <f t="shared" si="73"/>
        <v>-3.6176066955315556E-2</v>
      </c>
      <c r="J1590" s="241">
        <f t="shared" si="74"/>
        <v>-0.56398910558038318</v>
      </c>
      <c r="K1590" s="242">
        <f t="shared" si="72"/>
        <v>15.026127594419616</v>
      </c>
    </row>
    <row r="1591" spans="1:11" x14ac:dyDescent="0.2">
      <c r="A1591" s="45" t="s">
        <v>62</v>
      </c>
      <c r="B1591" s="45" t="s">
        <v>47</v>
      </c>
      <c r="C1591" s="45">
        <v>2007</v>
      </c>
      <c r="D1591" s="45" t="s">
        <v>168</v>
      </c>
      <c r="E1591" s="48">
        <v>15.783825200000001</v>
      </c>
      <c r="F1591" s="37">
        <f>VLOOKUP(_xlfn.CONCAT(D1591,"65-69"),'Appendix 4. 2020 IBGE LT'!$E$6:$M$1685,9,FALSE)</f>
        <v>17.968870488792458</v>
      </c>
      <c r="G1591" s="37">
        <f>VLOOKUP(_xlfn.CONCAT(D1591,"65-69"),'Appendix 3b. nax IBGE 2019'!$E$5:$M$1850,9,FALSE)</f>
        <v>17.841865226595417</v>
      </c>
      <c r="H1591" s="37">
        <f>INDEX(Summary!$Q$5:$Y$88,MATCH(_xlfn.CONCAT(D1591,"65-69"),Summary!$Q$5:$Q$88,0),MATCH($H$3,Summary!$Q$4:$Y$4,0))</f>
        <v>17.196416715550384</v>
      </c>
      <c r="I1591" s="240">
        <f t="shared" si="73"/>
        <v>-3.6176066955315556E-2</v>
      </c>
      <c r="J1591" s="241">
        <f t="shared" si="74"/>
        <v>-0.57099671724619694</v>
      </c>
      <c r="K1591" s="242">
        <f t="shared" si="72"/>
        <v>15.212828482753803</v>
      </c>
    </row>
    <row r="1592" spans="1:11" x14ac:dyDescent="0.2">
      <c r="A1592" s="45" t="s">
        <v>62</v>
      </c>
      <c r="B1592" s="45" t="s">
        <v>47</v>
      </c>
      <c r="C1592" s="45">
        <v>2008</v>
      </c>
      <c r="D1592" s="45" t="s">
        <v>168</v>
      </c>
      <c r="E1592" s="48">
        <v>15.971557900000001</v>
      </c>
      <c r="F1592" s="37">
        <f>VLOOKUP(_xlfn.CONCAT(D1592,"65-69"),'Appendix 4. 2020 IBGE LT'!$E$6:$M$1685,9,FALSE)</f>
        <v>17.968870488792458</v>
      </c>
      <c r="G1592" s="37">
        <f>VLOOKUP(_xlfn.CONCAT(D1592,"65-69"),'Appendix 3b. nax IBGE 2019'!$E$5:$M$1850,9,FALSE)</f>
        <v>17.841865226595417</v>
      </c>
      <c r="H1592" s="37">
        <f>INDEX(Summary!$Q$5:$Y$88,MATCH(_xlfn.CONCAT(D1592,"65-69"),Summary!$Q$5:$Q$88,0),MATCH($H$3,Summary!$Q$4:$Y$4,0))</f>
        <v>17.196416715550384</v>
      </c>
      <c r="I1592" s="240">
        <f t="shared" si="73"/>
        <v>-3.6176066955315556E-2</v>
      </c>
      <c r="J1592" s="241">
        <f t="shared" si="74"/>
        <v>-0.57778814797109912</v>
      </c>
      <c r="K1592" s="242">
        <f t="shared" si="72"/>
        <v>15.393769752028902</v>
      </c>
    </row>
    <row r="1593" spans="1:11" x14ac:dyDescent="0.2">
      <c r="A1593" s="45" t="s">
        <v>62</v>
      </c>
      <c r="B1593" s="45" t="s">
        <v>47</v>
      </c>
      <c r="C1593" s="45">
        <v>2009</v>
      </c>
      <c r="D1593" s="45" t="s">
        <v>168</v>
      </c>
      <c r="E1593" s="48">
        <v>16.153105700000001</v>
      </c>
      <c r="F1593" s="37">
        <f>VLOOKUP(_xlfn.CONCAT(D1593,"65-69"),'Appendix 4. 2020 IBGE LT'!$E$6:$M$1685,9,FALSE)</f>
        <v>17.968870488792458</v>
      </c>
      <c r="G1593" s="37">
        <f>VLOOKUP(_xlfn.CONCAT(D1593,"65-69"),'Appendix 3b. nax IBGE 2019'!$E$5:$M$1850,9,FALSE)</f>
        <v>17.841865226595417</v>
      </c>
      <c r="H1593" s="37">
        <f>INDEX(Summary!$Q$5:$Y$88,MATCH(_xlfn.CONCAT(D1593,"65-69"),Summary!$Q$5:$Q$88,0),MATCH($H$3,Summary!$Q$4:$Y$4,0))</f>
        <v>17.196416715550384</v>
      </c>
      <c r="I1593" s="240">
        <f t="shared" si="73"/>
        <v>-3.6176066955315556E-2</v>
      </c>
      <c r="J1593" s="241">
        <f t="shared" si="74"/>
        <v>-0.58435583333948937</v>
      </c>
      <c r="K1593" s="242">
        <f t="shared" si="72"/>
        <v>15.568749866660511</v>
      </c>
    </row>
    <row r="1594" spans="1:11" x14ac:dyDescent="0.2">
      <c r="A1594" s="45" t="s">
        <v>62</v>
      </c>
      <c r="B1594" s="45" t="s">
        <v>47</v>
      </c>
      <c r="C1594" s="45">
        <v>2010</v>
      </c>
      <c r="D1594" s="45" t="s">
        <v>168</v>
      </c>
      <c r="E1594" s="48">
        <v>16.328302999999998</v>
      </c>
      <c r="F1594" s="37">
        <f>VLOOKUP(_xlfn.CONCAT(D1594,"65-69"),'Appendix 4. 2020 IBGE LT'!$E$6:$M$1685,9,FALSE)</f>
        <v>17.968870488792458</v>
      </c>
      <c r="G1594" s="37">
        <f>VLOOKUP(_xlfn.CONCAT(D1594,"65-69"),'Appendix 3b. nax IBGE 2019'!$E$5:$M$1850,9,FALSE)</f>
        <v>17.841865226595417</v>
      </c>
      <c r="H1594" s="37">
        <f>INDEX(Summary!$Q$5:$Y$88,MATCH(_xlfn.CONCAT(D1594,"65-69"),Summary!$Q$5:$Q$88,0),MATCH($H$3,Summary!$Q$4:$Y$4,0))</f>
        <v>17.196416715550384</v>
      </c>
      <c r="I1594" s="240">
        <f t="shared" si="73"/>
        <v>-3.6176066955315556E-2</v>
      </c>
      <c r="J1594" s="241">
        <f t="shared" si="74"/>
        <v>-0.59069378259467975</v>
      </c>
      <c r="K1594" s="242">
        <f t="shared" si="72"/>
        <v>15.737609217405318</v>
      </c>
    </row>
    <row r="1595" spans="1:11" x14ac:dyDescent="0.2">
      <c r="A1595" s="45" t="s">
        <v>62</v>
      </c>
      <c r="B1595" s="45" t="s">
        <v>47</v>
      </c>
      <c r="C1595" s="45">
        <v>2011</v>
      </c>
      <c r="D1595" s="45" t="s">
        <v>168</v>
      </c>
      <c r="E1595" s="48">
        <v>16.531380299999999</v>
      </c>
      <c r="F1595" s="37">
        <f>VLOOKUP(_xlfn.CONCAT(D1595,"65-69"),'Appendix 4. 2020 IBGE LT'!$E$6:$M$1685,9,FALSE)</f>
        <v>17.968870488792458</v>
      </c>
      <c r="G1595" s="37">
        <f>VLOOKUP(_xlfn.CONCAT(D1595,"65-69"),'Appendix 3b. nax IBGE 2019'!$E$5:$M$1850,9,FALSE)</f>
        <v>17.841865226595417</v>
      </c>
      <c r="H1595" s="37">
        <f>INDEX(Summary!$Q$5:$Y$88,MATCH(_xlfn.CONCAT(D1595,"65-69"),Summary!$Q$5:$Q$88,0),MATCH($H$3,Summary!$Q$4:$Y$4,0))</f>
        <v>17.196416715550384</v>
      </c>
      <c r="I1595" s="240">
        <f t="shared" si="73"/>
        <v>-3.6176066955315556E-2</v>
      </c>
      <c r="J1595" s="241">
        <f t="shared" si="74"/>
        <v>-0.59804032059658452</v>
      </c>
      <c r="K1595" s="242">
        <f t="shared" si="72"/>
        <v>15.933339979403414</v>
      </c>
    </row>
    <row r="1596" spans="1:11" x14ac:dyDescent="0.2">
      <c r="A1596" s="45" t="s">
        <v>62</v>
      </c>
      <c r="B1596" s="45" t="s">
        <v>47</v>
      </c>
      <c r="C1596" s="45">
        <v>2012</v>
      </c>
      <c r="D1596" s="45" t="s">
        <v>168</v>
      </c>
      <c r="E1596" s="48">
        <v>16.725450899999998</v>
      </c>
      <c r="F1596" s="37">
        <f>VLOOKUP(_xlfn.CONCAT(D1596,"65-69"),'Appendix 4. 2020 IBGE LT'!$E$6:$M$1685,9,FALSE)</f>
        <v>17.968870488792458</v>
      </c>
      <c r="G1596" s="37">
        <f>VLOOKUP(_xlfn.CONCAT(D1596,"65-69"),'Appendix 3b. nax IBGE 2019'!$E$5:$M$1850,9,FALSE)</f>
        <v>17.841865226595417</v>
      </c>
      <c r="H1596" s="37">
        <f>INDEX(Summary!$Q$5:$Y$88,MATCH(_xlfn.CONCAT(D1596,"65-69"),Summary!$Q$5:$Q$88,0),MATCH($H$3,Summary!$Q$4:$Y$4,0))</f>
        <v>17.196416715550384</v>
      </c>
      <c r="I1596" s="240">
        <f t="shared" si="73"/>
        <v>-3.6176066955315556E-2</v>
      </c>
      <c r="J1596" s="241">
        <f t="shared" si="74"/>
        <v>-0.60506103161624281</v>
      </c>
      <c r="K1596" s="242">
        <f t="shared" si="72"/>
        <v>16.120389868383757</v>
      </c>
    </row>
    <row r="1597" spans="1:11" x14ac:dyDescent="0.2">
      <c r="A1597" s="45" t="s">
        <v>62</v>
      </c>
      <c r="B1597" s="45" t="s">
        <v>47</v>
      </c>
      <c r="C1597" s="45">
        <v>2013</v>
      </c>
      <c r="D1597" s="45" t="s">
        <v>168</v>
      </c>
      <c r="E1597" s="48">
        <v>16.910554900000001</v>
      </c>
      <c r="F1597" s="37">
        <f>VLOOKUP(_xlfn.CONCAT(D1597,"65-69"),'Appendix 4. 2020 IBGE LT'!$E$6:$M$1685,9,FALSE)</f>
        <v>17.968870488792458</v>
      </c>
      <c r="G1597" s="37">
        <f>VLOOKUP(_xlfn.CONCAT(D1597,"65-69"),'Appendix 3b. nax IBGE 2019'!$E$5:$M$1850,9,FALSE)</f>
        <v>17.841865226595417</v>
      </c>
      <c r="H1597" s="37">
        <f>INDEX(Summary!$Q$5:$Y$88,MATCH(_xlfn.CONCAT(D1597,"65-69"),Summary!$Q$5:$Q$88,0),MATCH($H$3,Summary!$Q$4:$Y$4,0))</f>
        <v>17.196416715550384</v>
      </c>
      <c r="I1597" s="240">
        <f t="shared" si="73"/>
        <v>-3.6176066955315556E-2</v>
      </c>
      <c r="J1597" s="241">
        <f t="shared" si="74"/>
        <v>-0.61175736631393962</v>
      </c>
      <c r="K1597" s="242">
        <f t="shared" si="72"/>
        <v>16.298797533686063</v>
      </c>
    </row>
    <row r="1598" spans="1:11" x14ac:dyDescent="0.2">
      <c r="A1598" s="45" t="s">
        <v>62</v>
      </c>
      <c r="B1598" s="45" t="s">
        <v>47</v>
      </c>
      <c r="C1598" s="45">
        <v>2014</v>
      </c>
      <c r="D1598" s="45" t="s">
        <v>168</v>
      </c>
      <c r="E1598" s="48">
        <v>17.086783199999999</v>
      </c>
      <c r="F1598" s="37">
        <f>VLOOKUP(_xlfn.CONCAT(D1598,"65-69"),'Appendix 4. 2020 IBGE LT'!$E$6:$M$1685,9,FALSE)</f>
        <v>17.968870488792458</v>
      </c>
      <c r="G1598" s="37">
        <f>VLOOKUP(_xlfn.CONCAT(D1598,"65-69"),'Appendix 3b. nax IBGE 2019'!$E$5:$M$1850,9,FALSE)</f>
        <v>17.841865226595417</v>
      </c>
      <c r="H1598" s="37">
        <f>INDEX(Summary!$Q$5:$Y$88,MATCH(_xlfn.CONCAT(D1598,"65-69"),Summary!$Q$5:$Q$88,0),MATCH($H$3,Summary!$Q$4:$Y$4,0))</f>
        <v>17.196416715550384</v>
      </c>
      <c r="I1598" s="240">
        <f t="shared" si="73"/>
        <v>-3.6176066955315556E-2</v>
      </c>
      <c r="J1598" s="241">
        <f t="shared" si="74"/>
        <v>-0.61813261309416101</v>
      </c>
      <c r="K1598" s="242">
        <f t="shared" si="72"/>
        <v>16.468650586905838</v>
      </c>
    </row>
    <row r="1599" spans="1:11" x14ac:dyDescent="0.2">
      <c r="A1599" s="45" t="s">
        <v>62</v>
      </c>
      <c r="B1599" s="45" t="s">
        <v>47</v>
      </c>
      <c r="C1599" s="45">
        <v>2015</v>
      </c>
      <c r="D1599" s="45" t="s">
        <v>168</v>
      </c>
      <c r="E1599" s="48">
        <v>17.254271500000002</v>
      </c>
      <c r="F1599" s="37">
        <f>VLOOKUP(_xlfn.CONCAT(D1599,"65-69"),'Appendix 4. 2020 IBGE LT'!$E$6:$M$1685,9,FALSE)</f>
        <v>17.968870488792458</v>
      </c>
      <c r="G1599" s="37">
        <f>VLOOKUP(_xlfn.CONCAT(D1599,"65-69"),'Appendix 3b. nax IBGE 2019'!$E$5:$M$1850,9,FALSE)</f>
        <v>17.841865226595417</v>
      </c>
      <c r="H1599" s="37">
        <f>INDEX(Summary!$Q$5:$Y$88,MATCH(_xlfn.CONCAT(D1599,"65-69"),Summary!$Q$5:$Q$88,0),MATCH($H$3,Summary!$Q$4:$Y$4,0))</f>
        <v>17.196416715550384</v>
      </c>
      <c r="I1599" s="240">
        <f t="shared" si="73"/>
        <v>-3.6176066955315556E-2</v>
      </c>
      <c r="J1599" s="241">
        <f t="shared" si="74"/>
        <v>-0.62419168104919298</v>
      </c>
      <c r="K1599" s="242">
        <f t="shared" si="72"/>
        <v>16.630079818950808</v>
      </c>
    </row>
    <row r="1600" spans="1:11" x14ac:dyDescent="0.2">
      <c r="A1600" s="45" t="s">
        <v>62</v>
      </c>
      <c r="B1600" s="45" t="s">
        <v>47</v>
      </c>
      <c r="C1600" s="45">
        <v>2016</v>
      </c>
      <c r="D1600" s="45" t="s">
        <v>168</v>
      </c>
      <c r="E1600" s="48">
        <v>17.4131936</v>
      </c>
      <c r="F1600" s="37">
        <f>VLOOKUP(_xlfn.CONCAT(D1600,"65-69"),'Appendix 4. 2020 IBGE LT'!$E$6:$M$1685,9,FALSE)</f>
        <v>17.968870488792458</v>
      </c>
      <c r="G1600" s="37">
        <f>VLOOKUP(_xlfn.CONCAT(D1600,"65-69"),'Appendix 3b. nax IBGE 2019'!$E$5:$M$1850,9,FALSE)</f>
        <v>17.841865226595417</v>
      </c>
      <c r="H1600" s="37">
        <f>INDEX(Summary!$Q$5:$Y$88,MATCH(_xlfn.CONCAT(D1600,"65-69"),Summary!$Q$5:$Q$88,0),MATCH($H$3,Summary!$Q$4:$Y$4,0))</f>
        <v>17.196416715550384</v>
      </c>
      <c r="I1600" s="240">
        <f t="shared" si="73"/>
        <v>-3.6176066955315556E-2</v>
      </c>
      <c r="J1600" s="241">
        <f t="shared" si="74"/>
        <v>-0.62994085757947227</v>
      </c>
      <c r="K1600" s="242">
        <f t="shared" si="72"/>
        <v>16.783252742420526</v>
      </c>
    </row>
    <row r="1601" spans="1:11" x14ac:dyDescent="0.2">
      <c r="A1601" s="45" t="s">
        <v>62</v>
      </c>
      <c r="B1601" s="45" t="s">
        <v>47</v>
      </c>
      <c r="C1601" s="45">
        <v>2017</v>
      </c>
      <c r="D1601" s="45" t="s">
        <v>168</v>
      </c>
      <c r="E1601" s="48">
        <v>17.564757</v>
      </c>
      <c r="F1601" s="37">
        <f>VLOOKUP(_xlfn.CONCAT(D1601,"65-69"),'Appendix 4. 2020 IBGE LT'!$E$6:$M$1685,9,FALSE)</f>
        <v>17.968870488792458</v>
      </c>
      <c r="G1601" s="37">
        <f>VLOOKUP(_xlfn.CONCAT(D1601,"65-69"),'Appendix 3b. nax IBGE 2019'!$E$5:$M$1850,9,FALSE)</f>
        <v>17.841865226595417</v>
      </c>
      <c r="H1601" s="37">
        <f>INDEX(Summary!$Q$5:$Y$88,MATCH(_xlfn.CONCAT(D1601,"65-69"),Summary!$Q$5:$Q$88,0),MATCH($H$3,Summary!$Q$4:$Y$4,0))</f>
        <v>17.196416715550384</v>
      </c>
      <c r="I1601" s="240">
        <f t="shared" si="73"/>
        <v>-3.6176066955315556E-2</v>
      </c>
      <c r="J1601" s="241">
        <f t="shared" si="74"/>
        <v>-0.63542382528584762</v>
      </c>
      <c r="K1601" s="242">
        <f t="shared" si="72"/>
        <v>16.929333174714152</v>
      </c>
    </row>
    <row r="1602" spans="1:11" x14ac:dyDescent="0.2">
      <c r="A1602" s="45" t="s">
        <v>62</v>
      </c>
      <c r="B1602" s="45" t="s">
        <v>47</v>
      </c>
      <c r="C1602" s="45">
        <v>2018</v>
      </c>
      <c r="D1602" s="45" t="s">
        <v>168</v>
      </c>
      <c r="E1602" s="48">
        <v>17.707252</v>
      </c>
      <c r="F1602" s="37">
        <f>VLOOKUP(_xlfn.CONCAT(D1602,"65-69"),'Appendix 4. 2020 IBGE LT'!$E$6:$M$1685,9,FALSE)</f>
        <v>17.968870488792458</v>
      </c>
      <c r="G1602" s="37">
        <f>VLOOKUP(_xlfn.CONCAT(D1602,"65-69"),'Appendix 3b. nax IBGE 2019'!$E$5:$M$1850,9,FALSE)</f>
        <v>17.841865226595417</v>
      </c>
      <c r="H1602" s="37">
        <f>INDEX(Summary!$Q$5:$Y$88,MATCH(_xlfn.CONCAT(D1602,"65-69"),Summary!$Q$5:$Q$88,0),MATCH($H$3,Summary!$Q$4:$Y$4,0))</f>
        <v>17.196416715550384</v>
      </c>
      <c r="I1602" s="240">
        <f t="shared" si="73"/>
        <v>-3.6176066955315556E-2</v>
      </c>
      <c r="J1602" s="241">
        <f t="shared" si="74"/>
        <v>-0.64057873394664533</v>
      </c>
      <c r="K1602" s="242">
        <f t="shared" si="72"/>
        <v>17.066673266053357</v>
      </c>
    </row>
    <row r="1603" spans="1:11" x14ac:dyDescent="0.2">
      <c r="A1603" s="45" t="s">
        <v>62</v>
      </c>
      <c r="B1603" s="45" t="s">
        <v>47</v>
      </c>
      <c r="C1603" s="45">
        <v>2019</v>
      </c>
      <c r="D1603" s="45" t="s">
        <v>168</v>
      </c>
      <c r="E1603" s="48">
        <v>17.841865200000001</v>
      </c>
      <c r="F1603" s="37">
        <f>VLOOKUP(_xlfn.CONCAT(D1603,"65-69"),'Appendix 4. 2020 IBGE LT'!$E$6:$M$1685,9,FALSE)</f>
        <v>17.968870488792458</v>
      </c>
      <c r="G1603" s="37">
        <f>VLOOKUP(_xlfn.CONCAT(D1603,"65-69"),'Appendix 3b. nax IBGE 2019'!$E$5:$M$1850,9,FALSE)</f>
        <v>17.841865226595417</v>
      </c>
      <c r="H1603" s="37">
        <f>INDEX(Summary!$Q$5:$Y$88,MATCH(_xlfn.CONCAT(D1603,"65-69"),Summary!$Q$5:$Q$88,0),MATCH($H$3,Summary!$Q$4:$Y$4,0))</f>
        <v>17.196416715550384</v>
      </c>
      <c r="I1603" s="240">
        <f t="shared" si="73"/>
        <v>-3.6176066955315556E-2</v>
      </c>
      <c r="J1603" s="241">
        <f t="shared" si="74"/>
        <v>-0.64544851008291459</v>
      </c>
      <c r="K1603" s="242">
        <f t="shared" si="72"/>
        <v>17.196416689917086</v>
      </c>
    </row>
    <row r="1604" spans="1:11" x14ac:dyDescent="0.2">
      <c r="A1604" s="45" t="s">
        <v>62</v>
      </c>
      <c r="B1604" s="45" t="s">
        <v>3</v>
      </c>
      <c r="C1604" s="45">
        <v>2000</v>
      </c>
      <c r="D1604" s="45" t="s">
        <v>224</v>
      </c>
      <c r="E1604" s="48">
        <v>16.1407682</v>
      </c>
      <c r="F1604" s="37">
        <f>VLOOKUP(_xlfn.CONCAT(D1604,"65-69"),'Appendix 4. 2020 IBGE LT'!$E$6:$M$1685,9,FALSE)</f>
        <v>19.775001790278704</v>
      </c>
      <c r="G1604" s="37">
        <f>VLOOKUP(_xlfn.CONCAT(D1604,"65-69"),'Appendix 3b. nax IBGE 2019'!$E$5:$M$1850,9,FALSE)</f>
        <v>19.647618336421505</v>
      </c>
      <c r="H1604" s="37">
        <f>INDEX(Summary!$Q$5:$Y$88,MATCH(_xlfn.CONCAT(D1604,"65-69"),Summary!$Q$5:$Q$88,0),MATCH($H$3,Summary!$Q$4:$Y$4,0))</f>
        <v>19.006582636713254</v>
      </c>
      <c r="I1604" s="240">
        <f t="shared" si="73"/>
        <v>-3.2626636406100161E-2</v>
      </c>
      <c r="J1604" s="241">
        <f t="shared" si="74"/>
        <v>-0.52661897537654379</v>
      </c>
      <c r="K1604" s="242">
        <f t="shared" ref="K1604:K1667" si="75">E1604+J1604</f>
        <v>15.614149224623457</v>
      </c>
    </row>
    <row r="1605" spans="1:11" x14ac:dyDescent="0.2">
      <c r="A1605" s="45" t="s">
        <v>62</v>
      </c>
      <c r="B1605" s="45" t="s">
        <v>3</v>
      </c>
      <c r="C1605" s="45">
        <v>2001</v>
      </c>
      <c r="D1605" s="45" t="s">
        <v>224</v>
      </c>
      <c r="E1605" s="48">
        <v>16.3691295</v>
      </c>
      <c r="F1605" s="37">
        <f>VLOOKUP(_xlfn.CONCAT(D1605,"65-69"),'Appendix 4. 2020 IBGE LT'!$E$6:$M$1685,9,FALSE)</f>
        <v>19.775001790278704</v>
      </c>
      <c r="G1605" s="37">
        <f>VLOOKUP(_xlfn.CONCAT(D1605,"65-69"),'Appendix 3b. nax IBGE 2019'!$E$5:$M$1850,9,FALSE)</f>
        <v>19.647618336421505</v>
      </c>
      <c r="H1605" s="37">
        <f>INDEX(Summary!$Q$5:$Y$88,MATCH(_xlfn.CONCAT(D1605,"65-69"),Summary!$Q$5:$Q$88,0),MATCH($H$3,Summary!$Q$4:$Y$4,0))</f>
        <v>19.006582636713254</v>
      </c>
      <c r="I1605" s="240">
        <f t="shared" ref="I1605:I1668" si="76">(H1605-$G1605)/$G1605</f>
        <v>-3.2626636406100161E-2</v>
      </c>
      <c r="J1605" s="241">
        <f t="shared" ref="J1605:J1668" si="77">E1605*I1605</f>
        <v>-0.53406963648086814</v>
      </c>
      <c r="K1605" s="242">
        <f t="shared" si="75"/>
        <v>15.835059863519131</v>
      </c>
    </row>
    <row r="1606" spans="1:11" x14ac:dyDescent="0.2">
      <c r="A1606" s="45" t="s">
        <v>62</v>
      </c>
      <c r="B1606" s="45" t="s">
        <v>3</v>
      </c>
      <c r="C1606" s="45">
        <v>2002</v>
      </c>
      <c r="D1606" s="45" t="s">
        <v>224</v>
      </c>
      <c r="E1606" s="48">
        <v>16.593087000000001</v>
      </c>
      <c r="F1606" s="37">
        <f>VLOOKUP(_xlfn.CONCAT(D1606,"65-69"),'Appendix 4. 2020 IBGE LT'!$E$6:$M$1685,9,FALSE)</f>
        <v>19.775001790278704</v>
      </c>
      <c r="G1606" s="37">
        <f>VLOOKUP(_xlfn.CONCAT(D1606,"65-69"),'Appendix 3b. nax IBGE 2019'!$E$5:$M$1850,9,FALSE)</f>
        <v>19.647618336421505</v>
      </c>
      <c r="H1606" s="37">
        <f>INDEX(Summary!$Q$5:$Y$88,MATCH(_xlfn.CONCAT(D1606,"65-69"),Summary!$Q$5:$Q$88,0),MATCH($H$3,Summary!$Q$4:$Y$4,0))</f>
        <v>19.006582636713254</v>
      </c>
      <c r="I1606" s="240">
        <f t="shared" si="76"/>
        <v>-3.2626636406100161E-2</v>
      </c>
      <c r="J1606" s="241">
        <f t="shared" si="77"/>
        <v>-0.54137661640378731</v>
      </c>
      <c r="K1606" s="242">
        <f t="shared" si="75"/>
        <v>16.051710383596212</v>
      </c>
    </row>
    <row r="1607" spans="1:11" x14ac:dyDescent="0.2">
      <c r="A1607" s="45" t="s">
        <v>62</v>
      </c>
      <c r="B1607" s="45" t="s">
        <v>3</v>
      </c>
      <c r="C1607" s="45">
        <v>2003</v>
      </c>
      <c r="D1607" s="45" t="s">
        <v>224</v>
      </c>
      <c r="E1607" s="48">
        <v>16.8118224</v>
      </c>
      <c r="F1607" s="37">
        <f>VLOOKUP(_xlfn.CONCAT(D1607,"65-69"),'Appendix 4. 2020 IBGE LT'!$E$6:$M$1685,9,FALSE)</f>
        <v>19.775001790278704</v>
      </c>
      <c r="G1607" s="37">
        <f>VLOOKUP(_xlfn.CONCAT(D1607,"65-69"),'Appendix 3b. nax IBGE 2019'!$E$5:$M$1850,9,FALSE)</f>
        <v>19.647618336421505</v>
      </c>
      <c r="H1607" s="37">
        <f>INDEX(Summary!$Q$5:$Y$88,MATCH(_xlfn.CONCAT(D1607,"65-69"),Summary!$Q$5:$Q$88,0),MATCH($H$3,Summary!$Q$4:$Y$4,0))</f>
        <v>19.006582636713254</v>
      </c>
      <c r="I1607" s="240">
        <f t="shared" si="76"/>
        <v>-3.2626636406100161E-2</v>
      </c>
      <c r="J1607" s="241">
        <f t="shared" si="77"/>
        <v>-0.54851321676873022</v>
      </c>
      <c r="K1607" s="242">
        <f t="shared" si="75"/>
        <v>16.263309183231272</v>
      </c>
    </row>
    <row r="1608" spans="1:11" x14ac:dyDescent="0.2">
      <c r="A1608" s="45" t="s">
        <v>62</v>
      </c>
      <c r="B1608" s="45" t="s">
        <v>3</v>
      </c>
      <c r="C1608" s="45">
        <v>2004</v>
      </c>
      <c r="D1608" s="45" t="s">
        <v>224</v>
      </c>
      <c r="E1608" s="48">
        <v>17.025932399999999</v>
      </c>
      <c r="F1608" s="37">
        <f>VLOOKUP(_xlfn.CONCAT(D1608,"65-69"),'Appendix 4. 2020 IBGE LT'!$E$6:$M$1685,9,FALSE)</f>
        <v>19.775001790278704</v>
      </c>
      <c r="G1608" s="37">
        <f>VLOOKUP(_xlfn.CONCAT(D1608,"65-69"),'Appendix 3b. nax IBGE 2019'!$E$5:$M$1850,9,FALSE)</f>
        <v>19.647618336421505</v>
      </c>
      <c r="H1608" s="37">
        <f>INDEX(Summary!$Q$5:$Y$88,MATCH(_xlfn.CONCAT(D1608,"65-69"),Summary!$Q$5:$Q$88,0),MATCH($H$3,Summary!$Q$4:$Y$4,0))</f>
        <v>19.006582636713254</v>
      </c>
      <c r="I1608" s="240">
        <f t="shared" si="76"/>
        <v>-3.2626636406100161E-2</v>
      </c>
      <c r="J1608" s="241">
        <f t="shared" si="77"/>
        <v>-0.55549890588964024</v>
      </c>
      <c r="K1608" s="242">
        <f t="shared" si="75"/>
        <v>16.47043349411036</v>
      </c>
    </row>
    <row r="1609" spans="1:11" x14ac:dyDescent="0.2">
      <c r="A1609" s="45" t="s">
        <v>62</v>
      </c>
      <c r="B1609" s="45" t="s">
        <v>3</v>
      </c>
      <c r="C1609" s="45">
        <v>2005</v>
      </c>
      <c r="D1609" s="45" t="s">
        <v>224</v>
      </c>
      <c r="E1609" s="48">
        <v>17.234395200000002</v>
      </c>
      <c r="F1609" s="37">
        <f>VLOOKUP(_xlfn.CONCAT(D1609,"65-69"),'Appendix 4. 2020 IBGE LT'!$E$6:$M$1685,9,FALSE)</f>
        <v>19.775001790278704</v>
      </c>
      <c r="G1609" s="37">
        <f>VLOOKUP(_xlfn.CONCAT(D1609,"65-69"),'Appendix 3b. nax IBGE 2019'!$E$5:$M$1850,9,FALSE)</f>
        <v>19.647618336421505</v>
      </c>
      <c r="H1609" s="37">
        <f>INDEX(Summary!$Q$5:$Y$88,MATCH(_xlfn.CONCAT(D1609,"65-69"),Summary!$Q$5:$Q$88,0),MATCH($H$3,Summary!$Q$4:$Y$4,0))</f>
        <v>19.006582636713254</v>
      </c>
      <c r="I1609" s="240">
        <f t="shared" si="76"/>
        <v>-3.2626636406100161E-2</v>
      </c>
      <c r="J1609" s="241">
        <f t="shared" si="77"/>
        <v>-0.56230034586943789</v>
      </c>
      <c r="K1609" s="242">
        <f t="shared" si="75"/>
        <v>16.672094854130563</v>
      </c>
    </row>
    <row r="1610" spans="1:11" x14ac:dyDescent="0.2">
      <c r="A1610" s="45" t="s">
        <v>62</v>
      </c>
      <c r="B1610" s="45" t="s">
        <v>3</v>
      </c>
      <c r="C1610" s="45">
        <v>2006</v>
      </c>
      <c r="D1610" s="45" t="s">
        <v>224</v>
      </c>
      <c r="E1610" s="48">
        <v>17.437706899999998</v>
      </c>
      <c r="F1610" s="37">
        <f>VLOOKUP(_xlfn.CONCAT(D1610,"65-69"),'Appendix 4. 2020 IBGE LT'!$E$6:$M$1685,9,FALSE)</f>
        <v>19.775001790278704</v>
      </c>
      <c r="G1610" s="37">
        <f>VLOOKUP(_xlfn.CONCAT(D1610,"65-69"),'Appendix 3b. nax IBGE 2019'!$E$5:$M$1850,9,FALSE)</f>
        <v>19.647618336421505</v>
      </c>
      <c r="H1610" s="37">
        <f>INDEX(Summary!$Q$5:$Y$88,MATCH(_xlfn.CONCAT(D1610,"65-69"),Summary!$Q$5:$Q$88,0),MATCH($H$3,Summary!$Q$4:$Y$4,0))</f>
        <v>19.006582636713254</v>
      </c>
      <c r="I1610" s="240">
        <f t="shared" si="76"/>
        <v>-3.2626636406100161E-2</v>
      </c>
      <c r="J1610" s="241">
        <f t="shared" si="77"/>
        <v>-0.56893372278244392</v>
      </c>
      <c r="K1610" s="242">
        <f t="shared" si="75"/>
        <v>16.868773177217555</v>
      </c>
    </row>
    <row r="1611" spans="1:11" x14ac:dyDescent="0.2">
      <c r="A1611" s="45" t="s">
        <v>62</v>
      </c>
      <c r="B1611" s="45" t="s">
        <v>3</v>
      </c>
      <c r="C1611" s="45">
        <v>2007</v>
      </c>
      <c r="D1611" s="45" t="s">
        <v>224</v>
      </c>
      <c r="E1611" s="48">
        <v>17.634172499999998</v>
      </c>
      <c r="F1611" s="37">
        <f>VLOOKUP(_xlfn.CONCAT(D1611,"65-69"),'Appendix 4. 2020 IBGE LT'!$E$6:$M$1685,9,FALSE)</f>
        <v>19.775001790278704</v>
      </c>
      <c r="G1611" s="37">
        <f>VLOOKUP(_xlfn.CONCAT(D1611,"65-69"),'Appendix 3b. nax IBGE 2019'!$E$5:$M$1850,9,FALSE)</f>
        <v>19.647618336421505</v>
      </c>
      <c r="H1611" s="37">
        <f>INDEX(Summary!$Q$5:$Y$88,MATCH(_xlfn.CONCAT(D1611,"65-69"),Summary!$Q$5:$Q$88,0),MATCH($H$3,Summary!$Q$4:$Y$4,0))</f>
        <v>19.006582636713254</v>
      </c>
      <c r="I1611" s="240">
        <f t="shared" si="76"/>
        <v>-3.2626636406100161E-2</v>
      </c>
      <c r="J1611" s="241">
        <f t="shared" si="77"/>
        <v>-0.57534373447995024</v>
      </c>
      <c r="K1611" s="242">
        <f t="shared" si="75"/>
        <v>17.058828765520047</v>
      </c>
    </row>
    <row r="1612" spans="1:11" x14ac:dyDescent="0.2">
      <c r="A1612" s="45" t="s">
        <v>62</v>
      </c>
      <c r="B1612" s="45" t="s">
        <v>3</v>
      </c>
      <c r="C1612" s="45">
        <v>2008</v>
      </c>
      <c r="D1612" s="45" t="s">
        <v>224</v>
      </c>
      <c r="E1612" s="48">
        <v>17.825024899999999</v>
      </c>
      <c r="F1612" s="37">
        <f>VLOOKUP(_xlfn.CONCAT(D1612,"65-69"),'Appendix 4. 2020 IBGE LT'!$E$6:$M$1685,9,FALSE)</f>
        <v>19.775001790278704</v>
      </c>
      <c r="G1612" s="37">
        <f>VLOOKUP(_xlfn.CONCAT(D1612,"65-69"),'Appendix 3b. nax IBGE 2019'!$E$5:$M$1850,9,FALSE)</f>
        <v>19.647618336421505</v>
      </c>
      <c r="H1612" s="37">
        <f>INDEX(Summary!$Q$5:$Y$88,MATCH(_xlfn.CONCAT(D1612,"65-69"),Summary!$Q$5:$Q$88,0),MATCH($H$3,Summary!$Q$4:$Y$4,0))</f>
        <v>19.006582636713254</v>
      </c>
      <c r="I1612" s="240">
        <f t="shared" si="76"/>
        <v>-3.2626636406100161E-2</v>
      </c>
      <c r="J1612" s="241">
        <f t="shared" si="77"/>
        <v>-0.58157060634198188</v>
      </c>
      <c r="K1612" s="242">
        <f t="shared" si="75"/>
        <v>17.243454293658019</v>
      </c>
    </row>
    <row r="1613" spans="1:11" x14ac:dyDescent="0.2">
      <c r="A1613" s="45" t="s">
        <v>62</v>
      </c>
      <c r="B1613" s="45" t="s">
        <v>3</v>
      </c>
      <c r="C1613" s="45">
        <v>2009</v>
      </c>
      <c r="D1613" s="45" t="s">
        <v>224</v>
      </c>
      <c r="E1613" s="48">
        <v>18.009965999999999</v>
      </c>
      <c r="F1613" s="37">
        <f>VLOOKUP(_xlfn.CONCAT(D1613,"65-69"),'Appendix 4. 2020 IBGE LT'!$E$6:$M$1685,9,FALSE)</f>
        <v>19.775001790278704</v>
      </c>
      <c r="G1613" s="37">
        <f>VLOOKUP(_xlfn.CONCAT(D1613,"65-69"),'Appendix 3b. nax IBGE 2019'!$E$5:$M$1850,9,FALSE)</f>
        <v>19.647618336421505</v>
      </c>
      <c r="H1613" s="37">
        <f>INDEX(Summary!$Q$5:$Y$88,MATCH(_xlfn.CONCAT(D1613,"65-69"),Summary!$Q$5:$Q$88,0),MATCH($H$3,Summary!$Q$4:$Y$4,0))</f>
        <v>19.006582636713254</v>
      </c>
      <c r="I1613" s="240">
        <f t="shared" si="76"/>
        <v>-3.2626636406100161E-2</v>
      </c>
      <c r="J1613" s="241">
        <f t="shared" si="77"/>
        <v>-0.58760461236822603</v>
      </c>
      <c r="K1613" s="242">
        <f t="shared" si="75"/>
        <v>17.422361387631774</v>
      </c>
    </row>
    <row r="1614" spans="1:11" x14ac:dyDescent="0.2">
      <c r="A1614" s="45" t="s">
        <v>62</v>
      </c>
      <c r="B1614" s="45" t="s">
        <v>3</v>
      </c>
      <c r="C1614" s="45">
        <v>2010</v>
      </c>
      <c r="D1614" s="45" t="s">
        <v>224</v>
      </c>
      <c r="E1614" s="48">
        <v>18.188767599999998</v>
      </c>
      <c r="F1614" s="37">
        <f>VLOOKUP(_xlfn.CONCAT(D1614,"65-69"),'Appendix 4. 2020 IBGE LT'!$E$6:$M$1685,9,FALSE)</f>
        <v>19.775001790278704</v>
      </c>
      <c r="G1614" s="37">
        <f>VLOOKUP(_xlfn.CONCAT(D1614,"65-69"),'Appendix 3b. nax IBGE 2019'!$E$5:$M$1850,9,FALSE)</f>
        <v>19.647618336421505</v>
      </c>
      <c r="H1614" s="37">
        <f>INDEX(Summary!$Q$5:$Y$88,MATCH(_xlfn.CONCAT(D1614,"65-69"),Summary!$Q$5:$Q$88,0),MATCH($H$3,Summary!$Q$4:$Y$4,0))</f>
        <v>19.006582636713254</v>
      </c>
      <c r="I1614" s="240">
        <f t="shared" si="76"/>
        <v>-3.2626636406100161E-2</v>
      </c>
      <c r="J1614" s="241">
        <f t="shared" si="77"/>
        <v>-0.59343830716025503</v>
      </c>
      <c r="K1614" s="242">
        <f t="shared" si="75"/>
        <v>17.595329292839743</v>
      </c>
    </row>
    <row r="1615" spans="1:11" x14ac:dyDescent="0.2">
      <c r="A1615" s="45" t="s">
        <v>62</v>
      </c>
      <c r="B1615" s="45" t="s">
        <v>3</v>
      </c>
      <c r="C1615" s="45">
        <v>2011</v>
      </c>
      <c r="D1615" s="45" t="s">
        <v>224</v>
      </c>
      <c r="E1615" s="48">
        <v>18.3808097</v>
      </c>
      <c r="F1615" s="37">
        <f>VLOOKUP(_xlfn.CONCAT(D1615,"65-69"),'Appendix 4. 2020 IBGE LT'!$E$6:$M$1685,9,FALSE)</f>
        <v>19.775001790278704</v>
      </c>
      <c r="G1615" s="37">
        <f>VLOOKUP(_xlfn.CONCAT(D1615,"65-69"),'Appendix 3b. nax IBGE 2019'!$E$5:$M$1850,9,FALSE)</f>
        <v>19.647618336421505</v>
      </c>
      <c r="H1615" s="37">
        <f>INDEX(Summary!$Q$5:$Y$88,MATCH(_xlfn.CONCAT(D1615,"65-69"),Summary!$Q$5:$Q$88,0),MATCH($H$3,Summary!$Q$4:$Y$4,0))</f>
        <v>19.006582636713254</v>
      </c>
      <c r="I1615" s="240">
        <f t="shared" si="76"/>
        <v>-3.2626636406100161E-2</v>
      </c>
      <c r="J1615" s="241">
        <f t="shared" si="77"/>
        <v>-0.59970399493161897</v>
      </c>
      <c r="K1615" s="242">
        <f t="shared" si="75"/>
        <v>17.781105705068381</v>
      </c>
    </row>
    <row r="1616" spans="1:11" x14ac:dyDescent="0.2">
      <c r="A1616" s="45" t="s">
        <v>62</v>
      </c>
      <c r="B1616" s="45" t="s">
        <v>3</v>
      </c>
      <c r="C1616" s="45">
        <v>2012</v>
      </c>
      <c r="D1616" s="45" t="s">
        <v>224</v>
      </c>
      <c r="E1616" s="48">
        <v>18.566309</v>
      </c>
      <c r="F1616" s="37">
        <f>VLOOKUP(_xlfn.CONCAT(D1616,"65-69"),'Appendix 4. 2020 IBGE LT'!$E$6:$M$1685,9,FALSE)</f>
        <v>19.775001790278704</v>
      </c>
      <c r="G1616" s="37">
        <f>VLOOKUP(_xlfn.CONCAT(D1616,"65-69"),'Appendix 3b. nax IBGE 2019'!$E$5:$M$1850,9,FALSE)</f>
        <v>19.647618336421505</v>
      </c>
      <c r="H1616" s="37">
        <f>INDEX(Summary!$Q$5:$Y$88,MATCH(_xlfn.CONCAT(D1616,"65-69"),Summary!$Q$5:$Q$88,0),MATCH($H$3,Summary!$Q$4:$Y$4,0))</f>
        <v>19.006582636713254</v>
      </c>
      <c r="I1616" s="240">
        <f t="shared" si="76"/>
        <v>-3.2626636406100161E-2</v>
      </c>
      <c r="J1616" s="241">
        <f t="shared" si="77"/>
        <v>-0.60575621314630512</v>
      </c>
      <c r="K1616" s="242">
        <f t="shared" si="75"/>
        <v>17.960552786853697</v>
      </c>
    </row>
    <row r="1617" spans="1:11" x14ac:dyDescent="0.2">
      <c r="A1617" s="45" t="s">
        <v>62</v>
      </c>
      <c r="B1617" s="45" t="s">
        <v>3</v>
      </c>
      <c r="C1617" s="45">
        <v>2013</v>
      </c>
      <c r="D1617" s="45" t="s">
        <v>224</v>
      </c>
      <c r="E1617" s="48">
        <v>18.742918100000001</v>
      </c>
      <c r="F1617" s="37">
        <f>VLOOKUP(_xlfn.CONCAT(D1617,"65-69"),'Appendix 4. 2020 IBGE LT'!$E$6:$M$1685,9,FALSE)</f>
        <v>19.775001790278704</v>
      </c>
      <c r="G1617" s="37">
        <f>VLOOKUP(_xlfn.CONCAT(D1617,"65-69"),'Appendix 3b. nax IBGE 2019'!$E$5:$M$1850,9,FALSE)</f>
        <v>19.647618336421505</v>
      </c>
      <c r="H1617" s="37">
        <f>INDEX(Summary!$Q$5:$Y$88,MATCH(_xlfn.CONCAT(D1617,"65-69"),Summary!$Q$5:$Q$88,0),MATCH($H$3,Summary!$Q$4:$Y$4,0))</f>
        <v>19.006582636713254</v>
      </c>
      <c r="I1617" s="240">
        <f t="shared" si="76"/>
        <v>-3.2626636406100161E-2</v>
      </c>
      <c r="J1617" s="241">
        <f t="shared" si="77"/>
        <v>-0.61151837403801368</v>
      </c>
      <c r="K1617" s="242">
        <f t="shared" si="75"/>
        <v>18.131399725961987</v>
      </c>
    </row>
    <row r="1618" spans="1:11" x14ac:dyDescent="0.2">
      <c r="A1618" s="45" t="s">
        <v>62</v>
      </c>
      <c r="B1618" s="45" t="s">
        <v>3</v>
      </c>
      <c r="C1618" s="45">
        <v>2014</v>
      </c>
      <c r="D1618" s="45" t="s">
        <v>224</v>
      </c>
      <c r="E1618" s="48">
        <v>18.9117915</v>
      </c>
      <c r="F1618" s="37">
        <f>VLOOKUP(_xlfn.CONCAT(D1618,"65-69"),'Appendix 4. 2020 IBGE LT'!$E$6:$M$1685,9,FALSE)</f>
        <v>19.775001790278704</v>
      </c>
      <c r="G1618" s="37">
        <f>VLOOKUP(_xlfn.CONCAT(D1618,"65-69"),'Appendix 3b. nax IBGE 2019'!$E$5:$M$1850,9,FALSE)</f>
        <v>19.647618336421505</v>
      </c>
      <c r="H1618" s="37">
        <f>INDEX(Summary!$Q$5:$Y$88,MATCH(_xlfn.CONCAT(D1618,"65-69"),Summary!$Q$5:$Q$88,0),MATCH($H$3,Summary!$Q$4:$Y$4,0))</f>
        <v>19.006582636713254</v>
      </c>
      <c r="I1618" s="240">
        <f t="shared" si="76"/>
        <v>-3.2626636406100161E-2</v>
      </c>
      <c r="J1618" s="241">
        <f t="shared" si="77"/>
        <v>-0.61702814505847559</v>
      </c>
      <c r="K1618" s="242">
        <f t="shared" si="75"/>
        <v>18.294763354941523</v>
      </c>
    </row>
    <row r="1619" spans="1:11" x14ac:dyDescent="0.2">
      <c r="A1619" s="45" t="s">
        <v>62</v>
      </c>
      <c r="B1619" s="45" t="s">
        <v>3</v>
      </c>
      <c r="C1619" s="45">
        <v>2015</v>
      </c>
      <c r="D1619" s="45" t="s">
        <v>224</v>
      </c>
      <c r="E1619" s="48">
        <v>19.073862399999999</v>
      </c>
      <c r="F1619" s="37">
        <f>VLOOKUP(_xlfn.CONCAT(D1619,"65-69"),'Appendix 4. 2020 IBGE LT'!$E$6:$M$1685,9,FALSE)</f>
        <v>19.775001790278704</v>
      </c>
      <c r="G1619" s="37">
        <f>VLOOKUP(_xlfn.CONCAT(D1619,"65-69"),'Appendix 3b. nax IBGE 2019'!$E$5:$M$1850,9,FALSE)</f>
        <v>19.647618336421505</v>
      </c>
      <c r="H1619" s="37">
        <f>INDEX(Summary!$Q$5:$Y$88,MATCH(_xlfn.CONCAT(D1619,"65-69"),Summary!$Q$5:$Q$88,0),MATCH($H$3,Summary!$Q$4:$Y$4,0))</f>
        <v>19.006582636713254</v>
      </c>
      <c r="I1619" s="240">
        <f t="shared" si="76"/>
        <v>-3.2626636406100161E-2</v>
      </c>
      <c r="J1619" s="241">
        <f t="shared" si="77"/>
        <v>-0.62231597338478495</v>
      </c>
      <c r="K1619" s="242">
        <f t="shared" si="75"/>
        <v>18.451546426615213</v>
      </c>
    </row>
    <row r="1620" spans="1:11" x14ac:dyDescent="0.2">
      <c r="A1620" s="45" t="s">
        <v>62</v>
      </c>
      <c r="B1620" s="45" t="s">
        <v>3</v>
      </c>
      <c r="C1620" s="45">
        <v>2016</v>
      </c>
      <c r="D1620" s="45" t="s">
        <v>224</v>
      </c>
      <c r="E1620" s="48">
        <v>19.227877899999999</v>
      </c>
      <c r="F1620" s="37">
        <f>VLOOKUP(_xlfn.CONCAT(D1620,"65-69"),'Appendix 4. 2020 IBGE LT'!$E$6:$M$1685,9,FALSE)</f>
        <v>19.775001790278704</v>
      </c>
      <c r="G1620" s="37">
        <f>VLOOKUP(_xlfn.CONCAT(D1620,"65-69"),'Appendix 3b. nax IBGE 2019'!$E$5:$M$1850,9,FALSE)</f>
        <v>19.647618336421505</v>
      </c>
      <c r="H1620" s="37">
        <f>INDEX(Summary!$Q$5:$Y$88,MATCH(_xlfn.CONCAT(D1620,"65-69"),Summary!$Q$5:$Q$88,0),MATCH($H$3,Summary!$Q$4:$Y$4,0))</f>
        <v>19.006582636713254</v>
      </c>
      <c r="I1620" s="240">
        <f t="shared" si="76"/>
        <v>-3.2626636406100161E-2</v>
      </c>
      <c r="J1620" s="241">
        <f t="shared" si="77"/>
        <v>-0.62734098110418868</v>
      </c>
      <c r="K1620" s="242">
        <f t="shared" si="75"/>
        <v>18.600536918895809</v>
      </c>
    </row>
    <row r="1621" spans="1:11" x14ac:dyDescent="0.2">
      <c r="A1621" s="45" t="s">
        <v>62</v>
      </c>
      <c r="B1621" s="45" t="s">
        <v>3</v>
      </c>
      <c r="C1621" s="45">
        <v>2017</v>
      </c>
      <c r="D1621" s="45" t="s">
        <v>224</v>
      </c>
      <c r="E1621" s="48">
        <v>19.375093499999998</v>
      </c>
      <c r="F1621" s="37">
        <f>VLOOKUP(_xlfn.CONCAT(D1621,"65-69"),'Appendix 4. 2020 IBGE LT'!$E$6:$M$1685,9,FALSE)</f>
        <v>19.775001790278704</v>
      </c>
      <c r="G1621" s="37">
        <f>VLOOKUP(_xlfn.CONCAT(D1621,"65-69"),'Appendix 3b. nax IBGE 2019'!$E$5:$M$1850,9,FALSE)</f>
        <v>19.647618336421505</v>
      </c>
      <c r="H1621" s="37">
        <f>INDEX(Summary!$Q$5:$Y$88,MATCH(_xlfn.CONCAT(D1621,"65-69"),Summary!$Q$5:$Q$88,0),MATCH($H$3,Summary!$Q$4:$Y$4,0))</f>
        <v>19.006582636713254</v>
      </c>
      <c r="I1621" s="240">
        <f t="shared" si="76"/>
        <v>-3.2626636406100161E-2</v>
      </c>
      <c r="J1621" s="241">
        <f t="shared" si="77"/>
        <v>-0.63214413095869448</v>
      </c>
      <c r="K1621" s="242">
        <f t="shared" si="75"/>
        <v>18.742949369041305</v>
      </c>
    </row>
    <row r="1622" spans="1:11" x14ac:dyDescent="0.2">
      <c r="A1622" s="45" t="s">
        <v>62</v>
      </c>
      <c r="B1622" s="45" t="s">
        <v>3</v>
      </c>
      <c r="C1622" s="45">
        <v>2018</v>
      </c>
      <c r="D1622" s="45" t="s">
        <v>224</v>
      </c>
      <c r="E1622" s="48">
        <v>19.514845900000001</v>
      </c>
      <c r="F1622" s="37">
        <f>VLOOKUP(_xlfn.CONCAT(D1622,"65-69"),'Appendix 4. 2020 IBGE LT'!$E$6:$M$1685,9,FALSE)</f>
        <v>19.775001790278704</v>
      </c>
      <c r="G1622" s="37">
        <f>VLOOKUP(_xlfn.CONCAT(D1622,"65-69"),'Appendix 3b. nax IBGE 2019'!$E$5:$M$1850,9,FALSE)</f>
        <v>19.647618336421505</v>
      </c>
      <c r="H1622" s="37">
        <f>INDEX(Summary!$Q$5:$Y$88,MATCH(_xlfn.CONCAT(D1622,"65-69"),Summary!$Q$5:$Q$88,0),MATCH($H$3,Summary!$Q$4:$Y$4,0))</f>
        <v>19.006582636713254</v>
      </c>
      <c r="I1622" s="240">
        <f t="shared" si="76"/>
        <v>-3.2626636406100161E-2</v>
      </c>
      <c r="J1622" s="241">
        <f t="shared" si="77"/>
        <v>-0.63670378170037445</v>
      </c>
      <c r="K1622" s="242">
        <f t="shared" si="75"/>
        <v>18.878142118299628</v>
      </c>
    </row>
    <row r="1623" spans="1:11" x14ac:dyDescent="0.2">
      <c r="A1623" s="45" t="s">
        <v>62</v>
      </c>
      <c r="B1623" s="45" t="s">
        <v>3</v>
      </c>
      <c r="C1623" s="45">
        <v>2019</v>
      </c>
      <c r="D1623" s="45" t="s">
        <v>224</v>
      </c>
      <c r="E1623" s="48">
        <v>19.647618300000001</v>
      </c>
      <c r="F1623" s="37">
        <f>VLOOKUP(_xlfn.CONCAT(D1623,"65-69"),'Appendix 4. 2020 IBGE LT'!$E$6:$M$1685,9,FALSE)</f>
        <v>19.775001790278704</v>
      </c>
      <c r="G1623" s="37">
        <f>VLOOKUP(_xlfn.CONCAT(D1623,"65-69"),'Appendix 3b. nax IBGE 2019'!$E$5:$M$1850,9,FALSE)</f>
        <v>19.647618336421505</v>
      </c>
      <c r="H1623" s="37">
        <f>INDEX(Summary!$Q$5:$Y$88,MATCH(_xlfn.CONCAT(D1623,"65-69"),Summary!$Q$5:$Q$88,0),MATCH($H$3,Summary!$Q$4:$Y$4,0))</f>
        <v>19.006582636713254</v>
      </c>
      <c r="I1623" s="240">
        <f t="shared" si="76"/>
        <v>-3.2626636406100161E-2</v>
      </c>
      <c r="J1623" s="241">
        <f t="shared" si="77"/>
        <v>-0.6410356985199398</v>
      </c>
      <c r="K1623" s="242">
        <f t="shared" si="75"/>
        <v>19.006582601480062</v>
      </c>
    </row>
    <row r="1624" spans="1:11" x14ac:dyDescent="0.2">
      <c r="A1624" s="45" t="s">
        <v>46</v>
      </c>
      <c r="B1624" s="45" t="s">
        <v>48</v>
      </c>
      <c r="C1624" s="45">
        <v>2000</v>
      </c>
      <c r="D1624" s="45" t="s">
        <v>183</v>
      </c>
      <c r="E1624" s="48">
        <v>15.3563583</v>
      </c>
      <c r="F1624" s="37">
        <f>VLOOKUP(_xlfn.CONCAT(D1624,"65-69"),'Appendix 4. 2020 IBGE LT'!$E$6:$M$1685,9,FALSE)</f>
        <v>19.201540335248534</v>
      </c>
      <c r="G1624" s="37">
        <f>VLOOKUP(_xlfn.CONCAT(D1624,"65-69"),'Appendix 3b. nax IBGE 2019'!$E$5:$M$1850,9,FALSE)</f>
        <v>19.080943605381648</v>
      </c>
      <c r="H1624" s="37">
        <f>INDEX(Summary!$Q$5:$Y$88,MATCH(_xlfn.CONCAT(D1624,"65-69"),Summary!$Q$5:$Q$88,0),MATCH($H$3,Summary!$Q$4:$Y$4,0))</f>
        <v>20.191568989984411</v>
      </c>
      <c r="I1624" s="240">
        <f t="shared" si="76"/>
        <v>5.8205999009897945E-2</v>
      </c>
      <c r="J1624" s="241">
        <f t="shared" si="77"/>
        <v>0.89383217600543807</v>
      </c>
      <c r="K1624" s="242">
        <f t="shared" si="75"/>
        <v>16.250190476005439</v>
      </c>
    </row>
    <row r="1625" spans="1:11" x14ac:dyDescent="0.2">
      <c r="A1625" s="45" t="s">
        <v>46</v>
      </c>
      <c r="B1625" s="45" t="s">
        <v>48</v>
      </c>
      <c r="C1625" s="45">
        <v>2001</v>
      </c>
      <c r="D1625" s="45" t="s">
        <v>183</v>
      </c>
      <c r="E1625" s="48">
        <v>15.628947399999999</v>
      </c>
      <c r="F1625" s="37">
        <f>VLOOKUP(_xlfn.CONCAT(D1625,"65-69"),'Appendix 4. 2020 IBGE LT'!$E$6:$M$1685,9,FALSE)</f>
        <v>19.201540335248534</v>
      </c>
      <c r="G1625" s="37">
        <f>VLOOKUP(_xlfn.CONCAT(D1625,"65-69"),'Appendix 3b. nax IBGE 2019'!$E$5:$M$1850,9,FALSE)</f>
        <v>19.080943605381648</v>
      </c>
      <c r="H1625" s="37">
        <f>INDEX(Summary!$Q$5:$Y$88,MATCH(_xlfn.CONCAT(D1625,"65-69"),Summary!$Q$5:$Q$88,0),MATCH($H$3,Summary!$Q$4:$Y$4,0))</f>
        <v>20.191568989984411</v>
      </c>
      <c r="I1625" s="240">
        <f t="shared" si="76"/>
        <v>5.8205999009897945E-2</v>
      </c>
      <c r="J1625" s="241">
        <f t="shared" si="77"/>
        <v>0.90969849689014703</v>
      </c>
      <c r="K1625" s="242">
        <f t="shared" si="75"/>
        <v>16.538645896890145</v>
      </c>
    </row>
    <row r="1626" spans="1:11" x14ac:dyDescent="0.2">
      <c r="A1626" s="45" t="s">
        <v>46</v>
      </c>
      <c r="B1626" s="45" t="s">
        <v>48</v>
      </c>
      <c r="C1626" s="45">
        <v>2002</v>
      </c>
      <c r="D1626" s="45" t="s">
        <v>183</v>
      </c>
      <c r="E1626" s="48">
        <v>15.896373000000001</v>
      </c>
      <c r="F1626" s="37">
        <f>VLOOKUP(_xlfn.CONCAT(D1626,"65-69"),'Appendix 4. 2020 IBGE LT'!$E$6:$M$1685,9,FALSE)</f>
        <v>19.201540335248534</v>
      </c>
      <c r="G1626" s="37">
        <f>VLOOKUP(_xlfn.CONCAT(D1626,"65-69"),'Appendix 3b. nax IBGE 2019'!$E$5:$M$1850,9,FALSE)</f>
        <v>19.080943605381648</v>
      </c>
      <c r="H1626" s="37">
        <f>INDEX(Summary!$Q$5:$Y$88,MATCH(_xlfn.CONCAT(D1626,"65-69"),Summary!$Q$5:$Q$88,0),MATCH($H$3,Summary!$Q$4:$Y$4,0))</f>
        <v>20.191568989984411</v>
      </c>
      <c r="I1626" s="240">
        <f t="shared" si="76"/>
        <v>5.8205999009897945E-2</v>
      </c>
      <c r="J1626" s="241">
        <f t="shared" si="77"/>
        <v>0.92526427109896847</v>
      </c>
      <c r="K1626" s="242">
        <f t="shared" si="75"/>
        <v>16.821637271098968</v>
      </c>
    </row>
    <row r="1627" spans="1:11" x14ac:dyDescent="0.2">
      <c r="A1627" s="45" t="s">
        <v>46</v>
      </c>
      <c r="B1627" s="45" t="s">
        <v>48</v>
      </c>
      <c r="C1627" s="45">
        <v>2003</v>
      </c>
      <c r="D1627" s="45" t="s">
        <v>183</v>
      </c>
      <c r="E1627" s="48">
        <v>16.156327000000001</v>
      </c>
      <c r="F1627" s="37">
        <f>VLOOKUP(_xlfn.CONCAT(D1627,"65-69"),'Appendix 4. 2020 IBGE LT'!$E$6:$M$1685,9,FALSE)</f>
        <v>19.201540335248534</v>
      </c>
      <c r="G1627" s="37">
        <f>VLOOKUP(_xlfn.CONCAT(D1627,"65-69"),'Appendix 3b. nax IBGE 2019'!$E$5:$M$1850,9,FALSE)</f>
        <v>19.080943605381648</v>
      </c>
      <c r="H1627" s="37">
        <f>INDEX(Summary!$Q$5:$Y$88,MATCH(_xlfn.CONCAT(D1627,"65-69"),Summary!$Q$5:$Q$88,0),MATCH($H$3,Summary!$Q$4:$Y$4,0))</f>
        <v>20.191568989984411</v>
      </c>
      <c r="I1627" s="240">
        <f t="shared" si="76"/>
        <v>5.8205999009897945E-2</v>
      </c>
      <c r="J1627" s="241">
        <f t="shared" si="77"/>
        <v>0.94039515336558754</v>
      </c>
      <c r="K1627" s="242">
        <f t="shared" si="75"/>
        <v>17.09672215336559</v>
      </c>
    </row>
    <row r="1628" spans="1:11" x14ac:dyDescent="0.2">
      <c r="A1628" s="45" t="s">
        <v>46</v>
      </c>
      <c r="B1628" s="45" t="s">
        <v>48</v>
      </c>
      <c r="C1628" s="45">
        <v>2004</v>
      </c>
      <c r="D1628" s="45" t="s">
        <v>183</v>
      </c>
      <c r="E1628" s="48">
        <v>16.4093856</v>
      </c>
      <c r="F1628" s="37">
        <f>VLOOKUP(_xlfn.CONCAT(D1628,"65-69"),'Appendix 4. 2020 IBGE LT'!$E$6:$M$1685,9,FALSE)</f>
        <v>19.201540335248534</v>
      </c>
      <c r="G1628" s="37">
        <f>VLOOKUP(_xlfn.CONCAT(D1628,"65-69"),'Appendix 3b. nax IBGE 2019'!$E$5:$M$1850,9,FALSE)</f>
        <v>19.080943605381648</v>
      </c>
      <c r="H1628" s="37">
        <f>INDEX(Summary!$Q$5:$Y$88,MATCH(_xlfn.CONCAT(D1628,"65-69"),Summary!$Q$5:$Q$88,0),MATCH($H$3,Summary!$Q$4:$Y$4,0))</f>
        <v>20.191568989984411</v>
      </c>
      <c r="I1628" s="240">
        <f t="shared" si="76"/>
        <v>5.8205999009897945E-2</v>
      </c>
      <c r="J1628" s="241">
        <f t="shared" si="77"/>
        <v>0.95512468198663358</v>
      </c>
      <c r="K1628" s="242">
        <f t="shared" si="75"/>
        <v>17.364510281986632</v>
      </c>
    </row>
    <row r="1629" spans="1:11" x14ac:dyDescent="0.2">
      <c r="A1629" s="45" t="s">
        <v>46</v>
      </c>
      <c r="B1629" s="45" t="s">
        <v>48</v>
      </c>
      <c r="C1629" s="45">
        <v>2005</v>
      </c>
      <c r="D1629" s="45" t="s">
        <v>183</v>
      </c>
      <c r="E1629" s="48">
        <v>16.655442699999998</v>
      </c>
      <c r="F1629" s="37">
        <f>VLOOKUP(_xlfn.CONCAT(D1629,"65-69"),'Appendix 4. 2020 IBGE LT'!$E$6:$M$1685,9,FALSE)</f>
        <v>19.201540335248534</v>
      </c>
      <c r="G1629" s="37">
        <f>VLOOKUP(_xlfn.CONCAT(D1629,"65-69"),'Appendix 3b. nax IBGE 2019'!$E$5:$M$1850,9,FALSE)</f>
        <v>19.080943605381648</v>
      </c>
      <c r="H1629" s="37">
        <f>INDEX(Summary!$Q$5:$Y$88,MATCH(_xlfn.CONCAT(D1629,"65-69"),Summary!$Q$5:$Q$88,0),MATCH($H$3,Summary!$Q$4:$Y$4,0))</f>
        <v>20.191568989984411</v>
      </c>
      <c r="I1629" s="240">
        <f t="shared" si="76"/>
        <v>5.8205999009897945E-2</v>
      </c>
      <c r="J1629" s="241">
        <f t="shared" si="77"/>
        <v>0.96944668130561185</v>
      </c>
      <c r="K1629" s="242">
        <f t="shared" si="75"/>
        <v>17.624889381305611</v>
      </c>
    </row>
    <row r="1630" spans="1:11" x14ac:dyDescent="0.2">
      <c r="A1630" s="45" t="s">
        <v>46</v>
      </c>
      <c r="B1630" s="45" t="s">
        <v>48</v>
      </c>
      <c r="C1630" s="45">
        <v>2006</v>
      </c>
      <c r="D1630" s="45" t="s">
        <v>183</v>
      </c>
      <c r="E1630" s="48">
        <v>16.894420100000001</v>
      </c>
      <c r="F1630" s="37">
        <f>VLOOKUP(_xlfn.CONCAT(D1630,"65-69"),'Appendix 4. 2020 IBGE LT'!$E$6:$M$1685,9,FALSE)</f>
        <v>19.201540335248534</v>
      </c>
      <c r="G1630" s="37">
        <f>VLOOKUP(_xlfn.CONCAT(D1630,"65-69"),'Appendix 3b. nax IBGE 2019'!$E$5:$M$1850,9,FALSE)</f>
        <v>19.080943605381648</v>
      </c>
      <c r="H1630" s="37">
        <f>INDEX(Summary!$Q$5:$Y$88,MATCH(_xlfn.CONCAT(D1630,"65-69"),Summary!$Q$5:$Q$88,0),MATCH($H$3,Summary!$Q$4:$Y$4,0))</f>
        <v>20.191568989984411</v>
      </c>
      <c r="I1630" s="240">
        <f t="shared" si="76"/>
        <v>5.8205999009897945E-2</v>
      </c>
      <c r="J1630" s="241">
        <f t="shared" si="77"/>
        <v>0.98335659961340005</v>
      </c>
      <c r="K1630" s="242">
        <f t="shared" si="75"/>
        <v>17.877776699613403</v>
      </c>
    </row>
    <row r="1631" spans="1:11" x14ac:dyDescent="0.2">
      <c r="A1631" s="45" t="s">
        <v>46</v>
      </c>
      <c r="B1631" s="45" t="s">
        <v>48</v>
      </c>
      <c r="C1631" s="45">
        <v>2007</v>
      </c>
      <c r="D1631" s="45" t="s">
        <v>183</v>
      </c>
      <c r="E1631" s="48">
        <v>17.125112399999999</v>
      </c>
      <c r="F1631" s="37">
        <f>VLOOKUP(_xlfn.CONCAT(D1631,"65-69"),'Appendix 4. 2020 IBGE LT'!$E$6:$M$1685,9,FALSE)</f>
        <v>19.201540335248534</v>
      </c>
      <c r="G1631" s="37">
        <f>VLOOKUP(_xlfn.CONCAT(D1631,"65-69"),'Appendix 3b. nax IBGE 2019'!$E$5:$M$1850,9,FALSE)</f>
        <v>19.080943605381648</v>
      </c>
      <c r="H1631" s="37">
        <f>INDEX(Summary!$Q$5:$Y$88,MATCH(_xlfn.CONCAT(D1631,"65-69"),Summary!$Q$5:$Q$88,0),MATCH($H$3,Summary!$Q$4:$Y$4,0))</f>
        <v>20.191568989984411</v>
      </c>
      <c r="I1631" s="240">
        <f t="shared" si="76"/>
        <v>5.8205999009897945E-2</v>
      </c>
      <c r="J1631" s="241">
        <f t="shared" si="77"/>
        <v>0.996784275398791</v>
      </c>
      <c r="K1631" s="242">
        <f t="shared" si="75"/>
        <v>18.121896675398791</v>
      </c>
    </row>
    <row r="1632" spans="1:11" x14ac:dyDescent="0.2">
      <c r="A1632" s="45" t="s">
        <v>46</v>
      </c>
      <c r="B1632" s="45" t="s">
        <v>48</v>
      </c>
      <c r="C1632" s="45">
        <v>2008</v>
      </c>
      <c r="D1632" s="45" t="s">
        <v>183</v>
      </c>
      <c r="E1632" s="48">
        <v>17.3501273</v>
      </c>
      <c r="F1632" s="37">
        <f>VLOOKUP(_xlfn.CONCAT(D1632,"65-69"),'Appendix 4. 2020 IBGE LT'!$E$6:$M$1685,9,FALSE)</f>
        <v>19.201540335248534</v>
      </c>
      <c r="G1632" s="37">
        <f>VLOOKUP(_xlfn.CONCAT(D1632,"65-69"),'Appendix 3b. nax IBGE 2019'!$E$5:$M$1850,9,FALSE)</f>
        <v>19.080943605381648</v>
      </c>
      <c r="H1632" s="37">
        <f>INDEX(Summary!$Q$5:$Y$88,MATCH(_xlfn.CONCAT(D1632,"65-69"),Summary!$Q$5:$Q$88,0),MATCH($H$3,Summary!$Q$4:$Y$4,0))</f>
        <v>20.191568989984411</v>
      </c>
      <c r="I1632" s="240">
        <f t="shared" si="76"/>
        <v>5.8205999009897945E-2</v>
      </c>
      <c r="J1632" s="241">
        <f t="shared" si="77"/>
        <v>1.0098814924454034</v>
      </c>
      <c r="K1632" s="242">
        <f t="shared" si="75"/>
        <v>18.360008792445402</v>
      </c>
    </row>
    <row r="1633" spans="1:11" x14ac:dyDescent="0.2">
      <c r="A1633" s="45" t="s">
        <v>46</v>
      </c>
      <c r="B1633" s="45" t="s">
        <v>48</v>
      </c>
      <c r="C1633" s="45">
        <v>2009</v>
      </c>
      <c r="D1633" s="45" t="s">
        <v>183</v>
      </c>
      <c r="E1633" s="48">
        <v>17.568044700000002</v>
      </c>
      <c r="F1633" s="37">
        <f>VLOOKUP(_xlfn.CONCAT(D1633,"65-69"),'Appendix 4. 2020 IBGE LT'!$E$6:$M$1685,9,FALSE)</f>
        <v>19.201540335248534</v>
      </c>
      <c r="G1633" s="37">
        <f>VLOOKUP(_xlfn.CONCAT(D1633,"65-69"),'Appendix 3b. nax IBGE 2019'!$E$5:$M$1850,9,FALSE)</f>
        <v>19.080943605381648</v>
      </c>
      <c r="H1633" s="37">
        <f>INDEX(Summary!$Q$5:$Y$88,MATCH(_xlfn.CONCAT(D1633,"65-69"),Summary!$Q$5:$Q$88,0),MATCH($H$3,Summary!$Q$4:$Y$4,0))</f>
        <v>20.191568989984411</v>
      </c>
      <c r="I1633" s="240">
        <f t="shared" si="76"/>
        <v>5.8205999009897945E-2</v>
      </c>
      <c r="J1633" s="241">
        <f t="shared" si="77"/>
        <v>1.0225655924140429</v>
      </c>
      <c r="K1633" s="242">
        <f t="shared" si="75"/>
        <v>18.590610292414045</v>
      </c>
    </row>
    <row r="1634" spans="1:11" x14ac:dyDescent="0.2">
      <c r="A1634" s="45" t="s">
        <v>46</v>
      </c>
      <c r="B1634" s="45" t="s">
        <v>48</v>
      </c>
      <c r="C1634" s="45">
        <v>2010</v>
      </c>
      <c r="D1634" s="45" t="s">
        <v>183</v>
      </c>
      <c r="E1634" s="48">
        <v>17.778869100000001</v>
      </c>
      <c r="F1634" s="37">
        <f>VLOOKUP(_xlfn.CONCAT(D1634,"65-69"),'Appendix 4. 2020 IBGE LT'!$E$6:$M$1685,9,FALSE)</f>
        <v>19.201540335248534</v>
      </c>
      <c r="G1634" s="37">
        <f>VLOOKUP(_xlfn.CONCAT(D1634,"65-69"),'Appendix 3b. nax IBGE 2019'!$E$5:$M$1850,9,FALSE)</f>
        <v>19.080943605381648</v>
      </c>
      <c r="H1634" s="37">
        <f>INDEX(Summary!$Q$5:$Y$88,MATCH(_xlfn.CONCAT(D1634,"65-69"),Summary!$Q$5:$Q$88,0),MATCH($H$3,Summary!$Q$4:$Y$4,0))</f>
        <v>20.191568989984411</v>
      </c>
      <c r="I1634" s="240">
        <f t="shared" si="76"/>
        <v>5.8205999009897945E-2</v>
      </c>
      <c r="J1634" s="241">
        <f t="shared" si="77"/>
        <v>1.0348368372317052</v>
      </c>
      <c r="K1634" s="242">
        <f t="shared" si="75"/>
        <v>18.813705937231706</v>
      </c>
    </row>
    <row r="1635" spans="1:11" x14ac:dyDescent="0.2">
      <c r="A1635" s="45" t="s">
        <v>46</v>
      </c>
      <c r="B1635" s="45" t="s">
        <v>48</v>
      </c>
      <c r="C1635" s="45">
        <v>2011</v>
      </c>
      <c r="D1635" s="45" t="s">
        <v>183</v>
      </c>
      <c r="E1635" s="48">
        <v>17.943106700000001</v>
      </c>
      <c r="F1635" s="37">
        <f>VLOOKUP(_xlfn.CONCAT(D1635,"65-69"),'Appendix 4. 2020 IBGE LT'!$E$6:$M$1685,9,FALSE)</f>
        <v>19.201540335248534</v>
      </c>
      <c r="G1635" s="37">
        <f>VLOOKUP(_xlfn.CONCAT(D1635,"65-69"),'Appendix 3b. nax IBGE 2019'!$E$5:$M$1850,9,FALSE)</f>
        <v>19.080943605381648</v>
      </c>
      <c r="H1635" s="37">
        <f>INDEX(Summary!$Q$5:$Y$88,MATCH(_xlfn.CONCAT(D1635,"65-69"),Summary!$Q$5:$Q$88,0),MATCH($H$3,Summary!$Q$4:$Y$4,0))</f>
        <v>20.191568989984411</v>
      </c>
      <c r="I1635" s="240">
        <f t="shared" si="76"/>
        <v>5.8205999009897945E-2</v>
      </c>
      <c r="J1635" s="241">
        <f t="shared" si="77"/>
        <v>1.0443964508146932</v>
      </c>
      <c r="K1635" s="242">
        <f t="shared" si="75"/>
        <v>18.987503150814696</v>
      </c>
    </row>
    <row r="1636" spans="1:11" x14ac:dyDescent="0.2">
      <c r="A1636" s="45" t="s">
        <v>46</v>
      </c>
      <c r="B1636" s="45" t="s">
        <v>48</v>
      </c>
      <c r="C1636" s="45">
        <v>2012</v>
      </c>
      <c r="D1636" s="45" t="s">
        <v>183</v>
      </c>
      <c r="E1636" s="48">
        <v>18.102459</v>
      </c>
      <c r="F1636" s="37">
        <f>VLOOKUP(_xlfn.CONCAT(D1636,"65-69"),'Appendix 4. 2020 IBGE LT'!$E$6:$M$1685,9,FALSE)</f>
        <v>19.201540335248534</v>
      </c>
      <c r="G1636" s="37">
        <f>VLOOKUP(_xlfn.CONCAT(D1636,"65-69"),'Appendix 3b. nax IBGE 2019'!$E$5:$M$1850,9,FALSE)</f>
        <v>19.080943605381648</v>
      </c>
      <c r="H1636" s="37">
        <f>INDEX(Summary!$Q$5:$Y$88,MATCH(_xlfn.CONCAT(D1636,"65-69"),Summary!$Q$5:$Q$88,0),MATCH($H$3,Summary!$Q$4:$Y$4,0))</f>
        <v>20.191568989984411</v>
      </c>
      <c r="I1636" s="240">
        <f t="shared" si="76"/>
        <v>5.8205999009897945E-2</v>
      </c>
      <c r="J1636" s="241">
        <f t="shared" si="77"/>
        <v>1.0536717106307181</v>
      </c>
      <c r="K1636" s="242">
        <f t="shared" si="75"/>
        <v>19.156130710630716</v>
      </c>
    </row>
    <row r="1637" spans="1:11" x14ac:dyDescent="0.2">
      <c r="A1637" s="45" t="s">
        <v>46</v>
      </c>
      <c r="B1637" s="45" t="s">
        <v>48</v>
      </c>
      <c r="C1637" s="45">
        <v>2013</v>
      </c>
      <c r="D1637" s="45" t="s">
        <v>183</v>
      </c>
      <c r="E1637" s="48">
        <v>18.2569014</v>
      </c>
      <c r="F1637" s="37">
        <f>VLOOKUP(_xlfn.CONCAT(D1637,"65-69"),'Appendix 4. 2020 IBGE LT'!$E$6:$M$1685,9,FALSE)</f>
        <v>19.201540335248534</v>
      </c>
      <c r="G1637" s="37">
        <f>VLOOKUP(_xlfn.CONCAT(D1637,"65-69"),'Appendix 3b. nax IBGE 2019'!$E$5:$M$1850,9,FALSE)</f>
        <v>19.080943605381648</v>
      </c>
      <c r="H1637" s="37">
        <f>INDEX(Summary!$Q$5:$Y$88,MATCH(_xlfn.CONCAT(D1637,"65-69"),Summary!$Q$5:$Q$88,0),MATCH($H$3,Summary!$Q$4:$Y$4,0))</f>
        <v>20.191568989984411</v>
      </c>
      <c r="I1637" s="240">
        <f t="shared" si="76"/>
        <v>5.8205999009897945E-2</v>
      </c>
      <c r="J1637" s="241">
        <f t="shared" si="77"/>
        <v>1.0626611848122045</v>
      </c>
      <c r="K1637" s="242">
        <f t="shared" si="75"/>
        <v>19.319562584812203</v>
      </c>
    </row>
    <row r="1638" spans="1:11" x14ac:dyDescent="0.2">
      <c r="A1638" s="45" t="s">
        <v>46</v>
      </c>
      <c r="B1638" s="45" t="s">
        <v>48</v>
      </c>
      <c r="C1638" s="45">
        <v>2014</v>
      </c>
      <c r="D1638" s="45" t="s">
        <v>183</v>
      </c>
      <c r="E1638" s="48">
        <v>18.406424900000001</v>
      </c>
      <c r="F1638" s="37">
        <f>VLOOKUP(_xlfn.CONCAT(D1638,"65-69"),'Appendix 4. 2020 IBGE LT'!$E$6:$M$1685,9,FALSE)</f>
        <v>19.201540335248534</v>
      </c>
      <c r="G1638" s="37">
        <f>VLOOKUP(_xlfn.CONCAT(D1638,"65-69"),'Appendix 3b. nax IBGE 2019'!$E$5:$M$1850,9,FALSE)</f>
        <v>19.080943605381648</v>
      </c>
      <c r="H1638" s="37">
        <f>INDEX(Summary!$Q$5:$Y$88,MATCH(_xlfn.CONCAT(D1638,"65-69"),Summary!$Q$5:$Q$88,0),MATCH($H$3,Summary!$Q$4:$Y$4,0))</f>
        <v>20.191568989984411</v>
      </c>
      <c r="I1638" s="240">
        <f t="shared" si="76"/>
        <v>5.8205999009897945E-2</v>
      </c>
      <c r="J1638" s="241">
        <f t="shared" si="77"/>
        <v>1.071364349505161</v>
      </c>
      <c r="K1638" s="242">
        <f t="shared" si="75"/>
        <v>19.477789249505161</v>
      </c>
    </row>
    <row r="1639" spans="1:11" x14ac:dyDescent="0.2">
      <c r="A1639" s="45" t="s">
        <v>46</v>
      </c>
      <c r="B1639" s="45" t="s">
        <v>48</v>
      </c>
      <c r="C1639" s="45">
        <v>2015</v>
      </c>
      <c r="D1639" s="45" t="s">
        <v>183</v>
      </c>
      <c r="E1639" s="48">
        <v>18.551035500000001</v>
      </c>
      <c r="F1639" s="37">
        <f>VLOOKUP(_xlfn.CONCAT(D1639,"65-69"),'Appendix 4. 2020 IBGE LT'!$E$6:$M$1685,9,FALSE)</f>
        <v>19.201540335248534</v>
      </c>
      <c r="G1639" s="37">
        <f>VLOOKUP(_xlfn.CONCAT(D1639,"65-69"),'Appendix 3b. nax IBGE 2019'!$E$5:$M$1850,9,FALSE)</f>
        <v>19.080943605381648</v>
      </c>
      <c r="H1639" s="37">
        <f>INDEX(Summary!$Q$5:$Y$88,MATCH(_xlfn.CONCAT(D1639,"65-69"),Summary!$Q$5:$Q$88,0),MATCH($H$3,Summary!$Q$4:$Y$4,0))</f>
        <v>20.191568989984411</v>
      </c>
      <c r="I1639" s="240">
        <f t="shared" si="76"/>
        <v>5.8205999009897945E-2</v>
      </c>
      <c r="J1639" s="241">
        <f t="shared" si="77"/>
        <v>1.0797815539455817</v>
      </c>
      <c r="K1639" s="242">
        <f t="shared" si="75"/>
        <v>19.630817053945584</v>
      </c>
    </row>
    <row r="1640" spans="1:11" x14ac:dyDescent="0.2">
      <c r="A1640" s="45" t="s">
        <v>46</v>
      </c>
      <c r="B1640" s="45" t="s">
        <v>48</v>
      </c>
      <c r="C1640" s="45">
        <v>2016</v>
      </c>
      <c r="D1640" s="45" t="s">
        <v>183</v>
      </c>
      <c r="E1640" s="48">
        <v>18.6907535</v>
      </c>
      <c r="F1640" s="37">
        <f>VLOOKUP(_xlfn.CONCAT(D1640,"65-69"),'Appendix 4. 2020 IBGE LT'!$E$6:$M$1685,9,FALSE)</f>
        <v>19.201540335248534</v>
      </c>
      <c r="G1640" s="37">
        <f>VLOOKUP(_xlfn.CONCAT(D1640,"65-69"),'Appendix 3b. nax IBGE 2019'!$E$5:$M$1850,9,FALSE)</f>
        <v>19.080943605381648</v>
      </c>
      <c r="H1640" s="37">
        <f>INDEX(Summary!$Q$5:$Y$88,MATCH(_xlfn.CONCAT(D1640,"65-69"),Summary!$Q$5:$Q$88,0),MATCH($H$3,Summary!$Q$4:$Y$4,0))</f>
        <v>20.191568989984411</v>
      </c>
      <c r="I1640" s="240">
        <f t="shared" si="76"/>
        <v>5.8205999009897945E-2</v>
      </c>
      <c r="J1640" s="241">
        <f t="shared" si="77"/>
        <v>1.0879139797152466</v>
      </c>
      <c r="K1640" s="242">
        <f t="shared" si="75"/>
        <v>19.778667479715246</v>
      </c>
    </row>
    <row r="1641" spans="1:11" x14ac:dyDescent="0.2">
      <c r="A1641" s="45" t="s">
        <v>46</v>
      </c>
      <c r="B1641" s="45" t="s">
        <v>48</v>
      </c>
      <c r="C1641" s="45">
        <v>2017</v>
      </c>
      <c r="D1641" s="45" t="s">
        <v>183</v>
      </c>
      <c r="E1641" s="48">
        <v>18.825612</v>
      </c>
      <c r="F1641" s="37">
        <f>VLOOKUP(_xlfn.CONCAT(D1641,"65-69"),'Appendix 4. 2020 IBGE LT'!$E$6:$M$1685,9,FALSE)</f>
        <v>19.201540335248534</v>
      </c>
      <c r="G1641" s="37">
        <f>VLOOKUP(_xlfn.CONCAT(D1641,"65-69"),'Appendix 3b. nax IBGE 2019'!$E$5:$M$1850,9,FALSE)</f>
        <v>19.080943605381648</v>
      </c>
      <c r="H1641" s="37">
        <f>INDEX(Summary!$Q$5:$Y$88,MATCH(_xlfn.CONCAT(D1641,"65-69"),Summary!$Q$5:$Q$88,0),MATCH($H$3,Summary!$Q$4:$Y$4,0))</f>
        <v>20.191568989984411</v>
      </c>
      <c r="I1641" s="240">
        <f t="shared" si="76"/>
        <v>5.8205999009897945E-2</v>
      </c>
      <c r="J1641" s="241">
        <f t="shared" si="77"/>
        <v>1.0957635534327228</v>
      </c>
      <c r="K1641" s="242">
        <f t="shared" si="75"/>
        <v>19.921375553432721</v>
      </c>
    </row>
    <row r="1642" spans="1:11" x14ac:dyDescent="0.2">
      <c r="A1642" s="45" t="s">
        <v>46</v>
      </c>
      <c r="B1642" s="45" t="s">
        <v>48</v>
      </c>
      <c r="C1642" s="45">
        <v>2018</v>
      </c>
      <c r="D1642" s="45" t="s">
        <v>183</v>
      </c>
      <c r="E1642" s="48">
        <v>18.9556565</v>
      </c>
      <c r="F1642" s="37">
        <f>VLOOKUP(_xlfn.CONCAT(D1642,"65-69"),'Appendix 4. 2020 IBGE LT'!$E$6:$M$1685,9,FALSE)</f>
        <v>19.201540335248534</v>
      </c>
      <c r="G1642" s="37">
        <f>VLOOKUP(_xlfn.CONCAT(D1642,"65-69"),'Appendix 3b. nax IBGE 2019'!$E$5:$M$1850,9,FALSE)</f>
        <v>19.080943605381648</v>
      </c>
      <c r="H1642" s="37">
        <f>INDEX(Summary!$Q$5:$Y$88,MATCH(_xlfn.CONCAT(D1642,"65-69"),Summary!$Q$5:$Q$88,0),MATCH($H$3,Summary!$Q$4:$Y$4,0))</f>
        <v>20.191568989984411</v>
      </c>
      <c r="I1642" s="240">
        <f t="shared" si="76"/>
        <v>5.8205999009897945E-2</v>
      </c>
      <c r="J1642" s="241">
        <f t="shared" si="77"/>
        <v>1.1033329234709655</v>
      </c>
      <c r="K1642" s="242">
        <f t="shared" si="75"/>
        <v>20.058989423470965</v>
      </c>
    </row>
    <row r="1643" spans="1:11" x14ac:dyDescent="0.2">
      <c r="A1643" s="45" t="s">
        <v>46</v>
      </c>
      <c r="B1643" s="45" t="s">
        <v>48</v>
      </c>
      <c r="C1643" s="45">
        <v>2019</v>
      </c>
      <c r="D1643" s="45" t="s">
        <v>183</v>
      </c>
      <c r="E1643" s="48">
        <v>19.080943600000001</v>
      </c>
      <c r="F1643" s="37">
        <f>VLOOKUP(_xlfn.CONCAT(D1643,"65-69"),'Appendix 4. 2020 IBGE LT'!$E$6:$M$1685,9,FALSE)</f>
        <v>19.201540335248534</v>
      </c>
      <c r="G1643" s="37">
        <f>VLOOKUP(_xlfn.CONCAT(D1643,"65-69"),'Appendix 3b. nax IBGE 2019'!$E$5:$M$1850,9,FALSE)</f>
        <v>19.080943605381648</v>
      </c>
      <c r="H1643" s="37">
        <f>INDEX(Summary!$Q$5:$Y$88,MATCH(_xlfn.CONCAT(D1643,"65-69"),Summary!$Q$5:$Q$88,0),MATCH($H$3,Summary!$Q$4:$Y$4,0))</f>
        <v>20.191568989984411</v>
      </c>
      <c r="I1643" s="240">
        <f t="shared" si="76"/>
        <v>5.8205999009897945E-2</v>
      </c>
      <c r="J1643" s="241">
        <f t="shared" si="77"/>
        <v>1.1106253842895186</v>
      </c>
      <c r="K1643" s="242">
        <f t="shared" si="75"/>
        <v>20.191568984289521</v>
      </c>
    </row>
    <row r="1644" spans="1:11" x14ac:dyDescent="0.2">
      <c r="A1644" s="45" t="s">
        <v>46</v>
      </c>
      <c r="B1644" s="45" t="s">
        <v>47</v>
      </c>
      <c r="C1644" s="45">
        <v>2000</v>
      </c>
      <c r="D1644" s="45" t="s">
        <v>155</v>
      </c>
      <c r="E1644" s="48">
        <v>13.7197738</v>
      </c>
      <c r="F1644" s="37">
        <f>VLOOKUP(_xlfn.CONCAT(D1644,"65-69"),'Appendix 4. 2020 IBGE LT'!$E$6:$M$1685,9,FALSE)</f>
        <v>16.85075219353601</v>
      </c>
      <c r="G1644" s="37">
        <f>VLOOKUP(_xlfn.CONCAT(D1644,"65-69"),'Appendix 3b. nax IBGE 2019'!$E$5:$M$1850,9,FALSE)</f>
        <v>16.77199840264166</v>
      </c>
      <c r="H1644" s="37">
        <f>INDEX(Summary!$Q$5:$Y$88,MATCH(_xlfn.CONCAT(D1644,"65-69"),Summary!$Q$5:$Q$88,0),MATCH($H$3,Summary!$Q$4:$Y$4,0))</f>
        <v>17.901573721762254</v>
      </c>
      <c r="I1644" s="240">
        <f t="shared" si="76"/>
        <v>6.7348880676179945E-2</v>
      </c>
      <c r="J1644" s="241">
        <f t="shared" si="77"/>
        <v>0.92401140856037989</v>
      </c>
      <c r="K1644" s="242">
        <f t="shared" si="75"/>
        <v>14.643785208560381</v>
      </c>
    </row>
    <row r="1645" spans="1:11" x14ac:dyDescent="0.2">
      <c r="A1645" s="45" t="s">
        <v>46</v>
      </c>
      <c r="B1645" s="45" t="s">
        <v>47</v>
      </c>
      <c r="C1645" s="45">
        <v>2001</v>
      </c>
      <c r="D1645" s="45" t="s">
        <v>155</v>
      </c>
      <c r="E1645" s="48">
        <v>13.8176866</v>
      </c>
      <c r="F1645" s="37">
        <f>VLOOKUP(_xlfn.CONCAT(D1645,"65-69"),'Appendix 4. 2020 IBGE LT'!$E$6:$M$1685,9,FALSE)</f>
        <v>16.85075219353601</v>
      </c>
      <c r="G1645" s="37">
        <f>VLOOKUP(_xlfn.CONCAT(D1645,"65-69"),'Appendix 3b. nax IBGE 2019'!$E$5:$M$1850,9,FALSE)</f>
        <v>16.77199840264166</v>
      </c>
      <c r="H1645" s="37">
        <f>INDEX(Summary!$Q$5:$Y$88,MATCH(_xlfn.CONCAT(D1645,"65-69"),Summary!$Q$5:$Q$88,0),MATCH($H$3,Summary!$Q$4:$Y$4,0))</f>
        <v>17.901573721762254</v>
      </c>
      <c r="I1645" s="240">
        <f t="shared" si="76"/>
        <v>6.7348880676179945E-2</v>
      </c>
      <c r="J1645" s="241">
        <f t="shared" si="77"/>
        <v>0.93060572604425063</v>
      </c>
      <c r="K1645" s="242">
        <f t="shared" si="75"/>
        <v>14.74829232604425</v>
      </c>
    </row>
    <row r="1646" spans="1:11" x14ac:dyDescent="0.2">
      <c r="A1646" s="45" t="s">
        <v>46</v>
      </c>
      <c r="B1646" s="45" t="s">
        <v>47</v>
      </c>
      <c r="C1646" s="45">
        <v>2002</v>
      </c>
      <c r="D1646" s="45" t="s">
        <v>155</v>
      </c>
      <c r="E1646" s="48">
        <v>13.9750031</v>
      </c>
      <c r="F1646" s="37">
        <f>VLOOKUP(_xlfn.CONCAT(D1646,"65-69"),'Appendix 4. 2020 IBGE LT'!$E$6:$M$1685,9,FALSE)</f>
        <v>16.85075219353601</v>
      </c>
      <c r="G1646" s="37">
        <f>VLOOKUP(_xlfn.CONCAT(D1646,"65-69"),'Appendix 3b. nax IBGE 2019'!$E$5:$M$1850,9,FALSE)</f>
        <v>16.77199840264166</v>
      </c>
      <c r="H1646" s="37">
        <f>INDEX(Summary!$Q$5:$Y$88,MATCH(_xlfn.CONCAT(D1646,"65-69"),Summary!$Q$5:$Q$88,0),MATCH($H$3,Summary!$Q$4:$Y$4,0))</f>
        <v>17.901573721762254</v>
      </c>
      <c r="I1646" s="240">
        <f t="shared" si="76"/>
        <v>6.7348880676179945E-2</v>
      </c>
      <c r="J1646" s="241">
        <f t="shared" si="77"/>
        <v>0.94120081623114482</v>
      </c>
      <c r="K1646" s="242">
        <f t="shared" si="75"/>
        <v>14.916203916231145</v>
      </c>
    </row>
    <row r="1647" spans="1:11" x14ac:dyDescent="0.2">
      <c r="A1647" s="45" t="s">
        <v>46</v>
      </c>
      <c r="B1647" s="45" t="s">
        <v>47</v>
      </c>
      <c r="C1647" s="45">
        <v>2003</v>
      </c>
      <c r="D1647" s="45" t="s">
        <v>155</v>
      </c>
      <c r="E1647" s="48">
        <v>14.1746645</v>
      </c>
      <c r="F1647" s="37">
        <f>VLOOKUP(_xlfn.CONCAT(D1647,"65-69"),'Appendix 4. 2020 IBGE LT'!$E$6:$M$1685,9,FALSE)</f>
        <v>16.85075219353601</v>
      </c>
      <c r="G1647" s="37">
        <f>VLOOKUP(_xlfn.CONCAT(D1647,"65-69"),'Appendix 3b. nax IBGE 2019'!$E$5:$M$1850,9,FALSE)</f>
        <v>16.77199840264166</v>
      </c>
      <c r="H1647" s="37">
        <f>INDEX(Summary!$Q$5:$Y$88,MATCH(_xlfn.CONCAT(D1647,"65-69"),Summary!$Q$5:$Q$88,0),MATCH($H$3,Summary!$Q$4:$Y$4,0))</f>
        <v>17.901573721762254</v>
      </c>
      <c r="I1647" s="240">
        <f t="shared" si="76"/>
        <v>6.7348880676179945E-2</v>
      </c>
      <c r="J1647" s="241">
        <f t="shared" si="77"/>
        <v>0.95464778803538386</v>
      </c>
      <c r="K1647" s="242">
        <f t="shared" si="75"/>
        <v>15.129312288035385</v>
      </c>
    </row>
    <row r="1648" spans="1:11" x14ac:dyDescent="0.2">
      <c r="A1648" s="45" t="s">
        <v>46</v>
      </c>
      <c r="B1648" s="45" t="s">
        <v>47</v>
      </c>
      <c r="C1648" s="45">
        <v>2004</v>
      </c>
      <c r="D1648" s="45" t="s">
        <v>155</v>
      </c>
      <c r="E1648" s="48">
        <v>14.404451</v>
      </c>
      <c r="F1648" s="37">
        <f>VLOOKUP(_xlfn.CONCAT(D1648,"65-69"),'Appendix 4. 2020 IBGE LT'!$E$6:$M$1685,9,FALSE)</f>
        <v>16.85075219353601</v>
      </c>
      <c r="G1648" s="37">
        <f>VLOOKUP(_xlfn.CONCAT(D1648,"65-69"),'Appendix 3b. nax IBGE 2019'!$E$5:$M$1850,9,FALSE)</f>
        <v>16.77199840264166</v>
      </c>
      <c r="H1648" s="37">
        <f>INDEX(Summary!$Q$5:$Y$88,MATCH(_xlfn.CONCAT(D1648,"65-69"),Summary!$Q$5:$Q$88,0),MATCH($H$3,Summary!$Q$4:$Y$4,0))</f>
        <v>17.901573721762254</v>
      </c>
      <c r="I1648" s="240">
        <f t="shared" si="76"/>
        <v>6.7348880676179945E-2</v>
      </c>
      <c r="J1648" s="241">
        <f t="shared" si="77"/>
        <v>0.9701236516048809</v>
      </c>
      <c r="K1648" s="242">
        <f t="shared" si="75"/>
        <v>15.374574651604881</v>
      </c>
    </row>
    <row r="1649" spans="1:11" x14ac:dyDescent="0.2">
      <c r="A1649" s="45" t="s">
        <v>46</v>
      </c>
      <c r="B1649" s="45" t="s">
        <v>47</v>
      </c>
      <c r="C1649" s="45">
        <v>2005</v>
      </c>
      <c r="D1649" s="45" t="s">
        <v>155</v>
      </c>
      <c r="E1649" s="48">
        <v>14.6509614</v>
      </c>
      <c r="F1649" s="37">
        <f>VLOOKUP(_xlfn.CONCAT(D1649,"65-69"),'Appendix 4. 2020 IBGE LT'!$E$6:$M$1685,9,FALSE)</f>
        <v>16.85075219353601</v>
      </c>
      <c r="G1649" s="37">
        <f>VLOOKUP(_xlfn.CONCAT(D1649,"65-69"),'Appendix 3b. nax IBGE 2019'!$E$5:$M$1850,9,FALSE)</f>
        <v>16.77199840264166</v>
      </c>
      <c r="H1649" s="37">
        <f>INDEX(Summary!$Q$5:$Y$88,MATCH(_xlfn.CONCAT(D1649,"65-69"),Summary!$Q$5:$Q$88,0),MATCH($H$3,Summary!$Q$4:$Y$4,0))</f>
        <v>17.901573721762254</v>
      </c>
      <c r="I1649" s="240">
        <f t="shared" si="76"/>
        <v>6.7348880676179945E-2</v>
      </c>
      <c r="J1649" s="241">
        <f t="shared" si="77"/>
        <v>0.98672585111991828</v>
      </c>
      <c r="K1649" s="242">
        <f t="shared" si="75"/>
        <v>15.637687251119917</v>
      </c>
    </row>
    <row r="1650" spans="1:11" x14ac:dyDescent="0.2">
      <c r="A1650" s="45" t="s">
        <v>46</v>
      </c>
      <c r="B1650" s="45" t="s">
        <v>47</v>
      </c>
      <c r="C1650" s="45">
        <v>2006</v>
      </c>
      <c r="D1650" s="45" t="s">
        <v>155</v>
      </c>
      <c r="E1650" s="48">
        <v>14.9048245</v>
      </c>
      <c r="F1650" s="37">
        <f>VLOOKUP(_xlfn.CONCAT(D1650,"65-69"),'Appendix 4. 2020 IBGE LT'!$E$6:$M$1685,9,FALSE)</f>
        <v>16.85075219353601</v>
      </c>
      <c r="G1650" s="37">
        <f>VLOOKUP(_xlfn.CONCAT(D1650,"65-69"),'Appendix 3b. nax IBGE 2019'!$E$5:$M$1850,9,FALSE)</f>
        <v>16.77199840264166</v>
      </c>
      <c r="H1650" s="37">
        <f>INDEX(Summary!$Q$5:$Y$88,MATCH(_xlfn.CONCAT(D1650,"65-69"),Summary!$Q$5:$Q$88,0),MATCH($H$3,Summary!$Q$4:$Y$4,0))</f>
        <v>17.901573721762254</v>
      </c>
      <c r="I1650" s="240">
        <f t="shared" si="76"/>
        <v>6.7348880676179945E-2</v>
      </c>
      <c r="J1650" s="241">
        <f t="shared" si="77"/>
        <v>1.0038232467499035</v>
      </c>
      <c r="K1650" s="242">
        <f t="shared" si="75"/>
        <v>15.908647746749903</v>
      </c>
    </row>
    <row r="1651" spans="1:11" x14ac:dyDescent="0.2">
      <c r="A1651" s="45" t="s">
        <v>46</v>
      </c>
      <c r="B1651" s="45" t="s">
        <v>47</v>
      </c>
      <c r="C1651" s="45">
        <v>2007</v>
      </c>
      <c r="D1651" s="45" t="s">
        <v>155</v>
      </c>
      <c r="E1651" s="48">
        <v>15.163786200000001</v>
      </c>
      <c r="F1651" s="37">
        <f>VLOOKUP(_xlfn.CONCAT(D1651,"65-69"),'Appendix 4. 2020 IBGE LT'!$E$6:$M$1685,9,FALSE)</f>
        <v>16.85075219353601</v>
      </c>
      <c r="G1651" s="37">
        <f>VLOOKUP(_xlfn.CONCAT(D1651,"65-69"),'Appendix 3b. nax IBGE 2019'!$E$5:$M$1850,9,FALSE)</f>
        <v>16.77199840264166</v>
      </c>
      <c r="H1651" s="37">
        <f>INDEX(Summary!$Q$5:$Y$88,MATCH(_xlfn.CONCAT(D1651,"65-69"),Summary!$Q$5:$Q$88,0),MATCH($H$3,Summary!$Q$4:$Y$4,0))</f>
        <v>17.901573721762254</v>
      </c>
      <c r="I1651" s="240">
        <f t="shared" si="76"/>
        <v>6.7348880676179945E-2</v>
      </c>
      <c r="J1651" s="241">
        <f t="shared" si="77"/>
        <v>1.0212640273829041</v>
      </c>
      <c r="K1651" s="242">
        <f t="shared" si="75"/>
        <v>16.185050227382906</v>
      </c>
    </row>
    <row r="1652" spans="1:11" x14ac:dyDescent="0.2">
      <c r="A1652" s="45" t="s">
        <v>46</v>
      </c>
      <c r="B1652" s="45" t="s">
        <v>47</v>
      </c>
      <c r="C1652" s="45">
        <v>2008</v>
      </c>
      <c r="D1652" s="45" t="s">
        <v>155</v>
      </c>
      <c r="E1652" s="48">
        <v>15.422014300000001</v>
      </c>
      <c r="F1652" s="37">
        <f>VLOOKUP(_xlfn.CONCAT(D1652,"65-69"),'Appendix 4. 2020 IBGE LT'!$E$6:$M$1685,9,FALSE)</f>
        <v>16.85075219353601</v>
      </c>
      <c r="G1652" s="37">
        <f>VLOOKUP(_xlfn.CONCAT(D1652,"65-69"),'Appendix 3b. nax IBGE 2019'!$E$5:$M$1850,9,FALSE)</f>
        <v>16.77199840264166</v>
      </c>
      <c r="H1652" s="37">
        <f>INDEX(Summary!$Q$5:$Y$88,MATCH(_xlfn.CONCAT(D1652,"65-69"),Summary!$Q$5:$Q$88,0),MATCH($H$3,Summary!$Q$4:$Y$4,0))</f>
        <v>17.901573721762254</v>
      </c>
      <c r="I1652" s="240">
        <f t="shared" si="76"/>
        <v>6.7348880676179945E-2</v>
      </c>
      <c r="J1652" s="241">
        <f t="shared" si="77"/>
        <v>1.0386554008770408</v>
      </c>
      <c r="K1652" s="242">
        <f t="shared" si="75"/>
        <v>16.460669700877041</v>
      </c>
    </row>
    <row r="1653" spans="1:11" x14ac:dyDescent="0.2">
      <c r="A1653" s="45" t="s">
        <v>46</v>
      </c>
      <c r="B1653" s="45" t="s">
        <v>47</v>
      </c>
      <c r="C1653" s="45">
        <v>2009</v>
      </c>
      <c r="D1653" s="45" t="s">
        <v>155</v>
      </c>
      <c r="E1653" s="48">
        <v>15.6796054</v>
      </c>
      <c r="F1653" s="37">
        <f>VLOOKUP(_xlfn.CONCAT(D1653,"65-69"),'Appendix 4. 2020 IBGE LT'!$E$6:$M$1685,9,FALSE)</f>
        <v>16.85075219353601</v>
      </c>
      <c r="G1653" s="37">
        <f>VLOOKUP(_xlfn.CONCAT(D1653,"65-69"),'Appendix 3b. nax IBGE 2019'!$E$5:$M$1850,9,FALSE)</f>
        <v>16.77199840264166</v>
      </c>
      <c r="H1653" s="37">
        <f>INDEX(Summary!$Q$5:$Y$88,MATCH(_xlfn.CONCAT(D1653,"65-69"),Summary!$Q$5:$Q$88,0),MATCH($H$3,Summary!$Q$4:$Y$4,0))</f>
        <v>17.901573721762254</v>
      </c>
      <c r="I1653" s="240">
        <f t="shared" si="76"/>
        <v>6.7348880676179945E-2</v>
      </c>
      <c r="J1653" s="241">
        <f t="shared" si="77"/>
        <v>1.0560038731341868</v>
      </c>
      <c r="K1653" s="242">
        <f t="shared" si="75"/>
        <v>16.735609273134187</v>
      </c>
    </row>
    <row r="1654" spans="1:11" x14ac:dyDescent="0.2">
      <c r="A1654" s="45" t="s">
        <v>46</v>
      </c>
      <c r="B1654" s="45" t="s">
        <v>47</v>
      </c>
      <c r="C1654" s="45">
        <v>2010</v>
      </c>
      <c r="D1654" s="45" t="s">
        <v>155</v>
      </c>
      <c r="E1654" s="48">
        <v>15.933321599999999</v>
      </c>
      <c r="F1654" s="37">
        <f>VLOOKUP(_xlfn.CONCAT(D1654,"65-69"),'Appendix 4. 2020 IBGE LT'!$E$6:$M$1685,9,FALSE)</f>
        <v>16.85075219353601</v>
      </c>
      <c r="G1654" s="37">
        <f>VLOOKUP(_xlfn.CONCAT(D1654,"65-69"),'Appendix 3b. nax IBGE 2019'!$E$5:$M$1850,9,FALSE)</f>
        <v>16.77199840264166</v>
      </c>
      <c r="H1654" s="37">
        <f>INDEX(Summary!$Q$5:$Y$88,MATCH(_xlfn.CONCAT(D1654,"65-69"),Summary!$Q$5:$Q$88,0),MATCH($H$3,Summary!$Q$4:$Y$4,0))</f>
        <v>17.901573721762254</v>
      </c>
      <c r="I1654" s="240">
        <f t="shared" si="76"/>
        <v>6.7348880676179945E-2</v>
      </c>
      <c r="J1654" s="241">
        <f t="shared" si="77"/>
        <v>1.0730913752136004</v>
      </c>
      <c r="K1654" s="242">
        <f t="shared" si="75"/>
        <v>17.0064129752136</v>
      </c>
    </row>
    <row r="1655" spans="1:11" x14ac:dyDescent="0.2">
      <c r="A1655" s="45" t="s">
        <v>46</v>
      </c>
      <c r="B1655" s="45" t="s">
        <v>47</v>
      </c>
      <c r="C1655" s="45">
        <v>2011</v>
      </c>
      <c r="D1655" s="45" t="s">
        <v>155</v>
      </c>
      <c r="E1655" s="48">
        <v>16.037352899999998</v>
      </c>
      <c r="F1655" s="37">
        <f>VLOOKUP(_xlfn.CONCAT(D1655,"65-69"),'Appendix 4. 2020 IBGE LT'!$E$6:$M$1685,9,FALSE)</f>
        <v>16.85075219353601</v>
      </c>
      <c r="G1655" s="37">
        <f>VLOOKUP(_xlfn.CONCAT(D1655,"65-69"),'Appendix 3b. nax IBGE 2019'!$E$5:$M$1850,9,FALSE)</f>
        <v>16.77199840264166</v>
      </c>
      <c r="H1655" s="37">
        <f>INDEX(Summary!$Q$5:$Y$88,MATCH(_xlfn.CONCAT(D1655,"65-69"),Summary!$Q$5:$Q$88,0),MATCH($H$3,Summary!$Q$4:$Y$4,0))</f>
        <v>17.901573721762254</v>
      </c>
      <c r="I1655" s="240">
        <f t="shared" si="76"/>
        <v>6.7348880676179945E-2</v>
      </c>
      <c r="J1655" s="241">
        <f t="shared" si="77"/>
        <v>1.0800977668238883</v>
      </c>
      <c r="K1655" s="242">
        <f t="shared" si="75"/>
        <v>17.117450666823885</v>
      </c>
    </row>
    <row r="1656" spans="1:11" x14ac:dyDescent="0.2">
      <c r="A1656" s="45" t="s">
        <v>46</v>
      </c>
      <c r="B1656" s="45" t="s">
        <v>47</v>
      </c>
      <c r="C1656" s="45">
        <v>2012</v>
      </c>
      <c r="D1656" s="45" t="s">
        <v>155</v>
      </c>
      <c r="E1656" s="48">
        <v>16.1395616</v>
      </c>
      <c r="F1656" s="37">
        <f>VLOOKUP(_xlfn.CONCAT(D1656,"65-69"),'Appendix 4. 2020 IBGE LT'!$E$6:$M$1685,9,FALSE)</f>
        <v>16.85075219353601</v>
      </c>
      <c r="G1656" s="37">
        <f>VLOOKUP(_xlfn.CONCAT(D1656,"65-69"),'Appendix 3b. nax IBGE 2019'!$E$5:$M$1850,9,FALSE)</f>
        <v>16.77199840264166</v>
      </c>
      <c r="H1656" s="37">
        <f>INDEX(Summary!$Q$5:$Y$88,MATCH(_xlfn.CONCAT(D1656,"65-69"),Summary!$Q$5:$Q$88,0),MATCH($H$3,Summary!$Q$4:$Y$4,0))</f>
        <v>17.901573721762254</v>
      </c>
      <c r="I1656" s="240">
        <f t="shared" si="76"/>
        <v>6.7348880676179945E-2</v>
      </c>
      <c r="J1656" s="241">
        <f t="shared" si="77"/>
        <v>1.0869814083642559</v>
      </c>
      <c r="K1656" s="242">
        <f t="shared" si="75"/>
        <v>17.226543008364256</v>
      </c>
    </row>
    <row r="1657" spans="1:11" x14ac:dyDescent="0.2">
      <c r="A1657" s="45" t="s">
        <v>46</v>
      </c>
      <c r="B1657" s="45" t="s">
        <v>47</v>
      </c>
      <c r="C1657" s="45">
        <v>2013</v>
      </c>
      <c r="D1657" s="45" t="s">
        <v>155</v>
      </c>
      <c r="E1657" s="48">
        <v>16.238597899999998</v>
      </c>
      <c r="F1657" s="37">
        <f>VLOOKUP(_xlfn.CONCAT(D1657,"65-69"),'Appendix 4. 2020 IBGE LT'!$E$6:$M$1685,9,FALSE)</f>
        <v>16.85075219353601</v>
      </c>
      <c r="G1657" s="37">
        <f>VLOOKUP(_xlfn.CONCAT(D1657,"65-69"),'Appendix 3b. nax IBGE 2019'!$E$5:$M$1850,9,FALSE)</f>
        <v>16.77199840264166</v>
      </c>
      <c r="H1657" s="37">
        <f>INDEX(Summary!$Q$5:$Y$88,MATCH(_xlfn.CONCAT(D1657,"65-69"),Summary!$Q$5:$Q$88,0),MATCH($H$3,Summary!$Q$4:$Y$4,0))</f>
        <v>17.901573721762254</v>
      </c>
      <c r="I1657" s="240">
        <f t="shared" si="76"/>
        <v>6.7348880676179945E-2</v>
      </c>
      <c r="J1657" s="241">
        <f t="shared" si="77"/>
        <v>1.0936513923155662</v>
      </c>
      <c r="K1657" s="242">
        <f t="shared" si="75"/>
        <v>17.332249292315566</v>
      </c>
    </row>
    <row r="1658" spans="1:11" x14ac:dyDescent="0.2">
      <c r="A1658" s="45" t="s">
        <v>46</v>
      </c>
      <c r="B1658" s="45" t="s">
        <v>47</v>
      </c>
      <c r="C1658" s="45">
        <v>2014</v>
      </c>
      <c r="D1658" s="45" t="s">
        <v>155</v>
      </c>
      <c r="E1658" s="48">
        <v>16.334781100000001</v>
      </c>
      <c r="F1658" s="37">
        <f>VLOOKUP(_xlfn.CONCAT(D1658,"65-69"),'Appendix 4. 2020 IBGE LT'!$E$6:$M$1685,9,FALSE)</f>
        <v>16.85075219353601</v>
      </c>
      <c r="G1658" s="37">
        <f>VLOOKUP(_xlfn.CONCAT(D1658,"65-69"),'Appendix 3b. nax IBGE 2019'!$E$5:$M$1850,9,FALSE)</f>
        <v>16.77199840264166</v>
      </c>
      <c r="H1658" s="37">
        <f>INDEX(Summary!$Q$5:$Y$88,MATCH(_xlfn.CONCAT(D1658,"65-69"),Summary!$Q$5:$Q$88,0),MATCH($H$3,Summary!$Q$4:$Y$4,0))</f>
        <v>17.901573721762254</v>
      </c>
      <c r="I1658" s="240">
        <f t="shared" si="76"/>
        <v>6.7348880676179945E-2</v>
      </c>
      <c r="J1658" s="241">
        <f t="shared" si="77"/>
        <v>1.1001292231754194</v>
      </c>
      <c r="K1658" s="242">
        <f t="shared" si="75"/>
        <v>17.434910323175419</v>
      </c>
    </row>
    <row r="1659" spans="1:11" x14ac:dyDescent="0.2">
      <c r="A1659" s="45" t="s">
        <v>46</v>
      </c>
      <c r="B1659" s="45" t="s">
        <v>47</v>
      </c>
      <c r="C1659" s="45">
        <v>2015</v>
      </c>
      <c r="D1659" s="45" t="s">
        <v>155</v>
      </c>
      <c r="E1659" s="48">
        <v>16.428063999999999</v>
      </c>
      <c r="F1659" s="37">
        <f>VLOOKUP(_xlfn.CONCAT(D1659,"65-69"),'Appendix 4. 2020 IBGE LT'!$E$6:$M$1685,9,FALSE)</f>
        <v>16.85075219353601</v>
      </c>
      <c r="G1659" s="37">
        <f>VLOOKUP(_xlfn.CONCAT(D1659,"65-69"),'Appendix 3b. nax IBGE 2019'!$E$5:$M$1850,9,FALSE)</f>
        <v>16.77199840264166</v>
      </c>
      <c r="H1659" s="37">
        <f>INDEX(Summary!$Q$5:$Y$88,MATCH(_xlfn.CONCAT(D1659,"65-69"),Summary!$Q$5:$Q$88,0),MATCH($H$3,Summary!$Q$4:$Y$4,0))</f>
        <v>17.901573721762254</v>
      </c>
      <c r="I1659" s="240">
        <f t="shared" si="76"/>
        <v>6.7348880676179945E-2</v>
      </c>
      <c r="J1659" s="241">
        <f t="shared" si="77"/>
        <v>1.1064117220766474</v>
      </c>
      <c r="K1659" s="242">
        <f t="shared" si="75"/>
        <v>17.534475722076646</v>
      </c>
    </row>
    <row r="1660" spans="1:11" x14ac:dyDescent="0.2">
      <c r="A1660" s="45" t="s">
        <v>46</v>
      </c>
      <c r="B1660" s="45" t="s">
        <v>47</v>
      </c>
      <c r="C1660" s="45">
        <v>2016</v>
      </c>
      <c r="D1660" s="45" t="s">
        <v>155</v>
      </c>
      <c r="E1660" s="48">
        <v>16.518424599999999</v>
      </c>
      <c r="F1660" s="37">
        <f>VLOOKUP(_xlfn.CONCAT(D1660,"65-69"),'Appendix 4. 2020 IBGE LT'!$E$6:$M$1685,9,FALSE)</f>
        <v>16.85075219353601</v>
      </c>
      <c r="G1660" s="37">
        <f>VLOOKUP(_xlfn.CONCAT(D1660,"65-69"),'Appendix 3b. nax IBGE 2019'!$E$5:$M$1850,9,FALSE)</f>
        <v>16.77199840264166</v>
      </c>
      <c r="H1660" s="37">
        <f>INDEX(Summary!$Q$5:$Y$88,MATCH(_xlfn.CONCAT(D1660,"65-69"),Summary!$Q$5:$Q$88,0),MATCH($H$3,Summary!$Q$4:$Y$4,0))</f>
        <v>17.901573721762254</v>
      </c>
      <c r="I1660" s="240">
        <f t="shared" si="76"/>
        <v>6.7348880676179945E-2</v>
      </c>
      <c r="J1660" s="241">
        <f t="shared" si="77"/>
        <v>1.1124974073438754</v>
      </c>
      <c r="K1660" s="242">
        <f t="shared" si="75"/>
        <v>17.630922007343877</v>
      </c>
    </row>
    <row r="1661" spans="1:11" x14ac:dyDescent="0.2">
      <c r="A1661" s="45" t="s">
        <v>46</v>
      </c>
      <c r="B1661" s="45" t="s">
        <v>47</v>
      </c>
      <c r="C1661" s="45">
        <v>2017</v>
      </c>
      <c r="D1661" s="45" t="s">
        <v>155</v>
      </c>
      <c r="E1661" s="48">
        <v>16.605858999999999</v>
      </c>
      <c r="F1661" s="37">
        <f>VLOOKUP(_xlfn.CONCAT(D1661,"65-69"),'Appendix 4. 2020 IBGE LT'!$E$6:$M$1685,9,FALSE)</f>
        <v>16.85075219353601</v>
      </c>
      <c r="G1661" s="37">
        <f>VLOOKUP(_xlfn.CONCAT(D1661,"65-69"),'Appendix 3b. nax IBGE 2019'!$E$5:$M$1850,9,FALSE)</f>
        <v>16.77199840264166</v>
      </c>
      <c r="H1661" s="37">
        <f>INDEX(Summary!$Q$5:$Y$88,MATCH(_xlfn.CONCAT(D1661,"65-69"),Summary!$Q$5:$Q$88,0),MATCH($H$3,Summary!$Q$4:$Y$4,0))</f>
        <v>17.901573721762254</v>
      </c>
      <c r="I1661" s="240">
        <f t="shared" si="76"/>
        <v>6.7348880676179945E-2</v>
      </c>
      <c r="J1661" s="241">
        <f t="shared" si="77"/>
        <v>1.1183860163164687</v>
      </c>
      <c r="K1661" s="242">
        <f t="shared" si="75"/>
        <v>17.724245016316466</v>
      </c>
    </row>
    <row r="1662" spans="1:11" x14ac:dyDescent="0.2">
      <c r="A1662" s="45" t="s">
        <v>46</v>
      </c>
      <c r="B1662" s="45" t="s">
        <v>47</v>
      </c>
      <c r="C1662" s="45">
        <v>2018</v>
      </c>
      <c r="D1662" s="45" t="s">
        <v>155</v>
      </c>
      <c r="E1662" s="48">
        <v>16.6903769</v>
      </c>
      <c r="F1662" s="37">
        <f>VLOOKUP(_xlfn.CONCAT(D1662,"65-69"),'Appendix 4. 2020 IBGE LT'!$E$6:$M$1685,9,FALSE)</f>
        <v>16.85075219353601</v>
      </c>
      <c r="G1662" s="37">
        <f>VLOOKUP(_xlfn.CONCAT(D1662,"65-69"),'Appendix 3b. nax IBGE 2019'!$E$5:$M$1850,9,FALSE)</f>
        <v>16.77199840264166</v>
      </c>
      <c r="H1662" s="37">
        <f>INDEX(Summary!$Q$5:$Y$88,MATCH(_xlfn.CONCAT(D1662,"65-69"),Summary!$Q$5:$Q$88,0),MATCH($H$3,Summary!$Q$4:$Y$4,0))</f>
        <v>17.901573721762254</v>
      </c>
      <c r="I1662" s="240">
        <f t="shared" si="76"/>
        <v>6.7348880676179945E-2</v>
      </c>
      <c r="J1662" s="241">
        <f t="shared" si="77"/>
        <v>1.1240782022785702</v>
      </c>
      <c r="K1662" s="242">
        <f t="shared" si="75"/>
        <v>17.814455102278572</v>
      </c>
    </row>
    <row r="1663" spans="1:11" x14ac:dyDescent="0.2">
      <c r="A1663" s="45" t="s">
        <v>46</v>
      </c>
      <c r="B1663" s="45" t="s">
        <v>47</v>
      </c>
      <c r="C1663" s="45">
        <v>2019</v>
      </c>
      <c r="D1663" s="45" t="s">
        <v>155</v>
      </c>
      <c r="E1663" s="48">
        <v>16.771998400000001</v>
      </c>
      <c r="F1663" s="37">
        <f>VLOOKUP(_xlfn.CONCAT(D1663,"65-69"),'Appendix 4. 2020 IBGE LT'!$E$6:$M$1685,9,FALSE)</f>
        <v>16.85075219353601</v>
      </c>
      <c r="G1663" s="37">
        <f>VLOOKUP(_xlfn.CONCAT(D1663,"65-69"),'Appendix 3b. nax IBGE 2019'!$E$5:$M$1850,9,FALSE)</f>
        <v>16.77199840264166</v>
      </c>
      <c r="H1663" s="37">
        <f>INDEX(Summary!$Q$5:$Y$88,MATCH(_xlfn.CONCAT(D1663,"65-69"),Summary!$Q$5:$Q$88,0),MATCH($H$3,Summary!$Q$4:$Y$4,0))</f>
        <v>17.901573721762254</v>
      </c>
      <c r="I1663" s="240">
        <f t="shared" si="76"/>
        <v>6.7348880676179945E-2</v>
      </c>
      <c r="J1663" s="241">
        <f t="shared" si="77"/>
        <v>1.1295753189426809</v>
      </c>
      <c r="K1663" s="242">
        <f t="shared" si="75"/>
        <v>17.901573718942682</v>
      </c>
    </row>
    <row r="1664" spans="1:11" x14ac:dyDescent="0.2">
      <c r="A1664" s="45" t="s">
        <v>46</v>
      </c>
      <c r="B1664" s="45" t="s">
        <v>3</v>
      </c>
      <c r="C1664" s="45">
        <v>2000</v>
      </c>
      <c r="D1664" s="45" t="s">
        <v>211</v>
      </c>
      <c r="E1664" s="48">
        <v>14.446552000000001</v>
      </c>
      <c r="F1664" s="37">
        <f>VLOOKUP(_xlfn.CONCAT(D1664,"65-69"),'Appendix 4. 2020 IBGE LT'!$E$6:$M$1685,9,FALSE)</f>
        <v>17.979045137797634</v>
      </c>
      <c r="G1664" s="37">
        <f>VLOOKUP(_xlfn.CONCAT(D1664,"65-69"),'Appendix 3b. nax IBGE 2019'!$E$5:$M$1850,9,FALSE)</f>
        <v>17.878451926872017</v>
      </c>
      <c r="H1664" s="37">
        <f>INDEX(Summary!$Q$5:$Y$88,MATCH(_xlfn.CONCAT(D1664,"65-69"),Summary!$Q$5:$Q$88,0),MATCH($H$3,Summary!$Q$4:$Y$4,0))</f>
        <v>18.985924053507244</v>
      </c>
      <c r="I1664" s="240">
        <f t="shared" si="76"/>
        <v>6.194452020594983E-2</v>
      </c>
      <c r="J1664" s="241">
        <f t="shared" si="77"/>
        <v>0.89488473227030496</v>
      </c>
      <c r="K1664" s="242">
        <f t="shared" si="75"/>
        <v>15.341436732270305</v>
      </c>
    </row>
    <row r="1665" spans="1:11" x14ac:dyDescent="0.2">
      <c r="A1665" s="45" t="s">
        <v>46</v>
      </c>
      <c r="B1665" s="45" t="s">
        <v>3</v>
      </c>
      <c r="C1665" s="45">
        <v>2001</v>
      </c>
      <c r="D1665" s="45" t="s">
        <v>211</v>
      </c>
      <c r="E1665" s="48">
        <v>14.621957099999999</v>
      </c>
      <c r="F1665" s="37">
        <f>VLOOKUP(_xlfn.CONCAT(D1665,"65-69"),'Appendix 4. 2020 IBGE LT'!$E$6:$M$1685,9,FALSE)</f>
        <v>17.979045137797634</v>
      </c>
      <c r="G1665" s="37">
        <f>VLOOKUP(_xlfn.CONCAT(D1665,"65-69"),'Appendix 3b. nax IBGE 2019'!$E$5:$M$1850,9,FALSE)</f>
        <v>17.878451926872017</v>
      </c>
      <c r="H1665" s="37">
        <f>INDEX(Summary!$Q$5:$Y$88,MATCH(_xlfn.CONCAT(D1665,"65-69"),Summary!$Q$5:$Q$88,0),MATCH($H$3,Summary!$Q$4:$Y$4,0))</f>
        <v>18.985924053507244</v>
      </c>
      <c r="I1665" s="240">
        <f t="shared" si="76"/>
        <v>6.194452020594983E-2</v>
      </c>
      <c r="J1665" s="241">
        <f t="shared" si="77"/>
        <v>0.90575011703148156</v>
      </c>
      <c r="K1665" s="242">
        <f t="shared" si="75"/>
        <v>15.52770721703148</v>
      </c>
    </row>
    <row r="1666" spans="1:11" x14ac:dyDescent="0.2">
      <c r="A1666" s="45" t="s">
        <v>46</v>
      </c>
      <c r="B1666" s="45" t="s">
        <v>3</v>
      </c>
      <c r="C1666" s="45">
        <v>2002</v>
      </c>
      <c r="D1666" s="45" t="s">
        <v>211</v>
      </c>
      <c r="E1666" s="48">
        <v>14.832255699999999</v>
      </c>
      <c r="F1666" s="37">
        <f>VLOOKUP(_xlfn.CONCAT(D1666,"65-69"),'Appendix 4. 2020 IBGE LT'!$E$6:$M$1685,9,FALSE)</f>
        <v>17.979045137797634</v>
      </c>
      <c r="G1666" s="37">
        <f>VLOOKUP(_xlfn.CONCAT(D1666,"65-69"),'Appendix 3b. nax IBGE 2019'!$E$5:$M$1850,9,FALSE)</f>
        <v>17.878451926872017</v>
      </c>
      <c r="H1666" s="37">
        <f>INDEX(Summary!$Q$5:$Y$88,MATCH(_xlfn.CONCAT(D1666,"65-69"),Summary!$Q$5:$Q$88,0),MATCH($H$3,Summary!$Q$4:$Y$4,0))</f>
        <v>18.985924053507244</v>
      </c>
      <c r="I1666" s="240">
        <f t="shared" si="76"/>
        <v>6.194452020594983E-2</v>
      </c>
      <c r="J1666" s="241">
        <f t="shared" si="77"/>
        <v>0.91877696290846445</v>
      </c>
      <c r="K1666" s="242">
        <f t="shared" si="75"/>
        <v>15.751032662908464</v>
      </c>
    </row>
    <row r="1667" spans="1:11" x14ac:dyDescent="0.2">
      <c r="A1667" s="45" t="s">
        <v>46</v>
      </c>
      <c r="B1667" s="45" t="s">
        <v>3</v>
      </c>
      <c r="C1667" s="45">
        <v>2003</v>
      </c>
      <c r="D1667" s="45" t="s">
        <v>211</v>
      </c>
      <c r="E1667" s="48">
        <v>15.0652537</v>
      </c>
      <c r="F1667" s="37">
        <f>VLOOKUP(_xlfn.CONCAT(D1667,"65-69"),'Appendix 4. 2020 IBGE LT'!$E$6:$M$1685,9,FALSE)</f>
        <v>17.979045137797634</v>
      </c>
      <c r="G1667" s="37">
        <f>VLOOKUP(_xlfn.CONCAT(D1667,"65-69"),'Appendix 3b. nax IBGE 2019'!$E$5:$M$1850,9,FALSE)</f>
        <v>17.878451926872017</v>
      </c>
      <c r="H1667" s="37">
        <f>INDEX(Summary!$Q$5:$Y$88,MATCH(_xlfn.CONCAT(D1667,"65-69"),Summary!$Q$5:$Q$88,0),MATCH($H$3,Summary!$Q$4:$Y$4,0))</f>
        <v>18.985924053507244</v>
      </c>
      <c r="I1667" s="240">
        <f t="shared" si="76"/>
        <v>6.194452020594983E-2</v>
      </c>
      <c r="J1667" s="241">
        <f t="shared" si="77"/>
        <v>0.93320991222741045</v>
      </c>
      <c r="K1667" s="242">
        <f t="shared" si="75"/>
        <v>15.998463612227409</v>
      </c>
    </row>
    <row r="1668" spans="1:11" x14ac:dyDescent="0.2">
      <c r="A1668" s="45" t="s">
        <v>46</v>
      </c>
      <c r="B1668" s="45" t="s">
        <v>3</v>
      </c>
      <c r="C1668" s="45">
        <v>2004</v>
      </c>
      <c r="D1668" s="45" t="s">
        <v>211</v>
      </c>
      <c r="E1668" s="48">
        <v>15.3138775</v>
      </c>
      <c r="F1668" s="37">
        <f>VLOOKUP(_xlfn.CONCAT(D1668,"65-69"),'Appendix 4. 2020 IBGE LT'!$E$6:$M$1685,9,FALSE)</f>
        <v>17.979045137797634</v>
      </c>
      <c r="G1668" s="37">
        <f>VLOOKUP(_xlfn.CONCAT(D1668,"65-69"),'Appendix 3b. nax IBGE 2019'!$E$5:$M$1850,9,FALSE)</f>
        <v>17.878451926872017</v>
      </c>
      <c r="H1668" s="37">
        <f>INDEX(Summary!$Q$5:$Y$88,MATCH(_xlfn.CONCAT(D1668,"65-69"),Summary!$Q$5:$Q$88,0),MATCH($H$3,Summary!$Q$4:$Y$4,0))</f>
        <v>18.985924053507244</v>
      </c>
      <c r="I1668" s="240">
        <f t="shared" si="76"/>
        <v>6.194452020594983E-2</v>
      </c>
      <c r="J1668" s="241">
        <f t="shared" si="77"/>
        <v>0.94861079423019046</v>
      </c>
      <c r="K1668" s="242">
        <f t="shared" ref="K1668:K1683" si="78">E1668+J1668</f>
        <v>16.262488294230192</v>
      </c>
    </row>
    <row r="1669" spans="1:11" x14ac:dyDescent="0.2">
      <c r="A1669" s="45" t="s">
        <v>46</v>
      </c>
      <c r="B1669" s="45" t="s">
        <v>3</v>
      </c>
      <c r="C1669" s="45">
        <v>2005</v>
      </c>
      <c r="D1669" s="45" t="s">
        <v>211</v>
      </c>
      <c r="E1669" s="48">
        <v>15.5681821</v>
      </c>
      <c r="F1669" s="37">
        <f>VLOOKUP(_xlfn.CONCAT(D1669,"65-69"),'Appendix 4. 2020 IBGE LT'!$E$6:$M$1685,9,FALSE)</f>
        <v>17.979045137797634</v>
      </c>
      <c r="G1669" s="37">
        <f>VLOOKUP(_xlfn.CONCAT(D1669,"65-69"),'Appendix 3b. nax IBGE 2019'!$E$5:$M$1850,9,FALSE)</f>
        <v>17.878451926872017</v>
      </c>
      <c r="H1669" s="37">
        <f>INDEX(Summary!$Q$5:$Y$88,MATCH(_xlfn.CONCAT(D1669,"65-69"),Summary!$Q$5:$Q$88,0),MATCH($H$3,Summary!$Q$4:$Y$4,0))</f>
        <v>18.985924053507244</v>
      </c>
      <c r="I1669" s="240">
        <f t="shared" ref="I1669:I1683" si="79">(H1669-$G1669)/$G1669</f>
        <v>6.194452020594983E-2</v>
      </c>
      <c r="J1669" s="241">
        <f t="shared" ref="J1669:J1683" si="80">E1669*I1669</f>
        <v>0.96436357066335643</v>
      </c>
      <c r="K1669" s="242">
        <f t="shared" si="78"/>
        <v>16.532545670663357</v>
      </c>
    </row>
    <row r="1670" spans="1:11" x14ac:dyDescent="0.2">
      <c r="A1670" s="45" t="s">
        <v>46</v>
      </c>
      <c r="B1670" s="45" t="s">
        <v>3</v>
      </c>
      <c r="C1670" s="45">
        <v>2006</v>
      </c>
      <c r="D1670" s="45" t="s">
        <v>211</v>
      </c>
      <c r="E1670" s="48">
        <v>15.8224918</v>
      </c>
      <c r="F1670" s="37">
        <f>VLOOKUP(_xlfn.CONCAT(D1670,"65-69"),'Appendix 4. 2020 IBGE LT'!$E$6:$M$1685,9,FALSE)</f>
        <v>17.979045137797634</v>
      </c>
      <c r="G1670" s="37">
        <f>VLOOKUP(_xlfn.CONCAT(D1670,"65-69"),'Appendix 3b. nax IBGE 2019'!$E$5:$M$1850,9,FALSE)</f>
        <v>17.878451926872017</v>
      </c>
      <c r="H1670" s="37">
        <f>INDEX(Summary!$Q$5:$Y$88,MATCH(_xlfn.CONCAT(D1670,"65-69"),Summary!$Q$5:$Q$88,0),MATCH($H$3,Summary!$Q$4:$Y$4,0))</f>
        <v>18.985924053507244</v>
      </c>
      <c r="I1670" s="240">
        <f t="shared" si="79"/>
        <v>6.194452020594983E-2</v>
      </c>
      <c r="J1670" s="241">
        <f t="shared" si="80"/>
        <v>0.98011666301357547</v>
      </c>
      <c r="K1670" s="242">
        <f t="shared" si="78"/>
        <v>16.802608463013577</v>
      </c>
    </row>
    <row r="1671" spans="1:11" x14ac:dyDescent="0.2">
      <c r="A1671" s="45" t="s">
        <v>46</v>
      </c>
      <c r="B1671" s="45" t="s">
        <v>3</v>
      </c>
      <c r="C1671" s="45">
        <v>2007</v>
      </c>
      <c r="D1671" s="45" t="s">
        <v>211</v>
      </c>
      <c r="E1671" s="48">
        <v>16.076079</v>
      </c>
      <c r="F1671" s="37">
        <f>VLOOKUP(_xlfn.CONCAT(D1671,"65-69"),'Appendix 4. 2020 IBGE LT'!$E$6:$M$1685,9,FALSE)</f>
        <v>17.979045137797634</v>
      </c>
      <c r="G1671" s="37">
        <f>VLOOKUP(_xlfn.CONCAT(D1671,"65-69"),'Appendix 3b. nax IBGE 2019'!$E$5:$M$1850,9,FALSE)</f>
        <v>17.878451926872017</v>
      </c>
      <c r="H1671" s="37">
        <f>INDEX(Summary!$Q$5:$Y$88,MATCH(_xlfn.CONCAT(D1671,"65-69"),Summary!$Q$5:$Q$88,0),MATCH($H$3,Summary!$Q$4:$Y$4,0))</f>
        <v>18.985924053507244</v>
      </c>
      <c r="I1671" s="240">
        <f t="shared" si="79"/>
        <v>6.194452020594983E-2</v>
      </c>
      <c r="J1671" s="241">
        <f t="shared" si="80"/>
        <v>0.99582500044794575</v>
      </c>
      <c r="K1671" s="242">
        <f t="shared" si="78"/>
        <v>17.071904000447947</v>
      </c>
    </row>
    <row r="1672" spans="1:11" x14ac:dyDescent="0.2">
      <c r="A1672" s="45" t="s">
        <v>46</v>
      </c>
      <c r="B1672" s="45" t="s">
        <v>3</v>
      </c>
      <c r="C1672" s="45">
        <v>2008</v>
      </c>
      <c r="D1672" s="45" t="s">
        <v>211</v>
      </c>
      <c r="E1672" s="48">
        <v>16.325111799999998</v>
      </c>
      <c r="F1672" s="37">
        <f>VLOOKUP(_xlfn.CONCAT(D1672,"65-69"),'Appendix 4. 2020 IBGE LT'!$E$6:$M$1685,9,FALSE)</f>
        <v>17.979045137797634</v>
      </c>
      <c r="G1672" s="37">
        <f>VLOOKUP(_xlfn.CONCAT(D1672,"65-69"),'Appendix 3b. nax IBGE 2019'!$E$5:$M$1850,9,FALSE)</f>
        <v>17.878451926872017</v>
      </c>
      <c r="H1672" s="37">
        <f>INDEX(Summary!$Q$5:$Y$88,MATCH(_xlfn.CONCAT(D1672,"65-69"),Summary!$Q$5:$Q$88,0),MATCH($H$3,Summary!$Q$4:$Y$4,0))</f>
        <v>18.985924053507244</v>
      </c>
      <c r="I1672" s="240">
        <f t="shared" si="79"/>
        <v>6.194452020594983E-2</v>
      </c>
      <c r="J1672" s="241">
        <f t="shared" si="80"/>
        <v>1.0112512177594899</v>
      </c>
      <c r="K1672" s="242">
        <f t="shared" si="78"/>
        <v>17.336363017759489</v>
      </c>
    </row>
    <row r="1673" spans="1:11" x14ac:dyDescent="0.2">
      <c r="A1673" s="45" t="s">
        <v>46</v>
      </c>
      <c r="B1673" s="45" t="s">
        <v>3</v>
      </c>
      <c r="C1673" s="45">
        <v>2009</v>
      </c>
      <c r="D1673" s="45" t="s">
        <v>211</v>
      </c>
      <c r="E1673" s="48">
        <v>16.5695725</v>
      </c>
      <c r="F1673" s="37">
        <f>VLOOKUP(_xlfn.CONCAT(D1673,"65-69"),'Appendix 4. 2020 IBGE LT'!$E$6:$M$1685,9,FALSE)</f>
        <v>17.979045137797634</v>
      </c>
      <c r="G1673" s="37">
        <f>VLOOKUP(_xlfn.CONCAT(D1673,"65-69"),'Appendix 3b. nax IBGE 2019'!$E$5:$M$1850,9,FALSE)</f>
        <v>17.878451926872017</v>
      </c>
      <c r="H1673" s="37">
        <f>INDEX(Summary!$Q$5:$Y$88,MATCH(_xlfn.CONCAT(D1673,"65-69"),Summary!$Q$5:$Q$88,0),MATCH($H$3,Summary!$Q$4:$Y$4,0))</f>
        <v>18.985924053507244</v>
      </c>
      <c r="I1673" s="240">
        <f t="shared" si="79"/>
        <v>6.194452020594983E-2</v>
      </c>
      <c r="J1673" s="241">
        <f t="shared" si="80"/>
        <v>1.0263942185302006</v>
      </c>
      <c r="K1673" s="242">
        <f t="shared" si="78"/>
        <v>17.5959667185302</v>
      </c>
    </row>
    <row r="1674" spans="1:11" x14ac:dyDescent="0.2">
      <c r="A1674" s="45" t="s">
        <v>46</v>
      </c>
      <c r="B1674" s="45" t="s">
        <v>3</v>
      </c>
      <c r="C1674" s="45">
        <v>2010</v>
      </c>
      <c r="D1674" s="45" t="s">
        <v>211</v>
      </c>
      <c r="E1674" s="48">
        <v>16.807245300000002</v>
      </c>
      <c r="F1674" s="37">
        <f>VLOOKUP(_xlfn.CONCAT(D1674,"65-69"),'Appendix 4. 2020 IBGE LT'!$E$6:$M$1685,9,FALSE)</f>
        <v>17.979045137797634</v>
      </c>
      <c r="G1674" s="37">
        <f>VLOOKUP(_xlfn.CONCAT(D1674,"65-69"),'Appendix 3b. nax IBGE 2019'!$E$5:$M$1850,9,FALSE)</f>
        <v>17.878451926872017</v>
      </c>
      <c r="H1674" s="37">
        <f>INDEX(Summary!$Q$5:$Y$88,MATCH(_xlfn.CONCAT(D1674,"65-69"),Summary!$Q$5:$Q$88,0),MATCH($H$3,Summary!$Q$4:$Y$4,0))</f>
        <v>18.985924053507244</v>
      </c>
      <c r="I1674" s="240">
        <f t="shared" si="79"/>
        <v>6.194452020594983E-2</v>
      </c>
      <c r="J1674" s="241">
        <f t="shared" si="80"/>
        <v>1.0411167460922055</v>
      </c>
      <c r="K1674" s="242">
        <f t="shared" si="78"/>
        <v>17.848362046092205</v>
      </c>
    </row>
    <row r="1675" spans="1:11" x14ac:dyDescent="0.2">
      <c r="A1675" s="45" t="s">
        <v>46</v>
      </c>
      <c r="B1675" s="45" t="s">
        <v>3</v>
      </c>
      <c r="C1675" s="45">
        <v>2011</v>
      </c>
      <c r="D1675" s="45" t="s">
        <v>211</v>
      </c>
      <c r="E1675" s="48">
        <v>16.941407300000002</v>
      </c>
      <c r="F1675" s="37">
        <f>VLOOKUP(_xlfn.CONCAT(D1675,"65-69"),'Appendix 4. 2020 IBGE LT'!$E$6:$M$1685,9,FALSE)</f>
        <v>17.979045137797634</v>
      </c>
      <c r="G1675" s="37">
        <f>VLOOKUP(_xlfn.CONCAT(D1675,"65-69"),'Appendix 3b. nax IBGE 2019'!$E$5:$M$1850,9,FALSE)</f>
        <v>17.878451926872017</v>
      </c>
      <c r="H1675" s="37">
        <f>INDEX(Summary!$Q$5:$Y$88,MATCH(_xlfn.CONCAT(D1675,"65-69"),Summary!$Q$5:$Q$88,0),MATCH($H$3,Summary!$Q$4:$Y$4,0))</f>
        <v>18.985924053507244</v>
      </c>
      <c r="I1675" s="240">
        <f t="shared" si="79"/>
        <v>6.194452020594983E-2</v>
      </c>
      <c r="J1675" s="241">
        <f t="shared" si="80"/>
        <v>1.0494273468120761</v>
      </c>
      <c r="K1675" s="242">
        <f t="shared" si="78"/>
        <v>17.990834646812079</v>
      </c>
    </row>
    <row r="1676" spans="1:11" x14ac:dyDescent="0.2">
      <c r="A1676" s="45" t="s">
        <v>46</v>
      </c>
      <c r="B1676" s="45" t="s">
        <v>3</v>
      </c>
      <c r="C1676" s="45">
        <v>2012</v>
      </c>
      <c r="D1676" s="45" t="s">
        <v>211</v>
      </c>
      <c r="E1676" s="48">
        <v>17.072093200000001</v>
      </c>
      <c r="F1676" s="37">
        <f>VLOOKUP(_xlfn.CONCAT(D1676,"65-69"),'Appendix 4. 2020 IBGE LT'!$E$6:$M$1685,9,FALSE)</f>
        <v>17.979045137797634</v>
      </c>
      <c r="G1676" s="37">
        <f>VLOOKUP(_xlfn.CONCAT(D1676,"65-69"),'Appendix 3b. nax IBGE 2019'!$E$5:$M$1850,9,FALSE)</f>
        <v>17.878451926872017</v>
      </c>
      <c r="H1676" s="37">
        <f>INDEX(Summary!$Q$5:$Y$88,MATCH(_xlfn.CONCAT(D1676,"65-69"),Summary!$Q$5:$Q$88,0),MATCH($H$3,Summary!$Q$4:$Y$4,0))</f>
        <v>18.985924053507244</v>
      </c>
      <c r="I1676" s="240">
        <f t="shared" si="79"/>
        <v>6.194452020594983E-2</v>
      </c>
      <c r="J1676" s="241">
        <f t="shared" si="80"/>
        <v>1.0575226221852587</v>
      </c>
      <c r="K1676" s="242">
        <f t="shared" si="78"/>
        <v>18.129615822185261</v>
      </c>
    </row>
    <row r="1677" spans="1:11" x14ac:dyDescent="0.2">
      <c r="A1677" s="45" t="s">
        <v>46</v>
      </c>
      <c r="B1677" s="45" t="s">
        <v>3</v>
      </c>
      <c r="C1677" s="45">
        <v>2013</v>
      </c>
      <c r="D1677" s="45" t="s">
        <v>211</v>
      </c>
      <c r="E1677" s="48">
        <v>17.197878500000002</v>
      </c>
      <c r="F1677" s="37">
        <f>VLOOKUP(_xlfn.CONCAT(D1677,"65-69"),'Appendix 4. 2020 IBGE LT'!$E$6:$M$1685,9,FALSE)</f>
        <v>17.979045137797634</v>
      </c>
      <c r="G1677" s="37">
        <f>VLOOKUP(_xlfn.CONCAT(D1677,"65-69"),'Appendix 3b. nax IBGE 2019'!$E$5:$M$1850,9,FALSE)</f>
        <v>17.878451926872017</v>
      </c>
      <c r="H1677" s="37">
        <f>INDEX(Summary!$Q$5:$Y$88,MATCH(_xlfn.CONCAT(D1677,"65-69"),Summary!$Q$5:$Q$88,0),MATCH($H$3,Summary!$Q$4:$Y$4,0))</f>
        <v>18.985924053507244</v>
      </c>
      <c r="I1677" s="240">
        <f t="shared" si="79"/>
        <v>6.194452020594983E-2</v>
      </c>
      <c r="J1677" s="241">
        <f t="shared" si="80"/>
        <v>1.0653143322427203</v>
      </c>
      <c r="K1677" s="242">
        <f t="shared" si="78"/>
        <v>18.263192832242723</v>
      </c>
    </row>
    <row r="1678" spans="1:11" x14ac:dyDescent="0.2">
      <c r="A1678" s="45" t="s">
        <v>46</v>
      </c>
      <c r="B1678" s="45" t="s">
        <v>3</v>
      </c>
      <c r="C1678" s="45">
        <v>2014</v>
      </c>
      <c r="D1678" s="45" t="s">
        <v>211</v>
      </c>
      <c r="E1678" s="48">
        <v>17.3209315</v>
      </c>
      <c r="F1678" s="37">
        <f>VLOOKUP(_xlfn.CONCAT(D1678,"65-69"),'Appendix 4. 2020 IBGE LT'!$E$6:$M$1685,9,FALSE)</f>
        <v>17.979045137797634</v>
      </c>
      <c r="G1678" s="37">
        <f>VLOOKUP(_xlfn.CONCAT(D1678,"65-69"),'Appendix 3b. nax IBGE 2019'!$E$5:$M$1850,9,FALSE)</f>
        <v>17.878451926872017</v>
      </c>
      <c r="H1678" s="37">
        <f>INDEX(Summary!$Q$5:$Y$88,MATCH(_xlfn.CONCAT(D1678,"65-69"),Summary!$Q$5:$Q$88,0),MATCH($H$3,Summary!$Q$4:$Y$4,0))</f>
        <v>18.985924053507244</v>
      </c>
      <c r="I1678" s="240">
        <f t="shared" si="79"/>
        <v>6.194452020594983E-2</v>
      </c>
      <c r="J1678" s="241">
        <f t="shared" si="80"/>
        <v>1.0729367912876229</v>
      </c>
      <c r="K1678" s="242">
        <f t="shared" si="78"/>
        <v>18.393868291287625</v>
      </c>
    </row>
    <row r="1679" spans="1:11" x14ac:dyDescent="0.2">
      <c r="A1679" s="45" t="s">
        <v>46</v>
      </c>
      <c r="B1679" s="45" t="s">
        <v>3</v>
      </c>
      <c r="C1679" s="45">
        <v>2015</v>
      </c>
      <c r="D1679" s="45" t="s">
        <v>211</v>
      </c>
      <c r="E1679" s="48">
        <v>17.440410499999999</v>
      </c>
      <c r="F1679" s="37">
        <f>VLOOKUP(_xlfn.CONCAT(D1679,"65-69"),'Appendix 4. 2020 IBGE LT'!$E$6:$M$1685,9,FALSE)</f>
        <v>17.979045137797634</v>
      </c>
      <c r="G1679" s="37">
        <f>VLOOKUP(_xlfn.CONCAT(D1679,"65-69"),'Appendix 3b. nax IBGE 2019'!$E$5:$M$1850,9,FALSE)</f>
        <v>17.878451926872017</v>
      </c>
      <c r="H1679" s="37">
        <f>INDEX(Summary!$Q$5:$Y$88,MATCH(_xlfn.CONCAT(D1679,"65-69"),Summary!$Q$5:$Q$88,0),MATCH($H$3,Summary!$Q$4:$Y$4,0))</f>
        <v>18.985924053507244</v>
      </c>
      <c r="I1679" s="240">
        <f t="shared" si="79"/>
        <v>6.194452020594983E-2</v>
      </c>
      <c r="J1679" s="241">
        <f t="shared" si="80"/>
        <v>1.0803378606173095</v>
      </c>
      <c r="K1679" s="242">
        <f t="shared" si="78"/>
        <v>18.520748360617308</v>
      </c>
    </row>
    <row r="1680" spans="1:11" x14ac:dyDescent="0.2">
      <c r="A1680" s="45" t="s">
        <v>46</v>
      </c>
      <c r="B1680" s="45" t="s">
        <v>3</v>
      </c>
      <c r="C1680" s="45">
        <v>2016</v>
      </c>
      <c r="D1680" s="45" t="s">
        <v>211</v>
      </c>
      <c r="E1680" s="48">
        <v>17.555284700000001</v>
      </c>
      <c r="F1680" s="37">
        <f>VLOOKUP(_xlfn.CONCAT(D1680,"65-69"),'Appendix 4. 2020 IBGE LT'!$E$6:$M$1685,9,FALSE)</f>
        <v>17.979045137797634</v>
      </c>
      <c r="G1680" s="37">
        <f>VLOOKUP(_xlfn.CONCAT(D1680,"65-69"),'Appendix 3b. nax IBGE 2019'!$E$5:$M$1850,9,FALSE)</f>
        <v>17.878451926872017</v>
      </c>
      <c r="H1680" s="37">
        <f>INDEX(Summary!$Q$5:$Y$88,MATCH(_xlfn.CONCAT(D1680,"65-69"),Summary!$Q$5:$Q$88,0),MATCH($H$3,Summary!$Q$4:$Y$4,0))</f>
        <v>18.985924053507244</v>
      </c>
      <c r="I1680" s="240">
        <f t="shared" si="79"/>
        <v>6.194452020594983E-2</v>
      </c>
      <c r="J1680" s="241">
        <f t="shared" si="80"/>
        <v>1.087453687820352</v>
      </c>
      <c r="K1680" s="242">
        <f t="shared" si="78"/>
        <v>18.642738387820355</v>
      </c>
    </row>
    <row r="1681" spans="1:11" x14ac:dyDescent="0.2">
      <c r="A1681" s="45" t="s">
        <v>46</v>
      </c>
      <c r="B1681" s="45" t="s">
        <v>3</v>
      </c>
      <c r="C1681" s="45">
        <v>2017</v>
      </c>
      <c r="D1681" s="45" t="s">
        <v>211</v>
      </c>
      <c r="E1681" s="48">
        <v>17.666582699999999</v>
      </c>
      <c r="F1681" s="37">
        <f>VLOOKUP(_xlfn.CONCAT(D1681,"65-69"),'Appendix 4. 2020 IBGE LT'!$E$6:$M$1685,9,FALSE)</f>
        <v>17.979045137797634</v>
      </c>
      <c r="G1681" s="37">
        <f>VLOOKUP(_xlfn.CONCAT(D1681,"65-69"),'Appendix 3b. nax IBGE 2019'!$E$5:$M$1850,9,FALSE)</f>
        <v>17.878451926872017</v>
      </c>
      <c r="H1681" s="37">
        <f>INDEX(Summary!$Q$5:$Y$88,MATCH(_xlfn.CONCAT(D1681,"65-69"),Summary!$Q$5:$Q$88,0),MATCH($H$3,Summary!$Q$4:$Y$4,0))</f>
        <v>18.985924053507244</v>
      </c>
      <c r="I1681" s="240">
        <f t="shared" si="79"/>
        <v>6.194452020594983E-2</v>
      </c>
      <c r="J1681" s="241">
        <f t="shared" si="80"/>
        <v>1.0943479890302337</v>
      </c>
      <c r="K1681" s="242">
        <f t="shared" si="78"/>
        <v>18.760930689030232</v>
      </c>
    </row>
    <row r="1682" spans="1:11" x14ac:dyDescent="0.2">
      <c r="A1682" s="45" t="s">
        <v>46</v>
      </c>
      <c r="B1682" s="45" t="s">
        <v>3</v>
      </c>
      <c r="C1682" s="45">
        <v>2018</v>
      </c>
      <c r="D1682" s="45" t="s">
        <v>211</v>
      </c>
      <c r="E1682" s="48">
        <v>17.774373499999999</v>
      </c>
      <c r="F1682" s="37">
        <f>VLOOKUP(_xlfn.CONCAT(D1682,"65-69"),'Appendix 4. 2020 IBGE LT'!$E$6:$M$1685,9,FALSE)</f>
        <v>17.979045137797634</v>
      </c>
      <c r="G1682" s="37">
        <f>VLOOKUP(_xlfn.CONCAT(D1682,"65-69"),'Appendix 3b. nax IBGE 2019'!$E$5:$M$1850,9,FALSE)</f>
        <v>17.878451926872017</v>
      </c>
      <c r="H1682" s="37">
        <f>INDEX(Summary!$Q$5:$Y$88,MATCH(_xlfn.CONCAT(D1682,"65-69"),Summary!$Q$5:$Q$88,0),MATCH($H$3,Summary!$Q$4:$Y$4,0))</f>
        <v>18.985924053507244</v>
      </c>
      <c r="I1682" s="240">
        <f t="shared" si="79"/>
        <v>6.194452020594983E-2</v>
      </c>
      <c r="J1682" s="241">
        <f t="shared" si="80"/>
        <v>1.1010250384188491</v>
      </c>
      <c r="K1682" s="242">
        <f t="shared" si="78"/>
        <v>18.87539853841885</v>
      </c>
    </row>
    <row r="1683" spans="1:11" x14ac:dyDescent="0.2">
      <c r="A1683" s="45" t="s">
        <v>46</v>
      </c>
      <c r="B1683" s="45" t="s">
        <v>3</v>
      </c>
      <c r="C1683" s="45">
        <v>2019</v>
      </c>
      <c r="D1683" s="45" t="s">
        <v>211</v>
      </c>
      <c r="E1683" s="48">
        <v>17.878451900000002</v>
      </c>
      <c r="F1683" s="37">
        <f>VLOOKUP(_xlfn.CONCAT(D1683,"65-69"),'Appendix 4. 2020 IBGE LT'!$E$6:$M$1685,9,FALSE)</f>
        <v>17.979045137797634</v>
      </c>
      <c r="G1683" s="37">
        <f>VLOOKUP(_xlfn.CONCAT(D1683,"65-69"),'Appendix 3b. nax IBGE 2019'!$E$5:$M$1850,9,FALSE)</f>
        <v>17.878451926872017</v>
      </c>
      <c r="H1683" s="37">
        <f>INDEX(Summary!$Q$5:$Y$88,MATCH(_xlfn.CONCAT(D1683,"65-69"),Summary!$Q$5:$Q$88,0),MATCH($H$3,Summary!$Q$4:$Y$4,0))</f>
        <v>18.985924053507244</v>
      </c>
      <c r="I1683" s="240">
        <f t="shared" si="79"/>
        <v>6.194452020594983E-2</v>
      </c>
      <c r="J1683" s="241">
        <f t="shared" si="80"/>
        <v>1.1074721249706523</v>
      </c>
      <c r="K1683" s="242">
        <f t="shared" si="78"/>
        <v>18.985924024970654</v>
      </c>
    </row>
    <row r="1684" spans="1:11" x14ac:dyDescent="0.2">
      <c r="A1684" s="45"/>
      <c r="B1684" s="45"/>
      <c r="C1684" s="45"/>
      <c r="D1684" s="45"/>
      <c r="E1684" s="45"/>
    </row>
    <row r="1685" spans="1:11" x14ac:dyDescent="0.2">
      <c r="A1685" s="45"/>
      <c r="B1685" s="45"/>
      <c r="C1685" s="45"/>
      <c r="D1685" s="45"/>
      <c r="E1685" s="45"/>
    </row>
    <row r="1686" spans="1:11" x14ac:dyDescent="0.2">
      <c r="A1686" s="45"/>
      <c r="B1686" s="45"/>
      <c r="C1686" s="45"/>
      <c r="D1686" s="45"/>
      <c r="E1686" s="45"/>
    </row>
    <row r="1687" spans="1:11" x14ac:dyDescent="0.2">
      <c r="A1687" s="45"/>
      <c r="B1687" s="45"/>
      <c r="C1687" s="45"/>
      <c r="D1687" s="45"/>
      <c r="E1687" s="45"/>
    </row>
    <row r="1688" spans="1:11" x14ac:dyDescent="0.2">
      <c r="A1688" s="45"/>
      <c r="B1688" s="45"/>
      <c r="C1688" s="45"/>
      <c r="D1688" s="45"/>
      <c r="E1688" s="45"/>
    </row>
    <row r="1689" spans="1:11" x14ac:dyDescent="0.2">
      <c r="A1689" s="45"/>
      <c r="B1689" s="45"/>
      <c r="C1689" s="45"/>
      <c r="D1689" s="45"/>
      <c r="E1689" s="45"/>
    </row>
    <row r="1690" spans="1:11" x14ac:dyDescent="0.2">
      <c r="A1690" s="45"/>
      <c r="B1690" s="45"/>
      <c r="C1690" s="45"/>
      <c r="D1690" s="45"/>
      <c r="E1690" s="45"/>
    </row>
    <row r="1691" spans="1:11" x14ac:dyDescent="0.2">
      <c r="A1691" s="45"/>
      <c r="B1691" s="45"/>
      <c r="C1691" s="45"/>
      <c r="D1691" s="45"/>
      <c r="E1691" s="45"/>
    </row>
    <row r="1692" spans="1:11" x14ac:dyDescent="0.2">
      <c r="A1692" s="45"/>
      <c r="B1692" s="45"/>
      <c r="C1692" s="45"/>
      <c r="D1692" s="45"/>
      <c r="E1692" s="45"/>
    </row>
    <row r="1693" spans="1:11" x14ac:dyDescent="0.2">
      <c r="A1693" s="45"/>
      <c r="B1693" s="45"/>
      <c r="C1693" s="45"/>
      <c r="D1693" s="45"/>
      <c r="E1693" s="45"/>
    </row>
    <row r="1694" spans="1:11" x14ac:dyDescent="0.2">
      <c r="A1694" s="45"/>
      <c r="B1694" s="45"/>
      <c r="C1694" s="45"/>
      <c r="D1694" s="45"/>
      <c r="E1694" s="45"/>
    </row>
    <row r="1695" spans="1:11" x14ac:dyDescent="0.2">
      <c r="A1695" s="45"/>
      <c r="B1695" s="45"/>
      <c r="C1695" s="45"/>
      <c r="D1695" s="45"/>
      <c r="E1695" s="45"/>
    </row>
    <row r="1696" spans="1:11" x14ac:dyDescent="0.2">
      <c r="A1696" s="45"/>
      <c r="B1696" s="45"/>
      <c r="C1696" s="45"/>
      <c r="D1696" s="45"/>
      <c r="E1696" s="45"/>
    </row>
    <row r="1697" spans="1:5" x14ac:dyDescent="0.2">
      <c r="A1697" s="45"/>
      <c r="B1697" s="45"/>
      <c r="C1697" s="45"/>
      <c r="D1697" s="45"/>
      <c r="E1697" s="45"/>
    </row>
    <row r="1698" spans="1:5" x14ac:dyDescent="0.2">
      <c r="A1698" s="45"/>
      <c r="B1698" s="45"/>
      <c r="C1698" s="45"/>
      <c r="D1698" s="45"/>
      <c r="E1698" s="45"/>
    </row>
    <row r="1699" spans="1:5" x14ac:dyDescent="0.2">
      <c r="A1699" s="45"/>
      <c r="B1699" s="45"/>
      <c r="C1699" s="45"/>
      <c r="D1699" s="45"/>
      <c r="E1699" s="45"/>
    </row>
    <row r="1700" spans="1:5" x14ac:dyDescent="0.2">
      <c r="A1700" s="45"/>
      <c r="B1700" s="45"/>
      <c r="C1700" s="45"/>
      <c r="D1700" s="45"/>
      <c r="E1700" s="45"/>
    </row>
    <row r="1701" spans="1:5" x14ac:dyDescent="0.2">
      <c r="A1701" s="45"/>
      <c r="B1701" s="45"/>
      <c r="C1701" s="45"/>
      <c r="D1701" s="45"/>
      <c r="E1701" s="45"/>
    </row>
    <row r="1702" spans="1:5" x14ac:dyDescent="0.2">
      <c r="A1702" s="45"/>
      <c r="B1702" s="45"/>
      <c r="C1702" s="45"/>
      <c r="D1702" s="45"/>
      <c r="E1702" s="45"/>
    </row>
    <row r="1703" spans="1:5" x14ac:dyDescent="0.2">
      <c r="A1703" s="45"/>
      <c r="B1703" s="45"/>
      <c r="C1703" s="45"/>
      <c r="D1703" s="45"/>
      <c r="E1703" s="45"/>
    </row>
    <row r="1704" spans="1:5" x14ac:dyDescent="0.2">
      <c r="A1704" s="45"/>
      <c r="B1704" s="45"/>
      <c r="C1704" s="45"/>
      <c r="D1704" s="45"/>
      <c r="E1704" s="45"/>
    </row>
    <row r="1705" spans="1:5" x14ac:dyDescent="0.2">
      <c r="A1705" s="45"/>
      <c r="B1705" s="45"/>
      <c r="C1705" s="45"/>
      <c r="D1705" s="45"/>
      <c r="E1705" s="45"/>
    </row>
    <row r="1706" spans="1:5" x14ac:dyDescent="0.2">
      <c r="A1706" s="45"/>
      <c r="B1706" s="45"/>
      <c r="C1706" s="45"/>
      <c r="D1706" s="45"/>
      <c r="E1706" s="45"/>
    </row>
    <row r="1707" spans="1:5" x14ac:dyDescent="0.2">
      <c r="A1707" s="45"/>
      <c r="B1707" s="45"/>
      <c r="C1707" s="45"/>
      <c r="D1707" s="45"/>
      <c r="E1707" s="45"/>
    </row>
    <row r="1708" spans="1:5" x14ac:dyDescent="0.2">
      <c r="A1708" s="45"/>
      <c r="B1708" s="45"/>
      <c r="C1708" s="45"/>
      <c r="D1708" s="45"/>
      <c r="E1708" s="45"/>
    </row>
    <row r="1709" spans="1:5" x14ac:dyDescent="0.2">
      <c r="A1709" s="45"/>
      <c r="B1709" s="45"/>
      <c r="C1709" s="45"/>
      <c r="D1709" s="45"/>
      <c r="E1709" s="45"/>
    </row>
    <row r="1710" spans="1:5" x14ac:dyDescent="0.2">
      <c r="A1710" s="45"/>
      <c r="B1710" s="45"/>
      <c r="C1710" s="45"/>
      <c r="D1710" s="45"/>
      <c r="E1710" s="45"/>
    </row>
    <row r="1711" spans="1:5" x14ac:dyDescent="0.2">
      <c r="A1711" s="45"/>
      <c r="B1711" s="45"/>
      <c r="C1711" s="45"/>
      <c r="D1711" s="45"/>
      <c r="E1711" s="45"/>
    </row>
    <row r="1712" spans="1:5" x14ac:dyDescent="0.2">
      <c r="A1712" s="45"/>
      <c r="B1712" s="45"/>
      <c r="C1712" s="45"/>
      <c r="D1712" s="45"/>
      <c r="E1712" s="45"/>
    </row>
    <row r="1713" spans="1:5" x14ac:dyDescent="0.2">
      <c r="A1713" s="45"/>
      <c r="B1713" s="45"/>
      <c r="C1713" s="45"/>
      <c r="D1713" s="45"/>
      <c r="E1713" s="45"/>
    </row>
    <row r="1714" spans="1:5" x14ac:dyDescent="0.2">
      <c r="A1714" s="45"/>
      <c r="B1714" s="45"/>
      <c r="C1714" s="45"/>
      <c r="D1714" s="45"/>
      <c r="E1714" s="45"/>
    </row>
    <row r="1715" spans="1:5" x14ac:dyDescent="0.2">
      <c r="A1715" s="45"/>
      <c r="B1715" s="45"/>
      <c r="C1715" s="45"/>
      <c r="D1715" s="45"/>
      <c r="E1715" s="45"/>
    </row>
    <row r="1716" spans="1:5" x14ac:dyDescent="0.2">
      <c r="A1716" s="45"/>
      <c r="B1716" s="45"/>
      <c r="C1716" s="45"/>
      <c r="D1716" s="45"/>
      <c r="E1716" s="45"/>
    </row>
    <row r="1717" spans="1:5" x14ac:dyDescent="0.2">
      <c r="A1717" s="45"/>
      <c r="B1717" s="45"/>
      <c r="C1717" s="45"/>
      <c r="D1717" s="45"/>
      <c r="E1717" s="45"/>
    </row>
    <row r="1718" spans="1:5" x14ac:dyDescent="0.2">
      <c r="A1718" s="45"/>
      <c r="B1718" s="45"/>
      <c r="C1718" s="45"/>
      <c r="D1718" s="45"/>
      <c r="E1718" s="45"/>
    </row>
    <row r="1719" spans="1:5" x14ac:dyDescent="0.2">
      <c r="A1719" s="45"/>
      <c r="B1719" s="45"/>
      <c r="C1719" s="45"/>
      <c r="D1719" s="45"/>
      <c r="E1719" s="45"/>
    </row>
    <row r="1720" spans="1:5" x14ac:dyDescent="0.2">
      <c r="A1720" s="45"/>
      <c r="B1720" s="45"/>
      <c r="C1720" s="45"/>
      <c r="D1720" s="45"/>
      <c r="E1720" s="45"/>
    </row>
    <row r="1721" spans="1:5" x14ac:dyDescent="0.2">
      <c r="A1721" s="45"/>
      <c r="B1721" s="45"/>
      <c r="C1721" s="45"/>
      <c r="D1721" s="45"/>
      <c r="E1721" s="45"/>
    </row>
    <row r="1722" spans="1:5" x14ac:dyDescent="0.2">
      <c r="A1722" s="45"/>
      <c r="B1722" s="45"/>
      <c r="C1722" s="45"/>
      <c r="D1722" s="45"/>
      <c r="E1722" s="45"/>
    </row>
    <row r="1723" spans="1:5" x14ac:dyDescent="0.2">
      <c r="A1723" s="45"/>
      <c r="B1723" s="45"/>
      <c r="C1723" s="45"/>
      <c r="D1723" s="45"/>
      <c r="E1723" s="45"/>
    </row>
    <row r="1724" spans="1:5" x14ac:dyDescent="0.2">
      <c r="A1724" s="45"/>
      <c r="B1724" s="45"/>
      <c r="C1724" s="45"/>
      <c r="D1724" s="45"/>
      <c r="E1724" s="45"/>
    </row>
    <row r="1725" spans="1:5" x14ac:dyDescent="0.2">
      <c r="A1725" s="45"/>
      <c r="B1725" s="45"/>
      <c r="C1725" s="45"/>
      <c r="D1725" s="45"/>
      <c r="E1725" s="45"/>
    </row>
    <row r="1726" spans="1:5" x14ac:dyDescent="0.2">
      <c r="A1726" s="45"/>
      <c r="B1726" s="45"/>
      <c r="C1726" s="45"/>
      <c r="D1726" s="45"/>
      <c r="E1726" s="45"/>
    </row>
    <row r="1727" spans="1:5" x14ac:dyDescent="0.2">
      <c r="A1727" s="45"/>
      <c r="B1727" s="45"/>
      <c r="C1727" s="45"/>
      <c r="D1727" s="45"/>
      <c r="E1727" s="45"/>
    </row>
    <row r="1728" spans="1:5" x14ac:dyDescent="0.2">
      <c r="A1728" s="45"/>
      <c r="B1728" s="45"/>
      <c r="C1728" s="45"/>
      <c r="D1728" s="45"/>
      <c r="E1728" s="45"/>
    </row>
    <row r="1729" spans="1:5" x14ac:dyDescent="0.2">
      <c r="A1729" s="45"/>
      <c r="B1729" s="45"/>
      <c r="C1729" s="45"/>
      <c r="D1729" s="45"/>
      <c r="E1729" s="45"/>
    </row>
    <row r="1730" spans="1:5" x14ac:dyDescent="0.2">
      <c r="A1730" s="45"/>
      <c r="B1730" s="45"/>
      <c r="C1730" s="45"/>
      <c r="D1730" s="45"/>
      <c r="E1730" s="45"/>
    </row>
    <row r="1731" spans="1:5" x14ac:dyDescent="0.2">
      <c r="A1731" s="45"/>
      <c r="B1731" s="45"/>
      <c r="C1731" s="45"/>
      <c r="D1731" s="45"/>
      <c r="E1731" s="45"/>
    </row>
    <row r="1732" spans="1:5" x14ac:dyDescent="0.2">
      <c r="A1732" s="45"/>
      <c r="B1732" s="45"/>
      <c r="C1732" s="45"/>
      <c r="D1732" s="45"/>
      <c r="E1732" s="45"/>
    </row>
    <row r="1733" spans="1:5" x14ac:dyDescent="0.2">
      <c r="A1733" s="45"/>
      <c r="B1733" s="45"/>
      <c r="C1733" s="45"/>
      <c r="D1733" s="45"/>
      <c r="E1733" s="45"/>
    </row>
    <row r="1734" spans="1:5" x14ac:dyDescent="0.2">
      <c r="A1734" s="45"/>
      <c r="B1734" s="45"/>
      <c r="C1734" s="45"/>
      <c r="D1734" s="45"/>
      <c r="E1734" s="45"/>
    </row>
    <row r="1735" spans="1:5" x14ac:dyDescent="0.2">
      <c r="A1735" s="45"/>
      <c r="B1735" s="45"/>
      <c r="C1735" s="45"/>
      <c r="D1735" s="45"/>
      <c r="E1735" s="45"/>
    </row>
    <row r="1736" spans="1:5" x14ac:dyDescent="0.2">
      <c r="A1736" s="45"/>
      <c r="B1736" s="45"/>
      <c r="C1736" s="45"/>
      <c r="D1736" s="45"/>
      <c r="E1736" s="45"/>
    </row>
    <row r="1737" spans="1:5" x14ac:dyDescent="0.2">
      <c r="A1737" s="45"/>
      <c r="B1737" s="45"/>
      <c r="C1737" s="45"/>
      <c r="D1737" s="45"/>
      <c r="E1737" s="45"/>
    </row>
    <row r="1738" spans="1:5" x14ac:dyDescent="0.2">
      <c r="A1738" s="45"/>
      <c r="B1738" s="45"/>
      <c r="C1738" s="45"/>
      <c r="D1738" s="45"/>
      <c r="E1738" s="45"/>
    </row>
    <row r="1739" spans="1:5" x14ac:dyDescent="0.2">
      <c r="A1739" s="45"/>
      <c r="B1739" s="45"/>
      <c r="C1739" s="45"/>
      <c r="D1739" s="45"/>
      <c r="E1739" s="45"/>
    </row>
    <row r="1740" spans="1:5" x14ac:dyDescent="0.2">
      <c r="A1740" s="45"/>
      <c r="B1740" s="45"/>
      <c r="C1740" s="45"/>
      <c r="D1740" s="45"/>
      <c r="E1740" s="45"/>
    </row>
    <row r="1741" spans="1:5" x14ac:dyDescent="0.2">
      <c r="A1741" s="45"/>
      <c r="B1741" s="45"/>
      <c r="C1741" s="45"/>
      <c r="D1741" s="45"/>
      <c r="E1741" s="45"/>
    </row>
    <row r="1742" spans="1:5" x14ac:dyDescent="0.2">
      <c r="A1742" s="45"/>
      <c r="B1742" s="45"/>
      <c r="C1742" s="45"/>
      <c r="D1742" s="45"/>
      <c r="E1742" s="45"/>
    </row>
    <row r="1743" spans="1:5" x14ac:dyDescent="0.2">
      <c r="A1743" s="45"/>
      <c r="B1743" s="45"/>
      <c r="C1743" s="45"/>
      <c r="D1743" s="45"/>
      <c r="E1743" s="45"/>
    </row>
    <row r="1744" spans="1:5" x14ac:dyDescent="0.2">
      <c r="A1744" s="45"/>
      <c r="B1744" s="45"/>
      <c r="C1744" s="45"/>
      <c r="D1744" s="45"/>
      <c r="E1744" s="45"/>
    </row>
    <row r="1745" spans="1:5" x14ac:dyDescent="0.2">
      <c r="A1745" s="45"/>
      <c r="B1745" s="45"/>
      <c r="C1745" s="45"/>
      <c r="D1745" s="45"/>
      <c r="E1745" s="45"/>
    </row>
    <row r="1746" spans="1:5" x14ac:dyDescent="0.2">
      <c r="A1746" s="45"/>
      <c r="B1746" s="45"/>
      <c r="C1746" s="45"/>
      <c r="D1746" s="45"/>
      <c r="E1746" s="45"/>
    </row>
    <row r="1747" spans="1:5" x14ac:dyDescent="0.2">
      <c r="A1747" s="45"/>
      <c r="B1747" s="45"/>
      <c r="C1747" s="45"/>
      <c r="D1747" s="45"/>
      <c r="E1747" s="45"/>
    </row>
    <row r="1748" spans="1:5" x14ac:dyDescent="0.2">
      <c r="A1748" s="45"/>
      <c r="B1748" s="45"/>
      <c r="C1748" s="45"/>
      <c r="D1748" s="45"/>
      <c r="E1748" s="45"/>
    </row>
    <row r="1749" spans="1:5" x14ac:dyDescent="0.2">
      <c r="A1749" s="45"/>
      <c r="B1749" s="45"/>
      <c r="C1749" s="45"/>
      <c r="D1749" s="45"/>
      <c r="E1749" s="45"/>
    </row>
    <row r="1750" spans="1:5" x14ac:dyDescent="0.2">
      <c r="A1750" s="45"/>
      <c r="B1750" s="45"/>
      <c r="C1750" s="45"/>
      <c r="D1750" s="45"/>
      <c r="E1750" s="45"/>
    </row>
    <row r="1751" spans="1:5" x14ac:dyDescent="0.2">
      <c r="A1751" s="45"/>
      <c r="B1751" s="45"/>
      <c r="C1751" s="45"/>
      <c r="D1751" s="45"/>
      <c r="E1751" s="45"/>
    </row>
    <row r="1752" spans="1:5" x14ac:dyDescent="0.2">
      <c r="A1752" s="45"/>
      <c r="B1752" s="45"/>
      <c r="C1752" s="45"/>
      <c r="D1752" s="45"/>
      <c r="E1752" s="45"/>
    </row>
    <row r="1753" spans="1:5" x14ac:dyDescent="0.2">
      <c r="A1753" s="45"/>
      <c r="B1753" s="45"/>
      <c r="C1753" s="45"/>
      <c r="D1753" s="45"/>
      <c r="E1753" s="45"/>
    </row>
    <row r="1754" spans="1:5" x14ac:dyDescent="0.2">
      <c r="A1754" s="45"/>
      <c r="B1754" s="45"/>
      <c r="C1754" s="45"/>
      <c r="D1754" s="45"/>
      <c r="E1754" s="45"/>
    </row>
    <row r="1755" spans="1:5" x14ac:dyDescent="0.2">
      <c r="A1755" s="45"/>
      <c r="B1755" s="45"/>
      <c r="C1755" s="45"/>
      <c r="D1755" s="45"/>
      <c r="E1755" s="45"/>
    </row>
    <row r="1756" spans="1:5" x14ac:dyDescent="0.2">
      <c r="A1756" s="45"/>
      <c r="B1756" s="45"/>
      <c r="C1756" s="45"/>
      <c r="D1756" s="45"/>
      <c r="E1756" s="45"/>
    </row>
    <row r="1757" spans="1:5" x14ac:dyDescent="0.2">
      <c r="A1757" s="45"/>
      <c r="B1757" s="45"/>
      <c r="C1757" s="45"/>
      <c r="D1757" s="45"/>
      <c r="E1757" s="45"/>
    </row>
    <row r="1758" spans="1:5" x14ac:dyDescent="0.2">
      <c r="A1758" s="45"/>
      <c r="B1758" s="45"/>
      <c r="C1758" s="45"/>
      <c r="D1758" s="45"/>
      <c r="E1758" s="45"/>
    </row>
    <row r="1759" spans="1:5" x14ac:dyDescent="0.2">
      <c r="A1759" s="45"/>
      <c r="B1759" s="45"/>
      <c r="C1759" s="45"/>
      <c r="D1759" s="45"/>
      <c r="E1759" s="45"/>
    </row>
    <row r="1760" spans="1:5" x14ac:dyDescent="0.2">
      <c r="A1760" s="45"/>
      <c r="B1760" s="45"/>
      <c r="C1760" s="45"/>
      <c r="D1760" s="45"/>
      <c r="E1760" s="45"/>
    </row>
    <row r="1761" spans="1:5" x14ac:dyDescent="0.2">
      <c r="A1761" s="45"/>
      <c r="B1761" s="45"/>
      <c r="C1761" s="45"/>
      <c r="D1761" s="45"/>
      <c r="E1761" s="45"/>
    </row>
    <row r="1762" spans="1:5" x14ac:dyDescent="0.2">
      <c r="A1762" s="45"/>
      <c r="B1762" s="45"/>
      <c r="C1762" s="45"/>
      <c r="D1762" s="45"/>
      <c r="E1762" s="45"/>
    </row>
    <row r="1763" spans="1:5" x14ac:dyDescent="0.2">
      <c r="A1763" s="45"/>
      <c r="B1763" s="45"/>
      <c r="C1763" s="45"/>
      <c r="D1763" s="45"/>
      <c r="E1763" s="45"/>
    </row>
    <row r="1764" spans="1:5" x14ac:dyDescent="0.2">
      <c r="A1764" s="45"/>
      <c r="B1764" s="45"/>
      <c r="C1764" s="45"/>
      <c r="D1764" s="45"/>
      <c r="E1764" s="45"/>
    </row>
    <row r="1765" spans="1:5" x14ac:dyDescent="0.2">
      <c r="A1765" s="45"/>
      <c r="B1765" s="45"/>
      <c r="C1765" s="45"/>
      <c r="D1765" s="45"/>
      <c r="E1765" s="45"/>
    </row>
    <row r="1766" spans="1:5" x14ac:dyDescent="0.2">
      <c r="A1766" s="45"/>
      <c r="B1766" s="45"/>
      <c r="C1766" s="45"/>
      <c r="D1766" s="45"/>
      <c r="E1766" s="45"/>
    </row>
    <row r="1767" spans="1:5" x14ac:dyDescent="0.2">
      <c r="A1767" s="45"/>
      <c r="B1767" s="45"/>
      <c r="C1767" s="45"/>
      <c r="D1767" s="45"/>
      <c r="E1767" s="45"/>
    </row>
    <row r="1768" spans="1:5" x14ac:dyDescent="0.2">
      <c r="A1768" s="45"/>
      <c r="B1768" s="45"/>
      <c r="C1768" s="45"/>
      <c r="D1768" s="45"/>
      <c r="E1768" s="45"/>
    </row>
    <row r="1769" spans="1:5" x14ac:dyDescent="0.2">
      <c r="A1769" s="45"/>
      <c r="B1769" s="45"/>
      <c r="C1769" s="45"/>
      <c r="D1769" s="45"/>
      <c r="E1769" s="45"/>
    </row>
    <row r="1770" spans="1:5" x14ac:dyDescent="0.2">
      <c r="A1770" s="45"/>
      <c r="B1770" s="45"/>
      <c r="C1770" s="45"/>
      <c r="D1770" s="45"/>
      <c r="E1770" s="45"/>
    </row>
    <row r="1771" spans="1:5" x14ac:dyDescent="0.2">
      <c r="A1771" s="45"/>
      <c r="B1771" s="45"/>
      <c r="C1771" s="45"/>
      <c r="D1771" s="45"/>
      <c r="E1771" s="45"/>
    </row>
    <row r="1772" spans="1:5" x14ac:dyDescent="0.2">
      <c r="A1772" s="45"/>
      <c r="B1772" s="45"/>
      <c r="C1772" s="45"/>
      <c r="D1772" s="45"/>
      <c r="E1772" s="45"/>
    </row>
    <row r="1773" spans="1:5" x14ac:dyDescent="0.2">
      <c r="A1773" s="45"/>
      <c r="B1773" s="45"/>
      <c r="C1773" s="45"/>
      <c r="D1773" s="45"/>
      <c r="E1773" s="45"/>
    </row>
    <row r="1774" spans="1:5" x14ac:dyDescent="0.2">
      <c r="A1774" s="45"/>
      <c r="B1774" s="45"/>
      <c r="C1774" s="45"/>
      <c r="D1774" s="45"/>
      <c r="E1774" s="45"/>
    </row>
    <row r="1775" spans="1:5" x14ac:dyDescent="0.2">
      <c r="A1775" s="45"/>
      <c r="B1775" s="45"/>
      <c r="C1775" s="45"/>
      <c r="D1775" s="45"/>
      <c r="E1775" s="45"/>
    </row>
    <row r="1776" spans="1:5" x14ac:dyDescent="0.2">
      <c r="A1776" s="45"/>
      <c r="B1776" s="45"/>
      <c r="C1776" s="45"/>
      <c r="D1776" s="45"/>
      <c r="E1776" s="45"/>
    </row>
    <row r="1777" spans="1:5" x14ac:dyDescent="0.2">
      <c r="A1777" s="45"/>
      <c r="B1777" s="45"/>
      <c r="C1777" s="45"/>
      <c r="D1777" s="45"/>
      <c r="E1777" s="45"/>
    </row>
    <row r="1778" spans="1:5" x14ac:dyDescent="0.2">
      <c r="A1778" s="45"/>
      <c r="B1778" s="45"/>
      <c r="C1778" s="45"/>
      <c r="D1778" s="45"/>
      <c r="E1778" s="45"/>
    </row>
    <row r="1779" spans="1:5" x14ac:dyDescent="0.2">
      <c r="A1779" s="45"/>
      <c r="B1779" s="45"/>
      <c r="C1779" s="45"/>
      <c r="D1779" s="45"/>
      <c r="E1779" s="45"/>
    </row>
    <row r="1780" spans="1:5" x14ac:dyDescent="0.2">
      <c r="A1780" s="45"/>
      <c r="B1780" s="45"/>
      <c r="C1780" s="45"/>
      <c r="D1780" s="45"/>
      <c r="E1780" s="45"/>
    </row>
    <row r="1781" spans="1:5" x14ac:dyDescent="0.2">
      <c r="A1781" s="45"/>
      <c r="B1781" s="45"/>
      <c r="C1781" s="45"/>
      <c r="D1781" s="45"/>
      <c r="E1781" s="45"/>
    </row>
    <row r="1782" spans="1:5" x14ac:dyDescent="0.2">
      <c r="A1782" s="45"/>
      <c r="B1782" s="45"/>
      <c r="C1782" s="45"/>
      <c r="D1782" s="45"/>
      <c r="E1782" s="45"/>
    </row>
    <row r="1783" spans="1:5" x14ac:dyDescent="0.2">
      <c r="A1783" s="45"/>
      <c r="B1783" s="45"/>
      <c r="C1783" s="45"/>
      <c r="D1783" s="45"/>
      <c r="E1783" s="45"/>
    </row>
    <row r="1784" spans="1:5" x14ac:dyDescent="0.2">
      <c r="A1784" s="45"/>
      <c r="B1784" s="45"/>
      <c r="C1784" s="45"/>
      <c r="D1784" s="45"/>
      <c r="E1784" s="45"/>
    </row>
    <row r="1785" spans="1:5" x14ac:dyDescent="0.2">
      <c r="A1785" s="45"/>
      <c r="B1785" s="45"/>
      <c r="C1785" s="45"/>
      <c r="D1785" s="45"/>
      <c r="E1785" s="45"/>
    </row>
    <row r="1786" spans="1:5" x14ac:dyDescent="0.2">
      <c r="A1786" s="45"/>
      <c r="B1786" s="45"/>
      <c r="C1786" s="45"/>
      <c r="D1786" s="45"/>
      <c r="E1786" s="45"/>
    </row>
    <row r="1787" spans="1:5" x14ac:dyDescent="0.2">
      <c r="A1787" s="45"/>
      <c r="B1787" s="45"/>
      <c r="C1787" s="45"/>
      <c r="D1787" s="45"/>
      <c r="E1787" s="45"/>
    </row>
    <row r="1788" spans="1:5" x14ac:dyDescent="0.2">
      <c r="A1788" s="45"/>
      <c r="B1788" s="45"/>
      <c r="C1788" s="45"/>
      <c r="D1788" s="45"/>
      <c r="E1788" s="45"/>
    </row>
    <row r="1789" spans="1:5" x14ac:dyDescent="0.2">
      <c r="A1789" s="45"/>
      <c r="B1789" s="45"/>
      <c r="C1789" s="45"/>
      <c r="D1789" s="45"/>
      <c r="E1789" s="45"/>
    </row>
    <row r="1790" spans="1:5" x14ac:dyDescent="0.2">
      <c r="A1790" s="45"/>
      <c r="B1790" s="45"/>
      <c r="C1790" s="45"/>
      <c r="D1790" s="45"/>
      <c r="E1790" s="45"/>
    </row>
    <row r="1791" spans="1:5" x14ac:dyDescent="0.2">
      <c r="A1791" s="45"/>
      <c r="B1791" s="45"/>
      <c r="C1791" s="45"/>
      <c r="D1791" s="45"/>
      <c r="E1791" s="45"/>
    </row>
    <row r="1792" spans="1:5" x14ac:dyDescent="0.2">
      <c r="A1792" s="45"/>
      <c r="B1792" s="45"/>
      <c r="C1792" s="45"/>
      <c r="D1792" s="45"/>
      <c r="E1792" s="45"/>
    </row>
    <row r="1793" spans="1:5" x14ac:dyDescent="0.2">
      <c r="A1793" s="45"/>
      <c r="B1793" s="45"/>
      <c r="C1793" s="45"/>
      <c r="D1793" s="45"/>
      <c r="E1793" s="45"/>
    </row>
    <row r="1794" spans="1:5" x14ac:dyDescent="0.2">
      <c r="A1794" s="45"/>
      <c r="B1794" s="45"/>
      <c r="C1794" s="45"/>
      <c r="D1794" s="45"/>
      <c r="E1794" s="45"/>
    </row>
    <row r="1795" spans="1:5" x14ac:dyDescent="0.2">
      <c r="A1795" s="45"/>
      <c r="B1795" s="45"/>
      <c r="C1795" s="45"/>
      <c r="D1795" s="45"/>
      <c r="E1795" s="45"/>
    </row>
    <row r="1796" spans="1:5" x14ac:dyDescent="0.2">
      <c r="A1796" s="45"/>
      <c r="B1796" s="45"/>
      <c r="C1796" s="45"/>
      <c r="D1796" s="45"/>
      <c r="E1796" s="45"/>
    </row>
    <row r="1797" spans="1:5" x14ac:dyDescent="0.2">
      <c r="A1797" s="45"/>
      <c r="B1797" s="45"/>
      <c r="C1797" s="45"/>
      <c r="D1797" s="45"/>
      <c r="E1797" s="45"/>
    </row>
    <row r="1798" spans="1:5" x14ac:dyDescent="0.2">
      <c r="A1798" s="45"/>
      <c r="B1798" s="45"/>
      <c r="C1798" s="45"/>
      <c r="D1798" s="45"/>
      <c r="E1798" s="45"/>
    </row>
    <row r="1799" spans="1:5" x14ac:dyDescent="0.2">
      <c r="A1799" s="45"/>
      <c r="B1799" s="45"/>
      <c r="C1799" s="45"/>
      <c r="D1799" s="45"/>
      <c r="E1799" s="45"/>
    </row>
    <row r="1800" spans="1:5" x14ac:dyDescent="0.2">
      <c r="A1800" s="45"/>
      <c r="B1800" s="45"/>
      <c r="C1800" s="45"/>
      <c r="D1800" s="45"/>
      <c r="E1800" s="45"/>
    </row>
    <row r="1801" spans="1:5" x14ac:dyDescent="0.2">
      <c r="A1801" s="45"/>
      <c r="B1801" s="45"/>
      <c r="C1801" s="45"/>
      <c r="D1801" s="45"/>
      <c r="E1801" s="45"/>
    </row>
    <row r="1802" spans="1:5" x14ac:dyDescent="0.2">
      <c r="A1802" s="45"/>
      <c r="B1802" s="45"/>
      <c r="C1802" s="45"/>
      <c r="D1802" s="45"/>
      <c r="E1802" s="45"/>
    </row>
    <row r="1803" spans="1:5" x14ac:dyDescent="0.2">
      <c r="A1803" s="45"/>
      <c r="B1803" s="45"/>
      <c r="C1803" s="45"/>
      <c r="D1803" s="45"/>
      <c r="E1803" s="45"/>
    </row>
    <row r="1804" spans="1:5" x14ac:dyDescent="0.2">
      <c r="A1804" s="45"/>
      <c r="B1804" s="45"/>
      <c r="C1804" s="45"/>
      <c r="D1804" s="45"/>
      <c r="E1804" s="45"/>
    </row>
    <row r="1805" spans="1:5" x14ac:dyDescent="0.2">
      <c r="A1805" s="45"/>
      <c r="B1805" s="45"/>
      <c r="C1805" s="45"/>
      <c r="D1805" s="45"/>
      <c r="E1805" s="45"/>
    </row>
    <row r="1806" spans="1:5" x14ac:dyDescent="0.2">
      <c r="A1806" s="45"/>
      <c r="B1806" s="45"/>
      <c r="C1806" s="45"/>
      <c r="D1806" s="45"/>
      <c r="E1806" s="45"/>
    </row>
    <row r="1807" spans="1:5" x14ac:dyDescent="0.2">
      <c r="A1807" s="45"/>
      <c r="B1807" s="45"/>
      <c r="C1807" s="45"/>
      <c r="D1807" s="45"/>
      <c r="E1807" s="45"/>
    </row>
    <row r="1808" spans="1:5" x14ac:dyDescent="0.2">
      <c r="A1808" s="45"/>
      <c r="B1808" s="45"/>
      <c r="C1808" s="45"/>
      <c r="D1808" s="45"/>
      <c r="E1808" s="45"/>
    </row>
    <row r="1809" spans="1:5" x14ac:dyDescent="0.2">
      <c r="A1809" s="45"/>
      <c r="B1809" s="45"/>
      <c r="C1809" s="45"/>
      <c r="D1809" s="45"/>
      <c r="E1809" s="45"/>
    </row>
    <row r="1810" spans="1:5" x14ac:dyDescent="0.2">
      <c r="A1810" s="45"/>
      <c r="B1810" s="45"/>
      <c r="C1810" s="45"/>
      <c r="D1810" s="45"/>
      <c r="E1810" s="45"/>
    </row>
    <row r="1811" spans="1:5" x14ac:dyDescent="0.2">
      <c r="A1811" s="45"/>
      <c r="B1811" s="45"/>
      <c r="C1811" s="45"/>
      <c r="D1811" s="45"/>
      <c r="E1811" s="45"/>
    </row>
    <row r="1812" spans="1:5" x14ac:dyDescent="0.2">
      <c r="A1812" s="45"/>
      <c r="B1812" s="45"/>
      <c r="C1812" s="45"/>
      <c r="D1812" s="45"/>
      <c r="E1812" s="45"/>
    </row>
    <row r="1813" spans="1:5" x14ac:dyDescent="0.2">
      <c r="A1813" s="45"/>
      <c r="B1813" s="45"/>
      <c r="C1813" s="45"/>
      <c r="D1813" s="45"/>
      <c r="E1813" s="45"/>
    </row>
    <row r="1814" spans="1:5" x14ac:dyDescent="0.2">
      <c r="A1814" s="45"/>
      <c r="B1814" s="45"/>
      <c r="C1814" s="45"/>
      <c r="D1814" s="45"/>
      <c r="E1814" s="45"/>
    </row>
    <row r="1815" spans="1:5" x14ac:dyDescent="0.2">
      <c r="A1815" s="45"/>
      <c r="B1815" s="45"/>
      <c r="C1815" s="45"/>
      <c r="D1815" s="45"/>
      <c r="E1815" s="45"/>
    </row>
    <row r="1816" spans="1:5" x14ac:dyDescent="0.2">
      <c r="A1816" s="45"/>
      <c r="B1816" s="45"/>
      <c r="C1816" s="45"/>
      <c r="D1816" s="45"/>
      <c r="E1816" s="45"/>
    </row>
    <row r="1817" spans="1:5" x14ac:dyDescent="0.2">
      <c r="A1817" s="45"/>
      <c r="B1817" s="45"/>
      <c r="C1817" s="45"/>
      <c r="D1817" s="45"/>
      <c r="E1817" s="45"/>
    </row>
    <row r="1818" spans="1:5" x14ac:dyDescent="0.2">
      <c r="A1818" s="45"/>
      <c r="B1818" s="45"/>
      <c r="C1818" s="45"/>
      <c r="D1818" s="45"/>
      <c r="E1818" s="45"/>
    </row>
    <row r="1819" spans="1:5" x14ac:dyDescent="0.2">
      <c r="A1819" s="45"/>
      <c r="B1819" s="45"/>
      <c r="C1819" s="45"/>
      <c r="D1819" s="45"/>
      <c r="E1819" s="45"/>
    </row>
    <row r="1820" spans="1:5" x14ac:dyDescent="0.2">
      <c r="A1820" s="45"/>
      <c r="B1820" s="45"/>
      <c r="C1820" s="45"/>
      <c r="D1820" s="45"/>
      <c r="E1820" s="45"/>
    </row>
    <row r="1821" spans="1:5" x14ac:dyDescent="0.2">
      <c r="A1821" s="45"/>
      <c r="B1821" s="45"/>
      <c r="C1821" s="45"/>
      <c r="D1821" s="45"/>
      <c r="E1821" s="45"/>
    </row>
    <row r="1822" spans="1:5" x14ac:dyDescent="0.2">
      <c r="A1822" s="45"/>
      <c r="B1822" s="45"/>
      <c r="C1822" s="45"/>
      <c r="D1822" s="45"/>
      <c r="E1822" s="45"/>
    </row>
    <row r="1823" spans="1:5" x14ac:dyDescent="0.2">
      <c r="A1823" s="45"/>
      <c r="B1823" s="45"/>
      <c r="C1823" s="45"/>
      <c r="D1823" s="45"/>
      <c r="E1823" s="45"/>
    </row>
    <row r="1824" spans="1:5" x14ac:dyDescent="0.2">
      <c r="A1824" s="45"/>
      <c r="B1824" s="45"/>
      <c r="C1824" s="45"/>
      <c r="D1824" s="45"/>
      <c r="E1824" s="45"/>
    </row>
    <row r="1825" spans="1:5" x14ac:dyDescent="0.2">
      <c r="A1825" s="45"/>
      <c r="B1825" s="45"/>
      <c r="C1825" s="45"/>
      <c r="D1825" s="45"/>
      <c r="E1825" s="45"/>
    </row>
    <row r="1826" spans="1:5" x14ac:dyDescent="0.2">
      <c r="A1826" s="45"/>
      <c r="B1826" s="45"/>
      <c r="C1826" s="45"/>
      <c r="D1826" s="45"/>
      <c r="E1826" s="45"/>
    </row>
    <row r="1827" spans="1:5" x14ac:dyDescent="0.2">
      <c r="A1827" s="45"/>
      <c r="B1827" s="45"/>
      <c r="C1827" s="45"/>
      <c r="D1827" s="45"/>
      <c r="E1827" s="45"/>
    </row>
    <row r="1828" spans="1:5" x14ac:dyDescent="0.2">
      <c r="A1828" s="45"/>
      <c r="B1828" s="45"/>
      <c r="C1828" s="45"/>
      <c r="D1828" s="45"/>
      <c r="E1828" s="45"/>
    </row>
    <row r="1829" spans="1:5" x14ac:dyDescent="0.2">
      <c r="A1829" s="45"/>
      <c r="B1829" s="45"/>
      <c r="C1829" s="45"/>
      <c r="D1829" s="45"/>
      <c r="E1829" s="45"/>
    </row>
    <row r="1830" spans="1:5" x14ac:dyDescent="0.2">
      <c r="A1830" s="45"/>
      <c r="B1830" s="45"/>
      <c r="C1830" s="45"/>
      <c r="D1830" s="45"/>
      <c r="E1830" s="45"/>
    </row>
    <row r="1831" spans="1:5" x14ac:dyDescent="0.2">
      <c r="A1831" s="45"/>
      <c r="B1831" s="45"/>
      <c r="C1831" s="45"/>
      <c r="D1831" s="45"/>
      <c r="E1831" s="45"/>
    </row>
    <row r="1832" spans="1:5" x14ac:dyDescent="0.2">
      <c r="A1832" s="45"/>
      <c r="B1832" s="45"/>
      <c r="C1832" s="45"/>
      <c r="D1832" s="45"/>
      <c r="E1832" s="45"/>
    </row>
    <row r="1833" spans="1:5" x14ac:dyDescent="0.2">
      <c r="A1833" s="45"/>
      <c r="B1833" s="45"/>
      <c r="C1833" s="45"/>
      <c r="D1833" s="45"/>
      <c r="E1833" s="45"/>
    </row>
    <row r="1834" spans="1:5" x14ac:dyDescent="0.2">
      <c r="A1834" s="45"/>
      <c r="B1834" s="45"/>
      <c r="C1834" s="45"/>
      <c r="D1834" s="45"/>
      <c r="E1834" s="45"/>
    </row>
    <row r="1835" spans="1:5" x14ac:dyDescent="0.2">
      <c r="A1835" s="45"/>
      <c r="B1835" s="45"/>
      <c r="C1835" s="45"/>
      <c r="D1835" s="45"/>
      <c r="E1835" s="45"/>
    </row>
    <row r="1836" spans="1:5" x14ac:dyDescent="0.2">
      <c r="A1836" s="45"/>
      <c r="B1836" s="45"/>
      <c r="C1836" s="45"/>
      <c r="D1836" s="45"/>
      <c r="E1836" s="45"/>
    </row>
    <row r="1837" spans="1:5" x14ac:dyDescent="0.2">
      <c r="A1837" s="45"/>
      <c r="B1837" s="45"/>
      <c r="C1837" s="45"/>
      <c r="D1837" s="45"/>
      <c r="E1837" s="45"/>
    </row>
    <row r="1838" spans="1:5" x14ac:dyDescent="0.2">
      <c r="A1838" s="45"/>
      <c r="B1838" s="45"/>
      <c r="C1838" s="45"/>
      <c r="D1838" s="45"/>
      <c r="E1838" s="45"/>
    </row>
    <row r="1839" spans="1:5" x14ac:dyDescent="0.2">
      <c r="A1839" s="45"/>
      <c r="B1839" s="45"/>
      <c r="C1839" s="45"/>
      <c r="D1839" s="45"/>
      <c r="E1839" s="45"/>
    </row>
    <row r="1840" spans="1:5" x14ac:dyDescent="0.2">
      <c r="A1840" s="45"/>
      <c r="B1840" s="45"/>
      <c r="C1840" s="45"/>
      <c r="D1840" s="45"/>
      <c r="E1840" s="45"/>
    </row>
    <row r="1841" spans="1:5" x14ac:dyDescent="0.2">
      <c r="A1841" s="45"/>
      <c r="B1841" s="45"/>
      <c r="C1841" s="45"/>
      <c r="D1841" s="45"/>
      <c r="E1841" s="45"/>
    </row>
    <row r="1842" spans="1:5" x14ac:dyDescent="0.2">
      <c r="A1842" s="45"/>
      <c r="B1842" s="45"/>
      <c r="C1842" s="45"/>
      <c r="D1842" s="45"/>
      <c r="E1842" s="45"/>
    </row>
    <row r="1843" spans="1:5" x14ac:dyDescent="0.2">
      <c r="A1843" s="45"/>
      <c r="B1843" s="45"/>
      <c r="C1843" s="45"/>
      <c r="D1843" s="45"/>
      <c r="E1843" s="45"/>
    </row>
    <row r="1844" spans="1:5" x14ac:dyDescent="0.2">
      <c r="A1844" s="45"/>
      <c r="B1844" s="45"/>
      <c r="C1844" s="45"/>
      <c r="D1844" s="45"/>
      <c r="E1844" s="45"/>
    </row>
    <row r="1845" spans="1:5" x14ac:dyDescent="0.2">
      <c r="A1845" s="45"/>
      <c r="B1845" s="45"/>
      <c r="C1845" s="45"/>
      <c r="D1845" s="45"/>
      <c r="E1845" s="45"/>
    </row>
    <row r="1846" spans="1:5" x14ac:dyDescent="0.2">
      <c r="A1846" s="45"/>
      <c r="B1846" s="45"/>
      <c r="C1846" s="45"/>
      <c r="D1846" s="45"/>
      <c r="E1846" s="45"/>
    </row>
    <row r="1847" spans="1:5" x14ac:dyDescent="0.2">
      <c r="A1847" s="45"/>
      <c r="B1847" s="45"/>
      <c r="C1847" s="45"/>
      <c r="D1847" s="45"/>
      <c r="E1847" s="45"/>
    </row>
    <row r="1848" spans="1:5" x14ac:dyDescent="0.2">
      <c r="A1848" s="45"/>
      <c r="B1848" s="45"/>
      <c r="C1848" s="45"/>
      <c r="D1848" s="45"/>
      <c r="E1848" s="45"/>
    </row>
    <row r="1849" spans="1:5" x14ac:dyDescent="0.2">
      <c r="A1849" s="45"/>
      <c r="B1849" s="45"/>
      <c r="C1849" s="45"/>
      <c r="D1849" s="45"/>
      <c r="E1849" s="45"/>
    </row>
    <row r="1850" spans="1:5" x14ac:dyDescent="0.2">
      <c r="A1850" s="45"/>
      <c r="B1850" s="45"/>
      <c r="C1850" s="45"/>
      <c r="D1850" s="45"/>
      <c r="E1850" s="45"/>
    </row>
    <row r="1851" spans="1:5" x14ac:dyDescent="0.2">
      <c r="A1851" s="45"/>
      <c r="B1851" s="45"/>
      <c r="C1851" s="45"/>
      <c r="D1851" s="45"/>
      <c r="E1851" s="45"/>
    </row>
    <row r="1852" spans="1:5" x14ac:dyDescent="0.2">
      <c r="A1852" s="45"/>
      <c r="B1852" s="45"/>
      <c r="C1852" s="45"/>
      <c r="D1852" s="45"/>
      <c r="E1852" s="45"/>
    </row>
    <row r="1853" spans="1:5" x14ac:dyDescent="0.2">
      <c r="A1853" s="45"/>
      <c r="B1853" s="45"/>
      <c r="C1853" s="45"/>
      <c r="D1853" s="45"/>
      <c r="E1853" s="45"/>
    </row>
    <row r="1854" spans="1:5" x14ac:dyDescent="0.2">
      <c r="A1854" s="45"/>
      <c r="B1854" s="45"/>
      <c r="C1854" s="45"/>
      <c r="D1854" s="45"/>
      <c r="E1854" s="45"/>
    </row>
    <row r="1855" spans="1:5" x14ac:dyDescent="0.2">
      <c r="A1855" s="45"/>
      <c r="B1855" s="45"/>
      <c r="C1855" s="45"/>
      <c r="D1855" s="45"/>
      <c r="E1855" s="45"/>
    </row>
    <row r="1856" spans="1:5" x14ac:dyDescent="0.2">
      <c r="A1856" s="45"/>
      <c r="B1856" s="45"/>
      <c r="C1856" s="45"/>
      <c r="D1856" s="45"/>
      <c r="E1856" s="45"/>
    </row>
    <row r="1857" spans="1:5" x14ac:dyDescent="0.2">
      <c r="A1857" s="45"/>
      <c r="B1857" s="45"/>
      <c r="C1857" s="45"/>
      <c r="D1857" s="45"/>
      <c r="E1857" s="45"/>
    </row>
    <row r="1858" spans="1:5" x14ac:dyDescent="0.2">
      <c r="A1858" s="45"/>
      <c r="B1858" s="45"/>
      <c r="C1858" s="45"/>
      <c r="D1858" s="45"/>
      <c r="E1858" s="45"/>
    </row>
    <row r="1859" spans="1:5" x14ac:dyDescent="0.2">
      <c r="A1859" s="45"/>
      <c r="B1859" s="45"/>
      <c r="C1859" s="45"/>
      <c r="D1859" s="45"/>
      <c r="E1859" s="45"/>
    </row>
    <row r="1860" spans="1:5" x14ac:dyDescent="0.2">
      <c r="A1860" s="45"/>
      <c r="B1860" s="45"/>
      <c r="C1860" s="45"/>
      <c r="D1860" s="45"/>
      <c r="E1860" s="45"/>
    </row>
    <row r="1861" spans="1:5" x14ac:dyDescent="0.2">
      <c r="A1861" s="45"/>
      <c r="B1861" s="45"/>
      <c r="C1861" s="45"/>
      <c r="D1861" s="45"/>
      <c r="E1861" s="45"/>
    </row>
    <row r="1862" spans="1:5" x14ac:dyDescent="0.2">
      <c r="A1862" s="45"/>
      <c r="B1862" s="45"/>
      <c r="C1862" s="45"/>
      <c r="D1862" s="45"/>
      <c r="E1862" s="45"/>
    </row>
    <row r="1863" spans="1:5" x14ac:dyDescent="0.2">
      <c r="A1863" s="45"/>
      <c r="B1863" s="45"/>
      <c r="C1863" s="45"/>
      <c r="D1863" s="45"/>
      <c r="E1863" s="45"/>
    </row>
    <row r="1864" spans="1:5" x14ac:dyDescent="0.2">
      <c r="A1864" s="45"/>
      <c r="B1864" s="45"/>
      <c r="C1864" s="45"/>
      <c r="D1864" s="45"/>
      <c r="E1864" s="45"/>
    </row>
    <row r="1865" spans="1:5" x14ac:dyDescent="0.2">
      <c r="A1865" s="45"/>
      <c r="B1865" s="45"/>
      <c r="C1865" s="45"/>
      <c r="D1865" s="45"/>
      <c r="E1865" s="45"/>
    </row>
    <row r="1866" spans="1:5" x14ac:dyDescent="0.2">
      <c r="A1866" s="45"/>
      <c r="B1866" s="45"/>
      <c r="C1866" s="45"/>
      <c r="D1866" s="45"/>
      <c r="E1866" s="45"/>
    </row>
    <row r="1867" spans="1:5" x14ac:dyDescent="0.2">
      <c r="A1867" s="45"/>
      <c r="B1867" s="45"/>
      <c r="C1867" s="45"/>
      <c r="D1867" s="45"/>
      <c r="E1867" s="45"/>
    </row>
    <row r="1868" spans="1:5" x14ac:dyDescent="0.2">
      <c r="A1868" s="45"/>
      <c r="B1868" s="45"/>
      <c r="C1868" s="45"/>
      <c r="D1868" s="45"/>
      <c r="E1868" s="45"/>
    </row>
    <row r="1869" spans="1:5" x14ac:dyDescent="0.2">
      <c r="A1869" s="45"/>
      <c r="B1869" s="45"/>
      <c r="C1869" s="45"/>
      <c r="D1869" s="45"/>
      <c r="E1869" s="45"/>
    </row>
    <row r="1870" spans="1:5" x14ac:dyDescent="0.2">
      <c r="A1870" s="45"/>
      <c r="B1870" s="45"/>
      <c r="C1870" s="45"/>
      <c r="D1870" s="45"/>
      <c r="E1870" s="45"/>
    </row>
    <row r="1871" spans="1:5" x14ac:dyDescent="0.2">
      <c r="A1871" s="45"/>
      <c r="B1871" s="45"/>
      <c r="C1871" s="45"/>
      <c r="D1871" s="45"/>
      <c r="E1871" s="45"/>
    </row>
    <row r="1872" spans="1:5" x14ac:dyDescent="0.2">
      <c r="A1872" s="45"/>
      <c r="B1872" s="45"/>
      <c r="C1872" s="45"/>
      <c r="D1872" s="45"/>
      <c r="E1872" s="45"/>
    </row>
    <row r="1873" spans="1:5" x14ac:dyDescent="0.2">
      <c r="A1873" s="45"/>
      <c r="B1873" s="45"/>
      <c r="C1873" s="45"/>
      <c r="D1873" s="45"/>
      <c r="E1873" s="45"/>
    </row>
    <row r="1874" spans="1:5" x14ac:dyDescent="0.2">
      <c r="A1874" s="45"/>
      <c r="B1874" s="45"/>
      <c r="C1874" s="45"/>
      <c r="D1874" s="45"/>
      <c r="E1874" s="45"/>
    </row>
    <row r="1875" spans="1:5" x14ac:dyDescent="0.2">
      <c r="A1875" s="45"/>
      <c r="B1875" s="45"/>
      <c r="C1875" s="45"/>
      <c r="D1875" s="45"/>
      <c r="E1875" s="45"/>
    </row>
    <row r="1876" spans="1:5" x14ac:dyDescent="0.2">
      <c r="A1876" s="45"/>
      <c r="B1876" s="45"/>
      <c r="C1876" s="45"/>
      <c r="D1876" s="45"/>
      <c r="E1876" s="45"/>
    </row>
    <row r="1877" spans="1:5" x14ac:dyDescent="0.2">
      <c r="A1877" s="45"/>
      <c r="B1877" s="45"/>
      <c r="C1877" s="45"/>
      <c r="D1877" s="45"/>
      <c r="E1877" s="45"/>
    </row>
    <row r="1878" spans="1:5" x14ac:dyDescent="0.2">
      <c r="A1878" s="45"/>
      <c r="B1878" s="45"/>
      <c r="C1878" s="45"/>
      <c r="D1878" s="45"/>
      <c r="E1878" s="45"/>
    </row>
    <row r="1879" spans="1:5" x14ac:dyDescent="0.2">
      <c r="A1879" s="45"/>
      <c r="B1879" s="45"/>
      <c r="C1879" s="45"/>
      <c r="D1879" s="45"/>
      <c r="E1879" s="45"/>
    </row>
    <row r="1880" spans="1:5" x14ac:dyDescent="0.2">
      <c r="A1880" s="45"/>
      <c r="B1880" s="45"/>
      <c r="C1880" s="45"/>
      <c r="D1880" s="45"/>
      <c r="E1880" s="45"/>
    </row>
    <row r="1881" spans="1:5" x14ac:dyDescent="0.2">
      <c r="A1881" s="45"/>
      <c r="B1881" s="45"/>
      <c r="C1881" s="45"/>
      <c r="D1881" s="45"/>
      <c r="E1881" s="45"/>
    </row>
    <row r="1882" spans="1:5" x14ac:dyDescent="0.2">
      <c r="A1882" s="45"/>
      <c r="B1882" s="45"/>
      <c r="C1882" s="45"/>
      <c r="D1882" s="45"/>
      <c r="E1882" s="45"/>
    </row>
    <row r="1883" spans="1:5" x14ac:dyDescent="0.2">
      <c r="A1883" s="45"/>
      <c r="B1883" s="45"/>
      <c r="C1883" s="45"/>
      <c r="D1883" s="45"/>
      <c r="E1883" s="45"/>
    </row>
    <row r="1884" spans="1:5" x14ac:dyDescent="0.2">
      <c r="A1884" s="45"/>
      <c r="B1884" s="45"/>
      <c r="C1884" s="45"/>
      <c r="D1884" s="45"/>
      <c r="E1884" s="45"/>
    </row>
    <row r="1885" spans="1:5" x14ac:dyDescent="0.2">
      <c r="A1885" s="45"/>
      <c r="B1885" s="45"/>
      <c r="C1885" s="45"/>
      <c r="D1885" s="45"/>
      <c r="E1885" s="45"/>
    </row>
    <row r="1886" spans="1:5" x14ac:dyDescent="0.2">
      <c r="A1886" s="45"/>
      <c r="B1886" s="45"/>
      <c r="C1886" s="45"/>
      <c r="D1886" s="45"/>
      <c r="E1886" s="45"/>
    </row>
    <row r="1887" spans="1:5" x14ac:dyDescent="0.2">
      <c r="A1887" s="45"/>
      <c r="B1887" s="45"/>
      <c r="C1887" s="45"/>
      <c r="D1887" s="45"/>
      <c r="E1887" s="45"/>
    </row>
    <row r="1888" spans="1:5" x14ac:dyDescent="0.2">
      <c r="A1888" s="45"/>
      <c r="B1888" s="45"/>
      <c r="C1888" s="45"/>
      <c r="D1888" s="45"/>
      <c r="E1888" s="45"/>
    </row>
    <row r="1889" spans="1:5" x14ac:dyDescent="0.2">
      <c r="A1889" s="45"/>
      <c r="B1889" s="45"/>
      <c r="C1889" s="45"/>
      <c r="D1889" s="45"/>
      <c r="E1889" s="45"/>
    </row>
    <row r="1890" spans="1:5" x14ac:dyDescent="0.2">
      <c r="A1890" s="45"/>
      <c r="B1890" s="45"/>
      <c r="C1890" s="45"/>
      <c r="D1890" s="45"/>
      <c r="E1890" s="45"/>
    </row>
    <row r="1891" spans="1:5" x14ac:dyDescent="0.2">
      <c r="A1891" s="45"/>
      <c r="B1891" s="45"/>
      <c r="C1891" s="45"/>
      <c r="D1891" s="45"/>
      <c r="E1891" s="45"/>
    </row>
    <row r="1892" spans="1:5" x14ac:dyDescent="0.2">
      <c r="A1892" s="45"/>
      <c r="B1892" s="45"/>
      <c r="C1892" s="45"/>
      <c r="D1892" s="45"/>
      <c r="E1892" s="45"/>
    </row>
    <row r="1893" spans="1:5" x14ac:dyDescent="0.2">
      <c r="A1893" s="45"/>
      <c r="B1893" s="45"/>
      <c r="C1893" s="45"/>
      <c r="D1893" s="45"/>
      <c r="E1893" s="45"/>
    </row>
    <row r="1894" spans="1:5" x14ac:dyDescent="0.2">
      <c r="A1894" s="45"/>
      <c r="B1894" s="45"/>
      <c r="C1894" s="45"/>
      <c r="D1894" s="45"/>
      <c r="E1894" s="45"/>
    </row>
    <row r="1895" spans="1:5" x14ac:dyDescent="0.2">
      <c r="A1895" s="45"/>
      <c r="B1895" s="45"/>
      <c r="C1895" s="45"/>
      <c r="D1895" s="45"/>
      <c r="E1895" s="45"/>
    </row>
    <row r="1896" spans="1:5" x14ac:dyDescent="0.2">
      <c r="A1896" s="45"/>
      <c r="B1896" s="45"/>
      <c r="C1896" s="45"/>
      <c r="D1896" s="45"/>
      <c r="E1896" s="45"/>
    </row>
    <row r="1897" spans="1:5" x14ac:dyDescent="0.2">
      <c r="A1897" s="45"/>
      <c r="B1897" s="45"/>
      <c r="C1897" s="45"/>
      <c r="D1897" s="45"/>
      <c r="E1897" s="45"/>
    </row>
    <row r="1898" spans="1:5" x14ac:dyDescent="0.2">
      <c r="A1898" s="45"/>
      <c r="B1898" s="45"/>
      <c r="C1898" s="45"/>
      <c r="D1898" s="45"/>
      <c r="E1898" s="45"/>
    </row>
    <row r="1899" spans="1:5" x14ac:dyDescent="0.2">
      <c r="A1899" s="45"/>
      <c r="B1899" s="45"/>
      <c r="C1899" s="45"/>
      <c r="D1899" s="45"/>
      <c r="E1899" s="45"/>
    </row>
    <row r="1900" spans="1:5" x14ac:dyDescent="0.2">
      <c r="A1900" s="45"/>
      <c r="B1900" s="45"/>
      <c r="C1900" s="45"/>
      <c r="D1900" s="45"/>
      <c r="E1900" s="45"/>
    </row>
    <row r="1901" spans="1:5" x14ac:dyDescent="0.2">
      <c r="A1901" s="45"/>
      <c r="B1901" s="45"/>
      <c r="C1901" s="45"/>
      <c r="D1901" s="45"/>
      <c r="E1901" s="45"/>
    </row>
    <row r="1902" spans="1:5" x14ac:dyDescent="0.2">
      <c r="A1902" s="45"/>
      <c r="B1902" s="45"/>
      <c r="C1902" s="45"/>
      <c r="D1902" s="45"/>
      <c r="E1902" s="45"/>
    </row>
    <row r="1903" spans="1:5" x14ac:dyDescent="0.2">
      <c r="A1903" s="45"/>
      <c r="B1903" s="45"/>
      <c r="C1903" s="45"/>
      <c r="D1903" s="45"/>
      <c r="E1903" s="45"/>
    </row>
    <row r="1904" spans="1:5" x14ac:dyDescent="0.2">
      <c r="A1904" s="45"/>
      <c r="B1904" s="45"/>
      <c r="C1904" s="45"/>
      <c r="D1904" s="45"/>
      <c r="E1904" s="45"/>
    </row>
    <row r="1905" spans="1:5" x14ac:dyDescent="0.2">
      <c r="A1905" s="45"/>
      <c r="B1905" s="45"/>
      <c r="C1905" s="45"/>
      <c r="D1905" s="45"/>
      <c r="E1905" s="45"/>
    </row>
    <row r="1906" spans="1:5" x14ac:dyDescent="0.2">
      <c r="A1906" s="45"/>
      <c r="B1906" s="45"/>
      <c r="C1906" s="45"/>
      <c r="D1906" s="45"/>
      <c r="E1906" s="45"/>
    </row>
    <row r="1907" spans="1:5" x14ac:dyDescent="0.2">
      <c r="A1907" s="45"/>
      <c r="B1907" s="45"/>
      <c r="C1907" s="45"/>
      <c r="D1907" s="45"/>
      <c r="E1907" s="45"/>
    </row>
    <row r="1908" spans="1:5" x14ac:dyDescent="0.2">
      <c r="A1908" s="45"/>
      <c r="B1908" s="45"/>
      <c r="C1908" s="45"/>
      <c r="D1908" s="45"/>
      <c r="E1908" s="45"/>
    </row>
    <row r="1909" spans="1:5" x14ac:dyDescent="0.2">
      <c r="A1909" s="45"/>
      <c r="B1909" s="45"/>
      <c r="C1909" s="45"/>
      <c r="D1909" s="45"/>
      <c r="E1909" s="45"/>
    </row>
    <row r="1910" spans="1:5" x14ac:dyDescent="0.2">
      <c r="A1910" s="45"/>
      <c r="B1910" s="45"/>
      <c r="C1910" s="45"/>
      <c r="D1910" s="45"/>
      <c r="E1910" s="45"/>
    </row>
    <row r="1911" spans="1:5" x14ac:dyDescent="0.2">
      <c r="A1911" s="45"/>
      <c r="B1911" s="45"/>
      <c r="C1911" s="45"/>
      <c r="D1911" s="45"/>
      <c r="E1911" s="45"/>
    </row>
    <row r="1912" spans="1:5" x14ac:dyDescent="0.2">
      <c r="A1912" s="45"/>
      <c r="B1912" s="45"/>
      <c r="C1912" s="45"/>
      <c r="D1912" s="45"/>
      <c r="E1912" s="45"/>
    </row>
    <row r="1913" spans="1:5" x14ac:dyDescent="0.2">
      <c r="A1913" s="45"/>
      <c r="B1913" s="45"/>
      <c r="C1913" s="45"/>
      <c r="D1913" s="45"/>
      <c r="E1913" s="45"/>
    </row>
    <row r="1914" spans="1:5" x14ac:dyDescent="0.2">
      <c r="A1914" s="45"/>
      <c r="B1914" s="45"/>
      <c r="C1914" s="45"/>
      <c r="D1914" s="45"/>
      <c r="E1914" s="45"/>
    </row>
    <row r="1915" spans="1:5" x14ac:dyDescent="0.2">
      <c r="A1915" s="45"/>
      <c r="B1915" s="45"/>
      <c r="C1915" s="45"/>
      <c r="D1915" s="45"/>
      <c r="E1915" s="45"/>
    </row>
    <row r="1916" spans="1:5" x14ac:dyDescent="0.2">
      <c r="A1916" s="45"/>
      <c r="B1916" s="45"/>
      <c r="C1916" s="45"/>
      <c r="D1916" s="45"/>
      <c r="E1916" s="45"/>
    </row>
    <row r="1917" spans="1:5" x14ac:dyDescent="0.2">
      <c r="A1917" s="45"/>
      <c r="B1917" s="45"/>
      <c r="C1917" s="45"/>
      <c r="D1917" s="45"/>
      <c r="E1917" s="45"/>
    </row>
    <row r="1918" spans="1:5" x14ac:dyDescent="0.2">
      <c r="A1918" s="45"/>
      <c r="B1918" s="45"/>
      <c r="C1918" s="45"/>
      <c r="D1918" s="45"/>
      <c r="E1918" s="45"/>
    </row>
    <row r="1919" spans="1:5" x14ac:dyDescent="0.2">
      <c r="A1919" s="45"/>
      <c r="B1919" s="45"/>
      <c r="C1919" s="45"/>
      <c r="D1919" s="45"/>
      <c r="E1919" s="45"/>
    </row>
    <row r="1920" spans="1:5" x14ac:dyDescent="0.2">
      <c r="A1920" s="45"/>
      <c r="B1920" s="45"/>
      <c r="C1920" s="45"/>
      <c r="D1920" s="45"/>
      <c r="E1920" s="45"/>
    </row>
    <row r="1921" spans="1:5" x14ac:dyDescent="0.2">
      <c r="A1921" s="45"/>
      <c r="B1921" s="45"/>
      <c r="C1921" s="45"/>
      <c r="D1921" s="45"/>
      <c r="E1921" s="45"/>
    </row>
    <row r="1922" spans="1:5" x14ac:dyDescent="0.2">
      <c r="A1922" s="45"/>
      <c r="B1922" s="45"/>
      <c r="C1922" s="45"/>
      <c r="D1922" s="45"/>
      <c r="E1922" s="45"/>
    </row>
    <row r="1923" spans="1:5" x14ac:dyDescent="0.2">
      <c r="A1923" s="45"/>
      <c r="B1923" s="45"/>
      <c r="C1923" s="45"/>
      <c r="D1923" s="45"/>
      <c r="E1923" s="45"/>
    </row>
    <row r="1924" spans="1:5" x14ac:dyDescent="0.2">
      <c r="A1924" s="45"/>
      <c r="B1924" s="45"/>
      <c r="C1924" s="45"/>
      <c r="D1924" s="45"/>
      <c r="E1924" s="45"/>
    </row>
    <row r="1925" spans="1:5" x14ac:dyDescent="0.2">
      <c r="A1925" s="45"/>
      <c r="B1925" s="45"/>
      <c r="C1925" s="45"/>
      <c r="D1925" s="45"/>
      <c r="E1925" s="45"/>
    </row>
    <row r="1926" spans="1:5" x14ac:dyDescent="0.2">
      <c r="A1926" s="45"/>
      <c r="B1926" s="45"/>
      <c r="C1926" s="45"/>
      <c r="D1926" s="45"/>
      <c r="E1926" s="45"/>
    </row>
    <row r="1927" spans="1:5" x14ac:dyDescent="0.2">
      <c r="A1927" s="45"/>
      <c r="B1927" s="45"/>
      <c r="C1927" s="45"/>
      <c r="D1927" s="45"/>
      <c r="E1927" s="45"/>
    </row>
    <row r="1928" spans="1:5" x14ac:dyDescent="0.2">
      <c r="A1928" s="45"/>
      <c r="B1928" s="45"/>
      <c r="C1928" s="45"/>
      <c r="D1928" s="45"/>
      <c r="E1928" s="45"/>
    </row>
    <row r="1929" spans="1:5" x14ac:dyDescent="0.2">
      <c r="A1929" s="45"/>
      <c r="B1929" s="45"/>
      <c r="C1929" s="45"/>
      <c r="D1929" s="45"/>
      <c r="E1929" s="45"/>
    </row>
    <row r="1930" spans="1:5" x14ac:dyDescent="0.2">
      <c r="A1930" s="45"/>
      <c r="B1930" s="45"/>
      <c r="C1930" s="45"/>
      <c r="D1930" s="45"/>
      <c r="E1930" s="45"/>
    </row>
    <row r="1931" spans="1:5" x14ac:dyDescent="0.2">
      <c r="A1931" s="45"/>
      <c r="B1931" s="45"/>
      <c r="C1931" s="45"/>
      <c r="D1931" s="45"/>
      <c r="E1931" s="45"/>
    </row>
    <row r="1932" spans="1:5" x14ac:dyDescent="0.2">
      <c r="A1932" s="45"/>
      <c r="B1932" s="45"/>
      <c r="C1932" s="45"/>
      <c r="D1932" s="45"/>
      <c r="E1932" s="45"/>
    </row>
    <row r="1933" spans="1:5" x14ac:dyDescent="0.2">
      <c r="A1933" s="45"/>
      <c r="B1933" s="45"/>
      <c r="C1933" s="45"/>
      <c r="D1933" s="45"/>
      <c r="E1933" s="45"/>
    </row>
    <row r="1934" spans="1:5" x14ac:dyDescent="0.2">
      <c r="A1934" s="45"/>
      <c r="B1934" s="45"/>
      <c r="C1934" s="45"/>
      <c r="D1934" s="45"/>
      <c r="E1934" s="45"/>
    </row>
    <row r="1935" spans="1:5" x14ac:dyDescent="0.2">
      <c r="A1935" s="45"/>
      <c r="B1935" s="45"/>
      <c r="C1935" s="45"/>
      <c r="D1935" s="45"/>
      <c r="E1935" s="45"/>
    </row>
    <row r="1936" spans="1:5" x14ac:dyDescent="0.2">
      <c r="A1936" s="45"/>
      <c r="B1936" s="45"/>
      <c r="C1936" s="45"/>
      <c r="D1936" s="45"/>
      <c r="E1936" s="45"/>
    </row>
    <row r="1937" spans="1:5" x14ac:dyDescent="0.2">
      <c r="A1937" s="45"/>
      <c r="B1937" s="45"/>
      <c r="C1937" s="45"/>
      <c r="D1937" s="45"/>
      <c r="E1937" s="45"/>
    </row>
    <row r="1938" spans="1:5" x14ac:dyDescent="0.2">
      <c r="A1938" s="45"/>
      <c r="B1938" s="45"/>
      <c r="C1938" s="45"/>
      <c r="D1938" s="45"/>
      <c r="E1938" s="45"/>
    </row>
    <row r="1939" spans="1:5" x14ac:dyDescent="0.2">
      <c r="A1939" s="45"/>
      <c r="B1939" s="45"/>
      <c r="C1939" s="45"/>
      <c r="D1939" s="45"/>
      <c r="E1939" s="45"/>
    </row>
    <row r="1940" spans="1:5" x14ac:dyDescent="0.2">
      <c r="A1940" s="45"/>
      <c r="B1940" s="45"/>
      <c r="C1940" s="45"/>
      <c r="D1940" s="45"/>
      <c r="E1940" s="45"/>
    </row>
    <row r="1941" spans="1:5" x14ac:dyDescent="0.2">
      <c r="A1941" s="45"/>
      <c r="B1941" s="45"/>
      <c r="C1941" s="45"/>
      <c r="D1941" s="45"/>
      <c r="E1941" s="45"/>
    </row>
    <row r="1942" spans="1:5" x14ac:dyDescent="0.2">
      <c r="A1942" s="45"/>
      <c r="B1942" s="45"/>
      <c r="C1942" s="45"/>
      <c r="D1942" s="45"/>
      <c r="E1942" s="45"/>
    </row>
    <row r="1943" spans="1:5" x14ac:dyDescent="0.2">
      <c r="A1943" s="45"/>
      <c r="B1943" s="45"/>
      <c r="C1943" s="45"/>
      <c r="D1943" s="45"/>
      <c r="E1943" s="45"/>
    </row>
    <row r="1944" spans="1:5" x14ac:dyDescent="0.2">
      <c r="A1944" s="45"/>
      <c r="B1944" s="45"/>
      <c r="C1944" s="45"/>
      <c r="D1944" s="45"/>
      <c r="E1944" s="45"/>
    </row>
    <row r="1945" spans="1:5" x14ac:dyDescent="0.2">
      <c r="A1945" s="45"/>
      <c r="B1945" s="45"/>
      <c r="C1945" s="45"/>
      <c r="D1945" s="45"/>
      <c r="E1945" s="45"/>
    </row>
    <row r="1946" spans="1:5" x14ac:dyDescent="0.2">
      <c r="A1946" s="45"/>
      <c r="B1946" s="45"/>
      <c r="C1946" s="45"/>
      <c r="D1946" s="45"/>
      <c r="E1946" s="45"/>
    </row>
    <row r="1947" spans="1:5" x14ac:dyDescent="0.2">
      <c r="A1947" s="45"/>
      <c r="B1947" s="45"/>
      <c r="C1947" s="45"/>
      <c r="D1947" s="45"/>
      <c r="E1947" s="45"/>
    </row>
    <row r="1948" spans="1:5" x14ac:dyDescent="0.2">
      <c r="A1948" s="45"/>
      <c r="B1948" s="45"/>
      <c r="C1948" s="45"/>
      <c r="D1948" s="45"/>
      <c r="E1948" s="45"/>
    </row>
    <row r="1949" spans="1:5" x14ac:dyDescent="0.2">
      <c r="A1949" s="45"/>
      <c r="B1949" s="45"/>
      <c r="C1949" s="45"/>
      <c r="D1949" s="45"/>
      <c r="E1949" s="45"/>
    </row>
    <row r="1950" spans="1:5" x14ac:dyDescent="0.2">
      <c r="A1950" s="45"/>
      <c r="B1950" s="45"/>
      <c r="C1950" s="45"/>
      <c r="D1950" s="45"/>
      <c r="E1950" s="45"/>
    </row>
    <row r="1951" spans="1:5" x14ac:dyDescent="0.2">
      <c r="A1951" s="45"/>
      <c r="B1951" s="45"/>
      <c r="C1951" s="45"/>
      <c r="D1951" s="45"/>
      <c r="E1951" s="45"/>
    </row>
    <row r="1952" spans="1:5" x14ac:dyDescent="0.2">
      <c r="A1952" s="45"/>
      <c r="B1952" s="45"/>
      <c r="C1952" s="45"/>
      <c r="D1952" s="45"/>
      <c r="E1952" s="45"/>
    </row>
    <row r="1953" spans="1:5" x14ac:dyDescent="0.2">
      <c r="A1953" s="45"/>
      <c r="B1953" s="45"/>
      <c r="C1953" s="45"/>
      <c r="D1953" s="45"/>
      <c r="E1953" s="45"/>
    </row>
    <row r="1954" spans="1:5" x14ac:dyDescent="0.2">
      <c r="A1954" s="45"/>
      <c r="B1954" s="45"/>
      <c r="C1954" s="45"/>
      <c r="D1954" s="45"/>
      <c r="E1954" s="45"/>
    </row>
    <row r="1955" spans="1:5" x14ac:dyDescent="0.2">
      <c r="A1955" s="45"/>
      <c r="B1955" s="45"/>
      <c r="C1955" s="45"/>
      <c r="D1955" s="45"/>
      <c r="E1955" s="45"/>
    </row>
    <row r="1956" spans="1:5" x14ac:dyDescent="0.2">
      <c r="A1956" s="45"/>
      <c r="B1956" s="45"/>
      <c r="C1956" s="45"/>
      <c r="D1956" s="45"/>
      <c r="E1956" s="45"/>
    </row>
    <row r="1957" spans="1:5" x14ac:dyDescent="0.2">
      <c r="A1957" s="45"/>
      <c r="B1957" s="45"/>
      <c r="C1957" s="45"/>
      <c r="D1957" s="45"/>
      <c r="E1957" s="45"/>
    </row>
    <row r="1958" spans="1:5" x14ac:dyDescent="0.2">
      <c r="A1958" s="45"/>
      <c r="B1958" s="45"/>
      <c r="C1958" s="45"/>
      <c r="D1958" s="45"/>
      <c r="E1958" s="45"/>
    </row>
    <row r="1959" spans="1:5" x14ac:dyDescent="0.2">
      <c r="A1959" s="45"/>
      <c r="B1959" s="45"/>
      <c r="C1959" s="45"/>
      <c r="D1959" s="45"/>
      <c r="E1959" s="45"/>
    </row>
    <row r="1960" spans="1:5" x14ac:dyDescent="0.2">
      <c r="A1960" s="45"/>
      <c r="B1960" s="45"/>
      <c r="C1960" s="45"/>
      <c r="D1960" s="45"/>
      <c r="E1960" s="45"/>
    </row>
    <row r="1961" spans="1:5" x14ac:dyDescent="0.2">
      <c r="A1961" s="45"/>
      <c r="B1961" s="45"/>
      <c r="C1961" s="45"/>
      <c r="D1961" s="45"/>
      <c r="E1961" s="45"/>
    </row>
    <row r="1962" spans="1:5" x14ac:dyDescent="0.2">
      <c r="A1962" s="45"/>
      <c r="B1962" s="45"/>
      <c r="C1962" s="45"/>
      <c r="D1962" s="45"/>
      <c r="E1962" s="45"/>
    </row>
    <row r="1963" spans="1:5" x14ac:dyDescent="0.2">
      <c r="A1963" s="45"/>
      <c r="B1963" s="45"/>
      <c r="C1963" s="45"/>
      <c r="D1963" s="45"/>
      <c r="E1963" s="45"/>
    </row>
    <row r="1964" spans="1:5" x14ac:dyDescent="0.2">
      <c r="A1964" s="45"/>
      <c r="B1964" s="45"/>
      <c r="C1964" s="45"/>
      <c r="D1964" s="45"/>
      <c r="E1964" s="45"/>
    </row>
    <row r="1965" spans="1:5" x14ac:dyDescent="0.2">
      <c r="A1965" s="45"/>
      <c r="B1965" s="45"/>
      <c r="C1965" s="45"/>
      <c r="D1965" s="45"/>
      <c r="E1965" s="45"/>
    </row>
    <row r="1966" spans="1:5" x14ac:dyDescent="0.2">
      <c r="A1966" s="45"/>
      <c r="B1966" s="45"/>
      <c r="C1966" s="45"/>
      <c r="D1966" s="45"/>
      <c r="E1966" s="45"/>
    </row>
    <row r="1967" spans="1:5" x14ac:dyDescent="0.2">
      <c r="A1967" s="45"/>
      <c r="B1967" s="45"/>
      <c r="C1967" s="45"/>
      <c r="D1967" s="45"/>
      <c r="E1967" s="45"/>
    </row>
    <row r="1968" spans="1:5" x14ac:dyDescent="0.2">
      <c r="A1968" s="45"/>
      <c r="B1968" s="45"/>
      <c r="C1968" s="45"/>
      <c r="D1968" s="45"/>
      <c r="E1968" s="45"/>
    </row>
    <row r="1969" spans="1:5" x14ac:dyDescent="0.2">
      <c r="A1969" s="45"/>
      <c r="B1969" s="45"/>
      <c r="C1969" s="45"/>
      <c r="D1969" s="45"/>
      <c r="E1969" s="45"/>
    </row>
    <row r="1970" spans="1:5" x14ac:dyDescent="0.2">
      <c r="A1970" s="45"/>
      <c r="B1970" s="45"/>
      <c r="C1970" s="45"/>
      <c r="D1970" s="45"/>
      <c r="E1970" s="45"/>
    </row>
    <row r="1971" spans="1:5" x14ac:dyDescent="0.2">
      <c r="A1971" s="45"/>
      <c r="B1971" s="45"/>
      <c r="C1971" s="45"/>
      <c r="D1971" s="45"/>
      <c r="E1971" s="45"/>
    </row>
    <row r="1972" spans="1:5" x14ac:dyDescent="0.2">
      <c r="A1972" s="45"/>
      <c r="B1972" s="45"/>
      <c r="C1972" s="45"/>
      <c r="D1972" s="45"/>
      <c r="E1972" s="45"/>
    </row>
    <row r="1973" spans="1:5" x14ac:dyDescent="0.2">
      <c r="A1973" s="45"/>
      <c r="B1973" s="45"/>
      <c r="C1973" s="45"/>
      <c r="D1973" s="45"/>
      <c r="E1973" s="45"/>
    </row>
    <row r="1974" spans="1:5" x14ac:dyDescent="0.2">
      <c r="A1974" s="45"/>
      <c r="B1974" s="45"/>
      <c r="C1974" s="45"/>
      <c r="D1974" s="45"/>
      <c r="E1974" s="45"/>
    </row>
    <row r="1975" spans="1:5" x14ac:dyDescent="0.2">
      <c r="A1975" s="45"/>
      <c r="B1975" s="45"/>
      <c r="C1975" s="45"/>
      <c r="D1975" s="45"/>
      <c r="E1975" s="45"/>
    </row>
    <row r="1976" spans="1:5" x14ac:dyDescent="0.2">
      <c r="A1976" s="45"/>
      <c r="B1976" s="45"/>
      <c r="C1976" s="45"/>
      <c r="D1976" s="45"/>
      <c r="E1976" s="45"/>
    </row>
    <row r="1977" spans="1:5" x14ac:dyDescent="0.2">
      <c r="A1977" s="45"/>
      <c r="B1977" s="45"/>
      <c r="C1977" s="45"/>
      <c r="D1977" s="45"/>
      <c r="E1977" s="45"/>
    </row>
    <row r="1978" spans="1:5" x14ac:dyDescent="0.2">
      <c r="A1978" s="45"/>
      <c r="B1978" s="45"/>
      <c r="C1978" s="45"/>
      <c r="D1978" s="45"/>
      <c r="E1978" s="45"/>
    </row>
    <row r="1979" spans="1:5" x14ac:dyDescent="0.2">
      <c r="A1979" s="45"/>
      <c r="B1979" s="45"/>
      <c r="C1979" s="45"/>
      <c r="D1979" s="45"/>
      <c r="E1979" s="45"/>
    </row>
    <row r="1980" spans="1:5" x14ac:dyDescent="0.2">
      <c r="A1980" s="45"/>
      <c r="B1980" s="45"/>
      <c r="C1980" s="45"/>
      <c r="D1980" s="45"/>
      <c r="E1980" s="45"/>
    </row>
    <row r="1981" spans="1:5" x14ac:dyDescent="0.2">
      <c r="A1981" s="45"/>
      <c r="B1981" s="45"/>
      <c r="C1981" s="45"/>
      <c r="D1981" s="45"/>
      <c r="E1981" s="45"/>
    </row>
    <row r="1982" spans="1:5" x14ac:dyDescent="0.2">
      <c r="A1982" s="45"/>
      <c r="B1982" s="45"/>
      <c r="C1982" s="45"/>
      <c r="D1982" s="45"/>
      <c r="E1982" s="45"/>
    </row>
    <row r="1983" spans="1:5" x14ac:dyDescent="0.2">
      <c r="A1983" s="45"/>
      <c r="B1983" s="45"/>
      <c r="C1983" s="45"/>
      <c r="D1983" s="45"/>
      <c r="E1983" s="45"/>
    </row>
    <row r="1984" spans="1:5" x14ac:dyDescent="0.2">
      <c r="A1984" s="45"/>
      <c r="B1984" s="45"/>
      <c r="C1984" s="45"/>
      <c r="D1984" s="45"/>
      <c r="E1984" s="45"/>
    </row>
    <row r="1985" spans="1:5" x14ac:dyDescent="0.2">
      <c r="A1985" s="45"/>
      <c r="B1985" s="45"/>
      <c r="C1985" s="45"/>
      <c r="D1985" s="45"/>
      <c r="E1985" s="45"/>
    </row>
    <row r="1986" spans="1:5" x14ac:dyDescent="0.2">
      <c r="A1986" s="45"/>
      <c r="B1986" s="45"/>
      <c r="C1986" s="45"/>
      <c r="D1986" s="45"/>
      <c r="E1986" s="45"/>
    </row>
    <row r="1987" spans="1:5" x14ac:dyDescent="0.2">
      <c r="A1987" s="45"/>
      <c r="B1987" s="45"/>
      <c r="C1987" s="45"/>
      <c r="D1987" s="45"/>
      <c r="E1987" s="45"/>
    </row>
    <row r="1988" spans="1:5" x14ac:dyDescent="0.2">
      <c r="A1988" s="45"/>
      <c r="B1988" s="45"/>
      <c r="C1988" s="45"/>
      <c r="D1988" s="45"/>
      <c r="E1988" s="45"/>
    </row>
    <row r="1989" spans="1:5" x14ac:dyDescent="0.2">
      <c r="A1989" s="45"/>
      <c r="B1989" s="45"/>
      <c r="C1989" s="45"/>
      <c r="D1989" s="45"/>
      <c r="E1989" s="45"/>
    </row>
    <row r="1990" spans="1:5" x14ac:dyDescent="0.2">
      <c r="A1990" s="45"/>
      <c r="B1990" s="45"/>
      <c r="C1990" s="45"/>
      <c r="D1990" s="45"/>
      <c r="E1990" s="45"/>
    </row>
    <row r="1991" spans="1:5" x14ac:dyDescent="0.2">
      <c r="A1991" s="45"/>
      <c r="B1991" s="45"/>
      <c r="C1991" s="45"/>
      <c r="D1991" s="45"/>
      <c r="E1991" s="45"/>
    </row>
    <row r="1992" spans="1:5" x14ac:dyDescent="0.2">
      <c r="A1992" s="45"/>
      <c r="B1992" s="45"/>
      <c r="C1992" s="45"/>
      <c r="D1992" s="45"/>
      <c r="E1992" s="45"/>
    </row>
    <row r="1993" spans="1:5" x14ac:dyDescent="0.2">
      <c r="A1993" s="45"/>
      <c r="B1993" s="45"/>
      <c r="C1993" s="45"/>
      <c r="D1993" s="45"/>
      <c r="E1993" s="45"/>
    </row>
    <row r="1994" spans="1:5" x14ac:dyDescent="0.2">
      <c r="A1994" s="45"/>
      <c r="B1994" s="45"/>
      <c r="C1994" s="45"/>
      <c r="D1994" s="45"/>
      <c r="E1994" s="45"/>
    </row>
    <row r="1995" spans="1:5" x14ac:dyDescent="0.2">
      <c r="A1995" s="45"/>
      <c r="B1995" s="45"/>
      <c r="C1995" s="45"/>
      <c r="D1995" s="45"/>
      <c r="E1995" s="45"/>
    </row>
    <row r="1996" spans="1:5" x14ac:dyDescent="0.2">
      <c r="A1996" s="45"/>
      <c r="B1996" s="45"/>
      <c r="C1996" s="45"/>
      <c r="D1996" s="45"/>
      <c r="E1996" s="45"/>
    </row>
    <row r="1997" spans="1:5" x14ac:dyDescent="0.2">
      <c r="A1997" s="45"/>
      <c r="B1997" s="45"/>
      <c r="C1997" s="45"/>
      <c r="D1997" s="45"/>
      <c r="E1997" s="45"/>
    </row>
    <row r="1998" spans="1:5" x14ac:dyDescent="0.2">
      <c r="A1998" s="45"/>
      <c r="B1998" s="45"/>
      <c r="C1998" s="45"/>
      <c r="D1998" s="45"/>
      <c r="E1998" s="45"/>
    </row>
    <row r="1999" spans="1:5" x14ac:dyDescent="0.2">
      <c r="A1999" s="45"/>
      <c r="B1999" s="45"/>
      <c r="C1999" s="45"/>
      <c r="D1999" s="45"/>
      <c r="E1999" s="45"/>
    </row>
    <row r="2000" spans="1:5" x14ac:dyDescent="0.2">
      <c r="A2000" s="45"/>
      <c r="B2000" s="45"/>
      <c r="C2000" s="45"/>
      <c r="D2000" s="45"/>
      <c r="E2000" s="45"/>
    </row>
    <row r="2001" spans="1:5" x14ac:dyDescent="0.2">
      <c r="A2001" s="45"/>
      <c r="B2001" s="45"/>
      <c r="C2001" s="45"/>
      <c r="D2001" s="45"/>
      <c r="E2001" s="45"/>
    </row>
    <row r="2002" spans="1:5" x14ac:dyDescent="0.2">
      <c r="A2002" s="45"/>
      <c r="B2002" s="45"/>
      <c r="C2002" s="45"/>
      <c r="D2002" s="45"/>
      <c r="E2002" s="45"/>
    </row>
    <row r="2003" spans="1:5" x14ac:dyDescent="0.2">
      <c r="A2003" s="45"/>
      <c r="B2003" s="45"/>
      <c r="C2003" s="45"/>
      <c r="D2003" s="45"/>
      <c r="E2003" s="45"/>
    </row>
    <row r="2004" spans="1:5" x14ac:dyDescent="0.2">
      <c r="A2004" s="45"/>
      <c r="B2004" s="45"/>
      <c r="C2004" s="45"/>
      <c r="D2004" s="45"/>
      <c r="E2004" s="45"/>
    </row>
    <row r="2005" spans="1:5" x14ac:dyDescent="0.2">
      <c r="A2005" s="45"/>
      <c r="B2005" s="45"/>
      <c r="C2005" s="45"/>
      <c r="D2005" s="45"/>
      <c r="E2005" s="45"/>
    </row>
    <row r="2006" spans="1:5" x14ac:dyDescent="0.2">
      <c r="A2006" s="45"/>
      <c r="B2006" s="45"/>
      <c r="C2006" s="45"/>
      <c r="D2006" s="45"/>
      <c r="E2006" s="45"/>
    </row>
    <row r="2007" spans="1:5" x14ac:dyDescent="0.2">
      <c r="A2007" s="45"/>
      <c r="B2007" s="45"/>
      <c r="C2007" s="45"/>
      <c r="D2007" s="45"/>
      <c r="E2007" s="45"/>
    </row>
    <row r="2008" spans="1:5" x14ac:dyDescent="0.2">
      <c r="A2008" s="45"/>
      <c r="B2008" s="45"/>
      <c r="C2008" s="45"/>
      <c r="D2008" s="45"/>
      <c r="E2008" s="45"/>
    </row>
    <row r="2009" spans="1:5" x14ac:dyDescent="0.2">
      <c r="A2009" s="45"/>
      <c r="B2009" s="45"/>
      <c r="C2009" s="45"/>
      <c r="D2009" s="45"/>
      <c r="E2009" s="45"/>
    </row>
    <row r="2010" spans="1:5" x14ac:dyDescent="0.2">
      <c r="A2010" s="45"/>
      <c r="B2010" s="45"/>
      <c r="C2010" s="45"/>
      <c r="D2010" s="45"/>
      <c r="E2010" s="45"/>
    </row>
    <row r="2011" spans="1:5" x14ac:dyDescent="0.2">
      <c r="A2011" s="45"/>
      <c r="B2011" s="45"/>
      <c r="C2011" s="45"/>
      <c r="D2011" s="45"/>
      <c r="E2011" s="45"/>
    </row>
    <row r="2012" spans="1:5" x14ac:dyDescent="0.2">
      <c r="A2012" s="45"/>
      <c r="B2012" s="45"/>
      <c r="C2012" s="45"/>
      <c r="D2012" s="45"/>
      <c r="E2012" s="45"/>
    </row>
    <row r="2013" spans="1:5" x14ac:dyDescent="0.2">
      <c r="A2013" s="45"/>
      <c r="B2013" s="45"/>
      <c r="C2013" s="45"/>
      <c r="D2013" s="45"/>
      <c r="E2013" s="45"/>
    </row>
    <row r="2014" spans="1:5" x14ac:dyDescent="0.2">
      <c r="A2014" s="45"/>
      <c r="B2014" s="45"/>
      <c r="C2014" s="45"/>
      <c r="D2014" s="45"/>
      <c r="E2014" s="45"/>
    </row>
    <row r="2015" spans="1:5" x14ac:dyDescent="0.2">
      <c r="A2015" s="45"/>
      <c r="B2015" s="45"/>
      <c r="C2015" s="45"/>
      <c r="D2015" s="45"/>
      <c r="E2015" s="45"/>
    </row>
    <row r="2016" spans="1:5" x14ac:dyDescent="0.2">
      <c r="A2016" s="45"/>
      <c r="B2016" s="45"/>
      <c r="C2016" s="45"/>
      <c r="D2016" s="45"/>
      <c r="E2016" s="45"/>
    </row>
    <row r="2017" spans="1:5" x14ac:dyDescent="0.2">
      <c r="A2017" s="45"/>
      <c r="B2017" s="45"/>
      <c r="C2017" s="45"/>
      <c r="D2017" s="45"/>
      <c r="E2017" s="45"/>
    </row>
    <row r="2018" spans="1:5" x14ac:dyDescent="0.2">
      <c r="A2018" s="45"/>
      <c r="B2018" s="45"/>
      <c r="C2018" s="45"/>
      <c r="D2018" s="45"/>
      <c r="E2018" s="45"/>
    </row>
    <row r="2019" spans="1:5" x14ac:dyDescent="0.2">
      <c r="A2019" s="45"/>
      <c r="B2019" s="45"/>
      <c r="C2019" s="45"/>
      <c r="D2019" s="45"/>
      <c r="E2019" s="45"/>
    </row>
    <row r="2020" spans="1:5" x14ac:dyDescent="0.2">
      <c r="A2020" s="45"/>
      <c r="B2020" s="45"/>
      <c r="C2020" s="45"/>
      <c r="D2020" s="45"/>
      <c r="E2020" s="45"/>
    </row>
    <row r="2021" spans="1:5" x14ac:dyDescent="0.2">
      <c r="A2021" s="45"/>
      <c r="B2021" s="45"/>
      <c r="C2021" s="45"/>
      <c r="D2021" s="45"/>
      <c r="E2021" s="45"/>
    </row>
    <row r="2022" spans="1:5" x14ac:dyDescent="0.2">
      <c r="A2022" s="45"/>
      <c r="B2022" s="45"/>
      <c r="C2022" s="45"/>
      <c r="D2022" s="45"/>
      <c r="E2022" s="45"/>
    </row>
    <row r="2023" spans="1:5" x14ac:dyDescent="0.2">
      <c r="A2023" s="45"/>
      <c r="B2023" s="45"/>
      <c r="C2023" s="45"/>
      <c r="D2023" s="45"/>
      <c r="E2023" s="45"/>
    </row>
    <row r="2024" spans="1:5" x14ac:dyDescent="0.2">
      <c r="A2024" s="45"/>
      <c r="B2024" s="45"/>
      <c r="C2024" s="45"/>
      <c r="D2024" s="45"/>
      <c r="E2024" s="45"/>
    </row>
    <row r="2025" spans="1:5" x14ac:dyDescent="0.2">
      <c r="A2025" s="45"/>
      <c r="B2025" s="45"/>
      <c r="C2025" s="45"/>
      <c r="D2025" s="45"/>
      <c r="E2025" s="45"/>
    </row>
    <row r="2026" spans="1:5" x14ac:dyDescent="0.2">
      <c r="A2026" s="45"/>
      <c r="B2026" s="45"/>
      <c r="C2026" s="45"/>
      <c r="D2026" s="45"/>
      <c r="E2026" s="45"/>
    </row>
    <row r="2027" spans="1:5" x14ac:dyDescent="0.2">
      <c r="A2027" s="45"/>
      <c r="B2027" s="45"/>
      <c r="C2027" s="45"/>
      <c r="D2027" s="45"/>
      <c r="E2027" s="45"/>
    </row>
    <row r="2028" spans="1:5" x14ac:dyDescent="0.2">
      <c r="A2028" s="45"/>
      <c r="B2028" s="45"/>
      <c r="C2028" s="45"/>
      <c r="D2028" s="45"/>
      <c r="E2028" s="45"/>
    </row>
    <row r="2029" spans="1:5" x14ac:dyDescent="0.2">
      <c r="A2029" s="45"/>
      <c r="B2029" s="45"/>
      <c r="C2029" s="45"/>
      <c r="D2029" s="45"/>
      <c r="E2029" s="45"/>
    </row>
    <row r="2030" spans="1:5" x14ac:dyDescent="0.2">
      <c r="A2030" s="45"/>
      <c r="B2030" s="45"/>
      <c r="C2030" s="45"/>
      <c r="D2030" s="45"/>
      <c r="E2030" s="45"/>
    </row>
    <row r="2031" spans="1:5" x14ac:dyDescent="0.2">
      <c r="A2031" s="45"/>
      <c r="B2031" s="45"/>
      <c r="C2031" s="45"/>
      <c r="D2031" s="45"/>
      <c r="E2031" s="45"/>
    </row>
    <row r="2032" spans="1:5" x14ac:dyDescent="0.2">
      <c r="A2032" s="45"/>
      <c r="B2032" s="45"/>
      <c r="C2032" s="45"/>
      <c r="D2032" s="45"/>
      <c r="E2032" s="45"/>
    </row>
    <row r="2033" spans="1:5" x14ac:dyDescent="0.2">
      <c r="A2033" s="45"/>
      <c r="B2033" s="45"/>
      <c r="C2033" s="45"/>
      <c r="D2033" s="45"/>
      <c r="E2033" s="45"/>
    </row>
    <row r="2034" spans="1:5" x14ac:dyDescent="0.2">
      <c r="A2034" s="45"/>
      <c r="B2034" s="45"/>
      <c r="C2034" s="45"/>
      <c r="D2034" s="45"/>
      <c r="E2034" s="45"/>
    </row>
    <row r="2035" spans="1:5" x14ac:dyDescent="0.2">
      <c r="A2035" s="45"/>
      <c r="B2035" s="45"/>
      <c r="C2035" s="45"/>
      <c r="D2035" s="45"/>
      <c r="E2035" s="45"/>
    </row>
    <row r="2036" spans="1:5" x14ac:dyDescent="0.2">
      <c r="A2036" s="45"/>
      <c r="B2036" s="45"/>
      <c r="C2036" s="45"/>
      <c r="D2036" s="45"/>
      <c r="E2036" s="45"/>
    </row>
    <row r="2037" spans="1:5" x14ac:dyDescent="0.2">
      <c r="A2037" s="45"/>
      <c r="B2037" s="45"/>
      <c r="C2037" s="45"/>
      <c r="D2037" s="45"/>
      <c r="E2037" s="45"/>
    </row>
    <row r="2038" spans="1:5" x14ac:dyDescent="0.2">
      <c r="A2038" s="45"/>
      <c r="B2038" s="45"/>
      <c r="C2038" s="45"/>
      <c r="D2038" s="45"/>
      <c r="E2038" s="45"/>
    </row>
    <row r="2039" spans="1:5" x14ac:dyDescent="0.2">
      <c r="A2039" s="45"/>
      <c r="B2039" s="45"/>
      <c r="C2039" s="45"/>
      <c r="D2039" s="45"/>
      <c r="E2039" s="45"/>
    </row>
    <row r="2040" spans="1:5" x14ac:dyDescent="0.2">
      <c r="A2040" s="45"/>
      <c r="B2040" s="45"/>
      <c r="C2040" s="45"/>
      <c r="D2040" s="45"/>
      <c r="E2040" s="45"/>
    </row>
    <row r="2041" spans="1:5" x14ac:dyDescent="0.2">
      <c r="A2041" s="45"/>
      <c r="B2041" s="45"/>
      <c r="C2041" s="45"/>
      <c r="D2041" s="45"/>
      <c r="E2041" s="45"/>
    </row>
    <row r="2042" spans="1:5" x14ac:dyDescent="0.2">
      <c r="A2042" s="45"/>
      <c r="B2042" s="45"/>
      <c r="C2042" s="45"/>
      <c r="D2042" s="45"/>
      <c r="E2042" s="45"/>
    </row>
    <row r="2043" spans="1:5" x14ac:dyDescent="0.2">
      <c r="A2043" s="45"/>
      <c r="B2043" s="45"/>
      <c r="C2043" s="45"/>
      <c r="D2043" s="45"/>
      <c r="E2043" s="45"/>
    </row>
    <row r="2044" spans="1:5" x14ac:dyDescent="0.2">
      <c r="A2044" s="45"/>
      <c r="B2044" s="45"/>
      <c r="C2044" s="45"/>
      <c r="D2044" s="45"/>
      <c r="E2044" s="45"/>
    </row>
    <row r="2045" spans="1:5" x14ac:dyDescent="0.2">
      <c r="A2045" s="45"/>
      <c r="B2045" s="45"/>
      <c r="C2045" s="45"/>
      <c r="D2045" s="45"/>
      <c r="E2045" s="45"/>
    </row>
    <row r="2046" spans="1:5" x14ac:dyDescent="0.2">
      <c r="A2046" s="45"/>
      <c r="B2046" s="45"/>
      <c r="C2046" s="45"/>
      <c r="D2046" s="45"/>
      <c r="E2046" s="45"/>
    </row>
    <row r="2047" spans="1:5" x14ac:dyDescent="0.2">
      <c r="A2047" s="45"/>
      <c r="B2047" s="45"/>
      <c r="C2047" s="45"/>
      <c r="D2047" s="45"/>
      <c r="E2047" s="45"/>
    </row>
    <row r="2048" spans="1:5" x14ac:dyDescent="0.2">
      <c r="A2048" s="45"/>
      <c r="B2048" s="45"/>
      <c r="C2048" s="45"/>
      <c r="D2048" s="45"/>
      <c r="E2048" s="45"/>
    </row>
    <row r="2049" spans="1:5" x14ac:dyDescent="0.2">
      <c r="A2049" s="45"/>
      <c r="B2049" s="45"/>
      <c r="C2049" s="45"/>
      <c r="D2049" s="45"/>
      <c r="E2049" s="45"/>
    </row>
    <row r="2050" spans="1:5" x14ac:dyDescent="0.2">
      <c r="A2050" s="45"/>
      <c r="B2050" s="45"/>
      <c r="C2050" s="45"/>
      <c r="D2050" s="45"/>
      <c r="E2050" s="45"/>
    </row>
    <row r="2051" spans="1:5" x14ac:dyDescent="0.2">
      <c r="A2051" s="45"/>
      <c r="B2051" s="45"/>
      <c r="C2051" s="45"/>
      <c r="D2051" s="45"/>
      <c r="E2051" s="45"/>
    </row>
    <row r="2052" spans="1:5" x14ac:dyDescent="0.2">
      <c r="A2052" s="45"/>
      <c r="B2052" s="45"/>
      <c r="C2052" s="45"/>
      <c r="D2052" s="45"/>
      <c r="E2052" s="45"/>
    </row>
    <row r="2053" spans="1:5" x14ac:dyDescent="0.2">
      <c r="A2053" s="45"/>
      <c r="B2053" s="45"/>
      <c r="C2053" s="45"/>
      <c r="D2053" s="45"/>
      <c r="E2053" s="45"/>
    </row>
    <row r="2054" spans="1:5" x14ac:dyDescent="0.2">
      <c r="A2054" s="45"/>
      <c r="B2054" s="45"/>
      <c r="C2054" s="45"/>
      <c r="D2054" s="45"/>
      <c r="E2054" s="45"/>
    </row>
    <row r="2055" spans="1:5" x14ac:dyDescent="0.2">
      <c r="A2055" s="45"/>
      <c r="B2055" s="45"/>
      <c r="C2055" s="45"/>
      <c r="D2055" s="45"/>
      <c r="E2055" s="45"/>
    </row>
    <row r="2056" spans="1:5" x14ac:dyDescent="0.2">
      <c r="A2056" s="45"/>
      <c r="B2056" s="45"/>
      <c r="C2056" s="45"/>
      <c r="D2056" s="45"/>
      <c r="E2056" s="45"/>
    </row>
    <row r="2057" spans="1:5" x14ac:dyDescent="0.2">
      <c r="A2057" s="45"/>
      <c r="B2057" s="45"/>
      <c r="C2057" s="45"/>
      <c r="D2057" s="45"/>
      <c r="E2057" s="45"/>
    </row>
    <row r="2058" spans="1:5" x14ac:dyDescent="0.2">
      <c r="A2058" s="45"/>
      <c r="B2058" s="45"/>
      <c r="C2058" s="45"/>
      <c r="D2058" s="45"/>
      <c r="E2058" s="45"/>
    </row>
    <row r="2059" spans="1:5" x14ac:dyDescent="0.2">
      <c r="A2059" s="45"/>
      <c r="B2059" s="45"/>
      <c r="C2059" s="45"/>
      <c r="D2059" s="45"/>
      <c r="E2059" s="45"/>
    </row>
    <row r="2060" spans="1:5" x14ac:dyDescent="0.2">
      <c r="A2060" s="45"/>
      <c r="B2060" s="45"/>
      <c r="C2060" s="45"/>
      <c r="D2060" s="45"/>
      <c r="E2060" s="45"/>
    </row>
    <row r="2061" spans="1:5" x14ac:dyDescent="0.2">
      <c r="A2061" s="45"/>
      <c r="B2061" s="45"/>
      <c r="C2061" s="45"/>
      <c r="D2061" s="45"/>
      <c r="E2061" s="45"/>
    </row>
    <row r="2062" spans="1:5" x14ac:dyDescent="0.2">
      <c r="A2062" s="45"/>
      <c r="B2062" s="45"/>
      <c r="C2062" s="45"/>
      <c r="D2062" s="45"/>
      <c r="E2062" s="45"/>
    </row>
    <row r="2063" spans="1:5" x14ac:dyDescent="0.2">
      <c r="A2063" s="45"/>
      <c r="B2063" s="45"/>
      <c r="C2063" s="45"/>
      <c r="D2063" s="45"/>
      <c r="E2063" s="45"/>
    </row>
    <row r="2064" spans="1:5" x14ac:dyDescent="0.2">
      <c r="A2064" s="45"/>
      <c r="B2064" s="45"/>
      <c r="C2064" s="45"/>
      <c r="D2064" s="45"/>
      <c r="E2064" s="45"/>
    </row>
    <row r="2065" spans="1:5" x14ac:dyDescent="0.2">
      <c r="A2065" s="45"/>
      <c r="B2065" s="45"/>
      <c r="C2065" s="45"/>
      <c r="D2065" s="45"/>
      <c r="E2065" s="45"/>
    </row>
    <row r="2066" spans="1:5" x14ac:dyDescent="0.2">
      <c r="A2066" s="45"/>
      <c r="B2066" s="45"/>
      <c r="C2066" s="45"/>
      <c r="D2066" s="45"/>
      <c r="E2066" s="45"/>
    </row>
    <row r="2067" spans="1:5" x14ac:dyDescent="0.2">
      <c r="A2067" s="45"/>
      <c r="B2067" s="45"/>
      <c r="C2067" s="45"/>
      <c r="D2067" s="45"/>
      <c r="E2067" s="45"/>
    </row>
    <row r="2068" spans="1:5" x14ac:dyDescent="0.2">
      <c r="A2068" s="45"/>
      <c r="B2068" s="45"/>
      <c r="C2068" s="45"/>
      <c r="D2068" s="45"/>
      <c r="E2068" s="45"/>
    </row>
    <row r="2069" spans="1:5" x14ac:dyDescent="0.2">
      <c r="A2069" s="45"/>
      <c r="B2069" s="45"/>
      <c r="C2069" s="45"/>
      <c r="D2069" s="45"/>
      <c r="E2069" s="45"/>
    </row>
    <row r="2070" spans="1:5" x14ac:dyDescent="0.2">
      <c r="A2070" s="45"/>
      <c r="B2070" s="45"/>
      <c r="C2070" s="45"/>
      <c r="D2070" s="45"/>
      <c r="E2070" s="45"/>
    </row>
    <row r="2071" spans="1:5" x14ac:dyDescent="0.2">
      <c r="A2071" s="45"/>
      <c r="B2071" s="45"/>
      <c r="C2071" s="45"/>
      <c r="D2071" s="45"/>
      <c r="E2071" s="45"/>
    </row>
    <row r="2072" spans="1:5" x14ac:dyDescent="0.2">
      <c r="A2072" s="45"/>
      <c r="B2072" s="45"/>
      <c r="C2072" s="45"/>
      <c r="D2072" s="45"/>
      <c r="E2072" s="45"/>
    </row>
    <row r="2073" spans="1:5" x14ac:dyDescent="0.2">
      <c r="A2073" s="45"/>
      <c r="B2073" s="45"/>
      <c r="C2073" s="45"/>
      <c r="D2073" s="45"/>
      <c r="E2073" s="45"/>
    </row>
    <row r="2074" spans="1:5" x14ac:dyDescent="0.2">
      <c r="A2074" s="45"/>
      <c r="B2074" s="45"/>
      <c r="C2074" s="45"/>
      <c r="D2074" s="45"/>
      <c r="E2074" s="45"/>
    </row>
    <row r="2075" spans="1:5" x14ac:dyDescent="0.2">
      <c r="A2075" s="45"/>
      <c r="B2075" s="45"/>
      <c r="C2075" s="45"/>
      <c r="D2075" s="45"/>
      <c r="E2075" s="45"/>
    </row>
    <row r="2076" spans="1:5" x14ac:dyDescent="0.2">
      <c r="A2076" s="45"/>
      <c r="B2076" s="45"/>
      <c r="C2076" s="45"/>
      <c r="D2076" s="45"/>
      <c r="E2076" s="45"/>
    </row>
    <row r="2077" spans="1:5" x14ac:dyDescent="0.2">
      <c r="A2077" s="45"/>
      <c r="B2077" s="45"/>
      <c r="C2077" s="45"/>
      <c r="D2077" s="45"/>
      <c r="E2077" s="45"/>
    </row>
    <row r="2078" spans="1:5" x14ac:dyDescent="0.2">
      <c r="A2078" s="45"/>
      <c r="B2078" s="45"/>
      <c r="C2078" s="45"/>
      <c r="D2078" s="45"/>
      <c r="E2078" s="45"/>
    </row>
    <row r="2079" spans="1:5" x14ac:dyDescent="0.2">
      <c r="A2079" s="45"/>
      <c r="B2079" s="45"/>
      <c r="C2079" s="45"/>
      <c r="D2079" s="45"/>
      <c r="E2079" s="45"/>
    </row>
    <row r="2080" spans="1:5" x14ac:dyDescent="0.2">
      <c r="A2080" s="45"/>
      <c r="B2080" s="45"/>
      <c r="C2080" s="45"/>
      <c r="D2080" s="45"/>
      <c r="E2080" s="45"/>
    </row>
    <row r="2081" spans="1:5" x14ac:dyDescent="0.2">
      <c r="A2081" s="45"/>
      <c r="B2081" s="45"/>
      <c r="C2081" s="45"/>
      <c r="D2081" s="45"/>
      <c r="E2081" s="45"/>
    </row>
    <row r="2082" spans="1:5" x14ac:dyDescent="0.2">
      <c r="A2082" s="45"/>
      <c r="B2082" s="45"/>
      <c r="C2082" s="45"/>
      <c r="D2082" s="45"/>
      <c r="E2082" s="45"/>
    </row>
    <row r="2083" spans="1:5" x14ac:dyDescent="0.2">
      <c r="A2083" s="45"/>
      <c r="B2083" s="45"/>
      <c r="C2083" s="45"/>
      <c r="D2083" s="45"/>
      <c r="E2083" s="45"/>
    </row>
    <row r="2084" spans="1:5" x14ac:dyDescent="0.2">
      <c r="A2084" s="45"/>
      <c r="B2084" s="45"/>
      <c r="C2084" s="45"/>
      <c r="D2084" s="45"/>
      <c r="E2084" s="45"/>
    </row>
    <row r="2085" spans="1:5" x14ac:dyDescent="0.2">
      <c r="A2085" s="45"/>
      <c r="B2085" s="45"/>
      <c r="C2085" s="45"/>
      <c r="D2085" s="45"/>
      <c r="E2085" s="45"/>
    </row>
    <row r="2086" spans="1:5" x14ac:dyDescent="0.2">
      <c r="A2086" s="45"/>
      <c r="B2086" s="45"/>
      <c r="C2086" s="45"/>
      <c r="D2086" s="45"/>
      <c r="E2086" s="45"/>
    </row>
    <row r="2087" spans="1:5" x14ac:dyDescent="0.2">
      <c r="A2087" s="45"/>
      <c r="B2087" s="45"/>
      <c r="C2087" s="45"/>
      <c r="D2087" s="45"/>
      <c r="E2087" s="45"/>
    </row>
    <row r="2088" spans="1:5" x14ac:dyDescent="0.2">
      <c r="A2088" s="45"/>
      <c r="B2088" s="45"/>
      <c r="C2088" s="45"/>
      <c r="D2088" s="45"/>
      <c r="E2088" s="45"/>
    </row>
    <row r="2089" spans="1:5" x14ac:dyDescent="0.2">
      <c r="A2089" s="45"/>
      <c r="B2089" s="45"/>
      <c r="C2089" s="45"/>
      <c r="D2089" s="45"/>
      <c r="E2089" s="45"/>
    </row>
    <row r="2090" spans="1:5" x14ac:dyDescent="0.2">
      <c r="A2090" s="45"/>
      <c r="B2090" s="45"/>
      <c r="C2090" s="45"/>
      <c r="D2090" s="45"/>
      <c r="E2090" s="45"/>
    </row>
    <row r="2091" spans="1:5" x14ac:dyDescent="0.2">
      <c r="A2091" s="45"/>
      <c r="B2091" s="45"/>
      <c r="C2091" s="45"/>
      <c r="D2091" s="45"/>
      <c r="E2091" s="45"/>
    </row>
    <row r="2092" spans="1:5" x14ac:dyDescent="0.2">
      <c r="A2092" s="45"/>
      <c r="B2092" s="45"/>
      <c r="C2092" s="45"/>
      <c r="D2092" s="45"/>
      <c r="E2092" s="45"/>
    </row>
    <row r="2093" spans="1:5" x14ac:dyDescent="0.2">
      <c r="A2093" s="45"/>
      <c r="B2093" s="45"/>
      <c r="C2093" s="45"/>
      <c r="D2093" s="45"/>
      <c r="E2093" s="45"/>
    </row>
    <row r="2094" spans="1:5" x14ac:dyDescent="0.2">
      <c r="A2094" s="45"/>
      <c r="B2094" s="45"/>
      <c r="C2094" s="45"/>
      <c r="D2094" s="45"/>
      <c r="E2094" s="45"/>
    </row>
    <row r="2095" spans="1:5" x14ac:dyDescent="0.2">
      <c r="A2095" s="45"/>
      <c r="B2095" s="45"/>
      <c r="C2095" s="45"/>
      <c r="D2095" s="45"/>
      <c r="E2095" s="45"/>
    </row>
    <row r="2096" spans="1:5" x14ac:dyDescent="0.2">
      <c r="A2096" s="45"/>
      <c r="B2096" s="45"/>
      <c r="C2096" s="45"/>
      <c r="D2096" s="45"/>
      <c r="E2096" s="45"/>
    </row>
    <row r="2097" spans="1:5" x14ac:dyDescent="0.2">
      <c r="A2097" s="45"/>
      <c r="B2097" s="45"/>
      <c r="C2097" s="45"/>
      <c r="D2097" s="45"/>
      <c r="E2097" s="45"/>
    </row>
    <row r="2098" spans="1:5" x14ac:dyDescent="0.2">
      <c r="A2098" s="45"/>
      <c r="B2098" s="45"/>
      <c r="C2098" s="45"/>
      <c r="D2098" s="45"/>
      <c r="E2098" s="45"/>
    </row>
    <row r="2099" spans="1:5" x14ac:dyDescent="0.2">
      <c r="A2099" s="45"/>
      <c r="B2099" s="45"/>
      <c r="C2099" s="45"/>
      <c r="D2099" s="45"/>
      <c r="E2099" s="45"/>
    </row>
    <row r="2100" spans="1:5" x14ac:dyDescent="0.2">
      <c r="A2100" s="45"/>
      <c r="B2100" s="45"/>
      <c r="C2100" s="45"/>
      <c r="D2100" s="45"/>
      <c r="E2100" s="45"/>
    </row>
    <row r="2101" spans="1:5" x14ac:dyDescent="0.2">
      <c r="A2101" s="45"/>
      <c r="B2101" s="45"/>
      <c r="C2101" s="45"/>
      <c r="D2101" s="45"/>
      <c r="E2101" s="45"/>
    </row>
    <row r="2102" spans="1:5" x14ac:dyDescent="0.2">
      <c r="A2102" s="45"/>
      <c r="B2102" s="45"/>
      <c r="C2102" s="45"/>
      <c r="D2102" s="45"/>
      <c r="E2102" s="45"/>
    </row>
    <row r="2103" spans="1:5" x14ac:dyDescent="0.2">
      <c r="A2103" s="45"/>
      <c r="B2103" s="45"/>
      <c r="C2103" s="45"/>
      <c r="D2103" s="45"/>
      <c r="E2103" s="45"/>
    </row>
    <row r="2104" spans="1:5" x14ac:dyDescent="0.2">
      <c r="A2104" s="45"/>
      <c r="B2104" s="45"/>
      <c r="C2104" s="45"/>
      <c r="D2104" s="45"/>
      <c r="E2104" s="45"/>
    </row>
    <row r="2105" spans="1:5" x14ac:dyDescent="0.2">
      <c r="A2105" s="45"/>
      <c r="B2105" s="45"/>
      <c r="C2105" s="45"/>
      <c r="D2105" s="45"/>
      <c r="E2105" s="45"/>
    </row>
    <row r="2106" spans="1:5" x14ac:dyDescent="0.2">
      <c r="A2106" s="45"/>
      <c r="B2106" s="45"/>
      <c r="C2106" s="45"/>
      <c r="D2106" s="45"/>
      <c r="E2106" s="45"/>
    </row>
    <row r="2107" spans="1:5" x14ac:dyDescent="0.2">
      <c r="A2107" s="45"/>
      <c r="B2107" s="45"/>
      <c r="C2107" s="45"/>
      <c r="D2107" s="45"/>
      <c r="E2107" s="45"/>
    </row>
    <row r="2108" spans="1:5" x14ac:dyDescent="0.2">
      <c r="A2108" s="45"/>
      <c r="B2108" s="45"/>
      <c r="C2108" s="45"/>
      <c r="D2108" s="45"/>
      <c r="E2108" s="45"/>
    </row>
    <row r="2109" spans="1:5" x14ac:dyDescent="0.2">
      <c r="A2109" s="45"/>
      <c r="B2109" s="45"/>
      <c r="C2109" s="45"/>
      <c r="D2109" s="45"/>
      <c r="E2109" s="45"/>
    </row>
    <row r="2110" spans="1:5" x14ac:dyDescent="0.2">
      <c r="A2110" s="45"/>
      <c r="B2110" s="45"/>
      <c r="C2110" s="45"/>
      <c r="D2110" s="45"/>
      <c r="E2110" s="45"/>
    </row>
    <row r="2111" spans="1:5" x14ac:dyDescent="0.2">
      <c r="A2111" s="45"/>
      <c r="B2111" s="45"/>
      <c r="C2111" s="45"/>
      <c r="D2111" s="45"/>
      <c r="E2111" s="45"/>
    </row>
    <row r="2112" spans="1:5" x14ac:dyDescent="0.2">
      <c r="A2112" s="45"/>
      <c r="B2112" s="45"/>
      <c r="C2112" s="45"/>
      <c r="D2112" s="45"/>
      <c r="E2112" s="45"/>
    </row>
    <row r="2113" spans="1:5" x14ac:dyDescent="0.2">
      <c r="A2113" s="45"/>
      <c r="B2113" s="45"/>
      <c r="C2113" s="45"/>
      <c r="D2113" s="45"/>
      <c r="E2113" s="45"/>
    </row>
    <row r="2114" spans="1:5" x14ac:dyDescent="0.2">
      <c r="A2114" s="45"/>
      <c r="B2114" s="45"/>
      <c r="C2114" s="45"/>
      <c r="D2114" s="45"/>
      <c r="E2114" s="45"/>
    </row>
    <row r="2115" spans="1:5" x14ac:dyDescent="0.2">
      <c r="A2115" s="45"/>
      <c r="B2115" s="45"/>
      <c r="C2115" s="45"/>
      <c r="D2115" s="45"/>
      <c r="E2115" s="45"/>
    </row>
    <row r="2116" spans="1:5" x14ac:dyDescent="0.2">
      <c r="A2116" s="45"/>
      <c r="B2116" s="45"/>
      <c r="C2116" s="45"/>
      <c r="D2116" s="45"/>
      <c r="E2116" s="45"/>
    </row>
    <row r="2117" spans="1:5" x14ac:dyDescent="0.2">
      <c r="A2117" s="45"/>
      <c r="B2117" s="45"/>
      <c r="C2117" s="45"/>
      <c r="D2117" s="45"/>
      <c r="E2117" s="45"/>
    </row>
    <row r="2118" spans="1:5" x14ac:dyDescent="0.2">
      <c r="A2118" s="45"/>
      <c r="B2118" s="45"/>
      <c r="C2118" s="45"/>
      <c r="D2118" s="45"/>
      <c r="E2118" s="45"/>
    </row>
    <row r="2119" spans="1:5" x14ac:dyDescent="0.2">
      <c r="A2119" s="45"/>
      <c r="B2119" s="45"/>
      <c r="C2119" s="45"/>
      <c r="D2119" s="45"/>
      <c r="E2119" s="45"/>
    </row>
    <row r="2120" spans="1:5" x14ac:dyDescent="0.2">
      <c r="A2120" s="45"/>
      <c r="B2120" s="45"/>
      <c r="C2120" s="45"/>
      <c r="D2120" s="45"/>
      <c r="E2120" s="45"/>
    </row>
    <row r="2121" spans="1:5" x14ac:dyDescent="0.2">
      <c r="A2121" s="45"/>
      <c r="B2121" s="45"/>
      <c r="C2121" s="45"/>
      <c r="D2121" s="45"/>
      <c r="E2121" s="45"/>
    </row>
    <row r="2122" spans="1:5" x14ac:dyDescent="0.2">
      <c r="A2122" s="45"/>
      <c r="B2122" s="45"/>
      <c r="C2122" s="45"/>
      <c r="D2122" s="45"/>
      <c r="E2122" s="45"/>
    </row>
    <row r="2123" spans="1:5" x14ac:dyDescent="0.2">
      <c r="A2123" s="45"/>
      <c r="B2123" s="45"/>
      <c r="C2123" s="45"/>
      <c r="D2123" s="45"/>
      <c r="E2123" s="45"/>
    </row>
    <row r="2124" spans="1:5" x14ac:dyDescent="0.2">
      <c r="A2124" s="45"/>
      <c r="B2124" s="45"/>
      <c r="C2124" s="45"/>
      <c r="D2124" s="45"/>
      <c r="E2124" s="45"/>
    </row>
    <row r="2125" spans="1:5" x14ac:dyDescent="0.2">
      <c r="A2125" s="45"/>
      <c r="B2125" s="45"/>
      <c r="C2125" s="45"/>
      <c r="D2125" s="45"/>
      <c r="E2125" s="45"/>
    </row>
    <row r="2126" spans="1:5" x14ac:dyDescent="0.2">
      <c r="A2126" s="45"/>
      <c r="B2126" s="45"/>
      <c r="C2126" s="45"/>
      <c r="D2126" s="45"/>
      <c r="E2126" s="45"/>
    </row>
    <row r="2127" spans="1:5" x14ac:dyDescent="0.2">
      <c r="A2127" s="45"/>
      <c r="B2127" s="45"/>
      <c r="C2127" s="45"/>
      <c r="D2127" s="45"/>
      <c r="E2127" s="45"/>
    </row>
    <row r="2128" spans="1:5" x14ac:dyDescent="0.2">
      <c r="A2128" s="45"/>
      <c r="B2128" s="45"/>
      <c r="C2128" s="45"/>
      <c r="D2128" s="45"/>
      <c r="E2128" s="45"/>
    </row>
    <row r="2129" spans="1:5" x14ac:dyDescent="0.2">
      <c r="A2129" s="45"/>
      <c r="B2129" s="45"/>
      <c r="C2129" s="45"/>
      <c r="D2129" s="45"/>
      <c r="E2129" s="45"/>
    </row>
    <row r="2130" spans="1:5" x14ac:dyDescent="0.2">
      <c r="A2130" s="45"/>
      <c r="B2130" s="45"/>
      <c r="C2130" s="45"/>
      <c r="D2130" s="45"/>
      <c r="E2130" s="45"/>
    </row>
    <row r="2131" spans="1:5" x14ac:dyDescent="0.2">
      <c r="A2131" s="45"/>
      <c r="B2131" s="45"/>
      <c r="C2131" s="45"/>
      <c r="D2131" s="45"/>
      <c r="E2131" s="45"/>
    </row>
    <row r="2132" spans="1:5" x14ac:dyDescent="0.2">
      <c r="A2132" s="45"/>
      <c r="B2132" s="45"/>
      <c r="C2132" s="45"/>
      <c r="D2132" s="45"/>
      <c r="E2132" s="45"/>
    </row>
    <row r="2133" spans="1:5" x14ac:dyDescent="0.2">
      <c r="A2133" s="45"/>
      <c r="B2133" s="45"/>
      <c r="C2133" s="45"/>
      <c r="D2133" s="45"/>
      <c r="E2133" s="45"/>
    </row>
    <row r="2134" spans="1:5" x14ac:dyDescent="0.2">
      <c r="A2134" s="45"/>
      <c r="B2134" s="45"/>
      <c r="C2134" s="45"/>
      <c r="D2134" s="45"/>
      <c r="E2134" s="45"/>
    </row>
    <row r="2135" spans="1:5" x14ac:dyDescent="0.2">
      <c r="A2135" s="45"/>
      <c r="B2135" s="45"/>
      <c r="C2135" s="45"/>
      <c r="D2135" s="45"/>
      <c r="E2135" s="45"/>
    </row>
    <row r="2136" spans="1:5" x14ac:dyDescent="0.2">
      <c r="A2136" s="45"/>
      <c r="B2136" s="45"/>
      <c r="C2136" s="45"/>
      <c r="D2136" s="45"/>
      <c r="E2136" s="45"/>
    </row>
    <row r="2137" spans="1:5" x14ac:dyDescent="0.2">
      <c r="A2137" s="45"/>
      <c r="B2137" s="45"/>
      <c r="C2137" s="45"/>
      <c r="D2137" s="45"/>
      <c r="E2137" s="45"/>
    </row>
    <row r="2138" spans="1:5" x14ac:dyDescent="0.2">
      <c r="A2138" s="45"/>
      <c r="B2138" s="45"/>
      <c r="C2138" s="45"/>
      <c r="D2138" s="45"/>
      <c r="E2138" s="45"/>
    </row>
    <row r="2139" spans="1:5" x14ac:dyDescent="0.2">
      <c r="A2139" s="45"/>
      <c r="B2139" s="45"/>
      <c r="C2139" s="45"/>
      <c r="D2139" s="45"/>
      <c r="E2139" s="45"/>
    </row>
    <row r="2140" spans="1:5" x14ac:dyDescent="0.2">
      <c r="A2140" s="45"/>
      <c r="B2140" s="45"/>
      <c r="C2140" s="45"/>
      <c r="D2140" s="45"/>
      <c r="E2140" s="45"/>
    </row>
    <row r="2141" spans="1:5" x14ac:dyDescent="0.2">
      <c r="A2141" s="45"/>
      <c r="B2141" s="45"/>
      <c r="C2141" s="45"/>
      <c r="D2141" s="45"/>
      <c r="E2141" s="45"/>
    </row>
    <row r="2142" spans="1:5" x14ac:dyDescent="0.2">
      <c r="A2142" s="45"/>
      <c r="B2142" s="45"/>
      <c r="C2142" s="45"/>
      <c r="D2142" s="45"/>
      <c r="E2142" s="45"/>
    </row>
    <row r="2143" spans="1:5" x14ac:dyDescent="0.2">
      <c r="A2143" s="45"/>
      <c r="B2143" s="45"/>
      <c r="C2143" s="45"/>
      <c r="D2143" s="45"/>
      <c r="E2143" s="45"/>
    </row>
    <row r="2144" spans="1:5" x14ac:dyDescent="0.2">
      <c r="A2144" s="45"/>
      <c r="B2144" s="45"/>
      <c r="C2144" s="45"/>
      <c r="D2144" s="45"/>
      <c r="E2144" s="45"/>
    </row>
    <row r="2145" spans="1:5" x14ac:dyDescent="0.2">
      <c r="A2145" s="45"/>
      <c r="B2145" s="45"/>
      <c r="C2145" s="45"/>
      <c r="D2145" s="45"/>
      <c r="E2145" s="45"/>
    </row>
    <row r="2146" spans="1:5" x14ac:dyDescent="0.2">
      <c r="A2146" s="45"/>
      <c r="B2146" s="45"/>
      <c r="C2146" s="45"/>
      <c r="D2146" s="45"/>
      <c r="E2146" s="45"/>
    </row>
    <row r="2147" spans="1:5" x14ac:dyDescent="0.2">
      <c r="A2147" s="45"/>
      <c r="B2147" s="45"/>
      <c r="C2147" s="45"/>
      <c r="D2147" s="45"/>
      <c r="E2147" s="45"/>
    </row>
    <row r="2148" spans="1:5" x14ac:dyDescent="0.2">
      <c r="A2148" s="45"/>
      <c r="B2148" s="45"/>
      <c r="C2148" s="45"/>
      <c r="D2148" s="45"/>
      <c r="E2148" s="45"/>
    </row>
    <row r="2149" spans="1:5" x14ac:dyDescent="0.2">
      <c r="A2149" s="45"/>
      <c r="B2149" s="45"/>
      <c r="C2149" s="45"/>
      <c r="D2149" s="45"/>
      <c r="E2149" s="45"/>
    </row>
    <row r="2150" spans="1:5" x14ac:dyDescent="0.2">
      <c r="A2150" s="45"/>
      <c r="B2150" s="45"/>
      <c r="C2150" s="45"/>
      <c r="D2150" s="45"/>
      <c r="E2150" s="45"/>
    </row>
    <row r="2151" spans="1:5" x14ac:dyDescent="0.2">
      <c r="A2151" s="45"/>
      <c r="B2151" s="45"/>
      <c r="C2151" s="45"/>
      <c r="D2151" s="45"/>
      <c r="E2151" s="45"/>
    </row>
    <row r="2152" spans="1:5" x14ac:dyDescent="0.2">
      <c r="A2152" s="45"/>
      <c r="B2152" s="45"/>
      <c r="C2152" s="45"/>
      <c r="D2152" s="45"/>
      <c r="E2152" s="45"/>
    </row>
    <row r="2153" spans="1:5" x14ac:dyDescent="0.2">
      <c r="A2153" s="45"/>
      <c r="B2153" s="45"/>
      <c r="C2153" s="45"/>
      <c r="D2153" s="45"/>
      <c r="E2153" s="45"/>
    </row>
    <row r="2154" spans="1:5" x14ac:dyDescent="0.2">
      <c r="A2154" s="45"/>
      <c r="B2154" s="45"/>
      <c r="C2154" s="45"/>
      <c r="D2154" s="45"/>
      <c r="E2154" s="45"/>
    </row>
    <row r="2155" spans="1:5" x14ac:dyDescent="0.2">
      <c r="A2155" s="45"/>
      <c r="B2155" s="45"/>
      <c r="C2155" s="45"/>
      <c r="D2155" s="45"/>
      <c r="E2155" s="45"/>
    </row>
    <row r="2156" spans="1:5" x14ac:dyDescent="0.2">
      <c r="A2156" s="45"/>
      <c r="B2156" s="45"/>
      <c r="C2156" s="45"/>
      <c r="D2156" s="45"/>
      <c r="E2156" s="45"/>
    </row>
    <row r="2157" spans="1:5" x14ac:dyDescent="0.2">
      <c r="A2157" s="45"/>
      <c r="B2157" s="45"/>
      <c r="C2157" s="45"/>
      <c r="D2157" s="45"/>
      <c r="E2157" s="45"/>
    </row>
    <row r="2158" spans="1:5" x14ac:dyDescent="0.2">
      <c r="A2158" s="45"/>
      <c r="B2158" s="45"/>
      <c r="C2158" s="45"/>
      <c r="D2158" s="45"/>
      <c r="E2158" s="45"/>
    </row>
    <row r="2159" spans="1:5" x14ac:dyDescent="0.2">
      <c r="A2159" s="45"/>
      <c r="B2159" s="45"/>
      <c r="C2159" s="45"/>
      <c r="D2159" s="45"/>
      <c r="E2159" s="45"/>
    </row>
    <row r="2160" spans="1:5" x14ac:dyDescent="0.2">
      <c r="A2160" s="45"/>
      <c r="B2160" s="45"/>
      <c r="C2160" s="45"/>
      <c r="D2160" s="45"/>
      <c r="E2160" s="45"/>
    </row>
    <row r="2161" spans="1:5" x14ac:dyDescent="0.2">
      <c r="A2161" s="45"/>
      <c r="B2161" s="45"/>
      <c r="C2161" s="45"/>
      <c r="D2161" s="45"/>
      <c r="E2161" s="45"/>
    </row>
    <row r="2162" spans="1:5" x14ac:dyDescent="0.2">
      <c r="A2162" s="45"/>
      <c r="B2162" s="45"/>
      <c r="C2162" s="45"/>
      <c r="D2162" s="45"/>
      <c r="E2162" s="45"/>
    </row>
    <row r="2163" spans="1:5" x14ac:dyDescent="0.2">
      <c r="A2163" s="45"/>
      <c r="B2163" s="45"/>
      <c r="C2163" s="45"/>
      <c r="D2163" s="45"/>
      <c r="E2163" s="45"/>
    </row>
    <row r="2164" spans="1:5" x14ac:dyDescent="0.2">
      <c r="A2164" s="45"/>
      <c r="B2164" s="45"/>
      <c r="C2164" s="45"/>
      <c r="D2164" s="45"/>
      <c r="E2164" s="45"/>
    </row>
    <row r="2165" spans="1:5" x14ac:dyDescent="0.2">
      <c r="A2165" s="45"/>
      <c r="B2165" s="45"/>
      <c r="C2165" s="45"/>
      <c r="D2165" s="45"/>
      <c r="E2165" s="45"/>
    </row>
    <row r="2166" spans="1:5" x14ac:dyDescent="0.2">
      <c r="A2166" s="45"/>
      <c r="B2166" s="45"/>
      <c r="C2166" s="45"/>
      <c r="D2166" s="45"/>
      <c r="E2166" s="45"/>
    </row>
    <row r="2167" spans="1:5" x14ac:dyDescent="0.2">
      <c r="A2167" s="45"/>
      <c r="B2167" s="45"/>
      <c r="C2167" s="45"/>
      <c r="D2167" s="45"/>
      <c r="E2167" s="45"/>
    </row>
    <row r="2168" spans="1:5" x14ac:dyDescent="0.2">
      <c r="A2168" s="45"/>
      <c r="B2168" s="45"/>
      <c r="C2168" s="45"/>
      <c r="D2168" s="45"/>
      <c r="E2168" s="45"/>
    </row>
    <row r="2169" spans="1:5" x14ac:dyDescent="0.2">
      <c r="A2169" s="45"/>
      <c r="B2169" s="45"/>
      <c r="C2169" s="45"/>
      <c r="D2169" s="45"/>
      <c r="E2169" s="45"/>
    </row>
    <row r="2170" spans="1:5" x14ac:dyDescent="0.2">
      <c r="A2170" s="45"/>
      <c r="B2170" s="45"/>
      <c r="C2170" s="45"/>
      <c r="D2170" s="45"/>
      <c r="E2170" s="45"/>
    </row>
    <row r="2171" spans="1:5" x14ac:dyDescent="0.2">
      <c r="A2171" s="45"/>
      <c r="B2171" s="45"/>
      <c r="C2171" s="45"/>
      <c r="D2171" s="45"/>
      <c r="E2171" s="45"/>
    </row>
    <row r="2172" spans="1:5" x14ac:dyDescent="0.2">
      <c r="A2172" s="45"/>
      <c r="B2172" s="45"/>
      <c r="C2172" s="45"/>
      <c r="D2172" s="45"/>
      <c r="E2172" s="45"/>
    </row>
    <row r="2173" spans="1:5" x14ac:dyDescent="0.2">
      <c r="A2173" s="45"/>
      <c r="B2173" s="45"/>
      <c r="C2173" s="45"/>
      <c r="D2173" s="45"/>
      <c r="E2173" s="45"/>
    </row>
    <row r="2174" spans="1:5" x14ac:dyDescent="0.2">
      <c r="A2174" s="45"/>
      <c r="B2174" s="45"/>
      <c r="C2174" s="45"/>
      <c r="D2174" s="45"/>
      <c r="E2174" s="45"/>
    </row>
    <row r="2175" spans="1:5" x14ac:dyDescent="0.2">
      <c r="A2175" s="45"/>
      <c r="B2175" s="45"/>
      <c r="C2175" s="45"/>
      <c r="D2175" s="45"/>
      <c r="E2175" s="45"/>
    </row>
    <row r="2176" spans="1:5" x14ac:dyDescent="0.2">
      <c r="A2176" s="45"/>
      <c r="B2176" s="45"/>
      <c r="C2176" s="45"/>
      <c r="D2176" s="45"/>
      <c r="E2176" s="45"/>
    </row>
    <row r="2177" spans="1:5" x14ac:dyDescent="0.2">
      <c r="A2177" s="45"/>
      <c r="B2177" s="45"/>
      <c r="C2177" s="45"/>
      <c r="D2177" s="45"/>
      <c r="E2177" s="45"/>
    </row>
    <row r="2178" spans="1:5" x14ac:dyDescent="0.2">
      <c r="A2178" s="45"/>
      <c r="B2178" s="45"/>
      <c r="C2178" s="45"/>
      <c r="D2178" s="45"/>
      <c r="E2178" s="45"/>
    </row>
    <row r="2179" spans="1:5" x14ac:dyDescent="0.2">
      <c r="A2179" s="45"/>
      <c r="B2179" s="45"/>
      <c r="C2179" s="45"/>
      <c r="D2179" s="45"/>
      <c r="E2179" s="45"/>
    </row>
    <row r="2180" spans="1:5" x14ac:dyDescent="0.2">
      <c r="A2180" s="45"/>
      <c r="B2180" s="45"/>
      <c r="C2180" s="45"/>
      <c r="D2180" s="45"/>
      <c r="E2180" s="45"/>
    </row>
    <row r="2181" spans="1:5" x14ac:dyDescent="0.2">
      <c r="A2181" s="45"/>
      <c r="B2181" s="45"/>
      <c r="C2181" s="45"/>
      <c r="D2181" s="45"/>
      <c r="E2181" s="45"/>
    </row>
    <row r="2182" spans="1:5" x14ac:dyDescent="0.2">
      <c r="A2182" s="45"/>
      <c r="B2182" s="45"/>
      <c r="C2182" s="45"/>
      <c r="D2182" s="45"/>
      <c r="E2182" s="45"/>
    </row>
    <row r="2183" spans="1:5" x14ac:dyDescent="0.2">
      <c r="A2183" s="45"/>
      <c r="B2183" s="45"/>
      <c r="C2183" s="45"/>
      <c r="D2183" s="45"/>
      <c r="E2183" s="45"/>
    </row>
    <row r="2184" spans="1:5" x14ac:dyDescent="0.2">
      <c r="A2184" s="45"/>
      <c r="B2184" s="45"/>
      <c r="C2184" s="45"/>
      <c r="D2184" s="45"/>
      <c r="E2184" s="45"/>
    </row>
    <row r="2185" spans="1:5" x14ac:dyDescent="0.2">
      <c r="A2185" s="45"/>
      <c r="B2185" s="45"/>
      <c r="C2185" s="45"/>
      <c r="D2185" s="45"/>
      <c r="E2185" s="45"/>
    </row>
    <row r="2186" spans="1:5" x14ac:dyDescent="0.2">
      <c r="A2186" s="45"/>
      <c r="B2186" s="45"/>
      <c r="C2186" s="45"/>
      <c r="D2186" s="45"/>
      <c r="E2186" s="45"/>
    </row>
    <row r="2187" spans="1:5" x14ac:dyDescent="0.2">
      <c r="A2187" s="45"/>
      <c r="B2187" s="45"/>
      <c r="C2187" s="45"/>
      <c r="D2187" s="45"/>
      <c r="E2187" s="45"/>
    </row>
    <row r="2188" spans="1:5" x14ac:dyDescent="0.2">
      <c r="A2188" s="45"/>
      <c r="B2188" s="45"/>
      <c r="C2188" s="45"/>
      <c r="D2188" s="45"/>
      <c r="E2188" s="45"/>
    </row>
    <row r="2189" spans="1:5" x14ac:dyDescent="0.2">
      <c r="A2189" s="45"/>
      <c r="B2189" s="45"/>
      <c r="C2189" s="45"/>
      <c r="D2189" s="45"/>
      <c r="E2189" s="45"/>
    </row>
    <row r="2190" spans="1:5" x14ac:dyDescent="0.2">
      <c r="A2190" s="45"/>
      <c r="B2190" s="45"/>
      <c r="C2190" s="45"/>
      <c r="D2190" s="45"/>
      <c r="E2190" s="45"/>
    </row>
    <row r="2191" spans="1:5" x14ac:dyDescent="0.2">
      <c r="A2191" s="45"/>
      <c r="B2191" s="45"/>
      <c r="C2191" s="45"/>
      <c r="D2191" s="45"/>
      <c r="E2191" s="45"/>
    </row>
    <row r="2192" spans="1:5" x14ac:dyDescent="0.2">
      <c r="A2192" s="45"/>
      <c r="B2192" s="45"/>
      <c r="C2192" s="45"/>
      <c r="D2192" s="45"/>
      <c r="E2192" s="45"/>
    </row>
    <row r="2193" spans="1:5" x14ac:dyDescent="0.2">
      <c r="A2193" s="45"/>
      <c r="B2193" s="45"/>
      <c r="C2193" s="45"/>
      <c r="D2193" s="45"/>
      <c r="E2193" s="45"/>
    </row>
    <row r="2194" spans="1:5" x14ac:dyDescent="0.2">
      <c r="A2194" s="45"/>
      <c r="B2194" s="45"/>
      <c r="C2194" s="45"/>
      <c r="D2194" s="45"/>
      <c r="E2194" s="45"/>
    </row>
    <row r="2195" spans="1:5" x14ac:dyDescent="0.2">
      <c r="A2195" s="45"/>
      <c r="B2195" s="45"/>
      <c r="C2195" s="45"/>
      <c r="D2195" s="45"/>
      <c r="E2195" s="45"/>
    </row>
    <row r="2196" spans="1:5" x14ac:dyDescent="0.2">
      <c r="A2196" s="45"/>
      <c r="B2196" s="45"/>
      <c r="C2196" s="45"/>
      <c r="D2196" s="45"/>
      <c r="E2196" s="45"/>
    </row>
    <row r="2197" spans="1:5" x14ac:dyDescent="0.2">
      <c r="A2197" s="45"/>
      <c r="B2197" s="45"/>
      <c r="C2197" s="45"/>
      <c r="D2197" s="45"/>
      <c r="E2197" s="45"/>
    </row>
    <row r="2198" spans="1:5" x14ac:dyDescent="0.2">
      <c r="A2198" s="45"/>
      <c r="B2198" s="45"/>
      <c r="C2198" s="45"/>
      <c r="D2198" s="45"/>
      <c r="E2198" s="45"/>
    </row>
    <row r="2199" spans="1:5" x14ac:dyDescent="0.2">
      <c r="A2199" s="45"/>
      <c r="B2199" s="45"/>
      <c r="C2199" s="45"/>
      <c r="D2199" s="45"/>
      <c r="E2199" s="45"/>
    </row>
    <row r="2200" spans="1:5" x14ac:dyDescent="0.2">
      <c r="A2200" s="45"/>
      <c r="B2200" s="45"/>
      <c r="C2200" s="45"/>
      <c r="D2200" s="45"/>
      <c r="E2200" s="45"/>
    </row>
    <row r="2201" spans="1:5" x14ac:dyDescent="0.2">
      <c r="A2201" s="45"/>
      <c r="B2201" s="45"/>
      <c r="C2201" s="45"/>
      <c r="D2201" s="45"/>
      <c r="E2201" s="45"/>
    </row>
    <row r="2202" spans="1:5" x14ac:dyDescent="0.2">
      <c r="A2202" s="45"/>
      <c r="B2202" s="45"/>
      <c r="C2202" s="45"/>
      <c r="D2202" s="45"/>
      <c r="E2202" s="45"/>
    </row>
    <row r="2203" spans="1:5" x14ac:dyDescent="0.2">
      <c r="A2203" s="45"/>
      <c r="B2203" s="45"/>
      <c r="C2203" s="45"/>
      <c r="D2203" s="45"/>
      <c r="E2203" s="45"/>
    </row>
    <row r="2204" spans="1:5" x14ac:dyDescent="0.2">
      <c r="A2204" s="45"/>
      <c r="B2204" s="45"/>
      <c r="C2204" s="45"/>
      <c r="D2204" s="45"/>
      <c r="E2204" s="45"/>
    </row>
    <row r="2205" spans="1:5" x14ac:dyDescent="0.2">
      <c r="A2205" s="45"/>
      <c r="B2205" s="45"/>
      <c r="C2205" s="45"/>
      <c r="D2205" s="45"/>
      <c r="E2205" s="45"/>
    </row>
    <row r="2206" spans="1:5" x14ac:dyDescent="0.2">
      <c r="A2206" s="45"/>
      <c r="B2206" s="45"/>
      <c r="C2206" s="45"/>
      <c r="D2206" s="45"/>
      <c r="E2206" s="45"/>
    </row>
    <row r="2207" spans="1:5" x14ac:dyDescent="0.2">
      <c r="A2207" s="45"/>
      <c r="B2207" s="45"/>
      <c r="C2207" s="45"/>
      <c r="D2207" s="45"/>
      <c r="E2207" s="45"/>
    </row>
    <row r="2208" spans="1:5" x14ac:dyDescent="0.2">
      <c r="A2208" s="45"/>
      <c r="B2208" s="45"/>
      <c r="C2208" s="45"/>
      <c r="D2208" s="45"/>
      <c r="E2208" s="45"/>
    </row>
    <row r="2209" spans="1:5" x14ac:dyDescent="0.2">
      <c r="A2209" s="45"/>
      <c r="B2209" s="45"/>
      <c r="C2209" s="45"/>
      <c r="D2209" s="45"/>
      <c r="E2209" s="45"/>
    </row>
    <row r="2210" spans="1:5" x14ac:dyDescent="0.2">
      <c r="A2210" s="45"/>
      <c r="B2210" s="45"/>
      <c r="C2210" s="45"/>
      <c r="D2210" s="45"/>
      <c r="E2210" s="45"/>
    </row>
    <row r="2211" spans="1:5" x14ac:dyDescent="0.2">
      <c r="A2211" s="45"/>
      <c r="B2211" s="45"/>
      <c r="C2211" s="45"/>
      <c r="D2211" s="45"/>
      <c r="E2211" s="45"/>
    </row>
    <row r="2212" spans="1:5" x14ac:dyDescent="0.2">
      <c r="A2212" s="45"/>
      <c r="B2212" s="45"/>
      <c r="C2212" s="45"/>
      <c r="D2212" s="45"/>
      <c r="E2212" s="45"/>
    </row>
    <row r="2213" spans="1:5" x14ac:dyDescent="0.2">
      <c r="A2213" s="45"/>
      <c r="B2213" s="45"/>
      <c r="C2213" s="45"/>
      <c r="D2213" s="45"/>
      <c r="E2213" s="45"/>
    </row>
    <row r="2214" spans="1:5" x14ac:dyDescent="0.2">
      <c r="A2214" s="45"/>
      <c r="B2214" s="45"/>
      <c r="C2214" s="45"/>
      <c r="D2214" s="45"/>
      <c r="E2214" s="45"/>
    </row>
    <row r="2215" spans="1:5" x14ac:dyDescent="0.2">
      <c r="A2215" s="45"/>
      <c r="B2215" s="45"/>
      <c r="C2215" s="45"/>
      <c r="D2215" s="45"/>
      <c r="E2215" s="45"/>
    </row>
    <row r="2216" spans="1:5" x14ac:dyDescent="0.2">
      <c r="A2216" s="45"/>
      <c r="B2216" s="45"/>
      <c r="C2216" s="45"/>
      <c r="D2216" s="45"/>
      <c r="E2216" s="45"/>
    </row>
    <row r="2217" spans="1:5" x14ac:dyDescent="0.2">
      <c r="A2217" s="45"/>
      <c r="B2217" s="45"/>
      <c r="C2217" s="45"/>
      <c r="D2217" s="45"/>
      <c r="E2217" s="45"/>
    </row>
    <row r="2218" spans="1:5" x14ac:dyDescent="0.2">
      <c r="A2218" s="45"/>
      <c r="B2218" s="45"/>
      <c r="C2218" s="45"/>
      <c r="D2218" s="45"/>
      <c r="E2218" s="45"/>
    </row>
    <row r="2219" spans="1:5" x14ac:dyDescent="0.2">
      <c r="A2219" s="45"/>
      <c r="B2219" s="45"/>
      <c r="C2219" s="45"/>
      <c r="D2219" s="45"/>
      <c r="E2219" s="45"/>
    </row>
    <row r="2220" spans="1:5" x14ac:dyDescent="0.2">
      <c r="A2220" s="45"/>
      <c r="B2220" s="45"/>
      <c r="C2220" s="45"/>
      <c r="D2220" s="45"/>
      <c r="E2220" s="45"/>
    </row>
    <row r="2221" spans="1:5" x14ac:dyDescent="0.2">
      <c r="A2221" s="45"/>
      <c r="B2221" s="45"/>
      <c r="C2221" s="45"/>
      <c r="D2221" s="45"/>
      <c r="E2221" s="45"/>
    </row>
    <row r="2222" spans="1:5" x14ac:dyDescent="0.2">
      <c r="A2222" s="45"/>
      <c r="B2222" s="45"/>
      <c r="C2222" s="45"/>
      <c r="D2222" s="45"/>
      <c r="E2222" s="45"/>
    </row>
    <row r="2223" spans="1:5" x14ac:dyDescent="0.2">
      <c r="A2223" s="45"/>
      <c r="B2223" s="45"/>
      <c r="C2223" s="45"/>
      <c r="D2223" s="45"/>
      <c r="E2223" s="45"/>
    </row>
    <row r="2224" spans="1:5" x14ac:dyDescent="0.2">
      <c r="A2224" s="45"/>
      <c r="B2224" s="45"/>
      <c r="C2224" s="45"/>
      <c r="D2224" s="45"/>
      <c r="E2224" s="45"/>
    </row>
    <row r="2225" spans="1:5" x14ac:dyDescent="0.2">
      <c r="A2225" s="45"/>
      <c r="B2225" s="45"/>
      <c r="C2225" s="45"/>
      <c r="D2225" s="45"/>
      <c r="E2225" s="45"/>
    </row>
    <row r="2226" spans="1:5" x14ac:dyDescent="0.2">
      <c r="A2226" s="45"/>
      <c r="B2226" s="45"/>
      <c r="C2226" s="45"/>
      <c r="D2226" s="45"/>
      <c r="E2226" s="45"/>
    </row>
    <row r="2227" spans="1:5" x14ac:dyDescent="0.2">
      <c r="A2227" s="45"/>
      <c r="B2227" s="45"/>
      <c r="C2227" s="45"/>
      <c r="D2227" s="45"/>
      <c r="E2227" s="45"/>
    </row>
    <row r="2228" spans="1:5" x14ac:dyDescent="0.2">
      <c r="A2228" s="45"/>
      <c r="B2228" s="45"/>
      <c r="C2228" s="45"/>
      <c r="D2228" s="45"/>
      <c r="E2228" s="45"/>
    </row>
    <row r="2229" spans="1:5" x14ac:dyDescent="0.2">
      <c r="A2229" s="45"/>
      <c r="B2229" s="45"/>
      <c r="C2229" s="45"/>
      <c r="D2229" s="45"/>
      <c r="E2229" s="45"/>
    </row>
    <row r="2230" spans="1:5" x14ac:dyDescent="0.2">
      <c r="A2230" s="45"/>
      <c r="B2230" s="45"/>
      <c r="C2230" s="45"/>
      <c r="D2230" s="45"/>
      <c r="E2230" s="45"/>
    </row>
    <row r="2231" spans="1:5" x14ac:dyDescent="0.2">
      <c r="A2231" s="45"/>
      <c r="B2231" s="45"/>
      <c r="C2231" s="45"/>
      <c r="D2231" s="45"/>
      <c r="E2231" s="45"/>
    </row>
    <row r="2232" spans="1:5" x14ac:dyDescent="0.2">
      <c r="A2232" s="45"/>
      <c r="B2232" s="45"/>
      <c r="C2232" s="45"/>
      <c r="D2232" s="45"/>
      <c r="E2232" s="45"/>
    </row>
    <row r="2233" spans="1:5" x14ac:dyDescent="0.2">
      <c r="A2233" s="45"/>
      <c r="B2233" s="45"/>
      <c r="C2233" s="45"/>
      <c r="D2233" s="45"/>
      <c r="E2233" s="45"/>
    </row>
    <row r="2234" spans="1:5" x14ac:dyDescent="0.2">
      <c r="A2234" s="45"/>
      <c r="B2234" s="45"/>
      <c r="C2234" s="45"/>
      <c r="D2234" s="45"/>
      <c r="E2234" s="45"/>
    </row>
    <row r="2235" spans="1:5" x14ac:dyDescent="0.2">
      <c r="A2235" s="45"/>
      <c r="B2235" s="45"/>
      <c r="C2235" s="45"/>
      <c r="D2235" s="45"/>
      <c r="E2235" s="45"/>
    </row>
    <row r="2236" spans="1:5" x14ac:dyDescent="0.2">
      <c r="A2236" s="45"/>
      <c r="B2236" s="45"/>
      <c r="C2236" s="45"/>
      <c r="D2236" s="45"/>
      <c r="E2236" s="45"/>
    </row>
    <row r="2237" spans="1:5" x14ac:dyDescent="0.2">
      <c r="A2237" s="45"/>
      <c r="B2237" s="45"/>
      <c r="C2237" s="45"/>
      <c r="D2237" s="45"/>
      <c r="E2237" s="45"/>
    </row>
    <row r="2238" spans="1:5" x14ac:dyDescent="0.2">
      <c r="A2238" s="45"/>
      <c r="B2238" s="45"/>
      <c r="C2238" s="45"/>
      <c r="D2238" s="45"/>
      <c r="E2238" s="45"/>
    </row>
    <row r="2239" spans="1:5" x14ac:dyDescent="0.2">
      <c r="A2239" s="45"/>
      <c r="B2239" s="45"/>
      <c r="C2239" s="45"/>
      <c r="D2239" s="45"/>
      <c r="E2239" s="45"/>
    </row>
    <row r="2240" spans="1:5" x14ac:dyDescent="0.2">
      <c r="A2240" s="45"/>
      <c r="B2240" s="45"/>
      <c r="C2240" s="45"/>
      <c r="D2240" s="45"/>
      <c r="E2240" s="45"/>
    </row>
    <row r="2241" spans="1:5" x14ac:dyDescent="0.2">
      <c r="A2241" s="45"/>
      <c r="B2241" s="45"/>
      <c r="C2241" s="45"/>
      <c r="D2241" s="45"/>
      <c r="E2241" s="45"/>
    </row>
    <row r="2242" spans="1:5" x14ac:dyDescent="0.2">
      <c r="A2242" s="45"/>
      <c r="B2242" s="45"/>
      <c r="C2242" s="45"/>
      <c r="D2242" s="45"/>
      <c r="E2242" s="45"/>
    </row>
    <row r="2243" spans="1:5" x14ac:dyDescent="0.2">
      <c r="A2243" s="45"/>
      <c r="B2243" s="45"/>
      <c r="C2243" s="45"/>
      <c r="D2243" s="45"/>
      <c r="E2243" s="45"/>
    </row>
    <row r="2244" spans="1:5" x14ac:dyDescent="0.2">
      <c r="A2244" s="45"/>
      <c r="B2244" s="45"/>
      <c r="C2244" s="45"/>
      <c r="D2244" s="45"/>
      <c r="E2244" s="45"/>
    </row>
    <row r="2245" spans="1:5" x14ac:dyDescent="0.2">
      <c r="A2245" s="45"/>
      <c r="B2245" s="45"/>
      <c r="C2245" s="45"/>
      <c r="D2245" s="45"/>
      <c r="E2245" s="45"/>
    </row>
    <row r="2246" spans="1:5" x14ac:dyDescent="0.2">
      <c r="A2246" s="45"/>
      <c r="B2246" s="45"/>
      <c r="C2246" s="45"/>
      <c r="D2246" s="45"/>
      <c r="E2246" s="45"/>
    </row>
    <row r="2247" spans="1:5" x14ac:dyDescent="0.2">
      <c r="A2247" s="45"/>
      <c r="B2247" s="45"/>
      <c r="C2247" s="45"/>
      <c r="D2247" s="45"/>
      <c r="E2247" s="45"/>
    </row>
    <row r="2248" spans="1:5" x14ac:dyDescent="0.2">
      <c r="A2248" s="45"/>
      <c r="B2248" s="45"/>
      <c r="C2248" s="45"/>
      <c r="D2248" s="45"/>
      <c r="E2248" s="45"/>
    </row>
    <row r="2249" spans="1:5" x14ac:dyDescent="0.2">
      <c r="A2249" s="45"/>
      <c r="B2249" s="45"/>
      <c r="C2249" s="45"/>
      <c r="D2249" s="45"/>
      <c r="E2249" s="45"/>
    </row>
    <row r="2250" spans="1:5" x14ac:dyDescent="0.2">
      <c r="A2250" s="45"/>
      <c r="B2250" s="45"/>
      <c r="C2250" s="45"/>
      <c r="D2250" s="45"/>
      <c r="E2250" s="45"/>
    </row>
    <row r="2251" spans="1:5" x14ac:dyDescent="0.2">
      <c r="A2251" s="45"/>
      <c r="B2251" s="45"/>
      <c r="C2251" s="45"/>
      <c r="D2251" s="45"/>
      <c r="E2251" s="45"/>
    </row>
    <row r="2252" spans="1:5" x14ac:dyDescent="0.2">
      <c r="A2252" s="45"/>
      <c r="B2252" s="45"/>
      <c r="C2252" s="45"/>
      <c r="D2252" s="45"/>
      <c r="E2252" s="45"/>
    </row>
    <row r="2253" spans="1:5" x14ac:dyDescent="0.2">
      <c r="A2253" s="45"/>
      <c r="B2253" s="45"/>
      <c r="C2253" s="45"/>
      <c r="D2253" s="45"/>
      <c r="E2253" s="45"/>
    </row>
    <row r="2254" spans="1:5" x14ac:dyDescent="0.2">
      <c r="A2254" s="45"/>
      <c r="B2254" s="45"/>
      <c r="C2254" s="45"/>
      <c r="D2254" s="45"/>
      <c r="E2254" s="45"/>
    </row>
    <row r="2255" spans="1:5" x14ac:dyDescent="0.2">
      <c r="A2255" s="45"/>
      <c r="B2255" s="45"/>
      <c r="C2255" s="45"/>
      <c r="D2255" s="45"/>
      <c r="E2255" s="45"/>
    </row>
    <row r="2256" spans="1:5" x14ac:dyDescent="0.2">
      <c r="A2256" s="45"/>
      <c r="B2256" s="45"/>
      <c r="C2256" s="45"/>
      <c r="D2256" s="45"/>
      <c r="E2256" s="45"/>
    </row>
    <row r="2257" spans="1:5" x14ac:dyDescent="0.2">
      <c r="A2257" s="45"/>
      <c r="B2257" s="45"/>
      <c r="C2257" s="45"/>
      <c r="D2257" s="45"/>
      <c r="E2257" s="45"/>
    </row>
    <row r="2258" spans="1:5" x14ac:dyDescent="0.2">
      <c r="A2258" s="45"/>
      <c r="B2258" s="45"/>
      <c r="C2258" s="45"/>
      <c r="D2258" s="45"/>
      <c r="E2258" s="45"/>
    </row>
    <row r="2259" spans="1:5" x14ac:dyDescent="0.2">
      <c r="A2259" s="45"/>
      <c r="B2259" s="45"/>
      <c r="C2259" s="45"/>
      <c r="D2259" s="45"/>
      <c r="E2259" s="45"/>
    </row>
    <row r="2260" spans="1:5" x14ac:dyDescent="0.2">
      <c r="A2260" s="45"/>
      <c r="B2260" s="45"/>
      <c r="C2260" s="45"/>
      <c r="D2260" s="45"/>
      <c r="E2260" s="45"/>
    </row>
    <row r="2261" spans="1:5" x14ac:dyDescent="0.2">
      <c r="A2261" s="45"/>
      <c r="B2261" s="45"/>
      <c r="C2261" s="45"/>
      <c r="D2261" s="45"/>
      <c r="E2261" s="45"/>
    </row>
    <row r="2262" spans="1:5" x14ac:dyDescent="0.2">
      <c r="A2262" s="45"/>
      <c r="B2262" s="45"/>
      <c r="C2262" s="45"/>
      <c r="D2262" s="45"/>
      <c r="E2262" s="45"/>
    </row>
    <row r="2263" spans="1:5" x14ac:dyDescent="0.2">
      <c r="A2263" s="45"/>
      <c r="B2263" s="45"/>
      <c r="C2263" s="45"/>
      <c r="D2263" s="45"/>
      <c r="E2263" s="45"/>
    </row>
    <row r="2264" spans="1:5" x14ac:dyDescent="0.2">
      <c r="A2264" s="45"/>
      <c r="B2264" s="45"/>
      <c r="C2264" s="45"/>
      <c r="D2264" s="45"/>
      <c r="E2264" s="45"/>
    </row>
    <row r="2265" spans="1:5" x14ac:dyDescent="0.2">
      <c r="A2265" s="45"/>
      <c r="B2265" s="45"/>
      <c r="C2265" s="45"/>
      <c r="D2265" s="45"/>
      <c r="E2265" s="45"/>
    </row>
    <row r="2266" spans="1:5" x14ac:dyDescent="0.2">
      <c r="A2266" s="45"/>
      <c r="B2266" s="45"/>
      <c r="C2266" s="45"/>
      <c r="D2266" s="45"/>
      <c r="E2266" s="45"/>
    </row>
    <row r="2267" spans="1:5" x14ac:dyDescent="0.2">
      <c r="A2267" s="45"/>
      <c r="B2267" s="45"/>
      <c r="C2267" s="45"/>
      <c r="D2267" s="45"/>
      <c r="E2267" s="45"/>
    </row>
    <row r="2268" spans="1:5" x14ac:dyDescent="0.2">
      <c r="A2268" s="45"/>
      <c r="B2268" s="45"/>
      <c r="C2268" s="45"/>
      <c r="D2268" s="45"/>
      <c r="E2268" s="45"/>
    </row>
    <row r="2269" spans="1:5" x14ac:dyDescent="0.2">
      <c r="A2269" s="45"/>
      <c r="B2269" s="45"/>
      <c r="C2269" s="45"/>
      <c r="D2269" s="45"/>
      <c r="E2269" s="45"/>
    </row>
    <row r="2270" spans="1:5" x14ac:dyDescent="0.2">
      <c r="A2270" s="45"/>
      <c r="B2270" s="45"/>
      <c r="C2270" s="45"/>
      <c r="D2270" s="45"/>
      <c r="E2270" s="45"/>
    </row>
    <row r="2271" spans="1:5" x14ac:dyDescent="0.2">
      <c r="A2271" s="45"/>
      <c r="B2271" s="45"/>
      <c r="C2271" s="45"/>
      <c r="D2271" s="45"/>
      <c r="E2271" s="45"/>
    </row>
    <row r="2272" spans="1:5" x14ac:dyDescent="0.2">
      <c r="A2272" s="45"/>
      <c r="B2272" s="45"/>
      <c r="C2272" s="45"/>
      <c r="D2272" s="45"/>
      <c r="E2272" s="45"/>
    </row>
    <row r="2273" spans="1:5" x14ac:dyDescent="0.2">
      <c r="A2273" s="45"/>
      <c r="B2273" s="45"/>
      <c r="C2273" s="45"/>
      <c r="D2273" s="45"/>
      <c r="E2273" s="45"/>
    </row>
    <row r="2274" spans="1:5" x14ac:dyDescent="0.2">
      <c r="A2274" s="45"/>
      <c r="B2274" s="45"/>
      <c r="C2274" s="45"/>
      <c r="D2274" s="45"/>
      <c r="E2274" s="45"/>
    </row>
    <row r="2275" spans="1:5" x14ac:dyDescent="0.2">
      <c r="A2275" s="45"/>
      <c r="B2275" s="45"/>
      <c r="C2275" s="45"/>
      <c r="D2275" s="45"/>
      <c r="E2275" s="45"/>
    </row>
    <row r="2276" spans="1:5" x14ac:dyDescent="0.2">
      <c r="A2276" s="45"/>
      <c r="B2276" s="45"/>
      <c r="C2276" s="45"/>
      <c r="D2276" s="45"/>
      <c r="E2276" s="45"/>
    </row>
    <row r="2277" spans="1:5" x14ac:dyDescent="0.2">
      <c r="A2277" s="45"/>
      <c r="B2277" s="45"/>
      <c r="C2277" s="45"/>
      <c r="D2277" s="45"/>
      <c r="E2277" s="45"/>
    </row>
    <row r="2278" spans="1:5" x14ac:dyDescent="0.2">
      <c r="A2278" s="45"/>
      <c r="B2278" s="45"/>
      <c r="C2278" s="45"/>
      <c r="D2278" s="45"/>
      <c r="E2278" s="45"/>
    </row>
    <row r="2279" spans="1:5" x14ac:dyDescent="0.2">
      <c r="A2279" s="45"/>
      <c r="B2279" s="45"/>
      <c r="C2279" s="45"/>
      <c r="D2279" s="45"/>
      <c r="E2279" s="45"/>
    </row>
    <row r="2280" spans="1:5" x14ac:dyDescent="0.2">
      <c r="A2280" s="45"/>
      <c r="B2280" s="45"/>
      <c r="C2280" s="45"/>
      <c r="D2280" s="45"/>
      <c r="E2280" s="45"/>
    </row>
    <row r="2281" spans="1:5" x14ac:dyDescent="0.2">
      <c r="A2281" s="45"/>
      <c r="B2281" s="45"/>
      <c r="C2281" s="45"/>
      <c r="D2281" s="45"/>
      <c r="E2281" s="45"/>
    </row>
    <row r="2282" spans="1:5" x14ac:dyDescent="0.2">
      <c r="A2282" s="45"/>
      <c r="B2282" s="45"/>
      <c r="C2282" s="45"/>
      <c r="D2282" s="45"/>
      <c r="E2282" s="45"/>
    </row>
    <row r="2283" spans="1:5" x14ac:dyDescent="0.2">
      <c r="A2283" s="45"/>
      <c r="B2283" s="45"/>
      <c r="C2283" s="45"/>
      <c r="D2283" s="45"/>
      <c r="E2283" s="45"/>
    </row>
    <row r="2284" spans="1:5" x14ac:dyDescent="0.2">
      <c r="A2284" s="45"/>
      <c r="B2284" s="45"/>
      <c r="C2284" s="45"/>
      <c r="D2284" s="45"/>
      <c r="E2284" s="45"/>
    </row>
    <row r="2285" spans="1:5" x14ac:dyDescent="0.2">
      <c r="A2285" s="45"/>
      <c r="B2285" s="45"/>
      <c r="C2285" s="45"/>
      <c r="D2285" s="45"/>
      <c r="E2285" s="45"/>
    </row>
    <row r="2286" spans="1:5" x14ac:dyDescent="0.2">
      <c r="A2286" s="45"/>
      <c r="B2286" s="45"/>
      <c r="C2286" s="45"/>
      <c r="D2286" s="45"/>
      <c r="E2286" s="45"/>
    </row>
    <row r="2287" spans="1:5" x14ac:dyDescent="0.2">
      <c r="A2287" s="45"/>
      <c r="B2287" s="45"/>
      <c r="C2287" s="45"/>
      <c r="D2287" s="45"/>
      <c r="E2287" s="45"/>
    </row>
    <row r="2288" spans="1:5" x14ac:dyDescent="0.2">
      <c r="A2288" s="45"/>
      <c r="B2288" s="45"/>
      <c r="C2288" s="45"/>
      <c r="D2288" s="45"/>
      <c r="E2288" s="45"/>
    </row>
    <row r="2289" spans="1:5" x14ac:dyDescent="0.2">
      <c r="A2289" s="45"/>
      <c r="B2289" s="45"/>
      <c r="C2289" s="45"/>
      <c r="D2289" s="45"/>
      <c r="E2289" s="45"/>
    </row>
    <row r="2290" spans="1:5" x14ac:dyDescent="0.2">
      <c r="A2290" s="45"/>
      <c r="B2290" s="45"/>
      <c r="C2290" s="45"/>
      <c r="D2290" s="45"/>
      <c r="E2290" s="45"/>
    </row>
    <row r="2291" spans="1:5" x14ac:dyDescent="0.2">
      <c r="A2291" s="45"/>
      <c r="B2291" s="45"/>
      <c r="C2291" s="45"/>
      <c r="D2291" s="45"/>
      <c r="E2291" s="45"/>
    </row>
    <row r="2292" spans="1:5" x14ac:dyDescent="0.2">
      <c r="A2292" s="45"/>
      <c r="B2292" s="45"/>
      <c r="C2292" s="45"/>
      <c r="D2292" s="45"/>
      <c r="E2292" s="45"/>
    </row>
    <row r="2293" spans="1:5" x14ac:dyDescent="0.2">
      <c r="A2293" s="45"/>
      <c r="B2293" s="45"/>
      <c r="C2293" s="45"/>
      <c r="D2293" s="45"/>
      <c r="E2293" s="45"/>
    </row>
    <row r="2294" spans="1:5" x14ac:dyDescent="0.2">
      <c r="A2294" s="45"/>
      <c r="B2294" s="45"/>
      <c r="C2294" s="45"/>
      <c r="D2294" s="45"/>
      <c r="E2294" s="45"/>
    </row>
    <row r="2295" spans="1:5" x14ac:dyDescent="0.2">
      <c r="A2295" s="45"/>
      <c r="B2295" s="45"/>
      <c r="C2295" s="45"/>
      <c r="D2295" s="45"/>
      <c r="E2295" s="45"/>
    </row>
    <row r="2296" spans="1:5" x14ac:dyDescent="0.2">
      <c r="A2296" s="45"/>
      <c r="B2296" s="45"/>
      <c r="C2296" s="45"/>
      <c r="D2296" s="45"/>
      <c r="E2296" s="45"/>
    </row>
    <row r="2297" spans="1:5" x14ac:dyDescent="0.2">
      <c r="A2297" s="45"/>
      <c r="B2297" s="45"/>
      <c r="C2297" s="45"/>
      <c r="D2297" s="45"/>
      <c r="E2297" s="45"/>
    </row>
    <row r="2298" spans="1:5" x14ac:dyDescent="0.2">
      <c r="A2298" s="45"/>
      <c r="B2298" s="45"/>
      <c r="C2298" s="45"/>
      <c r="D2298" s="45"/>
      <c r="E2298" s="45"/>
    </row>
    <row r="2299" spans="1:5" x14ac:dyDescent="0.2">
      <c r="A2299" s="45"/>
      <c r="B2299" s="45"/>
      <c r="C2299" s="45"/>
      <c r="D2299" s="45"/>
      <c r="E2299" s="45"/>
    </row>
    <row r="2300" spans="1:5" x14ac:dyDescent="0.2">
      <c r="A2300" s="45"/>
      <c r="B2300" s="45"/>
      <c r="C2300" s="45"/>
      <c r="D2300" s="45"/>
      <c r="E2300" s="45"/>
    </row>
    <row r="2301" spans="1:5" x14ac:dyDescent="0.2">
      <c r="A2301" s="45"/>
      <c r="B2301" s="45"/>
      <c r="C2301" s="45"/>
      <c r="D2301" s="45"/>
      <c r="E2301" s="45"/>
    </row>
    <row r="2302" spans="1:5" x14ac:dyDescent="0.2">
      <c r="A2302" s="45"/>
      <c r="B2302" s="45"/>
      <c r="C2302" s="45"/>
      <c r="D2302" s="45"/>
      <c r="E2302" s="45"/>
    </row>
    <row r="2303" spans="1:5" x14ac:dyDescent="0.2">
      <c r="A2303" s="45"/>
      <c r="B2303" s="45"/>
      <c r="C2303" s="45"/>
      <c r="D2303" s="45"/>
      <c r="E2303" s="45"/>
    </row>
    <row r="2304" spans="1:5" x14ac:dyDescent="0.2">
      <c r="A2304" s="45"/>
      <c r="B2304" s="45"/>
      <c r="C2304" s="45"/>
      <c r="D2304" s="45"/>
      <c r="E2304" s="45"/>
    </row>
    <row r="2305" spans="1:5" x14ac:dyDescent="0.2">
      <c r="A2305" s="45"/>
      <c r="B2305" s="45"/>
      <c r="C2305" s="45"/>
      <c r="D2305" s="45"/>
      <c r="E2305" s="45"/>
    </row>
    <row r="2306" spans="1:5" x14ac:dyDescent="0.2">
      <c r="A2306" s="45"/>
      <c r="B2306" s="45"/>
      <c r="C2306" s="45"/>
      <c r="D2306" s="45"/>
      <c r="E2306" s="45"/>
    </row>
    <row r="2307" spans="1:5" x14ac:dyDescent="0.2">
      <c r="A2307" s="45"/>
      <c r="B2307" s="45"/>
      <c r="C2307" s="45"/>
      <c r="D2307" s="45"/>
      <c r="E2307" s="45"/>
    </row>
    <row r="2308" spans="1:5" x14ac:dyDescent="0.2">
      <c r="A2308" s="45"/>
      <c r="B2308" s="45"/>
      <c r="C2308" s="45"/>
      <c r="D2308" s="45"/>
      <c r="E2308" s="45"/>
    </row>
    <row r="2309" spans="1:5" x14ac:dyDescent="0.2">
      <c r="A2309" s="45"/>
      <c r="B2309" s="45"/>
      <c r="C2309" s="45"/>
      <c r="D2309" s="45"/>
      <c r="E2309" s="45"/>
    </row>
    <row r="2310" spans="1:5" x14ac:dyDescent="0.2">
      <c r="A2310" s="45"/>
      <c r="B2310" s="45"/>
      <c r="C2310" s="45"/>
      <c r="D2310" s="45"/>
      <c r="E2310" s="45"/>
    </row>
    <row r="2311" spans="1:5" x14ac:dyDescent="0.2">
      <c r="A2311" s="45"/>
      <c r="B2311" s="45"/>
      <c r="C2311" s="45"/>
      <c r="D2311" s="45"/>
      <c r="E2311" s="45"/>
    </row>
    <row r="2312" spans="1:5" x14ac:dyDescent="0.2">
      <c r="A2312" s="45"/>
      <c r="B2312" s="45"/>
      <c r="C2312" s="45"/>
      <c r="D2312" s="45"/>
      <c r="E2312" s="45"/>
    </row>
    <row r="2313" spans="1:5" x14ac:dyDescent="0.2">
      <c r="A2313" s="45"/>
      <c r="B2313" s="45"/>
      <c r="C2313" s="45"/>
      <c r="D2313" s="45"/>
      <c r="E2313" s="45"/>
    </row>
    <row r="2314" spans="1:5" x14ac:dyDescent="0.2">
      <c r="A2314" s="45"/>
      <c r="B2314" s="45"/>
      <c r="C2314" s="45"/>
      <c r="D2314" s="45"/>
      <c r="E2314" s="45"/>
    </row>
    <row r="2315" spans="1:5" x14ac:dyDescent="0.2">
      <c r="A2315" s="45"/>
      <c r="B2315" s="45"/>
      <c r="C2315" s="45"/>
      <c r="D2315" s="45"/>
      <c r="E2315" s="45"/>
    </row>
    <row r="2316" spans="1:5" x14ac:dyDescent="0.2">
      <c r="A2316" s="45"/>
      <c r="B2316" s="45"/>
      <c r="C2316" s="45"/>
      <c r="D2316" s="45"/>
      <c r="E2316" s="45"/>
    </row>
    <row r="2317" spans="1:5" x14ac:dyDescent="0.2">
      <c r="A2317" s="45"/>
      <c r="B2317" s="45"/>
      <c r="C2317" s="45"/>
      <c r="D2317" s="45"/>
      <c r="E2317" s="45"/>
    </row>
    <row r="2318" spans="1:5" x14ac:dyDescent="0.2">
      <c r="A2318" s="45"/>
      <c r="B2318" s="45"/>
      <c r="C2318" s="45"/>
      <c r="D2318" s="45"/>
      <c r="E2318" s="45"/>
    </row>
    <row r="2319" spans="1:5" x14ac:dyDescent="0.2">
      <c r="A2319" s="45"/>
      <c r="B2319" s="45"/>
      <c r="C2319" s="45"/>
      <c r="D2319" s="45"/>
      <c r="E2319" s="45"/>
    </row>
    <row r="2320" spans="1:5" x14ac:dyDescent="0.2">
      <c r="A2320" s="45"/>
      <c r="B2320" s="45"/>
      <c r="C2320" s="45"/>
      <c r="D2320" s="45"/>
      <c r="E2320" s="45"/>
    </row>
    <row r="2321" spans="1:5" x14ac:dyDescent="0.2">
      <c r="A2321" s="45"/>
      <c r="B2321" s="45"/>
      <c r="C2321" s="45"/>
      <c r="D2321" s="45"/>
      <c r="E2321" s="45"/>
    </row>
    <row r="2322" spans="1:5" x14ac:dyDescent="0.2">
      <c r="A2322" s="45"/>
      <c r="B2322" s="45"/>
      <c r="C2322" s="45"/>
      <c r="D2322" s="45"/>
      <c r="E2322" s="45"/>
    </row>
    <row r="2323" spans="1:5" x14ac:dyDescent="0.2">
      <c r="A2323" s="45"/>
      <c r="B2323" s="45"/>
      <c r="C2323" s="45"/>
      <c r="D2323" s="45"/>
      <c r="E2323" s="45"/>
    </row>
    <row r="2324" spans="1:5" x14ac:dyDescent="0.2">
      <c r="A2324" s="45"/>
      <c r="B2324" s="45"/>
      <c r="C2324" s="45"/>
      <c r="D2324" s="45"/>
      <c r="E2324" s="45"/>
    </row>
    <row r="2325" spans="1:5" x14ac:dyDescent="0.2">
      <c r="A2325" s="45"/>
      <c r="B2325" s="45"/>
      <c r="C2325" s="45"/>
      <c r="D2325" s="45"/>
      <c r="E2325" s="45"/>
    </row>
    <row r="2326" spans="1:5" x14ac:dyDescent="0.2">
      <c r="A2326" s="45"/>
      <c r="B2326" s="45"/>
      <c r="C2326" s="45"/>
      <c r="D2326" s="45"/>
      <c r="E2326" s="45"/>
    </row>
    <row r="2327" spans="1:5" x14ac:dyDescent="0.2">
      <c r="A2327" s="45"/>
      <c r="B2327" s="45"/>
      <c r="C2327" s="45"/>
      <c r="D2327" s="45"/>
      <c r="E2327" s="45"/>
    </row>
    <row r="2328" spans="1:5" x14ac:dyDescent="0.2">
      <c r="A2328" s="45"/>
      <c r="B2328" s="45"/>
      <c r="C2328" s="45"/>
      <c r="D2328" s="45"/>
      <c r="E2328" s="45"/>
    </row>
    <row r="2329" spans="1:5" x14ac:dyDescent="0.2">
      <c r="A2329" s="45"/>
      <c r="B2329" s="45"/>
      <c r="C2329" s="45"/>
      <c r="D2329" s="45"/>
      <c r="E2329" s="45"/>
    </row>
    <row r="2330" spans="1:5" x14ac:dyDescent="0.2">
      <c r="A2330" s="45"/>
      <c r="B2330" s="45"/>
      <c r="C2330" s="45"/>
      <c r="D2330" s="45"/>
      <c r="E2330" s="45"/>
    </row>
    <row r="2331" spans="1:5" x14ac:dyDescent="0.2">
      <c r="A2331" s="45"/>
      <c r="B2331" s="45"/>
      <c r="C2331" s="45"/>
      <c r="D2331" s="45"/>
      <c r="E2331" s="45"/>
    </row>
    <row r="2332" spans="1:5" x14ac:dyDescent="0.2">
      <c r="A2332" s="45"/>
      <c r="B2332" s="45"/>
      <c r="C2332" s="45"/>
      <c r="D2332" s="45"/>
      <c r="E2332" s="45"/>
    </row>
    <row r="2333" spans="1:5" x14ac:dyDescent="0.2">
      <c r="A2333" s="45"/>
      <c r="B2333" s="45"/>
      <c r="C2333" s="45"/>
      <c r="D2333" s="45"/>
      <c r="E2333" s="45"/>
    </row>
    <row r="2334" spans="1:5" x14ac:dyDescent="0.2">
      <c r="A2334" s="45"/>
      <c r="B2334" s="45"/>
      <c r="C2334" s="45"/>
      <c r="D2334" s="45"/>
      <c r="E2334" s="45"/>
    </row>
    <row r="2335" spans="1:5" x14ac:dyDescent="0.2">
      <c r="A2335" s="45"/>
      <c r="B2335" s="45"/>
      <c r="C2335" s="45"/>
      <c r="D2335" s="45"/>
      <c r="E2335" s="45"/>
    </row>
    <row r="2336" spans="1:5" x14ac:dyDescent="0.2">
      <c r="A2336" s="45"/>
      <c r="B2336" s="45"/>
      <c r="C2336" s="45"/>
      <c r="D2336" s="45"/>
      <c r="E2336" s="45"/>
    </row>
    <row r="2337" spans="1:5" x14ac:dyDescent="0.2">
      <c r="A2337" s="45"/>
      <c r="B2337" s="45"/>
      <c r="C2337" s="45"/>
      <c r="D2337" s="45"/>
      <c r="E2337" s="45"/>
    </row>
    <row r="2338" spans="1:5" x14ac:dyDescent="0.2">
      <c r="A2338" s="45"/>
      <c r="B2338" s="45"/>
      <c r="C2338" s="45"/>
      <c r="D2338" s="45"/>
      <c r="E2338" s="45"/>
    </row>
    <row r="2339" spans="1:5" x14ac:dyDescent="0.2">
      <c r="A2339" s="45"/>
      <c r="B2339" s="45"/>
      <c r="C2339" s="45"/>
      <c r="D2339" s="45"/>
      <c r="E2339" s="45"/>
    </row>
    <row r="2340" spans="1:5" x14ac:dyDescent="0.2">
      <c r="A2340" s="45"/>
      <c r="B2340" s="45"/>
      <c r="C2340" s="45"/>
      <c r="D2340" s="45"/>
      <c r="E2340" s="45"/>
    </row>
    <row r="2341" spans="1:5" x14ac:dyDescent="0.2">
      <c r="A2341" s="45"/>
      <c r="B2341" s="45"/>
      <c r="C2341" s="45"/>
      <c r="D2341" s="45"/>
      <c r="E2341" s="45"/>
    </row>
    <row r="2342" spans="1:5" x14ac:dyDescent="0.2">
      <c r="A2342" s="45"/>
      <c r="B2342" s="45"/>
      <c r="C2342" s="45"/>
      <c r="D2342" s="45"/>
      <c r="E2342" s="45"/>
    </row>
    <row r="2343" spans="1:5" x14ac:dyDescent="0.2">
      <c r="A2343" s="45"/>
      <c r="B2343" s="45"/>
      <c r="C2343" s="45"/>
      <c r="D2343" s="45"/>
      <c r="E2343" s="45"/>
    </row>
    <row r="2344" spans="1:5" x14ac:dyDescent="0.2">
      <c r="A2344" s="45"/>
      <c r="B2344" s="45"/>
      <c r="C2344" s="45"/>
      <c r="D2344" s="45"/>
      <c r="E2344" s="45"/>
    </row>
    <row r="2345" spans="1:5" x14ac:dyDescent="0.2">
      <c r="A2345" s="45"/>
      <c r="B2345" s="45"/>
      <c r="C2345" s="45"/>
      <c r="D2345" s="45"/>
      <c r="E2345" s="45"/>
    </row>
    <row r="2346" spans="1:5" x14ac:dyDescent="0.2">
      <c r="A2346" s="45"/>
      <c r="B2346" s="45"/>
      <c r="C2346" s="45"/>
      <c r="D2346" s="45"/>
      <c r="E2346" s="45"/>
    </row>
    <row r="2347" spans="1:5" x14ac:dyDescent="0.2">
      <c r="A2347" s="45"/>
      <c r="B2347" s="45"/>
      <c r="C2347" s="45"/>
      <c r="D2347" s="45"/>
      <c r="E2347" s="45"/>
    </row>
    <row r="2348" spans="1:5" x14ac:dyDescent="0.2">
      <c r="A2348" s="45"/>
      <c r="B2348" s="45"/>
      <c r="C2348" s="45"/>
      <c r="D2348" s="45"/>
      <c r="E2348" s="45"/>
    </row>
    <row r="2349" spans="1:5" x14ac:dyDescent="0.2">
      <c r="A2349" s="45"/>
      <c r="B2349" s="45"/>
      <c r="C2349" s="45"/>
      <c r="D2349" s="45"/>
      <c r="E2349" s="45"/>
    </row>
    <row r="2350" spans="1:5" x14ac:dyDescent="0.2">
      <c r="A2350" s="45"/>
      <c r="B2350" s="45"/>
      <c r="C2350" s="45"/>
      <c r="D2350" s="45"/>
      <c r="E2350" s="45"/>
    </row>
    <row r="2351" spans="1:5" x14ac:dyDescent="0.2">
      <c r="A2351" s="45"/>
      <c r="B2351" s="45"/>
      <c r="C2351" s="45"/>
      <c r="D2351" s="45"/>
      <c r="E2351" s="45"/>
    </row>
    <row r="2352" spans="1:5" x14ac:dyDescent="0.2">
      <c r="A2352" s="45"/>
      <c r="B2352" s="45"/>
      <c r="C2352" s="45"/>
      <c r="D2352" s="45"/>
      <c r="E2352" s="45"/>
    </row>
    <row r="2353" spans="1:5" x14ac:dyDescent="0.2">
      <c r="A2353" s="45"/>
      <c r="B2353" s="45"/>
      <c r="C2353" s="45"/>
      <c r="D2353" s="45"/>
      <c r="E2353" s="45"/>
    </row>
    <row r="2354" spans="1:5" x14ac:dyDescent="0.2">
      <c r="A2354" s="45"/>
      <c r="B2354" s="45"/>
      <c r="C2354" s="45"/>
      <c r="D2354" s="45"/>
      <c r="E2354" s="45"/>
    </row>
    <row r="2355" spans="1:5" x14ac:dyDescent="0.2">
      <c r="A2355" s="45"/>
      <c r="B2355" s="45"/>
      <c r="C2355" s="45"/>
      <c r="D2355" s="45"/>
      <c r="E2355" s="45"/>
    </row>
    <row r="2356" spans="1:5" x14ac:dyDescent="0.2">
      <c r="A2356" s="45"/>
      <c r="B2356" s="45"/>
      <c r="C2356" s="45"/>
      <c r="D2356" s="45"/>
      <c r="E2356" s="45"/>
    </row>
    <row r="2357" spans="1:5" x14ac:dyDescent="0.2">
      <c r="A2357" s="45"/>
      <c r="B2357" s="45"/>
      <c r="C2357" s="45"/>
      <c r="D2357" s="45"/>
      <c r="E2357" s="45"/>
    </row>
    <row r="2358" spans="1:5" x14ac:dyDescent="0.2">
      <c r="A2358" s="45"/>
      <c r="B2358" s="45"/>
      <c r="C2358" s="45"/>
      <c r="D2358" s="45"/>
      <c r="E2358" s="45"/>
    </row>
    <row r="2359" spans="1:5" x14ac:dyDescent="0.2">
      <c r="A2359" s="45"/>
      <c r="B2359" s="45"/>
      <c r="C2359" s="45"/>
      <c r="D2359" s="45"/>
      <c r="E2359" s="45"/>
    </row>
    <row r="2360" spans="1:5" x14ac:dyDescent="0.2">
      <c r="A2360" s="45"/>
      <c r="B2360" s="45"/>
      <c r="C2360" s="45"/>
      <c r="D2360" s="45"/>
      <c r="E2360" s="45"/>
    </row>
    <row r="2361" spans="1:5" x14ac:dyDescent="0.2">
      <c r="A2361" s="45"/>
      <c r="B2361" s="45"/>
      <c r="C2361" s="45"/>
      <c r="D2361" s="45"/>
      <c r="E2361" s="45"/>
    </row>
    <row r="2362" spans="1:5" x14ac:dyDescent="0.2">
      <c r="A2362" s="45"/>
      <c r="B2362" s="45"/>
      <c r="C2362" s="45"/>
      <c r="D2362" s="45"/>
      <c r="E2362" s="45"/>
    </row>
    <row r="2363" spans="1:5" x14ac:dyDescent="0.2">
      <c r="A2363" s="45"/>
      <c r="B2363" s="45"/>
      <c r="C2363" s="45"/>
      <c r="D2363" s="45"/>
      <c r="E2363" s="45"/>
    </row>
    <row r="2364" spans="1:5" x14ac:dyDescent="0.2">
      <c r="A2364" s="45"/>
      <c r="B2364" s="45"/>
      <c r="C2364" s="45"/>
      <c r="D2364" s="45"/>
      <c r="E2364" s="45"/>
    </row>
    <row r="2365" spans="1:5" x14ac:dyDescent="0.2">
      <c r="A2365" s="45"/>
      <c r="B2365" s="45"/>
      <c r="C2365" s="45"/>
      <c r="D2365" s="45"/>
      <c r="E2365" s="45"/>
    </row>
    <row r="2366" spans="1:5" x14ac:dyDescent="0.2">
      <c r="A2366" s="45"/>
      <c r="B2366" s="45"/>
      <c r="C2366" s="45"/>
      <c r="D2366" s="45"/>
      <c r="E2366" s="45"/>
    </row>
    <row r="2367" spans="1:5" x14ac:dyDescent="0.2">
      <c r="A2367" s="45"/>
      <c r="B2367" s="45"/>
      <c r="C2367" s="45"/>
      <c r="D2367" s="45"/>
      <c r="E2367" s="45"/>
    </row>
    <row r="2368" spans="1:5" x14ac:dyDescent="0.2">
      <c r="A2368" s="45"/>
      <c r="B2368" s="45"/>
      <c r="C2368" s="45"/>
      <c r="D2368" s="45"/>
      <c r="E2368" s="45"/>
    </row>
    <row r="2369" spans="1:5" x14ac:dyDescent="0.2">
      <c r="A2369" s="45"/>
      <c r="B2369" s="45"/>
      <c r="C2369" s="45"/>
      <c r="D2369" s="45"/>
      <c r="E2369" s="45"/>
    </row>
    <row r="2370" spans="1:5" x14ac:dyDescent="0.2">
      <c r="A2370" s="45"/>
      <c r="B2370" s="45"/>
      <c r="C2370" s="45"/>
      <c r="D2370" s="45"/>
      <c r="E2370" s="45"/>
    </row>
    <row r="2371" spans="1:5" x14ac:dyDescent="0.2">
      <c r="A2371" s="45"/>
      <c r="B2371" s="45"/>
      <c r="C2371" s="45"/>
      <c r="D2371" s="45"/>
      <c r="E2371" s="45"/>
    </row>
    <row r="2372" spans="1:5" x14ac:dyDescent="0.2">
      <c r="A2372" s="45"/>
      <c r="B2372" s="45"/>
      <c r="C2372" s="45"/>
      <c r="D2372" s="45"/>
      <c r="E2372" s="45"/>
    </row>
    <row r="2373" spans="1:5" x14ac:dyDescent="0.2">
      <c r="A2373" s="45"/>
      <c r="B2373" s="45"/>
      <c r="C2373" s="45"/>
      <c r="D2373" s="45"/>
      <c r="E2373" s="45"/>
    </row>
    <row r="2374" spans="1:5" x14ac:dyDescent="0.2">
      <c r="A2374" s="45"/>
      <c r="B2374" s="45"/>
      <c r="C2374" s="45"/>
      <c r="D2374" s="45"/>
      <c r="E2374" s="45"/>
    </row>
    <row r="2375" spans="1:5" x14ac:dyDescent="0.2">
      <c r="A2375" s="45"/>
      <c r="B2375" s="45"/>
      <c r="C2375" s="45"/>
      <c r="D2375" s="45"/>
      <c r="E2375" s="45"/>
    </row>
    <row r="2376" spans="1:5" x14ac:dyDescent="0.2">
      <c r="A2376" s="45"/>
      <c r="B2376" s="45"/>
      <c r="C2376" s="45"/>
      <c r="D2376" s="45"/>
      <c r="E2376" s="45"/>
    </row>
    <row r="2377" spans="1:5" x14ac:dyDescent="0.2">
      <c r="A2377" s="45"/>
      <c r="B2377" s="45"/>
      <c r="C2377" s="45"/>
      <c r="D2377" s="45"/>
      <c r="E2377" s="45"/>
    </row>
    <row r="2378" spans="1:5" x14ac:dyDescent="0.2">
      <c r="A2378" s="45"/>
      <c r="B2378" s="45"/>
      <c r="C2378" s="45"/>
      <c r="D2378" s="45"/>
      <c r="E2378" s="45"/>
    </row>
    <row r="2379" spans="1:5" x14ac:dyDescent="0.2">
      <c r="A2379" s="45"/>
      <c r="B2379" s="45"/>
      <c r="C2379" s="45"/>
      <c r="D2379" s="45"/>
      <c r="E2379" s="45"/>
    </row>
    <row r="2380" spans="1:5" x14ac:dyDescent="0.2">
      <c r="A2380" s="45"/>
      <c r="B2380" s="45"/>
      <c r="C2380" s="45"/>
      <c r="D2380" s="45"/>
      <c r="E2380" s="45"/>
    </row>
    <row r="2381" spans="1:5" x14ac:dyDescent="0.2">
      <c r="A2381" s="45"/>
      <c r="B2381" s="45"/>
      <c r="C2381" s="45"/>
      <c r="D2381" s="45"/>
      <c r="E2381" s="45"/>
    </row>
    <row r="2382" spans="1:5" x14ac:dyDescent="0.2">
      <c r="A2382" s="45"/>
      <c r="B2382" s="45"/>
      <c r="C2382" s="45"/>
      <c r="D2382" s="45"/>
      <c r="E2382" s="45"/>
    </row>
    <row r="2383" spans="1:5" x14ac:dyDescent="0.2">
      <c r="A2383" s="45"/>
      <c r="B2383" s="45"/>
      <c r="C2383" s="45"/>
      <c r="D2383" s="45"/>
      <c r="E2383" s="45"/>
    </row>
    <row r="2384" spans="1:5" x14ac:dyDescent="0.2">
      <c r="A2384" s="45"/>
      <c r="B2384" s="45"/>
      <c r="C2384" s="45"/>
      <c r="D2384" s="45"/>
      <c r="E2384" s="45"/>
    </row>
    <row r="2385" spans="1:5" x14ac:dyDescent="0.2">
      <c r="A2385" s="45"/>
      <c r="B2385" s="45"/>
      <c r="C2385" s="45"/>
      <c r="D2385" s="45"/>
      <c r="E2385" s="45"/>
    </row>
    <row r="2386" spans="1:5" x14ac:dyDescent="0.2">
      <c r="A2386" s="45"/>
      <c r="B2386" s="45"/>
      <c r="C2386" s="45"/>
      <c r="D2386" s="45"/>
      <c r="E2386" s="45"/>
    </row>
    <row r="2387" spans="1:5" x14ac:dyDescent="0.2">
      <c r="A2387" s="45"/>
      <c r="B2387" s="45"/>
      <c r="C2387" s="45"/>
      <c r="D2387" s="45"/>
      <c r="E2387" s="45"/>
    </row>
    <row r="2388" spans="1:5" x14ac:dyDescent="0.2">
      <c r="A2388" s="45"/>
      <c r="B2388" s="45"/>
      <c r="C2388" s="45"/>
      <c r="D2388" s="45"/>
      <c r="E2388" s="45"/>
    </row>
    <row r="2389" spans="1:5" x14ac:dyDescent="0.2">
      <c r="A2389" s="45"/>
      <c r="B2389" s="45"/>
      <c r="C2389" s="45"/>
      <c r="D2389" s="45"/>
      <c r="E2389" s="45"/>
    </row>
    <row r="2390" spans="1:5" x14ac:dyDescent="0.2">
      <c r="A2390" s="45"/>
      <c r="B2390" s="45"/>
      <c r="C2390" s="45"/>
      <c r="D2390" s="45"/>
      <c r="E2390" s="45"/>
    </row>
    <row r="2391" spans="1:5" x14ac:dyDescent="0.2">
      <c r="A2391" s="45"/>
      <c r="B2391" s="45"/>
      <c r="C2391" s="45"/>
      <c r="D2391" s="45"/>
      <c r="E2391" s="45"/>
    </row>
    <row r="2392" spans="1:5" x14ac:dyDescent="0.2">
      <c r="A2392" s="45"/>
      <c r="B2392" s="45"/>
      <c r="C2392" s="45"/>
      <c r="D2392" s="45"/>
      <c r="E2392" s="45"/>
    </row>
    <row r="2393" spans="1:5" x14ac:dyDescent="0.2">
      <c r="A2393" s="45"/>
      <c r="B2393" s="45"/>
      <c r="C2393" s="45"/>
      <c r="D2393" s="45"/>
      <c r="E2393" s="45"/>
    </row>
    <row r="2394" spans="1:5" x14ac:dyDescent="0.2">
      <c r="A2394" s="45"/>
      <c r="B2394" s="45"/>
      <c r="C2394" s="45"/>
      <c r="D2394" s="45"/>
      <c r="E2394" s="45"/>
    </row>
    <row r="2395" spans="1:5" x14ac:dyDescent="0.2">
      <c r="A2395" s="45"/>
      <c r="B2395" s="45"/>
      <c r="C2395" s="45"/>
      <c r="D2395" s="45"/>
      <c r="E2395" s="45"/>
    </row>
    <row r="2396" spans="1:5" x14ac:dyDescent="0.2">
      <c r="A2396" s="45"/>
      <c r="B2396" s="45"/>
      <c r="C2396" s="45"/>
      <c r="D2396" s="45"/>
      <c r="E2396" s="45"/>
    </row>
    <row r="2397" spans="1:5" x14ac:dyDescent="0.2">
      <c r="A2397" s="45"/>
      <c r="B2397" s="45"/>
      <c r="C2397" s="45"/>
      <c r="D2397" s="45"/>
      <c r="E2397" s="45"/>
    </row>
    <row r="2398" spans="1:5" x14ac:dyDescent="0.2">
      <c r="A2398" s="45"/>
      <c r="B2398" s="45"/>
      <c r="C2398" s="45"/>
      <c r="D2398" s="45"/>
      <c r="E2398" s="45"/>
    </row>
    <row r="2399" spans="1:5" x14ac:dyDescent="0.2">
      <c r="A2399" s="45"/>
      <c r="B2399" s="45"/>
      <c r="C2399" s="45"/>
      <c r="D2399" s="45"/>
      <c r="E2399" s="45"/>
    </row>
    <row r="2400" spans="1:5" x14ac:dyDescent="0.2">
      <c r="A2400" s="45"/>
      <c r="B2400" s="45"/>
      <c r="C2400" s="45"/>
      <c r="D2400" s="45"/>
      <c r="E2400" s="45"/>
    </row>
    <row r="2401" spans="1:5" x14ac:dyDescent="0.2">
      <c r="A2401" s="45"/>
      <c r="B2401" s="45"/>
      <c r="C2401" s="45"/>
      <c r="D2401" s="45"/>
      <c r="E2401" s="45"/>
    </row>
    <row r="2402" spans="1:5" x14ac:dyDescent="0.2">
      <c r="A2402" s="45"/>
      <c r="B2402" s="45"/>
      <c r="C2402" s="45"/>
      <c r="D2402" s="45"/>
      <c r="E2402" s="45"/>
    </row>
    <row r="2403" spans="1:5" x14ac:dyDescent="0.2">
      <c r="A2403" s="45"/>
      <c r="B2403" s="45"/>
      <c r="C2403" s="45"/>
      <c r="D2403" s="45"/>
      <c r="E2403" s="45"/>
    </row>
    <row r="2404" spans="1:5" x14ac:dyDescent="0.2">
      <c r="A2404" s="45"/>
      <c r="B2404" s="45"/>
      <c r="C2404" s="45"/>
      <c r="D2404" s="45"/>
      <c r="E2404" s="45"/>
    </row>
    <row r="2405" spans="1:5" x14ac:dyDescent="0.2">
      <c r="A2405" s="45"/>
      <c r="B2405" s="45"/>
      <c r="C2405" s="45"/>
      <c r="D2405" s="45"/>
      <c r="E2405" s="45"/>
    </row>
    <row r="2406" spans="1:5" x14ac:dyDescent="0.2">
      <c r="A2406" s="45"/>
      <c r="B2406" s="45"/>
      <c r="C2406" s="45"/>
      <c r="D2406" s="45"/>
      <c r="E2406" s="45"/>
    </row>
    <row r="2407" spans="1:5" x14ac:dyDescent="0.2">
      <c r="A2407" s="45"/>
      <c r="B2407" s="45"/>
      <c r="C2407" s="45"/>
      <c r="D2407" s="45"/>
      <c r="E2407" s="45"/>
    </row>
    <row r="2408" spans="1:5" x14ac:dyDescent="0.2">
      <c r="A2408" s="45"/>
      <c r="B2408" s="45"/>
      <c r="C2408" s="45"/>
      <c r="D2408" s="45"/>
      <c r="E2408" s="45"/>
    </row>
    <row r="2409" spans="1:5" x14ac:dyDescent="0.2">
      <c r="A2409" s="45"/>
      <c r="B2409" s="45"/>
      <c r="C2409" s="45"/>
      <c r="D2409" s="45"/>
      <c r="E2409" s="45"/>
    </row>
    <row r="2410" spans="1:5" x14ac:dyDescent="0.2">
      <c r="A2410" s="45"/>
      <c r="B2410" s="45"/>
      <c r="C2410" s="45"/>
      <c r="D2410" s="45"/>
      <c r="E2410" s="45"/>
    </row>
    <row r="2411" spans="1:5" x14ac:dyDescent="0.2">
      <c r="A2411" s="45"/>
      <c r="B2411" s="45"/>
      <c r="C2411" s="45"/>
      <c r="D2411" s="45"/>
      <c r="E2411" s="45"/>
    </row>
    <row r="2412" spans="1:5" x14ac:dyDescent="0.2">
      <c r="A2412" s="45"/>
      <c r="B2412" s="45"/>
      <c r="C2412" s="45"/>
      <c r="D2412" s="45"/>
      <c r="E2412" s="45"/>
    </row>
    <row r="2413" spans="1:5" x14ac:dyDescent="0.2">
      <c r="A2413" s="45"/>
      <c r="B2413" s="45"/>
      <c r="C2413" s="45"/>
      <c r="D2413" s="45"/>
      <c r="E2413" s="45"/>
    </row>
    <row r="2414" spans="1:5" x14ac:dyDescent="0.2">
      <c r="A2414" s="45"/>
      <c r="B2414" s="45"/>
      <c r="C2414" s="45"/>
      <c r="D2414" s="45"/>
      <c r="E2414" s="45"/>
    </row>
    <row r="2415" spans="1:5" x14ac:dyDescent="0.2">
      <c r="A2415" s="45"/>
      <c r="B2415" s="45"/>
      <c r="C2415" s="45"/>
      <c r="D2415" s="45"/>
      <c r="E2415" s="45"/>
    </row>
    <row r="2416" spans="1:5" x14ac:dyDescent="0.2">
      <c r="A2416" s="45"/>
      <c r="B2416" s="45"/>
      <c r="C2416" s="45"/>
      <c r="D2416" s="45"/>
      <c r="E2416" s="45"/>
    </row>
    <row r="2417" spans="1:5" x14ac:dyDescent="0.2">
      <c r="A2417" s="45"/>
      <c r="B2417" s="45"/>
      <c r="C2417" s="45"/>
      <c r="D2417" s="45"/>
      <c r="E2417" s="45"/>
    </row>
    <row r="2418" spans="1:5" x14ac:dyDescent="0.2">
      <c r="A2418" s="45"/>
      <c r="B2418" s="45"/>
      <c r="C2418" s="45"/>
      <c r="D2418" s="45"/>
      <c r="E2418" s="45"/>
    </row>
    <row r="2419" spans="1:5" x14ac:dyDescent="0.2">
      <c r="A2419" s="45"/>
      <c r="B2419" s="45"/>
      <c r="C2419" s="45"/>
      <c r="D2419" s="45"/>
      <c r="E2419" s="45"/>
    </row>
    <row r="2420" spans="1:5" x14ac:dyDescent="0.2">
      <c r="A2420" s="45"/>
      <c r="B2420" s="45"/>
      <c r="C2420" s="45"/>
      <c r="D2420" s="45"/>
      <c r="E2420" s="45"/>
    </row>
    <row r="2421" spans="1:5" x14ac:dyDescent="0.2">
      <c r="A2421" s="45"/>
      <c r="B2421" s="45"/>
      <c r="C2421" s="45"/>
      <c r="D2421" s="45"/>
      <c r="E2421" s="45"/>
    </row>
    <row r="2422" spans="1:5" x14ac:dyDescent="0.2">
      <c r="A2422" s="45"/>
      <c r="B2422" s="45"/>
      <c r="C2422" s="45"/>
      <c r="D2422" s="45"/>
      <c r="E2422" s="45"/>
    </row>
    <row r="2423" spans="1:5" x14ac:dyDescent="0.2">
      <c r="A2423" s="45"/>
      <c r="B2423" s="45"/>
      <c r="C2423" s="45"/>
      <c r="D2423" s="45"/>
      <c r="E2423" s="45"/>
    </row>
    <row r="2424" spans="1:5" x14ac:dyDescent="0.2">
      <c r="A2424" s="45"/>
      <c r="B2424" s="45"/>
      <c r="C2424" s="45"/>
      <c r="D2424" s="45"/>
      <c r="E2424" s="45"/>
    </row>
    <row r="2425" spans="1:5" x14ac:dyDescent="0.2">
      <c r="A2425" s="45"/>
      <c r="B2425" s="45"/>
      <c r="C2425" s="45"/>
      <c r="D2425" s="45"/>
      <c r="E2425" s="45"/>
    </row>
    <row r="2426" spans="1:5" x14ac:dyDescent="0.2">
      <c r="A2426" s="45"/>
      <c r="B2426" s="45"/>
      <c r="C2426" s="45"/>
      <c r="D2426" s="45"/>
      <c r="E2426" s="45"/>
    </row>
    <row r="2427" spans="1:5" x14ac:dyDescent="0.2">
      <c r="A2427" s="45"/>
      <c r="B2427" s="45"/>
      <c r="C2427" s="45"/>
      <c r="D2427" s="45"/>
      <c r="E2427" s="45"/>
    </row>
    <row r="2428" spans="1:5" x14ac:dyDescent="0.2">
      <c r="A2428" s="45"/>
      <c r="B2428" s="45"/>
      <c r="C2428" s="45"/>
      <c r="D2428" s="45"/>
      <c r="E2428" s="45"/>
    </row>
    <row r="2429" spans="1:5" x14ac:dyDescent="0.2">
      <c r="A2429" s="45"/>
      <c r="B2429" s="45"/>
      <c r="C2429" s="45"/>
      <c r="D2429" s="45"/>
      <c r="E2429" s="45"/>
    </row>
    <row r="2430" spans="1:5" x14ac:dyDescent="0.2">
      <c r="A2430" s="45"/>
      <c r="B2430" s="45"/>
      <c r="C2430" s="45"/>
      <c r="D2430" s="45"/>
      <c r="E2430" s="45"/>
    </row>
    <row r="2431" spans="1:5" x14ac:dyDescent="0.2">
      <c r="A2431" s="45"/>
      <c r="B2431" s="45"/>
      <c r="C2431" s="45"/>
      <c r="D2431" s="45"/>
      <c r="E2431" s="45"/>
    </row>
    <row r="2432" spans="1:5" x14ac:dyDescent="0.2">
      <c r="A2432" s="45"/>
      <c r="B2432" s="45"/>
      <c r="C2432" s="45"/>
      <c r="D2432" s="45"/>
      <c r="E2432" s="45"/>
    </row>
    <row r="2433" spans="1:5" x14ac:dyDescent="0.2">
      <c r="A2433" s="45"/>
      <c r="B2433" s="45"/>
      <c r="C2433" s="45"/>
      <c r="D2433" s="45"/>
      <c r="E2433" s="45"/>
    </row>
    <row r="2434" spans="1:5" x14ac:dyDescent="0.2">
      <c r="A2434" s="45"/>
      <c r="B2434" s="45"/>
      <c r="C2434" s="45"/>
      <c r="D2434" s="45"/>
      <c r="E2434" s="45"/>
    </row>
    <row r="2435" spans="1:5" x14ac:dyDescent="0.2">
      <c r="A2435" s="45"/>
      <c r="B2435" s="45"/>
      <c r="C2435" s="45"/>
      <c r="D2435" s="45"/>
      <c r="E2435" s="45"/>
    </row>
    <row r="2436" spans="1:5" x14ac:dyDescent="0.2">
      <c r="A2436" s="45"/>
      <c r="B2436" s="45"/>
      <c r="C2436" s="45"/>
      <c r="D2436" s="45"/>
      <c r="E2436" s="45"/>
    </row>
    <row r="2437" spans="1:5" x14ac:dyDescent="0.2">
      <c r="A2437" s="45"/>
      <c r="B2437" s="45"/>
      <c r="C2437" s="45"/>
      <c r="D2437" s="45"/>
      <c r="E2437" s="45"/>
    </row>
    <row r="2438" spans="1:5" x14ac:dyDescent="0.2">
      <c r="A2438" s="45"/>
      <c r="B2438" s="45"/>
      <c r="C2438" s="45"/>
      <c r="D2438" s="45"/>
      <c r="E2438" s="45"/>
    </row>
    <row r="2439" spans="1:5" x14ac:dyDescent="0.2">
      <c r="A2439" s="45"/>
      <c r="B2439" s="45"/>
      <c r="C2439" s="45"/>
      <c r="D2439" s="45"/>
      <c r="E2439" s="45"/>
    </row>
    <row r="2440" spans="1:5" x14ac:dyDescent="0.2">
      <c r="A2440" s="45"/>
      <c r="B2440" s="45"/>
      <c r="C2440" s="45"/>
      <c r="D2440" s="45"/>
      <c r="E2440" s="45"/>
    </row>
    <row r="2441" spans="1:5" x14ac:dyDescent="0.2">
      <c r="A2441" s="45"/>
      <c r="B2441" s="45"/>
      <c r="C2441" s="45"/>
      <c r="D2441" s="45"/>
      <c r="E2441" s="45"/>
    </row>
    <row r="2442" spans="1:5" x14ac:dyDescent="0.2">
      <c r="A2442" s="45"/>
      <c r="B2442" s="45"/>
      <c r="C2442" s="45"/>
      <c r="D2442" s="45"/>
      <c r="E2442" s="45"/>
    </row>
    <row r="2443" spans="1:5" x14ac:dyDescent="0.2">
      <c r="A2443" s="45"/>
      <c r="B2443" s="45"/>
      <c r="C2443" s="45"/>
      <c r="D2443" s="45"/>
      <c r="E2443" s="45"/>
    </row>
    <row r="2444" spans="1:5" x14ac:dyDescent="0.2">
      <c r="A2444" s="45"/>
      <c r="B2444" s="45"/>
      <c r="C2444" s="45"/>
      <c r="D2444" s="45"/>
      <c r="E2444" s="45"/>
    </row>
    <row r="2445" spans="1:5" x14ac:dyDescent="0.2">
      <c r="A2445" s="45"/>
      <c r="B2445" s="45"/>
      <c r="C2445" s="45"/>
      <c r="D2445" s="45"/>
      <c r="E2445" s="45"/>
    </row>
    <row r="2446" spans="1:5" x14ac:dyDescent="0.2">
      <c r="A2446" s="45"/>
      <c r="B2446" s="45"/>
      <c r="C2446" s="45"/>
      <c r="D2446" s="45"/>
      <c r="E2446" s="45"/>
    </row>
    <row r="2447" spans="1:5" x14ac:dyDescent="0.2">
      <c r="A2447" s="45"/>
      <c r="B2447" s="45"/>
      <c r="C2447" s="45"/>
      <c r="D2447" s="45"/>
      <c r="E2447" s="45"/>
    </row>
    <row r="2448" spans="1:5" x14ac:dyDescent="0.2">
      <c r="A2448" s="45"/>
      <c r="B2448" s="45"/>
      <c r="C2448" s="45"/>
      <c r="D2448" s="45"/>
      <c r="E2448" s="45"/>
    </row>
    <row r="2449" spans="1:5" x14ac:dyDescent="0.2">
      <c r="A2449" s="45"/>
      <c r="B2449" s="45"/>
      <c r="C2449" s="45"/>
      <c r="D2449" s="45"/>
      <c r="E2449" s="45"/>
    </row>
    <row r="2450" spans="1:5" x14ac:dyDescent="0.2">
      <c r="A2450" s="45"/>
      <c r="B2450" s="45"/>
      <c r="C2450" s="45"/>
      <c r="D2450" s="45"/>
      <c r="E2450" s="45"/>
    </row>
    <row r="2451" spans="1:5" x14ac:dyDescent="0.2">
      <c r="A2451" s="45"/>
      <c r="B2451" s="45"/>
      <c r="C2451" s="45"/>
      <c r="D2451" s="45"/>
      <c r="E2451" s="45"/>
    </row>
    <row r="2452" spans="1:5" x14ac:dyDescent="0.2">
      <c r="A2452" s="45"/>
      <c r="B2452" s="45"/>
      <c r="C2452" s="45"/>
      <c r="D2452" s="45"/>
      <c r="E2452" s="45"/>
    </row>
    <row r="2453" spans="1:5" x14ac:dyDescent="0.2">
      <c r="A2453" s="45"/>
      <c r="B2453" s="45"/>
      <c r="C2453" s="45"/>
      <c r="D2453" s="45"/>
      <c r="E2453" s="45"/>
    </row>
    <row r="2454" spans="1:5" x14ac:dyDescent="0.2">
      <c r="A2454" s="45"/>
      <c r="B2454" s="45"/>
      <c r="C2454" s="45"/>
      <c r="D2454" s="45"/>
      <c r="E2454" s="45"/>
    </row>
    <row r="2455" spans="1:5" x14ac:dyDescent="0.2">
      <c r="A2455" s="45"/>
      <c r="B2455" s="45"/>
      <c r="C2455" s="45"/>
      <c r="D2455" s="45"/>
      <c r="E2455" s="45"/>
    </row>
    <row r="2456" spans="1:5" x14ac:dyDescent="0.2">
      <c r="A2456" s="45"/>
      <c r="B2456" s="45"/>
      <c r="C2456" s="45"/>
      <c r="D2456" s="45"/>
      <c r="E2456" s="45"/>
    </row>
    <row r="2457" spans="1:5" x14ac:dyDescent="0.2">
      <c r="A2457" s="45"/>
      <c r="B2457" s="45"/>
      <c r="C2457" s="45"/>
      <c r="D2457" s="45"/>
      <c r="E2457" s="45"/>
    </row>
    <row r="2458" spans="1:5" x14ac:dyDescent="0.2">
      <c r="A2458" s="45"/>
      <c r="B2458" s="45"/>
      <c r="C2458" s="45"/>
      <c r="D2458" s="45"/>
      <c r="E2458" s="45"/>
    </row>
    <row r="2459" spans="1:5" x14ac:dyDescent="0.2">
      <c r="A2459" s="45"/>
      <c r="B2459" s="45"/>
      <c r="C2459" s="45"/>
      <c r="D2459" s="45"/>
      <c r="E2459" s="45"/>
    </row>
    <row r="2460" spans="1:5" x14ac:dyDescent="0.2">
      <c r="A2460" s="45"/>
      <c r="B2460" s="45"/>
      <c r="C2460" s="45"/>
      <c r="D2460" s="45"/>
      <c r="E2460" s="45"/>
    </row>
    <row r="2461" spans="1:5" x14ac:dyDescent="0.2">
      <c r="A2461" s="45"/>
      <c r="B2461" s="45"/>
      <c r="C2461" s="45"/>
      <c r="D2461" s="45"/>
      <c r="E2461" s="45"/>
    </row>
    <row r="2462" spans="1:5" x14ac:dyDescent="0.2">
      <c r="A2462" s="45"/>
      <c r="B2462" s="45"/>
      <c r="C2462" s="45"/>
      <c r="D2462" s="45"/>
      <c r="E2462" s="45"/>
    </row>
    <row r="2463" spans="1:5" x14ac:dyDescent="0.2">
      <c r="A2463" s="45"/>
      <c r="B2463" s="45"/>
      <c r="C2463" s="45"/>
      <c r="D2463" s="45"/>
      <c r="E2463" s="45"/>
    </row>
    <row r="2464" spans="1:5" x14ac:dyDescent="0.2">
      <c r="A2464" s="45"/>
      <c r="B2464" s="45"/>
      <c r="C2464" s="45"/>
      <c r="D2464" s="45"/>
      <c r="E2464" s="45"/>
    </row>
    <row r="2465" spans="1:5" x14ac:dyDescent="0.2">
      <c r="A2465" s="45"/>
      <c r="B2465" s="45"/>
      <c r="C2465" s="45"/>
      <c r="D2465" s="45"/>
      <c r="E2465" s="45"/>
    </row>
    <row r="2466" spans="1:5" x14ac:dyDescent="0.2">
      <c r="A2466" s="45"/>
      <c r="B2466" s="45"/>
      <c r="C2466" s="45"/>
      <c r="D2466" s="45"/>
      <c r="E2466" s="45"/>
    </row>
    <row r="2467" spans="1:5" x14ac:dyDescent="0.2">
      <c r="A2467" s="45"/>
      <c r="B2467" s="45"/>
      <c r="C2467" s="45"/>
      <c r="D2467" s="45"/>
      <c r="E2467" s="45"/>
    </row>
    <row r="2468" spans="1:5" x14ac:dyDescent="0.2">
      <c r="A2468" s="45"/>
      <c r="B2468" s="45"/>
      <c r="C2468" s="45"/>
      <c r="D2468" s="45"/>
      <c r="E2468" s="45"/>
    </row>
    <row r="2469" spans="1:5" x14ac:dyDescent="0.2">
      <c r="A2469" s="45"/>
      <c r="B2469" s="45"/>
      <c r="C2469" s="45"/>
      <c r="D2469" s="45"/>
      <c r="E2469" s="45"/>
    </row>
    <row r="2470" spans="1:5" x14ac:dyDescent="0.2">
      <c r="A2470" s="45"/>
      <c r="B2470" s="45"/>
      <c r="C2470" s="45"/>
      <c r="D2470" s="45"/>
      <c r="E2470" s="45"/>
    </row>
    <row r="2471" spans="1:5" x14ac:dyDescent="0.2">
      <c r="A2471" s="45"/>
      <c r="B2471" s="45"/>
      <c r="C2471" s="45"/>
      <c r="D2471" s="45"/>
      <c r="E2471" s="45"/>
    </row>
    <row r="2472" spans="1:5" x14ac:dyDescent="0.2">
      <c r="A2472" s="45"/>
      <c r="B2472" s="45"/>
      <c r="C2472" s="45"/>
      <c r="D2472" s="45"/>
      <c r="E2472" s="45"/>
    </row>
    <row r="2473" spans="1:5" x14ac:dyDescent="0.2">
      <c r="A2473" s="45"/>
      <c r="B2473" s="45"/>
      <c r="C2473" s="45"/>
      <c r="D2473" s="45"/>
      <c r="E2473" s="45"/>
    </row>
    <row r="2474" spans="1:5" x14ac:dyDescent="0.2">
      <c r="A2474" s="45"/>
      <c r="B2474" s="45"/>
      <c r="C2474" s="45"/>
      <c r="D2474" s="45"/>
      <c r="E2474" s="45"/>
    </row>
    <row r="2475" spans="1:5" x14ac:dyDescent="0.2">
      <c r="A2475" s="45"/>
      <c r="B2475" s="45"/>
      <c r="C2475" s="45"/>
      <c r="D2475" s="45"/>
      <c r="E2475" s="45"/>
    </row>
    <row r="2476" spans="1:5" x14ac:dyDescent="0.2">
      <c r="A2476" s="45"/>
      <c r="B2476" s="45"/>
      <c r="C2476" s="45"/>
      <c r="D2476" s="45"/>
      <c r="E2476" s="45"/>
    </row>
    <row r="2477" spans="1:5" x14ac:dyDescent="0.2">
      <c r="A2477" s="45"/>
      <c r="B2477" s="45"/>
      <c r="C2477" s="45"/>
      <c r="D2477" s="45"/>
      <c r="E2477" s="45"/>
    </row>
    <row r="2478" spans="1:5" x14ac:dyDescent="0.2">
      <c r="A2478" s="45"/>
      <c r="B2478" s="45"/>
      <c r="C2478" s="45"/>
      <c r="D2478" s="45"/>
      <c r="E2478" s="45"/>
    </row>
    <row r="2479" spans="1:5" x14ac:dyDescent="0.2">
      <c r="A2479" s="45"/>
      <c r="B2479" s="45"/>
      <c r="C2479" s="45"/>
      <c r="D2479" s="45"/>
      <c r="E2479" s="45"/>
    </row>
    <row r="2480" spans="1:5" x14ac:dyDescent="0.2">
      <c r="A2480" s="45"/>
      <c r="B2480" s="45"/>
      <c r="C2480" s="45"/>
      <c r="D2480" s="45"/>
      <c r="E2480" s="45"/>
    </row>
    <row r="2481" spans="1:5" x14ac:dyDescent="0.2">
      <c r="A2481" s="45"/>
      <c r="B2481" s="45"/>
      <c r="C2481" s="45"/>
      <c r="D2481" s="45"/>
      <c r="E2481" s="45"/>
    </row>
    <row r="2482" spans="1:5" x14ac:dyDescent="0.2">
      <c r="A2482" s="45"/>
      <c r="B2482" s="45"/>
      <c r="C2482" s="45"/>
      <c r="D2482" s="45"/>
      <c r="E2482" s="45"/>
    </row>
    <row r="2483" spans="1:5" x14ac:dyDescent="0.2">
      <c r="A2483" s="45"/>
      <c r="B2483" s="45"/>
      <c r="C2483" s="45"/>
      <c r="D2483" s="45"/>
      <c r="E2483" s="45"/>
    </row>
    <row r="2484" spans="1:5" x14ac:dyDescent="0.2">
      <c r="A2484" s="45"/>
      <c r="B2484" s="45"/>
      <c r="C2484" s="45"/>
      <c r="D2484" s="45"/>
      <c r="E2484" s="45"/>
    </row>
    <row r="2485" spans="1:5" x14ac:dyDescent="0.2">
      <c r="A2485" s="45"/>
      <c r="B2485" s="45"/>
      <c r="C2485" s="45"/>
      <c r="D2485" s="45"/>
      <c r="E2485" s="45"/>
    </row>
    <row r="2486" spans="1:5" x14ac:dyDescent="0.2">
      <c r="A2486" s="45"/>
      <c r="B2486" s="45"/>
      <c r="C2486" s="45"/>
      <c r="D2486" s="45"/>
      <c r="E2486" s="45"/>
    </row>
    <row r="2487" spans="1:5" x14ac:dyDescent="0.2">
      <c r="A2487" s="45"/>
      <c r="B2487" s="45"/>
      <c r="C2487" s="45"/>
      <c r="D2487" s="45"/>
      <c r="E2487" s="45"/>
    </row>
    <row r="2488" spans="1:5" x14ac:dyDescent="0.2">
      <c r="A2488" s="45"/>
      <c r="B2488" s="45"/>
      <c r="C2488" s="45"/>
      <c r="D2488" s="45"/>
      <c r="E2488" s="45"/>
    </row>
    <row r="2489" spans="1:5" x14ac:dyDescent="0.2">
      <c r="A2489" s="45"/>
      <c r="B2489" s="45"/>
      <c r="C2489" s="45"/>
      <c r="D2489" s="45"/>
      <c r="E2489" s="45"/>
    </row>
    <row r="2490" spans="1:5" x14ac:dyDescent="0.2">
      <c r="A2490" s="45"/>
      <c r="B2490" s="45"/>
      <c r="C2490" s="45"/>
      <c r="D2490" s="45"/>
      <c r="E2490" s="45"/>
    </row>
    <row r="2491" spans="1:5" x14ac:dyDescent="0.2">
      <c r="A2491" s="45"/>
      <c r="B2491" s="45"/>
      <c r="C2491" s="45"/>
      <c r="D2491" s="45"/>
      <c r="E2491" s="45"/>
    </row>
    <row r="2492" spans="1:5" x14ac:dyDescent="0.2">
      <c r="A2492" s="45"/>
      <c r="B2492" s="45"/>
      <c r="C2492" s="45"/>
      <c r="D2492" s="45"/>
      <c r="E2492" s="45"/>
    </row>
    <row r="2493" spans="1:5" x14ac:dyDescent="0.2">
      <c r="A2493" s="45"/>
      <c r="B2493" s="45"/>
      <c r="C2493" s="45"/>
      <c r="D2493" s="45"/>
      <c r="E2493" s="45"/>
    </row>
    <row r="2494" spans="1:5" x14ac:dyDescent="0.2">
      <c r="A2494" s="45"/>
      <c r="B2494" s="45"/>
      <c r="C2494" s="45"/>
      <c r="D2494" s="45"/>
      <c r="E2494" s="45"/>
    </row>
    <row r="2495" spans="1:5" x14ac:dyDescent="0.2">
      <c r="A2495" s="45"/>
      <c r="B2495" s="45"/>
      <c r="C2495" s="45"/>
      <c r="D2495" s="45"/>
      <c r="E2495" s="45"/>
    </row>
    <row r="2496" spans="1:5" x14ac:dyDescent="0.2">
      <c r="A2496" s="45"/>
      <c r="B2496" s="45"/>
      <c r="C2496" s="45"/>
      <c r="D2496" s="45"/>
      <c r="E2496" s="45"/>
    </row>
    <row r="2497" spans="1:5" x14ac:dyDescent="0.2">
      <c r="A2497" s="45"/>
      <c r="B2497" s="45"/>
      <c r="C2497" s="45"/>
      <c r="D2497" s="45"/>
      <c r="E2497" s="45"/>
    </row>
    <row r="2498" spans="1:5" x14ac:dyDescent="0.2">
      <c r="A2498" s="45"/>
      <c r="B2498" s="45"/>
      <c r="C2498" s="45"/>
      <c r="D2498" s="45"/>
      <c r="E2498" s="45"/>
    </row>
    <row r="2499" spans="1:5" x14ac:dyDescent="0.2">
      <c r="A2499" s="45"/>
      <c r="B2499" s="45"/>
      <c r="C2499" s="45"/>
      <c r="D2499" s="45"/>
      <c r="E2499" s="45"/>
    </row>
    <row r="2500" spans="1:5" x14ac:dyDescent="0.2">
      <c r="A2500" s="45"/>
      <c r="B2500" s="45"/>
      <c r="C2500" s="45"/>
      <c r="D2500" s="45"/>
      <c r="E2500" s="45"/>
    </row>
    <row r="2501" spans="1:5" x14ac:dyDescent="0.2">
      <c r="A2501" s="45"/>
      <c r="B2501" s="45"/>
      <c r="C2501" s="45"/>
      <c r="D2501" s="45"/>
      <c r="E2501" s="45"/>
    </row>
    <row r="2502" spans="1:5" x14ac:dyDescent="0.2">
      <c r="A2502" s="45"/>
      <c r="B2502" s="45"/>
      <c r="C2502" s="45"/>
      <c r="D2502" s="45"/>
      <c r="E2502" s="45"/>
    </row>
    <row r="2503" spans="1:5" x14ac:dyDescent="0.2">
      <c r="A2503" s="45"/>
      <c r="B2503" s="45"/>
      <c r="C2503" s="45"/>
      <c r="D2503" s="45"/>
      <c r="E2503" s="45"/>
    </row>
    <row r="2504" spans="1:5" x14ac:dyDescent="0.2">
      <c r="A2504" s="45"/>
      <c r="B2504" s="45"/>
      <c r="C2504" s="45"/>
      <c r="D2504" s="45"/>
      <c r="E2504" s="45"/>
    </row>
    <row r="2505" spans="1:5" x14ac:dyDescent="0.2">
      <c r="A2505" s="45"/>
      <c r="B2505" s="45"/>
      <c r="C2505" s="45"/>
      <c r="D2505" s="45"/>
      <c r="E2505" s="45"/>
    </row>
    <row r="2506" spans="1:5" x14ac:dyDescent="0.2">
      <c r="A2506" s="45"/>
      <c r="B2506" s="45"/>
      <c r="C2506" s="45"/>
      <c r="D2506" s="45"/>
      <c r="E2506" s="45"/>
    </row>
    <row r="2507" spans="1:5" x14ac:dyDescent="0.2">
      <c r="A2507" s="45"/>
      <c r="B2507" s="45"/>
      <c r="C2507" s="45"/>
      <c r="D2507" s="45"/>
      <c r="E2507" s="45"/>
    </row>
    <row r="2508" spans="1:5" x14ac:dyDescent="0.2">
      <c r="A2508" s="45"/>
      <c r="B2508" s="45"/>
      <c r="C2508" s="45"/>
      <c r="D2508" s="45"/>
      <c r="E2508" s="45"/>
    </row>
    <row r="2509" spans="1:5" x14ac:dyDescent="0.2">
      <c r="A2509" s="45"/>
      <c r="B2509" s="45"/>
      <c r="C2509" s="45"/>
      <c r="D2509" s="45"/>
      <c r="E2509" s="45"/>
    </row>
    <row r="2510" spans="1:5" x14ac:dyDescent="0.2">
      <c r="A2510" s="45"/>
      <c r="B2510" s="45"/>
      <c r="C2510" s="45"/>
      <c r="D2510" s="45"/>
      <c r="E2510" s="45"/>
    </row>
    <row r="2511" spans="1:5" x14ac:dyDescent="0.2">
      <c r="A2511" s="45"/>
      <c r="B2511" s="45"/>
      <c r="C2511" s="45"/>
      <c r="D2511" s="45"/>
      <c r="E2511" s="45"/>
    </row>
    <row r="2512" spans="1:5" x14ac:dyDescent="0.2">
      <c r="A2512" s="45"/>
      <c r="B2512" s="45"/>
      <c r="C2512" s="45"/>
      <c r="D2512" s="45"/>
      <c r="E2512" s="45"/>
    </row>
    <row r="2513" spans="1:5" x14ac:dyDescent="0.2">
      <c r="A2513" s="45"/>
      <c r="B2513" s="45"/>
      <c r="C2513" s="45"/>
      <c r="D2513" s="45"/>
      <c r="E2513" s="45"/>
    </row>
    <row r="2514" spans="1:5" x14ac:dyDescent="0.2">
      <c r="A2514" s="45"/>
      <c r="B2514" s="45"/>
      <c r="C2514" s="45"/>
      <c r="D2514" s="45"/>
      <c r="E2514" s="45"/>
    </row>
    <row r="2515" spans="1:5" x14ac:dyDescent="0.2">
      <c r="A2515" s="45"/>
      <c r="B2515" s="45"/>
      <c r="C2515" s="45"/>
      <c r="D2515" s="45"/>
      <c r="E2515" s="45"/>
    </row>
    <row r="2516" spans="1:5" x14ac:dyDescent="0.2">
      <c r="A2516" s="45"/>
      <c r="B2516" s="45"/>
      <c r="C2516" s="45"/>
      <c r="D2516" s="45"/>
      <c r="E2516" s="45"/>
    </row>
    <row r="2517" spans="1:5" x14ac:dyDescent="0.2">
      <c r="A2517" s="45"/>
      <c r="B2517" s="45"/>
      <c r="C2517" s="45"/>
      <c r="D2517" s="45"/>
      <c r="E2517" s="45"/>
    </row>
    <row r="2518" spans="1:5" x14ac:dyDescent="0.2">
      <c r="A2518" s="45"/>
      <c r="B2518" s="45"/>
      <c r="C2518" s="45"/>
      <c r="D2518" s="45"/>
      <c r="E2518" s="45"/>
    </row>
    <row r="2519" spans="1:5" x14ac:dyDescent="0.2">
      <c r="A2519" s="45"/>
      <c r="B2519" s="45"/>
      <c r="C2519" s="45"/>
      <c r="D2519" s="45"/>
      <c r="E2519" s="45"/>
    </row>
    <row r="2520" spans="1:5" x14ac:dyDescent="0.2">
      <c r="A2520" s="45"/>
      <c r="B2520" s="45"/>
      <c r="C2520" s="45"/>
      <c r="D2520" s="45"/>
      <c r="E2520" s="45"/>
    </row>
    <row r="2521" spans="1:5" x14ac:dyDescent="0.2">
      <c r="A2521" s="45"/>
      <c r="B2521" s="45"/>
      <c r="C2521" s="45"/>
      <c r="D2521" s="45"/>
      <c r="E2521" s="45"/>
    </row>
    <row r="2522" spans="1:5" x14ac:dyDescent="0.2">
      <c r="A2522" s="45"/>
      <c r="B2522" s="45"/>
      <c r="C2522" s="45"/>
      <c r="D2522" s="45"/>
      <c r="E2522" s="45"/>
    </row>
    <row r="2523" spans="1:5" x14ac:dyDescent="0.2">
      <c r="A2523" s="45"/>
      <c r="B2523" s="45"/>
      <c r="C2523" s="45"/>
      <c r="D2523" s="45"/>
      <c r="E2523" s="45"/>
    </row>
    <row r="2524" spans="1:5" x14ac:dyDescent="0.2">
      <c r="A2524" s="45"/>
      <c r="B2524" s="45"/>
      <c r="C2524" s="45"/>
      <c r="D2524" s="45"/>
      <c r="E2524" s="45"/>
    </row>
    <row r="2525" spans="1:5" x14ac:dyDescent="0.2">
      <c r="A2525" s="45"/>
      <c r="B2525" s="45"/>
      <c r="C2525" s="45"/>
      <c r="D2525" s="45"/>
      <c r="E2525" s="45"/>
    </row>
    <row r="2526" spans="1:5" x14ac:dyDescent="0.2">
      <c r="A2526" s="45"/>
      <c r="B2526" s="45"/>
      <c r="C2526" s="45"/>
      <c r="D2526" s="45"/>
      <c r="E2526" s="45"/>
    </row>
    <row r="2527" spans="1:5" x14ac:dyDescent="0.2">
      <c r="A2527" s="45"/>
      <c r="B2527" s="45"/>
      <c r="C2527" s="45"/>
      <c r="D2527" s="45"/>
      <c r="E2527" s="45"/>
    </row>
    <row r="2528" spans="1:5" x14ac:dyDescent="0.2">
      <c r="A2528" s="45"/>
      <c r="B2528" s="45"/>
      <c r="C2528" s="45"/>
      <c r="D2528" s="45"/>
      <c r="E2528" s="45"/>
    </row>
    <row r="2529" spans="1:5" x14ac:dyDescent="0.2">
      <c r="A2529" s="45"/>
      <c r="B2529" s="45"/>
      <c r="C2529" s="45"/>
      <c r="D2529" s="45"/>
      <c r="E2529" s="45"/>
    </row>
    <row r="2530" spans="1:5" x14ac:dyDescent="0.2">
      <c r="A2530" s="45"/>
      <c r="B2530" s="45"/>
      <c r="C2530" s="45"/>
      <c r="D2530" s="45"/>
      <c r="E2530" s="45"/>
    </row>
    <row r="2531" spans="1:5" x14ac:dyDescent="0.2">
      <c r="A2531" s="45"/>
      <c r="B2531" s="45"/>
      <c r="C2531" s="45"/>
      <c r="D2531" s="45"/>
      <c r="E2531" s="45"/>
    </row>
    <row r="2532" spans="1:5" x14ac:dyDescent="0.2">
      <c r="A2532" s="45"/>
      <c r="B2532" s="45"/>
      <c r="C2532" s="45"/>
      <c r="D2532" s="45"/>
      <c r="E2532" s="45"/>
    </row>
    <row r="2533" spans="1:5" x14ac:dyDescent="0.2">
      <c r="A2533" s="45"/>
      <c r="B2533" s="45"/>
      <c r="C2533" s="45"/>
      <c r="D2533" s="45"/>
      <c r="E2533" s="45"/>
    </row>
    <row r="2534" spans="1:5" x14ac:dyDescent="0.2">
      <c r="A2534" s="45"/>
      <c r="B2534" s="45"/>
      <c r="C2534" s="45"/>
      <c r="D2534" s="45"/>
      <c r="E2534" s="45"/>
    </row>
    <row r="2535" spans="1:5" x14ac:dyDescent="0.2">
      <c r="A2535" s="45"/>
      <c r="B2535" s="45"/>
      <c r="C2535" s="45"/>
      <c r="D2535" s="45"/>
      <c r="E2535" s="45"/>
    </row>
    <row r="2536" spans="1:5" x14ac:dyDescent="0.2">
      <c r="A2536" s="45"/>
      <c r="B2536" s="45"/>
      <c r="C2536" s="45"/>
      <c r="D2536" s="45"/>
      <c r="E2536" s="45"/>
    </row>
    <row r="2537" spans="1:5" x14ac:dyDescent="0.2">
      <c r="A2537" s="45"/>
      <c r="B2537" s="45"/>
      <c r="C2537" s="45"/>
      <c r="D2537" s="45"/>
      <c r="E2537" s="45"/>
    </row>
    <row r="2538" spans="1:5" x14ac:dyDescent="0.2">
      <c r="A2538" s="45"/>
      <c r="B2538" s="45"/>
      <c r="C2538" s="45"/>
      <c r="D2538" s="45"/>
      <c r="E2538" s="45"/>
    </row>
    <row r="2539" spans="1:5" x14ac:dyDescent="0.2">
      <c r="A2539" s="45"/>
      <c r="B2539" s="45"/>
      <c r="C2539" s="45"/>
      <c r="D2539" s="45"/>
      <c r="E2539" s="45"/>
    </row>
    <row r="2540" spans="1:5" x14ac:dyDescent="0.2">
      <c r="A2540" s="45"/>
      <c r="B2540" s="45"/>
      <c r="C2540" s="45"/>
      <c r="D2540" s="45"/>
      <c r="E2540" s="45"/>
    </row>
    <row r="2541" spans="1:5" x14ac:dyDescent="0.2">
      <c r="A2541" s="45"/>
      <c r="B2541" s="45"/>
      <c r="C2541" s="45"/>
      <c r="D2541" s="45"/>
      <c r="E2541" s="45"/>
    </row>
    <row r="2542" spans="1:5" x14ac:dyDescent="0.2">
      <c r="A2542" s="45"/>
      <c r="B2542" s="45"/>
      <c r="C2542" s="45"/>
      <c r="D2542" s="45"/>
      <c r="E2542" s="45"/>
    </row>
    <row r="2543" spans="1:5" x14ac:dyDescent="0.2">
      <c r="A2543" s="45"/>
      <c r="B2543" s="45"/>
      <c r="C2543" s="45"/>
      <c r="D2543" s="45"/>
      <c r="E2543" s="45"/>
    </row>
    <row r="2544" spans="1:5" x14ac:dyDescent="0.2">
      <c r="A2544" s="45"/>
      <c r="B2544" s="45"/>
      <c r="C2544" s="45"/>
      <c r="D2544" s="45"/>
      <c r="E2544" s="45"/>
    </row>
    <row r="2545" spans="1:5" x14ac:dyDescent="0.2">
      <c r="A2545" s="45"/>
      <c r="B2545" s="45"/>
      <c r="C2545" s="45"/>
      <c r="D2545" s="45"/>
      <c r="E2545" s="45"/>
    </row>
    <row r="2546" spans="1:5" x14ac:dyDescent="0.2">
      <c r="A2546" s="45"/>
      <c r="B2546" s="45"/>
      <c r="C2546" s="45"/>
      <c r="D2546" s="45"/>
      <c r="E2546" s="45"/>
    </row>
    <row r="2547" spans="1:5" x14ac:dyDescent="0.2">
      <c r="A2547" s="45"/>
      <c r="B2547" s="45"/>
      <c r="C2547" s="45"/>
      <c r="D2547" s="45"/>
      <c r="E2547" s="45"/>
    </row>
    <row r="2548" spans="1:5" x14ac:dyDescent="0.2">
      <c r="A2548" s="45"/>
      <c r="B2548" s="45"/>
      <c r="C2548" s="45"/>
      <c r="D2548" s="45"/>
      <c r="E2548" s="45"/>
    </row>
    <row r="2549" spans="1:5" x14ac:dyDescent="0.2">
      <c r="A2549" s="45"/>
      <c r="B2549" s="45"/>
      <c r="C2549" s="45"/>
      <c r="D2549" s="45"/>
      <c r="E2549" s="45"/>
    </row>
    <row r="2550" spans="1:5" x14ac:dyDescent="0.2">
      <c r="A2550" s="45"/>
      <c r="B2550" s="45"/>
      <c r="C2550" s="45"/>
      <c r="D2550" s="45"/>
      <c r="E2550" s="45"/>
    </row>
    <row r="2551" spans="1:5" x14ac:dyDescent="0.2">
      <c r="A2551" s="45"/>
      <c r="B2551" s="45"/>
      <c r="C2551" s="45"/>
      <c r="D2551" s="45"/>
      <c r="E2551" s="45"/>
    </row>
    <row r="2552" spans="1:5" x14ac:dyDescent="0.2">
      <c r="A2552" s="45"/>
      <c r="B2552" s="45"/>
      <c r="C2552" s="45"/>
      <c r="D2552" s="45"/>
      <c r="E2552" s="45"/>
    </row>
    <row r="2553" spans="1:5" x14ac:dyDescent="0.2">
      <c r="A2553" s="45"/>
      <c r="B2553" s="45"/>
      <c r="C2553" s="45"/>
      <c r="D2553" s="45"/>
      <c r="E2553" s="45"/>
    </row>
    <row r="2554" spans="1:5" x14ac:dyDescent="0.2">
      <c r="A2554" s="45"/>
      <c r="B2554" s="45"/>
      <c r="C2554" s="45"/>
      <c r="D2554" s="45"/>
      <c r="E2554" s="45"/>
    </row>
    <row r="2555" spans="1:5" x14ac:dyDescent="0.2">
      <c r="A2555" s="45"/>
      <c r="B2555" s="45"/>
      <c r="C2555" s="45"/>
      <c r="D2555" s="45"/>
      <c r="E2555" s="45"/>
    </row>
    <row r="2556" spans="1:5" x14ac:dyDescent="0.2">
      <c r="A2556" s="45"/>
      <c r="B2556" s="45"/>
      <c r="C2556" s="45"/>
      <c r="D2556" s="45"/>
      <c r="E2556" s="45"/>
    </row>
    <row r="2557" spans="1:5" x14ac:dyDescent="0.2">
      <c r="A2557" s="45"/>
      <c r="B2557" s="45"/>
      <c r="C2557" s="45"/>
      <c r="D2557" s="45"/>
      <c r="E2557" s="45"/>
    </row>
    <row r="2558" spans="1:5" x14ac:dyDescent="0.2">
      <c r="A2558" s="45"/>
      <c r="B2558" s="45"/>
      <c r="C2558" s="45"/>
      <c r="D2558" s="45"/>
      <c r="E2558" s="45"/>
    </row>
    <row r="2559" spans="1:5" x14ac:dyDescent="0.2">
      <c r="A2559" s="45"/>
      <c r="B2559" s="45"/>
      <c r="C2559" s="45"/>
      <c r="D2559" s="45"/>
      <c r="E2559" s="45"/>
    </row>
    <row r="2560" spans="1:5" x14ac:dyDescent="0.2">
      <c r="A2560" s="45"/>
      <c r="B2560" s="45"/>
      <c r="C2560" s="45"/>
      <c r="D2560" s="45"/>
      <c r="E2560" s="45"/>
    </row>
    <row r="2561" spans="1:5" x14ac:dyDescent="0.2">
      <c r="A2561" s="45"/>
      <c r="B2561" s="45"/>
      <c r="C2561" s="45"/>
      <c r="D2561" s="45"/>
      <c r="E2561" s="45"/>
    </row>
    <row r="2562" spans="1:5" x14ac:dyDescent="0.2">
      <c r="A2562" s="45"/>
      <c r="B2562" s="45"/>
      <c r="C2562" s="45"/>
      <c r="D2562" s="45"/>
      <c r="E2562" s="45"/>
    </row>
    <row r="2563" spans="1:5" x14ac:dyDescent="0.2">
      <c r="A2563" s="45"/>
      <c r="B2563" s="45"/>
      <c r="C2563" s="45"/>
      <c r="D2563" s="45"/>
      <c r="E2563" s="45"/>
    </row>
    <row r="2564" spans="1:5" x14ac:dyDescent="0.2">
      <c r="A2564" s="45"/>
      <c r="B2564" s="45"/>
      <c r="C2564" s="45"/>
      <c r="D2564" s="45"/>
      <c r="E2564" s="45"/>
    </row>
    <row r="2565" spans="1:5" x14ac:dyDescent="0.2">
      <c r="A2565" s="45"/>
      <c r="B2565" s="45"/>
      <c r="C2565" s="45"/>
      <c r="D2565" s="45"/>
      <c r="E2565" s="45"/>
    </row>
    <row r="2566" spans="1:5" x14ac:dyDescent="0.2">
      <c r="A2566" s="45"/>
      <c r="B2566" s="45"/>
      <c r="C2566" s="45"/>
      <c r="D2566" s="45"/>
      <c r="E2566" s="45"/>
    </row>
    <row r="2567" spans="1:5" x14ac:dyDescent="0.2">
      <c r="A2567" s="45"/>
      <c r="B2567" s="45"/>
      <c r="C2567" s="45"/>
      <c r="D2567" s="45"/>
      <c r="E2567" s="45"/>
    </row>
    <row r="2568" spans="1:5" x14ac:dyDescent="0.2">
      <c r="A2568" s="45"/>
      <c r="B2568" s="45"/>
      <c r="C2568" s="45"/>
      <c r="D2568" s="45"/>
      <c r="E2568" s="45"/>
    </row>
    <row r="2569" spans="1:5" x14ac:dyDescent="0.2">
      <c r="A2569" s="45"/>
      <c r="B2569" s="45"/>
      <c r="C2569" s="45"/>
      <c r="D2569" s="45"/>
      <c r="E2569" s="45"/>
    </row>
    <row r="2570" spans="1:5" x14ac:dyDescent="0.2">
      <c r="A2570" s="45"/>
      <c r="B2570" s="45"/>
      <c r="C2570" s="45"/>
      <c r="D2570" s="45"/>
      <c r="E2570" s="45"/>
    </row>
    <row r="2571" spans="1:5" x14ac:dyDescent="0.2">
      <c r="A2571" s="45"/>
      <c r="B2571" s="45"/>
      <c r="C2571" s="45"/>
      <c r="D2571" s="45"/>
      <c r="E2571" s="45"/>
    </row>
    <row r="2572" spans="1:5" x14ac:dyDescent="0.2">
      <c r="A2572" s="45"/>
      <c r="B2572" s="45"/>
      <c r="C2572" s="45"/>
      <c r="D2572" s="45"/>
      <c r="E2572" s="45"/>
    </row>
    <row r="2573" spans="1:5" x14ac:dyDescent="0.2">
      <c r="A2573" s="45"/>
      <c r="B2573" s="45"/>
      <c r="C2573" s="45"/>
      <c r="D2573" s="45"/>
      <c r="E2573" s="45"/>
    </row>
    <row r="2574" spans="1:5" x14ac:dyDescent="0.2">
      <c r="A2574" s="45"/>
      <c r="B2574" s="45"/>
      <c r="C2574" s="45"/>
      <c r="D2574" s="45"/>
      <c r="E2574" s="45"/>
    </row>
    <row r="2575" spans="1:5" x14ac:dyDescent="0.2">
      <c r="A2575" s="45"/>
      <c r="B2575" s="45"/>
      <c r="C2575" s="45"/>
      <c r="D2575" s="45"/>
      <c r="E2575" s="45"/>
    </row>
    <row r="2576" spans="1:5" x14ac:dyDescent="0.2">
      <c r="A2576" s="45"/>
      <c r="B2576" s="45"/>
      <c r="C2576" s="45"/>
      <c r="D2576" s="45"/>
      <c r="E2576" s="45"/>
    </row>
    <row r="2577" spans="1:5" x14ac:dyDescent="0.2">
      <c r="A2577" s="45"/>
      <c r="B2577" s="45"/>
      <c r="C2577" s="45"/>
      <c r="D2577" s="45"/>
      <c r="E2577" s="45"/>
    </row>
    <row r="2578" spans="1:5" x14ac:dyDescent="0.2">
      <c r="A2578" s="45"/>
      <c r="B2578" s="45"/>
      <c r="C2578" s="45"/>
      <c r="D2578" s="45"/>
      <c r="E2578" s="45"/>
    </row>
    <row r="2579" spans="1:5" x14ac:dyDescent="0.2">
      <c r="A2579" s="45"/>
      <c r="B2579" s="45"/>
      <c r="C2579" s="45"/>
      <c r="D2579" s="45"/>
      <c r="E2579" s="45"/>
    </row>
    <row r="2580" spans="1:5" x14ac:dyDescent="0.2">
      <c r="A2580" s="45"/>
      <c r="B2580" s="45"/>
      <c r="C2580" s="45"/>
      <c r="D2580" s="45"/>
      <c r="E2580" s="45"/>
    </row>
    <row r="2581" spans="1:5" x14ac:dyDescent="0.2">
      <c r="A2581" s="45"/>
      <c r="B2581" s="45"/>
      <c r="C2581" s="45"/>
      <c r="D2581" s="45"/>
      <c r="E2581" s="45"/>
    </row>
    <row r="2582" spans="1:5" x14ac:dyDescent="0.2">
      <c r="A2582" s="45"/>
      <c r="B2582" s="45"/>
      <c r="C2582" s="45"/>
      <c r="D2582" s="45"/>
      <c r="E2582" s="45"/>
    </row>
    <row r="2583" spans="1:5" x14ac:dyDescent="0.2">
      <c r="A2583" s="45"/>
      <c r="B2583" s="45"/>
      <c r="C2583" s="45"/>
      <c r="D2583" s="45"/>
      <c r="E2583" s="45"/>
    </row>
    <row r="2584" spans="1:5" x14ac:dyDescent="0.2">
      <c r="A2584" s="45"/>
      <c r="B2584" s="45"/>
      <c r="C2584" s="45"/>
      <c r="D2584" s="45"/>
      <c r="E2584" s="45"/>
    </row>
    <row r="2585" spans="1:5" x14ac:dyDescent="0.2">
      <c r="A2585" s="45"/>
      <c r="B2585" s="45"/>
      <c r="C2585" s="45"/>
      <c r="D2585" s="45"/>
      <c r="E2585" s="45"/>
    </row>
    <row r="2586" spans="1:5" x14ac:dyDescent="0.2">
      <c r="A2586" s="45"/>
      <c r="B2586" s="45"/>
      <c r="C2586" s="45"/>
      <c r="D2586" s="45"/>
      <c r="E2586" s="45"/>
    </row>
    <row r="2587" spans="1:5" x14ac:dyDescent="0.2">
      <c r="A2587" s="45"/>
      <c r="B2587" s="45"/>
      <c r="C2587" s="45"/>
      <c r="D2587" s="45"/>
      <c r="E2587" s="45"/>
    </row>
    <row r="2588" spans="1:5" x14ac:dyDescent="0.2">
      <c r="A2588" s="45"/>
      <c r="B2588" s="45"/>
      <c r="C2588" s="45"/>
      <c r="D2588" s="45"/>
      <c r="E2588" s="45"/>
    </row>
    <row r="2589" spans="1:5" x14ac:dyDescent="0.2">
      <c r="A2589" s="45"/>
      <c r="B2589" s="45"/>
      <c r="C2589" s="45"/>
      <c r="D2589" s="45"/>
      <c r="E2589" s="45"/>
    </row>
    <row r="2590" spans="1:5" x14ac:dyDescent="0.2">
      <c r="A2590" s="45"/>
      <c r="B2590" s="45"/>
      <c r="C2590" s="45"/>
      <c r="D2590" s="45"/>
      <c r="E2590" s="45"/>
    </row>
    <row r="2591" spans="1:5" x14ac:dyDescent="0.2">
      <c r="A2591" s="45"/>
      <c r="B2591" s="45"/>
      <c r="C2591" s="45"/>
      <c r="D2591" s="45"/>
      <c r="E2591" s="45"/>
    </row>
    <row r="2592" spans="1:5" x14ac:dyDescent="0.2">
      <c r="A2592" s="45"/>
      <c r="B2592" s="45"/>
      <c r="C2592" s="45"/>
      <c r="D2592" s="45"/>
      <c r="E2592" s="45"/>
    </row>
    <row r="2593" spans="1:5" x14ac:dyDescent="0.2">
      <c r="A2593" s="45"/>
      <c r="B2593" s="45"/>
      <c r="C2593" s="45"/>
      <c r="D2593" s="45"/>
      <c r="E2593" s="45"/>
    </row>
    <row r="2594" spans="1:5" x14ac:dyDescent="0.2">
      <c r="A2594" s="45"/>
      <c r="B2594" s="45"/>
      <c r="C2594" s="45"/>
      <c r="D2594" s="45"/>
      <c r="E2594" s="45"/>
    </row>
    <row r="2595" spans="1:5" x14ac:dyDescent="0.2">
      <c r="A2595" s="45"/>
      <c r="B2595" s="45"/>
      <c r="C2595" s="45"/>
      <c r="D2595" s="45"/>
      <c r="E2595" s="45"/>
    </row>
    <row r="2596" spans="1:5" x14ac:dyDescent="0.2">
      <c r="A2596" s="45"/>
      <c r="B2596" s="45"/>
      <c r="C2596" s="45"/>
      <c r="D2596" s="45"/>
      <c r="E2596" s="45"/>
    </row>
    <row r="2597" spans="1:5" x14ac:dyDescent="0.2">
      <c r="A2597" s="45"/>
      <c r="B2597" s="45"/>
      <c r="C2597" s="45"/>
      <c r="D2597" s="45"/>
      <c r="E2597" s="45"/>
    </row>
    <row r="2598" spans="1:5" x14ac:dyDescent="0.2">
      <c r="A2598" s="45"/>
      <c r="B2598" s="45"/>
      <c r="C2598" s="45"/>
      <c r="D2598" s="45"/>
      <c r="E2598" s="45"/>
    </row>
    <row r="2599" spans="1:5" x14ac:dyDescent="0.2">
      <c r="A2599" s="45"/>
      <c r="B2599" s="45"/>
      <c r="C2599" s="45"/>
      <c r="D2599" s="45"/>
      <c r="E2599" s="45"/>
    </row>
    <row r="2600" spans="1:5" x14ac:dyDescent="0.2">
      <c r="A2600" s="45"/>
      <c r="B2600" s="45"/>
      <c r="C2600" s="45"/>
      <c r="D2600" s="45"/>
      <c r="E2600" s="45"/>
    </row>
    <row r="2601" spans="1:5" x14ac:dyDescent="0.2">
      <c r="A2601" s="45"/>
      <c r="B2601" s="45"/>
      <c r="C2601" s="45"/>
      <c r="D2601" s="45"/>
      <c r="E2601" s="45"/>
    </row>
    <row r="2602" spans="1:5" x14ac:dyDescent="0.2">
      <c r="A2602" s="45"/>
      <c r="B2602" s="45"/>
      <c r="C2602" s="45"/>
      <c r="D2602" s="45"/>
      <c r="E2602" s="45"/>
    </row>
    <row r="2603" spans="1:5" x14ac:dyDescent="0.2">
      <c r="A2603" s="45"/>
      <c r="B2603" s="45"/>
      <c r="C2603" s="45"/>
      <c r="D2603" s="45"/>
      <c r="E2603" s="45"/>
    </row>
    <row r="2604" spans="1:5" x14ac:dyDescent="0.2">
      <c r="A2604" s="45"/>
      <c r="B2604" s="45"/>
      <c r="C2604" s="45"/>
      <c r="D2604" s="45"/>
      <c r="E2604" s="45"/>
    </row>
    <row r="2605" spans="1:5" x14ac:dyDescent="0.2">
      <c r="A2605" s="45"/>
      <c r="B2605" s="45"/>
      <c r="C2605" s="45"/>
      <c r="D2605" s="45"/>
      <c r="E2605" s="45"/>
    </row>
    <row r="2606" spans="1:5" x14ac:dyDescent="0.2">
      <c r="A2606" s="45"/>
      <c r="B2606" s="45"/>
      <c r="C2606" s="45"/>
      <c r="D2606" s="45"/>
      <c r="E2606" s="45"/>
    </row>
    <row r="2607" spans="1:5" x14ac:dyDescent="0.2">
      <c r="A2607" s="45"/>
      <c r="B2607" s="45"/>
      <c r="C2607" s="45"/>
      <c r="D2607" s="45"/>
      <c r="E2607" s="45"/>
    </row>
    <row r="2608" spans="1:5" x14ac:dyDescent="0.2">
      <c r="A2608" s="45"/>
      <c r="B2608" s="45"/>
      <c r="C2608" s="45"/>
      <c r="D2608" s="45"/>
      <c r="E2608" s="45"/>
    </row>
    <row r="2609" spans="1:5" x14ac:dyDescent="0.2">
      <c r="A2609" s="45"/>
      <c r="B2609" s="45"/>
      <c r="C2609" s="45"/>
      <c r="D2609" s="45"/>
      <c r="E2609" s="45"/>
    </row>
    <row r="2610" spans="1:5" x14ac:dyDescent="0.2">
      <c r="A2610" s="45"/>
      <c r="B2610" s="45"/>
      <c r="C2610" s="45"/>
      <c r="D2610" s="45"/>
      <c r="E2610" s="45"/>
    </row>
    <row r="2611" spans="1:5" x14ac:dyDescent="0.2">
      <c r="A2611" s="45"/>
      <c r="B2611" s="45"/>
      <c r="C2611" s="45"/>
      <c r="D2611" s="45"/>
      <c r="E2611" s="45"/>
    </row>
    <row r="2612" spans="1:5" x14ac:dyDescent="0.2">
      <c r="A2612" s="45"/>
      <c r="B2612" s="45"/>
      <c r="C2612" s="45"/>
      <c r="D2612" s="45"/>
      <c r="E2612" s="45"/>
    </row>
    <row r="2613" spans="1:5" x14ac:dyDescent="0.2">
      <c r="A2613" s="45"/>
      <c r="B2613" s="45"/>
      <c r="C2613" s="45"/>
      <c r="D2613" s="45"/>
      <c r="E2613" s="45"/>
    </row>
    <row r="2614" spans="1:5" x14ac:dyDescent="0.2">
      <c r="A2614" s="45"/>
      <c r="B2614" s="45"/>
      <c r="C2614" s="45"/>
      <c r="D2614" s="45"/>
      <c r="E2614" s="45"/>
    </row>
    <row r="2615" spans="1:5" x14ac:dyDescent="0.2">
      <c r="A2615" s="45"/>
      <c r="B2615" s="45"/>
      <c r="C2615" s="45"/>
      <c r="D2615" s="45"/>
      <c r="E2615" s="45"/>
    </row>
    <row r="2616" spans="1:5" x14ac:dyDescent="0.2">
      <c r="A2616" s="45"/>
      <c r="B2616" s="45"/>
      <c r="C2616" s="45"/>
      <c r="D2616" s="45"/>
      <c r="E2616" s="45"/>
    </row>
    <row r="2617" spans="1:5" x14ac:dyDescent="0.2">
      <c r="A2617" s="45"/>
      <c r="B2617" s="45"/>
      <c r="C2617" s="45"/>
      <c r="D2617" s="45"/>
      <c r="E2617" s="45"/>
    </row>
    <row r="2618" spans="1:5" x14ac:dyDescent="0.2">
      <c r="A2618" s="45"/>
      <c r="B2618" s="45"/>
      <c r="C2618" s="45"/>
      <c r="D2618" s="45"/>
      <c r="E2618" s="45"/>
    </row>
    <row r="2619" spans="1:5" x14ac:dyDescent="0.2">
      <c r="A2619" s="45"/>
      <c r="B2619" s="45"/>
      <c r="C2619" s="45"/>
      <c r="D2619" s="45"/>
      <c r="E2619" s="45"/>
    </row>
    <row r="2620" spans="1:5" x14ac:dyDescent="0.2">
      <c r="A2620" s="45"/>
      <c r="B2620" s="45"/>
      <c r="C2620" s="45"/>
      <c r="D2620" s="45"/>
      <c r="E2620" s="45"/>
    </row>
    <row r="2621" spans="1:5" x14ac:dyDescent="0.2">
      <c r="A2621" s="45"/>
      <c r="B2621" s="45"/>
      <c r="C2621" s="45"/>
      <c r="D2621" s="45"/>
      <c r="E2621" s="45"/>
    </row>
    <row r="2622" spans="1:5" x14ac:dyDescent="0.2">
      <c r="A2622" s="45"/>
      <c r="B2622" s="45"/>
      <c r="C2622" s="45"/>
      <c r="D2622" s="45"/>
      <c r="E2622" s="45"/>
    </row>
    <row r="2623" spans="1:5" x14ac:dyDescent="0.2">
      <c r="A2623" s="45"/>
      <c r="B2623" s="45"/>
      <c r="C2623" s="45"/>
      <c r="D2623" s="45"/>
      <c r="E2623" s="45"/>
    </row>
    <row r="2624" spans="1:5" x14ac:dyDescent="0.2">
      <c r="A2624" s="45"/>
      <c r="B2624" s="45"/>
      <c r="C2624" s="45"/>
      <c r="D2624" s="45"/>
      <c r="E2624" s="45"/>
    </row>
    <row r="2625" spans="1:5" x14ac:dyDescent="0.2">
      <c r="A2625" s="45"/>
      <c r="B2625" s="45"/>
      <c r="C2625" s="45"/>
      <c r="D2625" s="45"/>
      <c r="E2625" s="45"/>
    </row>
    <row r="2626" spans="1:5" x14ac:dyDescent="0.2">
      <c r="A2626" s="45"/>
      <c r="B2626" s="45"/>
      <c r="C2626" s="45"/>
      <c r="D2626" s="45"/>
      <c r="E2626" s="45"/>
    </row>
    <row r="2627" spans="1:5" x14ac:dyDescent="0.2">
      <c r="A2627" s="45"/>
      <c r="B2627" s="45"/>
      <c r="C2627" s="45"/>
      <c r="D2627" s="45"/>
      <c r="E2627" s="45"/>
    </row>
    <row r="2628" spans="1:5" x14ac:dyDescent="0.2">
      <c r="A2628" s="45"/>
      <c r="B2628" s="45"/>
      <c r="C2628" s="45"/>
      <c r="D2628" s="45"/>
      <c r="E2628" s="45"/>
    </row>
    <row r="2629" spans="1:5" x14ac:dyDescent="0.2">
      <c r="A2629" s="45"/>
      <c r="B2629" s="45"/>
      <c r="C2629" s="45"/>
      <c r="D2629" s="45"/>
      <c r="E2629" s="45"/>
    </row>
    <row r="2630" spans="1:5" x14ac:dyDescent="0.2">
      <c r="A2630" s="45"/>
      <c r="B2630" s="45"/>
      <c r="C2630" s="45"/>
      <c r="D2630" s="45"/>
      <c r="E2630" s="45"/>
    </row>
    <row r="2631" spans="1:5" x14ac:dyDescent="0.2">
      <c r="A2631" s="45"/>
      <c r="B2631" s="45"/>
      <c r="C2631" s="45"/>
      <c r="D2631" s="45"/>
      <c r="E2631" s="45"/>
    </row>
    <row r="2632" spans="1:5" x14ac:dyDescent="0.2">
      <c r="A2632" s="45"/>
      <c r="B2632" s="45"/>
      <c r="C2632" s="45"/>
      <c r="D2632" s="45"/>
      <c r="E2632" s="45"/>
    </row>
    <row r="2633" spans="1:5" x14ac:dyDescent="0.2">
      <c r="A2633" s="45"/>
      <c r="B2633" s="45"/>
      <c r="C2633" s="45"/>
      <c r="D2633" s="45"/>
      <c r="E2633" s="45"/>
    </row>
    <row r="2634" spans="1:5" x14ac:dyDescent="0.2">
      <c r="A2634" s="45"/>
      <c r="B2634" s="45"/>
      <c r="C2634" s="45"/>
      <c r="D2634" s="45"/>
      <c r="E2634" s="45"/>
    </row>
    <row r="2635" spans="1:5" x14ac:dyDescent="0.2">
      <c r="A2635" s="45"/>
      <c r="B2635" s="45"/>
      <c r="C2635" s="45"/>
      <c r="D2635" s="45"/>
      <c r="E2635" s="45"/>
    </row>
    <row r="2636" spans="1:5" x14ac:dyDescent="0.2">
      <c r="A2636" s="45"/>
      <c r="B2636" s="45"/>
      <c r="C2636" s="45"/>
      <c r="D2636" s="45"/>
      <c r="E2636" s="45"/>
    </row>
    <row r="2637" spans="1:5" x14ac:dyDescent="0.2">
      <c r="A2637" s="45"/>
      <c r="B2637" s="45"/>
      <c r="C2637" s="45"/>
      <c r="D2637" s="45"/>
      <c r="E2637" s="45"/>
    </row>
    <row r="2638" spans="1:5" x14ac:dyDescent="0.2">
      <c r="A2638" s="45"/>
      <c r="B2638" s="45"/>
      <c r="C2638" s="45"/>
      <c r="D2638" s="45"/>
      <c r="E2638" s="45"/>
    </row>
    <row r="2639" spans="1:5" x14ac:dyDescent="0.2">
      <c r="A2639" s="45"/>
      <c r="B2639" s="45"/>
      <c r="C2639" s="45"/>
      <c r="D2639" s="45"/>
      <c r="E2639" s="45"/>
    </row>
    <row r="2640" spans="1:5" x14ac:dyDescent="0.2">
      <c r="A2640" s="45"/>
      <c r="B2640" s="45"/>
      <c r="C2640" s="45"/>
      <c r="D2640" s="45"/>
      <c r="E2640" s="45"/>
    </row>
    <row r="2641" spans="1:5" x14ac:dyDescent="0.2">
      <c r="A2641" s="45"/>
      <c r="B2641" s="45"/>
      <c r="C2641" s="45"/>
      <c r="D2641" s="45"/>
      <c r="E2641" s="45"/>
    </row>
    <row r="2642" spans="1:5" x14ac:dyDescent="0.2">
      <c r="A2642" s="45"/>
      <c r="B2642" s="45"/>
      <c r="C2642" s="45"/>
      <c r="D2642" s="45"/>
      <c r="E2642" s="45"/>
    </row>
    <row r="2643" spans="1:5" x14ac:dyDescent="0.2">
      <c r="A2643" s="45"/>
      <c r="B2643" s="45"/>
      <c r="C2643" s="45"/>
      <c r="D2643" s="45"/>
      <c r="E2643" s="45"/>
    </row>
    <row r="2644" spans="1:5" x14ac:dyDescent="0.2">
      <c r="A2644" s="45"/>
      <c r="B2644" s="45"/>
      <c r="C2644" s="45"/>
      <c r="D2644" s="45"/>
      <c r="E2644" s="45"/>
    </row>
    <row r="2645" spans="1:5" x14ac:dyDescent="0.2">
      <c r="A2645" s="45"/>
      <c r="B2645" s="45"/>
      <c r="C2645" s="45"/>
      <c r="D2645" s="45"/>
      <c r="E2645" s="45"/>
    </row>
    <row r="2646" spans="1:5" x14ac:dyDescent="0.2">
      <c r="A2646" s="45"/>
      <c r="B2646" s="45"/>
      <c r="C2646" s="45"/>
      <c r="D2646" s="45"/>
      <c r="E2646" s="45"/>
    </row>
    <row r="2647" spans="1:5" x14ac:dyDescent="0.2">
      <c r="A2647" s="45"/>
      <c r="B2647" s="45"/>
      <c r="C2647" s="45"/>
      <c r="D2647" s="45"/>
      <c r="E2647" s="45"/>
    </row>
    <row r="2648" spans="1:5" x14ac:dyDescent="0.2">
      <c r="A2648" s="45"/>
      <c r="B2648" s="45"/>
      <c r="C2648" s="45"/>
      <c r="D2648" s="45"/>
      <c r="E2648" s="45"/>
    </row>
    <row r="2649" spans="1:5" x14ac:dyDescent="0.2">
      <c r="A2649" s="45"/>
      <c r="B2649" s="45"/>
      <c r="C2649" s="45"/>
      <c r="D2649" s="45"/>
      <c r="E2649" s="45"/>
    </row>
    <row r="2650" spans="1:5" x14ac:dyDescent="0.2">
      <c r="A2650" s="45"/>
      <c r="B2650" s="45"/>
      <c r="C2650" s="45"/>
      <c r="D2650" s="45"/>
      <c r="E2650" s="45"/>
    </row>
    <row r="2651" spans="1:5" x14ac:dyDescent="0.2">
      <c r="A2651" s="45"/>
      <c r="B2651" s="45"/>
      <c r="C2651" s="45"/>
      <c r="D2651" s="45"/>
      <c r="E2651" s="45"/>
    </row>
    <row r="2652" spans="1:5" x14ac:dyDescent="0.2">
      <c r="A2652" s="45"/>
      <c r="B2652" s="45"/>
      <c r="C2652" s="45"/>
      <c r="D2652" s="45"/>
      <c r="E2652" s="45"/>
    </row>
    <row r="2653" spans="1:5" x14ac:dyDescent="0.2">
      <c r="A2653" s="45"/>
      <c r="B2653" s="45"/>
      <c r="C2653" s="45"/>
      <c r="D2653" s="45"/>
      <c r="E2653" s="45"/>
    </row>
    <row r="2654" spans="1:5" x14ac:dyDescent="0.2">
      <c r="A2654" s="45"/>
      <c r="B2654" s="45"/>
      <c r="C2654" s="45"/>
      <c r="D2654" s="45"/>
      <c r="E2654" s="45"/>
    </row>
    <row r="2655" spans="1:5" x14ac:dyDescent="0.2">
      <c r="A2655" s="45"/>
      <c r="B2655" s="45"/>
      <c r="C2655" s="45"/>
      <c r="D2655" s="45"/>
      <c r="E2655" s="45"/>
    </row>
    <row r="2656" spans="1:5" x14ac:dyDescent="0.2">
      <c r="A2656" s="45"/>
      <c r="B2656" s="45"/>
      <c r="C2656" s="45"/>
      <c r="D2656" s="45"/>
      <c r="E2656" s="45"/>
    </row>
    <row r="2657" spans="1:5" x14ac:dyDescent="0.2">
      <c r="A2657" s="45"/>
      <c r="B2657" s="45"/>
      <c r="C2657" s="45"/>
      <c r="D2657" s="45"/>
      <c r="E2657" s="45"/>
    </row>
    <row r="2658" spans="1:5" x14ac:dyDescent="0.2">
      <c r="A2658" s="45"/>
      <c r="B2658" s="45"/>
      <c r="C2658" s="45"/>
      <c r="D2658" s="45"/>
      <c r="E2658" s="45"/>
    </row>
    <row r="2659" spans="1:5" x14ac:dyDescent="0.2">
      <c r="A2659" s="45"/>
      <c r="B2659" s="45"/>
      <c r="C2659" s="45"/>
      <c r="D2659" s="45"/>
      <c r="E2659" s="45"/>
    </row>
    <row r="2660" spans="1:5" x14ac:dyDescent="0.2">
      <c r="A2660" s="45"/>
      <c r="B2660" s="45"/>
      <c r="C2660" s="45"/>
      <c r="D2660" s="45"/>
      <c r="E2660" s="45"/>
    </row>
    <row r="2661" spans="1:5" x14ac:dyDescent="0.2">
      <c r="A2661" s="45"/>
      <c r="B2661" s="45"/>
      <c r="C2661" s="45"/>
      <c r="D2661" s="45"/>
      <c r="E2661" s="45"/>
    </row>
    <row r="2662" spans="1:5" x14ac:dyDescent="0.2">
      <c r="A2662" s="45"/>
      <c r="B2662" s="45"/>
      <c r="C2662" s="45"/>
      <c r="D2662" s="45"/>
      <c r="E2662" s="45"/>
    </row>
    <row r="2663" spans="1:5" x14ac:dyDescent="0.2">
      <c r="A2663" s="45"/>
      <c r="B2663" s="45"/>
      <c r="C2663" s="45"/>
      <c r="D2663" s="45"/>
      <c r="E2663" s="45"/>
    </row>
    <row r="2664" spans="1:5" x14ac:dyDescent="0.2">
      <c r="A2664" s="45"/>
      <c r="B2664" s="45"/>
      <c r="C2664" s="45"/>
      <c r="D2664" s="45"/>
      <c r="E2664" s="45"/>
    </row>
    <row r="2665" spans="1:5" x14ac:dyDescent="0.2">
      <c r="A2665" s="45"/>
      <c r="B2665" s="45"/>
      <c r="C2665" s="45"/>
      <c r="D2665" s="45"/>
      <c r="E2665" s="45"/>
    </row>
    <row r="2666" spans="1:5" x14ac:dyDescent="0.2">
      <c r="A2666" s="45"/>
      <c r="B2666" s="45"/>
      <c r="C2666" s="45"/>
      <c r="D2666" s="45"/>
      <c r="E2666" s="45"/>
    </row>
    <row r="2667" spans="1:5" x14ac:dyDescent="0.2">
      <c r="A2667" s="45"/>
      <c r="B2667" s="45"/>
      <c r="C2667" s="45"/>
      <c r="D2667" s="45"/>
      <c r="E2667" s="45"/>
    </row>
    <row r="2668" spans="1:5" x14ac:dyDescent="0.2">
      <c r="A2668" s="45"/>
      <c r="B2668" s="45"/>
      <c r="C2668" s="45"/>
      <c r="D2668" s="45"/>
      <c r="E2668" s="45"/>
    </row>
    <row r="2669" spans="1:5" x14ac:dyDescent="0.2">
      <c r="A2669" s="45"/>
      <c r="B2669" s="45"/>
      <c r="C2669" s="45"/>
      <c r="D2669" s="45"/>
      <c r="E2669" s="45"/>
    </row>
    <row r="2670" spans="1:5" x14ac:dyDescent="0.2">
      <c r="A2670" s="45"/>
      <c r="B2670" s="45"/>
      <c r="C2670" s="45"/>
      <c r="D2670" s="45"/>
      <c r="E2670" s="45"/>
    </row>
    <row r="2671" spans="1:5" x14ac:dyDescent="0.2">
      <c r="A2671" s="45"/>
      <c r="B2671" s="45"/>
      <c r="C2671" s="45"/>
      <c r="D2671" s="45"/>
      <c r="E2671" s="45"/>
    </row>
    <row r="2672" spans="1:5" x14ac:dyDescent="0.2">
      <c r="A2672" s="45"/>
      <c r="B2672" s="45"/>
      <c r="C2672" s="45"/>
      <c r="D2672" s="45"/>
      <c r="E2672" s="45"/>
    </row>
    <row r="2673" spans="1:5" x14ac:dyDescent="0.2">
      <c r="A2673" s="45"/>
      <c r="B2673" s="45"/>
      <c r="C2673" s="45"/>
      <c r="D2673" s="45"/>
      <c r="E2673" s="45"/>
    </row>
    <row r="2674" spans="1:5" x14ac:dyDescent="0.2">
      <c r="A2674" s="45"/>
      <c r="B2674" s="45"/>
      <c r="C2674" s="45"/>
      <c r="D2674" s="45"/>
      <c r="E2674" s="45"/>
    </row>
    <row r="2675" spans="1:5" x14ac:dyDescent="0.2">
      <c r="A2675" s="45"/>
      <c r="B2675" s="45"/>
      <c r="C2675" s="45"/>
      <c r="D2675" s="45"/>
      <c r="E2675" s="45"/>
    </row>
    <row r="2676" spans="1:5" x14ac:dyDescent="0.2">
      <c r="A2676" s="45"/>
      <c r="B2676" s="45"/>
      <c r="C2676" s="45"/>
      <c r="D2676" s="45"/>
      <c r="E2676" s="45"/>
    </row>
    <row r="2677" spans="1:5" x14ac:dyDescent="0.2">
      <c r="A2677" s="45"/>
      <c r="B2677" s="45"/>
      <c r="C2677" s="45"/>
      <c r="D2677" s="45"/>
      <c r="E2677" s="45"/>
    </row>
    <row r="2678" spans="1:5" x14ac:dyDescent="0.2">
      <c r="A2678" s="45"/>
      <c r="B2678" s="45"/>
      <c r="C2678" s="45"/>
      <c r="D2678" s="45"/>
      <c r="E2678" s="45"/>
    </row>
    <row r="2679" spans="1:5" x14ac:dyDescent="0.2">
      <c r="A2679" s="45"/>
      <c r="B2679" s="45"/>
      <c r="C2679" s="45"/>
      <c r="D2679" s="45"/>
      <c r="E2679" s="45"/>
    </row>
    <row r="2680" spans="1:5" x14ac:dyDescent="0.2">
      <c r="A2680" s="45"/>
      <c r="B2680" s="45"/>
      <c r="C2680" s="45"/>
      <c r="D2680" s="45"/>
      <c r="E2680" s="45"/>
    </row>
    <row r="2681" spans="1:5" x14ac:dyDescent="0.2">
      <c r="A2681" s="45"/>
      <c r="B2681" s="45"/>
      <c r="C2681" s="45"/>
      <c r="D2681" s="45"/>
      <c r="E2681" s="45"/>
    </row>
    <row r="2682" spans="1:5" x14ac:dyDescent="0.2">
      <c r="A2682" s="45"/>
      <c r="B2682" s="45"/>
      <c r="C2682" s="45"/>
      <c r="D2682" s="45"/>
      <c r="E2682" s="45"/>
    </row>
    <row r="2683" spans="1:5" x14ac:dyDescent="0.2">
      <c r="A2683" s="45"/>
      <c r="B2683" s="45"/>
      <c r="C2683" s="45"/>
      <c r="D2683" s="45"/>
      <c r="E2683" s="45"/>
    </row>
    <row r="2684" spans="1:5" x14ac:dyDescent="0.2">
      <c r="A2684" s="45"/>
      <c r="B2684" s="45"/>
      <c r="C2684" s="45"/>
      <c r="D2684" s="45"/>
      <c r="E2684" s="45"/>
    </row>
    <row r="2685" spans="1:5" x14ac:dyDescent="0.2">
      <c r="A2685" s="45"/>
      <c r="B2685" s="45"/>
      <c r="C2685" s="45"/>
      <c r="D2685" s="45"/>
      <c r="E2685" s="45"/>
    </row>
    <row r="2686" spans="1:5" x14ac:dyDescent="0.2">
      <c r="A2686" s="45"/>
      <c r="B2686" s="45"/>
      <c r="C2686" s="45"/>
      <c r="D2686" s="45"/>
      <c r="E2686" s="45"/>
    </row>
    <row r="2687" spans="1:5" x14ac:dyDescent="0.2">
      <c r="A2687" s="45"/>
      <c r="B2687" s="45"/>
      <c r="C2687" s="45"/>
      <c r="D2687" s="45"/>
      <c r="E2687" s="45"/>
    </row>
    <row r="2688" spans="1:5" x14ac:dyDescent="0.2">
      <c r="A2688" s="45"/>
      <c r="B2688" s="45"/>
      <c r="C2688" s="45"/>
      <c r="D2688" s="45"/>
      <c r="E2688" s="45"/>
    </row>
    <row r="2689" spans="1:5" x14ac:dyDescent="0.2">
      <c r="A2689" s="45"/>
      <c r="B2689" s="45"/>
      <c r="C2689" s="45"/>
      <c r="D2689" s="45"/>
      <c r="E2689" s="45"/>
    </row>
    <row r="2690" spans="1:5" x14ac:dyDescent="0.2">
      <c r="A2690" s="45"/>
      <c r="B2690" s="45"/>
      <c r="C2690" s="45"/>
      <c r="D2690" s="45"/>
      <c r="E2690" s="45"/>
    </row>
    <row r="2691" spans="1:5" x14ac:dyDescent="0.2">
      <c r="A2691" s="45"/>
      <c r="B2691" s="45"/>
      <c r="C2691" s="45"/>
      <c r="D2691" s="45"/>
      <c r="E2691" s="45"/>
    </row>
    <row r="2692" spans="1:5" x14ac:dyDescent="0.2">
      <c r="A2692" s="45"/>
      <c r="B2692" s="45"/>
      <c r="C2692" s="45"/>
      <c r="D2692" s="45"/>
      <c r="E2692" s="45"/>
    </row>
    <row r="2693" spans="1:5" x14ac:dyDescent="0.2">
      <c r="A2693" s="45"/>
      <c r="B2693" s="45"/>
      <c r="C2693" s="45"/>
      <c r="D2693" s="45"/>
      <c r="E2693" s="45"/>
    </row>
    <row r="2694" spans="1:5" x14ac:dyDescent="0.2">
      <c r="A2694" s="45"/>
      <c r="B2694" s="45"/>
      <c r="C2694" s="45"/>
      <c r="D2694" s="45"/>
      <c r="E2694" s="45"/>
    </row>
    <row r="2695" spans="1:5" x14ac:dyDescent="0.2">
      <c r="A2695" s="45"/>
      <c r="B2695" s="45"/>
      <c r="C2695" s="45"/>
      <c r="D2695" s="45"/>
      <c r="E2695" s="45"/>
    </row>
    <row r="2696" spans="1:5" x14ac:dyDescent="0.2">
      <c r="A2696" s="45"/>
      <c r="B2696" s="45"/>
      <c r="C2696" s="45"/>
      <c r="D2696" s="45"/>
      <c r="E2696" s="45"/>
    </row>
    <row r="2697" spans="1:5" x14ac:dyDescent="0.2">
      <c r="A2697" s="45"/>
      <c r="B2697" s="45"/>
      <c r="C2697" s="45"/>
      <c r="D2697" s="45"/>
      <c r="E2697" s="45"/>
    </row>
    <row r="2698" spans="1:5" x14ac:dyDescent="0.2">
      <c r="A2698" s="45"/>
      <c r="B2698" s="45"/>
      <c r="C2698" s="45"/>
      <c r="D2698" s="45"/>
      <c r="E2698" s="45"/>
    </row>
    <row r="2699" spans="1:5" x14ac:dyDescent="0.2">
      <c r="A2699" s="45"/>
      <c r="B2699" s="45"/>
      <c r="C2699" s="45"/>
      <c r="D2699" s="45"/>
      <c r="E2699" s="45"/>
    </row>
    <row r="2700" spans="1:5" x14ac:dyDescent="0.2">
      <c r="A2700" s="45"/>
      <c r="B2700" s="45"/>
      <c r="C2700" s="45"/>
      <c r="D2700" s="45"/>
      <c r="E2700" s="45"/>
    </row>
    <row r="2701" spans="1:5" x14ac:dyDescent="0.2">
      <c r="A2701" s="45"/>
      <c r="B2701" s="45"/>
      <c r="C2701" s="45"/>
      <c r="D2701" s="45"/>
      <c r="E2701" s="45"/>
    </row>
    <row r="2702" spans="1:5" x14ac:dyDescent="0.2">
      <c r="A2702" s="45"/>
      <c r="B2702" s="45"/>
      <c r="C2702" s="45"/>
      <c r="D2702" s="45"/>
      <c r="E2702" s="45"/>
    </row>
    <row r="2703" spans="1:5" x14ac:dyDescent="0.2">
      <c r="A2703" s="45"/>
      <c r="B2703" s="45"/>
      <c r="C2703" s="45"/>
      <c r="D2703" s="45"/>
      <c r="E2703" s="45"/>
    </row>
    <row r="2704" spans="1:5" x14ac:dyDescent="0.2">
      <c r="A2704" s="45"/>
      <c r="B2704" s="45"/>
      <c r="C2704" s="45"/>
      <c r="D2704" s="45"/>
      <c r="E2704" s="45"/>
    </row>
    <row r="2705" spans="1:5" x14ac:dyDescent="0.2">
      <c r="A2705" s="45"/>
      <c r="B2705" s="45"/>
      <c r="C2705" s="45"/>
      <c r="D2705" s="45"/>
      <c r="E2705" s="45"/>
    </row>
    <row r="2706" spans="1:5" x14ac:dyDescent="0.2">
      <c r="A2706" s="45"/>
      <c r="B2706" s="45"/>
      <c r="C2706" s="45"/>
      <c r="D2706" s="45"/>
      <c r="E2706" s="45"/>
    </row>
    <row r="2707" spans="1:5" x14ac:dyDescent="0.2">
      <c r="A2707" s="45"/>
      <c r="B2707" s="45"/>
      <c r="C2707" s="45"/>
      <c r="D2707" s="45"/>
      <c r="E2707" s="45"/>
    </row>
    <row r="2708" spans="1:5" x14ac:dyDescent="0.2">
      <c r="A2708" s="45"/>
      <c r="B2708" s="45"/>
      <c r="C2708" s="45"/>
      <c r="D2708" s="45"/>
      <c r="E2708" s="45"/>
    </row>
    <row r="2709" spans="1:5" x14ac:dyDescent="0.2">
      <c r="A2709" s="45"/>
      <c r="B2709" s="45"/>
      <c r="C2709" s="45"/>
      <c r="D2709" s="45"/>
      <c r="E2709" s="45"/>
    </row>
    <row r="2710" spans="1:5" x14ac:dyDescent="0.2">
      <c r="A2710" s="45"/>
      <c r="B2710" s="45"/>
      <c r="C2710" s="45"/>
      <c r="D2710" s="45"/>
      <c r="E2710" s="45"/>
    </row>
    <row r="2711" spans="1:5" x14ac:dyDescent="0.2">
      <c r="A2711" s="45"/>
      <c r="B2711" s="45"/>
      <c r="C2711" s="45"/>
      <c r="D2711" s="45"/>
      <c r="E2711" s="45"/>
    </row>
    <row r="2712" spans="1:5" x14ac:dyDescent="0.2">
      <c r="A2712" s="45"/>
      <c r="B2712" s="45"/>
      <c r="C2712" s="45"/>
      <c r="D2712" s="45"/>
      <c r="E2712" s="45"/>
    </row>
    <row r="2713" spans="1:5" x14ac:dyDescent="0.2">
      <c r="A2713" s="45"/>
      <c r="B2713" s="45"/>
      <c r="C2713" s="45"/>
      <c r="D2713" s="45"/>
      <c r="E2713" s="45"/>
    </row>
    <row r="2714" spans="1:5" x14ac:dyDescent="0.2">
      <c r="A2714" s="45"/>
      <c r="B2714" s="45"/>
      <c r="C2714" s="45"/>
      <c r="D2714" s="45"/>
      <c r="E2714" s="45"/>
    </row>
    <row r="2715" spans="1:5" x14ac:dyDescent="0.2">
      <c r="A2715" s="45"/>
      <c r="B2715" s="45"/>
      <c r="C2715" s="45"/>
      <c r="D2715" s="45"/>
      <c r="E2715" s="45"/>
    </row>
    <row r="2716" spans="1:5" x14ac:dyDescent="0.2">
      <c r="A2716" s="45"/>
      <c r="B2716" s="45"/>
      <c r="C2716" s="45"/>
      <c r="D2716" s="45"/>
      <c r="E2716" s="45"/>
    </row>
    <row r="2717" spans="1:5" x14ac:dyDescent="0.2">
      <c r="A2717" s="45"/>
      <c r="B2717" s="45"/>
      <c r="C2717" s="45"/>
      <c r="D2717" s="45"/>
      <c r="E2717" s="45"/>
    </row>
    <row r="2718" spans="1:5" x14ac:dyDescent="0.2">
      <c r="A2718" s="45"/>
      <c r="B2718" s="45"/>
      <c r="C2718" s="45"/>
      <c r="D2718" s="45"/>
      <c r="E2718" s="45"/>
    </row>
    <row r="2719" spans="1:5" x14ac:dyDescent="0.2">
      <c r="A2719" s="45"/>
      <c r="B2719" s="45"/>
      <c r="C2719" s="45"/>
      <c r="D2719" s="45"/>
      <c r="E2719" s="45"/>
    </row>
    <row r="2720" spans="1:5" x14ac:dyDescent="0.2">
      <c r="A2720" s="45"/>
      <c r="B2720" s="45"/>
      <c r="C2720" s="45"/>
      <c r="D2720" s="45"/>
      <c r="E2720" s="45"/>
    </row>
    <row r="2721" spans="1:5" x14ac:dyDescent="0.2">
      <c r="A2721" s="45"/>
      <c r="B2721" s="45"/>
      <c r="C2721" s="45"/>
      <c r="D2721" s="45"/>
      <c r="E2721" s="45"/>
    </row>
    <row r="2722" spans="1:5" x14ac:dyDescent="0.2">
      <c r="A2722" s="45"/>
      <c r="B2722" s="45"/>
      <c r="C2722" s="45"/>
      <c r="D2722" s="45"/>
      <c r="E2722" s="45"/>
    </row>
    <row r="2723" spans="1:5" x14ac:dyDescent="0.2">
      <c r="A2723" s="45"/>
      <c r="B2723" s="45"/>
      <c r="C2723" s="45"/>
      <c r="D2723" s="45"/>
      <c r="E2723" s="45"/>
    </row>
    <row r="2724" spans="1:5" x14ac:dyDescent="0.2">
      <c r="A2724" s="45"/>
      <c r="B2724" s="45"/>
      <c r="C2724" s="45"/>
      <c r="D2724" s="45"/>
      <c r="E2724" s="45"/>
    </row>
    <row r="2725" spans="1:5" x14ac:dyDescent="0.2">
      <c r="A2725" s="45"/>
      <c r="B2725" s="45"/>
      <c r="C2725" s="45"/>
      <c r="D2725" s="45"/>
      <c r="E2725" s="45"/>
    </row>
    <row r="2726" spans="1:5" x14ac:dyDescent="0.2">
      <c r="A2726" s="45"/>
      <c r="B2726" s="45"/>
      <c r="C2726" s="45"/>
      <c r="D2726" s="45"/>
      <c r="E2726" s="45"/>
    </row>
    <row r="2727" spans="1:5" x14ac:dyDescent="0.2">
      <c r="A2727" s="45"/>
      <c r="B2727" s="45"/>
      <c r="C2727" s="45"/>
      <c r="D2727" s="45"/>
      <c r="E2727" s="45"/>
    </row>
    <row r="2728" spans="1:5" x14ac:dyDescent="0.2">
      <c r="A2728" s="45"/>
      <c r="B2728" s="45"/>
      <c r="C2728" s="45"/>
      <c r="D2728" s="45"/>
      <c r="E2728" s="45"/>
    </row>
    <row r="2729" spans="1:5" x14ac:dyDescent="0.2">
      <c r="A2729" s="45"/>
      <c r="B2729" s="45"/>
      <c r="C2729" s="45"/>
      <c r="D2729" s="45"/>
      <c r="E2729" s="45"/>
    </row>
    <row r="2730" spans="1:5" x14ac:dyDescent="0.2">
      <c r="A2730" s="45"/>
      <c r="B2730" s="45"/>
      <c r="C2730" s="45"/>
      <c r="D2730" s="45"/>
      <c r="E2730" s="45"/>
    </row>
    <row r="2731" spans="1:5" x14ac:dyDescent="0.2">
      <c r="A2731" s="45"/>
      <c r="B2731" s="45"/>
      <c r="C2731" s="45"/>
      <c r="D2731" s="45"/>
      <c r="E2731" s="45"/>
    </row>
    <row r="2732" spans="1:5" x14ac:dyDescent="0.2">
      <c r="A2732" s="45"/>
      <c r="B2732" s="45"/>
      <c r="C2732" s="45"/>
      <c r="D2732" s="45"/>
      <c r="E2732" s="45"/>
    </row>
    <row r="2733" spans="1:5" x14ac:dyDescent="0.2">
      <c r="A2733" s="45"/>
      <c r="B2733" s="45"/>
      <c r="C2733" s="45"/>
      <c r="D2733" s="45"/>
      <c r="E2733" s="45"/>
    </row>
    <row r="2734" spans="1:5" x14ac:dyDescent="0.2">
      <c r="A2734" s="45"/>
      <c r="B2734" s="45"/>
      <c r="C2734" s="45"/>
      <c r="D2734" s="45"/>
      <c r="E2734" s="45"/>
    </row>
    <row r="2735" spans="1:5" x14ac:dyDescent="0.2">
      <c r="A2735" s="45"/>
      <c r="B2735" s="45"/>
      <c r="C2735" s="45"/>
      <c r="D2735" s="45"/>
      <c r="E2735" s="45"/>
    </row>
    <row r="2736" spans="1:5" x14ac:dyDescent="0.2">
      <c r="A2736" s="45"/>
      <c r="B2736" s="45"/>
      <c r="C2736" s="45"/>
      <c r="D2736" s="45"/>
      <c r="E2736" s="45"/>
    </row>
    <row r="2737" spans="1:5" x14ac:dyDescent="0.2">
      <c r="A2737" s="45"/>
      <c r="B2737" s="45"/>
      <c r="C2737" s="45"/>
      <c r="D2737" s="45"/>
      <c r="E2737" s="45"/>
    </row>
    <row r="2738" spans="1:5" x14ac:dyDescent="0.2">
      <c r="A2738" s="45"/>
      <c r="B2738" s="45"/>
      <c r="C2738" s="45"/>
      <c r="D2738" s="45"/>
      <c r="E2738" s="45"/>
    </row>
    <row r="2739" spans="1:5" x14ac:dyDescent="0.2">
      <c r="A2739" s="45"/>
      <c r="B2739" s="45"/>
      <c r="C2739" s="45"/>
      <c r="D2739" s="45"/>
      <c r="E2739" s="45"/>
    </row>
    <row r="2740" spans="1:5" x14ac:dyDescent="0.2">
      <c r="A2740" s="45"/>
      <c r="B2740" s="45"/>
      <c r="C2740" s="45"/>
      <c r="D2740" s="45"/>
      <c r="E2740" s="45"/>
    </row>
    <row r="2741" spans="1:5" x14ac:dyDescent="0.2">
      <c r="A2741" s="45"/>
      <c r="B2741" s="45"/>
      <c r="C2741" s="45"/>
      <c r="D2741" s="45"/>
      <c r="E2741" s="45"/>
    </row>
    <row r="2742" spans="1:5" x14ac:dyDescent="0.2">
      <c r="A2742" s="45"/>
      <c r="B2742" s="45"/>
      <c r="C2742" s="45"/>
      <c r="D2742" s="45"/>
      <c r="E2742" s="45"/>
    </row>
    <row r="2743" spans="1:5" x14ac:dyDescent="0.2">
      <c r="A2743" s="45"/>
      <c r="B2743" s="45"/>
      <c r="C2743" s="45"/>
      <c r="D2743" s="45"/>
      <c r="E2743" s="45"/>
    </row>
    <row r="2744" spans="1:5" x14ac:dyDescent="0.2">
      <c r="A2744" s="45"/>
      <c r="B2744" s="45"/>
      <c r="C2744" s="45"/>
      <c r="D2744" s="45"/>
      <c r="E2744" s="45"/>
    </row>
    <row r="2745" spans="1:5" x14ac:dyDescent="0.2">
      <c r="A2745" s="45"/>
      <c r="B2745" s="45"/>
      <c r="C2745" s="45"/>
      <c r="D2745" s="45"/>
      <c r="E2745" s="45"/>
    </row>
    <row r="2746" spans="1:5" x14ac:dyDescent="0.2">
      <c r="A2746" s="45"/>
      <c r="B2746" s="45"/>
      <c r="C2746" s="45"/>
      <c r="D2746" s="45"/>
      <c r="E2746" s="45"/>
    </row>
    <row r="2747" spans="1:5" x14ac:dyDescent="0.2">
      <c r="A2747" s="45"/>
      <c r="B2747" s="45"/>
      <c r="C2747" s="45"/>
      <c r="D2747" s="45"/>
      <c r="E2747" s="45"/>
    </row>
    <row r="2748" spans="1:5" x14ac:dyDescent="0.2">
      <c r="A2748" s="45"/>
      <c r="B2748" s="45"/>
      <c r="C2748" s="45"/>
      <c r="D2748" s="45"/>
      <c r="E2748" s="45"/>
    </row>
    <row r="2749" spans="1:5" x14ac:dyDescent="0.2">
      <c r="A2749" s="45"/>
      <c r="B2749" s="45"/>
      <c r="C2749" s="45"/>
      <c r="D2749" s="45"/>
      <c r="E2749" s="45"/>
    </row>
    <row r="2750" spans="1:5" x14ac:dyDescent="0.2">
      <c r="A2750" s="45"/>
      <c r="B2750" s="45"/>
      <c r="C2750" s="45"/>
      <c r="D2750" s="45"/>
      <c r="E2750" s="45"/>
    </row>
    <row r="2751" spans="1:5" x14ac:dyDescent="0.2">
      <c r="A2751" s="45"/>
      <c r="B2751" s="45"/>
      <c r="C2751" s="45"/>
      <c r="D2751" s="45"/>
      <c r="E2751" s="45"/>
    </row>
    <row r="2752" spans="1:5" x14ac:dyDescent="0.2">
      <c r="A2752" s="45"/>
      <c r="B2752" s="45"/>
      <c r="C2752" s="45"/>
      <c r="D2752" s="45"/>
      <c r="E2752" s="45"/>
    </row>
    <row r="2753" spans="1:5" x14ac:dyDescent="0.2">
      <c r="A2753" s="45"/>
      <c r="B2753" s="45"/>
      <c r="C2753" s="45"/>
      <c r="D2753" s="45"/>
      <c r="E2753" s="45"/>
    </row>
    <row r="2754" spans="1:5" x14ac:dyDescent="0.2">
      <c r="A2754" s="45"/>
      <c r="B2754" s="45"/>
      <c r="C2754" s="45"/>
      <c r="D2754" s="45"/>
      <c r="E2754" s="45"/>
    </row>
    <row r="2755" spans="1:5" x14ac:dyDescent="0.2">
      <c r="A2755" s="45"/>
      <c r="B2755" s="45"/>
      <c r="C2755" s="45"/>
      <c r="D2755" s="45"/>
      <c r="E2755" s="45"/>
    </row>
    <row r="2756" spans="1:5" x14ac:dyDescent="0.2">
      <c r="A2756" s="45"/>
      <c r="B2756" s="45"/>
      <c r="C2756" s="45"/>
      <c r="D2756" s="45"/>
      <c r="E2756" s="45"/>
    </row>
    <row r="2757" spans="1:5" x14ac:dyDescent="0.2">
      <c r="A2757" s="45"/>
      <c r="B2757" s="45"/>
      <c r="C2757" s="45"/>
      <c r="D2757" s="45"/>
      <c r="E2757" s="45"/>
    </row>
    <row r="2758" spans="1:5" x14ac:dyDescent="0.2">
      <c r="A2758" s="45"/>
      <c r="B2758" s="45"/>
      <c r="C2758" s="45"/>
      <c r="D2758" s="45"/>
      <c r="E2758" s="45"/>
    </row>
    <row r="2759" spans="1:5" x14ac:dyDescent="0.2">
      <c r="A2759" s="45"/>
      <c r="B2759" s="45"/>
      <c r="C2759" s="45"/>
      <c r="D2759" s="45"/>
      <c r="E2759" s="45"/>
    </row>
    <row r="2760" spans="1:5" x14ac:dyDescent="0.2">
      <c r="A2760" s="45"/>
      <c r="B2760" s="45"/>
      <c r="C2760" s="45"/>
      <c r="D2760" s="45"/>
      <c r="E2760" s="45"/>
    </row>
    <row r="2761" spans="1:5" x14ac:dyDescent="0.2">
      <c r="A2761" s="45"/>
      <c r="B2761" s="45"/>
      <c r="C2761" s="45"/>
      <c r="D2761" s="45"/>
      <c r="E2761" s="45"/>
    </row>
    <row r="2762" spans="1:5" x14ac:dyDescent="0.2">
      <c r="A2762" s="45"/>
      <c r="B2762" s="45"/>
      <c r="C2762" s="45"/>
      <c r="D2762" s="45"/>
      <c r="E2762" s="45"/>
    </row>
    <row r="2763" spans="1:5" x14ac:dyDescent="0.2">
      <c r="A2763" s="45"/>
      <c r="B2763" s="45"/>
      <c r="C2763" s="45"/>
      <c r="D2763" s="45"/>
      <c r="E2763" s="45"/>
    </row>
    <row r="2764" spans="1:5" x14ac:dyDescent="0.2">
      <c r="A2764" s="45"/>
      <c r="B2764" s="45"/>
      <c r="C2764" s="45"/>
      <c r="D2764" s="45"/>
      <c r="E2764" s="45"/>
    </row>
    <row r="2765" spans="1:5" x14ac:dyDescent="0.2">
      <c r="A2765" s="45"/>
      <c r="B2765" s="45"/>
      <c r="C2765" s="45"/>
      <c r="D2765" s="45"/>
      <c r="E2765" s="45"/>
    </row>
    <row r="2766" spans="1:5" x14ac:dyDescent="0.2">
      <c r="A2766" s="45"/>
      <c r="B2766" s="45"/>
      <c r="C2766" s="45"/>
      <c r="D2766" s="45"/>
      <c r="E2766" s="45"/>
    </row>
    <row r="2767" spans="1:5" x14ac:dyDescent="0.2">
      <c r="A2767" s="45"/>
      <c r="B2767" s="45"/>
      <c r="C2767" s="45"/>
      <c r="D2767" s="45"/>
      <c r="E2767" s="45"/>
    </row>
    <row r="2768" spans="1:5" x14ac:dyDescent="0.2">
      <c r="A2768" s="45"/>
      <c r="B2768" s="45"/>
      <c r="C2768" s="45"/>
      <c r="D2768" s="45"/>
      <c r="E2768" s="45"/>
    </row>
    <row r="2769" spans="1:5" x14ac:dyDescent="0.2">
      <c r="A2769" s="45"/>
      <c r="B2769" s="45"/>
      <c r="C2769" s="45"/>
      <c r="D2769" s="45"/>
      <c r="E2769" s="45"/>
    </row>
    <row r="2770" spans="1:5" x14ac:dyDescent="0.2">
      <c r="A2770" s="45"/>
      <c r="B2770" s="45"/>
      <c r="C2770" s="45"/>
      <c r="D2770" s="45"/>
      <c r="E2770" s="45"/>
    </row>
    <row r="2771" spans="1:5" x14ac:dyDescent="0.2">
      <c r="A2771" s="45"/>
      <c r="B2771" s="45"/>
      <c r="C2771" s="45"/>
      <c r="D2771" s="45"/>
      <c r="E2771" s="45"/>
    </row>
    <row r="2772" spans="1:5" x14ac:dyDescent="0.2">
      <c r="A2772" s="45"/>
      <c r="B2772" s="45"/>
      <c r="C2772" s="45"/>
      <c r="D2772" s="45"/>
      <c r="E2772" s="45"/>
    </row>
    <row r="2773" spans="1:5" x14ac:dyDescent="0.2">
      <c r="A2773" s="45"/>
      <c r="B2773" s="45"/>
      <c r="C2773" s="45"/>
      <c r="D2773" s="45"/>
      <c r="E2773" s="45"/>
    </row>
    <row r="2774" spans="1:5" x14ac:dyDescent="0.2">
      <c r="A2774" s="45"/>
      <c r="B2774" s="45"/>
      <c r="C2774" s="45"/>
      <c r="D2774" s="45"/>
      <c r="E2774" s="45"/>
    </row>
    <row r="2775" spans="1:5" x14ac:dyDescent="0.2">
      <c r="A2775" s="45"/>
      <c r="B2775" s="45"/>
      <c r="C2775" s="45"/>
      <c r="D2775" s="45"/>
      <c r="E2775" s="45"/>
    </row>
    <row r="2776" spans="1:5" x14ac:dyDescent="0.2">
      <c r="A2776" s="45"/>
      <c r="B2776" s="45"/>
      <c r="C2776" s="45"/>
      <c r="D2776" s="45"/>
      <c r="E2776" s="45"/>
    </row>
    <row r="2777" spans="1:5" x14ac:dyDescent="0.2">
      <c r="A2777" s="45"/>
      <c r="B2777" s="45"/>
      <c r="C2777" s="45"/>
      <c r="D2777" s="45"/>
      <c r="E2777" s="45"/>
    </row>
    <row r="2778" spans="1:5" x14ac:dyDescent="0.2">
      <c r="A2778" s="45"/>
      <c r="B2778" s="45"/>
      <c r="C2778" s="45"/>
      <c r="D2778" s="45"/>
      <c r="E2778" s="45"/>
    </row>
    <row r="2779" spans="1:5" x14ac:dyDescent="0.2">
      <c r="A2779" s="45"/>
      <c r="B2779" s="45"/>
      <c r="C2779" s="45"/>
      <c r="D2779" s="45"/>
      <c r="E2779" s="45"/>
    </row>
    <row r="2780" spans="1:5" x14ac:dyDescent="0.2">
      <c r="A2780" s="45"/>
      <c r="B2780" s="45"/>
      <c r="C2780" s="45"/>
      <c r="D2780" s="45"/>
      <c r="E2780" s="45"/>
    </row>
    <row r="2781" spans="1:5" x14ac:dyDescent="0.2">
      <c r="A2781" s="45"/>
      <c r="B2781" s="45"/>
      <c r="C2781" s="45"/>
      <c r="D2781" s="45"/>
      <c r="E2781" s="45"/>
    </row>
    <row r="2782" spans="1:5" x14ac:dyDescent="0.2">
      <c r="A2782" s="45"/>
      <c r="B2782" s="45"/>
      <c r="C2782" s="45"/>
      <c r="D2782" s="45"/>
      <c r="E2782" s="45"/>
    </row>
    <row r="2783" spans="1:5" x14ac:dyDescent="0.2">
      <c r="A2783" s="45"/>
      <c r="B2783" s="45"/>
      <c r="C2783" s="45"/>
      <c r="D2783" s="45"/>
      <c r="E2783" s="45"/>
    </row>
    <row r="2784" spans="1:5" x14ac:dyDescent="0.2">
      <c r="A2784" s="45"/>
      <c r="B2784" s="45"/>
      <c r="C2784" s="45"/>
      <c r="D2784" s="45"/>
      <c r="E2784" s="45"/>
    </row>
    <row r="2785" spans="1:5" x14ac:dyDescent="0.2">
      <c r="A2785" s="45"/>
      <c r="B2785" s="45"/>
      <c r="C2785" s="45"/>
      <c r="D2785" s="45"/>
      <c r="E2785" s="45"/>
    </row>
    <row r="2786" spans="1:5" x14ac:dyDescent="0.2">
      <c r="A2786" s="45"/>
      <c r="B2786" s="45"/>
      <c r="C2786" s="45"/>
      <c r="D2786" s="45"/>
      <c r="E2786" s="45"/>
    </row>
    <row r="2787" spans="1:5" x14ac:dyDescent="0.2">
      <c r="A2787" s="45"/>
      <c r="B2787" s="45"/>
      <c r="C2787" s="45"/>
      <c r="D2787" s="45"/>
      <c r="E2787" s="45"/>
    </row>
    <row r="2788" spans="1:5" x14ac:dyDescent="0.2">
      <c r="A2788" s="45"/>
      <c r="B2788" s="45"/>
      <c r="C2788" s="45"/>
      <c r="D2788" s="45"/>
      <c r="E2788" s="45"/>
    </row>
    <row r="2789" spans="1:5" x14ac:dyDescent="0.2">
      <c r="A2789" s="45"/>
      <c r="B2789" s="45"/>
      <c r="C2789" s="45"/>
      <c r="D2789" s="45"/>
      <c r="E2789" s="45"/>
    </row>
    <row r="2790" spans="1:5" x14ac:dyDescent="0.2">
      <c r="A2790" s="45"/>
      <c r="B2790" s="45"/>
      <c r="C2790" s="45"/>
      <c r="D2790" s="45"/>
      <c r="E2790" s="45"/>
    </row>
    <row r="2791" spans="1:5" x14ac:dyDescent="0.2">
      <c r="A2791" s="45"/>
      <c r="B2791" s="45"/>
      <c r="C2791" s="45"/>
      <c r="D2791" s="45"/>
      <c r="E2791" s="45"/>
    </row>
    <row r="2792" spans="1:5" x14ac:dyDescent="0.2">
      <c r="A2792" s="45"/>
      <c r="B2792" s="45"/>
      <c r="C2792" s="45"/>
      <c r="D2792" s="45"/>
      <c r="E2792" s="45"/>
    </row>
    <row r="2793" spans="1:5" x14ac:dyDescent="0.2">
      <c r="A2793" s="45"/>
      <c r="B2793" s="45"/>
      <c r="C2793" s="45"/>
      <c r="D2793" s="45"/>
      <c r="E2793" s="45"/>
    </row>
    <row r="2794" spans="1:5" x14ac:dyDescent="0.2">
      <c r="A2794" s="45"/>
      <c r="B2794" s="45"/>
      <c r="C2794" s="45"/>
      <c r="D2794" s="45"/>
      <c r="E2794" s="45"/>
    </row>
    <row r="2795" spans="1:5" x14ac:dyDescent="0.2">
      <c r="A2795" s="45"/>
      <c r="B2795" s="45"/>
      <c r="C2795" s="45"/>
      <c r="D2795" s="45"/>
      <c r="E2795" s="45"/>
    </row>
    <row r="2796" spans="1:5" x14ac:dyDescent="0.2">
      <c r="A2796" s="45"/>
      <c r="B2796" s="45"/>
      <c r="C2796" s="45"/>
      <c r="D2796" s="45"/>
      <c r="E2796" s="45"/>
    </row>
    <row r="2797" spans="1:5" x14ac:dyDescent="0.2">
      <c r="A2797" s="45"/>
      <c r="B2797" s="45"/>
      <c r="C2797" s="45"/>
      <c r="D2797" s="45"/>
      <c r="E2797" s="45"/>
    </row>
    <row r="2798" spans="1:5" x14ac:dyDescent="0.2">
      <c r="A2798" s="45"/>
      <c r="B2798" s="45"/>
      <c r="C2798" s="45"/>
      <c r="D2798" s="45"/>
      <c r="E2798" s="45"/>
    </row>
    <row r="2799" spans="1:5" x14ac:dyDescent="0.2">
      <c r="A2799" s="45"/>
      <c r="B2799" s="45"/>
      <c r="C2799" s="45"/>
      <c r="D2799" s="45"/>
      <c r="E2799" s="45"/>
    </row>
    <row r="2800" spans="1:5" x14ac:dyDescent="0.2">
      <c r="A2800" s="45"/>
      <c r="B2800" s="45"/>
      <c r="C2800" s="45"/>
      <c r="D2800" s="45"/>
      <c r="E2800" s="45"/>
    </row>
    <row r="2801" spans="1:5" x14ac:dyDescent="0.2">
      <c r="A2801" s="45"/>
      <c r="B2801" s="45"/>
      <c r="C2801" s="45"/>
      <c r="D2801" s="45"/>
      <c r="E2801" s="45"/>
    </row>
    <row r="2802" spans="1:5" x14ac:dyDescent="0.2">
      <c r="A2802" s="45"/>
      <c r="B2802" s="45"/>
      <c r="C2802" s="45"/>
      <c r="D2802" s="45"/>
      <c r="E2802" s="45"/>
    </row>
    <row r="2803" spans="1:5" x14ac:dyDescent="0.2">
      <c r="A2803" s="45"/>
      <c r="B2803" s="45"/>
      <c r="C2803" s="45"/>
      <c r="D2803" s="45"/>
      <c r="E2803" s="45"/>
    </row>
    <row r="2804" spans="1:5" x14ac:dyDescent="0.2">
      <c r="A2804" s="45"/>
      <c r="B2804" s="45"/>
      <c r="C2804" s="45"/>
      <c r="D2804" s="45"/>
      <c r="E2804" s="45"/>
    </row>
    <row r="2805" spans="1:5" x14ac:dyDescent="0.2">
      <c r="A2805" s="45"/>
      <c r="B2805" s="45"/>
      <c r="C2805" s="45"/>
      <c r="D2805" s="45"/>
      <c r="E2805" s="45"/>
    </row>
    <row r="2806" spans="1:5" x14ac:dyDescent="0.2">
      <c r="A2806" s="45"/>
      <c r="B2806" s="45"/>
      <c r="C2806" s="45"/>
      <c r="D2806" s="45"/>
      <c r="E2806" s="45"/>
    </row>
    <row r="2807" spans="1:5" x14ac:dyDescent="0.2">
      <c r="A2807" s="45"/>
      <c r="B2807" s="45"/>
      <c r="C2807" s="45"/>
      <c r="D2807" s="45"/>
      <c r="E2807" s="45"/>
    </row>
    <row r="2808" spans="1:5" x14ac:dyDescent="0.2">
      <c r="A2808" s="45"/>
      <c r="B2808" s="45"/>
      <c r="C2808" s="45"/>
      <c r="D2808" s="45"/>
      <c r="E2808" s="45"/>
    </row>
    <row r="2809" spans="1:5" x14ac:dyDescent="0.2">
      <c r="A2809" s="45"/>
      <c r="B2809" s="45"/>
      <c r="C2809" s="45"/>
      <c r="D2809" s="45"/>
      <c r="E2809" s="45"/>
    </row>
    <row r="2810" spans="1:5" x14ac:dyDescent="0.2">
      <c r="A2810" s="45"/>
      <c r="B2810" s="45"/>
      <c r="C2810" s="45"/>
      <c r="D2810" s="45"/>
      <c r="E2810" s="45"/>
    </row>
    <row r="2811" spans="1:5" x14ac:dyDescent="0.2">
      <c r="A2811" s="45"/>
      <c r="B2811" s="45"/>
      <c r="C2811" s="45"/>
      <c r="D2811" s="45"/>
      <c r="E2811" s="45"/>
    </row>
    <row r="2812" spans="1:5" x14ac:dyDescent="0.2">
      <c r="A2812" s="45"/>
      <c r="B2812" s="45"/>
      <c r="C2812" s="45"/>
      <c r="D2812" s="45"/>
      <c r="E2812" s="45"/>
    </row>
    <row r="2813" spans="1:5" x14ac:dyDescent="0.2">
      <c r="A2813" s="45"/>
      <c r="B2813" s="45"/>
      <c r="C2813" s="45"/>
      <c r="D2813" s="45"/>
      <c r="E2813" s="45"/>
    </row>
    <row r="2814" spans="1:5" x14ac:dyDescent="0.2">
      <c r="A2814" s="45"/>
      <c r="B2814" s="45"/>
      <c r="C2814" s="45"/>
      <c r="D2814" s="45"/>
      <c r="E2814" s="45"/>
    </row>
    <row r="2815" spans="1:5" x14ac:dyDescent="0.2">
      <c r="A2815" s="45"/>
      <c r="B2815" s="45"/>
      <c r="C2815" s="45"/>
      <c r="D2815" s="45"/>
      <c r="E2815" s="45"/>
    </row>
    <row r="2816" spans="1:5" x14ac:dyDescent="0.2">
      <c r="A2816" s="45"/>
      <c r="B2816" s="45"/>
      <c r="C2816" s="45"/>
      <c r="D2816" s="45"/>
      <c r="E2816" s="45"/>
    </row>
    <row r="2817" spans="1:5" x14ac:dyDescent="0.2">
      <c r="A2817" s="45"/>
      <c r="B2817" s="45"/>
      <c r="C2817" s="45"/>
      <c r="D2817" s="45"/>
      <c r="E2817" s="45"/>
    </row>
    <row r="2818" spans="1:5" x14ac:dyDescent="0.2">
      <c r="A2818" s="45"/>
      <c r="B2818" s="45"/>
      <c r="C2818" s="45"/>
      <c r="D2818" s="45"/>
      <c r="E2818" s="45"/>
    </row>
    <row r="2819" spans="1:5" x14ac:dyDescent="0.2">
      <c r="A2819" s="45"/>
      <c r="B2819" s="45"/>
      <c r="C2819" s="45"/>
      <c r="D2819" s="45"/>
      <c r="E2819" s="45"/>
    </row>
    <row r="2820" spans="1:5" x14ac:dyDescent="0.2">
      <c r="A2820" s="45"/>
      <c r="B2820" s="45"/>
      <c r="C2820" s="45"/>
      <c r="D2820" s="45"/>
      <c r="E2820" s="45"/>
    </row>
    <row r="2821" spans="1:5" x14ac:dyDescent="0.2">
      <c r="A2821" s="45"/>
      <c r="B2821" s="45"/>
      <c r="C2821" s="45"/>
      <c r="D2821" s="45"/>
      <c r="E2821" s="45"/>
    </row>
    <row r="2822" spans="1:5" x14ac:dyDescent="0.2">
      <c r="A2822" s="45"/>
      <c r="B2822" s="45"/>
      <c r="C2822" s="45"/>
      <c r="D2822" s="45"/>
      <c r="E2822" s="45"/>
    </row>
    <row r="2823" spans="1:5" x14ac:dyDescent="0.2">
      <c r="A2823" s="45"/>
      <c r="B2823" s="45"/>
      <c r="C2823" s="45"/>
      <c r="D2823" s="45"/>
      <c r="E2823" s="45"/>
    </row>
    <row r="2824" spans="1:5" x14ac:dyDescent="0.2">
      <c r="A2824" s="45"/>
      <c r="B2824" s="45"/>
      <c r="C2824" s="45"/>
      <c r="D2824" s="45"/>
      <c r="E2824" s="45"/>
    </row>
    <row r="2825" spans="1:5" x14ac:dyDescent="0.2">
      <c r="A2825" s="45"/>
      <c r="B2825" s="45"/>
      <c r="C2825" s="45"/>
      <c r="D2825" s="45"/>
      <c r="E2825" s="45"/>
    </row>
    <row r="2826" spans="1:5" x14ac:dyDescent="0.2">
      <c r="A2826" s="45"/>
      <c r="B2826" s="45"/>
      <c r="C2826" s="45"/>
      <c r="D2826" s="45"/>
      <c r="E2826" s="45"/>
    </row>
    <row r="2827" spans="1:5" x14ac:dyDescent="0.2">
      <c r="A2827" s="45"/>
      <c r="B2827" s="45"/>
      <c r="C2827" s="45"/>
      <c r="D2827" s="45"/>
      <c r="E2827" s="45"/>
    </row>
    <row r="2828" spans="1:5" x14ac:dyDescent="0.2">
      <c r="A2828" s="45"/>
      <c r="B2828" s="45"/>
      <c r="C2828" s="45"/>
      <c r="D2828" s="45"/>
      <c r="E2828" s="45"/>
    </row>
    <row r="2829" spans="1:5" x14ac:dyDescent="0.2">
      <c r="A2829" s="45"/>
      <c r="B2829" s="45"/>
      <c r="C2829" s="45"/>
      <c r="D2829" s="45"/>
      <c r="E2829" s="45"/>
    </row>
    <row r="2830" spans="1:5" x14ac:dyDescent="0.2">
      <c r="A2830" s="45"/>
      <c r="B2830" s="45"/>
      <c r="C2830" s="45"/>
      <c r="D2830" s="45"/>
      <c r="E2830" s="45"/>
    </row>
    <row r="2831" spans="1:5" x14ac:dyDescent="0.2">
      <c r="A2831" s="45"/>
      <c r="B2831" s="45"/>
      <c r="C2831" s="45"/>
      <c r="D2831" s="45"/>
      <c r="E2831" s="45"/>
    </row>
    <row r="2832" spans="1:5" x14ac:dyDescent="0.2">
      <c r="A2832" s="45"/>
      <c r="B2832" s="45"/>
      <c r="C2832" s="45"/>
      <c r="D2832" s="45"/>
      <c r="E2832" s="45"/>
    </row>
    <row r="2833" spans="1:5" x14ac:dyDescent="0.2">
      <c r="A2833" s="45"/>
      <c r="B2833" s="45"/>
      <c r="C2833" s="45"/>
      <c r="D2833" s="45"/>
      <c r="E2833" s="45"/>
    </row>
    <row r="2834" spans="1:5" x14ac:dyDescent="0.2">
      <c r="A2834" s="45"/>
      <c r="B2834" s="45"/>
      <c r="C2834" s="45"/>
      <c r="D2834" s="45"/>
      <c r="E2834" s="45"/>
    </row>
    <row r="2835" spans="1:5" x14ac:dyDescent="0.2">
      <c r="A2835" s="45"/>
      <c r="B2835" s="45"/>
      <c r="C2835" s="45"/>
      <c r="D2835" s="45"/>
      <c r="E2835" s="45"/>
    </row>
    <row r="2836" spans="1:5" x14ac:dyDescent="0.2">
      <c r="A2836" s="45"/>
      <c r="B2836" s="45"/>
      <c r="C2836" s="45"/>
      <c r="D2836" s="45"/>
      <c r="E2836" s="45"/>
    </row>
    <row r="2837" spans="1:5" x14ac:dyDescent="0.2">
      <c r="A2837" s="45"/>
      <c r="B2837" s="45"/>
      <c r="C2837" s="45"/>
      <c r="D2837" s="45"/>
      <c r="E2837" s="45"/>
    </row>
    <row r="2838" spans="1:5" x14ac:dyDescent="0.2">
      <c r="A2838" s="45"/>
      <c r="B2838" s="45"/>
      <c r="C2838" s="45"/>
      <c r="D2838" s="45"/>
      <c r="E2838" s="45"/>
    </row>
    <row r="2839" spans="1:5" x14ac:dyDescent="0.2">
      <c r="A2839" s="45"/>
      <c r="B2839" s="45"/>
      <c r="C2839" s="45"/>
      <c r="D2839" s="45"/>
      <c r="E2839" s="45"/>
    </row>
    <row r="2840" spans="1:5" x14ac:dyDescent="0.2">
      <c r="A2840" s="45"/>
      <c r="B2840" s="45"/>
      <c r="C2840" s="45"/>
      <c r="D2840" s="45"/>
      <c r="E2840" s="45"/>
    </row>
    <row r="2841" spans="1:5" x14ac:dyDescent="0.2">
      <c r="A2841" s="45"/>
      <c r="B2841" s="45"/>
      <c r="C2841" s="45"/>
      <c r="D2841" s="45"/>
      <c r="E2841" s="45"/>
    </row>
    <row r="2842" spans="1:5" x14ac:dyDescent="0.2">
      <c r="A2842" s="45"/>
      <c r="B2842" s="45"/>
      <c r="C2842" s="45"/>
      <c r="D2842" s="45"/>
      <c r="E2842" s="45"/>
    </row>
    <row r="2843" spans="1:5" x14ac:dyDescent="0.2">
      <c r="A2843" s="45"/>
      <c r="B2843" s="45"/>
      <c r="C2843" s="45"/>
      <c r="D2843" s="45"/>
      <c r="E2843" s="45"/>
    </row>
    <row r="2844" spans="1:5" x14ac:dyDescent="0.2">
      <c r="A2844" s="45"/>
      <c r="B2844" s="45"/>
      <c r="C2844" s="45"/>
      <c r="D2844" s="45"/>
      <c r="E2844" s="45"/>
    </row>
    <row r="2845" spans="1:5" x14ac:dyDescent="0.2">
      <c r="A2845" s="45"/>
      <c r="B2845" s="45"/>
      <c r="C2845" s="45"/>
      <c r="D2845" s="45"/>
      <c r="E2845" s="45"/>
    </row>
    <row r="2846" spans="1:5" x14ac:dyDescent="0.2">
      <c r="A2846" s="45"/>
      <c r="B2846" s="45"/>
      <c r="C2846" s="45"/>
      <c r="D2846" s="45"/>
      <c r="E2846" s="45"/>
    </row>
    <row r="2847" spans="1:5" x14ac:dyDescent="0.2">
      <c r="A2847" s="45"/>
      <c r="B2847" s="45"/>
      <c r="C2847" s="45"/>
      <c r="D2847" s="45"/>
      <c r="E2847" s="45"/>
    </row>
    <row r="2848" spans="1:5" x14ac:dyDescent="0.2">
      <c r="A2848" s="45"/>
      <c r="B2848" s="45"/>
      <c r="C2848" s="45"/>
      <c r="D2848" s="45"/>
      <c r="E2848" s="45"/>
    </row>
    <row r="2849" spans="1:5" x14ac:dyDescent="0.2">
      <c r="A2849" s="45"/>
      <c r="B2849" s="45"/>
      <c r="C2849" s="45"/>
      <c r="D2849" s="45"/>
      <c r="E2849" s="45"/>
    </row>
    <row r="2850" spans="1:5" x14ac:dyDescent="0.2">
      <c r="A2850" s="45"/>
      <c r="B2850" s="45"/>
      <c r="C2850" s="45"/>
      <c r="D2850" s="45"/>
      <c r="E2850" s="45"/>
    </row>
    <row r="2851" spans="1:5" x14ac:dyDescent="0.2">
      <c r="A2851" s="45"/>
      <c r="B2851" s="45"/>
      <c r="C2851" s="45"/>
      <c r="D2851" s="45"/>
      <c r="E2851" s="45"/>
    </row>
    <row r="2852" spans="1:5" x14ac:dyDescent="0.2">
      <c r="A2852" s="45"/>
      <c r="B2852" s="45"/>
      <c r="C2852" s="45"/>
      <c r="D2852" s="45"/>
      <c r="E2852" s="45"/>
    </row>
    <row r="2853" spans="1:5" x14ac:dyDescent="0.2">
      <c r="A2853" s="45"/>
      <c r="B2853" s="45"/>
      <c r="C2853" s="45"/>
      <c r="D2853" s="45"/>
      <c r="E2853" s="45"/>
    </row>
    <row r="2854" spans="1:5" x14ac:dyDescent="0.2">
      <c r="A2854" s="45"/>
      <c r="B2854" s="45"/>
      <c r="C2854" s="45"/>
      <c r="D2854" s="45"/>
      <c r="E2854" s="45"/>
    </row>
    <row r="2855" spans="1:5" x14ac:dyDescent="0.2">
      <c r="A2855" s="45"/>
      <c r="B2855" s="45"/>
      <c r="C2855" s="45"/>
      <c r="D2855" s="45"/>
      <c r="E2855" s="45"/>
    </row>
    <row r="2856" spans="1:5" x14ac:dyDescent="0.2">
      <c r="A2856" s="45"/>
      <c r="B2856" s="45"/>
      <c r="C2856" s="45"/>
      <c r="D2856" s="45"/>
      <c r="E2856" s="45"/>
    </row>
    <row r="2857" spans="1:5" x14ac:dyDescent="0.2">
      <c r="A2857" s="45"/>
      <c r="B2857" s="45"/>
      <c r="C2857" s="45"/>
      <c r="D2857" s="45"/>
      <c r="E2857" s="45"/>
    </row>
    <row r="2858" spans="1:5" x14ac:dyDescent="0.2">
      <c r="A2858" s="45"/>
      <c r="B2858" s="45"/>
      <c r="C2858" s="45"/>
      <c r="D2858" s="45"/>
      <c r="E2858" s="45"/>
    </row>
    <row r="2859" spans="1:5" x14ac:dyDescent="0.2">
      <c r="A2859" s="45"/>
      <c r="B2859" s="45"/>
      <c r="C2859" s="45"/>
      <c r="D2859" s="45"/>
      <c r="E2859" s="45"/>
    </row>
    <row r="2860" spans="1:5" x14ac:dyDescent="0.2">
      <c r="A2860" s="45"/>
      <c r="B2860" s="45"/>
      <c r="C2860" s="45"/>
      <c r="D2860" s="45"/>
      <c r="E2860" s="45"/>
    </row>
    <row r="2861" spans="1:5" x14ac:dyDescent="0.2">
      <c r="A2861" s="45"/>
      <c r="B2861" s="45"/>
      <c r="C2861" s="45"/>
      <c r="D2861" s="45"/>
      <c r="E2861" s="45"/>
    </row>
    <row r="2862" spans="1:5" x14ac:dyDescent="0.2">
      <c r="A2862" s="45"/>
      <c r="B2862" s="45"/>
      <c r="C2862" s="45"/>
      <c r="D2862" s="45"/>
      <c r="E2862" s="45"/>
    </row>
    <row r="2863" spans="1:5" x14ac:dyDescent="0.2">
      <c r="A2863" s="45"/>
      <c r="B2863" s="45"/>
      <c r="C2863" s="45"/>
      <c r="D2863" s="45"/>
      <c r="E2863" s="45"/>
    </row>
    <row r="2864" spans="1:5" x14ac:dyDescent="0.2">
      <c r="A2864" s="45"/>
      <c r="B2864" s="45"/>
      <c r="C2864" s="45"/>
      <c r="D2864" s="45"/>
      <c r="E2864" s="45"/>
    </row>
    <row r="2865" spans="1:5" x14ac:dyDescent="0.2">
      <c r="A2865" s="45"/>
      <c r="B2865" s="45"/>
      <c r="C2865" s="45"/>
      <c r="D2865" s="45"/>
      <c r="E2865" s="45"/>
    </row>
    <row r="2866" spans="1:5" x14ac:dyDescent="0.2">
      <c r="A2866" s="45"/>
      <c r="B2866" s="45"/>
      <c r="C2866" s="45"/>
      <c r="D2866" s="45"/>
      <c r="E2866" s="45"/>
    </row>
    <row r="2867" spans="1:5" x14ac:dyDescent="0.2">
      <c r="A2867" s="45"/>
      <c r="B2867" s="45"/>
      <c r="C2867" s="45"/>
      <c r="D2867" s="45"/>
      <c r="E2867" s="45"/>
    </row>
    <row r="2868" spans="1:5" x14ac:dyDescent="0.2">
      <c r="A2868" s="45"/>
      <c r="B2868" s="45"/>
      <c r="C2868" s="45"/>
      <c r="D2868" s="45"/>
      <c r="E2868" s="45"/>
    </row>
    <row r="2869" spans="1:5" x14ac:dyDescent="0.2">
      <c r="A2869" s="45"/>
      <c r="B2869" s="45"/>
      <c r="C2869" s="45"/>
      <c r="D2869" s="45"/>
      <c r="E2869" s="45"/>
    </row>
    <row r="2870" spans="1:5" x14ac:dyDescent="0.2">
      <c r="A2870" s="45"/>
      <c r="B2870" s="45"/>
      <c r="C2870" s="45"/>
      <c r="D2870" s="45"/>
      <c r="E2870" s="45"/>
    </row>
    <row r="2871" spans="1:5" x14ac:dyDescent="0.2">
      <c r="A2871" s="45"/>
      <c r="B2871" s="45"/>
      <c r="C2871" s="45"/>
      <c r="D2871" s="45"/>
      <c r="E2871" s="45"/>
    </row>
    <row r="2872" spans="1:5" x14ac:dyDescent="0.2">
      <c r="A2872" s="45"/>
      <c r="B2872" s="45"/>
      <c r="C2872" s="45"/>
      <c r="D2872" s="45"/>
      <c r="E2872" s="45"/>
    </row>
    <row r="2873" spans="1:5" x14ac:dyDescent="0.2">
      <c r="A2873" s="45"/>
      <c r="B2873" s="45"/>
      <c r="C2873" s="45"/>
      <c r="D2873" s="45"/>
      <c r="E2873" s="45"/>
    </row>
    <row r="2874" spans="1:5" x14ac:dyDescent="0.2">
      <c r="A2874" s="45"/>
      <c r="B2874" s="45"/>
      <c r="C2874" s="45"/>
      <c r="D2874" s="45"/>
      <c r="E2874" s="45"/>
    </row>
    <row r="2875" spans="1:5" x14ac:dyDescent="0.2">
      <c r="A2875" s="45"/>
      <c r="B2875" s="45"/>
      <c r="C2875" s="45"/>
      <c r="D2875" s="45"/>
      <c r="E2875" s="45"/>
    </row>
    <row r="2876" spans="1:5" x14ac:dyDescent="0.2">
      <c r="A2876" s="45"/>
      <c r="B2876" s="45"/>
      <c r="C2876" s="45"/>
      <c r="D2876" s="45"/>
      <c r="E2876" s="45"/>
    </row>
    <row r="2877" spans="1:5" x14ac:dyDescent="0.2">
      <c r="A2877" s="45"/>
      <c r="B2877" s="45"/>
      <c r="C2877" s="45"/>
      <c r="D2877" s="45"/>
      <c r="E2877" s="45"/>
    </row>
    <row r="2878" spans="1:5" x14ac:dyDescent="0.2">
      <c r="A2878" s="45"/>
      <c r="B2878" s="45"/>
      <c r="C2878" s="45"/>
      <c r="D2878" s="45"/>
      <c r="E2878" s="45"/>
    </row>
    <row r="2879" spans="1:5" x14ac:dyDescent="0.2">
      <c r="A2879" s="45"/>
      <c r="B2879" s="45"/>
      <c r="C2879" s="45"/>
      <c r="D2879" s="45"/>
      <c r="E2879" s="45"/>
    </row>
    <row r="2880" spans="1:5" x14ac:dyDescent="0.2">
      <c r="A2880" s="45"/>
      <c r="B2880" s="45"/>
      <c r="C2880" s="45"/>
      <c r="D2880" s="45"/>
      <c r="E2880" s="45"/>
    </row>
    <row r="2881" spans="1:5" x14ac:dyDescent="0.2">
      <c r="A2881" s="45"/>
      <c r="B2881" s="45"/>
      <c r="C2881" s="45"/>
      <c r="D2881" s="45"/>
      <c r="E2881" s="45"/>
    </row>
    <row r="2882" spans="1:5" x14ac:dyDescent="0.2">
      <c r="A2882" s="45"/>
      <c r="B2882" s="45"/>
      <c r="C2882" s="45"/>
      <c r="D2882" s="45"/>
      <c r="E2882" s="45"/>
    </row>
    <row r="2883" spans="1:5" x14ac:dyDescent="0.2">
      <c r="A2883" s="45"/>
      <c r="B2883" s="45"/>
      <c r="C2883" s="45"/>
      <c r="D2883" s="45"/>
      <c r="E2883" s="45"/>
    </row>
    <row r="2884" spans="1:5" x14ac:dyDescent="0.2">
      <c r="A2884" s="45"/>
      <c r="B2884" s="45"/>
      <c r="C2884" s="45"/>
      <c r="D2884" s="45"/>
      <c r="E2884" s="45"/>
    </row>
    <row r="2885" spans="1:5" x14ac:dyDescent="0.2">
      <c r="A2885" s="45"/>
      <c r="B2885" s="45"/>
      <c r="C2885" s="45"/>
      <c r="D2885" s="45"/>
      <c r="E2885" s="45"/>
    </row>
    <row r="2886" spans="1:5" x14ac:dyDescent="0.2">
      <c r="A2886" s="45"/>
      <c r="B2886" s="45"/>
      <c r="C2886" s="45"/>
      <c r="D2886" s="45"/>
      <c r="E2886" s="45"/>
    </row>
    <row r="2887" spans="1:5" x14ac:dyDescent="0.2">
      <c r="A2887" s="45"/>
      <c r="B2887" s="45"/>
      <c r="C2887" s="45"/>
      <c r="D2887" s="45"/>
      <c r="E2887" s="45"/>
    </row>
    <row r="2888" spans="1:5" x14ac:dyDescent="0.2">
      <c r="A2888" s="45"/>
      <c r="B2888" s="45"/>
      <c r="C2888" s="45"/>
      <c r="D2888" s="45"/>
      <c r="E2888" s="45"/>
    </row>
    <row r="2889" spans="1:5" x14ac:dyDescent="0.2">
      <c r="A2889" s="45"/>
      <c r="B2889" s="45"/>
      <c r="C2889" s="45"/>
      <c r="D2889" s="45"/>
      <c r="E2889" s="45"/>
    </row>
    <row r="2890" spans="1:5" x14ac:dyDescent="0.2">
      <c r="A2890" s="45"/>
      <c r="B2890" s="45"/>
      <c r="C2890" s="45"/>
      <c r="D2890" s="45"/>
      <c r="E2890" s="45"/>
    </row>
    <row r="2891" spans="1:5" x14ac:dyDescent="0.2">
      <c r="A2891" s="45"/>
      <c r="B2891" s="45"/>
      <c r="C2891" s="45"/>
      <c r="D2891" s="45"/>
      <c r="E2891" s="45"/>
    </row>
    <row r="2892" spans="1:5" x14ac:dyDescent="0.2">
      <c r="A2892" s="45"/>
      <c r="B2892" s="45"/>
      <c r="C2892" s="45"/>
      <c r="D2892" s="45"/>
      <c r="E2892" s="45"/>
    </row>
    <row r="2893" spans="1:5" x14ac:dyDescent="0.2">
      <c r="A2893" s="45"/>
      <c r="B2893" s="45"/>
      <c r="C2893" s="45"/>
      <c r="D2893" s="45"/>
      <c r="E2893" s="45"/>
    </row>
    <row r="2894" spans="1:5" x14ac:dyDescent="0.2">
      <c r="A2894" s="45"/>
      <c r="B2894" s="45"/>
      <c r="C2894" s="45"/>
      <c r="D2894" s="45"/>
      <c r="E2894" s="45"/>
    </row>
    <row r="2895" spans="1:5" x14ac:dyDescent="0.2">
      <c r="A2895" s="45"/>
      <c r="B2895" s="45"/>
      <c r="C2895" s="45"/>
      <c r="D2895" s="45"/>
      <c r="E2895" s="45"/>
    </row>
    <row r="2896" spans="1:5" x14ac:dyDescent="0.2">
      <c r="A2896" s="45"/>
      <c r="B2896" s="45"/>
      <c r="C2896" s="45"/>
      <c r="D2896" s="45"/>
      <c r="E2896" s="45"/>
    </row>
    <row r="2897" spans="1:5" x14ac:dyDescent="0.2">
      <c r="A2897" s="45"/>
      <c r="B2897" s="45"/>
      <c r="C2897" s="45"/>
      <c r="D2897" s="45"/>
      <c r="E2897" s="45"/>
    </row>
    <row r="2898" spans="1:5" x14ac:dyDescent="0.2">
      <c r="A2898" s="45"/>
      <c r="B2898" s="45"/>
      <c r="C2898" s="45"/>
      <c r="D2898" s="45"/>
      <c r="E2898" s="45"/>
    </row>
    <row r="2899" spans="1:5" x14ac:dyDescent="0.2">
      <c r="A2899" s="45"/>
      <c r="B2899" s="45"/>
      <c r="C2899" s="45"/>
      <c r="D2899" s="45"/>
      <c r="E2899" s="45"/>
    </row>
    <row r="2900" spans="1:5" x14ac:dyDescent="0.2">
      <c r="A2900" s="45"/>
      <c r="B2900" s="45"/>
      <c r="C2900" s="45"/>
      <c r="D2900" s="45"/>
      <c r="E2900" s="45"/>
    </row>
    <row r="2901" spans="1:5" x14ac:dyDescent="0.2">
      <c r="A2901" s="45"/>
      <c r="B2901" s="45"/>
      <c r="C2901" s="45"/>
      <c r="D2901" s="45"/>
      <c r="E2901" s="45"/>
    </row>
    <row r="2902" spans="1:5" x14ac:dyDescent="0.2">
      <c r="A2902" s="45"/>
      <c r="B2902" s="45"/>
      <c r="C2902" s="45"/>
      <c r="D2902" s="45"/>
      <c r="E2902" s="45"/>
    </row>
    <row r="2903" spans="1:5" x14ac:dyDescent="0.2">
      <c r="A2903" s="45"/>
      <c r="B2903" s="45"/>
      <c r="C2903" s="45"/>
      <c r="D2903" s="45"/>
      <c r="E2903" s="45"/>
    </row>
    <row r="2904" spans="1:5" x14ac:dyDescent="0.2">
      <c r="A2904" s="45"/>
      <c r="B2904" s="45"/>
      <c r="C2904" s="45"/>
      <c r="D2904" s="45"/>
      <c r="E2904" s="45"/>
    </row>
    <row r="2905" spans="1:5" x14ac:dyDescent="0.2">
      <c r="A2905" s="45"/>
      <c r="B2905" s="45"/>
      <c r="C2905" s="45"/>
      <c r="D2905" s="45"/>
      <c r="E2905" s="45"/>
    </row>
    <row r="2906" spans="1:5" x14ac:dyDescent="0.2">
      <c r="A2906" s="45"/>
      <c r="B2906" s="45"/>
      <c r="C2906" s="45"/>
      <c r="D2906" s="45"/>
      <c r="E2906" s="45"/>
    </row>
    <row r="2907" spans="1:5" x14ac:dyDescent="0.2">
      <c r="A2907" s="45"/>
      <c r="B2907" s="45"/>
      <c r="C2907" s="45"/>
      <c r="D2907" s="45"/>
      <c r="E2907" s="45"/>
    </row>
    <row r="2908" spans="1:5" x14ac:dyDescent="0.2">
      <c r="A2908" s="45"/>
      <c r="B2908" s="45"/>
      <c r="C2908" s="45"/>
      <c r="D2908" s="45"/>
      <c r="E2908" s="45"/>
    </row>
    <row r="2909" spans="1:5" x14ac:dyDescent="0.2">
      <c r="A2909" s="45"/>
      <c r="B2909" s="45"/>
      <c r="C2909" s="45"/>
      <c r="D2909" s="45"/>
      <c r="E2909" s="45"/>
    </row>
    <row r="2910" spans="1:5" x14ac:dyDescent="0.2">
      <c r="A2910" s="45"/>
      <c r="B2910" s="45"/>
      <c r="C2910" s="45"/>
      <c r="D2910" s="45"/>
      <c r="E2910" s="45"/>
    </row>
    <row r="2911" spans="1:5" x14ac:dyDescent="0.2">
      <c r="A2911" s="45"/>
      <c r="B2911" s="45"/>
      <c r="C2911" s="45"/>
      <c r="D2911" s="45"/>
      <c r="E2911" s="45"/>
    </row>
    <row r="2912" spans="1:5" x14ac:dyDescent="0.2">
      <c r="A2912" s="45"/>
      <c r="B2912" s="45"/>
      <c r="C2912" s="45"/>
      <c r="D2912" s="45"/>
      <c r="E2912" s="45"/>
    </row>
    <row r="2913" spans="1:5" x14ac:dyDescent="0.2">
      <c r="A2913" s="45"/>
      <c r="B2913" s="45"/>
      <c r="C2913" s="45"/>
      <c r="D2913" s="45"/>
      <c r="E2913" s="45"/>
    </row>
    <row r="2914" spans="1:5" x14ac:dyDescent="0.2">
      <c r="A2914" s="45"/>
      <c r="B2914" s="45"/>
      <c r="C2914" s="45"/>
      <c r="D2914" s="45"/>
      <c r="E2914" s="45"/>
    </row>
    <row r="2915" spans="1:5" x14ac:dyDescent="0.2">
      <c r="A2915" s="45"/>
      <c r="B2915" s="45"/>
      <c r="C2915" s="45"/>
      <c r="D2915" s="45"/>
      <c r="E2915" s="45"/>
    </row>
    <row r="2916" spans="1:5" x14ac:dyDescent="0.2">
      <c r="A2916" s="45"/>
      <c r="B2916" s="45"/>
      <c r="C2916" s="45"/>
      <c r="D2916" s="45"/>
      <c r="E2916" s="45"/>
    </row>
    <row r="2917" spans="1:5" x14ac:dyDescent="0.2">
      <c r="A2917" s="45"/>
      <c r="B2917" s="45"/>
      <c r="C2917" s="45"/>
      <c r="D2917" s="45"/>
      <c r="E2917" s="45"/>
    </row>
    <row r="2918" spans="1:5" x14ac:dyDescent="0.2">
      <c r="A2918" s="45"/>
      <c r="B2918" s="45"/>
      <c r="C2918" s="45"/>
      <c r="D2918" s="45"/>
      <c r="E2918" s="45"/>
    </row>
    <row r="2919" spans="1:5" x14ac:dyDescent="0.2">
      <c r="A2919" s="45"/>
      <c r="B2919" s="45"/>
      <c r="C2919" s="45"/>
      <c r="D2919" s="45"/>
      <c r="E2919" s="45"/>
    </row>
    <row r="2920" spans="1:5" x14ac:dyDescent="0.2">
      <c r="A2920" s="45"/>
      <c r="B2920" s="45"/>
      <c r="C2920" s="45"/>
      <c r="D2920" s="45"/>
      <c r="E2920" s="45"/>
    </row>
    <row r="2921" spans="1:5" x14ac:dyDescent="0.2">
      <c r="A2921" s="45"/>
      <c r="B2921" s="45"/>
      <c r="C2921" s="45"/>
      <c r="D2921" s="45"/>
      <c r="E2921" s="45"/>
    </row>
    <row r="2922" spans="1:5" x14ac:dyDescent="0.2">
      <c r="A2922" s="45"/>
      <c r="B2922" s="45"/>
      <c r="C2922" s="45"/>
      <c r="D2922" s="45"/>
      <c r="E2922" s="45"/>
    </row>
    <row r="2923" spans="1:5" x14ac:dyDescent="0.2">
      <c r="A2923" s="45"/>
      <c r="B2923" s="45"/>
      <c r="C2923" s="45"/>
      <c r="D2923" s="45"/>
      <c r="E2923" s="45"/>
    </row>
    <row r="2924" spans="1:5" x14ac:dyDescent="0.2">
      <c r="A2924" s="45"/>
      <c r="B2924" s="45"/>
      <c r="C2924" s="45"/>
      <c r="D2924" s="45"/>
      <c r="E2924" s="45"/>
    </row>
    <row r="2925" spans="1:5" x14ac:dyDescent="0.2">
      <c r="A2925" s="45"/>
      <c r="B2925" s="45"/>
      <c r="C2925" s="45"/>
      <c r="D2925" s="45"/>
      <c r="E2925" s="45"/>
    </row>
    <row r="2926" spans="1:5" x14ac:dyDescent="0.2">
      <c r="A2926" s="45"/>
      <c r="B2926" s="45"/>
      <c r="C2926" s="45"/>
      <c r="D2926" s="45"/>
      <c r="E2926" s="45"/>
    </row>
    <row r="2927" spans="1:5" x14ac:dyDescent="0.2">
      <c r="A2927" s="45"/>
      <c r="B2927" s="45"/>
      <c r="C2927" s="45"/>
      <c r="D2927" s="45"/>
      <c r="E2927" s="45"/>
    </row>
    <row r="2928" spans="1:5" x14ac:dyDescent="0.2">
      <c r="A2928" s="45"/>
      <c r="B2928" s="45"/>
      <c r="C2928" s="45"/>
      <c r="D2928" s="45"/>
      <c r="E2928" s="45"/>
    </row>
    <row r="2929" spans="1:5" x14ac:dyDescent="0.2">
      <c r="A2929" s="45"/>
      <c r="B2929" s="45"/>
      <c r="C2929" s="45"/>
      <c r="D2929" s="45"/>
      <c r="E2929" s="45"/>
    </row>
    <row r="2930" spans="1:5" x14ac:dyDescent="0.2">
      <c r="A2930" s="45"/>
      <c r="B2930" s="45"/>
      <c r="C2930" s="45"/>
      <c r="D2930" s="45"/>
      <c r="E2930" s="45"/>
    </row>
    <row r="2931" spans="1:5" x14ac:dyDescent="0.2">
      <c r="A2931" s="45"/>
      <c r="B2931" s="45"/>
      <c r="C2931" s="45"/>
      <c r="D2931" s="45"/>
      <c r="E2931" s="45"/>
    </row>
    <row r="2932" spans="1:5" x14ac:dyDescent="0.2">
      <c r="A2932" s="45"/>
      <c r="B2932" s="45"/>
      <c r="C2932" s="45"/>
      <c r="D2932" s="45"/>
      <c r="E2932" s="45"/>
    </row>
    <row r="2933" spans="1:5" x14ac:dyDescent="0.2">
      <c r="A2933" s="45"/>
      <c r="B2933" s="45"/>
      <c r="C2933" s="45"/>
      <c r="D2933" s="45"/>
      <c r="E2933" s="45"/>
    </row>
    <row r="2934" spans="1:5" x14ac:dyDescent="0.2">
      <c r="A2934" s="45"/>
      <c r="B2934" s="45"/>
      <c r="C2934" s="45"/>
      <c r="D2934" s="45"/>
      <c r="E2934" s="45"/>
    </row>
    <row r="2935" spans="1:5" x14ac:dyDescent="0.2">
      <c r="A2935" s="45"/>
      <c r="B2935" s="45"/>
      <c r="C2935" s="45"/>
      <c r="D2935" s="45"/>
      <c r="E2935" s="45"/>
    </row>
    <row r="2936" spans="1:5" x14ac:dyDescent="0.2">
      <c r="A2936" s="45"/>
      <c r="B2936" s="45"/>
      <c r="C2936" s="45"/>
      <c r="D2936" s="45"/>
      <c r="E2936" s="45"/>
    </row>
    <row r="2937" spans="1:5" x14ac:dyDescent="0.2">
      <c r="A2937" s="45"/>
      <c r="B2937" s="45"/>
      <c r="C2937" s="45"/>
      <c r="D2937" s="45"/>
      <c r="E2937" s="45"/>
    </row>
    <row r="2938" spans="1:5" x14ac:dyDescent="0.2">
      <c r="A2938" s="45"/>
      <c r="B2938" s="45"/>
      <c r="C2938" s="45"/>
      <c r="D2938" s="45"/>
      <c r="E2938" s="45"/>
    </row>
    <row r="2939" spans="1:5" x14ac:dyDescent="0.2">
      <c r="A2939" s="45"/>
      <c r="B2939" s="45"/>
      <c r="C2939" s="45"/>
      <c r="D2939" s="45"/>
      <c r="E2939" s="45"/>
    </row>
    <row r="2940" spans="1:5" x14ac:dyDescent="0.2">
      <c r="A2940" s="45"/>
      <c r="B2940" s="45"/>
      <c r="C2940" s="45"/>
      <c r="D2940" s="45"/>
      <c r="E2940" s="45"/>
    </row>
    <row r="2941" spans="1:5" x14ac:dyDescent="0.2">
      <c r="A2941" s="45"/>
      <c r="B2941" s="45"/>
      <c r="C2941" s="45"/>
      <c r="D2941" s="45"/>
      <c r="E2941" s="45"/>
    </row>
    <row r="2942" spans="1:5" x14ac:dyDescent="0.2">
      <c r="A2942" s="45"/>
      <c r="B2942" s="45"/>
      <c r="C2942" s="45"/>
      <c r="D2942" s="45"/>
      <c r="E2942" s="45"/>
    </row>
    <row r="2943" spans="1:5" x14ac:dyDescent="0.2">
      <c r="A2943" s="45"/>
      <c r="B2943" s="45"/>
      <c r="C2943" s="45"/>
      <c r="D2943" s="45"/>
      <c r="E2943" s="45"/>
    </row>
    <row r="2944" spans="1:5" x14ac:dyDescent="0.2">
      <c r="A2944" s="45"/>
      <c r="B2944" s="45"/>
      <c r="C2944" s="45"/>
      <c r="D2944" s="45"/>
      <c r="E2944" s="45"/>
    </row>
    <row r="2945" spans="1:5" x14ac:dyDescent="0.2">
      <c r="A2945" s="45"/>
      <c r="B2945" s="45"/>
      <c r="C2945" s="45"/>
      <c r="D2945" s="45"/>
      <c r="E2945" s="45"/>
    </row>
    <row r="2946" spans="1:5" x14ac:dyDescent="0.2">
      <c r="A2946" s="45"/>
      <c r="B2946" s="45"/>
      <c r="C2946" s="45"/>
      <c r="D2946" s="45"/>
      <c r="E2946" s="45"/>
    </row>
    <row r="2947" spans="1:5" x14ac:dyDescent="0.2">
      <c r="A2947" s="45"/>
      <c r="B2947" s="45"/>
      <c r="C2947" s="45"/>
      <c r="D2947" s="45"/>
      <c r="E2947" s="45"/>
    </row>
    <row r="2948" spans="1:5" x14ac:dyDescent="0.2">
      <c r="A2948" s="45"/>
      <c r="B2948" s="45"/>
      <c r="C2948" s="45"/>
      <c r="D2948" s="45"/>
      <c r="E2948" s="45"/>
    </row>
    <row r="2949" spans="1:5" x14ac:dyDescent="0.2">
      <c r="A2949" s="45"/>
      <c r="B2949" s="45"/>
      <c r="C2949" s="45"/>
      <c r="D2949" s="45"/>
      <c r="E2949" s="45"/>
    </row>
    <row r="2950" spans="1:5" x14ac:dyDescent="0.2">
      <c r="A2950" s="45"/>
      <c r="B2950" s="45"/>
      <c r="C2950" s="45"/>
      <c r="D2950" s="45"/>
      <c r="E2950" s="45"/>
    </row>
    <row r="2951" spans="1:5" x14ac:dyDescent="0.2">
      <c r="A2951" s="45"/>
      <c r="B2951" s="45"/>
      <c r="C2951" s="45"/>
      <c r="D2951" s="45"/>
      <c r="E2951" s="45"/>
    </row>
    <row r="2952" spans="1:5" x14ac:dyDescent="0.2">
      <c r="A2952" s="45"/>
      <c r="B2952" s="45"/>
      <c r="C2952" s="45"/>
      <c r="D2952" s="45"/>
      <c r="E2952" s="45"/>
    </row>
    <row r="2953" spans="1:5" x14ac:dyDescent="0.2">
      <c r="A2953" s="45"/>
      <c r="B2953" s="45"/>
      <c r="C2953" s="45"/>
      <c r="D2953" s="45"/>
      <c r="E2953" s="45"/>
    </row>
    <row r="2954" spans="1:5" x14ac:dyDescent="0.2">
      <c r="A2954" s="45"/>
      <c r="B2954" s="45"/>
      <c r="C2954" s="45"/>
      <c r="D2954" s="45"/>
      <c r="E2954" s="45"/>
    </row>
    <row r="2955" spans="1:5" x14ac:dyDescent="0.2">
      <c r="A2955" s="45"/>
      <c r="B2955" s="45"/>
      <c r="C2955" s="45"/>
      <c r="D2955" s="45"/>
      <c r="E2955" s="45"/>
    </row>
    <row r="2956" spans="1:5" x14ac:dyDescent="0.2">
      <c r="A2956" s="45"/>
      <c r="B2956" s="45"/>
      <c r="C2956" s="45"/>
      <c r="D2956" s="45"/>
      <c r="E2956" s="45"/>
    </row>
    <row r="2957" spans="1:5" x14ac:dyDescent="0.2">
      <c r="A2957" s="45"/>
      <c r="B2957" s="45"/>
      <c r="C2957" s="45"/>
      <c r="D2957" s="45"/>
      <c r="E2957" s="45"/>
    </row>
    <row r="2958" spans="1:5" x14ac:dyDescent="0.2">
      <c r="A2958" s="45"/>
      <c r="B2958" s="45"/>
      <c r="C2958" s="45"/>
      <c r="D2958" s="45"/>
      <c r="E2958" s="45"/>
    </row>
    <row r="2959" spans="1:5" x14ac:dyDescent="0.2">
      <c r="A2959" s="45"/>
      <c r="B2959" s="45"/>
      <c r="C2959" s="45"/>
      <c r="D2959" s="45"/>
      <c r="E2959" s="45"/>
    </row>
    <row r="2960" spans="1:5" x14ac:dyDescent="0.2">
      <c r="A2960" s="45"/>
      <c r="B2960" s="45"/>
      <c r="C2960" s="45"/>
      <c r="D2960" s="45"/>
      <c r="E2960" s="45"/>
    </row>
    <row r="2961" spans="1:5" x14ac:dyDescent="0.2">
      <c r="A2961" s="45"/>
      <c r="B2961" s="45"/>
      <c r="C2961" s="45"/>
      <c r="D2961" s="45"/>
      <c r="E2961" s="45"/>
    </row>
    <row r="2962" spans="1:5" x14ac:dyDescent="0.2">
      <c r="A2962" s="45"/>
      <c r="B2962" s="45"/>
      <c r="C2962" s="45"/>
      <c r="D2962" s="45"/>
      <c r="E2962" s="45"/>
    </row>
    <row r="2963" spans="1:5" x14ac:dyDescent="0.2">
      <c r="A2963" s="45"/>
      <c r="B2963" s="45"/>
      <c r="C2963" s="45"/>
      <c r="D2963" s="45"/>
      <c r="E2963" s="45"/>
    </row>
    <row r="2964" spans="1:5" x14ac:dyDescent="0.2">
      <c r="A2964" s="45"/>
      <c r="B2964" s="45"/>
      <c r="C2964" s="45"/>
      <c r="D2964" s="45"/>
      <c r="E2964" s="45"/>
    </row>
    <row r="2965" spans="1:5" x14ac:dyDescent="0.2">
      <c r="A2965" s="45"/>
      <c r="B2965" s="45"/>
      <c r="C2965" s="45"/>
      <c r="D2965" s="45"/>
      <c r="E2965" s="45"/>
    </row>
    <row r="2966" spans="1:5" x14ac:dyDescent="0.2">
      <c r="A2966" s="45"/>
      <c r="B2966" s="45"/>
      <c r="C2966" s="45"/>
      <c r="D2966" s="45"/>
      <c r="E2966" s="45"/>
    </row>
    <row r="2967" spans="1:5" x14ac:dyDescent="0.2">
      <c r="A2967" s="45"/>
      <c r="B2967" s="45"/>
      <c r="C2967" s="45"/>
      <c r="D2967" s="45"/>
      <c r="E2967" s="45"/>
    </row>
    <row r="2968" spans="1:5" x14ac:dyDescent="0.2">
      <c r="A2968" s="45"/>
      <c r="B2968" s="45"/>
      <c r="C2968" s="45"/>
      <c r="D2968" s="45"/>
      <c r="E2968" s="45"/>
    </row>
    <row r="2969" spans="1:5" x14ac:dyDescent="0.2">
      <c r="A2969" s="45"/>
      <c r="B2969" s="45"/>
      <c r="C2969" s="45"/>
      <c r="D2969" s="45"/>
      <c r="E2969" s="45"/>
    </row>
    <row r="2970" spans="1:5" x14ac:dyDescent="0.2">
      <c r="A2970" s="45"/>
      <c r="B2970" s="45"/>
      <c r="C2970" s="45"/>
      <c r="D2970" s="45"/>
      <c r="E2970" s="45"/>
    </row>
    <row r="2971" spans="1:5" x14ac:dyDescent="0.2">
      <c r="A2971" s="45"/>
      <c r="B2971" s="45"/>
      <c r="C2971" s="45"/>
      <c r="D2971" s="45"/>
      <c r="E2971" s="45"/>
    </row>
    <row r="2972" spans="1:5" x14ac:dyDescent="0.2">
      <c r="A2972" s="45"/>
      <c r="B2972" s="45"/>
      <c r="C2972" s="45"/>
      <c r="D2972" s="45"/>
      <c r="E2972" s="45"/>
    </row>
    <row r="2973" spans="1:5" x14ac:dyDescent="0.2">
      <c r="A2973" s="45"/>
      <c r="B2973" s="45"/>
      <c r="C2973" s="45"/>
      <c r="D2973" s="45"/>
      <c r="E2973" s="45"/>
    </row>
    <row r="2974" spans="1:5" x14ac:dyDescent="0.2">
      <c r="A2974" s="45"/>
      <c r="B2974" s="45"/>
      <c r="C2974" s="45"/>
      <c r="D2974" s="45"/>
      <c r="E2974" s="45"/>
    </row>
    <row r="2975" spans="1:5" x14ac:dyDescent="0.2">
      <c r="A2975" s="45"/>
      <c r="B2975" s="45"/>
      <c r="C2975" s="45"/>
      <c r="D2975" s="45"/>
      <c r="E2975" s="45"/>
    </row>
    <row r="2976" spans="1:5" x14ac:dyDescent="0.2">
      <c r="A2976" s="45"/>
      <c r="B2976" s="45"/>
      <c r="C2976" s="45"/>
      <c r="D2976" s="45"/>
      <c r="E2976" s="45"/>
    </row>
    <row r="2977" spans="1:5" x14ac:dyDescent="0.2">
      <c r="A2977" s="45"/>
      <c r="B2977" s="45"/>
      <c r="C2977" s="45"/>
      <c r="D2977" s="45"/>
      <c r="E2977" s="45"/>
    </row>
    <row r="2978" spans="1:5" x14ac:dyDescent="0.2">
      <c r="A2978" s="45"/>
      <c r="B2978" s="45"/>
      <c r="C2978" s="45"/>
      <c r="D2978" s="45"/>
      <c r="E2978" s="45"/>
    </row>
    <row r="2979" spans="1:5" x14ac:dyDescent="0.2">
      <c r="A2979" s="45"/>
      <c r="B2979" s="45"/>
      <c r="C2979" s="45"/>
      <c r="D2979" s="45"/>
      <c r="E2979" s="45"/>
    </row>
    <row r="2980" spans="1:5" x14ac:dyDescent="0.2">
      <c r="A2980" s="45"/>
      <c r="B2980" s="45"/>
      <c r="C2980" s="45"/>
      <c r="D2980" s="45"/>
      <c r="E2980" s="45"/>
    </row>
    <row r="2981" spans="1:5" x14ac:dyDescent="0.2">
      <c r="A2981" s="45"/>
      <c r="B2981" s="45"/>
      <c r="C2981" s="45"/>
      <c r="D2981" s="45"/>
      <c r="E2981" s="45"/>
    </row>
    <row r="2982" spans="1:5" x14ac:dyDescent="0.2">
      <c r="A2982" s="45"/>
      <c r="B2982" s="45"/>
      <c r="C2982" s="45"/>
      <c r="D2982" s="45"/>
      <c r="E2982" s="45"/>
    </row>
    <row r="2983" spans="1:5" x14ac:dyDescent="0.2">
      <c r="A2983" s="45"/>
      <c r="B2983" s="45"/>
      <c r="C2983" s="45"/>
      <c r="D2983" s="45"/>
      <c r="E2983" s="45"/>
    </row>
    <row r="2984" spans="1:5" x14ac:dyDescent="0.2">
      <c r="A2984" s="45"/>
      <c r="B2984" s="45"/>
      <c r="C2984" s="45"/>
      <c r="D2984" s="45"/>
      <c r="E2984" s="45"/>
    </row>
    <row r="2985" spans="1:5" x14ac:dyDescent="0.2">
      <c r="A2985" s="45"/>
      <c r="B2985" s="45"/>
      <c r="C2985" s="45"/>
      <c r="D2985" s="45"/>
      <c r="E2985" s="45"/>
    </row>
    <row r="2986" spans="1:5" x14ac:dyDescent="0.2">
      <c r="A2986" s="45"/>
      <c r="B2986" s="45"/>
      <c r="C2986" s="45"/>
      <c r="D2986" s="45"/>
      <c r="E2986" s="45"/>
    </row>
    <row r="2987" spans="1:5" x14ac:dyDescent="0.2">
      <c r="A2987" s="45"/>
      <c r="B2987" s="45"/>
      <c r="C2987" s="45"/>
      <c r="D2987" s="45"/>
      <c r="E2987" s="45"/>
    </row>
    <row r="2988" spans="1:5" x14ac:dyDescent="0.2">
      <c r="A2988" s="45"/>
      <c r="B2988" s="45"/>
      <c r="C2988" s="45"/>
      <c r="D2988" s="45"/>
      <c r="E2988" s="45"/>
    </row>
    <row r="2989" spans="1:5" x14ac:dyDescent="0.2">
      <c r="A2989" s="45"/>
      <c r="B2989" s="45"/>
      <c r="C2989" s="45"/>
      <c r="D2989" s="45"/>
      <c r="E2989" s="45"/>
    </row>
    <row r="2990" spans="1:5" x14ac:dyDescent="0.2">
      <c r="A2990" s="45"/>
      <c r="B2990" s="45"/>
      <c r="C2990" s="45"/>
      <c r="D2990" s="45"/>
      <c r="E2990" s="45"/>
    </row>
    <row r="2991" spans="1:5" x14ac:dyDescent="0.2">
      <c r="A2991" s="45"/>
      <c r="B2991" s="45"/>
      <c r="C2991" s="45"/>
      <c r="D2991" s="45"/>
      <c r="E2991" s="45"/>
    </row>
    <row r="2992" spans="1:5" x14ac:dyDescent="0.2">
      <c r="A2992" s="45"/>
      <c r="B2992" s="45"/>
      <c r="C2992" s="45"/>
      <c r="D2992" s="45"/>
      <c r="E2992" s="45"/>
    </row>
    <row r="2993" spans="1:5" x14ac:dyDescent="0.2">
      <c r="A2993" s="45"/>
      <c r="B2993" s="45"/>
      <c r="C2993" s="45"/>
      <c r="D2993" s="45"/>
      <c r="E2993" s="45"/>
    </row>
    <row r="2994" spans="1:5" x14ac:dyDescent="0.2">
      <c r="A2994" s="45"/>
      <c r="B2994" s="45"/>
      <c r="C2994" s="45"/>
      <c r="D2994" s="45"/>
      <c r="E2994" s="45"/>
    </row>
    <row r="2995" spans="1:5" x14ac:dyDescent="0.2">
      <c r="A2995" s="45"/>
      <c r="B2995" s="45"/>
      <c r="C2995" s="45"/>
      <c r="D2995" s="45"/>
      <c r="E2995" s="45"/>
    </row>
    <row r="2996" spans="1:5" x14ac:dyDescent="0.2">
      <c r="A2996" s="45"/>
      <c r="B2996" s="45"/>
      <c r="C2996" s="45"/>
      <c r="D2996" s="45"/>
      <c r="E2996" s="45"/>
    </row>
    <row r="2997" spans="1:5" x14ac:dyDescent="0.2">
      <c r="A2997" s="45"/>
      <c r="B2997" s="45"/>
      <c r="C2997" s="45"/>
      <c r="D2997" s="45"/>
      <c r="E2997" s="45"/>
    </row>
    <row r="2998" spans="1:5" x14ac:dyDescent="0.2">
      <c r="A2998" s="45"/>
      <c r="B2998" s="45"/>
      <c r="C2998" s="45"/>
      <c r="D2998" s="45"/>
      <c r="E2998" s="45"/>
    </row>
    <row r="2999" spans="1:5" x14ac:dyDescent="0.2">
      <c r="A2999" s="45"/>
      <c r="B2999" s="45"/>
      <c r="C2999" s="45"/>
      <c r="D2999" s="45"/>
      <c r="E2999" s="45"/>
    </row>
    <row r="3000" spans="1:5" x14ac:dyDescent="0.2">
      <c r="A3000" s="45"/>
      <c r="B3000" s="45"/>
      <c r="C3000" s="45"/>
      <c r="D3000" s="45"/>
      <c r="E3000" s="45"/>
    </row>
    <row r="3001" spans="1:5" x14ac:dyDescent="0.2">
      <c r="A3001" s="45"/>
      <c r="B3001" s="45"/>
      <c r="C3001" s="45"/>
      <c r="D3001" s="45"/>
      <c r="E3001" s="45"/>
    </row>
    <row r="3002" spans="1:5" x14ac:dyDescent="0.2">
      <c r="A3002" s="45"/>
      <c r="B3002" s="45"/>
      <c r="C3002" s="45"/>
      <c r="D3002" s="45"/>
      <c r="E3002" s="45"/>
    </row>
    <row r="3003" spans="1:5" x14ac:dyDescent="0.2">
      <c r="A3003" s="45"/>
      <c r="B3003" s="45"/>
      <c r="C3003" s="45"/>
      <c r="D3003" s="45"/>
      <c r="E3003" s="45"/>
    </row>
    <row r="3004" spans="1:5" x14ac:dyDescent="0.2">
      <c r="A3004" s="45"/>
      <c r="B3004" s="45"/>
      <c r="C3004" s="45"/>
      <c r="D3004" s="45"/>
      <c r="E3004" s="45"/>
    </row>
    <row r="3005" spans="1:5" x14ac:dyDescent="0.2">
      <c r="A3005" s="45"/>
      <c r="B3005" s="45"/>
      <c r="C3005" s="45"/>
      <c r="D3005" s="45"/>
      <c r="E3005" s="45"/>
    </row>
    <row r="3006" spans="1:5" x14ac:dyDescent="0.2">
      <c r="A3006" s="45"/>
      <c r="B3006" s="45"/>
      <c r="C3006" s="45"/>
      <c r="D3006" s="45"/>
      <c r="E3006" s="45"/>
    </row>
    <row r="3007" spans="1:5" x14ac:dyDescent="0.2">
      <c r="A3007" s="45"/>
      <c r="B3007" s="45"/>
      <c r="C3007" s="45"/>
      <c r="D3007" s="45"/>
      <c r="E3007" s="45"/>
    </row>
    <row r="3008" spans="1:5" x14ac:dyDescent="0.2">
      <c r="A3008" s="45"/>
      <c r="B3008" s="45"/>
      <c r="C3008" s="45"/>
      <c r="D3008" s="45"/>
      <c r="E3008" s="45"/>
    </row>
    <row r="3009" spans="1:5" x14ac:dyDescent="0.2">
      <c r="A3009" s="45"/>
      <c r="B3009" s="45"/>
      <c r="C3009" s="45"/>
      <c r="D3009" s="45"/>
      <c r="E3009" s="45"/>
    </row>
    <row r="3010" spans="1:5" x14ac:dyDescent="0.2">
      <c r="A3010" s="45"/>
      <c r="B3010" s="45"/>
      <c r="C3010" s="45"/>
      <c r="D3010" s="45"/>
      <c r="E3010" s="45"/>
    </row>
    <row r="3011" spans="1:5" x14ac:dyDescent="0.2">
      <c r="A3011" s="45"/>
      <c r="B3011" s="45"/>
      <c r="C3011" s="45"/>
      <c r="D3011" s="45"/>
      <c r="E3011" s="45"/>
    </row>
    <row r="3012" spans="1:5" x14ac:dyDescent="0.2">
      <c r="A3012" s="45"/>
      <c r="B3012" s="45"/>
      <c r="C3012" s="45"/>
      <c r="D3012" s="45"/>
      <c r="E3012" s="45"/>
    </row>
    <row r="3013" spans="1:5" x14ac:dyDescent="0.2">
      <c r="A3013" s="45"/>
      <c r="B3013" s="45"/>
      <c r="C3013" s="45"/>
      <c r="D3013" s="45"/>
      <c r="E3013" s="45"/>
    </row>
    <row r="3014" spans="1:5" x14ac:dyDescent="0.2">
      <c r="A3014" s="45"/>
      <c r="B3014" s="45"/>
      <c r="C3014" s="45"/>
      <c r="D3014" s="45"/>
      <c r="E3014" s="45"/>
    </row>
    <row r="3015" spans="1:5" x14ac:dyDescent="0.2">
      <c r="A3015" s="45"/>
      <c r="B3015" s="45"/>
      <c r="C3015" s="45"/>
      <c r="D3015" s="45"/>
      <c r="E3015" s="45"/>
    </row>
    <row r="3016" spans="1:5" x14ac:dyDescent="0.2">
      <c r="A3016" s="45"/>
      <c r="B3016" s="45"/>
      <c r="C3016" s="45"/>
      <c r="D3016" s="45"/>
      <c r="E3016" s="45"/>
    </row>
    <row r="3017" spans="1:5" x14ac:dyDescent="0.2">
      <c r="A3017" s="45"/>
      <c r="B3017" s="45"/>
      <c r="C3017" s="45"/>
      <c r="D3017" s="45"/>
      <c r="E3017" s="45"/>
    </row>
    <row r="3018" spans="1:5" x14ac:dyDescent="0.2">
      <c r="A3018" s="45"/>
      <c r="B3018" s="45"/>
      <c r="C3018" s="45"/>
      <c r="D3018" s="45"/>
      <c r="E3018" s="45"/>
    </row>
    <row r="3019" spans="1:5" x14ac:dyDescent="0.2">
      <c r="A3019" s="45"/>
      <c r="B3019" s="45"/>
      <c r="C3019" s="45"/>
      <c r="D3019" s="45"/>
      <c r="E3019" s="45"/>
    </row>
    <row r="3020" spans="1:5" x14ac:dyDescent="0.2">
      <c r="A3020" s="45"/>
      <c r="B3020" s="45"/>
      <c r="C3020" s="45"/>
      <c r="D3020" s="45"/>
      <c r="E3020" s="45"/>
    </row>
    <row r="3021" spans="1:5" x14ac:dyDescent="0.2">
      <c r="A3021" s="45"/>
      <c r="B3021" s="45"/>
      <c r="C3021" s="45"/>
      <c r="D3021" s="45"/>
      <c r="E3021" s="45"/>
    </row>
    <row r="3022" spans="1:5" x14ac:dyDescent="0.2">
      <c r="A3022" s="45"/>
      <c r="B3022" s="45"/>
      <c r="C3022" s="45"/>
      <c r="D3022" s="45"/>
      <c r="E3022" s="45"/>
    </row>
    <row r="3023" spans="1:5" x14ac:dyDescent="0.2">
      <c r="A3023" s="45"/>
      <c r="B3023" s="45"/>
      <c r="C3023" s="45"/>
      <c r="D3023" s="45"/>
      <c r="E3023" s="45"/>
    </row>
    <row r="3024" spans="1:5" x14ac:dyDescent="0.2">
      <c r="A3024" s="45"/>
      <c r="B3024" s="45"/>
      <c r="C3024" s="45"/>
      <c r="D3024" s="45"/>
      <c r="E3024" s="45"/>
    </row>
    <row r="3025" spans="1:5" x14ac:dyDescent="0.2">
      <c r="A3025" s="45"/>
      <c r="B3025" s="45"/>
      <c r="C3025" s="45"/>
      <c r="D3025" s="45"/>
      <c r="E3025" s="45"/>
    </row>
    <row r="3026" spans="1:5" x14ac:dyDescent="0.2">
      <c r="A3026" s="45"/>
      <c r="B3026" s="45"/>
      <c r="C3026" s="45"/>
      <c r="D3026" s="45"/>
      <c r="E3026" s="45"/>
    </row>
    <row r="3027" spans="1:5" x14ac:dyDescent="0.2">
      <c r="A3027" s="45"/>
      <c r="B3027" s="45"/>
      <c r="C3027" s="45"/>
      <c r="D3027" s="45"/>
      <c r="E3027" s="45"/>
    </row>
    <row r="3028" spans="1:5" x14ac:dyDescent="0.2">
      <c r="A3028" s="45"/>
      <c r="B3028" s="45"/>
      <c r="C3028" s="45"/>
      <c r="D3028" s="45"/>
      <c r="E3028" s="45"/>
    </row>
    <row r="3029" spans="1:5" x14ac:dyDescent="0.2">
      <c r="A3029" s="45"/>
      <c r="B3029" s="45"/>
      <c r="C3029" s="45"/>
      <c r="D3029" s="45"/>
      <c r="E3029" s="45"/>
    </row>
    <row r="3030" spans="1:5" x14ac:dyDescent="0.2">
      <c r="A3030" s="45"/>
      <c r="B3030" s="45"/>
      <c r="C3030" s="45"/>
      <c r="D3030" s="45"/>
      <c r="E3030" s="45"/>
    </row>
    <row r="3031" spans="1:5" x14ac:dyDescent="0.2">
      <c r="A3031" s="45"/>
      <c r="B3031" s="45"/>
      <c r="C3031" s="45"/>
      <c r="D3031" s="45"/>
      <c r="E3031" s="45"/>
    </row>
    <row r="3032" spans="1:5" x14ac:dyDescent="0.2">
      <c r="A3032" s="45"/>
      <c r="B3032" s="45"/>
      <c r="C3032" s="45"/>
      <c r="D3032" s="45"/>
      <c r="E3032" s="45"/>
    </row>
    <row r="3033" spans="1:5" x14ac:dyDescent="0.2">
      <c r="A3033" s="45"/>
      <c r="B3033" s="45"/>
      <c r="C3033" s="45"/>
      <c r="D3033" s="45"/>
      <c r="E3033" s="45"/>
    </row>
    <row r="3034" spans="1:5" x14ac:dyDescent="0.2">
      <c r="A3034" s="45"/>
      <c r="B3034" s="45"/>
      <c r="C3034" s="45"/>
      <c r="D3034" s="45"/>
      <c r="E3034" s="45"/>
    </row>
    <row r="3035" spans="1:5" x14ac:dyDescent="0.2">
      <c r="A3035" s="45"/>
      <c r="B3035" s="45"/>
      <c r="C3035" s="45"/>
      <c r="D3035" s="45"/>
      <c r="E3035" s="45"/>
    </row>
    <row r="3036" spans="1:5" x14ac:dyDescent="0.2">
      <c r="A3036" s="45"/>
      <c r="B3036" s="45"/>
      <c r="C3036" s="45"/>
      <c r="D3036" s="45"/>
      <c r="E3036" s="45"/>
    </row>
    <row r="3037" spans="1:5" x14ac:dyDescent="0.2">
      <c r="A3037" s="45"/>
      <c r="B3037" s="45"/>
      <c r="C3037" s="45"/>
      <c r="D3037" s="45"/>
      <c r="E3037" s="45"/>
    </row>
    <row r="3038" spans="1:5" x14ac:dyDescent="0.2">
      <c r="A3038" s="45"/>
      <c r="B3038" s="45"/>
      <c r="C3038" s="45"/>
      <c r="D3038" s="45"/>
      <c r="E3038" s="45"/>
    </row>
    <row r="3039" spans="1:5" x14ac:dyDescent="0.2">
      <c r="A3039" s="45"/>
      <c r="B3039" s="45"/>
      <c r="C3039" s="45"/>
      <c r="D3039" s="45"/>
      <c r="E3039" s="45"/>
    </row>
    <row r="3040" spans="1:5" x14ac:dyDescent="0.2">
      <c r="A3040" s="45"/>
      <c r="B3040" s="45"/>
      <c r="C3040" s="45"/>
      <c r="D3040" s="45"/>
      <c r="E3040" s="45"/>
    </row>
    <row r="3041" spans="1:5" x14ac:dyDescent="0.2">
      <c r="A3041" s="45"/>
      <c r="B3041" s="45"/>
      <c r="C3041" s="45"/>
      <c r="D3041" s="45"/>
      <c r="E3041" s="45"/>
    </row>
    <row r="3042" spans="1:5" x14ac:dyDescent="0.2">
      <c r="A3042" s="45"/>
      <c r="B3042" s="45"/>
      <c r="C3042" s="45"/>
      <c r="D3042" s="45"/>
      <c r="E3042" s="45"/>
    </row>
    <row r="3043" spans="1:5" x14ac:dyDescent="0.2">
      <c r="A3043" s="45"/>
      <c r="B3043" s="45"/>
      <c r="C3043" s="45"/>
      <c r="D3043" s="45"/>
      <c r="E3043" s="45"/>
    </row>
    <row r="3044" spans="1:5" x14ac:dyDescent="0.2">
      <c r="A3044" s="45"/>
      <c r="B3044" s="45"/>
      <c r="C3044" s="45"/>
      <c r="D3044" s="45"/>
      <c r="E3044" s="45"/>
    </row>
    <row r="3045" spans="1:5" x14ac:dyDescent="0.2">
      <c r="A3045" s="45"/>
      <c r="B3045" s="45"/>
      <c r="C3045" s="45"/>
      <c r="D3045" s="45"/>
      <c r="E3045" s="45"/>
    </row>
    <row r="3046" spans="1:5" x14ac:dyDescent="0.2">
      <c r="A3046" s="45"/>
      <c r="B3046" s="45"/>
      <c r="C3046" s="45"/>
      <c r="D3046" s="45"/>
      <c r="E3046" s="45"/>
    </row>
    <row r="3047" spans="1:5" x14ac:dyDescent="0.2">
      <c r="A3047" s="45"/>
      <c r="B3047" s="45"/>
      <c r="C3047" s="45"/>
      <c r="D3047" s="45"/>
      <c r="E3047" s="45"/>
    </row>
    <row r="3048" spans="1:5" x14ac:dyDescent="0.2">
      <c r="A3048" s="45"/>
      <c r="B3048" s="45"/>
      <c r="C3048" s="45"/>
      <c r="D3048" s="45"/>
      <c r="E3048" s="45"/>
    </row>
    <row r="3049" spans="1:5" x14ac:dyDescent="0.2">
      <c r="A3049" s="45"/>
      <c r="B3049" s="45"/>
      <c r="C3049" s="45"/>
      <c r="D3049" s="45"/>
      <c r="E3049" s="45"/>
    </row>
    <row r="3050" spans="1:5" x14ac:dyDescent="0.2">
      <c r="A3050" s="45"/>
      <c r="B3050" s="45"/>
      <c r="C3050" s="45"/>
      <c r="D3050" s="45"/>
      <c r="E3050" s="45"/>
    </row>
    <row r="3051" spans="1:5" x14ac:dyDescent="0.2">
      <c r="A3051" s="45"/>
      <c r="B3051" s="45"/>
      <c r="C3051" s="45"/>
      <c r="D3051" s="45"/>
      <c r="E3051" s="45"/>
    </row>
    <row r="3052" spans="1:5" x14ac:dyDescent="0.2">
      <c r="A3052" s="45"/>
      <c r="B3052" s="45"/>
      <c r="C3052" s="45"/>
      <c r="D3052" s="45"/>
      <c r="E3052" s="45"/>
    </row>
    <row r="3053" spans="1:5" x14ac:dyDescent="0.2">
      <c r="A3053" s="45"/>
      <c r="B3053" s="45"/>
      <c r="C3053" s="45"/>
      <c r="D3053" s="45"/>
      <c r="E3053" s="45"/>
    </row>
    <row r="3054" spans="1:5" x14ac:dyDescent="0.2">
      <c r="A3054" s="45"/>
      <c r="B3054" s="45"/>
      <c r="C3054" s="45"/>
      <c r="D3054" s="45"/>
      <c r="E3054" s="45"/>
    </row>
    <row r="3055" spans="1:5" x14ac:dyDescent="0.2">
      <c r="A3055" s="45"/>
      <c r="B3055" s="45"/>
      <c r="C3055" s="45"/>
      <c r="D3055" s="45"/>
      <c r="E3055" s="45"/>
    </row>
    <row r="3056" spans="1:5" x14ac:dyDescent="0.2">
      <c r="A3056" s="45"/>
      <c r="B3056" s="45"/>
      <c r="C3056" s="45"/>
      <c r="D3056" s="45"/>
      <c r="E3056" s="45"/>
    </row>
    <row r="3057" spans="1:5" x14ac:dyDescent="0.2">
      <c r="A3057" s="45"/>
      <c r="B3057" s="45"/>
      <c r="C3057" s="45"/>
      <c r="D3057" s="45"/>
      <c r="E3057" s="45"/>
    </row>
    <row r="3058" spans="1:5" x14ac:dyDescent="0.2">
      <c r="A3058" s="45"/>
      <c r="B3058" s="45"/>
      <c r="C3058" s="45"/>
      <c r="D3058" s="45"/>
      <c r="E3058" s="45"/>
    </row>
    <row r="3059" spans="1:5" x14ac:dyDescent="0.2">
      <c r="A3059" s="45"/>
      <c r="B3059" s="45"/>
      <c r="C3059" s="45"/>
      <c r="D3059" s="45"/>
      <c r="E3059" s="45"/>
    </row>
    <row r="3060" spans="1:5" x14ac:dyDescent="0.2">
      <c r="A3060" s="45"/>
      <c r="B3060" s="45"/>
      <c r="C3060" s="45"/>
      <c r="D3060" s="45"/>
      <c r="E3060" s="45"/>
    </row>
    <row r="3061" spans="1:5" x14ac:dyDescent="0.2">
      <c r="A3061" s="45"/>
      <c r="B3061" s="45"/>
      <c r="C3061" s="45"/>
      <c r="D3061" s="45"/>
      <c r="E3061" s="45"/>
    </row>
    <row r="3062" spans="1:5" x14ac:dyDescent="0.2">
      <c r="A3062" s="45"/>
      <c r="B3062" s="45"/>
      <c r="C3062" s="45"/>
      <c r="D3062" s="45"/>
      <c r="E3062" s="45"/>
    </row>
    <row r="3063" spans="1:5" x14ac:dyDescent="0.2">
      <c r="A3063" s="45"/>
      <c r="B3063" s="45"/>
      <c r="C3063" s="45"/>
      <c r="D3063" s="45"/>
      <c r="E3063" s="45"/>
    </row>
    <row r="3064" spans="1:5" x14ac:dyDescent="0.2">
      <c r="A3064" s="45"/>
      <c r="B3064" s="45"/>
      <c r="C3064" s="45"/>
      <c r="D3064" s="45"/>
      <c r="E3064" s="45"/>
    </row>
    <row r="3065" spans="1:5" x14ac:dyDescent="0.2">
      <c r="A3065" s="45"/>
      <c r="B3065" s="45"/>
      <c r="C3065" s="45"/>
      <c r="D3065" s="45"/>
      <c r="E3065" s="45"/>
    </row>
    <row r="3066" spans="1:5" x14ac:dyDescent="0.2">
      <c r="A3066" s="45"/>
      <c r="B3066" s="45"/>
      <c r="C3066" s="45"/>
      <c r="D3066" s="45"/>
      <c r="E3066" s="45"/>
    </row>
    <row r="3067" spans="1:5" x14ac:dyDescent="0.2">
      <c r="A3067" s="45"/>
      <c r="B3067" s="45"/>
      <c r="C3067" s="45"/>
      <c r="D3067" s="45"/>
      <c r="E3067" s="45"/>
    </row>
    <row r="3068" spans="1:5" x14ac:dyDescent="0.2">
      <c r="A3068" s="45"/>
      <c r="B3068" s="45"/>
      <c r="C3068" s="45"/>
      <c r="D3068" s="45"/>
      <c r="E3068" s="45"/>
    </row>
    <row r="3069" spans="1:5" x14ac:dyDescent="0.2">
      <c r="A3069" s="45"/>
      <c r="B3069" s="45"/>
      <c r="C3069" s="45"/>
      <c r="D3069" s="45"/>
      <c r="E3069" s="45"/>
    </row>
    <row r="3070" spans="1:5" x14ac:dyDescent="0.2">
      <c r="A3070" s="45"/>
      <c r="B3070" s="45"/>
      <c r="C3070" s="45"/>
      <c r="D3070" s="45"/>
      <c r="E3070" s="45"/>
    </row>
    <row r="3071" spans="1:5" x14ac:dyDescent="0.2">
      <c r="A3071" s="45"/>
      <c r="B3071" s="45"/>
      <c r="C3071" s="45"/>
      <c r="D3071" s="45"/>
      <c r="E3071" s="45"/>
    </row>
    <row r="3072" spans="1:5" x14ac:dyDescent="0.2">
      <c r="A3072" s="45"/>
      <c r="B3072" s="45"/>
      <c r="C3072" s="45"/>
      <c r="D3072" s="45"/>
      <c r="E3072" s="45"/>
    </row>
    <row r="3073" spans="1:5" x14ac:dyDescent="0.2">
      <c r="A3073" s="45"/>
      <c r="B3073" s="45"/>
      <c r="C3073" s="45"/>
      <c r="D3073" s="45"/>
      <c r="E3073" s="45"/>
    </row>
    <row r="3074" spans="1:5" x14ac:dyDescent="0.2">
      <c r="A3074" s="45"/>
      <c r="B3074" s="45"/>
      <c r="C3074" s="45"/>
      <c r="D3074" s="45"/>
      <c r="E3074" s="45"/>
    </row>
    <row r="3075" spans="1:5" x14ac:dyDescent="0.2">
      <c r="A3075" s="45"/>
      <c r="B3075" s="45"/>
      <c r="C3075" s="45"/>
      <c r="D3075" s="45"/>
      <c r="E3075" s="45"/>
    </row>
    <row r="3076" spans="1:5" x14ac:dyDescent="0.2">
      <c r="A3076" s="45"/>
      <c r="B3076" s="45"/>
      <c r="C3076" s="45"/>
      <c r="D3076" s="45"/>
      <c r="E3076" s="45"/>
    </row>
    <row r="3077" spans="1:5" x14ac:dyDescent="0.2">
      <c r="A3077" s="45"/>
      <c r="B3077" s="45"/>
      <c r="C3077" s="45"/>
      <c r="D3077" s="45"/>
      <c r="E3077" s="45"/>
    </row>
    <row r="3078" spans="1:5" x14ac:dyDescent="0.2">
      <c r="A3078" s="45"/>
      <c r="B3078" s="45"/>
      <c r="C3078" s="45"/>
      <c r="D3078" s="45"/>
      <c r="E3078" s="45"/>
    </row>
    <row r="3079" spans="1:5" x14ac:dyDescent="0.2">
      <c r="A3079" s="45"/>
      <c r="B3079" s="45"/>
      <c r="C3079" s="45"/>
      <c r="D3079" s="45"/>
      <c r="E3079" s="45"/>
    </row>
    <row r="3080" spans="1:5" x14ac:dyDescent="0.2">
      <c r="A3080" s="45"/>
      <c r="B3080" s="45"/>
      <c r="C3080" s="45"/>
      <c r="D3080" s="45"/>
      <c r="E3080" s="45"/>
    </row>
    <row r="3081" spans="1:5" x14ac:dyDescent="0.2">
      <c r="A3081" s="45"/>
      <c r="B3081" s="45"/>
      <c r="C3081" s="45"/>
      <c r="D3081" s="45"/>
      <c r="E3081" s="45"/>
    </row>
    <row r="3082" spans="1:5" x14ac:dyDescent="0.2">
      <c r="A3082" s="45"/>
      <c r="B3082" s="45"/>
      <c r="C3082" s="45"/>
      <c r="D3082" s="45"/>
      <c r="E3082" s="45"/>
    </row>
    <row r="3083" spans="1:5" x14ac:dyDescent="0.2">
      <c r="A3083" s="45"/>
      <c r="B3083" s="45"/>
      <c r="C3083" s="45"/>
      <c r="D3083" s="45"/>
      <c r="E3083" s="45"/>
    </row>
    <row r="3084" spans="1:5" x14ac:dyDescent="0.2">
      <c r="A3084" s="45"/>
      <c r="B3084" s="45"/>
      <c r="C3084" s="45"/>
      <c r="D3084" s="45"/>
      <c r="E3084" s="45"/>
    </row>
    <row r="3085" spans="1:5" x14ac:dyDescent="0.2">
      <c r="A3085" s="45"/>
      <c r="B3085" s="45"/>
      <c r="C3085" s="45"/>
      <c r="D3085" s="45"/>
      <c r="E3085" s="45"/>
    </row>
    <row r="3086" spans="1:5" x14ac:dyDescent="0.2">
      <c r="A3086" s="45"/>
      <c r="B3086" s="45"/>
      <c r="C3086" s="45"/>
      <c r="D3086" s="45"/>
      <c r="E3086" s="45"/>
    </row>
    <row r="3087" spans="1:5" x14ac:dyDescent="0.2">
      <c r="A3087" s="45"/>
      <c r="B3087" s="45"/>
      <c r="C3087" s="45"/>
      <c r="D3087" s="45"/>
      <c r="E3087" s="45"/>
    </row>
    <row r="3088" spans="1:5" x14ac:dyDescent="0.2">
      <c r="A3088" s="45"/>
      <c r="B3088" s="45"/>
      <c r="C3088" s="45"/>
      <c r="D3088" s="45"/>
      <c r="E3088" s="45"/>
    </row>
    <row r="3089" spans="1:5" x14ac:dyDescent="0.2">
      <c r="A3089" s="45"/>
      <c r="B3089" s="45"/>
      <c r="C3089" s="45"/>
      <c r="D3089" s="45"/>
      <c r="E3089" s="45"/>
    </row>
    <row r="3090" spans="1:5" x14ac:dyDescent="0.2">
      <c r="A3090" s="45"/>
      <c r="B3090" s="45"/>
      <c r="C3090" s="45"/>
      <c r="D3090" s="45"/>
      <c r="E3090" s="45"/>
    </row>
    <row r="3091" spans="1:5" x14ac:dyDescent="0.2">
      <c r="A3091" s="45"/>
      <c r="B3091" s="45"/>
      <c r="C3091" s="45"/>
      <c r="D3091" s="45"/>
      <c r="E3091" s="45"/>
    </row>
    <row r="3092" spans="1:5" x14ac:dyDescent="0.2">
      <c r="A3092" s="45"/>
      <c r="B3092" s="45"/>
      <c r="C3092" s="45"/>
      <c r="D3092" s="45"/>
      <c r="E3092" s="45"/>
    </row>
    <row r="3093" spans="1:5" x14ac:dyDescent="0.2">
      <c r="A3093" s="45"/>
      <c r="B3093" s="45"/>
      <c r="C3093" s="45"/>
      <c r="D3093" s="45"/>
      <c r="E3093" s="45"/>
    </row>
    <row r="3094" spans="1:5" x14ac:dyDescent="0.2">
      <c r="A3094" s="45"/>
      <c r="B3094" s="45"/>
      <c r="C3094" s="45"/>
      <c r="D3094" s="45"/>
      <c r="E3094" s="45"/>
    </row>
    <row r="3095" spans="1:5" x14ac:dyDescent="0.2">
      <c r="A3095" s="45"/>
      <c r="B3095" s="45"/>
      <c r="C3095" s="45"/>
      <c r="D3095" s="45"/>
      <c r="E3095" s="45"/>
    </row>
    <row r="3096" spans="1:5" x14ac:dyDescent="0.2">
      <c r="A3096" s="45"/>
      <c r="B3096" s="45"/>
      <c r="C3096" s="45"/>
      <c r="D3096" s="45"/>
      <c r="E3096" s="45"/>
    </row>
    <row r="3097" spans="1:5" x14ac:dyDescent="0.2">
      <c r="A3097" s="45"/>
      <c r="B3097" s="45"/>
      <c r="C3097" s="45"/>
      <c r="D3097" s="45"/>
      <c r="E3097" s="45"/>
    </row>
    <row r="3098" spans="1:5" x14ac:dyDescent="0.2">
      <c r="A3098" s="45"/>
      <c r="B3098" s="45"/>
      <c r="C3098" s="45"/>
      <c r="D3098" s="45"/>
      <c r="E3098" s="45"/>
    </row>
    <row r="3099" spans="1:5" x14ac:dyDescent="0.2">
      <c r="A3099" s="45"/>
      <c r="B3099" s="45"/>
      <c r="C3099" s="45"/>
      <c r="D3099" s="45"/>
      <c r="E3099" s="45"/>
    </row>
    <row r="3100" spans="1:5" x14ac:dyDescent="0.2">
      <c r="A3100" s="45"/>
      <c r="B3100" s="45"/>
      <c r="C3100" s="45"/>
      <c r="D3100" s="45"/>
      <c r="E3100" s="45"/>
    </row>
    <row r="3101" spans="1:5" x14ac:dyDescent="0.2">
      <c r="A3101" s="45"/>
      <c r="B3101" s="45"/>
      <c r="C3101" s="45"/>
      <c r="D3101" s="45"/>
      <c r="E3101" s="45"/>
    </row>
    <row r="3102" spans="1:5" x14ac:dyDescent="0.2">
      <c r="A3102" s="45"/>
      <c r="B3102" s="45"/>
      <c r="C3102" s="45"/>
      <c r="D3102" s="45"/>
      <c r="E3102" s="45"/>
    </row>
    <row r="3103" spans="1:5" x14ac:dyDescent="0.2">
      <c r="A3103" s="45"/>
      <c r="B3103" s="45"/>
      <c r="C3103" s="45"/>
      <c r="D3103" s="45"/>
      <c r="E3103" s="45"/>
    </row>
    <row r="3104" spans="1:5" x14ac:dyDescent="0.2">
      <c r="A3104" s="45"/>
      <c r="B3104" s="45"/>
      <c r="C3104" s="45"/>
      <c r="D3104" s="45"/>
      <c r="E3104" s="45"/>
    </row>
    <row r="3105" spans="1:5" x14ac:dyDescent="0.2">
      <c r="A3105" s="45"/>
      <c r="B3105" s="45"/>
      <c r="C3105" s="45"/>
      <c r="D3105" s="45"/>
      <c r="E3105" s="45"/>
    </row>
    <row r="3106" spans="1:5" x14ac:dyDescent="0.2">
      <c r="A3106" s="45"/>
      <c r="B3106" s="45"/>
      <c r="C3106" s="45"/>
      <c r="D3106" s="45"/>
      <c r="E3106" s="45"/>
    </row>
    <row r="3107" spans="1:5" x14ac:dyDescent="0.2">
      <c r="A3107" s="45"/>
      <c r="B3107" s="45"/>
      <c r="C3107" s="45"/>
      <c r="D3107" s="45"/>
      <c r="E3107" s="45"/>
    </row>
    <row r="3108" spans="1:5" x14ac:dyDescent="0.2">
      <c r="A3108" s="45"/>
      <c r="B3108" s="45"/>
      <c r="C3108" s="45"/>
      <c r="D3108" s="45"/>
      <c r="E3108" s="45"/>
    </row>
    <row r="3109" spans="1:5" x14ac:dyDescent="0.2">
      <c r="A3109" s="45"/>
      <c r="B3109" s="45"/>
      <c r="C3109" s="45"/>
      <c r="D3109" s="45"/>
      <c r="E3109" s="45"/>
    </row>
    <row r="3110" spans="1:5" x14ac:dyDescent="0.2">
      <c r="A3110" s="45"/>
      <c r="B3110" s="45"/>
      <c r="C3110" s="45"/>
      <c r="D3110" s="45"/>
      <c r="E3110" s="45"/>
    </row>
    <row r="3111" spans="1:5" x14ac:dyDescent="0.2">
      <c r="A3111" s="45"/>
      <c r="B3111" s="45"/>
      <c r="C3111" s="45"/>
      <c r="D3111" s="45"/>
      <c r="E3111" s="45"/>
    </row>
    <row r="3112" spans="1:5" x14ac:dyDescent="0.2">
      <c r="A3112" s="45"/>
      <c r="B3112" s="45"/>
      <c r="C3112" s="45"/>
      <c r="D3112" s="45"/>
      <c r="E3112" s="45"/>
    </row>
    <row r="3113" spans="1:5" x14ac:dyDescent="0.2">
      <c r="A3113" s="45"/>
      <c r="B3113" s="45"/>
      <c r="C3113" s="45"/>
      <c r="D3113" s="45"/>
      <c r="E3113" s="45"/>
    </row>
    <row r="3114" spans="1:5" x14ac:dyDescent="0.2">
      <c r="A3114" s="45"/>
      <c r="B3114" s="45"/>
      <c r="C3114" s="45"/>
      <c r="D3114" s="45"/>
      <c r="E3114" s="45"/>
    </row>
    <row r="3115" spans="1:5" x14ac:dyDescent="0.2">
      <c r="A3115" s="45"/>
      <c r="B3115" s="45"/>
      <c r="C3115" s="45"/>
      <c r="D3115" s="45"/>
      <c r="E3115" s="45"/>
    </row>
    <row r="3116" spans="1:5" x14ac:dyDescent="0.2">
      <c r="A3116" s="45"/>
      <c r="B3116" s="45"/>
      <c r="C3116" s="45"/>
      <c r="D3116" s="45"/>
      <c r="E3116" s="45"/>
    </row>
    <row r="3117" spans="1:5" x14ac:dyDescent="0.2">
      <c r="A3117" s="45"/>
      <c r="B3117" s="45"/>
      <c r="C3117" s="45"/>
      <c r="D3117" s="45"/>
      <c r="E3117" s="45"/>
    </row>
    <row r="3118" spans="1:5" x14ac:dyDescent="0.2">
      <c r="A3118" s="45"/>
      <c r="B3118" s="45"/>
      <c r="C3118" s="45"/>
      <c r="D3118" s="45"/>
      <c r="E3118" s="45"/>
    </row>
    <row r="3119" spans="1:5" x14ac:dyDescent="0.2">
      <c r="A3119" s="45"/>
      <c r="B3119" s="45"/>
      <c r="C3119" s="45"/>
      <c r="D3119" s="45"/>
      <c r="E3119" s="45"/>
    </row>
    <row r="3120" spans="1:5" x14ac:dyDescent="0.2">
      <c r="A3120" s="45"/>
      <c r="B3120" s="45"/>
      <c r="C3120" s="45"/>
      <c r="D3120" s="45"/>
      <c r="E3120" s="45"/>
    </row>
    <row r="3121" spans="1:5" x14ac:dyDescent="0.2">
      <c r="A3121" s="45"/>
      <c r="B3121" s="45"/>
      <c r="C3121" s="45"/>
      <c r="D3121" s="45"/>
      <c r="E3121" s="45"/>
    </row>
    <row r="3122" spans="1:5" x14ac:dyDescent="0.2">
      <c r="A3122" s="45"/>
      <c r="B3122" s="45"/>
      <c r="C3122" s="45"/>
      <c r="D3122" s="45"/>
      <c r="E3122" s="45"/>
    </row>
    <row r="3123" spans="1:5" x14ac:dyDescent="0.2">
      <c r="A3123" s="45"/>
      <c r="B3123" s="45"/>
      <c r="C3123" s="45"/>
      <c r="D3123" s="45"/>
      <c r="E3123" s="45"/>
    </row>
    <row r="3124" spans="1:5" x14ac:dyDescent="0.2">
      <c r="A3124" s="45"/>
      <c r="B3124" s="45"/>
      <c r="C3124" s="45"/>
      <c r="D3124" s="45"/>
      <c r="E3124" s="45"/>
    </row>
    <row r="3125" spans="1:5" x14ac:dyDescent="0.2">
      <c r="A3125" s="45"/>
      <c r="B3125" s="45"/>
      <c r="C3125" s="45"/>
      <c r="D3125" s="45"/>
      <c r="E3125" s="45"/>
    </row>
    <row r="3126" spans="1:5" x14ac:dyDescent="0.2">
      <c r="A3126" s="45"/>
      <c r="B3126" s="45"/>
      <c r="C3126" s="45"/>
      <c r="D3126" s="45"/>
      <c r="E3126" s="45"/>
    </row>
    <row r="3127" spans="1:5" x14ac:dyDescent="0.2">
      <c r="A3127" s="45"/>
      <c r="B3127" s="45"/>
      <c r="C3127" s="45"/>
      <c r="D3127" s="45"/>
      <c r="E3127" s="45"/>
    </row>
    <row r="3128" spans="1:5" x14ac:dyDescent="0.2">
      <c r="A3128" s="45"/>
      <c r="B3128" s="45"/>
      <c r="C3128" s="45"/>
      <c r="D3128" s="45"/>
      <c r="E3128" s="45"/>
    </row>
    <row r="3129" spans="1:5" x14ac:dyDescent="0.2">
      <c r="A3129" s="45"/>
      <c r="B3129" s="45"/>
      <c r="C3129" s="45"/>
      <c r="D3129" s="45"/>
      <c r="E3129" s="45"/>
    </row>
    <row r="3130" spans="1:5" x14ac:dyDescent="0.2">
      <c r="A3130" s="45"/>
      <c r="B3130" s="45"/>
      <c r="C3130" s="45"/>
      <c r="D3130" s="45"/>
      <c r="E3130" s="45"/>
    </row>
    <row r="3131" spans="1:5" x14ac:dyDescent="0.2">
      <c r="A3131" s="45"/>
      <c r="B3131" s="45"/>
      <c r="C3131" s="45"/>
      <c r="D3131" s="45"/>
      <c r="E3131" s="45"/>
    </row>
    <row r="3132" spans="1:5" x14ac:dyDescent="0.2">
      <c r="A3132" s="45"/>
      <c r="B3132" s="45"/>
      <c r="C3132" s="45"/>
      <c r="D3132" s="45"/>
      <c r="E3132" s="45"/>
    </row>
    <row r="3133" spans="1:5" x14ac:dyDescent="0.2">
      <c r="A3133" s="45"/>
      <c r="B3133" s="45"/>
      <c r="C3133" s="45"/>
      <c r="D3133" s="45"/>
      <c r="E3133" s="45"/>
    </row>
    <row r="3134" spans="1:5" x14ac:dyDescent="0.2">
      <c r="A3134" s="45"/>
      <c r="B3134" s="45"/>
      <c r="C3134" s="45"/>
      <c r="D3134" s="45"/>
      <c r="E3134" s="45"/>
    </row>
    <row r="3135" spans="1:5" x14ac:dyDescent="0.2">
      <c r="A3135" s="45"/>
      <c r="B3135" s="45"/>
      <c r="C3135" s="45"/>
      <c r="D3135" s="45"/>
      <c r="E3135" s="45"/>
    </row>
    <row r="3136" spans="1:5" x14ac:dyDescent="0.2">
      <c r="A3136" s="45"/>
      <c r="B3136" s="45"/>
      <c r="C3136" s="45"/>
      <c r="D3136" s="45"/>
      <c r="E3136" s="45"/>
    </row>
    <row r="3137" spans="1:5" x14ac:dyDescent="0.2">
      <c r="A3137" s="45"/>
      <c r="B3137" s="45"/>
      <c r="C3137" s="45"/>
      <c r="D3137" s="45"/>
      <c r="E3137" s="45"/>
    </row>
    <row r="3138" spans="1:5" x14ac:dyDescent="0.2">
      <c r="A3138" s="45"/>
      <c r="B3138" s="45"/>
      <c r="C3138" s="45"/>
      <c r="D3138" s="45"/>
      <c r="E3138" s="45"/>
    </row>
    <row r="3139" spans="1:5" x14ac:dyDescent="0.2">
      <c r="A3139" s="45"/>
      <c r="B3139" s="45"/>
      <c r="C3139" s="45"/>
      <c r="D3139" s="45"/>
      <c r="E3139" s="45"/>
    </row>
    <row r="3140" spans="1:5" x14ac:dyDescent="0.2">
      <c r="A3140" s="45"/>
      <c r="B3140" s="45"/>
      <c r="C3140" s="45"/>
      <c r="D3140" s="45"/>
      <c r="E3140" s="45"/>
    </row>
    <row r="3141" spans="1:5" x14ac:dyDescent="0.2">
      <c r="A3141" s="45"/>
      <c r="B3141" s="45"/>
      <c r="C3141" s="45"/>
      <c r="D3141" s="45"/>
      <c r="E3141" s="45"/>
    </row>
    <row r="3142" spans="1:5" x14ac:dyDescent="0.2">
      <c r="A3142" s="45"/>
      <c r="B3142" s="45"/>
      <c r="C3142" s="45"/>
      <c r="D3142" s="45"/>
      <c r="E3142" s="45"/>
    </row>
    <row r="3143" spans="1:5" x14ac:dyDescent="0.2">
      <c r="A3143" s="45"/>
      <c r="B3143" s="45"/>
      <c r="C3143" s="45"/>
      <c r="D3143" s="45"/>
      <c r="E3143" s="45"/>
    </row>
    <row r="3144" spans="1:5" x14ac:dyDescent="0.2">
      <c r="A3144" s="45"/>
      <c r="B3144" s="45"/>
      <c r="C3144" s="45"/>
      <c r="D3144" s="45"/>
      <c r="E3144" s="45"/>
    </row>
    <row r="3145" spans="1:5" x14ac:dyDescent="0.2">
      <c r="A3145" s="45"/>
      <c r="B3145" s="45"/>
      <c r="C3145" s="45"/>
      <c r="D3145" s="45"/>
      <c r="E3145" s="45"/>
    </row>
    <row r="3146" spans="1:5" x14ac:dyDescent="0.2">
      <c r="A3146" s="45"/>
      <c r="B3146" s="45"/>
      <c r="C3146" s="45"/>
      <c r="D3146" s="45"/>
      <c r="E3146" s="45"/>
    </row>
    <row r="3147" spans="1:5" x14ac:dyDescent="0.2">
      <c r="A3147" s="45"/>
      <c r="B3147" s="45"/>
      <c r="C3147" s="45"/>
      <c r="D3147" s="45"/>
      <c r="E3147" s="45"/>
    </row>
    <row r="3148" spans="1:5" x14ac:dyDescent="0.2">
      <c r="A3148" s="45"/>
      <c r="B3148" s="45"/>
      <c r="C3148" s="45"/>
      <c r="D3148" s="45"/>
      <c r="E3148" s="45"/>
    </row>
    <row r="3149" spans="1:5" x14ac:dyDescent="0.2">
      <c r="A3149" s="45"/>
      <c r="B3149" s="45"/>
      <c r="C3149" s="45"/>
      <c r="D3149" s="45"/>
      <c r="E3149" s="45"/>
    </row>
    <row r="3150" spans="1:5" x14ac:dyDescent="0.2">
      <c r="A3150" s="45"/>
      <c r="B3150" s="45"/>
      <c r="C3150" s="45"/>
      <c r="D3150" s="45"/>
      <c r="E3150" s="45"/>
    </row>
    <row r="3151" spans="1:5" x14ac:dyDescent="0.2">
      <c r="A3151" s="45"/>
      <c r="B3151" s="45"/>
      <c r="C3151" s="45"/>
      <c r="D3151" s="45"/>
      <c r="E3151" s="45"/>
    </row>
    <row r="3152" spans="1:5" x14ac:dyDescent="0.2">
      <c r="A3152" s="45"/>
      <c r="B3152" s="45"/>
      <c r="C3152" s="45"/>
      <c r="D3152" s="45"/>
      <c r="E3152" s="45"/>
    </row>
    <row r="3153" spans="1:5" x14ac:dyDescent="0.2">
      <c r="A3153" s="45"/>
      <c r="B3153" s="45"/>
      <c r="C3153" s="45"/>
      <c r="D3153" s="45"/>
      <c r="E3153" s="45"/>
    </row>
    <row r="3154" spans="1:5" x14ac:dyDescent="0.2">
      <c r="A3154" s="45"/>
      <c r="B3154" s="45"/>
      <c r="C3154" s="45"/>
      <c r="D3154" s="45"/>
      <c r="E3154" s="45"/>
    </row>
    <row r="3155" spans="1:5" x14ac:dyDescent="0.2">
      <c r="A3155" s="45"/>
      <c r="B3155" s="45"/>
      <c r="C3155" s="45"/>
      <c r="D3155" s="45"/>
      <c r="E3155" s="45"/>
    </row>
    <row r="3156" spans="1:5" x14ac:dyDescent="0.2">
      <c r="A3156" s="45"/>
      <c r="B3156" s="45"/>
      <c r="C3156" s="45"/>
      <c r="D3156" s="45"/>
      <c r="E3156" s="45"/>
    </row>
    <row r="3157" spans="1:5" x14ac:dyDescent="0.2">
      <c r="A3157" s="45"/>
      <c r="B3157" s="45"/>
      <c r="C3157" s="45"/>
      <c r="D3157" s="45"/>
      <c r="E3157" s="45"/>
    </row>
    <row r="3158" spans="1:5" x14ac:dyDescent="0.2">
      <c r="A3158" s="45"/>
      <c r="B3158" s="45"/>
      <c r="C3158" s="45"/>
      <c r="D3158" s="45"/>
      <c r="E3158" s="45"/>
    </row>
    <row r="3159" spans="1:5" x14ac:dyDescent="0.2">
      <c r="A3159" s="45"/>
      <c r="B3159" s="45"/>
      <c r="C3159" s="45"/>
      <c r="D3159" s="45"/>
      <c r="E3159" s="45"/>
    </row>
    <row r="3160" spans="1:5" x14ac:dyDescent="0.2">
      <c r="A3160" s="45"/>
      <c r="B3160" s="45"/>
      <c r="C3160" s="45"/>
      <c r="D3160" s="45"/>
      <c r="E3160" s="45"/>
    </row>
    <row r="3161" spans="1:5" x14ac:dyDescent="0.2">
      <c r="A3161" s="45"/>
      <c r="B3161" s="45"/>
      <c r="C3161" s="45"/>
      <c r="D3161" s="45"/>
      <c r="E3161" s="45"/>
    </row>
    <row r="3162" spans="1:5" x14ac:dyDescent="0.2">
      <c r="A3162" s="45"/>
      <c r="B3162" s="45"/>
      <c r="C3162" s="45"/>
      <c r="D3162" s="45"/>
      <c r="E3162" s="45"/>
    </row>
    <row r="3163" spans="1:5" x14ac:dyDescent="0.2">
      <c r="A3163" s="45"/>
      <c r="B3163" s="45"/>
      <c r="C3163" s="45"/>
      <c r="D3163" s="45"/>
      <c r="E3163" s="45"/>
    </row>
    <row r="3164" spans="1:5" x14ac:dyDescent="0.2">
      <c r="A3164" s="45"/>
      <c r="B3164" s="45"/>
      <c r="C3164" s="45"/>
      <c r="D3164" s="45"/>
      <c r="E3164" s="45"/>
    </row>
    <row r="3165" spans="1:5" x14ac:dyDescent="0.2">
      <c r="A3165" s="45"/>
      <c r="B3165" s="45"/>
      <c r="C3165" s="45"/>
      <c r="D3165" s="45"/>
      <c r="E3165" s="45"/>
    </row>
    <row r="3166" spans="1:5" x14ac:dyDescent="0.2">
      <c r="A3166" s="45"/>
      <c r="B3166" s="45"/>
      <c r="C3166" s="45"/>
      <c r="D3166" s="45"/>
      <c r="E3166" s="45"/>
    </row>
    <row r="3167" spans="1:5" x14ac:dyDescent="0.2">
      <c r="A3167" s="45"/>
      <c r="B3167" s="45"/>
      <c r="C3167" s="45"/>
      <c r="D3167" s="45"/>
      <c r="E3167" s="45"/>
    </row>
    <row r="3168" spans="1:5" x14ac:dyDescent="0.2">
      <c r="A3168" s="45"/>
      <c r="B3168" s="45"/>
      <c r="C3168" s="45"/>
      <c r="D3168" s="45"/>
      <c r="E3168" s="45"/>
    </row>
    <row r="3169" spans="1:5" x14ac:dyDescent="0.2">
      <c r="A3169" s="45"/>
      <c r="B3169" s="45"/>
      <c r="C3169" s="45"/>
      <c r="D3169" s="45"/>
      <c r="E3169" s="45"/>
    </row>
    <row r="3170" spans="1:5" x14ac:dyDescent="0.2">
      <c r="A3170" s="45"/>
      <c r="B3170" s="45"/>
      <c r="C3170" s="45"/>
      <c r="D3170" s="45"/>
      <c r="E3170" s="45"/>
    </row>
    <row r="3171" spans="1:5" x14ac:dyDescent="0.2">
      <c r="A3171" s="45"/>
      <c r="B3171" s="45"/>
      <c r="C3171" s="45"/>
      <c r="D3171" s="45"/>
      <c r="E3171" s="45"/>
    </row>
    <row r="3172" spans="1:5" x14ac:dyDescent="0.2">
      <c r="A3172" s="45"/>
      <c r="B3172" s="45"/>
      <c r="C3172" s="45"/>
      <c r="D3172" s="45"/>
      <c r="E3172" s="45"/>
    </row>
    <row r="3173" spans="1:5" x14ac:dyDescent="0.2">
      <c r="A3173" s="45"/>
      <c r="B3173" s="45"/>
      <c r="C3173" s="45"/>
      <c r="D3173" s="45"/>
      <c r="E3173" s="45"/>
    </row>
    <row r="3174" spans="1:5" x14ac:dyDescent="0.2">
      <c r="A3174" s="45"/>
      <c r="B3174" s="45"/>
      <c r="C3174" s="45"/>
      <c r="D3174" s="45"/>
      <c r="E3174" s="45"/>
    </row>
    <row r="3175" spans="1:5" x14ac:dyDescent="0.2">
      <c r="A3175" s="45"/>
      <c r="B3175" s="45"/>
      <c r="C3175" s="45"/>
      <c r="D3175" s="45"/>
      <c r="E3175" s="45"/>
    </row>
    <row r="3176" spans="1:5" x14ac:dyDescent="0.2">
      <c r="A3176" s="45"/>
      <c r="B3176" s="45"/>
      <c r="C3176" s="45"/>
      <c r="D3176" s="45"/>
      <c r="E3176" s="45"/>
    </row>
    <row r="3177" spans="1:5" x14ac:dyDescent="0.2">
      <c r="A3177" s="45"/>
      <c r="B3177" s="45"/>
      <c r="C3177" s="45"/>
      <c r="D3177" s="45"/>
      <c r="E3177" s="45"/>
    </row>
    <row r="3178" spans="1:5" x14ac:dyDescent="0.2">
      <c r="A3178" s="45"/>
      <c r="B3178" s="45"/>
      <c r="C3178" s="45"/>
      <c r="D3178" s="45"/>
      <c r="E3178" s="45"/>
    </row>
    <row r="3179" spans="1:5" x14ac:dyDescent="0.2">
      <c r="A3179" s="45"/>
      <c r="B3179" s="45"/>
      <c r="C3179" s="45"/>
      <c r="D3179" s="45"/>
      <c r="E3179" s="45"/>
    </row>
    <row r="3180" spans="1:5" x14ac:dyDescent="0.2">
      <c r="A3180" s="45"/>
      <c r="B3180" s="45"/>
      <c r="C3180" s="45"/>
      <c r="D3180" s="45"/>
      <c r="E3180" s="45"/>
    </row>
    <row r="3181" spans="1:5" x14ac:dyDescent="0.2">
      <c r="A3181" s="45"/>
      <c r="B3181" s="45"/>
      <c r="C3181" s="45"/>
      <c r="D3181" s="45"/>
      <c r="E3181" s="45"/>
    </row>
    <row r="3182" spans="1:5" x14ac:dyDescent="0.2">
      <c r="A3182" s="45"/>
      <c r="B3182" s="45"/>
      <c r="C3182" s="45"/>
      <c r="D3182" s="45"/>
      <c r="E3182" s="45"/>
    </row>
    <row r="3183" spans="1:5" x14ac:dyDescent="0.2">
      <c r="A3183" s="45"/>
      <c r="B3183" s="45"/>
      <c r="C3183" s="45"/>
      <c r="D3183" s="45"/>
      <c r="E3183" s="45"/>
    </row>
    <row r="3184" spans="1:5" x14ac:dyDescent="0.2">
      <c r="A3184" s="45"/>
      <c r="B3184" s="45"/>
      <c r="C3184" s="45"/>
      <c r="D3184" s="45"/>
      <c r="E3184" s="45"/>
    </row>
    <row r="3185" spans="1:5" x14ac:dyDescent="0.2">
      <c r="A3185" s="45"/>
      <c r="B3185" s="45"/>
      <c r="C3185" s="45"/>
      <c r="D3185" s="45"/>
      <c r="E3185" s="45"/>
    </row>
    <row r="3186" spans="1:5" x14ac:dyDescent="0.2">
      <c r="A3186" s="45"/>
      <c r="B3186" s="45"/>
      <c r="C3186" s="45"/>
      <c r="D3186" s="45"/>
      <c r="E3186" s="45"/>
    </row>
    <row r="3187" spans="1:5" x14ac:dyDescent="0.2">
      <c r="A3187" s="45"/>
      <c r="B3187" s="45"/>
      <c r="C3187" s="45"/>
      <c r="D3187" s="45"/>
      <c r="E3187" s="45"/>
    </row>
    <row r="3188" spans="1:5" x14ac:dyDescent="0.2">
      <c r="A3188" s="45"/>
      <c r="B3188" s="45"/>
      <c r="C3188" s="45"/>
      <c r="D3188" s="45"/>
      <c r="E3188" s="45"/>
    </row>
    <row r="3189" spans="1:5" x14ac:dyDescent="0.2">
      <c r="A3189" s="45"/>
      <c r="B3189" s="45"/>
      <c r="C3189" s="45"/>
      <c r="D3189" s="45"/>
      <c r="E3189" s="45"/>
    </row>
    <row r="3190" spans="1:5" x14ac:dyDescent="0.2">
      <c r="A3190" s="45"/>
      <c r="B3190" s="45"/>
      <c r="C3190" s="45"/>
      <c r="D3190" s="45"/>
      <c r="E3190" s="45"/>
    </row>
    <row r="3191" spans="1:5" x14ac:dyDescent="0.2">
      <c r="A3191" s="45"/>
      <c r="B3191" s="45"/>
      <c r="C3191" s="45"/>
      <c r="D3191" s="45"/>
      <c r="E3191" s="45"/>
    </row>
    <row r="3192" spans="1:5" x14ac:dyDescent="0.2">
      <c r="A3192" s="45"/>
      <c r="B3192" s="45"/>
      <c r="C3192" s="45"/>
      <c r="D3192" s="45"/>
      <c r="E3192" s="45"/>
    </row>
    <row r="3193" spans="1:5" x14ac:dyDescent="0.2">
      <c r="A3193" s="45"/>
      <c r="B3193" s="45"/>
      <c r="C3193" s="45"/>
      <c r="D3193" s="45"/>
      <c r="E3193" s="45"/>
    </row>
    <row r="3194" spans="1:5" x14ac:dyDescent="0.2">
      <c r="A3194" s="45"/>
      <c r="B3194" s="45"/>
      <c r="C3194" s="45"/>
      <c r="D3194" s="45"/>
      <c r="E3194" s="45"/>
    </row>
    <row r="3195" spans="1:5" x14ac:dyDescent="0.2">
      <c r="A3195" s="45"/>
      <c r="B3195" s="45"/>
      <c r="C3195" s="45"/>
      <c r="D3195" s="45"/>
      <c r="E3195" s="45"/>
    </row>
    <row r="3196" spans="1:5" x14ac:dyDescent="0.2">
      <c r="A3196" s="45"/>
      <c r="B3196" s="45"/>
      <c r="C3196" s="45"/>
      <c r="D3196" s="45"/>
      <c r="E3196" s="45"/>
    </row>
    <row r="3197" spans="1:5" x14ac:dyDescent="0.2">
      <c r="A3197" s="45"/>
      <c r="B3197" s="45"/>
      <c r="C3197" s="45"/>
      <c r="D3197" s="45"/>
      <c r="E3197" s="45"/>
    </row>
    <row r="3198" spans="1:5" x14ac:dyDescent="0.2">
      <c r="A3198" s="45"/>
      <c r="B3198" s="45"/>
      <c r="C3198" s="45"/>
      <c r="D3198" s="45"/>
      <c r="E3198" s="45"/>
    </row>
    <row r="3199" spans="1:5" x14ac:dyDescent="0.2">
      <c r="A3199" s="45"/>
      <c r="B3199" s="45"/>
      <c r="C3199" s="45"/>
      <c r="D3199" s="45"/>
      <c r="E3199" s="45"/>
    </row>
    <row r="3200" spans="1:5" x14ac:dyDescent="0.2">
      <c r="A3200" s="45"/>
      <c r="B3200" s="45"/>
      <c r="C3200" s="45"/>
      <c r="D3200" s="45"/>
      <c r="E3200" s="45"/>
    </row>
    <row r="3201" spans="1:5" x14ac:dyDescent="0.2">
      <c r="A3201" s="45"/>
      <c r="B3201" s="45"/>
      <c r="C3201" s="45"/>
      <c r="D3201" s="45"/>
      <c r="E3201" s="45"/>
    </row>
    <row r="3202" spans="1:5" x14ac:dyDescent="0.2">
      <c r="A3202" s="45"/>
      <c r="B3202" s="45"/>
      <c r="C3202" s="45"/>
      <c r="D3202" s="45"/>
      <c r="E3202" s="45"/>
    </row>
    <row r="3203" spans="1:5" x14ac:dyDescent="0.2">
      <c r="A3203" s="45"/>
      <c r="B3203" s="45"/>
      <c r="C3203" s="45"/>
      <c r="D3203" s="45"/>
      <c r="E3203" s="45"/>
    </row>
    <row r="3204" spans="1:5" x14ac:dyDescent="0.2">
      <c r="A3204" s="45"/>
      <c r="B3204" s="45"/>
      <c r="C3204" s="45"/>
      <c r="D3204" s="45"/>
      <c r="E3204" s="45"/>
    </row>
    <row r="3205" spans="1:5" x14ac:dyDescent="0.2">
      <c r="A3205" s="45"/>
      <c r="B3205" s="45"/>
      <c r="C3205" s="45"/>
      <c r="D3205" s="45"/>
      <c r="E3205" s="45"/>
    </row>
    <row r="3206" spans="1:5" x14ac:dyDescent="0.2">
      <c r="A3206" s="45"/>
      <c r="B3206" s="45"/>
      <c r="C3206" s="45"/>
      <c r="D3206" s="45"/>
      <c r="E3206" s="45"/>
    </row>
    <row r="3207" spans="1:5" x14ac:dyDescent="0.2">
      <c r="A3207" s="45"/>
      <c r="B3207" s="45"/>
      <c r="C3207" s="45"/>
      <c r="D3207" s="45"/>
      <c r="E3207" s="45"/>
    </row>
    <row r="3208" spans="1:5" x14ac:dyDescent="0.2">
      <c r="A3208" s="45"/>
      <c r="B3208" s="45"/>
      <c r="C3208" s="45"/>
      <c r="D3208" s="45"/>
      <c r="E3208" s="45"/>
    </row>
    <row r="3209" spans="1:5" x14ac:dyDescent="0.2">
      <c r="A3209" s="45"/>
      <c r="B3209" s="45"/>
      <c r="C3209" s="45"/>
      <c r="D3209" s="45"/>
      <c r="E3209" s="45"/>
    </row>
    <row r="3210" spans="1:5" x14ac:dyDescent="0.2">
      <c r="A3210" s="45"/>
      <c r="B3210" s="45"/>
      <c r="C3210" s="45"/>
      <c r="D3210" s="45"/>
      <c r="E3210" s="45"/>
    </row>
    <row r="3211" spans="1:5" x14ac:dyDescent="0.2">
      <c r="A3211" s="45"/>
      <c r="B3211" s="45"/>
      <c r="C3211" s="45"/>
      <c r="D3211" s="45"/>
      <c r="E3211" s="45"/>
    </row>
    <row r="3212" spans="1:5" x14ac:dyDescent="0.2">
      <c r="A3212" s="45"/>
      <c r="B3212" s="45"/>
      <c r="C3212" s="45"/>
      <c r="D3212" s="45"/>
      <c r="E3212" s="45"/>
    </row>
    <row r="3213" spans="1:5" x14ac:dyDescent="0.2">
      <c r="A3213" s="45"/>
      <c r="B3213" s="45"/>
      <c r="C3213" s="45"/>
      <c r="D3213" s="45"/>
      <c r="E3213" s="45"/>
    </row>
    <row r="3214" spans="1:5" x14ac:dyDescent="0.2">
      <c r="A3214" s="45"/>
      <c r="B3214" s="45"/>
      <c r="C3214" s="45"/>
      <c r="D3214" s="45"/>
      <c r="E3214" s="45"/>
    </row>
    <row r="3215" spans="1:5" x14ac:dyDescent="0.2">
      <c r="A3215" s="45"/>
      <c r="B3215" s="45"/>
      <c r="C3215" s="45"/>
      <c r="D3215" s="45"/>
      <c r="E3215" s="45"/>
    </row>
    <row r="3216" spans="1:5" x14ac:dyDescent="0.2">
      <c r="A3216" s="45"/>
      <c r="B3216" s="45"/>
      <c r="C3216" s="45"/>
      <c r="D3216" s="45"/>
      <c r="E3216" s="45"/>
    </row>
    <row r="3217" spans="1:5" x14ac:dyDescent="0.2">
      <c r="A3217" s="45"/>
      <c r="B3217" s="45"/>
      <c r="C3217" s="45"/>
      <c r="D3217" s="45"/>
      <c r="E3217" s="45"/>
    </row>
    <row r="3218" spans="1:5" x14ac:dyDescent="0.2">
      <c r="A3218" s="45"/>
      <c r="B3218" s="45"/>
      <c r="C3218" s="45"/>
      <c r="D3218" s="45"/>
      <c r="E3218" s="45"/>
    </row>
    <row r="3219" spans="1:5" x14ac:dyDescent="0.2">
      <c r="A3219" s="45"/>
      <c r="B3219" s="45"/>
      <c r="C3219" s="45"/>
      <c r="D3219" s="45"/>
      <c r="E3219" s="45"/>
    </row>
    <row r="3220" spans="1:5" x14ac:dyDescent="0.2">
      <c r="A3220" s="45"/>
      <c r="B3220" s="45"/>
      <c r="C3220" s="45"/>
      <c r="D3220" s="45"/>
      <c r="E3220" s="45"/>
    </row>
    <row r="3221" spans="1:5" x14ac:dyDescent="0.2">
      <c r="A3221" s="45"/>
      <c r="B3221" s="45"/>
      <c r="C3221" s="45"/>
      <c r="D3221" s="45"/>
      <c r="E3221" s="45"/>
    </row>
    <row r="3222" spans="1:5" x14ac:dyDescent="0.2">
      <c r="A3222" s="45"/>
      <c r="B3222" s="45"/>
      <c r="C3222" s="45"/>
      <c r="D3222" s="45"/>
      <c r="E3222" s="45"/>
    </row>
    <row r="3223" spans="1:5" x14ac:dyDescent="0.2">
      <c r="A3223" s="45"/>
      <c r="B3223" s="45"/>
      <c r="C3223" s="45"/>
      <c r="D3223" s="45"/>
      <c r="E3223" s="45"/>
    </row>
    <row r="3224" spans="1:5" x14ac:dyDescent="0.2">
      <c r="A3224" s="45"/>
      <c r="B3224" s="45"/>
      <c r="C3224" s="45"/>
      <c r="D3224" s="45"/>
      <c r="E3224" s="45"/>
    </row>
    <row r="3225" spans="1:5" x14ac:dyDescent="0.2">
      <c r="A3225" s="45"/>
      <c r="B3225" s="45"/>
      <c r="C3225" s="45"/>
      <c r="D3225" s="45"/>
      <c r="E3225" s="45"/>
    </row>
    <row r="3226" spans="1:5" x14ac:dyDescent="0.2">
      <c r="A3226" s="45"/>
      <c r="B3226" s="45"/>
      <c r="C3226" s="45"/>
      <c r="D3226" s="45"/>
      <c r="E3226" s="45"/>
    </row>
    <row r="3227" spans="1:5" x14ac:dyDescent="0.2">
      <c r="A3227" s="45"/>
      <c r="B3227" s="45"/>
      <c r="C3227" s="45"/>
      <c r="D3227" s="45"/>
      <c r="E3227" s="45"/>
    </row>
    <row r="3228" spans="1:5" x14ac:dyDescent="0.2">
      <c r="A3228" s="45"/>
      <c r="B3228" s="45"/>
      <c r="C3228" s="45"/>
      <c r="D3228" s="45"/>
      <c r="E3228" s="45"/>
    </row>
    <row r="3229" spans="1:5" x14ac:dyDescent="0.2">
      <c r="A3229" s="45"/>
      <c r="B3229" s="45"/>
      <c r="C3229" s="45"/>
      <c r="D3229" s="45"/>
      <c r="E3229" s="45"/>
    </row>
    <row r="3230" spans="1:5" x14ac:dyDescent="0.2">
      <c r="A3230" s="45"/>
      <c r="B3230" s="45"/>
      <c r="C3230" s="45"/>
      <c r="D3230" s="45"/>
      <c r="E3230" s="45"/>
    </row>
    <row r="3231" spans="1:5" x14ac:dyDescent="0.2">
      <c r="A3231" s="45"/>
      <c r="B3231" s="45"/>
      <c r="C3231" s="45"/>
      <c r="D3231" s="45"/>
      <c r="E3231" s="45"/>
    </row>
    <row r="3232" spans="1:5" x14ac:dyDescent="0.2">
      <c r="A3232" s="45"/>
      <c r="B3232" s="45"/>
      <c r="C3232" s="45"/>
      <c r="D3232" s="45"/>
      <c r="E3232" s="45"/>
    </row>
    <row r="3233" spans="1:5" x14ac:dyDescent="0.2">
      <c r="A3233" s="45"/>
      <c r="B3233" s="45"/>
      <c r="C3233" s="45"/>
      <c r="D3233" s="45"/>
      <c r="E3233" s="45"/>
    </row>
    <row r="3234" spans="1:5" x14ac:dyDescent="0.2">
      <c r="A3234" s="45"/>
      <c r="B3234" s="45"/>
      <c r="C3234" s="45"/>
      <c r="D3234" s="45"/>
      <c r="E3234" s="45"/>
    </row>
    <row r="3235" spans="1:5" x14ac:dyDescent="0.2">
      <c r="A3235" s="45"/>
      <c r="B3235" s="45"/>
      <c r="C3235" s="45"/>
      <c r="D3235" s="45"/>
      <c r="E3235" s="45"/>
    </row>
    <row r="3236" spans="1:5" x14ac:dyDescent="0.2">
      <c r="A3236" s="45"/>
      <c r="B3236" s="45"/>
      <c r="C3236" s="45"/>
      <c r="D3236" s="45"/>
      <c r="E3236" s="45"/>
    </row>
    <row r="3237" spans="1:5" x14ac:dyDescent="0.2">
      <c r="A3237" s="45"/>
      <c r="B3237" s="45"/>
      <c r="C3237" s="45"/>
      <c r="D3237" s="45"/>
      <c r="E3237" s="45"/>
    </row>
    <row r="3238" spans="1:5" x14ac:dyDescent="0.2">
      <c r="A3238" s="45"/>
      <c r="B3238" s="45"/>
      <c r="C3238" s="45"/>
      <c r="D3238" s="45"/>
      <c r="E3238" s="45"/>
    </row>
    <row r="3239" spans="1:5" x14ac:dyDescent="0.2">
      <c r="A3239" s="45"/>
      <c r="B3239" s="45"/>
      <c r="C3239" s="45"/>
      <c r="D3239" s="45"/>
      <c r="E3239" s="45"/>
    </row>
    <row r="3240" spans="1:5" x14ac:dyDescent="0.2">
      <c r="A3240" s="45"/>
      <c r="B3240" s="45"/>
      <c r="C3240" s="45"/>
      <c r="D3240" s="45"/>
      <c r="E3240" s="45"/>
    </row>
    <row r="3241" spans="1:5" x14ac:dyDescent="0.2">
      <c r="A3241" s="45"/>
      <c r="B3241" s="45"/>
      <c r="C3241" s="45"/>
      <c r="D3241" s="45"/>
      <c r="E3241" s="45"/>
    </row>
    <row r="3242" spans="1:5" x14ac:dyDescent="0.2">
      <c r="A3242" s="45"/>
      <c r="B3242" s="45"/>
      <c r="C3242" s="45"/>
      <c r="D3242" s="45"/>
      <c r="E3242" s="45"/>
    </row>
    <row r="3243" spans="1:5" x14ac:dyDescent="0.2">
      <c r="A3243" s="45"/>
      <c r="B3243" s="45"/>
      <c r="C3243" s="45"/>
      <c r="D3243" s="45"/>
      <c r="E3243" s="45"/>
    </row>
    <row r="3244" spans="1:5" x14ac:dyDescent="0.2">
      <c r="A3244" s="45"/>
      <c r="B3244" s="45"/>
      <c r="C3244" s="45"/>
      <c r="D3244" s="45"/>
      <c r="E3244" s="45"/>
    </row>
    <row r="3245" spans="1:5" x14ac:dyDescent="0.2">
      <c r="A3245" s="45"/>
      <c r="B3245" s="45"/>
      <c r="C3245" s="45"/>
      <c r="D3245" s="45"/>
      <c r="E3245" s="45"/>
    </row>
    <row r="3246" spans="1:5" x14ac:dyDescent="0.2">
      <c r="A3246" s="45"/>
      <c r="B3246" s="45"/>
      <c r="C3246" s="45"/>
      <c r="D3246" s="45"/>
      <c r="E3246" s="45"/>
    </row>
    <row r="3247" spans="1:5" x14ac:dyDescent="0.2">
      <c r="A3247" s="45"/>
      <c r="B3247" s="45"/>
      <c r="C3247" s="45"/>
      <c r="D3247" s="45"/>
      <c r="E3247" s="45"/>
    </row>
    <row r="3248" spans="1:5" x14ac:dyDescent="0.2">
      <c r="A3248" s="45"/>
      <c r="B3248" s="45"/>
      <c r="C3248" s="45"/>
      <c r="D3248" s="45"/>
      <c r="E3248" s="45"/>
    </row>
    <row r="3249" spans="1:5" x14ac:dyDescent="0.2">
      <c r="A3249" s="45"/>
      <c r="B3249" s="45"/>
      <c r="C3249" s="45"/>
      <c r="D3249" s="45"/>
      <c r="E3249" s="45"/>
    </row>
    <row r="3250" spans="1:5" x14ac:dyDescent="0.2">
      <c r="A3250" s="45"/>
      <c r="B3250" s="45"/>
      <c r="C3250" s="45"/>
      <c r="D3250" s="45"/>
      <c r="E3250" s="45"/>
    </row>
    <row r="3251" spans="1:5" x14ac:dyDescent="0.2">
      <c r="A3251" s="45"/>
      <c r="B3251" s="45"/>
      <c r="C3251" s="45"/>
      <c r="D3251" s="45"/>
      <c r="E3251" s="45"/>
    </row>
    <row r="3252" spans="1:5" x14ac:dyDescent="0.2">
      <c r="A3252" s="45"/>
      <c r="B3252" s="45"/>
      <c r="C3252" s="45"/>
      <c r="D3252" s="45"/>
      <c r="E3252" s="45"/>
    </row>
    <row r="3253" spans="1:5" x14ac:dyDescent="0.2">
      <c r="A3253" s="45"/>
      <c r="B3253" s="45"/>
      <c r="C3253" s="45"/>
      <c r="D3253" s="45"/>
      <c r="E3253" s="45"/>
    </row>
    <row r="3254" spans="1:5" x14ac:dyDescent="0.2">
      <c r="A3254" s="45"/>
      <c r="B3254" s="45"/>
      <c r="C3254" s="45"/>
      <c r="D3254" s="45"/>
      <c r="E3254" s="45"/>
    </row>
    <row r="3255" spans="1:5" x14ac:dyDescent="0.2">
      <c r="A3255" s="45"/>
      <c r="B3255" s="45"/>
      <c r="C3255" s="45"/>
      <c r="D3255" s="45"/>
      <c r="E3255" s="45"/>
    </row>
    <row r="3256" spans="1:5" x14ac:dyDescent="0.2">
      <c r="A3256" s="45"/>
      <c r="B3256" s="45"/>
      <c r="C3256" s="45"/>
      <c r="D3256" s="45"/>
      <c r="E3256" s="45"/>
    </row>
    <row r="3257" spans="1:5" x14ac:dyDescent="0.2">
      <c r="A3257" s="45"/>
      <c r="B3257" s="45"/>
      <c r="C3257" s="45"/>
      <c r="D3257" s="45"/>
      <c r="E3257" s="45"/>
    </row>
    <row r="3258" spans="1:5" x14ac:dyDescent="0.2">
      <c r="A3258" s="45"/>
      <c r="B3258" s="45"/>
      <c r="C3258" s="45"/>
      <c r="D3258" s="45"/>
      <c r="E3258" s="45"/>
    </row>
    <row r="3259" spans="1:5" x14ac:dyDescent="0.2">
      <c r="A3259" s="45"/>
      <c r="B3259" s="45"/>
      <c r="C3259" s="45"/>
      <c r="D3259" s="45"/>
      <c r="E3259" s="45"/>
    </row>
    <row r="3260" spans="1:5" x14ac:dyDescent="0.2">
      <c r="A3260" s="45"/>
      <c r="B3260" s="45"/>
      <c r="C3260" s="45"/>
      <c r="D3260" s="45"/>
      <c r="E3260" s="45"/>
    </row>
    <row r="3261" spans="1:5" x14ac:dyDescent="0.2">
      <c r="A3261" s="45"/>
      <c r="B3261" s="45"/>
      <c r="C3261" s="45"/>
      <c r="D3261" s="45"/>
      <c r="E3261" s="45"/>
    </row>
    <row r="3262" spans="1:5" x14ac:dyDescent="0.2">
      <c r="A3262" s="45"/>
      <c r="B3262" s="45"/>
      <c r="C3262" s="45"/>
      <c r="D3262" s="45"/>
      <c r="E3262" s="45"/>
    </row>
    <row r="3263" spans="1:5" x14ac:dyDescent="0.2">
      <c r="A3263" s="45"/>
      <c r="B3263" s="45"/>
      <c r="C3263" s="45"/>
      <c r="D3263" s="45"/>
      <c r="E3263" s="45"/>
    </row>
    <row r="3264" spans="1:5" x14ac:dyDescent="0.2">
      <c r="A3264" s="45"/>
      <c r="B3264" s="45"/>
      <c r="C3264" s="45"/>
      <c r="D3264" s="45"/>
      <c r="E3264" s="45"/>
    </row>
    <row r="3265" spans="1:5" x14ac:dyDescent="0.2">
      <c r="A3265" s="45"/>
      <c r="B3265" s="45"/>
      <c r="C3265" s="45"/>
      <c r="D3265" s="45"/>
      <c r="E3265" s="45"/>
    </row>
    <row r="3266" spans="1:5" x14ac:dyDescent="0.2">
      <c r="A3266" s="45"/>
      <c r="B3266" s="45"/>
      <c r="C3266" s="45"/>
      <c r="D3266" s="45"/>
      <c r="E3266" s="45"/>
    </row>
    <row r="3267" spans="1:5" x14ac:dyDescent="0.2">
      <c r="A3267" s="45"/>
      <c r="B3267" s="45"/>
      <c r="C3267" s="45"/>
      <c r="D3267" s="45"/>
      <c r="E3267" s="45"/>
    </row>
    <row r="3268" spans="1:5" x14ac:dyDescent="0.2">
      <c r="A3268" s="45"/>
      <c r="B3268" s="45"/>
      <c r="C3268" s="45"/>
      <c r="D3268" s="45"/>
      <c r="E3268" s="45"/>
    </row>
    <row r="3269" spans="1:5" x14ac:dyDescent="0.2">
      <c r="A3269" s="45"/>
      <c r="B3269" s="45"/>
      <c r="C3269" s="45"/>
      <c r="D3269" s="45"/>
      <c r="E3269" s="45"/>
    </row>
    <row r="3270" spans="1:5" x14ac:dyDescent="0.2">
      <c r="A3270" s="45"/>
      <c r="B3270" s="45"/>
      <c r="C3270" s="45"/>
      <c r="D3270" s="45"/>
      <c r="E3270" s="45"/>
    </row>
    <row r="3271" spans="1:5" x14ac:dyDescent="0.2">
      <c r="A3271" s="45"/>
      <c r="B3271" s="45"/>
      <c r="C3271" s="45"/>
      <c r="D3271" s="45"/>
      <c r="E3271" s="45"/>
    </row>
    <row r="3272" spans="1:5" x14ac:dyDescent="0.2">
      <c r="A3272" s="45"/>
      <c r="B3272" s="45"/>
      <c r="C3272" s="45"/>
      <c r="D3272" s="45"/>
      <c r="E3272" s="45"/>
    </row>
    <row r="3273" spans="1:5" x14ac:dyDescent="0.2">
      <c r="A3273" s="45"/>
      <c r="B3273" s="45"/>
      <c r="C3273" s="45"/>
      <c r="D3273" s="45"/>
      <c r="E3273" s="45"/>
    </row>
    <row r="3274" spans="1:5" x14ac:dyDescent="0.2">
      <c r="A3274" s="45"/>
      <c r="B3274" s="45"/>
      <c r="C3274" s="45"/>
      <c r="D3274" s="45"/>
      <c r="E3274" s="45"/>
    </row>
    <row r="3275" spans="1:5" x14ac:dyDescent="0.2">
      <c r="A3275" s="45"/>
      <c r="B3275" s="45"/>
      <c r="C3275" s="45"/>
      <c r="D3275" s="45"/>
      <c r="E3275" s="45"/>
    </row>
    <row r="3276" spans="1:5" x14ac:dyDescent="0.2">
      <c r="A3276" s="45"/>
      <c r="B3276" s="45"/>
      <c r="C3276" s="45"/>
      <c r="D3276" s="45"/>
      <c r="E3276" s="45"/>
    </row>
    <row r="3277" spans="1:5" x14ac:dyDescent="0.2">
      <c r="A3277" s="45"/>
      <c r="B3277" s="45"/>
      <c r="C3277" s="45"/>
      <c r="D3277" s="45"/>
      <c r="E3277" s="45"/>
    </row>
    <row r="3278" spans="1:5" x14ac:dyDescent="0.2">
      <c r="A3278" s="45"/>
      <c r="B3278" s="45"/>
      <c r="C3278" s="45"/>
      <c r="D3278" s="45"/>
      <c r="E3278" s="45"/>
    </row>
    <row r="3279" spans="1:5" x14ac:dyDescent="0.2">
      <c r="A3279" s="45"/>
      <c r="B3279" s="45"/>
      <c r="C3279" s="45"/>
      <c r="D3279" s="45"/>
      <c r="E3279" s="45"/>
    </row>
    <row r="3280" spans="1:5" x14ac:dyDescent="0.2">
      <c r="A3280" s="45"/>
      <c r="B3280" s="45"/>
      <c r="C3280" s="45"/>
      <c r="D3280" s="45"/>
      <c r="E3280" s="45"/>
    </row>
    <row r="3281" spans="1:5" x14ac:dyDescent="0.2">
      <c r="A3281" s="45"/>
      <c r="B3281" s="45"/>
      <c r="C3281" s="45"/>
      <c r="D3281" s="45"/>
      <c r="E3281" s="45"/>
    </row>
    <row r="3282" spans="1:5" x14ac:dyDescent="0.2">
      <c r="A3282" s="45"/>
      <c r="B3282" s="45"/>
      <c r="C3282" s="45"/>
      <c r="D3282" s="45"/>
      <c r="E3282" s="45"/>
    </row>
    <row r="3283" spans="1:5" x14ac:dyDescent="0.2">
      <c r="A3283" s="45"/>
      <c r="B3283" s="45"/>
      <c r="C3283" s="45"/>
      <c r="D3283" s="45"/>
      <c r="E3283" s="45"/>
    </row>
    <row r="3284" spans="1:5" x14ac:dyDescent="0.2">
      <c r="A3284" s="45"/>
      <c r="B3284" s="45"/>
      <c r="C3284" s="45"/>
      <c r="D3284" s="45"/>
      <c r="E3284" s="45"/>
    </row>
    <row r="3285" spans="1:5" x14ac:dyDescent="0.2">
      <c r="A3285" s="45"/>
      <c r="B3285" s="45"/>
      <c r="C3285" s="45"/>
      <c r="D3285" s="45"/>
      <c r="E3285" s="45"/>
    </row>
    <row r="3286" spans="1:5" x14ac:dyDescent="0.2">
      <c r="A3286" s="45"/>
      <c r="B3286" s="45"/>
      <c r="C3286" s="45"/>
      <c r="D3286" s="45"/>
      <c r="E3286" s="45"/>
    </row>
    <row r="3287" spans="1:5" x14ac:dyDescent="0.2">
      <c r="A3287" s="45"/>
      <c r="B3287" s="45"/>
      <c r="C3287" s="45"/>
      <c r="D3287" s="45"/>
      <c r="E3287" s="45"/>
    </row>
    <row r="3288" spans="1:5" x14ac:dyDescent="0.2">
      <c r="A3288" s="45"/>
      <c r="B3288" s="45"/>
      <c r="C3288" s="45"/>
      <c r="D3288" s="45"/>
      <c r="E3288" s="45"/>
    </row>
    <row r="3289" spans="1:5" x14ac:dyDescent="0.2">
      <c r="A3289" s="45"/>
      <c r="B3289" s="45"/>
      <c r="C3289" s="45"/>
      <c r="D3289" s="45"/>
      <c r="E3289" s="45"/>
    </row>
    <row r="3290" spans="1:5" x14ac:dyDescent="0.2">
      <c r="A3290" s="45"/>
      <c r="B3290" s="45"/>
      <c r="C3290" s="45"/>
      <c r="D3290" s="45"/>
      <c r="E3290" s="45"/>
    </row>
    <row r="3291" spans="1:5" x14ac:dyDescent="0.2">
      <c r="A3291" s="45"/>
      <c r="B3291" s="45"/>
      <c r="C3291" s="45"/>
      <c r="D3291" s="45"/>
      <c r="E3291" s="45"/>
    </row>
    <row r="3292" spans="1:5" x14ac:dyDescent="0.2">
      <c r="A3292" s="45"/>
      <c r="B3292" s="45"/>
      <c r="C3292" s="45"/>
      <c r="D3292" s="45"/>
      <c r="E3292" s="45"/>
    </row>
    <row r="3293" spans="1:5" x14ac:dyDescent="0.2">
      <c r="A3293" s="45"/>
      <c r="B3293" s="45"/>
      <c r="C3293" s="45"/>
      <c r="D3293" s="45"/>
      <c r="E3293" s="45"/>
    </row>
    <row r="3294" spans="1:5" x14ac:dyDescent="0.2">
      <c r="A3294" s="45"/>
      <c r="B3294" s="45"/>
      <c r="C3294" s="45"/>
      <c r="D3294" s="45"/>
      <c r="E3294" s="45"/>
    </row>
    <row r="3295" spans="1:5" x14ac:dyDescent="0.2">
      <c r="A3295" s="45"/>
      <c r="B3295" s="45"/>
      <c r="C3295" s="45"/>
      <c r="D3295" s="45"/>
      <c r="E3295" s="45"/>
    </row>
    <row r="3296" spans="1:5" x14ac:dyDescent="0.2">
      <c r="A3296" s="45"/>
      <c r="B3296" s="45"/>
      <c r="C3296" s="45"/>
      <c r="D3296" s="45"/>
      <c r="E3296" s="45"/>
    </row>
    <row r="3297" spans="1:5" x14ac:dyDescent="0.2">
      <c r="A3297" s="45"/>
      <c r="B3297" s="45"/>
      <c r="C3297" s="45"/>
      <c r="D3297" s="45"/>
      <c r="E3297" s="45"/>
    </row>
    <row r="3298" spans="1:5" x14ac:dyDescent="0.2">
      <c r="A3298" s="45"/>
      <c r="B3298" s="45"/>
      <c r="C3298" s="45"/>
      <c r="D3298" s="45"/>
      <c r="E3298" s="45"/>
    </row>
    <row r="3299" spans="1:5" x14ac:dyDescent="0.2">
      <c r="A3299" s="45"/>
      <c r="B3299" s="45"/>
      <c r="C3299" s="45"/>
      <c r="D3299" s="45"/>
      <c r="E3299" s="45"/>
    </row>
    <row r="3300" spans="1:5" x14ac:dyDescent="0.2">
      <c r="A3300" s="45"/>
      <c r="B3300" s="45"/>
      <c r="C3300" s="45"/>
      <c r="D3300" s="45"/>
      <c r="E3300" s="45"/>
    </row>
    <row r="3301" spans="1:5" x14ac:dyDescent="0.2">
      <c r="A3301" s="45"/>
      <c r="B3301" s="45"/>
      <c r="C3301" s="45"/>
      <c r="D3301" s="45"/>
      <c r="E3301" s="45"/>
    </row>
    <row r="3302" spans="1:5" x14ac:dyDescent="0.2">
      <c r="A3302" s="45"/>
      <c r="B3302" s="45"/>
      <c r="C3302" s="45"/>
      <c r="D3302" s="45"/>
      <c r="E3302" s="45"/>
    </row>
    <row r="3303" spans="1:5" x14ac:dyDescent="0.2">
      <c r="A3303" s="45"/>
      <c r="B3303" s="45"/>
      <c r="C3303" s="45"/>
      <c r="D3303" s="45"/>
      <c r="E3303" s="45"/>
    </row>
    <row r="3304" spans="1:5" x14ac:dyDescent="0.2">
      <c r="A3304" s="45"/>
      <c r="B3304" s="45"/>
      <c r="C3304" s="45"/>
      <c r="D3304" s="45"/>
      <c r="E3304" s="45"/>
    </row>
    <row r="3305" spans="1:5" x14ac:dyDescent="0.2">
      <c r="A3305" s="45"/>
      <c r="B3305" s="45"/>
      <c r="C3305" s="45"/>
      <c r="D3305" s="45"/>
      <c r="E3305" s="45"/>
    </row>
    <row r="3306" spans="1:5" x14ac:dyDescent="0.2">
      <c r="A3306" s="45"/>
      <c r="B3306" s="45"/>
      <c r="C3306" s="45"/>
      <c r="D3306" s="45"/>
      <c r="E3306" s="45"/>
    </row>
    <row r="3307" spans="1:5" x14ac:dyDescent="0.2">
      <c r="A3307" s="45"/>
      <c r="B3307" s="45"/>
      <c r="C3307" s="45"/>
      <c r="D3307" s="45"/>
      <c r="E3307" s="45"/>
    </row>
    <row r="3308" spans="1:5" x14ac:dyDescent="0.2">
      <c r="A3308" s="45"/>
      <c r="B3308" s="45"/>
      <c r="C3308" s="45"/>
      <c r="D3308" s="45"/>
      <c r="E3308" s="45"/>
    </row>
    <row r="3309" spans="1:5" x14ac:dyDescent="0.2">
      <c r="A3309" s="45"/>
      <c r="B3309" s="45"/>
      <c r="C3309" s="45"/>
      <c r="D3309" s="45"/>
      <c r="E3309" s="45"/>
    </row>
    <row r="3310" spans="1:5" x14ac:dyDescent="0.2">
      <c r="A3310" s="45"/>
      <c r="B3310" s="45"/>
      <c r="C3310" s="45"/>
      <c r="D3310" s="45"/>
      <c r="E3310" s="45"/>
    </row>
    <row r="3311" spans="1:5" x14ac:dyDescent="0.2">
      <c r="A3311" s="45"/>
      <c r="B3311" s="45"/>
      <c r="C3311" s="45"/>
      <c r="D3311" s="45"/>
      <c r="E3311" s="45"/>
    </row>
    <row r="3312" spans="1:5" x14ac:dyDescent="0.2">
      <c r="A3312" s="45"/>
      <c r="B3312" s="45"/>
      <c r="C3312" s="45"/>
      <c r="D3312" s="45"/>
      <c r="E3312" s="45"/>
    </row>
    <row r="3313" spans="1:5" x14ac:dyDescent="0.2">
      <c r="A3313" s="45"/>
      <c r="B3313" s="45"/>
      <c r="C3313" s="45"/>
      <c r="D3313" s="45"/>
      <c r="E3313" s="45"/>
    </row>
    <row r="3314" spans="1:5" x14ac:dyDescent="0.2">
      <c r="A3314" s="45"/>
      <c r="B3314" s="45"/>
      <c r="C3314" s="45"/>
      <c r="D3314" s="45"/>
      <c r="E3314" s="45"/>
    </row>
    <row r="3315" spans="1:5" x14ac:dyDescent="0.2">
      <c r="A3315" s="45"/>
      <c r="B3315" s="45"/>
      <c r="C3315" s="45"/>
      <c r="D3315" s="45"/>
      <c r="E3315" s="45"/>
    </row>
    <row r="3316" spans="1:5" x14ac:dyDescent="0.2">
      <c r="A3316" s="45"/>
      <c r="B3316" s="45"/>
      <c r="C3316" s="45"/>
      <c r="D3316" s="45"/>
      <c r="E3316" s="45"/>
    </row>
    <row r="3317" spans="1:5" x14ac:dyDescent="0.2">
      <c r="A3317" s="45"/>
      <c r="B3317" s="45"/>
      <c r="C3317" s="45"/>
      <c r="D3317" s="45"/>
      <c r="E3317" s="45"/>
    </row>
    <row r="3318" spans="1:5" x14ac:dyDescent="0.2">
      <c r="A3318" s="45"/>
      <c r="B3318" s="45"/>
      <c r="C3318" s="45"/>
      <c r="D3318" s="45"/>
      <c r="E3318" s="45"/>
    </row>
    <row r="3319" spans="1:5" x14ac:dyDescent="0.2">
      <c r="A3319" s="45"/>
      <c r="B3319" s="45"/>
      <c r="C3319" s="45"/>
      <c r="D3319" s="45"/>
      <c r="E3319" s="45"/>
    </row>
    <row r="3320" spans="1:5" x14ac:dyDescent="0.2">
      <c r="A3320" s="45"/>
      <c r="B3320" s="45"/>
      <c r="C3320" s="45"/>
      <c r="D3320" s="45"/>
      <c r="E3320" s="45"/>
    </row>
    <row r="3321" spans="1:5" x14ac:dyDescent="0.2">
      <c r="A3321" s="45"/>
      <c r="B3321" s="45"/>
      <c r="C3321" s="45"/>
      <c r="D3321" s="45"/>
      <c r="E3321" s="45"/>
    </row>
    <row r="3322" spans="1:5" x14ac:dyDescent="0.2">
      <c r="A3322" s="45"/>
      <c r="B3322" s="45"/>
      <c r="C3322" s="45"/>
      <c r="D3322" s="45"/>
      <c r="E3322" s="45"/>
    </row>
    <row r="3323" spans="1:5" x14ac:dyDescent="0.2">
      <c r="A3323" s="45"/>
      <c r="B3323" s="45"/>
      <c r="C3323" s="45"/>
      <c r="D3323" s="45"/>
      <c r="E3323" s="45"/>
    </row>
    <row r="3324" spans="1:5" x14ac:dyDescent="0.2">
      <c r="A3324" s="45"/>
      <c r="B3324" s="45"/>
      <c r="C3324" s="45"/>
      <c r="D3324" s="45"/>
      <c r="E3324" s="45"/>
    </row>
    <row r="3325" spans="1:5" x14ac:dyDescent="0.2">
      <c r="A3325" s="45"/>
      <c r="B3325" s="45"/>
      <c r="C3325" s="45"/>
      <c r="D3325" s="45"/>
      <c r="E3325" s="45"/>
    </row>
    <row r="3326" spans="1:5" x14ac:dyDescent="0.2">
      <c r="A3326" s="45"/>
      <c r="B3326" s="45"/>
      <c r="C3326" s="45"/>
      <c r="D3326" s="45"/>
      <c r="E3326" s="45"/>
    </row>
    <row r="3327" spans="1:5" x14ac:dyDescent="0.2">
      <c r="A3327" s="45"/>
      <c r="B3327" s="45"/>
      <c r="C3327" s="45"/>
      <c r="D3327" s="45"/>
      <c r="E3327" s="45"/>
    </row>
    <row r="3328" spans="1:5" x14ac:dyDescent="0.2">
      <c r="A3328" s="45"/>
      <c r="B3328" s="45"/>
      <c r="C3328" s="45"/>
      <c r="D3328" s="45"/>
      <c r="E3328" s="45"/>
    </row>
    <row r="3329" spans="1:5" x14ac:dyDescent="0.2">
      <c r="A3329" s="45"/>
      <c r="B3329" s="45"/>
      <c r="C3329" s="45"/>
      <c r="D3329" s="45"/>
      <c r="E3329" s="45"/>
    </row>
    <row r="3330" spans="1:5" x14ac:dyDescent="0.2">
      <c r="A3330" s="45"/>
      <c r="B3330" s="45"/>
      <c r="C3330" s="45"/>
      <c r="D3330" s="45"/>
      <c r="E3330" s="45"/>
    </row>
    <row r="3331" spans="1:5" x14ac:dyDescent="0.2">
      <c r="A3331" s="45"/>
      <c r="B3331" s="45"/>
      <c r="C3331" s="45"/>
      <c r="D3331" s="45"/>
      <c r="E3331" s="45"/>
    </row>
    <row r="3332" spans="1:5" x14ac:dyDescent="0.2">
      <c r="A3332" s="45"/>
      <c r="B3332" s="45"/>
      <c r="C3332" s="45"/>
      <c r="D3332" s="45"/>
      <c r="E3332" s="45"/>
    </row>
    <row r="3333" spans="1:5" x14ac:dyDescent="0.2">
      <c r="A3333" s="45"/>
      <c r="B3333" s="45"/>
      <c r="C3333" s="45"/>
      <c r="D3333" s="45"/>
      <c r="E3333" s="45"/>
    </row>
    <row r="3334" spans="1:5" x14ac:dyDescent="0.2">
      <c r="A3334" s="45"/>
      <c r="B3334" s="45"/>
      <c r="C3334" s="45"/>
      <c r="D3334" s="45"/>
      <c r="E3334" s="45"/>
    </row>
    <row r="3335" spans="1:5" x14ac:dyDescent="0.2">
      <c r="A3335" s="45"/>
      <c r="B3335" s="45"/>
      <c r="C3335" s="45"/>
      <c r="D3335" s="45"/>
      <c r="E3335" s="45"/>
    </row>
    <row r="3336" spans="1:5" x14ac:dyDescent="0.2">
      <c r="A3336" s="45"/>
      <c r="B3336" s="45"/>
      <c r="C3336" s="45"/>
      <c r="D3336" s="45"/>
      <c r="E3336" s="45"/>
    </row>
    <row r="3337" spans="1:5" x14ac:dyDescent="0.2">
      <c r="A3337" s="45"/>
      <c r="B3337" s="45"/>
      <c r="C3337" s="45"/>
      <c r="D3337" s="45"/>
      <c r="E3337" s="45"/>
    </row>
    <row r="3338" spans="1:5" x14ac:dyDescent="0.2">
      <c r="A3338" s="45"/>
      <c r="B3338" s="45"/>
      <c r="C3338" s="45"/>
      <c r="D3338" s="45"/>
      <c r="E3338" s="45"/>
    </row>
    <row r="3339" spans="1:5" x14ac:dyDescent="0.2">
      <c r="A3339" s="45"/>
      <c r="B3339" s="45"/>
      <c r="C3339" s="45"/>
      <c r="D3339" s="45"/>
      <c r="E3339" s="45"/>
    </row>
    <row r="3340" spans="1:5" x14ac:dyDescent="0.2">
      <c r="A3340" s="45"/>
      <c r="B3340" s="45"/>
      <c r="C3340" s="45"/>
      <c r="D3340" s="45"/>
      <c r="E3340" s="45"/>
    </row>
    <row r="3341" spans="1:5" x14ac:dyDescent="0.2">
      <c r="A3341" s="45"/>
      <c r="B3341" s="45"/>
      <c r="C3341" s="45"/>
      <c r="D3341" s="45"/>
      <c r="E3341" s="45"/>
    </row>
    <row r="3342" spans="1:5" x14ac:dyDescent="0.2">
      <c r="A3342" s="45"/>
      <c r="B3342" s="45"/>
      <c r="C3342" s="45"/>
      <c r="D3342" s="45"/>
      <c r="E3342" s="45"/>
    </row>
    <row r="3343" spans="1:5" x14ac:dyDescent="0.2">
      <c r="A3343" s="45"/>
      <c r="B3343" s="45"/>
      <c r="C3343" s="45"/>
      <c r="D3343" s="45"/>
      <c r="E3343" s="45"/>
    </row>
    <row r="3344" spans="1:5" x14ac:dyDescent="0.2">
      <c r="A3344" s="45"/>
      <c r="B3344" s="45"/>
      <c r="C3344" s="45"/>
      <c r="D3344" s="45"/>
      <c r="E3344" s="45"/>
    </row>
    <row r="3345" spans="1:5" x14ac:dyDescent="0.2">
      <c r="A3345" s="45"/>
      <c r="B3345" s="45"/>
      <c r="C3345" s="45"/>
      <c r="D3345" s="45"/>
      <c r="E3345" s="45"/>
    </row>
    <row r="3346" spans="1:5" x14ac:dyDescent="0.2">
      <c r="A3346" s="45"/>
      <c r="B3346" s="45"/>
      <c r="C3346" s="45"/>
      <c r="D3346" s="45"/>
      <c r="E3346" s="45"/>
    </row>
    <row r="3347" spans="1:5" x14ac:dyDescent="0.2">
      <c r="A3347" s="45"/>
      <c r="B3347" s="45"/>
      <c r="C3347" s="45"/>
      <c r="D3347" s="45"/>
      <c r="E3347" s="45"/>
    </row>
    <row r="3348" spans="1:5" x14ac:dyDescent="0.2">
      <c r="A3348" s="45"/>
      <c r="B3348" s="45"/>
      <c r="C3348" s="45"/>
      <c r="D3348" s="45"/>
      <c r="E3348" s="45"/>
    </row>
    <row r="3349" spans="1:5" x14ac:dyDescent="0.2">
      <c r="A3349" s="45"/>
      <c r="B3349" s="45"/>
      <c r="C3349" s="45"/>
      <c r="D3349" s="45"/>
      <c r="E3349" s="45"/>
    </row>
    <row r="3350" spans="1:5" x14ac:dyDescent="0.2">
      <c r="A3350" s="45"/>
      <c r="B3350" s="45"/>
      <c r="C3350" s="45"/>
      <c r="D3350" s="45"/>
      <c r="E3350" s="45"/>
    </row>
    <row r="3351" spans="1:5" x14ac:dyDescent="0.2">
      <c r="A3351" s="45"/>
      <c r="B3351" s="45"/>
      <c r="C3351" s="45"/>
      <c r="D3351" s="45"/>
      <c r="E3351" s="45"/>
    </row>
    <row r="3352" spans="1:5" x14ac:dyDescent="0.2">
      <c r="A3352" s="45"/>
      <c r="B3352" s="45"/>
      <c r="C3352" s="45"/>
      <c r="D3352" s="45"/>
      <c r="E3352" s="45"/>
    </row>
    <row r="3353" spans="1:5" x14ac:dyDescent="0.2">
      <c r="A3353" s="45"/>
      <c r="B3353" s="45"/>
      <c r="C3353" s="45"/>
      <c r="D3353" s="45"/>
      <c r="E3353" s="45"/>
    </row>
    <row r="3354" spans="1:5" x14ac:dyDescent="0.2">
      <c r="A3354" s="45"/>
      <c r="B3354" s="45"/>
      <c r="C3354" s="45"/>
      <c r="D3354" s="45"/>
      <c r="E3354" s="45"/>
    </row>
    <row r="3355" spans="1:5" x14ac:dyDescent="0.2">
      <c r="A3355" s="45"/>
      <c r="B3355" s="45"/>
      <c r="C3355" s="45"/>
      <c r="D3355" s="45"/>
      <c r="E3355" s="45"/>
    </row>
    <row r="3356" spans="1:5" x14ac:dyDescent="0.2">
      <c r="A3356" s="45"/>
      <c r="B3356" s="45"/>
      <c r="C3356" s="45"/>
      <c r="D3356" s="45"/>
      <c r="E3356" s="45"/>
    </row>
    <row r="3357" spans="1:5" x14ac:dyDescent="0.2">
      <c r="A3357" s="45"/>
      <c r="B3357" s="45"/>
      <c r="C3357" s="45"/>
      <c r="D3357" s="45"/>
      <c r="E3357" s="45"/>
    </row>
    <row r="3358" spans="1:5" x14ac:dyDescent="0.2">
      <c r="A3358" s="45"/>
      <c r="B3358" s="45"/>
      <c r="C3358" s="45"/>
      <c r="D3358" s="45"/>
      <c r="E3358" s="45"/>
    </row>
    <row r="3359" spans="1:5" x14ac:dyDescent="0.2">
      <c r="A3359" s="45"/>
      <c r="B3359" s="45"/>
      <c r="C3359" s="45"/>
      <c r="D3359" s="45"/>
      <c r="E3359" s="45"/>
    </row>
    <row r="3360" spans="1:5" x14ac:dyDescent="0.2">
      <c r="A3360" s="45"/>
      <c r="B3360" s="45"/>
      <c r="C3360" s="45"/>
      <c r="D3360" s="45"/>
      <c r="E3360" s="45"/>
    </row>
    <row r="3361" spans="1:5" x14ac:dyDescent="0.2">
      <c r="A3361" s="45"/>
      <c r="B3361" s="45"/>
      <c r="C3361" s="45"/>
      <c r="D3361" s="45"/>
      <c r="E3361" s="45"/>
    </row>
    <row r="3362" spans="1:5" x14ac:dyDescent="0.2">
      <c r="A3362" s="45"/>
      <c r="B3362" s="45"/>
      <c r="C3362" s="45"/>
      <c r="D3362" s="45"/>
      <c r="E3362" s="45"/>
    </row>
    <row r="3363" spans="1:5" x14ac:dyDescent="0.2">
      <c r="A3363" s="45"/>
      <c r="B3363" s="45"/>
      <c r="C3363" s="45"/>
      <c r="D3363" s="45"/>
      <c r="E3363" s="45"/>
    </row>
    <row r="3364" spans="1:5" x14ac:dyDescent="0.2">
      <c r="A3364" s="45"/>
      <c r="B3364" s="45"/>
      <c r="C3364" s="45"/>
      <c r="D3364" s="45"/>
      <c r="E3364" s="45"/>
    </row>
  </sheetData>
  <sortState xmlns:xlrd2="http://schemas.microsoft.com/office/spreadsheetml/2017/richdata2" ref="A4:K1683">
    <sortCondition ref="A4:A1683"/>
    <sortCondition ref="B4:B1683"/>
  </sortState>
  <mergeCells count="2">
    <mergeCell ref="H1:K1"/>
    <mergeCell ref="E1:G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CD2A-A080-E448-A071-A411FDDBC580}">
  <dimension ref="A3:Q1704"/>
  <sheetViews>
    <sheetView tabSelected="1" workbookViewId="0">
      <selection sqref="A1:A1048576"/>
    </sheetView>
  </sheetViews>
  <sheetFormatPr baseColWidth="10" defaultRowHeight="16" x14ac:dyDescent="0.2"/>
  <cols>
    <col min="3" max="3" width="11" style="44" bestFit="1" customWidth="1"/>
    <col min="4" max="4" width="18" customWidth="1"/>
    <col min="5" max="5" width="17.1640625" customWidth="1"/>
    <col min="6" max="7" width="11" bestFit="1" customWidth="1"/>
    <col min="8" max="8" width="11" style="44" bestFit="1" customWidth="1"/>
    <col min="9" max="12" width="11" bestFit="1" customWidth="1"/>
    <col min="13" max="13" width="12.1640625" bestFit="1" customWidth="1"/>
    <col min="14" max="14" width="11.5" bestFit="1" customWidth="1"/>
    <col min="15" max="15" width="11" bestFit="1" customWidth="1"/>
  </cols>
  <sheetData>
    <row r="3" spans="1:15" x14ac:dyDescent="0.2">
      <c r="A3" s="260" t="s">
        <v>258</v>
      </c>
    </row>
    <row r="4" spans="1:15" s="246" customFormat="1" ht="16" customHeight="1" x14ac:dyDescent="0.2">
      <c r="A4" s="154" t="s">
        <v>1</v>
      </c>
      <c r="B4" s="153" t="s">
        <v>0</v>
      </c>
      <c r="C4" s="154" t="s">
        <v>2</v>
      </c>
      <c r="D4" s="153" t="s">
        <v>49</v>
      </c>
      <c r="E4" s="155" t="s">
        <v>115</v>
      </c>
      <c r="F4" s="155" t="s">
        <v>114</v>
      </c>
      <c r="G4" s="155" t="s">
        <v>113</v>
      </c>
      <c r="H4" s="319" t="s">
        <v>6</v>
      </c>
      <c r="I4" s="155" t="s">
        <v>261</v>
      </c>
      <c r="J4" s="155" t="s">
        <v>112</v>
      </c>
      <c r="K4" s="155" t="s">
        <v>111</v>
      </c>
      <c r="L4" s="155" t="s">
        <v>262</v>
      </c>
      <c r="M4" s="155" t="s">
        <v>110</v>
      </c>
      <c r="N4" s="155" t="s">
        <v>109</v>
      </c>
      <c r="O4" s="318" t="s">
        <v>108</v>
      </c>
    </row>
    <row r="5" spans="1:15" x14ac:dyDescent="0.2">
      <c r="A5" s="280" t="s">
        <v>4</v>
      </c>
      <c r="B5" s="281" t="s">
        <v>3</v>
      </c>
      <c r="C5" s="282">
        <v>0</v>
      </c>
      <c r="D5" s="283" t="str">
        <f t="shared" ref="D5:D24" si="0">_xlfn.CONCAT(A5,B5,C5)</f>
        <v>BrazilTotal0</v>
      </c>
      <c r="E5" s="283">
        <f>VLOOKUP(D5,'Appendix 1b. Person-years 2019'!$E$3:$F$1682,2,FALSE)</f>
        <v>2960217.7692999998</v>
      </c>
      <c r="F5" s="283">
        <f>VLOOKUP(D5,'Appendix 2b.Deaths 2019'!$E$4:$F$1683,2,FALSE)</f>
        <v>35025</v>
      </c>
      <c r="G5" s="281">
        <f t="shared" ref="G5:G24" si="1">F5/E5</f>
        <v>1.1831899789008541E-2</v>
      </c>
      <c r="H5" s="301">
        <v>1</v>
      </c>
      <c r="I5" s="284">
        <f>VLOOKUP(D5,'Appendix 3b. nax IBGE 2019'!$E$5:$O$1850,11,FALSE)</f>
        <v>8.5817929193663905E-2</v>
      </c>
      <c r="J5" s="281">
        <f t="shared" ref="J5:J23" si="2">(H5*G5)/(1+(H5-I5)*G5)</f>
        <v>1.1705289401527524E-2</v>
      </c>
      <c r="K5" s="283">
        <v>100000</v>
      </c>
      <c r="L5" s="283">
        <f t="shared" ref="L5:L24" si="3">K5*J5</f>
        <v>1170.5289401527523</v>
      </c>
      <c r="M5" s="283">
        <f t="shared" ref="M5:M23" si="4">K6*H5+L5*I5</f>
        <v>98929.923429552407</v>
      </c>
      <c r="N5" s="283">
        <f t="shared" ref="N5:N23" si="5">N6+M5</f>
        <v>7670629.4216336906</v>
      </c>
      <c r="O5" s="285">
        <f t="shared" ref="O5:O23" si="6">N5/K5</f>
        <v>76.7062942163369</v>
      </c>
    </row>
    <row r="6" spans="1:15" x14ac:dyDescent="0.2">
      <c r="A6" s="286" t="s">
        <v>4</v>
      </c>
      <c r="B6" s="279" t="s">
        <v>3</v>
      </c>
      <c r="C6" s="287" t="s">
        <v>107</v>
      </c>
      <c r="D6" s="6" t="str">
        <f t="shared" si="0"/>
        <v>BrazilTotal01-04</v>
      </c>
      <c r="E6" s="6">
        <f>VLOOKUP(D6,'Appendix 1b. Person-years 2019'!$E$3:$F$1682,2,FALSE)</f>
        <v>11835977.8127</v>
      </c>
      <c r="F6" s="6">
        <f>VLOOKUP(D6,'Appendix 2b.Deaths 2019'!$E$4:$F$1683,2,FALSE)</f>
        <v>5807</v>
      </c>
      <c r="G6" s="279">
        <f t="shared" si="1"/>
        <v>4.9062275140200845E-4</v>
      </c>
      <c r="H6" s="302">
        <v>4</v>
      </c>
      <c r="I6" s="288">
        <f>VLOOKUP(D6,'Appendix 3b. nax IBGE 2019'!$E$5:$O$1850,11,FALSE)</f>
        <v>1.5045986216867109</v>
      </c>
      <c r="J6" s="279">
        <f t="shared" si="2"/>
        <v>1.9600912645202609E-3</v>
      </c>
      <c r="K6" s="6">
        <f t="shared" ref="K6:K24" si="7">K5-L5</f>
        <v>98829.471059847245</v>
      </c>
      <c r="L6" s="6">
        <f t="shared" si="3"/>
        <v>193.71478290156452</v>
      </c>
      <c r="M6" s="6">
        <f t="shared" si="4"/>
        <v>394834.48810313677</v>
      </c>
      <c r="N6" s="6">
        <f t="shared" si="5"/>
        <v>7571699.4982041381</v>
      </c>
      <c r="O6" s="289">
        <f t="shared" si="6"/>
        <v>76.613781466249222</v>
      </c>
    </row>
    <row r="7" spans="1:15" x14ac:dyDescent="0.2">
      <c r="A7" s="286" t="s">
        <v>4</v>
      </c>
      <c r="B7" s="279" t="s">
        <v>3</v>
      </c>
      <c r="C7" s="287" t="s">
        <v>106</v>
      </c>
      <c r="D7" s="6" t="str">
        <f t="shared" si="0"/>
        <v>BrazilTotal05-09</v>
      </c>
      <c r="E7" s="6">
        <f>VLOOKUP(D7,'Appendix 1b. Person-years 2019'!$E$3:$F$1682,2,FALSE)</f>
        <v>14541822.017100001</v>
      </c>
      <c r="F7" s="6">
        <f>VLOOKUP(D7,'Appendix 2b.Deaths 2019'!$E$4:$F$1683,2,FALSE)</f>
        <v>3159</v>
      </c>
      <c r="G7" s="279">
        <f t="shared" si="1"/>
        <v>2.1723550159569226E-4</v>
      </c>
      <c r="H7" s="302">
        <v>5</v>
      </c>
      <c r="I7" s="288">
        <f>VLOOKUP(D7,'Appendix 3b. nax IBGE 2019'!$E$5:$O$1850,11,FALSE)</f>
        <v>2.500000000000028</v>
      </c>
      <c r="J7" s="279">
        <f t="shared" si="2"/>
        <v>1.0855879373782046E-3</v>
      </c>
      <c r="K7" s="6">
        <f t="shared" si="7"/>
        <v>98635.756276945685</v>
      </c>
      <c r="L7" s="6">
        <f t="shared" si="3"/>
        <v>107.07778720842876</v>
      </c>
      <c r="M7" s="6">
        <f t="shared" si="4"/>
        <v>492911.0869167074</v>
      </c>
      <c r="N7" s="6">
        <f t="shared" si="5"/>
        <v>7176865.0101010017</v>
      </c>
      <c r="O7" s="289">
        <f t="shared" si="6"/>
        <v>72.76129145246351</v>
      </c>
    </row>
    <row r="8" spans="1:15" x14ac:dyDescent="0.2">
      <c r="A8" s="286" t="s">
        <v>4</v>
      </c>
      <c r="B8" s="279" t="s">
        <v>3</v>
      </c>
      <c r="C8" s="287" t="s">
        <v>71</v>
      </c>
      <c r="D8" s="6" t="str">
        <f t="shared" si="0"/>
        <v>BrazilTotal10-14</v>
      </c>
      <c r="E8" s="6">
        <f>VLOOKUP(D8,'Appendix 1b. Person-years 2019'!$E$3:$F$1682,2,FALSE)</f>
        <v>15016724.1599</v>
      </c>
      <c r="F8" s="6">
        <f>VLOOKUP(D8,'Appendix 2b.Deaths 2019'!$E$4:$F$1683,2,FALSE)</f>
        <v>4222</v>
      </c>
      <c r="G8" s="279">
        <f t="shared" si="1"/>
        <v>2.8115319659891225E-4</v>
      </c>
      <c r="H8" s="302">
        <v>5</v>
      </c>
      <c r="I8" s="288">
        <f>VLOOKUP(D8,'Appendix 3b. nax IBGE 2019'!$E$5:$O$1850,11,FALSE)</f>
        <v>2.4999999999997295</v>
      </c>
      <c r="J8" s="279">
        <f t="shared" si="2"/>
        <v>1.4047785880182233E-3</v>
      </c>
      <c r="K8" s="6">
        <f t="shared" si="7"/>
        <v>98528.678489737256</v>
      </c>
      <c r="L8" s="6">
        <f t="shared" si="3"/>
        <v>138.41097784811458</v>
      </c>
      <c r="M8" s="6">
        <f t="shared" si="4"/>
        <v>492297.36500406591</v>
      </c>
      <c r="N8" s="6">
        <f t="shared" si="5"/>
        <v>6683953.9231842943</v>
      </c>
      <c r="O8" s="289">
        <f t="shared" si="6"/>
        <v>67.83764915593072</v>
      </c>
    </row>
    <row r="9" spans="1:15" x14ac:dyDescent="0.2">
      <c r="A9" s="286" t="s">
        <v>4</v>
      </c>
      <c r="B9" s="279" t="s">
        <v>3</v>
      </c>
      <c r="C9" s="278" t="s">
        <v>72</v>
      </c>
      <c r="D9" s="6" t="str">
        <f t="shared" si="0"/>
        <v>BrazilTotal15-19</v>
      </c>
      <c r="E9" s="6">
        <f>VLOOKUP(D9,'Appendix 1b. Person-years 2019'!$E$3:$F$1682,2,FALSE)</f>
        <v>16093958.787599999</v>
      </c>
      <c r="F9" s="6">
        <f>VLOOKUP(D9,'Appendix 2b.Deaths 2019'!$E$4:$F$1683,2,FALSE)</f>
        <v>16640</v>
      </c>
      <c r="G9" s="279">
        <f t="shared" si="1"/>
        <v>1.0339283342033106E-3</v>
      </c>
      <c r="H9" s="302">
        <v>5</v>
      </c>
      <c r="I9" s="288">
        <f>VLOOKUP(D9,'Appendix 3b. nax IBGE 2019'!$E$5:$O$1850,11,FALSE)</f>
        <v>2.4999999999999449</v>
      </c>
      <c r="J9" s="279">
        <f t="shared" si="2"/>
        <v>5.1563135243843112E-3</v>
      </c>
      <c r="K9" s="6">
        <f t="shared" si="7"/>
        <v>98390.267511889135</v>
      </c>
      <c r="L9" s="6">
        <f t="shared" si="3"/>
        <v>507.33106703934425</v>
      </c>
      <c r="M9" s="6">
        <f t="shared" si="4"/>
        <v>490683.00989184732</v>
      </c>
      <c r="N9" s="6">
        <f t="shared" si="5"/>
        <v>6191656.5581802279</v>
      </c>
      <c r="O9" s="289">
        <f t="shared" si="6"/>
        <v>62.929563205344976</v>
      </c>
    </row>
    <row r="10" spans="1:15" x14ac:dyDescent="0.2">
      <c r="A10" s="286" t="s">
        <v>4</v>
      </c>
      <c r="B10" s="279" t="s">
        <v>3</v>
      </c>
      <c r="C10" s="278" t="s">
        <v>73</v>
      </c>
      <c r="D10" s="6" t="str">
        <f t="shared" si="0"/>
        <v>BrazilTotal20-24</v>
      </c>
      <c r="E10" s="6">
        <f>VLOOKUP(D10,'Appendix 1b. Person-years 2019'!$E$3:$F$1682,2,FALSE)</f>
        <v>17317777.8796</v>
      </c>
      <c r="F10" s="6">
        <f>VLOOKUP(D10,'Appendix 2b.Deaths 2019'!$E$4:$F$1683,2,FALSE)</f>
        <v>24899</v>
      </c>
      <c r="G10" s="279">
        <f t="shared" si="1"/>
        <v>1.4377710681536418E-3</v>
      </c>
      <c r="H10" s="302">
        <v>5</v>
      </c>
      <c r="I10" s="288">
        <f>VLOOKUP(D10,'Appendix 3b. nax IBGE 2019'!$E$5:$O$1850,11,FALSE)</f>
        <v>2.4999999999999756</v>
      </c>
      <c r="J10" s="279">
        <f t="shared" si="2"/>
        <v>7.163108066926497E-3</v>
      </c>
      <c r="K10" s="6">
        <f t="shared" si="7"/>
        <v>97882.936444849794</v>
      </c>
      <c r="L10" s="6">
        <f t="shared" si="3"/>
        <v>701.14605166255717</v>
      </c>
      <c r="M10" s="6">
        <f t="shared" si="4"/>
        <v>487661.81709509261</v>
      </c>
      <c r="N10" s="6">
        <f t="shared" si="5"/>
        <v>5700973.5482883807</v>
      </c>
      <c r="O10" s="289">
        <f t="shared" si="6"/>
        <v>58.242771982024486</v>
      </c>
    </row>
    <row r="11" spans="1:15" x14ac:dyDescent="0.2">
      <c r="A11" s="286" t="s">
        <v>4</v>
      </c>
      <c r="B11" s="279" t="s">
        <v>3</v>
      </c>
      <c r="C11" s="278" t="s">
        <v>74</v>
      </c>
      <c r="D11" s="6" t="str">
        <f t="shared" si="0"/>
        <v>BrazilTotal25-29</v>
      </c>
      <c r="E11" s="6">
        <f>VLOOKUP(D11,'Appendix 1b. Person-years 2019'!$E$3:$F$1682,2,FALSE)</f>
        <v>17006574.374400001</v>
      </c>
      <c r="F11" s="6">
        <f>VLOOKUP(D11,'Appendix 2b.Deaths 2019'!$E$4:$F$1683,2,FALSE)</f>
        <v>23862</v>
      </c>
      <c r="G11" s="279">
        <f t="shared" si="1"/>
        <v>1.4031044391820302E-3</v>
      </c>
      <c r="H11" s="302">
        <v>5</v>
      </c>
      <c r="I11" s="288">
        <f>VLOOKUP(D11,'Appendix 3b. nax IBGE 2019'!$E$5:$O$1850,11,FALSE)</f>
        <v>2.4999999999998841</v>
      </c>
      <c r="J11" s="279">
        <f t="shared" si="2"/>
        <v>6.9909994400385563E-3</v>
      </c>
      <c r="K11" s="6">
        <f t="shared" si="7"/>
        <v>97181.790393187242</v>
      </c>
      <c r="L11" s="6">
        <f t="shared" si="3"/>
        <v>679.39784222071637</v>
      </c>
      <c r="M11" s="6">
        <f t="shared" si="4"/>
        <v>484210.45736038435</v>
      </c>
      <c r="N11" s="6">
        <f t="shared" si="5"/>
        <v>5213311.7311932882</v>
      </c>
      <c r="O11" s="289">
        <f t="shared" si="6"/>
        <v>53.644944285352025</v>
      </c>
    </row>
    <row r="12" spans="1:15" x14ac:dyDescent="0.2">
      <c r="A12" s="286" t="s">
        <v>4</v>
      </c>
      <c r="B12" s="279" t="s">
        <v>3</v>
      </c>
      <c r="C12" s="278" t="s">
        <v>75</v>
      </c>
      <c r="D12" s="6" t="str">
        <f t="shared" si="0"/>
        <v>BrazilTotal30-34</v>
      </c>
      <c r="E12" s="6">
        <f>VLOOKUP(D12,'Appendix 1b. Person-years 2019'!$E$3:$F$1682,2,FALSE)</f>
        <v>17258804.044</v>
      </c>
      <c r="F12" s="6">
        <f>VLOOKUP(D12,'Appendix 2b.Deaths 2019'!$E$4:$F$1683,2,FALSE)</f>
        <v>26880</v>
      </c>
      <c r="G12" s="279">
        <f t="shared" si="1"/>
        <v>1.5574659710760664E-3</v>
      </c>
      <c r="H12" s="302">
        <v>5</v>
      </c>
      <c r="I12" s="288">
        <f>VLOOKUP(D12,'Appendix 3b. nax IBGE 2019'!$E$5:$O$1850,11,FALSE)</f>
        <v>2.4999999999999507</v>
      </c>
      <c r="J12" s="279">
        <f t="shared" si="2"/>
        <v>7.7571262051357283E-3</v>
      </c>
      <c r="K12" s="6">
        <f t="shared" si="7"/>
        <v>96502.392550966528</v>
      </c>
      <c r="L12" s="6">
        <f t="shared" si="3"/>
        <v>748.58123811539735</v>
      </c>
      <c r="M12" s="6">
        <f t="shared" si="4"/>
        <v>480640.50965954416</v>
      </c>
      <c r="N12" s="6">
        <f t="shared" si="5"/>
        <v>4729101.2738329042</v>
      </c>
      <c r="O12" s="289">
        <f t="shared" si="6"/>
        <v>49.005015822123674</v>
      </c>
    </row>
    <row r="13" spans="1:15" x14ac:dyDescent="0.2">
      <c r="A13" s="286" t="s">
        <v>4</v>
      </c>
      <c r="B13" s="279" t="s">
        <v>3</v>
      </c>
      <c r="C13" s="278" t="s">
        <v>76</v>
      </c>
      <c r="D13" s="6" t="str">
        <f t="shared" si="0"/>
        <v>BrazilTotal35-39</v>
      </c>
      <c r="E13" s="6">
        <f>VLOOKUP(D13,'Appendix 1b. Person-years 2019'!$E$3:$F$1682,2,FALSE)</f>
        <v>16862268.109999999</v>
      </c>
      <c r="F13" s="6">
        <f>VLOOKUP(D13,'Appendix 2b.Deaths 2019'!$E$4:$F$1683,2,FALSE)</f>
        <v>32965</v>
      </c>
      <c r="G13" s="279">
        <f t="shared" si="1"/>
        <v>1.9549564616666505E-3</v>
      </c>
      <c r="H13" s="302">
        <v>5</v>
      </c>
      <c r="I13" s="288">
        <f>VLOOKUP(D13,'Appendix 3b. nax IBGE 2019'!$E$5:$O$1850,11,FALSE)</f>
        <v>2.4999999999999729</v>
      </c>
      <c r="J13" s="279">
        <f t="shared" si="2"/>
        <v>9.7272414743968423E-3</v>
      </c>
      <c r="K13" s="6">
        <f t="shared" si="7"/>
        <v>95753.811312851132</v>
      </c>
      <c r="L13" s="6">
        <f t="shared" si="3"/>
        <v>931.42044473393514</v>
      </c>
      <c r="M13" s="6">
        <f t="shared" si="4"/>
        <v>476440.50545242085</v>
      </c>
      <c r="N13" s="6">
        <f t="shared" si="5"/>
        <v>4248460.7641733596</v>
      </c>
      <c r="O13" s="289">
        <f t="shared" si="6"/>
        <v>44.368581322497953</v>
      </c>
    </row>
    <row r="14" spans="1:15" x14ac:dyDescent="0.2">
      <c r="A14" s="286" t="s">
        <v>4</v>
      </c>
      <c r="B14" s="279" t="s">
        <v>3</v>
      </c>
      <c r="C14" s="278" t="s">
        <v>77</v>
      </c>
      <c r="D14" s="6" t="str">
        <f t="shared" si="0"/>
        <v>BrazilTotal40-44</v>
      </c>
      <c r="E14" s="6">
        <f>VLOOKUP(D14,'Appendix 1b. Person-years 2019'!$E$3:$F$1682,2,FALSE)</f>
        <v>15238390.357100001</v>
      </c>
      <c r="F14" s="6">
        <f>VLOOKUP(D14,'Appendix 2b.Deaths 2019'!$E$4:$F$1683,2,FALSE)</f>
        <v>39628</v>
      </c>
      <c r="G14" s="279">
        <f t="shared" si="1"/>
        <v>2.6005371349170211E-3</v>
      </c>
      <c r="H14" s="302">
        <v>5</v>
      </c>
      <c r="I14" s="288">
        <f>VLOOKUP(D14,'Appendix 3b. nax IBGE 2019'!$E$5:$O$1850,11,FALSE)</f>
        <v>2.5000000000000089</v>
      </c>
      <c r="J14" s="279">
        <f t="shared" si="2"/>
        <v>1.2918696797692277E-2</v>
      </c>
      <c r="K14" s="6">
        <f t="shared" si="7"/>
        <v>94822.390868117203</v>
      </c>
      <c r="L14" s="6">
        <f t="shared" si="3"/>
        <v>1224.9817172574712</v>
      </c>
      <c r="M14" s="6">
        <f t="shared" si="4"/>
        <v>471049.50004744239</v>
      </c>
      <c r="N14" s="6">
        <f t="shared" si="5"/>
        <v>3772020.2587209386</v>
      </c>
      <c r="O14" s="289">
        <f t="shared" si="6"/>
        <v>39.77984760969818</v>
      </c>
    </row>
    <row r="15" spans="1:15" x14ac:dyDescent="0.2">
      <c r="A15" s="286" t="s">
        <v>4</v>
      </c>
      <c r="B15" s="279" t="s">
        <v>3</v>
      </c>
      <c r="C15" s="278" t="s">
        <v>78</v>
      </c>
      <c r="D15" s="6" t="str">
        <f t="shared" si="0"/>
        <v>BrazilTotal45-49</v>
      </c>
      <c r="E15" s="6">
        <f>VLOOKUP(D15,'Appendix 1b. Person-years 2019'!$E$3:$F$1682,2,FALSE)</f>
        <v>13425710.390699999</v>
      </c>
      <c r="F15" s="6">
        <f>VLOOKUP(D15,'Appendix 2b.Deaths 2019'!$E$4:$F$1683,2,FALSE)</f>
        <v>49195</v>
      </c>
      <c r="G15" s="279">
        <f t="shared" si="1"/>
        <v>3.6642381347714321E-3</v>
      </c>
      <c r="H15" s="302">
        <v>5</v>
      </c>
      <c r="I15" s="288">
        <f>VLOOKUP(D15,'Appendix 3b. nax IBGE 2019'!$E$5:$O$1850,11,FALSE)</f>
        <v>2.4999999999999933</v>
      </c>
      <c r="J15" s="279">
        <f t="shared" si="2"/>
        <v>1.8154881154213376E-2</v>
      </c>
      <c r="K15" s="6">
        <f t="shared" si="7"/>
        <v>93597.409150859734</v>
      </c>
      <c r="L15" s="6">
        <f t="shared" si="3"/>
        <v>1699.2498394761419</v>
      </c>
      <c r="M15" s="6">
        <f t="shared" si="4"/>
        <v>463738.92115560838</v>
      </c>
      <c r="N15" s="6">
        <f t="shared" si="5"/>
        <v>3300970.7586734961</v>
      </c>
      <c r="O15" s="289">
        <f t="shared" si="6"/>
        <v>35.267757821725723</v>
      </c>
    </row>
    <row r="16" spans="1:15" x14ac:dyDescent="0.2">
      <c r="A16" s="286" t="s">
        <v>4</v>
      </c>
      <c r="B16" s="279" t="s">
        <v>3</v>
      </c>
      <c r="C16" s="278" t="s">
        <v>79</v>
      </c>
      <c r="D16" s="6" t="str">
        <f t="shared" si="0"/>
        <v>BrazilTotal50-54</v>
      </c>
      <c r="E16" s="6">
        <f>VLOOKUP(D16,'Appendix 1b. Person-years 2019'!$E$3:$F$1682,2,FALSE)</f>
        <v>12455450.529100001</v>
      </c>
      <c r="F16" s="6">
        <f>VLOOKUP(D16,'Appendix 2b.Deaths 2019'!$E$4:$F$1683,2,FALSE)</f>
        <v>67340</v>
      </c>
      <c r="G16" s="279">
        <f t="shared" si="1"/>
        <v>5.4064684246203512E-3</v>
      </c>
      <c r="H16" s="302">
        <v>5</v>
      </c>
      <c r="I16" s="288">
        <f>VLOOKUP(D16,'Appendix 3b. nax IBGE 2019'!$E$5:$O$1850,11,FALSE)</f>
        <v>2.5000000000000027</v>
      </c>
      <c r="J16" s="279">
        <f t="shared" si="2"/>
        <v>2.6671840958184458E-2</v>
      </c>
      <c r="K16" s="6">
        <f t="shared" si="7"/>
        <v>91898.159311383599</v>
      </c>
      <c r="L16" s="6">
        <f t="shared" si="3"/>
        <v>2451.0930895031215</v>
      </c>
      <c r="M16" s="6">
        <f t="shared" si="4"/>
        <v>453363.06383316021</v>
      </c>
      <c r="N16" s="6">
        <f t="shared" si="5"/>
        <v>2837231.8375178878</v>
      </c>
      <c r="O16" s="289">
        <f t="shared" si="6"/>
        <v>30.873652516851166</v>
      </c>
    </row>
    <row r="17" spans="1:17" x14ac:dyDescent="0.2">
      <c r="A17" s="286" t="s">
        <v>4</v>
      </c>
      <c r="B17" s="279" t="s">
        <v>3</v>
      </c>
      <c r="C17" s="278" t="s">
        <v>80</v>
      </c>
      <c r="D17" s="6" t="str">
        <f t="shared" si="0"/>
        <v>BrazilTotal55-59</v>
      </c>
      <c r="E17" s="6">
        <f>VLOOKUP(D17,'Appendix 1b. Person-years 2019'!$E$3:$F$1682,2,FALSE)</f>
        <v>10997528.2651</v>
      </c>
      <c r="F17" s="6">
        <f>VLOOKUP(D17,'Appendix 2b.Deaths 2019'!$E$4:$F$1683,2,FALSE)</f>
        <v>87915</v>
      </c>
      <c r="G17" s="279">
        <f t="shared" si="1"/>
        <v>7.9940690199445091E-3</v>
      </c>
      <c r="H17" s="302">
        <v>5</v>
      </c>
      <c r="I17" s="288">
        <f>VLOOKUP(D17,'Appendix 3b. nax IBGE 2019'!$E$5:$O$1850,11,FALSE)</f>
        <v>2.4999999999999898</v>
      </c>
      <c r="J17" s="279">
        <f t="shared" si="2"/>
        <v>3.9187182495801054E-2</v>
      </c>
      <c r="K17" s="6">
        <f t="shared" si="7"/>
        <v>89447.066221880479</v>
      </c>
      <c r="L17" s="6">
        <f t="shared" si="3"/>
        <v>3505.1785077508325</v>
      </c>
      <c r="M17" s="6">
        <f t="shared" si="4"/>
        <v>438472.38484002522</v>
      </c>
      <c r="N17" s="6">
        <f t="shared" si="5"/>
        <v>2383868.7736847275</v>
      </c>
      <c r="O17" s="289">
        <f t="shared" si="6"/>
        <v>26.651167828929722</v>
      </c>
    </row>
    <row r="18" spans="1:17" x14ac:dyDescent="0.2">
      <c r="A18" s="286" t="s">
        <v>4</v>
      </c>
      <c r="B18" s="279" t="s">
        <v>3</v>
      </c>
      <c r="C18" s="278" t="s">
        <v>81</v>
      </c>
      <c r="D18" s="6" t="str">
        <f t="shared" si="0"/>
        <v>BrazilTotal60-64</v>
      </c>
      <c r="E18" s="6">
        <f>VLOOKUP(D18,'Appendix 1b. Person-years 2019'!$E$3:$F$1682,2,FALSE)</f>
        <v>9075310.9715999998</v>
      </c>
      <c r="F18" s="6">
        <f>VLOOKUP(D18,'Appendix 2b.Deaths 2019'!$E$4:$F$1683,2,FALSE)</f>
        <v>109730</v>
      </c>
      <c r="G18" s="279">
        <f t="shared" si="1"/>
        <v>1.2091045733130875E-2</v>
      </c>
      <c r="H18" s="302">
        <v>5</v>
      </c>
      <c r="I18" s="288">
        <f>VLOOKUP(D18,'Appendix 3b. nax IBGE 2019'!$E$5:$O$1850,11,FALSE)</f>
        <v>2.5000000000000004</v>
      </c>
      <c r="J18" s="279">
        <f t="shared" si="2"/>
        <v>5.8681429059543336E-2</v>
      </c>
      <c r="K18" s="6">
        <f t="shared" si="7"/>
        <v>85941.88771412964</v>
      </c>
      <c r="L18" s="6">
        <f t="shared" si="3"/>
        <v>5043.1927871399375</v>
      </c>
      <c r="M18" s="6">
        <f t="shared" si="4"/>
        <v>417101.45660279837</v>
      </c>
      <c r="N18" s="6">
        <f t="shared" si="5"/>
        <v>1945396.3888447024</v>
      </c>
      <c r="O18" s="289">
        <f t="shared" si="6"/>
        <v>22.636184060975207</v>
      </c>
    </row>
    <row r="19" spans="1:17" x14ac:dyDescent="0.2">
      <c r="A19" s="286" t="s">
        <v>4</v>
      </c>
      <c r="B19" s="279" t="s">
        <v>3</v>
      </c>
      <c r="C19" s="278" t="s">
        <v>82</v>
      </c>
      <c r="D19" s="6" t="str">
        <f t="shared" si="0"/>
        <v>BrazilTotal65-69</v>
      </c>
      <c r="E19" s="6">
        <f>VLOOKUP(D19,'Appendix 1b. Person-years 2019'!$E$3:$F$1682,2,FALSE)</f>
        <v>7065890.3310000002</v>
      </c>
      <c r="F19" s="6">
        <f>VLOOKUP(D19,'Appendix 2b.Deaths 2019'!$E$4:$F$1683,2,FALSE)</f>
        <v>126854</v>
      </c>
      <c r="G19" s="279">
        <f t="shared" si="1"/>
        <v>1.795301003236021E-2</v>
      </c>
      <c r="H19" s="302">
        <v>5</v>
      </c>
      <c r="I19" s="288">
        <f>VLOOKUP(D19,'Appendix 3b. nax IBGE 2019'!$E$5:$O$1850,11,FALSE)</f>
        <v>2.5000000000000089</v>
      </c>
      <c r="J19" s="279">
        <f t="shared" si="2"/>
        <v>8.5909227120867931E-2</v>
      </c>
      <c r="K19" s="6">
        <f t="shared" si="7"/>
        <v>80898.694926989701</v>
      </c>
      <c r="L19" s="6">
        <f t="shared" si="3"/>
        <v>6949.9443562645647</v>
      </c>
      <c r="M19" s="6">
        <f t="shared" si="4"/>
        <v>387118.61374428717</v>
      </c>
      <c r="N19" s="6">
        <f t="shared" si="5"/>
        <v>1528294.9322419041</v>
      </c>
      <c r="O19" s="289">
        <f t="shared" si="6"/>
        <v>18.891465846527879</v>
      </c>
    </row>
    <row r="20" spans="1:17" x14ac:dyDescent="0.2">
      <c r="A20" s="286" t="s">
        <v>4</v>
      </c>
      <c r="B20" s="279" t="s">
        <v>3</v>
      </c>
      <c r="C20" s="278" t="s">
        <v>19</v>
      </c>
      <c r="D20" s="6" t="str">
        <f t="shared" si="0"/>
        <v>BrazilTotal70-74</v>
      </c>
      <c r="E20" s="6">
        <f>VLOOKUP(D20,'Appendix 1b. Person-years 2019'!$E$3:$F$1682,2,FALSE)</f>
        <v>5159183.4664000003</v>
      </c>
      <c r="F20" s="6">
        <f>VLOOKUP(D20,'Appendix 2b.Deaths 2019'!$E$4:$F$1683,2,FALSE)</f>
        <v>135763</v>
      </c>
      <c r="G20" s="279">
        <f t="shared" si="1"/>
        <v>2.6314823049844623E-2</v>
      </c>
      <c r="H20" s="302">
        <v>5</v>
      </c>
      <c r="I20" s="288">
        <f>VLOOKUP(D20,'Appendix 3b. nax IBGE 2019'!$E$5:$O$1850,11,FALSE)</f>
        <v>2.4999999999999964</v>
      </c>
      <c r="J20" s="279">
        <f t="shared" si="2"/>
        <v>0.12345253614025942</v>
      </c>
      <c r="K20" s="6">
        <f t="shared" si="7"/>
        <v>73948.75057072514</v>
      </c>
      <c r="L20" s="6">
        <f t="shared" si="3"/>
        <v>9129.1608023594745</v>
      </c>
      <c r="M20" s="6">
        <f t="shared" si="4"/>
        <v>346920.85084772698</v>
      </c>
      <c r="N20" s="6">
        <f t="shared" si="5"/>
        <v>1141176.3184976168</v>
      </c>
      <c r="O20" s="289">
        <f t="shared" si="6"/>
        <v>15.431989177507296</v>
      </c>
    </row>
    <row r="21" spans="1:17" x14ac:dyDescent="0.2">
      <c r="A21" s="286" t="s">
        <v>4</v>
      </c>
      <c r="B21" s="279" t="s">
        <v>3</v>
      </c>
      <c r="C21" s="278" t="s">
        <v>20</v>
      </c>
      <c r="D21" s="6" t="str">
        <f t="shared" si="0"/>
        <v>BrazilTotal75-79</v>
      </c>
      <c r="E21" s="6">
        <f>VLOOKUP(D21,'Appendix 1b. Person-years 2019'!$E$3:$F$1682,2,FALSE)</f>
        <v>3470215.7746000001</v>
      </c>
      <c r="F21" s="6">
        <f>VLOOKUP(D21,'Appendix 2b.Deaths 2019'!$E$4:$F$1683,2,FALSE)</f>
        <v>145974</v>
      </c>
      <c r="G21" s="279">
        <f t="shared" si="1"/>
        <v>4.2064819446803972E-2</v>
      </c>
      <c r="H21" s="302">
        <v>5</v>
      </c>
      <c r="I21" s="288">
        <f>VLOOKUP(D21,'Appendix 3b. nax IBGE 2019'!$E$5:$O$1850,11,FALSE)</f>
        <v>2.4999999999999978</v>
      </c>
      <c r="J21" s="279">
        <f t="shared" si="2"/>
        <v>0.19031064041442391</v>
      </c>
      <c r="K21" s="6">
        <f t="shared" si="7"/>
        <v>64819.589768365666</v>
      </c>
      <c r="L21" s="6">
        <f t="shared" si="3"/>
        <v>12335.85764021791</v>
      </c>
      <c r="M21" s="6">
        <f t="shared" si="4"/>
        <v>293258.30474128353</v>
      </c>
      <c r="N21" s="6">
        <f t="shared" si="5"/>
        <v>794255.46764988988</v>
      </c>
      <c r="O21" s="289">
        <f t="shared" si="6"/>
        <v>12.25332450403004</v>
      </c>
    </row>
    <row r="22" spans="1:17" x14ac:dyDescent="0.2">
      <c r="A22" s="286" t="s">
        <v>4</v>
      </c>
      <c r="B22" s="279" t="s">
        <v>3</v>
      </c>
      <c r="C22" s="278" t="s">
        <v>21</v>
      </c>
      <c r="D22" s="6" t="str">
        <f t="shared" si="0"/>
        <v>BrazilTotal80-84</v>
      </c>
      <c r="E22" s="6">
        <f>VLOOKUP(D22,'Appendix 1b. Person-years 2019'!$E$3:$F$1682,2,FALSE)</f>
        <v>2273869.0309000001</v>
      </c>
      <c r="F22" s="6">
        <f>VLOOKUP(D22,'Appendix 2b.Deaths 2019'!$E$4:$F$1683,2,FALSE)</f>
        <v>149684</v>
      </c>
      <c r="G22" s="279">
        <f t="shared" si="1"/>
        <v>6.5827889806280918E-2</v>
      </c>
      <c r="H22" s="302">
        <v>5</v>
      </c>
      <c r="I22" s="288">
        <f>VLOOKUP(D22,'Appendix 3b. nax IBGE 2019'!$E$5:$O$1850,11,FALSE)</f>
        <v>2.5000000000000018</v>
      </c>
      <c r="J22" s="279">
        <f t="shared" si="2"/>
        <v>0.28262751650037993</v>
      </c>
      <c r="K22" s="6">
        <f t="shared" si="7"/>
        <v>52483.732128147756</v>
      </c>
      <c r="L22" s="6">
        <f t="shared" si="3"/>
        <v>14833.346868049601</v>
      </c>
      <c r="M22" s="6">
        <f t="shared" si="4"/>
        <v>225335.29347061479</v>
      </c>
      <c r="N22" s="6">
        <f t="shared" si="5"/>
        <v>500997.16290860635</v>
      </c>
      <c r="O22" s="289">
        <f t="shared" si="6"/>
        <v>9.5457609928603873</v>
      </c>
    </row>
    <row r="23" spans="1:17" x14ac:dyDescent="0.2">
      <c r="A23" s="286" t="s">
        <v>4</v>
      </c>
      <c r="B23" s="279" t="s">
        <v>3</v>
      </c>
      <c r="C23" s="278" t="s">
        <v>22</v>
      </c>
      <c r="D23" s="6" t="str">
        <f t="shared" si="0"/>
        <v>BrazilTotal85-89</v>
      </c>
      <c r="E23" s="6">
        <f>VLOOKUP(D23,'Appendix 1b. Person-years 2019'!$E$3:$F$1682,2,FALSE)</f>
        <v>1201323.3851999999</v>
      </c>
      <c r="F23" s="6">
        <f>VLOOKUP(D23,'Appendix 2b.Deaths 2019'!$E$4:$F$1683,2,FALSE)</f>
        <v>129547</v>
      </c>
      <c r="G23" s="279">
        <f t="shared" si="1"/>
        <v>0.10783690852603575</v>
      </c>
      <c r="H23" s="302">
        <v>5</v>
      </c>
      <c r="I23" s="288">
        <f>VLOOKUP(D23,'Appendix 3b. nax IBGE 2019'!$E$5:$O$1850,11,FALSE)</f>
        <v>2.5000000000000004</v>
      </c>
      <c r="J23" s="279">
        <f t="shared" si="2"/>
        <v>0.42469110344510214</v>
      </c>
      <c r="K23" s="6">
        <f t="shared" si="7"/>
        <v>37650.385260098155</v>
      </c>
      <c r="L23" s="6">
        <f t="shared" si="3"/>
        <v>15989.783661244295</v>
      </c>
      <c r="M23" s="6">
        <f t="shared" si="4"/>
        <v>148277.46714738006</v>
      </c>
      <c r="N23" s="6">
        <f t="shared" si="5"/>
        <v>275661.86943799158</v>
      </c>
      <c r="O23" s="289">
        <f t="shared" si="6"/>
        <v>7.3216214796648522</v>
      </c>
    </row>
    <row r="24" spans="1:17" x14ac:dyDescent="0.2">
      <c r="A24" s="290" t="s">
        <v>4</v>
      </c>
      <c r="B24" s="291" t="s">
        <v>3</v>
      </c>
      <c r="C24" s="292" t="s">
        <v>5</v>
      </c>
      <c r="D24" s="293" t="str">
        <f t="shared" si="0"/>
        <v>BrazilTotal90+</v>
      </c>
      <c r="E24" s="293">
        <f>VLOOKUP(D24,'Appendix 1b. Person-years 2019'!$E$3:$F$1682,2,FALSE)</f>
        <v>767190.36360000004</v>
      </c>
      <c r="F24" s="293">
        <f>VLOOKUP(D24,'Appendix 2b.Deaths 2019'!$E$4:$F$1683,2,FALSE)</f>
        <v>130454</v>
      </c>
      <c r="G24" s="291">
        <f t="shared" si="1"/>
        <v>0.17004123903205917</v>
      </c>
      <c r="H24" s="303"/>
      <c r="I24" s="294">
        <f>VLOOKUP(D24,'Appendix 3b. nax IBGE 2019'!$E$5:$O$1850,11,FALSE)</f>
        <v>0</v>
      </c>
      <c r="J24" s="291">
        <v>1</v>
      </c>
      <c r="K24" s="293">
        <f t="shared" si="7"/>
        <v>21660.60159885386</v>
      </c>
      <c r="L24" s="293">
        <f t="shared" si="3"/>
        <v>21660.60159885386</v>
      </c>
      <c r="M24" s="293">
        <f>K24*O24</f>
        <v>127384.40229061151</v>
      </c>
      <c r="N24" s="293">
        <f>M24</f>
        <v>127384.40229061151</v>
      </c>
      <c r="O24" s="295">
        <f>1/G24</f>
        <v>5.8809263311205484</v>
      </c>
    </row>
    <row r="25" spans="1:17" x14ac:dyDescent="0.2">
      <c r="A25" s="296" t="s">
        <v>4</v>
      </c>
      <c r="B25" s="297" t="s">
        <v>48</v>
      </c>
      <c r="C25" s="282">
        <v>0</v>
      </c>
      <c r="D25" s="297" t="str">
        <f t="shared" ref="D25:D88" si="8">_xlfn.CONCAT(A25,B25,C25)</f>
        <v>BrazilFemale0</v>
      </c>
      <c r="E25" s="283">
        <f>VLOOKUP(D25,'Appendix 1b. Person-years 2019'!$E$3:$F$1682,2,FALSE)</f>
        <v>1445404.4594000001</v>
      </c>
      <c r="F25" s="283">
        <f>VLOOKUP(D25,'Appendix 2b.Deaths 2019'!$E$4:$F$1683,2,FALSE)</f>
        <v>15624</v>
      </c>
      <c r="G25" s="281">
        <f t="shared" ref="G25:G88" si="9">F25/E25</f>
        <v>1.080943115844935E-2</v>
      </c>
      <c r="H25" s="301">
        <v>1</v>
      </c>
      <c r="I25" s="284">
        <f>VLOOKUP(D25,'Appendix 3b. nax IBGE 2019'!$E$5:$O$1850,11,FALSE)</f>
        <v>8.2948947810572812E-2</v>
      </c>
      <c r="J25" s="281">
        <f t="shared" ref="J25:J43" si="10">(H25*G25)/(1+(H25-I25)*G25)</f>
        <v>1.0703331174852103E-2</v>
      </c>
      <c r="K25" s="283">
        <v>100000</v>
      </c>
      <c r="L25" s="283">
        <f t="shared" ref="L25:L88" si="11">K25*J25</f>
        <v>1070.3331174852103</v>
      </c>
      <c r="M25" s="283">
        <f t="shared" ref="M25:M43" si="12">K26*H25+L25*I25</f>
        <v>99018.449888417003</v>
      </c>
      <c r="N25" s="283">
        <f t="shared" ref="N25:N43" si="13">N26+M25</f>
        <v>8010080.6515258737</v>
      </c>
      <c r="O25" s="285">
        <f t="shared" ref="O25:O43" si="14">N25/K25</f>
        <v>80.100806515258739</v>
      </c>
      <c r="Q25" s="308"/>
    </row>
    <row r="26" spans="1:17" x14ac:dyDescent="0.2">
      <c r="A26" s="298" t="s">
        <v>4</v>
      </c>
      <c r="B26" s="277" t="s">
        <v>48</v>
      </c>
      <c r="C26" s="287" t="s">
        <v>107</v>
      </c>
      <c r="D26" s="277" t="str">
        <f t="shared" si="8"/>
        <v>BrazilFemale01-04</v>
      </c>
      <c r="E26" s="6">
        <f>VLOOKUP(D26,'Appendix 1b. Person-years 2019'!$E$3:$F$1682,2,FALSE)</f>
        <v>5780751.8509999998</v>
      </c>
      <c r="F26" s="6">
        <f>VLOOKUP(D26,'Appendix 2b.Deaths 2019'!$E$4:$F$1683,2,FALSE)</f>
        <v>2540</v>
      </c>
      <c r="G26" s="279">
        <f t="shared" si="9"/>
        <v>4.393892118999384E-4</v>
      </c>
      <c r="H26" s="302">
        <v>4</v>
      </c>
      <c r="I26" s="288">
        <f>VLOOKUP(D26,'Appendix 3b. nax IBGE 2019'!$E$5:$O$1850,11,FALSE)</f>
        <v>1.506152653269164</v>
      </c>
      <c r="J26" s="279">
        <f t="shared" si="10"/>
        <v>1.7556330782082961E-3</v>
      </c>
      <c r="K26" s="6">
        <f t="shared" ref="K26:K44" si="15">K25-L25</f>
        <v>98929.666882514794</v>
      </c>
      <c r="L26" s="6">
        <f t="shared" si="11"/>
        <v>173.68419559507078</v>
      </c>
      <c r="M26" s="6">
        <f t="shared" si="12"/>
        <v>395285.52565970534</v>
      </c>
      <c r="N26" s="6">
        <f t="shared" si="13"/>
        <v>7911062.2016374571</v>
      </c>
      <c r="O26" s="289">
        <f t="shared" si="14"/>
        <v>79.966530272788049</v>
      </c>
    </row>
    <row r="27" spans="1:17" x14ac:dyDescent="0.2">
      <c r="A27" s="298" t="s">
        <v>4</v>
      </c>
      <c r="B27" s="277" t="s">
        <v>48</v>
      </c>
      <c r="C27" s="287" t="s">
        <v>106</v>
      </c>
      <c r="D27" s="277" t="str">
        <f t="shared" si="8"/>
        <v>BrazilFemale05-09</v>
      </c>
      <c r="E27" s="6">
        <f>VLOOKUP(D27,'Appendix 1b. Person-years 2019'!$E$3:$F$1682,2,FALSE)</f>
        <v>7106516.7496999996</v>
      </c>
      <c r="F27" s="6">
        <f>VLOOKUP(D27,'Appendix 2b.Deaths 2019'!$E$4:$F$1683,2,FALSE)</f>
        <v>1385</v>
      </c>
      <c r="G27" s="279">
        <f t="shared" si="9"/>
        <v>1.9489154093086004E-4</v>
      </c>
      <c r="H27" s="302">
        <v>5</v>
      </c>
      <c r="I27" s="288">
        <f>VLOOKUP(D27,'Appendix 3b. nax IBGE 2019'!$E$5:$O$1850,11,FALSE)</f>
        <v>2.4999999999996749</v>
      </c>
      <c r="J27" s="279">
        <f t="shared" si="10"/>
        <v>9.7398315196098415E-4</v>
      </c>
      <c r="K27" s="6">
        <f t="shared" si="15"/>
        <v>98755.982686919728</v>
      </c>
      <c r="L27" s="6">
        <f t="shared" si="11"/>
        <v>96.186663292410458</v>
      </c>
      <c r="M27" s="6">
        <f t="shared" si="12"/>
        <v>493539.44677636761</v>
      </c>
      <c r="N27" s="6">
        <f t="shared" si="13"/>
        <v>7515776.6759777516</v>
      </c>
      <c r="O27" s="289">
        <f t="shared" si="14"/>
        <v>76.104520166687777</v>
      </c>
    </row>
    <row r="28" spans="1:17" x14ac:dyDescent="0.2">
      <c r="A28" s="298" t="s">
        <v>4</v>
      </c>
      <c r="B28" s="277" t="s">
        <v>48</v>
      </c>
      <c r="C28" s="287" t="s">
        <v>71</v>
      </c>
      <c r="D28" s="277" t="str">
        <f t="shared" si="8"/>
        <v>BrazilFemale10-14</v>
      </c>
      <c r="E28" s="6">
        <f>VLOOKUP(D28,'Appendix 1b. Person-years 2019'!$E$3:$F$1682,2,FALSE)</f>
        <v>7347188.5760000004</v>
      </c>
      <c r="F28" s="6">
        <f>VLOOKUP(D28,'Appendix 2b.Deaths 2019'!$E$4:$F$1683,2,FALSE)</f>
        <v>1705</v>
      </c>
      <c r="G28" s="279">
        <f t="shared" si="9"/>
        <v>2.3206155420720754E-4</v>
      </c>
      <c r="H28" s="302">
        <v>5</v>
      </c>
      <c r="I28" s="288">
        <f>VLOOKUP(D28,'Appendix 3b. nax IBGE 2019'!$E$5:$O$1850,11,FALSE)</f>
        <v>2.4999999999999662</v>
      </c>
      <c r="J28" s="279">
        <f t="shared" si="10"/>
        <v>1.1596350042825203E-3</v>
      </c>
      <c r="K28" s="6">
        <f t="shared" si="15"/>
        <v>98659.796023627321</v>
      </c>
      <c r="L28" s="6">
        <f t="shared" si="11"/>
        <v>114.40935298437165</v>
      </c>
      <c r="M28" s="6">
        <f t="shared" si="12"/>
        <v>493012.95673567569</v>
      </c>
      <c r="N28" s="6">
        <f t="shared" si="13"/>
        <v>7022237.2292013839</v>
      </c>
      <c r="O28" s="289">
        <f t="shared" si="14"/>
        <v>71.176279621738516</v>
      </c>
    </row>
    <row r="29" spans="1:17" x14ac:dyDescent="0.2">
      <c r="A29" s="298" t="s">
        <v>4</v>
      </c>
      <c r="B29" s="277" t="s">
        <v>48</v>
      </c>
      <c r="C29" s="278" t="s">
        <v>72</v>
      </c>
      <c r="D29" s="277" t="str">
        <f t="shared" si="8"/>
        <v>BrazilFemale15-19</v>
      </c>
      <c r="E29" s="6">
        <f>VLOOKUP(D29,'Appendix 1b. Person-years 2019'!$E$3:$F$1682,2,FALSE)</f>
        <v>7901906.6117000002</v>
      </c>
      <c r="F29" s="6">
        <f>VLOOKUP(D29,'Appendix 2b.Deaths 2019'!$E$4:$F$1683,2,FALSE)</f>
        <v>3371</v>
      </c>
      <c r="G29" s="279">
        <f t="shared" si="9"/>
        <v>4.266059023032126E-4</v>
      </c>
      <c r="H29" s="302">
        <v>5</v>
      </c>
      <c r="I29" s="288">
        <f>VLOOKUP(D29,'Appendix 3b. nax IBGE 2019'!$E$5:$O$1850,11,FALSE)</f>
        <v>2.4999999999996887</v>
      </c>
      <c r="J29" s="279">
        <f t="shared" si="10"/>
        <v>2.1307570277050796E-3</v>
      </c>
      <c r="K29" s="6">
        <f t="shared" si="15"/>
        <v>98545.386670642954</v>
      </c>
      <c r="L29" s="6">
        <f t="shared" si="11"/>
        <v>209.97627519638695</v>
      </c>
      <c r="M29" s="6">
        <f t="shared" si="12"/>
        <v>492201.99266522378</v>
      </c>
      <c r="N29" s="6">
        <f t="shared" si="13"/>
        <v>6529224.2724657087</v>
      </c>
      <c r="O29" s="289">
        <f t="shared" si="14"/>
        <v>66.256011499428098</v>
      </c>
    </row>
    <row r="30" spans="1:17" x14ac:dyDescent="0.2">
      <c r="A30" s="298" t="s">
        <v>4</v>
      </c>
      <c r="B30" s="277" t="s">
        <v>48</v>
      </c>
      <c r="C30" s="278" t="s">
        <v>73</v>
      </c>
      <c r="D30" s="277" t="str">
        <f t="shared" si="8"/>
        <v>BrazilFemale20-24</v>
      </c>
      <c r="E30" s="6">
        <f>VLOOKUP(D30,'Appendix 1b. Person-years 2019'!$E$3:$F$1682,2,FALSE)</f>
        <v>8575701.1285999995</v>
      </c>
      <c r="F30" s="6">
        <f>VLOOKUP(D30,'Appendix 2b.Deaths 2019'!$E$4:$F$1683,2,FALSE)</f>
        <v>4614</v>
      </c>
      <c r="G30" s="279">
        <f t="shared" si="9"/>
        <v>5.3803180997204886E-4</v>
      </c>
      <c r="H30" s="302">
        <v>5</v>
      </c>
      <c r="I30" s="288">
        <f>VLOOKUP(D30,'Appendix 3b. nax IBGE 2019'!$E$5:$O$1850,11,FALSE)</f>
        <v>2.5000000000001168</v>
      </c>
      <c r="J30" s="279">
        <f t="shared" si="10"/>
        <v>2.6865454326060515E-3</v>
      </c>
      <c r="K30" s="6">
        <f t="shared" si="15"/>
        <v>98335.410395446568</v>
      </c>
      <c r="L30" s="6">
        <f t="shared" si="11"/>
        <v>264.18254766132861</v>
      </c>
      <c r="M30" s="6">
        <f t="shared" si="12"/>
        <v>491016.59560807951</v>
      </c>
      <c r="N30" s="6">
        <f t="shared" si="13"/>
        <v>6037022.2798004849</v>
      </c>
      <c r="O30" s="289">
        <f t="shared" si="14"/>
        <v>61.392150147369804</v>
      </c>
    </row>
    <row r="31" spans="1:17" x14ac:dyDescent="0.2">
      <c r="A31" s="298" t="s">
        <v>4</v>
      </c>
      <c r="B31" s="277" t="s">
        <v>48</v>
      </c>
      <c r="C31" s="278" t="s">
        <v>74</v>
      </c>
      <c r="D31" s="277" t="str">
        <f t="shared" si="8"/>
        <v>BrazilFemale25-29</v>
      </c>
      <c r="E31" s="6">
        <f>VLOOKUP(D31,'Appendix 1b. Person-years 2019'!$E$3:$F$1682,2,FALSE)</f>
        <v>8520692.5692999996</v>
      </c>
      <c r="F31" s="6">
        <f>VLOOKUP(D31,'Appendix 2b.Deaths 2019'!$E$4:$F$1683,2,FALSE)</f>
        <v>5279</v>
      </c>
      <c r="G31" s="279">
        <f t="shared" si="9"/>
        <v>6.1955057726413023E-4</v>
      </c>
      <c r="H31" s="302">
        <v>5</v>
      </c>
      <c r="I31" s="288">
        <f>VLOOKUP(D31,'Appendix 3b. nax IBGE 2019'!$E$5:$O$1850,11,FALSE)</f>
        <v>2.5000000000000955</v>
      </c>
      <c r="J31" s="279">
        <f t="shared" si="10"/>
        <v>3.0929622699211864E-3</v>
      </c>
      <c r="K31" s="6">
        <f t="shared" si="15"/>
        <v>98071.227847785238</v>
      </c>
      <c r="L31" s="6">
        <f t="shared" si="11"/>
        <v>303.33060749804372</v>
      </c>
      <c r="M31" s="6">
        <f t="shared" si="12"/>
        <v>489597.81272018107</v>
      </c>
      <c r="N31" s="6">
        <f t="shared" si="13"/>
        <v>5546005.6841924051</v>
      </c>
      <c r="O31" s="289">
        <f t="shared" si="14"/>
        <v>56.550792785018153</v>
      </c>
    </row>
    <row r="32" spans="1:17" x14ac:dyDescent="0.2">
      <c r="A32" s="298" t="s">
        <v>4</v>
      </c>
      <c r="B32" s="277" t="s">
        <v>48</v>
      </c>
      <c r="C32" s="278" t="s">
        <v>75</v>
      </c>
      <c r="D32" s="277" t="str">
        <f t="shared" si="8"/>
        <v>BrazilFemale30-34</v>
      </c>
      <c r="E32" s="6">
        <f>VLOOKUP(D32,'Appendix 1b. Person-years 2019'!$E$3:$F$1682,2,FALSE)</f>
        <v>8710049.8595000003</v>
      </c>
      <c r="F32" s="6">
        <f>VLOOKUP(D32,'Appendix 2b.Deaths 2019'!$E$4:$F$1683,2,FALSE)</f>
        <v>7237</v>
      </c>
      <c r="G32" s="279">
        <f t="shared" si="9"/>
        <v>8.3087928504871258E-4</v>
      </c>
      <c r="H32" s="302">
        <v>5</v>
      </c>
      <c r="I32" s="288">
        <f>VLOOKUP(D32,'Appendix 3b. nax IBGE 2019'!$E$5:$O$1850,11,FALSE)</f>
        <v>2.4999999999999751</v>
      </c>
      <c r="J32" s="279">
        <f t="shared" si="10"/>
        <v>4.1457848084495369E-3</v>
      </c>
      <c r="K32" s="6">
        <f t="shared" si="15"/>
        <v>97767.897240287188</v>
      </c>
      <c r="L32" s="6">
        <f t="shared" si="11"/>
        <v>405.32466313283805</v>
      </c>
      <c r="M32" s="6">
        <f t="shared" si="12"/>
        <v>487826.17454360385</v>
      </c>
      <c r="N32" s="6">
        <f t="shared" si="13"/>
        <v>5056407.8714722237</v>
      </c>
      <c r="O32" s="289">
        <f t="shared" si="14"/>
        <v>51.718488524356147</v>
      </c>
    </row>
    <row r="33" spans="1:15" x14ac:dyDescent="0.2">
      <c r="A33" s="298" t="s">
        <v>4</v>
      </c>
      <c r="B33" s="277" t="s">
        <v>48</v>
      </c>
      <c r="C33" s="278" t="s">
        <v>76</v>
      </c>
      <c r="D33" s="277" t="str">
        <f t="shared" si="8"/>
        <v>BrazilFemale35-39</v>
      </c>
      <c r="E33" s="6">
        <f>VLOOKUP(D33,'Appendix 1b. Person-years 2019'!$E$3:$F$1682,2,FALSE)</f>
        <v>8607120.1283999998</v>
      </c>
      <c r="F33" s="6">
        <f>VLOOKUP(D33,'Appendix 2b.Deaths 2019'!$E$4:$F$1683,2,FALSE)</f>
        <v>10367</v>
      </c>
      <c r="G33" s="279">
        <f t="shared" si="9"/>
        <v>1.2044679109093773E-3</v>
      </c>
      <c r="H33" s="302">
        <v>5</v>
      </c>
      <c r="I33" s="288">
        <f>VLOOKUP(D33,'Appendix 3b. nax IBGE 2019'!$E$5:$O$1850,11,FALSE)</f>
        <v>2.4999999999999112</v>
      </c>
      <c r="J33" s="279">
        <f t="shared" si="10"/>
        <v>6.0042597091757161E-3</v>
      </c>
      <c r="K33" s="6">
        <f t="shared" si="15"/>
        <v>97362.572577154351</v>
      </c>
      <c r="L33" s="6">
        <f t="shared" si="11"/>
        <v>584.59017170670438</v>
      </c>
      <c r="M33" s="6">
        <f t="shared" si="12"/>
        <v>485351.38745650492</v>
      </c>
      <c r="N33" s="6">
        <f t="shared" si="13"/>
        <v>4568581.6969286194</v>
      </c>
      <c r="O33" s="289">
        <f t="shared" si="14"/>
        <v>46.923387252409299</v>
      </c>
    </row>
    <row r="34" spans="1:15" x14ac:dyDescent="0.2">
      <c r="A34" s="298" t="s">
        <v>4</v>
      </c>
      <c r="B34" s="277" t="s">
        <v>48</v>
      </c>
      <c r="C34" s="278" t="s">
        <v>77</v>
      </c>
      <c r="D34" s="277" t="str">
        <f t="shared" si="8"/>
        <v>BrazilFemale40-44</v>
      </c>
      <c r="E34" s="6">
        <f>VLOOKUP(D34,'Appendix 1b. Person-years 2019'!$E$3:$F$1682,2,FALSE)</f>
        <v>7846398.4304999998</v>
      </c>
      <c r="F34" s="6">
        <f>VLOOKUP(D34,'Appendix 2b.Deaths 2019'!$E$4:$F$1683,2,FALSE)</f>
        <v>13756</v>
      </c>
      <c r="G34" s="279">
        <f t="shared" si="9"/>
        <v>1.7531610358363385E-3</v>
      </c>
      <c r="H34" s="302">
        <v>5</v>
      </c>
      <c r="I34" s="288">
        <f>VLOOKUP(D34,'Appendix 3b. nax IBGE 2019'!$E$5:$O$1850,11,FALSE)</f>
        <v>2.4999999999999996</v>
      </c>
      <c r="J34" s="279">
        <f t="shared" si="10"/>
        <v>8.7275531638191968E-3</v>
      </c>
      <c r="K34" s="6">
        <f t="shared" si="15"/>
        <v>96777.982405447648</v>
      </c>
      <c r="L34" s="6">
        <f t="shared" si="11"/>
        <v>844.63498653070315</v>
      </c>
      <c r="M34" s="6">
        <f t="shared" si="12"/>
        <v>481778.32456091151</v>
      </c>
      <c r="N34" s="6">
        <f t="shared" si="13"/>
        <v>4083230.3094721148</v>
      </c>
      <c r="O34" s="289">
        <f t="shared" si="14"/>
        <v>42.191727994137942</v>
      </c>
    </row>
    <row r="35" spans="1:15" x14ac:dyDescent="0.2">
      <c r="A35" s="298" t="s">
        <v>4</v>
      </c>
      <c r="B35" s="277" t="s">
        <v>48</v>
      </c>
      <c r="C35" s="278" t="s">
        <v>78</v>
      </c>
      <c r="D35" s="277" t="str">
        <f t="shared" si="8"/>
        <v>BrazilFemale45-49</v>
      </c>
      <c r="E35" s="6">
        <f>VLOOKUP(D35,'Appendix 1b. Person-years 2019'!$E$3:$F$1682,2,FALSE)</f>
        <v>6957752.8321000002</v>
      </c>
      <c r="F35" s="6">
        <f>VLOOKUP(D35,'Appendix 2b.Deaths 2019'!$E$4:$F$1683,2,FALSE)</f>
        <v>17872</v>
      </c>
      <c r="G35" s="279">
        <f t="shared" si="9"/>
        <v>2.5686454278091744E-3</v>
      </c>
      <c r="H35" s="302">
        <v>5</v>
      </c>
      <c r="I35" s="288">
        <f>VLOOKUP(D35,'Appendix 3b. nax IBGE 2019'!$E$5:$O$1850,11,FALSE)</f>
        <v>2.5</v>
      </c>
      <c r="J35" s="279">
        <f t="shared" si="10"/>
        <v>1.2761279135783057E-2</v>
      </c>
      <c r="K35" s="6">
        <f t="shared" si="15"/>
        <v>95933.34741891695</v>
      </c>
      <c r="L35" s="6">
        <f t="shared" si="11"/>
        <v>1224.2322248428522</v>
      </c>
      <c r="M35" s="6">
        <f t="shared" si="12"/>
        <v>476606.15653247765</v>
      </c>
      <c r="N35" s="6">
        <f t="shared" si="13"/>
        <v>3601451.9849112034</v>
      </c>
      <c r="O35" s="289">
        <f t="shared" si="14"/>
        <v>37.541189605159538</v>
      </c>
    </row>
    <row r="36" spans="1:15" x14ac:dyDescent="0.2">
      <c r="A36" s="298" t="s">
        <v>4</v>
      </c>
      <c r="B36" s="277" t="s">
        <v>48</v>
      </c>
      <c r="C36" s="278" t="s">
        <v>79</v>
      </c>
      <c r="D36" s="277" t="str">
        <f t="shared" si="8"/>
        <v>BrazilFemale50-54</v>
      </c>
      <c r="E36" s="6">
        <f>VLOOKUP(D36,'Appendix 1b. Person-years 2019'!$E$3:$F$1682,2,FALSE)</f>
        <v>6495558.4097999996</v>
      </c>
      <c r="F36" s="6">
        <f>VLOOKUP(D36,'Appendix 2b.Deaths 2019'!$E$4:$F$1683,2,FALSE)</f>
        <v>24735</v>
      </c>
      <c r="G36" s="279">
        <f t="shared" si="9"/>
        <v>3.8079866948285356E-3</v>
      </c>
      <c r="H36" s="302">
        <v>5</v>
      </c>
      <c r="I36" s="288">
        <f>VLOOKUP(D36,'Appendix 3b. nax IBGE 2019'!$E$5:$O$1850,11,FALSE)</f>
        <v>2.5000000000000222</v>
      </c>
      <c r="J36" s="279">
        <f t="shared" si="10"/>
        <v>1.8860383252926403E-2</v>
      </c>
      <c r="K36" s="6">
        <f t="shared" si="15"/>
        <v>94709.115194074097</v>
      </c>
      <c r="L36" s="6">
        <f t="shared" si="11"/>
        <v>1786.2502101057926</v>
      </c>
      <c r="M36" s="6">
        <f t="shared" si="12"/>
        <v>469079.95044510608</v>
      </c>
      <c r="N36" s="6">
        <f t="shared" si="13"/>
        <v>3124845.8283787258</v>
      </c>
      <c r="O36" s="289">
        <f t="shared" si="14"/>
        <v>32.994140236400874</v>
      </c>
    </row>
    <row r="37" spans="1:15" x14ac:dyDescent="0.2">
      <c r="A37" s="298" t="s">
        <v>4</v>
      </c>
      <c r="B37" s="277" t="s">
        <v>48</v>
      </c>
      <c r="C37" s="278" t="s">
        <v>80</v>
      </c>
      <c r="D37" s="277" t="str">
        <f t="shared" si="8"/>
        <v>BrazilFemale55-59</v>
      </c>
      <c r="E37" s="6">
        <f>VLOOKUP(D37,'Appendix 1b. Person-years 2019'!$E$3:$F$1682,2,FALSE)</f>
        <v>5818139.5505999997</v>
      </c>
      <c r="F37" s="6">
        <f>VLOOKUP(D37,'Appendix 2b.Deaths 2019'!$E$4:$F$1683,2,FALSE)</f>
        <v>33465</v>
      </c>
      <c r="G37" s="279">
        <f t="shared" si="9"/>
        <v>5.7518386606159868E-3</v>
      </c>
      <c r="H37" s="302">
        <v>5</v>
      </c>
      <c r="I37" s="288">
        <f>VLOOKUP(D37,'Appendix 3b. nax IBGE 2019'!$E$5:$O$1850,11,FALSE)</f>
        <v>2.4999999999999925</v>
      </c>
      <c r="J37" s="279">
        <f t="shared" si="10"/>
        <v>2.8351510024466019E-2</v>
      </c>
      <c r="K37" s="6">
        <f t="shared" si="15"/>
        <v>92922.864983968306</v>
      </c>
      <c r="L37" s="6">
        <f t="shared" si="11"/>
        <v>2634.5035380950799</v>
      </c>
      <c r="M37" s="6">
        <f t="shared" si="12"/>
        <v>458028.06607460376</v>
      </c>
      <c r="N37" s="6">
        <f t="shared" si="13"/>
        <v>2655765.8779336195</v>
      </c>
      <c r="O37" s="289">
        <f t="shared" si="14"/>
        <v>28.580327117462538</v>
      </c>
    </row>
    <row r="38" spans="1:15" x14ac:dyDescent="0.2">
      <c r="A38" s="298" t="s">
        <v>4</v>
      </c>
      <c r="B38" s="277" t="s">
        <v>48</v>
      </c>
      <c r="C38" s="278" t="s">
        <v>81</v>
      </c>
      <c r="D38" s="277" t="str">
        <f t="shared" si="8"/>
        <v>BrazilFemale60-64</v>
      </c>
      <c r="E38" s="6">
        <f>VLOOKUP(D38,'Appendix 1b. Person-years 2019'!$E$3:$F$1682,2,FALSE)</f>
        <v>4869384.6832999997</v>
      </c>
      <c r="F38" s="6">
        <f>VLOOKUP(D38,'Appendix 2b.Deaths 2019'!$E$4:$F$1683,2,FALSE)</f>
        <v>43379</v>
      </c>
      <c r="G38" s="279">
        <f t="shared" si="9"/>
        <v>8.9085177740777493E-3</v>
      </c>
      <c r="H38" s="302">
        <v>5</v>
      </c>
      <c r="I38" s="288">
        <f>VLOOKUP(D38,'Appendix 3b. nax IBGE 2019'!$E$5:$O$1850,11,FALSE)</f>
        <v>2.5000000000000018</v>
      </c>
      <c r="J38" s="279">
        <f t="shared" si="10"/>
        <v>4.3572180019980471E-2</v>
      </c>
      <c r="K38" s="6">
        <f t="shared" si="15"/>
        <v>90288.361445873219</v>
      </c>
      <c r="L38" s="6">
        <f t="shared" si="11"/>
        <v>3934.060738628652</v>
      </c>
      <c r="M38" s="6">
        <f t="shared" si="12"/>
        <v>441606.65538279444</v>
      </c>
      <c r="N38" s="6">
        <f t="shared" si="13"/>
        <v>2197737.8118590158</v>
      </c>
      <c r="O38" s="289">
        <f t="shared" si="14"/>
        <v>24.341319043391135</v>
      </c>
    </row>
    <row r="39" spans="1:15" x14ac:dyDescent="0.2">
      <c r="A39" s="298" t="s">
        <v>4</v>
      </c>
      <c r="B39" s="277" t="s">
        <v>48</v>
      </c>
      <c r="C39" s="278" t="s">
        <v>82</v>
      </c>
      <c r="D39" s="277" t="str">
        <f t="shared" si="8"/>
        <v>BrazilFemale65-69</v>
      </c>
      <c r="E39" s="6">
        <f>VLOOKUP(D39,'Appendix 1b. Person-years 2019'!$E$3:$F$1682,2,FALSE)</f>
        <v>3856189.8204000001</v>
      </c>
      <c r="F39" s="6">
        <f>VLOOKUP(D39,'Appendix 2b.Deaths 2019'!$E$4:$F$1683,2,FALSE)</f>
        <v>52796</v>
      </c>
      <c r="G39" s="279">
        <f t="shared" si="9"/>
        <v>1.3691234731417735E-2</v>
      </c>
      <c r="H39" s="302">
        <v>5</v>
      </c>
      <c r="I39" s="288">
        <f>VLOOKUP(D39,'Appendix 3b. nax IBGE 2019'!$E$5:$O$1850,11,FALSE)</f>
        <v>2.5000000000000009</v>
      </c>
      <c r="J39" s="279">
        <f t="shared" si="10"/>
        <v>6.6190596183680547E-2</v>
      </c>
      <c r="K39" s="6">
        <f t="shared" si="15"/>
        <v>86354.300707244562</v>
      </c>
      <c r="L39" s="6">
        <f t="shared" si="11"/>
        <v>5715.8426468373445</v>
      </c>
      <c r="M39" s="6">
        <f t="shared" si="12"/>
        <v>417481.89691912942</v>
      </c>
      <c r="N39" s="6">
        <f t="shared" si="13"/>
        <v>1756131.1564762215</v>
      </c>
      <c r="O39" s="289">
        <f t="shared" si="14"/>
        <v>20.336348532654998</v>
      </c>
    </row>
    <row r="40" spans="1:15" x14ac:dyDescent="0.2">
      <c r="A40" s="298" t="s">
        <v>4</v>
      </c>
      <c r="B40" s="277" t="s">
        <v>48</v>
      </c>
      <c r="C40" s="278" t="s">
        <v>19</v>
      </c>
      <c r="D40" s="277" t="str">
        <f t="shared" si="8"/>
        <v>BrazilFemale70-74</v>
      </c>
      <c r="E40" s="6">
        <f>VLOOKUP(D40,'Appendix 1b. Person-years 2019'!$E$3:$F$1682,2,FALSE)</f>
        <v>2869209.0169000002</v>
      </c>
      <c r="F40" s="6">
        <f>VLOOKUP(D40,'Appendix 2b.Deaths 2019'!$E$4:$F$1683,2,FALSE)</f>
        <v>59661</v>
      </c>
      <c r="G40" s="279">
        <f t="shared" si="9"/>
        <v>2.0793535656896813E-2</v>
      </c>
      <c r="H40" s="302">
        <v>5</v>
      </c>
      <c r="I40" s="288">
        <f>VLOOKUP(D40,'Appendix 3b. nax IBGE 2019'!$E$5:$O$1850,11,FALSE)</f>
        <v>2.500000000000004</v>
      </c>
      <c r="J40" s="279">
        <f t="shared" si="10"/>
        <v>9.8830109756492437E-2</v>
      </c>
      <c r="K40" s="6">
        <f t="shared" si="15"/>
        <v>80638.458060407211</v>
      </c>
      <c r="L40" s="6">
        <f t="shared" si="11"/>
        <v>7969.5076607043566</v>
      </c>
      <c r="M40" s="6">
        <f t="shared" si="12"/>
        <v>383268.52115027519</v>
      </c>
      <c r="N40" s="6">
        <f t="shared" si="13"/>
        <v>1338649.2595570921</v>
      </c>
      <c r="O40" s="289">
        <f t="shared" si="14"/>
        <v>16.600630663774528</v>
      </c>
    </row>
    <row r="41" spans="1:15" x14ac:dyDescent="0.2">
      <c r="A41" s="298" t="s">
        <v>4</v>
      </c>
      <c r="B41" s="277" t="s">
        <v>48</v>
      </c>
      <c r="C41" s="278" t="s">
        <v>20</v>
      </c>
      <c r="D41" s="277" t="str">
        <f t="shared" si="8"/>
        <v>BrazilFemale75-79</v>
      </c>
      <c r="E41" s="6">
        <f>VLOOKUP(D41,'Appendix 1b. Person-years 2019'!$E$3:$F$1682,2,FALSE)</f>
        <v>1990588.1982</v>
      </c>
      <c r="F41" s="6">
        <f>VLOOKUP(D41,'Appendix 2b.Deaths 2019'!$E$4:$F$1683,2,FALSE)</f>
        <v>69071</v>
      </c>
      <c r="G41" s="279">
        <f t="shared" si="9"/>
        <v>3.4698789062678974E-2</v>
      </c>
      <c r="H41" s="302">
        <v>5</v>
      </c>
      <c r="I41" s="288">
        <f>VLOOKUP(D41,'Appendix 3b. nax IBGE 2019'!$E$5:$O$1850,11,FALSE)</f>
        <v>2.4999999999999982</v>
      </c>
      <c r="J41" s="279">
        <f t="shared" si="10"/>
        <v>0.15964520691441714</v>
      </c>
      <c r="K41" s="6">
        <f t="shared" si="15"/>
        <v>72668.950399702851</v>
      </c>
      <c r="L41" s="6">
        <f t="shared" si="11"/>
        <v>11601.249622814077</v>
      </c>
      <c r="M41" s="6">
        <f t="shared" si="12"/>
        <v>334341.62794147903</v>
      </c>
      <c r="N41" s="6">
        <f t="shared" si="13"/>
        <v>955380.73840681696</v>
      </c>
      <c r="O41" s="289">
        <f t="shared" si="14"/>
        <v>13.147028175746483</v>
      </c>
    </row>
    <row r="42" spans="1:15" x14ac:dyDescent="0.2">
      <c r="A42" s="298" t="s">
        <v>4</v>
      </c>
      <c r="B42" s="277" t="s">
        <v>48</v>
      </c>
      <c r="C42" s="278" t="s">
        <v>21</v>
      </c>
      <c r="D42" s="277" t="str">
        <f t="shared" si="8"/>
        <v>BrazilFemale80-84</v>
      </c>
      <c r="E42" s="6">
        <f>VLOOKUP(D42,'Appendix 1b. Person-years 2019'!$E$3:$F$1682,2,FALSE)</f>
        <v>1359304.1540999999</v>
      </c>
      <c r="F42" s="6">
        <f>VLOOKUP(D42,'Appendix 2b.Deaths 2019'!$E$4:$F$1683,2,FALSE)</f>
        <v>78043</v>
      </c>
      <c r="G42" s="279">
        <f t="shared" si="9"/>
        <v>5.7413934743451543E-2</v>
      </c>
      <c r="H42" s="302">
        <v>5</v>
      </c>
      <c r="I42" s="288">
        <f>VLOOKUP(D42,'Appendix 3b. nax IBGE 2019'!$E$5:$O$1850,11,FALSE)</f>
        <v>2.5000000000000013</v>
      </c>
      <c r="J42" s="279">
        <f t="shared" si="10"/>
        <v>0.25103710395553708</v>
      </c>
      <c r="K42" s="6">
        <f t="shared" si="15"/>
        <v>61067.700776888771</v>
      </c>
      <c r="L42" s="6">
        <f t="shared" si="11"/>
        <v>15330.258748253458</v>
      </c>
      <c r="M42" s="6">
        <f t="shared" si="12"/>
        <v>267012.85701381019</v>
      </c>
      <c r="N42" s="6">
        <f t="shared" si="13"/>
        <v>621039.11046533799</v>
      </c>
      <c r="O42" s="289">
        <f t="shared" si="14"/>
        <v>10.169682214405096</v>
      </c>
    </row>
    <row r="43" spans="1:15" x14ac:dyDescent="0.2">
      <c r="A43" s="298" t="s">
        <v>4</v>
      </c>
      <c r="B43" s="277" t="s">
        <v>48</v>
      </c>
      <c r="C43" s="278" t="s">
        <v>22</v>
      </c>
      <c r="D43" s="277" t="str">
        <f t="shared" si="8"/>
        <v>BrazilFemale85-89</v>
      </c>
      <c r="E43" s="6">
        <f>VLOOKUP(D43,'Appendix 1b. Person-years 2019'!$E$3:$F$1682,2,FALSE)</f>
        <v>752201.67209999997</v>
      </c>
      <c r="F43" s="6">
        <f>VLOOKUP(D43,'Appendix 2b.Deaths 2019'!$E$4:$F$1683,2,FALSE)</f>
        <v>74140</v>
      </c>
      <c r="G43" s="279">
        <f t="shared" si="9"/>
        <v>9.856399254340345E-2</v>
      </c>
      <c r="H43" s="302">
        <v>5</v>
      </c>
      <c r="I43" s="288">
        <f>VLOOKUP(D43,'Appendix 3b. nax IBGE 2019'!$E$5:$O$1850,11,FALSE)</f>
        <v>2.5</v>
      </c>
      <c r="J43" s="279">
        <f t="shared" si="10"/>
        <v>0.39539154057469472</v>
      </c>
      <c r="K43" s="6">
        <f t="shared" si="15"/>
        <v>45737.442028635312</v>
      </c>
      <c r="L43" s="6">
        <f t="shared" si="11"/>
        <v>18084.197665647906</v>
      </c>
      <c r="M43" s="6">
        <f t="shared" si="12"/>
        <v>183476.71597905681</v>
      </c>
      <c r="N43" s="6">
        <f t="shared" si="13"/>
        <v>354026.25345152785</v>
      </c>
      <c r="O43" s="289">
        <f t="shared" si="14"/>
        <v>7.7404034364204053</v>
      </c>
    </row>
    <row r="44" spans="1:15" x14ac:dyDescent="0.2">
      <c r="A44" s="299" t="s">
        <v>4</v>
      </c>
      <c r="B44" s="300" t="s">
        <v>48</v>
      </c>
      <c r="C44" s="292" t="s">
        <v>5</v>
      </c>
      <c r="D44" s="300" t="str">
        <f t="shared" si="8"/>
        <v>BrazilFemale90+</v>
      </c>
      <c r="E44" s="293">
        <f>VLOOKUP(D44,'Appendix 1b. Person-years 2019'!$E$3:$F$1682,2,FALSE)</f>
        <v>516726.05609999999</v>
      </c>
      <c r="F44" s="293">
        <f>VLOOKUP(D44,'Appendix 2b.Deaths 2019'!$E$4:$F$1683,2,FALSE)</f>
        <v>83783</v>
      </c>
      <c r="G44" s="291">
        <f t="shared" si="9"/>
        <v>0.16214200737689488</v>
      </c>
      <c r="H44" s="303"/>
      <c r="I44" s="294">
        <f>VLOOKUP(D44,'Appendix 3b. nax IBGE 2019'!$E$5:$O$1850,11,FALSE)</f>
        <v>0</v>
      </c>
      <c r="J44" s="291">
        <v>1</v>
      </c>
      <c r="K44" s="293">
        <f t="shared" si="15"/>
        <v>27653.244362987407</v>
      </c>
      <c r="L44" s="293">
        <f t="shared" si="11"/>
        <v>27653.244362987407</v>
      </c>
      <c r="M44" s="293">
        <f>K44*O44</f>
        <v>170549.53747247104</v>
      </c>
      <c r="N44" s="293">
        <f>M44</f>
        <v>170549.53747247104</v>
      </c>
      <c r="O44" s="295">
        <f>1/G44</f>
        <v>6.1674332036331956</v>
      </c>
    </row>
    <row r="45" spans="1:15" x14ac:dyDescent="0.2">
      <c r="A45" s="296" t="s">
        <v>4</v>
      </c>
      <c r="B45" s="297" t="s">
        <v>47</v>
      </c>
      <c r="C45" s="282">
        <v>0</v>
      </c>
      <c r="D45" s="297" t="str">
        <f t="shared" si="8"/>
        <v>BrazilMale0</v>
      </c>
      <c r="E45" s="283">
        <f>VLOOKUP(D45,'Appendix 1b. Person-years 2019'!$E$3:$F$1682,2,FALSE)</f>
        <v>1514813.3099</v>
      </c>
      <c r="F45" s="283">
        <f>VLOOKUP(D45,'Appendix 2b.Deaths 2019'!$E$4:$F$1683,2,FALSE)</f>
        <v>19401</v>
      </c>
      <c r="G45" s="281">
        <f t="shared" si="9"/>
        <v>1.2807518836285345E-2</v>
      </c>
      <c r="H45" s="301">
        <v>1</v>
      </c>
      <c r="I45" s="284">
        <f>VLOOKUP(D45,'Appendix 3b. nax IBGE 2019'!$E$5:$O$1850,11,FALSE)</f>
        <v>7.943953313760245E-2</v>
      </c>
      <c r="J45" s="281">
        <f t="shared" ref="J45:J63" si="16">(H45*G45)/(1+(H45-I45)*G45)</f>
        <v>1.2658276546690406E-2</v>
      </c>
      <c r="K45" s="283">
        <v>100000</v>
      </c>
      <c r="L45" s="283">
        <f t="shared" si="11"/>
        <v>1265.8276546690406</v>
      </c>
      <c r="M45" s="283">
        <f t="shared" ref="M45:M63" si="17">K46*H45+L45*I45</f>
        <v>98834.729103250531</v>
      </c>
      <c r="N45" s="283">
        <f t="shared" ref="N45:N63" si="18">N46+M45</f>
        <v>7329044.4387519667</v>
      </c>
      <c r="O45" s="285">
        <f t="shared" ref="O45:O63" si="19">N45/K45</f>
        <v>73.29044438751967</v>
      </c>
    </row>
    <row r="46" spans="1:15" x14ac:dyDescent="0.2">
      <c r="A46" s="298" t="s">
        <v>4</v>
      </c>
      <c r="B46" s="277" t="s">
        <v>47</v>
      </c>
      <c r="C46" s="287" t="s">
        <v>107</v>
      </c>
      <c r="D46" s="277" t="str">
        <f t="shared" si="8"/>
        <v>BrazilMale01-04</v>
      </c>
      <c r="E46" s="6">
        <f>VLOOKUP(D46,'Appendix 1b. Person-years 2019'!$E$3:$F$1682,2,FALSE)</f>
        <v>6055225.9627</v>
      </c>
      <c r="F46" s="6">
        <f>VLOOKUP(D46,'Appendix 2b.Deaths 2019'!$E$4:$F$1683,2,FALSE)</f>
        <v>3267</v>
      </c>
      <c r="G46" s="279">
        <f t="shared" si="9"/>
        <v>5.395339530059847E-4</v>
      </c>
      <c r="H46" s="302">
        <v>4</v>
      </c>
      <c r="I46" s="288">
        <f>VLOOKUP(D46,'Appendix 3b. nax IBGE 2019'!$E$5:$O$1850,11,FALSE)</f>
        <v>1.6142873692716657</v>
      </c>
      <c r="J46" s="279">
        <f t="shared" si="16"/>
        <v>2.1553614889825152E-3</v>
      </c>
      <c r="K46" s="6">
        <f t="shared" ref="K46:K64" si="20">K45-L45</f>
        <v>98734.172345330953</v>
      </c>
      <c r="L46" s="6">
        <f t="shared" si="11"/>
        <v>212.8078327196888</v>
      </c>
      <c r="M46" s="6">
        <f t="shared" si="17"/>
        <v>394428.99104688654</v>
      </c>
      <c r="N46" s="6">
        <f t="shared" si="18"/>
        <v>7230209.7096487163</v>
      </c>
      <c r="O46" s="289">
        <f t="shared" si="19"/>
        <v>73.22905067113399</v>
      </c>
    </row>
    <row r="47" spans="1:15" x14ac:dyDescent="0.2">
      <c r="A47" s="298" t="s">
        <v>4</v>
      </c>
      <c r="B47" s="277" t="s">
        <v>47</v>
      </c>
      <c r="C47" s="287" t="s">
        <v>106</v>
      </c>
      <c r="D47" s="277" t="str">
        <f t="shared" si="8"/>
        <v>BrazilMale05-09</v>
      </c>
      <c r="E47" s="6">
        <f>VLOOKUP(D47,'Appendix 1b. Person-years 2019'!$E$3:$F$1682,2,FALSE)</f>
        <v>7435305.2725</v>
      </c>
      <c r="F47" s="6">
        <f>VLOOKUP(D47,'Appendix 2b.Deaths 2019'!$E$4:$F$1683,2,FALSE)</f>
        <v>1774</v>
      </c>
      <c r="G47" s="279">
        <f t="shared" si="9"/>
        <v>2.3859141420343074E-4</v>
      </c>
      <c r="H47" s="302">
        <v>5</v>
      </c>
      <c r="I47" s="288">
        <f>VLOOKUP(D47,'Appendix 3b. nax IBGE 2019'!$E$5:$O$1850,11,FALSE)</f>
        <v>2.5000000000004201</v>
      </c>
      <c r="J47" s="279">
        <f t="shared" si="16"/>
        <v>1.1922459219156835E-3</v>
      </c>
      <c r="K47" s="6">
        <f t="shared" si="20"/>
        <v>98521.364512611268</v>
      </c>
      <c r="L47" s="6">
        <f t="shared" si="11"/>
        <v>117.46169506172933</v>
      </c>
      <c r="M47" s="6">
        <f t="shared" si="17"/>
        <v>492313.16832540202</v>
      </c>
      <c r="N47" s="6">
        <f t="shared" si="18"/>
        <v>6835780.7186018294</v>
      </c>
      <c r="O47" s="289">
        <f t="shared" si="19"/>
        <v>69.383739784956106</v>
      </c>
    </row>
    <row r="48" spans="1:15" x14ac:dyDescent="0.2">
      <c r="A48" s="298" t="s">
        <v>4</v>
      </c>
      <c r="B48" s="277" t="s">
        <v>47</v>
      </c>
      <c r="C48" s="287" t="s">
        <v>71</v>
      </c>
      <c r="D48" s="277" t="str">
        <f t="shared" si="8"/>
        <v>BrazilMale10-14</v>
      </c>
      <c r="E48" s="6">
        <f>VLOOKUP(D48,'Appendix 1b. Person-years 2019'!$E$3:$F$1682,2,FALSE)</f>
        <v>7669535.6083000004</v>
      </c>
      <c r="F48" s="6">
        <f>VLOOKUP(D48,'Appendix 2b.Deaths 2019'!$E$4:$F$1683,2,FALSE)</f>
        <v>2517</v>
      </c>
      <c r="G48" s="279">
        <f t="shared" si="9"/>
        <v>3.2818153908511659E-4</v>
      </c>
      <c r="H48" s="302">
        <v>5</v>
      </c>
      <c r="I48" s="288">
        <f>VLOOKUP(D48,'Appendix 3b. nax IBGE 2019'!$E$5:$O$1850,11,FALSE)</f>
        <v>2.5000000000001568</v>
      </c>
      <c r="J48" s="279">
        <f t="shared" si="16"/>
        <v>1.6395625100556423E-3</v>
      </c>
      <c r="K48" s="6">
        <f t="shared" si="20"/>
        <v>98403.902817549533</v>
      </c>
      <c r="L48" s="6">
        <f t="shared" si="11"/>
        <v>161.33934990281301</v>
      </c>
      <c r="M48" s="6">
        <f t="shared" si="17"/>
        <v>491616.16571299062</v>
      </c>
      <c r="N48" s="6">
        <f t="shared" si="18"/>
        <v>6343467.5502764275</v>
      </c>
      <c r="O48" s="289">
        <f t="shared" si="19"/>
        <v>64.463576836356154</v>
      </c>
    </row>
    <row r="49" spans="1:15" x14ac:dyDescent="0.2">
      <c r="A49" s="298" t="s">
        <v>4</v>
      </c>
      <c r="B49" s="277" t="s">
        <v>47</v>
      </c>
      <c r="C49" s="278" t="s">
        <v>72</v>
      </c>
      <c r="D49" s="277" t="str">
        <f t="shared" si="8"/>
        <v>BrazilMale15-19</v>
      </c>
      <c r="E49" s="6">
        <f>VLOOKUP(D49,'Appendix 1b. Person-years 2019'!$E$3:$F$1682,2,FALSE)</f>
        <v>8192052.2728000004</v>
      </c>
      <c r="F49" s="6">
        <f>VLOOKUP(D49,'Appendix 2b.Deaths 2019'!$E$4:$F$1683,2,FALSE)</f>
        <v>13269</v>
      </c>
      <c r="G49" s="279">
        <f t="shared" si="9"/>
        <v>1.6197406410670674E-3</v>
      </c>
      <c r="H49" s="302">
        <v>5</v>
      </c>
      <c r="I49" s="288">
        <f>VLOOKUP(D49,'Appendix 3b. nax IBGE 2019'!$E$5:$O$1850,11,FALSE)</f>
        <v>2.5000000000000249</v>
      </c>
      <c r="J49" s="279">
        <f t="shared" si="16"/>
        <v>8.0660409694086801E-3</v>
      </c>
      <c r="K49" s="6">
        <f t="shared" si="20"/>
        <v>98242.563467646716</v>
      </c>
      <c r="L49" s="6">
        <f t="shared" si="11"/>
        <v>792.42854186977092</v>
      </c>
      <c r="M49" s="6">
        <f t="shared" si="17"/>
        <v>489231.74598355923</v>
      </c>
      <c r="N49" s="6">
        <f t="shared" si="18"/>
        <v>5851851.3845634367</v>
      </c>
      <c r="O49" s="289">
        <f t="shared" si="19"/>
        <v>59.565336835806114</v>
      </c>
    </row>
    <row r="50" spans="1:15" x14ac:dyDescent="0.2">
      <c r="A50" s="298" t="s">
        <v>4</v>
      </c>
      <c r="B50" s="277" t="s">
        <v>47</v>
      </c>
      <c r="C50" s="278" t="s">
        <v>73</v>
      </c>
      <c r="D50" s="277" t="str">
        <f t="shared" si="8"/>
        <v>BrazilMale20-24</v>
      </c>
      <c r="E50" s="6">
        <f>VLOOKUP(D50,'Appendix 1b. Person-years 2019'!$E$3:$F$1682,2,FALSE)</f>
        <v>8742077.8573000003</v>
      </c>
      <c r="F50" s="6">
        <f>VLOOKUP(D50,'Appendix 2b.Deaths 2019'!$E$4:$F$1683,2,FALSE)</f>
        <v>20285</v>
      </c>
      <c r="G50" s="279">
        <f t="shared" si="9"/>
        <v>2.3203865638260334E-3</v>
      </c>
      <c r="H50" s="302">
        <v>5</v>
      </c>
      <c r="I50" s="288">
        <f>VLOOKUP(D50,'Appendix 3b. nax IBGE 2019'!$E$5:$O$1850,11,FALSE)</f>
        <v>2.499999999999988</v>
      </c>
      <c r="J50" s="279">
        <f t="shared" si="16"/>
        <v>1.1535018563907231E-2</v>
      </c>
      <c r="K50" s="6">
        <f t="shared" si="20"/>
        <v>97450.134925776947</v>
      </c>
      <c r="L50" s="6">
        <f t="shared" si="11"/>
        <v>1124.0891154241015</v>
      </c>
      <c r="M50" s="6">
        <f t="shared" si="17"/>
        <v>484440.4518403245</v>
      </c>
      <c r="N50" s="6">
        <f t="shared" si="18"/>
        <v>5362619.6385798771</v>
      </c>
      <c r="O50" s="289">
        <f t="shared" si="19"/>
        <v>55.02937110004337</v>
      </c>
    </row>
    <row r="51" spans="1:15" x14ac:dyDescent="0.2">
      <c r="A51" s="298" t="s">
        <v>4</v>
      </c>
      <c r="B51" s="277" t="s">
        <v>47</v>
      </c>
      <c r="C51" s="278" t="s">
        <v>74</v>
      </c>
      <c r="D51" s="277" t="str">
        <f t="shared" si="8"/>
        <v>BrazilMale25-29</v>
      </c>
      <c r="E51" s="6">
        <f>VLOOKUP(D51,'Appendix 1b. Person-years 2019'!$E$3:$F$1682,2,FALSE)</f>
        <v>8485881.9293000009</v>
      </c>
      <c r="F51" s="6">
        <f>VLOOKUP(D51,'Appendix 2b.Deaths 2019'!$E$4:$F$1683,2,FALSE)</f>
        <v>18583</v>
      </c>
      <c r="G51" s="279">
        <f t="shared" si="9"/>
        <v>2.1898725618414196E-3</v>
      </c>
      <c r="H51" s="302">
        <v>5</v>
      </c>
      <c r="I51" s="288">
        <f>VLOOKUP(D51,'Appendix 3b. nax IBGE 2019'!$E$5:$O$1850,11,FALSE)</f>
        <v>2.5000000000000058</v>
      </c>
      <c r="J51" s="279">
        <f t="shared" si="16"/>
        <v>1.0889744925164424E-2</v>
      </c>
      <c r="K51" s="6">
        <f t="shared" si="20"/>
        <v>96326.045810352851</v>
      </c>
      <c r="L51" s="6">
        <f t="shared" si="11"/>
        <v>1048.9660685244457</v>
      </c>
      <c r="M51" s="6">
        <f t="shared" si="17"/>
        <v>479007.81388045312</v>
      </c>
      <c r="N51" s="6">
        <f t="shared" si="18"/>
        <v>4878179.1867395528</v>
      </c>
      <c r="O51" s="289">
        <f t="shared" si="19"/>
        <v>50.642369316640838</v>
      </c>
    </row>
    <row r="52" spans="1:15" x14ac:dyDescent="0.2">
      <c r="A52" s="298" t="s">
        <v>4</v>
      </c>
      <c r="B52" s="277" t="s">
        <v>47</v>
      </c>
      <c r="C52" s="278" t="s">
        <v>75</v>
      </c>
      <c r="D52" s="277" t="str">
        <f t="shared" si="8"/>
        <v>BrazilMale30-34</v>
      </c>
      <c r="E52" s="6">
        <f>VLOOKUP(D52,'Appendix 1b. Person-years 2019'!$E$3:$F$1682,2,FALSE)</f>
        <v>8548755.0206000004</v>
      </c>
      <c r="F52" s="6">
        <f>VLOOKUP(D52,'Appendix 2b.Deaths 2019'!$E$4:$F$1683,2,FALSE)</f>
        <v>19643</v>
      </c>
      <c r="G52" s="279">
        <f t="shared" si="9"/>
        <v>2.2977614813696396E-3</v>
      </c>
      <c r="H52" s="302">
        <v>5</v>
      </c>
      <c r="I52" s="288">
        <f>VLOOKUP(D52,'Appendix 3b. nax IBGE 2019'!$E$5:$O$1850,11,FALSE)</f>
        <v>2.5000000000000306</v>
      </c>
      <c r="J52" s="279">
        <f t="shared" si="16"/>
        <v>1.1423188003376692E-2</v>
      </c>
      <c r="K52" s="6">
        <f t="shared" si="20"/>
        <v>95277.079741828406</v>
      </c>
      <c r="L52" s="6">
        <f t="shared" si="11"/>
        <v>1088.3679943036186</v>
      </c>
      <c r="M52" s="6">
        <f t="shared" si="17"/>
        <v>473664.47872338304</v>
      </c>
      <c r="N52" s="6">
        <f t="shared" si="18"/>
        <v>4399171.3728590999</v>
      </c>
      <c r="O52" s="289">
        <f t="shared" si="19"/>
        <v>46.172399330242925</v>
      </c>
    </row>
    <row r="53" spans="1:15" x14ac:dyDescent="0.2">
      <c r="A53" s="298" t="s">
        <v>4</v>
      </c>
      <c r="B53" s="277" t="s">
        <v>47</v>
      </c>
      <c r="C53" s="278" t="s">
        <v>76</v>
      </c>
      <c r="D53" s="277" t="str">
        <f t="shared" si="8"/>
        <v>BrazilMale35-39</v>
      </c>
      <c r="E53" s="6">
        <f>VLOOKUP(D53,'Appendix 1b. Person-years 2019'!$E$3:$F$1682,2,FALSE)</f>
        <v>8255148.4676000001</v>
      </c>
      <c r="F53" s="6">
        <f>VLOOKUP(D53,'Appendix 2b.Deaths 2019'!$E$4:$F$1683,2,FALSE)</f>
        <v>22598</v>
      </c>
      <c r="G53" s="279">
        <f t="shared" si="9"/>
        <v>2.7374431954425966E-3</v>
      </c>
      <c r="H53" s="302">
        <v>5</v>
      </c>
      <c r="I53" s="288">
        <f>VLOOKUP(D53,'Appendix 3b. nax IBGE 2019'!$E$5:$O$1850,11,FALSE)</f>
        <v>2.5000000000000315</v>
      </c>
      <c r="J53" s="279">
        <f t="shared" si="16"/>
        <v>1.3594182719753501E-2</v>
      </c>
      <c r="K53" s="6">
        <f t="shared" si="20"/>
        <v>94188.711747524794</v>
      </c>
      <c r="L53" s="6">
        <f t="shared" si="11"/>
        <v>1280.4185576340451</v>
      </c>
      <c r="M53" s="6">
        <f t="shared" si="17"/>
        <v>467742.51234353893</v>
      </c>
      <c r="N53" s="6">
        <f t="shared" si="18"/>
        <v>3925506.8941357164</v>
      </c>
      <c r="O53" s="289">
        <f t="shared" si="19"/>
        <v>41.677041986285325</v>
      </c>
    </row>
    <row r="54" spans="1:15" x14ac:dyDescent="0.2">
      <c r="A54" s="298" t="s">
        <v>4</v>
      </c>
      <c r="B54" s="277" t="s">
        <v>47</v>
      </c>
      <c r="C54" s="278" t="s">
        <v>77</v>
      </c>
      <c r="D54" s="277" t="str">
        <f t="shared" si="8"/>
        <v>BrazilMale40-44</v>
      </c>
      <c r="E54" s="6">
        <f>VLOOKUP(D54,'Appendix 1b. Person-years 2019'!$E$3:$F$1682,2,FALSE)</f>
        <v>7391992.0428999998</v>
      </c>
      <c r="F54" s="6">
        <f>VLOOKUP(D54,'Appendix 2b.Deaths 2019'!$E$4:$F$1683,2,FALSE)</f>
        <v>25872</v>
      </c>
      <c r="G54" s="279">
        <f t="shared" si="9"/>
        <v>3.5000037675703435E-3</v>
      </c>
      <c r="H54" s="302">
        <v>5</v>
      </c>
      <c r="I54" s="288">
        <f>VLOOKUP(D54,'Appendix 3b. nax IBGE 2019'!$E$5:$O$1850,11,FALSE)</f>
        <v>2.4999999999999765</v>
      </c>
      <c r="J54" s="279">
        <f t="shared" si="16"/>
        <v>1.7348221734275193E-2</v>
      </c>
      <c r="K54" s="6">
        <f t="shared" si="20"/>
        <v>92908.293189890755</v>
      </c>
      <c r="L54" s="6">
        <f t="shared" si="11"/>
        <v>1611.7936712112746</v>
      </c>
      <c r="M54" s="6">
        <f t="shared" si="17"/>
        <v>460511.98177142552</v>
      </c>
      <c r="N54" s="6">
        <f t="shared" si="18"/>
        <v>3457764.3817921774</v>
      </c>
      <c r="O54" s="289">
        <f t="shared" si="19"/>
        <v>37.216961619615816</v>
      </c>
    </row>
    <row r="55" spans="1:15" x14ac:dyDescent="0.2">
      <c r="A55" s="298" t="s">
        <v>4</v>
      </c>
      <c r="B55" s="277" t="s">
        <v>47</v>
      </c>
      <c r="C55" s="278" t="s">
        <v>78</v>
      </c>
      <c r="D55" s="277" t="str">
        <f t="shared" si="8"/>
        <v>BrazilMale45-49</v>
      </c>
      <c r="E55" s="6">
        <f>VLOOKUP(D55,'Appendix 1b. Person-years 2019'!$E$3:$F$1682,2,FALSE)</f>
        <v>6467957.6234999998</v>
      </c>
      <c r="F55" s="6">
        <f>VLOOKUP(D55,'Appendix 2b.Deaths 2019'!$E$4:$F$1683,2,FALSE)</f>
        <v>31323</v>
      </c>
      <c r="G55" s="279">
        <f t="shared" si="9"/>
        <v>4.8427961071040868E-3</v>
      </c>
      <c r="H55" s="302">
        <v>5</v>
      </c>
      <c r="I55" s="288">
        <f>VLOOKUP(D55,'Appendix 3b. nax IBGE 2019'!$E$5:$O$1850,11,FALSE)</f>
        <v>2.4999999999999916</v>
      </c>
      <c r="J55" s="279">
        <f t="shared" si="16"/>
        <v>2.3924328918145749E-2</v>
      </c>
      <c r="K55" s="6">
        <f t="shared" si="20"/>
        <v>91296.499518679484</v>
      </c>
      <c r="L55" s="6">
        <f t="shared" si="11"/>
        <v>2184.207483560223</v>
      </c>
      <c r="M55" s="6">
        <f t="shared" si="17"/>
        <v>451021.97888449684</v>
      </c>
      <c r="N55" s="6">
        <f t="shared" si="18"/>
        <v>2997252.4000207521</v>
      </c>
      <c r="O55" s="289">
        <f t="shared" si="19"/>
        <v>32.829872074202662</v>
      </c>
    </row>
    <row r="56" spans="1:15" x14ac:dyDescent="0.2">
      <c r="A56" s="298" t="s">
        <v>4</v>
      </c>
      <c r="B56" s="277" t="s">
        <v>47</v>
      </c>
      <c r="C56" s="278" t="s">
        <v>79</v>
      </c>
      <c r="D56" s="277" t="str">
        <f t="shared" si="8"/>
        <v>BrazilMale50-54</v>
      </c>
      <c r="E56" s="6">
        <f>VLOOKUP(D56,'Appendix 1b. Person-years 2019'!$E$3:$F$1682,2,FALSE)</f>
        <v>5959892.3251</v>
      </c>
      <c r="F56" s="6">
        <f>VLOOKUP(D56,'Appendix 2b.Deaths 2019'!$E$4:$F$1683,2,FALSE)</f>
        <v>42605</v>
      </c>
      <c r="G56" s="279">
        <f t="shared" si="9"/>
        <v>7.1486190816853618E-3</v>
      </c>
      <c r="H56" s="302">
        <v>5</v>
      </c>
      <c r="I56" s="288">
        <f>VLOOKUP(D56,'Appendix 3b. nax IBGE 2019'!$E$5:$O$1850,11,FALSE)</f>
        <v>2.5000000000000142</v>
      </c>
      <c r="J56" s="279">
        <f t="shared" si="16"/>
        <v>3.5115526599642725E-2</v>
      </c>
      <c r="K56" s="6">
        <f t="shared" si="20"/>
        <v>89112.292035119259</v>
      </c>
      <c r="L56" s="6">
        <f t="shared" si="11"/>
        <v>3129.225061314361</v>
      </c>
      <c r="M56" s="6">
        <f t="shared" si="17"/>
        <v>437738.39752231049</v>
      </c>
      <c r="N56" s="6">
        <f t="shared" si="18"/>
        <v>2546230.4211362554</v>
      </c>
      <c r="O56" s="289">
        <f t="shared" si="19"/>
        <v>28.573279431896815</v>
      </c>
    </row>
    <row r="57" spans="1:15" x14ac:dyDescent="0.2">
      <c r="A57" s="298" t="s">
        <v>4</v>
      </c>
      <c r="B57" s="277" t="s">
        <v>47</v>
      </c>
      <c r="C57" s="278" t="s">
        <v>80</v>
      </c>
      <c r="D57" s="277" t="str">
        <f t="shared" si="8"/>
        <v>BrazilMale55-59</v>
      </c>
      <c r="E57" s="6">
        <f>VLOOKUP(D57,'Appendix 1b. Person-years 2019'!$E$3:$F$1682,2,FALSE)</f>
        <v>5179388.7426000005</v>
      </c>
      <c r="F57" s="6">
        <f>VLOOKUP(D57,'Appendix 2b.Deaths 2019'!$E$4:$F$1683,2,FALSE)</f>
        <v>54450</v>
      </c>
      <c r="G57" s="279">
        <f t="shared" si="9"/>
        <v>1.0512823560076445E-2</v>
      </c>
      <c r="H57" s="302">
        <v>5</v>
      </c>
      <c r="I57" s="288">
        <f>VLOOKUP(D57,'Appendix 3b. nax IBGE 2019'!$E$5:$O$1850,11,FALSE)</f>
        <v>2.5000000000000089</v>
      </c>
      <c r="J57" s="279">
        <f t="shared" si="16"/>
        <v>5.1218003222927078E-2</v>
      </c>
      <c r="K57" s="6">
        <f t="shared" si="20"/>
        <v>85983.066973804904</v>
      </c>
      <c r="L57" s="6">
        <f t="shared" si="11"/>
        <v>4403.8810013814946</v>
      </c>
      <c r="M57" s="6">
        <f t="shared" si="17"/>
        <v>418905.63236557081</v>
      </c>
      <c r="N57" s="6">
        <f t="shared" si="18"/>
        <v>2108492.0236139451</v>
      </c>
      <c r="O57" s="289">
        <f t="shared" si="19"/>
        <v>24.522177421937112</v>
      </c>
    </row>
    <row r="58" spans="1:15" x14ac:dyDescent="0.2">
      <c r="A58" s="298" t="s">
        <v>4</v>
      </c>
      <c r="B58" s="277" t="s">
        <v>47</v>
      </c>
      <c r="C58" s="278" t="s">
        <v>81</v>
      </c>
      <c r="D58" s="277" t="str">
        <f t="shared" si="8"/>
        <v>BrazilMale60-64</v>
      </c>
      <c r="E58" s="6">
        <f>VLOOKUP(D58,'Appendix 1b. Person-years 2019'!$E$3:$F$1682,2,FALSE)</f>
        <v>4205926.2995999996</v>
      </c>
      <c r="F58" s="6">
        <f>VLOOKUP(D58,'Appendix 2b.Deaths 2019'!$E$4:$F$1683,2,FALSE)</f>
        <v>66351</v>
      </c>
      <c r="G58" s="279">
        <f t="shared" si="9"/>
        <v>1.5775597400817565E-2</v>
      </c>
      <c r="H58" s="302">
        <v>5</v>
      </c>
      <c r="I58" s="288">
        <f>VLOOKUP(D58,'Appendix 3b. nax IBGE 2019'!$E$5:$O$1850,11,FALSE)</f>
        <v>2.5</v>
      </c>
      <c r="J58" s="279">
        <f t="shared" si="16"/>
        <v>7.5885152949991513E-2</v>
      </c>
      <c r="K58" s="6">
        <f t="shared" si="20"/>
        <v>81579.185972423409</v>
      </c>
      <c r="L58" s="6">
        <f t="shared" si="11"/>
        <v>6190.6490050531529</v>
      </c>
      <c r="M58" s="6">
        <f t="shared" si="17"/>
        <v>392419.30734948412</v>
      </c>
      <c r="N58" s="6">
        <f t="shared" si="18"/>
        <v>1689586.3912483742</v>
      </c>
      <c r="O58" s="289">
        <f t="shared" si="19"/>
        <v>20.710998413486411</v>
      </c>
    </row>
    <row r="59" spans="1:15" x14ac:dyDescent="0.2">
      <c r="A59" s="298" t="s">
        <v>4</v>
      </c>
      <c r="B59" s="277" t="s">
        <v>47</v>
      </c>
      <c r="C59" s="278" t="s">
        <v>82</v>
      </c>
      <c r="D59" s="277" t="str">
        <f t="shared" si="8"/>
        <v>BrazilMale65-69</v>
      </c>
      <c r="E59" s="6">
        <f>VLOOKUP(D59,'Appendix 1b. Person-years 2019'!$E$3:$F$1682,2,FALSE)</f>
        <v>3209700.6543999999</v>
      </c>
      <c r="F59" s="6">
        <f>VLOOKUP(D59,'Appendix 2b.Deaths 2019'!$E$4:$F$1683,2,FALSE)</f>
        <v>74058</v>
      </c>
      <c r="G59" s="279">
        <f t="shared" si="9"/>
        <v>2.3073179705552296E-2</v>
      </c>
      <c r="H59" s="302">
        <v>5</v>
      </c>
      <c r="I59" s="288">
        <f>VLOOKUP(D59,'Appendix 3b. nax IBGE 2019'!$E$5:$O$1850,11,FALSE)</f>
        <v>2.4999999999999978</v>
      </c>
      <c r="J59" s="279">
        <f t="shared" si="16"/>
        <v>0.10907417823843438</v>
      </c>
      <c r="K59" s="6">
        <f t="shared" si="20"/>
        <v>75388.536967370252</v>
      </c>
      <c r="L59" s="6">
        <f t="shared" si="11"/>
        <v>8222.9427183137414</v>
      </c>
      <c r="M59" s="6">
        <f t="shared" si="17"/>
        <v>356385.32804106688</v>
      </c>
      <c r="N59" s="6">
        <f t="shared" si="18"/>
        <v>1297167.0838988901</v>
      </c>
      <c r="O59" s="289">
        <f t="shared" si="19"/>
        <v>17.206423364606895</v>
      </c>
    </row>
    <row r="60" spans="1:15" x14ac:dyDescent="0.2">
      <c r="A60" s="298" t="s">
        <v>4</v>
      </c>
      <c r="B60" s="277" t="s">
        <v>47</v>
      </c>
      <c r="C60" s="278" t="s">
        <v>19</v>
      </c>
      <c r="D60" s="277" t="str">
        <f t="shared" si="8"/>
        <v>BrazilMale70-74</v>
      </c>
      <c r="E60" s="6">
        <f>VLOOKUP(D60,'Appendix 1b. Person-years 2019'!$E$3:$F$1682,2,FALSE)</f>
        <v>2289974.5375999999</v>
      </c>
      <c r="F60" s="6">
        <f>VLOOKUP(D60,'Appendix 2b.Deaths 2019'!$E$4:$F$1683,2,FALSE)</f>
        <v>76102</v>
      </c>
      <c r="G60" s="279">
        <f t="shared" si="9"/>
        <v>3.3232683923096563E-2</v>
      </c>
      <c r="H60" s="302">
        <v>5</v>
      </c>
      <c r="I60" s="288">
        <f>VLOOKUP(D60,'Appendix 3b. nax IBGE 2019'!$E$5:$O$1850,11,FALSE)</f>
        <v>2.4999999999999987</v>
      </c>
      <c r="J60" s="279">
        <f t="shared" si="16"/>
        <v>0.15341725200490977</v>
      </c>
      <c r="K60" s="6">
        <f t="shared" si="20"/>
        <v>67165.594249056507</v>
      </c>
      <c r="L60" s="6">
        <f t="shared" si="11"/>
        <v>10304.360898967021</v>
      </c>
      <c r="M60" s="6">
        <f t="shared" si="17"/>
        <v>310067.06899786502</v>
      </c>
      <c r="N60" s="6">
        <f t="shared" si="18"/>
        <v>940781.75585782318</v>
      </c>
      <c r="O60" s="289">
        <f t="shared" si="19"/>
        <v>14.006899907254802</v>
      </c>
    </row>
    <row r="61" spans="1:15" x14ac:dyDescent="0.2">
      <c r="A61" s="298" t="s">
        <v>4</v>
      </c>
      <c r="B61" s="277" t="s">
        <v>47</v>
      </c>
      <c r="C61" s="278" t="s">
        <v>20</v>
      </c>
      <c r="D61" s="277" t="str">
        <f t="shared" si="8"/>
        <v>BrazilMale75-79</v>
      </c>
      <c r="E61" s="6">
        <f>VLOOKUP(D61,'Appendix 1b. Person-years 2019'!$E$3:$F$1682,2,FALSE)</f>
        <v>1479627.585</v>
      </c>
      <c r="F61" s="6">
        <f>VLOOKUP(D61,'Appendix 2b.Deaths 2019'!$E$4:$F$1683,2,FALSE)</f>
        <v>76903</v>
      </c>
      <c r="G61" s="279">
        <f t="shared" si="9"/>
        <v>5.1974564937568399E-2</v>
      </c>
      <c r="H61" s="302">
        <v>5</v>
      </c>
      <c r="I61" s="288">
        <f>VLOOKUP(D61,'Appendix 3b. nax IBGE 2019'!$E$5:$O$1850,11,FALSE)</f>
        <v>2.5</v>
      </c>
      <c r="J61" s="279">
        <f t="shared" si="16"/>
        <v>0.22998889304643808</v>
      </c>
      <c r="K61" s="6">
        <f t="shared" si="20"/>
        <v>56861.233350089489</v>
      </c>
      <c r="L61" s="6">
        <f t="shared" si="11"/>
        <v>13077.452115442289</v>
      </c>
      <c r="M61" s="6">
        <f t="shared" si="17"/>
        <v>251612.53646184172</v>
      </c>
      <c r="N61" s="6">
        <f t="shared" si="18"/>
        <v>630714.68685995822</v>
      </c>
      <c r="O61" s="289">
        <f t="shared" si="19"/>
        <v>11.092173871373925</v>
      </c>
    </row>
    <row r="62" spans="1:15" x14ac:dyDescent="0.2">
      <c r="A62" s="298" t="s">
        <v>4</v>
      </c>
      <c r="B62" s="277" t="s">
        <v>47</v>
      </c>
      <c r="C62" s="278" t="s">
        <v>21</v>
      </c>
      <c r="D62" s="277" t="str">
        <f t="shared" si="8"/>
        <v>BrazilMale80-84</v>
      </c>
      <c r="E62" s="6">
        <f>VLOOKUP(D62,'Appendix 1b. Person-years 2019'!$E$3:$F$1682,2,FALSE)</f>
        <v>914564.88769999996</v>
      </c>
      <c r="F62" s="6">
        <f>VLOOKUP(D62,'Appendix 2b.Deaths 2019'!$E$4:$F$1683,2,FALSE)</f>
        <v>71641</v>
      </c>
      <c r="G62" s="279">
        <f t="shared" si="9"/>
        <v>7.8333424958142536E-2</v>
      </c>
      <c r="H62" s="302">
        <v>5</v>
      </c>
      <c r="I62" s="288">
        <f>VLOOKUP(D62,'Appendix 3b. nax IBGE 2019'!$E$5:$O$1850,11,FALSE)</f>
        <v>2.4999999999999982</v>
      </c>
      <c r="J62" s="279">
        <f t="shared" si="16"/>
        <v>0.32752645276669612</v>
      </c>
      <c r="K62" s="6">
        <f t="shared" si="20"/>
        <v>43783.781234647198</v>
      </c>
      <c r="L62" s="6">
        <f t="shared" si="11"/>
        <v>14340.346556497032</v>
      </c>
      <c r="M62" s="6">
        <f t="shared" si="17"/>
        <v>183068.03978199337</v>
      </c>
      <c r="N62" s="6">
        <f t="shared" si="18"/>
        <v>379102.1503981165</v>
      </c>
      <c r="O62" s="289">
        <f t="shared" si="19"/>
        <v>8.6585064082615943</v>
      </c>
    </row>
    <row r="63" spans="1:15" x14ac:dyDescent="0.2">
      <c r="A63" s="298" t="s">
        <v>4</v>
      </c>
      <c r="B63" s="277" t="s">
        <v>47</v>
      </c>
      <c r="C63" s="278" t="s">
        <v>22</v>
      </c>
      <c r="D63" s="277" t="str">
        <f t="shared" si="8"/>
        <v>BrazilMale85-89</v>
      </c>
      <c r="E63" s="6">
        <f>VLOOKUP(D63,'Appendix 1b. Person-years 2019'!$E$3:$F$1682,2,FALSE)</f>
        <v>449121.71509999997</v>
      </c>
      <c r="F63" s="6">
        <f>VLOOKUP(D63,'Appendix 2b.Deaths 2019'!$E$4:$F$1683,2,FALSE)</f>
        <v>55407</v>
      </c>
      <c r="G63" s="279">
        <f t="shared" si="9"/>
        <v>0.12336744837123553</v>
      </c>
      <c r="H63" s="302">
        <v>5</v>
      </c>
      <c r="I63" s="288">
        <f>VLOOKUP(D63,'Appendix 3b. nax IBGE 2019'!$E$5:$O$1850,11,FALSE)</f>
        <v>2.5</v>
      </c>
      <c r="J63" s="279">
        <f t="shared" si="16"/>
        <v>0.47143722352303574</v>
      </c>
      <c r="K63" s="6">
        <f t="shared" si="20"/>
        <v>29443.434678150166</v>
      </c>
      <c r="L63" s="6">
        <f t="shared" si="11"/>
        <v>13880.731095648982</v>
      </c>
      <c r="M63" s="6">
        <f t="shared" si="17"/>
        <v>112515.34565162838</v>
      </c>
      <c r="N63" s="6">
        <f t="shared" si="18"/>
        <v>196034.11061612313</v>
      </c>
      <c r="O63" s="289">
        <f t="shared" si="19"/>
        <v>6.6579905761333995</v>
      </c>
    </row>
    <row r="64" spans="1:15" x14ac:dyDescent="0.2">
      <c r="A64" s="299" t="s">
        <v>4</v>
      </c>
      <c r="B64" s="300" t="s">
        <v>47</v>
      </c>
      <c r="C64" s="292" t="s">
        <v>5</v>
      </c>
      <c r="D64" s="300" t="str">
        <f t="shared" si="8"/>
        <v>BrazilMale90+</v>
      </c>
      <c r="E64" s="293">
        <f>VLOOKUP(D64,'Appendix 1b. Person-years 2019'!$E$3:$F$1682,2,FALSE)</f>
        <v>250464.46840000001</v>
      </c>
      <c r="F64" s="293">
        <f>VLOOKUP(D64,'Appendix 2b.Deaths 2019'!$E$4:$F$1683,2,FALSE)</f>
        <v>46671</v>
      </c>
      <c r="G64" s="291">
        <f t="shared" si="9"/>
        <v>0.18633780790600954</v>
      </c>
      <c r="H64" s="303"/>
      <c r="I64" s="294">
        <f>VLOOKUP(D64,'Appendix 3b. nax IBGE 2019'!$E$5:$O$1850,11,FALSE)</f>
        <v>0</v>
      </c>
      <c r="J64" s="291">
        <v>1</v>
      </c>
      <c r="K64" s="293">
        <f t="shared" si="20"/>
        <v>15562.703582501184</v>
      </c>
      <c r="L64" s="293">
        <f t="shared" si="11"/>
        <v>15562.703582501184</v>
      </c>
      <c r="M64" s="293">
        <f>K64*O64</f>
        <v>83518.764964494752</v>
      </c>
      <c r="N64" s="293">
        <f>M64</f>
        <v>83518.764964494752</v>
      </c>
      <c r="O64" s="295">
        <f>1/G64</f>
        <v>5.3665974245248655</v>
      </c>
    </row>
    <row r="65" spans="1:15" x14ac:dyDescent="0.2">
      <c r="A65" s="296" t="s">
        <v>4</v>
      </c>
      <c r="B65" s="297" t="s">
        <v>3</v>
      </c>
      <c r="C65" s="282">
        <v>0</v>
      </c>
      <c r="D65" s="297" t="str">
        <f t="shared" si="8"/>
        <v>BrazilTotal0</v>
      </c>
      <c r="E65" s="283">
        <f>VLOOKUP(D65,'Appendix 1b. Person-years 2019'!$E$3:$F$1682,2,FALSE)</f>
        <v>2960217.7692999998</v>
      </c>
      <c r="F65" s="283">
        <f>VLOOKUP(D65,'Appendix 2b.Deaths 2019'!$E$4:$F$1683,2,FALSE)</f>
        <v>35025</v>
      </c>
      <c r="G65" s="281">
        <f t="shared" si="9"/>
        <v>1.1831899789008541E-2</v>
      </c>
      <c r="H65" s="301">
        <v>1</v>
      </c>
      <c r="I65" s="284">
        <f>VLOOKUP(D65,'Appendix 3b. nax IBGE 2019'!$E$5:$O$1850,11,FALSE)</f>
        <v>8.5817929193663905E-2</v>
      </c>
      <c r="J65" s="281">
        <f t="shared" ref="J65:J83" si="21">(H65*G65)/(1+(H65-I65)*G65)</f>
        <v>1.1705289401527524E-2</v>
      </c>
      <c r="K65" s="283">
        <v>100000</v>
      </c>
      <c r="L65" s="283">
        <f t="shared" si="11"/>
        <v>1170.5289401527523</v>
      </c>
      <c r="M65" s="283">
        <f t="shared" ref="M65:M83" si="22">K66*H65+L65*I65</f>
        <v>98929.923429552407</v>
      </c>
      <c r="N65" s="283">
        <f t="shared" ref="N65:N83" si="23">N66+M65</f>
        <v>7670629.4216336906</v>
      </c>
      <c r="O65" s="285">
        <f t="shared" ref="O65:O83" si="24">N65/K65</f>
        <v>76.7062942163369</v>
      </c>
    </row>
    <row r="66" spans="1:15" x14ac:dyDescent="0.2">
      <c r="A66" s="298" t="s">
        <v>4</v>
      </c>
      <c r="B66" s="277" t="s">
        <v>3</v>
      </c>
      <c r="C66" s="287" t="s">
        <v>107</v>
      </c>
      <c r="D66" s="277" t="str">
        <f t="shared" si="8"/>
        <v>BrazilTotal01-04</v>
      </c>
      <c r="E66" s="6">
        <f>VLOOKUP(D66,'Appendix 1b. Person-years 2019'!$E$3:$F$1682,2,FALSE)</f>
        <v>11835977.8127</v>
      </c>
      <c r="F66" s="6">
        <f>VLOOKUP(D66,'Appendix 2b.Deaths 2019'!$E$4:$F$1683,2,FALSE)</f>
        <v>5807</v>
      </c>
      <c r="G66" s="279">
        <f t="shared" si="9"/>
        <v>4.9062275140200845E-4</v>
      </c>
      <c r="H66" s="302">
        <v>4</v>
      </c>
      <c r="I66" s="288">
        <f>VLOOKUP(D66,'Appendix 3b. nax IBGE 2019'!$E$5:$O$1850,11,FALSE)</f>
        <v>1.5045986216867109</v>
      </c>
      <c r="J66" s="279">
        <f t="shared" si="21"/>
        <v>1.9600912645202609E-3</v>
      </c>
      <c r="K66" s="6">
        <f t="shared" ref="K66:K84" si="25">K65-L65</f>
        <v>98829.471059847245</v>
      </c>
      <c r="L66" s="6">
        <f t="shared" si="11"/>
        <v>193.71478290156452</v>
      </c>
      <c r="M66" s="6">
        <f t="shared" si="22"/>
        <v>394834.48810313677</v>
      </c>
      <c r="N66" s="6">
        <f t="shared" si="23"/>
        <v>7571699.4982041381</v>
      </c>
      <c r="O66" s="289">
        <f t="shared" si="24"/>
        <v>76.613781466249222</v>
      </c>
    </row>
    <row r="67" spans="1:15" x14ac:dyDescent="0.2">
      <c r="A67" s="298" t="s">
        <v>4</v>
      </c>
      <c r="B67" s="277" t="s">
        <v>3</v>
      </c>
      <c r="C67" s="287" t="s">
        <v>106</v>
      </c>
      <c r="D67" s="277" t="str">
        <f t="shared" si="8"/>
        <v>BrazilTotal05-09</v>
      </c>
      <c r="E67" s="6">
        <f>VLOOKUP(D67,'Appendix 1b. Person-years 2019'!$E$3:$F$1682,2,FALSE)</f>
        <v>14541822.017100001</v>
      </c>
      <c r="F67" s="6">
        <f>VLOOKUP(D67,'Appendix 2b.Deaths 2019'!$E$4:$F$1683,2,FALSE)</f>
        <v>3159</v>
      </c>
      <c r="G67" s="279">
        <f t="shared" si="9"/>
        <v>2.1723550159569226E-4</v>
      </c>
      <c r="H67" s="302">
        <v>5</v>
      </c>
      <c r="I67" s="288">
        <f>VLOOKUP(D67,'Appendix 3b. nax IBGE 2019'!$E$5:$O$1850,11,FALSE)</f>
        <v>2.500000000000028</v>
      </c>
      <c r="J67" s="279">
        <f t="shared" si="21"/>
        <v>1.0855879373782046E-3</v>
      </c>
      <c r="K67" s="6">
        <f t="shared" si="25"/>
        <v>98635.756276945685</v>
      </c>
      <c r="L67" s="6">
        <f t="shared" si="11"/>
        <v>107.07778720842876</v>
      </c>
      <c r="M67" s="6">
        <f t="shared" si="22"/>
        <v>492911.0869167074</v>
      </c>
      <c r="N67" s="6">
        <f t="shared" si="23"/>
        <v>7176865.0101010017</v>
      </c>
      <c r="O67" s="289">
        <f t="shared" si="24"/>
        <v>72.76129145246351</v>
      </c>
    </row>
    <row r="68" spans="1:15" x14ac:dyDescent="0.2">
      <c r="A68" s="298" t="s">
        <v>4</v>
      </c>
      <c r="B68" s="277" t="s">
        <v>3</v>
      </c>
      <c r="C68" s="287" t="s">
        <v>71</v>
      </c>
      <c r="D68" s="277" t="str">
        <f t="shared" si="8"/>
        <v>BrazilTotal10-14</v>
      </c>
      <c r="E68" s="6">
        <f>VLOOKUP(D68,'Appendix 1b. Person-years 2019'!$E$3:$F$1682,2,FALSE)</f>
        <v>15016724.1599</v>
      </c>
      <c r="F68" s="6">
        <f>VLOOKUP(D68,'Appendix 2b.Deaths 2019'!$E$4:$F$1683,2,FALSE)</f>
        <v>4222</v>
      </c>
      <c r="G68" s="279">
        <f t="shared" si="9"/>
        <v>2.8115319659891225E-4</v>
      </c>
      <c r="H68" s="302">
        <v>5</v>
      </c>
      <c r="I68" s="288">
        <f>VLOOKUP(D68,'Appendix 3b. nax IBGE 2019'!$E$5:$O$1850,11,FALSE)</f>
        <v>2.4999999999997295</v>
      </c>
      <c r="J68" s="279">
        <f t="shared" si="21"/>
        <v>1.4047785880182233E-3</v>
      </c>
      <c r="K68" s="6">
        <f t="shared" si="25"/>
        <v>98528.678489737256</v>
      </c>
      <c r="L68" s="6">
        <f t="shared" si="11"/>
        <v>138.41097784811458</v>
      </c>
      <c r="M68" s="6">
        <f t="shared" si="22"/>
        <v>492297.36500406591</v>
      </c>
      <c r="N68" s="6">
        <f t="shared" si="23"/>
        <v>6683953.9231842943</v>
      </c>
      <c r="O68" s="289">
        <f t="shared" si="24"/>
        <v>67.83764915593072</v>
      </c>
    </row>
    <row r="69" spans="1:15" x14ac:dyDescent="0.2">
      <c r="A69" s="298" t="s">
        <v>4</v>
      </c>
      <c r="B69" s="277" t="s">
        <v>3</v>
      </c>
      <c r="C69" s="278" t="s">
        <v>72</v>
      </c>
      <c r="D69" s="277" t="str">
        <f t="shared" si="8"/>
        <v>BrazilTotal15-19</v>
      </c>
      <c r="E69" s="6">
        <f>VLOOKUP(D69,'Appendix 1b. Person-years 2019'!$E$3:$F$1682,2,FALSE)</f>
        <v>16093958.787599999</v>
      </c>
      <c r="F69" s="6">
        <f>VLOOKUP(D69,'Appendix 2b.Deaths 2019'!$E$4:$F$1683,2,FALSE)</f>
        <v>16640</v>
      </c>
      <c r="G69" s="279">
        <f t="shared" si="9"/>
        <v>1.0339283342033106E-3</v>
      </c>
      <c r="H69" s="302">
        <v>5</v>
      </c>
      <c r="I69" s="288">
        <f>VLOOKUP(D69,'Appendix 3b. nax IBGE 2019'!$E$5:$O$1850,11,FALSE)</f>
        <v>2.4999999999999449</v>
      </c>
      <c r="J69" s="279">
        <f t="shared" si="21"/>
        <v>5.1563135243843112E-3</v>
      </c>
      <c r="K69" s="6">
        <f t="shared" si="25"/>
        <v>98390.267511889135</v>
      </c>
      <c r="L69" s="6">
        <f t="shared" si="11"/>
        <v>507.33106703934425</v>
      </c>
      <c r="M69" s="6">
        <f t="shared" si="22"/>
        <v>490683.00989184732</v>
      </c>
      <c r="N69" s="6">
        <f t="shared" si="23"/>
        <v>6191656.5581802279</v>
      </c>
      <c r="O69" s="289">
        <f t="shared" si="24"/>
        <v>62.929563205344976</v>
      </c>
    </row>
    <row r="70" spans="1:15" x14ac:dyDescent="0.2">
      <c r="A70" s="298" t="s">
        <v>4</v>
      </c>
      <c r="B70" s="277" t="s">
        <v>3</v>
      </c>
      <c r="C70" s="278" t="s">
        <v>73</v>
      </c>
      <c r="D70" s="277" t="str">
        <f t="shared" si="8"/>
        <v>BrazilTotal20-24</v>
      </c>
      <c r="E70" s="6">
        <f>VLOOKUP(D70,'Appendix 1b. Person-years 2019'!$E$3:$F$1682,2,FALSE)</f>
        <v>17317777.8796</v>
      </c>
      <c r="F70" s="6">
        <f>VLOOKUP(D70,'Appendix 2b.Deaths 2019'!$E$4:$F$1683,2,FALSE)</f>
        <v>24899</v>
      </c>
      <c r="G70" s="279">
        <f t="shared" si="9"/>
        <v>1.4377710681536418E-3</v>
      </c>
      <c r="H70" s="302">
        <v>5</v>
      </c>
      <c r="I70" s="288">
        <f>VLOOKUP(D70,'Appendix 3b. nax IBGE 2019'!$E$5:$O$1850,11,FALSE)</f>
        <v>2.4999999999999756</v>
      </c>
      <c r="J70" s="279">
        <f t="shared" si="21"/>
        <v>7.163108066926497E-3</v>
      </c>
      <c r="K70" s="6">
        <f t="shared" si="25"/>
        <v>97882.936444849794</v>
      </c>
      <c r="L70" s="6">
        <f t="shared" si="11"/>
        <v>701.14605166255717</v>
      </c>
      <c r="M70" s="6">
        <f t="shared" si="22"/>
        <v>487661.81709509261</v>
      </c>
      <c r="N70" s="6">
        <f t="shared" si="23"/>
        <v>5700973.5482883807</v>
      </c>
      <c r="O70" s="289">
        <f t="shared" si="24"/>
        <v>58.242771982024486</v>
      </c>
    </row>
    <row r="71" spans="1:15" x14ac:dyDescent="0.2">
      <c r="A71" s="298" t="s">
        <v>4</v>
      </c>
      <c r="B71" s="277" t="s">
        <v>3</v>
      </c>
      <c r="C71" s="278" t="s">
        <v>74</v>
      </c>
      <c r="D71" s="277" t="str">
        <f t="shared" si="8"/>
        <v>BrazilTotal25-29</v>
      </c>
      <c r="E71" s="6">
        <f>VLOOKUP(D71,'Appendix 1b. Person-years 2019'!$E$3:$F$1682,2,FALSE)</f>
        <v>17006574.374400001</v>
      </c>
      <c r="F71" s="6">
        <f>VLOOKUP(D71,'Appendix 2b.Deaths 2019'!$E$4:$F$1683,2,FALSE)</f>
        <v>23862</v>
      </c>
      <c r="G71" s="279">
        <f t="shared" si="9"/>
        <v>1.4031044391820302E-3</v>
      </c>
      <c r="H71" s="302">
        <v>5</v>
      </c>
      <c r="I71" s="288">
        <f>VLOOKUP(D71,'Appendix 3b. nax IBGE 2019'!$E$5:$O$1850,11,FALSE)</f>
        <v>2.4999999999998841</v>
      </c>
      <c r="J71" s="279">
        <f t="shared" si="21"/>
        <v>6.9909994400385563E-3</v>
      </c>
      <c r="K71" s="6">
        <f t="shared" si="25"/>
        <v>97181.790393187242</v>
      </c>
      <c r="L71" s="6">
        <f t="shared" si="11"/>
        <v>679.39784222071637</v>
      </c>
      <c r="M71" s="6">
        <f t="shared" si="22"/>
        <v>484210.45736038435</v>
      </c>
      <c r="N71" s="6">
        <f t="shared" si="23"/>
        <v>5213311.7311932882</v>
      </c>
      <c r="O71" s="289">
        <f t="shared" si="24"/>
        <v>53.644944285352025</v>
      </c>
    </row>
    <row r="72" spans="1:15" x14ac:dyDescent="0.2">
      <c r="A72" s="298" t="s">
        <v>4</v>
      </c>
      <c r="B72" s="277" t="s">
        <v>3</v>
      </c>
      <c r="C72" s="278" t="s">
        <v>75</v>
      </c>
      <c r="D72" s="277" t="str">
        <f t="shared" si="8"/>
        <v>BrazilTotal30-34</v>
      </c>
      <c r="E72" s="6">
        <f>VLOOKUP(D72,'Appendix 1b. Person-years 2019'!$E$3:$F$1682,2,FALSE)</f>
        <v>17258804.044</v>
      </c>
      <c r="F72" s="6">
        <f>VLOOKUP(D72,'Appendix 2b.Deaths 2019'!$E$4:$F$1683,2,FALSE)</f>
        <v>26880</v>
      </c>
      <c r="G72" s="279">
        <f t="shared" si="9"/>
        <v>1.5574659710760664E-3</v>
      </c>
      <c r="H72" s="302">
        <v>5</v>
      </c>
      <c r="I72" s="288">
        <f>VLOOKUP(D72,'Appendix 3b. nax IBGE 2019'!$E$5:$O$1850,11,FALSE)</f>
        <v>2.4999999999999507</v>
      </c>
      <c r="J72" s="279">
        <f t="shared" si="21"/>
        <v>7.7571262051357283E-3</v>
      </c>
      <c r="K72" s="6">
        <f t="shared" si="25"/>
        <v>96502.392550966528</v>
      </c>
      <c r="L72" s="6">
        <f t="shared" si="11"/>
        <v>748.58123811539735</v>
      </c>
      <c r="M72" s="6">
        <f t="shared" si="22"/>
        <v>480640.50965954416</v>
      </c>
      <c r="N72" s="6">
        <f t="shared" si="23"/>
        <v>4729101.2738329042</v>
      </c>
      <c r="O72" s="289">
        <f t="shared" si="24"/>
        <v>49.005015822123674</v>
      </c>
    </row>
    <row r="73" spans="1:15" x14ac:dyDescent="0.2">
      <c r="A73" s="298" t="s">
        <v>4</v>
      </c>
      <c r="B73" s="277" t="s">
        <v>3</v>
      </c>
      <c r="C73" s="278" t="s">
        <v>76</v>
      </c>
      <c r="D73" s="277" t="str">
        <f t="shared" si="8"/>
        <v>BrazilTotal35-39</v>
      </c>
      <c r="E73" s="6">
        <f>VLOOKUP(D73,'Appendix 1b. Person-years 2019'!$E$3:$F$1682,2,FALSE)</f>
        <v>16862268.109999999</v>
      </c>
      <c r="F73" s="6">
        <f>VLOOKUP(D73,'Appendix 2b.Deaths 2019'!$E$4:$F$1683,2,FALSE)</f>
        <v>32965</v>
      </c>
      <c r="G73" s="279">
        <f t="shared" si="9"/>
        <v>1.9549564616666505E-3</v>
      </c>
      <c r="H73" s="302">
        <v>5</v>
      </c>
      <c r="I73" s="288">
        <f>VLOOKUP(D73,'Appendix 3b. nax IBGE 2019'!$E$5:$O$1850,11,FALSE)</f>
        <v>2.4999999999999729</v>
      </c>
      <c r="J73" s="279">
        <f t="shared" si="21"/>
        <v>9.7272414743968423E-3</v>
      </c>
      <c r="K73" s="6">
        <f t="shared" si="25"/>
        <v>95753.811312851132</v>
      </c>
      <c r="L73" s="6">
        <f t="shared" si="11"/>
        <v>931.42044473393514</v>
      </c>
      <c r="M73" s="6">
        <f t="shared" si="22"/>
        <v>476440.50545242085</v>
      </c>
      <c r="N73" s="6">
        <f t="shared" si="23"/>
        <v>4248460.7641733596</v>
      </c>
      <c r="O73" s="289">
        <f t="shared" si="24"/>
        <v>44.368581322497953</v>
      </c>
    </row>
    <row r="74" spans="1:15" x14ac:dyDescent="0.2">
      <c r="A74" s="298" t="s">
        <v>4</v>
      </c>
      <c r="B74" s="277" t="s">
        <v>3</v>
      </c>
      <c r="C74" s="278" t="s">
        <v>77</v>
      </c>
      <c r="D74" s="277" t="str">
        <f t="shared" si="8"/>
        <v>BrazilTotal40-44</v>
      </c>
      <c r="E74" s="6">
        <f>VLOOKUP(D74,'Appendix 1b. Person-years 2019'!$E$3:$F$1682,2,FALSE)</f>
        <v>15238390.357100001</v>
      </c>
      <c r="F74" s="6">
        <f>VLOOKUP(D74,'Appendix 2b.Deaths 2019'!$E$4:$F$1683,2,FALSE)</f>
        <v>39628</v>
      </c>
      <c r="G74" s="279">
        <f t="shared" si="9"/>
        <v>2.6005371349170211E-3</v>
      </c>
      <c r="H74" s="302">
        <v>5</v>
      </c>
      <c r="I74" s="288">
        <f>VLOOKUP(D74,'Appendix 3b. nax IBGE 2019'!$E$5:$O$1850,11,FALSE)</f>
        <v>2.5000000000000089</v>
      </c>
      <c r="J74" s="279">
        <f t="shared" si="21"/>
        <v>1.2918696797692277E-2</v>
      </c>
      <c r="K74" s="6">
        <f t="shared" si="25"/>
        <v>94822.390868117203</v>
      </c>
      <c r="L74" s="6">
        <f t="shared" si="11"/>
        <v>1224.9817172574712</v>
      </c>
      <c r="M74" s="6">
        <f t="shared" si="22"/>
        <v>471049.50004744239</v>
      </c>
      <c r="N74" s="6">
        <f t="shared" si="23"/>
        <v>3772020.2587209386</v>
      </c>
      <c r="O74" s="289">
        <f t="shared" si="24"/>
        <v>39.77984760969818</v>
      </c>
    </row>
    <row r="75" spans="1:15" x14ac:dyDescent="0.2">
      <c r="A75" s="298" t="s">
        <v>4</v>
      </c>
      <c r="B75" s="277" t="s">
        <v>3</v>
      </c>
      <c r="C75" s="278" t="s">
        <v>78</v>
      </c>
      <c r="D75" s="277" t="str">
        <f t="shared" si="8"/>
        <v>BrazilTotal45-49</v>
      </c>
      <c r="E75" s="6">
        <f>VLOOKUP(D75,'Appendix 1b. Person-years 2019'!$E$3:$F$1682,2,FALSE)</f>
        <v>13425710.390699999</v>
      </c>
      <c r="F75" s="6">
        <f>VLOOKUP(D75,'Appendix 2b.Deaths 2019'!$E$4:$F$1683,2,FALSE)</f>
        <v>49195</v>
      </c>
      <c r="G75" s="279">
        <f t="shared" si="9"/>
        <v>3.6642381347714321E-3</v>
      </c>
      <c r="H75" s="302">
        <v>5</v>
      </c>
      <c r="I75" s="288">
        <f>VLOOKUP(D75,'Appendix 3b. nax IBGE 2019'!$E$5:$O$1850,11,FALSE)</f>
        <v>2.4999999999999933</v>
      </c>
      <c r="J75" s="279">
        <f t="shared" si="21"/>
        <v>1.8154881154213376E-2</v>
      </c>
      <c r="K75" s="6">
        <f t="shared" si="25"/>
        <v>93597.409150859734</v>
      </c>
      <c r="L75" s="6">
        <f t="shared" si="11"/>
        <v>1699.2498394761419</v>
      </c>
      <c r="M75" s="6">
        <f t="shared" si="22"/>
        <v>463738.92115560838</v>
      </c>
      <c r="N75" s="6">
        <f t="shared" si="23"/>
        <v>3300970.7586734961</v>
      </c>
      <c r="O75" s="289">
        <f t="shared" si="24"/>
        <v>35.267757821725723</v>
      </c>
    </row>
    <row r="76" spans="1:15" x14ac:dyDescent="0.2">
      <c r="A76" s="298" t="s">
        <v>4</v>
      </c>
      <c r="B76" s="277" t="s">
        <v>3</v>
      </c>
      <c r="C76" s="278" t="s">
        <v>79</v>
      </c>
      <c r="D76" s="277" t="str">
        <f t="shared" si="8"/>
        <v>BrazilTotal50-54</v>
      </c>
      <c r="E76" s="6">
        <f>VLOOKUP(D76,'Appendix 1b. Person-years 2019'!$E$3:$F$1682,2,FALSE)</f>
        <v>12455450.529100001</v>
      </c>
      <c r="F76" s="6">
        <f>VLOOKUP(D76,'Appendix 2b.Deaths 2019'!$E$4:$F$1683,2,FALSE)</f>
        <v>67340</v>
      </c>
      <c r="G76" s="279">
        <f t="shared" si="9"/>
        <v>5.4064684246203512E-3</v>
      </c>
      <c r="H76" s="302">
        <v>5</v>
      </c>
      <c r="I76" s="288">
        <f>VLOOKUP(D76,'Appendix 3b. nax IBGE 2019'!$E$5:$O$1850,11,FALSE)</f>
        <v>2.5000000000000027</v>
      </c>
      <c r="J76" s="279">
        <f t="shared" si="21"/>
        <v>2.6671840958184458E-2</v>
      </c>
      <c r="K76" s="6">
        <f t="shared" si="25"/>
        <v>91898.159311383599</v>
      </c>
      <c r="L76" s="6">
        <f t="shared" si="11"/>
        <v>2451.0930895031215</v>
      </c>
      <c r="M76" s="6">
        <f t="shared" si="22"/>
        <v>453363.06383316021</v>
      </c>
      <c r="N76" s="6">
        <f t="shared" si="23"/>
        <v>2837231.8375178878</v>
      </c>
      <c r="O76" s="289">
        <f t="shared" si="24"/>
        <v>30.873652516851166</v>
      </c>
    </row>
    <row r="77" spans="1:15" x14ac:dyDescent="0.2">
      <c r="A77" s="298" t="s">
        <v>4</v>
      </c>
      <c r="B77" s="277" t="s">
        <v>3</v>
      </c>
      <c r="C77" s="278" t="s">
        <v>80</v>
      </c>
      <c r="D77" s="277" t="str">
        <f t="shared" si="8"/>
        <v>BrazilTotal55-59</v>
      </c>
      <c r="E77" s="6">
        <f>VLOOKUP(D77,'Appendix 1b. Person-years 2019'!$E$3:$F$1682,2,FALSE)</f>
        <v>10997528.2651</v>
      </c>
      <c r="F77" s="6">
        <f>VLOOKUP(D77,'Appendix 2b.Deaths 2019'!$E$4:$F$1683,2,FALSE)</f>
        <v>87915</v>
      </c>
      <c r="G77" s="279">
        <f t="shared" si="9"/>
        <v>7.9940690199445091E-3</v>
      </c>
      <c r="H77" s="302">
        <v>5</v>
      </c>
      <c r="I77" s="288">
        <f>VLOOKUP(D77,'Appendix 3b. nax IBGE 2019'!$E$5:$O$1850,11,FALSE)</f>
        <v>2.4999999999999898</v>
      </c>
      <c r="J77" s="279">
        <f t="shared" si="21"/>
        <v>3.9187182495801054E-2</v>
      </c>
      <c r="K77" s="6">
        <f t="shared" si="25"/>
        <v>89447.066221880479</v>
      </c>
      <c r="L77" s="6">
        <f t="shared" si="11"/>
        <v>3505.1785077508325</v>
      </c>
      <c r="M77" s="6">
        <f t="shared" si="22"/>
        <v>438472.38484002522</v>
      </c>
      <c r="N77" s="6">
        <f t="shared" si="23"/>
        <v>2383868.7736847275</v>
      </c>
      <c r="O77" s="289">
        <f t="shared" si="24"/>
        <v>26.651167828929722</v>
      </c>
    </row>
    <row r="78" spans="1:15" x14ac:dyDescent="0.2">
      <c r="A78" s="298" t="s">
        <v>4</v>
      </c>
      <c r="B78" s="277" t="s">
        <v>3</v>
      </c>
      <c r="C78" s="278" t="s">
        <v>81</v>
      </c>
      <c r="D78" s="277" t="str">
        <f t="shared" si="8"/>
        <v>BrazilTotal60-64</v>
      </c>
      <c r="E78" s="6">
        <f>VLOOKUP(D78,'Appendix 1b. Person-years 2019'!$E$3:$F$1682,2,FALSE)</f>
        <v>9075310.9715999998</v>
      </c>
      <c r="F78" s="6">
        <f>VLOOKUP(D78,'Appendix 2b.Deaths 2019'!$E$4:$F$1683,2,FALSE)</f>
        <v>109730</v>
      </c>
      <c r="G78" s="279">
        <f t="shared" si="9"/>
        <v>1.2091045733130875E-2</v>
      </c>
      <c r="H78" s="302">
        <v>5</v>
      </c>
      <c r="I78" s="288">
        <f>VLOOKUP(D78,'Appendix 3b. nax IBGE 2019'!$E$5:$O$1850,11,FALSE)</f>
        <v>2.5000000000000004</v>
      </c>
      <c r="J78" s="279">
        <f t="shared" si="21"/>
        <v>5.8681429059543336E-2</v>
      </c>
      <c r="K78" s="6">
        <f t="shared" si="25"/>
        <v>85941.88771412964</v>
      </c>
      <c r="L78" s="6">
        <f t="shared" si="11"/>
        <v>5043.1927871399375</v>
      </c>
      <c r="M78" s="6">
        <f t="shared" si="22"/>
        <v>417101.45660279837</v>
      </c>
      <c r="N78" s="6">
        <f t="shared" si="23"/>
        <v>1945396.3888447024</v>
      </c>
      <c r="O78" s="289">
        <f t="shared" si="24"/>
        <v>22.636184060975207</v>
      </c>
    </row>
    <row r="79" spans="1:15" x14ac:dyDescent="0.2">
      <c r="A79" s="298" t="s">
        <v>4</v>
      </c>
      <c r="B79" s="277" t="s">
        <v>3</v>
      </c>
      <c r="C79" s="278" t="s">
        <v>82</v>
      </c>
      <c r="D79" s="277" t="str">
        <f t="shared" si="8"/>
        <v>BrazilTotal65-69</v>
      </c>
      <c r="E79" s="6">
        <f>VLOOKUP(D79,'Appendix 1b. Person-years 2019'!$E$3:$F$1682,2,FALSE)</f>
        <v>7065890.3310000002</v>
      </c>
      <c r="F79" s="6">
        <f>VLOOKUP(D79,'Appendix 2b.Deaths 2019'!$E$4:$F$1683,2,FALSE)</f>
        <v>126854</v>
      </c>
      <c r="G79" s="279">
        <f t="shared" si="9"/>
        <v>1.795301003236021E-2</v>
      </c>
      <c r="H79" s="302">
        <v>5</v>
      </c>
      <c r="I79" s="288">
        <f>VLOOKUP(D79,'Appendix 3b. nax IBGE 2019'!$E$5:$O$1850,11,FALSE)</f>
        <v>2.5000000000000089</v>
      </c>
      <c r="J79" s="279">
        <f t="shared" si="21"/>
        <v>8.5909227120867931E-2</v>
      </c>
      <c r="K79" s="6">
        <f t="shared" si="25"/>
        <v>80898.694926989701</v>
      </c>
      <c r="L79" s="6">
        <f t="shared" si="11"/>
        <v>6949.9443562645647</v>
      </c>
      <c r="M79" s="6">
        <f t="shared" si="22"/>
        <v>387118.61374428717</v>
      </c>
      <c r="N79" s="6">
        <f t="shared" si="23"/>
        <v>1528294.9322419041</v>
      </c>
      <c r="O79" s="289">
        <f t="shared" si="24"/>
        <v>18.891465846527879</v>
      </c>
    </row>
    <row r="80" spans="1:15" x14ac:dyDescent="0.2">
      <c r="A80" s="298" t="s">
        <v>4</v>
      </c>
      <c r="B80" s="277" t="s">
        <v>3</v>
      </c>
      <c r="C80" s="278" t="s">
        <v>19</v>
      </c>
      <c r="D80" s="277" t="str">
        <f t="shared" si="8"/>
        <v>BrazilTotal70-74</v>
      </c>
      <c r="E80" s="6">
        <f>VLOOKUP(D80,'Appendix 1b. Person-years 2019'!$E$3:$F$1682,2,FALSE)</f>
        <v>5159183.4664000003</v>
      </c>
      <c r="F80" s="6">
        <f>VLOOKUP(D80,'Appendix 2b.Deaths 2019'!$E$4:$F$1683,2,FALSE)</f>
        <v>135763</v>
      </c>
      <c r="G80" s="279">
        <f t="shared" si="9"/>
        <v>2.6314823049844623E-2</v>
      </c>
      <c r="H80" s="302">
        <v>5</v>
      </c>
      <c r="I80" s="288">
        <f>VLOOKUP(D80,'Appendix 3b. nax IBGE 2019'!$E$5:$O$1850,11,FALSE)</f>
        <v>2.4999999999999964</v>
      </c>
      <c r="J80" s="279">
        <f t="shared" si="21"/>
        <v>0.12345253614025942</v>
      </c>
      <c r="K80" s="6">
        <f t="shared" si="25"/>
        <v>73948.75057072514</v>
      </c>
      <c r="L80" s="6">
        <f t="shared" si="11"/>
        <v>9129.1608023594745</v>
      </c>
      <c r="M80" s="6">
        <f t="shared" si="22"/>
        <v>346920.85084772698</v>
      </c>
      <c r="N80" s="6">
        <f t="shared" si="23"/>
        <v>1141176.3184976168</v>
      </c>
      <c r="O80" s="289">
        <f t="shared" si="24"/>
        <v>15.431989177507296</v>
      </c>
    </row>
    <row r="81" spans="1:15" x14ac:dyDescent="0.2">
      <c r="A81" s="298" t="s">
        <v>4</v>
      </c>
      <c r="B81" s="277" t="s">
        <v>3</v>
      </c>
      <c r="C81" s="278" t="s">
        <v>20</v>
      </c>
      <c r="D81" s="277" t="str">
        <f t="shared" si="8"/>
        <v>BrazilTotal75-79</v>
      </c>
      <c r="E81" s="6">
        <f>VLOOKUP(D81,'Appendix 1b. Person-years 2019'!$E$3:$F$1682,2,FALSE)</f>
        <v>3470215.7746000001</v>
      </c>
      <c r="F81" s="6">
        <f>VLOOKUP(D81,'Appendix 2b.Deaths 2019'!$E$4:$F$1683,2,FALSE)</f>
        <v>145974</v>
      </c>
      <c r="G81" s="279">
        <f t="shared" si="9"/>
        <v>4.2064819446803972E-2</v>
      </c>
      <c r="H81" s="302">
        <v>5</v>
      </c>
      <c r="I81" s="288">
        <f>VLOOKUP(D81,'Appendix 3b. nax IBGE 2019'!$E$5:$O$1850,11,FALSE)</f>
        <v>2.4999999999999978</v>
      </c>
      <c r="J81" s="279">
        <f t="shared" si="21"/>
        <v>0.19031064041442391</v>
      </c>
      <c r="K81" s="6">
        <f t="shared" si="25"/>
        <v>64819.589768365666</v>
      </c>
      <c r="L81" s="6">
        <f t="shared" si="11"/>
        <v>12335.85764021791</v>
      </c>
      <c r="M81" s="6">
        <f t="shared" si="22"/>
        <v>293258.30474128353</v>
      </c>
      <c r="N81" s="6">
        <f t="shared" si="23"/>
        <v>794255.46764988988</v>
      </c>
      <c r="O81" s="289">
        <f t="shared" si="24"/>
        <v>12.25332450403004</v>
      </c>
    </row>
    <row r="82" spans="1:15" x14ac:dyDescent="0.2">
      <c r="A82" s="298" t="s">
        <v>4</v>
      </c>
      <c r="B82" s="277" t="s">
        <v>3</v>
      </c>
      <c r="C82" s="278" t="s">
        <v>21</v>
      </c>
      <c r="D82" s="277" t="str">
        <f t="shared" si="8"/>
        <v>BrazilTotal80-84</v>
      </c>
      <c r="E82" s="6">
        <f>VLOOKUP(D82,'Appendix 1b. Person-years 2019'!$E$3:$F$1682,2,FALSE)</f>
        <v>2273869.0309000001</v>
      </c>
      <c r="F82" s="6">
        <f>VLOOKUP(D82,'Appendix 2b.Deaths 2019'!$E$4:$F$1683,2,FALSE)</f>
        <v>149684</v>
      </c>
      <c r="G82" s="279">
        <f t="shared" si="9"/>
        <v>6.5827889806280918E-2</v>
      </c>
      <c r="H82" s="302">
        <v>5</v>
      </c>
      <c r="I82" s="288">
        <f>VLOOKUP(D82,'Appendix 3b. nax IBGE 2019'!$E$5:$O$1850,11,FALSE)</f>
        <v>2.5000000000000018</v>
      </c>
      <c r="J82" s="279">
        <f t="shared" si="21"/>
        <v>0.28262751650037993</v>
      </c>
      <c r="K82" s="6">
        <f t="shared" si="25"/>
        <v>52483.732128147756</v>
      </c>
      <c r="L82" s="6">
        <f t="shared" si="11"/>
        <v>14833.346868049601</v>
      </c>
      <c r="M82" s="6">
        <f t="shared" si="22"/>
        <v>225335.29347061479</v>
      </c>
      <c r="N82" s="6">
        <f t="shared" si="23"/>
        <v>500997.16290860635</v>
      </c>
      <c r="O82" s="289">
        <f t="shared" si="24"/>
        <v>9.5457609928603873</v>
      </c>
    </row>
    <row r="83" spans="1:15" x14ac:dyDescent="0.2">
      <c r="A83" s="298" t="s">
        <v>4</v>
      </c>
      <c r="B83" s="277" t="s">
        <v>3</v>
      </c>
      <c r="C83" s="278" t="s">
        <v>22</v>
      </c>
      <c r="D83" s="277" t="str">
        <f t="shared" si="8"/>
        <v>BrazilTotal85-89</v>
      </c>
      <c r="E83" s="6">
        <f>VLOOKUP(D83,'Appendix 1b. Person-years 2019'!$E$3:$F$1682,2,FALSE)</f>
        <v>1201323.3851999999</v>
      </c>
      <c r="F83" s="6">
        <f>VLOOKUP(D83,'Appendix 2b.Deaths 2019'!$E$4:$F$1683,2,FALSE)</f>
        <v>129547</v>
      </c>
      <c r="G83" s="279">
        <f t="shared" si="9"/>
        <v>0.10783690852603575</v>
      </c>
      <c r="H83" s="302">
        <v>5</v>
      </c>
      <c r="I83" s="288">
        <f>VLOOKUP(D83,'Appendix 3b. nax IBGE 2019'!$E$5:$O$1850,11,FALSE)</f>
        <v>2.5000000000000004</v>
      </c>
      <c r="J83" s="279">
        <f t="shared" si="21"/>
        <v>0.42469110344510214</v>
      </c>
      <c r="K83" s="6">
        <f t="shared" si="25"/>
        <v>37650.385260098155</v>
      </c>
      <c r="L83" s="6">
        <f t="shared" si="11"/>
        <v>15989.783661244295</v>
      </c>
      <c r="M83" s="6">
        <f t="shared" si="22"/>
        <v>148277.46714738006</v>
      </c>
      <c r="N83" s="6">
        <f t="shared" si="23"/>
        <v>275661.86943799158</v>
      </c>
      <c r="O83" s="289">
        <f t="shared" si="24"/>
        <v>7.3216214796648522</v>
      </c>
    </row>
    <row r="84" spans="1:15" x14ac:dyDescent="0.2">
      <c r="A84" s="299" t="s">
        <v>4</v>
      </c>
      <c r="B84" s="300" t="s">
        <v>3</v>
      </c>
      <c r="C84" s="292" t="s">
        <v>5</v>
      </c>
      <c r="D84" s="300" t="str">
        <f t="shared" si="8"/>
        <v>BrazilTotal90+</v>
      </c>
      <c r="E84" s="293">
        <f>VLOOKUP(D84,'Appendix 1b. Person-years 2019'!$E$3:$F$1682,2,FALSE)</f>
        <v>767190.36360000004</v>
      </c>
      <c r="F84" s="293">
        <f>VLOOKUP(D84,'Appendix 2b.Deaths 2019'!$E$4:$F$1683,2,FALSE)</f>
        <v>130454</v>
      </c>
      <c r="G84" s="291">
        <f t="shared" si="9"/>
        <v>0.17004123903205917</v>
      </c>
      <c r="H84" s="303"/>
      <c r="I84" s="294">
        <f>VLOOKUP(D84,'Appendix 3b. nax IBGE 2019'!$E$5:$O$1850,11,FALSE)</f>
        <v>0</v>
      </c>
      <c r="J84" s="291">
        <v>1</v>
      </c>
      <c r="K84" s="293">
        <f t="shared" si="25"/>
        <v>21660.60159885386</v>
      </c>
      <c r="L84" s="293">
        <f t="shared" si="11"/>
        <v>21660.60159885386</v>
      </c>
      <c r="M84" s="293">
        <f>K84*O84</f>
        <v>127384.40229061151</v>
      </c>
      <c r="N84" s="293">
        <f>M84</f>
        <v>127384.40229061151</v>
      </c>
      <c r="O84" s="295">
        <f>1/G84</f>
        <v>5.8809263311205484</v>
      </c>
    </row>
    <row r="85" spans="1:15" x14ac:dyDescent="0.2">
      <c r="A85" s="296" t="s">
        <v>41</v>
      </c>
      <c r="B85" s="297" t="s">
        <v>48</v>
      </c>
      <c r="C85" s="282">
        <v>0</v>
      </c>
      <c r="D85" s="297" t="str">
        <f t="shared" si="8"/>
        <v>ACFemale0</v>
      </c>
      <c r="E85" s="283">
        <f>VLOOKUP(D85,'Appendix 1b. Person-years 2019'!$E$3:$F$1682,2,FALSE)</f>
        <v>8221.4575000000004</v>
      </c>
      <c r="F85" s="283">
        <f>VLOOKUP(D85,'Appendix 2b.Deaths 2019'!$E$4:$F$1683,2,FALSE)</f>
        <v>101</v>
      </c>
      <c r="G85" s="281">
        <f t="shared" si="9"/>
        <v>1.2284926364941983E-2</v>
      </c>
      <c r="H85" s="301">
        <v>1</v>
      </c>
      <c r="I85" s="284">
        <f>VLOOKUP(D85,'Appendix 3b. nax IBGE 2019'!$E$5:$O$1850,11,FALSE)</f>
        <v>9.1648472642300374E-2</v>
      </c>
      <c r="J85" s="281">
        <f t="shared" ref="J85:J103" si="26">(H85*G85)/(1+(H85-I85)*G85)</f>
        <v>1.2149351368769474E-2</v>
      </c>
      <c r="K85" s="283">
        <v>100000</v>
      </c>
      <c r="L85" s="283">
        <f t="shared" si="11"/>
        <v>1214.9351368769474</v>
      </c>
      <c r="M85" s="283">
        <f t="shared" ref="M85:M103" si="27">K86*H85+L85*I85</f>
        <v>98896.411812777296</v>
      </c>
      <c r="N85" s="283">
        <f t="shared" ref="N85:N103" si="28">N86+M85</f>
        <v>7913920.1173681468</v>
      </c>
      <c r="O85" s="285">
        <f t="shared" ref="O85:O103" si="29">N85/K85</f>
        <v>79.139201173681471</v>
      </c>
    </row>
    <row r="86" spans="1:15" x14ac:dyDescent="0.2">
      <c r="A86" s="298" t="s">
        <v>41</v>
      </c>
      <c r="B86" s="277" t="s">
        <v>48</v>
      </c>
      <c r="C86" s="287" t="s">
        <v>107</v>
      </c>
      <c r="D86" s="277" t="str">
        <f t="shared" si="8"/>
        <v>ACFemale01-04</v>
      </c>
      <c r="E86" s="6">
        <f>VLOOKUP(D86,'Appendix 1b. Person-years 2019'!$E$3:$F$1682,2,FALSE)</f>
        <v>32576.431799999998</v>
      </c>
      <c r="F86" s="6">
        <f>VLOOKUP(D86,'Appendix 2b.Deaths 2019'!$E$4:$F$1683,2,FALSE)</f>
        <v>24</v>
      </c>
      <c r="G86" s="279">
        <f t="shared" si="9"/>
        <v>7.3672893788201811E-4</v>
      </c>
      <c r="H86" s="302">
        <v>4</v>
      </c>
      <c r="I86" s="288">
        <f>VLOOKUP(D86,'Appendix 3b. nax IBGE 2019'!$E$5:$O$1850,11,FALSE)</f>
        <v>1.501440410652074</v>
      </c>
      <c r="J86" s="279">
        <f t="shared" si="26"/>
        <v>2.9415011504802481E-3</v>
      </c>
      <c r="K86" s="6">
        <f t="shared" ref="K86:K104" si="30">K85-L85</f>
        <v>98785.064863123058</v>
      </c>
      <c r="L86" s="6">
        <f t="shared" si="11"/>
        <v>290.57638194514243</v>
      </c>
      <c r="M86" s="6">
        <f t="shared" si="27"/>
        <v>394414.2370469452</v>
      </c>
      <c r="N86" s="6">
        <f t="shared" si="28"/>
        <v>7815023.7055553691</v>
      </c>
      <c r="O86" s="289">
        <f t="shared" si="29"/>
        <v>79.111389119234715</v>
      </c>
    </row>
    <row r="87" spans="1:15" x14ac:dyDescent="0.2">
      <c r="A87" s="298" t="s">
        <v>41</v>
      </c>
      <c r="B87" s="277" t="s">
        <v>48</v>
      </c>
      <c r="C87" s="287" t="s">
        <v>106</v>
      </c>
      <c r="D87" s="277" t="str">
        <f t="shared" si="8"/>
        <v>ACFemale05-09</v>
      </c>
      <c r="E87" s="6">
        <f>VLOOKUP(D87,'Appendix 1b. Person-years 2019'!$E$3:$F$1682,2,FALSE)</f>
        <v>41225.279699999999</v>
      </c>
      <c r="F87" s="6">
        <f>VLOOKUP(D87,'Appendix 2b.Deaths 2019'!$E$4:$F$1683,2,FALSE)</f>
        <v>19</v>
      </c>
      <c r="G87" s="279">
        <f t="shared" si="9"/>
        <v>4.6088225812571017E-4</v>
      </c>
      <c r="H87" s="302">
        <v>5</v>
      </c>
      <c r="I87" s="288">
        <f>VLOOKUP(D87,'Appendix 3b. nax IBGE 2019'!$E$5:$O$1850,11,FALSE)</f>
        <v>2.4999999999996936</v>
      </c>
      <c r="J87" s="279">
        <f t="shared" si="26"/>
        <v>2.3017591906948779E-3</v>
      </c>
      <c r="K87" s="6">
        <f t="shared" si="30"/>
        <v>98494.488481177919</v>
      </c>
      <c r="L87" s="6">
        <f t="shared" si="11"/>
        <v>226.71059409434207</v>
      </c>
      <c r="M87" s="6">
        <f t="shared" si="27"/>
        <v>491905.66592065367</v>
      </c>
      <c r="N87" s="6">
        <f t="shared" si="28"/>
        <v>7420609.4685084242</v>
      </c>
      <c r="O87" s="289">
        <f t="shared" si="29"/>
        <v>75.340352368310292</v>
      </c>
    </row>
    <row r="88" spans="1:15" x14ac:dyDescent="0.2">
      <c r="A88" s="298" t="s">
        <v>41</v>
      </c>
      <c r="B88" s="277" t="s">
        <v>48</v>
      </c>
      <c r="C88" s="287" t="s">
        <v>71</v>
      </c>
      <c r="D88" s="277" t="str">
        <f t="shared" si="8"/>
        <v>ACFemale10-14</v>
      </c>
      <c r="E88" s="6">
        <f>VLOOKUP(D88,'Appendix 1b. Person-years 2019'!$E$3:$F$1682,2,FALSE)</f>
        <v>44950.992599999998</v>
      </c>
      <c r="F88" s="6">
        <f>VLOOKUP(D88,'Appendix 2b.Deaths 2019'!$E$4:$F$1683,2,FALSE)</f>
        <v>15</v>
      </c>
      <c r="G88" s="279">
        <f t="shared" si="9"/>
        <v>3.3369674688785405E-4</v>
      </c>
      <c r="H88" s="302">
        <v>5</v>
      </c>
      <c r="I88" s="288">
        <f>VLOOKUP(D88,'Appendix 3b. nax IBGE 2019'!$E$5:$O$1850,11,FALSE)</f>
        <v>2.4999999999996985</v>
      </c>
      <c r="J88" s="279">
        <f t="shared" si="26"/>
        <v>1.6670929756824081E-3</v>
      </c>
      <c r="K88" s="6">
        <f t="shared" si="30"/>
        <v>98267.777887083575</v>
      </c>
      <c r="L88" s="6">
        <f t="shared" si="11"/>
        <v>163.8215222514761</v>
      </c>
      <c r="M88" s="6">
        <f t="shared" si="27"/>
        <v>490929.33562978916</v>
      </c>
      <c r="N88" s="6">
        <f t="shared" si="28"/>
        <v>6928703.8025877709</v>
      </c>
      <c r="O88" s="289">
        <f t="shared" si="29"/>
        <v>70.508400124294326</v>
      </c>
    </row>
    <row r="89" spans="1:15" x14ac:dyDescent="0.2">
      <c r="A89" s="298" t="s">
        <v>41</v>
      </c>
      <c r="B89" s="277" t="s">
        <v>48</v>
      </c>
      <c r="C89" s="278" t="s">
        <v>72</v>
      </c>
      <c r="D89" s="277" t="str">
        <f t="shared" ref="D89:D152" si="31">_xlfn.CONCAT(A89,B89,C89)</f>
        <v>ACFemale15-19</v>
      </c>
      <c r="E89" s="6">
        <f>VLOOKUP(D89,'Appendix 1b. Person-years 2019'!$E$3:$F$1682,2,FALSE)</f>
        <v>45418.757100000003</v>
      </c>
      <c r="F89" s="6">
        <f>VLOOKUP(D89,'Appendix 2b.Deaths 2019'!$E$4:$F$1683,2,FALSE)</f>
        <v>26</v>
      </c>
      <c r="G89" s="279">
        <f t="shared" ref="G89:G152" si="32">F89/E89</f>
        <v>5.7245071552167149E-4</v>
      </c>
      <c r="H89" s="302">
        <v>5</v>
      </c>
      <c r="I89" s="288">
        <f>VLOOKUP(D89,'Appendix 3b. nax IBGE 2019'!$E$5:$O$1850,11,FALSE)</f>
        <v>2.4999999999999387</v>
      </c>
      <c r="J89" s="279">
        <f t="shared" si="26"/>
        <v>2.8581631837093766E-3</v>
      </c>
      <c r="K89" s="6">
        <f t="shared" si="30"/>
        <v>98103.956364832105</v>
      </c>
      <c r="L89" s="6">
        <f t="shared" ref="L89:L152" si="33">K89*J89</f>
        <v>280.39711625819427</v>
      </c>
      <c r="M89" s="6">
        <f t="shared" si="27"/>
        <v>489818.78903351503</v>
      </c>
      <c r="N89" s="6">
        <f t="shared" si="28"/>
        <v>6437774.4669579817</v>
      </c>
      <c r="O89" s="289">
        <f t="shared" si="29"/>
        <v>65.621965774927375</v>
      </c>
    </row>
    <row r="90" spans="1:15" x14ac:dyDescent="0.2">
      <c r="A90" s="298" t="s">
        <v>41</v>
      </c>
      <c r="B90" s="277" t="s">
        <v>48</v>
      </c>
      <c r="C90" s="278" t="s">
        <v>73</v>
      </c>
      <c r="D90" s="277" t="str">
        <f t="shared" si="31"/>
        <v>ACFemale20-24</v>
      </c>
      <c r="E90" s="6">
        <f>VLOOKUP(D90,'Appendix 1b. Person-years 2019'!$E$3:$F$1682,2,FALSE)</f>
        <v>42414.946000000004</v>
      </c>
      <c r="F90" s="6">
        <f>VLOOKUP(D90,'Appendix 2b.Deaths 2019'!$E$4:$F$1683,2,FALSE)</f>
        <v>20</v>
      </c>
      <c r="G90" s="279">
        <f t="shared" si="32"/>
        <v>4.7153189821342689E-4</v>
      </c>
      <c r="H90" s="302">
        <v>5</v>
      </c>
      <c r="I90" s="288">
        <f>VLOOKUP(D90,'Appendix 3b. nax IBGE 2019'!$E$5:$O$1850,11,FALSE)</f>
        <v>2.5000000000000546</v>
      </c>
      <c r="J90" s="279">
        <f t="shared" si="26"/>
        <v>2.3548834843684953E-3</v>
      </c>
      <c r="K90" s="6">
        <f t="shared" si="30"/>
        <v>97823.559248573918</v>
      </c>
      <c r="L90" s="6">
        <f t="shared" si="33"/>
        <v>230.36308405660969</v>
      </c>
      <c r="M90" s="6">
        <f t="shared" si="27"/>
        <v>488541.88853272813</v>
      </c>
      <c r="N90" s="6">
        <f t="shared" si="28"/>
        <v>5947955.6779244663</v>
      </c>
      <c r="O90" s="289">
        <f t="shared" si="29"/>
        <v>60.802895781071022</v>
      </c>
    </row>
    <row r="91" spans="1:15" x14ac:dyDescent="0.2">
      <c r="A91" s="298" t="s">
        <v>41</v>
      </c>
      <c r="B91" s="277" t="s">
        <v>48</v>
      </c>
      <c r="C91" s="278" t="s">
        <v>74</v>
      </c>
      <c r="D91" s="277" t="str">
        <f t="shared" si="31"/>
        <v>ACFemale25-29</v>
      </c>
      <c r="E91" s="6">
        <f>VLOOKUP(D91,'Appendix 1b. Person-years 2019'!$E$3:$F$1682,2,FALSE)</f>
        <v>37584.959300000002</v>
      </c>
      <c r="F91" s="6">
        <f>VLOOKUP(D91,'Appendix 2b.Deaths 2019'!$E$4:$F$1683,2,FALSE)</f>
        <v>33</v>
      </c>
      <c r="G91" s="279">
        <f t="shared" si="32"/>
        <v>8.7801079513208358E-4</v>
      </c>
      <c r="H91" s="302">
        <v>5</v>
      </c>
      <c r="I91" s="288">
        <f>VLOOKUP(D91,'Appendix 3b. nax IBGE 2019'!$E$5:$O$1850,11,FALSE)</f>
        <v>2.5000000000000133</v>
      </c>
      <c r="J91" s="279">
        <f t="shared" si="26"/>
        <v>4.3804387942884167E-3</v>
      </c>
      <c r="K91" s="6">
        <f t="shared" si="30"/>
        <v>97593.196164517314</v>
      </c>
      <c r="L91" s="6">
        <f t="shared" si="33"/>
        <v>427.50102253765118</v>
      </c>
      <c r="M91" s="6">
        <f t="shared" si="27"/>
        <v>486897.22826624248</v>
      </c>
      <c r="N91" s="6">
        <f t="shared" si="28"/>
        <v>5459413.7893917384</v>
      </c>
      <c r="O91" s="289">
        <f t="shared" si="29"/>
        <v>55.940516387930927</v>
      </c>
    </row>
    <row r="92" spans="1:15" x14ac:dyDescent="0.2">
      <c r="A92" s="298" t="s">
        <v>41</v>
      </c>
      <c r="B92" s="277" t="s">
        <v>48</v>
      </c>
      <c r="C92" s="278" t="s">
        <v>75</v>
      </c>
      <c r="D92" s="277" t="str">
        <f t="shared" si="31"/>
        <v>ACFemale30-34</v>
      </c>
      <c r="E92" s="6">
        <f>VLOOKUP(D92,'Appendix 1b. Person-years 2019'!$E$3:$F$1682,2,FALSE)</f>
        <v>34820.265399999997</v>
      </c>
      <c r="F92" s="6">
        <f>VLOOKUP(D92,'Appendix 2b.Deaths 2019'!$E$4:$F$1683,2,FALSE)</f>
        <v>33</v>
      </c>
      <c r="G92" s="279">
        <f t="shared" si="32"/>
        <v>9.4772396536644448E-4</v>
      </c>
      <c r="H92" s="302">
        <v>5</v>
      </c>
      <c r="I92" s="288">
        <f>VLOOKUP(D92,'Appendix 3b. nax IBGE 2019'!$E$5:$O$1850,11,FALSE)</f>
        <v>2.5000000000000422</v>
      </c>
      <c r="J92" s="279">
        <f t="shared" si="26"/>
        <v>4.7274191058797885E-3</v>
      </c>
      <c r="K92" s="6">
        <f t="shared" si="30"/>
        <v>97165.695141979668</v>
      </c>
      <c r="L92" s="6">
        <f t="shared" si="33"/>
        <v>459.34296365028564</v>
      </c>
      <c r="M92" s="6">
        <f t="shared" si="27"/>
        <v>484680.11830077262</v>
      </c>
      <c r="N92" s="6">
        <f t="shared" si="28"/>
        <v>4972516.5611254955</v>
      </c>
      <c r="O92" s="289">
        <f t="shared" si="29"/>
        <v>51.175639240367651</v>
      </c>
    </row>
    <row r="93" spans="1:15" x14ac:dyDescent="0.2">
      <c r="A93" s="298" t="s">
        <v>41</v>
      </c>
      <c r="B93" s="277" t="s">
        <v>48</v>
      </c>
      <c r="C93" s="278" t="s">
        <v>76</v>
      </c>
      <c r="D93" s="277" t="str">
        <f t="shared" si="31"/>
        <v>ACFemale35-39</v>
      </c>
      <c r="E93" s="6">
        <f>VLOOKUP(D93,'Appendix 1b. Person-years 2019'!$E$3:$F$1682,2,FALSE)</f>
        <v>33345.333500000001</v>
      </c>
      <c r="F93" s="6">
        <f>VLOOKUP(D93,'Appendix 2b.Deaths 2019'!$E$4:$F$1683,2,FALSE)</f>
        <v>44</v>
      </c>
      <c r="G93" s="279">
        <f t="shared" si="32"/>
        <v>1.3195249644151856E-3</v>
      </c>
      <c r="H93" s="302">
        <v>5</v>
      </c>
      <c r="I93" s="288">
        <f>VLOOKUP(D93,'Appendix 3b. nax IBGE 2019'!$E$5:$O$1850,11,FALSE)</f>
        <v>2.4999999999999498</v>
      </c>
      <c r="J93" s="279">
        <f t="shared" si="26"/>
        <v>6.5759320557961251E-3</v>
      </c>
      <c r="K93" s="6">
        <f t="shared" si="30"/>
        <v>96706.352178329384</v>
      </c>
      <c r="L93" s="6">
        <f t="shared" si="33"/>
        <v>635.9344012885856</v>
      </c>
      <c r="M93" s="6">
        <f t="shared" si="27"/>
        <v>481941.92488842545</v>
      </c>
      <c r="N93" s="6">
        <f t="shared" si="28"/>
        <v>4487836.4428247232</v>
      </c>
      <c r="O93" s="289">
        <f t="shared" si="29"/>
        <v>46.406842381449977</v>
      </c>
    </row>
    <row r="94" spans="1:15" x14ac:dyDescent="0.2">
      <c r="A94" s="298" t="s">
        <v>41</v>
      </c>
      <c r="B94" s="277" t="s">
        <v>48</v>
      </c>
      <c r="C94" s="278" t="s">
        <v>77</v>
      </c>
      <c r="D94" s="277" t="str">
        <f t="shared" si="31"/>
        <v>ACFemale40-44</v>
      </c>
      <c r="E94" s="6">
        <f>VLOOKUP(D94,'Appendix 1b. Person-years 2019'!$E$3:$F$1682,2,FALSE)</f>
        <v>28538.831399999999</v>
      </c>
      <c r="F94" s="6">
        <f>VLOOKUP(D94,'Appendix 2b.Deaths 2019'!$E$4:$F$1683,2,FALSE)</f>
        <v>46</v>
      </c>
      <c r="G94" s="279">
        <f t="shared" si="32"/>
        <v>1.6118389486683747E-3</v>
      </c>
      <c r="H94" s="302">
        <v>5</v>
      </c>
      <c r="I94" s="288">
        <f>VLOOKUP(D94,'Appendix 3b. nax IBGE 2019'!$E$5:$O$1850,11,FALSE)</f>
        <v>2.4999999999999982</v>
      </c>
      <c r="J94" s="279">
        <f t="shared" si="26"/>
        <v>8.0268497706034517E-3</v>
      </c>
      <c r="K94" s="6">
        <f t="shared" si="30"/>
        <v>96070.417777040799</v>
      </c>
      <c r="L94" s="6">
        <f t="shared" si="33"/>
        <v>771.14281089541771</v>
      </c>
      <c r="M94" s="6">
        <f t="shared" si="27"/>
        <v>478424.23185796547</v>
      </c>
      <c r="N94" s="6">
        <f t="shared" si="28"/>
        <v>4005894.5179362977</v>
      </c>
      <c r="O94" s="289">
        <f t="shared" si="29"/>
        <v>41.697482020252423</v>
      </c>
    </row>
    <row r="95" spans="1:15" x14ac:dyDescent="0.2">
      <c r="A95" s="298" t="s">
        <v>41</v>
      </c>
      <c r="B95" s="277" t="s">
        <v>48</v>
      </c>
      <c r="C95" s="278" t="s">
        <v>78</v>
      </c>
      <c r="D95" s="277" t="str">
        <f t="shared" si="31"/>
        <v>ACFemale45-49</v>
      </c>
      <c r="E95" s="6">
        <f>VLOOKUP(D95,'Appendix 1b. Person-years 2019'!$E$3:$F$1682,2,FALSE)</f>
        <v>22765.0452</v>
      </c>
      <c r="F95" s="6">
        <f>VLOOKUP(D95,'Appendix 2b.Deaths 2019'!$E$4:$F$1683,2,FALSE)</f>
        <v>69</v>
      </c>
      <c r="G95" s="279">
        <f t="shared" si="32"/>
        <v>3.0309625741485459E-3</v>
      </c>
      <c r="H95" s="302">
        <v>5</v>
      </c>
      <c r="I95" s="288">
        <f>VLOOKUP(D95,'Appendix 3b. nax IBGE 2019'!$E$5:$O$1850,11,FALSE)</f>
        <v>2.4999999999999862</v>
      </c>
      <c r="J95" s="279">
        <f t="shared" si="26"/>
        <v>1.5040842295539108E-2</v>
      </c>
      <c r="K95" s="6">
        <f t="shared" si="30"/>
        <v>95299.274966145385</v>
      </c>
      <c r="L95" s="6">
        <f t="shared" si="33"/>
        <v>1433.3813656450109</v>
      </c>
      <c r="M95" s="6">
        <f t="shared" si="27"/>
        <v>472912.92141661438</v>
      </c>
      <c r="N95" s="6">
        <f t="shared" si="28"/>
        <v>3527470.2860783325</v>
      </c>
      <c r="O95" s="289">
        <f t="shared" si="29"/>
        <v>37.014660261911224</v>
      </c>
    </row>
    <row r="96" spans="1:15" x14ac:dyDescent="0.2">
      <c r="A96" s="298" t="s">
        <v>41</v>
      </c>
      <c r="B96" s="277" t="s">
        <v>48</v>
      </c>
      <c r="C96" s="278" t="s">
        <v>79</v>
      </c>
      <c r="D96" s="277" t="str">
        <f t="shared" si="31"/>
        <v>ACFemale50-54</v>
      </c>
      <c r="E96" s="6">
        <f>VLOOKUP(D96,'Appendix 1b. Person-years 2019'!$E$3:$F$1682,2,FALSE)</f>
        <v>18762.364399999999</v>
      </c>
      <c r="F96" s="6">
        <f>VLOOKUP(D96,'Appendix 2b.Deaths 2019'!$E$4:$F$1683,2,FALSE)</f>
        <v>62</v>
      </c>
      <c r="G96" s="279">
        <f t="shared" si="32"/>
        <v>3.3044875730054578E-3</v>
      </c>
      <c r="H96" s="302">
        <v>5</v>
      </c>
      <c r="I96" s="288">
        <f>VLOOKUP(D96,'Appendix 3b. nax IBGE 2019'!$E$5:$O$1850,11,FALSE)</f>
        <v>2.5000000000000178</v>
      </c>
      <c r="J96" s="279">
        <f t="shared" si="26"/>
        <v>1.6387060768359468E-2</v>
      </c>
      <c r="K96" s="6">
        <f t="shared" si="30"/>
        <v>93865.893600500378</v>
      </c>
      <c r="L96" s="6">
        <f t="shared" si="33"/>
        <v>1538.1861025077637</v>
      </c>
      <c r="M96" s="6">
        <f t="shared" si="27"/>
        <v>465484.00274623249</v>
      </c>
      <c r="N96" s="6">
        <f t="shared" si="28"/>
        <v>3054557.3646617183</v>
      </c>
      <c r="O96" s="289">
        <f t="shared" si="29"/>
        <v>32.541717204143623</v>
      </c>
    </row>
    <row r="97" spans="1:15" x14ac:dyDescent="0.2">
      <c r="A97" s="298" t="s">
        <v>41</v>
      </c>
      <c r="B97" s="277" t="s">
        <v>48</v>
      </c>
      <c r="C97" s="278" t="s">
        <v>80</v>
      </c>
      <c r="D97" s="277" t="str">
        <f t="shared" si="31"/>
        <v>ACFemale55-59</v>
      </c>
      <c r="E97" s="6">
        <f>VLOOKUP(D97,'Appendix 1b. Person-years 2019'!$E$3:$F$1682,2,FALSE)</f>
        <v>14418.2237</v>
      </c>
      <c r="F97" s="6">
        <f>VLOOKUP(D97,'Appendix 2b.Deaths 2019'!$E$4:$F$1683,2,FALSE)</f>
        <v>97</v>
      </c>
      <c r="G97" s="279">
        <f t="shared" si="32"/>
        <v>6.7275971033796626E-3</v>
      </c>
      <c r="H97" s="302">
        <v>5</v>
      </c>
      <c r="I97" s="288">
        <f>VLOOKUP(D97,'Appendix 3b. nax IBGE 2019'!$E$5:$O$1850,11,FALSE)</f>
        <v>2.4999999999999853</v>
      </c>
      <c r="J97" s="279">
        <f t="shared" si="26"/>
        <v>3.3081586552238203E-2</v>
      </c>
      <c r="K97" s="6">
        <f t="shared" si="30"/>
        <v>92327.707497992611</v>
      </c>
      <c r="L97" s="6">
        <f t="shared" si="33"/>
        <v>3054.3470467645748</v>
      </c>
      <c r="M97" s="6">
        <f t="shared" si="27"/>
        <v>454002.66987305164</v>
      </c>
      <c r="N97" s="6">
        <f t="shared" si="28"/>
        <v>2589073.3619154859</v>
      </c>
      <c r="O97" s="289">
        <f t="shared" si="29"/>
        <v>28.042214326309114</v>
      </c>
    </row>
    <row r="98" spans="1:15" x14ac:dyDescent="0.2">
      <c r="A98" s="298" t="s">
        <v>41</v>
      </c>
      <c r="B98" s="277" t="s">
        <v>48</v>
      </c>
      <c r="C98" s="278" t="s">
        <v>81</v>
      </c>
      <c r="D98" s="277" t="str">
        <f t="shared" si="31"/>
        <v>ACFemale60-64</v>
      </c>
      <c r="E98" s="6">
        <f>VLOOKUP(D98,'Appendix 1b. Person-years 2019'!$E$3:$F$1682,2,FALSE)</f>
        <v>11487.882900000001</v>
      </c>
      <c r="F98" s="6">
        <f>VLOOKUP(D98,'Appendix 2b.Deaths 2019'!$E$4:$F$1683,2,FALSE)</f>
        <v>111</v>
      </c>
      <c r="G98" s="279">
        <f t="shared" si="32"/>
        <v>9.6623547581600085E-3</v>
      </c>
      <c r="H98" s="302">
        <v>5</v>
      </c>
      <c r="I98" s="288">
        <f>VLOOKUP(D98,'Appendix 3b. nax IBGE 2019'!$E$5:$O$1850,11,FALSE)</f>
        <v>2.5000000000000067</v>
      </c>
      <c r="J98" s="279">
        <f t="shared" si="26"/>
        <v>4.7172285400078222E-2</v>
      </c>
      <c r="K98" s="6">
        <f t="shared" si="30"/>
        <v>89273.360451228044</v>
      </c>
      <c r="L98" s="6">
        <f t="shared" si="33"/>
        <v>4211.2284378293853</v>
      </c>
      <c r="M98" s="6">
        <f t="shared" si="27"/>
        <v>435838.7311615668</v>
      </c>
      <c r="N98" s="6">
        <f t="shared" si="28"/>
        <v>2135070.6920424341</v>
      </c>
      <c r="O98" s="289">
        <f t="shared" si="29"/>
        <v>23.916100853052004</v>
      </c>
    </row>
    <row r="99" spans="1:15" x14ac:dyDescent="0.2">
      <c r="A99" s="298" t="s">
        <v>41</v>
      </c>
      <c r="B99" s="277" t="s">
        <v>48</v>
      </c>
      <c r="C99" s="278" t="s">
        <v>82</v>
      </c>
      <c r="D99" s="277" t="str">
        <f t="shared" si="31"/>
        <v>ACFemale65-69</v>
      </c>
      <c r="E99" s="6">
        <f>VLOOKUP(D99,'Appendix 1b. Person-years 2019'!$E$3:$F$1682,2,FALSE)</f>
        <v>8560.0071000000007</v>
      </c>
      <c r="F99" s="6">
        <f>VLOOKUP(D99,'Appendix 2b.Deaths 2019'!$E$4:$F$1683,2,FALSE)</f>
        <v>128</v>
      </c>
      <c r="G99" s="279">
        <f t="shared" si="32"/>
        <v>1.4953258625217727E-2</v>
      </c>
      <c r="H99" s="302">
        <v>5</v>
      </c>
      <c r="I99" s="288">
        <f>VLOOKUP(D99,'Appendix 3b. nax IBGE 2019'!$E$5:$O$1850,11,FALSE)</f>
        <v>2.5000000000000009</v>
      </c>
      <c r="J99" s="279">
        <f t="shared" si="26"/>
        <v>7.2072014446925375E-2</v>
      </c>
      <c r="K99" s="6">
        <f t="shared" si="30"/>
        <v>85062.132013398659</v>
      </c>
      <c r="L99" s="6">
        <f t="shared" si="33"/>
        <v>6130.5992073559419</v>
      </c>
      <c r="M99" s="6">
        <f t="shared" si="27"/>
        <v>409984.16204860341</v>
      </c>
      <c r="N99" s="6">
        <f t="shared" si="28"/>
        <v>1699231.9608808672</v>
      </c>
      <c r="O99" s="289">
        <f t="shared" si="29"/>
        <v>19.976362226768671</v>
      </c>
    </row>
    <row r="100" spans="1:15" x14ac:dyDescent="0.2">
      <c r="A100" s="298" t="s">
        <v>41</v>
      </c>
      <c r="B100" s="277" t="s">
        <v>48</v>
      </c>
      <c r="C100" s="278" t="s">
        <v>19</v>
      </c>
      <c r="D100" s="277" t="str">
        <f t="shared" si="31"/>
        <v>ACFemale70-74</v>
      </c>
      <c r="E100" s="6">
        <f>VLOOKUP(D100,'Appendix 1b. Person-years 2019'!$E$3:$F$1682,2,FALSE)</f>
        <v>6115.1553000000004</v>
      </c>
      <c r="F100" s="6">
        <f>VLOOKUP(D100,'Appendix 2b.Deaths 2019'!$E$4:$F$1683,2,FALSE)</f>
        <v>132</v>
      </c>
      <c r="G100" s="279">
        <f t="shared" si="32"/>
        <v>2.1585715083965243E-2</v>
      </c>
      <c r="H100" s="302">
        <v>5</v>
      </c>
      <c r="I100" s="288">
        <f>VLOOKUP(D100,'Appendix 3b. nax IBGE 2019'!$E$5:$O$1850,11,FALSE)</f>
        <v>2.5000000000000004</v>
      </c>
      <c r="J100" s="279">
        <f t="shared" si="26"/>
        <v>0.10240249757829729</v>
      </c>
      <c r="K100" s="6">
        <f t="shared" si="30"/>
        <v>78931.532806042713</v>
      </c>
      <c r="L100" s="6">
        <f t="shared" si="33"/>
        <v>8082.7860970220827</v>
      </c>
      <c r="M100" s="6">
        <f t="shared" si="27"/>
        <v>374450.69878765836</v>
      </c>
      <c r="N100" s="6">
        <f t="shared" si="28"/>
        <v>1289247.7988322638</v>
      </c>
      <c r="O100" s="289">
        <f t="shared" si="29"/>
        <v>16.333748414595131</v>
      </c>
    </row>
    <row r="101" spans="1:15" x14ac:dyDescent="0.2">
      <c r="A101" s="298" t="s">
        <v>41</v>
      </c>
      <c r="B101" s="277" t="s">
        <v>48</v>
      </c>
      <c r="C101" s="278" t="s">
        <v>20</v>
      </c>
      <c r="D101" s="277" t="str">
        <f t="shared" si="31"/>
        <v>ACFemale75-79</v>
      </c>
      <c r="E101" s="6">
        <f>VLOOKUP(D101,'Appendix 1b. Person-years 2019'!$E$3:$F$1682,2,FALSE)</f>
        <v>4403.5612000000001</v>
      </c>
      <c r="F101" s="6">
        <f>VLOOKUP(D101,'Appendix 2b.Deaths 2019'!$E$4:$F$1683,2,FALSE)</f>
        <v>162</v>
      </c>
      <c r="G101" s="279">
        <f t="shared" si="32"/>
        <v>3.6788406619624132E-2</v>
      </c>
      <c r="H101" s="302">
        <v>5</v>
      </c>
      <c r="I101" s="288">
        <f>VLOOKUP(D101,'Appendix 3b. nax IBGE 2019'!$E$5:$O$1850,11,FALSE)</f>
        <v>2.4999999999999991</v>
      </c>
      <c r="J101" s="279">
        <f t="shared" si="26"/>
        <v>0.16844955617909155</v>
      </c>
      <c r="K101" s="6">
        <f t="shared" si="30"/>
        <v>70848.746709020634</v>
      </c>
      <c r="L101" s="6">
        <f t="shared" si="33"/>
        <v>11934.439938979398</v>
      </c>
      <c r="M101" s="6">
        <f t="shared" si="27"/>
        <v>324407.63369765464</v>
      </c>
      <c r="N101" s="6">
        <f t="shared" si="28"/>
        <v>914797.10004460556</v>
      </c>
      <c r="O101" s="289">
        <f t="shared" si="29"/>
        <v>12.911972935833619</v>
      </c>
    </row>
    <row r="102" spans="1:15" x14ac:dyDescent="0.2">
      <c r="A102" s="298" t="s">
        <v>41</v>
      </c>
      <c r="B102" s="277" t="s">
        <v>48</v>
      </c>
      <c r="C102" s="278" t="s">
        <v>21</v>
      </c>
      <c r="D102" s="277" t="str">
        <f t="shared" si="31"/>
        <v>ACFemale80-84</v>
      </c>
      <c r="E102" s="6">
        <f>VLOOKUP(D102,'Appendix 1b. Person-years 2019'!$E$3:$F$1682,2,FALSE)</f>
        <v>2563.0041999999999</v>
      </c>
      <c r="F102" s="6">
        <f>VLOOKUP(D102,'Appendix 2b.Deaths 2019'!$E$4:$F$1683,2,FALSE)</f>
        <v>155</v>
      </c>
      <c r="G102" s="279">
        <f t="shared" si="32"/>
        <v>6.0475905579866006E-2</v>
      </c>
      <c r="H102" s="302">
        <v>5</v>
      </c>
      <c r="I102" s="288">
        <f>VLOOKUP(D102,'Appendix 3b. nax IBGE 2019'!$E$5:$O$1850,11,FALSE)</f>
        <v>2.4999999999999991</v>
      </c>
      <c r="J102" s="279">
        <f t="shared" si="26"/>
        <v>0.26266697061471733</v>
      </c>
      <c r="K102" s="6">
        <f t="shared" si="30"/>
        <v>58914.306770041236</v>
      </c>
      <c r="L102" s="6">
        <f t="shared" si="33"/>
        <v>15474.842485152863</v>
      </c>
      <c r="M102" s="6">
        <f t="shared" si="27"/>
        <v>255884.42763732403</v>
      </c>
      <c r="N102" s="6">
        <f t="shared" si="28"/>
        <v>590389.46634695097</v>
      </c>
      <c r="O102" s="289">
        <f t="shared" si="29"/>
        <v>10.021156128534342</v>
      </c>
    </row>
    <row r="103" spans="1:15" x14ac:dyDescent="0.2">
      <c r="A103" s="298" t="s">
        <v>41</v>
      </c>
      <c r="B103" s="277" t="s">
        <v>48</v>
      </c>
      <c r="C103" s="278" t="s">
        <v>22</v>
      </c>
      <c r="D103" s="277" t="str">
        <f t="shared" si="31"/>
        <v>ACFemale85-89</v>
      </c>
      <c r="E103" s="6">
        <f>VLOOKUP(D103,'Appendix 1b. Person-years 2019'!$E$3:$F$1682,2,FALSE)</f>
        <v>1343.3369</v>
      </c>
      <c r="F103" s="6">
        <f>VLOOKUP(D103,'Appendix 2b.Deaths 2019'!$E$4:$F$1683,2,FALSE)</f>
        <v>123</v>
      </c>
      <c r="G103" s="279">
        <f t="shared" si="32"/>
        <v>9.1563032326440225E-2</v>
      </c>
      <c r="H103" s="302">
        <v>5</v>
      </c>
      <c r="I103" s="288">
        <f>VLOOKUP(D103,'Appendix 3b. nax IBGE 2019'!$E$5:$O$1850,11,FALSE)</f>
        <v>2.5000000000000009</v>
      </c>
      <c r="J103" s="279">
        <f t="shared" si="26"/>
        <v>0.3725383167773873</v>
      </c>
      <c r="K103" s="6">
        <f t="shared" si="30"/>
        <v>43439.464284888374</v>
      </c>
      <c r="L103" s="6">
        <f t="shared" si="33"/>
        <v>16182.864906403747</v>
      </c>
      <c r="M103" s="6">
        <f t="shared" si="27"/>
        <v>176740.15915843251</v>
      </c>
      <c r="N103" s="6">
        <f t="shared" si="28"/>
        <v>334505.03870962688</v>
      </c>
      <c r="O103" s="289">
        <f t="shared" si="29"/>
        <v>7.7004872002068812</v>
      </c>
    </row>
    <row r="104" spans="1:15" x14ac:dyDescent="0.2">
      <c r="A104" s="299" t="s">
        <v>41</v>
      </c>
      <c r="B104" s="300" t="s">
        <v>48</v>
      </c>
      <c r="C104" s="292" t="s">
        <v>5</v>
      </c>
      <c r="D104" s="300" t="str">
        <f t="shared" si="31"/>
        <v>ACFemale90+</v>
      </c>
      <c r="E104" s="293">
        <f>VLOOKUP(D104,'Appendix 1b. Person-years 2019'!$E$3:$F$1682,2,FALSE)</f>
        <v>874.00840000000005</v>
      </c>
      <c r="F104" s="293">
        <f>VLOOKUP(D104,'Appendix 2b.Deaths 2019'!$E$4:$F$1683,2,FALSE)</f>
        <v>151</v>
      </c>
      <c r="G104" s="291">
        <f t="shared" si="32"/>
        <v>0.17276721825556823</v>
      </c>
      <c r="H104" s="303"/>
      <c r="I104" s="294">
        <f>VLOOKUP(D104,'Appendix 3b. nax IBGE 2019'!$E$5:$O$1850,11,FALSE)</f>
        <v>0</v>
      </c>
      <c r="J104" s="291">
        <v>1</v>
      </c>
      <c r="K104" s="293">
        <f t="shared" si="30"/>
        <v>27256.599378484629</v>
      </c>
      <c r="L104" s="293">
        <f t="shared" si="33"/>
        <v>27256.599378484629</v>
      </c>
      <c r="M104" s="293">
        <f>K104*O104</f>
        <v>157764.87955119435</v>
      </c>
      <c r="N104" s="293">
        <f>M104</f>
        <v>157764.87955119435</v>
      </c>
      <c r="O104" s="295">
        <f>1/G104</f>
        <v>5.7881350993377492</v>
      </c>
    </row>
    <row r="105" spans="1:15" x14ac:dyDescent="0.2">
      <c r="A105" s="143" t="s">
        <v>41</v>
      </c>
      <c r="B105" s="143" t="s">
        <v>47</v>
      </c>
      <c r="C105" s="144">
        <v>0</v>
      </c>
      <c r="D105" s="143" t="str">
        <f t="shared" si="31"/>
        <v>ACMale0</v>
      </c>
      <c r="E105" s="6">
        <f>VLOOKUP(D105,'Appendix 1b. Person-years 2019'!$E$3:$F$1682,2,FALSE)</f>
        <v>8611.1695</v>
      </c>
      <c r="F105" s="6">
        <f>VLOOKUP(D105,'Appendix 2b.Deaths 2019'!$E$4:$F$1683,2,FALSE)</f>
        <v>157</v>
      </c>
      <c r="G105" s="279">
        <f t="shared" si="32"/>
        <v>1.8232134438881966E-2</v>
      </c>
      <c r="H105" s="302">
        <v>1</v>
      </c>
      <c r="I105" s="148">
        <f>VLOOKUP(D105,'Appendix 3b. nax IBGE 2019'!$E$5:$O$1850,11,FALSE)</f>
        <v>9.0224105397522944E-2</v>
      </c>
      <c r="J105" s="279">
        <f t="shared" ref="J105:J123" si="34">(H105*G105)/(1+(H105-I105)*G105)</f>
        <v>1.7934649600624852E-2</v>
      </c>
      <c r="K105" s="6">
        <v>100000</v>
      </c>
      <c r="L105" s="6">
        <f t="shared" si="33"/>
        <v>1793.4649600624853</v>
      </c>
      <c r="M105" s="6">
        <f t="shared" ref="M105:M123" si="35">K106*H105+L105*I105</f>
        <v>98368.348811520962</v>
      </c>
      <c r="N105" s="6">
        <f t="shared" ref="N105:N123" si="36">N106+M105</f>
        <v>7148592.8103706706</v>
      </c>
      <c r="O105" s="145">
        <f t="shared" ref="O105:O123" si="37">N105/K105</f>
        <v>71.485928103706712</v>
      </c>
    </row>
    <row r="106" spans="1:15" x14ac:dyDescent="0.2">
      <c r="A106" s="143" t="s">
        <v>41</v>
      </c>
      <c r="B106" s="143" t="s">
        <v>47</v>
      </c>
      <c r="C106" s="149" t="s">
        <v>107</v>
      </c>
      <c r="D106" s="143" t="str">
        <f t="shared" si="31"/>
        <v>ACMale01-04</v>
      </c>
      <c r="E106" s="146">
        <f>VLOOKUP(D106,'Appendix 1b. Person-years 2019'!$E$3:$F$1682,2,FALSE)</f>
        <v>34160.103999999999</v>
      </c>
      <c r="F106" s="146">
        <f>VLOOKUP(D106,'Appendix 2b.Deaths 2019'!$E$4:$F$1683,2,FALSE)</f>
        <v>33</v>
      </c>
      <c r="G106" s="147">
        <f t="shared" si="32"/>
        <v>9.6603921346375299E-4</v>
      </c>
      <c r="H106" s="304">
        <v>4</v>
      </c>
      <c r="I106" s="148">
        <f>VLOOKUP(D106,'Appendix 3b. nax IBGE 2019'!$E$5:$O$1850,11,FALSE)</f>
        <v>1.6029851375432893</v>
      </c>
      <c r="J106" s="147">
        <f t="shared" si="34"/>
        <v>3.8552296441801128E-3</v>
      </c>
      <c r="K106" s="146">
        <f t="shared" ref="K106:K124" si="38">K105-L105</f>
        <v>98206.535039937517</v>
      </c>
      <c r="L106" s="146">
        <f t="shared" si="33"/>
        <v>378.6087451381801</v>
      </c>
      <c r="M106" s="146">
        <f t="shared" si="35"/>
        <v>391918.60937059775</v>
      </c>
      <c r="N106" s="146">
        <f t="shared" si="36"/>
        <v>7050224.4615591494</v>
      </c>
      <c r="O106" s="145">
        <f t="shared" si="37"/>
        <v>71.789768966923077</v>
      </c>
    </row>
    <row r="107" spans="1:15" x14ac:dyDescent="0.2">
      <c r="A107" s="143" t="s">
        <v>41</v>
      </c>
      <c r="B107" s="143" t="s">
        <v>47</v>
      </c>
      <c r="C107" s="149" t="s">
        <v>106</v>
      </c>
      <c r="D107" s="143" t="str">
        <f t="shared" si="31"/>
        <v>ACMale05-09</v>
      </c>
      <c r="E107" s="146">
        <f>VLOOKUP(D107,'Appendix 1b. Person-years 2019'!$E$3:$F$1682,2,FALSE)</f>
        <v>43111.182699999998</v>
      </c>
      <c r="F107" s="146">
        <f>VLOOKUP(D107,'Appendix 2b.Deaths 2019'!$E$4:$F$1683,2,FALSE)</f>
        <v>19</v>
      </c>
      <c r="G107" s="147">
        <f t="shared" si="32"/>
        <v>4.407209176379195E-4</v>
      </c>
      <c r="H107" s="304">
        <v>5</v>
      </c>
      <c r="I107" s="148">
        <f>VLOOKUP(D107,'Appendix 3b. nax IBGE 2019'!$E$5:$O$1850,11,FALSE)</f>
        <v>2.5000000000002536</v>
      </c>
      <c r="J107" s="147">
        <f t="shared" si="34"/>
        <v>2.2011793237609635E-3</v>
      </c>
      <c r="K107" s="146">
        <f t="shared" si="38"/>
        <v>97827.926294799341</v>
      </c>
      <c r="L107" s="146">
        <f t="shared" si="33"/>
        <v>215.33680864652379</v>
      </c>
      <c r="M107" s="146">
        <f t="shared" si="35"/>
        <v>488601.28945238044</v>
      </c>
      <c r="N107" s="146">
        <f t="shared" si="36"/>
        <v>6658305.8521885518</v>
      </c>
      <c r="O107" s="145">
        <f t="shared" si="37"/>
        <v>68.06140234562568</v>
      </c>
    </row>
    <row r="108" spans="1:15" x14ac:dyDescent="0.2">
      <c r="A108" s="143" t="s">
        <v>41</v>
      </c>
      <c r="B108" s="143" t="s">
        <v>47</v>
      </c>
      <c r="C108" s="149" t="s">
        <v>71</v>
      </c>
      <c r="D108" s="143" t="str">
        <f t="shared" si="31"/>
        <v>ACMale10-14</v>
      </c>
      <c r="E108" s="146">
        <f>VLOOKUP(D108,'Appendix 1b. Person-years 2019'!$E$3:$F$1682,2,FALSE)</f>
        <v>46569.399299999997</v>
      </c>
      <c r="F108" s="146">
        <f>VLOOKUP(D108,'Appendix 2b.Deaths 2019'!$E$4:$F$1683,2,FALSE)</f>
        <v>12</v>
      </c>
      <c r="G108" s="147">
        <f t="shared" si="32"/>
        <v>2.5767993962507482E-4</v>
      </c>
      <c r="H108" s="304">
        <v>5</v>
      </c>
      <c r="I108" s="148">
        <f>VLOOKUP(D108,'Appendix 3b. nax IBGE 2019'!$E$5:$O$1850,11,FALSE)</f>
        <v>2.5000000000001856</v>
      </c>
      <c r="J108" s="147">
        <f t="shared" si="34"/>
        <v>1.2875702455675219E-3</v>
      </c>
      <c r="K108" s="146">
        <f t="shared" si="38"/>
        <v>97612.589486152821</v>
      </c>
      <c r="L108" s="146">
        <f t="shared" si="33"/>
        <v>125.6830658151675</v>
      </c>
      <c r="M108" s="146">
        <f t="shared" si="35"/>
        <v>487748.73976622615</v>
      </c>
      <c r="N108" s="146">
        <f t="shared" si="36"/>
        <v>6169704.5627361713</v>
      </c>
      <c r="O108" s="145">
        <f t="shared" si="37"/>
        <v>63.206033107147483</v>
      </c>
    </row>
    <row r="109" spans="1:15" x14ac:dyDescent="0.2">
      <c r="A109" s="143" t="s">
        <v>41</v>
      </c>
      <c r="B109" s="143" t="s">
        <v>47</v>
      </c>
      <c r="C109" s="144" t="s">
        <v>72</v>
      </c>
      <c r="D109" s="143" t="str">
        <f t="shared" si="31"/>
        <v>ACMale15-19</v>
      </c>
      <c r="E109" s="146">
        <f>VLOOKUP(D109,'Appendix 1b. Person-years 2019'!$E$3:$F$1682,2,FALSE)</f>
        <v>46883.320200000002</v>
      </c>
      <c r="F109" s="146">
        <f>VLOOKUP(D109,'Appendix 2b.Deaths 2019'!$E$4:$F$1683,2,FALSE)</f>
        <v>77</v>
      </c>
      <c r="G109" s="147">
        <f t="shared" si="32"/>
        <v>1.6423751490194159E-3</v>
      </c>
      <c r="H109" s="304">
        <v>5</v>
      </c>
      <c r="I109" s="148">
        <f>VLOOKUP(D109,'Appendix 3b. nax IBGE 2019'!$E$5:$O$1850,11,FALSE)</f>
        <v>2.5000000000000195</v>
      </c>
      <c r="J109" s="147">
        <f t="shared" si="34"/>
        <v>8.1782961691233575E-3</v>
      </c>
      <c r="K109" s="146">
        <f t="shared" si="38"/>
        <v>97486.906420337647</v>
      </c>
      <c r="L109" s="146">
        <f t="shared" si="33"/>
        <v>797.27679331713466</v>
      </c>
      <c r="M109" s="146">
        <f t="shared" si="35"/>
        <v>485441.3401183954</v>
      </c>
      <c r="N109" s="146">
        <f t="shared" si="36"/>
        <v>5681955.8229699451</v>
      </c>
      <c r="O109" s="145">
        <f t="shared" si="37"/>
        <v>58.284297159567878</v>
      </c>
    </row>
    <row r="110" spans="1:15" x14ac:dyDescent="0.2">
      <c r="A110" s="143" t="s">
        <v>41</v>
      </c>
      <c r="B110" s="143" t="s">
        <v>47</v>
      </c>
      <c r="C110" s="144" t="s">
        <v>73</v>
      </c>
      <c r="D110" s="143" t="str">
        <f t="shared" si="31"/>
        <v>ACMale20-24</v>
      </c>
      <c r="E110" s="146">
        <f>VLOOKUP(D110,'Appendix 1b. Person-years 2019'!$E$3:$F$1682,2,FALSE)</f>
        <v>43153.476199999997</v>
      </c>
      <c r="F110" s="146">
        <f>VLOOKUP(D110,'Appendix 2b.Deaths 2019'!$E$4:$F$1683,2,FALSE)</f>
        <v>109</v>
      </c>
      <c r="G110" s="147">
        <f t="shared" si="32"/>
        <v>2.5258683563480805E-3</v>
      </c>
      <c r="H110" s="304">
        <v>5</v>
      </c>
      <c r="I110" s="148">
        <f>VLOOKUP(D110,'Appendix 3b. nax IBGE 2019'!$E$5:$O$1850,11,FALSE)</f>
        <v>2.5000000000000191</v>
      </c>
      <c r="J110" s="147">
        <f t="shared" si="34"/>
        <v>1.255009208060129E-2</v>
      </c>
      <c r="K110" s="146">
        <f t="shared" si="38"/>
        <v>96689.629627020506</v>
      </c>
      <c r="L110" s="146">
        <f t="shared" si="33"/>
        <v>1213.463755058342</v>
      </c>
      <c r="M110" s="146">
        <f t="shared" si="35"/>
        <v>480414.48874745669</v>
      </c>
      <c r="N110" s="146">
        <f t="shared" si="36"/>
        <v>5196514.48285155</v>
      </c>
      <c r="O110" s="145">
        <f t="shared" si="37"/>
        <v>53.744279535427573</v>
      </c>
    </row>
    <row r="111" spans="1:15" x14ac:dyDescent="0.2">
      <c r="A111" s="143" t="s">
        <v>41</v>
      </c>
      <c r="B111" s="143" t="s">
        <v>47</v>
      </c>
      <c r="C111" s="144" t="s">
        <v>74</v>
      </c>
      <c r="D111" s="143" t="str">
        <f t="shared" si="31"/>
        <v>ACMale25-29</v>
      </c>
      <c r="E111" s="146">
        <f>VLOOKUP(D111,'Appendix 1b. Person-years 2019'!$E$3:$F$1682,2,FALSE)</f>
        <v>37140.273500000003</v>
      </c>
      <c r="F111" s="146">
        <f>VLOOKUP(D111,'Appendix 2b.Deaths 2019'!$E$4:$F$1683,2,FALSE)</f>
        <v>99</v>
      </c>
      <c r="G111" s="147">
        <f t="shared" si="32"/>
        <v>2.665570031410781E-3</v>
      </c>
      <c r="H111" s="304">
        <v>5</v>
      </c>
      <c r="I111" s="148">
        <f>VLOOKUP(D111,'Appendix 3b. nax IBGE 2019'!$E$5:$O$1850,11,FALSE)</f>
        <v>2.5000000000000533</v>
      </c>
      <c r="J111" s="147">
        <f t="shared" si="34"/>
        <v>1.3239622305939135E-2</v>
      </c>
      <c r="K111" s="146">
        <f t="shared" si="38"/>
        <v>95476.165871962163</v>
      </c>
      <c r="L111" s="146">
        <f t="shared" si="33"/>
        <v>1264.0683753639751</v>
      </c>
      <c r="M111" s="146">
        <f t="shared" si="35"/>
        <v>474220.65842140093</v>
      </c>
      <c r="N111" s="146">
        <f t="shared" si="36"/>
        <v>4716099.9941040929</v>
      </c>
      <c r="O111" s="145">
        <f t="shared" si="37"/>
        <v>49.395573764750829</v>
      </c>
    </row>
    <row r="112" spans="1:15" x14ac:dyDescent="0.2">
      <c r="A112" s="143" t="s">
        <v>41</v>
      </c>
      <c r="B112" s="143" t="s">
        <v>47</v>
      </c>
      <c r="C112" s="144" t="s">
        <v>75</v>
      </c>
      <c r="D112" s="143" t="str">
        <f t="shared" si="31"/>
        <v>ACMale30-34</v>
      </c>
      <c r="E112" s="146">
        <f>VLOOKUP(D112,'Appendix 1b. Person-years 2019'!$E$3:$F$1682,2,FALSE)</f>
        <v>34457.0936</v>
      </c>
      <c r="F112" s="146">
        <f>VLOOKUP(D112,'Appendix 2b.Deaths 2019'!$E$4:$F$1683,2,FALSE)</f>
        <v>98</v>
      </c>
      <c r="G112" s="147">
        <f t="shared" si="32"/>
        <v>2.8441168352051609E-3</v>
      </c>
      <c r="H112" s="304">
        <v>5</v>
      </c>
      <c r="I112" s="148">
        <f>VLOOKUP(D112,'Appendix 3b. nax IBGE 2019'!$E$5:$O$1850,11,FALSE)</f>
        <v>2.5000000000000075</v>
      </c>
      <c r="J112" s="147">
        <f t="shared" si="34"/>
        <v>1.4120185532552424E-2</v>
      </c>
      <c r="K112" s="146">
        <f t="shared" si="38"/>
        <v>94212.097496598188</v>
      </c>
      <c r="L112" s="146">
        <f t="shared" si="33"/>
        <v>1330.2922960628841</v>
      </c>
      <c r="M112" s="146">
        <f t="shared" si="35"/>
        <v>467734.75674283382</v>
      </c>
      <c r="N112" s="146">
        <f t="shared" si="36"/>
        <v>4241879.335682692</v>
      </c>
      <c r="O112" s="145">
        <f t="shared" si="37"/>
        <v>45.024783954479496</v>
      </c>
    </row>
    <row r="113" spans="1:15" x14ac:dyDescent="0.2">
      <c r="A113" s="143" t="s">
        <v>41</v>
      </c>
      <c r="B113" s="143" t="s">
        <v>47</v>
      </c>
      <c r="C113" s="144" t="s">
        <v>76</v>
      </c>
      <c r="D113" s="143" t="str">
        <f t="shared" si="31"/>
        <v>ACMale35-39</v>
      </c>
      <c r="E113" s="146">
        <f>VLOOKUP(D113,'Appendix 1b. Person-years 2019'!$E$3:$F$1682,2,FALSE)</f>
        <v>32247.033100000001</v>
      </c>
      <c r="F113" s="146">
        <f>VLOOKUP(D113,'Appendix 2b.Deaths 2019'!$E$4:$F$1683,2,FALSE)</f>
        <v>103</v>
      </c>
      <c r="G113" s="147">
        <f t="shared" si="32"/>
        <v>3.1940922961994911E-3</v>
      </c>
      <c r="H113" s="304">
        <v>5</v>
      </c>
      <c r="I113" s="148">
        <f>VLOOKUP(D113,'Appendix 3b. nax IBGE 2019'!$E$5:$O$1850,11,FALSE)</f>
        <v>2.5000000000000409</v>
      </c>
      <c r="J113" s="147">
        <f t="shared" si="34"/>
        <v>1.5843943932854092E-2</v>
      </c>
      <c r="K113" s="146">
        <f t="shared" si="38"/>
        <v>92881.805200535309</v>
      </c>
      <c r="L113" s="146">
        <f t="shared" si="33"/>
        <v>1471.614113979557</v>
      </c>
      <c r="M113" s="146">
        <f t="shared" si="35"/>
        <v>460729.99071772775</v>
      </c>
      <c r="N113" s="146">
        <f t="shared" si="36"/>
        <v>3774144.5789398579</v>
      </c>
      <c r="O113" s="145">
        <f t="shared" si="37"/>
        <v>40.633841803476344</v>
      </c>
    </row>
    <row r="114" spans="1:15" x14ac:dyDescent="0.2">
      <c r="A114" s="143" t="s">
        <v>41</v>
      </c>
      <c r="B114" s="143" t="s">
        <v>47</v>
      </c>
      <c r="C114" s="144" t="s">
        <v>77</v>
      </c>
      <c r="D114" s="143" t="str">
        <f t="shared" si="31"/>
        <v>ACMale40-44</v>
      </c>
      <c r="E114" s="146">
        <f>VLOOKUP(D114,'Appendix 1b. Person-years 2019'!$E$3:$F$1682,2,FALSE)</f>
        <v>27435.334200000001</v>
      </c>
      <c r="F114" s="146">
        <f>VLOOKUP(D114,'Appendix 2b.Deaths 2019'!$E$4:$F$1683,2,FALSE)</f>
        <v>86</v>
      </c>
      <c r="G114" s="147">
        <f t="shared" si="32"/>
        <v>3.1346437908527465E-3</v>
      </c>
      <c r="H114" s="304">
        <v>5</v>
      </c>
      <c r="I114" s="148">
        <f>VLOOKUP(D114,'Appendix 3b. nax IBGE 2019'!$E$5:$O$1850,11,FALSE)</f>
        <v>2.5000000000000275</v>
      </c>
      <c r="J114" s="147">
        <f t="shared" si="34"/>
        <v>1.5551349104489307E-2</v>
      </c>
      <c r="K114" s="146">
        <f t="shared" si="38"/>
        <v>91410.191086555758</v>
      </c>
      <c r="L114" s="146">
        <f t="shared" si="33"/>
        <v>1421.5517932951054</v>
      </c>
      <c r="M114" s="146">
        <f t="shared" si="35"/>
        <v>453497.07594954106</v>
      </c>
      <c r="N114" s="146">
        <f t="shared" si="36"/>
        <v>3313414.5882221302</v>
      </c>
      <c r="O114" s="145">
        <f t="shared" si="37"/>
        <v>36.247759126601956</v>
      </c>
    </row>
    <row r="115" spans="1:15" x14ac:dyDescent="0.2">
      <c r="A115" s="143" t="s">
        <v>41</v>
      </c>
      <c r="B115" s="143" t="s">
        <v>47</v>
      </c>
      <c r="C115" s="144" t="s">
        <v>78</v>
      </c>
      <c r="D115" s="143" t="str">
        <f t="shared" si="31"/>
        <v>ACMale45-49</v>
      </c>
      <c r="E115" s="146">
        <f>VLOOKUP(D115,'Appendix 1b. Person-years 2019'!$E$3:$F$1682,2,FALSE)</f>
        <v>22174.1623</v>
      </c>
      <c r="F115" s="146">
        <f>VLOOKUP(D115,'Appendix 2b.Deaths 2019'!$E$4:$F$1683,2,FALSE)</f>
        <v>121</v>
      </c>
      <c r="G115" s="147">
        <f t="shared" si="32"/>
        <v>5.456801405300438E-3</v>
      </c>
      <c r="H115" s="304">
        <v>5</v>
      </c>
      <c r="I115" s="148">
        <f>VLOOKUP(D115,'Appendix 3b. nax IBGE 2019'!$E$5:$O$1850,11,FALSE)</f>
        <v>2.4999999999999778</v>
      </c>
      <c r="J115" s="147">
        <f t="shared" si="34"/>
        <v>2.6916807839391699E-2</v>
      </c>
      <c r="K115" s="146">
        <f t="shared" si="38"/>
        <v>89988.639293260654</v>
      </c>
      <c r="L115" s="146">
        <f t="shared" si="33"/>
        <v>2422.2069115850304</v>
      </c>
      <c r="M115" s="146">
        <f t="shared" si="35"/>
        <v>443887.67918734066</v>
      </c>
      <c r="N115" s="146">
        <f t="shared" si="36"/>
        <v>2859917.5122725894</v>
      </c>
      <c r="O115" s="145">
        <f t="shared" si="37"/>
        <v>31.780872949445428</v>
      </c>
    </row>
    <row r="116" spans="1:15" x14ac:dyDescent="0.2">
      <c r="A116" s="143" t="s">
        <v>41</v>
      </c>
      <c r="B116" s="143" t="s">
        <v>47</v>
      </c>
      <c r="C116" s="144" t="s">
        <v>79</v>
      </c>
      <c r="D116" s="143" t="str">
        <f t="shared" si="31"/>
        <v>ACMale50-54</v>
      </c>
      <c r="E116" s="146">
        <f>VLOOKUP(D116,'Appendix 1b. Person-years 2019'!$E$3:$F$1682,2,FALSE)</f>
        <v>18184.0998</v>
      </c>
      <c r="F116" s="146">
        <f>VLOOKUP(D116,'Appendix 2b.Deaths 2019'!$E$4:$F$1683,2,FALSE)</f>
        <v>151</v>
      </c>
      <c r="G116" s="147">
        <f t="shared" si="32"/>
        <v>8.3039579446214876E-3</v>
      </c>
      <c r="H116" s="304">
        <v>5</v>
      </c>
      <c r="I116" s="148">
        <f>VLOOKUP(D116,'Appendix 3b. nax IBGE 2019'!$E$5:$O$1850,11,FALSE)</f>
        <v>2.5000000000000031</v>
      </c>
      <c r="J116" s="147">
        <f t="shared" si="34"/>
        <v>4.0675373250962987E-2</v>
      </c>
      <c r="K116" s="146">
        <f t="shared" si="38"/>
        <v>87566.432381675622</v>
      </c>
      <c r="L116" s="146">
        <f t="shared" si="33"/>
        <v>3561.7973213798678</v>
      </c>
      <c r="M116" s="146">
        <f t="shared" si="35"/>
        <v>428927.66860492848</v>
      </c>
      <c r="N116" s="146">
        <f t="shared" si="36"/>
        <v>2416029.8330852487</v>
      </c>
      <c r="O116" s="145">
        <f t="shared" si="37"/>
        <v>27.590821818051289</v>
      </c>
    </row>
    <row r="117" spans="1:15" x14ac:dyDescent="0.2">
      <c r="A117" s="143" t="s">
        <v>41</v>
      </c>
      <c r="B117" s="143" t="s">
        <v>47</v>
      </c>
      <c r="C117" s="144" t="s">
        <v>80</v>
      </c>
      <c r="D117" s="143" t="str">
        <f t="shared" si="31"/>
        <v>ACMale55-59</v>
      </c>
      <c r="E117" s="146">
        <f>VLOOKUP(D117,'Appendix 1b. Person-years 2019'!$E$3:$F$1682,2,FALSE)</f>
        <v>14025.548000000001</v>
      </c>
      <c r="F117" s="146">
        <f>VLOOKUP(D117,'Appendix 2b.Deaths 2019'!$E$4:$F$1683,2,FALSE)</f>
        <v>147</v>
      </c>
      <c r="G117" s="147">
        <f t="shared" si="32"/>
        <v>1.0480873902395828E-2</v>
      </c>
      <c r="H117" s="304">
        <v>5</v>
      </c>
      <c r="I117" s="148">
        <f>VLOOKUP(D117,'Appendix 3b. nax IBGE 2019'!$E$5:$O$1850,11,FALSE)</f>
        <v>2.5000000000000009</v>
      </c>
      <c r="J117" s="147">
        <f t="shared" si="34"/>
        <v>5.1066320351325176E-2</v>
      </c>
      <c r="K117" s="146">
        <f t="shared" si="38"/>
        <v>84004.635060295754</v>
      </c>
      <c r="L117" s="146">
        <f t="shared" si="33"/>
        <v>4289.8076049852252</v>
      </c>
      <c r="M117" s="146">
        <f t="shared" si="35"/>
        <v>409298.65628901566</v>
      </c>
      <c r="N117" s="146">
        <f t="shared" si="36"/>
        <v>1987102.1644803204</v>
      </c>
      <c r="O117" s="145">
        <f t="shared" si="37"/>
        <v>23.654672900537502</v>
      </c>
    </row>
    <row r="118" spans="1:15" x14ac:dyDescent="0.2">
      <c r="A118" s="143" t="s">
        <v>41</v>
      </c>
      <c r="B118" s="143" t="s">
        <v>47</v>
      </c>
      <c r="C118" s="144" t="s">
        <v>81</v>
      </c>
      <c r="D118" s="143" t="str">
        <f t="shared" si="31"/>
        <v>ACMale60-64</v>
      </c>
      <c r="E118" s="146">
        <f>VLOOKUP(D118,'Appendix 1b. Person-years 2019'!$E$3:$F$1682,2,FALSE)</f>
        <v>11014.8768</v>
      </c>
      <c r="F118" s="146">
        <f>VLOOKUP(D118,'Appendix 2b.Deaths 2019'!$E$4:$F$1683,2,FALSE)</f>
        <v>194</v>
      </c>
      <c r="G118" s="147">
        <f t="shared" si="32"/>
        <v>1.7612543791683626E-2</v>
      </c>
      <c r="H118" s="304">
        <v>5</v>
      </c>
      <c r="I118" s="148">
        <f>VLOOKUP(D118,'Appendix 3b. nax IBGE 2019'!$E$5:$O$1850,11,FALSE)</f>
        <v>2.4999999999999969</v>
      </c>
      <c r="J118" s="147">
        <f t="shared" si="34"/>
        <v>8.434872971856533E-2</v>
      </c>
      <c r="K118" s="146">
        <f t="shared" si="38"/>
        <v>79714.827455310529</v>
      </c>
      <c r="L118" s="146">
        <f t="shared" si="33"/>
        <v>6723.8444355900583</v>
      </c>
      <c r="M118" s="146">
        <f t="shared" si="35"/>
        <v>381764.52618757746</v>
      </c>
      <c r="N118" s="146">
        <f t="shared" si="36"/>
        <v>1577803.5081913047</v>
      </c>
      <c r="O118" s="145">
        <f t="shared" si="37"/>
        <v>19.793099459142002</v>
      </c>
    </row>
    <row r="119" spans="1:15" x14ac:dyDescent="0.2">
      <c r="A119" s="143" t="s">
        <v>41</v>
      </c>
      <c r="B119" s="143" t="s">
        <v>47</v>
      </c>
      <c r="C119" s="144" t="s">
        <v>82</v>
      </c>
      <c r="D119" s="143" t="str">
        <f t="shared" si="31"/>
        <v>ACMale65-69</v>
      </c>
      <c r="E119" s="146">
        <f>VLOOKUP(D119,'Appendix 1b. Person-years 2019'!$E$3:$F$1682,2,FALSE)</f>
        <v>8261.9943999999996</v>
      </c>
      <c r="F119" s="146">
        <f>VLOOKUP(D119,'Appendix 2b.Deaths 2019'!$E$4:$F$1683,2,FALSE)</f>
        <v>197</v>
      </c>
      <c r="G119" s="147">
        <f t="shared" si="32"/>
        <v>2.3844121705044973E-2</v>
      </c>
      <c r="H119" s="304">
        <v>5</v>
      </c>
      <c r="I119" s="148">
        <f>VLOOKUP(D119,'Appendix 3b. nax IBGE 2019'!$E$5:$O$1850,11,FALSE)</f>
        <v>2.5000000000000027</v>
      </c>
      <c r="J119" s="147">
        <f t="shared" si="34"/>
        <v>0.11251363642428056</v>
      </c>
      <c r="K119" s="146">
        <f t="shared" si="38"/>
        <v>72990.983019720472</v>
      </c>
      <c r="L119" s="146">
        <f t="shared" si="33"/>
        <v>8212.4809257316647</v>
      </c>
      <c r="M119" s="146">
        <f t="shared" si="35"/>
        <v>344423.7127842732</v>
      </c>
      <c r="N119" s="146">
        <f t="shared" si="36"/>
        <v>1196038.9820037272</v>
      </c>
      <c r="O119" s="145">
        <f t="shared" si="37"/>
        <v>16.386119661939411</v>
      </c>
    </row>
    <row r="120" spans="1:15" x14ac:dyDescent="0.2">
      <c r="A120" s="143" t="s">
        <v>41</v>
      </c>
      <c r="B120" s="143" t="s">
        <v>47</v>
      </c>
      <c r="C120" s="144" t="s">
        <v>19</v>
      </c>
      <c r="D120" s="143" t="str">
        <f t="shared" si="31"/>
        <v>ACMale70-74</v>
      </c>
      <c r="E120" s="146">
        <f>VLOOKUP(D120,'Appendix 1b. Person-years 2019'!$E$3:$F$1682,2,FALSE)</f>
        <v>5758.5387000000001</v>
      </c>
      <c r="F120" s="146">
        <f>VLOOKUP(D120,'Appendix 2b.Deaths 2019'!$E$4:$F$1683,2,FALSE)</f>
        <v>206</v>
      </c>
      <c r="G120" s="147">
        <f t="shared" si="32"/>
        <v>3.5772964415434073E-2</v>
      </c>
      <c r="H120" s="304">
        <v>5</v>
      </c>
      <c r="I120" s="148">
        <f>VLOOKUP(D120,'Appendix 3b. nax IBGE 2019'!$E$5:$O$1850,11,FALSE)</f>
        <v>2.4999999999999991</v>
      </c>
      <c r="J120" s="147">
        <f t="shared" si="34"/>
        <v>0.16418166034426471</v>
      </c>
      <c r="K120" s="146">
        <f t="shared" si="38"/>
        <v>64778.502093988805</v>
      </c>
      <c r="L120" s="146">
        <f t="shared" si="33"/>
        <v>10635.44202840551</v>
      </c>
      <c r="M120" s="146">
        <f t="shared" si="35"/>
        <v>297303.90539893031</v>
      </c>
      <c r="N120" s="146">
        <f t="shared" si="36"/>
        <v>851615.26921945403</v>
      </c>
      <c r="O120" s="145">
        <f t="shared" si="37"/>
        <v>13.146572422805075</v>
      </c>
    </row>
    <row r="121" spans="1:15" x14ac:dyDescent="0.2">
      <c r="A121" s="143" t="s">
        <v>41</v>
      </c>
      <c r="B121" s="143" t="s">
        <v>47</v>
      </c>
      <c r="C121" s="144" t="s">
        <v>20</v>
      </c>
      <c r="D121" s="143" t="str">
        <f t="shared" si="31"/>
        <v>ACMale75-79</v>
      </c>
      <c r="E121" s="146">
        <f>VLOOKUP(D121,'Appendix 1b. Person-years 2019'!$E$3:$F$1682,2,FALSE)</f>
        <v>3680.1314000000002</v>
      </c>
      <c r="F121" s="146">
        <f>VLOOKUP(D121,'Appendix 2b.Deaths 2019'!$E$4:$F$1683,2,FALSE)</f>
        <v>230</v>
      </c>
      <c r="G121" s="147">
        <f t="shared" si="32"/>
        <v>6.2497768422073184E-2</v>
      </c>
      <c r="H121" s="304">
        <v>5</v>
      </c>
      <c r="I121" s="148">
        <f>VLOOKUP(D121,'Appendix 3b. nax IBGE 2019'!$E$5:$O$1850,11,FALSE)</f>
        <v>2.5</v>
      </c>
      <c r="J121" s="147">
        <f t="shared" si="34"/>
        <v>0.27026192422635875</v>
      </c>
      <c r="K121" s="146">
        <f t="shared" si="38"/>
        <v>54143.060065583297</v>
      </c>
      <c r="L121" s="146">
        <f t="shared" si="33"/>
        <v>14632.807596827863</v>
      </c>
      <c r="M121" s="146">
        <f t="shared" si="35"/>
        <v>234133.28133584681</v>
      </c>
      <c r="N121" s="146">
        <f t="shared" si="36"/>
        <v>554311.36382052372</v>
      </c>
      <c r="O121" s="145">
        <f t="shared" si="37"/>
        <v>10.237902385810635</v>
      </c>
    </row>
    <row r="122" spans="1:15" x14ac:dyDescent="0.2">
      <c r="A122" s="143" t="s">
        <v>41</v>
      </c>
      <c r="B122" s="143" t="s">
        <v>47</v>
      </c>
      <c r="C122" s="144" t="s">
        <v>21</v>
      </c>
      <c r="D122" s="143" t="str">
        <f t="shared" si="31"/>
        <v>ACMale80-84</v>
      </c>
      <c r="E122" s="146">
        <f>VLOOKUP(D122,'Appendix 1b. Person-years 2019'!$E$3:$F$1682,2,FALSE)</f>
        <v>2141.0286999999998</v>
      </c>
      <c r="F122" s="146">
        <f>VLOOKUP(D122,'Appendix 2b.Deaths 2019'!$E$4:$F$1683,2,FALSE)</f>
        <v>179</v>
      </c>
      <c r="G122" s="147">
        <f t="shared" si="32"/>
        <v>8.3604670969613812E-2</v>
      </c>
      <c r="H122" s="304">
        <v>5</v>
      </c>
      <c r="I122" s="148">
        <f>VLOOKUP(D122,'Appendix 3b. nax IBGE 2019'!$E$5:$O$1850,11,FALSE)</f>
        <v>2.5</v>
      </c>
      <c r="J122" s="147">
        <f t="shared" si="34"/>
        <v>0.34575625914443214</v>
      </c>
      <c r="K122" s="146">
        <f t="shared" si="38"/>
        <v>39510.252468755432</v>
      </c>
      <c r="L122" s="146">
        <f t="shared" si="33"/>
        <v>13660.917091448942</v>
      </c>
      <c r="M122" s="146">
        <f t="shared" si="35"/>
        <v>163398.96961515478</v>
      </c>
      <c r="N122" s="146">
        <f t="shared" si="36"/>
        <v>320178.08248467697</v>
      </c>
      <c r="O122" s="145">
        <f t="shared" si="37"/>
        <v>8.1036708823329509</v>
      </c>
    </row>
    <row r="123" spans="1:15" x14ac:dyDescent="0.2">
      <c r="A123" s="143" t="s">
        <v>41</v>
      </c>
      <c r="B123" s="143" t="s">
        <v>47</v>
      </c>
      <c r="C123" s="144" t="s">
        <v>22</v>
      </c>
      <c r="D123" s="143" t="str">
        <f t="shared" si="31"/>
        <v>ACMale85-89</v>
      </c>
      <c r="E123" s="146">
        <f>VLOOKUP(D123,'Appendix 1b. Person-years 2019'!$E$3:$F$1682,2,FALSE)</f>
        <v>1141.1663000000001</v>
      </c>
      <c r="F123" s="146">
        <f>VLOOKUP(D123,'Appendix 2b.Deaths 2019'!$E$4:$F$1683,2,FALSE)</f>
        <v>144</v>
      </c>
      <c r="G123" s="147">
        <f t="shared" si="32"/>
        <v>0.12618669163293728</v>
      </c>
      <c r="H123" s="304">
        <v>5</v>
      </c>
      <c r="I123" s="148">
        <f>VLOOKUP(D123,'Appendix 3b. nax IBGE 2019'!$E$5:$O$1850,11,FALSE)</f>
        <v>2.5000000000000009</v>
      </c>
      <c r="J123" s="147">
        <f t="shared" si="34"/>
        <v>0.47962707396242504</v>
      </c>
      <c r="K123" s="146">
        <f t="shared" si="38"/>
        <v>25849.335377306488</v>
      </c>
      <c r="L123" s="146">
        <f t="shared" si="33"/>
        <v>12398.041090890909</v>
      </c>
      <c r="M123" s="146">
        <f t="shared" si="35"/>
        <v>98251.574159305193</v>
      </c>
      <c r="N123" s="146">
        <f t="shared" si="36"/>
        <v>156779.11286952221</v>
      </c>
      <c r="O123" s="145">
        <f t="shared" si="37"/>
        <v>6.0651119489579184</v>
      </c>
    </row>
    <row r="124" spans="1:15" x14ac:dyDescent="0.2">
      <c r="A124" s="143" t="s">
        <v>41</v>
      </c>
      <c r="B124" s="143" t="s">
        <v>47</v>
      </c>
      <c r="C124" s="144" t="s">
        <v>5</v>
      </c>
      <c r="D124" s="143" t="str">
        <f t="shared" si="31"/>
        <v>ACMale90+</v>
      </c>
      <c r="E124" s="6">
        <f>VLOOKUP(D124,'Appendix 1b. Person-years 2019'!$E$3:$F$1682,2,FALSE)</f>
        <v>709.22460000000001</v>
      </c>
      <c r="F124" s="6">
        <f>VLOOKUP(D124,'Appendix 2b.Deaths 2019'!$E$4:$F$1683,2,FALSE)</f>
        <v>163</v>
      </c>
      <c r="G124" s="279">
        <f t="shared" si="32"/>
        <v>0.22982846336689391</v>
      </c>
      <c r="H124" s="305"/>
      <c r="I124" s="148">
        <f>VLOOKUP(D124,'Appendix 3b. nax IBGE 2019'!$E$5:$O$1850,11,FALSE)</f>
        <v>0</v>
      </c>
      <c r="J124" s="279">
        <v>1</v>
      </c>
      <c r="K124" s="6">
        <f t="shared" si="38"/>
        <v>13451.294286415579</v>
      </c>
      <c r="L124" s="6">
        <f t="shared" si="33"/>
        <v>13451.294286415579</v>
      </c>
      <c r="M124" s="6">
        <f>K124*O124</f>
        <v>58527.538710217028</v>
      </c>
      <c r="N124" s="6">
        <f>M124</f>
        <v>58527.538710217028</v>
      </c>
      <c r="O124" s="145">
        <f>1/G124</f>
        <v>4.3510711656441723</v>
      </c>
    </row>
    <row r="125" spans="1:15" x14ac:dyDescent="0.2">
      <c r="A125" s="296" t="s">
        <v>57</v>
      </c>
      <c r="B125" s="297" t="s">
        <v>48</v>
      </c>
      <c r="C125" s="282">
        <v>0</v>
      </c>
      <c r="D125" s="297" t="str">
        <f t="shared" si="31"/>
        <v>ALFemale0</v>
      </c>
      <c r="E125" s="283">
        <f>VLOOKUP(D125,'Appendix 1b. Person-years 2019'!$E$3:$F$1682,2,FALSE)</f>
        <v>24834.302199999998</v>
      </c>
      <c r="F125" s="283">
        <f>VLOOKUP(D125,'Appendix 2b.Deaths 2019'!$E$4:$F$1683,2,FALSE)</f>
        <v>286</v>
      </c>
      <c r="G125" s="281">
        <f t="shared" si="32"/>
        <v>1.1516329216610726E-2</v>
      </c>
      <c r="H125" s="301">
        <v>1</v>
      </c>
      <c r="I125" s="284">
        <f>VLOOKUP(D125,'Appendix 3b. nax IBGE 2019'!$E$5:$O$1850,11,FALSE)</f>
        <v>9.7332118095088849E-2</v>
      </c>
      <c r="J125" s="281">
        <f t="shared" ref="J125:J143" si="39">(H125*G125)/(1+(H125-I125)*G125)</f>
        <v>1.1397843837116008E-2</v>
      </c>
      <c r="K125" s="283">
        <v>100000</v>
      </c>
      <c r="L125" s="283">
        <f t="shared" si="33"/>
        <v>1139.7843837116009</v>
      </c>
      <c r="M125" s="283">
        <f t="shared" ref="M125:M143" si="40">K126*H125+L125*I125</f>
        <v>98971.153244526766</v>
      </c>
      <c r="N125" s="283">
        <f t="shared" ref="N125:N143" si="41">N126+M125</f>
        <v>7814355.8736568401</v>
      </c>
      <c r="O125" s="285">
        <f t="shared" ref="O125:O143" si="42">N125/K125</f>
        <v>78.143558736568394</v>
      </c>
    </row>
    <row r="126" spans="1:15" x14ac:dyDescent="0.2">
      <c r="A126" s="298" t="s">
        <v>57</v>
      </c>
      <c r="B126" s="277" t="s">
        <v>48</v>
      </c>
      <c r="C126" s="287" t="s">
        <v>107</v>
      </c>
      <c r="D126" s="277" t="str">
        <f t="shared" si="31"/>
        <v>ALFemale01-04</v>
      </c>
      <c r="E126" s="6">
        <f>VLOOKUP(D126,'Appendix 1b. Person-years 2019'!$E$3:$F$1682,2,FALSE)</f>
        <v>99149.028699999995</v>
      </c>
      <c r="F126" s="6">
        <f>VLOOKUP(D126,'Appendix 2b.Deaths 2019'!$E$4:$F$1683,2,FALSE)</f>
        <v>54</v>
      </c>
      <c r="G126" s="279">
        <f t="shared" si="32"/>
        <v>5.4463468485798695E-4</v>
      </c>
      <c r="H126" s="302">
        <v>4</v>
      </c>
      <c r="I126" s="288">
        <f>VLOOKUP(D126,'Appendix 3b. nax IBGE 2019'!$E$5:$O$1850,11,FALSE)</f>
        <v>1.4983617693651856</v>
      </c>
      <c r="J126" s="279">
        <f t="shared" si="39"/>
        <v>2.1755745648845068E-3</v>
      </c>
      <c r="K126" s="6">
        <f t="shared" ref="K126:K144" si="43">K125-L125</f>
        <v>98860.215616288406</v>
      </c>
      <c r="L126" s="6">
        <f t="shared" si="33"/>
        <v>215.07777057379516</v>
      </c>
      <c r="M126" s="6">
        <f t="shared" si="40"/>
        <v>394902.81569172652</v>
      </c>
      <c r="N126" s="6">
        <f t="shared" si="41"/>
        <v>7715384.720412313</v>
      </c>
      <c r="O126" s="289">
        <f t="shared" si="42"/>
        <v>78.043373386504243</v>
      </c>
    </row>
    <row r="127" spans="1:15" x14ac:dyDescent="0.2">
      <c r="A127" s="298" t="s">
        <v>57</v>
      </c>
      <c r="B127" s="277" t="s">
        <v>48</v>
      </c>
      <c r="C127" s="287" t="s">
        <v>106</v>
      </c>
      <c r="D127" s="277" t="str">
        <f t="shared" si="31"/>
        <v>ALFemale05-09</v>
      </c>
      <c r="E127" s="6">
        <f>VLOOKUP(D127,'Appendix 1b. Person-years 2019'!$E$3:$F$1682,2,FALSE)</f>
        <v>129293.1988</v>
      </c>
      <c r="F127" s="6">
        <f>VLOOKUP(D127,'Appendix 2b.Deaths 2019'!$E$4:$F$1683,2,FALSE)</f>
        <v>32</v>
      </c>
      <c r="G127" s="279">
        <f t="shared" si="32"/>
        <v>2.4749948409505976E-4</v>
      </c>
      <c r="H127" s="302">
        <v>5</v>
      </c>
      <c r="I127" s="288">
        <f>VLOOKUP(D127,'Appendix 3b. nax IBGE 2019'!$E$5:$O$1850,11,FALSE)</f>
        <v>2.4999999999997535</v>
      </c>
      <c r="J127" s="279">
        <f t="shared" si="39"/>
        <v>1.2367321940253361E-3</v>
      </c>
      <c r="K127" s="6">
        <f t="shared" si="43"/>
        <v>98645.137845714606</v>
      </c>
      <c r="L127" s="6">
        <f t="shared" si="33"/>
        <v>121.99761775786234</v>
      </c>
      <c r="M127" s="6">
        <f t="shared" si="40"/>
        <v>492920.69518417836</v>
      </c>
      <c r="N127" s="6">
        <f t="shared" si="41"/>
        <v>7320481.9047205867</v>
      </c>
      <c r="O127" s="289">
        <f t="shared" si="42"/>
        <v>74.21026585385431</v>
      </c>
    </row>
    <row r="128" spans="1:15" x14ac:dyDescent="0.2">
      <c r="A128" s="298" t="s">
        <v>57</v>
      </c>
      <c r="B128" s="277" t="s">
        <v>48</v>
      </c>
      <c r="C128" s="287" t="s">
        <v>71</v>
      </c>
      <c r="D128" s="277" t="str">
        <f t="shared" si="31"/>
        <v>ALFemale10-14</v>
      </c>
      <c r="E128" s="6">
        <f>VLOOKUP(D128,'Appendix 1b. Person-years 2019'!$E$3:$F$1682,2,FALSE)</f>
        <v>140896.6378</v>
      </c>
      <c r="F128" s="6">
        <f>VLOOKUP(D128,'Appendix 2b.Deaths 2019'!$E$4:$F$1683,2,FALSE)</f>
        <v>30</v>
      </c>
      <c r="G128" s="279">
        <f t="shared" si="32"/>
        <v>2.1292204319725791E-4</v>
      </c>
      <c r="H128" s="302">
        <v>5</v>
      </c>
      <c r="I128" s="288">
        <f>VLOOKUP(D128,'Appendix 3b. nax IBGE 2019'!$E$5:$O$1850,11,FALSE)</f>
        <v>2.5000000000000315</v>
      </c>
      <c r="J128" s="279">
        <f t="shared" si="39"/>
        <v>1.0640438200257612E-3</v>
      </c>
      <c r="K128" s="6">
        <f t="shared" si="43"/>
        <v>98523.140227956741</v>
      </c>
      <c r="L128" s="6">
        <f t="shared" si="33"/>
        <v>104.83293848908885</v>
      </c>
      <c r="M128" s="6">
        <f t="shared" si="40"/>
        <v>492353.61879356101</v>
      </c>
      <c r="N128" s="6">
        <f t="shared" si="41"/>
        <v>6827561.2095364081</v>
      </c>
      <c r="O128" s="289">
        <f t="shared" si="42"/>
        <v>69.299062065411434</v>
      </c>
    </row>
    <row r="129" spans="1:15" x14ac:dyDescent="0.2">
      <c r="A129" s="298" t="s">
        <v>57</v>
      </c>
      <c r="B129" s="277" t="s">
        <v>48</v>
      </c>
      <c r="C129" s="278" t="s">
        <v>72</v>
      </c>
      <c r="D129" s="277" t="str">
        <f t="shared" si="31"/>
        <v>ALFemale15-19</v>
      </c>
      <c r="E129" s="6">
        <f>VLOOKUP(D129,'Appendix 1b. Person-years 2019'!$E$3:$F$1682,2,FALSE)</f>
        <v>155070.78279999999</v>
      </c>
      <c r="F129" s="6">
        <f>VLOOKUP(D129,'Appendix 2b.Deaths 2019'!$E$4:$F$1683,2,FALSE)</f>
        <v>72</v>
      </c>
      <c r="G129" s="279">
        <f t="shared" si="32"/>
        <v>4.6430409842491624E-4</v>
      </c>
      <c r="H129" s="302">
        <v>5</v>
      </c>
      <c r="I129" s="288">
        <f>VLOOKUP(D129,'Appendix 3b. nax IBGE 2019'!$E$5:$O$1850,11,FALSE)</f>
        <v>2.499999999999809</v>
      </c>
      <c r="J129" s="279">
        <f t="shared" si="39"/>
        <v>2.3188288877342782E-3</v>
      </c>
      <c r="K129" s="6">
        <f t="shared" si="43"/>
        <v>98418.307289467659</v>
      </c>
      <c r="L129" s="6">
        <f t="shared" si="33"/>
        <v>228.21521402472669</v>
      </c>
      <c r="M129" s="6">
        <f t="shared" si="40"/>
        <v>491520.9984122765</v>
      </c>
      <c r="N129" s="6">
        <f t="shared" si="41"/>
        <v>6335207.590742847</v>
      </c>
      <c r="O129" s="289">
        <f t="shared" si="42"/>
        <v>64.370214904324172</v>
      </c>
    </row>
    <row r="130" spans="1:15" x14ac:dyDescent="0.2">
      <c r="A130" s="298" t="s">
        <v>57</v>
      </c>
      <c r="B130" s="277" t="s">
        <v>48</v>
      </c>
      <c r="C130" s="278" t="s">
        <v>73</v>
      </c>
      <c r="D130" s="277" t="str">
        <f t="shared" si="31"/>
        <v>ALFemale20-24</v>
      </c>
      <c r="E130" s="6">
        <f>VLOOKUP(D130,'Appendix 1b. Person-years 2019'!$E$3:$F$1682,2,FALSE)</f>
        <v>158012.47889999999</v>
      </c>
      <c r="F130" s="6">
        <f>VLOOKUP(D130,'Appendix 2b.Deaths 2019'!$E$4:$F$1683,2,FALSE)</f>
        <v>100</v>
      </c>
      <c r="G130" s="279">
        <f t="shared" si="32"/>
        <v>6.3286140877067147E-4</v>
      </c>
      <c r="H130" s="302">
        <v>5</v>
      </c>
      <c r="I130" s="288">
        <f>VLOOKUP(D130,'Appendix 3b. nax IBGE 2019'!$E$5:$O$1850,11,FALSE)</f>
        <v>2.4999999999999232</v>
      </c>
      <c r="J130" s="279">
        <f t="shared" si="39"/>
        <v>3.1593085327314432E-3</v>
      </c>
      <c r="K130" s="6">
        <f t="shared" si="43"/>
        <v>98190.092075442939</v>
      </c>
      <c r="L130" s="6">
        <f t="shared" si="33"/>
        <v>310.21279572363295</v>
      </c>
      <c r="M130" s="6">
        <f t="shared" si="40"/>
        <v>490174.92838790559</v>
      </c>
      <c r="N130" s="6">
        <f t="shared" si="41"/>
        <v>5843686.5923305703</v>
      </c>
      <c r="O130" s="289">
        <f t="shared" si="42"/>
        <v>59.51401479327118</v>
      </c>
    </row>
    <row r="131" spans="1:15" x14ac:dyDescent="0.2">
      <c r="A131" s="298" t="s">
        <v>57</v>
      </c>
      <c r="B131" s="277" t="s">
        <v>48</v>
      </c>
      <c r="C131" s="278" t="s">
        <v>74</v>
      </c>
      <c r="D131" s="277" t="str">
        <f t="shared" si="31"/>
        <v>ALFemale25-29</v>
      </c>
      <c r="E131" s="6">
        <f>VLOOKUP(D131,'Appendix 1b. Person-years 2019'!$E$3:$F$1682,2,FALSE)</f>
        <v>142491.9999</v>
      </c>
      <c r="F131" s="6">
        <f>VLOOKUP(D131,'Appendix 2b.Deaths 2019'!$E$4:$F$1683,2,FALSE)</f>
        <v>92</v>
      </c>
      <c r="G131" s="279">
        <f t="shared" si="32"/>
        <v>6.456502825742149E-4</v>
      </c>
      <c r="H131" s="302">
        <v>5</v>
      </c>
      <c r="I131" s="288">
        <f>VLOOKUP(D131,'Appendix 3b. nax IBGE 2019'!$E$5:$O$1850,11,FALSE)</f>
        <v>2.5000000000001332</v>
      </c>
      <c r="J131" s="279">
        <f t="shared" si="39"/>
        <v>3.2230490066163936E-3</v>
      </c>
      <c r="K131" s="6">
        <f t="shared" si="43"/>
        <v>97879.879279719302</v>
      </c>
      <c r="L131" s="6">
        <f t="shared" si="33"/>
        <v>315.4716476802318</v>
      </c>
      <c r="M131" s="6">
        <f t="shared" si="40"/>
        <v>488610.71727939596</v>
      </c>
      <c r="N131" s="6">
        <f t="shared" si="41"/>
        <v>5353511.6639426649</v>
      </c>
      <c r="O131" s="289">
        <f t="shared" si="42"/>
        <v>54.694710530276595</v>
      </c>
    </row>
    <row r="132" spans="1:15" x14ac:dyDescent="0.2">
      <c r="A132" s="298" t="s">
        <v>57</v>
      </c>
      <c r="B132" s="277" t="s">
        <v>48</v>
      </c>
      <c r="C132" s="278" t="s">
        <v>75</v>
      </c>
      <c r="D132" s="277" t="str">
        <f t="shared" si="31"/>
        <v>ALFemale30-34</v>
      </c>
      <c r="E132" s="6">
        <f>VLOOKUP(D132,'Appendix 1b. Person-years 2019'!$E$3:$F$1682,2,FALSE)</f>
        <v>138720.0233</v>
      </c>
      <c r="F132" s="6">
        <f>VLOOKUP(D132,'Appendix 2b.Deaths 2019'!$E$4:$F$1683,2,FALSE)</f>
        <v>99</v>
      </c>
      <c r="G132" s="279">
        <f t="shared" si="32"/>
        <v>7.1366770019854809E-4</v>
      </c>
      <c r="H132" s="302">
        <v>5</v>
      </c>
      <c r="I132" s="288">
        <f>VLOOKUP(D132,'Appendix 3b. nax IBGE 2019'!$E$5:$O$1850,11,FALSE)</f>
        <v>2.4999999999999858</v>
      </c>
      <c r="J132" s="279">
        <f t="shared" si="39"/>
        <v>3.5619833198826251E-3</v>
      </c>
      <c r="K132" s="6">
        <f t="shared" si="43"/>
        <v>97564.407632039074</v>
      </c>
      <c r="L132" s="6">
        <f t="shared" si="33"/>
        <v>347.52279259955225</v>
      </c>
      <c r="M132" s="6">
        <f t="shared" si="40"/>
        <v>486953.2311786965</v>
      </c>
      <c r="N132" s="6">
        <f t="shared" si="41"/>
        <v>4864900.9466632688</v>
      </c>
      <c r="O132" s="289">
        <f t="shared" si="42"/>
        <v>49.863480594389308</v>
      </c>
    </row>
    <row r="133" spans="1:15" x14ac:dyDescent="0.2">
      <c r="A133" s="298" t="s">
        <v>57</v>
      </c>
      <c r="B133" s="277" t="s">
        <v>48</v>
      </c>
      <c r="C133" s="278" t="s">
        <v>76</v>
      </c>
      <c r="D133" s="277" t="str">
        <f t="shared" si="31"/>
        <v>ALFemale35-39</v>
      </c>
      <c r="E133" s="6">
        <f>VLOOKUP(D133,'Appendix 1b. Person-years 2019'!$E$3:$F$1682,2,FALSE)</f>
        <v>134323.166</v>
      </c>
      <c r="F133" s="6">
        <f>VLOOKUP(D133,'Appendix 2b.Deaths 2019'!$E$4:$F$1683,2,FALSE)</f>
        <v>171</v>
      </c>
      <c r="G133" s="279">
        <f t="shared" si="32"/>
        <v>1.2730492073124602E-3</v>
      </c>
      <c r="H133" s="302">
        <v>5</v>
      </c>
      <c r="I133" s="288">
        <f>VLOOKUP(D133,'Appendix 3b. nax IBGE 2019'!$E$5:$O$1850,11,FALSE)</f>
        <v>2.4999999999999702</v>
      </c>
      <c r="J133" s="279">
        <f t="shared" si="39"/>
        <v>6.3450521276087798E-3</v>
      </c>
      <c r="K133" s="6">
        <f t="shared" si="43"/>
        <v>97216.884839439517</v>
      </c>
      <c r="L133" s="6">
        <f t="shared" si="33"/>
        <v>616.84620198998346</v>
      </c>
      <c r="M133" s="6">
        <f t="shared" si="40"/>
        <v>484542.30869222258</v>
      </c>
      <c r="N133" s="6">
        <f t="shared" si="41"/>
        <v>4377947.7154845726</v>
      </c>
      <c r="O133" s="289">
        <f t="shared" si="42"/>
        <v>45.032791605234621</v>
      </c>
    </row>
    <row r="134" spans="1:15" x14ac:dyDescent="0.2">
      <c r="A134" s="298" t="s">
        <v>57</v>
      </c>
      <c r="B134" s="277" t="s">
        <v>48</v>
      </c>
      <c r="C134" s="278" t="s">
        <v>77</v>
      </c>
      <c r="D134" s="277" t="str">
        <f t="shared" si="31"/>
        <v>ALFemale40-44</v>
      </c>
      <c r="E134" s="6">
        <f>VLOOKUP(D134,'Appendix 1b. Person-years 2019'!$E$3:$F$1682,2,FALSE)</f>
        <v>122417.2507</v>
      </c>
      <c r="F134" s="6">
        <f>VLOOKUP(D134,'Appendix 2b.Deaths 2019'!$E$4:$F$1683,2,FALSE)</f>
        <v>245</v>
      </c>
      <c r="G134" s="279">
        <f t="shared" si="32"/>
        <v>2.0013519222091139E-3</v>
      </c>
      <c r="H134" s="302">
        <v>5</v>
      </c>
      <c r="I134" s="288">
        <f>VLOOKUP(D134,'Appendix 3b. nax IBGE 2019'!$E$5:$O$1850,11,FALSE)</f>
        <v>2.5000000000000266</v>
      </c>
      <c r="J134" s="279">
        <f t="shared" si="39"/>
        <v>9.9569412522592399E-3</v>
      </c>
      <c r="K134" s="6">
        <f t="shared" si="43"/>
        <v>96600.038637449528</v>
      </c>
      <c r="L134" s="6">
        <f t="shared" si="33"/>
        <v>961.84090967905763</v>
      </c>
      <c r="M134" s="6">
        <f t="shared" si="40"/>
        <v>480595.59091305005</v>
      </c>
      <c r="N134" s="6">
        <f t="shared" si="41"/>
        <v>3893405.4067923501</v>
      </c>
      <c r="O134" s="289">
        <f t="shared" si="42"/>
        <v>40.304387676331316</v>
      </c>
    </row>
    <row r="135" spans="1:15" x14ac:dyDescent="0.2">
      <c r="A135" s="298" t="s">
        <v>57</v>
      </c>
      <c r="B135" s="277" t="s">
        <v>48</v>
      </c>
      <c r="C135" s="278" t="s">
        <v>78</v>
      </c>
      <c r="D135" s="277" t="str">
        <f t="shared" si="31"/>
        <v>ALFemale45-49</v>
      </c>
      <c r="E135" s="6">
        <f>VLOOKUP(D135,'Appendix 1b. Person-years 2019'!$E$3:$F$1682,2,FALSE)</f>
        <v>106243.35950000001</v>
      </c>
      <c r="F135" s="6">
        <f>VLOOKUP(D135,'Appendix 2b.Deaths 2019'!$E$4:$F$1683,2,FALSE)</f>
        <v>305</v>
      </c>
      <c r="G135" s="279">
        <f t="shared" si="32"/>
        <v>2.8707676548951747E-3</v>
      </c>
      <c r="H135" s="302">
        <v>5</v>
      </c>
      <c r="I135" s="288">
        <f>VLOOKUP(D135,'Appendix 3b. nax IBGE 2019'!$E$5:$O$1850,11,FALSE)</f>
        <v>2.5000000000000027</v>
      </c>
      <c r="J135" s="279">
        <f t="shared" si="39"/>
        <v>1.4251556009416473E-2</v>
      </c>
      <c r="K135" s="6">
        <f t="shared" si="43"/>
        <v>95638.197727770472</v>
      </c>
      <c r="L135" s="6">
        <f t="shared" si="33"/>
        <v>1362.9931315569681</v>
      </c>
      <c r="M135" s="6">
        <f t="shared" si="40"/>
        <v>474783.50580995996</v>
      </c>
      <c r="N135" s="6">
        <f t="shared" si="41"/>
        <v>3412809.8158793002</v>
      </c>
      <c r="O135" s="289">
        <f t="shared" si="42"/>
        <v>35.684589389625465</v>
      </c>
    </row>
    <row r="136" spans="1:15" x14ac:dyDescent="0.2">
      <c r="A136" s="298" t="s">
        <v>57</v>
      </c>
      <c r="B136" s="277" t="s">
        <v>48</v>
      </c>
      <c r="C136" s="278" t="s">
        <v>79</v>
      </c>
      <c r="D136" s="277" t="str">
        <f t="shared" si="31"/>
        <v>ALFemale50-54</v>
      </c>
      <c r="E136" s="6">
        <f>VLOOKUP(D136,'Appendix 1b. Person-years 2019'!$E$3:$F$1682,2,FALSE)</f>
        <v>95540.782600000006</v>
      </c>
      <c r="F136" s="6">
        <f>VLOOKUP(D136,'Appendix 2b.Deaths 2019'!$E$4:$F$1683,2,FALSE)</f>
        <v>471</v>
      </c>
      <c r="G136" s="279">
        <f t="shared" si="32"/>
        <v>4.9298319228965578E-3</v>
      </c>
      <c r="H136" s="302">
        <v>5</v>
      </c>
      <c r="I136" s="288">
        <f>VLOOKUP(D136,'Appendix 3b. nax IBGE 2019'!$E$5:$O$1850,11,FALSE)</f>
        <v>2.4999999999999858</v>
      </c>
      <c r="J136" s="279">
        <f t="shared" si="39"/>
        <v>2.4349067587765453E-2</v>
      </c>
      <c r="K136" s="6">
        <f t="shared" si="43"/>
        <v>94275.204596213502</v>
      </c>
      <c r="L136" s="6">
        <f t="shared" si="33"/>
        <v>2295.5133285636189</v>
      </c>
      <c r="M136" s="6">
        <f t="shared" si="40"/>
        <v>465637.2396596584</v>
      </c>
      <c r="N136" s="6">
        <f t="shared" si="41"/>
        <v>2938026.3100693403</v>
      </c>
      <c r="O136" s="289">
        <f t="shared" si="42"/>
        <v>31.164358885807648</v>
      </c>
    </row>
    <row r="137" spans="1:15" x14ac:dyDescent="0.2">
      <c r="A137" s="298" t="s">
        <v>57</v>
      </c>
      <c r="B137" s="277" t="s">
        <v>48</v>
      </c>
      <c r="C137" s="278" t="s">
        <v>80</v>
      </c>
      <c r="D137" s="277" t="str">
        <f t="shared" si="31"/>
        <v>ALFemale55-59</v>
      </c>
      <c r="E137" s="6">
        <f>VLOOKUP(D137,'Appendix 1b. Person-years 2019'!$E$3:$F$1682,2,FALSE)</f>
        <v>77847.544999999998</v>
      </c>
      <c r="F137" s="6">
        <f>VLOOKUP(D137,'Appendix 2b.Deaths 2019'!$E$4:$F$1683,2,FALSE)</f>
        <v>540</v>
      </c>
      <c r="G137" s="279">
        <f t="shared" si="32"/>
        <v>6.9366349317759477E-3</v>
      </c>
      <c r="H137" s="302">
        <v>5</v>
      </c>
      <c r="I137" s="288">
        <f>VLOOKUP(D137,'Appendix 3b. nax IBGE 2019'!$E$5:$O$1850,11,FALSE)</f>
        <v>2.4999999999999987</v>
      </c>
      <c r="J137" s="279">
        <f t="shared" si="39"/>
        <v>3.4091965855759798E-2</v>
      </c>
      <c r="K137" s="6">
        <f t="shared" si="43"/>
        <v>91979.691267649876</v>
      </c>
      <c r="L137" s="6">
        <f t="shared" si="33"/>
        <v>3135.7684941200473</v>
      </c>
      <c r="M137" s="6">
        <f t="shared" si="40"/>
        <v>452059.0351029493</v>
      </c>
      <c r="N137" s="6">
        <f t="shared" si="41"/>
        <v>2472389.0704096816</v>
      </c>
      <c r="O137" s="289">
        <f t="shared" si="42"/>
        <v>26.879727865310244</v>
      </c>
    </row>
    <row r="138" spans="1:15" x14ac:dyDescent="0.2">
      <c r="A138" s="298" t="s">
        <v>57</v>
      </c>
      <c r="B138" s="277" t="s">
        <v>48</v>
      </c>
      <c r="C138" s="278" t="s">
        <v>81</v>
      </c>
      <c r="D138" s="277" t="str">
        <f t="shared" si="31"/>
        <v>ALFemale60-64</v>
      </c>
      <c r="E138" s="6">
        <f>VLOOKUP(D138,'Appendix 1b. Person-years 2019'!$E$3:$F$1682,2,FALSE)</f>
        <v>63966.966200000003</v>
      </c>
      <c r="F138" s="6">
        <f>VLOOKUP(D138,'Appendix 2b.Deaths 2019'!$E$4:$F$1683,2,FALSE)</f>
        <v>718</v>
      </c>
      <c r="G138" s="279">
        <f t="shared" si="32"/>
        <v>1.1224543583247192E-2</v>
      </c>
      <c r="H138" s="302">
        <v>5</v>
      </c>
      <c r="I138" s="288">
        <f>VLOOKUP(D138,'Appendix 3b. nax IBGE 2019'!$E$5:$O$1850,11,FALSE)</f>
        <v>2.4999999999999889</v>
      </c>
      <c r="J138" s="279">
        <f t="shared" si="39"/>
        <v>5.4590825175175495E-2</v>
      </c>
      <c r="K138" s="6">
        <f t="shared" si="43"/>
        <v>88843.922773529834</v>
      </c>
      <c r="L138" s="6">
        <f t="shared" si="33"/>
        <v>4850.0630560065601</v>
      </c>
      <c r="M138" s="6">
        <f t="shared" si="40"/>
        <v>432094.45622763271</v>
      </c>
      <c r="N138" s="6">
        <f t="shared" si="41"/>
        <v>2020330.0353067322</v>
      </c>
      <c r="O138" s="289">
        <f t="shared" si="42"/>
        <v>22.74021646316443</v>
      </c>
    </row>
    <row r="139" spans="1:15" x14ac:dyDescent="0.2">
      <c r="A139" s="298" t="s">
        <v>57</v>
      </c>
      <c r="B139" s="277" t="s">
        <v>48</v>
      </c>
      <c r="C139" s="278" t="s">
        <v>82</v>
      </c>
      <c r="D139" s="277" t="str">
        <f t="shared" si="31"/>
        <v>ALFemale65-69</v>
      </c>
      <c r="E139" s="6">
        <f>VLOOKUP(D139,'Appendix 1b. Person-years 2019'!$E$3:$F$1682,2,FALSE)</f>
        <v>51523.0458</v>
      </c>
      <c r="F139" s="6">
        <f>VLOOKUP(D139,'Appendix 2b.Deaths 2019'!$E$4:$F$1683,2,FALSE)</f>
        <v>897</v>
      </c>
      <c r="G139" s="279">
        <f t="shared" si="32"/>
        <v>1.7409685046220619E-2</v>
      </c>
      <c r="H139" s="302">
        <v>5</v>
      </c>
      <c r="I139" s="288">
        <f>VLOOKUP(D139,'Appendix 3b. nax IBGE 2019'!$E$5:$O$1850,11,FALSE)</f>
        <v>2.5000000000000004</v>
      </c>
      <c r="J139" s="279">
        <f t="shared" si="39"/>
        <v>8.341773403888704E-2</v>
      </c>
      <c r="K139" s="6">
        <f t="shared" si="43"/>
        <v>83993.859717523272</v>
      </c>
      <c r="L139" s="6">
        <f t="shared" si="33"/>
        <v>7006.5774508159438</v>
      </c>
      <c r="M139" s="6">
        <f t="shared" si="40"/>
        <v>402452.85496057651</v>
      </c>
      <c r="N139" s="6">
        <f t="shared" si="41"/>
        <v>1588235.5790790995</v>
      </c>
      <c r="O139" s="289">
        <f t="shared" si="42"/>
        <v>18.908948635298312</v>
      </c>
    </row>
    <row r="140" spans="1:15" x14ac:dyDescent="0.2">
      <c r="A140" s="298" t="s">
        <v>57</v>
      </c>
      <c r="B140" s="277" t="s">
        <v>48</v>
      </c>
      <c r="C140" s="278" t="s">
        <v>19</v>
      </c>
      <c r="D140" s="277" t="str">
        <f t="shared" si="31"/>
        <v>ALFemale70-74</v>
      </c>
      <c r="E140" s="6">
        <f>VLOOKUP(D140,'Appendix 1b. Person-years 2019'!$E$3:$F$1682,2,FALSE)</f>
        <v>37564.859600000003</v>
      </c>
      <c r="F140" s="6">
        <f>VLOOKUP(D140,'Appendix 2b.Deaths 2019'!$E$4:$F$1683,2,FALSE)</f>
        <v>978</v>
      </c>
      <c r="G140" s="279">
        <f t="shared" si="32"/>
        <v>2.6034970193260083E-2</v>
      </c>
      <c r="H140" s="302">
        <v>5</v>
      </c>
      <c r="I140" s="288">
        <f>VLOOKUP(D140,'Appendix 3b. nax IBGE 2019'!$E$5:$O$1850,11,FALSE)</f>
        <v>2.5</v>
      </c>
      <c r="J140" s="279">
        <f t="shared" si="39"/>
        <v>0.12221987402325199</v>
      </c>
      <c r="K140" s="6">
        <f t="shared" si="43"/>
        <v>76987.282266707334</v>
      </c>
      <c r="L140" s="6">
        <f t="shared" si="33"/>
        <v>9409.375940029513</v>
      </c>
      <c r="M140" s="6">
        <f t="shared" si="40"/>
        <v>361412.9714834629</v>
      </c>
      <c r="N140" s="6">
        <f t="shared" si="41"/>
        <v>1185782.7241185231</v>
      </c>
      <c r="O140" s="289">
        <f t="shared" si="42"/>
        <v>15.402319567673677</v>
      </c>
    </row>
    <row r="141" spans="1:15" x14ac:dyDescent="0.2">
      <c r="A141" s="298" t="s">
        <v>57</v>
      </c>
      <c r="B141" s="277" t="s">
        <v>48</v>
      </c>
      <c r="C141" s="278" t="s">
        <v>20</v>
      </c>
      <c r="D141" s="277" t="str">
        <f t="shared" si="31"/>
        <v>ALFemale75-79</v>
      </c>
      <c r="E141" s="6">
        <f>VLOOKUP(D141,'Appendix 1b. Person-years 2019'!$E$3:$F$1682,2,FALSE)</f>
        <v>26236.167600000001</v>
      </c>
      <c r="F141" s="6">
        <f>VLOOKUP(D141,'Appendix 2b.Deaths 2019'!$E$4:$F$1683,2,FALSE)</f>
        <v>1065</v>
      </c>
      <c r="G141" s="279">
        <f t="shared" si="32"/>
        <v>4.0592818899357848E-2</v>
      </c>
      <c r="H141" s="302">
        <v>5</v>
      </c>
      <c r="I141" s="288">
        <f>VLOOKUP(D141,'Appendix 3b. nax IBGE 2019'!$E$5:$O$1850,11,FALSE)</f>
        <v>2.4999999999999987</v>
      </c>
      <c r="J141" s="279">
        <f t="shared" si="39"/>
        <v>0.18426455066046021</v>
      </c>
      <c r="K141" s="6">
        <f t="shared" si="43"/>
        <v>67577.906326677825</v>
      </c>
      <c r="L141" s="6">
        <f t="shared" si="33"/>
        <v>12452.212543859961</v>
      </c>
      <c r="M141" s="6">
        <f t="shared" si="40"/>
        <v>306759.00027373922</v>
      </c>
      <c r="N141" s="6">
        <f t="shared" si="41"/>
        <v>824369.75263506011</v>
      </c>
      <c r="O141" s="289">
        <f t="shared" si="42"/>
        <v>12.19880575538965</v>
      </c>
    </row>
    <row r="142" spans="1:15" x14ac:dyDescent="0.2">
      <c r="A142" s="298" t="s">
        <v>57</v>
      </c>
      <c r="B142" s="277" t="s">
        <v>48</v>
      </c>
      <c r="C142" s="278" t="s">
        <v>21</v>
      </c>
      <c r="D142" s="277" t="str">
        <f t="shared" si="31"/>
        <v>ALFemale80-84</v>
      </c>
      <c r="E142" s="6">
        <f>VLOOKUP(D142,'Appendix 1b. Person-years 2019'!$E$3:$F$1682,2,FALSE)</f>
        <v>16731.561300000001</v>
      </c>
      <c r="F142" s="6">
        <f>VLOOKUP(D142,'Appendix 2b.Deaths 2019'!$E$4:$F$1683,2,FALSE)</f>
        <v>1098</v>
      </c>
      <c r="G142" s="279">
        <f t="shared" si="32"/>
        <v>6.5624479408266573E-2</v>
      </c>
      <c r="H142" s="302">
        <v>5</v>
      </c>
      <c r="I142" s="288">
        <f>VLOOKUP(D142,'Appendix 3b. nax IBGE 2019'!$E$5:$O$1850,11,FALSE)</f>
        <v>2.5000000000000018</v>
      </c>
      <c r="J142" s="279">
        <f t="shared" si="39"/>
        <v>0.28187727368485727</v>
      </c>
      <c r="K142" s="6">
        <f t="shared" si="43"/>
        <v>55125.693782817863</v>
      </c>
      <c r="L142" s="6">
        <f t="shared" si="33"/>
        <v>15538.680273486985</v>
      </c>
      <c r="M142" s="6">
        <f t="shared" si="40"/>
        <v>236781.76823037188</v>
      </c>
      <c r="N142" s="6">
        <f t="shared" si="41"/>
        <v>517610.75236132083</v>
      </c>
      <c r="O142" s="289">
        <f t="shared" si="42"/>
        <v>9.3896460405665678</v>
      </c>
    </row>
    <row r="143" spans="1:15" x14ac:dyDescent="0.2">
      <c r="A143" s="298" t="s">
        <v>57</v>
      </c>
      <c r="B143" s="277" t="s">
        <v>48</v>
      </c>
      <c r="C143" s="278" t="s">
        <v>22</v>
      </c>
      <c r="D143" s="277" t="str">
        <f t="shared" si="31"/>
        <v>ALFemale85-89</v>
      </c>
      <c r="E143" s="6">
        <f>VLOOKUP(D143,'Appendix 1b. Person-years 2019'!$E$3:$F$1682,2,FALSE)</f>
        <v>8702.8106000000007</v>
      </c>
      <c r="F143" s="6">
        <f>VLOOKUP(D143,'Appendix 2b.Deaths 2019'!$E$4:$F$1683,2,FALSE)</f>
        <v>925</v>
      </c>
      <c r="G143" s="279">
        <f t="shared" si="32"/>
        <v>0.10628750210880149</v>
      </c>
      <c r="H143" s="302">
        <v>5</v>
      </c>
      <c r="I143" s="288">
        <f>VLOOKUP(D143,'Appendix 3b. nax IBGE 2019'!$E$5:$O$1850,11,FALSE)</f>
        <v>2.5000000000000004</v>
      </c>
      <c r="J143" s="279">
        <f t="shared" si="39"/>
        <v>0.41987013965815906</v>
      </c>
      <c r="K143" s="6">
        <f t="shared" si="43"/>
        <v>39587.013509330878</v>
      </c>
      <c r="L143" s="6">
        <f t="shared" si="33"/>
        <v>16621.404890812184</v>
      </c>
      <c r="M143" s="6">
        <f t="shared" si="40"/>
        <v>156381.55531962393</v>
      </c>
      <c r="N143" s="6">
        <f t="shared" si="41"/>
        <v>280828.98413094896</v>
      </c>
      <c r="O143" s="289">
        <f t="shared" si="42"/>
        <v>7.0939674210269992</v>
      </c>
    </row>
    <row r="144" spans="1:15" x14ac:dyDescent="0.2">
      <c r="A144" s="299" t="s">
        <v>57</v>
      </c>
      <c r="B144" s="300" t="s">
        <v>48</v>
      </c>
      <c r="C144" s="292" t="s">
        <v>5</v>
      </c>
      <c r="D144" s="300" t="str">
        <f t="shared" si="31"/>
        <v>ALFemale90+</v>
      </c>
      <c r="E144" s="293">
        <f>VLOOKUP(D144,'Appendix 1b. Person-years 2019'!$E$3:$F$1682,2,FALSE)</f>
        <v>5483.8868000000002</v>
      </c>
      <c r="F144" s="293">
        <f>VLOOKUP(D144,'Appendix 2b.Deaths 2019'!$E$4:$F$1683,2,FALSE)</f>
        <v>1012</v>
      </c>
      <c r="G144" s="291">
        <f t="shared" si="32"/>
        <v>0.18454064369089457</v>
      </c>
      <c r="H144" s="303"/>
      <c r="I144" s="294">
        <f>VLOOKUP(D144,'Appendix 3b. nax IBGE 2019'!$E$5:$O$1850,11,FALSE)</f>
        <v>0</v>
      </c>
      <c r="J144" s="291">
        <v>1</v>
      </c>
      <c r="K144" s="293">
        <f t="shared" si="43"/>
        <v>22965.608618518694</v>
      </c>
      <c r="L144" s="293">
        <f t="shared" si="33"/>
        <v>22965.608618518694</v>
      </c>
      <c r="M144" s="293">
        <f>K144*O144</f>
        <v>124447.42881132501</v>
      </c>
      <c r="N144" s="293">
        <f>M144</f>
        <v>124447.42881132501</v>
      </c>
      <c r="O144" s="295">
        <f>1/G144</f>
        <v>5.4188604743083006</v>
      </c>
    </row>
    <row r="145" spans="1:15" x14ac:dyDescent="0.2">
      <c r="A145" s="296" t="s">
        <v>57</v>
      </c>
      <c r="B145" s="297" t="s">
        <v>47</v>
      </c>
      <c r="C145" s="282">
        <v>0</v>
      </c>
      <c r="D145" s="297" t="str">
        <f t="shared" si="31"/>
        <v>ALMale0</v>
      </c>
      <c r="E145" s="283">
        <f>VLOOKUP(D145,'Appendix 1b. Person-years 2019'!$E$3:$F$1682,2,FALSE)</f>
        <v>26040.162</v>
      </c>
      <c r="F145" s="283">
        <f>VLOOKUP(D145,'Appendix 2b.Deaths 2019'!$E$4:$F$1683,2,FALSE)</f>
        <v>367</v>
      </c>
      <c r="G145" s="281">
        <f t="shared" si="32"/>
        <v>1.4093614317760388E-2</v>
      </c>
      <c r="H145" s="301">
        <v>1</v>
      </c>
      <c r="I145" s="284">
        <f>VLOOKUP(D145,'Appendix 3b. nax IBGE 2019'!$E$5:$O$1850,11,FALSE)</f>
        <v>9.1161185582975687E-2</v>
      </c>
      <c r="J145" s="281">
        <f t="shared" ref="J145:J163" si="44">(H145*G145)/(1+(H145-I145)*G145)</f>
        <v>1.3915374735670411E-2</v>
      </c>
      <c r="K145" s="283">
        <v>100000</v>
      </c>
      <c r="L145" s="283">
        <f t="shared" si="33"/>
        <v>1391.5374735670412</v>
      </c>
      <c r="M145" s="283">
        <f t="shared" ref="M145:M163" si="45">K146*H145+L145*I145</f>
        <v>98735.31673230647</v>
      </c>
      <c r="N145" s="283">
        <f t="shared" ref="N145:N163" si="46">N146+M145</f>
        <v>7140959.1496382691</v>
      </c>
      <c r="O145" s="285">
        <f t="shared" ref="O145:O163" si="47">N145/K145</f>
        <v>71.409591496382689</v>
      </c>
    </row>
    <row r="146" spans="1:15" x14ac:dyDescent="0.2">
      <c r="A146" s="298" t="s">
        <v>57</v>
      </c>
      <c r="B146" s="277" t="s">
        <v>47</v>
      </c>
      <c r="C146" s="287" t="s">
        <v>107</v>
      </c>
      <c r="D146" s="277" t="str">
        <f t="shared" si="31"/>
        <v>ALMale01-04</v>
      </c>
      <c r="E146" s="6">
        <f>VLOOKUP(D146,'Appendix 1b. Person-years 2019'!$E$3:$F$1682,2,FALSE)</f>
        <v>103843.56819999999</v>
      </c>
      <c r="F146" s="6">
        <f>VLOOKUP(D146,'Appendix 2b.Deaths 2019'!$E$4:$F$1683,2,FALSE)</f>
        <v>68</v>
      </c>
      <c r="G146" s="279">
        <f t="shared" si="32"/>
        <v>6.5483111933359013E-4</v>
      </c>
      <c r="H146" s="302">
        <v>4</v>
      </c>
      <c r="I146" s="288">
        <f>VLOOKUP(D146,'Appendix 3b. nax IBGE 2019'!$E$5:$O$1850,11,FALSE)</f>
        <v>1.6020030775090361</v>
      </c>
      <c r="J146" s="279">
        <f t="shared" si="44"/>
        <v>2.615217845187456E-3</v>
      </c>
      <c r="K146" s="6">
        <f t="shared" ref="K146:K164" si="48">K145-L145</f>
        <v>98608.462526432966</v>
      </c>
      <c r="L146" s="6">
        <f t="shared" si="33"/>
        <v>257.88261088562604</v>
      </c>
      <c r="M146" s="6">
        <f t="shared" si="45"/>
        <v>393815.44839846418</v>
      </c>
      <c r="N146" s="6">
        <f t="shared" si="46"/>
        <v>7042223.8329059631</v>
      </c>
      <c r="O146" s="289">
        <f t="shared" si="47"/>
        <v>71.416018995511934</v>
      </c>
    </row>
    <row r="147" spans="1:15" x14ac:dyDescent="0.2">
      <c r="A147" s="298" t="s">
        <v>57</v>
      </c>
      <c r="B147" s="277" t="s">
        <v>47</v>
      </c>
      <c r="C147" s="287" t="s">
        <v>106</v>
      </c>
      <c r="D147" s="277" t="str">
        <f t="shared" si="31"/>
        <v>ALMale05-09</v>
      </c>
      <c r="E147" s="6">
        <f>VLOOKUP(D147,'Appendix 1b. Person-years 2019'!$E$3:$F$1682,2,FALSE)</f>
        <v>135096.9172</v>
      </c>
      <c r="F147" s="6">
        <f>VLOOKUP(D147,'Appendix 2b.Deaths 2019'!$E$4:$F$1683,2,FALSE)</f>
        <v>41</v>
      </c>
      <c r="G147" s="279">
        <f t="shared" si="32"/>
        <v>3.0348582965296562E-4</v>
      </c>
      <c r="H147" s="302">
        <v>5</v>
      </c>
      <c r="I147" s="288">
        <f>VLOOKUP(D147,'Appendix 3b. nax IBGE 2019'!$E$5:$O$1850,11,FALSE)</f>
        <v>2.5000000000000311</v>
      </c>
      <c r="J147" s="279">
        <f t="shared" si="44"/>
        <v>1.5162787254973465E-3</v>
      </c>
      <c r="K147" s="6">
        <f t="shared" si="48"/>
        <v>98350.579915547336</v>
      </c>
      <c r="L147" s="6">
        <f t="shared" si="33"/>
        <v>149.12689196627105</v>
      </c>
      <c r="M147" s="6">
        <f t="shared" si="45"/>
        <v>491380.08234782104</v>
      </c>
      <c r="N147" s="6">
        <f t="shared" si="46"/>
        <v>6648408.3845074987</v>
      </c>
      <c r="O147" s="289">
        <f t="shared" si="47"/>
        <v>67.599076591276031</v>
      </c>
    </row>
    <row r="148" spans="1:15" x14ac:dyDescent="0.2">
      <c r="A148" s="298" t="s">
        <v>57</v>
      </c>
      <c r="B148" s="277" t="s">
        <v>47</v>
      </c>
      <c r="C148" s="287" t="s">
        <v>71</v>
      </c>
      <c r="D148" s="277" t="str">
        <f t="shared" si="31"/>
        <v>ALMale10-14</v>
      </c>
      <c r="E148" s="6">
        <f>VLOOKUP(D148,'Appendix 1b. Person-years 2019'!$E$3:$F$1682,2,FALSE)</f>
        <v>146501.3241</v>
      </c>
      <c r="F148" s="6">
        <f>VLOOKUP(D148,'Appendix 2b.Deaths 2019'!$E$4:$F$1683,2,FALSE)</f>
        <v>64</v>
      </c>
      <c r="G148" s="279">
        <f t="shared" si="32"/>
        <v>4.3685611985536999E-4</v>
      </c>
      <c r="H148" s="302">
        <v>5</v>
      </c>
      <c r="I148" s="288">
        <f>VLOOKUP(D148,'Appendix 3b. nax IBGE 2019'!$E$5:$O$1850,11,FALSE)</f>
        <v>2.4999999999999467</v>
      </c>
      <c r="J148" s="279">
        <f t="shared" si="44"/>
        <v>2.1818976609116812E-3</v>
      </c>
      <c r="K148" s="6">
        <f t="shared" si="48"/>
        <v>98201.453023581067</v>
      </c>
      <c r="L148" s="6">
        <f t="shared" si="33"/>
        <v>214.26552065027988</v>
      </c>
      <c r="M148" s="6">
        <f t="shared" si="45"/>
        <v>490471.60131627956</v>
      </c>
      <c r="N148" s="6">
        <f t="shared" si="46"/>
        <v>6157028.3021596773</v>
      </c>
      <c r="O148" s="289">
        <f t="shared" si="47"/>
        <v>62.697934832809381</v>
      </c>
    </row>
    <row r="149" spans="1:15" x14ac:dyDescent="0.2">
      <c r="A149" s="298" t="s">
        <v>57</v>
      </c>
      <c r="B149" s="277" t="s">
        <v>47</v>
      </c>
      <c r="C149" s="278" t="s">
        <v>72</v>
      </c>
      <c r="D149" s="277" t="str">
        <f t="shared" si="31"/>
        <v>ALMale15-19</v>
      </c>
      <c r="E149" s="6">
        <f>VLOOKUP(D149,'Appendix 1b. Person-years 2019'!$E$3:$F$1682,2,FALSE)</f>
        <v>157969.67449999999</v>
      </c>
      <c r="F149" s="6">
        <f>VLOOKUP(D149,'Appendix 2b.Deaths 2019'!$E$4:$F$1683,2,FALSE)</f>
        <v>309</v>
      </c>
      <c r="G149" s="279">
        <f t="shared" si="32"/>
        <v>1.9560716382940957E-3</v>
      </c>
      <c r="H149" s="302">
        <v>5</v>
      </c>
      <c r="I149" s="288">
        <f>VLOOKUP(D149,'Appendix 3b. nax IBGE 2019'!$E$5:$O$1850,11,FALSE)</f>
        <v>2.500000000000052</v>
      </c>
      <c r="J149" s="279">
        <f t="shared" si="44"/>
        <v>9.7327632361493208E-3</v>
      </c>
      <c r="K149" s="6">
        <f t="shared" si="48"/>
        <v>97987.187502930785</v>
      </c>
      <c r="L149" s="6">
        <f t="shared" si="33"/>
        <v>953.68609614219486</v>
      </c>
      <c r="M149" s="6">
        <f t="shared" si="45"/>
        <v>487551.72227429849</v>
      </c>
      <c r="N149" s="6">
        <f t="shared" si="46"/>
        <v>5666556.7008433975</v>
      </c>
      <c r="O149" s="289">
        <f t="shared" si="47"/>
        <v>57.82956777562282</v>
      </c>
    </row>
    <row r="150" spans="1:15" x14ac:dyDescent="0.2">
      <c r="A150" s="298" t="s">
        <v>57</v>
      </c>
      <c r="B150" s="277" t="s">
        <v>47</v>
      </c>
      <c r="C150" s="278" t="s">
        <v>73</v>
      </c>
      <c r="D150" s="277" t="str">
        <f t="shared" si="31"/>
        <v>ALMale20-24</v>
      </c>
      <c r="E150" s="6">
        <f>VLOOKUP(D150,'Appendix 1b. Person-years 2019'!$E$3:$F$1682,2,FALSE)</f>
        <v>156137.39139999999</v>
      </c>
      <c r="F150" s="6">
        <f>VLOOKUP(D150,'Appendix 2b.Deaths 2019'!$E$4:$F$1683,2,FALSE)</f>
        <v>442</v>
      </c>
      <c r="G150" s="279">
        <f t="shared" si="32"/>
        <v>2.8308401724713331E-3</v>
      </c>
      <c r="H150" s="302">
        <v>5</v>
      </c>
      <c r="I150" s="288">
        <f>VLOOKUP(D150,'Appendix 3b. nax IBGE 2019'!$E$5:$O$1850,11,FALSE)</f>
        <v>2.5000000000000071</v>
      </c>
      <c r="J150" s="279">
        <f t="shared" si="44"/>
        <v>1.4054734097614343E-2</v>
      </c>
      <c r="K150" s="6">
        <f t="shared" si="48"/>
        <v>97033.501406788593</v>
      </c>
      <c r="L150" s="6">
        <f t="shared" si="33"/>
        <v>1363.780060832901</v>
      </c>
      <c r="M150" s="6">
        <f t="shared" si="45"/>
        <v>481758.05688186071</v>
      </c>
      <c r="N150" s="6">
        <f t="shared" si="46"/>
        <v>5179004.9785690987</v>
      </c>
      <c r="O150" s="289">
        <f t="shared" si="47"/>
        <v>53.373370057599189</v>
      </c>
    </row>
    <row r="151" spans="1:15" x14ac:dyDescent="0.2">
      <c r="A151" s="298" t="s">
        <v>57</v>
      </c>
      <c r="B151" s="277" t="s">
        <v>47</v>
      </c>
      <c r="C151" s="278" t="s">
        <v>74</v>
      </c>
      <c r="D151" s="277" t="str">
        <f t="shared" si="31"/>
        <v>ALMale25-29</v>
      </c>
      <c r="E151" s="6">
        <f>VLOOKUP(D151,'Appendix 1b. Person-years 2019'!$E$3:$F$1682,2,FALSE)</f>
        <v>131951.61670000001</v>
      </c>
      <c r="F151" s="6">
        <f>VLOOKUP(D151,'Appendix 2b.Deaths 2019'!$E$4:$F$1683,2,FALSE)</f>
        <v>348</v>
      </c>
      <c r="G151" s="279">
        <f t="shared" si="32"/>
        <v>2.6373303238201246E-3</v>
      </c>
      <c r="H151" s="302">
        <v>5</v>
      </c>
      <c r="I151" s="288">
        <f>VLOOKUP(D151,'Appendix 3b. nax IBGE 2019'!$E$5:$O$1850,11,FALSE)</f>
        <v>2.5000000000000049</v>
      </c>
      <c r="J151" s="279">
        <f t="shared" si="44"/>
        <v>1.3100277223172812E-2</v>
      </c>
      <c r="K151" s="6">
        <f t="shared" si="48"/>
        <v>95669.721345955695</v>
      </c>
      <c r="L151" s="6">
        <f t="shared" si="33"/>
        <v>1253.2998714957132</v>
      </c>
      <c r="M151" s="6">
        <f t="shared" si="45"/>
        <v>475215.35705103923</v>
      </c>
      <c r="N151" s="6">
        <f t="shared" si="46"/>
        <v>4697246.9216872379</v>
      </c>
      <c r="O151" s="289">
        <f t="shared" si="47"/>
        <v>49.098574299190297</v>
      </c>
    </row>
    <row r="152" spans="1:15" x14ac:dyDescent="0.2">
      <c r="A152" s="298" t="s">
        <v>57</v>
      </c>
      <c r="B152" s="277" t="s">
        <v>47</v>
      </c>
      <c r="C152" s="278" t="s">
        <v>75</v>
      </c>
      <c r="D152" s="277" t="str">
        <f t="shared" si="31"/>
        <v>ALMale30-34</v>
      </c>
      <c r="E152" s="6">
        <f>VLOOKUP(D152,'Appendix 1b. Person-years 2019'!$E$3:$F$1682,2,FALSE)</f>
        <v>121311.18670000001</v>
      </c>
      <c r="F152" s="6">
        <f>VLOOKUP(D152,'Appendix 2b.Deaths 2019'!$E$4:$F$1683,2,FALSE)</f>
        <v>354</v>
      </c>
      <c r="G152" s="279">
        <f t="shared" si="32"/>
        <v>2.9181150529458961E-3</v>
      </c>
      <c r="H152" s="302">
        <v>5</v>
      </c>
      <c r="I152" s="288">
        <f>VLOOKUP(D152,'Appendix 3b. nax IBGE 2019'!$E$5:$O$1850,11,FALSE)</f>
        <v>2.5000000000000284</v>
      </c>
      <c r="J152" s="279">
        <f t="shared" si="44"/>
        <v>1.448490372572322E-2</v>
      </c>
      <c r="K152" s="6">
        <f t="shared" si="48"/>
        <v>94416.421474459989</v>
      </c>
      <c r="L152" s="6">
        <f t="shared" si="33"/>
        <v>1367.6127751848594</v>
      </c>
      <c r="M152" s="6">
        <f t="shared" si="45"/>
        <v>468663.07543433784</v>
      </c>
      <c r="N152" s="6">
        <f t="shared" si="46"/>
        <v>4222031.5646361988</v>
      </c>
      <c r="O152" s="289">
        <f t="shared" si="47"/>
        <v>44.717131815658519</v>
      </c>
    </row>
    <row r="153" spans="1:15" x14ac:dyDescent="0.2">
      <c r="A153" s="298" t="s">
        <v>57</v>
      </c>
      <c r="B153" s="277" t="s">
        <v>47</v>
      </c>
      <c r="C153" s="278" t="s">
        <v>76</v>
      </c>
      <c r="D153" s="277" t="str">
        <f t="shared" ref="D153:D216" si="49">_xlfn.CONCAT(A153,B153,C153)</f>
        <v>ALMale35-39</v>
      </c>
      <c r="E153" s="6">
        <f>VLOOKUP(D153,'Appendix 1b. Person-years 2019'!$E$3:$F$1682,2,FALSE)</f>
        <v>117899.60950000001</v>
      </c>
      <c r="F153" s="6">
        <f>VLOOKUP(D153,'Appendix 2b.Deaths 2019'!$E$4:$F$1683,2,FALSE)</f>
        <v>387</v>
      </c>
      <c r="G153" s="279">
        <f t="shared" ref="G153:G216" si="50">F153/E153</f>
        <v>3.2824536200011757E-3</v>
      </c>
      <c r="H153" s="302">
        <v>5</v>
      </c>
      <c r="I153" s="288">
        <f>VLOOKUP(D153,'Appendix 3b. nax IBGE 2019'!$E$5:$O$1850,11,FALSE)</f>
        <v>2.5</v>
      </c>
      <c r="J153" s="279">
        <f t="shared" si="44"/>
        <v>1.6278683044782881E-2</v>
      </c>
      <c r="K153" s="6">
        <f t="shared" si="48"/>
        <v>93048.808699275134</v>
      </c>
      <c r="L153" s="6">
        <f t="shared" ref="L153:L216" si="51">K153*J153</f>
        <v>1514.7120645101359</v>
      </c>
      <c r="M153" s="6">
        <f t="shared" si="45"/>
        <v>461457.26333510032</v>
      </c>
      <c r="N153" s="6">
        <f t="shared" si="46"/>
        <v>3753368.489201861</v>
      </c>
      <c r="O153" s="289">
        <f t="shared" si="47"/>
        <v>40.337630773247078</v>
      </c>
    </row>
    <row r="154" spans="1:15" x14ac:dyDescent="0.2">
      <c r="A154" s="298" t="s">
        <v>57</v>
      </c>
      <c r="B154" s="277" t="s">
        <v>47</v>
      </c>
      <c r="C154" s="278" t="s">
        <v>77</v>
      </c>
      <c r="D154" s="277" t="str">
        <f t="shared" si="49"/>
        <v>ALMale40-44</v>
      </c>
      <c r="E154" s="6">
        <f>VLOOKUP(D154,'Appendix 1b. Person-years 2019'!$E$3:$F$1682,2,FALSE)</f>
        <v>106281.4391</v>
      </c>
      <c r="F154" s="6">
        <f>VLOOKUP(D154,'Appendix 2b.Deaths 2019'!$E$4:$F$1683,2,FALSE)</f>
        <v>432</v>
      </c>
      <c r="G154" s="279">
        <f t="shared" si="50"/>
        <v>4.0646796247605574E-3</v>
      </c>
      <c r="H154" s="302">
        <v>5</v>
      </c>
      <c r="I154" s="288">
        <f>VLOOKUP(D154,'Appendix 3b. nax IBGE 2019'!$E$5:$O$1850,11,FALSE)</f>
        <v>2.5000000000000062</v>
      </c>
      <c r="J154" s="279">
        <f t="shared" si="44"/>
        <v>2.011895535405505E-2</v>
      </c>
      <c r="K154" s="6">
        <f t="shared" si="48"/>
        <v>91534.096634764996</v>
      </c>
      <c r="L154" s="6">
        <f t="shared" si="51"/>
        <v>1841.5704035685976</v>
      </c>
      <c r="M154" s="6">
        <f t="shared" si="45"/>
        <v>453066.55716490356</v>
      </c>
      <c r="N154" s="6">
        <f t="shared" si="46"/>
        <v>3291911.2258667606</v>
      </c>
      <c r="O154" s="289">
        <f t="shared" si="47"/>
        <v>35.963770298646068</v>
      </c>
    </row>
    <row r="155" spans="1:15" x14ac:dyDescent="0.2">
      <c r="A155" s="298" t="s">
        <v>57</v>
      </c>
      <c r="B155" s="277" t="s">
        <v>47</v>
      </c>
      <c r="C155" s="278" t="s">
        <v>78</v>
      </c>
      <c r="D155" s="277" t="str">
        <f t="shared" si="49"/>
        <v>ALMale45-49</v>
      </c>
      <c r="E155" s="6">
        <f>VLOOKUP(D155,'Appendix 1b. Person-years 2019'!$E$3:$F$1682,2,FALSE)</f>
        <v>90568.988500000007</v>
      </c>
      <c r="F155" s="6">
        <f>VLOOKUP(D155,'Appendix 2b.Deaths 2019'!$E$4:$F$1683,2,FALSE)</f>
        <v>516</v>
      </c>
      <c r="G155" s="279">
        <f t="shared" si="50"/>
        <v>5.6973143737825884E-3</v>
      </c>
      <c r="H155" s="302">
        <v>5</v>
      </c>
      <c r="I155" s="288">
        <f>VLOOKUP(D155,'Appendix 3b. nax IBGE 2019'!$E$5:$O$1850,11,FALSE)</f>
        <v>2.4999999999999964</v>
      </c>
      <c r="J155" s="279">
        <f t="shared" si="44"/>
        <v>2.8086527427852091E-2</v>
      </c>
      <c r="K155" s="6">
        <f t="shared" si="48"/>
        <v>89692.526231196403</v>
      </c>
      <c r="L155" s="6">
        <f t="shared" si="51"/>
        <v>2519.151598065841</v>
      </c>
      <c r="M155" s="6">
        <f t="shared" si="45"/>
        <v>442164.75216081738</v>
      </c>
      <c r="N155" s="6">
        <f t="shared" si="46"/>
        <v>2838844.6687018569</v>
      </c>
      <c r="O155" s="289">
        <f t="shared" si="47"/>
        <v>31.650849719454822</v>
      </c>
    </row>
    <row r="156" spans="1:15" x14ac:dyDescent="0.2">
      <c r="A156" s="298" t="s">
        <v>57</v>
      </c>
      <c r="B156" s="277" t="s">
        <v>47</v>
      </c>
      <c r="C156" s="278" t="s">
        <v>79</v>
      </c>
      <c r="D156" s="277" t="str">
        <f t="shared" si="49"/>
        <v>ALMale50-54</v>
      </c>
      <c r="E156" s="6">
        <f>VLOOKUP(D156,'Appendix 1b. Person-years 2019'!$E$3:$F$1682,2,FALSE)</f>
        <v>81292.306700000001</v>
      </c>
      <c r="F156" s="6">
        <f>VLOOKUP(D156,'Appendix 2b.Deaths 2019'!$E$4:$F$1683,2,FALSE)</f>
        <v>649</v>
      </c>
      <c r="G156" s="279">
        <f t="shared" si="50"/>
        <v>7.9835352980579151E-3</v>
      </c>
      <c r="H156" s="302">
        <v>5</v>
      </c>
      <c r="I156" s="288">
        <f>VLOOKUP(D156,'Appendix 3b. nax IBGE 2019'!$E$5:$O$1850,11,FALSE)</f>
        <v>2.499999999999996</v>
      </c>
      <c r="J156" s="279">
        <f t="shared" si="44"/>
        <v>3.9136556293750603E-2</v>
      </c>
      <c r="K156" s="6">
        <f t="shared" si="48"/>
        <v>87173.374633130559</v>
      </c>
      <c r="L156" s="6">
        <f t="shared" si="51"/>
        <v>3411.665683645725</v>
      </c>
      <c r="M156" s="6">
        <f t="shared" si="45"/>
        <v>427337.70895653847</v>
      </c>
      <c r="N156" s="6">
        <f t="shared" si="46"/>
        <v>2396679.9165410395</v>
      </c>
      <c r="O156" s="289">
        <f t="shared" si="47"/>
        <v>27.493256130412238</v>
      </c>
    </row>
    <row r="157" spans="1:15" x14ac:dyDescent="0.2">
      <c r="A157" s="298" t="s">
        <v>57</v>
      </c>
      <c r="B157" s="277" t="s">
        <v>47</v>
      </c>
      <c r="C157" s="278" t="s">
        <v>80</v>
      </c>
      <c r="D157" s="277" t="str">
        <f t="shared" si="49"/>
        <v>ALMale55-59</v>
      </c>
      <c r="E157" s="6">
        <f>VLOOKUP(D157,'Appendix 1b. Person-years 2019'!$E$3:$F$1682,2,FALSE)</f>
        <v>66033.475300000006</v>
      </c>
      <c r="F157" s="6">
        <f>VLOOKUP(D157,'Appendix 2b.Deaths 2019'!$E$4:$F$1683,2,FALSE)</f>
        <v>780</v>
      </c>
      <c r="G157" s="279">
        <f t="shared" si="50"/>
        <v>1.1812190657183235E-2</v>
      </c>
      <c r="H157" s="302">
        <v>5</v>
      </c>
      <c r="I157" s="288">
        <f>VLOOKUP(D157,'Appendix 3b. nax IBGE 2019'!$E$5:$O$1850,11,FALSE)</f>
        <v>2.4999999999999956</v>
      </c>
      <c r="J157" s="279">
        <f t="shared" si="44"/>
        <v>5.7366881919318415E-2</v>
      </c>
      <c r="K157" s="6">
        <f t="shared" si="48"/>
        <v>83761.708949484833</v>
      </c>
      <c r="L157" s="6">
        <f t="shared" si="51"/>
        <v>4805.1480666654134</v>
      </c>
      <c r="M157" s="6">
        <f t="shared" si="45"/>
        <v>406795.67458076059</v>
      </c>
      <c r="N157" s="6">
        <f t="shared" si="46"/>
        <v>1969342.207584501</v>
      </c>
      <c r="O157" s="289">
        <f t="shared" si="47"/>
        <v>23.511246753241096</v>
      </c>
    </row>
    <row r="158" spans="1:15" x14ac:dyDescent="0.2">
      <c r="A158" s="298" t="s">
        <v>57</v>
      </c>
      <c r="B158" s="277" t="s">
        <v>47</v>
      </c>
      <c r="C158" s="278" t="s">
        <v>81</v>
      </c>
      <c r="D158" s="277" t="str">
        <f t="shared" si="49"/>
        <v>ALMale60-64</v>
      </c>
      <c r="E158" s="6">
        <f>VLOOKUP(D158,'Appendix 1b. Person-years 2019'!$E$3:$F$1682,2,FALSE)</f>
        <v>51928.088400000001</v>
      </c>
      <c r="F158" s="6">
        <f>VLOOKUP(D158,'Appendix 2b.Deaths 2019'!$E$4:$F$1683,2,FALSE)</f>
        <v>861</v>
      </c>
      <c r="G158" s="279">
        <f t="shared" si="50"/>
        <v>1.6580621904810963E-2</v>
      </c>
      <c r="H158" s="302">
        <v>5</v>
      </c>
      <c r="I158" s="288">
        <f>VLOOKUP(D158,'Appendix 3b. nax IBGE 2019'!$E$5:$O$1850,11,FALSE)</f>
        <v>2.499999999999988</v>
      </c>
      <c r="J158" s="279">
        <f t="shared" si="44"/>
        <v>7.9603423841446225E-2</v>
      </c>
      <c r="K158" s="6">
        <f t="shared" si="48"/>
        <v>78956.560882819424</v>
      </c>
      <c r="L158" s="6">
        <f t="shared" si="51"/>
        <v>6285.2125810180278</v>
      </c>
      <c r="M158" s="6">
        <f t="shared" si="45"/>
        <v>379069.77296155191</v>
      </c>
      <c r="N158" s="6">
        <f t="shared" si="46"/>
        <v>1562546.5330037405</v>
      </c>
      <c r="O158" s="289">
        <f t="shared" si="47"/>
        <v>19.789951785295443</v>
      </c>
    </row>
    <row r="159" spans="1:15" x14ac:dyDescent="0.2">
      <c r="A159" s="298" t="s">
        <v>57</v>
      </c>
      <c r="B159" s="277" t="s">
        <v>47</v>
      </c>
      <c r="C159" s="278" t="s">
        <v>82</v>
      </c>
      <c r="D159" s="277" t="str">
        <f t="shared" si="49"/>
        <v>ALMale65-69</v>
      </c>
      <c r="E159" s="6">
        <f>VLOOKUP(D159,'Appendix 1b. Person-years 2019'!$E$3:$F$1682,2,FALSE)</f>
        <v>40570.118199999997</v>
      </c>
      <c r="F159" s="6">
        <f>VLOOKUP(D159,'Appendix 2b.Deaths 2019'!$E$4:$F$1683,2,FALSE)</f>
        <v>1019</v>
      </c>
      <c r="G159" s="279">
        <f t="shared" si="50"/>
        <v>2.5117008409406116E-2</v>
      </c>
      <c r="H159" s="302">
        <v>5</v>
      </c>
      <c r="I159" s="288">
        <f>VLOOKUP(D159,'Appendix 3b. nax IBGE 2019'!$E$5:$O$1850,11,FALSE)</f>
        <v>2.5000000000000044</v>
      </c>
      <c r="J159" s="279">
        <f t="shared" si="44"/>
        <v>0.11816515412254383</v>
      </c>
      <c r="K159" s="6">
        <f t="shared" si="48"/>
        <v>72671.348301801394</v>
      </c>
      <c r="L159" s="6">
        <f t="shared" si="51"/>
        <v>8587.2210723754251</v>
      </c>
      <c r="M159" s="6">
        <f t="shared" si="45"/>
        <v>341888.68882806844</v>
      </c>
      <c r="N159" s="6">
        <f t="shared" si="46"/>
        <v>1183476.7600421887</v>
      </c>
      <c r="O159" s="289">
        <f t="shared" si="47"/>
        <v>16.285328230422447</v>
      </c>
    </row>
    <row r="160" spans="1:15" x14ac:dyDescent="0.2">
      <c r="A160" s="298" t="s">
        <v>57</v>
      </c>
      <c r="B160" s="277" t="s">
        <v>47</v>
      </c>
      <c r="C160" s="278" t="s">
        <v>19</v>
      </c>
      <c r="D160" s="277" t="str">
        <f t="shared" si="49"/>
        <v>ALMale70-74</v>
      </c>
      <c r="E160" s="6">
        <f>VLOOKUP(D160,'Appendix 1b. Person-years 2019'!$E$3:$F$1682,2,FALSE)</f>
        <v>29663.5216</v>
      </c>
      <c r="F160" s="6">
        <f>VLOOKUP(D160,'Appendix 2b.Deaths 2019'!$E$4:$F$1683,2,FALSE)</f>
        <v>1107</v>
      </c>
      <c r="G160" s="279">
        <f t="shared" si="50"/>
        <v>3.7318563012423984E-2</v>
      </c>
      <c r="H160" s="302">
        <v>5</v>
      </c>
      <c r="I160" s="288">
        <f>VLOOKUP(D160,'Appendix 3b. nax IBGE 2019'!$E$5:$O$1850,11,FALSE)</f>
        <v>2.4999999999999973</v>
      </c>
      <c r="J160" s="279">
        <f t="shared" si="44"/>
        <v>0.17066992425548502</v>
      </c>
      <c r="K160" s="6">
        <f t="shared" si="48"/>
        <v>64084.127229425969</v>
      </c>
      <c r="L160" s="6">
        <f t="shared" si="51"/>
        <v>10937.233140224995</v>
      </c>
      <c r="M160" s="6">
        <f t="shared" si="45"/>
        <v>293077.55329656735</v>
      </c>
      <c r="N160" s="6">
        <f t="shared" si="46"/>
        <v>841588.07121412014</v>
      </c>
      <c r="O160" s="289">
        <f t="shared" si="47"/>
        <v>13.132551032507189</v>
      </c>
    </row>
    <row r="161" spans="1:15" x14ac:dyDescent="0.2">
      <c r="A161" s="298" t="s">
        <v>57</v>
      </c>
      <c r="B161" s="277" t="s">
        <v>47</v>
      </c>
      <c r="C161" s="278" t="s">
        <v>20</v>
      </c>
      <c r="D161" s="277" t="str">
        <f t="shared" si="49"/>
        <v>ALMale75-79</v>
      </c>
      <c r="E161" s="6">
        <f>VLOOKUP(D161,'Appendix 1b. Person-years 2019'!$E$3:$F$1682,2,FALSE)</f>
        <v>18919.925299999999</v>
      </c>
      <c r="F161" s="6">
        <f>VLOOKUP(D161,'Appendix 2b.Deaths 2019'!$E$4:$F$1683,2,FALSE)</f>
        <v>1055</v>
      </c>
      <c r="G161" s="279">
        <f t="shared" si="50"/>
        <v>5.5761319522757313E-2</v>
      </c>
      <c r="H161" s="302">
        <v>5</v>
      </c>
      <c r="I161" s="288">
        <f>VLOOKUP(D161,'Appendix 3b. nax IBGE 2019'!$E$5:$O$1850,11,FALSE)</f>
        <v>2.5</v>
      </c>
      <c r="J161" s="279">
        <f t="shared" si="44"/>
        <v>0.24469526980107409</v>
      </c>
      <c r="K161" s="6">
        <f t="shared" si="48"/>
        <v>53146.89408920097</v>
      </c>
      <c r="L161" s="6">
        <f t="shared" si="51"/>
        <v>13004.793588246141</v>
      </c>
      <c r="M161" s="6">
        <f t="shared" si="45"/>
        <v>233222.48647538951</v>
      </c>
      <c r="N161" s="6">
        <f t="shared" si="46"/>
        <v>548510.51791755273</v>
      </c>
      <c r="O161" s="289">
        <f t="shared" si="47"/>
        <v>10.320650478595056</v>
      </c>
    </row>
    <row r="162" spans="1:15" x14ac:dyDescent="0.2">
      <c r="A162" s="298" t="s">
        <v>57</v>
      </c>
      <c r="B162" s="277" t="s">
        <v>47</v>
      </c>
      <c r="C162" s="278" t="s">
        <v>21</v>
      </c>
      <c r="D162" s="277" t="str">
        <f t="shared" si="49"/>
        <v>ALMale80-84</v>
      </c>
      <c r="E162" s="6">
        <f>VLOOKUP(D162,'Appendix 1b. Person-years 2019'!$E$3:$F$1682,2,FALSE)</f>
        <v>10632.0447</v>
      </c>
      <c r="F162" s="6">
        <f>VLOOKUP(D162,'Appendix 2b.Deaths 2019'!$E$4:$F$1683,2,FALSE)</f>
        <v>931</v>
      </c>
      <c r="G162" s="279">
        <f t="shared" si="50"/>
        <v>8.7565470826133751E-2</v>
      </c>
      <c r="H162" s="302">
        <v>5</v>
      </c>
      <c r="I162" s="288">
        <f>VLOOKUP(D162,'Appendix 3b. nax IBGE 2019'!$E$5:$O$1850,11,FALSE)</f>
        <v>2.5000000000000004</v>
      </c>
      <c r="J162" s="279">
        <f t="shared" si="44"/>
        <v>0.35919471769714256</v>
      </c>
      <c r="K162" s="6">
        <f t="shared" si="48"/>
        <v>40142.100500954832</v>
      </c>
      <c r="L162" s="6">
        <f t="shared" si="51"/>
        <v>14418.830457210795</v>
      </c>
      <c r="M162" s="6">
        <f t="shared" si="45"/>
        <v>164663.42636174717</v>
      </c>
      <c r="N162" s="6">
        <f t="shared" si="46"/>
        <v>315288.03144216316</v>
      </c>
      <c r="O162" s="289">
        <f t="shared" si="47"/>
        <v>7.8542982930019729</v>
      </c>
    </row>
    <row r="163" spans="1:15" x14ac:dyDescent="0.2">
      <c r="A163" s="298" t="s">
        <v>57</v>
      </c>
      <c r="B163" s="277" t="s">
        <v>47</v>
      </c>
      <c r="C163" s="278" t="s">
        <v>22</v>
      </c>
      <c r="D163" s="277" t="str">
        <f t="shared" si="49"/>
        <v>ALMale85-89</v>
      </c>
      <c r="E163" s="6">
        <f>VLOOKUP(D163,'Appendix 1b. Person-years 2019'!$E$3:$F$1682,2,FALSE)</f>
        <v>4892.0916999999999</v>
      </c>
      <c r="F163" s="6">
        <f>VLOOKUP(D163,'Appendix 2b.Deaths 2019'!$E$4:$F$1683,2,FALSE)</f>
        <v>715</v>
      </c>
      <c r="G163" s="279">
        <f t="shared" si="50"/>
        <v>0.14615425136041502</v>
      </c>
      <c r="H163" s="302">
        <v>5</v>
      </c>
      <c r="I163" s="288">
        <f>VLOOKUP(D163,'Appendix 3b. nax IBGE 2019'!$E$5:$O$1850,11,FALSE)</f>
        <v>2.4999999999999996</v>
      </c>
      <c r="J163" s="279">
        <f t="shared" si="44"/>
        <v>0.53521235437189962</v>
      </c>
      <c r="K163" s="6">
        <f t="shared" si="48"/>
        <v>25723.270043744036</v>
      </c>
      <c r="L163" s="6">
        <f t="shared" si="51"/>
        <v>13767.411922256402</v>
      </c>
      <c r="M163" s="6">
        <f t="shared" si="45"/>
        <v>94197.820413079171</v>
      </c>
      <c r="N163" s="6">
        <f t="shared" si="46"/>
        <v>150624.60508041602</v>
      </c>
      <c r="O163" s="289">
        <f t="shared" si="47"/>
        <v>5.8555776471758616</v>
      </c>
    </row>
    <row r="164" spans="1:15" x14ac:dyDescent="0.2">
      <c r="A164" s="299" t="s">
        <v>57</v>
      </c>
      <c r="B164" s="300" t="s">
        <v>47</v>
      </c>
      <c r="C164" s="292" t="s">
        <v>5</v>
      </c>
      <c r="D164" s="300" t="str">
        <f t="shared" si="49"/>
        <v>ALMale90+</v>
      </c>
      <c r="E164" s="293">
        <f>VLOOKUP(D164,'Appendix 1b. Person-years 2019'!$E$3:$F$1682,2,FALSE)</f>
        <v>2911.9888999999998</v>
      </c>
      <c r="F164" s="293">
        <f>VLOOKUP(D164,'Appendix 2b.Deaths 2019'!$E$4:$F$1683,2,FALSE)</f>
        <v>617</v>
      </c>
      <c r="G164" s="291">
        <f t="shared" si="50"/>
        <v>0.21188267578904577</v>
      </c>
      <c r="H164" s="303"/>
      <c r="I164" s="294">
        <f>VLOOKUP(D164,'Appendix 3b. nax IBGE 2019'!$E$5:$O$1850,11,FALSE)</f>
        <v>0</v>
      </c>
      <c r="J164" s="291">
        <v>1</v>
      </c>
      <c r="K164" s="293">
        <f t="shared" si="48"/>
        <v>11955.858121487634</v>
      </c>
      <c r="L164" s="293">
        <f t="shared" si="51"/>
        <v>11955.858121487634</v>
      </c>
      <c r="M164" s="293">
        <f>K164*O164</f>
        <v>56426.784667336855</v>
      </c>
      <c r="N164" s="293">
        <f>M164</f>
        <v>56426.784667336855</v>
      </c>
      <c r="O164" s="295">
        <f>1/G164</f>
        <v>4.7195930307941651</v>
      </c>
    </row>
    <row r="165" spans="1:15" x14ac:dyDescent="0.2">
      <c r="A165" s="296" t="s">
        <v>42</v>
      </c>
      <c r="B165" s="297" t="s">
        <v>48</v>
      </c>
      <c r="C165" s="282">
        <v>0</v>
      </c>
      <c r="D165" s="297" t="str">
        <f t="shared" si="49"/>
        <v>AMFemale0</v>
      </c>
      <c r="E165" s="283">
        <f>VLOOKUP(D165,'Appendix 1b. Person-years 2019'!$E$3:$F$1682,2,FALSE)</f>
        <v>39773.758800000003</v>
      </c>
      <c r="F165" s="283">
        <f>VLOOKUP(D165,'Appendix 2b.Deaths 2019'!$E$4:$F$1683,2,FALSE)</f>
        <v>515</v>
      </c>
      <c r="G165" s="281">
        <f t="shared" si="50"/>
        <v>1.2948235609051865E-2</v>
      </c>
      <c r="H165" s="301">
        <v>1</v>
      </c>
      <c r="I165" s="284">
        <f>VLOOKUP(D165,'Appendix 3b. nax IBGE 2019'!$E$5:$O$1850,11,FALSE)</f>
        <v>9.4026012740617851E-2</v>
      </c>
      <c r="J165" s="281">
        <f t="shared" ref="J165:J183" si="52">(H165*G165)/(1+(H165-I165)*G165)</f>
        <v>1.2798104062422716E-2</v>
      </c>
      <c r="K165" s="283">
        <v>100000</v>
      </c>
      <c r="L165" s="283">
        <f t="shared" si="51"/>
        <v>1279.8104062422715</v>
      </c>
      <c r="M165" s="283">
        <f t="shared" ref="M165:M183" si="53">K166*H165+L165*I165</f>
        <v>98840.525063320645</v>
      </c>
      <c r="N165" s="283">
        <f t="shared" ref="N165:N183" si="54">N166+M165</f>
        <v>7917013.7411813848</v>
      </c>
      <c r="O165" s="285">
        <f t="shared" ref="O165:O183" si="55">N165/K165</f>
        <v>79.170137411813855</v>
      </c>
    </row>
    <row r="166" spans="1:15" x14ac:dyDescent="0.2">
      <c r="A166" s="298" t="s">
        <v>42</v>
      </c>
      <c r="B166" s="277" t="s">
        <v>48</v>
      </c>
      <c r="C166" s="287" t="s">
        <v>107</v>
      </c>
      <c r="D166" s="277" t="str">
        <f t="shared" si="49"/>
        <v>AMFemale01-04</v>
      </c>
      <c r="E166" s="6">
        <f>VLOOKUP(D166,'Appendix 1b. Person-years 2019'!$E$3:$F$1682,2,FALSE)</f>
        <v>158916.174</v>
      </c>
      <c r="F166" s="6">
        <f>VLOOKUP(D166,'Appendix 2b.Deaths 2019'!$E$4:$F$1683,2,FALSE)</f>
        <v>111</v>
      </c>
      <c r="G166" s="279">
        <f t="shared" si="50"/>
        <v>6.9848145224034905E-4</v>
      </c>
      <c r="H166" s="302">
        <v>4</v>
      </c>
      <c r="I166" s="288">
        <f>VLOOKUP(D166,'Appendix 3b. nax IBGE 2019'!$E$5:$O$1850,11,FALSE)</f>
        <v>1.5001525764322374</v>
      </c>
      <c r="J166" s="279">
        <f t="shared" si="52"/>
        <v>2.7890558467505763E-3</v>
      </c>
      <c r="K166" s="6">
        <f t="shared" ref="K166:K184" si="56">K165-L165</f>
        <v>98720.189593757736</v>
      </c>
      <c r="L166" s="6">
        <f t="shared" si="51"/>
        <v>275.3361219787954</v>
      </c>
      <c r="M166" s="6">
        <f t="shared" si="53"/>
        <v>394192.46007988713</v>
      </c>
      <c r="N166" s="6">
        <f t="shared" si="54"/>
        <v>7818173.2161180638</v>
      </c>
      <c r="O166" s="289">
        <f t="shared" si="55"/>
        <v>79.195281616562269</v>
      </c>
    </row>
    <row r="167" spans="1:15" x14ac:dyDescent="0.2">
      <c r="A167" s="298" t="s">
        <v>42</v>
      </c>
      <c r="B167" s="277" t="s">
        <v>48</v>
      </c>
      <c r="C167" s="287" t="s">
        <v>106</v>
      </c>
      <c r="D167" s="277" t="str">
        <f t="shared" si="49"/>
        <v>AMFemale05-09</v>
      </c>
      <c r="E167" s="6">
        <f>VLOOKUP(D167,'Appendix 1b. Person-years 2019'!$E$3:$F$1682,2,FALSE)</f>
        <v>196914.46230000001</v>
      </c>
      <c r="F167" s="6">
        <f>VLOOKUP(D167,'Appendix 2b.Deaths 2019'!$E$4:$F$1683,2,FALSE)</f>
        <v>49</v>
      </c>
      <c r="G167" s="279">
        <f t="shared" si="50"/>
        <v>2.4883901074441295E-4</v>
      </c>
      <c r="H167" s="302">
        <v>5</v>
      </c>
      <c r="I167" s="288">
        <f>VLOOKUP(D167,'Appendix 3b. nax IBGE 2019'!$E$5:$O$1850,11,FALSE)</f>
        <v>2.4999999999996767</v>
      </c>
      <c r="J167" s="279">
        <f t="shared" si="52"/>
        <v>1.2434215242669725E-3</v>
      </c>
      <c r="K167" s="6">
        <f t="shared" si="56"/>
        <v>98444.853471778944</v>
      </c>
      <c r="L167" s="6">
        <f t="shared" si="51"/>
        <v>122.40844976011813</v>
      </c>
      <c r="M167" s="6">
        <f t="shared" si="53"/>
        <v>491918.24623449444</v>
      </c>
      <c r="N167" s="6">
        <f t="shared" si="54"/>
        <v>7423980.7560381768</v>
      </c>
      <c r="O167" s="289">
        <f t="shared" si="55"/>
        <v>75.412583738228633</v>
      </c>
    </row>
    <row r="168" spans="1:15" x14ac:dyDescent="0.2">
      <c r="A168" s="298" t="s">
        <v>42</v>
      </c>
      <c r="B168" s="277" t="s">
        <v>48</v>
      </c>
      <c r="C168" s="287" t="s">
        <v>71</v>
      </c>
      <c r="D168" s="277" t="str">
        <f t="shared" si="49"/>
        <v>AMFemale10-14</v>
      </c>
      <c r="E168" s="6">
        <f>VLOOKUP(D168,'Appendix 1b. Person-years 2019'!$E$3:$F$1682,2,FALSE)</f>
        <v>193977.91800000001</v>
      </c>
      <c r="F168" s="6">
        <f>VLOOKUP(D168,'Appendix 2b.Deaths 2019'!$E$4:$F$1683,2,FALSE)</f>
        <v>51</v>
      </c>
      <c r="G168" s="279">
        <f t="shared" si="50"/>
        <v>2.6291652434376575E-4</v>
      </c>
      <c r="H168" s="302">
        <v>5</v>
      </c>
      <c r="I168" s="288">
        <f>VLOOKUP(D168,'Appendix 3b. nax IBGE 2019'!$E$5:$O$1850,11,FALSE)</f>
        <v>2.5000000000002554</v>
      </c>
      <c r="J168" s="279">
        <f t="shared" si="52"/>
        <v>1.3137191255526931E-3</v>
      </c>
      <c r="K168" s="6">
        <f t="shared" si="56"/>
        <v>98322.44502201883</v>
      </c>
      <c r="L168" s="6">
        <f t="shared" si="51"/>
        <v>129.16807649652932</v>
      </c>
      <c r="M168" s="6">
        <f t="shared" si="53"/>
        <v>491289.30491885287</v>
      </c>
      <c r="N168" s="6">
        <f t="shared" si="54"/>
        <v>6932062.5098036826</v>
      </c>
      <c r="O168" s="289">
        <f t="shared" si="55"/>
        <v>70.503357684517312</v>
      </c>
    </row>
    <row r="169" spans="1:15" x14ac:dyDescent="0.2">
      <c r="A169" s="298" t="s">
        <v>42</v>
      </c>
      <c r="B169" s="277" t="s">
        <v>48</v>
      </c>
      <c r="C169" s="278" t="s">
        <v>72</v>
      </c>
      <c r="D169" s="277" t="str">
        <f t="shared" si="49"/>
        <v>AMFemale15-19</v>
      </c>
      <c r="E169" s="6">
        <f>VLOOKUP(D169,'Appendix 1b. Person-years 2019'!$E$3:$F$1682,2,FALSE)</f>
        <v>192377.45879999999</v>
      </c>
      <c r="F169" s="6">
        <f>VLOOKUP(D169,'Appendix 2b.Deaths 2019'!$E$4:$F$1683,2,FALSE)</f>
        <v>119</v>
      </c>
      <c r="G169" s="279">
        <f t="shared" si="50"/>
        <v>6.1857558958461508E-4</v>
      </c>
      <c r="H169" s="302">
        <v>5</v>
      </c>
      <c r="I169" s="288">
        <f>VLOOKUP(D169,'Appendix 3b. nax IBGE 2019'!$E$5:$O$1850,11,FALSE)</f>
        <v>2.4999999999999338</v>
      </c>
      <c r="J169" s="279">
        <f t="shared" si="52"/>
        <v>3.0881023860377227E-3</v>
      </c>
      <c r="K169" s="6">
        <f t="shared" si="56"/>
        <v>98193.276945522302</v>
      </c>
      <c r="L169" s="6">
        <f t="shared" si="51"/>
        <v>303.23089282833035</v>
      </c>
      <c r="M169" s="6">
        <f t="shared" si="53"/>
        <v>490208.30749554065</v>
      </c>
      <c r="N169" s="6">
        <f t="shared" si="54"/>
        <v>6440773.2048848299</v>
      </c>
      <c r="O169" s="289">
        <f t="shared" si="55"/>
        <v>65.592812514630467</v>
      </c>
    </row>
    <row r="170" spans="1:15" x14ac:dyDescent="0.2">
      <c r="A170" s="298" t="s">
        <v>42</v>
      </c>
      <c r="B170" s="277" t="s">
        <v>48</v>
      </c>
      <c r="C170" s="278" t="s">
        <v>73</v>
      </c>
      <c r="D170" s="277" t="str">
        <f t="shared" si="49"/>
        <v>AMFemale20-24</v>
      </c>
      <c r="E170" s="6">
        <f>VLOOKUP(D170,'Appendix 1b. Person-years 2019'!$E$3:$F$1682,2,FALSE)</f>
        <v>199679.8732</v>
      </c>
      <c r="F170" s="6">
        <f>VLOOKUP(D170,'Appendix 2b.Deaths 2019'!$E$4:$F$1683,2,FALSE)</f>
        <v>121</v>
      </c>
      <c r="G170" s="279">
        <f t="shared" si="50"/>
        <v>6.059699360826717E-4</v>
      </c>
      <c r="H170" s="302">
        <v>5</v>
      </c>
      <c r="I170" s="288">
        <f>VLOOKUP(D170,'Appendix 3b. nax IBGE 2019'!$E$5:$O$1850,11,FALSE)</f>
        <v>2.500000000000095</v>
      </c>
      <c r="J170" s="279">
        <f t="shared" si="52"/>
        <v>3.025266628849067E-3</v>
      </c>
      <c r="K170" s="6">
        <f t="shared" si="56"/>
        <v>97890.046052693971</v>
      </c>
      <c r="L170" s="6">
        <f t="shared" si="51"/>
        <v>296.14348961971342</v>
      </c>
      <c r="M170" s="6">
        <f t="shared" si="53"/>
        <v>488709.87153942056</v>
      </c>
      <c r="N170" s="6">
        <f t="shared" si="54"/>
        <v>5950564.897389289</v>
      </c>
      <c r="O170" s="289">
        <f t="shared" si="55"/>
        <v>60.788253120098794</v>
      </c>
    </row>
    <row r="171" spans="1:15" x14ac:dyDescent="0.2">
      <c r="A171" s="298" t="s">
        <v>42</v>
      </c>
      <c r="B171" s="277" t="s">
        <v>48</v>
      </c>
      <c r="C171" s="278" t="s">
        <v>74</v>
      </c>
      <c r="D171" s="277" t="str">
        <f t="shared" si="49"/>
        <v>AMFemale25-29</v>
      </c>
      <c r="E171" s="6">
        <f>VLOOKUP(D171,'Appendix 1b. Person-years 2019'!$E$3:$F$1682,2,FALSE)</f>
        <v>183000.7064</v>
      </c>
      <c r="F171" s="6">
        <f>VLOOKUP(D171,'Appendix 2b.Deaths 2019'!$E$4:$F$1683,2,FALSE)</f>
        <v>138</v>
      </c>
      <c r="G171" s="279">
        <f t="shared" si="50"/>
        <v>7.5409544976488677E-4</v>
      </c>
      <c r="H171" s="302">
        <v>5</v>
      </c>
      <c r="I171" s="288">
        <f>VLOOKUP(D171,'Appendix 3b. nax IBGE 2019'!$E$5:$O$1850,11,FALSE)</f>
        <v>2.5000000000000409</v>
      </c>
      <c r="J171" s="279">
        <f t="shared" si="52"/>
        <v>3.7633823750126277E-3</v>
      </c>
      <c r="K171" s="6">
        <f t="shared" si="56"/>
        <v>97593.902563074254</v>
      </c>
      <c r="L171" s="6">
        <f t="shared" si="51"/>
        <v>367.28317281457339</v>
      </c>
      <c r="M171" s="6">
        <f t="shared" si="53"/>
        <v>487051.30488333484</v>
      </c>
      <c r="N171" s="6">
        <f t="shared" si="54"/>
        <v>5461855.0258498685</v>
      </c>
      <c r="O171" s="289">
        <f t="shared" si="55"/>
        <v>55.965125713872439</v>
      </c>
    </row>
    <row r="172" spans="1:15" x14ac:dyDescent="0.2">
      <c r="A172" s="298" t="s">
        <v>42</v>
      </c>
      <c r="B172" s="277" t="s">
        <v>48</v>
      </c>
      <c r="C172" s="278" t="s">
        <v>75</v>
      </c>
      <c r="D172" s="277" t="str">
        <f t="shared" si="49"/>
        <v>AMFemale30-34</v>
      </c>
      <c r="E172" s="6">
        <f>VLOOKUP(D172,'Appendix 1b. Person-years 2019'!$E$3:$F$1682,2,FALSE)</f>
        <v>169908.2138</v>
      </c>
      <c r="F172" s="6">
        <f>VLOOKUP(D172,'Appendix 2b.Deaths 2019'!$E$4:$F$1683,2,FALSE)</f>
        <v>154</v>
      </c>
      <c r="G172" s="279">
        <f t="shared" si="50"/>
        <v>9.0637172009396991E-4</v>
      </c>
      <c r="H172" s="302">
        <v>5</v>
      </c>
      <c r="I172" s="288">
        <f>VLOOKUP(D172,'Appendix 3b. nax IBGE 2019'!$E$5:$O$1850,11,FALSE)</f>
        <v>2.500000000000012</v>
      </c>
      <c r="J172" s="279">
        <f t="shared" si="52"/>
        <v>4.5216129452129699E-3</v>
      </c>
      <c r="K172" s="6">
        <f t="shared" si="56"/>
        <v>97226.619390259686</v>
      </c>
      <c r="L172" s="6">
        <f t="shared" si="51"/>
        <v>439.62114085429255</v>
      </c>
      <c r="M172" s="6">
        <f t="shared" si="53"/>
        <v>485034.04409916274</v>
      </c>
      <c r="N172" s="6">
        <f t="shared" si="54"/>
        <v>4974803.7209665338</v>
      </c>
      <c r="O172" s="289">
        <f t="shared" si="55"/>
        <v>51.167095515252662</v>
      </c>
    </row>
    <row r="173" spans="1:15" x14ac:dyDescent="0.2">
      <c r="A173" s="298" t="s">
        <v>42</v>
      </c>
      <c r="B173" s="277" t="s">
        <v>48</v>
      </c>
      <c r="C173" s="278" t="s">
        <v>76</v>
      </c>
      <c r="D173" s="277" t="str">
        <f t="shared" si="49"/>
        <v>AMFemale35-39</v>
      </c>
      <c r="E173" s="6">
        <f>VLOOKUP(D173,'Appendix 1b. Person-years 2019'!$E$3:$F$1682,2,FALSE)</f>
        <v>159098.8872</v>
      </c>
      <c r="F173" s="6">
        <f>VLOOKUP(D173,'Appendix 2b.Deaths 2019'!$E$4:$F$1683,2,FALSE)</f>
        <v>186</v>
      </c>
      <c r="G173" s="279">
        <f t="shared" si="50"/>
        <v>1.1690842297732928E-3</v>
      </c>
      <c r="H173" s="302">
        <v>5</v>
      </c>
      <c r="I173" s="288">
        <f>VLOOKUP(D173,'Appendix 3b. nax IBGE 2019'!$E$5:$O$1850,11,FALSE)</f>
        <v>2.5000000000000107</v>
      </c>
      <c r="J173" s="279">
        <f t="shared" si="52"/>
        <v>5.8283864621217381E-3</v>
      </c>
      <c r="K173" s="6">
        <f t="shared" si="56"/>
        <v>96786.998249405398</v>
      </c>
      <c r="L173" s="6">
        <f t="shared" si="51"/>
        <v>564.11203030623483</v>
      </c>
      <c r="M173" s="6">
        <f t="shared" si="53"/>
        <v>482524.71117126138</v>
      </c>
      <c r="N173" s="6">
        <f t="shared" si="54"/>
        <v>4489769.6768673714</v>
      </c>
      <c r="O173" s="289">
        <f t="shared" si="55"/>
        <v>46.388148801742119</v>
      </c>
    </row>
    <row r="174" spans="1:15" x14ac:dyDescent="0.2">
      <c r="A174" s="298" t="s">
        <v>42</v>
      </c>
      <c r="B174" s="277" t="s">
        <v>48</v>
      </c>
      <c r="C174" s="278" t="s">
        <v>77</v>
      </c>
      <c r="D174" s="277" t="str">
        <f t="shared" si="49"/>
        <v>AMFemale40-44</v>
      </c>
      <c r="E174" s="6">
        <f>VLOOKUP(D174,'Appendix 1b. Person-years 2019'!$E$3:$F$1682,2,FALSE)</f>
        <v>136866.2629</v>
      </c>
      <c r="F174" s="6">
        <f>VLOOKUP(D174,'Appendix 2b.Deaths 2019'!$E$4:$F$1683,2,FALSE)</f>
        <v>270</v>
      </c>
      <c r="G174" s="279">
        <f t="shared" si="50"/>
        <v>1.9727286643113273E-3</v>
      </c>
      <c r="H174" s="302">
        <v>5</v>
      </c>
      <c r="I174" s="288">
        <f>VLOOKUP(D174,'Appendix 3b. nax IBGE 2019'!$E$5:$O$1850,11,FALSE)</f>
        <v>2.500000000000032</v>
      </c>
      <c r="J174" s="279">
        <f t="shared" si="52"/>
        <v>9.8152363264362615E-3</v>
      </c>
      <c r="K174" s="6">
        <f t="shared" si="56"/>
        <v>96222.886219099164</v>
      </c>
      <c r="L174" s="6">
        <f t="shared" si="51"/>
        <v>944.4503682522452</v>
      </c>
      <c r="M174" s="6">
        <f t="shared" si="53"/>
        <v>478753.30517486524</v>
      </c>
      <c r="N174" s="6">
        <f t="shared" si="54"/>
        <v>4007244.9656961099</v>
      </c>
      <c r="O174" s="289">
        <f t="shared" si="55"/>
        <v>41.645445518768035</v>
      </c>
    </row>
    <row r="175" spans="1:15" x14ac:dyDescent="0.2">
      <c r="A175" s="298" t="s">
        <v>42</v>
      </c>
      <c r="B175" s="277" t="s">
        <v>48</v>
      </c>
      <c r="C175" s="278" t="s">
        <v>78</v>
      </c>
      <c r="D175" s="277" t="str">
        <f t="shared" si="49"/>
        <v>AMFemale45-49</v>
      </c>
      <c r="E175" s="6">
        <f>VLOOKUP(D175,'Appendix 1b. Person-years 2019'!$E$3:$F$1682,2,FALSE)</f>
        <v>109727.3039</v>
      </c>
      <c r="F175" s="6">
        <f>VLOOKUP(D175,'Appendix 2b.Deaths 2019'!$E$4:$F$1683,2,FALSE)</f>
        <v>282</v>
      </c>
      <c r="G175" s="279">
        <f t="shared" si="50"/>
        <v>2.5700075548835207E-3</v>
      </c>
      <c r="H175" s="302">
        <v>5</v>
      </c>
      <c r="I175" s="288">
        <f>VLOOKUP(D175,'Appendix 3b. nax IBGE 2019'!$E$5:$O$1850,11,FALSE)</f>
        <v>2.5000000000000053</v>
      </c>
      <c r="J175" s="279">
        <f t="shared" si="52"/>
        <v>1.2768003113262948E-2</v>
      </c>
      <c r="K175" s="6">
        <f t="shared" si="56"/>
        <v>95278.435850846916</v>
      </c>
      <c r="L175" s="6">
        <f t="shared" si="51"/>
        <v>1216.5153655704376</v>
      </c>
      <c r="M175" s="6">
        <f t="shared" si="53"/>
        <v>473350.89084030851</v>
      </c>
      <c r="N175" s="6">
        <f t="shared" si="54"/>
        <v>3528491.6605212446</v>
      </c>
      <c r="O175" s="289">
        <f t="shared" si="55"/>
        <v>37.033475927804922</v>
      </c>
    </row>
    <row r="176" spans="1:15" x14ac:dyDescent="0.2">
      <c r="A176" s="298" t="s">
        <v>42</v>
      </c>
      <c r="B176" s="277" t="s">
        <v>48</v>
      </c>
      <c r="C176" s="278" t="s">
        <v>79</v>
      </c>
      <c r="D176" s="277" t="str">
        <f t="shared" si="49"/>
        <v>AMFemale50-54</v>
      </c>
      <c r="E176" s="6">
        <f>VLOOKUP(D176,'Appendix 1b. Person-years 2019'!$E$3:$F$1682,2,FALSE)</f>
        <v>87901.457800000004</v>
      </c>
      <c r="F176" s="6">
        <f>VLOOKUP(D176,'Appendix 2b.Deaths 2019'!$E$4:$F$1683,2,FALSE)</f>
        <v>325</v>
      </c>
      <c r="G176" s="279">
        <f t="shared" si="50"/>
        <v>3.6973220710339572E-3</v>
      </c>
      <c r="H176" s="302">
        <v>5</v>
      </c>
      <c r="I176" s="288">
        <f>VLOOKUP(D176,'Appendix 3b. nax IBGE 2019'!$E$5:$O$1850,11,FALSE)</f>
        <v>2.5000000000000138</v>
      </c>
      <c r="J176" s="279">
        <f t="shared" si="52"/>
        <v>1.8317297979912696E-2</v>
      </c>
      <c r="K176" s="6">
        <f t="shared" si="56"/>
        <v>94061.920485276481</v>
      </c>
      <c r="L176" s="6">
        <f t="shared" si="51"/>
        <v>1722.9602260916636</v>
      </c>
      <c r="M176" s="6">
        <f t="shared" si="53"/>
        <v>466002.2018611533</v>
      </c>
      <c r="N176" s="6">
        <f t="shared" si="54"/>
        <v>3055140.7696809364</v>
      </c>
      <c r="O176" s="289">
        <f t="shared" si="55"/>
        <v>32.48010197877214</v>
      </c>
    </row>
    <row r="177" spans="1:15" x14ac:dyDescent="0.2">
      <c r="A177" s="298" t="s">
        <v>42</v>
      </c>
      <c r="B177" s="277" t="s">
        <v>48</v>
      </c>
      <c r="C177" s="278" t="s">
        <v>80</v>
      </c>
      <c r="D177" s="277" t="str">
        <f t="shared" si="49"/>
        <v>AMFemale55-59</v>
      </c>
      <c r="E177" s="6">
        <f>VLOOKUP(D177,'Appendix 1b. Person-years 2019'!$E$3:$F$1682,2,FALSE)</f>
        <v>70992.493900000001</v>
      </c>
      <c r="F177" s="6">
        <f>VLOOKUP(D177,'Appendix 2b.Deaths 2019'!$E$4:$F$1683,2,FALSE)</f>
        <v>418</v>
      </c>
      <c r="G177" s="279">
        <f t="shared" si="50"/>
        <v>5.8879464156984633E-3</v>
      </c>
      <c r="H177" s="302">
        <v>5</v>
      </c>
      <c r="I177" s="288">
        <f>VLOOKUP(D177,'Appendix 3b. nax IBGE 2019'!$E$5:$O$1850,11,FALSE)</f>
        <v>2.4999999999999907</v>
      </c>
      <c r="J177" s="279">
        <f t="shared" si="52"/>
        <v>2.9012669470446416E-2</v>
      </c>
      <c r="K177" s="6">
        <f t="shared" si="56"/>
        <v>92338.960259184823</v>
      </c>
      <c r="L177" s="6">
        <f t="shared" si="51"/>
        <v>2678.9997332444163</v>
      </c>
      <c r="M177" s="6">
        <f t="shared" si="53"/>
        <v>454997.30196281301</v>
      </c>
      <c r="N177" s="6">
        <f t="shared" si="54"/>
        <v>2589138.567819783</v>
      </c>
      <c r="O177" s="289">
        <f t="shared" si="55"/>
        <v>28.039503158280851</v>
      </c>
    </row>
    <row r="178" spans="1:15" x14ac:dyDescent="0.2">
      <c r="A178" s="298" t="s">
        <v>42</v>
      </c>
      <c r="B178" s="277" t="s">
        <v>48</v>
      </c>
      <c r="C178" s="278" t="s">
        <v>81</v>
      </c>
      <c r="D178" s="277" t="str">
        <f t="shared" si="49"/>
        <v>AMFemale60-64</v>
      </c>
      <c r="E178" s="6">
        <f>VLOOKUP(D178,'Appendix 1b. Person-years 2019'!$E$3:$F$1682,2,FALSE)</f>
        <v>55064.248</v>
      </c>
      <c r="F178" s="6">
        <f>VLOOKUP(D178,'Appendix 2b.Deaths 2019'!$E$4:$F$1683,2,FALSE)</f>
        <v>470</v>
      </c>
      <c r="G178" s="279">
        <f t="shared" si="50"/>
        <v>8.5354838587825624E-3</v>
      </c>
      <c r="H178" s="302">
        <v>5</v>
      </c>
      <c r="I178" s="288">
        <f>VLOOKUP(D178,'Appendix 3b. nax IBGE 2019'!$E$5:$O$1850,11,FALSE)</f>
        <v>2.5000000000000018</v>
      </c>
      <c r="J178" s="279">
        <f t="shared" si="52"/>
        <v>4.1785764987469248E-2</v>
      </c>
      <c r="K178" s="6">
        <f t="shared" si="56"/>
        <v>89659.960525940405</v>
      </c>
      <c r="L178" s="6">
        <f t="shared" si="51"/>
        <v>3746.5100393227153</v>
      </c>
      <c r="M178" s="6">
        <f t="shared" si="53"/>
        <v>438933.5275313952</v>
      </c>
      <c r="N178" s="6">
        <f t="shared" si="54"/>
        <v>2134141.2658569701</v>
      </c>
      <c r="O178" s="289">
        <f t="shared" si="55"/>
        <v>23.802612150822</v>
      </c>
    </row>
    <row r="179" spans="1:15" x14ac:dyDescent="0.2">
      <c r="A179" s="298" t="s">
        <v>42</v>
      </c>
      <c r="B179" s="277" t="s">
        <v>48</v>
      </c>
      <c r="C179" s="278" t="s">
        <v>82</v>
      </c>
      <c r="D179" s="277" t="str">
        <f t="shared" si="49"/>
        <v>AMFemale65-69</v>
      </c>
      <c r="E179" s="6">
        <f>VLOOKUP(D179,'Appendix 1b. Person-years 2019'!$E$3:$F$1682,2,FALSE)</f>
        <v>40172.205800000003</v>
      </c>
      <c r="F179" s="6">
        <f>VLOOKUP(D179,'Appendix 2b.Deaths 2019'!$E$4:$F$1683,2,FALSE)</f>
        <v>603</v>
      </c>
      <c r="G179" s="279">
        <f t="shared" si="50"/>
        <v>1.5010378145578452E-2</v>
      </c>
      <c r="H179" s="302">
        <v>5</v>
      </c>
      <c r="I179" s="288">
        <f>VLOOKUP(D179,'Appendix 3b. nax IBGE 2019'!$E$5:$O$1850,11,FALSE)</f>
        <v>2.499999999999996</v>
      </c>
      <c r="J179" s="279">
        <f t="shared" si="52"/>
        <v>7.2337362803554128E-2</v>
      </c>
      <c r="K179" s="6">
        <f t="shared" si="56"/>
        <v>85913.450486617687</v>
      </c>
      <c r="L179" s="6">
        <f t="shared" si="51"/>
        <v>6214.7524375556477</v>
      </c>
      <c r="M179" s="6">
        <f t="shared" si="53"/>
        <v>414030.37133919925</v>
      </c>
      <c r="N179" s="6">
        <f t="shared" si="54"/>
        <v>1695207.7383255749</v>
      </c>
      <c r="O179" s="289">
        <f t="shared" si="55"/>
        <v>19.731575541709024</v>
      </c>
    </row>
    <row r="180" spans="1:15" x14ac:dyDescent="0.2">
      <c r="A180" s="298" t="s">
        <v>42</v>
      </c>
      <c r="B180" s="277" t="s">
        <v>48</v>
      </c>
      <c r="C180" s="278" t="s">
        <v>19</v>
      </c>
      <c r="D180" s="277" t="str">
        <f t="shared" si="49"/>
        <v>AMFemale70-74</v>
      </c>
      <c r="E180" s="6">
        <f>VLOOKUP(D180,'Appendix 1b. Person-years 2019'!$E$3:$F$1682,2,FALSE)</f>
        <v>27380.797900000001</v>
      </c>
      <c r="F180" s="6">
        <f>VLOOKUP(D180,'Appendix 2b.Deaths 2019'!$E$4:$F$1683,2,FALSE)</f>
        <v>622</v>
      </c>
      <c r="G180" s="279">
        <f t="shared" si="50"/>
        <v>2.2716649904493832E-2</v>
      </c>
      <c r="H180" s="302">
        <v>5</v>
      </c>
      <c r="I180" s="288">
        <f>VLOOKUP(D180,'Appendix 3b. nax IBGE 2019'!$E$5:$O$1850,11,FALSE)</f>
        <v>2.5000000000000009</v>
      </c>
      <c r="J180" s="279">
        <f t="shared" si="52"/>
        <v>0.10747932407974137</v>
      </c>
      <c r="K180" s="6">
        <f t="shared" si="56"/>
        <v>79698.698049062034</v>
      </c>
      <c r="L180" s="6">
        <f t="shared" si="51"/>
        <v>8565.9621963485897</v>
      </c>
      <c r="M180" s="6">
        <f t="shared" si="53"/>
        <v>377078.58475443872</v>
      </c>
      <c r="N180" s="6">
        <f t="shared" si="54"/>
        <v>1281177.3669863755</v>
      </c>
      <c r="O180" s="289">
        <f t="shared" si="55"/>
        <v>16.075260930833405</v>
      </c>
    </row>
    <row r="181" spans="1:15" x14ac:dyDescent="0.2">
      <c r="A181" s="298" t="s">
        <v>42</v>
      </c>
      <c r="B181" s="277" t="s">
        <v>48</v>
      </c>
      <c r="C181" s="278" t="s">
        <v>20</v>
      </c>
      <c r="D181" s="277" t="str">
        <f t="shared" si="49"/>
        <v>AMFemale75-79</v>
      </c>
      <c r="E181" s="6">
        <f>VLOOKUP(D181,'Appendix 1b. Person-years 2019'!$E$3:$F$1682,2,FALSE)</f>
        <v>18480.59</v>
      </c>
      <c r="F181" s="6">
        <f>VLOOKUP(D181,'Appendix 2b.Deaths 2019'!$E$4:$F$1683,2,FALSE)</f>
        <v>677</v>
      </c>
      <c r="G181" s="279">
        <f t="shared" si="50"/>
        <v>3.6633029573190035E-2</v>
      </c>
      <c r="H181" s="302">
        <v>5</v>
      </c>
      <c r="I181" s="288">
        <f>VLOOKUP(D181,'Appendix 3b. nax IBGE 2019'!$E$5:$O$1850,11,FALSE)</f>
        <v>2.4999999999999982</v>
      </c>
      <c r="J181" s="279">
        <f t="shared" si="52"/>
        <v>0.16779779399189712</v>
      </c>
      <c r="K181" s="6">
        <f t="shared" si="56"/>
        <v>71132.735852713449</v>
      </c>
      <c r="L181" s="6">
        <f t="shared" si="51"/>
        <v>11935.916156693645</v>
      </c>
      <c r="M181" s="6">
        <f t="shared" si="53"/>
        <v>325823.8888718331</v>
      </c>
      <c r="N181" s="6">
        <f t="shared" si="54"/>
        <v>904098.78223193681</v>
      </c>
      <c r="O181" s="289">
        <f t="shared" si="55"/>
        <v>12.710024033153349</v>
      </c>
    </row>
    <row r="182" spans="1:15" x14ac:dyDescent="0.2">
      <c r="A182" s="298" t="s">
        <v>42</v>
      </c>
      <c r="B182" s="277" t="s">
        <v>48</v>
      </c>
      <c r="C182" s="278" t="s">
        <v>21</v>
      </c>
      <c r="D182" s="277" t="str">
        <f t="shared" si="49"/>
        <v>AMFemale80-84</v>
      </c>
      <c r="E182" s="6">
        <f>VLOOKUP(D182,'Appendix 1b. Person-years 2019'!$E$3:$F$1682,2,FALSE)</f>
        <v>11430.6639</v>
      </c>
      <c r="F182" s="6">
        <f>VLOOKUP(D182,'Appendix 2b.Deaths 2019'!$E$4:$F$1683,2,FALSE)</f>
        <v>725</v>
      </c>
      <c r="G182" s="279">
        <f t="shared" si="50"/>
        <v>6.3425887275016454E-2</v>
      </c>
      <c r="H182" s="302">
        <v>5</v>
      </c>
      <c r="I182" s="288">
        <f>VLOOKUP(D182,'Appendix 3b. nax IBGE 2019'!$E$5:$O$1850,11,FALSE)</f>
        <v>2.5</v>
      </c>
      <c r="J182" s="279">
        <f t="shared" si="52"/>
        <v>0.27372612975061045</v>
      </c>
      <c r="K182" s="6">
        <f t="shared" si="56"/>
        <v>59196.819696019804</v>
      </c>
      <c r="L182" s="6">
        <f t="shared" si="51"/>
        <v>16203.716348936208</v>
      </c>
      <c r="M182" s="6">
        <f t="shared" si="53"/>
        <v>255474.80760775853</v>
      </c>
      <c r="N182" s="6">
        <f t="shared" si="54"/>
        <v>578274.89336010371</v>
      </c>
      <c r="O182" s="289">
        <f t="shared" si="55"/>
        <v>9.7686817692164798</v>
      </c>
    </row>
    <row r="183" spans="1:15" x14ac:dyDescent="0.2">
      <c r="A183" s="298" t="s">
        <v>42</v>
      </c>
      <c r="B183" s="277" t="s">
        <v>48</v>
      </c>
      <c r="C183" s="278" t="s">
        <v>22</v>
      </c>
      <c r="D183" s="277" t="str">
        <f t="shared" si="49"/>
        <v>AMFemale85-89</v>
      </c>
      <c r="E183" s="6">
        <f>VLOOKUP(D183,'Appendix 1b. Person-years 2019'!$E$3:$F$1682,2,FALSE)</f>
        <v>6056.1334999999999</v>
      </c>
      <c r="F183" s="6">
        <f>VLOOKUP(D183,'Appendix 2b.Deaths 2019'!$E$4:$F$1683,2,FALSE)</f>
        <v>586</v>
      </c>
      <c r="G183" s="279">
        <f t="shared" si="50"/>
        <v>9.6761407257617421E-2</v>
      </c>
      <c r="H183" s="302">
        <v>5</v>
      </c>
      <c r="I183" s="288">
        <f>VLOOKUP(D183,'Appendix 3b. nax IBGE 2019'!$E$5:$O$1850,11,FALSE)</f>
        <v>2.4999999999999991</v>
      </c>
      <c r="J183" s="279">
        <f t="shared" si="52"/>
        <v>0.38956893930948033</v>
      </c>
      <c r="K183" s="6">
        <f t="shared" si="56"/>
        <v>42993.103347083597</v>
      </c>
      <c r="L183" s="6">
        <f t="shared" si="51"/>
        <v>16748.777668546227</v>
      </c>
      <c r="M183" s="6">
        <f t="shared" si="53"/>
        <v>173093.57256405242</v>
      </c>
      <c r="N183" s="6">
        <f t="shared" si="54"/>
        <v>322800.08575234516</v>
      </c>
      <c r="O183" s="289">
        <f t="shared" si="55"/>
        <v>7.5081829554470172</v>
      </c>
    </row>
    <row r="184" spans="1:15" x14ac:dyDescent="0.2">
      <c r="A184" s="299" t="s">
        <v>42</v>
      </c>
      <c r="B184" s="300" t="s">
        <v>48</v>
      </c>
      <c r="C184" s="292" t="s">
        <v>5</v>
      </c>
      <c r="D184" s="300" t="str">
        <f t="shared" si="49"/>
        <v>AMFemale90+</v>
      </c>
      <c r="E184" s="293">
        <f>VLOOKUP(D184,'Appendix 1b. Person-years 2019'!$E$3:$F$1682,2,FALSE)</f>
        <v>3987.3325</v>
      </c>
      <c r="F184" s="293">
        <f>VLOOKUP(D184,'Appendix 2b.Deaths 2019'!$E$4:$F$1683,2,FALSE)</f>
        <v>699</v>
      </c>
      <c r="G184" s="291">
        <f t="shared" si="50"/>
        <v>0.17530516955884667</v>
      </c>
      <c r="H184" s="303"/>
      <c r="I184" s="294">
        <f>VLOOKUP(D184,'Appendix 3b. nax IBGE 2019'!$E$5:$O$1850,11,FALSE)</f>
        <v>0</v>
      </c>
      <c r="J184" s="291">
        <v>1</v>
      </c>
      <c r="K184" s="293">
        <f t="shared" si="56"/>
        <v>26244.325678537371</v>
      </c>
      <c r="L184" s="293">
        <f t="shared" si="51"/>
        <v>26244.325678537371</v>
      </c>
      <c r="M184" s="293">
        <f>K184*O184</f>
        <v>149706.51318829271</v>
      </c>
      <c r="N184" s="293">
        <f>M184</f>
        <v>149706.51318829271</v>
      </c>
      <c r="O184" s="295">
        <f>1/G184</f>
        <v>5.7043383404864088</v>
      </c>
    </row>
    <row r="185" spans="1:15" x14ac:dyDescent="0.2">
      <c r="A185" s="296" t="s">
        <v>42</v>
      </c>
      <c r="B185" s="297" t="s">
        <v>47</v>
      </c>
      <c r="C185" s="282">
        <v>0</v>
      </c>
      <c r="D185" s="297" t="str">
        <f t="shared" si="49"/>
        <v>AMMale0</v>
      </c>
      <c r="E185" s="283">
        <f>VLOOKUP(D185,'Appendix 1b. Person-years 2019'!$E$3:$F$1682,2,FALSE)</f>
        <v>41610.772700000001</v>
      </c>
      <c r="F185" s="283">
        <f>VLOOKUP(D185,'Appendix 2b.Deaths 2019'!$E$4:$F$1683,2,FALSE)</f>
        <v>717</v>
      </c>
      <c r="G185" s="281">
        <f t="shared" si="50"/>
        <v>1.7231114768508013E-2</v>
      </c>
      <c r="H185" s="301">
        <v>1</v>
      </c>
      <c r="I185" s="284">
        <f>VLOOKUP(D185,'Appendix 3b. nax IBGE 2019'!$E$5:$O$1850,11,FALSE)</f>
        <v>9.6037090494289698E-2</v>
      </c>
      <c r="J185" s="281">
        <f t="shared" ref="J185:J203" si="57">(H185*G185)/(1+(H185-I185)*G185)</f>
        <v>1.6966834457685171E-2</v>
      </c>
      <c r="K185" s="283">
        <v>100000</v>
      </c>
      <c r="L185" s="283">
        <f t="shared" si="51"/>
        <v>1696.683445768517</v>
      </c>
      <c r="M185" s="283">
        <f t="shared" ref="M185:M203" si="58">K186*H185+L185*I185</f>
        <v>98466.261095852911</v>
      </c>
      <c r="N185" s="283">
        <f t="shared" ref="N185:N203" si="59">N186+M185</f>
        <v>7190039.2931620069</v>
      </c>
      <c r="O185" s="285">
        <f t="shared" ref="O185:O203" si="60">N185/K185</f>
        <v>71.900392931620075</v>
      </c>
    </row>
    <row r="186" spans="1:15" x14ac:dyDescent="0.2">
      <c r="A186" s="298" t="s">
        <v>42</v>
      </c>
      <c r="B186" s="277" t="s">
        <v>47</v>
      </c>
      <c r="C186" s="287" t="s">
        <v>107</v>
      </c>
      <c r="D186" s="277" t="str">
        <f t="shared" si="49"/>
        <v>AMMale01-04</v>
      </c>
      <c r="E186" s="6">
        <f>VLOOKUP(D186,'Appendix 1b. Person-years 2019'!$E$3:$F$1682,2,FALSE)</f>
        <v>166276.93719999999</v>
      </c>
      <c r="F186" s="6">
        <f>VLOOKUP(D186,'Appendix 2b.Deaths 2019'!$E$4:$F$1683,2,FALSE)</f>
        <v>131</v>
      </c>
      <c r="G186" s="279">
        <f t="shared" si="50"/>
        <v>7.8784227209111718E-4</v>
      </c>
      <c r="H186" s="302">
        <v>4</v>
      </c>
      <c r="I186" s="288">
        <f>VLOOKUP(D186,'Appendix 3b. nax IBGE 2019'!$E$5:$O$1850,11,FALSE)</f>
        <v>1.5968931291619339</v>
      </c>
      <c r="J186" s="279">
        <f t="shared" si="57"/>
        <v>3.1454139730397817E-3</v>
      </c>
      <c r="K186" s="6">
        <f t="shared" ref="K186:K204" si="61">K185-L185</f>
        <v>98303.316554231482</v>
      </c>
      <c r="L186" s="6">
        <f t="shared" si="51"/>
        <v>309.20462548583259</v>
      </c>
      <c r="M186" s="6">
        <f t="shared" si="58"/>
        <v>392470.21445692604</v>
      </c>
      <c r="N186" s="6">
        <f t="shared" si="59"/>
        <v>7091573.0320661543</v>
      </c>
      <c r="O186" s="289">
        <f t="shared" si="60"/>
        <v>72.139712887040901</v>
      </c>
    </row>
    <row r="187" spans="1:15" x14ac:dyDescent="0.2">
      <c r="A187" s="298" t="s">
        <v>42</v>
      </c>
      <c r="B187" s="277" t="s">
        <v>47</v>
      </c>
      <c r="C187" s="287" t="s">
        <v>106</v>
      </c>
      <c r="D187" s="277" t="str">
        <f t="shared" si="49"/>
        <v>AMMale05-09</v>
      </c>
      <c r="E187" s="6">
        <f>VLOOKUP(D187,'Appendix 1b. Person-years 2019'!$E$3:$F$1682,2,FALSE)</f>
        <v>205980.0202</v>
      </c>
      <c r="F187" s="6">
        <f>VLOOKUP(D187,'Appendix 2b.Deaths 2019'!$E$4:$F$1683,2,FALSE)</f>
        <v>61</v>
      </c>
      <c r="G187" s="279">
        <f t="shared" si="50"/>
        <v>2.9614522777874746E-4</v>
      </c>
      <c r="H187" s="302">
        <v>5</v>
      </c>
      <c r="I187" s="288">
        <f>VLOOKUP(D187,'Appendix 3b. nax IBGE 2019'!$E$5:$O$1850,11,FALSE)</f>
        <v>2.4999999999998614</v>
      </c>
      <c r="J187" s="279">
        <f t="shared" si="57"/>
        <v>1.4796306749855573E-3</v>
      </c>
      <c r="K187" s="6">
        <f t="shared" si="61"/>
        <v>97994.111928745653</v>
      </c>
      <c r="L187" s="6">
        <f t="shared" si="51"/>
        <v>144.99509397774017</v>
      </c>
      <c r="M187" s="6">
        <f t="shared" si="58"/>
        <v>489608.07190878392</v>
      </c>
      <c r="N187" s="6">
        <f t="shared" si="59"/>
        <v>6699102.8176092282</v>
      </c>
      <c r="O187" s="289">
        <f t="shared" si="60"/>
        <v>68.36229938468486</v>
      </c>
    </row>
    <row r="188" spans="1:15" x14ac:dyDescent="0.2">
      <c r="A188" s="298" t="s">
        <v>42</v>
      </c>
      <c r="B188" s="277" t="s">
        <v>47</v>
      </c>
      <c r="C188" s="287" t="s">
        <v>71</v>
      </c>
      <c r="D188" s="277" t="str">
        <f t="shared" si="49"/>
        <v>AMMale10-14</v>
      </c>
      <c r="E188" s="6">
        <f>VLOOKUP(D188,'Appendix 1b. Person-years 2019'!$E$3:$F$1682,2,FALSE)</f>
        <v>202541.8928</v>
      </c>
      <c r="F188" s="6">
        <f>VLOOKUP(D188,'Appendix 2b.Deaths 2019'!$E$4:$F$1683,2,FALSE)</f>
        <v>106</v>
      </c>
      <c r="G188" s="279">
        <f t="shared" si="50"/>
        <v>5.233485208152454E-4</v>
      </c>
      <c r="H188" s="302">
        <v>5</v>
      </c>
      <c r="I188" s="288">
        <f>VLOOKUP(D188,'Appendix 3b. nax IBGE 2019'!$E$5:$O$1850,11,FALSE)</f>
        <v>2.4999999999998299</v>
      </c>
      <c r="J188" s="279">
        <f t="shared" si="57"/>
        <v>2.613323406727919E-3</v>
      </c>
      <c r="K188" s="6">
        <f t="shared" si="61"/>
        <v>97849.116834767919</v>
      </c>
      <c r="L188" s="6">
        <f t="shared" si="51"/>
        <v>255.71138735195387</v>
      </c>
      <c r="M188" s="6">
        <f t="shared" si="58"/>
        <v>488606.30570545967</v>
      </c>
      <c r="N188" s="6">
        <f t="shared" si="59"/>
        <v>6209494.7457004441</v>
      </c>
      <c r="O188" s="289">
        <f t="shared" si="60"/>
        <v>63.459895669636495</v>
      </c>
    </row>
    <row r="189" spans="1:15" x14ac:dyDescent="0.2">
      <c r="A189" s="298" t="s">
        <v>42</v>
      </c>
      <c r="B189" s="277" t="s">
        <v>47</v>
      </c>
      <c r="C189" s="278" t="s">
        <v>72</v>
      </c>
      <c r="D189" s="277" t="str">
        <f t="shared" si="49"/>
        <v>AMMale15-19</v>
      </c>
      <c r="E189" s="6">
        <f>VLOOKUP(D189,'Appendix 1b. Person-years 2019'!$E$3:$F$1682,2,FALSE)</f>
        <v>199738.67129999999</v>
      </c>
      <c r="F189" s="6">
        <f>VLOOKUP(D189,'Appendix 2b.Deaths 2019'!$E$4:$F$1683,2,FALSE)</f>
        <v>388</v>
      </c>
      <c r="G189" s="279">
        <f t="shared" si="50"/>
        <v>1.9425382049189591E-3</v>
      </c>
      <c r="H189" s="302">
        <v>5</v>
      </c>
      <c r="I189" s="288">
        <f>VLOOKUP(D189,'Appendix 3b. nax IBGE 2019'!$E$5:$O$1850,11,FALSE)</f>
        <v>2.4999999999999991</v>
      </c>
      <c r="J189" s="279">
        <f t="shared" si="57"/>
        <v>9.665750799078705E-3</v>
      </c>
      <c r="K189" s="6">
        <f t="shared" si="61"/>
        <v>97593.405447415964</v>
      </c>
      <c r="L189" s="6">
        <f t="shared" si="51"/>
        <v>943.31353668817292</v>
      </c>
      <c r="M189" s="6">
        <f t="shared" si="58"/>
        <v>485608.74339535937</v>
      </c>
      <c r="N189" s="6">
        <f t="shared" si="59"/>
        <v>5720888.4399949843</v>
      </c>
      <c r="O189" s="289">
        <f t="shared" si="60"/>
        <v>58.619621005821344</v>
      </c>
    </row>
    <row r="190" spans="1:15" x14ac:dyDescent="0.2">
      <c r="A190" s="298" t="s">
        <v>42</v>
      </c>
      <c r="B190" s="277" t="s">
        <v>47</v>
      </c>
      <c r="C190" s="278" t="s">
        <v>73</v>
      </c>
      <c r="D190" s="277" t="str">
        <f t="shared" si="49"/>
        <v>AMMale20-24</v>
      </c>
      <c r="E190" s="6">
        <f>VLOOKUP(D190,'Appendix 1b. Person-years 2019'!$E$3:$F$1682,2,FALSE)</f>
        <v>202076.9883</v>
      </c>
      <c r="F190" s="6">
        <f>VLOOKUP(D190,'Appendix 2b.Deaths 2019'!$E$4:$F$1683,2,FALSE)</f>
        <v>633</v>
      </c>
      <c r="G190" s="279">
        <f t="shared" si="50"/>
        <v>3.1324694876205257E-3</v>
      </c>
      <c r="H190" s="302">
        <v>5</v>
      </c>
      <c r="I190" s="288">
        <f>VLOOKUP(D190,'Appendix 3b. nax IBGE 2019'!$E$5:$O$1850,11,FALSE)</f>
        <v>2.4999999999999747</v>
      </c>
      <c r="J190" s="279">
        <f t="shared" si="57"/>
        <v>1.5540645940039906E-2</v>
      </c>
      <c r="K190" s="6">
        <f t="shared" si="61"/>
        <v>96650.091910727788</v>
      </c>
      <c r="L190" s="6">
        <f t="shared" si="51"/>
        <v>1502.0048584569356</v>
      </c>
      <c r="M190" s="6">
        <f t="shared" si="58"/>
        <v>479495.44740749663</v>
      </c>
      <c r="N190" s="6">
        <f t="shared" si="59"/>
        <v>5235279.6965996251</v>
      </c>
      <c r="O190" s="289">
        <f t="shared" si="60"/>
        <v>54.167353523422044</v>
      </c>
    </row>
    <row r="191" spans="1:15" x14ac:dyDescent="0.2">
      <c r="A191" s="298" t="s">
        <v>42</v>
      </c>
      <c r="B191" s="277" t="s">
        <v>47</v>
      </c>
      <c r="C191" s="278" t="s">
        <v>74</v>
      </c>
      <c r="D191" s="277" t="str">
        <f t="shared" si="49"/>
        <v>AMMale25-29</v>
      </c>
      <c r="E191" s="6">
        <f>VLOOKUP(D191,'Appendix 1b. Person-years 2019'!$E$3:$F$1682,2,FALSE)</f>
        <v>180351.21280000001</v>
      </c>
      <c r="F191" s="6">
        <f>VLOOKUP(D191,'Appendix 2b.Deaths 2019'!$E$4:$F$1683,2,FALSE)</f>
        <v>577</v>
      </c>
      <c r="G191" s="279">
        <f t="shared" si="50"/>
        <v>3.1993131126867584E-3</v>
      </c>
      <c r="H191" s="302">
        <v>5</v>
      </c>
      <c r="I191" s="288">
        <f>VLOOKUP(D191,'Appendix 3b. nax IBGE 2019'!$E$5:$O$1850,11,FALSE)</f>
        <v>2.500000000000004</v>
      </c>
      <c r="J191" s="279">
        <f t="shared" si="57"/>
        <v>1.5869635729228584E-2</v>
      </c>
      <c r="K191" s="6">
        <f t="shared" si="61"/>
        <v>95148.087052270857</v>
      </c>
      <c r="L191" s="6">
        <f t="shared" si="51"/>
        <v>1509.9654818524691</v>
      </c>
      <c r="M191" s="6">
        <f t="shared" si="58"/>
        <v>471965.52155672305</v>
      </c>
      <c r="N191" s="6">
        <f t="shared" si="59"/>
        <v>4755784.2491921289</v>
      </c>
      <c r="O191" s="289">
        <f t="shared" si="60"/>
        <v>49.982972821928371</v>
      </c>
    </row>
    <row r="192" spans="1:15" x14ac:dyDescent="0.2">
      <c r="A192" s="298" t="s">
        <v>42</v>
      </c>
      <c r="B192" s="277" t="s">
        <v>47</v>
      </c>
      <c r="C192" s="278" t="s">
        <v>75</v>
      </c>
      <c r="D192" s="277" t="str">
        <f t="shared" si="49"/>
        <v>AMMale30-34</v>
      </c>
      <c r="E192" s="6">
        <f>VLOOKUP(D192,'Appendix 1b. Person-years 2019'!$E$3:$F$1682,2,FALSE)</f>
        <v>168899.35209999999</v>
      </c>
      <c r="F192" s="6">
        <f>VLOOKUP(D192,'Appendix 2b.Deaths 2019'!$E$4:$F$1683,2,FALSE)</f>
        <v>489</v>
      </c>
      <c r="G192" s="279">
        <f t="shared" si="50"/>
        <v>2.8952153689167409E-3</v>
      </c>
      <c r="H192" s="302">
        <v>5</v>
      </c>
      <c r="I192" s="288">
        <f>VLOOKUP(D192,'Appendix 3b. nax IBGE 2019'!$E$5:$O$1850,11,FALSE)</f>
        <v>2.500000000000008</v>
      </c>
      <c r="J192" s="279">
        <f t="shared" si="57"/>
        <v>1.437205138445586E-2</v>
      </c>
      <c r="K192" s="6">
        <f t="shared" si="61"/>
        <v>93638.121570418385</v>
      </c>
      <c r="L192" s="6">
        <f t="shared" si="51"/>
        <v>1345.7718947539777</v>
      </c>
      <c r="M192" s="6">
        <f t="shared" si="58"/>
        <v>464826.17811520695</v>
      </c>
      <c r="N192" s="6">
        <f t="shared" si="59"/>
        <v>4283818.727635406</v>
      </c>
      <c r="O192" s="289">
        <f t="shared" si="60"/>
        <v>45.748661504426472</v>
      </c>
    </row>
    <row r="193" spans="1:15" x14ac:dyDescent="0.2">
      <c r="A193" s="298" t="s">
        <v>42</v>
      </c>
      <c r="B193" s="277" t="s">
        <v>47</v>
      </c>
      <c r="C193" s="278" t="s">
        <v>76</v>
      </c>
      <c r="D193" s="277" t="str">
        <f t="shared" si="49"/>
        <v>AMMale35-39</v>
      </c>
      <c r="E193" s="6">
        <f>VLOOKUP(D193,'Appendix 1b. Person-years 2019'!$E$3:$F$1682,2,FALSE)</f>
        <v>157106.65909999999</v>
      </c>
      <c r="F193" s="6">
        <f>VLOOKUP(D193,'Appendix 2b.Deaths 2019'!$E$4:$F$1683,2,FALSE)</f>
        <v>462</v>
      </c>
      <c r="G193" s="279">
        <f t="shared" si="50"/>
        <v>2.9406773885117901E-3</v>
      </c>
      <c r="H193" s="302">
        <v>5</v>
      </c>
      <c r="I193" s="288">
        <f>VLOOKUP(D193,'Appendix 3b. nax IBGE 2019'!$E$5:$O$1850,11,FALSE)</f>
        <v>2.4999999999999916</v>
      </c>
      <c r="J193" s="279">
        <f t="shared" si="57"/>
        <v>1.4596081028952138E-2</v>
      </c>
      <c r="K193" s="6">
        <f t="shared" si="61"/>
        <v>92292.349675664402</v>
      </c>
      <c r="L193" s="6">
        <f t="shared" si="51"/>
        <v>1347.1066142183822</v>
      </c>
      <c r="M193" s="6">
        <f t="shared" si="58"/>
        <v>458093.981842776</v>
      </c>
      <c r="N193" s="6">
        <f t="shared" si="59"/>
        <v>3818992.5495201992</v>
      </c>
      <c r="O193" s="289">
        <f t="shared" si="60"/>
        <v>41.37929701585211</v>
      </c>
    </row>
    <row r="194" spans="1:15" x14ac:dyDescent="0.2">
      <c r="A194" s="298" t="s">
        <v>42</v>
      </c>
      <c r="B194" s="277" t="s">
        <v>47</v>
      </c>
      <c r="C194" s="278" t="s">
        <v>77</v>
      </c>
      <c r="D194" s="277" t="str">
        <f t="shared" si="49"/>
        <v>AMMale40-44</v>
      </c>
      <c r="E194" s="6">
        <f>VLOOKUP(D194,'Appendix 1b. Person-years 2019'!$E$3:$F$1682,2,FALSE)</f>
        <v>134854.12669999999</v>
      </c>
      <c r="F194" s="6">
        <f>VLOOKUP(D194,'Appendix 2b.Deaths 2019'!$E$4:$F$1683,2,FALSE)</f>
        <v>458</v>
      </c>
      <c r="G194" s="279">
        <f t="shared" si="50"/>
        <v>3.3962624000293202E-3</v>
      </c>
      <c r="H194" s="302">
        <v>5</v>
      </c>
      <c r="I194" s="288">
        <f>VLOOKUP(D194,'Appendix 3b. nax IBGE 2019'!$E$5:$O$1850,11,FALSE)</f>
        <v>2.4999999999999951</v>
      </c>
      <c r="J194" s="279">
        <f t="shared" si="57"/>
        <v>1.6838343418568439E-2</v>
      </c>
      <c r="K194" s="6">
        <f t="shared" si="61"/>
        <v>90945.243061446017</v>
      </c>
      <c r="L194" s="6">
        <f t="shared" si="51"/>
        <v>1531.3672349538065</v>
      </c>
      <c r="M194" s="6">
        <f t="shared" si="58"/>
        <v>450897.79721984552</v>
      </c>
      <c r="N194" s="6">
        <f t="shared" si="59"/>
        <v>3360898.5676774234</v>
      </c>
      <c r="O194" s="289">
        <f t="shared" si="60"/>
        <v>36.955188138940642</v>
      </c>
    </row>
    <row r="195" spans="1:15" x14ac:dyDescent="0.2">
      <c r="A195" s="298" t="s">
        <v>42</v>
      </c>
      <c r="B195" s="277" t="s">
        <v>47</v>
      </c>
      <c r="C195" s="278" t="s">
        <v>78</v>
      </c>
      <c r="D195" s="277" t="str">
        <f t="shared" si="49"/>
        <v>AMMale45-49</v>
      </c>
      <c r="E195" s="6">
        <f>VLOOKUP(D195,'Appendix 1b. Person-years 2019'!$E$3:$F$1682,2,FALSE)</f>
        <v>109557.86629999999</v>
      </c>
      <c r="F195" s="6">
        <f>VLOOKUP(D195,'Appendix 2b.Deaths 2019'!$E$4:$F$1683,2,FALSE)</f>
        <v>463</v>
      </c>
      <c r="G195" s="279">
        <f t="shared" si="50"/>
        <v>4.2260771922317001E-3</v>
      </c>
      <c r="H195" s="302">
        <v>5</v>
      </c>
      <c r="I195" s="288">
        <f>VLOOKUP(D195,'Appendix 3b. nax IBGE 2019'!$E$5:$O$1850,11,FALSE)</f>
        <v>2.5000000000000187</v>
      </c>
      <c r="J195" s="279">
        <f t="shared" si="57"/>
        <v>2.0909473340197042E-2</v>
      </c>
      <c r="K195" s="6">
        <f t="shared" si="61"/>
        <v>89413.875826492207</v>
      </c>
      <c r="L195" s="6">
        <f t="shared" si="51"/>
        <v>1869.5970528377275</v>
      </c>
      <c r="M195" s="6">
        <f t="shared" si="58"/>
        <v>442395.38650036679</v>
      </c>
      <c r="N195" s="6">
        <f t="shared" si="59"/>
        <v>2910000.7704575779</v>
      </c>
      <c r="O195" s="289">
        <f t="shared" si="60"/>
        <v>32.545292814556433</v>
      </c>
    </row>
    <row r="196" spans="1:15" x14ac:dyDescent="0.2">
      <c r="A196" s="298" t="s">
        <v>42</v>
      </c>
      <c r="B196" s="277" t="s">
        <v>47</v>
      </c>
      <c r="C196" s="278" t="s">
        <v>79</v>
      </c>
      <c r="D196" s="277" t="str">
        <f t="shared" si="49"/>
        <v>AMMale50-54</v>
      </c>
      <c r="E196" s="6">
        <f>VLOOKUP(D196,'Appendix 1b. Person-years 2019'!$E$3:$F$1682,2,FALSE)</f>
        <v>91044.093399999998</v>
      </c>
      <c r="F196" s="6">
        <f>VLOOKUP(D196,'Appendix 2b.Deaths 2019'!$E$4:$F$1683,2,FALSE)</f>
        <v>550</v>
      </c>
      <c r="G196" s="279">
        <f t="shared" si="50"/>
        <v>6.0410289065495823E-3</v>
      </c>
      <c r="H196" s="302">
        <v>5</v>
      </c>
      <c r="I196" s="288">
        <f>VLOOKUP(D196,'Appendix 3b. nax IBGE 2019'!$E$5:$O$1850,11,FALSE)</f>
        <v>2.4999999999999925</v>
      </c>
      <c r="J196" s="279">
        <f t="shared" si="57"/>
        <v>2.9755756076265513E-2</v>
      </c>
      <c r="K196" s="6">
        <f t="shared" si="61"/>
        <v>87544.278773654485</v>
      </c>
      <c r="L196" s="6">
        <f t="shared" si="51"/>
        <v>2604.9462050614516</v>
      </c>
      <c r="M196" s="6">
        <f t="shared" si="58"/>
        <v>431209.02835561876</v>
      </c>
      <c r="N196" s="6">
        <f t="shared" si="59"/>
        <v>2467605.3839572109</v>
      </c>
      <c r="O196" s="289">
        <f t="shared" si="60"/>
        <v>28.186940580516957</v>
      </c>
    </row>
    <row r="197" spans="1:15" x14ac:dyDescent="0.2">
      <c r="A197" s="298" t="s">
        <v>42</v>
      </c>
      <c r="B197" s="277" t="s">
        <v>47</v>
      </c>
      <c r="C197" s="278" t="s">
        <v>80</v>
      </c>
      <c r="D197" s="277" t="str">
        <f t="shared" si="49"/>
        <v>AMMale55-59</v>
      </c>
      <c r="E197" s="6">
        <f>VLOOKUP(D197,'Appendix 1b. Person-years 2019'!$E$3:$F$1682,2,FALSE)</f>
        <v>71542.578599999993</v>
      </c>
      <c r="F197" s="6">
        <f>VLOOKUP(D197,'Appendix 2b.Deaths 2019'!$E$4:$F$1683,2,FALSE)</f>
        <v>687</v>
      </c>
      <c r="G197" s="279">
        <f t="shared" si="50"/>
        <v>9.6026731695130711E-3</v>
      </c>
      <c r="H197" s="302">
        <v>5</v>
      </c>
      <c r="I197" s="288">
        <f>VLOOKUP(D197,'Appendix 3b. nax IBGE 2019'!$E$5:$O$1850,11,FALSE)</f>
        <v>2.5000000000000036</v>
      </c>
      <c r="J197" s="279">
        <f t="shared" si="57"/>
        <v>4.6887746582352154E-2</v>
      </c>
      <c r="K197" s="6">
        <f t="shared" si="61"/>
        <v>84939.332568593032</v>
      </c>
      <c r="L197" s="6">
        <f t="shared" si="51"/>
        <v>3982.6139003503208</v>
      </c>
      <c r="M197" s="6">
        <f t="shared" si="58"/>
        <v>414740.12809208938</v>
      </c>
      <c r="N197" s="6">
        <f t="shared" si="59"/>
        <v>2036396.3556015922</v>
      </c>
      <c r="O197" s="289">
        <f t="shared" si="60"/>
        <v>23.97471576500903</v>
      </c>
    </row>
    <row r="198" spans="1:15" x14ac:dyDescent="0.2">
      <c r="A198" s="298" t="s">
        <v>42</v>
      </c>
      <c r="B198" s="277" t="s">
        <v>47</v>
      </c>
      <c r="C198" s="278" t="s">
        <v>81</v>
      </c>
      <c r="D198" s="277" t="str">
        <f t="shared" si="49"/>
        <v>AMMale60-64</v>
      </c>
      <c r="E198" s="6">
        <f>VLOOKUP(D198,'Appendix 1b. Person-years 2019'!$E$3:$F$1682,2,FALSE)</f>
        <v>53698.135399999999</v>
      </c>
      <c r="F198" s="6">
        <f>VLOOKUP(D198,'Appendix 2b.Deaths 2019'!$E$4:$F$1683,2,FALSE)</f>
        <v>835</v>
      </c>
      <c r="G198" s="279">
        <f t="shared" si="50"/>
        <v>1.5549888162410944E-2</v>
      </c>
      <c r="H198" s="302">
        <v>5</v>
      </c>
      <c r="I198" s="288">
        <f>VLOOKUP(D198,'Appendix 3b. nax IBGE 2019'!$E$5:$O$1850,11,FALSE)</f>
        <v>2.5000000000000022</v>
      </c>
      <c r="J198" s="279">
        <f t="shared" si="57"/>
        <v>7.4840054613772494E-2</v>
      </c>
      <c r="K198" s="6">
        <f t="shared" si="61"/>
        <v>80956.718668242713</v>
      </c>
      <c r="L198" s="6">
        <f t="shared" si="51"/>
        <v>6058.8052464830998</v>
      </c>
      <c r="M198" s="6">
        <f t="shared" si="58"/>
        <v>389636.58022500586</v>
      </c>
      <c r="N198" s="6">
        <f t="shared" si="59"/>
        <v>1621656.2275095028</v>
      </c>
      <c r="O198" s="289">
        <f t="shared" si="60"/>
        <v>20.03115064674228</v>
      </c>
    </row>
    <row r="199" spans="1:15" x14ac:dyDescent="0.2">
      <c r="A199" s="298" t="s">
        <v>42</v>
      </c>
      <c r="B199" s="277" t="s">
        <v>47</v>
      </c>
      <c r="C199" s="278" t="s">
        <v>82</v>
      </c>
      <c r="D199" s="277" t="str">
        <f t="shared" si="49"/>
        <v>AMMale65-69</v>
      </c>
      <c r="E199" s="6">
        <f>VLOOKUP(D199,'Appendix 1b. Person-years 2019'!$E$3:$F$1682,2,FALSE)</f>
        <v>37903.679100000001</v>
      </c>
      <c r="F199" s="6">
        <f>VLOOKUP(D199,'Appendix 2b.Deaths 2019'!$E$4:$F$1683,2,FALSE)</f>
        <v>904</v>
      </c>
      <c r="G199" s="279">
        <f t="shared" si="50"/>
        <v>2.3849927539092108E-2</v>
      </c>
      <c r="H199" s="302">
        <v>5</v>
      </c>
      <c r="I199" s="288">
        <f>VLOOKUP(D199,'Appendix 3b. nax IBGE 2019'!$E$5:$O$1850,11,FALSE)</f>
        <v>2.5000000000000022</v>
      </c>
      <c r="J199" s="279">
        <f t="shared" si="57"/>
        <v>0.11253949093523158</v>
      </c>
      <c r="K199" s="6">
        <f t="shared" si="61"/>
        <v>74897.913421759615</v>
      </c>
      <c r="L199" s="6">
        <f t="shared" si="51"/>
        <v>8428.9730485958753</v>
      </c>
      <c r="M199" s="6">
        <f t="shared" si="58"/>
        <v>353417.13448730839</v>
      </c>
      <c r="N199" s="6">
        <f t="shared" si="59"/>
        <v>1232019.647284497</v>
      </c>
      <c r="O199" s="289">
        <f t="shared" si="60"/>
        <v>16.449318692589454</v>
      </c>
    </row>
    <row r="200" spans="1:15" x14ac:dyDescent="0.2">
      <c r="A200" s="298" t="s">
        <v>42</v>
      </c>
      <c r="B200" s="277" t="s">
        <v>47</v>
      </c>
      <c r="C200" s="278" t="s">
        <v>19</v>
      </c>
      <c r="D200" s="277" t="str">
        <f t="shared" si="49"/>
        <v>AMMale70-74</v>
      </c>
      <c r="E200" s="6">
        <f>VLOOKUP(D200,'Appendix 1b. Person-years 2019'!$E$3:$F$1682,2,FALSE)</f>
        <v>24779.322899999999</v>
      </c>
      <c r="F200" s="6">
        <f>VLOOKUP(D200,'Appendix 2b.Deaths 2019'!$E$4:$F$1683,2,FALSE)</f>
        <v>896</v>
      </c>
      <c r="G200" s="279">
        <f t="shared" si="50"/>
        <v>3.6159180120292955E-2</v>
      </c>
      <c r="H200" s="302">
        <v>5</v>
      </c>
      <c r="I200" s="288">
        <f>VLOOKUP(D200,'Appendix 3b. nax IBGE 2019'!$E$5:$O$1850,11,FALSE)</f>
        <v>2.5000000000000004</v>
      </c>
      <c r="J200" s="279">
        <f t="shared" si="57"/>
        <v>0.16580726380822813</v>
      </c>
      <c r="K200" s="6">
        <f t="shared" si="61"/>
        <v>66468.940373163743</v>
      </c>
      <c r="L200" s="6">
        <f t="shared" si="51"/>
        <v>11021.033131506547</v>
      </c>
      <c r="M200" s="6">
        <f t="shared" si="58"/>
        <v>304792.11903705233</v>
      </c>
      <c r="N200" s="6">
        <f t="shared" si="59"/>
        <v>878602.51279718871</v>
      </c>
      <c r="O200" s="289">
        <f t="shared" si="60"/>
        <v>13.218241600732917</v>
      </c>
    </row>
    <row r="201" spans="1:15" x14ac:dyDescent="0.2">
      <c r="A201" s="298" t="s">
        <v>42</v>
      </c>
      <c r="B201" s="277" t="s">
        <v>47</v>
      </c>
      <c r="C201" s="278" t="s">
        <v>20</v>
      </c>
      <c r="D201" s="277" t="str">
        <f t="shared" si="49"/>
        <v>AMMale75-79</v>
      </c>
      <c r="E201" s="6">
        <f>VLOOKUP(D201,'Appendix 1b. Person-years 2019'!$E$3:$F$1682,2,FALSE)</f>
        <v>16030.1438</v>
      </c>
      <c r="F201" s="6">
        <f>VLOOKUP(D201,'Appendix 2b.Deaths 2019'!$E$4:$F$1683,2,FALSE)</f>
        <v>896</v>
      </c>
      <c r="G201" s="279">
        <f t="shared" si="50"/>
        <v>5.5894695093128235E-2</v>
      </c>
      <c r="H201" s="302">
        <v>5</v>
      </c>
      <c r="I201" s="288">
        <f>VLOOKUP(D201,'Appendix 3b. nax IBGE 2019'!$E$5:$O$1850,11,FALSE)</f>
        <v>2.5</v>
      </c>
      <c r="J201" s="279">
        <f t="shared" si="57"/>
        <v>0.24520879797344558</v>
      </c>
      <c r="K201" s="6">
        <f t="shared" si="61"/>
        <v>55447.907241657194</v>
      </c>
      <c r="L201" s="6">
        <f t="shared" si="51"/>
        <v>13596.314684869869</v>
      </c>
      <c r="M201" s="6">
        <f t="shared" si="58"/>
        <v>243248.74949611133</v>
      </c>
      <c r="N201" s="6">
        <f t="shared" si="59"/>
        <v>573810.39376013633</v>
      </c>
      <c r="O201" s="289">
        <f t="shared" si="60"/>
        <v>10.348639332036702</v>
      </c>
    </row>
    <row r="202" spans="1:15" x14ac:dyDescent="0.2">
      <c r="A202" s="298" t="s">
        <v>42</v>
      </c>
      <c r="B202" s="277" t="s">
        <v>47</v>
      </c>
      <c r="C202" s="278" t="s">
        <v>21</v>
      </c>
      <c r="D202" s="277" t="str">
        <f t="shared" si="49"/>
        <v>AMMale80-84</v>
      </c>
      <c r="E202" s="6">
        <f>VLOOKUP(D202,'Appendix 1b. Person-years 2019'!$E$3:$F$1682,2,FALSE)</f>
        <v>8915.8294999999998</v>
      </c>
      <c r="F202" s="6">
        <f>VLOOKUP(D202,'Appendix 2b.Deaths 2019'!$E$4:$F$1683,2,FALSE)</f>
        <v>783</v>
      </c>
      <c r="G202" s="279">
        <f t="shared" si="50"/>
        <v>8.7821329467998463E-2</v>
      </c>
      <c r="H202" s="302">
        <v>5</v>
      </c>
      <c r="I202" s="288">
        <f>VLOOKUP(D202,'Appendix 3b. nax IBGE 2019'!$E$5:$O$1850,11,FALSE)</f>
        <v>2.5000000000000004</v>
      </c>
      <c r="J202" s="279">
        <f t="shared" si="57"/>
        <v>0.36005530780613249</v>
      </c>
      <c r="K202" s="6">
        <f t="shared" si="61"/>
        <v>41851.592556787327</v>
      </c>
      <c r="L202" s="6">
        <f t="shared" si="51"/>
        <v>15068.888040210904</v>
      </c>
      <c r="M202" s="6">
        <f t="shared" si="58"/>
        <v>171585.74268340936</v>
      </c>
      <c r="N202" s="6">
        <f t="shared" si="59"/>
        <v>330561.64426402497</v>
      </c>
      <c r="O202" s="289">
        <f t="shared" si="60"/>
        <v>7.8984245059610227</v>
      </c>
    </row>
    <row r="203" spans="1:15" x14ac:dyDescent="0.2">
      <c r="A203" s="298" t="s">
        <v>42</v>
      </c>
      <c r="B203" s="277" t="s">
        <v>47</v>
      </c>
      <c r="C203" s="278" t="s">
        <v>22</v>
      </c>
      <c r="D203" s="277" t="str">
        <f t="shared" si="49"/>
        <v>AMMale85-89</v>
      </c>
      <c r="E203" s="6">
        <f>VLOOKUP(D203,'Appendix 1b. Person-years 2019'!$E$3:$F$1682,2,FALSE)</f>
        <v>4343.0291999999999</v>
      </c>
      <c r="F203" s="6">
        <f>VLOOKUP(D203,'Appendix 2b.Deaths 2019'!$E$4:$F$1683,2,FALSE)</f>
        <v>575</v>
      </c>
      <c r="G203" s="279">
        <f t="shared" si="50"/>
        <v>0.13239607046620824</v>
      </c>
      <c r="H203" s="302">
        <v>5</v>
      </c>
      <c r="I203" s="288">
        <f>VLOOKUP(D203,'Appendix 3b. nax IBGE 2019'!$E$5:$O$1850,11,FALSE)</f>
        <v>2.5000000000000004</v>
      </c>
      <c r="J203" s="279">
        <f t="shared" si="57"/>
        <v>0.497359307518073</v>
      </c>
      <c r="K203" s="6">
        <f t="shared" si="61"/>
        <v>26782.704516576421</v>
      </c>
      <c r="L203" s="6">
        <f t="shared" si="51"/>
        <v>13320.627371825614</v>
      </c>
      <c r="M203" s="6">
        <f t="shared" si="58"/>
        <v>100611.95415331807</v>
      </c>
      <c r="N203" s="6">
        <f t="shared" si="59"/>
        <v>158975.90158061561</v>
      </c>
      <c r="O203" s="289">
        <f t="shared" si="60"/>
        <v>5.9357672964738057</v>
      </c>
    </row>
    <row r="204" spans="1:15" x14ac:dyDescent="0.2">
      <c r="A204" s="299" t="s">
        <v>42</v>
      </c>
      <c r="B204" s="300" t="s">
        <v>47</v>
      </c>
      <c r="C204" s="292" t="s">
        <v>5</v>
      </c>
      <c r="D204" s="300" t="str">
        <f t="shared" si="49"/>
        <v>AMMale90+</v>
      </c>
      <c r="E204" s="293">
        <f>VLOOKUP(D204,'Appendix 1b. Person-years 2019'!$E$3:$F$1682,2,FALSE)</f>
        <v>2267.4319999999998</v>
      </c>
      <c r="F204" s="293">
        <f>VLOOKUP(D204,'Appendix 2b.Deaths 2019'!$E$4:$F$1683,2,FALSE)</f>
        <v>523</v>
      </c>
      <c r="G204" s="291">
        <f t="shared" si="50"/>
        <v>0.23065741332044359</v>
      </c>
      <c r="H204" s="303"/>
      <c r="I204" s="294">
        <f>VLOOKUP(D204,'Appendix 3b. nax IBGE 2019'!$E$5:$O$1850,11,FALSE)</f>
        <v>0</v>
      </c>
      <c r="J204" s="291">
        <v>1</v>
      </c>
      <c r="K204" s="293">
        <f t="shared" si="61"/>
        <v>13462.077144750807</v>
      </c>
      <c r="L204" s="293">
        <f t="shared" si="51"/>
        <v>13462.077144750807</v>
      </c>
      <c r="M204" s="293">
        <f>K204*O204</f>
        <v>58363.947427297528</v>
      </c>
      <c r="N204" s="293">
        <f>M204</f>
        <v>58363.947427297528</v>
      </c>
      <c r="O204" s="295">
        <f>1/G204</f>
        <v>4.3354340344168252</v>
      </c>
    </row>
    <row r="205" spans="1:15" x14ac:dyDescent="0.2">
      <c r="A205" s="296" t="s">
        <v>45</v>
      </c>
      <c r="B205" s="297" t="s">
        <v>48</v>
      </c>
      <c r="C205" s="282">
        <v>0</v>
      </c>
      <c r="D205" s="297" t="str">
        <f t="shared" si="49"/>
        <v>APFemale0</v>
      </c>
      <c r="E205" s="283">
        <f>VLOOKUP(D205,'Appendix 1b. Person-years 2019'!$E$3:$F$1682,2,FALSE)</f>
        <v>7762.1971000000003</v>
      </c>
      <c r="F205" s="283">
        <f>VLOOKUP(D205,'Appendix 2b.Deaths 2019'!$E$4:$F$1683,2,FALSE)</f>
        <v>130</v>
      </c>
      <c r="G205" s="281">
        <f t="shared" si="50"/>
        <v>1.6747835480755827E-2</v>
      </c>
      <c r="H205" s="301">
        <v>1</v>
      </c>
      <c r="I205" s="284">
        <f>VLOOKUP(D205,'Appendix 3b. nax IBGE 2019'!$E$5:$O$1850,11,FALSE)</f>
        <v>0.11662203012297692</v>
      </c>
      <c r="J205" s="281">
        <f t="shared" ref="J205:J223" si="62">(H205*G205)/(1+(H205-I205)*G205)</f>
        <v>1.6503669159788979E-2</v>
      </c>
      <c r="K205" s="283">
        <v>100000</v>
      </c>
      <c r="L205" s="283">
        <f t="shared" si="51"/>
        <v>1650.3669159788979</v>
      </c>
      <c r="M205" s="283">
        <f t="shared" ref="M205:M223" si="63">K206*H205+L205*I205</f>
        <v>98542.10222421035</v>
      </c>
      <c r="N205" s="283">
        <f t="shared" ref="N205:N223" si="64">N206+M205</f>
        <v>7871919.7611403037</v>
      </c>
      <c r="O205" s="285">
        <f t="shared" ref="O205:O223" si="65">N205/K205</f>
        <v>78.719197611403033</v>
      </c>
    </row>
    <row r="206" spans="1:15" x14ac:dyDescent="0.2">
      <c r="A206" s="298" t="s">
        <v>45</v>
      </c>
      <c r="B206" s="277" t="s">
        <v>48</v>
      </c>
      <c r="C206" s="287" t="s">
        <v>107</v>
      </c>
      <c r="D206" s="277" t="str">
        <f t="shared" si="49"/>
        <v>APFemale01-04</v>
      </c>
      <c r="E206" s="6">
        <f>VLOOKUP(D206,'Appendix 1b. Person-years 2019'!$E$3:$F$1682,2,FALSE)</f>
        <v>31634.068200000002</v>
      </c>
      <c r="F206" s="6">
        <f>VLOOKUP(D206,'Appendix 2b.Deaths 2019'!$E$4:$F$1683,2,FALSE)</f>
        <v>28</v>
      </c>
      <c r="G206" s="279">
        <f t="shared" si="50"/>
        <v>8.8512169294747869E-4</v>
      </c>
      <c r="H206" s="302">
        <v>4</v>
      </c>
      <c r="I206" s="288">
        <f>VLOOKUP(D206,'Appendix 3b. nax IBGE 2019'!$E$5:$O$1850,11,FALSE)</f>
        <v>1.4879130670167204</v>
      </c>
      <c r="J206" s="279">
        <f t="shared" si="62"/>
        <v>3.5326319553148212E-3</v>
      </c>
      <c r="K206" s="6">
        <f t="shared" ref="K206:K224" si="66">K205-L205</f>
        <v>98349.633084021101</v>
      </c>
      <c r="L206" s="6">
        <f t="shared" si="51"/>
        <v>347.43305662610072</v>
      </c>
      <c r="M206" s="6">
        <f t="shared" si="63"/>
        <v>392525.75029444753</v>
      </c>
      <c r="N206" s="6">
        <f t="shared" si="64"/>
        <v>7773377.6589160934</v>
      </c>
      <c r="O206" s="289">
        <f t="shared" si="65"/>
        <v>79.038196840807913</v>
      </c>
    </row>
    <row r="207" spans="1:15" x14ac:dyDescent="0.2">
      <c r="A207" s="298" t="s">
        <v>45</v>
      </c>
      <c r="B207" s="277" t="s">
        <v>48</v>
      </c>
      <c r="C207" s="287" t="s">
        <v>106</v>
      </c>
      <c r="D207" s="277" t="str">
        <f t="shared" si="49"/>
        <v>APFemale05-09</v>
      </c>
      <c r="E207" s="6">
        <f>VLOOKUP(D207,'Appendix 1b. Person-years 2019'!$E$3:$F$1682,2,FALSE)</f>
        <v>39210.467400000001</v>
      </c>
      <c r="F207" s="6">
        <f>VLOOKUP(D207,'Appendix 2b.Deaths 2019'!$E$4:$F$1683,2,FALSE)</f>
        <v>13</v>
      </c>
      <c r="G207" s="279">
        <f t="shared" si="50"/>
        <v>3.3154412232280604E-4</v>
      </c>
      <c r="H207" s="302">
        <v>5</v>
      </c>
      <c r="I207" s="288">
        <f>VLOOKUP(D207,'Appendix 3b. nax IBGE 2019'!$E$5:$O$1850,11,FALSE)</f>
        <v>2.5000000000001181</v>
      </c>
      <c r="J207" s="279">
        <f t="shared" si="62"/>
        <v>1.656347730727417E-3</v>
      </c>
      <c r="K207" s="6">
        <f t="shared" si="66"/>
        <v>98002.200027394996</v>
      </c>
      <c r="L207" s="6">
        <f t="shared" si="51"/>
        <v>162.32572162167011</v>
      </c>
      <c r="M207" s="6">
        <f t="shared" si="63"/>
        <v>489605.18583292078</v>
      </c>
      <c r="N207" s="6">
        <f t="shared" si="64"/>
        <v>7380851.9086216455</v>
      </c>
      <c r="O207" s="289">
        <f t="shared" si="65"/>
        <v>75.313124670246609</v>
      </c>
    </row>
    <row r="208" spans="1:15" x14ac:dyDescent="0.2">
      <c r="A208" s="298" t="s">
        <v>45</v>
      </c>
      <c r="B208" s="277" t="s">
        <v>48</v>
      </c>
      <c r="C208" s="287" t="s">
        <v>71</v>
      </c>
      <c r="D208" s="277" t="str">
        <f t="shared" si="49"/>
        <v>APFemale10-14</v>
      </c>
      <c r="E208" s="6">
        <f>VLOOKUP(D208,'Appendix 1b. Person-years 2019'!$E$3:$F$1682,2,FALSE)</f>
        <v>39418.085299999999</v>
      </c>
      <c r="F208" s="6">
        <f>VLOOKUP(D208,'Appendix 2b.Deaths 2019'!$E$4:$F$1683,2,FALSE)</f>
        <v>14</v>
      </c>
      <c r="G208" s="279">
        <f t="shared" si="50"/>
        <v>3.5516692131162445E-4</v>
      </c>
      <c r="H208" s="302">
        <v>5</v>
      </c>
      <c r="I208" s="288">
        <f>VLOOKUP(D208,'Appendix 3b. nax IBGE 2019'!$E$5:$O$1850,11,FALSE)</f>
        <v>2.5000000000001497</v>
      </c>
      <c r="J208" s="279">
        <f t="shared" si="62"/>
        <v>1.7742592111040809E-3</v>
      </c>
      <c r="K208" s="6">
        <f t="shared" si="66"/>
        <v>97839.874305773323</v>
      </c>
      <c r="L208" s="6">
        <f t="shared" si="51"/>
        <v>173.59329820028381</v>
      </c>
      <c r="M208" s="6">
        <f t="shared" si="63"/>
        <v>488765.38828336587</v>
      </c>
      <c r="N208" s="6">
        <f t="shared" si="64"/>
        <v>6891246.722788725</v>
      </c>
      <c r="O208" s="289">
        <f t="shared" si="65"/>
        <v>70.433928617405101</v>
      </c>
    </row>
    <row r="209" spans="1:15" x14ac:dyDescent="0.2">
      <c r="A209" s="298" t="s">
        <v>45</v>
      </c>
      <c r="B209" s="277" t="s">
        <v>48</v>
      </c>
      <c r="C209" s="278" t="s">
        <v>72</v>
      </c>
      <c r="D209" s="277" t="str">
        <f t="shared" si="49"/>
        <v>APFemale15-19</v>
      </c>
      <c r="E209" s="6">
        <f>VLOOKUP(D209,'Appendix 1b. Person-years 2019'!$E$3:$F$1682,2,FALSE)</f>
        <v>42174.710700000003</v>
      </c>
      <c r="F209" s="6">
        <f>VLOOKUP(D209,'Appendix 2b.Deaths 2019'!$E$4:$F$1683,2,FALSE)</f>
        <v>20</v>
      </c>
      <c r="G209" s="279">
        <f t="shared" si="50"/>
        <v>4.7421783500224457E-4</v>
      </c>
      <c r="H209" s="302">
        <v>5</v>
      </c>
      <c r="I209" s="288">
        <f>VLOOKUP(D209,'Appendix 3b. nax IBGE 2019'!$E$5:$O$1850,11,FALSE)</f>
        <v>2.4999999999998899</v>
      </c>
      <c r="J209" s="279">
        <f t="shared" si="62"/>
        <v>2.3682814717307225E-3</v>
      </c>
      <c r="K209" s="6">
        <f t="shared" si="66"/>
        <v>97666.281007573038</v>
      </c>
      <c r="L209" s="6">
        <f t="shared" si="51"/>
        <v>231.30124372308137</v>
      </c>
      <c r="M209" s="6">
        <f t="shared" si="63"/>
        <v>487753.15192855749</v>
      </c>
      <c r="N209" s="6">
        <f t="shared" si="64"/>
        <v>6402481.3345053596</v>
      </c>
      <c r="O209" s="289">
        <f t="shared" si="65"/>
        <v>65.554675251829352</v>
      </c>
    </row>
    <row r="210" spans="1:15" x14ac:dyDescent="0.2">
      <c r="A210" s="298" t="s">
        <v>45</v>
      </c>
      <c r="B210" s="277" t="s">
        <v>48</v>
      </c>
      <c r="C210" s="278" t="s">
        <v>73</v>
      </c>
      <c r="D210" s="277" t="str">
        <f t="shared" si="49"/>
        <v>APFemale20-24</v>
      </c>
      <c r="E210" s="6">
        <f>VLOOKUP(D210,'Appendix 1b. Person-years 2019'!$E$3:$F$1682,2,FALSE)</f>
        <v>41744.876199999999</v>
      </c>
      <c r="F210" s="6">
        <f>VLOOKUP(D210,'Appendix 2b.Deaths 2019'!$E$4:$F$1683,2,FALSE)</f>
        <v>28</v>
      </c>
      <c r="G210" s="279">
        <f t="shared" si="50"/>
        <v>6.7074099982598586E-4</v>
      </c>
      <c r="H210" s="302">
        <v>5</v>
      </c>
      <c r="I210" s="288">
        <f>VLOOKUP(D210,'Appendix 3b. nax IBGE 2019'!$E$5:$O$1850,11,FALSE)</f>
        <v>2.5000000000000488</v>
      </c>
      <c r="J210" s="279">
        <f t="shared" si="62"/>
        <v>3.3480907447957483E-3</v>
      </c>
      <c r="K210" s="6">
        <f t="shared" si="66"/>
        <v>97434.979763849959</v>
      </c>
      <c r="L210" s="6">
        <f t="shared" si="51"/>
        <v>326.22115396670705</v>
      </c>
      <c r="M210" s="6">
        <f t="shared" si="63"/>
        <v>486359.34593433305</v>
      </c>
      <c r="N210" s="6">
        <f t="shared" si="64"/>
        <v>5914728.1825768026</v>
      </c>
      <c r="O210" s="289">
        <f t="shared" si="65"/>
        <v>60.704360968844455</v>
      </c>
    </row>
    <row r="211" spans="1:15" x14ac:dyDescent="0.2">
      <c r="A211" s="298" t="s">
        <v>45</v>
      </c>
      <c r="B211" s="277" t="s">
        <v>48</v>
      </c>
      <c r="C211" s="278" t="s">
        <v>74</v>
      </c>
      <c r="D211" s="277" t="str">
        <f t="shared" si="49"/>
        <v>APFemale25-29</v>
      </c>
      <c r="E211" s="6">
        <f>VLOOKUP(D211,'Appendix 1b. Person-years 2019'!$E$3:$F$1682,2,FALSE)</f>
        <v>39234.861400000002</v>
      </c>
      <c r="F211" s="6">
        <f>VLOOKUP(D211,'Appendix 2b.Deaths 2019'!$E$4:$F$1683,2,FALSE)</f>
        <v>24</v>
      </c>
      <c r="G211" s="279">
        <f t="shared" si="50"/>
        <v>6.1170089924161169E-4</v>
      </c>
      <c r="H211" s="302">
        <v>5</v>
      </c>
      <c r="I211" s="288">
        <f>VLOOKUP(D211,'Appendix 3b. nax IBGE 2019'!$E$5:$O$1850,11,FALSE)</f>
        <v>2.4999999999999956</v>
      </c>
      <c r="J211" s="279">
        <f t="shared" si="62"/>
        <v>3.0538344130665385E-3</v>
      </c>
      <c r="K211" s="6">
        <f t="shared" si="66"/>
        <v>97108.758609883254</v>
      </c>
      <c r="L211" s="6">
        <f t="shared" si="51"/>
        <v>296.55406885303302</v>
      </c>
      <c r="M211" s="6">
        <f t="shared" si="63"/>
        <v>484802.40787728369</v>
      </c>
      <c r="N211" s="6">
        <f t="shared" si="64"/>
        <v>5428368.8366424693</v>
      </c>
      <c r="O211" s="289">
        <f t="shared" si="65"/>
        <v>55.899889097027305</v>
      </c>
    </row>
    <row r="212" spans="1:15" x14ac:dyDescent="0.2">
      <c r="A212" s="298" t="s">
        <v>45</v>
      </c>
      <c r="B212" s="277" t="s">
        <v>48</v>
      </c>
      <c r="C212" s="278" t="s">
        <v>75</v>
      </c>
      <c r="D212" s="277" t="str">
        <f t="shared" si="49"/>
        <v>APFemale30-34</v>
      </c>
      <c r="E212" s="6">
        <f>VLOOKUP(D212,'Appendix 1b. Person-years 2019'!$E$3:$F$1682,2,FALSE)</f>
        <v>36699.161999999997</v>
      </c>
      <c r="F212" s="6">
        <f>VLOOKUP(D212,'Appendix 2b.Deaths 2019'!$E$4:$F$1683,2,FALSE)</f>
        <v>26</v>
      </c>
      <c r="G212" s="279">
        <f t="shared" si="50"/>
        <v>7.0846304337957369E-4</v>
      </c>
      <c r="H212" s="302">
        <v>5</v>
      </c>
      <c r="I212" s="288">
        <f>VLOOKUP(D212,'Appendix 3b. nax IBGE 2019'!$E$5:$O$1850,11,FALSE)</f>
        <v>2.4999999999999933</v>
      </c>
      <c r="J212" s="279">
        <f t="shared" si="62"/>
        <v>3.5360523109434676E-3</v>
      </c>
      <c r="K212" s="6">
        <f t="shared" si="66"/>
        <v>96812.204541030223</v>
      </c>
      <c r="L212" s="6">
        <f t="shared" si="51"/>
        <v>342.33301959484157</v>
      </c>
      <c r="M212" s="6">
        <f t="shared" si="63"/>
        <v>483205.19015616406</v>
      </c>
      <c r="N212" s="6">
        <f t="shared" si="64"/>
        <v>4943566.4287651852</v>
      </c>
      <c r="O212" s="289">
        <f t="shared" si="65"/>
        <v>51.06346304375333</v>
      </c>
    </row>
    <row r="213" spans="1:15" x14ac:dyDescent="0.2">
      <c r="A213" s="298" t="s">
        <v>45</v>
      </c>
      <c r="B213" s="277" t="s">
        <v>48</v>
      </c>
      <c r="C213" s="278" t="s">
        <v>76</v>
      </c>
      <c r="D213" s="277" t="str">
        <f t="shared" si="49"/>
        <v>APFemale35-39</v>
      </c>
      <c r="E213" s="6">
        <f>VLOOKUP(D213,'Appendix 1b. Person-years 2019'!$E$3:$F$1682,2,FALSE)</f>
        <v>33535.5219</v>
      </c>
      <c r="F213" s="6">
        <f>VLOOKUP(D213,'Appendix 2b.Deaths 2019'!$E$4:$F$1683,2,FALSE)</f>
        <v>39</v>
      </c>
      <c r="G213" s="279">
        <f t="shared" si="50"/>
        <v>1.1629459686446687E-3</v>
      </c>
      <c r="H213" s="302">
        <v>5</v>
      </c>
      <c r="I213" s="288">
        <f>VLOOKUP(D213,'Appendix 3b. nax IBGE 2019'!$E$5:$O$1850,11,FALSE)</f>
        <v>2.5000000000000449</v>
      </c>
      <c r="J213" s="279">
        <f t="shared" si="62"/>
        <v>5.7978733097426493E-3</v>
      </c>
      <c r="K213" s="6">
        <f t="shared" si="66"/>
        <v>96469.871521435387</v>
      </c>
      <c r="L213" s="6">
        <f t="shared" si="51"/>
        <v>559.32009328843276</v>
      </c>
      <c r="M213" s="6">
        <f t="shared" si="63"/>
        <v>480951.05737395585</v>
      </c>
      <c r="N213" s="6">
        <f t="shared" si="64"/>
        <v>4460361.2386090215</v>
      </c>
      <c r="O213" s="289">
        <f t="shared" si="65"/>
        <v>46.235795365581467</v>
      </c>
    </row>
    <row r="214" spans="1:15" x14ac:dyDescent="0.2">
      <c r="A214" s="298" t="s">
        <v>45</v>
      </c>
      <c r="B214" s="277" t="s">
        <v>48</v>
      </c>
      <c r="C214" s="278" t="s">
        <v>77</v>
      </c>
      <c r="D214" s="277" t="str">
        <f t="shared" si="49"/>
        <v>APFemale40-44</v>
      </c>
      <c r="E214" s="6">
        <f>VLOOKUP(D214,'Appendix 1b. Person-years 2019'!$E$3:$F$1682,2,FALSE)</f>
        <v>28125.654900000001</v>
      </c>
      <c r="F214" s="6">
        <f>VLOOKUP(D214,'Appendix 2b.Deaths 2019'!$E$4:$F$1683,2,FALSE)</f>
        <v>54</v>
      </c>
      <c r="G214" s="279">
        <f t="shared" si="50"/>
        <v>1.9199552932010126E-3</v>
      </c>
      <c r="H214" s="302">
        <v>5</v>
      </c>
      <c r="I214" s="288">
        <f>VLOOKUP(D214,'Appendix 3b. nax IBGE 2019'!$E$5:$O$1850,11,FALSE)</f>
        <v>2.4999999999999982</v>
      </c>
      <c r="J214" s="279">
        <f t="shared" si="62"/>
        <v>9.553918723942947E-3</v>
      </c>
      <c r="K214" s="6">
        <f t="shared" si="66"/>
        <v>95910.551428146951</v>
      </c>
      <c r="L214" s="6">
        <f t="shared" si="51"/>
        <v>916.32161311306606</v>
      </c>
      <c r="M214" s="6">
        <f t="shared" si="63"/>
        <v>477261.95310795214</v>
      </c>
      <c r="N214" s="6">
        <f t="shared" si="64"/>
        <v>3979410.1812350657</v>
      </c>
      <c r="O214" s="289">
        <f t="shared" si="65"/>
        <v>41.490848733325336</v>
      </c>
    </row>
    <row r="215" spans="1:15" x14ac:dyDescent="0.2">
      <c r="A215" s="298" t="s">
        <v>45</v>
      </c>
      <c r="B215" s="277" t="s">
        <v>48</v>
      </c>
      <c r="C215" s="278" t="s">
        <v>78</v>
      </c>
      <c r="D215" s="277" t="str">
        <f t="shared" si="49"/>
        <v>APFemale45-49</v>
      </c>
      <c r="E215" s="6">
        <f>VLOOKUP(D215,'Appendix 1b. Person-years 2019'!$E$3:$F$1682,2,FALSE)</f>
        <v>22766.576000000001</v>
      </c>
      <c r="F215" s="6">
        <f>VLOOKUP(D215,'Appendix 2b.Deaths 2019'!$E$4:$F$1683,2,FALSE)</f>
        <v>53</v>
      </c>
      <c r="G215" s="279">
        <f t="shared" si="50"/>
        <v>2.3279741319028385E-3</v>
      </c>
      <c r="H215" s="302">
        <v>5</v>
      </c>
      <c r="I215" s="288">
        <f>VLOOKUP(D215,'Appendix 3b. nax IBGE 2019'!$E$5:$O$1850,11,FALSE)</f>
        <v>2.4999999999999742</v>
      </c>
      <c r="J215" s="279">
        <f t="shared" si="62"/>
        <v>1.1572519345322054E-2</v>
      </c>
      <c r="K215" s="6">
        <f t="shared" si="66"/>
        <v>94994.22981503389</v>
      </c>
      <c r="L215" s="6">
        <f t="shared" si="51"/>
        <v>1099.3225622284488</v>
      </c>
      <c r="M215" s="6">
        <f t="shared" si="63"/>
        <v>472222.84266959829</v>
      </c>
      <c r="N215" s="6">
        <f t="shared" si="64"/>
        <v>3502148.2281271135</v>
      </c>
      <c r="O215" s="289">
        <f t="shared" si="65"/>
        <v>36.866957445165369</v>
      </c>
    </row>
    <row r="216" spans="1:15" x14ac:dyDescent="0.2">
      <c r="A216" s="298" t="s">
        <v>45</v>
      </c>
      <c r="B216" s="277" t="s">
        <v>48</v>
      </c>
      <c r="C216" s="278" t="s">
        <v>79</v>
      </c>
      <c r="D216" s="277" t="str">
        <f t="shared" si="49"/>
        <v>APFemale50-54</v>
      </c>
      <c r="E216" s="6">
        <f>VLOOKUP(D216,'Appendix 1b. Person-years 2019'!$E$3:$F$1682,2,FALSE)</f>
        <v>17397.043600000001</v>
      </c>
      <c r="F216" s="6">
        <f>VLOOKUP(D216,'Appendix 2b.Deaths 2019'!$E$4:$F$1683,2,FALSE)</f>
        <v>73</v>
      </c>
      <c r="G216" s="279">
        <f t="shared" si="50"/>
        <v>4.1961152525938367E-3</v>
      </c>
      <c r="H216" s="302">
        <v>5</v>
      </c>
      <c r="I216" s="288">
        <f>VLOOKUP(D216,'Appendix 3b. nax IBGE 2019'!$E$5:$O$1850,11,FALSE)</f>
        <v>2.4999999999999929</v>
      </c>
      <c r="J216" s="279">
        <f t="shared" si="62"/>
        <v>2.0762768835477615E-2</v>
      </c>
      <c r="K216" s="6">
        <f t="shared" si="66"/>
        <v>93894.907252805438</v>
      </c>
      <c r="L216" s="6">
        <f t="shared" si="51"/>
        <v>1949.5182541186098</v>
      </c>
      <c r="M216" s="6">
        <f t="shared" si="63"/>
        <v>464600.74062873062</v>
      </c>
      <c r="N216" s="6">
        <f t="shared" si="64"/>
        <v>3029925.3854575153</v>
      </c>
      <c r="O216" s="289">
        <f t="shared" si="65"/>
        <v>32.269326144597535</v>
      </c>
    </row>
    <row r="217" spans="1:15" x14ac:dyDescent="0.2">
      <c r="A217" s="298" t="s">
        <v>45</v>
      </c>
      <c r="B217" s="277" t="s">
        <v>48</v>
      </c>
      <c r="C217" s="278" t="s">
        <v>80</v>
      </c>
      <c r="D217" s="277" t="str">
        <f t="shared" ref="D217:D280" si="67">_xlfn.CONCAT(A217,B217,C217)</f>
        <v>APFemale55-59</v>
      </c>
      <c r="E217" s="6">
        <f>VLOOKUP(D217,'Appendix 1b. Person-years 2019'!$E$3:$F$1682,2,FALSE)</f>
        <v>13239.7646</v>
      </c>
      <c r="F217" s="6">
        <f>VLOOKUP(D217,'Appendix 2b.Deaths 2019'!$E$4:$F$1683,2,FALSE)</f>
        <v>80</v>
      </c>
      <c r="G217" s="279">
        <f t="shared" ref="G217:G280" si="68">F217/E217</f>
        <v>6.0424035031559397E-3</v>
      </c>
      <c r="H217" s="302">
        <v>5</v>
      </c>
      <c r="I217" s="288">
        <f>VLOOKUP(D217,'Appendix 3b. nax IBGE 2019'!$E$5:$O$1850,11,FALSE)</f>
        <v>2.5000000000000062</v>
      </c>
      <c r="J217" s="279">
        <f t="shared" si="62"/>
        <v>2.9762426047253834E-2</v>
      </c>
      <c r="K217" s="6">
        <f t="shared" si="66"/>
        <v>91945.388998686831</v>
      </c>
      <c r="L217" s="6">
        <f t="shared" ref="L217:L280" si="69">K217*J217</f>
        <v>2736.517840459403</v>
      </c>
      <c r="M217" s="6">
        <f t="shared" si="63"/>
        <v>452885.65039228566</v>
      </c>
      <c r="N217" s="6">
        <f t="shared" si="64"/>
        <v>2565324.6448287847</v>
      </c>
      <c r="O217" s="289">
        <f t="shared" si="65"/>
        <v>27.90052522226452</v>
      </c>
    </row>
    <row r="218" spans="1:15" x14ac:dyDescent="0.2">
      <c r="A218" s="298" t="s">
        <v>45</v>
      </c>
      <c r="B218" s="277" t="s">
        <v>48</v>
      </c>
      <c r="C218" s="278" t="s">
        <v>81</v>
      </c>
      <c r="D218" s="277" t="str">
        <f t="shared" si="67"/>
        <v>APFemale60-64</v>
      </c>
      <c r="E218" s="6">
        <f>VLOOKUP(D218,'Appendix 1b. Person-years 2019'!$E$3:$F$1682,2,FALSE)</f>
        <v>10144.6895</v>
      </c>
      <c r="F218" s="6">
        <f>VLOOKUP(D218,'Appendix 2b.Deaths 2019'!$E$4:$F$1683,2,FALSE)</f>
        <v>91</v>
      </c>
      <c r="G218" s="279">
        <f t="shared" si="68"/>
        <v>8.9702104731741658E-3</v>
      </c>
      <c r="H218" s="302">
        <v>5</v>
      </c>
      <c r="I218" s="288">
        <f>VLOOKUP(D218,'Appendix 3b. nax IBGE 2019'!$E$5:$O$1850,11,FALSE)</f>
        <v>2.5000000000000018</v>
      </c>
      <c r="J218" s="279">
        <f t="shared" si="62"/>
        <v>4.3867304969698054E-2</v>
      </c>
      <c r="K218" s="6">
        <f t="shared" si="66"/>
        <v>89208.871158227426</v>
      </c>
      <c r="L218" s="6">
        <f t="shared" si="69"/>
        <v>3913.3527571004634</v>
      </c>
      <c r="M218" s="6">
        <f t="shared" si="63"/>
        <v>436260.97389838594</v>
      </c>
      <c r="N218" s="6">
        <f t="shared" si="64"/>
        <v>2112438.9944364992</v>
      </c>
      <c r="O218" s="289">
        <f t="shared" si="65"/>
        <v>23.679696503386101</v>
      </c>
    </row>
    <row r="219" spans="1:15" x14ac:dyDescent="0.2">
      <c r="A219" s="298" t="s">
        <v>45</v>
      </c>
      <c r="B219" s="277" t="s">
        <v>48</v>
      </c>
      <c r="C219" s="278" t="s">
        <v>82</v>
      </c>
      <c r="D219" s="277" t="str">
        <f t="shared" si="67"/>
        <v>APFemale65-69</v>
      </c>
      <c r="E219" s="6">
        <f>VLOOKUP(D219,'Appendix 1b. Person-years 2019'!$E$3:$F$1682,2,FALSE)</f>
        <v>6979.8975</v>
      </c>
      <c r="F219" s="6">
        <f>VLOOKUP(D219,'Appendix 2b.Deaths 2019'!$E$4:$F$1683,2,FALSE)</f>
        <v>106</v>
      </c>
      <c r="G219" s="279">
        <f t="shared" si="68"/>
        <v>1.5186469428813245E-2</v>
      </c>
      <c r="H219" s="302">
        <v>5</v>
      </c>
      <c r="I219" s="288">
        <f>VLOOKUP(D219,'Appendix 3b. nax IBGE 2019'!$E$5:$O$1850,11,FALSE)</f>
        <v>2.5000000000000009</v>
      </c>
      <c r="J219" s="279">
        <f t="shared" si="62"/>
        <v>7.315493421404512E-2</v>
      </c>
      <c r="K219" s="6">
        <f t="shared" si="66"/>
        <v>85295.518401126959</v>
      </c>
      <c r="L219" s="6">
        <f t="shared" si="69"/>
        <v>6239.7880373873177</v>
      </c>
      <c r="M219" s="6">
        <f t="shared" si="63"/>
        <v>410878.12191216653</v>
      </c>
      <c r="N219" s="6">
        <f t="shared" si="64"/>
        <v>1676178.0205381131</v>
      </c>
      <c r="O219" s="289">
        <f t="shared" si="65"/>
        <v>19.651419581687737</v>
      </c>
    </row>
    <row r="220" spans="1:15" x14ac:dyDescent="0.2">
      <c r="A220" s="298" t="s">
        <v>45</v>
      </c>
      <c r="B220" s="277" t="s">
        <v>48</v>
      </c>
      <c r="C220" s="278" t="s">
        <v>19</v>
      </c>
      <c r="D220" s="277" t="str">
        <f t="shared" si="67"/>
        <v>APFemale70-74</v>
      </c>
      <c r="E220" s="6">
        <f>VLOOKUP(D220,'Appendix 1b. Person-years 2019'!$E$3:$F$1682,2,FALSE)</f>
        <v>4465.4236000000001</v>
      </c>
      <c r="F220" s="6">
        <f>VLOOKUP(D220,'Appendix 2b.Deaths 2019'!$E$4:$F$1683,2,FALSE)</f>
        <v>111</v>
      </c>
      <c r="G220" s="279">
        <f t="shared" si="68"/>
        <v>2.4857664119480177E-2</v>
      </c>
      <c r="H220" s="302">
        <v>5</v>
      </c>
      <c r="I220" s="288">
        <f>VLOOKUP(D220,'Appendix 3b. nax IBGE 2019'!$E$5:$O$1850,11,FALSE)</f>
        <v>2.5000000000000013</v>
      </c>
      <c r="J220" s="279">
        <f t="shared" si="62"/>
        <v>0.11701643264926299</v>
      </c>
      <c r="K220" s="6">
        <f t="shared" si="66"/>
        <v>79055.73036373964</v>
      </c>
      <c r="L220" s="6">
        <f t="shared" si="69"/>
        <v>9250.8195476468354</v>
      </c>
      <c r="M220" s="6">
        <f t="shared" si="63"/>
        <v>372151.60294958111</v>
      </c>
      <c r="N220" s="6">
        <f t="shared" si="64"/>
        <v>1265299.8986259466</v>
      </c>
      <c r="O220" s="289">
        <f t="shared" si="65"/>
        <v>16.005163608055156</v>
      </c>
    </row>
    <row r="221" spans="1:15" x14ac:dyDescent="0.2">
      <c r="A221" s="298" t="s">
        <v>45</v>
      </c>
      <c r="B221" s="277" t="s">
        <v>48</v>
      </c>
      <c r="C221" s="278" t="s">
        <v>20</v>
      </c>
      <c r="D221" s="277" t="str">
        <f t="shared" si="67"/>
        <v>APFemale75-79</v>
      </c>
      <c r="E221" s="6">
        <f>VLOOKUP(D221,'Appendix 1b. Person-years 2019'!$E$3:$F$1682,2,FALSE)</f>
        <v>3349.3413999999998</v>
      </c>
      <c r="F221" s="6">
        <f>VLOOKUP(D221,'Appendix 2b.Deaths 2019'!$E$4:$F$1683,2,FALSE)</f>
        <v>118</v>
      </c>
      <c r="G221" s="279">
        <f t="shared" si="68"/>
        <v>3.5230806868478681E-2</v>
      </c>
      <c r="H221" s="302">
        <v>5</v>
      </c>
      <c r="I221" s="288">
        <f>VLOOKUP(D221,'Appendix 3b. nax IBGE 2019'!$E$5:$O$1850,11,FALSE)</f>
        <v>2.5000000000000022</v>
      </c>
      <c r="J221" s="279">
        <f t="shared" si="62"/>
        <v>0.16189482137979719</v>
      </c>
      <c r="K221" s="6">
        <f t="shared" si="66"/>
        <v>69804.910816092801</v>
      </c>
      <c r="L221" s="6">
        <f t="shared" si="69"/>
        <v>11301.053568004018</v>
      </c>
      <c r="M221" s="6">
        <f t="shared" si="63"/>
        <v>320771.920160454</v>
      </c>
      <c r="N221" s="6">
        <f t="shared" si="64"/>
        <v>893148.29567636549</v>
      </c>
      <c r="O221" s="289">
        <f t="shared" si="65"/>
        <v>12.794920661519695</v>
      </c>
    </row>
    <row r="222" spans="1:15" x14ac:dyDescent="0.2">
      <c r="A222" s="298" t="s">
        <v>45</v>
      </c>
      <c r="B222" s="277" t="s">
        <v>48</v>
      </c>
      <c r="C222" s="278" t="s">
        <v>21</v>
      </c>
      <c r="D222" s="277" t="str">
        <f t="shared" si="67"/>
        <v>APFemale80-84</v>
      </c>
      <c r="E222" s="6">
        <f>VLOOKUP(D222,'Appendix 1b. Person-years 2019'!$E$3:$F$1682,2,FALSE)</f>
        <v>2023.9016999999999</v>
      </c>
      <c r="F222" s="6">
        <f>VLOOKUP(D222,'Appendix 2b.Deaths 2019'!$E$4:$F$1683,2,FALSE)</f>
        <v>126</v>
      </c>
      <c r="G222" s="279">
        <f t="shared" si="68"/>
        <v>6.2255988025505395E-2</v>
      </c>
      <c r="H222" s="302">
        <v>5</v>
      </c>
      <c r="I222" s="288">
        <f>VLOOKUP(D222,'Appendix 3b. nax IBGE 2019'!$E$5:$O$1850,11,FALSE)</f>
        <v>2.4999999999999996</v>
      </c>
      <c r="J222" s="279">
        <f t="shared" si="62"/>
        <v>0.26935719444729128</v>
      </c>
      <c r="K222" s="6">
        <f t="shared" si="66"/>
        <v>58503.857248088781</v>
      </c>
      <c r="L222" s="6">
        <f t="shared" si="69"/>
        <v>15758.434852690021</v>
      </c>
      <c r="M222" s="6">
        <f t="shared" si="63"/>
        <v>253123.19910871884</v>
      </c>
      <c r="N222" s="6">
        <f t="shared" si="64"/>
        <v>572376.3755159115</v>
      </c>
      <c r="O222" s="289">
        <f t="shared" si="65"/>
        <v>9.7835664593655487</v>
      </c>
    </row>
    <row r="223" spans="1:15" x14ac:dyDescent="0.2">
      <c r="A223" s="298" t="s">
        <v>45</v>
      </c>
      <c r="B223" s="277" t="s">
        <v>48</v>
      </c>
      <c r="C223" s="278" t="s">
        <v>22</v>
      </c>
      <c r="D223" s="277" t="str">
        <f t="shared" si="67"/>
        <v>APFemale85-89</v>
      </c>
      <c r="E223" s="6">
        <f>VLOOKUP(D223,'Appendix 1b. Person-years 2019'!$E$3:$F$1682,2,FALSE)</f>
        <v>1098.4661000000001</v>
      </c>
      <c r="F223" s="6">
        <f>VLOOKUP(D223,'Appendix 2b.Deaths 2019'!$E$4:$F$1683,2,FALSE)</f>
        <v>115</v>
      </c>
      <c r="G223" s="279">
        <f t="shared" si="68"/>
        <v>0.10469144200262528</v>
      </c>
      <c r="H223" s="302">
        <v>5</v>
      </c>
      <c r="I223" s="288">
        <f>VLOOKUP(D223,'Appendix 3b. nax IBGE 2019'!$E$5:$O$1850,11,FALSE)</f>
        <v>2.5000000000000009</v>
      </c>
      <c r="J223" s="279">
        <f t="shared" si="62"/>
        <v>0.41487306219105929</v>
      </c>
      <c r="K223" s="6">
        <f t="shared" si="66"/>
        <v>42745.42239539876</v>
      </c>
      <c r="L223" s="6">
        <f t="shared" si="69"/>
        <v>17733.924283829369</v>
      </c>
      <c r="M223" s="6">
        <f t="shared" si="63"/>
        <v>169392.30126742041</v>
      </c>
      <c r="N223" s="6">
        <f t="shared" si="64"/>
        <v>319253.17640719272</v>
      </c>
      <c r="O223" s="289">
        <f t="shared" si="65"/>
        <v>7.4687102973056136</v>
      </c>
    </row>
    <row r="224" spans="1:15" x14ac:dyDescent="0.2">
      <c r="A224" s="299" t="s">
        <v>45</v>
      </c>
      <c r="B224" s="300" t="s">
        <v>48</v>
      </c>
      <c r="C224" s="292" t="s">
        <v>5</v>
      </c>
      <c r="D224" s="300" t="str">
        <f t="shared" si="67"/>
        <v>APFemale90+</v>
      </c>
      <c r="E224" s="293">
        <f>VLOOKUP(D224,'Appendix 1b. Person-years 2019'!$E$3:$F$1682,2,FALSE)</f>
        <v>838.83510000000001</v>
      </c>
      <c r="F224" s="293">
        <f>VLOOKUP(D224,'Appendix 2b.Deaths 2019'!$E$4:$F$1683,2,FALSE)</f>
        <v>140</v>
      </c>
      <c r="G224" s="291">
        <f t="shared" si="68"/>
        <v>0.16689811859327297</v>
      </c>
      <c r="H224" s="303"/>
      <c r="I224" s="294">
        <f>VLOOKUP(D224,'Appendix 3b. nax IBGE 2019'!$E$5:$O$1850,11,FALSE)</f>
        <v>0</v>
      </c>
      <c r="J224" s="291">
        <v>1</v>
      </c>
      <c r="K224" s="293">
        <f t="shared" si="66"/>
        <v>25011.498111569392</v>
      </c>
      <c r="L224" s="293">
        <f t="shared" si="69"/>
        <v>25011.498111569392</v>
      </c>
      <c r="M224" s="293">
        <f>K224*O224</f>
        <v>149860.87513977231</v>
      </c>
      <c r="N224" s="293">
        <f>M224</f>
        <v>149860.87513977231</v>
      </c>
      <c r="O224" s="295">
        <f>1/G224</f>
        <v>5.9916792857142864</v>
      </c>
    </row>
    <row r="225" spans="1:15" x14ac:dyDescent="0.2">
      <c r="A225" s="296" t="s">
        <v>45</v>
      </c>
      <c r="B225" s="297" t="s">
        <v>47</v>
      </c>
      <c r="C225" s="282">
        <v>0</v>
      </c>
      <c r="D225" s="297" t="str">
        <f t="shared" si="67"/>
        <v>APMale0</v>
      </c>
      <c r="E225" s="283">
        <f>VLOOKUP(D225,'Appendix 1b. Person-years 2019'!$E$3:$F$1682,2,FALSE)</f>
        <v>8141.0391</v>
      </c>
      <c r="F225" s="283">
        <f>VLOOKUP(D225,'Appendix 2b.Deaths 2019'!$E$4:$F$1683,2,FALSE)</f>
        <v>158</v>
      </c>
      <c r="G225" s="281">
        <f t="shared" si="68"/>
        <v>1.9407841930153609E-2</v>
      </c>
      <c r="H225" s="301">
        <v>1</v>
      </c>
      <c r="I225" s="284">
        <f>VLOOKUP(D225,'Appendix 3b. nax IBGE 2019'!$E$5:$O$1850,11,FALSE)</f>
        <v>0.10860748706447551</v>
      </c>
      <c r="J225" s="281">
        <f t="shared" ref="J225:J243" si="70">(H225*G225)/(1+(H225-I225)*G225)</f>
        <v>1.9077795964787946E-2</v>
      </c>
      <c r="K225" s="283">
        <v>100000</v>
      </c>
      <c r="L225" s="283">
        <f t="shared" si="69"/>
        <v>1907.7795964787945</v>
      </c>
      <c r="M225" s="283">
        <f t="shared" ref="M225:M243" si="71">K226*H225+L225*I225</f>
        <v>98299.419551367653</v>
      </c>
      <c r="N225" s="283">
        <f t="shared" ref="N225:N243" si="72">N226+M225</f>
        <v>7241000.7541587111</v>
      </c>
      <c r="O225" s="285">
        <f t="shared" ref="O225:O243" si="73">N225/K225</f>
        <v>72.410007541587106</v>
      </c>
    </row>
    <row r="226" spans="1:15" x14ac:dyDescent="0.2">
      <c r="A226" s="298" t="s">
        <v>45</v>
      </c>
      <c r="B226" s="277" t="s">
        <v>47</v>
      </c>
      <c r="C226" s="287" t="s">
        <v>107</v>
      </c>
      <c r="D226" s="277" t="str">
        <f t="shared" si="67"/>
        <v>APMale01-04</v>
      </c>
      <c r="E226" s="6">
        <f>VLOOKUP(D226,'Appendix 1b. Person-years 2019'!$E$3:$F$1682,2,FALSE)</f>
        <v>33164.373500000002</v>
      </c>
      <c r="F226" s="6">
        <f>VLOOKUP(D226,'Appendix 2b.Deaths 2019'!$E$4:$F$1683,2,FALSE)</f>
        <v>30</v>
      </c>
      <c r="G226" s="279">
        <f t="shared" si="68"/>
        <v>9.0458515671945378E-4</v>
      </c>
      <c r="H226" s="302">
        <v>4</v>
      </c>
      <c r="I226" s="288">
        <f>VLOOKUP(D226,'Appendix 3b. nax IBGE 2019'!$E$5:$O$1850,11,FALSE)</f>
        <v>1.5837193535563356</v>
      </c>
      <c r="J226" s="279">
        <f t="shared" si="70"/>
        <v>3.6104491540454803E-3</v>
      </c>
      <c r="K226" s="6">
        <f t="shared" ref="K226:K244" si="74">K225-L225</f>
        <v>98092.220403521205</v>
      </c>
      <c r="L226" s="6">
        <f t="shared" si="69"/>
        <v>354.15697417433591</v>
      </c>
      <c r="M226" s="6">
        <f t="shared" si="71"/>
        <v>391513.13897158433</v>
      </c>
      <c r="N226" s="6">
        <f t="shared" si="72"/>
        <v>7142701.3346073432</v>
      </c>
      <c r="O226" s="289">
        <f t="shared" si="73"/>
        <v>72.816185679399126</v>
      </c>
    </row>
    <row r="227" spans="1:15" x14ac:dyDescent="0.2">
      <c r="A227" s="298" t="s">
        <v>45</v>
      </c>
      <c r="B227" s="277" t="s">
        <v>47</v>
      </c>
      <c r="C227" s="287" t="s">
        <v>106</v>
      </c>
      <c r="D227" s="277" t="str">
        <f t="shared" si="67"/>
        <v>APMale05-09</v>
      </c>
      <c r="E227" s="6">
        <f>VLOOKUP(D227,'Appendix 1b. Person-years 2019'!$E$3:$F$1682,2,FALSE)</f>
        <v>41047.178399999997</v>
      </c>
      <c r="F227" s="6">
        <f>VLOOKUP(D227,'Appendix 2b.Deaths 2019'!$E$4:$F$1683,2,FALSE)</f>
        <v>16</v>
      </c>
      <c r="G227" s="279">
        <f t="shared" si="68"/>
        <v>3.8979536776150248E-4</v>
      </c>
      <c r="H227" s="302">
        <v>5</v>
      </c>
      <c r="I227" s="288">
        <f>VLOOKUP(D227,'Appendix 3b. nax IBGE 2019'!$E$5:$O$1850,11,FALSE)</f>
        <v>2.4999999999998401</v>
      </c>
      <c r="J227" s="279">
        <f t="shared" si="70"/>
        <v>1.9470794324489315E-3</v>
      </c>
      <c r="K227" s="6">
        <f t="shared" si="74"/>
        <v>97738.063429346876</v>
      </c>
      <c r="L227" s="6">
        <f t="shared" si="69"/>
        <v>190.30377307067039</v>
      </c>
      <c r="M227" s="6">
        <f t="shared" si="71"/>
        <v>488214.55771405768</v>
      </c>
      <c r="N227" s="6">
        <f t="shared" si="72"/>
        <v>6751188.1956357593</v>
      </c>
      <c r="O227" s="289">
        <f t="shared" si="73"/>
        <v>69.074298781416658</v>
      </c>
    </row>
    <row r="228" spans="1:15" x14ac:dyDescent="0.2">
      <c r="A228" s="298" t="s">
        <v>45</v>
      </c>
      <c r="B228" s="277" t="s">
        <v>47</v>
      </c>
      <c r="C228" s="287" t="s">
        <v>71</v>
      </c>
      <c r="D228" s="277" t="str">
        <f t="shared" si="67"/>
        <v>APMale10-14</v>
      </c>
      <c r="E228" s="6">
        <f>VLOOKUP(D228,'Appendix 1b. Person-years 2019'!$E$3:$F$1682,2,FALSE)</f>
        <v>40931.339999999997</v>
      </c>
      <c r="F228" s="6">
        <f>VLOOKUP(D228,'Appendix 2b.Deaths 2019'!$E$4:$F$1683,2,FALSE)</f>
        <v>17</v>
      </c>
      <c r="G228" s="279">
        <f t="shared" si="68"/>
        <v>4.1532967159149935E-4</v>
      </c>
      <c r="H228" s="302">
        <v>5</v>
      </c>
      <c r="I228" s="288">
        <f>VLOOKUP(D228,'Appendix 3b. nax IBGE 2019'!$E$5:$O$1850,11,FALSE)</f>
        <v>2.5000000000001643</v>
      </c>
      <c r="J228" s="279">
        <f t="shared" si="70"/>
        <v>2.0744943603040384E-3</v>
      </c>
      <c r="K228" s="6">
        <f t="shared" si="74"/>
        <v>97547.759656276205</v>
      </c>
      <c r="L228" s="6">
        <f t="shared" si="69"/>
        <v>202.3622772672388</v>
      </c>
      <c r="M228" s="6">
        <f t="shared" si="71"/>
        <v>487232.89258821291</v>
      </c>
      <c r="N228" s="6">
        <f t="shared" si="72"/>
        <v>6262973.6379217012</v>
      </c>
      <c r="O228" s="289">
        <f t="shared" si="73"/>
        <v>64.204177112731287</v>
      </c>
    </row>
    <row r="229" spans="1:15" x14ac:dyDescent="0.2">
      <c r="A229" s="298" t="s">
        <v>45</v>
      </c>
      <c r="B229" s="277" t="s">
        <v>47</v>
      </c>
      <c r="C229" s="278" t="s">
        <v>72</v>
      </c>
      <c r="D229" s="277" t="str">
        <f t="shared" si="67"/>
        <v>APMale15-19</v>
      </c>
      <c r="E229" s="6">
        <f>VLOOKUP(D229,'Appendix 1b. Person-years 2019'!$E$3:$F$1682,2,FALSE)</f>
        <v>42880.654900000001</v>
      </c>
      <c r="F229" s="6">
        <f>VLOOKUP(D229,'Appendix 2b.Deaths 2019'!$E$4:$F$1683,2,FALSE)</f>
        <v>136</v>
      </c>
      <c r="G229" s="279">
        <f t="shared" si="68"/>
        <v>3.1715933517610525E-3</v>
      </c>
      <c r="H229" s="302">
        <v>5</v>
      </c>
      <c r="I229" s="288">
        <f>VLOOKUP(D229,'Appendix 3b. nax IBGE 2019'!$E$5:$O$1850,11,FALSE)</f>
        <v>2.5000000000000551</v>
      </c>
      <c r="J229" s="279">
        <f t="shared" si="70"/>
        <v>1.5733218332145173E-2</v>
      </c>
      <c r="K229" s="6">
        <f t="shared" si="74"/>
        <v>97345.397379008966</v>
      </c>
      <c r="L229" s="6">
        <f t="shared" si="69"/>
        <v>1531.5563905933805</v>
      </c>
      <c r="M229" s="6">
        <f t="shared" si="71"/>
        <v>482898.09591856145</v>
      </c>
      <c r="N229" s="6">
        <f t="shared" si="72"/>
        <v>5775740.7453334881</v>
      </c>
      <c r="O229" s="289">
        <f t="shared" si="73"/>
        <v>59.332448177759844</v>
      </c>
    </row>
    <row r="230" spans="1:15" x14ac:dyDescent="0.2">
      <c r="A230" s="298" t="s">
        <v>45</v>
      </c>
      <c r="B230" s="277" t="s">
        <v>47</v>
      </c>
      <c r="C230" s="278" t="s">
        <v>73</v>
      </c>
      <c r="D230" s="277" t="str">
        <f t="shared" si="67"/>
        <v>APMale20-24</v>
      </c>
      <c r="E230" s="6">
        <f>VLOOKUP(D230,'Appendix 1b. Person-years 2019'!$E$3:$F$1682,2,FALSE)</f>
        <v>41301.007400000002</v>
      </c>
      <c r="F230" s="6">
        <f>VLOOKUP(D230,'Appendix 2b.Deaths 2019'!$E$4:$F$1683,2,FALSE)</f>
        <v>155</v>
      </c>
      <c r="G230" s="279">
        <f t="shared" si="68"/>
        <v>3.7529350918447573E-3</v>
      </c>
      <c r="H230" s="302">
        <v>5</v>
      </c>
      <c r="I230" s="288">
        <f>VLOOKUP(D230,'Appendix 3b. nax IBGE 2019'!$E$5:$O$1850,11,FALSE)</f>
        <v>2.4999999999999805</v>
      </c>
      <c r="J230" s="279">
        <f t="shared" si="70"/>
        <v>1.8590255404538659E-2</v>
      </c>
      <c r="K230" s="6">
        <f t="shared" si="74"/>
        <v>95813.840988415584</v>
      </c>
      <c r="L230" s="6">
        <f t="shared" si="69"/>
        <v>1781.2037752645006</v>
      </c>
      <c r="M230" s="6">
        <f t="shared" si="71"/>
        <v>474616.19550391665</v>
      </c>
      <c r="N230" s="6">
        <f t="shared" si="72"/>
        <v>5292842.6494149268</v>
      </c>
      <c r="O230" s="289">
        <f t="shared" si="73"/>
        <v>55.240898338005884</v>
      </c>
    </row>
    <row r="231" spans="1:15" x14ac:dyDescent="0.2">
      <c r="A231" s="298" t="s">
        <v>45</v>
      </c>
      <c r="B231" s="277" t="s">
        <v>47</v>
      </c>
      <c r="C231" s="278" t="s">
        <v>74</v>
      </c>
      <c r="D231" s="277" t="str">
        <f t="shared" si="67"/>
        <v>APMale25-29</v>
      </c>
      <c r="E231" s="6">
        <f>VLOOKUP(D231,'Appendix 1b. Person-years 2019'!$E$3:$F$1682,2,FALSE)</f>
        <v>38766.708200000001</v>
      </c>
      <c r="F231" s="6">
        <f>VLOOKUP(D231,'Appendix 2b.Deaths 2019'!$E$4:$F$1683,2,FALSE)</f>
        <v>96</v>
      </c>
      <c r="G231" s="279">
        <f t="shared" si="68"/>
        <v>2.4763516031521089E-3</v>
      </c>
      <c r="H231" s="302">
        <v>5</v>
      </c>
      <c r="I231" s="288">
        <f>VLOOKUP(D231,'Appendix 3b. nax IBGE 2019'!$E$5:$O$1850,11,FALSE)</f>
        <v>2.499999999999976</v>
      </c>
      <c r="J231" s="279">
        <f t="shared" si="70"/>
        <v>1.2305575685568873E-2</v>
      </c>
      <c r="K231" s="6">
        <f t="shared" si="74"/>
        <v>94032.637213151087</v>
      </c>
      <c r="L231" s="6">
        <f t="shared" si="69"/>
        <v>1157.1257341400708</v>
      </c>
      <c r="M231" s="6">
        <f t="shared" si="71"/>
        <v>467270.3717304052</v>
      </c>
      <c r="N231" s="6">
        <f t="shared" si="72"/>
        <v>4818226.4539110102</v>
      </c>
      <c r="O231" s="289">
        <f t="shared" si="73"/>
        <v>51.239937501584286</v>
      </c>
    </row>
    <row r="232" spans="1:15" x14ac:dyDescent="0.2">
      <c r="A232" s="298" t="s">
        <v>45</v>
      </c>
      <c r="B232" s="277" t="s">
        <v>47</v>
      </c>
      <c r="C232" s="278" t="s">
        <v>75</v>
      </c>
      <c r="D232" s="277" t="str">
        <f t="shared" si="67"/>
        <v>APMale30-34</v>
      </c>
      <c r="E232" s="6">
        <f>VLOOKUP(D232,'Appendix 1b. Person-years 2019'!$E$3:$F$1682,2,FALSE)</f>
        <v>35884.479299999999</v>
      </c>
      <c r="F232" s="6">
        <f>VLOOKUP(D232,'Appendix 2b.Deaths 2019'!$E$4:$F$1683,2,FALSE)</f>
        <v>89</v>
      </c>
      <c r="G232" s="279">
        <f t="shared" si="68"/>
        <v>2.480180895365535E-3</v>
      </c>
      <c r="H232" s="302">
        <v>5</v>
      </c>
      <c r="I232" s="288">
        <f>VLOOKUP(D232,'Appendix 3b. nax IBGE 2019'!$E$5:$O$1850,11,FALSE)</f>
        <v>2.4999999999999885</v>
      </c>
      <c r="J232" s="279">
        <f t="shared" si="70"/>
        <v>1.2324487083304697E-2</v>
      </c>
      <c r="K232" s="6">
        <f t="shared" si="74"/>
        <v>92875.511479011009</v>
      </c>
      <c r="L232" s="6">
        <f t="shared" si="69"/>
        <v>1144.6430415783882</v>
      </c>
      <c r="M232" s="6">
        <f t="shared" si="71"/>
        <v>461515.94979110907</v>
      </c>
      <c r="N232" s="6">
        <f t="shared" si="72"/>
        <v>4350956.0821806053</v>
      </c>
      <c r="O232" s="289">
        <f t="shared" si="73"/>
        <v>46.847182996821289</v>
      </c>
    </row>
    <row r="233" spans="1:15" x14ac:dyDescent="0.2">
      <c r="A233" s="298" t="s">
        <v>45</v>
      </c>
      <c r="B233" s="277" t="s">
        <v>47</v>
      </c>
      <c r="C233" s="278" t="s">
        <v>76</v>
      </c>
      <c r="D233" s="277" t="str">
        <f t="shared" si="67"/>
        <v>APMale35-39</v>
      </c>
      <c r="E233" s="6">
        <f>VLOOKUP(D233,'Appendix 1b. Person-years 2019'!$E$3:$F$1682,2,FALSE)</f>
        <v>31972.762299999999</v>
      </c>
      <c r="F233" s="6">
        <f>VLOOKUP(D233,'Appendix 2b.Deaths 2019'!$E$4:$F$1683,2,FALSE)</f>
        <v>72</v>
      </c>
      <c r="G233" s="279">
        <f t="shared" si="68"/>
        <v>2.2519167823044179E-3</v>
      </c>
      <c r="H233" s="302">
        <v>5</v>
      </c>
      <c r="I233" s="288">
        <f>VLOOKUP(D233,'Appendix 3b. nax IBGE 2019'!$E$5:$O$1850,11,FALSE)</f>
        <v>2.4999999999999893</v>
      </c>
      <c r="J233" s="279">
        <f t="shared" si="70"/>
        <v>1.1196549666278597E-2</v>
      </c>
      <c r="K233" s="6">
        <f t="shared" si="74"/>
        <v>91730.868437432626</v>
      </c>
      <c r="L233" s="6">
        <f t="shared" si="69"/>
        <v>1027.0692243905821</v>
      </c>
      <c r="M233" s="6">
        <f t="shared" si="71"/>
        <v>456086.66912618664</v>
      </c>
      <c r="N233" s="6">
        <f t="shared" si="72"/>
        <v>3889440.1323894961</v>
      </c>
      <c r="O233" s="289">
        <f t="shared" si="73"/>
        <v>42.400559360695333</v>
      </c>
    </row>
    <row r="234" spans="1:15" x14ac:dyDescent="0.2">
      <c r="A234" s="298" t="s">
        <v>45</v>
      </c>
      <c r="B234" s="277" t="s">
        <v>47</v>
      </c>
      <c r="C234" s="278" t="s">
        <v>77</v>
      </c>
      <c r="D234" s="277" t="str">
        <f t="shared" si="67"/>
        <v>APMale40-44</v>
      </c>
      <c r="E234" s="6">
        <f>VLOOKUP(D234,'Appendix 1b. Person-years 2019'!$E$3:$F$1682,2,FALSE)</f>
        <v>26975.548599999998</v>
      </c>
      <c r="F234" s="6">
        <f>VLOOKUP(D234,'Appendix 2b.Deaths 2019'!$E$4:$F$1683,2,FALSE)</f>
        <v>78</v>
      </c>
      <c r="G234" s="279">
        <f t="shared" si="68"/>
        <v>2.8915074594627523E-3</v>
      </c>
      <c r="H234" s="302">
        <v>5</v>
      </c>
      <c r="I234" s="288">
        <f>VLOOKUP(D234,'Appendix 3b. nax IBGE 2019'!$E$5:$O$1850,11,FALSE)</f>
        <v>2.4999999999999911</v>
      </c>
      <c r="J234" s="279">
        <f t="shared" si="70"/>
        <v>1.4353777162968288E-2</v>
      </c>
      <c r="K234" s="6">
        <f t="shared" si="74"/>
        <v>90703.799213042046</v>
      </c>
      <c r="L234" s="6">
        <f t="shared" si="69"/>
        <v>1301.9421217386239</v>
      </c>
      <c r="M234" s="6">
        <f t="shared" si="71"/>
        <v>450264.14076086367</v>
      </c>
      <c r="N234" s="6">
        <f t="shared" si="72"/>
        <v>3433353.4632633096</v>
      </c>
      <c r="O234" s="289">
        <f t="shared" si="73"/>
        <v>37.85236663790856</v>
      </c>
    </row>
    <row r="235" spans="1:15" x14ac:dyDescent="0.2">
      <c r="A235" s="298" t="s">
        <v>45</v>
      </c>
      <c r="B235" s="277" t="s">
        <v>47</v>
      </c>
      <c r="C235" s="278" t="s">
        <v>78</v>
      </c>
      <c r="D235" s="277" t="str">
        <f t="shared" si="67"/>
        <v>APMale45-49</v>
      </c>
      <c r="E235" s="6">
        <f>VLOOKUP(D235,'Appendix 1b. Person-years 2019'!$E$3:$F$1682,2,FALSE)</f>
        <v>22624.8632</v>
      </c>
      <c r="F235" s="6">
        <f>VLOOKUP(D235,'Appendix 2b.Deaths 2019'!$E$4:$F$1683,2,FALSE)</f>
        <v>91</v>
      </c>
      <c r="G235" s="279">
        <f t="shared" si="68"/>
        <v>4.0221237669185112E-3</v>
      </c>
      <c r="H235" s="302">
        <v>5</v>
      </c>
      <c r="I235" s="288">
        <f>VLOOKUP(D235,'Appendix 3b. nax IBGE 2019'!$E$5:$O$1850,11,FALSE)</f>
        <v>2.5000000000000102</v>
      </c>
      <c r="J235" s="279">
        <f t="shared" si="70"/>
        <v>1.9910413466559994E-2</v>
      </c>
      <c r="K235" s="6">
        <f t="shared" si="74"/>
        <v>89401.85709130342</v>
      </c>
      <c r="L235" s="6">
        <f t="shared" si="69"/>
        <v>1780.0279393661597</v>
      </c>
      <c r="M235" s="6">
        <f t="shared" si="71"/>
        <v>442559.21560810175</v>
      </c>
      <c r="N235" s="6">
        <f t="shared" si="72"/>
        <v>2983089.3225024459</v>
      </c>
      <c r="O235" s="289">
        <f t="shared" si="73"/>
        <v>33.367196382239655</v>
      </c>
    </row>
    <row r="236" spans="1:15" x14ac:dyDescent="0.2">
      <c r="A236" s="298" t="s">
        <v>45</v>
      </c>
      <c r="B236" s="277" t="s">
        <v>47</v>
      </c>
      <c r="C236" s="278" t="s">
        <v>79</v>
      </c>
      <c r="D236" s="277" t="str">
        <f t="shared" si="67"/>
        <v>APMale50-54</v>
      </c>
      <c r="E236" s="6">
        <f>VLOOKUP(D236,'Appendix 1b. Person-years 2019'!$E$3:$F$1682,2,FALSE)</f>
        <v>17975.464800000002</v>
      </c>
      <c r="F236" s="6">
        <f>VLOOKUP(D236,'Appendix 2b.Deaths 2019'!$E$4:$F$1683,2,FALSE)</f>
        <v>108</v>
      </c>
      <c r="G236" s="279">
        <f t="shared" si="68"/>
        <v>6.008189562920231E-3</v>
      </c>
      <c r="H236" s="302">
        <v>5</v>
      </c>
      <c r="I236" s="288">
        <f>VLOOKUP(D236,'Appendix 3b. nax IBGE 2019'!$E$5:$O$1850,11,FALSE)</f>
        <v>2.5000000000000111</v>
      </c>
      <c r="J236" s="279">
        <f t="shared" si="70"/>
        <v>2.9596395921906028E-2</v>
      </c>
      <c r="K236" s="6">
        <f t="shared" si="74"/>
        <v>87621.829151937258</v>
      </c>
      <c r="L236" s="6">
        <f t="shared" si="69"/>
        <v>2593.2903469823427</v>
      </c>
      <c r="M236" s="6">
        <f t="shared" si="71"/>
        <v>431625.91989223048</v>
      </c>
      <c r="N236" s="6">
        <f t="shared" si="72"/>
        <v>2540530.1068943441</v>
      </c>
      <c r="O236" s="289">
        <f t="shared" si="73"/>
        <v>28.994260123114248</v>
      </c>
    </row>
    <row r="237" spans="1:15" x14ac:dyDescent="0.2">
      <c r="A237" s="298" t="s">
        <v>45</v>
      </c>
      <c r="B237" s="277" t="s">
        <v>47</v>
      </c>
      <c r="C237" s="278" t="s">
        <v>80</v>
      </c>
      <c r="D237" s="277" t="str">
        <f t="shared" si="67"/>
        <v>APMale55-59</v>
      </c>
      <c r="E237" s="6">
        <f>VLOOKUP(D237,'Appendix 1b. Person-years 2019'!$E$3:$F$1682,2,FALSE)</f>
        <v>13787.9103</v>
      </c>
      <c r="F237" s="6">
        <f>VLOOKUP(D237,'Appendix 2b.Deaths 2019'!$E$4:$F$1683,2,FALSE)</f>
        <v>141</v>
      </c>
      <c r="G237" s="279">
        <f t="shared" si="68"/>
        <v>1.0226350254106309E-2</v>
      </c>
      <c r="H237" s="302">
        <v>5</v>
      </c>
      <c r="I237" s="288">
        <f>VLOOKUP(D237,'Appendix 3b. nax IBGE 2019'!$E$5:$O$1850,11,FALSE)</f>
        <v>2.5000000000000049</v>
      </c>
      <c r="J237" s="279">
        <f t="shared" si="70"/>
        <v>4.9857110581861971E-2</v>
      </c>
      <c r="K237" s="6">
        <f t="shared" si="74"/>
        <v>85028.538804954922</v>
      </c>
      <c r="L237" s="6">
        <f t="shared" si="69"/>
        <v>4239.2772618127792</v>
      </c>
      <c r="M237" s="6">
        <f t="shared" si="71"/>
        <v>414544.50087024271</v>
      </c>
      <c r="N237" s="6">
        <f t="shared" si="72"/>
        <v>2108904.1870021136</v>
      </c>
      <c r="O237" s="289">
        <f t="shared" si="73"/>
        <v>24.8023101024902</v>
      </c>
    </row>
    <row r="238" spans="1:15" x14ac:dyDescent="0.2">
      <c r="A238" s="298" t="s">
        <v>45</v>
      </c>
      <c r="B238" s="277" t="s">
        <v>47</v>
      </c>
      <c r="C238" s="278" t="s">
        <v>81</v>
      </c>
      <c r="D238" s="277" t="str">
        <f t="shared" si="67"/>
        <v>APMale60-64</v>
      </c>
      <c r="E238" s="6">
        <f>VLOOKUP(D238,'Appendix 1b. Person-years 2019'!$E$3:$F$1682,2,FALSE)</f>
        <v>10439.0617</v>
      </c>
      <c r="F238" s="6">
        <f>VLOOKUP(D238,'Appendix 2b.Deaths 2019'!$E$4:$F$1683,2,FALSE)</f>
        <v>164</v>
      </c>
      <c r="G238" s="279">
        <f t="shared" si="68"/>
        <v>1.5710224224462624E-2</v>
      </c>
      <c r="H238" s="302">
        <v>5</v>
      </c>
      <c r="I238" s="288">
        <f>VLOOKUP(D238,'Appendix 3b. nax IBGE 2019'!$E$5:$O$1850,11,FALSE)</f>
        <v>2.4999999999999982</v>
      </c>
      <c r="J238" s="279">
        <f t="shared" si="70"/>
        <v>7.5582573191559962E-2</v>
      </c>
      <c r="K238" s="6">
        <f t="shared" si="74"/>
        <v>80789.261543142144</v>
      </c>
      <c r="L238" s="6">
        <f t="shared" si="69"/>
        <v>6106.2602736766212</v>
      </c>
      <c r="M238" s="6">
        <f t="shared" si="71"/>
        <v>388680.65703151916</v>
      </c>
      <c r="N238" s="6">
        <f t="shared" si="72"/>
        <v>1694359.6861318708</v>
      </c>
      <c r="O238" s="289">
        <f t="shared" si="73"/>
        <v>20.972585387812568</v>
      </c>
    </row>
    <row r="239" spans="1:15" x14ac:dyDescent="0.2">
      <c r="A239" s="298" t="s">
        <v>45</v>
      </c>
      <c r="B239" s="277" t="s">
        <v>47</v>
      </c>
      <c r="C239" s="278" t="s">
        <v>82</v>
      </c>
      <c r="D239" s="277" t="str">
        <f t="shared" si="67"/>
        <v>APMale65-69</v>
      </c>
      <c r="E239" s="6">
        <f>VLOOKUP(D239,'Appendix 1b. Person-years 2019'!$E$3:$F$1682,2,FALSE)</f>
        <v>6929.4067999999997</v>
      </c>
      <c r="F239" s="6">
        <f>VLOOKUP(D239,'Appendix 2b.Deaths 2019'!$E$4:$F$1683,2,FALSE)</f>
        <v>160</v>
      </c>
      <c r="G239" s="279">
        <f t="shared" si="68"/>
        <v>2.3089999565330758E-2</v>
      </c>
      <c r="H239" s="302">
        <v>5</v>
      </c>
      <c r="I239" s="288">
        <f>VLOOKUP(D239,'Appendix 3b. nax IBGE 2019'!$E$5:$O$1850,11,FALSE)</f>
        <v>2.499999999999996</v>
      </c>
      <c r="J239" s="279">
        <f t="shared" si="70"/>
        <v>0.10914935162283526</v>
      </c>
      <c r="K239" s="6">
        <f t="shared" si="74"/>
        <v>74683.001269465516</v>
      </c>
      <c r="L239" s="6">
        <f t="shared" si="69"/>
        <v>8151.601165809544</v>
      </c>
      <c r="M239" s="6">
        <f t="shared" si="71"/>
        <v>353036.00343280373</v>
      </c>
      <c r="N239" s="6">
        <f t="shared" si="72"/>
        <v>1305679.0291003517</v>
      </c>
      <c r="O239" s="289">
        <f t="shared" si="73"/>
        <v>17.482948019045192</v>
      </c>
    </row>
    <row r="240" spans="1:15" x14ac:dyDescent="0.2">
      <c r="A240" s="298" t="s">
        <v>45</v>
      </c>
      <c r="B240" s="277" t="s">
        <v>47</v>
      </c>
      <c r="C240" s="278" t="s">
        <v>19</v>
      </c>
      <c r="D240" s="277" t="str">
        <f t="shared" si="67"/>
        <v>APMale70-74</v>
      </c>
      <c r="E240" s="6">
        <f>VLOOKUP(D240,'Appendix 1b. Person-years 2019'!$E$3:$F$1682,2,FALSE)</f>
        <v>4341.6040000000003</v>
      </c>
      <c r="F240" s="6">
        <f>VLOOKUP(D240,'Appendix 2b.Deaths 2019'!$E$4:$F$1683,2,FALSE)</f>
        <v>162</v>
      </c>
      <c r="G240" s="279">
        <f t="shared" si="68"/>
        <v>3.7313398458265652E-2</v>
      </c>
      <c r="H240" s="302">
        <v>5</v>
      </c>
      <c r="I240" s="288">
        <f>VLOOKUP(D240,'Appendix 3b. nax IBGE 2019'!$E$5:$O$1850,11,FALSE)</f>
        <v>2.5000000000000018</v>
      </c>
      <c r="J240" s="279">
        <f t="shared" si="70"/>
        <v>0.17064832035703842</v>
      </c>
      <c r="K240" s="6">
        <f t="shared" si="74"/>
        <v>66531.400103655978</v>
      </c>
      <c r="L240" s="6">
        <f t="shared" si="69"/>
        <v>11353.471678690985</v>
      </c>
      <c r="M240" s="6">
        <f t="shared" si="71"/>
        <v>304273.32132155244</v>
      </c>
      <c r="N240" s="6">
        <f t="shared" si="72"/>
        <v>952643.02566754795</v>
      </c>
      <c r="O240" s="289">
        <f t="shared" si="73"/>
        <v>14.318698000993956</v>
      </c>
    </row>
    <row r="241" spans="1:15" x14ac:dyDescent="0.2">
      <c r="A241" s="298" t="s">
        <v>45</v>
      </c>
      <c r="B241" s="277" t="s">
        <v>47</v>
      </c>
      <c r="C241" s="278" t="s">
        <v>20</v>
      </c>
      <c r="D241" s="277" t="str">
        <f t="shared" si="67"/>
        <v>APMale75-79</v>
      </c>
      <c r="E241" s="6">
        <f>VLOOKUP(D241,'Appendix 1b. Person-years 2019'!$E$3:$F$1682,2,FALSE)</f>
        <v>2962.7955999999999</v>
      </c>
      <c r="F241" s="6">
        <f>VLOOKUP(D241,'Appendix 2b.Deaths 2019'!$E$4:$F$1683,2,FALSE)</f>
        <v>151</v>
      </c>
      <c r="G241" s="279">
        <f t="shared" si="68"/>
        <v>5.096537877942036E-2</v>
      </c>
      <c r="H241" s="302">
        <v>5</v>
      </c>
      <c r="I241" s="288">
        <f>VLOOKUP(D241,'Appendix 3b. nax IBGE 2019'!$E$5:$O$1850,11,FALSE)</f>
        <v>2.5000000000000004</v>
      </c>
      <c r="J241" s="279">
        <f t="shared" si="70"/>
        <v>0.2260279000457325</v>
      </c>
      <c r="K241" s="6">
        <f t="shared" si="74"/>
        <v>55177.928424964994</v>
      </c>
      <c r="L241" s="6">
        <f t="shared" si="69"/>
        <v>12471.75129076857</v>
      </c>
      <c r="M241" s="6">
        <f t="shared" si="71"/>
        <v>244710.26389790353</v>
      </c>
      <c r="N241" s="6">
        <f t="shared" si="72"/>
        <v>648369.70434599556</v>
      </c>
      <c r="O241" s="289">
        <f t="shared" si="73"/>
        <v>11.750526394402362</v>
      </c>
    </row>
    <row r="242" spans="1:15" x14ac:dyDescent="0.2">
      <c r="A242" s="298" t="s">
        <v>45</v>
      </c>
      <c r="B242" s="277" t="s">
        <v>47</v>
      </c>
      <c r="C242" s="278" t="s">
        <v>21</v>
      </c>
      <c r="D242" s="277" t="str">
        <f t="shared" si="67"/>
        <v>APMale80-84</v>
      </c>
      <c r="E242" s="6">
        <f>VLOOKUP(D242,'Appendix 1b. Person-years 2019'!$E$3:$F$1682,2,FALSE)</f>
        <v>1628.4616000000001</v>
      </c>
      <c r="F242" s="6">
        <f>VLOOKUP(D242,'Appendix 2b.Deaths 2019'!$E$4:$F$1683,2,FALSE)</f>
        <v>122</v>
      </c>
      <c r="G242" s="279">
        <f t="shared" si="68"/>
        <v>7.4917333021546226E-2</v>
      </c>
      <c r="H242" s="302">
        <v>5</v>
      </c>
      <c r="I242" s="288">
        <f>VLOOKUP(D242,'Appendix 3b. nax IBGE 2019'!$E$5:$O$1850,11,FALSE)</f>
        <v>2.5000000000000009</v>
      </c>
      <c r="J242" s="279">
        <f t="shared" si="70"/>
        <v>0.31549630983103055</v>
      </c>
      <c r="K242" s="6">
        <f t="shared" si="74"/>
        <v>42706.17713419642</v>
      </c>
      <c r="L242" s="6">
        <f t="shared" si="69"/>
        <v>13473.641292829307</v>
      </c>
      <c r="M242" s="6">
        <f t="shared" si="71"/>
        <v>179846.78243890885</v>
      </c>
      <c r="N242" s="6">
        <f t="shared" si="72"/>
        <v>403659.44044809201</v>
      </c>
      <c r="O242" s="289">
        <f t="shared" si="73"/>
        <v>9.4520153180572777</v>
      </c>
    </row>
    <row r="243" spans="1:15" x14ac:dyDescent="0.2">
      <c r="A243" s="298" t="s">
        <v>45</v>
      </c>
      <c r="B243" s="277" t="s">
        <v>47</v>
      </c>
      <c r="C243" s="278" t="s">
        <v>22</v>
      </c>
      <c r="D243" s="277" t="str">
        <f t="shared" si="67"/>
        <v>APMale85-89</v>
      </c>
      <c r="E243" s="6">
        <f>VLOOKUP(D243,'Appendix 1b. Person-years 2019'!$E$3:$F$1682,2,FALSE)</f>
        <v>814.27859999999998</v>
      </c>
      <c r="F243" s="6">
        <f>VLOOKUP(D243,'Appendix 2b.Deaths 2019'!$E$4:$F$1683,2,FALSE)</f>
        <v>98</v>
      </c>
      <c r="G243" s="279">
        <f t="shared" si="68"/>
        <v>0.12035192868878047</v>
      </c>
      <c r="H243" s="302">
        <v>5</v>
      </c>
      <c r="I243" s="288">
        <f>VLOOKUP(D243,'Appendix 3b. nax IBGE 2019'!$E$5:$O$1850,11,FALSE)</f>
        <v>2.4999999999999996</v>
      </c>
      <c r="J243" s="279">
        <f t="shared" si="70"/>
        <v>0.46257896647775187</v>
      </c>
      <c r="K243" s="6">
        <f t="shared" si="74"/>
        <v>29232.535841367113</v>
      </c>
      <c r="L243" s="6">
        <f t="shared" si="69"/>
        <v>13522.356217023438</v>
      </c>
      <c r="M243" s="6">
        <f t="shared" si="71"/>
        <v>112356.78866427697</v>
      </c>
      <c r="N243" s="6">
        <f t="shared" si="72"/>
        <v>223812.65800918316</v>
      </c>
      <c r="O243" s="289">
        <f t="shared" si="73"/>
        <v>7.6562861061292091</v>
      </c>
    </row>
    <row r="244" spans="1:15" x14ac:dyDescent="0.2">
      <c r="A244" s="299" t="s">
        <v>45</v>
      </c>
      <c r="B244" s="300" t="s">
        <v>47</v>
      </c>
      <c r="C244" s="292" t="s">
        <v>5</v>
      </c>
      <c r="D244" s="300" t="str">
        <f t="shared" si="67"/>
        <v>APMale90+</v>
      </c>
      <c r="E244" s="293">
        <f>VLOOKUP(D244,'Appendix 1b. Person-years 2019'!$E$3:$F$1682,2,FALSE)</f>
        <v>510.80399999999997</v>
      </c>
      <c r="F244" s="293">
        <f>VLOOKUP(D244,'Appendix 2b.Deaths 2019'!$E$4:$F$1683,2,FALSE)</f>
        <v>72</v>
      </c>
      <c r="G244" s="291">
        <f t="shared" si="68"/>
        <v>0.14095426034251887</v>
      </c>
      <c r="H244" s="303"/>
      <c r="I244" s="294">
        <f>VLOOKUP(D244,'Appendix 3b. nax IBGE 2019'!$E$5:$O$1850,11,FALSE)</f>
        <v>0</v>
      </c>
      <c r="J244" s="291">
        <v>1</v>
      </c>
      <c r="K244" s="293">
        <f t="shared" si="74"/>
        <v>15710.179624343675</v>
      </c>
      <c r="L244" s="293">
        <f t="shared" si="69"/>
        <v>15710.179624343675</v>
      </c>
      <c r="M244" s="293">
        <f>K244*O244</f>
        <v>111455.86934490618</v>
      </c>
      <c r="N244" s="293">
        <f>M244</f>
        <v>111455.86934490618</v>
      </c>
      <c r="O244" s="295">
        <f>1/G244</f>
        <v>7.0944999999999991</v>
      </c>
    </row>
    <row r="245" spans="1:15" x14ac:dyDescent="0.2">
      <c r="A245" s="296" t="s">
        <v>58</v>
      </c>
      <c r="B245" s="297" t="s">
        <v>48</v>
      </c>
      <c r="C245" s="282">
        <v>0</v>
      </c>
      <c r="D245" s="297" t="str">
        <f t="shared" si="67"/>
        <v>BAFemale0</v>
      </c>
      <c r="E245" s="283">
        <f>VLOOKUP(D245,'Appendix 1b. Person-years 2019'!$E$3:$F$1682,2,FALSE)</f>
        <v>100933.6776</v>
      </c>
      <c r="F245" s="283">
        <f>VLOOKUP(D245,'Appendix 2b.Deaths 2019'!$E$4:$F$1683,2,FALSE)</f>
        <v>1269</v>
      </c>
      <c r="G245" s="281">
        <f t="shared" si="68"/>
        <v>1.2572612334894255E-2</v>
      </c>
      <c r="H245" s="301">
        <v>1</v>
      </c>
      <c r="I245" s="284">
        <f>VLOOKUP(D245,'Appendix 3b. nax IBGE 2019'!$E$5:$O$1850,11,FALSE)</f>
        <v>9.4544417682061635E-2</v>
      </c>
      <c r="J245" s="281">
        <f t="shared" ref="J245:J263" si="75">(H245*G245)/(1+(H245-I245)*G245)</f>
        <v>1.2431097442329146E-2</v>
      </c>
      <c r="K245" s="283">
        <v>100000</v>
      </c>
      <c r="L245" s="283">
        <f t="shared" si="69"/>
        <v>1243.1097442329146</v>
      </c>
      <c r="M245" s="283">
        <f t="shared" ref="M245:M263" si="76">K246*H245+L245*I245</f>
        <v>98874.419342650479</v>
      </c>
      <c r="N245" s="283">
        <f t="shared" ref="N245:N263" si="77">N246+M245</f>
        <v>8045448.9361099144</v>
      </c>
      <c r="O245" s="285">
        <f t="shared" ref="O245:O263" si="78">N245/K245</f>
        <v>80.454489361099149</v>
      </c>
    </row>
    <row r="246" spans="1:15" x14ac:dyDescent="0.2">
      <c r="A246" s="298" t="s">
        <v>58</v>
      </c>
      <c r="B246" s="277" t="s">
        <v>48</v>
      </c>
      <c r="C246" s="287" t="s">
        <v>107</v>
      </c>
      <c r="D246" s="277" t="str">
        <f t="shared" si="67"/>
        <v>BAFemale01-04</v>
      </c>
      <c r="E246" s="6">
        <f>VLOOKUP(D246,'Appendix 1b. Person-years 2019'!$E$3:$F$1682,2,FALSE)</f>
        <v>401497.11359999998</v>
      </c>
      <c r="F246" s="6">
        <f>VLOOKUP(D246,'Appendix 2b.Deaths 2019'!$E$4:$F$1683,2,FALSE)</f>
        <v>184</v>
      </c>
      <c r="G246" s="279">
        <f t="shared" si="68"/>
        <v>4.5828473921063828E-4</v>
      </c>
      <c r="H246" s="302">
        <v>4</v>
      </c>
      <c r="I246" s="288">
        <f>VLOOKUP(D246,'Appendix 3b. nax IBGE 2019'!$E$5:$O$1850,11,FALSE)</f>
        <v>1.4998717737555285</v>
      </c>
      <c r="J246" s="279">
        <f t="shared" si="75"/>
        <v>1.8310410038706625E-3</v>
      </c>
      <c r="K246" s="6">
        <f t="shared" ref="K246:K264" si="79">K245-L245</f>
        <v>98756.890255767081</v>
      </c>
      <c r="L246" s="6">
        <f t="shared" si="69"/>
        <v>180.82791547306459</v>
      </c>
      <c r="M246" s="6">
        <f t="shared" si="76"/>
        <v>394575.46804750117</v>
      </c>
      <c r="N246" s="6">
        <f t="shared" si="77"/>
        <v>7946574.5167672643</v>
      </c>
      <c r="O246" s="289">
        <f t="shared" si="78"/>
        <v>80.466026179912149</v>
      </c>
    </row>
    <row r="247" spans="1:15" x14ac:dyDescent="0.2">
      <c r="A247" s="298" t="s">
        <v>58</v>
      </c>
      <c r="B247" s="277" t="s">
        <v>48</v>
      </c>
      <c r="C247" s="287" t="s">
        <v>106</v>
      </c>
      <c r="D247" s="277" t="str">
        <f t="shared" si="67"/>
        <v>BAFemale05-09</v>
      </c>
      <c r="E247" s="6">
        <f>VLOOKUP(D247,'Appendix 1b. Person-years 2019'!$E$3:$F$1682,2,FALSE)</f>
        <v>509954.44280000002</v>
      </c>
      <c r="F247" s="6">
        <f>VLOOKUP(D247,'Appendix 2b.Deaths 2019'!$E$4:$F$1683,2,FALSE)</f>
        <v>107</v>
      </c>
      <c r="G247" s="279">
        <f t="shared" si="68"/>
        <v>2.0982266457469521E-4</v>
      </c>
      <c r="H247" s="302">
        <v>5</v>
      </c>
      <c r="I247" s="288">
        <f>VLOOKUP(D247,'Appendix 3b. nax IBGE 2019'!$E$5:$O$1850,11,FALSE)</f>
        <v>2.4999999999997691</v>
      </c>
      <c r="J247" s="279">
        <f t="shared" si="75"/>
        <v>1.0485632920137124E-3</v>
      </c>
      <c r="K247" s="6">
        <f t="shared" si="79"/>
        <v>98576.062340294011</v>
      </c>
      <c r="L247" s="6">
        <f t="shared" si="69"/>
        <v>103.36324044128763</v>
      </c>
      <c r="M247" s="6">
        <f t="shared" si="76"/>
        <v>492621.90360036679</v>
      </c>
      <c r="N247" s="6">
        <f t="shared" si="77"/>
        <v>7551999.0487197628</v>
      </c>
      <c r="O247" s="289">
        <f t="shared" si="78"/>
        <v>76.61088168291343</v>
      </c>
    </row>
    <row r="248" spans="1:15" x14ac:dyDescent="0.2">
      <c r="A248" s="298" t="s">
        <v>58</v>
      </c>
      <c r="B248" s="277" t="s">
        <v>48</v>
      </c>
      <c r="C248" s="287" t="s">
        <v>71</v>
      </c>
      <c r="D248" s="277" t="str">
        <f t="shared" si="67"/>
        <v>BAFemale10-14</v>
      </c>
      <c r="E248" s="6">
        <f>VLOOKUP(D248,'Appendix 1b. Person-years 2019'!$E$3:$F$1682,2,FALSE)</f>
        <v>556206.89280000003</v>
      </c>
      <c r="F248" s="6">
        <f>VLOOKUP(D248,'Appendix 2b.Deaths 2019'!$E$4:$F$1683,2,FALSE)</f>
        <v>141</v>
      </c>
      <c r="G248" s="279">
        <f t="shared" si="68"/>
        <v>2.5350279154253585E-4</v>
      </c>
      <c r="H248" s="302">
        <v>5</v>
      </c>
      <c r="I248" s="288">
        <f>VLOOKUP(D248,'Appendix 3b. nax IBGE 2019'!$E$5:$O$1850,11,FALSE)</f>
        <v>2.5000000000001577</v>
      </c>
      <c r="J248" s="279">
        <f t="shared" si="75"/>
        <v>1.266711170668073E-3</v>
      </c>
      <c r="K248" s="6">
        <f t="shared" si="79"/>
        <v>98472.699099852718</v>
      </c>
      <c r="L248" s="6">
        <f t="shared" si="69"/>
        <v>124.73646795561933</v>
      </c>
      <c r="M248" s="6">
        <f t="shared" si="76"/>
        <v>492051.65432937455</v>
      </c>
      <c r="N248" s="6">
        <f t="shared" si="77"/>
        <v>7059377.145119396</v>
      </c>
      <c r="O248" s="289">
        <f t="shared" si="78"/>
        <v>71.688673202316579</v>
      </c>
    </row>
    <row r="249" spans="1:15" x14ac:dyDescent="0.2">
      <c r="A249" s="298" t="s">
        <v>58</v>
      </c>
      <c r="B249" s="277" t="s">
        <v>48</v>
      </c>
      <c r="C249" s="278" t="s">
        <v>72</v>
      </c>
      <c r="D249" s="277" t="str">
        <f t="shared" si="67"/>
        <v>BAFemale15-19</v>
      </c>
      <c r="E249" s="6">
        <f>VLOOKUP(D249,'Appendix 1b. Person-years 2019'!$E$3:$F$1682,2,FALSE)</f>
        <v>604822.56669999997</v>
      </c>
      <c r="F249" s="6">
        <f>VLOOKUP(D249,'Appendix 2b.Deaths 2019'!$E$4:$F$1683,2,FALSE)</f>
        <v>276</v>
      </c>
      <c r="G249" s="279">
        <f t="shared" si="68"/>
        <v>4.5633217937931153E-4</v>
      </c>
      <c r="H249" s="302">
        <v>5</v>
      </c>
      <c r="I249" s="288">
        <f>VLOOKUP(D249,'Appendix 3b. nax IBGE 2019'!$E$5:$O$1850,11,FALSE)</f>
        <v>2.5000000000000999</v>
      </c>
      <c r="J249" s="279">
        <f t="shared" si="75"/>
        <v>2.279060874856654E-3</v>
      </c>
      <c r="K249" s="6">
        <f t="shared" si="79"/>
        <v>98347.962631897099</v>
      </c>
      <c r="L249" s="6">
        <f t="shared" si="69"/>
        <v>224.14099375622092</v>
      </c>
      <c r="M249" s="6">
        <f t="shared" si="76"/>
        <v>491179.46067509492</v>
      </c>
      <c r="N249" s="6">
        <f t="shared" si="77"/>
        <v>6567325.4907900216</v>
      </c>
      <c r="O249" s="289">
        <f t="shared" si="78"/>
        <v>66.776426425533771</v>
      </c>
    </row>
    <row r="250" spans="1:15" x14ac:dyDescent="0.2">
      <c r="A250" s="298" t="s">
        <v>58</v>
      </c>
      <c r="B250" s="277" t="s">
        <v>48</v>
      </c>
      <c r="C250" s="278" t="s">
        <v>73</v>
      </c>
      <c r="D250" s="277" t="str">
        <f t="shared" si="67"/>
        <v>BAFemale20-24</v>
      </c>
      <c r="E250" s="6">
        <f>VLOOKUP(D250,'Appendix 1b. Person-years 2019'!$E$3:$F$1682,2,FALSE)</f>
        <v>632283.28090000001</v>
      </c>
      <c r="F250" s="6">
        <f>VLOOKUP(D250,'Appendix 2b.Deaths 2019'!$E$4:$F$1683,2,FALSE)</f>
        <v>339</v>
      </c>
      <c r="G250" s="279">
        <f t="shared" si="68"/>
        <v>5.3615208600401882E-4</v>
      </c>
      <c r="H250" s="302">
        <v>5</v>
      </c>
      <c r="I250" s="288">
        <f>VLOOKUP(D250,'Appendix 3b. nax IBGE 2019'!$E$5:$O$1850,11,FALSE)</f>
        <v>2.4999999999998668</v>
      </c>
      <c r="J250" s="279">
        <f t="shared" si="75"/>
        <v>2.6771720016369213E-3</v>
      </c>
      <c r="K250" s="6">
        <f t="shared" si="79"/>
        <v>98123.821638140871</v>
      </c>
      <c r="L250" s="6">
        <f t="shared" si="69"/>
        <v>262.69434798324585</v>
      </c>
      <c r="M250" s="6">
        <f t="shared" si="76"/>
        <v>489962.37232074619</v>
      </c>
      <c r="N250" s="6">
        <f t="shared" si="77"/>
        <v>6076146.0301149264</v>
      </c>
      <c r="O250" s="289">
        <f t="shared" si="78"/>
        <v>61.923250936173481</v>
      </c>
    </row>
    <row r="251" spans="1:15" x14ac:dyDescent="0.2">
      <c r="A251" s="298" t="s">
        <v>58</v>
      </c>
      <c r="B251" s="277" t="s">
        <v>48</v>
      </c>
      <c r="C251" s="278" t="s">
        <v>74</v>
      </c>
      <c r="D251" s="277" t="str">
        <f t="shared" si="67"/>
        <v>BAFemale25-29</v>
      </c>
      <c r="E251" s="6">
        <f>VLOOKUP(D251,'Appendix 1b. Person-years 2019'!$E$3:$F$1682,2,FALSE)</f>
        <v>614832.41370000003</v>
      </c>
      <c r="F251" s="6">
        <f>VLOOKUP(D251,'Appendix 2b.Deaths 2019'!$E$4:$F$1683,2,FALSE)</f>
        <v>418</v>
      </c>
      <c r="G251" s="279">
        <f t="shared" si="68"/>
        <v>6.7986005728702193E-4</v>
      </c>
      <c r="H251" s="302">
        <v>5</v>
      </c>
      <c r="I251" s="288">
        <f>VLOOKUP(D251,'Appendix 3b. nax IBGE 2019'!$E$5:$O$1850,11,FALSE)</f>
        <v>2.4999999999999765</v>
      </c>
      <c r="J251" s="279">
        <f t="shared" si="75"/>
        <v>3.3935324684890287E-3</v>
      </c>
      <c r="K251" s="6">
        <f t="shared" si="79"/>
        <v>97861.12729015763</v>
      </c>
      <c r="L251" s="6">
        <f t="shared" si="69"/>
        <v>332.09491286208765</v>
      </c>
      <c r="M251" s="6">
        <f t="shared" si="76"/>
        <v>488475.39916863292</v>
      </c>
      <c r="N251" s="6">
        <f t="shared" si="77"/>
        <v>5586183.6577941803</v>
      </c>
      <c r="O251" s="289">
        <f t="shared" si="78"/>
        <v>57.082764244388692</v>
      </c>
    </row>
    <row r="252" spans="1:15" x14ac:dyDescent="0.2">
      <c r="A252" s="298" t="s">
        <v>58</v>
      </c>
      <c r="B252" s="277" t="s">
        <v>48</v>
      </c>
      <c r="C252" s="278" t="s">
        <v>75</v>
      </c>
      <c r="D252" s="277" t="str">
        <f t="shared" si="67"/>
        <v>BAFemale30-34</v>
      </c>
      <c r="E252" s="6">
        <f>VLOOKUP(D252,'Appendix 1b. Person-years 2019'!$E$3:$F$1682,2,FALSE)</f>
        <v>630774.81279999996</v>
      </c>
      <c r="F252" s="6">
        <f>VLOOKUP(D252,'Appendix 2b.Deaths 2019'!$E$4:$F$1683,2,FALSE)</f>
        <v>572</v>
      </c>
      <c r="G252" s="279">
        <f t="shared" si="68"/>
        <v>9.0682124332279619E-4</v>
      </c>
      <c r="H252" s="302">
        <v>5</v>
      </c>
      <c r="I252" s="288">
        <f>VLOOKUP(D252,'Appendix 3b. nax IBGE 2019'!$E$5:$O$1850,11,FALSE)</f>
        <v>2.5000000000000844</v>
      </c>
      <c r="J252" s="279">
        <f t="shared" si="75"/>
        <v>4.5238504074861735E-3</v>
      </c>
      <c r="K252" s="6">
        <f t="shared" si="79"/>
        <v>97529.032377295545</v>
      </c>
      <c r="L252" s="6">
        <f t="shared" si="69"/>
        <v>441.20675286176066</v>
      </c>
      <c r="M252" s="6">
        <f t="shared" si="76"/>
        <v>486542.14500432339</v>
      </c>
      <c r="N252" s="6">
        <f t="shared" si="77"/>
        <v>5097708.2586255474</v>
      </c>
      <c r="O252" s="289">
        <f t="shared" si="78"/>
        <v>52.268623345967676</v>
      </c>
    </row>
    <row r="253" spans="1:15" x14ac:dyDescent="0.2">
      <c r="A253" s="298" t="s">
        <v>58</v>
      </c>
      <c r="B253" s="277" t="s">
        <v>48</v>
      </c>
      <c r="C253" s="278" t="s">
        <v>76</v>
      </c>
      <c r="D253" s="277" t="str">
        <f t="shared" si="67"/>
        <v>BAFemale35-39</v>
      </c>
      <c r="E253" s="6">
        <f>VLOOKUP(D253,'Appendix 1b. Person-years 2019'!$E$3:$F$1682,2,FALSE)</f>
        <v>645070.52910000004</v>
      </c>
      <c r="F253" s="6">
        <f>VLOOKUP(D253,'Appendix 2b.Deaths 2019'!$E$4:$F$1683,2,FALSE)</f>
        <v>821</v>
      </c>
      <c r="G253" s="279">
        <f t="shared" si="68"/>
        <v>1.27272904738875E-3</v>
      </c>
      <c r="H253" s="302">
        <v>5</v>
      </c>
      <c r="I253" s="288">
        <f>VLOOKUP(D253,'Appendix 3b. nax IBGE 2019'!$E$5:$O$1850,11,FALSE)</f>
        <v>2.4999999999999383</v>
      </c>
      <c r="J253" s="279">
        <f t="shared" si="75"/>
        <v>6.3434614677662067E-3</v>
      </c>
      <c r="K253" s="6">
        <f t="shared" si="79"/>
        <v>97087.825624433783</v>
      </c>
      <c r="L253" s="6">
        <f t="shared" si="69"/>
        <v>615.87288083780027</v>
      </c>
      <c r="M253" s="6">
        <f t="shared" si="76"/>
        <v>483899.44592007436</v>
      </c>
      <c r="N253" s="6">
        <f t="shared" si="77"/>
        <v>4611166.1136212237</v>
      </c>
      <c r="O253" s="289">
        <f t="shared" si="78"/>
        <v>47.494792307520235</v>
      </c>
    </row>
    <row r="254" spans="1:15" x14ac:dyDescent="0.2">
      <c r="A254" s="298" t="s">
        <v>58</v>
      </c>
      <c r="B254" s="277" t="s">
        <v>48</v>
      </c>
      <c r="C254" s="278" t="s">
        <v>77</v>
      </c>
      <c r="D254" s="277" t="str">
        <f t="shared" si="67"/>
        <v>BAFemale40-44</v>
      </c>
      <c r="E254" s="6">
        <f>VLOOKUP(D254,'Appendix 1b. Person-years 2019'!$E$3:$F$1682,2,FALSE)</f>
        <v>570414.40209999995</v>
      </c>
      <c r="F254" s="6">
        <f>VLOOKUP(D254,'Appendix 2b.Deaths 2019'!$E$4:$F$1683,2,FALSE)</f>
        <v>1147</v>
      </c>
      <c r="G254" s="279">
        <f t="shared" si="68"/>
        <v>2.0108187938054872E-3</v>
      </c>
      <c r="H254" s="302">
        <v>5</v>
      </c>
      <c r="I254" s="288">
        <f>VLOOKUP(D254,'Appendix 3b. nax IBGE 2019'!$E$5:$O$1850,11,FALSE)</f>
        <v>2.4999999999999964</v>
      </c>
      <c r="J254" s="279">
        <f t="shared" si="75"/>
        <v>1.0003804374413377E-2</v>
      </c>
      <c r="K254" s="6">
        <f t="shared" si="79"/>
        <v>96471.952743595975</v>
      </c>
      <c r="L254" s="6">
        <f t="shared" si="69"/>
        <v>965.08654286458602</v>
      </c>
      <c r="M254" s="6">
        <f t="shared" si="76"/>
        <v>479947.04736081837</v>
      </c>
      <c r="N254" s="6">
        <f t="shared" si="77"/>
        <v>4127266.6677011498</v>
      </c>
      <c r="O254" s="289">
        <f t="shared" si="78"/>
        <v>42.782037165461304</v>
      </c>
    </row>
    <row r="255" spans="1:15" x14ac:dyDescent="0.2">
      <c r="A255" s="298" t="s">
        <v>58</v>
      </c>
      <c r="B255" s="277" t="s">
        <v>48</v>
      </c>
      <c r="C255" s="278" t="s">
        <v>78</v>
      </c>
      <c r="D255" s="277" t="str">
        <f t="shared" si="67"/>
        <v>BAFemale45-49</v>
      </c>
      <c r="E255" s="6">
        <f>VLOOKUP(D255,'Appendix 1b. Person-years 2019'!$E$3:$F$1682,2,FALSE)</f>
        <v>483151.91700000002</v>
      </c>
      <c r="F255" s="6">
        <f>VLOOKUP(D255,'Appendix 2b.Deaths 2019'!$E$4:$F$1683,2,FALSE)</f>
        <v>1214</v>
      </c>
      <c r="G255" s="279">
        <f t="shared" si="68"/>
        <v>2.5126672528549649E-3</v>
      </c>
      <c r="H255" s="302">
        <v>5</v>
      </c>
      <c r="I255" s="288">
        <f>VLOOKUP(D255,'Appendix 3b. nax IBGE 2019'!$E$5:$O$1850,11,FALSE)</f>
        <v>2.4999999999999987</v>
      </c>
      <c r="J255" s="279">
        <f t="shared" si="75"/>
        <v>1.2484910201728034E-2</v>
      </c>
      <c r="K255" s="6">
        <f t="shared" si="79"/>
        <v>95506.866200731383</v>
      </c>
      <c r="L255" s="6">
        <f t="shared" si="69"/>
        <v>1192.3946481645855</v>
      </c>
      <c r="M255" s="6">
        <f t="shared" si="76"/>
        <v>474553.34438324545</v>
      </c>
      <c r="N255" s="6">
        <f t="shared" si="77"/>
        <v>3647319.6203403315</v>
      </c>
      <c r="O255" s="289">
        <f t="shared" si="78"/>
        <v>38.189082789865431</v>
      </c>
    </row>
    <row r="256" spans="1:15" x14ac:dyDescent="0.2">
      <c r="A256" s="298" t="s">
        <v>58</v>
      </c>
      <c r="B256" s="277" t="s">
        <v>48</v>
      </c>
      <c r="C256" s="278" t="s">
        <v>79</v>
      </c>
      <c r="D256" s="277" t="str">
        <f t="shared" si="67"/>
        <v>BAFemale50-54</v>
      </c>
      <c r="E256" s="6">
        <f>VLOOKUP(D256,'Appendix 1b. Person-years 2019'!$E$3:$F$1682,2,FALSE)</f>
        <v>440699.40669999999</v>
      </c>
      <c r="F256" s="6">
        <f>VLOOKUP(D256,'Appendix 2b.Deaths 2019'!$E$4:$F$1683,2,FALSE)</f>
        <v>1730</v>
      </c>
      <c r="G256" s="279">
        <f t="shared" si="68"/>
        <v>3.9255782369992465E-3</v>
      </c>
      <c r="H256" s="302">
        <v>5</v>
      </c>
      <c r="I256" s="288">
        <f>VLOOKUP(D256,'Appendix 3b. nax IBGE 2019'!$E$5:$O$1850,11,FALSE)</f>
        <v>2.4999999999999964</v>
      </c>
      <c r="J256" s="279">
        <f t="shared" si="75"/>
        <v>1.9437136187973481E-2</v>
      </c>
      <c r="K256" s="6">
        <f t="shared" si="79"/>
        <v>94314.4715525668</v>
      </c>
      <c r="L256" s="6">
        <f t="shared" si="69"/>
        <v>1833.2032280639917</v>
      </c>
      <c r="M256" s="6">
        <f t="shared" si="76"/>
        <v>466989.349692674</v>
      </c>
      <c r="N256" s="6">
        <f t="shared" si="77"/>
        <v>3172766.2759570861</v>
      </c>
      <c r="O256" s="289">
        <f t="shared" si="78"/>
        <v>33.640291078646648</v>
      </c>
    </row>
    <row r="257" spans="1:15" x14ac:dyDescent="0.2">
      <c r="A257" s="298" t="s">
        <v>58</v>
      </c>
      <c r="B257" s="277" t="s">
        <v>48</v>
      </c>
      <c r="C257" s="278" t="s">
        <v>80</v>
      </c>
      <c r="D257" s="277" t="str">
        <f t="shared" si="67"/>
        <v>BAFemale55-59</v>
      </c>
      <c r="E257" s="6">
        <f>VLOOKUP(D257,'Appendix 1b. Person-years 2019'!$E$3:$F$1682,2,FALSE)</f>
        <v>374361.36969999998</v>
      </c>
      <c r="F257" s="6">
        <f>VLOOKUP(D257,'Appendix 2b.Deaths 2019'!$E$4:$F$1683,2,FALSE)</f>
        <v>2129</v>
      </c>
      <c r="G257" s="279">
        <f t="shared" si="68"/>
        <v>5.6870184060553728E-3</v>
      </c>
      <c r="H257" s="302">
        <v>5</v>
      </c>
      <c r="I257" s="288">
        <f>VLOOKUP(D257,'Appendix 3b. nax IBGE 2019'!$E$5:$O$1850,11,FALSE)</f>
        <v>2.5000000000000071</v>
      </c>
      <c r="J257" s="279">
        <f t="shared" si="75"/>
        <v>2.8036482056535469E-2</v>
      </c>
      <c r="K257" s="6">
        <f t="shared" si="79"/>
        <v>92481.268324502802</v>
      </c>
      <c r="L257" s="6">
        <f t="shared" si="69"/>
        <v>2592.8494199455649</v>
      </c>
      <c r="M257" s="6">
        <f t="shared" si="76"/>
        <v>455924.21807265014</v>
      </c>
      <c r="N257" s="6">
        <f t="shared" si="77"/>
        <v>2705776.9262644122</v>
      </c>
      <c r="O257" s="289">
        <f t="shared" si="78"/>
        <v>29.257567238051383</v>
      </c>
    </row>
    <row r="258" spans="1:15" x14ac:dyDescent="0.2">
      <c r="A258" s="298" t="s">
        <v>58</v>
      </c>
      <c r="B258" s="277" t="s">
        <v>48</v>
      </c>
      <c r="C258" s="278" t="s">
        <v>81</v>
      </c>
      <c r="D258" s="277" t="str">
        <f t="shared" si="67"/>
        <v>BAFemale60-64</v>
      </c>
      <c r="E258" s="6">
        <f>VLOOKUP(D258,'Appendix 1b. Person-years 2019'!$E$3:$F$1682,2,FALSE)</f>
        <v>312841.86989999999</v>
      </c>
      <c r="F258" s="6">
        <f>VLOOKUP(D258,'Appendix 2b.Deaths 2019'!$E$4:$F$1683,2,FALSE)</f>
        <v>2658</v>
      </c>
      <c r="G258" s="279">
        <f t="shared" si="68"/>
        <v>8.4963051807919153E-3</v>
      </c>
      <c r="H258" s="302">
        <v>5</v>
      </c>
      <c r="I258" s="288">
        <f>VLOOKUP(D258,'Appendix 3b. nax IBGE 2019'!$E$5:$O$1850,11,FALSE)</f>
        <v>2.5000000000000004</v>
      </c>
      <c r="J258" s="279">
        <f t="shared" si="75"/>
        <v>4.1597953631583667E-2</v>
      </c>
      <c r="K258" s="6">
        <f t="shared" si="79"/>
        <v>89888.418904557242</v>
      </c>
      <c r="L258" s="6">
        <f t="shared" si="69"/>
        <v>3739.174281608141</v>
      </c>
      <c r="M258" s="6">
        <f t="shared" si="76"/>
        <v>440094.15881876589</v>
      </c>
      <c r="N258" s="6">
        <f t="shared" si="77"/>
        <v>2249852.7081917622</v>
      </c>
      <c r="O258" s="289">
        <f t="shared" si="78"/>
        <v>25.02939461623679</v>
      </c>
    </row>
    <row r="259" spans="1:15" x14ac:dyDescent="0.2">
      <c r="A259" s="298" t="s">
        <v>58</v>
      </c>
      <c r="B259" s="277" t="s">
        <v>48</v>
      </c>
      <c r="C259" s="278" t="s">
        <v>82</v>
      </c>
      <c r="D259" s="277" t="str">
        <f t="shared" si="67"/>
        <v>BAFemale65-69</v>
      </c>
      <c r="E259" s="6">
        <f>VLOOKUP(D259,'Appendix 1b. Person-years 2019'!$E$3:$F$1682,2,FALSE)</f>
        <v>245697.92009999999</v>
      </c>
      <c r="F259" s="6">
        <f>VLOOKUP(D259,'Appendix 2b.Deaths 2019'!$E$4:$F$1683,2,FALSE)</f>
        <v>3182</v>
      </c>
      <c r="G259" s="279">
        <f t="shared" si="68"/>
        <v>1.2950862582413859E-2</v>
      </c>
      <c r="H259" s="302">
        <v>5</v>
      </c>
      <c r="I259" s="288">
        <f>VLOOKUP(D259,'Appendix 3b. nax IBGE 2019'!$E$5:$O$1850,11,FALSE)</f>
        <v>2.5000000000000044</v>
      </c>
      <c r="J259" s="279">
        <f t="shared" si="75"/>
        <v>6.2723504203017449E-2</v>
      </c>
      <c r="K259" s="6">
        <f t="shared" si="79"/>
        <v>86149.244622949103</v>
      </c>
      <c r="L259" s="6">
        <f t="shared" si="69"/>
        <v>5403.5825071943264</v>
      </c>
      <c r="M259" s="6">
        <f t="shared" si="76"/>
        <v>417237.26684675977</v>
      </c>
      <c r="N259" s="6">
        <f t="shared" si="77"/>
        <v>1809758.5493729962</v>
      </c>
      <c r="O259" s="289">
        <f t="shared" si="78"/>
        <v>21.007248029785959</v>
      </c>
    </row>
    <row r="260" spans="1:15" x14ac:dyDescent="0.2">
      <c r="A260" s="298" t="s">
        <v>58</v>
      </c>
      <c r="B260" s="277" t="s">
        <v>48</v>
      </c>
      <c r="C260" s="278" t="s">
        <v>19</v>
      </c>
      <c r="D260" s="277" t="str">
        <f t="shared" si="67"/>
        <v>BAFemale70-74</v>
      </c>
      <c r="E260" s="6">
        <f>VLOOKUP(D260,'Appendix 1b. Person-years 2019'!$E$3:$F$1682,2,FALSE)</f>
        <v>190862.13589999999</v>
      </c>
      <c r="F260" s="6">
        <f>VLOOKUP(D260,'Appendix 2b.Deaths 2019'!$E$4:$F$1683,2,FALSE)</f>
        <v>3533</v>
      </c>
      <c r="G260" s="279">
        <f t="shared" si="68"/>
        <v>1.8510743282528674E-2</v>
      </c>
      <c r="H260" s="302">
        <v>5</v>
      </c>
      <c r="I260" s="288">
        <f>VLOOKUP(D260,'Appendix 3b. nax IBGE 2019'!$E$5:$O$1850,11,FALSE)</f>
        <v>2.4999999999999947</v>
      </c>
      <c r="J260" s="279">
        <f t="shared" si="75"/>
        <v>8.8460062637065545E-2</v>
      </c>
      <c r="K260" s="6">
        <f t="shared" si="79"/>
        <v>80745.662115754778</v>
      </c>
      <c r="L260" s="6">
        <f t="shared" si="69"/>
        <v>7142.7663284309983</v>
      </c>
      <c r="M260" s="6">
        <f t="shared" si="76"/>
        <v>385871.39475769637</v>
      </c>
      <c r="N260" s="6">
        <f t="shared" si="77"/>
        <v>1392521.2825262365</v>
      </c>
      <c r="O260" s="289">
        <f t="shared" si="78"/>
        <v>17.245772045685328</v>
      </c>
    </row>
    <row r="261" spans="1:15" x14ac:dyDescent="0.2">
      <c r="A261" s="298" t="s">
        <v>58</v>
      </c>
      <c r="B261" s="277" t="s">
        <v>48</v>
      </c>
      <c r="C261" s="278" t="s">
        <v>20</v>
      </c>
      <c r="D261" s="277" t="str">
        <f t="shared" si="67"/>
        <v>BAFemale75-79</v>
      </c>
      <c r="E261" s="6">
        <f>VLOOKUP(D261,'Appendix 1b. Person-years 2019'!$E$3:$F$1682,2,FALSE)</f>
        <v>138535.9448</v>
      </c>
      <c r="F261" s="6">
        <f>VLOOKUP(D261,'Appendix 2b.Deaths 2019'!$E$4:$F$1683,2,FALSE)</f>
        <v>4354</v>
      </c>
      <c r="G261" s="279">
        <f t="shared" si="68"/>
        <v>3.1428666446717012E-2</v>
      </c>
      <c r="H261" s="302">
        <v>5</v>
      </c>
      <c r="I261" s="288">
        <f>VLOOKUP(D261,'Appendix 3b. nax IBGE 2019'!$E$5:$O$1850,11,FALSE)</f>
        <v>2.499999999999996</v>
      </c>
      <c r="J261" s="279">
        <f t="shared" si="75"/>
        <v>0.14569577263173616</v>
      </c>
      <c r="K261" s="6">
        <f t="shared" si="79"/>
        <v>73602.895787323781</v>
      </c>
      <c r="L261" s="6">
        <f t="shared" si="69"/>
        <v>10723.630769667297</v>
      </c>
      <c r="M261" s="6">
        <f t="shared" si="76"/>
        <v>341205.40201245062</v>
      </c>
      <c r="N261" s="6">
        <f t="shared" si="77"/>
        <v>1006649.8877685401</v>
      </c>
      <c r="O261" s="289">
        <f t="shared" si="78"/>
        <v>13.676770146072293</v>
      </c>
    </row>
    <row r="262" spans="1:15" x14ac:dyDescent="0.2">
      <c r="A262" s="298" t="s">
        <v>58</v>
      </c>
      <c r="B262" s="277" t="s">
        <v>48</v>
      </c>
      <c r="C262" s="278" t="s">
        <v>21</v>
      </c>
      <c r="D262" s="277" t="str">
        <f t="shared" si="67"/>
        <v>BAFemale80-84</v>
      </c>
      <c r="E262" s="6">
        <f>VLOOKUP(D262,'Appendix 1b. Person-years 2019'!$E$3:$F$1682,2,FALSE)</f>
        <v>93919.242700000003</v>
      </c>
      <c r="F262" s="6">
        <f>VLOOKUP(D262,'Appendix 2b.Deaths 2019'!$E$4:$F$1683,2,FALSE)</f>
        <v>4766</v>
      </c>
      <c r="G262" s="279">
        <f t="shared" si="68"/>
        <v>5.074572433706389E-2</v>
      </c>
      <c r="H262" s="302">
        <v>5</v>
      </c>
      <c r="I262" s="288">
        <f>VLOOKUP(D262,'Appendix 3b. nax IBGE 2019'!$E$5:$O$1850,11,FALSE)</f>
        <v>2.4999999999999982</v>
      </c>
      <c r="J262" s="279">
        <f t="shared" si="75"/>
        <v>0.22516341962732253</v>
      </c>
      <c r="K262" s="6">
        <f t="shared" si="79"/>
        <v>62879.265017656486</v>
      </c>
      <c r="L262" s="6">
        <f t="shared" si="69"/>
        <v>14158.11033502821</v>
      </c>
      <c r="M262" s="6">
        <f t="shared" si="76"/>
        <v>279001.04925071186</v>
      </c>
      <c r="N262" s="6">
        <f t="shared" si="77"/>
        <v>665444.48575608945</v>
      </c>
      <c r="O262" s="289">
        <f t="shared" si="78"/>
        <v>10.582892239106688</v>
      </c>
    </row>
    <row r="263" spans="1:15" x14ac:dyDescent="0.2">
      <c r="A263" s="298" t="s">
        <v>58</v>
      </c>
      <c r="B263" s="277" t="s">
        <v>48</v>
      </c>
      <c r="C263" s="278" t="s">
        <v>22</v>
      </c>
      <c r="D263" s="277" t="str">
        <f t="shared" si="67"/>
        <v>BAFemale85-89</v>
      </c>
      <c r="E263" s="6">
        <f>VLOOKUP(D263,'Appendix 1b. Person-years 2019'!$E$3:$F$1682,2,FALSE)</f>
        <v>52263.402300000002</v>
      </c>
      <c r="F263" s="6">
        <f>VLOOKUP(D263,'Appendix 2b.Deaths 2019'!$E$4:$F$1683,2,FALSE)</f>
        <v>4516</v>
      </c>
      <c r="G263" s="279">
        <f t="shared" si="68"/>
        <v>8.6408457950698708E-2</v>
      </c>
      <c r="H263" s="302">
        <v>5</v>
      </c>
      <c r="I263" s="288">
        <f>VLOOKUP(D263,'Appendix 3b. nax IBGE 2019'!$E$5:$O$1850,11,FALSE)</f>
        <v>2.4999999999999978</v>
      </c>
      <c r="J263" s="279">
        <f t="shared" si="75"/>
        <v>0.35529175752719688</v>
      </c>
      <c r="K263" s="6">
        <f t="shared" si="79"/>
        <v>48721.154682628272</v>
      </c>
      <c r="L263" s="6">
        <f t="shared" si="69"/>
        <v>17310.224675945417</v>
      </c>
      <c r="M263" s="6">
        <f t="shared" si="76"/>
        <v>200330.21172327778</v>
      </c>
      <c r="N263" s="6">
        <f t="shared" si="77"/>
        <v>386443.43650537753</v>
      </c>
      <c r="O263" s="289">
        <f t="shared" si="78"/>
        <v>7.9317380514211315</v>
      </c>
    </row>
    <row r="264" spans="1:15" x14ac:dyDescent="0.2">
      <c r="A264" s="299" t="s">
        <v>58</v>
      </c>
      <c r="B264" s="300" t="s">
        <v>48</v>
      </c>
      <c r="C264" s="292" t="s">
        <v>5</v>
      </c>
      <c r="D264" s="300" t="str">
        <f t="shared" si="67"/>
        <v>BAFemale90+</v>
      </c>
      <c r="E264" s="293">
        <f>VLOOKUP(D264,'Appendix 1b. Person-years 2019'!$E$3:$F$1682,2,FALSE)</f>
        <v>37061.564899999998</v>
      </c>
      <c r="F264" s="293">
        <f>VLOOKUP(D264,'Appendix 2b.Deaths 2019'!$E$4:$F$1683,2,FALSE)</f>
        <v>6255</v>
      </c>
      <c r="G264" s="291">
        <f t="shared" si="68"/>
        <v>0.16877322954055834</v>
      </c>
      <c r="H264" s="303"/>
      <c r="I264" s="294">
        <f>VLOOKUP(D264,'Appendix 3b. nax IBGE 2019'!$E$5:$O$1850,11,FALSE)</f>
        <v>0</v>
      </c>
      <c r="J264" s="291">
        <v>1</v>
      </c>
      <c r="K264" s="293">
        <f t="shared" si="79"/>
        <v>31410.930006682855</v>
      </c>
      <c r="L264" s="293">
        <f t="shared" si="69"/>
        <v>31410.930006682855</v>
      </c>
      <c r="M264" s="293">
        <f>K264*O264</f>
        <v>186113.22478209977</v>
      </c>
      <c r="N264" s="293">
        <f>M264</f>
        <v>186113.22478209977</v>
      </c>
      <c r="O264" s="295">
        <f>1/G264</f>
        <v>5.925110295763389</v>
      </c>
    </row>
    <row r="265" spans="1:15" x14ac:dyDescent="0.2">
      <c r="A265" s="296" t="s">
        <v>58</v>
      </c>
      <c r="B265" s="297" t="s">
        <v>47</v>
      </c>
      <c r="C265" s="282">
        <v>0</v>
      </c>
      <c r="D265" s="297" t="str">
        <f t="shared" si="67"/>
        <v>BAMale0</v>
      </c>
      <c r="E265" s="283">
        <f>VLOOKUP(D265,'Appendix 1b. Person-years 2019'!$E$3:$F$1682,2,FALSE)</f>
        <v>105839.6106</v>
      </c>
      <c r="F265" s="283">
        <f>VLOOKUP(D265,'Appendix 2b.Deaths 2019'!$E$4:$F$1683,2,FALSE)</f>
        <v>1666</v>
      </c>
      <c r="G265" s="281">
        <f t="shared" si="68"/>
        <v>1.5740798653316283E-2</v>
      </c>
      <c r="H265" s="301">
        <v>1</v>
      </c>
      <c r="I265" s="284">
        <f>VLOOKUP(D265,'Appendix 3b. nax IBGE 2019'!$E$5:$O$1850,11,FALSE)</f>
        <v>8.8417581019089364E-2</v>
      </c>
      <c r="J265" s="281">
        <f t="shared" ref="J265:J283" si="80">(H265*G265)/(1+(H265-I265)*G265)</f>
        <v>1.5518128479767168E-2</v>
      </c>
      <c r="K265" s="283">
        <v>100000</v>
      </c>
      <c r="L265" s="283">
        <f t="shared" si="69"/>
        <v>1551.8128479767167</v>
      </c>
      <c r="M265" s="283">
        <f t="shared" ref="M265:M283" si="81">K266*H265+L265*I265</f>
        <v>98585.394690235727</v>
      </c>
      <c r="N265" s="283">
        <f t="shared" ref="N265:N283" si="82">N266+M265</f>
        <v>7205377.3903754447</v>
      </c>
      <c r="O265" s="285">
        <f t="shared" ref="O265:O283" si="83">N265/K265</f>
        <v>72.053773903754447</v>
      </c>
    </row>
    <row r="266" spans="1:15" x14ac:dyDescent="0.2">
      <c r="A266" s="298" t="s">
        <v>58</v>
      </c>
      <c r="B266" s="277" t="s">
        <v>47</v>
      </c>
      <c r="C266" s="287" t="s">
        <v>107</v>
      </c>
      <c r="D266" s="277" t="str">
        <f t="shared" si="67"/>
        <v>BAMale01-04</v>
      </c>
      <c r="E266" s="6">
        <f>VLOOKUP(D266,'Appendix 1b. Person-years 2019'!$E$3:$F$1682,2,FALSE)</f>
        <v>420780.26949999999</v>
      </c>
      <c r="F266" s="6">
        <f>VLOOKUP(D266,'Appendix 2b.Deaths 2019'!$E$4:$F$1683,2,FALSE)</f>
        <v>226</v>
      </c>
      <c r="G266" s="279">
        <f t="shared" si="68"/>
        <v>5.3709742680793638E-4</v>
      </c>
      <c r="H266" s="302">
        <v>4</v>
      </c>
      <c r="I266" s="288">
        <f>VLOOKUP(D266,'Appendix 3b. nax IBGE 2019'!$E$5:$O$1850,11,FALSE)</f>
        <v>1.6048783750920896</v>
      </c>
      <c r="J266" s="279">
        <f t="shared" si="80"/>
        <v>2.1456295400785912E-3</v>
      </c>
      <c r="K266" s="6">
        <f t="shared" ref="K266:K284" si="84">K265-L265</f>
        <v>98448.187152023282</v>
      </c>
      <c r="L266" s="6">
        <f t="shared" si="69"/>
        <v>211.2333385205668</v>
      </c>
      <c r="M266" s="6">
        <f t="shared" si="81"/>
        <v>393286.81907110102</v>
      </c>
      <c r="N266" s="6">
        <f t="shared" si="82"/>
        <v>7106791.9956852086</v>
      </c>
      <c r="O266" s="289">
        <f t="shared" si="83"/>
        <v>72.188144863560865</v>
      </c>
    </row>
    <row r="267" spans="1:15" x14ac:dyDescent="0.2">
      <c r="A267" s="298" t="s">
        <v>58</v>
      </c>
      <c r="B267" s="277" t="s">
        <v>47</v>
      </c>
      <c r="C267" s="287" t="s">
        <v>106</v>
      </c>
      <c r="D267" s="277" t="str">
        <f t="shared" si="67"/>
        <v>BAMale05-09</v>
      </c>
      <c r="E267" s="6">
        <f>VLOOKUP(D267,'Appendix 1b. Person-years 2019'!$E$3:$F$1682,2,FALSE)</f>
        <v>533596.30720000004</v>
      </c>
      <c r="F267" s="6">
        <f>VLOOKUP(D267,'Appendix 2b.Deaths 2019'!$E$4:$F$1683,2,FALSE)</f>
        <v>144</v>
      </c>
      <c r="G267" s="279">
        <f t="shared" si="68"/>
        <v>2.69866935091113E-4</v>
      </c>
      <c r="H267" s="302">
        <v>5</v>
      </c>
      <c r="I267" s="288">
        <f>VLOOKUP(D267,'Appendix 3b. nax IBGE 2019'!$E$5:$O$1850,11,FALSE)</f>
        <v>2.5000000000001492</v>
      </c>
      <c r="J267" s="279">
        <f t="shared" si="80"/>
        <v>1.3484249371930631E-3</v>
      </c>
      <c r="K267" s="6">
        <f t="shared" si="84"/>
        <v>98236.953813502711</v>
      </c>
      <c r="L267" s="6">
        <f t="shared" si="69"/>
        <v>132.46515827601024</v>
      </c>
      <c r="M267" s="6">
        <f t="shared" si="81"/>
        <v>490853.60617182357</v>
      </c>
      <c r="N267" s="6">
        <f t="shared" si="82"/>
        <v>6713505.1766141076</v>
      </c>
      <c r="O267" s="289">
        <f t="shared" si="83"/>
        <v>68.339916049914549</v>
      </c>
    </row>
    <row r="268" spans="1:15" x14ac:dyDescent="0.2">
      <c r="A268" s="298" t="s">
        <v>58</v>
      </c>
      <c r="B268" s="277" t="s">
        <v>47</v>
      </c>
      <c r="C268" s="287" t="s">
        <v>71</v>
      </c>
      <c r="D268" s="277" t="str">
        <f t="shared" si="67"/>
        <v>BAMale10-14</v>
      </c>
      <c r="E268" s="6">
        <f>VLOOKUP(D268,'Appendix 1b. Person-years 2019'!$E$3:$F$1682,2,FALSE)</f>
        <v>580163.56559999997</v>
      </c>
      <c r="F268" s="6">
        <f>VLOOKUP(D268,'Appendix 2b.Deaths 2019'!$E$4:$F$1683,2,FALSE)</f>
        <v>237</v>
      </c>
      <c r="G268" s="279">
        <f t="shared" si="68"/>
        <v>4.0850548716360138E-4</v>
      </c>
      <c r="H268" s="302">
        <v>5</v>
      </c>
      <c r="I268" s="288">
        <f>VLOOKUP(D268,'Appendix 3b. nax IBGE 2019'!$E$5:$O$1850,11,FALSE)</f>
        <v>2.4999999999999982</v>
      </c>
      <c r="J268" s="279">
        <f t="shared" si="80"/>
        <v>2.0404436047959892E-3</v>
      </c>
      <c r="K268" s="6">
        <f t="shared" si="84"/>
        <v>98104.488655226698</v>
      </c>
      <c r="L268" s="6">
        <f t="shared" si="69"/>
        <v>200.17667647833798</v>
      </c>
      <c r="M268" s="6">
        <f t="shared" si="81"/>
        <v>490022.00158493762</v>
      </c>
      <c r="N268" s="6">
        <f t="shared" si="82"/>
        <v>6222651.5704422835</v>
      </c>
      <c r="O268" s="289">
        <f t="shared" si="83"/>
        <v>63.428816109636386</v>
      </c>
    </row>
    <row r="269" spans="1:15" x14ac:dyDescent="0.2">
      <c r="A269" s="298" t="s">
        <v>58</v>
      </c>
      <c r="B269" s="277" t="s">
        <v>47</v>
      </c>
      <c r="C269" s="278" t="s">
        <v>72</v>
      </c>
      <c r="D269" s="277" t="str">
        <f t="shared" si="67"/>
        <v>BAMale15-19</v>
      </c>
      <c r="E269" s="6">
        <f>VLOOKUP(D269,'Appendix 1b. Person-years 2019'!$E$3:$F$1682,2,FALSE)</f>
        <v>625229.26020000002</v>
      </c>
      <c r="F269" s="6">
        <f>VLOOKUP(D269,'Appendix 2b.Deaths 2019'!$E$4:$F$1683,2,FALSE)</f>
        <v>1554</v>
      </c>
      <c r="G269" s="279">
        <f t="shared" si="68"/>
        <v>2.4854882823348709E-3</v>
      </c>
      <c r="H269" s="302">
        <v>5</v>
      </c>
      <c r="I269" s="288">
        <f>VLOOKUP(D269,'Appendix 3b. nax IBGE 2019'!$E$5:$O$1850,11,FALSE)</f>
        <v>2.5000000000000271</v>
      </c>
      <c r="J269" s="279">
        <f t="shared" si="80"/>
        <v>1.2350697626103503E-2</v>
      </c>
      <c r="K269" s="6">
        <f t="shared" si="84"/>
        <v>97904.311978748359</v>
      </c>
      <c r="L269" s="6">
        <f t="shared" si="69"/>
        <v>1209.1865535412242</v>
      </c>
      <c r="M269" s="6">
        <f t="shared" si="81"/>
        <v>486498.5935098888</v>
      </c>
      <c r="N269" s="6">
        <f t="shared" si="82"/>
        <v>5732629.5688573457</v>
      </c>
      <c r="O269" s="289">
        <f t="shared" si="83"/>
        <v>58.553392113124715</v>
      </c>
    </row>
    <row r="270" spans="1:15" x14ac:dyDescent="0.2">
      <c r="A270" s="298" t="s">
        <v>58</v>
      </c>
      <c r="B270" s="277" t="s">
        <v>47</v>
      </c>
      <c r="C270" s="278" t="s">
        <v>73</v>
      </c>
      <c r="D270" s="277" t="str">
        <f t="shared" si="67"/>
        <v>BAMale20-24</v>
      </c>
      <c r="E270" s="6">
        <f>VLOOKUP(D270,'Appendix 1b. Person-years 2019'!$E$3:$F$1682,2,FALSE)</f>
        <v>640441.16350000002</v>
      </c>
      <c r="F270" s="6">
        <f>VLOOKUP(D270,'Appendix 2b.Deaths 2019'!$E$4:$F$1683,2,FALSE)</f>
        <v>2330</v>
      </c>
      <c r="G270" s="279">
        <f t="shared" si="68"/>
        <v>3.6381171804550942E-3</v>
      </c>
      <c r="H270" s="302">
        <v>5</v>
      </c>
      <c r="I270" s="288">
        <f>VLOOKUP(D270,'Appendix 3b. nax IBGE 2019'!$E$5:$O$1850,11,FALSE)</f>
        <v>2.4999999999999969</v>
      </c>
      <c r="J270" s="279">
        <f t="shared" si="80"/>
        <v>1.802662843573119E-2</v>
      </c>
      <c r="K270" s="6">
        <f t="shared" si="84"/>
        <v>96695.125425207138</v>
      </c>
      <c r="L270" s="6">
        <f t="shared" si="69"/>
        <v>1743.087097586633</v>
      </c>
      <c r="M270" s="6">
        <f t="shared" si="81"/>
        <v>479117.90938206908</v>
      </c>
      <c r="N270" s="6">
        <f t="shared" si="82"/>
        <v>5246130.9753474565</v>
      </c>
      <c r="O270" s="289">
        <f t="shared" si="83"/>
        <v>54.254347903041861</v>
      </c>
    </row>
    <row r="271" spans="1:15" x14ac:dyDescent="0.2">
      <c r="A271" s="298" t="s">
        <v>58</v>
      </c>
      <c r="B271" s="277" t="s">
        <v>47</v>
      </c>
      <c r="C271" s="278" t="s">
        <v>74</v>
      </c>
      <c r="D271" s="277" t="str">
        <f t="shared" si="67"/>
        <v>BAMale25-29</v>
      </c>
      <c r="E271" s="6">
        <f>VLOOKUP(D271,'Appendix 1b. Person-years 2019'!$E$3:$F$1682,2,FALSE)</f>
        <v>590112.23609999998</v>
      </c>
      <c r="F271" s="6">
        <f>VLOOKUP(D271,'Appendix 2b.Deaths 2019'!$E$4:$F$1683,2,FALSE)</f>
        <v>1820</v>
      </c>
      <c r="G271" s="279">
        <f t="shared" si="68"/>
        <v>3.0841590610427272E-3</v>
      </c>
      <c r="H271" s="302">
        <v>5</v>
      </c>
      <c r="I271" s="288">
        <f>VLOOKUP(D271,'Appendix 3b. nax IBGE 2019'!$E$5:$O$1850,11,FALSE)</f>
        <v>2.4999999999999836</v>
      </c>
      <c r="J271" s="279">
        <f t="shared" si="80"/>
        <v>1.530280459657391E-2</v>
      </c>
      <c r="K271" s="6">
        <f t="shared" si="84"/>
        <v>94952.03832762051</v>
      </c>
      <c r="L271" s="6">
        <f t="shared" si="69"/>
        <v>1453.0324885739733</v>
      </c>
      <c r="M271" s="6">
        <f t="shared" si="81"/>
        <v>471127.61041666765</v>
      </c>
      <c r="N271" s="6">
        <f t="shared" si="82"/>
        <v>4767013.065965387</v>
      </c>
      <c r="O271" s="289">
        <f t="shared" si="83"/>
        <v>50.204431099387101</v>
      </c>
    </row>
    <row r="272" spans="1:15" x14ac:dyDescent="0.2">
      <c r="A272" s="298" t="s">
        <v>58</v>
      </c>
      <c r="B272" s="277" t="s">
        <v>47</v>
      </c>
      <c r="C272" s="278" t="s">
        <v>75</v>
      </c>
      <c r="D272" s="277" t="str">
        <f t="shared" si="67"/>
        <v>BAMale30-34</v>
      </c>
      <c r="E272" s="6">
        <f>VLOOKUP(D272,'Appendix 1b. Person-years 2019'!$E$3:$F$1682,2,FALSE)</f>
        <v>585985.09759999998</v>
      </c>
      <c r="F272" s="6">
        <f>VLOOKUP(D272,'Appendix 2b.Deaths 2019'!$E$4:$F$1683,2,FALSE)</f>
        <v>1842</v>
      </c>
      <c r="G272" s="279">
        <f t="shared" si="68"/>
        <v>3.1434246494394125E-3</v>
      </c>
      <c r="H272" s="302">
        <v>5</v>
      </c>
      <c r="I272" s="288">
        <f>VLOOKUP(D272,'Appendix 3b. nax IBGE 2019'!$E$5:$O$1850,11,FALSE)</f>
        <v>2.499999999999992</v>
      </c>
      <c r="J272" s="279">
        <f t="shared" si="80"/>
        <v>1.5594572339473639E-2</v>
      </c>
      <c r="K272" s="6">
        <f t="shared" si="84"/>
        <v>93499.005839046542</v>
      </c>
      <c r="L272" s="6">
        <f t="shared" si="69"/>
        <v>1458.0770102258796</v>
      </c>
      <c r="M272" s="6">
        <f t="shared" si="81"/>
        <v>463849.83666966797</v>
      </c>
      <c r="N272" s="6">
        <f t="shared" si="82"/>
        <v>4295885.4555487195</v>
      </c>
      <c r="O272" s="289">
        <f t="shared" si="83"/>
        <v>45.94578751932243</v>
      </c>
    </row>
    <row r="273" spans="1:15" x14ac:dyDescent="0.2">
      <c r="A273" s="298" t="s">
        <v>58</v>
      </c>
      <c r="B273" s="277" t="s">
        <v>47</v>
      </c>
      <c r="C273" s="278" t="s">
        <v>76</v>
      </c>
      <c r="D273" s="277" t="str">
        <f t="shared" si="67"/>
        <v>BAMale35-39</v>
      </c>
      <c r="E273" s="6">
        <f>VLOOKUP(D273,'Appendix 1b. Person-years 2019'!$E$3:$F$1682,2,FALSE)</f>
        <v>596215.36510000005</v>
      </c>
      <c r="F273" s="6">
        <f>VLOOKUP(D273,'Appendix 2b.Deaths 2019'!$E$4:$F$1683,2,FALSE)</f>
        <v>2008</v>
      </c>
      <c r="G273" s="279">
        <f t="shared" si="68"/>
        <v>3.3679105194868784E-3</v>
      </c>
      <c r="H273" s="302">
        <v>5</v>
      </c>
      <c r="I273" s="288">
        <f>VLOOKUP(D273,'Appendix 3b. nax IBGE 2019'!$E$5:$O$1850,11,FALSE)</f>
        <v>2.4999999999999925</v>
      </c>
      <c r="J273" s="279">
        <f t="shared" si="80"/>
        <v>1.669895116420855E-2</v>
      </c>
      <c r="K273" s="6">
        <f t="shared" si="84"/>
        <v>92040.928828820659</v>
      </c>
      <c r="L273" s="6">
        <f t="shared" si="69"/>
        <v>1536.9869756208709</v>
      </c>
      <c r="M273" s="6">
        <f t="shared" si="81"/>
        <v>456362.17670505116</v>
      </c>
      <c r="N273" s="6">
        <f t="shared" si="82"/>
        <v>3832035.6188790519</v>
      </c>
      <c r="O273" s="289">
        <f t="shared" si="83"/>
        <v>41.63403898287401</v>
      </c>
    </row>
    <row r="274" spans="1:15" x14ac:dyDescent="0.2">
      <c r="A274" s="298" t="s">
        <v>58</v>
      </c>
      <c r="B274" s="277" t="s">
        <v>47</v>
      </c>
      <c r="C274" s="278" t="s">
        <v>77</v>
      </c>
      <c r="D274" s="277" t="str">
        <f t="shared" si="67"/>
        <v>BAMale40-44</v>
      </c>
      <c r="E274" s="6">
        <f>VLOOKUP(D274,'Appendix 1b. Person-years 2019'!$E$3:$F$1682,2,FALSE)</f>
        <v>527783.73459999997</v>
      </c>
      <c r="F274" s="6">
        <f>VLOOKUP(D274,'Appendix 2b.Deaths 2019'!$E$4:$F$1683,2,FALSE)</f>
        <v>2087</v>
      </c>
      <c r="G274" s="279">
        <f t="shared" si="68"/>
        <v>3.9542711591551956E-3</v>
      </c>
      <c r="H274" s="302">
        <v>5</v>
      </c>
      <c r="I274" s="288">
        <f>VLOOKUP(D274,'Appendix 3b. nax IBGE 2019'!$E$5:$O$1850,11,FALSE)</f>
        <v>2.4999999999999813</v>
      </c>
      <c r="J274" s="279">
        <f t="shared" si="80"/>
        <v>1.9577815814687798E-2</v>
      </c>
      <c r="K274" s="6">
        <f t="shared" si="84"/>
        <v>90503.941853199794</v>
      </c>
      <c r="L274" s="6">
        <f t="shared" si="69"/>
        <v>1771.8695041051599</v>
      </c>
      <c r="M274" s="6">
        <f t="shared" si="81"/>
        <v>448090.03550573607</v>
      </c>
      <c r="N274" s="6">
        <f t="shared" si="82"/>
        <v>3375673.4421740007</v>
      </c>
      <c r="O274" s="289">
        <f t="shared" si="83"/>
        <v>37.298634435718256</v>
      </c>
    </row>
    <row r="275" spans="1:15" x14ac:dyDescent="0.2">
      <c r="A275" s="298" t="s">
        <v>58</v>
      </c>
      <c r="B275" s="277" t="s">
        <v>47</v>
      </c>
      <c r="C275" s="278" t="s">
        <v>78</v>
      </c>
      <c r="D275" s="277" t="str">
        <f t="shared" si="67"/>
        <v>BAMale45-49</v>
      </c>
      <c r="E275" s="6">
        <f>VLOOKUP(D275,'Appendix 1b. Person-years 2019'!$E$3:$F$1682,2,FALSE)</f>
        <v>443637.5527</v>
      </c>
      <c r="F275" s="6">
        <f>VLOOKUP(D275,'Appendix 2b.Deaths 2019'!$E$4:$F$1683,2,FALSE)</f>
        <v>2357</v>
      </c>
      <c r="G275" s="279">
        <f t="shared" si="68"/>
        <v>5.3128955960900556E-3</v>
      </c>
      <c r="H275" s="302">
        <v>5</v>
      </c>
      <c r="I275" s="288">
        <f>VLOOKUP(D275,'Appendix 3b. nax IBGE 2019'!$E$5:$O$1850,11,FALSE)</f>
        <v>2.5000000000000009</v>
      </c>
      <c r="J275" s="279">
        <f t="shared" si="80"/>
        <v>2.6216267253359543E-2</v>
      </c>
      <c r="K275" s="6">
        <f t="shared" si="84"/>
        <v>88732.07234909464</v>
      </c>
      <c r="L275" s="6">
        <f t="shared" si="69"/>
        <v>2326.2237226482998</v>
      </c>
      <c r="M275" s="6">
        <f t="shared" si="81"/>
        <v>437844.80243885244</v>
      </c>
      <c r="N275" s="6">
        <f t="shared" si="82"/>
        <v>2927583.4066682644</v>
      </c>
      <c r="O275" s="289">
        <f t="shared" si="83"/>
        <v>32.993520033550027</v>
      </c>
    </row>
    <row r="276" spans="1:15" x14ac:dyDescent="0.2">
      <c r="A276" s="298" t="s">
        <v>58</v>
      </c>
      <c r="B276" s="277" t="s">
        <v>47</v>
      </c>
      <c r="C276" s="278" t="s">
        <v>79</v>
      </c>
      <c r="D276" s="277" t="str">
        <f t="shared" si="67"/>
        <v>BAMale50-54</v>
      </c>
      <c r="E276" s="6">
        <f>VLOOKUP(D276,'Appendix 1b. Person-years 2019'!$E$3:$F$1682,2,FALSE)</f>
        <v>402277.68180000002</v>
      </c>
      <c r="F276" s="6">
        <f>VLOOKUP(D276,'Appendix 2b.Deaths 2019'!$E$4:$F$1683,2,FALSE)</f>
        <v>3028</v>
      </c>
      <c r="G276" s="279">
        <f t="shared" si="68"/>
        <v>7.5271389316234243E-3</v>
      </c>
      <c r="H276" s="302">
        <v>5</v>
      </c>
      <c r="I276" s="288">
        <f>VLOOKUP(D276,'Appendix 3b. nax IBGE 2019'!$E$5:$O$1850,11,FALSE)</f>
        <v>2.5000000000000009</v>
      </c>
      <c r="J276" s="279">
        <f t="shared" si="80"/>
        <v>3.6940552972038306E-2</v>
      </c>
      <c r="K276" s="6">
        <f t="shared" si="84"/>
        <v>86405.848626446343</v>
      </c>
      <c r="L276" s="6">
        <f t="shared" si="69"/>
        <v>3191.8798282791645</v>
      </c>
      <c r="M276" s="6">
        <f t="shared" si="81"/>
        <v>424049.54356153379</v>
      </c>
      <c r="N276" s="6">
        <f t="shared" si="82"/>
        <v>2489738.604229412</v>
      </c>
      <c r="O276" s="289">
        <f t="shared" si="83"/>
        <v>28.814468508875621</v>
      </c>
    </row>
    <row r="277" spans="1:15" x14ac:dyDescent="0.2">
      <c r="A277" s="298" t="s">
        <v>58</v>
      </c>
      <c r="B277" s="277" t="s">
        <v>47</v>
      </c>
      <c r="C277" s="278" t="s">
        <v>80</v>
      </c>
      <c r="D277" s="277" t="str">
        <f t="shared" si="67"/>
        <v>BAMale55-59</v>
      </c>
      <c r="E277" s="6">
        <f>VLOOKUP(D277,'Appendix 1b. Person-years 2019'!$E$3:$F$1682,2,FALSE)</f>
        <v>335267.0061</v>
      </c>
      <c r="F277" s="6">
        <f>VLOOKUP(D277,'Appendix 2b.Deaths 2019'!$E$4:$F$1683,2,FALSE)</f>
        <v>3600</v>
      </c>
      <c r="G277" s="279">
        <f t="shared" si="68"/>
        <v>1.0737710345784008E-2</v>
      </c>
      <c r="H277" s="302">
        <v>5</v>
      </c>
      <c r="I277" s="288">
        <f>VLOOKUP(D277,'Appendix 3b. nax IBGE 2019'!$E$5:$O$1850,11,FALSE)</f>
        <v>2.4999999999999885</v>
      </c>
      <c r="J277" s="279">
        <f t="shared" si="80"/>
        <v>5.2284998797623661E-2</v>
      </c>
      <c r="K277" s="6">
        <f t="shared" si="84"/>
        <v>83213.968798167174</v>
      </c>
      <c r="L277" s="6">
        <f t="shared" si="69"/>
        <v>4350.8422585576636</v>
      </c>
      <c r="M277" s="6">
        <f t="shared" si="81"/>
        <v>405192.73834444169</v>
      </c>
      <c r="N277" s="6">
        <f t="shared" si="82"/>
        <v>2065689.060667878</v>
      </c>
      <c r="O277" s="289">
        <f t="shared" si="83"/>
        <v>24.823825741062066</v>
      </c>
    </row>
    <row r="278" spans="1:15" x14ac:dyDescent="0.2">
      <c r="A278" s="298" t="s">
        <v>58</v>
      </c>
      <c r="B278" s="277" t="s">
        <v>47</v>
      </c>
      <c r="C278" s="278" t="s">
        <v>81</v>
      </c>
      <c r="D278" s="277" t="str">
        <f t="shared" si="67"/>
        <v>BAMale60-64</v>
      </c>
      <c r="E278" s="6">
        <f>VLOOKUP(D278,'Appendix 1b. Person-years 2019'!$E$3:$F$1682,2,FALSE)</f>
        <v>270288.44160000002</v>
      </c>
      <c r="F278" s="6">
        <f>VLOOKUP(D278,'Appendix 2b.Deaths 2019'!$E$4:$F$1683,2,FALSE)</f>
        <v>4183</v>
      </c>
      <c r="G278" s="279">
        <f t="shared" si="68"/>
        <v>1.5476059483854747E-2</v>
      </c>
      <c r="H278" s="302">
        <v>5</v>
      </c>
      <c r="I278" s="288">
        <f>VLOOKUP(D278,'Appendix 3b. nax IBGE 2019'!$E$5:$O$1850,11,FALSE)</f>
        <v>2.4999999999999929</v>
      </c>
      <c r="J278" s="279">
        <f t="shared" si="80"/>
        <v>7.4497960258314899E-2</v>
      </c>
      <c r="K278" s="6">
        <f t="shared" si="84"/>
        <v>78863.126539609511</v>
      </c>
      <c r="L278" s="6">
        <f t="shared" si="69"/>
        <v>5875.1420667942884</v>
      </c>
      <c r="M278" s="6">
        <f t="shared" si="81"/>
        <v>379627.77753106179</v>
      </c>
      <c r="N278" s="6">
        <f t="shared" si="82"/>
        <v>1660496.3223234364</v>
      </c>
      <c r="O278" s="289">
        <f t="shared" si="83"/>
        <v>21.055420894192441</v>
      </c>
    </row>
    <row r="279" spans="1:15" x14ac:dyDescent="0.2">
      <c r="A279" s="298" t="s">
        <v>58</v>
      </c>
      <c r="B279" s="277" t="s">
        <v>47</v>
      </c>
      <c r="C279" s="278" t="s">
        <v>82</v>
      </c>
      <c r="D279" s="277" t="str">
        <f t="shared" si="67"/>
        <v>BAMale65-69</v>
      </c>
      <c r="E279" s="6">
        <f>VLOOKUP(D279,'Appendix 1b. Person-years 2019'!$E$3:$F$1682,2,FALSE)</f>
        <v>204501.21249999999</v>
      </c>
      <c r="F279" s="6">
        <f>VLOOKUP(D279,'Appendix 2b.Deaths 2019'!$E$4:$F$1683,2,FALSE)</f>
        <v>4493</v>
      </c>
      <c r="G279" s="279">
        <f t="shared" si="68"/>
        <v>2.197052988133261E-2</v>
      </c>
      <c r="H279" s="302">
        <v>5</v>
      </c>
      <c r="I279" s="288">
        <f>VLOOKUP(D279,'Appendix 3b. nax IBGE 2019'!$E$5:$O$1850,11,FALSE)</f>
        <v>2.5000000000000018</v>
      </c>
      <c r="J279" s="279">
        <f t="shared" si="80"/>
        <v>0.10413300610121377</v>
      </c>
      <c r="K279" s="6">
        <f t="shared" si="84"/>
        <v>72987.984472815224</v>
      </c>
      <c r="L279" s="6">
        <f t="shared" si="69"/>
        <v>7600.4582324229641</v>
      </c>
      <c r="M279" s="6">
        <f t="shared" si="81"/>
        <v>345938.77678301872</v>
      </c>
      <c r="N279" s="6">
        <f t="shared" si="82"/>
        <v>1280868.5447923746</v>
      </c>
      <c r="O279" s="289">
        <f t="shared" si="83"/>
        <v>17.549032954450759</v>
      </c>
    </row>
    <row r="280" spans="1:15" x14ac:dyDescent="0.2">
      <c r="A280" s="298" t="s">
        <v>58</v>
      </c>
      <c r="B280" s="277" t="s">
        <v>47</v>
      </c>
      <c r="C280" s="278" t="s">
        <v>19</v>
      </c>
      <c r="D280" s="277" t="str">
        <f t="shared" si="67"/>
        <v>BAMale70-74</v>
      </c>
      <c r="E280" s="6">
        <f>VLOOKUP(D280,'Appendix 1b. Person-years 2019'!$E$3:$F$1682,2,FALSE)</f>
        <v>154340.3518</v>
      </c>
      <c r="F280" s="6">
        <f>VLOOKUP(D280,'Appendix 2b.Deaths 2019'!$E$4:$F$1683,2,FALSE)</f>
        <v>4704</v>
      </c>
      <c r="G280" s="279">
        <f t="shared" si="68"/>
        <v>3.0478095618802391E-2</v>
      </c>
      <c r="H280" s="302">
        <v>5</v>
      </c>
      <c r="I280" s="288">
        <f>VLOOKUP(D280,'Appendix 3b. nax IBGE 2019'!$E$5:$O$1850,11,FALSE)</f>
        <v>2.500000000000004</v>
      </c>
      <c r="J280" s="279">
        <f t="shared" si="80"/>
        <v>0.1416011450013076</v>
      </c>
      <c r="K280" s="6">
        <f t="shared" si="84"/>
        <v>65387.526240392261</v>
      </c>
      <c r="L280" s="6">
        <f t="shared" si="69"/>
        <v>9258.9485844425908</v>
      </c>
      <c r="M280" s="6">
        <f t="shared" si="81"/>
        <v>303790.2597408549</v>
      </c>
      <c r="N280" s="6">
        <f t="shared" si="82"/>
        <v>934929.76800935599</v>
      </c>
      <c r="O280" s="289">
        <f t="shared" si="83"/>
        <v>14.298289318549196</v>
      </c>
    </row>
    <row r="281" spans="1:15" x14ac:dyDescent="0.2">
      <c r="A281" s="298" t="s">
        <v>58</v>
      </c>
      <c r="B281" s="277" t="s">
        <v>47</v>
      </c>
      <c r="C281" s="278" t="s">
        <v>20</v>
      </c>
      <c r="D281" s="277" t="str">
        <f t="shared" ref="D281:D344" si="85">_xlfn.CONCAT(A281,B281,C281)</f>
        <v>BAMale75-79</v>
      </c>
      <c r="E281" s="6">
        <f>VLOOKUP(D281,'Appendix 1b. Person-years 2019'!$E$3:$F$1682,2,FALSE)</f>
        <v>102580.1161</v>
      </c>
      <c r="F281" s="6">
        <f>VLOOKUP(D281,'Appendix 2b.Deaths 2019'!$E$4:$F$1683,2,FALSE)</f>
        <v>5008</v>
      </c>
      <c r="G281" s="279">
        <f t="shared" ref="G281:G344" si="86">F281/E281</f>
        <v>4.8820377578028498E-2</v>
      </c>
      <c r="H281" s="302">
        <v>5</v>
      </c>
      <c r="I281" s="288">
        <f>VLOOKUP(D281,'Appendix 3b. nax IBGE 2019'!$E$5:$O$1850,11,FALSE)</f>
        <v>2.5</v>
      </c>
      <c r="J281" s="279">
        <f t="shared" si="80"/>
        <v>0.21754973711968306</v>
      </c>
      <c r="K281" s="6">
        <f t="shared" si="84"/>
        <v>56128.577655949673</v>
      </c>
      <c r="L281" s="6">
        <f t="shared" ref="L281:L344" si="87">K281*J281</f>
        <v>12210.757313953569</v>
      </c>
      <c r="M281" s="6">
        <f t="shared" si="81"/>
        <v>250115.99499486445</v>
      </c>
      <c r="N281" s="6">
        <f t="shared" si="82"/>
        <v>631139.50826850114</v>
      </c>
      <c r="O281" s="289">
        <f t="shared" si="83"/>
        <v>11.244530587202576</v>
      </c>
    </row>
    <row r="282" spans="1:15" x14ac:dyDescent="0.2">
      <c r="A282" s="298" t="s">
        <v>58</v>
      </c>
      <c r="B282" s="277" t="s">
        <v>47</v>
      </c>
      <c r="C282" s="278" t="s">
        <v>21</v>
      </c>
      <c r="D282" s="277" t="str">
        <f t="shared" si="85"/>
        <v>BAMale80-84</v>
      </c>
      <c r="E282" s="6">
        <f>VLOOKUP(D282,'Appendix 1b. Person-years 2019'!$E$3:$F$1682,2,FALSE)</f>
        <v>62154.310599999997</v>
      </c>
      <c r="F282" s="6">
        <f>VLOOKUP(D282,'Appendix 2b.Deaths 2019'!$E$4:$F$1683,2,FALSE)</f>
        <v>4375</v>
      </c>
      <c r="G282" s="279">
        <f t="shared" si="86"/>
        <v>7.0389325499171415E-2</v>
      </c>
      <c r="H282" s="302">
        <v>5</v>
      </c>
      <c r="I282" s="288">
        <f>VLOOKUP(D282,'Appendix 3b. nax IBGE 2019'!$E$5:$O$1850,11,FALSE)</f>
        <v>2.5000000000000013</v>
      </c>
      <c r="J282" s="279">
        <f t="shared" si="80"/>
        <v>0.29928113451331034</v>
      </c>
      <c r="K282" s="6">
        <f t="shared" si="84"/>
        <v>43917.820341996106</v>
      </c>
      <c r="L282" s="6">
        <f t="shared" si="87"/>
        <v>13143.775097304335</v>
      </c>
      <c r="M282" s="6">
        <f t="shared" si="81"/>
        <v>186729.6639667197</v>
      </c>
      <c r="N282" s="6">
        <f t="shared" si="82"/>
        <v>381023.51327363669</v>
      </c>
      <c r="O282" s="289">
        <f t="shared" si="83"/>
        <v>8.6758293172688639</v>
      </c>
    </row>
    <row r="283" spans="1:15" x14ac:dyDescent="0.2">
      <c r="A283" s="298" t="s">
        <v>58</v>
      </c>
      <c r="B283" s="277" t="s">
        <v>47</v>
      </c>
      <c r="C283" s="278" t="s">
        <v>22</v>
      </c>
      <c r="D283" s="277" t="str">
        <f t="shared" si="85"/>
        <v>BAMale85-89</v>
      </c>
      <c r="E283" s="6">
        <f>VLOOKUP(D283,'Appendix 1b. Person-years 2019'!$E$3:$F$1682,2,FALSE)</f>
        <v>30180.416499999999</v>
      </c>
      <c r="F283" s="6">
        <f>VLOOKUP(D283,'Appendix 2b.Deaths 2019'!$E$4:$F$1683,2,FALSE)</f>
        <v>3726</v>
      </c>
      <c r="G283" s="279">
        <f t="shared" si="86"/>
        <v>0.12345754075328948</v>
      </c>
      <c r="H283" s="302">
        <v>5</v>
      </c>
      <c r="I283" s="288">
        <f>VLOOKUP(D283,'Appendix 3b. nax IBGE 2019'!$E$5:$O$1850,11,FALSE)</f>
        <v>2.5000000000000004</v>
      </c>
      <c r="J283" s="279">
        <f t="shared" si="80"/>
        <v>0.47170030476827618</v>
      </c>
      <c r="K283" s="6">
        <f t="shared" si="84"/>
        <v>30774.04524469177</v>
      </c>
      <c r="L283" s="6">
        <f t="shared" si="87"/>
        <v>14516.126520873828</v>
      </c>
      <c r="M283" s="6">
        <f t="shared" si="81"/>
        <v>117579.90992127429</v>
      </c>
      <c r="N283" s="6">
        <f t="shared" si="82"/>
        <v>194293.84930691699</v>
      </c>
      <c r="O283" s="289">
        <f t="shared" si="83"/>
        <v>6.3135622165380036</v>
      </c>
    </row>
    <row r="284" spans="1:15" x14ac:dyDescent="0.2">
      <c r="A284" s="299" t="s">
        <v>58</v>
      </c>
      <c r="B284" s="300" t="s">
        <v>47</v>
      </c>
      <c r="C284" s="292" t="s">
        <v>5</v>
      </c>
      <c r="D284" s="300" t="str">
        <f t="shared" si="85"/>
        <v>BAMale90+</v>
      </c>
      <c r="E284" s="293">
        <f>VLOOKUP(D284,'Appendix 1b. Person-years 2019'!$E$3:$F$1682,2,FALSE)</f>
        <v>19067.694599999999</v>
      </c>
      <c r="F284" s="293">
        <f>VLOOKUP(D284,'Appendix 2b.Deaths 2019'!$E$4:$F$1683,2,FALSE)</f>
        <v>4041</v>
      </c>
      <c r="G284" s="291">
        <f t="shared" si="86"/>
        <v>0.21192913379260858</v>
      </c>
      <c r="H284" s="303"/>
      <c r="I284" s="294">
        <f>VLOOKUP(D284,'Appendix 3b. nax IBGE 2019'!$E$5:$O$1850,11,FALSE)</f>
        <v>0</v>
      </c>
      <c r="J284" s="291">
        <v>1</v>
      </c>
      <c r="K284" s="293">
        <f t="shared" si="84"/>
        <v>16257.918723817942</v>
      </c>
      <c r="L284" s="293">
        <f t="shared" si="87"/>
        <v>16257.918723817942</v>
      </c>
      <c r="M284" s="293">
        <f>K284*O284</f>
        <v>76713.93938564272</v>
      </c>
      <c r="N284" s="293">
        <f>M284</f>
        <v>76713.93938564272</v>
      </c>
      <c r="O284" s="295">
        <f>1/G284</f>
        <v>4.7185584261321454</v>
      </c>
    </row>
    <row r="285" spans="1:15" x14ac:dyDescent="0.2">
      <c r="A285" s="143" t="s">
        <v>53</v>
      </c>
      <c r="B285" s="143" t="s">
        <v>48</v>
      </c>
      <c r="C285" s="144">
        <v>0</v>
      </c>
      <c r="D285" s="143" t="str">
        <f t="shared" si="85"/>
        <v>CEFemale0</v>
      </c>
      <c r="E285" s="6">
        <f>VLOOKUP(D285,'Appendix 1b. Person-years 2019'!$E$3:$F$1682,2,FALSE)</f>
        <v>64526.8698</v>
      </c>
      <c r="F285" s="6">
        <f>VLOOKUP(D285,'Appendix 2b.Deaths 2019'!$E$4:$F$1683,2,FALSE)</f>
        <v>718</v>
      </c>
      <c r="G285" s="279">
        <f t="shared" si="86"/>
        <v>1.1127147531337403E-2</v>
      </c>
      <c r="H285" s="302">
        <v>1</v>
      </c>
      <c r="I285" s="148">
        <f>VLOOKUP(D285,'Appendix 3b. nax IBGE 2019'!$E$5:$O$1850,11,FALSE)</f>
        <v>8.5311791178263693E-2</v>
      </c>
      <c r="J285" s="279">
        <f t="shared" ref="J285:J303" si="88">(H285*G285)/(1+(H285-I285)*G285)</f>
        <v>1.1015037900439882E-2</v>
      </c>
      <c r="K285" s="6">
        <v>100000</v>
      </c>
      <c r="L285" s="6">
        <f t="shared" si="87"/>
        <v>1101.5037900439881</v>
      </c>
      <c r="M285" s="6">
        <f t="shared" ref="M285:M303" si="89">K286*H285+L285*I285</f>
        <v>98992.4674712743</v>
      </c>
      <c r="N285" s="6">
        <f t="shared" ref="N285:N303" si="90">N286+M285</f>
        <v>7999348.6455677832</v>
      </c>
      <c r="O285" s="145">
        <f t="shared" ref="O285:O303" si="91">N285/K285</f>
        <v>79.993486455677825</v>
      </c>
    </row>
    <row r="286" spans="1:15" x14ac:dyDescent="0.2">
      <c r="A286" s="143" t="s">
        <v>53</v>
      </c>
      <c r="B286" s="143" t="s">
        <v>48</v>
      </c>
      <c r="C286" s="149" t="s">
        <v>107</v>
      </c>
      <c r="D286" s="143" t="str">
        <f t="shared" si="85"/>
        <v>CEFemale01-04</v>
      </c>
      <c r="E286" s="146">
        <f>VLOOKUP(D286,'Appendix 1b. Person-years 2019'!$E$3:$F$1682,2,FALSE)</f>
        <v>256716.1727</v>
      </c>
      <c r="F286" s="146">
        <f>VLOOKUP(D286,'Appendix 2b.Deaths 2019'!$E$4:$F$1683,2,FALSE)</f>
        <v>103</v>
      </c>
      <c r="G286" s="147">
        <f t="shared" si="86"/>
        <v>4.0122131347122565E-4</v>
      </c>
      <c r="H286" s="304">
        <v>4</v>
      </c>
      <c r="I286" s="148">
        <f>VLOOKUP(D286,'Appendix 3b. nax IBGE 2019'!$E$5:$O$1850,11,FALSE)</f>
        <v>1.5048727797783699</v>
      </c>
      <c r="J286" s="147">
        <f t="shared" si="88"/>
        <v>1.6032802129166686E-3</v>
      </c>
      <c r="K286" s="146">
        <f t="shared" ref="K286:K304" si="92">K285-L285</f>
        <v>98898.496209956007</v>
      </c>
      <c r="L286" s="146">
        <f t="shared" si="87"/>
        <v>158.56200206063662</v>
      </c>
      <c r="M286" s="146">
        <f t="shared" si="89"/>
        <v>395198.35247238964</v>
      </c>
      <c r="N286" s="146">
        <f t="shared" si="90"/>
        <v>7900356.1780965086</v>
      </c>
      <c r="O286" s="145">
        <f t="shared" si="91"/>
        <v>79.883481355717393</v>
      </c>
    </row>
    <row r="287" spans="1:15" x14ac:dyDescent="0.2">
      <c r="A287" s="143" t="s">
        <v>53</v>
      </c>
      <c r="B287" s="143" t="s">
        <v>48</v>
      </c>
      <c r="C287" s="149" t="s">
        <v>106</v>
      </c>
      <c r="D287" s="143" t="str">
        <f t="shared" si="85"/>
        <v>CEFemale05-09</v>
      </c>
      <c r="E287" s="146">
        <f>VLOOKUP(D287,'Appendix 1b. Person-years 2019'!$E$3:$F$1682,2,FALSE)</f>
        <v>314468.19819999998</v>
      </c>
      <c r="F287" s="146">
        <f>VLOOKUP(D287,'Appendix 2b.Deaths 2019'!$E$4:$F$1683,2,FALSE)</f>
        <v>76</v>
      </c>
      <c r="G287" s="147">
        <f t="shared" si="86"/>
        <v>2.4167785625071197E-4</v>
      </c>
      <c r="H287" s="304">
        <v>5</v>
      </c>
      <c r="I287" s="148">
        <f>VLOOKUP(D287,'Appendix 3b. nax IBGE 2019'!$E$5:$O$1850,11,FALSE)</f>
        <v>2.5000000000003357</v>
      </c>
      <c r="J287" s="147">
        <f t="shared" si="88"/>
        <v>1.2076596197835852E-3</v>
      </c>
      <c r="K287" s="146">
        <f t="shared" si="92"/>
        <v>98739.934207895363</v>
      </c>
      <c r="L287" s="146">
        <f t="shared" si="87"/>
        <v>119.24423140296312</v>
      </c>
      <c r="M287" s="146">
        <f t="shared" si="89"/>
        <v>493401.56046096951</v>
      </c>
      <c r="N287" s="146">
        <f t="shared" si="90"/>
        <v>7505157.8256241186</v>
      </c>
      <c r="O287" s="145">
        <f t="shared" si="91"/>
        <v>76.00934602429578</v>
      </c>
    </row>
    <row r="288" spans="1:15" x14ac:dyDescent="0.2">
      <c r="A288" s="143" t="s">
        <v>53</v>
      </c>
      <c r="B288" s="143" t="s">
        <v>48</v>
      </c>
      <c r="C288" s="149" t="s">
        <v>71</v>
      </c>
      <c r="D288" s="143" t="str">
        <f t="shared" si="85"/>
        <v>CEFemale10-14</v>
      </c>
      <c r="E288" s="146">
        <f>VLOOKUP(D288,'Appendix 1b. Person-years 2019'!$E$3:$F$1682,2,FALSE)</f>
        <v>336970.35700000002</v>
      </c>
      <c r="F288" s="146">
        <f>VLOOKUP(D288,'Appendix 2b.Deaths 2019'!$E$4:$F$1683,2,FALSE)</f>
        <v>90</v>
      </c>
      <c r="G288" s="147">
        <f t="shared" si="86"/>
        <v>2.6708580778813133E-4</v>
      </c>
      <c r="H288" s="304">
        <v>5</v>
      </c>
      <c r="I288" s="148">
        <f>VLOOKUP(D288,'Appendix 3b. nax IBGE 2019'!$E$5:$O$1850,11,FALSE)</f>
        <v>2.4999999999997988</v>
      </c>
      <c r="J288" s="147">
        <f t="shared" si="88"/>
        <v>1.3345379485756085E-3</v>
      </c>
      <c r="K288" s="146">
        <f t="shared" si="92"/>
        <v>98620.689976492402</v>
      </c>
      <c r="L288" s="146">
        <f t="shared" si="87"/>
        <v>131.61305328833924</v>
      </c>
      <c r="M288" s="146">
        <f t="shared" si="89"/>
        <v>492774.41724924115</v>
      </c>
      <c r="N288" s="146">
        <f t="shared" si="90"/>
        <v>7011756.2651631488</v>
      </c>
      <c r="O288" s="145">
        <f t="shared" si="91"/>
        <v>71.09822763189446</v>
      </c>
    </row>
    <row r="289" spans="1:15" x14ac:dyDescent="0.2">
      <c r="A289" s="143" t="s">
        <v>53</v>
      </c>
      <c r="B289" s="143" t="s">
        <v>48</v>
      </c>
      <c r="C289" s="144" t="s">
        <v>72</v>
      </c>
      <c r="D289" s="143" t="str">
        <f t="shared" si="85"/>
        <v>CEFemale15-19</v>
      </c>
      <c r="E289" s="146">
        <f>VLOOKUP(D289,'Appendix 1b. Person-years 2019'!$E$3:$F$1682,2,FALSE)</f>
        <v>366258.08279999997</v>
      </c>
      <c r="F289" s="146">
        <f>VLOOKUP(D289,'Appendix 2b.Deaths 2019'!$E$4:$F$1683,2,FALSE)</f>
        <v>157</v>
      </c>
      <c r="G289" s="147">
        <f t="shared" si="86"/>
        <v>4.2865948185976803E-4</v>
      </c>
      <c r="H289" s="304">
        <v>5</v>
      </c>
      <c r="I289" s="148">
        <f>VLOOKUP(D289,'Appendix 3b. nax IBGE 2019'!$E$5:$O$1850,11,FALSE)</f>
        <v>2.5000000000001092</v>
      </c>
      <c r="J289" s="147">
        <f t="shared" si="88"/>
        <v>2.141003006200595E-3</v>
      </c>
      <c r="K289" s="146">
        <f t="shared" si="92"/>
        <v>98489.076923204062</v>
      </c>
      <c r="L289" s="146">
        <f t="shared" si="87"/>
        <v>210.86540977050154</v>
      </c>
      <c r="M289" s="146">
        <f t="shared" si="89"/>
        <v>491918.22109159408</v>
      </c>
      <c r="N289" s="146">
        <f t="shared" si="90"/>
        <v>6518981.8479139078</v>
      </c>
      <c r="O289" s="145">
        <f t="shared" si="91"/>
        <v>66.189896905999262</v>
      </c>
    </row>
    <row r="290" spans="1:15" x14ac:dyDescent="0.2">
      <c r="A290" s="143" t="s">
        <v>53</v>
      </c>
      <c r="B290" s="143" t="s">
        <v>48</v>
      </c>
      <c r="C290" s="144" t="s">
        <v>73</v>
      </c>
      <c r="D290" s="143" t="str">
        <f t="shared" si="85"/>
        <v>CEFemale20-24</v>
      </c>
      <c r="E290" s="146">
        <f>VLOOKUP(D290,'Appendix 1b. Person-years 2019'!$E$3:$F$1682,2,FALSE)</f>
        <v>414998.9902</v>
      </c>
      <c r="F290" s="146">
        <f>VLOOKUP(D290,'Appendix 2b.Deaths 2019'!$E$4:$F$1683,2,FALSE)</f>
        <v>231</v>
      </c>
      <c r="G290" s="147">
        <f t="shared" si="86"/>
        <v>5.5662786044051438E-4</v>
      </c>
      <c r="H290" s="304">
        <v>5</v>
      </c>
      <c r="I290" s="148">
        <f>VLOOKUP(D290,'Appendix 3b. nax IBGE 2019'!$E$5:$O$1850,11,FALSE)</f>
        <v>2.5000000000000395</v>
      </c>
      <c r="J290" s="147">
        <f t="shared" si="88"/>
        <v>2.7792717519803528E-3</v>
      </c>
      <c r="K290" s="146">
        <f t="shared" si="92"/>
        <v>98278.211513433562</v>
      </c>
      <c r="L290" s="146">
        <f t="shared" si="87"/>
        <v>273.1418570944362</v>
      </c>
      <c r="M290" s="146">
        <f t="shared" si="89"/>
        <v>490708.20292443171</v>
      </c>
      <c r="N290" s="146">
        <f t="shared" si="90"/>
        <v>6027063.6268223133</v>
      </c>
      <c r="O290" s="145">
        <f t="shared" si="91"/>
        <v>61.326549740869872</v>
      </c>
    </row>
    <row r="291" spans="1:15" x14ac:dyDescent="0.2">
      <c r="A291" s="143" t="s">
        <v>53</v>
      </c>
      <c r="B291" s="143" t="s">
        <v>48</v>
      </c>
      <c r="C291" s="144" t="s">
        <v>74</v>
      </c>
      <c r="D291" s="143" t="str">
        <f t="shared" si="85"/>
        <v>CEFemale25-29</v>
      </c>
      <c r="E291" s="146">
        <f>VLOOKUP(D291,'Appendix 1b. Person-years 2019'!$E$3:$F$1682,2,FALSE)</f>
        <v>408229.40120000002</v>
      </c>
      <c r="F291" s="146">
        <f>VLOOKUP(D291,'Appendix 2b.Deaths 2019'!$E$4:$F$1683,2,FALSE)</f>
        <v>241</v>
      </c>
      <c r="G291" s="147">
        <f t="shared" si="86"/>
        <v>5.9035434315013761E-4</v>
      </c>
      <c r="H291" s="304">
        <v>5</v>
      </c>
      <c r="I291" s="148">
        <f>VLOOKUP(D291,'Appendix 3b. nax IBGE 2019'!$E$5:$O$1850,11,FALSE)</f>
        <v>2.4999999999999991</v>
      </c>
      <c r="J291" s="147">
        <f t="shared" si="88"/>
        <v>2.9474216578087324E-3</v>
      </c>
      <c r="K291" s="146">
        <f t="shared" si="92"/>
        <v>98005.069656339125</v>
      </c>
      <c r="L291" s="146">
        <f t="shared" si="87"/>
        <v>288.86226488014734</v>
      </c>
      <c r="M291" s="146">
        <f t="shared" si="89"/>
        <v>489303.19261949521</v>
      </c>
      <c r="N291" s="146">
        <f t="shared" si="90"/>
        <v>5536355.423897882</v>
      </c>
      <c r="O291" s="145">
        <f t="shared" si="91"/>
        <v>56.490500372189487</v>
      </c>
    </row>
    <row r="292" spans="1:15" x14ac:dyDescent="0.2">
      <c r="A292" s="143" t="s">
        <v>53</v>
      </c>
      <c r="B292" s="143" t="s">
        <v>48</v>
      </c>
      <c r="C292" s="144" t="s">
        <v>75</v>
      </c>
      <c r="D292" s="143" t="str">
        <f t="shared" si="85"/>
        <v>CEFemale30-34</v>
      </c>
      <c r="E292" s="146">
        <f>VLOOKUP(D292,'Appendix 1b. Person-years 2019'!$E$3:$F$1682,2,FALSE)</f>
        <v>401540.80369999999</v>
      </c>
      <c r="F292" s="146">
        <f>VLOOKUP(D292,'Appendix 2b.Deaths 2019'!$E$4:$F$1683,2,FALSE)</f>
        <v>323</v>
      </c>
      <c r="G292" s="147">
        <f t="shared" si="86"/>
        <v>8.0440143821926616E-4</v>
      </c>
      <c r="H292" s="304">
        <v>5</v>
      </c>
      <c r="I292" s="148">
        <f>VLOOKUP(D292,'Appendix 3b. nax IBGE 2019'!$E$5:$O$1850,11,FALSE)</f>
        <v>2.4999999999999512</v>
      </c>
      <c r="J292" s="147">
        <f t="shared" si="88"/>
        <v>4.0139351530712073E-3</v>
      </c>
      <c r="K292" s="146">
        <f t="shared" si="92"/>
        <v>97716.207391458971</v>
      </c>
      <c r="L292" s="146">
        <f t="shared" si="87"/>
        <v>392.22651987337372</v>
      </c>
      <c r="M292" s="146">
        <f t="shared" si="89"/>
        <v>487600.47065761138</v>
      </c>
      <c r="N292" s="146">
        <f t="shared" si="90"/>
        <v>5047052.2312783869</v>
      </c>
      <c r="O292" s="145">
        <f t="shared" si="91"/>
        <v>51.650103560195397</v>
      </c>
    </row>
    <row r="293" spans="1:15" x14ac:dyDescent="0.2">
      <c r="A293" s="143" t="s">
        <v>53</v>
      </c>
      <c r="B293" s="143" t="s">
        <v>48</v>
      </c>
      <c r="C293" s="144" t="s">
        <v>76</v>
      </c>
      <c r="D293" s="143" t="str">
        <f t="shared" si="85"/>
        <v>CEFemale35-39</v>
      </c>
      <c r="E293" s="146">
        <f>VLOOKUP(D293,'Appendix 1b. Person-years 2019'!$E$3:$F$1682,2,FALSE)</f>
        <v>365958.41519999999</v>
      </c>
      <c r="F293" s="146">
        <f>VLOOKUP(D293,'Appendix 2b.Deaths 2019'!$E$4:$F$1683,2,FALSE)</f>
        <v>402</v>
      </c>
      <c r="G293" s="147">
        <f t="shared" si="86"/>
        <v>1.0984854652961128E-3</v>
      </c>
      <c r="H293" s="304">
        <v>5</v>
      </c>
      <c r="I293" s="148">
        <f>VLOOKUP(D293,'Appendix 3b. nax IBGE 2019'!$E$5:$O$1850,11,FALSE)</f>
        <v>2.4999999999999849</v>
      </c>
      <c r="J293" s="147">
        <f t="shared" si="88"/>
        <v>5.4773852562510165E-3</v>
      </c>
      <c r="K293" s="146">
        <f t="shared" si="92"/>
        <v>97323.980871585591</v>
      </c>
      <c r="L293" s="146">
        <f t="shared" si="87"/>
        <v>533.08093790567887</v>
      </c>
      <c r="M293" s="146">
        <f t="shared" si="89"/>
        <v>485287.20201316377</v>
      </c>
      <c r="N293" s="146">
        <f t="shared" si="90"/>
        <v>4559451.7606207756</v>
      </c>
      <c r="O293" s="145">
        <f t="shared" si="91"/>
        <v>46.848183970575121</v>
      </c>
    </row>
    <row r="294" spans="1:15" x14ac:dyDescent="0.2">
      <c r="A294" s="143" t="s">
        <v>53</v>
      </c>
      <c r="B294" s="143" t="s">
        <v>48</v>
      </c>
      <c r="C294" s="144" t="s">
        <v>77</v>
      </c>
      <c r="D294" s="143" t="str">
        <f t="shared" si="85"/>
        <v>CEFemale40-44</v>
      </c>
      <c r="E294" s="146">
        <f>VLOOKUP(D294,'Appendix 1b. Person-years 2019'!$E$3:$F$1682,2,FALSE)</f>
        <v>327308.37780000002</v>
      </c>
      <c r="F294" s="146">
        <f>VLOOKUP(D294,'Appendix 2b.Deaths 2019'!$E$4:$F$1683,2,FALSE)</f>
        <v>530</v>
      </c>
      <c r="G294" s="147">
        <f t="shared" si="86"/>
        <v>1.6192680540669008E-3</v>
      </c>
      <c r="H294" s="304">
        <v>5</v>
      </c>
      <c r="I294" s="148">
        <f>VLOOKUP(D294,'Appendix 3b. nax IBGE 2019'!$E$5:$O$1850,11,FALSE)</f>
        <v>2.5000000000000226</v>
      </c>
      <c r="J294" s="147">
        <f t="shared" si="88"/>
        <v>8.0636970527465397E-3</v>
      </c>
      <c r="K294" s="146">
        <f t="shared" si="92"/>
        <v>96790.899933679917</v>
      </c>
      <c r="L294" s="146">
        <f t="shared" si="87"/>
        <v>780.49249452790002</v>
      </c>
      <c r="M294" s="146">
        <f t="shared" si="89"/>
        <v>482003.26843207981</v>
      </c>
      <c r="N294" s="146">
        <f t="shared" si="90"/>
        <v>4074164.5586076118</v>
      </c>
      <c r="O294" s="145">
        <f t="shared" si="91"/>
        <v>42.09243391061748</v>
      </c>
    </row>
    <row r="295" spans="1:15" x14ac:dyDescent="0.2">
      <c r="A295" s="143" t="s">
        <v>53</v>
      </c>
      <c r="B295" s="143" t="s">
        <v>48</v>
      </c>
      <c r="C295" s="144" t="s">
        <v>78</v>
      </c>
      <c r="D295" s="143" t="str">
        <f t="shared" si="85"/>
        <v>CEFemale45-49</v>
      </c>
      <c r="E295" s="146">
        <f>VLOOKUP(D295,'Appendix 1b. Person-years 2019'!$E$3:$F$1682,2,FALSE)</f>
        <v>290713.55589999998</v>
      </c>
      <c r="F295" s="146">
        <f>VLOOKUP(D295,'Appendix 2b.Deaths 2019'!$E$4:$F$1683,2,FALSE)</f>
        <v>656</v>
      </c>
      <c r="G295" s="147">
        <f t="shared" si="86"/>
        <v>2.2565167213105526E-3</v>
      </c>
      <c r="H295" s="304">
        <v>5</v>
      </c>
      <c r="I295" s="148">
        <f>VLOOKUP(D295,'Appendix 3b. nax IBGE 2019'!$E$5:$O$1850,11,FALSE)</f>
        <v>2.4999999999999956</v>
      </c>
      <c r="J295" s="147">
        <f t="shared" si="88"/>
        <v>1.1219292304834936E-2</v>
      </c>
      <c r="K295" s="146">
        <f t="shared" si="92"/>
        <v>96010.407439152012</v>
      </c>
      <c r="L295" s="146">
        <f t="shared" si="87"/>
        <v>1077.168825366145</v>
      </c>
      <c r="M295" s="146">
        <f t="shared" si="89"/>
        <v>477359.11513234471</v>
      </c>
      <c r="N295" s="146">
        <f t="shared" si="90"/>
        <v>3592161.290175532</v>
      </c>
      <c r="O295" s="145">
        <f t="shared" si="91"/>
        <v>37.414290658563409</v>
      </c>
    </row>
    <row r="296" spans="1:15" x14ac:dyDescent="0.2">
      <c r="A296" s="143" t="s">
        <v>53</v>
      </c>
      <c r="B296" s="143" t="s">
        <v>48</v>
      </c>
      <c r="C296" s="144" t="s">
        <v>79</v>
      </c>
      <c r="D296" s="143" t="str">
        <f t="shared" si="85"/>
        <v>CEFemale50-54</v>
      </c>
      <c r="E296" s="146">
        <f>VLOOKUP(D296,'Appendix 1b. Person-years 2019'!$E$3:$F$1682,2,FALSE)</f>
        <v>271308.15149999998</v>
      </c>
      <c r="F296" s="146">
        <f>VLOOKUP(D296,'Appendix 2b.Deaths 2019'!$E$4:$F$1683,2,FALSE)</f>
        <v>934</v>
      </c>
      <c r="G296" s="147">
        <f t="shared" si="86"/>
        <v>3.4425799403229509E-3</v>
      </c>
      <c r="H296" s="304">
        <v>5</v>
      </c>
      <c r="I296" s="148">
        <f>VLOOKUP(D296,'Appendix 3b. nax IBGE 2019'!$E$5:$O$1850,11,FALSE)</f>
        <v>2.5000000000000013</v>
      </c>
      <c r="J296" s="147">
        <f t="shared" si="88"/>
        <v>1.7066021840491781E-2</v>
      </c>
      <c r="K296" s="146">
        <f t="shared" si="92"/>
        <v>94933.23861378587</v>
      </c>
      <c r="L296" s="146">
        <f t="shared" si="87"/>
        <v>1620.1327235714873</v>
      </c>
      <c r="M296" s="146">
        <f t="shared" si="89"/>
        <v>470615.86126000062</v>
      </c>
      <c r="N296" s="146">
        <f t="shared" si="90"/>
        <v>3114802.1750431871</v>
      </c>
      <c r="O296" s="145">
        <f t="shared" si="91"/>
        <v>32.810448906257648</v>
      </c>
    </row>
    <row r="297" spans="1:15" x14ac:dyDescent="0.2">
      <c r="A297" s="143" t="s">
        <v>53</v>
      </c>
      <c r="B297" s="143" t="s">
        <v>48</v>
      </c>
      <c r="C297" s="144" t="s">
        <v>80</v>
      </c>
      <c r="D297" s="143" t="str">
        <f t="shared" si="85"/>
        <v>CEFemale55-59</v>
      </c>
      <c r="E297" s="146">
        <f>VLOOKUP(D297,'Appendix 1b. Person-years 2019'!$E$3:$F$1682,2,FALSE)</f>
        <v>232749.61040000001</v>
      </c>
      <c r="F297" s="146">
        <f>VLOOKUP(D297,'Appendix 2b.Deaths 2019'!$E$4:$F$1683,2,FALSE)</f>
        <v>1239</v>
      </c>
      <c r="G297" s="147">
        <f t="shared" si="86"/>
        <v>5.3233171813721752E-3</v>
      </c>
      <c r="H297" s="304">
        <v>5</v>
      </c>
      <c r="I297" s="148">
        <f>VLOOKUP(D297,'Appendix 3b. nax IBGE 2019'!$E$5:$O$1850,11,FALSE)</f>
        <v>2.499999999999988</v>
      </c>
      <c r="J297" s="147">
        <f t="shared" si="88"/>
        <v>2.6267016752900607E-2</v>
      </c>
      <c r="K297" s="146">
        <f t="shared" si="92"/>
        <v>93313.105890214385</v>
      </c>
      <c r="L297" s="146">
        <f t="shared" si="87"/>
        <v>2451.0569156834495</v>
      </c>
      <c r="M297" s="146">
        <f t="shared" si="89"/>
        <v>460437.88716186327</v>
      </c>
      <c r="N297" s="146">
        <f t="shared" si="90"/>
        <v>2644186.3137831865</v>
      </c>
      <c r="O297" s="145">
        <f t="shared" si="91"/>
        <v>28.336708853032388</v>
      </c>
    </row>
    <row r="298" spans="1:15" x14ac:dyDescent="0.2">
      <c r="A298" s="143" t="s">
        <v>53</v>
      </c>
      <c r="B298" s="143" t="s">
        <v>48</v>
      </c>
      <c r="C298" s="144" t="s">
        <v>81</v>
      </c>
      <c r="D298" s="143" t="str">
        <f t="shared" si="85"/>
        <v>CEFemale60-64</v>
      </c>
      <c r="E298" s="146">
        <f>VLOOKUP(D298,'Appendix 1b. Person-years 2019'!$E$3:$F$1682,2,FALSE)</f>
        <v>182027.21239999999</v>
      </c>
      <c r="F298" s="146">
        <f>VLOOKUP(D298,'Appendix 2b.Deaths 2019'!$E$4:$F$1683,2,FALSE)</f>
        <v>1506</v>
      </c>
      <c r="G298" s="147">
        <f t="shared" si="86"/>
        <v>8.2734882336746706E-3</v>
      </c>
      <c r="H298" s="304">
        <v>5</v>
      </c>
      <c r="I298" s="148">
        <f>VLOOKUP(D298,'Appendix 3b. nax IBGE 2019'!$E$5:$O$1850,11,FALSE)</f>
        <v>2.5000000000000053</v>
      </c>
      <c r="J298" s="147">
        <f t="shared" si="88"/>
        <v>4.0529147603820675E-2</v>
      </c>
      <c r="K298" s="146">
        <f t="shared" si="92"/>
        <v>90862.048974530931</v>
      </c>
      <c r="L298" s="146">
        <f t="shared" si="87"/>
        <v>3682.5613944743473</v>
      </c>
      <c r="M298" s="146">
        <f t="shared" si="89"/>
        <v>445103.84138646879</v>
      </c>
      <c r="N298" s="146">
        <f t="shared" si="90"/>
        <v>2183748.426621323</v>
      </c>
      <c r="O298" s="145">
        <f t="shared" si="91"/>
        <v>24.033669186058507</v>
      </c>
    </row>
    <row r="299" spans="1:15" x14ac:dyDescent="0.2">
      <c r="A299" s="143" t="s">
        <v>53</v>
      </c>
      <c r="B299" s="143" t="s">
        <v>48</v>
      </c>
      <c r="C299" s="144" t="s">
        <v>82</v>
      </c>
      <c r="D299" s="143" t="str">
        <f t="shared" si="85"/>
        <v>CEFemale65-69</v>
      </c>
      <c r="E299" s="146">
        <f>VLOOKUP(D299,'Appendix 1b. Person-years 2019'!$E$3:$F$1682,2,FALSE)</f>
        <v>149967.63519999999</v>
      </c>
      <c r="F299" s="146">
        <f>VLOOKUP(D299,'Appendix 2b.Deaths 2019'!$E$4:$F$1683,2,FALSE)</f>
        <v>1964</v>
      </c>
      <c r="G299" s="147">
        <f t="shared" si="86"/>
        <v>1.3096159030451925E-2</v>
      </c>
      <c r="H299" s="304">
        <v>5</v>
      </c>
      <c r="I299" s="148">
        <f>VLOOKUP(D299,'Appendix 3b. nax IBGE 2019'!$E$5:$O$1850,11,FALSE)</f>
        <v>2.4999999999999991</v>
      </c>
      <c r="J299" s="147">
        <f t="shared" si="88"/>
        <v>6.3404893723480613E-2</v>
      </c>
      <c r="K299" s="146">
        <f t="shared" si="92"/>
        <v>87179.487580056579</v>
      </c>
      <c r="L299" s="146">
        <f t="shared" si="87"/>
        <v>5527.6061448809851</v>
      </c>
      <c r="M299" s="146">
        <f t="shared" si="89"/>
        <v>422078.42253808049</v>
      </c>
      <c r="N299" s="146">
        <f t="shared" si="90"/>
        <v>1738644.5852348544</v>
      </c>
      <c r="O299" s="145">
        <f t="shared" si="91"/>
        <v>19.943276033118043</v>
      </c>
    </row>
    <row r="300" spans="1:15" x14ac:dyDescent="0.2">
      <c r="A300" s="143" t="s">
        <v>53</v>
      </c>
      <c r="B300" s="143" t="s">
        <v>48</v>
      </c>
      <c r="C300" s="144" t="s">
        <v>19</v>
      </c>
      <c r="D300" s="143" t="str">
        <f t="shared" si="85"/>
        <v>CEFemale70-74</v>
      </c>
      <c r="E300" s="146">
        <f>VLOOKUP(D300,'Appendix 1b. Person-years 2019'!$E$3:$F$1682,2,FALSE)</f>
        <v>118885.1906</v>
      </c>
      <c r="F300" s="146">
        <f>VLOOKUP(D300,'Appendix 2b.Deaths 2019'!$E$4:$F$1683,2,FALSE)</f>
        <v>2415</v>
      </c>
      <c r="G300" s="147">
        <f t="shared" si="86"/>
        <v>2.0313716013001876E-2</v>
      </c>
      <c r="H300" s="304">
        <v>5</v>
      </c>
      <c r="I300" s="148">
        <f>VLOOKUP(D300,'Appendix 3b. nax IBGE 2019'!$E$5:$O$1850,11,FALSE)</f>
        <v>2.5000000000000009</v>
      </c>
      <c r="J300" s="147">
        <f t="shared" si="88"/>
        <v>9.6659781677805146E-2</v>
      </c>
      <c r="K300" s="146">
        <f t="shared" si="92"/>
        <v>81651.881435175601</v>
      </c>
      <c r="L300" s="146">
        <f t="shared" si="87"/>
        <v>7892.4530331061051</v>
      </c>
      <c r="M300" s="146">
        <f t="shared" si="89"/>
        <v>388528.2745931127</v>
      </c>
      <c r="N300" s="146">
        <f t="shared" si="90"/>
        <v>1316566.1626967739</v>
      </c>
      <c r="O300" s="145">
        <f t="shared" si="91"/>
        <v>16.124137491455251</v>
      </c>
    </row>
    <row r="301" spans="1:15" x14ac:dyDescent="0.2">
      <c r="A301" s="143" t="s">
        <v>53</v>
      </c>
      <c r="B301" s="143" t="s">
        <v>48</v>
      </c>
      <c r="C301" s="144" t="s">
        <v>20</v>
      </c>
      <c r="D301" s="143" t="str">
        <f t="shared" si="85"/>
        <v>CEFemale75-79</v>
      </c>
      <c r="E301" s="146">
        <f>VLOOKUP(D301,'Appendix 1b. Person-years 2019'!$E$3:$F$1682,2,FALSE)</f>
        <v>83876.717000000004</v>
      </c>
      <c r="F301" s="146">
        <f>VLOOKUP(D301,'Appendix 2b.Deaths 2019'!$E$4:$F$1683,2,FALSE)</f>
        <v>2960</v>
      </c>
      <c r="G301" s="147">
        <f t="shared" si="86"/>
        <v>3.5289888611162501E-2</v>
      </c>
      <c r="H301" s="304">
        <v>5</v>
      </c>
      <c r="I301" s="148">
        <f>VLOOKUP(D301,'Appendix 3b. nax IBGE 2019'!$E$5:$O$1850,11,FALSE)</f>
        <v>2.4999999999999978</v>
      </c>
      <c r="J301" s="147">
        <f t="shared" si="88"/>
        <v>0.16214430674582653</v>
      </c>
      <c r="K301" s="146">
        <f t="shared" si="92"/>
        <v>73759.42840206949</v>
      </c>
      <c r="L301" s="146">
        <f t="shared" si="87"/>
        <v>11959.671384221985</v>
      </c>
      <c r="M301" s="146">
        <f t="shared" si="89"/>
        <v>338897.96354979248</v>
      </c>
      <c r="N301" s="146">
        <f t="shared" si="90"/>
        <v>928037.88810366113</v>
      </c>
      <c r="O301" s="145">
        <f t="shared" si="91"/>
        <v>12.581956072718466</v>
      </c>
    </row>
    <row r="302" spans="1:15" x14ac:dyDescent="0.2">
      <c r="A302" s="143" t="s">
        <v>53</v>
      </c>
      <c r="B302" s="143" t="s">
        <v>48</v>
      </c>
      <c r="C302" s="144" t="s">
        <v>21</v>
      </c>
      <c r="D302" s="143" t="str">
        <f t="shared" si="85"/>
        <v>CEFemale80-84</v>
      </c>
      <c r="E302" s="146">
        <f>VLOOKUP(D302,'Appendix 1b. Person-years 2019'!$E$3:$F$1682,2,FALSE)</f>
        <v>60419.696300000003</v>
      </c>
      <c r="F302" s="146">
        <f>VLOOKUP(D302,'Appendix 2b.Deaths 2019'!$E$4:$F$1683,2,FALSE)</f>
        <v>3432</v>
      </c>
      <c r="G302" s="147">
        <f t="shared" si="86"/>
        <v>5.6802668834335067E-2</v>
      </c>
      <c r="H302" s="304">
        <v>5</v>
      </c>
      <c r="I302" s="148">
        <f>VLOOKUP(D302,'Appendix 3b. nax IBGE 2019'!$E$5:$O$1850,11,FALSE)</f>
        <v>2.5</v>
      </c>
      <c r="J302" s="147">
        <f t="shared" si="88"/>
        <v>0.24869674680002901</v>
      </c>
      <c r="K302" s="146">
        <f t="shared" si="92"/>
        <v>61799.757017847507</v>
      </c>
      <c r="L302" s="146">
        <f t="shared" si="87"/>
        <v>15369.398523370937</v>
      </c>
      <c r="M302" s="146">
        <f t="shared" si="89"/>
        <v>270575.2887808102</v>
      </c>
      <c r="N302" s="146">
        <f t="shared" si="90"/>
        <v>589139.92455386871</v>
      </c>
      <c r="O302" s="145">
        <f t="shared" si="91"/>
        <v>9.533045969480554</v>
      </c>
    </row>
    <row r="303" spans="1:15" x14ac:dyDescent="0.2">
      <c r="A303" s="143" t="s">
        <v>53</v>
      </c>
      <c r="B303" s="143" t="s">
        <v>48</v>
      </c>
      <c r="C303" s="144" t="s">
        <v>22</v>
      </c>
      <c r="D303" s="143" t="str">
        <f t="shared" si="85"/>
        <v>CEFemale85-89</v>
      </c>
      <c r="E303" s="146">
        <f>VLOOKUP(D303,'Appendix 1b. Person-years 2019'!$E$3:$F$1682,2,FALSE)</f>
        <v>31012.656299999999</v>
      </c>
      <c r="F303" s="146">
        <f>VLOOKUP(D303,'Appendix 2b.Deaths 2019'!$E$4:$F$1683,2,FALSE)</f>
        <v>3001</v>
      </c>
      <c r="G303" s="147">
        <f t="shared" si="86"/>
        <v>9.6766944790859469E-2</v>
      </c>
      <c r="H303" s="304">
        <v>5</v>
      </c>
      <c r="I303" s="148">
        <f>VLOOKUP(D303,'Appendix 3b. nax IBGE 2019'!$E$5:$O$1850,11,FALSE)</f>
        <v>2.4999999999999987</v>
      </c>
      <c r="J303" s="147">
        <f t="shared" si="88"/>
        <v>0.38958689101827682</v>
      </c>
      <c r="K303" s="146">
        <f t="shared" si="92"/>
        <v>46430.358494476568</v>
      </c>
      <c r="L303" s="146">
        <f t="shared" si="87"/>
        <v>18088.659014727167</v>
      </c>
      <c r="M303" s="146">
        <f t="shared" si="89"/>
        <v>186930.14493556489</v>
      </c>
      <c r="N303" s="146">
        <f t="shared" si="90"/>
        <v>318564.63577305852</v>
      </c>
      <c r="O303" s="145">
        <f t="shared" si="91"/>
        <v>6.8611280658312275</v>
      </c>
    </row>
    <row r="304" spans="1:15" x14ac:dyDescent="0.2">
      <c r="A304" s="143" t="s">
        <v>53</v>
      </c>
      <c r="B304" s="143" t="s">
        <v>48</v>
      </c>
      <c r="C304" s="144" t="s">
        <v>5</v>
      </c>
      <c r="D304" s="143" t="str">
        <f t="shared" si="85"/>
        <v>CEFemale90+</v>
      </c>
      <c r="E304" s="8">
        <f>VLOOKUP(D304,'Appendix 1b. Person-years 2019'!$E$3:$F$1682,2,FALSE)</f>
        <v>20584.6535</v>
      </c>
      <c r="F304" s="8">
        <f>VLOOKUP(D304,'Appendix 2b.Deaths 2019'!$E$4:$F$1683,2,FALSE)</f>
        <v>4432</v>
      </c>
      <c r="G304" s="7">
        <f t="shared" si="86"/>
        <v>0.21530602883356767</v>
      </c>
      <c r="H304" s="306"/>
      <c r="I304" s="148">
        <f>VLOOKUP(D304,'Appendix 3b. nax IBGE 2019'!$E$5:$O$1850,11,FALSE)</f>
        <v>0</v>
      </c>
      <c r="J304" s="7">
        <v>1</v>
      </c>
      <c r="K304" s="8">
        <f t="shared" si="92"/>
        <v>28341.699479749401</v>
      </c>
      <c r="L304" s="8">
        <f t="shared" si="87"/>
        <v>28341.699479749401</v>
      </c>
      <c r="M304" s="8">
        <f>K304*O304</f>
        <v>131634.49083749362</v>
      </c>
      <c r="N304" s="8">
        <f>M304</f>
        <v>131634.49083749362</v>
      </c>
      <c r="O304" s="142">
        <f>1/G304</f>
        <v>4.644551782490975</v>
      </c>
    </row>
    <row r="305" spans="1:15" x14ac:dyDescent="0.2">
      <c r="A305" s="143" t="s">
        <v>53</v>
      </c>
      <c r="B305" s="143" t="s">
        <v>47</v>
      </c>
      <c r="C305" s="144">
        <v>0</v>
      </c>
      <c r="D305" s="143" t="str">
        <f t="shared" si="85"/>
        <v>CEMale0</v>
      </c>
      <c r="E305" s="151">
        <f>VLOOKUP(D305,'Appendix 1b. Person-years 2019'!$E$3:$F$1682,2,FALSE)</f>
        <v>67623.861900000004</v>
      </c>
      <c r="F305" s="151">
        <f>VLOOKUP(D305,'Appendix 2b.Deaths 2019'!$E$4:$F$1683,2,FALSE)</f>
        <v>851</v>
      </c>
      <c r="G305" s="152">
        <f t="shared" si="86"/>
        <v>1.2584315300691219E-2</v>
      </c>
      <c r="H305" s="307">
        <v>1</v>
      </c>
      <c r="I305" s="148">
        <f>VLOOKUP(D305,'Appendix 3b. nax IBGE 2019'!$E$5:$O$1850,11,FALSE)</f>
        <v>8.1836494250905056E-2</v>
      </c>
      <c r="J305" s="152">
        <f t="shared" ref="J305:J323" si="93">(H305*G305)/(1+(H305-I305)*G305)</f>
        <v>1.2440571229808834E-2</v>
      </c>
      <c r="K305" s="151">
        <v>100000</v>
      </c>
      <c r="L305" s="151">
        <f t="shared" si="87"/>
        <v>1244.0571229808834</v>
      </c>
      <c r="M305" s="151">
        <f t="shared" ref="M305:M323" si="94">K306*H305+L305*I305</f>
        <v>98857.752150611734</v>
      </c>
      <c r="N305" s="151">
        <f t="shared" ref="N305:N323" si="95">N306+M305</f>
        <v>7324727.338480711</v>
      </c>
      <c r="O305" s="150">
        <f t="shared" ref="O305:O323" si="96">N305/K305</f>
        <v>73.247273384807116</v>
      </c>
    </row>
    <row r="306" spans="1:15" x14ac:dyDescent="0.2">
      <c r="A306" s="143" t="s">
        <v>53</v>
      </c>
      <c r="B306" s="143" t="s">
        <v>47</v>
      </c>
      <c r="C306" s="149" t="s">
        <v>107</v>
      </c>
      <c r="D306" s="143" t="str">
        <f t="shared" si="85"/>
        <v>CEMale01-04</v>
      </c>
      <c r="E306" s="146">
        <f>VLOOKUP(D306,'Appendix 1b. Person-years 2019'!$E$3:$F$1682,2,FALSE)</f>
        <v>268926.48959999997</v>
      </c>
      <c r="F306" s="146">
        <f>VLOOKUP(D306,'Appendix 2b.Deaths 2019'!$E$4:$F$1683,2,FALSE)</f>
        <v>152</v>
      </c>
      <c r="G306" s="147">
        <f t="shared" si="86"/>
        <v>5.6521021869613555E-4</v>
      </c>
      <c r="H306" s="304">
        <v>4</v>
      </c>
      <c r="I306" s="148">
        <f>VLOOKUP(D306,'Appendix 3b. nax IBGE 2019'!$E$5:$O$1850,11,FALSE)</f>
        <v>1.6117753540250874</v>
      </c>
      <c r="J306" s="147">
        <f t="shared" si="93"/>
        <v>2.2577931949558177E-3</v>
      </c>
      <c r="K306" s="146">
        <f t="shared" ref="K306:K324" si="97">K305-L305</f>
        <v>98755.942877019115</v>
      </c>
      <c r="L306" s="146">
        <f t="shared" si="87"/>
        <v>222.97049578917921</v>
      </c>
      <c r="M306" s="146">
        <f t="shared" si="94"/>
        <v>394491.26787470747</v>
      </c>
      <c r="N306" s="146">
        <f t="shared" si="95"/>
        <v>7225869.586330099</v>
      </c>
      <c r="O306" s="145">
        <f t="shared" si="96"/>
        <v>73.168959515970414</v>
      </c>
    </row>
    <row r="307" spans="1:15" x14ac:dyDescent="0.2">
      <c r="A307" s="143" t="s">
        <v>53</v>
      </c>
      <c r="B307" s="143" t="s">
        <v>47</v>
      </c>
      <c r="C307" s="149" t="s">
        <v>106</v>
      </c>
      <c r="D307" s="143" t="str">
        <f t="shared" si="85"/>
        <v>CEMale05-09</v>
      </c>
      <c r="E307" s="146">
        <f>VLOOKUP(D307,'Appendix 1b. Person-years 2019'!$E$3:$F$1682,2,FALSE)</f>
        <v>328832.44650000002</v>
      </c>
      <c r="F307" s="146">
        <f>VLOOKUP(D307,'Appendix 2b.Deaths 2019'!$E$4:$F$1683,2,FALSE)</f>
        <v>103</v>
      </c>
      <c r="G307" s="147">
        <f t="shared" si="86"/>
        <v>3.1322943066082134E-4</v>
      </c>
      <c r="H307" s="304">
        <v>5</v>
      </c>
      <c r="I307" s="148">
        <f>VLOOKUP(D307,'Appendix 3b. nax IBGE 2019'!$E$5:$O$1850,11,FALSE)</f>
        <v>2.5000000000000155</v>
      </c>
      <c r="J307" s="147">
        <f t="shared" si="93"/>
        <v>1.5649217044678087E-3</v>
      </c>
      <c r="K307" s="146">
        <f t="shared" si="97"/>
        <v>98532.972381229934</v>
      </c>
      <c r="L307" s="146">
        <f t="shared" si="87"/>
        <v>154.19638708511386</v>
      </c>
      <c r="M307" s="146">
        <f t="shared" si="94"/>
        <v>492279.37093843688</v>
      </c>
      <c r="N307" s="146">
        <f t="shared" si="95"/>
        <v>6831378.3184553916</v>
      </c>
      <c r="O307" s="145">
        <f t="shared" si="96"/>
        <v>69.330886436921659</v>
      </c>
    </row>
    <row r="308" spans="1:15" x14ac:dyDescent="0.2">
      <c r="A308" s="143" t="s">
        <v>53</v>
      </c>
      <c r="B308" s="143" t="s">
        <v>47</v>
      </c>
      <c r="C308" s="149" t="s">
        <v>71</v>
      </c>
      <c r="D308" s="143" t="str">
        <f t="shared" si="85"/>
        <v>CEMale10-14</v>
      </c>
      <c r="E308" s="146">
        <f>VLOOKUP(D308,'Appendix 1b. Person-years 2019'!$E$3:$F$1682,2,FALSE)</f>
        <v>351077.45659999998</v>
      </c>
      <c r="F308" s="146">
        <f>VLOOKUP(D308,'Appendix 2b.Deaths 2019'!$E$4:$F$1683,2,FALSE)</f>
        <v>129</v>
      </c>
      <c r="G308" s="147">
        <f t="shared" si="86"/>
        <v>3.6744028297714407E-4</v>
      </c>
      <c r="H308" s="304">
        <v>5</v>
      </c>
      <c r="I308" s="148">
        <f>VLOOKUP(D308,'Appendix 3b. nax IBGE 2019'!$E$5:$O$1850,11,FALSE)</f>
        <v>2.4999999999999956</v>
      </c>
      <c r="J308" s="147">
        <f t="shared" si="93"/>
        <v>1.8355153092241448E-3</v>
      </c>
      <c r="K308" s="146">
        <f t="shared" si="97"/>
        <v>98378.775994144817</v>
      </c>
      <c r="L308" s="146">
        <f t="shared" si="87"/>
        <v>180.5757494399856</v>
      </c>
      <c r="M308" s="146">
        <f t="shared" si="94"/>
        <v>491442.44059712411</v>
      </c>
      <c r="N308" s="146">
        <f t="shared" si="95"/>
        <v>6339098.9475169545</v>
      </c>
      <c r="O308" s="145">
        <f t="shared" si="96"/>
        <v>64.435635465664234</v>
      </c>
    </row>
    <row r="309" spans="1:15" x14ac:dyDescent="0.2">
      <c r="A309" s="143" t="s">
        <v>53</v>
      </c>
      <c r="B309" s="143" t="s">
        <v>47</v>
      </c>
      <c r="C309" s="144" t="s">
        <v>72</v>
      </c>
      <c r="D309" s="143" t="str">
        <f t="shared" si="85"/>
        <v>CEMale15-19</v>
      </c>
      <c r="E309" s="146">
        <f>VLOOKUP(D309,'Appendix 1b. Person-years 2019'!$E$3:$F$1682,2,FALSE)</f>
        <v>378052.25339999999</v>
      </c>
      <c r="F309" s="146">
        <f>VLOOKUP(D309,'Appendix 2b.Deaths 2019'!$E$4:$F$1683,2,FALSE)</f>
        <v>652</v>
      </c>
      <c r="G309" s="147">
        <f t="shared" si="86"/>
        <v>1.7246293181333013E-3</v>
      </c>
      <c r="H309" s="304">
        <v>5</v>
      </c>
      <c r="I309" s="148">
        <f>VLOOKUP(D309,'Appendix 3b. nax IBGE 2019'!$E$5:$O$1850,11,FALSE)</f>
        <v>2.500000000000016</v>
      </c>
      <c r="J309" s="147">
        <f t="shared" si="93"/>
        <v>8.5861268753205326E-3</v>
      </c>
      <c r="K309" s="146">
        <f t="shared" si="97"/>
        <v>98198.200244704829</v>
      </c>
      <c r="L309" s="146">
        <f t="shared" si="87"/>
        <v>843.14220622916741</v>
      </c>
      <c r="M309" s="146">
        <f t="shared" si="94"/>
        <v>488883.14570795128</v>
      </c>
      <c r="N309" s="146">
        <f t="shared" si="95"/>
        <v>5847656.5069198301</v>
      </c>
      <c r="O309" s="145">
        <f t="shared" si="96"/>
        <v>59.549528324834597</v>
      </c>
    </row>
    <row r="310" spans="1:15" x14ac:dyDescent="0.2">
      <c r="A310" s="143" t="s">
        <v>53</v>
      </c>
      <c r="B310" s="143" t="s">
        <v>47</v>
      </c>
      <c r="C310" s="144" t="s">
        <v>73</v>
      </c>
      <c r="D310" s="143" t="str">
        <f t="shared" si="85"/>
        <v>CEMale20-24</v>
      </c>
      <c r="E310" s="146">
        <f>VLOOKUP(D310,'Appendix 1b. Person-years 2019'!$E$3:$F$1682,2,FALSE)</f>
        <v>420301.20490000001</v>
      </c>
      <c r="F310" s="146">
        <f>VLOOKUP(D310,'Appendix 2b.Deaths 2019'!$E$4:$F$1683,2,FALSE)</f>
        <v>976</v>
      </c>
      <c r="G310" s="147">
        <f t="shared" si="86"/>
        <v>2.3221441876004481E-3</v>
      </c>
      <c r="H310" s="304">
        <v>5</v>
      </c>
      <c r="I310" s="148">
        <f>VLOOKUP(D310,'Appendix 3b. nax IBGE 2019'!$E$5:$O$1850,11,FALSE)</f>
        <v>2.4999999999999787</v>
      </c>
      <c r="J310" s="147">
        <f t="shared" si="93"/>
        <v>1.1543705566043344E-2</v>
      </c>
      <c r="K310" s="146">
        <f t="shared" si="97"/>
        <v>97355.058038475661</v>
      </c>
      <c r="L310" s="146">
        <f t="shared" si="87"/>
        <v>1123.8381253612242</v>
      </c>
      <c r="M310" s="146">
        <f t="shared" si="94"/>
        <v>483965.69487897528</v>
      </c>
      <c r="N310" s="146">
        <f t="shared" si="95"/>
        <v>5358773.3612118792</v>
      </c>
      <c r="O310" s="145">
        <f t="shared" si="96"/>
        <v>55.043605018385797</v>
      </c>
    </row>
    <row r="311" spans="1:15" x14ac:dyDescent="0.2">
      <c r="A311" s="143" t="s">
        <v>53</v>
      </c>
      <c r="B311" s="143" t="s">
        <v>47</v>
      </c>
      <c r="C311" s="144" t="s">
        <v>74</v>
      </c>
      <c r="D311" s="143" t="str">
        <f t="shared" si="85"/>
        <v>CEMale25-29</v>
      </c>
      <c r="E311" s="146">
        <f>VLOOKUP(D311,'Appendix 1b. Person-years 2019'!$E$3:$F$1682,2,FALSE)</f>
        <v>394907.75150000001</v>
      </c>
      <c r="F311" s="146">
        <f>VLOOKUP(D311,'Appendix 2b.Deaths 2019'!$E$4:$F$1683,2,FALSE)</f>
        <v>878</v>
      </c>
      <c r="G311" s="147">
        <f t="shared" si="86"/>
        <v>2.2233040416781993E-3</v>
      </c>
      <c r="H311" s="304">
        <v>5</v>
      </c>
      <c r="I311" s="148">
        <f>VLOOKUP(D311,'Appendix 3b. nax IBGE 2019'!$E$5:$O$1850,11,FALSE)</f>
        <v>2.5000000000000218</v>
      </c>
      <c r="J311" s="147">
        <f t="shared" si="93"/>
        <v>1.1055073235875073E-2</v>
      </c>
      <c r="K311" s="146">
        <f t="shared" si="97"/>
        <v>96231.219913114444</v>
      </c>
      <c r="L311" s="146">
        <f t="shared" si="87"/>
        <v>1063.8431837170799</v>
      </c>
      <c r="M311" s="146">
        <f t="shared" si="94"/>
        <v>478496.49160627951</v>
      </c>
      <c r="N311" s="146">
        <f t="shared" si="95"/>
        <v>4874807.6663329042</v>
      </c>
      <c r="O311" s="145">
        <f t="shared" si="96"/>
        <v>50.657236505307594</v>
      </c>
    </row>
    <row r="312" spans="1:15" x14ac:dyDescent="0.2">
      <c r="A312" s="143" t="s">
        <v>53</v>
      </c>
      <c r="B312" s="143" t="s">
        <v>47</v>
      </c>
      <c r="C312" s="144" t="s">
        <v>75</v>
      </c>
      <c r="D312" s="143" t="str">
        <f t="shared" si="85"/>
        <v>CEMale30-34</v>
      </c>
      <c r="E312" s="146">
        <f>VLOOKUP(D312,'Appendix 1b. Person-years 2019'!$E$3:$F$1682,2,FALSE)</f>
        <v>377253.33270000003</v>
      </c>
      <c r="F312" s="146">
        <f>VLOOKUP(D312,'Appendix 2b.Deaths 2019'!$E$4:$F$1683,2,FALSE)</f>
        <v>991</v>
      </c>
      <c r="G312" s="147">
        <f t="shared" si="86"/>
        <v>2.6268820288674944E-3</v>
      </c>
      <c r="H312" s="304">
        <v>5</v>
      </c>
      <c r="I312" s="148">
        <f>VLOOKUP(D312,'Appendix 3b. nax IBGE 2019'!$E$5:$O$1850,11,FALSE)</f>
        <v>2.5000000000000191</v>
      </c>
      <c r="J312" s="147">
        <f t="shared" si="93"/>
        <v>1.3048716546845734E-2</v>
      </c>
      <c r="K312" s="146">
        <f t="shared" si="97"/>
        <v>95167.376729397365</v>
      </c>
      <c r="L312" s="146">
        <f t="shared" si="87"/>
        <v>1241.812123448789</v>
      </c>
      <c r="M312" s="146">
        <f t="shared" si="94"/>
        <v>472732.35333836486</v>
      </c>
      <c r="N312" s="146">
        <f t="shared" si="95"/>
        <v>4396311.174726625</v>
      </c>
      <c r="O312" s="145">
        <f t="shared" si="96"/>
        <v>46.195569593425567</v>
      </c>
    </row>
    <row r="313" spans="1:15" x14ac:dyDescent="0.2">
      <c r="A313" s="143" t="s">
        <v>53</v>
      </c>
      <c r="B313" s="143" t="s">
        <v>47</v>
      </c>
      <c r="C313" s="144" t="s">
        <v>76</v>
      </c>
      <c r="D313" s="143" t="str">
        <f t="shared" si="85"/>
        <v>CEMale35-39</v>
      </c>
      <c r="E313" s="146">
        <f>VLOOKUP(D313,'Appendix 1b. Person-years 2019'!$E$3:$F$1682,2,FALSE)</f>
        <v>341217.41649999999</v>
      </c>
      <c r="F313" s="146">
        <f>VLOOKUP(D313,'Appendix 2b.Deaths 2019'!$E$4:$F$1683,2,FALSE)</f>
        <v>1050</v>
      </c>
      <c r="G313" s="147">
        <f t="shared" si="86"/>
        <v>3.0772168981591246E-3</v>
      </c>
      <c r="H313" s="304">
        <v>5</v>
      </c>
      <c r="I313" s="148">
        <f>VLOOKUP(D313,'Appendix 3b. nax IBGE 2019'!$E$5:$O$1850,11,FALSE)</f>
        <v>2.5</v>
      </c>
      <c r="J313" s="147">
        <f t="shared" si="93"/>
        <v>1.5268622334149983E-2</v>
      </c>
      <c r="K313" s="146">
        <f t="shared" si="97"/>
        <v>93925.564605948573</v>
      </c>
      <c r="L313" s="146">
        <f t="shared" si="87"/>
        <v>1434.1139734900335</v>
      </c>
      <c r="M313" s="146">
        <f t="shared" si="94"/>
        <v>466042.53809601779</v>
      </c>
      <c r="N313" s="146">
        <f t="shared" si="95"/>
        <v>3923578.82138826</v>
      </c>
      <c r="O313" s="145">
        <f t="shared" si="96"/>
        <v>41.773279062511683</v>
      </c>
    </row>
    <row r="314" spans="1:15" x14ac:dyDescent="0.2">
      <c r="A314" s="143" t="s">
        <v>53</v>
      </c>
      <c r="B314" s="143" t="s">
        <v>47</v>
      </c>
      <c r="C314" s="144" t="s">
        <v>77</v>
      </c>
      <c r="D314" s="143" t="str">
        <f t="shared" si="85"/>
        <v>CEMale40-44</v>
      </c>
      <c r="E314" s="146">
        <f>VLOOKUP(D314,'Appendix 1b. Person-years 2019'!$E$3:$F$1682,2,FALSE)</f>
        <v>299541.18819999998</v>
      </c>
      <c r="F314" s="146">
        <f>VLOOKUP(D314,'Appendix 2b.Deaths 2019'!$E$4:$F$1683,2,FALSE)</f>
        <v>1149</v>
      </c>
      <c r="G314" s="147">
        <f t="shared" si="86"/>
        <v>3.8358664693311788E-3</v>
      </c>
      <c r="H314" s="304">
        <v>5</v>
      </c>
      <c r="I314" s="148">
        <f>VLOOKUP(D314,'Appendix 3b. nax IBGE 2019'!$E$5:$O$1850,11,FALSE)</f>
        <v>2.5000000000000009</v>
      </c>
      <c r="J314" s="147">
        <f t="shared" si="93"/>
        <v>1.8997155962730664E-2</v>
      </c>
      <c r="K314" s="146">
        <f t="shared" si="97"/>
        <v>92491.450632458538</v>
      </c>
      <c r="L314" s="146">
        <f t="shared" si="87"/>
        <v>1757.0745128840185</v>
      </c>
      <c r="M314" s="146">
        <f t="shared" si="94"/>
        <v>458064.56688008265</v>
      </c>
      <c r="N314" s="146">
        <f t="shared" si="95"/>
        <v>3457536.2832922423</v>
      </c>
      <c r="O314" s="145">
        <f t="shared" si="96"/>
        <v>37.382225704641179</v>
      </c>
    </row>
    <row r="315" spans="1:15" x14ac:dyDescent="0.2">
      <c r="A315" s="143" t="s">
        <v>53</v>
      </c>
      <c r="B315" s="143" t="s">
        <v>47</v>
      </c>
      <c r="C315" s="144" t="s">
        <v>78</v>
      </c>
      <c r="D315" s="143" t="str">
        <f t="shared" si="85"/>
        <v>CEMale45-49</v>
      </c>
      <c r="E315" s="146">
        <f>VLOOKUP(D315,'Appendix 1b. Person-years 2019'!$E$3:$F$1682,2,FALSE)</f>
        <v>260495.3095</v>
      </c>
      <c r="F315" s="146">
        <f>VLOOKUP(D315,'Appendix 2b.Deaths 2019'!$E$4:$F$1683,2,FALSE)</f>
        <v>1392</v>
      </c>
      <c r="G315" s="147">
        <f t="shared" si="86"/>
        <v>5.3436662743441832E-3</v>
      </c>
      <c r="H315" s="304">
        <v>5</v>
      </c>
      <c r="I315" s="148">
        <f>VLOOKUP(D315,'Appendix 3b. nax IBGE 2019'!$E$5:$O$1850,11,FALSE)</f>
        <v>2.5000000000000249</v>
      </c>
      <c r="J315" s="147">
        <f t="shared" si="93"/>
        <v>2.6366102243361517E-2</v>
      </c>
      <c r="K315" s="146">
        <f t="shared" si="97"/>
        <v>90734.376119574517</v>
      </c>
      <c r="L315" s="146">
        <f t="shared" si="87"/>
        <v>2392.3118377563214</v>
      </c>
      <c r="M315" s="146">
        <f t="shared" si="94"/>
        <v>447691.10100348189</v>
      </c>
      <c r="N315" s="146">
        <f t="shared" si="95"/>
        <v>2999471.7164121596</v>
      </c>
      <c r="O315" s="145">
        <f t="shared" si="96"/>
        <v>33.057721281505245</v>
      </c>
    </row>
    <row r="316" spans="1:15" x14ac:dyDescent="0.2">
      <c r="A316" s="143" t="s">
        <v>53</v>
      </c>
      <c r="B316" s="143" t="s">
        <v>47</v>
      </c>
      <c r="C316" s="144" t="s">
        <v>79</v>
      </c>
      <c r="D316" s="143" t="str">
        <f t="shared" si="85"/>
        <v>CEMale50-54</v>
      </c>
      <c r="E316" s="146">
        <f>VLOOKUP(D316,'Appendix 1b. Person-years 2019'!$E$3:$F$1682,2,FALSE)</f>
        <v>240212.58309999999</v>
      </c>
      <c r="F316" s="146">
        <f>VLOOKUP(D316,'Appendix 2b.Deaths 2019'!$E$4:$F$1683,2,FALSE)</f>
        <v>1748</v>
      </c>
      <c r="G316" s="147">
        <f t="shared" si="86"/>
        <v>7.2768877360280138E-3</v>
      </c>
      <c r="H316" s="304">
        <v>5</v>
      </c>
      <c r="I316" s="148">
        <f>VLOOKUP(D316,'Appendix 3b. nax IBGE 2019'!$E$5:$O$1850,11,FALSE)</f>
        <v>2.5000000000000018</v>
      </c>
      <c r="J316" s="147">
        <f t="shared" si="93"/>
        <v>3.5734351519325337E-2</v>
      </c>
      <c r="K316" s="146">
        <f t="shared" si="97"/>
        <v>88342.064281818195</v>
      </c>
      <c r="L316" s="146">
        <f t="shared" si="87"/>
        <v>3156.8463789893267</v>
      </c>
      <c r="M316" s="146">
        <f t="shared" si="94"/>
        <v>433818.20546161768</v>
      </c>
      <c r="N316" s="146">
        <f t="shared" si="95"/>
        <v>2551780.6154086776</v>
      </c>
      <c r="O316" s="145">
        <f t="shared" si="96"/>
        <v>28.885227395958225</v>
      </c>
    </row>
    <row r="317" spans="1:15" x14ac:dyDescent="0.2">
      <c r="A317" s="143" t="s">
        <v>53</v>
      </c>
      <c r="B317" s="143" t="s">
        <v>47</v>
      </c>
      <c r="C317" s="144" t="s">
        <v>80</v>
      </c>
      <c r="D317" s="143" t="str">
        <f t="shared" si="85"/>
        <v>CEMale55-59</v>
      </c>
      <c r="E317" s="146">
        <f>VLOOKUP(D317,'Appendix 1b. Person-years 2019'!$E$3:$F$1682,2,FALSE)</f>
        <v>202522.6018</v>
      </c>
      <c r="F317" s="146">
        <f>VLOOKUP(D317,'Appendix 2b.Deaths 2019'!$E$4:$F$1683,2,FALSE)</f>
        <v>1975</v>
      </c>
      <c r="G317" s="147">
        <f t="shared" si="86"/>
        <v>9.7519979619380935E-3</v>
      </c>
      <c r="H317" s="304">
        <v>5</v>
      </c>
      <c r="I317" s="148">
        <f>VLOOKUP(D317,'Appendix 3b. nax IBGE 2019'!$E$5:$O$1850,11,FALSE)</f>
        <v>2.4999999999999911</v>
      </c>
      <c r="J317" s="147">
        <f t="shared" si="93"/>
        <v>4.7599513903255973E-2</v>
      </c>
      <c r="K317" s="146">
        <f t="shared" si="97"/>
        <v>85185.217902828866</v>
      </c>
      <c r="L317" s="146">
        <f t="shared" si="87"/>
        <v>4054.7749639175922</v>
      </c>
      <c r="M317" s="146">
        <f t="shared" si="94"/>
        <v>415789.15210435033</v>
      </c>
      <c r="N317" s="146">
        <f t="shared" si="95"/>
        <v>2117962.40994706</v>
      </c>
      <c r="O317" s="145">
        <f t="shared" si="96"/>
        <v>24.863027437025853</v>
      </c>
    </row>
    <row r="318" spans="1:15" x14ac:dyDescent="0.2">
      <c r="A318" s="143" t="s">
        <v>53</v>
      </c>
      <c r="B318" s="143" t="s">
        <v>47</v>
      </c>
      <c r="C318" s="144" t="s">
        <v>81</v>
      </c>
      <c r="D318" s="143" t="str">
        <f t="shared" si="85"/>
        <v>CEMale60-64</v>
      </c>
      <c r="E318" s="146">
        <f>VLOOKUP(D318,'Appendix 1b. Person-years 2019'!$E$3:$F$1682,2,FALSE)</f>
        <v>148892.98130000001</v>
      </c>
      <c r="F318" s="146">
        <f>VLOOKUP(D318,'Appendix 2b.Deaths 2019'!$E$4:$F$1683,2,FALSE)</f>
        <v>2228</v>
      </c>
      <c r="G318" s="147">
        <f t="shared" si="86"/>
        <v>1.4963767805218901E-2</v>
      </c>
      <c r="H318" s="304">
        <v>5</v>
      </c>
      <c r="I318" s="148">
        <f>VLOOKUP(D318,'Appendix 3b. nax IBGE 2019'!$E$5:$O$1850,11,FALSE)</f>
        <v>2.4999999999999991</v>
      </c>
      <c r="J318" s="147">
        <f t="shared" si="93"/>
        <v>7.2120840257276594E-2</v>
      </c>
      <c r="K318" s="146">
        <f t="shared" si="97"/>
        <v>81130.442938911277</v>
      </c>
      <c r="L318" s="146">
        <f t="shared" si="87"/>
        <v>5851.1957151993138</v>
      </c>
      <c r="M318" s="146">
        <f t="shared" si="94"/>
        <v>391024.22540655814</v>
      </c>
      <c r="N318" s="146">
        <f t="shared" si="95"/>
        <v>1702173.2578427098</v>
      </c>
      <c r="O318" s="145">
        <f t="shared" si="96"/>
        <v>20.980697210347955</v>
      </c>
    </row>
    <row r="319" spans="1:15" x14ac:dyDescent="0.2">
      <c r="A319" s="143" t="s">
        <v>53</v>
      </c>
      <c r="B319" s="143" t="s">
        <v>47</v>
      </c>
      <c r="C319" s="144" t="s">
        <v>82</v>
      </c>
      <c r="D319" s="143" t="str">
        <f t="shared" si="85"/>
        <v>CEMale65-69</v>
      </c>
      <c r="E319" s="146">
        <f>VLOOKUP(D319,'Appendix 1b. Person-years 2019'!$E$3:$F$1682,2,FALSE)</f>
        <v>119895.6217</v>
      </c>
      <c r="F319" s="146">
        <f>VLOOKUP(D319,'Appendix 2b.Deaths 2019'!$E$4:$F$1683,2,FALSE)</f>
        <v>2548</v>
      </c>
      <c r="G319" s="147">
        <f t="shared" si="86"/>
        <v>2.1251818572454177E-2</v>
      </c>
      <c r="H319" s="304">
        <v>5</v>
      </c>
      <c r="I319" s="148">
        <f>VLOOKUP(D319,'Appendix 3b. nax IBGE 2019'!$E$5:$O$1850,11,FALSE)</f>
        <v>2.5000000000000013</v>
      </c>
      <c r="J319" s="147">
        <f t="shared" si="93"/>
        <v>0.10089840629993112</v>
      </c>
      <c r="K319" s="146">
        <f t="shared" si="97"/>
        <v>75279.247223711965</v>
      </c>
      <c r="L319" s="146">
        <f t="shared" si="87"/>
        <v>7595.5560723310518</v>
      </c>
      <c r="M319" s="146">
        <f t="shared" si="94"/>
        <v>357407.3459377322</v>
      </c>
      <c r="N319" s="146">
        <f t="shared" si="95"/>
        <v>1311149.0324361518</v>
      </c>
      <c r="O319" s="145">
        <f t="shared" si="96"/>
        <v>17.417137933642316</v>
      </c>
    </row>
    <row r="320" spans="1:15" x14ac:dyDescent="0.2">
      <c r="A320" s="143" t="s">
        <v>53</v>
      </c>
      <c r="B320" s="143" t="s">
        <v>47</v>
      </c>
      <c r="C320" s="144" t="s">
        <v>19</v>
      </c>
      <c r="D320" s="143" t="str">
        <f t="shared" si="85"/>
        <v>CEMale70-74</v>
      </c>
      <c r="E320" s="146">
        <f>VLOOKUP(D320,'Appendix 1b. Person-years 2019'!$E$3:$F$1682,2,FALSE)</f>
        <v>94568.900699999998</v>
      </c>
      <c r="F320" s="146">
        <f>VLOOKUP(D320,'Appendix 2b.Deaths 2019'!$E$4:$F$1683,2,FALSE)</f>
        <v>2761</v>
      </c>
      <c r="G320" s="147">
        <f t="shared" si="86"/>
        <v>2.9195644440857923E-2</v>
      </c>
      <c r="H320" s="304">
        <v>5</v>
      </c>
      <c r="I320" s="148">
        <f>VLOOKUP(D320,'Appendix 3b. nax IBGE 2019'!$E$5:$O$1850,11,FALSE)</f>
        <v>2.5</v>
      </c>
      <c r="J320" s="147">
        <f t="shared" si="93"/>
        <v>0.13604818603829522</v>
      </c>
      <c r="K320" s="146">
        <f t="shared" si="97"/>
        <v>67683.691151380917</v>
      </c>
      <c r="L320" s="146">
        <f t="shared" si="87"/>
        <v>9208.2434055215872</v>
      </c>
      <c r="M320" s="146">
        <f t="shared" si="94"/>
        <v>315397.84724310064</v>
      </c>
      <c r="N320" s="146">
        <f t="shared" si="95"/>
        <v>953741.68649841961</v>
      </c>
      <c r="O320" s="145">
        <f t="shared" si="96"/>
        <v>14.091159484273501</v>
      </c>
    </row>
    <row r="321" spans="1:15" x14ac:dyDescent="0.2">
      <c r="A321" s="143" t="s">
        <v>53</v>
      </c>
      <c r="B321" s="143" t="s">
        <v>47</v>
      </c>
      <c r="C321" s="144" t="s">
        <v>20</v>
      </c>
      <c r="D321" s="143" t="str">
        <f t="shared" si="85"/>
        <v>CEMale75-79</v>
      </c>
      <c r="E321" s="146">
        <f>VLOOKUP(D321,'Appendix 1b. Person-years 2019'!$E$3:$F$1682,2,FALSE)</f>
        <v>63467.331400000003</v>
      </c>
      <c r="F321" s="146">
        <f>VLOOKUP(D321,'Appendix 2b.Deaths 2019'!$E$4:$F$1683,2,FALSE)</f>
        <v>3058</v>
      </c>
      <c r="G321" s="147">
        <f t="shared" si="86"/>
        <v>4.8182268460715522E-2</v>
      </c>
      <c r="H321" s="304">
        <v>5</v>
      </c>
      <c r="I321" s="148">
        <f>VLOOKUP(D321,'Appendix 3b. nax IBGE 2019'!$E$5:$O$1850,11,FALSE)</f>
        <v>2.5</v>
      </c>
      <c r="J321" s="147">
        <f t="shared" si="93"/>
        <v>0.21501193532799853</v>
      </c>
      <c r="K321" s="146">
        <f t="shared" si="97"/>
        <v>58475.447745859332</v>
      </c>
      <c r="L321" s="146">
        <f t="shared" si="87"/>
        <v>12572.919189008464</v>
      </c>
      <c r="M321" s="146">
        <f t="shared" si="94"/>
        <v>260944.9407567755</v>
      </c>
      <c r="N321" s="146">
        <f t="shared" si="95"/>
        <v>638343.83925531898</v>
      </c>
      <c r="O321" s="145">
        <f t="shared" si="96"/>
        <v>10.916442094289399</v>
      </c>
    </row>
    <row r="322" spans="1:15" x14ac:dyDescent="0.2">
      <c r="A322" s="143" t="s">
        <v>53</v>
      </c>
      <c r="B322" s="143" t="s">
        <v>47</v>
      </c>
      <c r="C322" s="144" t="s">
        <v>21</v>
      </c>
      <c r="D322" s="143" t="str">
        <f t="shared" si="85"/>
        <v>CEMale80-84</v>
      </c>
      <c r="E322" s="146">
        <f>VLOOKUP(D322,'Appendix 1b. Person-years 2019'!$E$3:$F$1682,2,FALSE)</f>
        <v>41140.841800000002</v>
      </c>
      <c r="F322" s="146">
        <f>VLOOKUP(D322,'Appendix 2b.Deaths 2019'!$E$4:$F$1683,2,FALSE)</f>
        <v>3081</v>
      </c>
      <c r="G322" s="147">
        <f t="shared" si="86"/>
        <v>7.4889085035688308E-2</v>
      </c>
      <c r="H322" s="304">
        <v>5</v>
      </c>
      <c r="I322" s="148">
        <f>VLOOKUP(D322,'Appendix 3b. nax IBGE 2019'!$E$5:$O$1850,11,FALSE)</f>
        <v>2.5</v>
      </c>
      <c r="J322" s="147">
        <f t="shared" si="93"/>
        <v>0.31539610993611417</v>
      </c>
      <c r="K322" s="146">
        <f t="shared" si="97"/>
        <v>45902.52855685087</v>
      </c>
      <c r="L322" s="146">
        <f t="shared" si="87"/>
        <v>14477.478943062157</v>
      </c>
      <c r="M322" s="146">
        <f t="shared" si="94"/>
        <v>193318.94542659895</v>
      </c>
      <c r="N322" s="146">
        <f t="shared" si="95"/>
        <v>377398.89849854342</v>
      </c>
      <c r="O322" s="145">
        <f t="shared" si="96"/>
        <v>8.2217453017022812</v>
      </c>
    </row>
    <row r="323" spans="1:15" x14ac:dyDescent="0.2">
      <c r="A323" s="143" t="s">
        <v>53</v>
      </c>
      <c r="B323" s="143" t="s">
        <v>47</v>
      </c>
      <c r="C323" s="144" t="s">
        <v>22</v>
      </c>
      <c r="D323" s="143" t="str">
        <f t="shared" si="85"/>
        <v>CEMale85-89</v>
      </c>
      <c r="E323" s="146">
        <f>VLOOKUP(D323,'Appendix 1b. Person-years 2019'!$E$3:$F$1682,2,FALSE)</f>
        <v>19046.486799999999</v>
      </c>
      <c r="F323" s="146">
        <f>VLOOKUP(D323,'Appendix 2b.Deaths 2019'!$E$4:$F$1683,2,FALSE)</f>
        <v>2424</v>
      </c>
      <c r="G323" s="147">
        <f t="shared" si="86"/>
        <v>0.12726756516587617</v>
      </c>
      <c r="H323" s="304">
        <v>5</v>
      </c>
      <c r="I323" s="148">
        <f>VLOOKUP(D323,'Appendix 3b. nax IBGE 2019'!$E$5:$O$1850,11,FALSE)</f>
        <v>2.5</v>
      </c>
      <c r="J323" s="147">
        <f t="shared" si="93"/>
        <v>0.48274376644365868</v>
      </c>
      <c r="K323" s="146">
        <f t="shared" si="97"/>
        <v>31425.049613788713</v>
      </c>
      <c r="L323" s="146">
        <f t="shared" si="87"/>
        <v>15170.246811239205</v>
      </c>
      <c r="M323" s="146">
        <f t="shared" si="94"/>
        <v>119199.63104084555</v>
      </c>
      <c r="N323" s="146">
        <f t="shared" si="95"/>
        <v>184079.95307194444</v>
      </c>
      <c r="O323" s="145">
        <f t="shared" si="96"/>
        <v>5.857745821701859</v>
      </c>
    </row>
    <row r="324" spans="1:15" x14ac:dyDescent="0.2">
      <c r="A324" s="143" t="s">
        <v>53</v>
      </c>
      <c r="B324" s="143" t="s">
        <v>47</v>
      </c>
      <c r="C324" s="144" t="s">
        <v>5</v>
      </c>
      <c r="D324" s="143" t="str">
        <f t="shared" si="85"/>
        <v>CEMale90+</v>
      </c>
      <c r="E324" s="8">
        <f>VLOOKUP(D324,'Appendix 1b. Person-years 2019'!$E$3:$F$1682,2,FALSE)</f>
        <v>11758.8279</v>
      </c>
      <c r="F324" s="8">
        <f>VLOOKUP(D324,'Appendix 2b.Deaths 2019'!$E$4:$F$1683,2,FALSE)</f>
        <v>2946</v>
      </c>
      <c r="G324" s="7">
        <f t="shared" si="86"/>
        <v>0.25053517451343937</v>
      </c>
      <c r="H324" s="306"/>
      <c r="I324" s="148">
        <f>VLOOKUP(D324,'Appendix 3b. nax IBGE 2019'!$E$5:$O$1850,11,FALSE)</f>
        <v>0</v>
      </c>
      <c r="J324" s="7">
        <v>1</v>
      </c>
      <c r="K324" s="8">
        <f t="shared" si="97"/>
        <v>16254.802802549508</v>
      </c>
      <c r="L324" s="8">
        <f t="shared" si="87"/>
        <v>16254.802802549508</v>
      </c>
      <c r="M324" s="8">
        <f>K324*O324</f>
        <v>64880.322031098898</v>
      </c>
      <c r="N324" s="8">
        <f>M324</f>
        <v>64880.322031098898</v>
      </c>
      <c r="O324" s="142">
        <f>1/G324</f>
        <v>3.9914554989816704</v>
      </c>
    </row>
    <row r="325" spans="1:15" x14ac:dyDescent="0.2">
      <c r="A325" s="143" t="s">
        <v>69</v>
      </c>
      <c r="B325" s="143" t="s">
        <v>48</v>
      </c>
      <c r="C325" s="144">
        <v>0</v>
      </c>
      <c r="D325" s="143" t="str">
        <f t="shared" si="85"/>
        <v>DFFemale0</v>
      </c>
      <c r="E325" s="151">
        <f>VLOOKUP(D325,'Appendix 1b. Person-years 2019'!$E$3:$F$1682,2,FALSE)</f>
        <v>21174.380799999999</v>
      </c>
      <c r="F325" s="151">
        <f>VLOOKUP(D325,'Appendix 2b.Deaths 2019'!$E$4:$F$1683,2,FALSE)</f>
        <v>149</v>
      </c>
      <c r="G325" s="152">
        <f t="shared" si="86"/>
        <v>7.0368055343559329E-3</v>
      </c>
      <c r="H325" s="307">
        <v>1</v>
      </c>
      <c r="I325" s="148">
        <f>VLOOKUP(D325,'Appendix 3b. nax IBGE 2019'!$E$5:$O$1850,11,FALSE)</f>
        <v>7.7461106450287157E-2</v>
      </c>
      <c r="J325" s="152">
        <f t="shared" ref="J325:J343" si="98">(H325*G325)/(1+(H325-I325)*G325)</f>
        <v>6.9914191513385602E-3</v>
      </c>
      <c r="K325" s="151">
        <v>100000</v>
      </c>
      <c r="L325" s="151">
        <f t="shared" si="87"/>
        <v>699.14191513385606</v>
      </c>
      <c r="M325" s="151">
        <f t="shared" ref="M325:M343" si="99">K326*H325+L325*I325</f>
        <v>99355.014391178178</v>
      </c>
      <c r="N325" s="151">
        <f t="shared" ref="N325:N343" si="100">N326+M325</f>
        <v>8217202.9242866915</v>
      </c>
      <c r="O325" s="150">
        <f t="shared" ref="O325:O343" si="101">N325/K325</f>
        <v>82.172029242866913</v>
      </c>
    </row>
    <row r="326" spans="1:15" x14ac:dyDescent="0.2">
      <c r="A326" s="143" t="s">
        <v>69</v>
      </c>
      <c r="B326" s="143" t="s">
        <v>48</v>
      </c>
      <c r="C326" s="149" t="s">
        <v>107</v>
      </c>
      <c r="D326" s="143" t="str">
        <f t="shared" si="85"/>
        <v>DFFemale01-04</v>
      </c>
      <c r="E326" s="146">
        <f>VLOOKUP(D326,'Appendix 1b. Person-years 2019'!$E$3:$F$1682,2,FALSE)</f>
        <v>79306.095000000001</v>
      </c>
      <c r="F326" s="146">
        <f>VLOOKUP(D326,'Appendix 2b.Deaths 2019'!$E$4:$F$1683,2,FALSE)</f>
        <v>31</v>
      </c>
      <c r="G326" s="147">
        <f t="shared" si="86"/>
        <v>3.9089051100044705E-4</v>
      </c>
      <c r="H326" s="304">
        <v>4</v>
      </c>
      <c r="I326" s="148">
        <f>VLOOKUP(D326,'Appendix 3b. nax IBGE 2019'!$E$5:$O$1850,11,FALSE)</f>
        <v>1.5091252340059738</v>
      </c>
      <c r="J326" s="147">
        <f t="shared" si="98"/>
        <v>1.5620411480951587E-3</v>
      </c>
      <c r="K326" s="146">
        <f t="shared" ref="K326:K344" si="102">K325-L325</f>
        <v>99300.858084866137</v>
      </c>
      <c r="L326" s="146">
        <f t="shared" si="87"/>
        <v>155.11202636971871</v>
      </c>
      <c r="M326" s="146">
        <f t="shared" si="99"/>
        <v>396817.06770707801</v>
      </c>
      <c r="N326" s="146">
        <f t="shared" si="100"/>
        <v>8117847.9098955132</v>
      </c>
      <c r="O326" s="145">
        <f t="shared" si="101"/>
        <v>81.750027809001452</v>
      </c>
    </row>
    <row r="327" spans="1:15" x14ac:dyDescent="0.2">
      <c r="A327" s="143" t="s">
        <v>69</v>
      </c>
      <c r="B327" s="143" t="s">
        <v>48</v>
      </c>
      <c r="C327" s="149" t="s">
        <v>106</v>
      </c>
      <c r="D327" s="143" t="str">
        <f t="shared" si="85"/>
        <v>DFFemale05-09</v>
      </c>
      <c r="E327" s="146">
        <f>VLOOKUP(D327,'Appendix 1b. Person-years 2019'!$E$3:$F$1682,2,FALSE)</f>
        <v>90756.089500000002</v>
      </c>
      <c r="F327" s="146">
        <f>VLOOKUP(D327,'Appendix 2b.Deaths 2019'!$E$4:$F$1683,2,FALSE)</f>
        <v>18</v>
      </c>
      <c r="G327" s="147">
        <f t="shared" si="86"/>
        <v>1.9833379885765131E-4</v>
      </c>
      <c r="H327" s="304">
        <v>5</v>
      </c>
      <c r="I327" s="148">
        <f>VLOOKUP(D327,'Appendix 3b. nax IBGE 2019'!$E$5:$O$1850,11,FALSE)</f>
        <v>2.5000000000006115</v>
      </c>
      <c r="J327" s="147">
        <f t="shared" si="98"/>
        <v>9.9117753427396945E-4</v>
      </c>
      <c r="K327" s="146">
        <f t="shared" si="102"/>
        <v>99145.746058496414</v>
      </c>
      <c r="L327" s="146">
        <f t="shared" si="87"/>
        <v>98.271036112013604</v>
      </c>
      <c r="M327" s="146">
        <f t="shared" si="99"/>
        <v>495483.05270220211</v>
      </c>
      <c r="N327" s="146">
        <f t="shared" si="100"/>
        <v>7721030.8421884356</v>
      </c>
      <c r="O327" s="145">
        <f t="shared" si="101"/>
        <v>77.875563492487061</v>
      </c>
    </row>
    <row r="328" spans="1:15" x14ac:dyDescent="0.2">
      <c r="A328" s="143" t="s">
        <v>69</v>
      </c>
      <c r="B328" s="143" t="s">
        <v>48</v>
      </c>
      <c r="C328" s="149" t="s">
        <v>71</v>
      </c>
      <c r="D328" s="143" t="str">
        <f t="shared" si="85"/>
        <v>DFFemale10-14</v>
      </c>
      <c r="E328" s="146">
        <f>VLOOKUP(D328,'Appendix 1b. Person-years 2019'!$E$3:$F$1682,2,FALSE)</f>
        <v>104476.0009</v>
      </c>
      <c r="F328" s="146">
        <f>VLOOKUP(D328,'Appendix 2b.Deaths 2019'!$E$4:$F$1683,2,FALSE)</f>
        <v>20</v>
      </c>
      <c r="G328" s="147">
        <f t="shared" si="86"/>
        <v>1.9143152329445642E-4</v>
      </c>
      <c r="H328" s="304">
        <v>5</v>
      </c>
      <c r="I328" s="148">
        <f>VLOOKUP(D328,'Appendix 3b. nax IBGE 2019'!$E$5:$O$1850,11,FALSE)</f>
        <v>2.4999999999997424</v>
      </c>
      <c r="J328" s="147">
        <f t="shared" si="98"/>
        <v>9.5669976024118607E-4</v>
      </c>
      <c r="K328" s="146">
        <f t="shared" si="102"/>
        <v>99047.475022384402</v>
      </c>
      <c r="L328" s="146">
        <f t="shared" si="87"/>
        <v>94.758695606410029</v>
      </c>
      <c r="M328" s="146">
        <f t="shared" si="99"/>
        <v>495000.47837290599</v>
      </c>
      <c r="N328" s="146">
        <f t="shared" si="100"/>
        <v>7225547.7894862331</v>
      </c>
      <c r="O328" s="145">
        <f t="shared" si="101"/>
        <v>72.950348182558756</v>
      </c>
    </row>
    <row r="329" spans="1:15" x14ac:dyDescent="0.2">
      <c r="A329" s="143" t="s">
        <v>69</v>
      </c>
      <c r="B329" s="143" t="s">
        <v>48</v>
      </c>
      <c r="C329" s="144" t="s">
        <v>72</v>
      </c>
      <c r="D329" s="143" t="str">
        <f t="shared" si="85"/>
        <v>DFFemale15-19</v>
      </c>
      <c r="E329" s="146">
        <f>VLOOKUP(D329,'Appendix 1b. Person-years 2019'!$E$3:$F$1682,2,FALSE)</f>
        <v>118287.1949</v>
      </c>
      <c r="F329" s="146">
        <f>VLOOKUP(D329,'Appendix 2b.Deaths 2019'!$E$4:$F$1683,2,FALSE)</f>
        <v>38</v>
      </c>
      <c r="G329" s="147">
        <f t="shared" si="86"/>
        <v>3.2125201744893185E-4</v>
      </c>
      <c r="H329" s="304">
        <v>5</v>
      </c>
      <c r="I329" s="148">
        <f>VLOOKUP(D329,'Appendix 3b. nax IBGE 2019'!$E$5:$O$1850,11,FALSE)</f>
        <v>2.5000000000000577</v>
      </c>
      <c r="J329" s="147">
        <f t="shared" si="98"/>
        <v>1.6049710867457488E-3</v>
      </c>
      <c r="K329" s="146">
        <f t="shared" si="102"/>
        <v>98952.716326777998</v>
      </c>
      <c r="L329" s="146">
        <f t="shared" si="87"/>
        <v>158.81624865943269</v>
      </c>
      <c r="M329" s="146">
        <f t="shared" si="99"/>
        <v>494366.54101224139</v>
      </c>
      <c r="N329" s="146">
        <f t="shared" si="100"/>
        <v>6730547.3111133268</v>
      </c>
      <c r="O329" s="145">
        <f t="shared" si="101"/>
        <v>68.017812556924682</v>
      </c>
    </row>
    <row r="330" spans="1:15" x14ac:dyDescent="0.2">
      <c r="A330" s="143" t="s">
        <v>69</v>
      </c>
      <c r="B330" s="143" t="s">
        <v>48</v>
      </c>
      <c r="C330" s="144" t="s">
        <v>73</v>
      </c>
      <c r="D330" s="143" t="str">
        <f t="shared" si="85"/>
        <v>DFFemale20-24</v>
      </c>
      <c r="E330" s="146">
        <f>VLOOKUP(D330,'Appendix 1b. Person-years 2019'!$E$3:$F$1682,2,FALSE)</f>
        <v>125869.09239999999</v>
      </c>
      <c r="F330" s="146">
        <f>VLOOKUP(D330,'Appendix 2b.Deaths 2019'!$E$4:$F$1683,2,FALSE)</f>
        <v>38</v>
      </c>
      <c r="G330" s="147">
        <f t="shared" si="86"/>
        <v>3.0190096135149382E-4</v>
      </c>
      <c r="H330" s="304">
        <v>5</v>
      </c>
      <c r="I330" s="148">
        <f>VLOOKUP(D330,'Appendix 3b. nax IBGE 2019'!$E$5:$O$1850,11,FALSE)</f>
        <v>2.5000000000000289</v>
      </c>
      <c r="J330" s="147">
        <f t="shared" si="98"/>
        <v>1.5083663636193518E-3</v>
      </c>
      <c r="K330" s="146">
        <f t="shared" si="102"/>
        <v>98793.90007811856</v>
      </c>
      <c r="L330" s="146">
        <f t="shared" si="87"/>
        <v>149.0173958086053</v>
      </c>
      <c r="M330" s="146">
        <f t="shared" si="99"/>
        <v>493596.9569010713</v>
      </c>
      <c r="N330" s="146">
        <f t="shared" si="100"/>
        <v>6236180.7701010853</v>
      </c>
      <c r="O330" s="145">
        <f t="shared" si="101"/>
        <v>63.12313579249323</v>
      </c>
    </row>
    <row r="331" spans="1:15" x14ac:dyDescent="0.2">
      <c r="A331" s="143" t="s">
        <v>69</v>
      </c>
      <c r="B331" s="143" t="s">
        <v>48</v>
      </c>
      <c r="C331" s="144" t="s">
        <v>74</v>
      </c>
      <c r="D331" s="143" t="str">
        <f t="shared" si="85"/>
        <v>DFFemale25-29</v>
      </c>
      <c r="E331" s="146">
        <f>VLOOKUP(D331,'Appendix 1b. Person-years 2019'!$E$3:$F$1682,2,FALSE)</f>
        <v>129557.8921</v>
      </c>
      <c r="F331" s="146">
        <f>VLOOKUP(D331,'Appendix 2b.Deaths 2019'!$E$4:$F$1683,2,FALSE)</f>
        <v>59</v>
      </c>
      <c r="G331" s="147">
        <f t="shared" si="86"/>
        <v>4.553948743968489E-4</v>
      </c>
      <c r="H331" s="304">
        <v>5</v>
      </c>
      <c r="I331" s="148">
        <f>VLOOKUP(D331,'Appendix 3b. nax IBGE 2019'!$E$5:$O$1850,11,FALSE)</f>
        <v>2.5000000000001412</v>
      </c>
      <c r="J331" s="147">
        <f t="shared" si="98"/>
        <v>2.2743850137900319E-3</v>
      </c>
      <c r="K331" s="146">
        <f t="shared" si="102"/>
        <v>98644.882682309952</v>
      </c>
      <c r="L331" s="146">
        <f t="shared" si="87"/>
        <v>224.3564428597216</v>
      </c>
      <c r="M331" s="146">
        <f t="shared" si="99"/>
        <v>492663.52230440051</v>
      </c>
      <c r="N331" s="146">
        <f t="shared" si="100"/>
        <v>5742583.8132000137</v>
      </c>
      <c r="O331" s="145">
        <f t="shared" si="101"/>
        <v>58.214715827624325</v>
      </c>
    </row>
    <row r="332" spans="1:15" x14ac:dyDescent="0.2">
      <c r="A332" s="143" t="s">
        <v>69</v>
      </c>
      <c r="B332" s="143" t="s">
        <v>48</v>
      </c>
      <c r="C332" s="144" t="s">
        <v>75</v>
      </c>
      <c r="D332" s="143" t="str">
        <f t="shared" si="85"/>
        <v>DFFemale30-34</v>
      </c>
      <c r="E332" s="146">
        <f>VLOOKUP(D332,'Appendix 1b. Person-years 2019'!$E$3:$F$1682,2,FALSE)</f>
        <v>138846.07569999999</v>
      </c>
      <c r="F332" s="146">
        <f>VLOOKUP(D332,'Appendix 2b.Deaths 2019'!$E$4:$F$1683,2,FALSE)</f>
        <v>69</v>
      </c>
      <c r="G332" s="147">
        <f t="shared" si="86"/>
        <v>4.9695318828517679E-4</v>
      </c>
      <c r="H332" s="304">
        <v>5</v>
      </c>
      <c r="I332" s="148">
        <f>VLOOKUP(D332,'Appendix 3b. nax IBGE 2019'!$E$5:$O$1850,11,FALSE)</f>
        <v>2.4999999999999636</v>
      </c>
      <c r="J332" s="147">
        <f t="shared" si="98"/>
        <v>2.4816827410496919E-3</v>
      </c>
      <c r="K332" s="146">
        <f t="shared" si="102"/>
        <v>98420.526239450235</v>
      </c>
      <c r="L332" s="146">
        <f t="shared" si="87"/>
        <v>244.24852133347198</v>
      </c>
      <c r="M332" s="146">
        <f t="shared" si="99"/>
        <v>491492.00989391748</v>
      </c>
      <c r="N332" s="146">
        <f t="shared" si="100"/>
        <v>5249920.2908956129</v>
      </c>
      <c r="O332" s="145">
        <f t="shared" si="101"/>
        <v>53.341721401925092</v>
      </c>
    </row>
    <row r="333" spans="1:15" x14ac:dyDescent="0.2">
      <c r="A333" s="143" t="s">
        <v>69</v>
      </c>
      <c r="B333" s="143" t="s">
        <v>48</v>
      </c>
      <c r="C333" s="144" t="s">
        <v>76</v>
      </c>
      <c r="D333" s="143" t="str">
        <f t="shared" si="85"/>
        <v>DFFemale35-39</v>
      </c>
      <c r="E333" s="146">
        <f>VLOOKUP(D333,'Appendix 1b. Person-years 2019'!$E$3:$F$1682,2,FALSE)</f>
        <v>147103.7389</v>
      </c>
      <c r="F333" s="146">
        <f>VLOOKUP(D333,'Appendix 2b.Deaths 2019'!$E$4:$F$1683,2,FALSE)</f>
        <v>132</v>
      </c>
      <c r="G333" s="147">
        <f t="shared" si="86"/>
        <v>8.9732593465712386E-4</v>
      </c>
      <c r="H333" s="304">
        <v>5</v>
      </c>
      <c r="I333" s="148">
        <f>VLOOKUP(D333,'Appendix 3b. nax IBGE 2019'!$E$5:$O$1850,11,FALSE)</f>
        <v>2.4999999999999614</v>
      </c>
      <c r="J333" s="147">
        <f t="shared" si="98"/>
        <v>4.4765872786259511E-3</v>
      </c>
      <c r="K333" s="146">
        <f t="shared" si="102"/>
        <v>98176.277718116762</v>
      </c>
      <c r="L333" s="146">
        <f t="shared" si="87"/>
        <v>439.49467589576989</v>
      </c>
      <c r="M333" s="146">
        <f t="shared" si="99"/>
        <v>489782.65190084436</v>
      </c>
      <c r="N333" s="146">
        <f t="shared" si="100"/>
        <v>4758428.2810016954</v>
      </c>
      <c r="O333" s="145">
        <f t="shared" si="101"/>
        <v>48.468208324867142</v>
      </c>
    </row>
    <row r="334" spans="1:15" x14ac:dyDescent="0.2">
      <c r="A334" s="143" t="s">
        <v>69</v>
      </c>
      <c r="B334" s="143" t="s">
        <v>48</v>
      </c>
      <c r="C334" s="144" t="s">
        <v>77</v>
      </c>
      <c r="D334" s="143" t="str">
        <f t="shared" si="85"/>
        <v>DFFemale40-44</v>
      </c>
      <c r="E334" s="146">
        <f>VLOOKUP(D334,'Appendix 1b. Person-years 2019'!$E$3:$F$1682,2,FALSE)</f>
        <v>133491.2445</v>
      </c>
      <c r="F334" s="146">
        <f>VLOOKUP(D334,'Appendix 2b.Deaths 2019'!$E$4:$F$1683,2,FALSE)</f>
        <v>148</v>
      </c>
      <c r="G334" s="147">
        <f t="shared" si="86"/>
        <v>1.1086869446332863E-3</v>
      </c>
      <c r="H334" s="304">
        <v>5</v>
      </c>
      <c r="I334" s="148">
        <f>VLOOKUP(D334,'Appendix 3b. nax IBGE 2019'!$E$5:$O$1850,11,FALSE)</f>
        <v>2.5000000000000191</v>
      </c>
      <c r="J334" s="147">
        <f t="shared" si="98"/>
        <v>5.528112358166519E-3</v>
      </c>
      <c r="K334" s="146">
        <f t="shared" si="102"/>
        <v>97736.783042220995</v>
      </c>
      <c r="L334" s="146">
        <f t="shared" si="87"/>
        <v>540.2999181831417</v>
      </c>
      <c r="M334" s="146">
        <f t="shared" si="99"/>
        <v>487333.16541564715</v>
      </c>
      <c r="N334" s="146">
        <f t="shared" si="100"/>
        <v>4268645.6291008508</v>
      </c>
      <c r="O334" s="145">
        <f t="shared" si="101"/>
        <v>43.674914359078635</v>
      </c>
    </row>
    <row r="335" spans="1:15" x14ac:dyDescent="0.2">
      <c r="A335" s="143" t="s">
        <v>69</v>
      </c>
      <c r="B335" s="143" t="s">
        <v>48</v>
      </c>
      <c r="C335" s="144" t="s">
        <v>78</v>
      </c>
      <c r="D335" s="143" t="str">
        <f t="shared" si="85"/>
        <v>DFFemale45-49</v>
      </c>
      <c r="E335" s="146">
        <f>VLOOKUP(D335,'Appendix 1b. Person-years 2019'!$E$3:$F$1682,2,FALSE)</f>
        <v>110355.72779999999</v>
      </c>
      <c r="F335" s="146">
        <f>VLOOKUP(D335,'Appendix 2b.Deaths 2019'!$E$4:$F$1683,2,FALSE)</f>
        <v>208</v>
      </c>
      <c r="G335" s="147">
        <f t="shared" si="86"/>
        <v>1.8848138120837984E-3</v>
      </c>
      <c r="H335" s="304">
        <v>5</v>
      </c>
      <c r="I335" s="148">
        <f>VLOOKUP(D335,'Appendix 3b. nax IBGE 2019'!$E$5:$O$1850,11,FALSE)</f>
        <v>2.5000000000000053</v>
      </c>
      <c r="J335" s="147">
        <f t="shared" si="98"/>
        <v>9.3798707853893337E-3</v>
      </c>
      <c r="K335" s="146">
        <f t="shared" si="102"/>
        <v>97196.483124037855</v>
      </c>
      <c r="L335" s="146">
        <f t="shared" si="87"/>
        <v>911.69045249775002</v>
      </c>
      <c r="M335" s="146">
        <f t="shared" si="99"/>
        <v>483703.18948894495</v>
      </c>
      <c r="N335" s="146">
        <f t="shared" si="100"/>
        <v>3781312.4636852038</v>
      </c>
      <c r="O335" s="145">
        <f t="shared" si="101"/>
        <v>38.90379921318408</v>
      </c>
    </row>
    <row r="336" spans="1:15" x14ac:dyDescent="0.2">
      <c r="A336" s="143" t="s">
        <v>69</v>
      </c>
      <c r="B336" s="143" t="s">
        <v>48</v>
      </c>
      <c r="C336" s="144" t="s">
        <v>79</v>
      </c>
      <c r="D336" s="143" t="str">
        <f t="shared" si="85"/>
        <v>DFFemale50-54</v>
      </c>
      <c r="E336" s="146">
        <f>VLOOKUP(D336,'Appendix 1b. Person-years 2019'!$E$3:$F$1682,2,FALSE)</f>
        <v>96132.484400000001</v>
      </c>
      <c r="F336" s="146">
        <f>VLOOKUP(D336,'Appendix 2b.Deaths 2019'!$E$4:$F$1683,2,FALSE)</f>
        <v>278</v>
      </c>
      <c r="G336" s="147">
        <f t="shared" si="86"/>
        <v>2.8918424581982406E-3</v>
      </c>
      <c r="H336" s="304">
        <v>5</v>
      </c>
      <c r="I336" s="148">
        <f>VLOOKUP(D336,'Appendix 3b. nax IBGE 2019'!$E$5:$O$1850,11,FALSE)</f>
        <v>2.4999999999999711</v>
      </c>
      <c r="J336" s="147">
        <f t="shared" si="98"/>
        <v>1.4355428199062041E-2</v>
      </c>
      <c r="K336" s="146">
        <f t="shared" si="102"/>
        <v>96284.792671540112</v>
      </c>
      <c r="L336" s="146">
        <f t="shared" si="87"/>
        <v>1382.2094278578691</v>
      </c>
      <c r="M336" s="146">
        <f t="shared" si="99"/>
        <v>477968.43978805584</v>
      </c>
      <c r="N336" s="146">
        <f t="shared" si="100"/>
        <v>3297609.2741962587</v>
      </c>
      <c r="O336" s="145">
        <f t="shared" si="101"/>
        <v>34.248495351135205</v>
      </c>
    </row>
    <row r="337" spans="1:15" x14ac:dyDescent="0.2">
      <c r="A337" s="143" t="s">
        <v>69</v>
      </c>
      <c r="B337" s="143" t="s">
        <v>48</v>
      </c>
      <c r="C337" s="144" t="s">
        <v>80</v>
      </c>
      <c r="D337" s="143" t="str">
        <f t="shared" si="85"/>
        <v>DFFemale55-59</v>
      </c>
      <c r="E337" s="146">
        <f>VLOOKUP(D337,'Appendix 1b. Person-years 2019'!$E$3:$F$1682,2,FALSE)</f>
        <v>79794.271399999998</v>
      </c>
      <c r="F337" s="146">
        <f>VLOOKUP(D337,'Appendix 2b.Deaths 2019'!$E$4:$F$1683,2,FALSE)</f>
        <v>344</v>
      </c>
      <c r="G337" s="147">
        <f t="shared" si="86"/>
        <v>4.3110864221764175E-3</v>
      </c>
      <c r="H337" s="304">
        <v>5</v>
      </c>
      <c r="I337" s="148">
        <f>VLOOKUP(D337,'Appendix 3b. nax IBGE 2019'!$E$5:$O$1850,11,FALSE)</f>
        <v>2.4999999999999964</v>
      </c>
      <c r="J337" s="147">
        <f t="shared" si="98"/>
        <v>2.1325590946941468E-2</v>
      </c>
      <c r="K337" s="146">
        <f t="shared" si="102"/>
        <v>94902.583243682238</v>
      </c>
      <c r="L337" s="146">
        <f t="shared" si="87"/>
        <v>2023.853670062829</v>
      </c>
      <c r="M337" s="146">
        <f t="shared" si="99"/>
        <v>469453.28204325412</v>
      </c>
      <c r="N337" s="146">
        <f t="shared" si="100"/>
        <v>2819640.8344082031</v>
      </c>
      <c r="O337" s="145">
        <f t="shared" si="101"/>
        <v>29.710896563986939</v>
      </c>
    </row>
    <row r="338" spans="1:15" x14ac:dyDescent="0.2">
      <c r="A338" s="143" t="s">
        <v>69</v>
      </c>
      <c r="B338" s="143" t="s">
        <v>48</v>
      </c>
      <c r="C338" s="144" t="s">
        <v>81</v>
      </c>
      <c r="D338" s="143" t="str">
        <f t="shared" si="85"/>
        <v>DFFemale60-64</v>
      </c>
      <c r="E338" s="146">
        <f>VLOOKUP(D338,'Appendix 1b. Person-years 2019'!$E$3:$F$1682,2,FALSE)</f>
        <v>62058.452499999999</v>
      </c>
      <c r="F338" s="146">
        <f>VLOOKUP(D338,'Appendix 2b.Deaths 2019'!$E$4:$F$1683,2,FALSE)</f>
        <v>421</v>
      </c>
      <c r="G338" s="147">
        <f t="shared" si="86"/>
        <v>6.7839268148041556E-3</v>
      </c>
      <c r="H338" s="304">
        <v>5</v>
      </c>
      <c r="I338" s="148">
        <f>VLOOKUP(D338,'Appendix 3b. nax IBGE 2019'!$E$5:$O$1850,11,FALSE)</f>
        <v>2.4999999999999942</v>
      </c>
      <c r="J338" s="147">
        <f t="shared" si="98"/>
        <v>3.3353957064742444E-2</v>
      </c>
      <c r="K338" s="146">
        <f t="shared" si="102"/>
        <v>92878.729573619406</v>
      </c>
      <c r="L338" s="146">
        <f t="shared" si="87"/>
        <v>3097.873158426326</v>
      </c>
      <c r="M338" s="146">
        <f t="shared" si="99"/>
        <v>456648.96497203119</v>
      </c>
      <c r="N338" s="146">
        <f t="shared" si="100"/>
        <v>2350187.5523649491</v>
      </c>
      <c r="O338" s="145">
        <f t="shared" si="101"/>
        <v>25.303829662119746</v>
      </c>
    </row>
    <row r="339" spans="1:15" x14ac:dyDescent="0.2">
      <c r="A339" s="143" t="s">
        <v>69</v>
      </c>
      <c r="B339" s="143" t="s">
        <v>48</v>
      </c>
      <c r="C339" s="144" t="s">
        <v>82</v>
      </c>
      <c r="D339" s="143" t="str">
        <f t="shared" si="85"/>
        <v>DFFemale65-69</v>
      </c>
      <c r="E339" s="146">
        <f>VLOOKUP(D339,'Appendix 1b. Person-years 2019'!$E$3:$F$1682,2,FALSE)</f>
        <v>47356.445299999999</v>
      </c>
      <c r="F339" s="146">
        <f>VLOOKUP(D339,'Appendix 2b.Deaths 2019'!$E$4:$F$1683,2,FALSE)</f>
        <v>483</v>
      </c>
      <c r="G339" s="147">
        <f t="shared" si="86"/>
        <v>1.0199245254584174E-2</v>
      </c>
      <c r="H339" s="304">
        <v>5</v>
      </c>
      <c r="I339" s="148">
        <f>VLOOKUP(D339,'Appendix 3b. nax IBGE 2019'!$E$5:$O$1850,11,FALSE)</f>
        <v>2.4999999999999969</v>
      </c>
      <c r="J339" s="147">
        <f t="shared" si="98"/>
        <v>4.9728249735097207E-2</v>
      </c>
      <c r="K339" s="146">
        <f t="shared" si="102"/>
        <v>89780.856415193077</v>
      </c>
      <c r="L339" s="146">
        <f t="shared" si="87"/>
        <v>4464.6448492456257</v>
      </c>
      <c r="M339" s="146">
        <f t="shared" si="99"/>
        <v>437742.66995285131</v>
      </c>
      <c r="N339" s="146">
        <f t="shared" si="100"/>
        <v>1893538.5873929178</v>
      </c>
      <c r="O339" s="145">
        <f t="shared" si="101"/>
        <v>21.090671920483995</v>
      </c>
    </row>
    <row r="340" spans="1:15" x14ac:dyDescent="0.2">
      <c r="A340" s="143" t="s">
        <v>69</v>
      </c>
      <c r="B340" s="143" t="s">
        <v>48</v>
      </c>
      <c r="C340" s="144" t="s">
        <v>19</v>
      </c>
      <c r="D340" s="143" t="str">
        <f t="shared" si="85"/>
        <v>DFFemale70-74</v>
      </c>
      <c r="E340" s="146">
        <f>VLOOKUP(D340,'Appendix 1b. Person-years 2019'!$E$3:$F$1682,2,FALSE)</f>
        <v>33293.772700000001</v>
      </c>
      <c r="F340" s="146">
        <f>VLOOKUP(D340,'Appendix 2b.Deaths 2019'!$E$4:$F$1683,2,FALSE)</f>
        <v>572</v>
      </c>
      <c r="G340" s="147">
        <f t="shared" si="86"/>
        <v>1.7180390013295188E-2</v>
      </c>
      <c r="H340" s="304">
        <v>5</v>
      </c>
      <c r="I340" s="148">
        <f>VLOOKUP(D340,'Appendix 3b. nax IBGE 2019'!$E$5:$O$1850,11,FALSE)</f>
        <v>2.4999999999999947</v>
      </c>
      <c r="J340" s="147">
        <f t="shared" si="98"/>
        <v>8.2364322123327338E-2</v>
      </c>
      <c r="K340" s="146">
        <f t="shared" si="102"/>
        <v>85316.211565947451</v>
      </c>
      <c r="L340" s="146">
        <f t="shared" si="87"/>
        <v>7027.0119317596418</v>
      </c>
      <c r="M340" s="146">
        <f t="shared" si="99"/>
        <v>409013.52800033812</v>
      </c>
      <c r="N340" s="146">
        <f t="shared" si="100"/>
        <v>1455795.9174400666</v>
      </c>
      <c r="O340" s="145">
        <f t="shared" si="101"/>
        <v>17.063532132047026</v>
      </c>
    </row>
    <row r="341" spans="1:15" x14ac:dyDescent="0.2">
      <c r="A341" s="143" t="s">
        <v>69</v>
      </c>
      <c r="B341" s="143" t="s">
        <v>48</v>
      </c>
      <c r="C341" s="144" t="s">
        <v>20</v>
      </c>
      <c r="D341" s="143" t="str">
        <f t="shared" si="85"/>
        <v>DFFemale75-79</v>
      </c>
      <c r="E341" s="146">
        <f>VLOOKUP(D341,'Appendix 1b. Person-years 2019'!$E$3:$F$1682,2,FALSE)</f>
        <v>21593.163</v>
      </c>
      <c r="F341" s="146">
        <f>VLOOKUP(D341,'Appendix 2b.Deaths 2019'!$E$4:$F$1683,2,FALSE)</f>
        <v>693</v>
      </c>
      <c r="G341" s="147">
        <f t="shared" si="86"/>
        <v>3.2093491814978656E-2</v>
      </c>
      <c r="H341" s="304">
        <v>5</v>
      </c>
      <c r="I341" s="148">
        <f>VLOOKUP(D341,'Appendix 3b. nax IBGE 2019'!$E$5:$O$1850,11,FALSE)</f>
        <v>2.4999999999999991</v>
      </c>
      <c r="J341" s="147">
        <f t="shared" si="98"/>
        <v>0.14854883224541141</v>
      </c>
      <c r="K341" s="146">
        <f t="shared" si="102"/>
        <v>78289.199634187811</v>
      </c>
      <c r="L341" s="146">
        <f t="shared" si="87"/>
        <v>11629.76918308649</v>
      </c>
      <c r="M341" s="146">
        <f t="shared" si="99"/>
        <v>362371.57521322282</v>
      </c>
      <c r="N341" s="146">
        <f t="shared" si="100"/>
        <v>1046782.3894397283</v>
      </c>
      <c r="O341" s="145">
        <f t="shared" si="101"/>
        <v>13.370712618482473</v>
      </c>
    </row>
    <row r="342" spans="1:15" x14ac:dyDescent="0.2">
      <c r="A342" s="143" t="s">
        <v>69</v>
      </c>
      <c r="B342" s="143" t="s">
        <v>48</v>
      </c>
      <c r="C342" s="144" t="s">
        <v>21</v>
      </c>
      <c r="D342" s="143" t="str">
        <f t="shared" si="85"/>
        <v>DFFemale80-84</v>
      </c>
      <c r="E342" s="146">
        <f>VLOOKUP(D342,'Appendix 1b. Person-years 2019'!$E$3:$F$1682,2,FALSE)</f>
        <v>14041.4899</v>
      </c>
      <c r="F342" s="146">
        <f>VLOOKUP(D342,'Appendix 2b.Deaths 2019'!$E$4:$F$1683,2,FALSE)</f>
        <v>703</v>
      </c>
      <c r="G342" s="147">
        <f t="shared" si="86"/>
        <v>5.0065912165061628E-2</v>
      </c>
      <c r="H342" s="304">
        <v>5</v>
      </c>
      <c r="I342" s="148">
        <f>VLOOKUP(D342,'Appendix 3b. nax IBGE 2019'!$E$5:$O$1850,11,FALSE)</f>
        <v>2.4999999999999996</v>
      </c>
      <c r="J342" s="147">
        <f t="shared" si="98"/>
        <v>0.22248257782606723</v>
      </c>
      <c r="K342" s="146">
        <f t="shared" si="102"/>
        <v>66659.430451101318</v>
      </c>
      <c r="L342" s="146">
        <f t="shared" si="87"/>
        <v>14830.561923178464</v>
      </c>
      <c r="M342" s="146">
        <f t="shared" si="99"/>
        <v>296220.74744756042</v>
      </c>
      <c r="N342" s="146">
        <f t="shared" si="100"/>
        <v>684410.81422650558</v>
      </c>
      <c r="O342" s="145">
        <f t="shared" si="101"/>
        <v>10.267276656804949</v>
      </c>
    </row>
    <row r="343" spans="1:15" x14ac:dyDescent="0.2">
      <c r="A343" s="143" t="s">
        <v>69</v>
      </c>
      <c r="B343" s="143" t="s">
        <v>48</v>
      </c>
      <c r="C343" s="144" t="s">
        <v>22</v>
      </c>
      <c r="D343" s="143" t="str">
        <f t="shared" si="85"/>
        <v>DFFemale85-89</v>
      </c>
      <c r="E343" s="146">
        <f>VLOOKUP(D343,'Appendix 1b. Person-years 2019'!$E$3:$F$1682,2,FALSE)</f>
        <v>6904.9052000000001</v>
      </c>
      <c r="F343" s="146">
        <f>VLOOKUP(D343,'Appendix 2b.Deaths 2019'!$E$4:$F$1683,2,FALSE)</f>
        <v>668</v>
      </c>
      <c r="G343" s="147">
        <f t="shared" si="86"/>
        <v>9.6742819872458197E-2</v>
      </c>
      <c r="H343" s="304">
        <v>5</v>
      </c>
      <c r="I343" s="148">
        <f>VLOOKUP(D343,'Appendix 3b. nax IBGE 2019'!$E$5:$O$1850,11,FALSE)</f>
        <v>2.5000000000000004</v>
      </c>
      <c r="J343" s="147">
        <f t="shared" si="98"/>
        <v>0.38950867934959793</v>
      </c>
      <c r="K343" s="146">
        <f t="shared" si="102"/>
        <v>51828.868527922852</v>
      </c>
      <c r="L343" s="146">
        <f t="shared" si="87"/>
        <v>20187.794132495172</v>
      </c>
      <c r="M343" s="146">
        <f t="shared" si="99"/>
        <v>208674.85730837632</v>
      </c>
      <c r="N343" s="146">
        <f t="shared" si="100"/>
        <v>388190.06677894515</v>
      </c>
      <c r="O343" s="145">
        <f t="shared" si="101"/>
        <v>7.4898425878197088</v>
      </c>
    </row>
    <row r="344" spans="1:15" x14ac:dyDescent="0.2">
      <c r="A344" s="143" t="s">
        <v>69</v>
      </c>
      <c r="B344" s="143" t="s">
        <v>48</v>
      </c>
      <c r="C344" s="144" t="s">
        <v>5</v>
      </c>
      <c r="D344" s="143" t="str">
        <f t="shared" si="85"/>
        <v>DFFemale90+</v>
      </c>
      <c r="E344" s="8">
        <f>VLOOKUP(D344,'Appendix 1b. Person-years 2019'!$E$3:$F$1682,2,FALSE)</f>
        <v>3960.0936000000002</v>
      </c>
      <c r="F344" s="8">
        <f>VLOOKUP(D344,'Appendix 2b.Deaths 2019'!$E$4:$F$1683,2,FALSE)</f>
        <v>698</v>
      </c>
      <c r="G344" s="7">
        <f t="shared" si="86"/>
        <v>0.17625846015356808</v>
      </c>
      <c r="H344" s="306"/>
      <c r="I344" s="148">
        <f>VLOOKUP(D344,'Appendix 3b. nax IBGE 2019'!$E$5:$O$1850,11,FALSE)</f>
        <v>0</v>
      </c>
      <c r="J344" s="7">
        <v>1</v>
      </c>
      <c r="K344" s="8">
        <f t="shared" si="102"/>
        <v>31641.07439542768</v>
      </c>
      <c r="L344" s="8">
        <f t="shared" si="87"/>
        <v>31641.07439542768</v>
      </c>
      <c r="M344" s="8">
        <f>K344*O344</f>
        <v>179515.20947056881</v>
      </c>
      <c r="N344" s="8">
        <f>M344</f>
        <v>179515.20947056881</v>
      </c>
      <c r="O344" s="142">
        <f>1/G344</f>
        <v>5.6734865329512898</v>
      </c>
    </row>
    <row r="345" spans="1:15" x14ac:dyDescent="0.2">
      <c r="A345" s="143" t="s">
        <v>69</v>
      </c>
      <c r="B345" s="143" t="s">
        <v>47</v>
      </c>
      <c r="C345" s="144">
        <v>0</v>
      </c>
      <c r="D345" s="143" t="str">
        <f t="shared" ref="D345:D408" si="103">_xlfn.CONCAT(A345,B345,C345)</f>
        <v>DFMale0</v>
      </c>
      <c r="E345" s="151">
        <f>VLOOKUP(D345,'Appendix 1b. Person-years 2019'!$E$3:$F$1682,2,FALSE)</f>
        <v>22215.924500000001</v>
      </c>
      <c r="F345" s="151">
        <f>VLOOKUP(D345,'Appendix 2b.Deaths 2019'!$E$4:$F$1683,2,FALSE)</f>
        <v>212</v>
      </c>
      <c r="G345" s="152">
        <f t="shared" ref="G345:G408" si="104">F345/E345</f>
        <v>9.5427043785641236E-3</v>
      </c>
      <c r="H345" s="307">
        <v>1</v>
      </c>
      <c r="I345" s="148">
        <f>VLOOKUP(D345,'Appendix 3b. nax IBGE 2019'!$E$5:$O$1850,11,FALSE)</f>
        <v>7.3050131027349433E-2</v>
      </c>
      <c r="J345" s="152">
        <f t="shared" ref="J345:J363" si="105">(H345*G345)/(1+(H345-I345)*G345)</f>
        <v>9.4590334709974185E-3</v>
      </c>
      <c r="K345" s="151">
        <v>100000</v>
      </c>
      <c r="L345" s="151">
        <f t="shared" ref="L345:L408" si="106">K345*J345</f>
        <v>945.90334709974184</v>
      </c>
      <c r="M345" s="151">
        <f t="shared" ref="M345:M363" si="107">K346*H345+L345*I345</f>
        <v>99123.195016345111</v>
      </c>
      <c r="N345" s="151">
        <f t="shared" ref="N345:N363" si="108">N346+M345</f>
        <v>7608071.1461183941</v>
      </c>
      <c r="O345" s="150">
        <f t="shared" ref="O345:O363" si="109">N345/K345</f>
        <v>76.080711461183938</v>
      </c>
    </row>
    <row r="346" spans="1:15" x14ac:dyDescent="0.2">
      <c r="A346" s="143" t="s">
        <v>69</v>
      </c>
      <c r="B346" s="143" t="s">
        <v>47</v>
      </c>
      <c r="C346" s="149" t="s">
        <v>107</v>
      </c>
      <c r="D346" s="143" t="str">
        <f t="shared" si="103"/>
        <v>DFMale01-04</v>
      </c>
      <c r="E346" s="146">
        <f>VLOOKUP(D346,'Appendix 1b. Person-years 2019'!$E$3:$F$1682,2,FALSE)</f>
        <v>83535.856</v>
      </c>
      <c r="F346" s="146">
        <f>VLOOKUP(D346,'Appendix 2b.Deaths 2019'!$E$4:$F$1683,2,FALSE)</f>
        <v>43</v>
      </c>
      <c r="G346" s="147">
        <f t="shared" si="104"/>
        <v>5.147490198699825E-4</v>
      </c>
      <c r="H346" s="304">
        <v>4</v>
      </c>
      <c r="I346" s="148">
        <f>VLOOKUP(D346,'Appendix 3b. nax IBGE 2019'!$E$5:$O$1850,11,FALSE)</f>
        <v>1.6209834626831565</v>
      </c>
      <c r="J346" s="147">
        <f t="shared" si="105"/>
        <v>2.0564777241987775E-3</v>
      </c>
      <c r="K346" s="146">
        <f t="shared" ref="K346:K364" si="110">K345-L345</f>
        <v>99054.096652900262</v>
      </c>
      <c r="L346" s="146">
        <f t="shared" si="106"/>
        <v>203.70254325732208</v>
      </c>
      <c r="M346" s="146">
        <f t="shared" si="107"/>
        <v>395731.77489249833</v>
      </c>
      <c r="N346" s="146">
        <f t="shared" si="108"/>
        <v>7508947.9511020491</v>
      </c>
      <c r="O346" s="145">
        <f t="shared" si="109"/>
        <v>75.806536073055895</v>
      </c>
    </row>
    <row r="347" spans="1:15" x14ac:dyDescent="0.2">
      <c r="A347" s="143" t="s">
        <v>69</v>
      </c>
      <c r="B347" s="143" t="s">
        <v>47</v>
      </c>
      <c r="C347" s="149" t="s">
        <v>106</v>
      </c>
      <c r="D347" s="143" t="str">
        <f t="shared" si="103"/>
        <v>DFMale05-09</v>
      </c>
      <c r="E347" s="146">
        <f>VLOOKUP(D347,'Appendix 1b. Person-years 2019'!$E$3:$F$1682,2,FALSE)</f>
        <v>95831.756200000003</v>
      </c>
      <c r="F347" s="146">
        <f>VLOOKUP(D347,'Appendix 2b.Deaths 2019'!$E$4:$F$1683,2,FALSE)</f>
        <v>17</v>
      </c>
      <c r="G347" s="147">
        <f t="shared" si="104"/>
        <v>1.7739422373227884E-4</v>
      </c>
      <c r="H347" s="304">
        <v>5</v>
      </c>
      <c r="I347" s="148">
        <f>VLOOKUP(D347,'Appendix 3b. nax IBGE 2019'!$E$5:$O$1850,11,FALSE)</f>
        <v>2.5000000000002451</v>
      </c>
      <c r="J347" s="147">
        <f t="shared" si="105"/>
        <v>8.8657793415037722E-4</v>
      </c>
      <c r="K347" s="146">
        <f t="shared" si="110"/>
        <v>98850.394109642933</v>
      </c>
      <c r="L347" s="146">
        <f t="shared" si="106"/>
        <v>87.638578199677852</v>
      </c>
      <c r="M347" s="146">
        <f t="shared" si="107"/>
        <v>494032.87410271552</v>
      </c>
      <c r="N347" s="146">
        <f t="shared" si="108"/>
        <v>7113216.1762095504</v>
      </c>
      <c r="O347" s="145">
        <f t="shared" si="109"/>
        <v>71.959411394148916</v>
      </c>
    </row>
    <row r="348" spans="1:15" x14ac:dyDescent="0.2">
      <c r="A348" s="143" t="s">
        <v>69</v>
      </c>
      <c r="B348" s="143" t="s">
        <v>47</v>
      </c>
      <c r="C348" s="149" t="s">
        <v>71</v>
      </c>
      <c r="D348" s="143" t="str">
        <f t="shared" si="103"/>
        <v>DFMale10-14</v>
      </c>
      <c r="E348" s="146">
        <f>VLOOKUP(D348,'Appendix 1b. Person-years 2019'!$E$3:$F$1682,2,FALSE)</f>
        <v>108877.8895</v>
      </c>
      <c r="F348" s="146">
        <f>VLOOKUP(D348,'Appendix 2b.Deaths 2019'!$E$4:$F$1683,2,FALSE)</f>
        <v>18</v>
      </c>
      <c r="G348" s="147">
        <f t="shared" si="104"/>
        <v>1.6532282250015509E-4</v>
      </c>
      <c r="H348" s="304">
        <v>5</v>
      </c>
      <c r="I348" s="148">
        <f>VLOOKUP(D348,'Appendix 3b. nax IBGE 2019'!$E$5:$O$1850,11,FALSE)</f>
        <v>2.4999999999998894</v>
      </c>
      <c r="J348" s="147">
        <f t="shared" si="105"/>
        <v>8.2627260820141931E-4</v>
      </c>
      <c r="K348" s="146">
        <f t="shared" si="110"/>
        <v>98762.755531443254</v>
      </c>
      <c r="L348" s="146">
        <f t="shared" si="106"/>
        <v>81.604959606124766</v>
      </c>
      <c r="M348" s="146">
        <f t="shared" si="107"/>
        <v>493609.76525820099</v>
      </c>
      <c r="N348" s="146">
        <f t="shared" si="108"/>
        <v>6619183.3021068349</v>
      </c>
      <c r="O348" s="145">
        <f t="shared" si="109"/>
        <v>67.021047220573706</v>
      </c>
    </row>
    <row r="349" spans="1:15" x14ac:dyDescent="0.2">
      <c r="A349" s="143" t="s">
        <v>69</v>
      </c>
      <c r="B349" s="143" t="s">
        <v>47</v>
      </c>
      <c r="C349" s="144" t="s">
        <v>72</v>
      </c>
      <c r="D349" s="143" t="str">
        <f t="shared" si="103"/>
        <v>DFMale15-19</v>
      </c>
      <c r="E349" s="146">
        <f>VLOOKUP(D349,'Appendix 1b. Person-years 2019'!$E$3:$F$1682,2,FALSE)</f>
        <v>121371.98609999999</v>
      </c>
      <c r="F349" s="146">
        <f>VLOOKUP(D349,'Appendix 2b.Deaths 2019'!$E$4:$F$1683,2,FALSE)</f>
        <v>126</v>
      </c>
      <c r="G349" s="147">
        <f t="shared" si="104"/>
        <v>1.0381308244901499E-3</v>
      </c>
      <c r="H349" s="304">
        <v>5</v>
      </c>
      <c r="I349" s="148">
        <f>VLOOKUP(D349,'Appendix 3b. nax IBGE 2019'!$E$5:$O$1850,11,FALSE)</f>
        <v>2.5000000000000711</v>
      </c>
      <c r="J349" s="147">
        <f t="shared" si="105"/>
        <v>5.1772175496423121E-3</v>
      </c>
      <c r="K349" s="146">
        <f t="shared" si="110"/>
        <v>98681.150571837134</v>
      </c>
      <c r="L349" s="146">
        <f t="shared" si="106"/>
        <v>510.89378455941068</v>
      </c>
      <c r="M349" s="146">
        <f t="shared" si="107"/>
        <v>492128.51839778724</v>
      </c>
      <c r="N349" s="146">
        <f t="shared" si="108"/>
        <v>6125573.5368486336</v>
      </c>
      <c r="O349" s="145">
        <f t="shared" si="109"/>
        <v>62.074403281195899</v>
      </c>
    </row>
    <row r="350" spans="1:15" x14ac:dyDescent="0.2">
      <c r="A350" s="143" t="s">
        <v>69</v>
      </c>
      <c r="B350" s="143" t="s">
        <v>47</v>
      </c>
      <c r="C350" s="144" t="s">
        <v>73</v>
      </c>
      <c r="D350" s="143" t="str">
        <f t="shared" si="103"/>
        <v>DFMale20-24</v>
      </c>
      <c r="E350" s="146">
        <f>VLOOKUP(D350,'Appendix 1b. Person-years 2019'!$E$3:$F$1682,2,FALSE)</f>
        <v>125163.41590000001</v>
      </c>
      <c r="F350" s="146">
        <f>VLOOKUP(D350,'Appendix 2b.Deaths 2019'!$E$4:$F$1683,2,FALSE)</f>
        <v>198</v>
      </c>
      <c r="G350" s="147">
        <f t="shared" si="104"/>
        <v>1.5819318974019786E-3</v>
      </c>
      <c r="H350" s="304">
        <v>5</v>
      </c>
      <c r="I350" s="148">
        <f>VLOOKUP(D350,'Appendix 3b. nax IBGE 2019'!$E$5:$O$1850,11,FALSE)</f>
        <v>2.4999999999999942</v>
      </c>
      <c r="J350" s="147">
        <f t="shared" si="105"/>
        <v>7.8785013555148584E-3</v>
      </c>
      <c r="K350" s="146">
        <f t="shared" si="110"/>
        <v>98170.256787277729</v>
      </c>
      <c r="L350" s="146">
        <f t="shared" si="106"/>
        <v>773.43450116980932</v>
      </c>
      <c r="M350" s="146">
        <f t="shared" si="107"/>
        <v>488917.69768346415</v>
      </c>
      <c r="N350" s="146">
        <f t="shared" si="108"/>
        <v>5633445.018450846</v>
      </c>
      <c r="O350" s="145">
        <f t="shared" si="109"/>
        <v>57.384438044791857</v>
      </c>
    </row>
    <row r="351" spans="1:15" x14ac:dyDescent="0.2">
      <c r="A351" s="143" t="s">
        <v>69</v>
      </c>
      <c r="B351" s="143" t="s">
        <v>47</v>
      </c>
      <c r="C351" s="144" t="s">
        <v>74</v>
      </c>
      <c r="D351" s="143" t="str">
        <f t="shared" si="103"/>
        <v>DFMale25-29</v>
      </c>
      <c r="E351" s="146">
        <f>VLOOKUP(D351,'Appendix 1b. Person-years 2019'!$E$3:$F$1682,2,FALSE)</f>
        <v>124276.70940000001</v>
      </c>
      <c r="F351" s="146">
        <f>VLOOKUP(D351,'Appendix 2b.Deaths 2019'!$E$4:$F$1683,2,FALSE)</f>
        <v>193</v>
      </c>
      <c r="G351" s="147">
        <f t="shared" si="104"/>
        <v>1.5529860818796349E-3</v>
      </c>
      <c r="H351" s="304">
        <v>5</v>
      </c>
      <c r="I351" s="148">
        <f>VLOOKUP(D351,'Appendix 3b. nax IBGE 2019'!$E$5:$O$1850,11,FALSE)</f>
        <v>2.4999999999999805</v>
      </c>
      <c r="J351" s="147">
        <f t="shared" si="105"/>
        <v>7.7348999295598292E-3</v>
      </c>
      <c r="K351" s="146">
        <f t="shared" si="110"/>
        <v>97396.822286107927</v>
      </c>
      <c r="L351" s="146">
        <f t="shared" si="106"/>
        <v>753.35467384016738</v>
      </c>
      <c r="M351" s="146">
        <f t="shared" si="107"/>
        <v>485100.72474593919</v>
      </c>
      <c r="N351" s="146">
        <f t="shared" si="108"/>
        <v>5144527.3207673822</v>
      </c>
      <c r="O351" s="145">
        <f t="shared" si="109"/>
        <v>52.820278937387521</v>
      </c>
    </row>
    <row r="352" spans="1:15" x14ac:dyDescent="0.2">
      <c r="A352" s="143" t="s">
        <v>69</v>
      </c>
      <c r="B352" s="143" t="s">
        <v>47</v>
      </c>
      <c r="C352" s="144" t="s">
        <v>75</v>
      </c>
      <c r="D352" s="143" t="str">
        <f t="shared" si="103"/>
        <v>DFMale30-34</v>
      </c>
      <c r="E352" s="146">
        <f>VLOOKUP(D352,'Appendix 1b. Person-years 2019'!$E$3:$F$1682,2,FALSE)</f>
        <v>130814.709</v>
      </c>
      <c r="F352" s="146">
        <f>VLOOKUP(D352,'Appendix 2b.Deaths 2019'!$E$4:$F$1683,2,FALSE)</f>
        <v>197</v>
      </c>
      <c r="G352" s="147">
        <f t="shared" si="104"/>
        <v>1.5059468580096752E-3</v>
      </c>
      <c r="H352" s="304">
        <v>5</v>
      </c>
      <c r="I352" s="148">
        <f>VLOOKUP(D352,'Appendix 3b. nax IBGE 2019'!$E$5:$O$1850,11,FALSE)</f>
        <v>2.5000000000000111</v>
      </c>
      <c r="J352" s="147">
        <f t="shared" si="105"/>
        <v>7.5014921686439922E-3</v>
      </c>
      <c r="K352" s="146">
        <f t="shared" si="110"/>
        <v>96643.467612267763</v>
      </c>
      <c r="L352" s="146">
        <f t="shared" si="106"/>
        <v>724.97021544402594</v>
      </c>
      <c r="M352" s="146">
        <f t="shared" si="107"/>
        <v>481404.91252272873</v>
      </c>
      <c r="N352" s="146">
        <f t="shared" si="108"/>
        <v>4659426.5960214427</v>
      </c>
      <c r="O352" s="145">
        <f t="shared" si="109"/>
        <v>48.212535323287412</v>
      </c>
    </row>
    <row r="353" spans="1:15" x14ac:dyDescent="0.2">
      <c r="A353" s="143" t="s">
        <v>69</v>
      </c>
      <c r="B353" s="143" t="s">
        <v>47</v>
      </c>
      <c r="C353" s="144" t="s">
        <v>76</v>
      </c>
      <c r="D353" s="143" t="str">
        <f t="shared" si="103"/>
        <v>DFMale35-39</v>
      </c>
      <c r="E353" s="146">
        <f>VLOOKUP(D353,'Appendix 1b. Person-years 2019'!$E$3:$F$1682,2,FALSE)</f>
        <v>131352.46400000001</v>
      </c>
      <c r="F353" s="146">
        <f>VLOOKUP(D353,'Appendix 2b.Deaths 2019'!$E$4:$F$1683,2,FALSE)</f>
        <v>285</v>
      </c>
      <c r="G353" s="147">
        <f t="shared" si="104"/>
        <v>2.1697347070702838E-3</v>
      </c>
      <c r="H353" s="304">
        <v>5</v>
      </c>
      <c r="I353" s="148">
        <f>VLOOKUP(D353,'Appendix 3b. nax IBGE 2019'!$E$5:$O$1850,11,FALSE)</f>
        <v>2.4999999999999978</v>
      </c>
      <c r="J353" s="147">
        <f t="shared" si="105"/>
        <v>1.0790144159657667E-2</v>
      </c>
      <c r="K353" s="146">
        <f t="shared" si="110"/>
        <v>95918.497396823732</v>
      </c>
      <c r="L353" s="146">
        <f t="shared" si="106"/>
        <v>1034.9744144894767</v>
      </c>
      <c r="M353" s="146">
        <f t="shared" si="107"/>
        <v>477005.05094789492</v>
      </c>
      <c r="N353" s="146">
        <f t="shared" si="108"/>
        <v>4178021.6834987137</v>
      </c>
      <c r="O353" s="145">
        <f t="shared" si="109"/>
        <v>43.558039344735043</v>
      </c>
    </row>
    <row r="354" spans="1:15" x14ac:dyDescent="0.2">
      <c r="A354" s="143" t="s">
        <v>69</v>
      </c>
      <c r="B354" s="143" t="s">
        <v>47</v>
      </c>
      <c r="C354" s="144" t="s">
        <v>77</v>
      </c>
      <c r="D354" s="143" t="str">
        <f t="shared" si="103"/>
        <v>DFMale40-44</v>
      </c>
      <c r="E354" s="146">
        <f>VLOOKUP(D354,'Appendix 1b. Person-years 2019'!$E$3:$F$1682,2,FALSE)</f>
        <v>117443.8897</v>
      </c>
      <c r="F354" s="146">
        <f>VLOOKUP(D354,'Appendix 2b.Deaths 2019'!$E$4:$F$1683,2,FALSE)</f>
        <v>303</v>
      </c>
      <c r="G354" s="147">
        <f t="shared" si="104"/>
        <v>2.5799554218953972E-3</v>
      </c>
      <c r="H354" s="304">
        <v>5</v>
      </c>
      <c r="I354" s="148">
        <f>VLOOKUP(D354,'Appendix 3b. nax IBGE 2019'!$E$5:$O$1850,11,FALSE)</f>
        <v>2.4999999999999916</v>
      </c>
      <c r="J354" s="147">
        <f t="shared" si="105"/>
        <v>1.2817108190057091E-2</v>
      </c>
      <c r="K354" s="146">
        <f t="shared" si="110"/>
        <v>94883.522982334252</v>
      </c>
      <c r="L354" s="146">
        <f t="shared" si="106"/>
        <v>1216.1323795183466</v>
      </c>
      <c r="M354" s="146">
        <f t="shared" si="107"/>
        <v>471377.28396287537</v>
      </c>
      <c r="N354" s="146">
        <f t="shared" si="108"/>
        <v>3701016.6325508188</v>
      </c>
      <c r="O354" s="145">
        <f t="shared" si="109"/>
        <v>39.005893923646653</v>
      </c>
    </row>
    <row r="355" spans="1:15" x14ac:dyDescent="0.2">
      <c r="A355" s="143" t="s">
        <v>69</v>
      </c>
      <c r="B355" s="143" t="s">
        <v>47</v>
      </c>
      <c r="C355" s="144" t="s">
        <v>78</v>
      </c>
      <c r="D355" s="143" t="str">
        <f t="shared" si="103"/>
        <v>DFMale45-49</v>
      </c>
      <c r="E355" s="146">
        <f>VLOOKUP(D355,'Appendix 1b. Person-years 2019'!$E$3:$F$1682,2,FALSE)</f>
        <v>97467.066200000001</v>
      </c>
      <c r="F355" s="146">
        <f>VLOOKUP(D355,'Appendix 2b.Deaths 2019'!$E$4:$F$1683,2,FALSE)</f>
        <v>348</v>
      </c>
      <c r="G355" s="147">
        <f t="shared" si="104"/>
        <v>3.5704368005282177E-3</v>
      </c>
      <c r="H355" s="304">
        <v>5</v>
      </c>
      <c r="I355" s="148">
        <f>VLOOKUP(D355,'Appendix 3b. nax IBGE 2019'!$E$5:$O$1850,11,FALSE)</f>
        <v>2.4999999999999907</v>
      </c>
      <c r="J355" s="147">
        <f t="shared" si="105"/>
        <v>1.7694243556759678E-2</v>
      </c>
      <c r="K355" s="146">
        <f t="shared" si="110"/>
        <v>93667.390602815911</v>
      </c>
      <c r="L355" s="146">
        <f t="shared" si="106"/>
        <v>1657.3736226523674</v>
      </c>
      <c r="M355" s="146">
        <f t="shared" si="107"/>
        <v>464193.5189574486</v>
      </c>
      <c r="N355" s="146">
        <f t="shared" si="108"/>
        <v>3229639.3485879437</v>
      </c>
      <c r="O355" s="145">
        <f t="shared" si="109"/>
        <v>34.479868904246509</v>
      </c>
    </row>
    <row r="356" spans="1:15" x14ac:dyDescent="0.2">
      <c r="A356" s="143" t="s">
        <v>69</v>
      </c>
      <c r="B356" s="143" t="s">
        <v>47</v>
      </c>
      <c r="C356" s="144" t="s">
        <v>79</v>
      </c>
      <c r="D356" s="143" t="str">
        <f t="shared" si="103"/>
        <v>DFMale50-54</v>
      </c>
      <c r="E356" s="146">
        <f>VLOOKUP(D356,'Appendix 1b. Person-years 2019'!$E$3:$F$1682,2,FALSE)</f>
        <v>84057.490999999995</v>
      </c>
      <c r="F356" s="146">
        <f>VLOOKUP(D356,'Appendix 2b.Deaths 2019'!$E$4:$F$1683,2,FALSE)</f>
        <v>454</v>
      </c>
      <c r="G356" s="147">
        <f t="shared" si="104"/>
        <v>5.4010653256352853E-3</v>
      </c>
      <c r="H356" s="304">
        <v>5</v>
      </c>
      <c r="I356" s="148">
        <f>VLOOKUP(D356,'Appendix 3b. nax IBGE 2019'!$E$5:$O$1850,11,FALSE)</f>
        <v>2.500000000000012</v>
      </c>
      <c r="J356" s="147">
        <f t="shared" si="105"/>
        <v>2.6645540861107118E-2</v>
      </c>
      <c r="K356" s="146">
        <f t="shared" si="110"/>
        <v>92010.016980163549</v>
      </c>
      <c r="L356" s="146">
        <f t="shared" si="106"/>
        <v>2451.6566670761076</v>
      </c>
      <c r="M356" s="146">
        <f t="shared" si="107"/>
        <v>453920.94323312753</v>
      </c>
      <c r="N356" s="146">
        <f t="shared" si="108"/>
        <v>2765445.829630495</v>
      </c>
      <c r="O356" s="145">
        <f t="shared" si="109"/>
        <v>30.055921305032449</v>
      </c>
    </row>
    <row r="357" spans="1:15" x14ac:dyDescent="0.2">
      <c r="A357" s="143" t="s">
        <v>69</v>
      </c>
      <c r="B357" s="143" t="s">
        <v>47</v>
      </c>
      <c r="C357" s="144" t="s">
        <v>80</v>
      </c>
      <c r="D357" s="143" t="str">
        <f t="shared" si="103"/>
        <v>DFMale55-59</v>
      </c>
      <c r="E357" s="146">
        <f>VLOOKUP(D357,'Appendix 1b. Person-years 2019'!$E$3:$F$1682,2,FALSE)</f>
        <v>65638.83</v>
      </c>
      <c r="F357" s="146">
        <f>VLOOKUP(D357,'Appendix 2b.Deaths 2019'!$E$4:$F$1683,2,FALSE)</f>
        <v>521</v>
      </c>
      <c r="G357" s="147">
        <f t="shared" si="104"/>
        <v>7.9373748739884602E-3</v>
      </c>
      <c r="H357" s="304">
        <v>5</v>
      </c>
      <c r="I357" s="148">
        <f>VLOOKUP(D357,'Appendix 3b. nax IBGE 2019'!$E$5:$O$1850,11,FALSE)</f>
        <v>2.5000000000000102</v>
      </c>
      <c r="J357" s="147">
        <f t="shared" si="105"/>
        <v>3.8914673490950957E-2</v>
      </c>
      <c r="K357" s="146">
        <f t="shared" si="110"/>
        <v>89558.36031308744</v>
      </c>
      <c r="L357" s="146">
        <f t="shared" si="106"/>
        <v>3485.1343499687382</v>
      </c>
      <c r="M357" s="146">
        <f t="shared" si="107"/>
        <v>439078.96569051541</v>
      </c>
      <c r="N357" s="146">
        <f t="shared" si="108"/>
        <v>2311524.8863973673</v>
      </c>
      <c r="O357" s="145">
        <f t="shared" si="109"/>
        <v>25.81026359031695</v>
      </c>
    </row>
    <row r="358" spans="1:15" x14ac:dyDescent="0.2">
      <c r="A358" s="143" t="s">
        <v>69</v>
      </c>
      <c r="B358" s="143" t="s">
        <v>47</v>
      </c>
      <c r="C358" s="144" t="s">
        <v>81</v>
      </c>
      <c r="D358" s="143" t="str">
        <f t="shared" si="103"/>
        <v>DFMale60-64</v>
      </c>
      <c r="E358" s="146">
        <f>VLOOKUP(D358,'Appendix 1b. Person-years 2019'!$E$3:$F$1682,2,FALSE)</f>
        <v>48790.505899999996</v>
      </c>
      <c r="F358" s="146">
        <f>VLOOKUP(D358,'Appendix 2b.Deaths 2019'!$E$4:$F$1683,2,FALSE)</f>
        <v>572</v>
      </c>
      <c r="G358" s="147">
        <f t="shared" si="104"/>
        <v>1.1723592314708917E-2</v>
      </c>
      <c r="H358" s="304">
        <v>5</v>
      </c>
      <c r="I358" s="148">
        <f>VLOOKUP(D358,'Appendix 3b. nax IBGE 2019'!$E$5:$O$1850,11,FALSE)</f>
        <v>2.4999999999999987</v>
      </c>
      <c r="J358" s="147">
        <f t="shared" si="105"/>
        <v>5.6948848856578325E-2</v>
      </c>
      <c r="K358" s="146">
        <f t="shared" si="110"/>
        <v>86073.225963118704</v>
      </c>
      <c r="L358" s="146">
        <f t="shared" si="106"/>
        <v>4901.7711359717605</v>
      </c>
      <c r="M358" s="146">
        <f t="shared" si="107"/>
        <v>418111.70197566412</v>
      </c>
      <c r="N358" s="146">
        <f t="shared" si="108"/>
        <v>1872445.9207068521</v>
      </c>
      <c r="O358" s="145">
        <f t="shared" si="109"/>
        <v>21.754104133487129</v>
      </c>
    </row>
    <row r="359" spans="1:15" x14ac:dyDescent="0.2">
      <c r="A359" s="143" t="s">
        <v>69</v>
      </c>
      <c r="B359" s="143" t="s">
        <v>47</v>
      </c>
      <c r="C359" s="144" t="s">
        <v>82</v>
      </c>
      <c r="D359" s="143" t="str">
        <f t="shared" si="103"/>
        <v>DFMale65-69</v>
      </c>
      <c r="E359" s="146">
        <f>VLOOKUP(D359,'Appendix 1b. Person-years 2019'!$E$3:$F$1682,2,FALSE)</f>
        <v>35933.268499999998</v>
      </c>
      <c r="F359" s="146">
        <f>VLOOKUP(D359,'Appendix 2b.Deaths 2019'!$E$4:$F$1683,2,FALSE)</f>
        <v>649</v>
      </c>
      <c r="G359" s="147">
        <f t="shared" si="104"/>
        <v>1.8061257077128957E-2</v>
      </c>
      <c r="H359" s="304">
        <v>5</v>
      </c>
      <c r="I359" s="148">
        <f>VLOOKUP(D359,'Appendix 3b. nax IBGE 2019'!$E$5:$O$1850,11,FALSE)</f>
        <v>2.5000000000000058</v>
      </c>
      <c r="J359" s="147">
        <f t="shared" si="105"/>
        <v>8.640483551814418E-2</v>
      </c>
      <c r="K359" s="146">
        <f t="shared" si="110"/>
        <v>81171.454827146939</v>
      </c>
      <c r="L359" s="146">
        <f t="shared" si="106"/>
        <v>7013.6062031081019</v>
      </c>
      <c r="M359" s="146">
        <f t="shared" si="107"/>
        <v>388323.25862796447</v>
      </c>
      <c r="N359" s="146">
        <f t="shared" si="108"/>
        <v>1454334.218731188</v>
      </c>
      <c r="O359" s="145">
        <f t="shared" si="109"/>
        <v>17.916818441016794</v>
      </c>
    </row>
    <row r="360" spans="1:15" x14ac:dyDescent="0.2">
      <c r="A360" s="143" t="s">
        <v>69</v>
      </c>
      <c r="B360" s="143" t="s">
        <v>47</v>
      </c>
      <c r="C360" s="144" t="s">
        <v>19</v>
      </c>
      <c r="D360" s="143" t="str">
        <f t="shared" si="103"/>
        <v>DFMale70-74</v>
      </c>
      <c r="E360" s="146">
        <f>VLOOKUP(D360,'Appendix 1b. Person-years 2019'!$E$3:$F$1682,2,FALSE)</f>
        <v>23950.519100000001</v>
      </c>
      <c r="F360" s="146">
        <f>VLOOKUP(D360,'Appendix 2b.Deaths 2019'!$E$4:$F$1683,2,FALSE)</f>
        <v>623</v>
      </c>
      <c r="G360" s="147">
        <f t="shared" si="104"/>
        <v>2.6011962304399488E-2</v>
      </c>
      <c r="H360" s="304">
        <v>5</v>
      </c>
      <c r="I360" s="148">
        <f>VLOOKUP(D360,'Appendix 3b. nax IBGE 2019'!$E$5:$O$1850,11,FALSE)</f>
        <v>2.5000000000000027</v>
      </c>
      <c r="J360" s="147">
        <f t="shared" si="105"/>
        <v>0.12211845960237658</v>
      </c>
      <c r="K360" s="146">
        <f t="shared" si="110"/>
        <v>74157.84862403883</v>
      </c>
      <c r="L360" s="146">
        <f t="shared" si="106"/>
        <v>9056.0422413938431</v>
      </c>
      <c r="M360" s="146">
        <f t="shared" si="107"/>
        <v>348149.13751670957</v>
      </c>
      <c r="N360" s="146">
        <f t="shared" si="108"/>
        <v>1066010.9601032236</v>
      </c>
      <c r="O360" s="145">
        <f t="shared" si="109"/>
        <v>14.374890586532846</v>
      </c>
    </row>
    <row r="361" spans="1:15" x14ac:dyDescent="0.2">
      <c r="A361" s="143" t="s">
        <v>69</v>
      </c>
      <c r="B361" s="143" t="s">
        <v>47</v>
      </c>
      <c r="C361" s="144" t="s">
        <v>20</v>
      </c>
      <c r="D361" s="143" t="str">
        <f t="shared" si="103"/>
        <v>DFMale75-79</v>
      </c>
      <c r="E361" s="146">
        <f>VLOOKUP(D361,'Appendix 1b. Person-years 2019'!$E$3:$F$1682,2,FALSE)</f>
        <v>14893.300499999999</v>
      </c>
      <c r="F361" s="146">
        <f>VLOOKUP(D361,'Appendix 2b.Deaths 2019'!$E$4:$F$1683,2,FALSE)</f>
        <v>663</v>
      </c>
      <c r="G361" s="147">
        <f t="shared" si="104"/>
        <v>4.4516660360139786E-2</v>
      </c>
      <c r="H361" s="304">
        <v>5</v>
      </c>
      <c r="I361" s="148">
        <f>VLOOKUP(D361,'Appendix 3b. nax IBGE 2019'!$E$5:$O$1850,11,FALSE)</f>
        <v>2.4999999999999991</v>
      </c>
      <c r="J361" s="147">
        <f t="shared" si="105"/>
        <v>0.20029242694333729</v>
      </c>
      <c r="K361" s="146">
        <f t="shared" si="110"/>
        <v>65101.806382644987</v>
      </c>
      <c r="L361" s="146">
        <f t="shared" si="106"/>
        <v>13039.39879877521</v>
      </c>
      <c r="M361" s="146">
        <f t="shared" si="107"/>
        <v>292910.53491628688</v>
      </c>
      <c r="N361" s="146">
        <f t="shared" si="108"/>
        <v>717861.82258651406</v>
      </c>
      <c r="O361" s="145">
        <f t="shared" si="109"/>
        <v>11.026757358577436</v>
      </c>
    </row>
    <row r="362" spans="1:15" x14ac:dyDescent="0.2">
      <c r="A362" s="143" t="s">
        <v>69</v>
      </c>
      <c r="B362" s="143" t="s">
        <v>47</v>
      </c>
      <c r="C362" s="144" t="s">
        <v>21</v>
      </c>
      <c r="D362" s="143" t="str">
        <f t="shared" si="103"/>
        <v>DFMale80-84</v>
      </c>
      <c r="E362" s="146">
        <f>VLOOKUP(D362,'Appendix 1b. Person-years 2019'!$E$3:$F$1682,2,FALSE)</f>
        <v>9135.0223999999998</v>
      </c>
      <c r="F362" s="146">
        <f>VLOOKUP(D362,'Appendix 2b.Deaths 2019'!$E$4:$F$1683,2,FALSE)</f>
        <v>713</v>
      </c>
      <c r="G362" s="147">
        <f t="shared" si="104"/>
        <v>7.8051259075182997E-2</v>
      </c>
      <c r="H362" s="304">
        <v>5</v>
      </c>
      <c r="I362" s="148">
        <f>VLOOKUP(D362,'Appendix 3b. nax IBGE 2019'!$E$5:$O$1850,11,FALSE)</f>
        <v>2.4999999999999996</v>
      </c>
      <c r="J362" s="147">
        <f t="shared" si="105"/>
        <v>0.32653928880420702</v>
      </c>
      <c r="K362" s="146">
        <f t="shared" si="110"/>
        <v>52062.407583869775</v>
      </c>
      <c r="L362" s="146">
        <f t="shared" si="106"/>
        <v>17000.421545871592</v>
      </c>
      <c r="M362" s="146">
        <f t="shared" si="107"/>
        <v>217810.98405466988</v>
      </c>
      <c r="N362" s="146">
        <f t="shared" si="108"/>
        <v>424951.28767022712</v>
      </c>
      <c r="O362" s="145">
        <f t="shared" si="109"/>
        <v>8.1623441441053828</v>
      </c>
    </row>
    <row r="363" spans="1:15" x14ac:dyDescent="0.2">
      <c r="A363" s="143" t="s">
        <v>69</v>
      </c>
      <c r="B363" s="143" t="s">
        <v>47</v>
      </c>
      <c r="C363" s="144" t="s">
        <v>22</v>
      </c>
      <c r="D363" s="143" t="str">
        <f t="shared" si="103"/>
        <v>DFMale85-89</v>
      </c>
      <c r="E363" s="146">
        <f>VLOOKUP(D363,'Appendix 1b. Person-years 2019'!$E$3:$F$1682,2,FALSE)</f>
        <v>3765.9571000000001</v>
      </c>
      <c r="F363" s="146">
        <f>VLOOKUP(D363,'Appendix 2b.Deaths 2019'!$E$4:$F$1683,2,FALSE)</f>
        <v>443</v>
      </c>
      <c r="G363" s="147">
        <f t="shared" si="104"/>
        <v>0.11763277919443108</v>
      </c>
      <c r="H363" s="304">
        <v>5</v>
      </c>
      <c r="I363" s="148">
        <f>VLOOKUP(D363,'Appendix 3b. nax IBGE 2019'!$E$5:$O$1850,11,FALSE)</f>
        <v>2.5</v>
      </c>
      <c r="J363" s="147">
        <f t="shared" si="105"/>
        <v>0.4545028210056471</v>
      </c>
      <c r="K363" s="146">
        <f t="shared" si="110"/>
        <v>35061.986037998184</v>
      </c>
      <c r="L363" s="146">
        <f t="shared" si="106"/>
        <v>15935.771564330786</v>
      </c>
      <c r="M363" s="146">
        <f t="shared" si="107"/>
        <v>135470.50127916396</v>
      </c>
      <c r="N363" s="146">
        <f t="shared" si="108"/>
        <v>207140.3036155572</v>
      </c>
      <c r="O363" s="145">
        <f t="shared" si="109"/>
        <v>5.907831444318937</v>
      </c>
    </row>
    <row r="364" spans="1:15" x14ac:dyDescent="0.2">
      <c r="A364" s="143" t="s">
        <v>69</v>
      </c>
      <c r="B364" s="143" t="s">
        <v>47</v>
      </c>
      <c r="C364" s="144" t="s">
        <v>5</v>
      </c>
      <c r="D364" s="143" t="str">
        <f t="shared" si="103"/>
        <v>DFMale90+</v>
      </c>
      <c r="E364" s="8">
        <f>VLOOKUP(D364,'Appendix 1b. Person-years 2019'!$E$3:$F$1682,2,FALSE)</f>
        <v>1671.2524000000001</v>
      </c>
      <c r="F364" s="8">
        <f>VLOOKUP(D364,'Appendix 2b.Deaths 2019'!$E$4:$F$1683,2,FALSE)</f>
        <v>446</v>
      </c>
      <c r="G364" s="7">
        <f t="shared" si="104"/>
        <v>0.26686573494225047</v>
      </c>
      <c r="H364" s="306"/>
      <c r="I364" s="148">
        <f>VLOOKUP(D364,'Appendix 3b. nax IBGE 2019'!$E$5:$O$1850,11,FALSE)</f>
        <v>0</v>
      </c>
      <c r="J364" s="7">
        <v>1</v>
      </c>
      <c r="K364" s="8">
        <f t="shared" si="110"/>
        <v>19126.214473667398</v>
      </c>
      <c r="L364" s="8">
        <f t="shared" si="106"/>
        <v>19126.214473667398</v>
      </c>
      <c r="M364" s="8">
        <f>K364*O364</f>
        <v>71669.80233639323</v>
      </c>
      <c r="N364" s="8">
        <f>M364</f>
        <v>71669.80233639323</v>
      </c>
      <c r="O364" s="142">
        <f>1/G364</f>
        <v>3.7472026905829598</v>
      </c>
    </row>
    <row r="365" spans="1:15" x14ac:dyDescent="0.2">
      <c r="A365" s="143" t="s">
        <v>60</v>
      </c>
      <c r="B365" s="143" t="s">
        <v>48</v>
      </c>
      <c r="C365" s="144">
        <v>0</v>
      </c>
      <c r="D365" s="143" t="str">
        <f t="shared" si="103"/>
        <v>ESFemale0</v>
      </c>
      <c r="E365" s="151">
        <f>VLOOKUP(D365,'Appendix 1b. Person-years 2019'!$E$3:$F$1682,2,FALSE)</f>
        <v>28256.476200000001</v>
      </c>
      <c r="F365" s="151">
        <f>VLOOKUP(D365,'Appendix 2b.Deaths 2019'!$E$4:$F$1683,2,FALSE)</f>
        <v>258</v>
      </c>
      <c r="G365" s="152">
        <f t="shared" si="104"/>
        <v>9.1306501976350461E-3</v>
      </c>
      <c r="H365" s="307">
        <v>1</v>
      </c>
      <c r="I365" s="148">
        <f>VLOOKUP(D365,'Appendix 3b. nax IBGE 2019'!$E$5:$O$1850,11,FALSE)</f>
        <v>6.9549962942310681E-2</v>
      </c>
      <c r="J365" s="152">
        <f t="shared" ref="J365:J383" si="111">(H365*G365)/(1+(H365-I365)*G365)</f>
        <v>9.0537331769816182E-3</v>
      </c>
      <c r="K365" s="151">
        <v>100000</v>
      </c>
      <c r="L365" s="151">
        <f t="shared" si="106"/>
        <v>905.37331769816183</v>
      </c>
      <c r="M365" s="151">
        <f t="shared" ref="M365:M383" si="112">K366*H365+L365*I365</f>
        <v>99157.595362996697</v>
      </c>
      <c r="N365" s="151">
        <f t="shared" ref="N365:N383" si="113">N366+M365</f>
        <v>8143384.0782255568</v>
      </c>
      <c r="O365" s="150">
        <f t="shared" ref="O365:O383" si="114">N365/K365</f>
        <v>81.433840782255572</v>
      </c>
    </row>
    <row r="366" spans="1:15" x14ac:dyDescent="0.2">
      <c r="A366" s="143" t="s">
        <v>60</v>
      </c>
      <c r="B366" s="143" t="s">
        <v>48</v>
      </c>
      <c r="C366" s="149" t="s">
        <v>107</v>
      </c>
      <c r="D366" s="143" t="str">
        <f t="shared" si="103"/>
        <v>ESFemale01-04</v>
      </c>
      <c r="E366" s="146">
        <f>VLOOKUP(D366,'Appendix 1b. Person-years 2019'!$E$3:$F$1682,2,FALSE)</f>
        <v>112374.2409</v>
      </c>
      <c r="F366" s="146">
        <f>VLOOKUP(D366,'Appendix 2b.Deaths 2019'!$E$4:$F$1683,2,FALSE)</f>
        <v>53</v>
      </c>
      <c r="G366" s="147">
        <f t="shared" si="104"/>
        <v>4.7163833611266686E-4</v>
      </c>
      <c r="H366" s="304">
        <v>4</v>
      </c>
      <c r="I366" s="148">
        <f>VLOOKUP(D366,'Appendix 3b. nax IBGE 2019'!$E$5:$O$1850,11,FALSE)</f>
        <v>1.5134104367395891</v>
      </c>
      <c r="J366" s="147">
        <f t="shared" si="111"/>
        <v>1.8843434411762539E-3</v>
      </c>
      <c r="K366" s="146">
        <f t="shared" ref="K366:K384" si="115">K365-L365</f>
        <v>99094.626682301838</v>
      </c>
      <c r="L366" s="146">
        <f t="shared" si="106"/>
        <v>186.72830984460487</v>
      </c>
      <c r="M366" s="146">
        <f t="shared" si="112"/>
        <v>395914.19006278249</v>
      </c>
      <c r="N366" s="146">
        <f t="shared" si="113"/>
        <v>8044226.4828625601</v>
      </c>
      <c r="O366" s="145">
        <f t="shared" si="114"/>
        <v>81.177221734256236</v>
      </c>
    </row>
    <row r="367" spans="1:15" x14ac:dyDescent="0.2">
      <c r="A367" s="143" t="s">
        <v>60</v>
      </c>
      <c r="B367" s="143" t="s">
        <v>48</v>
      </c>
      <c r="C367" s="149" t="s">
        <v>106</v>
      </c>
      <c r="D367" s="143" t="str">
        <f t="shared" si="103"/>
        <v>ESFemale05-09</v>
      </c>
      <c r="E367" s="146">
        <f>VLOOKUP(D367,'Appendix 1b. Person-years 2019'!$E$3:$F$1682,2,FALSE)</f>
        <v>136449.2838</v>
      </c>
      <c r="F367" s="146">
        <f>VLOOKUP(D367,'Appendix 2b.Deaths 2019'!$E$4:$F$1683,2,FALSE)</f>
        <v>18</v>
      </c>
      <c r="G367" s="147">
        <f t="shared" si="104"/>
        <v>1.3191714532106617E-4</v>
      </c>
      <c r="H367" s="304">
        <v>5</v>
      </c>
      <c r="I367" s="148">
        <f>VLOOKUP(D367,'Appendix 3b. nax IBGE 2019'!$E$5:$O$1850,11,FALSE)</f>
        <v>2.4999999999997855</v>
      </c>
      <c r="J367" s="147">
        <f t="shared" si="111"/>
        <v>6.593682716550509E-4</v>
      </c>
      <c r="K367" s="146">
        <f t="shared" si="115"/>
        <v>98907.898372457232</v>
      </c>
      <c r="L367" s="146">
        <f t="shared" si="106"/>
        <v>65.216730002880553</v>
      </c>
      <c r="M367" s="146">
        <f t="shared" si="112"/>
        <v>494376.45003727893</v>
      </c>
      <c r="N367" s="146">
        <f t="shared" si="113"/>
        <v>7648312.2927997774</v>
      </c>
      <c r="O367" s="145">
        <f t="shared" si="114"/>
        <v>77.327619114891576</v>
      </c>
    </row>
    <row r="368" spans="1:15" x14ac:dyDescent="0.2">
      <c r="A368" s="143" t="s">
        <v>60</v>
      </c>
      <c r="B368" s="143" t="s">
        <v>48</v>
      </c>
      <c r="C368" s="149" t="s">
        <v>71</v>
      </c>
      <c r="D368" s="143" t="str">
        <f t="shared" si="103"/>
        <v>ESFemale10-14</v>
      </c>
      <c r="E368" s="146">
        <f>VLOOKUP(D368,'Appendix 1b. Person-years 2019'!$E$3:$F$1682,2,FALSE)</f>
        <v>134611.17910000001</v>
      </c>
      <c r="F368" s="146">
        <f>VLOOKUP(D368,'Appendix 2b.Deaths 2019'!$E$4:$F$1683,2,FALSE)</f>
        <v>36</v>
      </c>
      <c r="G368" s="147">
        <f t="shared" si="104"/>
        <v>2.6743692641794856E-4</v>
      </c>
      <c r="H368" s="304">
        <v>5</v>
      </c>
      <c r="I368" s="148">
        <f>VLOOKUP(D368,'Appendix 3b. nax IBGE 2019'!$E$5:$O$1850,11,FALSE)</f>
        <v>2.5000000000000906</v>
      </c>
      <c r="J368" s="147">
        <f t="shared" si="111"/>
        <v>1.33629119806272E-3</v>
      </c>
      <c r="K368" s="146">
        <f t="shared" si="115"/>
        <v>98842.68164245435</v>
      </c>
      <c r="L368" s="146">
        <f t="shared" si="106"/>
        <v>132.08260547172733</v>
      </c>
      <c r="M368" s="146">
        <f t="shared" si="112"/>
        <v>493883.20169859246</v>
      </c>
      <c r="N368" s="146">
        <f t="shared" si="113"/>
        <v>7153935.8427624982</v>
      </c>
      <c r="O368" s="145">
        <f t="shared" si="114"/>
        <v>72.376990626787887</v>
      </c>
    </row>
    <row r="369" spans="1:15" x14ac:dyDescent="0.2">
      <c r="A369" s="143" t="s">
        <v>60</v>
      </c>
      <c r="B369" s="143" t="s">
        <v>48</v>
      </c>
      <c r="C369" s="144" t="s">
        <v>72</v>
      </c>
      <c r="D369" s="143" t="str">
        <f t="shared" si="103"/>
        <v>ESFemale15-19</v>
      </c>
      <c r="E369" s="146">
        <f>VLOOKUP(D369,'Appendix 1b. Person-years 2019'!$E$3:$F$1682,2,FALSE)</f>
        <v>145546.28700000001</v>
      </c>
      <c r="F369" s="146">
        <f>VLOOKUP(D369,'Appendix 2b.Deaths 2019'!$E$4:$F$1683,2,FALSE)</f>
        <v>61</v>
      </c>
      <c r="G369" s="147">
        <f t="shared" si="104"/>
        <v>4.1911065721655954E-4</v>
      </c>
      <c r="H369" s="304">
        <v>5</v>
      </c>
      <c r="I369" s="148">
        <f>VLOOKUP(D369,'Appendix 3b. nax IBGE 2019'!$E$5:$O$1850,11,FALSE)</f>
        <v>2.5000000000000551</v>
      </c>
      <c r="J369" s="147">
        <f t="shared" si="111"/>
        <v>2.0933599124610416E-3</v>
      </c>
      <c r="K369" s="146">
        <f t="shared" si="115"/>
        <v>98710.599036982618</v>
      </c>
      <c r="L369" s="146">
        <f t="shared" si="106"/>
        <v>206.6368109590349</v>
      </c>
      <c r="M369" s="146">
        <f t="shared" si="112"/>
        <v>493036.40315751545</v>
      </c>
      <c r="N369" s="146">
        <f t="shared" si="113"/>
        <v>6660052.6410639053</v>
      </c>
      <c r="O369" s="145">
        <f t="shared" si="114"/>
        <v>67.470491578808776</v>
      </c>
    </row>
    <row r="370" spans="1:15" x14ac:dyDescent="0.2">
      <c r="A370" s="143" t="s">
        <v>60</v>
      </c>
      <c r="B370" s="143" t="s">
        <v>48</v>
      </c>
      <c r="C370" s="144" t="s">
        <v>73</v>
      </c>
      <c r="D370" s="143" t="str">
        <f t="shared" si="103"/>
        <v>ESFemale20-24</v>
      </c>
      <c r="E370" s="146">
        <f>VLOOKUP(D370,'Appendix 1b. Person-years 2019'!$E$3:$F$1682,2,FALSE)</f>
        <v>156244.21580000001</v>
      </c>
      <c r="F370" s="146">
        <f>VLOOKUP(D370,'Appendix 2b.Deaths 2019'!$E$4:$F$1683,2,FALSE)</f>
        <v>79</v>
      </c>
      <c r="G370" s="147">
        <f t="shared" si="104"/>
        <v>5.0561871743862662E-4</v>
      </c>
      <c r="H370" s="304">
        <v>5</v>
      </c>
      <c r="I370" s="148">
        <f>VLOOKUP(D370,'Appendix 3b. nax IBGE 2019'!$E$5:$O$1850,11,FALSE)</f>
        <v>2.5000000000001048</v>
      </c>
      <c r="J370" s="147">
        <f t="shared" si="111"/>
        <v>2.5249019929248309E-3</v>
      </c>
      <c r="K370" s="146">
        <f t="shared" si="115"/>
        <v>98503.962226023577</v>
      </c>
      <c r="L370" s="146">
        <f t="shared" si="106"/>
        <v>248.71285053547919</v>
      </c>
      <c r="M370" s="146">
        <f t="shared" si="112"/>
        <v>491898.02900377923</v>
      </c>
      <c r="N370" s="146">
        <f t="shared" si="113"/>
        <v>6167016.2379063899</v>
      </c>
      <c r="O370" s="145">
        <f t="shared" si="114"/>
        <v>62.606783509436717</v>
      </c>
    </row>
    <row r="371" spans="1:15" x14ac:dyDescent="0.2">
      <c r="A371" s="143" t="s">
        <v>60</v>
      </c>
      <c r="B371" s="143" t="s">
        <v>48</v>
      </c>
      <c r="C371" s="144" t="s">
        <v>74</v>
      </c>
      <c r="D371" s="143" t="str">
        <f t="shared" si="103"/>
        <v>ESFemale25-29</v>
      </c>
      <c r="E371" s="146">
        <f>VLOOKUP(D371,'Appendix 1b. Person-years 2019'!$E$3:$F$1682,2,FALSE)</f>
        <v>158857.5048</v>
      </c>
      <c r="F371" s="146">
        <f>VLOOKUP(D371,'Appendix 2b.Deaths 2019'!$E$4:$F$1683,2,FALSE)</f>
        <v>96</v>
      </c>
      <c r="G371" s="147">
        <f t="shared" si="104"/>
        <v>6.0431516988047266E-4</v>
      </c>
      <c r="H371" s="304">
        <v>5</v>
      </c>
      <c r="I371" s="148">
        <f>VLOOKUP(D371,'Appendix 3b. nax IBGE 2019'!$E$5:$O$1850,11,FALSE)</f>
        <v>2.5000000000002083</v>
      </c>
      <c r="J371" s="147">
        <f t="shared" si="111"/>
        <v>3.0170177753787125E-3</v>
      </c>
      <c r="K371" s="146">
        <f t="shared" si="115"/>
        <v>98255.2493754881</v>
      </c>
      <c r="L371" s="146">
        <f t="shared" si="106"/>
        <v>296.43783389011571</v>
      </c>
      <c r="M371" s="146">
        <f t="shared" si="112"/>
        <v>490535.15229271527</v>
      </c>
      <c r="N371" s="146">
        <f t="shared" si="113"/>
        <v>5675118.2089026105</v>
      </c>
      <c r="O371" s="145">
        <f t="shared" si="114"/>
        <v>57.758931405433813</v>
      </c>
    </row>
    <row r="372" spans="1:15" x14ac:dyDescent="0.2">
      <c r="A372" s="143" t="s">
        <v>60</v>
      </c>
      <c r="B372" s="143" t="s">
        <v>48</v>
      </c>
      <c r="C372" s="144" t="s">
        <v>75</v>
      </c>
      <c r="D372" s="143" t="str">
        <f t="shared" si="103"/>
        <v>ESFemale30-34</v>
      </c>
      <c r="E372" s="146">
        <f>VLOOKUP(D372,'Appendix 1b. Person-years 2019'!$E$3:$F$1682,2,FALSE)</f>
        <v>169064.7176</v>
      </c>
      <c r="F372" s="146">
        <f>VLOOKUP(D372,'Appendix 2b.Deaths 2019'!$E$4:$F$1683,2,FALSE)</f>
        <v>120</v>
      </c>
      <c r="G372" s="147">
        <f t="shared" si="104"/>
        <v>7.0978736251708615E-4</v>
      </c>
      <c r="H372" s="304">
        <v>5</v>
      </c>
      <c r="I372" s="148">
        <f>VLOOKUP(D372,'Appendix 3b. nax IBGE 2019'!$E$5:$O$1850,11,FALSE)</f>
        <v>2.4999999999999107</v>
      </c>
      <c r="J372" s="147">
        <f t="shared" si="111"/>
        <v>3.5426504912142334E-3</v>
      </c>
      <c r="K372" s="146">
        <f t="shared" si="115"/>
        <v>97958.811541597985</v>
      </c>
      <c r="L372" s="146">
        <f t="shared" si="106"/>
        <v>347.03383182660463</v>
      </c>
      <c r="M372" s="146">
        <f t="shared" si="112"/>
        <v>488926.47312842344</v>
      </c>
      <c r="N372" s="146">
        <f t="shared" si="113"/>
        <v>5184583.0566098951</v>
      </c>
      <c r="O372" s="145">
        <f t="shared" si="114"/>
        <v>52.926153094540901</v>
      </c>
    </row>
    <row r="373" spans="1:15" x14ac:dyDescent="0.2">
      <c r="A373" s="143" t="s">
        <v>60</v>
      </c>
      <c r="B373" s="143" t="s">
        <v>48</v>
      </c>
      <c r="C373" s="144" t="s">
        <v>76</v>
      </c>
      <c r="D373" s="143" t="str">
        <f t="shared" si="103"/>
        <v>ESFemale35-39</v>
      </c>
      <c r="E373" s="146">
        <f>VLOOKUP(D373,'Appendix 1b. Person-years 2019'!$E$3:$F$1682,2,FALSE)</f>
        <v>165922.1514</v>
      </c>
      <c r="F373" s="146">
        <f>VLOOKUP(D373,'Appendix 2b.Deaths 2019'!$E$4:$F$1683,2,FALSE)</f>
        <v>200</v>
      </c>
      <c r="G373" s="147">
        <f t="shared" si="104"/>
        <v>1.2053845632572964E-3</v>
      </c>
      <c r="H373" s="304">
        <v>5</v>
      </c>
      <c r="I373" s="148">
        <f>VLOOKUP(D373,'Appendix 3b. nax IBGE 2019'!$E$5:$O$1850,11,FALSE)</f>
        <v>2.4999999999999707</v>
      </c>
      <c r="J373" s="147">
        <f t="shared" si="111"/>
        <v>6.0088154827206497E-3</v>
      </c>
      <c r="K373" s="146">
        <f t="shared" si="115"/>
        <v>97611.777709771384</v>
      </c>
      <c r="L373" s="146">
        <f t="shared" si="106"/>
        <v>586.53116119836068</v>
      </c>
      <c r="M373" s="146">
        <f t="shared" si="112"/>
        <v>486592.56064586097</v>
      </c>
      <c r="N373" s="146">
        <f t="shared" si="113"/>
        <v>4695656.583481472</v>
      </c>
      <c r="O373" s="145">
        <f t="shared" si="114"/>
        <v>48.105430447574108</v>
      </c>
    </row>
    <row r="374" spans="1:15" x14ac:dyDescent="0.2">
      <c r="A374" s="143" t="s">
        <v>60</v>
      </c>
      <c r="B374" s="143" t="s">
        <v>48</v>
      </c>
      <c r="C374" s="144" t="s">
        <v>77</v>
      </c>
      <c r="D374" s="143" t="str">
        <f t="shared" si="103"/>
        <v>ESFemale40-44</v>
      </c>
      <c r="E374" s="146">
        <f>VLOOKUP(D374,'Appendix 1b. Person-years 2019'!$E$3:$F$1682,2,FALSE)</f>
        <v>151354.5361</v>
      </c>
      <c r="F374" s="146">
        <f>VLOOKUP(D374,'Appendix 2b.Deaths 2019'!$E$4:$F$1683,2,FALSE)</f>
        <v>258</v>
      </c>
      <c r="G374" s="147">
        <f t="shared" si="104"/>
        <v>1.704606988650405E-3</v>
      </c>
      <c r="H374" s="304">
        <v>5</v>
      </c>
      <c r="I374" s="148">
        <f>VLOOKUP(D374,'Appendix 3b. nax IBGE 2019'!$E$5:$O$1850,11,FALSE)</f>
        <v>2.4999999999999787</v>
      </c>
      <c r="J374" s="147">
        <f t="shared" si="111"/>
        <v>8.4868680069609768E-3</v>
      </c>
      <c r="K374" s="146">
        <f t="shared" si="115"/>
        <v>97025.246548573021</v>
      </c>
      <c r="L374" s="146">
        <f t="shared" si="106"/>
        <v>823.44046080058536</v>
      </c>
      <c r="M374" s="146">
        <f t="shared" si="112"/>
        <v>483067.63159086363</v>
      </c>
      <c r="N374" s="146">
        <f t="shared" si="113"/>
        <v>4209064.0228356114</v>
      </c>
      <c r="O374" s="145">
        <f t="shared" si="114"/>
        <v>43.381121641659107</v>
      </c>
    </row>
    <row r="375" spans="1:15" x14ac:dyDescent="0.2">
      <c r="A375" s="143" t="s">
        <v>60</v>
      </c>
      <c r="B375" s="143" t="s">
        <v>48</v>
      </c>
      <c r="C375" s="144" t="s">
        <v>78</v>
      </c>
      <c r="D375" s="143" t="str">
        <f t="shared" si="103"/>
        <v>ESFemale45-49</v>
      </c>
      <c r="E375" s="146">
        <f>VLOOKUP(D375,'Appendix 1b. Person-years 2019'!$E$3:$F$1682,2,FALSE)</f>
        <v>131663.66250000001</v>
      </c>
      <c r="F375" s="146">
        <f>VLOOKUP(D375,'Appendix 2b.Deaths 2019'!$E$4:$F$1683,2,FALSE)</f>
        <v>327</v>
      </c>
      <c r="G375" s="147">
        <f t="shared" si="104"/>
        <v>2.483600970768985E-3</v>
      </c>
      <c r="H375" s="304">
        <v>5</v>
      </c>
      <c r="I375" s="148">
        <f>VLOOKUP(D375,'Appendix 3b. nax IBGE 2019'!$E$5:$O$1850,11,FALSE)</f>
        <v>2.5000000000000497</v>
      </c>
      <c r="J375" s="147">
        <f t="shared" si="111"/>
        <v>1.2341377212779215E-2</v>
      </c>
      <c r="K375" s="146">
        <f t="shared" si="115"/>
        <v>96201.806087772435</v>
      </c>
      <c r="L375" s="146">
        <f t="shared" si="106"/>
        <v>1187.2627774798395</v>
      </c>
      <c r="M375" s="146">
        <f t="shared" si="112"/>
        <v>478040.87349516258</v>
      </c>
      <c r="N375" s="146">
        <f t="shared" si="113"/>
        <v>3725996.3912447477</v>
      </c>
      <c r="O375" s="145">
        <f t="shared" si="114"/>
        <v>38.731044070474411</v>
      </c>
    </row>
    <row r="376" spans="1:15" x14ac:dyDescent="0.2">
      <c r="A376" s="143" t="s">
        <v>60</v>
      </c>
      <c r="B376" s="143" t="s">
        <v>48</v>
      </c>
      <c r="C376" s="144" t="s">
        <v>79</v>
      </c>
      <c r="D376" s="143" t="str">
        <f t="shared" si="103"/>
        <v>ESFemale50-54</v>
      </c>
      <c r="E376" s="146">
        <f>VLOOKUP(D376,'Appendix 1b. Person-years 2019'!$E$3:$F$1682,2,FALSE)</f>
        <v>124385.5929</v>
      </c>
      <c r="F376" s="146">
        <f>VLOOKUP(D376,'Appendix 2b.Deaths 2019'!$E$4:$F$1683,2,FALSE)</f>
        <v>468</v>
      </c>
      <c r="G376" s="147">
        <f t="shared" si="104"/>
        <v>3.7624936223622728E-3</v>
      </c>
      <c r="H376" s="304">
        <v>5</v>
      </c>
      <c r="I376" s="148">
        <f>VLOOKUP(D376,'Appendix 3b. nax IBGE 2019'!$E$5:$O$1850,11,FALSE)</f>
        <v>2.4999999999999982</v>
      </c>
      <c r="J376" s="147">
        <f t="shared" si="111"/>
        <v>1.8637162598274026E-2</v>
      </c>
      <c r="K376" s="146">
        <f t="shared" si="115"/>
        <v>95014.543310292589</v>
      </c>
      <c r="L376" s="146">
        <f t="shared" si="106"/>
        <v>1770.8014928746727</v>
      </c>
      <c r="M376" s="146">
        <f t="shared" si="112"/>
        <v>470645.71281927626</v>
      </c>
      <c r="N376" s="146">
        <f t="shared" si="113"/>
        <v>3247955.5177495852</v>
      </c>
      <c r="O376" s="145">
        <f t="shared" si="114"/>
        <v>34.183772342541438</v>
      </c>
    </row>
    <row r="377" spans="1:15" x14ac:dyDescent="0.2">
      <c r="A377" s="143" t="s">
        <v>60</v>
      </c>
      <c r="B377" s="143" t="s">
        <v>48</v>
      </c>
      <c r="C377" s="144" t="s">
        <v>80</v>
      </c>
      <c r="D377" s="143" t="str">
        <f t="shared" si="103"/>
        <v>ESFemale55-59</v>
      </c>
      <c r="E377" s="146">
        <f>VLOOKUP(D377,'Appendix 1b. Person-years 2019'!$E$3:$F$1682,2,FALSE)</f>
        <v>113719.7381</v>
      </c>
      <c r="F377" s="146">
        <f>VLOOKUP(D377,'Appendix 2b.Deaths 2019'!$E$4:$F$1683,2,FALSE)</f>
        <v>612</v>
      </c>
      <c r="G377" s="147">
        <f t="shared" si="104"/>
        <v>5.3816515076902027E-3</v>
      </c>
      <c r="H377" s="304">
        <v>5</v>
      </c>
      <c r="I377" s="148">
        <f>VLOOKUP(D377,'Appendix 3b. nax IBGE 2019'!$E$5:$O$1850,11,FALSE)</f>
        <v>2.4999999999999982</v>
      </c>
      <c r="J377" s="147">
        <f t="shared" si="111"/>
        <v>2.6551036474763146E-2</v>
      </c>
      <c r="K377" s="146">
        <f t="shared" si="115"/>
        <v>93243.741817417918</v>
      </c>
      <c r="L377" s="146">
        <f t="shared" si="106"/>
        <v>2475.7179900376609</v>
      </c>
      <c r="M377" s="146">
        <f t="shared" si="112"/>
        <v>460029.41411199543</v>
      </c>
      <c r="N377" s="146">
        <f t="shared" si="113"/>
        <v>2777309.8049303088</v>
      </c>
      <c r="O377" s="145">
        <f t="shared" si="114"/>
        <v>29.785482122420657</v>
      </c>
    </row>
    <row r="378" spans="1:15" x14ac:dyDescent="0.2">
      <c r="A378" s="143" t="s">
        <v>60</v>
      </c>
      <c r="B378" s="143" t="s">
        <v>48</v>
      </c>
      <c r="C378" s="144" t="s">
        <v>81</v>
      </c>
      <c r="D378" s="143" t="str">
        <f t="shared" si="103"/>
        <v>ESFemale60-64</v>
      </c>
      <c r="E378" s="146">
        <f>VLOOKUP(D378,'Appendix 1b. Person-years 2019'!$E$3:$F$1682,2,FALSE)</f>
        <v>96665.961299999995</v>
      </c>
      <c r="F378" s="146">
        <f>VLOOKUP(D378,'Appendix 2b.Deaths 2019'!$E$4:$F$1683,2,FALSE)</f>
        <v>753</v>
      </c>
      <c r="G378" s="147">
        <f t="shared" si="104"/>
        <v>7.7897120131365212E-3</v>
      </c>
      <c r="H378" s="304">
        <v>5</v>
      </c>
      <c r="I378" s="148">
        <f>VLOOKUP(D378,'Appendix 3b. nax IBGE 2019'!$E$5:$O$1850,11,FALSE)</f>
        <v>2.4999999999999956</v>
      </c>
      <c r="J378" s="147">
        <f t="shared" si="111"/>
        <v>3.8204553884800228E-2</v>
      </c>
      <c r="K378" s="146">
        <f t="shared" si="115"/>
        <v>90768.023827380253</v>
      </c>
      <c r="L378" s="146">
        <f t="shared" si="106"/>
        <v>3467.7518573299799</v>
      </c>
      <c r="M378" s="146">
        <f t="shared" si="112"/>
        <v>445170.73949357634</v>
      </c>
      <c r="N378" s="146">
        <f t="shared" si="113"/>
        <v>2317280.3908183132</v>
      </c>
      <c r="O378" s="145">
        <f t="shared" si="114"/>
        <v>25.529699701573801</v>
      </c>
    </row>
    <row r="379" spans="1:15" x14ac:dyDescent="0.2">
      <c r="A379" s="143" t="s">
        <v>60</v>
      </c>
      <c r="B379" s="143" t="s">
        <v>48</v>
      </c>
      <c r="C379" s="144" t="s">
        <v>82</v>
      </c>
      <c r="D379" s="143" t="str">
        <f t="shared" si="103"/>
        <v>ESFemale65-69</v>
      </c>
      <c r="E379" s="146">
        <f>VLOOKUP(D379,'Appendix 1b. Person-years 2019'!$E$3:$F$1682,2,FALSE)</f>
        <v>74185.099499999997</v>
      </c>
      <c r="F379" s="146">
        <f>VLOOKUP(D379,'Appendix 2b.Deaths 2019'!$E$4:$F$1683,2,FALSE)</f>
        <v>913</v>
      </c>
      <c r="G379" s="147">
        <f t="shared" si="104"/>
        <v>1.2307053655700766E-2</v>
      </c>
      <c r="H379" s="304">
        <v>5</v>
      </c>
      <c r="I379" s="148">
        <f>VLOOKUP(D379,'Appendix 3b. nax IBGE 2019'!$E$5:$O$1850,11,FALSE)</f>
        <v>2.5000000000000071</v>
      </c>
      <c r="J379" s="147">
        <f t="shared" si="111"/>
        <v>5.9698487069677154E-2</v>
      </c>
      <c r="K379" s="146">
        <f t="shared" si="115"/>
        <v>87300.271970050278</v>
      </c>
      <c r="L379" s="146">
        <f t="shared" si="106"/>
        <v>5211.6941573833456</v>
      </c>
      <c r="M379" s="146">
        <f t="shared" si="112"/>
        <v>423472.12445679307</v>
      </c>
      <c r="N379" s="146">
        <f t="shared" si="113"/>
        <v>1872109.6513247369</v>
      </c>
      <c r="O379" s="145">
        <f t="shared" si="114"/>
        <v>21.444488190907279</v>
      </c>
    </row>
    <row r="380" spans="1:15" x14ac:dyDescent="0.2">
      <c r="A380" s="143" t="s">
        <v>60</v>
      </c>
      <c r="B380" s="143" t="s">
        <v>48</v>
      </c>
      <c r="C380" s="144" t="s">
        <v>19</v>
      </c>
      <c r="D380" s="143" t="str">
        <f t="shared" si="103"/>
        <v>ESFemale70-74</v>
      </c>
      <c r="E380" s="146">
        <f>VLOOKUP(D380,'Appendix 1b. Person-years 2019'!$E$3:$F$1682,2,FALSE)</f>
        <v>51440.844299999997</v>
      </c>
      <c r="F380" s="146">
        <f>VLOOKUP(D380,'Appendix 2b.Deaths 2019'!$E$4:$F$1683,2,FALSE)</f>
        <v>941</v>
      </c>
      <c r="G380" s="147">
        <f t="shared" si="104"/>
        <v>1.8292856830112333E-2</v>
      </c>
      <c r="H380" s="304">
        <v>5</v>
      </c>
      <c r="I380" s="148">
        <f>VLOOKUP(D380,'Appendix 3b. nax IBGE 2019'!$E$5:$O$1850,11,FALSE)</f>
        <v>2.5000000000000058</v>
      </c>
      <c r="J380" s="147">
        <f t="shared" si="111"/>
        <v>8.7464351979320995E-2</v>
      </c>
      <c r="K380" s="146">
        <f t="shared" si="115"/>
        <v>82088.577812666932</v>
      </c>
      <c r="L380" s="146">
        <f t="shared" si="106"/>
        <v>7179.8242632889805</v>
      </c>
      <c r="M380" s="146">
        <f t="shared" si="112"/>
        <v>392493.32840511226</v>
      </c>
      <c r="N380" s="146">
        <f t="shared" si="113"/>
        <v>1448637.5268679438</v>
      </c>
      <c r="O380" s="145">
        <f t="shared" si="114"/>
        <v>17.647248441480581</v>
      </c>
    </row>
    <row r="381" spans="1:15" x14ac:dyDescent="0.2">
      <c r="A381" s="143" t="s">
        <v>60</v>
      </c>
      <c r="B381" s="143" t="s">
        <v>48</v>
      </c>
      <c r="C381" s="144" t="s">
        <v>20</v>
      </c>
      <c r="D381" s="143" t="str">
        <f t="shared" si="103"/>
        <v>ESFemale75-79</v>
      </c>
      <c r="E381" s="146">
        <f>VLOOKUP(D381,'Appendix 1b. Person-years 2019'!$E$3:$F$1682,2,FALSE)</f>
        <v>36556.838100000001</v>
      </c>
      <c r="F381" s="146">
        <f>VLOOKUP(D381,'Appendix 2b.Deaths 2019'!$E$4:$F$1683,2,FALSE)</f>
        <v>1183</v>
      </c>
      <c r="G381" s="147">
        <f t="shared" si="104"/>
        <v>3.2360566763568098E-2</v>
      </c>
      <c r="H381" s="304">
        <v>5</v>
      </c>
      <c r="I381" s="148">
        <f>VLOOKUP(D381,'Appendix 3b. nax IBGE 2019'!$E$5:$O$1850,11,FALSE)</f>
        <v>2.5000000000000009</v>
      </c>
      <c r="J381" s="147">
        <f t="shared" si="111"/>
        <v>0.14969249858192615</v>
      </c>
      <c r="K381" s="146">
        <f t="shared" si="115"/>
        <v>74908.753549377958</v>
      </c>
      <c r="L381" s="146">
        <f t="shared" si="106"/>
        <v>11213.278484464116</v>
      </c>
      <c r="M381" s="146">
        <f t="shared" si="112"/>
        <v>346510.57153572951</v>
      </c>
      <c r="N381" s="146">
        <f t="shared" si="113"/>
        <v>1056144.1984628316</v>
      </c>
      <c r="O381" s="145">
        <f t="shared" si="114"/>
        <v>14.099075854554808</v>
      </c>
    </row>
    <row r="382" spans="1:15" x14ac:dyDescent="0.2">
      <c r="A382" s="143" t="s">
        <v>60</v>
      </c>
      <c r="B382" s="143" t="s">
        <v>48</v>
      </c>
      <c r="C382" s="144" t="s">
        <v>21</v>
      </c>
      <c r="D382" s="143" t="str">
        <f t="shared" si="103"/>
        <v>ESFemale80-84</v>
      </c>
      <c r="E382" s="146">
        <f>VLOOKUP(D382,'Appendix 1b. Person-years 2019'!$E$3:$F$1682,2,FALSE)</f>
        <v>25635.0517</v>
      </c>
      <c r="F382" s="146">
        <f>VLOOKUP(D382,'Appendix 2b.Deaths 2019'!$E$4:$F$1683,2,FALSE)</f>
        <v>1329</v>
      </c>
      <c r="G382" s="147">
        <f t="shared" si="104"/>
        <v>5.1843078592269817E-2</v>
      </c>
      <c r="H382" s="304">
        <v>5</v>
      </c>
      <c r="I382" s="148">
        <f>VLOOKUP(D382,'Appendix 3b. nax IBGE 2019'!$E$5:$O$1850,11,FALSE)</f>
        <v>2.5000000000000013</v>
      </c>
      <c r="J382" s="147">
        <f t="shared" si="111"/>
        <v>0.22947381977738127</v>
      </c>
      <c r="K382" s="146">
        <f t="shared" si="115"/>
        <v>63695.475064913844</v>
      </c>
      <c r="L382" s="146">
        <f t="shared" si="106"/>
        <v>14616.443965680723</v>
      </c>
      <c r="M382" s="146">
        <f t="shared" si="112"/>
        <v>281936.26541036746</v>
      </c>
      <c r="N382" s="146">
        <f t="shared" si="113"/>
        <v>709633.6269271021</v>
      </c>
      <c r="O382" s="145">
        <f t="shared" si="114"/>
        <v>11.141036725197427</v>
      </c>
    </row>
    <row r="383" spans="1:15" x14ac:dyDescent="0.2">
      <c r="A383" s="143" t="s">
        <v>60</v>
      </c>
      <c r="B383" s="143" t="s">
        <v>48</v>
      </c>
      <c r="C383" s="144" t="s">
        <v>22</v>
      </c>
      <c r="D383" s="143" t="str">
        <f t="shared" si="103"/>
        <v>ESFemale85-89</v>
      </c>
      <c r="E383" s="146">
        <f>VLOOKUP(D383,'Appendix 1b. Person-years 2019'!$E$3:$F$1682,2,FALSE)</f>
        <v>14850.0232</v>
      </c>
      <c r="F383" s="146">
        <f>VLOOKUP(D383,'Appendix 2b.Deaths 2019'!$E$4:$F$1683,2,FALSE)</f>
        <v>1400</v>
      </c>
      <c r="G383" s="147">
        <f t="shared" si="104"/>
        <v>9.4275946989766324E-2</v>
      </c>
      <c r="H383" s="304">
        <v>5</v>
      </c>
      <c r="I383" s="148">
        <f>VLOOKUP(D383,'Appendix 3b. nax IBGE 2019'!$E$5:$O$1850,11,FALSE)</f>
        <v>2.5000000000000009</v>
      </c>
      <c r="J383" s="147">
        <f t="shared" si="111"/>
        <v>0.38147090735013356</v>
      </c>
      <c r="K383" s="146">
        <f t="shared" si="115"/>
        <v>49079.031099233121</v>
      </c>
      <c r="L383" s="146">
        <f t="shared" si="106"/>
        <v>18722.222525289882</v>
      </c>
      <c r="M383" s="146">
        <f t="shared" si="112"/>
        <v>198589.5991829409</v>
      </c>
      <c r="N383" s="146">
        <f t="shared" si="113"/>
        <v>427697.36151673464</v>
      </c>
      <c r="O383" s="145">
        <f t="shared" si="114"/>
        <v>8.714462203868111</v>
      </c>
    </row>
    <row r="384" spans="1:15" x14ac:dyDescent="0.2">
      <c r="A384" s="143" t="s">
        <v>60</v>
      </c>
      <c r="B384" s="143" t="s">
        <v>48</v>
      </c>
      <c r="C384" s="144" t="s">
        <v>5</v>
      </c>
      <c r="D384" s="143" t="str">
        <f t="shared" si="103"/>
        <v>ESFemale90+</v>
      </c>
      <c r="E384" s="8">
        <f>VLOOKUP(D384,'Appendix 1b. Person-years 2019'!$E$3:$F$1682,2,FALSE)</f>
        <v>10981.1212</v>
      </c>
      <c r="F384" s="8">
        <f>VLOOKUP(D384,'Appendix 2b.Deaths 2019'!$E$4:$F$1683,2,FALSE)</f>
        <v>1455</v>
      </c>
      <c r="G384" s="7">
        <f t="shared" si="104"/>
        <v>0.13250013122521587</v>
      </c>
      <c r="H384" s="306"/>
      <c r="I384" s="148">
        <f>VLOOKUP(D384,'Appendix 3b. nax IBGE 2019'!$E$5:$O$1850,11,FALSE)</f>
        <v>0</v>
      </c>
      <c r="J384" s="7">
        <v>1</v>
      </c>
      <c r="K384" s="8">
        <f t="shared" si="115"/>
        <v>30356.808573943239</v>
      </c>
      <c r="L384" s="8">
        <f t="shared" si="106"/>
        <v>30356.808573943239</v>
      </c>
      <c r="M384" s="8">
        <f>K384*O384</f>
        <v>229107.76233379374</v>
      </c>
      <c r="N384" s="8">
        <f>M384</f>
        <v>229107.76233379374</v>
      </c>
      <c r="O384" s="142">
        <f>1/G384</f>
        <v>7.5471623367697598</v>
      </c>
    </row>
    <row r="385" spans="1:15" x14ac:dyDescent="0.2">
      <c r="A385" s="143" t="s">
        <v>60</v>
      </c>
      <c r="B385" s="143" t="s">
        <v>47</v>
      </c>
      <c r="C385" s="144">
        <v>0</v>
      </c>
      <c r="D385" s="143" t="str">
        <f t="shared" si="103"/>
        <v>ESMale0</v>
      </c>
      <c r="E385" s="151">
        <f>VLOOKUP(D385,'Appendix 1b. Person-years 2019'!$E$3:$F$1682,2,FALSE)</f>
        <v>29589.9895</v>
      </c>
      <c r="F385" s="151">
        <f>VLOOKUP(D385,'Appendix 2b.Deaths 2019'!$E$4:$F$1683,2,FALSE)</f>
        <v>320</v>
      </c>
      <c r="G385" s="152">
        <f t="shared" si="104"/>
        <v>1.0814468183572691E-2</v>
      </c>
      <c r="H385" s="307">
        <v>1</v>
      </c>
      <c r="I385" s="148">
        <f>VLOOKUP(D385,'Appendix 3b. nax IBGE 2019'!$E$5:$O$1850,11,FALSE)</f>
        <v>6.8382999358376703E-2</v>
      </c>
      <c r="J385" s="152">
        <f t="shared" ref="J385:J403" si="116">(H385*G385)/(1+(H385-I385)*G385)</f>
        <v>1.0706599807080379E-2</v>
      </c>
      <c r="K385" s="151">
        <v>100000</v>
      </c>
      <c r="L385" s="151">
        <f t="shared" si="106"/>
        <v>1070.6599807080379</v>
      </c>
      <c r="M385" s="151">
        <f t="shared" ref="M385:M403" si="117">K386*H385+L385*I385</f>
        <v>99002.554960065769</v>
      </c>
      <c r="N385" s="151">
        <f t="shared" ref="N385:N403" si="118">N386+M385</f>
        <v>7414201.9873756161</v>
      </c>
      <c r="O385" s="150">
        <f t="shared" ref="O385:O403" si="119">N385/K385</f>
        <v>74.142019873756155</v>
      </c>
    </row>
    <row r="386" spans="1:15" x14ac:dyDescent="0.2">
      <c r="A386" s="143" t="s">
        <v>60</v>
      </c>
      <c r="B386" s="143" t="s">
        <v>47</v>
      </c>
      <c r="C386" s="149" t="s">
        <v>107</v>
      </c>
      <c r="D386" s="143" t="str">
        <f t="shared" si="103"/>
        <v>ESMale01-04</v>
      </c>
      <c r="E386" s="146">
        <f>VLOOKUP(D386,'Appendix 1b. Person-years 2019'!$E$3:$F$1682,2,FALSE)</f>
        <v>117461.41130000001</v>
      </c>
      <c r="F386" s="146">
        <f>VLOOKUP(D386,'Appendix 2b.Deaths 2019'!$E$4:$F$1683,2,FALSE)</f>
        <v>55</v>
      </c>
      <c r="G386" s="147">
        <f t="shared" si="104"/>
        <v>4.6823888280661237E-4</v>
      </c>
      <c r="H386" s="304">
        <v>4</v>
      </c>
      <c r="I386" s="148">
        <f>VLOOKUP(D386,'Appendix 3b. nax IBGE 2019'!$E$5:$O$1850,11,FALSE)</f>
        <v>1.6258746166722866</v>
      </c>
      <c r="J386" s="147">
        <f t="shared" si="116"/>
        <v>1.8708757575656685E-3</v>
      </c>
      <c r="K386" s="146">
        <f t="shared" ref="K386:K404" si="120">K385-L385</f>
        <v>98929.340019291965</v>
      </c>
      <c r="L386" s="146">
        <f t="shared" si="106"/>
        <v>185.08450395406447</v>
      </c>
      <c r="M386" s="146">
        <f t="shared" si="117"/>
        <v>395277.94625826995</v>
      </c>
      <c r="N386" s="146">
        <f t="shared" si="118"/>
        <v>7315199.4324155506</v>
      </c>
      <c r="O386" s="145">
        <f t="shared" si="119"/>
        <v>73.943679711085025</v>
      </c>
    </row>
    <row r="387" spans="1:15" x14ac:dyDescent="0.2">
      <c r="A387" s="143" t="s">
        <v>60</v>
      </c>
      <c r="B387" s="143" t="s">
        <v>47</v>
      </c>
      <c r="C387" s="149" t="s">
        <v>106</v>
      </c>
      <c r="D387" s="143" t="str">
        <f t="shared" si="103"/>
        <v>ESMale05-09</v>
      </c>
      <c r="E387" s="146">
        <f>VLOOKUP(D387,'Appendix 1b. Person-years 2019'!$E$3:$F$1682,2,FALSE)</f>
        <v>142414.75959999999</v>
      </c>
      <c r="F387" s="146">
        <f>VLOOKUP(D387,'Appendix 2b.Deaths 2019'!$E$4:$F$1683,2,FALSE)</f>
        <v>22</v>
      </c>
      <c r="G387" s="147">
        <f t="shared" si="104"/>
        <v>1.5447837051293947E-4</v>
      </c>
      <c r="H387" s="304">
        <v>5</v>
      </c>
      <c r="I387" s="148">
        <f>VLOOKUP(D387,'Appendix 3b. nax IBGE 2019'!$E$5:$O$1850,11,FALSE)</f>
        <v>2.4999999999998437</v>
      </c>
      <c r="J387" s="147">
        <f t="shared" si="116"/>
        <v>7.7209367313342482E-4</v>
      </c>
      <c r="K387" s="146">
        <f t="shared" si="120"/>
        <v>98744.255515337907</v>
      </c>
      <c r="L387" s="146">
        <f t="shared" si="106"/>
        <v>76.239814941662686</v>
      </c>
      <c r="M387" s="146">
        <f t="shared" si="117"/>
        <v>493530.67803933535</v>
      </c>
      <c r="N387" s="146">
        <f t="shared" si="118"/>
        <v>6919921.4861572804</v>
      </c>
      <c r="O387" s="145">
        <f t="shared" si="119"/>
        <v>70.07923093898269</v>
      </c>
    </row>
    <row r="388" spans="1:15" x14ac:dyDescent="0.2">
      <c r="A388" s="143" t="s">
        <v>60</v>
      </c>
      <c r="B388" s="143" t="s">
        <v>47</v>
      </c>
      <c r="C388" s="149" t="s">
        <v>71</v>
      </c>
      <c r="D388" s="143" t="str">
        <f t="shared" si="103"/>
        <v>ESMale10-14</v>
      </c>
      <c r="E388" s="146">
        <f>VLOOKUP(D388,'Appendix 1b. Person-years 2019'!$E$3:$F$1682,2,FALSE)</f>
        <v>140367.68849999999</v>
      </c>
      <c r="F388" s="146">
        <f>VLOOKUP(D388,'Appendix 2b.Deaths 2019'!$E$4:$F$1683,2,FALSE)</f>
        <v>55</v>
      </c>
      <c r="G388" s="147">
        <f t="shared" si="104"/>
        <v>3.9182806661377774E-4</v>
      </c>
      <c r="H388" s="304">
        <v>5</v>
      </c>
      <c r="I388" s="148">
        <f>VLOOKUP(D388,'Appendix 3b. nax IBGE 2019'!$E$5:$O$1850,11,FALSE)</f>
        <v>2.4999999999998539</v>
      </c>
      <c r="J388" s="147">
        <f t="shared" si="116"/>
        <v>1.957223095715074E-3</v>
      </c>
      <c r="K388" s="146">
        <f t="shared" si="120"/>
        <v>98668.015700396238</v>
      </c>
      <c r="L388" s="146">
        <f t="shared" si="106"/>
        <v>193.11531913719304</v>
      </c>
      <c r="M388" s="146">
        <f t="shared" si="117"/>
        <v>492857.29020413815</v>
      </c>
      <c r="N388" s="146">
        <f t="shared" si="118"/>
        <v>6426390.8081179447</v>
      </c>
      <c r="O388" s="145">
        <f t="shared" si="119"/>
        <v>65.131448752669471</v>
      </c>
    </row>
    <row r="389" spans="1:15" x14ac:dyDescent="0.2">
      <c r="A389" s="143" t="s">
        <v>60</v>
      </c>
      <c r="B389" s="143" t="s">
        <v>47</v>
      </c>
      <c r="C389" s="144" t="s">
        <v>72</v>
      </c>
      <c r="D389" s="143" t="str">
        <f t="shared" si="103"/>
        <v>ESMale15-19</v>
      </c>
      <c r="E389" s="146">
        <f>VLOOKUP(D389,'Appendix 1b. Person-years 2019'!$E$3:$F$1682,2,FALSE)</f>
        <v>150236.59909999999</v>
      </c>
      <c r="F389" s="146">
        <f>VLOOKUP(D389,'Appendix 2b.Deaths 2019'!$E$4:$F$1683,2,FALSE)</f>
        <v>326</v>
      </c>
      <c r="G389" s="147">
        <f t="shared" si="104"/>
        <v>2.1699106739164731E-3</v>
      </c>
      <c r="H389" s="304">
        <v>5</v>
      </c>
      <c r="I389" s="148">
        <f>VLOOKUP(D389,'Appendix 3b. nax IBGE 2019'!$E$5:$O$1850,11,FALSE)</f>
        <v>2.499999999999984</v>
      </c>
      <c r="J389" s="147">
        <f t="shared" si="116"/>
        <v>1.0791014525578763E-2</v>
      </c>
      <c r="K389" s="146">
        <f t="shared" si="120"/>
        <v>98474.900381259038</v>
      </c>
      <c r="L389" s="146">
        <f t="shared" si="106"/>
        <v>1062.6440804190879</v>
      </c>
      <c r="M389" s="146">
        <f t="shared" si="117"/>
        <v>489717.8917052474</v>
      </c>
      <c r="N389" s="146">
        <f t="shared" si="118"/>
        <v>5933533.5179138063</v>
      </c>
      <c r="O389" s="145">
        <f t="shared" si="119"/>
        <v>60.254272864875418</v>
      </c>
    </row>
    <row r="390" spans="1:15" x14ac:dyDescent="0.2">
      <c r="A390" s="143" t="s">
        <v>60</v>
      </c>
      <c r="B390" s="143" t="s">
        <v>47</v>
      </c>
      <c r="C390" s="144" t="s">
        <v>73</v>
      </c>
      <c r="D390" s="143" t="str">
        <f t="shared" si="103"/>
        <v>ESMale20-24</v>
      </c>
      <c r="E390" s="146">
        <f>VLOOKUP(D390,'Appendix 1b. Person-years 2019'!$E$3:$F$1682,2,FALSE)</f>
        <v>158499.39120000001</v>
      </c>
      <c r="F390" s="146">
        <f>VLOOKUP(D390,'Appendix 2b.Deaths 2019'!$E$4:$F$1683,2,FALSE)</f>
        <v>413</v>
      </c>
      <c r="G390" s="147">
        <f t="shared" si="104"/>
        <v>2.6056882419116822E-3</v>
      </c>
      <c r="H390" s="304">
        <v>5</v>
      </c>
      <c r="I390" s="148">
        <f>VLOOKUP(D390,'Appendix 3b. nax IBGE 2019'!$E$5:$O$1850,11,FALSE)</f>
        <v>2.5000000000000151</v>
      </c>
      <c r="J390" s="147">
        <f t="shared" si="116"/>
        <v>1.2944120354037398E-2</v>
      </c>
      <c r="K390" s="146">
        <f t="shared" si="120"/>
        <v>97412.256300839945</v>
      </c>
      <c r="L390" s="146">
        <f t="shared" si="106"/>
        <v>1260.9159695164101</v>
      </c>
      <c r="M390" s="146">
        <f t="shared" si="117"/>
        <v>483908.99158040871</v>
      </c>
      <c r="N390" s="146">
        <f t="shared" si="118"/>
        <v>5443815.6262085587</v>
      </c>
      <c r="O390" s="145">
        <f t="shared" si="119"/>
        <v>55.884298679996995</v>
      </c>
    </row>
    <row r="391" spans="1:15" x14ac:dyDescent="0.2">
      <c r="A391" s="143" t="s">
        <v>60</v>
      </c>
      <c r="B391" s="143" t="s">
        <v>47</v>
      </c>
      <c r="C391" s="144" t="s">
        <v>74</v>
      </c>
      <c r="D391" s="143" t="str">
        <f t="shared" si="103"/>
        <v>ESMale25-29</v>
      </c>
      <c r="E391" s="146">
        <f>VLOOKUP(D391,'Appendix 1b. Person-years 2019'!$E$3:$F$1682,2,FALSE)</f>
        <v>159843.38449999999</v>
      </c>
      <c r="F391" s="146">
        <f>VLOOKUP(D391,'Appendix 2b.Deaths 2019'!$E$4:$F$1683,2,FALSE)</f>
        <v>353</v>
      </c>
      <c r="G391" s="147">
        <f t="shared" si="104"/>
        <v>2.2084116968882125E-3</v>
      </c>
      <c r="H391" s="304">
        <v>5</v>
      </c>
      <c r="I391" s="148">
        <f>VLOOKUP(D391,'Appendix 3b. nax IBGE 2019'!$E$5:$O$1850,11,FALSE)</f>
        <v>2.5000000000000115</v>
      </c>
      <c r="J391" s="147">
        <f t="shared" si="116"/>
        <v>1.0981429690001177E-2</v>
      </c>
      <c r="K391" s="146">
        <f t="shared" si="120"/>
        <v>96151.340331323532</v>
      </c>
      <c r="L391" s="146">
        <f t="shared" si="106"/>
        <v>1055.8791834478038</v>
      </c>
      <c r="M391" s="146">
        <f t="shared" si="117"/>
        <v>478117.00369799818</v>
      </c>
      <c r="N391" s="146">
        <f t="shared" si="118"/>
        <v>4959906.6346281497</v>
      </c>
      <c r="O391" s="145">
        <f t="shared" si="119"/>
        <v>51.584373317491291</v>
      </c>
    </row>
    <row r="392" spans="1:15" x14ac:dyDescent="0.2">
      <c r="A392" s="143" t="s">
        <v>60</v>
      </c>
      <c r="B392" s="143" t="s">
        <v>47</v>
      </c>
      <c r="C392" s="144" t="s">
        <v>75</v>
      </c>
      <c r="D392" s="143" t="str">
        <f t="shared" si="103"/>
        <v>ESMale30-34</v>
      </c>
      <c r="E392" s="146">
        <f>VLOOKUP(D392,'Appendix 1b. Person-years 2019'!$E$3:$F$1682,2,FALSE)</f>
        <v>170107.28779999999</v>
      </c>
      <c r="F392" s="146">
        <f>VLOOKUP(D392,'Appendix 2b.Deaths 2019'!$E$4:$F$1683,2,FALSE)</f>
        <v>347</v>
      </c>
      <c r="G392" s="147">
        <f t="shared" si="104"/>
        <v>2.0398890869859606E-3</v>
      </c>
      <c r="H392" s="304">
        <v>5</v>
      </c>
      <c r="I392" s="148">
        <f>VLOOKUP(D392,'Appendix 3b. nax IBGE 2019'!$E$5:$O$1850,11,FALSE)</f>
        <v>2.499999999999992</v>
      </c>
      <c r="J392" s="147">
        <f t="shared" si="116"/>
        <v>1.0147695004187043E-2</v>
      </c>
      <c r="K392" s="146">
        <f t="shared" si="120"/>
        <v>95095.461147875729</v>
      </c>
      <c r="L392" s="146">
        <f t="shared" si="106"/>
        <v>964.99973601116153</v>
      </c>
      <c r="M392" s="146">
        <f t="shared" si="117"/>
        <v>473064.80639935075</v>
      </c>
      <c r="N392" s="146">
        <f t="shared" si="118"/>
        <v>4481789.6309301518</v>
      </c>
      <c r="O392" s="145">
        <f t="shared" si="119"/>
        <v>47.12937480749855</v>
      </c>
    </row>
    <row r="393" spans="1:15" x14ac:dyDescent="0.2">
      <c r="A393" s="143" t="s">
        <v>60</v>
      </c>
      <c r="B393" s="143" t="s">
        <v>47</v>
      </c>
      <c r="C393" s="144" t="s">
        <v>76</v>
      </c>
      <c r="D393" s="143" t="str">
        <f t="shared" si="103"/>
        <v>ESMale35-39</v>
      </c>
      <c r="E393" s="146">
        <f>VLOOKUP(D393,'Appendix 1b. Person-years 2019'!$E$3:$F$1682,2,FALSE)</f>
        <v>163559.67980000001</v>
      </c>
      <c r="F393" s="146">
        <f>VLOOKUP(D393,'Appendix 2b.Deaths 2019'!$E$4:$F$1683,2,FALSE)</f>
        <v>409</v>
      </c>
      <c r="G393" s="147">
        <f t="shared" si="104"/>
        <v>2.5006162918643714E-3</v>
      </c>
      <c r="H393" s="304">
        <v>5</v>
      </c>
      <c r="I393" s="148">
        <f>VLOOKUP(D393,'Appendix 3b. nax IBGE 2019'!$E$5:$O$1850,11,FALSE)</f>
        <v>2.5000000000000018</v>
      </c>
      <c r="J393" s="147">
        <f t="shared" si="116"/>
        <v>1.2425403542990382E-2</v>
      </c>
      <c r="K393" s="146">
        <f t="shared" si="120"/>
        <v>94130.46141186457</v>
      </c>
      <c r="L393" s="146">
        <f t="shared" si="106"/>
        <v>1169.6089687303015</v>
      </c>
      <c r="M393" s="146">
        <f t="shared" si="117"/>
        <v>467728.2846374971</v>
      </c>
      <c r="N393" s="146">
        <f t="shared" si="118"/>
        <v>4008724.8245308008</v>
      </c>
      <c r="O393" s="145">
        <f t="shared" si="119"/>
        <v>42.586902947291044</v>
      </c>
    </row>
    <row r="394" spans="1:15" x14ac:dyDescent="0.2">
      <c r="A394" s="143" t="s">
        <v>60</v>
      </c>
      <c r="B394" s="143" t="s">
        <v>47</v>
      </c>
      <c r="C394" s="144" t="s">
        <v>77</v>
      </c>
      <c r="D394" s="143" t="str">
        <f t="shared" si="103"/>
        <v>ESMale40-44</v>
      </c>
      <c r="E394" s="146">
        <f>VLOOKUP(D394,'Appendix 1b. Person-years 2019'!$E$3:$F$1682,2,FALSE)</f>
        <v>145316.228</v>
      </c>
      <c r="F394" s="146">
        <f>VLOOKUP(D394,'Appendix 2b.Deaths 2019'!$E$4:$F$1683,2,FALSE)</f>
        <v>502</v>
      </c>
      <c r="G394" s="147">
        <f t="shared" si="104"/>
        <v>3.4545350296320654E-3</v>
      </c>
      <c r="H394" s="304">
        <v>5</v>
      </c>
      <c r="I394" s="148">
        <f>VLOOKUP(D394,'Appendix 3b. nax IBGE 2019'!$E$5:$O$1850,11,FALSE)</f>
        <v>2.4999999999999716</v>
      </c>
      <c r="J394" s="147">
        <f t="shared" si="116"/>
        <v>1.7124779769191804E-2</v>
      </c>
      <c r="K394" s="146">
        <f t="shared" si="120"/>
        <v>92960.852443134267</v>
      </c>
      <c r="L394" s="146">
        <f t="shared" si="106"/>
        <v>1591.9341252450101</v>
      </c>
      <c r="M394" s="146">
        <f t="shared" si="117"/>
        <v>460824.42690255877</v>
      </c>
      <c r="N394" s="146">
        <f t="shared" si="118"/>
        <v>3540996.5398933035</v>
      </c>
      <c r="O394" s="145">
        <f t="shared" si="119"/>
        <v>38.09126580524196</v>
      </c>
    </row>
    <row r="395" spans="1:15" x14ac:dyDescent="0.2">
      <c r="A395" s="143" t="s">
        <v>60</v>
      </c>
      <c r="B395" s="143" t="s">
        <v>47</v>
      </c>
      <c r="C395" s="144" t="s">
        <v>78</v>
      </c>
      <c r="D395" s="143" t="str">
        <f t="shared" si="103"/>
        <v>ESMale45-49</v>
      </c>
      <c r="E395" s="146">
        <f>VLOOKUP(D395,'Appendix 1b. Person-years 2019'!$E$3:$F$1682,2,FALSE)</f>
        <v>123871.6112</v>
      </c>
      <c r="F395" s="146">
        <f>VLOOKUP(D395,'Appendix 2b.Deaths 2019'!$E$4:$F$1683,2,FALSE)</f>
        <v>585</v>
      </c>
      <c r="G395" s="147">
        <f t="shared" si="104"/>
        <v>4.7226317178959889E-3</v>
      </c>
      <c r="H395" s="304">
        <v>5</v>
      </c>
      <c r="I395" s="148">
        <f>VLOOKUP(D395,'Appendix 3b. nax IBGE 2019'!$E$5:$O$1850,11,FALSE)</f>
        <v>2.5000000000000027</v>
      </c>
      <c r="J395" s="147">
        <f t="shared" si="116"/>
        <v>2.3337621115232358E-2</v>
      </c>
      <c r="K395" s="146">
        <f t="shared" si="120"/>
        <v>91368.918317889256</v>
      </c>
      <c r="L395" s="146">
        <f t="shared" si="106"/>
        <v>2132.3331974115131</v>
      </c>
      <c r="M395" s="146">
        <f t="shared" si="117"/>
        <v>451513.75859591749</v>
      </c>
      <c r="N395" s="146">
        <f t="shared" si="118"/>
        <v>3080172.1129907449</v>
      </c>
      <c r="O395" s="145">
        <f t="shared" si="119"/>
        <v>33.711377673031656</v>
      </c>
    </row>
    <row r="396" spans="1:15" x14ac:dyDescent="0.2">
      <c r="A396" s="143" t="s">
        <v>60</v>
      </c>
      <c r="B396" s="143" t="s">
        <v>47</v>
      </c>
      <c r="C396" s="144" t="s">
        <v>79</v>
      </c>
      <c r="D396" s="143" t="str">
        <f t="shared" si="103"/>
        <v>ESMale50-54</v>
      </c>
      <c r="E396" s="146">
        <f>VLOOKUP(D396,'Appendix 1b. Person-years 2019'!$E$3:$F$1682,2,FALSE)</f>
        <v>116617.32460000001</v>
      </c>
      <c r="F396" s="146">
        <f>VLOOKUP(D396,'Appendix 2b.Deaths 2019'!$E$4:$F$1683,2,FALSE)</f>
        <v>787</v>
      </c>
      <c r="G396" s="147">
        <f t="shared" si="104"/>
        <v>6.7485684712749782E-3</v>
      </c>
      <c r="H396" s="304">
        <v>5</v>
      </c>
      <c r="I396" s="148">
        <f>VLOOKUP(D396,'Appendix 3b. nax IBGE 2019'!$E$5:$O$1850,11,FALSE)</f>
        <v>2.4999999999999987</v>
      </c>
      <c r="J396" s="147">
        <f t="shared" si="116"/>
        <v>3.318299802081083E-2</v>
      </c>
      <c r="K396" s="146">
        <f t="shared" si="120"/>
        <v>89236.585120477743</v>
      </c>
      <c r="L396" s="146">
        <f t="shared" si="106"/>
        <v>2961.1374274367299</v>
      </c>
      <c r="M396" s="146">
        <f t="shared" si="117"/>
        <v>438780.08203379688</v>
      </c>
      <c r="N396" s="146">
        <f t="shared" si="118"/>
        <v>2628658.3543948275</v>
      </c>
      <c r="O396" s="145">
        <f t="shared" si="119"/>
        <v>29.457182285112015</v>
      </c>
    </row>
    <row r="397" spans="1:15" x14ac:dyDescent="0.2">
      <c r="A397" s="143" t="s">
        <v>60</v>
      </c>
      <c r="B397" s="143" t="s">
        <v>47</v>
      </c>
      <c r="C397" s="144" t="s">
        <v>80</v>
      </c>
      <c r="D397" s="143" t="str">
        <f t="shared" si="103"/>
        <v>ESMale55-59</v>
      </c>
      <c r="E397" s="146">
        <f>VLOOKUP(D397,'Appendix 1b. Person-years 2019'!$E$3:$F$1682,2,FALSE)</f>
        <v>104206.18120000001</v>
      </c>
      <c r="F397" s="146">
        <f>VLOOKUP(D397,'Appendix 2b.Deaths 2019'!$E$4:$F$1683,2,FALSE)</f>
        <v>1051</v>
      </c>
      <c r="G397" s="147">
        <f t="shared" si="104"/>
        <v>1.0085774067306479E-2</v>
      </c>
      <c r="H397" s="304">
        <v>5</v>
      </c>
      <c r="I397" s="148">
        <f>VLOOKUP(D397,'Appendix 3b. nax IBGE 2019'!$E$5:$O$1850,11,FALSE)</f>
        <v>2.4999999999999933</v>
      </c>
      <c r="J397" s="147">
        <f t="shared" si="116"/>
        <v>4.9188607384615703E-2</v>
      </c>
      <c r="K397" s="146">
        <f t="shared" si="120"/>
        <v>86275.447693041016</v>
      </c>
      <c r="L397" s="146">
        <f t="shared" si="106"/>
        <v>4243.7691235049433</v>
      </c>
      <c r="M397" s="146">
        <f t="shared" si="117"/>
        <v>420767.81565644272</v>
      </c>
      <c r="N397" s="146">
        <f t="shared" si="118"/>
        <v>2189878.2723610308</v>
      </c>
      <c r="O397" s="145">
        <f t="shared" si="119"/>
        <v>25.382404043296162</v>
      </c>
    </row>
    <row r="398" spans="1:15" x14ac:dyDescent="0.2">
      <c r="A398" s="143" t="s">
        <v>60</v>
      </c>
      <c r="B398" s="143" t="s">
        <v>47</v>
      </c>
      <c r="C398" s="144" t="s">
        <v>81</v>
      </c>
      <c r="D398" s="143" t="str">
        <f t="shared" si="103"/>
        <v>ESMale60-64</v>
      </c>
      <c r="E398" s="146">
        <f>VLOOKUP(D398,'Appendix 1b. Person-years 2019'!$E$3:$F$1682,2,FALSE)</f>
        <v>86942.465400000001</v>
      </c>
      <c r="F398" s="146">
        <f>VLOOKUP(D398,'Appendix 2b.Deaths 2019'!$E$4:$F$1683,2,FALSE)</f>
        <v>1325</v>
      </c>
      <c r="G398" s="147">
        <f t="shared" si="104"/>
        <v>1.523996350809716E-2</v>
      </c>
      <c r="H398" s="304">
        <v>5</v>
      </c>
      <c r="I398" s="148">
        <f>VLOOKUP(D398,'Appendix 3b. nax IBGE 2019'!$E$5:$O$1850,11,FALSE)</f>
        <v>2.4999999999999996</v>
      </c>
      <c r="J398" s="147">
        <f t="shared" si="116"/>
        <v>7.3403163700066068E-2</v>
      </c>
      <c r="K398" s="146">
        <f t="shared" si="120"/>
        <v>82031.678569536074</v>
      </c>
      <c r="L398" s="146">
        <f t="shared" si="106"/>
        <v>6021.384730630858</v>
      </c>
      <c r="M398" s="146">
        <f t="shared" si="117"/>
        <v>395104.93102110323</v>
      </c>
      <c r="N398" s="146">
        <f t="shared" si="118"/>
        <v>1769110.4567045881</v>
      </c>
      <c r="O398" s="145">
        <f t="shared" si="119"/>
        <v>21.566186228957392</v>
      </c>
    </row>
    <row r="399" spans="1:15" x14ac:dyDescent="0.2">
      <c r="A399" s="143" t="s">
        <v>60</v>
      </c>
      <c r="B399" s="143" t="s">
        <v>47</v>
      </c>
      <c r="C399" s="144" t="s">
        <v>82</v>
      </c>
      <c r="D399" s="143" t="str">
        <f t="shared" si="103"/>
        <v>ESMale65-69</v>
      </c>
      <c r="E399" s="146">
        <f>VLOOKUP(D399,'Appendix 1b. Person-years 2019'!$E$3:$F$1682,2,FALSE)</f>
        <v>65091.1086</v>
      </c>
      <c r="F399" s="146">
        <f>VLOOKUP(D399,'Appendix 2b.Deaths 2019'!$E$4:$F$1683,2,FALSE)</f>
        <v>1379</v>
      </c>
      <c r="G399" s="147">
        <f t="shared" si="104"/>
        <v>2.1185689254031234E-2</v>
      </c>
      <c r="H399" s="304">
        <v>5</v>
      </c>
      <c r="I399" s="148">
        <f>VLOOKUP(D399,'Appendix 3b. nax IBGE 2019'!$E$5:$O$1850,11,FALSE)</f>
        <v>2.5000000000000036</v>
      </c>
      <c r="J399" s="147">
        <f t="shared" si="116"/>
        <v>0.10060023307797353</v>
      </c>
      <c r="K399" s="146">
        <f t="shared" si="120"/>
        <v>76010.293838905214</v>
      </c>
      <c r="L399" s="146">
        <f t="shared" si="106"/>
        <v>7646.6532765191196</v>
      </c>
      <c r="M399" s="146">
        <f t="shared" si="117"/>
        <v>360934.83600322827</v>
      </c>
      <c r="N399" s="146">
        <f t="shared" si="118"/>
        <v>1374005.525683485</v>
      </c>
      <c r="O399" s="145">
        <f t="shared" si="119"/>
        <v>18.076571689033678</v>
      </c>
    </row>
    <row r="400" spans="1:15" x14ac:dyDescent="0.2">
      <c r="A400" s="143" t="s">
        <v>60</v>
      </c>
      <c r="B400" s="143" t="s">
        <v>47</v>
      </c>
      <c r="C400" s="144" t="s">
        <v>19</v>
      </c>
      <c r="D400" s="143" t="str">
        <f t="shared" si="103"/>
        <v>ESMale70-74</v>
      </c>
      <c r="E400" s="146">
        <f>VLOOKUP(D400,'Appendix 1b. Person-years 2019'!$E$3:$F$1682,2,FALSE)</f>
        <v>42257.1368</v>
      </c>
      <c r="F400" s="146">
        <f>VLOOKUP(D400,'Appendix 2b.Deaths 2019'!$E$4:$F$1683,2,FALSE)</f>
        <v>1345</v>
      </c>
      <c r="G400" s="147">
        <f t="shared" si="104"/>
        <v>3.1828943034304211E-2</v>
      </c>
      <c r="H400" s="304">
        <v>5</v>
      </c>
      <c r="I400" s="148">
        <f>VLOOKUP(D400,'Appendix 3b. nax IBGE 2019'!$E$5:$O$1850,11,FALSE)</f>
        <v>2.5000000000000036</v>
      </c>
      <c r="J400" s="147">
        <f t="shared" si="116"/>
        <v>0.14741458879830455</v>
      </c>
      <c r="K400" s="146">
        <f t="shared" si="120"/>
        <v>68363.640562386092</v>
      </c>
      <c r="L400" s="146">
        <f t="shared" si="106"/>
        <v>10077.797962259239</v>
      </c>
      <c r="M400" s="146">
        <f t="shared" si="117"/>
        <v>316623.70790628239</v>
      </c>
      <c r="N400" s="146">
        <f t="shared" si="118"/>
        <v>1013070.6896802566</v>
      </c>
      <c r="O400" s="145">
        <f t="shared" si="119"/>
        <v>14.818852263371877</v>
      </c>
    </row>
    <row r="401" spans="1:15" x14ac:dyDescent="0.2">
      <c r="A401" s="143" t="s">
        <v>60</v>
      </c>
      <c r="B401" s="143" t="s">
        <v>47</v>
      </c>
      <c r="C401" s="144" t="s">
        <v>20</v>
      </c>
      <c r="D401" s="143" t="str">
        <f t="shared" si="103"/>
        <v>ESMale75-79</v>
      </c>
      <c r="E401" s="146">
        <f>VLOOKUP(D401,'Appendix 1b. Person-years 2019'!$E$3:$F$1682,2,FALSE)</f>
        <v>27507.913100000002</v>
      </c>
      <c r="F401" s="146">
        <f>VLOOKUP(D401,'Appendix 2b.Deaths 2019'!$E$4:$F$1683,2,FALSE)</f>
        <v>1289</v>
      </c>
      <c r="G401" s="147">
        <f t="shared" si="104"/>
        <v>4.6859243567989893E-2</v>
      </c>
      <c r="H401" s="304">
        <v>5</v>
      </c>
      <c r="I401" s="148">
        <f>VLOOKUP(D401,'Appendix 3b. nax IBGE 2019'!$E$5:$O$1850,11,FALSE)</f>
        <v>2.5000000000000009</v>
      </c>
      <c r="J401" s="147">
        <f t="shared" si="116"/>
        <v>0.20972708629159301</v>
      </c>
      <c r="K401" s="146">
        <f t="shared" si="120"/>
        <v>58285.842600126853</v>
      </c>
      <c r="L401" s="146">
        <f t="shared" si="106"/>
        <v>12224.119940575012</v>
      </c>
      <c r="M401" s="146">
        <f t="shared" si="117"/>
        <v>260868.91314919674</v>
      </c>
      <c r="N401" s="146">
        <f t="shared" si="118"/>
        <v>696446.98177397426</v>
      </c>
      <c r="O401" s="145">
        <f t="shared" si="119"/>
        <v>11.948818970534338</v>
      </c>
    </row>
    <row r="402" spans="1:15" x14ac:dyDescent="0.2">
      <c r="A402" s="143" t="s">
        <v>60</v>
      </c>
      <c r="B402" s="143" t="s">
        <v>47</v>
      </c>
      <c r="C402" s="144" t="s">
        <v>21</v>
      </c>
      <c r="D402" s="143" t="str">
        <f t="shared" si="103"/>
        <v>ESMale80-84</v>
      </c>
      <c r="E402" s="146">
        <f>VLOOKUP(D402,'Appendix 1b. Person-years 2019'!$E$3:$F$1682,2,FALSE)</f>
        <v>17724.812099999999</v>
      </c>
      <c r="F402" s="146">
        <f>VLOOKUP(D402,'Appendix 2b.Deaths 2019'!$E$4:$F$1683,2,FALSE)</f>
        <v>1305</v>
      </c>
      <c r="G402" s="147">
        <f t="shared" si="104"/>
        <v>7.3625604189056545E-2</v>
      </c>
      <c r="H402" s="304">
        <v>5</v>
      </c>
      <c r="I402" s="148">
        <f>VLOOKUP(D402,'Appendix 3b. nax IBGE 2019'!$E$5:$O$1850,11,FALSE)</f>
        <v>2.5000000000000009</v>
      </c>
      <c r="J402" s="147">
        <f t="shared" si="116"/>
        <v>0.31090212833876912</v>
      </c>
      <c r="K402" s="146">
        <f t="shared" si="120"/>
        <v>46061.722659551844</v>
      </c>
      <c r="L402" s="146">
        <f t="shared" si="106"/>
        <v>14320.687609804778</v>
      </c>
      <c r="M402" s="146">
        <f t="shared" si="117"/>
        <v>194506.89427324728</v>
      </c>
      <c r="N402" s="146">
        <f t="shared" si="118"/>
        <v>435578.06862477749</v>
      </c>
      <c r="O402" s="145">
        <f t="shared" si="119"/>
        <v>9.4563998798783846</v>
      </c>
    </row>
    <row r="403" spans="1:15" x14ac:dyDescent="0.2">
      <c r="A403" s="143" t="s">
        <v>60</v>
      </c>
      <c r="B403" s="143" t="s">
        <v>47</v>
      </c>
      <c r="C403" s="144" t="s">
        <v>22</v>
      </c>
      <c r="D403" s="143" t="str">
        <f t="shared" si="103"/>
        <v>ESMale85-89</v>
      </c>
      <c r="E403" s="146">
        <f>VLOOKUP(D403,'Appendix 1b. Person-years 2019'!$E$3:$F$1682,2,FALSE)</f>
        <v>9542.9678999999996</v>
      </c>
      <c r="F403" s="146">
        <f>VLOOKUP(D403,'Appendix 2b.Deaths 2019'!$E$4:$F$1683,2,FALSE)</f>
        <v>1074</v>
      </c>
      <c r="G403" s="147">
        <f t="shared" si="104"/>
        <v>0.11254360396622523</v>
      </c>
      <c r="H403" s="304">
        <v>5</v>
      </c>
      <c r="I403" s="148">
        <f>VLOOKUP(D403,'Appendix 3b. nax IBGE 2019'!$E$5:$O$1850,11,FALSE)</f>
        <v>2.5000000000000009</v>
      </c>
      <c r="J403" s="147">
        <f t="shared" si="116"/>
        <v>0.43915718817024374</v>
      </c>
      <c r="K403" s="146">
        <f t="shared" si="120"/>
        <v>31741.035049747064</v>
      </c>
      <c r="L403" s="146">
        <f t="shared" si="106"/>
        <v>13939.303702060073</v>
      </c>
      <c r="M403" s="146">
        <f t="shared" si="117"/>
        <v>123856.91599358513</v>
      </c>
      <c r="N403" s="146">
        <f t="shared" si="118"/>
        <v>241071.17435153024</v>
      </c>
      <c r="O403" s="145">
        <f t="shared" si="119"/>
        <v>7.5949374043317865</v>
      </c>
    </row>
    <row r="404" spans="1:15" x14ac:dyDescent="0.2">
      <c r="A404" s="143" t="s">
        <v>60</v>
      </c>
      <c r="B404" s="143" t="s">
        <v>47</v>
      </c>
      <c r="C404" s="144" t="s">
        <v>5</v>
      </c>
      <c r="D404" s="143" t="str">
        <f t="shared" si="103"/>
        <v>ESMale90+</v>
      </c>
      <c r="E404" s="8">
        <f>VLOOKUP(D404,'Appendix 1b. Person-years 2019'!$E$3:$F$1682,2,FALSE)</f>
        <v>5833.8051999999998</v>
      </c>
      <c r="F404" s="8">
        <f>VLOOKUP(D404,'Appendix 2b.Deaths 2019'!$E$4:$F$1683,2,FALSE)</f>
        <v>886</v>
      </c>
      <c r="G404" s="7">
        <f t="shared" si="104"/>
        <v>0.15187342902707826</v>
      </c>
      <c r="H404" s="306"/>
      <c r="I404" s="148">
        <f>VLOOKUP(D404,'Appendix 3b. nax IBGE 2019'!$E$5:$O$1850,11,FALSE)</f>
        <v>0</v>
      </c>
      <c r="J404" s="7">
        <v>1</v>
      </c>
      <c r="K404" s="8">
        <f t="shared" si="120"/>
        <v>17801.731347686989</v>
      </c>
      <c r="L404" s="8">
        <f t="shared" si="106"/>
        <v>17801.731347686989</v>
      </c>
      <c r="M404" s="8">
        <f>K404*O404</f>
        <v>117214.2583579451</v>
      </c>
      <c r="N404" s="8">
        <f>M404</f>
        <v>117214.2583579451</v>
      </c>
      <c r="O404" s="142">
        <f>1/G404</f>
        <v>6.5844302483069974</v>
      </c>
    </row>
    <row r="405" spans="1:15" x14ac:dyDescent="0.2">
      <c r="A405" s="143" t="s">
        <v>68</v>
      </c>
      <c r="B405" s="143" t="s">
        <v>48</v>
      </c>
      <c r="C405" s="144">
        <v>0</v>
      </c>
      <c r="D405" s="143" t="str">
        <f t="shared" si="103"/>
        <v>GOFemale0</v>
      </c>
      <c r="E405" s="151">
        <f>VLOOKUP(D405,'Appendix 1b. Person-years 2019'!$E$3:$F$1682,2,FALSE)</f>
        <v>49566.135600000001</v>
      </c>
      <c r="F405" s="151">
        <f>VLOOKUP(D405,'Appendix 2b.Deaths 2019'!$E$4:$F$1683,2,FALSE)</f>
        <v>547</v>
      </c>
      <c r="G405" s="152">
        <f t="shared" si="104"/>
        <v>1.1035760471913812E-2</v>
      </c>
      <c r="H405" s="307">
        <v>1</v>
      </c>
      <c r="I405" s="148">
        <f>VLOOKUP(D405,'Appendix 3b. nax IBGE 2019'!$E$5:$O$1850,11,FALSE)</f>
        <v>8.8214430542603195E-2</v>
      </c>
      <c r="J405" s="152">
        <f t="shared" ref="J405:J423" si="121">(H405*G405)/(1+(H405-I405)*G405)</f>
        <v>1.0925822149172544E-2</v>
      </c>
      <c r="K405" s="151">
        <v>100000</v>
      </c>
      <c r="L405" s="151">
        <f t="shared" si="106"/>
        <v>1092.5822149172543</v>
      </c>
      <c r="M405" s="151">
        <f t="shared" ref="M405:M423" si="122">K406*H405+L405*I405</f>
        <v>99003.799302992644</v>
      </c>
      <c r="N405" s="151">
        <f t="shared" ref="N405:N423" si="123">N406+M405</f>
        <v>7931706.3742621234</v>
      </c>
      <c r="O405" s="150">
        <f t="shared" ref="O405:O423" si="124">N405/K405</f>
        <v>79.317063742621229</v>
      </c>
    </row>
    <row r="406" spans="1:15" x14ac:dyDescent="0.2">
      <c r="A406" s="143" t="s">
        <v>68</v>
      </c>
      <c r="B406" s="143" t="s">
        <v>48</v>
      </c>
      <c r="C406" s="149" t="s">
        <v>107</v>
      </c>
      <c r="D406" s="143" t="str">
        <f t="shared" si="103"/>
        <v>GOFemale01-04</v>
      </c>
      <c r="E406" s="146">
        <f>VLOOKUP(D406,'Appendix 1b. Person-years 2019'!$E$3:$F$1682,2,FALSE)</f>
        <v>202849.17199999999</v>
      </c>
      <c r="F406" s="146">
        <f>VLOOKUP(D406,'Appendix 2b.Deaths 2019'!$E$4:$F$1683,2,FALSE)</f>
        <v>93</v>
      </c>
      <c r="G406" s="147">
        <f t="shared" si="104"/>
        <v>4.584687188173487E-4</v>
      </c>
      <c r="H406" s="304">
        <v>4</v>
      </c>
      <c r="I406" s="148">
        <f>VLOOKUP(D406,'Appendix 3b. nax IBGE 2019'!$E$5:$O$1850,11,FALSE)</f>
        <v>1.5033005167893652</v>
      </c>
      <c r="J406" s="147">
        <f t="shared" si="121"/>
        <v>1.831778114672708E-3</v>
      </c>
      <c r="K406" s="146">
        <f t="shared" ref="K406:K424" si="125">K405-L405</f>
        <v>98907.41778508274</v>
      </c>
      <c r="L406" s="146">
        <f t="shared" si="106"/>
        <v>181.17644327750475</v>
      </c>
      <c r="M406" s="146">
        <f t="shared" si="122"/>
        <v>395177.32800803008</v>
      </c>
      <c r="N406" s="146">
        <f t="shared" si="123"/>
        <v>7832702.574959131</v>
      </c>
      <c r="O406" s="145">
        <f t="shared" si="124"/>
        <v>79.192266367512659</v>
      </c>
    </row>
    <row r="407" spans="1:15" x14ac:dyDescent="0.2">
      <c r="A407" s="143" t="s">
        <v>68</v>
      </c>
      <c r="B407" s="143" t="s">
        <v>48</v>
      </c>
      <c r="C407" s="149" t="s">
        <v>106</v>
      </c>
      <c r="D407" s="143" t="str">
        <f t="shared" si="103"/>
        <v>GOFemale05-09</v>
      </c>
      <c r="E407" s="146">
        <f>VLOOKUP(D407,'Appendix 1b. Person-years 2019'!$E$3:$F$1682,2,FALSE)</f>
        <v>248779.27189999999</v>
      </c>
      <c r="F407" s="146">
        <f>VLOOKUP(D407,'Appendix 2b.Deaths 2019'!$E$4:$F$1683,2,FALSE)</f>
        <v>51</v>
      </c>
      <c r="G407" s="147">
        <f t="shared" si="104"/>
        <v>2.0500100193435771E-4</v>
      </c>
      <c r="H407" s="304">
        <v>5</v>
      </c>
      <c r="I407" s="148">
        <f>VLOOKUP(D407,'Appendix 3b. nax IBGE 2019'!$E$5:$O$1850,11,FALSE)</f>
        <v>2.4999999999999454</v>
      </c>
      <c r="J407" s="147">
        <f t="shared" si="121"/>
        <v>1.0244799611255576E-3</v>
      </c>
      <c r="K407" s="146">
        <f t="shared" si="125"/>
        <v>98726.241341805231</v>
      </c>
      <c r="L407" s="146">
        <f t="shared" si="106"/>
        <v>101.14305589192504</v>
      </c>
      <c r="M407" s="146">
        <f t="shared" si="122"/>
        <v>493378.34906929632</v>
      </c>
      <c r="N407" s="146">
        <f t="shared" si="123"/>
        <v>7437525.2469511013</v>
      </c>
      <c r="O407" s="145">
        <f t="shared" si="124"/>
        <v>75.33483647170624</v>
      </c>
    </row>
    <row r="408" spans="1:15" x14ac:dyDescent="0.2">
      <c r="A408" s="143" t="s">
        <v>68</v>
      </c>
      <c r="B408" s="143" t="s">
        <v>48</v>
      </c>
      <c r="C408" s="149" t="s">
        <v>71</v>
      </c>
      <c r="D408" s="143" t="str">
        <f t="shared" si="103"/>
        <v>GOFemale10-14</v>
      </c>
      <c r="E408" s="146">
        <f>VLOOKUP(D408,'Appendix 1b. Person-years 2019'!$E$3:$F$1682,2,FALSE)</f>
        <v>242535.84890000001</v>
      </c>
      <c r="F408" s="146">
        <f>VLOOKUP(D408,'Appendix 2b.Deaths 2019'!$E$4:$F$1683,2,FALSE)</f>
        <v>45</v>
      </c>
      <c r="G408" s="147">
        <f t="shared" si="104"/>
        <v>1.8553958189724751E-4</v>
      </c>
      <c r="H408" s="304">
        <v>5</v>
      </c>
      <c r="I408" s="148">
        <f>VLOOKUP(D408,'Appendix 3b. nax IBGE 2019'!$E$5:$O$1850,11,FALSE)</f>
        <v>2.5000000000002243</v>
      </c>
      <c r="J408" s="147">
        <f t="shared" si="121"/>
        <v>9.2726779728769871E-4</v>
      </c>
      <c r="K408" s="146">
        <f t="shared" si="125"/>
        <v>98625.098285913307</v>
      </c>
      <c r="L408" s="146">
        <f t="shared" si="106"/>
        <v>91.451877644861625</v>
      </c>
      <c r="M408" s="146">
        <f t="shared" si="122"/>
        <v>492896.86173545435</v>
      </c>
      <c r="N408" s="146">
        <f t="shared" si="123"/>
        <v>6944146.897881805</v>
      </c>
      <c r="O408" s="145">
        <f t="shared" si="124"/>
        <v>70.409530825011529</v>
      </c>
    </row>
    <row r="409" spans="1:15" x14ac:dyDescent="0.2">
      <c r="A409" s="143" t="s">
        <v>68</v>
      </c>
      <c r="B409" s="143" t="s">
        <v>48</v>
      </c>
      <c r="C409" s="144" t="s">
        <v>72</v>
      </c>
      <c r="D409" s="143" t="str">
        <f t="shared" ref="D409:D472" si="126">_xlfn.CONCAT(A409,B409,C409)</f>
        <v>GOFemale15-19</v>
      </c>
      <c r="E409" s="146">
        <f>VLOOKUP(D409,'Appendix 1b. Person-years 2019'!$E$3:$F$1682,2,FALSE)</f>
        <v>258764.77609999999</v>
      </c>
      <c r="F409" s="146">
        <f>VLOOKUP(D409,'Appendix 2b.Deaths 2019'!$E$4:$F$1683,2,FALSE)</f>
        <v>110</v>
      </c>
      <c r="G409" s="147">
        <f t="shared" ref="G409:G472" si="127">F409/E409</f>
        <v>4.2509649751359648E-4</v>
      </c>
      <c r="H409" s="304">
        <v>5</v>
      </c>
      <c r="I409" s="148">
        <f>VLOOKUP(D409,'Appendix 3b. nax IBGE 2019'!$E$5:$O$1850,11,FALSE)</f>
        <v>2.5000000000001807</v>
      </c>
      <c r="J409" s="147">
        <f t="shared" si="121"/>
        <v>2.1232260476772395E-3</v>
      </c>
      <c r="K409" s="146">
        <f t="shared" si="125"/>
        <v>98533.64640826844</v>
      </c>
      <c r="L409" s="146">
        <f t="shared" ref="L409:L472" si="128">K409*J409</f>
        <v>209.20920462665444</v>
      </c>
      <c r="M409" s="146">
        <f t="shared" si="122"/>
        <v>492145.20902977564</v>
      </c>
      <c r="N409" s="146">
        <f t="shared" si="123"/>
        <v>6451250.0361463502</v>
      </c>
      <c r="O409" s="145">
        <f t="shared" si="124"/>
        <v>65.472559590619127</v>
      </c>
    </row>
    <row r="410" spans="1:15" x14ac:dyDescent="0.2">
      <c r="A410" s="143" t="s">
        <v>68</v>
      </c>
      <c r="B410" s="143" t="s">
        <v>48</v>
      </c>
      <c r="C410" s="144" t="s">
        <v>73</v>
      </c>
      <c r="D410" s="143" t="str">
        <f t="shared" si="126"/>
        <v>GOFemale20-24</v>
      </c>
      <c r="E410" s="146">
        <f>VLOOKUP(D410,'Appendix 1b. Person-years 2019'!$E$3:$F$1682,2,FALSE)</f>
        <v>285944.26620000001</v>
      </c>
      <c r="F410" s="146">
        <f>VLOOKUP(D410,'Appendix 2b.Deaths 2019'!$E$4:$F$1683,2,FALSE)</f>
        <v>176</v>
      </c>
      <c r="G410" s="147">
        <f t="shared" si="127"/>
        <v>6.1550456086746316E-4</v>
      </c>
      <c r="H410" s="304">
        <v>5</v>
      </c>
      <c r="I410" s="148">
        <f>VLOOKUP(D410,'Appendix 3b. nax IBGE 2019'!$E$5:$O$1850,11,FALSE)</f>
        <v>2.4999999999999805</v>
      </c>
      <c r="J410" s="147">
        <f t="shared" si="121"/>
        <v>3.0727945067535274E-3</v>
      </c>
      <c r="K410" s="146">
        <f t="shared" si="125"/>
        <v>98324.437203641792</v>
      </c>
      <c r="L410" s="146">
        <f t="shared" si="128"/>
        <v>302.13079051898268</v>
      </c>
      <c r="M410" s="146">
        <f t="shared" si="122"/>
        <v>490866.85904191143</v>
      </c>
      <c r="N410" s="146">
        <f t="shared" si="123"/>
        <v>5959104.8271165742</v>
      </c>
      <c r="O410" s="145">
        <f t="shared" si="124"/>
        <v>60.606549059360979</v>
      </c>
    </row>
    <row r="411" spans="1:15" x14ac:dyDescent="0.2">
      <c r="A411" s="143" t="s">
        <v>68</v>
      </c>
      <c r="B411" s="143" t="s">
        <v>48</v>
      </c>
      <c r="C411" s="144" t="s">
        <v>74</v>
      </c>
      <c r="D411" s="143" t="str">
        <f t="shared" si="126"/>
        <v>GOFemale25-29</v>
      </c>
      <c r="E411" s="146">
        <f>VLOOKUP(D411,'Appendix 1b. Person-years 2019'!$E$3:$F$1682,2,FALSE)</f>
        <v>294847.8542</v>
      </c>
      <c r="F411" s="146">
        <f>VLOOKUP(D411,'Appendix 2b.Deaths 2019'!$E$4:$F$1683,2,FALSE)</f>
        <v>161</v>
      </c>
      <c r="G411" s="147">
        <f t="shared" si="127"/>
        <v>5.4604433339640703E-4</v>
      </c>
      <c r="H411" s="304">
        <v>5</v>
      </c>
      <c r="I411" s="148">
        <f>VLOOKUP(D411,'Appendix 3b. nax IBGE 2019'!$E$5:$O$1850,11,FALSE)</f>
        <v>2.4999999999999725</v>
      </c>
      <c r="J411" s="147">
        <f t="shared" si="121"/>
        <v>2.726499692714001E-3</v>
      </c>
      <c r="K411" s="146">
        <f t="shared" si="125"/>
        <v>98022.306413122802</v>
      </c>
      <c r="L411" s="146">
        <f t="shared" si="128"/>
        <v>267.25778831449696</v>
      </c>
      <c r="M411" s="146">
        <f t="shared" si="122"/>
        <v>489443.38759482774</v>
      </c>
      <c r="N411" s="146">
        <f t="shared" si="123"/>
        <v>5468237.9680746626</v>
      </c>
      <c r="O411" s="145">
        <f t="shared" si="124"/>
        <v>55.785648881065285</v>
      </c>
    </row>
    <row r="412" spans="1:15" x14ac:dyDescent="0.2">
      <c r="A412" s="143" t="s">
        <v>68</v>
      </c>
      <c r="B412" s="143" t="s">
        <v>48</v>
      </c>
      <c r="C412" s="144" t="s">
        <v>75</v>
      </c>
      <c r="D412" s="143" t="str">
        <f t="shared" si="126"/>
        <v>GOFemale30-34</v>
      </c>
      <c r="E412" s="146">
        <f>VLOOKUP(D412,'Appendix 1b. Person-years 2019'!$E$3:$F$1682,2,FALSE)</f>
        <v>300554.69300000003</v>
      </c>
      <c r="F412" s="146">
        <f>VLOOKUP(D412,'Appendix 2b.Deaths 2019'!$E$4:$F$1683,2,FALSE)</f>
        <v>265</v>
      </c>
      <c r="G412" s="147">
        <f t="shared" si="127"/>
        <v>8.8170308490242066E-4</v>
      </c>
      <c r="H412" s="304">
        <v>5</v>
      </c>
      <c r="I412" s="148">
        <f>VLOOKUP(D412,'Appendix 3b. nax IBGE 2019'!$E$5:$O$1850,11,FALSE)</f>
        <v>2.4999999999999956</v>
      </c>
      <c r="J412" s="147">
        <f t="shared" si="121"/>
        <v>4.3988192931603337E-3</v>
      </c>
      <c r="K412" s="146">
        <f t="shared" si="125"/>
        <v>97755.048624808303</v>
      </c>
      <c r="L412" s="146">
        <f t="shared" si="128"/>
        <v>430.00679389463329</v>
      </c>
      <c r="M412" s="146">
        <f t="shared" si="122"/>
        <v>487700.22613930498</v>
      </c>
      <c r="N412" s="146">
        <f t="shared" si="123"/>
        <v>4978794.5804798352</v>
      </c>
      <c r="O412" s="145">
        <f t="shared" si="124"/>
        <v>50.931329384212646</v>
      </c>
    </row>
    <row r="413" spans="1:15" x14ac:dyDescent="0.2">
      <c r="A413" s="143" t="s">
        <v>68</v>
      </c>
      <c r="B413" s="143" t="s">
        <v>48</v>
      </c>
      <c r="C413" s="144" t="s">
        <v>76</v>
      </c>
      <c r="D413" s="143" t="str">
        <f t="shared" si="126"/>
        <v>GOFemale35-39</v>
      </c>
      <c r="E413" s="146">
        <f>VLOOKUP(D413,'Appendix 1b. Person-years 2019'!$E$3:$F$1682,2,FALSE)</f>
        <v>293949.58029999997</v>
      </c>
      <c r="F413" s="146">
        <f>VLOOKUP(D413,'Appendix 2b.Deaths 2019'!$E$4:$F$1683,2,FALSE)</f>
        <v>351</v>
      </c>
      <c r="G413" s="147">
        <f t="shared" si="127"/>
        <v>1.1940823308601949E-3</v>
      </c>
      <c r="H413" s="304">
        <v>5</v>
      </c>
      <c r="I413" s="148">
        <f>VLOOKUP(D413,'Appendix 3b. nax IBGE 2019'!$E$5:$O$1850,11,FALSE)</f>
        <v>2.4999999999999889</v>
      </c>
      <c r="J413" s="147">
        <f t="shared" si="121"/>
        <v>5.9526417933325792E-3</v>
      </c>
      <c r="K413" s="146">
        <f t="shared" si="125"/>
        <v>97325.041830913673</v>
      </c>
      <c r="L413" s="146">
        <f t="shared" si="128"/>
        <v>579.34111154053824</v>
      </c>
      <c r="M413" s="146">
        <f t="shared" si="122"/>
        <v>485176.85637571703</v>
      </c>
      <c r="N413" s="146">
        <f t="shared" si="123"/>
        <v>4491094.35434053</v>
      </c>
      <c r="O413" s="145">
        <f t="shared" si="124"/>
        <v>46.145311318160758</v>
      </c>
    </row>
    <row r="414" spans="1:15" x14ac:dyDescent="0.2">
      <c r="A414" s="143" t="s">
        <v>68</v>
      </c>
      <c r="B414" s="143" t="s">
        <v>48</v>
      </c>
      <c r="C414" s="144" t="s">
        <v>77</v>
      </c>
      <c r="D414" s="143" t="str">
        <f t="shared" si="126"/>
        <v>GOFemale40-44</v>
      </c>
      <c r="E414" s="146">
        <f>VLOOKUP(D414,'Appendix 1b. Person-years 2019'!$E$3:$F$1682,2,FALSE)</f>
        <v>273776.94089999999</v>
      </c>
      <c r="F414" s="146">
        <f>VLOOKUP(D414,'Appendix 2b.Deaths 2019'!$E$4:$F$1683,2,FALSE)</f>
        <v>443</v>
      </c>
      <c r="G414" s="147">
        <f t="shared" si="127"/>
        <v>1.6181055955395841E-3</v>
      </c>
      <c r="H414" s="304">
        <v>5</v>
      </c>
      <c r="I414" s="148">
        <f>VLOOKUP(D414,'Appendix 3b. nax IBGE 2019'!$E$5:$O$1850,11,FALSE)</f>
        <v>2.5000000000000555</v>
      </c>
      <c r="J414" s="147">
        <f t="shared" si="121"/>
        <v>8.0579315175055462E-3</v>
      </c>
      <c r="K414" s="146">
        <f t="shared" si="125"/>
        <v>96745.700719373141</v>
      </c>
      <c r="L414" s="146">
        <f t="shared" si="128"/>
        <v>779.57023100979586</v>
      </c>
      <c r="M414" s="146">
        <f t="shared" si="122"/>
        <v>481779.57801934122</v>
      </c>
      <c r="N414" s="146">
        <f t="shared" si="123"/>
        <v>4005917.4979648134</v>
      </c>
      <c r="O414" s="145">
        <f t="shared" si="124"/>
        <v>41.406672008967483</v>
      </c>
    </row>
    <row r="415" spans="1:15" x14ac:dyDescent="0.2">
      <c r="A415" s="143" t="s">
        <v>68</v>
      </c>
      <c r="B415" s="143" t="s">
        <v>48</v>
      </c>
      <c r="C415" s="144" t="s">
        <v>78</v>
      </c>
      <c r="D415" s="143" t="str">
        <f t="shared" si="126"/>
        <v>GOFemale45-49</v>
      </c>
      <c r="E415" s="146">
        <f>VLOOKUP(D415,'Appendix 1b. Person-years 2019'!$E$3:$F$1682,2,FALSE)</f>
        <v>241046.11420000001</v>
      </c>
      <c r="F415" s="146">
        <f>VLOOKUP(D415,'Appendix 2b.Deaths 2019'!$E$4:$F$1683,2,FALSE)</f>
        <v>626</v>
      </c>
      <c r="G415" s="147">
        <f t="shared" si="127"/>
        <v>2.5970134473132277E-3</v>
      </c>
      <c r="H415" s="304">
        <v>5</v>
      </c>
      <c r="I415" s="148">
        <f>VLOOKUP(D415,'Appendix 3b. nax IBGE 2019'!$E$5:$O$1850,11,FALSE)</f>
        <v>2.5000000000000084</v>
      </c>
      <c r="J415" s="147">
        <f t="shared" si="121"/>
        <v>1.2901305079616999E-2</v>
      </c>
      <c r="K415" s="146">
        <f t="shared" si="125"/>
        <v>95966.130488363342</v>
      </c>
      <c r="L415" s="146">
        <f t="shared" si="128"/>
        <v>1238.0883267407098</v>
      </c>
      <c r="M415" s="146">
        <f t="shared" si="122"/>
        <v>476735.43162496499</v>
      </c>
      <c r="N415" s="146">
        <f t="shared" si="123"/>
        <v>3524137.9199454724</v>
      </c>
      <c r="O415" s="145">
        <f t="shared" si="124"/>
        <v>36.722726049403462</v>
      </c>
    </row>
    <row r="416" spans="1:15" x14ac:dyDescent="0.2">
      <c r="A416" s="143" t="s">
        <v>68</v>
      </c>
      <c r="B416" s="143" t="s">
        <v>48</v>
      </c>
      <c r="C416" s="144" t="s">
        <v>79</v>
      </c>
      <c r="D416" s="143" t="str">
        <f t="shared" si="126"/>
        <v>GOFemale50-54</v>
      </c>
      <c r="E416" s="146">
        <f>VLOOKUP(D416,'Appendix 1b. Person-years 2019'!$E$3:$F$1682,2,FALSE)</f>
        <v>215869.81039999999</v>
      </c>
      <c r="F416" s="146">
        <f>VLOOKUP(D416,'Appendix 2b.Deaths 2019'!$E$4:$F$1683,2,FALSE)</f>
        <v>797</v>
      </c>
      <c r="G416" s="147">
        <f t="shared" si="127"/>
        <v>3.6920401167869839E-3</v>
      </c>
      <c r="H416" s="304">
        <v>5</v>
      </c>
      <c r="I416" s="148">
        <f>VLOOKUP(D416,'Appendix 3b. nax IBGE 2019'!$E$5:$O$1850,11,FALSE)</f>
        <v>2.5000000000000009</v>
      </c>
      <c r="J416" s="147">
        <f t="shared" si="121"/>
        <v>1.8291369409804994E-2</v>
      </c>
      <c r="K416" s="146">
        <f t="shared" si="125"/>
        <v>94728.042161622638</v>
      </c>
      <c r="L416" s="146">
        <f t="shared" si="128"/>
        <v>1732.7056126458219</v>
      </c>
      <c r="M416" s="146">
        <f t="shared" si="122"/>
        <v>469308.44677649869</v>
      </c>
      <c r="N416" s="146">
        <f t="shared" si="123"/>
        <v>3047402.4883205076</v>
      </c>
      <c r="O416" s="145">
        <f t="shared" si="124"/>
        <v>32.170014483368135</v>
      </c>
    </row>
    <row r="417" spans="1:15" x14ac:dyDescent="0.2">
      <c r="A417" s="143" t="s">
        <v>68</v>
      </c>
      <c r="B417" s="143" t="s">
        <v>48</v>
      </c>
      <c r="C417" s="144" t="s">
        <v>80</v>
      </c>
      <c r="D417" s="143" t="str">
        <f t="shared" si="126"/>
        <v>GOFemale55-59</v>
      </c>
      <c r="E417" s="146">
        <f>VLOOKUP(D417,'Appendix 1b. Person-years 2019'!$E$3:$F$1682,2,FALSE)</f>
        <v>181731.86989999999</v>
      </c>
      <c r="F417" s="146">
        <f>VLOOKUP(D417,'Appendix 2b.Deaths 2019'!$E$4:$F$1683,2,FALSE)</f>
        <v>1022</v>
      </c>
      <c r="G417" s="147">
        <f t="shared" si="127"/>
        <v>5.6236696434277984E-3</v>
      </c>
      <c r="H417" s="304">
        <v>5</v>
      </c>
      <c r="I417" s="148">
        <f>VLOOKUP(D417,'Appendix 3b. nax IBGE 2019'!$E$5:$O$1850,11,FALSE)</f>
        <v>2.4999999999999951</v>
      </c>
      <c r="J417" s="147">
        <f t="shared" si="121"/>
        <v>2.772850829130068E-2</v>
      </c>
      <c r="K417" s="146">
        <f t="shared" si="125"/>
        <v>92995.336548976818</v>
      </c>
      <c r="L417" s="146">
        <f t="shared" si="128"/>
        <v>2578.6219605506008</v>
      </c>
      <c r="M417" s="146">
        <f t="shared" si="122"/>
        <v>458530.12784350757</v>
      </c>
      <c r="N417" s="146">
        <f t="shared" si="123"/>
        <v>2578094.041544009</v>
      </c>
      <c r="O417" s="145">
        <f t="shared" si="124"/>
        <v>27.722831458179979</v>
      </c>
    </row>
    <row r="418" spans="1:15" x14ac:dyDescent="0.2">
      <c r="A418" s="143" t="s">
        <v>68</v>
      </c>
      <c r="B418" s="143" t="s">
        <v>48</v>
      </c>
      <c r="C418" s="144" t="s">
        <v>81</v>
      </c>
      <c r="D418" s="143" t="str">
        <f t="shared" si="126"/>
        <v>GOFemale60-64</v>
      </c>
      <c r="E418" s="146">
        <f>VLOOKUP(D418,'Appendix 1b. Person-years 2019'!$E$3:$F$1682,2,FALSE)</f>
        <v>145226.39559999999</v>
      </c>
      <c r="F418" s="146">
        <f>VLOOKUP(D418,'Appendix 2b.Deaths 2019'!$E$4:$F$1683,2,FALSE)</f>
        <v>1338</v>
      </c>
      <c r="G418" s="147">
        <f t="shared" si="127"/>
        <v>9.2132011847576283E-3</v>
      </c>
      <c r="H418" s="304">
        <v>5</v>
      </c>
      <c r="I418" s="148">
        <f>VLOOKUP(D418,'Appendix 3b. nax IBGE 2019'!$E$5:$O$1850,11,FALSE)</f>
        <v>2.5000000000000009</v>
      </c>
      <c r="J418" s="147">
        <f t="shared" si="121"/>
        <v>4.5028856146788462E-2</v>
      </c>
      <c r="K418" s="146">
        <f t="shared" si="125"/>
        <v>90416.714588426214</v>
      </c>
      <c r="L418" s="146">
        <f t="shared" si="128"/>
        <v>4071.3612344674739</v>
      </c>
      <c r="M418" s="146">
        <f t="shared" si="122"/>
        <v>441905.16985596239</v>
      </c>
      <c r="N418" s="146">
        <f t="shared" si="123"/>
        <v>2119563.9137005014</v>
      </c>
      <c r="O418" s="145">
        <f t="shared" si="124"/>
        <v>23.442169109424995</v>
      </c>
    </row>
    <row r="419" spans="1:15" x14ac:dyDescent="0.2">
      <c r="A419" s="143" t="s">
        <v>68</v>
      </c>
      <c r="B419" s="143" t="s">
        <v>48</v>
      </c>
      <c r="C419" s="144" t="s">
        <v>82</v>
      </c>
      <c r="D419" s="143" t="str">
        <f t="shared" si="126"/>
        <v>GOFemale65-69</v>
      </c>
      <c r="E419" s="146">
        <f>VLOOKUP(D419,'Appendix 1b. Person-years 2019'!$E$3:$F$1682,2,FALSE)</f>
        <v>110856.1695</v>
      </c>
      <c r="F419" s="146">
        <f>VLOOKUP(D419,'Appendix 2b.Deaths 2019'!$E$4:$F$1683,2,FALSE)</f>
        <v>1559</v>
      </c>
      <c r="G419" s="147">
        <f t="shared" si="127"/>
        <v>1.4063267809375281E-2</v>
      </c>
      <c r="H419" s="304">
        <v>5</v>
      </c>
      <c r="I419" s="148">
        <f>VLOOKUP(D419,'Appendix 3b. nax IBGE 2019'!$E$5:$O$1850,11,FALSE)</f>
        <v>2.4999999999999942</v>
      </c>
      <c r="J419" s="147">
        <f t="shared" si="121"/>
        <v>6.7928111004763994E-2</v>
      </c>
      <c r="K419" s="146">
        <f t="shared" si="125"/>
        <v>86345.353353958737</v>
      </c>
      <c r="L419" s="146">
        <f t="shared" si="128"/>
        <v>5865.2767473732802</v>
      </c>
      <c r="M419" s="146">
        <f t="shared" si="122"/>
        <v>417063.57490136044</v>
      </c>
      <c r="N419" s="146">
        <f t="shared" si="123"/>
        <v>1677658.7438445389</v>
      </c>
      <c r="O419" s="145">
        <f t="shared" si="124"/>
        <v>19.429635512257963</v>
      </c>
    </row>
    <row r="420" spans="1:15" x14ac:dyDescent="0.2">
      <c r="A420" s="143" t="s">
        <v>68</v>
      </c>
      <c r="B420" s="143" t="s">
        <v>48</v>
      </c>
      <c r="C420" s="144" t="s">
        <v>19</v>
      </c>
      <c r="D420" s="143" t="str">
        <f t="shared" si="126"/>
        <v>GOFemale70-74</v>
      </c>
      <c r="E420" s="146">
        <f>VLOOKUP(D420,'Appendix 1b. Person-years 2019'!$E$3:$F$1682,2,FALSE)</f>
        <v>78317.856599999999</v>
      </c>
      <c r="F420" s="146">
        <f>VLOOKUP(D420,'Appendix 2b.Deaths 2019'!$E$4:$F$1683,2,FALSE)</f>
        <v>1786</v>
      </c>
      <c r="G420" s="147">
        <f t="shared" si="127"/>
        <v>2.2804505607473432E-2</v>
      </c>
      <c r="H420" s="304">
        <v>5</v>
      </c>
      <c r="I420" s="148">
        <f>VLOOKUP(D420,'Appendix 3b. nax IBGE 2019'!$E$5:$O$1850,11,FALSE)</f>
        <v>2.4999999999999956</v>
      </c>
      <c r="J420" s="147">
        <f t="shared" si="121"/>
        <v>0.1078725761198243</v>
      </c>
      <c r="K420" s="146">
        <f t="shared" si="125"/>
        <v>80480.076606585455</v>
      </c>
      <c r="L420" s="146">
        <f t="shared" si="128"/>
        <v>8681.5931898731797</v>
      </c>
      <c r="M420" s="146">
        <f t="shared" si="122"/>
        <v>380696.4000582443</v>
      </c>
      <c r="N420" s="146">
        <f t="shared" si="123"/>
        <v>1260595.1689431784</v>
      </c>
      <c r="O420" s="145">
        <f t="shared" si="124"/>
        <v>15.663443949058411</v>
      </c>
    </row>
    <row r="421" spans="1:15" x14ac:dyDescent="0.2">
      <c r="A421" s="143" t="s">
        <v>68</v>
      </c>
      <c r="B421" s="143" t="s">
        <v>48</v>
      </c>
      <c r="C421" s="144" t="s">
        <v>20</v>
      </c>
      <c r="D421" s="143" t="str">
        <f t="shared" si="126"/>
        <v>GOFemale75-79</v>
      </c>
      <c r="E421" s="146">
        <f>VLOOKUP(D421,'Appendix 1b. Person-years 2019'!$E$3:$F$1682,2,FALSE)</f>
        <v>52710.5893</v>
      </c>
      <c r="F421" s="146">
        <f>VLOOKUP(D421,'Appendix 2b.Deaths 2019'!$E$4:$F$1683,2,FALSE)</f>
        <v>2000</v>
      </c>
      <c r="G421" s="147">
        <f t="shared" si="127"/>
        <v>3.7943040033513724E-2</v>
      </c>
      <c r="H421" s="304">
        <v>5</v>
      </c>
      <c r="I421" s="148">
        <f>VLOOKUP(D421,'Appendix 3b. nax IBGE 2019'!$E$5:$O$1850,11,FALSE)</f>
        <v>2.4999999999999978</v>
      </c>
      <c r="J421" s="147">
        <f t="shared" si="121"/>
        <v>0.17327842465819354</v>
      </c>
      <c r="K421" s="146">
        <f t="shared" si="125"/>
        <v>71798.483416712275</v>
      </c>
      <c r="L421" s="146">
        <f t="shared" si="128"/>
        <v>12441.128099295336</v>
      </c>
      <c r="M421" s="146">
        <f t="shared" si="122"/>
        <v>327889.59683532303</v>
      </c>
      <c r="N421" s="146">
        <f t="shared" si="123"/>
        <v>879898.76888493414</v>
      </c>
      <c r="O421" s="145">
        <f t="shared" si="124"/>
        <v>12.255116361972114</v>
      </c>
    </row>
    <row r="422" spans="1:15" x14ac:dyDescent="0.2">
      <c r="A422" s="143" t="s">
        <v>68</v>
      </c>
      <c r="B422" s="143" t="s">
        <v>48</v>
      </c>
      <c r="C422" s="144" t="s">
        <v>21</v>
      </c>
      <c r="D422" s="143" t="str">
        <f t="shared" si="126"/>
        <v>GOFemale80-84</v>
      </c>
      <c r="E422" s="146">
        <f>VLOOKUP(D422,'Appendix 1b. Person-years 2019'!$E$3:$F$1682,2,FALSE)</f>
        <v>33543.980900000002</v>
      </c>
      <c r="F422" s="146">
        <f>VLOOKUP(D422,'Appendix 2b.Deaths 2019'!$E$4:$F$1683,2,FALSE)</f>
        <v>2101</v>
      </c>
      <c r="G422" s="147">
        <f t="shared" si="127"/>
        <v>6.2634187822352347E-2</v>
      </c>
      <c r="H422" s="304">
        <v>5</v>
      </c>
      <c r="I422" s="148">
        <f>VLOOKUP(D422,'Appendix 3b. nax IBGE 2019'!$E$5:$O$1850,11,FALSE)</f>
        <v>2.4999999999999991</v>
      </c>
      <c r="J422" s="147">
        <f t="shared" si="121"/>
        <v>0.27077198128039487</v>
      </c>
      <c r="K422" s="146">
        <f t="shared" si="125"/>
        <v>59357.355317416936</v>
      </c>
      <c r="L422" s="146">
        <f t="shared" si="128"/>
        <v>16072.308702861365</v>
      </c>
      <c r="M422" s="146">
        <f t="shared" si="122"/>
        <v>256606.00482993125</v>
      </c>
      <c r="N422" s="146">
        <f t="shared" si="123"/>
        <v>552009.17204961111</v>
      </c>
      <c r="O422" s="145">
        <f t="shared" si="124"/>
        <v>9.2997602251264357</v>
      </c>
    </row>
    <row r="423" spans="1:15" x14ac:dyDescent="0.2">
      <c r="A423" s="143" t="s">
        <v>68</v>
      </c>
      <c r="B423" s="143" t="s">
        <v>48</v>
      </c>
      <c r="C423" s="144" t="s">
        <v>22</v>
      </c>
      <c r="D423" s="143" t="str">
        <f t="shared" si="126"/>
        <v>GOFemale85-89</v>
      </c>
      <c r="E423" s="146">
        <f>VLOOKUP(D423,'Appendix 1b. Person-years 2019'!$E$3:$F$1682,2,FALSE)</f>
        <v>16609.805799999998</v>
      </c>
      <c r="F423" s="146">
        <f>VLOOKUP(D423,'Appendix 2b.Deaths 2019'!$E$4:$F$1683,2,FALSE)</f>
        <v>1821</v>
      </c>
      <c r="G423" s="147">
        <f t="shared" si="127"/>
        <v>0.10963403316852749</v>
      </c>
      <c r="H423" s="304">
        <v>5</v>
      </c>
      <c r="I423" s="148">
        <f>VLOOKUP(D423,'Appendix 3b. nax IBGE 2019'!$E$5:$O$1850,11,FALSE)</f>
        <v>2.5</v>
      </c>
      <c r="J423" s="147">
        <f t="shared" si="121"/>
        <v>0.43024612185691041</v>
      </c>
      <c r="K423" s="146">
        <f t="shared" si="125"/>
        <v>43285.046614555569</v>
      </c>
      <c r="L423" s="146">
        <f t="shared" si="128"/>
        <v>18623.223440308124</v>
      </c>
      <c r="M423" s="146">
        <f t="shared" si="122"/>
        <v>169867.17447200755</v>
      </c>
      <c r="N423" s="146">
        <f t="shared" si="123"/>
        <v>295403.16721967986</v>
      </c>
      <c r="O423" s="145">
        <f t="shared" si="124"/>
        <v>6.8246008800726097</v>
      </c>
    </row>
    <row r="424" spans="1:15" x14ac:dyDescent="0.2">
      <c r="A424" s="143" t="s">
        <v>68</v>
      </c>
      <c r="B424" s="143" t="s">
        <v>48</v>
      </c>
      <c r="C424" s="144" t="s">
        <v>5</v>
      </c>
      <c r="D424" s="143" t="str">
        <f t="shared" si="126"/>
        <v>GOFemale90+</v>
      </c>
      <c r="E424" s="8">
        <f>VLOOKUP(D424,'Appendix 1b. Person-years 2019'!$E$3:$F$1682,2,FALSE)</f>
        <v>9075.9987000000001</v>
      </c>
      <c r="F424" s="8">
        <f>VLOOKUP(D424,'Appendix 2b.Deaths 2019'!$E$4:$F$1683,2,FALSE)</f>
        <v>1783</v>
      </c>
      <c r="G424" s="7">
        <f t="shared" si="127"/>
        <v>0.19645220971660121</v>
      </c>
      <c r="H424" s="306"/>
      <c r="I424" s="148">
        <f>VLOOKUP(D424,'Appendix 3b. nax IBGE 2019'!$E$5:$O$1850,11,FALSE)</f>
        <v>0</v>
      </c>
      <c r="J424" s="7">
        <v>1</v>
      </c>
      <c r="K424" s="8">
        <f t="shared" si="125"/>
        <v>24661.823174247445</v>
      </c>
      <c r="L424" s="8">
        <f t="shared" si="128"/>
        <v>24661.823174247445</v>
      </c>
      <c r="M424" s="8">
        <f>K424*O424</f>
        <v>125535.9927476723</v>
      </c>
      <c r="N424" s="8">
        <f>M424</f>
        <v>125535.9927476723</v>
      </c>
      <c r="O424" s="142">
        <f>1/G424</f>
        <v>5.0902965227145263</v>
      </c>
    </row>
    <row r="425" spans="1:15" x14ac:dyDescent="0.2">
      <c r="A425" s="143" t="s">
        <v>68</v>
      </c>
      <c r="B425" s="143" t="s">
        <v>47</v>
      </c>
      <c r="C425" s="144">
        <v>0</v>
      </c>
      <c r="D425" s="143" t="str">
        <f t="shared" si="126"/>
        <v>GOMale0</v>
      </c>
      <c r="E425" s="151">
        <f>VLOOKUP(D425,'Appendix 1b. Person-years 2019'!$E$3:$F$1682,2,FALSE)</f>
        <v>51912.743999999999</v>
      </c>
      <c r="F425" s="151">
        <f>VLOOKUP(D425,'Appendix 2b.Deaths 2019'!$E$4:$F$1683,2,FALSE)</f>
        <v>705</v>
      </c>
      <c r="G425" s="152">
        <f t="shared" si="127"/>
        <v>1.358048035372586E-2</v>
      </c>
      <c r="H425" s="307">
        <v>1</v>
      </c>
      <c r="I425" s="148">
        <f>VLOOKUP(D425,'Appendix 3b. nax IBGE 2019'!$E$5:$O$1850,11,FALSE)</f>
        <v>8.4878858742930316E-2</v>
      </c>
      <c r="J425" s="152">
        <f t="shared" ref="J425:J443" si="129">(H425*G425)/(1+(H425-I425)*G425)</f>
        <v>1.3413776823614781E-2</v>
      </c>
      <c r="K425" s="151">
        <v>100000</v>
      </c>
      <c r="L425" s="151">
        <f t="shared" si="128"/>
        <v>1341.377682361478</v>
      </c>
      <c r="M425" s="151">
        <f t="shared" ref="M425:M443" si="130">K426*H425+L425*I425</f>
        <v>98772.4769244606</v>
      </c>
      <c r="N425" s="151">
        <f t="shared" ref="N425:N443" si="131">N426+M425</f>
        <v>7285823.7731224317</v>
      </c>
      <c r="O425" s="150">
        <f t="shared" ref="O425:O443" si="132">N425/K425</f>
        <v>72.858237731224321</v>
      </c>
    </row>
    <row r="426" spans="1:15" x14ac:dyDescent="0.2">
      <c r="A426" s="143" t="s">
        <v>68</v>
      </c>
      <c r="B426" s="143" t="s">
        <v>47</v>
      </c>
      <c r="C426" s="149" t="s">
        <v>107</v>
      </c>
      <c r="D426" s="143" t="str">
        <f t="shared" si="126"/>
        <v>GOMale01-04</v>
      </c>
      <c r="E426" s="146">
        <f>VLOOKUP(D426,'Appendix 1b. Person-years 2019'!$E$3:$F$1682,2,FALSE)</f>
        <v>211792.29639999999</v>
      </c>
      <c r="F426" s="146">
        <f>VLOOKUP(D426,'Appendix 2b.Deaths 2019'!$E$4:$F$1683,2,FALSE)</f>
        <v>109</v>
      </c>
      <c r="G426" s="147">
        <f t="shared" si="127"/>
        <v>5.1465516854370345E-4</v>
      </c>
      <c r="H426" s="304">
        <v>4</v>
      </c>
      <c r="I426" s="148">
        <f>VLOOKUP(D426,'Appendix 3b. nax IBGE 2019'!$E$5:$O$1850,11,FALSE)</f>
        <v>1.6085869560373782</v>
      </c>
      <c r="J426" s="147">
        <f t="shared" si="129"/>
        <v>2.0560901349019499E-3</v>
      </c>
      <c r="K426" s="146">
        <f t="shared" ref="K426:K444" si="133">K425-L425</f>
        <v>98658.622317638525</v>
      </c>
      <c r="L426" s="146">
        <f t="shared" si="128"/>
        <v>202.85102007031392</v>
      </c>
      <c r="M426" s="146">
        <f t="shared" si="130"/>
        <v>394149.38869517681</v>
      </c>
      <c r="N426" s="146">
        <f t="shared" si="131"/>
        <v>7187051.2961979713</v>
      </c>
      <c r="O426" s="145">
        <f t="shared" si="132"/>
        <v>72.84767542221239</v>
      </c>
    </row>
    <row r="427" spans="1:15" x14ac:dyDescent="0.2">
      <c r="A427" s="143" t="s">
        <v>68</v>
      </c>
      <c r="B427" s="143" t="s">
        <v>47</v>
      </c>
      <c r="C427" s="149" t="s">
        <v>106</v>
      </c>
      <c r="D427" s="143" t="str">
        <f t="shared" si="126"/>
        <v>GOMale05-09</v>
      </c>
      <c r="E427" s="146">
        <f>VLOOKUP(D427,'Appendix 1b. Person-years 2019'!$E$3:$F$1682,2,FALSE)</f>
        <v>258990.4149</v>
      </c>
      <c r="F427" s="146">
        <f>VLOOKUP(D427,'Appendix 2b.Deaths 2019'!$E$4:$F$1683,2,FALSE)</f>
        <v>64</v>
      </c>
      <c r="G427" s="147">
        <f t="shared" si="127"/>
        <v>2.4711339230338442E-4</v>
      </c>
      <c r="H427" s="304">
        <v>5</v>
      </c>
      <c r="I427" s="148">
        <f>VLOOKUP(D427,'Appendix 3b. nax IBGE 2019'!$E$5:$O$1850,11,FALSE)</f>
        <v>2.5000000000001257</v>
      </c>
      <c r="J427" s="147">
        <f t="shared" si="129"/>
        <v>1.2348041199296571E-3</v>
      </c>
      <c r="K427" s="146">
        <f t="shared" si="133"/>
        <v>98455.771297568208</v>
      </c>
      <c r="L427" s="146">
        <f t="shared" si="128"/>
        <v>121.5735920290893</v>
      </c>
      <c r="M427" s="146">
        <f t="shared" si="130"/>
        <v>491974.92250776832</v>
      </c>
      <c r="N427" s="146">
        <f t="shared" si="131"/>
        <v>6792901.9075027946</v>
      </c>
      <c r="O427" s="145">
        <f t="shared" si="132"/>
        <v>68.994451193442373</v>
      </c>
    </row>
    <row r="428" spans="1:15" x14ac:dyDescent="0.2">
      <c r="A428" s="143" t="s">
        <v>68</v>
      </c>
      <c r="B428" s="143" t="s">
        <v>47</v>
      </c>
      <c r="C428" s="149" t="s">
        <v>71</v>
      </c>
      <c r="D428" s="143" t="str">
        <f t="shared" si="126"/>
        <v>GOMale10-14</v>
      </c>
      <c r="E428" s="146">
        <f>VLOOKUP(D428,'Appendix 1b. Person-years 2019'!$E$3:$F$1682,2,FALSE)</f>
        <v>252837.23</v>
      </c>
      <c r="F428" s="146">
        <f>VLOOKUP(D428,'Appendix 2b.Deaths 2019'!$E$4:$F$1683,2,FALSE)</f>
        <v>89</v>
      </c>
      <c r="G428" s="147">
        <f t="shared" si="127"/>
        <v>3.5200512203048578E-4</v>
      </c>
      <c r="H428" s="304">
        <v>5</v>
      </c>
      <c r="I428" s="148">
        <f>VLOOKUP(D428,'Appendix 3b. nax IBGE 2019'!$E$5:$O$1850,11,FALSE)</f>
        <v>2.5000000000000244</v>
      </c>
      <c r="J428" s="147">
        <f t="shared" si="129"/>
        <v>1.7584781268833254E-3</v>
      </c>
      <c r="K428" s="146">
        <f t="shared" si="133"/>
        <v>98334.197705539118</v>
      </c>
      <c r="L428" s="146">
        <f t="shared" si="128"/>
        <v>172.91853578981102</v>
      </c>
      <c r="M428" s="146">
        <f t="shared" si="130"/>
        <v>491238.69218822109</v>
      </c>
      <c r="N428" s="146">
        <f t="shared" si="131"/>
        <v>6300926.9849950261</v>
      </c>
      <c r="O428" s="145">
        <f t="shared" si="132"/>
        <v>64.076660327906438</v>
      </c>
    </row>
    <row r="429" spans="1:15" x14ac:dyDescent="0.2">
      <c r="A429" s="143" t="s">
        <v>68</v>
      </c>
      <c r="B429" s="143" t="s">
        <v>47</v>
      </c>
      <c r="C429" s="144" t="s">
        <v>72</v>
      </c>
      <c r="D429" s="143" t="str">
        <f t="shared" si="126"/>
        <v>GOMale15-19</v>
      </c>
      <c r="E429" s="146">
        <f>VLOOKUP(D429,'Appendix 1b. Person-years 2019'!$E$3:$F$1682,2,FALSE)</f>
        <v>267580.95549999998</v>
      </c>
      <c r="F429" s="146">
        <f>VLOOKUP(D429,'Appendix 2b.Deaths 2019'!$E$4:$F$1683,2,FALSE)</f>
        <v>496</v>
      </c>
      <c r="G429" s="147">
        <f t="shared" si="127"/>
        <v>1.8536446253178882E-3</v>
      </c>
      <c r="H429" s="304">
        <v>5</v>
      </c>
      <c r="I429" s="148">
        <f>VLOOKUP(D429,'Appendix 3b. nax IBGE 2019'!$E$5:$O$1850,11,FALSE)</f>
        <v>2.50000000000004</v>
      </c>
      <c r="J429" s="147">
        <f t="shared" si="129"/>
        <v>9.225471263530273E-3</v>
      </c>
      <c r="K429" s="146">
        <f t="shared" si="133"/>
        <v>98161.279169749308</v>
      </c>
      <c r="L429" s="146">
        <f t="shared" si="128"/>
        <v>905.58406017189498</v>
      </c>
      <c r="M429" s="146">
        <f t="shared" si="130"/>
        <v>488542.43569831678</v>
      </c>
      <c r="N429" s="146">
        <f t="shared" si="131"/>
        <v>5809688.2928068051</v>
      </c>
      <c r="O429" s="145">
        <f t="shared" si="132"/>
        <v>59.185132283781364</v>
      </c>
    </row>
    <row r="430" spans="1:15" x14ac:dyDescent="0.2">
      <c r="A430" s="143" t="s">
        <v>68</v>
      </c>
      <c r="B430" s="143" t="s">
        <v>47</v>
      </c>
      <c r="C430" s="144" t="s">
        <v>73</v>
      </c>
      <c r="D430" s="143" t="str">
        <f t="shared" si="126"/>
        <v>GOMale20-24</v>
      </c>
      <c r="E430" s="146">
        <f>VLOOKUP(D430,'Appendix 1b. Person-years 2019'!$E$3:$F$1682,2,FALSE)</f>
        <v>290712.12910000002</v>
      </c>
      <c r="F430" s="146">
        <f>VLOOKUP(D430,'Appendix 2b.Deaths 2019'!$E$4:$F$1683,2,FALSE)</f>
        <v>815</v>
      </c>
      <c r="G430" s="147">
        <f t="shared" si="127"/>
        <v>2.8034606004335438E-3</v>
      </c>
      <c r="H430" s="304">
        <v>5</v>
      </c>
      <c r="I430" s="148">
        <f>VLOOKUP(D430,'Appendix 3b. nax IBGE 2019'!$E$5:$O$1850,11,FALSE)</f>
        <v>2.4999999999999991</v>
      </c>
      <c r="J430" s="147">
        <f t="shared" si="129"/>
        <v>1.3919744364929751E-2</v>
      </c>
      <c r="K430" s="146">
        <f t="shared" si="133"/>
        <v>97255.695109577413</v>
      </c>
      <c r="L430" s="146">
        <f t="shared" si="128"/>
        <v>1353.774413958866</v>
      </c>
      <c r="M430" s="146">
        <f t="shared" si="130"/>
        <v>482894.03951298993</v>
      </c>
      <c r="N430" s="146">
        <f t="shared" si="131"/>
        <v>5321145.8571084887</v>
      </c>
      <c r="O430" s="145">
        <f t="shared" si="132"/>
        <v>54.712948697895641</v>
      </c>
    </row>
    <row r="431" spans="1:15" x14ac:dyDescent="0.2">
      <c r="A431" s="143" t="s">
        <v>68</v>
      </c>
      <c r="B431" s="143" t="s">
        <v>47</v>
      </c>
      <c r="C431" s="144" t="s">
        <v>74</v>
      </c>
      <c r="D431" s="143" t="str">
        <f t="shared" si="126"/>
        <v>GOMale25-29</v>
      </c>
      <c r="E431" s="146">
        <f>VLOOKUP(D431,'Appendix 1b. Person-years 2019'!$E$3:$F$1682,2,FALSE)</f>
        <v>297467.50520000001</v>
      </c>
      <c r="F431" s="146">
        <f>VLOOKUP(D431,'Appendix 2b.Deaths 2019'!$E$4:$F$1683,2,FALSE)</f>
        <v>727</v>
      </c>
      <c r="G431" s="147">
        <f t="shared" si="127"/>
        <v>2.443964423983746E-3</v>
      </c>
      <c r="H431" s="304">
        <v>5</v>
      </c>
      <c r="I431" s="148">
        <f>VLOOKUP(D431,'Appendix 3b. nax IBGE 2019'!$E$5:$O$1850,11,FALSE)</f>
        <v>2.4999999999999845</v>
      </c>
      <c r="J431" s="147">
        <f t="shared" si="129"/>
        <v>1.2145613501654976E-2</v>
      </c>
      <c r="K431" s="146">
        <f t="shared" si="133"/>
        <v>95901.920695618552</v>
      </c>
      <c r="L431" s="146">
        <f t="shared" si="128"/>
        <v>1164.7876628353495</v>
      </c>
      <c r="M431" s="146">
        <f t="shared" si="130"/>
        <v>476597.63432100433</v>
      </c>
      <c r="N431" s="146">
        <f t="shared" si="131"/>
        <v>4838251.8175954986</v>
      </c>
      <c r="O431" s="145">
        <f t="shared" si="132"/>
        <v>50.44999915018952</v>
      </c>
    </row>
    <row r="432" spans="1:15" x14ac:dyDescent="0.2">
      <c r="A432" s="143" t="s">
        <v>68</v>
      </c>
      <c r="B432" s="143" t="s">
        <v>47</v>
      </c>
      <c r="C432" s="144" t="s">
        <v>75</v>
      </c>
      <c r="D432" s="143" t="str">
        <f t="shared" si="126"/>
        <v>GOMale30-34</v>
      </c>
      <c r="E432" s="146">
        <f>VLOOKUP(D432,'Appendix 1b. Person-years 2019'!$E$3:$F$1682,2,FALSE)</f>
        <v>304475.83179999999</v>
      </c>
      <c r="F432" s="146">
        <f>VLOOKUP(D432,'Appendix 2b.Deaths 2019'!$E$4:$F$1683,2,FALSE)</f>
        <v>738</v>
      </c>
      <c r="G432" s="147">
        <f t="shared" si="127"/>
        <v>2.4238377004739331E-3</v>
      </c>
      <c r="H432" s="304">
        <v>5</v>
      </c>
      <c r="I432" s="148">
        <f>VLOOKUP(D432,'Appendix 3b. nax IBGE 2019'!$E$5:$O$1850,11,FALSE)</f>
        <v>2.50000000000002</v>
      </c>
      <c r="J432" s="147">
        <f t="shared" si="129"/>
        <v>1.2046193457744459E-2</v>
      </c>
      <c r="K432" s="146">
        <f t="shared" si="133"/>
        <v>94737.133032783197</v>
      </c>
      <c r="L432" s="146">
        <f t="shared" si="128"/>
        <v>1141.2218321449793</v>
      </c>
      <c r="M432" s="146">
        <f t="shared" si="130"/>
        <v>470832.61058355356</v>
      </c>
      <c r="N432" s="146">
        <f t="shared" si="131"/>
        <v>4361654.1832744945</v>
      </c>
      <c r="O432" s="145">
        <f t="shared" si="132"/>
        <v>46.039541662773047</v>
      </c>
    </row>
    <row r="433" spans="1:15" x14ac:dyDescent="0.2">
      <c r="A433" s="143" t="s">
        <v>68</v>
      </c>
      <c r="B433" s="143" t="s">
        <v>47</v>
      </c>
      <c r="C433" s="144" t="s">
        <v>76</v>
      </c>
      <c r="D433" s="143" t="str">
        <f t="shared" si="126"/>
        <v>GOMale35-39</v>
      </c>
      <c r="E433" s="146">
        <f>VLOOKUP(D433,'Appendix 1b. Person-years 2019'!$E$3:$F$1682,2,FALSE)</f>
        <v>290428.7316</v>
      </c>
      <c r="F433" s="146">
        <f>VLOOKUP(D433,'Appendix 2b.Deaths 2019'!$E$4:$F$1683,2,FALSE)</f>
        <v>851</v>
      </c>
      <c r="G433" s="147">
        <f t="shared" si="127"/>
        <v>2.9301508680348483E-3</v>
      </c>
      <c r="H433" s="304">
        <v>5</v>
      </c>
      <c r="I433" s="148">
        <f>VLOOKUP(D433,'Appendix 3b. nax IBGE 2019'!$E$5:$O$1850,11,FALSE)</f>
        <v>2.4999999999999902</v>
      </c>
      <c r="J433" s="147">
        <f t="shared" si="129"/>
        <v>1.4544212497984607E-2</v>
      </c>
      <c r="K433" s="146">
        <f t="shared" si="133"/>
        <v>93595.91120063822</v>
      </c>
      <c r="L433" s="146">
        <f t="shared" si="128"/>
        <v>1361.27882144458</v>
      </c>
      <c r="M433" s="146">
        <f t="shared" si="130"/>
        <v>464576.35894957971</v>
      </c>
      <c r="N433" s="146">
        <f t="shared" si="131"/>
        <v>3890821.5726909414</v>
      </c>
      <c r="O433" s="145">
        <f t="shared" si="132"/>
        <v>41.57042249794786</v>
      </c>
    </row>
    <row r="434" spans="1:15" x14ac:dyDescent="0.2">
      <c r="A434" s="143" t="s">
        <v>68</v>
      </c>
      <c r="B434" s="143" t="s">
        <v>47</v>
      </c>
      <c r="C434" s="144" t="s">
        <v>77</v>
      </c>
      <c r="D434" s="143" t="str">
        <f t="shared" si="126"/>
        <v>GOMale40-44</v>
      </c>
      <c r="E434" s="146">
        <f>VLOOKUP(D434,'Appendix 1b. Person-years 2019'!$E$3:$F$1682,2,FALSE)</f>
        <v>264049.47560000001</v>
      </c>
      <c r="F434" s="146">
        <f>VLOOKUP(D434,'Appendix 2b.Deaths 2019'!$E$4:$F$1683,2,FALSE)</f>
        <v>985</v>
      </c>
      <c r="G434" s="147">
        <f t="shared" si="127"/>
        <v>3.7303615080536822E-3</v>
      </c>
      <c r="H434" s="304">
        <v>5</v>
      </c>
      <c r="I434" s="148">
        <f>VLOOKUP(D434,'Appendix 3b. nax IBGE 2019'!$E$5:$O$1850,11,FALSE)</f>
        <v>2.4999999999999738</v>
      </c>
      <c r="J434" s="147">
        <f t="shared" si="129"/>
        <v>1.8479469783345824E-2</v>
      </c>
      <c r="K434" s="146">
        <f t="shared" si="133"/>
        <v>92234.632379193645</v>
      </c>
      <c r="L434" s="146">
        <f t="shared" si="128"/>
        <v>1704.4471020293192</v>
      </c>
      <c r="M434" s="146">
        <f t="shared" si="130"/>
        <v>456912.0441408949</v>
      </c>
      <c r="N434" s="146">
        <f t="shared" si="131"/>
        <v>3426245.2137413616</v>
      </c>
      <c r="O434" s="145">
        <f t="shared" si="132"/>
        <v>37.147057730500116</v>
      </c>
    </row>
    <row r="435" spans="1:15" x14ac:dyDescent="0.2">
      <c r="A435" s="143" t="s">
        <v>68</v>
      </c>
      <c r="B435" s="143" t="s">
        <v>47</v>
      </c>
      <c r="C435" s="144" t="s">
        <v>78</v>
      </c>
      <c r="D435" s="143" t="str">
        <f t="shared" si="126"/>
        <v>GOMale45-49</v>
      </c>
      <c r="E435" s="146">
        <f>VLOOKUP(D435,'Appendix 1b. Person-years 2019'!$E$3:$F$1682,2,FALSE)</f>
        <v>229368.78450000001</v>
      </c>
      <c r="F435" s="146">
        <f>VLOOKUP(D435,'Appendix 2b.Deaths 2019'!$E$4:$F$1683,2,FALSE)</f>
        <v>1100</v>
      </c>
      <c r="G435" s="147">
        <f t="shared" si="127"/>
        <v>4.795770280589336E-3</v>
      </c>
      <c r="H435" s="304">
        <v>5</v>
      </c>
      <c r="I435" s="148">
        <f>VLOOKUP(D435,'Appendix 3b. nax IBGE 2019'!$E$5:$O$1850,11,FALSE)</f>
        <v>2.4999999999999853</v>
      </c>
      <c r="J435" s="147">
        <f t="shared" si="129"/>
        <v>2.3694764781089912E-2</v>
      </c>
      <c r="K435" s="146">
        <f t="shared" si="133"/>
        <v>90530.185277164332</v>
      </c>
      <c r="L435" s="146">
        <f t="shared" si="128"/>
        <v>2145.0914457308977</v>
      </c>
      <c r="M435" s="146">
        <f t="shared" si="130"/>
        <v>447288.19777149439</v>
      </c>
      <c r="N435" s="146">
        <f t="shared" si="131"/>
        <v>2969333.1696004667</v>
      </c>
      <c r="O435" s="145">
        <f t="shared" si="132"/>
        <v>32.799371397613413</v>
      </c>
    </row>
    <row r="436" spans="1:15" x14ac:dyDescent="0.2">
      <c r="A436" s="143" t="s">
        <v>68</v>
      </c>
      <c r="B436" s="143" t="s">
        <v>47</v>
      </c>
      <c r="C436" s="144" t="s">
        <v>79</v>
      </c>
      <c r="D436" s="143" t="str">
        <f t="shared" si="126"/>
        <v>GOMale50-54</v>
      </c>
      <c r="E436" s="146">
        <f>VLOOKUP(D436,'Appendix 1b. Person-years 2019'!$E$3:$F$1682,2,FALSE)</f>
        <v>203516.78700000001</v>
      </c>
      <c r="F436" s="146">
        <f>VLOOKUP(D436,'Appendix 2b.Deaths 2019'!$E$4:$F$1683,2,FALSE)</f>
        <v>1383</v>
      </c>
      <c r="G436" s="147">
        <f t="shared" si="127"/>
        <v>6.7955082250782586E-3</v>
      </c>
      <c r="H436" s="304">
        <v>5</v>
      </c>
      <c r="I436" s="148">
        <f>VLOOKUP(D436,'Appendix 3b. nax IBGE 2019'!$E$5:$O$1850,11,FALSE)</f>
        <v>2.5000000000000115</v>
      </c>
      <c r="J436" s="147">
        <f t="shared" si="129"/>
        <v>3.3409947197933818E-2</v>
      </c>
      <c r="K436" s="146">
        <f t="shared" si="133"/>
        <v>88385.093831433434</v>
      </c>
      <c r="L436" s="146">
        <f t="shared" si="128"/>
        <v>2952.9413179926169</v>
      </c>
      <c r="M436" s="146">
        <f t="shared" si="130"/>
        <v>434543.11586218566</v>
      </c>
      <c r="N436" s="146">
        <f t="shared" si="131"/>
        <v>2522044.9718289725</v>
      </c>
      <c r="O436" s="145">
        <f t="shared" si="132"/>
        <v>28.534732074154658</v>
      </c>
    </row>
    <row r="437" spans="1:15" x14ac:dyDescent="0.2">
      <c r="A437" s="143" t="s">
        <v>68</v>
      </c>
      <c r="B437" s="143" t="s">
        <v>47</v>
      </c>
      <c r="C437" s="144" t="s">
        <v>80</v>
      </c>
      <c r="D437" s="143" t="str">
        <f t="shared" si="126"/>
        <v>GOMale55-59</v>
      </c>
      <c r="E437" s="146">
        <f>VLOOKUP(D437,'Appendix 1b. Person-years 2019'!$E$3:$F$1682,2,FALSE)</f>
        <v>167737.06169999999</v>
      </c>
      <c r="F437" s="146">
        <f>VLOOKUP(D437,'Appendix 2b.Deaths 2019'!$E$4:$F$1683,2,FALSE)</f>
        <v>1700</v>
      </c>
      <c r="G437" s="147">
        <f t="shared" si="127"/>
        <v>1.0134909856955006E-2</v>
      </c>
      <c r="H437" s="304">
        <v>5</v>
      </c>
      <c r="I437" s="148">
        <f>VLOOKUP(D437,'Appendix 3b. nax IBGE 2019'!$E$5:$O$1850,11,FALSE)</f>
        <v>2.4999999999999973</v>
      </c>
      <c r="J437" s="147">
        <f t="shared" si="129"/>
        <v>4.942232233042447E-2</v>
      </c>
      <c r="K437" s="146">
        <f t="shared" si="133"/>
        <v>85432.152513440815</v>
      </c>
      <c r="L437" s="146">
        <f t="shared" si="128"/>
        <v>4222.2553789012554</v>
      </c>
      <c r="M437" s="146">
        <f t="shared" si="130"/>
        <v>416605.12411995092</v>
      </c>
      <c r="N437" s="146">
        <f t="shared" si="131"/>
        <v>2087501.8559667869</v>
      </c>
      <c r="O437" s="145">
        <f t="shared" si="132"/>
        <v>24.434616178474091</v>
      </c>
    </row>
    <row r="438" spans="1:15" x14ac:dyDescent="0.2">
      <c r="A438" s="143" t="s">
        <v>68</v>
      </c>
      <c r="B438" s="143" t="s">
        <v>47</v>
      </c>
      <c r="C438" s="144" t="s">
        <v>81</v>
      </c>
      <c r="D438" s="143" t="str">
        <f t="shared" si="126"/>
        <v>GOMale60-64</v>
      </c>
      <c r="E438" s="146">
        <f>VLOOKUP(D438,'Appendix 1b. Person-years 2019'!$E$3:$F$1682,2,FALSE)</f>
        <v>130618.0306</v>
      </c>
      <c r="F438" s="146">
        <f>VLOOKUP(D438,'Appendix 2b.Deaths 2019'!$E$4:$F$1683,2,FALSE)</f>
        <v>2024</v>
      </c>
      <c r="G438" s="147">
        <f t="shared" si="127"/>
        <v>1.5495563596409025E-2</v>
      </c>
      <c r="H438" s="304">
        <v>5</v>
      </c>
      <c r="I438" s="148">
        <f>VLOOKUP(D438,'Appendix 3b. nax IBGE 2019'!$E$5:$O$1850,11,FALSE)</f>
        <v>2.4999999999999973</v>
      </c>
      <c r="J438" s="147">
        <f t="shared" si="129"/>
        <v>7.4588346803435984E-2</v>
      </c>
      <c r="K438" s="146">
        <f t="shared" si="133"/>
        <v>81209.897134539555</v>
      </c>
      <c r="L438" s="146">
        <f t="shared" si="128"/>
        <v>6057.3119713423985</v>
      </c>
      <c r="M438" s="146">
        <f t="shared" si="130"/>
        <v>390906.20574434177</v>
      </c>
      <c r="N438" s="146">
        <f t="shared" si="131"/>
        <v>1670896.7318468359</v>
      </c>
      <c r="O438" s="145">
        <f t="shared" si="132"/>
        <v>20.575038151799152</v>
      </c>
    </row>
    <row r="439" spans="1:15" x14ac:dyDescent="0.2">
      <c r="A439" s="143" t="s">
        <v>68</v>
      </c>
      <c r="B439" s="143" t="s">
        <v>47</v>
      </c>
      <c r="C439" s="144" t="s">
        <v>82</v>
      </c>
      <c r="D439" s="143" t="str">
        <f t="shared" si="126"/>
        <v>GOMale65-69</v>
      </c>
      <c r="E439" s="146">
        <f>VLOOKUP(D439,'Appendix 1b. Person-years 2019'!$E$3:$F$1682,2,FALSE)</f>
        <v>97120.973800000007</v>
      </c>
      <c r="F439" s="146">
        <f>VLOOKUP(D439,'Appendix 2b.Deaths 2019'!$E$4:$F$1683,2,FALSE)</f>
        <v>2183</v>
      </c>
      <c r="G439" s="147">
        <f t="shared" si="127"/>
        <v>2.2477122238245103E-2</v>
      </c>
      <c r="H439" s="304">
        <v>5</v>
      </c>
      <c r="I439" s="148">
        <f>VLOOKUP(D439,'Appendix 3b. nax IBGE 2019'!$E$5:$O$1850,11,FALSE)</f>
        <v>2.4999999999999978</v>
      </c>
      <c r="J439" s="147">
        <f t="shared" si="129"/>
        <v>0.10640634039146719</v>
      </c>
      <c r="K439" s="146">
        <f t="shared" si="133"/>
        <v>75152.58516319716</v>
      </c>
      <c r="L439" s="146">
        <f t="shared" si="128"/>
        <v>7996.7115581738844</v>
      </c>
      <c r="M439" s="146">
        <f t="shared" si="130"/>
        <v>355771.14692055102</v>
      </c>
      <c r="N439" s="146">
        <f t="shared" si="131"/>
        <v>1279990.5261024942</v>
      </c>
      <c r="O439" s="145">
        <f t="shared" si="132"/>
        <v>17.031889499515394</v>
      </c>
    </row>
    <row r="440" spans="1:15" x14ac:dyDescent="0.2">
      <c r="A440" s="143" t="s">
        <v>68</v>
      </c>
      <c r="B440" s="143" t="s">
        <v>47</v>
      </c>
      <c r="C440" s="144" t="s">
        <v>19</v>
      </c>
      <c r="D440" s="143" t="str">
        <f t="shared" si="126"/>
        <v>GOMale70-74</v>
      </c>
      <c r="E440" s="146">
        <f>VLOOKUP(D440,'Appendix 1b. Person-years 2019'!$E$3:$F$1682,2,FALSE)</f>
        <v>68644.824500000002</v>
      </c>
      <c r="F440" s="146">
        <f>VLOOKUP(D440,'Appendix 2b.Deaths 2019'!$E$4:$F$1683,2,FALSE)</f>
        <v>2317</v>
      </c>
      <c r="G440" s="147">
        <f t="shared" si="127"/>
        <v>3.375345507657318E-2</v>
      </c>
      <c r="H440" s="304">
        <v>5</v>
      </c>
      <c r="I440" s="148">
        <f>VLOOKUP(D440,'Appendix 3b. nax IBGE 2019'!$E$5:$O$1850,11,FALSE)</f>
        <v>2.4999999999999987</v>
      </c>
      <c r="J440" s="147">
        <f t="shared" si="129"/>
        <v>0.15563428801098297</v>
      </c>
      <c r="K440" s="146">
        <f t="shared" si="133"/>
        <v>67155.873605023269</v>
      </c>
      <c r="L440" s="146">
        <f t="shared" si="128"/>
        <v>10451.75657427336</v>
      </c>
      <c r="M440" s="146">
        <f t="shared" si="130"/>
        <v>309649.97658943298</v>
      </c>
      <c r="N440" s="146">
        <f t="shared" si="131"/>
        <v>924219.37918194314</v>
      </c>
      <c r="O440" s="145">
        <f t="shared" si="132"/>
        <v>13.762301487100473</v>
      </c>
    </row>
    <row r="441" spans="1:15" x14ac:dyDescent="0.2">
      <c r="A441" s="143" t="s">
        <v>68</v>
      </c>
      <c r="B441" s="143" t="s">
        <v>47</v>
      </c>
      <c r="C441" s="144" t="s">
        <v>20</v>
      </c>
      <c r="D441" s="143" t="str">
        <f t="shared" si="126"/>
        <v>GOMale75-79</v>
      </c>
      <c r="E441" s="146">
        <f>VLOOKUP(D441,'Appendix 1b. Person-years 2019'!$E$3:$F$1682,2,FALSE)</f>
        <v>44947.321300000003</v>
      </c>
      <c r="F441" s="146">
        <f>VLOOKUP(D441,'Appendix 2b.Deaths 2019'!$E$4:$F$1683,2,FALSE)</f>
        <v>2386</v>
      </c>
      <c r="G441" s="147">
        <f t="shared" si="127"/>
        <v>5.3084364785048931E-2</v>
      </c>
      <c r="H441" s="304">
        <v>5</v>
      </c>
      <c r="I441" s="148">
        <f>VLOOKUP(D441,'Appendix 3b. nax IBGE 2019'!$E$5:$O$1850,11,FALSE)</f>
        <v>2.4999999999999991</v>
      </c>
      <c r="J441" s="147">
        <f t="shared" si="129"/>
        <v>0.23432441686763159</v>
      </c>
      <c r="K441" s="146">
        <f t="shared" si="133"/>
        <v>56704.117030749912</v>
      </c>
      <c r="L441" s="146">
        <f t="shared" si="128"/>
        <v>13287.159157224411</v>
      </c>
      <c r="M441" s="146">
        <f t="shared" si="130"/>
        <v>250302.68726068854</v>
      </c>
      <c r="N441" s="146">
        <f t="shared" si="131"/>
        <v>614569.4025925101</v>
      </c>
      <c r="O441" s="145">
        <f t="shared" si="132"/>
        <v>10.838179567441937</v>
      </c>
    </row>
    <row r="442" spans="1:15" x14ac:dyDescent="0.2">
      <c r="A442" s="143" t="s">
        <v>68</v>
      </c>
      <c r="B442" s="143" t="s">
        <v>47</v>
      </c>
      <c r="C442" s="144" t="s">
        <v>21</v>
      </c>
      <c r="D442" s="143" t="str">
        <f t="shared" si="126"/>
        <v>GOMale80-84</v>
      </c>
      <c r="E442" s="146">
        <f>VLOOKUP(D442,'Appendix 1b. Person-years 2019'!$E$3:$F$1682,2,FALSE)</f>
        <v>27018.592499999999</v>
      </c>
      <c r="F442" s="146">
        <f>VLOOKUP(D442,'Appendix 2b.Deaths 2019'!$E$4:$F$1683,2,FALSE)</f>
        <v>2191</v>
      </c>
      <c r="G442" s="147">
        <f t="shared" si="127"/>
        <v>8.109230708446416E-2</v>
      </c>
      <c r="H442" s="304">
        <v>5</v>
      </c>
      <c r="I442" s="148">
        <f>VLOOKUP(D442,'Appendix 3b. nax IBGE 2019'!$E$5:$O$1850,11,FALSE)</f>
        <v>2.5000000000000004</v>
      </c>
      <c r="J442" s="147">
        <f t="shared" si="129"/>
        <v>0.337117454967855</v>
      </c>
      <c r="K442" s="146">
        <f t="shared" si="133"/>
        <v>43416.957873525505</v>
      </c>
      <c r="L442" s="146">
        <f t="shared" si="128"/>
        <v>14636.614340769493</v>
      </c>
      <c r="M442" s="146">
        <f t="shared" si="130"/>
        <v>180493.25351570384</v>
      </c>
      <c r="N442" s="146">
        <f t="shared" si="131"/>
        <v>364266.71533182153</v>
      </c>
      <c r="O442" s="145">
        <f t="shared" si="132"/>
        <v>8.3899640410767145</v>
      </c>
    </row>
    <row r="443" spans="1:15" x14ac:dyDescent="0.2">
      <c r="A443" s="143" t="s">
        <v>68</v>
      </c>
      <c r="B443" s="143" t="s">
        <v>47</v>
      </c>
      <c r="C443" s="144" t="s">
        <v>22</v>
      </c>
      <c r="D443" s="143" t="str">
        <f t="shared" si="126"/>
        <v>GOMale85-89</v>
      </c>
      <c r="E443" s="146">
        <f>VLOOKUP(D443,'Appendix 1b. Person-years 2019'!$E$3:$F$1682,2,FALSE)</f>
        <v>12689.8483</v>
      </c>
      <c r="F443" s="146">
        <f>VLOOKUP(D443,'Appendix 2b.Deaths 2019'!$E$4:$F$1683,2,FALSE)</f>
        <v>1593</v>
      </c>
      <c r="G443" s="147">
        <f t="shared" si="127"/>
        <v>0.12553341555706382</v>
      </c>
      <c r="H443" s="304">
        <v>5</v>
      </c>
      <c r="I443" s="148">
        <f>VLOOKUP(D443,'Appendix 3b. nax IBGE 2019'!$E$5:$O$1850,11,FALSE)</f>
        <v>2.4999999999999996</v>
      </c>
      <c r="J443" s="147">
        <f t="shared" si="129"/>
        <v>0.47773714036432396</v>
      </c>
      <c r="K443" s="146">
        <f t="shared" si="133"/>
        <v>28780.343532756015</v>
      </c>
      <c r="L443" s="146">
        <f t="shared" si="128"/>
        <v>13749.439018041723</v>
      </c>
      <c r="M443" s="146">
        <f t="shared" si="130"/>
        <v>109528.12011867577</v>
      </c>
      <c r="N443" s="146">
        <f t="shared" si="131"/>
        <v>183773.46181611769</v>
      </c>
      <c r="O443" s="145">
        <f t="shared" si="132"/>
        <v>6.3853811059259264</v>
      </c>
    </row>
    <row r="444" spans="1:15" x14ac:dyDescent="0.2">
      <c r="A444" s="143" t="s">
        <v>68</v>
      </c>
      <c r="B444" s="143" t="s">
        <v>47</v>
      </c>
      <c r="C444" s="144" t="s">
        <v>5</v>
      </c>
      <c r="D444" s="143" t="str">
        <f t="shared" si="126"/>
        <v>GOMale90+</v>
      </c>
      <c r="E444" s="8">
        <f>VLOOKUP(D444,'Appendix 1b. Person-years 2019'!$E$3:$F$1682,2,FALSE)</f>
        <v>6762.1926999999996</v>
      </c>
      <c r="F444" s="8">
        <f>VLOOKUP(D444,'Appendix 2b.Deaths 2019'!$E$4:$F$1683,2,FALSE)</f>
        <v>1369</v>
      </c>
      <c r="G444" s="7">
        <f t="shared" si="127"/>
        <v>0.20244912571036316</v>
      </c>
      <c r="H444" s="306"/>
      <c r="I444" s="148">
        <f>VLOOKUP(D444,'Appendix 3b. nax IBGE 2019'!$E$5:$O$1850,11,FALSE)</f>
        <v>0</v>
      </c>
      <c r="J444" s="7">
        <v>1</v>
      </c>
      <c r="K444" s="8">
        <f t="shared" si="133"/>
        <v>15030.904514714292</v>
      </c>
      <c r="L444" s="8">
        <f t="shared" si="128"/>
        <v>15030.904514714292</v>
      </c>
      <c r="M444" s="8">
        <f>K444*O444</f>
        <v>74245.341697441938</v>
      </c>
      <c r="N444" s="8">
        <f>M444</f>
        <v>74245.341697441938</v>
      </c>
      <c r="O444" s="142">
        <f>1/G444</f>
        <v>4.9395125639152662</v>
      </c>
    </row>
    <row r="445" spans="1:15" x14ac:dyDescent="0.2">
      <c r="A445" s="143" t="s">
        <v>50</v>
      </c>
      <c r="B445" s="143" t="s">
        <v>48</v>
      </c>
      <c r="C445" s="144">
        <v>0</v>
      </c>
      <c r="D445" s="143" t="str">
        <f t="shared" si="126"/>
        <v>MAFemale0</v>
      </c>
      <c r="E445" s="151">
        <f>VLOOKUP(D445,'Appendix 1b. Person-years 2019'!$E$3:$F$1682,2,FALSE)</f>
        <v>58005.712099999997</v>
      </c>
      <c r="F445" s="151">
        <f>VLOOKUP(D445,'Appendix 2b.Deaths 2019'!$E$4:$F$1683,2,FALSE)</f>
        <v>686</v>
      </c>
      <c r="G445" s="152">
        <f t="shared" si="127"/>
        <v>1.1826421487893432E-2</v>
      </c>
      <c r="H445" s="307">
        <v>1</v>
      </c>
      <c r="I445" s="148">
        <f>VLOOKUP(D445,'Appendix 3b. nax IBGE 2019'!$E$5:$O$1850,11,FALSE)</f>
        <v>0.10079529356829883</v>
      </c>
      <c r="J445" s="152">
        <f t="shared" ref="J445:J463" si="134">(H445*G445)/(1+(H445-I445)*G445)</f>
        <v>1.1701978275979803E-2</v>
      </c>
      <c r="K445" s="151">
        <v>100000</v>
      </c>
      <c r="L445" s="151">
        <f t="shared" si="128"/>
        <v>1170.1978275979802</v>
      </c>
      <c r="M445" s="151">
        <f t="shared" ref="M445:M463" si="135">K446*H445+L445*I445</f>
        <v>98947.752605967748</v>
      </c>
      <c r="N445" s="151">
        <f t="shared" ref="N445:N463" si="136">N446+M445</f>
        <v>8101765.3204647321</v>
      </c>
      <c r="O445" s="150">
        <f t="shared" ref="O445:O463" si="137">N445/K445</f>
        <v>81.017653204647317</v>
      </c>
    </row>
    <row r="446" spans="1:15" x14ac:dyDescent="0.2">
      <c r="A446" s="143" t="s">
        <v>50</v>
      </c>
      <c r="B446" s="143" t="s">
        <v>48</v>
      </c>
      <c r="C446" s="149" t="s">
        <v>107</v>
      </c>
      <c r="D446" s="143" t="str">
        <f t="shared" si="126"/>
        <v>MAFemale01-04</v>
      </c>
      <c r="E446" s="146">
        <f>VLOOKUP(D446,'Appendix 1b. Person-years 2019'!$E$3:$F$1682,2,FALSE)</f>
        <v>230111.23540000001</v>
      </c>
      <c r="F446" s="146">
        <f>VLOOKUP(D446,'Appendix 2b.Deaths 2019'!$E$4:$F$1683,2,FALSE)</f>
        <v>118</v>
      </c>
      <c r="G446" s="147">
        <f t="shared" si="127"/>
        <v>5.127954738710685E-4</v>
      </c>
      <c r="H446" s="304">
        <v>4</v>
      </c>
      <c r="I446" s="148">
        <f>VLOOKUP(D446,'Appendix 3b. nax IBGE 2019'!$E$5:$O$1850,11,FALSE)</f>
        <v>1.4964858826504275</v>
      </c>
      <c r="J446" s="147">
        <f t="shared" si="134"/>
        <v>2.0485519834827185E-3</v>
      </c>
      <c r="K446" s="146">
        <f t="shared" ref="K446:K464" si="138">K445-L445</f>
        <v>98829.802172402022</v>
      </c>
      <c r="L446" s="146">
        <f t="shared" si="128"/>
        <v>202.45798726747884</v>
      </c>
      <c r="M446" s="146">
        <f t="shared" si="135"/>
        <v>394812.35226031375</v>
      </c>
      <c r="N446" s="146">
        <f t="shared" si="136"/>
        <v>8002817.567858764</v>
      </c>
      <c r="O446" s="145">
        <f t="shared" si="137"/>
        <v>80.975752171378232</v>
      </c>
    </row>
    <row r="447" spans="1:15" x14ac:dyDescent="0.2">
      <c r="A447" s="143" t="s">
        <v>50</v>
      </c>
      <c r="B447" s="143" t="s">
        <v>48</v>
      </c>
      <c r="C447" s="149" t="s">
        <v>106</v>
      </c>
      <c r="D447" s="143" t="str">
        <f t="shared" si="126"/>
        <v>MAFemale05-09</v>
      </c>
      <c r="E447" s="146">
        <f>VLOOKUP(D447,'Appendix 1b. Person-years 2019'!$E$3:$F$1682,2,FALSE)</f>
        <v>290604.11969999998</v>
      </c>
      <c r="F447" s="146">
        <f>VLOOKUP(D447,'Appendix 2b.Deaths 2019'!$E$4:$F$1683,2,FALSE)</f>
        <v>55</v>
      </c>
      <c r="G447" s="147">
        <f t="shared" si="127"/>
        <v>1.8926090950389235E-4</v>
      </c>
      <c r="H447" s="304">
        <v>5</v>
      </c>
      <c r="I447" s="148">
        <f>VLOOKUP(D447,'Appendix 3b. nax IBGE 2019'!$E$5:$O$1850,11,FALSE)</f>
        <v>2.4999999999997318</v>
      </c>
      <c r="J447" s="147">
        <f t="shared" si="134"/>
        <v>9.4585701312305097E-4</v>
      </c>
      <c r="K447" s="146">
        <f t="shared" si="138"/>
        <v>98627.344185134541</v>
      </c>
      <c r="L447" s="146">
        <f t="shared" si="128"/>
        <v>93.287365183210468</v>
      </c>
      <c r="M447" s="146">
        <f t="shared" si="135"/>
        <v>492903.50251271471</v>
      </c>
      <c r="N447" s="146">
        <f t="shared" si="136"/>
        <v>7608005.21559845</v>
      </c>
      <c r="O447" s="145">
        <f t="shared" si="137"/>
        <v>77.13890380458156</v>
      </c>
    </row>
    <row r="448" spans="1:15" x14ac:dyDescent="0.2">
      <c r="A448" s="143" t="s">
        <v>50</v>
      </c>
      <c r="B448" s="143" t="s">
        <v>48</v>
      </c>
      <c r="C448" s="149" t="s">
        <v>71</v>
      </c>
      <c r="D448" s="143" t="str">
        <f t="shared" si="126"/>
        <v>MAFemale10-14</v>
      </c>
      <c r="E448" s="146">
        <f>VLOOKUP(D448,'Appendix 1b. Person-years 2019'!$E$3:$F$1682,2,FALSE)</f>
        <v>330322.08149999997</v>
      </c>
      <c r="F448" s="146">
        <f>VLOOKUP(D448,'Appendix 2b.Deaths 2019'!$E$4:$F$1683,2,FALSE)</f>
        <v>92</v>
      </c>
      <c r="G448" s="147">
        <f t="shared" si="127"/>
        <v>2.7851604586113631E-4</v>
      </c>
      <c r="H448" s="304">
        <v>5</v>
      </c>
      <c r="I448" s="148">
        <f>VLOOKUP(D448,'Appendix 3b. nax IBGE 2019'!$E$5:$O$1850,11,FALSE)</f>
        <v>2.4999999999999694</v>
      </c>
      <c r="J448" s="147">
        <f t="shared" si="134"/>
        <v>1.3916112641390221E-3</v>
      </c>
      <c r="K448" s="146">
        <f t="shared" si="138"/>
        <v>98534.056819951336</v>
      </c>
      <c r="L448" s="146">
        <f t="shared" si="128"/>
        <v>137.12110337195872</v>
      </c>
      <c r="M448" s="146">
        <f t="shared" si="135"/>
        <v>492327.48134132678</v>
      </c>
      <c r="N448" s="146">
        <f t="shared" si="136"/>
        <v>7115101.7130857352</v>
      </c>
      <c r="O448" s="145">
        <f t="shared" si="137"/>
        <v>72.209568373775284</v>
      </c>
    </row>
    <row r="449" spans="1:15" x14ac:dyDescent="0.2">
      <c r="A449" s="143" t="s">
        <v>50</v>
      </c>
      <c r="B449" s="143" t="s">
        <v>48</v>
      </c>
      <c r="C449" s="144" t="s">
        <v>72</v>
      </c>
      <c r="D449" s="143" t="str">
        <f t="shared" si="126"/>
        <v>MAFemale15-19</v>
      </c>
      <c r="E449" s="146">
        <f>VLOOKUP(D449,'Appendix 1b. Person-years 2019'!$E$3:$F$1682,2,FALSE)</f>
        <v>329093.08270000003</v>
      </c>
      <c r="F449" s="146">
        <f>VLOOKUP(D449,'Appendix 2b.Deaths 2019'!$E$4:$F$1683,2,FALSE)</f>
        <v>143</v>
      </c>
      <c r="G449" s="147">
        <f t="shared" si="127"/>
        <v>4.345275167340975E-4</v>
      </c>
      <c r="H449" s="304">
        <v>5</v>
      </c>
      <c r="I449" s="148">
        <f>VLOOKUP(D449,'Appendix 3b. nax IBGE 2019'!$E$5:$O$1850,11,FALSE)</f>
        <v>2.500000000000028</v>
      </c>
      <c r="J449" s="147">
        <f t="shared" si="134"/>
        <v>2.1702799677579686E-3</v>
      </c>
      <c r="K449" s="146">
        <f t="shared" si="138"/>
        <v>98396.935716579377</v>
      </c>
      <c r="L449" s="146">
        <f t="shared" si="128"/>
        <v>213.5488984744608</v>
      </c>
      <c r="M449" s="146">
        <f t="shared" si="135"/>
        <v>491450.8063367107</v>
      </c>
      <c r="N449" s="146">
        <f t="shared" si="136"/>
        <v>6622774.2317444086</v>
      </c>
      <c r="O449" s="145">
        <f t="shared" si="137"/>
        <v>67.306712180758538</v>
      </c>
    </row>
    <row r="450" spans="1:15" x14ac:dyDescent="0.2">
      <c r="A450" s="143" t="s">
        <v>50</v>
      </c>
      <c r="B450" s="143" t="s">
        <v>48</v>
      </c>
      <c r="C450" s="144" t="s">
        <v>73</v>
      </c>
      <c r="D450" s="143" t="str">
        <f t="shared" si="126"/>
        <v>MAFemale20-24</v>
      </c>
      <c r="E450" s="146">
        <f>VLOOKUP(D450,'Appendix 1b. Person-years 2019'!$E$3:$F$1682,2,FALSE)</f>
        <v>333972.68900000001</v>
      </c>
      <c r="F450" s="146">
        <f>VLOOKUP(D450,'Appendix 2b.Deaths 2019'!$E$4:$F$1683,2,FALSE)</f>
        <v>187</v>
      </c>
      <c r="G450" s="147">
        <f t="shared" si="127"/>
        <v>5.5992602437021427E-4</v>
      </c>
      <c r="H450" s="304">
        <v>5</v>
      </c>
      <c r="I450" s="148">
        <f>VLOOKUP(D450,'Appendix 3b. nax IBGE 2019'!$E$5:$O$1850,11,FALSE)</f>
        <v>2.5000000000000888</v>
      </c>
      <c r="J450" s="147">
        <f t="shared" si="134"/>
        <v>2.7957166355984803E-3</v>
      </c>
      <c r="K450" s="146">
        <f t="shared" si="138"/>
        <v>98183.386818104918</v>
      </c>
      <c r="L450" s="146">
        <f t="shared" si="128"/>
        <v>274.49292786677648</v>
      </c>
      <c r="M450" s="146">
        <f t="shared" si="135"/>
        <v>490230.70177085768</v>
      </c>
      <c r="N450" s="146">
        <f t="shared" si="136"/>
        <v>6131323.4254076974</v>
      </c>
      <c r="O450" s="145">
        <f t="shared" si="137"/>
        <v>62.447666800969301</v>
      </c>
    </row>
    <row r="451" spans="1:15" x14ac:dyDescent="0.2">
      <c r="A451" s="143" t="s">
        <v>50</v>
      </c>
      <c r="B451" s="143" t="s">
        <v>48</v>
      </c>
      <c r="C451" s="144" t="s">
        <v>74</v>
      </c>
      <c r="D451" s="143" t="str">
        <f t="shared" si="126"/>
        <v>MAFemale25-29</v>
      </c>
      <c r="E451" s="146">
        <f>VLOOKUP(D451,'Appendix 1b. Person-years 2019'!$E$3:$F$1682,2,FALSE)</f>
        <v>306442.32500000001</v>
      </c>
      <c r="F451" s="146">
        <f>VLOOKUP(D451,'Appendix 2b.Deaths 2019'!$E$4:$F$1683,2,FALSE)</f>
        <v>201</v>
      </c>
      <c r="G451" s="147">
        <f t="shared" si="127"/>
        <v>6.5591461623325036E-4</v>
      </c>
      <c r="H451" s="304">
        <v>5</v>
      </c>
      <c r="I451" s="148">
        <f>VLOOKUP(D451,'Appendix 3b. nax IBGE 2019'!$E$5:$O$1850,11,FALSE)</f>
        <v>2.4999999999999258</v>
      </c>
      <c r="J451" s="147">
        <f t="shared" si="134"/>
        <v>3.2742040853759296E-3</v>
      </c>
      <c r="K451" s="146">
        <f t="shared" si="138"/>
        <v>97908.893890238149</v>
      </c>
      <c r="L451" s="146">
        <f t="shared" si="128"/>
        <v>320.57370037005614</v>
      </c>
      <c r="M451" s="146">
        <f t="shared" si="135"/>
        <v>488743.03520026559</v>
      </c>
      <c r="N451" s="146">
        <f t="shared" si="136"/>
        <v>5641092.7236368395</v>
      </c>
      <c r="O451" s="145">
        <f t="shared" si="137"/>
        <v>57.615733356776033</v>
      </c>
    </row>
    <row r="452" spans="1:15" x14ac:dyDescent="0.2">
      <c r="A452" s="143" t="s">
        <v>50</v>
      </c>
      <c r="B452" s="143" t="s">
        <v>48</v>
      </c>
      <c r="C452" s="144" t="s">
        <v>75</v>
      </c>
      <c r="D452" s="143" t="str">
        <f t="shared" si="126"/>
        <v>MAFemale30-34</v>
      </c>
      <c r="E452" s="146">
        <f>VLOOKUP(D452,'Appendix 1b. Person-years 2019'!$E$3:$F$1682,2,FALSE)</f>
        <v>303739.3493</v>
      </c>
      <c r="F452" s="146">
        <f>VLOOKUP(D452,'Appendix 2b.Deaths 2019'!$E$4:$F$1683,2,FALSE)</f>
        <v>287</v>
      </c>
      <c r="G452" s="147">
        <f t="shared" si="127"/>
        <v>9.4488909870065363E-4</v>
      </c>
      <c r="H452" s="304">
        <v>5</v>
      </c>
      <c r="I452" s="148">
        <f>VLOOKUP(D452,'Appendix 3b. nax IBGE 2019'!$E$5:$O$1850,11,FALSE)</f>
        <v>2.4999999999999578</v>
      </c>
      <c r="J452" s="147">
        <f t="shared" si="134"/>
        <v>4.7133116016253801E-3</v>
      </c>
      <c r="K452" s="146">
        <f t="shared" si="138"/>
        <v>97588.320189868085</v>
      </c>
      <c r="L452" s="146">
        <f t="shared" si="128"/>
        <v>459.96416173403759</v>
      </c>
      <c r="M452" s="146">
        <f t="shared" si="135"/>
        <v>486791.69054500532</v>
      </c>
      <c r="N452" s="146">
        <f t="shared" si="136"/>
        <v>5152349.6884365743</v>
      </c>
      <c r="O452" s="145">
        <f t="shared" si="137"/>
        <v>52.796786320454636</v>
      </c>
    </row>
    <row r="453" spans="1:15" x14ac:dyDescent="0.2">
      <c r="A453" s="143" t="s">
        <v>50</v>
      </c>
      <c r="B453" s="143" t="s">
        <v>48</v>
      </c>
      <c r="C453" s="144" t="s">
        <v>76</v>
      </c>
      <c r="D453" s="143" t="str">
        <f t="shared" si="126"/>
        <v>MAFemale35-39</v>
      </c>
      <c r="E453" s="146">
        <f>VLOOKUP(D453,'Appendix 1b. Person-years 2019'!$E$3:$F$1682,2,FALSE)</f>
        <v>281223.82309999998</v>
      </c>
      <c r="F453" s="146">
        <f>VLOOKUP(D453,'Appendix 2b.Deaths 2019'!$E$4:$F$1683,2,FALSE)</f>
        <v>355</v>
      </c>
      <c r="G453" s="147">
        <f t="shared" si="127"/>
        <v>1.2623397124992717E-3</v>
      </c>
      <c r="H453" s="304">
        <v>5</v>
      </c>
      <c r="I453" s="148">
        <f>VLOOKUP(D453,'Appendix 3b. nax IBGE 2019'!$E$5:$O$1850,11,FALSE)</f>
        <v>2.5000000000000471</v>
      </c>
      <c r="J453" s="147">
        <f t="shared" si="134"/>
        <v>6.2918424560038533E-3</v>
      </c>
      <c r="K453" s="146">
        <f t="shared" si="138"/>
        <v>97128.356028134047</v>
      </c>
      <c r="L453" s="146">
        <f t="shared" si="128"/>
        <v>611.11631413967154</v>
      </c>
      <c r="M453" s="146">
        <f t="shared" si="135"/>
        <v>484113.9893553211</v>
      </c>
      <c r="N453" s="146">
        <f t="shared" si="136"/>
        <v>4665557.9978915686</v>
      </c>
      <c r="O453" s="145">
        <f t="shared" si="137"/>
        <v>48.034973396853857</v>
      </c>
    </row>
    <row r="454" spans="1:15" x14ac:dyDescent="0.2">
      <c r="A454" s="143" t="s">
        <v>50</v>
      </c>
      <c r="B454" s="143" t="s">
        <v>48</v>
      </c>
      <c r="C454" s="144" t="s">
        <v>77</v>
      </c>
      <c r="D454" s="143" t="str">
        <f t="shared" si="126"/>
        <v>MAFemale40-44</v>
      </c>
      <c r="E454" s="146">
        <f>VLOOKUP(D454,'Appendix 1b. Person-years 2019'!$E$3:$F$1682,2,FALSE)</f>
        <v>236242.19990000001</v>
      </c>
      <c r="F454" s="146">
        <f>VLOOKUP(D454,'Appendix 2b.Deaths 2019'!$E$4:$F$1683,2,FALSE)</f>
        <v>405</v>
      </c>
      <c r="G454" s="147">
        <f t="shared" si="127"/>
        <v>1.7143423155195567E-3</v>
      </c>
      <c r="H454" s="304">
        <v>5</v>
      </c>
      <c r="I454" s="148">
        <f>VLOOKUP(D454,'Appendix 3b. nax IBGE 2019'!$E$5:$O$1850,11,FALSE)</f>
        <v>2.4999999999999774</v>
      </c>
      <c r="J454" s="147">
        <f t="shared" si="134"/>
        <v>8.5351312359818899E-3</v>
      </c>
      <c r="K454" s="146">
        <f t="shared" si="138"/>
        <v>96517.239713994379</v>
      </c>
      <c r="L454" s="146">
        <f t="shared" si="128"/>
        <v>823.78730749366514</v>
      </c>
      <c r="M454" s="146">
        <f t="shared" si="135"/>
        <v>480526.73030123772</v>
      </c>
      <c r="N454" s="146">
        <f t="shared" si="136"/>
        <v>4181444.0085362475</v>
      </c>
      <c r="O454" s="145">
        <f t="shared" si="137"/>
        <v>43.323286295038592</v>
      </c>
    </row>
    <row r="455" spans="1:15" x14ac:dyDescent="0.2">
      <c r="A455" s="143" t="s">
        <v>50</v>
      </c>
      <c r="B455" s="143" t="s">
        <v>48</v>
      </c>
      <c r="C455" s="144" t="s">
        <v>78</v>
      </c>
      <c r="D455" s="143" t="str">
        <f t="shared" si="126"/>
        <v>MAFemale45-49</v>
      </c>
      <c r="E455" s="146">
        <f>VLOOKUP(D455,'Appendix 1b. Person-years 2019'!$E$3:$F$1682,2,FALSE)</f>
        <v>191278.44570000001</v>
      </c>
      <c r="F455" s="146">
        <f>VLOOKUP(D455,'Appendix 2b.Deaths 2019'!$E$4:$F$1683,2,FALSE)</f>
        <v>486</v>
      </c>
      <c r="G455" s="147">
        <f t="shared" si="127"/>
        <v>2.5407985631702569E-3</v>
      </c>
      <c r="H455" s="304">
        <v>5</v>
      </c>
      <c r="I455" s="148">
        <f>VLOOKUP(D455,'Appendix 3b. nax IBGE 2019'!$E$5:$O$1850,11,FALSE)</f>
        <v>2.4999999999999787</v>
      </c>
      <c r="J455" s="147">
        <f t="shared" si="134"/>
        <v>1.2623806442673077E-2</v>
      </c>
      <c r="K455" s="146">
        <f t="shared" si="138"/>
        <v>95693.452406500714</v>
      </c>
      <c r="L455" s="146">
        <f t="shared" si="128"/>
        <v>1208.0156210108132</v>
      </c>
      <c r="M455" s="146">
        <f t="shared" si="135"/>
        <v>475447.2229799765</v>
      </c>
      <c r="N455" s="146">
        <f t="shared" si="136"/>
        <v>3700917.2782350099</v>
      </c>
      <c r="O455" s="145">
        <f t="shared" si="137"/>
        <v>38.674717916056672</v>
      </c>
    </row>
    <row r="456" spans="1:15" x14ac:dyDescent="0.2">
      <c r="A456" s="143" t="s">
        <v>50</v>
      </c>
      <c r="B456" s="143" t="s">
        <v>48</v>
      </c>
      <c r="C456" s="144" t="s">
        <v>79</v>
      </c>
      <c r="D456" s="143" t="str">
        <f t="shared" si="126"/>
        <v>MAFemale50-54</v>
      </c>
      <c r="E456" s="146">
        <f>VLOOKUP(D456,'Appendix 1b. Person-years 2019'!$E$3:$F$1682,2,FALSE)</f>
        <v>168579.30859999999</v>
      </c>
      <c r="F456" s="146">
        <f>VLOOKUP(D456,'Appendix 2b.Deaths 2019'!$E$4:$F$1683,2,FALSE)</f>
        <v>629</v>
      </c>
      <c r="G456" s="147">
        <f t="shared" si="127"/>
        <v>3.7311815146452679E-3</v>
      </c>
      <c r="H456" s="304">
        <v>5</v>
      </c>
      <c r="I456" s="148">
        <f>VLOOKUP(D456,'Appendix 3b. nax IBGE 2019'!$E$5:$O$1850,11,FALSE)</f>
        <v>2.5000000000000133</v>
      </c>
      <c r="J456" s="147">
        <f t="shared" si="134"/>
        <v>1.8483494391725204E-2</v>
      </c>
      <c r="K456" s="146">
        <f t="shared" si="138"/>
        <v>94485.436785489903</v>
      </c>
      <c r="L456" s="146">
        <f t="shared" si="128"/>
        <v>1746.421040924309</v>
      </c>
      <c r="M456" s="146">
        <f t="shared" si="135"/>
        <v>468061.13132513873</v>
      </c>
      <c r="N456" s="146">
        <f t="shared" si="136"/>
        <v>3225470.0552550335</v>
      </c>
      <c r="O456" s="145">
        <f t="shared" si="137"/>
        <v>34.137219078298934</v>
      </c>
    </row>
    <row r="457" spans="1:15" x14ac:dyDescent="0.2">
      <c r="A457" s="143" t="s">
        <v>50</v>
      </c>
      <c r="B457" s="143" t="s">
        <v>48</v>
      </c>
      <c r="C457" s="144" t="s">
        <v>80</v>
      </c>
      <c r="D457" s="143" t="str">
        <f t="shared" si="126"/>
        <v>MAFemale55-59</v>
      </c>
      <c r="E457" s="146">
        <f>VLOOKUP(D457,'Appendix 1b. Person-years 2019'!$E$3:$F$1682,2,FALSE)</f>
        <v>141552.89139999999</v>
      </c>
      <c r="F457" s="146">
        <f>VLOOKUP(D457,'Appendix 2b.Deaths 2019'!$E$4:$F$1683,2,FALSE)</f>
        <v>817</v>
      </c>
      <c r="G457" s="147">
        <f t="shared" si="127"/>
        <v>5.7716941838462515E-3</v>
      </c>
      <c r="H457" s="304">
        <v>5</v>
      </c>
      <c r="I457" s="148">
        <f>VLOOKUP(D457,'Appendix 3b. nax IBGE 2019'!$E$5:$O$1850,11,FALSE)</f>
        <v>2.5000000000000053</v>
      </c>
      <c r="J457" s="147">
        <f t="shared" si="134"/>
        <v>2.8447988199153309E-2</v>
      </c>
      <c r="K457" s="146">
        <f t="shared" si="138"/>
        <v>92739.015744565593</v>
      </c>
      <c r="L457" s="146">
        <f t="shared" si="128"/>
        <v>2638.2384255024949</v>
      </c>
      <c r="M457" s="146">
        <f t="shared" si="135"/>
        <v>457099.48265907174</v>
      </c>
      <c r="N457" s="146">
        <f t="shared" si="136"/>
        <v>2757408.9239298948</v>
      </c>
      <c r="O457" s="145">
        <f t="shared" si="137"/>
        <v>29.732997506947079</v>
      </c>
    </row>
    <row r="458" spans="1:15" x14ac:dyDescent="0.2">
      <c r="A458" s="143" t="s">
        <v>50</v>
      </c>
      <c r="B458" s="143" t="s">
        <v>48</v>
      </c>
      <c r="C458" s="144" t="s">
        <v>81</v>
      </c>
      <c r="D458" s="143" t="str">
        <f t="shared" si="126"/>
        <v>MAFemale60-64</v>
      </c>
      <c r="E458" s="146">
        <f>VLOOKUP(D458,'Appendix 1b. Person-years 2019'!$E$3:$F$1682,2,FALSE)</f>
        <v>116431.69319999999</v>
      </c>
      <c r="F458" s="146">
        <f>VLOOKUP(D458,'Appendix 2b.Deaths 2019'!$E$4:$F$1683,2,FALSE)</f>
        <v>1008</v>
      </c>
      <c r="G458" s="147">
        <f t="shared" si="127"/>
        <v>8.6574365818807841E-3</v>
      </c>
      <c r="H458" s="304">
        <v>5</v>
      </c>
      <c r="I458" s="148">
        <f>VLOOKUP(D458,'Appendix 3b. nax IBGE 2019'!$E$5:$O$1850,11,FALSE)</f>
        <v>2.4999999999999907</v>
      </c>
      <c r="J458" s="147">
        <f t="shared" si="134"/>
        <v>4.2370140890100425E-2</v>
      </c>
      <c r="K458" s="146">
        <f t="shared" si="138"/>
        <v>90100.777319063098</v>
      </c>
      <c r="L458" s="146">
        <f t="shared" si="128"/>
        <v>3817.5826293162681</v>
      </c>
      <c r="M458" s="146">
        <f t="shared" si="135"/>
        <v>440959.93002202478</v>
      </c>
      <c r="N458" s="146">
        <f t="shared" si="136"/>
        <v>2300309.4412708231</v>
      </c>
      <c r="O458" s="145">
        <f t="shared" si="137"/>
        <v>25.530406170914738</v>
      </c>
    </row>
    <row r="459" spans="1:15" x14ac:dyDescent="0.2">
      <c r="A459" s="143" t="s">
        <v>50</v>
      </c>
      <c r="B459" s="143" t="s">
        <v>48</v>
      </c>
      <c r="C459" s="144" t="s">
        <v>82</v>
      </c>
      <c r="D459" s="143" t="str">
        <f t="shared" si="126"/>
        <v>MAFemale65-69</v>
      </c>
      <c r="E459" s="146">
        <f>VLOOKUP(D459,'Appendix 1b. Person-years 2019'!$E$3:$F$1682,2,FALSE)</f>
        <v>93769.203999999998</v>
      </c>
      <c r="F459" s="146">
        <f>VLOOKUP(D459,'Appendix 2b.Deaths 2019'!$E$4:$F$1683,2,FALSE)</f>
        <v>1283</v>
      </c>
      <c r="G459" s="147">
        <f t="shared" si="127"/>
        <v>1.3682530567285182E-2</v>
      </c>
      <c r="H459" s="304">
        <v>5</v>
      </c>
      <c r="I459" s="148">
        <f>VLOOKUP(D459,'Appendix 3b. nax IBGE 2019'!$E$5:$O$1850,11,FALSE)</f>
        <v>2.5000000000000009</v>
      </c>
      <c r="J459" s="147">
        <f t="shared" si="134"/>
        <v>6.6149907507683514E-2</v>
      </c>
      <c r="K459" s="146">
        <f t="shared" si="138"/>
        <v>86283.19468974683</v>
      </c>
      <c r="L459" s="146">
        <f t="shared" si="128"/>
        <v>5707.6253481942022</v>
      </c>
      <c r="M459" s="146">
        <f t="shared" si="135"/>
        <v>417146.91007824865</v>
      </c>
      <c r="N459" s="146">
        <f t="shared" si="136"/>
        <v>1859349.5112487983</v>
      </c>
      <c r="O459" s="145">
        <f t="shared" si="137"/>
        <v>21.549381869025162</v>
      </c>
    </row>
    <row r="460" spans="1:15" x14ac:dyDescent="0.2">
      <c r="A460" s="143" t="s">
        <v>50</v>
      </c>
      <c r="B460" s="143" t="s">
        <v>48</v>
      </c>
      <c r="C460" s="144" t="s">
        <v>19</v>
      </c>
      <c r="D460" s="143" t="str">
        <f t="shared" si="126"/>
        <v>MAFemale70-74</v>
      </c>
      <c r="E460" s="146">
        <f>VLOOKUP(D460,'Appendix 1b. Person-years 2019'!$E$3:$F$1682,2,FALSE)</f>
        <v>68459.037700000001</v>
      </c>
      <c r="F460" s="146">
        <f>VLOOKUP(D460,'Appendix 2b.Deaths 2019'!$E$4:$F$1683,2,FALSE)</f>
        <v>1429</v>
      </c>
      <c r="G460" s="147">
        <f t="shared" si="127"/>
        <v>2.0873796185423156E-2</v>
      </c>
      <c r="H460" s="304">
        <v>5</v>
      </c>
      <c r="I460" s="148">
        <f>VLOOKUP(D460,'Appendix 3b. nax IBGE 2019'!$E$5:$O$1850,11,FALSE)</f>
        <v>2.4999999999999964</v>
      </c>
      <c r="J460" s="147">
        <f t="shared" si="134"/>
        <v>9.919266238293839E-2</v>
      </c>
      <c r="K460" s="146">
        <f t="shared" si="138"/>
        <v>80575.569341552633</v>
      </c>
      <c r="L460" s="146">
        <f t="shared" si="128"/>
        <v>7992.5052460096713</v>
      </c>
      <c r="M460" s="146">
        <f t="shared" si="135"/>
        <v>382896.5835927389</v>
      </c>
      <c r="N460" s="146">
        <f t="shared" si="136"/>
        <v>1442202.6011705496</v>
      </c>
      <c r="O460" s="145">
        <f t="shared" si="137"/>
        <v>17.898757811529471</v>
      </c>
    </row>
    <row r="461" spans="1:15" x14ac:dyDescent="0.2">
      <c r="A461" s="143" t="s">
        <v>50</v>
      </c>
      <c r="B461" s="143" t="s">
        <v>48</v>
      </c>
      <c r="C461" s="144" t="s">
        <v>20</v>
      </c>
      <c r="D461" s="143" t="str">
        <f t="shared" si="126"/>
        <v>MAFemale75-79</v>
      </c>
      <c r="E461" s="146">
        <f>VLOOKUP(D461,'Appendix 1b. Person-years 2019'!$E$3:$F$1682,2,FALSE)</f>
        <v>49584.361900000004</v>
      </c>
      <c r="F461" s="146">
        <f>VLOOKUP(D461,'Appendix 2b.Deaths 2019'!$E$4:$F$1683,2,FALSE)</f>
        <v>1629</v>
      </c>
      <c r="G461" s="147">
        <f t="shared" si="127"/>
        <v>3.2853100001272777E-2</v>
      </c>
      <c r="H461" s="304">
        <v>5</v>
      </c>
      <c r="I461" s="148">
        <f>VLOOKUP(D461,'Appendix 3b. nax IBGE 2019'!$E$5:$O$1850,11,FALSE)</f>
        <v>2.5000000000000004</v>
      </c>
      <c r="J461" s="147">
        <f t="shared" si="134"/>
        <v>0.15179791943814738</v>
      </c>
      <c r="K461" s="146">
        <f t="shared" si="138"/>
        <v>72583.064095542955</v>
      </c>
      <c r="L461" s="146">
        <f t="shared" si="128"/>
        <v>11017.958116149117</v>
      </c>
      <c r="M461" s="146">
        <f t="shared" si="135"/>
        <v>335370.42518734199</v>
      </c>
      <c r="N461" s="146">
        <f t="shared" si="136"/>
        <v>1059306.0175778107</v>
      </c>
      <c r="O461" s="145">
        <f t="shared" si="137"/>
        <v>14.594396513536807</v>
      </c>
    </row>
    <row r="462" spans="1:15" x14ac:dyDescent="0.2">
      <c r="A462" s="143" t="s">
        <v>50</v>
      </c>
      <c r="B462" s="143" t="s">
        <v>48</v>
      </c>
      <c r="C462" s="144" t="s">
        <v>21</v>
      </c>
      <c r="D462" s="143" t="str">
        <f t="shared" si="126"/>
        <v>MAFemale80-84</v>
      </c>
      <c r="E462" s="146">
        <f>VLOOKUP(D462,'Appendix 1b. Person-years 2019'!$E$3:$F$1682,2,FALSE)</f>
        <v>33299.0429</v>
      </c>
      <c r="F462" s="146">
        <f>VLOOKUP(D462,'Appendix 2b.Deaths 2019'!$E$4:$F$1683,2,FALSE)</f>
        <v>1706</v>
      </c>
      <c r="G462" s="147">
        <f t="shared" si="127"/>
        <v>5.1232703748371099E-2</v>
      </c>
      <c r="H462" s="304">
        <v>5</v>
      </c>
      <c r="I462" s="148">
        <f>VLOOKUP(D462,'Appendix 3b. nax IBGE 2019'!$E$5:$O$1850,11,FALSE)</f>
        <v>2.4999999999999991</v>
      </c>
      <c r="J462" s="147">
        <f t="shared" si="134"/>
        <v>0.22707885896914468</v>
      </c>
      <c r="K462" s="146">
        <f t="shared" si="138"/>
        <v>61565.10597939384</v>
      </c>
      <c r="L462" s="146">
        <f t="shared" si="128"/>
        <v>13980.134018115219</v>
      </c>
      <c r="M462" s="146">
        <f t="shared" si="135"/>
        <v>272875.19485168112</v>
      </c>
      <c r="N462" s="146">
        <f t="shared" si="136"/>
        <v>723935.59239046858</v>
      </c>
      <c r="O462" s="145">
        <f t="shared" si="137"/>
        <v>11.758862116354898</v>
      </c>
    </row>
    <row r="463" spans="1:15" x14ac:dyDescent="0.2">
      <c r="A463" s="143" t="s">
        <v>50</v>
      </c>
      <c r="B463" s="143" t="s">
        <v>48</v>
      </c>
      <c r="C463" s="144" t="s">
        <v>22</v>
      </c>
      <c r="D463" s="143" t="str">
        <f t="shared" si="126"/>
        <v>MAFemale85-89</v>
      </c>
      <c r="E463" s="146">
        <f>VLOOKUP(D463,'Appendix 1b. Person-years 2019'!$E$3:$F$1682,2,FALSE)</f>
        <v>17731.9735</v>
      </c>
      <c r="F463" s="146">
        <f>VLOOKUP(D463,'Appendix 2b.Deaths 2019'!$E$4:$F$1683,2,FALSE)</f>
        <v>1484</v>
      </c>
      <c r="G463" s="147">
        <f t="shared" si="127"/>
        <v>8.369062811874832E-2</v>
      </c>
      <c r="H463" s="304">
        <v>5</v>
      </c>
      <c r="I463" s="148">
        <f>VLOOKUP(D463,'Appendix 3b. nax IBGE 2019'!$E$5:$O$1850,11,FALSE)</f>
        <v>2.4999999999999996</v>
      </c>
      <c r="J463" s="147">
        <f t="shared" si="134"/>
        <v>0.34605023646727295</v>
      </c>
      <c r="K463" s="146">
        <f t="shared" si="138"/>
        <v>47584.971961278621</v>
      </c>
      <c r="L463" s="146">
        <f t="shared" si="128"/>
        <v>16466.790799489019</v>
      </c>
      <c r="M463" s="146">
        <f t="shared" si="135"/>
        <v>196757.88280767054</v>
      </c>
      <c r="N463" s="146">
        <f t="shared" si="136"/>
        <v>451060.39753878739</v>
      </c>
      <c r="O463" s="145">
        <f t="shared" si="137"/>
        <v>9.4790514514924862</v>
      </c>
    </row>
    <row r="464" spans="1:15" x14ac:dyDescent="0.2">
      <c r="A464" s="143" t="s">
        <v>50</v>
      </c>
      <c r="B464" s="143" t="s">
        <v>48</v>
      </c>
      <c r="C464" s="144" t="s">
        <v>5</v>
      </c>
      <c r="D464" s="143" t="str">
        <f t="shared" si="126"/>
        <v>MAFemale90+</v>
      </c>
      <c r="E464" s="8">
        <f>VLOOKUP(D464,'Appendix 1b. Person-years 2019'!$E$3:$F$1682,2,FALSE)</f>
        <v>13336.952499999999</v>
      </c>
      <c r="F464" s="8">
        <f>VLOOKUP(D464,'Appendix 2b.Deaths 2019'!$E$4:$F$1683,2,FALSE)</f>
        <v>1632</v>
      </c>
      <c r="G464" s="7">
        <f t="shared" si="127"/>
        <v>0.12236678506577871</v>
      </c>
      <c r="H464" s="306"/>
      <c r="I464" s="148">
        <f>VLOOKUP(D464,'Appendix 3b. nax IBGE 2019'!$E$5:$O$1850,11,FALSE)</f>
        <v>0</v>
      </c>
      <c r="J464" s="7">
        <v>1</v>
      </c>
      <c r="K464" s="8">
        <f t="shared" si="138"/>
        <v>31118.181161789602</v>
      </c>
      <c r="L464" s="8">
        <f t="shared" si="128"/>
        <v>31118.181161789602</v>
      </c>
      <c r="M464" s="8">
        <f>K464*O464</f>
        <v>254302.51473111685</v>
      </c>
      <c r="N464" s="8">
        <f>M464</f>
        <v>254302.51473111685</v>
      </c>
      <c r="O464" s="142">
        <f>1/G464</f>
        <v>8.1721522671568625</v>
      </c>
    </row>
    <row r="465" spans="1:15" x14ac:dyDescent="0.2">
      <c r="A465" s="143" t="s">
        <v>50</v>
      </c>
      <c r="B465" s="143" t="s">
        <v>47</v>
      </c>
      <c r="C465" s="144">
        <v>0</v>
      </c>
      <c r="D465" s="143" t="str">
        <f t="shared" si="126"/>
        <v>MAMale0</v>
      </c>
      <c r="E465" s="151">
        <f>VLOOKUP(D465,'Appendix 1b. Person-years 2019'!$E$3:$F$1682,2,FALSE)</f>
        <v>60705.975599999998</v>
      </c>
      <c r="F465" s="151">
        <f>VLOOKUP(D465,'Appendix 2b.Deaths 2019'!$E$4:$F$1683,2,FALSE)</f>
        <v>929</v>
      </c>
      <c r="G465" s="152">
        <f t="shared" si="127"/>
        <v>1.5303271067107273E-2</v>
      </c>
      <c r="H465" s="307">
        <v>1</v>
      </c>
      <c r="I465" s="148">
        <f>VLOOKUP(D465,'Appendix 3b. nax IBGE 2019'!$E$5:$O$1850,11,FALSE)</f>
        <v>0.10040276573596314</v>
      </c>
      <c r="J465" s="152">
        <f t="shared" ref="J465:J483" si="139">(H465*G465)/(1+(H465-I465)*G465)</f>
        <v>1.5095455250731932E-2</v>
      </c>
      <c r="K465" s="151">
        <v>100000</v>
      </c>
      <c r="L465" s="151">
        <f t="shared" si="128"/>
        <v>1509.5455250731932</v>
      </c>
      <c r="M465" s="151">
        <f t="shared" ref="M465:M483" si="140">K466*H465+L465*I465</f>
        <v>98642.017020648505</v>
      </c>
      <c r="N465" s="151">
        <f t="shared" ref="N465:N483" si="141">N466+M465</f>
        <v>7366013.1999264611</v>
      </c>
      <c r="O465" s="150">
        <f t="shared" ref="O465:O483" si="142">N465/K465</f>
        <v>73.660131999264607</v>
      </c>
    </row>
    <row r="466" spans="1:15" x14ac:dyDescent="0.2">
      <c r="A466" s="143" t="s">
        <v>50</v>
      </c>
      <c r="B466" s="143" t="s">
        <v>47</v>
      </c>
      <c r="C466" s="149" t="s">
        <v>107</v>
      </c>
      <c r="D466" s="143" t="str">
        <f t="shared" si="126"/>
        <v>MAMale01-04</v>
      </c>
      <c r="E466" s="146">
        <f>VLOOKUP(D466,'Appendix 1b. Person-years 2019'!$E$3:$F$1682,2,FALSE)</f>
        <v>240461.14120000001</v>
      </c>
      <c r="F466" s="146">
        <f>VLOOKUP(D466,'Appendix 2b.Deaths 2019'!$E$4:$F$1683,2,FALSE)</f>
        <v>174</v>
      </c>
      <c r="G466" s="147">
        <f t="shared" si="127"/>
        <v>7.2360964075803859E-4</v>
      </c>
      <c r="H466" s="304">
        <v>4</v>
      </c>
      <c r="I466" s="148">
        <f>VLOOKUP(D466,'Appendix 3b. nax IBGE 2019'!$E$5:$O$1850,11,FALSE)</f>
        <v>1.5923179015087066</v>
      </c>
      <c r="J466" s="147">
        <f t="shared" si="139"/>
        <v>2.889404578870504E-3</v>
      </c>
      <c r="K466" s="146">
        <f t="shared" ref="K466:K484" si="143">K465-L465</f>
        <v>98490.45447492681</v>
      </c>
      <c r="L466" s="146">
        <f t="shared" si="128"/>
        <v>284.57877013489042</v>
      </c>
      <c r="M466" s="146">
        <f t="shared" si="140"/>
        <v>393276.64268924278</v>
      </c>
      <c r="N466" s="146">
        <f t="shared" si="141"/>
        <v>7267371.1829058127</v>
      </c>
      <c r="O466" s="145">
        <f t="shared" si="142"/>
        <v>73.787568771508745</v>
      </c>
    </row>
    <row r="467" spans="1:15" x14ac:dyDescent="0.2">
      <c r="A467" s="143" t="s">
        <v>50</v>
      </c>
      <c r="B467" s="143" t="s">
        <v>47</v>
      </c>
      <c r="C467" s="149" t="s">
        <v>106</v>
      </c>
      <c r="D467" s="143" t="str">
        <f t="shared" si="126"/>
        <v>MAMale05-09</v>
      </c>
      <c r="E467" s="146">
        <f>VLOOKUP(D467,'Appendix 1b. Person-years 2019'!$E$3:$F$1682,2,FALSE)</f>
        <v>303389.6153</v>
      </c>
      <c r="F467" s="146">
        <f>VLOOKUP(D467,'Appendix 2b.Deaths 2019'!$E$4:$F$1683,2,FALSE)</f>
        <v>93</v>
      </c>
      <c r="G467" s="147">
        <f t="shared" si="127"/>
        <v>3.0653653028973665E-4</v>
      </c>
      <c r="H467" s="304">
        <v>5</v>
      </c>
      <c r="I467" s="148">
        <f>VLOOKUP(D467,'Appendix 3b. nax IBGE 2019'!$E$5:$O$1850,11,FALSE)</f>
        <v>2.4999999999999218</v>
      </c>
      <c r="J467" s="147">
        <f t="shared" si="139"/>
        <v>1.5315089928167691E-3</v>
      </c>
      <c r="K467" s="146">
        <f t="shared" si="143"/>
        <v>98205.875704791921</v>
      </c>
      <c r="L467" s="146">
        <f t="shared" si="128"/>
        <v>150.4031817893347</v>
      </c>
      <c r="M467" s="146">
        <f t="shared" si="140"/>
        <v>490653.37056948623</v>
      </c>
      <c r="N467" s="146">
        <f t="shared" si="141"/>
        <v>6874094.5402165698</v>
      </c>
      <c r="O467" s="145">
        <f t="shared" si="142"/>
        <v>69.996774540050765</v>
      </c>
    </row>
    <row r="468" spans="1:15" x14ac:dyDescent="0.2">
      <c r="A468" s="143" t="s">
        <v>50</v>
      </c>
      <c r="B468" s="143" t="s">
        <v>47</v>
      </c>
      <c r="C468" s="149" t="s">
        <v>71</v>
      </c>
      <c r="D468" s="143" t="str">
        <f t="shared" si="126"/>
        <v>MAMale10-14</v>
      </c>
      <c r="E468" s="146">
        <f>VLOOKUP(D468,'Appendix 1b. Person-years 2019'!$E$3:$F$1682,2,FALSE)</f>
        <v>344622.26870000002</v>
      </c>
      <c r="F468" s="146">
        <f>VLOOKUP(D468,'Appendix 2b.Deaths 2019'!$E$4:$F$1683,2,FALSE)</f>
        <v>131</v>
      </c>
      <c r="G468" s="147">
        <f t="shared" si="127"/>
        <v>3.801263351151515E-4</v>
      </c>
      <c r="H468" s="304">
        <v>5</v>
      </c>
      <c r="I468" s="148">
        <f>VLOOKUP(D468,'Appendix 3b. nax IBGE 2019'!$E$5:$O$1850,11,FALSE)</f>
        <v>2.5000000000000302</v>
      </c>
      <c r="J468" s="147">
        <f t="shared" si="139"/>
        <v>1.8988271900238554E-3</v>
      </c>
      <c r="K468" s="146">
        <f t="shared" si="143"/>
        <v>98055.47252300258</v>
      </c>
      <c r="L468" s="146">
        <f t="shared" si="128"/>
        <v>186.19039735731437</v>
      </c>
      <c r="M468" s="146">
        <f t="shared" si="140"/>
        <v>489811.88662161957</v>
      </c>
      <c r="N468" s="146">
        <f t="shared" si="141"/>
        <v>6383441.1696470836</v>
      </c>
      <c r="O468" s="145">
        <f t="shared" si="142"/>
        <v>65.100305015098556</v>
      </c>
    </row>
    <row r="469" spans="1:15" x14ac:dyDescent="0.2">
      <c r="A469" s="143" t="s">
        <v>50</v>
      </c>
      <c r="B469" s="143" t="s">
        <v>47</v>
      </c>
      <c r="C469" s="144" t="s">
        <v>72</v>
      </c>
      <c r="D469" s="143" t="str">
        <f t="shared" si="126"/>
        <v>MAMale15-19</v>
      </c>
      <c r="E469" s="146">
        <f>VLOOKUP(D469,'Appendix 1b. Person-years 2019'!$E$3:$F$1682,2,FALSE)</f>
        <v>340784.49339999998</v>
      </c>
      <c r="F469" s="146">
        <f>VLOOKUP(D469,'Appendix 2b.Deaths 2019'!$E$4:$F$1683,2,FALSE)</f>
        <v>465</v>
      </c>
      <c r="G469" s="147">
        <f t="shared" si="127"/>
        <v>1.3644987052101592E-3</v>
      </c>
      <c r="H469" s="304">
        <v>5</v>
      </c>
      <c r="I469" s="148">
        <f>VLOOKUP(D469,'Appendix 3b. nax IBGE 2019'!$E$5:$O$1850,11,FALSE)</f>
        <v>2.4999999999999893</v>
      </c>
      <c r="J469" s="147">
        <f t="shared" si="139"/>
        <v>6.7992994378525805E-3</v>
      </c>
      <c r="K469" s="146">
        <f t="shared" si="143"/>
        <v>97869.282125645259</v>
      </c>
      <c r="L469" s="146">
        <f t="shared" si="128"/>
        <v>665.44255493993546</v>
      </c>
      <c r="M469" s="146">
        <f t="shared" si="140"/>
        <v>487682.80424087646</v>
      </c>
      <c r="N469" s="146">
        <f t="shared" si="141"/>
        <v>5893629.283025464</v>
      </c>
      <c r="O469" s="145">
        <f t="shared" si="142"/>
        <v>60.21939831395904</v>
      </c>
    </row>
    <row r="470" spans="1:15" x14ac:dyDescent="0.2">
      <c r="A470" s="143" t="s">
        <v>50</v>
      </c>
      <c r="B470" s="143" t="s">
        <v>47</v>
      </c>
      <c r="C470" s="144" t="s">
        <v>73</v>
      </c>
      <c r="D470" s="143" t="str">
        <f t="shared" si="126"/>
        <v>MAMale20-24</v>
      </c>
      <c r="E470" s="146">
        <f>VLOOKUP(D470,'Appendix 1b. Person-years 2019'!$E$3:$F$1682,2,FALSE)</f>
        <v>338866.3173</v>
      </c>
      <c r="F470" s="146">
        <f>VLOOKUP(D470,'Appendix 2b.Deaths 2019'!$E$4:$F$1683,2,FALSE)</f>
        <v>680</v>
      </c>
      <c r="G470" s="147">
        <f t="shared" si="127"/>
        <v>2.0066910320803372E-3</v>
      </c>
      <c r="H470" s="304">
        <v>5</v>
      </c>
      <c r="I470" s="148">
        <f>VLOOKUP(D470,'Appendix 3b. nax IBGE 2019'!$E$5:$O$1850,11,FALSE)</f>
        <v>2.5000000000000204</v>
      </c>
      <c r="J470" s="147">
        <f t="shared" si="139"/>
        <v>9.9833713062263529E-3</v>
      </c>
      <c r="K470" s="146">
        <f t="shared" si="143"/>
        <v>97203.839570705328</v>
      </c>
      <c r="L470" s="146">
        <f t="shared" si="128"/>
        <v>970.4220228252093</v>
      </c>
      <c r="M470" s="146">
        <f t="shared" si="140"/>
        <v>483593.14279646362</v>
      </c>
      <c r="N470" s="146">
        <f t="shared" si="141"/>
        <v>5405946.4787845872</v>
      </c>
      <c r="O470" s="145">
        <f t="shared" si="142"/>
        <v>55.614536448967563</v>
      </c>
    </row>
    <row r="471" spans="1:15" x14ac:dyDescent="0.2">
      <c r="A471" s="143" t="s">
        <v>50</v>
      </c>
      <c r="B471" s="143" t="s">
        <v>47</v>
      </c>
      <c r="C471" s="144" t="s">
        <v>74</v>
      </c>
      <c r="D471" s="143" t="str">
        <f t="shared" si="126"/>
        <v>MAMale25-29</v>
      </c>
      <c r="E471" s="146">
        <f>VLOOKUP(D471,'Appendix 1b. Person-years 2019'!$E$3:$F$1682,2,FALSE)</f>
        <v>295336.96470000001</v>
      </c>
      <c r="F471" s="146">
        <f>VLOOKUP(D471,'Appendix 2b.Deaths 2019'!$E$4:$F$1683,2,FALSE)</f>
        <v>704</v>
      </c>
      <c r="G471" s="147">
        <f t="shared" si="127"/>
        <v>2.3837178685543656E-3</v>
      </c>
      <c r="H471" s="304">
        <v>5</v>
      </c>
      <c r="I471" s="148">
        <f>VLOOKUP(D471,'Appendix 3b. nax IBGE 2019'!$E$5:$O$1850,11,FALSE)</f>
        <v>2.5000000000000142</v>
      </c>
      <c r="J471" s="147">
        <f t="shared" si="139"/>
        <v>1.1847983716543168E-2</v>
      </c>
      <c r="K471" s="146">
        <f t="shared" si="143"/>
        <v>96233.417547880119</v>
      </c>
      <c r="L471" s="146">
        <f t="shared" si="128"/>
        <v>1140.1719640945832</v>
      </c>
      <c r="M471" s="146">
        <f t="shared" si="140"/>
        <v>478316.65782916412</v>
      </c>
      <c r="N471" s="146">
        <f t="shared" si="141"/>
        <v>4922353.3359881239</v>
      </c>
      <c r="O471" s="145">
        <f t="shared" si="142"/>
        <v>51.150145774871277</v>
      </c>
    </row>
    <row r="472" spans="1:15" x14ac:dyDescent="0.2">
      <c r="A472" s="143" t="s">
        <v>50</v>
      </c>
      <c r="B472" s="143" t="s">
        <v>47</v>
      </c>
      <c r="C472" s="144" t="s">
        <v>75</v>
      </c>
      <c r="D472" s="143" t="str">
        <f t="shared" si="126"/>
        <v>MAMale30-34</v>
      </c>
      <c r="E472" s="146">
        <f>VLOOKUP(D472,'Appendix 1b. Person-years 2019'!$E$3:$F$1682,2,FALSE)</f>
        <v>284284.01520000002</v>
      </c>
      <c r="F472" s="146">
        <f>VLOOKUP(D472,'Appendix 2b.Deaths 2019'!$E$4:$F$1683,2,FALSE)</f>
        <v>775</v>
      </c>
      <c r="G472" s="147">
        <f t="shared" si="127"/>
        <v>2.7261469465835798E-3</v>
      </c>
      <c r="H472" s="304">
        <v>5</v>
      </c>
      <c r="I472" s="148">
        <f>VLOOKUP(D472,'Appendix 3b. nax IBGE 2019'!$E$5:$O$1850,11,FALSE)</f>
        <v>2.5000000000000111</v>
      </c>
      <c r="J472" s="147">
        <f t="shared" si="139"/>
        <v>1.3538465119550175E-2</v>
      </c>
      <c r="K472" s="146">
        <f t="shared" si="143"/>
        <v>95093.245583785538</v>
      </c>
      <c r="L472" s="146">
        <f t="shared" si="128"/>
        <v>1287.4165884408992</v>
      </c>
      <c r="M472" s="146">
        <f t="shared" si="140"/>
        <v>472247.68644782546</v>
      </c>
      <c r="N472" s="146">
        <f t="shared" si="141"/>
        <v>4444036.6781589594</v>
      </c>
      <c r="O472" s="145">
        <f t="shared" si="142"/>
        <v>46.733463043317528</v>
      </c>
    </row>
    <row r="473" spans="1:15" x14ac:dyDescent="0.2">
      <c r="A473" s="143" t="s">
        <v>50</v>
      </c>
      <c r="B473" s="143" t="s">
        <v>47</v>
      </c>
      <c r="C473" s="144" t="s">
        <v>76</v>
      </c>
      <c r="D473" s="143" t="str">
        <f t="shared" ref="D473:D536" si="144">_xlfn.CONCAT(A473,B473,C473)</f>
        <v>MAMale35-39</v>
      </c>
      <c r="E473" s="146">
        <f>VLOOKUP(D473,'Appendix 1b. Person-years 2019'!$E$3:$F$1682,2,FALSE)</f>
        <v>261104.76689999999</v>
      </c>
      <c r="F473" s="146">
        <f>VLOOKUP(D473,'Appendix 2b.Deaths 2019'!$E$4:$F$1683,2,FALSE)</f>
        <v>875</v>
      </c>
      <c r="G473" s="147">
        <f t="shared" ref="G473:G536" si="145">F473/E473</f>
        <v>3.3511452524921329E-3</v>
      </c>
      <c r="H473" s="304">
        <v>5</v>
      </c>
      <c r="I473" s="148">
        <f>VLOOKUP(D473,'Appendix 3b. nax IBGE 2019'!$E$5:$O$1850,11,FALSE)</f>
        <v>2.4999999999999822</v>
      </c>
      <c r="J473" s="147">
        <f t="shared" si="139"/>
        <v>1.6616515370964736E-2</v>
      </c>
      <c r="K473" s="146">
        <f t="shared" si="143"/>
        <v>93805.828995344636</v>
      </c>
      <c r="L473" s="146">
        <f t="shared" ref="L473:L536" si="146">K473*J473</f>
        <v>1558.7259993872337</v>
      </c>
      <c r="M473" s="146">
        <f t="shared" si="140"/>
        <v>465132.32997825509</v>
      </c>
      <c r="N473" s="146">
        <f t="shared" si="141"/>
        <v>3971788.9917111336</v>
      </c>
      <c r="O473" s="145">
        <f t="shared" si="142"/>
        <v>42.340535063212798</v>
      </c>
    </row>
    <row r="474" spans="1:15" x14ac:dyDescent="0.2">
      <c r="A474" s="143" t="s">
        <v>50</v>
      </c>
      <c r="B474" s="143" t="s">
        <v>47</v>
      </c>
      <c r="C474" s="144" t="s">
        <v>77</v>
      </c>
      <c r="D474" s="143" t="str">
        <f t="shared" si="144"/>
        <v>MAMale40-44</v>
      </c>
      <c r="E474" s="146">
        <f>VLOOKUP(D474,'Appendix 1b. Person-years 2019'!$E$3:$F$1682,2,FALSE)</f>
        <v>219844.41250000001</v>
      </c>
      <c r="F474" s="146">
        <f>VLOOKUP(D474,'Appendix 2b.Deaths 2019'!$E$4:$F$1683,2,FALSE)</f>
        <v>844</v>
      </c>
      <c r="G474" s="147">
        <f t="shared" si="145"/>
        <v>3.839078693892209E-3</v>
      </c>
      <c r="H474" s="304">
        <v>5</v>
      </c>
      <c r="I474" s="148">
        <f>VLOOKUP(D474,'Appendix 3b. nax IBGE 2019'!$E$5:$O$1850,11,FALSE)</f>
        <v>2.4999999999999898</v>
      </c>
      <c r="J474" s="147">
        <f t="shared" si="139"/>
        <v>1.9012913293625103E-2</v>
      </c>
      <c r="K474" s="146">
        <f t="shared" si="143"/>
        <v>92247.102995957408</v>
      </c>
      <c r="L474" s="146">
        <f t="shared" si="146"/>
        <v>1753.8861708502427</v>
      </c>
      <c r="M474" s="146">
        <f t="shared" si="140"/>
        <v>456850.79955266142</v>
      </c>
      <c r="N474" s="146">
        <f t="shared" si="141"/>
        <v>3506656.6617328785</v>
      </c>
      <c r="O474" s="145">
        <f t="shared" si="142"/>
        <v>38.013732115647606</v>
      </c>
    </row>
    <row r="475" spans="1:15" x14ac:dyDescent="0.2">
      <c r="A475" s="143" t="s">
        <v>50</v>
      </c>
      <c r="B475" s="143" t="s">
        <v>47</v>
      </c>
      <c r="C475" s="144" t="s">
        <v>78</v>
      </c>
      <c r="D475" s="143" t="str">
        <f t="shared" si="144"/>
        <v>MAMale45-49</v>
      </c>
      <c r="E475" s="146">
        <f>VLOOKUP(D475,'Appendix 1b. Person-years 2019'!$E$3:$F$1682,2,FALSE)</f>
        <v>178613.1251</v>
      </c>
      <c r="F475" s="146">
        <f>VLOOKUP(D475,'Appendix 2b.Deaths 2019'!$E$4:$F$1683,2,FALSE)</f>
        <v>895</v>
      </c>
      <c r="G475" s="147">
        <f t="shared" si="145"/>
        <v>5.0108299683963142E-3</v>
      </c>
      <c r="H475" s="304">
        <v>5</v>
      </c>
      <c r="I475" s="148">
        <f>VLOOKUP(D475,'Appendix 3b. nax IBGE 2019'!$E$5:$O$1850,11,FALSE)</f>
        <v>2.4999999999999853</v>
      </c>
      <c r="J475" s="147">
        <f t="shared" si="139"/>
        <v>2.4744177674396101E-2</v>
      </c>
      <c r="K475" s="146">
        <f t="shared" si="143"/>
        <v>90493.216825107171</v>
      </c>
      <c r="L475" s="146">
        <f t="shared" si="146"/>
        <v>2239.1802354481024</v>
      </c>
      <c r="M475" s="146">
        <f t="shared" si="140"/>
        <v>446868.13353691553</v>
      </c>
      <c r="N475" s="146">
        <f t="shared" si="141"/>
        <v>3049805.8621802172</v>
      </c>
      <c r="O475" s="145">
        <f t="shared" si="142"/>
        <v>33.702038331496844</v>
      </c>
    </row>
    <row r="476" spans="1:15" x14ac:dyDescent="0.2">
      <c r="A476" s="143" t="s">
        <v>50</v>
      </c>
      <c r="B476" s="143" t="s">
        <v>47</v>
      </c>
      <c r="C476" s="144" t="s">
        <v>79</v>
      </c>
      <c r="D476" s="143" t="str">
        <f t="shared" si="144"/>
        <v>MAMale50-54</v>
      </c>
      <c r="E476" s="146">
        <f>VLOOKUP(D476,'Appendix 1b. Person-years 2019'!$E$3:$F$1682,2,FALSE)</f>
        <v>155020.8187</v>
      </c>
      <c r="F476" s="146">
        <f>VLOOKUP(D476,'Appendix 2b.Deaths 2019'!$E$4:$F$1683,2,FALSE)</f>
        <v>988</v>
      </c>
      <c r="G476" s="147">
        <f t="shared" si="145"/>
        <v>6.3733375186980608E-3</v>
      </c>
      <c r="H476" s="304">
        <v>5</v>
      </c>
      <c r="I476" s="148">
        <f>VLOOKUP(D476,'Appendix 3b. nax IBGE 2019'!$E$5:$O$1850,11,FALSE)</f>
        <v>2.5000000000000031</v>
      </c>
      <c r="J476" s="147">
        <f t="shared" si="139"/>
        <v>3.1366907866610769E-2</v>
      </c>
      <c r="K476" s="146">
        <f t="shared" si="143"/>
        <v>88254.036589659067</v>
      </c>
      <c r="L476" s="146">
        <f t="shared" si="146"/>
        <v>2768.2562345643314</v>
      </c>
      <c r="M476" s="146">
        <f t="shared" si="140"/>
        <v>434349.54236188444</v>
      </c>
      <c r="N476" s="146">
        <f t="shared" si="141"/>
        <v>2602937.7286433014</v>
      </c>
      <c r="O476" s="145">
        <f t="shared" si="142"/>
        <v>29.493696030537077</v>
      </c>
    </row>
    <row r="477" spans="1:15" x14ac:dyDescent="0.2">
      <c r="A477" s="143" t="s">
        <v>50</v>
      </c>
      <c r="B477" s="143" t="s">
        <v>47</v>
      </c>
      <c r="C477" s="144" t="s">
        <v>80</v>
      </c>
      <c r="D477" s="143" t="str">
        <f t="shared" si="144"/>
        <v>MAMale55-59</v>
      </c>
      <c r="E477" s="146">
        <f>VLOOKUP(D477,'Appendix 1b. Person-years 2019'!$E$3:$F$1682,2,FALSE)</f>
        <v>127287.15919999999</v>
      </c>
      <c r="F477" s="146">
        <f>VLOOKUP(D477,'Appendix 2b.Deaths 2019'!$E$4:$F$1683,2,FALSE)</f>
        <v>1199</v>
      </c>
      <c r="G477" s="147">
        <f t="shared" si="145"/>
        <v>9.4196461570492818E-3</v>
      </c>
      <c r="H477" s="304">
        <v>5</v>
      </c>
      <c r="I477" s="148">
        <f>VLOOKUP(D477,'Appendix 3b. nax IBGE 2019'!$E$5:$O$1850,11,FALSE)</f>
        <v>2.4999999999999996</v>
      </c>
      <c r="J477" s="147">
        <f t="shared" si="139"/>
        <v>4.6014627023716385E-2</v>
      </c>
      <c r="K477" s="146">
        <f t="shared" si="143"/>
        <v>85485.780355094728</v>
      </c>
      <c r="L477" s="146">
        <f t="shared" si="146"/>
        <v>3933.5962988710253</v>
      </c>
      <c r="M477" s="146">
        <f t="shared" si="140"/>
        <v>417594.9110282961</v>
      </c>
      <c r="N477" s="146">
        <f t="shared" si="141"/>
        <v>2168588.186281417</v>
      </c>
      <c r="O477" s="145">
        <f t="shared" si="142"/>
        <v>25.367823482144477</v>
      </c>
    </row>
    <row r="478" spans="1:15" x14ac:dyDescent="0.2">
      <c r="A478" s="143" t="s">
        <v>50</v>
      </c>
      <c r="B478" s="143" t="s">
        <v>47</v>
      </c>
      <c r="C478" s="144" t="s">
        <v>81</v>
      </c>
      <c r="D478" s="143" t="str">
        <f t="shared" si="144"/>
        <v>MAMale60-64</v>
      </c>
      <c r="E478" s="146">
        <f>VLOOKUP(D478,'Appendix 1b. Person-years 2019'!$E$3:$F$1682,2,FALSE)</f>
        <v>101913.182</v>
      </c>
      <c r="F478" s="146">
        <f>VLOOKUP(D478,'Appendix 2b.Deaths 2019'!$E$4:$F$1683,2,FALSE)</f>
        <v>1400</v>
      </c>
      <c r="G478" s="147">
        <f t="shared" si="145"/>
        <v>1.3737182693402704E-2</v>
      </c>
      <c r="H478" s="304">
        <v>5</v>
      </c>
      <c r="I478" s="148">
        <f>VLOOKUP(D478,'Appendix 3b. nax IBGE 2019'!$E$5:$O$1850,11,FALSE)</f>
        <v>2.4999999999999987</v>
      </c>
      <c r="J478" s="147">
        <f t="shared" si="139"/>
        <v>6.6405357159221329E-2</v>
      </c>
      <c r="K478" s="146">
        <f t="shared" si="143"/>
        <v>81552.184056223705</v>
      </c>
      <c r="L478" s="146">
        <f t="shared" si="146"/>
        <v>5415.5019093680903</v>
      </c>
      <c r="M478" s="146">
        <f t="shared" si="140"/>
        <v>394222.16550769832</v>
      </c>
      <c r="N478" s="146">
        <f t="shared" si="141"/>
        <v>1750993.2752531208</v>
      </c>
      <c r="O478" s="145">
        <f t="shared" si="142"/>
        <v>21.470832394212167</v>
      </c>
    </row>
    <row r="479" spans="1:15" x14ac:dyDescent="0.2">
      <c r="A479" s="143" t="s">
        <v>50</v>
      </c>
      <c r="B479" s="143" t="s">
        <v>47</v>
      </c>
      <c r="C479" s="144" t="s">
        <v>82</v>
      </c>
      <c r="D479" s="143" t="str">
        <f t="shared" si="144"/>
        <v>MAMale65-69</v>
      </c>
      <c r="E479" s="146">
        <f>VLOOKUP(D479,'Appendix 1b. Person-years 2019'!$E$3:$F$1682,2,FALSE)</f>
        <v>80562.601999999999</v>
      </c>
      <c r="F479" s="146">
        <f>VLOOKUP(D479,'Appendix 2b.Deaths 2019'!$E$4:$F$1683,2,FALSE)</f>
        <v>1766</v>
      </c>
      <c r="G479" s="147">
        <f t="shared" si="145"/>
        <v>2.1920841136685233E-2</v>
      </c>
      <c r="H479" s="304">
        <v>5</v>
      </c>
      <c r="I479" s="148">
        <f>VLOOKUP(D479,'Appendix 3b. nax IBGE 2019'!$E$5:$O$1850,11,FALSE)</f>
        <v>2.5</v>
      </c>
      <c r="J479" s="147">
        <f t="shared" si="139"/>
        <v>0.10390973376725786</v>
      </c>
      <c r="K479" s="146">
        <f t="shared" si="143"/>
        <v>76136.682146855615</v>
      </c>
      <c r="L479" s="146">
        <f t="shared" si="146"/>
        <v>7911.3423718021013</v>
      </c>
      <c r="M479" s="146">
        <f t="shared" si="140"/>
        <v>360905.05480477278</v>
      </c>
      <c r="N479" s="146">
        <f t="shared" si="141"/>
        <v>1356771.1097454226</v>
      </c>
      <c r="O479" s="145">
        <f t="shared" si="142"/>
        <v>17.820202712910785</v>
      </c>
    </row>
    <row r="480" spans="1:15" x14ac:dyDescent="0.2">
      <c r="A480" s="143" t="s">
        <v>50</v>
      </c>
      <c r="B480" s="143" t="s">
        <v>47</v>
      </c>
      <c r="C480" s="144" t="s">
        <v>19</v>
      </c>
      <c r="D480" s="143" t="str">
        <f t="shared" si="144"/>
        <v>MAMale70-74</v>
      </c>
      <c r="E480" s="146">
        <f>VLOOKUP(D480,'Appendix 1b. Person-years 2019'!$E$3:$F$1682,2,FALSE)</f>
        <v>59151.449500000002</v>
      </c>
      <c r="F480" s="146">
        <f>VLOOKUP(D480,'Appendix 2b.Deaths 2019'!$E$4:$F$1683,2,FALSE)</f>
        <v>1800</v>
      </c>
      <c r="G480" s="147">
        <f t="shared" si="145"/>
        <v>3.043036164312423E-2</v>
      </c>
      <c r="H480" s="304">
        <v>5</v>
      </c>
      <c r="I480" s="148">
        <f>VLOOKUP(D480,'Appendix 3b. nax IBGE 2019'!$E$5:$O$1850,11,FALSE)</f>
        <v>2.5000000000000013</v>
      </c>
      <c r="J480" s="147">
        <f t="shared" si="139"/>
        <v>0.14139505181260642</v>
      </c>
      <c r="K480" s="146">
        <f t="shared" si="143"/>
        <v>68225.339775053508</v>
      </c>
      <c r="L480" s="146">
        <f t="shared" si="146"/>
        <v>9646.7254524263681</v>
      </c>
      <c r="M480" s="146">
        <f t="shared" si="140"/>
        <v>317009.88524420164</v>
      </c>
      <c r="N480" s="146">
        <f t="shared" si="141"/>
        <v>995866.05494064977</v>
      </c>
      <c r="O480" s="145">
        <f t="shared" si="142"/>
        <v>14.596718143495222</v>
      </c>
    </row>
    <row r="481" spans="1:15" x14ac:dyDescent="0.2">
      <c r="A481" s="143" t="s">
        <v>50</v>
      </c>
      <c r="B481" s="143" t="s">
        <v>47</v>
      </c>
      <c r="C481" s="144" t="s">
        <v>20</v>
      </c>
      <c r="D481" s="143" t="str">
        <f t="shared" si="144"/>
        <v>MAMale75-79</v>
      </c>
      <c r="E481" s="146">
        <f>VLOOKUP(D481,'Appendix 1b. Person-years 2019'!$E$3:$F$1682,2,FALSE)</f>
        <v>40849.924099999997</v>
      </c>
      <c r="F481" s="146">
        <f>VLOOKUP(D481,'Appendix 2b.Deaths 2019'!$E$4:$F$1683,2,FALSE)</f>
        <v>2106</v>
      </c>
      <c r="G481" s="147">
        <f t="shared" si="145"/>
        <v>5.1554563353521633E-2</v>
      </c>
      <c r="H481" s="304">
        <v>5</v>
      </c>
      <c r="I481" s="148">
        <f>VLOOKUP(D481,'Appendix 3b. nax IBGE 2019'!$E$5:$O$1850,11,FALSE)</f>
        <v>2.5</v>
      </c>
      <c r="J481" s="147">
        <f t="shared" si="139"/>
        <v>0.22834256383390641</v>
      </c>
      <c r="K481" s="146">
        <f t="shared" si="143"/>
        <v>58578.614322627138</v>
      </c>
      <c r="L481" s="146">
        <f t="shared" si="146"/>
        <v>13375.990980266271</v>
      </c>
      <c r="M481" s="146">
        <f t="shared" si="140"/>
        <v>259453.09416246999</v>
      </c>
      <c r="N481" s="146">
        <f t="shared" si="141"/>
        <v>678856.16969644814</v>
      </c>
      <c r="O481" s="145">
        <f t="shared" si="142"/>
        <v>11.588805531615769</v>
      </c>
    </row>
    <row r="482" spans="1:15" x14ac:dyDescent="0.2">
      <c r="A482" s="143" t="s">
        <v>50</v>
      </c>
      <c r="B482" s="143" t="s">
        <v>47</v>
      </c>
      <c r="C482" s="144" t="s">
        <v>21</v>
      </c>
      <c r="D482" s="143" t="str">
        <f t="shared" si="144"/>
        <v>MAMale80-84</v>
      </c>
      <c r="E482" s="146">
        <f>VLOOKUP(D482,'Appendix 1b. Person-years 2019'!$E$3:$F$1682,2,FALSE)</f>
        <v>25139.0887</v>
      </c>
      <c r="F482" s="146">
        <f>VLOOKUP(D482,'Appendix 2b.Deaths 2019'!$E$4:$F$1683,2,FALSE)</f>
        <v>1839</v>
      </c>
      <c r="G482" s="147">
        <f t="shared" si="145"/>
        <v>7.3153009719083409E-2</v>
      </c>
      <c r="H482" s="304">
        <v>5</v>
      </c>
      <c r="I482" s="148">
        <f>VLOOKUP(D482,'Appendix 3b. nax IBGE 2019'!$E$5:$O$1850,11,FALSE)</f>
        <v>2.5</v>
      </c>
      <c r="J482" s="147">
        <f t="shared" si="139"/>
        <v>0.30921502438509363</v>
      </c>
      <c r="K482" s="146">
        <f t="shared" si="143"/>
        <v>45202.623342360865</v>
      </c>
      <c r="L482" s="146">
        <f t="shared" si="146"/>
        <v>13977.330279078316</v>
      </c>
      <c r="M482" s="146">
        <f t="shared" si="140"/>
        <v>191069.79101410852</v>
      </c>
      <c r="N482" s="146">
        <f t="shared" si="141"/>
        <v>419403.07553397818</v>
      </c>
      <c r="O482" s="145">
        <f t="shared" si="142"/>
        <v>9.2782906062211161</v>
      </c>
    </row>
    <row r="483" spans="1:15" x14ac:dyDescent="0.2">
      <c r="A483" s="143" t="s">
        <v>50</v>
      </c>
      <c r="B483" s="143" t="s">
        <v>47</v>
      </c>
      <c r="C483" s="144" t="s">
        <v>22</v>
      </c>
      <c r="D483" s="143" t="str">
        <f t="shared" si="144"/>
        <v>MAMale85-89</v>
      </c>
      <c r="E483" s="146">
        <f>VLOOKUP(D483,'Appendix 1b. Person-years 2019'!$E$3:$F$1682,2,FALSE)</f>
        <v>12689.455599999999</v>
      </c>
      <c r="F483" s="146">
        <f>VLOOKUP(D483,'Appendix 2b.Deaths 2019'!$E$4:$F$1683,2,FALSE)</f>
        <v>1372</v>
      </c>
      <c r="G483" s="147">
        <f t="shared" si="145"/>
        <v>0.10812126565934004</v>
      </c>
      <c r="H483" s="304">
        <v>5</v>
      </c>
      <c r="I483" s="148">
        <f>VLOOKUP(D483,'Appendix 3b. nax IBGE 2019'!$E$5:$O$1850,11,FALSE)</f>
        <v>2.5000000000000004</v>
      </c>
      <c r="J483" s="147">
        <f t="shared" si="139"/>
        <v>0.42557268497330647</v>
      </c>
      <c r="K483" s="146">
        <f t="shared" si="143"/>
        <v>31225.293063282548</v>
      </c>
      <c r="L483" s="146">
        <f t="shared" si="146"/>
        <v>13288.631808019516</v>
      </c>
      <c r="M483" s="146">
        <f t="shared" si="140"/>
        <v>122904.88579636396</v>
      </c>
      <c r="N483" s="146">
        <f t="shared" si="141"/>
        <v>228333.28451986969</v>
      </c>
      <c r="O483" s="145">
        <f t="shared" si="142"/>
        <v>7.312446485517988</v>
      </c>
    </row>
    <row r="484" spans="1:15" x14ac:dyDescent="0.2">
      <c r="A484" s="143" t="s">
        <v>50</v>
      </c>
      <c r="B484" s="143" t="s">
        <v>47</v>
      </c>
      <c r="C484" s="144" t="s">
        <v>5</v>
      </c>
      <c r="D484" s="143" t="str">
        <f t="shared" si="144"/>
        <v>MAMale90+</v>
      </c>
      <c r="E484" s="8">
        <f>VLOOKUP(D484,'Appendix 1b. Person-years 2019'!$E$3:$F$1682,2,FALSE)</f>
        <v>7711.6949000000004</v>
      </c>
      <c r="F484" s="8">
        <f>VLOOKUP(D484,'Appendix 2b.Deaths 2019'!$E$4:$F$1683,2,FALSE)</f>
        <v>1312</v>
      </c>
      <c r="G484" s="7">
        <f t="shared" si="145"/>
        <v>0.17013121201151254</v>
      </c>
      <c r="H484" s="306"/>
      <c r="I484" s="148">
        <f>VLOOKUP(D484,'Appendix 3b. nax IBGE 2019'!$E$5:$O$1850,11,FALSE)</f>
        <v>0</v>
      </c>
      <c r="J484" s="7">
        <v>1</v>
      </c>
      <c r="K484" s="8">
        <f t="shared" si="143"/>
        <v>17936.661255263032</v>
      </c>
      <c r="L484" s="8">
        <f t="shared" si="146"/>
        <v>17936.661255263032</v>
      </c>
      <c r="M484" s="8">
        <f>K484*O484</f>
        <v>105428.39872350573</v>
      </c>
      <c r="N484" s="8">
        <f>M484</f>
        <v>105428.39872350573</v>
      </c>
      <c r="O484" s="142">
        <f>1/G484</f>
        <v>5.8778162347560974</v>
      </c>
    </row>
    <row r="485" spans="1:15" x14ac:dyDescent="0.2">
      <c r="A485" s="143" t="s">
        <v>59</v>
      </c>
      <c r="B485" s="143" t="s">
        <v>48</v>
      </c>
      <c r="C485" s="144">
        <v>0</v>
      </c>
      <c r="D485" s="143" t="str">
        <f t="shared" si="144"/>
        <v>MGFemale0</v>
      </c>
      <c r="E485" s="151">
        <f>VLOOKUP(D485,'Appendix 1b. Person-years 2019'!$E$3:$F$1682,2,FALSE)</f>
        <v>130475.0745</v>
      </c>
      <c r="F485" s="151">
        <f>VLOOKUP(D485,'Appendix 2b.Deaths 2019'!$E$4:$F$1683,2,FALSE)</f>
        <v>1303</v>
      </c>
      <c r="G485" s="152">
        <f t="shared" si="145"/>
        <v>9.9865817666193405E-3</v>
      </c>
      <c r="H485" s="307">
        <v>1</v>
      </c>
      <c r="I485" s="148">
        <f>VLOOKUP(D485,'Appendix 3b. nax IBGE 2019'!$E$5:$O$1850,11,FALSE)</f>
        <v>7.6982777909445146E-2</v>
      </c>
      <c r="J485" s="152">
        <f t="shared" ref="J485:J503" si="147">(H485*G485)/(1+(H485-I485)*G485)</f>
        <v>9.8953683690982622E-3</v>
      </c>
      <c r="K485" s="151">
        <v>100000</v>
      </c>
      <c r="L485" s="151">
        <f t="shared" si="146"/>
        <v>989.53683690982621</v>
      </c>
      <c r="M485" s="151">
        <f t="shared" ref="M485:M503" si="148">K486*H485+L485*I485</f>
        <v>99086.640457639209</v>
      </c>
      <c r="N485" s="151">
        <f t="shared" ref="N485:N503" si="149">N486+M485</f>
        <v>8080977.5968575357</v>
      </c>
      <c r="O485" s="150">
        <f t="shared" ref="O485:O503" si="150">N485/K485</f>
        <v>80.809775968575352</v>
      </c>
    </row>
    <row r="486" spans="1:15" x14ac:dyDescent="0.2">
      <c r="A486" s="143" t="s">
        <v>59</v>
      </c>
      <c r="B486" s="143" t="s">
        <v>48</v>
      </c>
      <c r="C486" s="149" t="s">
        <v>107</v>
      </c>
      <c r="D486" s="143" t="str">
        <f t="shared" si="144"/>
        <v>MGFemale01-04</v>
      </c>
      <c r="E486" s="146">
        <f>VLOOKUP(D486,'Appendix 1b. Person-years 2019'!$E$3:$F$1682,2,FALSE)</f>
        <v>519812.91810000001</v>
      </c>
      <c r="F486" s="146">
        <f>VLOOKUP(D486,'Appendix 2b.Deaths 2019'!$E$4:$F$1683,2,FALSE)</f>
        <v>225</v>
      </c>
      <c r="G486" s="147">
        <f t="shared" si="145"/>
        <v>4.3284803467834402E-4</v>
      </c>
      <c r="H486" s="304">
        <v>4</v>
      </c>
      <c r="I486" s="148">
        <f>VLOOKUP(D486,'Appendix 3b. nax IBGE 2019'!$E$5:$O$1850,11,FALSE)</f>
        <v>1.5093843286323858</v>
      </c>
      <c r="J486" s="147">
        <f t="shared" si="147"/>
        <v>1.7295276074695805E-3</v>
      </c>
      <c r="K486" s="146">
        <f t="shared" ref="K486:K504" si="151">K485-L485</f>
        <v>99010.463163090171</v>
      </c>
      <c r="L486" s="146">
        <f t="shared" si="146"/>
        <v>171.24132946891439</v>
      </c>
      <c r="M486" s="146">
        <f t="shared" si="148"/>
        <v>395615.35631359956</v>
      </c>
      <c r="N486" s="146">
        <f t="shared" si="149"/>
        <v>7981890.9563998962</v>
      </c>
      <c r="O486" s="145">
        <f t="shared" si="150"/>
        <v>80.616640922607488</v>
      </c>
    </row>
    <row r="487" spans="1:15" x14ac:dyDescent="0.2">
      <c r="A487" s="143" t="s">
        <v>59</v>
      </c>
      <c r="B487" s="143" t="s">
        <v>48</v>
      </c>
      <c r="C487" s="149" t="s">
        <v>106</v>
      </c>
      <c r="D487" s="143" t="str">
        <f t="shared" si="144"/>
        <v>MGFemale05-09</v>
      </c>
      <c r="E487" s="146">
        <f>VLOOKUP(D487,'Appendix 1b. Person-years 2019'!$E$3:$F$1682,2,FALSE)</f>
        <v>640781.63410000002</v>
      </c>
      <c r="F487" s="146">
        <f>VLOOKUP(D487,'Appendix 2b.Deaths 2019'!$E$4:$F$1683,2,FALSE)</f>
        <v>106</v>
      </c>
      <c r="G487" s="147">
        <f t="shared" si="145"/>
        <v>1.6542296838591616E-4</v>
      </c>
      <c r="H487" s="304">
        <v>5</v>
      </c>
      <c r="I487" s="148">
        <f>VLOOKUP(D487,'Appendix 3b. nax IBGE 2019'!$E$5:$O$1850,11,FALSE)</f>
        <v>2.5000000000001932</v>
      </c>
      <c r="J487" s="147">
        <f t="shared" si="147"/>
        <v>8.2677292385146942E-4</v>
      </c>
      <c r="K487" s="146">
        <f t="shared" si="151"/>
        <v>98839.221833621254</v>
      </c>
      <c r="L487" s="146">
        <f t="shared" si="146"/>
        <v>81.717592426587032</v>
      </c>
      <c r="M487" s="146">
        <f t="shared" si="148"/>
        <v>493991.81518703984</v>
      </c>
      <c r="N487" s="146">
        <f t="shared" si="149"/>
        <v>7586275.6000862969</v>
      </c>
      <c r="O487" s="145">
        <f t="shared" si="150"/>
        <v>76.753696147633377</v>
      </c>
    </row>
    <row r="488" spans="1:15" x14ac:dyDescent="0.2">
      <c r="A488" s="143" t="s">
        <v>59</v>
      </c>
      <c r="B488" s="143" t="s">
        <v>48</v>
      </c>
      <c r="C488" s="149" t="s">
        <v>71</v>
      </c>
      <c r="D488" s="143" t="str">
        <f t="shared" si="144"/>
        <v>MGFemale10-14</v>
      </c>
      <c r="E488" s="146">
        <f>VLOOKUP(D488,'Appendix 1b. Person-years 2019'!$E$3:$F$1682,2,FALSE)</f>
        <v>670030.12250000006</v>
      </c>
      <c r="F488" s="146">
        <f>VLOOKUP(D488,'Appendix 2b.Deaths 2019'!$E$4:$F$1683,2,FALSE)</f>
        <v>148</v>
      </c>
      <c r="G488" s="147">
        <f t="shared" si="145"/>
        <v>2.2088559160263722E-4</v>
      </c>
      <c r="H488" s="304">
        <v>5</v>
      </c>
      <c r="I488" s="148">
        <f>VLOOKUP(D488,'Appendix 3b. nax IBGE 2019'!$E$5:$O$1850,11,FALSE)</f>
        <v>2.5000000000003544</v>
      </c>
      <c r="J488" s="147">
        <f t="shared" si="147"/>
        <v>1.1038184140546602E-3</v>
      </c>
      <c r="K488" s="146">
        <f t="shared" si="151"/>
        <v>98757.504241194663</v>
      </c>
      <c r="L488" s="146">
        <f t="shared" si="146"/>
        <v>109.01035170751187</v>
      </c>
      <c r="M488" s="146">
        <f t="shared" si="148"/>
        <v>493514.99532670452</v>
      </c>
      <c r="N488" s="146">
        <f t="shared" si="149"/>
        <v>7092283.7848992571</v>
      </c>
      <c r="O488" s="145">
        <f t="shared" si="150"/>
        <v>71.81513789147435</v>
      </c>
    </row>
    <row r="489" spans="1:15" x14ac:dyDescent="0.2">
      <c r="A489" s="143" t="s">
        <v>59</v>
      </c>
      <c r="B489" s="143" t="s">
        <v>48</v>
      </c>
      <c r="C489" s="144" t="s">
        <v>72</v>
      </c>
      <c r="D489" s="143" t="str">
        <f t="shared" si="144"/>
        <v>MGFemale15-19</v>
      </c>
      <c r="E489" s="146">
        <f>VLOOKUP(D489,'Appendix 1b. Person-years 2019'!$E$3:$F$1682,2,FALSE)</f>
        <v>753826.23190000001</v>
      </c>
      <c r="F489" s="146">
        <f>VLOOKUP(D489,'Appendix 2b.Deaths 2019'!$E$4:$F$1683,2,FALSE)</f>
        <v>279</v>
      </c>
      <c r="G489" s="147">
        <f t="shared" si="145"/>
        <v>3.7011182178787745E-4</v>
      </c>
      <c r="H489" s="304">
        <v>5</v>
      </c>
      <c r="I489" s="148">
        <f>VLOOKUP(D489,'Appendix 3b. nax IBGE 2019'!$E$5:$O$1850,11,FALSE)</f>
        <v>2.4999999999996012</v>
      </c>
      <c r="J489" s="147">
        <f t="shared" si="147"/>
        <v>1.8488484073087904E-3</v>
      </c>
      <c r="K489" s="146">
        <f t="shared" si="151"/>
        <v>98648.493889487145</v>
      </c>
      <c r="L489" s="146">
        <f t="shared" si="146"/>
        <v>182.38611081098924</v>
      </c>
      <c r="M489" s="146">
        <f t="shared" si="148"/>
        <v>492786.50417040818</v>
      </c>
      <c r="N489" s="146">
        <f t="shared" si="149"/>
        <v>6598768.7895725528</v>
      </c>
      <c r="O489" s="145">
        <f t="shared" si="150"/>
        <v>66.891733764987322</v>
      </c>
    </row>
    <row r="490" spans="1:15" x14ac:dyDescent="0.2">
      <c r="A490" s="143" t="s">
        <v>59</v>
      </c>
      <c r="B490" s="143" t="s">
        <v>48</v>
      </c>
      <c r="C490" s="144" t="s">
        <v>73</v>
      </c>
      <c r="D490" s="143" t="str">
        <f t="shared" si="144"/>
        <v>MGFemale20-24</v>
      </c>
      <c r="E490" s="146">
        <f>VLOOKUP(D490,'Appendix 1b. Person-years 2019'!$E$3:$F$1682,2,FALSE)</f>
        <v>844060.71250000002</v>
      </c>
      <c r="F490" s="146">
        <f>VLOOKUP(D490,'Appendix 2b.Deaths 2019'!$E$4:$F$1683,2,FALSE)</f>
        <v>420</v>
      </c>
      <c r="G490" s="147">
        <f t="shared" si="145"/>
        <v>4.975945376678102E-4</v>
      </c>
      <c r="H490" s="304">
        <v>5</v>
      </c>
      <c r="I490" s="148">
        <f>VLOOKUP(D490,'Appendix 3b. nax IBGE 2019'!$E$5:$O$1850,11,FALSE)</f>
        <v>2.4999999999999174</v>
      </c>
      <c r="J490" s="147">
        <f t="shared" si="147"/>
        <v>2.484881529649288E-3</v>
      </c>
      <c r="K490" s="146">
        <f t="shared" si="151"/>
        <v>98466.10777867616</v>
      </c>
      <c r="L490" s="146">
        <f t="shared" si="146"/>
        <v>244.67661251568848</v>
      </c>
      <c r="M490" s="146">
        <f t="shared" si="148"/>
        <v>491718.84736209159</v>
      </c>
      <c r="N490" s="146">
        <f t="shared" si="149"/>
        <v>6105982.2854021443</v>
      </c>
      <c r="O490" s="145">
        <f t="shared" si="150"/>
        <v>62.011004833527672</v>
      </c>
    </row>
    <row r="491" spans="1:15" x14ac:dyDescent="0.2">
      <c r="A491" s="143" t="s">
        <v>59</v>
      </c>
      <c r="B491" s="143" t="s">
        <v>48</v>
      </c>
      <c r="C491" s="144" t="s">
        <v>74</v>
      </c>
      <c r="D491" s="143" t="str">
        <f t="shared" si="144"/>
        <v>MGFemale25-29</v>
      </c>
      <c r="E491" s="146">
        <f>VLOOKUP(D491,'Appendix 1b. Person-years 2019'!$E$3:$F$1682,2,FALSE)</f>
        <v>848189.02910000004</v>
      </c>
      <c r="F491" s="146">
        <f>VLOOKUP(D491,'Appendix 2b.Deaths 2019'!$E$4:$F$1683,2,FALSE)</f>
        <v>433</v>
      </c>
      <c r="G491" s="147">
        <f t="shared" si="145"/>
        <v>5.1049941126855825E-4</v>
      </c>
      <c r="H491" s="304">
        <v>5</v>
      </c>
      <c r="I491" s="148">
        <f>VLOOKUP(D491,'Appendix 3b. nax IBGE 2019'!$E$5:$O$1850,11,FALSE)</f>
        <v>2.4999999999999631</v>
      </c>
      <c r="J491" s="147">
        <f t="shared" si="147"/>
        <v>2.5492435879656996E-3</v>
      </c>
      <c r="K491" s="146">
        <f t="shared" si="151"/>
        <v>98221.431166160473</v>
      </c>
      <c r="L491" s="146">
        <f t="shared" si="146"/>
        <v>250.39035360114892</v>
      </c>
      <c r="M491" s="146">
        <f t="shared" si="148"/>
        <v>490481.17994679947</v>
      </c>
      <c r="N491" s="146">
        <f t="shared" si="149"/>
        <v>5614263.4380400525</v>
      </c>
      <c r="O491" s="145">
        <f t="shared" si="150"/>
        <v>57.159251004421272</v>
      </c>
    </row>
    <row r="492" spans="1:15" x14ac:dyDescent="0.2">
      <c r="A492" s="143" t="s">
        <v>59</v>
      </c>
      <c r="B492" s="143" t="s">
        <v>48</v>
      </c>
      <c r="C492" s="144" t="s">
        <v>75</v>
      </c>
      <c r="D492" s="143" t="str">
        <f t="shared" si="144"/>
        <v>MGFemale30-34</v>
      </c>
      <c r="E492" s="146">
        <f>VLOOKUP(D492,'Appendix 1b. Person-years 2019'!$E$3:$F$1682,2,FALSE)</f>
        <v>855366.49650000001</v>
      </c>
      <c r="F492" s="146">
        <f>VLOOKUP(D492,'Appendix 2b.Deaths 2019'!$E$4:$F$1683,2,FALSE)</f>
        <v>667</v>
      </c>
      <c r="G492" s="147">
        <f t="shared" si="145"/>
        <v>7.7978270452401337E-4</v>
      </c>
      <c r="H492" s="304">
        <v>5</v>
      </c>
      <c r="I492" s="148">
        <f>VLOOKUP(D492,'Appendix 3b. nax IBGE 2019'!$E$5:$O$1850,11,FALSE)</f>
        <v>2.499999999999952</v>
      </c>
      <c r="J492" s="147">
        <f t="shared" si="147"/>
        <v>3.8913275478214943E-3</v>
      </c>
      <c r="K492" s="146">
        <f t="shared" si="151"/>
        <v>97971.040812559324</v>
      </c>
      <c r="L492" s="146">
        <f t="shared" si="146"/>
        <v>381.23741000265602</v>
      </c>
      <c r="M492" s="146">
        <f t="shared" si="148"/>
        <v>488902.11053778999</v>
      </c>
      <c r="N492" s="146">
        <f t="shared" si="149"/>
        <v>5123782.2580932528</v>
      </c>
      <c r="O492" s="145">
        <f t="shared" si="150"/>
        <v>52.298946868352687</v>
      </c>
    </row>
    <row r="493" spans="1:15" x14ac:dyDescent="0.2">
      <c r="A493" s="143" t="s">
        <v>59</v>
      </c>
      <c r="B493" s="143" t="s">
        <v>48</v>
      </c>
      <c r="C493" s="144" t="s">
        <v>76</v>
      </c>
      <c r="D493" s="143" t="str">
        <f t="shared" si="144"/>
        <v>MGFemale35-39</v>
      </c>
      <c r="E493" s="146">
        <f>VLOOKUP(D493,'Appendix 1b. Person-years 2019'!$E$3:$F$1682,2,FALSE)</f>
        <v>847125.31869999995</v>
      </c>
      <c r="F493" s="146">
        <f>VLOOKUP(D493,'Appendix 2b.Deaths 2019'!$E$4:$F$1683,2,FALSE)</f>
        <v>1090</v>
      </c>
      <c r="G493" s="147">
        <f t="shared" si="145"/>
        <v>1.2867045476491199E-3</v>
      </c>
      <c r="H493" s="304">
        <v>5</v>
      </c>
      <c r="I493" s="148">
        <f>VLOOKUP(D493,'Appendix 3b. nax IBGE 2019'!$E$5:$O$1850,11,FALSE)</f>
        <v>2.4999999999999298</v>
      </c>
      <c r="J493" s="147">
        <f t="shared" si="147"/>
        <v>6.4128939885987942E-3</v>
      </c>
      <c r="K493" s="146">
        <f t="shared" si="151"/>
        <v>97589.803402556674</v>
      </c>
      <c r="L493" s="146">
        <f t="shared" si="146"/>
        <v>625.83306358879383</v>
      </c>
      <c r="M493" s="146">
        <f t="shared" si="148"/>
        <v>486384.43435381132</v>
      </c>
      <c r="N493" s="146">
        <f t="shared" si="149"/>
        <v>4634880.147555463</v>
      </c>
      <c r="O493" s="145">
        <f t="shared" si="150"/>
        <v>47.493487905049285</v>
      </c>
    </row>
    <row r="494" spans="1:15" x14ac:dyDescent="0.2">
      <c r="A494" s="143" t="s">
        <v>59</v>
      </c>
      <c r="B494" s="143" t="s">
        <v>48</v>
      </c>
      <c r="C494" s="144" t="s">
        <v>77</v>
      </c>
      <c r="D494" s="143" t="str">
        <f t="shared" si="144"/>
        <v>MGFemale40-44</v>
      </c>
      <c r="E494" s="146">
        <f>VLOOKUP(D494,'Appendix 1b. Person-years 2019'!$E$3:$F$1682,2,FALSE)</f>
        <v>789944.80050000001</v>
      </c>
      <c r="F494" s="146">
        <f>VLOOKUP(D494,'Appendix 2b.Deaths 2019'!$E$4:$F$1683,2,FALSE)</f>
        <v>1337</v>
      </c>
      <c r="G494" s="147">
        <f t="shared" si="145"/>
        <v>1.6925233246091857E-3</v>
      </c>
      <c r="H494" s="304">
        <v>5</v>
      </c>
      <c r="I494" s="148">
        <f>VLOOKUP(D494,'Appendix 3b. nax IBGE 2019'!$E$5:$O$1850,11,FALSE)</f>
        <v>2.5000000000000608</v>
      </c>
      <c r="J494" s="147">
        <f t="shared" si="147"/>
        <v>8.426959559022968E-3</v>
      </c>
      <c r="K494" s="146">
        <f t="shared" si="151"/>
        <v>96963.970338967876</v>
      </c>
      <c r="L494" s="146">
        <f t="shared" si="146"/>
        <v>817.1114567287849</v>
      </c>
      <c r="M494" s="146">
        <f t="shared" si="148"/>
        <v>482777.07305301743</v>
      </c>
      <c r="N494" s="146">
        <f t="shared" si="149"/>
        <v>4148495.7132016518</v>
      </c>
      <c r="O494" s="145">
        <f t="shared" si="150"/>
        <v>42.783888682562072</v>
      </c>
    </row>
    <row r="495" spans="1:15" x14ac:dyDescent="0.2">
      <c r="A495" s="143" t="s">
        <v>59</v>
      </c>
      <c r="B495" s="143" t="s">
        <v>48</v>
      </c>
      <c r="C495" s="144" t="s">
        <v>78</v>
      </c>
      <c r="D495" s="143" t="str">
        <f t="shared" si="144"/>
        <v>MGFemale45-49</v>
      </c>
      <c r="E495" s="146">
        <f>VLOOKUP(D495,'Appendix 1b. Person-years 2019'!$E$3:$F$1682,2,FALSE)</f>
        <v>710640.19110000005</v>
      </c>
      <c r="F495" s="146">
        <f>VLOOKUP(D495,'Appendix 2b.Deaths 2019'!$E$4:$F$1683,2,FALSE)</f>
        <v>1921</v>
      </c>
      <c r="G495" s="147">
        <f t="shared" si="145"/>
        <v>2.7031963911673556E-3</v>
      </c>
      <c r="H495" s="304">
        <v>5</v>
      </c>
      <c r="I495" s="148">
        <f>VLOOKUP(D495,'Appendix 3b. nax IBGE 2019'!$E$5:$O$1850,11,FALSE)</f>
        <v>2.4999999999999796</v>
      </c>
      <c r="J495" s="147">
        <f t="shared" si="147"/>
        <v>1.3425254209015984E-2</v>
      </c>
      <c r="K495" s="146">
        <f t="shared" si="151"/>
        <v>96146.858882239088</v>
      </c>
      <c r="L495" s="146">
        <f t="shared" si="146"/>
        <v>1290.7960218924461</v>
      </c>
      <c r="M495" s="146">
        <f t="shared" si="148"/>
        <v>477507.3043564643</v>
      </c>
      <c r="N495" s="146">
        <f t="shared" si="149"/>
        <v>3665718.6401486346</v>
      </c>
      <c r="O495" s="145">
        <f t="shared" si="150"/>
        <v>38.126244401165678</v>
      </c>
    </row>
    <row r="496" spans="1:15" x14ac:dyDescent="0.2">
      <c r="A496" s="143" t="s">
        <v>59</v>
      </c>
      <c r="B496" s="143" t="s">
        <v>48</v>
      </c>
      <c r="C496" s="144" t="s">
        <v>79</v>
      </c>
      <c r="D496" s="143" t="str">
        <f t="shared" si="144"/>
        <v>MGFemale50-54</v>
      </c>
      <c r="E496" s="146">
        <f>VLOOKUP(D496,'Appendix 1b. Person-years 2019'!$E$3:$F$1682,2,FALSE)</f>
        <v>687701.2781</v>
      </c>
      <c r="F496" s="146">
        <f>VLOOKUP(D496,'Appendix 2b.Deaths 2019'!$E$4:$F$1683,2,FALSE)</f>
        <v>2600</v>
      </c>
      <c r="G496" s="147">
        <f t="shared" si="145"/>
        <v>3.78071130997946E-3</v>
      </c>
      <c r="H496" s="304">
        <v>5</v>
      </c>
      <c r="I496" s="148">
        <f>VLOOKUP(D496,'Appendix 3b. nax IBGE 2019'!$E$5:$O$1850,11,FALSE)</f>
        <v>2.4999999999999947</v>
      </c>
      <c r="J496" s="147">
        <f t="shared" si="147"/>
        <v>1.8726557282608955E-2</v>
      </c>
      <c r="K496" s="146">
        <f t="shared" si="151"/>
        <v>94856.062860346647</v>
      </c>
      <c r="L496" s="146">
        <f t="shared" si="146"/>
        <v>1776.3274947570374</v>
      </c>
      <c r="M496" s="146">
        <f t="shared" si="148"/>
        <v>469839.49556484068</v>
      </c>
      <c r="N496" s="146">
        <f t="shared" si="149"/>
        <v>3188211.3357921704</v>
      </c>
      <c r="O496" s="145">
        <f t="shared" si="150"/>
        <v>33.611044351335408</v>
      </c>
    </row>
    <row r="497" spans="1:15" x14ac:dyDescent="0.2">
      <c r="A497" s="143" t="s">
        <v>59</v>
      </c>
      <c r="B497" s="143" t="s">
        <v>48</v>
      </c>
      <c r="C497" s="144" t="s">
        <v>80</v>
      </c>
      <c r="D497" s="143" t="str">
        <f t="shared" si="144"/>
        <v>MGFemale55-59</v>
      </c>
      <c r="E497" s="146">
        <f>VLOOKUP(D497,'Appendix 1b. Person-years 2019'!$E$3:$F$1682,2,FALSE)</f>
        <v>635566.7942</v>
      </c>
      <c r="F497" s="146">
        <f>VLOOKUP(D497,'Appendix 2b.Deaths 2019'!$E$4:$F$1683,2,FALSE)</f>
        <v>3521</v>
      </c>
      <c r="G497" s="147">
        <f t="shared" si="145"/>
        <v>5.5399370013217092E-3</v>
      </c>
      <c r="H497" s="304">
        <v>5</v>
      </c>
      <c r="I497" s="148">
        <f>VLOOKUP(D497,'Appendix 3b. nax IBGE 2019'!$E$5:$O$1850,11,FALSE)</f>
        <v>2.4999999999999996</v>
      </c>
      <c r="J497" s="147">
        <f t="shared" si="147"/>
        <v>2.7321289450728765E-2</v>
      </c>
      <c r="K497" s="146">
        <f t="shared" si="151"/>
        <v>93079.735365589615</v>
      </c>
      <c r="L497" s="146">
        <f t="shared" si="146"/>
        <v>2543.0583919205087</v>
      </c>
      <c r="M497" s="146">
        <f t="shared" si="148"/>
        <v>459041.03084814677</v>
      </c>
      <c r="N497" s="146">
        <f t="shared" si="149"/>
        <v>2718371.8402273296</v>
      </c>
      <c r="O497" s="145">
        <f t="shared" si="150"/>
        <v>29.204765457812815</v>
      </c>
    </row>
    <row r="498" spans="1:15" x14ac:dyDescent="0.2">
      <c r="A498" s="143" t="s">
        <v>59</v>
      </c>
      <c r="B498" s="143" t="s">
        <v>48</v>
      </c>
      <c r="C498" s="144" t="s">
        <v>81</v>
      </c>
      <c r="D498" s="143" t="str">
        <f t="shared" si="144"/>
        <v>MGFemale60-64</v>
      </c>
      <c r="E498" s="146">
        <f>VLOOKUP(D498,'Appendix 1b. Person-years 2019'!$E$3:$F$1682,2,FALSE)</f>
        <v>540091.01690000005</v>
      </c>
      <c r="F498" s="146">
        <f>VLOOKUP(D498,'Appendix 2b.Deaths 2019'!$E$4:$F$1683,2,FALSE)</f>
        <v>4590</v>
      </c>
      <c r="G498" s="147">
        <f t="shared" si="145"/>
        <v>8.4985675680102207E-3</v>
      </c>
      <c r="H498" s="304">
        <v>5</v>
      </c>
      <c r="I498" s="148">
        <f>VLOOKUP(D498,'Appendix 3b. nax IBGE 2019'!$E$5:$O$1850,11,FALSE)</f>
        <v>2.4999999999999942</v>
      </c>
      <c r="J498" s="147">
        <f t="shared" si="147"/>
        <v>4.16087998477268E-2</v>
      </c>
      <c r="K498" s="146">
        <f t="shared" si="151"/>
        <v>90536.676973669106</v>
      </c>
      <c r="L498" s="146">
        <f t="shared" si="146"/>
        <v>3767.1224710756937</v>
      </c>
      <c r="M498" s="146">
        <f t="shared" si="148"/>
        <v>443265.57869065629</v>
      </c>
      <c r="N498" s="146">
        <f t="shared" si="149"/>
        <v>2259330.8093791828</v>
      </c>
      <c r="O498" s="145">
        <f t="shared" si="150"/>
        <v>24.954867849150975</v>
      </c>
    </row>
    <row r="499" spans="1:15" x14ac:dyDescent="0.2">
      <c r="A499" s="143" t="s">
        <v>59</v>
      </c>
      <c r="B499" s="143" t="s">
        <v>48</v>
      </c>
      <c r="C499" s="144" t="s">
        <v>82</v>
      </c>
      <c r="D499" s="143" t="str">
        <f t="shared" si="144"/>
        <v>MGFemale65-69</v>
      </c>
      <c r="E499" s="146">
        <f>VLOOKUP(D499,'Appendix 1b. Person-years 2019'!$E$3:$F$1682,2,FALSE)</f>
        <v>425765.93089999998</v>
      </c>
      <c r="F499" s="146">
        <f>VLOOKUP(D499,'Appendix 2b.Deaths 2019'!$E$4:$F$1683,2,FALSE)</f>
        <v>5276</v>
      </c>
      <c r="G499" s="147">
        <f t="shared" si="145"/>
        <v>1.2391785291151394E-2</v>
      </c>
      <c r="H499" s="304">
        <v>5</v>
      </c>
      <c r="I499" s="148">
        <f>VLOOKUP(D499,'Appendix 3b. nax IBGE 2019'!$E$5:$O$1850,11,FALSE)</f>
        <v>2.4999999999999987</v>
      </c>
      <c r="J499" s="147">
        <f t="shared" si="147"/>
        <v>6.0097149037062939E-2</v>
      </c>
      <c r="K499" s="146">
        <f t="shared" si="151"/>
        <v>86769.554502593412</v>
      </c>
      <c r="L499" s="146">
        <f t="shared" si="146"/>
        <v>5214.6028488219117</v>
      </c>
      <c r="M499" s="146">
        <f t="shared" si="148"/>
        <v>420811.26539091225</v>
      </c>
      <c r="N499" s="146">
        <f t="shared" si="149"/>
        <v>1816065.2306885265</v>
      </c>
      <c r="O499" s="145">
        <f t="shared" si="150"/>
        <v>20.929751698036515</v>
      </c>
    </row>
    <row r="500" spans="1:15" x14ac:dyDescent="0.2">
      <c r="A500" s="143" t="s">
        <v>59</v>
      </c>
      <c r="B500" s="143" t="s">
        <v>48</v>
      </c>
      <c r="C500" s="144" t="s">
        <v>19</v>
      </c>
      <c r="D500" s="143" t="str">
        <f t="shared" si="144"/>
        <v>MGFemale70-74</v>
      </c>
      <c r="E500" s="146">
        <f>VLOOKUP(D500,'Appendix 1b. Person-years 2019'!$E$3:$F$1682,2,FALSE)</f>
        <v>314901.64120000001</v>
      </c>
      <c r="F500" s="146">
        <f>VLOOKUP(D500,'Appendix 2b.Deaths 2019'!$E$4:$F$1683,2,FALSE)</f>
        <v>6047</v>
      </c>
      <c r="G500" s="147">
        <f t="shared" si="145"/>
        <v>1.9202821480880868E-2</v>
      </c>
      <c r="H500" s="304">
        <v>5</v>
      </c>
      <c r="I500" s="148">
        <f>VLOOKUP(D500,'Appendix 3b. nax IBGE 2019'!$E$5:$O$1850,11,FALSE)</f>
        <v>2.500000000000004</v>
      </c>
      <c r="J500" s="147">
        <f t="shared" si="147"/>
        <v>9.1615898065975573E-2</v>
      </c>
      <c r="K500" s="146">
        <f t="shared" si="151"/>
        <v>81554.951653771495</v>
      </c>
      <c r="L500" s="146">
        <f t="shared" si="146"/>
        <v>7471.7301374874951</v>
      </c>
      <c r="M500" s="146">
        <f t="shared" si="148"/>
        <v>389095.43292513874</v>
      </c>
      <c r="N500" s="146">
        <f t="shared" si="149"/>
        <v>1395253.9652976142</v>
      </c>
      <c r="O500" s="145">
        <f t="shared" si="150"/>
        <v>17.108145330291432</v>
      </c>
    </row>
    <row r="501" spans="1:15" x14ac:dyDescent="0.2">
      <c r="A501" s="143" t="s">
        <v>59</v>
      </c>
      <c r="B501" s="143" t="s">
        <v>48</v>
      </c>
      <c r="C501" s="144" t="s">
        <v>20</v>
      </c>
      <c r="D501" s="143" t="str">
        <f t="shared" si="144"/>
        <v>MGFemale75-79</v>
      </c>
      <c r="E501" s="146">
        <f>VLOOKUP(D501,'Appendix 1b. Person-years 2019'!$E$3:$F$1682,2,FALSE)</f>
        <v>223753.60750000001</v>
      </c>
      <c r="F501" s="146">
        <f>VLOOKUP(D501,'Appendix 2b.Deaths 2019'!$E$4:$F$1683,2,FALSE)</f>
        <v>7404</v>
      </c>
      <c r="G501" s="147">
        <f t="shared" si="145"/>
        <v>3.3089969286863898E-2</v>
      </c>
      <c r="H501" s="304">
        <v>5</v>
      </c>
      <c r="I501" s="148">
        <f>VLOOKUP(D501,'Appendix 3b. nax IBGE 2019'!$E$5:$O$1850,11,FALSE)</f>
        <v>2.5000000000000018</v>
      </c>
      <c r="J501" s="147">
        <f t="shared" si="147"/>
        <v>0.15280875399331284</v>
      </c>
      <c r="K501" s="146">
        <f t="shared" si="151"/>
        <v>74083.221516284</v>
      </c>
      <c r="L501" s="146">
        <f t="shared" si="146"/>
        <v>11320.564771713942</v>
      </c>
      <c r="M501" s="146">
        <f t="shared" si="148"/>
        <v>342114.69565213512</v>
      </c>
      <c r="N501" s="146">
        <f t="shared" si="149"/>
        <v>1006158.5323724754</v>
      </c>
      <c r="O501" s="145">
        <f t="shared" si="150"/>
        <v>13.581463005780801</v>
      </c>
    </row>
    <row r="502" spans="1:15" x14ac:dyDescent="0.2">
      <c r="A502" s="143" t="s">
        <v>59</v>
      </c>
      <c r="B502" s="143" t="s">
        <v>48</v>
      </c>
      <c r="C502" s="144" t="s">
        <v>21</v>
      </c>
      <c r="D502" s="143" t="str">
        <f t="shared" si="144"/>
        <v>MGFemale80-84</v>
      </c>
      <c r="E502" s="146">
        <f>VLOOKUP(D502,'Appendix 1b. Person-years 2019'!$E$3:$F$1682,2,FALSE)</f>
        <v>154743.05230000001</v>
      </c>
      <c r="F502" s="146">
        <f>VLOOKUP(D502,'Appendix 2b.Deaths 2019'!$E$4:$F$1683,2,FALSE)</f>
        <v>8338</v>
      </c>
      <c r="G502" s="147">
        <f t="shared" si="145"/>
        <v>5.3882871483206481E-2</v>
      </c>
      <c r="H502" s="304">
        <v>5</v>
      </c>
      <c r="I502" s="148">
        <f>VLOOKUP(D502,'Appendix 3b. nax IBGE 2019'!$E$5:$O$1850,11,FALSE)</f>
        <v>2.5000000000000009</v>
      </c>
      <c r="J502" s="147">
        <f t="shared" si="147"/>
        <v>0.23743073320712496</v>
      </c>
      <c r="K502" s="146">
        <f t="shared" si="151"/>
        <v>62762.656744570057</v>
      </c>
      <c r="L502" s="146">
        <f t="shared" si="146"/>
        <v>14901.783608890375</v>
      </c>
      <c r="M502" s="146">
        <f t="shared" si="148"/>
        <v>276558.82470062433</v>
      </c>
      <c r="N502" s="146">
        <f t="shared" si="149"/>
        <v>664043.83672034019</v>
      </c>
      <c r="O502" s="145">
        <f t="shared" si="150"/>
        <v>10.58023785422038</v>
      </c>
    </row>
    <row r="503" spans="1:15" x14ac:dyDescent="0.2">
      <c r="A503" s="143" t="s">
        <v>59</v>
      </c>
      <c r="B503" s="143" t="s">
        <v>48</v>
      </c>
      <c r="C503" s="144" t="s">
        <v>22</v>
      </c>
      <c r="D503" s="143" t="str">
        <f t="shared" si="144"/>
        <v>MGFemale85-89</v>
      </c>
      <c r="E503" s="146">
        <f>VLOOKUP(D503,'Appendix 1b. Person-years 2019'!$E$3:$F$1682,2,FALSE)</f>
        <v>86699.099900000001</v>
      </c>
      <c r="F503" s="146">
        <f>VLOOKUP(D503,'Appendix 2b.Deaths 2019'!$E$4:$F$1683,2,FALSE)</f>
        <v>8351</v>
      </c>
      <c r="G503" s="147">
        <f t="shared" si="145"/>
        <v>9.6321645895195734E-2</v>
      </c>
      <c r="H503" s="304">
        <v>5</v>
      </c>
      <c r="I503" s="148">
        <f>VLOOKUP(D503,'Appendix 3b. nax IBGE 2019'!$E$5:$O$1850,11,FALSE)</f>
        <v>2.4999999999999996</v>
      </c>
      <c r="J503" s="147">
        <f t="shared" si="147"/>
        <v>0.38814203124856339</v>
      </c>
      <c r="K503" s="146">
        <f t="shared" si="151"/>
        <v>47860.873135679678</v>
      </c>
      <c r="L503" s="146">
        <f t="shared" si="146"/>
        <v>18576.816516212508</v>
      </c>
      <c r="M503" s="146">
        <f t="shared" si="148"/>
        <v>192862.32438786709</v>
      </c>
      <c r="N503" s="146">
        <f t="shared" si="149"/>
        <v>387485.01201971585</v>
      </c>
      <c r="O503" s="145">
        <f t="shared" si="150"/>
        <v>8.0960706864089929</v>
      </c>
    </row>
    <row r="504" spans="1:15" x14ac:dyDescent="0.2">
      <c r="A504" s="143" t="s">
        <v>59</v>
      </c>
      <c r="B504" s="143" t="s">
        <v>48</v>
      </c>
      <c r="C504" s="144" t="s">
        <v>5</v>
      </c>
      <c r="D504" s="143" t="str">
        <f t="shared" si="144"/>
        <v>MGFemale90+</v>
      </c>
      <c r="E504" s="8">
        <f>VLOOKUP(D504,'Appendix 1b. Person-years 2019'!$E$3:$F$1682,2,FALSE)</f>
        <v>61602.042200000004</v>
      </c>
      <c r="F504" s="8">
        <f>VLOOKUP(D504,'Appendix 2b.Deaths 2019'!$E$4:$F$1683,2,FALSE)</f>
        <v>9269</v>
      </c>
      <c r="G504" s="7">
        <f t="shared" si="145"/>
        <v>0.15046579088899101</v>
      </c>
      <c r="H504" s="306"/>
      <c r="I504" s="148">
        <f>VLOOKUP(D504,'Appendix 3b. nax IBGE 2019'!$E$5:$O$1850,11,FALSE)</f>
        <v>0</v>
      </c>
      <c r="J504" s="7">
        <v>1</v>
      </c>
      <c r="K504" s="8">
        <f t="shared" si="151"/>
        <v>29284.05661946717</v>
      </c>
      <c r="L504" s="8">
        <f t="shared" si="146"/>
        <v>29284.05661946717</v>
      </c>
      <c r="M504" s="8">
        <f>K504*O504</f>
        <v>194622.68763184873</v>
      </c>
      <c r="N504" s="8">
        <f>M504</f>
        <v>194622.68763184873</v>
      </c>
      <c r="O504" s="142">
        <f>1/G504</f>
        <v>6.6460289351602118</v>
      </c>
    </row>
    <row r="505" spans="1:15" x14ac:dyDescent="0.2">
      <c r="A505" s="143" t="s">
        <v>59</v>
      </c>
      <c r="B505" s="143" t="s">
        <v>47</v>
      </c>
      <c r="C505" s="144">
        <v>0</v>
      </c>
      <c r="D505" s="143" t="str">
        <f t="shared" si="144"/>
        <v>MGMale0</v>
      </c>
      <c r="E505" s="151">
        <f>VLOOKUP(D505,'Appendix 1b. Person-years 2019'!$E$3:$F$1682,2,FALSE)</f>
        <v>136834.0318</v>
      </c>
      <c r="F505" s="151">
        <f>VLOOKUP(D505,'Appendix 2b.Deaths 2019'!$E$4:$F$1683,2,FALSE)</f>
        <v>1627</v>
      </c>
      <c r="G505" s="152">
        <f t="shared" si="145"/>
        <v>1.1890316894104701E-2</v>
      </c>
      <c r="H505" s="307">
        <v>1</v>
      </c>
      <c r="I505" s="148">
        <f>VLOOKUP(D505,'Appendix 3b. nax IBGE 2019'!$E$5:$O$1850,11,FALSE)</f>
        <v>7.1560718041877983E-2</v>
      </c>
      <c r="J505" s="152">
        <f t="shared" ref="J505:J523" si="152">(H505*G505)/(1+(H505-I505)*G505)</f>
        <v>1.176048772746203E-2</v>
      </c>
      <c r="K505" s="151">
        <v>100000</v>
      </c>
      <c r="L505" s="151">
        <f t="shared" si="146"/>
        <v>1176.048772746203</v>
      </c>
      <c r="M505" s="151">
        <f t="shared" ref="M505:M523" si="153">K506*H505+L505*I505</f>
        <v>98908.110121883787</v>
      </c>
      <c r="N505" s="151">
        <f t="shared" ref="N505:N523" si="154">N506+M505</f>
        <v>7470194.2287747981</v>
      </c>
      <c r="O505" s="150">
        <f t="shared" ref="O505:O523" si="155">N505/K505</f>
        <v>74.701942287747983</v>
      </c>
    </row>
    <row r="506" spans="1:15" x14ac:dyDescent="0.2">
      <c r="A506" s="143" t="s">
        <v>59</v>
      </c>
      <c r="B506" s="143" t="s">
        <v>47</v>
      </c>
      <c r="C506" s="149" t="s">
        <v>107</v>
      </c>
      <c r="D506" s="143" t="str">
        <f t="shared" si="144"/>
        <v>MGMale01-04</v>
      </c>
      <c r="E506" s="146">
        <f>VLOOKUP(D506,'Appendix 1b. Person-years 2019'!$E$3:$F$1682,2,FALSE)</f>
        <v>544982.55220000003</v>
      </c>
      <c r="F506" s="146">
        <f>VLOOKUP(D506,'Appendix 2b.Deaths 2019'!$E$4:$F$1683,2,FALSE)</f>
        <v>275</v>
      </c>
      <c r="G506" s="147">
        <f t="shared" si="145"/>
        <v>5.0460331049108397E-4</v>
      </c>
      <c r="H506" s="304">
        <v>4</v>
      </c>
      <c r="I506" s="148">
        <f>VLOOKUP(D506,'Appendix 3b. nax IBGE 2019'!$E$5:$O$1850,11,FALSE)</f>
        <v>1.6225443674919557</v>
      </c>
      <c r="J506" s="147">
        <f t="shared" si="152"/>
        <v>2.0159947095939462E-3</v>
      </c>
      <c r="K506" s="146">
        <f t="shared" ref="K506:K524" si="156">K505-L505</f>
        <v>98823.951227253798</v>
      </c>
      <c r="L506" s="146">
        <f t="shared" si="146"/>
        <v>199.22856285531381</v>
      </c>
      <c r="M506" s="146">
        <f t="shared" si="153"/>
        <v>394822.14784009836</v>
      </c>
      <c r="N506" s="146">
        <f t="shared" si="154"/>
        <v>7371286.1186529147</v>
      </c>
      <c r="O506" s="145">
        <f t="shared" si="155"/>
        <v>74.590076870151009</v>
      </c>
    </row>
    <row r="507" spans="1:15" x14ac:dyDescent="0.2">
      <c r="A507" s="143" t="s">
        <v>59</v>
      </c>
      <c r="B507" s="143" t="s">
        <v>47</v>
      </c>
      <c r="C507" s="149" t="s">
        <v>106</v>
      </c>
      <c r="D507" s="143" t="str">
        <f t="shared" si="144"/>
        <v>MGMale05-09</v>
      </c>
      <c r="E507" s="146">
        <f>VLOOKUP(D507,'Appendix 1b. Person-years 2019'!$E$3:$F$1682,2,FALSE)</f>
        <v>670891.49410000001</v>
      </c>
      <c r="F507" s="146">
        <f>VLOOKUP(D507,'Appendix 2b.Deaths 2019'!$E$4:$F$1683,2,FALSE)</f>
        <v>163</v>
      </c>
      <c r="G507" s="147">
        <f t="shared" si="145"/>
        <v>2.4296030197649811E-4</v>
      </c>
      <c r="H507" s="304">
        <v>5</v>
      </c>
      <c r="I507" s="148">
        <f>VLOOKUP(D507,'Appendix 3b. nax IBGE 2019'!$E$5:$O$1850,11,FALSE)</f>
        <v>2.5000000000002567</v>
      </c>
      <c r="J507" s="147">
        <f t="shared" si="152"/>
        <v>1.21406408643984E-3</v>
      </c>
      <c r="K507" s="146">
        <f t="shared" si="156"/>
        <v>98624.72266439849</v>
      </c>
      <c r="L507" s="146">
        <f t="shared" si="146"/>
        <v>119.73673382193554</v>
      </c>
      <c r="M507" s="146">
        <f t="shared" si="153"/>
        <v>492824.27148743765</v>
      </c>
      <c r="N507" s="146">
        <f t="shared" si="154"/>
        <v>6976463.9708128162</v>
      </c>
      <c r="O507" s="145">
        <f t="shared" si="155"/>
        <v>70.737476185889207</v>
      </c>
    </row>
    <row r="508" spans="1:15" x14ac:dyDescent="0.2">
      <c r="A508" s="143" t="s">
        <v>59</v>
      </c>
      <c r="B508" s="143" t="s">
        <v>47</v>
      </c>
      <c r="C508" s="149" t="s">
        <v>71</v>
      </c>
      <c r="D508" s="143" t="str">
        <f t="shared" si="144"/>
        <v>MGMale10-14</v>
      </c>
      <c r="E508" s="146">
        <f>VLOOKUP(D508,'Appendix 1b. Person-years 2019'!$E$3:$F$1682,2,FALSE)</f>
        <v>700702.9926</v>
      </c>
      <c r="F508" s="146">
        <f>VLOOKUP(D508,'Appendix 2b.Deaths 2019'!$E$4:$F$1683,2,FALSE)</f>
        <v>199</v>
      </c>
      <c r="G508" s="147">
        <f t="shared" si="145"/>
        <v>2.8400049964336343E-4</v>
      </c>
      <c r="H508" s="304">
        <v>5</v>
      </c>
      <c r="I508" s="148">
        <f>VLOOKUP(D508,'Appendix 3b. nax IBGE 2019'!$E$5:$O$1850,11,FALSE)</f>
        <v>2.5000000000002953</v>
      </c>
      <c r="J508" s="147">
        <f t="shared" si="152"/>
        <v>1.4189950099872477E-3</v>
      </c>
      <c r="K508" s="146">
        <f t="shared" si="156"/>
        <v>98504.985930576557</v>
      </c>
      <c r="L508" s="146">
        <f t="shared" si="146"/>
        <v>139.77808349435219</v>
      </c>
      <c r="M508" s="146">
        <f t="shared" si="153"/>
        <v>492175.48444414692</v>
      </c>
      <c r="N508" s="146">
        <f t="shared" si="154"/>
        <v>6483639.6993253781</v>
      </c>
      <c r="O508" s="145">
        <f t="shared" si="155"/>
        <v>65.820421556070855</v>
      </c>
    </row>
    <row r="509" spans="1:15" x14ac:dyDescent="0.2">
      <c r="A509" s="143" t="s">
        <v>59</v>
      </c>
      <c r="B509" s="143" t="s">
        <v>47</v>
      </c>
      <c r="C509" s="144" t="s">
        <v>72</v>
      </c>
      <c r="D509" s="143" t="str">
        <f t="shared" si="144"/>
        <v>MGMale15-19</v>
      </c>
      <c r="E509" s="146">
        <f>VLOOKUP(D509,'Appendix 1b. Person-years 2019'!$E$3:$F$1682,2,FALSE)</f>
        <v>785734.88060000003</v>
      </c>
      <c r="F509" s="146">
        <f>VLOOKUP(D509,'Appendix 2b.Deaths 2019'!$E$4:$F$1683,2,FALSE)</f>
        <v>949</v>
      </c>
      <c r="G509" s="147">
        <f t="shared" si="145"/>
        <v>1.2077865237130978E-3</v>
      </c>
      <c r="H509" s="304">
        <v>5</v>
      </c>
      <c r="I509" s="148">
        <f>VLOOKUP(D509,'Appendix 3b. nax IBGE 2019'!$E$5:$O$1850,11,FALSE)</f>
        <v>2.5000000000000182</v>
      </c>
      <c r="J509" s="147">
        <f t="shared" si="152"/>
        <v>6.0207531572506641E-3</v>
      </c>
      <c r="K509" s="146">
        <f t="shared" si="156"/>
        <v>98365.207847082202</v>
      </c>
      <c r="L509" s="146">
        <f t="shared" si="146"/>
        <v>592.23263570893801</v>
      </c>
      <c r="M509" s="146">
        <f t="shared" si="153"/>
        <v>490345.45764613873</v>
      </c>
      <c r="N509" s="146">
        <f t="shared" si="154"/>
        <v>5991464.2148812311</v>
      </c>
      <c r="O509" s="145">
        <f t="shared" si="155"/>
        <v>60.910400598100857</v>
      </c>
    </row>
    <row r="510" spans="1:15" x14ac:dyDescent="0.2">
      <c r="A510" s="143" t="s">
        <v>59</v>
      </c>
      <c r="B510" s="143" t="s">
        <v>47</v>
      </c>
      <c r="C510" s="144" t="s">
        <v>73</v>
      </c>
      <c r="D510" s="143" t="str">
        <f t="shared" si="144"/>
        <v>MGMale20-24</v>
      </c>
      <c r="E510" s="146">
        <f>VLOOKUP(D510,'Appendix 1b. Person-years 2019'!$E$3:$F$1682,2,FALSE)</f>
        <v>867198.05740000005</v>
      </c>
      <c r="F510" s="146">
        <f>VLOOKUP(D510,'Appendix 2b.Deaths 2019'!$E$4:$F$1683,2,FALSE)</f>
        <v>1478</v>
      </c>
      <c r="G510" s="147">
        <f t="shared" si="145"/>
        <v>1.7043396112201667E-3</v>
      </c>
      <c r="H510" s="304">
        <v>5</v>
      </c>
      <c r="I510" s="148">
        <f>VLOOKUP(D510,'Appendix 3b. nax IBGE 2019'!$E$5:$O$1850,11,FALSE)</f>
        <v>2.4999999999999951</v>
      </c>
      <c r="J510" s="147">
        <f t="shared" si="152"/>
        <v>8.485542440839303E-3</v>
      </c>
      <c r="K510" s="146">
        <f t="shared" si="156"/>
        <v>97772.975211373268</v>
      </c>
      <c r="L510" s="146">
        <f t="shared" si="146"/>
        <v>829.65673072323705</v>
      </c>
      <c r="M510" s="146">
        <f t="shared" si="153"/>
        <v>486790.73423005827</v>
      </c>
      <c r="N510" s="146">
        <f t="shared" si="154"/>
        <v>5501118.7572350921</v>
      </c>
      <c r="O510" s="145">
        <f t="shared" si="155"/>
        <v>56.26420537313448</v>
      </c>
    </row>
    <row r="511" spans="1:15" x14ac:dyDescent="0.2">
      <c r="A511" s="143" t="s">
        <v>59</v>
      </c>
      <c r="B511" s="143" t="s">
        <v>47</v>
      </c>
      <c r="C511" s="144" t="s">
        <v>74</v>
      </c>
      <c r="D511" s="143" t="str">
        <f t="shared" si="144"/>
        <v>MGMale25-29</v>
      </c>
      <c r="E511" s="146">
        <f>VLOOKUP(D511,'Appendix 1b. Person-years 2019'!$E$3:$F$1682,2,FALSE)</f>
        <v>859901.39410000003</v>
      </c>
      <c r="F511" s="146">
        <f>VLOOKUP(D511,'Appendix 2b.Deaths 2019'!$E$4:$F$1683,2,FALSE)</f>
        <v>1436</v>
      </c>
      <c r="G511" s="147">
        <f t="shared" si="145"/>
        <v>1.6699589160486976E-3</v>
      </c>
      <c r="H511" s="304">
        <v>5</v>
      </c>
      <c r="I511" s="148">
        <f>VLOOKUP(D511,'Appendix 3b. nax IBGE 2019'!$E$5:$O$1850,11,FALSE)</f>
        <v>2.5000000000000049</v>
      </c>
      <c r="J511" s="147">
        <f t="shared" si="152"/>
        <v>8.3150799753870987E-3</v>
      </c>
      <c r="K511" s="146">
        <f t="shared" si="156"/>
        <v>96943.318480650036</v>
      </c>
      <c r="L511" s="146">
        <f t="shared" si="146"/>
        <v>806.0914462460272</v>
      </c>
      <c r="M511" s="146">
        <f t="shared" si="153"/>
        <v>482701.36378763511</v>
      </c>
      <c r="N511" s="146">
        <f t="shared" si="154"/>
        <v>5014328.0230050338</v>
      </c>
      <c r="O511" s="145">
        <f t="shared" si="155"/>
        <v>51.724328211499156</v>
      </c>
    </row>
    <row r="512" spans="1:15" x14ac:dyDescent="0.2">
      <c r="A512" s="143" t="s">
        <v>59</v>
      </c>
      <c r="B512" s="143" t="s">
        <v>47</v>
      </c>
      <c r="C512" s="144" t="s">
        <v>75</v>
      </c>
      <c r="D512" s="143" t="str">
        <f t="shared" si="144"/>
        <v>MGMale30-34</v>
      </c>
      <c r="E512" s="146">
        <f>VLOOKUP(D512,'Appendix 1b. Person-years 2019'!$E$3:$F$1682,2,FALSE)</f>
        <v>861914.65029999998</v>
      </c>
      <c r="F512" s="146">
        <f>VLOOKUP(D512,'Appendix 2b.Deaths 2019'!$E$4:$F$1683,2,FALSE)</f>
        <v>1797</v>
      </c>
      <c r="G512" s="147">
        <f t="shared" si="145"/>
        <v>2.0848932076679891E-3</v>
      </c>
      <c r="H512" s="304">
        <v>5</v>
      </c>
      <c r="I512" s="148">
        <f>VLOOKUP(D512,'Appendix 3b. nax IBGE 2019'!$E$5:$O$1850,11,FALSE)</f>
        <v>2.499999999999988</v>
      </c>
      <c r="J512" s="147">
        <f t="shared" si="152"/>
        <v>1.03704130291271E-2</v>
      </c>
      <c r="K512" s="146">
        <f t="shared" si="156"/>
        <v>96137.227034404015</v>
      </c>
      <c r="L512" s="146">
        <f t="shared" si="146"/>
        <v>996.98275182173347</v>
      </c>
      <c r="M512" s="146">
        <f t="shared" si="153"/>
        <v>478193.67829246575</v>
      </c>
      <c r="N512" s="146">
        <f t="shared" si="154"/>
        <v>4531626.6592173986</v>
      </c>
      <c r="O512" s="145">
        <f t="shared" si="155"/>
        <v>47.13706437149154</v>
      </c>
    </row>
    <row r="513" spans="1:15" x14ac:dyDescent="0.2">
      <c r="A513" s="143" t="s">
        <v>59</v>
      </c>
      <c r="B513" s="143" t="s">
        <v>47</v>
      </c>
      <c r="C513" s="144" t="s">
        <v>76</v>
      </c>
      <c r="D513" s="143" t="str">
        <f t="shared" si="144"/>
        <v>MGMale35-39</v>
      </c>
      <c r="E513" s="146">
        <f>VLOOKUP(D513,'Appendix 1b. Person-years 2019'!$E$3:$F$1682,2,FALSE)</f>
        <v>834585.51549999998</v>
      </c>
      <c r="F513" s="146">
        <f>VLOOKUP(D513,'Appendix 2b.Deaths 2019'!$E$4:$F$1683,2,FALSE)</f>
        <v>2275</v>
      </c>
      <c r="G513" s="147">
        <f t="shared" si="145"/>
        <v>2.7259040059388617E-3</v>
      </c>
      <c r="H513" s="304">
        <v>5</v>
      </c>
      <c r="I513" s="148">
        <f>VLOOKUP(D513,'Appendix 3b. nax IBGE 2019'!$E$5:$O$1850,11,FALSE)</f>
        <v>2.5000000000000244</v>
      </c>
      <c r="J513" s="147">
        <f t="shared" si="152"/>
        <v>1.3537266805160186E-2</v>
      </c>
      <c r="K513" s="146">
        <f t="shared" si="156"/>
        <v>95140.24428258228</v>
      </c>
      <c r="L513" s="146">
        <f t="shared" si="146"/>
        <v>1287.9388707614323</v>
      </c>
      <c r="M513" s="146">
        <f t="shared" si="153"/>
        <v>472481.37423600792</v>
      </c>
      <c r="N513" s="146">
        <f t="shared" si="154"/>
        <v>4053432.9809249332</v>
      </c>
      <c r="O513" s="145">
        <f t="shared" si="155"/>
        <v>42.60481998433351</v>
      </c>
    </row>
    <row r="514" spans="1:15" x14ac:dyDescent="0.2">
      <c r="A514" s="143" t="s">
        <v>59</v>
      </c>
      <c r="B514" s="143" t="s">
        <v>47</v>
      </c>
      <c r="C514" s="144" t="s">
        <v>77</v>
      </c>
      <c r="D514" s="143" t="str">
        <f t="shared" si="144"/>
        <v>MGMale40-44</v>
      </c>
      <c r="E514" s="146">
        <f>VLOOKUP(D514,'Appendix 1b. Person-years 2019'!$E$3:$F$1682,2,FALSE)</f>
        <v>761887.24970000004</v>
      </c>
      <c r="F514" s="146">
        <f>VLOOKUP(D514,'Appendix 2b.Deaths 2019'!$E$4:$F$1683,2,FALSE)</f>
        <v>2698</v>
      </c>
      <c r="G514" s="147">
        <f t="shared" si="145"/>
        <v>3.5412063938100573E-3</v>
      </c>
      <c r="H514" s="304">
        <v>5</v>
      </c>
      <c r="I514" s="148">
        <f>VLOOKUP(D514,'Appendix 3b. nax IBGE 2019'!$E$5:$O$1850,11,FALSE)</f>
        <v>2.4999999999999916</v>
      </c>
      <c r="J514" s="147">
        <f t="shared" si="152"/>
        <v>1.7550655733304443E-2</v>
      </c>
      <c r="K514" s="146">
        <f t="shared" si="156"/>
        <v>93852.305411820853</v>
      </c>
      <c r="L514" s="146">
        <f t="shared" si="146"/>
        <v>1647.1695020598133</v>
      </c>
      <c r="M514" s="146">
        <f t="shared" si="153"/>
        <v>465143.60330395476</v>
      </c>
      <c r="N514" s="146">
        <f t="shared" si="154"/>
        <v>3580951.6066889255</v>
      </c>
      <c r="O514" s="145">
        <f t="shared" si="155"/>
        <v>38.15518000304656</v>
      </c>
    </row>
    <row r="515" spans="1:15" x14ac:dyDescent="0.2">
      <c r="A515" s="143" t="s">
        <v>59</v>
      </c>
      <c r="B515" s="143" t="s">
        <v>47</v>
      </c>
      <c r="C515" s="144" t="s">
        <v>78</v>
      </c>
      <c r="D515" s="143" t="str">
        <f t="shared" si="144"/>
        <v>MGMale45-49</v>
      </c>
      <c r="E515" s="146">
        <f>VLOOKUP(D515,'Appendix 1b. Person-years 2019'!$E$3:$F$1682,2,FALSE)</f>
        <v>670344.44669999997</v>
      </c>
      <c r="F515" s="146">
        <f>VLOOKUP(D515,'Appendix 2b.Deaths 2019'!$E$4:$F$1683,2,FALSE)</f>
        <v>3402</v>
      </c>
      <c r="G515" s="147">
        <f t="shared" si="145"/>
        <v>5.0750028835884441E-3</v>
      </c>
      <c r="H515" s="304">
        <v>5</v>
      </c>
      <c r="I515" s="148">
        <f>VLOOKUP(D515,'Appendix 3b. nax IBGE 2019'!$E$5:$O$1850,11,FALSE)</f>
        <v>2.4999999999999991</v>
      </c>
      <c r="J515" s="147">
        <f t="shared" si="152"/>
        <v>2.5057102252477977E-2</v>
      </c>
      <c r="K515" s="146">
        <f t="shared" si="156"/>
        <v>92205.13590976104</v>
      </c>
      <c r="L515" s="146">
        <f t="shared" si="146"/>
        <v>2310.3935186945114</v>
      </c>
      <c r="M515" s="146">
        <f t="shared" si="153"/>
        <v>455249.69575206889</v>
      </c>
      <c r="N515" s="146">
        <f t="shared" si="154"/>
        <v>3115808.0033849706</v>
      </c>
      <c r="O515" s="145">
        <f t="shared" si="155"/>
        <v>33.792130694697285</v>
      </c>
    </row>
    <row r="516" spans="1:15" x14ac:dyDescent="0.2">
      <c r="A516" s="143" t="s">
        <v>59</v>
      </c>
      <c r="B516" s="143" t="s">
        <v>47</v>
      </c>
      <c r="C516" s="144" t="s">
        <v>79</v>
      </c>
      <c r="D516" s="143" t="str">
        <f t="shared" si="144"/>
        <v>MGMale50-54</v>
      </c>
      <c r="E516" s="146">
        <f>VLOOKUP(D516,'Appendix 1b. Person-years 2019'!$E$3:$F$1682,2,FALSE)</f>
        <v>642188.1067</v>
      </c>
      <c r="F516" s="146">
        <f>VLOOKUP(D516,'Appendix 2b.Deaths 2019'!$E$4:$F$1683,2,FALSE)</f>
        <v>4703</v>
      </c>
      <c r="G516" s="147">
        <f t="shared" si="145"/>
        <v>7.323399407328202E-3</v>
      </c>
      <c r="H516" s="304">
        <v>5</v>
      </c>
      <c r="I516" s="148">
        <f>VLOOKUP(D516,'Appendix 3b. nax IBGE 2019'!$E$5:$O$1850,11,FALSE)</f>
        <v>2.4999999999999982</v>
      </c>
      <c r="J516" s="147">
        <f t="shared" si="152"/>
        <v>3.5958648179721761E-2</v>
      </c>
      <c r="K516" s="146">
        <f t="shared" si="156"/>
        <v>89894.742391066524</v>
      </c>
      <c r="L516" s="146">
        <f t="shared" si="146"/>
        <v>3232.4934148470811</v>
      </c>
      <c r="M516" s="146">
        <f t="shared" si="153"/>
        <v>441392.47841821495</v>
      </c>
      <c r="N516" s="146">
        <f t="shared" si="154"/>
        <v>2660558.3076329017</v>
      </c>
      <c r="O516" s="145">
        <f t="shared" si="155"/>
        <v>29.596372789620457</v>
      </c>
    </row>
    <row r="517" spans="1:15" x14ac:dyDescent="0.2">
      <c r="A517" s="143" t="s">
        <v>59</v>
      </c>
      <c r="B517" s="143" t="s">
        <v>47</v>
      </c>
      <c r="C517" s="144" t="s">
        <v>80</v>
      </c>
      <c r="D517" s="143" t="str">
        <f t="shared" si="144"/>
        <v>MGMale55-59</v>
      </c>
      <c r="E517" s="146">
        <f>VLOOKUP(D517,'Appendix 1b. Person-years 2019'!$E$3:$F$1682,2,FALSE)</f>
        <v>580472.28610000003</v>
      </c>
      <c r="F517" s="146">
        <f>VLOOKUP(D517,'Appendix 2b.Deaths 2019'!$E$4:$F$1683,2,FALSE)</f>
        <v>5844</v>
      </c>
      <c r="G517" s="147">
        <f t="shared" si="145"/>
        <v>1.0067664107211542E-2</v>
      </c>
      <c r="H517" s="304">
        <v>5</v>
      </c>
      <c r="I517" s="148">
        <f>VLOOKUP(D517,'Appendix 3b. nax IBGE 2019'!$E$5:$O$1850,11,FALSE)</f>
        <v>2.4999999999999969</v>
      </c>
      <c r="J517" s="147">
        <f t="shared" si="152"/>
        <v>4.9102453026285769E-2</v>
      </c>
      <c r="K517" s="146">
        <f t="shared" si="156"/>
        <v>86662.248976219445</v>
      </c>
      <c r="L517" s="146">
        <f t="shared" si="146"/>
        <v>4255.329009507097</v>
      </c>
      <c r="M517" s="146">
        <f t="shared" si="153"/>
        <v>422672.92235732946</v>
      </c>
      <c r="N517" s="146">
        <f t="shared" si="154"/>
        <v>2219165.829214687</v>
      </c>
      <c r="O517" s="145">
        <f t="shared" si="155"/>
        <v>25.607064845774278</v>
      </c>
    </row>
    <row r="518" spans="1:15" x14ac:dyDescent="0.2">
      <c r="A518" s="143" t="s">
        <v>59</v>
      </c>
      <c r="B518" s="143" t="s">
        <v>47</v>
      </c>
      <c r="C518" s="144" t="s">
        <v>81</v>
      </c>
      <c r="D518" s="143" t="str">
        <f t="shared" si="144"/>
        <v>MGMale60-64</v>
      </c>
      <c r="E518" s="146">
        <f>VLOOKUP(D518,'Appendix 1b. Person-years 2019'!$E$3:$F$1682,2,FALSE)</f>
        <v>484957.36599999998</v>
      </c>
      <c r="F518" s="146">
        <f>VLOOKUP(D518,'Appendix 2b.Deaths 2019'!$E$4:$F$1683,2,FALSE)</f>
        <v>6899</v>
      </c>
      <c r="G518" s="147">
        <f t="shared" si="145"/>
        <v>1.4225992806138758E-2</v>
      </c>
      <c r="H518" s="304">
        <v>5</v>
      </c>
      <c r="I518" s="148">
        <f>VLOOKUP(D518,'Appendix 3b. nax IBGE 2019'!$E$5:$O$1850,11,FALSE)</f>
        <v>2.5000000000000018</v>
      </c>
      <c r="J518" s="147">
        <f t="shared" si="152"/>
        <v>6.8687108260715252E-2</v>
      </c>
      <c r="K518" s="146">
        <f t="shared" si="156"/>
        <v>82406.919966712347</v>
      </c>
      <c r="L518" s="146">
        <f t="shared" si="146"/>
        <v>5660.2930331856678</v>
      </c>
      <c r="M518" s="146">
        <f t="shared" si="153"/>
        <v>397883.86725059763</v>
      </c>
      <c r="N518" s="146">
        <f t="shared" si="154"/>
        <v>1796492.9068573574</v>
      </c>
      <c r="O518" s="145">
        <f t="shared" si="155"/>
        <v>21.800267593826309</v>
      </c>
    </row>
    <row r="519" spans="1:15" x14ac:dyDescent="0.2">
      <c r="A519" s="143" t="s">
        <v>59</v>
      </c>
      <c r="B519" s="143" t="s">
        <v>47</v>
      </c>
      <c r="C519" s="144" t="s">
        <v>82</v>
      </c>
      <c r="D519" s="143" t="str">
        <f t="shared" si="144"/>
        <v>MGMale65-69</v>
      </c>
      <c r="E519" s="146">
        <f>VLOOKUP(D519,'Appendix 1b. Person-years 2019'!$E$3:$F$1682,2,FALSE)</f>
        <v>369951.5833</v>
      </c>
      <c r="F519" s="146">
        <f>VLOOKUP(D519,'Appendix 2b.Deaths 2019'!$E$4:$F$1683,2,FALSE)</f>
        <v>7882</v>
      </c>
      <c r="G519" s="147">
        <f t="shared" si="145"/>
        <v>2.1305490652835921E-2</v>
      </c>
      <c r="H519" s="304">
        <v>5</v>
      </c>
      <c r="I519" s="148">
        <f>VLOOKUP(D519,'Appendix 3b. nax IBGE 2019'!$E$5:$O$1850,11,FALSE)</f>
        <v>2.5000000000000071</v>
      </c>
      <c r="J519" s="147">
        <f t="shared" si="152"/>
        <v>0.10114034174974505</v>
      </c>
      <c r="K519" s="146">
        <f t="shared" si="156"/>
        <v>76746.626933526684</v>
      </c>
      <c r="L519" s="146">
        <f t="shared" si="146"/>
        <v>7762.1800761970771</v>
      </c>
      <c r="M519" s="146">
        <f t="shared" si="153"/>
        <v>364327.68447714072</v>
      </c>
      <c r="N519" s="146">
        <f t="shared" si="154"/>
        <v>1398609.0396067598</v>
      </c>
      <c r="O519" s="145">
        <f t="shared" si="155"/>
        <v>18.223719992517076</v>
      </c>
    </row>
    <row r="520" spans="1:15" x14ac:dyDescent="0.2">
      <c r="A520" s="143" t="s">
        <v>59</v>
      </c>
      <c r="B520" s="143" t="s">
        <v>47</v>
      </c>
      <c r="C520" s="144" t="s">
        <v>19</v>
      </c>
      <c r="D520" s="143" t="str">
        <f t="shared" si="144"/>
        <v>MGMale70-74</v>
      </c>
      <c r="E520" s="146">
        <f>VLOOKUP(D520,'Appendix 1b. Person-years 2019'!$E$3:$F$1682,2,FALSE)</f>
        <v>263816.0563</v>
      </c>
      <c r="F520" s="146">
        <f>VLOOKUP(D520,'Appendix 2b.Deaths 2019'!$E$4:$F$1683,2,FALSE)</f>
        <v>7758</v>
      </c>
      <c r="G520" s="147">
        <f t="shared" si="145"/>
        <v>2.9406853050588946E-2</v>
      </c>
      <c r="H520" s="304">
        <v>5</v>
      </c>
      <c r="I520" s="148">
        <f>VLOOKUP(D520,'Appendix 3b. nax IBGE 2019'!$E$5:$O$1850,11,FALSE)</f>
        <v>2.5</v>
      </c>
      <c r="J520" s="147">
        <f t="shared" si="152"/>
        <v>0.13696499178658655</v>
      </c>
      <c r="K520" s="146">
        <f t="shared" si="156"/>
        <v>68984.446857329604</v>
      </c>
      <c r="L520" s="146">
        <f t="shared" si="146"/>
        <v>9448.4541972163661</v>
      </c>
      <c r="M520" s="146">
        <f t="shared" si="153"/>
        <v>321301.09879360709</v>
      </c>
      <c r="N520" s="146">
        <f t="shared" si="154"/>
        <v>1034281.3551296191</v>
      </c>
      <c r="O520" s="145">
        <f t="shared" si="155"/>
        <v>14.992964389040784</v>
      </c>
    </row>
    <row r="521" spans="1:15" x14ac:dyDescent="0.2">
      <c r="A521" s="143" t="s">
        <v>59</v>
      </c>
      <c r="B521" s="143" t="s">
        <v>47</v>
      </c>
      <c r="C521" s="144" t="s">
        <v>20</v>
      </c>
      <c r="D521" s="143" t="str">
        <f t="shared" si="144"/>
        <v>MGMale75-79</v>
      </c>
      <c r="E521" s="146">
        <f>VLOOKUP(D521,'Appendix 1b. Person-years 2019'!$E$3:$F$1682,2,FALSE)</f>
        <v>175969.68530000001</v>
      </c>
      <c r="F521" s="146">
        <f>VLOOKUP(D521,'Appendix 2b.Deaths 2019'!$E$4:$F$1683,2,FALSE)</f>
        <v>8308</v>
      </c>
      <c r="G521" s="147">
        <f t="shared" si="145"/>
        <v>4.7212677489513015E-2</v>
      </c>
      <c r="H521" s="304">
        <v>5</v>
      </c>
      <c r="I521" s="148">
        <f>VLOOKUP(D521,'Appendix 3b. nax IBGE 2019'!$E$5:$O$1850,11,FALSE)</f>
        <v>2.5000000000000009</v>
      </c>
      <c r="J521" s="147">
        <f t="shared" si="152"/>
        <v>0.21114194595085084</v>
      </c>
      <c r="K521" s="146">
        <f t="shared" si="156"/>
        <v>59535.992660113239</v>
      </c>
      <c r="L521" s="146">
        <f t="shared" si="146"/>
        <v>12570.545344371882</v>
      </c>
      <c r="M521" s="146">
        <f t="shared" si="153"/>
        <v>266253.59993963654</v>
      </c>
      <c r="N521" s="146">
        <f t="shared" si="154"/>
        <v>712980.25633601204</v>
      </c>
      <c r="O521" s="145">
        <f t="shared" si="155"/>
        <v>11.975617176761725</v>
      </c>
    </row>
    <row r="522" spans="1:15" x14ac:dyDescent="0.2">
      <c r="A522" s="143" t="s">
        <v>59</v>
      </c>
      <c r="B522" s="143" t="s">
        <v>47</v>
      </c>
      <c r="C522" s="144" t="s">
        <v>21</v>
      </c>
      <c r="D522" s="143" t="str">
        <f t="shared" si="144"/>
        <v>MGMale80-84</v>
      </c>
      <c r="E522" s="146">
        <f>VLOOKUP(D522,'Appendix 1b. Person-years 2019'!$E$3:$F$1682,2,FALSE)</f>
        <v>113089.91009999999</v>
      </c>
      <c r="F522" s="146">
        <f>VLOOKUP(D522,'Appendix 2b.Deaths 2019'!$E$4:$F$1683,2,FALSE)</f>
        <v>8018</v>
      </c>
      <c r="G522" s="147">
        <f t="shared" si="145"/>
        <v>7.0899340117169307E-2</v>
      </c>
      <c r="H522" s="304">
        <v>5</v>
      </c>
      <c r="I522" s="148">
        <f>VLOOKUP(D522,'Appendix 3b. nax IBGE 2019'!$E$5:$O$1850,11,FALSE)</f>
        <v>2.4999999999999996</v>
      </c>
      <c r="J522" s="147">
        <f t="shared" si="152"/>
        <v>0.30112312367873828</v>
      </c>
      <c r="K522" s="146">
        <f t="shared" si="156"/>
        <v>46965.447315741359</v>
      </c>
      <c r="L522" s="146">
        <f t="shared" si="146"/>
        <v>14142.382200685252</v>
      </c>
      <c r="M522" s="146">
        <f t="shared" si="153"/>
        <v>199471.28107699368</v>
      </c>
      <c r="N522" s="146">
        <f t="shared" si="154"/>
        <v>446726.6563963755</v>
      </c>
      <c r="O522" s="145">
        <f t="shared" si="155"/>
        <v>9.5118152158352078</v>
      </c>
    </row>
    <row r="523" spans="1:15" x14ac:dyDescent="0.2">
      <c r="A523" s="143" t="s">
        <v>59</v>
      </c>
      <c r="B523" s="143" t="s">
        <v>47</v>
      </c>
      <c r="C523" s="144" t="s">
        <v>22</v>
      </c>
      <c r="D523" s="143" t="str">
        <f t="shared" si="144"/>
        <v>MGMale85-89</v>
      </c>
      <c r="E523" s="146">
        <f>VLOOKUP(D523,'Appendix 1b. Person-years 2019'!$E$3:$F$1682,2,FALSE)</f>
        <v>58404.365899999997</v>
      </c>
      <c r="F523" s="146">
        <f>VLOOKUP(D523,'Appendix 2b.Deaths 2019'!$E$4:$F$1683,2,FALSE)</f>
        <v>6370</v>
      </c>
      <c r="G523" s="147">
        <f t="shared" si="145"/>
        <v>0.10906718875959923</v>
      </c>
      <c r="H523" s="304">
        <v>5</v>
      </c>
      <c r="I523" s="148">
        <f>VLOOKUP(D523,'Appendix 3b. nax IBGE 2019'!$E$5:$O$1850,11,FALSE)</f>
        <v>2.4999999999999996</v>
      </c>
      <c r="J523" s="147">
        <f t="shared" si="152"/>
        <v>0.42849820679016443</v>
      </c>
      <c r="K523" s="146">
        <f t="shared" si="156"/>
        <v>32823.06511505611</v>
      </c>
      <c r="L523" s="146">
        <f t="shared" si="146"/>
        <v>14064.624543158345</v>
      </c>
      <c r="M523" s="146">
        <f t="shared" si="153"/>
        <v>128953.76421738468</v>
      </c>
      <c r="N523" s="146">
        <f t="shared" si="154"/>
        <v>247255.37531938186</v>
      </c>
      <c r="O523" s="145">
        <f t="shared" si="155"/>
        <v>7.5329764131615038</v>
      </c>
    </row>
    <row r="524" spans="1:15" x14ac:dyDescent="0.2">
      <c r="A524" s="143" t="s">
        <v>59</v>
      </c>
      <c r="B524" s="143" t="s">
        <v>47</v>
      </c>
      <c r="C524" s="144" t="s">
        <v>5</v>
      </c>
      <c r="D524" s="143" t="str">
        <f t="shared" si="144"/>
        <v>MGMale90+</v>
      </c>
      <c r="E524" s="8">
        <f>VLOOKUP(D524,'Appendix 1b. Person-years 2019'!$E$3:$F$1682,2,FALSE)</f>
        <v>32914.042399999998</v>
      </c>
      <c r="F524" s="8">
        <f>VLOOKUP(D524,'Appendix 2b.Deaths 2019'!$E$4:$F$1683,2,FALSE)</f>
        <v>5219</v>
      </c>
      <c r="G524" s="7">
        <f t="shared" si="145"/>
        <v>0.15856454022189631</v>
      </c>
      <c r="H524" s="306"/>
      <c r="I524" s="148">
        <f>VLOOKUP(D524,'Appendix 3b. nax IBGE 2019'!$E$5:$O$1850,11,FALSE)</f>
        <v>0</v>
      </c>
      <c r="J524" s="7">
        <v>1</v>
      </c>
      <c r="K524" s="8">
        <f t="shared" si="156"/>
        <v>18758.440571897765</v>
      </c>
      <c r="L524" s="8">
        <f t="shared" si="146"/>
        <v>18758.440571897765</v>
      </c>
      <c r="M524" s="8">
        <f>K524*O524</f>
        <v>118301.61110199717</v>
      </c>
      <c r="N524" s="8">
        <f>M524</f>
        <v>118301.61110199717</v>
      </c>
      <c r="O524" s="142">
        <f>1/G524</f>
        <v>6.3065802644184705</v>
      </c>
    </row>
    <row r="525" spans="1:15" x14ac:dyDescent="0.2">
      <c r="A525" s="143" t="s">
        <v>66</v>
      </c>
      <c r="B525" s="143" t="s">
        <v>48</v>
      </c>
      <c r="C525" s="144">
        <v>0</v>
      </c>
      <c r="D525" s="143" t="str">
        <f t="shared" si="144"/>
        <v>MSFemale0</v>
      </c>
      <c r="E525" s="151">
        <f>VLOOKUP(D525,'Appendix 1b. Person-years 2019'!$E$3:$F$1682,2,FALSE)</f>
        <v>21475.682499999999</v>
      </c>
      <c r="F525" s="151">
        <f>VLOOKUP(D525,'Appendix 2b.Deaths 2019'!$E$4:$F$1683,2,FALSE)</f>
        <v>235</v>
      </c>
      <c r="G525" s="152">
        <f t="shared" si="145"/>
        <v>1.0942609158055863E-2</v>
      </c>
      <c r="H525" s="307">
        <v>1</v>
      </c>
      <c r="I525" s="148">
        <f>VLOOKUP(D525,'Appendix 3b. nax IBGE 2019'!$E$5:$O$1850,11,FALSE)</f>
        <v>8.486966927489159E-2</v>
      </c>
      <c r="J525" s="152">
        <f t="shared" ref="J525:J543" si="157">(H525*G525)/(1+(H525-I525)*G525)</f>
        <v>1.0834117244708881E-2</v>
      </c>
      <c r="K525" s="151">
        <v>100000</v>
      </c>
      <c r="L525" s="151">
        <f t="shared" si="146"/>
        <v>1083.411724470888</v>
      </c>
      <c r="M525" s="151">
        <f t="shared" ref="M525:M543" si="158">K526*H525+L525*I525</f>
        <v>99008.537070273494</v>
      </c>
      <c r="N525" s="151">
        <f t="shared" ref="N525:N543" si="159">N526+M525</f>
        <v>7961015.9216635907</v>
      </c>
      <c r="O525" s="150">
        <f t="shared" ref="O525:O543" si="160">N525/K525</f>
        <v>79.610159216635907</v>
      </c>
    </row>
    <row r="526" spans="1:15" x14ac:dyDescent="0.2">
      <c r="A526" s="143" t="s">
        <v>66</v>
      </c>
      <c r="B526" s="143" t="s">
        <v>48</v>
      </c>
      <c r="C526" s="149" t="s">
        <v>107</v>
      </c>
      <c r="D526" s="143" t="str">
        <f t="shared" si="144"/>
        <v>MSFemale01-04</v>
      </c>
      <c r="E526" s="146">
        <f>VLOOKUP(D526,'Appendix 1b. Person-years 2019'!$E$3:$F$1682,2,FALSE)</f>
        <v>85860.536600000007</v>
      </c>
      <c r="F526" s="146">
        <f>VLOOKUP(D526,'Appendix 2b.Deaths 2019'!$E$4:$F$1683,2,FALSE)</f>
        <v>38</v>
      </c>
      <c r="G526" s="147">
        <f t="shared" si="145"/>
        <v>4.425781797408426E-4</v>
      </c>
      <c r="H526" s="304">
        <v>4</v>
      </c>
      <c r="I526" s="148">
        <f>VLOOKUP(D526,'Appendix 3b. nax IBGE 2019'!$E$5:$O$1850,11,FALSE)</f>
        <v>1.5051122624761537</v>
      </c>
      <c r="J526" s="147">
        <f t="shared" si="157"/>
        <v>1.7683601259980083E-3</v>
      </c>
      <c r="K526" s="146">
        <f t="shared" ref="K526:K544" si="161">K525-L525</f>
        <v>98916.58827552911</v>
      </c>
      <c r="L526" s="146">
        <f t="shared" si="146"/>
        <v>174.92015050620776</v>
      </c>
      <c r="M526" s="146">
        <f t="shared" si="158"/>
        <v>395229.9469635727</v>
      </c>
      <c r="N526" s="146">
        <f t="shared" si="159"/>
        <v>7862007.3845933173</v>
      </c>
      <c r="O526" s="145">
        <f t="shared" si="160"/>
        <v>79.481182293650662</v>
      </c>
    </row>
    <row r="527" spans="1:15" x14ac:dyDescent="0.2">
      <c r="A527" s="143" t="s">
        <v>66</v>
      </c>
      <c r="B527" s="143" t="s">
        <v>48</v>
      </c>
      <c r="C527" s="149" t="s">
        <v>106</v>
      </c>
      <c r="D527" s="143" t="str">
        <f t="shared" si="144"/>
        <v>MSFemale05-09</v>
      </c>
      <c r="E527" s="146">
        <f>VLOOKUP(D527,'Appendix 1b. Person-years 2019'!$E$3:$F$1682,2,FALSE)</f>
        <v>103625.7421</v>
      </c>
      <c r="F527" s="146">
        <f>VLOOKUP(D527,'Appendix 2b.Deaths 2019'!$E$4:$F$1683,2,FALSE)</f>
        <v>24</v>
      </c>
      <c r="G527" s="147">
        <f t="shared" si="145"/>
        <v>2.3160268398212996E-4</v>
      </c>
      <c r="H527" s="304">
        <v>5</v>
      </c>
      <c r="I527" s="148">
        <f>VLOOKUP(D527,'Appendix 3b. nax IBGE 2019'!$E$5:$O$1850,11,FALSE)</f>
        <v>2.4999999999997655</v>
      </c>
      <c r="J527" s="147">
        <f t="shared" si="157"/>
        <v>1.1573433103682247E-3</v>
      </c>
      <c r="K527" s="146">
        <f t="shared" si="161"/>
        <v>98741.668125022901</v>
      </c>
      <c r="L527" s="146">
        <f t="shared" si="146"/>
        <v>114.27800905909463</v>
      </c>
      <c r="M527" s="146">
        <f t="shared" si="158"/>
        <v>493422.64560246677</v>
      </c>
      <c r="N527" s="146">
        <f t="shared" si="159"/>
        <v>7466777.4376297444</v>
      </c>
      <c r="O527" s="145">
        <f t="shared" si="160"/>
        <v>75.619316337410851</v>
      </c>
    </row>
    <row r="528" spans="1:15" x14ac:dyDescent="0.2">
      <c r="A528" s="143" t="s">
        <v>66</v>
      </c>
      <c r="B528" s="143" t="s">
        <v>48</v>
      </c>
      <c r="C528" s="149" t="s">
        <v>71</v>
      </c>
      <c r="D528" s="143" t="str">
        <f t="shared" si="144"/>
        <v>MSFemale10-14</v>
      </c>
      <c r="E528" s="146">
        <f>VLOOKUP(D528,'Appendix 1b. Person-years 2019'!$E$3:$F$1682,2,FALSE)</f>
        <v>99576.561100000006</v>
      </c>
      <c r="F528" s="146">
        <f>VLOOKUP(D528,'Appendix 2b.Deaths 2019'!$E$4:$F$1683,2,FALSE)</f>
        <v>28</v>
      </c>
      <c r="G528" s="147">
        <f t="shared" si="145"/>
        <v>2.8119067068284201E-4</v>
      </c>
      <c r="H528" s="304">
        <v>5</v>
      </c>
      <c r="I528" s="148">
        <f>VLOOKUP(D528,'Appendix 3b. nax IBGE 2019'!$E$5:$O$1850,11,FALSE)</f>
        <v>2.5000000000004614</v>
      </c>
      <c r="J528" s="147">
        <f t="shared" si="157"/>
        <v>1.4049656952988413E-3</v>
      </c>
      <c r="K528" s="146">
        <f t="shared" si="161"/>
        <v>98627.390115963804</v>
      </c>
      <c r="L528" s="146">
        <f t="shared" si="146"/>
        <v>138.56809972978516</v>
      </c>
      <c r="M528" s="146">
        <f t="shared" si="158"/>
        <v>492790.53033049463</v>
      </c>
      <c r="N528" s="146">
        <f t="shared" si="159"/>
        <v>6973354.7920272779</v>
      </c>
      <c r="O528" s="145">
        <f t="shared" si="160"/>
        <v>70.704038541709039</v>
      </c>
    </row>
    <row r="529" spans="1:15" x14ac:dyDescent="0.2">
      <c r="A529" s="143" t="s">
        <v>66</v>
      </c>
      <c r="B529" s="143" t="s">
        <v>48</v>
      </c>
      <c r="C529" s="144" t="s">
        <v>72</v>
      </c>
      <c r="D529" s="143" t="str">
        <f t="shared" si="144"/>
        <v>MSFemale15-19</v>
      </c>
      <c r="E529" s="146">
        <f>VLOOKUP(D529,'Appendix 1b. Person-years 2019'!$E$3:$F$1682,2,FALSE)</f>
        <v>102339.70389999999</v>
      </c>
      <c r="F529" s="146">
        <f>VLOOKUP(D529,'Appendix 2b.Deaths 2019'!$E$4:$F$1683,2,FALSE)</f>
        <v>46</v>
      </c>
      <c r="G529" s="147">
        <f t="shared" si="145"/>
        <v>4.4948341891772861E-4</v>
      </c>
      <c r="H529" s="304">
        <v>5</v>
      </c>
      <c r="I529" s="148">
        <f>VLOOKUP(D529,'Appendix 3b. nax IBGE 2019'!$E$5:$O$1850,11,FALSE)</f>
        <v>2.4999999999999507</v>
      </c>
      <c r="J529" s="147">
        <f t="shared" si="157"/>
        <v>2.2448944874653045E-3</v>
      </c>
      <c r="K529" s="146">
        <f t="shared" si="161"/>
        <v>98488.822016234015</v>
      </c>
      <c r="L529" s="146">
        <f t="shared" si="146"/>
        <v>221.09701362119526</v>
      </c>
      <c r="M529" s="146">
        <f t="shared" si="158"/>
        <v>491891.36754711706</v>
      </c>
      <c r="N529" s="146">
        <f t="shared" si="159"/>
        <v>6480564.2616967829</v>
      </c>
      <c r="O529" s="145">
        <f t="shared" si="160"/>
        <v>65.799997695460149</v>
      </c>
    </row>
    <row r="530" spans="1:15" x14ac:dyDescent="0.2">
      <c r="A530" s="143" t="s">
        <v>66</v>
      </c>
      <c r="B530" s="143" t="s">
        <v>48</v>
      </c>
      <c r="C530" s="144" t="s">
        <v>73</v>
      </c>
      <c r="D530" s="143" t="str">
        <f t="shared" si="144"/>
        <v>MSFemale20-24</v>
      </c>
      <c r="E530" s="146">
        <f>VLOOKUP(D530,'Appendix 1b. Person-years 2019'!$E$3:$F$1682,2,FALSE)</f>
        <v>111632.6185</v>
      </c>
      <c r="F530" s="146">
        <f>VLOOKUP(D530,'Appendix 2b.Deaths 2019'!$E$4:$F$1683,2,FALSE)</f>
        <v>61</v>
      </c>
      <c r="G530" s="147">
        <f t="shared" si="145"/>
        <v>5.4643526972360679E-4</v>
      </c>
      <c r="H530" s="304">
        <v>5</v>
      </c>
      <c r="I530" s="148">
        <f>VLOOKUP(D530,'Appendix 3b. nax IBGE 2019'!$E$5:$O$1850,11,FALSE)</f>
        <v>2.5000000000000551</v>
      </c>
      <c r="J530" s="147">
        <f t="shared" si="157"/>
        <v>2.728449046641213E-3</v>
      </c>
      <c r="K530" s="146">
        <f t="shared" si="161"/>
        <v>98267.725002612817</v>
      </c>
      <c r="L530" s="146">
        <f t="shared" si="146"/>
        <v>268.11848059897983</v>
      </c>
      <c r="M530" s="146">
        <f t="shared" si="158"/>
        <v>490668.32881156669</v>
      </c>
      <c r="N530" s="146">
        <f t="shared" si="159"/>
        <v>5988672.8941496657</v>
      </c>
      <c r="O530" s="145">
        <f t="shared" si="160"/>
        <v>60.942419232667028</v>
      </c>
    </row>
    <row r="531" spans="1:15" x14ac:dyDescent="0.2">
      <c r="A531" s="143" t="s">
        <v>66</v>
      </c>
      <c r="B531" s="143" t="s">
        <v>48</v>
      </c>
      <c r="C531" s="144" t="s">
        <v>74</v>
      </c>
      <c r="D531" s="143" t="str">
        <f t="shared" si="144"/>
        <v>MSFemale25-29</v>
      </c>
      <c r="E531" s="146">
        <f>VLOOKUP(D531,'Appendix 1b. Person-years 2019'!$E$3:$F$1682,2,FALSE)</f>
        <v>113550.4877</v>
      </c>
      <c r="F531" s="146">
        <f>VLOOKUP(D531,'Appendix 2b.Deaths 2019'!$E$4:$F$1683,2,FALSE)</f>
        <v>99</v>
      </c>
      <c r="G531" s="147">
        <f t="shared" si="145"/>
        <v>8.7185887093288114E-4</v>
      </c>
      <c r="H531" s="304">
        <v>5</v>
      </c>
      <c r="I531" s="148">
        <f>VLOOKUP(D531,'Appendix 3b. nax IBGE 2019'!$E$5:$O$1850,11,FALSE)</f>
        <v>2.5000000000000338</v>
      </c>
      <c r="J531" s="147">
        <f t="shared" si="157"/>
        <v>4.3498132963910056E-3</v>
      </c>
      <c r="K531" s="146">
        <f t="shared" si="161"/>
        <v>97999.606522013841</v>
      </c>
      <c r="L531" s="146">
        <f t="shared" si="146"/>
        <v>426.2799914905425</v>
      </c>
      <c r="M531" s="146">
        <f t="shared" si="158"/>
        <v>488932.33263134287</v>
      </c>
      <c r="N531" s="146">
        <f t="shared" si="159"/>
        <v>5498004.5653380994</v>
      </c>
      <c r="O531" s="145">
        <f t="shared" si="160"/>
        <v>56.102312656766351</v>
      </c>
    </row>
    <row r="532" spans="1:15" x14ac:dyDescent="0.2">
      <c r="A532" s="143" t="s">
        <v>66</v>
      </c>
      <c r="B532" s="143" t="s">
        <v>48</v>
      </c>
      <c r="C532" s="144" t="s">
        <v>75</v>
      </c>
      <c r="D532" s="143" t="str">
        <f t="shared" si="144"/>
        <v>MSFemale30-34</v>
      </c>
      <c r="E532" s="146">
        <f>VLOOKUP(D532,'Appendix 1b. Person-years 2019'!$E$3:$F$1682,2,FALSE)</f>
        <v>111273.03720000001</v>
      </c>
      <c r="F532" s="146">
        <f>VLOOKUP(D532,'Appendix 2b.Deaths 2019'!$E$4:$F$1683,2,FALSE)</f>
        <v>97</v>
      </c>
      <c r="G532" s="147">
        <f t="shared" si="145"/>
        <v>8.7172959812046897E-4</v>
      </c>
      <c r="H532" s="304">
        <v>5</v>
      </c>
      <c r="I532" s="148">
        <f>VLOOKUP(D532,'Appendix 3b. nax IBGE 2019'!$E$5:$O$1850,11,FALSE)</f>
        <v>2.5000000000000164</v>
      </c>
      <c r="J532" s="147">
        <f t="shared" si="157"/>
        <v>4.349169740626959E-3</v>
      </c>
      <c r="K532" s="146">
        <f t="shared" si="161"/>
        <v>97573.326530523293</v>
      </c>
      <c r="L532" s="146">
        <f t="shared" si="146"/>
        <v>424.36295923886559</v>
      </c>
      <c r="M532" s="146">
        <f t="shared" si="158"/>
        <v>486805.72525451932</v>
      </c>
      <c r="N532" s="146">
        <f t="shared" si="159"/>
        <v>5009072.2327067563</v>
      </c>
      <c r="O532" s="145">
        <f t="shared" si="160"/>
        <v>51.336491342639604</v>
      </c>
    </row>
    <row r="533" spans="1:15" x14ac:dyDescent="0.2">
      <c r="A533" s="143" t="s">
        <v>66</v>
      </c>
      <c r="B533" s="143" t="s">
        <v>48</v>
      </c>
      <c r="C533" s="144" t="s">
        <v>76</v>
      </c>
      <c r="D533" s="143" t="str">
        <f t="shared" si="144"/>
        <v>MSFemale35-39</v>
      </c>
      <c r="E533" s="146">
        <f>VLOOKUP(D533,'Appendix 1b. Person-years 2019'!$E$3:$F$1682,2,FALSE)</f>
        <v>110802.98020000001</v>
      </c>
      <c r="F533" s="146">
        <f>VLOOKUP(D533,'Appendix 2b.Deaths 2019'!$E$4:$F$1683,2,FALSE)</f>
        <v>147</v>
      </c>
      <c r="G533" s="147">
        <f t="shared" si="145"/>
        <v>1.3266791176073439E-3</v>
      </c>
      <c r="H533" s="304">
        <v>5</v>
      </c>
      <c r="I533" s="148">
        <f>VLOOKUP(D533,'Appendix 3b. nax IBGE 2019'!$E$5:$O$1850,11,FALSE)</f>
        <v>2.5000000000000182</v>
      </c>
      <c r="J533" s="147">
        <f t="shared" si="157"/>
        <v>6.6114673488655122E-3</v>
      </c>
      <c r="K533" s="146">
        <f t="shared" si="161"/>
        <v>97148.963571284432</v>
      </c>
      <c r="L533" s="146">
        <f t="shared" si="146"/>
        <v>642.29720062767205</v>
      </c>
      <c r="M533" s="146">
        <f t="shared" si="158"/>
        <v>484139.07485485298</v>
      </c>
      <c r="N533" s="146">
        <f t="shared" si="159"/>
        <v>4522266.5074522374</v>
      </c>
      <c r="O533" s="145">
        <f t="shared" si="160"/>
        <v>46.549817323928117</v>
      </c>
    </row>
    <row r="534" spans="1:15" x14ac:dyDescent="0.2">
      <c r="A534" s="143" t="s">
        <v>66</v>
      </c>
      <c r="B534" s="143" t="s">
        <v>48</v>
      </c>
      <c r="C534" s="144" t="s">
        <v>77</v>
      </c>
      <c r="D534" s="143" t="str">
        <f t="shared" si="144"/>
        <v>MSFemale40-44</v>
      </c>
      <c r="E534" s="146">
        <f>VLOOKUP(D534,'Appendix 1b. Person-years 2019'!$E$3:$F$1682,2,FALSE)</f>
        <v>100618.4855</v>
      </c>
      <c r="F534" s="146">
        <f>VLOOKUP(D534,'Appendix 2b.Deaths 2019'!$E$4:$F$1683,2,FALSE)</f>
        <v>186</v>
      </c>
      <c r="G534" s="147">
        <f t="shared" si="145"/>
        <v>1.848566881877784E-3</v>
      </c>
      <c r="H534" s="304">
        <v>5</v>
      </c>
      <c r="I534" s="148">
        <f>VLOOKUP(D534,'Appendix 3b. nax IBGE 2019'!$E$5:$O$1850,11,FALSE)</f>
        <v>2.50000000000006</v>
      </c>
      <c r="J534" s="147">
        <f t="shared" si="157"/>
        <v>9.2003159111485149E-3</v>
      </c>
      <c r="K534" s="146">
        <f t="shared" si="161"/>
        <v>96506.666370656763</v>
      </c>
      <c r="L534" s="146">
        <f t="shared" si="146"/>
        <v>887.89181814185474</v>
      </c>
      <c r="M534" s="146">
        <f t="shared" si="158"/>
        <v>480313.60230792919</v>
      </c>
      <c r="N534" s="146">
        <f t="shared" si="159"/>
        <v>4038127.4325973843</v>
      </c>
      <c r="O534" s="145">
        <f t="shared" si="160"/>
        <v>41.842989551498931</v>
      </c>
    </row>
    <row r="535" spans="1:15" x14ac:dyDescent="0.2">
      <c r="A535" s="143" t="s">
        <v>66</v>
      </c>
      <c r="B535" s="143" t="s">
        <v>48</v>
      </c>
      <c r="C535" s="144" t="s">
        <v>78</v>
      </c>
      <c r="D535" s="143" t="str">
        <f t="shared" si="144"/>
        <v>MSFemale45-49</v>
      </c>
      <c r="E535" s="146">
        <f>VLOOKUP(D535,'Appendix 1b. Person-years 2019'!$E$3:$F$1682,2,FALSE)</f>
        <v>90732.400699999998</v>
      </c>
      <c r="F535" s="146">
        <f>VLOOKUP(D535,'Appendix 2b.Deaths 2019'!$E$4:$F$1683,2,FALSE)</f>
        <v>246</v>
      </c>
      <c r="G535" s="147">
        <f t="shared" si="145"/>
        <v>2.7112696027230768E-3</v>
      </c>
      <c r="H535" s="304">
        <v>5</v>
      </c>
      <c r="I535" s="148">
        <f>VLOOKUP(D535,'Appendix 3b. nax IBGE 2019'!$E$5:$O$1850,11,FALSE)</f>
        <v>2.4999999999999445</v>
      </c>
      <c r="J535" s="147">
        <f t="shared" si="157"/>
        <v>1.3465079362679665E-2</v>
      </c>
      <c r="K535" s="146">
        <f t="shared" si="161"/>
        <v>95618.774552514908</v>
      </c>
      <c r="L535" s="146">
        <f t="shared" si="146"/>
        <v>1287.5143879117879</v>
      </c>
      <c r="M535" s="146">
        <f t="shared" si="158"/>
        <v>474875.08679279505</v>
      </c>
      <c r="N535" s="146">
        <f t="shared" si="159"/>
        <v>3557813.8302894551</v>
      </c>
      <c r="O535" s="145">
        <f t="shared" si="160"/>
        <v>37.208318627169433</v>
      </c>
    </row>
    <row r="536" spans="1:15" x14ac:dyDescent="0.2">
      <c r="A536" s="143" t="s">
        <v>66</v>
      </c>
      <c r="B536" s="143" t="s">
        <v>48</v>
      </c>
      <c r="C536" s="144" t="s">
        <v>79</v>
      </c>
      <c r="D536" s="143" t="str">
        <f t="shared" si="144"/>
        <v>MSFemale50-54</v>
      </c>
      <c r="E536" s="146">
        <f>VLOOKUP(D536,'Appendix 1b. Person-years 2019'!$E$3:$F$1682,2,FALSE)</f>
        <v>83821.321500000005</v>
      </c>
      <c r="F536" s="146">
        <f>VLOOKUP(D536,'Appendix 2b.Deaths 2019'!$E$4:$F$1683,2,FALSE)</f>
        <v>341</v>
      </c>
      <c r="G536" s="147">
        <f t="shared" si="145"/>
        <v>4.0681773312295005E-3</v>
      </c>
      <c r="H536" s="304">
        <v>5</v>
      </c>
      <c r="I536" s="148">
        <f>VLOOKUP(D536,'Appendix 3b. nax IBGE 2019'!$E$5:$O$1850,11,FALSE)</f>
        <v>2.5000000000000018</v>
      </c>
      <c r="J536" s="147">
        <f t="shared" si="157"/>
        <v>2.0136093656762614E-2</v>
      </c>
      <c r="K536" s="146">
        <f t="shared" si="161"/>
        <v>94331.260164603125</v>
      </c>
      <c r="L536" s="146">
        <f t="shared" si="146"/>
        <v>1899.4630894348888</v>
      </c>
      <c r="M536" s="146">
        <f t="shared" si="158"/>
        <v>466907.64309942839</v>
      </c>
      <c r="N536" s="146">
        <f t="shared" si="159"/>
        <v>3082938.7434966601</v>
      </c>
      <c r="O536" s="145">
        <f t="shared" si="160"/>
        <v>32.682047691476747</v>
      </c>
    </row>
    <row r="537" spans="1:15" x14ac:dyDescent="0.2">
      <c r="A537" s="143" t="s">
        <v>66</v>
      </c>
      <c r="B537" s="143" t="s">
        <v>48</v>
      </c>
      <c r="C537" s="144" t="s">
        <v>80</v>
      </c>
      <c r="D537" s="143" t="str">
        <f t="shared" ref="D537:D600" si="162">_xlfn.CONCAT(A537,B537,C537)</f>
        <v>MSFemale55-59</v>
      </c>
      <c r="E537" s="146">
        <f>VLOOKUP(D537,'Appendix 1b. Person-years 2019'!$E$3:$F$1682,2,FALSE)</f>
        <v>75036.908899999995</v>
      </c>
      <c r="F537" s="146">
        <f>VLOOKUP(D537,'Appendix 2b.Deaths 2019'!$E$4:$F$1683,2,FALSE)</f>
        <v>442</v>
      </c>
      <c r="G537" s="147">
        <f t="shared" ref="G537:G600" si="163">F537/E537</f>
        <v>5.8904345405411552E-3</v>
      </c>
      <c r="H537" s="304">
        <v>5</v>
      </c>
      <c r="I537" s="148">
        <f>VLOOKUP(D537,'Appendix 3b. nax IBGE 2019'!$E$5:$O$1850,11,FALSE)</f>
        <v>2.4999999999999774</v>
      </c>
      <c r="J537" s="147">
        <f t="shared" si="157"/>
        <v>2.9024751702803709E-2</v>
      </c>
      <c r="K537" s="146">
        <f t="shared" si="161"/>
        <v>92431.79707516823</v>
      </c>
      <c r="L537" s="146">
        <f t="shared" ref="L537:L600" si="164">K537*J537</f>
        <v>2682.809959550696</v>
      </c>
      <c r="M537" s="146">
        <f t="shared" si="158"/>
        <v>455451.96047696436</v>
      </c>
      <c r="N537" s="146">
        <f t="shared" si="159"/>
        <v>2616031.100397232</v>
      </c>
      <c r="O537" s="145">
        <f t="shared" si="160"/>
        <v>28.302285395033479</v>
      </c>
    </row>
    <row r="538" spans="1:15" x14ac:dyDescent="0.2">
      <c r="A538" s="143" t="s">
        <v>66</v>
      </c>
      <c r="B538" s="143" t="s">
        <v>48</v>
      </c>
      <c r="C538" s="144" t="s">
        <v>81</v>
      </c>
      <c r="D538" s="143" t="str">
        <f t="shared" si="162"/>
        <v>MSFemale60-64</v>
      </c>
      <c r="E538" s="146">
        <f>VLOOKUP(D538,'Appendix 1b. Person-years 2019'!$E$3:$F$1682,2,FALSE)</f>
        <v>59654.073400000001</v>
      </c>
      <c r="F538" s="146">
        <f>VLOOKUP(D538,'Appendix 2b.Deaths 2019'!$E$4:$F$1683,2,FALSE)</f>
        <v>501</v>
      </c>
      <c r="G538" s="147">
        <f t="shared" si="163"/>
        <v>8.3984206181635206E-3</v>
      </c>
      <c r="H538" s="304">
        <v>5</v>
      </c>
      <c r="I538" s="148">
        <f>VLOOKUP(D538,'Appendix 3b. nax IBGE 2019'!$E$5:$O$1850,11,FALSE)</f>
        <v>2.5000000000000009</v>
      </c>
      <c r="J538" s="147">
        <f t="shared" si="157"/>
        <v>4.1128565607337221E-2</v>
      </c>
      <c r="K538" s="146">
        <f t="shared" si="161"/>
        <v>89748.987115617536</v>
      </c>
      <c r="L538" s="146">
        <f t="shared" si="164"/>
        <v>3691.247104776739</v>
      </c>
      <c r="M538" s="146">
        <f t="shared" si="158"/>
        <v>439516.81781614589</v>
      </c>
      <c r="N538" s="146">
        <f t="shared" si="159"/>
        <v>2160579.1399202677</v>
      </c>
      <c r="O538" s="145">
        <f t="shared" si="160"/>
        <v>24.073576865407297</v>
      </c>
    </row>
    <row r="539" spans="1:15" x14ac:dyDescent="0.2">
      <c r="A539" s="143" t="s">
        <v>66</v>
      </c>
      <c r="B539" s="143" t="s">
        <v>48</v>
      </c>
      <c r="C539" s="144" t="s">
        <v>82</v>
      </c>
      <c r="D539" s="143" t="str">
        <f t="shared" si="162"/>
        <v>MSFemale65-69</v>
      </c>
      <c r="E539" s="146">
        <f>VLOOKUP(D539,'Appendix 1b. Person-years 2019'!$E$3:$F$1682,2,FALSE)</f>
        <v>45737.510499999997</v>
      </c>
      <c r="F539" s="146">
        <f>VLOOKUP(D539,'Appendix 2b.Deaths 2019'!$E$4:$F$1683,2,FALSE)</f>
        <v>640</v>
      </c>
      <c r="G539" s="147">
        <f t="shared" si="163"/>
        <v>1.3992891021036225E-2</v>
      </c>
      <c r="H539" s="304">
        <v>5</v>
      </c>
      <c r="I539" s="148">
        <f>VLOOKUP(D539,'Appendix 3b. nax IBGE 2019'!$E$5:$O$1850,11,FALSE)</f>
        <v>2.5000000000000075</v>
      </c>
      <c r="J539" s="147">
        <f t="shared" si="157"/>
        <v>6.759966813210426E-2</v>
      </c>
      <c r="K539" s="146">
        <f t="shared" si="161"/>
        <v>86057.740010840804</v>
      </c>
      <c r="L539" s="146">
        <f t="shared" si="164"/>
        <v>5817.4746649317485</v>
      </c>
      <c r="M539" s="146">
        <f t="shared" si="158"/>
        <v>415745.01339187467</v>
      </c>
      <c r="N539" s="146">
        <f t="shared" si="159"/>
        <v>1721062.3221041218</v>
      </c>
      <c r="O539" s="145">
        <f t="shared" si="160"/>
        <v>19.998925394593414</v>
      </c>
    </row>
    <row r="540" spans="1:15" x14ac:dyDescent="0.2">
      <c r="A540" s="143" t="s">
        <v>66</v>
      </c>
      <c r="B540" s="143" t="s">
        <v>48</v>
      </c>
      <c r="C540" s="144" t="s">
        <v>19</v>
      </c>
      <c r="D540" s="143" t="str">
        <f t="shared" si="162"/>
        <v>MSFemale70-74</v>
      </c>
      <c r="E540" s="146">
        <f>VLOOKUP(D540,'Appendix 1b. Person-years 2019'!$E$3:$F$1682,2,FALSE)</f>
        <v>32819.346299999997</v>
      </c>
      <c r="F540" s="146">
        <f>VLOOKUP(D540,'Appendix 2b.Deaths 2019'!$E$4:$F$1683,2,FALSE)</f>
        <v>774</v>
      </c>
      <c r="G540" s="147">
        <f t="shared" si="163"/>
        <v>2.3583650720063246E-2</v>
      </c>
      <c r="H540" s="304">
        <v>5</v>
      </c>
      <c r="I540" s="148">
        <f>VLOOKUP(D540,'Appendix 3b. nax IBGE 2019'!$E$5:$O$1850,11,FALSE)</f>
        <v>2.5000000000000018</v>
      </c>
      <c r="J540" s="147">
        <f t="shared" si="157"/>
        <v>0.11135297918119669</v>
      </c>
      <c r="K540" s="146">
        <f t="shared" si="161"/>
        <v>80240.265345909051</v>
      </c>
      <c r="L540" s="146">
        <f t="shared" si="164"/>
        <v>8934.992596556709</v>
      </c>
      <c r="M540" s="146">
        <f t="shared" si="158"/>
        <v>378863.84523815347</v>
      </c>
      <c r="N540" s="146">
        <f t="shared" si="159"/>
        <v>1305317.3087122471</v>
      </c>
      <c r="O540" s="145">
        <f t="shared" si="160"/>
        <v>16.267609573387297</v>
      </c>
    </row>
    <row r="541" spans="1:15" x14ac:dyDescent="0.2">
      <c r="A541" s="143" t="s">
        <v>66</v>
      </c>
      <c r="B541" s="143" t="s">
        <v>48</v>
      </c>
      <c r="C541" s="144" t="s">
        <v>20</v>
      </c>
      <c r="D541" s="143" t="str">
        <f t="shared" si="162"/>
        <v>MSFemale75-79</v>
      </c>
      <c r="E541" s="146">
        <f>VLOOKUP(D541,'Appendix 1b. Person-years 2019'!$E$3:$F$1682,2,FALSE)</f>
        <v>23025.2251</v>
      </c>
      <c r="F541" s="146">
        <f>VLOOKUP(D541,'Appendix 2b.Deaths 2019'!$E$4:$F$1683,2,FALSE)</f>
        <v>812</v>
      </c>
      <c r="G541" s="147">
        <f t="shared" si="163"/>
        <v>3.526567043203413E-2</v>
      </c>
      <c r="H541" s="304">
        <v>5</v>
      </c>
      <c r="I541" s="148">
        <f>VLOOKUP(D541,'Appendix 3b. nax IBGE 2019'!$E$5:$O$1850,11,FALSE)</f>
        <v>2.4999999999999982</v>
      </c>
      <c r="J541" s="147">
        <f t="shared" si="157"/>
        <v>0.16204204846676873</v>
      </c>
      <c r="K541" s="146">
        <f t="shared" si="161"/>
        <v>71305.272749352342</v>
      </c>
      <c r="L541" s="146">
        <f t="shared" si="164"/>
        <v>11554.452462786716</v>
      </c>
      <c r="M541" s="146">
        <f t="shared" si="158"/>
        <v>327640.2325897949</v>
      </c>
      <c r="N541" s="146">
        <f t="shared" si="159"/>
        <v>926453.46347409359</v>
      </c>
      <c r="O541" s="145">
        <f t="shared" si="160"/>
        <v>12.99277637897414</v>
      </c>
    </row>
    <row r="542" spans="1:15" x14ac:dyDescent="0.2">
      <c r="A542" s="143" t="s">
        <v>66</v>
      </c>
      <c r="B542" s="143" t="s">
        <v>48</v>
      </c>
      <c r="C542" s="144" t="s">
        <v>21</v>
      </c>
      <c r="D542" s="143" t="str">
        <f t="shared" si="162"/>
        <v>MSFemale80-84</v>
      </c>
      <c r="E542" s="146">
        <f>VLOOKUP(D542,'Appendix 1b. Person-years 2019'!$E$3:$F$1682,2,FALSE)</f>
        <v>14740.3748</v>
      </c>
      <c r="F542" s="146">
        <f>VLOOKUP(D542,'Appendix 2b.Deaths 2019'!$E$4:$F$1683,2,FALSE)</f>
        <v>857</v>
      </c>
      <c r="G542" s="147">
        <f t="shared" si="163"/>
        <v>5.813963427849881E-2</v>
      </c>
      <c r="H542" s="304">
        <v>5</v>
      </c>
      <c r="I542" s="148">
        <f>VLOOKUP(D542,'Appendix 3b. nax IBGE 2019'!$E$5:$O$1850,11,FALSE)</f>
        <v>2.5000000000000022</v>
      </c>
      <c r="J542" s="147">
        <f t="shared" si="157"/>
        <v>0.25380748544080894</v>
      </c>
      <c r="K542" s="146">
        <f t="shared" si="161"/>
        <v>59750.820286565628</v>
      </c>
      <c r="L542" s="146">
        <f t="shared" si="164"/>
        <v>15165.205449958898</v>
      </c>
      <c r="M542" s="146">
        <f t="shared" si="158"/>
        <v>260841.08780793092</v>
      </c>
      <c r="N542" s="146">
        <f t="shared" si="159"/>
        <v>598813.23088429868</v>
      </c>
      <c r="O542" s="145">
        <f t="shared" si="160"/>
        <v>10.02184117326563</v>
      </c>
    </row>
    <row r="543" spans="1:15" x14ac:dyDescent="0.2">
      <c r="A543" s="143" t="s">
        <v>66</v>
      </c>
      <c r="B543" s="143" t="s">
        <v>48</v>
      </c>
      <c r="C543" s="144" t="s">
        <v>22</v>
      </c>
      <c r="D543" s="143" t="str">
        <f t="shared" si="162"/>
        <v>MSFemale85-89</v>
      </c>
      <c r="E543" s="146">
        <f>VLOOKUP(D543,'Appendix 1b. Person-years 2019'!$E$3:$F$1682,2,FALSE)</f>
        <v>7760.9049999999997</v>
      </c>
      <c r="F543" s="146">
        <f>VLOOKUP(D543,'Appendix 2b.Deaths 2019'!$E$4:$F$1683,2,FALSE)</f>
        <v>761</v>
      </c>
      <c r="G543" s="147">
        <f t="shared" si="163"/>
        <v>9.8055574704238743E-2</v>
      </c>
      <c r="H543" s="304">
        <v>5</v>
      </c>
      <c r="I543" s="148">
        <f>VLOOKUP(D543,'Appendix 3b. nax IBGE 2019'!$E$5:$O$1850,11,FALSE)</f>
        <v>2.5000000000000009</v>
      </c>
      <c r="J543" s="147">
        <f t="shared" si="157"/>
        <v>0.39375354753319358</v>
      </c>
      <c r="K543" s="146">
        <f t="shared" si="161"/>
        <v>44585.614836606728</v>
      </c>
      <c r="L543" s="146">
        <f t="shared" si="164"/>
        <v>17555.744010862487</v>
      </c>
      <c r="M543" s="146">
        <f t="shared" si="158"/>
        <v>179038.71415587742</v>
      </c>
      <c r="N543" s="146">
        <f t="shared" si="159"/>
        <v>337972.14307636779</v>
      </c>
      <c r="O543" s="145">
        <f t="shared" si="160"/>
        <v>7.5802956696893631</v>
      </c>
    </row>
    <row r="544" spans="1:15" x14ac:dyDescent="0.2">
      <c r="A544" s="143" t="s">
        <v>66</v>
      </c>
      <c r="B544" s="143" t="s">
        <v>48</v>
      </c>
      <c r="C544" s="144" t="s">
        <v>5</v>
      </c>
      <c r="D544" s="143" t="str">
        <f t="shared" si="162"/>
        <v>MSFemale90+</v>
      </c>
      <c r="E544" s="8">
        <f>VLOOKUP(D544,'Appendix 1b. Person-years 2019'!$E$3:$F$1682,2,FALSE)</f>
        <v>4656.8951999999999</v>
      </c>
      <c r="F544" s="8">
        <f>VLOOKUP(D544,'Appendix 2b.Deaths 2019'!$E$4:$F$1683,2,FALSE)</f>
        <v>792</v>
      </c>
      <c r="G544" s="7">
        <f t="shared" si="163"/>
        <v>0.17007039368203949</v>
      </c>
      <c r="H544" s="306"/>
      <c r="I544" s="148">
        <f>VLOOKUP(D544,'Appendix 3b. nax IBGE 2019'!$E$5:$O$1850,11,FALSE)</f>
        <v>0</v>
      </c>
      <c r="J544" s="7">
        <v>1</v>
      </c>
      <c r="K544" s="8">
        <f t="shared" si="161"/>
        <v>27029.870825744241</v>
      </c>
      <c r="L544" s="8">
        <f t="shared" si="164"/>
        <v>27029.870825744241</v>
      </c>
      <c r="M544" s="8">
        <f>K544*O544</f>
        <v>158933.42892049041</v>
      </c>
      <c r="N544" s="8">
        <f>M544</f>
        <v>158933.42892049041</v>
      </c>
      <c r="O544" s="142">
        <f>1/G544</f>
        <v>5.8799181818181818</v>
      </c>
    </row>
    <row r="545" spans="1:15" x14ac:dyDescent="0.2">
      <c r="A545" s="143" t="s">
        <v>66</v>
      </c>
      <c r="B545" s="143" t="s">
        <v>47</v>
      </c>
      <c r="C545" s="144">
        <v>0</v>
      </c>
      <c r="D545" s="143" t="str">
        <f t="shared" si="162"/>
        <v>MSMale0</v>
      </c>
      <c r="E545" s="151">
        <f>VLOOKUP(D545,'Appendix 1b. Person-years 2019'!$E$3:$F$1682,2,FALSE)</f>
        <v>22499.2677</v>
      </c>
      <c r="F545" s="151">
        <f>VLOOKUP(D545,'Appendix 2b.Deaths 2019'!$E$4:$F$1683,2,FALSE)</f>
        <v>249</v>
      </c>
      <c r="G545" s="152">
        <f t="shared" si="163"/>
        <v>1.1067026861500918E-2</v>
      </c>
      <c r="H545" s="307">
        <v>1</v>
      </c>
      <c r="I545" s="148">
        <f>VLOOKUP(D545,'Appendix 3b. nax IBGE 2019'!$E$5:$O$1850,11,FALSE)</f>
        <v>8.2838996454926539E-2</v>
      </c>
      <c r="J545" s="152">
        <f t="shared" ref="J545:J563" si="165">(H545*G545)/(1+(H545-I545)*G545)</f>
        <v>1.0955822573139359E-2</v>
      </c>
      <c r="K545" s="151">
        <v>100000</v>
      </c>
      <c r="L545" s="151">
        <f t="shared" si="164"/>
        <v>1095.582257313936</v>
      </c>
      <c r="M545" s="151">
        <f t="shared" ref="M545:M563" si="166">K546*H545+L545*I545</f>
        <v>98995.17467741578</v>
      </c>
      <c r="N545" s="151">
        <f t="shared" ref="N545:N563" si="167">N546+M545</f>
        <v>7351205.9289544765</v>
      </c>
      <c r="O545" s="150">
        <f t="shared" ref="O545:O563" si="168">N545/K545</f>
        <v>73.512059289544766</v>
      </c>
    </row>
    <row r="546" spans="1:15" x14ac:dyDescent="0.2">
      <c r="A546" s="143" t="s">
        <v>66</v>
      </c>
      <c r="B546" s="143" t="s">
        <v>47</v>
      </c>
      <c r="C546" s="149" t="s">
        <v>107</v>
      </c>
      <c r="D546" s="143" t="str">
        <f t="shared" si="162"/>
        <v>MSMale01-04</v>
      </c>
      <c r="E546" s="146">
        <f>VLOOKUP(D546,'Appendix 1b. Person-years 2019'!$E$3:$F$1682,2,FALSE)</f>
        <v>89891.330499999996</v>
      </c>
      <c r="F546" s="146">
        <f>VLOOKUP(D546,'Appendix 2b.Deaths 2019'!$E$4:$F$1683,2,FALSE)</f>
        <v>49</v>
      </c>
      <c r="G546" s="147">
        <f t="shared" si="163"/>
        <v>5.4510262254934584E-4</v>
      </c>
      <c r="H546" s="304">
        <v>4</v>
      </c>
      <c r="I546" s="148">
        <f>VLOOKUP(D546,'Appendix 3b. nax IBGE 2019'!$E$5:$O$1850,11,FALSE)</f>
        <v>1.6107247317153151</v>
      </c>
      <c r="J546" s="147">
        <f t="shared" si="165"/>
        <v>2.1775744168093308E-3</v>
      </c>
      <c r="K546" s="146">
        <f t="shared" ref="K546:K564" si="169">K545-L545</f>
        <v>98904.41774268607</v>
      </c>
      <c r="L546" s="146">
        <f t="shared" si="164"/>
        <v>215.37172978589604</v>
      </c>
      <c r="M546" s="146">
        <f t="shared" si="166"/>
        <v>395103.08862327912</v>
      </c>
      <c r="N546" s="146">
        <f t="shared" si="167"/>
        <v>7252210.7542770607</v>
      </c>
      <c r="O546" s="145">
        <f t="shared" si="168"/>
        <v>73.325448142718159</v>
      </c>
    </row>
    <row r="547" spans="1:15" x14ac:dyDescent="0.2">
      <c r="A547" s="143" t="s">
        <v>66</v>
      </c>
      <c r="B547" s="143" t="s">
        <v>47</v>
      </c>
      <c r="C547" s="149" t="s">
        <v>106</v>
      </c>
      <c r="D547" s="143" t="str">
        <f t="shared" si="162"/>
        <v>MSMale05-09</v>
      </c>
      <c r="E547" s="146">
        <f>VLOOKUP(D547,'Appendix 1b. Person-years 2019'!$E$3:$F$1682,2,FALSE)</f>
        <v>108611.0095</v>
      </c>
      <c r="F547" s="146">
        <f>VLOOKUP(D547,'Appendix 2b.Deaths 2019'!$E$4:$F$1683,2,FALSE)</f>
        <v>29</v>
      </c>
      <c r="G547" s="147">
        <f t="shared" si="163"/>
        <v>2.6700792243349877E-4</v>
      </c>
      <c r="H547" s="304">
        <v>5</v>
      </c>
      <c r="I547" s="148">
        <f>VLOOKUP(D547,'Appendix 3b. nax IBGE 2019'!$E$5:$O$1850,11,FALSE)</f>
        <v>2.5000000000000324</v>
      </c>
      <c r="J547" s="147">
        <f t="shared" si="165"/>
        <v>1.3341490412581865E-3</v>
      </c>
      <c r="K547" s="146">
        <f t="shared" si="169"/>
        <v>98689.046012900173</v>
      </c>
      <c r="L547" s="146">
        <f t="shared" si="164"/>
        <v>131.66589612079582</v>
      </c>
      <c r="M547" s="146">
        <f t="shared" si="166"/>
        <v>493116.06532419886</v>
      </c>
      <c r="N547" s="146">
        <f t="shared" si="167"/>
        <v>6857107.665653782</v>
      </c>
      <c r="O547" s="145">
        <f t="shared" si="168"/>
        <v>69.481953090897775</v>
      </c>
    </row>
    <row r="548" spans="1:15" x14ac:dyDescent="0.2">
      <c r="A548" s="143" t="s">
        <v>66</v>
      </c>
      <c r="B548" s="143" t="s">
        <v>47</v>
      </c>
      <c r="C548" s="149" t="s">
        <v>71</v>
      </c>
      <c r="D548" s="143" t="str">
        <f t="shared" si="162"/>
        <v>MSMale10-14</v>
      </c>
      <c r="E548" s="146">
        <f>VLOOKUP(D548,'Appendix 1b. Person-years 2019'!$E$3:$F$1682,2,FALSE)</f>
        <v>104526.1878</v>
      </c>
      <c r="F548" s="146">
        <f>VLOOKUP(D548,'Appendix 2b.Deaths 2019'!$E$4:$F$1683,2,FALSE)</f>
        <v>46</v>
      </c>
      <c r="G548" s="147">
        <f t="shared" si="163"/>
        <v>4.400811028143131E-4</v>
      </c>
      <c r="H548" s="304">
        <v>5</v>
      </c>
      <c r="I548" s="148">
        <f>VLOOKUP(D548,'Appendix 3b. nax IBGE 2019'!$E$5:$O$1850,11,FALSE)</f>
        <v>2.499999999999615</v>
      </c>
      <c r="J548" s="147">
        <f t="shared" si="165"/>
        <v>2.1979872824035352E-3</v>
      </c>
      <c r="K548" s="146">
        <f t="shared" si="169"/>
        <v>98557.380116779372</v>
      </c>
      <c r="L548" s="146">
        <f t="shared" si="164"/>
        <v>216.62786808369211</v>
      </c>
      <c r="M548" s="146">
        <f t="shared" si="166"/>
        <v>492245.33091368753</v>
      </c>
      <c r="N548" s="146">
        <f t="shared" si="167"/>
        <v>6363991.6003295835</v>
      </c>
      <c r="O548" s="145">
        <f t="shared" si="168"/>
        <v>64.571436383444563</v>
      </c>
    </row>
    <row r="549" spans="1:15" x14ac:dyDescent="0.2">
      <c r="A549" s="143" t="s">
        <v>66</v>
      </c>
      <c r="B549" s="143" t="s">
        <v>47</v>
      </c>
      <c r="C549" s="144" t="s">
        <v>72</v>
      </c>
      <c r="D549" s="143" t="str">
        <f t="shared" si="162"/>
        <v>MSMale15-19</v>
      </c>
      <c r="E549" s="146">
        <f>VLOOKUP(D549,'Appendix 1b. Person-years 2019'!$E$3:$F$1682,2,FALSE)</f>
        <v>107049.4311</v>
      </c>
      <c r="F549" s="146">
        <f>VLOOKUP(D549,'Appendix 2b.Deaths 2019'!$E$4:$F$1683,2,FALSE)</f>
        <v>163</v>
      </c>
      <c r="G549" s="147">
        <f t="shared" si="163"/>
        <v>1.5226610578409697E-3</v>
      </c>
      <c r="H549" s="304">
        <v>5</v>
      </c>
      <c r="I549" s="148">
        <f>VLOOKUP(D549,'Appendix 3b. nax IBGE 2019'!$E$5:$O$1850,11,FALSE)</f>
        <v>2.5000000000000262</v>
      </c>
      <c r="J549" s="147">
        <f t="shared" si="165"/>
        <v>7.5844339835236564E-3</v>
      </c>
      <c r="K549" s="146">
        <f t="shared" si="169"/>
        <v>98340.752248695673</v>
      </c>
      <c r="L549" s="146">
        <f t="shared" si="164"/>
        <v>745.85894332028795</v>
      </c>
      <c r="M549" s="146">
        <f t="shared" si="166"/>
        <v>489839.11388517765</v>
      </c>
      <c r="N549" s="146">
        <f t="shared" si="167"/>
        <v>5871746.2694158964</v>
      </c>
      <c r="O549" s="145">
        <f t="shared" si="168"/>
        <v>59.708169148093695</v>
      </c>
    </row>
    <row r="550" spans="1:15" x14ac:dyDescent="0.2">
      <c r="A550" s="143" t="s">
        <v>66</v>
      </c>
      <c r="B550" s="143" t="s">
        <v>47</v>
      </c>
      <c r="C550" s="144" t="s">
        <v>73</v>
      </c>
      <c r="D550" s="143" t="str">
        <f t="shared" si="162"/>
        <v>MSMale20-24</v>
      </c>
      <c r="E550" s="146">
        <f>VLOOKUP(D550,'Appendix 1b. Person-years 2019'!$E$3:$F$1682,2,FALSE)</f>
        <v>114895.4442</v>
      </c>
      <c r="F550" s="146">
        <f>VLOOKUP(D550,'Appendix 2b.Deaths 2019'!$E$4:$F$1683,2,FALSE)</f>
        <v>205</v>
      </c>
      <c r="G550" s="147">
        <f t="shared" si="163"/>
        <v>1.7842308842390116E-3</v>
      </c>
      <c r="H550" s="304">
        <v>5</v>
      </c>
      <c r="I550" s="148">
        <f>VLOOKUP(D550,'Appendix 3b. nax IBGE 2019'!$E$5:$O$1850,11,FALSE)</f>
        <v>2.5000000000000222</v>
      </c>
      <c r="J550" s="147">
        <f t="shared" si="165"/>
        <v>8.8815376368172085E-3</v>
      </c>
      <c r="K550" s="146">
        <f t="shared" si="169"/>
        <v>97594.893305375386</v>
      </c>
      <c r="L550" s="146">
        <f t="shared" si="164"/>
        <v>866.79271805285134</v>
      </c>
      <c r="M550" s="146">
        <f t="shared" si="166"/>
        <v>485807.48473174486</v>
      </c>
      <c r="N550" s="146">
        <f t="shared" si="167"/>
        <v>5381907.1555307191</v>
      </c>
      <c r="O550" s="145">
        <f t="shared" si="168"/>
        <v>55.145376702146478</v>
      </c>
    </row>
    <row r="551" spans="1:15" x14ac:dyDescent="0.2">
      <c r="A551" s="143" t="s">
        <v>66</v>
      </c>
      <c r="B551" s="143" t="s">
        <v>47</v>
      </c>
      <c r="C551" s="144" t="s">
        <v>74</v>
      </c>
      <c r="D551" s="143" t="str">
        <f t="shared" si="162"/>
        <v>MSMale25-29</v>
      </c>
      <c r="E551" s="146">
        <f>VLOOKUP(D551,'Appendix 1b. Person-years 2019'!$E$3:$F$1682,2,FALSE)</f>
        <v>114964.2844</v>
      </c>
      <c r="F551" s="146">
        <f>VLOOKUP(D551,'Appendix 2b.Deaths 2019'!$E$4:$F$1683,2,FALSE)</f>
        <v>235</v>
      </c>
      <c r="G551" s="147">
        <f t="shared" si="163"/>
        <v>2.0441131019643872E-3</v>
      </c>
      <c r="H551" s="304">
        <v>5</v>
      </c>
      <c r="I551" s="148">
        <f>VLOOKUP(D551,'Appendix 3b. nax IBGE 2019'!$E$5:$O$1850,11,FALSE)</f>
        <v>2.4999999999999338</v>
      </c>
      <c r="J551" s="147">
        <f t="shared" si="165"/>
        <v>1.0168601083065575E-2</v>
      </c>
      <c r="K551" s="146">
        <f t="shared" si="169"/>
        <v>96728.100587322537</v>
      </c>
      <c r="L551" s="146">
        <f t="shared" si="164"/>
        <v>983.58946839512384</v>
      </c>
      <c r="M551" s="146">
        <f t="shared" si="166"/>
        <v>481181.52926562482</v>
      </c>
      <c r="N551" s="146">
        <f t="shared" si="167"/>
        <v>4896099.6707989741</v>
      </c>
      <c r="O551" s="145">
        <f t="shared" si="168"/>
        <v>50.617138567493704</v>
      </c>
    </row>
    <row r="552" spans="1:15" x14ac:dyDescent="0.2">
      <c r="A552" s="143" t="s">
        <v>66</v>
      </c>
      <c r="B552" s="143" t="s">
        <v>47</v>
      </c>
      <c r="C552" s="144" t="s">
        <v>75</v>
      </c>
      <c r="D552" s="143" t="str">
        <f t="shared" si="162"/>
        <v>MSMale30-34</v>
      </c>
      <c r="E552" s="146">
        <f>VLOOKUP(D552,'Appendix 1b. Person-years 2019'!$E$3:$F$1682,2,FALSE)</f>
        <v>112088.36</v>
      </c>
      <c r="F552" s="146">
        <f>VLOOKUP(D552,'Appendix 2b.Deaths 2019'!$E$4:$F$1683,2,FALSE)</f>
        <v>242</v>
      </c>
      <c r="G552" s="147">
        <f t="shared" si="163"/>
        <v>2.159010980265926E-3</v>
      </c>
      <c r="H552" s="304">
        <v>5</v>
      </c>
      <c r="I552" s="148">
        <f>VLOOKUP(D552,'Appendix 3b. nax IBGE 2019'!$E$5:$O$1850,11,FALSE)</f>
        <v>2.4999999999999885</v>
      </c>
      <c r="J552" s="147">
        <f t="shared" si="165"/>
        <v>1.0737101103383554E-2</v>
      </c>
      <c r="K552" s="146">
        <f t="shared" si="169"/>
        <v>95744.511118927418</v>
      </c>
      <c r="L552" s="146">
        <f t="shared" si="164"/>
        <v>1028.0184959779544</v>
      </c>
      <c r="M552" s="146">
        <f t="shared" si="166"/>
        <v>476152.50935469219</v>
      </c>
      <c r="N552" s="146">
        <f t="shared" si="167"/>
        <v>4414918.1415333496</v>
      </c>
      <c r="O552" s="145">
        <f t="shared" si="168"/>
        <v>46.111449000449063</v>
      </c>
    </row>
    <row r="553" spans="1:15" x14ac:dyDescent="0.2">
      <c r="A553" s="143" t="s">
        <v>66</v>
      </c>
      <c r="B553" s="143" t="s">
        <v>47</v>
      </c>
      <c r="C553" s="144" t="s">
        <v>76</v>
      </c>
      <c r="D553" s="143" t="str">
        <f t="shared" si="162"/>
        <v>MSMale35-39</v>
      </c>
      <c r="E553" s="146">
        <f>VLOOKUP(D553,'Appendix 1b. Person-years 2019'!$E$3:$F$1682,2,FALSE)</f>
        <v>107580.5147</v>
      </c>
      <c r="F553" s="146">
        <f>VLOOKUP(D553,'Appendix 2b.Deaths 2019'!$E$4:$F$1683,2,FALSE)</f>
        <v>308</v>
      </c>
      <c r="G553" s="147">
        <f t="shared" si="163"/>
        <v>2.8629719876214722E-3</v>
      </c>
      <c r="H553" s="304">
        <v>5</v>
      </c>
      <c r="I553" s="148">
        <f>VLOOKUP(D553,'Appendix 3b. nax IBGE 2019'!$E$5:$O$1850,11,FALSE)</f>
        <v>2.499999999999988</v>
      </c>
      <c r="J553" s="147">
        <f t="shared" si="165"/>
        <v>1.4213130452254325E-2</v>
      </c>
      <c r="K553" s="146">
        <f t="shared" si="169"/>
        <v>94716.492622949459</v>
      </c>
      <c r="L553" s="146">
        <f t="shared" si="164"/>
        <v>1346.2178656299652</v>
      </c>
      <c r="M553" s="146">
        <f t="shared" si="166"/>
        <v>470216.91845067235</v>
      </c>
      <c r="N553" s="146">
        <f t="shared" si="167"/>
        <v>3938765.6321786572</v>
      </c>
      <c r="O553" s="145">
        <f t="shared" si="168"/>
        <v>41.584791867855849</v>
      </c>
    </row>
    <row r="554" spans="1:15" x14ac:dyDescent="0.2">
      <c r="A554" s="143" t="s">
        <v>66</v>
      </c>
      <c r="B554" s="143" t="s">
        <v>47</v>
      </c>
      <c r="C554" s="144" t="s">
        <v>77</v>
      </c>
      <c r="D554" s="143" t="str">
        <f t="shared" si="162"/>
        <v>MSMale40-44</v>
      </c>
      <c r="E554" s="146">
        <f>VLOOKUP(D554,'Appendix 1b. Person-years 2019'!$E$3:$F$1682,2,FALSE)</f>
        <v>97276.726999999999</v>
      </c>
      <c r="F554" s="146">
        <f>VLOOKUP(D554,'Appendix 2b.Deaths 2019'!$E$4:$F$1683,2,FALSE)</f>
        <v>332</v>
      </c>
      <c r="G554" s="147">
        <f t="shared" si="163"/>
        <v>3.4129437763669823E-3</v>
      </c>
      <c r="H554" s="304">
        <v>5</v>
      </c>
      <c r="I554" s="148">
        <f>VLOOKUP(D554,'Appendix 3b. nax IBGE 2019'!$E$5:$O$1850,11,FALSE)</f>
        <v>2.5</v>
      </c>
      <c r="J554" s="147">
        <f t="shared" si="165"/>
        <v>1.6920348387526981E-2</v>
      </c>
      <c r="K554" s="146">
        <f t="shared" si="169"/>
        <v>93370.274757319494</v>
      </c>
      <c r="L554" s="146">
        <f t="shared" si="164"/>
        <v>1579.8575779329622</v>
      </c>
      <c r="M554" s="146">
        <f t="shared" si="166"/>
        <v>462901.72984176507</v>
      </c>
      <c r="N554" s="146">
        <f t="shared" si="167"/>
        <v>3468548.713727985</v>
      </c>
      <c r="O554" s="145">
        <f t="shared" si="168"/>
        <v>37.14831859221961</v>
      </c>
    </row>
    <row r="555" spans="1:15" x14ac:dyDescent="0.2">
      <c r="A555" s="143" t="s">
        <v>66</v>
      </c>
      <c r="B555" s="143" t="s">
        <v>47</v>
      </c>
      <c r="C555" s="144" t="s">
        <v>78</v>
      </c>
      <c r="D555" s="143" t="str">
        <f t="shared" si="162"/>
        <v>MSMale45-49</v>
      </c>
      <c r="E555" s="146">
        <f>VLOOKUP(D555,'Appendix 1b. Person-years 2019'!$E$3:$F$1682,2,FALSE)</f>
        <v>87016.420299999998</v>
      </c>
      <c r="F555" s="146">
        <f>VLOOKUP(D555,'Appendix 2b.Deaths 2019'!$E$4:$F$1683,2,FALSE)</f>
        <v>425</v>
      </c>
      <c r="G555" s="147">
        <f t="shared" si="163"/>
        <v>4.8841356439940798E-3</v>
      </c>
      <c r="H555" s="304">
        <v>5</v>
      </c>
      <c r="I555" s="148">
        <f>VLOOKUP(D555,'Appendix 3b. nax IBGE 2019'!$E$5:$O$1850,11,FALSE)</f>
        <v>2.5000000000000067</v>
      </c>
      <c r="J555" s="147">
        <f t="shared" si="165"/>
        <v>2.4126090473886065E-2</v>
      </c>
      <c r="K555" s="146">
        <f t="shared" si="169"/>
        <v>91790.417179386539</v>
      </c>
      <c r="L555" s="146">
        <f t="shared" si="164"/>
        <v>2214.5439095056254</v>
      </c>
      <c r="M555" s="146">
        <f t="shared" si="166"/>
        <v>453415.72612316866</v>
      </c>
      <c r="N555" s="146">
        <f t="shared" si="167"/>
        <v>3005646.98388622</v>
      </c>
      <c r="O555" s="145">
        <f t="shared" si="168"/>
        <v>32.744670699254662</v>
      </c>
    </row>
    <row r="556" spans="1:15" x14ac:dyDescent="0.2">
      <c r="A556" s="143" t="s">
        <v>66</v>
      </c>
      <c r="B556" s="143" t="s">
        <v>47</v>
      </c>
      <c r="C556" s="144" t="s">
        <v>79</v>
      </c>
      <c r="D556" s="143" t="str">
        <f t="shared" si="162"/>
        <v>MSMale50-54</v>
      </c>
      <c r="E556" s="146">
        <f>VLOOKUP(D556,'Appendix 1b. Person-years 2019'!$E$3:$F$1682,2,FALSE)</f>
        <v>79196.263900000005</v>
      </c>
      <c r="F556" s="146">
        <f>VLOOKUP(D556,'Appendix 2b.Deaths 2019'!$E$4:$F$1683,2,FALSE)</f>
        <v>601</v>
      </c>
      <c r="G556" s="147">
        <f t="shared" si="163"/>
        <v>7.5887418219484967E-3</v>
      </c>
      <c r="H556" s="304">
        <v>5</v>
      </c>
      <c r="I556" s="148">
        <f>VLOOKUP(D556,'Appendix 3b. nax IBGE 2019'!$E$5:$O$1850,11,FALSE)</f>
        <v>2.4999999999999996</v>
      </c>
      <c r="J556" s="147">
        <f t="shared" si="165"/>
        <v>3.7237249429541756E-2</v>
      </c>
      <c r="K556" s="146">
        <f t="shared" si="169"/>
        <v>89575.873269880918</v>
      </c>
      <c r="L556" s="146">
        <f t="shared" si="164"/>
        <v>3335.5591358195779</v>
      </c>
      <c r="M556" s="146">
        <f t="shared" si="166"/>
        <v>439540.46850985562</v>
      </c>
      <c r="N556" s="146">
        <f t="shared" si="167"/>
        <v>2552231.2577630514</v>
      </c>
      <c r="O556" s="145">
        <f t="shared" si="168"/>
        <v>28.492396050368356</v>
      </c>
    </row>
    <row r="557" spans="1:15" x14ac:dyDescent="0.2">
      <c r="A557" s="143" t="s">
        <v>66</v>
      </c>
      <c r="B557" s="143" t="s">
        <v>47</v>
      </c>
      <c r="C557" s="144" t="s">
        <v>80</v>
      </c>
      <c r="D557" s="143" t="str">
        <f t="shared" si="162"/>
        <v>MSMale55-59</v>
      </c>
      <c r="E557" s="146">
        <f>VLOOKUP(D557,'Appendix 1b. Person-years 2019'!$E$3:$F$1682,2,FALSE)</f>
        <v>69085.106199999995</v>
      </c>
      <c r="F557" s="146">
        <f>VLOOKUP(D557,'Appendix 2b.Deaths 2019'!$E$4:$F$1683,2,FALSE)</f>
        <v>709</v>
      </c>
      <c r="G557" s="147">
        <f t="shared" si="163"/>
        <v>1.0262704061675164E-2</v>
      </c>
      <c r="H557" s="304">
        <v>5</v>
      </c>
      <c r="I557" s="148">
        <f>VLOOKUP(D557,'Appendix 3b. nax IBGE 2019'!$E$5:$O$1850,11,FALSE)</f>
        <v>2.5</v>
      </c>
      <c r="J557" s="147">
        <f t="shared" si="165"/>
        <v>5.0029914784222557E-2</v>
      </c>
      <c r="K557" s="146">
        <f t="shared" si="169"/>
        <v>86240.314134061337</v>
      </c>
      <c r="L557" s="146">
        <f t="shared" si="164"/>
        <v>4314.5955670916728</v>
      </c>
      <c r="M557" s="146">
        <f t="shared" si="166"/>
        <v>420415.08175257751</v>
      </c>
      <c r="N557" s="146">
        <f t="shared" si="167"/>
        <v>2112690.7892531957</v>
      </c>
      <c r="O557" s="145">
        <f t="shared" si="168"/>
        <v>24.497716763519659</v>
      </c>
    </row>
    <row r="558" spans="1:15" x14ac:dyDescent="0.2">
      <c r="A558" s="143" t="s">
        <v>66</v>
      </c>
      <c r="B558" s="143" t="s">
        <v>47</v>
      </c>
      <c r="C558" s="144" t="s">
        <v>81</v>
      </c>
      <c r="D558" s="143" t="str">
        <f t="shared" si="162"/>
        <v>MSMale60-64</v>
      </c>
      <c r="E558" s="146">
        <f>VLOOKUP(D558,'Appendix 1b. Person-years 2019'!$E$3:$F$1682,2,FALSE)</f>
        <v>54283.003799999999</v>
      </c>
      <c r="F558" s="146">
        <f>VLOOKUP(D558,'Appendix 2b.Deaths 2019'!$E$4:$F$1683,2,FALSE)</f>
        <v>852</v>
      </c>
      <c r="G558" s="147">
        <f t="shared" si="163"/>
        <v>1.5695520519444801E-2</v>
      </c>
      <c r="H558" s="304">
        <v>5</v>
      </c>
      <c r="I558" s="148">
        <f>VLOOKUP(D558,'Appendix 3b. nax IBGE 2019'!$E$5:$O$1850,11,FALSE)</f>
        <v>2.499999999999992</v>
      </c>
      <c r="J558" s="147">
        <f t="shared" si="165"/>
        <v>7.551450398037482E-2</v>
      </c>
      <c r="K558" s="146">
        <f t="shared" si="169"/>
        <v>81925.718566969663</v>
      </c>
      <c r="L558" s="146">
        <f t="shared" si="164"/>
        <v>6186.5800008204978</v>
      </c>
      <c r="M558" s="146">
        <f t="shared" si="166"/>
        <v>394162.14283279702</v>
      </c>
      <c r="N558" s="146">
        <f t="shared" si="167"/>
        <v>1692275.7075006184</v>
      </c>
      <c r="O558" s="145">
        <f t="shared" si="168"/>
        <v>20.65622050195725</v>
      </c>
    </row>
    <row r="559" spans="1:15" x14ac:dyDescent="0.2">
      <c r="A559" s="143" t="s">
        <v>66</v>
      </c>
      <c r="B559" s="143" t="s">
        <v>47</v>
      </c>
      <c r="C559" s="144" t="s">
        <v>82</v>
      </c>
      <c r="D559" s="143" t="str">
        <f t="shared" si="162"/>
        <v>MSMale65-69</v>
      </c>
      <c r="E559" s="146">
        <f>VLOOKUP(D559,'Appendix 1b. Person-years 2019'!$E$3:$F$1682,2,FALSE)</f>
        <v>40924.876799999998</v>
      </c>
      <c r="F559" s="146">
        <f>VLOOKUP(D559,'Appendix 2b.Deaths 2019'!$E$4:$F$1683,2,FALSE)</f>
        <v>969</v>
      </c>
      <c r="G559" s="147">
        <f t="shared" si="163"/>
        <v>2.367753004451317E-2</v>
      </c>
      <c r="H559" s="304">
        <v>5</v>
      </c>
      <c r="I559" s="148">
        <f>VLOOKUP(D559,'Appendix 3b. nax IBGE 2019'!$E$5:$O$1850,11,FALSE)</f>
        <v>2.5000000000000004</v>
      </c>
      <c r="J559" s="147">
        <f t="shared" si="165"/>
        <v>0.11177146940988596</v>
      </c>
      <c r="K559" s="146">
        <f t="shared" si="169"/>
        <v>75739.138566149166</v>
      </c>
      <c r="L559" s="146">
        <f t="shared" si="164"/>
        <v>8465.474809377456</v>
      </c>
      <c r="M559" s="146">
        <f t="shared" si="166"/>
        <v>357532.00580730219</v>
      </c>
      <c r="N559" s="146">
        <f t="shared" si="167"/>
        <v>1298113.5646678214</v>
      </c>
      <c r="O559" s="145">
        <f t="shared" si="168"/>
        <v>17.139270253702094</v>
      </c>
    </row>
    <row r="560" spans="1:15" x14ac:dyDescent="0.2">
      <c r="A560" s="143" t="s">
        <v>66</v>
      </c>
      <c r="B560" s="143" t="s">
        <v>47</v>
      </c>
      <c r="C560" s="144" t="s">
        <v>19</v>
      </c>
      <c r="D560" s="143" t="str">
        <f t="shared" si="162"/>
        <v>MSMale70-74</v>
      </c>
      <c r="E560" s="146">
        <f>VLOOKUP(D560,'Appendix 1b. Person-years 2019'!$E$3:$F$1682,2,FALSE)</f>
        <v>28241.966</v>
      </c>
      <c r="F560" s="146">
        <f>VLOOKUP(D560,'Appendix 2b.Deaths 2019'!$E$4:$F$1683,2,FALSE)</f>
        <v>990</v>
      </c>
      <c r="G560" s="147">
        <f t="shared" si="163"/>
        <v>3.5054216834621219E-2</v>
      </c>
      <c r="H560" s="304">
        <v>5</v>
      </c>
      <c r="I560" s="148">
        <f>VLOOKUP(D560,'Appendix 3b. nax IBGE 2019'!$E$5:$O$1850,11,FALSE)</f>
        <v>2.5000000000000018</v>
      </c>
      <c r="J560" s="147">
        <f t="shared" si="165"/>
        <v>0.16114872803518426</v>
      </c>
      <c r="K560" s="146">
        <f t="shared" si="169"/>
        <v>67273.663756771712</v>
      </c>
      <c r="L560" s="146">
        <f t="shared" si="164"/>
        <v>10841.065344670436</v>
      </c>
      <c r="M560" s="146">
        <f t="shared" si="166"/>
        <v>309265.65542218246</v>
      </c>
      <c r="N560" s="146">
        <f t="shared" si="167"/>
        <v>940581.5588605192</v>
      </c>
      <c r="O560" s="145">
        <f t="shared" si="168"/>
        <v>13.981423135525914</v>
      </c>
    </row>
    <row r="561" spans="1:15" x14ac:dyDescent="0.2">
      <c r="A561" s="143" t="s">
        <v>66</v>
      </c>
      <c r="B561" s="143" t="s">
        <v>47</v>
      </c>
      <c r="C561" s="144" t="s">
        <v>20</v>
      </c>
      <c r="D561" s="143" t="str">
        <f t="shared" si="162"/>
        <v>MSMale75-79</v>
      </c>
      <c r="E561" s="146">
        <f>VLOOKUP(D561,'Appendix 1b. Person-years 2019'!$E$3:$F$1682,2,FALSE)</f>
        <v>18960.8472</v>
      </c>
      <c r="F561" s="146">
        <f>VLOOKUP(D561,'Appendix 2b.Deaths 2019'!$E$4:$F$1683,2,FALSE)</f>
        <v>959</v>
      </c>
      <c r="G561" s="147">
        <f t="shared" si="163"/>
        <v>5.0577908776143717E-2</v>
      </c>
      <c r="H561" s="304">
        <v>5</v>
      </c>
      <c r="I561" s="148">
        <f>VLOOKUP(D561,'Appendix 3b. nax IBGE 2019'!$E$5:$O$1850,11,FALSE)</f>
        <v>2.4999999999999996</v>
      </c>
      <c r="J561" s="147">
        <f t="shared" si="165"/>
        <v>0.22450239033477271</v>
      </c>
      <c r="K561" s="146">
        <f t="shared" si="169"/>
        <v>56432.598412101273</v>
      </c>
      <c r="L561" s="146">
        <f t="shared" si="164"/>
        <v>12669.253236319035</v>
      </c>
      <c r="M561" s="146">
        <f t="shared" si="166"/>
        <v>250489.85896970879</v>
      </c>
      <c r="N561" s="146">
        <f t="shared" si="167"/>
        <v>631315.9034383368</v>
      </c>
      <c r="O561" s="145">
        <f t="shared" si="168"/>
        <v>11.187078412163968</v>
      </c>
    </row>
    <row r="562" spans="1:15" x14ac:dyDescent="0.2">
      <c r="A562" s="143" t="s">
        <v>66</v>
      </c>
      <c r="B562" s="143" t="s">
        <v>47</v>
      </c>
      <c r="C562" s="144" t="s">
        <v>21</v>
      </c>
      <c r="D562" s="143" t="str">
        <f t="shared" si="162"/>
        <v>MSMale80-84</v>
      </c>
      <c r="E562" s="146">
        <f>VLOOKUP(D562,'Appendix 1b. Person-years 2019'!$E$3:$F$1682,2,FALSE)</f>
        <v>12002.314399999999</v>
      </c>
      <c r="F562" s="146">
        <f>VLOOKUP(D562,'Appendix 2b.Deaths 2019'!$E$4:$F$1683,2,FALSE)</f>
        <v>1009</v>
      </c>
      <c r="G562" s="147">
        <f t="shared" si="163"/>
        <v>8.4067119588202094E-2</v>
      </c>
      <c r="H562" s="304">
        <v>5</v>
      </c>
      <c r="I562" s="148">
        <f>VLOOKUP(D562,'Appendix 3b. nax IBGE 2019'!$E$5:$O$1850,11,FALSE)</f>
        <v>2.5</v>
      </c>
      <c r="J562" s="147">
        <f t="shared" si="165"/>
        <v>0.34733662414302524</v>
      </c>
      <c r="K562" s="146">
        <f t="shared" si="169"/>
        <v>43763.34517578224</v>
      </c>
      <c r="L562" s="146">
        <f t="shared" si="164"/>
        <v>15200.612574562152</v>
      </c>
      <c r="M562" s="146">
        <f t="shared" si="166"/>
        <v>180815.1944425058</v>
      </c>
      <c r="N562" s="146">
        <f t="shared" si="167"/>
        <v>380826.04446862801</v>
      </c>
      <c r="O562" s="145">
        <f t="shared" si="168"/>
        <v>8.7019409265672305</v>
      </c>
    </row>
    <row r="563" spans="1:15" x14ac:dyDescent="0.2">
      <c r="A563" s="143" t="s">
        <v>66</v>
      </c>
      <c r="B563" s="143" t="s">
        <v>47</v>
      </c>
      <c r="C563" s="144" t="s">
        <v>22</v>
      </c>
      <c r="D563" s="143" t="str">
        <f t="shared" si="162"/>
        <v>MSMale85-89</v>
      </c>
      <c r="E563" s="146">
        <f>VLOOKUP(D563,'Appendix 1b. Person-years 2019'!$E$3:$F$1682,2,FALSE)</f>
        <v>5963.4503999999997</v>
      </c>
      <c r="F563" s="146">
        <f>VLOOKUP(D563,'Appendix 2b.Deaths 2019'!$E$4:$F$1683,2,FALSE)</f>
        <v>696</v>
      </c>
      <c r="G563" s="147">
        <f t="shared" si="163"/>
        <v>0.11671095646238627</v>
      </c>
      <c r="H563" s="304">
        <v>5</v>
      </c>
      <c r="I563" s="148">
        <f>VLOOKUP(D563,'Appendix 3b. nax IBGE 2019'!$E$5:$O$1850,11,FALSE)</f>
        <v>2.5000000000000004</v>
      </c>
      <c r="J563" s="147">
        <f t="shared" si="165"/>
        <v>0.45174562297434928</v>
      </c>
      <c r="K563" s="146">
        <f t="shared" si="169"/>
        <v>28562.732601220087</v>
      </c>
      <c r="L563" s="146">
        <f t="shared" si="164"/>
        <v>12903.089432787923</v>
      </c>
      <c r="M563" s="146">
        <f t="shared" si="166"/>
        <v>110555.93942413063</v>
      </c>
      <c r="N563" s="146">
        <f t="shared" si="167"/>
        <v>200010.85002612224</v>
      </c>
      <c r="O563" s="145">
        <f t="shared" si="168"/>
        <v>7.0025110278691809</v>
      </c>
    </row>
    <row r="564" spans="1:15" x14ac:dyDescent="0.2">
      <c r="A564" s="143" t="s">
        <v>66</v>
      </c>
      <c r="B564" s="143" t="s">
        <v>47</v>
      </c>
      <c r="C564" s="144" t="s">
        <v>5</v>
      </c>
      <c r="D564" s="143" t="str">
        <f t="shared" si="162"/>
        <v>MSMale90+</v>
      </c>
      <c r="E564" s="8">
        <f>VLOOKUP(D564,'Appendix 1b. Person-years 2019'!$E$3:$F$1682,2,FALSE)</f>
        <v>3227.5336000000002</v>
      </c>
      <c r="F564" s="8">
        <f>VLOOKUP(D564,'Appendix 2b.Deaths 2019'!$E$4:$F$1683,2,FALSE)</f>
        <v>565</v>
      </c>
      <c r="G564" s="7">
        <f t="shared" si="163"/>
        <v>0.1750562720710328</v>
      </c>
      <c r="H564" s="306"/>
      <c r="I564" s="148">
        <f>VLOOKUP(D564,'Appendix 3b. nax IBGE 2019'!$E$5:$O$1850,11,FALSE)</f>
        <v>0</v>
      </c>
      <c r="J564" s="7">
        <v>1</v>
      </c>
      <c r="K564" s="8">
        <f t="shared" si="169"/>
        <v>15659.643168432163</v>
      </c>
      <c r="L564" s="8">
        <f t="shared" si="164"/>
        <v>15659.643168432163</v>
      </c>
      <c r="M564" s="8">
        <f>K564*O564</f>
        <v>89454.910601991622</v>
      </c>
      <c r="N564" s="8">
        <f>M564</f>
        <v>89454.910601991622</v>
      </c>
      <c r="O564" s="142">
        <f>1/G564</f>
        <v>5.7124488495575223</v>
      </c>
    </row>
    <row r="565" spans="1:15" x14ac:dyDescent="0.2">
      <c r="A565" s="143" t="s">
        <v>67</v>
      </c>
      <c r="B565" s="143" t="s">
        <v>48</v>
      </c>
      <c r="C565" s="144">
        <v>0</v>
      </c>
      <c r="D565" s="143" t="str">
        <f t="shared" si="162"/>
        <v>MTFemale0</v>
      </c>
      <c r="E565" s="151">
        <f>VLOOKUP(D565,'Appendix 1b. Person-years 2019'!$E$3:$F$1682,2,FALSE)</f>
        <v>27893.367900000001</v>
      </c>
      <c r="F565" s="151">
        <f>VLOOKUP(D565,'Appendix 2b.Deaths 2019'!$E$4:$F$1683,2,FALSE)</f>
        <v>328</v>
      </c>
      <c r="G565" s="152">
        <f t="shared" si="163"/>
        <v>1.1759067645610482E-2</v>
      </c>
      <c r="H565" s="307">
        <v>1</v>
      </c>
      <c r="I565" s="148">
        <f>VLOOKUP(D565,'Appendix 3b. nax IBGE 2019'!$E$5:$O$1850,11,FALSE)</f>
        <v>9.3070907616984444E-2</v>
      </c>
      <c r="J565" s="152">
        <f t="shared" ref="J565:J583" si="170">(H565*G565)/(1+(H565-I565)*G565)</f>
        <v>1.1634984715844945E-2</v>
      </c>
      <c r="K565" s="151">
        <v>100000</v>
      </c>
      <c r="L565" s="151">
        <f t="shared" si="164"/>
        <v>1163.4984715844946</v>
      </c>
      <c r="M565" s="151">
        <f t="shared" ref="M565:M583" si="171">K566*H565+L565*I565</f>
        <v>98944.789387176847</v>
      </c>
      <c r="N565" s="151">
        <f t="shared" ref="N565:N583" si="172">N566+M565</f>
        <v>7964705.5857954714</v>
      </c>
      <c r="O565" s="150">
        <f t="shared" ref="O565:O583" si="173">N565/K565</f>
        <v>79.647055857954712</v>
      </c>
    </row>
    <row r="566" spans="1:15" x14ac:dyDescent="0.2">
      <c r="A566" s="143" t="s">
        <v>67</v>
      </c>
      <c r="B566" s="143" t="s">
        <v>48</v>
      </c>
      <c r="C566" s="149" t="s">
        <v>107</v>
      </c>
      <c r="D566" s="143" t="str">
        <f t="shared" si="162"/>
        <v>MTFemale01-04</v>
      </c>
      <c r="E566" s="146">
        <f>VLOOKUP(D566,'Appendix 1b. Person-years 2019'!$E$3:$F$1682,2,FALSE)</f>
        <v>110946.56299999999</v>
      </c>
      <c r="F566" s="146">
        <f>VLOOKUP(D566,'Appendix 2b.Deaths 2019'!$E$4:$F$1683,2,FALSE)</f>
        <v>69</v>
      </c>
      <c r="G566" s="147">
        <f t="shared" si="163"/>
        <v>6.2192102336689782E-4</v>
      </c>
      <c r="H566" s="304">
        <v>4</v>
      </c>
      <c r="I566" s="148">
        <f>VLOOKUP(D566,'Appendix 3b. nax IBGE 2019'!$E$5:$O$1850,11,FALSE)</f>
        <v>1.5006699250408984</v>
      </c>
      <c r="J566" s="147">
        <f t="shared" si="170"/>
        <v>2.4838232735485103E-3</v>
      </c>
      <c r="K566" s="146">
        <f t="shared" ref="K566:K584" si="174">K565-L565</f>
        <v>98836.501528415509</v>
      </c>
      <c r="L566" s="146">
        <f t="shared" si="164"/>
        <v>245.49240277239136</v>
      </c>
      <c r="M566" s="146">
        <f t="shared" si="171"/>
        <v>394732.43956823903</v>
      </c>
      <c r="N566" s="146">
        <f t="shared" si="172"/>
        <v>7865760.7964082947</v>
      </c>
      <c r="O566" s="145">
        <f t="shared" si="173"/>
        <v>79.583561485600413</v>
      </c>
    </row>
    <row r="567" spans="1:15" x14ac:dyDescent="0.2">
      <c r="A567" s="143" t="s">
        <v>67</v>
      </c>
      <c r="B567" s="143" t="s">
        <v>48</v>
      </c>
      <c r="C567" s="149" t="s">
        <v>106</v>
      </c>
      <c r="D567" s="143" t="str">
        <f t="shared" si="162"/>
        <v>MTFemale05-09</v>
      </c>
      <c r="E567" s="146">
        <f>VLOOKUP(D567,'Appendix 1b. Person-years 2019'!$E$3:$F$1682,2,FALSE)</f>
        <v>129181.0238</v>
      </c>
      <c r="F567" s="146">
        <f>VLOOKUP(D567,'Appendix 2b.Deaths 2019'!$E$4:$F$1683,2,FALSE)</f>
        <v>29</v>
      </c>
      <c r="G567" s="147">
        <f t="shared" si="163"/>
        <v>2.2449117638902009E-4</v>
      </c>
      <c r="H567" s="304">
        <v>5</v>
      </c>
      <c r="I567" s="148">
        <f>VLOOKUP(D567,'Appendix 3b. nax IBGE 2019'!$E$5:$O$1850,11,FALSE)</f>
        <v>2.4999999999998122</v>
      </c>
      <c r="J567" s="147">
        <f t="shared" si="170"/>
        <v>1.1218262816908981E-3</v>
      </c>
      <c r="K567" s="146">
        <f t="shared" si="174"/>
        <v>98591.009125643119</v>
      </c>
      <c r="L567" s="146">
        <f t="shared" si="164"/>
        <v>110.60198517557362</v>
      </c>
      <c r="M567" s="146">
        <f t="shared" si="171"/>
        <v>492678.54066527664</v>
      </c>
      <c r="N567" s="146">
        <f t="shared" si="172"/>
        <v>7471028.3568400554</v>
      </c>
      <c r="O567" s="145">
        <f t="shared" si="173"/>
        <v>75.777988511295916</v>
      </c>
    </row>
    <row r="568" spans="1:15" x14ac:dyDescent="0.2">
      <c r="A568" s="143" t="s">
        <v>67</v>
      </c>
      <c r="B568" s="143" t="s">
        <v>48</v>
      </c>
      <c r="C568" s="149" t="s">
        <v>71</v>
      </c>
      <c r="D568" s="143" t="str">
        <f t="shared" si="162"/>
        <v>MTFemale10-14</v>
      </c>
      <c r="E568" s="146">
        <f>VLOOKUP(D568,'Appendix 1b. Person-years 2019'!$E$3:$F$1682,2,FALSE)</f>
        <v>132694.2401</v>
      </c>
      <c r="F568" s="146">
        <f>VLOOKUP(D568,'Appendix 2b.Deaths 2019'!$E$4:$F$1683,2,FALSE)</f>
        <v>46</v>
      </c>
      <c r="G568" s="147">
        <f t="shared" si="163"/>
        <v>3.4666161820840028E-4</v>
      </c>
      <c r="H568" s="304">
        <v>5</v>
      </c>
      <c r="I568" s="148">
        <f>VLOOKUP(D568,'Appendix 3b. nax IBGE 2019'!$E$5:$O$1850,11,FALSE)</f>
        <v>2.4999999999999098</v>
      </c>
      <c r="J568" s="147">
        <f t="shared" si="170"/>
        <v>1.7318072133145198E-3</v>
      </c>
      <c r="K568" s="146">
        <f t="shared" si="174"/>
        <v>98480.407140467549</v>
      </c>
      <c r="L568" s="146">
        <f t="shared" si="164"/>
        <v>170.54907945601244</v>
      </c>
      <c r="M568" s="146">
        <f t="shared" si="171"/>
        <v>491975.6630036977</v>
      </c>
      <c r="N568" s="146">
        <f t="shared" si="172"/>
        <v>6978349.8161747791</v>
      </c>
      <c r="O568" s="145">
        <f t="shared" si="173"/>
        <v>70.860286008172253</v>
      </c>
    </row>
    <row r="569" spans="1:15" x14ac:dyDescent="0.2">
      <c r="A569" s="143" t="s">
        <v>67</v>
      </c>
      <c r="B569" s="143" t="s">
        <v>48</v>
      </c>
      <c r="C569" s="144" t="s">
        <v>72</v>
      </c>
      <c r="D569" s="143" t="str">
        <f t="shared" si="162"/>
        <v>MTFemale15-19</v>
      </c>
      <c r="E569" s="146">
        <f>VLOOKUP(D569,'Appendix 1b. Person-years 2019'!$E$3:$F$1682,2,FALSE)</f>
        <v>131644.73980000001</v>
      </c>
      <c r="F569" s="146">
        <f>VLOOKUP(D569,'Appendix 2b.Deaths 2019'!$E$4:$F$1683,2,FALSE)</f>
        <v>73</v>
      </c>
      <c r="G569" s="147">
        <f t="shared" si="163"/>
        <v>5.5452272617124347E-4</v>
      </c>
      <c r="H569" s="304">
        <v>5</v>
      </c>
      <c r="I569" s="148">
        <f>VLOOKUP(D569,'Appendix 3b. nax IBGE 2019'!$E$5:$O$1850,11,FALSE)</f>
        <v>2.4999999999998908</v>
      </c>
      <c r="J569" s="147">
        <f t="shared" si="170"/>
        <v>2.7687752588444925E-3</v>
      </c>
      <c r="K569" s="146">
        <f t="shared" si="174"/>
        <v>98309.858061011531</v>
      </c>
      <c r="L569" s="146">
        <f t="shared" si="164"/>
        <v>272.19790269984253</v>
      </c>
      <c r="M569" s="146">
        <f t="shared" si="171"/>
        <v>490868.79554830806</v>
      </c>
      <c r="N569" s="146">
        <f t="shared" si="172"/>
        <v>6486374.1531710811</v>
      </c>
      <c r="O569" s="145">
        <f t="shared" si="173"/>
        <v>65.978878223439281</v>
      </c>
    </row>
    <row r="570" spans="1:15" x14ac:dyDescent="0.2">
      <c r="A570" s="143" t="s">
        <v>67</v>
      </c>
      <c r="B570" s="143" t="s">
        <v>48</v>
      </c>
      <c r="C570" s="144" t="s">
        <v>73</v>
      </c>
      <c r="D570" s="143" t="str">
        <f t="shared" si="162"/>
        <v>MTFemale20-24</v>
      </c>
      <c r="E570" s="146">
        <f>VLOOKUP(D570,'Appendix 1b. Person-years 2019'!$E$3:$F$1682,2,FALSE)</f>
        <v>140885.50580000001</v>
      </c>
      <c r="F570" s="146">
        <f>VLOOKUP(D570,'Appendix 2b.Deaths 2019'!$E$4:$F$1683,2,FALSE)</f>
        <v>87</v>
      </c>
      <c r="G570" s="147">
        <f t="shared" si="163"/>
        <v>6.1752271467516704E-4</v>
      </c>
      <c r="H570" s="304">
        <v>5</v>
      </c>
      <c r="I570" s="148">
        <f>VLOOKUP(D570,'Appendix 3b. nax IBGE 2019'!$E$5:$O$1850,11,FALSE)</f>
        <v>2.5000000000000733</v>
      </c>
      <c r="J570" s="147">
        <f t="shared" si="170"/>
        <v>3.0828542420745504E-3</v>
      </c>
      <c r="K570" s="146">
        <f t="shared" si="174"/>
        <v>98037.660158311686</v>
      </c>
      <c r="L570" s="146">
        <f t="shared" si="164"/>
        <v>302.23581650211435</v>
      </c>
      <c r="M570" s="146">
        <f t="shared" si="171"/>
        <v>489432.7112503032</v>
      </c>
      <c r="N570" s="146">
        <f t="shared" si="172"/>
        <v>5995505.3576227734</v>
      </c>
      <c r="O570" s="145">
        <f t="shared" si="173"/>
        <v>61.155124958523103</v>
      </c>
    </row>
    <row r="571" spans="1:15" x14ac:dyDescent="0.2">
      <c r="A571" s="143" t="s">
        <v>67</v>
      </c>
      <c r="B571" s="143" t="s">
        <v>48</v>
      </c>
      <c r="C571" s="144" t="s">
        <v>74</v>
      </c>
      <c r="D571" s="143" t="str">
        <f t="shared" si="162"/>
        <v>MTFemale25-29</v>
      </c>
      <c r="E571" s="146">
        <f>VLOOKUP(D571,'Appendix 1b. Person-years 2019'!$E$3:$F$1682,2,FALSE)</f>
        <v>144584.1048</v>
      </c>
      <c r="F571" s="146">
        <f>VLOOKUP(D571,'Appendix 2b.Deaths 2019'!$E$4:$F$1683,2,FALSE)</f>
        <v>104</v>
      </c>
      <c r="G571" s="147">
        <f t="shared" si="163"/>
        <v>7.1930451928903878E-4</v>
      </c>
      <c r="H571" s="304">
        <v>5</v>
      </c>
      <c r="I571" s="148">
        <f>VLOOKUP(D571,'Appendix 3b. nax IBGE 2019'!$E$5:$O$1850,11,FALSE)</f>
        <v>2.5000000000000218</v>
      </c>
      <c r="J571" s="147">
        <f t="shared" si="170"/>
        <v>3.5900667184074449E-3</v>
      </c>
      <c r="K571" s="146">
        <f t="shared" si="174"/>
        <v>97735.424341809572</v>
      </c>
      <c r="L571" s="146">
        <f t="shared" si="164"/>
        <v>350.87669413895941</v>
      </c>
      <c r="M571" s="146">
        <f t="shared" si="171"/>
        <v>487799.92997370043</v>
      </c>
      <c r="N571" s="146">
        <f t="shared" si="172"/>
        <v>5506072.6463724701</v>
      </c>
      <c r="O571" s="145">
        <f t="shared" si="173"/>
        <v>56.336509340933659</v>
      </c>
    </row>
    <row r="572" spans="1:15" x14ac:dyDescent="0.2">
      <c r="A572" s="143" t="s">
        <v>67</v>
      </c>
      <c r="B572" s="143" t="s">
        <v>48</v>
      </c>
      <c r="C572" s="144" t="s">
        <v>75</v>
      </c>
      <c r="D572" s="143" t="str">
        <f t="shared" si="162"/>
        <v>MTFemale30-34</v>
      </c>
      <c r="E572" s="146">
        <f>VLOOKUP(D572,'Appendix 1b. Person-years 2019'!$E$3:$F$1682,2,FALSE)</f>
        <v>144482.02530000001</v>
      </c>
      <c r="F572" s="146">
        <f>VLOOKUP(D572,'Appendix 2b.Deaths 2019'!$E$4:$F$1683,2,FALSE)</f>
        <v>143</v>
      </c>
      <c r="G572" s="147">
        <f t="shared" si="163"/>
        <v>9.8974249359446093E-4</v>
      </c>
      <c r="H572" s="304">
        <v>5</v>
      </c>
      <c r="I572" s="148">
        <f>VLOOKUP(D572,'Appendix 3b. nax IBGE 2019'!$E$5:$O$1850,11,FALSE)</f>
        <v>2.5000000000000582</v>
      </c>
      <c r="J572" s="147">
        <f t="shared" si="170"/>
        <v>4.9364978138325888E-3</v>
      </c>
      <c r="K572" s="146">
        <f t="shared" si="174"/>
        <v>97384.54764767061</v>
      </c>
      <c r="L572" s="146">
        <f t="shared" si="164"/>
        <v>480.73860656380151</v>
      </c>
      <c r="M572" s="146">
        <f t="shared" si="171"/>
        <v>485720.89172194363</v>
      </c>
      <c r="N572" s="146">
        <f t="shared" si="172"/>
        <v>5018272.71639877</v>
      </c>
      <c r="O572" s="145">
        <f t="shared" si="173"/>
        <v>51.530482377496618</v>
      </c>
    </row>
    <row r="573" spans="1:15" x14ac:dyDescent="0.2">
      <c r="A573" s="143" t="s">
        <v>67</v>
      </c>
      <c r="B573" s="143" t="s">
        <v>48</v>
      </c>
      <c r="C573" s="144" t="s">
        <v>76</v>
      </c>
      <c r="D573" s="143" t="str">
        <f t="shared" si="162"/>
        <v>MTFemale35-39</v>
      </c>
      <c r="E573" s="146">
        <f>VLOOKUP(D573,'Appendix 1b. Person-years 2019'!$E$3:$F$1682,2,FALSE)</f>
        <v>140620.95480000001</v>
      </c>
      <c r="F573" s="146">
        <f>VLOOKUP(D573,'Appendix 2b.Deaths 2019'!$E$4:$F$1683,2,FALSE)</f>
        <v>181</v>
      </c>
      <c r="G573" s="147">
        <f t="shared" si="163"/>
        <v>1.2871481370428015E-3</v>
      </c>
      <c r="H573" s="304">
        <v>5</v>
      </c>
      <c r="I573" s="148">
        <f>VLOOKUP(D573,'Appendix 3b. nax IBGE 2019'!$E$5:$O$1850,11,FALSE)</f>
        <v>2.4999999999999516</v>
      </c>
      <c r="J573" s="147">
        <f t="shared" si="170"/>
        <v>6.4150977324757474E-3</v>
      </c>
      <c r="K573" s="146">
        <f t="shared" si="174"/>
        <v>96903.809041106811</v>
      </c>
      <c r="L573" s="146">
        <f t="shared" si="164"/>
        <v>621.64740564786712</v>
      </c>
      <c r="M573" s="146">
        <f t="shared" si="171"/>
        <v>482964.92669141438</v>
      </c>
      <c r="N573" s="146">
        <f t="shared" si="172"/>
        <v>4532551.8246768266</v>
      </c>
      <c r="O573" s="145">
        <f t="shared" si="173"/>
        <v>46.773721998421216</v>
      </c>
    </row>
    <row r="574" spans="1:15" x14ac:dyDescent="0.2">
      <c r="A574" s="143" t="s">
        <v>67</v>
      </c>
      <c r="B574" s="143" t="s">
        <v>48</v>
      </c>
      <c r="C574" s="144" t="s">
        <v>77</v>
      </c>
      <c r="D574" s="143" t="str">
        <f t="shared" si="162"/>
        <v>MTFemale40-44</v>
      </c>
      <c r="E574" s="146">
        <f>VLOOKUP(D574,'Appendix 1b. Person-years 2019'!$E$3:$F$1682,2,FALSE)</f>
        <v>129283.24559999999</v>
      </c>
      <c r="F574" s="146">
        <f>VLOOKUP(D574,'Appendix 2b.Deaths 2019'!$E$4:$F$1683,2,FALSE)</f>
        <v>230</v>
      </c>
      <c r="G574" s="147">
        <f t="shared" si="163"/>
        <v>1.7790394952770278E-3</v>
      </c>
      <c r="H574" s="304">
        <v>5</v>
      </c>
      <c r="I574" s="148">
        <f>VLOOKUP(D574,'Appendix 3b. nax IBGE 2019'!$E$5:$O$1850,11,FALSE)</f>
        <v>2.500000000000028</v>
      </c>
      <c r="J574" s="147">
        <f t="shared" si="170"/>
        <v>8.8558103852898525E-3</v>
      </c>
      <c r="K574" s="146">
        <f t="shared" si="174"/>
        <v>96282.16163545895</v>
      </c>
      <c r="L574" s="146">
        <f t="shared" si="164"/>
        <v>852.65656692945356</v>
      </c>
      <c r="M574" s="146">
        <f t="shared" si="171"/>
        <v>479279.16675997118</v>
      </c>
      <c r="N574" s="146">
        <f t="shared" si="172"/>
        <v>4049586.8979854118</v>
      </c>
      <c r="O574" s="145">
        <f t="shared" si="173"/>
        <v>42.059576033594404</v>
      </c>
    </row>
    <row r="575" spans="1:15" x14ac:dyDescent="0.2">
      <c r="A575" s="143" t="s">
        <v>67</v>
      </c>
      <c r="B575" s="143" t="s">
        <v>48</v>
      </c>
      <c r="C575" s="144" t="s">
        <v>78</v>
      </c>
      <c r="D575" s="143" t="str">
        <f t="shared" si="162"/>
        <v>MTFemale45-49</v>
      </c>
      <c r="E575" s="146">
        <f>VLOOKUP(D575,'Appendix 1b. Person-years 2019'!$E$3:$F$1682,2,FALSE)</f>
        <v>113121.1599</v>
      </c>
      <c r="F575" s="146">
        <f>VLOOKUP(D575,'Appendix 2b.Deaths 2019'!$E$4:$F$1683,2,FALSE)</f>
        <v>285</v>
      </c>
      <c r="G575" s="147">
        <f t="shared" si="163"/>
        <v>2.519422539973443E-3</v>
      </c>
      <c r="H575" s="304">
        <v>5</v>
      </c>
      <c r="I575" s="148">
        <f>VLOOKUP(D575,'Appendix 3b. nax IBGE 2019'!$E$5:$O$1850,11,FALSE)</f>
        <v>2.4999999999999916</v>
      </c>
      <c r="J575" s="147">
        <f t="shared" si="170"/>
        <v>1.2518265697965141E-2</v>
      </c>
      <c r="K575" s="146">
        <f t="shared" si="174"/>
        <v>95429.505068529499</v>
      </c>
      <c r="L575" s="146">
        <f t="shared" si="164"/>
        <v>1194.6118998731633</v>
      </c>
      <c r="M575" s="146">
        <f t="shared" si="171"/>
        <v>474160.99559296452</v>
      </c>
      <c r="N575" s="146">
        <f t="shared" si="172"/>
        <v>3570307.7312254407</v>
      </c>
      <c r="O575" s="145">
        <f t="shared" si="173"/>
        <v>37.413038332972008</v>
      </c>
    </row>
    <row r="576" spans="1:15" x14ac:dyDescent="0.2">
      <c r="A576" s="143" t="s">
        <v>67</v>
      </c>
      <c r="B576" s="143" t="s">
        <v>48</v>
      </c>
      <c r="C576" s="144" t="s">
        <v>79</v>
      </c>
      <c r="D576" s="143" t="str">
        <f t="shared" si="162"/>
        <v>MTFemale50-54</v>
      </c>
      <c r="E576" s="146">
        <f>VLOOKUP(D576,'Appendix 1b. Person-years 2019'!$E$3:$F$1682,2,FALSE)</f>
        <v>99997.134999999995</v>
      </c>
      <c r="F576" s="146">
        <f>VLOOKUP(D576,'Appendix 2b.Deaths 2019'!$E$4:$F$1683,2,FALSE)</f>
        <v>372</v>
      </c>
      <c r="G576" s="147">
        <f t="shared" si="163"/>
        <v>3.7201065810535472E-3</v>
      </c>
      <c r="H576" s="304">
        <v>5</v>
      </c>
      <c r="I576" s="148">
        <f>VLOOKUP(D576,'Appendix 3b. nax IBGE 2019'!$E$5:$O$1850,11,FALSE)</f>
        <v>2.5000000000000107</v>
      </c>
      <c r="J576" s="147">
        <f t="shared" si="170"/>
        <v>1.8429137020485126E-2</v>
      </c>
      <c r="K576" s="146">
        <f t="shared" si="174"/>
        <v>94234.89316865633</v>
      </c>
      <c r="L576" s="146">
        <f t="shared" si="164"/>
        <v>1736.6677583159453</v>
      </c>
      <c r="M576" s="146">
        <f t="shared" si="171"/>
        <v>466832.79644749174</v>
      </c>
      <c r="N576" s="146">
        <f t="shared" si="172"/>
        <v>3096146.7356324764</v>
      </c>
      <c r="O576" s="145">
        <f t="shared" si="173"/>
        <v>32.855629496933439</v>
      </c>
    </row>
    <row r="577" spans="1:15" x14ac:dyDescent="0.2">
      <c r="A577" s="143" t="s">
        <v>67</v>
      </c>
      <c r="B577" s="143" t="s">
        <v>48</v>
      </c>
      <c r="C577" s="144" t="s">
        <v>80</v>
      </c>
      <c r="D577" s="143" t="str">
        <f t="shared" si="162"/>
        <v>MTFemale55-59</v>
      </c>
      <c r="E577" s="146">
        <f>VLOOKUP(D577,'Appendix 1b. Person-years 2019'!$E$3:$F$1682,2,FALSE)</f>
        <v>83455.654800000004</v>
      </c>
      <c r="F577" s="146">
        <f>VLOOKUP(D577,'Appendix 2b.Deaths 2019'!$E$4:$F$1683,2,FALSE)</f>
        <v>433</v>
      </c>
      <c r="G577" s="147">
        <f t="shared" si="163"/>
        <v>5.1883841908337645E-3</v>
      </c>
      <c r="H577" s="304">
        <v>5</v>
      </c>
      <c r="I577" s="148">
        <f>VLOOKUP(D577,'Appendix 3b. nax IBGE 2019'!$E$5:$O$1850,11,FALSE)</f>
        <v>2.5000000000000067</v>
      </c>
      <c r="J577" s="147">
        <f t="shared" si="170"/>
        <v>2.5609738054041365E-2</v>
      </c>
      <c r="K577" s="146">
        <f t="shared" si="174"/>
        <v>92498.225410340383</v>
      </c>
      <c r="L577" s="146">
        <f t="shared" si="164"/>
        <v>2368.8553232224899</v>
      </c>
      <c r="M577" s="146">
        <f t="shared" si="171"/>
        <v>456568.98874364566</v>
      </c>
      <c r="N577" s="146">
        <f t="shared" si="172"/>
        <v>2629313.9391849847</v>
      </c>
      <c r="O577" s="145">
        <f t="shared" si="173"/>
        <v>28.425560896123457</v>
      </c>
    </row>
    <row r="578" spans="1:15" x14ac:dyDescent="0.2">
      <c r="A578" s="143" t="s">
        <v>67</v>
      </c>
      <c r="B578" s="143" t="s">
        <v>48</v>
      </c>
      <c r="C578" s="144" t="s">
        <v>81</v>
      </c>
      <c r="D578" s="143" t="str">
        <f t="shared" si="162"/>
        <v>MTFemale60-64</v>
      </c>
      <c r="E578" s="146">
        <f>VLOOKUP(D578,'Appendix 1b. Person-years 2019'!$E$3:$F$1682,2,FALSE)</f>
        <v>64624.737099999998</v>
      </c>
      <c r="F578" s="146">
        <f>VLOOKUP(D578,'Appendix 2b.Deaths 2019'!$E$4:$F$1683,2,FALSE)</f>
        <v>551</v>
      </c>
      <c r="G578" s="147">
        <f t="shared" si="163"/>
        <v>8.5261468707777538E-3</v>
      </c>
      <c r="H578" s="304">
        <v>5</v>
      </c>
      <c r="I578" s="148">
        <f>VLOOKUP(D578,'Appendix 3b. nax IBGE 2019'!$E$5:$O$1850,11,FALSE)</f>
        <v>2.5000000000000102</v>
      </c>
      <c r="J578" s="147">
        <f t="shared" si="170"/>
        <v>4.1741009411937043E-2</v>
      </c>
      <c r="K578" s="146">
        <f t="shared" si="174"/>
        <v>90129.370087117888</v>
      </c>
      <c r="L578" s="146">
        <f t="shared" si="164"/>
        <v>3762.0908850983446</v>
      </c>
      <c r="M578" s="146">
        <f t="shared" si="171"/>
        <v>441241.62322284363</v>
      </c>
      <c r="N578" s="146">
        <f t="shared" si="172"/>
        <v>2172744.9504413391</v>
      </c>
      <c r="O578" s="145">
        <f t="shared" si="173"/>
        <v>24.106958124096415</v>
      </c>
    </row>
    <row r="579" spans="1:15" x14ac:dyDescent="0.2">
      <c r="A579" s="143" t="s">
        <v>67</v>
      </c>
      <c r="B579" s="143" t="s">
        <v>48</v>
      </c>
      <c r="C579" s="144" t="s">
        <v>82</v>
      </c>
      <c r="D579" s="143" t="str">
        <f t="shared" si="162"/>
        <v>MTFemale65-69</v>
      </c>
      <c r="E579" s="146">
        <f>VLOOKUP(D579,'Appendix 1b. Person-years 2019'!$E$3:$F$1682,2,FALSE)</f>
        <v>47015.710800000001</v>
      </c>
      <c r="F579" s="146">
        <f>VLOOKUP(D579,'Appendix 2b.Deaths 2019'!$E$4:$F$1683,2,FALSE)</f>
        <v>623</v>
      </c>
      <c r="G579" s="147">
        <f t="shared" si="163"/>
        <v>1.3250889743009054E-2</v>
      </c>
      <c r="H579" s="304">
        <v>5</v>
      </c>
      <c r="I579" s="148">
        <f>VLOOKUP(D579,'Appendix 3b. nax IBGE 2019'!$E$5:$O$1850,11,FALSE)</f>
        <v>2.4999999999999933</v>
      </c>
      <c r="J579" s="147">
        <f t="shared" si="170"/>
        <v>6.4129999822865311E-2</v>
      </c>
      <c r="K579" s="146">
        <f t="shared" si="174"/>
        <v>86367.279202019548</v>
      </c>
      <c r="L579" s="146">
        <f t="shared" si="164"/>
        <v>5538.7335999268726</v>
      </c>
      <c r="M579" s="146">
        <f t="shared" si="171"/>
        <v>417989.56201028056</v>
      </c>
      <c r="N579" s="146">
        <f t="shared" si="172"/>
        <v>1731503.3272184955</v>
      </c>
      <c r="O579" s="145">
        <f t="shared" si="173"/>
        <v>20.048140258863306</v>
      </c>
    </row>
    <row r="580" spans="1:15" x14ac:dyDescent="0.2">
      <c r="A580" s="143" t="s">
        <v>67</v>
      </c>
      <c r="B580" s="143" t="s">
        <v>48</v>
      </c>
      <c r="C580" s="144" t="s">
        <v>19</v>
      </c>
      <c r="D580" s="143" t="str">
        <f t="shared" si="162"/>
        <v>MTFemale70-74</v>
      </c>
      <c r="E580" s="146">
        <f>VLOOKUP(D580,'Appendix 1b. Person-years 2019'!$E$3:$F$1682,2,FALSE)</f>
        <v>32283.359</v>
      </c>
      <c r="F580" s="146">
        <f>VLOOKUP(D580,'Appendix 2b.Deaths 2019'!$E$4:$F$1683,2,FALSE)</f>
        <v>684</v>
      </c>
      <c r="G580" s="147">
        <f t="shared" si="163"/>
        <v>2.1187386355924116E-2</v>
      </c>
      <c r="H580" s="304">
        <v>5</v>
      </c>
      <c r="I580" s="148">
        <f>VLOOKUP(D580,'Appendix 3b. nax IBGE 2019'!$E$5:$O$1850,11,FALSE)</f>
        <v>2.5</v>
      </c>
      <c r="J580" s="147">
        <f t="shared" si="170"/>
        <v>0.10060788638157236</v>
      </c>
      <c r="K580" s="146">
        <f t="shared" si="174"/>
        <v>80828.545602092679</v>
      </c>
      <c r="L580" s="146">
        <f t="shared" si="164"/>
        <v>8131.9891323230813</v>
      </c>
      <c r="M580" s="146">
        <f t="shared" si="171"/>
        <v>383812.75517965562</v>
      </c>
      <c r="N580" s="146">
        <f t="shared" si="172"/>
        <v>1313513.765208215</v>
      </c>
      <c r="O580" s="145">
        <f t="shared" si="173"/>
        <v>16.250617345936849</v>
      </c>
    </row>
    <row r="581" spans="1:15" x14ac:dyDescent="0.2">
      <c r="A581" s="143" t="s">
        <v>67</v>
      </c>
      <c r="B581" s="143" t="s">
        <v>48</v>
      </c>
      <c r="C581" s="144" t="s">
        <v>20</v>
      </c>
      <c r="D581" s="143" t="str">
        <f t="shared" si="162"/>
        <v>MTFemale75-79</v>
      </c>
      <c r="E581" s="146">
        <f>VLOOKUP(D581,'Appendix 1b. Person-years 2019'!$E$3:$F$1682,2,FALSE)</f>
        <v>21020.953600000001</v>
      </c>
      <c r="F581" s="146">
        <f>VLOOKUP(D581,'Appendix 2b.Deaths 2019'!$E$4:$F$1683,2,FALSE)</f>
        <v>752</v>
      </c>
      <c r="G581" s="147">
        <f t="shared" si="163"/>
        <v>3.577382902362717E-2</v>
      </c>
      <c r="H581" s="304">
        <v>5</v>
      </c>
      <c r="I581" s="148">
        <f>VLOOKUP(D581,'Appendix 3b. nax IBGE 2019'!$E$5:$O$1850,11,FALSE)</f>
        <v>2.5000000000000004</v>
      </c>
      <c r="J581" s="147">
        <f t="shared" si="170"/>
        <v>0.16418530274651968</v>
      </c>
      <c r="K581" s="146">
        <f t="shared" si="174"/>
        <v>72696.556469769595</v>
      </c>
      <c r="L581" s="146">
        <f t="shared" si="164"/>
        <v>11935.706132618585</v>
      </c>
      <c r="M581" s="146">
        <f t="shared" si="171"/>
        <v>333643.51701730152</v>
      </c>
      <c r="N581" s="146">
        <f t="shared" si="172"/>
        <v>929701.01002855948</v>
      </c>
      <c r="O581" s="145">
        <f t="shared" si="173"/>
        <v>12.788790214776814</v>
      </c>
    </row>
    <row r="582" spans="1:15" x14ac:dyDescent="0.2">
      <c r="A582" s="143" t="s">
        <v>67</v>
      </c>
      <c r="B582" s="143" t="s">
        <v>48</v>
      </c>
      <c r="C582" s="144" t="s">
        <v>21</v>
      </c>
      <c r="D582" s="143" t="str">
        <f t="shared" si="162"/>
        <v>MTFemale80-84</v>
      </c>
      <c r="E582" s="146">
        <f>VLOOKUP(D582,'Appendix 1b. Person-years 2019'!$E$3:$F$1682,2,FALSE)</f>
        <v>12806.4751</v>
      </c>
      <c r="F582" s="146">
        <f>VLOOKUP(D582,'Appendix 2b.Deaths 2019'!$E$4:$F$1683,2,FALSE)</f>
        <v>748</v>
      </c>
      <c r="G582" s="147">
        <f t="shared" si="163"/>
        <v>5.8407953332919843E-2</v>
      </c>
      <c r="H582" s="304">
        <v>5</v>
      </c>
      <c r="I582" s="148">
        <f>VLOOKUP(D582,'Appendix 3b. nax IBGE 2019'!$E$5:$O$1850,11,FALSE)</f>
        <v>2.4999999999999996</v>
      </c>
      <c r="J582" s="147">
        <f t="shared" si="170"/>
        <v>0.254829580980245</v>
      </c>
      <c r="K582" s="146">
        <f t="shared" si="174"/>
        <v>60760.850337151009</v>
      </c>
      <c r="L582" s="146">
        <f t="shared" si="164"/>
        <v>15483.66203141957</v>
      </c>
      <c r="M582" s="146">
        <f t="shared" si="171"/>
        <v>265095.09660720616</v>
      </c>
      <c r="N582" s="146">
        <f t="shared" si="172"/>
        <v>596057.49301125796</v>
      </c>
      <c r="O582" s="145">
        <f t="shared" si="173"/>
        <v>9.8098938659324606</v>
      </c>
    </row>
    <row r="583" spans="1:15" x14ac:dyDescent="0.2">
      <c r="A583" s="143" t="s">
        <v>67</v>
      </c>
      <c r="B583" s="143" t="s">
        <v>48</v>
      </c>
      <c r="C583" s="144" t="s">
        <v>22</v>
      </c>
      <c r="D583" s="143" t="str">
        <f t="shared" si="162"/>
        <v>MTFemale85-89</v>
      </c>
      <c r="E583" s="146">
        <f>VLOOKUP(D583,'Appendix 1b. Person-years 2019'!$E$3:$F$1682,2,FALSE)</f>
        <v>6078.1559999999999</v>
      </c>
      <c r="F583" s="146">
        <f>VLOOKUP(D583,'Appendix 2b.Deaths 2019'!$E$4:$F$1683,2,FALSE)</f>
        <v>628</v>
      </c>
      <c r="G583" s="147">
        <f t="shared" si="163"/>
        <v>0.10332080979823487</v>
      </c>
      <c r="H583" s="304">
        <v>5</v>
      </c>
      <c r="I583" s="148">
        <f>VLOOKUP(D583,'Appendix 3b. nax IBGE 2019'!$E$5:$O$1850,11,FALSE)</f>
        <v>2.4999999999999996</v>
      </c>
      <c r="J583" s="147">
        <f t="shared" si="170"/>
        <v>0.41055647923499466</v>
      </c>
      <c r="K583" s="146">
        <f t="shared" si="174"/>
        <v>45277.188305731441</v>
      </c>
      <c r="L583" s="146">
        <f t="shared" si="164"/>
        <v>18588.843020460972</v>
      </c>
      <c r="M583" s="146">
        <f t="shared" si="171"/>
        <v>179913.83397750475</v>
      </c>
      <c r="N583" s="146">
        <f t="shared" si="172"/>
        <v>330962.3964040518</v>
      </c>
      <c r="O583" s="145">
        <f t="shared" si="173"/>
        <v>7.3096941039988721</v>
      </c>
    </row>
    <row r="584" spans="1:15" x14ac:dyDescent="0.2">
      <c r="A584" s="143" t="s">
        <v>67</v>
      </c>
      <c r="B584" s="143" t="s">
        <v>48</v>
      </c>
      <c r="C584" s="144" t="s">
        <v>5</v>
      </c>
      <c r="D584" s="143" t="str">
        <f t="shared" si="162"/>
        <v>MTFemale90+</v>
      </c>
      <c r="E584" s="8">
        <f>VLOOKUP(D584,'Appendix 1b. Person-years 2019'!$E$3:$F$1682,2,FALSE)</f>
        <v>3559.9639000000002</v>
      </c>
      <c r="F584" s="8">
        <f>VLOOKUP(D584,'Appendix 2b.Deaths 2019'!$E$4:$F$1683,2,FALSE)</f>
        <v>629</v>
      </c>
      <c r="G584" s="7">
        <f t="shared" si="163"/>
        <v>0.17668718494589228</v>
      </c>
      <c r="H584" s="306"/>
      <c r="I584" s="148">
        <f>VLOOKUP(D584,'Appendix 3b. nax IBGE 2019'!$E$5:$O$1850,11,FALSE)</f>
        <v>0</v>
      </c>
      <c r="J584" s="7">
        <v>1</v>
      </c>
      <c r="K584" s="8">
        <f t="shared" si="174"/>
        <v>26688.345285270469</v>
      </c>
      <c r="L584" s="8">
        <f t="shared" si="164"/>
        <v>26688.345285270469</v>
      </c>
      <c r="M584" s="8">
        <f>K584*O584</f>
        <v>151048.56242654703</v>
      </c>
      <c r="N584" s="8">
        <f>M584</f>
        <v>151048.56242654703</v>
      </c>
      <c r="O584" s="142">
        <f>1/G584</f>
        <v>5.6597200317965024</v>
      </c>
    </row>
    <row r="585" spans="1:15" x14ac:dyDescent="0.2">
      <c r="A585" s="143" t="s">
        <v>67</v>
      </c>
      <c r="B585" s="143" t="s">
        <v>47</v>
      </c>
      <c r="C585" s="144">
        <v>0</v>
      </c>
      <c r="D585" s="143" t="str">
        <f t="shared" si="162"/>
        <v>MTMale0</v>
      </c>
      <c r="E585" s="151">
        <f>VLOOKUP(D585,'Appendix 1b. Person-years 2019'!$E$3:$F$1682,2,FALSE)</f>
        <v>29204.038199999999</v>
      </c>
      <c r="F585" s="151">
        <f>VLOOKUP(D585,'Appendix 2b.Deaths 2019'!$E$4:$F$1683,2,FALSE)</f>
        <v>414</v>
      </c>
      <c r="G585" s="152">
        <f t="shared" si="163"/>
        <v>1.4176121711825456E-2</v>
      </c>
      <c r="H585" s="307">
        <v>1</v>
      </c>
      <c r="I585" s="148">
        <f>VLOOKUP(D585,'Appendix 3b. nax IBGE 2019'!$E$5:$O$1850,11,FALSE)</f>
        <v>9.1592917678830529E-2</v>
      </c>
      <c r="J585" s="152">
        <f t="shared" ref="J585:J603" si="175">(H585*G585)/(1+(H585-I585)*G585)</f>
        <v>1.3995887026342409E-2</v>
      </c>
      <c r="K585" s="151">
        <v>100000</v>
      </c>
      <c r="L585" s="151">
        <f t="shared" si="164"/>
        <v>1399.5887026342409</v>
      </c>
      <c r="M585" s="151">
        <f t="shared" ref="M585:M603" si="176">K586*H585+L585*I585</f>
        <v>98728.603710190364</v>
      </c>
      <c r="N585" s="151">
        <f t="shared" ref="N585:N603" si="177">N586+M585</f>
        <v>7318134.7040395997</v>
      </c>
      <c r="O585" s="150">
        <f t="shared" ref="O585:O603" si="178">N585/K585</f>
        <v>73.181347040395991</v>
      </c>
    </row>
    <row r="586" spans="1:15" x14ac:dyDescent="0.2">
      <c r="A586" s="143" t="s">
        <v>67</v>
      </c>
      <c r="B586" s="143" t="s">
        <v>47</v>
      </c>
      <c r="C586" s="149" t="s">
        <v>107</v>
      </c>
      <c r="D586" s="143" t="str">
        <f t="shared" si="162"/>
        <v>MTMale01-04</v>
      </c>
      <c r="E586" s="146">
        <f>VLOOKUP(D586,'Appendix 1b. Person-years 2019'!$E$3:$F$1682,2,FALSE)</f>
        <v>115933.6047</v>
      </c>
      <c r="F586" s="146">
        <f>VLOOKUP(D586,'Appendix 2b.Deaths 2019'!$E$4:$F$1683,2,FALSE)</f>
        <v>73</v>
      </c>
      <c r="G586" s="147">
        <f t="shared" si="163"/>
        <v>6.2967075153835881E-4</v>
      </c>
      <c r="H586" s="304">
        <v>4</v>
      </c>
      <c r="I586" s="148">
        <f>VLOOKUP(D586,'Appendix 3b. nax IBGE 2019'!$E$5:$O$1850,11,FALSE)</f>
        <v>1.6015506222724787</v>
      </c>
      <c r="J586" s="147">
        <f t="shared" si="175"/>
        <v>2.5148849428597402E-3</v>
      </c>
      <c r="K586" s="146">
        <f t="shared" ref="K586:K604" si="179">K585-L585</f>
        <v>98600.411297365761</v>
      </c>
      <c r="L586" s="146">
        <f t="shared" si="164"/>
        <v>247.96868973152257</v>
      </c>
      <c r="M586" s="146">
        <f t="shared" si="176"/>
        <v>393806.90483988053</v>
      </c>
      <c r="N586" s="146">
        <f t="shared" si="177"/>
        <v>7219406.1003294094</v>
      </c>
      <c r="O586" s="145">
        <f t="shared" si="178"/>
        <v>73.218823383572285</v>
      </c>
    </row>
    <row r="587" spans="1:15" x14ac:dyDescent="0.2">
      <c r="A587" s="143" t="s">
        <v>67</v>
      </c>
      <c r="B587" s="143" t="s">
        <v>47</v>
      </c>
      <c r="C587" s="149" t="s">
        <v>106</v>
      </c>
      <c r="D587" s="143" t="str">
        <f t="shared" si="162"/>
        <v>MTMale05-09</v>
      </c>
      <c r="E587" s="146">
        <f>VLOOKUP(D587,'Appendix 1b. Person-years 2019'!$E$3:$F$1682,2,FALSE)</f>
        <v>134519.74239999999</v>
      </c>
      <c r="F587" s="146">
        <f>VLOOKUP(D587,'Appendix 2b.Deaths 2019'!$E$4:$F$1683,2,FALSE)</f>
        <v>31</v>
      </c>
      <c r="G587" s="147">
        <f t="shared" si="163"/>
        <v>2.3044944516634758E-4</v>
      </c>
      <c r="H587" s="304">
        <v>5</v>
      </c>
      <c r="I587" s="148">
        <f>VLOOKUP(D587,'Appendix 3b. nax IBGE 2019'!$E$5:$O$1850,11,FALSE)</f>
        <v>2.5000000000001541</v>
      </c>
      <c r="J587" s="147">
        <f t="shared" si="175"/>
        <v>1.1515837712288825E-3</v>
      </c>
      <c r="K587" s="146">
        <f t="shared" si="179"/>
        <v>98352.442607634235</v>
      </c>
      <c r="L587" s="146">
        <f t="shared" si="164"/>
        <v>113.26107676767165</v>
      </c>
      <c r="M587" s="146">
        <f t="shared" si="176"/>
        <v>491479.06034625199</v>
      </c>
      <c r="N587" s="146">
        <f t="shared" si="177"/>
        <v>6825599.1954895286</v>
      </c>
      <c r="O587" s="145">
        <f t="shared" si="178"/>
        <v>69.399386680404803</v>
      </c>
    </row>
    <row r="588" spans="1:15" x14ac:dyDescent="0.2">
      <c r="A588" s="143" t="s">
        <v>67</v>
      </c>
      <c r="B588" s="143" t="s">
        <v>47</v>
      </c>
      <c r="C588" s="149" t="s">
        <v>71</v>
      </c>
      <c r="D588" s="143" t="str">
        <f t="shared" si="162"/>
        <v>MTMale10-14</v>
      </c>
      <c r="E588" s="146">
        <f>VLOOKUP(D588,'Appendix 1b. Person-years 2019'!$E$3:$F$1682,2,FALSE)</f>
        <v>138076.77410000001</v>
      </c>
      <c r="F588" s="146">
        <f>VLOOKUP(D588,'Appendix 2b.Deaths 2019'!$E$4:$F$1683,2,FALSE)</f>
        <v>56</v>
      </c>
      <c r="G588" s="147">
        <f t="shared" si="163"/>
        <v>4.0557146822855849E-4</v>
      </c>
      <c r="H588" s="304">
        <v>5</v>
      </c>
      <c r="I588" s="148">
        <f>VLOOKUP(D588,'Appendix 3b. nax IBGE 2019'!$E$5:$O$1850,11,FALSE)</f>
        <v>2.5000000000000773</v>
      </c>
      <c r="J588" s="147">
        <f t="shared" si="175"/>
        <v>2.0258033210746166E-3</v>
      </c>
      <c r="K588" s="146">
        <f t="shared" si="179"/>
        <v>98239.181530866568</v>
      </c>
      <c r="L588" s="146">
        <f t="shared" si="164"/>
        <v>199.01326020488165</v>
      </c>
      <c r="M588" s="146">
        <f t="shared" si="176"/>
        <v>490698.37450382061</v>
      </c>
      <c r="N588" s="146">
        <f t="shared" si="177"/>
        <v>6334120.1351432763</v>
      </c>
      <c r="O588" s="145">
        <f t="shared" si="178"/>
        <v>64.476515748994785</v>
      </c>
    </row>
    <row r="589" spans="1:15" x14ac:dyDescent="0.2">
      <c r="A589" s="143" t="s">
        <v>67</v>
      </c>
      <c r="B589" s="143" t="s">
        <v>47</v>
      </c>
      <c r="C589" s="144" t="s">
        <v>72</v>
      </c>
      <c r="D589" s="143" t="str">
        <f t="shared" si="162"/>
        <v>MTMale15-19</v>
      </c>
      <c r="E589" s="146">
        <f>VLOOKUP(D589,'Appendix 1b. Person-years 2019'!$E$3:$F$1682,2,FALSE)</f>
        <v>137065.1091</v>
      </c>
      <c r="F589" s="146">
        <f>VLOOKUP(D589,'Appendix 2b.Deaths 2019'!$E$4:$F$1683,2,FALSE)</f>
        <v>232</v>
      </c>
      <c r="G589" s="147">
        <f t="shared" si="163"/>
        <v>1.6926262381678576E-3</v>
      </c>
      <c r="H589" s="304">
        <v>5</v>
      </c>
      <c r="I589" s="148">
        <f>VLOOKUP(D589,'Appendix 3b. nax IBGE 2019'!$E$5:$O$1850,11,FALSE)</f>
        <v>2.4999999999999862</v>
      </c>
      <c r="J589" s="147">
        <f t="shared" si="175"/>
        <v>8.4274697995789499E-3</v>
      </c>
      <c r="K589" s="146">
        <f t="shared" si="179"/>
        <v>98040.168270661685</v>
      </c>
      <c r="L589" s="146">
        <f t="shared" si="164"/>
        <v>826.23055724663971</v>
      </c>
      <c r="M589" s="146">
        <f t="shared" si="176"/>
        <v>488135.26496019179</v>
      </c>
      <c r="N589" s="146">
        <f t="shared" si="177"/>
        <v>5843421.7606394561</v>
      </c>
      <c r="O589" s="145">
        <f t="shared" si="178"/>
        <v>59.602322840852239</v>
      </c>
    </row>
    <row r="590" spans="1:15" x14ac:dyDescent="0.2">
      <c r="A590" s="143" t="s">
        <v>67</v>
      </c>
      <c r="B590" s="143" t="s">
        <v>47</v>
      </c>
      <c r="C590" s="144" t="s">
        <v>73</v>
      </c>
      <c r="D590" s="143" t="str">
        <f t="shared" si="162"/>
        <v>MTMale20-24</v>
      </c>
      <c r="E590" s="146">
        <f>VLOOKUP(D590,'Appendix 1b. Person-years 2019'!$E$3:$F$1682,2,FALSE)</f>
        <v>146915.71030000001</v>
      </c>
      <c r="F590" s="146">
        <f>VLOOKUP(D590,'Appendix 2b.Deaths 2019'!$E$4:$F$1683,2,FALSE)</f>
        <v>337</v>
      </c>
      <c r="G590" s="147">
        <f t="shared" si="163"/>
        <v>2.2938322886766182E-3</v>
      </c>
      <c r="H590" s="304">
        <v>5</v>
      </c>
      <c r="I590" s="148">
        <f>VLOOKUP(D590,'Appendix 3b. nax IBGE 2019'!$E$5:$O$1850,11,FALSE)</f>
        <v>2.500000000000056</v>
      </c>
      <c r="J590" s="147">
        <f t="shared" si="175"/>
        <v>1.1403765628853183E-2</v>
      </c>
      <c r="K590" s="146">
        <f t="shared" si="179"/>
        <v>97213.937713415042</v>
      </c>
      <c r="L590" s="146">
        <f t="shared" si="164"/>
        <v>1108.6049615417166</v>
      </c>
      <c r="M590" s="146">
        <f t="shared" si="176"/>
        <v>483298.17616322095</v>
      </c>
      <c r="N590" s="146">
        <f t="shared" si="177"/>
        <v>5355286.495679264</v>
      </c>
      <c r="O590" s="145">
        <f t="shared" si="178"/>
        <v>55.087640945751559</v>
      </c>
    </row>
    <row r="591" spans="1:15" x14ac:dyDescent="0.2">
      <c r="A591" s="143" t="s">
        <v>67</v>
      </c>
      <c r="B591" s="143" t="s">
        <v>47</v>
      </c>
      <c r="C591" s="144" t="s">
        <v>74</v>
      </c>
      <c r="D591" s="143" t="str">
        <f t="shared" si="162"/>
        <v>MTMale25-29</v>
      </c>
      <c r="E591" s="146">
        <f>VLOOKUP(D591,'Appendix 1b. Person-years 2019'!$E$3:$F$1682,2,FALSE)</f>
        <v>149253.85380000001</v>
      </c>
      <c r="F591" s="146">
        <f>VLOOKUP(D591,'Appendix 2b.Deaths 2019'!$E$4:$F$1683,2,FALSE)</f>
        <v>370</v>
      </c>
      <c r="G591" s="147">
        <f t="shared" si="163"/>
        <v>2.4789979660813284E-3</v>
      </c>
      <c r="H591" s="304">
        <v>5</v>
      </c>
      <c r="I591" s="148">
        <f>VLOOKUP(D591,'Appendix 3b. nax IBGE 2019'!$E$5:$O$1850,11,FALSE)</f>
        <v>2.5000000000000147</v>
      </c>
      <c r="J591" s="147">
        <f t="shared" si="175"/>
        <v>1.2318645090098562E-2</v>
      </c>
      <c r="K591" s="146">
        <f t="shared" si="179"/>
        <v>96105.332751873328</v>
      </c>
      <c r="L591" s="146">
        <f t="shared" si="164"/>
        <v>1183.8874854361529</v>
      </c>
      <c r="M591" s="146">
        <f t="shared" si="176"/>
        <v>477566.94504577632</v>
      </c>
      <c r="N591" s="146">
        <f t="shared" si="177"/>
        <v>4871988.3195160432</v>
      </c>
      <c r="O591" s="145">
        <f t="shared" si="178"/>
        <v>50.694255771369527</v>
      </c>
    </row>
    <row r="592" spans="1:15" x14ac:dyDescent="0.2">
      <c r="A592" s="143" t="s">
        <v>67</v>
      </c>
      <c r="B592" s="143" t="s">
        <v>47</v>
      </c>
      <c r="C592" s="144" t="s">
        <v>75</v>
      </c>
      <c r="D592" s="143" t="str">
        <f t="shared" si="162"/>
        <v>MTMale30-34</v>
      </c>
      <c r="E592" s="146">
        <f>VLOOKUP(D592,'Appendix 1b. Person-years 2019'!$E$3:$F$1682,2,FALSE)</f>
        <v>150714.405</v>
      </c>
      <c r="F592" s="146">
        <f>VLOOKUP(D592,'Appendix 2b.Deaths 2019'!$E$4:$F$1683,2,FALSE)</f>
        <v>354</v>
      </c>
      <c r="G592" s="147">
        <f t="shared" si="163"/>
        <v>2.3488133068634018E-3</v>
      </c>
      <c r="H592" s="304">
        <v>5</v>
      </c>
      <c r="I592" s="148">
        <f>VLOOKUP(D592,'Appendix 3b. nax IBGE 2019'!$E$5:$O$1850,11,FALSE)</f>
        <v>2.5000000000000426</v>
      </c>
      <c r="J592" s="147">
        <f t="shared" si="175"/>
        <v>1.167550756548154E-2</v>
      </c>
      <c r="K592" s="146">
        <f t="shared" si="179"/>
        <v>94921.445266437178</v>
      </c>
      <c r="L592" s="146">
        <f t="shared" si="164"/>
        <v>1108.2560523347292</v>
      </c>
      <c r="M592" s="146">
        <f t="shared" si="176"/>
        <v>471836.5862013491</v>
      </c>
      <c r="N592" s="146">
        <f t="shared" si="177"/>
        <v>4394421.3744702665</v>
      </c>
      <c r="O592" s="145">
        <f t="shared" si="178"/>
        <v>46.295348349737665</v>
      </c>
    </row>
    <row r="593" spans="1:15" x14ac:dyDescent="0.2">
      <c r="A593" s="143" t="s">
        <v>67</v>
      </c>
      <c r="B593" s="143" t="s">
        <v>47</v>
      </c>
      <c r="C593" s="144" t="s">
        <v>76</v>
      </c>
      <c r="D593" s="143" t="str">
        <f t="shared" si="162"/>
        <v>MTMale35-39</v>
      </c>
      <c r="E593" s="146">
        <f>VLOOKUP(D593,'Appendix 1b. Person-years 2019'!$E$3:$F$1682,2,FALSE)</f>
        <v>144923.0344</v>
      </c>
      <c r="F593" s="146">
        <f>VLOOKUP(D593,'Appendix 2b.Deaths 2019'!$E$4:$F$1683,2,FALSE)</f>
        <v>413</v>
      </c>
      <c r="G593" s="147">
        <f t="shared" si="163"/>
        <v>2.8497885219549335E-3</v>
      </c>
      <c r="H593" s="304">
        <v>5</v>
      </c>
      <c r="I593" s="148">
        <f>VLOOKUP(D593,'Appendix 3b. nax IBGE 2019'!$E$5:$O$1850,11,FALSE)</f>
        <v>2.5000000000000084</v>
      </c>
      <c r="J593" s="147">
        <f t="shared" si="175"/>
        <v>1.4148144559840686E-2</v>
      </c>
      <c r="K593" s="146">
        <f t="shared" si="179"/>
        <v>93813.189214102444</v>
      </c>
      <c r="L593" s="146">
        <f t="shared" si="164"/>
        <v>1327.2825626208084</v>
      </c>
      <c r="M593" s="146">
        <f t="shared" si="176"/>
        <v>465747.73966396024</v>
      </c>
      <c r="N593" s="146">
        <f t="shared" si="177"/>
        <v>3922584.7882689177</v>
      </c>
      <c r="O593" s="145">
        <f t="shared" si="178"/>
        <v>41.812721869168222</v>
      </c>
    </row>
    <row r="594" spans="1:15" x14ac:dyDescent="0.2">
      <c r="A594" s="143" t="s">
        <v>67</v>
      </c>
      <c r="B594" s="143" t="s">
        <v>47</v>
      </c>
      <c r="C594" s="144" t="s">
        <v>77</v>
      </c>
      <c r="D594" s="143" t="str">
        <f t="shared" si="162"/>
        <v>MTMale40-44</v>
      </c>
      <c r="E594" s="146">
        <f>VLOOKUP(D594,'Appendix 1b. Person-years 2019'!$E$3:$F$1682,2,FALSE)</f>
        <v>130446.9924</v>
      </c>
      <c r="F594" s="146">
        <f>VLOOKUP(D594,'Appendix 2b.Deaths 2019'!$E$4:$F$1683,2,FALSE)</f>
        <v>516</v>
      </c>
      <c r="G594" s="147">
        <f t="shared" si="163"/>
        <v>3.955629719830934E-3</v>
      </c>
      <c r="H594" s="304">
        <v>5</v>
      </c>
      <c r="I594" s="148">
        <f>VLOOKUP(D594,'Appendix 3b. nax IBGE 2019'!$E$5:$O$1850,11,FALSE)</f>
        <v>2.5000000000000226</v>
      </c>
      <c r="J594" s="147">
        <f t="shared" si="175"/>
        <v>1.9584476258317857E-2</v>
      </c>
      <c r="K594" s="146">
        <f t="shared" si="179"/>
        <v>92485.906651481637</v>
      </c>
      <c r="L594" s="146">
        <f t="shared" si="164"/>
        <v>1811.2880430449436</v>
      </c>
      <c r="M594" s="146">
        <f t="shared" si="176"/>
        <v>457901.31314979581</v>
      </c>
      <c r="N594" s="146">
        <f t="shared" si="177"/>
        <v>3456837.0486049573</v>
      </c>
      <c r="O594" s="145">
        <f t="shared" si="178"/>
        <v>37.376906101288441</v>
      </c>
    </row>
    <row r="595" spans="1:15" x14ac:dyDescent="0.2">
      <c r="A595" s="143" t="s">
        <v>67</v>
      </c>
      <c r="B595" s="143" t="s">
        <v>47</v>
      </c>
      <c r="C595" s="144" t="s">
        <v>78</v>
      </c>
      <c r="D595" s="143" t="str">
        <f t="shared" si="162"/>
        <v>MTMale45-49</v>
      </c>
      <c r="E595" s="146">
        <f>VLOOKUP(D595,'Appendix 1b. Person-years 2019'!$E$3:$F$1682,2,FALSE)</f>
        <v>114033.44749999999</v>
      </c>
      <c r="F595" s="146">
        <f>VLOOKUP(D595,'Appendix 2b.Deaths 2019'!$E$4:$F$1683,2,FALSE)</f>
        <v>580</v>
      </c>
      <c r="G595" s="147">
        <f t="shared" si="163"/>
        <v>5.0862270037043298E-3</v>
      </c>
      <c r="H595" s="304">
        <v>5</v>
      </c>
      <c r="I595" s="148">
        <f>VLOOKUP(D595,'Appendix 3b. nax IBGE 2019'!$E$5:$O$1850,11,FALSE)</f>
        <v>2.4999999999999933</v>
      </c>
      <c r="J595" s="147">
        <f t="shared" si="175"/>
        <v>2.5111823926108542E-2</v>
      </c>
      <c r="K595" s="146">
        <f t="shared" si="179"/>
        <v>90674.618608436693</v>
      </c>
      <c r="L595" s="146">
        <f t="shared" si="164"/>
        <v>2277.0050570621074</v>
      </c>
      <c r="M595" s="146">
        <f t="shared" si="176"/>
        <v>447680.58039952815</v>
      </c>
      <c r="N595" s="146">
        <f t="shared" si="177"/>
        <v>2998935.7354551614</v>
      </c>
      <c r="O595" s="145">
        <f t="shared" si="178"/>
        <v>33.073596354516454</v>
      </c>
    </row>
    <row r="596" spans="1:15" x14ac:dyDescent="0.2">
      <c r="A596" s="143" t="s">
        <v>67</v>
      </c>
      <c r="B596" s="143" t="s">
        <v>47</v>
      </c>
      <c r="C596" s="144" t="s">
        <v>79</v>
      </c>
      <c r="D596" s="143" t="str">
        <f t="shared" si="162"/>
        <v>MTMale50-54</v>
      </c>
      <c r="E596" s="146">
        <f>VLOOKUP(D596,'Appendix 1b. Person-years 2019'!$E$3:$F$1682,2,FALSE)</f>
        <v>102178.5609</v>
      </c>
      <c r="F596" s="146">
        <f>VLOOKUP(D596,'Appendix 2b.Deaths 2019'!$E$4:$F$1683,2,FALSE)</f>
        <v>714</v>
      </c>
      <c r="G596" s="147">
        <f t="shared" si="163"/>
        <v>6.987767235230263E-3</v>
      </c>
      <c r="H596" s="304">
        <v>5</v>
      </c>
      <c r="I596" s="148">
        <f>VLOOKUP(D596,'Appendix 3b. nax IBGE 2019'!$E$5:$O$1850,11,FALSE)</f>
        <v>2.4999999999999982</v>
      </c>
      <c r="J596" s="147">
        <f t="shared" si="175"/>
        <v>3.4338954621166699E-2</v>
      </c>
      <c r="K596" s="146">
        <f t="shared" si="179"/>
        <v>88397.613551374583</v>
      </c>
      <c r="L596" s="146">
        <f t="shared" si="164"/>
        <v>3035.4816403600821</v>
      </c>
      <c r="M596" s="146">
        <f t="shared" si="176"/>
        <v>434399.3636559727</v>
      </c>
      <c r="N596" s="146">
        <f t="shared" si="177"/>
        <v>2551255.1550556333</v>
      </c>
      <c r="O596" s="145">
        <f t="shared" si="178"/>
        <v>28.86113156859042</v>
      </c>
    </row>
    <row r="597" spans="1:15" x14ac:dyDescent="0.2">
      <c r="A597" s="143" t="s">
        <v>67</v>
      </c>
      <c r="B597" s="143" t="s">
        <v>47</v>
      </c>
      <c r="C597" s="144" t="s">
        <v>80</v>
      </c>
      <c r="D597" s="143" t="str">
        <f t="shared" si="162"/>
        <v>MTMale55-59</v>
      </c>
      <c r="E597" s="146">
        <f>VLOOKUP(D597,'Appendix 1b. Person-years 2019'!$E$3:$F$1682,2,FALSE)</f>
        <v>86008.701000000001</v>
      </c>
      <c r="F597" s="146">
        <f>VLOOKUP(D597,'Appendix 2b.Deaths 2019'!$E$4:$F$1683,2,FALSE)</f>
        <v>878</v>
      </c>
      <c r="G597" s="147">
        <f t="shared" si="163"/>
        <v>1.0208269509848777E-2</v>
      </c>
      <c r="H597" s="304">
        <v>5</v>
      </c>
      <c r="I597" s="148">
        <f>VLOOKUP(D597,'Appendix 3b. nax IBGE 2019'!$E$5:$O$1850,11,FALSE)</f>
        <v>2.4999999999999862</v>
      </c>
      <c r="J597" s="147">
        <f t="shared" si="175"/>
        <v>4.9771154160526659E-2</v>
      </c>
      <c r="K597" s="146">
        <f t="shared" si="179"/>
        <v>85362.131911014498</v>
      </c>
      <c r="L597" s="146">
        <f t="shared" si="164"/>
        <v>4248.5718268143146</v>
      </c>
      <c r="M597" s="146">
        <f t="shared" si="176"/>
        <v>416189.22998803668</v>
      </c>
      <c r="N597" s="146">
        <f t="shared" si="177"/>
        <v>2116855.7913996605</v>
      </c>
      <c r="O597" s="145">
        <f t="shared" si="178"/>
        <v>24.798534713336011</v>
      </c>
    </row>
    <row r="598" spans="1:15" x14ac:dyDescent="0.2">
      <c r="A598" s="143" t="s">
        <v>67</v>
      </c>
      <c r="B598" s="143" t="s">
        <v>47</v>
      </c>
      <c r="C598" s="144" t="s">
        <v>81</v>
      </c>
      <c r="D598" s="143" t="str">
        <f t="shared" si="162"/>
        <v>MTMale60-64</v>
      </c>
      <c r="E598" s="146">
        <f>VLOOKUP(D598,'Appendix 1b. Person-years 2019'!$E$3:$F$1682,2,FALSE)</f>
        <v>66338.715299999996</v>
      </c>
      <c r="F598" s="146">
        <f>VLOOKUP(D598,'Appendix 2b.Deaths 2019'!$E$4:$F$1683,2,FALSE)</f>
        <v>1004</v>
      </c>
      <c r="G598" s="147">
        <f t="shared" si="163"/>
        <v>1.5134450455660241E-2</v>
      </c>
      <c r="H598" s="304">
        <v>5</v>
      </c>
      <c r="I598" s="148">
        <f>VLOOKUP(D598,'Appendix 3b. nax IBGE 2019'!$E$5:$O$1850,11,FALSE)</f>
        <v>2.4999999999999929</v>
      </c>
      <c r="J598" s="147">
        <f t="shared" si="175"/>
        <v>7.291348833636116E-2</v>
      </c>
      <c r="K598" s="146">
        <f t="shared" si="179"/>
        <v>81113.560084200188</v>
      </c>
      <c r="L598" s="146">
        <f t="shared" si="164"/>
        <v>5914.2726171200602</v>
      </c>
      <c r="M598" s="146">
        <f t="shared" si="176"/>
        <v>390782.11887820071</v>
      </c>
      <c r="N598" s="146">
        <f t="shared" si="177"/>
        <v>1700666.5614116236</v>
      </c>
      <c r="O598" s="145">
        <f t="shared" si="178"/>
        <v>20.966488952602269</v>
      </c>
    </row>
    <row r="599" spans="1:15" x14ac:dyDescent="0.2">
      <c r="A599" s="143" t="s">
        <v>67</v>
      </c>
      <c r="B599" s="143" t="s">
        <v>47</v>
      </c>
      <c r="C599" s="144" t="s">
        <v>82</v>
      </c>
      <c r="D599" s="143" t="str">
        <f t="shared" si="162"/>
        <v>MTMale65-69</v>
      </c>
      <c r="E599" s="146">
        <f>VLOOKUP(D599,'Appendix 1b. Person-years 2019'!$E$3:$F$1682,2,FALSE)</f>
        <v>47434.345399999998</v>
      </c>
      <c r="F599" s="146">
        <f>VLOOKUP(D599,'Appendix 2b.Deaths 2019'!$E$4:$F$1683,2,FALSE)</f>
        <v>1107</v>
      </c>
      <c r="G599" s="147">
        <f t="shared" si="163"/>
        <v>2.33375203276232E-2</v>
      </c>
      <c r="H599" s="304">
        <v>5</v>
      </c>
      <c r="I599" s="148">
        <f>VLOOKUP(D599,'Appendix 3b. nax IBGE 2019'!$E$5:$O$1850,11,FALSE)</f>
        <v>2.4999999999999947</v>
      </c>
      <c r="J599" s="147">
        <f t="shared" si="175"/>
        <v>0.11025491106747241</v>
      </c>
      <c r="K599" s="146">
        <f t="shared" si="179"/>
        <v>75199.287467080125</v>
      </c>
      <c r="L599" s="146">
        <f t="shared" si="164"/>
        <v>8291.0907520202127</v>
      </c>
      <c r="M599" s="146">
        <f t="shared" si="176"/>
        <v>355268.71045535005</v>
      </c>
      <c r="N599" s="146">
        <f t="shared" si="177"/>
        <v>1309884.442533423</v>
      </c>
      <c r="O599" s="145">
        <f t="shared" si="178"/>
        <v>17.41884114403144</v>
      </c>
    </row>
    <row r="600" spans="1:15" x14ac:dyDescent="0.2">
      <c r="A600" s="143" t="s">
        <v>67</v>
      </c>
      <c r="B600" s="143" t="s">
        <v>47</v>
      </c>
      <c r="C600" s="144" t="s">
        <v>19</v>
      </c>
      <c r="D600" s="143" t="str">
        <f t="shared" si="162"/>
        <v>MTMale70-74</v>
      </c>
      <c r="E600" s="146">
        <f>VLOOKUP(D600,'Appendix 1b. Person-years 2019'!$E$3:$F$1682,2,FALSE)</f>
        <v>31981.658899999999</v>
      </c>
      <c r="F600" s="146">
        <f>VLOOKUP(D600,'Appendix 2b.Deaths 2019'!$E$4:$F$1683,2,FALSE)</f>
        <v>1056</v>
      </c>
      <c r="G600" s="147">
        <f t="shared" si="163"/>
        <v>3.30189251064772E-2</v>
      </c>
      <c r="H600" s="304">
        <v>5</v>
      </c>
      <c r="I600" s="148">
        <f>VLOOKUP(D600,'Appendix 3b. nax IBGE 2019'!$E$5:$O$1850,11,FALSE)</f>
        <v>2.5000000000000022</v>
      </c>
      <c r="J600" s="147">
        <f t="shared" si="175"/>
        <v>0.15250569059242855</v>
      </c>
      <c r="K600" s="146">
        <f t="shared" si="179"/>
        <v>66908.196715059908</v>
      </c>
      <c r="L600" s="146">
        <f t="shared" si="164"/>
        <v>10203.88074632427</v>
      </c>
      <c r="M600" s="146">
        <f t="shared" si="176"/>
        <v>309031.28170948883</v>
      </c>
      <c r="N600" s="146">
        <f t="shared" si="177"/>
        <v>954615.73207807285</v>
      </c>
      <c r="O600" s="145">
        <f t="shared" si="178"/>
        <v>14.267545367325749</v>
      </c>
    </row>
    <row r="601" spans="1:15" x14ac:dyDescent="0.2">
      <c r="A601" s="143" t="s">
        <v>67</v>
      </c>
      <c r="B601" s="143" t="s">
        <v>47</v>
      </c>
      <c r="C601" s="144" t="s">
        <v>20</v>
      </c>
      <c r="D601" s="143" t="str">
        <f t="shared" ref="D601:D664" si="180">_xlfn.CONCAT(A601,B601,C601)</f>
        <v>MTMale75-79</v>
      </c>
      <c r="E601" s="146">
        <f>VLOOKUP(D601,'Appendix 1b. Person-years 2019'!$E$3:$F$1682,2,FALSE)</f>
        <v>20365.679800000002</v>
      </c>
      <c r="F601" s="146">
        <f>VLOOKUP(D601,'Appendix 2b.Deaths 2019'!$E$4:$F$1683,2,FALSE)</f>
        <v>1075</v>
      </c>
      <c r="G601" s="147">
        <f t="shared" ref="G601:G664" si="181">F601/E601</f>
        <v>5.2784881749933038E-2</v>
      </c>
      <c r="H601" s="304">
        <v>5</v>
      </c>
      <c r="I601" s="148">
        <f>VLOOKUP(D601,'Appendix 3b. nax IBGE 2019'!$E$5:$O$1850,11,FALSE)</f>
        <v>2.4999999999999991</v>
      </c>
      <c r="J601" s="147">
        <f t="shared" si="175"/>
        <v>0.23315655569562679</v>
      </c>
      <c r="K601" s="146">
        <f t="shared" si="179"/>
        <v>56704.315968735638</v>
      </c>
      <c r="L601" s="146">
        <f t="shared" ref="L601:L664" si="182">K601*J601</f>
        <v>13220.98300434693</v>
      </c>
      <c r="M601" s="146">
        <f t="shared" si="176"/>
        <v>250469.12233281089</v>
      </c>
      <c r="N601" s="146">
        <f t="shared" si="177"/>
        <v>645584.45036858402</v>
      </c>
      <c r="O601" s="145">
        <f t="shared" si="178"/>
        <v>11.385102515380522</v>
      </c>
    </row>
    <row r="602" spans="1:15" x14ac:dyDescent="0.2">
      <c r="A602" s="143" t="s">
        <v>67</v>
      </c>
      <c r="B602" s="143" t="s">
        <v>47</v>
      </c>
      <c r="C602" s="144" t="s">
        <v>21</v>
      </c>
      <c r="D602" s="143" t="str">
        <f t="shared" si="180"/>
        <v>MTMale80-84</v>
      </c>
      <c r="E602" s="146">
        <f>VLOOKUP(D602,'Appendix 1b. Person-years 2019'!$E$3:$F$1682,2,FALSE)</f>
        <v>11915.902400000001</v>
      </c>
      <c r="F602" s="146">
        <f>VLOOKUP(D602,'Appendix 2b.Deaths 2019'!$E$4:$F$1683,2,FALSE)</f>
        <v>916</v>
      </c>
      <c r="G602" s="147">
        <f t="shared" si="181"/>
        <v>7.6872063000448868E-2</v>
      </c>
      <c r="H602" s="304">
        <v>5</v>
      </c>
      <c r="I602" s="148">
        <f>VLOOKUP(D602,'Appendix 3b. nax IBGE 2019'!$E$5:$O$1850,11,FALSE)</f>
        <v>2.5000000000000018</v>
      </c>
      <c r="J602" s="147">
        <f t="shared" si="175"/>
        <v>0.32240120134853245</v>
      </c>
      <c r="K602" s="146">
        <f t="shared" si="179"/>
        <v>43483.332964388712</v>
      </c>
      <c r="L602" s="146">
        <f t="shared" si="182"/>
        <v>14019.078786357164</v>
      </c>
      <c r="M602" s="146">
        <f t="shared" si="176"/>
        <v>182368.96785605067</v>
      </c>
      <c r="N602" s="146">
        <f t="shared" si="177"/>
        <v>395115.32803577313</v>
      </c>
      <c r="O602" s="145">
        <f t="shared" si="178"/>
        <v>9.086592519468514</v>
      </c>
    </row>
    <row r="603" spans="1:15" x14ac:dyDescent="0.2">
      <c r="A603" s="143" t="s">
        <v>67</v>
      </c>
      <c r="B603" s="143" t="s">
        <v>47</v>
      </c>
      <c r="C603" s="144" t="s">
        <v>22</v>
      </c>
      <c r="D603" s="143" t="str">
        <f t="shared" si="180"/>
        <v>MTMale85-89</v>
      </c>
      <c r="E603" s="146">
        <f>VLOOKUP(D603,'Appendix 1b. Person-years 2019'!$E$3:$F$1682,2,FALSE)</f>
        <v>5559.3108000000002</v>
      </c>
      <c r="F603" s="146">
        <f>VLOOKUP(D603,'Appendix 2b.Deaths 2019'!$E$4:$F$1683,2,FALSE)</f>
        <v>689</v>
      </c>
      <c r="G603" s="147">
        <f t="shared" si="181"/>
        <v>0.12393622605161776</v>
      </c>
      <c r="H603" s="304">
        <v>5</v>
      </c>
      <c r="I603" s="148">
        <f>VLOOKUP(D603,'Appendix 3b. nax IBGE 2019'!$E$5:$O$1850,11,FALSE)</f>
        <v>2.4999999999999991</v>
      </c>
      <c r="J603" s="147">
        <f t="shared" si="175"/>
        <v>0.47309660943126941</v>
      </c>
      <c r="K603" s="146">
        <f t="shared" si="179"/>
        <v>29464.254178031548</v>
      </c>
      <c r="L603" s="146">
        <f t="shared" si="182"/>
        <v>13939.438751047839</v>
      </c>
      <c r="M603" s="146">
        <f t="shared" si="176"/>
        <v>112472.67401253813</v>
      </c>
      <c r="N603" s="146">
        <f t="shared" si="177"/>
        <v>212746.36017972245</v>
      </c>
      <c r="O603" s="145">
        <f t="shared" si="178"/>
        <v>7.2204902555566957</v>
      </c>
    </row>
    <row r="604" spans="1:15" x14ac:dyDescent="0.2">
      <c r="A604" s="143" t="s">
        <v>67</v>
      </c>
      <c r="B604" s="143" t="s">
        <v>47</v>
      </c>
      <c r="C604" s="144" t="s">
        <v>5</v>
      </c>
      <c r="D604" s="143" t="str">
        <f t="shared" si="180"/>
        <v>MTMale90+</v>
      </c>
      <c r="E604" s="8">
        <f>VLOOKUP(D604,'Appendix 1b. Person-years 2019'!$E$3:$F$1682,2,FALSE)</f>
        <v>2925.895</v>
      </c>
      <c r="F604" s="8">
        <f>VLOOKUP(D604,'Appendix 2b.Deaths 2019'!$E$4:$F$1683,2,FALSE)</f>
        <v>453</v>
      </c>
      <c r="G604" s="7">
        <f t="shared" si="181"/>
        <v>0.15482442124546505</v>
      </c>
      <c r="H604" s="306"/>
      <c r="I604" s="148">
        <f>VLOOKUP(D604,'Appendix 3b. nax IBGE 2019'!$E$5:$O$1850,11,FALSE)</f>
        <v>0</v>
      </c>
      <c r="J604" s="7">
        <v>1</v>
      </c>
      <c r="K604" s="8">
        <f t="shared" si="179"/>
        <v>15524.815426983709</v>
      </c>
      <c r="L604" s="8">
        <f t="shared" si="182"/>
        <v>15524.815426983709</v>
      </c>
      <c r="M604" s="8">
        <f>K604*O604</f>
        <v>100273.68616718432</v>
      </c>
      <c r="N604" s="8">
        <f>M604</f>
        <v>100273.68616718432</v>
      </c>
      <c r="O604" s="142">
        <f>1/G604</f>
        <v>6.4589293598233999</v>
      </c>
    </row>
    <row r="605" spans="1:15" x14ac:dyDescent="0.2">
      <c r="A605" s="143" t="s">
        <v>44</v>
      </c>
      <c r="B605" s="143" t="s">
        <v>48</v>
      </c>
      <c r="C605" s="144">
        <v>0</v>
      </c>
      <c r="D605" s="143" t="str">
        <f t="shared" si="180"/>
        <v>PAFemale0</v>
      </c>
      <c r="E605" s="151">
        <f>VLOOKUP(D605,'Appendix 1b. Person-years 2019'!$E$3:$F$1682,2,FALSE)</f>
        <v>70693.311100000006</v>
      </c>
      <c r="F605" s="151">
        <f>VLOOKUP(D605,'Appendix 2b.Deaths 2019'!$E$4:$F$1683,2,FALSE)</f>
        <v>902</v>
      </c>
      <c r="G605" s="152">
        <f t="shared" si="181"/>
        <v>1.2759340112448064E-2</v>
      </c>
      <c r="H605" s="307">
        <v>1</v>
      </c>
      <c r="I605" s="148">
        <f>VLOOKUP(D605,'Appendix 3b. nax IBGE 2019'!$E$5:$O$1850,11,FALSE)</f>
        <v>8.8916290639090914E-2</v>
      </c>
      <c r="J605" s="152">
        <f t="shared" ref="J605:J623" si="183">(H605*G605)/(1+(H605-I605)*G605)</f>
        <v>1.2612719432076723E-2</v>
      </c>
      <c r="K605" s="151">
        <v>100000</v>
      </c>
      <c r="L605" s="151">
        <f t="shared" si="182"/>
        <v>1261.2719432076724</v>
      </c>
      <c r="M605" s="151">
        <f t="shared" ref="M605:M623" si="184">K606*H605+L605*I605</f>
        <v>98850.875679469507</v>
      </c>
      <c r="N605" s="151">
        <f t="shared" ref="N605:N623" si="185">N606+M605</f>
        <v>7967765.2369701918</v>
      </c>
      <c r="O605" s="150">
        <f t="shared" ref="O605:O623" si="186">N605/K605</f>
        <v>79.677652369701917</v>
      </c>
    </row>
    <row r="606" spans="1:15" x14ac:dyDescent="0.2">
      <c r="A606" s="143" t="s">
        <v>44</v>
      </c>
      <c r="B606" s="143" t="s">
        <v>48</v>
      </c>
      <c r="C606" s="149" t="s">
        <v>107</v>
      </c>
      <c r="D606" s="143" t="str">
        <f t="shared" si="180"/>
        <v>PAFemale01-04</v>
      </c>
      <c r="E606" s="146">
        <f>VLOOKUP(D606,'Appendix 1b. Person-years 2019'!$E$3:$F$1682,2,FALSE)</f>
        <v>281434.75339999999</v>
      </c>
      <c r="F606" s="146">
        <f>VLOOKUP(D606,'Appendix 2b.Deaths 2019'!$E$4:$F$1683,2,FALSE)</f>
        <v>181</v>
      </c>
      <c r="G606" s="147">
        <f t="shared" si="181"/>
        <v>6.4313308080593296E-4</v>
      </c>
      <c r="H606" s="304">
        <v>4</v>
      </c>
      <c r="I606" s="148">
        <f>VLOOKUP(D606,'Appendix 3b. nax IBGE 2019'!$E$5:$O$1850,11,FALSE)</f>
        <v>1.5029203425704212</v>
      </c>
      <c r="J606" s="147">
        <f t="shared" si="183"/>
        <v>2.5684075774319057E-3</v>
      </c>
      <c r="K606" s="146">
        <f t="shared" ref="K606:K624" si="187">K605-L605</f>
        <v>98738.72805679233</v>
      </c>
      <c r="L606" s="146">
        <f t="shared" si="182"/>
        <v>253.60129732705371</v>
      </c>
      <c r="M606" s="146">
        <f t="shared" si="184"/>
        <v>394321.6495865162</v>
      </c>
      <c r="N606" s="146">
        <f t="shared" si="185"/>
        <v>7868914.3612907222</v>
      </c>
      <c r="O606" s="145">
        <f t="shared" si="186"/>
        <v>79.694305528877152</v>
      </c>
    </row>
    <row r="607" spans="1:15" x14ac:dyDescent="0.2">
      <c r="A607" s="143" t="s">
        <v>44</v>
      </c>
      <c r="B607" s="143" t="s">
        <v>48</v>
      </c>
      <c r="C607" s="149" t="s">
        <v>106</v>
      </c>
      <c r="D607" s="143" t="str">
        <f t="shared" si="180"/>
        <v>PAFemale05-09</v>
      </c>
      <c r="E607" s="146">
        <f>VLOOKUP(D607,'Appendix 1b. Person-years 2019'!$E$3:$F$1682,2,FALSE)</f>
        <v>359645.0723</v>
      </c>
      <c r="F607" s="146">
        <f>VLOOKUP(D607,'Appendix 2b.Deaths 2019'!$E$4:$F$1683,2,FALSE)</f>
        <v>84</v>
      </c>
      <c r="G607" s="147">
        <f t="shared" si="181"/>
        <v>2.3356360609309536E-4</v>
      </c>
      <c r="H607" s="304">
        <v>5</v>
      </c>
      <c r="I607" s="148">
        <f>VLOOKUP(D607,'Appendix 3b. nax IBGE 2019'!$E$5:$O$1850,11,FALSE)</f>
        <v>2.5000000000004046</v>
      </c>
      <c r="J607" s="147">
        <f t="shared" si="183"/>
        <v>1.1671365289242306E-3</v>
      </c>
      <c r="K607" s="146">
        <f t="shared" si="187"/>
        <v>98485.126759465275</v>
      </c>
      <c r="L607" s="146">
        <f t="shared" si="182"/>
        <v>114.94558899670517</v>
      </c>
      <c r="M607" s="146">
        <f t="shared" si="184"/>
        <v>492138.26982483466</v>
      </c>
      <c r="N607" s="146">
        <f t="shared" si="185"/>
        <v>7474592.7117042057</v>
      </c>
      <c r="O607" s="145">
        <f t="shared" si="186"/>
        <v>75.895650009769952</v>
      </c>
    </row>
    <row r="608" spans="1:15" x14ac:dyDescent="0.2">
      <c r="A608" s="143" t="s">
        <v>44</v>
      </c>
      <c r="B608" s="143" t="s">
        <v>48</v>
      </c>
      <c r="C608" s="149" t="s">
        <v>71</v>
      </c>
      <c r="D608" s="143" t="str">
        <f t="shared" si="180"/>
        <v>PAFemale10-14</v>
      </c>
      <c r="E608" s="146">
        <f>VLOOKUP(D608,'Appendix 1b. Person-years 2019'!$E$3:$F$1682,2,FALSE)</f>
        <v>391181.57620000001</v>
      </c>
      <c r="F608" s="146">
        <f>VLOOKUP(D608,'Appendix 2b.Deaths 2019'!$E$4:$F$1683,2,FALSE)</f>
        <v>108</v>
      </c>
      <c r="G608" s="147">
        <f t="shared" si="181"/>
        <v>2.7608662209792486E-4</v>
      </c>
      <c r="H608" s="304">
        <v>5</v>
      </c>
      <c r="I608" s="148">
        <f>VLOOKUP(D608,'Appendix 3b. nax IBGE 2019'!$E$5:$O$1850,11,FALSE)</f>
        <v>2.5000000000000178</v>
      </c>
      <c r="J608" s="147">
        <f t="shared" si="183"/>
        <v>1.3794809698865636E-3</v>
      </c>
      <c r="K608" s="146">
        <f t="shared" si="187"/>
        <v>98370.181170468568</v>
      </c>
      <c r="L608" s="146">
        <f t="shared" si="182"/>
        <v>135.69979292895496</v>
      </c>
      <c r="M608" s="146">
        <f t="shared" si="184"/>
        <v>491511.65637002047</v>
      </c>
      <c r="N608" s="146">
        <f t="shared" si="185"/>
        <v>6982454.4418793712</v>
      </c>
      <c r="O608" s="145">
        <f t="shared" si="186"/>
        <v>70.981412850905215</v>
      </c>
    </row>
    <row r="609" spans="1:15" x14ac:dyDescent="0.2">
      <c r="A609" s="143" t="s">
        <v>44</v>
      </c>
      <c r="B609" s="143" t="s">
        <v>48</v>
      </c>
      <c r="C609" s="144" t="s">
        <v>72</v>
      </c>
      <c r="D609" s="143" t="str">
        <f t="shared" si="180"/>
        <v>PAFemale15-19</v>
      </c>
      <c r="E609" s="146">
        <f>VLOOKUP(D609,'Appendix 1b. Person-years 2019'!$E$3:$F$1682,2,FALSE)</f>
        <v>399167.25510000001</v>
      </c>
      <c r="F609" s="146">
        <f>VLOOKUP(D609,'Appendix 2b.Deaths 2019'!$E$4:$F$1683,2,FALSE)</f>
        <v>195</v>
      </c>
      <c r="G609" s="147">
        <f t="shared" si="181"/>
        <v>4.8851702515314861E-4</v>
      </c>
      <c r="H609" s="304">
        <v>5</v>
      </c>
      <c r="I609" s="148">
        <f>VLOOKUP(D609,'Appendix 3b. nax IBGE 2019'!$E$5:$O$1850,11,FALSE)</f>
        <v>2.5000000000001825</v>
      </c>
      <c r="J609" s="147">
        <f t="shared" si="183"/>
        <v>2.4396056535247266E-3</v>
      </c>
      <c r="K609" s="146">
        <f t="shared" si="187"/>
        <v>98234.481377539618</v>
      </c>
      <c r="L609" s="146">
        <f t="shared" si="182"/>
        <v>239.65339613971511</v>
      </c>
      <c r="M609" s="146">
        <f t="shared" si="184"/>
        <v>490573.27339734882</v>
      </c>
      <c r="N609" s="146">
        <f t="shared" si="185"/>
        <v>6490942.7855093507</v>
      </c>
      <c r="O609" s="145">
        <f t="shared" si="186"/>
        <v>66.076012154663275</v>
      </c>
    </row>
    <row r="610" spans="1:15" x14ac:dyDescent="0.2">
      <c r="A610" s="143" t="s">
        <v>44</v>
      </c>
      <c r="B610" s="143" t="s">
        <v>48</v>
      </c>
      <c r="C610" s="144" t="s">
        <v>73</v>
      </c>
      <c r="D610" s="143" t="str">
        <f t="shared" si="180"/>
        <v>PAFemale20-24</v>
      </c>
      <c r="E610" s="146">
        <f>VLOOKUP(D610,'Appendix 1b. Person-years 2019'!$E$3:$F$1682,2,FALSE)</f>
        <v>402991.1617</v>
      </c>
      <c r="F610" s="146">
        <f>VLOOKUP(D610,'Appendix 2b.Deaths 2019'!$E$4:$F$1683,2,FALSE)</f>
        <v>250</v>
      </c>
      <c r="G610" s="147">
        <f t="shared" si="181"/>
        <v>6.2036099984274173E-4</v>
      </c>
      <c r="H610" s="304">
        <v>5</v>
      </c>
      <c r="I610" s="148">
        <f>VLOOKUP(D610,'Appendix 3b. nax IBGE 2019'!$E$5:$O$1850,11,FALSE)</f>
        <v>2.5000000000000018</v>
      </c>
      <c r="J610" s="147">
        <f t="shared" si="183"/>
        <v>3.097001851301239E-3</v>
      </c>
      <c r="K610" s="146">
        <f t="shared" si="187"/>
        <v>97994.827981399896</v>
      </c>
      <c r="L610" s="146">
        <f t="shared" si="182"/>
        <v>303.49016367634192</v>
      </c>
      <c r="M610" s="146">
        <f t="shared" si="184"/>
        <v>489215.41449780867</v>
      </c>
      <c r="N610" s="146">
        <f t="shared" si="185"/>
        <v>6000369.5121120019</v>
      </c>
      <c r="O610" s="145">
        <f t="shared" si="186"/>
        <v>61.231491862518645</v>
      </c>
    </row>
    <row r="611" spans="1:15" x14ac:dyDescent="0.2">
      <c r="A611" s="143" t="s">
        <v>44</v>
      </c>
      <c r="B611" s="143" t="s">
        <v>48</v>
      </c>
      <c r="C611" s="144" t="s">
        <v>74</v>
      </c>
      <c r="D611" s="143" t="str">
        <f t="shared" si="180"/>
        <v>PAFemale25-29</v>
      </c>
      <c r="E611" s="146">
        <f>VLOOKUP(D611,'Appendix 1b. Person-years 2019'!$E$3:$F$1682,2,FALSE)</f>
        <v>380213.41070000001</v>
      </c>
      <c r="F611" s="146">
        <f>VLOOKUP(D611,'Appendix 2b.Deaths 2019'!$E$4:$F$1683,2,FALSE)</f>
        <v>291</v>
      </c>
      <c r="G611" s="147">
        <f t="shared" si="181"/>
        <v>7.653596422710294E-4</v>
      </c>
      <c r="H611" s="304">
        <v>5</v>
      </c>
      <c r="I611" s="148">
        <f>VLOOKUP(D611,'Appendix 3b. nax IBGE 2019'!$E$5:$O$1850,11,FALSE)</f>
        <v>2.4999999999998983</v>
      </c>
      <c r="J611" s="147">
        <f t="shared" si="183"/>
        <v>3.8194900026000274E-3</v>
      </c>
      <c r="K611" s="146">
        <f t="shared" si="187"/>
        <v>97691.337817723557</v>
      </c>
      <c r="L611" s="146">
        <f t="shared" si="182"/>
        <v>373.13108813541709</v>
      </c>
      <c r="M611" s="146">
        <f t="shared" si="184"/>
        <v>487523.86136827921</v>
      </c>
      <c r="N611" s="146">
        <f t="shared" si="185"/>
        <v>5511154.0976141933</v>
      </c>
      <c r="O611" s="145">
        <f t="shared" si="186"/>
        <v>56.413948469997692</v>
      </c>
    </row>
    <row r="612" spans="1:15" x14ac:dyDescent="0.2">
      <c r="A612" s="143" t="s">
        <v>44</v>
      </c>
      <c r="B612" s="143" t="s">
        <v>48</v>
      </c>
      <c r="C612" s="144" t="s">
        <v>75</v>
      </c>
      <c r="D612" s="143" t="str">
        <f t="shared" si="180"/>
        <v>PAFemale30-34</v>
      </c>
      <c r="E612" s="146">
        <f>VLOOKUP(D612,'Appendix 1b. Person-years 2019'!$E$3:$F$1682,2,FALSE)</f>
        <v>366251.7243</v>
      </c>
      <c r="F612" s="146">
        <f>VLOOKUP(D612,'Appendix 2b.Deaths 2019'!$E$4:$F$1683,2,FALSE)</f>
        <v>307</v>
      </c>
      <c r="G612" s="147">
        <f t="shared" si="181"/>
        <v>8.3822130963821372E-4</v>
      </c>
      <c r="H612" s="304">
        <v>5</v>
      </c>
      <c r="I612" s="148">
        <f>VLOOKUP(D612,'Appendix 3b. nax IBGE 2019'!$E$5:$O$1850,11,FALSE)</f>
        <v>2.5000000000000653</v>
      </c>
      <c r="J612" s="147">
        <f t="shared" si="183"/>
        <v>4.1823422272433816E-3</v>
      </c>
      <c r="K612" s="146">
        <f t="shared" si="187"/>
        <v>97318.206729588142</v>
      </c>
      <c r="L612" s="146">
        <f t="shared" si="182"/>
        <v>407.01804548475752</v>
      </c>
      <c r="M612" s="146">
        <f t="shared" si="184"/>
        <v>485573.48853422882</v>
      </c>
      <c r="N612" s="146">
        <f t="shared" si="185"/>
        <v>5023630.2362459144</v>
      </c>
      <c r="O612" s="145">
        <f t="shared" si="186"/>
        <v>51.620661796664145</v>
      </c>
    </row>
    <row r="613" spans="1:15" x14ac:dyDescent="0.2">
      <c r="A613" s="143" t="s">
        <v>44</v>
      </c>
      <c r="B613" s="143" t="s">
        <v>48</v>
      </c>
      <c r="C613" s="144" t="s">
        <v>76</v>
      </c>
      <c r="D613" s="143" t="str">
        <f t="shared" si="180"/>
        <v>PAFemale35-39</v>
      </c>
      <c r="E613" s="146">
        <f>VLOOKUP(D613,'Appendix 1b. Person-years 2019'!$E$3:$F$1682,2,FALSE)</f>
        <v>343631.42690000002</v>
      </c>
      <c r="F613" s="146">
        <f>VLOOKUP(D613,'Appendix 2b.Deaths 2019'!$E$4:$F$1683,2,FALSE)</f>
        <v>458</v>
      </c>
      <c r="G613" s="147">
        <f t="shared" si="181"/>
        <v>1.3328233803635262E-3</v>
      </c>
      <c r="H613" s="304">
        <v>5</v>
      </c>
      <c r="I613" s="148">
        <f>VLOOKUP(D613,'Appendix 3b. nax IBGE 2019'!$E$5:$O$1850,11,FALSE)</f>
        <v>2.4999999999999809</v>
      </c>
      <c r="J613" s="147">
        <f t="shared" si="183"/>
        <v>6.6419854181741893E-3</v>
      </c>
      <c r="K613" s="146">
        <f t="shared" si="187"/>
        <v>96911.188684103385</v>
      </c>
      <c r="L613" s="146">
        <f t="shared" si="182"/>
        <v>643.68270209774221</v>
      </c>
      <c r="M613" s="146">
        <f t="shared" si="184"/>
        <v>482946.73666527256</v>
      </c>
      <c r="N613" s="146">
        <f t="shared" si="185"/>
        <v>4538056.7477116855</v>
      </c>
      <c r="O613" s="145">
        <f t="shared" si="186"/>
        <v>46.826964041315861</v>
      </c>
    </row>
    <row r="614" spans="1:15" x14ac:dyDescent="0.2">
      <c r="A614" s="143" t="s">
        <v>44</v>
      </c>
      <c r="B614" s="143" t="s">
        <v>48</v>
      </c>
      <c r="C614" s="144" t="s">
        <v>77</v>
      </c>
      <c r="D614" s="143" t="str">
        <f t="shared" si="180"/>
        <v>PAFemale40-44</v>
      </c>
      <c r="E614" s="146">
        <f>VLOOKUP(D614,'Appendix 1b. Person-years 2019'!$E$3:$F$1682,2,FALSE)</f>
        <v>292100.44150000002</v>
      </c>
      <c r="F614" s="146">
        <f>VLOOKUP(D614,'Appendix 2b.Deaths 2019'!$E$4:$F$1683,2,FALSE)</f>
        <v>497</v>
      </c>
      <c r="G614" s="147">
        <f t="shared" si="181"/>
        <v>1.7014695268784796E-3</v>
      </c>
      <c r="H614" s="304">
        <v>5</v>
      </c>
      <c r="I614" s="148">
        <f>VLOOKUP(D614,'Appendix 3b. nax IBGE 2019'!$E$5:$O$1850,11,FALSE)</f>
        <v>2.500000000000028</v>
      </c>
      <c r="J614" s="147">
        <f t="shared" si="183"/>
        <v>8.4713134302568521E-3</v>
      </c>
      <c r="K614" s="146">
        <f t="shared" si="187"/>
        <v>96267.505982005649</v>
      </c>
      <c r="L614" s="146">
        <f t="shared" si="182"/>
        <v>815.5122163226963</v>
      </c>
      <c r="M614" s="146">
        <f t="shared" si="184"/>
        <v>479298.74936922156</v>
      </c>
      <c r="N614" s="146">
        <f t="shared" si="185"/>
        <v>4055110.0110464133</v>
      </c>
      <c r="O614" s="145">
        <f t="shared" si="186"/>
        <v>42.123351692567958</v>
      </c>
    </row>
    <row r="615" spans="1:15" x14ac:dyDescent="0.2">
      <c r="A615" s="143" t="s">
        <v>44</v>
      </c>
      <c r="B615" s="143" t="s">
        <v>48</v>
      </c>
      <c r="C615" s="144" t="s">
        <v>78</v>
      </c>
      <c r="D615" s="143" t="str">
        <f t="shared" si="180"/>
        <v>PAFemale45-49</v>
      </c>
      <c r="E615" s="146">
        <f>VLOOKUP(D615,'Appendix 1b. Person-years 2019'!$E$3:$F$1682,2,FALSE)</f>
        <v>240824.0037</v>
      </c>
      <c r="F615" s="146">
        <f>VLOOKUP(D615,'Appendix 2b.Deaths 2019'!$E$4:$F$1683,2,FALSE)</f>
        <v>549</v>
      </c>
      <c r="G615" s="147">
        <f t="shared" si="181"/>
        <v>2.2796730872554627E-3</v>
      </c>
      <c r="H615" s="304">
        <v>5</v>
      </c>
      <c r="I615" s="148">
        <f>VLOOKUP(D615,'Appendix 3b. nax IBGE 2019'!$E$5:$O$1850,11,FALSE)</f>
        <v>2.4999999999999738</v>
      </c>
      <c r="J615" s="147">
        <f t="shared" si="183"/>
        <v>1.1333772197637218E-2</v>
      </c>
      <c r="K615" s="146">
        <f t="shared" si="187"/>
        <v>95451.993765682957</v>
      </c>
      <c r="L615" s="146">
        <f t="shared" si="182"/>
        <v>1081.8311531505385</v>
      </c>
      <c r="M615" s="146">
        <f t="shared" si="184"/>
        <v>474555.39094553847</v>
      </c>
      <c r="N615" s="146">
        <f t="shared" si="185"/>
        <v>3575811.2616771916</v>
      </c>
      <c r="O615" s="145">
        <f t="shared" si="186"/>
        <v>37.461881314445343</v>
      </c>
    </row>
    <row r="616" spans="1:15" x14ac:dyDescent="0.2">
      <c r="A616" s="143" t="s">
        <v>44</v>
      </c>
      <c r="B616" s="143" t="s">
        <v>48</v>
      </c>
      <c r="C616" s="144" t="s">
        <v>79</v>
      </c>
      <c r="D616" s="143" t="str">
        <f t="shared" si="180"/>
        <v>PAFemale50-54</v>
      </c>
      <c r="E616" s="146">
        <f>VLOOKUP(D616,'Appendix 1b. Person-years 2019'!$E$3:$F$1682,2,FALSE)</f>
        <v>199220.70670000001</v>
      </c>
      <c r="F616" s="146">
        <f>VLOOKUP(D616,'Appendix 2b.Deaths 2019'!$E$4:$F$1683,2,FALSE)</f>
        <v>703</v>
      </c>
      <c r="G616" s="147">
        <f t="shared" si="181"/>
        <v>3.5287496548168803E-3</v>
      </c>
      <c r="H616" s="304">
        <v>5</v>
      </c>
      <c r="I616" s="148">
        <f>VLOOKUP(D616,'Appendix 3b. nax IBGE 2019'!$E$5:$O$1850,11,FALSE)</f>
        <v>2.5000000000000058</v>
      </c>
      <c r="J616" s="147">
        <f t="shared" si="183"/>
        <v>1.7489458472713101E-2</v>
      </c>
      <c r="K616" s="146">
        <f t="shared" si="187"/>
        <v>94370.162612532426</v>
      </c>
      <c r="L616" s="146">
        <f t="shared" si="182"/>
        <v>1650.4830400750684</v>
      </c>
      <c r="M616" s="146">
        <f t="shared" si="184"/>
        <v>467724.60546247446</v>
      </c>
      <c r="N616" s="146">
        <f t="shared" si="185"/>
        <v>3101255.8707316532</v>
      </c>
      <c r="O616" s="145">
        <f t="shared" si="186"/>
        <v>32.86267380363509</v>
      </c>
    </row>
    <row r="617" spans="1:15" x14ac:dyDescent="0.2">
      <c r="A617" s="143" t="s">
        <v>44</v>
      </c>
      <c r="B617" s="143" t="s">
        <v>48</v>
      </c>
      <c r="C617" s="144" t="s">
        <v>80</v>
      </c>
      <c r="D617" s="143" t="str">
        <f t="shared" si="180"/>
        <v>PAFemale55-59</v>
      </c>
      <c r="E617" s="146">
        <f>VLOOKUP(D617,'Appendix 1b. Person-years 2019'!$E$3:$F$1682,2,FALSE)</f>
        <v>159958.24969999999</v>
      </c>
      <c r="F617" s="146">
        <f>VLOOKUP(D617,'Appendix 2b.Deaths 2019'!$E$4:$F$1683,2,FALSE)</f>
        <v>910</v>
      </c>
      <c r="G617" s="147">
        <f t="shared" si="181"/>
        <v>5.6889844800546109E-3</v>
      </c>
      <c r="H617" s="304">
        <v>5</v>
      </c>
      <c r="I617" s="148">
        <f>VLOOKUP(D617,'Appendix 3b. nax IBGE 2019'!$E$5:$O$1850,11,FALSE)</f>
        <v>2.500000000000004</v>
      </c>
      <c r="J617" s="147">
        <f t="shared" si="183"/>
        <v>2.8046038703002082E-2</v>
      </c>
      <c r="K617" s="146">
        <f t="shared" si="187"/>
        <v>92719.67957245736</v>
      </c>
      <c r="L617" s="146">
        <f t="shared" si="182"/>
        <v>2600.4197218190907</v>
      </c>
      <c r="M617" s="146">
        <f t="shared" si="184"/>
        <v>457097.34855773905</v>
      </c>
      <c r="N617" s="146">
        <f t="shared" si="185"/>
        <v>2633531.2652691789</v>
      </c>
      <c r="O617" s="145">
        <f t="shared" si="186"/>
        <v>28.403153218526402</v>
      </c>
    </row>
    <row r="618" spans="1:15" x14ac:dyDescent="0.2">
      <c r="A618" s="143" t="s">
        <v>44</v>
      </c>
      <c r="B618" s="143" t="s">
        <v>48</v>
      </c>
      <c r="C618" s="144" t="s">
        <v>81</v>
      </c>
      <c r="D618" s="143" t="str">
        <f t="shared" si="180"/>
        <v>PAFemale60-64</v>
      </c>
      <c r="E618" s="146">
        <f>VLOOKUP(D618,'Appendix 1b. Person-years 2019'!$E$3:$F$1682,2,FALSE)</f>
        <v>129640.4442</v>
      </c>
      <c r="F618" s="146">
        <f>VLOOKUP(D618,'Appendix 2b.Deaths 2019'!$E$4:$F$1683,2,FALSE)</f>
        <v>1142</v>
      </c>
      <c r="G618" s="147">
        <f t="shared" si="181"/>
        <v>8.8089793817599394E-3</v>
      </c>
      <c r="H618" s="304">
        <v>5</v>
      </c>
      <c r="I618" s="148">
        <f>VLOOKUP(D618,'Appendix 3b. nax IBGE 2019'!$E$5:$O$1850,11,FALSE)</f>
        <v>2.5000000000000036</v>
      </c>
      <c r="J618" s="147">
        <f t="shared" si="183"/>
        <v>4.3095821403344517E-2</v>
      </c>
      <c r="K618" s="146">
        <f t="shared" si="187"/>
        <v>90119.259850638264</v>
      </c>
      <c r="L618" s="146">
        <f t="shared" si="182"/>
        <v>3883.7635275247026</v>
      </c>
      <c r="M618" s="146">
        <f t="shared" si="184"/>
        <v>440886.89043437957</v>
      </c>
      <c r="N618" s="146">
        <f t="shared" si="185"/>
        <v>2176433.9167114398</v>
      </c>
      <c r="O618" s="145">
        <f t="shared" si="186"/>
        <v>24.15059689037188</v>
      </c>
    </row>
    <row r="619" spans="1:15" x14ac:dyDescent="0.2">
      <c r="A619" s="143" t="s">
        <v>44</v>
      </c>
      <c r="B619" s="143" t="s">
        <v>48</v>
      </c>
      <c r="C619" s="144" t="s">
        <v>82</v>
      </c>
      <c r="D619" s="143" t="str">
        <f t="shared" si="180"/>
        <v>PAFemale65-69</v>
      </c>
      <c r="E619" s="146">
        <f>VLOOKUP(D619,'Appendix 1b. Person-years 2019'!$E$3:$F$1682,2,FALSE)</f>
        <v>97552.761899999998</v>
      </c>
      <c r="F619" s="146">
        <f>VLOOKUP(D619,'Appendix 2b.Deaths 2019'!$E$4:$F$1683,2,FALSE)</f>
        <v>1318</v>
      </c>
      <c r="G619" s="147">
        <f t="shared" si="181"/>
        <v>1.3510637467661487E-2</v>
      </c>
      <c r="H619" s="304">
        <v>5</v>
      </c>
      <c r="I619" s="148">
        <f>VLOOKUP(D619,'Appendix 3b. nax IBGE 2019'!$E$5:$O$1850,11,FALSE)</f>
        <v>2.4999999999999987</v>
      </c>
      <c r="J619" s="147">
        <f t="shared" si="183"/>
        <v>6.5346021328015216E-2</v>
      </c>
      <c r="K619" s="146">
        <f t="shared" si="187"/>
        <v>86235.496323113563</v>
      </c>
      <c r="L619" s="146">
        <f t="shared" si="182"/>
        <v>5635.1465819621562</v>
      </c>
      <c r="M619" s="146">
        <f t="shared" si="184"/>
        <v>417089.61516066245</v>
      </c>
      <c r="N619" s="146">
        <f t="shared" si="185"/>
        <v>1735547.0262770604</v>
      </c>
      <c r="O619" s="145">
        <f t="shared" si="186"/>
        <v>20.125668666348066</v>
      </c>
    </row>
    <row r="620" spans="1:15" x14ac:dyDescent="0.2">
      <c r="A620" s="143" t="s">
        <v>44</v>
      </c>
      <c r="B620" s="143" t="s">
        <v>48</v>
      </c>
      <c r="C620" s="144" t="s">
        <v>19</v>
      </c>
      <c r="D620" s="143" t="str">
        <f t="shared" si="180"/>
        <v>PAFemale70-74</v>
      </c>
      <c r="E620" s="146">
        <f>VLOOKUP(D620,'Appendix 1b. Person-years 2019'!$E$3:$F$1682,2,FALSE)</f>
        <v>68706.964800000002</v>
      </c>
      <c r="F620" s="146">
        <f>VLOOKUP(D620,'Appendix 2b.Deaths 2019'!$E$4:$F$1683,2,FALSE)</f>
        <v>1487</v>
      </c>
      <c r="G620" s="147">
        <f t="shared" si="181"/>
        <v>2.1642638476732711E-2</v>
      </c>
      <c r="H620" s="304">
        <v>5</v>
      </c>
      <c r="I620" s="148">
        <f>VLOOKUP(D620,'Appendix 3b. nax IBGE 2019'!$E$5:$O$1850,11,FALSE)</f>
        <v>2.5000000000000004</v>
      </c>
      <c r="J620" s="147">
        <f t="shared" si="183"/>
        <v>0.10265868060650137</v>
      </c>
      <c r="K620" s="146">
        <f t="shared" si="187"/>
        <v>80600.349741151411</v>
      </c>
      <c r="L620" s="146">
        <f t="shared" si="182"/>
        <v>8274.3255608491672</v>
      </c>
      <c r="M620" s="146">
        <f t="shared" si="184"/>
        <v>382315.93480363418</v>
      </c>
      <c r="N620" s="146">
        <f t="shared" si="185"/>
        <v>1318457.4111163979</v>
      </c>
      <c r="O620" s="145">
        <f t="shared" si="186"/>
        <v>16.357961415187816</v>
      </c>
    </row>
    <row r="621" spans="1:15" x14ac:dyDescent="0.2">
      <c r="A621" s="143" t="s">
        <v>44</v>
      </c>
      <c r="B621" s="143" t="s">
        <v>48</v>
      </c>
      <c r="C621" s="144" t="s">
        <v>20</v>
      </c>
      <c r="D621" s="143" t="str">
        <f t="shared" si="180"/>
        <v>PAFemale75-79</v>
      </c>
      <c r="E621" s="146">
        <f>VLOOKUP(D621,'Appendix 1b. Person-years 2019'!$E$3:$F$1682,2,FALSE)</f>
        <v>48034.455399999999</v>
      </c>
      <c r="F621" s="146">
        <f>VLOOKUP(D621,'Appendix 2b.Deaths 2019'!$E$4:$F$1683,2,FALSE)</f>
        <v>1671</v>
      </c>
      <c r="G621" s="147">
        <f t="shared" si="181"/>
        <v>3.4787528787096442E-2</v>
      </c>
      <c r="H621" s="304">
        <v>5</v>
      </c>
      <c r="I621" s="148">
        <f>VLOOKUP(D621,'Appendix 3b. nax IBGE 2019'!$E$5:$O$1850,11,FALSE)</f>
        <v>2.5000000000000009</v>
      </c>
      <c r="J621" s="147">
        <f t="shared" si="183"/>
        <v>0.16002082159137065</v>
      </c>
      <c r="K621" s="146">
        <f t="shared" si="187"/>
        <v>72326.024180302251</v>
      </c>
      <c r="L621" s="146">
        <f t="shared" si="182"/>
        <v>11573.669811769307</v>
      </c>
      <c r="M621" s="146">
        <f t="shared" si="184"/>
        <v>332695.94637208799</v>
      </c>
      <c r="N621" s="146">
        <f t="shared" si="185"/>
        <v>936141.47631276376</v>
      </c>
      <c r="O621" s="145">
        <f t="shared" si="186"/>
        <v>12.943355962427129</v>
      </c>
    </row>
    <row r="622" spans="1:15" x14ac:dyDescent="0.2">
      <c r="A622" s="143" t="s">
        <v>44</v>
      </c>
      <c r="B622" s="143" t="s">
        <v>48</v>
      </c>
      <c r="C622" s="144" t="s">
        <v>21</v>
      </c>
      <c r="D622" s="143" t="str">
        <f t="shared" si="180"/>
        <v>PAFemale80-84</v>
      </c>
      <c r="E622" s="146">
        <f>VLOOKUP(D622,'Appendix 1b. Person-years 2019'!$E$3:$F$1682,2,FALSE)</f>
        <v>28844.695100000001</v>
      </c>
      <c r="F622" s="146">
        <f>VLOOKUP(D622,'Appendix 2b.Deaths 2019'!$E$4:$F$1683,2,FALSE)</f>
        <v>1682</v>
      </c>
      <c r="G622" s="147">
        <f t="shared" si="181"/>
        <v>5.8312282177668089E-2</v>
      </c>
      <c r="H622" s="304">
        <v>5</v>
      </c>
      <c r="I622" s="148">
        <f>VLOOKUP(D622,'Appendix 3b. nax IBGE 2019'!$E$5:$O$1850,11,FALSE)</f>
        <v>2.5</v>
      </c>
      <c r="J622" s="147">
        <f t="shared" si="183"/>
        <v>0.25446528249514772</v>
      </c>
      <c r="K622" s="146">
        <f t="shared" si="187"/>
        <v>60752.354368532942</v>
      </c>
      <c r="L622" s="146">
        <f t="shared" si="182"/>
        <v>15459.365016634056</v>
      </c>
      <c r="M622" s="146">
        <f t="shared" si="184"/>
        <v>265113.35930107959</v>
      </c>
      <c r="N622" s="146">
        <f t="shared" si="185"/>
        <v>603445.52994067571</v>
      </c>
      <c r="O622" s="145">
        <f t="shared" si="186"/>
        <v>9.93287480317362</v>
      </c>
    </row>
    <row r="623" spans="1:15" x14ac:dyDescent="0.2">
      <c r="A623" s="143" t="s">
        <v>44</v>
      </c>
      <c r="B623" s="143" t="s">
        <v>48</v>
      </c>
      <c r="C623" s="144" t="s">
        <v>22</v>
      </c>
      <c r="D623" s="143" t="str">
        <f t="shared" si="180"/>
        <v>PAFemale85-89</v>
      </c>
      <c r="E623" s="146">
        <f>VLOOKUP(D623,'Appendix 1b. Person-years 2019'!$E$3:$F$1682,2,FALSE)</f>
        <v>15215.901</v>
      </c>
      <c r="F623" s="146">
        <f>VLOOKUP(D623,'Appendix 2b.Deaths 2019'!$E$4:$F$1683,2,FALSE)</f>
        <v>1464</v>
      </c>
      <c r="G623" s="147">
        <f t="shared" si="181"/>
        <v>9.6215137046435834E-2</v>
      </c>
      <c r="H623" s="304">
        <v>5</v>
      </c>
      <c r="I623" s="148">
        <f>VLOOKUP(D623,'Appendix 3b. nax IBGE 2019'!$E$5:$O$1850,11,FALSE)</f>
        <v>2.4999999999999996</v>
      </c>
      <c r="J623" s="147">
        <f t="shared" si="183"/>
        <v>0.38779605805306988</v>
      </c>
      <c r="K623" s="146">
        <f t="shared" si="187"/>
        <v>45292.989351898883</v>
      </c>
      <c r="L623" s="146">
        <f t="shared" si="182"/>
        <v>17564.442728106056</v>
      </c>
      <c r="M623" s="146">
        <f t="shared" si="184"/>
        <v>182553.83993922925</v>
      </c>
      <c r="N623" s="146">
        <f t="shared" si="185"/>
        <v>338332.17063959618</v>
      </c>
      <c r="O623" s="145">
        <f t="shared" si="186"/>
        <v>7.4698573770647307</v>
      </c>
    </row>
    <row r="624" spans="1:15" x14ac:dyDescent="0.2">
      <c r="A624" s="143" t="s">
        <v>44</v>
      </c>
      <c r="B624" s="143" t="s">
        <v>48</v>
      </c>
      <c r="C624" s="144" t="s">
        <v>5</v>
      </c>
      <c r="D624" s="143" t="str">
        <f t="shared" si="180"/>
        <v>PAFemale90+</v>
      </c>
      <c r="E624" s="8">
        <f>VLOOKUP(D624,'Appendix 1b. Person-years 2019'!$E$3:$F$1682,2,FALSE)</f>
        <v>9382.0211999999992</v>
      </c>
      <c r="F624" s="8">
        <f>VLOOKUP(D624,'Appendix 2b.Deaths 2019'!$E$4:$F$1683,2,FALSE)</f>
        <v>1670</v>
      </c>
      <c r="G624" s="7">
        <f t="shared" si="181"/>
        <v>0.17800002413126076</v>
      </c>
      <c r="H624" s="306"/>
      <c r="I624" s="148">
        <f>VLOOKUP(D624,'Appendix 3b. nax IBGE 2019'!$E$5:$O$1850,11,FALSE)</f>
        <v>0</v>
      </c>
      <c r="J624" s="7">
        <v>1</v>
      </c>
      <c r="K624" s="8">
        <f t="shared" si="187"/>
        <v>27728.546623792827</v>
      </c>
      <c r="L624" s="8">
        <f t="shared" si="182"/>
        <v>27728.546623792827</v>
      </c>
      <c r="M624" s="8">
        <f>K624*O624</f>
        <v>155778.3307003669</v>
      </c>
      <c r="N624" s="8">
        <f>M624</f>
        <v>155778.3307003669</v>
      </c>
      <c r="O624" s="142">
        <f>1/G624</f>
        <v>5.6179767664670655</v>
      </c>
    </row>
    <row r="625" spans="1:15" x14ac:dyDescent="0.2">
      <c r="A625" s="143" t="s">
        <v>44</v>
      </c>
      <c r="B625" s="143" t="s">
        <v>47</v>
      </c>
      <c r="C625" s="144">
        <v>0</v>
      </c>
      <c r="D625" s="143" t="str">
        <f t="shared" si="180"/>
        <v>PAMale0</v>
      </c>
      <c r="E625" s="151">
        <f>VLOOKUP(D625,'Appendix 1b. Person-years 2019'!$E$3:$F$1682,2,FALSE)</f>
        <v>73944.888300000006</v>
      </c>
      <c r="F625" s="151">
        <f>VLOOKUP(D625,'Appendix 2b.Deaths 2019'!$E$4:$F$1683,2,FALSE)</f>
        <v>1167</v>
      </c>
      <c r="G625" s="152">
        <f t="shared" si="181"/>
        <v>1.5782023975279977E-2</v>
      </c>
      <c r="H625" s="307">
        <v>1</v>
      </c>
      <c r="I625" s="148">
        <f>VLOOKUP(D625,'Appendix 3b. nax IBGE 2019'!$E$5:$O$1850,11,FALSE)</f>
        <v>9.2136428777920359E-2</v>
      </c>
      <c r="J625" s="152">
        <f t="shared" ref="J625:J643" si="188">(H625*G625)/(1+(H625-I625)*G625)</f>
        <v>1.5559094442527066E-2</v>
      </c>
      <c r="K625" s="151">
        <v>100000</v>
      </c>
      <c r="L625" s="151">
        <f t="shared" si="182"/>
        <v>1555.9094442527066</v>
      </c>
      <c r="M625" s="151">
        <f t="shared" ref="M625:M643" si="189">K626*H625+L625*I625</f>
        <v>98587.446495442564</v>
      </c>
      <c r="N625" s="151">
        <f t="shared" ref="N625:N643" si="190">N626+M625</f>
        <v>7256368.3915569615</v>
      </c>
      <c r="O625" s="150">
        <f t="shared" ref="O625:O643" si="191">N625/K625</f>
        <v>72.563683915569612</v>
      </c>
    </row>
    <row r="626" spans="1:15" x14ac:dyDescent="0.2">
      <c r="A626" s="143" t="s">
        <v>44</v>
      </c>
      <c r="B626" s="143" t="s">
        <v>47</v>
      </c>
      <c r="C626" s="149" t="s">
        <v>107</v>
      </c>
      <c r="D626" s="143" t="str">
        <f t="shared" si="180"/>
        <v>PAMale01-04</v>
      </c>
      <c r="E626" s="146">
        <f>VLOOKUP(D626,'Appendix 1b. Person-years 2019'!$E$3:$F$1682,2,FALSE)</f>
        <v>294454.21509999997</v>
      </c>
      <c r="F626" s="146">
        <f>VLOOKUP(D626,'Appendix 2b.Deaths 2019'!$E$4:$F$1683,2,FALSE)</f>
        <v>216</v>
      </c>
      <c r="G626" s="147">
        <f t="shared" si="181"/>
        <v>7.3356056365721906E-4</v>
      </c>
      <c r="H626" s="304">
        <v>4</v>
      </c>
      <c r="I626" s="148">
        <f>VLOOKUP(D626,'Appendix 3b. nax IBGE 2019'!$E$5:$O$1850,11,FALSE)</f>
        <v>1.6009810226406707</v>
      </c>
      <c r="J626" s="147">
        <f t="shared" si="188"/>
        <v>2.9290875710050427E-3</v>
      </c>
      <c r="K626" s="146">
        <f t="shared" ref="K626:K644" si="192">K625-L625</f>
        <v>98444.090555747287</v>
      </c>
      <c r="L626" s="146">
        <f t="shared" si="182"/>
        <v>288.35136208573431</v>
      </c>
      <c r="M626" s="146">
        <f t="shared" si="189"/>
        <v>393084.60183319804</v>
      </c>
      <c r="N626" s="146">
        <f t="shared" si="190"/>
        <v>7157780.9450615188</v>
      </c>
      <c r="O626" s="145">
        <f t="shared" si="191"/>
        <v>72.709097160161008</v>
      </c>
    </row>
    <row r="627" spans="1:15" x14ac:dyDescent="0.2">
      <c r="A627" s="143" t="s">
        <v>44</v>
      </c>
      <c r="B627" s="143" t="s">
        <v>47</v>
      </c>
      <c r="C627" s="149" t="s">
        <v>106</v>
      </c>
      <c r="D627" s="143" t="str">
        <f t="shared" si="180"/>
        <v>PAMale05-09</v>
      </c>
      <c r="E627" s="146">
        <f>VLOOKUP(D627,'Appendix 1b. Person-years 2019'!$E$3:$F$1682,2,FALSE)</f>
        <v>376088.47350000002</v>
      </c>
      <c r="F627" s="146">
        <f>VLOOKUP(D627,'Appendix 2b.Deaths 2019'!$E$4:$F$1683,2,FALSE)</f>
        <v>118</v>
      </c>
      <c r="G627" s="147">
        <f t="shared" si="181"/>
        <v>3.1375595987256439E-4</v>
      </c>
      <c r="H627" s="304">
        <v>5</v>
      </c>
      <c r="I627" s="148">
        <f>VLOOKUP(D627,'Appendix 3b. nax IBGE 2019'!$E$5:$O$1850,11,FALSE)</f>
        <v>2.4999999999999547</v>
      </c>
      <c r="J627" s="147">
        <f t="shared" si="188"/>
        <v>1.5675502287961112E-3</v>
      </c>
      <c r="K627" s="146">
        <f t="shared" si="192"/>
        <v>98155.739193661546</v>
      </c>
      <c r="L627" s="146">
        <f t="shared" si="182"/>
        <v>153.86405143067557</v>
      </c>
      <c r="M627" s="146">
        <f t="shared" si="189"/>
        <v>490394.03583973105</v>
      </c>
      <c r="N627" s="146">
        <f t="shared" si="190"/>
        <v>6764696.3432283206</v>
      </c>
      <c r="O627" s="145">
        <f t="shared" si="191"/>
        <v>68.917990927474506</v>
      </c>
    </row>
    <row r="628" spans="1:15" x14ac:dyDescent="0.2">
      <c r="A628" s="143" t="s">
        <v>44</v>
      </c>
      <c r="B628" s="143" t="s">
        <v>47</v>
      </c>
      <c r="C628" s="149" t="s">
        <v>71</v>
      </c>
      <c r="D628" s="143" t="str">
        <f t="shared" si="180"/>
        <v>PAMale10-14</v>
      </c>
      <c r="E628" s="146">
        <f>VLOOKUP(D628,'Appendix 1b. Person-years 2019'!$E$3:$F$1682,2,FALSE)</f>
        <v>408422.36790000001</v>
      </c>
      <c r="F628" s="146">
        <f>VLOOKUP(D628,'Appendix 2b.Deaths 2019'!$E$4:$F$1683,2,FALSE)</f>
        <v>156</v>
      </c>
      <c r="G628" s="147">
        <f t="shared" si="181"/>
        <v>3.819575328406003E-4</v>
      </c>
      <c r="H628" s="304">
        <v>5</v>
      </c>
      <c r="I628" s="148">
        <f>VLOOKUP(D628,'Appendix 3b. nax IBGE 2019'!$E$5:$O$1850,11,FALSE)</f>
        <v>2.4999999999999836</v>
      </c>
      <c r="J628" s="147">
        <f t="shared" si="188"/>
        <v>1.9079657594674251E-3</v>
      </c>
      <c r="K628" s="146">
        <f t="shared" si="192"/>
        <v>98001.875142230871</v>
      </c>
      <c r="L628" s="146">
        <f t="shared" si="182"/>
        <v>186.9842221349783</v>
      </c>
      <c r="M628" s="146">
        <f t="shared" si="189"/>
        <v>489541.91515581688</v>
      </c>
      <c r="N628" s="146">
        <f t="shared" si="190"/>
        <v>6274302.3073885897</v>
      </c>
      <c r="O628" s="145">
        <f t="shared" si="191"/>
        <v>64.022267923778472</v>
      </c>
    </row>
    <row r="629" spans="1:15" x14ac:dyDescent="0.2">
      <c r="A629" s="143" t="s">
        <v>44</v>
      </c>
      <c r="B629" s="143" t="s">
        <v>47</v>
      </c>
      <c r="C629" s="144" t="s">
        <v>72</v>
      </c>
      <c r="D629" s="143" t="str">
        <f t="shared" si="180"/>
        <v>PAMale15-19</v>
      </c>
      <c r="E629" s="146">
        <f>VLOOKUP(D629,'Appendix 1b. Person-years 2019'!$E$3:$F$1682,2,FALSE)</f>
        <v>415835.08039999998</v>
      </c>
      <c r="F629" s="146">
        <f>VLOOKUP(D629,'Appendix 2b.Deaths 2019'!$E$4:$F$1683,2,FALSE)</f>
        <v>823</v>
      </c>
      <c r="G629" s="147">
        <f t="shared" si="181"/>
        <v>1.9791500015062221E-3</v>
      </c>
      <c r="H629" s="304">
        <v>5</v>
      </c>
      <c r="I629" s="148">
        <f>VLOOKUP(D629,'Appendix 3b. nax IBGE 2019'!$E$5:$O$1850,11,FALSE)</f>
        <v>2.5000000000000133</v>
      </c>
      <c r="J629" s="147">
        <f t="shared" si="188"/>
        <v>9.8470281431203895E-3</v>
      </c>
      <c r="K629" s="146">
        <f t="shared" si="192"/>
        <v>97814.890920095888</v>
      </c>
      <c r="L629" s="146">
        <f t="shared" si="182"/>
        <v>963.18598370643531</v>
      </c>
      <c r="M629" s="146">
        <f t="shared" si="189"/>
        <v>486666.48964121338</v>
      </c>
      <c r="N629" s="146">
        <f t="shared" si="190"/>
        <v>5784760.3922327729</v>
      </c>
      <c r="O629" s="145">
        <f t="shared" si="191"/>
        <v>59.139874694112699</v>
      </c>
    </row>
    <row r="630" spans="1:15" x14ac:dyDescent="0.2">
      <c r="A630" s="143" t="s">
        <v>44</v>
      </c>
      <c r="B630" s="143" t="s">
        <v>47</v>
      </c>
      <c r="C630" s="144" t="s">
        <v>73</v>
      </c>
      <c r="D630" s="143" t="str">
        <f t="shared" si="180"/>
        <v>PAMale20-24</v>
      </c>
      <c r="E630" s="146">
        <f>VLOOKUP(D630,'Appendix 1b. Person-years 2019'!$E$3:$F$1682,2,FALSE)</f>
        <v>412887.13740000001</v>
      </c>
      <c r="F630" s="146">
        <f>VLOOKUP(D630,'Appendix 2b.Deaths 2019'!$E$4:$F$1683,2,FALSE)</f>
        <v>1224</v>
      </c>
      <c r="G630" s="147">
        <f t="shared" si="181"/>
        <v>2.9644905087324236E-3</v>
      </c>
      <c r="H630" s="304">
        <v>5</v>
      </c>
      <c r="I630" s="148">
        <f>VLOOKUP(D630,'Appendix 3b. nax IBGE 2019'!$E$5:$O$1850,11,FALSE)</f>
        <v>2.499999999999996</v>
      </c>
      <c r="J630" s="147">
        <f t="shared" si="188"/>
        <v>1.4713408146657437E-2</v>
      </c>
      <c r="K630" s="146">
        <f t="shared" si="192"/>
        <v>96851.704936389448</v>
      </c>
      <c r="L630" s="146">
        <f t="shared" si="182"/>
        <v>1425.0186644287348</v>
      </c>
      <c r="M630" s="146">
        <f t="shared" si="189"/>
        <v>480695.97802087542</v>
      </c>
      <c r="N630" s="146">
        <f t="shared" si="190"/>
        <v>5298093.9025915591</v>
      </c>
      <c r="O630" s="145">
        <f t="shared" si="191"/>
        <v>54.703155778943255</v>
      </c>
    </row>
    <row r="631" spans="1:15" x14ac:dyDescent="0.2">
      <c r="A631" s="143" t="s">
        <v>44</v>
      </c>
      <c r="B631" s="143" t="s">
        <v>47</v>
      </c>
      <c r="C631" s="144" t="s">
        <v>74</v>
      </c>
      <c r="D631" s="143" t="str">
        <f t="shared" si="180"/>
        <v>PAMale25-29</v>
      </c>
      <c r="E631" s="146">
        <f>VLOOKUP(D631,'Appendix 1b. Person-years 2019'!$E$3:$F$1682,2,FALSE)</f>
        <v>378970.57150000002</v>
      </c>
      <c r="F631" s="146">
        <f>VLOOKUP(D631,'Appendix 2b.Deaths 2019'!$E$4:$F$1683,2,FALSE)</f>
        <v>1095</v>
      </c>
      <c r="G631" s="147">
        <f t="shared" si="181"/>
        <v>2.8894064139753394E-3</v>
      </c>
      <c r="H631" s="304">
        <v>5</v>
      </c>
      <c r="I631" s="148">
        <f>VLOOKUP(D631,'Appendix 3b. nax IBGE 2019'!$E$5:$O$1850,11,FALSE)</f>
        <v>2.5000000000000124</v>
      </c>
      <c r="J631" s="147">
        <f t="shared" si="188"/>
        <v>1.4343422130123858E-2</v>
      </c>
      <c r="K631" s="146">
        <f t="shared" si="192"/>
        <v>95426.686271960716</v>
      </c>
      <c r="L631" s="146">
        <f t="shared" si="182"/>
        <v>1368.745243677628</v>
      </c>
      <c r="M631" s="146">
        <f t="shared" si="189"/>
        <v>473711.56825060956</v>
      </c>
      <c r="N631" s="146">
        <f t="shared" si="190"/>
        <v>4817397.9245706834</v>
      </c>
      <c r="O631" s="145">
        <f t="shared" si="191"/>
        <v>50.482712045992763</v>
      </c>
    </row>
    <row r="632" spans="1:15" x14ac:dyDescent="0.2">
      <c r="A632" s="143" t="s">
        <v>44</v>
      </c>
      <c r="B632" s="143" t="s">
        <v>47</v>
      </c>
      <c r="C632" s="144" t="s">
        <v>75</v>
      </c>
      <c r="D632" s="143" t="str">
        <f t="shared" si="180"/>
        <v>PAMale30-34</v>
      </c>
      <c r="E632" s="146">
        <f>VLOOKUP(D632,'Appendix 1b. Person-years 2019'!$E$3:$F$1682,2,FALSE)</f>
        <v>360331.71629999997</v>
      </c>
      <c r="F632" s="146">
        <f>VLOOKUP(D632,'Appendix 2b.Deaths 2019'!$E$4:$F$1683,2,FALSE)</f>
        <v>1045</v>
      </c>
      <c r="G632" s="147">
        <f t="shared" si="181"/>
        <v>2.900105521463363E-3</v>
      </c>
      <c r="H632" s="304">
        <v>5</v>
      </c>
      <c r="I632" s="148">
        <f>VLOOKUP(D632,'Appendix 3b. nax IBGE 2019'!$E$5:$O$1850,11,FALSE)</f>
        <v>2.5000000000000129</v>
      </c>
      <c r="J632" s="147">
        <f t="shared" si="188"/>
        <v>1.4396151709664259E-2</v>
      </c>
      <c r="K632" s="146">
        <f t="shared" si="192"/>
        <v>94057.941028283094</v>
      </c>
      <c r="L632" s="146">
        <f t="shared" si="182"/>
        <v>1354.0723885418176</v>
      </c>
      <c r="M632" s="146">
        <f t="shared" si="189"/>
        <v>466904.52417006093</v>
      </c>
      <c r="N632" s="146">
        <f t="shared" si="190"/>
        <v>4343686.3563200738</v>
      </c>
      <c r="O632" s="145">
        <f t="shared" si="191"/>
        <v>46.180963657432535</v>
      </c>
    </row>
    <row r="633" spans="1:15" x14ac:dyDescent="0.2">
      <c r="A633" s="143" t="s">
        <v>44</v>
      </c>
      <c r="B633" s="143" t="s">
        <v>47</v>
      </c>
      <c r="C633" s="144" t="s">
        <v>76</v>
      </c>
      <c r="D633" s="143" t="str">
        <f t="shared" si="180"/>
        <v>PAMale35-39</v>
      </c>
      <c r="E633" s="146">
        <f>VLOOKUP(D633,'Appendix 1b. Person-years 2019'!$E$3:$F$1682,2,FALSE)</f>
        <v>335652.7953</v>
      </c>
      <c r="F633" s="146">
        <f>VLOOKUP(D633,'Appendix 2b.Deaths 2019'!$E$4:$F$1683,2,FALSE)</f>
        <v>1039</v>
      </c>
      <c r="G633" s="147">
        <f t="shared" si="181"/>
        <v>3.0954605906718634E-3</v>
      </c>
      <c r="H633" s="304">
        <v>5</v>
      </c>
      <c r="I633" s="148">
        <f>VLOOKUP(D633,'Appendix 3b. nax IBGE 2019'!$E$5:$O$1850,11,FALSE)</f>
        <v>2.4999999999999734</v>
      </c>
      <c r="J633" s="147">
        <f t="shared" si="188"/>
        <v>1.5358449267257742E-2</v>
      </c>
      <c r="K633" s="146">
        <f t="shared" si="192"/>
        <v>92703.868639741282</v>
      </c>
      <c r="L633" s="146">
        <f t="shared" si="182"/>
        <v>1423.7876633819924</v>
      </c>
      <c r="M633" s="146">
        <f t="shared" si="189"/>
        <v>459959.87404025136</v>
      </c>
      <c r="N633" s="146">
        <f t="shared" si="190"/>
        <v>3876781.8321500132</v>
      </c>
      <c r="O633" s="145">
        <f t="shared" si="191"/>
        <v>41.818986510861457</v>
      </c>
    </row>
    <row r="634" spans="1:15" x14ac:dyDescent="0.2">
      <c r="A634" s="143" t="s">
        <v>44</v>
      </c>
      <c r="B634" s="143" t="s">
        <v>47</v>
      </c>
      <c r="C634" s="144" t="s">
        <v>77</v>
      </c>
      <c r="D634" s="143" t="str">
        <f t="shared" si="180"/>
        <v>PAMale40-44</v>
      </c>
      <c r="E634" s="146">
        <f>VLOOKUP(D634,'Appendix 1b. Person-years 2019'!$E$3:$F$1682,2,FALSE)</f>
        <v>290829.2597</v>
      </c>
      <c r="F634" s="146">
        <f>VLOOKUP(D634,'Appendix 2b.Deaths 2019'!$E$4:$F$1683,2,FALSE)</f>
        <v>1010</v>
      </c>
      <c r="G634" s="147">
        <f t="shared" si="181"/>
        <v>3.472828012703565E-3</v>
      </c>
      <c r="H634" s="304">
        <v>5</v>
      </c>
      <c r="I634" s="148">
        <f>VLOOKUP(D634,'Appendix 3b. nax IBGE 2019'!$E$5:$O$1850,11,FALSE)</f>
        <v>2.5</v>
      </c>
      <c r="J634" s="147">
        <f t="shared" si="188"/>
        <v>1.7214680997522942E-2</v>
      </c>
      <c r="K634" s="146">
        <f t="shared" si="192"/>
        <v>91280.080976359284</v>
      </c>
      <c r="L634" s="146">
        <f t="shared" si="182"/>
        <v>1571.3574754360875</v>
      </c>
      <c r="M634" s="146">
        <f t="shared" si="189"/>
        <v>452472.01119320618</v>
      </c>
      <c r="N634" s="146">
        <f t="shared" si="190"/>
        <v>3416821.9581097621</v>
      </c>
      <c r="O634" s="145">
        <f t="shared" si="191"/>
        <v>37.432284476113558</v>
      </c>
    </row>
    <row r="635" spans="1:15" x14ac:dyDescent="0.2">
      <c r="A635" s="143" t="s">
        <v>44</v>
      </c>
      <c r="B635" s="143" t="s">
        <v>47</v>
      </c>
      <c r="C635" s="144" t="s">
        <v>78</v>
      </c>
      <c r="D635" s="143" t="str">
        <f t="shared" si="180"/>
        <v>PAMale45-49</v>
      </c>
      <c r="E635" s="146">
        <f>VLOOKUP(D635,'Appendix 1b. Person-years 2019'!$E$3:$F$1682,2,FALSE)</f>
        <v>241405.4577</v>
      </c>
      <c r="F635" s="146">
        <f>VLOOKUP(D635,'Appendix 2b.Deaths 2019'!$E$4:$F$1683,2,FALSE)</f>
        <v>1003</v>
      </c>
      <c r="G635" s="147">
        <f t="shared" si="181"/>
        <v>4.1548356427237474E-3</v>
      </c>
      <c r="H635" s="304">
        <v>5</v>
      </c>
      <c r="I635" s="148">
        <f>VLOOKUP(D635,'Appendix 3b. nax IBGE 2019'!$E$5:$O$1850,11,FALSE)</f>
        <v>2.5000000000000138</v>
      </c>
      <c r="J635" s="147">
        <f t="shared" si="188"/>
        <v>2.0560613291271651E-2</v>
      </c>
      <c r="K635" s="146">
        <f t="shared" si="192"/>
        <v>89708.723500923195</v>
      </c>
      <c r="L635" s="146">
        <f t="shared" si="182"/>
        <v>1844.4663727560949</v>
      </c>
      <c r="M635" s="146">
        <f t="shared" si="189"/>
        <v>443932.45157272572</v>
      </c>
      <c r="N635" s="146">
        <f t="shared" si="190"/>
        <v>2964349.946916556</v>
      </c>
      <c r="O635" s="145">
        <f t="shared" si="191"/>
        <v>33.044165954340549</v>
      </c>
    </row>
    <row r="636" spans="1:15" x14ac:dyDescent="0.2">
      <c r="A636" s="143" t="s">
        <v>44</v>
      </c>
      <c r="B636" s="143" t="s">
        <v>47</v>
      </c>
      <c r="C636" s="144" t="s">
        <v>79</v>
      </c>
      <c r="D636" s="143" t="str">
        <f t="shared" si="180"/>
        <v>PAMale50-54</v>
      </c>
      <c r="E636" s="146">
        <f>VLOOKUP(D636,'Appendix 1b. Person-years 2019'!$E$3:$F$1682,2,FALSE)</f>
        <v>200922.38529999999</v>
      </c>
      <c r="F636" s="146">
        <f>VLOOKUP(D636,'Appendix 2b.Deaths 2019'!$E$4:$F$1683,2,FALSE)</f>
        <v>1250</v>
      </c>
      <c r="G636" s="147">
        <f t="shared" si="181"/>
        <v>6.2213077857582056E-3</v>
      </c>
      <c r="H636" s="304">
        <v>5</v>
      </c>
      <c r="I636" s="148">
        <f>VLOOKUP(D636,'Appendix 3b. nax IBGE 2019'!$E$5:$O$1850,11,FALSE)</f>
        <v>2.5</v>
      </c>
      <c r="J636" s="147">
        <f t="shared" si="188"/>
        <v>3.0630140105990366E-2</v>
      </c>
      <c r="K636" s="146">
        <f t="shared" si="192"/>
        <v>87864.257128167097</v>
      </c>
      <c r="L636" s="146">
        <f t="shared" si="182"/>
        <v>2691.2945061445207</v>
      </c>
      <c r="M636" s="146">
        <f t="shared" si="189"/>
        <v>432593.04937547422</v>
      </c>
      <c r="N636" s="146">
        <f t="shared" si="190"/>
        <v>2520417.4953438304</v>
      </c>
      <c r="O636" s="145">
        <f t="shared" si="191"/>
        <v>28.685355999394744</v>
      </c>
    </row>
    <row r="637" spans="1:15" x14ac:dyDescent="0.2">
      <c r="A637" s="143" t="s">
        <v>44</v>
      </c>
      <c r="B637" s="143" t="s">
        <v>47</v>
      </c>
      <c r="C637" s="144" t="s">
        <v>80</v>
      </c>
      <c r="D637" s="143" t="str">
        <f t="shared" si="180"/>
        <v>PAMale55-59</v>
      </c>
      <c r="E637" s="146">
        <f>VLOOKUP(D637,'Appendix 1b. Person-years 2019'!$E$3:$F$1682,2,FALSE)</f>
        <v>158937.7746</v>
      </c>
      <c r="F637" s="146">
        <f>VLOOKUP(D637,'Appendix 2b.Deaths 2019'!$E$4:$F$1683,2,FALSE)</f>
        <v>1526</v>
      </c>
      <c r="G637" s="147">
        <f t="shared" si="181"/>
        <v>9.6012417679843358E-3</v>
      </c>
      <c r="H637" s="304">
        <v>5</v>
      </c>
      <c r="I637" s="148">
        <f>VLOOKUP(D637,'Appendix 3b. nax IBGE 2019'!$E$5:$O$1850,11,FALSE)</f>
        <v>2.499999999999996</v>
      </c>
      <c r="J637" s="147">
        <f t="shared" si="188"/>
        <v>4.6880921193216941E-2</v>
      </c>
      <c r="K637" s="146">
        <f t="shared" si="192"/>
        <v>85172.962622022576</v>
      </c>
      <c r="L637" s="146">
        <f t="shared" si="182"/>
        <v>3992.9869484758524</v>
      </c>
      <c r="M637" s="146">
        <f t="shared" si="189"/>
        <v>415882.34573892324</v>
      </c>
      <c r="N637" s="146">
        <f t="shared" si="190"/>
        <v>2087824.445968356</v>
      </c>
      <c r="O637" s="145">
        <f t="shared" si="191"/>
        <v>24.51276064252486</v>
      </c>
    </row>
    <row r="638" spans="1:15" x14ac:dyDescent="0.2">
      <c r="A638" s="143" t="s">
        <v>44</v>
      </c>
      <c r="B638" s="143" t="s">
        <v>47</v>
      </c>
      <c r="C638" s="144" t="s">
        <v>81</v>
      </c>
      <c r="D638" s="143" t="str">
        <f t="shared" si="180"/>
        <v>PAMale60-64</v>
      </c>
      <c r="E638" s="146">
        <f>VLOOKUP(D638,'Appendix 1b. Person-years 2019'!$E$3:$F$1682,2,FALSE)</f>
        <v>126691.944</v>
      </c>
      <c r="F638" s="146">
        <f>VLOOKUP(D638,'Appendix 2b.Deaths 2019'!$E$4:$F$1683,2,FALSE)</f>
        <v>1824</v>
      </c>
      <c r="G638" s="147">
        <f t="shared" si="181"/>
        <v>1.4397126939657662E-2</v>
      </c>
      <c r="H638" s="304">
        <v>5</v>
      </c>
      <c r="I638" s="148">
        <f>VLOOKUP(D638,'Appendix 3b. nax IBGE 2019'!$E$5:$O$1850,11,FALSE)</f>
        <v>2.5000000000000049</v>
      </c>
      <c r="J638" s="147">
        <f t="shared" si="188"/>
        <v>6.9484685118263848E-2</v>
      </c>
      <c r="K638" s="146">
        <f t="shared" si="192"/>
        <v>81179.975673546724</v>
      </c>
      <c r="L638" s="146">
        <f t="shared" si="182"/>
        <v>5640.7650475847131</v>
      </c>
      <c r="M638" s="146">
        <f t="shared" si="189"/>
        <v>391797.96574877185</v>
      </c>
      <c r="N638" s="146">
        <f t="shared" si="190"/>
        <v>1671942.1002294328</v>
      </c>
      <c r="O638" s="145">
        <f t="shared" si="191"/>
        <v>20.595498906687297</v>
      </c>
    </row>
    <row r="639" spans="1:15" x14ac:dyDescent="0.2">
      <c r="A639" s="143" t="s">
        <v>44</v>
      </c>
      <c r="B639" s="143" t="s">
        <v>47</v>
      </c>
      <c r="C639" s="144" t="s">
        <v>82</v>
      </c>
      <c r="D639" s="143" t="str">
        <f t="shared" si="180"/>
        <v>PAMale65-69</v>
      </c>
      <c r="E639" s="146">
        <f>VLOOKUP(D639,'Appendix 1b. Person-years 2019'!$E$3:$F$1682,2,FALSE)</f>
        <v>93227.066000000006</v>
      </c>
      <c r="F639" s="146">
        <f>VLOOKUP(D639,'Appendix 2b.Deaths 2019'!$E$4:$F$1683,2,FALSE)</f>
        <v>2101</v>
      </c>
      <c r="G639" s="147">
        <f t="shared" si="181"/>
        <v>2.2536373717907201E-2</v>
      </c>
      <c r="H639" s="304">
        <v>5</v>
      </c>
      <c r="I639" s="148">
        <f>VLOOKUP(D639,'Appendix 3b. nax IBGE 2019'!$E$5:$O$1850,11,FALSE)</f>
        <v>2.4999999999999973</v>
      </c>
      <c r="J639" s="147">
        <f t="shared" si="188"/>
        <v>0.10667187546297675</v>
      </c>
      <c r="K639" s="146">
        <f t="shared" si="192"/>
        <v>75539.210625962005</v>
      </c>
      <c r="L639" s="146">
        <f t="shared" si="182"/>
        <v>8057.9092684641892</v>
      </c>
      <c r="M639" s="146">
        <f t="shared" si="189"/>
        <v>357551.27995864948</v>
      </c>
      <c r="N639" s="146">
        <f t="shared" si="190"/>
        <v>1280144.134480661</v>
      </c>
      <c r="O639" s="145">
        <f t="shared" si="191"/>
        <v>16.946750222469088</v>
      </c>
    </row>
    <row r="640" spans="1:15" x14ac:dyDescent="0.2">
      <c r="A640" s="143" t="s">
        <v>44</v>
      </c>
      <c r="B640" s="143" t="s">
        <v>47</v>
      </c>
      <c r="C640" s="144" t="s">
        <v>19</v>
      </c>
      <c r="D640" s="143" t="str">
        <f t="shared" si="180"/>
        <v>PAMale70-74</v>
      </c>
      <c r="E640" s="146">
        <f>VLOOKUP(D640,'Appendix 1b. Person-years 2019'!$E$3:$F$1682,2,FALSE)</f>
        <v>63434.119599999998</v>
      </c>
      <c r="F640" s="146">
        <f>VLOOKUP(D640,'Appendix 2b.Deaths 2019'!$E$4:$F$1683,2,FALSE)</f>
        <v>2135</v>
      </c>
      <c r="G640" s="147">
        <f t="shared" si="181"/>
        <v>3.3656965895684947E-2</v>
      </c>
      <c r="H640" s="304">
        <v>5</v>
      </c>
      <c r="I640" s="148">
        <f>VLOOKUP(D640,'Appendix 3b. nax IBGE 2019'!$E$5:$O$1850,11,FALSE)</f>
        <v>2.4999999999999987</v>
      </c>
      <c r="J640" s="147">
        <f t="shared" si="188"/>
        <v>0.1552239144881212</v>
      </c>
      <c r="K640" s="146">
        <f t="shared" si="192"/>
        <v>67481.30135749781</v>
      </c>
      <c r="L640" s="146">
        <f t="shared" si="182"/>
        <v>10474.711751463377</v>
      </c>
      <c r="M640" s="146">
        <f t="shared" si="189"/>
        <v>311219.7274088306</v>
      </c>
      <c r="N640" s="146">
        <f t="shared" si="190"/>
        <v>922592.85452201148</v>
      </c>
      <c r="O640" s="145">
        <f t="shared" si="191"/>
        <v>13.67182961742783</v>
      </c>
    </row>
    <row r="641" spans="1:15" x14ac:dyDescent="0.2">
      <c r="A641" s="143" t="s">
        <v>44</v>
      </c>
      <c r="B641" s="143" t="s">
        <v>47</v>
      </c>
      <c r="C641" s="144" t="s">
        <v>20</v>
      </c>
      <c r="D641" s="143" t="str">
        <f t="shared" si="180"/>
        <v>PAMale75-79</v>
      </c>
      <c r="E641" s="146">
        <f>VLOOKUP(D641,'Appendix 1b. Person-years 2019'!$E$3:$F$1682,2,FALSE)</f>
        <v>41253.136599999998</v>
      </c>
      <c r="F641" s="146">
        <f>VLOOKUP(D641,'Appendix 2b.Deaths 2019'!$E$4:$F$1683,2,FALSE)</f>
        <v>2266</v>
      </c>
      <c r="G641" s="147">
        <f t="shared" si="181"/>
        <v>5.4929156586847265E-2</v>
      </c>
      <c r="H641" s="304">
        <v>5</v>
      </c>
      <c r="I641" s="148">
        <f>VLOOKUP(D641,'Appendix 3b. nax IBGE 2019'!$E$5:$O$1850,11,FALSE)</f>
        <v>2.5000000000000013</v>
      </c>
      <c r="J641" s="147">
        <f t="shared" si="188"/>
        <v>0.24148444122139326</v>
      </c>
      <c r="K641" s="146">
        <f t="shared" si="192"/>
        <v>57006.589606034431</v>
      </c>
      <c r="L641" s="146">
        <f t="shared" si="182"/>
        <v>13766.204436950509</v>
      </c>
      <c r="M641" s="146">
        <f t="shared" si="189"/>
        <v>250617.43693779589</v>
      </c>
      <c r="N641" s="146">
        <f t="shared" si="190"/>
        <v>611373.12711318093</v>
      </c>
      <c r="O641" s="145">
        <f t="shared" si="191"/>
        <v>10.724604494643616</v>
      </c>
    </row>
    <row r="642" spans="1:15" x14ac:dyDescent="0.2">
      <c r="A642" s="143" t="s">
        <v>44</v>
      </c>
      <c r="B642" s="143" t="s">
        <v>47</v>
      </c>
      <c r="C642" s="144" t="s">
        <v>21</v>
      </c>
      <c r="D642" s="143" t="str">
        <f t="shared" si="180"/>
        <v>PAMale80-84</v>
      </c>
      <c r="E642" s="146">
        <f>VLOOKUP(D642,'Appendix 1b. Person-years 2019'!$E$3:$F$1682,2,FALSE)</f>
        <v>22981.170600000001</v>
      </c>
      <c r="F642" s="146">
        <f>VLOOKUP(D642,'Appendix 2b.Deaths 2019'!$E$4:$F$1683,2,FALSE)</f>
        <v>1851</v>
      </c>
      <c r="G642" s="147">
        <f t="shared" si="181"/>
        <v>8.0544199954722923E-2</v>
      </c>
      <c r="H642" s="304">
        <v>5</v>
      </c>
      <c r="I642" s="148">
        <f>VLOOKUP(D642,'Appendix 3b. nax IBGE 2019'!$E$5:$O$1850,11,FALSE)</f>
        <v>2.5000000000000009</v>
      </c>
      <c r="J642" s="147">
        <f t="shared" si="188"/>
        <v>0.33522077662080552</v>
      </c>
      <c r="K642" s="146">
        <f t="shared" si="192"/>
        <v>43240.385169083922</v>
      </c>
      <c r="L642" s="146">
        <f t="shared" si="182"/>
        <v>14495.075497763073</v>
      </c>
      <c r="M642" s="146">
        <f t="shared" si="189"/>
        <v>179964.23710101194</v>
      </c>
      <c r="N642" s="146">
        <f t="shared" si="190"/>
        <v>360755.69017538504</v>
      </c>
      <c r="O642" s="145">
        <f t="shared" si="191"/>
        <v>8.3430267506802576</v>
      </c>
    </row>
    <row r="643" spans="1:15" x14ac:dyDescent="0.2">
      <c r="A643" s="143" t="s">
        <v>44</v>
      </c>
      <c r="B643" s="143" t="s">
        <v>47</v>
      </c>
      <c r="C643" s="144" t="s">
        <v>22</v>
      </c>
      <c r="D643" s="143" t="str">
        <f t="shared" si="180"/>
        <v>PAMale85-89</v>
      </c>
      <c r="E643" s="146">
        <f>VLOOKUP(D643,'Appendix 1b. Person-years 2019'!$E$3:$F$1682,2,FALSE)</f>
        <v>10811.426600000001</v>
      </c>
      <c r="F643" s="146">
        <f>VLOOKUP(D643,'Appendix 2b.Deaths 2019'!$E$4:$F$1683,2,FALSE)</f>
        <v>1419</v>
      </c>
      <c r="G643" s="147">
        <f t="shared" si="181"/>
        <v>0.13125002393301174</v>
      </c>
      <c r="H643" s="304">
        <v>5</v>
      </c>
      <c r="I643" s="148">
        <f>VLOOKUP(D643,'Appendix 3b. nax IBGE 2019'!$E$5:$O$1850,11,FALSE)</f>
        <v>2.5</v>
      </c>
      <c r="J643" s="147">
        <f t="shared" si="188"/>
        <v>0.49411771489938527</v>
      </c>
      <c r="K643" s="146">
        <f t="shared" si="192"/>
        <v>28745.309671320851</v>
      </c>
      <c r="L643" s="146">
        <f t="shared" si="182"/>
        <v>14203.566728868258</v>
      </c>
      <c r="M643" s="146">
        <f t="shared" si="189"/>
        <v>108217.6315344336</v>
      </c>
      <c r="N643" s="146">
        <f t="shared" si="190"/>
        <v>180791.4530743731</v>
      </c>
      <c r="O643" s="145">
        <f t="shared" si="191"/>
        <v>6.2894244362498011</v>
      </c>
    </row>
    <row r="644" spans="1:15" x14ac:dyDescent="0.2">
      <c r="A644" s="143" t="s">
        <v>44</v>
      </c>
      <c r="B644" s="143" t="s">
        <v>47</v>
      </c>
      <c r="C644" s="144" t="s">
        <v>5</v>
      </c>
      <c r="D644" s="143" t="str">
        <f t="shared" si="180"/>
        <v>PAMale90+</v>
      </c>
      <c r="E644" s="8">
        <f>VLOOKUP(D644,'Appendix 1b. Person-years 2019'!$E$3:$F$1682,2,FALSE)</f>
        <v>5784.2488000000003</v>
      </c>
      <c r="F644" s="8">
        <f>VLOOKUP(D644,'Appendix 2b.Deaths 2019'!$E$4:$F$1683,2,FALSE)</f>
        <v>1159</v>
      </c>
      <c r="G644" s="7">
        <f t="shared" si="181"/>
        <v>0.20037174057934712</v>
      </c>
      <c r="H644" s="306"/>
      <c r="I644" s="148">
        <f>VLOOKUP(D644,'Appendix 3b. nax IBGE 2019'!$E$5:$O$1850,11,FALSE)</f>
        <v>0</v>
      </c>
      <c r="J644" s="7">
        <v>1</v>
      </c>
      <c r="K644" s="8">
        <f t="shared" si="192"/>
        <v>14541.742942452593</v>
      </c>
      <c r="L644" s="8">
        <f t="shared" si="182"/>
        <v>14541.742942452593</v>
      </c>
      <c r="M644" s="8">
        <f>K644*O644</f>
        <v>72573.821539939498</v>
      </c>
      <c r="N644" s="8">
        <f>M644</f>
        <v>72573.821539939498</v>
      </c>
      <c r="O644" s="142">
        <f>1/G644</f>
        <v>4.9907237273511651</v>
      </c>
    </row>
    <row r="645" spans="1:15" x14ac:dyDescent="0.2">
      <c r="A645" s="143" t="s">
        <v>55</v>
      </c>
      <c r="B645" s="143" t="s">
        <v>48</v>
      </c>
      <c r="C645" s="144">
        <v>0</v>
      </c>
      <c r="D645" s="143" t="str">
        <f t="shared" si="180"/>
        <v>PBFemale0</v>
      </c>
      <c r="E645" s="151">
        <f>VLOOKUP(D645,'Appendix 1b. Person-years 2019'!$E$3:$F$1682,2,FALSE)</f>
        <v>28128.1482</v>
      </c>
      <c r="F645" s="151">
        <f>VLOOKUP(D645,'Appendix 2b.Deaths 2019'!$E$4:$F$1683,2,FALSE)</f>
        <v>350</v>
      </c>
      <c r="G645" s="152">
        <f t="shared" si="181"/>
        <v>1.2443051619018418E-2</v>
      </c>
      <c r="H645" s="307">
        <v>1</v>
      </c>
      <c r="I645" s="148">
        <f>VLOOKUP(D645,'Appendix 3b. nax IBGE 2019'!$E$5:$O$1850,11,FALSE)</f>
        <v>9.1536053077147711E-2</v>
      </c>
      <c r="J645" s="152">
        <f t="shared" ref="J645:J663" si="193">(H645*G645)/(1+(H645-I645)*G645)</f>
        <v>1.2303966793568284E-2</v>
      </c>
      <c r="K645" s="151">
        <v>100000</v>
      </c>
      <c r="L645" s="151">
        <f t="shared" si="182"/>
        <v>1230.3966793568284</v>
      </c>
      <c r="M645" s="151">
        <f t="shared" ref="M645:M663" si="194">K646*H645+L645*I645</f>
        <v>98882.228976390732</v>
      </c>
      <c r="N645" s="151">
        <f t="shared" ref="N645:N663" si="195">N646+M645</f>
        <v>7941721.5543255396</v>
      </c>
      <c r="O645" s="150">
        <f t="shared" ref="O645:O663" si="196">N645/K645</f>
        <v>79.417215543255395</v>
      </c>
    </row>
    <row r="646" spans="1:15" x14ac:dyDescent="0.2">
      <c r="A646" s="143" t="s">
        <v>55</v>
      </c>
      <c r="B646" s="143" t="s">
        <v>48</v>
      </c>
      <c r="C646" s="149" t="s">
        <v>107</v>
      </c>
      <c r="D646" s="143" t="str">
        <f t="shared" si="180"/>
        <v>PBFemale01-04</v>
      </c>
      <c r="E646" s="146">
        <f>VLOOKUP(D646,'Appendix 1b. Person-years 2019'!$E$3:$F$1682,2,FALSE)</f>
        <v>111902.98639999999</v>
      </c>
      <c r="F646" s="146">
        <f>VLOOKUP(D646,'Appendix 2b.Deaths 2019'!$E$4:$F$1683,2,FALSE)</f>
        <v>55</v>
      </c>
      <c r="G646" s="147">
        <f t="shared" si="181"/>
        <v>4.914971599006405E-4</v>
      </c>
      <c r="H646" s="304">
        <v>4</v>
      </c>
      <c r="I646" s="148">
        <f>VLOOKUP(D646,'Appendix 3b. nax IBGE 2019'!$E$5:$O$1850,11,FALSE)</f>
        <v>1.5015013045830305</v>
      </c>
      <c r="J646" s="147">
        <f t="shared" si="193"/>
        <v>1.9635773567654082E-3</v>
      </c>
      <c r="K646" s="146">
        <f t="shared" ref="K646:K664" si="197">K645-L645</f>
        <v>98769.603320643175</v>
      </c>
      <c r="L646" s="146">
        <f t="shared" si="182"/>
        <v>193.94175661711643</v>
      </c>
      <c r="M646" s="146">
        <f t="shared" si="194"/>
        <v>394593.85005667794</v>
      </c>
      <c r="N646" s="146">
        <f t="shared" si="195"/>
        <v>7842839.3253491493</v>
      </c>
      <c r="O646" s="145">
        <f t="shared" si="196"/>
        <v>79.405394591778929</v>
      </c>
    </row>
    <row r="647" spans="1:15" x14ac:dyDescent="0.2">
      <c r="A647" s="143" t="s">
        <v>55</v>
      </c>
      <c r="B647" s="143" t="s">
        <v>48</v>
      </c>
      <c r="C647" s="149" t="s">
        <v>106</v>
      </c>
      <c r="D647" s="143" t="str">
        <f t="shared" si="180"/>
        <v>PBFemale05-09</v>
      </c>
      <c r="E647" s="146">
        <f>VLOOKUP(D647,'Appendix 1b. Person-years 2019'!$E$3:$F$1682,2,FALSE)</f>
        <v>132321.18419999999</v>
      </c>
      <c r="F647" s="146">
        <f>VLOOKUP(D647,'Appendix 2b.Deaths 2019'!$E$4:$F$1683,2,FALSE)</f>
        <v>29</v>
      </c>
      <c r="G647" s="147">
        <f t="shared" si="181"/>
        <v>2.1916369759937505E-4</v>
      </c>
      <c r="H647" s="304">
        <v>5</v>
      </c>
      <c r="I647" s="148">
        <f>VLOOKUP(D647,'Appendix 3b. nax IBGE 2019'!$E$5:$O$1850,11,FALSE)</f>
        <v>2.499999999999889</v>
      </c>
      <c r="J647" s="147">
        <f t="shared" si="193"/>
        <v>1.0952184077070953E-3</v>
      </c>
      <c r="K647" s="146">
        <f t="shared" si="197"/>
        <v>98575.661564026057</v>
      </c>
      <c r="L647" s="146">
        <f t="shared" si="182"/>
        <v>107.96187909682614</v>
      </c>
      <c r="M647" s="146">
        <f t="shared" si="194"/>
        <v>492608.40312238823</v>
      </c>
      <c r="N647" s="146">
        <f t="shared" si="195"/>
        <v>7448245.4752924712</v>
      </c>
      <c r="O647" s="145">
        <f t="shared" si="196"/>
        <v>75.558665872658111</v>
      </c>
    </row>
    <row r="648" spans="1:15" x14ac:dyDescent="0.2">
      <c r="A648" s="143" t="s">
        <v>55</v>
      </c>
      <c r="B648" s="143" t="s">
        <v>48</v>
      </c>
      <c r="C648" s="149" t="s">
        <v>71</v>
      </c>
      <c r="D648" s="143" t="str">
        <f t="shared" si="180"/>
        <v>PBFemale10-14</v>
      </c>
      <c r="E648" s="146">
        <f>VLOOKUP(D648,'Appendix 1b. Person-years 2019'!$E$3:$F$1682,2,FALSE)</f>
        <v>151507.94930000001</v>
      </c>
      <c r="F648" s="146">
        <f>VLOOKUP(D648,'Appendix 2b.Deaths 2019'!$E$4:$F$1683,2,FALSE)</f>
        <v>41</v>
      </c>
      <c r="G648" s="147">
        <f t="shared" si="181"/>
        <v>2.7061286347963262E-4</v>
      </c>
      <c r="H648" s="304">
        <v>5</v>
      </c>
      <c r="I648" s="148">
        <f>VLOOKUP(D648,'Appendix 3b. nax IBGE 2019'!$E$5:$O$1850,11,FALSE)</f>
        <v>2.5000000000000218</v>
      </c>
      <c r="J648" s="147">
        <f t="shared" si="193"/>
        <v>1.352149544747771E-3</v>
      </c>
      <c r="K648" s="146">
        <f t="shared" si="197"/>
        <v>98467.699684929234</v>
      </c>
      <c r="L648" s="146">
        <f t="shared" si="182"/>
        <v>133.14305530133728</v>
      </c>
      <c r="M648" s="146">
        <f t="shared" si="194"/>
        <v>492005.64078639285</v>
      </c>
      <c r="N648" s="146">
        <f t="shared" si="195"/>
        <v>6955637.0721700834</v>
      </c>
      <c r="O648" s="145">
        <f t="shared" si="196"/>
        <v>70.638768798563333</v>
      </c>
    </row>
    <row r="649" spans="1:15" x14ac:dyDescent="0.2">
      <c r="A649" s="143" t="s">
        <v>55</v>
      </c>
      <c r="B649" s="143" t="s">
        <v>48</v>
      </c>
      <c r="C649" s="144" t="s">
        <v>72</v>
      </c>
      <c r="D649" s="143" t="str">
        <f t="shared" si="180"/>
        <v>PBFemale15-19</v>
      </c>
      <c r="E649" s="146">
        <f>VLOOKUP(D649,'Appendix 1b. Person-years 2019'!$E$3:$F$1682,2,FALSE)</f>
        <v>164264.21789999999</v>
      </c>
      <c r="F649" s="146">
        <f>VLOOKUP(D649,'Appendix 2b.Deaths 2019'!$E$4:$F$1683,2,FALSE)</f>
        <v>49</v>
      </c>
      <c r="G649" s="147">
        <f t="shared" si="181"/>
        <v>2.982999013810177E-4</v>
      </c>
      <c r="H649" s="304">
        <v>5</v>
      </c>
      <c r="I649" s="148">
        <f>VLOOKUP(D649,'Appendix 3b. nax IBGE 2019'!$E$5:$O$1850,11,FALSE)</f>
        <v>2.4999999999999307</v>
      </c>
      <c r="J649" s="147">
        <f t="shared" si="193"/>
        <v>1.4903880503839659E-3</v>
      </c>
      <c r="K649" s="146">
        <f t="shared" si="197"/>
        <v>98334.556629627899</v>
      </c>
      <c r="L649" s="146">
        <f t="shared" si="182"/>
        <v>146.55664814060282</v>
      </c>
      <c r="M649" s="146">
        <f t="shared" si="194"/>
        <v>491306.39152778802</v>
      </c>
      <c r="N649" s="146">
        <f t="shared" si="195"/>
        <v>6463631.4313836908</v>
      </c>
      <c r="O649" s="145">
        <f t="shared" si="196"/>
        <v>65.731027351133832</v>
      </c>
    </row>
    <row r="650" spans="1:15" x14ac:dyDescent="0.2">
      <c r="A650" s="143" t="s">
        <v>55</v>
      </c>
      <c r="B650" s="143" t="s">
        <v>48</v>
      </c>
      <c r="C650" s="144" t="s">
        <v>73</v>
      </c>
      <c r="D650" s="143" t="str">
        <f t="shared" si="180"/>
        <v>PBFemale20-24</v>
      </c>
      <c r="E650" s="146">
        <f>VLOOKUP(D650,'Appendix 1b. Person-years 2019'!$E$3:$F$1682,2,FALSE)</f>
        <v>168901.2248</v>
      </c>
      <c r="F650" s="146">
        <f>VLOOKUP(D650,'Appendix 2b.Deaths 2019'!$E$4:$F$1683,2,FALSE)</f>
        <v>91</v>
      </c>
      <c r="G650" s="147">
        <f t="shared" si="181"/>
        <v>5.3877643639207052E-4</v>
      </c>
      <c r="H650" s="304">
        <v>5</v>
      </c>
      <c r="I650" s="148">
        <f>VLOOKUP(D650,'Appendix 3b. nax IBGE 2019'!$E$5:$O$1850,11,FALSE)</f>
        <v>2.5000000000000879</v>
      </c>
      <c r="J650" s="147">
        <f t="shared" si="193"/>
        <v>2.6902585621576213E-3</v>
      </c>
      <c r="K650" s="146">
        <f t="shared" si="197"/>
        <v>98187.999981487301</v>
      </c>
      <c r="L650" s="146">
        <f t="shared" si="182"/>
        <v>264.15110765132857</v>
      </c>
      <c r="M650" s="146">
        <f t="shared" si="194"/>
        <v>490279.62213830824</v>
      </c>
      <c r="N650" s="146">
        <f t="shared" si="195"/>
        <v>5972325.039855903</v>
      </c>
      <c r="O650" s="145">
        <f t="shared" si="196"/>
        <v>60.825406780685476</v>
      </c>
    </row>
    <row r="651" spans="1:15" x14ac:dyDescent="0.2">
      <c r="A651" s="143" t="s">
        <v>55</v>
      </c>
      <c r="B651" s="143" t="s">
        <v>48</v>
      </c>
      <c r="C651" s="144" t="s">
        <v>74</v>
      </c>
      <c r="D651" s="143" t="str">
        <f t="shared" si="180"/>
        <v>PBFemale25-29</v>
      </c>
      <c r="E651" s="146">
        <f>VLOOKUP(D651,'Appendix 1b. Person-years 2019'!$E$3:$F$1682,2,FALSE)</f>
        <v>167137.68890000001</v>
      </c>
      <c r="F651" s="146">
        <f>VLOOKUP(D651,'Appendix 2b.Deaths 2019'!$E$4:$F$1683,2,FALSE)</f>
        <v>91</v>
      </c>
      <c r="G651" s="147">
        <f t="shared" si="181"/>
        <v>5.444612797921726E-4</v>
      </c>
      <c r="H651" s="304">
        <v>5</v>
      </c>
      <c r="I651" s="148">
        <f>VLOOKUP(D651,'Appendix 3b. nax IBGE 2019'!$E$5:$O$1850,11,FALSE)</f>
        <v>2.5000000000000839</v>
      </c>
      <c r="J651" s="147">
        <f t="shared" si="193"/>
        <v>2.7186059597606085E-3</v>
      </c>
      <c r="K651" s="146">
        <f t="shared" si="197"/>
        <v>97923.848873835974</v>
      </c>
      <c r="L651" s="146">
        <f t="shared" si="182"/>
        <v>266.21635915110761</v>
      </c>
      <c r="M651" s="146">
        <f t="shared" si="194"/>
        <v>488953.70347130211</v>
      </c>
      <c r="N651" s="146">
        <f t="shared" si="195"/>
        <v>5482045.4177175947</v>
      </c>
      <c r="O651" s="145">
        <f t="shared" si="196"/>
        <v>55.982740473984052</v>
      </c>
    </row>
    <row r="652" spans="1:15" x14ac:dyDescent="0.2">
      <c r="A652" s="143" t="s">
        <v>55</v>
      </c>
      <c r="B652" s="143" t="s">
        <v>48</v>
      </c>
      <c r="C652" s="144" t="s">
        <v>75</v>
      </c>
      <c r="D652" s="143" t="str">
        <f t="shared" si="180"/>
        <v>PBFemale30-34</v>
      </c>
      <c r="E652" s="146">
        <f>VLOOKUP(D652,'Appendix 1b. Person-years 2019'!$E$3:$F$1682,2,FALSE)</f>
        <v>168391.0865</v>
      </c>
      <c r="F652" s="146">
        <f>VLOOKUP(D652,'Appendix 2b.Deaths 2019'!$E$4:$F$1683,2,FALSE)</f>
        <v>140</v>
      </c>
      <c r="G652" s="147">
        <f t="shared" si="181"/>
        <v>8.313979255665649E-4</v>
      </c>
      <c r="H652" s="304">
        <v>5</v>
      </c>
      <c r="I652" s="148">
        <f>VLOOKUP(D652,'Appendix 3b. nax IBGE 2019'!$E$5:$O$1850,11,FALSE)</f>
        <v>2.4999999999999805</v>
      </c>
      <c r="J652" s="147">
        <f t="shared" si="193"/>
        <v>4.1483672679801069E-3</v>
      </c>
      <c r="K652" s="146">
        <f t="shared" si="197"/>
        <v>97657.632514684869</v>
      </c>
      <c r="L652" s="146">
        <f t="shared" si="182"/>
        <v>405.11972619234854</v>
      </c>
      <c r="M652" s="146">
        <f t="shared" si="194"/>
        <v>487275.36325794342</v>
      </c>
      <c r="N652" s="146">
        <f t="shared" si="195"/>
        <v>4993091.7142462926</v>
      </c>
      <c r="O652" s="145">
        <f t="shared" si="196"/>
        <v>51.128535329744729</v>
      </c>
    </row>
    <row r="653" spans="1:15" x14ac:dyDescent="0.2">
      <c r="A653" s="143" t="s">
        <v>55</v>
      </c>
      <c r="B653" s="143" t="s">
        <v>48</v>
      </c>
      <c r="C653" s="144" t="s">
        <v>76</v>
      </c>
      <c r="D653" s="143" t="str">
        <f t="shared" si="180"/>
        <v>PBFemale35-39</v>
      </c>
      <c r="E653" s="146">
        <f>VLOOKUP(D653,'Appendix 1b. Person-years 2019'!$E$3:$F$1682,2,FALSE)</f>
        <v>163381.09390000001</v>
      </c>
      <c r="F653" s="146">
        <f>VLOOKUP(D653,'Appendix 2b.Deaths 2019'!$E$4:$F$1683,2,FALSE)</f>
        <v>212</v>
      </c>
      <c r="G653" s="147">
        <f t="shared" si="181"/>
        <v>1.2975797562584442E-3</v>
      </c>
      <c r="H653" s="304">
        <v>5</v>
      </c>
      <c r="I653" s="148">
        <f>VLOOKUP(D653,'Appendix 3b. nax IBGE 2019'!$E$5:$O$1850,11,FALSE)</f>
        <v>2.5000000000000093</v>
      </c>
      <c r="J653" s="147">
        <f t="shared" si="193"/>
        <v>6.4669204187404903E-3</v>
      </c>
      <c r="K653" s="146">
        <f t="shared" si="197"/>
        <v>97252.512788492517</v>
      </c>
      <c r="L653" s="146">
        <f t="shared" si="182"/>
        <v>628.92426072572289</v>
      </c>
      <c r="M653" s="146">
        <f t="shared" si="194"/>
        <v>484690.25329064834</v>
      </c>
      <c r="N653" s="146">
        <f t="shared" si="195"/>
        <v>4505816.3509883489</v>
      </c>
      <c r="O653" s="145">
        <f t="shared" si="196"/>
        <v>46.331104686083783</v>
      </c>
    </row>
    <row r="654" spans="1:15" x14ac:dyDescent="0.2">
      <c r="A654" s="143" t="s">
        <v>55</v>
      </c>
      <c r="B654" s="143" t="s">
        <v>48</v>
      </c>
      <c r="C654" s="144" t="s">
        <v>77</v>
      </c>
      <c r="D654" s="143" t="str">
        <f t="shared" si="180"/>
        <v>PBFemale40-44</v>
      </c>
      <c r="E654" s="146">
        <f>VLOOKUP(D654,'Appendix 1b. Person-years 2019'!$E$3:$F$1682,2,FALSE)</f>
        <v>149684.6103</v>
      </c>
      <c r="F654" s="146">
        <f>VLOOKUP(D654,'Appendix 2b.Deaths 2019'!$E$4:$F$1683,2,FALSE)</f>
        <v>270</v>
      </c>
      <c r="G654" s="147">
        <f t="shared" si="181"/>
        <v>1.803792650820029E-3</v>
      </c>
      <c r="H654" s="304">
        <v>5</v>
      </c>
      <c r="I654" s="148">
        <f>VLOOKUP(D654,'Appendix 3b. nax IBGE 2019'!$E$5:$O$1850,11,FALSE)</f>
        <v>2.5000000000000018</v>
      </c>
      <c r="J654" s="147">
        <f t="shared" si="193"/>
        <v>8.9784749861113473E-3</v>
      </c>
      <c r="K654" s="146">
        <f t="shared" si="197"/>
        <v>96623.588527766799</v>
      </c>
      <c r="L654" s="146">
        <f t="shared" si="182"/>
        <v>867.53247266486949</v>
      </c>
      <c r="M654" s="146">
        <f t="shared" si="194"/>
        <v>480949.11145717179</v>
      </c>
      <c r="N654" s="146">
        <f t="shared" si="195"/>
        <v>4021126.0976977008</v>
      </c>
      <c r="O654" s="145">
        <f t="shared" si="196"/>
        <v>41.616401946633836</v>
      </c>
    </row>
    <row r="655" spans="1:15" x14ac:dyDescent="0.2">
      <c r="A655" s="143" t="s">
        <v>55</v>
      </c>
      <c r="B655" s="143" t="s">
        <v>48</v>
      </c>
      <c r="C655" s="144" t="s">
        <v>78</v>
      </c>
      <c r="D655" s="143" t="str">
        <f t="shared" si="180"/>
        <v>PBFemale45-49</v>
      </c>
      <c r="E655" s="146">
        <f>VLOOKUP(D655,'Appendix 1b. Person-years 2019'!$E$3:$F$1682,2,FALSE)</f>
        <v>132183.9112</v>
      </c>
      <c r="F655" s="146">
        <f>VLOOKUP(D655,'Appendix 2b.Deaths 2019'!$E$4:$F$1683,2,FALSE)</f>
        <v>376</v>
      </c>
      <c r="G655" s="147">
        <f t="shared" si="181"/>
        <v>2.844521671257674E-3</v>
      </c>
      <c r="H655" s="304">
        <v>5</v>
      </c>
      <c r="I655" s="148">
        <f>VLOOKUP(D655,'Appendix 3b. nax IBGE 2019'!$E$5:$O$1850,11,FALSE)</f>
        <v>2.4999999999999822</v>
      </c>
      <c r="J655" s="147">
        <f t="shared" si="193"/>
        <v>1.4122181229903644E-2</v>
      </c>
      <c r="K655" s="146">
        <f t="shared" si="197"/>
        <v>95756.05605510193</v>
      </c>
      <c r="L655" s="146">
        <f t="shared" si="182"/>
        <v>1352.2843774709615</v>
      </c>
      <c r="M655" s="146">
        <f t="shared" si="194"/>
        <v>475399.56933183223</v>
      </c>
      <c r="N655" s="146">
        <f t="shared" si="195"/>
        <v>3540176.986240529</v>
      </c>
      <c r="O655" s="145">
        <f t="shared" si="196"/>
        <v>36.970789442323806</v>
      </c>
    </row>
    <row r="656" spans="1:15" x14ac:dyDescent="0.2">
      <c r="A656" s="143" t="s">
        <v>55</v>
      </c>
      <c r="B656" s="143" t="s">
        <v>48</v>
      </c>
      <c r="C656" s="144" t="s">
        <v>79</v>
      </c>
      <c r="D656" s="143" t="str">
        <f t="shared" si="180"/>
        <v>PBFemale50-54</v>
      </c>
      <c r="E656" s="146">
        <f>VLOOKUP(D656,'Appendix 1b. Person-years 2019'!$E$3:$F$1682,2,FALSE)</f>
        <v>123024.25049999999</v>
      </c>
      <c r="F656" s="146">
        <f>VLOOKUP(D656,'Appendix 2b.Deaths 2019'!$E$4:$F$1683,2,FALSE)</f>
        <v>458</v>
      </c>
      <c r="G656" s="147">
        <f t="shared" si="181"/>
        <v>3.7228432454461491E-3</v>
      </c>
      <c r="H656" s="304">
        <v>5</v>
      </c>
      <c r="I656" s="148">
        <f>VLOOKUP(D656,'Appendix 3b. nax IBGE 2019'!$E$5:$O$1850,11,FALSE)</f>
        <v>2.500000000000004</v>
      </c>
      <c r="J656" s="147">
        <f t="shared" si="193"/>
        <v>1.8442569241408122E-2</v>
      </c>
      <c r="K656" s="146">
        <f t="shared" si="197"/>
        <v>94403.771677630968</v>
      </c>
      <c r="L656" s="146">
        <f t="shared" si="182"/>
        <v>1741.0480958147921</v>
      </c>
      <c r="M656" s="146">
        <f t="shared" si="194"/>
        <v>467666.23814861785</v>
      </c>
      <c r="N656" s="146">
        <f t="shared" si="195"/>
        <v>3064777.4169086968</v>
      </c>
      <c r="O656" s="145">
        <f t="shared" si="196"/>
        <v>32.464565371119569</v>
      </c>
    </row>
    <row r="657" spans="1:15" x14ac:dyDescent="0.2">
      <c r="A657" s="143" t="s">
        <v>55</v>
      </c>
      <c r="B657" s="143" t="s">
        <v>48</v>
      </c>
      <c r="C657" s="144" t="s">
        <v>80</v>
      </c>
      <c r="D657" s="143" t="str">
        <f t="shared" si="180"/>
        <v>PBFemale55-59</v>
      </c>
      <c r="E657" s="146">
        <f>VLOOKUP(D657,'Appendix 1b. Person-years 2019'!$E$3:$F$1682,2,FALSE)</f>
        <v>105011.2359</v>
      </c>
      <c r="F657" s="146">
        <f>VLOOKUP(D657,'Appendix 2b.Deaths 2019'!$E$4:$F$1683,2,FALSE)</f>
        <v>595</v>
      </c>
      <c r="G657" s="147">
        <f t="shared" si="181"/>
        <v>5.6660603496430234E-3</v>
      </c>
      <c r="H657" s="304">
        <v>5</v>
      </c>
      <c r="I657" s="148">
        <f>VLOOKUP(D657,'Appendix 3b. nax IBGE 2019'!$E$5:$O$1850,11,FALSE)</f>
        <v>2.5000000000000075</v>
      </c>
      <c r="J657" s="147">
        <f t="shared" si="193"/>
        <v>2.7934603869791103E-2</v>
      </c>
      <c r="K657" s="146">
        <f t="shared" si="197"/>
        <v>92662.723581816172</v>
      </c>
      <c r="L657" s="146">
        <f t="shared" si="182"/>
        <v>2588.4964767539855</v>
      </c>
      <c r="M657" s="146">
        <f t="shared" si="194"/>
        <v>456842.37671719596</v>
      </c>
      <c r="N657" s="146">
        <f t="shared" si="195"/>
        <v>2597111.1787600787</v>
      </c>
      <c r="O657" s="145">
        <f t="shared" si="196"/>
        <v>28.027572235851345</v>
      </c>
    </row>
    <row r="658" spans="1:15" x14ac:dyDescent="0.2">
      <c r="A658" s="143" t="s">
        <v>55</v>
      </c>
      <c r="B658" s="143" t="s">
        <v>48</v>
      </c>
      <c r="C658" s="144" t="s">
        <v>81</v>
      </c>
      <c r="D658" s="143" t="str">
        <f t="shared" si="180"/>
        <v>PBFemale60-64</v>
      </c>
      <c r="E658" s="146">
        <f>VLOOKUP(D658,'Appendix 1b. Person-years 2019'!$E$3:$F$1682,2,FALSE)</f>
        <v>84473.978199999998</v>
      </c>
      <c r="F658" s="146">
        <f>VLOOKUP(D658,'Appendix 2b.Deaths 2019'!$E$4:$F$1683,2,FALSE)</f>
        <v>769</v>
      </c>
      <c r="G658" s="147">
        <f t="shared" si="181"/>
        <v>9.103395109193519E-3</v>
      </c>
      <c r="H658" s="304">
        <v>5</v>
      </c>
      <c r="I658" s="148">
        <f>VLOOKUP(D658,'Appendix 3b. nax IBGE 2019'!$E$5:$O$1850,11,FALSE)</f>
        <v>2.4999999999999991</v>
      </c>
      <c r="J658" s="147">
        <f t="shared" si="193"/>
        <v>4.4504128873160471E-2</v>
      </c>
      <c r="K658" s="146">
        <f t="shared" si="197"/>
        <v>90074.227105062193</v>
      </c>
      <c r="L658" s="146">
        <f t="shared" si="182"/>
        <v>4008.6750112340119</v>
      </c>
      <c r="M658" s="146">
        <f t="shared" si="194"/>
        <v>440349.44799722597</v>
      </c>
      <c r="N658" s="146">
        <f t="shared" si="195"/>
        <v>2140268.8020428829</v>
      </c>
      <c r="O658" s="145">
        <f t="shared" si="196"/>
        <v>23.761167548476241</v>
      </c>
    </row>
    <row r="659" spans="1:15" x14ac:dyDescent="0.2">
      <c r="A659" s="143" t="s">
        <v>55</v>
      </c>
      <c r="B659" s="143" t="s">
        <v>48</v>
      </c>
      <c r="C659" s="144" t="s">
        <v>82</v>
      </c>
      <c r="D659" s="143" t="str">
        <f t="shared" si="180"/>
        <v>PBFemale65-69</v>
      </c>
      <c r="E659" s="146">
        <f>VLOOKUP(D659,'Appendix 1b. Person-years 2019'!$E$3:$F$1682,2,FALSE)</f>
        <v>71582.968800000002</v>
      </c>
      <c r="F659" s="146">
        <f>VLOOKUP(D659,'Appendix 2b.Deaths 2019'!$E$4:$F$1683,2,FALSE)</f>
        <v>1038</v>
      </c>
      <c r="G659" s="147">
        <f t="shared" si="181"/>
        <v>1.4500655915796551E-2</v>
      </c>
      <c r="H659" s="304">
        <v>5</v>
      </c>
      <c r="I659" s="148">
        <f>VLOOKUP(D659,'Appendix 3b. nax IBGE 2019'!$E$5:$O$1850,11,FALSE)</f>
        <v>2.5000000000000018</v>
      </c>
      <c r="J659" s="147">
        <f t="shared" si="193"/>
        <v>6.996686595710612E-2</v>
      </c>
      <c r="K659" s="146">
        <f t="shared" si="197"/>
        <v>86065.552093828184</v>
      </c>
      <c r="L659" s="146">
        <f t="shared" si="182"/>
        <v>6021.7369468732104</v>
      </c>
      <c r="M659" s="146">
        <f t="shared" si="194"/>
        <v>415273.41810195788</v>
      </c>
      <c r="N659" s="146">
        <f t="shared" si="195"/>
        <v>1699919.354045657</v>
      </c>
      <c r="O659" s="145">
        <f t="shared" si="196"/>
        <v>19.75144889784027</v>
      </c>
    </row>
    <row r="660" spans="1:15" x14ac:dyDescent="0.2">
      <c r="A660" s="143" t="s">
        <v>55</v>
      </c>
      <c r="B660" s="143" t="s">
        <v>48</v>
      </c>
      <c r="C660" s="144" t="s">
        <v>19</v>
      </c>
      <c r="D660" s="143" t="str">
        <f t="shared" si="180"/>
        <v>PBFemale70-74</v>
      </c>
      <c r="E660" s="146">
        <f>VLOOKUP(D660,'Appendix 1b. Person-years 2019'!$E$3:$F$1682,2,FALSE)</f>
        <v>58857.709699999999</v>
      </c>
      <c r="F660" s="146">
        <f>VLOOKUP(D660,'Appendix 2b.Deaths 2019'!$E$4:$F$1683,2,FALSE)</f>
        <v>1183</v>
      </c>
      <c r="G660" s="147">
        <f t="shared" si="181"/>
        <v>2.0099320990058844E-2</v>
      </c>
      <c r="H660" s="304">
        <v>5</v>
      </c>
      <c r="I660" s="148">
        <f>VLOOKUP(D660,'Appendix 3b. nax IBGE 2019'!$E$5:$O$1850,11,FALSE)</f>
        <v>2.4999999999999964</v>
      </c>
      <c r="J660" s="147">
        <f t="shared" si="193"/>
        <v>9.5688424074051134E-2</v>
      </c>
      <c r="K660" s="146">
        <f t="shared" si="197"/>
        <v>80043.815146954978</v>
      </c>
      <c r="L660" s="146">
        <f t="shared" si="182"/>
        <v>7659.2665282867856</v>
      </c>
      <c r="M660" s="146">
        <f t="shared" si="194"/>
        <v>381070.90941405797</v>
      </c>
      <c r="N660" s="146">
        <f t="shared" si="195"/>
        <v>1284645.935943699</v>
      </c>
      <c r="O660" s="145">
        <f t="shared" si="196"/>
        <v>16.049284177486751</v>
      </c>
    </row>
    <row r="661" spans="1:15" x14ac:dyDescent="0.2">
      <c r="A661" s="143" t="s">
        <v>55</v>
      </c>
      <c r="B661" s="143" t="s">
        <v>48</v>
      </c>
      <c r="C661" s="144" t="s">
        <v>20</v>
      </c>
      <c r="D661" s="143" t="str">
        <f t="shared" si="180"/>
        <v>PBFemale75-79</v>
      </c>
      <c r="E661" s="146">
        <f>VLOOKUP(D661,'Appendix 1b. Person-years 2019'!$E$3:$F$1682,2,FALSE)</f>
        <v>42400.898000000001</v>
      </c>
      <c r="F661" s="146">
        <f>VLOOKUP(D661,'Appendix 2b.Deaths 2019'!$E$4:$F$1683,2,FALSE)</f>
        <v>1460</v>
      </c>
      <c r="G661" s="147">
        <f t="shared" si="181"/>
        <v>3.4433232994263471E-2</v>
      </c>
      <c r="H661" s="304">
        <v>5</v>
      </c>
      <c r="I661" s="148">
        <f>VLOOKUP(D661,'Appendix 3b. nax IBGE 2019'!$E$5:$O$1850,11,FALSE)</f>
        <v>2.5000000000000022</v>
      </c>
      <c r="J661" s="147">
        <f t="shared" si="193"/>
        <v>0.15852025296010516</v>
      </c>
      <c r="K661" s="146">
        <f t="shared" si="197"/>
        <v>72384.548618668196</v>
      </c>
      <c r="L661" s="146">
        <f t="shared" si="182"/>
        <v>11474.416957434312</v>
      </c>
      <c r="M661" s="146">
        <f t="shared" si="194"/>
        <v>333236.70069975522</v>
      </c>
      <c r="N661" s="146">
        <f t="shared" si="195"/>
        <v>903575.02652964112</v>
      </c>
      <c r="O661" s="145">
        <f t="shared" si="196"/>
        <v>12.482982124953203</v>
      </c>
    </row>
    <row r="662" spans="1:15" x14ac:dyDescent="0.2">
      <c r="A662" s="143" t="s">
        <v>55</v>
      </c>
      <c r="B662" s="143" t="s">
        <v>48</v>
      </c>
      <c r="C662" s="144" t="s">
        <v>21</v>
      </c>
      <c r="D662" s="143" t="str">
        <f t="shared" si="180"/>
        <v>PBFemale80-84</v>
      </c>
      <c r="E662" s="146">
        <f>VLOOKUP(D662,'Appendix 1b. Person-years 2019'!$E$3:$F$1682,2,FALSE)</f>
        <v>30104.061600000001</v>
      </c>
      <c r="F662" s="146">
        <f>VLOOKUP(D662,'Appendix 2b.Deaths 2019'!$E$4:$F$1683,2,FALSE)</f>
        <v>1743</v>
      </c>
      <c r="G662" s="147">
        <f t="shared" si="181"/>
        <v>5.789916401180896E-2</v>
      </c>
      <c r="H662" s="304">
        <v>5</v>
      </c>
      <c r="I662" s="148">
        <f>VLOOKUP(D662,'Appendix 3b. nax IBGE 2019'!$E$5:$O$1850,11,FALSE)</f>
        <v>2.4999999999999996</v>
      </c>
      <c r="J662" s="147">
        <f t="shared" si="193"/>
        <v>0.25289045520212294</v>
      </c>
      <c r="K662" s="146">
        <f t="shared" si="197"/>
        <v>60910.131661233885</v>
      </c>
      <c r="L662" s="146">
        <f t="shared" si="182"/>
        <v>15403.590922230678</v>
      </c>
      <c r="M662" s="146">
        <f t="shared" si="194"/>
        <v>266041.68100059271</v>
      </c>
      <c r="N662" s="146">
        <f t="shared" si="195"/>
        <v>570338.3258298859</v>
      </c>
      <c r="O662" s="145">
        <f t="shared" si="196"/>
        <v>9.3636035627366159</v>
      </c>
    </row>
    <row r="663" spans="1:15" x14ac:dyDescent="0.2">
      <c r="A663" s="143" t="s">
        <v>55</v>
      </c>
      <c r="B663" s="143" t="s">
        <v>48</v>
      </c>
      <c r="C663" s="144" t="s">
        <v>22</v>
      </c>
      <c r="D663" s="143" t="str">
        <f t="shared" si="180"/>
        <v>PBFemale85-89</v>
      </c>
      <c r="E663" s="146">
        <f>VLOOKUP(D663,'Appendix 1b. Person-years 2019'!$E$3:$F$1682,2,FALSE)</f>
        <v>14668.8606</v>
      </c>
      <c r="F663" s="146">
        <f>VLOOKUP(D663,'Appendix 2b.Deaths 2019'!$E$4:$F$1683,2,FALSE)</f>
        <v>1546</v>
      </c>
      <c r="G663" s="147">
        <f t="shared" si="181"/>
        <v>0.10539332550477711</v>
      </c>
      <c r="H663" s="304">
        <v>5</v>
      </c>
      <c r="I663" s="148">
        <f>VLOOKUP(D663,'Appendix 3b. nax IBGE 2019'!$E$5:$O$1850,11,FALSE)</f>
        <v>2.5000000000000009</v>
      </c>
      <c r="J663" s="147">
        <f t="shared" si="193"/>
        <v>0.41707446531674042</v>
      </c>
      <c r="K663" s="146">
        <f t="shared" si="197"/>
        <v>45506.540739003205</v>
      </c>
      <c r="L663" s="146">
        <f t="shared" si="182"/>
        <v>18979.616147134228</v>
      </c>
      <c r="M663" s="146">
        <f t="shared" si="194"/>
        <v>180083.66332718046</v>
      </c>
      <c r="N663" s="146">
        <f t="shared" si="195"/>
        <v>304296.64482929325</v>
      </c>
      <c r="O663" s="145">
        <f t="shared" si="196"/>
        <v>6.6868770925600947</v>
      </c>
    </row>
    <row r="664" spans="1:15" x14ac:dyDescent="0.2">
      <c r="A664" s="143" t="s">
        <v>55</v>
      </c>
      <c r="B664" s="143" t="s">
        <v>48</v>
      </c>
      <c r="C664" s="144" t="s">
        <v>5</v>
      </c>
      <c r="D664" s="143" t="str">
        <f t="shared" si="180"/>
        <v>PBFemale90+</v>
      </c>
      <c r="E664" s="8">
        <f>VLOOKUP(D664,'Appendix 1b. Person-years 2019'!$E$3:$F$1682,2,FALSE)</f>
        <v>9716.2389000000003</v>
      </c>
      <c r="F664" s="8">
        <f>VLOOKUP(D664,'Appendix 2b.Deaths 2019'!$E$4:$F$1683,2,FALSE)</f>
        <v>2075</v>
      </c>
      <c r="G664" s="7">
        <f t="shared" si="181"/>
        <v>0.21356000211151663</v>
      </c>
      <c r="H664" s="306"/>
      <c r="I664" s="148">
        <f>VLOOKUP(D664,'Appendix 3b. nax IBGE 2019'!$E$5:$O$1850,11,FALSE)</f>
        <v>0</v>
      </c>
      <c r="J664" s="7">
        <v>1</v>
      </c>
      <c r="K664" s="8">
        <f t="shared" si="197"/>
        <v>26526.924591868978</v>
      </c>
      <c r="L664" s="8">
        <f t="shared" si="182"/>
        <v>26526.924591868978</v>
      </c>
      <c r="M664" s="8">
        <f>K664*O664</f>
        <v>124212.98150211277</v>
      </c>
      <c r="N664" s="8">
        <f>M664</f>
        <v>124212.98150211277</v>
      </c>
      <c r="O664" s="142">
        <f>1/G664</f>
        <v>4.6825247710843376</v>
      </c>
    </row>
    <row r="665" spans="1:15" x14ac:dyDescent="0.2">
      <c r="A665" s="143" t="s">
        <v>55</v>
      </c>
      <c r="B665" s="143" t="s">
        <v>47</v>
      </c>
      <c r="C665" s="144">
        <v>0</v>
      </c>
      <c r="D665" s="143" t="str">
        <f t="shared" ref="D665:D728" si="198">_xlfn.CONCAT(A665,B665,C665)</f>
        <v>PBMale0</v>
      </c>
      <c r="E665" s="151">
        <f>VLOOKUP(D665,'Appendix 1b. Person-years 2019'!$E$3:$F$1682,2,FALSE)</f>
        <v>29530.675500000001</v>
      </c>
      <c r="F665" s="151">
        <f>VLOOKUP(D665,'Appendix 2b.Deaths 2019'!$E$4:$F$1683,2,FALSE)</f>
        <v>396</v>
      </c>
      <c r="G665" s="152">
        <f t="shared" ref="G665:G728" si="199">F665/E665</f>
        <v>1.3409784683049326E-2</v>
      </c>
      <c r="H665" s="307">
        <v>1</v>
      </c>
      <c r="I665" s="148">
        <f>VLOOKUP(D665,'Appendix 3b. nax IBGE 2019'!$E$5:$O$1850,11,FALSE)</f>
        <v>8.3358516008818231E-2</v>
      </c>
      <c r="J665" s="152">
        <f t="shared" ref="J665:J683" si="200">(H665*G665)/(1+(H665-I665)*G665)</f>
        <v>1.3246953594017521E-2</v>
      </c>
      <c r="K665" s="151">
        <v>100000</v>
      </c>
      <c r="L665" s="151">
        <f t="shared" ref="L665:L728" si="201">K665*J665</f>
        <v>1324.6953594017521</v>
      </c>
      <c r="M665" s="151">
        <f t="shared" ref="M665:M683" si="202">K666*H665+L665*I665</f>
        <v>98785.729279921739</v>
      </c>
      <c r="N665" s="151">
        <f t="shared" ref="N665:N683" si="203">N666+M665</f>
        <v>7282599.7299020635</v>
      </c>
      <c r="O665" s="150">
        <f t="shared" ref="O665:O683" si="204">N665/K665</f>
        <v>72.825997299020628</v>
      </c>
    </row>
    <row r="666" spans="1:15" x14ac:dyDescent="0.2">
      <c r="A666" s="143" t="s">
        <v>55</v>
      </c>
      <c r="B666" s="143" t="s">
        <v>47</v>
      </c>
      <c r="C666" s="149" t="s">
        <v>107</v>
      </c>
      <c r="D666" s="143" t="str">
        <f t="shared" si="198"/>
        <v>PBMale01-04</v>
      </c>
      <c r="E666" s="146">
        <f>VLOOKUP(D666,'Appendix 1b. Person-years 2019'!$E$3:$F$1682,2,FALSE)</f>
        <v>117609.46980000001</v>
      </c>
      <c r="F666" s="146">
        <f>VLOOKUP(D666,'Appendix 2b.Deaths 2019'!$E$4:$F$1683,2,FALSE)</f>
        <v>66</v>
      </c>
      <c r="G666" s="147">
        <f t="shared" si="199"/>
        <v>5.6117930054642583E-4</v>
      </c>
      <c r="H666" s="304">
        <v>4</v>
      </c>
      <c r="I666" s="148">
        <f>VLOOKUP(D666,'Appendix 3b. nax IBGE 2019'!$E$5:$O$1850,11,FALSE)</f>
        <v>1.610180275222731</v>
      </c>
      <c r="J666" s="147">
        <f t="shared" si="200"/>
        <v>2.2417108049055975E-3</v>
      </c>
      <c r="K666" s="146">
        <f t="shared" ref="K666:K684" si="205">K665-L665</f>
        <v>98675.304640598246</v>
      </c>
      <c r="L666" s="146">
        <f t="shared" si="201"/>
        <v>221.20149659018054</v>
      </c>
      <c r="M666" s="146">
        <f t="shared" si="202"/>
        <v>394172.58686269156</v>
      </c>
      <c r="N666" s="146">
        <f t="shared" si="203"/>
        <v>7183814.0006221421</v>
      </c>
      <c r="O666" s="145">
        <f t="shared" si="204"/>
        <v>72.802552034549137</v>
      </c>
    </row>
    <row r="667" spans="1:15" x14ac:dyDescent="0.2">
      <c r="A667" s="143" t="s">
        <v>55</v>
      </c>
      <c r="B667" s="143" t="s">
        <v>47</v>
      </c>
      <c r="C667" s="149" t="s">
        <v>106</v>
      </c>
      <c r="D667" s="143" t="str">
        <f t="shared" si="198"/>
        <v>PBMale05-09</v>
      </c>
      <c r="E667" s="146">
        <f>VLOOKUP(D667,'Appendix 1b. Person-years 2019'!$E$3:$F$1682,2,FALSE)</f>
        <v>139300.22349999999</v>
      </c>
      <c r="F667" s="146">
        <f>VLOOKUP(D667,'Appendix 2b.Deaths 2019'!$E$4:$F$1683,2,FALSE)</f>
        <v>39</v>
      </c>
      <c r="G667" s="147">
        <f t="shared" si="199"/>
        <v>2.7997083579697199E-4</v>
      </c>
      <c r="H667" s="304">
        <v>5</v>
      </c>
      <c r="I667" s="148">
        <f>VLOOKUP(D667,'Appendix 3b. nax IBGE 2019'!$E$5:$O$1850,11,FALSE)</f>
        <v>2.4999999999999001</v>
      </c>
      <c r="J667" s="147">
        <f t="shared" si="200"/>
        <v>1.3988750684296503E-3</v>
      </c>
      <c r="K667" s="146">
        <f t="shared" si="205"/>
        <v>98454.10314400807</v>
      </c>
      <c r="L667" s="146">
        <f t="shared" si="201"/>
        <v>137.72499027275416</v>
      </c>
      <c r="M667" s="146">
        <f t="shared" si="202"/>
        <v>491926.20324435848</v>
      </c>
      <c r="N667" s="146">
        <f t="shared" si="203"/>
        <v>6789641.4137594504</v>
      </c>
      <c r="O667" s="145">
        <f t="shared" si="204"/>
        <v>68.962503308046934</v>
      </c>
    </row>
    <row r="668" spans="1:15" x14ac:dyDescent="0.2">
      <c r="A668" s="143" t="s">
        <v>55</v>
      </c>
      <c r="B668" s="143" t="s">
        <v>47</v>
      </c>
      <c r="C668" s="149" t="s">
        <v>71</v>
      </c>
      <c r="D668" s="143" t="str">
        <f t="shared" si="198"/>
        <v>PBMale10-14</v>
      </c>
      <c r="E668" s="146">
        <f>VLOOKUP(D668,'Appendix 1b. Person-years 2019'!$E$3:$F$1682,2,FALSE)</f>
        <v>158639.285</v>
      </c>
      <c r="F668" s="146">
        <f>VLOOKUP(D668,'Appendix 2b.Deaths 2019'!$E$4:$F$1683,2,FALSE)</f>
        <v>50</v>
      </c>
      <c r="G668" s="147">
        <f t="shared" si="199"/>
        <v>3.151804422214838E-4</v>
      </c>
      <c r="H668" s="304">
        <v>5</v>
      </c>
      <c r="I668" s="148">
        <f>VLOOKUP(D668,'Appendix 3b. nax IBGE 2019'!$E$5:$O$1850,11,FALSE)</f>
        <v>2.4999999999997708</v>
      </c>
      <c r="J668" s="147">
        <f t="shared" si="200"/>
        <v>1.5746614548731788E-3</v>
      </c>
      <c r="K668" s="146">
        <f t="shared" si="205"/>
        <v>98316.378153735321</v>
      </c>
      <c r="L668" s="146">
        <f t="shared" si="201"/>
        <v>154.81501106142247</v>
      </c>
      <c r="M668" s="146">
        <f t="shared" si="202"/>
        <v>491194.85324102303</v>
      </c>
      <c r="N668" s="146">
        <f t="shared" si="203"/>
        <v>6297715.2105150921</v>
      </c>
      <c r="O668" s="145">
        <f t="shared" si="204"/>
        <v>64.055606286345125</v>
      </c>
    </row>
    <row r="669" spans="1:15" x14ac:dyDescent="0.2">
      <c r="A669" s="143" t="s">
        <v>55</v>
      </c>
      <c r="B669" s="143" t="s">
        <v>47</v>
      </c>
      <c r="C669" s="144" t="s">
        <v>72</v>
      </c>
      <c r="D669" s="143" t="str">
        <f t="shared" si="198"/>
        <v>PBMale15-19</v>
      </c>
      <c r="E669" s="146">
        <f>VLOOKUP(D669,'Appendix 1b. Person-years 2019'!$E$3:$F$1682,2,FALSE)</f>
        <v>168700.21799999999</v>
      </c>
      <c r="F669" s="146">
        <f>VLOOKUP(D669,'Appendix 2b.Deaths 2019'!$E$4:$F$1683,2,FALSE)</f>
        <v>246</v>
      </c>
      <c r="G669" s="147">
        <f t="shared" si="199"/>
        <v>1.4582079556056057E-3</v>
      </c>
      <c r="H669" s="304">
        <v>5</v>
      </c>
      <c r="I669" s="148">
        <f>VLOOKUP(D669,'Appendix 3b. nax IBGE 2019'!$E$5:$O$1850,11,FALSE)</f>
        <v>2.5000000000000213</v>
      </c>
      <c r="J669" s="147">
        <f t="shared" si="200"/>
        <v>7.2645566921220282E-3</v>
      </c>
      <c r="K669" s="146">
        <f t="shared" si="205"/>
        <v>98161.563142673898</v>
      </c>
      <c r="L669" s="146">
        <f t="shared" si="201"/>
        <v>713.10024043727071</v>
      </c>
      <c r="M669" s="146">
        <f t="shared" si="202"/>
        <v>489025.06511227629</v>
      </c>
      <c r="N669" s="146">
        <f t="shared" si="203"/>
        <v>5806520.3572740695</v>
      </c>
      <c r="O669" s="145">
        <f t="shared" si="204"/>
        <v>59.152688398355316</v>
      </c>
    </row>
    <row r="670" spans="1:15" x14ac:dyDescent="0.2">
      <c r="A670" s="143" t="s">
        <v>55</v>
      </c>
      <c r="B670" s="143" t="s">
        <v>47</v>
      </c>
      <c r="C670" s="144" t="s">
        <v>73</v>
      </c>
      <c r="D670" s="143" t="str">
        <f t="shared" si="198"/>
        <v>PBMale20-24</v>
      </c>
      <c r="E670" s="146">
        <f>VLOOKUP(D670,'Appendix 1b. Person-years 2019'!$E$3:$F$1682,2,FALSE)</f>
        <v>169234.08129999999</v>
      </c>
      <c r="F670" s="146">
        <f>VLOOKUP(D670,'Appendix 2b.Deaths 2019'!$E$4:$F$1683,2,FALSE)</f>
        <v>351</v>
      </c>
      <c r="G670" s="147">
        <f t="shared" si="199"/>
        <v>2.0740503171922265E-3</v>
      </c>
      <c r="H670" s="304">
        <v>5</v>
      </c>
      <c r="I670" s="148">
        <f>VLOOKUP(D670,'Appendix 3b. nax IBGE 2019'!$E$5:$O$1850,11,FALSE)</f>
        <v>2.5000000000000302</v>
      </c>
      <c r="J670" s="147">
        <f t="shared" si="200"/>
        <v>1.031675789848178E-2</v>
      </c>
      <c r="K670" s="146">
        <f t="shared" si="205"/>
        <v>97448.462902236628</v>
      </c>
      <c r="L670" s="146">
        <f t="shared" si="201"/>
        <v>1005.3521993415584</v>
      </c>
      <c r="M670" s="146">
        <f t="shared" si="202"/>
        <v>484728.93401282927</v>
      </c>
      <c r="N670" s="146">
        <f t="shared" si="203"/>
        <v>5317495.2921617934</v>
      </c>
      <c r="O670" s="145">
        <f t="shared" si="204"/>
        <v>54.567256720062097</v>
      </c>
    </row>
    <row r="671" spans="1:15" x14ac:dyDescent="0.2">
      <c r="A671" s="143" t="s">
        <v>55</v>
      </c>
      <c r="B671" s="143" t="s">
        <v>47</v>
      </c>
      <c r="C671" s="144" t="s">
        <v>74</v>
      </c>
      <c r="D671" s="143" t="str">
        <f t="shared" si="198"/>
        <v>PBMale25-29</v>
      </c>
      <c r="E671" s="146">
        <f>VLOOKUP(D671,'Appendix 1b. Person-years 2019'!$E$3:$F$1682,2,FALSE)</f>
        <v>160865.68100000001</v>
      </c>
      <c r="F671" s="146">
        <f>VLOOKUP(D671,'Appendix 2b.Deaths 2019'!$E$4:$F$1683,2,FALSE)</f>
        <v>373</v>
      </c>
      <c r="G671" s="147">
        <f t="shared" si="199"/>
        <v>2.3187046340853771E-3</v>
      </c>
      <c r="H671" s="304">
        <v>5</v>
      </c>
      <c r="I671" s="148">
        <f>VLOOKUP(D671,'Appendix 3b. nax IBGE 2019'!$E$5:$O$1850,11,FALSE)</f>
        <v>2.500000000000004</v>
      </c>
      <c r="J671" s="147">
        <f t="shared" si="200"/>
        <v>1.1526705606165004E-2</v>
      </c>
      <c r="K671" s="146">
        <f t="shared" si="205"/>
        <v>96443.110702895065</v>
      </c>
      <c r="L671" s="146">
        <f t="shared" si="201"/>
        <v>1111.6713448150526</v>
      </c>
      <c r="M671" s="146">
        <f t="shared" si="202"/>
        <v>479436.37515243771</v>
      </c>
      <c r="N671" s="146">
        <f t="shared" si="203"/>
        <v>4832766.3581489641</v>
      </c>
      <c r="O671" s="145">
        <f t="shared" si="204"/>
        <v>50.110021575692421</v>
      </c>
    </row>
    <row r="672" spans="1:15" x14ac:dyDescent="0.2">
      <c r="A672" s="143" t="s">
        <v>55</v>
      </c>
      <c r="B672" s="143" t="s">
        <v>47</v>
      </c>
      <c r="C672" s="144" t="s">
        <v>75</v>
      </c>
      <c r="D672" s="143" t="str">
        <f t="shared" si="198"/>
        <v>PBMale30-34</v>
      </c>
      <c r="E672" s="146">
        <f>VLOOKUP(D672,'Appendix 1b. Person-years 2019'!$E$3:$F$1682,2,FALSE)</f>
        <v>156659.37890000001</v>
      </c>
      <c r="F672" s="146">
        <f>VLOOKUP(D672,'Appendix 2b.Deaths 2019'!$E$4:$F$1683,2,FALSE)</f>
        <v>425</v>
      </c>
      <c r="G672" s="147">
        <f t="shared" si="199"/>
        <v>2.7128921548405295E-3</v>
      </c>
      <c r="H672" s="304">
        <v>5</v>
      </c>
      <c r="I672" s="148">
        <f>VLOOKUP(D672,'Appendix 3b. nax IBGE 2019'!$E$5:$O$1850,11,FALSE)</f>
        <v>2.5000000000000129</v>
      </c>
      <c r="J672" s="147">
        <f t="shared" si="200"/>
        <v>1.3473083219781501E-2</v>
      </c>
      <c r="K672" s="146">
        <f t="shared" si="205"/>
        <v>95331.43935808001</v>
      </c>
      <c r="L672" s="146">
        <f t="shared" si="201"/>
        <v>1284.4084159329655</v>
      </c>
      <c r="M672" s="146">
        <f t="shared" si="202"/>
        <v>473446.17575056764</v>
      </c>
      <c r="N672" s="146">
        <f t="shared" si="203"/>
        <v>4353329.9829965262</v>
      </c>
      <c r="O672" s="145">
        <f t="shared" si="204"/>
        <v>45.665207745838472</v>
      </c>
    </row>
    <row r="673" spans="1:15" x14ac:dyDescent="0.2">
      <c r="A673" s="143" t="s">
        <v>55</v>
      </c>
      <c r="B673" s="143" t="s">
        <v>47</v>
      </c>
      <c r="C673" s="144" t="s">
        <v>76</v>
      </c>
      <c r="D673" s="143" t="str">
        <f t="shared" si="198"/>
        <v>PBMale35-39</v>
      </c>
      <c r="E673" s="146">
        <f>VLOOKUP(D673,'Appendix 1b. Person-years 2019'!$E$3:$F$1682,2,FALSE)</f>
        <v>150543.93460000001</v>
      </c>
      <c r="F673" s="146">
        <f>VLOOKUP(D673,'Appendix 2b.Deaths 2019'!$E$4:$F$1683,2,FALSE)</f>
        <v>463</v>
      </c>
      <c r="G673" s="147">
        <f t="shared" si="199"/>
        <v>3.0755141429656772E-3</v>
      </c>
      <c r="H673" s="304">
        <v>5</v>
      </c>
      <c r="I673" s="148">
        <f>VLOOKUP(D673,'Appendix 3b. nax IBGE 2019'!$E$5:$O$1850,11,FALSE)</f>
        <v>2.5000000000000311</v>
      </c>
      <c r="J673" s="147">
        <f t="shared" si="200"/>
        <v>1.5260238020188109E-2</v>
      </c>
      <c r="K673" s="146">
        <f t="shared" si="205"/>
        <v>94047.030942147045</v>
      </c>
      <c r="L673" s="146">
        <f t="shared" si="201"/>
        <v>1435.1800772691597</v>
      </c>
      <c r="M673" s="146">
        <f t="shared" si="202"/>
        <v>466647.20451756235</v>
      </c>
      <c r="N673" s="146">
        <f t="shared" si="203"/>
        <v>3879883.8072459581</v>
      </c>
      <c r="O673" s="145">
        <f t="shared" si="204"/>
        <v>41.254718712307522</v>
      </c>
    </row>
    <row r="674" spans="1:15" x14ac:dyDescent="0.2">
      <c r="A674" s="143" t="s">
        <v>55</v>
      </c>
      <c r="B674" s="143" t="s">
        <v>47</v>
      </c>
      <c r="C674" s="144" t="s">
        <v>77</v>
      </c>
      <c r="D674" s="143" t="str">
        <f t="shared" si="198"/>
        <v>PBMale40-44</v>
      </c>
      <c r="E674" s="146">
        <f>VLOOKUP(D674,'Appendix 1b. Person-years 2019'!$E$3:$F$1682,2,FALSE)</f>
        <v>136322.96840000001</v>
      </c>
      <c r="F674" s="146">
        <f>VLOOKUP(D674,'Appendix 2b.Deaths 2019'!$E$4:$F$1683,2,FALSE)</f>
        <v>550</v>
      </c>
      <c r="G674" s="147">
        <f t="shared" si="199"/>
        <v>4.0345365601648676E-3</v>
      </c>
      <c r="H674" s="304">
        <v>5</v>
      </c>
      <c r="I674" s="148">
        <f>VLOOKUP(D674,'Appendix 3b. nax IBGE 2019'!$E$5:$O$1850,11,FALSE)</f>
        <v>2.499999999999968</v>
      </c>
      <c r="J674" s="147">
        <f t="shared" si="200"/>
        <v>1.9971245995521889E-2</v>
      </c>
      <c r="K674" s="146">
        <f t="shared" si="205"/>
        <v>92611.850864877881</v>
      </c>
      <c r="L674" s="146">
        <f t="shared" si="201"/>
        <v>1849.5740557230629</v>
      </c>
      <c r="M674" s="146">
        <f t="shared" si="202"/>
        <v>458435.31918508169</v>
      </c>
      <c r="N674" s="146">
        <f t="shared" si="203"/>
        <v>3413236.6027283957</v>
      </c>
      <c r="O674" s="145">
        <f t="shared" si="204"/>
        <v>36.855289802040133</v>
      </c>
    </row>
    <row r="675" spans="1:15" x14ac:dyDescent="0.2">
      <c r="A675" s="143" t="s">
        <v>55</v>
      </c>
      <c r="B675" s="143" t="s">
        <v>47</v>
      </c>
      <c r="C675" s="144" t="s">
        <v>78</v>
      </c>
      <c r="D675" s="143" t="str">
        <f t="shared" si="198"/>
        <v>PBMale45-49</v>
      </c>
      <c r="E675" s="146">
        <f>VLOOKUP(D675,'Appendix 1b. Person-years 2019'!$E$3:$F$1682,2,FALSE)</f>
        <v>118666.0385</v>
      </c>
      <c r="F675" s="146">
        <f>VLOOKUP(D675,'Appendix 2b.Deaths 2019'!$E$4:$F$1683,2,FALSE)</f>
        <v>668</v>
      </c>
      <c r="G675" s="147">
        <f t="shared" si="199"/>
        <v>5.6292432817667548E-3</v>
      </c>
      <c r="H675" s="304">
        <v>5</v>
      </c>
      <c r="I675" s="148">
        <f>VLOOKUP(D675,'Appendix 3b. nax IBGE 2019'!$E$5:$O$1850,11,FALSE)</f>
        <v>2.5000000000000058</v>
      </c>
      <c r="J675" s="147">
        <f t="shared" si="200"/>
        <v>2.7755608723981726E-2</v>
      </c>
      <c r="K675" s="146">
        <f t="shared" si="205"/>
        <v>90762.276809154821</v>
      </c>
      <c r="L675" s="146">
        <f t="shared" si="201"/>
        <v>2519.1622420126218</v>
      </c>
      <c r="M675" s="146">
        <f t="shared" si="202"/>
        <v>447513.47844074259</v>
      </c>
      <c r="N675" s="146">
        <f t="shared" si="203"/>
        <v>2954801.2835433139</v>
      </c>
      <c r="O675" s="145">
        <f t="shared" si="204"/>
        <v>32.555389611439047</v>
      </c>
    </row>
    <row r="676" spans="1:15" x14ac:dyDescent="0.2">
      <c r="A676" s="143" t="s">
        <v>55</v>
      </c>
      <c r="B676" s="143" t="s">
        <v>47</v>
      </c>
      <c r="C676" s="144" t="s">
        <v>79</v>
      </c>
      <c r="D676" s="143" t="str">
        <f t="shared" si="198"/>
        <v>PBMale50-54</v>
      </c>
      <c r="E676" s="146">
        <f>VLOOKUP(D676,'Appendix 1b. Person-years 2019'!$E$3:$F$1682,2,FALSE)</f>
        <v>108330.67080000001</v>
      </c>
      <c r="F676" s="146">
        <f>VLOOKUP(D676,'Appendix 2b.Deaths 2019'!$E$4:$F$1683,2,FALSE)</f>
        <v>846</v>
      </c>
      <c r="G676" s="147">
        <f t="shared" si="199"/>
        <v>7.8094227032147199E-3</v>
      </c>
      <c r="H676" s="304">
        <v>5</v>
      </c>
      <c r="I676" s="148">
        <f>VLOOKUP(D676,'Appendix 3b. nax IBGE 2019'!$E$5:$O$1850,11,FALSE)</f>
        <v>2.4999999999999987</v>
      </c>
      <c r="J676" s="147">
        <f t="shared" si="200"/>
        <v>3.8299373523294315E-2</v>
      </c>
      <c r="K676" s="146">
        <f t="shared" si="205"/>
        <v>88243.114567142198</v>
      </c>
      <c r="L676" s="146">
        <f t="shared" si="201"/>
        <v>3379.6560056658327</v>
      </c>
      <c r="M676" s="146">
        <f t="shared" si="202"/>
        <v>432766.43282154639</v>
      </c>
      <c r="N676" s="146">
        <f t="shared" si="203"/>
        <v>2507287.8051025714</v>
      </c>
      <c r="O676" s="145">
        <f t="shared" si="204"/>
        <v>28.413410127255112</v>
      </c>
    </row>
    <row r="677" spans="1:15" x14ac:dyDescent="0.2">
      <c r="A677" s="143" t="s">
        <v>55</v>
      </c>
      <c r="B677" s="143" t="s">
        <v>47</v>
      </c>
      <c r="C677" s="144" t="s">
        <v>80</v>
      </c>
      <c r="D677" s="143" t="str">
        <f t="shared" si="198"/>
        <v>PBMale55-59</v>
      </c>
      <c r="E677" s="146">
        <f>VLOOKUP(D677,'Appendix 1b. Person-years 2019'!$E$3:$F$1682,2,FALSE)</f>
        <v>90644.327099999995</v>
      </c>
      <c r="F677" s="146">
        <f>VLOOKUP(D677,'Appendix 2b.Deaths 2019'!$E$4:$F$1683,2,FALSE)</f>
        <v>973</v>
      </c>
      <c r="G677" s="147">
        <f t="shared" si="199"/>
        <v>1.0734262486460667E-2</v>
      </c>
      <c r="H677" s="304">
        <v>5</v>
      </c>
      <c r="I677" s="148">
        <f>VLOOKUP(D677,'Appendix 3b. nax IBGE 2019'!$E$5:$O$1850,11,FALSE)</f>
        <v>2.4999999999999978</v>
      </c>
      <c r="J677" s="147">
        <f t="shared" si="200"/>
        <v>5.2268648938506843E-2</v>
      </c>
      <c r="K677" s="146">
        <f t="shared" si="205"/>
        <v>84863.458561476364</v>
      </c>
      <c r="L677" s="146">
        <f t="shared" si="201"/>
        <v>4435.6983232573311</v>
      </c>
      <c r="M677" s="146">
        <f t="shared" si="202"/>
        <v>413228.04699923855</v>
      </c>
      <c r="N677" s="146">
        <f t="shared" si="203"/>
        <v>2074521.3722810252</v>
      </c>
      <c r="O677" s="145">
        <f t="shared" si="204"/>
        <v>24.445402148890864</v>
      </c>
    </row>
    <row r="678" spans="1:15" x14ac:dyDescent="0.2">
      <c r="A678" s="143" t="s">
        <v>55</v>
      </c>
      <c r="B678" s="143" t="s">
        <v>47</v>
      </c>
      <c r="C678" s="144" t="s">
        <v>81</v>
      </c>
      <c r="D678" s="143" t="str">
        <f t="shared" si="198"/>
        <v>PBMale60-64</v>
      </c>
      <c r="E678" s="146">
        <f>VLOOKUP(D678,'Appendix 1b. Person-years 2019'!$E$3:$F$1682,2,FALSE)</f>
        <v>68695.841</v>
      </c>
      <c r="F678" s="146">
        <f>VLOOKUP(D678,'Appendix 2b.Deaths 2019'!$E$4:$F$1683,2,FALSE)</f>
        <v>1092</v>
      </c>
      <c r="G678" s="147">
        <f t="shared" si="199"/>
        <v>1.5896158837330487E-2</v>
      </c>
      <c r="H678" s="304">
        <v>5</v>
      </c>
      <c r="I678" s="148">
        <f>VLOOKUP(D678,'Appendix 3b. nax IBGE 2019'!$E$5:$O$1850,11,FALSE)</f>
        <v>2.500000000000004</v>
      </c>
      <c r="J678" s="147">
        <f t="shared" si="200"/>
        <v>7.6442922107140474E-2</v>
      </c>
      <c r="K678" s="146">
        <f t="shared" si="205"/>
        <v>80427.760238219038</v>
      </c>
      <c r="L678" s="146">
        <f t="shared" si="201"/>
        <v>6148.1330111419475</v>
      </c>
      <c r="M678" s="146">
        <f t="shared" si="202"/>
        <v>386768.46866324032</v>
      </c>
      <c r="N678" s="146">
        <f t="shared" si="203"/>
        <v>1661293.3252817865</v>
      </c>
      <c r="O678" s="145">
        <f t="shared" si="204"/>
        <v>20.65572036770887</v>
      </c>
    </row>
    <row r="679" spans="1:15" x14ac:dyDescent="0.2">
      <c r="A679" s="143" t="s">
        <v>55</v>
      </c>
      <c r="B679" s="143" t="s">
        <v>47</v>
      </c>
      <c r="C679" s="144" t="s">
        <v>82</v>
      </c>
      <c r="D679" s="143" t="str">
        <f t="shared" si="198"/>
        <v>PBMale65-69</v>
      </c>
      <c r="E679" s="146">
        <f>VLOOKUP(D679,'Appendix 1b. Person-years 2019'!$E$3:$F$1682,2,FALSE)</f>
        <v>55704.192999999999</v>
      </c>
      <c r="F679" s="146">
        <f>VLOOKUP(D679,'Appendix 2b.Deaths 2019'!$E$4:$F$1683,2,FALSE)</f>
        <v>1273</v>
      </c>
      <c r="G679" s="147">
        <f t="shared" si="199"/>
        <v>2.28528577732021E-2</v>
      </c>
      <c r="H679" s="304">
        <v>5</v>
      </c>
      <c r="I679" s="148">
        <f>VLOOKUP(D679,'Appendix 3b. nax IBGE 2019'!$E$5:$O$1850,11,FALSE)</f>
        <v>2.5</v>
      </c>
      <c r="J679" s="147">
        <f t="shared" si="200"/>
        <v>0.10808893615404758</v>
      </c>
      <c r="K679" s="146">
        <f t="shared" si="205"/>
        <v>74279.627227077086</v>
      </c>
      <c r="L679" s="146">
        <f t="shared" si="201"/>
        <v>8028.8058848939891</v>
      </c>
      <c r="M679" s="146">
        <f t="shared" si="202"/>
        <v>351326.12142315047</v>
      </c>
      <c r="N679" s="146">
        <f t="shared" si="203"/>
        <v>1274524.8566185462</v>
      </c>
      <c r="O679" s="145">
        <f t="shared" si="204"/>
        <v>17.158471362844221</v>
      </c>
    </row>
    <row r="680" spans="1:15" x14ac:dyDescent="0.2">
      <c r="A680" s="143" t="s">
        <v>55</v>
      </c>
      <c r="B680" s="143" t="s">
        <v>47</v>
      </c>
      <c r="C680" s="144" t="s">
        <v>19</v>
      </c>
      <c r="D680" s="143" t="str">
        <f t="shared" si="198"/>
        <v>PBMale70-74</v>
      </c>
      <c r="E680" s="146">
        <f>VLOOKUP(D680,'Appendix 1b. Person-years 2019'!$E$3:$F$1682,2,FALSE)</f>
        <v>44406.2261</v>
      </c>
      <c r="F680" s="146">
        <f>VLOOKUP(D680,'Appendix 2b.Deaths 2019'!$E$4:$F$1683,2,FALSE)</f>
        <v>1468</v>
      </c>
      <c r="G680" s="147">
        <f t="shared" si="199"/>
        <v>3.3058427363184553E-2</v>
      </c>
      <c r="H680" s="304">
        <v>5</v>
      </c>
      <c r="I680" s="148">
        <f>VLOOKUP(D680,'Appendix 3b. nax IBGE 2019'!$E$5:$O$1850,11,FALSE)</f>
        <v>2.4999999999999969</v>
      </c>
      <c r="J680" s="147">
        <f t="shared" si="200"/>
        <v>0.15267421333639161</v>
      </c>
      <c r="K680" s="146">
        <f t="shared" si="205"/>
        <v>66250.821342183102</v>
      </c>
      <c r="L680" s="146">
        <f t="shared" si="201"/>
        <v>10114.79203130763</v>
      </c>
      <c r="M680" s="146">
        <f t="shared" si="202"/>
        <v>305967.12663264637</v>
      </c>
      <c r="N680" s="146">
        <f t="shared" si="203"/>
        <v>923198.73519539577</v>
      </c>
      <c r="O680" s="145">
        <f t="shared" si="204"/>
        <v>13.934902488636444</v>
      </c>
    </row>
    <row r="681" spans="1:15" x14ac:dyDescent="0.2">
      <c r="A681" s="143" t="s">
        <v>55</v>
      </c>
      <c r="B681" s="143" t="s">
        <v>47</v>
      </c>
      <c r="C681" s="144" t="s">
        <v>20</v>
      </c>
      <c r="D681" s="143" t="str">
        <f t="shared" si="198"/>
        <v>PBMale75-79</v>
      </c>
      <c r="E681" s="146">
        <f>VLOOKUP(D681,'Appendix 1b. Person-years 2019'!$E$3:$F$1682,2,FALSE)</f>
        <v>29927.177199999998</v>
      </c>
      <c r="F681" s="146">
        <f>VLOOKUP(D681,'Appendix 2b.Deaths 2019'!$E$4:$F$1683,2,FALSE)</f>
        <v>1517</v>
      </c>
      <c r="G681" s="147">
        <f t="shared" si="199"/>
        <v>5.0689712225849358E-2</v>
      </c>
      <c r="H681" s="304">
        <v>5</v>
      </c>
      <c r="I681" s="148">
        <f>VLOOKUP(D681,'Appendix 3b. nax IBGE 2019'!$E$5:$O$1850,11,FALSE)</f>
        <v>2.4999999999999996</v>
      </c>
      <c r="J681" s="147">
        <f t="shared" si="200"/>
        <v>0.22494284138639384</v>
      </c>
      <c r="K681" s="146">
        <f t="shared" si="205"/>
        <v>56136.02931087547</v>
      </c>
      <c r="L681" s="146">
        <f t="shared" si="201"/>
        <v>12627.397937338217</v>
      </c>
      <c r="M681" s="146">
        <f t="shared" si="202"/>
        <v>249111.65171103179</v>
      </c>
      <c r="N681" s="146">
        <f t="shared" si="203"/>
        <v>617231.60856274934</v>
      </c>
      <c r="O681" s="145">
        <f t="shared" si="204"/>
        <v>10.995284421428975</v>
      </c>
    </row>
    <row r="682" spans="1:15" x14ac:dyDescent="0.2">
      <c r="A682" s="143" t="s">
        <v>55</v>
      </c>
      <c r="B682" s="143" t="s">
        <v>47</v>
      </c>
      <c r="C682" s="144" t="s">
        <v>21</v>
      </c>
      <c r="D682" s="143" t="str">
        <f t="shared" si="198"/>
        <v>PBMale80-84</v>
      </c>
      <c r="E682" s="146">
        <f>VLOOKUP(D682,'Appendix 1b. Person-years 2019'!$E$3:$F$1682,2,FALSE)</f>
        <v>19676.604200000002</v>
      </c>
      <c r="F682" s="146">
        <f>VLOOKUP(D682,'Appendix 2b.Deaths 2019'!$E$4:$F$1683,2,FALSE)</f>
        <v>1444</v>
      </c>
      <c r="G682" s="147">
        <f t="shared" si="199"/>
        <v>7.3386646665383443E-2</v>
      </c>
      <c r="H682" s="304">
        <v>5</v>
      </c>
      <c r="I682" s="148">
        <f>VLOOKUP(D682,'Appendix 3b. nax IBGE 2019'!$E$5:$O$1850,11,FALSE)</f>
        <v>2.5000000000000004</v>
      </c>
      <c r="J682" s="147">
        <f t="shared" si="200"/>
        <v>0.31004950047632956</v>
      </c>
      <c r="K682" s="146">
        <f t="shared" si="205"/>
        <v>43508.631373537253</v>
      </c>
      <c r="L682" s="146">
        <f t="shared" si="201"/>
        <v>13489.829423773986</v>
      </c>
      <c r="M682" s="146">
        <f t="shared" si="202"/>
        <v>183818.58330825131</v>
      </c>
      <c r="N682" s="146">
        <f t="shared" si="203"/>
        <v>368119.95685171755</v>
      </c>
      <c r="O682" s="145">
        <f t="shared" si="204"/>
        <v>8.4608489219363232</v>
      </c>
    </row>
    <row r="683" spans="1:15" x14ac:dyDescent="0.2">
      <c r="A683" s="143" t="s">
        <v>55</v>
      </c>
      <c r="B683" s="143" t="s">
        <v>47</v>
      </c>
      <c r="C683" s="144" t="s">
        <v>22</v>
      </c>
      <c r="D683" s="143" t="str">
        <f t="shared" si="198"/>
        <v>PBMale85-89</v>
      </c>
      <c r="E683" s="146">
        <f>VLOOKUP(D683,'Appendix 1b. Person-years 2019'!$E$3:$F$1682,2,FALSE)</f>
        <v>9131.4104000000007</v>
      </c>
      <c r="F683" s="146">
        <f>VLOOKUP(D683,'Appendix 2b.Deaths 2019'!$E$4:$F$1683,2,FALSE)</f>
        <v>1126</v>
      </c>
      <c r="G683" s="147">
        <f t="shared" si="199"/>
        <v>0.12331063337159831</v>
      </c>
      <c r="H683" s="304">
        <v>5</v>
      </c>
      <c r="I683" s="148">
        <f>VLOOKUP(D683,'Appendix 3b. nax IBGE 2019'!$E$5:$O$1850,11,FALSE)</f>
        <v>2.5000000000000004</v>
      </c>
      <c r="J683" s="147">
        <f t="shared" si="200"/>
        <v>0.47127126990380303</v>
      </c>
      <c r="K683" s="146">
        <f t="shared" si="205"/>
        <v>30018.801949763267</v>
      </c>
      <c r="L683" s="146">
        <f t="shared" si="201"/>
        <v>14146.998915855693</v>
      </c>
      <c r="M683" s="146">
        <f t="shared" si="202"/>
        <v>114726.51245917712</v>
      </c>
      <c r="N683" s="146">
        <f t="shared" si="203"/>
        <v>184301.37354346627</v>
      </c>
      <c r="O683" s="145">
        <f t="shared" si="204"/>
        <v>6.1395312794926413</v>
      </c>
    </row>
    <row r="684" spans="1:15" x14ac:dyDescent="0.2">
      <c r="A684" s="143" t="s">
        <v>55</v>
      </c>
      <c r="B684" s="143" t="s">
        <v>47</v>
      </c>
      <c r="C684" s="144" t="s">
        <v>5</v>
      </c>
      <c r="D684" s="143" t="str">
        <f t="shared" si="198"/>
        <v>PBMale90+</v>
      </c>
      <c r="E684" s="8">
        <f>VLOOKUP(D684,'Appendix 1b. Person-years 2019'!$E$3:$F$1682,2,FALSE)</f>
        <v>5891.4928</v>
      </c>
      <c r="F684" s="8">
        <f>VLOOKUP(D684,'Appendix 2b.Deaths 2019'!$E$4:$F$1683,2,FALSE)</f>
        <v>1344</v>
      </c>
      <c r="G684" s="7">
        <f t="shared" si="199"/>
        <v>0.2281255440047385</v>
      </c>
      <c r="H684" s="306"/>
      <c r="I684" s="148">
        <f>VLOOKUP(D684,'Appendix 3b. nax IBGE 2019'!$E$5:$O$1850,11,FALSE)</f>
        <v>0</v>
      </c>
      <c r="J684" s="7">
        <v>1</v>
      </c>
      <c r="K684" s="8">
        <f t="shared" si="205"/>
        <v>15871.803033907574</v>
      </c>
      <c r="L684" s="8">
        <f t="shared" si="201"/>
        <v>15871.803033907574</v>
      </c>
      <c r="M684" s="8">
        <f>K684*O684</f>
        <v>69574.86108428915</v>
      </c>
      <c r="N684" s="8">
        <f>M684</f>
        <v>69574.86108428915</v>
      </c>
      <c r="O684" s="142">
        <f>1/G684</f>
        <v>4.3835511904761901</v>
      </c>
    </row>
    <row r="685" spans="1:15" x14ac:dyDescent="0.2">
      <c r="A685" s="143" t="s">
        <v>56</v>
      </c>
      <c r="B685" s="143" t="s">
        <v>48</v>
      </c>
      <c r="C685" s="144">
        <v>0</v>
      </c>
      <c r="D685" s="143" t="str">
        <f t="shared" si="198"/>
        <v>PEFemale0</v>
      </c>
      <c r="E685" s="151">
        <f>VLOOKUP(D685,'Appendix 1b. Person-years 2019'!$E$3:$F$1682,2,FALSE)</f>
        <v>67530.466499999995</v>
      </c>
      <c r="F685" s="151">
        <f>VLOOKUP(D685,'Appendix 2b.Deaths 2019'!$E$4:$F$1683,2,FALSE)</f>
        <v>721</v>
      </c>
      <c r="G685" s="152">
        <f t="shared" si="199"/>
        <v>1.0676662510542558E-2</v>
      </c>
      <c r="H685" s="307">
        <v>1</v>
      </c>
      <c r="I685" s="148">
        <f>VLOOKUP(D685,'Appendix 3b. nax IBGE 2019'!$E$5:$O$1850,11,FALSE)</f>
        <v>8.0713262521030518E-2</v>
      </c>
      <c r="J685" s="152">
        <f t="shared" ref="J685:J703" si="206">(H685*G685)/(1+(H685-I685)*G685)</f>
        <v>1.0572890496977294E-2</v>
      </c>
      <c r="K685" s="151">
        <v>100000</v>
      </c>
      <c r="L685" s="151">
        <f t="shared" si="201"/>
        <v>1057.2890496977293</v>
      </c>
      <c r="M685" s="151">
        <f t="shared" ref="M685:M703" si="207">K686*H685+L685*I685</f>
        <v>99028.048198931123</v>
      </c>
      <c r="N685" s="151">
        <f t="shared" ref="N685:N703" si="208">N686+M685</f>
        <v>7888597.3490113392</v>
      </c>
      <c r="O685" s="150">
        <f t="shared" ref="O685:O703" si="209">N685/K685</f>
        <v>78.885973490113386</v>
      </c>
    </row>
    <row r="686" spans="1:15" x14ac:dyDescent="0.2">
      <c r="A686" s="143" t="s">
        <v>56</v>
      </c>
      <c r="B686" s="143" t="s">
        <v>48</v>
      </c>
      <c r="C686" s="149" t="s">
        <v>107</v>
      </c>
      <c r="D686" s="143" t="str">
        <f t="shared" si="198"/>
        <v>PEFemale01-04</v>
      </c>
      <c r="E686" s="146">
        <f>VLOOKUP(D686,'Appendix 1b. Person-years 2019'!$E$3:$F$1682,2,FALSE)</f>
        <v>270136.84600000002</v>
      </c>
      <c r="F686" s="146">
        <f>VLOOKUP(D686,'Appendix 2b.Deaths 2019'!$E$4:$F$1683,2,FALSE)</f>
        <v>117</v>
      </c>
      <c r="G686" s="147">
        <f t="shared" si="199"/>
        <v>4.3311381521053222E-4</v>
      </c>
      <c r="H686" s="304">
        <v>4</v>
      </c>
      <c r="I686" s="148">
        <f>VLOOKUP(D686,'Appendix 3b. nax IBGE 2019'!$E$5:$O$1850,11,FALSE)</f>
        <v>1.5073636494677332</v>
      </c>
      <c r="J686" s="147">
        <f t="shared" si="206"/>
        <v>1.7305869274333648E-3</v>
      </c>
      <c r="K686" s="146">
        <f t="shared" ref="K686:K704" si="210">K685-L685</f>
        <v>98942.710950302266</v>
      </c>
      <c r="L686" s="146">
        <f t="shared" si="201"/>
        <v>171.22896213541114</v>
      </c>
      <c r="M686" s="146">
        <f t="shared" si="207"/>
        <v>395344.03226592642</v>
      </c>
      <c r="N686" s="146">
        <f t="shared" si="208"/>
        <v>7789569.3008124083</v>
      </c>
      <c r="O686" s="145">
        <f t="shared" si="209"/>
        <v>78.728076338286456</v>
      </c>
    </row>
    <row r="687" spans="1:15" x14ac:dyDescent="0.2">
      <c r="A687" s="143" t="s">
        <v>56</v>
      </c>
      <c r="B687" s="143" t="s">
        <v>48</v>
      </c>
      <c r="C687" s="149" t="s">
        <v>106</v>
      </c>
      <c r="D687" s="143" t="str">
        <f t="shared" si="198"/>
        <v>PEFemale05-09</v>
      </c>
      <c r="E687" s="146">
        <f>VLOOKUP(D687,'Appendix 1b. Person-years 2019'!$E$3:$F$1682,2,FALSE)</f>
        <v>345321.53619999997</v>
      </c>
      <c r="F687" s="146">
        <f>VLOOKUP(D687,'Appendix 2b.Deaths 2019'!$E$4:$F$1683,2,FALSE)</f>
        <v>70</v>
      </c>
      <c r="G687" s="147">
        <f t="shared" si="199"/>
        <v>2.027096275844727E-4</v>
      </c>
      <c r="H687" s="304">
        <v>5</v>
      </c>
      <c r="I687" s="148">
        <f>VLOOKUP(D687,'Appendix 3b. nax IBGE 2019'!$E$5:$O$1850,11,FALSE)</f>
        <v>2.5000000000002669</v>
      </c>
      <c r="J687" s="147">
        <f t="shared" si="206"/>
        <v>1.0130347581759637E-3</v>
      </c>
      <c r="K687" s="146">
        <f t="shared" si="210"/>
        <v>98771.481988166852</v>
      </c>
      <c r="L687" s="146">
        <f t="shared" si="201"/>
        <v>100.05894437056416</v>
      </c>
      <c r="M687" s="146">
        <f t="shared" si="207"/>
        <v>493607.26257990784</v>
      </c>
      <c r="N687" s="146">
        <f t="shared" si="208"/>
        <v>7394225.2685464816</v>
      </c>
      <c r="O687" s="145">
        <f t="shared" si="209"/>
        <v>74.861945165835763</v>
      </c>
    </row>
    <row r="688" spans="1:15" x14ac:dyDescent="0.2">
      <c r="A688" s="143" t="s">
        <v>56</v>
      </c>
      <c r="B688" s="143" t="s">
        <v>48</v>
      </c>
      <c r="C688" s="149" t="s">
        <v>71</v>
      </c>
      <c r="D688" s="143" t="str">
        <f t="shared" si="198"/>
        <v>PEFemale10-14</v>
      </c>
      <c r="E688" s="146">
        <f>VLOOKUP(D688,'Appendix 1b. Person-years 2019'!$E$3:$F$1682,2,FALSE)</f>
        <v>363967.08020000003</v>
      </c>
      <c r="F688" s="146">
        <f>VLOOKUP(D688,'Appendix 2b.Deaths 2019'!$E$4:$F$1683,2,FALSE)</f>
        <v>80</v>
      </c>
      <c r="G688" s="147">
        <f t="shared" si="199"/>
        <v>2.1980009828372383E-4</v>
      </c>
      <c r="H688" s="304">
        <v>5</v>
      </c>
      <c r="I688" s="148">
        <f>VLOOKUP(D688,'Appendix 3b. nax IBGE 2019'!$E$5:$O$1850,11,FALSE)</f>
        <v>2.5000000000000751</v>
      </c>
      <c r="J688" s="147">
        <f t="shared" si="206"/>
        <v>1.0983969220400719E-3</v>
      </c>
      <c r="K688" s="146">
        <f t="shared" si="210"/>
        <v>98671.423043796283</v>
      </c>
      <c r="L688" s="146">
        <f t="shared" si="201"/>
        <v>108.38038736461965</v>
      </c>
      <c r="M688" s="146">
        <f t="shared" si="207"/>
        <v>493086.16425056988</v>
      </c>
      <c r="N688" s="146">
        <f t="shared" si="208"/>
        <v>6900618.005966574</v>
      </c>
      <c r="O688" s="145">
        <f t="shared" si="209"/>
        <v>69.935324667443652</v>
      </c>
    </row>
    <row r="689" spans="1:15" x14ac:dyDescent="0.2">
      <c r="A689" s="143" t="s">
        <v>56</v>
      </c>
      <c r="B689" s="143" t="s">
        <v>48</v>
      </c>
      <c r="C689" s="144" t="s">
        <v>72</v>
      </c>
      <c r="D689" s="143" t="str">
        <f t="shared" si="198"/>
        <v>PEFemale15-19</v>
      </c>
      <c r="E689" s="146">
        <f>VLOOKUP(D689,'Appendix 1b. Person-years 2019'!$E$3:$F$1682,2,FALSE)</f>
        <v>389752.58299999998</v>
      </c>
      <c r="F689" s="146">
        <f>VLOOKUP(D689,'Appendix 2b.Deaths 2019'!$E$4:$F$1683,2,FALSE)</f>
        <v>159</v>
      </c>
      <c r="G689" s="147">
        <f t="shared" si="199"/>
        <v>4.079511129243754E-4</v>
      </c>
      <c r="H689" s="304">
        <v>5</v>
      </c>
      <c r="I689" s="148">
        <f>VLOOKUP(D689,'Appendix 3b. nax IBGE 2019'!$E$5:$O$1850,11,FALSE)</f>
        <v>2.5000000000001488</v>
      </c>
      <c r="J689" s="147">
        <f t="shared" si="206"/>
        <v>2.0376773827317112E-3</v>
      </c>
      <c r="K689" s="146">
        <f t="shared" si="210"/>
        <v>98563.042656431659</v>
      </c>
      <c r="L689" s="146">
        <f t="shared" si="201"/>
        <v>200.83968279423166</v>
      </c>
      <c r="M689" s="146">
        <f t="shared" si="207"/>
        <v>492313.11407517275</v>
      </c>
      <c r="N689" s="146">
        <f t="shared" si="208"/>
        <v>6407531.8417160045</v>
      </c>
      <c r="O689" s="145">
        <f t="shared" si="209"/>
        <v>65.009476869045159</v>
      </c>
    </row>
    <row r="690" spans="1:15" x14ac:dyDescent="0.2">
      <c r="A690" s="143" t="s">
        <v>56</v>
      </c>
      <c r="B690" s="143" t="s">
        <v>48</v>
      </c>
      <c r="C690" s="144" t="s">
        <v>73</v>
      </c>
      <c r="D690" s="143" t="str">
        <f t="shared" si="198"/>
        <v>PEFemale20-24</v>
      </c>
      <c r="E690" s="146">
        <f>VLOOKUP(D690,'Appendix 1b. Person-years 2019'!$E$3:$F$1682,2,FALSE)</f>
        <v>408363.6825</v>
      </c>
      <c r="F690" s="146">
        <f>VLOOKUP(D690,'Appendix 2b.Deaths 2019'!$E$4:$F$1683,2,FALSE)</f>
        <v>222</v>
      </c>
      <c r="G690" s="147">
        <f t="shared" si="199"/>
        <v>5.4363306413762692E-4</v>
      </c>
      <c r="H690" s="304">
        <v>5</v>
      </c>
      <c r="I690" s="148">
        <f>VLOOKUP(D690,'Appendix 3b. nax IBGE 2019'!$E$5:$O$1850,11,FALSE)</f>
        <v>2.4999999999998752</v>
      </c>
      <c r="J690" s="147">
        <f t="shared" si="206"/>
        <v>2.7144761232570976E-3</v>
      </c>
      <c r="K690" s="146">
        <f t="shared" si="210"/>
        <v>98362.202973637424</v>
      </c>
      <c r="L690" s="146">
        <f t="shared" si="201"/>
        <v>267.00185140290705</v>
      </c>
      <c r="M690" s="146">
        <f t="shared" si="207"/>
        <v>491143.51023967983</v>
      </c>
      <c r="N690" s="146">
        <f t="shared" si="208"/>
        <v>5915218.7276408318</v>
      </c>
      <c r="O690" s="145">
        <f t="shared" si="209"/>
        <v>60.137111093640321</v>
      </c>
    </row>
    <row r="691" spans="1:15" x14ac:dyDescent="0.2">
      <c r="A691" s="143" t="s">
        <v>56</v>
      </c>
      <c r="B691" s="143" t="s">
        <v>48</v>
      </c>
      <c r="C691" s="144" t="s">
        <v>74</v>
      </c>
      <c r="D691" s="143" t="str">
        <f t="shared" si="198"/>
        <v>PEFemale25-29</v>
      </c>
      <c r="E691" s="146">
        <f>VLOOKUP(D691,'Appendix 1b. Person-years 2019'!$E$3:$F$1682,2,FALSE)</f>
        <v>395658.99359999999</v>
      </c>
      <c r="F691" s="146">
        <f>VLOOKUP(D691,'Appendix 2b.Deaths 2019'!$E$4:$F$1683,2,FALSE)</f>
        <v>250</v>
      </c>
      <c r="G691" s="147">
        <f t="shared" si="199"/>
        <v>6.3185724081566796E-4</v>
      </c>
      <c r="H691" s="304">
        <v>5</v>
      </c>
      <c r="I691" s="148">
        <f>VLOOKUP(D691,'Appendix 3b. nax IBGE 2019'!$E$5:$O$1850,11,FALSE)</f>
        <v>2.4999999999999298</v>
      </c>
      <c r="J691" s="147">
        <f t="shared" si="206"/>
        <v>3.1543035302650192E-3</v>
      </c>
      <c r="K691" s="146">
        <f t="shared" si="210"/>
        <v>98095.201122234517</v>
      </c>
      <c r="L691" s="146">
        <f t="shared" si="201"/>
        <v>309.42203920192139</v>
      </c>
      <c r="M691" s="146">
        <f t="shared" si="207"/>
        <v>489702.45051316777</v>
      </c>
      <c r="N691" s="146">
        <f t="shared" si="208"/>
        <v>5424075.2174011525</v>
      </c>
      <c r="O691" s="145">
        <f t="shared" si="209"/>
        <v>55.293991503644691</v>
      </c>
    </row>
    <row r="692" spans="1:15" x14ac:dyDescent="0.2">
      <c r="A692" s="143" t="s">
        <v>56</v>
      </c>
      <c r="B692" s="143" t="s">
        <v>48</v>
      </c>
      <c r="C692" s="144" t="s">
        <v>75</v>
      </c>
      <c r="D692" s="143" t="str">
        <f t="shared" si="198"/>
        <v>PEFemale30-34</v>
      </c>
      <c r="E692" s="146">
        <f>VLOOKUP(D692,'Appendix 1b. Person-years 2019'!$E$3:$F$1682,2,FALSE)</f>
        <v>404618.75760000001</v>
      </c>
      <c r="F692" s="146">
        <f>VLOOKUP(D692,'Appendix 2b.Deaths 2019'!$E$4:$F$1683,2,FALSE)</f>
        <v>353</v>
      </c>
      <c r="G692" s="147">
        <f t="shared" si="199"/>
        <v>8.7242618729250923E-4</v>
      </c>
      <c r="H692" s="304">
        <v>5</v>
      </c>
      <c r="I692" s="148">
        <f>VLOOKUP(D692,'Appendix 3b. nax IBGE 2019'!$E$5:$O$1850,11,FALSE)</f>
        <v>2.499999999999849</v>
      </c>
      <c r="J692" s="147">
        <f t="shared" si="206"/>
        <v>4.3526375490086757E-3</v>
      </c>
      <c r="K692" s="146">
        <f t="shared" si="210"/>
        <v>97785.779083032598</v>
      </c>
      <c r="L692" s="146">
        <f t="shared" si="201"/>
        <v>425.62605379587484</v>
      </c>
      <c r="M692" s="146">
        <f t="shared" si="207"/>
        <v>487864.83028067322</v>
      </c>
      <c r="N692" s="146">
        <f t="shared" si="208"/>
        <v>4934372.7668879852</v>
      </c>
      <c r="O692" s="145">
        <f t="shared" si="209"/>
        <v>50.461046720281004</v>
      </c>
    </row>
    <row r="693" spans="1:15" x14ac:dyDescent="0.2">
      <c r="A693" s="143" t="s">
        <v>56</v>
      </c>
      <c r="B693" s="143" t="s">
        <v>48</v>
      </c>
      <c r="C693" s="144" t="s">
        <v>76</v>
      </c>
      <c r="D693" s="143" t="str">
        <f t="shared" si="198"/>
        <v>PEFemale35-39</v>
      </c>
      <c r="E693" s="146">
        <f>VLOOKUP(D693,'Appendix 1b. Person-years 2019'!$E$3:$F$1682,2,FALSE)</f>
        <v>391207.29700000002</v>
      </c>
      <c r="F693" s="146">
        <f>VLOOKUP(D693,'Appendix 2b.Deaths 2019'!$E$4:$F$1683,2,FALSE)</f>
        <v>476</v>
      </c>
      <c r="G693" s="147">
        <f t="shared" si="199"/>
        <v>1.2167462203548824E-3</v>
      </c>
      <c r="H693" s="304">
        <v>5</v>
      </c>
      <c r="I693" s="148">
        <f>VLOOKUP(D693,'Appendix 3b. nax IBGE 2019'!$E$5:$O$1850,11,FALSE)</f>
        <v>2.4999999999999183</v>
      </c>
      <c r="J693" s="147">
        <f t="shared" si="206"/>
        <v>6.0652813314358775E-3</v>
      </c>
      <c r="K693" s="146">
        <f t="shared" si="210"/>
        <v>97360.153029236724</v>
      </c>
      <c r="L693" s="146">
        <f t="shared" si="201"/>
        <v>590.5167185939697</v>
      </c>
      <c r="M693" s="146">
        <f t="shared" si="207"/>
        <v>485324.4733496987</v>
      </c>
      <c r="N693" s="146">
        <f t="shared" si="208"/>
        <v>4446507.9366073115</v>
      </c>
      <c r="O693" s="145">
        <f t="shared" si="209"/>
        <v>45.670716389199278</v>
      </c>
    </row>
    <row r="694" spans="1:15" x14ac:dyDescent="0.2">
      <c r="A694" s="143" t="s">
        <v>56</v>
      </c>
      <c r="B694" s="143" t="s">
        <v>48</v>
      </c>
      <c r="C694" s="144" t="s">
        <v>77</v>
      </c>
      <c r="D694" s="143" t="str">
        <f t="shared" si="198"/>
        <v>PEFemale40-44</v>
      </c>
      <c r="E694" s="146">
        <f>VLOOKUP(D694,'Appendix 1b. Person-years 2019'!$E$3:$F$1682,2,FALSE)</f>
        <v>361545.9069</v>
      </c>
      <c r="F694" s="146">
        <f>VLOOKUP(D694,'Appendix 2b.Deaths 2019'!$E$4:$F$1683,2,FALSE)</f>
        <v>724</v>
      </c>
      <c r="G694" s="147">
        <f t="shared" si="199"/>
        <v>2.0025119526529481E-3</v>
      </c>
      <c r="H694" s="304">
        <v>5</v>
      </c>
      <c r="I694" s="148">
        <f>VLOOKUP(D694,'Appendix 3b. nax IBGE 2019'!$E$5:$O$1850,11,FALSE)</f>
        <v>2.4999999999999747</v>
      </c>
      <c r="J694" s="147">
        <f t="shared" si="206"/>
        <v>9.9626837798904092E-3</v>
      </c>
      <c r="K694" s="146">
        <f t="shared" si="210"/>
        <v>96769.63631064276</v>
      </c>
      <c r="L694" s="146">
        <f t="shared" si="201"/>
        <v>964.08528605793458</v>
      </c>
      <c r="M694" s="146">
        <f t="shared" si="207"/>
        <v>481437.96833806892</v>
      </c>
      <c r="N694" s="146">
        <f t="shared" si="208"/>
        <v>3961183.4632576127</v>
      </c>
      <c r="O694" s="145">
        <f t="shared" si="209"/>
        <v>40.934156769399372</v>
      </c>
    </row>
    <row r="695" spans="1:15" x14ac:dyDescent="0.2">
      <c r="A695" s="143" t="s">
        <v>56</v>
      </c>
      <c r="B695" s="143" t="s">
        <v>48</v>
      </c>
      <c r="C695" s="144" t="s">
        <v>78</v>
      </c>
      <c r="D695" s="143" t="str">
        <f t="shared" si="198"/>
        <v>PEFemale45-49</v>
      </c>
      <c r="E695" s="146">
        <f>VLOOKUP(D695,'Appendix 1b. Person-years 2019'!$E$3:$F$1682,2,FALSE)</f>
        <v>323146.87160000001</v>
      </c>
      <c r="F695" s="146">
        <f>VLOOKUP(D695,'Appendix 2b.Deaths 2019'!$E$4:$F$1683,2,FALSE)</f>
        <v>860</v>
      </c>
      <c r="G695" s="147">
        <f t="shared" si="199"/>
        <v>2.661328564754083E-3</v>
      </c>
      <c r="H695" s="304">
        <v>5</v>
      </c>
      <c r="I695" s="148">
        <f>VLOOKUP(D695,'Appendix 3b. nax IBGE 2019'!$E$5:$O$1850,11,FALSE)</f>
        <v>2.4999999999999831</v>
      </c>
      <c r="J695" s="147">
        <f t="shared" si="206"/>
        <v>1.3218694599951385E-2</v>
      </c>
      <c r="K695" s="146">
        <f t="shared" si="210"/>
        <v>95805.551024584827</v>
      </c>
      <c r="L695" s="146">
        <f t="shared" si="201"/>
        <v>1266.4243199740463</v>
      </c>
      <c r="M695" s="146">
        <f t="shared" si="207"/>
        <v>475861.69432298897</v>
      </c>
      <c r="N695" s="146">
        <f t="shared" si="208"/>
        <v>3479745.4949195436</v>
      </c>
      <c r="O695" s="145">
        <f t="shared" si="209"/>
        <v>36.320917292429122</v>
      </c>
    </row>
    <row r="696" spans="1:15" x14ac:dyDescent="0.2">
      <c r="A696" s="143" t="s">
        <v>56</v>
      </c>
      <c r="B696" s="143" t="s">
        <v>48</v>
      </c>
      <c r="C696" s="144" t="s">
        <v>79</v>
      </c>
      <c r="D696" s="143" t="str">
        <f t="shared" si="198"/>
        <v>PEFemale50-54</v>
      </c>
      <c r="E696" s="146">
        <f>VLOOKUP(D696,'Appendix 1b. Person-years 2019'!$E$3:$F$1682,2,FALSE)</f>
        <v>292483.66859999998</v>
      </c>
      <c r="F696" s="146">
        <f>VLOOKUP(D696,'Appendix 2b.Deaths 2019'!$E$4:$F$1683,2,FALSE)</f>
        <v>1255</v>
      </c>
      <c r="G696" s="147">
        <f t="shared" si="199"/>
        <v>4.2908378645794927E-3</v>
      </c>
      <c r="H696" s="304">
        <v>5</v>
      </c>
      <c r="I696" s="148">
        <f>VLOOKUP(D696,'Appendix 3b. nax IBGE 2019'!$E$5:$O$1850,11,FALSE)</f>
        <v>2.5000000000000275</v>
      </c>
      <c r="J696" s="147">
        <f t="shared" si="206"/>
        <v>2.1226490747320591E-2</v>
      </c>
      <c r="K696" s="146">
        <f t="shared" si="210"/>
        <v>94539.126704610782</v>
      </c>
      <c r="L696" s="146">
        <f t="shared" si="201"/>
        <v>2006.7338982551898</v>
      </c>
      <c r="M696" s="146">
        <f t="shared" si="207"/>
        <v>467678.798777416</v>
      </c>
      <c r="N696" s="146">
        <f t="shared" si="208"/>
        <v>3003883.8005965548</v>
      </c>
      <c r="O696" s="145">
        <f t="shared" si="209"/>
        <v>31.773974493991723</v>
      </c>
    </row>
    <row r="697" spans="1:15" x14ac:dyDescent="0.2">
      <c r="A697" s="143" t="s">
        <v>56</v>
      </c>
      <c r="B697" s="143" t="s">
        <v>48</v>
      </c>
      <c r="C697" s="144" t="s">
        <v>80</v>
      </c>
      <c r="D697" s="143" t="str">
        <f t="shared" si="198"/>
        <v>PEFemale55-59</v>
      </c>
      <c r="E697" s="146">
        <f>VLOOKUP(D697,'Appendix 1b. Person-years 2019'!$E$3:$F$1682,2,FALSE)</f>
        <v>249625.3026</v>
      </c>
      <c r="F697" s="146">
        <f>VLOOKUP(D697,'Appendix 2b.Deaths 2019'!$E$4:$F$1683,2,FALSE)</f>
        <v>1647</v>
      </c>
      <c r="G697" s="147">
        <f t="shared" si="199"/>
        <v>6.5978888471861187E-3</v>
      </c>
      <c r="H697" s="304">
        <v>5</v>
      </c>
      <c r="I697" s="148">
        <f>VLOOKUP(D697,'Appendix 3b. nax IBGE 2019'!$E$5:$O$1850,11,FALSE)</f>
        <v>2.5000000000000049</v>
      </c>
      <c r="J697" s="147">
        <f t="shared" si="206"/>
        <v>3.2454122503650477E-2</v>
      </c>
      <c r="K697" s="146">
        <f t="shared" si="210"/>
        <v>92532.392806355594</v>
      </c>
      <c r="L697" s="146">
        <f t="shared" si="201"/>
        <v>3003.0576116933707</v>
      </c>
      <c r="M697" s="146">
        <f t="shared" si="207"/>
        <v>455154.32000254455</v>
      </c>
      <c r="N697" s="146">
        <f t="shared" si="208"/>
        <v>2536205.0018191389</v>
      </c>
      <c r="O697" s="145">
        <f t="shared" si="209"/>
        <v>27.40883408393757</v>
      </c>
    </row>
    <row r="698" spans="1:15" x14ac:dyDescent="0.2">
      <c r="A698" s="143" t="s">
        <v>56</v>
      </c>
      <c r="B698" s="143" t="s">
        <v>48</v>
      </c>
      <c r="C698" s="144" t="s">
        <v>81</v>
      </c>
      <c r="D698" s="143" t="str">
        <f t="shared" si="198"/>
        <v>PEFemale60-64</v>
      </c>
      <c r="E698" s="146">
        <f>VLOOKUP(D698,'Appendix 1b. Person-years 2019'!$E$3:$F$1682,2,FALSE)</f>
        <v>204213.4914</v>
      </c>
      <c r="F698" s="146">
        <f>VLOOKUP(D698,'Appendix 2b.Deaths 2019'!$E$4:$F$1683,2,FALSE)</f>
        <v>1947</v>
      </c>
      <c r="G698" s="147">
        <f t="shared" si="199"/>
        <v>9.5341399172611183E-3</v>
      </c>
      <c r="H698" s="304">
        <v>5</v>
      </c>
      <c r="I698" s="148">
        <f>VLOOKUP(D698,'Appendix 3b. nax IBGE 2019'!$E$5:$O$1850,11,FALSE)</f>
        <v>2.499999999999996</v>
      </c>
      <c r="J698" s="147">
        <f t="shared" si="206"/>
        <v>4.6560904149223384E-2</v>
      </c>
      <c r="K698" s="146">
        <f t="shared" si="210"/>
        <v>89529.335194662228</v>
      </c>
      <c r="L698" s="146">
        <f t="shared" si="201"/>
        <v>4168.5667945423593</v>
      </c>
      <c r="M698" s="146">
        <f t="shared" si="207"/>
        <v>437225.25898695522</v>
      </c>
      <c r="N698" s="146">
        <f t="shared" si="208"/>
        <v>2081050.6818165944</v>
      </c>
      <c r="O698" s="145">
        <f t="shared" si="209"/>
        <v>23.244344183856594</v>
      </c>
    </row>
    <row r="699" spans="1:15" x14ac:dyDescent="0.2">
      <c r="A699" s="143" t="s">
        <v>56</v>
      </c>
      <c r="B699" s="143" t="s">
        <v>48</v>
      </c>
      <c r="C699" s="144" t="s">
        <v>82</v>
      </c>
      <c r="D699" s="143" t="str">
        <f t="shared" si="198"/>
        <v>PEFemale65-69</v>
      </c>
      <c r="E699" s="146">
        <f>VLOOKUP(D699,'Appendix 1b. Person-years 2019'!$E$3:$F$1682,2,FALSE)</f>
        <v>165754.31349999999</v>
      </c>
      <c r="F699" s="146">
        <f>VLOOKUP(D699,'Appendix 2b.Deaths 2019'!$E$4:$F$1683,2,FALSE)</f>
        <v>2558</v>
      </c>
      <c r="G699" s="147">
        <f t="shared" si="199"/>
        <v>1.5432479227757775E-2</v>
      </c>
      <c r="H699" s="304">
        <v>5</v>
      </c>
      <c r="I699" s="148">
        <f>VLOOKUP(D699,'Appendix 3b. nax IBGE 2019'!$E$5:$O$1850,11,FALSE)</f>
        <v>2.5000000000000004</v>
      </c>
      <c r="J699" s="147">
        <f t="shared" si="206"/>
        <v>7.4295968656302544E-2</v>
      </c>
      <c r="K699" s="146">
        <f t="shared" si="210"/>
        <v>85360.768400119865</v>
      </c>
      <c r="L699" s="146">
        <f t="shared" si="201"/>
        <v>6341.960973533206</v>
      </c>
      <c r="M699" s="146">
        <f t="shared" si="207"/>
        <v>410948.93956676626</v>
      </c>
      <c r="N699" s="146">
        <f t="shared" si="208"/>
        <v>1643825.4228296392</v>
      </c>
      <c r="O699" s="145">
        <f t="shared" si="209"/>
        <v>19.257387833300371</v>
      </c>
    </row>
    <row r="700" spans="1:15" x14ac:dyDescent="0.2">
      <c r="A700" s="143" t="s">
        <v>56</v>
      </c>
      <c r="B700" s="143" t="s">
        <v>48</v>
      </c>
      <c r="C700" s="144" t="s">
        <v>19</v>
      </c>
      <c r="D700" s="143" t="str">
        <f t="shared" si="198"/>
        <v>PEFemale70-74</v>
      </c>
      <c r="E700" s="146">
        <f>VLOOKUP(D700,'Appendix 1b. Person-years 2019'!$E$3:$F$1682,2,FALSE)</f>
        <v>129628.1246</v>
      </c>
      <c r="F700" s="146">
        <f>VLOOKUP(D700,'Appendix 2b.Deaths 2019'!$E$4:$F$1683,2,FALSE)</f>
        <v>3016</v>
      </c>
      <c r="G700" s="147">
        <f t="shared" si="199"/>
        <v>2.3266555844317138E-2</v>
      </c>
      <c r="H700" s="304">
        <v>5</v>
      </c>
      <c r="I700" s="148">
        <f>VLOOKUP(D700,'Appendix 3b. nax IBGE 2019'!$E$5:$O$1850,11,FALSE)</f>
        <v>2.5000000000000009</v>
      </c>
      <c r="J700" s="147">
        <f t="shared" si="206"/>
        <v>0.10993807813568372</v>
      </c>
      <c r="K700" s="146">
        <f t="shared" si="210"/>
        <v>79018.80742658666</v>
      </c>
      <c r="L700" s="146">
        <f t="shared" si="201"/>
        <v>8687.1758250526291</v>
      </c>
      <c r="M700" s="146">
        <f t="shared" si="207"/>
        <v>373376.09757030173</v>
      </c>
      <c r="N700" s="146">
        <f t="shared" si="208"/>
        <v>1232876.483262873</v>
      </c>
      <c r="O700" s="145">
        <f t="shared" si="209"/>
        <v>15.602317010520453</v>
      </c>
    </row>
    <row r="701" spans="1:15" x14ac:dyDescent="0.2">
      <c r="A701" s="143" t="s">
        <v>56</v>
      </c>
      <c r="B701" s="143" t="s">
        <v>48</v>
      </c>
      <c r="C701" s="144" t="s">
        <v>20</v>
      </c>
      <c r="D701" s="143" t="str">
        <f t="shared" si="198"/>
        <v>PEFemale75-79</v>
      </c>
      <c r="E701" s="146">
        <f>VLOOKUP(D701,'Appendix 1b. Person-years 2019'!$E$3:$F$1682,2,FALSE)</f>
        <v>90983.540699999998</v>
      </c>
      <c r="F701" s="146">
        <f>VLOOKUP(D701,'Appendix 2b.Deaths 2019'!$E$4:$F$1683,2,FALSE)</f>
        <v>3504</v>
      </c>
      <c r="G701" s="147">
        <f t="shared" si="199"/>
        <v>3.8512460309208435E-2</v>
      </c>
      <c r="H701" s="304">
        <v>5</v>
      </c>
      <c r="I701" s="148">
        <f>VLOOKUP(D701,'Appendix 3b. nax IBGE 2019'!$E$5:$O$1850,11,FALSE)</f>
        <v>2.5000000000000004</v>
      </c>
      <c r="J701" s="147">
        <f t="shared" si="206"/>
        <v>0.1756504719708632</v>
      </c>
      <c r="K701" s="146">
        <f t="shared" si="210"/>
        <v>70331.631601534027</v>
      </c>
      <c r="L701" s="146">
        <f t="shared" si="201"/>
        <v>12353.784285290329</v>
      </c>
      <c r="M701" s="146">
        <f t="shared" si="207"/>
        <v>320773.69729444431</v>
      </c>
      <c r="N701" s="146">
        <f t="shared" si="208"/>
        <v>859500.38569257129</v>
      </c>
      <c r="O701" s="145">
        <f t="shared" si="209"/>
        <v>12.22068031297918</v>
      </c>
    </row>
    <row r="702" spans="1:15" x14ac:dyDescent="0.2">
      <c r="A702" s="143" t="s">
        <v>56</v>
      </c>
      <c r="B702" s="143" t="s">
        <v>48</v>
      </c>
      <c r="C702" s="144" t="s">
        <v>21</v>
      </c>
      <c r="D702" s="143" t="str">
        <f t="shared" si="198"/>
        <v>PEFemale80-84</v>
      </c>
      <c r="E702" s="146">
        <f>VLOOKUP(D702,'Appendix 1b. Person-years 2019'!$E$3:$F$1682,2,FALSE)</f>
        <v>61880.815999999999</v>
      </c>
      <c r="F702" s="146">
        <f>VLOOKUP(D702,'Appendix 2b.Deaths 2019'!$E$4:$F$1683,2,FALSE)</f>
        <v>3874</v>
      </c>
      <c r="G702" s="147">
        <f t="shared" si="199"/>
        <v>6.2604216466699475E-2</v>
      </c>
      <c r="H702" s="304">
        <v>5</v>
      </c>
      <c r="I702" s="148">
        <f>VLOOKUP(D702,'Appendix 3b. nax IBGE 2019'!$E$5:$O$1850,11,FALSE)</f>
        <v>2.5000000000000018</v>
      </c>
      <c r="J702" s="147">
        <f t="shared" si="206"/>
        <v>0.27065994748107114</v>
      </c>
      <c r="K702" s="146">
        <f t="shared" si="210"/>
        <v>57977.8473162437</v>
      </c>
      <c r="L702" s="146">
        <f t="shared" si="201"/>
        <v>15692.281109680081</v>
      </c>
      <c r="M702" s="146">
        <f t="shared" si="207"/>
        <v>250658.53380701834</v>
      </c>
      <c r="N702" s="146">
        <f t="shared" si="208"/>
        <v>538726.68839812698</v>
      </c>
      <c r="O702" s="145">
        <f t="shared" si="209"/>
        <v>9.2919401691409735</v>
      </c>
    </row>
    <row r="703" spans="1:15" x14ac:dyDescent="0.2">
      <c r="A703" s="143" t="s">
        <v>56</v>
      </c>
      <c r="B703" s="143" t="s">
        <v>48</v>
      </c>
      <c r="C703" s="144" t="s">
        <v>22</v>
      </c>
      <c r="D703" s="143" t="str">
        <f t="shared" si="198"/>
        <v>PEFemale85-89</v>
      </c>
      <c r="E703" s="146">
        <f>VLOOKUP(D703,'Appendix 1b. Person-years 2019'!$E$3:$F$1682,2,FALSE)</f>
        <v>31080.742699999999</v>
      </c>
      <c r="F703" s="146">
        <f>VLOOKUP(D703,'Appendix 2b.Deaths 2019'!$E$4:$F$1683,2,FALSE)</f>
        <v>3324</v>
      </c>
      <c r="G703" s="147">
        <f t="shared" si="199"/>
        <v>0.10694725129589648</v>
      </c>
      <c r="H703" s="304">
        <v>5</v>
      </c>
      <c r="I703" s="148">
        <f>VLOOKUP(D703,'Appendix 3b. nax IBGE 2019'!$E$5:$O$1850,11,FALSE)</f>
        <v>2.5</v>
      </c>
      <c r="J703" s="147">
        <f t="shared" si="206"/>
        <v>0.4219265457007999</v>
      </c>
      <c r="K703" s="146">
        <f t="shared" si="210"/>
        <v>42285.566206563621</v>
      </c>
      <c r="L703" s="146">
        <f t="shared" si="201"/>
        <v>17841.402882537866</v>
      </c>
      <c r="M703" s="146">
        <f t="shared" si="207"/>
        <v>166824.32382647344</v>
      </c>
      <c r="N703" s="146">
        <f t="shared" si="208"/>
        <v>288068.15459110861</v>
      </c>
      <c r="O703" s="145">
        <f t="shared" si="209"/>
        <v>6.8124464311038198</v>
      </c>
    </row>
    <row r="704" spans="1:15" x14ac:dyDescent="0.2">
      <c r="A704" s="143" t="s">
        <v>56</v>
      </c>
      <c r="B704" s="143" t="s">
        <v>48</v>
      </c>
      <c r="C704" s="144" t="s">
        <v>5</v>
      </c>
      <c r="D704" s="143" t="str">
        <f t="shared" si="198"/>
        <v>PEFemale90+</v>
      </c>
      <c r="E704" s="8">
        <f>VLOOKUP(D704,'Appendix 1b. Person-years 2019'!$E$3:$F$1682,2,FALSE)</f>
        <v>19894.688099999999</v>
      </c>
      <c r="F704" s="8">
        <f>VLOOKUP(D704,'Appendix 2b.Deaths 2019'!$E$4:$F$1683,2,FALSE)</f>
        <v>4011</v>
      </c>
      <c r="G704" s="7">
        <f t="shared" si="199"/>
        <v>0.20161160505954351</v>
      </c>
      <c r="H704" s="306"/>
      <c r="I704" s="148">
        <f>VLOOKUP(D704,'Appendix 3b. nax IBGE 2019'!$E$5:$O$1850,11,FALSE)</f>
        <v>0</v>
      </c>
      <c r="J704" s="7">
        <v>1</v>
      </c>
      <c r="K704" s="8">
        <f t="shared" si="210"/>
        <v>24444.163324025754</v>
      </c>
      <c r="L704" s="8">
        <f t="shared" si="201"/>
        <v>24444.163324025754</v>
      </c>
      <c r="M704" s="8">
        <f>K704*O704</f>
        <v>121243.83076463516</v>
      </c>
      <c r="N704" s="8">
        <f>M704</f>
        <v>121243.83076463516</v>
      </c>
      <c r="O704" s="142">
        <f>1/G704</f>
        <v>4.9600319371727748</v>
      </c>
    </row>
    <row r="705" spans="1:15" x14ac:dyDescent="0.2">
      <c r="A705" s="143" t="s">
        <v>56</v>
      </c>
      <c r="B705" s="143" t="s">
        <v>47</v>
      </c>
      <c r="C705" s="144">
        <v>0</v>
      </c>
      <c r="D705" s="143" t="str">
        <f t="shared" si="198"/>
        <v>PEMale0</v>
      </c>
      <c r="E705" s="151">
        <f>VLOOKUP(D705,'Appendix 1b. Person-years 2019'!$E$3:$F$1682,2,FALSE)</f>
        <v>70755.309200000003</v>
      </c>
      <c r="F705" s="151">
        <f>VLOOKUP(D705,'Appendix 2b.Deaths 2019'!$E$4:$F$1683,2,FALSE)</f>
        <v>888</v>
      </c>
      <c r="G705" s="152">
        <f t="shared" si="199"/>
        <v>1.2550294953696563E-2</v>
      </c>
      <c r="H705" s="307">
        <v>1</v>
      </c>
      <c r="I705" s="148">
        <f>VLOOKUP(D705,'Appendix 3b. nax IBGE 2019'!$E$5:$O$1850,11,FALSE)</f>
        <v>7.8259401080156998E-2</v>
      </c>
      <c r="J705" s="152">
        <f t="shared" ref="J705:J723" si="211">(H705*G705)/(1+(H705-I705)*G705)</f>
        <v>1.240677197153983E-2</v>
      </c>
      <c r="K705" s="151">
        <v>100000</v>
      </c>
      <c r="L705" s="151">
        <f t="shared" si="201"/>
        <v>1240.6771971539829</v>
      </c>
      <c r="M705" s="151">
        <f t="shared" ref="M705:M723" si="212">K706*H705+L705*I705</f>
        <v>98856.417457229094</v>
      </c>
      <c r="N705" s="151">
        <f t="shared" ref="N705:N723" si="213">N706+M705</f>
        <v>7149297.0802840572</v>
      </c>
      <c r="O705" s="150">
        <f t="shared" ref="O705:O723" si="214">N705/K705</f>
        <v>71.492970802840574</v>
      </c>
    </row>
    <row r="706" spans="1:15" x14ac:dyDescent="0.2">
      <c r="A706" s="143" t="s">
        <v>56</v>
      </c>
      <c r="B706" s="143" t="s">
        <v>47</v>
      </c>
      <c r="C706" s="149" t="s">
        <v>107</v>
      </c>
      <c r="D706" s="143" t="str">
        <f t="shared" si="198"/>
        <v>PEMale01-04</v>
      </c>
      <c r="E706" s="146">
        <f>VLOOKUP(D706,'Appendix 1b. Person-years 2019'!$E$3:$F$1682,2,FALSE)</f>
        <v>282994.28480000002</v>
      </c>
      <c r="F706" s="146">
        <f>VLOOKUP(D706,'Appendix 2b.Deaths 2019'!$E$4:$F$1683,2,FALSE)</f>
        <v>131</v>
      </c>
      <c r="G706" s="147">
        <f t="shared" si="199"/>
        <v>4.6290687493064168E-4</v>
      </c>
      <c r="H706" s="304">
        <v>4</v>
      </c>
      <c r="I706" s="148">
        <f>VLOOKUP(D706,'Appendix 3b. nax IBGE 2019'!$E$5:$O$1850,11,FALSE)</f>
        <v>1.6155241476679414</v>
      </c>
      <c r="J706" s="147">
        <f t="shared" si="211"/>
        <v>1.849585944762179E-3</v>
      </c>
      <c r="K706" s="146">
        <f t="shared" ref="K706:K724" si="215">K705-L705</f>
        <v>98759.322802846014</v>
      </c>
      <c r="L706" s="146">
        <f t="shared" si="201"/>
        <v>182.66385537037496</v>
      </c>
      <c r="M706" s="146">
        <f t="shared" si="212"/>
        <v>394601.73365915951</v>
      </c>
      <c r="N706" s="146">
        <f t="shared" si="213"/>
        <v>7050440.6628268277</v>
      </c>
      <c r="O706" s="145">
        <f t="shared" si="214"/>
        <v>71.39012766320478</v>
      </c>
    </row>
    <row r="707" spans="1:15" x14ac:dyDescent="0.2">
      <c r="A707" s="143" t="s">
        <v>56</v>
      </c>
      <c r="B707" s="143" t="s">
        <v>47</v>
      </c>
      <c r="C707" s="149" t="s">
        <v>106</v>
      </c>
      <c r="D707" s="143" t="str">
        <f t="shared" si="198"/>
        <v>PEMale05-09</v>
      </c>
      <c r="E707" s="146">
        <f>VLOOKUP(D707,'Appendix 1b. Person-years 2019'!$E$3:$F$1682,2,FALSE)</f>
        <v>361254.6508</v>
      </c>
      <c r="F707" s="146">
        <f>VLOOKUP(D707,'Appendix 2b.Deaths 2019'!$E$4:$F$1683,2,FALSE)</f>
        <v>68</v>
      </c>
      <c r="G707" s="147">
        <f t="shared" si="199"/>
        <v>1.8823287077249719E-4</v>
      </c>
      <c r="H707" s="304">
        <v>5</v>
      </c>
      <c r="I707" s="148">
        <f>VLOOKUP(D707,'Appendix 3b. nax IBGE 2019'!$E$5:$O$1850,11,FALSE)</f>
        <v>2.499999999999984</v>
      </c>
      <c r="J707" s="147">
        <f t="shared" si="211"/>
        <v>9.4072166701253672E-4</v>
      </c>
      <c r="K707" s="146">
        <f t="shared" si="215"/>
        <v>98576.658947475633</v>
      </c>
      <c r="L707" s="146">
        <f t="shared" si="201"/>
        <v>92.733198933595574</v>
      </c>
      <c r="M707" s="146">
        <f t="shared" si="212"/>
        <v>492651.46174004424</v>
      </c>
      <c r="N707" s="146">
        <f t="shared" si="213"/>
        <v>6655838.9291676683</v>
      </c>
      <c r="O707" s="145">
        <f t="shared" si="214"/>
        <v>67.519420928174114</v>
      </c>
    </row>
    <row r="708" spans="1:15" x14ac:dyDescent="0.2">
      <c r="A708" s="143" t="s">
        <v>56</v>
      </c>
      <c r="B708" s="143" t="s">
        <v>47</v>
      </c>
      <c r="C708" s="149" t="s">
        <v>71</v>
      </c>
      <c r="D708" s="143" t="str">
        <f t="shared" si="198"/>
        <v>PEMale10-14</v>
      </c>
      <c r="E708" s="146">
        <f>VLOOKUP(D708,'Appendix 1b. Person-years 2019'!$E$3:$F$1682,2,FALSE)</f>
        <v>378734.288</v>
      </c>
      <c r="F708" s="146">
        <f>VLOOKUP(D708,'Appendix 2b.Deaths 2019'!$E$4:$F$1683,2,FALSE)</f>
        <v>150</v>
      </c>
      <c r="G708" s="147">
        <f t="shared" si="199"/>
        <v>3.9605603388093554E-4</v>
      </c>
      <c r="H708" s="304">
        <v>5</v>
      </c>
      <c r="I708" s="148">
        <f>VLOOKUP(D708,'Appendix 3b. nax IBGE 2019'!$E$5:$O$1850,11,FALSE)</f>
        <v>2.4999999999998068</v>
      </c>
      <c r="J708" s="147">
        <f t="shared" si="211"/>
        <v>1.9783213541315296E-3</v>
      </c>
      <c r="K708" s="146">
        <f t="shared" si="215"/>
        <v>98483.925748542038</v>
      </c>
      <c r="L708" s="146">
        <f t="shared" si="201"/>
        <v>194.8328533470447</v>
      </c>
      <c r="M708" s="146">
        <f t="shared" si="212"/>
        <v>491932.54660934256</v>
      </c>
      <c r="N708" s="146">
        <f t="shared" si="213"/>
        <v>6163187.4674276244</v>
      </c>
      <c r="O708" s="145">
        <f t="shared" si="214"/>
        <v>62.580643699805648</v>
      </c>
    </row>
    <row r="709" spans="1:15" x14ac:dyDescent="0.2">
      <c r="A709" s="143" t="s">
        <v>56</v>
      </c>
      <c r="B709" s="143" t="s">
        <v>47</v>
      </c>
      <c r="C709" s="144" t="s">
        <v>72</v>
      </c>
      <c r="D709" s="143" t="str">
        <f t="shared" si="198"/>
        <v>PEMale15-19</v>
      </c>
      <c r="E709" s="146">
        <f>VLOOKUP(D709,'Appendix 1b. Person-years 2019'!$E$3:$F$1682,2,FALSE)</f>
        <v>400780.53720000002</v>
      </c>
      <c r="F709" s="146">
        <f>VLOOKUP(D709,'Appendix 2b.Deaths 2019'!$E$4:$F$1683,2,FALSE)</f>
        <v>803</v>
      </c>
      <c r="G709" s="147">
        <f t="shared" si="199"/>
        <v>2.003590308077465E-3</v>
      </c>
      <c r="H709" s="304">
        <v>5</v>
      </c>
      <c r="I709" s="148">
        <f>VLOOKUP(D709,'Appendix 3b. nax IBGE 2019'!$E$5:$O$1850,11,FALSE)</f>
        <v>2.5000000000000169</v>
      </c>
      <c r="J709" s="147">
        <f t="shared" si="211"/>
        <v>9.9680219599133611E-3</v>
      </c>
      <c r="K709" s="146">
        <f t="shared" si="215"/>
        <v>98289.09289519499</v>
      </c>
      <c r="L709" s="146">
        <f t="shared" si="201"/>
        <v>979.74783639926795</v>
      </c>
      <c r="M709" s="146">
        <f t="shared" si="212"/>
        <v>488996.09488497674</v>
      </c>
      <c r="N709" s="146">
        <f t="shared" si="213"/>
        <v>5671254.9208182814</v>
      </c>
      <c r="O709" s="145">
        <f t="shared" si="214"/>
        <v>57.69973812725592</v>
      </c>
    </row>
    <row r="710" spans="1:15" x14ac:dyDescent="0.2">
      <c r="A710" s="143" t="s">
        <v>56</v>
      </c>
      <c r="B710" s="143" t="s">
        <v>47</v>
      </c>
      <c r="C710" s="144" t="s">
        <v>73</v>
      </c>
      <c r="D710" s="143" t="str">
        <f t="shared" si="198"/>
        <v>PEMale20-24</v>
      </c>
      <c r="E710" s="146">
        <f>VLOOKUP(D710,'Appendix 1b. Person-years 2019'!$E$3:$F$1682,2,FALSE)</f>
        <v>410463.53269999998</v>
      </c>
      <c r="F710" s="146">
        <f>VLOOKUP(D710,'Appendix 2b.Deaths 2019'!$E$4:$F$1683,2,FALSE)</f>
        <v>1175</v>
      </c>
      <c r="G710" s="147">
        <f t="shared" si="199"/>
        <v>2.8626172763045071E-3</v>
      </c>
      <c r="H710" s="304">
        <v>5</v>
      </c>
      <c r="I710" s="148">
        <f>VLOOKUP(D710,'Appendix 3b. nax IBGE 2019'!$E$5:$O$1850,11,FALSE)</f>
        <v>2.5000000000000266</v>
      </c>
      <c r="J710" s="147">
        <f t="shared" si="211"/>
        <v>1.421138201235074E-2</v>
      </c>
      <c r="K710" s="146">
        <f t="shared" si="215"/>
        <v>97309.34505879572</v>
      </c>
      <c r="L710" s="146">
        <f t="shared" si="201"/>
        <v>1382.9002760022008</v>
      </c>
      <c r="M710" s="146">
        <f t="shared" si="212"/>
        <v>483089.47460397315</v>
      </c>
      <c r="N710" s="146">
        <f t="shared" si="213"/>
        <v>5182258.8259333046</v>
      </c>
      <c r="O710" s="145">
        <f t="shared" si="214"/>
        <v>53.255510278094143</v>
      </c>
    </row>
    <row r="711" spans="1:15" x14ac:dyDescent="0.2">
      <c r="A711" s="143" t="s">
        <v>56</v>
      </c>
      <c r="B711" s="143" t="s">
        <v>47</v>
      </c>
      <c r="C711" s="144" t="s">
        <v>74</v>
      </c>
      <c r="D711" s="143" t="str">
        <f t="shared" si="198"/>
        <v>PEMale25-29</v>
      </c>
      <c r="E711" s="146">
        <f>VLOOKUP(D711,'Appendix 1b. Person-years 2019'!$E$3:$F$1682,2,FALSE)</f>
        <v>379313.37150000001</v>
      </c>
      <c r="F711" s="146">
        <f>VLOOKUP(D711,'Appendix 2b.Deaths 2019'!$E$4:$F$1683,2,FALSE)</f>
        <v>1072</v>
      </c>
      <c r="G711" s="147">
        <f t="shared" si="199"/>
        <v>2.82615926710087E-3</v>
      </c>
      <c r="H711" s="304">
        <v>5</v>
      </c>
      <c r="I711" s="148">
        <f>VLOOKUP(D711,'Appendix 3b. nax IBGE 2019'!$E$5:$O$1850,11,FALSE)</f>
        <v>2.5000000000000515</v>
      </c>
      <c r="J711" s="147">
        <f t="shared" si="211"/>
        <v>1.4031657091201652E-2</v>
      </c>
      <c r="K711" s="146">
        <f t="shared" si="215"/>
        <v>95926.444782793522</v>
      </c>
      <c r="L711" s="146">
        <f t="shared" si="201"/>
        <v>1346.0069791702483</v>
      </c>
      <c r="M711" s="146">
        <f t="shared" si="212"/>
        <v>476267.20646604203</v>
      </c>
      <c r="N711" s="146">
        <f t="shared" si="213"/>
        <v>4699169.3513293313</v>
      </c>
      <c r="O711" s="145">
        <f t="shared" si="214"/>
        <v>48.987214755739899</v>
      </c>
    </row>
    <row r="712" spans="1:15" x14ac:dyDescent="0.2">
      <c r="A712" s="143" t="s">
        <v>56</v>
      </c>
      <c r="B712" s="143" t="s">
        <v>47</v>
      </c>
      <c r="C712" s="144" t="s">
        <v>75</v>
      </c>
      <c r="D712" s="143" t="str">
        <f t="shared" si="198"/>
        <v>PEMale30-34</v>
      </c>
      <c r="E712" s="146">
        <f>VLOOKUP(D712,'Appendix 1b. Person-years 2019'!$E$3:$F$1682,2,FALSE)</f>
        <v>375476.32290000003</v>
      </c>
      <c r="F712" s="146">
        <f>VLOOKUP(D712,'Appendix 2b.Deaths 2019'!$E$4:$F$1683,2,FALSE)</f>
        <v>1120</v>
      </c>
      <c r="G712" s="147">
        <f t="shared" si="199"/>
        <v>2.9828778319486412E-3</v>
      </c>
      <c r="H712" s="304">
        <v>5</v>
      </c>
      <c r="I712" s="148">
        <f>VLOOKUP(D712,'Appendix 3b. nax IBGE 2019'!$E$5:$O$1850,11,FALSE)</f>
        <v>2.4999999999999942</v>
      </c>
      <c r="J712" s="147">
        <f t="shared" si="211"/>
        <v>1.4803992904098305E-2</v>
      </c>
      <c r="K712" s="146">
        <f t="shared" si="215"/>
        <v>94580.437803623267</v>
      </c>
      <c r="L712" s="146">
        <f t="shared" si="201"/>
        <v>1400.1681301113499</v>
      </c>
      <c r="M712" s="146">
        <f t="shared" si="212"/>
        <v>469401.76869283791</v>
      </c>
      <c r="N712" s="146">
        <f t="shared" si="213"/>
        <v>4222902.1448632888</v>
      </c>
      <c r="O712" s="145">
        <f t="shared" si="214"/>
        <v>44.648790415109652</v>
      </c>
    </row>
    <row r="713" spans="1:15" x14ac:dyDescent="0.2">
      <c r="A713" s="143" t="s">
        <v>56</v>
      </c>
      <c r="B713" s="143" t="s">
        <v>47</v>
      </c>
      <c r="C713" s="144" t="s">
        <v>76</v>
      </c>
      <c r="D713" s="143" t="str">
        <f t="shared" si="198"/>
        <v>PEMale35-39</v>
      </c>
      <c r="E713" s="146">
        <f>VLOOKUP(D713,'Appendix 1b. Person-years 2019'!$E$3:$F$1682,2,FALSE)</f>
        <v>356340.96679999999</v>
      </c>
      <c r="F713" s="146">
        <f>VLOOKUP(D713,'Appendix 2b.Deaths 2019'!$E$4:$F$1683,2,FALSE)</f>
        <v>1174</v>
      </c>
      <c r="G713" s="147">
        <f t="shared" si="199"/>
        <v>3.2945973362050159E-3</v>
      </c>
      <c r="H713" s="304">
        <v>5</v>
      </c>
      <c r="I713" s="148">
        <f>VLOOKUP(D713,'Appendix 3b. nax IBGE 2019'!$E$5:$O$1850,11,FALSE)</f>
        <v>2.4999999999999818</v>
      </c>
      <c r="J713" s="147">
        <f t="shared" si="211"/>
        <v>1.6338415431132031E-2</v>
      </c>
      <c r="K713" s="146">
        <f t="shared" si="215"/>
        <v>93180.26967351191</v>
      </c>
      <c r="L713" s="146">
        <f t="shared" si="201"/>
        <v>1522.4179559107511</v>
      </c>
      <c r="M713" s="146">
        <f t="shared" si="212"/>
        <v>462095.30347778264</v>
      </c>
      <c r="N713" s="146">
        <f t="shared" si="213"/>
        <v>3753500.3761704508</v>
      </c>
      <c r="O713" s="145">
        <f t="shared" si="214"/>
        <v>40.282136865691513</v>
      </c>
    </row>
    <row r="714" spans="1:15" x14ac:dyDescent="0.2">
      <c r="A714" s="143" t="s">
        <v>56</v>
      </c>
      <c r="B714" s="143" t="s">
        <v>47</v>
      </c>
      <c r="C714" s="144" t="s">
        <v>77</v>
      </c>
      <c r="D714" s="143" t="str">
        <f t="shared" si="198"/>
        <v>PEMale40-44</v>
      </c>
      <c r="E714" s="146">
        <f>VLOOKUP(D714,'Appendix 1b. Person-years 2019'!$E$3:$F$1682,2,FALSE)</f>
        <v>323947.55229999998</v>
      </c>
      <c r="F714" s="146">
        <f>VLOOKUP(D714,'Appendix 2b.Deaths 2019'!$E$4:$F$1683,2,FALSE)</f>
        <v>1376</v>
      </c>
      <c r="G714" s="147">
        <f t="shared" si="199"/>
        <v>4.2476011633072004E-3</v>
      </c>
      <c r="H714" s="304">
        <v>5</v>
      </c>
      <c r="I714" s="148">
        <f>VLOOKUP(D714,'Appendix 3b. nax IBGE 2019'!$E$5:$O$1850,11,FALSE)</f>
        <v>2.4999999999999938</v>
      </c>
      <c r="J714" s="147">
        <f t="shared" si="211"/>
        <v>2.1014849073111814E-2</v>
      </c>
      <c r="K714" s="146">
        <f t="shared" si="215"/>
        <v>91657.851717601152</v>
      </c>
      <c r="L714" s="146">
        <f t="shared" si="201"/>
        <v>1926.1759202110507</v>
      </c>
      <c r="M714" s="146">
        <f t="shared" si="212"/>
        <v>453473.81878747809</v>
      </c>
      <c r="N714" s="146">
        <f t="shared" si="213"/>
        <v>3291405.0726926681</v>
      </c>
      <c r="O714" s="145">
        <f t="shared" si="214"/>
        <v>35.909690343098191</v>
      </c>
    </row>
    <row r="715" spans="1:15" x14ac:dyDescent="0.2">
      <c r="A715" s="143" t="s">
        <v>56</v>
      </c>
      <c r="B715" s="143" t="s">
        <v>47</v>
      </c>
      <c r="C715" s="144" t="s">
        <v>78</v>
      </c>
      <c r="D715" s="143" t="str">
        <f t="shared" si="198"/>
        <v>PEMale45-49</v>
      </c>
      <c r="E715" s="146">
        <f>VLOOKUP(D715,'Appendix 1b. Person-years 2019'!$E$3:$F$1682,2,FALSE)</f>
        <v>282245.20770000003</v>
      </c>
      <c r="F715" s="146">
        <f>VLOOKUP(D715,'Appendix 2b.Deaths 2019'!$E$4:$F$1683,2,FALSE)</f>
        <v>1545</v>
      </c>
      <c r="G715" s="147">
        <f t="shared" si="199"/>
        <v>5.4739636240066433E-3</v>
      </c>
      <c r="H715" s="304">
        <v>5</v>
      </c>
      <c r="I715" s="148">
        <f>VLOOKUP(D715,'Appendix 3b. nax IBGE 2019'!$E$5:$O$1850,11,FALSE)</f>
        <v>2.499999999999996</v>
      </c>
      <c r="J715" s="147">
        <f t="shared" si="211"/>
        <v>2.700032118009241E-2</v>
      </c>
      <c r="K715" s="146">
        <f t="shared" si="215"/>
        <v>89731.675797390097</v>
      </c>
      <c r="L715" s="146">
        <f t="shared" si="201"/>
        <v>2422.7840665574572</v>
      </c>
      <c r="M715" s="146">
        <f t="shared" si="212"/>
        <v>442601.41882055684</v>
      </c>
      <c r="N715" s="146">
        <f t="shared" si="213"/>
        <v>2837931.2539051902</v>
      </c>
      <c r="O715" s="145">
        <f t="shared" si="214"/>
        <v>31.62686118013783</v>
      </c>
    </row>
    <row r="716" spans="1:15" x14ac:dyDescent="0.2">
      <c r="A716" s="143" t="s">
        <v>56</v>
      </c>
      <c r="B716" s="143" t="s">
        <v>47</v>
      </c>
      <c r="C716" s="144" t="s">
        <v>79</v>
      </c>
      <c r="D716" s="143" t="str">
        <f t="shared" si="198"/>
        <v>PEMale50-54</v>
      </c>
      <c r="E716" s="146">
        <f>VLOOKUP(D716,'Appendix 1b. Person-years 2019'!$E$3:$F$1682,2,FALSE)</f>
        <v>249228.21369999999</v>
      </c>
      <c r="F716" s="146">
        <f>VLOOKUP(D716,'Appendix 2b.Deaths 2019'!$E$4:$F$1683,2,FALSE)</f>
        <v>2079</v>
      </c>
      <c r="G716" s="147">
        <f t="shared" si="199"/>
        <v>8.3417522002646374E-3</v>
      </c>
      <c r="H716" s="304">
        <v>5</v>
      </c>
      <c r="I716" s="148">
        <f>VLOOKUP(D716,'Appendix 3b. nax IBGE 2019'!$E$5:$O$1850,11,FALSE)</f>
        <v>2.5000000000000044</v>
      </c>
      <c r="J716" s="147">
        <f t="shared" si="211"/>
        <v>4.085671942835549E-2</v>
      </c>
      <c r="K716" s="146">
        <f t="shared" si="215"/>
        <v>87308.891730832634</v>
      </c>
      <c r="L716" s="146">
        <f t="shared" si="201"/>
        <v>3567.1548930472954</v>
      </c>
      <c r="M716" s="146">
        <f t="shared" si="212"/>
        <v>427626.57142154494</v>
      </c>
      <c r="N716" s="146">
        <f t="shared" si="213"/>
        <v>2395329.8350846334</v>
      </c>
      <c r="O716" s="145">
        <f t="shared" si="214"/>
        <v>27.435119007915851</v>
      </c>
    </row>
    <row r="717" spans="1:15" x14ac:dyDescent="0.2">
      <c r="A717" s="143" t="s">
        <v>56</v>
      </c>
      <c r="B717" s="143" t="s">
        <v>47</v>
      </c>
      <c r="C717" s="144" t="s">
        <v>80</v>
      </c>
      <c r="D717" s="143" t="str">
        <f t="shared" si="198"/>
        <v>PEMale55-59</v>
      </c>
      <c r="E717" s="146">
        <f>VLOOKUP(D717,'Appendix 1b. Person-years 2019'!$E$3:$F$1682,2,FALSE)</f>
        <v>207642.17819999999</v>
      </c>
      <c r="F717" s="146">
        <f>VLOOKUP(D717,'Appendix 2b.Deaths 2019'!$E$4:$F$1683,2,FALSE)</f>
        <v>2444</v>
      </c>
      <c r="G717" s="147">
        <f t="shared" si="199"/>
        <v>1.1770248324239551E-2</v>
      </c>
      <c r="H717" s="304">
        <v>5</v>
      </c>
      <c r="I717" s="148">
        <f>VLOOKUP(D717,'Appendix 3b. nax IBGE 2019'!$E$5:$O$1850,11,FALSE)</f>
        <v>2.4999999999999898</v>
      </c>
      <c r="J717" s="147">
        <f t="shared" si="211"/>
        <v>5.7169008067680126E-2</v>
      </c>
      <c r="K717" s="146">
        <f t="shared" si="215"/>
        <v>83741.736837785342</v>
      </c>
      <c r="L717" s="146">
        <f t="shared" si="201"/>
        <v>4787.4320288808958</v>
      </c>
      <c r="M717" s="146">
        <f t="shared" si="212"/>
        <v>406740.1041167244</v>
      </c>
      <c r="N717" s="146">
        <f t="shared" si="213"/>
        <v>1967703.2636630884</v>
      </c>
      <c r="O717" s="145">
        <f t="shared" si="214"/>
        <v>23.497282692795018</v>
      </c>
    </row>
    <row r="718" spans="1:15" x14ac:dyDescent="0.2">
      <c r="A718" s="143" t="s">
        <v>56</v>
      </c>
      <c r="B718" s="143" t="s">
        <v>47</v>
      </c>
      <c r="C718" s="144" t="s">
        <v>81</v>
      </c>
      <c r="D718" s="143" t="str">
        <f t="shared" si="198"/>
        <v>PEMale60-64</v>
      </c>
      <c r="E718" s="146">
        <f>VLOOKUP(D718,'Appendix 1b. Person-years 2019'!$E$3:$F$1682,2,FALSE)</f>
        <v>162469.6624</v>
      </c>
      <c r="F718" s="146">
        <f>VLOOKUP(D718,'Appendix 2b.Deaths 2019'!$E$4:$F$1683,2,FALSE)</f>
        <v>2750</v>
      </c>
      <c r="G718" s="147">
        <f t="shared" si="199"/>
        <v>1.6926236931726398E-2</v>
      </c>
      <c r="H718" s="304">
        <v>5</v>
      </c>
      <c r="I718" s="148">
        <f>VLOOKUP(D718,'Appendix 3b. nax IBGE 2019'!$E$5:$O$1850,11,FALSE)</f>
        <v>2.5</v>
      </c>
      <c r="J718" s="147">
        <f t="shared" si="211"/>
        <v>8.119535511265101E-2</v>
      </c>
      <c r="K718" s="146">
        <f t="shared" si="215"/>
        <v>78954.304808904446</v>
      </c>
      <c r="L718" s="146">
        <f t="shared" si="201"/>
        <v>6410.7228166314862</v>
      </c>
      <c r="M718" s="146">
        <f t="shared" si="212"/>
        <v>378744.71700294351</v>
      </c>
      <c r="N718" s="146">
        <f t="shared" si="213"/>
        <v>1560963.1595463641</v>
      </c>
      <c r="O718" s="145">
        <f t="shared" si="214"/>
        <v>19.770462969997794</v>
      </c>
    </row>
    <row r="719" spans="1:15" x14ac:dyDescent="0.2">
      <c r="A719" s="143" t="s">
        <v>56</v>
      </c>
      <c r="B719" s="143" t="s">
        <v>47</v>
      </c>
      <c r="C719" s="144" t="s">
        <v>82</v>
      </c>
      <c r="D719" s="143" t="str">
        <f t="shared" si="198"/>
        <v>PEMale65-69</v>
      </c>
      <c r="E719" s="146">
        <f>VLOOKUP(D719,'Appendix 1b. Person-years 2019'!$E$3:$F$1682,2,FALSE)</f>
        <v>123979.47169999999</v>
      </c>
      <c r="F719" s="146">
        <f>VLOOKUP(D719,'Appendix 2b.Deaths 2019'!$E$4:$F$1683,2,FALSE)</f>
        <v>3147</v>
      </c>
      <c r="G719" s="147">
        <f t="shared" si="199"/>
        <v>2.5383234473001871E-2</v>
      </c>
      <c r="H719" s="304">
        <v>5</v>
      </c>
      <c r="I719" s="148">
        <f>VLOOKUP(D719,'Appendix 3b. nax IBGE 2019'!$E$5:$O$1850,11,FALSE)</f>
        <v>2.4999999999999973</v>
      </c>
      <c r="J719" s="147">
        <f t="shared" si="211"/>
        <v>0.11934290031175587</v>
      </c>
      <c r="K719" s="146">
        <f t="shared" si="215"/>
        <v>72543.581992272957</v>
      </c>
      <c r="L719" s="146">
        <f t="shared" si="201"/>
        <v>8657.5614739615194</v>
      </c>
      <c r="M719" s="146">
        <f t="shared" si="212"/>
        <v>341074.00627646095</v>
      </c>
      <c r="N719" s="146">
        <f t="shared" si="213"/>
        <v>1182218.4425434205</v>
      </c>
      <c r="O719" s="145">
        <f t="shared" si="214"/>
        <v>16.296664847199654</v>
      </c>
    </row>
    <row r="720" spans="1:15" x14ac:dyDescent="0.2">
      <c r="A720" s="143" t="s">
        <v>56</v>
      </c>
      <c r="B720" s="143" t="s">
        <v>47</v>
      </c>
      <c r="C720" s="144" t="s">
        <v>19</v>
      </c>
      <c r="D720" s="143" t="str">
        <f t="shared" si="198"/>
        <v>PEMale70-74</v>
      </c>
      <c r="E720" s="146">
        <f>VLOOKUP(D720,'Appendix 1b. Person-years 2019'!$E$3:$F$1682,2,FALSE)</f>
        <v>94335.493199999997</v>
      </c>
      <c r="F720" s="146">
        <f>VLOOKUP(D720,'Appendix 2b.Deaths 2019'!$E$4:$F$1683,2,FALSE)</f>
        <v>3401</v>
      </c>
      <c r="G720" s="147">
        <f t="shared" si="199"/>
        <v>3.6052178078823043E-2</v>
      </c>
      <c r="H720" s="304">
        <v>5</v>
      </c>
      <c r="I720" s="148">
        <f>VLOOKUP(D720,'Appendix 3b. nax IBGE 2019'!$E$5:$O$1850,11,FALSE)</f>
        <v>2.4999999999999978</v>
      </c>
      <c r="J720" s="147">
        <f t="shared" si="211"/>
        <v>0.16535717462833571</v>
      </c>
      <c r="K720" s="146">
        <f t="shared" si="215"/>
        <v>63886.020518311438</v>
      </c>
      <c r="L720" s="146">
        <f t="shared" si="201"/>
        <v>10564.011851155863</v>
      </c>
      <c r="M720" s="146">
        <f t="shared" si="212"/>
        <v>293020.07296366751</v>
      </c>
      <c r="N720" s="146">
        <f t="shared" si="213"/>
        <v>841144.43626695941</v>
      </c>
      <c r="O720" s="145">
        <f t="shared" si="214"/>
        <v>13.166330121092219</v>
      </c>
    </row>
    <row r="721" spans="1:15" x14ac:dyDescent="0.2">
      <c r="A721" s="143" t="s">
        <v>56</v>
      </c>
      <c r="B721" s="143" t="s">
        <v>47</v>
      </c>
      <c r="C721" s="144" t="s">
        <v>20</v>
      </c>
      <c r="D721" s="143" t="str">
        <f t="shared" si="198"/>
        <v>PEMale75-79</v>
      </c>
      <c r="E721" s="146">
        <f>VLOOKUP(D721,'Appendix 1b. Person-years 2019'!$E$3:$F$1682,2,FALSE)</f>
        <v>60689.778700000003</v>
      </c>
      <c r="F721" s="146">
        <f>VLOOKUP(D721,'Appendix 2b.Deaths 2019'!$E$4:$F$1683,2,FALSE)</f>
        <v>3538</v>
      </c>
      <c r="G721" s="147">
        <f t="shared" si="199"/>
        <v>5.8296472252583775E-2</v>
      </c>
      <c r="H721" s="304">
        <v>5</v>
      </c>
      <c r="I721" s="148">
        <f>VLOOKUP(D721,'Appendix 3b. nax IBGE 2019'!$E$5:$O$1850,11,FALSE)</f>
        <v>2.4999999999999996</v>
      </c>
      <c r="J721" s="147">
        <f t="shared" si="211"/>
        <v>0.25440506651098321</v>
      </c>
      <c r="K721" s="146">
        <f t="shared" si="215"/>
        <v>53322.008667155576</v>
      </c>
      <c r="L721" s="146">
        <f t="shared" si="201"/>
        <v>13565.389161466937</v>
      </c>
      <c r="M721" s="146">
        <f t="shared" si="212"/>
        <v>232696.57043211051</v>
      </c>
      <c r="N721" s="146">
        <f t="shared" si="213"/>
        <v>548124.36330329184</v>
      </c>
      <c r="O721" s="145">
        <f t="shared" si="214"/>
        <v>10.279514538260758</v>
      </c>
    </row>
    <row r="722" spans="1:15" x14ac:dyDescent="0.2">
      <c r="A722" s="143" t="s">
        <v>56</v>
      </c>
      <c r="B722" s="143" t="s">
        <v>47</v>
      </c>
      <c r="C722" s="144" t="s">
        <v>21</v>
      </c>
      <c r="D722" s="143" t="str">
        <f t="shared" si="198"/>
        <v>PEMale80-84</v>
      </c>
      <c r="E722" s="146">
        <f>VLOOKUP(D722,'Appendix 1b. Person-years 2019'!$E$3:$F$1682,2,FALSE)</f>
        <v>37741.826999999997</v>
      </c>
      <c r="F722" s="146">
        <f>VLOOKUP(D722,'Appendix 2b.Deaths 2019'!$E$4:$F$1683,2,FALSE)</f>
        <v>3168</v>
      </c>
      <c r="G722" s="147">
        <f t="shared" si="199"/>
        <v>8.3938702808425261E-2</v>
      </c>
      <c r="H722" s="304">
        <v>5</v>
      </c>
      <c r="I722" s="148">
        <f>VLOOKUP(D722,'Appendix 3b. nax IBGE 2019'!$E$5:$O$1850,11,FALSE)</f>
        <v>2.4999999999999996</v>
      </c>
      <c r="J722" s="147">
        <f t="shared" si="211"/>
        <v>0.34689807746851653</v>
      </c>
      <c r="K722" s="146">
        <f t="shared" si="215"/>
        <v>39756.619505688635</v>
      </c>
      <c r="L722" s="146">
        <f t="shared" si="201"/>
        <v>13791.494873170712</v>
      </c>
      <c r="M722" s="146">
        <f t="shared" si="212"/>
        <v>164304.36034551638</v>
      </c>
      <c r="N722" s="146">
        <f t="shared" si="213"/>
        <v>315427.79287118139</v>
      </c>
      <c r="O722" s="145">
        <f t="shared" si="214"/>
        <v>7.9339691551503249</v>
      </c>
    </row>
    <row r="723" spans="1:15" x14ac:dyDescent="0.2">
      <c r="A723" s="143" t="s">
        <v>56</v>
      </c>
      <c r="B723" s="143" t="s">
        <v>47</v>
      </c>
      <c r="C723" s="144" t="s">
        <v>22</v>
      </c>
      <c r="D723" s="143" t="str">
        <f t="shared" si="198"/>
        <v>PEMale85-89</v>
      </c>
      <c r="E723" s="146">
        <f>VLOOKUP(D723,'Appendix 1b. Person-years 2019'!$E$3:$F$1682,2,FALSE)</f>
        <v>17234.398499999999</v>
      </c>
      <c r="F723" s="146">
        <f>VLOOKUP(D723,'Appendix 2b.Deaths 2019'!$E$4:$F$1683,2,FALSE)</f>
        <v>2333</v>
      </c>
      <c r="G723" s="147">
        <f t="shared" si="199"/>
        <v>0.13536880907099832</v>
      </c>
      <c r="H723" s="304">
        <v>5</v>
      </c>
      <c r="I723" s="148">
        <f>VLOOKUP(D723,'Appendix 3b. nax IBGE 2019'!$E$5:$O$1850,11,FALSE)</f>
        <v>2.5</v>
      </c>
      <c r="J723" s="147">
        <f t="shared" si="211"/>
        <v>0.505703009877986</v>
      </c>
      <c r="K723" s="146">
        <f t="shared" si="215"/>
        <v>25965.124632517924</v>
      </c>
      <c r="L723" s="146">
        <f t="shared" si="201"/>
        <v>13130.64167852135</v>
      </c>
      <c r="M723" s="146">
        <f t="shared" si="212"/>
        <v>96999.018966286239</v>
      </c>
      <c r="N723" s="146">
        <f t="shared" si="213"/>
        <v>151123.432525665</v>
      </c>
      <c r="O723" s="145">
        <f t="shared" si="214"/>
        <v>5.8202467603950057</v>
      </c>
    </row>
    <row r="724" spans="1:15" x14ac:dyDescent="0.2">
      <c r="A724" s="143" t="s">
        <v>56</v>
      </c>
      <c r="B724" s="143" t="s">
        <v>47</v>
      </c>
      <c r="C724" s="144" t="s">
        <v>5</v>
      </c>
      <c r="D724" s="143" t="str">
        <f t="shared" si="198"/>
        <v>PEMale90+</v>
      </c>
      <c r="E724" s="8">
        <f>VLOOKUP(D724,'Appendix 1b. Person-years 2019'!$E$3:$F$1682,2,FALSE)</f>
        <v>9981.8970000000008</v>
      </c>
      <c r="F724" s="8">
        <f>VLOOKUP(D724,'Appendix 2b.Deaths 2019'!$E$4:$F$1683,2,FALSE)</f>
        <v>2367</v>
      </c>
      <c r="G724" s="7">
        <f t="shared" si="199"/>
        <v>0.23712927512676196</v>
      </c>
      <c r="H724" s="306"/>
      <c r="I724" s="148">
        <f>VLOOKUP(D724,'Appendix 3b. nax IBGE 2019'!$E$5:$O$1850,11,FALSE)</f>
        <v>0</v>
      </c>
      <c r="J724" s="7">
        <v>1</v>
      </c>
      <c r="K724" s="8">
        <f t="shared" si="215"/>
        <v>12834.482953996574</v>
      </c>
      <c r="L724" s="8">
        <f t="shared" si="201"/>
        <v>12834.482953996574</v>
      </c>
      <c r="M724" s="8">
        <f>K724*O724</f>
        <v>54124.413559378765</v>
      </c>
      <c r="N724" s="8">
        <f>M724</f>
        <v>54124.413559378765</v>
      </c>
      <c r="O724" s="142">
        <f>1/G724</f>
        <v>4.2171089987325727</v>
      </c>
    </row>
    <row r="725" spans="1:15" x14ac:dyDescent="0.2">
      <c r="A725" s="143" t="s">
        <v>51</v>
      </c>
      <c r="B725" s="143" t="s">
        <v>48</v>
      </c>
      <c r="C725" s="144">
        <v>0</v>
      </c>
      <c r="D725" s="143" t="str">
        <f t="shared" si="198"/>
        <v>PIFemale0</v>
      </c>
      <c r="E725" s="151">
        <f>VLOOKUP(D725,'Appendix 1b. Person-years 2019'!$E$3:$F$1682,2,FALSE)</f>
        <v>23482.122800000001</v>
      </c>
      <c r="F725" s="151">
        <f>VLOOKUP(D725,'Appendix 2b.Deaths 2019'!$E$4:$F$1683,2,FALSE)</f>
        <v>320</v>
      </c>
      <c r="G725" s="152">
        <f t="shared" si="199"/>
        <v>1.3627388065613897E-2</v>
      </c>
      <c r="H725" s="307">
        <v>1</v>
      </c>
      <c r="I725" s="148">
        <f>VLOOKUP(D725,'Appendix 3b. nax IBGE 2019'!$E$5:$O$1850,11,FALSE)</f>
        <v>0.10018436188595088</v>
      </c>
      <c r="J725" s="152">
        <f t="shared" ref="J725:J743" si="216">(H725*G725)/(1+(H725-I725)*G725)</f>
        <v>1.3462311360876762E-2</v>
      </c>
      <c r="K725" s="151">
        <v>100000</v>
      </c>
      <c r="L725" s="151">
        <f t="shared" si="201"/>
        <v>1346.2311360876761</v>
      </c>
      <c r="M725" s="151">
        <f t="shared" ref="M725:M743" si="217">K726*H725+L725*I725</f>
        <v>98788.640171232269</v>
      </c>
      <c r="N725" s="151">
        <f t="shared" ref="N725:N743" si="218">N726+M725</f>
        <v>7928555.3459656434</v>
      </c>
      <c r="O725" s="150">
        <f t="shared" ref="O725:O743" si="219">N725/K725</f>
        <v>79.285553459656441</v>
      </c>
    </row>
    <row r="726" spans="1:15" x14ac:dyDescent="0.2">
      <c r="A726" s="143" t="s">
        <v>51</v>
      </c>
      <c r="B726" s="143" t="s">
        <v>48</v>
      </c>
      <c r="C726" s="149" t="s">
        <v>107</v>
      </c>
      <c r="D726" s="143" t="str">
        <f t="shared" si="198"/>
        <v>PIFemale01-04</v>
      </c>
      <c r="E726" s="146">
        <f>VLOOKUP(D726,'Appendix 1b. Person-years 2019'!$E$3:$F$1682,2,FALSE)</f>
        <v>92986.02</v>
      </c>
      <c r="F726" s="146">
        <f>VLOOKUP(D726,'Appendix 2b.Deaths 2019'!$E$4:$F$1683,2,FALSE)</f>
        <v>43</v>
      </c>
      <c r="G726" s="147">
        <f t="shared" si="199"/>
        <v>4.6243510583633967E-4</v>
      </c>
      <c r="H726" s="304">
        <v>4</v>
      </c>
      <c r="I726" s="148">
        <f>VLOOKUP(D726,'Appendix 3b. nax IBGE 2019'!$E$5:$O$1850,11,FALSE)</f>
        <v>1.4968168039785703</v>
      </c>
      <c r="J726" s="147">
        <f t="shared" si="216"/>
        <v>1.8476017139004704E-3</v>
      </c>
      <c r="K726" s="146">
        <f t="shared" ref="K726:K744" si="220">K725-L725</f>
        <v>98653.768863912323</v>
      </c>
      <c r="L726" s="146">
        <f t="shared" si="201"/>
        <v>182.27287243570527</v>
      </c>
      <c r="M726" s="146">
        <f t="shared" si="217"/>
        <v>394158.8130642777</v>
      </c>
      <c r="N726" s="146">
        <f t="shared" si="218"/>
        <v>7829766.7057944108</v>
      </c>
      <c r="O726" s="145">
        <f t="shared" si="219"/>
        <v>79.366118456104417</v>
      </c>
    </row>
    <row r="727" spans="1:15" x14ac:dyDescent="0.2">
      <c r="A727" s="143" t="s">
        <v>51</v>
      </c>
      <c r="B727" s="143" t="s">
        <v>48</v>
      </c>
      <c r="C727" s="149" t="s">
        <v>106</v>
      </c>
      <c r="D727" s="143" t="str">
        <f t="shared" si="198"/>
        <v>PIFemale05-09</v>
      </c>
      <c r="E727" s="146">
        <f>VLOOKUP(D727,'Appendix 1b. Person-years 2019'!$E$3:$F$1682,2,FALSE)</f>
        <v>116574.84020000001</v>
      </c>
      <c r="F727" s="146">
        <f>VLOOKUP(D727,'Appendix 2b.Deaths 2019'!$E$4:$F$1683,2,FALSE)</f>
        <v>21</v>
      </c>
      <c r="G727" s="147">
        <f t="shared" si="199"/>
        <v>1.8014178671805719E-4</v>
      </c>
      <c r="H727" s="304">
        <v>5</v>
      </c>
      <c r="I727" s="148">
        <f>VLOOKUP(D727,'Appendix 3b. nax IBGE 2019'!$E$5:$O$1850,11,FALSE)</f>
        <v>2.4999999999997997</v>
      </c>
      <c r="J727" s="147">
        <f t="shared" si="216"/>
        <v>9.0030347789754367E-4</v>
      </c>
      <c r="K727" s="146">
        <f t="shared" si="220"/>
        <v>98471.495991476622</v>
      </c>
      <c r="L727" s="146">
        <f t="shared" si="201"/>
        <v>88.654230314900431</v>
      </c>
      <c r="M727" s="146">
        <f t="shared" si="217"/>
        <v>492135.84438159579</v>
      </c>
      <c r="N727" s="146">
        <f t="shared" si="218"/>
        <v>7435607.8927301327</v>
      </c>
      <c r="O727" s="145">
        <f t="shared" si="219"/>
        <v>75.510256220477601</v>
      </c>
    </row>
    <row r="728" spans="1:15" x14ac:dyDescent="0.2">
      <c r="A728" s="143" t="s">
        <v>51</v>
      </c>
      <c r="B728" s="143" t="s">
        <v>48</v>
      </c>
      <c r="C728" s="149" t="s">
        <v>71</v>
      </c>
      <c r="D728" s="143" t="str">
        <f t="shared" si="198"/>
        <v>PIFemale10-14</v>
      </c>
      <c r="E728" s="146">
        <f>VLOOKUP(D728,'Appendix 1b. Person-years 2019'!$E$3:$F$1682,2,FALSE)</f>
        <v>130294.5848</v>
      </c>
      <c r="F728" s="146">
        <f>VLOOKUP(D728,'Appendix 2b.Deaths 2019'!$E$4:$F$1683,2,FALSE)</f>
        <v>34</v>
      </c>
      <c r="G728" s="147">
        <f t="shared" si="199"/>
        <v>2.6094714567139864E-4</v>
      </c>
      <c r="H728" s="304">
        <v>5</v>
      </c>
      <c r="I728" s="148">
        <f>VLOOKUP(D728,'Appendix 3b. nax IBGE 2019'!$E$5:$O$1850,11,FALSE)</f>
        <v>2.500000000000036</v>
      </c>
      <c r="J728" s="147">
        <f t="shared" si="216"/>
        <v>1.3038851156089892E-3</v>
      </c>
      <c r="K728" s="146">
        <f t="shared" si="220"/>
        <v>98382.841761161719</v>
      </c>
      <c r="L728" s="146">
        <f t="shared" si="201"/>
        <v>128.27992300369326</v>
      </c>
      <c r="M728" s="146">
        <f t="shared" si="217"/>
        <v>491593.50899829943</v>
      </c>
      <c r="N728" s="146">
        <f t="shared" si="218"/>
        <v>6943472.0483485367</v>
      </c>
      <c r="O728" s="145">
        <f t="shared" si="219"/>
        <v>70.576046839598291</v>
      </c>
    </row>
    <row r="729" spans="1:15" x14ac:dyDescent="0.2">
      <c r="A729" s="143" t="s">
        <v>51</v>
      </c>
      <c r="B729" s="143" t="s">
        <v>48</v>
      </c>
      <c r="C729" s="144" t="s">
        <v>72</v>
      </c>
      <c r="D729" s="143" t="str">
        <f t="shared" ref="D729:D792" si="221">_xlfn.CONCAT(A729,B729,C729)</f>
        <v>PIFemale15-19</v>
      </c>
      <c r="E729" s="146">
        <f>VLOOKUP(D729,'Appendix 1b. Person-years 2019'!$E$3:$F$1682,2,FALSE)</f>
        <v>143698.6134</v>
      </c>
      <c r="F729" s="146">
        <f>VLOOKUP(D729,'Appendix 2b.Deaths 2019'!$E$4:$F$1683,2,FALSE)</f>
        <v>71</v>
      </c>
      <c r="G729" s="147">
        <f t="shared" ref="G729:G792" si="222">F729/E729</f>
        <v>4.9408966669959534E-4</v>
      </c>
      <c r="H729" s="304">
        <v>5</v>
      </c>
      <c r="I729" s="148">
        <f>VLOOKUP(D729,'Appendix 3b. nax IBGE 2019'!$E$5:$O$1850,11,FALSE)</f>
        <v>2.4999999999999902</v>
      </c>
      <c r="J729" s="147">
        <f t="shared" si="216"/>
        <v>2.4674005407210285E-3</v>
      </c>
      <c r="K729" s="146">
        <f t="shared" si="220"/>
        <v>98254.561838158028</v>
      </c>
      <c r="L729" s="146">
        <f t="shared" ref="L729:L792" si="223">K729*J729</f>
        <v>242.43335900777885</v>
      </c>
      <c r="M729" s="146">
        <f t="shared" si="217"/>
        <v>490666.72579327069</v>
      </c>
      <c r="N729" s="146">
        <f t="shared" si="218"/>
        <v>6451878.5393502377</v>
      </c>
      <c r="O729" s="145">
        <f t="shared" si="219"/>
        <v>65.664926072110305</v>
      </c>
    </row>
    <row r="730" spans="1:15" x14ac:dyDescent="0.2">
      <c r="A730" s="143" t="s">
        <v>51</v>
      </c>
      <c r="B730" s="143" t="s">
        <v>48</v>
      </c>
      <c r="C730" s="144" t="s">
        <v>73</v>
      </c>
      <c r="D730" s="143" t="str">
        <f t="shared" si="221"/>
        <v>PIFemale20-24</v>
      </c>
      <c r="E730" s="146">
        <f>VLOOKUP(D730,'Appendix 1b. Person-years 2019'!$E$3:$F$1682,2,FALSE)</f>
        <v>143949.7182</v>
      </c>
      <c r="F730" s="146">
        <f>VLOOKUP(D730,'Appendix 2b.Deaths 2019'!$E$4:$F$1683,2,FALSE)</f>
        <v>81</v>
      </c>
      <c r="G730" s="147">
        <f t="shared" si="222"/>
        <v>5.6269648188863209E-4</v>
      </c>
      <c r="H730" s="304">
        <v>5</v>
      </c>
      <c r="I730" s="148">
        <f>VLOOKUP(D730,'Appendix 3b. nax IBGE 2019'!$E$5:$O$1850,11,FALSE)</f>
        <v>2.4999999999999352</v>
      </c>
      <c r="J730" s="147">
        <f t="shared" si="216"/>
        <v>2.8095301276466929E-3</v>
      </c>
      <c r="K730" s="146">
        <f t="shared" si="220"/>
        <v>98012.128479150255</v>
      </c>
      <c r="L730" s="146">
        <f t="shared" si="223"/>
        <v>275.36802783695106</v>
      </c>
      <c r="M730" s="146">
        <f t="shared" si="217"/>
        <v>489372.22232615884</v>
      </c>
      <c r="N730" s="146">
        <f t="shared" si="218"/>
        <v>5961211.8135569673</v>
      </c>
      <c r="O730" s="145">
        <f t="shared" si="219"/>
        <v>60.821164748249224</v>
      </c>
    </row>
    <row r="731" spans="1:15" x14ac:dyDescent="0.2">
      <c r="A731" s="143" t="s">
        <v>51</v>
      </c>
      <c r="B731" s="143" t="s">
        <v>48</v>
      </c>
      <c r="C731" s="144" t="s">
        <v>74</v>
      </c>
      <c r="D731" s="143" t="str">
        <f t="shared" si="221"/>
        <v>PIFemale25-29</v>
      </c>
      <c r="E731" s="146">
        <f>VLOOKUP(D731,'Appendix 1b. Person-years 2019'!$E$3:$F$1682,2,FALSE)</f>
        <v>135589.47940000001</v>
      </c>
      <c r="F731" s="146">
        <f>VLOOKUP(D731,'Appendix 2b.Deaths 2019'!$E$4:$F$1683,2,FALSE)</f>
        <v>96</v>
      </c>
      <c r="G731" s="147">
        <f t="shared" si="222"/>
        <v>7.0801953385182771E-4</v>
      </c>
      <c r="H731" s="304">
        <v>5</v>
      </c>
      <c r="I731" s="148">
        <f>VLOOKUP(D731,'Appendix 3b. nax IBGE 2019'!$E$5:$O$1850,11,FALSE)</f>
        <v>2.5000000000000355</v>
      </c>
      <c r="J731" s="147">
        <f t="shared" si="216"/>
        <v>3.5338425952915783E-3</v>
      </c>
      <c r="K731" s="146">
        <f t="shared" si="220"/>
        <v>97736.760451313297</v>
      </c>
      <c r="L731" s="146">
        <f t="shared" si="223"/>
        <v>345.38632720866025</v>
      </c>
      <c r="M731" s="146">
        <f t="shared" si="217"/>
        <v>487820.33643854485</v>
      </c>
      <c r="N731" s="146">
        <f t="shared" si="218"/>
        <v>5471839.5912308088</v>
      </c>
      <c r="O731" s="145">
        <f t="shared" si="219"/>
        <v>55.98548147047044</v>
      </c>
    </row>
    <row r="732" spans="1:15" x14ac:dyDescent="0.2">
      <c r="A732" s="143" t="s">
        <v>51</v>
      </c>
      <c r="B732" s="143" t="s">
        <v>48</v>
      </c>
      <c r="C732" s="144" t="s">
        <v>75</v>
      </c>
      <c r="D732" s="143" t="str">
        <f t="shared" si="221"/>
        <v>PIFemale30-34</v>
      </c>
      <c r="E732" s="146">
        <f>VLOOKUP(D732,'Appendix 1b. Person-years 2019'!$E$3:$F$1682,2,FALSE)</f>
        <v>138705.2432</v>
      </c>
      <c r="F732" s="146">
        <f>VLOOKUP(D732,'Appendix 2b.Deaths 2019'!$E$4:$F$1683,2,FALSE)</f>
        <v>117</v>
      </c>
      <c r="G732" s="147">
        <f t="shared" si="222"/>
        <v>8.4351533727745919E-4</v>
      </c>
      <c r="H732" s="304">
        <v>5</v>
      </c>
      <c r="I732" s="148">
        <f>VLOOKUP(D732,'Appendix 3b. nax IBGE 2019'!$E$5:$O$1850,11,FALSE)</f>
        <v>2.4999999999999614</v>
      </c>
      <c r="J732" s="147">
        <f t="shared" si="216"/>
        <v>4.2087014258804165E-3</v>
      </c>
      <c r="K732" s="146">
        <f t="shared" si="220"/>
        <v>97391.374124104637</v>
      </c>
      <c r="L732" s="146">
        <f t="shared" si="223"/>
        <v>409.8912151445723</v>
      </c>
      <c r="M732" s="146">
        <f t="shared" si="217"/>
        <v>485932.14258266176</v>
      </c>
      <c r="N732" s="146">
        <f t="shared" si="218"/>
        <v>4984019.2547922637</v>
      </c>
      <c r="O732" s="145">
        <f t="shared" si="219"/>
        <v>51.175161040865788</v>
      </c>
    </row>
    <row r="733" spans="1:15" x14ac:dyDescent="0.2">
      <c r="A733" s="143" t="s">
        <v>51</v>
      </c>
      <c r="B733" s="143" t="s">
        <v>48</v>
      </c>
      <c r="C733" s="144" t="s">
        <v>76</v>
      </c>
      <c r="D733" s="143" t="str">
        <f t="shared" si="221"/>
        <v>PIFemale35-39</v>
      </c>
      <c r="E733" s="146">
        <f>VLOOKUP(D733,'Appendix 1b. Person-years 2019'!$E$3:$F$1682,2,FALSE)</f>
        <v>131944.07199999999</v>
      </c>
      <c r="F733" s="146">
        <f>VLOOKUP(D733,'Appendix 2b.Deaths 2019'!$E$4:$F$1683,2,FALSE)</f>
        <v>170</v>
      </c>
      <c r="G733" s="147">
        <f t="shared" si="222"/>
        <v>1.2884246895154185E-3</v>
      </c>
      <c r="H733" s="304">
        <v>5</v>
      </c>
      <c r="I733" s="148">
        <f>VLOOKUP(D733,'Appendix 3b. nax IBGE 2019'!$E$5:$O$1850,11,FALSE)</f>
        <v>2.5000000000000027</v>
      </c>
      <c r="J733" s="147">
        <f t="shared" si="216"/>
        <v>6.4214395942883114E-3</v>
      </c>
      <c r="K733" s="146">
        <f t="shared" si="220"/>
        <v>96981.482908960068</v>
      </c>
      <c r="L733" s="146">
        <f t="shared" si="223"/>
        <v>622.76073426439132</v>
      </c>
      <c r="M733" s="146">
        <f t="shared" si="217"/>
        <v>483350.51270913938</v>
      </c>
      <c r="N733" s="146">
        <f t="shared" si="218"/>
        <v>4498087.1122096023</v>
      </c>
      <c r="O733" s="145">
        <f t="shared" si="219"/>
        <v>46.380886095875795</v>
      </c>
    </row>
    <row r="734" spans="1:15" x14ac:dyDescent="0.2">
      <c r="A734" s="143" t="s">
        <v>51</v>
      </c>
      <c r="B734" s="143" t="s">
        <v>48</v>
      </c>
      <c r="C734" s="144" t="s">
        <v>77</v>
      </c>
      <c r="D734" s="143" t="str">
        <f t="shared" si="221"/>
        <v>PIFemale40-44</v>
      </c>
      <c r="E734" s="146">
        <f>VLOOKUP(D734,'Appendix 1b. Person-years 2019'!$E$3:$F$1682,2,FALSE)</f>
        <v>120024.3504</v>
      </c>
      <c r="F734" s="146">
        <f>VLOOKUP(D734,'Appendix 2b.Deaths 2019'!$E$4:$F$1683,2,FALSE)</f>
        <v>211</v>
      </c>
      <c r="G734" s="147">
        <f t="shared" si="222"/>
        <v>1.7579766047207035E-3</v>
      </c>
      <c r="H734" s="304">
        <v>5</v>
      </c>
      <c r="I734" s="148">
        <f>VLOOKUP(D734,'Appendix 3b. nax IBGE 2019'!$E$5:$O$1850,11,FALSE)</f>
        <v>2.5000000000000204</v>
      </c>
      <c r="J734" s="147">
        <f t="shared" si="216"/>
        <v>8.7514210399876214E-3</v>
      </c>
      <c r="K734" s="146">
        <f t="shared" si="220"/>
        <v>96358.722174695678</v>
      </c>
      <c r="L734" s="146">
        <f t="shared" si="223"/>
        <v>843.2757486259535</v>
      </c>
      <c r="M734" s="146">
        <f t="shared" si="217"/>
        <v>479685.42150191352</v>
      </c>
      <c r="N734" s="146">
        <f t="shared" si="218"/>
        <v>4014736.5995004629</v>
      </c>
      <c r="O734" s="145">
        <f t="shared" si="219"/>
        <v>41.664485672836726</v>
      </c>
    </row>
    <row r="735" spans="1:15" x14ac:dyDescent="0.2">
      <c r="A735" s="143" t="s">
        <v>51</v>
      </c>
      <c r="B735" s="143" t="s">
        <v>48</v>
      </c>
      <c r="C735" s="144" t="s">
        <v>78</v>
      </c>
      <c r="D735" s="143" t="str">
        <f t="shared" si="221"/>
        <v>PIFemale45-49</v>
      </c>
      <c r="E735" s="146">
        <f>VLOOKUP(D735,'Appendix 1b. Person-years 2019'!$E$3:$F$1682,2,FALSE)</f>
        <v>101248.48669999999</v>
      </c>
      <c r="F735" s="146">
        <f>VLOOKUP(D735,'Appendix 2b.Deaths 2019'!$E$4:$F$1683,2,FALSE)</f>
        <v>264</v>
      </c>
      <c r="G735" s="147">
        <f t="shared" si="222"/>
        <v>2.607446378751654E-3</v>
      </c>
      <c r="H735" s="304">
        <v>5</v>
      </c>
      <c r="I735" s="148">
        <f>VLOOKUP(D735,'Appendix 3b. nax IBGE 2019'!$E$5:$O$1850,11,FALSE)</f>
        <v>2.4999999999999898</v>
      </c>
      <c r="J735" s="147">
        <f t="shared" si="216"/>
        <v>1.2952797580890778E-2</v>
      </c>
      <c r="K735" s="146">
        <f t="shared" si="220"/>
        <v>95515.446426069728</v>
      </c>
      <c r="L735" s="146">
        <f t="shared" si="223"/>
        <v>1237.1922434052988</v>
      </c>
      <c r="M735" s="146">
        <f t="shared" si="217"/>
        <v>474484.25152183539</v>
      </c>
      <c r="N735" s="146">
        <f t="shared" si="218"/>
        <v>3535051.1779985493</v>
      </c>
      <c r="O735" s="145">
        <f t="shared" si="219"/>
        <v>37.010256563421159</v>
      </c>
    </row>
    <row r="736" spans="1:15" x14ac:dyDescent="0.2">
      <c r="A736" s="143" t="s">
        <v>51</v>
      </c>
      <c r="B736" s="143" t="s">
        <v>48</v>
      </c>
      <c r="C736" s="144" t="s">
        <v>79</v>
      </c>
      <c r="D736" s="143" t="str">
        <f t="shared" si="221"/>
        <v>PIFemale50-54</v>
      </c>
      <c r="E736" s="146">
        <f>VLOOKUP(D736,'Appendix 1b. Person-years 2019'!$E$3:$F$1682,2,FALSE)</f>
        <v>93807.220700000005</v>
      </c>
      <c r="F736" s="146">
        <f>VLOOKUP(D736,'Appendix 2b.Deaths 2019'!$E$4:$F$1683,2,FALSE)</f>
        <v>360</v>
      </c>
      <c r="G736" s="147">
        <f t="shared" si="222"/>
        <v>3.8376576697789319E-3</v>
      </c>
      <c r="H736" s="304">
        <v>5</v>
      </c>
      <c r="I736" s="148">
        <f>VLOOKUP(D736,'Appendix 3b. nax IBGE 2019'!$E$5:$O$1850,11,FALSE)</f>
        <v>2.4999999999999996</v>
      </c>
      <c r="J736" s="147">
        <f t="shared" si="216"/>
        <v>1.9005942595462524E-2</v>
      </c>
      <c r="K736" s="146">
        <f t="shared" si="220"/>
        <v>94278.25418266443</v>
      </c>
      <c r="L736" s="146">
        <f t="shared" si="223"/>
        <v>1791.8470869961448</v>
      </c>
      <c r="M736" s="146">
        <f t="shared" si="217"/>
        <v>466911.65319583175</v>
      </c>
      <c r="N736" s="146">
        <f t="shared" si="218"/>
        <v>3060566.9264767137</v>
      </c>
      <c r="O736" s="145">
        <f t="shared" si="219"/>
        <v>32.463126868544414</v>
      </c>
    </row>
    <row r="737" spans="1:15" x14ac:dyDescent="0.2">
      <c r="A737" s="143" t="s">
        <v>51</v>
      </c>
      <c r="B737" s="143" t="s">
        <v>48</v>
      </c>
      <c r="C737" s="144" t="s">
        <v>80</v>
      </c>
      <c r="D737" s="143" t="str">
        <f t="shared" si="221"/>
        <v>PIFemale55-59</v>
      </c>
      <c r="E737" s="146">
        <f>VLOOKUP(D737,'Appendix 1b. Person-years 2019'!$E$3:$F$1682,2,FALSE)</f>
        <v>82473.942899999995</v>
      </c>
      <c r="F737" s="146">
        <f>VLOOKUP(D737,'Appendix 2b.Deaths 2019'!$E$4:$F$1683,2,FALSE)</f>
        <v>432</v>
      </c>
      <c r="G737" s="147">
        <f t="shared" si="222"/>
        <v>5.2380180310258942E-3</v>
      </c>
      <c r="H737" s="304">
        <v>5</v>
      </c>
      <c r="I737" s="148">
        <f>VLOOKUP(D737,'Appendix 3b. nax IBGE 2019'!$E$5:$O$1850,11,FALSE)</f>
        <v>2.4999999999999978</v>
      </c>
      <c r="J737" s="147">
        <f t="shared" si="216"/>
        <v>2.5851562775261922E-2</v>
      </c>
      <c r="K737" s="146">
        <f t="shared" si="220"/>
        <v>92486.407095668284</v>
      </c>
      <c r="L737" s="146">
        <f t="shared" si="223"/>
        <v>2390.9181588920983</v>
      </c>
      <c r="M737" s="146">
        <f t="shared" si="217"/>
        <v>456454.74008111114</v>
      </c>
      <c r="N737" s="146">
        <f t="shared" si="218"/>
        <v>2593655.2732808818</v>
      </c>
      <c r="O737" s="145">
        <f t="shared" si="219"/>
        <v>28.043637489323107</v>
      </c>
    </row>
    <row r="738" spans="1:15" x14ac:dyDescent="0.2">
      <c r="A738" s="143" t="s">
        <v>51</v>
      </c>
      <c r="B738" s="143" t="s">
        <v>48</v>
      </c>
      <c r="C738" s="144" t="s">
        <v>81</v>
      </c>
      <c r="D738" s="143" t="str">
        <f t="shared" si="221"/>
        <v>PIFemale60-64</v>
      </c>
      <c r="E738" s="146">
        <f>VLOOKUP(D738,'Appendix 1b. Person-years 2019'!$E$3:$F$1682,2,FALSE)</f>
        <v>68666.369600000005</v>
      </c>
      <c r="F738" s="146">
        <f>VLOOKUP(D738,'Appendix 2b.Deaths 2019'!$E$4:$F$1683,2,FALSE)</f>
        <v>541</v>
      </c>
      <c r="G738" s="147">
        <f t="shared" si="222"/>
        <v>7.8786748615293032E-3</v>
      </c>
      <c r="H738" s="304">
        <v>5</v>
      </c>
      <c r="I738" s="148">
        <f>VLOOKUP(D738,'Appendix 3b. nax IBGE 2019'!$E$5:$O$1850,11,FALSE)</f>
        <v>2.4999999999999929</v>
      </c>
      <c r="J738" s="147">
        <f t="shared" si="216"/>
        <v>3.863244316072191E-2</v>
      </c>
      <c r="K738" s="146">
        <f t="shared" si="220"/>
        <v>90095.488936776179</v>
      </c>
      <c r="L738" s="146">
        <f t="shared" si="223"/>
        <v>3480.6088553874556</v>
      </c>
      <c r="M738" s="146">
        <f t="shared" si="217"/>
        <v>441775.92254541226</v>
      </c>
      <c r="N738" s="146">
        <f t="shared" si="218"/>
        <v>2137200.5331997708</v>
      </c>
      <c r="O738" s="145">
        <f t="shared" si="219"/>
        <v>23.721504355223988</v>
      </c>
    </row>
    <row r="739" spans="1:15" x14ac:dyDescent="0.2">
      <c r="A739" s="143" t="s">
        <v>51</v>
      </c>
      <c r="B739" s="143" t="s">
        <v>48</v>
      </c>
      <c r="C739" s="144" t="s">
        <v>82</v>
      </c>
      <c r="D739" s="143" t="str">
        <f t="shared" si="221"/>
        <v>PIFemale65-69</v>
      </c>
      <c r="E739" s="146">
        <f>VLOOKUP(D739,'Appendix 1b. Person-years 2019'!$E$3:$F$1682,2,FALSE)</f>
        <v>55815.844700000001</v>
      </c>
      <c r="F739" s="146">
        <f>VLOOKUP(D739,'Appendix 2b.Deaths 2019'!$E$4:$F$1683,2,FALSE)</f>
        <v>765</v>
      </c>
      <c r="G739" s="147">
        <f t="shared" si="222"/>
        <v>1.3705785590305686E-2</v>
      </c>
      <c r="H739" s="304">
        <v>5</v>
      </c>
      <c r="I739" s="148">
        <f>VLOOKUP(D739,'Appendix 3b. nax IBGE 2019'!$E$5:$O$1850,11,FALSE)</f>
        <v>2.4999999999999991</v>
      </c>
      <c r="J739" s="147">
        <f t="shared" si="216"/>
        <v>6.6258612123343968E-2</v>
      </c>
      <c r="K739" s="146">
        <f t="shared" si="220"/>
        <v>86614.880081388721</v>
      </c>
      <c r="L739" s="146">
        <f t="shared" si="223"/>
        <v>5738.981743422687</v>
      </c>
      <c r="M739" s="146">
        <f t="shared" si="217"/>
        <v>418726.94604838692</v>
      </c>
      <c r="N739" s="146">
        <f t="shared" si="218"/>
        <v>1695424.6106543588</v>
      </c>
      <c r="O739" s="145">
        <f t="shared" si="219"/>
        <v>19.574288032971154</v>
      </c>
    </row>
    <row r="740" spans="1:15" x14ac:dyDescent="0.2">
      <c r="A740" s="143" t="s">
        <v>51</v>
      </c>
      <c r="B740" s="143" t="s">
        <v>48</v>
      </c>
      <c r="C740" s="144" t="s">
        <v>19</v>
      </c>
      <c r="D740" s="143" t="str">
        <f t="shared" si="221"/>
        <v>PIFemale70-74</v>
      </c>
      <c r="E740" s="146">
        <f>VLOOKUP(D740,'Appendix 1b. Person-years 2019'!$E$3:$F$1682,2,FALSE)</f>
        <v>41499.930500000002</v>
      </c>
      <c r="F740" s="146">
        <f>VLOOKUP(D740,'Appendix 2b.Deaths 2019'!$E$4:$F$1683,2,FALSE)</f>
        <v>803</v>
      </c>
      <c r="G740" s="147">
        <f t="shared" si="222"/>
        <v>1.9349429994828544E-2</v>
      </c>
      <c r="H740" s="304">
        <v>5</v>
      </c>
      <c r="I740" s="148">
        <f>VLOOKUP(D740,'Appendix 3b. nax IBGE 2019'!$E$5:$O$1850,11,FALSE)</f>
        <v>2.5000000000000031</v>
      </c>
      <c r="J740" s="147">
        <f t="shared" si="216"/>
        <v>9.2283087138414197E-2</v>
      </c>
      <c r="K740" s="146">
        <f t="shared" si="220"/>
        <v>80875.898337966035</v>
      </c>
      <c r="L740" s="146">
        <f t="shared" si="223"/>
        <v>7463.4775737200471</v>
      </c>
      <c r="M740" s="146">
        <f t="shared" si="217"/>
        <v>385720.79775553016</v>
      </c>
      <c r="N740" s="146">
        <f t="shared" si="218"/>
        <v>1276697.6646059719</v>
      </c>
      <c r="O740" s="145">
        <f t="shared" si="219"/>
        <v>15.785885422513378</v>
      </c>
    </row>
    <row r="741" spans="1:15" x14ac:dyDescent="0.2">
      <c r="A741" s="143" t="s">
        <v>51</v>
      </c>
      <c r="B741" s="143" t="s">
        <v>48</v>
      </c>
      <c r="C741" s="144" t="s">
        <v>20</v>
      </c>
      <c r="D741" s="143" t="str">
        <f t="shared" si="221"/>
        <v>PIFemale75-79</v>
      </c>
      <c r="E741" s="146">
        <f>VLOOKUP(D741,'Appendix 1b. Person-years 2019'!$E$3:$F$1682,2,FALSE)</f>
        <v>28990.795300000002</v>
      </c>
      <c r="F741" s="146">
        <f>VLOOKUP(D741,'Appendix 2b.Deaths 2019'!$E$4:$F$1683,2,FALSE)</f>
        <v>1043</v>
      </c>
      <c r="G741" s="147">
        <f t="shared" si="222"/>
        <v>3.5976936445065374E-2</v>
      </c>
      <c r="H741" s="304">
        <v>5</v>
      </c>
      <c r="I741" s="148">
        <f>VLOOKUP(D741,'Appendix 3b. nax IBGE 2019'!$E$5:$O$1850,11,FALSE)</f>
        <v>2.4999999999999991</v>
      </c>
      <c r="J741" s="147">
        <f t="shared" si="216"/>
        <v>0.1650405488804961</v>
      </c>
      <c r="K741" s="146">
        <f t="shared" si="220"/>
        <v>73412.420764245995</v>
      </c>
      <c r="L741" s="146">
        <f t="shared" si="223"/>
        <v>12116.026217577088</v>
      </c>
      <c r="M741" s="146">
        <f t="shared" si="217"/>
        <v>336772.03827728727</v>
      </c>
      <c r="N741" s="146">
        <f t="shared" si="218"/>
        <v>890976.86685044167</v>
      </c>
      <c r="O741" s="145">
        <f t="shared" si="219"/>
        <v>12.13659565472841</v>
      </c>
    </row>
    <row r="742" spans="1:15" x14ac:dyDescent="0.2">
      <c r="A742" s="143" t="s">
        <v>51</v>
      </c>
      <c r="B742" s="143" t="s">
        <v>48</v>
      </c>
      <c r="C742" s="144" t="s">
        <v>21</v>
      </c>
      <c r="D742" s="143" t="str">
        <f t="shared" si="221"/>
        <v>PIFemale80-84</v>
      </c>
      <c r="E742" s="146">
        <f>VLOOKUP(D742,'Appendix 1b. Person-years 2019'!$E$3:$F$1682,2,FALSE)</f>
        <v>19979.014999999999</v>
      </c>
      <c r="F742" s="146">
        <f>VLOOKUP(D742,'Appendix 2b.Deaths 2019'!$E$4:$F$1683,2,FALSE)</f>
        <v>1177</v>
      </c>
      <c r="G742" s="147">
        <f t="shared" si="222"/>
        <v>5.8911813220021106E-2</v>
      </c>
      <c r="H742" s="304">
        <v>5</v>
      </c>
      <c r="I742" s="148">
        <f>VLOOKUP(D742,'Appendix 3b. nax IBGE 2019'!$E$5:$O$1850,11,FALSE)</f>
        <v>2.5000000000000009</v>
      </c>
      <c r="J742" s="147">
        <f t="shared" si="216"/>
        <v>0.25674568194990599</v>
      </c>
      <c r="K742" s="146">
        <f t="shared" si="220"/>
        <v>61296.394546668904</v>
      </c>
      <c r="L742" s="146">
        <f t="shared" si="223"/>
        <v>15737.584618955007</v>
      </c>
      <c r="M742" s="146">
        <f t="shared" si="217"/>
        <v>267138.011185957</v>
      </c>
      <c r="N742" s="146">
        <f t="shared" si="218"/>
        <v>554204.8285731544</v>
      </c>
      <c r="O742" s="145">
        <f t="shared" si="219"/>
        <v>9.0413935872068709</v>
      </c>
    </row>
    <row r="743" spans="1:15" x14ac:dyDescent="0.2">
      <c r="A743" s="143" t="s">
        <v>51</v>
      </c>
      <c r="B743" s="143" t="s">
        <v>48</v>
      </c>
      <c r="C743" s="144" t="s">
        <v>22</v>
      </c>
      <c r="D743" s="143" t="str">
        <f t="shared" si="221"/>
        <v>PIFemale85-89</v>
      </c>
      <c r="E743" s="146">
        <f>VLOOKUP(D743,'Appendix 1b. Person-years 2019'!$E$3:$F$1682,2,FALSE)</f>
        <v>9971.8315999999995</v>
      </c>
      <c r="F743" s="146">
        <f>VLOOKUP(D743,'Appendix 2b.Deaths 2019'!$E$4:$F$1683,2,FALSE)</f>
        <v>1069</v>
      </c>
      <c r="G743" s="147">
        <f t="shared" si="222"/>
        <v>0.10720197079942666</v>
      </c>
      <c r="H743" s="304">
        <v>5</v>
      </c>
      <c r="I743" s="148">
        <f>VLOOKUP(D743,'Appendix 3b. nax IBGE 2019'!$E$5:$O$1850,11,FALSE)</f>
        <v>2.5000000000000009</v>
      </c>
      <c r="J743" s="147">
        <f t="shared" si="216"/>
        <v>0.42271906250861063</v>
      </c>
      <c r="K743" s="146">
        <f t="shared" si="220"/>
        <v>45558.809927713897</v>
      </c>
      <c r="L743" s="146">
        <f t="shared" si="223"/>
        <v>19258.5774216512</v>
      </c>
      <c r="M743" s="146">
        <f t="shared" si="217"/>
        <v>179647.6060844415</v>
      </c>
      <c r="N743" s="146">
        <f t="shared" si="218"/>
        <v>287066.8173871974</v>
      </c>
      <c r="O743" s="145">
        <f t="shared" si="219"/>
        <v>6.3010165946536647</v>
      </c>
    </row>
    <row r="744" spans="1:15" x14ac:dyDescent="0.2">
      <c r="A744" s="143" t="s">
        <v>51</v>
      </c>
      <c r="B744" s="143" t="s">
        <v>48</v>
      </c>
      <c r="C744" s="144" t="s">
        <v>5</v>
      </c>
      <c r="D744" s="143" t="str">
        <f t="shared" si="221"/>
        <v>PIFemale90+</v>
      </c>
      <c r="E744" s="8">
        <f>VLOOKUP(D744,'Appendix 1b. Person-years 2019'!$E$3:$F$1682,2,FALSE)</f>
        <v>5583.299</v>
      </c>
      <c r="F744" s="8">
        <f>VLOOKUP(D744,'Appendix 2b.Deaths 2019'!$E$4:$F$1683,2,FALSE)</f>
        <v>1367</v>
      </c>
      <c r="G744" s="7">
        <f t="shared" si="222"/>
        <v>0.24483732646236572</v>
      </c>
      <c r="H744" s="306"/>
      <c r="I744" s="148">
        <f>VLOOKUP(D744,'Appendix 3b. nax IBGE 2019'!$E$5:$O$1850,11,FALSE)</f>
        <v>0</v>
      </c>
      <c r="J744" s="7">
        <v>1</v>
      </c>
      <c r="K744" s="8">
        <f t="shared" si="220"/>
        <v>26300.232506062697</v>
      </c>
      <c r="L744" s="8">
        <f t="shared" si="223"/>
        <v>26300.232506062697</v>
      </c>
      <c r="M744" s="8">
        <f>K744*O744</f>
        <v>107419.21130275592</v>
      </c>
      <c r="N744" s="8">
        <f>M744</f>
        <v>107419.21130275592</v>
      </c>
      <c r="O744" s="142">
        <f>1/G744</f>
        <v>4.0843445501097291</v>
      </c>
    </row>
    <row r="745" spans="1:15" x14ac:dyDescent="0.2">
      <c r="A745" s="143" t="s">
        <v>51</v>
      </c>
      <c r="B745" s="143" t="s">
        <v>47</v>
      </c>
      <c r="C745" s="144">
        <v>0</v>
      </c>
      <c r="D745" s="143" t="str">
        <f t="shared" si="221"/>
        <v>PIMale0</v>
      </c>
      <c r="E745" s="151">
        <f>VLOOKUP(D745,'Appendix 1b. Person-years 2019'!$E$3:$F$1682,2,FALSE)</f>
        <v>24617.217499999999</v>
      </c>
      <c r="F745" s="151">
        <f>VLOOKUP(D745,'Appendix 2b.Deaths 2019'!$E$4:$F$1683,2,FALSE)</f>
        <v>374</v>
      </c>
      <c r="G745" s="152">
        <f t="shared" si="222"/>
        <v>1.5192618743365289E-2</v>
      </c>
      <c r="H745" s="307">
        <v>1</v>
      </c>
      <c r="I745" s="148">
        <f>VLOOKUP(D745,'Appendix 3b. nax IBGE 2019'!$E$5:$O$1850,11,FALSE)</f>
        <v>9.4711069576868853E-2</v>
      </c>
      <c r="J745" s="152">
        <f t="shared" ref="J745:J763" si="224">(H745*G745)/(1+(H745-I745)*G745)</f>
        <v>1.4986498791478557E-2</v>
      </c>
      <c r="K745" s="151">
        <v>100000</v>
      </c>
      <c r="L745" s="151">
        <f t="shared" si="223"/>
        <v>1498.6498791478557</v>
      </c>
      <c r="M745" s="151">
        <f t="shared" ref="M745:M763" si="225">K746*H745+L745*I745</f>
        <v>98643.288853827486</v>
      </c>
      <c r="N745" s="151">
        <f t="shared" ref="N745:N763" si="226">N746+M745</f>
        <v>7253425.777945823</v>
      </c>
      <c r="O745" s="150">
        <f t="shared" ref="O745:O763" si="227">N745/K745</f>
        <v>72.53425777945823</v>
      </c>
    </row>
    <row r="746" spans="1:15" x14ac:dyDescent="0.2">
      <c r="A746" s="143" t="s">
        <v>51</v>
      </c>
      <c r="B746" s="143" t="s">
        <v>47</v>
      </c>
      <c r="C746" s="149" t="s">
        <v>107</v>
      </c>
      <c r="D746" s="143" t="str">
        <f t="shared" si="221"/>
        <v>PIMale01-04</v>
      </c>
      <c r="E746" s="146">
        <f>VLOOKUP(D746,'Appendix 1b. Person-years 2019'!$E$3:$F$1682,2,FALSE)</f>
        <v>97364.742700000003</v>
      </c>
      <c r="F746" s="146">
        <f>VLOOKUP(D746,'Appendix 2b.Deaths 2019'!$E$4:$F$1683,2,FALSE)</f>
        <v>58</v>
      </c>
      <c r="G746" s="147">
        <f t="shared" si="222"/>
        <v>5.9569817976831154E-4</v>
      </c>
      <c r="H746" s="304">
        <v>4</v>
      </c>
      <c r="I746" s="148">
        <f>VLOOKUP(D746,'Appendix 3b. nax IBGE 2019'!$E$5:$O$1850,11,FALSE)</f>
        <v>1.5982827990835389</v>
      </c>
      <c r="J746" s="147">
        <f t="shared" si="224"/>
        <v>2.3793885313161426E-3</v>
      </c>
      <c r="K746" s="146">
        <f t="shared" ref="K746:K764" si="228">K745-L745</f>
        <v>98501.350120852148</v>
      </c>
      <c r="L746" s="146">
        <f t="shared" si="223"/>
        <v>234.37298279671154</v>
      </c>
      <c r="M746" s="146">
        <f t="shared" si="225"/>
        <v>393442.50285919564</v>
      </c>
      <c r="N746" s="146">
        <f t="shared" si="226"/>
        <v>7154782.4890919952</v>
      </c>
      <c r="O746" s="145">
        <f t="shared" si="227"/>
        <v>72.636390062813675</v>
      </c>
    </row>
    <row r="747" spans="1:15" x14ac:dyDescent="0.2">
      <c r="A747" s="143" t="s">
        <v>51</v>
      </c>
      <c r="B747" s="143" t="s">
        <v>47</v>
      </c>
      <c r="C747" s="149" t="s">
        <v>106</v>
      </c>
      <c r="D747" s="143" t="str">
        <f t="shared" si="221"/>
        <v>PIMale05-09</v>
      </c>
      <c r="E747" s="146">
        <f>VLOOKUP(D747,'Appendix 1b. Person-years 2019'!$E$3:$F$1682,2,FALSE)</f>
        <v>121578.8412</v>
      </c>
      <c r="F747" s="146">
        <f>VLOOKUP(D747,'Appendix 2b.Deaths 2019'!$E$4:$F$1683,2,FALSE)</f>
        <v>31</v>
      </c>
      <c r="G747" s="147">
        <f t="shared" si="222"/>
        <v>2.5497857763757004E-4</v>
      </c>
      <c r="H747" s="304">
        <v>5</v>
      </c>
      <c r="I747" s="148">
        <f>VLOOKUP(D747,'Appendix 3b. nax IBGE 2019'!$E$5:$O$1850,11,FALSE)</f>
        <v>2.5000000000000089</v>
      </c>
      <c r="J747" s="147">
        <f t="shared" si="224"/>
        <v>1.2740807299570505E-3</v>
      </c>
      <c r="K747" s="146">
        <f t="shared" si="228"/>
        <v>98266.97713805543</v>
      </c>
      <c r="L747" s="146">
        <f t="shared" si="223"/>
        <v>125.20006196272645</v>
      </c>
      <c r="M747" s="146">
        <f t="shared" si="225"/>
        <v>491021.88553537038</v>
      </c>
      <c r="N747" s="146">
        <f t="shared" si="226"/>
        <v>6761339.9862327995</v>
      </c>
      <c r="O747" s="145">
        <f t="shared" si="227"/>
        <v>68.805820461270343</v>
      </c>
    </row>
    <row r="748" spans="1:15" x14ac:dyDescent="0.2">
      <c r="A748" s="143" t="s">
        <v>51</v>
      </c>
      <c r="B748" s="143" t="s">
        <v>47</v>
      </c>
      <c r="C748" s="149" t="s">
        <v>71</v>
      </c>
      <c r="D748" s="143" t="str">
        <f t="shared" si="221"/>
        <v>PIMale10-14</v>
      </c>
      <c r="E748" s="146">
        <f>VLOOKUP(D748,'Appendix 1b. Person-years 2019'!$E$3:$F$1682,2,FALSE)</f>
        <v>135132.41800000001</v>
      </c>
      <c r="F748" s="146">
        <f>VLOOKUP(D748,'Appendix 2b.Deaths 2019'!$E$4:$F$1683,2,FALSE)</f>
        <v>49</v>
      </c>
      <c r="G748" s="147">
        <f t="shared" si="222"/>
        <v>3.6260729087227611E-4</v>
      </c>
      <c r="H748" s="304">
        <v>5</v>
      </c>
      <c r="I748" s="148">
        <f>VLOOKUP(D748,'Appendix 3b. nax IBGE 2019'!$E$5:$O$1850,11,FALSE)</f>
        <v>2.5000000000000959</v>
      </c>
      <c r="J748" s="147">
        <f t="shared" si="224"/>
        <v>1.8113943923281225E-3</v>
      </c>
      <c r="K748" s="146">
        <f t="shared" si="228"/>
        <v>98141.777076092709</v>
      </c>
      <c r="L748" s="146">
        <f t="shared" si="223"/>
        <v>177.773464648751</v>
      </c>
      <c r="M748" s="146">
        <f t="shared" si="225"/>
        <v>490264.45171884168</v>
      </c>
      <c r="N748" s="146">
        <f t="shared" si="226"/>
        <v>6270318.1006974289</v>
      </c>
      <c r="O748" s="145">
        <f t="shared" si="227"/>
        <v>63.890407199737524</v>
      </c>
    </row>
    <row r="749" spans="1:15" x14ac:dyDescent="0.2">
      <c r="A749" s="143" t="s">
        <v>51</v>
      </c>
      <c r="B749" s="143" t="s">
        <v>47</v>
      </c>
      <c r="C749" s="144" t="s">
        <v>72</v>
      </c>
      <c r="D749" s="143" t="str">
        <f t="shared" si="221"/>
        <v>PIMale15-19</v>
      </c>
      <c r="E749" s="146">
        <f>VLOOKUP(D749,'Appendix 1b. Person-years 2019'!$E$3:$F$1682,2,FALSE)</f>
        <v>148240.74189999999</v>
      </c>
      <c r="F749" s="146">
        <f>VLOOKUP(D749,'Appendix 2b.Deaths 2019'!$E$4:$F$1683,2,FALSE)</f>
        <v>194</v>
      </c>
      <c r="G749" s="147">
        <f t="shared" si="222"/>
        <v>1.3086820634698943E-3</v>
      </c>
      <c r="H749" s="304">
        <v>5</v>
      </c>
      <c r="I749" s="148">
        <f>VLOOKUP(D749,'Appendix 3b. nax IBGE 2019'!$E$5:$O$1850,11,FALSE)</f>
        <v>2.499999999999972</v>
      </c>
      <c r="J749" s="147">
        <f t="shared" si="224"/>
        <v>6.5220720206741831E-3</v>
      </c>
      <c r="K749" s="146">
        <f t="shared" si="228"/>
        <v>97964.003611443957</v>
      </c>
      <c r="L749" s="146">
        <f t="shared" si="223"/>
        <v>638.92828698742323</v>
      </c>
      <c r="M749" s="146">
        <f t="shared" si="225"/>
        <v>488222.69733975123</v>
      </c>
      <c r="N749" s="146">
        <f t="shared" si="226"/>
        <v>5780053.6489785872</v>
      </c>
      <c r="O749" s="145">
        <f t="shared" si="227"/>
        <v>59.001811235727949</v>
      </c>
    </row>
    <row r="750" spans="1:15" x14ac:dyDescent="0.2">
      <c r="A750" s="143" t="s">
        <v>51</v>
      </c>
      <c r="B750" s="143" t="s">
        <v>47</v>
      </c>
      <c r="C750" s="144" t="s">
        <v>73</v>
      </c>
      <c r="D750" s="143" t="str">
        <f t="shared" si="221"/>
        <v>PIMale20-24</v>
      </c>
      <c r="E750" s="146">
        <f>VLOOKUP(D750,'Appendix 1b. Person-years 2019'!$E$3:$F$1682,2,FALSE)</f>
        <v>146775.61009999999</v>
      </c>
      <c r="F750" s="146">
        <f>VLOOKUP(D750,'Appendix 2b.Deaths 2019'!$E$4:$F$1683,2,FALSE)</f>
        <v>307</v>
      </c>
      <c r="G750" s="147">
        <f t="shared" si="222"/>
        <v>2.0916281648622492E-3</v>
      </c>
      <c r="H750" s="304">
        <v>5</v>
      </c>
      <c r="I750" s="148">
        <f>VLOOKUP(D750,'Appendix 3b. nax IBGE 2019'!$E$5:$O$1850,11,FALSE)</f>
        <v>2.4999999999999925</v>
      </c>
      <c r="J750" s="147">
        <f t="shared" si="224"/>
        <v>1.0403738940839909E-2</v>
      </c>
      <c r="K750" s="146">
        <f t="shared" si="228"/>
        <v>97325.075324456528</v>
      </c>
      <c r="L750" s="146">
        <f t="shared" si="223"/>
        <v>1012.5446760732257</v>
      </c>
      <c r="M750" s="146">
        <f t="shared" si="225"/>
        <v>484094.01493209956</v>
      </c>
      <c r="N750" s="146">
        <f t="shared" si="226"/>
        <v>5291830.9516388364</v>
      </c>
      <c r="O750" s="145">
        <f t="shared" si="227"/>
        <v>54.372739337701475</v>
      </c>
    </row>
    <row r="751" spans="1:15" x14ac:dyDescent="0.2">
      <c r="A751" s="143" t="s">
        <v>51</v>
      </c>
      <c r="B751" s="143" t="s">
        <v>47</v>
      </c>
      <c r="C751" s="144" t="s">
        <v>74</v>
      </c>
      <c r="D751" s="143" t="str">
        <f t="shared" si="221"/>
        <v>PIMale25-29</v>
      </c>
      <c r="E751" s="146">
        <f>VLOOKUP(D751,'Appendix 1b. Person-years 2019'!$E$3:$F$1682,2,FALSE)</f>
        <v>129446.8691</v>
      </c>
      <c r="F751" s="146">
        <f>VLOOKUP(D751,'Appendix 2b.Deaths 2019'!$E$4:$F$1683,2,FALSE)</f>
        <v>317</v>
      </c>
      <c r="G751" s="147">
        <f t="shared" si="222"/>
        <v>2.4488811680343685E-3</v>
      </c>
      <c r="H751" s="304">
        <v>5</v>
      </c>
      <c r="I751" s="148">
        <f>VLOOKUP(D751,'Appendix 3b. nax IBGE 2019'!$E$5:$O$1850,11,FALSE)</f>
        <v>2.5000000000000182</v>
      </c>
      <c r="J751" s="147">
        <f t="shared" si="224"/>
        <v>1.216989924746188E-2</v>
      </c>
      <c r="K751" s="146">
        <f t="shared" si="228"/>
        <v>96312.530648383297</v>
      </c>
      <c r="L751" s="146">
        <f t="shared" si="223"/>
        <v>1172.1137942589091</v>
      </c>
      <c r="M751" s="146">
        <f t="shared" si="225"/>
        <v>478632.36875626922</v>
      </c>
      <c r="N751" s="146">
        <f t="shared" si="226"/>
        <v>4807736.9367067367</v>
      </c>
      <c r="O751" s="145">
        <f t="shared" si="227"/>
        <v>49.918083393102485</v>
      </c>
    </row>
    <row r="752" spans="1:15" x14ac:dyDescent="0.2">
      <c r="A752" s="143" t="s">
        <v>51</v>
      </c>
      <c r="B752" s="143" t="s">
        <v>47</v>
      </c>
      <c r="C752" s="144" t="s">
        <v>75</v>
      </c>
      <c r="D752" s="143" t="str">
        <f t="shared" si="221"/>
        <v>PIMale30-34</v>
      </c>
      <c r="E752" s="146">
        <f>VLOOKUP(D752,'Appendix 1b. Person-years 2019'!$E$3:$F$1682,2,FALSE)</f>
        <v>127246.96769999999</v>
      </c>
      <c r="F752" s="146">
        <f>VLOOKUP(D752,'Appendix 2b.Deaths 2019'!$E$4:$F$1683,2,FALSE)</f>
        <v>395</v>
      </c>
      <c r="G752" s="147">
        <f t="shared" si="222"/>
        <v>3.1041997081711209E-3</v>
      </c>
      <c r="H752" s="304">
        <v>5</v>
      </c>
      <c r="I752" s="148">
        <f>VLOOKUP(D752,'Appendix 3b. nax IBGE 2019'!$E$5:$O$1850,11,FALSE)</f>
        <v>2.49999999999998</v>
      </c>
      <c r="J752" s="147">
        <f t="shared" si="224"/>
        <v>1.5401475402233062E-2</v>
      </c>
      <c r="K752" s="146">
        <f t="shared" si="228"/>
        <v>95140.416854124385</v>
      </c>
      <c r="L752" s="146">
        <f t="shared" si="223"/>
        <v>1465.3027899369965</v>
      </c>
      <c r="M752" s="146">
        <f t="shared" si="225"/>
        <v>472038.82729577943</v>
      </c>
      <c r="N752" s="146">
        <f t="shared" si="226"/>
        <v>4329104.5679504676</v>
      </c>
      <c r="O752" s="145">
        <f t="shared" si="227"/>
        <v>45.502266135622875</v>
      </c>
    </row>
    <row r="753" spans="1:15" x14ac:dyDescent="0.2">
      <c r="A753" s="143" t="s">
        <v>51</v>
      </c>
      <c r="B753" s="143" t="s">
        <v>47</v>
      </c>
      <c r="C753" s="144" t="s">
        <v>76</v>
      </c>
      <c r="D753" s="143" t="str">
        <f t="shared" si="221"/>
        <v>PIMale35-39</v>
      </c>
      <c r="E753" s="146">
        <f>VLOOKUP(D753,'Appendix 1b. Person-years 2019'!$E$3:$F$1682,2,FALSE)</f>
        <v>120362.7307</v>
      </c>
      <c r="F753" s="146">
        <f>VLOOKUP(D753,'Appendix 2b.Deaths 2019'!$E$4:$F$1683,2,FALSE)</f>
        <v>412</v>
      </c>
      <c r="G753" s="147">
        <f t="shared" si="222"/>
        <v>3.4229864809805282E-3</v>
      </c>
      <c r="H753" s="304">
        <v>5</v>
      </c>
      <c r="I753" s="148">
        <f>VLOOKUP(D753,'Appendix 3b. nax IBGE 2019'!$E$5:$O$1850,11,FALSE)</f>
        <v>2.5000000000000342</v>
      </c>
      <c r="J753" s="147">
        <f t="shared" si="224"/>
        <v>1.6969714645359735E-2</v>
      </c>
      <c r="K753" s="146">
        <f t="shared" si="228"/>
        <v>93675.114064187394</v>
      </c>
      <c r="L753" s="146">
        <f t="shared" si="223"/>
        <v>1589.6399550407846</v>
      </c>
      <c r="M753" s="146">
        <f t="shared" si="225"/>
        <v>464401.47043333511</v>
      </c>
      <c r="N753" s="146">
        <f t="shared" si="226"/>
        <v>3857065.7406546879</v>
      </c>
      <c r="O753" s="145">
        <f t="shared" si="227"/>
        <v>41.17492440961189</v>
      </c>
    </row>
    <row r="754" spans="1:15" x14ac:dyDescent="0.2">
      <c r="A754" s="143" t="s">
        <v>51</v>
      </c>
      <c r="B754" s="143" t="s">
        <v>47</v>
      </c>
      <c r="C754" s="144" t="s">
        <v>77</v>
      </c>
      <c r="D754" s="143" t="str">
        <f t="shared" si="221"/>
        <v>PIMale40-44</v>
      </c>
      <c r="E754" s="146">
        <f>VLOOKUP(D754,'Appendix 1b. Person-years 2019'!$E$3:$F$1682,2,FALSE)</f>
        <v>108787.0189</v>
      </c>
      <c r="F754" s="146">
        <f>VLOOKUP(D754,'Appendix 2b.Deaths 2019'!$E$4:$F$1683,2,FALSE)</f>
        <v>462</v>
      </c>
      <c r="G754" s="147">
        <f t="shared" si="222"/>
        <v>4.2468302254397008E-3</v>
      </c>
      <c r="H754" s="304">
        <v>5</v>
      </c>
      <c r="I754" s="148">
        <f>VLOOKUP(D754,'Appendix 3b. nax IBGE 2019'!$E$5:$O$1850,11,FALSE)</f>
        <v>2.4999999999999996</v>
      </c>
      <c r="J754" s="147">
        <f t="shared" si="224"/>
        <v>2.101107495671066E-2</v>
      </c>
      <c r="K754" s="146">
        <f t="shared" si="228"/>
        <v>92085.474109146613</v>
      </c>
      <c r="L754" s="146">
        <f t="shared" si="223"/>
        <v>1934.8147989315182</v>
      </c>
      <c r="M754" s="146">
        <f t="shared" si="225"/>
        <v>455590.33354840428</v>
      </c>
      <c r="N754" s="146">
        <f t="shared" si="226"/>
        <v>3392664.2702213526</v>
      </c>
      <c r="O754" s="145">
        <f t="shared" si="227"/>
        <v>36.842556364537067</v>
      </c>
    </row>
    <row r="755" spans="1:15" x14ac:dyDescent="0.2">
      <c r="A755" s="143" t="s">
        <v>51</v>
      </c>
      <c r="B755" s="143" t="s">
        <v>47</v>
      </c>
      <c r="C755" s="144" t="s">
        <v>78</v>
      </c>
      <c r="D755" s="143" t="str">
        <f t="shared" si="221"/>
        <v>PIMale45-49</v>
      </c>
      <c r="E755" s="146">
        <f>VLOOKUP(D755,'Appendix 1b. Person-years 2019'!$E$3:$F$1682,2,FALSE)</f>
        <v>91864.134999999995</v>
      </c>
      <c r="F755" s="146">
        <f>VLOOKUP(D755,'Appendix 2b.Deaths 2019'!$E$4:$F$1683,2,FALSE)</f>
        <v>457</v>
      </c>
      <c r="G755" s="147">
        <f t="shared" si="222"/>
        <v>4.9747379649304922E-3</v>
      </c>
      <c r="H755" s="304">
        <v>5</v>
      </c>
      <c r="I755" s="148">
        <f>VLOOKUP(D755,'Appendix 3b. nax IBGE 2019'!$E$5:$O$1850,11,FALSE)</f>
        <v>2.5000000000000115</v>
      </c>
      <c r="J755" s="147">
        <f t="shared" si="224"/>
        <v>2.4568139681647446E-2</v>
      </c>
      <c r="K755" s="146">
        <f t="shared" si="228"/>
        <v>90150.659310215095</v>
      </c>
      <c r="L755" s="146">
        <f t="shared" si="223"/>
        <v>2214.8339903259753</v>
      </c>
      <c r="M755" s="146">
        <f t="shared" si="225"/>
        <v>445216.21157526056</v>
      </c>
      <c r="N755" s="146">
        <f t="shared" si="226"/>
        <v>2937073.9366729483</v>
      </c>
      <c r="O755" s="145">
        <f t="shared" si="227"/>
        <v>32.579616823059048</v>
      </c>
    </row>
    <row r="756" spans="1:15" x14ac:dyDescent="0.2">
      <c r="A756" s="143" t="s">
        <v>51</v>
      </c>
      <c r="B756" s="143" t="s">
        <v>47</v>
      </c>
      <c r="C756" s="144" t="s">
        <v>79</v>
      </c>
      <c r="D756" s="143" t="str">
        <f t="shared" si="221"/>
        <v>PIMale50-54</v>
      </c>
      <c r="E756" s="146">
        <f>VLOOKUP(D756,'Appendix 1b. Person-years 2019'!$E$3:$F$1682,2,FALSE)</f>
        <v>83683.543799999999</v>
      </c>
      <c r="F756" s="146">
        <f>VLOOKUP(D756,'Appendix 2b.Deaths 2019'!$E$4:$F$1683,2,FALSE)</f>
        <v>619</v>
      </c>
      <c r="G756" s="147">
        <f t="shared" si="222"/>
        <v>7.396914278384085E-3</v>
      </c>
      <c r="H756" s="304">
        <v>5</v>
      </c>
      <c r="I756" s="148">
        <f>VLOOKUP(D756,'Appendix 3b. nax IBGE 2019'!$E$5:$O$1850,11,FALSE)</f>
        <v>2.500000000000016</v>
      </c>
      <c r="J756" s="147">
        <f t="shared" si="224"/>
        <v>3.631305991350537E-2</v>
      </c>
      <c r="K756" s="146">
        <f t="shared" si="228"/>
        <v>87935.825319889118</v>
      </c>
      <c r="L756" s="146">
        <f t="shared" si="223"/>
        <v>3193.218893384676</v>
      </c>
      <c r="M756" s="146">
        <f t="shared" si="225"/>
        <v>431696.07936598395</v>
      </c>
      <c r="N756" s="146">
        <f t="shared" si="226"/>
        <v>2491857.7250976879</v>
      </c>
      <c r="O756" s="145">
        <f t="shared" si="227"/>
        <v>28.337230202058336</v>
      </c>
    </row>
    <row r="757" spans="1:15" x14ac:dyDescent="0.2">
      <c r="A757" s="143" t="s">
        <v>51</v>
      </c>
      <c r="B757" s="143" t="s">
        <v>47</v>
      </c>
      <c r="C757" s="144" t="s">
        <v>80</v>
      </c>
      <c r="D757" s="143" t="str">
        <f t="shared" si="221"/>
        <v>PIMale55-59</v>
      </c>
      <c r="E757" s="146">
        <f>VLOOKUP(D757,'Appendix 1b. Person-years 2019'!$E$3:$F$1682,2,FALSE)</f>
        <v>71106.304099999994</v>
      </c>
      <c r="F757" s="146">
        <f>VLOOKUP(D757,'Appendix 2b.Deaths 2019'!$E$4:$F$1683,2,FALSE)</f>
        <v>689</v>
      </c>
      <c r="G757" s="147">
        <f t="shared" si="222"/>
        <v>9.6897175112775971E-3</v>
      </c>
      <c r="H757" s="304">
        <v>5</v>
      </c>
      <c r="I757" s="148">
        <f>VLOOKUP(D757,'Appendix 3b. nax IBGE 2019'!$E$5:$O$1850,11,FALSE)</f>
        <v>2.5000000000000022</v>
      </c>
      <c r="J757" s="147">
        <f t="shared" si="224"/>
        <v>4.7302712746315714E-2</v>
      </c>
      <c r="K757" s="146">
        <f t="shared" si="228"/>
        <v>84742.606426504441</v>
      </c>
      <c r="L757" s="146">
        <f t="shared" si="223"/>
        <v>4008.5551691670275</v>
      </c>
      <c r="M757" s="146">
        <f t="shared" si="225"/>
        <v>413691.64420960465</v>
      </c>
      <c r="N757" s="146">
        <f t="shared" si="226"/>
        <v>2060161.6457317041</v>
      </c>
      <c r="O757" s="145">
        <f t="shared" si="227"/>
        <v>24.310812855614028</v>
      </c>
    </row>
    <row r="758" spans="1:15" x14ac:dyDescent="0.2">
      <c r="A758" s="143" t="s">
        <v>51</v>
      </c>
      <c r="B758" s="143" t="s">
        <v>47</v>
      </c>
      <c r="C758" s="144" t="s">
        <v>81</v>
      </c>
      <c r="D758" s="143" t="str">
        <f t="shared" si="221"/>
        <v>PIMale60-64</v>
      </c>
      <c r="E758" s="146">
        <f>VLOOKUP(D758,'Appendix 1b. Person-years 2019'!$E$3:$F$1682,2,FALSE)</f>
        <v>56524.751900000003</v>
      </c>
      <c r="F758" s="146">
        <f>VLOOKUP(D758,'Appendix 2b.Deaths 2019'!$E$4:$F$1683,2,FALSE)</f>
        <v>745</v>
      </c>
      <c r="G758" s="147">
        <f t="shared" si="222"/>
        <v>1.3180066695701851E-2</v>
      </c>
      <c r="H758" s="304">
        <v>5</v>
      </c>
      <c r="I758" s="148">
        <f>VLOOKUP(D758,'Appendix 3b. nax IBGE 2019'!$E$5:$O$1850,11,FALSE)</f>
        <v>2.5000000000000071</v>
      </c>
      <c r="J758" s="147">
        <f t="shared" si="224"/>
        <v>6.3798173039207554E-2</v>
      </c>
      <c r="K758" s="146">
        <f t="shared" si="228"/>
        <v>80734.051257337414</v>
      </c>
      <c r="L758" s="146">
        <f t="shared" si="223"/>
        <v>5150.6849722718644</v>
      </c>
      <c r="M758" s="146">
        <f t="shared" si="225"/>
        <v>390793.54385600745</v>
      </c>
      <c r="N758" s="146">
        <f t="shared" si="226"/>
        <v>1646470.0015220994</v>
      </c>
      <c r="O758" s="145">
        <f t="shared" si="227"/>
        <v>20.393749302559147</v>
      </c>
    </row>
    <row r="759" spans="1:15" x14ac:dyDescent="0.2">
      <c r="A759" s="143" t="s">
        <v>51</v>
      </c>
      <c r="B759" s="143" t="s">
        <v>47</v>
      </c>
      <c r="C759" s="144" t="s">
        <v>82</v>
      </c>
      <c r="D759" s="143" t="str">
        <f t="shared" si="221"/>
        <v>PIMale65-69</v>
      </c>
      <c r="E759" s="146">
        <f>VLOOKUP(D759,'Appendix 1b. Person-years 2019'!$E$3:$F$1682,2,FALSE)</f>
        <v>44666.124900000003</v>
      </c>
      <c r="F759" s="146">
        <f>VLOOKUP(D759,'Appendix 2b.Deaths 2019'!$E$4:$F$1683,2,FALSE)</f>
        <v>968</v>
      </c>
      <c r="G759" s="147">
        <f t="shared" si="222"/>
        <v>2.1671904651840525E-2</v>
      </c>
      <c r="H759" s="304">
        <v>5</v>
      </c>
      <c r="I759" s="148">
        <f>VLOOKUP(D759,'Appendix 3b. nax IBGE 2019'!$E$5:$O$1850,11,FALSE)</f>
        <v>2.5000000000000044</v>
      </c>
      <c r="J759" s="147">
        <f t="shared" si="224"/>
        <v>0.10279036574530261</v>
      </c>
      <c r="K759" s="146">
        <f t="shared" si="228"/>
        <v>75583.366285065553</v>
      </c>
      <c r="L759" s="146">
        <f t="shared" si="223"/>
        <v>7769.2418647030618</v>
      </c>
      <c r="M759" s="146">
        <f t="shared" si="225"/>
        <v>358493.72676357022</v>
      </c>
      <c r="N759" s="146">
        <f t="shared" si="226"/>
        <v>1255676.4576660919</v>
      </c>
      <c r="O759" s="145">
        <f t="shared" si="227"/>
        <v>16.613132219200985</v>
      </c>
    </row>
    <row r="760" spans="1:15" x14ac:dyDescent="0.2">
      <c r="A760" s="143" t="s">
        <v>51</v>
      </c>
      <c r="B760" s="143" t="s">
        <v>47</v>
      </c>
      <c r="C760" s="144" t="s">
        <v>19</v>
      </c>
      <c r="D760" s="143" t="str">
        <f t="shared" si="221"/>
        <v>PIMale70-74</v>
      </c>
      <c r="E760" s="146">
        <f>VLOOKUP(D760,'Appendix 1b. Person-years 2019'!$E$3:$F$1682,2,FALSE)</f>
        <v>33739.966699999997</v>
      </c>
      <c r="F760" s="146">
        <f>VLOOKUP(D760,'Appendix 2b.Deaths 2019'!$E$4:$F$1683,2,FALSE)</f>
        <v>1048</v>
      </c>
      <c r="G760" s="147">
        <f t="shared" si="222"/>
        <v>3.1061085783466408E-2</v>
      </c>
      <c r="H760" s="304">
        <v>5</v>
      </c>
      <c r="I760" s="148">
        <f>VLOOKUP(D760,'Appendix 3b. nax IBGE 2019'!$E$5:$O$1850,11,FALSE)</f>
        <v>2.4999999999999991</v>
      </c>
      <c r="J760" s="147">
        <f t="shared" si="224"/>
        <v>0.14411454342723587</v>
      </c>
      <c r="K760" s="146">
        <f t="shared" si="228"/>
        <v>67814.124420362496</v>
      </c>
      <c r="L760" s="146">
        <f t="shared" si="223"/>
        <v>9773.001578758307</v>
      </c>
      <c r="M760" s="146">
        <f t="shared" si="225"/>
        <v>314638.11815491668</v>
      </c>
      <c r="N760" s="146">
        <f t="shared" si="226"/>
        <v>897182.73090252164</v>
      </c>
      <c r="O760" s="145">
        <f t="shared" si="227"/>
        <v>13.230027499007644</v>
      </c>
    </row>
    <row r="761" spans="1:15" x14ac:dyDescent="0.2">
      <c r="A761" s="143" t="s">
        <v>51</v>
      </c>
      <c r="B761" s="143" t="s">
        <v>47</v>
      </c>
      <c r="C761" s="144" t="s">
        <v>20</v>
      </c>
      <c r="D761" s="143" t="str">
        <f t="shared" si="221"/>
        <v>PIMale75-79</v>
      </c>
      <c r="E761" s="146">
        <f>VLOOKUP(D761,'Appendix 1b. Person-years 2019'!$E$3:$F$1682,2,FALSE)</f>
        <v>22358.015200000002</v>
      </c>
      <c r="F761" s="146">
        <f>VLOOKUP(D761,'Appendix 2b.Deaths 2019'!$E$4:$F$1683,2,FALSE)</f>
        <v>1147</v>
      </c>
      <c r="G761" s="147">
        <f t="shared" si="222"/>
        <v>5.1301512667367717E-2</v>
      </c>
      <c r="H761" s="304">
        <v>5</v>
      </c>
      <c r="I761" s="148">
        <f>VLOOKUP(D761,'Appendix 3b. nax IBGE 2019'!$E$5:$O$1850,11,FALSE)</f>
        <v>2.5</v>
      </c>
      <c r="J761" s="147">
        <f t="shared" si="224"/>
        <v>0.22734917223811549</v>
      </c>
      <c r="K761" s="146">
        <f t="shared" si="228"/>
        <v>58041.122841604185</v>
      </c>
      <c r="L761" s="146">
        <f t="shared" si="223"/>
        <v>13195.60123380949</v>
      </c>
      <c r="M761" s="146">
        <f t="shared" si="225"/>
        <v>257216.61112349719</v>
      </c>
      <c r="N761" s="146">
        <f t="shared" si="226"/>
        <v>582544.61274760496</v>
      </c>
      <c r="O761" s="145">
        <f t="shared" si="227"/>
        <v>10.036756427634682</v>
      </c>
    </row>
    <row r="762" spans="1:15" x14ac:dyDescent="0.2">
      <c r="A762" s="143" t="s">
        <v>51</v>
      </c>
      <c r="B762" s="143" t="s">
        <v>47</v>
      </c>
      <c r="C762" s="144" t="s">
        <v>21</v>
      </c>
      <c r="D762" s="143" t="str">
        <f t="shared" si="221"/>
        <v>PIMale80-84</v>
      </c>
      <c r="E762" s="146">
        <f>VLOOKUP(D762,'Appendix 1b. Person-years 2019'!$E$3:$F$1682,2,FALSE)</f>
        <v>13299.6639</v>
      </c>
      <c r="F762" s="146">
        <f>VLOOKUP(D762,'Appendix 2b.Deaths 2019'!$E$4:$F$1683,2,FALSE)</f>
        <v>1164</v>
      </c>
      <c r="G762" s="147">
        <f t="shared" si="222"/>
        <v>8.7521008707595993E-2</v>
      </c>
      <c r="H762" s="304">
        <v>5</v>
      </c>
      <c r="I762" s="148">
        <f>VLOOKUP(D762,'Appendix 3b. nax IBGE 2019'!$E$5:$O$1850,11,FALSE)</f>
        <v>2.4999999999999996</v>
      </c>
      <c r="J762" s="147">
        <f t="shared" si="224"/>
        <v>0.35904507557371379</v>
      </c>
      <c r="K762" s="146">
        <f t="shared" si="228"/>
        <v>44845.521607794697</v>
      </c>
      <c r="L762" s="146">
        <f t="shared" si="223"/>
        <v>16101.563694813261</v>
      </c>
      <c r="M762" s="146">
        <f t="shared" si="225"/>
        <v>183973.69880194037</v>
      </c>
      <c r="N762" s="146">
        <f t="shared" si="226"/>
        <v>325328.00162410771</v>
      </c>
      <c r="O762" s="145">
        <f t="shared" si="227"/>
        <v>7.2544144868985478</v>
      </c>
    </row>
    <row r="763" spans="1:15" x14ac:dyDescent="0.2">
      <c r="A763" s="143" t="s">
        <v>51</v>
      </c>
      <c r="B763" s="143" t="s">
        <v>47</v>
      </c>
      <c r="C763" s="144" t="s">
        <v>22</v>
      </c>
      <c r="D763" s="143" t="str">
        <f t="shared" si="221"/>
        <v>PIMale85-89</v>
      </c>
      <c r="E763" s="146">
        <f>VLOOKUP(D763,'Appendix 1b. Person-years 2019'!$E$3:$F$1682,2,FALSE)</f>
        <v>6055.4674000000005</v>
      </c>
      <c r="F763" s="146">
        <f>VLOOKUP(D763,'Appendix 2b.Deaths 2019'!$E$4:$F$1683,2,FALSE)</f>
        <v>963</v>
      </c>
      <c r="G763" s="147">
        <f t="shared" si="222"/>
        <v>0.15902983806006452</v>
      </c>
      <c r="H763" s="304">
        <v>5</v>
      </c>
      <c r="I763" s="148">
        <f>VLOOKUP(D763,'Appendix 3b. nax IBGE 2019'!$E$5:$O$1850,11,FALSE)</f>
        <v>2.5</v>
      </c>
      <c r="J763" s="147">
        <f t="shared" si="224"/>
        <v>0.56894937347862173</v>
      </c>
      <c r="K763" s="146">
        <f t="shared" si="228"/>
        <v>28743.957912981437</v>
      </c>
      <c r="L763" s="146">
        <f t="shared" si="223"/>
        <v>16353.856845886661</v>
      </c>
      <c r="M763" s="146">
        <f t="shared" si="225"/>
        <v>102835.14745019053</v>
      </c>
      <c r="N763" s="146">
        <f t="shared" si="226"/>
        <v>141354.30282216734</v>
      </c>
      <c r="O763" s="145">
        <f t="shared" si="227"/>
        <v>4.9177049051525525</v>
      </c>
    </row>
    <row r="764" spans="1:15" x14ac:dyDescent="0.2">
      <c r="A764" s="143" t="s">
        <v>51</v>
      </c>
      <c r="B764" s="143" t="s">
        <v>47</v>
      </c>
      <c r="C764" s="144" t="s">
        <v>5</v>
      </c>
      <c r="D764" s="143" t="str">
        <f t="shared" si="221"/>
        <v>PIMale90+</v>
      </c>
      <c r="E764" s="8">
        <f>VLOOKUP(D764,'Appendix 1b. Person-years 2019'!$E$3:$F$1682,2,FALSE)</f>
        <v>3127.5185000000001</v>
      </c>
      <c r="F764" s="8">
        <f>VLOOKUP(D764,'Appendix 2b.Deaths 2019'!$E$4:$F$1683,2,FALSE)</f>
        <v>1006</v>
      </c>
      <c r="G764" s="7">
        <f t="shared" si="222"/>
        <v>0.32166076715453479</v>
      </c>
      <c r="H764" s="306"/>
      <c r="I764" s="148">
        <f>VLOOKUP(D764,'Appendix 3b. nax IBGE 2019'!$E$5:$O$1850,11,FALSE)</f>
        <v>0</v>
      </c>
      <c r="J764" s="7">
        <v>1</v>
      </c>
      <c r="K764" s="8">
        <f t="shared" si="228"/>
        <v>12390.101067094776</v>
      </c>
      <c r="L764" s="8">
        <f t="shared" si="223"/>
        <v>12390.101067094776</v>
      </c>
      <c r="M764" s="8">
        <f>K764*O764</f>
        <v>38519.155371976798</v>
      </c>
      <c r="N764" s="8">
        <f>M764</f>
        <v>38519.155371976798</v>
      </c>
      <c r="O764" s="142">
        <f>1/G764</f>
        <v>3.1088653081510937</v>
      </c>
    </row>
    <row r="765" spans="1:15" x14ac:dyDescent="0.2">
      <c r="A765" s="143" t="s">
        <v>63</v>
      </c>
      <c r="B765" s="143" t="s">
        <v>48</v>
      </c>
      <c r="C765" s="144">
        <v>0</v>
      </c>
      <c r="D765" s="143" t="str">
        <f t="shared" si="221"/>
        <v>PRFemale0</v>
      </c>
      <c r="E765" s="151">
        <f>VLOOKUP(D765,'Appendix 1b. Person-years 2019'!$E$3:$F$1682,2,FALSE)</f>
        <v>77411.399300000005</v>
      </c>
      <c r="F765" s="151">
        <f>VLOOKUP(D765,'Appendix 2b.Deaths 2019'!$E$4:$F$1683,2,FALSE)</f>
        <v>709</v>
      </c>
      <c r="G765" s="152">
        <f t="shared" si="222"/>
        <v>9.158857822119228E-3</v>
      </c>
      <c r="H765" s="307">
        <v>1</v>
      </c>
      <c r="I765" s="148">
        <f>VLOOKUP(D765,'Appendix 3b. nax IBGE 2019'!$E$5:$O$1850,11,FALSE)</f>
        <v>7.2143537834288757E-2</v>
      </c>
      <c r="J765" s="152">
        <f t="shared" ref="J765:J783" si="229">(H765*G765)/(1+(H765-I765)*G765)</f>
        <v>9.0816807418179837E-3</v>
      </c>
      <c r="K765" s="151">
        <v>100000</v>
      </c>
      <c r="L765" s="151">
        <f t="shared" si="223"/>
        <v>908.16807418179837</v>
      </c>
      <c r="M765" s="151">
        <f t="shared" ref="M765:M783" si="230">K766*H765+L765*I765</f>
        <v>99157.350383637837</v>
      </c>
      <c r="N765" s="151">
        <f t="shared" ref="N765:N783" si="231">N766+M765</f>
        <v>8059020.1227361448</v>
      </c>
      <c r="O765" s="150">
        <f t="shared" ref="O765:O783" si="232">N765/K765</f>
        <v>80.590201227361447</v>
      </c>
    </row>
    <row r="766" spans="1:15" x14ac:dyDescent="0.2">
      <c r="A766" s="143" t="s">
        <v>63</v>
      </c>
      <c r="B766" s="143" t="s">
        <v>48</v>
      </c>
      <c r="C766" s="149" t="s">
        <v>107</v>
      </c>
      <c r="D766" s="143" t="str">
        <f t="shared" si="221"/>
        <v>PRFemale01-04</v>
      </c>
      <c r="E766" s="146">
        <f>VLOOKUP(D766,'Appendix 1b. Person-years 2019'!$E$3:$F$1682,2,FALSE)</f>
        <v>308899.49310000002</v>
      </c>
      <c r="F766" s="146">
        <f>VLOOKUP(D766,'Appendix 2b.Deaths 2019'!$E$4:$F$1683,2,FALSE)</f>
        <v>128</v>
      </c>
      <c r="G766" s="147">
        <f t="shared" si="222"/>
        <v>4.1437426366563367E-4</v>
      </c>
      <c r="H766" s="304">
        <v>4</v>
      </c>
      <c r="I766" s="148">
        <f>VLOOKUP(D766,'Appendix 3b. nax IBGE 2019'!$E$5:$O$1850,11,FALSE)</f>
        <v>1.5120055836731625</v>
      </c>
      <c r="J766" s="147">
        <f t="shared" si="229"/>
        <v>1.6557899999896544E-3</v>
      </c>
      <c r="K766" s="146">
        <f t="shared" ref="K766:K784" si="233">K765-L765</f>
        <v>99091.831925818202</v>
      </c>
      <c r="L766" s="146">
        <f t="shared" si="223"/>
        <v>164.07526438342535</v>
      </c>
      <c r="M766" s="146">
        <f t="shared" si="230"/>
        <v>395959.10936162947</v>
      </c>
      <c r="N766" s="146">
        <f t="shared" si="231"/>
        <v>7959862.7723525073</v>
      </c>
      <c r="O766" s="145">
        <f t="shared" si="232"/>
        <v>80.328142266169763</v>
      </c>
    </row>
    <row r="767" spans="1:15" x14ac:dyDescent="0.2">
      <c r="A767" s="143" t="s">
        <v>63</v>
      </c>
      <c r="B767" s="143" t="s">
        <v>48</v>
      </c>
      <c r="C767" s="149" t="s">
        <v>106</v>
      </c>
      <c r="D767" s="143" t="str">
        <f t="shared" si="221"/>
        <v>PRFemale05-09</v>
      </c>
      <c r="E767" s="146">
        <f>VLOOKUP(D767,'Appendix 1b. Person-years 2019'!$E$3:$F$1682,2,FALSE)</f>
        <v>370442.65279999998</v>
      </c>
      <c r="F767" s="146">
        <f>VLOOKUP(D767,'Appendix 2b.Deaths 2019'!$E$4:$F$1683,2,FALSE)</f>
        <v>67</v>
      </c>
      <c r="G767" s="147">
        <f t="shared" si="222"/>
        <v>1.8086470198174761E-4</v>
      </c>
      <c r="H767" s="304">
        <v>5</v>
      </c>
      <c r="I767" s="148">
        <f>VLOOKUP(D767,'Appendix 3b. nax IBGE 2019'!$E$5:$O$1850,11,FALSE)</f>
        <v>2.5000000000004312</v>
      </c>
      <c r="J767" s="147">
        <f t="shared" si="229"/>
        <v>9.0391479420905943E-4</v>
      </c>
      <c r="K767" s="146">
        <f t="shared" si="233"/>
        <v>98927.756661434774</v>
      </c>
      <c r="L767" s="146">
        <f t="shared" si="223"/>
        <v>89.422262804184726</v>
      </c>
      <c r="M767" s="146">
        <f t="shared" si="230"/>
        <v>494415.22765016346</v>
      </c>
      <c r="N767" s="146">
        <f t="shared" si="231"/>
        <v>7563903.6629908783</v>
      </c>
      <c r="O767" s="145">
        <f t="shared" si="232"/>
        <v>76.458861681026391</v>
      </c>
    </row>
    <row r="768" spans="1:15" x14ac:dyDescent="0.2">
      <c r="A768" s="143" t="s">
        <v>63</v>
      </c>
      <c r="B768" s="143" t="s">
        <v>48</v>
      </c>
      <c r="C768" s="149" t="s">
        <v>71</v>
      </c>
      <c r="D768" s="143" t="str">
        <f t="shared" si="221"/>
        <v>PRFemale10-14</v>
      </c>
      <c r="E768" s="146">
        <f>VLOOKUP(D768,'Appendix 1b. Person-years 2019'!$E$3:$F$1682,2,FALSE)</f>
        <v>371726.48619999998</v>
      </c>
      <c r="F768" s="146">
        <f>VLOOKUP(D768,'Appendix 2b.Deaths 2019'!$E$4:$F$1683,2,FALSE)</f>
        <v>85</v>
      </c>
      <c r="G768" s="147">
        <f t="shared" si="222"/>
        <v>2.2866274843344751E-4</v>
      </c>
      <c r="H768" s="304">
        <v>5</v>
      </c>
      <c r="I768" s="148">
        <f>VLOOKUP(D768,'Appendix 3b. nax IBGE 2019'!$E$5:$O$1850,11,FALSE)</f>
        <v>2.4999999999997127</v>
      </c>
      <c r="J768" s="147">
        <f t="shared" si="229"/>
        <v>1.1426605324225622E-3</v>
      </c>
      <c r="K768" s="146">
        <f t="shared" si="233"/>
        <v>98838.334398630584</v>
      </c>
      <c r="L768" s="146">
        <f t="shared" si="223"/>
        <v>112.93866380769846</v>
      </c>
      <c r="M768" s="146">
        <f t="shared" si="230"/>
        <v>493909.32533363363</v>
      </c>
      <c r="N768" s="146">
        <f t="shared" si="231"/>
        <v>7069488.4353407146</v>
      </c>
      <c r="O768" s="145">
        <f t="shared" si="232"/>
        <v>71.525774673906923</v>
      </c>
    </row>
    <row r="769" spans="1:15" x14ac:dyDescent="0.2">
      <c r="A769" s="143" t="s">
        <v>63</v>
      </c>
      <c r="B769" s="143" t="s">
        <v>48</v>
      </c>
      <c r="C769" s="144" t="s">
        <v>72</v>
      </c>
      <c r="D769" s="143" t="str">
        <f t="shared" si="221"/>
        <v>PRFemale15-19</v>
      </c>
      <c r="E769" s="146">
        <f>VLOOKUP(D769,'Appendix 1b. Person-years 2019'!$E$3:$F$1682,2,FALSE)</f>
        <v>406587.9436</v>
      </c>
      <c r="F769" s="146">
        <f>VLOOKUP(D769,'Appendix 2b.Deaths 2019'!$E$4:$F$1683,2,FALSE)</f>
        <v>176</v>
      </c>
      <c r="G769" s="147">
        <f t="shared" si="222"/>
        <v>4.3287068092001337E-4</v>
      </c>
      <c r="H769" s="304">
        <v>5</v>
      </c>
      <c r="I769" s="148">
        <f>VLOOKUP(D769,'Appendix 3b. nax IBGE 2019'!$E$5:$O$1850,11,FALSE)</f>
        <v>2.5000000000000155</v>
      </c>
      <c r="J769" s="147">
        <f t="shared" si="229"/>
        <v>2.1620137237182064E-3</v>
      </c>
      <c r="K769" s="146">
        <f t="shared" si="233"/>
        <v>98725.395734822887</v>
      </c>
      <c r="L769" s="146">
        <f t="shared" si="223"/>
        <v>213.44566045819795</v>
      </c>
      <c r="M769" s="146">
        <f t="shared" si="230"/>
        <v>493093.36452296894</v>
      </c>
      <c r="N769" s="146">
        <f t="shared" si="231"/>
        <v>6575579.1100070812</v>
      </c>
      <c r="O769" s="145">
        <f t="shared" si="232"/>
        <v>66.604737930543564</v>
      </c>
    </row>
    <row r="770" spans="1:15" x14ac:dyDescent="0.2">
      <c r="A770" s="143" t="s">
        <v>63</v>
      </c>
      <c r="B770" s="143" t="s">
        <v>48</v>
      </c>
      <c r="C770" s="144" t="s">
        <v>73</v>
      </c>
      <c r="D770" s="143" t="str">
        <f t="shared" si="221"/>
        <v>PRFemale20-24</v>
      </c>
      <c r="E770" s="146">
        <f>VLOOKUP(D770,'Appendix 1b. Person-years 2019'!$E$3:$F$1682,2,FALSE)</f>
        <v>455415.11259999999</v>
      </c>
      <c r="F770" s="146">
        <f>VLOOKUP(D770,'Appendix 2b.Deaths 2019'!$E$4:$F$1683,2,FALSE)</f>
        <v>222</v>
      </c>
      <c r="G770" s="147">
        <f t="shared" si="222"/>
        <v>4.8746735419601003E-4</v>
      </c>
      <c r="H770" s="304">
        <v>5</v>
      </c>
      <c r="I770" s="148">
        <f>VLOOKUP(D770,'Appendix 3b. nax IBGE 2019'!$E$5:$O$1850,11,FALSE)</f>
        <v>2.5000000000000742</v>
      </c>
      <c r="J770" s="147">
        <f t="shared" si="229"/>
        <v>2.4343700811236021E-3</v>
      </c>
      <c r="K770" s="146">
        <f t="shared" si="233"/>
        <v>98511.950074364693</v>
      </c>
      <c r="L770" s="146">
        <f t="shared" si="223"/>
        <v>239.81454389417542</v>
      </c>
      <c r="M770" s="146">
        <f t="shared" si="230"/>
        <v>491960.21401208808</v>
      </c>
      <c r="N770" s="146">
        <f t="shared" si="231"/>
        <v>6082485.7454841118</v>
      </c>
      <c r="O770" s="145">
        <f t="shared" si="232"/>
        <v>61.743633547935715</v>
      </c>
    </row>
    <row r="771" spans="1:15" x14ac:dyDescent="0.2">
      <c r="A771" s="143" t="s">
        <v>63</v>
      </c>
      <c r="B771" s="143" t="s">
        <v>48</v>
      </c>
      <c r="C771" s="144" t="s">
        <v>74</v>
      </c>
      <c r="D771" s="143" t="str">
        <f t="shared" si="221"/>
        <v>PRFemale25-29</v>
      </c>
      <c r="E771" s="146">
        <f>VLOOKUP(D771,'Appendix 1b. Person-years 2019'!$E$3:$F$1682,2,FALSE)</f>
        <v>458787.745</v>
      </c>
      <c r="F771" s="146">
        <f>VLOOKUP(D771,'Appendix 2b.Deaths 2019'!$E$4:$F$1683,2,FALSE)</f>
        <v>257</v>
      </c>
      <c r="G771" s="147">
        <f t="shared" si="222"/>
        <v>5.6017189386782767E-4</v>
      </c>
      <c r="H771" s="304">
        <v>5</v>
      </c>
      <c r="I771" s="148">
        <f>VLOOKUP(D771,'Appendix 3b. nax IBGE 2019'!$E$5:$O$1850,11,FALSE)</f>
        <v>2.5000000000000897</v>
      </c>
      <c r="J771" s="147">
        <f t="shared" si="229"/>
        <v>2.7969425478289968E-3</v>
      </c>
      <c r="K771" s="146">
        <f t="shared" si="233"/>
        <v>98272.135530470521</v>
      </c>
      <c r="L771" s="146">
        <f t="shared" si="223"/>
        <v>274.86151713119068</v>
      </c>
      <c r="M771" s="146">
        <f t="shared" si="230"/>
        <v>490673.52385952463</v>
      </c>
      <c r="N771" s="146">
        <f t="shared" si="231"/>
        <v>5590525.5314720236</v>
      </c>
      <c r="O771" s="145">
        <f t="shared" si="232"/>
        <v>56.888206420818143</v>
      </c>
    </row>
    <row r="772" spans="1:15" x14ac:dyDescent="0.2">
      <c r="A772" s="143" t="s">
        <v>63</v>
      </c>
      <c r="B772" s="143" t="s">
        <v>48</v>
      </c>
      <c r="C772" s="144" t="s">
        <v>75</v>
      </c>
      <c r="D772" s="143" t="str">
        <f t="shared" si="221"/>
        <v>PRFemale30-34</v>
      </c>
      <c r="E772" s="146">
        <f>VLOOKUP(D772,'Appendix 1b. Person-years 2019'!$E$3:$F$1682,2,FALSE)</f>
        <v>447284.18839999998</v>
      </c>
      <c r="F772" s="146">
        <f>VLOOKUP(D772,'Appendix 2b.Deaths 2019'!$E$4:$F$1683,2,FALSE)</f>
        <v>364</v>
      </c>
      <c r="G772" s="147">
        <f t="shared" si="222"/>
        <v>8.1380028500913581E-4</v>
      </c>
      <c r="H772" s="304">
        <v>5</v>
      </c>
      <c r="I772" s="148">
        <f>VLOOKUP(D772,'Appendix 3b. nax IBGE 2019'!$E$5:$O$1850,11,FALSE)</f>
        <v>2.4999999999999356</v>
      </c>
      <c r="J772" s="147">
        <f t="shared" si="229"/>
        <v>4.0607398469337226E-3</v>
      </c>
      <c r="K772" s="146">
        <f t="shared" si="233"/>
        <v>97997.274013339324</v>
      </c>
      <c r="L772" s="146">
        <f t="shared" si="223"/>
        <v>397.94143547684962</v>
      </c>
      <c r="M772" s="146">
        <f t="shared" si="230"/>
        <v>488991.51647800446</v>
      </c>
      <c r="N772" s="146">
        <f t="shared" si="231"/>
        <v>5099852.0076124994</v>
      </c>
      <c r="O772" s="145">
        <f t="shared" si="232"/>
        <v>52.040753775643914</v>
      </c>
    </row>
    <row r="773" spans="1:15" x14ac:dyDescent="0.2">
      <c r="A773" s="143" t="s">
        <v>63</v>
      </c>
      <c r="B773" s="143" t="s">
        <v>48</v>
      </c>
      <c r="C773" s="144" t="s">
        <v>76</v>
      </c>
      <c r="D773" s="143" t="str">
        <f t="shared" si="221"/>
        <v>PRFemale35-39</v>
      </c>
      <c r="E773" s="146">
        <f>VLOOKUP(D773,'Appendix 1b. Person-years 2019'!$E$3:$F$1682,2,FALSE)</f>
        <v>442084.07079999999</v>
      </c>
      <c r="F773" s="146">
        <f>VLOOKUP(D773,'Appendix 2b.Deaths 2019'!$E$4:$F$1683,2,FALSE)</f>
        <v>506</v>
      </c>
      <c r="G773" s="147">
        <f t="shared" si="222"/>
        <v>1.1445786750116037E-3</v>
      </c>
      <c r="H773" s="304">
        <v>5</v>
      </c>
      <c r="I773" s="148">
        <f>VLOOKUP(D773,'Appendix 3b. nax IBGE 2019'!$E$5:$O$1850,11,FALSE)</f>
        <v>2.499999999999853</v>
      </c>
      <c r="J773" s="147">
        <f t="shared" si="229"/>
        <v>5.7065643454146603E-3</v>
      </c>
      <c r="K773" s="146">
        <f t="shared" si="233"/>
        <v>97599.332577862471</v>
      </c>
      <c r="L773" s="146">
        <f t="shared" si="223"/>
        <v>556.95687142509746</v>
      </c>
      <c r="M773" s="146">
        <f t="shared" si="230"/>
        <v>486604.27071074955</v>
      </c>
      <c r="N773" s="146">
        <f t="shared" si="231"/>
        <v>4610860.4911344945</v>
      </c>
      <c r="O773" s="145">
        <f t="shared" si="232"/>
        <v>47.242746126937476</v>
      </c>
    </row>
    <row r="774" spans="1:15" x14ac:dyDescent="0.2">
      <c r="A774" s="143" t="s">
        <v>63</v>
      </c>
      <c r="B774" s="143" t="s">
        <v>48</v>
      </c>
      <c r="C774" s="144" t="s">
        <v>77</v>
      </c>
      <c r="D774" s="143" t="str">
        <f t="shared" si="221"/>
        <v>PRFemale40-44</v>
      </c>
      <c r="E774" s="146">
        <f>VLOOKUP(D774,'Appendix 1b. Person-years 2019'!$E$3:$F$1682,2,FALSE)</f>
        <v>421416.95939999999</v>
      </c>
      <c r="F774" s="146">
        <f>VLOOKUP(D774,'Appendix 2b.Deaths 2019'!$E$4:$F$1683,2,FALSE)</f>
        <v>668</v>
      </c>
      <c r="G774" s="147">
        <f t="shared" si="222"/>
        <v>1.5851284223375279E-3</v>
      </c>
      <c r="H774" s="304">
        <v>5</v>
      </c>
      <c r="I774" s="148">
        <f>VLOOKUP(D774,'Appendix 3b. nax IBGE 2019'!$E$5:$O$1850,11,FALSE)</f>
        <v>2.4999999999999769</v>
      </c>
      <c r="J774" s="147">
        <f t="shared" si="229"/>
        <v>7.8943581828582361E-3</v>
      </c>
      <c r="K774" s="146">
        <f t="shared" si="233"/>
        <v>97042.375706437379</v>
      </c>
      <c r="L774" s="146">
        <f t="shared" si="223"/>
        <v>766.08727274211719</v>
      </c>
      <c r="M774" s="146">
        <f t="shared" si="230"/>
        <v>483296.66035033157</v>
      </c>
      <c r="N774" s="146">
        <f t="shared" si="231"/>
        <v>4124256.2204237445</v>
      </c>
      <c r="O774" s="145">
        <f t="shared" si="232"/>
        <v>42.49953889113371</v>
      </c>
    </row>
    <row r="775" spans="1:15" x14ac:dyDescent="0.2">
      <c r="A775" s="143" t="s">
        <v>63</v>
      </c>
      <c r="B775" s="143" t="s">
        <v>48</v>
      </c>
      <c r="C775" s="144" t="s">
        <v>78</v>
      </c>
      <c r="D775" s="143" t="str">
        <f t="shared" si="221"/>
        <v>PRFemale45-49</v>
      </c>
      <c r="E775" s="146">
        <f>VLOOKUP(D775,'Appendix 1b. Person-years 2019'!$E$3:$F$1682,2,FALSE)</f>
        <v>398395.44300000003</v>
      </c>
      <c r="F775" s="146">
        <f>VLOOKUP(D775,'Appendix 2b.Deaths 2019'!$E$4:$F$1683,2,FALSE)</f>
        <v>1020</v>
      </c>
      <c r="G775" s="147">
        <f t="shared" si="222"/>
        <v>2.5602702488743074E-3</v>
      </c>
      <c r="H775" s="304">
        <v>5</v>
      </c>
      <c r="I775" s="148">
        <f>VLOOKUP(D775,'Appendix 3b. nax IBGE 2019'!$E$5:$O$1850,11,FALSE)</f>
        <v>2.4999999999999751</v>
      </c>
      <c r="J775" s="147">
        <f t="shared" si="229"/>
        <v>1.2719935066078301E-2</v>
      </c>
      <c r="K775" s="146">
        <f t="shared" si="233"/>
        <v>96276.288433695256</v>
      </c>
      <c r="L775" s="146">
        <f t="shared" si="223"/>
        <v>1224.6281372796291</v>
      </c>
      <c r="M775" s="146">
        <f t="shared" si="230"/>
        <v>478319.87182527722</v>
      </c>
      <c r="N775" s="146">
        <f t="shared" si="231"/>
        <v>3640959.560073413</v>
      </c>
      <c r="O775" s="145">
        <f t="shared" si="232"/>
        <v>37.817822220898286</v>
      </c>
    </row>
    <row r="776" spans="1:15" x14ac:dyDescent="0.2">
      <c r="A776" s="143" t="s">
        <v>63</v>
      </c>
      <c r="B776" s="143" t="s">
        <v>48</v>
      </c>
      <c r="C776" s="144" t="s">
        <v>79</v>
      </c>
      <c r="D776" s="143" t="str">
        <f t="shared" si="221"/>
        <v>PRFemale50-54</v>
      </c>
      <c r="E776" s="146">
        <f>VLOOKUP(D776,'Appendix 1b. Person-years 2019'!$E$3:$F$1682,2,FALSE)</f>
        <v>385464.94420000003</v>
      </c>
      <c r="F776" s="146">
        <f>VLOOKUP(D776,'Appendix 2b.Deaths 2019'!$E$4:$F$1683,2,FALSE)</f>
        <v>1334</v>
      </c>
      <c r="G776" s="147">
        <f t="shared" si="222"/>
        <v>3.4607556927611265E-3</v>
      </c>
      <c r="H776" s="304">
        <v>5</v>
      </c>
      <c r="I776" s="148">
        <f>VLOOKUP(D776,'Appendix 3b. nax IBGE 2019'!$E$5:$O$1850,11,FALSE)</f>
        <v>2.500000000000016</v>
      </c>
      <c r="J776" s="147">
        <f t="shared" si="229"/>
        <v>1.7155352256349423E-2</v>
      </c>
      <c r="K776" s="146">
        <f t="shared" si="233"/>
        <v>95051.660296415634</v>
      </c>
      <c r="L776" s="146">
        <f t="shared" si="223"/>
        <v>1630.6447149358728</v>
      </c>
      <c r="M776" s="146">
        <f t="shared" si="230"/>
        <v>471181.68969473854</v>
      </c>
      <c r="N776" s="146">
        <f t="shared" si="231"/>
        <v>3162639.6882481356</v>
      </c>
      <c r="O776" s="145">
        <f t="shared" si="232"/>
        <v>33.272850557113287</v>
      </c>
    </row>
    <row r="777" spans="1:15" x14ac:dyDescent="0.2">
      <c r="A777" s="143" t="s">
        <v>63</v>
      </c>
      <c r="B777" s="143" t="s">
        <v>48</v>
      </c>
      <c r="C777" s="144" t="s">
        <v>80</v>
      </c>
      <c r="D777" s="143" t="str">
        <f t="shared" si="221"/>
        <v>PRFemale55-59</v>
      </c>
      <c r="E777" s="146">
        <f>VLOOKUP(D777,'Appendix 1b. Person-years 2019'!$E$3:$F$1682,2,FALSE)</f>
        <v>345848.40120000002</v>
      </c>
      <c r="F777" s="146">
        <f>VLOOKUP(D777,'Appendix 2b.Deaths 2019'!$E$4:$F$1683,2,FALSE)</f>
        <v>1876</v>
      </c>
      <c r="G777" s="147">
        <f t="shared" si="222"/>
        <v>5.4243419761108901E-3</v>
      </c>
      <c r="H777" s="304">
        <v>5</v>
      </c>
      <c r="I777" s="148">
        <f>VLOOKUP(D777,'Appendix 3b. nax IBGE 2019'!$E$5:$O$1850,11,FALSE)</f>
        <v>2.4999999999999876</v>
      </c>
      <c r="J777" s="147">
        <f t="shared" si="229"/>
        <v>2.6758837171303899E-2</v>
      </c>
      <c r="K777" s="146">
        <f t="shared" si="233"/>
        <v>93421.015581479762</v>
      </c>
      <c r="L777" s="146">
        <f t="shared" si="223"/>
        <v>2499.8377443226614</v>
      </c>
      <c r="M777" s="146">
        <f t="shared" si="230"/>
        <v>460855.48354659212</v>
      </c>
      <c r="N777" s="146">
        <f t="shared" si="231"/>
        <v>2691457.9985533971</v>
      </c>
      <c r="O777" s="145">
        <f t="shared" si="232"/>
        <v>28.809984368088639</v>
      </c>
    </row>
    <row r="778" spans="1:15" x14ac:dyDescent="0.2">
      <c r="A778" s="143" t="s">
        <v>63</v>
      </c>
      <c r="B778" s="143" t="s">
        <v>48</v>
      </c>
      <c r="C778" s="144" t="s">
        <v>81</v>
      </c>
      <c r="D778" s="143" t="str">
        <f t="shared" si="221"/>
        <v>PRFemale60-64</v>
      </c>
      <c r="E778" s="146">
        <f>VLOOKUP(D778,'Appendix 1b. Person-years 2019'!$E$3:$F$1682,2,FALSE)</f>
        <v>286607.24699999997</v>
      </c>
      <c r="F778" s="146">
        <f>VLOOKUP(D778,'Appendix 2b.Deaths 2019'!$E$4:$F$1683,2,FALSE)</f>
        <v>2387</v>
      </c>
      <c r="G778" s="147">
        <f t="shared" si="222"/>
        <v>8.3284704939788224E-3</v>
      </c>
      <c r="H778" s="304">
        <v>5</v>
      </c>
      <c r="I778" s="148">
        <f>VLOOKUP(D778,'Appendix 3b. nax IBGE 2019'!$E$5:$O$1850,11,FALSE)</f>
        <v>2.5000000000000084</v>
      </c>
      <c r="J778" s="147">
        <f t="shared" si="229"/>
        <v>4.0792994345475758E-2</v>
      </c>
      <c r="K778" s="146">
        <f t="shared" si="233"/>
        <v>90921.177837157098</v>
      </c>
      <c r="L778" s="146">
        <f t="shared" si="223"/>
        <v>3708.9470933951452</v>
      </c>
      <c r="M778" s="146">
        <f t="shared" si="230"/>
        <v>445333.52145229775</v>
      </c>
      <c r="N778" s="146">
        <f t="shared" si="231"/>
        <v>2230602.5150068048</v>
      </c>
      <c r="O778" s="145">
        <f t="shared" si="232"/>
        <v>24.533365801770511</v>
      </c>
    </row>
    <row r="779" spans="1:15" x14ac:dyDescent="0.2">
      <c r="A779" s="143" t="s">
        <v>63</v>
      </c>
      <c r="B779" s="143" t="s">
        <v>48</v>
      </c>
      <c r="C779" s="144" t="s">
        <v>82</v>
      </c>
      <c r="D779" s="143" t="str">
        <f t="shared" si="221"/>
        <v>PRFemale65-69</v>
      </c>
      <c r="E779" s="146">
        <f>VLOOKUP(D779,'Appendix 1b. Person-years 2019'!$E$3:$F$1682,2,FALSE)</f>
        <v>227788.16829999999</v>
      </c>
      <c r="F779" s="146">
        <f>VLOOKUP(D779,'Appendix 2b.Deaths 2019'!$E$4:$F$1683,2,FALSE)</f>
        <v>2985</v>
      </c>
      <c r="G779" s="147">
        <f t="shared" si="222"/>
        <v>1.310428027178618E-2</v>
      </c>
      <c r="H779" s="304">
        <v>5</v>
      </c>
      <c r="I779" s="148">
        <f>VLOOKUP(D779,'Appendix 3b. nax IBGE 2019'!$E$5:$O$1850,11,FALSE)</f>
        <v>2.4999999999999956</v>
      </c>
      <c r="J779" s="147">
        <f t="shared" si="229"/>
        <v>6.344296536053666E-2</v>
      </c>
      <c r="K779" s="146">
        <f t="shared" si="233"/>
        <v>87212.23074376196</v>
      </c>
      <c r="L779" s="146">
        <f t="shared" si="223"/>
        <v>5533.00253409162</v>
      </c>
      <c r="M779" s="146">
        <f t="shared" si="230"/>
        <v>422228.64738358074</v>
      </c>
      <c r="N779" s="146">
        <f t="shared" si="231"/>
        <v>1785268.9935545069</v>
      </c>
      <c r="O779" s="145">
        <f t="shared" si="232"/>
        <v>20.470397079966929</v>
      </c>
    </row>
    <row r="780" spans="1:15" x14ac:dyDescent="0.2">
      <c r="A780" s="143" t="s">
        <v>63</v>
      </c>
      <c r="B780" s="143" t="s">
        <v>48</v>
      </c>
      <c r="C780" s="144" t="s">
        <v>19</v>
      </c>
      <c r="D780" s="143" t="str">
        <f t="shared" si="221"/>
        <v>PRFemale70-74</v>
      </c>
      <c r="E780" s="146">
        <f>VLOOKUP(D780,'Appendix 1b. Person-years 2019'!$E$3:$F$1682,2,FALSE)</f>
        <v>167628.96660000001</v>
      </c>
      <c r="F780" s="146">
        <f>VLOOKUP(D780,'Appendix 2b.Deaths 2019'!$E$4:$F$1683,2,FALSE)</f>
        <v>3455</v>
      </c>
      <c r="G780" s="147">
        <f t="shared" si="222"/>
        <v>2.0610996238164484E-2</v>
      </c>
      <c r="H780" s="304">
        <v>5</v>
      </c>
      <c r="I780" s="148">
        <f>VLOOKUP(D780,'Appendix 3b. nax IBGE 2019'!$E$5:$O$1850,11,FALSE)</f>
        <v>2.5000000000000018</v>
      </c>
      <c r="J780" s="147">
        <f t="shared" si="229"/>
        <v>9.8005028030669114E-2</v>
      </c>
      <c r="K780" s="146">
        <f t="shared" si="233"/>
        <v>81679.228209670342</v>
      </c>
      <c r="L780" s="146">
        <f t="shared" si="223"/>
        <v>8004.9750502121615</v>
      </c>
      <c r="M780" s="146">
        <f t="shared" si="230"/>
        <v>388383.7034228213</v>
      </c>
      <c r="N780" s="146">
        <f t="shared" si="231"/>
        <v>1363040.3461709262</v>
      </c>
      <c r="O780" s="145">
        <f t="shared" si="232"/>
        <v>16.687723134111963</v>
      </c>
    </row>
    <row r="781" spans="1:15" x14ac:dyDescent="0.2">
      <c r="A781" s="143" t="s">
        <v>63</v>
      </c>
      <c r="B781" s="143" t="s">
        <v>48</v>
      </c>
      <c r="C781" s="144" t="s">
        <v>20</v>
      </c>
      <c r="D781" s="143" t="str">
        <f t="shared" si="221"/>
        <v>PRFemale75-79</v>
      </c>
      <c r="E781" s="146">
        <f>VLOOKUP(D781,'Appendix 1b. Person-years 2019'!$E$3:$F$1682,2,FALSE)</f>
        <v>115688.24189999999</v>
      </c>
      <c r="F781" s="146">
        <f>VLOOKUP(D781,'Appendix 2b.Deaths 2019'!$E$4:$F$1683,2,FALSE)</f>
        <v>3963</v>
      </c>
      <c r="G781" s="147">
        <f t="shared" si="222"/>
        <v>3.4255858114133897E-2</v>
      </c>
      <c r="H781" s="304">
        <v>5</v>
      </c>
      <c r="I781" s="148">
        <f>VLOOKUP(D781,'Appendix 3b. nax IBGE 2019'!$E$5:$O$1850,11,FALSE)</f>
        <v>2.5000000000000018</v>
      </c>
      <c r="J781" s="147">
        <f t="shared" si="229"/>
        <v>0.15776808751826005</v>
      </c>
      <c r="K781" s="146">
        <f t="shared" si="233"/>
        <v>73674.253159458181</v>
      </c>
      <c r="L781" s="146">
        <f t="shared" si="223"/>
        <v>11623.446020303845</v>
      </c>
      <c r="M781" s="146">
        <f t="shared" si="230"/>
        <v>339312.65074653132</v>
      </c>
      <c r="N781" s="146">
        <f t="shared" si="231"/>
        <v>974656.64274810487</v>
      </c>
      <c r="O781" s="145">
        <f t="shared" si="232"/>
        <v>13.229270755396589</v>
      </c>
    </row>
    <row r="782" spans="1:15" x14ac:dyDescent="0.2">
      <c r="A782" s="143" t="s">
        <v>63</v>
      </c>
      <c r="B782" s="143" t="s">
        <v>48</v>
      </c>
      <c r="C782" s="144" t="s">
        <v>21</v>
      </c>
      <c r="D782" s="143" t="str">
        <f t="shared" si="221"/>
        <v>PRFemale80-84</v>
      </c>
      <c r="E782" s="146">
        <f>VLOOKUP(D782,'Appendix 1b. Person-years 2019'!$E$3:$F$1682,2,FALSE)</f>
        <v>75336.428599999999</v>
      </c>
      <c r="F782" s="146">
        <f>VLOOKUP(D782,'Appendix 2b.Deaths 2019'!$E$4:$F$1683,2,FALSE)</f>
        <v>4358</v>
      </c>
      <c r="G782" s="147">
        <f t="shared" si="222"/>
        <v>5.7847180719687051E-2</v>
      </c>
      <c r="H782" s="304">
        <v>5</v>
      </c>
      <c r="I782" s="148">
        <f>VLOOKUP(D782,'Appendix 3b. nax IBGE 2019'!$E$5:$O$1850,11,FALSE)</f>
        <v>2.4999999999999991</v>
      </c>
      <c r="J782" s="147">
        <f t="shared" si="229"/>
        <v>0.25269209096693546</v>
      </c>
      <c r="K782" s="146">
        <f t="shared" si="233"/>
        <v>62050.807139154334</v>
      </c>
      <c r="L782" s="146">
        <f t="shared" si="223"/>
        <v>15679.748202178955</v>
      </c>
      <c r="M782" s="146">
        <f t="shared" si="230"/>
        <v>271054.66519032425</v>
      </c>
      <c r="N782" s="146">
        <f t="shared" si="231"/>
        <v>635343.99200157356</v>
      </c>
      <c r="O782" s="145">
        <f t="shared" si="232"/>
        <v>10.239093112467648</v>
      </c>
    </row>
    <row r="783" spans="1:15" x14ac:dyDescent="0.2">
      <c r="A783" s="143" t="s">
        <v>63</v>
      </c>
      <c r="B783" s="143" t="s">
        <v>48</v>
      </c>
      <c r="C783" s="144" t="s">
        <v>22</v>
      </c>
      <c r="D783" s="143" t="str">
        <f t="shared" si="221"/>
        <v>PRFemale85-89</v>
      </c>
      <c r="E783" s="146">
        <f>VLOOKUP(D783,'Appendix 1b. Person-years 2019'!$E$3:$F$1682,2,FALSE)</f>
        <v>41369.114800000003</v>
      </c>
      <c r="F783" s="146">
        <f>VLOOKUP(D783,'Appendix 2b.Deaths 2019'!$E$4:$F$1683,2,FALSE)</f>
        <v>4032</v>
      </c>
      <c r="G783" s="147">
        <f t="shared" si="222"/>
        <v>9.7464014385920575E-2</v>
      </c>
      <c r="H783" s="304">
        <v>5</v>
      </c>
      <c r="I783" s="148">
        <f>VLOOKUP(D783,'Appendix 3b. nax IBGE 2019'!$E$5:$O$1850,11,FALSE)</f>
        <v>2.5000000000000013</v>
      </c>
      <c r="J783" s="147">
        <f t="shared" si="229"/>
        <v>0.3918434763818327</v>
      </c>
      <c r="K783" s="146">
        <f t="shared" si="233"/>
        <v>46371.05893697538</v>
      </c>
      <c r="L783" s="146">
        <f t="shared" si="223"/>
        <v>18170.196937371285</v>
      </c>
      <c r="M783" s="146">
        <f t="shared" si="230"/>
        <v>186429.80234144873</v>
      </c>
      <c r="N783" s="146">
        <f t="shared" si="231"/>
        <v>364289.32681124937</v>
      </c>
      <c r="O783" s="145">
        <f t="shared" si="232"/>
        <v>7.8559630761585248</v>
      </c>
    </row>
    <row r="784" spans="1:15" x14ac:dyDescent="0.2">
      <c r="A784" s="143" t="s">
        <v>63</v>
      </c>
      <c r="B784" s="143" t="s">
        <v>48</v>
      </c>
      <c r="C784" s="144" t="s">
        <v>5</v>
      </c>
      <c r="D784" s="143" t="str">
        <f t="shared" si="221"/>
        <v>PRFemale90+</v>
      </c>
      <c r="E784" s="8">
        <f>VLOOKUP(D784,'Appendix 1b. Person-years 2019'!$E$3:$F$1682,2,FALSE)</f>
        <v>23783.254099999998</v>
      </c>
      <c r="F784" s="8">
        <f>VLOOKUP(D784,'Appendix 2b.Deaths 2019'!$E$4:$F$1683,2,FALSE)</f>
        <v>3771</v>
      </c>
      <c r="G784" s="7">
        <f t="shared" si="222"/>
        <v>0.15855694028009398</v>
      </c>
      <c r="H784" s="306"/>
      <c r="I784" s="148">
        <f>VLOOKUP(D784,'Appendix 3b. nax IBGE 2019'!$E$5:$O$1850,11,FALSE)</f>
        <v>0</v>
      </c>
      <c r="J784" s="7">
        <v>1</v>
      </c>
      <c r="K784" s="8">
        <f t="shared" si="233"/>
        <v>28200.861999604094</v>
      </c>
      <c r="L784" s="8">
        <f t="shared" si="223"/>
        <v>28200.861999604094</v>
      </c>
      <c r="M784" s="8">
        <f>K784*O784</f>
        <v>177859.52446980064</v>
      </c>
      <c r="N784" s="8">
        <f>M784</f>
        <v>177859.52446980064</v>
      </c>
      <c r="O784" s="142">
        <f>1/G784</f>
        <v>6.3068825510474671</v>
      </c>
    </row>
    <row r="785" spans="1:15" x14ac:dyDescent="0.2">
      <c r="A785" s="143" t="s">
        <v>63</v>
      </c>
      <c r="B785" s="143" t="s">
        <v>47</v>
      </c>
      <c r="C785" s="144">
        <v>0</v>
      </c>
      <c r="D785" s="143" t="str">
        <f t="shared" si="221"/>
        <v>PRMale0</v>
      </c>
      <c r="E785" s="151">
        <f>VLOOKUP(D785,'Appendix 1b. Person-years 2019'!$E$3:$F$1682,2,FALSE)</f>
        <v>81157.579299999998</v>
      </c>
      <c r="F785" s="151">
        <f>VLOOKUP(D785,'Appendix 2b.Deaths 2019'!$E$4:$F$1683,2,FALSE)</f>
        <v>866</v>
      </c>
      <c r="G785" s="152">
        <f t="shared" si="222"/>
        <v>1.0670599190727711E-2</v>
      </c>
      <c r="H785" s="307">
        <v>1</v>
      </c>
      <c r="I785" s="148">
        <f>VLOOKUP(D785,'Appendix 3b. nax IBGE 2019'!$E$5:$O$1850,11,FALSE)</f>
        <v>6.8576069561748415E-2</v>
      </c>
      <c r="J785" s="152">
        <f t="shared" ref="J785:J803" si="234">(H785*G785)/(1+(H785-I785)*G785)</f>
        <v>1.0565589367643992E-2</v>
      </c>
      <c r="K785" s="151">
        <v>100000</v>
      </c>
      <c r="L785" s="151">
        <f t="shared" si="223"/>
        <v>1056.5589367643993</v>
      </c>
      <c r="M785" s="151">
        <f t="shared" ref="M785:M803" si="235">K786*H785+L785*I785</f>
        <v>99015.895722379239</v>
      </c>
      <c r="N785" s="151">
        <f t="shared" ref="N785:N803" si="236">N786+M785</f>
        <v>7393797.4920761026</v>
      </c>
      <c r="O785" s="150">
        <f t="shared" ref="O785:O803" si="237">N785/K785</f>
        <v>73.937974920761022</v>
      </c>
    </row>
    <row r="786" spans="1:15" x14ac:dyDescent="0.2">
      <c r="A786" s="143" t="s">
        <v>63</v>
      </c>
      <c r="B786" s="143" t="s">
        <v>47</v>
      </c>
      <c r="C786" s="149" t="s">
        <v>107</v>
      </c>
      <c r="D786" s="143" t="str">
        <f t="shared" si="221"/>
        <v>PRMale01-04</v>
      </c>
      <c r="E786" s="146">
        <f>VLOOKUP(D786,'Appendix 1b. Person-years 2019'!$E$3:$F$1682,2,FALSE)</f>
        <v>324020.06449999998</v>
      </c>
      <c r="F786" s="146">
        <f>VLOOKUP(D786,'Appendix 2b.Deaths 2019'!$E$4:$F$1683,2,FALSE)</f>
        <v>155</v>
      </c>
      <c r="G786" s="147">
        <f t="shared" si="222"/>
        <v>4.7836543776751209E-4</v>
      </c>
      <c r="H786" s="304">
        <v>4</v>
      </c>
      <c r="I786" s="148">
        <f>VLOOKUP(D786,'Appendix 3b. nax IBGE 2019'!$E$5:$O$1850,11,FALSE)</f>
        <v>1.6256722790990881</v>
      </c>
      <c r="J786" s="147">
        <f t="shared" si="234"/>
        <v>1.9112909138843499E-3</v>
      </c>
      <c r="K786" s="146">
        <f t="shared" ref="K786:K804" si="238">K785-L785</f>
        <v>98943.441063235601</v>
      </c>
      <c r="L786" s="146">
        <f t="shared" si="223"/>
        <v>189.10969989261389</v>
      </c>
      <c r="M786" s="146">
        <f t="shared" si="235"/>
        <v>395324.75585019612</v>
      </c>
      <c r="N786" s="146">
        <f t="shared" si="236"/>
        <v>7294781.5963537237</v>
      </c>
      <c r="O786" s="145">
        <f t="shared" si="237"/>
        <v>73.726782876811072</v>
      </c>
    </row>
    <row r="787" spans="1:15" x14ac:dyDescent="0.2">
      <c r="A787" s="143" t="s">
        <v>63</v>
      </c>
      <c r="B787" s="143" t="s">
        <v>47</v>
      </c>
      <c r="C787" s="149" t="s">
        <v>106</v>
      </c>
      <c r="D787" s="143" t="str">
        <f t="shared" si="221"/>
        <v>PRMale05-09</v>
      </c>
      <c r="E787" s="146">
        <f>VLOOKUP(D787,'Appendix 1b. Person-years 2019'!$E$3:$F$1682,2,FALSE)</f>
        <v>388521.65399999998</v>
      </c>
      <c r="F787" s="146">
        <f>VLOOKUP(D787,'Appendix 2b.Deaths 2019'!$E$4:$F$1683,2,FALSE)</f>
        <v>79</v>
      </c>
      <c r="G787" s="147">
        <f t="shared" si="222"/>
        <v>2.0333486997870139E-4</v>
      </c>
      <c r="H787" s="304">
        <v>5</v>
      </c>
      <c r="I787" s="148">
        <f>VLOOKUP(D787,'Appendix 3b. nax IBGE 2019'!$E$5:$O$1850,11,FALSE)</f>
        <v>2.4999999999997997</v>
      </c>
      <c r="J787" s="147">
        <f t="shared" si="234"/>
        <v>1.0161577991086078E-3</v>
      </c>
      <c r="K787" s="146">
        <f t="shared" si="238"/>
        <v>98754.331363342993</v>
      </c>
      <c r="L787" s="146">
        <f t="shared" si="223"/>
        <v>100.34998401061678</v>
      </c>
      <c r="M787" s="146">
        <f t="shared" si="235"/>
        <v>493520.78185668838</v>
      </c>
      <c r="N787" s="146">
        <f t="shared" si="236"/>
        <v>6899456.8405035278</v>
      </c>
      <c r="O787" s="145">
        <f t="shared" si="237"/>
        <v>69.864852966485316</v>
      </c>
    </row>
    <row r="788" spans="1:15" x14ac:dyDescent="0.2">
      <c r="A788" s="143" t="s">
        <v>63</v>
      </c>
      <c r="B788" s="143" t="s">
        <v>47</v>
      </c>
      <c r="C788" s="149" t="s">
        <v>71</v>
      </c>
      <c r="D788" s="143" t="str">
        <f t="shared" si="221"/>
        <v>PRMale10-14</v>
      </c>
      <c r="E788" s="146">
        <f>VLOOKUP(D788,'Appendix 1b. Person-years 2019'!$E$3:$F$1682,2,FALSE)</f>
        <v>388632.6263</v>
      </c>
      <c r="F788" s="146">
        <f>VLOOKUP(D788,'Appendix 2b.Deaths 2019'!$E$4:$F$1683,2,FALSE)</f>
        <v>102</v>
      </c>
      <c r="G788" s="147">
        <f t="shared" si="222"/>
        <v>2.624586642945989E-4</v>
      </c>
      <c r="H788" s="304">
        <v>5</v>
      </c>
      <c r="I788" s="148">
        <f>VLOOKUP(D788,'Appendix 3b. nax IBGE 2019'!$E$5:$O$1850,11,FALSE)</f>
        <v>2.5000000000003451</v>
      </c>
      <c r="J788" s="147">
        <f t="shared" si="234"/>
        <v>1.3114328292013339E-3</v>
      </c>
      <c r="K788" s="146">
        <f t="shared" si="238"/>
        <v>98653.98137933237</v>
      </c>
      <c r="L788" s="146">
        <f t="shared" si="223"/>
        <v>129.37806991227356</v>
      </c>
      <c r="M788" s="146">
        <f t="shared" si="235"/>
        <v>492946.46172188123</v>
      </c>
      <c r="N788" s="146">
        <f t="shared" si="236"/>
        <v>6405936.0586468391</v>
      </c>
      <c r="O788" s="145">
        <f t="shared" si="237"/>
        <v>64.933375917343952</v>
      </c>
    </row>
    <row r="789" spans="1:15" x14ac:dyDescent="0.2">
      <c r="A789" s="143" t="s">
        <v>63</v>
      </c>
      <c r="B789" s="143" t="s">
        <v>47</v>
      </c>
      <c r="C789" s="144" t="s">
        <v>72</v>
      </c>
      <c r="D789" s="143" t="str">
        <f t="shared" si="221"/>
        <v>PRMale15-19</v>
      </c>
      <c r="E789" s="146">
        <f>VLOOKUP(D789,'Appendix 1b. Person-years 2019'!$E$3:$F$1682,2,FALSE)</f>
        <v>422466.67090000003</v>
      </c>
      <c r="F789" s="146">
        <f>VLOOKUP(D789,'Appendix 2b.Deaths 2019'!$E$4:$F$1683,2,FALSE)</f>
        <v>574</v>
      </c>
      <c r="G789" s="147">
        <f t="shared" si="222"/>
        <v>1.3586870622886809E-3</v>
      </c>
      <c r="H789" s="304">
        <v>5</v>
      </c>
      <c r="I789" s="148">
        <f>VLOOKUP(D789,'Appendix 3b. nax IBGE 2019'!$E$5:$O$1850,11,FALSE)</f>
        <v>2.5000000000000044</v>
      </c>
      <c r="J789" s="147">
        <f t="shared" si="234"/>
        <v>6.7704380449989865E-3</v>
      </c>
      <c r="K789" s="146">
        <f t="shared" si="238"/>
        <v>98524.603309420098</v>
      </c>
      <c r="L789" s="146">
        <f t="shared" si="223"/>
        <v>667.05472261453087</v>
      </c>
      <c r="M789" s="146">
        <f t="shared" si="235"/>
        <v>490955.37974056421</v>
      </c>
      <c r="N789" s="146">
        <f t="shared" si="236"/>
        <v>5912989.5969249578</v>
      </c>
      <c r="O789" s="145">
        <f t="shared" si="237"/>
        <v>60.015360613581962</v>
      </c>
    </row>
    <row r="790" spans="1:15" x14ac:dyDescent="0.2">
      <c r="A790" s="143" t="s">
        <v>63</v>
      </c>
      <c r="B790" s="143" t="s">
        <v>47</v>
      </c>
      <c r="C790" s="144" t="s">
        <v>73</v>
      </c>
      <c r="D790" s="143" t="str">
        <f t="shared" si="221"/>
        <v>PRMale20-24</v>
      </c>
      <c r="E790" s="146">
        <f>VLOOKUP(D790,'Appendix 1b. Person-years 2019'!$E$3:$F$1682,2,FALSE)</f>
        <v>466291.16629999998</v>
      </c>
      <c r="F790" s="146">
        <f>VLOOKUP(D790,'Appendix 2b.Deaths 2019'!$E$4:$F$1683,2,FALSE)</f>
        <v>1022</v>
      </c>
      <c r="G790" s="147">
        <f t="shared" si="222"/>
        <v>2.1917635886382434E-3</v>
      </c>
      <c r="H790" s="304">
        <v>5</v>
      </c>
      <c r="I790" s="148">
        <f>VLOOKUP(D790,'Appendix 3b. nax IBGE 2019'!$E$5:$O$1850,11,FALSE)</f>
        <v>2.500000000000016</v>
      </c>
      <c r="J790" s="147">
        <f t="shared" si="234"/>
        <v>1.0899097331490755E-2</v>
      </c>
      <c r="K790" s="146">
        <f t="shared" si="238"/>
        <v>97857.548586805569</v>
      </c>
      <c r="L790" s="146">
        <f t="shared" si="223"/>
        <v>1066.5589466686795</v>
      </c>
      <c r="M790" s="146">
        <f t="shared" si="235"/>
        <v>486621.34556735615</v>
      </c>
      <c r="N790" s="146">
        <f t="shared" si="236"/>
        <v>5422034.2171843937</v>
      </c>
      <c r="O790" s="145">
        <f t="shared" si="237"/>
        <v>55.407419207673293</v>
      </c>
    </row>
    <row r="791" spans="1:15" x14ac:dyDescent="0.2">
      <c r="A791" s="143" t="s">
        <v>63</v>
      </c>
      <c r="B791" s="143" t="s">
        <v>47</v>
      </c>
      <c r="C791" s="144" t="s">
        <v>74</v>
      </c>
      <c r="D791" s="143" t="str">
        <f t="shared" si="221"/>
        <v>PRMale25-29</v>
      </c>
      <c r="E791" s="146">
        <f>VLOOKUP(D791,'Appendix 1b. Person-years 2019'!$E$3:$F$1682,2,FALSE)</f>
        <v>460194.30330000003</v>
      </c>
      <c r="F791" s="146">
        <f>VLOOKUP(D791,'Appendix 2b.Deaths 2019'!$E$4:$F$1683,2,FALSE)</f>
        <v>1008</v>
      </c>
      <c r="G791" s="147">
        <f t="shared" si="222"/>
        <v>2.1903791350126431E-3</v>
      </c>
      <c r="H791" s="304">
        <v>5</v>
      </c>
      <c r="I791" s="148">
        <f>VLOOKUP(D791,'Appendix 3b. nax IBGE 2019'!$E$5:$O$1850,11,FALSE)</f>
        <v>2.5000000000000151</v>
      </c>
      <c r="J791" s="147">
        <f t="shared" si="234"/>
        <v>1.0892250280692803E-2</v>
      </c>
      <c r="K791" s="146">
        <f t="shared" si="238"/>
        <v>96790.98964013689</v>
      </c>
      <c r="L791" s="146">
        <f t="shared" si="223"/>
        <v>1054.2716840763153</v>
      </c>
      <c r="M791" s="146">
        <f t="shared" si="235"/>
        <v>481319.26899049361</v>
      </c>
      <c r="N791" s="146">
        <f t="shared" si="236"/>
        <v>4935412.8716170378</v>
      </c>
      <c r="O791" s="145">
        <f t="shared" si="237"/>
        <v>50.990416463005573</v>
      </c>
    </row>
    <row r="792" spans="1:15" x14ac:dyDescent="0.2">
      <c r="A792" s="143" t="s">
        <v>63</v>
      </c>
      <c r="B792" s="143" t="s">
        <v>47</v>
      </c>
      <c r="C792" s="144" t="s">
        <v>75</v>
      </c>
      <c r="D792" s="143" t="str">
        <f t="shared" si="221"/>
        <v>PRMale30-34</v>
      </c>
      <c r="E792" s="146">
        <f>VLOOKUP(D792,'Appendix 1b. Person-years 2019'!$E$3:$F$1682,2,FALSE)</f>
        <v>440468.3419</v>
      </c>
      <c r="F792" s="146">
        <f>VLOOKUP(D792,'Appendix 2b.Deaths 2019'!$E$4:$F$1683,2,FALSE)</f>
        <v>940</v>
      </c>
      <c r="G792" s="147">
        <f t="shared" si="222"/>
        <v>2.1340920801373037E-3</v>
      </c>
      <c r="H792" s="304">
        <v>5</v>
      </c>
      <c r="I792" s="148">
        <f>VLOOKUP(D792,'Appendix 3b. nax IBGE 2019'!$E$5:$O$1850,11,FALSE)</f>
        <v>2.4999999999999982</v>
      </c>
      <c r="J792" s="147">
        <f t="shared" si="234"/>
        <v>1.0613833157483307E-2</v>
      </c>
      <c r="K792" s="146">
        <f t="shared" si="238"/>
        <v>95736.717956060573</v>
      </c>
      <c r="L792" s="146">
        <f t="shared" si="223"/>
        <v>1016.1335514306633</v>
      </c>
      <c r="M792" s="146">
        <f t="shared" si="235"/>
        <v>476143.25590172614</v>
      </c>
      <c r="N792" s="146">
        <f t="shared" si="236"/>
        <v>4454093.6026265444</v>
      </c>
      <c r="O792" s="145">
        <f t="shared" si="237"/>
        <v>46.524402525171169</v>
      </c>
    </row>
    <row r="793" spans="1:15" x14ac:dyDescent="0.2">
      <c r="A793" s="143" t="s">
        <v>63</v>
      </c>
      <c r="B793" s="143" t="s">
        <v>47</v>
      </c>
      <c r="C793" s="144" t="s">
        <v>76</v>
      </c>
      <c r="D793" s="143" t="str">
        <f t="shared" ref="D793:D856" si="239">_xlfn.CONCAT(A793,B793,C793)</f>
        <v>PRMale35-39</v>
      </c>
      <c r="E793" s="146">
        <f>VLOOKUP(D793,'Appendix 1b. Person-years 2019'!$E$3:$F$1682,2,FALSE)</f>
        <v>425774.50300000003</v>
      </c>
      <c r="F793" s="146">
        <f>VLOOKUP(D793,'Appendix 2b.Deaths 2019'!$E$4:$F$1683,2,FALSE)</f>
        <v>1163</v>
      </c>
      <c r="G793" s="147">
        <f t="shared" ref="G793:G856" si="240">F793/E793</f>
        <v>2.7314928249707804E-3</v>
      </c>
      <c r="H793" s="304">
        <v>5</v>
      </c>
      <c r="I793" s="148">
        <f>VLOOKUP(D793,'Appendix 3b. nax IBGE 2019'!$E$5:$O$1850,11,FALSE)</f>
        <v>2.5000000000000067</v>
      </c>
      <c r="J793" s="147">
        <f t="shared" si="234"/>
        <v>1.3564833511333575E-2</v>
      </c>
      <c r="K793" s="146">
        <f t="shared" si="238"/>
        <v>94720.584404629903</v>
      </c>
      <c r="L793" s="146">
        <f t="shared" ref="L793:L856" si="241">K793*J793</f>
        <v>1284.8689575450242</v>
      </c>
      <c r="M793" s="146">
        <f t="shared" si="235"/>
        <v>470390.74962928693</v>
      </c>
      <c r="N793" s="146">
        <f t="shared" si="236"/>
        <v>3977950.3467248185</v>
      </c>
      <c r="O793" s="145">
        <f t="shared" si="237"/>
        <v>41.996682893463841</v>
      </c>
    </row>
    <row r="794" spans="1:15" x14ac:dyDescent="0.2">
      <c r="A794" s="143" t="s">
        <v>63</v>
      </c>
      <c r="B794" s="143" t="s">
        <v>47</v>
      </c>
      <c r="C794" s="144" t="s">
        <v>77</v>
      </c>
      <c r="D794" s="143" t="str">
        <f t="shared" si="239"/>
        <v>PRMale40-44</v>
      </c>
      <c r="E794" s="146">
        <f>VLOOKUP(D794,'Appendix 1b. Person-years 2019'!$E$3:$F$1682,2,FALSE)</f>
        <v>398411.6789</v>
      </c>
      <c r="F794" s="146">
        <f>VLOOKUP(D794,'Appendix 2b.Deaths 2019'!$E$4:$F$1683,2,FALSE)</f>
        <v>1328</v>
      </c>
      <c r="G794" s="147">
        <f t="shared" si="240"/>
        <v>3.3332356211709436E-3</v>
      </c>
      <c r="H794" s="304">
        <v>5</v>
      </c>
      <c r="I794" s="148">
        <f>VLOOKUP(D794,'Appendix 3b. nax IBGE 2019'!$E$5:$O$1850,11,FALSE)</f>
        <v>2.4999999999999978</v>
      </c>
      <c r="J794" s="147">
        <f t="shared" si="234"/>
        <v>1.6528445100922311E-2</v>
      </c>
      <c r="K794" s="146">
        <f t="shared" si="238"/>
        <v>93435.715447084876</v>
      </c>
      <c r="L794" s="146">
        <f t="shared" si="241"/>
        <v>1544.3470932325411</v>
      </c>
      <c r="M794" s="146">
        <f t="shared" si="235"/>
        <v>463317.70950234297</v>
      </c>
      <c r="N794" s="146">
        <f t="shared" si="236"/>
        <v>3507559.5970955314</v>
      </c>
      <c r="O794" s="145">
        <f t="shared" si="237"/>
        <v>37.539816335884488</v>
      </c>
    </row>
    <row r="795" spans="1:15" x14ac:dyDescent="0.2">
      <c r="A795" s="143" t="s">
        <v>63</v>
      </c>
      <c r="B795" s="143" t="s">
        <v>47</v>
      </c>
      <c r="C795" s="144" t="s">
        <v>78</v>
      </c>
      <c r="D795" s="143" t="str">
        <f t="shared" si="239"/>
        <v>PRMale45-49</v>
      </c>
      <c r="E795" s="146">
        <f>VLOOKUP(D795,'Appendix 1b. Person-years 2019'!$E$3:$F$1682,2,FALSE)</f>
        <v>372226.13339999999</v>
      </c>
      <c r="F795" s="146">
        <f>VLOOKUP(D795,'Appendix 2b.Deaths 2019'!$E$4:$F$1683,2,FALSE)</f>
        <v>1762</v>
      </c>
      <c r="G795" s="147">
        <f t="shared" si="240"/>
        <v>4.7336816034529404E-3</v>
      </c>
      <c r="H795" s="304">
        <v>5</v>
      </c>
      <c r="I795" s="148">
        <f>VLOOKUP(D795,'Appendix 3b. nax IBGE 2019'!$E$5:$O$1850,11,FALSE)</f>
        <v>2.5000000000000204</v>
      </c>
      <c r="J795" s="147">
        <f t="shared" si="234"/>
        <v>2.3391587202227823E-2</v>
      </c>
      <c r="K795" s="146">
        <f t="shared" si="238"/>
        <v>91891.368353852333</v>
      </c>
      <c r="L795" s="146">
        <f t="shared" si="241"/>
        <v>2149.4849559811751</v>
      </c>
      <c r="M795" s="146">
        <f t="shared" si="235"/>
        <v>454083.12937930878</v>
      </c>
      <c r="N795" s="146">
        <f t="shared" si="236"/>
        <v>3044241.8875931883</v>
      </c>
      <c r="O795" s="145">
        <f t="shared" si="237"/>
        <v>33.128703404116472</v>
      </c>
    </row>
    <row r="796" spans="1:15" x14ac:dyDescent="0.2">
      <c r="A796" s="143" t="s">
        <v>63</v>
      </c>
      <c r="B796" s="143" t="s">
        <v>47</v>
      </c>
      <c r="C796" s="144" t="s">
        <v>79</v>
      </c>
      <c r="D796" s="143" t="str">
        <f t="shared" si="239"/>
        <v>PRMale50-54</v>
      </c>
      <c r="E796" s="146">
        <f>VLOOKUP(D796,'Appendix 1b. Person-years 2019'!$E$3:$F$1682,2,FALSE)</f>
        <v>353575.15490000002</v>
      </c>
      <c r="F796" s="146">
        <f>VLOOKUP(D796,'Appendix 2b.Deaths 2019'!$E$4:$F$1683,2,FALSE)</f>
        <v>2404</v>
      </c>
      <c r="G796" s="147">
        <f t="shared" si="240"/>
        <v>6.7991202625080141E-3</v>
      </c>
      <c r="H796" s="304">
        <v>5</v>
      </c>
      <c r="I796" s="148">
        <f>VLOOKUP(D796,'Appendix 3b. nax IBGE 2019'!$E$5:$O$1850,11,FALSE)</f>
        <v>2.5000000000000275</v>
      </c>
      <c r="J796" s="147">
        <f t="shared" si="234"/>
        <v>3.3427408879943173E-2</v>
      </c>
      <c r="K796" s="146">
        <f t="shared" si="238"/>
        <v>89741.883397871163</v>
      </c>
      <c r="L796" s="146">
        <f t="shared" si="241"/>
        <v>2999.8386299968233</v>
      </c>
      <c r="M796" s="146">
        <f t="shared" si="235"/>
        <v>441209.82041436381</v>
      </c>
      <c r="N796" s="146">
        <f t="shared" si="236"/>
        <v>2590158.7582138795</v>
      </c>
      <c r="O796" s="145">
        <f t="shared" si="237"/>
        <v>28.862317795698534</v>
      </c>
    </row>
    <row r="797" spans="1:15" x14ac:dyDescent="0.2">
      <c r="A797" s="143" t="s">
        <v>63</v>
      </c>
      <c r="B797" s="143" t="s">
        <v>47</v>
      </c>
      <c r="C797" s="144" t="s">
        <v>80</v>
      </c>
      <c r="D797" s="143" t="str">
        <f t="shared" si="239"/>
        <v>PRMale55-59</v>
      </c>
      <c r="E797" s="146">
        <f>VLOOKUP(D797,'Appendix 1b. Person-years 2019'!$E$3:$F$1682,2,FALSE)</f>
        <v>308345.31800000003</v>
      </c>
      <c r="F797" s="146">
        <f>VLOOKUP(D797,'Appendix 2b.Deaths 2019'!$E$4:$F$1683,2,FALSE)</f>
        <v>3138</v>
      </c>
      <c r="G797" s="147">
        <f t="shared" si="240"/>
        <v>1.0176901729378617E-2</v>
      </c>
      <c r="H797" s="304">
        <v>5</v>
      </c>
      <c r="I797" s="148">
        <f>VLOOKUP(D797,'Appendix 3b. nax IBGE 2019'!$E$5:$O$1850,11,FALSE)</f>
        <v>2.4999999999999942</v>
      </c>
      <c r="J797" s="147">
        <f t="shared" si="234"/>
        <v>4.9622012777759988E-2</v>
      </c>
      <c r="K797" s="146">
        <f t="shared" si="238"/>
        <v>86742.044767874337</v>
      </c>
      <c r="L797" s="146">
        <f t="shared" si="241"/>
        <v>4304.3148538404894</v>
      </c>
      <c r="M797" s="146">
        <f t="shared" si="235"/>
        <v>422949.43670477043</v>
      </c>
      <c r="N797" s="146">
        <f t="shared" si="236"/>
        <v>2148948.9377995157</v>
      </c>
      <c r="O797" s="145">
        <f t="shared" si="237"/>
        <v>24.774017531523505</v>
      </c>
    </row>
    <row r="798" spans="1:15" x14ac:dyDescent="0.2">
      <c r="A798" s="143" t="s">
        <v>63</v>
      </c>
      <c r="B798" s="143" t="s">
        <v>47</v>
      </c>
      <c r="C798" s="144" t="s">
        <v>81</v>
      </c>
      <c r="D798" s="143" t="str">
        <f t="shared" si="239"/>
        <v>PRMale60-64</v>
      </c>
      <c r="E798" s="146">
        <f>VLOOKUP(D798,'Appendix 1b. Person-years 2019'!$E$3:$F$1682,2,FALSE)</f>
        <v>249526.56140000001</v>
      </c>
      <c r="F798" s="146">
        <f>VLOOKUP(D798,'Appendix 2b.Deaths 2019'!$E$4:$F$1683,2,FALSE)</f>
        <v>3925</v>
      </c>
      <c r="G798" s="147">
        <f t="shared" si="240"/>
        <v>1.5729788355910074E-2</v>
      </c>
      <c r="H798" s="304">
        <v>5</v>
      </c>
      <c r="I798" s="148">
        <f>VLOOKUP(D798,'Appendix 3b. nax IBGE 2019'!$E$5:$O$1850,11,FALSE)</f>
        <v>2.4999999999999951</v>
      </c>
      <c r="J798" s="147">
        <f t="shared" si="234"/>
        <v>7.5673135755399162E-2</v>
      </c>
      <c r="K798" s="146">
        <f t="shared" si="238"/>
        <v>82437.729914033844</v>
      </c>
      <c r="L798" s="146">
        <f t="shared" si="241"/>
        <v>6238.3215271516137</v>
      </c>
      <c r="M798" s="146">
        <f t="shared" si="235"/>
        <v>396592.84575229016</v>
      </c>
      <c r="N798" s="146">
        <f t="shared" si="236"/>
        <v>1725999.5010947452</v>
      </c>
      <c r="O798" s="145">
        <f t="shared" si="237"/>
        <v>20.937009096376372</v>
      </c>
    </row>
    <row r="799" spans="1:15" x14ac:dyDescent="0.2">
      <c r="A799" s="143" t="s">
        <v>63</v>
      </c>
      <c r="B799" s="143" t="s">
        <v>47</v>
      </c>
      <c r="C799" s="144" t="s">
        <v>82</v>
      </c>
      <c r="D799" s="143" t="str">
        <f t="shared" si="239"/>
        <v>PRMale65-69</v>
      </c>
      <c r="E799" s="146">
        <f>VLOOKUP(D799,'Appendix 1b. Person-years 2019'!$E$3:$F$1682,2,FALSE)</f>
        <v>194129.3584</v>
      </c>
      <c r="F799" s="146">
        <f>VLOOKUP(D799,'Appendix 2b.Deaths 2019'!$E$4:$F$1683,2,FALSE)</f>
        <v>4278</v>
      </c>
      <c r="G799" s="147">
        <f t="shared" si="240"/>
        <v>2.2036852309506215E-2</v>
      </c>
      <c r="H799" s="304">
        <v>5</v>
      </c>
      <c r="I799" s="148">
        <f>VLOOKUP(D799,'Appendix 3b. nax IBGE 2019'!$E$5:$O$1850,11,FALSE)</f>
        <v>2.4999999999999978</v>
      </c>
      <c r="J799" s="147">
        <f t="shared" si="234"/>
        <v>0.10443093862023786</v>
      </c>
      <c r="K799" s="146">
        <f t="shared" si="238"/>
        <v>76199.408386882234</v>
      </c>
      <c r="L799" s="146">
        <f t="shared" si="241"/>
        <v>7957.5757401489363</v>
      </c>
      <c r="M799" s="146">
        <f t="shared" si="235"/>
        <v>361103.10258403874</v>
      </c>
      <c r="N799" s="146">
        <f t="shared" si="236"/>
        <v>1329406.655342455</v>
      </c>
      <c r="O799" s="145">
        <f t="shared" si="237"/>
        <v>17.446417019312619</v>
      </c>
    </row>
    <row r="800" spans="1:15" x14ac:dyDescent="0.2">
      <c r="A800" s="143" t="s">
        <v>63</v>
      </c>
      <c r="B800" s="143" t="s">
        <v>47</v>
      </c>
      <c r="C800" s="144" t="s">
        <v>19</v>
      </c>
      <c r="D800" s="143" t="str">
        <f t="shared" si="239"/>
        <v>PRMale70-74</v>
      </c>
      <c r="E800" s="146">
        <f>VLOOKUP(D800,'Appendix 1b. Person-years 2019'!$E$3:$F$1682,2,FALSE)</f>
        <v>138543.2849</v>
      </c>
      <c r="F800" s="146">
        <f>VLOOKUP(D800,'Appendix 2b.Deaths 2019'!$E$4:$F$1683,2,FALSE)</f>
        <v>4699</v>
      </c>
      <c r="G800" s="147">
        <f t="shared" si="240"/>
        <v>3.3917197815770864E-2</v>
      </c>
      <c r="H800" s="304">
        <v>5</v>
      </c>
      <c r="I800" s="148">
        <f>VLOOKUP(D800,'Appendix 3b. nax IBGE 2019'!$E$5:$O$1850,11,FALSE)</f>
        <v>2.4999999999999991</v>
      </c>
      <c r="J800" s="147">
        <f t="shared" si="234"/>
        <v>0.15633027677400865</v>
      </c>
      <c r="K800" s="146">
        <f t="shared" si="238"/>
        <v>68241.832646733295</v>
      </c>
      <c r="L800" s="146">
        <f t="shared" si="241"/>
        <v>10668.264585229395</v>
      </c>
      <c r="M800" s="146">
        <f t="shared" si="235"/>
        <v>314538.50177059299</v>
      </c>
      <c r="N800" s="146">
        <f t="shared" si="236"/>
        <v>968303.55275841616</v>
      </c>
      <c r="O800" s="145">
        <f t="shared" si="237"/>
        <v>14.189295849820182</v>
      </c>
    </row>
    <row r="801" spans="1:15" x14ac:dyDescent="0.2">
      <c r="A801" s="143" t="s">
        <v>63</v>
      </c>
      <c r="B801" s="143" t="s">
        <v>47</v>
      </c>
      <c r="C801" s="144" t="s">
        <v>20</v>
      </c>
      <c r="D801" s="143" t="str">
        <f t="shared" si="239"/>
        <v>PRMale75-79</v>
      </c>
      <c r="E801" s="146">
        <f>VLOOKUP(D801,'Appendix 1b. Person-years 2019'!$E$3:$F$1682,2,FALSE)</f>
        <v>90544.793000000005</v>
      </c>
      <c r="F801" s="146">
        <f>VLOOKUP(D801,'Appendix 2b.Deaths 2019'!$E$4:$F$1683,2,FALSE)</f>
        <v>4699</v>
      </c>
      <c r="G801" s="147">
        <f t="shared" si="240"/>
        <v>5.1896965516283193E-2</v>
      </c>
      <c r="H801" s="304">
        <v>5</v>
      </c>
      <c r="I801" s="148">
        <f>VLOOKUP(D801,'Appendix 3b. nax IBGE 2019'!$E$5:$O$1850,11,FALSE)</f>
        <v>2.5000000000000022</v>
      </c>
      <c r="J801" s="147">
        <f t="shared" si="234"/>
        <v>0.22968494801460748</v>
      </c>
      <c r="K801" s="146">
        <f t="shared" si="238"/>
        <v>57573.568061503902</v>
      </c>
      <c r="L801" s="146">
        <f t="shared" si="241"/>
        <v>13223.78198722199</v>
      </c>
      <c r="M801" s="146">
        <f t="shared" si="235"/>
        <v>254808.38533946456</v>
      </c>
      <c r="N801" s="146">
        <f t="shared" si="236"/>
        <v>653765.05098782317</v>
      </c>
      <c r="O801" s="145">
        <f t="shared" si="237"/>
        <v>11.355298498947086</v>
      </c>
    </row>
    <row r="802" spans="1:15" x14ac:dyDescent="0.2">
      <c r="A802" s="143" t="s">
        <v>63</v>
      </c>
      <c r="B802" s="143" t="s">
        <v>47</v>
      </c>
      <c r="C802" s="144" t="s">
        <v>21</v>
      </c>
      <c r="D802" s="143" t="str">
        <f t="shared" si="239"/>
        <v>PRMale80-84</v>
      </c>
      <c r="E802" s="146">
        <f>VLOOKUP(D802,'Appendix 1b. Person-years 2019'!$E$3:$F$1682,2,FALSE)</f>
        <v>55387.4588</v>
      </c>
      <c r="F802" s="146">
        <f>VLOOKUP(D802,'Appendix 2b.Deaths 2019'!$E$4:$F$1683,2,FALSE)</f>
        <v>4401</v>
      </c>
      <c r="G802" s="147">
        <f t="shared" si="240"/>
        <v>7.9458420648827452E-2</v>
      </c>
      <c r="H802" s="304">
        <v>5</v>
      </c>
      <c r="I802" s="148">
        <f>VLOOKUP(D802,'Appendix 3b. nax IBGE 2019'!$E$5:$O$1850,11,FALSE)</f>
        <v>2.4999999999999996</v>
      </c>
      <c r="J802" s="147">
        <f t="shared" si="234"/>
        <v>0.3314507253467372</v>
      </c>
      <c r="K802" s="146">
        <f t="shared" si="238"/>
        <v>44349.78607428191</v>
      </c>
      <c r="L802" s="146">
        <f t="shared" si="241"/>
        <v>14699.768763293363</v>
      </c>
      <c r="M802" s="146">
        <f t="shared" si="235"/>
        <v>184999.50846317614</v>
      </c>
      <c r="N802" s="146">
        <f t="shared" si="236"/>
        <v>398956.66564835864</v>
      </c>
      <c r="O802" s="145">
        <f t="shared" si="237"/>
        <v>8.9956841049952772</v>
      </c>
    </row>
    <row r="803" spans="1:15" x14ac:dyDescent="0.2">
      <c r="A803" s="143" t="s">
        <v>63</v>
      </c>
      <c r="B803" s="143" t="s">
        <v>47</v>
      </c>
      <c r="C803" s="144" t="s">
        <v>22</v>
      </c>
      <c r="D803" s="143" t="str">
        <f t="shared" si="239"/>
        <v>PRMale85-89</v>
      </c>
      <c r="E803" s="146">
        <f>VLOOKUP(D803,'Appendix 1b. Person-years 2019'!$E$3:$F$1682,2,FALSE)</f>
        <v>27152.384399999999</v>
      </c>
      <c r="F803" s="146">
        <f>VLOOKUP(D803,'Appendix 2b.Deaths 2019'!$E$4:$F$1683,2,FALSE)</f>
        <v>3264</v>
      </c>
      <c r="G803" s="147">
        <f t="shared" si="240"/>
        <v>0.12021043720933769</v>
      </c>
      <c r="H803" s="304">
        <v>5</v>
      </c>
      <c r="I803" s="148">
        <f>VLOOKUP(D803,'Appendix 3b. nax IBGE 2019'!$E$5:$O$1850,11,FALSE)</f>
        <v>2.5</v>
      </c>
      <c r="J803" s="147">
        <f t="shared" si="234"/>
        <v>0.46216080497809714</v>
      </c>
      <c r="K803" s="146">
        <f t="shared" si="238"/>
        <v>29650.017310988547</v>
      </c>
      <c r="L803" s="146">
        <f t="shared" si="241"/>
        <v>13703.075868060982</v>
      </c>
      <c r="M803" s="146">
        <f t="shared" si="235"/>
        <v>113992.39688479029</v>
      </c>
      <c r="N803" s="146">
        <f t="shared" si="236"/>
        <v>213957.1571851825</v>
      </c>
      <c r="O803" s="145">
        <f t="shared" si="237"/>
        <v>7.2160887779950187</v>
      </c>
    </row>
    <row r="804" spans="1:15" x14ac:dyDescent="0.2">
      <c r="A804" s="143" t="s">
        <v>63</v>
      </c>
      <c r="B804" s="143" t="s">
        <v>47</v>
      </c>
      <c r="C804" s="144" t="s">
        <v>5</v>
      </c>
      <c r="D804" s="143" t="str">
        <f t="shared" si="239"/>
        <v>PRMale90+</v>
      </c>
      <c r="E804" s="8">
        <f>VLOOKUP(D804,'Appendix 1b. Person-years 2019'!$E$3:$F$1682,2,FALSE)</f>
        <v>14098.048000000001</v>
      </c>
      <c r="F804" s="8">
        <f>VLOOKUP(D804,'Appendix 2b.Deaths 2019'!$E$4:$F$1683,2,FALSE)</f>
        <v>2249</v>
      </c>
      <c r="G804" s="7">
        <f t="shared" si="240"/>
        <v>0.15952563078236079</v>
      </c>
      <c r="H804" s="306"/>
      <c r="I804" s="148">
        <f>VLOOKUP(D804,'Appendix 3b. nax IBGE 2019'!$E$5:$O$1850,11,FALSE)</f>
        <v>0</v>
      </c>
      <c r="J804" s="7">
        <v>1</v>
      </c>
      <c r="K804" s="8">
        <f t="shared" si="238"/>
        <v>15946.941442927566</v>
      </c>
      <c r="L804" s="8">
        <f t="shared" si="241"/>
        <v>15946.941442927566</v>
      </c>
      <c r="M804" s="8">
        <f>K804*O804</f>
        <v>99964.760300392212</v>
      </c>
      <c r="N804" s="8">
        <f>M804</f>
        <v>99964.760300392212</v>
      </c>
      <c r="O804" s="142">
        <f>1/G804</f>
        <v>6.2685851489550917</v>
      </c>
    </row>
    <row r="805" spans="1:15" x14ac:dyDescent="0.2">
      <c r="A805" s="143" t="s">
        <v>61</v>
      </c>
      <c r="B805" s="143" t="s">
        <v>48</v>
      </c>
      <c r="C805" s="144">
        <v>0</v>
      </c>
      <c r="D805" s="143" t="str">
        <f t="shared" si="239"/>
        <v>RJFemale0</v>
      </c>
      <c r="E805" s="151">
        <f>VLOOKUP(D805,'Appendix 1b. Person-years 2019'!$E$3:$F$1682,2,FALSE)</f>
        <v>110501.66130000001</v>
      </c>
      <c r="F805" s="151">
        <f>VLOOKUP(D805,'Appendix 2b.Deaths 2019'!$E$4:$F$1683,2,FALSE)</f>
        <v>1243</v>
      </c>
      <c r="G805" s="152">
        <f t="shared" si="240"/>
        <v>1.1248699660952518E-2</v>
      </c>
      <c r="H805" s="307">
        <v>1</v>
      </c>
      <c r="I805" s="148">
        <f>VLOOKUP(D805,'Appendix 3b. nax IBGE 2019'!$E$5:$O$1850,11,FALSE)</f>
        <v>7.9016873266835666E-2</v>
      </c>
      <c r="J805" s="152">
        <f t="shared" ref="J805:J823" si="242">(H805*G805)/(1+(H805-I805)*G805)</f>
        <v>1.1133359585532264E-2</v>
      </c>
      <c r="K805" s="151">
        <v>100000</v>
      </c>
      <c r="L805" s="151">
        <f t="shared" si="241"/>
        <v>1113.3359585532264</v>
      </c>
      <c r="M805" s="151">
        <f t="shared" ref="M805:M823" si="243">K806*H805+L805*I805</f>
        <v>98974.636367787185</v>
      </c>
      <c r="N805" s="151">
        <f t="shared" ref="N805:N823" si="244">N806+M805</f>
        <v>7856964.0264949156</v>
      </c>
      <c r="O805" s="150">
        <f t="shared" ref="O805:O823" si="245">N805/K805</f>
        <v>78.569640264949157</v>
      </c>
    </row>
    <row r="806" spans="1:15" x14ac:dyDescent="0.2">
      <c r="A806" s="143" t="s">
        <v>61</v>
      </c>
      <c r="B806" s="143" t="s">
        <v>48</v>
      </c>
      <c r="C806" s="149" t="s">
        <v>107</v>
      </c>
      <c r="D806" s="143" t="str">
        <f t="shared" si="239"/>
        <v>RJFemale01-04</v>
      </c>
      <c r="E806" s="146">
        <f>VLOOKUP(D806,'Appendix 1b. Person-years 2019'!$E$3:$F$1682,2,FALSE)</f>
        <v>441024.87190000003</v>
      </c>
      <c r="F806" s="146">
        <f>VLOOKUP(D806,'Appendix 2b.Deaths 2019'!$E$4:$F$1683,2,FALSE)</f>
        <v>192</v>
      </c>
      <c r="G806" s="147">
        <f t="shared" si="240"/>
        <v>4.3534959643621858E-4</v>
      </c>
      <c r="H806" s="304">
        <v>4</v>
      </c>
      <c r="I806" s="148">
        <f>VLOOKUP(D806,'Appendix 3b. nax IBGE 2019'!$E$5:$O$1850,11,FALSE)</f>
        <v>1.5082825269804485</v>
      </c>
      <c r="J806" s="147">
        <f t="shared" si="242"/>
        <v>1.739511419080334E-3</v>
      </c>
      <c r="K806" s="146">
        <f t="shared" ref="K806:K824" si="246">K805-L805</f>
        <v>98886.664041446769</v>
      </c>
      <c r="L806" s="146">
        <f t="shared" si="241"/>
        <v>172.01448129485732</v>
      </c>
      <c r="M806" s="146">
        <f t="shared" si="243"/>
        <v>395118.04467713227</v>
      </c>
      <c r="N806" s="146">
        <f t="shared" si="244"/>
        <v>7757989.390127128</v>
      </c>
      <c r="O806" s="145">
        <f t="shared" si="245"/>
        <v>78.453343181599195</v>
      </c>
    </row>
    <row r="807" spans="1:15" x14ac:dyDescent="0.2">
      <c r="A807" s="143" t="s">
        <v>61</v>
      </c>
      <c r="B807" s="143" t="s">
        <v>48</v>
      </c>
      <c r="C807" s="149" t="s">
        <v>106</v>
      </c>
      <c r="D807" s="143" t="str">
        <f t="shared" si="239"/>
        <v>RJFemale05-09</v>
      </c>
      <c r="E807" s="146">
        <f>VLOOKUP(D807,'Appendix 1b. Person-years 2019'!$E$3:$F$1682,2,FALSE)</f>
        <v>528079.87150000001</v>
      </c>
      <c r="F807" s="146">
        <f>VLOOKUP(D807,'Appendix 2b.Deaths 2019'!$E$4:$F$1683,2,FALSE)</f>
        <v>110</v>
      </c>
      <c r="G807" s="147">
        <f t="shared" si="240"/>
        <v>2.0830182314570571E-4</v>
      </c>
      <c r="H807" s="304">
        <v>5</v>
      </c>
      <c r="I807" s="148">
        <f>VLOOKUP(D807,'Appendix 3b. nax IBGE 2019'!$E$5:$O$1850,11,FALSE)</f>
        <v>2.5000000000007008</v>
      </c>
      <c r="J807" s="147">
        <f t="shared" si="242"/>
        <v>1.0409670274044217E-3</v>
      </c>
      <c r="K807" s="146">
        <f t="shared" si="246"/>
        <v>98714.649560151913</v>
      </c>
      <c r="L807" s="146">
        <f t="shared" si="241"/>
        <v>102.75869531390053</v>
      </c>
      <c r="M807" s="146">
        <f t="shared" si="243"/>
        <v>493316.35106247495</v>
      </c>
      <c r="N807" s="146">
        <f t="shared" si="244"/>
        <v>7362871.3454499952</v>
      </c>
      <c r="O807" s="145">
        <f t="shared" si="245"/>
        <v>74.587423227019812</v>
      </c>
    </row>
    <row r="808" spans="1:15" x14ac:dyDescent="0.2">
      <c r="A808" s="143" t="s">
        <v>61</v>
      </c>
      <c r="B808" s="143" t="s">
        <v>48</v>
      </c>
      <c r="C808" s="149" t="s">
        <v>71</v>
      </c>
      <c r="D808" s="143" t="str">
        <f t="shared" si="239"/>
        <v>RJFemale10-14</v>
      </c>
      <c r="E808" s="146">
        <f>VLOOKUP(D808,'Appendix 1b. Person-years 2019'!$E$3:$F$1682,2,FALSE)</f>
        <v>520777.33649999998</v>
      </c>
      <c r="F808" s="146">
        <f>VLOOKUP(D808,'Appendix 2b.Deaths 2019'!$E$4:$F$1683,2,FALSE)</f>
        <v>114</v>
      </c>
      <c r="G808" s="147">
        <f t="shared" si="240"/>
        <v>2.1890353517716878E-4</v>
      </c>
      <c r="H808" s="304">
        <v>5</v>
      </c>
      <c r="I808" s="148">
        <f>VLOOKUP(D808,'Appendix 3b. nax IBGE 2019'!$E$5:$O$1850,11,FALSE)</f>
        <v>2.5000000000001195</v>
      </c>
      <c r="J808" s="147">
        <f t="shared" si="242"/>
        <v>1.0939190190346834E-3</v>
      </c>
      <c r="K808" s="146">
        <f t="shared" si="246"/>
        <v>98611.890864838017</v>
      </c>
      <c r="L808" s="146">
        <f t="shared" si="241"/>
        <v>107.87342292001885</v>
      </c>
      <c r="M808" s="146">
        <f t="shared" si="243"/>
        <v>492789.77076689008</v>
      </c>
      <c r="N808" s="146">
        <f t="shared" si="244"/>
        <v>6869554.9943875205</v>
      </c>
      <c r="O808" s="145">
        <f t="shared" si="245"/>
        <v>69.662542053911608</v>
      </c>
    </row>
    <row r="809" spans="1:15" x14ac:dyDescent="0.2">
      <c r="A809" s="143" t="s">
        <v>61</v>
      </c>
      <c r="B809" s="143" t="s">
        <v>48</v>
      </c>
      <c r="C809" s="144" t="s">
        <v>72</v>
      </c>
      <c r="D809" s="143" t="str">
        <f t="shared" si="239"/>
        <v>RJFemale15-19</v>
      </c>
      <c r="E809" s="146">
        <f>VLOOKUP(D809,'Appendix 1b. Person-years 2019'!$E$3:$F$1682,2,FALSE)</f>
        <v>575845.18489999999</v>
      </c>
      <c r="F809" s="146">
        <f>VLOOKUP(D809,'Appendix 2b.Deaths 2019'!$E$4:$F$1683,2,FALSE)</f>
        <v>288</v>
      </c>
      <c r="G809" s="147">
        <f t="shared" si="240"/>
        <v>5.0013442423767673E-4</v>
      </c>
      <c r="H809" s="304">
        <v>5</v>
      </c>
      <c r="I809" s="148">
        <f>VLOOKUP(D809,'Appendix 3b. nax IBGE 2019'!$E$5:$O$1850,11,FALSE)</f>
        <v>2.5000000000002331</v>
      </c>
      <c r="J809" s="147">
        <f t="shared" si="242"/>
        <v>2.4975493451789934E-3</v>
      </c>
      <c r="K809" s="146">
        <f t="shared" si="246"/>
        <v>98504.017441917997</v>
      </c>
      <c r="L809" s="146">
        <f t="shared" si="241"/>
        <v>246.01864425956245</v>
      </c>
      <c r="M809" s="146">
        <f t="shared" si="243"/>
        <v>491905.04059894115</v>
      </c>
      <c r="N809" s="146">
        <f t="shared" si="244"/>
        <v>6376765.2236206308</v>
      </c>
      <c r="O809" s="145">
        <f t="shared" si="245"/>
        <v>64.736092894694707</v>
      </c>
    </row>
    <row r="810" spans="1:15" x14ac:dyDescent="0.2">
      <c r="A810" s="143" t="s">
        <v>61</v>
      </c>
      <c r="B810" s="143" t="s">
        <v>48</v>
      </c>
      <c r="C810" s="144" t="s">
        <v>73</v>
      </c>
      <c r="D810" s="143" t="str">
        <f t="shared" si="239"/>
        <v>RJFemale20-24</v>
      </c>
      <c r="E810" s="146">
        <f>VLOOKUP(D810,'Appendix 1b. Person-years 2019'!$E$3:$F$1682,2,FALSE)</f>
        <v>664890.88500000001</v>
      </c>
      <c r="F810" s="146">
        <f>VLOOKUP(D810,'Appendix 2b.Deaths 2019'!$E$4:$F$1683,2,FALSE)</f>
        <v>426</v>
      </c>
      <c r="G810" s="147">
        <f t="shared" si="240"/>
        <v>6.4070663263792523E-4</v>
      </c>
      <c r="H810" s="304">
        <v>5</v>
      </c>
      <c r="I810" s="148">
        <f>VLOOKUP(D810,'Appendix 3b. nax IBGE 2019'!$E$5:$O$1850,11,FALSE)</f>
        <v>2.5000000000001497</v>
      </c>
      <c r="J810" s="147">
        <f t="shared" si="242"/>
        <v>3.1984100568463333E-3</v>
      </c>
      <c r="K810" s="146">
        <f t="shared" si="246"/>
        <v>98257.998797658438</v>
      </c>
      <c r="L810" s="146">
        <f t="shared" si="241"/>
        <v>314.26937152002569</v>
      </c>
      <c r="M810" s="146">
        <f t="shared" si="243"/>
        <v>490504.32055949216</v>
      </c>
      <c r="N810" s="146">
        <f t="shared" si="244"/>
        <v>5884860.1830216898</v>
      </c>
      <c r="O810" s="145">
        <f t="shared" si="245"/>
        <v>59.891919793118468</v>
      </c>
    </row>
    <row r="811" spans="1:15" x14ac:dyDescent="0.2">
      <c r="A811" s="143" t="s">
        <v>61</v>
      </c>
      <c r="B811" s="143" t="s">
        <v>48</v>
      </c>
      <c r="C811" s="144" t="s">
        <v>74</v>
      </c>
      <c r="D811" s="143" t="str">
        <f t="shared" si="239"/>
        <v>RJFemale25-29</v>
      </c>
      <c r="E811" s="146">
        <f>VLOOKUP(D811,'Appendix 1b. Person-years 2019'!$E$3:$F$1682,2,FALSE)</f>
        <v>656251.15590000001</v>
      </c>
      <c r="F811" s="146">
        <f>VLOOKUP(D811,'Appendix 2b.Deaths 2019'!$E$4:$F$1683,2,FALSE)</f>
        <v>529</v>
      </c>
      <c r="G811" s="147">
        <f t="shared" si="240"/>
        <v>8.0609381826461787E-4</v>
      </c>
      <c r="H811" s="304">
        <v>5</v>
      </c>
      <c r="I811" s="148">
        <f>VLOOKUP(D811,'Appendix 3b. nax IBGE 2019'!$E$5:$O$1850,11,FALSE)</f>
        <v>2.5000000000001266</v>
      </c>
      <c r="J811" s="147">
        <f t="shared" si="242"/>
        <v>4.0223630862764323E-3</v>
      </c>
      <c r="K811" s="146">
        <f t="shared" si="246"/>
        <v>97943.729426138409</v>
      </c>
      <c r="L811" s="146">
        <f t="shared" si="241"/>
        <v>393.96524177594591</v>
      </c>
      <c r="M811" s="146">
        <f t="shared" si="243"/>
        <v>488733.73402625223</v>
      </c>
      <c r="N811" s="146">
        <f t="shared" si="244"/>
        <v>5394355.8624621974</v>
      </c>
      <c r="O811" s="145">
        <f t="shared" si="245"/>
        <v>55.076071679812884</v>
      </c>
    </row>
    <row r="812" spans="1:15" x14ac:dyDescent="0.2">
      <c r="A812" s="143" t="s">
        <v>61</v>
      </c>
      <c r="B812" s="143" t="s">
        <v>48</v>
      </c>
      <c r="C812" s="144" t="s">
        <v>75</v>
      </c>
      <c r="D812" s="143" t="str">
        <f t="shared" si="239"/>
        <v>RJFemale30-34</v>
      </c>
      <c r="E812" s="146">
        <f>VLOOKUP(D812,'Appendix 1b. Person-years 2019'!$E$3:$F$1682,2,FALSE)</f>
        <v>681646.11699999997</v>
      </c>
      <c r="F812" s="146">
        <f>VLOOKUP(D812,'Appendix 2b.Deaths 2019'!$E$4:$F$1683,2,FALSE)</f>
        <v>722</v>
      </c>
      <c r="G812" s="147">
        <f t="shared" si="240"/>
        <v>1.0592006350415401E-3</v>
      </c>
      <c r="H812" s="304">
        <v>5</v>
      </c>
      <c r="I812" s="148">
        <f>VLOOKUP(D812,'Appendix 3b. nax IBGE 2019'!$E$5:$O$1850,11,FALSE)</f>
        <v>2.4999999999999183</v>
      </c>
      <c r="J812" s="147">
        <f t="shared" si="242"/>
        <v>5.2820163874280407E-3</v>
      </c>
      <c r="K812" s="146">
        <f t="shared" si="246"/>
        <v>97549.764184362459</v>
      </c>
      <c r="L812" s="146">
        <f t="shared" si="241"/>
        <v>515.25945301154343</v>
      </c>
      <c r="M812" s="146">
        <f t="shared" si="243"/>
        <v>486460.67228928342</v>
      </c>
      <c r="N812" s="146">
        <f t="shared" si="244"/>
        <v>4905622.1284359451</v>
      </c>
      <c r="O812" s="145">
        <f t="shared" si="245"/>
        <v>50.288405814745495</v>
      </c>
    </row>
    <row r="813" spans="1:15" x14ac:dyDescent="0.2">
      <c r="A813" s="143" t="s">
        <v>61</v>
      </c>
      <c r="B813" s="143" t="s">
        <v>48</v>
      </c>
      <c r="C813" s="144" t="s">
        <v>76</v>
      </c>
      <c r="D813" s="143" t="str">
        <f t="shared" si="239"/>
        <v>RJFemale35-39</v>
      </c>
      <c r="E813" s="146">
        <f>VLOOKUP(D813,'Appendix 1b. Person-years 2019'!$E$3:$F$1682,2,FALSE)</f>
        <v>707738.04</v>
      </c>
      <c r="F813" s="146">
        <f>VLOOKUP(D813,'Appendix 2b.Deaths 2019'!$E$4:$F$1683,2,FALSE)</f>
        <v>1060</v>
      </c>
      <c r="G813" s="147">
        <f t="shared" si="240"/>
        <v>1.497729301084339E-3</v>
      </c>
      <c r="H813" s="304">
        <v>5</v>
      </c>
      <c r="I813" s="148">
        <f>VLOOKUP(D813,'Appendix 3b. nax IBGE 2019'!$E$5:$O$1850,11,FALSE)</f>
        <v>2.5000000000000329</v>
      </c>
      <c r="J813" s="147">
        <f t="shared" si="242"/>
        <v>7.460711191027372E-3</v>
      </c>
      <c r="K813" s="146">
        <f t="shared" si="246"/>
        <v>97034.504731350913</v>
      </c>
      <c r="L813" s="146">
        <f t="shared" si="241"/>
        <v>723.94641536498818</v>
      </c>
      <c r="M813" s="146">
        <f t="shared" si="243"/>
        <v>483362.65761834214</v>
      </c>
      <c r="N813" s="146">
        <f t="shared" si="244"/>
        <v>4419161.4561466621</v>
      </c>
      <c r="O813" s="145">
        <f t="shared" si="245"/>
        <v>45.542165319249307</v>
      </c>
    </row>
    <row r="814" spans="1:15" x14ac:dyDescent="0.2">
      <c r="A814" s="143" t="s">
        <v>61</v>
      </c>
      <c r="B814" s="143" t="s">
        <v>48</v>
      </c>
      <c r="C814" s="144" t="s">
        <v>77</v>
      </c>
      <c r="D814" s="143" t="str">
        <f t="shared" si="239"/>
        <v>RJFemale40-44</v>
      </c>
      <c r="E814" s="146">
        <f>VLOOKUP(D814,'Appendix 1b. Person-years 2019'!$E$3:$F$1682,2,FALSE)</f>
        <v>674346.49289999995</v>
      </c>
      <c r="F814" s="146">
        <f>VLOOKUP(D814,'Appendix 2b.Deaths 2019'!$E$4:$F$1683,2,FALSE)</f>
        <v>1445</v>
      </c>
      <c r="G814" s="147">
        <f t="shared" si="240"/>
        <v>2.1428153259696447E-3</v>
      </c>
      <c r="H814" s="304">
        <v>5</v>
      </c>
      <c r="I814" s="148">
        <f>VLOOKUP(D814,'Appendix 3b. nax IBGE 2019'!$E$5:$O$1850,11,FALSE)</f>
        <v>2.4999999999999947</v>
      </c>
      <c r="J814" s="147">
        <f t="shared" si="242"/>
        <v>1.0656986743541434E-2</v>
      </c>
      <c r="K814" s="146">
        <f t="shared" si="246"/>
        <v>96310.558315985923</v>
      </c>
      <c r="L814" s="146">
        <f t="shared" si="241"/>
        <v>1026.3803432365362</v>
      </c>
      <c r="M814" s="146">
        <f t="shared" si="243"/>
        <v>478986.84072183829</v>
      </c>
      <c r="N814" s="146">
        <f t="shared" si="244"/>
        <v>3935798.7985283202</v>
      </c>
      <c r="O814" s="145">
        <f t="shared" si="245"/>
        <v>40.865704314737052</v>
      </c>
    </row>
    <row r="815" spans="1:15" x14ac:dyDescent="0.2">
      <c r="A815" s="143" t="s">
        <v>61</v>
      </c>
      <c r="B815" s="143" t="s">
        <v>48</v>
      </c>
      <c r="C815" s="144" t="s">
        <v>78</v>
      </c>
      <c r="D815" s="143" t="str">
        <f t="shared" si="239"/>
        <v>RJFemale45-49</v>
      </c>
      <c r="E815" s="146">
        <f>VLOOKUP(D815,'Appendix 1b. Person-years 2019'!$E$3:$F$1682,2,FALSE)</f>
        <v>609960.73479999998</v>
      </c>
      <c r="F815" s="146">
        <f>VLOOKUP(D815,'Appendix 2b.Deaths 2019'!$E$4:$F$1683,2,FALSE)</f>
        <v>1985</v>
      </c>
      <c r="G815" s="147">
        <f t="shared" si="240"/>
        <v>3.2543078377837904E-3</v>
      </c>
      <c r="H815" s="304">
        <v>5</v>
      </c>
      <c r="I815" s="148">
        <f>VLOOKUP(D815,'Appendix 3b. nax IBGE 2019'!$E$5:$O$1850,11,FALSE)</f>
        <v>2.4999999999999898</v>
      </c>
      <c r="J815" s="147">
        <f t="shared" si="242"/>
        <v>1.6140226028746572E-2</v>
      </c>
      <c r="K815" s="146">
        <f t="shared" si="246"/>
        <v>95284.177972749385</v>
      </c>
      <c r="L815" s="146">
        <f t="shared" si="241"/>
        <v>1537.9081694434904</v>
      </c>
      <c r="M815" s="146">
        <f t="shared" si="243"/>
        <v>472576.11944013822</v>
      </c>
      <c r="N815" s="146">
        <f t="shared" si="244"/>
        <v>3456811.957806482</v>
      </c>
      <c r="O815" s="145">
        <f t="shared" si="245"/>
        <v>36.278971297785731</v>
      </c>
    </row>
    <row r="816" spans="1:15" x14ac:dyDescent="0.2">
      <c r="A816" s="143" t="s">
        <v>61</v>
      </c>
      <c r="B816" s="143" t="s">
        <v>48</v>
      </c>
      <c r="C816" s="144" t="s">
        <v>79</v>
      </c>
      <c r="D816" s="143" t="str">
        <f t="shared" si="239"/>
        <v>RJFemale50-54</v>
      </c>
      <c r="E816" s="146">
        <f>VLOOKUP(D816,'Appendix 1b. Person-years 2019'!$E$3:$F$1682,2,FALSE)</f>
        <v>586173.32270000002</v>
      </c>
      <c r="F816" s="146">
        <f>VLOOKUP(D816,'Appendix 2b.Deaths 2019'!$E$4:$F$1683,2,FALSE)</f>
        <v>2793</v>
      </c>
      <c r="G816" s="147">
        <f t="shared" si="240"/>
        <v>4.7648023064834023E-3</v>
      </c>
      <c r="H816" s="304">
        <v>5</v>
      </c>
      <c r="I816" s="148">
        <f>VLOOKUP(D816,'Appendix 3b. nax IBGE 2019'!$E$5:$O$1850,11,FALSE)</f>
        <v>2.5000000000000058</v>
      </c>
      <c r="J816" s="147">
        <f t="shared" si="242"/>
        <v>2.3543560503937036E-2</v>
      </c>
      <c r="K816" s="146">
        <f t="shared" si="246"/>
        <v>93746.269803305899</v>
      </c>
      <c r="L816" s="146">
        <f t="shared" si="241"/>
        <v>2207.1209751325378</v>
      </c>
      <c r="M816" s="146">
        <f t="shared" si="243"/>
        <v>463213.54657869815</v>
      </c>
      <c r="N816" s="146">
        <f t="shared" si="244"/>
        <v>2984235.8383663436</v>
      </c>
      <c r="O816" s="145">
        <f t="shared" si="245"/>
        <v>31.833115542919519</v>
      </c>
    </row>
    <row r="817" spans="1:15" x14ac:dyDescent="0.2">
      <c r="A817" s="143" t="s">
        <v>61</v>
      </c>
      <c r="B817" s="143" t="s">
        <v>48</v>
      </c>
      <c r="C817" s="144" t="s">
        <v>80</v>
      </c>
      <c r="D817" s="143" t="str">
        <f t="shared" si="239"/>
        <v>RJFemale55-59</v>
      </c>
      <c r="E817" s="146">
        <f>VLOOKUP(D817,'Appendix 1b. Person-years 2019'!$E$3:$F$1682,2,FALSE)</f>
        <v>560113.72620000003</v>
      </c>
      <c r="F817" s="146">
        <f>VLOOKUP(D817,'Appendix 2b.Deaths 2019'!$E$4:$F$1683,2,FALSE)</f>
        <v>4031</v>
      </c>
      <c r="G817" s="147">
        <f t="shared" si="240"/>
        <v>7.1967527511736951E-3</v>
      </c>
      <c r="H817" s="304">
        <v>5</v>
      </c>
      <c r="I817" s="148">
        <f>VLOOKUP(D817,'Appendix 3b. nax IBGE 2019'!$E$5:$O$1850,11,FALSE)</f>
        <v>2.5000000000000204</v>
      </c>
      <c r="J817" s="147">
        <f t="shared" si="242"/>
        <v>3.5347790484819633E-2</v>
      </c>
      <c r="K817" s="146">
        <f t="shared" si="246"/>
        <v>91539.148828173362</v>
      </c>
      <c r="L817" s="146">
        <f t="shared" si="241"/>
        <v>3235.7066539369948</v>
      </c>
      <c r="M817" s="146">
        <f t="shared" si="243"/>
        <v>449606.47750602436</v>
      </c>
      <c r="N817" s="146">
        <f t="shared" si="244"/>
        <v>2521022.2917876453</v>
      </c>
      <c r="O817" s="145">
        <f t="shared" si="245"/>
        <v>27.540372879365691</v>
      </c>
    </row>
    <row r="818" spans="1:15" x14ac:dyDescent="0.2">
      <c r="A818" s="143" t="s">
        <v>61</v>
      </c>
      <c r="B818" s="143" t="s">
        <v>48</v>
      </c>
      <c r="C818" s="144" t="s">
        <v>81</v>
      </c>
      <c r="D818" s="143" t="str">
        <f t="shared" si="239"/>
        <v>RJFemale60-64</v>
      </c>
      <c r="E818" s="146">
        <f>VLOOKUP(D818,'Appendix 1b. Person-years 2019'!$E$3:$F$1682,2,FALSE)</f>
        <v>494758.71149999998</v>
      </c>
      <c r="F818" s="146">
        <f>VLOOKUP(D818,'Appendix 2b.Deaths 2019'!$E$4:$F$1683,2,FALSE)</f>
        <v>5486</v>
      </c>
      <c r="G818" s="147">
        <f t="shared" si="240"/>
        <v>1.1088233258930703E-2</v>
      </c>
      <c r="H818" s="304">
        <v>5</v>
      </c>
      <c r="I818" s="148">
        <f>VLOOKUP(D818,'Appendix 3b. nax IBGE 2019'!$E$5:$O$1850,11,FALSE)</f>
        <v>2.4999999999999973</v>
      </c>
      <c r="J818" s="147">
        <f t="shared" si="242"/>
        <v>5.3945758413117093E-2</v>
      </c>
      <c r="K818" s="146">
        <f t="shared" si="246"/>
        <v>88303.442174236363</v>
      </c>
      <c r="L818" s="146">
        <f t="shared" si="241"/>
        <v>4763.5961585780096</v>
      </c>
      <c r="M818" s="146">
        <f t="shared" si="243"/>
        <v>429608.22047473677</v>
      </c>
      <c r="N818" s="146">
        <f t="shared" si="244"/>
        <v>2071415.814281621</v>
      </c>
      <c r="O818" s="145">
        <f t="shared" si="245"/>
        <v>23.457928289979872</v>
      </c>
    </row>
    <row r="819" spans="1:15" x14ac:dyDescent="0.2">
      <c r="A819" s="143" t="s">
        <v>61</v>
      </c>
      <c r="B819" s="143" t="s">
        <v>48</v>
      </c>
      <c r="C819" s="144" t="s">
        <v>82</v>
      </c>
      <c r="D819" s="143" t="str">
        <f t="shared" si="239"/>
        <v>RJFemale65-69</v>
      </c>
      <c r="E819" s="146">
        <f>VLOOKUP(D819,'Appendix 1b. Person-years 2019'!$E$3:$F$1682,2,FALSE)</f>
        <v>398884.95789999998</v>
      </c>
      <c r="F819" s="146">
        <f>VLOOKUP(D819,'Appendix 2b.Deaths 2019'!$E$4:$F$1683,2,FALSE)</f>
        <v>6455</v>
      </c>
      <c r="G819" s="147">
        <f t="shared" si="240"/>
        <v>1.6182610730631417E-2</v>
      </c>
      <c r="H819" s="304">
        <v>5</v>
      </c>
      <c r="I819" s="148">
        <f>VLOOKUP(D819,'Appendix 3b. nax IBGE 2019'!$E$5:$O$1850,11,FALSE)</f>
        <v>2.4999999999999996</v>
      </c>
      <c r="J819" s="147">
        <f t="shared" si="242"/>
        <v>7.7766875950064096E-2</v>
      </c>
      <c r="K819" s="146">
        <f t="shared" si="246"/>
        <v>83539.846015658346</v>
      </c>
      <c r="L819" s="146">
        <f t="shared" si="241"/>
        <v>6496.6328419871588</v>
      </c>
      <c r="M819" s="146">
        <f t="shared" si="243"/>
        <v>401457.64797332382</v>
      </c>
      <c r="N819" s="146">
        <f t="shared" si="244"/>
        <v>1641807.5938068843</v>
      </c>
      <c r="O819" s="145">
        <f t="shared" si="245"/>
        <v>19.652988030396308</v>
      </c>
    </row>
    <row r="820" spans="1:15" x14ac:dyDescent="0.2">
      <c r="A820" s="143" t="s">
        <v>61</v>
      </c>
      <c r="B820" s="143" t="s">
        <v>48</v>
      </c>
      <c r="C820" s="144" t="s">
        <v>19</v>
      </c>
      <c r="D820" s="143" t="str">
        <f t="shared" si="239"/>
        <v>RJFemale70-74</v>
      </c>
      <c r="E820" s="146">
        <f>VLOOKUP(D820,'Appendix 1b. Person-years 2019'!$E$3:$F$1682,2,FALSE)</f>
        <v>297580.86040000001</v>
      </c>
      <c r="F820" s="146">
        <f>VLOOKUP(D820,'Appendix 2b.Deaths 2019'!$E$4:$F$1683,2,FALSE)</f>
        <v>7228</v>
      </c>
      <c r="G820" s="147">
        <f t="shared" si="240"/>
        <v>2.4289196523876976E-2</v>
      </c>
      <c r="H820" s="304">
        <v>5</v>
      </c>
      <c r="I820" s="148">
        <f>VLOOKUP(D820,'Appendix 3b. nax IBGE 2019'!$E$5:$O$1850,11,FALSE)</f>
        <v>2.4999999999999942</v>
      </c>
      <c r="J820" s="147">
        <f t="shared" si="242"/>
        <v>0.11449358938607854</v>
      </c>
      <c r="K820" s="146">
        <f t="shared" si="246"/>
        <v>77043.213173671189</v>
      </c>
      <c r="L820" s="146">
        <f t="shared" si="241"/>
        <v>8820.9540140904264</v>
      </c>
      <c r="M820" s="146">
        <f t="shared" si="243"/>
        <v>363163.68083312979</v>
      </c>
      <c r="N820" s="146">
        <f t="shared" si="244"/>
        <v>1240349.9458335605</v>
      </c>
      <c r="O820" s="145">
        <f t="shared" si="245"/>
        <v>16.099405706737045</v>
      </c>
    </row>
    <row r="821" spans="1:15" x14ac:dyDescent="0.2">
      <c r="A821" s="143" t="s">
        <v>61</v>
      </c>
      <c r="B821" s="143" t="s">
        <v>48</v>
      </c>
      <c r="C821" s="144" t="s">
        <v>20</v>
      </c>
      <c r="D821" s="143" t="str">
        <f t="shared" si="239"/>
        <v>RJFemale75-79</v>
      </c>
      <c r="E821" s="146">
        <f>VLOOKUP(D821,'Appendix 1b. Person-years 2019'!$E$3:$F$1682,2,FALSE)</f>
        <v>203910.48800000001</v>
      </c>
      <c r="F821" s="146">
        <f>VLOOKUP(D821,'Appendix 2b.Deaths 2019'!$E$4:$F$1683,2,FALSE)</f>
        <v>7768</v>
      </c>
      <c r="G821" s="147">
        <f t="shared" si="240"/>
        <v>3.8095146925448971E-2</v>
      </c>
      <c r="H821" s="304">
        <v>5</v>
      </c>
      <c r="I821" s="148">
        <f>VLOOKUP(D821,'Appendix 3b. nax IBGE 2019'!$E$5:$O$1850,11,FALSE)</f>
        <v>2.4999999999999996</v>
      </c>
      <c r="J821" s="147">
        <f t="shared" si="242"/>
        <v>0.17391266346044071</v>
      </c>
      <c r="K821" s="146">
        <f t="shared" si="246"/>
        <v>68222.259159580761</v>
      </c>
      <c r="L821" s="146">
        <f t="shared" si="241"/>
        <v>11864.714797731138</v>
      </c>
      <c r="M821" s="146">
        <f t="shared" si="243"/>
        <v>311449.50880357594</v>
      </c>
      <c r="N821" s="146">
        <f t="shared" si="244"/>
        <v>877186.26500043087</v>
      </c>
      <c r="O821" s="145">
        <f t="shared" si="245"/>
        <v>12.857772167124777</v>
      </c>
    </row>
    <row r="822" spans="1:15" x14ac:dyDescent="0.2">
      <c r="A822" s="143" t="s">
        <v>61</v>
      </c>
      <c r="B822" s="143" t="s">
        <v>48</v>
      </c>
      <c r="C822" s="144" t="s">
        <v>21</v>
      </c>
      <c r="D822" s="143" t="str">
        <f t="shared" si="239"/>
        <v>RJFemale80-84</v>
      </c>
      <c r="E822" s="146">
        <f>VLOOKUP(D822,'Appendix 1b. Person-years 2019'!$E$3:$F$1682,2,FALSE)</f>
        <v>144465.66320000001</v>
      </c>
      <c r="F822" s="146">
        <f>VLOOKUP(D822,'Appendix 2b.Deaths 2019'!$E$4:$F$1683,2,FALSE)</f>
        <v>8867</v>
      </c>
      <c r="G822" s="147">
        <f t="shared" si="240"/>
        <v>6.1377906719082567E-2</v>
      </c>
      <c r="H822" s="304">
        <v>5</v>
      </c>
      <c r="I822" s="148">
        <f>VLOOKUP(D822,'Appendix 3b. nax IBGE 2019'!$E$5:$O$1850,11,FALSE)</f>
        <v>2.5000000000000004</v>
      </c>
      <c r="J822" s="147">
        <f t="shared" si="242"/>
        <v>0.26606348429446364</v>
      </c>
      <c r="K822" s="146">
        <f t="shared" si="246"/>
        <v>56357.544361849621</v>
      </c>
      <c r="L822" s="146">
        <f t="shared" si="241"/>
        <v>14994.684619193515</v>
      </c>
      <c r="M822" s="146">
        <f t="shared" si="243"/>
        <v>244301.01026126434</v>
      </c>
      <c r="N822" s="146">
        <f t="shared" si="244"/>
        <v>565736.75619685487</v>
      </c>
      <c r="O822" s="145">
        <f t="shared" si="245"/>
        <v>10.038350013344829</v>
      </c>
    </row>
    <row r="823" spans="1:15" x14ac:dyDescent="0.2">
      <c r="A823" s="143" t="s">
        <v>61</v>
      </c>
      <c r="B823" s="143" t="s">
        <v>48</v>
      </c>
      <c r="C823" s="144" t="s">
        <v>22</v>
      </c>
      <c r="D823" s="143" t="str">
        <f t="shared" si="239"/>
        <v>RJFemale85-89</v>
      </c>
      <c r="E823" s="146">
        <f>VLOOKUP(D823,'Appendix 1b. Person-years 2019'!$E$3:$F$1682,2,FALSE)</f>
        <v>84756.703800000003</v>
      </c>
      <c r="F823" s="146">
        <f>VLOOKUP(D823,'Appendix 2b.Deaths 2019'!$E$4:$F$1683,2,FALSE)</f>
        <v>8856</v>
      </c>
      <c r="G823" s="147">
        <f t="shared" si="240"/>
        <v>0.10448731018253685</v>
      </c>
      <c r="H823" s="304">
        <v>5</v>
      </c>
      <c r="I823" s="148">
        <f>VLOOKUP(D823,'Appendix 3b. nax IBGE 2019'!$E$5:$O$1850,11,FALSE)</f>
        <v>2.4999999999999996</v>
      </c>
      <c r="J823" s="147">
        <f t="shared" si="242"/>
        <v>0.41423166875983691</v>
      </c>
      <c r="K823" s="146">
        <f t="shared" si="246"/>
        <v>41362.859742656103</v>
      </c>
      <c r="L823" s="146">
        <f t="shared" si="241"/>
        <v>17133.806415879517</v>
      </c>
      <c r="M823" s="146">
        <f t="shared" si="243"/>
        <v>163979.78267358171</v>
      </c>
      <c r="N823" s="146">
        <f t="shared" si="244"/>
        <v>321435.74593559059</v>
      </c>
      <c r="O823" s="145">
        <f t="shared" si="245"/>
        <v>7.7711199838560701</v>
      </c>
    </row>
    <row r="824" spans="1:15" x14ac:dyDescent="0.2">
      <c r="A824" s="143" t="s">
        <v>61</v>
      </c>
      <c r="B824" s="143" t="s">
        <v>48</v>
      </c>
      <c r="C824" s="144" t="s">
        <v>5</v>
      </c>
      <c r="D824" s="143" t="str">
        <f t="shared" si="239"/>
        <v>RJFemale90+</v>
      </c>
      <c r="E824" s="8">
        <f>VLOOKUP(D824,'Appendix 1b. Person-years 2019'!$E$3:$F$1682,2,FALSE)</f>
        <v>62750.894999999997</v>
      </c>
      <c r="F824" s="8">
        <f>VLOOKUP(D824,'Appendix 2b.Deaths 2019'!$E$4:$F$1683,2,FALSE)</f>
        <v>9656</v>
      </c>
      <c r="G824" s="7">
        <f t="shared" si="240"/>
        <v>0.15387828332966408</v>
      </c>
      <c r="H824" s="306"/>
      <c r="I824" s="148">
        <f>VLOOKUP(D824,'Appendix 3b. nax IBGE 2019'!$E$5:$O$1850,11,FALSE)</f>
        <v>0</v>
      </c>
      <c r="J824" s="7">
        <v>1</v>
      </c>
      <c r="K824" s="8">
        <f t="shared" si="246"/>
        <v>24229.053326776586</v>
      </c>
      <c r="L824" s="8">
        <f t="shared" si="241"/>
        <v>24229.053326776586</v>
      </c>
      <c r="M824" s="8">
        <f>K824*O824</f>
        <v>157455.96326200891</v>
      </c>
      <c r="N824" s="8">
        <f>M824</f>
        <v>157455.96326200891</v>
      </c>
      <c r="O824" s="142">
        <f>1/G824</f>
        <v>6.4986428127589058</v>
      </c>
    </row>
    <row r="825" spans="1:15" x14ac:dyDescent="0.2">
      <c r="A825" s="143" t="s">
        <v>61</v>
      </c>
      <c r="B825" s="143" t="s">
        <v>47</v>
      </c>
      <c r="C825" s="144">
        <v>0</v>
      </c>
      <c r="D825" s="143" t="str">
        <f t="shared" si="239"/>
        <v>RJMale0</v>
      </c>
      <c r="E825" s="151">
        <f>VLOOKUP(D825,'Appendix 1b. Person-years 2019'!$E$3:$F$1682,2,FALSE)</f>
        <v>115858.31</v>
      </c>
      <c r="F825" s="151">
        <f>VLOOKUP(D825,'Appendix 2b.Deaths 2019'!$E$4:$F$1683,2,FALSE)</f>
        <v>1485</v>
      </c>
      <c r="G825" s="152">
        <f t="shared" si="240"/>
        <v>1.2817380125776046E-2</v>
      </c>
      <c r="H825" s="307">
        <v>1</v>
      </c>
      <c r="I825" s="148">
        <f>VLOOKUP(D825,'Appendix 3b. nax IBGE 2019'!$E$5:$O$1850,11,FALSE)</f>
        <v>7.4519670737050084E-2</v>
      </c>
      <c r="J825" s="152">
        <f t="shared" ref="J825:J843" si="247">(H825*G825)/(1+(H825-I825)*G825)</f>
        <v>1.2667119797036115E-2</v>
      </c>
      <c r="K825" s="151">
        <v>100000</v>
      </c>
      <c r="L825" s="151">
        <f t="shared" si="241"/>
        <v>1266.7119797036114</v>
      </c>
      <c r="M825" s="151">
        <f t="shared" ref="M825:M843" si="248">K826*H825+L825*I825</f>
        <v>98827.682979942576</v>
      </c>
      <c r="N825" s="151">
        <f t="shared" ref="N825:N843" si="249">N826+M825</f>
        <v>7136128.2283519777</v>
      </c>
      <c r="O825" s="150">
        <f t="shared" ref="O825:O843" si="250">N825/K825</f>
        <v>71.36128228351977</v>
      </c>
    </row>
    <row r="826" spans="1:15" x14ac:dyDescent="0.2">
      <c r="A826" s="143" t="s">
        <v>61</v>
      </c>
      <c r="B826" s="143" t="s">
        <v>47</v>
      </c>
      <c r="C826" s="149" t="s">
        <v>107</v>
      </c>
      <c r="D826" s="143" t="str">
        <f t="shared" si="239"/>
        <v>RJMale01-04</v>
      </c>
      <c r="E826" s="146">
        <f>VLOOKUP(D826,'Appendix 1b. Person-years 2019'!$E$3:$F$1682,2,FALSE)</f>
        <v>462351.4486</v>
      </c>
      <c r="F826" s="146">
        <f>VLOOKUP(D826,'Appendix 2b.Deaths 2019'!$E$4:$F$1683,2,FALSE)</f>
        <v>252</v>
      </c>
      <c r="G826" s="147">
        <f t="shared" si="240"/>
        <v>5.4503992744708797E-4</v>
      </c>
      <c r="H826" s="304">
        <v>4</v>
      </c>
      <c r="I826" s="148">
        <f>VLOOKUP(D826,'Appendix 3b. nax IBGE 2019'!$E$5:$O$1850,11,FALSE)</f>
        <v>1.6194433850675127</v>
      </c>
      <c r="J826" s="147">
        <f t="shared" si="247"/>
        <v>2.1773346215903698E-3</v>
      </c>
      <c r="K826" s="146">
        <f t="shared" ref="K826:K844" si="251">K825-L825</f>
        <v>98733.288020296386</v>
      </c>
      <c r="L826" s="146">
        <f t="shared" si="241"/>
        <v>214.97540631004503</v>
      </c>
      <c r="M826" s="146">
        <f t="shared" si="248"/>
        <v>394421.39095564641</v>
      </c>
      <c r="N826" s="146">
        <f t="shared" si="249"/>
        <v>7037300.5453720354</v>
      </c>
      <c r="O826" s="145">
        <f t="shared" si="250"/>
        <v>71.275865379115018</v>
      </c>
    </row>
    <row r="827" spans="1:15" x14ac:dyDescent="0.2">
      <c r="A827" s="143" t="s">
        <v>61</v>
      </c>
      <c r="B827" s="143" t="s">
        <v>47</v>
      </c>
      <c r="C827" s="149" t="s">
        <v>106</v>
      </c>
      <c r="D827" s="143" t="str">
        <f t="shared" si="239"/>
        <v>RJMale05-09</v>
      </c>
      <c r="E827" s="146">
        <f>VLOOKUP(D827,'Appendix 1b. Person-years 2019'!$E$3:$F$1682,2,FALSE)</f>
        <v>553116.26520000002</v>
      </c>
      <c r="F827" s="146">
        <f>VLOOKUP(D827,'Appendix 2b.Deaths 2019'!$E$4:$F$1683,2,FALSE)</f>
        <v>125</v>
      </c>
      <c r="G827" s="147">
        <f t="shared" si="240"/>
        <v>2.2599226937360364E-4</v>
      </c>
      <c r="H827" s="304">
        <v>5</v>
      </c>
      <c r="I827" s="148">
        <f>VLOOKUP(D827,'Appendix 3b. nax IBGE 2019'!$E$5:$O$1850,11,FALSE)</f>
        <v>2.4999999999995248</v>
      </c>
      <c r="J827" s="147">
        <f t="shared" si="247"/>
        <v>1.129323301028878E-3</v>
      </c>
      <c r="K827" s="146">
        <f t="shared" si="251"/>
        <v>98518.312613986345</v>
      </c>
      <c r="L827" s="146">
        <f t="shared" si="241"/>
        <v>111.25902601302201</v>
      </c>
      <c r="M827" s="146">
        <f t="shared" si="248"/>
        <v>492313.41550489917</v>
      </c>
      <c r="N827" s="146">
        <f t="shared" si="249"/>
        <v>6642879.1544163888</v>
      </c>
      <c r="O827" s="145">
        <f t="shared" si="250"/>
        <v>67.427861665114634</v>
      </c>
    </row>
    <row r="828" spans="1:15" x14ac:dyDescent="0.2">
      <c r="A828" s="143" t="s">
        <v>61</v>
      </c>
      <c r="B828" s="143" t="s">
        <v>47</v>
      </c>
      <c r="C828" s="149" t="s">
        <v>71</v>
      </c>
      <c r="D828" s="143" t="str">
        <f t="shared" si="239"/>
        <v>RJMale10-14</v>
      </c>
      <c r="E828" s="146">
        <f>VLOOKUP(D828,'Appendix 1b. Person-years 2019'!$E$3:$F$1682,2,FALSE)</f>
        <v>544222.5723</v>
      </c>
      <c r="F828" s="146">
        <f>VLOOKUP(D828,'Appendix 2b.Deaths 2019'!$E$4:$F$1683,2,FALSE)</f>
        <v>178</v>
      </c>
      <c r="G828" s="147">
        <f t="shared" si="240"/>
        <v>3.2707206400450143E-4</v>
      </c>
      <c r="H828" s="304">
        <v>5</v>
      </c>
      <c r="I828" s="148">
        <f>VLOOKUP(D828,'Appendix 3b. nax IBGE 2019'!$E$5:$O$1850,11,FALSE)</f>
        <v>2.4999999999996789</v>
      </c>
      <c r="J828" s="147">
        <f t="shared" si="247"/>
        <v>1.6340242108443218E-3</v>
      </c>
      <c r="K828" s="146">
        <f t="shared" si="251"/>
        <v>98407.053587973322</v>
      </c>
      <c r="L828" s="146">
        <f t="shared" si="241"/>
        <v>160.799508080603</v>
      </c>
      <c r="M828" s="146">
        <f t="shared" si="248"/>
        <v>491633.26916966506</v>
      </c>
      <c r="N828" s="146">
        <f t="shared" si="249"/>
        <v>6150565.73891149</v>
      </c>
      <c r="O828" s="145">
        <f t="shared" si="250"/>
        <v>62.501269112920305</v>
      </c>
    </row>
    <row r="829" spans="1:15" x14ac:dyDescent="0.2">
      <c r="A829" s="143" t="s">
        <v>61</v>
      </c>
      <c r="B829" s="143" t="s">
        <v>47</v>
      </c>
      <c r="C829" s="144" t="s">
        <v>72</v>
      </c>
      <c r="D829" s="143" t="str">
        <f t="shared" si="239"/>
        <v>RJMale15-19</v>
      </c>
      <c r="E829" s="146">
        <f>VLOOKUP(D829,'Appendix 1b. Person-years 2019'!$E$3:$F$1682,2,FALSE)</f>
        <v>597628.30220000003</v>
      </c>
      <c r="F829" s="146">
        <f>VLOOKUP(D829,'Appendix 2b.Deaths 2019'!$E$4:$F$1683,2,FALSE)</f>
        <v>1549</v>
      </c>
      <c r="G829" s="147">
        <f t="shared" si="240"/>
        <v>2.591912053525232E-3</v>
      </c>
      <c r="H829" s="304">
        <v>5</v>
      </c>
      <c r="I829" s="148">
        <f>VLOOKUP(D829,'Appendix 3b. nax IBGE 2019'!$E$5:$O$1850,11,FALSE)</f>
        <v>2.5000000000000089</v>
      </c>
      <c r="J829" s="147">
        <f t="shared" si="247"/>
        <v>1.2876125803444523E-2</v>
      </c>
      <c r="K829" s="146">
        <f t="shared" si="251"/>
        <v>98246.254079892722</v>
      </c>
      <c r="L829" s="146">
        <f t="shared" si="241"/>
        <v>1265.0311272498734</v>
      </c>
      <c r="M829" s="146">
        <f t="shared" si="248"/>
        <v>488068.69258133887</v>
      </c>
      <c r="N829" s="146">
        <f t="shared" si="249"/>
        <v>5658932.469741825</v>
      </c>
      <c r="O829" s="145">
        <f t="shared" si="250"/>
        <v>57.599473107036189</v>
      </c>
    </row>
    <row r="830" spans="1:15" x14ac:dyDescent="0.2">
      <c r="A830" s="143" t="s">
        <v>61</v>
      </c>
      <c r="B830" s="143" t="s">
        <v>47</v>
      </c>
      <c r="C830" s="144" t="s">
        <v>73</v>
      </c>
      <c r="D830" s="143" t="str">
        <f t="shared" si="239"/>
        <v>RJMale20-24</v>
      </c>
      <c r="E830" s="146">
        <f>VLOOKUP(D830,'Appendix 1b. Person-years 2019'!$E$3:$F$1682,2,FALSE)</f>
        <v>674308.21810000006</v>
      </c>
      <c r="F830" s="146">
        <f>VLOOKUP(D830,'Appendix 2b.Deaths 2019'!$E$4:$F$1683,2,FALSE)</f>
        <v>2232</v>
      </c>
      <c r="G830" s="147">
        <f t="shared" si="240"/>
        <v>3.3100590206198463E-3</v>
      </c>
      <c r="H830" s="304">
        <v>5</v>
      </c>
      <c r="I830" s="148">
        <f>VLOOKUP(D830,'Appendix 3b. nax IBGE 2019'!$E$5:$O$1850,11,FALSE)</f>
        <v>2.5000000000000497</v>
      </c>
      <c r="J830" s="147">
        <f t="shared" si="247"/>
        <v>1.6414462999796466E-2</v>
      </c>
      <c r="K830" s="146">
        <f t="shared" si="251"/>
        <v>96981.222952642842</v>
      </c>
      <c r="L830" s="146">
        <f t="shared" si="241"/>
        <v>1591.8946958311676</v>
      </c>
      <c r="M830" s="146">
        <f t="shared" si="248"/>
        <v>480926.37802363635</v>
      </c>
      <c r="N830" s="146">
        <f t="shared" si="249"/>
        <v>5170863.7771604862</v>
      </c>
      <c r="O830" s="145">
        <f t="shared" si="250"/>
        <v>53.318195210690263</v>
      </c>
    </row>
    <row r="831" spans="1:15" x14ac:dyDescent="0.2">
      <c r="A831" s="143" t="s">
        <v>61</v>
      </c>
      <c r="B831" s="143" t="s">
        <v>47</v>
      </c>
      <c r="C831" s="144" t="s">
        <v>74</v>
      </c>
      <c r="D831" s="143" t="str">
        <f t="shared" si="239"/>
        <v>RJMale25-29</v>
      </c>
      <c r="E831" s="146">
        <f>VLOOKUP(D831,'Appendix 1b. Person-years 2019'!$E$3:$F$1682,2,FALSE)</f>
        <v>649532.76459999999</v>
      </c>
      <c r="F831" s="146">
        <f>VLOOKUP(D831,'Appendix 2b.Deaths 2019'!$E$4:$F$1683,2,FALSE)</f>
        <v>1904</v>
      </c>
      <c r="G831" s="147">
        <f t="shared" si="240"/>
        <v>2.9313378843522008E-3</v>
      </c>
      <c r="H831" s="304">
        <v>5</v>
      </c>
      <c r="I831" s="148">
        <f>VLOOKUP(D831,'Appendix 3b. nax IBGE 2019'!$E$5:$O$1850,11,FALSE)</f>
        <v>2.5000000000000351</v>
      </c>
      <c r="J831" s="147">
        <f t="shared" si="247"/>
        <v>1.4550061555120552E-2</v>
      </c>
      <c r="K831" s="146">
        <f t="shared" si="251"/>
        <v>95389.32825681167</v>
      </c>
      <c r="L831" s="146">
        <f t="shared" si="241"/>
        <v>1387.9205978382099</v>
      </c>
      <c r="M831" s="146">
        <f t="shared" si="248"/>
        <v>473476.83978946292</v>
      </c>
      <c r="N831" s="146">
        <f t="shared" si="249"/>
        <v>4689937.3991368497</v>
      </c>
      <c r="O831" s="145">
        <f t="shared" si="250"/>
        <v>49.166269276059666</v>
      </c>
    </row>
    <row r="832" spans="1:15" x14ac:dyDescent="0.2">
      <c r="A832" s="143" t="s">
        <v>61</v>
      </c>
      <c r="B832" s="143" t="s">
        <v>47</v>
      </c>
      <c r="C832" s="144" t="s">
        <v>75</v>
      </c>
      <c r="D832" s="143" t="str">
        <f t="shared" si="239"/>
        <v>RJMale30-34</v>
      </c>
      <c r="E832" s="146">
        <f>VLOOKUP(D832,'Appendix 1b. Person-years 2019'!$E$3:$F$1682,2,FALSE)</f>
        <v>656082.99549999996</v>
      </c>
      <c r="F832" s="146">
        <f>VLOOKUP(D832,'Appendix 2b.Deaths 2019'!$E$4:$F$1683,2,FALSE)</f>
        <v>1723</v>
      </c>
      <c r="G832" s="147">
        <f t="shared" si="240"/>
        <v>2.6261921309009145E-3</v>
      </c>
      <c r="H832" s="304">
        <v>5</v>
      </c>
      <c r="I832" s="148">
        <f>VLOOKUP(D832,'Appendix 3b. nax IBGE 2019'!$E$5:$O$1850,11,FALSE)</f>
        <v>2.5000000000000004</v>
      </c>
      <c r="J832" s="147">
        <f t="shared" si="247"/>
        <v>1.3045311915758787E-2</v>
      </c>
      <c r="K832" s="146">
        <f t="shared" si="251"/>
        <v>94001.407658973461</v>
      </c>
      <c r="L832" s="146">
        <f t="shared" si="241"/>
        <v>1226.2776834317058</v>
      </c>
      <c r="M832" s="146">
        <f t="shared" si="248"/>
        <v>466941.34408628801</v>
      </c>
      <c r="N832" s="146">
        <f t="shared" si="249"/>
        <v>4216460.5593473865</v>
      </c>
      <c r="O832" s="145">
        <f t="shared" si="250"/>
        <v>44.855291685037649</v>
      </c>
    </row>
    <row r="833" spans="1:15" x14ac:dyDescent="0.2">
      <c r="A833" s="143" t="s">
        <v>61</v>
      </c>
      <c r="B833" s="143" t="s">
        <v>47</v>
      </c>
      <c r="C833" s="144" t="s">
        <v>76</v>
      </c>
      <c r="D833" s="143" t="str">
        <f t="shared" si="239"/>
        <v>RJMale35-39</v>
      </c>
      <c r="E833" s="146">
        <f>VLOOKUP(D833,'Appendix 1b. Person-years 2019'!$E$3:$F$1682,2,FALSE)</f>
        <v>657968.70129999996</v>
      </c>
      <c r="F833" s="146">
        <f>VLOOKUP(D833,'Appendix 2b.Deaths 2019'!$E$4:$F$1683,2,FALSE)</f>
        <v>1919</v>
      </c>
      <c r="G833" s="147">
        <f t="shared" si="240"/>
        <v>2.9165521037831776E-3</v>
      </c>
      <c r="H833" s="304">
        <v>5</v>
      </c>
      <c r="I833" s="148">
        <f>VLOOKUP(D833,'Appendix 3b. nax IBGE 2019'!$E$5:$O$1850,11,FALSE)</f>
        <v>2.4999999999999911</v>
      </c>
      <c r="J833" s="147">
        <f t="shared" si="247"/>
        <v>1.4477201735966073E-2</v>
      </c>
      <c r="K833" s="146">
        <f t="shared" si="251"/>
        <v>92775.129975541757</v>
      </c>
      <c r="L833" s="146">
        <f t="shared" si="241"/>
        <v>1343.1242727363913</v>
      </c>
      <c r="M833" s="146">
        <f t="shared" si="248"/>
        <v>460517.83919586783</v>
      </c>
      <c r="N833" s="146">
        <f t="shared" si="249"/>
        <v>3749519.2152610985</v>
      </c>
      <c r="O833" s="145">
        <f t="shared" si="250"/>
        <v>40.415132980676844</v>
      </c>
    </row>
    <row r="834" spans="1:15" x14ac:dyDescent="0.2">
      <c r="A834" s="143" t="s">
        <v>61</v>
      </c>
      <c r="B834" s="143" t="s">
        <v>47</v>
      </c>
      <c r="C834" s="144" t="s">
        <v>77</v>
      </c>
      <c r="D834" s="143" t="str">
        <f t="shared" si="239"/>
        <v>RJMale40-44</v>
      </c>
      <c r="E834" s="146">
        <f>VLOOKUP(D834,'Appendix 1b. Person-years 2019'!$E$3:$F$1682,2,FALSE)</f>
        <v>612597.79020000005</v>
      </c>
      <c r="F834" s="146">
        <f>VLOOKUP(D834,'Appendix 2b.Deaths 2019'!$E$4:$F$1683,2,FALSE)</f>
        <v>2188</v>
      </c>
      <c r="G834" s="147">
        <f t="shared" si="240"/>
        <v>3.5716746534225417E-3</v>
      </c>
      <c r="H834" s="304">
        <v>5</v>
      </c>
      <c r="I834" s="148">
        <f>VLOOKUP(D834,'Appendix 3b. nax IBGE 2019'!$E$5:$O$1850,11,FALSE)</f>
        <v>2.5000000000000107</v>
      </c>
      <c r="J834" s="147">
        <f t="shared" si="247"/>
        <v>1.7700323772672142E-2</v>
      </c>
      <c r="K834" s="146">
        <f t="shared" si="251"/>
        <v>91432.005702805371</v>
      </c>
      <c r="L834" s="146">
        <f t="shared" si="241"/>
        <v>1618.3761041244607</v>
      </c>
      <c r="M834" s="146">
        <f t="shared" si="248"/>
        <v>453114.08825371572</v>
      </c>
      <c r="N834" s="146">
        <f t="shared" si="249"/>
        <v>3289001.3760652305</v>
      </c>
      <c r="O834" s="145">
        <f t="shared" si="250"/>
        <v>35.972101353173265</v>
      </c>
    </row>
    <row r="835" spans="1:15" x14ac:dyDescent="0.2">
      <c r="A835" s="143" t="s">
        <v>61</v>
      </c>
      <c r="B835" s="143" t="s">
        <v>47</v>
      </c>
      <c r="C835" s="144" t="s">
        <v>78</v>
      </c>
      <c r="D835" s="143" t="str">
        <f t="shared" si="239"/>
        <v>RJMale45-49</v>
      </c>
      <c r="E835" s="146">
        <f>VLOOKUP(D835,'Appendix 1b. Person-years 2019'!$E$3:$F$1682,2,FALSE)</f>
        <v>542590.87470000004</v>
      </c>
      <c r="F835" s="146">
        <f>VLOOKUP(D835,'Appendix 2b.Deaths 2019'!$E$4:$F$1683,2,FALSE)</f>
        <v>2848</v>
      </c>
      <c r="G835" s="147">
        <f t="shared" si="240"/>
        <v>5.2488903385532731E-3</v>
      </c>
      <c r="H835" s="304">
        <v>5</v>
      </c>
      <c r="I835" s="148">
        <f>VLOOKUP(D835,'Appendix 3b. nax IBGE 2019'!$E$5:$O$1850,11,FALSE)</f>
        <v>2.4999999999999831</v>
      </c>
      <c r="J835" s="147">
        <f t="shared" si="247"/>
        <v>2.5904526643704032E-2</v>
      </c>
      <c r="K835" s="146">
        <f t="shared" si="251"/>
        <v>89813.629598680913</v>
      </c>
      <c r="L835" s="146">
        <f t="shared" si="241"/>
        <v>2326.5795609067945</v>
      </c>
      <c r="M835" s="146">
        <f t="shared" si="248"/>
        <v>443251.69909113756</v>
      </c>
      <c r="N835" s="146">
        <f t="shared" si="249"/>
        <v>2835887.2878115149</v>
      </c>
      <c r="O835" s="145">
        <f t="shared" si="250"/>
        <v>31.575244208292919</v>
      </c>
    </row>
    <row r="836" spans="1:15" x14ac:dyDescent="0.2">
      <c r="A836" s="143" t="s">
        <v>61</v>
      </c>
      <c r="B836" s="143" t="s">
        <v>47</v>
      </c>
      <c r="C836" s="144" t="s">
        <v>79</v>
      </c>
      <c r="D836" s="143" t="str">
        <f t="shared" si="239"/>
        <v>RJMale50-54</v>
      </c>
      <c r="E836" s="146">
        <f>VLOOKUP(D836,'Appendix 1b. Person-years 2019'!$E$3:$F$1682,2,FALSE)</f>
        <v>515095.76120000001</v>
      </c>
      <c r="F836" s="146">
        <f>VLOOKUP(D836,'Appendix 2b.Deaths 2019'!$E$4:$F$1683,2,FALSE)</f>
        <v>4084</v>
      </c>
      <c r="G836" s="147">
        <f t="shared" si="240"/>
        <v>7.9286228069236145E-3</v>
      </c>
      <c r="H836" s="304">
        <v>5</v>
      </c>
      <c r="I836" s="148">
        <f>VLOOKUP(D836,'Appendix 3b. nax IBGE 2019'!$E$5:$O$1850,11,FALSE)</f>
        <v>2.4999999999999942</v>
      </c>
      <c r="J836" s="147">
        <f t="shared" si="247"/>
        <v>3.8872598604958911E-2</v>
      </c>
      <c r="K836" s="146">
        <f t="shared" si="251"/>
        <v>87487.050037774112</v>
      </c>
      <c r="L836" s="146">
        <f t="shared" si="241"/>
        <v>3400.8489792503483</v>
      </c>
      <c r="M836" s="146">
        <f t="shared" si="248"/>
        <v>428933.12774074462</v>
      </c>
      <c r="N836" s="146">
        <f t="shared" si="249"/>
        <v>2392635.5887203775</v>
      </c>
      <c r="O836" s="145">
        <f t="shared" si="250"/>
        <v>27.348454287661021</v>
      </c>
    </row>
    <row r="837" spans="1:15" x14ac:dyDescent="0.2">
      <c r="A837" s="143" t="s">
        <v>61</v>
      </c>
      <c r="B837" s="143" t="s">
        <v>47</v>
      </c>
      <c r="C837" s="144" t="s">
        <v>80</v>
      </c>
      <c r="D837" s="143" t="str">
        <f t="shared" si="239"/>
        <v>RJMale55-59</v>
      </c>
      <c r="E837" s="146">
        <f>VLOOKUP(D837,'Appendix 1b. Person-years 2019'!$E$3:$F$1682,2,FALSE)</f>
        <v>471260.13650000002</v>
      </c>
      <c r="F837" s="146">
        <f>VLOOKUP(D837,'Appendix 2b.Deaths 2019'!$E$4:$F$1683,2,FALSE)</f>
        <v>5636</v>
      </c>
      <c r="G837" s="147">
        <f t="shared" si="240"/>
        <v>1.1959424452613339E-2</v>
      </c>
      <c r="H837" s="304">
        <v>5</v>
      </c>
      <c r="I837" s="148">
        <f>VLOOKUP(D837,'Appendix 3b. nax IBGE 2019'!$E$5:$O$1850,11,FALSE)</f>
        <v>2.4999999999999956</v>
      </c>
      <c r="J837" s="147">
        <f t="shared" si="247"/>
        <v>5.8061176624393508E-2</v>
      </c>
      <c r="K837" s="146">
        <f t="shared" si="251"/>
        <v>84086.201058523759</v>
      </c>
      <c r="L837" s="146">
        <f t="shared" si="241"/>
        <v>4882.1437713332125</v>
      </c>
      <c r="M837" s="146">
        <f t="shared" si="248"/>
        <v>408225.64586428576</v>
      </c>
      <c r="N837" s="146">
        <f t="shared" si="249"/>
        <v>1963702.4609796328</v>
      </c>
      <c r="O837" s="145">
        <f t="shared" si="250"/>
        <v>23.353444872755059</v>
      </c>
    </row>
    <row r="838" spans="1:15" x14ac:dyDescent="0.2">
      <c r="A838" s="143" t="s">
        <v>61</v>
      </c>
      <c r="B838" s="143" t="s">
        <v>47</v>
      </c>
      <c r="C838" s="144" t="s">
        <v>81</v>
      </c>
      <c r="D838" s="143" t="str">
        <f t="shared" si="239"/>
        <v>RJMale60-64</v>
      </c>
      <c r="E838" s="146">
        <f>VLOOKUP(D838,'Appendix 1b. Person-years 2019'!$E$3:$F$1682,2,FALSE)</f>
        <v>398502.5454</v>
      </c>
      <c r="F838" s="146">
        <f>VLOOKUP(D838,'Appendix 2b.Deaths 2019'!$E$4:$F$1683,2,FALSE)</f>
        <v>7518</v>
      </c>
      <c r="G838" s="147">
        <f t="shared" si="240"/>
        <v>1.8865626046262136E-2</v>
      </c>
      <c r="H838" s="304">
        <v>5</v>
      </c>
      <c r="I838" s="148">
        <f>VLOOKUP(D838,'Appendix 3b. nax IBGE 2019'!$E$5:$O$1850,11,FALSE)</f>
        <v>2.5000000000000004</v>
      </c>
      <c r="J838" s="147">
        <f t="shared" si="247"/>
        <v>9.0079609655906681E-2</v>
      </c>
      <c r="K838" s="146">
        <f t="shared" si="251"/>
        <v>79204.057287190546</v>
      </c>
      <c r="L838" s="146">
        <f t="shared" si="241"/>
        <v>7134.6705635941953</v>
      </c>
      <c r="M838" s="146">
        <f t="shared" si="248"/>
        <v>378183.6100269673</v>
      </c>
      <c r="N838" s="146">
        <f t="shared" si="249"/>
        <v>1555476.815115347</v>
      </c>
      <c r="O838" s="145">
        <f t="shared" si="250"/>
        <v>19.63885271022486</v>
      </c>
    </row>
    <row r="839" spans="1:15" x14ac:dyDescent="0.2">
      <c r="A839" s="143" t="s">
        <v>61</v>
      </c>
      <c r="B839" s="143" t="s">
        <v>47</v>
      </c>
      <c r="C839" s="144" t="s">
        <v>82</v>
      </c>
      <c r="D839" s="143" t="str">
        <f t="shared" si="239"/>
        <v>RJMale65-69</v>
      </c>
      <c r="E839" s="146">
        <f>VLOOKUP(D839,'Appendix 1b. Person-years 2019'!$E$3:$F$1682,2,FALSE)</f>
        <v>302755.64140000002</v>
      </c>
      <c r="F839" s="146">
        <f>VLOOKUP(D839,'Appendix 2b.Deaths 2019'!$E$4:$F$1683,2,FALSE)</f>
        <v>8436</v>
      </c>
      <c r="G839" s="147">
        <f t="shared" si="240"/>
        <v>2.7864055516819839E-2</v>
      </c>
      <c r="H839" s="304">
        <v>5</v>
      </c>
      <c r="I839" s="148">
        <f>VLOOKUP(D839,'Appendix 3b. nax IBGE 2019'!$E$5:$O$1850,11,FALSE)</f>
        <v>2.5000000000000036</v>
      </c>
      <c r="J839" s="147">
        <f t="shared" si="247"/>
        <v>0.13024723697887014</v>
      </c>
      <c r="K839" s="146">
        <f t="shared" si="251"/>
        <v>72069.386723596355</v>
      </c>
      <c r="L839" s="146">
        <f t="shared" si="241"/>
        <v>9386.8384915100924</v>
      </c>
      <c r="M839" s="146">
        <f t="shared" si="248"/>
        <v>336879.83738920657</v>
      </c>
      <c r="N839" s="146">
        <f t="shared" si="249"/>
        <v>1177293.2050883798</v>
      </c>
      <c r="O839" s="145">
        <f t="shared" si="250"/>
        <v>16.335551870360515</v>
      </c>
    </row>
    <row r="840" spans="1:15" x14ac:dyDescent="0.2">
      <c r="A840" s="143" t="s">
        <v>61</v>
      </c>
      <c r="B840" s="143" t="s">
        <v>47</v>
      </c>
      <c r="C840" s="144" t="s">
        <v>19</v>
      </c>
      <c r="D840" s="143" t="str">
        <f t="shared" si="239"/>
        <v>RJMale70-74</v>
      </c>
      <c r="E840" s="146">
        <f>VLOOKUP(D840,'Appendix 1b. Person-years 2019'!$E$3:$F$1682,2,FALSE)</f>
        <v>212907.93700000001</v>
      </c>
      <c r="F840" s="146">
        <f>VLOOKUP(D840,'Appendix 2b.Deaths 2019'!$E$4:$F$1683,2,FALSE)</f>
        <v>8287</v>
      </c>
      <c r="G840" s="147">
        <f t="shared" si="240"/>
        <v>3.892292657929422E-2</v>
      </c>
      <c r="H840" s="304">
        <v>5</v>
      </c>
      <c r="I840" s="148">
        <f>VLOOKUP(D840,'Appendix 3b. nax IBGE 2019'!$E$5:$O$1850,11,FALSE)</f>
        <v>2.5000000000000036</v>
      </c>
      <c r="J840" s="147">
        <f t="shared" si="247"/>
        <v>0.17735654358561992</v>
      </c>
      <c r="K840" s="146">
        <f t="shared" si="251"/>
        <v>62682.548232086265</v>
      </c>
      <c r="L840" s="146">
        <f t="shared" si="241"/>
        <v>11117.160097581731</v>
      </c>
      <c r="M840" s="146">
        <f t="shared" si="248"/>
        <v>285619.84091647709</v>
      </c>
      <c r="N840" s="146">
        <f t="shared" si="249"/>
        <v>840413.36769917328</v>
      </c>
      <c r="O840" s="145">
        <f t="shared" si="250"/>
        <v>13.407453771462631</v>
      </c>
    </row>
    <row r="841" spans="1:15" x14ac:dyDescent="0.2">
      <c r="A841" s="143" t="s">
        <v>61</v>
      </c>
      <c r="B841" s="143" t="s">
        <v>47</v>
      </c>
      <c r="C841" s="144" t="s">
        <v>20</v>
      </c>
      <c r="D841" s="143" t="str">
        <f t="shared" si="239"/>
        <v>RJMale75-79</v>
      </c>
      <c r="E841" s="146">
        <f>VLOOKUP(D841,'Appendix 1b. Person-years 2019'!$E$3:$F$1682,2,FALSE)</f>
        <v>134065.174</v>
      </c>
      <c r="F841" s="146">
        <f>VLOOKUP(D841,'Appendix 2b.Deaths 2019'!$E$4:$F$1683,2,FALSE)</f>
        <v>7578</v>
      </c>
      <c r="G841" s="147">
        <f t="shared" si="240"/>
        <v>5.6524746687756512E-2</v>
      </c>
      <c r="H841" s="304">
        <v>5</v>
      </c>
      <c r="I841" s="148">
        <f>VLOOKUP(D841,'Appendix 3b. nax IBGE 2019'!$E$5:$O$1850,11,FALSE)</f>
        <v>2.5000000000000004</v>
      </c>
      <c r="J841" s="147">
        <f t="shared" si="247"/>
        <v>0.2476305921983985</v>
      </c>
      <c r="K841" s="146">
        <f t="shared" si="251"/>
        <v>51565.388134504537</v>
      </c>
      <c r="L841" s="146">
        <f t="shared" si="241"/>
        <v>12769.16760068763</v>
      </c>
      <c r="M841" s="146">
        <f t="shared" si="248"/>
        <v>225904.0216708036</v>
      </c>
      <c r="N841" s="146">
        <f t="shared" si="249"/>
        <v>554793.52678269614</v>
      </c>
      <c r="O841" s="145">
        <f t="shared" si="250"/>
        <v>10.7590293965316</v>
      </c>
    </row>
    <row r="842" spans="1:15" x14ac:dyDescent="0.2">
      <c r="A842" s="143" t="s">
        <v>61</v>
      </c>
      <c r="B842" s="143" t="s">
        <v>47</v>
      </c>
      <c r="C842" s="144" t="s">
        <v>21</v>
      </c>
      <c r="D842" s="143" t="str">
        <f t="shared" si="239"/>
        <v>RJMale80-84</v>
      </c>
      <c r="E842" s="146">
        <f>VLOOKUP(D842,'Appendix 1b. Person-years 2019'!$E$3:$F$1682,2,FALSE)</f>
        <v>84101.990999999995</v>
      </c>
      <c r="F842" s="146">
        <f>VLOOKUP(D842,'Appendix 2b.Deaths 2019'!$E$4:$F$1683,2,FALSE)</f>
        <v>7101</v>
      </c>
      <c r="G842" s="147">
        <f t="shared" si="240"/>
        <v>8.4433197306827135E-2</v>
      </c>
      <c r="H842" s="304">
        <v>5</v>
      </c>
      <c r="I842" s="148">
        <f>VLOOKUP(D842,'Appendix 3b. nax IBGE 2019'!$E$5:$O$1850,11,FALSE)</f>
        <v>2.4999999999999996</v>
      </c>
      <c r="J842" s="147">
        <f t="shared" si="247"/>
        <v>0.34858551303349006</v>
      </c>
      <c r="K842" s="146">
        <f t="shared" si="251"/>
        <v>38796.220533816908</v>
      </c>
      <c r="L842" s="146">
        <f t="shared" si="241"/>
        <v>13523.800438540988</v>
      </c>
      <c r="M842" s="146">
        <f t="shared" si="248"/>
        <v>160171.60157273206</v>
      </c>
      <c r="N842" s="146">
        <f t="shared" si="249"/>
        <v>328889.50511189247</v>
      </c>
      <c r="O842" s="145">
        <f t="shared" si="250"/>
        <v>8.4773594073477962</v>
      </c>
    </row>
    <row r="843" spans="1:15" x14ac:dyDescent="0.2">
      <c r="A843" s="143" t="s">
        <v>61</v>
      </c>
      <c r="B843" s="143" t="s">
        <v>47</v>
      </c>
      <c r="C843" s="144" t="s">
        <v>22</v>
      </c>
      <c r="D843" s="143" t="str">
        <f t="shared" si="239"/>
        <v>RJMale85-89</v>
      </c>
      <c r="E843" s="146">
        <f>VLOOKUP(D843,'Appendix 1b. Person-years 2019'!$E$3:$F$1682,2,FALSE)</f>
        <v>42331.212899999999</v>
      </c>
      <c r="F843" s="146">
        <f>VLOOKUP(D843,'Appendix 2b.Deaths 2019'!$E$4:$F$1683,2,FALSE)</f>
        <v>5438</v>
      </c>
      <c r="G843" s="147">
        <f t="shared" si="240"/>
        <v>0.12846312749994462</v>
      </c>
      <c r="H843" s="304">
        <v>5</v>
      </c>
      <c r="I843" s="148">
        <f>VLOOKUP(D843,'Appendix 3b. nax IBGE 2019'!$E$5:$O$1850,11,FALSE)</f>
        <v>2.5</v>
      </c>
      <c r="J843" s="147">
        <f t="shared" si="247"/>
        <v>0.48617631321859095</v>
      </c>
      <c r="K843" s="146">
        <f t="shared" si="251"/>
        <v>25272.42009527592</v>
      </c>
      <c r="L843" s="146">
        <f t="shared" si="241"/>
        <v>12286.852028032677</v>
      </c>
      <c r="M843" s="146">
        <f t="shared" si="248"/>
        <v>95644.970406297914</v>
      </c>
      <c r="N843" s="146">
        <f t="shared" si="249"/>
        <v>168717.90353916038</v>
      </c>
      <c r="O843" s="145">
        <f t="shared" si="250"/>
        <v>6.6759694126285201</v>
      </c>
    </row>
    <row r="844" spans="1:15" x14ac:dyDescent="0.2">
      <c r="A844" s="143" t="s">
        <v>61</v>
      </c>
      <c r="B844" s="143" t="s">
        <v>47</v>
      </c>
      <c r="C844" s="144" t="s">
        <v>5</v>
      </c>
      <c r="D844" s="143" t="str">
        <f t="shared" si="239"/>
        <v>RJMale90+</v>
      </c>
      <c r="E844" s="8">
        <f>VLOOKUP(D844,'Appendix 1b. Person-years 2019'!$E$3:$F$1682,2,FALSE)</f>
        <v>23015.4195</v>
      </c>
      <c r="F844" s="8">
        <f>VLOOKUP(D844,'Appendix 2b.Deaths 2019'!$E$4:$F$1683,2,FALSE)</f>
        <v>4090</v>
      </c>
      <c r="G844" s="7">
        <f t="shared" si="240"/>
        <v>0.17770694989939245</v>
      </c>
      <c r="H844" s="306"/>
      <c r="I844" s="148">
        <f>VLOOKUP(D844,'Appendix 3b. nax IBGE 2019'!$E$5:$O$1850,11,FALSE)</f>
        <v>0</v>
      </c>
      <c r="J844" s="7">
        <v>1</v>
      </c>
      <c r="K844" s="8">
        <f t="shared" si="251"/>
        <v>12985.568067243243</v>
      </c>
      <c r="L844" s="8">
        <f t="shared" si="241"/>
        <v>12985.568067243243</v>
      </c>
      <c r="M844" s="8">
        <f>K844*O844</f>
        <v>73072.933132862454</v>
      </c>
      <c r="N844" s="8">
        <f>M844</f>
        <v>73072.933132862454</v>
      </c>
      <c r="O844" s="142">
        <f>1/G844</f>
        <v>5.6272419315403424</v>
      </c>
    </row>
    <row r="845" spans="1:15" x14ac:dyDescent="0.2">
      <c r="A845" s="143" t="s">
        <v>54</v>
      </c>
      <c r="B845" s="143" t="s">
        <v>48</v>
      </c>
      <c r="C845" s="144">
        <v>0</v>
      </c>
      <c r="D845" s="143" t="str">
        <f t="shared" si="239"/>
        <v>RNFemale0</v>
      </c>
      <c r="E845" s="151">
        <f>VLOOKUP(D845,'Appendix 1b. Person-years 2019'!$E$3:$F$1682,2,FALSE)</f>
        <v>23320.493600000002</v>
      </c>
      <c r="F845" s="151">
        <f>VLOOKUP(D845,'Appendix 2b.Deaths 2019'!$E$4:$F$1683,2,FALSE)</f>
        <v>251</v>
      </c>
      <c r="G845" s="152">
        <f t="shared" si="240"/>
        <v>1.0763065495320389E-2</v>
      </c>
      <c r="H845" s="307">
        <v>1</v>
      </c>
      <c r="I845" s="148">
        <f>VLOOKUP(D845,'Appendix 3b. nax IBGE 2019'!$E$5:$O$1850,11,FALSE)</f>
        <v>8.326599728280977E-2</v>
      </c>
      <c r="J845" s="152">
        <f t="shared" ref="J845:J863" si="252">(H845*G845)/(1+(H845-I845)*G845)</f>
        <v>1.0657905348881792E-2</v>
      </c>
      <c r="K845" s="151">
        <v>100000</v>
      </c>
      <c r="L845" s="151">
        <f t="shared" si="241"/>
        <v>1065.7905348881793</v>
      </c>
      <c r="M845" s="151">
        <f t="shared" ref="M845:M863" si="253">K846*H845+L845*I845</f>
        <v>99022.953576893866</v>
      </c>
      <c r="N845" s="151">
        <f t="shared" ref="N845:N863" si="254">N846+M845</f>
        <v>8056393.6260937853</v>
      </c>
      <c r="O845" s="150">
        <f t="shared" ref="O845:O863" si="255">N845/K845</f>
        <v>80.563936260937851</v>
      </c>
    </row>
    <row r="846" spans="1:15" x14ac:dyDescent="0.2">
      <c r="A846" s="143" t="s">
        <v>54</v>
      </c>
      <c r="B846" s="143" t="s">
        <v>48</v>
      </c>
      <c r="C846" s="149" t="s">
        <v>107</v>
      </c>
      <c r="D846" s="143" t="str">
        <f t="shared" si="239"/>
        <v>RNFemale01-04</v>
      </c>
      <c r="E846" s="146">
        <f>VLOOKUP(D846,'Appendix 1b. Person-years 2019'!$E$3:$F$1682,2,FALSE)</f>
        <v>93901.330900000001</v>
      </c>
      <c r="F846" s="146">
        <f>VLOOKUP(D846,'Appendix 2b.Deaths 2019'!$E$4:$F$1683,2,FALSE)</f>
        <v>33</v>
      </c>
      <c r="G846" s="147">
        <f t="shared" si="240"/>
        <v>3.5143271861762292E-4</v>
      </c>
      <c r="H846" s="304">
        <v>4</v>
      </c>
      <c r="I846" s="148">
        <f>VLOOKUP(D846,'Appendix 3b. nax IBGE 2019'!$E$5:$O$1850,11,FALSE)</f>
        <v>1.5059809181382264</v>
      </c>
      <c r="J846" s="147">
        <f t="shared" si="252"/>
        <v>1.4044998585661657E-3</v>
      </c>
      <c r="K846" s="146">
        <f t="shared" ref="K846:K864" si="256">K845-L845</f>
        <v>98934.209465111824</v>
      </c>
      <c r="L846" s="146">
        <f t="shared" si="241"/>
        <v>138.95308320110496</v>
      </c>
      <c r="M846" s="146">
        <f t="shared" si="253"/>
        <v>395390.28621946019</v>
      </c>
      <c r="N846" s="146">
        <f t="shared" si="254"/>
        <v>7957370.6725168917</v>
      </c>
      <c r="O846" s="145">
        <f t="shared" si="255"/>
        <v>80.430931985391567</v>
      </c>
    </row>
    <row r="847" spans="1:15" x14ac:dyDescent="0.2">
      <c r="A847" s="143" t="s">
        <v>54</v>
      </c>
      <c r="B847" s="143" t="s">
        <v>48</v>
      </c>
      <c r="C847" s="149" t="s">
        <v>106</v>
      </c>
      <c r="D847" s="143" t="str">
        <f t="shared" si="239"/>
        <v>RNFemale05-09</v>
      </c>
      <c r="E847" s="146">
        <f>VLOOKUP(D847,'Appendix 1b. Person-years 2019'!$E$3:$F$1682,2,FALSE)</f>
        <v>120078.4755</v>
      </c>
      <c r="F847" s="146">
        <f>VLOOKUP(D847,'Appendix 2b.Deaths 2019'!$E$4:$F$1683,2,FALSE)</f>
        <v>23</v>
      </c>
      <c r="G847" s="147">
        <f t="shared" si="240"/>
        <v>1.9154140577009573E-4</v>
      </c>
      <c r="H847" s="304">
        <v>5</v>
      </c>
      <c r="I847" s="148">
        <f>VLOOKUP(D847,'Appendix 3b. nax IBGE 2019'!$E$5:$O$1850,11,FALSE)</f>
        <v>2.4999999999999609</v>
      </c>
      <c r="J847" s="147">
        <f t="shared" si="252"/>
        <v>9.5724864697169741E-4</v>
      </c>
      <c r="K847" s="146">
        <f t="shared" si="256"/>
        <v>98795.256381910716</v>
      </c>
      <c r="L847" s="146">
        <f t="shared" si="241"/>
        <v>94.571625498805986</v>
      </c>
      <c r="M847" s="146">
        <f t="shared" si="253"/>
        <v>493739.85284580657</v>
      </c>
      <c r="N847" s="146">
        <f t="shared" si="254"/>
        <v>7561980.3862974318</v>
      </c>
      <c r="O847" s="145">
        <f t="shared" si="255"/>
        <v>76.541937975900836</v>
      </c>
    </row>
    <row r="848" spans="1:15" x14ac:dyDescent="0.2">
      <c r="A848" s="143" t="s">
        <v>54</v>
      </c>
      <c r="B848" s="143" t="s">
        <v>48</v>
      </c>
      <c r="C848" s="149" t="s">
        <v>71</v>
      </c>
      <c r="D848" s="143" t="str">
        <f t="shared" si="239"/>
        <v>RNFemale10-14</v>
      </c>
      <c r="E848" s="146">
        <f>VLOOKUP(D848,'Appendix 1b. Person-years 2019'!$E$3:$F$1682,2,FALSE)</f>
        <v>128691.8195</v>
      </c>
      <c r="F848" s="146">
        <f>VLOOKUP(D848,'Appendix 2b.Deaths 2019'!$E$4:$F$1683,2,FALSE)</f>
        <v>30</v>
      </c>
      <c r="G848" s="147">
        <f t="shared" si="240"/>
        <v>2.3311505048695033E-4</v>
      </c>
      <c r="H848" s="304">
        <v>5</v>
      </c>
      <c r="I848" s="148">
        <f>VLOOKUP(D848,'Appendix 3b. nax IBGE 2019'!$E$5:$O$1850,11,FALSE)</f>
        <v>2.5000000000001186</v>
      </c>
      <c r="J848" s="147">
        <f t="shared" si="252"/>
        <v>1.1648963652472601E-3</v>
      </c>
      <c r="K848" s="146">
        <f t="shared" si="256"/>
        <v>98700.684756411909</v>
      </c>
      <c r="L848" s="146">
        <f t="shared" si="241"/>
        <v>114.97606892015988</v>
      </c>
      <c r="M848" s="146">
        <f t="shared" si="253"/>
        <v>493215.98360975913</v>
      </c>
      <c r="N848" s="146">
        <f t="shared" si="254"/>
        <v>7068240.5334516251</v>
      </c>
      <c r="O848" s="145">
        <f t="shared" si="255"/>
        <v>71.61288243233237</v>
      </c>
    </row>
    <row r="849" spans="1:15" x14ac:dyDescent="0.2">
      <c r="A849" s="143" t="s">
        <v>54</v>
      </c>
      <c r="B849" s="143" t="s">
        <v>48</v>
      </c>
      <c r="C849" s="144" t="s">
        <v>72</v>
      </c>
      <c r="D849" s="143" t="str">
        <f t="shared" si="239"/>
        <v>RNFemale15-19</v>
      </c>
      <c r="E849" s="146">
        <f>VLOOKUP(D849,'Appendix 1b. Person-years 2019'!$E$3:$F$1682,2,FALSE)</f>
        <v>135942.07449999999</v>
      </c>
      <c r="F849" s="146">
        <f>VLOOKUP(D849,'Appendix 2b.Deaths 2019'!$E$4:$F$1683,2,FALSE)</f>
        <v>48</v>
      </c>
      <c r="G849" s="147">
        <f t="shared" si="240"/>
        <v>3.5309156621705082E-4</v>
      </c>
      <c r="H849" s="304">
        <v>5</v>
      </c>
      <c r="I849" s="148">
        <f>VLOOKUP(D849,'Appendix 3b. nax IBGE 2019'!$E$5:$O$1850,11,FALSE)</f>
        <v>2.4999999999997349</v>
      </c>
      <c r="J849" s="147">
        <f t="shared" si="252"/>
        <v>1.7639007848583115E-3</v>
      </c>
      <c r="K849" s="146">
        <f t="shared" si="256"/>
        <v>98585.708687491744</v>
      </c>
      <c r="L849" s="146">
        <f t="shared" si="241"/>
        <v>173.89540892967955</v>
      </c>
      <c r="M849" s="146">
        <f t="shared" si="253"/>
        <v>492493.80491513445</v>
      </c>
      <c r="N849" s="146">
        <f t="shared" si="254"/>
        <v>6575024.5498418659</v>
      </c>
      <c r="O849" s="145">
        <f t="shared" si="255"/>
        <v>66.693485672290805</v>
      </c>
    </row>
    <row r="850" spans="1:15" x14ac:dyDescent="0.2">
      <c r="A850" s="143" t="s">
        <v>54</v>
      </c>
      <c r="B850" s="143" t="s">
        <v>48</v>
      </c>
      <c r="C850" s="144" t="s">
        <v>73</v>
      </c>
      <c r="D850" s="143" t="str">
        <f t="shared" si="239"/>
        <v>RNFemale20-24</v>
      </c>
      <c r="E850" s="146">
        <f>VLOOKUP(D850,'Appendix 1b. Person-years 2019'!$E$3:$F$1682,2,FALSE)</f>
        <v>147141.6275</v>
      </c>
      <c r="F850" s="146">
        <f>VLOOKUP(D850,'Appendix 2b.Deaths 2019'!$E$4:$F$1683,2,FALSE)</f>
        <v>85</v>
      </c>
      <c r="G850" s="147">
        <f t="shared" si="240"/>
        <v>5.7767473042256512E-4</v>
      </c>
      <c r="H850" s="304">
        <v>5</v>
      </c>
      <c r="I850" s="148">
        <f>VLOOKUP(D850,'Appendix 3b. nax IBGE 2019'!$E$5:$O$1850,11,FALSE)</f>
        <v>2.5000000000000786</v>
      </c>
      <c r="J850" s="147">
        <f t="shared" si="252"/>
        <v>2.8842083164585938E-3</v>
      </c>
      <c r="K850" s="146">
        <f t="shared" si="256"/>
        <v>98411.813278562069</v>
      </c>
      <c r="L850" s="146">
        <f t="shared" si="241"/>
        <v>283.840170295799</v>
      </c>
      <c r="M850" s="146">
        <f t="shared" si="253"/>
        <v>491349.46596707089</v>
      </c>
      <c r="N850" s="146">
        <f t="shared" si="254"/>
        <v>6082530.7449267311</v>
      </c>
      <c r="O850" s="145">
        <f t="shared" si="255"/>
        <v>61.806916693117607</v>
      </c>
    </row>
    <row r="851" spans="1:15" x14ac:dyDescent="0.2">
      <c r="A851" s="143" t="s">
        <v>54</v>
      </c>
      <c r="B851" s="143" t="s">
        <v>48</v>
      </c>
      <c r="C851" s="144" t="s">
        <v>74</v>
      </c>
      <c r="D851" s="143" t="str">
        <f t="shared" si="239"/>
        <v>RNFemale25-29</v>
      </c>
      <c r="E851" s="146">
        <f>VLOOKUP(D851,'Appendix 1b. Person-years 2019'!$E$3:$F$1682,2,FALSE)</f>
        <v>149618.38320000001</v>
      </c>
      <c r="F851" s="146">
        <f>VLOOKUP(D851,'Appendix 2b.Deaths 2019'!$E$4:$F$1683,2,FALSE)</f>
        <v>84</v>
      </c>
      <c r="G851" s="147">
        <f t="shared" si="240"/>
        <v>5.614283365682032E-4</v>
      </c>
      <c r="H851" s="304">
        <v>5</v>
      </c>
      <c r="I851" s="148">
        <f>VLOOKUP(D851,'Appendix 3b. nax IBGE 2019'!$E$5:$O$1850,11,FALSE)</f>
        <v>2.5000000000000635</v>
      </c>
      <c r="J851" s="147">
        <f t="shared" si="252"/>
        <v>2.80320718297653E-3</v>
      </c>
      <c r="K851" s="146">
        <f t="shared" si="256"/>
        <v>98127.973108266277</v>
      </c>
      <c r="L851" s="146">
        <f t="shared" si="241"/>
        <v>275.0730390680198</v>
      </c>
      <c r="M851" s="146">
        <f t="shared" si="253"/>
        <v>489952.18294366129</v>
      </c>
      <c r="N851" s="146">
        <f t="shared" si="254"/>
        <v>5591181.2789596599</v>
      </c>
      <c r="O851" s="145">
        <f t="shared" si="255"/>
        <v>56.978464976452877</v>
      </c>
    </row>
    <row r="852" spans="1:15" x14ac:dyDescent="0.2">
      <c r="A852" s="143" t="s">
        <v>54</v>
      </c>
      <c r="B852" s="143" t="s">
        <v>48</v>
      </c>
      <c r="C852" s="144" t="s">
        <v>75</v>
      </c>
      <c r="D852" s="143" t="str">
        <f t="shared" si="239"/>
        <v>RNFemale30-34</v>
      </c>
      <c r="E852" s="146">
        <f>VLOOKUP(D852,'Appendix 1b. Person-years 2019'!$E$3:$F$1682,2,FALSE)</f>
        <v>154760.62460000001</v>
      </c>
      <c r="F852" s="146">
        <f>VLOOKUP(D852,'Appendix 2b.Deaths 2019'!$E$4:$F$1683,2,FALSE)</f>
        <v>128</v>
      </c>
      <c r="G852" s="147">
        <f t="shared" si="240"/>
        <v>8.2708376456113104E-4</v>
      </c>
      <c r="H852" s="304">
        <v>5</v>
      </c>
      <c r="I852" s="148">
        <f>VLOOKUP(D852,'Appendix 3b. nax IBGE 2019'!$E$5:$O$1850,11,FALSE)</f>
        <v>2.5000000000001177</v>
      </c>
      <c r="J852" s="147">
        <f t="shared" si="252"/>
        <v>4.1268856225640969E-3</v>
      </c>
      <c r="K852" s="146">
        <f t="shared" si="256"/>
        <v>97852.900069198251</v>
      </c>
      <c r="L852" s="146">
        <f t="shared" si="241"/>
        <v>403.82772642177559</v>
      </c>
      <c r="M852" s="146">
        <f t="shared" si="253"/>
        <v>488254.93102993682</v>
      </c>
      <c r="N852" s="146">
        <f t="shared" si="254"/>
        <v>5101229.0960159982</v>
      </c>
      <c r="O852" s="145">
        <f t="shared" si="255"/>
        <v>52.131608694362477</v>
      </c>
    </row>
    <row r="853" spans="1:15" x14ac:dyDescent="0.2">
      <c r="A853" s="143" t="s">
        <v>54</v>
      </c>
      <c r="B853" s="143" t="s">
        <v>48</v>
      </c>
      <c r="C853" s="144" t="s">
        <v>76</v>
      </c>
      <c r="D853" s="143" t="str">
        <f t="shared" si="239"/>
        <v>RNFemale35-39</v>
      </c>
      <c r="E853" s="146">
        <f>VLOOKUP(D853,'Appendix 1b. Person-years 2019'!$E$3:$F$1682,2,FALSE)</f>
        <v>143588.68169999999</v>
      </c>
      <c r="F853" s="146">
        <f>VLOOKUP(D853,'Appendix 2b.Deaths 2019'!$E$4:$F$1683,2,FALSE)</f>
        <v>161</v>
      </c>
      <c r="G853" s="147">
        <f t="shared" si="240"/>
        <v>1.1212582920454518E-3</v>
      </c>
      <c r="H853" s="304">
        <v>5</v>
      </c>
      <c r="I853" s="148">
        <f>VLOOKUP(D853,'Appendix 3b. nax IBGE 2019'!$E$5:$O$1850,11,FALSE)</f>
        <v>2.4999999999999525</v>
      </c>
      <c r="J853" s="147">
        <f t="shared" si="252"/>
        <v>5.5906201372608096E-3</v>
      </c>
      <c r="K853" s="146">
        <f t="shared" si="256"/>
        <v>97449.072342776475</v>
      </c>
      <c r="L853" s="146">
        <f t="shared" si="241"/>
        <v>544.80074619691163</v>
      </c>
      <c r="M853" s="146">
        <f t="shared" si="253"/>
        <v>485883.3598483901</v>
      </c>
      <c r="N853" s="146">
        <f t="shared" si="254"/>
        <v>4612974.1649860609</v>
      </c>
      <c r="O853" s="145">
        <f t="shared" si="255"/>
        <v>47.337281454665408</v>
      </c>
    </row>
    <row r="854" spans="1:15" x14ac:dyDescent="0.2">
      <c r="A854" s="143" t="s">
        <v>54</v>
      </c>
      <c r="B854" s="143" t="s">
        <v>48</v>
      </c>
      <c r="C854" s="144" t="s">
        <v>77</v>
      </c>
      <c r="D854" s="143" t="str">
        <f t="shared" si="239"/>
        <v>RNFemale40-44</v>
      </c>
      <c r="E854" s="146">
        <f>VLOOKUP(D854,'Appendix 1b. Person-years 2019'!$E$3:$F$1682,2,FALSE)</f>
        <v>127004.94439999999</v>
      </c>
      <c r="F854" s="146">
        <f>VLOOKUP(D854,'Appendix 2b.Deaths 2019'!$E$4:$F$1683,2,FALSE)</f>
        <v>185</v>
      </c>
      <c r="G854" s="147">
        <f t="shared" si="240"/>
        <v>1.4566362032122587E-3</v>
      </c>
      <c r="H854" s="304">
        <v>5</v>
      </c>
      <c r="I854" s="148">
        <f>VLOOKUP(D854,'Appendix 3b. nax IBGE 2019'!$E$5:$O$1850,11,FALSE)</f>
        <v>2.4999999999999956</v>
      </c>
      <c r="J854" s="147">
        <f t="shared" si="252"/>
        <v>7.2567548863480633E-3</v>
      </c>
      <c r="K854" s="146">
        <f t="shared" si="256"/>
        <v>96904.271596579565</v>
      </c>
      <c r="L854" s="146">
        <f t="shared" si="241"/>
        <v>703.21054641647856</v>
      </c>
      <c r="M854" s="146">
        <f t="shared" si="253"/>
        <v>482763.33161685668</v>
      </c>
      <c r="N854" s="146">
        <f t="shared" si="254"/>
        <v>4127090.8051376711</v>
      </c>
      <c r="O854" s="145">
        <f t="shared" si="255"/>
        <v>42.589358932690693</v>
      </c>
    </row>
    <row r="855" spans="1:15" x14ac:dyDescent="0.2">
      <c r="A855" s="143" t="s">
        <v>54</v>
      </c>
      <c r="B855" s="143" t="s">
        <v>48</v>
      </c>
      <c r="C855" s="144" t="s">
        <v>78</v>
      </c>
      <c r="D855" s="143" t="str">
        <f t="shared" si="239"/>
        <v>RNFemale45-49</v>
      </c>
      <c r="E855" s="146">
        <f>VLOOKUP(D855,'Appendix 1b. Person-years 2019'!$E$3:$F$1682,2,FALSE)</f>
        <v>114712.3504</v>
      </c>
      <c r="F855" s="146">
        <f>VLOOKUP(D855,'Appendix 2b.Deaths 2019'!$E$4:$F$1683,2,FALSE)</f>
        <v>283</v>
      </c>
      <c r="G855" s="147">
        <f t="shared" si="240"/>
        <v>2.4670403754537664E-3</v>
      </c>
      <c r="H855" s="304">
        <v>5</v>
      </c>
      <c r="I855" s="148">
        <f>VLOOKUP(D855,'Appendix 3b. nax IBGE 2019'!$E$5:$O$1850,11,FALSE)</f>
        <v>2.4999999999999623</v>
      </c>
      <c r="J855" s="147">
        <f t="shared" si="252"/>
        <v>1.2259589620816212E-2</v>
      </c>
      <c r="K855" s="146">
        <f t="shared" si="256"/>
        <v>96201.061050163087</v>
      </c>
      <c r="L855" s="146">
        <f t="shared" si="241"/>
        <v>1179.3855295620863</v>
      </c>
      <c r="M855" s="146">
        <f t="shared" si="253"/>
        <v>478056.84142691013</v>
      </c>
      <c r="N855" s="146">
        <f t="shared" si="254"/>
        <v>3644327.4735208144</v>
      </c>
      <c r="O855" s="145">
        <f t="shared" si="255"/>
        <v>37.882404141265305</v>
      </c>
    </row>
    <row r="856" spans="1:15" x14ac:dyDescent="0.2">
      <c r="A856" s="143" t="s">
        <v>54</v>
      </c>
      <c r="B856" s="143" t="s">
        <v>48</v>
      </c>
      <c r="C856" s="144" t="s">
        <v>79</v>
      </c>
      <c r="D856" s="143" t="str">
        <f t="shared" si="239"/>
        <v>RNFemale50-54</v>
      </c>
      <c r="E856" s="146">
        <f>VLOOKUP(D856,'Appendix 1b. Person-years 2019'!$E$3:$F$1682,2,FALSE)</f>
        <v>109587.7257</v>
      </c>
      <c r="F856" s="146">
        <f>VLOOKUP(D856,'Appendix 2b.Deaths 2019'!$E$4:$F$1683,2,FALSE)</f>
        <v>406</v>
      </c>
      <c r="G856" s="147">
        <f t="shared" si="240"/>
        <v>3.7047944686016969E-3</v>
      </c>
      <c r="H856" s="304">
        <v>5</v>
      </c>
      <c r="I856" s="148">
        <f>VLOOKUP(D856,'Appendix 3b. nax IBGE 2019'!$E$5:$O$1850,11,FALSE)</f>
        <v>2.5000000000000089</v>
      </c>
      <c r="J856" s="147">
        <f t="shared" si="252"/>
        <v>1.8353978052097864E-2</v>
      </c>
      <c r="K856" s="146">
        <f t="shared" si="256"/>
        <v>95021.675520600998</v>
      </c>
      <c r="L856" s="146">
        <f t="shared" si="241"/>
        <v>1744.0257469786757</v>
      </c>
      <c r="M856" s="146">
        <f t="shared" si="253"/>
        <v>470748.31323555834</v>
      </c>
      <c r="N856" s="146">
        <f t="shared" si="254"/>
        <v>3166270.6320939045</v>
      </c>
      <c r="O856" s="145">
        <f t="shared" si="255"/>
        <v>33.321561788367404</v>
      </c>
    </row>
    <row r="857" spans="1:15" x14ac:dyDescent="0.2">
      <c r="A857" s="143" t="s">
        <v>54</v>
      </c>
      <c r="B857" s="143" t="s">
        <v>48</v>
      </c>
      <c r="C857" s="144" t="s">
        <v>80</v>
      </c>
      <c r="D857" s="143" t="str">
        <f t="shared" ref="D857:D920" si="257">_xlfn.CONCAT(A857,B857,C857)</f>
        <v>RNFemale55-59</v>
      </c>
      <c r="E857" s="146">
        <f>VLOOKUP(D857,'Appendix 1b. Person-years 2019'!$E$3:$F$1682,2,FALSE)</f>
        <v>94033.449099999998</v>
      </c>
      <c r="F857" s="146">
        <f>VLOOKUP(D857,'Appendix 2b.Deaths 2019'!$E$4:$F$1683,2,FALSE)</f>
        <v>514</v>
      </c>
      <c r="G857" s="147">
        <f t="shared" ref="G857:G920" si="258">F857/E857</f>
        <v>5.4661400269747206E-3</v>
      </c>
      <c r="H857" s="304">
        <v>5</v>
      </c>
      <c r="I857" s="148">
        <f>VLOOKUP(D857,'Appendix 3b. nax IBGE 2019'!$E$5:$O$1850,11,FALSE)</f>
        <v>2.5000000000000102</v>
      </c>
      <c r="J857" s="147">
        <f t="shared" si="252"/>
        <v>2.6962251529121871E-2</v>
      </c>
      <c r="K857" s="146">
        <f t="shared" si="256"/>
        <v>93277.649773622325</v>
      </c>
      <c r="L857" s="146">
        <f t="shared" ref="L857:L920" si="259">K857*J857</f>
        <v>2514.975455241743</v>
      </c>
      <c r="M857" s="146">
        <f t="shared" si="253"/>
        <v>460100.81023000728</v>
      </c>
      <c r="N857" s="146">
        <f t="shared" si="254"/>
        <v>2695522.318858346</v>
      </c>
      <c r="O857" s="145">
        <f t="shared" si="255"/>
        <v>28.89783699954031</v>
      </c>
    </row>
    <row r="858" spans="1:15" x14ac:dyDescent="0.2">
      <c r="A858" s="143" t="s">
        <v>54</v>
      </c>
      <c r="B858" s="143" t="s">
        <v>48</v>
      </c>
      <c r="C858" s="144" t="s">
        <v>81</v>
      </c>
      <c r="D858" s="143" t="str">
        <f t="shared" si="257"/>
        <v>RNFemale60-64</v>
      </c>
      <c r="E858" s="146">
        <f>VLOOKUP(D858,'Appendix 1b. Person-years 2019'!$E$3:$F$1682,2,FALSE)</f>
        <v>70782.259699999995</v>
      </c>
      <c r="F858" s="146">
        <f>VLOOKUP(D858,'Appendix 2b.Deaths 2019'!$E$4:$F$1683,2,FALSE)</f>
        <v>576</v>
      </c>
      <c r="G858" s="147">
        <f t="shared" si="258"/>
        <v>8.1376322604179308E-3</v>
      </c>
      <c r="H858" s="304">
        <v>5</v>
      </c>
      <c r="I858" s="148">
        <f>VLOOKUP(D858,'Appendix 3b. nax IBGE 2019'!$E$5:$O$1850,11,FALSE)</f>
        <v>2.4999999999999982</v>
      </c>
      <c r="J858" s="147">
        <f t="shared" si="252"/>
        <v>3.9876902383878192E-2</v>
      </c>
      <c r="K858" s="146">
        <f t="shared" si="256"/>
        <v>90762.674318380581</v>
      </c>
      <c r="L858" s="146">
        <f t="shared" si="259"/>
        <v>3619.3343038937905</v>
      </c>
      <c r="M858" s="146">
        <f t="shared" si="253"/>
        <v>444765.03583216842</v>
      </c>
      <c r="N858" s="146">
        <f t="shared" si="254"/>
        <v>2235421.5086283386</v>
      </c>
      <c r="O858" s="145">
        <f t="shared" si="255"/>
        <v>24.629304121062436</v>
      </c>
    </row>
    <row r="859" spans="1:15" x14ac:dyDescent="0.2">
      <c r="A859" s="143" t="s">
        <v>54</v>
      </c>
      <c r="B859" s="143" t="s">
        <v>48</v>
      </c>
      <c r="C859" s="144" t="s">
        <v>82</v>
      </c>
      <c r="D859" s="143" t="str">
        <f t="shared" si="257"/>
        <v>RNFemale65-69</v>
      </c>
      <c r="E859" s="146">
        <f>VLOOKUP(D859,'Appendix 1b. Person-years 2019'!$E$3:$F$1682,2,FALSE)</f>
        <v>56714.452799999999</v>
      </c>
      <c r="F859" s="146">
        <f>VLOOKUP(D859,'Appendix 2b.Deaths 2019'!$E$4:$F$1683,2,FALSE)</f>
        <v>745</v>
      </c>
      <c r="G859" s="147">
        <f t="shared" si="258"/>
        <v>1.3135981451274798E-2</v>
      </c>
      <c r="H859" s="304">
        <v>5</v>
      </c>
      <c r="I859" s="148">
        <f>VLOOKUP(D859,'Appendix 3b. nax IBGE 2019'!$E$5:$O$1850,11,FALSE)</f>
        <v>2.5000000000000053</v>
      </c>
      <c r="J859" s="147">
        <f t="shared" si="252"/>
        <v>6.3591563267524562E-2</v>
      </c>
      <c r="K859" s="146">
        <f t="shared" si="256"/>
        <v>87143.340014486792</v>
      </c>
      <c r="L859" s="146">
        <f t="shared" si="259"/>
        <v>5541.5812198746416</v>
      </c>
      <c r="M859" s="146">
        <f t="shared" si="253"/>
        <v>421862.74702274735</v>
      </c>
      <c r="N859" s="146">
        <f t="shared" si="254"/>
        <v>1790656.4727961703</v>
      </c>
      <c r="O859" s="145">
        <f t="shared" si="255"/>
        <v>20.548403039159272</v>
      </c>
    </row>
    <row r="860" spans="1:15" x14ac:dyDescent="0.2">
      <c r="A860" s="143" t="s">
        <v>54</v>
      </c>
      <c r="B860" s="143" t="s">
        <v>48</v>
      </c>
      <c r="C860" s="144" t="s">
        <v>19</v>
      </c>
      <c r="D860" s="143" t="str">
        <f t="shared" si="257"/>
        <v>RNFemale70-74</v>
      </c>
      <c r="E860" s="146">
        <f>VLOOKUP(D860,'Appendix 1b. Person-years 2019'!$E$3:$F$1682,2,FALSE)</f>
        <v>48319.843000000001</v>
      </c>
      <c r="F860" s="146">
        <f>VLOOKUP(D860,'Appendix 2b.Deaths 2019'!$E$4:$F$1683,2,FALSE)</f>
        <v>903</v>
      </c>
      <c r="G860" s="147">
        <f t="shared" si="258"/>
        <v>1.868797462773213E-2</v>
      </c>
      <c r="H860" s="304">
        <v>5</v>
      </c>
      <c r="I860" s="148">
        <f>VLOOKUP(D860,'Appendix 3b. nax IBGE 2019'!$E$5:$O$1850,11,FALSE)</f>
        <v>2.4999999999999982</v>
      </c>
      <c r="J860" s="147">
        <f t="shared" si="252"/>
        <v>8.9269220805054936E-2</v>
      </c>
      <c r="K860" s="146">
        <f t="shared" si="256"/>
        <v>81601.758794612149</v>
      </c>
      <c r="L860" s="146">
        <f t="shared" si="259"/>
        <v>7284.5254239170654</v>
      </c>
      <c r="M860" s="146">
        <f t="shared" si="253"/>
        <v>389797.48041326809</v>
      </c>
      <c r="N860" s="146">
        <f t="shared" si="254"/>
        <v>1368793.725773423</v>
      </c>
      <c r="O860" s="145">
        <f t="shared" si="255"/>
        <v>16.774071367978888</v>
      </c>
    </row>
    <row r="861" spans="1:15" x14ac:dyDescent="0.2">
      <c r="A861" s="143" t="s">
        <v>54</v>
      </c>
      <c r="B861" s="143" t="s">
        <v>48</v>
      </c>
      <c r="C861" s="144" t="s">
        <v>20</v>
      </c>
      <c r="D861" s="143" t="str">
        <f t="shared" si="257"/>
        <v>RNFemale75-79</v>
      </c>
      <c r="E861" s="146">
        <f>VLOOKUP(D861,'Appendix 1b. Person-years 2019'!$E$3:$F$1682,2,FALSE)</f>
        <v>32957.205999999998</v>
      </c>
      <c r="F861" s="146">
        <f>VLOOKUP(D861,'Appendix 2b.Deaths 2019'!$E$4:$F$1683,2,FALSE)</f>
        <v>1161</v>
      </c>
      <c r="G861" s="147">
        <f t="shared" si="258"/>
        <v>3.522750077782686E-2</v>
      </c>
      <c r="H861" s="304">
        <v>5</v>
      </c>
      <c r="I861" s="148">
        <f>VLOOKUP(D861,'Appendix 3b. nax IBGE 2019'!$E$5:$O$1850,11,FALSE)</f>
        <v>2.5</v>
      </c>
      <c r="J861" s="147">
        <f t="shared" si="252"/>
        <v>0.16188085869973393</v>
      </c>
      <c r="K861" s="146">
        <f t="shared" si="256"/>
        <v>74317.233370695089</v>
      </c>
      <c r="L861" s="146">
        <f t="shared" si="259"/>
        <v>12030.537554236642</v>
      </c>
      <c r="M861" s="146">
        <f t="shared" si="253"/>
        <v>341509.82296788384</v>
      </c>
      <c r="N861" s="146">
        <f t="shared" si="254"/>
        <v>978996.24536015489</v>
      </c>
      <c r="O861" s="145">
        <f t="shared" si="255"/>
        <v>13.173206280122297</v>
      </c>
    </row>
    <row r="862" spans="1:15" x14ac:dyDescent="0.2">
      <c r="A862" s="143" t="s">
        <v>54</v>
      </c>
      <c r="B862" s="143" t="s">
        <v>48</v>
      </c>
      <c r="C862" s="144" t="s">
        <v>21</v>
      </c>
      <c r="D862" s="143" t="str">
        <f t="shared" si="257"/>
        <v>RNFemale80-84</v>
      </c>
      <c r="E862" s="146">
        <f>VLOOKUP(D862,'Appendix 1b. Person-years 2019'!$E$3:$F$1682,2,FALSE)</f>
        <v>23403.504499999999</v>
      </c>
      <c r="F862" s="146">
        <f>VLOOKUP(D862,'Appendix 2b.Deaths 2019'!$E$4:$F$1683,2,FALSE)</f>
        <v>1230</v>
      </c>
      <c r="G862" s="147">
        <f t="shared" si="258"/>
        <v>5.2556231482340607E-2</v>
      </c>
      <c r="H862" s="304">
        <v>5</v>
      </c>
      <c r="I862" s="148">
        <f>VLOOKUP(D862,'Appendix 3b. nax IBGE 2019'!$E$5:$O$1850,11,FALSE)</f>
        <v>2.4999999999999996</v>
      </c>
      <c r="J862" s="147">
        <f t="shared" si="252"/>
        <v>0.23226387275761742</v>
      </c>
      <c r="K862" s="146">
        <f t="shared" si="256"/>
        <v>62286.69581645845</v>
      </c>
      <c r="L862" s="146">
        <f t="shared" si="259"/>
        <v>14466.949191606327</v>
      </c>
      <c r="M862" s="146">
        <f t="shared" si="253"/>
        <v>275266.10610327643</v>
      </c>
      <c r="N862" s="146">
        <f t="shared" si="254"/>
        <v>637486.42239227099</v>
      </c>
      <c r="O862" s="145">
        <f t="shared" si="255"/>
        <v>10.234712470071715</v>
      </c>
    </row>
    <row r="863" spans="1:15" x14ac:dyDescent="0.2">
      <c r="A863" s="143" t="s">
        <v>54</v>
      </c>
      <c r="B863" s="143" t="s">
        <v>48</v>
      </c>
      <c r="C863" s="144" t="s">
        <v>22</v>
      </c>
      <c r="D863" s="143" t="str">
        <f t="shared" si="257"/>
        <v>RNFemale85-89</v>
      </c>
      <c r="E863" s="146">
        <f>VLOOKUP(D863,'Appendix 1b. Person-years 2019'!$E$3:$F$1682,2,FALSE)</f>
        <v>12198.7963</v>
      </c>
      <c r="F863" s="146">
        <f>VLOOKUP(D863,'Appendix 2b.Deaths 2019'!$E$4:$F$1683,2,FALSE)</f>
        <v>1089</v>
      </c>
      <c r="G863" s="147">
        <f t="shared" si="258"/>
        <v>8.9271102920211884E-2</v>
      </c>
      <c r="H863" s="304">
        <v>5</v>
      </c>
      <c r="I863" s="148">
        <f>VLOOKUP(D863,'Appendix 3b. nax IBGE 2019'!$E$5:$O$1850,11,FALSE)</f>
        <v>2.4999999999999996</v>
      </c>
      <c r="J863" s="147">
        <f t="shared" si="252"/>
        <v>0.36491467567734043</v>
      </c>
      <c r="K863" s="146">
        <f t="shared" si="256"/>
        <v>47819.746624852123</v>
      </c>
      <c r="L863" s="146">
        <f t="shared" si="259"/>
        <v>17450.127330580508</v>
      </c>
      <c r="M863" s="146">
        <f t="shared" si="253"/>
        <v>195473.41479780935</v>
      </c>
      <c r="N863" s="146">
        <f t="shared" si="254"/>
        <v>362220.31628899451</v>
      </c>
      <c r="O863" s="145">
        <f t="shared" si="255"/>
        <v>7.5747017049385015</v>
      </c>
    </row>
    <row r="864" spans="1:15" x14ac:dyDescent="0.2">
      <c r="A864" s="143" t="s">
        <v>54</v>
      </c>
      <c r="B864" s="143" t="s">
        <v>48</v>
      </c>
      <c r="C864" s="144" t="s">
        <v>5</v>
      </c>
      <c r="D864" s="143" t="str">
        <f t="shared" si="257"/>
        <v>RNFemale90+</v>
      </c>
      <c r="E864" s="8">
        <f>VLOOKUP(D864,'Appendix 1b. Person-years 2019'!$E$3:$F$1682,2,FALSE)</f>
        <v>9246.1409999999996</v>
      </c>
      <c r="F864" s="8">
        <f>VLOOKUP(D864,'Appendix 2b.Deaths 2019'!$E$4:$F$1683,2,FALSE)</f>
        <v>1684</v>
      </c>
      <c r="G864" s="7">
        <f t="shared" si="258"/>
        <v>0.18213003673640712</v>
      </c>
      <c r="H864" s="306"/>
      <c r="I864" s="148">
        <f>VLOOKUP(D864,'Appendix 3b. nax IBGE 2019'!$E$5:$O$1850,11,FALSE)</f>
        <v>0</v>
      </c>
      <c r="J864" s="7">
        <v>1</v>
      </c>
      <c r="K864" s="8">
        <f t="shared" si="256"/>
        <v>30369.619294271615</v>
      </c>
      <c r="L864" s="8">
        <f t="shared" si="259"/>
        <v>30369.619294271615</v>
      </c>
      <c r="M864" s="8">
        <f>K864*O864</f>
        <v>166746.90149118516</v>
      </c>
      <c r="N864" s="8">
        <f>M864</f>
        <v>166746.90149118516</v>
      </c>
      <c r="O864" s="142">
        <f>1/G864</f>
        <v>5.4905825415676954</v>
      </c>
    </row>
    <row r="865" spans="1:15" x14ac:dyDescent="0.2">
      <c r="A865" s="143" t="s">
        <v>54</v>
      </c>
      <c r="B865" s="143" t="s">
        <v>47</v>
      </c>
      <c r="C865" s="144">
        <v>0</v>
      </c>
      <c r="D865" s="143" t="str">
        <f t="shared" si="257"/>
        <v>RNMale0</v>
      </c>
      <c r="E865" s="151">
        <f>VLOOKUP(D865,'Appendix 1b. Person-years 2019'!$E$3:$F$1682,2,FALSE)</f>
        <v>24396.152900000001</v>
      </c>
      <c r="F865" s="151">
        <f>VLOOKUP(D865,'Appendix 2b.Deaths 2019'!$E$4:$F$1683,2,FALSE)</f>
        <v>284</v>
      </c>
      <c r="G865" s="152">
        <f t="shared" si="258"/>
        <v>1.1641179704198361E-2</v>
      </c>
      <c r="H865" s="307">
        <v>1</v>
      </c>
      <c r="I865" s="148">
        <f>VLOOKUP(D865,'Appendix 3b. nax IBGE 2019'!$E$5:$O$1850,11,FALSE)</f>
        <v>8.5520754493783741E-2</v>
      </c>
      <c r="J865" s="152">
        <f t="shared" ref="J865:J883" si="260">(H865*G865)/(1+(H865-I865)*G865)</f>
        <v>1.1518557549454073E-2</v>
      </c>
      <c r="K865" s="151">
        <v>100000</v>
      </c>
      <c r="L865" s="151">
        <f t="shared" si="259"/>
        <v>1151.8557549454074</v>
      </c>
      <c r="M865" s="151">
        <f t="shared" ref="M865:M883" si="261">K866*H865+L865*I865</f>
        <v>98946.651818285522</v>
      </c>
      <c r="N865" s="151">
        <f t="shared" ref="N865:N883" si="262">N866+M865</f>
        <v>7299047.5933985086</v>
      </c>
      <c r="O865" s="150">
        <f t="shared" ref="O865:O883" si="263">N865/K865</f>
        <v>72.990475933985081</v>
      </c>
    </row>
    <row r="866" spans="1:15" x14ac:dyDescent="0.2">
      <c r="A866" s="143" t="s">
        <v>54</v>
      </c>
      <c r="B866" s="143" t="s">
        <v>47</v>
      </c>
      <c r="C866" s="149" t="s">
        <v>107</v>
      </c>
      <c r="D866" s="143" t="str">
        <f t="shared" si="257"/>
        <v>RNMale01-04</v>
      </c>
      <c r="E866" s="146">
        <f>VLOOKUP(D866,'Appendix 1b. Person-years 2019'!$E$3:$F$1682,2,FALSE)</f>
        <v>98069.960099999997</v>
      </c>
      <c r="F866" s="146">
        <f>VLOOKUP(D866,'Appendix 2b.Deaths 2019'!$E$4:$F$1683,2,FALSE)</f>
        <v>50</v>
      </c>
      <c r="G866" s="147">
        <f t="shared" si="258"/>
        <v>5.0984011769777406E-4</v>
      </c>
      <c r="H866" s="304">
        <v>4</v>
      </c>
      <c r="I866" s="148">
        <f>VLOOKUP(D866,'Appendix 3b. nax IBGE 2019'!$E$5:$O$1850,11,FALSE)</f>
        <v>1.6079142492904608</v>
      </c>
      <c r="J866" s="147">
        <f t="shared" si="260"/>
        <v>2.036876334542418E-3</v>
      </c>
      <c r="K866" s="146">
        <f t="shared" ref="K866:K884" si="264">K865-L865</f>
        <v>98848.144245054587</v>
      </c>
      <c r="L866" s="146">
        <f t="shared" si="259"/>
        <v>201.341445726187</v>
      </c>
      <c r="M866" s="146">
        <f t="shared" si="261"/>
        <v>394910.9509768695</v>
      </c>
      <c r="N866" s="146">
        <f t="shared" si="262"/>
        <v>7200100.9415802229</v>
      </c>
      <c r="O866" s="145">
        <f t="shared" si="263"/>
        <v>72.840021394134027</v>
      </c>
    </row>
    <row r="867" spans="1:15" x14ac:dyDescent="0.2">
      <c r="A867" s="143" t="s">
        <v>54</v>
      </c>
      <c r="B867" s="143" t="s">
        <v>47</v>
      </c>
      <c r="C867" s="149" t="s">
        <v>106</v>
      </c>
      <c r="D867" s="143" t="str">
        <f t="shared" si="257"/>
        <v>RNMale05-09</v>
      </c>
      <c r="E867" s="146">
        <f>VLOOKUP(D867,'Appendix 1b. Person-years 2019'!$E$3:$F$1682,2,FALSE)</f>
        <v>125112.17290000001</v>
      </c>
      <c r="F867" s="146">
        <f>VLOOKUP(D867,'Appendix 2b.Deaths 2019'!$E$4:$F$1683,2,FALSE)</f>
        <v>32</v>
      </c>
      <c r="G867" s="147">
        <f t="shared" si="258"/>
        <v>2.5577047587189652E-4</v>
      </c>
      <c r="H867" s="304">
        <v>5</v>
      </c>
      <c r="I867" s="148">
        <f>VLOOKUP(D867,'Appendix 3b. nax IBGE 2019'!$E$5:$O$1850,11,FALSE)</f>
        <v>2.5000000000000453</v>
      </c>
      <c r="J867" s="147">
        <f t="shared" si="260"/>
        <v>1.2780351702003246E-3</v>
      </c>
      <c r="K867" s="146">
        <f t="shared" si="264"/>
        <v>98646.802799328405</v>
      </c>
      <c r="L867" s="146">
        <f t="shared" si="259"/>
        <v>126.07408340535754</v>
      </c>
      <c r="M867" s="146">
        <f t="shared" si="261"/>
        <v>492918.82878812862</v>
      </c>
      <c r="N867" s="146">
        <f t="shared" si="262"/>
        <v>6805189.9906033538</v>
      </c>
      <c r="O867" s="145">
        <f t="shared" si="263"/>
        <v>68.985408523039169</v>
      </c>
    </row>
    <row r="868" spans="1:15" x14ac:dyDescent="0.2">
      <c r="A868" s="143" t="s">
        <v>54</v>
      </c>
      <c r="B868" s="143" t="s">
        <v>47</v>
      </c>
      <c r="C868" s="149" t="s">
        <v>71</v>
      </c>
      <c r="D868" s="143" t="str">
        <f t="shared" si="257"/>
        <v>RNMale10-14</v>
      </c>
      <c r="E868" s="146">
        <f>VLOOKUP(D868,'Appendix 1b. Person-years 2019'!$E$3:$F$1682,2,FALSE)</f>
        <v>133522.2494</v>
      </c>
      <c r="F868" s="146">
        <f>VLOOKUP(D868,'Appendix 2b.Deaths 2019'!$E$4:$F$1683,2,FALSE)</f>
        <v>38</v>
      </c>
      <c r="G868" s="147">
        <f t="shared" si="258"/>
        <v>2.8459676324176723E-4</v>
      </c>
      <c r="H868" s="304">
        <v>5</v>
      </c>
      <c r="I868" s="148">
        <f>VLOOKUP(D868,'Appendix 3b. nax IBGE 2019'!$E$5:$O$1850,11,FALSE)</f>
        <v>2.499999999999825</v>
      </c>
      <c r="J868" s="147">
        <f t="shared" si="260"/>
        <v>1.4219720945699995E-3</v>
      </c>
      <c r="K868" s="146">
        <f t="shared" si="264"/>
        <v>98520.728715923047</v>
      </c>
      <c r="L868" s="146">
        <f t="shared" si="259"/>
        <v>140.0937269707438</v>
      </c>
      <c r="M868" s="146">
        <f t="shared" si="261"/>
        <v>492253.40926218836</v>
      </c>
      <c r="N868" s="146">
        <f t="shared" si="262"/>
        <v>6312271.1618152251</v>
      </c>
      <c r="O868" s="145">
        <f t="shared" si="263"/>
        <v>64.070487947934026</v>
      </c>
    </row>
    <row r="869" spans="1:15" x14ac:dyDescent="0.2">
      <c r="A869" s="143" t="s">
        <v>54</v>
      </c>
      <c r="B869" s="143" t="s">
        <v>47</v>
      </c>
      <c r="C869" s="144" t="s">
        <v>72</v>
      </c>
      <c r="D869" s="143" t="str">
        <f t="shared" si="257"/>
        <v>RNMale15-19</v>
      </c>
      <c r="E869" s="146">
        <f>VLOOKUP(D869,'Appendix 1b. Person-years 2019'!$E$3:$F$1682,2,FALSE)</f>
        <v>140209.62220000001</v>
      </c>
      <c r="F869" s="146">
        <f>VLOOKUP(D869,'Appendix 2b.Deaths 2019'!$E$4:$F$1683,2,FALSE)</f>
        <v>333</v>
      </c>
      <c r="G869" s="147">
        <f t="shared" si="258"/>
        <v>2.3750153147477776E-3</v>
      </c>
      <c r="H869" s="304">
        <v>5</v>
      </c>
      <c r="I869" s="148">
        <f>VLOOKUP(D869,'Appendix 3b. nax IBGE 2019'!$E$5:$O$1850,11,FALSE)</f>
        <v>2.4999999999999507</v>
      </c>
      <c r="J869" s="147">
        <f t="shared" si="260"/>
        <v>1.180498402909028E-2</v>
      </c>
      <c r="K869" s="146">
        <f t="shared" si="264"/>
        <v>98380.634988952297</v>
      </c>
      <c r="L869" s="146">
        <f t="shared" si="259"/>
        <v>1161.3818248163423</v>
      </c>
      <c r="M869" s="146">
        <f t="shared" si="261"/>
        <v>488999.72038272058</v>
      </c>
      <c r="N869" s="146">
        <f t="shared" si="262"/>
        <v>5820017.7525530364</v>
      </c>
      <c r="O869" s="145">
        <f t="shared" si="263"/>
        <v>59.158164136738883</v>
      </c>
    </row>
    <row r="870" spans="1:15" x14ac:dyDescent="0.2">
      <c r="A870" s="143" t="s">
        <v>54</v>
      </c>
      <c r="B870" s="143" t="s">
        <v>47</v>
      </c>
      <c r="C870" s="144" t="s">
        <v>73</v>
      </c>
      <c r="D870" s="143" t="str">
        <f t="shared" si="257"/>
        <v>RNMale20-24</v>
      </c>
      <c r="E870" s="146">
        <f>VLOOKUP(D870,'Appendix 1b. Person-years 2019'!$E$3:$F$1682,2,FALSE)</f>
        <v>151026.99619999999</v>
      </c>
      <c r="F870" s="146">
        <f>VLOOKUP(D870,'Appendix 2b.Deaths 2019'!$E$4:$F$1683,2,FALSE)</f>
        <v>439</v>
      </c>
      <c r="G870" s="147">
        <f t="shared" si="258"/>
        <v>2.9067650886643271E-3</v>
      </c>
      <c r="H870" s="304">
        <v>5</v>
      </c>
      <c r="I870" s="148">
        <f>VLOOKUP(D870,'Appendix 3b. nax IBGE 2019'!$E$5:$O$1850,11,FALSE)</f>
        <v>2.4999999999999925</v>
      </c>
      <c r="J870" s="147">
        <f t="shared" si="260"/>
        <v>1.4428971367729006E-2</v>
      </c>
      <c r="K870" s="146">
        <f t="shared" si="264"/>
        <v>97219.253164135953</v>
      </c>
      <c r="L870" s="146">
        <f t="shared" si="259"/>
        <v>1402.7738202973153</v>
      </c>
      <c r="M870" s="146">
        <f t="shared" si="261"/>
        <v>482589.33126993646</v>
      </c>
      <c r="N870" s="146">
        <f t="shared" si="262"/>
        <v>5331018.0321703162</v>
      </c>
      <c r="O870" s="145">
        <f t="shared" si="263"/>
        <v>54.835002930642972</v>
      </c>
    </row>
    <row r="871" spans="1:15" x14ac:dyDescent="0.2">
      <c r="A871" s="143" t="s">
        <v>54</v>
      </c>
      <c r="B871" s="143" t="s">
        <v>47</v>
      </c>
      <c r="C871" s="144" t="s">
        <v>74</v>
      </c>
      <c r="D871" s="143" t="str">
        <f t="shared" si="257"/>
        <v>RNMale25-29</v>
      </c>
      <c r="E871" s="146">
        <f>VLOOKUP(D871,'Appendix 1b. Person-years 2019'!$E$3:$F$1682,2,FALSE)</f>
        <v>148961.55350000001</v>
      </c>
      <c r="F871" s="146">
        <f>VLOOKUP(D871,'Appendix 2b.Deaths 2019'!$E$4:$F$1683,2,FALSE)</f>
        <v>406</v>
      </c>
      <c r="G871" s="147">
        <f t="shared" si="258"/>
        <v>2.7255354852351215E-3</v>
      </c>
      <c r="H871" s="304">
        <v>5</v>
      </c>
      <c r="I871" s="148">
        <f>VLOOKUP(D871,'Appendix 3b. nax IBGE 2019'!$E$5:$O$1850,11,FALSE)</f>
        <v>2.4999999999999805</v>
      </c>
      <c r="J871" s="147">
        <f t="shared" si="260"/>
        <v>1.3535449059375803E-2</v>
      </c>
      <c r="K871" s="146">
        <f t="shared" si="264"/>
        <v>95816.47934383864</v>
      </c>
      <c r="L871" s="146">
        <f t="shared" si="259"/>
        <v>1296.9190752072618</v>
      </c>
      <c r="M871" s="146">
        <f t="shared" si="261"/>
        <v>475840.09903117502</v>
      </c>
      <c r="N871" s="146">
        <f t="shared" si="262"/>
        <v>4848428.7009003796</v>
      </c>
      <c r="O871" s="145">
        <f t="shared" si="263"/>
        <v>50.601198604905242</v>
      </c>
    </row>
    <row r="872" spans="1:15" x14ac:dyDescent="0.2">
      <c r="A872" s="143" t="s">
        <v>54</v>
      </c>
      <c r="B872" s="143" t="s">
        <v>47</v>
      </c>
      <c r="C872" s="144" t="s">
        <v>75</v>
      </c>
      <c r="D872" s="143" t="str">
        <f t="shared" si="257"/>
        <v>RNMale30-34</v>
      </c>
      <c r="E872" s="146">
        <f>VLOOKUP(D872,'Appendix 1b. Person-years 2019'!$E$3:$F$1682,2,FALSE)</f>
        <v>152561.38200000001</v>
      </c>
      <c r="F872" s="146">
        <f>VLOOKUP(D872,'Appendix 2b.Deaths 2019'!$E$4:$F$1683,2,FALSE)</f>
        <v>367</v>
      </c>
      <c r="G872" s="147">
        <f t="shared" si="258"/>
        <v>2.4055891155993852E-3</v>
      </c>
      <c r="H872" s="304">
        <v>5</v>
      </c>
      <c r="I872" s="148">
        <f>VLOOKUP(D872,'Appendix 3b. nax IBGE 2019'!$E$5:$O$1850,11,FALSE)</f>
        <v>2.5000000000000018</v>
      </c>
      <c r="J872" s="147">
        <f t="shared" si="260"/>
        <v>1.1956042265150197E-2</v>
      </c>
      <c r="K872" s="146">
        <f t="shared" si="264"/>
        <v>94519.56026863138</v>
      </c>
      <c r="L872" s="146">
        <f t="shared" si="259"/>
        <v>1130.0798574551682</v>
      </c>
      <c r="M872" s="146">
        <f t="shared" si="261"/>
        <v>469772.60169951897</v>
      </c>
      <c r="N872" s="146">
        <f t="shared" si="262"/>
        <v>4372588.6018692041</v>
      </c>
      <c r="O872" s="145">
        <f t="shared" si="263"/>
        <v>46.261203389457094</v>
      </c>
    </row>
    <row r="873" spans="1:15" x14ac:dyDescent="0.2">
      <c r="A873" s="143" t="s">
        <v>54</v>
      </c>
      <c r="B873" s="143" t="s">
        <v>47</v>
      </c>
      <c r="C873" s="144" t="s">
        <v>76</v>
      </c>
      <c r="D873" s="143" t="str">
        <f t="shared" si="257"/>
        <v>RNMale35-39</v>
      </c>
      <c r="E873" s="146">
        <f>VLOOKUP(D873,'Appendix 1b. Person-years 2019'!$E$3:$F$1682,2,FALSE)</f>
        <v>138545.0497</v>
      </c>
      <c r="F873" s="146">
        <f>VLOOKUP(D873,'Appendix 2b.Deaths 2019'!$E$4:$F$1683,2,FALSE)</f>
        <v>407</v>
      </c>
      <c r="G873" s="147">
        <f t="shared" si="258"/>
        <v>2.9376726262057128E-3</v>
      </c>
      <c r="H873" s="304">
        <v>5</v>
      </c>
      <c r="I873" s="148">
        <f>VLOOKUP(D873,'Appendix 3b. nax IBGE 2019'!$E$5:$O$1850,11,FALSE)</f>
        <v>2.5000000000000124</v>
      </c>
      <c r="J873" s="147">
        <f t="shared" si="260"/>
        <v>1.4581275595597694E-2</v>
      </c>
      <c r="K873" s="146">
        <f t="shared" si="264"/>
        <v>93389.480411176206</v>
      </c>
      <c r="L873" s="146">
        <f t="shared" si="259"/>
        <v>1361.7377516050326</v>
      </c>
      <c r="M873" s="146">
        <f t="shared" si="261"/>
        <v>463543.05767686846</v>
      </c>
      <c r="N873" s="146">
        <f t="shared" si="262"/>
        <v>3902816.0001696851</v>
      </c>
      <c r="O873" s="145">
        <f t="shared" si="263"/>
        <v>41.790745413576829</v>
      </c>
    </row>
    <row r="874" spans="1:15" x14ac:dyDescent="0.2">
      <c r="A874" s="143" t="s">
        <v>54</v>
      </c>
      <c r="B874" s="143" t="s">
        <v>47</v>
      </c>
      <c r="C874" s="144" t="s">
        <v>77</v>
      </c>
      <c r="D874" s="143" t="str">
        <f t="shared" si="257"/>
        <v>RNMale40-44</v>
      </c>
      <c r="E874" s="146">
        <f>VLOOKUP(D874,'Appendix 1b. Person-years 2019'!$E$3:$F$1682,2,FALSE)</f>
        <v>119158.47169999999</v>
      </c>
      <c r="F874" s="146">
        <f>VLOOKUP(D874,'Appendix 2b.Deaths 2019'!$E$4:$F$1683,2,FALSE)</f>
        <v>455</v>
      </c>
      <c r="G874" s="147">
        <f t="shared" si="258"/>
        <v>3.8184444085984366E-3</v>
      </c>
      <c r="H874" s="304">
        <v>5</v>
      </c>
      <c r="I874" s="148">
        <f>VLOOKUP(D874,'Appendix 3b. nax IBGE 2019'!$E$5:$O$1850,11,FALSE)</f>
        <v>2.5000000000000098</v>
      </c>
      <c r="J874" s="147">
        <f t="shared" si="260"/>
        <v>1.8911688960570574E-2</v>
      </c>
      <c r="K874" s="146">
        <f t="shared" si="264"/>
        <v>92027.742659571173</v>
      </c>
      <c r="L874" s="146">
        <f t="shared" si="259"/>
        <v>1740.4000449212417</v>
      </c>
      <c r="M874" s="146">
        <f t="shared" si="261"/>
        <v>455787.71318555274</v>
      </c>
      <c r="N874" s="146">
        <f t="shared" si="262"/>
        <v>3439272.9424928166</v>
      </c>
      <c r="O874" s="145">
        <f t="shared" si="263"/>
        <v>37.372131958244026</v>
      </c>
    </row>
    <row r="875" spans="1:15" x14ac:dyDescent="0.2">
      <c r="A875" s="143" t="s">
        <v>54</v>
      </c>
      <c r="B875" s="143" t="s">
        <v>47</v>
      </c>
      <c r="C875" s="144" t="s">
        <v>78</v>
      </c>
      <c r="D875" s="143" t="str">
        <f t="shared" si="257"/>
        <v>RNMale45-49</v>
      </c>
      <c r="E875" s="146">
        <f>VLOOKUP(D875,'Appendix 1b. Person-years 2019'!$E$3:$F$1682,2,FALSE)</f>
        <v>104999.89720000001</v>
      </c>
      <c r="F875" s="146">
        <f>VLOOKUP(D875,'Appendix 2b.Deaths 2019'!$E$4:$F$1683,2,FALSE)</f>
        <v>524</v>
      </c>
      <c r="G875" s="147">
        <f t="shared" si="258"/>
        <v>4.990481076394806E-3</v>
      </c>
      <c r="H875" s="304">
        <v>5</v>
      </c>
      <c r="I875" s="148">
        <f>VLOOKUP(D875,'Appendix 3b. nax IBGE 2019'!$E$5:$O$1850,11,FALSE)</f>
        <v>2.5000000000000155</v>
      </c>
      <c r="J875" s="147">
        <f t="shared" si="260"/>
        <v>2.4644930237031588E-2</v>
      </c>
      <c r="K875" s="146">
        <f t="shared" si="264"/>
        <v>90287.342614649926</v>
      </c>
      <c r="L875" s="146">
        <f t="shared" si="259"/>
        <v>2225.1252600250164</v>
      </c>
      <c r="M875" s="146">
        <f t="shared" si="261"/>
        <v>445873.8999231871</v>
      </c>
      <c r="N875" s="146">
        <f t="shared" si="262"/>
        <v>2983485.2293072641</v>
      </c>
      <c r="O875" s="145">
        <f t="shared" si="263"/>
        <v>33.044335373130885</v>
      </c>
    </row>
    <row r="876" spans="1:15" x14ac:dyDescent="0.2">
      <c r="A876" s="143" t="s">
        <v>54</v>
      </c>
      <c r="B876" s="143" t="s">
        <v>47</v>
      </c>
      <c r="C876" s="144" t="s">
        <v>79</v>
      </c>
      <c r="D876" s="143" t="str">
        <f t="shared" si="257"/>
        <v>RNMale50-54</v>
      </c>
      <c r="E876" s="146">
        <f>VLOOKUP(D876,'Appendix 1b. Person-years 2019'!$E$3:$F$1682,2,FALSE)</f>
        <v>99004.245999999999</v>
      </c>
      <c r="F876" s="146">
        <f>VLOOKUP(D876,'Appendix 2b.Deaths 2019'!$E$4:$F$1683,2,FALSE)</f>
        <v>696</v>
      </c>
      <c r="G876" s="147">
        <f t="shared" si="258"/>
        <v>7.0300015213488921E-3</v>
      </c>
      <c r="H876" s="304">
        <v>5</v>
      </c>
      <c r="I876" s="148">
        <f>VLOOKUP(D876,'Appendix 3b. nax IBGE 2019'!$E$5:$O$1850,11,FALSE)</f>
        <v>2.5000000000000102</v>
      </c>
      <c r="J876" s="147">
        <f t="shared" si="260"/>
        <v>3.4542915731385786E-2</v>
      </c>
      <c r="K876" s="146">
        <f t="shared" si="264"/>
        <v>88062.217354624911</v>
      </c>
      <c r="L876" s="146">
        <f t="shared" si="259"/>
        <v>3041.9257531997873</v>
      </c>
      <c r="M876" s="146">
        <f t="shared" si="261"/>
        <v>432706.27239012514</v>
      </c>
      <c r="N876" s="146">
        <f t="shared" si="262"/>
        <v>2537611.3293840769</v>
      </c>
      <c r="O876" s="145">
        <f t="shared" si="263"/>
        <v>28.816118939694231</v>
      </c>
    </row>
    <row r="877" spans="1:15" x14ac:dyDescent="0.2">
      <c r="A877" s="143" t="s">
        <v>54</v>
      </c>
      <c r="B877" s="143" t="s">
        <v>47</v>
      </c>
      <c r="C877" s="144" t="s">
        <v>80</v>
      </c>
      <c r="D877" s="143" t="str">
        <f t="shared" si="257"/>
        <v>RNMale55-59</v>
      </c>
      <c r="E877" s="146">
        <f>VLOOKUP(D877,'Appendix 1b. Person-years 2019'!$E$3:$F$1682,2,FALSE)</f>
        <v>82468.700100000002</v>
      </c>
      <c r="F877" s="146">
        <f>VLOOKUP(D877,'Appendix 2b.Deaths 2019'!$E$4:$F$1683,2,FALSE)</f>
        <v>828</v>
      </c>
      <c r="G877" s="147">
        <f t="shared" si="258"/>
        <v>1.0040172804906379E-2</v>
      </c>
      <c r="H877" s="304">
        <v>5</v>
      </c>
      <c r="I877" s="148">
        <f>VLOOKUP(D877,'Appendix 3b. nax IBGE 2019'!$E$5:$O$1850,11,FALSE)</f>
        <v>2.5000000000000009</v>
      </c>
      <c r="J877" s="147">
        <f t="shared" si="260"/>
        <v>4.8971654344138658E-2</v>
      </c>
      <c r="K877" s="146">
        <f t="shared" si="264"/>
        <v>85020.291601425124</v>
      </c>
      <c r="L877" s="146">
        <f t="shared" si="259"/>
        <v>4163.5843325428659</v>
      </c>
      <c r="M877" s="146">
        <f t="shared" si="261"/>
        <v>414692.49717576843</v>
      </c>
      <c r="N877" s="146">
        <f t="shared" si="262"/>
        <v>2104905.0569939516</v>
      </c>
      <c r="O877" s="145">
        <f t="shared" si="263"/>
        <v>24.75767863584543</v>
      </c>
    </row>
    <row r="878" spans="1:15" x14ac:dyDescent="0.2">
      <c r="A878" s="143" t="s">
        <v>54</v>
      </c>
      <c r="B878" s="143" t="s">
        <v>47</v>
      </c>
      <c r="C878" s="144" t="s">
        <v>81</v>
      </c>
      <c r="D878" s="143" t="str">
        <f t="shared" si="257"/>
        <v>RNMale60-64</v>
      </c>
      <c r="E878" s="146">
        <f>VLOOKUP(D878,'Appendix 1b. Person-years 2019'!$E$3:$F$1682,2,FALSE)</f>
        <v>58938.448799999998</v>
      </c>
      <c r="F878" s="146">
        <f>VLOOKUP(D878,'Appendix 2b.Deaths 2019'!$E$4:$F$1683,2,FALSE)</f>
        <v>870</v>
      </c>
      <c r="G878" s="147">
        <f t="shared" si="258"/>
        <v>1.4761162156680311E-2</v>
      </c>
      <c r="H878" s="304">
        <v>5</v>
      </c>
      <c r="I878" s="148">
        <f>VLOOKUP(D878,'Appendix 3b. nax IBGE 2019'!$E$5:$O$1850,11,FALSE)</f>
        <v>2.4999999999999938</v>
      </c>
      <c r="J878" s="147">
        <f t="shared" si="260"/>
        <v>7.1179095361412481E-2</v>
      </c>
      <c r="K878" s="146">
        <f t="shared" si="264"/>
        <v>80856.707268882252</v>
      </c>
      <c r="L878" s="146">
        <f t="shared" si="259"/>
        <v>5755.3072773015838</v>
      </c>
      <c r="M878" s="146">
        <f t="shared" si="261"/>
        <v>389895.26815115719</v>
      </c>
      <c r="N878" s="146">
        <f t="shared" si="262"/>
        <v>1690212.5598181831</v>
      </c>
      <c r="O878" s="145">
        <f t="shared" si="263"/>
        <v>20.903801513924154</v>
      </c>
    </row>
    <row r="879" spans="1:15" x14ac:dyDescent="0.2">
      <c r="A879" s="143" t="s">
        <v>54</v>
      </c>
      <c r="B879" s="143" t="s">
        <v>47</v>
      </c>
      <c r="C879" s="144" t="s">
        <v>82</v>
      </c>
      <c r="D879" s="143" t="str">
        <f t="shared" si="257"/>
        <v>RNMale65-69</v>
      </c>
      <c r="E879" s="146">
        <f>VLOOKUP(D879,'Appendix 1b. Person-years 2019'!$E$3:$F$1682,2,FALSE)</f>
        <v>44385.154600000002</v>
      </c>
      <c r="F879" s="146">
        <f>VLOOKUP(D879,'Appendix 2b.Deaths 2019'!$E$4:$F$1683,2,FALSE)</f>
        <v>1014</v>
      </c>
      <c r="G879" s="147">
        <f t="shared" si="258"/>
        <v>2.2845476356637494E-2</v>
      </c>
      <c r="H879" s="304">
        <v>5</v>
      </c>
      <c r="I879" s="148">
        <f>VLOOKUP(D879,'Appendix 3b. nax IBGE 2019'!$E$5:$O$1850,11,FALSE)</f>
        <v>2.5000000000000004</v>
      </c>
      <c r="J879" s="147">
        <f t="shared" si="260"/>
        <v>0.10805590994365565</v>
      </c>
      <c r="K879" s="146">
        <f t="shared" si="264"/>
        <v>75101.399991580663</v>
      </c>
      <c r="L879" s="146">
        <f t="shared" si="259"/>
        <v>8115.1501141327008</v>
      </c>
      <c r="M879" s="146">
        <f t="shared" si="261"/>
        <v>355219.12467257155</v>
      </c>
      <c r="N879" s="146">
        <f t="shared" si="262"/>
        <v>1300317.291667026</v>
      </c>
      <c r="O879" s="145">
        <f t="shared" si="263"/>
        <v>17.314155153070377</v>
      </c>
    </row>
    <row r="880" spans="1:15" x14ac:dyDescent="0.2">
      <c r="A880" s="143" t="s">
        <v>54</v>
      </c>
      <c r="B880" s="143" t="s">
        <v>47</v>
      </c>
      <c r="C880" s="144" t="s">
        <v>19</v>
      </c>
      <c r="D880" s="143" t="str">
        <f t="shared" si="257"/>
        <v>RNMale70-74</v>
      </c>
      <c r="E880" s="146">
        <f>VLOOKUP(D880,'Appendix 1b. Person-years 2019'!$E$3:$F$1682,2,FALSE)</f>
        <v>36690.938600000001</v>
      </c>
      <c r="F880" s="146">
        <f>VLOOKUP(D880,'Appendix 2b.Deaths 2019'!$E$4:$F$1683,2,FALSE)</f>
        <v>1138</v>
      </c>
      <c r="G880" s="147">
        <f t="shared" si="258"/>
        <v>3.1015832339595695E-2</v>
      </c>
      <c r="H880" s="304">
        <v>5</v>
      </c>
      <c r="I880" s="148">
        <f>VLOOKUP(D880,'Appendix 3b. nax IBGE 2019'!$E$5:$O$1850,11,FALSE)</f>
        <v>2.5000000000000058</v>
      </c>
      <c r="J880" s="147">
        <f t="shared" si="260"/>
        <v>0.14391968931275101</v>
      </c>
      <c r="K880" s="146">
        <f t="shared" si="264"/>
        <v>66986.249877447961</v>
      </c>
      <c r="L880" s="146">
        <f t="shared" si="259"/>
        <v>9640.6402705886157</v>
      </c>
      <c r="M880" s="146">
        <f t="shared" si="261"/>
        <v>310829.64871076832</v>
      </c>
      <c r="N880" s="146">
        <f t="shared" si="262"/>
        <v>945098.16699445457</v>
      </c>
      <c r="O880" s="145">
        <f t="shared" si="263"/>
        <v>14.108838287313015</v>
      </c>
    </row>
    <row r="881" spans="1:15" x14ac:dyDescent="0.2">
      <c r="A881" s="143" t="s">
        <v>54</v>
      </c>
      <c r="B881" s="143" t="s">
        <v>47</v>
      </c>
      <c r="C881" s="144" t="s">
        <v>20</v>
      </c>
      <c r="D881" s="143" t="str">
        <f t="shared" si="257"/>
        <v>RNMale75-79</v>
      </c>
      <c r="E881" s="146">
        <f>VLOOKUP(D881,'Appendix 1b. Person-years 2019'!$E$3:$F$1682,2,FALSE)</f>
        <v>23552.530699999999</v>
      </c>
      <c r="F881" s="146">
        <f>VLOOKUP(D881,'Appendix 2b.Deaths 2019'!$E$4:$F$1683,2,FALSE)</f>
        <v>1150</v>
      </c>
      <c r="G881" s="147">
        <f t="shared" si="258"/>
        <v>4.8827024774879074E-2</v>
      </c>
      <c r="H881" s="304">
        <v>5</v>
      </c>
      <c r="I881" s="148">
        <f>VLOOKUP(D881,'Appendix 3b. nax IBGE 2019'!$E$5:$O$1850,11,FALSE)</f>
        <v>2.5000000000000004</v>
      </c>
      <c r="J881" s="147">
        <f t="shared" si="260"/>
        <v>0.21757613548056537</v>
      </c>
      <c r="K881" s="146">
        <f t="shared" si="264"/>
        <v>57345.609606859347</v>
      </c>
      <c r="L881" s="146">
        <f t="shared" si="259"/>
        <v>12477.036125037641</v>
      </c>
      <c r="M881" s="146">
        <f t="shared" si="261"/>
        <v>255535.45772170261</v>
      </c>
      <c r="N881" s="146">
        <f t="shared" si="262"/>
        <v>634268.51828368625</v>
      </c>
      <c r="O881" s="145">
        <f t="shared" si="263"/>
        <v>11.060454717144008</v>
      </c>
    </row>
    <row r="882" spans="1:15" x14ac:dyDescent="0.2">
      <c r="A882" s="143" t="s">
        <v>54</v>
      </c>
      <c r="B882" s="143" t="s">
        <v>47</v>
      </c>
      <c r="C882" s="144" t="s">
        <v>21</v>
      </c>
      <c r="D882" s="143" t="str">
        <f t="shared" si="257"/>
        <v>RNMale80-84</v>
      </c>
      <c r="E882" s="146">
        <f>VLOOKUP(D882,'Appendix 1b. Person-years 2019'!$E$3:$F$1682,2,FALSE)</f>
        <v>15285.525900000001</v>
      </c>
      <c r="F882" s="146">
        <f>VLOOKUP(D882,'Appendix 2b.Deaths 2019'!$E$4:$F$1683,2,FALSE)</f>
        <v>1112</v>
      </c>
      <c r="G882" s="147">
        <f t="shared" si="258"/>
        <v>7.2748560126413439E-2</v>
      </c>
      <c r="H882" s="304">
        <v>5</v>
      </c>
      <c r="I882" s="148">
        <f>VLOOKUP(D882,'Appendix 3b. nax IBGE 2019'!$E$5:$O$1850,11,FALSE)</f>
        <v>2.4999999999999996</v>
      </c>
      <c r="J882" s="147">
        <f t="shared" si="260"/>
        <v>0.3077685106305153</v>
      </c>
      <c r="K882" s="146">
        <f t="shared" si="264"/>
        <v>44868.573481821702</v>
      </c>
      <c r="L882" s="146">
        <f t="shared" si="259"/>
        <v>13809.1340346161</v>
      </c>
      <c r="M882" s="146">
        <f t="shared" si="261"/>
        <v>189820.03232256824</v>
      </c>
      <c r="N882" s="146">
        <f t="shared" si="262"/>
        <v>378733.06056198361</v>
      </c>
      <c r="O882" s="145">
        <f t="shared" si="263"/>
        <v>8.4409427617623187</v>
      </c>
    </row>
    <row r="883" spans="1:15" x14ac:dyDescent="0.2">
      <c r="A883" s="143" t="s">
        <v>54</v>
      </c>
      <c r="B883" s="143" t="s">
        <v>47</v>
      </c>
      <c r="C883" s="144" t="s">
        <v>22</v>
      </c>
      <c r="D883" s="143" t="str">
        <f t="shared" si="257"/>
        <v>RNMale85-89</v>
      </c>
      <c r="E883" s="146">
        <f>VLOOKUP(D883,'Appendix 1b. Person-years 2019'!$E$3:$F$1682,2,FALSE)</f>
        <v>6970.1958000000004</v>
      </c>
      <c r="F883" s="146">
        <f>VLOOKUP(D883,'Appendix 2b.Deaths 2019'!$E$4:$F$1683,2,FALSE)</f>
        <v>914</v>
      </c>
      <c r="G883" s="147">
        <f t="shared" si="258"/>
        <v>0.13112974530787211</v>
      </c>
      <c r="H883" s="304">
        <v>5</v>
      </c>
      <c r="I883" s="148">
        <f>VLOOKUP(D883,'Appendix 3b. nax IBGE 2019'!$E$5:$O$1850,11,FALSE)</f>
        <v>2.5000000000000004</v>
      </c>
      <c r="J883" s="147">
        <f t="shared" si="260"/>
        <v>0.49377669568049548</v>
      </c>
      <c r="K883" s="146">
        <f t="shared" si="264"/>
        <v>31059.439447205601</v>
      </c>
      <c r="L883" s="146">
        <f t="shared" si="259"/>
        <v>15336.427379929617</v>
      </c>
      <c r="M883" s="146">
        <f t="shared" si="261"/>
        <v>116956.12878620398</v>
      </c>
      <c r="N883" s="146">
        <f t="shared" si="262"/>
        <v>188913.02823941535</v>
      </c>
      <c r="O883" s="145">
        <f t="shared" si="263"/>
        <v>6.0823064292749729</v>
      </c>
    </row>
    <row r="884" spans="1:15" x14ac:dyDescent="0.2">
      <c r="A884" s="143" t="s">
        <v>54</v>
      </c>
      <c r="B884" s="143" t="s">
        <v>47</v>
      </c>
      <c r="C884" s="144" t="s">
        <v>5</v>
      </c>
      <c r="D884" s="143" t="str">
        <f t="shared" si="257"/>
        <v>RNMale90+</v>
      </c>
      <c r="E884" s="8">
        <f>VLOOKUP(D884,'Appendix 1b. Person-years 2019'!$E$3:$F$1682,2,FALSE)</f>
        <v>4965.5393999999997</v>
      </c>
      <c r="F884" s="8">
        <f>VLOOKUP(D884,'Appendix 2b.Deaths 2019'!$E$4:$F$1683,2,FALSE)</f>
        <v>1085</v>
      </c>
      <c r="G884" s="7">
        <f t="shared" si="258"/>
        <v>0.2185059693615562</v>
      </c>
      <c r="H884" s="306"/>
      <c r="I884" s="148">
        <f>VLOOKUP(D884,'Appendix 3b. nax IBGE 2019'!$E$5:$O$1850,11,FALSE)</f>
        <v>0</v>
      </c>
      <c r="J884" s="7">
        <v>1</v>
      </c>
      <c r="K884" s="8">
        <f t="shared" si="264"/>
        <v>15723.012067275984</v>
      </c>
      <c r="L884" s="8">
        <f t="shared" si="259"/>
        <v>15723.012067275984</v>
      </c>
      <c r="M884" s="8">
        <f>K884*O884</f>
        <v>71956.899453211372</v>
      </c>
      <c r="N884" s="8">
        <f>M884</f>
        <v>71956.899453211372</v>
      </c>
      <c r="O884" s="142">
        <f>1/G884</f>
        <v>4.5765340092165889</v>
      </c>
    </row>
    <row r="885" spans="1:15" x14ac:dyDescent="0.2">
      <c r="A885" s="143" t="s">
        <v>40</v>
      </c>
      <c r="B885" s="143" t="s">
        <v>48</v>
      </c>
      <c r="C885" s="144">
        <v>0</v>
      </c>
      <c r="D885" s="143" t="str">
        <f t="shared" si="257"/>
        <v>ROFemale0</v>
      </c>
      <c r="E885" s="151">
        <f>VLOOKUP(D885,'Appendix 1b. Person-years 2019'!$E$3:$F$1682,2,FALSE)</f>
        <v>13783.012699999999</v>
      </c>
      <c r="F885" s="151">
        <f>VLOOKUP(D885,'Appendix 2b.Deaths 2019'!$E$4:$F$1683,2,FALSE)</f>
        <v>150</v>
      </c>
      <c r="G885" s="152">
        <f t="shared" si="258"/>
        <v>1.0882961748994108E-2</v>
      </c>
      <c r="H885" s="307">
        <v>1</v>
      </c>
      <c r="I885" s="148">
        <f>VLOOKUP(D885,'Appendix 3b. nax IBGE 2019'!$E$5:$O$1850,11,FALSE)</f>
        <v>0.102821717778855</v>
      </c>
      <c r="J885" s="152">
        <f t="shared" ref="J885:J903" si="265">(H885*G885)/(1+(H885-I885)*G885)</f>
        <v>1.0777728472413805E-2</v>
      </c>
      <c r="K885" s="151">
        <v>100000</v>
      </c>
      <c r="L885" s="151">
        <f t="shared" si="259"/>
        <v>1077.7728472413805</v>
      </c>
      <c r="M885" s="151">
        <f t="shared" ref="M885:M903" si="266">K886*H885+L885*I885</f>
        <v>99033.045608287386</v>
      </c>
      <c r="N885" s="151">
        <f t="shared" ref="N885:N903" si="267">N886+M885</f>
        <v>7942175.1556610763</v>
      </c>
      <c r="O885" s="150">
        <f t="shared" ref="O885:O903" si="268">N885/K885</f>
        <v>79.421751556610758</v>
      </c>
    </row>
    <row r="886" spans="1:15" x14ac:dyDescent="0.2">
      <c r="A886" s="143" t="s">
        <v>40</v>
      </c>
      <c r="B886" s="143" t="s">
        <v>48</v>
      </c>
      <c r="C886" s="149" t="s">
        <v>107</v>
      </c>
      <c r="D886" s="143" t="str">
        <f t="shared" si="257"/>
        <v>ROFemale01-04</v>
      </c>
      <c r="E886" s="146">
        <f>VLOOKUP(D886,'Appendix 1b. Person-years 2019'!$E$3:$F$1682,2,FALSE)</f>
        <v>54521.694900000002</v>
      </c>
      <c r="F886" s="146">
        <f>VLOOKUP(D886,'Appendix 2b.Deaths 2019'!$E$4:$F$1683,2,FALSE)</f>
        <v>29</v>
      </c>
      <c r="G886" s="147">
        <f t="shared" si="258"/>
        <v>5.3189835813413058E-4</v>
      </c>
      <c r="H886" s="304">
        <v>4</v>
      </c>
      <c r="I886" s="148">
        <f>VLOOKUP(D886,'Appendix 3b. nax IBGE 2019'!$E$5:$O$1850,11,FALSE)</f>
        <v>1.4953882362030753</v>
      </c>
      <c r="J886" s="147">
        <f t="shared" si="265"/>
        <v>2.1247628258691648E-3</v>
      </c>
      <c r="K886" s="146">
        <f t="shared" ref="K886:K904" si="269">K885-L885</f>
        <v>98922.227152758613</v>
      </c>
      <c r="L886" s="146">
        <f t="shared" si="259"/>
        <v>210.18627090636681</v>
      </c>
      <c r="M886" s="146">
        <f t="shared" si="266"/>
        <v>395162.47360433376</v>
      </c>
      <c r="N886" s="146">
        <f t="shared" si="267"/>
        <v>7843142.1100527886</v>
      </c>
      <c r="O886" s="145">
        <f t="shared" si="268"/>
        <v>79.2859434709368</v>
      </c>
    </row>
    <row r="887" spans="1:15" x14ac:dyDescent="0.2">
      <c r="A887" s="143" t="s">
        <v>40</v>
      </c>
      <c r="B887" s="143" t="s">
        <v>48</v>
      </c>
      <c r="C887" s="149" t="s">
        <v>106</v>
      </c>
      <c r="D887" s="143" t="str">
        <f t="shared" si="257"/>
        <v>ROFemale05-09</v>
      </c>
      <c r="E887" s="146">
        <f>VLOOKUP(D887,'Appendix 1b. Person-years 2019'!$E$3:$F$1682,2,FALSE)</f>
        <v>65630.819799999997</v>
      </c>
      <c r="F887" s="146">
        <f>VLOOKUP(D887,'Appendix 2b.Deaths 2019'!$E$4:$F$1683,2,FALSE)</f>
        <v>8</v>
      </c>
      <c r="G887" s="147">
        <f t="shared" si="258"/>
        <v>1.2189395202404588E-4</v>
      </c>
      <c r="H887" s="304">
        <v>5</v>
      </c>
      <c r="I887" s="148">
        <f>VLOOKUP(D887,'Appendix 3b. nax IBGE 2019'!$E$5:$O$1850,11,FALSE)</f>
        <v>2.5000000000001608</v>
      </c>
      <c r="J887" s="147">
        <f t="shared" si="265"/>
        <v>6.0928409000613891E-4</v>
      </c>
      <c r="K887" s="146">
        <f t="shared" si="269"/>
        <v>98712.040881852241</v>
      </c>
      <c r="L887" s="146">
        <f t="shared" si="259"/>
        <v>60.143676001348126</v>
      </c>
      <c r="M887" s="146">
        <f t="shared" si="266"/>
        <v>493409.84521925787</v>
      </c>
      <c r="N887" s="146">
        <f t="shared" si="267"/>
        <v>7447979.636448455</v>
      </c>
      <c r="O887" s="145">
        <f t="shared" si="268"/>
        <v>75.451581893265583</v>
      </c>
    </row>
    <row r="888" spans="1:15" x14ac:dyDescent="0.2">
      <c r="A888" s="143" t="s">
        <v>40</v>
      </c>
      <c r="B888" s="143" t="s">
        <v>48</v>
      </c>
      <c r="C888" s="149" t="s">
        <v>71</v>
      </c>
      <c r="D888" s="143" t="str">
        <f t="shared" si="257"/>
        <v>ROFemale10-14</v>
      </c>
      <c r="E888" s="146">
        <f>VLOOKUP(D888,'Appendix 1b. Person-years 2019'!$E$3:$F$1682,2,FALSE)</f>
        <v>68120.799299999999</v>
      </c>
      <c r="F888" s="146">
        <f>VLOOKUP(D888,'Appendix 2b.Deaths 2019'!$E$4:$F$1683,2,FALSE)</f>
        <v>16</v>
      </c>
      <c r="G888" s="147">
        <f t="shared" si="258"/>
        <v>2.3487686821666522E-4</v>
      </c>
      <c r="H888" s="304">
        <v>5</v>
      </c>
      <c r="I888" s="148">
        <f>VLOOKUP(D888,'Appendix 3b. nax IBGE 2019'!$E$5:$O$1850,11,FALSE)</f>
        <v>2.4999999999997948</v>
      </c>
      <c r="J888" s="147">
        <f t="shared" si="265"/>
        <v>1.1736951564768402E-3</v>
      </c>
      <c r="K888" s="146">
        <f t="shared" si="269"/>
        <v>98651.897205850895</v>
      </c>
      <c r="L888" s="146">
        <f t="shared" si="259"/>
        <v>115.78725392775831</v>
      </c>
      <c r="M888" s="146">
        <f t="shared" si="266"/>
        <v>492970.01789443503</v>
      </c>
      <c r="N888" s="146">
        <f t="shared" si="267"/>
        <v>6954569.7912291968</v>
      </c>
      <c r="O888" s="145">
        <f t="shared" si="268"/>
        <v>70.496057229568734</v>
      </c>
    </row>
    <row r="889" spans="1:15" x14ac:dyDescent="0.2">
      <c r="A889" s="143" t="s">
        <v>40</v>
      </c>
      <c r="B889" s="143" t="s">
        <v>48</v>
      </c>
      <c r="C889" s="144" t="s">
        <v>72</v>
      </c>
      <c r="D889" s="143" t="str">
        <f t="shared" si="257"/>
        <v>ROFemale15-19</v>
      </c>
      <c r="E889" s="146">
        <f>VLOOKUP(D889,'Appendix 1b. Person-years 2019'!$E$3:$F$1682,2,FALSE)</f>
        <v>74741.824800000002</v>
      </c>
      <c r="F889" s="146">
        <f>VLOOKUP(D889,'Appendix 2b.Deaths 2019'!$E$4:$F$1683,2,FALSE)</f>
        <v>29</v>
      </c>
      <c r="G889" s="147">
        <f t="shared" si="258"/>
        <v>3.8800230095532802E-4</v>
      </c>
      <c r="H889" s="304">
        <v>5</v>
      </c>
      <c r="I889" s="148">
        <f>VLOOKUP(D889,'Appendix 3b. nax IBGE 2019'!$E$5:$O$1850,11,FALSE)</f>
        <v>2.4999999999998948</v>
      </c>
      <c r="J889" s="147">
        <f t="shared" si="265"/>
        <v>1.9381315060668703E-3</v>
      </c>
      <c r="K889" s="146">
        <f t="shared" si="269"/>
        <v>98536.109951923136</v>
      </c>
      <c r="L889" s="146">
        <f t="shared" si="259"/>
        <v>190.97593918309153</v>
      </c>
      <c r="M889" s="146">
        <f t="shared" si="266"/>
        <v>492203.10991165793</v>
      </c>
      <c r="N889" s="146">
        <f t="shared" si="267"/>
        <v>6461599.7733347621</v>
      </c>
      <c r="O889" s="145">
        <f t="shared" si="268"/>
        <v>65.575957651336637</v>
      </c>
    </row>
    <row r="890" spans="1:15" x14ac:dyDescent="0.2">
      <c r="A890" s="143" t="s">
        <v>40</v>
      </c>
      <c r="B890" s="143" t="s">
        <v>48</v>
      </c>
      <c r="C890" s="144" t="s">
        <v>73</v>
      </c>
      <c r="D890" s="143" t="str">
        <f t="shared" si="257"/>
        <v>ROFemale20-24</v>
      </c>
      <c r="E890" s="146">
        <f>VLOOKUP(D890,'Appendix 1b. Person-years 2019'!$E$3:$F$1682,2,FALSE)</f>
        <v>77531.657399999996</v>
      </c>
      <c r="F890" s="146">
        <f>VLOOKUP(D890,'Appendix 2b.Deaths 2019'!$E$4:$F$1683,2,FALSE)</f>
        <v>30</v>
      </c>
      <c r="G890" s="147">
        <f t="shared" si="258"/>
        <v>3.8693871646809397E-4</v>
      </c>
      <c r="H890" s="304">
        <v>5</v>
      </c>
      <c r="I890" s="148">
        <f>VLOOKUP(D890,'Appendix 3b. nax IBGE 2019'!$E$5:$O$1850,11,FALSE)</f>
        <v>2.5000000000000777</v>
      </c>
      <c r="J890" s="147">
        <f t="shared" si="265"/>
        <v>1.9328238713706024E-3</v>
      </c>
      <c r="K890" s="146">
        <f t="shared" si="269"/>
        <v>98345.134012740047</v>
      </c>
      <c r="L890" s="146">
        <f t="shared" si="259"/>
        <v>190.08382265296493</v>
      </c>
      <c r="M890" s="146">
        <f t="shared" si="266"/>
        <v>491250.46050706785</v>
      </c>
      <c r="N890" s="146">
        <f t="shared" si="267"/>
        <v>5969396.6634231042</v>
      </c>
      <c r="O890" s="145">
        <f t="shared" si="268"/>
        <v>60.698444547849242</v>
      </c>
    </row>
    <row r="891" spans="1:15" x14ac:dyDescent="0.2">
      <c r="A891" s="143" t="s">
        <v>40</v>
      </c>
      <c r="B891" s="143" t="s">
        <v>48</v>
      </c>
      <c r="C891" s="144" t="s">
        <v>74</v>
      </c>
      <c r="D891" s="143" t="str">
        <f t="shared" si="257"/>
        <v>ROFemale25-29</v>
      </c>
      <c r="E891" s="146">
        <f>VLOOKUP(D891,'Appendix 1b. Person-years 2019'!$E$3:$F$1682,2,FALSE)</f>
        <v>77772.568100000004</v>
      </c>
      <c r="F891" s="146">
        <f>VLOOKUP(D891,'Appendix 2b.Deaths 2019'!$E$4:$F$1683,2,FALSE)</f>
        <v>42</v>
      </c>
      <c r="G891" s="147">
        <f t="shared" si="258"/>
        <v>5.4003617247146043E-4</v>
      </c>
      <c r="H891" s="304">
        <v>5</v>
      </c>
      <c r="I891" s="148">
        <f>VLOOKUP(D891,'Appendix 3b. nax IBGE 2019'!$E$5:$O$1850,11,FALSE)</f>
        <v>2.5000000000000044</v>
      </c>
      <c r="J891" s="147">
        <f t="shared" si="265"/>
        <v>2.6965402891156792E-3</v>
      </c>
      <c r="K891" s="146">
        <f t="shared" si="269"/>
        <v>98155.050190087088</v>
      </c>
      <c r="L891" s="146">
        <f t="shared" si="259"/>
        <v>264.67904741774146</v>
      </c>
      <c r="M891" s="146">
        <f t="shared" si="266"/>
        <v>490113.55333189107</v>
      </c>
      <c r="N891" s="146">
        <f t="shared" si="267"/>
        <v>5478146.2029160364</v>
      </c>
      <c r="O891" s="145">
        <f t="shared" si="268"/>
        <v>55.811149730014478</v>
      </c>
    </row>
    <row r="892" spans="1:15" x14ac:dyDescent="0.2">
      <c r="A892" s="143" t="s">
        <v>40</v>
      </c>
      <c r="B892" s="143" t="s">
        <v>48</v>
      </c>
      <c r="C892" s="144" t="s">
        <v>75</v>
      </c>
      <c r="D892" s="143" t="str">
        <f t="shared" si="257"/>
        <v>ROFemale30-34</v>
      </c>
      <c r="E892" s="146">
        <f>VLOOKUP(D892,'Appendix 1b. Person-years 2019'!$E$3:$F$1682,2,FALSE)</f>
        <v>76375.866200000004</v>
      </c>
      <c r="F892" s="146">
        <f>VLOOKUP(D892,'Appendix 2b.Deaths 2019'!$E$4:$F$1683,2,FALSE)</f>
        <v>68</v>
      </c>
      <c r="G892" s="147">
        <f t="shared" si="258"/>
        <v>8.903336012181292E-4</v>
      </c>
      <c r="H892" s="304">
        <v>5</v>
      </c>
      <c r="I892" s="148">
        <f>VLOOKUP(D892,'Appendix 3b. nax IBGE 2019'!$E$5:$O$1850,11,FALSE)</f>
        <v>2.5000000000000155</v>
      </c>
      <c r="J892" s="147">
        <f t="shared" si="265"/>
        <v>4.4417813381540912E-3</v>
      </c>
      <c r="K892" s="146">
        <f t="shared" si="269"/>
        <v>97890.371142669348</v>
      </c>
      <c r="L892" s="146">
        <f t="shared" si="259"/>
        <v>434.8076237264865</v>
      </c>
      <c r="M892" s="146">
        <f t="shared" si="266"/>
        <v>488364.83665403049</v>
      </c>
      <c r="N892" s="146">
        <f t="shared" si="267"/>
        <v>4988032.6495841453</v>
      </c>
      <c r="O892" s="145">
        <f t="shared" si="268"/>
        <v>50.955294084178995</v>
      </c>
    </row>
    <row r="893" spans="1:15" x14ac:dyDescent="0.2">
      <c r="A893" s="143" t="s">
        <v>40</v>
      </c>
      <c r="B893" s="143" t="s">
        <v>48</v>
      </c>
      <c r="C893" s="144" t="s">
        <v>76</v>
      </c>
      <c r="D893" s="143" t="str">
        <f t="shared" si="257"/>
        <v>ROFemale35-39</v>
      </c>
      <c r="E893" s="146">
        <f>VLOOKUP(D893,'Appendix 1b. Person-years 2019'!$E$3:$F$1682,2,FALSE)</f>
        <v>73526.680900000007</v>
      </c>
      <c r="F893" s="146">
        <f>VLOOKUP(D893,'Appendix 2b.Deaths 2019'!$E$4:$F$1683,2,FALSE)</f>
        <v>99</v>
      </c>
      <c r="G893" s="147">
        <f t="shared" si="258"/>
        <v>1.3464500068301056E-3</v>
      </c>
      <c r="H893" s="304">
        <v>5</v>
      </c>
      <c r="I893" s="148">
        <f>VLOOKUP(D893,'Appendix 3b. nax IBGE 2019'!$E$5:$O$1850,11,FALSE)</f>
        <v>2.5000000000000235</v>
      </c>
      <c r="J893" s="147">
        <f t="shared" si="265"/>
        <v>6.7096644647395868E-3</v>
      </c>
      <c r="K893" s="146">
        <f t="shared" si="269"/>
        <v>97455.563518942858</v>
      </c>
      <c r="L893" s="146">
        <f t="shared" si="259"/>
        <v>653.89413143422257</v>
      </c>
      <c r="M893" s="146">
        <f t="shared" si="266"/>
        <v>485643.08226612874</v>
      </c>
      <c r="N893" s="146">
        <f t="shared" si="267"/>
        <v>4499667.8129301146</v>
      </c>
      <c r="O893" s="145">
        <f t="shared" si="268"/>
        <v>46.171482165361397</v>
      </c>
    </row>
    <row r="894" spans="1:15" x14ac:dyDescent="0.2">
      <c r="A894" s="143" t="s">
        <v>40</v>
      </c>
      <c r="B894" s="143" t="s">
        <v>48</v>
      </c>
      <c r="C894" s="144" t="s">
        <v>77</v>
      </c>
      <c r="D894" s="143" t="str">
        <f t="shared" si="257"/>
        <v>ROFemale40-44</v>
      </c>
      <c r="E894" s="146">
        <f>VLOOKUP(D894,'Appendix 1b. Person-years 2019'!$E$3:$F$1682,2,FALSE)</f>
        <v>65459.7143</v>
      </c>
      <c r="F894" s="146">
        <f>VLOOKUP(D894,'Appendix 2b.Deaths 2019'!$E$4:$F$1683,2,FALSE)</f>
        <v>101</v>
      </c>
      <c r="G894" s="147">
        <f t="shared" si="258"/>
        <v>1.5429337124375443E-3</v>
      </c>
      <c r="H894" s="304">
        <v>5</v>
      </c>
      <c r="I894" s="148">
        <f>VLOOKUP(D894,'Appendix 3b. nax IBGE 2019'!$E$5:$O$1850,11,FALSE)</f>
        <v>2.5000000000000502</v>
      </c>
      <c r="J894" s="147">
        <f t="shared" si="265"/>
        <v>7.6850248523736044E-3</v>
      </c>
      <c r="K894" s="146">
        <f t="shared" si="269"/>
        <v>96801.669387508635</v>
      </c>
      <c r="L894" s="146">
        <f t="shared" si="259"/>
        <v>743.92323499425697</v>
      </c>
      <c r="M894" s="146">
        <f t="shared" si="266"/>
        <v>482148.53885005752</v>
      </c>
      <c r="N894" s="146">
        <f t="shared" si="267"/>
        <v>4014024.7306639859</v>
      </c>
      <c r="O894" s="145">
        <f t="shared" si="268"/>
        <v>41.466482510703052</v>
      </c>
    </row>
    <row r="895" spans="1:15" x14ac:dyDescent="0.2">
      <c r="A895" s="143" t="s">
        <v>40</v>
      </c>
      <c r="B895" s="143" t="s">
        <v>48</v>
      </c>
      <c r="C895" s="144" t="s">
        <v>78</v>
      </c>
      <c r="D895" s="143" t="str">
        <f t="shared" si="257"/>
        <v>ROFemale45-49</v>
      </c>
      <c r="E895" s="146">
        <f>VLOOKUP(D895,'Appendix 1b. Person-years 2019'!$E$3:$F$1682,2,FALSE)</f>
        <v>57070.855000000003</v>
      </c>
      <c r="F895" s="146">
        <f>VLOOKUP(D895,'Appendix 2b.Deaths 2019'!$E$4:$F$1683,2,FALSE)</f>
        <v>117</v>
      </c>
      <c r="G895" s="147">
        <f t="shared" si="258"/>
        <v>2.050083181687045E-3</v>
      </c>
      <c r="H895" s="304">
        <v>5</v>
      </c>
      <c r="I895" s="148">
        <f>VLOOKUP(D895,'Appendix 3b. nax IBGE 2019'!$E$5:$O$1850,11,FALSE)</f>
        <v>2.4999999999999969</v>
      </c>
      <c r="J895" s="147">
        <f t="shared" si="265"/>
        <v>1.019814827776374E-2</v>
      </c>
      <c r="K895" s="146">
        <f t="shared" si="269"/>
        <v>96057.746152514374</v>
      </c>
      <c r="L895" s="146">
        <f t="shared" si="259"/>
        <v>979.61113849113099</v>
      </c>
      <c r="M895" s="146">
        <f t="shared" si="266"/>
        <v>477839.70291634399</v>
      </c>
      <c r="N895" s="146">
        <f t="shared" si="267"/>
        <v>3531876.1918139285</v>
      </c>
      <c r="O895" s="145">
        <f t="shared" si="268"/>
        <v>36.768260065213695</v>
      </c>
    </row>
    <row r="896" spans="1:15" x14ac:dyDescent="0.2">
      <c r="A896" s="143" t="s">
        <v>40</v>
      </c>
      <c r="B896" s="143" t="s">
        <v>48</v>
      </c>
      <c r="C896" s="144" t="s">
        <v>79</v>
      </c>
      <c r="D896" s="143" t="str">
        <f t="shared" si="257"/>
        <v>ROFemale50-54</v>
      </c>
      <c r="E896" s="146">
        <f>VLOOKUP(D896,'Appendix 1b. Person-years 2019'!$E$3:$F$1682,2,FALSE)</f>
        <v>48872.156999999999</v>
      </c>
      <c r="F896" s="146">
        <f>VLOOKUP(D896,'Appendix 2b.Deaths 2019'!$E$4:$F$1683,2,FALSE)</f>
        <v>164</v>
      </c>
      <c r="G896" s="147">
        <f t="shared" si="258"/>
        <v>3.3556939179091279E-3</v>
      </c>
      <c r="H896" s="304">
        <v>5</v>
      </c>
      <c r="I896" s="148">
        <f>VLOOKUP(D896,'Appendix 3b. nax IBGE 2019'!$E$5:$O$1850,11,FALSE)</f>
        <v>2.5000000000000093</v>
      </c>
      <c r="J896" s="147">
        <f t="shared" si="265"/>
        <v>1.6638882100878827E-2</v>
      </c>
      <c r="K896" s="146">
        <f t="shared" si="269"/>
        <v>95078.135014023239</v>
      </c>
      <c r="L896" s="146">
        <f t="shared" si="259"/>
        <v>1581.9938788697718</v>
      </c>
      <c r="M896" s="146">
        <f t="shared" si="266"/>
        <v>471435.69037294178</v>
      </c>
      <c r="N896" s="146">
        <f t="shared" si="267"/>
        <v>3054036.4888975844</v>
      </c>
      <c r="O896" s="145">
        <f t="shared" si="268"/>
        <v>32.121333558416339</v>
      </c>
    </row>
    <row r="897" spans="1:15" x14ac:dyDescent="0.2">
      <c r="A897" s="143" t="s">
        <v>40</v>
      </c>
      <c r="B897" s="143" t="s">
        <v>48</v>
      </c>
      <c r="C897" s="144" t="s">
        <v>80</v>
      </c>
      <c r="D897" s="143" t="str">
        <f t="shared" si="257"/>
        <v>ROFemale55-59</v>
      </c>
      <c r="E897" s="146">
        <f>VLOOKUP(D897,'Appendix 1b. Person-years 2019'!$E$3:$F$1682,2,FALSE)</f>
        <v>39842.851000000002</v>
      </c>
      <c r="F897" s="146">
        <f>VLOOKUP(D897,'Appendix 2b.Deaths 2019'!$E$4:$F$1683,2,FALSE)</f>
        <v>210</v>
      </c>
      <c r="G897" s="147">
        <f t="shared" si="258"/>
        <v>5.2707071589831759E-3</v>
      </c>
      <c r="H897" s="304">
        <v>5</v>
      </c>
      <c r="I897" s="148">
        <f>VLOOKUP(D897,'Appendix 3b. nax IBGE 2019'!$E$5:$O$1850,11,FALSE)</f>
        <v>2.500000000000012</v>
      </c>
      <c r="J897" s="147">
        <f t="shared" si="265"/>
        <v>2.6010797552735717E-2</v>
      </c>
      <c r="K897" s="146">
        <f t="shared" si="269"/>
        <v>93496.141135153463</v>
      </c>
      <c r="L897" s="146">
        <f t="shared" si="259"/>
        <v>2431.9091990284828</v>
      </c>
      <c r="M897" s="146">
        <f t="shared" si="266"/>
        <v>461400.93267819611</v>
      </c>
      <c r="N897" s="146">
        <f t="shared" si="267"/>
        <v>2582600.7985246424</v>
      </c>
      <c r="O897" s="145">
        <f t="shared" si="268"/>
        <v>27.622538932289842</v>
      </c>
    </row>
    <row r="898" spans="1:15" x14ac:dyDescent="0.2">
      <c r="A898" s="143" t="s">
        <v>40</v>
      </c>
      <c r="B898" s="143" t="s">
        <v>48</v>
      </c>
      <c r="C898" s="144" t="s">
        <v>81</v>
      </c>
      <c r="D898" s="143" t="str">
        <f t="shared" si="257"/>
        <v>ROFemale60-64</v>
      </c>
      <c r="E898" s="146">
        <f>VLOOKUP(D898,'Appendix 1b. Person-years 2019'!$E$3:$F$1682,2,FALSE)</f>
        <v>30519.544099999999</v>
      </c>
      <c r="F898" s="146">
        <f>VLOOKUP(D898,'Appendix 2b.Deaths 2019'!$E$4:$F$1683,2,FALSE)</f>
        <v>270</v>
      </c>
      <c r="G898" s="147">
        <f t="shared" si="258"/>
        <v>8.8467900803275764E-3</v>
      </c>
      <c r="H898" s="304">
        <v>5</v>
      </c>
      <c r="I898" s="148">
        <f>VLOOKUP(D898,'Appendix 3b. nax IBGE 2019'!$E$5:$O$1850,11,FALSE)</f>
        <v>2.5000000000000058</v>
      </c>
      <c r="J898" s="147">
        <f t="shared" si="265"/>
        <v>4.3276798521956934E-2</v>
      </c>
      <c r="K898" s="146">
        <f t="shared" si="269"/>
        <v>91064.231936124983</v>
      </c>
      <c r="L898" s="146">
        <f t="shared" si="259"/>
        <v>3940.9684180564373</v>
      </c>
      <c r="M898" s="146">
        <f t="shared" si="266"/>
        <v>445468.73863548384</v>
      </c>
      <c r="N898" s="146">
        <f t="shared" si="267"/>
        <v>2121199.8658464462</v>
      </c>
      <c r="O898" s="145">
        <f t="shared" si="268"/>
        <v>23.293447062006909</v>
      </c>
    </row>
    <row r="899" spans="1:15" x14ac:dyDescent="0.2">
      <c r="A899" s="143" t="s">
        <v>40</v>
      </c>
      <c r="B899" s="143" t="s">
        <v>48</v>
      </c>
      <c r="C899" s="144" t="s">
        <v>82</v>
      </c>
      <c r="D899" s="143" t="str">
        <f t="shared" si="257"/>
        <v>ROFemale65-69</v>
      </c>
      <c r="E899" s="146">
        <f>VLOOKUP(D899,'Appendix 1b. Person-years 2019'!$E$3:$F$1682,2,FALSE)</f>
        <v>21793.9205</v>
      </c>
      <c r="F899" s="146">
        <f>VLOOKUP(D899,'Appendix 2b.Deaths 2019'!$E$4:$F$1683,2,FALSE)</f>
        <v>301</v>
      </c>
      <c r="G899" s="147">
        <f t="shared" si="258"/>
        <v>1.3811191061287023E-2</v>
      </c>
      <c r="H899" s="304">
        <v>5</v>
      </c>
      <c r="I899" s="148">
        <f>VLOOKUP(D899,'Appendix 3b. nax IBGE 2019'!$E$5:$O$1850,11,FALSE)</f>
        <v>2.5000000000000004</v>
      </c>
      <c r="J899" s="147">
        <f t="shared" si="265"/>
        <v>6.6751172320235946E-2</v>
      </c>
      <c r="K899" s="146">
        <f t="shared" si="269"/>
        <v>87123.263518068547</v>
      </c>
      <c r="L899" s="146">
        <f t="shared" si="259"/>
        <v>5815.5799761959197</v>
      </c>
      <c r="M899" s="146">
        <f t="shared" si="266"/>
        <v>421077.36764985294</v>
      </c>
      <c r="N899" s="146">
        <f t="shared" si="267"/>
        <v>1675731.1272109626</v>
      </c>
      <c r="O899" s="145">
        <f t="shared" si="268"/>
        <v>19.234026131992078</v>
      </c>
    </row>
    <row r="900" spans="1:15" x14ac:dyDescent="0.2">
      <c r="A900" s="143" t="s">
        <v>40</v>
      </c>
      <c r="B900" s="143" t="s">
        <v>48</v>
      </c>
      <c r="C900" s="144" t="s">
        <v>19</v>
      </c>
      <c r="D900" s="143" t="str">
        <f t="shared" si="257"/>
        <v>ROFemale70-74</v>
      </c>
      <c r="E900" s="146">
        <f>VLOOKUP(D900,'Appendix 1b. Person-years 2019'!$E$3:$F$1682,2,FALSE)</f>
        <v>14035.570400000001</v>
      </c>
      <c r="F900" s="146">
        <f>VLOOKUP(D900,'Appendix 2b.Deaths 2019'!$E$4:$F$1683,2,FALSE)</f>
        <v>338</v>
      </c>
      <c r="G900" s="147">
        <f t="shared" si="258"/>
        <v>2.4081671807224876E-2</v>
      </c>
      <c r="H900" s="304">
        <v>5</v>
      </c>
      <c r="I900" s="148">
        <f>VLOOKUP(D900,'Appendix 3b. nax IBGE 2019'!$E$5:$O$1850,11,FALSE)</f>
        <v>2.4999999999999991</v>
      </c>
      <c r="J900" s="147">
        <f t="shared" si="265"/>
        <v>0.11357091526545245</v>
      </c>
      <c r="K900" s="146">
        <f t="shared" si="269"/>
        <v>81307.683541872626</v>
      </c>
      <c r="L900" s="146">
        <f t="shared" si="259"/>
        <v>9234.1880379642389</v>
      </c>
      <c r="M900" s="146">
        <f t="shared" si="266"/>
        <v>383452.94761445251</v>
      </c>
      <c r="N900" s="146">
        <f t="shared" si="267"/>
        <v>1254653.7595611096</v>
      </c>
      <c r="O900" s="145">
        <f t="shared" si="268"/>
        <v>15.430937211671708</v>
      </c>
    </row>
    <row r="901" spans="1:15" x14ac:dyDescent="0.2">
      <c r="A901" s="143" t="s">
        <v>40</v>
      </c>
      <c r="B901" s="143" t="s">
        <v>48</v>
      </c>
      <c r="C901" s="144" t="s">
        <v>20</v>
      </c>
      <c r="D901" s="143" t="str">
        <f t="shared" si="257"/>
        <v>ROFemale75-79</v>
      </c>
      <c r="E901" s="146">
        <f>VLOOKUP(D901,'Appendix 1b. Person-years 2019'!$E$3:$F$1682,2,FALSE)</f>
        <v>9055.2626999999993</v>
      </c>
      <c r="F901" s="146">
        <f>VLOOKUP(D901,'Appendix 2b.Deaths 2019'!$E$4:$F$1683,2,FALSE)</f>
        <v>319</v>
      </c>
      <c r="G901" s="147">
        <f t="shared" si="258"/>
        <v>3.5228133138533908E-2</v>
      </c>
      <c r="H901" s="304">
        <v>5</v>
      </c>
      <c r="I901" s="148">
        <f>VLOOKUP(D901,'Appendix 3b. nax IBGE 2019'!$E$5:$O$1850,11,FALSE)</f>
        <v>2.4999999999999991</v>
      </c>
      <c r="J901" s="147">
        <f t="shared" si="265"/>
        <v>0.16188352937800887</v>
      </c>
      <c r="K901" s="146">
        <f t="shared" si="269"/>
        <v>72073.495503908387</v>
      </c>
      <c r="L901" s="146">
        <f t="shared" si="259"/>
        <v>11667.511826782744</v>
      </c>
      <c r="M901" s="146">
        <f t="shared" si="266"/>
        <v>331198.69795258506</v>
      </c>
      <c r="N901" s="146">
        <f t="shared" si="267"/>
        <v>871200.81194665714</v>
      </c>
      <c r="O901" s="145">
        <f t="shared" si="268"/>
        <v>12.087672532816365</v>
      </c>
    </row>
    <row r="902" spans="1:15" x14ac:dyDescent="0.2">
      <c r="A902" s="143" t="s">
        <v>40</v>
      </c>
      <c r="B902" s="143" t="s">
        <v>48</v>
      </c>
      <c r="C902" s="144" t="s">
        <v>21</v>
      </c>
      <c r="D902" s="143" t="str">
        <f t="shared" si="257"/>
        <v>ROFemale80-84</v>
      </c>
      <c r="E902" s="146">
        <f>VLOOKUP(D902,'Appendix 1b. Person-years 2019'!$E$3:$F$1682,2,FALSE)</f>
        <v>5118.0851000000002</v>
      </c>
      <c r="F902" s="146">
        <f>VLOOKUP(D902,'Appendix 2b.Deaths 2019'!$E$4:$F$1683,2,FALSE)</f>
        <v>363</v>
      </c>
      <c r="G902" s="147">
        <f t="shared" si="258"/>
        <v>7.0924963713479477E-2</v>
      </c>
      <c r="H902" s="304">
        <v>5</v>
      </c>
      <c r="I902" s="148">
        <f>VLOOKUP(D902,'Appendix 3b. nax IBGE 2019'!$E$5:$O$1850,11,FALSE)</f>
        <v>2.5</v>
      </c>
      <c r="J902" s="147">
        <f t="shared" si="265"/>
        <v>0.30121556162238916</v>
      </c>
      <c r="K902" s="146">
        <f t="shared" si="269"/>
        <v>60405.983677125645</v>
      </c>
      <c r="L902" s="146">
        <f t="shared" si="259"/>
        <v>18195.222298658275</v>
      </c>
      <c r="M902" s="146">
        <f t="shared" si="266"/>
        <v>256541.86263898257</v>
      </c>
      <c r="N902" s="146">
        <f t="shared" si="267"/>
        <v>540002.11399407208</v>
      </c>
      <c r="O902" s="145">
        <f t="shared" si="268"/>
        <v>8.9395467323307312</v>
      </c>
    </row>
    <row r="903" spans="1:15" x14ac:dyDescent="0.2">
      <c r="A903" s="143" t="s">
        <v>40</v>
      </c>
      <c r="B903" s="143" t="s">
        <v>48</v>
      </c>
      <c r="C903" s="144" t="s">
        <v>22</v>
      </c>
      <c r="D903" s="143" t="str">
        <f t="shared" si="257"/>
        <v>ROFemale85-89</v>
      </c>
      <c r="E903" s="146">
        <f>VLOOKUP(D903,'Appendix 1b. Person-years 2019'!$E$3:$F$1682,2,FALSE)</f>
        <v>2432.7943</v>
      </c>
      <c r="F903" s="146">
        <f>VLOOKUP(D903,'Appendix 2b.Deaths 2019'!$E$4:$F$1683,2,FALSE)</f>
        <v>315</v>
      </c>
      <c r="G903" s="147">
        <f t="shared" si="258"/>
        <v>0.12948073743842625</v>
      </c>
      <c r="H903" s="304">
        <v>5</v>
      </c>
      <c r="I903" s="148">
        <f>VLOOKUP(D903,'Appendix 3b. nax IBGE 2019'!$E$5:$O$1850,11,FALSE)</f>
        <v>2.4999999999999996</v>
      </c>
      <c r="J903" s="147">
        <f t="shared" si="265"/>
        <v>0.48908573356168095</v>
      </c>
      <c r="K903" s="146">
        <f t="shared" si="269"/>
        <v>42210.761378467374</v>
      </c>
      <c r="L903" s="146">
        <f t="shared" si="259"/>
        <v>20644.681192984786</v>
      </c>
      <c r="M903" s="146">
        <f t="shared" si="266"/>
        <v>159442.10390987489</v>
      </c>
      <c r="N903" s="146">
        <f t="shared" si="267"/>
        <v>283460.25135508948</v>
      </c>
      <c r="O903" s="145">
        <f t="shared" si="268"/>
        <v>6.7153550918815865</v>
      </c>
    </row>
    <row r="904" spans="1:15" x14ac:dyDescent="0.2">
      <c r="A904" s="143" t="s">
        <v>40</v>
      </c>
      <c r="B904" s="143" t="s">
        <v>48</v>
      </c>
      <c r="C904" s="144" t="s">
        <v>5</v>
      </c>
      <c r="D904" s="143" t="str">
        <f t="shared" si="257"/>
        <v>ROFemale90+</v>
      </c>
      <c r="E904" s="8">
        <f>VLOOKUP(D904,'Appendix 1b. Person-years 2019'!$E$3:$F$1682,2,FALSE)</f>
        <v>1357.1442999999999</v>
      </c>
      <c r="F904" s="8">
        <f>VLOOKUP(D904,'Appendix 2b.Deaths 2019'!$E$4:$F$1683,2,FALSE)</f>
        <v>236</v>
      </c>
      <c r="G904" s="7">
        <f t="shared" si="258"/>
        <v>0.17389455196473949</v>
      </c>
      <c r="H904" s="306"/>
      <c r="I904" s="148">
        <f>VLOOKUP(D904,'Appendix 3b. nax IBGE 2019'!$E$5:$O$1850,11,FALSE)</f>
        <v>0</v>
      </c>
      <c r="J904" s="7">
        <v>1</v>
      </c>
      <c r="K904" s="8">
        <f t="shared" si="269"/>
        <v>21566.080185482588</v>
      </c>
      <c r="L904" s="8">
        <f t="shared" si="259"/>
        <v>21566.080185482588</v>
      </c>
      <c r="M904" s="8">
        <f>K904*O904</f>
        <v>124018.14744521456</v>
      </c>
      <c r="N904" s="8">
        <f>M904</f>
        <v>124018.14744521456</v>
      </c>
      <c r="O904" s="142">
        <f>1/G904</f>
        <v>5.7506114406779663</v>
      </c>
    </row>
    <row r="905" spans="1:15" x14ac:dyDescent="0.2">
      <c r="A905" s="143" t="s">
        <v>40</v>
      </c>
      <c r="B905" s="143" t="s">
        <v>47</v>
      </c>
      <c r="C905" s="144">
        <v>0</v>
      </c>
      <c r="D905" s="143" t="str">
        <f t="shared" si="257"/>
        <v>ROMale0</v>
      </c>
      <c r="E905" s="151">
        <f>VLOOKUP(D905,'Appendix 1b. Person-years 2019'!$E$3:$F$1682,2,FALSE)</f>
        <v>14440.7119</v>
      </c>
      <c r="F905" s="151">
        <f>VLOOKUP(D905,'Appendix 2b.Deaths 2019'!$E$4:$F$1683,2,FALSE)</f>
        <v>159</v>
      </c>
      <c r="G905" s="152">
        <f t="shared" si="258"/>
        <v>1.1010537506810865E-2</v>
      </c>
      <c r="H905" s="307">
        <v>1</v>
      </c>
      <c r="I905" s="148">
        <f>VLOOKUP(D905,'Appendix 3b. nax IBGE 2019'!$E$5:$O$1850,11,FALSE)</f>
        <v>9.973310687529062E-2</v>
      </c>
      <c r="J905" s="152">
        <f t="shared" ref="J905:J923" si="270">(H905*G905)/(1+(H905-I905)*G905)</f>
        <v>1.090246764241444E-2</v>
      </c>
      <c r="K905" s="151">
        <v>100000</v>
      </c>
      <c r="L905" s="151">
        <f t="shared" si="259"/>
        <v>1090.246764241444</v>
      </c>
      <c r="M905" s="151">
        <f t="shared" ref="M905:M923" si="271">K906*H905+L905*I905</f>
        <v>99018.48693281709</v>
      </c>
      <c r="N905" s="151">
        <f t="shared" ref="N905:N923" si="272">N906+M905</f>
        <v>7371289.720327056</v>
      </c>
      <c r="O905" s="150">
        <f t="shared" ref="O905:O923" si="273">N905/K905</f>
        <v>73.712897203270558</v>
      </c>
    </row>
    <row r="906" spans="1:15" x14ac:dyDescent="0.2">
      <c r="A906" s="143" t="s">
        <v>40</v>
      </c>
      <c r="B906" s="143" t="s">
        <v>47</v>
      </c>
      <c r="C906" s="149" t="s">
        <v>107</v>
      </c>
      <c r="D906" s="143" t="str">
        <f t="shared" si="257"/>
        <v>ROMale01-04</v>
      </c>
      <c r="E906" s="146">
        <f>VLOOKUP(D906,'Appendix 1b. Person-years 2019'!$E$3:$F$1682,2,FALSE)</f>
        <v>57105.705499999996</v>
      </c>
      <c r="F906" s="146">
        <f>VLOOKUP(D906,'Appendix 2b.Deaths 2019'!$E$4:$F$1683,2,FALSE)</f>
        <v>27</v>
      </c>
      <c r="G906" s="147">
        <f t="shared" si="258"/>
        <v>4.7280739750251403E-4</v>
      </c>
      <c r="H906" s="304">
        <v>4</v>
      </c>
      <c r="I906" s="148">
        <f>VLOOKUP(D906,'Appendix 3b. nax IBGE 2019'!$E$5:$O$1850,11,FALSE)</f>
        <v>1.5930197039947318</v>
      </c>
      <c r="J906" s="147">
        <f t="shared" si="270"/>
        <v>1.8890797453056179E-3</v>
      </c>
      <c r="K906" s="146">
        <f t="shared" ref="K906:K924" si="274">K905-L905</f>
        <v>98909.753235758559</v>
      </c>
      <c r="L906" s="146">
        <f t="shared" si="259"/>
        <v>186.84841145084829</v>
      </c>
      <c r="M906" s="146">
        <f t="shared" si="271"/>
        <v>395189.27249833214</v>
      </c>
      <c r="N906" s="146">
        <f t="shared" si="272"/>
        <v>7272271.2333942391</v>
      </c>
      <c r="O906" s="145">
        <f t="shared" si="273"/>
        <v>73.524308730810944</v>
      </c>
    </row>
    <row r="907" spans="1:15" x14ac:dyDescent="0.2">
      <c r="A907" s="143" t="s">
        <v>40</v>
      </c>
      <c r="B907" s="143" t="s">
        <v>47</v>
      </c>
      <c r="C907" s="149" t="s">
        <v>106</v>
      </c>
      <c r="D907" s="143" t="str">
        <f t="shared" si="257"/>
        <v>ROMale05-09</v>
      </c>
      <c r="E907" s="146">
        <f>VLOOKUP(D907,'Appendix 1b. Person-years 2019'!$E$3:$F$1682,2,FALSE)</f>
        <v>68761</v>
      </c>
      <c r="F907" s="146">
        <f>VLOOKUP(D907,'Appendix 2b.Deaths 2019'!$E$4:$F$1683,2,FALSE)</f>
        <v>25</v>
      </c>
      <c r="G907" s="147">
        <f t="shared" si="258"/>
        <v>3.6357819112578353E-4</v>
      </c>
      <c r="H907" s="304">
        <v>5</v>
      </c>
      <c r="I907" s="148">
        <f>VLOOKUP(D907,'Appendix 3b. nax IBGE 2019'!$E$5:$O$1850,11,FALSE)</f>
        <v>2.499999999999996</v>
      </c>
      <c r="J907" s="147">
        <f t="shared" si="270"/>
        <v>1.816240092410296E-3</v>
      </c>
      <c r="K907" s="146">
        <f t="shared" si="274"/>
        <v>98722.904824307712</v>
      </c>
      <c r="L907" s="146">
        <f t="shared" si="259"/>
        <v>179.3044977811135</v>
      </c>
      <c r="M907" s="146">
        <f t="shared" si="271"/>
        <v>493166.26287708583</v>
      </c>
      <c r="N907" s="146">
        <f t="shared" si="272"/>
        <v>6877081.9608959071</v>
      </c>
      <c r="O907" s="145">
        <f t="shared" si="273"/>
        <v>69.660449853402426</v>
      </c>
    </row>
    <row r="908" spans="1:15" x14ac:dyDescent="0.2">
      <c r="A908" s="143" t="s">
        <v>40</v>
      </c>
      <c r="B908" s="143" t="s">
        <v>47</v>
      </c>
      <c r="C908" s="149" t="s">
        <v>71</v>
      </c>
      <c r="D908" s="143" t="str">
        <f t="shared" si="257"/>
        <v>ROMale10-14</v>
      </c>
      <c r="E908" s="146">
        <f>VLOOKUP(D908,'Appendix 1b. Person-years 2019'!$E$3:$F$1682,2,FALSE)</f>
        <v>71399.216400000005</v>
      </c>
      <c r="F908" s="146">
        <f>VLOOKUP(D908,'Appendix 2b.Deaths 2019'!$E$4:$F$1683,2,FALSE)</f>
        <v>21</v>
      </c>
      <c r="G908" s="147">
        <f t="shared" si="258"/>
        <v>2.9412087497363622E-4</v>
      </c>
      <c r="H908" s="304">
        <v>5</v>
      </c>
      <c r="I908" s="148">
        <f>VLOOKUP(D908,'Appendix 3b. nax IBGE 2019'!$E$5:$O$1850,11,FALSE)</f>
        <v>2.4999999999997673</v>
      </c>
      <c r="J908" s="147">
        <f t="shared" si="270"/>
        <v>1.4695238307809214E-3</v>
      </c>
      <c r="K908" s="146">
        <f t="shared" si="274"/>
        <v>98543.600326526604</v>
      </c>
      <c r="L908" s="146">
        <f t="shared" si="259"/>
        <v>144.81216905078142</v>
      </c>
      <c r="M908" s="146">
        <f t="shared" si="271"/>
        <v>492355.97121000604</v>
      </c>
      <c r="N908" s="146">
        <f t="shared" si="272"/>
        <v>6383915.698018821</v>
      </c>
      <c r="O908" s="145">
        <f t="shared" si="273"/>
        <v>64.782651302221169</v>
      </c>
    </row>
    <row r="909" spans="1:15" x14ac:dyDescent="0.2">
      <c r="A909" s="143" t="s">
        <v>40</v>
      </c>
      <c r="B909" s="143" t="s">
        <v>47</v>
      </c>
      <c r="C909" s="144" t="s">
        <v>72</v>
      </c>
      <c r="D909" s="143" t="str">
        <f t="shared" si="257"/>
        <v>ROMale15-19</v>
      </c>
      <c r="E909" s="146">
        <f>VLOOKUP(D909,'Appendix 1b. Person-years 2019'!$E$3:$F$1682,2,FALSE)</f>
        <v>77755.758700000006</v>
      </c>
      <c r="F909" s="146">
        <f>VLOOKUP(D909,'Appendix 2b.Deaths 2019'!$E$4:$F$1683,2,FALSE)</f>
        <v>106</v>
      </c>
      <c r="G909" s="147">
        <f t="shared" si="258"/>
        <v>1.3632430802839044E-3</v>
      </c>
      <c r="H909" s="304">
        <v>5</v>
      </c>
      <c r="I909" s="148">
        <f>VLOOKUP(D909,'Appendix 3b. nax IBGE 2019'!$E$5:$O$1850,11,FALSE)</f>
        <v>2.5000000000000262</v>
      </c>
      <c r="J909" s="147">
        <f t="shared" si="270"/>
        <v>6.7930639080032431E-3</v>
      </c>
      <c r="K909" s="146">
        <f t="shared" si="274"/>
        <v>98398.788157475821</v>
      </c>
      <c r="L909" s="146">
        <f t="shared" si="259"/>
        <v>668.4292564238059</v>
      </c>
      <c r="M909" s="146">
        <f t="shared" si="271"/>
        <v>490322.86764631962</v>
      </c>
      <c r="N909" s="146">
        <f t="shared" si="272"/>
        <v>5891559.7268088153</v>
      </c>
      <c r="O909" s="145">
        <f t="shared" si="273"/>
        <v>59.874311839898461</v>
      </c>
    </row>
    <row r="910" spans="1:15" x14ac:dyDescent="0.2">
      <c r="A910" s="143" t="s">
        <v>40</v>
      </c>
      <c r="B910" s="143" t="s">
        <v>47</v>
      </c>
      <c r="C910" s="144" t="s">
        <v>73</v>
      </c>
      <c r="D910" s="143" t="str">
        <f t="shared" si="257"/>
        <v>ROMale20-24</v>
      </c>
      <c r="E910" s="146">
        <f>VLOOKUP(D910,'Appendix 1b. Person-years 2019'!$E$3:$F$1682,2,FALSE)</f>
        <v>79645.830300000001</v>
      </c>
      <c r="F910" s="146">
        <f>VLOOKUP(D910,'Appendix 2b.Deaths 2019'!$E$4:$F$1683,2,FALSE)</f>
        <v>159</v>
      </c>
      <c r="G910" s="147">
        <f t="shared" si="258"/>
        <v>1.9963380305170852E-3</v>
      </c>
      <c r="H910" s="304">
        <v>5</v>
      </c>
      <c r="I910" s="148">
        <f>VLOOKUP(D910,'Appendix 3b. nax IBGE 2019'!$E$5:$O$1850,11,FALSE)</f>
        <v>2.5000000000000182</v>
      </c>
      <c r="J910" s="147">
        <f t="shared" si="270"/>
        <v>9.9321204780006504E-3</v>
      </c>
      <c r="K910" s="146">
        <f t="shared" si="274"/>
        <v>97730.358901052008</v>
      </c>
      <c r="L910" s="146">
        <f t="shared" si="259"/>
        <v>970.66969896349178</v>
      </c>
      <c r="M910" s="146">
        <f t="shared" si="271"/>
        <v>486225.12025785132</v>
      </c>
      <c r="N910" s="146">
        <f t="shared" si="272"/>
        <v>5401236.8591624955</v>
      </c>
      <c r="O910" s="145">
        <f t="shared" si="273"/>
        <v>55.266724893858488</v>
      </c>
    </row>
    <row r="911" spans="1:15" x14ac:dyDescent="0.2">
      <c r="A911" s="143" t="s">
        <v>40</v>
      </c>
      <c r="B911" s="143" t="s">
        <v>47</v>
      </c>
      <c r="C911" s="144" t="s">
        <v>74</v>
      </c>
      <c r="D911" s="143" t="str">
        <f t="shared" si="257"/>
        <v>ROMale25-29</v>
      </c>
      <c r="E911" s="146">
        <f>VLOOKUP(D911,'Appendix 1b. Person-years 2019'!$E$3:$F$1682,2,FALSE)</f>
        <v>78681.714999999997</v>
      </c>
      <c r="F911" s="146">
        <f>VLOOKUP(D911,'Appendix 2b.Deaths 2019'!$E$4:$F$1683,2,FALSE)</f>
        <v>152</v>
      </c>
      <c r="G911" s="147">
        <f t="shared" si="258"/>
        <v>1.9318338447503337E-3</v>
      </c>
      <c r="H911" s="304">
        <v>5</v>
      </c>
      <c r="I911" s="148">
        <f>VLOOKUP(D911,'Appendix 3b. nax IBGE 2019'!$E$5:$O$1850,11,FALSE)</f>
        <v>2.5000000000000067</v>
      </c>
      <c r="J911" s="147">
        <f t="shared" si="270"/>
        <v>9.6127436648699074E-3</v>
      </c>
      <c r="K911" s="146">
        <f t="shared" si="274"/>
        <v>96759.689202088513</v>
      </c>
      <c r="L911" s="146">
        <f t="shared" si="259"/>
        <v>930.1260893921575</v>
      </c>
      <c r="M911" s="146">
        <f t="shared" si="271"/>
        <v>481473.13078696217</v>
      </c>
      <c r="N911" s="146">
        <f t="shared" si="272"/>
        <v>4915011.7389046438</v>
      </c>
      <c r="O911" s="145">
        <f t="shared" si="273"/>
        <v>50.796067860856205</v>
      </c>
    </row>
    <row r="912" spans="1:15" x14ac:dyDescent="0.2">
      <c r="A912" s="143" t="s">
        <v>40</v>
      </c>
      <c r="B912" s="143" t="s">
        <v>47</v>
      </c>
      <c r="C912" s="144" t="s">
        <v>75</v>
      </c>
      <c r="D912" s="143" t="str">
        <f t="shared" si="257"/>
        <v>ROMale30-34</v>
      </c>
      <c r="E912" s="146">
        <f>VLOOKUP(D912,'Appendix 1b. Person-years 2019'!$E$3:$F$1682,2,FALSE)</f>
        <v>78035.176000000007</v>
      </c>
      <c r="F912" s="146">
        <f>VLOOKUP(D912,'Appendix 2b.Deaths 2019'!$E$4:$F$1683,2,FALSE)</f>
        <v>172</v>
      </c>
      <c r="G912" s="147">
        <f t="shared" si="258"/>
        <v>2.2041341971215647E-3</v>
      </c>
      <c r="H912" s="304">
        <v>5</v>
      </c>
      <c r="I912" s="148">
        <f>VLOOKUP(D912,'Appendix 3b. nax IBGE 2019'!$E$5:$O$1850,11,FALSE)</f>
        <v>2.4999999999999751</v>
      </c>
      <c r="J912" s="147">
        <f t="shared" si="270"/>
        <v>1.096027618672518E-2</v>
      </c>
      <c r="K912" s="146">
        <f t="shared" si="274"/>
        <v>95829.563112696356</v>
      </c>
      <c r="L912" s="146">
        <f t="shared" si="259"/>
        <v>1050.3184785683636</v>
      </c>
      <c r="M912" s="146">
        <f t="shared" si="271"/>
        <v>476522.01936706086</v>
      </c>
      <c r="N912" s="146">
        <f t="shared" si="272"/>
        <v>4433538.6081176819</v>
      </c>
      <c r="O912" s="145">
        <f t="shared" si="273"/>
        <v>46.26483168773089</v>
      </c>
    </row>
    <row r="913" spans="1:15" x14ac:dyDescent="0.2">
      <c r="A913" s="143" t="s">
        <v>40</v>
      </c>
      <c r="B913" s="143" t="s">
        <v>47</v>
      </c>
      <c r="C913" s="144" t="s">
        <v>76</v>
      </c>
      <c r="D913" s="143" t="str">
        <f t="shared" si="257"/>
        <v>ROMale35-39</v>
      </c>
      <c r="E913" s="146">
        <f>VLOOKUP(D913,'Appendix 1b. Person-years 2019'!$E$3:$F$1682,2,FALSE)</f>
        <v>73568.660900000003</v>
      </c>
      <c r="F913" s="146">
        <f>VLOOKUP(D913,'Appendix 2b.Deaths 2019'!$E$4:$F$1683,2,FALSE)</f>
        <v>177</v>
      </c>
      <c r="G913" s="147">
        <f t="shared" si="258"/>
        <v>2.4059157504659704E-3</v>
      </c>
      <c r="H913" s="304">
        <v>5</v>
      </c>
      <c r="I913" s="148">
        <f>VLOOKUP(D913,'Appendix 3b. nax IBGE 2019'!$E$5:$O$1850,11,FALSE)</f>
        <v>2.4999999999999738</v>
      </c>
      <c r="J913" s="147">
        <f t="shared" si="270"/>
        <v>1.1957655970236238E-2</v>
      </c>
      <c r="K913" s="146">
        <f t="shared" si="274"/>
        <v>94779.244634127987</v>
      </c>
      <c r="L913" s="146">
        <f t="shared" si="259"/>
        <v>1133.3376004537615</v>
      </c>
      <c r="M913" s="146">
        <f t="shared" si="271"/>
        <v>471062.87916950556</v>
      </c>
      <c r="N913" s="146">
        <f t="shared" si="272"/>
        <v>3957016.5887506208</v>
      </c>
      <c r="O913" s="145">
        <f t="shared" si="273"/>
        <v>41.7498219575996</v>
      </c>
    </row>
    <row r="914" spans="1:15" x14ac:dyDescent="0.2">
      <c r="A914" s="143" t="s">
        <v>40</v>
      </c>
      <c r="B914" s="143" t="s">
        <v>47</v>
      </c>
      <c r="C914" s="144" t="s">
        <v>77</v>
      </c>
      <c r="D914" s="143" t="str">
        <f t="shared" si="257"/>
        <v>ROMale40-44</v>
      </c>
      <c r="E914" s="146">
        <f>VLOOKUP(D914,'Appendix 1b. Person-years 2019'!$E$3:$F$1682,2,FALSE)</f>
        <v>64655.153299999998</v>
      </c>
      <c r="F914" s="146">
        <f>VLOOKUP(D914,'Appendix 2b.Deaths 2019'!$E$4:$F$1683,2,FALSE)</f>
        <v>229</v>
      </c>
      <c r="G914" s="147">
        <f t="shared" si="258"/>
        <v>3.5418677137372128E-3</v>
      </c>
      <c r="H914" s="304">
        <v>5</v>
      </c>
      <c r="I914" s="148">
        <f>VLOOKUP(D914,'Appendix 3b. nax IBGE 2019'!$E$5:$O$1850,11,FALSE)</f>
        <v>2.5000000000000022</v>
      </c>
      <c r="J914" s="147">
        <f t="shared" si="270"/>
        <v>1.7553904549253502E-2</v>
      </c>
      <c r="K914" s="146">
        <f t="shared" si="274"/>
        <v>93645.90703367423</v>
      </c>
      <c r="L914" s="146">
        <f t="shared" si="259"/>
        <v>1643.8513134973846</v>
      </c>
      <c r="M914" s="146">
        <f t="shared" si="271"/>
        <v>464119.90688462765</v>
      </c>
      <c r="N914" s="146">
        <f t="shared" si="272"/>
        <v>3485953.7095811153</v>
      </c>
      <c r="O914" s="145">
        <f t="shared" si="273"/>
        <v>37.224837902713652</v>
      </c>
    </row>
    <row r="915" spans="1:15" x14ac:dyDescent="0.2">
      <c r="A915" s="143" t="s">
        <v>40</v>
      </c>
      <c r="B915" s="143" t="s">
        <v>47</v>
      </c>
      <c r="C915" s="144" t="s">
        <v>78</v>
      </c>
      <c r="D915" s="143" t="str">
        <f t="shared" si="257"/>
        <v>ROMale45-49</v>
      </c>
      <c r="E915" s="146">
        <f>VLOOKUP(D915,'Appendix 1b. Person-years 2019'!$E$3:$F$1682,2,FALSE)</f>
        <v>55877.554499999998</v>
      </c>
      <c r="F915" s="146">
        <f>VLOOKUP(D915,'Appendix 2b.Deaths 2019'!$E$4:$F$1683,2,FALSE)</f>
        <v>244</v>
      </c>
      <c r="G915" s="147">
        <f t="shared" si="258"/>
        <v>4.3666907434182717E-3</v>
      </c>
      <c r="H915" s="304">
        <v>5</v>
      </c>
      <c r="I915" s="148">
        <f>VLOOKUP(D915,'Appendix 3b. nax IBGE 2019'!$E$5:$O$1850,11,FALSE)</f>
        <v>2.5000000000000133</v>
      </c>
      <c r="J915" s="147">
        <f t="shared" si="270"/>
        <v>2.159767776811793E-2</v>
      </c>
      <c r="K915" s="146">
        <f t="shared" si="274"/>
        <v>92002.055720176839</v>
      </c>
      <c r="L915" s="146">
        <f t="shared" si="259"/>
        <v>1987.0307534488104</v>
      </c>
      <c r="M915" s="146">
        <f t="shared" si="271"/>
        <v>455042.70171726221</v>
      </c>
      <c r="N915" s="146">
        <f t="shared" si="272"/>
        <v>3021833.8026964874</v>
      </c>
      <c r="O915" s="145">
        <f t="shared" si="273"/>
        <v>32.845285673695805</v>
      </c>
    </row>
    <row r="916" spans="1:15" x14ac:dyDescent="0.2">
      <c r="A916" s="143" t="s">
        <v>40</v>
      </c>
      <c r="B916" s="143" t="s">
        <v>47</v>
      </c>
      <c r="C916" s="144" t="s">
        <v>79</v>
      </c>
      <c r="D916" s="143" t="str">
        <f t="shared" si="257"/>
        <v>ROMale50-54</v>
      </c>
      <c r="E916" s="146">
        <f>VLOOKUP(D916,'Appendix 1b. Person-years 2019'!$E$3:$F$1682,2,FALSE)</f>
        <v>51085.245999999999</v>
      </c>
      <c r="F916" s="146">
        <f>VLOOKUP(D916,'Appendix 2b.Deaths 2019'!$E$4:$F$1683,2,FALSE)</f>
        <v>323</v>
      </c>
      <c r="G916" s="147">
        <f t="shared" si="258"/>
        <v>6.322764893801236E-3</v>
      </c>
      <c r="H916" s="304">
        <v>5</v>
      </c>
      <c r="I916" s="148">
        <f>VLOOKUP(D916,'Appendix 3b. nax IBGE 2019'!$E$5:$O$1850,11,FALSE)</f>
        <v>2.5000000000000107</v>
      </c>
      <c r="J916" s="147">
        <f t="shared" si="270"/>
        <v>3.1121883586580679E-2</v>
      </c>
      <c r="K916" s="146">
        <f t="shared" si="274"/>
        <v>90015.02496672803</v>
      </c>
      <c r="L916" s="146">
        <f t="shared" si="259"/>
        <v>2801.4371280576629</v>
      </c>
      <c r="M916" s="146">
        <f t="shared" si="271"/>
        <v>443071.53201349603</v>
      </c>
      <c r="N916" s="146">
        <f t="shared" si="272"/>
        <v>2566791.1009792252</v>
      </c>
      <c r="O916" s="145">
        <f t="shared" si="273"/>
        <v>28.515140688212664</v>
      </c>
    </row>
    <row r="917" spans="1:15" x14ac:dyDescent="0.2">
      <c r="A917" s="143" t="s">
        <v>40</v>
      </c>
      <c r="B917" s="143" t="s">
        <v>47</v>
      </c>
      <c r="C917" s="144" t="s">
        <v>80</v>
      </c>
      <c r="D917" s="143" t="str">
        <f t="shared" si="257"/>
        <v>ROMale55-59</v>
      </c>
      <c r="E917" s="146">
        <f>VLOOKUP(D917,'Appendix 1b. Person-years 2019'!$E$3:$F$1682,2,FALSE)</f>
        <v>42432.196600000003</v>
      </c>
      <c r="F917" s="146">
        <f>VLOOKUP(D917,'Appendix 2b.Deaths 2019'!$E$4:$F$1683,2,FALSE)</f>
        <v>395</v>
      </c>
      <c r="G917" s="147">
        <f t="shared" si="258"/>
        <v>9.3089689351599572E-3</v>
      </c>
      <c r="H917" s="304">
        <v>5</v>
      </c>
      <c r="I917" s="148">
        <f>VLOOKUP(D917,'Appendix 3b. nax IBGE 2019'!$E$5:$O$1850,11,FALSE)</f>
        <v>2.499999999999996</v>
      </c>
      <c r="J917" s="147">
        <f t="shared" si="270"/>
        <v>4.5486269012759518E-2</v>
      </c>
      <c r="K917" s="146">
        <f t="shared" si="274"/>
        <v>87213.58783867037</v>
      </c>
      <c r="L917" s="146">
        <f t="shared" si="259"/>
        <v>3967.0207179976924</v>
      </c>
      <c r="M917" s="146">
        <f t="shared" si="271"/>
        <v>426150.38739835762</v>
      </c>
      <c r="N917" s="146">
        <f t="shared" si="272"/>
        <v>2123719.5689657293</v>
      </c>
      <c r="O917" s="145">
        <f t="shared" si="273"/>
        <v>24.350787779700486</v>
      </c>
    </row>
    <row r="918" spans="1:15" x14ac:dyDescent="0.2">
      <c r="A918" s="143" t="s">
        <v>40</v>
      </c>
      <c r="B918" s="143" t="s">
        <v>47</v>
      </c>
      <c r="C918" s="144" t="s">
        <v>81</v>
      </c>
      <c r="D918" s="143" t="str">
        <f t="shared" si="257"/>
        <v>ROMale60-64</v>
      </c>
      <c r="E918" s="146">
        <f>VLOOKUP(D918,'Appendix 1b. Person-years 2019'!$E$3:$F$1682,2,FALSE)</f>
        <v>31669.0288</v>
      </c>
      <c r="F918" s="146">
        <f>VLOOKUP(D918,'Appendix 2b.Deaths 2019'!$E$4:$F$1683,2,FALSE)</f>
        <v>422</v>
      </c>
      <c r="G918" s="147">
        <f t="shared" si="258"/>
        <v>1.3325321804626986E-2</v>
      </c>
      <c r="H918" s="304">
        <v>5</v>
      </c>
      <c r="I918" s="148">
        <f>VLOOKUP(D918,'Appendix 3b. nax IBGE 2019'!$E$5:$O$1850,11,FALSE)</f>
        <v>2.5000000000000036</v>
      </c>
      <c r="J918" s="147">
        <f t="shared" si="270"/>
        <v>6.4478613342376714E-2</v>
      </c>
      <c r="K918" s="146">
        <f t="shared" si="274"/>
        <v>83246.567120672684</v>
      </c>
      <c r="L918" s="146">
        <f t="shared" si="259"/>
        <v>5367.6232134540642</v>
      </c>
      <c r="M918" s="146">
        <f t="shared" si="271"/>
        <v>402813.77756972832</v>
      </c>
      <c r="N918" s="146">
        <f t="shared" si="272"/>
        <v>1697569.1815673718</v>
      </c>
      <c r="O918" s="145">
        <f t="shared" si="273"/>
        <v>20.392062282960051</v>
      </c>
    </row>
    <row r="919" spans="1:15" x14ac:dyDescent="0.2">
      <c r="A919" s="143" t="s">
        <v>40</v>
      </c>
      <c r="B919" s="143" t="s">
        <v>47</v>
      </c>
      <c r="C919" s="144" t="s">
        <v>82</v>
      </c>
      <c r="D919" s="143" t="str">
        <f t="shared" si="257"/>
        <v>ROMale65-69</v>
      </c>
      <c r="E919" s="146">
        <f>VLOOKUP(D919,'Appendix 1b. Person-years 2019'!$E$3:$F$1682,2,FALSE)</f>
        <v>21846.869900000002</v>
      </c>
      <c r="F919" s="146">
        <f>VLOOKUP(D919,'Appendix 2b.Deaths 2019'!$E$4:$F$1683,2,FALSE)</f>
        <v>465</v>
      </c>
      <c r="G919" s="147">
        <f t="shared" si="258"/>
        <v>2.1284513622704365E-2</v>
      </c>
      <c r="H919" s="304">
        <v>5</v>
      </c>
      <c r="I919" s="148">
        <f>VLOOKUP(D919,'Appendix 3b. nax IBGE 2019'!$E$5:$O$1850,11,FALSE)</f>
        <v>2.4999999999999973</v>
      </c>
      <c r="J919" s="147">
        <f t="shared" si="270"/>
        <v>0.10104579178415485</v>
      </c>
      <c r="K919" s="146">
        <f t="shared" si="274"/>
        <v>77878.943907218621</v>
      </c>
      <c r="L919" s="146">
        <f t="shared" si="259"/>
        <v>7869.3395504186874</v>
      </c>
      <c r="M919" s="146">
        <f t="shared" si="271"/>
        <v>369721.37066004635</v>
      </c>
      <c r="N919" s="146">
        <f t="shared" si="272"/>
        <v>1294755.4039976436</v>
      </c>
      <c r="O919" s="145">
        <f t="shared" si="273"/>
        <v>16.625230634099964</v>
      </c>
    </row>
    <row r="920" spans="1:15" x14ac:dyDescent="0.2">
      <c r="A920" s="143" t="s">
        <v>40</v>
      </c>
      <c r="B920" s="143" t="s">
        <v>47</v>
      </c>
      <c r="C920" s="144" t="s">
        <v>19</v>
      </c>
      <c r="D920" s="143" t="str">
        <f t="shared" si="257"/>
        <v>ROMale70-74</v>
      </c>
      <c r="E920" s="146">
        <f>VLOOKUP(D920,'Appendix 1b. Person-years 2019'!$E$3:$F$1682,2,FALSE)</f>
        <v>14307.922699999999</v>
      </c>
      <c r="F920" s="146">
        <f>VLOOKUP(D920,'Appendix 2b.Deaths 2019'!$E$4:$F$1683,2,FALSE)</f>
        <v>468</v>
      </c>
      <c r="G920" s="147">
        <f t="shared" si="258"/>
        <v>3.2709150714100521E-2</v>
      </c>
      <c r="H920" s="304">
        <v>5</v>
      </c>
      <c r="I920" s="148">
        <f>VLOOKUP(D920,'Appendix 3b. nax IBGE 2019'!$E$5:$O$1850,11,FALSE)</f>
        <v>2.5000000000000036</v>
      </c>
      <c r="J920" s="147">
        <f t="shared" si="270"/>
        <v>0.15118307833389039</v>
      </c>
      <c r="K920" s="146">
        <f t="shared" si="274"/>
        <v>70009.60435679993</v>
      </c>
      <c r="L920" s="146">
        <f t="shared" si="259"/>
        <v>10584.267499598758</v>
      </c>
      <c r="M920" s="146">
        <f t="shared" si="271"/>
        <v>323587.35303500277</v>
      </c>
      <c r="N920" s="146">
        <f t="shared" si="272"/>
        <v>925034.03333759727</v>
      </c>
      <c r="O920" s="145">
        <f t="shared" si="273"/>
        <v>13.212959019497017</v>
      </c>
    </row>
    <row r="921" spans="1:15" x14ac:dyDescent="0.2">
      <c r="A921" s="143" t="s">
        <v>40</v>
      </c>
      <c r="B921" s="143" t="s">
        <v>47</v>
      </c>
      <c r="C921" s="144" t="s">
        <v>20</v>
      </c>
      <c r="D921" s="143" t="str">
        <f t="shared" ref="D921:D984" si="275">_xlfn.CONCAT(A921,B921,C921)</f>
        <v>ROMale75-79</v>
      </c>
      <c r="E921" s="146">
        <f>VLOOKUP(D921,'Appendix 1b. Person-years 2019'!$E$3:$F$1682,2,FALSE)</f>
        <v>8755.7980000000007</v>
      </c>
      <c r="F921" s="146">
        <f>VLOOKUP(D921,'Appendix 2b.Deaths 2019'!$E$4:$F$1683,2,FALSE)</f>
        <v>521</v>
      </c>
      <c r="G921" s="147">
        <f t="shared" ref="G921:G984" si="276">F921/E921</f>
        <v>5.9503428471054262E-2</v>
      </c>
      <c r="H921" s="304">
        <v>5</v>
      </c>
      <c r="I921" s="148">
        <f>VLOOKUP(D921,'Appendix 3b. nax IBGE 2019'!$E$5:$O$1850,11,FALSE)</f>
        <v>2.4999999999999987</v>
      </c>
      <c r="J921" s="147">
        <f t="shared" si="270"/>
        <v>0.25899013928599052</v>
      </c>
      <c r="K921" s="146">
        <f t="shared" si="274"/>
        <v>59425.336857201168</v>
      </c>
      <c r="L921" s="146">
        <f t="shared" ref="L921:L984" si="277">K921*J921</f>
        <v>15390.576269763436</v>
      </c>
      <c r="M921" s="146">
        <f t="shared" si="271"/>
        <v>258650.24361159722</v>
      </c>
      <c r="N921" s="146">
        <f t="shared" si="272"/>
        <v>601446.68030259456</v>
      </c>
      <c r="O921" s="145">
        <f t="shared" si="273"/>
        <v>10.121047891539401</v>
      </c>
    </row>
    <row r="922" spans="1:15" x14ac:dyDescent="0.2">
      <c r="A922" s="143" t="s">
        <v>40</v>
      </c>
      <c r="B922" s="143" t="s">
        <v>47</v>
      </c>
      <c r="C922" s="144" t="s">
        <v>21</v>
      </c>
      <c r="D922" s="143" t="str">
        <f t="shared" si="275"/>
        <v>ROMale80-84</v>
      </c>
      <c r="E922" s="146">
        <f>VLOOKUP(D922,'Appendix 1b. Person-years 2019'!$E$3:$F$1682,2,FALSE)</f>
        <v>5083.8503000000001</v>
      </c>
      <c r="F922" s="146">
        <f>VLOOKUP(D922,'Appendix 2b.Deaths 2019'!$E$4:$F$1683,2,FALSE)</f>
        <v>435</v>
      </c>
      <c r="G922" s="147">
        <f t="shared" si="276"/>
        <v>8.5565068664590696E-2</v>
      </c>
      <c r="H922" s="304">
        <v>5</v>
      </c>
      <c r="I922" s="148">
        <f>VLOOKUP(D922,'Appendix 3b. nax IBGE 2019'!$E$5:$O$1850,11,FALSE)</f>
        <v>2.5000000000000013</v>
      </c>
      <c r="J922" s="147">
        <f t="shared" si="270"/>
        <v>0.3524350254432973</v>
      </c>
      <c r="K922" s="146">
        <f t="shared" si="274"/>
        <v>44034.760587437733</v>
      </c>
      <c r="L922" s="146">
        <f t="shared" si="277"/>
        <v>15519.391968023123</v>
      </c>
      <c r="M922" s="146">
        <f t="shared" si="271"/>
        <v>181375.3230171309</v>
      </c>
      <c r="N922" s="146">
        <f t="shared" si="272"/>
        <v>342796.43669099733</v>
      </c>
      <c r="O922" s="145">
        <f t="shared" si="273"/>
        <v>7.7846781069769353</v>
      </c>
    </row>
    <row r="923" spans="1:15" x14ac:dyDescent="0.2">
      <c r="A923" s="143" t="s">
        <v>40</v>
      </c>
      <c r="B923" s="143" t="s">
        <v>47</v>
      </c>
      <c r="C923" s="144" t="s">
        <v>22</v>
      </c>
      <c r="D923" s="143" t="str">
        <f t="shared" si="275"/>
        <v>ROMale85-89</v>
      </c>
      <c r="E923" s="146">
        <f>VLOOKUP(D923,'Appendix 1b. Person-years 2019'!$E$3:$F$1682,2,FALSE)</f>
        <v>2231.9054000000001</v>
      </c>
      <c r="F923" s="146">
        <f>VLOOKUP(D923,'Appendix 2b.Deaths 2019'!$E$4:$F$1683,2,FALSE)</f>
        <v>348</v>
      </c>
      <c r="G923" s="147">
        <f t="shared" si="276"/>
        <v>0.15592058695677694</v>
      </c>
      <c r="H923" s="304">
        <v>5</v>
      </c>
      <c r="I923" s="148">
        <f>VLOOKUP(D923,'Appendix 3b. nax IBGE 2019'!$E$5:$O$1850,11,FALSE)</f>
        <v>2.5000000000000004</v>
      </c>
      <c r="J923" s="147">
        <f t="shared" si="270"/>
        <v>0.56094554011866382</v>
      </c>
      <c r="K923" s="146">
        <f t="shared" si="274"/>
        <v>28515.36861941461</v>
      </c>
      <c r="L923" s="146">
        <f t="shared" si="277"/>
        <v>15995.568851900325</v>
      </c>
      <c r="M923" s="146">
        <f t="shared" si="271"/>
        <v>102587.92096732225</v>
      </c>
      <c r="N923" s="146">
        <f t="shared" si="272"/>
        <v>161421.11367386641</v>
      </c>
      <c r="O923" s="145">
        <f t="shared" si="273"/>
        <v>5.6608461152405827</v>
      </c>
    </row>
    <row r="924" spans="1:15" x14ac:dyDescent="0.2">
      <c r="A924" s="143" t="s">
        <v>40</v>
      </c>
      <c r="B924" s="143" t="s">
        <v>47</v>
      </c>
      <c r="C924" s="144" t="s">
        <v>5</v>
      </c>
      <c r="D924" s="143" t="str">
        <f t="shared" si="275"/>
        <v>ROMale90+</v>
      </c>
      <c r="E924" s="8">
        <f>VLOOKUP(D924,'Appendix 1b. Person-years 2019'!$E$3:$F$1682,2,FALSE)</f>
        <v>1179.5021999999999</v>
      </c>
      <c r="F924" s="8">
        <f>VLOOKUP(D924,'Appendix 2b.Deaths 2019'!$E$4:$F$1683,2,FALSE)</f>
        <v>251</v>
      </c>
      <c r="G924" s="7">
        <f t="shared" si="276"/>
        <v>0.21280163784349027</v>
      </c>
      <c r="H924" s="306"/>
      <c r="I924" s="148">
        <f>VLOOKUP(D924,'Appendix 3b. nax IBGE 2019'!$E$5:$O$1850,11,FALSE)</f>
        <v>0</v>
      </c>
      <c r="J924" s="7">
        <v>1</v>
      </c>
      <c r="K924" s="8">
        <f t="shared" si="274"/>
        <v>12519.799767514285</v>
      </c>
      <c r="L924" s="8">
        <f t="shared" si="277"/>
        <v>12519.799767514285</v>
      </c>
      <c r="M924" s="8">
        <f>K924*O924</f>
        <v>58833.192706544163</v>
      </c>
      <c r="N924" s="8">
        <f>M924</f>
        <v>58833.192706544163</v>
      </c>
      <c r="O924" s="142">
        <f>1/G924</f>
        <v>4.6992119521912343</v>
      </c>
    </row>
    <row r="925" spans="1:15" x14ac:dyDescent="0.2">
      <c r="A925" s="143" t="s">
        <v>43</v>
      </c>
      <c r="B925" s="143" t="s">
        <v>48</v>
      </c>
      <c r="C925" s="144">
        <v>0</v>
      </c>
      <c r="D925" s="143" t="str">
        <f t="shared" si="275"/>
        <v>RRFemale0</v>
      </c>
      <c r="E925" s="151">
        <f>VLOOKUP(D925,'Appendix 1b. Person-years 2019'!$E$3:$F$1682,2,FALSE)</f>
        <v>5868.9817999999996</v>
      </c>
      <c r="F925" s="151">
        <f>VLOOKUP(D925,'Appendix 2b.Deaths 2019'!$E$4:$F$1683,2,FALSE)</f>
        <v>118</v>
      </c>
      <c r="G925" s="152">
        <f t="shared" si="276"/>
        <v>2.0105702150925057E-2</v>
      </c>
      <c r="H925" s="307">
        <v>1</v>
      </c>
      <c r="I925" s="148">
        <f>VLOOKUP(D925,'Appendix 3b. nax IBGE 2019'!$E$5:$O$1850,11,FALSE)</f>
        <v>0.10075012411333512</v>
      </c>
      <c r="J925" s="152">
        <f t="shared" ref="J925:J943" si="278">(H925*G925)/(1+(H925-I925)*G925)</f>
        <v>1.9748645646960241E-2</v>
      </c>
      <c r="K925" s="151">
        <v>100000</v>
      </c>
      <c r="L925" s="151">
        <f t="shared" si="277"/>
        <v>1974.864564696024</v>
      </c>
      <c r="M925" s="151">
        <f t="shared" ref="M925:M943" si="279">K926*H925+L925*I925</f>
        <v>98224.103285304125</v>
      </c>
      <c r="N925" s="151">
        <f t="shared" ref="N925:N943" si="280">N926+M925</f>
        <v>7730473.0114714811</v>
      </c>
      <c r="O925" s="150">
        <f t="shared" ref="O925:O943" si="281">N925/K925</f>
        <v>77.304730114714815</v>
      </c>
    </row>
    <row r="926" spans="1:15" x14ac:dyDescent="0.2">
      <c r="A926" s="143" t="s">
        <v>43</v>
      </c>
      <c r="B926" s="143" t="s">
        <v>48</v>
      </c>
      <c r="C926" s="149" t="s">
        <v>107</v>
      </c>
      <c r="D926" s="143" t="str">
        <f t="shared" si="275"/>
        <v>RRFemale01-04</v>
      </c>
      <c r="E926" s="146">
        <f>VLOOKUP(D926,'Appendix 1b. Person-years 2019'!$E$3:$F$1682,2,FALSE)</f>
        <v>22308.044300000001</v>
      </c>
      <c r="F926" s="146">
        <f>VLOOKUP(D926,'Appendix 2b.Deaths 2019'!$E$4:$F$1683,2,FALSE)</f>
        <v>21</v>
      </c>
      <c r="G926" s="147">
        <f t="shared" si="276"/>
        <v>9.4136445658752786E-4</v>
      </c>
      <c r="H926" s="304">
        <v>4</v>
      </c>
      <c r="I926" s="148">
        <f>VLOOKUP(D926,'Appendix 3b. nax IBGE 2019'!$E$5:$O$1850,11,FALSE)</f>
        <v>1.4965103494384624</v>
      </c>
      <c r="J926" s="147">
        <f t="shared" si="278"/>
        <v>3.7566046505411719E-3</v>
      </c>
      <c r="K926" s="146">
        <f t="shared" ref="K926:K944" si="282">K925-L925</f>
        <v>98025.135435303979</v>
      </c>
      <c r="L926" s="146">
        <f t="shared" si="277"/>
        <v>368.24167964619113</v>
      </c>
      <c r="M926" s="146">
        <f t="shared" si="279"/>
        <v>391178.65250731626</v>
      </c>
      <c r="N926" s="146">
        <f t="shared" si="280"/>
        <v>7632248.9081861768</v>
      </c>
      <c r="O926" s="145">
        <f t="shared" si="281"/>
        <v>77.860121021953773</v>
      </c>
    </row>
    <row r="927" spans="1:15" x14ac:dyDescent="0.2">
      <c r="A927" s="143" t="s">
        <v>43</v>
      </c>
      <c r="B927" s="143" t="s">
        <v>48</v>
      </c>
      <c r="C927" s="149" t="s">
        <v>106</v>
      </c>
      <c r="D927" s="143" t="str">
        <f t="shared" si="275"/>
        <v>RRFemale05-09</v>
      </c>
      <c r="E927" s="146">
        <f>VLOOKUP(D927,'Appendix 1b. Person-years 2019'!$E$3:$F$1682,2,FALSE)</f>
        <v>26698.0628</v>
      </c>
      <c r="F927" s="146">
        <f>VLOOKUP(D927,'Appendix 2b.Deaths 2019'!$E$4:$F$1683,2,FALSE)</f>
        <v>17</v>
      </c>
      <c r="G927" s="147">
        <f t="shared" si="276"/>
        <v>6.3675031882837586E-4</v>
      </c>
      <c r="H927" s="304">
        <v>5</v>
      </c>
      <c r="I927" s="148">
        <f>VLOOKUP(D927,'Appendix 3b. nax IBGE 2019'!$E$5:$O$1850,11,FALSE)</f>
        <v>2.5000000000002101</v>
      </c>
      <c r="J927" s="147">
        <f t="shared" si="278"/>
        <v>3.1786915120574806E-3</v>
      </c>
      <c r="K927" s="146">
        <f t="shared" si="282"/>
        <v>97656.893755657788</v>
      </c>
      <c r="L927" s="146">
        <f t="shared" si="277"/>
        <v>310.42113927500861</v>
      </c>
      <c r="M927" s="146">
        <f t="shared" si="279"/>
        <v>487508.41593010142</v>
      </c>
      <c r="N927" s="146">
        <f t="shared" si="280"/>
        <v>7241070.2556788605</v>
      </c>
      <c r="O927" s="145">
        <f t="shared" si="281"/>
        <v>74.148070629774111</v>
      </c>
    </row>
    <row r="928" spans="1:15" x14ac:dyDescent="0.2">
      <c r="A928" s="143" t="s">
        <v>43</v>
      </c>
      <c r="B928" s="143" t="s">
        <v>48</v>
      </c>
      <c r="C928" s="149" t="s">
        <v>71</v>
      </c>
      <c r="D928" s="143" t="str">
        <f t="shared" si="275"/>
        <v>RRFemale10-14</v>
      </c>
      <c r="E928" s="146">
        <f>VLOOKUP(D928,'Appendix 1b. Person-years 2019'!$E$3:$F$1682,2,FALSE)</f>
        <v>25823.875100000001</v>
      </c>
      <c r="F928" s="146">
        <f>VLOOKUP(D928,'Appendix 2b.Deaths 2019'!$E$4:$F$1683,2,FALSE)</f>
        <v>11</v>
      </c>
      <c r="G928" s="147">
        <f t="shared" si="276"/>
        <v>4.2596240716793121E-4</v>
      </c>
      <c r="H928" s="304">
        <v>5</v>
      </c>
      <c r="I928" s="148">
        <f>VLOOKUP(D928,'Appendix 3b. nax IBGE 2019'!$E$5:$O$1850,11,FALSE)</f>
        <v>2.4999999999999054</v>
      </c>
      <c r="J928" s="147">
        <f t="shared" si="278"/>
        <v>2.127546398876089E-3</v>
      </c>
      <c r="K928" s="146">
        <f t="shared" si="282"/>
        <v>97346.472616382773</v>
      </c>
      <c r="L928" s="146">
        <f t="shared" si="277"/>
        <v>207.10913725827498</v>
      </c>
      <c r="M928" s="146">
        <f t="shared" si="279"/>
        <v>486214.59023876814</v>
      </c>
      <c r="N928" s="146">
        <f t="shared" si="280"/>
        <v>6753561.8397487588</v>
      </c>
      <c r="O928" s="145">
        <f t="shared" si="281"/>
        <v>69.376543990071383</v>
      </c>
    </row>
    <row r="929" spans="1:15" x14ac:dyDescent="0.2">
      <c r="A929" s="143" t="s">
        <v>43</v>
      </c>
      <c r="B929" s="143" t="s">
        <v>48</v>
      </c>
      <c r="C929" s="144" t="s">
        <v>72</v>
      </c>
      <c r="D929" s="143" t="str">
        <f t="shared" si="275"/>
        <v>RRFemale15-19</v>
      </c>
      <c r="E929" s="146">
        <f>VLOOKUP(D929,'Appendix 1b. Person-years 2019'!$E$3:$F$1682,2,FALSE)</f>
        <v>26386.5874</v>
      </c>
      <c r="F929" s="146">
        <f>VLOOKUP(D929,'Appendix 2b.Deaths 2019'!$E$4:$F$1683,2,FALSE)</f>
        <v>30</v>
      </c>
      <c r="G929" s="147">
        <f t="shared" si="276"/>
        <v>1.1369412628174874E-3</v>
      </c>
      <c r="H929" s="304">
        <v>5</v>
      </c>
      <c r="I929" s="148">
        <f>VLOOKUP(D929,'Appendix 3b. nax IBGE 2019'!$E$5:$O$1850,11,FALSE)</f>
        <v>2.5000000000000067</v>
      </c>
      <c r="J929" s="147">
        <f t="shared" si="278"/>
        <v>5.6685941675592754E-3</v>
      </c>
      <c r="K929" s="146">
        <f t="shared" si="282"/>
        <v>97139.363479124499</v>
      </c>
      <c r="L929" s="146">
        <f t="shared" si="277"/>
        <v>550.64362925818557</v>
      </c>
      <c r="M929" s="146">
        <f t="shared" si="279"/>
        <v>484320.20832247712</v>
      </c>
      <c r="N929" s="146">
        <f t="shared" si="280"/>
        <v>6267347.2495099902</v>
      </c>
      <c r="O929" s="145">
        <f t="shared" si="281"/>
        <v>64.51913029939567</v>
      </c>
    </row>
    <row r="930" spans="1:15" x14ac:dyDescent="0.2">
      <c r="A930" s="143" t="s">
        <v>43</v>
      </c>
      <c r="B930" s="143" t="s">
        <v>48</v>
      </c>
      <c r="C930" s="144" t="s">
        <v>73</v>
      </c>
      <c r="D930" s="143" t="str">
        <f t="shared" si="275"/>
        <v>RRFemale20-24</v>
      </c>
      <c r="E930" s="146">
        <f>VLOOKUP(D930,'Appendix 1b. Person-years 2019'!$E$3:$F$1682,2,FALSE)</f>
        <v>28570.868399999999</v>
      </c>
      <c r="F930" s="146">
        <f>VLOOKUP(D930,'Appendix 2b.Deaths 2019'!$E$4:$F$1683,2,FALSE)</f>
        <v>30</v>
      </c>
      <c r="G930" s="147">
        <f t="shared" si="276"/>
        <v>1.050020586703623E-3</v>
      </c>
      <c r="H930" s="304">
        <v>5</v>
      </c>
      <c r="I930" s="148">
        <f>VLOOKUP(D930,'Appendix 3b. nax IBGE 2019'!$E$5:$O$1850,11,FALSE)</f>
        <v>2.5000000000000173</v>
      </c>
      <c r="J930" s="147">
        <f t="shared" si="278"/>
        <v>5.2363572263007399E-3</v>
      </c>
      <c r="K930" s="146">
        <f t="shared" si="282"/>
        <v>96588.71984986632</v>
      </c>
      <c r="L930" s="146">
        <f t="shared" si="277"/>
        <v>505.77304116498522</v>
      </c>
      <c r="M930" s="146">
        <f t="shared" si="279"/>
        <v>481679.16664641915</v>
      </c>
      <c r="N930" s="146">
        <f t="shared" si="280"/>
        <v>5783027.0411875127</v>
      </c>
      <c r="O930" s="145">
        <f t="shared" si="281"/>
        <v>59.87269579901691</v>
      </c>
    </row>
    <row r="931" spans="1:15" x14ac:dyDescent="0.2">
      <c r="A931" s="143" t="s">
        <v>43</v>
      </c>
      <c r="B931" s="143" t="s">
        <v>48</v>
      </c>
      <c r="C931" s="144" t="s">
        <v>74</v>
      </c>
      <c r="D931" s="143" t="str">
        <f t="shared" si="275"/>
        <v>RRFemale25-29</v>
      </c>
      <c r="E931" s="146">
        <f>VLOOKUP(D931,'Appendix 1b. Person-years 2019'!$E$3:$F$1682,2,FALSE)</f>
        <v>28364.368600000002</v>
      </c>
      <c r="F931" s="146">
        <f>VLOOKUP(D931,'Appendix 2b.Deaths 2019'!$E$4:$F$1683,2,FALSE)</f>
        <v>23</v>
      </c>
      <c r="G931" s="147">
        <f t="shared" si="276"/>
        <v>8.1087650228886109E-4</v>
      </c>
      <c r="H931" s="304">
        <v>5</v>
      </c>
      <c r="I931" s="148">
        <f>VLOOKUP(D931,'Appendix 3b. nax IBGE 2019'!$E$5:$O$1850,11,FALSE)</f>
        <v>2.4999999999999556</v>
      </c>
      <c r="J931" s="147">
        <f t="shared" si="278"/>
        <v>4.0461801304647509E-3</v>
      </c>
      <c r="K931" s="146">
        <f t="shared" si="282"/>
        <v>96082.946808701337</v>
      </c>
      <c r="L931" s="146">
        <f t="shared" si="277"/>
        <v>388.76891025386891</v>
      </c>
      <c r="M931" s="146">
        <f t="shared" si="279"/>
        <v>479442.81176787202</v>
      </c>
      <c r="N931" s="146">
        <f t="shared" si="280"/>
        <v>5301347.8745410936</v>
      </c>
      <c r="O931" s="145">
        <f t="shared" si="281"/>
        <v>55.17470113709085</v>
      </c>
    </row>
    <row r="932" spans="1:15" x14ac:dyDescent="0.2">
      <c r="A932" s="143" t="s">
        <v>43</v>
      </c>
      <c r="B932" s="143" t="s">
        <v>48</v>
      </c>
      <c r="C932" s="144" t="s">
        <v>75</v>
      </c>
      <c r="D932" s="143" t="str">
        <f t="shared" si="275"/>
        <v>RRFemale30-34</v>
      </c>
      <c r="E932" s="146">
        <f>VLOOKUP(D932,'Appendix 1b. Person-years 2019'!$E$3:$F$1682,2,FALSE)</f>
        <v>26398.117699999999</v>
      </c>
      <c r="F932" s="146">
        <f>VLOOKUP(D932,'Appendix 2b.Deaths 2019'!$E$4:$F$1683,2,FALSE)</f>
        <v>23</v>
      </c>
      <c r="G932" s="147">
        <f t="shared" si="276"/>
        <v>8.7127424240554855E-4</v>
      </c>
      <c r="H932" s="304">
        <v>5</v>
      </c>
      <c r="I932" s="148">
        <f>VLOOKUP(D932,'Appendix 3b. nax IBGE 2019'!$E$5:$O$1850,11,FALSE)</f>
        <v>2.4999999999999591</v>
      </c>
      <c r="J932" s="147">
        <f t="shared" si="278"/>
        <v>4.3469028508073739E-3</v>
      </c>
      <c r="K932" s="146">
        <f t="shared" si="282"/>
        <v>95694.177898447466</v>
      </c>
      <c r="L932" s="146">
        <f t="shared" si="277"/>
        <v>415.97329471242927</v>
      </c>
      <c r="M932" s="146">
        <f t="shared" si="279"/>
        <v>477430.9562554562</v>
      </c>
      <c r="N932" s="146">
        <f t="shared" si="280"/>
        <v>4821905.0627732212</v>
      </c>
      <c r="O932" s="145">
        <f t="shared" si="281"/>
        <v>50.388698337429901</v>
      </c>
    </row>
    <row r="933" spans="1:15" x14ac:dyDescent="0.2">
      <c r="A933" s="143" t="s">
        <v>43</v>
      </c>
      <c r="B933" s="143" t="s">
        <v>48</v>
      </c>
      <c r="C933" s="144" t="s">
        <v>76</v>
      </c>
      <c r="D933" s="143" t="str">
        <f t="shared" si="275"/>
        <v>RRFemale35-39</v>
      </c>
      <c r="E933" s="146">
        <f>VLOOKUP(D933,'Appendix 1b. Person-years 2019'!$E$3:$F$1682,2,FALSE)</f>
        <v>24625.7739</v>
      </c>
      <c r="F933" s="146">
        <f>VLOOKUP(D933,'Appendix 2b.Deaths 2019'!$E$4:$F$1683,2,FALSE)</f>
        <v>37</v>
      </c>
      <c r="G933" s="147">
        <f t="shared" si="276"/>
        <v>1.502490851668219E-3</v>
      </c>
      <c r="H933" s="304">
        <v>5</v>
      </c>
      <c r="I933" s="148">
        <f>VLOOKUP(D933,'Appendix 3b. nax IBGE 2019'!$E$5:$O$1850,11,FALSE)</f>
        <v>2.4999999999999711</v>
      </c>
      <c r="J933" s="147">
        <f t="shared" si="278"/>
        <v>7.4843413722347329E-3</v>
      </c>
      <c r="K933" s="146">
        <f t="shared" si="282"/>
        <v>95278.204603735037</v>
      </c>
      <c r="L933" s="146">
        <f t="shared" si="277"/>
        <v>713.09460858797991</v>
      </c>
      <c r="M933" s="146">
        <f t="shared" si="279"/>
        <v>474608.2864972052</v>
      </c>
      <c r="N933" s="146">
        <f t="shared" si="280"/>
        <v>4344474.1065177647</v>
      </c>
      <c r="O933" s="145">
        <f t="shared" si="281"/>
        <v>45.597774691353237</v>
      </c>
    </row>
    <row r="934" spans="1:15" x14ac:dyDescent="0.2">
      <c r="A934" s="143" t="s">
        <v>43</v>
      </c>
      <c r="B934" s="143" t="s">
        <v>48</v>
      </c>
      <c r="C934" s="144" t="s">
        <v>77</v>
      </c>
      <c r="D934" s="143" t="str">
        <f t="shared" si="275"/>
        <v>RRFemale40-44</v>
      </c>
      <c r="E934" s="146">
        <f>VLOOKUP(D934,'Appendix 1b. Person-years 2019'!$E$3:$F$1682,2,FALSE)</f>
        <v>19858.703799999999</v>
      </c>
      <c r="F934" s="146">
        <f>VLOOKUP(D934,'Appendix 2b.Deaths 2019'!$E$4:$F$1683,2,FALSE)</f>
        <v>50</v>
      </c>
      <c r="G934" s="147">
        <f t="shared" si="276"/>
        <v>2.5177876916619301E-3</v>
      </c>
      <c r="H934" s="304">
        <v>5</v>
      </c>
      <c r="I934" s="148">
        <f>VLOOKUP(D934,'Appendix 3b. nax IBGE 2019'!$E$5:$O$1850,11,FALSE)</f>
        <v>2.5000000000000009</v>
      </c>
      <c r="J934" s="147">
        <f t="shared" si="278"/>
        <v>1.2510193430709275E-2</v>
      </c>
      <c r="K934" s="146">
        <f t="shared" si="282"/>
        <v>94565.109995147053</v>
      </c>
      <c r="L934" s="146">
        <f t="shared" si="277"/>
        <v>1183.0278178355886</v>
      </c>
      <c r="M934" s="146">
        <f t="shared" si="279"/>
        <v>469867.98043114628</v>
      </c>
      <c r="N934" s="146">
        <f t="shared" si="280"/>
        <v>3869865.8200205597</v>
      </c>
      <c r="O934" s="145">
        <f t="shared" si="281"/>
        <v>40.92276549161901</v>
      </c>
    </row>
    <row r="935" spans="1:15" x14ac:dyDescent="0.2">
      <c r="A935" s="143" t="s">
        <v>43</v>
      </c>
      <c r="B935" s="143" t="s">
        <v>48</v>
      </c>
      <c r="C935" s="144" t="s">
        <v>78</v>
      </c>
      <c r="D935" s="143" t="str">
        <f t="shared" si="275"/>
        <v>RRFemale45-49</v>
      </c>
      <c r="E935" s="146">
        <f>VLOOKUP(D935,'Appendix 1b. Person-years 2019'!$E$3:$F$1682,2,FALSE)</f>
        <v>15511.3385</v>
      </c>
      <c r="F935" s="146">
        <f>VLOOKUP(D935,'Appendix 2b.Deaths 2019'!$E$4:$F$1683,2,FALSE)</f>
        <v>37</v>
      </c>
      <c r="G935" s="147">
        <f t="shared" si="276"/>
        <v>2.3853518508412412E-3</v>
      </c>
      <c r="H935" s="304">
        <v>5</v>
      </c>
      <c r="I935" s="148">
        <f>VLOOKUP(D935,'Appendix 3b. nax IBGE 2019'!$E$5:$O$1850,11,FALSE)</f>
        <v>2.5000000000000009</v>
      </c>
      <c r="J935" s="147">
        <f t="shared" si="278"/>
        <v>1.1856057084928175E-2</v>
      </c>
      <c r="K935" s="146">
        <f t="shared" si="282"/>
        <v>93382.082177311459</v>
      </c>
      <c r="L935" s="146">
        <f t="shared" si="277"/>
        <v>1107.1432970036585</v>
      </c>
      <c r="M935" s="146">
        <f t="shared" si="279"/>
        <v>464142.55264404818</v>
      </c>
      <c r="N935" s="146">
        <f t="shared" si="280"/>
        <v>3399997.8395894133</v>
      </c>
      <c r="O935" s="145">
        <f t="shared" si="281"/>
        <v>36.409531253903573</v>
      </c>
    </row>
    <row r="936" spans="1:15" x14ac:dyDescent="0.2">
      <c r="A936" s="143" t="s">
        <v>43</v>
      </c>
      <c r="B936" s="143" t="s">
        <v>48</v>
      </c>
      <c r="C936" s="144" t="s">
        <v>79</v>
      </c>
      <c r="D936" s="143" t="str">
        <f t="shared" si="275"/>
        <v>RRFemale50-54</v>
      </c>
      <c r="E936" s="146">
        <f>VLOOKUP(D936,'Appendix 1b. Person-years 2019'!$E$3:$F$1682,2,FALSE)</f>
        <v>12381.3868</v>
      </c>
      <c r="F936" s="146">
        <f>VLOOKUP(D936,'Appendix 2b.Deaths 2019'!$E$4:$F$1683,2,FALSE)</f>
        <v>51</v>
      </c>
      <c r="G936" s="147">
        <f t="shared" si="276"/>
        <v>4.1190862400001908E-3</v>
      </c>
      <c r="H936" s="304">
        <v>5</v>
      </c>
      <c r="I936" s="148">
        <f>VLOOKUP(D936,'Appendix 3b. nax IBGE 2019'!$E$5:$O$1850,11,FALSE)</f>
        <v>2.4999999999999938</v>
      </c>
      <c r="J936" s="147">
        <f t="shared" si="278"/>
        <v>2.0385507046078628E-2</v>
      </c>
      <c r="K936" s="146">
        <f t="shared" si="282"/>
        <v>92274.938880307804</v>
      </c>
      <c r="L936" s="146">
        <f t="shared" si="277"/>
        <v>1881.0714167209894</v>
      </c>
      <c r="M936" s="146">
        <f t="shared" si="279"/>
        <v>456672.01585973648</v>
      </c>
      <c r="N936" s="146">
        <f t="shared" si="280"/>
        <v>2935855.2869453649</v>
      </c>
      <c r="O936" s="145">
        <f t="shared" si="281"/>
        <v>31.816388312687351</v>
      </c>
    </row>
    <row r="937" spans="1:15" x14ac:dyDescent="0.2">
      <c r="A937" s="143" t="s">
        <v>43</v>
      </c>
      <c r="B937" s="143" t="s">
        <v>48</v>
      </c>
      <c r="C937" s="144" t="s">
        <v>80</v>
      </c>
      <c r="D937" s="143" t="str">
        <f t="shared" si="275"/>
        <v>RRFemale55-59</v>
      </c>
      <c r="E937" s="146">
        <f>VLOOKUP(D937,'Appendix 1b. Person-years 2019'!$E$3:$F$1682,2,FALSE)</f>
        <v>10020.67</v>
      </c>
      <c r="F937" s="146">
        <f>VLOOKUP(D937,'Appendix 2b.Deaths 2019'!$E$4:$F$1683,2,FALSE)</f>
        <v>67</v>
      </c>
      <c r="G937" s="147">
        <f t="shared" si="276"/>
        <v>6.6861796666290779E-3</v>
      </c>
      <c r="H937" s="304">
        <v>5</v>
      </c>
      <c r="I937" s="148">
        <f>VLOOKUP(D937,'Appendix 3b. nax IBGE 2019'!$E$5:$O$1850,11,FALSE)</f>
        <v>2.4999999999999933</v>
      </c>
      <c r="J937" s="147">
        <f t="shared" si="278"/>
        <v>3.288127308437138E-2</v>
      </c>
      <c r="K937" s="146">
        <f t="shared" si="282"/>
        <v>90393.867463586808</v>
      </c>
      <c r="L937" s="146">
        <f t="shared" si="277"/>
        <v>2972.2654412226707</v>
      </c>
      <c r="M937" s="146">
        <f t="shared" si="279"/>
        <v>444538.67371487734</v>
      </c>
      <c r="N937" s="146">
        <f t="shared" si="280"/>
        <v>2479183.2710856283</v>
      </c>
      <c r="O937" s="145">
        <f t="shared" si="281"/>
        <v>27.42645425680357</v>
      </c>
    </row>
    <row r="938" spans="1:15" x14ac:dyDescent="0.2">
      <c r="A938" s="143" t="s">
        <v>43</v>
      </c>
      <c r="B938" s="143" t="s">
        <v>48</v>
      </c>
      <c r="C938" s="144" t="s">
        <v>81</v>
      </c>
      <c r="D938" s="143" t="str">
        <f t="shared" si="275"/>
        <v>RRFemale60-64</v>
      </c>
      <c r="E938" s="146">
        <f>VLOOKUP(D938,'Appendix 1b. Person-years 2019'!$E$3:$F$1682,2,FALSE)</f>
        <v>7554.3269</v>
      </c>
      <c r="F938" s="146">
        <f>VLOOKUP(D938,'Appendix 2b.Deaths 2019'!$E$4:$F$1683,2,FALSE)</f>
        <v>51</v>
      </c>
      <c r="G938" s="147">
        <f t="shared" si="276"/>
        <v>6.7510978377173488E-3</v>
      </c>
      <c r="H938" s="304">
        <v>5</v>
      </c>
      <c r="I938" s="148">
        <f>VLOOKUP(D938,'Appendix 3b. nax IBGE 2019'!$E$5:$O$1850,11,FALSE)</f>
        <v>2.4999999999999956</v>
      </c>
      <c r="J938" s="147">
        <f t="shared" si="278"/>
        <v>3.3195228598551216E-2</v>
      </c>
      <c r="K938" s="146">
        <f t="shared" si="282"/>
        <v>87421.602022364139</v>
      </c>
      <c r="L938" s="146">
        <f t="shared" si="277"/>
        <v>2901.9800635839447</v>
      </c>
      <c r="M938" s="146">
        <f t="shared" si="279"/>
        <v>429853.05995286081</v>
      </c>
      <c r="N938" s="146">
        <f t="shared" si="280"/>
        <v>2034644.5973707507</v>
      </c>
      <c r="O938" s="145">
        <f t="shared" si="281"/>
        <v>23.273934019766067</v>
      </c>
    </row>
    <row r="939" spans="1:15" x14ac:dyDescent="0.2">
      <c r="A939" s="143" t="s">
        <v>43</v>
      </c>
      <c r="B939" s="143" t="s">
        <v>48</v>
      </c>
      <c r="C939" s="144" t="s">
        <v>82</v>
      </c>
      <c r="D939" s="143" t="str">
        <f t="shared" si="275"/>
        <v>RRFemale65-69</v>
      </c>
      <c r="E939" s="146">
        <f>VLOOKUP(D939,'Appendix 1b. Person-years 2019'!$E$3:$F$1682,2,FALSE)</f>
        <v>5231.9156000000003</v>
      </c>
      <c r="F939" s="146">
        <f>VLOOKUP(D939,'Appendix 2b.Deaths 2019'!$E$4:$F$1683,2,FALSE)</f>
        <v>74</v>
      </c>
      <c r="G939" s="147">
        <f t="shared" si="276"/>
        <v>1.4143959050103943E-2</v>
      </c>
      <c r="H939" s="304">
        <v>5</v>
      </c>
      <c r="I939" s="148">
        <f>VLOOKUP(D939,'Appendix 3b. nax IBGE 2019'!$E$5:$O$1850,11,FALSE)</f>
        <v>2.5000000000000036</v>
      </c>
      <c r="J939" s="147">
        <f t="shared" si="278"/>
        <v>6.830455324059323E-2</v>
      </c>
      <c r="K939" s="146">
        <f t="shared" si="282"/>
        <v>84519.62195878019</v>
      </c>
      <c r="L939" s="146">
        <f t="shared" si="277"/>
        <v>5773.0750179583138</v>
      </c>
      <c r="M939" s="146">
        <f t="shared" si="279"/>
        <v>408165.42224900518</v>
      </c>
      <c r="N939" s="146">
        <f t="shared" si="280"/>
        <v>1604791.53741789</v>
      </c>
      <c r="O939" s="145">
        <f t="shared" si="281"/>
        <v>18.987206760112333</v>
      </c>
    </row>
    <row r="940" spans="1:15" x14ac:dyDescent="0.2">
      <c r="A940" s="143" t="s">
        <v>43</v>
      </c>
      <c r="B940" s="143" t="s">
        <v>48</v>
      </c>
      <c r="C940" s="144" t="s">
        <v>19</v>
      </c>
      <c r="D940" s="143" t="str">
        <f t="shared" si="275"/>
        <v>RRFemale70-74</v>
      </c>
      <c r="E940" s="146">
        <f>VLOOKUP(D940,'Appendix 1b. Person-years 2019'!$E$3:$F$1682,2,FALSE)</f>
        <v>3381.7132000000001</v>
      </c>
      <c r="F940" s="146">
        <f>VLOOKUP(D940,'Appendix 2b.Deaths 2019'!$E$4:$F$1683,2,FALSE)</f>
        <v>85</v>
      </c>
      <c r="G940" s="147">
        <f t="shared" si="276"/>
        <v>2.5135188874089026E-2</v>
      </c>
      <c r="H940" s="304">
        <v>5</v>
      </c>
      <c r="I940" s="148">
        <f>VLOOKUP(D940,'Appendix 3b. nax IBGE 2019'!$E$5:$O$1850,11,FALSE)</f>
        <v>2.5000000000000036</v>
      </c>
      <c r="J940" s="147">
        <f t="shared" si="278"/>
        <v>0.11824562883470574</v>
      </c>
      <c r="K940" s="146">
        <f t="shared" si="282"/>
        <v>78746.546940821878</v>
      </c>
      <c r="L940" s="146">
        <f t="shared" si="277"/>
        <v>9311.4349615791562</v>
      </c>
      <c r="M940" s="146">
        <f t="shared" si="279"/>
        <v>370454.14730016154</v>
      </c>
      <c r="N940" s="146">
        <f t="shared" si="280"/>
        <v>1196626.1151688849</v>
      </c>
      <c r="O940" s="145">
        <f t="shared" si="281"/>
        <v>15.195918572380714</v>
      </c>
    </row>
    <row r="941" spans="1:15" x14ac:dyDescent="0.2">
      <c r="A941" s="143" t="s">
        <v>43</v>
      </c>
      <c r="B941" s="143" t="s">
        <v>48</v>
      </c>
      <c r="C941" s="144" t="s">
        <v>20</v>
      </c>
      <c r="D941" s="143" t="str">
        <f t="shared" si="275"/>
        <v>RRFemale75-79</v>
      </c>
      <c r="E941" s="146">
        <f>VLOOKUP(D941,'Appendix 1b. Person-years 2019'!$E$3:$F$1682,2,FALSE)</f>
        <v>2028.7148999999999</v>
      </c>
      <c r="F941" s="146">
        <f>VLOOKUP(D941,'Appendix 2b.Deaths 2019'!$E$4:$F$1683,2,FALSE)</f>
        <v>77</v>
      </c>
      <c r="G941" s="147">
        <f t="shared" si="276"/>
        <v>3.7955062093742199E-2</v>
      </c>
      <c r="H941" s="304">
        <v>5</v>
      </c>
      <c r="I941" s="148">
        <f>VLOOKUP(D941,'Appendix 3b. nax IBGE 2019'!$E$5:$O$1850,11,FALSE)</f>
        <v>2.4999999999999991</v>
      </c>
      <c r="J941" s="147">
        <f t="shared" si="278"/>
        <v>0.17332856897367288</v>
      </c>
      <c r="K941" s="146">
        <f t="shared" si="282"/>
        <v>69435.11197924272</v>
      </c>
      <c r="L941" s="146">
        <f t="shared" si="277"/>
        <v>12035.088595888872</v>
      </c>
      <c r="M941" s="146">
        <f t="shared" si="279"/>
        <v>317087.83840649144</v>
      </c>
      <c r="N941" s="146">
        <f t="shared" si="280"/>
        <v>826171.96786872344</v>
      </c>
      <c r="O941" s="145">
        <f t="shared" si="281"/>
        <v>11.898475343651832</v>
      </c>
    </row>
    <row r="942" spans="1:15" x14ac:dyDescent="0.2">
      <c r="A942" s="143" t="s">
        <v>43</v>
      </c>
      <c r="B942" s="143" t="s">
        <v>48</v>
      </c>
      <c r="C942" s="144" t="s">
        <v>21</v>
      </c>
      <c r="D942" s="143" t="str">
        <f t="shared" si="275"/>
        <v>RRFemale80-84</v>
      </c>
      <c r="E942" s="146">
        <f>VLOOKUP(D942,'Appendix 1b. Person-years 2019'!$E$3:$F$1682,2,FALSE)</f>
        <v>1198.2612999999999</v>
      </c>
      <c r="F942" s="146">
        <f>VLOOKUP(D942,'Appendix 2b.Deaths 2019'!$E$4:$F$1683,2,FALSE)</f>
        <v>63</v>
      </c>
      <c r="G942" s="147">
        <f t="shared" si="276"/>
        <v>5.2576178501300183E-2</v>
      </c>
      <c r="H942" s="304">
        <v>5</v>
      </c>
      <c r="I942" s="148">
        <f>VLOOKUP(D942,'Appendix 3b. nax IBGE 2019'!$E$5:$O$1850,11,FALSE)</f>
        <v>2.5000000000000009</v>
      </c>
      <c r="J942" s="147">
        <f t="shared" si="278"/>
        <v>0.23234178464896446</v>
      </c>
      <c r="K942" s="146">
        <f t="shared" si="282"/>
        <v>57400.023383353851</v>
      </c>
      <c r="L942" s="146">
        <f t="shared" si="277"/>
        <v>13336.423871780726</v>
      </c>
      <c r="M942" s="146">
        <f t="shared" si="279"/>
        <v>253659.05723731747</v>
      </c>
      <c r="N942" s="146">
        <f t="shared" si="280"/>
        <v>509084.129462232</v>
      </c>
      <c r="O942" s="145">
        <f t="shared" si="281"/>
        <v>8.8690578758521497</v>
      </c>
    </row>
    <row r="943" spans="1:15" x14ac:dyDescent="0.2">
      <c r="A943" s="143" t="s">
        <v>43</v>
      </c>
      <c r="B943" s="143" t="s">
        <v>48</v>
      </c>
      <c r="C943" s="144" t="s">
        <v>22</v>
      </c>
      <c r="D943" s="143" t="str">
        <f t="shared" si="275"/>
        <v>RRFemale85-89</v>
      </c>
      <c r="E943" s="146">
        <f>VLOOKUP(D943,'Appendix 1b. Person-years 2019'!$E$3:$F$1682,2,FALSE)</f>
        <v>584.15949999999998</v>
      </c>
      <c r="F943" s="146">
        <f>VLOOKUP(D943,'Appendix 2b.Deaths 2019'!$E$4:$F$1683,2,FALSE)</f>
        <v>68</v>
      </c>
      <c r="G943" s="147">
        <f t="shared" si="276"/>
        <v>0.11640656361832685</v>
      </c>
      <c r="H943" s="304">
        <v>5</v>
      </c>
      <c r="I943" s="148">
        <f>VLOOKUP(D943,'Appendix 3b. nax IBGE 2019'!$E$5:$O$1850,11,FALSE)</f>
        <v>2.5000000000000004</v>
      </c>
      <c r="J943" s="147">
        <f t="shared" si="278"/>
        <v>0.45083301344079074</v>
      </c>
      <c r="K943" s="146">
        <f t="shared" si="282"/>
        <v>44063.599511573128</v>
      </c>
      <c r="L943" s="146">
        <f t="shared" si="277"/>
        <v>19865.325350850668</v>
      </c>
      <c r="M943" s="146">
        <f t="shared" si="279"/>
        <v>170654.68418073899</v>
      </c>
      <c r="N943" s="146">
        <f t="shared" si="280"/>
        <v>255425.07222491456</v>
      </c>
      <c r="O943" s="145">
        <f t="shared" si="281"/>
        <v>5.7967364231746021</v>
      </c>
    </row>
    <row r="944" spans="1:15" x14ac:dyDescent="0.2">
      <c r="A944" s="143" t="s">
        <v>43</v>
      </c>
      <c r="B944" s="143" t="s">
        <v>48</v>
      </c>
      <c r="C944" s="144" t="s">
        <v>5</v>
      </c>
      <c r="D944" s="143" t="str">
        <f t="shared" si="275"/>
        <v>RRFemale90+</v>
      </c>
      <c r="E944" s="8">
        <f>VLOOKUP(D944,'Appendix 1b. Person-years 2019'!$E$3:$F$1682,2,FALSE)</f>
        <v>311.78109999999998</v>
      </c>
      <c r="F944" s="8">
        <f>VLOOKUP(D944,'Appendix 2b.Deaths 2019'!$E$4:$F$1683,2,FALSE)</f>
        <v>89</v>
      </c>
      <c r="G944" s="7">
        <f t="shared" si="276"/>
        <v>0.2854566874002305</v>
      </c>
      <c r="H944" s="306"/>
      <c r="I944" s="148">
        <f>VLOOKUP(D944,'Appendix 3b. nax IBGE 2019'!$E$5:$O$1850,11,FALSE)</f>
        <v>0</v>
      </c>
      <c r="J944" s="7">
        <v>1</v>
      </c>
      <c r="K944" s="8">
        <f t="shared" si="282"/>
        <v>24198.27416072246</v>
      </c>
      <c r="L944" s="8">
        <f t="shared" si="277"/>
        <v>24198.27416072246</v>
      </c>
      <c r="M944" s="8">
        <f>K944*O944</f>
        <v>84770.388044175561</v>
      </c>
      <c r="N944" s="8">
        <f>M944</f>
        <v>84770.388044175561</v>
      </c>
      <c r="O944" s="142">
        <f>1/G944</f>
        <v>3.5031584269662921</v>
      </c>
    </row>
    <row r="945" spans="1:15" x14ac:dyDescent="0.2">
      <c r="A945" s="143" t="s">
        <v>43</v>
      </c>
      <c r="B945" s="143" t="s">
        <v>47</v>
      </c>
      <c r="C945" s="144">
        <v>0</v>
      </c>
      <c r="D945" s="143" t="str">
        <f t="shared" si="275"/>
        <v>RRMale0</v>
      </c>
      <c r="E945" s="151">
        <f>VLOOKUP(D945,'Appendix 1b. Person-years 2019'!$E$3:$F$1682,2,FALSE)</f>
        <v>6162.4843000000001</v>
      </c>
      <c r="F945" s="151">
        <f>VLOOKUP(D945,'Appendix 2b.Deaths 2019'!$E$4:$F$1683,2,FALSE)</f>
        <v>122</v>
      </c>
      <c r="G945" s="152">
        <f t="shared" si="276"/>
        <v>1.9797210680114835E-2</v>
      </c>
      <c r="H945" s="307">
        <v>1</v>
      </c>
      <c r="I945" s="148">
        <f>VLOOKUP(D945,'Appendix 3b. nax IBGE 2019'!$E$5:$O$1850,11,FALSE)</f>
        <v>8.9721684994874165E-2</v>
      </c>
      <c r="J945" s="152">
        <f t="shared" ref="J945:J963" si="283">(H945*G945)/(1+(H945-I945)*G945)</f>
        <v>1.9446761150111531E-2</v>
      </c>
      <c r="K945" s="151">
        <v>100000</v>
      </c>
      <c r="L945" s="151">
        <f t="shared" si="277"/>
        <v>1944.6761150111531</v>
      </c>
      <c r="M945" s="151">
        <f t="shared" ref="M945:M963" si="284">K946*H945+L945*I945</f>
        <v>98229.803502796931</v>
      </c>
      <c r="N945" s="151">
        <f t="shared" ref="N945:N963" si="285">N946+M945</f>
        <v>7065962.9758671504</v>
      </c>
      <c r="O945" s="150">
        <f t="shared" ref="O945:O963" si="286">N945/K945</f>
        <v>70.6596297586715</v>
      </c>
    </row>
    <row r="946" spans="1:15" x14ac:dyDescent="0.2">
      <c r="A946" s="143" t="s">
        <v>43</v>
      </c>
      <c r="B946" s="143" t="s">
        <v>47</v>
      </c>
      <c r="C946" s="149" t="s">
        <v>107</v>
      </c>
      <c r="D946" s="143" t="str">
        <f t="shared" si="275"/>
        <v>RRMale01-04</v>
      </c>
      <c r="E946" s="146">
        <f>VLOOKUP(D946,'Appendix 1b. Person-years 2019'!$E$3:$F$1682,2,FALSE)</f>
        <v>23382.0975</v>
      </c>
      <c r="F946" s="146">
        <f>VLOOKUP(D946,'Appendix 2b.Deaths 2019'!$E$4:$F$1683,2,FALSE)</f>
        <v>38</v>
      </c>
      <c r="G946" s="147">
        <f t="shared" si="276"/>
        <v>1.6251749869745432E-3</v>
      </c>
      <c r="H946" s="304">
        <v>4</v>
      </c>
      <c r="I946" s="148">
        <f>VLOOKUP(D946,'Appendix 3b. nax IBGE 2019'!$E$5:$O$1850,11,FALSE)</f>
        <v>1.6035116741254325</v>
      </c>
      <c r="J946" s="147">
        <f t="shared" si="283"/>
        <v>6.4754798132408359E-3</v>
      </c>
      <c r="K946" s="146">
        <f t="shared" ref="K946:K964" si="287">K945-L945</f>
        <v>98055.323884988844</v>
      </c>
      <c r="L946" s="146">
        <f t="shared" si="277"/>
        <v>634.95527039803721</v>
      </c>
      <c r="M946" s="146">
        <f t="shared" si="284"/>
        <v>390699.63264699391</v>
      </c>
      <c r="N946" s="146">
        <f t="shared" si="285"/>
        <v>6967733.1723643532</v>
      </c>
      <c r="O946" s="145">
        <f t="shared" si="286"/>
        <v>71.059203073327808</v>
      </c>
    </row>
    <row r="947" spans="1:15" x14ac:dyDescent="0.2">
      <c r="A947" s="143" t="s">
        <v>43</v>
      </c>
      <c r="B947" s="143" t="s">
        <v>47</v>
      </c>
      <c r="C947" s="149" t="s">
        <v>106</v>
      </c>
      <c r="D947" s="143" t="str">
        <f t="shared" si="275"/>
        <v>RRMale05-09</v>
      </c>
      <c r="E947" s="146">
        <f>VLOOKUP(D947,'Appendix 1b. Person-years 2019'!$E$3:$F$1682,2,FALSE)</f>
        <v>27878.1296</v>
      </c>
      <c r="F947" s="146">
        <f>VLOOKUP(D947,'Appendix 2b.Deaths 2019'!$E$4:$F$1683,2,FALSE)</f>
        <v>16</v>
      </c>
      <c r="G947" s="147">
        <f t="shared" si="276"/>
        <v>5.7392659513283851E-4</v>
      </c>
      <c r="H947" s="304">
        <v>5</v>
      </c>
      <c r="I947" s="148">
        <f>VLOOKUP(D947,'Appendix 3b. nax IBGE 2019'!$E$5:$O$1850,11,FALSE)</f>
        <v>2.4999999999999791</v>
      </c>
      <c r="J947" s="147">
        <f t="shared" si="283"/>
        <v>2.8655214782010328E-3</v>
      </c>
      <c r="K947" s="146">
        <f t="shared" si="287"/>
        <v>97420.3686145908</v>
      </c>
      <c r="L947" s="146">
        <f t="shared" si="277"/>
        <v>279.1601586793717</v>
      </c>
      <c r="M947" s="146">
        <f t="shared" si="284"/>
        <v>486403.9426762556</v>
      </c>
      <c r="N947" s="146">
        <f t="shared" si="285"/>
        <v>6577033.5397173595</v>
      </c>
      <c r="O947" s="145">
        <f t="shared" si="286"/>
        <v>67.511893387891647</v>
      </c>
    </row>
    <row r="948" spans="1:15" x14ac:dyDescent="0.2">
      <c r="A948" s="143" t="s">
        <v>43</v>
      </c>
      <c r="B948" s="143" t="s">
        <v>47</v>
      </c>
      <c r="C948" s="149" t="s">
        <v>71</v>
      </c>
      <c r="D948" s="143" t="str">
        <f t="shared" si="275"/>
        <v>RRMale10-14</v>
      </c>
      <c r="E948" s="146">
        <f>VLOOKUP(D948,'Appendix 1b. Person-years 2019'!$E$3:$F$1682,2,FALSE)</f>
        <v>26751.655500000001</v>
      </c>
      <c r="F948" s="146">
        <f>VLOOKUP(D948,'Appendix 2b.Deaths 2019'!$E$4:$F$1683,2,FALSE)</f>
        <v>13</v>
      </c>
      <c r="G948" s="147">
        <f t="shared" si="276"/>
        <v>4.8595123393391487E-4</v>
      </c>
      <c r="H948" s="304">
        <v>5</v>
      </c>
      <c r="I948" s="148">
        <f>VLOOKUP(D948,'Appendix 3b. nax IBGE 2019'!$E$5:$O$1850,11,FALSE)</f>
        <v>2.5000000000000764</v>
      </c>
      <c r="J948" s="147">
        <f t="shared" si="283"/>
        <v>2.4268078939431192E-3</v>
      </c>
      <c r="K948" s="146">
        <f t="shared" si="287"/>
        <v>97141.20845591143</v>
      </c>
      <c r="L948" s="146">
        <f t="shared" si="277"/>
        <v>235.74305150797994</v>
      </c>
      <c r="M948" s="146">
        <f t="shared" si="284"/>
        <v>485116.68465078721</v>
      </c>
      <c r="N948" s="146">
        <f t="shared" si="285"/>
        <v>6090629.597041104</v>
      </c>
      <c r="O948" s="145">
        <f t="shared" si="286"/>
        <v>62.698721725346878</v>
      </c>
    </row>
    <row r="949" spans="1:15" x14ac:dyDescent="0.2">
      <c r="A949" s="143" t="s">
        <v>43</v>
      </c>
      <c r="B949" s="143" t="s">
        <v>47</v>
      </c>
      <c r="C949" s="144" t="s">
        <v>72</v>
      </c>
      <c r="D949" s="143" t="str">
        <f t="shared" si="275"/>
        <v>RRMale15-19</v>
      </c>
      <c r="E949" s="146">
        <f>VLOOKUP(D949,'Appendix 1b. Person-years 2019'!$E$3:$F$1682,2,FALSE)</f>
        <v>27314.8158</v>
      </c>
      <c r="F949" s="146">
        <f>VLOOKUP(D949,'Appendix 2b.Deaths 2019'!$E$4:$F$1683,2,FALSE)</f>
        <v>58</v>
      </c>
      <c r="G949" s="147">
        <f t="shared" si="276"/>
        <v>2.1233897539224846E-3</v>
      </c>
      <c r="H949" s="304">
        <v>5</v>
      </c>
      <c r="I949" s="148">
        <f>VLOOKUP(D949,'Appendix 3b. nax IBGE 2019'!$E$5:$O$1850,11,FALSE)</f>
        <v>2.4999999999999818</v>
      </c>
      <c r="J949" s="147">
        <f t="shared" si="283"/>
        <v>1.0560886573754803E-2</v>
      </c>
      <c r="K949" s="146">
        <f t="shared" si="287"/>
        <v>96905.465404403454</v>
      </c>
      <c r="L949" s="146">
        <f t="shared" si="277"/>
        <v>1023.407628512825</v>
      </c>
      <c r="M949" s="146">
        <f t="shared" si="284"/>
        <v>481968.80795073521</v>
      </c>
      <c r="N949" s="146">
        <f t="shared" si="285"/>
        <v>5605512.9123903168</v>
      </c>
      <c r="O949" s="145">
        <f t="shared" si="286"/>
        <v>57.845167855058854</v>
      </c>
    </row>
    <row r="950" spans="1:15" x14ac:dyDescent="0.2">
      <c r="A950" s="143" t="s">
        <v>43</v>
      </c>
      <c r="B950" s="143" t="s">
        <v>47</v>
      </c>
      <c r="C950" s="144" t="s">
        <v>73</v>
      </c>
      <c r="D950" s="143" t="str">
        <f t="shared" si="275"/>
        <v>RRMale20-24</v>
      </c>
      <c r="E950" s="146">
        <f>VLOOKUP(D950,'Appendix 1b. Person-years 2019'!$E$3:$F$1682,2,FALSE)</f>
        <v>30915.036700000001</v>
      </c>
      <c r="F950" s="146">
        <f>VLOOKUP(D950,'Appendix 2b.Deaths 2019'!$E$4:$F$1683,2,FALSE)</f>
        <v>80</v>
      </c>
      <c r="G950" s="147">
        <f t="shared" si="276"/>
        <v>2.5877375070365032E-3</v>
      </c>
      <c r="H950" s="304">
        <v>5</v>
      </c>
      <c r="I950" s="148">
        <f>VLOOKUP(D950,'Appendix 3b. nax IBGE 2019'!$E$5:$O$1850,11,FALSE)</f>
        <v>2.5000000000000195</v>
      </c>
      <c r="J950" s="147">
        <f t="shared" si="283"/>
        <v>1.2855520752125614E-2</v>
      </c>
      <c r="K950" s="146">
        <f t="shared" si="287"/>
        <v>95882.057775890629</v>
      </c>
      <c r="L950" s="146">
        <f t="shared" si="277"/>
        <v>1232.6137834944691</v>
      </c>
      <c r="M950" s="146">
        <f t="shared" si="284"/>
        <v>476328.75442071701</v>
      </c>
      <c r="N950" s="146">
        <f t="shared" si="285"/>
        <v>5123544.1044395817</v>
      </c>
      <c r="O950" s="145">
        <f t="shared" si="286"/>
        <v>53.435900556234074</v>
      </c>
    </row>
    <row r="951" spans="1:15" x14ac:dyDescent="0.2">
      <c r="A951" s="143" t="s">
        <v>43</v>
      </c>
      <c r="B951" s="143" t="s">
        <v>47</v>
      </c>
      <c r="C951" s="144" t="s">
        <v>74</v>
      </c>
      <c r="D951" s="143" t="str">
        <f t="shared" si="275"/>
        <v>RRMale25-29</v>
      </c>
      <c r="E951" s="146">
        <f>VLOOKUP(D951,'Appendix 1b. Person-years 2019'!$E$3:$F$1682,2,FALSE)</f>
        <v>31222.031500000001</v>
      </c>
      <c r="F951" s="146">
        <f>VLOOKUP(D951,'Appendix 2b.Deaths 2019'!$E$4:$F$1683,2,FALSE)</f>
        <v>74</v>
      </c>
      <c r="G951" s="147">
        <f t="shared" si="276"/>
        <v>2.370121239548426E-3</v>
      </c>
      <c r="H951" s="304">
        <v>5</v>
      </c>
      <c r="I951" s="148">
        <f>VLOOKUP(D951,'Appendix 3b. nax IBGE 2019'!$E$5:$O$1850,11,FALSE)</f>
        <v>2.4999999999999556</v>
      </c>
      <c r="J951" s="147">
        <f t="shared" si="283"/>
        <v>1.1780801378824993E-2</v>
      </c>
      <c r="K951" s="146">
        <f t="shared" si="287"/>
        <v>94649.443992396162</v>
      </c>
      <c r="L951" s="146">
        <f t="shared" si="277"/>
        <v>1115.0463002906397</v>
      </c>
      <c r="M951" s="146">
        <f t="shared" si="284"/>
        <v>470459.60421125416</v>
      </c>
      <c r="N951" s="146">
        <f t="shared" si="285"/>
        <v>4647215.3500188645</v>
      </c>
      <c r="O951" s="145">
        <f t="shared" si="286"/>
        <v>49.099235600287386</v>
      </c>
    </row>
    <row r="952" spans="1:15" x14ac:dyDescent="0.2">
      <c r="A952" s="143" t="s">
        <v>43</v>
      </c>
      <c r="B952" s="143" t="s">
        <v>47</v>
      </c>
      <c r="C952" s="144" t="s">
        <v>75</v>
      </c>
      <c r="D952" s="143" t="str">
        <f t="shared" si="275"/>
        <v>RRMale30-34</v>
      </c>
      <c r="E952" s="146">
        <f>VLOOKUP(D952,'Appendix 1b. Person-years 2019'!$E$3:$F$1682,2,FALSE)</f>
        <v>29077.628799999999</v>
      </c>
      <c r="F952" s="146">
        <f>VLOOKUP(D952,'Appendix 2b.Deaths 2019'!$E$4:$F$1683,2,FALSE)</f>
        <v>69</v>
      </c>
      <c r="G952" s="147">
        <f t="shared" si="276"/>
        <v>2.3729582791840306E-3</v>
      </c>
      <c r="H952" s="304">
        <v>5</v>
      </c>
      <c r="I952" s="148">
        <f>VLOOKUP(D952,'Appendix 3b. nax IBGE 2019'!$E$5:$O$1850,11,FALSE)</f>
        <v>2.4999999999999787</v>
      </c>
      <c r="J952" s="147">
        <f t="shared" si="283"/>
        <v>1.1794819857340252E-2</v>
      </c>
      <c r="K952" s="146">
        <f t="shared" si="287"/>
        <v>93534.397692105529</v>
      </c>
      <c r="L952" s="146">
        <f t="shared" si="277"/>
        <v>1103.2213712432065</v>
      </c>
      <c r="M952" s="146">
        <f t="shared" si="284"/>
        <v>464913.93503241957</v>
      </c>
      <c r="N952" s="146">
        <f t="shared" si="285"/>
        <v>4176755.74580761</v>
      </c>
      <c r="O952" s="145">
        <f t="shared" si="286"/>
        <v>44.654756419735151</v>
      </c>
    </row>
    <row r="953" spans="1:15" x14ac:dyDescent="0.2">
      <c r="A953" s="143" t="s">
        <v>43</v>
      </c>
      <c r="B953" s="143" t="s">
        <v>47</v>
      </c>
      <c r="C953" s="144" t="s">
        <v>76</v>
      </c>
      <c r="D953" s="143" t="str">
        <f t="shared" si="275"/>
        <v>RRMale35-39</v>
      </c>
      <c r="E953" s="146">
        <f>VLOOKUP(D953,'Appendix 1b. Person-years 2019'!$E$3:$F$1682,2,FALSE)</f>
        <v>26057.904699999999</v>
      </c>
      <c r="F953" s="146">
        <f>VLOOKUP(D953,'Appendix 2b.Deaths 2019'!$E$4:$F$1683,2,FALSE)</f>
        <v>81</v>
      </c>
      <c r="G953" s="147">
        <f t="shared" si="276"/>
        <v>3.1084617482694224E-3</v>
      </c>
      <c r="H953" s="304">
        <v>5</v>
      </c>
      <c r="I953" s="148">
        <f>VLOOKUP(D953,'Appendix 3b. nax IBGE 2019'!$E$5:$O$1850,11,FALSE)</f>
        <v>2.5000000000000098</v>
      </c>
      <c r="J953" s="147">
        <f t="shared" si="283"/>
        <v>1.5422458436065153E-2</v>
      </c>
      <c r="K953" s="146">
        <f t="shared" si="287"/>
        <v>92431.176320862316</v>
      </c>
      <c r="L953" s="146">
        <f t="shared" si="277"/>
        <v>1425.5159750051087</v>
      </c>
      <c r="M953" s="146">
        <f t="shared" si="284"/>
        <v>458592.09166679881</v>
      </c>
      <c r="N953" s="146">
        <f t="shared" si="285"/>
        <v>3711841.8107751906</v>
      </c>
      <c r="O953" s="145">
        <f t="shared" si="286"/>
        <v>40.157898649802249</v>
      </c>
    </row>
    <row r="954" spans="1:15" x14ac:dyDescent="0.2">
      <c r="A954" s="143" t="s">
        <v>43</v>
      </c>
      <c r="B954" s="143" t="s">
        <v>47</v>
      </c>
      <c r="C954" s="144" t="s">
        <v>77</v>
      </c>
      <c r="D954" s="143" t="str">
        <f t="shared" si="275"/>
        <v>RRMale40-44</v>
      </c>
      <c r="E954" s="146">
        <f>VLOOKUP(D954,'Appendix 1b. Person-years 2019'!$E$3:$F$1682,2,FALSE)</f>
        <v>21006.806199999999</v>
      </c>
      <c r="F954" s="146">
        <f>VLOOKUP(D954,'Appendix 2b.Deaths 2019'!$E$4:$F$1683,2,FALSE)</f>
        <v>85</v>
      </c>
      <c r="G954" s="147">
        <f t="shared" si="276"/>
        <v>4.0463076200512576E-3</v>
      </c>
      <c r="H954" s="304">
        <v>5</v>
      </c>
      <c r="I954" s="148">
        <f>VLOOKUP(D954,'Appendix 3b. nax IBGE 2019'!$E$5:$O$1850,11,FALSE)</f>
        <v>2.5000000000000191</v>
      </c>
      <c r="J954" s="147">
        <f t="shared" si="283"/>
        <v>2.0028930069353544E-2</v>
      </c>
      <c r="K954" s="146">
        <f t="shared" si="287"/>
        <v>91005.660345857206</v>
      </c>
      <c r="L954" s="146">
        <f t="shared" si="277"/>
        <v>1822.7460069825149</v>
      </c>
      <c r="M954" s="146">
        <f t="shared" si="284"/>
        <v>450471.43671182974</v>
      </c>
      <c r="N954" s="146">
        <f t="shared" si="285"/>
        <v>3253249.719108392</v>
      </c>
      <c r="O954" s="145">
        <f t="shared" si="286"/>
        <v>35.747773344479533</v>
      </c>
    </row>
    <row r="955" spans="1:15" x14ac:dyDescent="0.2">
      <c r="A955" s="143" t="s">
        <v>43</v>
      </c>
      <c r="B955" s="143" t="s">
        <v>47</v>
      </c>
      <c r="C955" s="144" t="s">
        <v>78</v>
      </c>
      <c r="D955" s="143" t="str">
        <f t="shared" si="275"/>
        <v>RRMale45-49</v>
      </c>
      <c r="E955" s="146">
        <f>VLOOKUP(D955,'Appendix 1b. Person-years 2019'!$E$3:$F$1682,2,FALSE)</f>
        <v>16588.636999999999</v>
      </c>
      <c r="F955" s="146">
        <f>VLOOKUP(D955,'Appendix 2b.Deaths 2019'!$E$4:$F$1683,2,FALSE)</f>
        <v>74</v>
      </c>
      <c r="G955" s="147">
        <f t="shared" si="276"/>
        <v>4.4608848816210765E-3</v>
      </c>
      <c r="H955" s="304">
        <v>5</v>
      </c>
      <c r="I955" s="148">
        <f>VLOOKUP(D955,'Appendix 3b. nax IBGE 2019'!$E$5:$O$1850,11,FALSE)</f>
        <v>2.4999999999999951</v>
      </c>
      <c r="J955" s="147">
        <f t="shared" si="283"/>
        <v>2.2058424180754602E-2</v>
      </c>
      <c r="K955" s="146">
        <f t="shared" si="287"/>
        <v>89182.914338874689</v>
      </c>
      <c r="L955" s="146">
        <f t="shared" si="277"/>
        <v>1967.2345541627999</v>
      </c>
      <c r="M955" s="146">
        <f t="shared" si="284"/>
        <v>440996.48530896648</v>
      </c>
      <c r="N955" s="146">
        <f t="shared" si="285"/>
        <v>2802778.2823965624</v>
      </c>
      <c r="O955" s="145">
        <f t="shared" si="286"/>
        <v>31.427300881272455</v>
      </c>
    </row>
    <row r="956" spans="1:15" x14ac:dyDescent="0.2">
      <c r="A956" s="143" t="s">
        <v>43</v>
      </c>
      <c r="B956" s="143" t="s">
        <v>47</v>
      </c>
      <c r="C956" s="144" t="s">
        <v>79</v>
      </c>
      <c r="D956" s="143" t="str">
        <f t="shared" si="275"/>
        <v>RRMale50-54</v>
      </c>
      <c r="E956" s="146">
        <f>VLOOKUP(D956,'Appendix 1b. Person-years 2019'!$E$3:$F$1682,2,FALSE)</f>
        <v>13471.627699999999</v>
      </c>
      <c r="F956" s="146">
        <f>VLOOKUP(D956,'Appendix 2b.Deaths 2019'!$E$4:$F$1683,2,FALSE)</f>
        <v>98</v>
      </c>
      <c r="G956" s="147">
        <f t="shared" si="276"/>
        <v>7.274547826169514E-3</v>
      </c>
      <c r="H956" s="304">
        <v>5</v>
      </c>
      <c r="I956" s="148">
        <f>VLOOKUP(D956,'Appendix 3b. nax IBGE 2019'!$E$5:$O$1850,11,FALSE)</f>
        <v>2.4999999999999973</v>
      </c>
      <c r="J956" s="147">
        <f t="shared" si="283"/>
        <v>3.5723066246086128E-2</v>
      </c>
      <c r="K956" s="146">
        <f t="shared" si="287"/>
        <v>87215.679784711887</v>
      </c>
      <c r="L956" s="146">
        <f t="shared" si="277"/>
        <v>3115.6115066466973</v>
      </c>
      <c r="M956" s="146">
        <f t="shared" si="284"/>
        <v>428289.37015694263</v>
      </c>
      <c r="N956" s="146">
        <f t="shared" si="285"/>
        <v>2361781.7970875958</v>
      </c>
      <c r="O956" s="145">
        <f t="shared" si="286"/>
        <v>27.079784310774755</v>
      </c>
    </row>
    <row r="957" spans="1:15" x14ac:dyDescent="0.2">
      <c r="A957" s="143" t="s">
        <v>43</v>
      </c>
      <c r="B957" s="143" t="s">
        <v>47</v>
      </c>
      <c r="C957" s="144" t="s">
        <v>80</v>
      </c>
      <c r="D957" s="143" t="str">
        <f t="shared" si="275"/>
        <v>RRMale55-59</v>
      </c>
      <c r="E957" s="146">
        <f>VLOOKUP(D957,'Appendix 1b. Person-years 2019'!$E$3:$F$1682,2,FALSE)</f>
        <v>10750.383099999999</v>
      </c>
      <c r="F957" s="146">
        <f>VLOOKUP(D957,'Appendix 2b.Deaths 2019'!$E$4:$F$1683,2,FALSE)</f>
        <v>119</v>
      </c>
      <c r="G957" s="147">
        <f t="shared" si="276"/>
        <v>1.1069372960299435E-2</v>
      </c>
      <c r="H957" s="304">
        <v>5</v>
      </c>
      <c r="I957" s="148">
        <f>VLOOKUP(D957,'Appendix 3b. nax IBGE 2019'!$E$5:$O$1850,11,FALSE)</f>
        <v>2.4999999999999969</v>
      </c>
      <c r="J957" s="147">
        <f t="shared" si="283"/>
        <v>5.3856471381381651E-2</v>
      </c>
      <c r="K957" s="146">
        <f t="shared" si="287"/>
        <v>84100.068278065184</v>
      </c>
      <c r="L957" s="146">
        <f t="shared" si="277"/>
        <v>4529.3329203898602</v>
      </c>
      <c r="M957" s="146">
        <f t="shared" si="284"/>
        <v>409177.00908935128</v>
      </c>
      <c r="N957" s="146">
        <f t="shared" si="285"/>
        <v>1933492.4269306529</v>
      </c>
      <c r="O957" s="145">
        <f t="shared" si="286"/>
        <v>22.990378801332586</v>
      </c>
    </row>
    <row r="958" spans="1:15" x14ac:dyDescent="0.2">
      <c r="A958" s="143" t="s">
        <v>43</v>
      </c>
      <c r="B958" s="143" t="s">
        <v>47</v>
      </c>
      <c r="C958" s="144" t="s">
        <v>81</v>
      </c>
      <c r="D958" s="143" t="str">
        <f t="shared" si="275"/>
        <v>RRMale60-64</v>
      </c>
      <c r="E958" s="146">
        <f>VLOOKUP(D958,'Appendix 1b. Person-years 2019'!$E$3:$F$1682,2,FALSE)</f>
        <v>7867.7984999999999</v>
      </c>
      <c r="F958" s="146">
        <f>VLOOKUP(D958,'Appendix 2b.Deaths 2019'!$E$4:$F$1683,2,FALSE)</f>
        <v>138</v>
      </c>
      <c r="G958" s="147">
        <f t="shared" si="276"/>
        <v>1.753984929837743E-2</v>
      </c>
      <c r="H958" s="304">
        <v>5</v>
      </c>
      <c r="I958" s="148">
        <f>VLOOKUP(D958,'Appendix 3b. nax IBGE 2019'!$E$5:$O$1850,11,FALSE)</f>
        <v>2.4999999999999982</v>
      </c>
      <c r="J958" s="147">
        <f t="shared" si="283"/>
        <v>8.4015211136618043E-2</v>
      </c>
      <c r="K958" s="146">
        <f t="shared" si="287"/>
        <v>79570.735357675323</v>
      </c>
      <c r="L958" s="146">
        <f t="shared" si="277"/>
        <v>6685.1521313710509</v>
      </c>
      <c r="M958" s="146">
        <f t="shared" si="284"/>
        <v>381140.79645994894</v>
      </c>
      <c r="N958" s="146">
        <f t="shared" si="285"/>
        <v>1524315.4178413018</v>
      </c>
      <c r="O958" s="145">
        <f t="shared" si="286"/>
        <v>19.156734080556259</v>
      </c>
    </row>
    <row r="959" spans="1:15" x14ac:dyDescent="0.2">
      <c r="A959" s="143" t="s">
        <v>43</v>
      </c>
      <c r="B959" s="143" t="s">
        <v>47</v>
      </c>
      <c r="C959" s="144" t="s">
        <v>82</v>
      </c>
      <c r="D959" s="143" t="str">
        <f t="shared" si="275"/>
        <v>RRMale65-69</v>
      </c>
      <c r="E959" s="146">
        <f>VLOOKUP(D959,'Appendix 1b. Person-years 2019'!$E$3:$F$1682,2,FALSE)</f>
        <v>5617.3801000000003</v>
      </c>
      <c r="F959" s="146">
        <f>VLOOKUP(D959,'Appendix 2b.Deaths 2019'!$E$4:$F$1683,2,FALSE)</f>
        <v>139</v>
      </c>
      <c r="G959" s="147">
        <f t="shared" si="276"/>
        <v>2.4744631398541109E-2</v>
      </c>
      <c r="H959" s="304">
        <v>5</v>
      </c>
      <c r="I959" s="148">
        <f>VLOOKUP(D959,'Appendix 3b. nax IBGE 2019'!$E$5:$O$1850,11,FALSE)</f>
        <v>2.4999999999999951</v>
      </c>
      <c r="J959" s="147">
        <f t="shared" si="283"/>
        <v>0.11651533448258244</v>
      </c>
      <c r="K959" s="146">
        <f t="shared" si="287"/>
        <v>72885.583226304268</v>
      </c>
      <c r="L959" s="146">
        <f t="shared" si="277"/>
        <v>8492.2881085709432</v>
      </c>
      <c r="M959" s="146">
        <f t="shared" si="284"/>
        <v>343197.19586009393</v>
      </c>
      <c r="N959" s="146">
        <f t="shared" si="285"/>
        <v>1143174.6213813529</v>
      </c>
      <c r="O959" s="145">
        <f t="shared" si="286"/>
        <v>15.684509484295152</v>
      </c>
    </row>
    <row r="960" spans="1:15" x14ac:dyDescent="0.2">
      <c r="A960" s="143" t="s">
        <v>43</v>
      </c>
      <c r="B960" s="143" t="s">
        <v>47</v>
      </c>
      <c r="C960" s="144" t="s">
        <v>19</v>
      </c>
      <c r="D960" s="143" t="str">
        <f t="shared" si="275"/>
        <v>RRMale70-74</v>
      </c>
      <c r="E960" s="146">
        <f>VLOOKUP(D960,'Appendix 1b. Person-years 2019'!$E$3:$F$1682,2,FALSE)</f>
        <v>3627.6170000000002</v>
      </c>
      <c r="F960" s="146">
        <f>VLOOKUP(D960,'Appendix 2b.Deaths 2019'!$E$4:$F$1683,2,FALSE)</f>
        <v>142</v>
      </c>
      <c r="G960" s="147">
        <f t="shared" si="276"/>
        <v>3.9144154413213963E-2</v>
      </c>
      <c r="H960" s="304">
        <v>5</v>
      </c>
      <c r="I960" s="148">
        <f>VLOOKUP(D960,'Appendix 3b. nax IBGE 2019'!$E$5:$O$1850,11,FALSE)</f>
        <v>2.5000000000000027</v>
      </c>
      <c r="J960" s="147">
        <f t="shared" si="283"/>
        <v>0.1782747374402309</v>
      </c>
      <c r="K960" s="146">
        <f t="shared" si="287"/>
        <v>64393.295117733323</v>
      </c>
      <c r="L960" s="146">
        <f t="shared" si="277"/>
        <v>11479.69778002521</v>
      </c>
      <c r="M960" s="146">
        <f t="shared" si="284"/>
        <v>293267.23113860359</v>
      </c>
      <c r="N960" s="146">
        <f t="shared" si="285"/>
        <v>799977.42552125896</v>
      </c>
      <c r="O960" s="145">
        <f t="shared" si="286"/>
        <v>12.423303141400392</v>
      </c>
    </row>
    <row r="961" spans="1:15" x14ac:dyDescent="0.2">
      <c r="A961" s="143" t="s">
        <v>43</v>
      </c>
      <c r="B961" s="143" t="s">
        <v>47</v>
      </c>
      <c r="C961" s="144" t="s">
        <v>20</v>
      </c>
      <c r="D961" s="143" t="str">
        <f t="shared" si="275"/>
        <v>RRMale75-79</v>
      </c>
      <c r="E961" s="146">
        <f>VLOOKUP(D961,'Appendix 1b. Person-years 2019'!$E$3:$F$1682,2,FALSE)</f>
        <v>1978.6026999999999</v>
      </c>
      <c r="F961" s="146">
        <f>VLOOKUP(D961,'Appendix 2b.Deaths 2019'!$E$4:$F$1683,2,FALSE)</f>
        <v>127</v>
      </c>
      <c r="G961" s="147">
        <f t="shared" si="276"/>
        <v>6.4186711157323301E-2</v>
      </c>
      <c r="H961" s="304">
        <v>5</v>
      </c>
      <c r="I961" s="148">
        <f>VLOOKUP(D961,'Appendix 3b. nax IBGE 2019'!$E$5:$O$1850,11,FALSE)</f>
        <v>2.4999999999999996</v>
      </c>
      <c r="J961" s="147">
        <f t="shared" si="283"/>
        <v>0.27655557392968533</v>
      </c>
      <c r="K961" s="146">
        <f t="shared" si="287"/>
        <v>52913.59733770811</v>
      </c>
      <c r="L961" s="146">
        <f t="shared" si="277"/>
        <v>14633.550280414136</v>
      </c>
      <c r="M961" s="146">
        <f t="shared" si="284"/>
        <v>227984.11098750521</v>
      </c>
      <c r="N961" s="146">
        <f t="shared" si="285"/>
        <v>506710.19438265543</v>
      </c>
      <c r="O961" s="145">
        <f t="shared" si="286"/>
        <v>9.5761811684943918</v>
      </c>
    </row>
    <row r="962" spans="1:15" x14ac:dyDescent="0.2">
      <c r="A962" s="143" t="s">
        <v>43</v>
      </c>
      <c r="B962" s="143" t="s">
        <v>47</v>
      </c>
      <c r="C962" s="144" t="s">
        <v>21</v>
      </c>
      <c r="D962" s="143" t="str">
        <f t="shared" si="275"/>
        <v>RRMale80-84</v>
      </c>
      <c r="E962" s="146">
        <f>VLOOKUP(D962,'Appendix 1b. Person-years 2019'!$E$3:$F$1682,2,FALSE)</f>
        <v>1048.3492000000001</v>
      </c>
      <c r="F962" s="146">
        <f>VLOOKUP(D962,'Appendix 2b.Deaths 2019'!$E$4:$F$1683,2,FALSE)</f>
        <v>103</v>
      </c>
      <c r="G962" s="147">
        <f t="shared" si="276"/>
        <v>9.8249705346272018E-2</v>
      </c>
      <c r="H962" s="304">
        <v>5</v>
      </c>
      <c r="I962" s="148">
        <f>VLOOKUP(D962,'Appendix 3b. nax IBGE 2019'!$E$5:$O$1850,11,FALSE)</f>
        <v>2.5</v>
      </c>
      <c r="J962" s="147">
        <f t="shared" si="283"/>
        <v>0.39437938163150843</v>
      </c>
      <c r="K962" s="146">
        <f t="shared" si="287"/>
        <v>38280.047057293974</v>
      </c>
      <c r="L962" s="146">
        <f t="shared" si="277"/>
        <v>15096.861287280641</v>
      </c>
      <c r="M962" s="146">
        <f t="shared" si="284"/>
        <v>153658.08206826827</v>
      </c>
      <c r="N962" s="146">
        <f t="shared" si="285"/>
        <v>278726.0833951502</v>
      </c>
      <c r="O962" s="145">
        <f t="shared" si="286"/>
        <v>7.2812366969658946</v>
      </c>
    </row>
    <row r="963" spans="1:15" x14ac:dyDescent="0.2">
      <c r="A963" s="143" t="s">
        <v>43</v>
      </c>
      <c r="B963" s="143" t="s">
        <v>47</v>
      </c>
      <c r="C963" s="144" t="s">
        <v>22</v>
      </c>
      <c r="D963" s="143" t="str">
        <f t="shared" si="275"/>
        <v>RRMale85-89</v>
      </c>
      <c r="E963" s="146">
        <f>VLOOKUP(D963,'Appendix 1b. Person-years 2019'!$E$3:$F$1682,2,FALSE)</f>
        <v>440.57440000000003</v>
      </c>
      <c r="F963" s="146">
        <f>VLOOKUP(D963,'Appendix 2b.Deaths 2019'!$E$4:$F$1683,2,FALSE)</f>
        <v>68</v>
      </c>
      <c r="G963" s="147">
        <f t="shared" si="276"/>
        <v>0.15434396551411067</v>
      </c>
      <c r="H963" s="304">
        <v>5</v>
      </c>
      <c r="I963" s="148">
        <f>VLOOKUP(D963,'Appendix 3b. nax IBGE 2019'!$E$5:$O$1850,11,FALSE)</f>
        <v>2.4999999999999996</v>
      </c>
      <c r="J963" s="147">
        <f t="shared" si="283"/>
        <v>0.55685269477397015</v>
      </c>
      <c r="K963" s="146">
        <f t="shared" si="287"/>
        <v>23183.185770013333</v>
      </c>
      <c r="L963" s="146">
        <f t="shared" si="277"/>
        <v>12909.619469477482</v>
      </c>
      <c r="M963" s="146">
        <f t="shared" si="284"/>
        <v>83641.880176372957</v>
      </c>
      <c r="N963" s="146">
        <f t="shared" si="285"/>
        <v>125068.00132688193</v>
      </c>
      <c r="O963" s="145">
        <f t="shared" si="286"/>
        <v>5.3947719941343504</v>
      </c>
    </row>
    <row r="964" spans="1:15" x14ac:dyDescent="0.2">
      <c r="A964" s="143" t="s">
        <v>43</v>
      </c>
      <c r="B964" s="143" t="s">
        <v>47</v>
      </c>
      <c r="C964" s="144" t="s">
        <v>5</v>
      </c>
      <c r="D964" s="143" t="str">
        <f t="shared" si="275"/>
        <v>RRMale90+</v>
      </c>
      <c r="E964" s="8">
        <f>VLOOKUP(D964,'Appendix 1b. Person-years 2019'!$E$3:$F$1682,2,FALSE)</f>
        <v>209.6797</v>
      </c>
      <c r="F964" s="8">
        <f>VLOOKUP(D964,'Appendix 2b.Deaths 2019'!$E$4:$F$1683,2,FALSE)</f>
        <v>52</v>
      </c>
      <c r="G964" s="7">
        <f t="shared" si="276"/>
        <v>0.24799730255241687</v>
      </c>
      <c r="H964" s="306"/>
      <c r="I964" s="148">
        <f>VLOOKUP(D964,'Appendix 3b. nax IBGE 2019'!$E$5:$O$1850,11,FALSE)</f>
        <v>0</v>
      </c>
      <c r="J964" s="7">
        <v>1</v>
      </c>
      <c r="K964" s="8">
        <f t="shared" si="287"/>
        <v>10273.566300535851</v>
      </c>
      <c r="L964" s="8">
        <f t="shared" si="277"/>
        <v>10273.566300535851</v>
      </c>
      <c r="M964" s="8">
        <f>K964*O964</f>
        <v>41426.121150508981</v>
      </c>
      <c r="N964" s="8">
        <f>M964</f>
        <v>41426.121150508981</v>
      </c>
      <c r="O964" s="142">
        <f>1/G964</f>
        <v>4.0323019230769228</v>
      </c>
    </row>
    <row r="965" spans="1:15" x14ac:dyDescent="0.2">
      <c r="A965" s="143" t="s">
        <v>65</v>
      </c>
      <c r="B965" s="143" t="s">
        <v>48</v>
      </c>
      <c r="C965" s="144">
        <v>0</v>
      </c>
      <c r="D965" s="143" t="str">
        <f t="shared" si="275"/>
        <v>RSFemale0</v>
      </c>
      <c r="E965" s="151">
        <f>VLOOKUP(D965,'Appendix 1b. Person-years 2019'!$E$3:$F$1682,2,FALSE)</f>
        <v>68889.695200000002</v>
      </c>
      <c r="F965" s="151">
        <f>VLOOKUP(D965,'Appendix 2b.Deaths 2019'!$E$4:$F$1683,2,FALSE)</f>
        <v>635</v>
      </c>
      <c r="G965" s="152">
        <f t="shared" si="276"/>
        <v>9.2176340475374902E-3</v>
      </c>
      <c r="H965" s="307">
        <v>1</v>
      </c>
      <c r="I965" s="148">
        <f>VLOOKUP(D965,'Appendix 3b. nax IBGE 2019'!$E$5:$O$1850,11,FALSE)</f>
        <v>7.4693374538573956E-2</v>
      </c>
      <c r="J965" s="152">
        <f t="shared" ref="J965:J983" si="288">(H965*G965)/(1+(H965-I965)*G965)</f>
        <v>9.139680453000773E-3</v>
      </c>
      <c r="K965" s="151">
        <v>100000</v>
      </c>
      <c r="L965" s="151">
        <f t="shared" si="277"/>
        <v>913.96804530007728</v>
      </c>
      <c r="M965" s="151">
        <f t="shared" ref="M965:M983" si="289">K966*H965+L965*I965</f>
        <v>99154.299312223811</v>
      </c>
      <c r="N965" s="151">
        <f t="shared" ref="N965:N983" si="290">N966+M965</f>
        <v>8040476.5002462761</v>
      </c>
      <c r="O965" s="150">
        <f t="shared" ref="O965:O983" si="291">N965/K965</f>
        <v>80.404765002462767</v>
      </c>
    </row>
    <row r="966" spans="1:15" x14ac:dyDescent="0.2">
      <c r="A966" s="143" t="s">
        <v>65</v>
      </c>
      <c r="B966" s="143" t="s">
        <v>48</v>
      </c>
      <c r="C966" s="149" t="s">
        <v>107</v>
      </c>
      <c r="D966" s="143" t="str">
        <f t="shared" si="275"/>
        <v>RSFemale01-04</v>
      </c>
      <c r="E966" s="146">
        <f>VLOOKUP(D966,'Appendix 1b. Person-years 2019'!$E$3:$F$1682,2,FALSE)</f>
        <v>279375.72149999999</v>
      </c>
      <c r="F966" s="146">
        <f>VLOOKUP(D966,'Appendix 2b.Deaths 2019'!$E$4:$F$1683,2,FALSE)</f>
        <v>83</v>
      </c>
      <c r="G966" s="147">
        <f t="shared" si="276"/>
        <v>2.9709095534273191E-4</v>
      </c>
      <c r="H966" s="304">
        <v>4</v>
      </c>
      <c r="I966" s="148">
        <f>VLOOKUP(D966,'Appendix 3b. nax IBGE 2019'!$E$5:$O$1850,11,FALSE)</f>
        <v>1.5106244221248302</v>
      </c>
      <c r="J966" s="147">
        <f t="shared" si="288"/>
        <v>1.1874855915017773E-3</v>
      </c>
      <c r="K966" s="146">
        <f t="shared" ref="K966:K984" si="292">K965-L965</f>
        <v>99086.031954699924</v>
      </c>
      <c r="L966" s="146">
        <f t="shared" si="277"/>
        <v>117.66323526529085</v>
      </c>
      <c r="M966" s="146">
        <f t="shared" si="289"/>
        <v>396051.21983451647</v>
      </c>
      <c r="N966" s="146">
        <f t="shared" si="290"/>
        <v>7941322.2009340525</v>
      </c>
      <c r="O966" s="145">
        <f t="shared" si="291"/>
        <v>80.145728356189096</v>
      </c>
    </row>
    <row r="967" spans="1:15" x14ac:dyDescent="0.2">
      <c r="A967" s="143" t="s">
        <v>65</v>
      </c>
      <c r="B967" s="143" t="s">
        <v>48</v>
      </c>
      <c r="C967" s="149" t="s">
        <v>106</v>
      </c>
      <c r="D967" s="143" t="str">
        <f t="shared" si="275"/>
        <v>RSFemale05-09</v>
      </c>
      <c r="E967" s="146">
        <f>VLOOKUP(D967,'Appendix 1b. Person-years 2019'!$E$3:$F$1682,2,FALSE)</f>
        <v>332954.48959999997</v>
      </c>
      <c r="F967" s="146">
        <f>VLOOKUP(D967,'Appendix 2b.Deaths 2019'!$E$4:$F$1683,2,FALSE)</f>
        <v>53</v>
      </c>
      <c r="G967" s="147">
        <f t="shared" si="276"/>
        <v>1.591809140752911E-4</v>
      </c>
      <c r="H967" s="304">
        <v>5</v>
      </c>
      <c r="I967" s="148">
        <f>VLOOKUP(D967,'Appendix 3b. nax IBGE 2019'!$E$5:$O$1850,11,FALSE)</f>
        <v>2.5000000000001443</v>
      </c>
      <c r="J967" s="147">
        <f t="shared" si="288"/>
        <v>7.9558796432798297E-4</v>
      </c>
      <c r="K967" s="146">
        <f t="shared" si="292"/>
        <v>98968.368719434628</v>
      </c>
      <c r="L967" s="146">
        <f t="shared" si="277"/>
        <v>78.738043002356221</v>
      </c>
      <c r="M967" s="146">
        <f t="shared" si="289"/>
        <v>494644.99848966725</v>
      </c>
      <c r="N967" s="146">
        <f t="shared" si="290"/>
        <v>7545270.9810995357</v>
      </c>
      <c r="O967" s="145">
        <f t="shared" si="291"/>
        <v>76.239217426020431</v>
      </c>
    </row>
    <row r="968" spans="1:15" x14ac:dyDescent="0.2">
      <c r="A968" s="143" t="s">
        <v>65</v>
      </c>
      <c r="B968" s="143" t="s">
        <v>48</v>
      </c>
      <c r="C968" s="149" t="s">
        <v>71</v>
      </c>
      <c r="D968" s="143" t="str">
        <f t="shared" si="275"/>
        <v>RSFemale10-14</v>
      </c>
      <c r="E968" s="146">
        <f>VLOOKUP(D968,'Appendix 1b. Person-years 2019'!$E$3:$F$1682,2,FALSE)</f>
        <v>337569.83779999998</v>
      </c>
      <c r="F968" s="146">
        <f>VLOOKUP(D968,'Appendix 2b.Deaths 2019'!$E$4:$F$1683,2,FALSE)</f>
        <v>81</v>
      </c>
      <c r="G968" s="147">
        <f t="shared" si="276"/>
        <v>2.3995034783880803E-4</v>
      </c>
      <c r="H968" s="304">
        <v>5</v>
      </c>
      <c r="I968" s="148">
        <f>VLOOKUP(D968,'Appendix 3b. nax IBGE 2019'!$E$5:$O$1850,11,FALSE)</f>
        <v>2.4999999999990457</v>
      </c>
      <c r="J968" s="147">
        <f t="shared" si="288"/>
        <v>1.1990324685492938E-3</v>
      </c>
      <c r="K968" s="146">
        <f t="shared" si="292"/>
        <v>98889.630676432265</v>
      </c>
      <c r="L968" s="146">
        <f t="shared" si="277"/>
        <v>118.57187798389054</v>
      </c>
      <c r="M968" s="146">
        <f t="shared" si="289"/>
        <v>494151.72368720145</v>
      </c>
      <c r="N968" s="146">
        <f t="shared" si="290"/>
        <v>7050625.982609868</v>
      </c>
      <c r="O968" s="145">
        <f t="shared" si="291"/>
        <v>71.297930171056834</v>
      </c>
    </row>
    <row r="969" spans="1:15" x14ac:dyDescent="0.2">
      <c r="A969" s="143" t="s">
        <v>65</v>
      </c>
      <c r="B969" s="143" t="s">
        <v>48</v>
      </c>
      <c r="C969" s="144" t="s">
        <v>72</v>
      </c>
      <c r="D969" s="143" t="str">
        <f t="shared" si="275"/>
        <v>RSFemale15-19</v>
      </c>
      <c r="E969" s="146">
        <f>VLOOKUP(D969,'Appendix 1b. Person-years 2019'!$E$3:$F$1682,2,FALSE)</f>
        <v>384024.52260000003</v>
      </c>
      <c r="F969" s="146">
        <f>VLOOKUP(D969,'Appendix 2b.Deaths 2019'!$E$4:$F$1683,2,FALSE)</f>
        <v>149</v>
      </c>
      <c r="G969" s="147">
        <f t="shared" si="276"/>
        <v>3.8799605554148015E-4</v>
      </c>
      <c r="H969" s="304">
        <v>5</v>
      </c>
      <c r="I969" s="148">
        <f>VLOOKUP(D969,'Appendix 3b. nax IBGE 2019'!$E$5:$O$1850,11,FALSE)</f>
        <v>2.499999999999674</v>
      </c>
      <c r="J969" s="147">
        <f t="shared" si="288"/>
        <v>1.9381003394899861E-3</v>
      </c>
      <c r="K969" s="146">
        <f t="shared" si="292"/>
        <v>98771.058798448372</v>
      </c>
      <c r="L969" s="146">
        <f t="shared" si="277"/>
        <v>191.42822258905818</v>
      </c>
      <c r="M969" s="146">
        <f t="shared" si="289"/>
        <v>493376.72343576915</v>
      </c>
      <c r="N969" s="146">
        <f t="shared" si="290"/>
        <v>6556474.2589226663</v>
      </c>
      <c r="O969" s="145">
        <f t="shared" si="291"/>
        <v>66.380520151168653</v>
      </c>
    </row>
    <row r="970" spans="1:15" x14ac:dyDescent="0.2">
      <c r="A970" s="143" t="s">
        <v>65</v>
      </c>
      <c r="B970" s="143" t="s">
        <v>48</v>
      </c>
      <c r="C970" s="144" t="s">
        <v>73</v>
      </c>
      <c r="D970" s="143" t="str">
        <f t="shared" si="275"/>
        <v>RSFemale20-24</v>
      </c>
      <c r="E970" s="146">
        <f>VLOOKUP(D970,'Appendix 1b. Person-years 2019'!$E$3:$F$1682,2,FALSE)</f>
        <v>428005.64270000003</v>
      </c>
      <c r="F970" s="146">
        <f>VLOOKUP(D970,'Appendix 2b.Deaths 2019'!$E$4:$F$1683,2,FALSE)</f>
        <v>195</v>
      </c>
      <c r="G970" s="147">
        <f t="shared" si="276"/>
        <v>4.5560147004108643E-4</v>
      </c>
      <c r="H970" s="304">
        <v>5</v>
      </c>
      <c r="I970" s="148">
        <f>VLOOKUP(D970,'Appendix 3b. nax IBGE 2019'!$E$5:$O$1850,11,FALSE)</f>
        <v>2.4999999999999187</v>
      </c>
      <c r="J970" s="147">
        <f t="shared" si="288"/>
        <v>2.2754156434251849E-3</v>
      </c>
      <c r="K970" s="146">
        <f t="shared" si="292"/>
        <v>98579.630575859308</v>
      </c>
      <c r="L970" s="146">
        <f t="shared" si="277"/>
        <v>224.30963353538593</v>
      </c>
      <c r="M970" s="146">
        <f t="shared" si="289"/>
        <v>492337.378795458</v>
      </c>
      <c r="N970" s="146">
        <f t="shared" si="290"/>
        <v>6063097.5354868975</v>
      </c>
      <c r="O970" s="145">
        <f t="shared" si="291"/>
        <v>61.504567425024014</v>
      </c>
    </row>
    <row r="971" spans="1:15" x14ac:dyDescent="0.2">
      <c r="A971" s="143" t="s">
        <v>65</v>
      </c>
      <c r="B971" s="143" t="s">
        <v>48</v>
      </c>
      <c r="C971" s="144" t="s">
        <v>74</v>
      </c>
      <c r="D971" s="143" t="str">
        <f t="shared" si="275"/>
        <v>RSFemale25-29</v>
      </c>
      <c r="E971" s="146">
        <f>VLOOKUP(D971,'Appendix 1b. Person-years 2019'!$E$3:$F$1682,2,FALSE)</f>
        <v>429747.19660000002</v>
      </c>
      <c r="F971" s="146">
        <f>VLOOKUP(D971,'Appendix 2b.Deaths 2019'!$E$4:$F$1683,2,FALSE)</f>
        <v>252</v>
      </c>
      <c r="G971" s="147">
        <f t="shared" si="276"/>
        <v>5.8639125977721386E-4</v>
      </c>
      <c r="H971" s="304">
        <v>5</v>
      </c>
      <c r="I971" s="148">
        <f>VLOOKUP(D971,'Appendix 3b. nax IBGE 2019'!$E$5:$O$1850,11,FALSE)</f>
        <v>2.5000000000001772</v>
      </c>
      <c r="J971" s="147">
        <f t="shared" si="288"/>
        <v>2.9276644068367452E-3</v>
      </c>
      <c r="K971" s="146">
        <f t="shared" si="292"/>
        <v>98355.320942323917</v>
      </c>
      <c r="L971" s="146">
        <f t="shared" si="277"/>
        <v>287.95137234584644</v>
      </c>
      <c r="M971" s="146">
        <f t="shared" si="289"/>
        <v>491056.72628075501</v>
      </c>
      <c r="N971" s="146">
        <f t="shared" si="290"/>
        <v>5570760.1566914394</v>
      </c>
      <c r="O971" s="145">
        <f t="shared" si="291"/>
        <v>56.639133534607275</v>
      </c>
    </row>
    <row r="972" spans="1:15" x14ac:dyDescent="0.2">
      <c r="A972" s="143" t="s">
        <v>65</v>
      </c>
      <c r="B972" s="143" t="s">
        <v>48</v>
      </c>
      <c r="C972" s="144" t="s">
        <v>75</v>
      </c>
      <c r="D972" s="143" t="str">
        <f t="shared" si="275"/>
        <v>RSFemale30-34</v>
      </c>
      <c r="E972" s="146">
        <f>VLOOKUP(D972,'Appendix 1b. Person-years 2019'!$E$3:$F$1682,2,FALSE)</f>
        <v>430098.82160000002</v>
      </c>
      <c r="F972" s="146">
        <f>VLOOKUP(D972,'Appendix 2b.Deaths 2019'!$E$4:$F$1683,2,FALSE)</f>
        <v>349</v>
      </c>
      <c r="G972" s="147">
        <f t="shared" si="276"/>
        <v>8.1144142339589233E-4</v>
      </c>
      <c r="H972" s="304">
        <v>5</v>
      </c>
      <c r="I972" s="148">
        <f>VLOOKUP(D972,'Appendix 3b. nax IBGE 2019'!$E$5:$O$1850,11,FALSE)</f>
        <v>2.4999999999999867</v>
      </c>
      <c r="J972" s="147">
        <f t="shared" si="288"/>
        <v>4.0489933147328933E-3</v>
      </c>
      <c r="K972" s="146">
        <f t="shared" si="292"/>
        <v>98067.369569978066</v>
      </c>
      <c r="L972" s="146">
        <f t="shared" si="277"/>
        <v>397.07412378228116</v>
      </c>
      <c r="M972" s="146">
        <f t="shared" si="289"/>
        <v>489344.16254043457</v>
      </c>
      <c r="N972" s="146">
        <f t="shared" si="290"/>
        <v>5079703.4304106841</v>
      </c>
      <c r="O972" s="145">
        <f t="shared" si="291"/>
        <v>51.798100149774619</v>
      </c>
    </row>
    <row r="973" spans="1:15" x14ac:dyDescent="0.2">
      <c r="A973" s="143" t="s">
        <v>65</v>
      </c>
      <c r="B973" s="143" t="s">
        <v>48</v>
      </c>
      <c r="C973" s="144" t="s">
        <v>76</v>
      </c>
      <c r="D973" s="143" t="str">
        <f t="shared" si="275"/>
        <v>RSFemale35-39</v>
      </c>
      <c r="E973" s="146">
        <f>VLOOKUP(D973,'Appendix 1b. Person-years 2019'!$E$3:$F$1682,2,FALSE)</f>
        <v>439363.21769999998</v>
      </c>
      <c r="F973" s="146">
        <f>VLOOKUP(D973,'Appendix 2b.Deaths 2019'!$E$4:$F$1683,2,FALSE)</f>
        <v>557</v>
      </c>
      <c r="G973" s="147">
        <f t="shared" si="276"/>
        <v>1.2677438109539774E-3</v>
      </c>
      <c r="H973" s="304">
        <v>5</v>
      </c>
      <c r="I973" s="148">
        <f>VLOOKUP(D973,'Appendix 3b. nax IBGE 2019'!$E$5:$O$1850,11,FALSE)</f>
        <v>2.5000000000000169</v>
      </c>
      <c r="J973" s="147">
        <f t="shared" si="288"/>
        <v>6.3186928453997006E-3</v>
      </c>
      <c r="K973" s="146">
        <f t="shared" si="292"/>
        <v>97670.295446195785</v>
      </c>
      <c r="L973" s="146">
        <f t="shared" si="277"/>
        <v>617.14859704395224</v>
      </c>
      <c r="M973" s="146">
        <f t="shared" si="289"/>
        <v>486808.60573836905</v>
      </c>
      <c r="N973" s="146">
        <f t="shared" si="290"/>
        <v>4590359.2678702492</v>
      </c>
      <c r="O973" s="145">
        <f t="shared" si="291"/>
        <v>46.998519323605073</v>
      </c>
    </row>
    <row r="974" spans="1:15" x14ac:dyDescent="0.2">
      <c r="A974" s="143" t="s">
        <v>65</v>
      </c>
      <c r="B974" s="143" t="s">
        <v>48</v>
      </c>
      <c r="C974" s="144" t="s">
        <v>77</v>
      </c>
      <c r="D974" s="143" t="str">
        <f t="shared" si="275"/>
        <v>RSFemale40-44</v>
      </c>
      <c r="E974" s="146">
        <f>VLOOKUP(D974,'Appendix 1b. Person-years 2019'!$E$3:$F$1682,2,FALSE)</f>
        <v>397306.266</v>
      </c>
      <c r="F974" s="146">
        <f>VLOOKUP(D974,'Appendix 2b.Deaths 2019'!$E$4:$F$1683,2,FALSE)</f>
        <v>752</v>
      </c>
      <c r="G974" s="147">
        <f t="shared" si="276"/>
        <v>1.8927463882485054E-3</v>
      </c>
      <c r="H974" s="304">
        <v>5</v>
      </c>
      <c r="I974" s="148">
        <f>VLOOKUP(D974,'Appendix 3b. nax IBGE 2019'!$E$5:$O$1850,11,FALSE)</f>
        <v>2.4999999999999867</v>
      </c>
      <c r="J974" s="147">
        <f t="shared" si="288"/>
        <v>9.4191617303787702E-3</v>
      </c>
      <c r="K974" s="146">
        <f t="shared" si="292"/>
        <v>97053.146849151832</v>
      </c>
      <c r="L974" s="146">
        <f t="shared" si="277"/>
        <v>914.1592866143618</v>
      </c>
      <c r="M974" s="146">
        <f t="shared" si="289"/>
        <v>482980.33602922328</v>
      </c>
      <c r="N974" s="146">
        <f t="shared" si="290"/>
        <v>4103550.6621318799</v>
      </c>
      <c r="O974" s="145">
        <f t="shared" si="291"/>
        <v>42.281479739239821</v>
      </c>
    </row>
    <row r="975" spans="1:15" x14ac:dyDescent="0.2">
      <c r="A975" s="143" t="s">
        <v>65</v>
      </c>
      <c r="B975" s="143" t="s">
        <v>48</v>
      </c>
      <c r="C975" s="144" t="s">
        <v>78</v>
      </c>
      <c r="D975" s="143" t="str">
        <f t="shared" si="275"/>
        <v>RSFemale45-49</v>
      </c>
      <c r="E975" s="146">
        <f>VLOOKUP(D975,'Appendix 1b. Person-years 2019'!$E$3:$F$1682,2,FALSE)</f>
        <v>374480.59029999998</v>
      </c>
      <c r="F975" s="146">
        <f>VLOOKUP(D975,'Appendix 2b.Deaths 2019'!$E$4:$F$1683,2,FALSE)</f>
        <v>1003</v>
      </c>
      <c r="G975" s="147">
        <f t="shared" si="276"/>
        <v>2.6783764659110559E-3</v>
      </c>
      <c r="H975" s="304">
        <v>5</v>
      </c>
      <c r="I975" s="148">
        <f>VLOOKUP(D975,'Appendix 3b. nax IBGE 2019'!$E$5:$O$1850,11,FALSE)</f>
        <v>2.4999999999999822</v>
      </c>
      <c r="J975" s="147">
        <f t="shared" si="288"/>
        <v>1.3302807513121058E-2</v>
      </c>
      <c r="K975" s="146">
        <f t="shared" si="292"/>
        <v>96138.98756253747</v>
      </c>
      <c r="L975" s="146">
        <f t="shared" si="277"/>
        <v>1278.9184460507754</v>
      </c>
      <c r="M975" s="146">
        <f t="shared" si="289"/>
        <v>477497.64169756038</v>
      </c>
      <c r="N975" s="146">
        <f t="shared" si="290"/>
        <v>3620570.3261026568</v>
      </c>
      <c r="O975" s="145">
        <f t="shared" si="291"/>
        <v>37.659750928285064</v>
      </c>
    </row>
    <row r="976" spans="1:15" x14ac:dyDescent="0.2">
      <c r="A976" s="143" t="s">
        <v>65</v>
      </c>
      <c r="B976" s="143" t="s">
        <v>48</v>
      </c>
      <c r="C976" s="144" t="s">
        <v>79</v>
      </c>
      <c r="D976" s="143" t="str">
        <f t="shared" si="275"/>
        <v>RSFemale50-54</v>
      </c>
      <c r="E976" s="146">
        <f>VLOOKUP(D976,'Appendix 1b. Person-years 2019'!$E$3:$F$1682,2,FALSE)</f>
        <v>387873.45130000002</v>
      </c>
      <c r="F976" s="146">
        <f>VLOOKUP(D976,'Appendix 2b.Deaths 2019'!$E$4:$F$1683,2,FALSE)</f>
        <v>1492</v>
      </c>
      <c r="G976" s="147">
        <f t="shared" si="276"/>
        <v>3.8466154231474206E-3</v>
      </c>
      <c r="H976" s="304">
        <v>5</v>
      </c>
      <c r="I976" s="148">
        <f>VLOOKUP(D976,'Appendix 3b. nax IBGE 2019'!$E$5:$O$1850,11,FALSE)</f>
        <v>2.4999999999999907</v>
      </c>
      <c r="J976" s="147">
        <f t="shared" si="288"/>
        <v>1.9049883179617418E-2</v>
      </c>
      <c r="K976" s="146">
        <f t="shared" si="292"/>
        <v>94860.069116486688</v>
      </c>
      <c r="L976" s="146">
        <f t="shared" si="277"/>
        <v>1807.0732350795054</v>
      </c>
      <c r="M976" s="146">
        <f t="shared" si="289"/>
        <v>469782.66249473469</v>
      </c>
      <c r="N976" s="146">
        <f t="shared" si="290"/>
        <v>3143072.6844050963</v>
      </c>
      <c r="O976" s="145">
        <f t="shared" si="291"/>
        <v>33.133780247887572</v>
      </c>
    </row>
    <row r="977" spans="1:15" x14ac:dyDescent="0.2">
      <c r="A977" s="143" t="s">
        <v>65</v>
      </c>
      <c r="B977" s="143" t="s">
        <v>48</v>
      </c>
      <c r="C977" s="144" t="s">
        <v>80</v>
      </c>
      <c r="D977" s="143" t="str">
        <f t="shared" si="275"/>
        <v>RSFemale55-59</v>
      </c>
      <c r="E977" s="146">
        <f>VLOOKUP(D977,'Appendix 1b. Person-years 2019'!$E$3:$F$1682,2,FALSE)</f>
        <v>384216.98239999998</v>
      </c>
      <c r="F977" s="146">
        <f>VLOOKUP(D977,'Appendix 2b.Deaths 2019'!$E$4:$F$1683,2,FALSE)</f>
        <v>2162</v>
      </c>
      <c r="G977" s="147">
        <f t="shared" si="276"/>
        <v>5.6270287338553628E-3</v>
      </c>
      <c r="H977" s="304">
        <v>5</v>
      </c>
      <c r="I977" s="148">
        <f>VLOOKUP(D977,'Appendix 3b. nax IBGE 2019'!$E$5:$O$1850,11,FALSE)</f>
        <v>2.5000000000000164</v>
      </c>
      <c r="J977" s="147">
        <f t="shared" si="288"/>
        <v>2.7744841123728142E-2</v>
      </c>
      <c r="K977" s="146">
        <f t="shared" si="292"/>
        <v>93052.995881407187</v>
      </c>
      <c r="L977" s="146">
        <f t="shared" si="277"/>
        <v>2581.7405868165715</v>
      </c>
      <c r="M977" s="146">
        <f t="shared" si="289"/>
        <v>458810.62793999456</v>
      </c>
      <c r="N977" s="146">
        <f t="shared" si="290"/>
        <v>2673290.0219103615</v>
      </c>
      <c r="O977" s="145">
        <f t="shared" si="291"/>
        <v>28.728683011102369</v>
      </c>
    </row>
    <row r="978" spans="1:15" x14ac:dyDescent="0.2">
      <c r="A978" s="143" t="s">
        <v>65</v>
      </c>
      <c r="B978" s="143" t="s">
        <v>48</v>
      </c>
      <c r="C978" s="144" t="s">
        <v>81</v>
      </c>
      <c r="D978" s="143" t="str">
        <f t="shared" si="275"/>
        <v>RSFemale60-64</v>
      </c>
      <c r="E978" s="146">
        <f>VLOOKUP(D978,'Appendix 1b. Person-years 2019'!$E$3:$F$1682,2,FALSE)</f>
        <v>334503.71179999999</v>
      </c>
      <c r="F978" s="146">
        <f>VLOOKUP(D978,'Appendix 2b.Deaths 2019'!$E$4:$F$1683,2,FALSE)</f>
        <v>3018</v>
      </c>
      <c r="G978" s="147">
        <f t="shared" si="276"/>
        <v>9.0223214079144937E-3</v>
      </c>
      <c r="H978" s="304">
        <v>5</v>
      </c>
      <c r="I978" s="148">
        <f>VLOOKUP(D978,'Appendix 3b. nax IBGE 2019'!$E$5:$O$1850,11,FALSE)</f>
        <v>2.4999999999999987</v>
      </c>
      <c r="J978" s="147">
        <f t="shared" si="288"/>
        <v>4.4116523405658394E-2</v>
      </c>
      <c r="K978" s="146">
        <f t="shared" si="292"/>
        <v>90471.255294590621</v>
      </c>
      <c r="L978" s="146">
        <f t="shared" si="277"/>
        <v>3991.2772517431031</v>
      </c>
      <c r="M978" s="146">
        <f t="shared" si="289"/>
        <v>442378.08334359538</v>
      </c>
      <c r="N978" s="146">
        <f t="shared" si="290"/>
        <v>2214479.393970367</v>
      </c>
      <c r="O978" s="145">
        <f t="shared" si="291"/>
        <v>24.477160030107079</v>
      </c>
    </row>
    <row r="979" spans="1:15" x14ac:dyDescent="0.2">
      <c r="A979" s="143" t="s">
        <v>65</v>
      </c>
      <c r="B979" s="143" t="s">
        <v>48</v>
      </c>
      <c r="C979" s="144" t="s">
        <v>82</v>
      </c>
      <c r="D979" s="143" t="str">
        <f t="shared" si="275"/>
        <v>RSFemale65-69</v>
      </c>
      <c r="E979" s="146">
        <f>VLOOKUP(D979,'Appendix 1b. Person-years 2019'!$E$3:$F$1682,2,FALSE)</f>
        <v>274097.85200000001</v>
      </c>
      <c r="F979" s="146">
        <f>VLOOKUP(D979,'Appendix 2b.Deaths 2019'!$E$4:$F$1683,2,FALSE)</f>
        <v>3715</v>
      </c>
      <c r="G979" s="147">
        <f t="shared" si="276"/>
        <v>1.355355386002806E-2</v>
      </c>
      <c r="H979" s="304">
        <v>5</v>
      </c>
      <c r="I979" s="148">
        <f>VLOOKUP(D979,'Appendix 3b. nax IBGE 2019'!$E$5:$O$1850,11,FALSE)</f>
        <v>2.4999999999999956</v>
      </c>
      <c r="J979" s="147">
        <f t="shared" si="288"/>
        <v>6.5546789447324713E-2</v>
      </c>
      <c r="K979" s="146">
        <f t="shared" si="292"/>
        <v>86479.978042847521</v>
      </c>
      <c r="L979" s="146">
        <f t="shared" si="277"/>
        <v>5668.4849121837906</v>
      </c>
      <c r="M979" s="146">
        <f t="shared" si="289"/>
        <v>418228.67793377815</v>
      </c>
      <c r="N979" s="146">
        <f t="shared" si="290"/>
        <v>1772101.3106267718</v>
      </c>
      <c r="O979" s="145">
        <f t="shared" si="291"/>
        <v>20.491463466246064</v>
      </c>
    </row>
    <row r="980" spans="1:15" x14ac:dyDescent="0.2">
      <c r="A980" s="143" t="s">
        <v>65</v>
      </c>
      <c r="B980" s="143" t="s">
        <v>48</v>
      </c>
      <c r="C980" s="144" t="s">
        <v>19</v>
      </c>
      <c r="D980" s="143" t="str">
        <f t="shared" si="275"/>
        <v>RSFemale70-74</v>
      </c>
      <c r="E980" s="146">
        <f>VLOOKUP(D980,'Appendix 1b. Person-years 2019'!$E$3:$F$1682,2,FALSE)</f>
        <v>207822.8517</v>
      </c>
      <c r="F980" s="146">
        <f>VLOOKUP(D980,'Appendix 2b.Deaths 2019'!$E$4:$F$1683,2,FALSE)</f>
        <v>4305</v>
      </c>
      <c r="G980" s="147">
        <f t="shared" si="276"/>
        <v>2.0714757615848844E-2</v>
      </c>
      <c r="H980" s="304">
        <v>5</v>
      </c>
      <c r="I980" s="148">
        <f>VLOOKUP(D980,'Appendix 3b. nax IBGE 2019'!$E$5:$O$1850,11,FALSE)</f>
        <v>2.5000000000000031</v>
      </c>
      <c r="J980" s="147">
        <f t="shared" si="288"/>
        <v>9.8474119297537549E-2</v>
      </c>
      <c r="K980" s="146">
        <f t="shared" si="292"/>
        <v>80811.49313066373</v>
      </c>
      <c r="L980" s="146">
        <f t="shared" si="277"/>
        <v>7957.8406151611161</v>
      </c>
      <c r="M980" s="146">
        <f t="shared" si="289"/>
        <v>384162.86411541596</v>
      </c>
      <c r="N980" s="146">
        <f t="shared" si="290"/>
        <v>1353872.6326929936</v>
      </c>
      <c r="O980" s="145">
        <f t="shared" si="291"/>
        <v>16.75346637270918</v>
      </c>
    </row>
    <row r="981" spans="1:15" x14ac:dyDescent="0.2">
      <c r="A981" s="143" t="s">
        <v>65</v>
      </c>
      <c r="B981" s="143" t="s">
        <v>48</v>
      </c>
      <c r="C981" s="144" t="s">
        <v>20</v>
      </c>
      <c r="D981" s="143" t="str">
        <f t="shared" si="275"/>
        <v>RSFemale75-79</v>
      </c>
      <c r="E981" s="146">
        <f>VLOOKUP(D981,'Appendix 1b. Person-years 2019'!$E$3:$F$1682,2,FALSE)</f>
        <v>145312.2885</v>
      </c>
      <c r="F981" s="146">
        <f>VLOOKUP(D981,'Appendix 2b.Deaths 2019'!$E$4:$F$1683,2,FALSE)</f>
        <v>5005</v>
      </c>
      <c r="G981" s="147">
        <f t="shared" si="276"/>
        <v>3.4443060884007753E-2</v>
      </c>
      <c r="H981" s="304">
        <v>5</v>
      </c>
      <c r="I981" s="148">
        <f>VLOOKUP(D981,'Appendix 3b. nax IBGE 2019'!$E$5:$O$1850,11,FALSE)</f>
        <v>2.4999999999999996</v>
      </c>
      <c r="J981" s="147">
        <f t="shared" si="288"/>
        <v>0.15856191057084798</v>
      </c>
      <c r="K981" s="146">
        <f t="shared" si="292"/>
        <v>72853.652515502617</v>
      </c>
      <c r="L981" s="146">
        <f t="shared" si="277"/>
        <v>11551.814334922759</v>
      </c>
      <c r="M981" s="146">
        <f t="shared" si="289"/>
        <v>335388.72674020613</v>
      </c>
      <c r="N981" s="146">
        <f t="shared" si="290"/>
        <v>969709.76857757778</v>
      </c>
      <c r="O981" s="145">
        <f t="shared" si="291"/>
        <v>13.310379577348328</v>
      </c>
    </row>
    <row r="982" spans="1:15" x14ac:dyDescent="0.2">
      <c r="A982" s="143" t="s">
        <v>65</v>
      </c>
      <c r="B982" s="143" t="s">
        <v>48</v>
      </c>
      <c r="C982" s="144" t="s">
        <v>21</v>
      </c>
      <c r="D982" s="143" t="str">
        <f t="shared" si="275"/>
        <v>RSFemale80-84</v>
      </c>
      <c r="E982" s="146">
        <f>VLOOKUP(D982,'Appendix 1b. Person-years 2019'!$E$3:$F$1682,2,FALSE)</f>
        <v>100767.47629999999</v>
      </c>
      <c r="F982" s="146">
        <f>VLOOKUP(D982,'Appendix 2b.Deaths 2019'!$E$4:$F$1683,2,FALSE)</f>
        <v>5983</v>
      </c>
      <c r="G982" s="147">
        <f t="shared" si="276"/>
        <v>5.9374316194916954E-2</v>
      </c>
      <c r="H982" s="304">
        <v>5</v>
      </c>
      <c r="I982" s="148">
        <f>VLOOKUP(D982,'Appendix 3b. nax IBGE 2019'!$E$5:$O$1850,11,FALSE)</f>
        <v>2.4999999999999982</v>
      </c>
      <c r="J982" s="147">
        <f t="shared" si="288"/>
        <v>0.25850080904272343</v>
      </c>
      <c r="K982" s="146">
        <f t="shared" si="292"/>
        <v>61301.838180579856</v>
      </c>
      <c r="L982" s="146">
        <f t="shared" si="277"/>
        <v>15846.574765486006</v>
      </c>
      <c r="M982" s="146">
        <f t="shared" si="289"/>
        <v>266892.75398918428</v>
      </c>
      <c r="N982" s="146">
        <f t="shared" si="290"/>
        <v>634321.04183737165</v>
      </c>
      <c r="O982" s="145">
        <f t="shared" si="291"/>
        <v>10.347504425052</v>
      </c>
    </row>
    <row r="983" spans="1:15" x14ac:dyDescent="0.2">
      <c r="A983" s="143" t="s">
        <v>65</v>
      </c>
      <c r="B983" s="143" t="s">
        <v>48</v>
      </c>
      <c r="C983" s="144" t="s">
        <v>22</v>
      </c>
      <c r="D983" s="143" t="str">
        <f t="shared" si="275"/>
        <v>RSFemale85-89</v>
      </c>
      <c r="E983" s="146">
        <f>VLOOKUP(D983,'Appendix 1b. Person-years 2019'!$E$3:$F$1682,2,FALSE)</f>
        <v>59527.790399999998</v>
      </c>
      <c r="F983" s="146">
        <f>VLOOKUP(D983,'Appendix 2b.Deaths 2019'!$E$4:$F$1683,2,FALSE)</f>
        <v>5956</v>
      </c>
      <c r="G983" s="147">
        <f t="shared" si="276"/>
        <v>0.10005410850929217</v>
      </c>
      <c r="H983" s="304">
        <v>5</v>
      </c>
      <c r="I983" s="148">
        <f>VLOOKUP(D983,'Appendix 3b. nax IBGE 2019'!$E$5:$O$1850,11,FALSE)</f>
        <v>2.5</v>
      </c>
      <c r="J983" s="147">
        <f t="shared" si="288"/>
        <v>0.40017312849428549</v>
      </c>
      <c r="K983" s="146">
        <f t="shared" si="292"/>
        <v>45455.263415093854</v>
      </c>
      <c r="L983" s="146">
        <f t="shared" si="277"/>
        <v>18189.974967349946</v>
      </c>
      <c r="M983" s="146">
        <f t="shared" si="289"/>
        <v>181801.37965709443</v>
      </c>
      <c r="N983" s="146">
        <f t="shared" si="290"/>
        <v>367428.28784818738</v>
      </c>
      <c r="O983" s="145">
        <f t="shared" si="291"/>
        <v>8.0832946559535124</v>
      </c>
    </row>
    <row r="984" spans="1:15" x14ac:dyDescent="0.2">
      <c r="A984" s="143" t="s">
        <v>65</v>
      </c>
      <c r="B984" s="143" t="s">
        <v>48</v>
      </c>
      <c r="C984" s="144" t="s">
        <v>5</v>
      </c>
      <c r="D984" s="143" t="str">
        <f t="shared" si="275"/>
        <v>RSFemale90+</v>
      </c>
      <c r="E984" s="8">
        <f>VLOOKUP(D984,'Appendix 1b. Person-years 2019'!$E$3:$F$1682,2,FALSE)</f>
        <v>41843.055500000002</v>
      </c>
      <c r="F984" s="8">
        <f>VLOOKUP(D984,'Appendix 2b.Deaths 2019'!$E$4:$F$1683,2,FALSE)</f>
        <v>6146</v>
      </c>
      <c r="G984" s="7">
        <f t="shared" si="276"/>
        <v>0.14688219888722034</v>
      </c>
      <c r="H984" s="306"/>
      <c r="I984" s="148">
        <f>VLOOKUP(D984,'Appendix 3b. nax IBGE 2019'!$E$5:$O$1850,11,FALSE)</f>
        <v>0</v>
      </c>
      <c r="J984" s="7">
        <v>1</v>
      </c>
      <c r="K984" s="8">
        <f t="shared" si="292"/>
        <v>27265.288447743907</v>
      </c>
      <c r="L984" s="8">
        <f t="shared" si="277"/>
        <v>27265.288447743907</v>
      </c>
      <c r="M984" s="8">
        <f>K984*O984</f>
        <v>185626.90819109295</v>
      </c>
      <c r="N984" s="8">
        <f>M984</f>
        <v>185626.90819109295</v>
      </c>
      <c r="O984" s="142">
        <f>1/G984</f>
        <v>6.8081769443540523</v>
      </c>
    </row>
    <row r="985" spans="1:15" x14ac:dyDescent="0.2">
      <c r="A985" s="143" t="s">
        <v>65</v>
      </c>
      <c r="B985" s="143" t="s">
        <v>47</v>
      </c>
      <c r="C985" s="144">
        <v>0</v>
      </c>
      <c r="D985" s="143" t="str">
        <f t="shared" ref="D985:D1048" si="293">_xlfn.CONCAT(A985,B985,C985)</f>
        <v>RSMale0</v>
      </c>
      <c r="E985" s="151">
        <f>VLOOKUP(D985,'Appendix 1b. Person-years 2019'!$E$3:$F$1682,2,FALSE)</f>
        <v>72245.140299999999</v>
      </c>
      <c r="F985" s="151">
        <f>VLOOKUP(D985,'Appendix 2b.Deaths 2019'!$E$4:$F$1683,2,FALSE)</f>
        <v>786</v>
      </c>
      <c r="G985" s="152">
        <f t="shared" ref="G985:G1048" si="294">F985/E985</f>
        <v>1.0879624521955561E-2</v>
      </c>
      <c r="H985" s="307">
        <v>1</v>
      </c>
      <c r="I985" s="148">
        <f>VLOOKUP(D985,'Appendix 3b. nax IBGE 2019'!$E$5:$O$1850,11,FALSE)</f>
        <v>6.9637351930464192E-2</v>
      </c>
      <c r="J985" s="152">
        <f t="shared" ref="J985:J1003" si="295">(H985*G985)/(1+(H985-I985)*G985)</f>
        <v>1.0770604503237758E-2</v>
      </c>
      <c r="K985" s="151">
        <v>100000</v>
      </c>
      <c r="L985" s="151">
        <f t="shared" ref="L985:L1048" si="296">K985*J985</f>
        <v>1077.0604503237757</v>
      </c>
      <c r="M985" s="151">
        <f t="shared" ref="M985:M1003" si="297">K986*H985+L985*I985</f>
        <v>98997.943187305806</v>
      </c>
      <c r="N985" s="151">
        <f t="shared" ref="N985:N1003" si="298">N986+M985</f>
        <v>7385565.893018703</v>
      </c>
      <c r="O985" s="150">
        <f t="shared" ref="O985:O1003" si="299">N985/K985</f>
        <v>73.855658930187033</v>
      </c>
    </row>
    <row r="986" spans="1:15" x14ac:dyDescent="0.2">
      <c r="A986" s="143" t="s">
        <v>65</v>
      </c>
      <c r="B986" s="143" t="s">
        <v>47</v>
      </c>
      <c r="C986" s="149" t="s">
        <v>107</v>
      </c>
      <c r="D986" s="143" t="str">
        <f t="shared" si="293"/>
        <v>RSMale01-04</v>
      </c>
      <c r="E986" s="146">
        <f>VLOOKUP(D986,'Appendix 1b. Person-years 2019'!$E$3:$F$1682,2,FALSE)</f>
        <v>292967.15730000002</v>
      </c>
      <c r="F986" s="146">
        <f>VLOOKUP(D986,'Appendix 2b.Deaths 2019'!$E$4:$F$1683,2,FALSE)</f>
        <v>114</v>
      </c>
      <c r="G986" s="147">
        <f t="shared" si="294"/>
        <v>3.8912211542969422E-4</v>
      </c>
      <c r="H986" s="304">
        <v>4</v>
      </c>
      <c r="I986" s="148">
        <f>VLOOKUP(D986,'Appendix 3b. nax IBGE 2019'!$E$5:$O$1850,11,FALSE)</f>
        <v>1.6245600551768999</v>
      </c>
      <c r="J986" s="147">
        <f t="shared" si="295"/>
        <v>1.5550510716948488E-3</v>
      </c>
      <c r="K986" s="146">
        <f t="shared" ref="K986:K1004" si="300">K985-L985</f>
        <v>98922.93954967623</v>
      </c>
      <c r="L986" s="146">
        <f t="shared" si="296"/>
        <v>153.83022316192876</v>
      </c>
      <c r="M986" s="146">
        <f t="shared" si="297"/>
        <v>395326.34374188504</v>
      </c>
      <c r="N986" s="146">
        <f t="shared" si="298"/>
        <v>7286567.9498313973</v>
      </c>
      <c r="O986" s="145">
        <f t="shared" si="299"/>
        <v>73.659031797900568</v>
      </c>
    </row>
    <row r="987" spans="1:15" x14ac:dyDescent="0.2">
      <c r="A987" s="143" t="s">
        <v>65</v>
      </c>
      <c r="B987" s="143" t="s">
        <v>47</v>
      </c>
      <c r="C987" s="149" t="s">
        <v>106</v>
      </c>
      <c r="D987" s="143" t="str">
        <f t="shared" si="293"/>
        <v>RSMale05-09</v>
      </c>
      <c r="E987" s="146">
        <f>VLOOKUP(D987,'Appendix 1b. Person-years 2019'!$E$3:$F$1682,2,FALSE)</f>
        <v>349039.74530000001</v>
      </c>
      <c r="F987" s="146">
        <f>VLOOKUP(D987,'Appendix 2b.Deaths 2019'!$E$4:$F$1683,2,FALSE)</f>
        <v>88</v>
      </c>
      <c r="G987" s="147">
        <f t="shared" si="294"/>
        <v>2.5212028482419363E-4</v>
      </c>
      <c r="H987" s="304">
        <v>5</v>
      </c>
      <c r="I987" s="148">
        <f>VLOOKUP(D987,'Appendix 3b. nax IBGE 2019'!$E$5:$O$1850,11,FALSE)</f>
        <v>2.4999999999999445</v>
      </c>
      <c r="J987" s="147">
        <f t="shared" si="295"/>
        <v>1.2598073666407153E-3</v>
      </c>
      <c r="K987" s="146">
        <f t="shared" si="300"/>
        <v>98769.109326514299</v>
      </c>
      <c r="L987" s="146">
        <f t="shared" si="296"/>
        <v>124.4300515260849</v>
      </c>
      <c r="M987" s="146">
        <f t="shared" si="297"/>
        <v>493534.4715037563</v>
      </c>
      <c r="N987" s="146">
        <f t="shared" si="298"/>
        <v>6891241.6060895119</v>
      </c>
      <c r="O987" s="145">
        <f t="shared" si="299"/>
        <v>69.771223544278499</v>
      </c>
    </row>
    <row r="988" spans="1:15" x14ac:dyDescent="0.2">
      <c r="A988" s="143" t="s">
        <v>65</v>
      </c>
      <c r="B988" s="143" t="s">
        <v>47</v>
      </c>
      <c r="C988" s="149" t="s">
        <v>71</v>
      </c>
      <c r="D988" s="143" t="str">
        <f t="shared" si="293"/>
        <v>RSMale10-14</v>
      </c>
      <c r="E988" s="146">
        <f>VLOOKUP(D988,'Appendix 1b. Person-years 2019'!$E$3:$F$1682,2,FALSE)</f>
        <v>353814.4045</v>
      </c>
      <c r="F988" s="146">
        <f>VLOOKUP(D988,'Appendix 2b.Deaths 2019'!$E$4:$F$1683,2,FALSE)</f>
        <v>101</v>
      </c>
      <c r="G988" s="147">
        <f t="shared" si="294"/>
        <v>2.8546039594608985E-4</v>
      </c>
      <c r="H988" s="304">
        <v>5</v>
      </c>
      <c r="I988" s="148">
        <f>VLOOKUP(D988,'Appendix 3b. nax IBGE 2019'!$E$5:$O$1850,11,FALSE)</f>
        <v>2.4999999999997029</v>
      </c>
      <c r="J988" s="147">
        <f t="shared" si="295"/>
        <v>1.4262841106630455E-3</v>
      </c>
      <c r="K988" s="146">
        <f t="shared" si="300"/>
        <v>98644.679274988215</v>
      </c>
      <c r="L988" s="146">
        <f t="shared" si="296"/>
        <v>140.6953386513679</v>
      </c>
      <c r="M988" s="146">
        <f t="shared" si="297"/>
        <v>492871.65802831261</v>
      </c>
      <c r="N988" s="146">
        <f t="shared" si="298"/>
        <v>6397707.1345857559</v>
      </c>
      <c r="O988" s="145">
        <f t="shared" si="299"/>
        <v>64.856079229079327</v>
      </c>
    </row>
    <row r="989" spans="1:15" x14ac:dyDescent="0.2">
      <c r="A989" s="143" t="s">
        <v>65</v>
      </c>
      <c r="B989" s="143" t="s">
        <v>47</v>
      </c>
      <c r="C989" s="144" t="s">
        <v>72</v>
      </c>
      <c r="D989" s="143" t="str">
        <f t="shared" si="293"/>
        <v>RSMale15-19</v>
      </c>
      <c r="E989" s="146">
        <f>VLOOKUP(D989,'Appendix 1b. Person-years 2019'!$E$3:$F$1682,2,FALSE)</f>
        <v>401486.41739999998</v>
      </c>
      <c r="F989" s="146">
        <f>VLOOKUP(D989,'Appendix 2b.Deaths 2019'!$E$4:$F$1683,2,FALSE)</f>
        <v>539</v>
      </c>
      <c r="G989" s="147">
        <f t="shared" si="294"/>
        <v>1.3425111700926997E-3</v>
      </c>
      <c r="H989" s="304">
        <v>5</v>
      </c>
      <c r="I989" s="148">
        <f>VLOOKUP(D989,'Appendix 3b. nax IBGE 2019'!$E$5:$O$1850,11,FALSE)</f>
        <v>2.4999999999999845</v>
      </c>
      <c r="J989" s="147">
        <f t="shared" si="295"/>
        <v>6.6901020087739016E-3</v>
      </c>
      <c r="K989" s="146">
        <f t="shared" si="300"/>
        <v>98503.983936336852</v>
      </c>
      <c r="L989" s="146">
        <f t="shared" si="296"/>
        <v>659.00170080471935</v>
      </c>
      <c r="M989" s="146">
        <f t="shared" si="297"/>
        <v>490872.41542967246</v>
      </c>
      <c r="N989" s="146">
        <f t="shared" si="298"/>
        <v>5904835.4765574429</v>
      </c>
      <c r="O989" s="145">
        <f t="shared" si="299"/>
        <v>59.945143745391448</v>
      </c>
    </row>
    <row r="990" spans="1:15" x14ac:dyDescent="0.2">
      <c r="A990" s="143" t="s">
        <v>65</v>
      </c>
      <c r="B990" s="143" t="s">
        <v>47</v>
      </c>
      <c r="C990" s="144" t="s">
        <v>73</v>
      </c>
      <c r="D990" s="143" t="str">
        <f t="shared" si="293"/>
        <v>RSMale20-24</v>
      </c>
      <c r="E990" s="146">
        <f>VLOOKUP(D990,'Appendix 1b. Person-years 2019'!$E$3:$F$1682,2,FALSE)</f>
        <v>439799.05900000001</v>
      </c>
      <c r="F990" s="146">
        <f>VLOOKUP(D990,'Appendix 2b.Deaths 2019'!$E$4:$F$1683,2,FALSE)</f>
        <v>816</v>
      </c>
      <c r="G990" s="147">
        <f t="shared" si="294"/>
        <v>1.8553927829117979E-3</v>
      </c>
      <c r="H990" s="304">
        <v>5</v>
      </c>
      <c r="I990" s="148">
        <f>VLOOKUP(D990,'Appendix 3b. nax IBGE 2019'!$E$5:$O$1850,11,FALSE)</f>
        <v>2.500000000000024</v>
      </c>
      <c r="J990" s="147">
        <f t="shared" si="295"/>
        <v>9.2341315619178903E-3</v>
      </c>
      <c r="K990" s="146">
        <f t="shared" si="300"/>
        <v>97844.982235532138</v>
      </c>
      <c r="L990" s="146">
        <f t="shared" si="296"/>
        <v>903.51343863642262</v>
      </c>
      <c r="M990" s="146">
        <f t="shared" si="297"/>
        <v>486966.12758106965</v>
      </c>
      <c r="N990" s="146">
        <f t="shared" si="298"/>
        <v>5413963.0611277707</v>
      </c>
      <c r="O990" s="145">
        <f t="shared" si="299"/>
        <v>55.332046032726495</v>
      </c>
    </row>
    <row r="991" spans="1:15" x14ac:dyDescent="0.2">
      <c r="A991" s="143" t="s">
        <v>65</v>
      </c>
      <c r="B991" s="143" t="s">
        <v>47</v>
      </c>
      <c r="C991" s="144" t="s">
        <v>74</v>
      </c>
      <c r="D991" s="143" t="str">
        <f t="shared" si="293"/>
        <v>RSMale25-29</v>
      </c>
      <c r="E991" s="146">
        <f>VLOOKUP(D991,'Appendix 1b. Person-years 2019'!$E$3:$F$1682,2,FALSE)</f>
        <v>433733.95270000002</v>
      </c>
      <c r="F991" s="146">
        <f>VLOOKUP(D991,'Appendix 2b.Deaths 2019'!$E$4:$F$1683,2,FALSE)</f>
        <v>804</v>
      </c>
      <c r="G991" s="147">
        <f t="shared" si="294"/>
        <v>1.8536708851015435E-3</v>
      </c>
      <c r="H991" s="304">
        <v>5</v>
      </c>
      <c r="I991" s="148">
        <f>VLOOKUP(D991,'Appendix 3b. nax IBGE 2019'!$E$5:$O$1850,11,FALSE)</f>
        <v>2.5000000000000009</v>
      </c>
      <c r="J991" s="147">
        <f t="shared" si="295"/>
        <v>9.2256013539393413E-3</v>
      </c>
      <c r="K991" s="146">
        <f t="shared" si="300"/>
        <v>96941.468796895715</v>
      </c>
      <c r="L991" s="146">
        <f t="shared" si="296"/>
        <v>894.34334578550954</v>
      </c>
      <c r="M991" s="146">
        <f t="shared" si="297"/>
        <v>482471.48562001478</v>
      </c>
      <c r="N991" s="146">
        <f t="shared" si="298"/>
        <v>4926996.9335467014</v>
      </c>
      <c r="O991" s="145">
        <f t="shared" si="299"/>
        <v>50.824451028995291</v>
      </c>
    </row>
    <row r="992" spans="1:15" x14ac:dyDescent="0.2">
      <c r="A992" s="143" t="s">
        <v>65</v>
      </c>
      <c r="B992" s="143" t="s">
        <v>47</v>
      </c>
      <c r="C992" s="144" t="s">
        <v>75</v>
      </c>
      <c r="D992" s="143" t="str">
        <f t="shared" si="293"/>
        <v>RSMale30-34</v>
      </c>
      <c r="E992" s="146">
        <f>VLOOKUP(D992,'Appendix 1b. Person-years 2019'!$E$3:$F$1682,2,FALSE)</f>
        <v>429328.95929999999</v>
      </c>
      <c r="F992" s="146">
        <f>VLOOKUP(D992,'Appendix 2b.Deaths 2019'!$E$4:$F$1683,2,FALSE)</f>
        <v>884</v>
      </c>
      <c r="G992" s="147">
        <f t="shared" si="294"/>
        <v>2.0590271884787809E-3</v>
      </c>
      <c r="H992" s="304">
        <v>5</v>
      </c>
      <c r="I992" s="148">
        <f>VLOOKUP(D992,'Appendix 3b. nax IBGE 2019'!$E$5:$O$1850,11,FALSE)</f>
        <v>2.4999999999999698</v>
      </c>
      <c r="J992" s="147">
        <f t="shared" si="295"/>
        <v>1.0242412428230555E-2</v>
      </c>
      <c r="K992" s="146">
        <f t="shared" si="300"/>
        <v>96047.125451110202</v>
      </c>
      <c r="L992" s="146">
        <f t="shared" si="296"/>
        <v>983.75427141627029</v>
      </c>
      <c r="M992" s="146">
        <f t="shared" si="297"/>
        <v>477776.24157701031</v>
      </c>
      <c r="N992" s="146">
        <f t="shared" si="298"/>
        <v>4444525.4479266871</v>
      </c>
      <c r="O992" s="145">
        <f t="shared" si="299"/>
        <v>46.27442442500827</v>
      </c>
    </row>
    <row r="993" spans="1:15" x14ac:dyDescent="0.2">
      <c r="A993" s="143" t="s">
        <v>65</v>
      </c>
      <c r="B993" s="143" t="s">
        <v>47</v>
      </c>
      <c r="C993" s="144" t="s">
        <v>76</v>
      </c>
      <c r="D993" s="143" t="str">
        <f t="shared" si="293"/>
        <v>RSMale35-39</v>
      </c>
      <c r="E993" s="146">
        <f>VLOOKUP(D993,'Appendix 1b. Person-years 2019'!$E$3:$F$1682,2,FALSE)</f>
        <v>428667.27130000002</v>
      </c>
      <c r="F993" s="146">
        <f>VLOOKUP(D993,'Appendix 2b.Deaths 2019'!$E$4:$F$1683,2,FALSE)</f>
        <v>1060</v>
      </c>
      <c r="G993" s="147">
        <f t="shared" si="294"/>
        <v>2.4727803379655869E-3</v>
      </c>
      <c r="H993" s="304">
        <v>5</v>
      </c>
      <c r="I993" s="148">
        <f>VLOOKUP(D993,'Appendix 3b. nax IBGE 2019'!$E$5:$O$1850,11,FALSE)</f>
        <v>2.4999999999999818</v>
      </c>
      <c r="J993" s="147">
        <f t="shared" si="295"/>
        <v>1.2287938259522232E-2</v>
      </c>
      <c r="K993" s="146">
        <f t="shared" si="300"/>
        <v>95063.371179693931</v>
      </c>
      <c r="L993" s="146">
        <f t="shared" si="296"/>
        <v>1168.1328357981242</v>
      </c>
      <c r="M993" s="146">
        <f t="shared" si="297"/>
        <v>472396.52380897431</v>
      </c>
      <c r="N993" s="146">
        <f t="shared" si="298"/>
        <v>3966749.2063496769</v>
      </c>
      <c r="O993" s="145">
        <f t="shared" si="299"/>
        <v>41.7274199002633</v>
      </c>
    </row>
    <row r="994" spans="1:15" x14ac:dyDescent="0.2">
      <c r="A994" s="143" t="s">
        <v>65</v>
      </c>
      <c r="B994" s="143" t="s">
        <v>47</v>
      </c>
      <c r="C994" s="144" t="s">
        <v>77</v>
      </c>
      <c r="D994" s="143" t="str">
        <f t="shared" si="293"/>
        <v>RSMale40-44</v>
      </c>
      <c r="E994" s="146">
        <f>VLOOKUP(D994,'Appendix 1b. Person-years 2019'!$E$3:$F$1682,2,FALSE)</f>
        <v>379400.57669999998</v>
      </c>
      <c r="F994" s="146">
        <f>VLOOKUP(D994,'Appendix 2b.Deaths 2019'!$E$4:$F$1683,2,FALSE)</f>
        <v>1233</v>
      </c>
      <c r="G994" s="147">
        <f t="shared" si="294"/>
        <v>3.2498632730728794E-3</v>
      </c>
      <c r="H994" s="304">
        <v>5</v>
      </c>
      <c r="I994" s="148">
        <f>VLOOKUP(D994,'Appendix 3b. nax IBGE 2019'!$E$5:$O$1850,11,FALSE)</f>
        <v>2.4999999999999702</v>
      </c>
      <c r="J994" s="147">
        <f t="shared" si="295"/>
        <v>1.6118360198287957E-2</v>
      </c>
      <c r="K994" s="146">
        <f t="shared" si="300"/>
        <v>93895.238343895806</v>
      </c>
      <c r="L994" s="146">
        <f t="shared" si="296"/>
        <v>1513.4372725310113</v>
      </c>
      <c r="M994" s="146">
        <f t="shared" si="297"/>
        <v>465692.59853815148</v>
      </c>
      <c r="N994" s="146">
        <f t="shared" si="298"/>
        <v>3494352.6825407026</v>
      </c>
      <c r="O994" s="145">
        <f t="shared" si="299"/>
        <v>37.21544078457385</v>
      </c>
    </row>
    <row r="995" spans="1:15" x14ac:dyDescent="0.2">
      <c r="A995" s="143" t="s">
        <v>65</v>
      </c>
      <c r="B995" s="143" t="s">
        <v>47</v>
      </c>
      <c r="C995" s="144" t="s">
        <v>78</v>
      </c>
      <c r="D995" s="143" t="str">
        <f t="shared" si="293"/>
        <v>RSMale45-49</v>
      </c>
      <c r="E995" s="146">
        <f>VLOOKUP(D995,'Appendix 1b. Person-years 2019'!$E$3:$F$1682,2,FALSE)</f>
        <v>352632.74719999998</v>
      </c>
      <c r="F995" s="146">
        <f>VLOOKUP(D995,'Appendix 2b.Deaths 2019'!$E$4:$F$1683,2,FALSE)</f>
        <v>1574</v>
      </c>
      <c r="G995" s="147">
        <f t="shared" si="294"/>
        <v>4.4635673019536286E-3</v>
      </c>
      <c r="H995" s="304">
        <v>5</v>
      </c>
      <c r="I995" s="148">
        <f>VLOOKUP(D995,'Appendix 3b. nax IBGE 2019'!$E$5:$O$1850,11,FALSE)</f>
        <v>2.5000000000000213</v>
      </c>
      <c r="J995" s="147">
        <f t="shared" si="295"/>
        <v>2.2071541977086596E-2</v>
      </c>
      <c r="K995" s="146">
        <f t="shared" si="300"/>
        <v>92381.801071364796</v>
      </c>
      <c r="L995" s="146">
        <f t="shared" si="296"/>
        <v>2039.0088002654916</v>
      </c>
      <c r="M995" s="146">
        <f t="shared" si="297"/>
        <v>456811.48335616029</v>
      </c>
      <c r="N995" s="146">
        <f t="shared" si="298"/>
        <v>3028660.0840025512</v>
      </c>
      <c r="O995" s="145">
        <f t="shared" si="299"/>
        <v>32.784163643474713</v>
      </c>
    </row>
    <row r="996" spans="1:15" x14ac:dyDescent="0.2">
      <c r="A996" s="143" t="s">
        <v>65</v>
      </c>
      <c r="B996" s="143" t="s">
        <v>47</v>
      </c>
      <c r="C996" s="144" t="s">
        <v>79</v>
      </c>
      <c r="D996" s="143" t="str">
        <f t="shared" si="293"/>
        <v>RSMale50-54</v>
      </c>
      <c r="E996" s="146">
        <f>VLOOKUP(D996,'Appendix 1b. Person-years 2019'!$E$3:$F$1682,2,FALSE)</f>
        <v>355382.49119999999</v>
      </c>
      <c r="F996" s="146">
        <f>VLOOKUP(D996,'Appendix 2b.Deaths 2019'!$E$4:$F$1683,2,FALSE)</f>
        <v>2420</v>
      </c>
      <c r="G996" s="147">
        <f t="shared" si="294"/>
        <v>6.8095645112636882E-3</v>
      </c>
      <c r="H996" s="304">
        <v>5</v>
      </c>
      <c r="I996" s="148">
        <f>VLOOKUP(D996,'Appendix 3b. nax IBGE 2019'!$E$5:$O$1850,11,FALSE)</f>
        <v>2.5000000000000013</v>
      </c>
      <c r="J996" s="147">
        <f t="shared" si="295"/>
        <v>3.3477897794485831E-2</v>
      </c>
      <c r="K996" s="146">
        <f t="shared" si="300"/>
        <v>90342.792271099301</v>
      </c>
      <c r="L996" s="146">
        <f t="shared" si="296"/>
        <v>3024.486766120327</v>
      </c>
      <c r="M996" s="146">
        <f t="shared" si="297"/>
        <v>444152.74444019567</v>
      </c>
      <c r="N996" s="146">
        <f t="shared" si="298"/>
        <v>2571848.600646391</v>
      </c>
      <c r="O996" s="145">
        <f t="shared" si="299"/>
        <v>28.467667823779745</v>
      </c>
    </row>
    <row r="997" spans="1:15" x14ac:dyDescent="0.2">
      <c r="A997" s="143" t="s">
        <v>65</v>
      </c>
      <c r="B997" s="143" t="s">
        <v>47</v>
      </c>
      <c r="C997" s="144" t="s">
        <v>80</v>
      </c>
      <c r="D997" s="143" t="str">
        <f t="shared" si="293"/>
        <v>RSMale55-59</v>
      </c>
      <c r="E997" s="146">
        <f>VLOOKUP(D997,'Appendix 1b. Person-years 2019'!$E$3:$F$1682,2,FALSE)</f>
        <v>345449.4964</v>
      </c>
      <c r="F997" s="146">
        <f>VLOOKUP(D997,'Appendix 2b.Deaths 2019'!$E$4:$F$1683,2,FALSE)</f>
        <v>3667</v>
      </c>
      <c r="G997" s="147">
        <f t="shared" si="294"/>
        <v>1.0615155147755486E-2</v>
      </c>
      <c r="H997" s="304">
        <v>5</v>
      </c>
      <c r="I997" s="148">
        <f>VLOOKUP(D997,'Appendix 3b. nax IBGE 2019'!$E$5:$O$1850,11,FALSE)</f>
        <v>2.4999999999999973</v>
      </c>
      <c r="J997" s="147">
        <f t="shared" si="295"/>
        <v>5.1703669553724761E-2</v>
      </c>
      <c r="K997" s="146">
        <f t="shared" si="300"/>
        <v>87318.305504978969</v>
      </c>
      <c r="L997" s="146">
        <f t="shared" si="296"/>
        <v>4514.676813820618</v>
      </c>
      <c r="M997" s="146">
        <f t="shared" si="297"/>
        <v>425304.83549034328</v>
      </c>
      <c r="N997" s="146">
        <f t="shared" si="298"/>
        <v>2127695.8562061954</v>
      </c>
      <c r="O997" s="145">
        <f t="shared" si="299"/>
        <v>24.367122608498995</v>
      </c>
    </row>
    <row r="998" spans="1:15" x14ac:dyDescent="0.2">
      <c r="A998" s="143" t="s">
        <v>65</v>
      </c>
      <c r="B998" s="143" t="s">
        <v>47</v>
      </c>
      <c r="C998" s="144" t="s">
        <v>81</v>
      </c>
      <c r="D998" s="143" t="str">
        <f t="shared" si="293"/>
        <v>RSMale60-64</v>
      </c>
      <c r="E998" s="146">
        <f>VLOOKUP(D998,'Appendix 1b. Person-years 2019'!$E$3:$F$1682,2,FALSE)</f>
        <v>292886.70850000001</v>
      </c>
      <c r="F998" s="146">
        <f>VLOOKUP(D998,'Appendix 2b.Deaths 2019'!$E$4:$F$1683,2,FALSE)</f>
        <v>4732</v>
      </c>
      <c r="G998" s="147">
        <f t="shared" si="294"/>
        <v>1.6156417695547286E-2</v>
      </c>
      <c r="H998" s="304">
        <v>5</v>
      </c>
      <c r="I998" s="148">
        <f>VLOOKUP(D998,'Appendix 3b. nax IBGE 2019'!$E$5:$O$1850,11,FALSE)</f>
        <v>2.4999999999999938</v>
      </c>
      <c r="J998" s="147">
        <f t="shared" si="295"/>
        <v>7.7645889903670953E-2</v>
      </c>
      <c r="K998" s="146">
        <f t="shared" si="300"/>
        <v>82803.628691158345</v>
      </c>
      <c r="L998" s="146">
        <f t="shared" si="296"/>
        <v>6429.3614369781299</v>
      </c>
      <c r="M998" s="146">
        <f t="shared" si="297"/>
        <v>397944.73986334639</v>
      </c>
      <c r="N998" s="146">
        <f t="shared" si="298"/>
        <v>1702391.020715852</v>
      </c>
      <c r="O998" s="145">
        <f t="shared" si="299"/>
        <v>20.559377017949831</v>
      </c>
    </row>
    <row r="999" spans="1:15" x14ac:dyDescent="0.2">
      <c r="A999" s="143" t="s">
        <v>65</v>
      </c>
      <c r="B999" s="143" t="s">
        <v>47</v>
      </c>
      <c r="C999" s="144" t="s">
        <v>82</v>
      </c>
      <c r="D999" s="143" t="str">
        <f t="shared" si="293"/>
        <v>RSMale65-69</v>
      </c>
      <c r="E999" s="146">
        <f>VLOOKUP(D999,'Appendix 1b. Person-years 2019'!$E$3:$F$1682,2,FALSE)</f>
        <v>230216.9295</v>
      </c>
      <c r="F999" s="146">
        <f>VLOOKUP(D999,'Appendix 2b.Deaths 2019'!$E$4:$F$1683,2,FALSE)</f>
        <v>5470</v>
      </c>
      <c r="G999" s="147">
        <f t="shared" si="294"/>
        <v>2.3760198747677243E-2</v>
      </c>
      <c r="H999" s="304">
        <v>5</v>
      </c>
      <c r="I999" s="148">
        <f>VLOOKUP(D999,'Appendix 3b. nax IBGE 2019'!$E$5:$O$1850,11,FALSE)</f>
        <v>2.5000000000000018</v>
      </c>
      <c r="J999" s="147">
        <f t="shared" si="295"/>
        <v>0.11213983199882799</v>
      </c>
      <c r="K999" s="146">
        <f t="shared" si="300"/>
        <v>76374.267254180217</v>
      </c>
      <c r="L999" s="146">
        <f t="shared" si="296"/>
        <v>8564.5974989173592</v>
      </c>
      <c r="M999" s="146">
        <f t="shared" si="297"/>
        <v>360459.84252360772</v>
      </c>
      <c r="N999" s="146">
        <f t="shared" si="298"/>
        <v>1304446.2808525057</v>
      </c>
      <c r="O999" s="145">
        <f t="shared" si="299"/>
        <v>17.079656902123784</v>
      </c>
    </row>
    <row r="1000" spans="1:15" x14ac:dyDescent="0.2">
      <c r="A1000" s="143" t="s">
        <v>65</v>
      </c>
      <c r="B1000" s="143" t="s">
        <v>47</v>
      </c>
      <c r="C1000" s="144" t="s">
        <v>19</v>
      </c>
      <c r="D1000" s="143" t="str">
        <f t="shared" si="293"/>
        <v>RSMale70-74</v>
      </c>
      <c r="E1000" s="146">
        <f>VLOOKUP(D1000,'Appendix 1b. Person-years 2019'!$E$3:$F$1682,2,FALSE)</f>
        <v>164104.58170000001</v>
      </c>
      <c r="F1000" s="146">
        <f>VLOOKUP(D1000,'Appendix 2b.Deaths 2019'!$E$4:$F$1683,2,FALSE)</f>
        <v>5765</v>
      </c>
      <c r="G1000" s="147">
        <f t="shared" si="294"/>
        <v>3.5130036835528518E-2</v>
      </c>
      <c r="H1000" s="304">
        <v>5</v>
      </c>
      <c r="I1000" s="148">
        <f>VLOOKUP(D1000,'Appendix 3b. nax IBGE 2019'!$E$5:$O$1850,11,FALSE)</f>
        <v>2.4999999999999969</v>
      </c>
      <c r="J1000" s="147">
        <f t="shared" si="295"/>
        <v>0.16146914191909506</v>
      </c>
      <c r="K1000" s="146">
        <f t="shared" si="300"/>
        <v>67809.669755262861</v>
      </c>
      <c r="L1000" s="146">
        <f t="shared" si="296"/>
        <v>10949.169189199507</v>
      </c>
      <c r="M1000" s="146">
        <f t="shared" si="297"/>
        <v>311675.42580331553</v>
      </c>
      <c r="N1000" s="146">
        <f t="shared" si="298"/>
        <v>943986.43832889805</v>
      </c>
      <c r="O1000" s="145">
        <f t="shared" si="299"/>
        <v>13.921118355773045</v>
      </c>
    </row>
    <row r="1001" spans="1:15" x14ac:dyDescent="0.2">
      <c r="A1001" s="143" t="s">
        <v>65</v>
      </c>
      <c r="B1001" s="143" t="s">
        <v>47</v>
      </c>
      <c r="C1001" s="144" t="s">
        <v>20</v>
      </c>
      <c r="D1001" s="143" t="str">
        <f t="shared" si="293"/>
        <v>RSMale75-79</v>
      </c>
      <c r="E1001" s="146">
        <f>VLOOKUP(D1001,'Appendix 1b. Person-years 2019'!$E$3:$F$1682,2,FALSE)</f>
        <v>103815.5058</v>
      </c>
      <c r="F1001" s="146">
        <f>VLOOKUP(D1001,'Appendix 2b.Deaths 2019'!$E$4:$F$1683,2,FALSE)</f>
        <v>5713</v>
      </c>
      <c r="G1001" s="147">
        <f t="shared" si="294"/>
        <v>5.5030315134292782E-2</v>
      </c>
      <c r="H1001" s="304">
        <v>5</v>
      </c>
      <c r="I1001" s="148">
        <f>VLOOKUP(D1001,'Appendix 3b. nax IBGE 2019'!$E$5:$O$1850,11,FALSE)</f>
        <v>2.5000000000000009</v>
      </c>
      <c r="J1001" s="147">
        <f t="shared" si="295"/>
        <v>0.24187537974498127</v>
      </c>
      <c r="K1001" s="146">
        <f t="shared" si="300"/>
        <v>56860.500566063354</v>
      </c>
      <c r="L1001" s="146">
        <f t="shared" si="296"/>
        <v>13753.155166906296</v>
      </c>
      <c r="M1001" s="146">
        <f t="shared" si="297"/>
        <v>249919.61491305105</v>
      </c>
      <c r="N1001" s="146">
        <f t="shared" si="298"/>
        <v>632311.01252558245</v>
      </c>
      <c r="O1001" s="145">
        <f t="shared" si="299"/>
        <v>11.120391242263723</v>
      </c>
    </row>
    <row r="1002" spans="1:15" x14ac:dyDescent="0.2">
      <c r="A1002" s="143" t="s">
        <v>65</v>
      </c>
      <c r="B1002" s="143" t="s">
        <v>47</v>
      </c>
      <c r="C1002" s="144" t="s">
        <v>21</v>
      </c>
      <c r="D1002" s="143" t="str">
        <f t="shared" si="293"/>
        <v>RSMale80-84</v>
      </c>
      <c r="E1002" s="146">
        <f>VLOOKUP(D1002,'Appendix 1b. Person-years 2019'!$E$3:$F$1682,2,FALSE)</f>
        <v>62463.564899999998</v>
      </c>
      <c r="F1002" s="146">
        <f>VLOOKUP(D1002,'Appendix 2b.Deaths 2019'!$E$4:$F$1683,2,FALSE)</f>
        <v>4952</v>
      </c>
      <c r="G1002" s="147">
        <f t="shared" si="294"/>
        <v>7.9278216155735298E-2</v>
      </c>
      <c r="H1002" s="304">
        <v>5</v>
      </c>
      <c r="I1002" s="148">
        <f>VLOOKUP(D1002,'Appendix 3b. nax IBGE 2019'!$E$5:$O$1850,11,FALSE)</f>
        <v>2.4999999999999991</v>
      </c>
      <c r="J1002" s="147">
        <f t="shared" si="295"/>
        <v>0.33082336514945987</v>
      </c>
      <c r="K1002" s="146">
        <f t="shared" si="300"/>
        <v>43107.345399157057</v>
      </c>
      <c r="L1002" s="146">
        <f t="shared" si="296"/>
        <v>14260.917067609224</v>
      </c>
      <c r="M1002" s="146">
        <f t="shared" si="297"/>
        <v>179884.43432676219</v>
      </c>
      <c r="N1002" s="146">
        <f t="shared" si="298"/>
        <v>382391.39761253144</v>
      </c>
      <c r="O1002" s="145">
        <f t="shared" si="299"/>
        <v>8.8706783976544497</v>
      </c>
    </row>
    <row r="1003" spans="1:15" x14ac:dyDescent="0.2">
      <c r="A1003" s="143" t="s">
        <v>65</v>
      </c>
      <c r="B1003" s="143" t="s">
        <v>47</v>
      </c>
      <c r="C1003" s="144" t="s">
        <v>22</v>
      </c>
      <c r="D1003" s="143" t="str">
        <f t="shared" si="293"/>
        <v>RSMale85-89</v>
      </c>
      <c r="E1003" s="146">
        <f>VLOOKUP(D1003,'Appendix 1b. Person-years 2019'!$E$3:$F$1682,2,FALSE)</f>
        <v>30713.896400000001</v>
      </c>
      <c r="F1003" s="146">
        <f>VLOOKUP(D1003,'Appendix 2b.Deaths 2019'!$E$4:$F$1683,2,FALSE)</f>
        <v>3854</v>
      </c>
      <c r="G1003" s="147">
        <f t="shared" si="294"/>
        <v>0.12548066027858321</v>
      </c>
      <c r="H1003" s="304">
        <v>5</v>
      </c>
      <c r="I1003" s="148">
        <f>VLOOKUP(D1003,'Appendix 3b. nax IBGE 2019'!$E$5:$O$1850,11,FALSE)</f>
        <v>2.5</v>
      </c>
      <c r="J1003" s="147">
        <f t="shared" si="295"/>
        <v>0.47758431380542038</v>
      </c>
      <c r="K1003" s="146">
        <f t="shared" si="300"/>
        <v>28846.428331547831</v>
      </c>
      <c r="L1003" s="146">
        <f t="shared" si="296"/>
        <v>13776.601680459509</v>
      </c>
      <c r="M1003" s="146">
        <f t="shared" si="297"/>
        <v>109790.6374565904</v>
      </c>
      <c r="N1003" s="146">
        <f t="shared" si="298"/>
        <v>202506.96328576928</v>
      </c>
      <c r="O1003" s="145">
        <f t="shared" si="299"/>
        <v>7.0201745934798447</v>
      </c>
    </row>
    <row r="1004" spans="1:15" x14ac:dyDescent="0.2">
      <c r="A1004" s="143" t="s">
        <v>65</v>
      </c>
      <c r="B1004" s="143" t="s">
        <v>47</v>
      </c>
      <c r="C1004" s="144" t="s">
        <v>5</v>
      </c>
      <c r="D1004" s="143" t="str">
        <f t="shared" si="293"/>
        <v>RSMale90+</v>
      </c>
      <c r="E1004" s="8">
        <f>VLOOKUP(D1004,'Appendix 1b. Person-years 2019'!$E$3:$F$1682,2,FALSE)</f>
        <v>15744.114600000001</v>
      </c>
      <c r="F1004" s="8">
        <f>VLOOKUP(D1004,'Appendix 2b.Deaths 2019'!$E$4:$F$1683,2,FALSE)</f>
        <v>2559</v>
      </c>
      <c r="G1004" s="7">
        <f t="shared" si="294"/>
        <v>0.16253692665575489</v>
      </c>
      <c r="H1004" s="306"/>
      <c r="I1004" s="148">
        <f>VLOOKUP(D1004,'Appendix 3b. nax IBGE 2019'!$E$5:$O$1850,11,FALSE)</f>
        <v>0</v>
      </c>
      <c r="J1004" s="7">
        <v>1</v>
      </c>
      <c r="K1004" s="8">
        <f t="shared" si="300"/>
        <v>15069.826651088322</v>
      </c>
      <c r="L1004" s="8">
        <f t="shared" si="296"/>
        <v>15069.826651088322</v>
      </c>
      <c r="M1004" s="8">
        <f>K1004*O1004</f>
        <v>92716.325829178895</v>
      </c>
      <c r="N1004" s="8">
        <f>M1004</f>
        <v>92716.325829178895</v>
      </c>
      <c r="O1004" s="142">
        <f>1/G1004</f>
        <v>6.1524480656506455</v>
      </c>
    </row>
    <row r="1005" spans="1:15" x14ac:dyDescent="0.2">
      <c r="A1005" s="143" t="s">
        <v>64</v>
      </c>
      <c r="B1005" s="143" t="s">
        <v>48</v>
      </c>
      <c r="C1005" s="144">
        <v>0</v>
      </c>
      <c r="D1005" s="143" t="str">
        <f t="shared" si="293"/>
        <v>SCFemale0</v>
      </c>
      <c r="E1005" s="151">
        <f>VLOOKUP(D1005,'Appendix 1b. Person-years 2019'!$E$3:$F$1682,2,FALSE)</f>
        <v>47511.220500000003</v>
      </c>
      <c r="F1005" s="151">
        <f>VLOOKUP(D1005,'Appendix 2b.Deaths 2019'!$E$4:$F$1683,2,FALSE)</f>
        <v>427</v>
      </c>
      <c r="G1005" s="152">
        <f t="shared" si="294"/>
        <v>8.9873506827718719E-3</v>
      </c>
      <c r="H1005" s="307">
        <v>1</v>
      </c>
      <c r="I1005" s="148">
        <f>VLOOKUP(D1005,'Appendix 3b. nax IBGE 2019'!$E$5:$O$1850,11,FALSE)</f>
        <v>7.3306858385879456E-2</v>
      </c>
      <c r="J1005" s="152">
        <f t="shared" ref="J1005:J1023" si="301">(H1005*G1005)/(1+(H1005-I1005)*G1005)</f>
        <v>8.9131176377854077E-3</v>
      </c>
      <c r="K1005" s="151">
        <v>100000</v>
      </c>
      <c r="L1005" s="151">
        <f t="shared" si="296"/>
        <v>891.31176377854081</v>
      </c>
      <c r="M1005" s="151">
        <f t="shared" ref="M1005:M1023" si="302">K1006*H1005+L1005*I1005</f>
        <v>99174.027501466437</v>
      </c>
      <c r="N1005" s="151">
        <f t="shared" ref="N1005:N1023" si="303">N1006+M1005</f>
        <v>8144069.0074622529</v>
      </c>
      <c r="O1005" s="150">
        <f t="shared" ref="O1005:O1023" si="304">N1005/K1005</f>
        <v>81.440690074622523</v>
      </c>
    </row>
    <row r="1006" spans="1:15" x14ac:dyDescent="0.2">
      <c r="A1006" s="143" t="s">
        <v>64</v>
      </c>
      <c r="B1006" s="143" t="s">
        <v>48</v>
      </c>
      <c r="C1006" s="149" t="s">
        <v>107</v>
      </c>
      <c r="D1006" s="143" t="str">
        <f t="shared" si="293"/>
        <v>SCFemale01-04</v>
      </c>
      <c r="E1006" s="146">
        <f>VLOOKUP(D1006,'Appendix 1b. Person-years 2019'!$E$3:$F$1682,2,FALSE)</f>
        <v>189122.3033</v>
      </c>
      <c r="F1006" s="146">
        <f>VLOOKUP(D1006,'Appendix 2b.Deaths 2019'!$E$4:$F$1683,2,FALSE)</f>
        <v>43</v>
      </c>
      <c r="G1006" s="147">
        <f t="shared" si="294"/>
        <v>2.2736609722751828E-4</v>
      </c>
      <c r="H1006" s="304">
        <v>4</v>
      </c>
      <c r="I1006" s="148">
        <f>VLOOKUP(D1006,'Appendix 3b. nax IBGE 2019'!$E$5:$O$1850,11,FALSE)</f>
        <v>1.5113754517073275</v>
      </c>
      <c r="J1006" s="147">
        <f t="shared" si="301"/>
        <v>9.0895007873139906E-4</v>
      </c>
      <c r="K1006" s="146">
        <f t="shared" ref="K1006:K1024" si="305">K1005-L1005</f>
        <v>99108.688236221453</v>
      </c>
      <c r="L1006" s="146">
        <f t="shared" si="296"/>
        <v>90.08484997527917</v>
      </c>
      <c r="M1006" s="146">
        <f t="shared" si="302"/>
        <v>396210.56557580811</v>
      </c>
      <c r="N1006" s="146">
        <f t="shared" si="303"/>
        <v>8044894.9799607862</v>
      </c>
      <c r="O1006" s="145">
        <f t="shared" si="304"/>
        <v>81.172449389967838</v>
      </c>
    </row>
    <row r="1007" spans="1:15" x14ac:dyDescent="0.2">
      <c r="A1007" s="143" t="s">
        <v>64</v>
      </c>
      <c r="B1007" s="143" t="s">
        <v>48</v>
      </c>
      <c r="C1007" s="149" t="s">
        <v>106</v>
      </c>
      <c r="D1007" s="143" t="str">
        <f t="shared" si="293"/>
        <v>SCFemale05-09</v>
      </c>
      <c r="E1007" s="146">
        <f>VLOOKUP(D1007,'Appendix 1b. Person-years 2019'!$E$3:$F$1682,2,FALSE)</f>
        <v>222129.9</v>
      </c>
      <c r="F1007" s="146">
        <f>VLOOKUP(D1007,'Appendix 2b.Deaths 2019'!$E$4:$F$1683,2,FALSE)</f>
        <v>54</v>
      </c>
      <c r="G1007" s="147">
        <f t="shared" si="294"/>
        <v>2.4310099630891655E-4</v>
      </c>
      <c r="H1007" s="304">
        <v>5</v>
      </c>
      <c r="I1007" s="148">
        <f>VLOOKUP(D1007,'Appendix 3b. nax IBGE 2019'!$E$5:$O$1850,11,FALSE)</f>
        <v>2.5000000000001039</v>
      </c>
      <c r="J1007" s="147">
        <f t="shared" si="301"/>
        <v>1.2147667040544865E-3</v>
      </c>
      <c r="K1007" s="146">
        <f t="shared" si="305"/>
        <v>99018.603386246177</v>
      </c>
      <c r="L1007" s="146">
        <f t="shared" si="296"/>
        <v>120.28450247558868</v>
      </c>
      <c r="M1007" s="146">
        <f t="shared" si="302"/>
        <v>494792.30567504192</v>
      </c>
      <c r="N1007" s="146">
        <f t="shared" si="303"/>
        <v>7648684.4143849779</v>
      </c>
      <c r="O1007" s="145">
        <f t="shared" si="304"/>
        <v>77.244923204475242</v>
      </c>
    </row>
    <row r="1008" spans="1:15" x14ac:dyDescent="0.2">
      <c r="A1008" s="143" t="s">
        <v>64</v>
      </c>
      <c r="B1008" s="143" t="s">
        <v>48</v>
      </c>
      <c r="C1008" s="149" t="s">
        <v>71</v>
      </c>
      <c r="D1008" s="143" t="str">
        <f t="shared" si="293"/>
        <v>SCFemale10-14</v>
      </c>
      <c r="E1008" s="146">
        <f>VLOOKUP(D1008,'Appendix 1b. Person-years 2019'!$E$3:$F$1682,2,FALSE)</f>
        <v>219500.40470000001</v>
      </c>
      <c r="F1008" s="146">
        <f>VLOOKUP(D1008,'Appendix 2b.Deaths 2019'!$E$4:$F$1683,2,FALSE)</f>
        <v>46</v>
      </c>
      <c r="G1008" s="147">
        <f t="shared" si="294"/>
        <v>2.0956681179185087E-4</v>
      </c>
      <c r="H1008" s="304">
        <v>5</v>
      </c>
      <c r="I1008" s="148">
        <f>VLOOKUP(D1008,'Appendix 3b. nax IBGE 2019'!$E$5:$O$1850,11,FALSE)</f>
        <v>2.5000000000000031</v>
      </c>
      <c r="J1008" s="147">
        <f t="shared" si="301"/>
        <v>1.0472853683200663E-3</v>
      </c>
      <c r="K1008" s="146">
        <f t="shared" si="305"/>
        <v>98898.318883770582</v>
      </c>
      <c r="L1008" s="146">
        <f t="shared" si="296"/>
        <v>103.57476231842504</v>
      </c>
      <c r="M1008" s="146">
        <f t="shared" si="302"/>
        <v>494232.65751305682</v>
      </c>
      <c r="N1008" s="146">
        <f t="shared" si="303"/>
        <v>7153892.108709936</v>
      </c>
      <c r="O1008" s="145">
        <f t="shared" si="304"/>
        <v>72.33583128058514</v>
      </c>
    </row>
    <row r="1009" spans="1:15" x14ac:dyDescent="0.2">
      <c r="A1009" s="143" t="s">
        <v>64</v>
      </c>
      <c r="B1009" s="143" t="s">
        <v>48</v>
      </c>
      <c r="C1009" s="144" t="s">
        <v>72</v>
      </c>
      <c r="D1009" s="143" t="str">
        <f t="shared" si="293"/>
        <v>SCFemale15-19</v>
      </c>
      <c r="E1009" s="146">
        <f>VLOOKUP(D1009,'Appendix 1b. Person-years 2019'!$E$3:$F$1682,2,FALSE)</f>
        <v>235215.55360000001</v>
      </c>
      <c r="F1009" s="146">
        <f>VLOOKUP(D1009,'Appendix 2b.Deaths 2019'!$E$4:$F$1683,2,FALSE)</f>
        <v>96</v>
      </c>
      <c r="G1009" s="147">
        <f t="shared" si="294"/>
        <v>4.0813627555962777E-4</v>
      </c>
      <c r="H1009" s="304">
        <v>5</v>
      </c>
      <c r="I1009" s="148">
        <f>VLOOKUP(D1009,'Appendix 3b. nax IBGE 2019'!$E$5:$O$1850,11,FALSE)</f>
        <v>2.4999999999999583</v>
      </c>
      <c r="J1009" s="147">
        <f t="shared" si="301"/>
        <v>2.0386013099331713E-3</v>
      </c>
      <c r="K1009" s="146">
        <f t="shared" si="305"/>
        <v>98794.744121452153</v>
      </c>
      <c r="L1009" s="146">
        <f t="shared" si="296"/>
        <v>201.40309478050483</v>
      </c>
      <c r="M1009" s="146">
        <f t="shared" si="302"/>
        <v>493470.21287030948</v>
      </c>
      <c r="N1009" s="146">
        <f t="shared" si="303"/>
        <v>6659659.4511968791</v>
      </c>
      <c r="O1009" s="145">
        <f t="shared" si="304"/>
        <v>67.409046001575803</v>
      </c>
    </row>
    <row r="1010" spans="1:15" x14ac:dyDescent="0.2">
      <c r="A1010" s="143" t="s">
        <v>64</v>
      </c>
      <c r="B1010" s="143" t="s">
        <v>48</v>
      </c>
      <c r="C1010" s="144" t="s">
        <v>73</v>
      </c>
      <c r="D1010" s="143" t="str">
        <f t="shared" si="293"/>
        <v>SCFemale20-24</v>
      </c>
      <c r="E1010" s="146">
        <f>VLOOKUP(D1010,'Appendix 1b. Person-years 2019'!$E$3:$F$1682,2,FALSE)</f>
        <v>277608.67170000001</v>
      </c>
      <c r="F1010" s="146">
        <f>VLOOKUP(D1010,'Appendix 2b.Deaths 2019'!$E$4:$F$1683,2,FALSE)</f>
        <v>121</v>
      </c>
      <c r="G1010" s="147">
        <f t="shared" si="294"/>
        <v>4.3586534692532805E-4</v>
      </c>
      <c r="H1010" s="304">
        <v>5</v>
      </c>
      <c r="I1010" s="148">
        <f>VLOOKUP(D1010,'Appendix 3b. nax IBGE 2019'!$E$5:$O$1850,11,FALSE)</f>
        <v>2.4999999999998983</v>
      </c>
      <c r="J1010" s="147">
        <f t="shared" si="301"/>
        <v>2.1769545869609244E-3</v>
      </c>
      <c r="K1010" s="146">
        <f t="shared" si="305"/>
        <v>98593.341026671653</v>
      </c>
      <c r="L1010" s="146">
        <f t="shared" si="296"/>
        <v>214.63322599181555</v>
      </c>
      <c r="M1010" s="146">
        <f t="shared" si="302"/>
        <v>492430.12206837873</v>
      </c>
      <c r="N1010" s="146">
        <f t="shared" si="303"/>
        <v>6166189.23832657</v>
      </c>
      <c r="O1010" s="145">
        <f t="shared" si="304"/>
        <v>62.541639974027063</v>
      </c>
    </row>
    <row r="1011" spans="1:15" x14ac:dyDescent="0.2">
      <c r="A1011" s="143" t="s">
        <v>64</v>
      </c>
      <c r="B1011" s="143" t="s">
        <v>48</v>
      </c>
      <c r="C1011" s="144" t="s">
        <v>74</v>
      </c>
      <c r="D1011" s="143" t="str">
        <f t="shared" si="293"/>
        <v>SCFemale25-29</v>
      </c>
      <c r="E1011" s="146">
        <f>VLOOKUP(D1011,'Appendix 1b. Person-years 2019'!$E$3:$F$1682,2,FALSE)</f>
        <v>293326.91009999998</v>
      </c>
      <c r="F1011" s="146">
        <f>VLOOKUP(D1011,'Appendix 2b.Deaths 2019'!$E$4:$F$1683,2,FALSE)</f>
        <v>153</v>
      </c>
      <c r="G1011" s="147">
        <f t="shared" si="294"/>
        <v>5.2160233081867521E-4</v>
      </c>
      <c r="H1011" s="304">
        <v>5</v>
      </c>
      <c r="I1011" s="148">
        <f>VLOOKUP(D1011,'Appendix 3b. nax IBGE 2019'!$E$5:$O$1850,11,FALSE)</f>
        <v>2.4999999999997256</v>
      </c>
      <c r="J1011" s="147">
        <f t="shared" si="301"/>
        <v>2.6046152206684096E-3</v>
      </c>
      <c r="K1011" s="146">
        <f t="shared" si="305"/>
        <v>98378.70780067984</v>
      </c>
      <c r="L1011" s="146">
        <f t="shared" si="296"/>
        <v>256.2386797273407</v>
      </c>
      <c r="M1011" s="146">
        <f t="shared" si="302"/>
        <v>491252.94230408082</v>
      </c>
      <c r="N1011" s="146">
        <f t="shared" si="303"/>
        <v>5673759.1162581909</v>
      </c>
      <c r="O1011" s="145">
        <f t="shared" si="304"/>
        <v>57.672633063584342</v>
      </c>
    </row>
    <row r="1012" spans="1:15" x14ac:dyDescent="0.2">
      <c r="A1012" s="143" t="s">
        <v>64</v>
      </c>
      <c r="B1012" s="143" t="s">
        <v>48</v>
      </c>
      <c r="C1012" s="144" t="s">
        <v>75</v>
      </c>
      <c r="D1012" s="143" t="str">
        <f t="shared" si="293"/>
        <v>SCFemale30-34</v>
      </c>
      <c r="E1012" s="146">
        <f>VLOOKUP(D1012,'Appendix 1b. Person-years 2019'!$E$3:$F$1682,2,FALSE)</f>
        <v>300444.05170000001</v>
      </c>
      <c r="F1012" s="146">
        <f>VLOOKUP(D1012,'Appendix 2b.Deaths 2019'!$E$4:$F$1683,2,FALSE)</f>
        <v>204</v>
      </c>
      <c r="G1012" s="147">
        <f t="shared" si="294"/>
        <v>6.789949704302966E-4</v>
      </c>
      <c r="H1012" s="304">
        <v>5</v>
      </c>
      <c r="I1012" s="148">
        <f>VLOOKUP(D1012,'Appendix 3b. nax IBGE 2019'!$E$5:$O$1850,11,FALSE)</f>
        <v>2.4999999999998987</v>
      </c>
      <c r="J1012" s="147">
        <f t="shared" si="301"/>
        <v>3.3892216909469173E-3</v>
      </c>
      <c r="K1012" s="146">
        <f t="shared" si="305"/>
        <v>98122.469120952504</v>
      </c>
      <c r="L1012" s="146">
        <f t="shared" si="296"/>
        <v>332.55880071400134</v>
      </c>
      <c r="M1012" s="146">
        <f t="shared" si="302"/>
        <v>489780.9486029775</v>
      </c>
      <c r="N1012" s="146">
        <f t="shared" si="303"/>
        <v>5182506.1739541106</v>
      </c>
      <c r="O1012" s="145">
        <f t="shared" si="304"/>
        <v>52.816711813130148</v>
      </c>
    </row>
    <row r="1013" spans="1:15" x14ac:dyDescent="0.2">
      <c r="A1013" s="143" t="s">
        <v>64</v>
      </c>
      <c r="B1013" s="143" t="s">
        <v>48</v>
      </c>
      <c r="C1013" s="144" t="s">
        <v>76</v>
      </c>
      <c r="D1013" s="143" t="str">
        <f t="shared" si="293"/>
        <v>SCFemale35-39</v>
      </c>
      <c r="E1013" s="146">
        <f>VLOOKUP(D1013,'Appendix 1b. Person-years 2019'!$E$3:$F$1682,2,FALSE)</f>
        <v>291775.1679</v>
      </c>
      <c r="F1013" s="146">
        <f>VLOOKUP(D1013,'Appendix 2b.Deaths 2019'!$E$4:$F$1683,2,FALSE)</f>
        <v>304</v>
      </c>
      <c r="G1013" s="147">
        <f t="shared" si="294"/>
        <v>1.0418981237779283E-3</v>
      </c>
      <c r="H1013" s="304">
        <v>5</v>
      </c>
      <c r="I1013" s="148">
        <f>VLOOKUP(D1013,'Appendix 3b. nax IBGE 2019'!$E$5:$O$1850,11,FALSE)</f>
        <v>2.5000000000000004</v>
      </c>
      <c r="J1013" s="147">
        <f t="shared" si="301"/>
        <v>5.1959564756316606E-3</v>
      </c>
      <c r="K1013" s="146">
        <f t="shared" si="305"/>
        <v>97789.910320238501</v>
      </c>
      <c r="L1013" s="146">
        <f t="shared" si="296"/>
        <v>508.11211777988262</v>
      </c>
      <c r="M1013" s="146">
        <f t="shared" si="302"/>
        <v>487679.27130674286</v>
      </c>
      <c r="N1013" s="146">
        <f t="shared" si="303"/>
        <v>4692725.2253511334</v>
      </c>
      <c r="O1013" s="145">
        <f t="shared" si="304"/>
        <v>47.98782624898196</v>
      </c>
    </row>
    <row r="1014" spans="1:15" x14ac:dyDescent="0.2">
      <c r="A1014" s="143" t="s">
        <v>64</v>
      </c>
      <c r="B1014" s="143" t="s">
        <v>48</v>
      </c>
      <c r="C1014" s="144" t="s">
        <v>77</v>
      </c>
      <c r="D1014" s="143" t="str">
        <f t="shared" si="293"/>
        <v>SCFemale40-44</v>
      </c>
      <c r="E1014" s="146">
        <f>VLOOKUP(D1014,'Appendix 1b. Person-years 2019'!$E$3:$F$1682,2,FALSE)</f>
        <v>260212.5698</v>
      </c>
      <c r="F1014" s="146">
        <f>VLOOKUP(D1014,'Appendix 2b.Deaths 2019'!$E$4:$F$1683,2,FALSE)</f>
        <v>396</v>
      </c>
      <c r="G1014" s="147">
        <f t="shared" si="294"/>
        <v>1.5218327089439475E-3</v>
      </c>
      <c r="H1014" s="304">
        <v>5</v>
      </c>
      <c r="I1014" s="148">
        <f>VLOOKUP(D1014,'Appendix 3b. nax IBGE 2019'!$E$5:$O$1850,11,FALSE)</f>
        <v>2.4999999999999649</v>
      </c>
      <c r="J1014" s="147">
        <f t="shared" si="301"/>
        <v>7.5803235837842813E-3</v>
      </c>
      <c r="K1014" s="146">
        <f t="shared" si="305"/>
        <v>97281.798202458624</v>
      </c>
      <c r="L1014" s="146">
        <f t="shared" si="296"/>
        <v>737.42750918704041</v>
      </c>
      <c r="M1014" s="146">
        <f t="shared" si="302"/>
        <v>484565.42223932547</v>
      </c>
      <c r="N1014" s="146">
        <f t="shared" si="303"/>
        <v>4205045.9540443905</v>
      </c>
      <c r="O1014" s="145">
        <f t="shared" si="304"/>
        <v>43.225413507396652</v>
      </c>
    </row>
    <row r="1015" spans="1:15" x14ac:dyDescent="0.2">
      <c r="A1015" s="143" t="s">
        <v>64</v>
      </c>
      <c r="B1015" s="143" t="s">
        <v>48</v>
      </c>
      <c r="C1015" s="144" t="s">
        <v>78</v>
      </c>
      <c r="D1015" s="143" t="str">
        <f t="shared" si="293"/>
        <v>SCFemale45-49</v>
      </c>
      <c r="E1015" s="146">
        <f>VLOOKUP(D1015,'Appendix 1b. Person-years 2019'!$E$3:$F$1682,2,FALSE)</f>
        <v>242609.51070000001</v>
      </c>
      <c r="F1015" s="146">
        <f>VLOOKUP(D1015,'Appendix 2b.Deaths 2019'!$E$4:$F$1683,2,FALSE)</f>
        <v>558</v>
      </c>
      <c r="G1015" s="147">
        <f t="shared" si="294"/>
        <v>2.2999922731388616E-3</v>
      </c>
      <c r="H1015" s="304">
        <v>5</v>
      </c>
      <c r="I1015" s="148">
        <f>VLOOKUP(D1015,'Appendix 3b. nax IBGE 2019'!$E$5:$O$1850,11,FALSE)</f>
        <v>2.4999999999999902</v>
      </c>
      <c r="J1015" s="147">
        <f t="shared" si="301"/>
        <v>1.1434214851176518E-2</v>
      </c>
      <c r="K1015" s="146">
        <f t="shared" si="305"/>
        <v>96544.370693271587</v>
      </c>
      <c r="L1015" s="146">
        <f t="shared" si="296"/>
        <v>1103.909077178497</v>
      </c>
      <c r="M1015" s="146">
        <f t="shared" si="302"/>
        <v>479962.08077341167</v>
      </c>
      <c r="N1015" s="146">
        <f t="shared" si="303"/>
        <v>3720480.5318050655</v>
      </c>
      <c r="O1015" s="145">
        <f t="shared" si="304"/>
        <v>38.536483329776935</v>
      </c>
    </row>
    <row r="1016" spans="1:15" x14ac:dyDescent="0.2">
      <c r="A1016" s="143" t="s">
        <v>64</v>
      </c>
      <c r="B1016" s="143" t="s">
        <v>48</v>
      </c>
      <c r="C1016" s="144" t="s">
        <v>79</v>
      </c>
      <c r="D1016" s="143" t="str">
        <f t="shared" si="293"/>
        <v>SCFemale50-54</v>
      </c>
      <c r="E1016" s="146">
        <f>VLOOKUP(D1016,'Appendix 1b. Person-years 2019'!$E$3:$F$1682,2,FALSE)</f>
        <v>237783.00640000001</v>
      </c>
      <c r="F1016" s="146">
        <f>VLOOKUP(D1016,'Appendix 2b.Deaths 2019'!$E$4:$F$1683,2,FALSE)</f>
        <v>857</v>
      </c>
      <c r="G1016" s="147">
        <f t="shared" si="294"/>
        <v>3.6041263544222728E-3</v>
      </c>
      <c r="H1016" s="304">
        <v>5</v>
      </c>
      <c r="I1016" s="148">
        <f>VLOOKUP(D1016,'Appendix 3b. nax IBGE 2019'!$E$5:$O$1850,11,FALSE)</f>
        <v>2.4999999999999956</v>
      </c>
      <c r="J1016" s="147">
        <f t="shared" si="301"/>
        <v>1.7859710142097671E-2</v>
      </c>
      <c r="K1016" s="146">
        <f t="shared" si="305"/>
        <v>95440.461616093089</v>
      </c>
      <c r="L1016" s="146">
        <f t="shared" si="296"/>
        <v>1704.5389802914212</v>
      </c>
      <c r="M1016" s="146">
        <f t="shared" si="302"/>
        <v>472940.96062973689</v>
      </c>
      <c r="N1016" s="146">
        <f t="shared" si="303"/>
        <v>3240518.4510316537</v>
      </c>
      <c r="O1016" s="145">
        <f t="shared" si="304"/>
        <v>33.95329817312242</v>
      </c>
    </row>
    <row r="1017" spans="1:15" x14ac:dyDescent="0.2">
      <c r="A1017" s="143" t="s">
        <v>64</v>
      </c>
      <c r="B1017" s="143" t="s">
        <v>48</v>
      </c>
      <c r="C1017" s="144" t="s">
        <v>80</v>
      </c>
      <c r="D1017" s="143" t="str">
        <f t="shared" si="293"/>
        <v>SCFemale55-59</v>
      </c>
      <c r="E1017" s="146">
        <f>VLOOKUP(D1017,'Appendix 1b. Person-years 2019'!$E$3:$F$1682,2,FALSE)</f>
        <v>219894.00109999999</v>
      </c>
      <c r="F1017" s="146">
        <f>VLOOKUP(D1017,'Appendix 2b.Deaths 2019'!$E$4:$F$1683,2,FALSE)</f>
        <v>1103</v>
      </c>
      <c r="G1017" s="147">
        <f t="shared" si="294"/>
        <v>5.0160531641715621E-3</v>
      </c>
      <c r="H1017" s="304">
        <v>5</v>
      </c>
      <c r="I1017" s="148">
        <f>VLOOKUP(D1017,'Appendix 3b. nax IBGE 2019'!$E$5:$O$1850,11,FALSE)</f>
        <v>2.4999999999999809</v>
      </c>
      <c r="J1017" s="147">
        <f t="shared" si="301"/>
        <v>2.4769651103870319E-2</v>
      </c>
      <c r="K1017" s="146">
        <f t="shared" si="305"/>
        <v>93735.922635801675</v>
      </c>
      <c r="L1017" s="146">
        <f t="shared" si="296"/>
        <v>2321.8060995881879</v>
      </c>
      <c r="M1017" s="146">
        <f t="shared" si="302"/>
        <v>462875.09793003788</v>
      </c>
      <c r="N1017" s="146">
        <f t="shared" si="303"/>
        <v>2767577.4904019167</v>
      </c>
      <c r="O1017" s="145">
        <f t="shared" si="304"/>
        <v>29.525260034565051</v>
      </c>
    </row>
    <row r="1018" spans="1:15" x14ac:dyDescent="0.2">
      <c r="A1018" s="143" t="s">
        <v>64</v>
      </c>
      <c r="B1018" s="143" t="s">
        <v>48</v>
      </c>
      <c r="C1018" s="144" t="s">
        <v>81</v>
      </c>
      <c r="D1018" s="143" t="str">
        <f t="shared" si="293"/>
        <v>SCFemale60-64</v>
      </c>
      <c r="E1018" s="146">
        <f>VLOOKUP(D1018,'Appendix 1b. Person-years 2019'!$E$3:$F$1682,2,FALSE)</f>
        <v>177148.5938</v>
      </c>
      <c r="F1018" s="146">
        <f>VLOOKUP(D1018,'Appendix 2b.Deaths 2019'!$E$4:$F$1683,2,FALSE)</f>
        <v>1413</v>
      </c>
      <c r="G1018" s="147">
        <f t="shared" si="294"/>
        <v>7.9763545941283105E-3</v>
      </c>
      <c r="H1018" s="304">
        <v>5</v>
      </c>
      <c r="I1018" s="148">
        <f>VLOOKUP(D1018,'Appendix 3b. nax IBGE 2019'!$E$5:$O$1850,11,FALSE)</f>
        <v>2.4999999999999982</v>
      </c>
      <c r="J1018" s="147">
        <f t="shared" si="301"/>
        <v>3.9102043558693574E-2</v>
      </c>
      <c r="K1018" s="146">
        <f t="shared" si="305"/>
        <v>91414.116536213493</v>
      </c>
      <c r="L1018" s="146">
        <f t="shared" si="296"/>
        <v>3574.4787666785105</v>
      </c>
      <c r="M1018" s="146">
        <f t="shared" si="302"/>
        <v>448134.38576437114</v>
      </c>
      <c r="N1018" s="146">
        <f t="shared" si="303"/>
        <v>2304702.3924718788</v>
      </c>
      <c r="O1018" s="145">
        <f t="shared" si="304"/>
        <v>25.211668392144624</v>
      </c>
    </row>
    <row r="1019" spans="1:15" x14ac:dyDescent="0.2">
      <c r="A1019" s="143" t="s">
        <v>64</v>
      </c>
      <c r="B1019" s="143" t="s">
        <v>48</v>
      </c>
      <c r="C1019" s="144" t="s">
        <v>82</v>
      </c>
      <c r="D1019" s="143" t="str">
        <f t="shared" si="293"/>
        <v>SCFemale65-69</v>
      </c>
      <c r="E1019" s="146">
        <f>VLOOKUP(D1019,'Appendix 1b. Person-years 2019'!$E$3:$F$1682,2,FALSE)</f>
        <v>139216.67129999999</v>
      </c>
      <c r="F1019" s="146">
        <f>VLOOKUP(D1019,'Appendix 2b.Deaths 2019'!$E$4:$F$1683,2,FALSE)</f>
        <v>1730</v>
      </c>
      <c r="G1019" s="147">
        <f t="shared" si="294"/>
        <v>1.2426672638020473E-2</v>
      </c>
      <c r="H1019" s="304">
        <v>5</v>
      </c>
      <c r="I1019" s="148">
        <f>VLOOKUP(D1019,'Appendix 3b. nax IBGE 2019'!$E$5:$O$1850,11,FALSE)</f>
        <v>2.499999999999996</v>
      </c>
      <c r="J1019" s="147">
        <f t="shared" si="301"/>
        <v>6.0261246240623914E-2</v>
      </c>
      <c r="K1019" s="146">
        <f t="shared" si="305"/>
        <v>87839.63776953498</v>
      </c>
      <c r="L1019" s="146">
        <f t="shared" si="296"/>
        <v>5293.3260413171565</v>
      </c>
      <c r="M1019" s="146">
        <f t="shared" si="302"/>
        <v>425964.873744382</v>
      </c>
      <c r="N1019" s="146">
        <f t="shared" si="303"/>
        <v>1856568.0067075074</v>
      </c>
      <c r="O1019" s="145">
        <f t="shared" si="304"/>
        <v>21.135879585234498</v>
      </c>
    </row>
    <row r="1020" spans="1:15" x14ac:dyDescent="0.2">
      <c r="A1020" s="143" t="s">
        <v>64</v>
      </c>
      <c r="B1020" s="143" t="s">
        <v>48</v>
      </c>
      <c r="C1020" s="144" t="s">
        <v>19</v>
      </c>
      <c r="D1020" s="143" t="str">
        <f t="shared" si="293"/>
        <v>SCFemale70-74</v>
      </c>
      <c r="E1020" s="146">
        <f>VLOOKUP(D1020,'Appendix 1b. Person-years 2019'!$E$3:$F$1682,2,FALSE)</f>
        <v>99760.464200000002</v>
      </c>
      <c r="F1020" s="146">
        <f>VLOOKUP(D1020,'Appendix 2b.Deaths 2019'!$E$4:$F$1683,2,FALSE)</f>
        <v>1924</v>
      </c>
      <c r="G1020" s="147">
        <f t="shared" si="294"/>
        <v>1.9286197347104968E-2</v>
      </c>
      <c r="H1020" s="304">
        <v>5</v>
      </c>
      <c r="I1020" s="148">
        <f>VLOOKUP(D1020,'Appendix 3b. nax IBGE 2019'!$E$5:$O$1850,11,FALSE)</f>
        <v>2.4999999999999996</v>
      </c>
      <c r="J1020" s="147">
        <f t="shared" si="301"/>
        <v>9.1995383912621076E-2</v>
      </c>
      <c r="K1020" s="146">
        <f t="shared" si="305"/>
        <v>82546.311728217828</v>
      </c>
      <c r="L1020" s="146">
        <f t="shared" si="296"/>
        <v>7593.8796380082949</v>
      </c>
      <c r="M1020" s="146">
        <f t="shared" si="302"/>
        <v>393746.85954606842</v>
      </c>
      <c r="N1020" s="146">
        <f t="shared" si="303"/>
        <v>1430603.1329631254</v>
      </c>
      <c r="O1020" s="145">
        <f t="shared" si="304"/>
        <v>17.330915252438643</v>
      </c>
    </row>
    <row r="1021" spans="1:15" x14ac:dyDescent="0.2">
      <c r="A1021" s="143" t="s">
        <v>64</v>
      </c>
      <c r="B1021" s="143" t="s">
        <v>48</v>
      </c>
      <c r="C1021" s="144" t="s">
        <v>20</v>
      </c>
      <c r="D1021" s="143" t="str">
        <f t="shared" si="293"/>
        <v>SCFemale75-79</v>
      </c>
      <c r="E1021" s="146">
        <f>VLOOKUP(D1021,'Appendix 1b. Person-years 2019'!$E$3:$F$1682,2,FALSE)</f>
        <v>66907.543600000005</v>
      </c>
      <c r="F1021" s="146">
        <f>VLOOKUP(D1021,'Appendix 2b.Deaths 2019'!$E$4:$F$1683,2,FALSE)</f>
        <v>2181</v>
      </c>
      <c r="G1021" s="147">
        <f t="shared" si="294"/>
        <v>3.2597221219760934E-2</v>
      </c>
      <c r="H1021" s="304">
        <v>5</v>
      </c>
      <c r="I1021" s="148">
        <f>VLOOKUP(D1021,'Appendix 3b. nax IBGE 2019'!$E$5:$O$1850,11,FALSE)</f>
        <v>2.4999999999999987</v>
      </c>
      <c r="J1021" s="147">
        <f t="shared" si="301"/>
        <v>0.15070471848084954</v>
      </c>
      <c r="K1021" s="146">
        <f t="shared" si="305"/>
        <v>74952.432090209535</v>
      </c>
      <c r="L1021" s="146">
        <f t="shared" si="296"/>
        <v>11295.685177610021</v>
      </c>
      <c r="M1021" s="146">
        <f t="shared" si="302"/>
        <v>346522.94750702265</v>
      </c>
      <c r="N1021" s="146">
        <f t="shared" si="303"/>
        <v>1036856.2734170569</v>
      </c>
      <c r="O1021" s="145">
        <f t="shared" si="304"/>
        <v>13.833524069894638</v>
      </c>
    </row>
    <row r="1022" spans="1:15" x14ac:dyDescent="0.2">
      <c r="A1022" s="143" t="s">
        <v>64</v>
      </c>
      <c r="B1022" s="143" t="s">
        <v>48</v>
      </c>
      <c r="C1022" s="144" t="s">
        <v>21</v>
      </c>
      <c r="D1022" s="143" t="str">
        <f t="shared" si="293"/>
        <v>SCFemale80-84</v>
      </c>
      <c r="E1022" s="146">
        <f>VLOOKUP(D1022,'Appendix 1b. Person-years 2019'!$E$3:$F$1682,2,FALSE)</f>
        <v>45020.625</v>
      </c>
      <c r="F1022" s="146">
        <f>VLOOKUP(D1022,'Appendix 2b.Deaths 2019'!$E$4:$F$1683,2,FALSE)</f>
        <v>2532</v>
      </c>
      <c r="G1022" s="147">
        <f t="shared" si="294"/>
        <v>5.6240889592270207E-2</v>
      </c>
      <c r="H1022" s="304">
        <v>5</v>
      </c>
      <c r="I1022" s="148">
        <f>VLOOKUP(D1022,'Appendix 3b. nax IBGE 2019'!$E$5:$O$1850,11,FALSE)</f>
        <v>2.5000000000000013</v>
      </c>
      <c r="J1022" s="147">
        <f t="shared" si="301"/>
        <v>0.24654032935334283</v>
      </c>
      <c r="K1022" s="146">
        <f t="shared" si="305"/>
        <v>63656.746912599512</v>
      </c>
      <c r="L1022" s="146">
        <f t="shared" si="296"/>
        <v>15693.955349394673</v>
      </c>
      <c r="M1022" s="146">
        <f t="shared" si="302"/>
        <v>279048.84618951089</v>
      </c>
      <c r="N1022" s="146">
        <f t="shared" si="303"/>
        <v>690333.32591003424</v>
      </c>
      <c r="O1022" s="145">
        <f t="shared" si="304"/>
        <v>10.844621495626527</v>
      </c>
    </row>
    <row r="1023" spans="1:15" x14ac:dyDescent="0.2">
      <c r="A1023" s="143" t="s">
        <v>64</v>
      </c>
      <c r="B1023" s="143" t="s">
        <v>48</v>
      </c>
      <c r="C1023" s="144" t="s">
        <v>22</v>
      </c>
      <c r="D1023" s="143" t="str">
        <f t="shared" si="293"/>
        <v>SCFemale85-89</v>
      </c>
      <c r="E1023" s="146">
        <f>VLOOKUP(D1023,'Appendix 1b. Person-years 2019'!$E$3:$F$1682,2,FALSE)</f>
        <v>24814.9054</v>
      </c>
      <c r="F1023" s="146">
        <f>VLOOKUP(D1023,'Appendix 2b.Deaths 2019'!$E$4:$F$1683,2,FALSE)</f>
        <v>2327</v>
      </c>
      <c r="G1023" s="147">
        <f t="shared" si="294"/>
        <v>9.3774284547544565E-2</v>
      </c>
      <c r="H1023" s="304">
        <v>5</v>
      </c>
      <c r="I1023" s="148">
        <f>VLOOKUP(D1023,'Appendix 3b. nax IBGE 2019'!$E$5:$O$1850,11,FALSE)</f>
        <v>2.4999999999999996</v>
      </c>
      <c r="J1023" s="147">
        <f t="shared" si="301"/>
        <v>0.37982652188326022</v>
      </c>
      <c r="K1023" s="146">
        <f t="shared" si="305"/>
        <v>47962.791563204839</v>
      </c>
      <c r="L1023" s="146">
        <f t="shared" si="296"/>
        <v>18217.54029926387</v>
      </c>
      <c r="M1023" s="146">
        <f t="shared" si="302"/>
        <v>194270.1070678645</v>
      </c>
      <c r="N1023" s="146">
        <f t="shared" si="303"/>
        <v>411284.47972052335</v>
      </c>
      <c r="O1023" s="145">
        <f t="shared" si="304"/>
        <v>8.5750738502894936</v>
      </c>
    </row>
    <row r="1024" spans="1:15" x14ac:dyDescent="0.2">
      <c r="A1024" s="143" t="s">
        <v>64</v>
      </c>
      <c r="B1024" s="143" t="s">
        <v>48</v>
      </c>
      <c r="C1024" s="144" t="s">
        <v>5</v>
      </c>
      <c r="D1024" s="143" t="str">
        <f t="shared" si="293"/>
        <v>SCFemale90+</v>
      </c>
      <c r="E1024" s="8">
        <f>VLOOKUP(D1024,'Appendix 1b. Person-years 2019'!$E$3:$F$1682,2,FALSE)</f>
        <v>17356.625700000001</v>
      </c>
      <c r="F1024" s="8">
        <f>VLOOKUP(D1024,'Appendix 2b.Deaths 2019'!$E$4:$F$1683,2,FALSE)</f>
        <v>2379</v>
      </c>
      <c r="G1024" s="7">
        <f t="shared" si="294"/>
        <v>0.13706581227939943</v>
      </c>
      <c r="H1024" s="306"/>
      <c r="I1024" s="148">
        <f>VLOOKUP(D1024,'Appendix 3b. nax IBGE 2019'!$E$5:$O$1850,11,FALSE)</f>
        <v>0</v>
      </c>
      <c r="J1024" s="7">
        <v>1</v>
      </c>
      <c r="K1024" s="8">
        <f t="shared" si="305"/>
        <v>29745.251263940969</v>
      </c>
      <c r="L1024" s="8">
        <f t="shared" si="296"/>
        <v>29745.251263940969</v>
      </c>
      <c r="M1024" s="8">
        <f>K1024*O1024</f>
        <v>217014.37265265884</v>
      </c>
      <c r="N1024" s="8">
        <f>M1024</f>
        <v>217014.37265265884</v>
      </c>
      <c r="O1024" s="142">
        <f>1/G1024</f>
        <v>7.2957653215636835</v>
      </c>
    </row>
    <row r="1025" spans="1:15" x14ac:dyDescent="0.2">
      <c r="A1025" s="143" t="s">
        <v>64</v>
      </c>
      <c r="B1025" s="143" t="s">
        <v>47</v>
      </c>
      <c r="C1025" s="144">
        <v>0</v>
      </c>
      <c r="D1025" s="143" t="str">
        <f t="shared" si="293"/>
        <v>SCMale0</v>
      </c>
      <c r="E1025" s="151">
        <f>VLOOKUP(D1025,'Appendix 1b. Person-years 2019'!$E$3:$F$1682,2,FALSE)</f>
        <v>49816.724000000002</v>
      </c>
      <c r="F1025" s="151">
        <f>VLOOKUP(D1025,'Appendix 2b.Deaths 2019'!$E$4:$F$1683,2,FALSE)</f>
        <v>512</v>
      </c>
      <c r="G1025" s="152">
        <f t="shared" si="294"/>
        <v>1.0277673015993584E-2</v>
      </c>
      <c r="H1025" s="307">
        <v>1</v>
      </c>
      <c r="I1025" s="148">
        <f>VLOOKUP(D1025,'Appendix 3b. nax IBGE 2019'!$E$5:$O$1850,11,FALSE)</f>
        <v>6.8150654226197191E-2</v>
      </c>
      <c r="J1025" s="152">
        <f t="shared" ref="J1025:J1043" si="306">(H1025*G1025)/(1+(H1025-I1025)*G1025)</f>
        <v>1.0180175007426958E-2</v>
      </c>
      <c r="K1025" s="151">
        <v>100000</v>
      </c>
      <c r="L1025" s="151">
        <f t="shared" si="296"/>
        <v>1018.0175007426958</v>
      </c>
      <c r="M1025" s="151">
        <f t="shared" ref="M1025:M1043" si="307">K1026*H1025+L1025*I1025</f>
        <v>99051.361057946633</v>
      </c>
      <c r="N1025" s="151">
        <f t="shared" ref="N1025:N1043" si="308">N1026+M1025</f>
        <v>7524701.2124727201</v>
      </c>
      <c r="O1025" s="150">
        <f t="shared" ref="O1025:O1043" si="309">N1025/K1025</f>
        <v>75.247012124727206</v>
      </c>
    </row>
    <row r="1026" spans="1:15" x14ac:dyDescent="0.2">
      <c r="A1026" s="143" t="s">
        <v>64</v>
      </c>
      <c r="B1026" s="143" t="s">
        <v>47</v>
      </c>
      <c r="C1026" s="149" t="s">
        <v>107</v>
      </c>
      <c r="D1026" s="143" t="str">
        <f t="shared" si="293"/>
        <v>SCMale01-04</v>
      </c>
      <c r="E1026" s="146">
        <f>VLOOKUP(D1026,'Appendix 1b. Person-years 2019'!$E$3:$F$1682,2,FALSE)</f>
        <v>198028.4068</v>
      </c>
      <c r="F1026" s="146">
        <f>VLOOKUP(D1026,'Appendix 2b.Deaths 2019'!$E$4:$F$1683,2,FALSE)</f>
        <v>83</v>
      </c>
      <c r="G1026" s="147">
        <f t="shared" si="294"/>
        <v>4.1913178690482705E-4</v>
      </c>
      <c r="H1026" s="304">
        <v>4</v>
      </c>
      <c r="I1026" s="148">
        <f>VLOOKUP(D1026,'Appendix 3b. nax IBGE 2019'!$E$5:$O$1850,11,FALSE)</f>
        <v>1.6261181143710508</v>
      </c>
      <c r="J1026" s="147">
        <f t="shared" si="306"/>
        <v>1.6748607125337226E-3</v>
      </c>
      <c r="K1026" s="146">
        <f t="shared" ref="K1026:K1044" si="310">K1025-L1025</f>
        <v>98981.982499257298</v>
      </c>
      <c r="L1026" s="146">
        <f t="shared" si="296"/>
        <v>165.78103373670655</v>
      </c>
      <c r="M1026" s="146">
        <f t="shared" si="307"/>
        <v>395534.38540406077</v>
      </c>
      <c r="N1026" s="146">
        <f t="shared" si="308"/>
        <v>7425649.8514147736</v>
      </c>
      <c r="O1026" s="145">
        <f t="shared" si="309"/>
        <v>75.020217456954768</v>
      </c>
    </row>
    <row r="1027" spans="1:15" x14ac:dyDescent="0.2">
      <c r="A1027" s="143" t="s">
        <v>64</v>
      </c>
      <c r="B1027" s="143" t="s">
        <v>47</v>
      </c>
      <c r="C1027" s="149" t="s">
        <v>106</v>
      </c>
      <c r="D1027" s="143" t="str">
        <f t="shared" si="293"/>
        <v>SCMale05-09</v>
      </c>
      <c r="E1027" s="146">
        <f>VLOOKUP(D1027,'Appendix 1b. Person-years 2019'!$E$3:$F$1682,2,FALSE)</f>
        <v>232038.27359999999</v>
      </c>
      <c r="F1027" s="146">
        <f>VLOOKUP(D1027,'Appendix 2b.Deaths 2019'!$E$4:$F$1683,2,FALSE)</f>
        <v>35</v>
      </c>
      <c r="G1027" s="147">
        <f t="shared" si="294"/>
        <v>1.5083718499101954E-4</v>
      </c>
      <c r="H1027" s="304">
        <v>5</v>
      </c>
      <c r="I1027" s="148">
        <f>VLOOKUP(D1027,'Appendix 3b. nax IBGE 2019'!$E$5:$O$1850,11,FALSE)</f>
        <v>2.500000000000183</v>
      </c>
      <c r="J1027" s="147">
        <f t="shared" si="306"/>
        <v>7.5390163395453304E-4</v>
      </c>
      <c r="K1027" s="146">
        <f t="shared" si="310"/>
        <v>98816.201465520586</v>
      </c>
      <c r="L1027" s="146">
        <f t="shared" si="296"/>
        <v>74.497695746036285</v>
      </c>
      <c r="M1027" s="146">
        <f t="shared" si="307"/>
        <v>493894.76308823784</v>
      </c>
      <c r="N1027" s="146">
        <f t="shared" si="308"/>
        <v>7030115.466010713</v>
      </c>
      <c r="O1027" s="145">
        <f t="shared" si="309"/>
        <v>71.143348577952509</v>
      </c>
    </row>
    <row r="1028" spans="1:15" x14ac:dyDescent="0.2">
      <c r="A1028" s="143" t="s">
        <v>64</v>
      </c>
      <c r="B1028" s="143" t="s">
        <v>47</v>
      </c>
      <c r="C1028" s="149" t="s">
        <v>71</v>
      </c>
      <c r="D1028" s="143" t="str">
        <f t="shared" si="293"/>
        <v>SCMale10-14</v>
      </c>
      <c r="E1028" s="146">
        <f>VLOOKUP(D1028,'Appendix 1b. Person-years 2019'!$E$3:$F$1682,2,FALSE)</f>
        <v>228973.59570000001</v>
      </c>
      <c r="F1028" s="146">
        <f>VLOOKUP(D1028,'Appendix 2b.Deaths 2019'!$E$4:$F$1683,2,FALSE)</f>
        <v>64</v>
      </c>
      <c r="G1028" s="147">
        <f t="shared" si="294"/>
        <v>2.7950821056176478E-4</v>
      </c>
      <c r="H1028" s="304">
        <v>5</v>
      </c>
      <c r="I1028" s="148">
        <f>VLOOKUP(D1028,'Appendix 3b. nax IBGE 2019'!$E$5:$O$1850,11,FALSE)</f>
        <v>2.5000000000001141</v>
      </c>
      <c r="J1028" s="147">
        <f t="shared" si="306"/>
        <v>1.3965651742268714E-3</v>
      </c>
      <c r="K1028" s="146">
        <f t="shared" si="310"/>
        <v>98741.703769774555</v>
      </c>
      <c r="L1028" s="146">
        <f t="shared" si="296"/>
        <v>137.89922472869333</v>
      </c>
      <c r="M1028" s="146">
        <f t="shared" si="307"/>
        <v>493363.77078705101</v>
      </c>
      <c r="N1028" s="146">
        <f t="shared" si="308"/>
        <v>6536220.7029224755</v>
      </c>
      <c r="O1028" s="145">
        <f t="shared" si="309"/>
        <v>66.195137954701295</v>
      </c>
    </row>
    <row r="1029" spans="1:15" x14ac:dyDescent="0.2">
      <c r="A1029" s="143" t="s">
        <v>64</v>
      </c>
      <c r="B1029" s="143" t="s">
        <v>47</v>
      </c>
      <c r="C1029" s="144" t="s">
        <v>72</v>
      </c>
      <c r="D1029" s="143" t="str">
        <f t="shared" si="293"/>
        <v>SCMale15-19</v>
      </c>
      <c r="E1029" s="146">
        <f>VLOOKUP(D1029,'Appendix 1b. Person-years 2019'!$E$3:$F$1682,2,FALSE)</f>
        <v>244734.42230000001</v>
      </c>
      <c r="F1029" s="146">
        <f>VLOOKUP(D1029,'Appendix 2b.Deaths 2019'!$E$4:$F$1683,2,FALSE)</f>
        <v>281</v>
      </c>
      <c r="G1029" s="147">
        <f t="shared" si="294"/>
        <v>1.1481833955320963E-3</v>
      </c>
      <c r="H1029" s="304">
        <v>5</v>
      </c>
      <c r="I1029" s="148">
        <f>VLOOKUP(D1029,'Appendix 3b. nax IBGE 2019'!$E$5:$O$1850,11,FALSE)</f>
        <v>2.5000000000000773</v>
      </c>
      <c r="J1029" s="147">
        <f t="shared" si="306"/>
        <v>5.7244850808659282E-3</v>
      </c>
      <c r="K1029" s="146">
        <f t="shared" si="310"/>
        <v>98603.804545045859</v>
      </c>
      <c r="L1029" s="146">
        <f t="shared" si="296"/>
        <v>564.45600803473508</v>
      </c>
      <c r="M1029" s="146">
        <f t="shared" si="307"/>
        <v>491607.88270514255</v>
      </c>
      <c r="N1029" s="146">
        <f t="shared" si="308"/>
        <v>6042856.9321354246</v>
      </c>
      <c r="O1029" s="145">
        <f t="shared" si="309"/>
        <v>61.284216770508323</v>
      </c>
    </row>
    <row r="1030" spans="1:15" x14ac:dyDescent="0.2">
      <c r="A1030" s="143" t="s">
        <v>64</v>
      </c>
      <c r="B1030" s="143" t="s">
        <v>47</v>
      </c>
      <c r="C1030" s="144" t="s">
        <v>73</v>
      </c>
      <c r="D1030" s="143" t="str">
        <f t="shared" si="293"/>
        <v>SCMale20-24</v>
      </c>
      <c r="E1030" s="146">
        <f>VLOOKUP(D1030,'Appendix 1b. Person-years 2019'!$E$3:$F$1682,2,FALSE)</f>
        <v>287825.12030000001</v>
      </c>
      <c r="F1030" s="146">
        <f>VLOOKUP(D1030,'Appendix 2b.Deaths 2019'!$E$4:$F$1683,2,FALSE)</f>
        <v>493</v>
      </c>
      <c r="G1030" s="147">
        <f t="shared" si="294"/>
        <v>1.7128456317021471E-3</v>
      </c>
      <c r="H1030" s="304">
        <v>5</v>
      </c>
      <c r="I1030" s="148">
        <f>VLOOKUP(D1030,'Appendix 3b. nax IBGE 2019'!$E$5:$O$1850,11,FALSE)</f>
        <v>2.4999999999999476</v>
      </c>
      <c r="J1030" s="147">
        <f t="shared" si="306"/>
        <v>8.5277115249260214E-3</v>
      </c>
      <c r="K1030" s="146">
        <f t="shared" si="310"/>
        <v>98039.34853701113</v>
      </c>
      <c r="L1030" s="146">
        <f t="shared" si="296"/>
        <v>836.05128241530883</v>
      </c>
      <c r="M1030" s="146">
        <f t="shared" si="307"/>
        <v>488106.61447901727</v>
      </c>
      <c r="N1030" s="146">
        <f t="shared" si="308"/>
        <v>5551249.0494302819</v>
      </c>
      <c r="O1030" s="145">
        <f t="shared" si="309"/>
        <v>56.622663576090709</v>
      </c>
    </row>
    <row r="1031" spans="1:15" x14ac:dyDescent="0.2">
      <c r="A1031" s="143" t="s">
        <v>64</v>
      </c>
      <c r="B1031" s="143" t="s">
        <v>47</v>
      </c>
      <c r="C1031" s="144" t="s">
        <v>74</v>
      </c>
      <c r="D1031" s="143" t="str">
        <f t="shared" si="293"/>
        <v>SCMale25-29</v>
      </c>
      <c r="E1031" s="146">
        <f>VLOOKUP(D1031,'Appendix 1b. Person-years 2019'!$E$3:$F$1682,2,FALSE)</f>
        <v>303589.9964</v>
      </c>
      <c r="F1031" s="146">
        <f>VLOOKUP(D1031,'Appendix 2b.Deaths 2019'!$E$4:$F$1683,2,FALSE)</f>
        <v>447</v>
      </c>
      <c r="G1031" s="147">
        <f t="shared" si="294"/>
        <v>1.4723805306517668E-3</v>
      </c>
      <c r="H1031" s="304">
        <v>5</v>
      </c>
      <c r="I1031" s="148">
        <f>VLOOKUP(D1031,'Appendix 3b. nax IBGE 2019'!$E$5:$O$1850,11,FALSE)</f>
        <v>2.4999999999999365</v>
      </c>
      <c r="J1031" s="147">
        <f t="shared" si="306"/>
        <v>7.3349032314782249E-3</v>
      </c>
      <c r="K1031" s="146">
        <f t="shared" si="310"/>
        <v>97203.297254595818</v>
      </c>
      <c r="L1031" s="146">
        <f t="shared" si="296"/>
        <v>712.97677914307337</v>
      </c>
      <c r="M1031" s="146">
        <f t="shared" si="307"/>
        <v>484234.04432512133</v>
      </c>
      <c r="N1031" s="146">
        <f t="shared" si="308"/>
        <v>5063142.4349512644</v>
      </c>
      <c r="O1031" s="145">
        <f t="shared" si="309"/>
        <v>52.088175791916122</v>
      </c>
    </row>
    <row r="1032" spans="1:15" x14ac:dyDescent="0.2">
      <c r="A1032" s="143" t="s">
        <v>64</v>
      </c>
      <c r="B1032" s="143" t="s">
        <v>47</v>
      </c>
      <c r="C1032" s="144" t="s">
        <v>75</v>
      </c>
      <c r="D1032" s="143" t="str">
        <f t="shared" si="293"/>
        <v>SCMale30-34</v>
      </c>
      <c r="E1032" s="146">
        <f>VLOOKUP(D1032,'Appendix 1b. Person-years 2019'!$E$3:$F$1682,2,FALSE)</f>
        <v>311455.70740000001</v>
      </c>
      <c r="F1032" s="146">
        <f>VLOOKUP(D1032,'Appendix 2b.Deaths 2019'!$E$4:$F$1683,2,FALSE)</f>
        <v>527</v>
      </c>
      <c r="G1032" s="147">
        <f t="shared" si="294"/>
        <v>1.6920543996427017E-3</v>
      </c>
      <c r="H1032" s="304">
        <v>5</v>
      </c>
      <c r="I1032" s="148">
        <f>VLOOKUP(D1032,'Appendix 3b. nax IBGE 2019'!$E$5:$O$1850,11,FALSE)</f>
        <v>2.5000000000000262</v>
      </c>
      <c r="J1032" s="147">
        <f t="shared" si="306"/>
        <v>8.424634647910061E-3</v>
      </c>
      <c r="K1032" s="146">
        <f t="shared" si="310"/>
        <v>96490.32047545274</v>
      </c>
      <c r="L1032" s="146">
        <f t="shared" si="296"/>
        <v>812.89569706544478</v>
      </c>
      <c r="M1032" s="146">
        <f t="shared" si="307"/>
        <v>480419.36313460011</v>
      </c>
      <c r="N1032" s="146">
        <f t="shared" si="308"/>
        <v>4578908.3906261427</v>
      </c>
      <c r="O1032" s="145">
        <f t="shared" si="309"/>
        <v>47.454587859836394</v>
      </c>
    </row>
    <row r="1033" spans="1:15" x14ac:dyDescent="0.2">
      <c r="A1033" s="143" t="s">
        <v>64</v>
      </c>
      <c r="B1033" s="143" t="s">
        <v>47</v>
      </c>
      <c r="C1033" s="144" t="s">
        <v>76</v>
      </c>
      <c r="D1033" s="143" t="str">
        <f t="shared" si="293"/>
        <v>SCMale35-39</v>
      </c>
      <c r="E1033" s="146">
        <f>VLOOKUP(D1033,'Appendix 1b. Person-years 2019'!$E$3:$F$1682,2,FALSE)</f>
        <v>296806.63900000002</v>
      </c>
      <c r="F1033" s="146">
        <f>VLOOKUP(D1033,'Appendix 2b.Deaths 2019'!$E$4:$F$1683,2,FALSE)</f>
        <v>543</v>
      </c>
      <c r="G1033" s="147">
        <f t="shared" si="294"/>
        <v>1.8294739020308772E-3</v>
      </c>
      <c r="H1033" s="304">
        <v>5</v>
      </c>
      <c r="I1033" s="148">
        <f>VLOOKUP(D1033,'Appendix 3b. nax IBGE 2019'!$E$5:$O$1850,11,FALSE)</f>
        <v>2.5000000000000173</v>
      </c>
      <c r="J1033" s="147">
        <f t="shared" si="306"/>
        <v>9.1057228045791239E-3</v>
      </c>
      <c r="K1033" s="146">
        <f t="shared" si="310"/>
        <v>95677.4247783873</v>
      </c>
      <c r="L1033" s="146">
        <f t="shared" si="296"/>
        <v>871.21210868796493</v>
      </c>
      <c r="M1033" s="146">
        <f t="shared" si="307"/>
        <v>476209.09362021659</v>
      </c>
      <c r="N1033" s="146">
        <f t="shared" si="308"/>
        <v>4098489.027491543</v>
      </c>
      <c r="O1033" s="145">
        <f t="shared" si="309"/>
        <v>42.836531574555465</v>
      </c>
    </row>
    <row r="1034" spans="1:15" x14ac:dyDescent="0.2">
      <c r="A1034" s="143" t="s">
        <v>64</v>
      </c>
      <c r="B1034" s="143" t="s">
        <v>47</v>
      </c>
      <c r="C1034" s="144" t="s">
        <v>77</v>
      </c>
      <c r="D1034" s="143" t="str">
        <f t="shared" si="293"/>
        <v>SCMale40-44</v>
      </c>
      <c r="E1034" s="146">
        <f>VLOOKUP(D1034,'Appendix 1b. Person-years 2019'!$E$3:$F$1682,2,FALSE)</f>
        <v>258862.0287</v>
      </c>
      <c r="F1034" s="146">
        <f>VLOOKUP(D1034,'Appendix 2b.Deaths 2019'!$E$4:$F$1683,2,FALSE)</f>
        <v>766</v>
      </c>
      <c r="G1034" s="147">
        <f t="shared" si="294"/>
        <v>2.9591052957702482E-3</v>
      </c>
      <c r="H1034" s="304">
        <v>5</v>
      </c>
      <c r="I1034" s="148">
        <f>VLOOKUP(D1034,'Appendix 3b. nax IBGE 2019'!$E$5:$O$1850,11,FALSE)</f>
        <v>2.5000000000000222</v>
      </c>
      <c r="J1034" s="147">
        <f t="shared" si="306"/>
        <v>1.4686876444190426E-2</v>
      </c>
      <c r="K1034" s="146">
        <f t="shared" si="310"/>
        <v>94806.212669699336</v>
      </c>
      <c r="L1034" s="146">
        <f t="shared" si="296"/>
        <v>1392.407131621515</v>
      </c>
      <c r="M1034" s="146">
        <f t="shared" si="307"/>
        <v>470550.04551944294</v>
      </c>
      <c r="N1034" s="146">
        <f t="shared" si="308"/>
        <v>3622279.9338713265</v>
      </c>
      <c r="O1034" s="145">
        <f t="shared" si="309"/>
        <v>38.20720005440139</v>
      </c>
    </row>
    <row r="1035" spans="1:15" x14ac:dyDescent="0.2">
      <c r="A1035" s="143" t="s">
        <v>64</v>
      </c>
      <c r="B1035" s="143" t="s">
        <v>47</v>
      </c>
      <c r="C1035" s="144" t="s">
        <v>78</v>
      </c>
      <c r="D1035" s="143" t="str">
        <f t="shared" si="293"/>
        <v>SCMale45-49</v>
      </c>
      <c r="E1035" s="146">
        <f>VLOOKUP(D1035,'Appendix 1b. Person-years 2019'!$E$3:$F$1682,2,FALSE)</f>
        <v>236836.9577</v>
      </c>
      <c r="F1035" s="146">
        <f>VLOOKUP(D1035,'Appendix 2b.Deaths 2019'!$E$4:$F$1683,2,FALSE)</f>
        <v>960</v>
      </c>
      <c r="G1035" s="147">
        <f t="shared" si="294"/>
        <v>4.0534214310252474E-3</v>
      </c>
      <c r="H1035" s="304">
        <v>5</v>
      </c>
      <c r="I1035" s="148">
        <f>VLOOKUP(D1035,'Appendix 3b. nax IBGE 2019'!$E$5:$O$1850,11,FALSE)</f>
        <v>2.4999999999999956</v>
      </c>
      <c r="J1035" s="147">
        <f t="shared" si="306"/>
        <v>2.006378966756105E-2</v>
      </c>
      <c r="K1035" s="146">
        <f t="shared" si="310"/>
        <v>93413.805538077824</v>
      </c>
      <c r="L1035" s="146">
        <f t="shared" si="296"/>
        <v>1874.234946362443</v>
      </c>
      <c r="M1035" s="146">
        <f t="shared" si="307"/>
        <v>462383.44032448303</v>
      </c>
      <c r="N1035" s="146">
        <f t="shared" si="308"/>
        <v>3151729.8883518837</v>
      </c>
      <c r="O1035" s="145">
        <f t="shared" si="309"/>
        <v>33.739444295170685</v>
      </c>
    </row>
    <row r="1036" spans="1:15" x14ac:dyDescent="0.2">
      <c r="A1036" s="143" t="s">
        <v>64</v>
      </c>
      <c r="B1036" s="143" t="s">
        <v>47</v>
      </c>
      <c r="C1036" s="144" t="s">
        <v>79</v>
      </c>
      <c r="D1036" s="143" t="str">
        <f t="shared" si="293"/>
        <v>SCMale50-54</v>
      </c>
      <c r="E1036" s="146">
        <f>VLOOKUP(D1036,'Appendix 1b. Person-years 2019'!$E$3:$F$1682,2,FALSE)</f>
        <v>228283.55360000001</v>
      </c>
      <c r="F1036" s="146">
        <f>VLOOKUP(D1036,'Appendix 2b.Deaths 2019'!$E$4:$F$1683,2,FALSE)</f>
        <v>1436</v>
      </c>
      <c r="G1036" s="147">
        <f t="shared" si="294"/>
        <v>6.2904224914781589E-3</v>
      </c>
      <c r="H1036" s="304">
        <v>5</v>
      </c>
      <c r="I1036" s="148">
        <f>VLOOKUP(D1036,'Appendix 3b. nax IBGE 2019'!$E$5:$O$1850,11,FALSE)</f>
        <v>2.5000000000000009</v>
      </c>
      <c r="J1036" s="147">
        <f t="shared" si="306"/>
        <v>3.0965152724514933E-2</v>
      </c>
      <c r="K1036" s="146">
        <f t="shared" si="310"/>
        <v>91539.570591715383</v>
      </c>
      <c r="L1036" s="146">
        <f t="shared" si="296"/>
        <v>2834.5367837089825</v>
      </c>
      <c r="M1036" s="146">
        <f t="shared" si="307"/>
        <v>450611.51099930442</v>
      </c>
      <c r="N1036" s="146">
        <f t="shared" si="308"/>
        <v>2689346.4480274008</v>
      </c>
      <c r="O1036" s="145">
        <f t="shared" si="309"/>
        <v>29.379059030355503</v>
      </c>
    </row>
    <row r="1037" spans="1:15" x14ac:dyDescent="0.2">
      <c r="A1037" s="143" t="s">
        <v>64</v>
      </c>
      <c r="B1037" s="143" t="s">
        <v>47</v>
      </c>
      <c r="C1037" s="144" t="s">
        <v>80</v>
      </c>
      <c r="D1037" s="143" t="str">
        <f t="shared" si="293"/>
        <v>SCMale55-59</v>
      </c>
      <c r="E1037" s="146">
        <f>VLOOKUP(D1037,'Appendix 1b. Person-years 2019'!$E$3:$F$1682,2,FALSE)</f>
        <v>205032.32190000001</v>
      </c>
      <c r="F1037" s="146">
        <f>VLOOKUP(D1037,'Appendix 2b.Deaths 2019'!$E$4:$F$1683,2,FALSE)</f>
        <v>1895</v>
      </c>
      <c r="G1037" s="147">
        <f t="shared" si="294"/>
        <v>9.2424452029775308E-3</v>
      </c>
      <c r="H1037" s="304">
        <v>5</v>
      </c>
      <c r="I1037" s="148">
        <f>VLOOKUP(D1037,'Appendix 3b. nax IBGE 2019'!$E$5:$O$1850,11,FALSE)</f>
        <v>2.4999999999999947</v>
      </c>
      <c r="J1037" s="147">
        <f t="shared" si="306"/>
        <v>4.5168556249796765E-2</v>
      </c>
      <c r="K1037" s="146">
        <f t="shared" si="310"/>
        <v>88705.033808006396</v>
      </c>
      <c r="L1037" s="146">
        <f t="shared" si="296"/>
        <v>4006.6783091970606</v>
      </c>
      <c r="M1037" s="146">
        <f t="shared" si="307"/>
        <v>433508.47326703934</v>
      </c>
      <c r="N1037" s="146">
        <f t="shared" si="308"/>
        <v>2238734.9370280965</v>
      </c>
      <c r="O1037" s="145">
        <f t="shared" si="309"/>
        <v>25.237969491941406</v>
      </c>
    </row>
    <row r="1038" spans="1:15" x14ac:dyDescent="0.2">
      <c r="A1038" s="143" t="s">
        <v>64</v>
      </c>
      <c r="B1038" s="143" t="s">
        <v>47</v>
      </c>
      <c r="C1038" s="144" t="s">
        <v>81</v>
      </c>
      <c r="D1038" s="143" t="str">
        <f t="shared" si="293"/>
        <v>SCMale60-64</v>
      </c>
      <c r="E1038" s="146">
        <f>VLOOKUP(D1038,'Appendix 1b. Person-years 2019'!$E$3:$F$1682,2,FALSE)</f>
        <v>162041.15150000001</v>
      </c>
      <c r="F1038" s="146">
        <f>VLOOKUP(D1038,'Appendix 2b.Deaths 2019'!$E$4:$F$1683,2,FALSE)</f>
        <v>2294</v>
      </c>
      <c r="G1038" s="147">
        <f t="shared" si="294"/>
        <v>1.4156897669293593E-2</v>
      </c>
      <c r="H1038" s="304">
        <v>5</v>
      </c>
      <c r="I1038" s="148">
        <f>VLOOKUP(D1038,'Appendix 3b. nax IBGE 2019'!$E$5:$O$1850,11,FALSE)</f>
        <v>2.5000000000000022</v>
      </c>
      <c r="J1038" s="147">
        <f t="shared" si="306"/>
        <v>6.8364901074751377E-2</v>
      </c>
      <c r="K1038" s="146">
        <f t="shared" si="310"/>
        <v>84698.355498809338</v>
      </c>
      <c r="L1038" s="146">
        <f t="shared" si="296"/>
        <v>5790.3946948702251</v>
      </c>
      <c r="M1038" s="146">
        <f t="shared" si="307"/>
        <v>409015.79075687117</v>
      </c>
      <c r="N1038" s="146">
        <f t="shared" si="308"/>
        <v>1805226.4637610572</v>
      </c>
      <c r="O1038" s="145">
        <f t="shared" si="309"/>
        <v>21.313595206537801</v>
      </c>
    </row>
    <row r="1039" spans="1:15" x14ac:dyDescent="0.2">
      <c r="A1039" s="143" t="s">
        <v>64</v>
      </c>
      <c r="B1039" s="143" t="s">
        <v>47</v>
      </c>
      <c r="C1039" s="144" t="s">
        <v>82</v>
      </c>
      <c r="D1039" s="143" t="str">
        <f t="shared" si="293"/>
        <v>SCMale65-69</v>
      </c>
      <c r="E1039" s="146">
        <f>VLOOKUP(D1039,'Appendix 1b. Person-years 2019'!$E$3:$F$1682,2,FALSE)</f>
        <v>122637.2139</v>
      </c>
      <c r="F1039" s="146">
        <f>VLOOKUP(D1039,'Appendix 2b.Deaths 2019'!$E$4:$F$1683,2,FALSE)</f>
        <v>2624</v>
      </c>
      <c r="G1039" s="147">
        <f t="shared" si="294"/>
        <v>2.1396441720696983E-2</v>
      </c>
      <c r="H1039" s="304">
        <v>5</v>
      </c>
      <c r="I1039" s="148">
        <f>VLOOKUP(D1039,'Appendix 3b. nax IBGE 2019'!$E$5:$O$1850,11,FALSE)</f>
        <v>2.5000000000000018</v>
      </c>
      <c r="J1039" s="147">
        <f t="shared" si="306"/>
        <v>0.10155017746864896</v>
      </c>
      <c r="K1039" s="146">
        <f t="shared" si="310"/>
        <v>78907.960803939117</v>
      </c>
      <c r="L1039" s="146">
        <f t="shared" si="296"/>
        <v>8013.1174233292131</v>
      </c>
      <c r="M1039" s="146">
        <f t="shared" si="307"/>
        <v>374507.01046137256</v>
      </c>
      <c r="N1039" s="146">
        <f t="shared" si="308"/>
        <v>1396210.673004186</v>
      </c>
      <c r="O1039" s="145">
        <f t="shared" si="309"/>
        <v>17.694167467758039</v>
      </c>
    </row>
    <row r="1040" spans="1:15" x14ac:dyDescent="0.2">
      <c r="A1040" s="143" t="s">
        <v>64</v>
      </c>
      <c r="B1040" s="143" t="s">
        <v>47</v>
      </c>
      <c r="C1040" s="144" t="s">
        <v>19</v>
      </c>
      <c r="D1040" s="143" t="str">
        <f t="shared" si="293"/>
        <v>SCMale70-74</v>
      </c>
      <c r="E1040" s="146">
        <f>VLOOKUP(D1040,'Appendix 1b. Person-years 2019'!$E$3:$F$1682,2,FALSE)</f>
        <v>83024.9571</v>
      </c>
      <c r="F1040" s="146">
        <f>VLOOKUP(D1040,'Appendix 2b.Deaths 2019'!$E$4:$F$1683,2,FALSE)</f>
        <v>2683</v>
      </c>
      <c r="G1040" s="147">
        <f t="shared" si="294"/>
        <v>3.2315584297965265E-2</v>
      </c>
      <c r="H1040" s="304">
        <v>5</v>
      </c>
      <c r="I1040" s="148">
        <f>VLOOKUP(D1040,'Appendix 3b. nax IBGE 2019'!$E$5:$O$1850,11,FALSE)</f>
        <v>2.4999999999999956</v>
      </c>
      <c r="J1040" s="147">
        <f t="shared" si="306"/>
        <v>0.1494999739620414</v>
      </c>
      <c r="K1040" s="146">
        <f t="shared" si="310"/>
        <v>70894.843380609906</v>
      </c>
      <c r="L1040" s="146">
        <f t="shared" si="296"/>
        <v>10598.777239444184</v>
      </c>
      <c r="M1040" s="146">
        <f t="shared" si="307"/>
        <v>327977.273804439</v>
      </c>
      <c r="N1040" s="146">
        <f t="shared" si="308"/>
        <v>1021703.6625428135</v>
      </c>
      <c r="O1040" s="145">
        <f t="shared" si="309"/>
        <v>14.411537057182562</v>
      </c>
    </row>
    <row r="1041" spans="1:15" x14ac:dyDescent="0.2">
      <c r="A1041" s="143" t="s">
        <v>64</v>
      </c>
      <c r="B1041" s="143" t="s">
        <v>47</v>
      </c>
      <c r="C1041" s="144" t="s">
        <v>20</v>
      </c>
      <c r="D1041" s="143" t="str">
        <f t="shared" si="293"/>
        <v>SCMale75-79</v>
      </c>
      <c r="E1041" s="146">
        <f>VLOOKUP(D1041,'Appendix 1b. Person-years 2019'!$E$3:$F$1682,2,FALSE)</f>
        <v>50495.419699999999</v>
      </c>
      <c r="F1041" s="146">
        <f>VLOOKUP(D1041,'Appendix 2b.Deaths 2019'!$E$4:$F$1683,2,FALSE)</f>
        <v>2536</v>
      </c>
      <c r="G1041" s="147">
        <f t="shared" si="294"/>
        <v>5.022237690203811E-2</v>
      </c>
      <c r="H1041" s="304">
        <v>5</v>
      </c>
      <c r="I1041" s="148">
        <f>VLOOKUP(D1041,'Appendix 3b. nax IBGE 2019'!$E$5:$O$1850,11,FALSE)</f>
        <v>2.5000000000000004</v>
      </c>
      <c r="J1041" s="147">
        <f t="shared" si="306"/>
        <v>0.22310031432740529</v>
      </c>
      <c r="K1041" s="146">
        <f t="shared" si="310"/>
        <v>60296.06614116572</v>
      </c>
      <c r="L1041" s="146">
        <f t="shared" si="296"/>
        <v>13452.071308800092</v>
      </c>
      <c r="M1041" s="146">
        <f t="shared" si="307"/>
        <v>267850.15243382839</v>
      </c>
      <c r="N1041" s="146">
        <f t="shared" si="308"/>
        <v>693726.38873837446</v>
      </c>
      <c r="O1041" s="145">
        <f t="shared" si="309"/>
        <v>11.505334147574663</v>
      </c>
    </row>
    <row r="1042" spans="1:15" x14ac:dyDescent="0.2">
      <c r="A1042" s="143" t="s">
        <v>64</v>
      </c>
      <c r="B1042" s="143" t="s">
        <v>47</v>
      </c>
      <c r="C1042" s="144" t="s">
        <v>21</v>
      </c>
      <c r="D1042" s="143" t="str">
        <f t="shared" si="293"/>
        <v>SCMale80-84</v>
      </c>
      <c r="E1042" s="146">
        <f>VLOOKUP(D1042,'Appendix 1b. Person-years 2019'!$E$3:$F$1682,2,FALSE)</f>
        <v>29874.3995</v>
      </c>
      <c r="F1042" s="146">
        <f>VLOOKUP(D1042,'Appendix 2b.Deaths 2019'!$E$4:$F$1683,2,FALSE)</f>
        <v>2318</v>
      </c>
      <c r="G1042" s="147">
        <f t="shared" si="294"/>
        <v>7.7591517780968289E-2</v>
      </c>
      <c r="H1042" s="304">
        <v>5</v>
      </c>
      <c r="I1042" s="148">
        <f>VLOOKUP(D1042,'Appendix 3b. nax IBGE 2019'!$E$5:$O$1850,11,FALSE)</f>
        <v>2.4999999999999996</v>
      </c>
      <c r="J1042" s="147">
        <f t="shared" si="306"/>
        <v>0.3249283745301067</v>
      </c>
      <c r="K1042" s="146">
        <f t="shared" si="310"/>
        <v>46843.994832365628</v>
      </c>
      <c r="L1042" s="146">
        <f t="shared" si="296"/>
        <v>15220.943097377281</v>
      </c>
      <c r="M1042" s="146">
        <f t="shared" si="307"/>
        <v>196167.61641838492</v>
      </c>
      <c r="N1042" s="146">
        <f t="shared" si="308"/>
        <v>425876.23630454612</v>
      </c>
      <c r="O1042" s="145">
        <f t="shared" si="309"/>
        <v>9.0913731381914111</v>
      </c>
    </row>
    <row r="1043" spans="1:15" x14ac:dyDescent="0.2">
      <c r="A1043" s="143" t="s">
        <v>64</v>
      </c>
      <c r="B1043" s="143" t="s">
        <v>47</v>
      </c>
      <c r="C1043" s="144" t="s">
        <v>22</v>
      </c>
      <c r="D1043" s="143" t="str">
        <f t="shared" si="293"/>
        <v>SCMale85-89</v>
      </c>
      <c r="E1043" s="146">
        <f>VLOOKUP(D1043,'Appendix 1b. Person-years 2019'!$E$3:$F$1682,2,FALSE)</f>
        <v>14117.8503</v>
      </c>
      <c r="F1043" s="146">
        <f>VLOOKUP(D1043,'Appendix 2b.Deaths 2019'!$E$4:$F$1683,2,FALSE)</f>
        <v>1714</v>
      </c>
      <c r="G1043" s="147">
        <f t="shared" si="294"/>
        <v>0.12140658553377634</v>
      </c>
      <c r="H1043" s="304">
        <v>5</v>
      </c>
      <c r="I1043" s="148">
        <f>VLOOKUP(D1043,'Appendix 3b. nax IBGE 2019'!$E$5:$O$1850,11,FALSE)</f>
        <v>2.5</v>
      </c>
      <c r="J1043" s="147">
        <f t="shared" si="306"/>
        <v>0.46568873083752688</v>
      </c>
      <c r="K1043" s="146">
        <f t="shared" si="310"/>
        <v>31623.051734988345</v>
      </c>
      <c r="L1043" s="146">
        <f t="shared" si="296"/>
        <v>14726.498827676174</v>
      </c>
      <c r="M1043" s="146">
        <f t="shared" si="307"/>
        <v>121299.01160575129</v>
      </c>
      <c r="N1043" s="146">
        <f t="shared" si="308"/>
        <v>229708.61988616124</v>
      </c>
      <c r="O1043" s="145">
        <f t="shared" si="309"/>
        <v>7.2639611701993729</v>
      </c>
    </row>
    <row r="1044" spans="1:15" x14ac:dyDescent="0.2">
      <c r="A1044" s="143" t="s">
        <v>64</v>
      </c>
      <c r="B1044" s="143" t="s">
        <v>47</v>
      </c>
      <c r="C1044" s="144" t="s">
        <v>5</v>
      </c>
      <c r="D1044" s="143" t="str">
        <f t="shared" si="293"/>
        <v>SCMale90+</v>
      </c>
      <c r="E1044" s="8">
        <f>VLOOKUP(D1044,'Appendix 1b. Person-years 2019'!$E$3:$F$1682,2,FALSE)</f>
        <v>7577.3886000000002</v>
      </c>
      <c r="F1044" s="8">
        <f>VLOOKUP(D1044,'Appendix 2b.Deaths 2019'!$E$4:$F$1683,2,FALSE)</f>
        <v>1181</v>
      </c>
      <c r="G1044" s="7">
        <f t="shared" si="294"/>
        <v>0.15585844442503582</v>
      </c>
      <c r="H1044" s="306"/>
      <c r="I1044" s="148">
        <f>VLOOKUP(D1044,'Appendix 3b. nax IBGE 2019'!$E$5:$O$1850,11,FALSE)</f>
        <v>0</v>
      </c>
      <c r="J1044" s="7">
        <v>1</v>
      </c>
      <c r="K1044" s="8">
        <f t="shared" si="310"/>
        <v>16896.552907312172</v>
      </c>
      <c r="L1044" s="8">
        <f t="shared" si="296"/>
        <v>16896.552907312172</v>
      </c>
      <c r="M1044" s="8">
        <f>K1044*O1044</f>
        <v>108409.60828040993</v>
      </c>
      <c r="N1044" s="8">
        <f>M1044</f>
        <v>108409.60828040993</v>
      </c>
      <c r="O1044" s="142">
        <f>1/G1044</f>
        <v>6.4160784081287048</v>
      </c>
    </row>
    <row r="1045" spans="1:15" x14ac:dyDescent="0.2">
      <c r="A1045" s="143" t="s">
        <v>52</v>
      </c>
      <c r="B1045" s="143" t="s">
        <v>48</v>
      </c>
      <c r="C1045" s="144">
        <v>0</v>
      </c>
      <c r="D1045" s="143" t="str">
        <f t="shared" si="293"/>
        <v>SEFemale0</v>
      </c>
      <c r="E1045" s="151">
        <f>VLOOKUP(D1045,'Appendix 1b. Person-years 2019'!$E$3:$F$1682,2,FALSE)</f>
        <v>16764.4578</v>
      </c>
      <c r="F1045" s="151">
        <f>VLOOKUP(D1045,'Appendix 2b.Deaths 2019'!$E$4:$F$1683,2,FALSE)</f>
        <v>248</v>
      </c>
      <c r="G1045" s="152">
        <f t="shared" si="294"/>
        <v>1.4793201364376962E-2</v>
      </c>
      <c r="H1045" s="307">
        <v>1</v>
      </c>
      <c r="I1045" s="148">
        <f>VLOOKUP(D1045,'Appendix 3b. nax IBGE 2019'!$E$5:$O$1850,11,FALSE)</f>
        <v>8.9074176618847922E-2</v>
      </c>
      <c r="J1045" s="152">
        <f t="shared" ref="J1045:J1063" si="311">(H1045*G1045)/(1+(H1045-I1045)*G1045)</f>
        <v>1.4596506014267601E-2</v>
      </c>
      <c r="K1045" s="151">
        <v>100000</v>
      </c>
      <c r="L1045" s="151">
        <f t="shared" si="296"/>
        <v>1459.6506014267602</v>
      </c>
      <c r="M1045" s="151">
        <f t="shared" ref="M1045:M1063" si="312">K1046*H1045+L1045*I1045</f>
        <v>98670.366574046537</v>
      </c>
      <c r="N1045" s="151">
        <f t="shared" ref="N1045:N1063" si="313">N1046+M1045</f>
        <v>7917539.0369606018</v>
      </c>
      <c r="O1045" s="150">
        <f t="shared" ref="O1045:O1063" si="314">N1045/K1045</f>
        <v>79.175390369606021</v>
      </c>
    </row>
    <row r="1046" spans="1:15" x14ac:dyDescent="0.2">
      <c r="A1046" s="143" t="s">
        <v>52</v>
      </c>
      <c r="B1046" s="143" t="s">
        <v>48</v>
      </c>
      <c r="C1046" s="149" t="s">
        <v>107</v>
      </c>
      <c r="D1046" s="143" t="str">
        <f t="shared" si="293"/>
        <v>SEFemale01-04</v>
      </c>
      <c r="E1046" s="146">
        <f>VLOOKUP(D1046,'Appendix 1b. Person-years 2019'!$E$3:$F$1682,2,FALSE)</f>
        <v>66333.515299999999</v>
      </c>
      <c r="F1046" s="146">
        <f>VLOOKUP(D1046,'Appendix 2b.Deaths 2019'!$E$4:$F$1683,2,FALSE)</f>
        <v>23</v>
      </c>
      <c r="G1046" s="147">
        <f t="shared" si="294"/>
        <v>3.4673271717894317E-4</v>
      </c>
      <c r="H1046" s="304">
        <v>4</v>
      </c>
      <c r="I1046" s="148">
        <f>VLOOKUP(D1046,'Appendix 3b. nax IBGE 2019'!$E$5:$O$1850,11,FALSE)</f>
        <v>1.5028348209981177</v>
      </c>
      <c r="J1046" s="147">
        <f t="shared" si="311"/>
        <v>1.3857310350680393E-3</v>
      </c>
      <c r="K1046" s="146">
        <f t="shared" ref="K1046:K1064" si="315">K1045-L1045</f>
        <v>98540.349398573235</v>
      </c>
      <c r="L1046" s="146">
        <f t="shared" si="296"/>
        <v>136.55042036805114</v>
      </c>
      <c r="M1046" s="146">
        <f t="shared" si="312"/>
        <v>393820.4086393718</v>
      </c>
      <c r="N1046" s="146">
        <f t="shared" si="313"/>
        <v>7818868.6703865556</v>
      </c>
      <c r="O1046" s="145">
        <f t="shared" si="314"/>
        <v>79.346873824863508</v>
      </c>
    </row>
    <row r="1047" spans="1:15" x14ac:dyDescent="0.2">
      <c r="A1047" s="143" t="s">
        <v>52</v>
      </c>
      <c r="B1047" s="143" t="s">
        <v>48</v>
      </c>
      <c r="C1047" s="149" t="s">
        <v>106</v>
      </c>
      <c r="D1047" s="143" t="str">
        <f t="shared" si="293"/>
        <v>SEFemale05-09</v>
      </c>
      <c r="E1047" s="146">
        <f>VLOOKUP(D1047,'Appendix 1b. Person-years 2019'!$E$3:$F$1682,2,FALSE)</f>
        <v>83758.185200000007</v>
      </c>
      <c r="F1047" s="146">
        <f>VLOOKUP(D1047,'Appendix 2b.Deaths 2019'!$E$4:$F$1683,2,FALSE)</f>
        <v>15</v>
      </c>
      <c r="G1047" s="147">
        <f t="shared" si="294"/>
        <v>1.7908697477366067E-4</v>
      </c>
      <c r="H1047" s="304">
        <v>5</v>
      </c>
      <c r="I1047" s="148">
        <f>VLOOKUP(D1047,'Appendix 3b. nax IBGE 2019'!$E$5:$O$1850,11,FALSE)</f>
        <v>2.499999999999742</v>
      </c>
      <c r="J1047" s="147">
        <f t="shared" si="311"/>
        <v>8.9503415147203767E-4</v>
      </c>
      <c r="K1047" s="146">
        <f t="shared" si="315"/>
        <v>98403.798978205188</v>
      </c>
      <c r="L1047" s="146">
        <f t="shared" si="296"/>
        <v>88.07476072008285</v>
      </c>
      <c r="M1047" s="146">
        <f t="shared" si="312"/>
        <v>491798.80798922572</v>
      </c>
      <c r="N1047" s="146">
        <f t="shared" si="313"/>
        <v>7425048.2617471842</v>
      </c>
      <c r="O1047" s="145">
        <f t="shared" si="314"/>
        <v>75.454894413087743</v>
      </c>
    </row>
    <row r="1048" spans="1:15" x14ac:dyDescent="0.2">
      <c r="A1048" s="143" t="s">
        <v>52</v>
      </c>
      <c r="B1048" s="143" t="s">
        <v>48</v>
      </c>
      <c r="C1048" s="149" t="s">
        <v>71</v>
      </c>
      <c r="D1048" s="143" t="str">
        <f t="shared" si="293"/>
        <v>SEFemale10-14</v>
      </c>
      <c r="E1048" s="146">
        <f>VLOOKUP(D1048,'Appendix 1b. Person-years 2019'!$E$3:$F$1682,2,FALSE)</f>
        <v>88990.685599999997</v>
      </c>
      <c r="F1048" s="146">
        <f>VLOOKUP(D1048,'Appendix 2b.Deaths 2019'!$E$4:$F$1683,2,FALSE)</f>
        <v>22</v>
      </c>
      <c r="G1048" s="147">
        <f t="shared" si="294"/>
        <v>2.4721688401061154E-4</v>
      </c>
      <c r="H1048" s="304">
        <v>5</v>
      </c>
      <c r="I1048" s="148">
        <f>VLOOKUP(D1048,'Appendix 3b. nax IBGE 2019'!$E$5:$O$1850,11,FALSE)</f>
        <v>2.5000000000002367</v>
      </c>
      <c r="J1048" s="147">
        <f t="shared" si="311"/>
        <v>1.2353209395694741E-3</v>
      </c>
      <c r="K1048" s="146">
        <f t="shared" si="315"/>
        <v>98315.724217485113</v>
      </c>
      <c r="L1048" s="146">
        <f t="shared" si="296"/>
        <v>121.45147281479701</v>
      </c>
      <c r="M1048" s="146">
        <f t="shared" si="312"/>
        <v>491274.99240538862</v>
      </c>
      <c r="N1048" s="146">
        <f t="shared" si="313"/>
        <v>6933249.4537579585</v>
      </c>
      <c r="O1048" s="145">
        <f t="shared" si="314"/>
        <v>70.520250030614164</v>
      </c>
    </row>
    <row r="1049" spans="1:15" x14ac:dyDescent="0.2">
      <c r="A1049" s="143" t="s">
        <v>52</v>
      </c>
      <c r="B1049" s="143" t="s">
        <v>48</v>
      </c>
      <c r="C1049" s="144" t="s">
        <v>72</v>
      </c>
      <c r="D1049" s="143" t="str">
        <f t="shared" ref="D1049:D1112" si="316">_xlfn.CONCAT(A1049,B1049,C1049)</f>
        <v>SEFemale15-19</v>
      </c>
      <c r="E1049" s="146">
        <f>VLOOKUP(D1049,'Appendix 1b. Person-years 2019'!$E$3:$F$1682,2,FALSE)</f>
        <v>94822.573499999999</v>
      </c>
      <c r="F1049" s="146">
        <f>VLOOKUP(D1049,'Appendix 2b.Deaths 2019'!$E$4:$F$1683,2,FALSE)</f>
        <v>39</v>
      </c>
      <c r="G1049" s="147">
        <f t="shared" ref="G1049:G1112" si="317">F1049/E1049</f>
        <v>4.112944688218149E-4</v>
      </c>
      <c r="H1049" s="304">
        <v>5</v>
      </c>
      <c r="I1049" s="148">
        <f>VLOOKUP(D1049,'Appendix 3b. nax IBGE 2019'!$E$5:$O$1850,11,FALSE)</f>
        <v>2.499999999999861</v>
      </c>
      <c r="J1049" s="147">
        <f t="shared" si="311"/>
        <v>2.0543599768704352E-3</v>
      </c>
      <c r="K1049" s="146">
        <f t="shared" si="315"/>
        <v>98194.272744670321</v>
      </c>
      <c r="L1049" s="146">
        <f t="shared" ref="L1049:L1112" si="318">K1049*J1049</f>
        <v>201.72638388455013</v>
      </c>
      <c r="M1049" s="146">
        <f t="shared" si="312"/>
        <v>490467.04776364018</v>
      </c>
      <c r="N1049" s="146">
        <f t="shared" si="313"/>
        <v>6441974.46135257</v>
      </c>
      <c r="O1049" s="145">
        <f t="shared" si="314"/>
        <v>65.604380798290705</v>
      </c>
    </row>
    <row r="1050" spans="1:15" x14ac:dyDescent="0.2">
      <c r="A1050" s="143" t="s">
        <v>52</v>
      </c>
      <c r="B1050" s="143" t="s">
        <v>48</v>
      </c>
      <c r="C1050" s="144" t="s">
        <v>73</v>
      </c>
      <c r="D1050" s="143" t="str">
        <f t="shared" si="316"/>
        <v>SEFemale20-24</v>
      </c>
      <c r="E1050" s="146">
        <f>VLOOKUP(D1050,'Appendix 1b. Person-years 2019'!$E$3:$F$1682,2,FALSE)</f>
        <v>104861.0803</v>
      </c>
      <c r="F1050" s="146">
        <f>VLOOKUP(D1050,'Appendix 2b.Deaths 2019'!$E$4:$F$1683,2,FALSE)</f>
        <v>53</v>
      </c>
      <c r="G1050" s="147">
        <f t="shared" si="317"/>
        <v>5.0543061208573113E-4</v>
      </c>
      <c r="H1050" s="304">
        <v>5</v>
      </c>
      <c r="I1050" s="148">
        <f>VLOOKUP(D1050,'Appendix 3b. nax IBGE 2019'!$E$5:$O$1850,11,FALSE)</f>
        <v>2.4999999999998681</v>
      </c>
      <c r="J1050" s="147">
        <f t="shared" si="311"/>
        <v>2.5239638389586375E-3</v>
      </c>
      <c r="K1050" s="146">
        <f t="shared" si="315"/>
        <v>97992.546360785767</v>
      </c>
      <c r="L1050" s="146">
        <f t="shared" si="318"/>
        <v>247.32964350210111</v>
      </c>
      <c r="M1050" s="146">
        <f t="shared" si="312"/>
        <v>489344.40769517352</v>
      </c>
      <c r="N1050" s="146">
        <f t="shared" si="313"/>
        <v>5951507.4135889299</v>
      </c>
      <c r="O1050" s="145">
        <f t="shared" si="314"/>
        <v>60.734286786230285</v>
      </c>
    </row>
    <row r="1051" spans="1:15" x14ac:dyDescent="0.2">
      <c r="A1051" s="143" t="s">
        <v>52</v>
      </c>
      <c r="B1051" s="143" t="s">
        <v>48</v>
      </c>
      <c r="C1051" s="144" t="s">
        <v>74</v>
      </c>
      <c r="D1051" s="143" t="str">
        <f t="shared" si="316"/>
        <v>SEFemale25-29</v>
      </c>
      <c r="E1051" s="146">
        <f>VLOOKUP(D1051,'Appendix 1b. Person-years 2019'!$E$3:$F$1682,2,FALSE)</f>
        <v>101775.56269999999</v>
      </c>
      <c r="F1051" s="146">
        <f>VLOOKUP(D1051,'Appendix 2b.Deaths 2019'!$E$4:$F$1683,2,FALSE)</f>
        <v>50</v>
      </c>
      <c r="G1051" s="147">
        <f t="shared" si="317"/>
        <v>4.9127706763344673E-4</v>
      </c>
      <c r="H1051" s="304">
        <v>5</v>
      </c>
      <c r="I1051" s="148">
        <f>VLOOKUP(D1051,'Appendix 3b. nax IBGE 2019'!$E$5:$O$1850,11,FALSE)</f>
        <v>2.499999999999877</v>
      </c>
      <c r="J1051" s="147">
        <f t="shared" si="311"/>
        <v>2.4533721245093773E-3</v>
      </c>
      <c r="K1051" s="146">
        <f t="shared" si="315"/>
        <v>97745.216717283663</v>
      </c>
      <c r="L1051" s="146">
        <f t="shared" si="318"/>
        <v>239.80538999831171</v>
      </c>
      <c r="M1051" s="146">
        <f t="shared" si="312"/>
        <v>488126.57011142251</v>
      </c>
      <c r="N1051" s="146">
        <f t="shared" si="313"/>
        <v>5462163.0058937566</v>
      </c>
      <c r="O1051" s="145">
        <f t="shared" si="314"/>
        <v>55.881639934283527</v>
      </c>
    </row>
    <row r="1052" spans="1:15" x14ac:dyDescent="0.2">
      <c r="A1052" s="143" t="s">
        <v>52</v>
      </c>
      <c r="B1052" s="143" t="s">
        <v>48</v>
      </c>
      <c r="C1052" s="144" t="s">
        <v>75</v>
      </c>
      <c r="D1052" s="143" t="str">
        <f t="shared" si="316"/>
        <v>SEFemale30-34</v>
      </c>
      <c r="E1052" s="146">
        <f>VLOOKUP(D1052,'Appendix 1b. Person-years 2019'!$E$3:$F$1682,2,FALSE)</f>
        <v>102357.2911</v>
      </c>
      <c r="F1052" s="146">
        <f>VLOOKUP(D1052,'Appendix 2b.Deaths 2019'!$E$4:$F$1683,2,FALSE)</f>
        <v>80</v>
      </c>
      <c r="G1052" s="147">
        <f t="shared" si="317"/>
        <v>7.8157597900712706E-4</v>
      </c>
      <c r="H1052" s="304">
        <v>5</v>
      </c>
      <c r="I1052" s="148">
        <f>VLOOKUP(D1052,'Appendix 3b. nax IBGE 2019'!$E$5:$O$1850,11,FALSE)</f>
        <v>2.5000000000000675</v>
      </c>
      <c r="J1052" s="147">
        <f t="shared" si="311"/>
        <v>3.9002590231246859E-3</v>
      </c>
      <c r="K1052" s="146">
        <f t="shared" si="315"/>
        <v>97505.411327285357</v>
      </c>
      <c r="L1052" s="146">
        <f t="shared" si="318"/>
        <v>380.29636033272868</v>
      </c>
      <c r="M1052" s="146">
        <f t="shared" si="312"/>
        <v>486576.31573559501</v>
      </c>
      <c r="N1052" s="146">
        <f t="shared" si="313"/>
        <v>4974036.4357823338</v>
      </c>
      <c r="O1052" s="145">
        <f t="shared" si="314"/>
        <v>51.012927057828101</v>
      </c>
    </row>
    <row r="1053" spans="1:15" x14ac:dyDescent="0.2">
      <c r="A1053" s="143" t="s">
        <v>52</v>
      </c>
      <c r="B1053" s="143" t="s">
        <v>48</v>
      </c>
      <c r="C1053" s="144" t="s">
        <v>76</v>
      </c>
      <c r="D1053" s="143" t="str">
        <f t="shared" si="316"/>
        <v>SEFemale35-39</v>
      </c>
      <c r="E1053" s="146">
        <f>VLOOKUP(D1053,'Appendix 1b. Person-years 2019'!$E$3:$F$1682,2,FALSE)</f>
        <v>97080.394899999999</v>
      </c>
      <c r="F1053" s="146">
        <f>VLOOKUP(D1053,'Appendix 2b.Deaths 2019'!$E$4:$F$1683,2,FALSE)</f>
        <v>115</v>
      </c>
      <c r="G1053" s="147">
        <f t="shared" si="317"/>
        <v>1.1845852102111711E-3</v>
      </c>
      <c r="H1053" s="304">
        <v>5</v>
      </c>
      <c r="I1053" s="148">
        <f>VLOOKUP(D1053,'Appendix 3b. nax IBGE 2019'!$E$5:$O$1850,11,FALSE)</f>
        <v>2.5000000000000528</v>
      </c>
      <c r="J1053" s="147">
        <f t="shared" si="311"/>
        <v>5.9054373167926021E-3</v>
      </c>
      <c r="K1053" s="146">
        <f t="shared" si="315"/>
        <v>97125.114966952635</v>
      </c>
      <c r="L1053" s="146">
        <f t="shared" si="318"/>
        <v>573.5662783236138</v>
      </c>
      <c r="M1053" s="146">
        <f t="shared" si="312"/>
        <v>484191.65913895413</v>
      </c>
      <c r="N1053" s="146">
        <f t="shared" si="313"/>
        <v>4487460.1200467385</v>
      </c>
      <c r="O1053" s="145">
        <f t="shared" si="314"/>
        <v>46.202880908543811</v>
      </c>
    </row>
    <row r="1054" spans="1:15" x14ac:dyDescent="0.2">
      <c r="A1054" s="143" t="s">
        <v>52</v>
      </c>
      <c r="B1054" s="143" t="s">
        <v>48</v>
      </c>
      <c r="C1054" s="144" t="s">
        <v>77</v>
      </c>
      <c r="D1054" s="143" t="str">
        <f t="shared" si="316"/>
        <v>SEFemale40-44</v>
      </c>
      <c r="E1054" s="146">
        <f>VLOOKUP(D1054,'Appendix 1b. Person-years 2019'!$E$3:$F$1682,2,FALSE)</f>
        <v>86983.363599999997</v>
      </c>
      <c r="F1054" s="146">
        <f>VLOOKUP(D1054,'Appendix 2b.Deaths 2019'!$E$4:$F$1683,2,FALSE)</f>
        <v>137</v>
      </c>
      <c r="G1054" s="147">
        <f t="shared" si="317"/>
        <v>1.5750138225282427E-3</v>
      </c>
      <c r="H1054" s="304">
        <v>5</v>
      </c>
      <c r="I1054" s="148">
        <f>VLOOKUP(D1054,'Appendix 3b. nax IBGE 2019'!$E$5:$O$1850,11,FALSE)</f>
        <v>2.499999999999968</v>
      </c>
      <c r="J1054" s="147">
        <f t="shared" si="311"/>
        <v>7.8441823734795579E-3</v>
      </c>
      <c r="K1054" s="146">
        <f t="shared" si="315"/>
        <v>96551.548688629016</v>
      </c>
      <c r="L1054" s="146">
        <f t="shared" si="318"/>
        <v>757.36795635549709</v>
      </c>
      <c r="M1054" s="146">
        <f t="shared" si="312"/>
        <v>480864.32355225633</v>
      </c>
      <c r="N1054" s="146">
        <f t="shared" si="313"/>
        <v>4003268.4609077843</v>
      </c>
      <c r="O1054" s="145">
        <f t="shared" si="314"/>
        <v>41.462498688840334</v>
      </c>
    </row>
    <row r="1055" spans="1:15" x14ac:dyDescent="0.2">
      <c r="A1055" s="143" t="s">
        <v>52</v>
      </c>
      <c r="B1055" s="143" t="s">
        <v>48</v>
      </c>
      <c r="C1055" s="144" t="s">
        <v>78</v>
      </c>
      <c r="D1055" s="143" t="str">
        <f t="shared" si="316"/>
        <v>SEFemale45-49</v>
      </c>
      <c r="E1055" s="146">
        <f>VLOOKUP(D1055,'Appendix 1b. Person-years 2019'!$E$3:$F$1682,2,FALSE)</f>
        <v>76284.854300000006</v>
      </c>
      <c r="F1055" s="146">
        <f>VLOOKUP(D1055,'Appendix 2b.Deaths 2019'!$E$4:$F$1683,2,FALSE)</f>
        <v>186</v>
      </c>
      <c r="G1055" s="147">
        <f t="shared" si="317"/>
        <v>2.4382297338935862E-3</v>
      </c>
      <c r="H1055" s="304">
        <v>5</v>
      </c>
      <c r="I1055" s="148">
        <f>VLOOKUP(D1055,'Appendix 3b. nax IBGE 2019'!$E$5:$O$1850,11,FALSE)</f>
        <v>2.5000000000000169</v>
      </c>
      <c r="J1055" s="147">
        <f t="shared" si="311"/>
        <v>1.2117286846758222E-2</v>
      </c>
      <c r="K1055" s="146">
        <f t="shared" si="315"/>
        <v>95794.180732273526</v>
      </c>
      <c r="L1055" s="146">
        <f t="shared" si="318"/>
        <v>1160.7655661831579</v>
      </c>
      <c r="M1055" s="146">
        <f t="shared" si="312"/>
        <v>476068.98974590976</v>
      </c>
      <c r="N1055" s="146">
        <f t="shared" si="313"/>
        <v>3522404.1373555278</v>
      </c>
      <c r="O1055" s="145">
        <f t="shared" si="314"/>
        <v>36.770543997865339</v>
      </c>
    </row>
    <row r="1056" spans="1:15" x14ac:dyDescent="0.2">
      <c r="A1056" s="143" t="s">
        <v>52</v>
      </c>
      <c r="B1056" s="143" t="s">
        <v>48</v>
      </c>
      <c r="C1056" s="144" t="s">
        <v>79</v>
      </c>
      <c r="D1056" s="143" t="str">
        <f t="shared" si="316"/>
        <v>SEFemale50-54</v>
      </c>
      <c r="E1056" s="146">
        <f>VLOOKUP(D1056,'Appendix 1b. Person-years 2019'!$E$3:$F$1682,2,FALSE)</f>
        <v>68396.709700000007</v>
      </c>
      <c r="F1056" s="146">
        <f>VLOOKUP(D1056,'Appendix 2b.Deaths 2019'!$E$4:$F$1683,2,FALSE)</f>
        <v>288</v>
      </c>
      <c r="G1056" s="147">
        <f t="shared" si="317"/>
        <v>4.2107288678537112E-3</v>
      </c>
      <c r="H1056" s="304">
        <v>5</v>
      </c>
      <c r="I1056" s="148">
        <f>VLOOKUP(D1056,'Appendix 3b. nax IBGE 2019'!$E$5:$O$1850,11,FALSE)</f>
        <v>2.4999999999999876</v>
      </c>
      <c r="J1056" s="147">
        <f t="shared" si="311"/>
        <v>2.0834325103875704E-2</v>
      </c>
      <c r="K1056" s="146">
        <f t="shared" si="315"/>
        <v>94633.415166090374</v>
      </c>
      <c r="L1056" s="146">
        <f t="shared" si="318"/>
        <v>1971.6233372603685</v>
      </c>
      <c r="M1056" s="146">
        <f t="shared" si="312"/>
        <v>468238.01748730091</v>
      </c>
      <c r="N1056" s="146">
        <f t="shared" si="313"/>
        <v>3046335.147609618</v>
      </c>
      <c r="O1056" s="145">
        <f t="shared" si="314"/>
        <v>32.190903628100273</v>
      </c>
    </row>
    <row r="1057" spans="1:15" x14ac:dyDescent="0.2">
      <c r="A1057" s="143" t="s">
        <v>52</v>
      </c>
      <c r="B1057" s="143" t="s">
        <v>48</v>
      </c>
      <c r="C1057" s="144" t="s">
        <v>80</v>
      </c>
      <c r="D1057" s="143" t="str">
        <f t="shared" si="316"/>
        <v>SEFemale55-59</v>
      </c>
      <c r="E1057" s="146">
        <f>VLOOKUP(D1057,'Appendix 1b. Person-years 2019'!$E$3:$F$1682,2,FALSE)</f>
        <v>56008.048999999999</v>
      </c>
      <c r="F1057" s="146">
        <f>VLOOKUP(D1057,'Appendix 2b.Deaths 2019'!$E$4:$F$1683,2,FALSE)</f>
        <v>300</v>
      </c>
      <c r="G1057" s="147">
        <f t="shared" si="317"/>
        <v>5.3563729741773368E-3</v>
      </c>
      <c r="H1057" s="304">
        <v>5</v>
      </c>
      <c r="I1057" s="148">
        <f>VLOOKUP(D1057,'Appendix 3b. nax IBGE 2019'!$E$5:$O$1850,11,FALSE)</f>
        <v>2.4999999999999942</v>
      </c>
      <c r="J1057" s="147">
        <f t="shared" si="311"/>
        <v>2.6427969714040031E-2</v>
      </c>
      <c r="K1057" s="146">
        <f t="shared" si="315"/>
        <v>92661.791828829999</v>
      </c>
      <c r="L1057" s="146">
        <f t="shared" si="318"/>
        <v>2448.8630281010014</v>
      </c>
      <c r="M1057" s="146">
        <f t="shared" si="312"/>
        <v>457186.80157389748</v>
      </c>
      <c r="N1057" s="146">
        <f t="shared" si="313"/>
        <v>2578097.130122317</v>
      </c>
      <c r="O1057" s="145">
        <f t="shared" si="314"/>
        <v>27.822655694859872</v>
      </c>
    </row>
    <row r="1058" spans="1:15" x14ac:dyDescent="0.2">
      <c r="A1058" s="143" t="s">
        <v>52</v>
      </c>
      <c r="B1058" s="143" t="s">
        <v>48</v>
      </c>
      <c r="C1058" s="144" t="s">
        <v>81</v>
      </c>
      <c r="D1058" s="143" t="str">
        <f t="shared" si="316"/>
        <v>SEFemale60-64</v>
      </c>
      <c r="E1058" s="146">
        <f>VLOOKUP(D1058,'Appendix 1b. Person-years 2019'!$E$3:$F$1682,2,FALSE)</f>
        <v>43863.178699999997</v>
      </c>
      <c r="F1058" s="146">
        <f>VLOOKUP(D1058,'Appendix 2b.Deaths 2019'!$E$4:$F$1683,2,FALSE)</f>
        <v>403</v>
      </c>
      <c r="G1058" s="147">
        <f t="shared" si="317"/>
        <v>9.1876606288909934E-3</v>
      </c>
      <c r="H1058" s="304">
        <v>5</v>
      </c>
      <c r="I1058" s="148">
        <f>VLOOKUP(D1058,'Appendix 3b. nax IBGE 2019'!$E$5:$O$1850,11,FALSE)</f>
        <v>2.4999999999999951</v>
      </c>
      <c r="J1058" s="147">
        <f t="shared" si="311"/>
        <v>4.4906831329030027E-2</v>
      </c>
      <c r="K1058" s="146">
        <f t="shared" si="315"/>
        <v>90212.928800729002</v>
      </c>
      <c r="L1058" s="146">
        <f t="shared" si="318"/>
        <v>4051.1767773521324</v>
      </c>
      <c r="M1058" s="146">
        <f t="shared" si="312"/>
        <v>440936.70206026465</v>
      </c>
      <c r="N1058" s="146">
        <f t="shared" si="313"/>
        <v>2120910.3285484193</v>
      </c>
      <c r="O1058" s="145">
        <f t="shared" si="314"/>
        <v>23.51004846803378</v>
      </c>
    </row>
    <row r="1059" spans="1:15" x14ac:dyDescent="0.2">
      <c r="A1059" s="143" t="s">
        <v>52</v>
      </c>
      <c r="B1059" s="143" t="s">
        <v>48</v>
      </c>
      <c r="C1059" s="144" t="s">
        <v>82</v>
      </c>
      <c r="D1059" s="143" t="str">
        <f t="shared" si="316"/>
        <v>SEFemale65-69</v>
      </c>
      <c r="E1059" s="146">
        <f>VLOOKUP(D1059,'Appendix 1b. Person-years 2019'!$E$3:$F$1682,2,FALSE)</f>
        <v>34738.289799999999</v>
      </c>
      <c r="F1059" s="146">
        <f>VLOOKUP(D1059,'Appendix 2b.Deaths 2019'!$E$4:$F$1683,2,FALSE)</f>
        <v>498</v>
      </c>
      <c r="G1059" s="147">
        <f t="shared" si="317"/>
        <v>1.4335766178103565E-2</v>
      </c>
      <c r="H1059" s="304">
        <v>5</v>
      </c>
      <c r="I1059" s="148">
        <f>VLOOKUP(D1059,'Appendix 3b. nax IBGE 2019'!$E$5:$O$1850,11,FALSE)</f>
        <v>2.4999999999999933</v>
      </c>
      <c r="J1059" s="147">
        <f t="shared" si="311"/>
        <v>6.9198786821320593E-2</v>
      </c>
      <c r="K1059" s="146">
        <f t="shared" si="315"/>
        <v>86161.752023376874</v>
      </c>
      <c r="L1059" s="146">
        <f t="shared" si="318"/>
        <v>5962.2887104171441</v>
      </c>
      <c r="M1059" s="146">
        <f t="shared" si="312"/>
        <v>415903.03834084154</v>
      </c>
      <c r="N1059" s="146">
        <f t="shared" si="313"/>
        <v>1679973.6264881548</v>
      </c>
      <c r="O1059" s="145">
        <f t="shared" si="314"/>
        <v>19.497904662295571</v>
      </c>
    </row>
    <row r="1060" spans="1:15" x14ac:dyDescent="0.2">
      <c r="A1060" s="143" t="s">
        <v>52</v>
      </c>
      <c r="B1060" s="143" t="s">
        <v>48</v>
      </c>
      <c r="C1060" s="144" t="s">
        <v>19</v>
      </c>
      <c r="D1060" s="143" t="str">
        <f t="shared" si="316"/>
        <v>SEFemale70-74</v>
      </c>
      <c r="E1060" s="146">
        <f>VLOOKUP(D1060,'Appendix 1b. Person-years 2019'!$E$3:$F$1682,2,FALSE)</f>
        <v>25643.844099999998</v>
      </c>
      <c r="F1060" s="146">
        <f>VLOOKUP(D1060,'Appendix 2b.Deaths 2019'!$E$4:$F$1683,2,FALSE)</f>
        <v>524</v>
      </c>
      <c r="G1060" s="147">
        <f t="shared" si="317"/>
        <v>2.0433753923812071E-2</v>
      </c>
      <c r="H1060" s="304">
        <v>5</v>
      </c>
      <c r="I1060" s="148">
        <f>VLOOKUP(D1060,'Appendix 3b. nax IBGE 2019'!$E$5:$O$1850,11,FALSE)</f>
        <v>2.5</v>
      </c>
      <c r="J1060" s="147">
        <f t="shared" si="311"/>
        <v>9.7203203753782941E-2</v>
      </c>
      <c r="K1060" s="146">
        <f t="shared" si="315"/>
        <v>80199.463312959735</v>
      </c>
      <c r="L1060" s="146">
        <f t="shared" si="318"/>
        <v>7795.6447733536652</v>
      </c>
      <c r="M1060" s="146">
        <f t="shared" si="312"/>
        <v>381508.2046314145</v>
      </c>
      <c r="N1060" s="146">
        <f t="shared" si="313"/>
        <v>1264070.5881473131</v>
      </c>
      <c r="O1060" s="145">
        <f t="shared" si="314"/>
        <v>15.761584129491888</v>
      </c>
    </row>
    <row r="1061" spans="1:15" x14ac:dyDescent="0.2">
      <c r="A1061" s="143" t="s">
        <v>52</v>
      </c>
      <c r="B1061" s="143" t="s">
        <v>48</v>
      </c>
      <c r="C1061" s="144" t="s">
        <v>20</v>
      </c>
      <c r="D1061" s="143" t="str">
        <f t="shared" si="316"/>
        <v>SEFemale75-79</v>
      </c>
      <c r="E1061" s="146">
        <f>VLOOKUP(D1061,'Appendix 1b. Person-years 2019'!$E$3:$F$1682,2,FALSE)</f>
        <v>17716.999500000002</v>
      </c>
      <c r="F1061" s="146">
        <f>VLOOKUP(D1061,'Appendix 2b.Deaths 2019'!$E$4:$F$1683,2,FALSE)</f>
        <v>682</v>
      </c>
      <c r="G1061" s="147">
        <f t="shared" si="317"/>
        <v>3.8494102796582455E-2</v>
      </c>
      <c r="H1061" s="304">
        <v>5</v>
      </c>
      <c r="I1061" s="148">
        <f>VLOOKUP(D1061,'Appendix 3b. nax IBGE 2019'!$E$5:$O$1850,11,FALSE)</f>
        <v>2.5000000000000009</v>
      </c>
      <c r="J1061" s="147">
        <f t="shared" si="311"/>
        <v>0.17557409575672162</v>
      </c>
      <c r="K1061" s="146">
        <f t="shared" si="315"/>
        <v>72403.818539606073</v>
      </c>
      <c r="L1061" s="146">
        <f t="shared" si="318"/>
        <v>12712.234969425092</v>
      </c>
      <c r="M1061" s="146">
        <f t="shared" si="312"/>
        <v>330238.50527446764</v>
      </c>
      <c r="N1061" s="146">
        <f t="shared" si="313"/>
        <v>882562.3835158986</v>
      </c>
      <c r="O1061" s="145">
        <f t="shared" si="314"/>
        <v>12.189445271220364</v>
      </c>
    </row>
    <row r="1062" spans="1:15" x14ac:dyDescent="0.2">
      <c r="A1062" s="143" t="s">
        <v>52</v>
      </c>
      <c r="B1062" s="143" t="s">
        <v>48</v>
      </c>
      <c r="C1062" s="144" t="s">
        <v>21</v>
      </c>
      <c r="D1062" s="143" t="str">
        <f t="shared" si="316"/>
        <v>SEFemale80-84</v>
      </c>
      <c r="E1062" s="146">
        <f>VLOOKUP(D1062,'Appendix 1b. Person-years 2019'!$E$3:$F$1682,2,FALSE)</f>
        <v>11671.7889</v>
      </c>
      <c r="F1062" s="146">
        <f>VLOOKUP(D1062,'Appendix 2b.Deaths 2019'!$E$4:$F$1683,2,FALSE)</f>
        <v>675</v>
      </c>
      <c r="G1062" s="147">
        <f t="shared" si="317"/>
        <v>5.7831751909083962E-2</v>
      </c>
      <c r="H1062" s="304">
        <v>5</v>
      </c>
      <c r="I1062" s="148">
        <f>VLOOKUP(D1062,'Appendix 3b. nax IBGE 2019'!$E$5:$O$1850,11,FALSE)</f>
        <v>2.4999999999999996</v>
      </c>
      <c r="J1062" s="147">
        <f t="shared" si="311"/>
        <v>0.25263320714622767</v>
      </c>
      <c r="K1062" s="146">
        <f t="shared" si="315"/>
        <v>59691.583570180985</v>
      </c>
      <c r="L1062" s="146">
        <f t="shared" si="318"/>
        <v>15080.076196971893</v>
      </c>
      <c r="M1062" s="146">
        <f t="shared" si="312"/>
        <v>260757.72735847515</v>
      </c>
      <c r="N1062" s="146">
        <f t="shared" si="313"/>
        <v>552323.87824143097</v>
      </c>
      <c r="O1062" s="145">
        <f t="shared" si="314"/>
        <v>9.2529607225455681</v>
      </c>
    </row>
    <row r="1063" spans="1:15" x14ac:dyDescent="0.2">
      <c r="A1063" s="143" t="s">
        <v>52</v>
      </c>
      <c r="B1063" s="143" t="s">
        <v>48</v>
      </c>
      <c r="C1063" s="144" t="s">
        <v>22</v>
      </c>
      <c r="D1063" s="143" t="str">
        <f t="shared" si="316"/>
        <v>SEFemale85-89</v>
      </c>
      <c r="E1063" s="146">
        <f>VLOOKUP(D1063,'Appendix 1b. Person-years 2019'!$E$3:$F$1682,2,FALSE)</f>
        <v>6249.7170999999998</v>
      </c>
      <c r="F1063" s="146">
        <f>VLOOKUP(D1063,'Appendix 2b.Deaths 2019'!$E$4:$F$1683,2,FALSE)</f>
        <v>636</v>
      </c>
      <c r="G1063" s="147">
        <f t="shared" si="317"/>
        <v>0.10176460627313835</v>
      </c>
      <c r="H1063" s="304">
        <v>5</v>
      </c>
      <c r="I1063" s="148">
        <f>VLOOKUP(D1063,'Appendix 3b. nax IBGE 2019'!$E$5:$O$1850,11,FALSE)</f>
        <v>2.5</v>
      </c>
      <c r="J1063" s="147">
        <f t="shared" si="311"/>
        <v>0.4056268816128582</v>
      </c>
      <c r="K1063" s="146">
        <f t="shared" si="315"/>
        <v>44611.50737320909</v>
      </c>
      <c r="L1063" s="146">
        <f t="shared" si="318"/>
        <v>18095.626619843835</v>
      </c>
      <c r="M1063" s="146">
        <f t="shared" si="312"/>
        <v>177818.47031643585</v>
      </c>
      <c r="N1063" s="146">
        <f t="shared" si="313"/>
        <v>291566.15088295587</v>
      </c>
      <c r="O1063" s="145">
        <f t="shared" si="314"/>
        <v>6.5356713559078807</v>
      </c>
    </row>
    <row r="1064" spans="1:15" x14ac:dyDescent="0.2">
      <c r="A1064" s="143" t="s">
        <v>52</v>
      </c>
      <c r="B1064" s="143" t="s">
        <v>48</v>
      </c>
      <c r="C1064" s="144" t="s">
        <v>5</v>
      </c>
      <c r="D1064" s="143" t="str">
        <f t="shared" si="316"/>
        <v>SEFemale90+</v>
      </c>
      <c r="E1064" s="8">
        <f>VLOOKUP(D1064,'Appendix 1b. Person-years 2019'!$E$3:$F$1682,2,FALSE)</f>
        <v>3616.2968000000001</v>
      </c>
      <c r="F1064" s="8">
        <f>VLOOKUP(D1064,'Appendix 2b.Deaths 2019'!$E$4:$F$1683,2,FALSE)</f>
        <v>843</v>
      </c>
      <c r="G1064" s="7">
        <f t="shared" si="317"/>
        <v>0.23311139727248051</v>
      </c>
      <c r="H1064" s="306"/>
      <c r="I1064" s="148">
        <f>VLOOKUP(D1064,'Appendix 3b. nax IBGE 2019'!$E$5:$O$1850,11,FALSE)</f>
        <v>0</v>
      </c>
      <c r="J1064" s="7">
        <v>1</v>
      </c>
      <c r="K1064" s="8">
        <f t="shared" si="315"/>
        <v>26515.880753365254</v>
      </c>
      <c r="L1064" s="8">
        <f t="shared" si="318"/>
        <v>26515.880753365254</v>
      </c>
      <c r="M1064" s="8">
        <f>K1064*O1064</f>
        <v>113747.68056651999</v>
      </c>
      <c r="N1064" s="8">
        <f>M1064</f>
        <v>113747.68056651999</v>
      </c>
      <c r="O1064" s="142">
        <f>1/G1064</f>
        <v>4.289794543297746</v>
      </c>
    </row>
    <row r="1065" spans="1:15" x14ac:dyDescent="0.2">
      <c r="A1065" s="143" t="s">
        <v>52</v>
      </c>
      <c r="B1065" s="143" t="s">
        <v>47</v>
      </c>
      <c r="C1065" s="144">
        <v>0</v>
      </c>
      <c r="D1065" s="143" t="str">
        <f t="shared" si="316"/>
        <v>SEMale0</v>
      </c>
      <c r="E1065" s="151">
        <f>VLOOKUP(D1065,'Appendix 1b. Person-years 2019'!$E$3:$F$1682,2,FALSE)</f>
        <v>17564.227200000001</v>
      </c>
      <c r="F1065" s="151">
        <f>VLOOKUP(D1065,'Appendix 2b.Deaths 2019'!$E$4:$F$1683,2,FALSE)</f>
        <v>306</v>
      </c>
      <c r="G1065" s="152">
        <f t="shared" si="317"/>
        <v>1.7421774184292034E-2</v>
      </c>
      <c r="H1065" s="307">
        <v>1</v>
      </c>
      <c r="I1065" s="148">
        <f>VLOOKUP(D1065,'Appendix 3b. nax IBGE 2019'!$E$5:$O$1850,11,FALSE)</f>
        <v>8.6165301961305327E-2</v>
      </c>
      <c r="J1065" s="152">
        <f t="shared" ref="J1065:J1083" si="319">(H1065*G1065)/(1+(H1065-I1065)*G1065)</f>
        <v>1.7148755337070085E-2</v>
      </c>
      <c r="K1065" s="151">
        <v>100000</v>
      </c>
      <c r="L1065" s="151">
        <f t="shared" si="318"/>
        <v>1714.8755337070086</v>
      </c>
      <c r="M1065" s="151">
        <f t="shared" ref="M1065:M1083" si="320">K1066*H1065+L1065*I1065</f>
        <v>98432.887234480921</v>
      </c>
      <c r="N1065" s="151">
        <f t="shared" ref="N1065:N1083" si="321">N1066+M1065</f>
        <v>7134078.7433859874</v>
      </c>
      <c r="O1065" s="150">
        <f t="shared" ref="O1065:O1083" si="322">N1065/K1065</f>
        <v>71.340787433859873</v>
      </c>
    </row>
    <row r="1066" spans="1:15" x14ac:dyDescent="0.2">
      <c r="A1066" s="143" t="s">
        <v>52</v>
      </c>
      <c r="B1066" s="143" t="s">
        <v>47</v>
      </c>
      <c r="C1066" s="149" t="s">
        <v>107</v>
      </c>
      <c r="D1066" s="143" t="str">
        <f t="shared" si="316"/>
        <v>SEMale01-04</v>
      </c>
      <c r="E1066" s="146">
        <f>VLOOKUP(D1066,'Appendix 1b. Person-years 2019'!$E$3:$F$1682,2,FALSE)</f>
        <v>69441.778699999995</v>
      </c>
      <c r="F1066" s="146">
        <f>VLOOKUP(D1066,'Appendix 2b.Deaths 2019'!$E$4:$F$1683,2,FALSE)</f>
        <v>40</v>
      </c>
      <c r="G1066" s="147">
        <f t="shared" si="317"/>
        <v>5.7602211159951179E-4</v>
      </c>
      <c r="H1066" s="304">
        <v>4</v>
      </c>
      <c r="I1066" s="148">
        <f>VLOOKUP(D1066,'Appendix 3b. nax IBGE 2019'!$E$5:$O$1850,11,FALSE)</f>
        <v>1.6072387635446144</v>
      </c>
      <c r="J1066" s="147">
        <f t="shared" si="319"/>
        <v>2.3009171305582955E-3</v>
      </c>
      <c r="K1066" s="146">
        <f t="shared" ref="K1066:K1084" si="323">K1065-L1065</f>
        <v>98285.124466292997</v>
      </c>
      <c r="L1066" s="146">
        <f t="shared" si="318"/>
        <v>226.14592656354782</v>
      </c>
      <c r="M1066" s="146">
        <f t="shared" si="320"/>
        <v>392599.38465830841</v>
      </c>
      <c r="N1066" s="146">
        <f t="shared" si="321"/>
        <v>7035645.8561515063</v>
      </c>
      <c r="O1066" s="145">
        <f t="shared" si="322"/>
        <v>71.584035675351757</v>
      </c>
    </row>
    <row r="1067" spans="1:15" x14ac:dyDescent="0.2">
      <c r="A1067" s="143" t="s">
        <v>52</v>
      </c>
      <c r="B1067" s="143" t="s">
        <v>47</v>
      </c>
      <c r="C1067" s="149" t="s">
        <v>106</v>
      </c>
      <c r="D1067" s="143" t="str">
        <f t="shared" si="316"/>
        <v>SEMale05-09</v>
      </c>
      <c r="E1067" s="146">
        <f>VLOOKUP(D1067,'Appendix 1b. Person-years 2019'!$E$3:$F$1682,2,FALSE)</f>
        <v>87458.047099999996</v>
      </c>
      <c r="F1067" s="146">
        <f>VLOOKUP(D1067,'Appendix 2b.Deaths 2019'!$E$4:$F$1683,2,FALSE)</f>
        <v>24</v>
      </c>
      <c r="G1067" s="147">
        <f t="shared" si="317"/>
        <v>2.7441728686850589E-4</v>
      </c>
      <c r="H1067" s="304">
        <v>5</v>
      </c>
      <c r="I1067" s="148">
        <f>VLOOKUP(D1067,'Appendix 3b. nax IBGE 2019'!$E$5:$O$1850,11,FALSE)</f>
        <v>2.4999999999998819</v>
      </c>
      <c r="J1067" s="147">
        <f t="shared" si="319"/>
        <v>1.3711457690878935E-3</v>
      </c>
      <c r="K1067" s="146">
        <f t="shared" si="323"/>
        <v>98058.978539729447</v>
      </c>
      <c r="L1067" s="146">
        <f t="shared" si="318"/>
        <v>134.45315354583056</v>
      </c>
      <c r="M1067" s="146">
        <f t="shared" si="320"/>
        <v>489958.75981478265</v>
      </c>
      <c r="N1067" s="146">
        <f t="shared" si="321"/>
        <v>6643046.4714931976</v>
      </c>
      <c r="O1067" s="145">
        <f t="shared" si="322"/>
        <v>67.745417813032901</v>
      </c>
    </row>
    <row r="1068" spans="1:15" x14ac:dyDescent="0.2">
      <c r="A1068" s="143" t="s">
        <v>52</v>
      </c>
      <c r="B1068" s="143" t="s">
        <v>47</v>
      </c>
      <c r="C1068" s="149" t="s">
        <v>71</v>
      </c>
      <c r="D1068" s="143" t="str">
        <f t="shared" si="316"/>
        <v>SEMale10-14</v>
      </c>
      <c r="E1068" s="146">
        <f>VLOOKUP(D1068,'Appendix 1b. Person-years 2019'!$E$3:$F$1682,2,FALSE)</f>
        <v>92223.319799999997</v>
      </c>
      <c r="F1068" s="146">
        <f>VLOOKUP(D1068,'Appendix 2b.Deaths 2019'!$E$4:$F$1683,2,FALSE)</f>
        <v>35</v>
      </c>
      <c r="G1068" s="147">
        <f t="shared" si="317"/>
        <v>3.7951355552915154E-4</v>
      </c>
      <c r="H1068" s="304">
        <v>5</v>
      </c>
      <c r="I1068" s="148">
        <f>VLOOKUP(D1068,'Appendix 3b. nax IBGE 2019'!$E$5:$O$1850,11,FALSE)</f>
        <v>2.5000000000000413</v>
      </c>
      <c r="J1068" s="147">
        <f t="shared" si="319"/>
        <v>1.8957691024644111E-3</v>
      </c>
      <c r="K1068" s="146">
        <f t="shared" si="323"/>
        <v>97924.52538618361</v>
      </c>
      <c r="L1068" s="146">
        <f t="shared" si="318"/>
        <v>185.64228960061874</v>
      </c>
      <c r="M1068" s="146">
        <f t="shared" si="320"/>
        <v>489158.52120691654</v>
      </c>
      <c r="N1068" s="146">
        <f t="shared" si="321"/>
        <v>6153087.7116784146</v>
      </c>
      <c r="O1068" s="145">
        <f t="shared" si="322"/>
        <v>62.835001624083105</v>
      </c>
    </row>
    <row r="1069" spans="1:15" x14ac:dyDescent="0.2">
      <c r="A1069" s="143" t="s">
        <v>52</v>
      </c>
      <c r="B1069" s="143" t="s">
        <v>47</v>
      </c>
      <c r="C1069" s="144" t="s">
        <v>72</v>
      </c>
      <c r="D1069" s="143" t="str">
        <f t="shared" si="316"/>
        <v>SEMale15-19</v>
      </c>
      <c r="E1069" s="146">
        <f>VLOOKUP(D1069,'Appendix 1b. Person-years 2019'!$E$3:$F$1682,2,FALSE)</f>
        <v>96703.53</v>
      </c>
      <c r="F1069" s="146">
        <f>VLOOKUP(D1069,'Appendix 2b.Deaths 2019'!$E$4:$F$1683,2,FALSE)</f>
        <v>205</v>
      </c>
      <c r="G1069" s="147">
        <f t="shared" si="317"/>
        <v>2.1198812494228492E-3</v>
      </c>
      <c r="H1069" s="304">
        <v>5</v>
      </c>
      <c r="I1069" s="148">
        <f>VLOOKUP(D1069,'Appendix 3b. nax IBGE 2019'!$E$5:$O$1850,11,FALSE)</f>
        <v>2.4999999999999658</v>
      </c>
      <c r="J1069" s="147">
        <f t="shared" si="319"/>
        <v>1.0543528675260653E-2</v>
      </c>
      <c r="K1069" s="146">
        <f t="shared" si="323"/>
        <v>97738.883096582998</v>
      </c>
      <c r="L1069" s="146">
        <f t="shared" si="318"/>
        <v>1030.5127166167715</v>
      </c>
      <c r="M1069" s="146">
        <f t="shared" si="320"/>
        <v>486118.13369137305</v>
      </c>
      <c r="N1069" s="146">
        <f t="shared" si="321"/>
        <v>5663929.1904714983</v>
      </c>
      <c r="O1069" s="145">
        <f t="shared" si="322"/>
        <v>57.949600108224608</v>
      </c>
    </row>
    <row r="1070" spans="1:15" x14ac:dyDescent="0.2">
      <c r="A1070" s="143" t="s">
        <v>52</v>
      </c>
      <c r="B1070" s="143" t="s">
        <v>47</v>
      </c>
      <c r="C1070" s="144" t="s">
        <v>73</v>
      </c>
      <c r="D1070" s="143" t="str">
        <f t="shared" si="316"/>
        <v>SEMale20-24</v>
      </c>
      <c r="E1070" s="146">
        <f>VLOOKUP(D1070,'Appendix 1b. Person-years 2019'!$E$3:$F$1682,2,FALSE)</f>
        <v>105013.5205</v>
      </c>
      <c r="F1070" s="146">
        <f>VLOOKUP(D1070,'Appendix 2b.Deaths 2019'!$E$4:$F$1683,2,FALSE)</f>
        <v>347</v>
      </c>
      <c r="G1070" s="147">
        <f t="shared" si="317"/>
        <v>3.3043364163760228E-3</v>
      </c>
      <c r="H1070" s="304">
        <v>5</v>
      </c>
      <c r="I1070" s="148">
        <f>VLOOKUP(D1070,'Appendix 3b. nax IBGE 2019'!$E$5:$O$1850,11,FALSE)</f>
        <v>2.4999999999999885</v>
      </c>
      <c r="J1070" s="147">
        <f t="shared" si="319"/>
        <v>1.6386317319259307E-2</v>
      </c>
      <c r="K1070" s="146">
        <f t="shared" si="323"/>
        <v>96708.370379966233</v>
      </c>
      <c r="L1070" s="146">
        <f t="shared" si="318"/>
        <v>1584.6940444745844</v>
      </c>
      <c r="M1070" s="146">
        <f t="shared" si="320"/>
        <v>479580.11678864469</v>
      </c>
      <c r="N1070" s="146">
        <f t="shared" si="321"/>
        <v>5177811.056780125</v>
      </c>
      <c r="O1070" s="145">
        <f t="shared" si="322"/>
        <v>53.540464351085191</v>
      </c>
    </row>
    <row r="1071" spans="1:15" x14ac:dyDescent="0.2">
      <c r="A1071" s="143" t="s">
        <v>52</v>
      </c>
      <c r="B1071" s="143" t="s">
        <v>47</v>
      </c>
      <c r="C1071" s="144" t="s">
        <v>74</v>
      </c>
      <c r="D1071" s="143" t="str">
        <f t="shared" si="316"/>
        <v>SEMale25-29</v>
      </c>
      <c r="E1071" s="146">
        <f>VLOOKUP(D1071,'Appendix 1b. Person-years 2019'!$E$3:$F$1682,2,FALSE)</f>
        <v>96988.637300000002</v>
      </c>
      <c r="F1071" s="146">
        <f>VLOOKUP(D1071,'Appendix 2b.Deaths 2019'!$E$4:$F$1683,2,FALSE)</f>
        <v>285</v>
      </c>
      <c r="G1071" s="147">
        <f t="shared" si="317"/>
        <v>2.9384885480806728E-3</v>
      </c>
      <c r="H1071" s="304">
        <v>5</v>
      </c>
      <c r="I1071" s="148">
        <f>VLOOKUP(D1071,'Appendix 3b. nax IBGE 2019'!$E$5:$O$1850,11,FALSE)</f>
        <v>2.4999999999999942</v>
      </c>
      <c r="J1071" s="147">
        <f t="shared" si="319"/>
        <v>1.4585295927768076E-2</v>
      </c>
      <c r="K1071" s="146">
        <f t="shared" si="323"/>
        <v>95123.676335491647</v>
      </c>
      <c r="L1071" s="146">
        <f t="shared" si="318"/>
        <v>1387.4069690903748</v>
      </c>
      <c r="M1071" s="146">
        <f t="shared" si="320"/>
        <v>472149.86425473227</v>
      </c>
      <c r="N1071" s="146">
        <f t="shared" si="321"/>
        <v>4698230.9399914807</v>
      </c>
      <c r="O1071" s="145">
        <f t="shared" si="322"/>
        <v>49.390762857201736</v>
      </c>
    </row>
    <row r="1072" spans="1:15" x14ac:dyDescent="0.2">
      <c r="A1072" s="143" t="s">
        <v>52</v>
      </c>
      <c r="B1072" s="143" t="s">
        <v>47</v>
      </c>
      <c r="C1072" s="144" t="s">
        <v>75</v>
      </c>
      <c r="D1072" s="143" t="str">
        <f t="shared" si="316"/>
        <v>SEMale30-34</v>
      </c>
      <c r="E1072" s="146">
        <f>VLOOKUP(D1072,'Appendix 1b. Person-years 2019'!$E$3:$F$1682,2,FALSE)</f>
        <v>94761.054900000003</v>
      </c>
      <c r="F1072" s="146">
        <f>VLOOKUP(D1072,'Appendix 2b.Deaths 2019'!$E$4:$F$1683,2,FALSE)</f>
        <v>258</v>
      </c>
      <c r="G1072" s="147">
        <f t="shared" si="317"/>
        <v>2.7226374830067453E-3</v>
      </c>
      <c r="H1072" s="304">
        <v>5</v>
      </c>
      <c r="I1072" s="148">
        <f>VLOOKUP(D1072,'Appendix 3b. nax IBGE 2019'!$E$5:$O$1850,11,FALSE)</f>
        <v>2.4999999999999747</v>
      </c>
      <c r="J1072" s="147">
        <f t="shared" si="319"/>
        <v>1.3521154410504818E-2</v>
      </c>
      <c r="K1072" s="146">
        <f t="shared" si="323"/>
        <v>93736.269366401277</v>
      </c>
      <c r="L1072" s="146">
        <f t="shared" si="318"/>
        <v>1267.4225719677843</v>
      </c>
      <c r="M1072" s="146">
        <f t="shared" si="320"/>
        <v>465512.79040208692</v>
      </c>
      <c r="N1072" s="146">
        <f t="shared" si="321"/>
        <v>4226081.0757367481</v>
      </c>
      <c r="O1072" s="145">
        <f t="shared" si="322"/>
        <v>45.084801265320465</v>
      </c>
    </row>
    <row r="1073" spans="1:15" x14ac:dyDescent="0.2">
      <c r="A1073" s="143" t="s">
        <v>52</v>
      </c>
      <c r="B1073" s="143" t="s">
        <v>47</v>
      </c>
      <c r="C1073" s="144" t="s">
        <v>76</v>
      </c>
      <c r="D1073" s="143" t="str">
        <f t="shared" si="316"/>
        <v>SEMale35-39</v>
      </c>
      <c r="E1073" s="146">
        <f>VLOOKUP(D1073,'Appendix 1b. Person-years 2019'!$E$3:$F$1682,2,FALSE)</f>
        <v>87985.462599999999</v>
      </c>
      <c r="F1073" s="146">
        <f>VLOOKUP(D1073,'Appendix 2b.Deaths 2019'!$E$4:$F$1683,2,FALSE)</f>
        <v>329</v>
      </c>
      <c r="G1073" s="147">
        <f t="shared" si="317"/>
        <v>3.7392540799120605E-3</v>
      </c>
      <c r="H1073" s="304">
        <v>5</v>
      </c>
      <c r="I1073" s="148">
        <f>VLOOKUP(D1073,'Appendix 3b. nax IBGE 2019'!$E$5:$O$1850,11,FALSE)</f>
        <v>2.5000000000000013</v>
      </c>
      <c r="J1073" s="147">
        <f t="shared" si="319"/>
        <v>1.8523113827182879E-2</v>
      </c>
      <c r="K1073" s="146">
        <f t="shared" si="323"/>
        <v>92468.846794433499</v>
      </c>
      <c r="L1073" s="146">
        <f t="shared" si="318"/>
        <v>1712.8109746416264</v>
      </c>
      <c r="M1073" s="146">
        <f t="shared" si="320"/>
        <v>458062.2065355634</v>
      </c>
      <c r="N1073" s="146">
        <f t="shared" si="321"/>
        <v>3760568.2853346616</v>
      </c>
      <c r="O1073" s="145">
        <f t="shared" si="322"/>
        <v>40.668489071727485</v>
      </c>
    </row>
    <row r="1074" spans="1:15" x14ac:dyDescent="0.2">
      <c r="A1074" s="143" t="s">
        <v>52</v>
      </c>
      <c r="B1074" s="143" t="s">
        <v>47</v>
      </c>
      <c r="C1074" s="144" t="s">
        <v>77</v>
      </c>
      <c r="D1074" s="143" t="str">
        <f t="shared" si="316"/>
        <v>SEMale40-44</v>
      </c>
      <c r="E1074" s="146">
        <f>VLOOKUP(D1074,'Appendix 1b. Person-years 2019'!$E$3:$F$1682,2,FALSE)</f>
        <v>77428.7644</v>
      </c>
      <c r="F1074" s="146">
        <f>VLOOKUP(D1074,'Appendix 2b.Deaths 2019'!$E$4:$F$1683,2,FALSE)</f>
        <v>329</v>
      </c>
      <c r="G1074" s="147">
        <f t="shared" si="317"/>
        <v>4.2490669010340036E-3</v>
      </c>
      <c r="H1074" s="304">
        <v>5</v>
      </c>
      <c r="I1074" s="148">
        <f>VLOOKUP(D1074,'Appendix 3b. nax IBGE 2019'!$E$5:$O$1850,11,FALSE)</f>
        <v>2.4999999999999956</v>
      </c>
      <c r="J1074" s="147">
        <f t="shared" si="319"/>
        <v>2.1022024533574178E-2</v>
      </c>
      <c r="K1074" s="146">
        <f t="shared" si="323"/>
        <v>90756.035819791869</v>
      </c>
      <c r="L1074" s="146">
        <f t="shared" si="318"/>
        <v>1907.8756115736016</v>
      </c>
      <c r="M1074" s="146">
        <f t="shared" si="320"/>
        <v>449010.49007002532</v>
      </c>
      <c r="N1074" s="146">
        <f t="shared" si="321"/>
        <v>3302506.0787990983</v>
      </c>
      <c r="O1074" s="145">
        <f t="shared" si="322"/>
        <v>36.388831320890453</v>
      </c>
    </row>
    <row r="1075" spans="1:15" x14ac:dyDescent="0.2">
      <c r="A1075" s="143" t="s">
        <v>52</v>
      </c>
      <c r="B1075" s="143" t="s">
        <v>47</v>
      </c>
      <c r="C1075" s="144" t="s">
        <v>78</v>
      </c>
      <c r="D1075" s="143" t="str">
        <f t="shared" si="316"/>
        <v>SEMale45-49</v>
      </c>
      <c r="E1075" s="146">
        <f>VLOOKUP(D1075,'Appendix 1b. Person-years 2019'!$E$3:$F$1682,2,FALSE)</f>
        <v>67142.907999999996</v>
      </c>
      <c r="F1075" s="146">
        <f>VLOOKUP(D1075,'Appendix 2b.Deaths 2019'!$E$4:$F$1683,2,FALSE)</f>
        <v>335</v>
      </c>
      <c r="G1075" s="147">
        <f t="shared" si="317"/>
        <v>4.9893579229544245E-3</v>
      </c>
      <c r="H1075" s="304">
        <v>5</v>
      </c>
      <c r="I1075" s="148">
        <f>VLOOKUP(D1075,'Appendix 3b. nax IBGE 2019'!$E$5:$O$1850,11,FALSE)</f>
        <v>2.4999999999999987</v>
      </c>
      <c r="J1075" s="147">
        <f t="shared" si="319"/>
        <v>2.463945200211214E-2</v>
      </c>
      <c r="K1075" s="146">
        <f t="shared" si="323"/>
        <v>88848.160208218265</v>
      </c>
      <c r="L1075" s="146">
        <f t="shared" si="318"/>
        <v>2189.1699789263635</v>
      </c>
      <c r="M1075" s="146">
        <f t="shared" si="320"/>
        <v>438767.87609377538</v>
      </c>
      <c r="N1075" s="146">
        <f t="shared" si="321"/>
        <v>2853495.5887290728</v>
      </c>
      <c r="O1075" s="145">
        <f t="shared" si="322"/>
        <v>32.116541097101191</v>
      </c>
    </row>
    <row r="1076" spans="1:15" x14ac:dyDescent="0.2">
      <c r="A1076" s="143" t="s">
        <v>52</v>
      </c>
      <c r="B1076" s="143" t="s">
        <v>47</v>
      </c>
      <c r="C1076" s="144" t="s">
        <v>79</v>
      </c>
      <c r="D1076" s="143" t="str">
        <f t="shared" si="316"/>
        <v>SEMale50-54</v>
      </c>
      <c r="E1076" s="146">
        <f>VLOOKUP(D1076,'Appendix 1b. Person-years 2019'!$E$3:$F$1682,2,FALSE)</f>
        <v>60078.430899999999</v>
      </c>
      <c r="F1076" s="146">
        <f>VLOOKUP(D1076,'Appendix 2b.Deaths 2019'!$E$4:$F$1683,2,FALSE)</f>
        <v>427</v>
      </c>
      <c r="G1076" s="147">
        <f t="shared" si="317"/>
        <v>7.107376035015588E-3</v>
      </c>
      <c r="H1076" s="304">
        <v>5</v>
      </c>
      <c r="I1076" s="148">
        <f>VLOOKUP(D1076,'Appendix 3b. nax IBGE 2019'!$E$5:$O$1850,11,FALSE)</f>
        <v>2.5000000000000031</v>
      </c>
      <c r="J1076" s="147">
        <f t="shared" si="319"/>
        <v>3.4916468987799806E-2</v>
      </c>
      <c r="K1076" s="146">
        <f t="shared" si="323"/>
        <v>86658.9902292919</v>
      </c>
      <c r="L1076" s="146">
        <f t="shared" si="318"/>
        <v>3025.8259448551171</v>
      </c>
      <c r="M1076" s="146">
        <f t="shared" si="320"/>
        <v>425730.38628432172</v>
      </c>
      <c r="N1076" s="146">
        <f t="shared" si="321"/>
        <v>2414727.7126352973</v>
      </c>
      <c r="O1076" s="145">
        <f t="shared" si="322"/>
        <v>27.864710934735619</v>
      </c>
    </row>
    <row r="1077" spans="1:15" x14ac:dyDescent="0.2">
      <c r="A1077" s="143" t="s">
        <v>52</v>
      </c>
      <c r="B1077" s="143" t="s">
        <v>47</v>
      </c>
      <c r="C1077" s="144" t="s">
        <v>80</v>
      </c>
      <c r="D1077" s="143" t="str">
        <f t="shared" si="316"/>
        <v>SEMale55-59</v>
      </c>
      <c r="E1077" s="146">
        <f>VLOOKUP(D1077,'Appendix 1b. Person-years 2019'!$E$3:$F$1682,2,FALSE)</f>
        <v>47881.840300000003</v>
      </c>
      <c r="F1077" s="146">
        <f>VLOOKUP(D1077,'Appendix 2b.Deaths 2019'!$E$4:$F$1683,2,FALSE)</f>
        <v>500</v>
      </c>
      <c r="G1077" s="147">
        <f t="shared" si="317"/>
        <v>1.0442372241068603E-2</v>
      </c>
      <c r="H1077" s="304">
        <v>5</v>
      </c>
      <c r="I1077" s="148">
        <f>VLOOKUP(D1077,'Appendix 3b. nax IBGE 2019'!$E$5:$O$1850,11,FALSE)</f>
        <v>2.4999999999999978</v>
      </c>
      <c r="J1077" s="147">
        <f t="shared" si="319"/>
        <v>5.0883500083346141E-2</v>
      </c>
      <c r="K1077" s="146">
        <f t="shared" si="323"/>
        <v>83633.164284436789</v>
      </c>
      <c r="L1077" s="146">
        <f t="shared" si="318"/>
        <v>4255.5481218376408</v>
      </c>
      <c r="M1077" s="146">
        <f t="shared" si="320"/>
        <v>407526.9511175899</v>
      </c>
      <c r="N1077" s="146">
        <f t="shared" si="321"/>
        <v>1988997.3263509755</v>
      </c>
      <c r="O1077" s="145">
        <f t="shared" si="322"/>
        <v>23.782399522591135</v>
      </c>
    </row>
    <row r="1078" spans="1:15" x14ac:dyDescent="0.2">
      <c r="A1078" s="143" t="s">
        <v>52</v>
      </c>
      <c r="B1078" s="143" t="s">
        <v>47</v>
      </c>
      <c r="C1078" s="144" t="s">
        <v>81</v>
      </c>
      <c r="D1078" s="143" t="str">
        <f t="shared" si="316"/>
        <v>SEMale60-64</v>
      </c>
      <c r="E1078" s="146">
        <f>VLOOKUP(D1078,'Appendix 1b. Person-years 2019'!$E$3:$F$1682,2,FALSE)</f>
        <v>36570.952599999997</v>
      </c>
      <c r="F1078" s="146">
        <f>VLOOKUP(D1078,'Appendix 2b.Deaths 2019'!$E$4:$F$1683,2,FALSE)</f>
        <v>573</v>
      </c>
      <c r="G1078" s="147">
        <f t="shared" si="317"/>
        <v>1.5668172668819133E-2</v>
      </c>
      <c r="H1078" s="304">
        <v>5</v>
      </c>
      <c r="I1078" s="148">
        <f>VLOOKUP(D1078,'Appendix 3b. nax IBGE 2019'!$E$5:$O$1850,11,FALSE)</f>
        <v>2.5000000000000062</v>
      </c>
      <c r="J1078" s="147">
        <f t="shared" si="319"/>
        <v>7.5387887257380409E-2</v>
      </c>
      <c r="K1078" s="146">
        <f t="shared" si="323"/>
        <v>79377.616162599152</v>
      </c>
      <c r="L1078" s="146">
        <f t="shared" si="318"/>
        <v>5984.1107780256416</v>
      </c>
      <c r="M1078" s="146">
        <f t="shared" si="320"/>
        <v>381927.80386793165</v>
      </c>
      <c r="N1078" s="146">
        <f t="shared" si="321"/>
        <v>1581470.3752333857</v>
      </c>
      <c r="O1078" s="145">
        <f t="shared" si="322"/>
        <v>19.923379558210229</v>
      </c>
    </row>
    <row r="1079" spans="1:15" x14ac:dyDescent="0.2">
      <c r="A1079" s="143" t="s">
        <v>52</v>
      </c>
      <c r="B1079" s="143" t="s">
        <v>47</v>
      </c>
      <c r="C1079" s="144" t="s">
        <v>82</v>
      </c>
      <c r="D1079" s="143" t="str">
        <f t="shared" si="316"/>
        <v>SEMale65-69</v>
      </c>
      <c r="E1079" s="146">
        <f>VLOOKUP(D1079,'Appendix 1b. Person-years 2019'!$E$3:$F$1682,2,FALSE)</f>
        <v>27782.392199999998</v>
      </c>
      <c r="F1079" s="146">
        <f>VLOOKUP(D1079,'Appendix 2b.Deaths 2019'!$E$4:$F$1683,2,FALSE)</f>
        <v>665</v>
      </c>
      <c r="G1079" s="147">
        <f t="shared" si="317"/>
        <v>2.3936023766880667E-2</v>
      </c>
      <c r="H1079" s="304">
        <v>5</v>
      </c>
      <c r="I1079" s="148">
        <f>VLOOKUP(D1079,'Appendix 3b. nax IBGE 2019'!$E$5:$O$1850,11,FALSE)</f>
        <v>2.4999999999999996</v>
      </c>
      <c r="J1079" s="147">
        <f t="shared" si="319"/>
        <v>0.1129228111081351</v>
      </c>
      <c r="K1079" s="146">
        <f t="shared" si="323"/>
        <v>73393.505384573509</v>
      </c>
      <c r="L1079" s="146">
        <f t="shared" si="318"/>
        <v>8287.8009451060898</v>
      </c>
      <c r="M1079" s="146">
        <f t="shared" si="320"/>
        <v>346248.02456010226</v>
      </c>
      <c r="N1079" s="146">
        <f t="shared" si="321"/>
        <v>1199542.571365454</v>
      </c>
      <c r="O1079" s="145">
        <f t="shared" si="322"/>
        <v>16.343988001117935</v>
      </c>
    </row>
    <row r="1080" spans="1:15" x14ac:dyDescent="0.2">
      <c r="A1080" s="143" t="s">
        <v>52</v>
      </c>
      <c r="B1080" s="143" t="s">
        <v>47</v>
      </c>
      <c r="C1080" s="144" t="s">
        <v>19</v>
      </c>
      <c r="D1080" s="143" t="str">
        <f t="shared" si="316"/>
        <v>SEMale70-74</v>
      </c>
      <c r="E1080" s="146">
        <f>VLOOKUP(D1080,'Appendix 1b. Person-years 2019'!$E$3:$F$1682,2,FALSE)</f>
        <v>20095.402300000002</v>
      </c>
      <c r="F1080" s="146">
        <f>VLOOKUP(D1080,'Appendix 2b.Deaths 2019'!$E$4:$F$1683,2,FALSE)</f>
        <v>660</v>
      </c>
      <c r="G1080" s="147">
        <f t="shared" si="317"/>
        <v>3.2843333522116151E-2</v>
      </c>
      <c r="H1080" s="304">
        <v>5</v>
      </c>
      <c r="I1080" s="148">
        <f>VLOOKUP(D1080,'Appendix 3b. nax IBGE 2019'!$E$5:$O$1850,11,FALSE)</f>
        <v>2.4999999999999987</v>
      </c>
      <c r="J1080" s="147">
        <f t="shared" si="319"/>
        <v>0.15175621745107931</v>
      </c>
      <c r="K1080" s="146">
        <f t="shared" si="323"/>
        <v>65105.704439467416</v>
      </c>
      <c r="L1080" s="146">
        <f t="shared" si="318"/>
        <v>9880.195440221516</v>
      </c>
      <c r="M1080" s="146">
        <f t="shared" si="320"/>
        <v>300828.03359678324</v>
      </c>
      <c r="N1080" s="146">
        <f t="shared" si="321"/>
        <v>853294.54680535174</v>
      </c>
      <c r="O1080" s="145">
        <f t="shared" si="322"/>
        <v>13.106294665757124</v>
      </c>
    </row>
    <row r="1081" spans="1:15" x14ac:dyDescent="0.2">
      <c r="A1081" s="143" t="s">
        <v>52</v>
      </c>
      <c r="B1081" s="143" t="s">
        <v>47</v>
      </c>
      <c r="C1081" s="144" t="s">
        <v>20</v>
      </c>
      <c r="D1081" s="143" t="str">
        <f t="shared" si="316"/>
        <v>SEMale75-79</v>
      </c>
      <c r="E1081" s="146">
        <f>VLOOKUP(D1081,'Appendix 1b. Person-years 2019'!$E$3:$F$1682,2,FALSE)</f>
        <v>12345.427</v>
      </c>
      <c r="F1081" s="146">
        <f>VLOOKUP(D1081,'Appendix 2b.Deaths 2019'!$E$4:$F$1683,2,FALSE)</f>
        <v>684</v>
      </c>
      <c r="G1081" s="147">
        <f t="shared" si="317"/>
        <v>5.5405130984938794E-2</v>
      </c>
      <c r="H1081" s="304">
        <v>5</v>
      </c>
      <c r="I1081" s="148">
        <f>VLOOKUP(D1081,'Appendix 3b. nax IBGE 2019'!$E$5:$O$1850,11,FALSE)</f>
        <v>2.5000000000000004</v>
      </c>
      <c r="J1081" s="147">
        <f t="shared" si="319"/>
        <v>0.2433223835889155</v>
      </c>
      <c r="K1081" s="146">
        <f t="shared" si="323"/>
        <v>55225.508999245896</v>
      </c>
      <c r="L1081" s="146">
        <f t="shared" si="318"/>
        <v>13437.602484607614</v>
      </c>
      <c r="M1081" s="146">
        <f t="shared" si="320"/>
        <v>242533.53878471043</v>
      </c>
      <c r="N1081" s="146">
        <f t="shared" si="321"/>
        <v>552466.51320856845</v>
      </c>
      <c r="O1081" s="145">
        <f t="shared" si="322"/>
        <v>10.003828361565891</v>
      </c>
    </row>
    <row r="1082" spans="1:15" x14ac:dyDescent="0.2">
      <c r="A1082" s="143" t="s">
        <v>52</v>
      </c>
      <c r="B1082" s="143" t="s">
        <v>47</v>
      </c>
      <c r="C1082" s="144" t="s">
        <v>21</v>
      </c>
      <c r="D1082" s="143" t="str">
        <f t="shared" si="316"/>
        <v>SEMale80-84</v>
      </c>
      <c r="E1082" s="146">
        <f>VLOOKUP(D1082,'Appendix 1b. Person-years 2019'!$E$3:$F$1682,2,FALSE)</f>
        <v>7139.8010999999997</v>
      </c>
      <c r="F1082" s="146">
        <f>VLOOKUP(D1082,'Appendix 2b.Deaths 2019'!$E$4:$F$1683,2,FALSE)</f>
        <v>618</v>
      </c>
      <c r="G1082" s="147">
        <f t="shared" si="317"/>
        <v>8.6557033080375309E-2</v>
      </c>
      <c r="H1082" s="304">
        <v>5</v>
      </c>
      <c r="I1082" s="148">
        <f>VLOOKUP(D1082,'Appendix 3b. nax IBGE 2019'!$E$5:$O$1850,11,FALSE)</f>
        <v>2.5</v>
      </c>
      <c r="J1082" s="147">
        <f t="shared" si="319"/>
        <v>0.35579398588644706</v>
      </c>
      <c r="K1082" s="146">
        <f t="shared" si="323"/>
        <v>41787.906514638278</v>
      </c>
      <c r="L1082" s="146">
        <f t="shared" si="318"/>
        <v>14867.88582069338</v>
      </c>
      <c r="M1082" s="146">
        <f t="shared" si="320"/>
        <v>171769.81802145793</v>
      </c>
      <c r="N1082" s="146">
        <f t="shared" si="321"/>
        <v>309932.97442385805</v>
      </c>
      <c r="O1082" s="145">
        <f t="shared" si="322"/>
        <v>7.4168102753673173</v>
      </c>
    </row>
    <row r="1083" spans="1:15" x14ac:dyDescent="0.2">
      <c r="A1083" s="143" t="s">
        <v>52</v>
      </c>
      <c r="B1083" s="143" t="s">
        <v>47</v>
      </c>
      <c r="C1083" s="144" t="s">
        <v>22</v>
      </c>
      <c r="D1083" s="143" t="str">
        <f t="shared" si="316"/>
        <v>SEMale85-89</v>
      </c>
      <c r="E1083" s="146">
        <f>VLOOKUP(D1083,'Appendix 1b. Person-years 2019'!$E$3:$F$1682,2,FALSE)</f>
        <v>3316.6131</v>
      </c>
      <c r="F1083" s="146">
        <f>VLOOKUP(D1083,'Appendix 2b.Deaths 2019'!$E$4:$F$1683,2,FALSE)</f>
        <v>475</v>
      </c>
      <c r="G1083" s="147">
        <f t="shared" si="317"/>
        <v>0.14321839348701842</v>
      </c>
      <c r="H1083" s="304">
        <v>5</v>
      </c>
      <c r="I1083" s="148">
        <f>VLOOKUP(D1083,'Appendix 3b. nax IBGE 2019'!$E$5:$O$1850,11,FALSE)</f>
        <v>2.5000000000000004</v>
      </c>
      <c r="J1083" s="147">
        <f t="shared" si="319"/>
        <v>0.52729581768273093</v>
      </c>
      <c r="K1083" s="146">
        <f t="shared" si="323"/>
        <v>26920.020693944898</v>
      </c>
      <c r="L1083" s="146">
        <f t="shared" si="318"/>
        <v>14194.814323849712</v>
      </c>
      <c r="M1083" s="146">
        <f t="shared" si="320"/>
        <v>99113.067660100205</v>
      </c>
      <c r="N1083" s="146">
        <f t="shared" si="321"/>
        <v>138163.15640240011</v>
      </c>
      <c r="O1083" s="145">
        <f t="shared" si="322"/>
        <v>5.1323569908501989</v>
      </c>
    </row>
    <row r="1084" spans="1:15" x14ac:dyDescent="0.2">
      <c r="A1084" s="143" t="s">
        <v>52</v>
      </c>
      <c r="B1084" s="143" t="s">
        <v>47</v>
      </c>
      <c r="C1084" s="144" t="s">
        <v>5</v>
      </c>
      <c r="D1084" s="143" t="str">
        <f t="shared" si="316"/>
        <v>SEMale90+</v>
      </c>
      <c r="E1084" s="8">
        <f>VLOOKUP(D1084,'Appendix 1b. Person-years 2019'!$E$3:$F$1682,2,FALSE)</f>
        <v>1669.3833999999999</v>
      </c>
      <c r="F1084" s="8">
        <f>VLOOKUP(D1084,'Appendix 2b.Deaths 2019'!$E$4:$F$1683,2,FALSE)</f>
        <v>544</v>
      </c>
      <c r="G1084" s="7">
        <f t="shared" si="317"/>
        <v>0.32586882078736379</v>
      </c>
      <c r="H1084" s="306"/>
      <c r="I1084" s="148">
        <f>VLOOKUP(D1084,'Appendix 3b. nax IBGE 2019'!$E$5:$O$1850,11,FALSE)</f>
        <v>0</v>
      </c>
      <c r="J1084" s="7">
        <v>1</v>
      </c>
      <c r="K1084" s="8">
        <f t="shared" si="323"/>
        <v>12725.206370095186</v>
      </c>
      <c r="L1084" s="8">
        <f t="shared" si="318"/>
        <v>12725.206370095186</v>
      </c>
      <c r="M1084" s="8">
        <f>K1084*O1084</f>
        <v>39050.088742299922</v>
      </c>
      <c r="N1084" s="8">
        <f>M1084</f>
        <v>39050.088742299922</v>
      </c>
      <c r="O1084" s="142">
        <f>1/G1084</f>
        <v>3.0687194852941175</v>
      </c>
    </row>
    <row r="1085" spans="1:15" x14ac:dyDescent="0.2">
      <c r="A1085" s="143" t="s">
        <v>62</v>
      </c>
      <c r="B1085" s="143" t="s">
        <v>48</v>
      </c>
      <c r="C1085" s="144">
        <v>0</v>
      </c>
      <c r="D1085" s="143" t="str">
        <f t="shared" si="316"/>
        <v>SPFemale0</v>
      </c>
      <c r="E1085" s="151">
        <f>VLOOKUP(D1085,'Appendix 1b. Person-years 2019'!$E$3:$F$1682,2,FALSE)</f>
        <v>296110.8737</v>
      </c>
      <c r="F1085" s="151">
        <f>VLOOKUP(D1085,'Appendix 2b.Deaths 2019'!$E$4:$F$1683,2,FALSE)</f>
        <v>2888</v>
      </c>
      <c r="G1085" s="152">
        <f t="shared" si="317"/>
        <v>9.7531035044864014E-3</v>
      </c>
      <c r="H1085" s="307">
        <v>1</v>
      </c>
      <c r="I1085" s="148">
        <f>VLOOKUP(D1085,'Appendix 3b. nax IBGE 2019'!$E$5:$O$1850,11,FALSE)</f>
        <v>7.453091898219634E-2</v>
      </c>
      <c r="J1085" s="152">
        <f t="shared" ref="J1085:J1103" si="324">(H1085*G1085)/(1+(H1085-I1085)*G1085)</f>
        <v>9.6658575819819053E-3</v>
      </c>
      <c r="K1085" s="151">
        <v>100000</v>
      </c>
      <c r="L1085" s="151">
        <f t="shared" si="318"/>
        <v>966.58575819819055</v>
      </c>
      <c r="M1085" s="151">
        <f t="shared" ref="M1085:M1103" si="325">K1086*H1085+L1085*I1085</f>
        <v>99105.454766635434</v>
      </c>
      <c r="N1085" s="151">
        <f t="shared" ref="N1085:N1103" si="326">N1086+M1085</f>
        <v>8058785.8189597614</v>
      </c>
      <c r="O1085" s="150">
        <f t="shared" ref="O1085:O1103" si="327">N1085/K1085</f>
        <v>80.587858189597611</v>
      </c>
    </row>
    <row r="1086" spans="1:15" x14ac:dyDescent="0.2">
      <c r="A1086" s="143" t="s">
        <v>62</v>
      </c>
      <c r="B1086" s="143" t="s">
        <v>48</v>
      </c>
      <c r="C1086" s="149" t="s">
        <v>107</v>
      </c>
      <c r="D1086" s="143" t="str">
        <f t="shared" si="316"/>
        <v>SPFemale01-04</v>
      </c>
      <c r="E1086" s="146">
        <f>VLOOKUP(D1086,'Appendix 1b. Person-years 2019'!$E$3:$F$1682,2,FALSE)</f>
        <v>1198304.1333999999</v>
      </c>
      <c r="F1086" s="146">
        <f>VLOOKUP(D1086,'Appendix 2b.Deaths 2019'!$E$4:$F$1683,2,FALSE)</f>
        <v>440</v>
      </c>
      <c r="G1086" s="147">
        <f t="shared" si="317"/>
        <v>3.6718558146968004E-4</v>
      </c>
      <c r="H1086" s="304">
        <v>4</v>
      </c>
      <c r="I1086" s="148">
        <f>VLOOKUP(D1086,'Appendix 3b. nax IBGE 2019'!$E$5:$O$1850,11,FALSE)</f>
        <v>1.5107124188844894</v>
      </c>
      <c r="J1086" s="147">
        <f t="shared" si="324"/>
        <v>1.4674010765274236E-3</v>
      </c>
      <c r="K1086" s="146">
        <f t="shared" ref="K1086:K1104" si="328">K1085-L1085</f>
        <v>99033.414241801816</v>
      </c>
      <c r="L1086" s="146">
        <f t="shared" si="318"/>
        <v>145.32173867060627</v>
      </c>
      <c r="M1086" s="146">
        <f t="shared" si="325"/>
        <v>395771.90936786839</v>
      </c>
      <c r="N1086" s="146">
        <f t="shared" si="326"/>
        <v>7959680.3641931256</v>
      </c>
      <c r="O1086" s="145">
        <f t="shared" si="327"/>
        <v>80.373684227008695</v>
      </c>
    </row>
    <row r="1087" spans="1:15" x14ac:dyDescent="0.2">
      <c r="A1087" s="143" t="s">
        <v>62</v>
      </c>
      <c r="B1087" s="143" t="s">
        <v>48</v>
      </c>
      <c r="C1087" s="149" t="s">
        <v>106</v>
      </c>
      <c r="D1087" s="143" t="str">
        <f t="shared" si="316"/>
        <v>SPFemale05-09</v>
      </c>
      <c r="E1087" s="146">
        <f>VLOOKUP(D1087,'Appendix 1b. Person-years 2019'!$E$3:$F$1682,2,FALSE)</f>
        <v>1470279.3532</v>
      </c>
      <c r="F1087" s="146">
        <f>VLOOKUP(D1087,'Appendix 2b.Deaths 2019'!$E$4:$F$1683,2,FALSE)</f>
        <v>224</v>
      </c>
      <c r="G1087" s="147">
        <f t="shared" si="317"/>
        <v>1.5235199998726338E-4</v>
      </c>
      <c r="H1087" s="304">
        <v>5</v>
      </c>
      <c r="I1087" s="148">
        <f>VLOOKUP(D1087,'Appendix 3b. nax IBGE 2019'!$E$5:$O$1850,11,FALSE)</f>
        <v>2.5000000000007239</v>
      </c>
      <c r="J1087" s="147">
        <f t="shared" si="324"/>
        <v>7.6146997125369007E-4</v>
      </c>
      <c r="K1087" s="146">
        <f t="shared" si="328"/>
        <v>98888.092503131207</v>
      </c>
      <c r="L1087" s="146">
        <f t="shared" si="318"/>
        <v>75.300312955691567</v>
      </c>
      <c r="M1087" s="146">
        <f t="shared" si="325"/>
        <v>494252.21173326689</v>
      </c>
      <c r="N1087" s="146">
        <f t="shared" si="326"/>
        <v>7563908.454825257</v>
      </c>
      <c r="O1087" s="145">
        <f t="shared" si="327"/>
        <v>76.489577899237489</v>
      </c>
    </row>
    <row r="1088" spans="1:15" x14ac:dyDescent="0.2">
      <c r="A1088" s="143" t="s">
        <v>62</v>
      </c>
      <c r="B1088" s="143" t="s">
        <v>48</v>
      </c>
      <c r="C1088" s="149" t="s">
        <v>71</v>
      </c>
      <c r="D1088" s="143" t="str">
        <f t="shared" si="316"/>
        <v>SPFemale10-14</v>
      </c>
      <c r="E1088" s="146">
        <f>VLOOKUP(D1088,'Appendix 1b. Person-years 2019'!$E$3:$F$1682,2,FALSE)</f>
        <v>1456773.6129999999</v>
      </c>
      <c r="F1088" s="146">
        <f>VLOOKUP(D1088,'Appendix 2b.Deaths 2019'!$E$4:$F$1683,2,FALSE)</f>
        <v>259</v>
      </c>
      <c r="G1088" s="147">
        <f t="shared" si="317"/>
        <v>1.7779015056885165E-4</v>
      </c>
      <c r="H1088" s="304">
        <v>5</v>
      </c>
      <c r="I1088" s="148">
        <f>VLOOKUP(D1088,'Appendix 3b. nax IBGE 2019'!$E$5:$O$1850,11,FALSE)</f>
        <v>2.4999999999996332</v>
      </c>
      <c r="J1088" s="147">
        <f t="shared" si="324"/>
        <v>8.885558116653961E-4</v>
      </c>
      <c r="K1088" s="146">
        <f t="shared" si="328"/>
        <v>98812.792190175518</v>
      </c>
      <c r="L1088" s="146">
        <f t="shared" si="318"/>
        <v>87.800680767465522</v>
      </c>
      <c r="M1088" s="146">
        <f t="shared" si="325"/>
        <v>493844.45924895885</v>
      </c>
      <c r="N1088" s="146">
        <f t="shared" si="326"/>
        <v>7069656.2430919902</v>
      </c>
      <c r="O1088" s="145">
        <f t="shared" si="327"/>
        <v>71.54596167554601</v>
      </c>
    </row>
    <row r="1089" spans="1:15" x14ac:dyDescent="0.2">
      <c r="A1089" s="143" t="s">
        <v>62</v>
      </c>
      <c r="B1089" s="143" t="s">
        <v>48</v>
      </c>
      <c r="C1089" s="144" t="s">
        <v>72</v>
      </c>
      <c r="D1089" s="143" t="str">
        <f t="shared" si="316"/>
        <v>SPFemale15-19</v>
      </c>
      <c r="E1089" s="146">
        <f>VLOOKUP(D1089,'Appendix 1b. Person-years 2019'!$E$3:$F$1682,2,FALSE)</f>
        <v>1557695.5658</v>
      </c>
      <c r="F1089" s="146">
        <f>VLOOKUP(D1089,'Appendix 2b.Deaths 2019'!$E$4:$F$1683,2,FALSE)</f>
        <v>597</v>
      </c>
      <c r="G1089" s="147">
        <f t="shared" si="317"/>
        <v>3.832584576264061E-4</v>
      </c>
      <c r="H1089" s="304">
        <v>5</v>
      </c>
      <c r="I1089" s="148">
        <f>VLOOKUP(D1089,'Appendix 3b. nax IBGE 2019'!$E$5:$O$1850,11,FALSE)</f>
        <v>2.499999999999901</v>
      </c>
      <c r="J1089" s="147">
        <f t="shared" si="324"/>
        <v>1.9144579576219586E-3</v>
      </c>
      <c r="K1089" s="146">
        <f t="shared" si="328"/>
        <v>98724.99150940805</v>
      </c>
      <c r="L1089" s="146">
        <f t="shared" si="318"/>
        <v>189.00484561134652</v>
      </c>
      <c r="M1089" s="146">
        <f t="shared" si="325"/>
        <v>493152.44543301186</v>
      </c>
      <c r="N1089" s="146">
        <f t="shared" si="326"/>
        <v>6575811.7838430312</v>
      </c>
      <c r="O1089" s="145">
        <f t="shared" si="327"/>
        <v>66.607367428503508</v>
      </c>
    </row>
    <row r="1090" spans="1:15" x14ac:dyDescent="0.2">
      <c r="A1090" s="143" t="s">
        <v>62</v>
      </c>
      <c r="B1090" s="143" t="s">
        <v>48</v>
      </c>
      <c r="C1090" s="144" t="s">
        <v>73</v>
      </c>
      <c r="D1090" s="143" t="str">
        <f t="shared" si="316"/>
        <v>SPFemale20-24</v>
      </c>
      <c r="E1090" s="146">
        <f>VLOOKUP(D1090,'Appendix 1b. Person-years 2019'!$E$3:$F$1682,2,FALSE)</f>
        <v>1708806.7863</v>
      </c>
      <c r="F1090" s="146">
        <f>VLOOKUP(D1090,'Appendix 2b.Deaths 2019'!$E$4:$F$1683,2,FALSE)</f>
        <v>898</v>
      </c>
      <c r="G1090" s="147">
        <f t="shared" si="317"/>
        <v>5.2551289426020929E-4</v>
      </c>
      <c r="H1090" s="304">
        <v>5</v>
      </c>
      <c r="I1090" s="148">
        <f>VLOOKUP(D1090,'Appendix 3b. nax IBGE 2019'!$E$5:$O$1850,11,FALSE)</f>
        <v>2.4999999999998628</v>
      </c>
      <c r="J1090" s="147">
        <f t="shared" si="324"/>
        <v>2.6241169530638415E-3</v>
      </c>
      <c r="K1090" s="146">
        <f t="shared" si="328"/>
        <v>98535.986663796706</v>
      </c>
      <c r="L1090" s="146">
        <f t="shared" si="318"/>
        <v>258.56995309134152</v>
      </c>
      <c r="M1090" s="146">
        <f t="shared" si="325"/>
        <v>492033.50843625516</v>
      </c>
      <c r="N1090" s="146">
        <f t="shared" si="326"/>
        <v>6082659.3384100189</v>
      </c>
      <c r="O1090" s="145">
        <f t="shared" si="327"/>
        <v>61.730333701979973</v>
      </c>
    </row>
    <row r="1091" spans="1:15" x14ac:dyDescent="0.2">
      <c r="A1091" s="143" t="s">
        <v>62</v>
      </c>
      <c r="B1091" s="143" t="s">
        <v>48</v>
      </c>
      <c r="C1091" s="144" t="s">
        <v>74</v>
      </c>
      <c r="D1091" s="143" t="str">
        <f t="shared" si="316"/>
        <v>SPFemale25-29</v>
      </c>
      <c r="E1091" s="146">
        <f>VLOOKUP(D1091,'Appendix 1b. Person-years 2019'!$E$3:$F$1682,2,FALSE)</f>
        <v>1757099.6547999999</v>
      </c>
      <c r="F1091" s="146">
        <f>VLOOKUP(D1091,'Appendix 2b.Deaths 2019'!$E$4:$F$1683,2,FALSE)</f>
        <v>1007</v>
      </c>
      <c r="G1091" s="147">
        <f t="shared" si="317"/>
        <v>5.7310352161819801E-4</v>
      </c>
      <c r="H1091" s="304">
        <v>5</v>
      </c>
      <c r="I1091" s="148">
        <f>VLOOKUP(D1091,'Appendix 3b. nax IBGE 2019'!$E$5:$O$1850,11,FALSE)</f>
        <v>2.5000000000000822</v>
      </c>
      <c r="J1091" s="147">
        <f t="shared" si="324"/>
        <v>2.8614178864221655E-3</v>
      </c>
      <c r="K1091" s="146">
        <f t="shared" si="328"/>
        <v>98277.416710705365</v>
      </c>
      <c r="L1091" s="146">
        <f t="shared" si="318"/>
        <v>281.21275800737698</v>
      </c>
      <c r="M1091" s="146">
        <f t="shared" si="325"/>
        <v>490684.05165850843</v>
      </c>
      <c r="N1091" s="146">
        <f t="shared" si="326"/>
        <v>5590625.8299737638</v>
      </c>
      <c r="O1091" s="145">
        <f t="shared" si="327"/>
        <v>56.886169957342567</v>
      </c>
    </row>
    <row r="1092" spans="1:15" x14ac:dyDescent="0.2">
      <c r="A1092" s="143" t="s">
        <v>62</v>
      </c>
      <c r="B1092" s="143" t="s">
        <v>48</v>
      </c>
      <c r="C1092" s="144" t="s">
        <v>75</v>
      </c>
      <c r="D1092" s="143" t="str">
        <f t="shared" si="316"/>
        <v>SPFemale30-34</v>
      </c>
      <c r="E1092" s="146">
        <f>VLOOKUP(D1092,'Appendix 1b. Person-years 2019'!$E$3:$F$1682,2,FALSE)</f>
        <v>1911399.1144000001</v>
      </c>
      <c r="F1092" s="146">
        <f>VLOOKUP(D1092,'Appendix 2b.Deaths 2019'!$E$4:$F$1683,2,FALSE)</f>
        <v>1456</v>
      </c>
      <c r="G1092" s="147">
        <f t="shared" si="317"/>
        <v>7.6174567050432446E-4</v>
      </c>
      <c r="H1092" s="304">
        <v>5</v>
      </c>
      <c r="I1092" s="148">
        <f>VLOOKUP(D1092,'Appendix 3b. nax IBGE 2019'!$E$5:$O$1850,11,FALSE)</f>
        <v>2.500000000000083</v>
      </c>
      <c r="J1092" s="147">
        <f t="shared" si="324"/>
        <v>3.8014889331808204E-3</v>
      </c>
      <c r="K1092" s="146">
        <f t="shared" si="328"/>
        <v>97996.203952697993</v>
      </c>
      <c r="L1092" s="146">
        <f t="shared" si="318"/>
        <v>372.53148481991201</v>
      </c>
      <c r="M1092" s="146">
        <f t="shared" si="325"/>
        <v>489049.69105144026</v>
      </c>
      <c r="N1092" s="146">
        <f t="shared" si="326"/>
        <v>5099941.7783152554</v>
      </c>
      <c r="O1092" s="145">
        <f t="shared" si="327"/>
        <v>52.042238092987333</v>
      </c>
    </row>
    <row r="1093" spans="1:15" x14ac:dyDescent="0.2">
      <c r="A1093" s="143" t="s">
        <v>62</v>
      </c>
      <c r="B1093" s="143" t="s">
        <v>48</v>
      </c>
      <c r="C1093" s="144" t="s">
        <v>76</v>
      </c>
      <c r="D1093" s="143" t="str">
        <f t="shared" si="316"/>
        <v>SPFemale35-39</v>
      </c>
      <c r="E1093" s="146">
        <f>VLOOKUP(D1093,'Appendix 1b. Person-years 2019'!$E$3:$F$1682,2,FALSE)</f>
        <v>1936134.5105000001</v>
      </c>
      <c r="F1093" s="146">
        <f>VLOOKUP(D1093,'Appendix 2b.Deaths 2019'!$E$4:$F$1683,2,FALSE)</f>
        <v>2028</v>
      </c>
      <c r="G1093" s="147">
        <f t="shared" si="317"/>
        <v>1.04744788598199E-3</v>
      </c>
      <c r="H1093" s="304">
        <v>5</v>
      </c>
      <c r="I1093" s="148">
        <f>VLOOKUP(D1093,'Appendix 3b. nax IBGE 2019'!$E$5:$O$1850,11,FALSE)</f>
        <v>2.499999999999988</v>
      </c>
      <c r="J1093" s="147">
        <f t="shared" si="324"/>
        <v>5.2235609103278976E-3</v>
      </c>
      <c r="K1093" s="146">
        <f t="shared" si="328"/>
        <v>97623.672467878088</v>
      </c>
      <c r="L1093" s="146">
        <f t="shared" si="318"/>
        <v>509.94319942586179</v>
      </c>
      <c r="M1093" s="146">
        <f t="shared" si="325"/>
        <v>486843.50434082578</v>
      </c>
      <c r="N1093" s="146">
        <f t="shared" si="326"/>
        <v>4610892.0872638151</v>
      </c>
      <c r="O1093" s="145">
        <f t="shared" si="327"/>
        <v>47.231291045529701</v>
      </c>
    </row>
    <row r="1094" spans="1:15" x14ac:dyDescent="0.2">
      <c r="A1094" s="143" t="s">
        <v>62</v>
      </c>
      <c r="B1094" s="143" t="s">
        <v>48</v>
      </c>
      <c r="C1094" s="144" t="s">
        <v>77</v>
      </c>
      <c r="D1094" s="143" t="str">
        <f t="shared" si="316"/>
        <v>SPFemale40-44</v>
      </c>
      <c r="E1094" s="146">
        <f>VLOOKUP(D1094,'Appendix 1b. Person-years 2019'!$E$3:$F$1682,2,FALSE)</f>
        <v>1785920.3181</v>
      </c>
      <c r="F1094" s="146">
        <f>VLOOKUP(D1094,'Appendix 2b.Deaths 2019'!$E$4:$F$1683,2,FALSE)</f>
        <v>2929</v>
      </c>
      <c r="G1094" s="147">
        <f t="shared" si="317"/>
        <v>1.6400507739987506E-3</v>
      </c>
      <c r="H1094" s="304">
        <v>5</v>
      </c>
      <c r="I1094" s="148">
        <f>VLOOKUP(D1094,'Appendix 3b. nax IBGE 2019'!$E$5:$O$1850,11,FALSE)</f>
        <v>2.49999999999998</v>
      </c>
      <c r="J1094" s="147">
        <f t="shared" si="324"/>
        <v>8.1667690801164681E-3</v>
      </c>
      <c r="K1094" s="146">
        <f t="shared" si="328"/>
        <v>97113.729268452225</v>
      </c>
      <c r="L1094" s="146">
        <f t="shared" si="318"/>
        <v>793.10540144439733</v>
      </c>
      <c r="M1094" s="146">
        <f t="shared" si="325"/>
        <v>483585.88283865014</v>
      </c>
      <c r="N1094" s="146">
        <f t="shared" si="326"/>
        <v>4124048.5829229895</v>
      </c>
      <c r="O1094" s="145">
        <f t="shared" si="327"/>
        <v>42.466174597443896</v>
      </c>
    </row>
    <row r="1095" spans="1:15" x14ac:dyDescent="0.2">
      <c r="A1095" s="143" t="s">
        <v>62</v>
      </c>
      <c r="B1095" s="143" t="s">
        <v>48</v>
      </c>
      <c r="C1095" s="144" t="s">
        <v>78</v>
      </c>
      <c r="D1095" s="143" t="str">
        <f t="shared" si="316"/>
        <v>SPFemale45-49</v>
      </c>
      <c r="E1095" s="146">
        <f>VLOOKUP(D1095,'Appendix 1b. Person-years 2019'!$E$3:$F$1682,2,FALSE)</f>
        <v>1601791.5651</v>
      </c>
      <c r="F1095" s="146">
        <f>VLOOKUP(D1095,'Appendix 2b.Deaths 2019'!$E$4:$F$1683,2,FALSE)</f>
        <v>3845</v>
      </c>
      <c r="G1095" s="147">
        <f t="shared" si="317"/>
        <v>2.4004371628464382E-3</v>
      </c>
      <c r="H1095" s="304">
        <v>5</v>
      </c>
      <c r="I1095" s="148">
        <f>VLOOKUP(D1095,'Appendix 3b. nax IBGE 2019'!$E$5:$O$1850,11,FALSE)</f>
        <v>2.4999999999999774</v>
      </c>
      <c r="J1095" s="147">
        <f t="shared" si="324"/>
        <v>1.1930589239767704E-2</v>
      </c>
      <c r="K1095" s="146">
        <f t="shared" si="328"/>
        <v>96320.623867007831</v>
      </c>
      <c r="L1095" s="146">
        <f t="shared" si="318"/>
        <v>1149.1617986754359</v>
      </c>
      <c r="M1095" s="146">
        <f t="shared" si="325"/>
        <v>478730.21483835048</v>
      </c>
      <c r="N1095" s="146">
        <f t="shared" si="326"/>
        <v>3640462.7000843394</v>
      </c>
      <c r="O1095" s="145">
        <f t="shared" si="327"/>
        <v>37.795256653557523</v>
      </c>
    </row>
    <row r="1096" spans="1:15" x14ac:dyDescent="0.2">
      <c r="A1096" s="143" t="s">
        <v>62</v>
      </c>
      <c r="B1096" s="143" t="s">
        <v>48</v>
      </c>
      <c r="C1096" s="144" t="s">
        <v>79</v>
      </c>
      <c r="D1096" s="143" t="str">
        <f t="shared" si="316"/>
        <v>SPFemale50-54</v>
      </c>
      <c r="E1096" s="146">
        <f>VLOOKUP(D1096,'Appendix 1b. Person-years 2019'!$E$3:$F$1682,2,FALSE)</f>
        <v>1502352.9881</v>
      </c>
      <c r="F1096" s="146">
        <f>VLOOKUP(D1096,'Appendix 2b.Deaths 2019'!$E$4:$F$1683,2,FALSE)</f>
        <v>5371</v>
      </c>
      <c r="G1096" s="147">
        <f t="shared" si="317"/>
        <v>3.575058619740632E-3</v>
      </c>
      <c r="H1096" s="304">
        <v>5</v>
      </c>
      <c r="I1096" s="148">
        <f>VLOOKUP(D1096,'Appendix 3b. nax IBGE 2019'!$E$5:$O$1850,11,FALSE)</f>
        <v>2.4999999999999827</v>
      </c>
      <c r="J1096" s="147">
        <f t="shared" si="324"/>
        <v>1.7716945303644989E-2</v>
      </c>
      <c r="K1096" s="146">
        <f t="shared" si="328"/>
        <v>95171.462068332388</v>
      </c>
      <c r="L1096" s="146">
        <f t="shared" si="318"/>
        <v>1686.1475879325687</v>
      </c>
      <c r="M1096" s="146">
        <f t="shared" si="325"/>
        <v>471641.94137183047</v>
      </c>
      <c r="N1096" s="146">
        <f t="shared" si="326"/>
        <v>3161732.4852459887</v>
      </c>
      <c r="O1096" s="145">
        <f t="shared" si="327"/>
        <v>33.221434414613583</v>
      </c>
    </row>
    <row r="1097" spans="1:15" x14ac:dyDescent="0.2">
      <c r="A1097" s="143" t="s">
        <v>62</v>
      </c>
      <c r="B1097" s="143" t="s">
        <v>48</v>
      </c>
      <c r="C1097" s="144" t="s">
        <v>80</v>
      </c>
      <c r="D1097" s="143" t="str">
        <f t="shared" si="316"/>
        <v>SPFemale55-59</v>
      </c>
      <c r="E1097" s="146">
        <f>VLOOKUP(D1097,'Appendix 1b. Person-years 2019'!$E$3:$F$1682,2,FALSE)</f>
        <v>1384278.8026999999</v>
      </c>
      <c r="F1097" s="146">
        <f>VLOOKUP(D1097,'Appendix 2b.Deaths 2019'!$E$4:$F$1683,2,FALSE)</f>
        <v>7753</v>
      </c>
      <c r="G1097" s="147">
        <f t="shared" si="317"/>
        <v>5.6007503581489322E-3</v>
      </c>
      <c r="H1097" s="304">
        <v>5</v>
      </c>
      <c r="I1097" s="148">
        <f>VLOOKUP(D1097,'Appendix 3b. nax IBGE 2019'!$E$5:$O$1850,11,FALSE)</f>
        <v>2.5000000000000169</v>
      </c>
      <c r="J1097" s="147">
        <f t="shared" si="324"/>
        <v>2.7617061128232246E-2</v>
      </c>
      <c r="K1097" s="146">
        <f t="shared" si="328"/>
        <v>93485.314480399815</v>
      </c>
      <c r="L1097" s="146">
        <f t="shared" si="318"/>
        <v>2581.7896445972169</v>
      </c>
      <c r="M1097" s="146">
        <f t="shared" si="325"/>
        <v>460972.09829050611</v>
      </c>
      <c r="N1097" s="146">
        <f t="shared" si="326"/>
        <v>2690090.5438741581</v>
      </c>
      <c r="O1097" s="145">
        <f t="shared" si="327"/>
        <v>28.775541472218762</v>
      </c>
    </row>
    <row r="1098" spans="1:15" x14ac:dyDescent="0.2">
      <c r="A1098" s="143" t="s">
        <v>62</v>
      </c>
      <c r="B1098" s="143" t="s">
        <v>48</v>
      </c>
      <c r="C1098" s="144" t="s">
        <v>81</v>
      </c>
      <c r="D1098" s="143" t="str">
        <f t="shared" si="316"/>
        <v>SPFemale60-64</v>
      </c>
      <c r="E1098" s="146">
        <f>VLOOKUP(D1098,'Appendix 1b. Person-years 2019'!$E$3:$F$1682,2,FALSE)</f>
        <v>1190480.0255</v>
      </c>
      <c r="F1098" s="146">
        <f>VLOOKUP(D1098,'Appendix 2b.Deaths 2019'!$E$4:$F$1683,2,FALSE)</f>
        <v>10435</v>
      </c>
      <c r="G1098" s="147">
        <f t="shared" si="317"/>
        <v>8.765371763056095E-3</v>
      </c>
      <c r="H1098" s="304">
        <v>5</v>
      </c>
      <c r="I1098" s="148">
        <f>VLOOKUP(D1098,'Appendix 3b. nax IBGE 2019'!$E$5:$O$1850,11,FALSE)</f>
        <v>2.4999999999999907</v>
      </c>
      <c r="J1098" s="147">
        <f t="shared" si="324"/>
        <v>4.2887056333808078E-2</v>
      </c>
      <c r="K1098" s="146">
        <f t="shared" si="328"/>
        <v>90903.5248358026</v>
      </c>
      <c r="L1098" s="146">
        <f t="shared" si="318"/>
        <v>3898.5845905747879</v>
      </c>
      <c r="M1098" s="146">
        <f t="shared" si="325"/>
        <v>444771.16270257602</v>
      </c>
      <c r="N1098" s="146">
        <f t="shared" si="326"/>
        <v>2229118.4455836518</v>
      </c>
      <c r="O1098" s="145">
        <f t="shared" si="327"/>
        <v>24.521804293178601</v>
      </c>
    </row>
    <row r="1099" spans="1:15" x14ac:dyDescent="0.2">
      <c r="A1099" s="143" t="s">
        <v>62</v>
      </c>
      <c r="B1099" s="143" t="s">
        <v>48</v>
      </c>
      <c r="C1099" s="144" t="s">
        <v>82</v>
      </c>
      <c r="D1099" s="143" t="str">
        <f t="shared" si="316"/>
        <v>SPFemale65-69</v>
      </c>
      <c r="E1099" s="146">
        <f>VLOOKUP(D1099,'Appendix 1b. Person-years 2019'!$E$3:$F$1682,2,FALSE)</f>
        <v>939317.52209999994</v>
      </c>
      <c r="F1099" s="146">
        <f>VLOOKUP(D1099,'Appendix 2b.Deaths 2019'!$E$4:$F$1683,2,FALSE)</f>
        <v>12705</v>
      </c>
      <c r="G1099" s="147">
        <f t="shared" si="317"/>
        <v>1.3525777706771474E-2</v>
      </c>
      <c r="H1099" s="304">
        <v>5</v>
      </c>
      <c r="I1099" s="148">
        <f>VLOOKUP(D1099,'Appendix 3b. nax IBGE 2019'!$E$5:$O$1850,11,FALSE)</f>
        <v>2.4999999999999978</v>
      </c>
      <c r="J1099" s="147">
        <f t="shared" si="324"/>
        <v>6.5416853971132685E-2</v>
      </c>
      <c r="K1099" s="146">
        <f t="shared" si="328"/>
        <v>87004.940245227815</v>
      </c>
      <c r="L1099" s="146">
        <f t="shared" si="318"/>
        <v>5691.589470789193</v>
      </c>
      <c r="M1099" s="146">
        <f t="shared" si="325"/>
        <v>420795.72754916601</v>
      </c>
      <c r="N1099" s="146">
        <f t="shared" si="326"/>
        <v>1784347.282881076</v>
      </c>
      <c r="O1099" s="145">
        <f t="shared" si="327"/>
        <v>20.508574316030828</v>
      </c>
    </row>
    <row r="1100" spans="1:15" x14ac:dyDescent="0.2">
      <c r="A1100" s="143" t="s">
        <v>62</v>
      </c>
      <c r="B1100" s="143" t="s">
        <v>48</v>
      </c>
      <c r="C1100" s="144" t="s">
        <v>19</v>
      </c>
      <c r="D1100" s="143" t="str">
        <f t="shared" si="316"/>
        <v>SPFemale70-74</v>
      </c>
      <c r="E1100" s="146">
        <f>VLOOKUP(D1100,'Appendix 1b. Person-years 2019'!$E$3:$F$1682,2,FALSE)</f>
        <v>694946.92740000004</v>
      </c>
      <c r="F1100" s="146">
        <f>VLOOKUP(D1100,'Appendix 2b.Deaths 2019'!$E$4:$F$1683,2,FALSE)</f>
        <v>14133</v>
      </c>
      <c r="G1100" s="147">
        <f t="shared" si="317"/>
        <v>2.0336804787202515E-2</v>
      </c>
      <c r="H1100" s="304">
        <v>5</v>
      </c>
      <c r="I1100" s="148">
        <f>VLOOKUP(D1100,'Appendix 3b. nax IBGE 2019'!$E$5:$O$1850,11,FALSE)</f>
        <v>2.4999999999999973</v>
      </c>
      <c r="J1100" s="147">
        <f t="shared" si="324"/>
        <v>9.6764330677624646E-2</v>
      </c>
      <c r="K1100" s="146">
        <f t="shared" si="328"/>
        <v>81313.350774438615</v>
      </c>
      <c r="L1100" s="146">
        <f t="shared" si="318"/>
        <v>7868.2319628434643</v>
      </c>
      <c r="M1100" s="146">
        <f t="shared" si="325"/>
        <v>386896.17396508437</v>
      </c>
      <c r="N1100" s="146">
        <f t="shared" si="326"/>
        <v>1363551.55533191</v>
      </c>
      <c r="O1100" s="145">
        <f t="shared" si="327"/>
        <v>16.76909809207557</v>
      </c>
    </row>
    <row r="1101" spans="1:15" x14ac:dyDescent="0.2">
      <c r="A1101" s="143" t="s">
        <v>62</v>
      </c>
      <c r="B1101" s="143" t="s">
        <v>48</v>
      </c>
      <c r="C1101" s="144" t="s">
        <v>20</v>
      </c>
      <c r="D1101" s="143" t="str">
        <f t="shared" si="316"/>
        <v>SPFemale75-79</v>
      </c>
      <c r="E1101" s="146">
        <f>VLOOKUP(D1101,'Appendix 1b. Person-years 2019'!$E$3:$F$1682,2,FALSE)</f>
        <v>473537.77669999999</v>
      </c>
      <c r="F1101" s="146">
        <f>VLOOKUP(D1101,'Appendix 2b.Deaths 2019'!$E$4:$F$1683,2,FALSE)</f>
        <v>16064</v>
      </c>
      <c r="G1101" s="147">
        <f t="shared" si="317"/>
        <v>3.3923375896105147E-2</v>
      </c>
      <c r="H1101" s="304">
        <v>5</v>
      </c>
      <c r="I1101" s="148">
        <f>VLOOKUP(D1101,'Appendix 3b. nax IBGE 2019'!$E$5:$O$1850,11,FALSE)</f>
        <v>2.4999999999999964</v>
      </c>
      <c r="J1101" s="147">
        <f t="shared" si="324"/>
        <v>0.15635652643072845</v>
      </c>
      <c r="K1101" s="146">
        <f t="shared" si="328"/>
        <v>73445.118811595152</v>
      </c>
      <c r="L1101" s="146">
        <f t="shared" si="318"/>
        <v>11483.623660673169</v>
      </c>
      <c r="M1101" s="146">
        <f t="shared" si="325"/>
        <v>338516.5349062928</v>
      </c>
      <c r="N1101" s="146">
        <f t="shared" si="326"/>
        <v>976655.38136682566</v>
      </c>
      <c r="O1101" s="145">
        <f t="shared" si="327"/>
        <v>13.297757525209914</v>
      </c>
    </row>
    <row r="1102" spans="1:15" x14ac:dyDescent="0.2">
      <c r="A1102" s="143" t="s">
        <v>62</v>
      </c>
      <c r="B1102" s="143" t="s">
        <v>48</v>
      </c>
      <c r="C1102" s="144" t="s">
        <v>21</v>
      </c>
      <c r="D1102" s="143" t="str">
        <f t="shared" si="316"/>
        <v>SPFemale80-84</v>
      </c>
      <c r="E1102" s="146">
        <f>VLOOKUP(D1102,'Appendix 1b. Person-years 2019'!$E$3:$F$1682,2,FALSE)</f>
        <v>329008.1274</v>
      </c>
      <c r="F1102" s="146">
        <f>VLOOKUP(D1102,'Appendix 2b.Deaths 2019'!$E$4:$F$1683,2,FALSE)</f>
        <v>19033</v>
      </c>
      <c r="G1102" s="147">
        <f t="shared" si="317"/>
        <v>5.784963475039067E-2</v>
      </c>
      <c r="H1102" s="304">
        <v>5</v>
      </c>
      <c r="I1102" s="148">
        <f>VLOOKUP(D1102,'Appendix 3b. nax IBGE 2019'!$E$5:$O$1850,11,FALSE)</f>
        <v>2.4999999999999996</v>
      </c>
      <c r="J1102" s="147">
        <f t="shared" si="324"/>
        <v>0.25270145637193303</v>
      </c>
      <c r="K1102" s="146">
        <f t="shared" si="328"/>
        <v>61961.495150921983</v>
      </c>
      <c r="L1102" s="146">
        <f t="shared" si="318"/>
        <v>15657.760063620452</v>
      </c>
      <c r="M1102" s="146">
        <f t="shared" si="325"/>
        <v>270663.0755955588</v>
      </c>
      <c r="N1102" s="146">
        <f t="shared" si="326"/>
        <v>638138.84646053286</v>
      </c>
      <c r="O1102" s="145">
        <f t="shared" si="327"/>
        <v>10.298958165973783</v>
      </c>
    </row>
    <row r="1103" spans="1:15" x14ac:dyDescent="0.2">
      <c r="A1103" s="143" t="s">
        <v>62</v>
      </c>
      <c r="B1103" s="143" t="s">
        <v>48</v>
      </c>
      <c r="C1103" s="144" t="s">
        <v>22</v>
      </c>
      <c r="D1103" s="143" t="str">
        <f t="shared" si="316"/>
        <v>SPFemale85-89</v>
      </c>
      <c r="E1103" s="146">
        <f>VLOOKUP(D1103,'Appendix 1b. Person-years 2019'!$E$3:$F$1682,2,FALSE)</f>
        <v>188901.49770000001</v>
      </c>
      <c r="F1103" s="146">
        <f>VLOOKUP(D1103,'Appendix 2b.Deaths 2019'!$E$4:$F$1683,2,FALSE)</f>
        <v>18747</v>
      </c>
      <c r="G1103" s="147">
        <f t="shared" si="317"/>
        <v>9.9242198861613368E-2</v>
      </c>
      <c r="H1103" s="304">
        <v>5</v>
      </c>
      <c r="I1103" s="148">
        <f>VLOOKUP(D1103,'Appendix 3b. nax IBGE 2019'!$E$5:$O$1850,11,FALSE)</f>
        <v>2.5000000000000004</v>
      </c>
      <c r="J1103" s="147">
        <f t="shared" si="324"/>
        <v>0.39757135549802614</v>
      </c>
      <c r="K1103" s="146">
        <f t="shared" si="328"/>
        <v>46303.735087301531</v>
      </c>
      <c r="L1103" s="146">
        <f t="shared" si="318"/>
        <v>18409.038723279984</v>
      </c>
      <c r="M1103" s="146">
        <f t="shared" si="325"/>
        <v>185496.0786283077</v>
      </c>
      <c r="N1103" s="146">
        <f t="shared" si="326"/>
        <v>367475.77086497401</v>
      </c>
      <c r="O1103" s="145">
        <f t="shared" si="327"/>
        <v>7.9362014786092629</v>
      </c>
    </row>
    <row r="1104" spans="1:15" x14ac:dyDescent="0.2">
      <c r="A1104" s="143" t="s">
        <v>62</v>
      </c>
      <c r="B1104" s="143" t="s">
        <v>48</v>
      </c>
      <c r="C1104" s="144" t="s">
        <v>5</v>
      </c>
      <c r="D1104" s="143" t="str">
        <f t="shared" si="316"/>
        <v>SPFemale90+</v>
      </c>
      <c r="E1104" s="8">
        <f>VLOOKUP(D1104,'Appendix 1b. Person-years 2019'!$E$3:$F$1682,2,FALSE)</f>
        <v>134162.1476</v>
      </c>
      <c r="F1104" s="8">
        <f>VLOOKUP(D1104,'Appendix 2b.Deaths 2019'!$E$4:$F$1683,2,FALSE)</f>
        <v>20565</v>
      </c>
      <c r="G1104" s="7">
        <f t="shared" si="317"/>
        <v>0.15328466611397626</v>
      </c>
      <c r="H1104" s="306"/>
      <c r="I1104" s="148">
        <f>VLOOKUP(D1104,'Appendix 3b. nax IBGE 2019'!$E$5:$O$1850,11,FALSE)</f>
        <v>0</v>
      </c>
      <c r="J1104" s="7">
        <v>1</v>
      </c>
      <c r="K1104" s="8">
        <f t="shared" si="328"/>
        <v>27894.696364021547</v>
      </c>
      <c r="L1104" s="8">
        <f t="shared" si="318"/>
        <v>27894.696364021547</v>
      </c>
      <c r="M1104" s="8">
        <f>K1104*O1104</f>
        <v>181979.69223666628</v>
      </c>
      <c r="N1104" s="8">
        <f>M1104</f>
        <v>181979.69223666628</v>
      </c>
      <c r="O1104" s="142">
        <f>1/G1104</f>
        <v>6.5238097544371501</v>
      </c>
    </row>
    <row r="1105" spans="1:15" x14ac:dyDescent="0.2">
      <c r="A1105" s="143" t="s">
        <v>62</v>
      </c>
      <c r="B1105" s="143" t="s">
        <v>47</v>
      </c>
      <c r="C1105" s="144">
        <v>0</v>
      </c>
      <c r="D1105" s="143" t="str">
        <f t="shared" si="316"/>
        <v>SPMale0</v>
      </c>
      <c r="E1105" s="151">
        <f>VLOOKUP(D1105,'Appendix 1b. Person-years 2019'!$E$3:$F$1682,2,FALSE)</f>
        <v>310373.03940000001</v>
      </c>
      <c r="F1105" s="151">
        <f>VLOOKUP(D1105,'Appendix 2b.Deaths 2019'!$E$4:$F$1683,2,FALSE)</f>
        <v>3538</v>
      </c>
      <c r="G1105" s="152">
        <f t="shared" si="317"/>
        <v>1.1399185982260288E-2</v>
      </c>
      <c r="H1105" s="307">
        <v>1</v>
      </c>
      <c r="I1105" s="148">
        <f>VLOOKUP(D1105,'Appendix 3b. nax IBGE 2019'!$E$5:$O$1850,11,FALSE)</f>
        <v>7.0716064490565403E-2</v>
      </c>
      <c r="J1105" s="152">
        <f t="shared" ref="J1105:J1123" si="329">(H1105*G1105)/(1+(H1105-I1105)*G1105)</f>
        <v>1.1279699221393925E-2</v>
      </c>
      <c r="K1105" s="151">
        <v>100000</v>
      </c>
      <c r="L1105" s="151">
        <f t="shared" si="318"/>
        <v>1127.9699221393926</v>
      </c>
      <c r="M1105" s="151">
        <f t="shared" ref="M1105:M1123" si="330">K1106*H1105+L1105*I1105</f>
        <v>98951.795671618034</v>
      </c>
      <c r="N1105" s="151">
        <f t="shared" ref="N1105:N1123" si="331">N1106+M1105</f>
        <v>7425781.381158662</v>
      </c>
      <c r="O1105" s="150">
        <f t="shared" ref="O1105:O1123" si="332">N1105/K1105</f>
        <v>74.257813811586615</v>
      </c>
    </row>
    <row r="1106" spans="1:15" x14ac:dyDescent="0.2">
      <c r="A1106" s="143" t="s">
        <v>62</v>
      </c>
      <c r="B1106" s="143" t="s">
        <v>47</v>
      </c>
      <c r="C1106" s="149" t="s">
        <v>107</v>
      </c>
      <c r="D1106" s="143" t="str">
        <f t="shared" si="316"/>
        <v>SPMale01-04</v>
      </c>
      <c r="E1106" s="146">
        <f>VLOOKUP(D1106,'Appendix 1b. Person-years 2019'!$E$3:$F$1682,2,FALSE)</f>
        <v>1255217.9143999999</v>
      </c>
      <c r="F1106" s="146">
        <f>VLOOKUP(D1106,'Appendix 2b.Deaths 2019'!$E$4:$F$1683,2,FALSE)</f>
        <v>581</v>
      </c>
      <c r="G1106" s="147">
        <f t="shared" si="317"/>
        <v>4.628678362017489E-4</v>
      </c>
      <c r="H1106" s="304">
        <v>4</v>
      </c>
      <c r="I1106" s="148">
        <f>VLOOKUP(D1106,'Appendix 3b. nax IBGE 2019'!$E$5:$O$1850,11,FALSE)</f>
        <v>1.6234295644138261</v>
      </c>
      <c r="J1106" s="147">
        <f t="shared" si="329"/>
        <v>1.849436893917157E-3</v>
      </c>
      <c r="K1106" s="146">
        <f t="shared" ref="K1106:K1124" si="333">K1105-L1105</f>
        <v>98872.030077860603</v>
      </c>
      <c r="L1106" s="146">
        <f t="shared" si="318"/>
        <v>182.85758020248224</v>
      </c>
      <c r="M1106" s="146">
        <f t="shared" si="330"/>
        <v>395053.54639241035</v>
      </c>
      <c r="N1106" s="146">
        <f t="shared" si="331"/>
        <v>7326829.5854870444</v>
      </c>
      <c r="O1106" s="145">
        <f t="shared" si="332"/>
        <v>74.104168587589925</v>
      </c>
    </row>
    <row r="1107" spans="1:15" x14ac:dyDescent="0.2">
      <c r="A1107" s="143" t="s">
        <v>62</v>
      </c>
      <c r="B1107" s="143" t="s">
        <v>47</v>
      </c>
      <c r="C1107" s="149" t="s">
        <v>106</v>
      </c>
      <c r="D1107" s="143" t="str">
        <f t="shared" si="316"/>
        <v>SPMale05-09</v>
      </c>
      <c r="E1107" s="146">
        <f>VLOOKUP(D1107,'Appendix 1b. Person-years 2019'!$E$3:$F$1682,2,FALSE)</f>
        <v>1538733.9757000001</v>
      </c>
      <c r="F1107" s="146">
        <f>VLOOKUP(D1107,'Appendix 2b.Deaths 2019'!$E$4:$F$1683,2,FALSE)</f>
        <v>271</v>
      </c>
      <c r="G1107" s="147">
        <f t="shared" si="317"/>
        <v>1.761188121401666E-4</v>
      </c>
      <c r="H1107" s="304">
        <v>5</v>
      </c>
      <c r="I1107" s="148">
        <f>VLOOKUP(D1107,'Appendix 3b. nax IBGE 2019'!$E$5:$O$1850,11,FALSE)</f>
        <v>2.4999999999997886</v>
      </c>
      <c r="J1107" s="147">
        <f t="shared" si="329"/>
        <v>8.8020650838909408E-4</v>
      </c>
      <c r="K1107" s="146">
        <f t="shared" si="333"/>
        <v>98689.172497658117</v>
      </c>
      <c r="L1107" s="146">
        <f t="shared" si="318"/>
        <v>86.866851939972662</v>
      </c>
      <c r="M1107" s="146">
        <f t="shared" si="330"/>
        <v>493228.69535844057</v>
      </c>
      <c r="N1107" s="146">
        <f t="shared" si="331"/>
        <v>6931776.0390946344</v>
      </c>
      <c r="O1107" s="145">
        <f t="shared" si="332"/>
        <v>70.238465514128464</v>
      </c>
    </row>
    <row r="1108" spans="1:15" x14ac:dyDescent="0.2">
      <c r="A1108" s="143" t="s">
        <v>62</v>
      </c>
      <c r="B1108" s="143" t="s">
        <v>47</v>
      </c>
      <c r="C1108" s="149" t="s">
        <v>71</v>
      </c>
      <c r="D1108" s="143" t="str">
        <f t="shared" si="316"/>
        <v>SPMale10-14</v>
      </c>
      <c r="E1108" s="146">
        <f>VLOOKUP(D1108,'Appendix 1b. Person-years 2019'!$E$3:$F$1682,2,FALSE)</f>
        <v>1522864.2514</v>
      </c>
      <c r="F1108" s="146">
        <f>VLOOKUP(D1108,'Appendix 2b.Deaths 2019'!$E$4:$F$1683,2,FALSE)</f>
        <v>364</v>
      </c>
      <c r="G1108" s="147">
        <f t="shared" si="317"/>
        <v>2.3902327450747328E-4</v>
      </c>
      <c r="H1108" s="304">
        <v>5</v>
      </c>
      <c r="I1108" s="148">
        <f>VLOOKUP(D1108,'Appendix 3b. nax IBGE 2019'!$E$5:$O$1850,11,FALSE)</f>
        <v>2.5000000000000249</v>
      </c>
      <c r="J1108" s="147">
        <f t="shared" si="329"/>
        <v>1.1944026474576771E-3</v>
      </c>
      <c r="K1108" s="146">
        <f t="shared" si="333"/>
        <v>98602.305645718137</v>
      </c>
      <c r="L1108" s="146">
        <f t="shared" si="318"/>
        <v>117.77085490867681</v>
      </c>
      <c r="M1108" s="146">
        <f t="shared" si="330"/>
        <v>492717.10109131894</v>
      </c>
      <c r="N1108" s="146">
        <f t="shared" si="331"/>
        <v>6438547.3437361941</v>
      </c>
      <c r="O1108" s="145">
        <f t="shared" si="332"/>
        <v>65.298141879867813</v>
      </c>
    </row>
    <row r="1109" spans="1:15" x14ac:dyDescent="0.2">
      <c r="A1109" s="143" t="s">
        <v>62</v>
      </c>
      <c r="B1109" s="143" t="s">
        <v>47</v>
      </c>
      <c r="C1109" s="144" t="s">
        <v>72</v>
      </c>
      <c r="D1109" s="143" t="str">
        <f t="shared" si="316"/>
        <v>SPMale15-19</v>
      </c>
      <c r="E1109" s="146">
        <f>VLOOKUP(D1109,'Appendix 1b. Person-years 2019'!$E$3:$F$1682,2,FALSE)</f>
        <v>1619310.307</v>
      </c>
      <c r="F1109" s="146">
        <f>VLOOKUP(D1109,'Appendix 2b.Deaths 2019'!$E$4:$F$1683,2,FALSE)</f>
        <v>1544</v>
      </c>
      <c r="G1109" s="147">
        <f t="shared" si="317"/>
        <v>9.5349235617506634E-4</v>
      </c>
      <c r="H1109" s="304">
        <v>5</v>
      </c>
      <c r="I1109" s="148">
        <f>VLOOKUP(D1109,'Appendix 3b. nax IBGE 2019'!$E$5:$O$1850,11,FALSE)</f>
        <v>2.5000000000001075</v>
      </c>
      <c r="J1109" s="147">
        <f t="shared" si="329"/>
        <v>4.7561244600810709E-3</v>
      </c>
      <c r="K1109" s="146">
        <f t="shared" si="333"/>
        <v>98484.534790809455</v>
      </c>
      <c r="L1109" s="146">
        <f t="shared" si="318"/>
        <v>468.40470485827404</v>
      </c>
      <c r="M1109" s="146">
        <f t="shared" si="330"/>
        <v>491251.66219190165</v>
      </c>
      <c r="N1109" s="146">
        <f t="shared" si="331"/>
        <v>5945830.2426448753</v>
      </c>
      <c r="O1109" s="145">
        <f t="shared" si="332"/>
        <v>60.373237841600066</v>
      </c>
    </row>
    <row r="1110" spans="1:15" x14ac:dyDescent="0.2">
      <c r="A1110" s="143" t="s">
        <v>62</v>
      </c>
      <c r="B1110" s="143" t="s">
        <v>47</v>
      </c>
      <c r="C1110" s="144" t="s">
        <v>73</v>
      </c>
      <c r="D1110" s="143" t="str">
        <f t="shared" si="316"/>
        <v>SPMale20-24</v>
      </c>
      <c r="E1110" s="146">
        <f>VLOOKUP(D1110,'Appendix 1b. Person-years 2019'!$E$3:$F$1682,2,FALSE)</f>
        <v>1749075.4361</v>
      </c>
      <c r="F1110" s="146">
        <f>VLOOKUP(D1110,'Appendix 2b.Deaths 2019'!$E$4:$F$1683,2,FALSE)</f>
        <v>2701</v>
      </c>
      <c r="G1110" s="147">
        <f t="shared" si="317"/>
        <v>1.5442444300873342E-3</v>
      </c>
      <c r="H1110" s="304">
        <v>5</v>
      </c>
      <c r="I1110" s="148">
        <f>VLOOKUP(D1110,'Appendix 3b. nax IBGE 2019'!$E$5:$O$1850,11,FALSE)</f>
        <v>2.4999999999999916</v>
      </c>
      <c r="J1110" s="147">
        <f t="shared" si="329"/>
        <v>7.6915281516689834E-3</v>
      </c>
      <c r="K1110" s="146">
        <f t="shared" si="333"/>
        <v>98016.130085951183</v>
      </c>
      <c r="L1110" s="146">
        <f t="shared" si="318"/>
        <v>753.89382387374269</v>
      </c>
      <c r="M1110" s="146">
        <f t="shared" si="330"/>
        <v>488195.91587007156</v>
      </c>
      <c r="N1110" s="146">
        <f t="shared" si="331"/>
        <v>5454578.580452974</v>
      </c>
      <c r="O1110" s="145">
        <f t="shared" si="332"/>
        <v>55.64980555414509</v>
      </c>
    </row>
    <row r="1111" spans="1:15" x14ac:dyDescent="0.2">
      <c r="A1111" s="143" t="s">
        <v>62</v>
      </c>
      <c r="B1111" s="143" t="s">
        <v>47</v>
      </c>
      <c r="C1111" s="144" t="s">
        <v>74</v>
      </c>
      <c r="D1111" s="143" t="str">
        <f t="shared" si="316"/>
        <v>SPMale25-29</v>
      </c>
      <c r="E1111" s="146">
        <f>VLOOKUP(D1111,'Appendix 1b. Person-years 2019'!$E$3:$F$1682,2,FALSE)</f>
        <v>1791803.5822999999</v>
      </c>
      <c r="F1111" s="146">
        <f>VLOOKUP(D1111,'Appendix 2b.Deaths 2019'!$E$4:$F$1683,2,FALSE)</f>
        <v>2651</v>
      </c>
      <c r="G1111" s="147">
        <f t="shared" si="317"/>
        <v>1.479514845370002E-3</v>
      </c>
      <c r="H1111" s="304">
        <v>5</v>
      </c>
      <c r="I1111" s="148">
        <f>VLOOKUP(D1111,'Appendix 3b. nax IBGE 2019'!$E$5:$O$1850,11,FALSE)</f>
        <v>2.4999999999999414</v>
      </c>
      <c r="J1111" s="147">
        <f t="shared" si="329"/>
        <v>7.3703130080738366E-3</v>
      </c>
      <c r="K1111" s="146">
        <f t="shared" si="333"/>
        <v>97262.236262077437</v>
      </c>
      <c r="L1111" s="146">
        <f t="shared" si="318"/>
        <v>716.8531251167401</v>
      </c>
      <c r="M1111" s="146">
        <f t="shared" si="330"/>
        <v>484519.04849759524</v>
      </c>
      <c r="N1111" s="146">
        <f t="shared" si="331"/>
        <v>4966382.6645829026</v>
      </c>
      <c r="O1111" s="145">
        <f t="shared" si="332"/>
        <v>51.061777473435455</v>
      </c>
    </row>
    <row r="1112" spans="1:15" x14ac:dyDescent="0.2">
      <c r="A1112" s="143" t="s">
        <v>62</v>
      </c>
      <c r="B1112" s="143" t="s">
        <v>47</v>
      </c>
      <c r="C1112" s="144" t="s">
        <v>75</v>
      </c>
      <c r="D1112" s="143" t="str">
        <f t="shared" si="316"/>
        <v>SPMale30-34</v>
      </c>
      <c r="E1112" s="146">
        <f>VLOOKUP(D1112,'Appendix 1b. Person-years 2019'!$E$3:$F$1682,2,FALSE)</f>
        <v>1934256.8574999999</v>
      </c>
      <c r="F1112" s="146">
        <f>VLOOKUP(D1112,'Appendix 2b.Deaths 2019'!$E$4:$F$1683,2,FALSE)</f>
        <v>3231</v>
      </c>
      <c r="G1112" s="147">
        <f t="shared" si="317"/>
        <v>1.6704089673881381E-3</v>
      </c>
      <c r="H1112" s="304">
        <v>5</v>
      </c>
      <c r="I1112" s="148">
        <f>VLOOKUP(D1112,'Appendix 3b. nax IBGE 2019'!$E$5:$O$1850,11,FALSE)</f>
        <v>2.499999999999996</v>
      </c>
      <c r="J1112" s="147">
        <f t="shared" si="329"/>
        <v>8.3173115574155191E-3</v>
      </c>
      <c r="K1112" s="146">
        <f t="shared" si="333"/>
        <v>96545.383136960692</v>
      </c>
      <c r="L1112" s="146">
        <f t="shared" si="318"/>
        <v>802.99803098015252</v>
      </c>
      <c r="M1112" s="146">
        <f t="shared" si="330"/>
        <v>480719.42060735309</v>
      </c>
      <c r="N1112" s="146">
        <f t="shared" si="331"/>
        <v>4481863.6160853077</v>
      </c>
      <c r="O1112" s="145">
        <f t="shared" si="332"/>
        <v>46.422350509783264</v>
      </c>
    </row>
    <row r="1113" spans="1:15" x14ac:dyDescent="0.2">
      <c r="A1113" s="143" t="s">
        <v>62</v>
      </c>
      <c r="B1113" s="143" t="s">
        <v>47</v>
      </c>
      <c r="C1113" s="144" t="s">
        <v>76</v>
      </c>
      <c r="D1113" s="143" t="str">
        <f t="shared" ref="D1113:D1176" si="334">_xlfn.CONCAT(A1113,B1113,C1113)</f>
        <v>SPMale35-39</v>
      </c>
      <c r="E1113" s="146">
        <f>VLOOKUP(D1113,'Appendix 1b. Person-years 2019'!$E$3:$F$1682,2,FALSE)</f>
        <v>1885206.3027999999</v>
      </c>
      <c r="F1113" s="146">
        <f>VLOOKUP(D1113,'Appendix 2b.Deaths 2019'!$E$4:$F$1683,2,FALSE)</f>
        <v>4137</v>
      </c>
      <c r="G1113" s="147">
        <f t="shared" ref="G1113:G1176" si="335">F1113/E1113</f>
        <v>2.1944547893010579E-3</v>
      </c>
      <c r="H1113" s="304">
        <v>5</v>
      </c>
      <c r="I1113" s="148">
        <f>VLOOKUP(D1113,'Appendix 3b. nax IBGE 2019'!$E$5:$O$1850,11,FALSE)</f>
        <v>2.5000000000000018</v>
      </c>
      <c r="J1113" s="147">
        <f t="shared" si="329"/>
        <v>1.0912406987066364E-2</v>
      </c>
      <c r="K1113" s="146">
        <f t="shared" si="333"/>
        <v>95742.385105980546</v>
      </c>
      <c r="L1113" s="146">
        <f t="shared" ref="L1113:L1176" si="336">K1113*J1113</f>
        <v>1044.7798721889008</v>
      </c>
      <c r="M1113" s="146">
        <f t="shared" si="330"/>
        <v>476099.97584943048</v>
      </c>
      <c r="N1113" s="146">
        <f t="shared" si="331"/>
        <v>4001144.1954779546</v>
      </c>
      <c r="O1113" s="145">
        <f t="shared" si="332"/>
        <v>41.790730312901125</v>
      </c>
    </row>
    <row r="1114" spans="1:15" x14ac:dyDescent="0.2">
      <c r="A1114" s="143" t="s">
        <v>62</v>
      </c>
      <c r="B1114" s="143" t="s">
        <v>47</v>
      </c>
      <c r="C1114" s="144" t="s">
        <v>77</v>
      </c>
      <c r="D1114" s="143" t="str">
        <f t="shared" si="334"/>
        <v>SPMale40-44</v>
      </c>
      <c r="E1114" s="146">
        <f>VLOOKUP(D1114,'Appendix 1b. Person-years 2019'!$E$3:$F$1682,2,FALSE)</f>
        <v>1686239.5122</v>
      </c>
      <c r="F1114" s="146">
        <f>VLOOKUP(D1114,'Appendix 2b.Deaths 2019'!$E$4:$F$1683,2,FALSE)</f>
        <v>5197</v>
      </c>
      <c r="G1114" s="147">
        <f t="shared" si="335"/>
        <v>3.0820058256253212E-3</v>
      </c>
      <c r="H1114" s="304">
        <v>5</v>
      </c>
      <c r="I1114" s="148">
        <f>VLOOKUP(D1114,'Appendix 3b. nax IBGE 2019'!$E$5:$O$1850,11,FALSE)</f>
        <v>2.5000000000000071</v>
      </c>
      <c r="J1114" s="147">
        <f t="shared" si="329"/>
        <v>1.5292202485261064E-2</v>
      </c>
      <c r="K1114" s="146">
        <f t="shared" si="333"/>
        <v>94697.605233791648</v>
      </c>
      <c r="L1114" s="146">
        <f t="shared" si="336"/>
        <v>1448.1349541044597</v>
      </c>
      <c r="M1114" s="146">
        <f t="shared" si="330"/>
        <v>469867.68878369709</v>
      </c>
      <c r="N1114" s="146">
        <f t="shared" si="331"/>
        <v>3525044.219628524</v>
      </c>
      <c r="O1114" s="145">
        <f t="shared" si="332"/>
        <v>37.224217137548649</v>
      </c>
    </row>
    <row r="1115" spans="1:15" x14ac:dyDescent="0.2">
      <c r="A1115" s="143" t="s">
        <v>62</v>
      </c>
      <c r="B1115" s="143" t="s">
        <v>47</v>
      </c>
      <c r="C1115" s="144" t="s">
        <v>78</v>
      </c>
      <c r="D1115" s="143" t="str">
        <f t="shared" si="334"/>
        <v>SPMale45-49</v>
      </c>
      <c r="E1115" s="146">
        <f>VLOOKUP(D1115,'Appendix 1b. Person-years 2019'!$E$3:$F$1682,2,FALSE)</f>
        <v>1488601.3178000001</v>
      </c>
      <c r="F1115" s="146">
        <f>VLOOKUP(D1115,'Appendix 2b.Deaths 2019'!$E$4:$F$1683,2,FALSE)</f>
        <v>6836</v>
      </c>
      <c r="G1115" s="147">
        <f t="shared" si="335"/>
        <v>4.5922302487968409E-3</v>
      </c>
      <c r="H1115" s="304">
        <v>5</v>
      </c>
      <c r="I1115" s="148">
        <f>VLOOKUP(D1115,'Appendix 3b. nax IBGE 2019'!$E$5:$O$1850,11,FALSE)</f>
        <v>2.4999999999999969</v>
      </c>
      <c r="J1115" s="147">
        <f t="shared" si="329"/>
        <v>2.2700536023506582E-2</v>
      </c>
      <c r="K1115" s="146">
        <f t="shared" si="333"/>
        <v>93249.470279687186</v>
      </c>
      <c r="L1115" s="146">
        <f t="shared" si="336"/>
        <v>2116.8129592569453</v>
      </c>
      <c r="M1115" s="146">
        <f t="shared" si="330"/>
        <v>460955.31900029362</v>
      </c>
      <c r="N1115" s="146">
        <f t="shared" si="331"/>
        <v>3055176.5308448272</v>
      </c>
      <c r="O1115" s="145">
        <f t="shared" si="332"/>
        <v>32.763473311765779</v>
      </c>
    </row>
    <row r="1116" spans="1:15" x14ac:dyDescent="0.2">
      <c r="A1116" s="143" t="s">
        <v>62</v>
      </c>
      <c r="B1116" s="143" t="s">
        <v>47</v>
      </c>
      <c r="C1116" s="144" t="s">
        <v>79</v>
      </c>
      <c r="D1116" s="143" t="str">
        <f t="shared" si="334"/>
        <v>SPMale50-54</v>
      </c>
      <c r="E1116" s="146">
        <f>VLOOKUP(D1116,'Appendix 1b. Person-years 2019'!$E$3:$F$1682,2,FALSE)</f>
        <v>1367824.4617999999</v>
      </c>
      <c r="F1116" s="146">
        <f>VLOOKUP(D1116,'Appendix 2b.Deaths 2019'!$E$4:$F$1683,2,FALSE)</f>
        <v>9784</v>
      </c>
      <c r="G1116" s="147">
        <f t="shared" si="335"/>
        <v>7.1529646334330538E-3</v>
      </c>
      <c r="H1116" s="304">
        <v>5</v>
      </c>
      <c r="I1116" s="148">
        <f>VLOOKUP(D1116,'Appendix 3b. nax IBGE 2019'!$E$5:$O$1850,11,FALSE)</f>
        <v>2.4999999999999947</v>
      </c>
      <c r="J1116" s="147">
        <f t="shared" si="329"/>
        <v>3.5136497850988227E-2</v>
      </c>
      <c r="K1116" s="146">
        <f t="shared" si="333"/>
        <v>91132.65732043024</v>
      </c>
      <c r="L1116" s="146">
        <f t="shared" si="336"/>
        <v>3202.0824180941436</v>
      </c>
      <c r="M1116" s="146">
        <f t="shared" si="330"/>
        <v>447658.08055691584</v>
      </c>
      <c r="N1116" s="146">
        <f t="shared" si="331"/>
        <v>2594221.2118445337</v>
      </c>
      <c r="O1116" s="145">
        <f t="shared" si="332"/>
        <v>28.466427822059764</v>
      </c>
    </row>
    <row r="1117" spans="1:15" x14ac:dyDescent="0.2">
      <c r="A1117" s="143" t="s">
        <v>62</v>
      </c>
      <c r="B1117" s="143" t="s">
        <v>47</v>
      </c>
      <c r="C1117" s="144" t="s">
        <v>80</v>
      </c>
      <c r="D1117" s="143" t="str">
        <f t="shared" si="334"/>
        <v>SPMale55-59</v>
      </c>
      <c r="E1117" s="146">
        <f>VLOOKUP(D1117,'Appendix 1b. Person-years 2019'!$E$3:$F$1682,2,FALSE)</f>
        <v>1200944.4066000001</v>
      </c>
      <c r="F1117" s="146">
        <f>VLOOKUP(D1117,'Appendix 2b.Deaths 2019'!$E$4:$F$1683,2,FALSE)</f>
        <v>13114</v>
      </c>
      <c r="G1117" s="147">
        <f t="shared" si="335"/>
        <v>1.0919739438336795E-2</v>
      </c>
      <c r="H1117" s="304">
        <v>5</v>
      </c>
      <c r="I1117" s="148">
        <f>VLOOKUP(D1117,'Appendix 3b. nax IBGE 2019'!$E$5:$O$1850,11,FALSE)</f>
        <v>2.5000000000000004</v>
      </c>
      <c r="J1117" s="147">
        <f t="shared" si="329"/>
        <v>5.3147796955494896E-2</v>
      </c>
      <c r="K1117" s="146">
        <f t="shared" si="333"/>
        <v>87930.574902336099</v>
      </c>
      <c r="L1117" s="146">
        <f t="shared" si="336"/>
        <v>4673.3163410892939</v>
      </c>
      <c r="M1117" s="146">
        <f t="shared" si="330"/>
        <v>427969.58365895727</v>
      </c>
      <c r="N1117" s="146">
        <f t="shared" si="331"/>
        <v>2146563.1312876181</v>
      </c>
      <c r="O1117" s="145">
        <f t="shared" si="332"/>
        <v>24.412022026147234</v>
      </c>
    </row>
    <row r="1118" spans="1:15" x14ac:dyDescent="0.2">
      <c r="A1118" s="143" t="s">
        <v>62</v>
      </c>
      <c r="B1118" s="143" t="s">
        <v>47</v>
      </c>
      <c r="C1118" s="144" t="s">
        <v>81</v>
      </c>
      <c r="D1118" s="143" t="str">
        <f t="shared" si="334"/>
        <v>SPMale60-64</v>
      </c>
      <c r="E1118" s="146">
        <f>VLOOKUP(D1118,'Appendix 1b. Person-years 2019'!$E$3:$F$1682,2,FALSE)</f>
        <v>1007453.4001</v>
      </c>
      <c r="F1118" s="146">
        <f>VLOOKUP(D1118,'Appendix 2b.Deaths 2019'!$E$4:$F$1683,2,FALSE)</f>
        <v>16555</v>
      </c>
      <c r="G1118" s="147">
        <f t="shared" si="335"/>
        <v>1.643252184007394E-2</v>
      </c>
      <c r="H1118" s="304">
        <v>5</v>
      </c>
      <c r="I1118" s="148">
        <f>VLOOKUP(D1118,'Appendix 3b. nax IBGE 2019'!$E$5:$O$1850,11,FALSE)</f>
        <v>2.5000000000000058</v>
      </c>
      <c r="J1118" s="147">
        <f t="shared" si="329"/>
        <v>7.8920453990789216E-2</v>
      </c>
      <c r="K1118" s="146">
        <f t="shared" si="333"/>
        <v>83257.25856124681</v>
      </c>
      <c r="L1118" s="146">
        <f t="shared" si="336"/>
        <v>6570.7006436821202</v>
      </c>
      <c r="M1118" s="146">
        <f t="shared" si="330"/>
        <v>399859.54119702877</v>
      </c>
      <c r="N1118" s="146">
        <f t="shared" si="331"/>
        <v>1718593.5476286607</v>
      </c>
      <c r="O1118" s="145">
        <f t="shared" si="332"/>
        <v>20.641966566367376</v>
      </c>
    </row>
    <row r="1119" spans="1:15" x14ac:dyDescent="0.2">
      <c r="A1119" s="143" t="s">
        <v>62</v>
      </c>
      <c r="B1119" s="143" t="s">
        <v>47</v>
      </c>
      <c r="C1119" s="144" t="s">
        <v>82</v>
      </c>
      <c r="D1119" s="143" t="str">
        <f t="shared" si="334"/>
        <v>SPMale65-69</v>
      </c>
      <c r="E1119" s="146">
        <f>VLOOKUP(D1119,'Appendix 1b. Person-years 2019'!$E$3:$F$1682,2,FALSE)</f>
        <v>767359.33959999995</v>
      </c>
      <c r="F1119" s="146">
        <f>VLOOKUP(D1119,'Appendix 2b.Deaths 2019'!$E$4:$F$1683,2,FALSE)</f>
        <v>17832</v>
      </c>
      <c r="G1119" s="147">
        <f t="shared" si="335"/>
        <v>2.3238135094954673E-2</v>
      </c>
      <c r="H1119" s="304">
        <v>5</v>
      </c>
      <c r="I1119" s="148">
        <f>VLOOKUP(D1119,'Appendix 3b. nax IBGE 2019'!$E$5:$O$1850,11,FALSE)</f>
        <v>2.4999999999999996</v>
      </c>
      <c r="J1119" s="147">
        <f t="shared" si="329"/>
        <v>0.10981115909955104</v>
      </c>
      <c r="K1119" s="146">
        <f t="shared" si="333"/>
        <v>76686.557917564685</v>
      </c>
      <c r="L1119" s="146">
        <f t="shared" si="336"/>
        <v>8421.0398122826318</v>
      </c>
      <c r="M1119" s="146">
        <f t="shared" si="330"/>
        <v>362380.19005711685</v>
      </c>
      <c r="N1119" s="146">
        <f t="shared" si="331"/>
        <v>1318734.006431632</v>
      </c>
      <c r="O1119" s="145">
        <f t="shared" si="332"/>
        <v>17.196416715550384</v>
      </c>
    </row>
    <row r="1120" spans="1:15" x14ac:dyDescent="0.2">
      <c r="A1120" s="143" t="s">
        <v>62</v>
      </c>
      <c r="B1120" s="143" t="s">
        <v>47</v>
      </c>
      <c r="C1120" s="144" t="s">
        <v>19</v>
      </c>
      <c r="D1120" s="143" t="str">
        <f t="shared" si="334"/>
        <v>SPMale70-74</v>
      </c>
      <c r="E1120" s="146">
        <f>VLOOKUP(D1120,'Appendix 1b. Person-years 2019'!$E$3:$F$1682,2,FALSE)</f>
        <v>534599.63170000003</v>
      </c>
      <c r="F1120" s="146">
        <f>VLOOKUP(D1120,'Appendix 2b.Deaths 2019'!$E$4:$F$1683,2,FALSE)</f>
        <v>18074</v>
      </c>
      <c r="G1120" s="147">
        <f t="shared" si="335"/>
        <v>3.3808478211115836E-2</v>
      </c>
      <c r="H1120" s="304">
        <v>5</v>
      </c>
      <c r="I1120" s="148">
        <f>VLOOKUP(D1120,'Appendix 3b. nax IBGE 2019'!$E$5:$O$1850,11,FALSE)</f>
        <v>2.4999999999999969</v>
      </c>
      <c r="J1120" s="147">
        <f t="shared" si="329"/>
        <v>0.15586822254157379</v>
      </c>
      <c r="K1120" s="146">
        <f t="shared" si="333"/>
        <v>68265.518105282055</v>
      </c>
      <c r="L1120" s="146">
        <f t="shared" si="336"/>
        <v>10640.424967949937</v>
      </c>
      <c r="M1120" s="146">
        <f t="shared" si="330"/>
        <v>314726.52810653544</v>
      </c>
      <c r="N1120" s="146">
        <f t="shared" si="331"/>
        <v>956353.81637451507</v>
      </c>
      <c r="O1120" s="145">
        <f t="shared" si="332"/>
        <v>14.009324808750218</v>
      </c>
    </row>
    <row r="1121" spans="1:15" x14ac:dyDescent="0.2">
      <c r="A1121" s="143" t="s">
        <v>62</v>
      </c>
      <c r="B1121" s="143" t="s">
        <v>47</v>
      </c>
      <c r="C1121" s="144" t="s">
        <v>20</v>
      </c>
      <c r="D1121" s="143" t="str">
        <f t="shared" si="334"/>
        <v>SPMale75-79</v>
      </c>
      <c r="E1121" s="146">
        <f>VLOOKUP(D1121,'Appendix 1b. Person-years 2019'!$E$3:$F$1682,2,FALSE)</f>
        <v>338617.41279999999</v>
      </c>
      <c r="F1121" s="146">
        <f>VLOOKUP(D1121,'Appendix 2b.Deaths 2019'!$E$4:$F$1683,2,FALSE)</f>
        <v>17781</v>
      </c>
      <c r="G1121" s="147">
        <f t="shared" si="335"/>
        <v>5.2510589614900044E-2</v>
      </c>
      <c r="H1121" s="304">
        <v>5</v>
      </c>
      <c r="I1121" s="148">
        <f>VLOOKUP(D1121,'Appendix 3b. nax IBGE 2019'!$E$5:$O$1850,11,FALSE)</f>
        <v>2.5000000000000018</v>
      </c>
      <c r="J1121" s="147">
        <f t="shared" si="329"/>
        <v>0.23208557244853925</v>
      </c>
      <c r="K1121" s="146">
        <f t="shared" si="333"/>
        <v>57625.093137332122</v>
      </c>
      <c r="L1121" s="146">
        <f t="shared" si="336"/>
        <v>13373.952728178116</v>
      </c>
      <c r="M1121" s="146">
        <f t="shared" si="330"/>
        <v>254690.58386621531</v>
      </c>
      <c r="N1121" s="146">
        <f t="shared" si="331"/>
        <v>641627.28826797963</v>
      </c>
      <c r="O1121" s="145">
        <f t="shared" si="332"/>
        <v>11.13451195191743</v>
      </c>
    </row>
    <row r="1122" spans="1:15" x14ac:dyDescent="0.2">
      <c r="A1122" s="143" t="s">
        <v>62</v>
      </c>
      <c r="B1122" s="143" t="s">
        <v>47</v>
      </c>
      <c r="C1122" s="144" t="s">
        <v>21</v>
      </c>
      <c r="D1122" s="143" t="str">
        <f t="shared" si="334"/>
        <v>SPMale80-84</v>
      </c>
      <c r="E1122" s="146">
        <f>VLOOKUP(D1122,'Appendix 1b. Person-years 2019'!$E$3:$F$1682,2,FALSE)</f>
        <v>211373.3363</v>
      </c>
      <c r="F1122" s="146">
        <f>VLOOKUP(D1122,'Appendix 2b.Deaths 2019'!$E$4:$F$1683,2,FALSE)</f>
        <v>17015</v>
      </c>
      <c r="G1122" s="147">
        <f t="shared" si="335"/>
        <v>8.0497381069156174E-2</v>
      </c>
      <c r="H1122" s="304">
        <v>5</v>
      </c>
      <c r="I1122" s="148">
        <f>VLOOKUP(D1122,'Appendix 3b. nax IBGE 2019'!$E$5:$O$1850,11,FALSE)</f>
        <v>2.4999999999999991</v>
      </c>
      <c r="J1122" s="147">
        <f t="shared" si="329"/>
        <v>0.3350585632331281</v>
      </c>
      <c r="K1122" s="146">
        <f t="shared" si="333"/>
        <v>44251.140409154003</v>
      </c>
      <c r="L1122" s="146">
        <f t="shared" si="336"/>
        <v>14826.723526918557</v>
      </c>
      <c r="M1122" s="146">
        <f t="shared" si="330"/>
        <v>184188.89322847361</v>
      </c>
      <c r="N1122" s="146">
        <f t="shared" si="331"/>
        <v>386936.70440176432</v>
      </c>
      <c r="O1122" s="145">
        <f t="shared" si="332"/>
        <v>8.7441069501051949</v>
      </c>
    </row>
    <row r="1123" spans="1:15" x14ac:dyDescent="0.2">
      <c r="A1123" s="143" t="s">
        <v>62</v>
      </c>
      <c r="B1123" s="143" t="s">
        <v>47</v>
      </c>
      <c r="C1123" s="144" t="s">
        <v>22</v>
      </c>
      <c r="D1123" s="143" t="str">
        <f t="shared" si="334"/>
        <v>SPMale85-89</v>
      </c>
      <c r="E1123" s="146">
        <f>VLOOKUP(D1123,'Appendix 1b. Person-years 2019'!$E$3:$F$1682,2,FALSE)</f>
        <v>106413.5653</v>
      </c>
      <c r="F1123" s="146">
        <f>VLOOKUP(D1123,'Appendix 2b.Deaths 2019'!$E$4:$F$1683,2,FALSE)</f>
        <v>13192</v>
      </c>
      <c r="G1123" s="147">
        <f t="shared" si="335"/>
        <v>0.12396915715406445</v>
      </c>
      <c r="H1123" s="304">
        <v>5</v>
      </c>
      <c r="I1123" s="148">
        <f>VLOOKUP(D1123,'Appendix 3b. nax IBGE 2019'!$E$5:$O$1850,11,FALSE)</f>
        <v>2.5000000000000004</v>
      </c>
      <c r="J1123" s="147">
        <f t="shared" si="329"/>
        <v>0.47319257426296701</v>
      </c>
      <c r="K1123" s="146">
        <f t="shared" si="333"/>
        <v>29424.416882235448</v>
      </c>
      <c r="L1123" s="146">
        <f t="shared" si="336"/>
        <v>13923.415570691697</v>
      </c>
      <c r="M1123" s="146">
        <f t="shared" si="330"/>
        <v>112313.545484448</v>
      </c>
      <c r="N1123" s="146">
        <f t="shared" si="331"/>
        <v>202747.81117329071</v>
      </c>
      <c r="O1123" s="145">
        <f t="shared" si="332"/>
        <v>6.8904614825416193</v>
      </c>
    </row>
    <row r="1124" spans="1:15" x14ac:dyDescent="0.2">
      <c r="A1124" s="143" t="s">
        <v>62</v>
      </c>
      <c r="B1124" s="143" t="s">
        <v>47</v>
      </c>
      <c r="C1124" s="144" t="s">
        <v>5</v>
      </c>
      <c r="D1124" s="143" t="str">
        <f t="shared" si="334"/>
        <v>SPMale90+</v>
      </c>
      <c r="E1124" s="8">
        <f>VLOOKUP(D1124,'Appendix 1b. Person-years 2019'!$E$3:$F$1682,2,FALSE)</f>
        <v>57389.9617</v>
      </c>
      <c r="F1124" s="8">
        <f>VLOOKUP(D1124,'Appendix 2b.Deaths 2019'!$E$4:$F$1683,2,FALSE)</f>
        <v>9837</v>
      </c>
      <c r="G1124" s="7">
        <f t="shared" si="335"/>
        <v>0.17140628271233016</v>
      </c>
      <c r="H1124" s="306"/>
      <c r="I1124" s="148">
        <f>VLOOKUP(D1124,'Appendix 3b. nax IBGE 2019'!$E$5:$O$1850,11,FALSE)</f>
        <v>0</v>
      </c>
      <c r="J1124" s="7">
        <v>1</v>
      </c>
      <c r="K1124" s="8">
        <f t="shared" si="333"/>
        <v>15501.00131154375</v>
      </c>
      <c r="L1124" s="8">
        <f t="shared" si="336"/>
        <v>15501.00131154375</v>
      </c>
      <c r="M1124" s="8">
        <f>K1124*O1124</f>
        <v>90434.265688842701</v>
      </c>
      <c r="N1124" s="8">
        <f>M1124</f>
        <v>90434.265688842701</v>
      </c>
      <c r="O1124" s="142">
        <f>1/G1124</f>
        <v>5.8340918674392599</v>
      </c>
    </row>
    <row r="1125" spans="1:15" x14ac:dyDescent="0.2">
      <c r="A1125" s="143" t="s">
        <v>46</v>
      </c>
      <c r="B1125" s="143" t="s">
        <v>48</v>
      </c>
      <c r="C1125" s="144">
        <v>0</v>
      </c>
      <c r="D1125" s="143" t="str">
        <f t="shared" si="334"/>
        <v>TOFemale0</v>
      </c>
      <c r="E1125" s="151">
        <f>VLOOKUP(D1125,'Appendix 1b. Person-years 2019'!$E$3:$F$1682,2,FALSE)</f>
        <v>12509.8225</v>
      </c>
      <c r="F1125" s="151">
        <f>VLOOKUP(D1125,'Appendix 2b.Deaths 2019'!$E$4:$F$1683,2,FALSE)</f>
        <v>137</v>
      </c>
      <c r="G1125" s="152">
        <f t="shared" si="335"/>
        <v>1.0951394394284971E-2</v>
      </c>
      <c r="H1125" s="307">
        <v>1</v>
      </c>
      <c r="I1125" s="148">
        <f>VLOOKUP(D1125,'Appendix 3b. nax IBGE 2019'!$E$5:$O$1850,11,FALSE)</f>
        <v>9.285592735803179E-2</v>
      </c>
      <c r="J1125" s="152">
        <f t="shared" ref="J1125:J1143" si="337">(H1125*G1125)/(1+(H1125-I1125)*G1125)</f>
        <v>1.0843668055188735E-2</v>
      </c>
      <c r="K1125" s="151">
        <v>100000</v>
      </c>
      <c r="L1125" s="151">
        <f t="shared" si="336"/>
        <v>1084.3668055188734</v>
      </c>
      <c r="M1125" s="151">
        <f t="shared" ref="M1125:M1143" si="338">K1126*H1125+L1125*I1125</f>
        <v>99016.323079803842</v>
      </c>
      <c r="N1125" s="151">
        <f t="shared" ref="N1125:N1143" si="339">N1126+M1125</f>
        <v>8015977.2292321231</v>
      </c>
      <c r="O1125" s="150">
        <f t="shared" ref="O1125:O1143" si="340">N1125/K1125</f>
        <v>80.159772292321236</v>
      </c>
    </row>
    <row r="1126" spans="1:15" x14ac:dyDescent="0.2">
      <c r="A1126" s="143" t="s">
        <v>46</v>
      </c>
      <c r="B1126" s="143" t="s">
        <v>48</v>
      </c>
      <c r="C1126" s="149" t="s">
        <v>107</v>
      </c>
      <c r="D1126" s="143" t="str">
        <f t="shared" si="334"/>
        <v>TOFemale01-04</v>
      </c>
      <c r="E1126" s="146">
        <f>VLOOKUP(D1126,'Appendix 1b. Person-years 2019'!$E$3:$F$1682,2,FALSE)</f>
        <v>48753.120600000002</v>
      </c>
      <c r="F1126" s="146">
        <f>VLOOKUP(D1126,'Appendix 2b.Deaths 2019'!$E$4:$F$1683,2,FALSE)</f>
        <v>21</v>
      </c>
      <c r="G1126" s="147">
        <f t="shared" si="335"/>
        <v>4.3074165800168287E-4</v>
      </c>
      <c r="H1126" s="304">
        <v>4</v>
      </c>
      <c r="I1126" s="148">
        <f>VLOOKUP(D1126,'Appendix 3b. nax IBGE 2019'!$E$5:$O$1850,11,FALSE)</f>
        <v>1.5007863726809696</v>
      </c>
      <c r="J1126" s="147">
        <f t="shared" si="337"/>
        <v>1.7211138264303677E-3</v>
      </c>
      <c r="K1126" s="146">
        <f t="shared" ref="K1126:K1144" si="341">K1125-L1125</f>
        <v>98915.633194481125</v>
      </c>
      <c r="L1126" s="146">
        <f t="shared" si="336"/>
        <v>170.2450639411361</v>
      </c>
      <c r="M1126" s="146">
        <f t="shared" si="338"/>
        <v>395237.05399413902</v>
      </c>
      <c r="N1126" s="146">
        <f t="shared" si="339"/>
        <v>7916960.9061523192</v>
      </c>
      <c r="O1126" s="145">
        <f t="shared" si="340"/>
        <v>80.037509243726262</v>
      </c>
    </row>
    <row r="1127" spans="1:15" x14ac:dyDescent="0.2">
      <c r="A1127" s="143" t="s">
        <v>46</v>
      </c>
      <c r="B1127" s="143" t="s">
        <v>48</v>
      </c>
      <c r="C1127" s="149" t="s">
        <v>106</v>
      </c>
      <c r="D1127" s="143" t="str">
        <f t="shared" si="334"/>
        <v>TOFemale05-09</v>
      </c>
      <c r="E1127" s="146">
        <f>VLOOKUP(D1127,'Appendix 1b. Person-years 2019'!$E$3:$F$1682,2,FALSE)</f>
        <v>61380.115400000002</v>
      </c>
      <c r="F1127" s="146">
        <f>VLOOKUP(D1127,'Appendix 2b.Deaths 2019'!$E$4:$F$1683,2,FALSE)</f>
        <v>13</v>
      </c>
      <c r="G1127" s="147">
        <f t="shared" si="335"/>
        <v>2.1179497489181976E-4</v>
      </c>
      <c r="H1127" s="304">
        <v>5</v>
      </c>
      <c r="I1127" s="148">
        <f>VLOOKUP(D1127,'Appendix 3b. nax IBGE 2019'!$E$5:$O$1850,11,FALSE)</f>
        <v>2.5000000000000169</v>
      </c>
      <c r="J1127" s="147">
        <f t="shared" si="337"/>
        <v>1.058414457300576E-3</v>
      </c>
      <c r="K1127" s="146">
        <f t="shared" si="341"/>
        <v>98745.388130539985</v>
      </c>
      <c r="L1127" s="146">
        <f t="shared" si="336"/>
        <v>104.51354638912022</v>
      </c>
      <c r="M1127" s="146">
        <f t="shared" si="338"/>
        <v>493465.65678672714</v>
      </c>
      <c r="N1127" s="146">
        <f t="shared" si="339"/>
        <v>7521723.8521581804</v>
      </c>
      <c r="O1127" s="145">
        <f t="shared" si="340"/>
        <v>76.17291292849616</v>
      </c>
    </row>
    <row r="1128" spans="1:15" x14ac:dyDescent="0.2">
      <c r="A1128" s="143" t="s">
        <v>46</v>
      </c>
      <c r="B1128" s="143" t="s">
        <v>48</v>
      </c>
      <c r="C1128" s="149" t="s">
        <v>71</v>
      </c>
      <c r="D1128" s="143" t="str">
        <f t="shared" si="334"/>
        <v>TOFemale10-14</v>
      </c>
      <c r="E1128" s="146">
        <f>VLOOKUP(D1128,'Appendix 1b. Person-years 2019'!$E$3:$F$1682,2,FALSE)</f>
        <v>65606.390700000004</v>
      </c>
      <c r="F1128" s="146">
        <f>VLOOKUP(D1128,'Appendix 2b.Deaths 2019'!$E$4:$F$1683,2,FALSE)</f>
        <v>22</v>
      </c>
      <c r="G1128" s="147">
        <f t="shared" si="335"/>
        <v>3.3533318576539221E-4</v>
      </c>
      <c r="H1128" s="304">
        <v>5</v>
      </c>
      <c r="I1128" s="148">
        <f>VLOOKUP(D1128,'Appendix 3b. nax IBGE 2019'!$E$5:$O$1850,11,FALSE)</f>
        <v>2.5000000000004055</v>
      </c>
      <c r="J1128" s="147">
        <f t="shared" si="337"/>
        <v>1.6752615018859175E-3</v>
      </c>
      <c r="K1128" s="146">
        <f t="shared" si="341"/>
        <v>98640.874584150864</v>
      </c>
      <c r="L1128" s="146">
        <f t="shared" si="336"/>
        <v>165.249259703185</v>
      </c>
      <c r="M1128" s="146">
        <f t="shared" si="338"/>
        <v>492791.24977149646</v>
      </c>
      <c r="N1128" s="146">
        <f t="shared" si="339"/>
        <v>7028258.1953714537</v>
      </c>
      <c r="O1128" s="145">
        <f t="shared" si="340"/>
        <v>71.250972023525833</v>
      </c>
    </row>
    <row r="1129" spans="1:15" x14ac:dyDescent="0.2">
      <c r="A1129" s="143" t="s">
        <v>46</v>
      </c>
      <c r="B1129" s="143" t="s">
        <v>48</v>
      </c>
      <c r="C1129" s="144" t="s">
        <v>72</v>
      </c>
      <c r="D1129" s="143" t="str">
        <f t="shared" si="334"/>
        <v>TOFemale15-19</v>
      </c>
      <c r="E1129" s="146">
        <f>VLOOKUP(D1129,'Appendix 1b. Person-years 2019'!$E$3:$F$1682,2,FALSE)</f>
        <v>68150.769400000005</v>
      </c>
      <c r="F1129" s="146">
        <f>VLOOKUP(D1129,'Appendix 2b.Deaths 2019'!$E$4:$F$1683,2,FALSE)</f>
        <v>25</v>
      </c>
      <c r="G1129" s="147">
        <f t="shared" si="335"/>
        <v>3.6683371618692243E-4</v>
      </c>
      <c r="H1129" s="304">
        <v>5</v>
      </c>
      <c r="I1129" s="148">
        <f>VLOOKUP(D1129,'Appendix 3b. nax IBGE 2019'!$E$5:$O$1850,11,FALSE)</f>
        <v>2.5000000000000968</v>
      </c>
      <c r="J1129" s="147">
        <f t="shared" si="337"/>
        <v>1.8324880349452944E-3</v>
      </c>
      <c r="K1129" s="146">
        <f t="shared" si="341"/>
        <v>98475.625324447683</v>
      </c>
      <c r="L1129" s="146">
        <f t="shared" si="336"/>
        <v>180.45540514080622</v>
      </c>
      <c r="M1129" s="146">
        <f t="shared" si="338"/>
        <v>491926.98810938641</v>
      </c>
      <c r="N1129" s="146">
        <f t="shared" si="339"/>
        <v>6535466.9455999574</v>
      </c>
      <c r="O1129" s="145">
        <f t="shared" si="340"/>
        <v>66.366341153636256</v>
      </c>
    </row>
    <row r="1130" spans="1:15" x14ac:dyDescent="0.2">
      <c r="A1130" s="143" t="s">
        <v>46</v>
      </c>
      <c r="B1130" s="143" t="s">
        <v>48</v>
      </c>
      <c r="C1130" s="144" t="s">
        <v>73</v>
      </c>
      <c r="D1130" s="143" t="str">
        <f t="shared" si="334"/>
        <v>TOFemale20-24</v>
      </c>
      <c r="E1130" s="146">
        <f>VLOOKUP(D1130,'Appendix 1b. Person-years 2019'!$E$3:$F$1682,2,FALSE)</f>
        <v>70927.241800000003</v>
      </c>
      <c r="F1130" s="146">
        <f>VLOOKUP(D1130,'Appendix 2b.Deaths 2019'!$E$4:$F$1683,2,FALSE)</f>
        <v>23</v>
      </c>
      <c r="G1130" s="147">
        <f t="shared" si="335"/>
        <v>3.2427596810905452E-4</v>
      </c>
      <c r="H1130" s="304">
        <v>5</v>
      </c>
      <c r="I1130" s="148">
        <f>VLOOKUP(D1130,'Appendix 3b. nax IBGE 2019'!$E$5:$O$1850,11,FALSE)</f>
        <v>2.5000000000000697</v>
      </c>
      <c r="J1130" s="147">
        <f t="shared" si="337"/>
        <v>1.6200664689886917E-3</v>
      </c>
      <c r="K1130" s="146">
        <f t="shared" si="341"/>
        <v>98295.169919306878</v>
      </c>
      <c r="L1130" s="146">
        <f t="shared" si="336"/>
        <v>159.24470884981497</v>
      </c>
      <c r="M1130" s="146">
        <f t="shared" si="338"/>
        <v>491077.73782440985</v>
      </c>
      <c r="N1130" s="146">
        <f t="shared" si="339"/>
        <v>6043539.9574905708</v>
      </c>
      <c r="O1130" s="145">
        <f t="shared" si="340"/>
        <v>61.4835903173256</v>
      </c>
    </row>
    <row r="1131" spans="1:15" x14ac:dyDescent="0.2">
      <c r="A1131" s="143" t="s">
        <v>46</v>
      </c>
      <c r="B1131" s="143" t="s">
        <v>48</v>
      </c>
      <c r="C1131" s="144" t="s">
        <v>74</v>
      </c>
      <c r="D1131" s="143" t="str">
        <f t="shared" si="334"/>
        <v>TOFemale25-29</v>
      </c>
      <c r="E1131" s="146">
        <f>VLOOKUP(D1131,'Appendix 1b. Person-years 2019'!$E$3:$F$1682,2,FALSE)</f>
        <v>67959.363299999997</v>
      </c>
      <c r="F1131" s="146">
        <f>VLOOKUP(D1131,'Appendix 2b.Deaths 2019'!$E$4:$F$1683,2,FALSE)</f>
        <v>55</v>
      </c>
      <c r="G1131" s="147">
        <f t="shared" si="335"/>
        <v>8.093071701865106E-4</v>
      </c>
      <c r="H1131" s="304">
        <v>5</v>
      </c>
      <c r="I1131" s="148">
        <f>VLOOKUP(D1131,'Appendix 3b. nax IBGE 2019'!$E$5:$O$1850,11,FALSE)</f>
        <v>2.4999999999999787</v>
      </c>
      <c r="J1131" s="147">
        <f t="shared" si="337"/>
        <v>4.0383651562406102E-3</v>
      </c>
      <c r="K1131" s="146">
        <f t="shared" si="341"/>
        <v>98135.925210457062</v>
      </c>
      <c r="L1131" s="146">
        <f t="shared" si="336"/>
        <v>396.3087009453443</v>
      </c>
      <c r="M1131" s="146">
        <f t="shared" si="338"/>
        <v>489688.85429992195</v>
      </c>
      <c r="N1131" s="146">
        <f t="shared" si="339"/>
        <v>5552462.2196661606</v>
      </c>
      <c r="O1131" s="145">
        <f t="shared" si="340"/>
        <v>56.579302714664856</v>
      </c>
    </row>
    <row r="1132" spans="1:15" x14ac:dyDescent="0.2">
      <c r="A1132" s="143" t="s">
        <v>46</v>
      </c>
      <c r="B1132" s="143" t="s">
        <v>48</v>
      </c>
      <c r="C1132" s="144" t="s">
        <v>75</v>
      </c>
      <c r="D1132" s="143" t="str">
        <f t="shared" si="334"/>
        <v>TOFemale30-34</v>
      </c>
      <c r="E1132" s="146">
        <f>VLOOKUP(D1132,'Appendix 1b. Person-years 2019'!$E$3:$F$1682,2,FALSE)</f>
        <v>65543.030700000003</v>
      </c>
      <c r="F1132" s="146">
        <f>VLOOKUP(D1132,'Appendix 2b.Deaths 2019'!$E$4:$F$1683,2,FALSE)</f>
        <v>71</v>
      </c>
      <c r="G1132" s="147">
        <f t="shared" si="335"/>
        <v>1.083257811573855E-3</v>
      </c>
      <c r="H1132" s="304">
        <v>5</v>
      </c>
      <c r="I1132" s="148">
        <f>VLOOKUP(D1132,'Appendix 3b. nax IBGE 2019'!$E$5:$O$1850,11,FALSE)</f>
        <v>2.4999999999999547</v>
      </c>
      <c r="J1132" s="147">
        <f t="shared" si="337"/>
        <v>5.4016605803215148E-3</v>
      </c>
      <c r="K1132" s="146">
        <f t="shared" si="341"/>
        <v>97739.616509511718</v>
      </c>
      <c r="L1132" s="146">
        <f t="shared" si="336"/>
        <v>527.95623363517132</v>
      </c>
      <c r="M1132" s="146">
        <f t="shared" si="338"/>
        <v>487378.19196347066</v>
      </c>
      <c r="N1132" s="146">
        <f t="shared" si="339"/>
        <v>5062773.3653662391</v>
      </c>
      <c r="O1132" s="145">
        <f t="shared" si="340"/>
        <v>51.798580209014283</v>
      </c>
    </row>
    <row r="1133" spans="1:15" x14ac:dyDescent="0.2">
      <c r="A1133" s="143" t="s">
        <v>46</v>
      </c>
      <c r="B1133" s="143" t="s">
        <v>48</v>
      </c>
      <c r="C1133" s="144" t="s">
        <v>76</v>
      </c>
      <c r="D1133" s="143" t="str">
        <f t="shared" si="334"/>
        <v>TOFemale35-39</v>
      </c>
      <c r="E1133" s="146">
        <f>VLOOKUP(D1133,'Appendix 1b. Person-years 2019'!$E$3:$F$1682,2,FALSE)</f>
        <v>62968.092900000003</v>
      </c>
      <c r="F1133" s="146">
        <f>VLOOKUP(D1133,'Appendix 2b.Deaths 2019'!$E$4:$F$1683,2,FALSE)</f>
        <v>65</v>
      </c>
      <c r="G1133" s="147">
        <f t="shared" si="335"/>
        <v>1.0322688365872359E-3</v>
      </c>
      <c r="H1133" s="304">
        <v>5</v>
      </c>
      <c r="I1133" s="148">
        <f>VLOOKUP(D1133,'Appendix 3b. nax IBGE 2019'!$E$5:$O$1850,11,FALSE)</f>
        <v>2.5000000000000218</v>
      </c>
      <c r="J1133" s="147">
        <f t="shared" si="337"/>
        <v>5.1480587314427072E-3</v>
      </c>
      <c r="K1133" s="146">
        <f t="shared" si="341"/>
        <v>97211.660275876551</v>
      </c>
      <c r="L1133" s="146">
        <f t="shared" si="336"/>
        <v>500.45133648126847</v>
      </c>
      <c r="M1133" s="146">
        <f t="shared" si="338"/>
        <v>484807.17303817958</v>
      </c>
      <c r="N1133" s="146">
        <f t="shared" si="339"/>
        <v>4575395.1734027686</v>
      </c>
      <c r="O1133" s="145">
        <f t="shared" si="340"/>
        <v>47.066320649377602</v>
      </c>
    </row>
    <row r="1134" spans="1:15" x14ac:dyDescent="0.2">
      <c r="A1134" s="143" t="s">
        <v>46</v>
      </c>
      <c r="B1134" s="143" t="s">
        <v>48</v>
      </c>
      <c r="C1134" s="144" t="s">
        <v>77</v>
      </c>
      <c r="D1134" s="143" t="str">
        <f t="shared" si="334"/>
        <v>TOFemale40-44</v>
      </c>
      <c r="E1134" s="146">
        <f>VLOOKUP(D1134,'Appendix 1b. Person-years 2019'!$E$3:$F$1682,2,FALSE)</f>
        <v>56161.071600000003</v>
      </c>
      <c r="F1134" s="146">
        <f>VLOOKUP(D1134,'Appendix 2b.Deaths 2019'!$E$4:$F$1683,2,FALSE)</f>
        <v>92</v>
      </c>
      <c r="G1134" s="147">
        <f t="shared" si="335"/>
        <v>1.638145380402606E-3</v>
      </c>
      <c r="H1134" s="304">
        <v>5</v>
      </c>
      <c r="I1134" s="148">
        <f>VLOOKUP(D1134,'Appendix 3b. nax IBGE 2019'!$E$5:$O$1850,11,FALSE)</f>
        <v>2.5000000000000102</v>
      </c>
      <c r="J1134" s="147">
        <f t="shared" si="337"/>
        <v>8.1573197130022264E-3</v>
      </c>
      <c r="K1134" s="146">
        <f t="shared" si="341"/>
        <v>96711.208939395277</v>
      </c>
      <c r="L1134" s="146">
        <f t="shared" si="336"/>
        <v>788.90425114960624</v>
      </c>
      <c r="M1134" s="146">
        <f t="shared" si="338"/>
        <v>481583.78406910232</v>
      </c>
      <c r="N1134" s="146">
        <f t="shared" si="339"/>
        <v>4090588.0003645886</v>
      </c>
      <c r="O1134" s="145">
        <f t="shared" si="340"/>
        <v>42.296937916761877</v>
      </c>
    </row>
    <row r="1135" spans="1:15" x14ac:dyDescent="0.2">
      <c r="A1135" s="143" t="s">
        <v>46</v>
      </c>
      <c r="B1135" s="143" t="s">
        <v>48</v>
      </c>
      <c r="C1135" s="144" t="s">
        <v>78</v>
      </c>
      <c r="D1135" s="143" t="str">
        <f t="shared" si="334"/>
        <v>TOFemale45-49</v>
      </c>
      <c r="E1135" s="146">
        <f>VLOOKUP(D1135,'Appendix 1b. Person-years 2019'!$E$3:$F$1682,2,FALSE)</f>
        <v>45339.950100000002</v>
      </c>
      <c r="F1135" s="146">
        <f>VLOOKUP(D1135,'Appendix 2b.Deaths 2019'!$E$4:$F$1683,2,FALSE)</f>
        <v>111</v>
      </c>
      <c r="G1135" s="147">
        <f t="shared" si="335"/>
        <v>2.4481720812480558E-3</v>
      </c>
      <c r="H1135" s="304">
        <v>5</v>
      </c>
      <c r="I1135" s="148">
        <f>VLOOKUP(D1135,'Appendix 3b. nax IBGE 2019'!$E$5:$O$1850,11,FALSE)</f>
        <v>2.5000000000000213</v>
      </c>
      <c r="J1135" s="147">
        <f t="shared" si="337"/>
        <v>1.2166396823657619E-2</v>
      </c>
      <c r="K1135" s="146">
        <f t="shared" si="341"/>
        <v>95922.304688245669</v>
      </c>
      <c r="L1135" s="146">
        <f t="shared" si="336"/>
        <v>1167.0288230769904</v>
      </c>
      <c r="M1135" s="146">
        <f t="shared" si="338"/>
        <v>476693.95138353587</v>
      </c>
      <c r="N1135" s="146">
        <f t="shared" si="339"/>
        <v>3609004.2162954863</v>
      </c>
      <c r="O1135" s="145">
        <f t="shared" si="340"/>
        <v>37.624244204984514</v>
      </c>
    </row>
    <row r="1136" spans="1:15" x14ac:dyDescent="0.2">
      <c r="A1136" s="143" t="s">
        <v>46</v>
      </c>
      <c r="B1136" s="143" t="s">
        <v>48</v>
      </c>
      <c r="C1136" s="144" t="s">
        <v>79</v>
      </c>
      <c r="D1136" s="143" t="str">
        <f t="shared" si="334"/>
        <v>TOFemale50-54</v>
      </c>
      <c r="E1136" s="146">
        <f>VLOOKUP(D1136,'Appendix 1b. Person-years 2019'!$E$3:$F$1682,2,FALSE)</f>
        <v>40060.162100000001</v>
      </c>
      <c r="F1136" s="146">
        <f>VLOOKUP(D1136,'Appendix 2b.Deaths 2019'!$E$4:$F$1683,2,FALSE)</f>
        <v>123</v>
      </c>
      <c r="G1136" s="147">
        <f t="shared" si="335"/>
        <v>3.0703819843005578E-3</v>
      </c>
      <c r="H1136" s="304">
        <v>5</v>
      </c>
      <c r="I1136" s="148">
        <f>VLOOKUP(D1136,'Appendix 3b. nax IBGE 2019'!$E$5:$O$1850,11,FALSE)</f>
        <v>2.5000000000000013</v>
      </c>
      <c r="J1136" s="147">
        <f t="shared" si="337"/>
        <v>1.5234967000974773E-2</v>
      </c>
      <c r="K1136" s="146">
        <f t="shared" si="341"/>
        <v>94755.275865168674</v>
      </c>
      <c r="L1136" s="146">
        <f t="shared" si="336"/>
        <v>1443.5935009741061</v>
      </c>
      <c r="M1136" s="146">
        <f t="shared" si="338"/>
        <v>470167.39557340805</v>
      </c>
      <c r="N1136" s="146">
        <f t="shared" si="339"/>
        <v>3132310.2649119506</v>
      </c>
      <c r="O1136" s="145">
        <f t="shared" si="340"/>
        <v>33.056842865077492</v>
      </c>
    </row>
    <row r="1137" spans="1:15" x14ac:dyDescent="0.2">
      <c r="A1137" s="143" t="s">
        <v>46</v>
      </c>
      <c r="B1137" s="143" t="s">
        <v>48</v>
      </c>
      <c r="C1137" s="144" t="s">
        <v>80</v>
      </c>
      <c r="D1137" s="143" t="str">
        <f t="shared" si="334"/>
        <v>TOFemale55-59</v>
      </c>
      <c r="E1137" s="146">
        <f>VLOOKUP(D1137,'Appendix 1b. Person-years 2019'!$E$3:$F$1682,2,FALSE)</f>
        <v>32358.457200000001</v>
      </c>
      <c r="F1137" s="146">
        <f>VLOOKUP(D1137,'Appendix 2b.Deaths 2019'!$E$4:$F$1683,2,FALSE)</f>
        <v>171</v>
      </c>
      <c r="G1137" s="147">
        <f t="shared" si="335"/>
        <v>5.2845535540551047E-3</v>
      </c>
      <c r="H1137" s="304">
        <v>5</v>
      </c>
      <c r="I1137" s="148">
        <f>VLOOKUP(D1137,'Appendix 3b. nax IBGE 2019'!$E$5:$O$1850,11,FALSE)</f>
        <v>2.5000000000000036</v>
      </c>
      <c r="J1137" s="147">
        <f t="shared" si="337"/>
        <v>2.6078238154962269E-2</v>
      </c>
      <c r="K1137" s="146">
        <f t="shared" si="341"/>
        <v>93311.682364194567</v>
      </c>
      <c r="L1137" s="146">
        <f t="shared" si="336"/>
        <v>2433.4042753336585</v>
      </c>
      <c r="M1137" s="146">
        <f t="shared" si="338"/>
        <v>460474.90113263874</v>
      </c>
      <c r="N1137" s="146">
        <f t="shared" si="339"/>
        <v>2662142.8693385427</v>
      </c>
      <c r="O1137" s="145">
        <f t="shared" si="340"/>
        <v>28.529577453637859</v>
      </c>
    </row>
    <row r="1138" spans="1:15" x14ac:dyDescent="0.2">
      <c r="A1138" s="143" t="s">
        <v>46</v>
      </c>
      <c r="B1138" s="143" t="s">
        <v>48</v>
      </c>
      <c r="C1138" s="144" t="s">
        <v>81</v>
      </c>
      <c r="D1138" s="143" t="str">
        <f t="shared" si="334"/>
        <v>TOFemale60-64</v>
      </c>
      <c r="E1138" s="146">
        <f>VLOOKUP(D1138,'Appendix 1b. Person-years 2019'!$E$3:$F$1682,2,FALSE)</f>
        <v>25891.128499999999</v>
      </c>
      <c r="F1138" s="146">
        <f>VLOOKUP(D1138,'Appendix 2b.Deaths 2019'!$E$4:$F$1683,2,FALSE)</f>
        <v>225</v>
      </c>
      <c r="G1138" s="147">
        <f t="shared" si="335"/>
        <v>8.6902353445119252E-3</v>
      </c>
      <c r="H1138" s="304">
        <v>5</v>
      </c>
      <c r="I1138" s="148">
        <f>VLOOKUP(D1138,'Appendix 3b. nax IBGE 2019'!$E$5:$O$1850,11,FALSE)</f>
        <v>2.5000000000000107</v>
      </c>
      <c r="J1138" s="147">
        <f t="shared" si="337"/>
        <v>4.2527247254568509E-2</v>
      </c>
      <c r="K1138" s="146">
        <f t="shared" si="341"/>
        <v>90878.278088860912</v>
      </c>
      <c r="L1138" s="146">
        <f t="shared" si="336"/>
        <v>3864.8030023544238</v>
      </c>
      <c r="M1138" s="146">
        <f t="shared" si="338"/>
        <v>444729.38293841848</v>
      </c>
      <c r="N1138" s="146">
        <f t="shared" si="339"/>
        <v>2201667.9682059041</v>
      </c>
      <c r="O1138" s="145">
        <f t="shared" si="340"/>
        <v>24.226559024953247</v>
      </c>
    </row>
    <row r="1139" spans="1:15" x14ac:dyDescent="0.2">
      <c r="A1139" s="143" t="s">
        <v>46</v>
      </c>
      <c r="B1139" s="143" t="s">
        <v>48</v>
      </c>
      <c r="C1139" s="144" t="s">
        <v>82</v>
      </c>
      <c r="D1139" s="143" t="str">
        <f t="shared" si="334"/>
        <v>TOFemale65-69</v>
      </c>
      <c r="E1139" s="146">
        <f>VLOOKUP(D1139,'Appendix 1b. Person-years 2019'!$E$3:$F$1682,2,FALSE)</f>
        <v>20120.752799999998</v>
      </c>
      <c r="F1139" s="146">
        <f>VLOOKUP(D1139,'Appendix 2b.Deaths 2019'!$E$4:$F$1683,2,FALSE)</f>
        <v>252</v>
      </c>
      <c r="G1139" s="147">
        <f t="shared" si="335"/>
        <v>1.2524382288519544E-2</v>
      </c>
      <c r="H1139" s="304">
        <v>5</v>
      </c>
      <c r="I1139" s="148">
        <f>VLOOKUP(D1139,'Appendix 3b. nax IBGE 2019'!$E$5:$O$1850,11,FALSE)</f>
        <v>2.5000000000000004</v>
      </c>
      <c r="J1139" s="147">
        <f t="shared" si="337"/>
        <v>6.0720688648943866E-2</v>
      </c>
      <c r="K1139" s="146">
        <f t="shared" si="341"/>
        <v>87013.475086506485</v>
      </c>
      <c r="L1139" s="146">
        <f t="shared" si="336"/>
        <v>5283.518128990394</v>
      </c>
      <c r="M1139" s="146">
        <f t="shared" si="338"/>
        <v>421858.58011005644</v>
      </c>
      <c r="N1139" s="146">
        <f t="shared" si="339"/>
        <v>1756938.5852674856</v>
      </c>
      <c r="O1139" s="145">
        <f t="shared" si="340"/>
        <v>20.191568989984411</v>
      </c>
    </row>
    <row r="1140" spans="1:15" x14ac:dyDescent="0.2">
      <c r="A1140" s="143" t="s">
        <v>46</v>
      </c>
      <c r="B1140" s="143" t="s">
        <v>48</v>
      </c>
      <c r="C1140" s="144" t="s">
        <v>19</v>
      </c>
      <c r="D1140" s="143" t="str">
        <f t="shared" si="334"/>
        <v>TOFemale70-74</v>
      </c>
      <c r="E1140" s="146">
        <f>VLOOKUP(D1140,'Appendix 1b. Person-years 2019'!$E$3:$F$1682,2,FALSE)</f>
        <v>14609.4521</v>
      </c>
      <c r="F1140" s="146">
        <f>VLOOKUP(D1140,'Appendix 2b.Deaths 2019'!$E$4:$F$1683,2,FALSE)</f>
        <v>253</v>
      </c>
      <c r="G1140" s="147">
        <f t="shared" si="335"/>
        <v>1.7317555666581091E-2</v>
      </c>
      <c r="H1140" s="304">
        <v>5</v>
      </c>
      <c r="I1140" s="148">
        <f>VLOOKUP(D1140,'Appendix 3b. nax IBGE 2019'!$E$5:$O$1850,11,FALSE)</f>
        <v>2.4999999999999991</v>
      </c>
      <c r="J1140" s="147">
        <f t="shared" si="337"/>
        <v>8.2994618517401073E-2</v>
      </c>
      <c r="K1140" s="146">
        <f t="shared" si="341"/>
        <v>81729.956957516086</v>
      </c>
      <c r="L1140" s="146">
        <f t="shared" si="336"/>
        <v>6783.1465991326568</v>
      </c>
      <c r="M1140" s="146">
        <f t="shared" si="338"/>
        <v>391691.91828974884</v>
      </c>
      <c r="N1140" s="146">
        <f t="shared" si="339"/>
        <v>1335080.0051574293</v>
      </c>
      <c r="O1140" s="145">
        <f t="shared" si="340"/>
        <v>16.335258880062973</v>
      </c>
    </row>
    <row r="1141" spans="1:15" x14ac:dyDescent="0.2">
      <c r="A1141" s="143" t="s">
        <v>46</v>
      </c>
      <c r="B1141" s="143" t="s">
        <v>48</v>
      </c>
      <c r="C1141" s="144" t="s">
        <v>20</v>
      </c>
      <c r="D1141" s="143" t="str">
        <f t="shared" si="334"/>
        <v>TOFemale75-79</v>
      </c>
      <c r="E1141" s="146">
        <f>VLOOKUP(D1141,'Appendix 1b. Person-years 2019'!$E$3:$F$1682,2,FALSE)</f>
        <v>9940.3971000000001</v>
      </c>
      <c r="F1141" s="146">
        <f>VLOOKUP(D1141,'Appendix 2b.Deaths 2019'!$E$4:$F$1683,2,FALSE)</f>
        <v>364</v>
      </c>
      <c r="G1141" s="147">
        <f t="shared" si="335"/>
        <v>3.6618255421606849E-2</v>
      </c>
      <c r="H1141" s="304">
        <v>5</v>
      </c>
      <c r="I1141" s="148">
        <f>VLOOKUP(D1141,'Appendix 3b. nax IBGE 2019'!$E$5:$O$1850,11,FALSE)</f>
        <v>2.5000000000000018</v>
      </c>
      <c r="J1141" s="147">
        <f t="shared" si="337"/>
        <v>0.16773579650831399</v>
      </c>
      <c r="K1141" s="146">
        <f t="shared" si="341"/>
        <v>74946.810358383431</v>
      </c>
      <c r="L1141" s="146">
        <f t="shared" si="336"/>
        <v>12571.262931221003</v>
      </c>
      <c r="M1141" s="146">
        <f t="shared" si="338"/>
        <v>343305.89446386462</v>
      </c>
      <c r="N1141" s="146">
        <f t="shared" si="339"/>
        <v>943388.08686768031</v>
      </c>
      <c r="O1141" s="145">
        <f t="shared" si="340"/>
        <v>12.587434773495392</v>
      </c>
    </row>
    <row r="1142" spans="1:15" x14ac:dyDescent="0.2">
      <c r="A1142" s="143" t="s">
        <v>46</v>
      </c>
      <c r="B1142" s="143" t="s">
        <v>48</v>
      </c>
      <c r="C1142" s="144" t="s">
        <v>21</v>
      </c>
      <c r="D1142" s="143" t="str">
        <f t="shared" si="334"/>
        <v>TOFemale80-84</v>
      </c>
      <c r="E1142" s="146">
        <f>VLOOKUP(D1142,'Appendix 1b. Person-years 2019'!$E$3:$F$1682,2,FALSE)</f>
        <v>6610.1569</v>
      </c>
      <c r="F1142" s="146">
        <f>VLOOKUP(D1142,'Appendix 2b.Deaths 2019'!$E$4:$F$1683,2,FALSE)</f>
        <v>379</v>
      </c>
      <c r="G1142" s="147">
        <f t="shared" si="335"/>
        <v>5.7336006653639339E-2</v>
      </c>
      <c r="H1142" s="304">
        <v>5</v>
      </c>
      <c r="I1142" s="148">
        <f>VLOOKUP(D1142,'Appendix 3b. nax IBGE 2019'!$E$5:$O$1850,11,FALSE)</f>
        <v>2.4999999999999987</v>
      </c>
      <c r="J1142" s="147">
        <f t="shared" si="337"/>
        <v>0.25073908819544322</v>
      </c>
      <c r="K1142" s="146">
        <f t="shared" si="341"/>
        <v>62375.547427162426</v>
      </c>
      <c r="L1142" s="146">
        <f t="shared" si="336"/>
        <v>15639.987887578331</v>
      </c>
      <c r="M1142" s="146">
        <f t="shared" si="338"/>
        <v>272777.76741686626</v>
      </c>
      <c r="N1142" s="146">
        <f t="shared" si="339"/>
        <v>600082.19240381569</v>
      </c>
      <c r="O1142" s="145">
        <f t="shared" si="340"/>
        <v>9.6204717578558725</v>
      </c>
    </row>
    <row r="1143" spans="1:15" x14ac:dyDescent="0.2">
      <c r="A1143" s="143" t="s">
        <v>46</v>
      </c>
      <c r="B1143" s="143" t="s">
        <v>48</v>
      </c>
      <c r="C1143" s="144" t="s">
        <v>22</v>
      </c>
      <c r="D1143" s="143" t="str">
        <f t="shared" si="334"/>
        <v>TOFemale85-89</v>
      </c>
      <c r="E1143" s="146">
        <f>VLOOKUP(D1143,'Appendix 1b. Person-years 2019'!$E$3:$F$1682,2,FALSE)</f>
        <v>3318.9234999999999</v>
      </c>
      <c r="F1143" s="146">
        <f>VLOOKUP(D1143,'Appendix 2b.Deaths 2019'!$E$4:$F$1683,2,FALSE)</f>
        <v>332</v>
      </c>
      <c r="G1143" s="147">
        <f t="shared" si="335"/>
        <v>0.10003243521581622</v>
      </c>
      <c r="H1143" s="304">
        <v>5</v>
      </c>
      <c r="I1143" s="148">
        <f>VLOOKUP(D1143,'Appendix 3b. nax IBGE 2019'!$E$5:$O$1850,11,FALSE)</f>
        <v>2.5000000000000004</v>
      </c>
      <c r="J1143" s="147">
        <f t="shared" si="337"/>
        <v>0.40010378595797202</v>
      </c>
      <c r="K1143" s="146">
        <f t="shared" si="341"/>
        <v>46735.559539584094</v>
      </c>
      <c r="L1143" s="146">
        <f t="shared" si="336"/>
        <v>18699.074310651813</v>
      </c>
      <c r="M1143" s="146">
        <f t="shared" si="338"/>
        <v>186930.11192129095</v>
      </c>
      <c r="N1143" s="146">
        <f t="shared" si="339"/>
        <v>327304.42498694942</v>
      </c>
      <c r="O1143" s="145">
        <f t="shared" si="340"/>
        <v>7.0033274066127111</v>
      </c>
    </row>
    <row r="1144" spans="1:15" x14ac:dyDescent="0.2">
      <c r="A1144" s="143" t="s">
        <v>46</v>
      </c>
      <c r="B1144" s="143" t="s">
        <v>48</v>
      </c>
      <c r="C1144" s="144" t="s">
        <v>5</v>
      </c>
      <c r="D1144" s="143" t="str">
        <f t="shared" si="334"/>
        <v>TOFemale90+</v>
      </c>
      <c r="E1144" s="8">
        <f>VLOOKUP(D1144,'Appendix 1b. Person-years 2019'!$E$3:$F$1682,2,FALSE)</f>
        <v>1722.3543999999999</v>
      </c>
      <c r="F1144" s="8">
        <f>VLOOKUP(D1144,'Appendix 2b.Deaths 2019'!$E$4:$F$1683,2,FALSE)</f>
        <v>344</v>
      </c>
      <c r="G1144" s="7">
        <f t="shared" si="335"/>
        <v>0.19972660678893961</v>
      </c>
      <c r="H1144" s="306"/>
      <c r="I1144" s="148">
        <f>VLOOKUP(D1144,'Appendix 3b. nax IBGE 2019'!$E$5:$O$1850,11,FALSE)</f>
        <v>0</v>
      </c>
      <c r="J1144" s="7">
        <v>1</v>
      </c>
      <c r="K1144" s="8">
        <f t="shared" si="341"/>
        <v>28036.485228932281</v>
      </c>
      <c r="L1144" s="8">
        <f t="shared" si="336"/>
        <v>28036.485228932281</v>
      </c>
      <c r="M1144" s="8">
        <f>K1144*O1144</f>
        <v>140374.3130656585</v>
      </c>
      <c r="N1144" s="8">
        <f>M1144</f>
        <v>140374.3130656585</v>
      </c>
      <c r="O1144" s="142">
        <f>1/G1144</f>
        <v>5.0068441860465116</v>
      </c>
    </row>
    <row r="1145" spans="1:15" x14ac:dyDescent="0.2">
      <c r="A1145" s="143" t="s">
        <v>46</v>
      </c>
      <c r="B1145" s="143" t="s">
        <v>47</v>
      </c>
      <c r="C1145" s="144">
        <v>0</v>
      </c>
      <c r="D1145" s="143" t="str">
        <f t="shared" si="334"/>
        <v>TOMale0</v>
      </c>
      <c r="E1145" s="151">
        <f>VLOOKUP(D1145,'Appendix 1b. Person-years 2019'!$E$3:$F$1682,2,FALSE)</f>
        <v>13122.5731</v>
      </c>
      <c r="F1145" s="151">
        <f>VLOOKUP(D1145,'Appendix 2b.Deaths 2019'!$E$4:$F$1683,2,FALSE)</f>
        <v>146</v>
      </c>
      <c r="G1145" s="152">
        <f t="shared" si="335"/>
        <v>1.112586677074788E-2</v>
      </c>
      <c r="H1145" s="307">
        <v>1</v>
      </c>
      <c r="I1145" s="148">
        <f>VLOOKUP(D1145,'Appendix 3b. nax IBGE 2019'!$E$5:$O$1850,11,FALSE)</f>
        <v>8.4722575268595335E-2</v>
      </c>
      <c r="J1145" s="152">
        <f t="shared" ref="J1145:J1163" si="342">(H1145*G1145)/(1+(H1145-I1145)*G1145)</f>
        <v>1.1013711343104776E-2</v>
      </c>
      <c r="K1145" s="151">
        <v>100000</v>
      </c>
      <c r="L1145" s="151">
        <f t="shared" si="336"/>
        <v>1101.3711343104776</v>
      </c>
      <c r="M1145" s="151">
        <f t="shared" ref="M1145:M1163" si="343">K1146*H1145+L1145*I1145</f>
        <v>98991.939864514803</v>
      </c>
      <c r="N1145" s="151">
        <f t="shared" ref="N1145:N1163" si="344">N1146+M1145</f>
        <v>7381147.425681415</v>
      </c>
      <c r="O1145" s="150">
        <f t="shared" ref="O1145:O1163" si="345">N1145/K1145</f>
        <v>73.811474256814151</v>
      </c>
    </row>
    <row r="1146" spans="1:15" x14ac:dyDescent="0.2">
      <c r="A1146" s="143" t="s">
        <v>46</v>
      </c>
      <c r="B1146" s="143" t="s">
        <v>47</v>
      </c>
      <c r="C1146" s="149" t="s">
        <v>107</v>
      </c>
      <c r="D1146" s="143" t="str">
        <f t="shared" si="334"/>
        <v>TOMale01-04</v>
      </c>
      <c r="E1146" s="146">
        <f>VLOOKUP(D1146,'Appendix 1b. Person-years 2019'!$E$3:$F$1682,2,FALSE)</f>
        <v>51011.634599999998</v>
      </c>
      <c r="F1146" s="146">
        <f>VLOOKUP(D1146,'Appendix 2b.Deaths 2019'!$E$4:$F$1683,2,FALSE)</f>
        <v>38</v>
      </c>
      <c r="G1146" s="147">
        <f t="shared" si="335"/>
        <v>7.4492809920660729E-4</v>
      </c>
      <c r="H1146" s="304">
        <v>4</v>
      </c>
      <c r="I1146" s="148">
        <f>VLOOKUP(D1146,'Appendix 3b. nax IBGE 2019'!$E$5:$O$1850,11,FALSE)</f>
        <v>1.6087507411184931</v>
      </c>
      <c r="J1146" s="147">
        <f t="shared" si="342"/>
        <v>2.9744140470133059E-3</v>
      </c>
      <c r="K1146" s="146">
        <f t="shared" ref="K1146:K1164" si="346">K1145-L1145</f>
        <v>98898.628865689519</v>
      </c>
      <c r="L1146" s="146">
        <f t="shared" si="336"/>
        <v>294.16547092846253</v>
      </c>
      <c r="M1146" s="146">
        <f t="shared" si="343"/>
        <v>394891.09249841183</v>
      </c>
      <c r="N1146" s="146">
        <f t="shared" si="344"/>
        <v>7282155.4858169006</v>
      </c>
      <c r="O1146" s="145">
        <f t="shared" si="345"/>
        <v>73.632522203179576</v>
      </c>
    </row>
    <row r="1147" spans="1:15" x14ac:dyDescent="0.2">
      <c r="A1147" s="143" t="s">
        <v>46</v>
      </c>
      <c r="B1147" s="143" t="s">
        <v>47</v>
      </c>
      <c r="C1147" s="149" t="s">
        <v>106</v>
      </c>
      <c r="D1147" s="143" t="str">
        <f t="shared" si="334"/>
        <v>TOMale05-09</v>
      </c>
      <c r="E1147" s="146">
        <f>VLOOKUP(D1147,'Appendix 1b. Person-years 2019'!$E$3:$F$1682,2,FALSE)</f>
        <v>64132.336000000003</v>
      </c>
      <c r="F1147" s="146">
        <f>VLOOKUP(D1147,'Appendix 2b.Deaths 2019'!$E$4:$F$1683,2,FALSE)</f>
        <v>20</v>
      </c>
      <c r="G1147" s="147">
        <f t="shared" si="335"/>
        <v>3.1185516148982936E-4</v>
      </c>
      <c r="H1147" s="304">
        <v>5</v>
      </c>
      <c r="I1147" s="148">
        <f>VLOOKUP(D1147,'Appendix 3b. nax IBGE 2019'!$E$5:$O$1850,11,FALSE)</f>
        <v>2.5000000000000449</v>
      </c>
      <c r="J1147" s="147">
        <f t="shared" si="342"/>
        <v>1.5580610839717641E-3</v>
      </c>
      <c r="K1147" s="146">
        <f t="shared" si="346"/>
        <v>98604.463394761056</v>
      </c>
      <c r="L1147" s="146">
        <f t="shared" si="336"/>
        <v>153.63177712129556</v>
      </c>
      <c r="M1147" s="146">
        <f t="shared" si="343"/>
        <v>492638.23753100203</v>
      </c>
      <c r="N1147" s="146">
        <f t="shared" si="344"/>
        <v>6887264.3933184892</v>
      </c>
      <c r="O1147" s="145">
        <f t="shared" si="345"/>
        <v>69.847389826010811</v>
      </c>
    </row>
    <row r="1148" spans="1:15" x14ac:dyDescent="0.2">
      <c r="A1148" s="143" t="s">
        <v>46</v>
      </c>
      <c r="B1148" s="143" t="s">
        <v>47</v>
      </c>
      <c r="C1148" s="149" t="s">
        <v>71</v>
      </c>
      <c r="D1148" s="143" t="str">
        <f t="shared" si="334"/>
        <v>TOMale10-14</v>
      </c>
      <c r="E1148" s="146">
        <f>VLOOKUP(D1148,'Appendix 1b. Person-years 2019'!$E$3:$F$1682,2,FALSE)</f>
        <v>68417.679999999993</v>
      </c>
      <c r="F1148" s="146">
        <f>VLOOKUP(D1148,'Appendix 2b.Deaths 2019'!$E$4:$F$1683,2,FALSE)</f>
        <v>37</v>
      </c>
      <c r="G1148" s="147">
        <f t="shared" si="335"/>
        <v>5.4079588784653333E-4</v>
      </c>
      <c r="H1148" s="304">
        <v>5</v>
      </c>
      <c r="I1148" s="148">
        <f>VLOOKUP(D1148,'Appendix 3b. nax IBGE 2019'!$E$5:$O$1850,11,FALSE)</f>
        <v>2.5000000000000417</v>
      </c>
      <c r="J1148" s="147">
        <f t="shared" si="342"/>
        <v>2.7003286226951972E-3</v>
      </c>
      <c r="K1148" s="146">
        <f t="shared" si="346"/>
        <v>98450.831617639764</v>
      </c>
      <c r="L1148" s="146">
        <f t="shared" si="336"/>
        <v>265.84959854525795</v>
      </c>
      <c r="M1148" s="146">
        <f t="shared" si="343"/>
        <v>491589.53409183567</v>
      </c>
      <c r="N1148" s="146">
        <f t="shared" si="344"/>
        <v>6394626.1557874875</v>
      </c>
      <c r="O1148" s="145">
        <f t="shared" si="345"/>
        <v>64.952484917778392</v>
      </c>
    </row>
    <row r="1149" spans="1:15" x14ac:dyDescent="0.2">
      <c r="A1149" s="143" t="s">
        <v>46</v>
      </c>
      <c r="B1149" s="143" t="s">
        <v>47</v>
      </c>
      <c r="C1149" s="144" t="s">
        <v>72</v>
      </c>
      <c r="D1149" s="143" t="str">
        <f t="shared" si="334"/>
        <v>TOMale15-19</v>
      </c>
      <c r="E1149" s="146">
        <f>VLOOKUP(D1149,'Appendix 1b. Person-years 2019'!$E$3:$F$1682,2,FALSE)</f>
        <v>70322.304999999993</v>
      </c>
      <c r="F1149" s="146">
        <f>VLOOKUP(D1149,'Appendix 2b.Deaths 2019'!$E$4:$F$1683,2,FALSE)</f>
        <v>141</v>
      </c>
      <c r="G1149" s="147">
        <f t="shared" si="335"/>
        <v>2.0050537308184085E-3</v>
      </c>
      <c r="H1149" s="304">
        <v>5</v>
      </c>
      <c r="I1149" s="148">
        <f>VLOOKUP(D1149,'Appendix 3b. nax IBGE 2019'!$E$5:$O$1850,11,FALSE)</f>
        <v>2.4999999999999325</v>
      </c>
      <c r="J1149" s="147">
        <f t="shared" si="342"/>
        <v>9.9752662918560584E-3</v>
      </c>
      <c r="K1149" s="146">
        <f t="shared" si="346"/>
        <v>98184.982019094503</v>
      </c>
      <c r="L1149" s="146">
        <f t="shared" si="336"/>
        <v>979.42134150156664</v>
      </c>
      <c r="M1149" s="146">
        <f t="shared" si="343"/>
        <v>488476.35674171854</v>
      </c>
      <c r="N1149" s="146">
        <f t="shared" si="344"/>
        <v>5903036.6216956517</v>
      </c>
      <c r="O1149" s="145">
        <f t="shared" si="345"/>
        <v>60.121583772838697</v>
      </c>
    </row>
    <row r="1150" spans="1:15" x14ac:dyDescent="0.2">
      <c r="A1150" s="143" t="s">
        <v>46</v>
      </c>
      <c r="B1150" s="143" t="s">
        <v>47</v>
      </c>
      <c r="C1150" s="144" t="s">
        <v>73</v>
      </c>
      <c r="D1150" s="143" t="str">
        <f t="shared" si="334"/>
        <v>TOMale20-24</v>
      </c>
      <c r="E1150" s="146">
        <f>VLOOKUP(D1150,'Appendix 1b. Person-years 2019'!$E$3:$F$1682,2,FALSE)</f>
        <v>73164.878899999996</v>
      </c>
      <c r="F1150" s="146">
        <f>VLOOKUP(D1150,'Appendix 2b.Deaths 2019'!$E$4:$F$1683,2,FALSE)</f>
        <v>168</v>
      </c>
      <c r="G1150" s="147">
        <f t="shared" si="335"/>
        <v>2.2961836679811685E-3</v>
      </c>
      <c r="H1150" s="304">
        <v>5</v>
      </c>
      <c r="I1150" s="148">
        <f>VLOOKUP(D1150,'Appendix 3b. nax IBGE 2019'!$E$5:$O$1850,11,FALSE)</f>
        <v>2.4999999999999534</v>
      </c>
      <c r="J1150" s="147">
        <f t="shared" si="342"/>
        <v>1.1415388766780997E-2</v>
      </c>
      <c r="K1150" s="146">
        <f t="shared" si="346"/>
        <v>97205.560677592934</v>
      </c>
      <c r="L1150" s="146">
        <f t="shared" si="336"/>
        <v>1109.6392654276428</v>
      </c>
      <c r="M1150" s="146">
        <f t="shared" si="343"/>
        <v>483253.7052243955</v>
      </c>
      <c r="N1150" s="146">
        <f t="shared" si="344"/>
        <v>5414560.2649539327</v>
      </c>
      <c r="O1150" s="145">
        <f t="shared" si="345"/>
        <v>55.702165876216739</v>
      </c>
    </row>
    <row r="1151" spans="1:15" x14ac:dyDescent="0.2">
      <c r="A1151" s="143" t="s">
        <v>46</v>
      </c>
      <c r="B1151" s="143" t="s">
        <v>47</v>
      </c>
      <c r="C1151" s="144" t="s">
        <v>74</v>
      </c>
      <c r="D1151" s="143" t="str">
        <f t="shared" si="334"/>
        <v>TOMale25-29</v>
      </c>
      <c r="E1151" s="146">
        <f>VLOOKUP(D1151,'Appendix 1b. Person-years 2019'!$E$3:$F$1682,2,FALSE)</f>
        <v>68321.828899999993</v>
      </c>
      <c r="F1151" s="146">
        <f>VLOOKUP(D1151,'Appendix 2b.Deaths 2019'!$E$4:$F$1683,2,FALSE)</f>
        <v>159</v>
      </c>
      <c r="G1151" s="147">
        <f t="shared" si="335"/>
        <v>2.3272210735564782E-3</v>
      </c>
      <c r="H1151" s="304">
        <v>5</v>
      </c>
      <c r="I1151" s="148">
        <f>VLOOKUP(D1151,'Appendix 3b. nax IBGE 2019'!$E$5:$O$1850,11,FALSE)</f>
        <v>2.5000000000000022</v>
      </c>
      <c r="J1151" s="147">
        <f t="shared" si="342"/>
        <v>1.1568797494470295E-2</v>
      </c>
      <c r="K1151" s="146">
        <f t="shared" si="346"/>
        <v>96095.921412165291</v>
      </c>
      <c r="L1151" s="146">
        <f t="shared" si="336"/>
        <v>1111.7142548618722</v>
      </c>
      <c r="M1151" s="146">
        <f t="shared" si="343"/>
        <v>477700.32142367179</v>
      </c>
      <c r="N1151" s="146">
        <f t="shared" si="344"/>
        <v>4931306.559729537</v>
      </c>
      <c r="O1151" s="145">
        <f t="shared" si="345"/>
        <v>51.316502170562018</v>
      </c>
    </row>
    <row r="1152" spans="1:15" x14ac:dyDescent="0.2">
      <c r="A1152" s="143" t="s">
        <v>46</v>
      </c>
      <c r="B1152" s="143" t="s">
        <v>47</v>
      </c>
      <c r="C1152" s="144" t="s">
        <v>75</v>
      </c>
      <c r="D1152" s="143" t="str">
        <f t="shared" si="334"/>
        <v>TOMale30-34</v>
      </c>
      <c r="E1152" s="146">
        <f>VLOOKUP(D1152,'Appendix 1b. Person-years 2019'!$E$3:$F$1682,2,FALSE)</f>
        <v>64837.423900000002</v>
      </c>
      <c r="F1152" s="146">
        <f>VLOOKUP(D1152,'Appendix 2b.Deaths 2019'!$E$4:$F$1683,2,FALSE)</f>
        <v>174</v>
      </c>
      <c r="G1152" s="147">
        <f t="shared" si="335"/>
        <v>2.6836353071084925E-3</v>
      </c>
      <c r="H1152" s="304">
        <v>5</v>
      </c>
      <c r="I1152" s="148">
        <f>VLOOKUP(D1152,'Appendix 3b. nax IBGE 2019'!$E$5:$O$1850,11,FALSE)</f>
        <v>2.4999999999999796</v>
      </c>
      <c r="J1152" s="147">
        <f t="shared" si="342"/>
        <v>1.3328752756797804E-2</v>
      </c>
      <c r="K1152" s="146">
        <f t="shared" si="346"/>
        <v>94984.207157303419</v>
      </c>
      <c r="L1152" s="146">
        <f t="shared" si="336"/>
        <v>1266.0210130001617</v>
      </c>
      <c r="M1152" s="146">
        <f t="shared" si="343"/>
        <v>471755.98325401661</v>
      </c>
      <c r="N1152" s="146">
        <f t="shared" si="344"/>
        <v>4453606.2383058649</v>
      </c>
      <c r="O1152" s="145">
        <f t="shared" si="345"/>
        <v>46.887860325351184</v>
      </c>
    </row>
    <row r="1153" spans="1:15" x14ac:dyDescent="0.2">
      <c r="A1153" s="143" t="s">
        <v>46</v>
      </c>
      <c r="B1153" s="143" t="s">
        <v>47</v>
      </c>
      <c r="C1153" s="144" t="s">
        <v>76</v>
      </c>
      <c r="D1153" s="143" t="str">
        <f t="shared" si="334"/>
        <v>TOMale35-39</v>
      </c>
      <c r="E1153" s="146">
        <f>VLOOKUP(D1153,'Appendix 1b. Person-years 2019'!$E$3:$F$1682,2,FALSE)</f>
        <v>61483.408900000002</v>
      </c>
      <c r="F1153" s="146">
        <f>VLOOKUP(D1153,'Appendix 2b.Deaths 2019'!$E$4:$F$1683,2,FALSE)</f>
        <v>196</v>
      </c>
      <c r="G1153" s="147">
        <f t="shared" si="335"/>
        <v>3.1878518694170841E-3</v>
      </c>
      <c r="H1153" s="304">
        <v>5</v>
      </c>
      <c r="I1153" s="148">
        <f>VLOOKUP(D1153,'Appendix 3b. nax IBGE 2019'!$E$5:$O$1850,11,FALSE)</f>
        <v>2.5000000000000084</v>
      </c>
      <c r="J1153" s="147">
        <f t="shared" si="342"/>
        <v>1.5813233730313646E-2</v>
      </c>
      <c r="K1153" s="146">
        <f t="shared" si="346"/>
        <v>93718.186144303254</v>
      </c>
      <c r="L1153" s="146">
        <f t="shared" si="336"/>
        <v>1481.9875822809092</v>
      </c>
      <c r="M1153" s="146">
        <f t="shared" si="343"/>
        <v>464885.96176581399</v>
      </c>
      <c r="N1153" s="146">
        <f t="shared" si="344"/>
        <v>3981850.2550518485</v>
      </c>
      <c r="O1153" s="145">
        <f t="shared" si="345"/>
        <v>42.487487422353283</v>
      </c>
    </row>
    <row r="1154" spans="1:15" x14ac:dyDescent="0.2">
      <c r="A1154" s="143" t="s">
        <v>46</v>
      </c>
      <c r="B1154" s="143" t="s">
        <v>47</v>
      </c>
      <c r="C1154" s="144" t="s">
        <v>77</v>
      </c>
      <c r="D1154" s="143" t="str">
        <f t="shared" si="334"/>
        <v>TOMale40-44</v>
      </c>
      <c r="E1154" s="146">
        <f>VLOOKUP(D1154,'Appendix 1b. Person-years 2019'!$E$3:$F$1682,2,FALSE)</f>
        <v>55215.568500000001</v>
      </c>
      <c r="F1154" s="146">
        <f>VLOOKUP(D1154,'Appendix 2b.Deaths 2019'!$E$4:$F$1683,2,FALSE)</f>
        <v>194</v>
      </c>
      <c r="G1154" s="147">
        <f t="shared" si="335"/>
        <v>3.5135018124462488E-3</v>
      </c>
      <c r="H1154" s="304">
        <v>5</v>
      </c>
      <c r="I1154" s="148">
        <f>VLOOKUP(D1154,'Appendix 3b. nax IBGE 2019'!$E$5:$O$1850,11,FALSE)</f>
        <v>2.5000000000000009</v>
      </c>
      <c r="J1154" s="147">
        <f t="shared" si="342"/>
        <v>1.7414543982616621E-2</v>
      </c>
      <c r="K1154" s="146">
        <f t="shared" si="346"/>
        <v>92236.198562022342</v>
      </c>
      <c r="L1154" s="146">
        <f t="shared" si="336"/>
        <v>1606.2513366476981</v>
      </c>
      <c r="M1154" s="146">
        <f t="shared" si="343"/>
        <v>457165.36446849251</v>
      </c>
      <c r="N1154" s="146">
        <f t="shared" si="344"/>
        <v>3516964.2932860344</v>
      </c>
      <c r="O1154" s="145">
        <f t="shared" si="345"/>
        <v>38.129978773150803</v>
      </c>
    </row>
    <row r="1155" spans="1:15" x14ac:dyDescent="0.2">
      <c r="A1155" s="143" t="s">
        <v>46</v>
      </c>
      <c r="B1155" s="143" t="s">
        <v>47</v>
      </c>
      <c r="C1155" s="144" t="s">
        <v>78</v>
      </c>
      <c r="D1155" s="143" t="str">
        <f t="shared" si="334"/>
        <v>TOMale45-49</v>
      </c>
      <c r="E1155" s="146">
        <f>VLOOKUP(D1155,'Appendix 1b. Person-years 2019'!$E$3:$F$1682,2,FALSE)</f>
        <v>46515.121500000001</v>
      </c>
      <c r="F1155" s="146">
        <f>VLOOKUP(D1155,'Appendix 2b.Deaths 2019'!$E$4:$F$1683,2,FALSE)</f>
        <v>218</v>
      </c>
      <c r="G1155" s="147">
        <f t="shared" si="335"/>
        <v>4.6866479753256149E-3</v>
      </c>
      <c r="H1155" s="304">
        <v>5</v>
      </c>
      <c r="I1155" s="148">
        <f>VLOOKUP(D1155,'Appendix 3b. nax IBGE 2019'!$E$5:$O$1850,11,FALSE)</f>
        <v>2.4999999999999987</v>
      </c>
      <c r="J1155" s="147">
        <f t="shared" si="342"/>
        <v>2.3161861152440923E-2</v>
      </c>
      <c r="K1155" s="146">
        <f t="shared" si="346"/>
        <v>90629.94722537465</v>
      </c>
      <c r="L1155" s="146">
        <f t="shared" si="336"/>
        <v>2099.1582538871762</v>
      </c>
      <c r="M1155" s="146">
        <f t="shared" si="343"/>
        <v>447901.84049215534</v>
      </c>
      <c r="N1155" s="146">
        <f t="shared" si="344"/>
        <v>3059798.9288175418</v>
      </c>
      <c r="O1155" s="145">
        <f t="shared" si="345"/>
        <v>33.761455484560372</v>
      </c>
    </row>
    <row r="1156" spans="1:15" x14ac:dyDescent="0.2">
      <c r="A1156" s="143" t="s">
        <v>46</v>
      </c>
      <c r="B1156" s="143" t="s">
        <v>47</v>
      </c>
      <c r="C1156" s="144" t="s">
        <v>79</v>
      </c>
      <c r="D1156" s="143" t="str">
        <f t="shared" si="334"/>
        <v>TOMale50-54</v>
      </c>
      <c r="E1156" s="146">
        <f>VLOOKUP(D1156,'Appendix 1b. Person-years 2019'!$E$3:$F$1682,2,FALSE)</f>
        <v>40179.572999999997</v>
      </c>
      <c r="F1156" s="146">
        <f>VLOOKUP(D1156,'Appendix 2b.Deaths 2019'!$E$4:$F$1683,2,FALSE)</f>
        <v>275</v>
      </c>
      <c r="G1156" s="147">
        <f t="shared" si="335"/>
        <v>6.8442738303864008E-3</v>
      </c>
      <c r="H1156" s="304">
        <v>5</v>
      </c>
      <c r="I1156" s="148">
        <f>VLOOKUP(D1156,'Appendix 3b. nax IBGE 2019'!$E$5:$O$1850,11,FALSE)</f>
        <v>2.500000000000012</v>
      </c>
      <c r="J1156" s="147">
        <f t="shared" si="342"/>
        <v>3.3645668726996918E-2</v>
      </c>
      <c r="K1156" s="146">
        <f t="shared" si="346"/>
        <v>88530.788971487476</v>
      </c>
      <c r="L1156" s="146">
        <f t="shared" si="336"/>
        <v>2978.6775978743399</v>
      </c>
      <c r="M1156" s="146">
        <f t="shared" si="343"/>
        <v>435207.25086275156</v>
      </c>
      <c r="N1156" s="146">
        <f t="shared" si="344"/>
        <v>2611897.0883253864</v>
      </c>
      <c r="O1156" s="145">
        <f t="shared" si="345"/>
        <v>29.502697521046411</v>
      </c>
    </row>
    <row r="1157" spans="1:15" x14ac:dyDescent="0.2">
      <c r="A1157" s="143" t="s">
        <v>46</v>
      </c>
      <c r="B1157" s="143" t="s">
        <v>47</v>
      </c>
      <c r="C1157" s="144" t="s">
        <v>80</v>
      </c>
      <c r="D1157" s="143" t="str">
        <f t="shared" si="334"/>
        <v>TOMale55-59</v>
      </c>
      <c r="E1157" s="146">
        <f>VLOOKUP(D1157,'Appendix 1b. Person-years 2019'!$E$3:$F$1682,2,FALSE)</f>
        <v>32890.0602</v>
      </c>
      <c r="F1157" s="146">
        <f>VLOOKUP(D1157,'Appendix 2b.Deaths 2019'!$E$4:$F$1683,2,FALSE)</f>
        <v>294</v>
      </c>
      <c r="G1157" s="147">
        <f t="shared" si="335"/>
        <v>8.9388708385520071E-3</v>
      </c>
      <c r="H1157" s="304">
        <v>5</v>
      </c>
      <c r="I1157" s="148">
        <f>VLOOKUP(D1157,'Appendix 3b. nax IBGE 2019'!$E$5:$O$1850,11,FALSE)</f>
        <v>2.5000000000000107</v>
      </c>
      <c r="J1157" s="147">
        <f t="shared" si="342"/>
        <v>4.3717393850197482E-2</v>
      </c>
      <c r="K1157" s="146">
        <f t="shared" si="346"/>
        <v>85552.111373613137</v>
      </c>
      <c r="L1157" s="146">
        <f t="shared" si="336"/>
        <v>3740.1153476362051</v>
      </c>
      <c r="M1157" s="146">
        <f t="shared" si="343"/>
        <v>418410.2684989752</v>
      </c>
      <c r="N1157" s="146">
        <f t="shared" si="344"/>
        <v>2176689.8374626348</v>
      </c>
      <c r="O1157" s="145">
        <f t="shared" si="345"/>
        <v>25.442853513653805</v>
      </c>
    </row>
    <row r="1158" spans="1:15" x14ac:dyDescent="0.2">
      <c r="A1158" s="143" t="s">
        <v>46</v>
      </c>
      <c r="B1158" s="143" t="s">
        <v>47</v>
      </c>
      <c r="C1158" s="144" t="s">
        <v>81</v>
      </c>
      <c r="D1158" s="143" t="str">
        <f t="shared" si="334"/>
        <v>TOMale60-64</v>
      </c>
      <c r="E1158" s="146">
        <f>VLOOKUP(D1158,'Appendix 1b. Person-years 2019'!$E$3:$F$1682,2,FALSE)</f>
        <v>25985.286700000001</v>
      </c>
      <c r="F1158" s="146">
        <f>VLOOKUP(D1158,'Appendix 2b.Deaths 2019'!$E$4:$F$1683,2,FALSE)</f>
        <v>372</v>
      </c>
      <c r="G1158" s="147">
        <f t="shared" si="335"/>
        <v>1.4315793560207284E-2</v>
      </c>
      <c r="H1158" s="304">
        <v>5</v>
      </c>
      <c r="I1158" s="148">
        <f>VLOOKUP(D1158,'Appendix 3b. nax IBGE 2019'!$E$5:$O$1850,11,FALSE)</f>
        <v>2.5000000000000049</v>
      </c>
      <c r="J1158" s="147">
        <f t="shared" si="342"/>
        <v>6.9105710101910231E-2</v>
      </c>
      <c r="K1158" s="146">
        <f t="shared" si="346"/>
        <v>81811.996025976929</v>
      </c>
      <c r="L1158" s="146">
        <f t="shared" si="336"/>
        <v>5653.6760802297931</v>
      </c>
      <c r="M1158" s="146">
        <f t="shared" si="343"/>
        <v>394925.78992931021</v>
      </c>
      <c r="N1158" s="146">
        <f t="shared" si="344"/>
        <v>1758279.5689636595</v>
      </c>
      <c r="O1158" s="145">
        <f t="shared" si="345"/>
        <v>21.491708482523403</v>
      </c>
    </row>
    <row r="1159" spans="1:15" x14ac:dyDescent="0.2">
      <c r="A1159" s="143" t="s">
        <v>46</v>
      </c>
      <c r="B1159" s="143" t="s">
        <v>47</v>
      </c>
      <c r="C1159" s="144" t="s">
        <v>82</v>
      </c>
      <c r="D1159" s="143" t="str">
        <f t="shared" si="334"/>
        <v>TOMale65-69</v>
      </c>
      <c r="E1159" s="146">
        <f>VLOOKUP(D1159,'Appendix 1b. Person-years 2019'!$E$3:$F$1682,2,FALSE)</f>
        <v>20321.114399999999</v>
      </c>
      <c r="F1159" s="146">
        <f>VLOOKUP(D1159,'Appendix 2b.Deaths 2019'!$E$4:$F$1683,2,FALSE)</f>
        <v>390</v>
      </c>
      <c r="G1159" s="147">
        <f t="shared" si="335"/>
        <v>1.9191860855819996E-2</v>
      </c>
      <c r="H1159" s="304">
        <v>5</v>
      </c>
      <c r="I1159" s="148">
        <f>VLOOKUP(D1159,'Appendix 3b. nax IBGE 2019'!$E$5:$O$1850,11,FALSE)</f>
        <v>2.4999999999999987</v>
      </c>
      <c r="J1159" s="147">
        <f t="shared" si="342"/>
        <v>9.1565999476411558E-2</v>
      </c>
      <c r="K1159" s="146">
        <f t="shared" si="346"/>
        <v>76158.319945747135</v>
      </c>
      <c r="L1159" s="146">
        <f t="shared" si="336"/>
        <v>6973.5126842766658</v>
      </c>
      <c r="M1159" s="146">
        <f t="shared" si="343"/>
        <v>363357.818018044</v>
      </c>
      <c r="N1159" s="146">
        <f t="shared" si="344"/>
        <v>1363353.7790343491</v>
      </c>
      <c r="O1159" s="145">
        <f t="shared" si="345"/>
        <v>17.901573721762254</v>
      </c>
    </row>
    <row r="1160" spans="1:15" x14ac:dyDescent="0.2">
      <c r="A1160" s="143" t="s">
        <v>46</v>
      </c>
      <c r="B1160" s="143" t="s">
        <v>47</v>
      </c>
      <c r="C1160" s="144" t="s">
        <v>19</v>
      </c>
      <c r="D1160" s="143" t="str">
        <f t="shared" si="334"/>
        <v>TOMale70-74</v>
      </c>
      <c r="E1160" s="146">
        <f>VLOOKUP(D1160,'Appendix 1b. Person-years 2019'!$E$3:$F$1682,2,FALSE)</f>
        <v>14665.355600000001</v>
      </c>
      <c r="F1160" s="146">
        <f>VLOOKUP(D1160,'Appendix 2b.Deaths 2019'!$E$4:$F$1683,2,FALSE)</f>
        <v>409</v>
      </c>
      <c r="G1160" s="147">
        <f t="shared" si="335"/>
        <v>2.7888856646612781E-2</v>
      </c>
      <c r="H1160" s="304">
        <v>5</v>
      </c>
      <c r="I1160" s="148">
        <f>VLOOKUP(D1160,'Appendix 3b. nax IBGE 2019'!$E$5:$O$1850,11,FALSE)</f>
        <v>2.5000000000000036</v>
      </c>
      <c r="J1160" s="147">
        <f t="shared" si="342"/>
        <v>0.13035561087138003</v>
      </c>
      <c r="K1160" s="146">
        <f t="shared" si="346"/>
        <v>69184.807261470472</v>
      </c>
      <c r="L1160" s="146">
        <f t="shared" si="336"/>
        <v>9018.6278135876728</v>
      </c>
      <c r="M1160" s="146">
        <f t="shared" si="343"/>
        <v>323377.4667733832</v>
      </c>
      <c r="N1160" s="146">
        <f t="shared" si="344"/>
        <v>999995.96101630514</v>
      </c>
      <c r="O1160" s="145">
        <f t="shared" si="345"/>
        <v>14.453982031589907</v>
      </c>
    </row>
    <row r="1161" spans="1:15" x14ac:dyDescent="0.2">
      <c r="A1161" s="143" t="s">
        <v>46</v>
      </c>
      <c r="B1161" s="143" t="s">
        <v>47</v>
      </c>
      <c r="C1161" s="144" t="s">
        <v>20</v>
      </c>
      <c r="D1161" s="143" t="str">
        <f t="shared" si="334"/>
        <v>TOMale75-79</v>
      </c>
      <c r="E1161" s="146">
        <f>VLOOKUP(D1161,'Appendix 1b. Person-years 2019'!$E$3:$F$1682,2,FALSE)</f>
        <v>10096.016799999999</v>
      </c>
      <c r="F1161" s="146">
        <f>VLOOKUP(D1161,'Appendix 2b.Deaths 2019'!$E$4:$F$1683,2,FALSE)</f>
        <v>462</v>
      </c>
      <c r="G1161" s="147">
        <f t="shared" si="335"/>
        <v>4.576062115902977E-2</v>
      </c>
      <c r="H1161" s="304">
        <v>5</v>
      </c>
      <c r="I1161" s="148">
        <f>VLOOKUP(D1161,'Appendix 3b. nax IBGE 2019'!$E$5:$O$1850,11,FALSE)</f>
        <v>2.4999999999999991</v>
      </c>
      <c r="J1161" s="147">
        <f t="shared" si="342"/>
        <v>0.20531477652757574</v>
      </c>
      <c r="K1161" s="146">
        <f t="shared" si="346"/>
        <v>60166.179447882801</v>
      </c>
      <c r="L1161" s="146">
        <f t="shared" si="336"/>
        <v>12353.005687860077</v>
      </c>
      <c r="M1161" s="146">
        <f t="shared" si="343"/>
        <v>269948.3830197638</v>
      </c>
      <c r="N1161" s="146">
        <f t="shared" si="344"/>
        <v>676618.49424292194</v>
      </c>
      <c r="O1161" s="145">
        <f t="shared" si="345"/>
        <v>11.245827813099268</v>
      </c>
    </row>
    <row r="1162" spans="1:15" x14ac:dyDescent="0.2">
      <c r="A1162" s="143" t="s">
        <v>46</v>
      </c>
      <c r="B1162" s="143" t="s">
        <v>47</v>
      </c>
      <c r="C1162" s="144" t="s">
        <v>21</v>
      </c>
      <c r="D1162" s="143" t="str">
        <f t="shared" si="334"/>
        <v>TOMale80-84</v>
      </c>
      <c r="E1162" s="146">
        <f>VLOOKUP(D1162,'Appendix 1b. Person-years 2019'!$E$3:$F$1682,2,FALSE)</f>
        <v>6470.1352999999999</v>
      </c>
      <c r="F1162" s="146">
        <f>VLOOKUP(D1162,'Appendix 2b.Deaths 2019'!$E$4:$F$1683,2,FALSE)</f>
        <v>497</v>
      </c>
      <c r="G1162" s="147">
        <f t="shared" si="335"/>
        <v>7.6814467852009211E-2</v>
      </c>
      <c r="H1162" s="304">
        <v>5</v>
      </c>
      <c r="I1162" s="148">
        <f>VLOOKUP(D1162,'Appendix 3b. nax IBGE 2019'!$E$5:$O$1850,11,FALSE)</f>
        <v>2.4999999999999982</v>
      </c>
      <c r="J1162" s="147">
        <f t="shared" si="342"/>
        <v>0.32219856162523325</v>
      </c>
      <c r="K1162" s="146">
        <f t="shared" si="346"/>
        <v>47813.173760022721</v>
      </c>
      <c r="L1162" s="146">
        <f t="shared" si="336"/>
        <v>15405.335812216666</v>
      </c>
      <c r="M1162" s="146">
        <f t="shared" si="343"/>
        <v>200552.52926957191</v>
      </c>
      <c r="N1162" s="146">
        <f t="shared" si="344"/>
        <v>406670.11122315808</v>
      </c>
      <c r="O1162" s="145">
        <f t="shared" si="345"/>
        <v>8.5053988104671845</v>
      </c>
    </row>
    <row r="1163" spans="1:15" x14ac:dyDescent="0.2">
      <c r="A1163" s="143" t="s">
        <v>46</v>
      </c>
      <c r="B1163" s="143" t="s">
        <v>47</v>
      </c>
      <c r="C1163" s="144" t="s">
        <v>22</v>
      </c>
      <c r="D1163" s="143" t="str">
        <f t="shared" si="334"/>
        <v>TOMale85-89</v>
      </c>
      <c r="E1163" s="146">
        <f>VLOOKUP(D1163,'Appendix 1b. Person-years 2019'!$E$3:$F$1682,2,FALSE)</f>
        <v>3169.8867</v>
      </c>
      <c r="F1163" s="146">
        <f>VLOOKUP(D1163,'Appendix 2b.Deaths 2019'!$E$4:$F$1683,2,FALSE)</f>
        <v>380</v>
      </c>
      <c r="G1163" s="147">
        <f t="shared" si="335"/>
        <v>0.11987810163688185</v>
      </c>
      <c r="H1163" s="304">
        <v>5</v>
      </c>
      <c r="I1163" s="148">
        <f>VLOOKUP(D1163,'Appendix 3b. nax IBGE 2019'!$E$5:$O$1850,11,FALSE)</f>
        <v>2.5000000000000009</v>
      </c>
      <c r="J1163" s="147">
        <f t="shared" si="342"/>
        <v>0.46117773093129005</v>
      </c>
      <c r="K1163" s="146">
        <f t="shared" si="346"/>
        <v>32407.837947806052</v>
      </c>
      <c r="L1163" s="146">
        <f t="shared" si="336"/>
        <v>14945.77316915815</v>
      </c>
      <c r="M1163" s="146">
        <f t="shared" si="343"/>
        <v>124674.7568161349</v>
      </c>
      <c r="N1163" s="146">
        <f t="shared" si="344"/>
        <v>206117.58195358617</v>
      </c>
      <c r="O1163" s="145">
        <f t="shared" si="345"/>
        <v>6.3601151760122256</v>
      </c>
    </row>
    <row r="1164" spans="1:15" x14ac:dyDescent="0.2">
      <c r="A1164" s="143" t="s">
        <v>46</v>
      </c>
      <c r="B1164" s="143" t="s">
        <v>47</v>
      </c>
      <c r="C1164" s="144" t="s">
        <v>5</v>
      </c>
      <c r="D1164" s="143" t="str">
        <f t="shared" si="334"/>
        <v>TOMale90+</v>
      </c>
      <c r="E1164" s="8">
        <f>VLOOKUP(D1164,'Appendix 1b. Person-years 2019'!$E$3:$F$1682,2,FALSE)</f>
        <v>1562.4353000000001</v>
      </c>
      <c r="F1164" s="8">
        <f>VLOOKUP(D1164,'Appendix 2b.Deaths 2019'!$E$4:$F$1683,2,FALSE)</f>
        <v>335</v>
      </c>
      <c r="G1164" s="7">
        <f t="shared" si="335"/>
        <v>0.21440887824283025</v>
      </c>
      <c r="H1164" s="306"/>
      <c r="I1164" s="148">
        <f>VLOOKUP(D1164,'Appendix 3b. nax IBGE 2019'!$E$5:$O$1850,11,FALSE)</f>
        <v>0</v>
      </c>
      <c r="J1164" s="7">
        <v>1</v>
      </c>
      <c r="K1164" s="8">
        <f t="shared" si="346"/>
        <v>17462.064778647902</v>
      </c>
      <c r="L1164" s="8">
        <f t="shared" si="336"/>
        <v>17462.064778647902</v>
      </c>
      <c r="M1164" s="8">
        <f>K1164*O1164</f>
        <v>81442.825137451262</v>
      </c>
      <c r="N1164" s="8">
        <f>M1164</f>
        <v>81442.825137451262</v>
      </c>
      <c r="O1164" s="142">
        <f>1/G1164</f>
        <v>4.6639859701492545</v>
      </c>
    </row>
    <row r="1165" spans="1:15" x14ac:dyDescent="0.2">
      <c r="A1165" s="143" t="s">
        <v>41</v>
      </c>
      <c r="B1165" s="143" t="s">
        <v>3</v>
      </c>
      <c r="C1165" s="144">
        <v>0</v>
      </c>
      <c r="D1165" s="143" t="str">
        <f t="shared" si="334"/>
        <v>ACTotal0</v>
      </c>
      <c r="E1165" s="151">
        <f>VLOOKUP(D1165,'Appendix 1b. Person-years 2019'!$E$3:$F$1682,2,FALSE)</f>
        <v>16832.627</v>
      </c>
      <c r="F1165" s="151">
        <f>VLOOKUP(D1165,'Appendix 2b.Deaths 2019'!$E$4:$F$1683,2,FALSE)</f>
        <v>258</v>
      </c>
      <c r="G1165" s="152">
        <f t="shared" si="335"/>
        <v>1.5327375816026815E-2</v>
      </c>
      <c r="H1165" s="307">
        <v>1</v>
      </c>
      <c r="I1165" s="148">
        <f>VLOOKUP(D1165,'Appendix 3b. nax IBGE 2019'!$E$5:$O$1850,11,FALSE)</f>
        <v>9.5819283071955225E-2</v>
      </c>
      <c r="J1165" s="152">
        <f t="shared" ref="J1165:J1183" si="347">(H1165*G1165)/(1+(H1165-I1165)*G1165)</f>
        <v>1.5117861640026051E-2</v>
      </c>
      <c r="K1165" s="151">
        <v>100000</v>
      </c>
      <c r="L1165" s="151">
        <f t="shared" si="336"/>
        <v>1511.7861640026051</v>
      </c>
      <c r="M1165" s="151">
        <f t="shared" ref="M1165:M1183" si="348">K1166*H1165+L1165*I1165</f>
        <v>98633.072102390215</v>
      </c>
      <c r="N1165" s="151">
        <f t="shared" ref="N1165:N1183" si="349">N1166+M1165</f>
        <v>7507780.6859566523</v>
      </c>
      <c r="O1165" s="150">
        <f t="shared" ref="O1165:O1183" si="350">N1165/K1165</f>
        <v>75.077806859566522</v>
      </c>
    </row>
    <row r="1166" spans="1:15" x14ac:dyDescent="0.2">
      <c r="A1166" s="143" t="s">
        <v>41</v>
      </c>
      <c r="B1166" s="143" t="s">
        <v>3</v>
      </c>
      <c r="C1166" s="149" t="s">
        <v>107</v>
      </c>
      <c r="D1166" s="143" t="str">
        <f t="shared" si="334"/>
        <v>ACTotal01-04</v>
      </c>
      <c r="E1166" s="146">
        <f>VLOOKUP(D1166,'Appendix 1b. Person-years 2019'!$E$3:$F$1682,2,FALSE)</f>
        <v>66736.535799999998</v>
      </c>
      <c r="F1166" s="146">
        <f>VLOOKUP(D1166,'Appendix 2b.Deaths 2019'!$E$4:$F$1683,2,FALSE)</f>
        <v>57</v>
      </c>
      <c r="G1166" s="147">
        <f t="shared" si="335"/>
        <v>8.5410486649803007E-4</v>
      </c>
      <c r="H1166" s="304">
        <v>4</v>
      </c>
      <c r="I1166" s="148">
        <f>VLOOKUP(D1166,'Appendix 3b. nax IBGE 2019'!$E$5:$O$1850,11,FALSE)</f>
        <v>1.4991812216692604</v>
      </c>
      <c r="J1166" s="147">
        <f t="shared" si="347"/>
        <v>3.409137679199327E-3</v>
      </c>
      <c r="K1166" s="146">
        <f t="shared" ref="K1166:K1184" si="351">K1165-L1165</f>
        <v>98488.213835997391</v>
      </c>
      <c r="L1166" s="146">
        <f t="shared" si="336"/>
        <v>335.75988074533922</v>
      </c>
      <c r="M1166" s="146">
        <f t="shared" si="348"/>
        <v>393113.18072921154</v>
      </c>
      <c r="N1166" s="146">
        <f t="shared" si="349"/>
        <v>7409147.613854262</v>
      </c>
      <c r="O1166" s="145">
        <f t="shared" si="350"/>
        <v>75.228774340369071</v>
      </c>
    </row>
    <row r="1167" spans="1:15" x14ac:dyDescent="0.2">
      <c r="A1167" s="143" t="s">
        <v>41</v>
      </c>
      <c r="B1167" s="143" t="s">
        <v>3</v>
      </c>
      <c r="C1167" s="149" t="s">
        <v>106</v>
      </c>
      <c r="D1167" s="143" t="str">
        <f t="shared" si="334"/>
        <v>ACTotal05-09</v>
      </c>
      <c r="E1167" s="146">
        <f>VLOOKUP(D1167,'Appendix 1b. Person-years 2019'!$E$3:$F$1682,2,FALSE)</f>
        <v>84336.462299999999</v>
      </c>
      <c r="F1167" s="146">
        <f>VLOOKUP(D1167,'Appendix 2b.Deaths 2019'!$E$4:$F$1683,2,FALSE)</f>
        <v>38</v>
      </c>
      <c r="G1167" s="147">
        <f t="shared" si="335"/>
        <v>4.5057616793110376E-4</v>
      </c>
      <c r="H1167" s="304">
        <v>5</v>
      </c>
      <c r="I1167" s="148">
        <f>VLOOKUP(D1167,'Appendix 3b. nax IBGE 2019'!$E$5:$O$1850,11,FALSE)</f>
        <v>2.4999999999998179</v>
      </c>
      <c r="J1167" s="147">
        <f t="shared" si="347"/>
        <v>2.2503459590086949E-3</v>
      </c>
      <c r="K1167" s="146">
        <f t="shared" si="351"/>
        <v>98152.453955252058</v>
      </c>
      <c r="L1167" s="146">
        <f t="shared" si="336"/>
        <v>220.87697812498845</v>
      </c>
      <c r="M1167" s="146">
        <f t="shared" si="348"/>
        <v>490210.0773309478</v>
      </c>
      <c r="N1167" s="146">
        <f t="shared" si="349"/>
        <v>7016034.4331250507</v>
      </c>
      <c r="O1167" s="145">
        <f t="shared" si="350"/>
        <v>71.4809885071613</v>
      </c>
    </row>
    <row r="1168" spans="1:15" x14ac:dyDescent="0.2">
      <c r="A1168" s="143" t="s">
        <v>41</v>
      </c>
      <c r="B1168" s="143" t="s">
        <v>3</v>
      </c>
      <c r="C1168" s="149" t="s">
        <v>71</v>
      </c>
      <c r="D1168" s="143" t="str">
        <f t="shared" si="334"/>
        <v>ACTotal10-14</v>
      </c>
      <c r="E1168" s="146">
        <f>VLOOKUP(D1168,'Appendix 1b. Person-years 2019'!$E$3:$F$1682,2,FALSE)</f>
        <v>91520.391799999998</v>
      </c>
      <c r="F1168" s="146">
        <f>VLOOKUP(D1168,'Appendix 2b.Deaths 2019'!$E$4:$F$1683,2,FALSE)</f>
        <v>27</v>
      </c>
      <c r="G1168" s="147">
        <f t="shared" si="335"/>
        <v>2.9501621954376294E-4</v>
      </c>
      <c r="H1168" s="304">
        <v>5</v>
      </c>
      <c r="I1168" s="148">
        <f>VLOOKUP(D1168,'Appendix 3b. nax IBGE 2019'!$E$5:$O$1850,11,FALSE)</f>
        <v>2.5000000000000311</v>
      </c>
      <c r="J1168" s="147">
        <f t="shared" si="347"/>
        <v>1.4739939673990836E-3</v>
      </c>
      <c r="K1168" s="146">
        <f t="shared" si="351"/>
        <v>97931.576977127072</v>
      </c>
      <c r="L1168" s="146">
        <f t="shared" si="336"/>
        <v>144.3505536821643</v>
      </c>
      <c r="M1168" s="146">
        <f t="shared" si="348"/>
        <v>489297.00850142998</v>
      </c>
      <c r="N1168" s="146">
        <f t="shared" si="349"/>
        <v>6525824.3557941029</v>
      </c>
      <c r="O1168" s="145">
        <f t="shared" si="350"/>
        <v>66.636569707422112</v>
      </c>
    </row>
    <row r="1169" spans="1:15" x14ac:dyDescent="0.2">
      <c r="A1169" s="143" t="s">
        <v>41</v>
      </c>
      <c r="B1169" s="143" t="s">
        <v>3</v>
      </c>
      <c r="C1169" s="144" t="s">
        <v>72</v>
      </c>
      <c r="D1169" s="143" t="str">
        <f t="shared" si="334"/>
        <v>ACTotal15-19</v>
      </c>
      <c r="E1169" s="146">
        <f>VLOOKUP(D1169,'Appendix 1b. Person-years 2019'!$E$3:$F$1682,2,FALSE)</f>
        <v>92302.077099999995</v>
      </c>
      <c r="F1169" s="146">
        <f>VLOOKUP(D1169,'Appendix 2b.Deaths 2019'!$E$4:$F$1683,2,FALSE)</f>
        <v>103</v>
      </c>
      <c r="G1169" s="147">
        <f t="shared" si="335"/>
        <v>1.1159012151851131E-3</v>
      </c>
      <c r="H1169" s="304">
        <v>5</v>
      </c>
      <c r="I1169" s="148">
        <f>VLOOKUP(D1169,'Appendix 3b. nax IBGE 2019'!$E$5:$O$1850,11,FALSE)</f>
        <v>2.4999999999999685</v>
      </c>
      <c r="J1169" s="147">
        <f t="shared" si="347"/>
        <v>5.5639839348401695E-3</v>
      </c>
      <c r="K1169" s="146">
        <f t="shared" si="351"/>
        <v>97787.22642344491</v>
      </c>
      <c r="L1169" s="146">
        <f t="shared" si="336"/>
        <v>544.08655685262556</v>
      </c>
      <c r="M1169" s="146">
        <f t="shared" si="348"/>
        <v>487575.91572509299</v>
      </c>
      <c r="N1169" s="146">
        <f t="shared" si="349"/>
        <v>6036527.3472926728</v>
      </c>
      <c r="O1169" s="145">
        <f t="shared" si="350"/>
        <v>61.73124617680525</v>
      </c>
    </row>
    <row r="1170" spans="1:15" x14ac:dyDescent="0.2">
      <c r="A1170" s="143" t="s">
        <v>41</v>
      </c>
      <c r="B1170" s="143" t="s">
        <v>3</v>
      </c>
      <c r="C1170" s="144" t="s">
        <v>73</v>
      </c>
      <c r="D1170" s="143" t="str">
        <f t="shared" si="334"/>
        <v>ACTotal20-24</v>
      </c>
      <c r="E1170" s="146">
        <f>VLOOKUP(D1170,'Appendix 1b. Person-years 2019'!$E$3:$F$1682,2,FALSE)</f>
        <v>85568.405400000003</v>
      </c>
      <c r="F1170" s="146">
        <f>VLOOKUP(D1170,'Appendix 2b.Deaths 2019'!$E$4:$F$1683,2,FALSE)</f>
        <v>129</v>
      </c>
      <c r="G1170" s="147">
        <f t="shared" si="335"/>
        <v>1.5075657819842928E-3</v>
      </c>
      <c r="H1170" s="304">
        <v>5</v>
      </c>
      <c r="I1170" s="148">
        <f>VLOOKUP(D1170,'Appendix 3b. nax IBGE 2019'!$E$5:$O$1850,11,FALSE)</f>
        <v>2.4999999999999893</v>
      </c>
      <c r="J1170" s="147">
        <f t="shared" si="347"/>
        <v>7.5095261482713378E-3</v>
      </c>
      <c r="K1170" s="146">
        <f t="shared" si="351"/>
        <v>97243.13986659229</v>
      </c>
      <c r="L1170" s="146">
        <f t="shared" si="336"/>
        <v>730.24990156818183</v>
      </c>
      <c r="M1170" s="146">
        <f t="shared" si="348"/>
        <v>484390.07457904093</v>
      </c>
      <c r="N1170" s="146">
        <f t="shared" si="349"/>
        <v>5548951.4315675795</v>
      </c>
      <c r="O1170" s="145">
        <f t="shared" si="350"/>
        <v>57.062651814618256</v>
      </c>
    </row>
    <row r="1171" spans="1:15" x14ac:dyDescent="0.2">
      <c r="A1171" s="143" t="s">
        <v>41</v>
      </c>
      <c r="B1171" s="143" t="s">
        <v>3</v>
      </c>
      <c r="C1171" s="144" t="s">
        <v>74</v>
      </c>
      <c r="D1171" s="143" t="str">
        <f t="shared" si="334"/>
        <v>ACTotal25-29</v>
      </c>
      <c r="E1171" s="146">
        <f>VLOOKUP(D1171,'Appendix 1b. Person-years 2019'!$E$3:$F$1682,2,FALSE)</f>
        <v>74725.232199999999</v>
      </c>
      <c r="F1171" s="146">
        <f>VLOOKUP(D1171,'Appendix 2b.Deaths 2019'!$E$4:$F$1683,2,FALSE)</f>
        <v>132</v>
      </c>
      <c r="G1171" s="147">
        <f t="shared" si="335"/>
        <v>1.7664715935134961E-3</v>
      </c>
      <c r="H1171" s="304">
        <v>5</v>
      </c>
      <c r="I1171" s="148">
        <f>VLOOKUP(D1171,'Appendix 3b. nax IBGE 2019'!$E$5:$O$1850,11,FALSE)</f>
        <v>2.5000000000000417</v>
      </c>
      <c r="J1171" s="147">
        <f t="shared" si="347"/>
        <v>8.7935241908424864E-3</v>
      </c>
      <c r="K1171" s="146">
        <f t="shared" si="351"/>
        <v>96512.889965024107</v>
      </c>
      <c r="L1171" s="146">
        <f t="shared" si="336"/>
        <v>848.68843263555857</v>
      </c>
      <c r="M1171" s="146">
        <f t="shared" si="348"/>
        <v>480442.72874353168</v>
      </c>
      <c r="N1171" s="146">
        <f t="shared" si="349"/>
        <v>5064561.356988539</v>
      </c>
      <c r="O1171" s="145">
        <f t="shared" si="350"/>
        <v>52.475491707106855</v>
      </c>
    </row>
    <row r="1172" spans="1:15" x14ac:dyDescent="0.2">
      <c r="A1172" s="143" t="s">
        <v>41</v>
      </c>
      <c r="B1172" s="143" t="s">
        <v>3</v>
      </c>
      <c r="C1172" s="144" t="s">
        <v>75</v>
      </c>
      <c r="D1172" s="143" t="str">
        <f t="shared" si="334"/>
        <v>ACTotal30-34</v>
      </c>
      <c r="E1172" s="146">
        <f>VLOOKUP(D1172,'Appendix 1b. Person-years 2019'!$E$3:$F$1682,2,FALSE)</f>
        <v>69277.355200000005</v>
      </c>
      <c r="F1172" s="146">
        <f>VLOOKUP(D1172,'Appendix 2b.Deaths 2019'!$E$4:$F$1683,2,FALSE)</f>
        <v>131</v>
      </c>
      <c r="G1172" s="147">
        <f t="shared" si="335"/>
        <v>1.890949786143106E-3</v>
      </c>
      <c r="H1172" s="304">
        <v>5</v>
      </c>
      <c r="I1172" s="148">
        <f>VLOOKUP(D1172,'Appendix 3b. nax IBGE 2019'!$E$5:$O$1850,11,FALSE)</f>
        <v>2.5000000000000027</v>
      </c>
      <c r="J1172" s="147">
        <f t="shared" si="347"/>
        <v>9.4102630932561722E-3</v>
      </c>
      <c r="K1172" s="146">
        <f t="shared" si="351"/>
        <v>95664.201532388543</v>
      </c>
      <c r="L1172" s="146">
        <f t="shared" si="336"/>
        <v>900.2253050260565</v>
      </c>
      <c r="M1172" s="146">
        <f t="shared" si="348"/>
        <v>476070.44439937751</v>
      </c>
      <c r="N1172" s="146">
        <f t="shared" si="349"/>
        <v>4584118.6282450072</v>
      </c>
      <c r="O1172" s="145">
        <f t="shared" si="350"/>
        <v>47.918851093875332</v>
      </c>
    </row>
    <row r="1173" spans="1:15" x14ac:dyDescent="0.2">
      <c r="A1173" s="143" t="s">
        <v>41</v>
      </c>
      <c r="B1173" s="143" t="s">
        <v>3</v>
      </c>
      <c r="C1173" s="144" t="s">
        <v>76</v>
      </c>
      <c r="D1173" s="143" t="str">
        <f t="shared" si="334"/>
        <v>ACTotal35-39</v>
      </c>
      <c r="E1173" s="146">
        <f>VLOOKUP(D1173,'Appendix 1b. Person-years 2019'!$E$3:$F$1682,2,FALSE)</f>
        <v>65592.365000000005</v>
      </c>
      <c r="F1173" s="146">
        <f>VLOOKUP(D1173,'Appendix 2b.Deaths 2019'!$E$4:$F$1683,2,FALSE)</f>
        <v>147</v>
      </c>
      <c r="G1173" s="147">
        <f t="shared" si="335"/>
        <v>2.2411144955666712E-3</v>
      </c>
      <c r="H1173" s="304">
        <v>5</v>
      </c>
      <c r="I1173" s="148">
        <f>VLOOKUP(D1173,'Appendix 3b. nax IBGE 2019'!$E$5:$O$1850,11,FALSE)</f>
        <v>2.5000000000000107</v>
      </c>
      <c r="J1173" s="147">
        <f t="shared" si="347"/>
        <v>1.1143139847238921E-2</v>
      </c>
      <c r="K1173" s="146">
        <f t="shared" si="351"/>
        <v>94763.97622736248</v>
      </c>
      <c r="L1173" s="146">
        <f t="shared" si="336"/>
        <v>1055.9682395819248</v>
      </c>
      <c r="M1173" s="146">
        <f t="shared" si="348"/>
        <v>471179.96053785761</v>
      </c>
      <c r="N1173" s="146">
        <f t="shared" si="349"/>
        <v>4108048.1838456299</v>
      </c>
      <c r="O1173" s="145">
        <f t="shared" si="350"/>
        <v>43.350314617333012</v>
      </c>
    </row>
    <row r="1174" spans="1:15" x14ac:dyDescent="0.2">
      <c r="A1174" s="143" t="s">
        <v>41</v>
      </c>
      <c r="B1174" s="143" t="s">
        <v>3</v>
      </c>
      <c r="C1174" s="144" t="s">
        <v>77</v>
      </c>
      <c r="D1174" s="143" t="str">
        <f t="shared" si="334"/>
        <v>ACTotal40-44</v>
      </c>
      <c r="E1174" s="146">
        <f>VLOOKUP(D1174,'Appendix 1b. Person-years 2019'!$E$3:$F$1682,2,FALSE)</f>
        <v>55974.154300000002</v>
      </c>
      <c r="F1174" s="146">
        <f>VLOOKUP(D1174,'Appendix 2b.Deaths 2019'!$E$4:$F$1683,2,FALSE)</f>
        <v>132</v>
      </c>
      <c r="G1174" s="147">
        <f t="shared" si="335"/>
        <v>2.3582312524550279E-3</v>
      </c>
      <c r="H1174" s="304">
        <v>5</v>
      </c>
      <c r="I1174" s="148">
        <f>VLOOKUP(D1174,'Appendix 3b. nax IBGE 2019'!$E$5:$O$1850,11,FALSE)</f>
        <v>2.4999999999999822</v>
      </c>
      <c r="J1174" s="147">
        <f t="shared" si="347"/>
        <v>1.1722048012361317E-2</v>
      </c>
      <c r="K1174" s="146">
        <f t="shared" si="351"/>
        <v>93708.007987780555</v>
      </c>
      <c r="L1174" s="146">
        <f t="shared" si="336"/>
        <v>1098.4497687755015</v>
      </c>
      <c r="M1174" s="146">
        <f t="shared" si="348"/>
        <v>465793.91551696399</v>
      </c>
      <c r="N1174" s="146">
        <f t="shared" si="349"/>
        <v>3636868.2233077725</v>
      </c>
      <c r="O1174" s="145">
        <f t="shared" si="350"/>
        <v>38.810644910753169</v>
      </c>
    </row>
    <row r="1175" spans="1:15" x14ac:dyDescent="0.2">
      <c r="A1175" s="143" t="s">
        <v>41</v>
      </c>
      <c r="B1175" s="143" t="s">
        <v>3</v>
      </c>
      <c r="C1175" s="144" t="s">
        <v>78</v>
      </c>
      <c r="D1175" s="143" t="str">
        <f t="shared" si="334"/>
        <v>ACTotal45-49</v>
      </c>
      <c r="E1175" s="146">
        <f>VLOOKUP(D1175,'Appendix 1b. Person-years 2019'!$E$3:$F$1682,2,FALSE)</f>
        <v>44939.206700000002</v>
      </c>
      <c r="F1175" s="146">
        <f>VLOOKUP(D1175,'Appendix 2b.Deaths 2019'!$E$4:$F$1683,2,FALSE)</f>
        <v>190</v>
      </c>
      <c r="G1175" s="147">
        <f t="shared" si="335"/>
        <v>4.2279340013360762E-3</v>
      </c>
      <c r="H1175" s="304">
        <v>5</v>
      </c>
      <c r="I1175" s="148">
        <f>VLOOKUP(D1175,'Appendix 3b. nax IBGE 2019'!$E$5:$O$1850,11,FALSE)</f>
        <v>2.5000000000000164</v>
      </c>
      <c r="J1175" s="147">
        <f t="shared" si="347"/>
        <v>2.0918564234217927E-2</v>
      </c>
      <c r="K1175" s="146">
        <f t="shared" si="351"/>
        <v>92609.558219005048</v>
      </c>
      <c r="L1175" s="146">
        <f t="shared" si="336"/>
        <v>1937.2589923068019</v>
      </c>
      <c r="M1175" s="146">
        <f t="shared" si="348"/>
        <v>458204.64361425827</v>
      </c>
      <c r="N1175" s="146">
        <f t="shared" si="349"/>
        <v>3171074.3077908084</v>
      </c>
      <c r="O1175" s="145">
        <f t="shared" si="350"/>
        <v>34.241328527793911</v>
      </c>
    </row>
    <row r="1176" spans="1:15" x14ac:dyDescent="0.2">
      <c r="A1176" s="143" t="s">
        <v>41</v>
      </c>
      <c r="B1176" s="143" t="s">
        <v>3</v>
      </c>
      <c r="C1176" s="144" t="s">
        <v>79</v>
      </c>
      <c r="D1176" s="143" t="str">
        <f t="shared" si="334"/>
        <v>ACTotal50-54</v>
      </c>
      <c r="E1176" s="146">
        <f>VLOOKUP(D1176,'Appendix 1b. Person-years 2019'!$E$3:$F$1682,2,FALSE)</f>
        <v>36946.459300000002</v>
      </c>
      <c r="F1176" s="146">
        <f>VLOOKUP(D1176,'Appendix 2b.Deaths 2019'!$E$4:$F$1683,2,FALSE)</f>
        <v>213</v>
      </c>
      <c r="G1176" s="147">
        <f t="shared" si="335"/>
        <v>5.7650991200664248E-3</v>
      </c>
      <c r="H1176" s="304">
        <v>5</v>
      </c>
      <c r="I1176" s="148">
        <f>VLOOKUP(D1176,'Appendix 3b. nax IBGE 2019'!$E$5:$O$1850,11,FALSE)</f>
        <v>2.4999999999999907</v>
      </c>
      <c r="J1176" s="147">
        <f t="shared" si="347"/>
        <v>2.8415943769281766E-2</v>
      </c>
      <c r="K1176" s="146">
        <f t="shared" si="351"/>
        <v>90672.299226698247</v>
      </c>
      <c r="L1176" s="146">
        <f t="shared" si="336"/>
        <v>2576.5389562573478</v>
      </c>
      <c r="M1176" s="146">
        <f t="shared" si="348"/>
        <v>446920.14874284778</v>
      </c>
      <c r="N1176" s="146">
        <f t="shared" si="349"/>
        <v>2712869.6641765502</v>
      </c>
      <c r="O1176" s="145">
        <f t="shared" si="350"/>
        <v>29.919497876565945</v>
      </c>
    </row>
    <row r="1177" spans="1:15" x14ac:dyDescent="0.2">
      <c r="A1177" s="143" t="s">
        <v>41</v>
      </c>
      <c r="B1177" s="143" t="s">
        <v>3</v>
      </c>
      <c r="C1177" s="144" t="s">
        <v>80</v>
      </c>
      <c r="D1177" s="143" t="str">
        <f t="shared" ref="D1177:D1240" si="352">_xlfn.CONCAT(A1177,B1177,C1177)</f>
        <v>ACTotal55-59</v>
      </c>
      <c r="E1177" s="146">
        <f>VLOOKUP(D1177,'Appendix 1b. Person-years 2019'!$E$3:$F$1682,2,FALSE)</f>
        <v>28443.771700000001</v>
      </c>
      <c r="F1177" s="146">
        <f>VLOOKUP(D1177,'Appendix 2b.Deaths 2019'!$E$4:$F$1683,2,FALSE)</f>
        <v>244</v>
      </c>
      <c r="G1177" s="147">
        <f t="shared" ref="G1177:G1240" si="353">F1177/E1177</f>
        <v>8.5783278875072675E-3</v>
      </c>
      <c r="H1177" s="304">
        <v>5</v>
      </c>
      <c r="I1177" s="148">
        <f>VLOOKUP(D1177,'Appendix 3b. nax IBGE 2019'!$E$5:$O$1850,11,FALSE)</f>
        <v>2.5000000000000147</v>
      </c>
      <c r="J1177" s="147">
        <f t="shared" si="347"/>
        <v>4.1991105753749695E-2</v>
      </c>
      <c r="K1177" s="146">
        <f t="shared" si="351"/>
        <v>88095.760270440893</v>
      </c>
      <c r="L1177" s="146">
        <f t="shared" ref="L1177:L1240" si="354">K1177*J1177</f>
        <v>3699.2383859730644</v>
      </c>
      <c r="M1177" s="146">
        <f t="shared" si="348"/>
        <v>431230.70538727182</v>
      </c>
      <c r="N1177" s="146">
        <f t="shared" si="349"/>
        <v>2265949.5154337026</v>
      </c>
      <c r="O1177" s="145">
        <f t="shared" si="350"/>
        <v>25.721436633018143</v>
      </c>
    </row>
    <row r="1178" spans="1:15" x14ac:dyDescent="0.2">
      <c r="A1178" s="143" t="s">
        <v>41</v>
      </c>
      <c r="B1178" s="143" t="s">
        <v>3</v>
      </c>
      <c r="C1178" s="144" t="s">
        <v>81</v>
      </c>
      <c r="D1178" s="143" t="str">
        <f t="shared" si="352"/>
        <v>ACTotal60-64</v>
      </c>
      <c r="E1178" s="146">
        <f>VLOOKUP(D1178,'Appendix 1b. Person-years 2019'!$E$3:$F$1682,2,FALSE)</f>
        <v>22502.757699999998</v>
      </c>
      <c r="F1178" s="146">
        <f>VLOOKUP(D1178,'Appendix 2b.Deaths 2019'!$E$4:$F$1683,2,FALSE)</f>
        <v>305</v>
      </c>
      <c r="G1178" s="147">
        <f t="shared" si="353"/>
        <v>1.3553894330026938E-2</v>
      </c>
      <c r="H1178" s="304">
        <v>5</v>
      </c>
      <c r="I1178" s="148">
        <f>VLOOKUP(D1178,'Appendix 3b. nax IBGE 2019'!$E$5:$O$1850,11,FALSE)</f>
        <v>2.5000000000000031</v>
      </c>
      <c r="J1178" s="147">
        <f t="shared" si="347"/>
        <v>6.5548382040917605E-2</v>
      </c>
      <c r="K1178" s="146">
        <f t="shared" si="351"/>
        <v>84396.521884467831</v>
      </c>
      <c r="L1178" s="146">
        <f t="shared" si="354"/>
        <v>5532.0554594077612</v>
      </c>
      <c r="M1178" s="146">
        <f t="shared" si="348"/>
        <v>408152.47077381978</v>
      </c>
      <c r="N1178" s="146">
        <f t="shared" si="349"/>
        <v>1834718.8100464307</v>
      </c>
      <c r="O1178" s="145">
        <f t="shared" si="350"/>
        <v>21.739270399768557</v>
      </c>
    </row>
    <row r="1179" spans="1:15" x14ac:dyDescent="0.2">
      <c r="A1179" s="143" t="s">
        <v>41</v>
      </c>
      <c r="B1179" s="143" t="s">
        <v>3</v>
      </c>
      <c r="C1179" s="144" t="s">
        <v>82</v>
      </c>
      <c r="D1179" s="143" t="str">
        <f t="shared" si="352"/>
        <v>ACTotal65-69</v>
      </c>
      <c r="E1179" s="146">
        <f>VLOOKUP(D1179,'Appendix 1b. Person-years 2019'!$E$3:$F$1682,2,FALSE)</f>
        <v>16821.991000000002</v>
      </c>
      <c r="F1179" s="146">
        <f>VLOOKUP(D1179,'Appendix 2b.Deaths 2019'!$E$4:$F$1683,2,FALSE)</f>
        <v>325</v>
      </c>
      <c r="G1179" s="147">
        <f t="shared" si="353"/>
        <v>1.9319948512634442E-2</v>
      </c>
      <c r="H1179" s="304">
        <v>5</v>
      </c>
      <c r="I1179" s="148">
        <f>VLOOKUP(D1179,'Appendix 3b. nax IBGE 2019'!$E$5:$O$1850,11,FALSE)</f>
        <v>2.5000000000000009</v>
      </c>
      <c r="J1179" s="147">
        <f t="shared" si="347"/>
        <v>9.214895967226952E-2</v>
      </c>
      <c r="K1179" s="146">
        <f t="shared" si="351"/>
        <v>78864.466425060076</v>
      </c>
      <c r="L1179" s="146">
        <f t="shared" si="354"/>
        <v>7267.2785361779142</v>
      </c>
      <c r="M1179" s="146">
        <f t="shared" si="348"/>
        <v>376154.13578485564</v>
      </c>
      <c r="N1179" s="146">
        <f t="shared" si="349"/>
        <v>1426566.3392726108</v>
      </c>
      <c r="O1179" s="145">
        <f t="shared" si="350"/>
        <v>18.088835237707297</v>
      </c>
    </row>
    <row r="1180" spans="1:15" x14ac:dyDescent="0.2">
      <c r="A1180" s="143" t="s">
        <v>41</v>
      </c>
      <c r="B1180" s="143" t="s">
        <v>3</v>
      </c>
      <c r="C1180" s="144" t="s">
        <v>19</v>
      </c>
      <c r="D1180" s="143" t="str">
        <f t="shared" si="352"/>
        <v>ACTotal70-74</v>
      </c>
      <c r="E1180" s="146">
        <f>VLOOKUP(D1180,'Appendix 1b. Person-years 2019'!$E$3:$F$1682,2,FALSE)</f>
        <v>11873.692499999999</v>
      </c>
      <c r="F1180" s="146">
        <f>VLOOKUP(D1180,'Appendix 2b.Deaths 2019'!$E$4:$F$1683,2,FALSE)</f>
        <v>338</v>
      </c>
      <c r="G1180" s="147">
        <f t="shared" si="353"/>
        <v>2.8466292183328818E-2</v>
      </c>
      <c r="H1180" s="304">
        <v>5</v>
      </c>
      <c r="I1180" s="148">
        <f>VLOOKUP(D1180,'Appendix 3b. nax IBGE 2019'!$E$5:$O$1850,11,FALSE)</f>
        <v>2.4999999999999987</v>
      </c>
      <c r="J1180" s="147">
        <f t="shared" si="347"/>
        <v>0.13287529358855088</v>
      </c>
      <c r="K1180" s="146">
        <f t="shared" si="351"/>
        <v>71597.187888882167</v>
      </c>
      <c r="L1180" s="146">
        <f t="shared" si="354"/>
        <v>9513.4973608498567</v>
      </c>
      <c r="M1180" s="146">
        <f t="shared" si="348"/>
        <v>334202.19604228617</v>
      </c>
      <c r="N1180" s="146">
        <f t="shared" si="349"/>
        <v>1050412.2034877553</v>
      </c>
      <c r="O1180" s="145">
        <f t="shared" si="350"/>
        <v>14.6711377144865</v>
      </c>
    </row>
    <row r="1181" spans="1:15" x14ac:dyDescent="0.2">
      <c r="A1181" s="143" t="s">
        <v>41</v>
      </c>
      <c r="B1181" s="143" t="s">
        <v>3</v>
      </c>
      <c r="C1181" s="144" t="s">
        <v>20</v>
      </c>
      <c r="D1181" s="143" t="str">
        <f t="shared" si="352"/>
        <v>ACTotal75-79</v>
      </c>
      <c r="E1181" s="146">
        <f>VLOOKUP(D1181,'Appendix 1b. Person-years 2019'!$E$3:$F$1682,2,FALSE)</f>
        <v>8083.6846999999998</v>
      </c>
      <c r="F1181" s="146">
        <f>VLOOKUP(D1181,'Appendix 2b.Deaths 2019'!$E$4:$F$1683,2,FALSE)</f>
        <v>392</v>
      </c>
      <c r="G1181" s="147">
        <f t="shared" si="353"/>
        <v>4.8492737476512414E-2</v>
      </c>
      <c r="H1181" s="304">
        <v>5</v>
      </c>
      <c r="I1181" s="148">
        <f>VLOOKUP(D1181,'Appendix 3b. nax IBGE 2019'!$E$5:$O$1850,11,FALSE)</f>
        <v>2.5000000000000018</v>
      </c>
      <c r="J1181" s="147">
        <f t="shared" si="347"/>
        <v>0.21624759299051965</v>
      </c>
      <c r="K1181" s="146">
        <f t="shared" si="351"/>
        <v>62083.690528032312</v>
      </c>
      <c r="L1181" s="146">
        <f t="shared" si="354"/>
        <v>13425.448640655311</v>
      </c>
      <c r="M1181" s="146">
        <f t="shared" si="348"/>
        <v>276854.83103852329</v>
      </c>
      <c r="N1181" s="146">
        <f t="shared" si="349"/>
        <v>716210.00744546915</v>
      </c>
      <c r="O1181" s="145">
        <f t="shared" si="350"/>
        <v>11.536202203090403</v>
      </c>
    </row>
    <row r="1182" spans="1:15" x14ac:dyDescent="0.2">
      <c r="A1182" s="143" t="s">
        <v>41</v>
      </c>
      <c r="B1182" s="143" t="s">
        <v>3</v>
      </c>
      <c r="C1182" s="144" t="s">
        <v>21</v>
      </c>
      <c r="D1182" s="143" t="str">
        <f t="shared" si="352"/>
        <v>ACTotal80-84</v>
      </c>
      <c r="E1182" s="146">
        <f>VLOOKUP(D1182,'Appendix 1b. Person-years 2019'!$E$3:$F$1682,2,FALSE)</f>
        <v>4704.0149000000001</v>
      </c>
      <c r="F1182" s="146">
        <f>VLOOKUP(D1182,'Appendix 2b.Deaths 2019'!$E$4:$F$1683,2,FALSE)</f>
        <v>334</v>
      </c>
      <c r="G1182" s="147">
        <f t="shared" si="353"/>
        <v>7.1003176456775258E-2</v>
      </c>
      <c r="H1182" s="304">
        <v>5</v>
      </c>
      <c r="I1182" s="148">
        <f>VLOOKUP(D1182,'Appendix 3b. nax IBGE 2019'!$E$5:$O$1850,11,FALSE)</f>
        <v>2.4999999999999982</v>
      </c>
      <c r="J1182" s="147">
        <f t="shared" si="347"/>
        <v>0.30149765439338316</v>
      </c>
      <c r="K1182" s="146">
        <f t="shared" si="351"/>
        <v>48658.241887377</v>
      </c>
      <c r="L1182" s="146">
        <f t="shared" si="354"/>
        <v>14670.34579595003</v>
      </c>
      <c r="M1182" s="146">
        <f t="shared" si="348"/>
        <v>206615.34494700987</v>
      </c>
      <c r="N1182" s="146">
        <f t="shared" si="349"/>
        <v>439355.17640694586</v>
      </c>
      <c r="O1182" s="145">
        <f t="shared" si="350"/>
        <v>9.029409188763232</v>
      </c>
    </row>
    <row r="1183" spans="1:15" x14ac:dyDescent="0.2">
      <c r="A1183" s="143" t="s">
        <v>41</v>
      </c>
      <c r="B1183" s="143" t="s">
        <v>3</v>
      </c>
      <c r="C1183" s="144" t="s">
        <v>22</v>
      </c>
      <c r="D1183" s="143" t="str">
        <f t="shared" si="352"/>
        <v>ACTotal85-89</v>
      </c>
      <c r="E1183" s="146">
        <f>VLOOKUP(D1183,'Appendix 1b. Person-years 2019'!$E$3:$F$1682,2,FALSE)</f>
        <v>2484.4911999999999</v>
      </c>
      <c r="F1183" s="146">
        <f>VLOOKUP(D1183,'Appendix 2b.Deaths 2019'!$E$4:$F$1683,2,FALSE)</f>
        <v>267</v>
      </c>
      <c r="G1183" s="147">
        <f t="shared" si="353"/>
        <v>0.10746667164689495</v>
      </c>
      <c r="H1183" s="304">
        <v>5</v>
      </c>
      <c r="I1183" s="148">
        <f>VLOOKUP(D1183,'Appendix 3b. nax IBGE 2019'!$E$5:$O$1850,11,FALSE)</f>
        <v>2.4999999999999996</v>
      </c>
      <c r="J1183" s="147">
        <f t="shared" si="347"/>
        <v>0.42354179161413907</v>
      </c>
      <c r="K1183" s="146">
        <f t="shared" si="351"/>
        <v>33987.89609142697</v>
      </c>
      <c r="L1183" s="146">
        <f t="shared" si="354"/>
        <v>14395.294403758173</v>
      </c>
      <c r="M1183" s="146">
        <f t="shared" si="348"/>
        <v>133951.24444773942</v>
      </c>
      <c r="N1183" s="146">
        <f t="shared" si="349"/>
        <v>232739.83145993599</v>
      </c>
      <c r="O1183" s="145">
        <f t="shared" si="350"/>
        <v>6.8477269329607537</v>
      </c>
    </row>
    <row r="1184" spans="1:15" x14ac:dyDescent="0.2">
      <c r="A1184" s="143" t="s">
        <v>41</v>
      </c>
      <c r="B1184" s="143" t="s">
        <v>3</v>
      </c>
      <c r="C1184" s="144" t="s">
        <v>5</v>
      </c>
      <c r="D1184" s="143" t="str">
        <f t="shared" si="352"/>
        <v>ACTotal90+</v>
      </c>
      <c r="E1184" s="8">
        <f>VLOOKUP(D1184,'Appendix 1b. Person-years 2019'!$E$3:$F$1682,2,FALSE)</f>
        <v>1583.2311</v>
      </c>
      <c r="F1184" s="8">
        <f>VLOOKUP(D1184,'Appendix 2b.Deaths 2019'!$E$4:$F$1683,2,FALSE)</f>
        <v>314</v>
      </c>
      <c r="G1184" s="7">
        <f t="shared" si="353"/>
        <v>0.19832859523792831</v>
      </c>
      <c r="H1184" s="306"/>
      <c r="I1184" s="148">
        <f>VLOOKUP(D1184,'Appendix 3b. nax IBGE 2019'!$E$5:$O$1850,11,FALSE)</f>
        <v>0</v>
      </c>
      <c r="J1184" s="7">
        <v>1</v>
      </c>
      <c r="K1184" s="8">
        <f t="shared" si="351"/>
        <v>19592.601687668797</v>
      </c>
      <c r="L1184" s="8">
        <f t="shared" si="354"/>
        <v>19592.601687668797</v>
      </c>
      <c r="M1184" s="8">
        <f>K1184*O1184</f>
        <v>98788.587012196585</v>
      </c>
      <c r="N1184" s="8">
        <f>M1184</f>
        <v>98788.587012196585</v>
      </c>
      <c r="O1184" s="142">
        <f>1/G1184</f>
        <v>5.0421372611464967</v>
      </c>
    </row>
    <row r="1185" spans="1:15" x14ac:dyDescent="0.2">
      <c r="A1185" s="143" t="s">
        <v>57</v>
      </c>
      <c r="B1185" s="143" t="s">
        <v>3</v>
      </c>
      <c r="C1185" s="144">
        <v>0</v>
      </c>
      <c r="D1185" s="143" t="str">
        <f t="shared" si="352"/>
        <v>ALTotal0</v>
      </c>
      <c r="E1185" s="151">
        <f>VLOOKUP(D1185,'Appendix 1b. Person-years 2019'!$E$3:$F$1682,2,FALSE)</f>
        <v>50874.464200000002</v>
      </c>
      <c r="F1185" s="151">
        <f>VLOOKUP(D1185,'Appendix 2b.Deaths 2019'!$E$4:$F$1683,2,FALSE)</f>
        <v>653</v>
      </c>
      <c r="G1185" s="152">
        <f t="shared" si="353"/>
        <v>1.2835516015124931E-2</v>
      </c>
      <c r="H1185" s="307">
        <v>1</v>
      </c>
      <c r="I1185" s="148">
        <f>VLOOKUP(D1185,'Appendix 3b. nax IBGE 2019'!$E$5:$O$1850,11,FALSE)</f>
        <v>9.9108624863499112E-2</v>
      </c>
      <c r="J1185" s="152">
        <f t="shared" ref="J1185:J1203" si="355">(H1185*G1185)/(1+(H1185-I1185)*G1185)</f>
        <v>1.2688790384404658E-2</v>
      </c>
      <c r="K1185" s="151">
        <v>100000</v>
      </c>
      <c r="L1185" s="151">
        <f t="shared" si="354"/>
        <v>1268.8790384404658</v>
      </c>
      <c r="M1185" s="151">
        <f t="shared" ref="M1185:M1203" si="356">K1186*H1185+L1185*I1185</f>
        <v>98856.877818177483</v>
      </c>
      <c r="N1185" s="151">
        <f t="shared" ref="N1185:N1203" si="357">N1186+M1185</f>
        <v>7485737.5135223679</v>
      </c>
      <c r="O1185" s="150">
        <f t="shared" ref="O1185:O1203" si="358">N1185/K1185</f>
        <v>74.857375135223677</v>
      </c>
    </row>
    <row r="1186" spans="1:15" x14ac:dyDescent="0.2">
      <c r="A1186" s="143" t="s">
        <v>57</v>
      </c>
      <c r="B1186" s="143" t="s">
        <v>3</v>
      </c>
      <c r="C1186" s="149" t="s">
        <v>107</v>
      </c>
      <c r="D1186" s="143" t="str">
        <f t="shared" si="352"/>
        <v>ALTotal01-04</v>
      </c>
      <c r="E1186" s="146">
        <f>VLOOKUP(D1186,'Appendix 1b. Person-years 2019'!$E$3:$F$1682,2,FALSE)</f>
        <v>202992.5968</v>
      </c>
      <c r="F1186" s="146">
        <f>VLOOKUP(D1186,'Appendix 2b.Deaths 2019'!$E$4:$F$1683,2,FALSE)</f>
        <v>122</v>
      </c>
      <c r="G1186" s="147">
        <f t="shared" si="353"/>
        <v>6.0100713978353325E-4</v>
      </c>
      <c r="H1186" s="304">
        <v>4</v>
      </c>
      <c r="I1186" s="148">
        <f>VLOOKUP(D1186,'Appendix 3b. nax IBGE 2019'!$E$5:$O$1850,11,FALSE)</f>
        <v>1.4973994948656173</v>
      </c>
      <c r="J1186" s="147">
        <f t="shared" si="355"/>
        <v>2.4004181363713891E-3</v>
      </c>
      <c r="K1186" s="146">
        <f t="shared" ref="K1186:K1204" si="359">K1185-L1185</f>
        <v>98731.120961559529</v>
      </c>
      <c r="L1186" s="146">
        <f t="shared" si="354"/>
        <v>236.99597338040491</v>
      </c>
      <c r="M1186" s="146">
        <f t="shared" si="356"/>
        <v>394331.37760354154</v>
      </c>
      <c r="N1186" s="146">
        <f t="shared" si="357"/>
        <v>7386880.6357041905</v>
      </c>
      <c r="O1186" s="145">
        <f t="shared" si="358"/>
        <v>74.818158284460637</v>
      </c>
    </row>
    <row r="1187" spans="1:15" x14ac:dyDescent="0.2">
      <c r="A1187" s="143" t="s">
        <v>57</v>
      </c>
      <c r="B1187" s="143" t="s">
        <v>3</v>
      </c>
      <c r="C1187" s="149" t="s">
        <v>106</v>
      </c>
      <c r="D1187" s="143" t="str">
        <f t="shared" si="352"/>
        <v>ALTotal05-09</v>
      </c>
      <c r="E1187" s="146">
        <f>VLOOKUP(D1187,'Appendix 1b. Person-years 2019'!$E$3:$F$1682,2,FALSE)</f>
        <v>264390.1152</v>
      </c>
      <c r="F1187" s="146">
        <f>VLOOKUP(D1187,'Appendix 2b.Deaths 2019'!$E$4:$F$1683,2,FALSE)</f>
        <v>73</v>
      </c>
      <c r="G1187" s="147">
        <f t="shared" si="353"/>
        <v>2.7610714547621635E-4</v>
      </c>
      <c r="H1187" s="304">
        <v>5</v>
      </c>
      <c r="I1187" s="148">
        <f>VLOOKUP(D1187,'Appendix 3b. nax IBGE 2019'!$E$5:$O$1850,11,FALSE)</f>
        <v>2.4999999999998064</v>
      </c>
      <c r="J1187" s="147">
        <f t="shared" si="355"/>
        <v>1.3795834452635367E-3</v>
      </c>
      <c r="K1187" s="146">
        <f t="shared" si="359"/>
        <v>98494.12498817913</v>
      </c>
      <c r="L1187" s="146">
        <f t="shared" si="354"/>
        <v>135.88086428940957</v>
      </c>
      <c r="M1187" s="146">
        <f t="shared" si="356"/>
        <v>492130.92278017208</v>
      </c>
      <c r="N1187" s="146">
        <f t="shared" si="357"/>
        <v>6992549.2581006493</v>
      </c>
      <c r="O1187" s="145">
        <f t="shared" si="358"/>
        <v>70.994582254930094</v>
      </c>
    </row>
    <row r="1188" spans="1:15" x14ac:dyDescent="0.2">
      <c r="A1188" s="143" t="s">
        <v>57</v>
      </c>
      <c r="B1188" s="143" t="s">
        <v>3</v>
      </c>
      <c r="C1188" s="149" t="s">
        <v>71</v>
      </c>
      <c r="D1188" s="143" t="str">
        <f t="shared" si="352"/>
        <v>ALTotal10-14</v>
      </c>
      <c r="E1188" s="146">
        <f>VLOOKUP(D1188,'Appendix 1b. Person-years 2019'!$E$3:$F$1682,2,FALSE)</f>
        <v>287397.95010000002</v>
      </c>
      <c r="F1188" s="146">
        <f>VLOOKUP(D1188,'Appendix 2b.Deaths 2019'!$E$4:$F$1683,2,FALSE)</f>
        <v>94</v>
      </c>
      <c r="G1188" s="147">
        <f t="shared" si="353"/>
        <v>3.2707261818427284E-4</v>
      </c>
      <c r="H1188" s="304">
        <v>5</v>
      </c>
      <c r="I1188" s="148">
        <f>VLOOKUP(D1188,'Appendix 3b. nax IBGE 2019'!$E$5:$O$1850,11,FALSE)</f>
        <v>2.500000000000318</v>
      </c>
      <c r="J1188" s="147">
        <f t="shared" si="355"/>
        <v>1.6340269772173088E-3</v>
      </c>
      <c r="K1188" s="146">
        <f t="shared" si="359"/>
        <v>98358.244123889715</v>
      </c>
      <c r="L1188" s="146">
        <f t="shared" si="354"/>
        <v>160.72002433016164</v>
      </c>
      <c r="M1188" s="146">
        <f t="shared" si="356"/>
        <v>491389.42055862321</v>
      </c>
      <c r="N1188" s="146">
        <f t="shared" si="357"/>
        <v>6500418.3353204774</v>
      </c>
      <c r="O1188" s="145">
        <f t="shared" si="358"/>
        <v>66.089206789140164</v>
      </c>
    </row>
    <row r="1189" spans="1:15" x14ac:dyDescent="0.2">
      <c r="A1189" s="143" t="s">
        <v>57</v>
      </c>
      <c r="B1189" s="143" t="s">
        <v>3</v>
      </c>
      <c r="C1189" s="144" t="s">
        <v>72</v>
      </c>
      <c r="D1189" s="143" t="str">
        <f t="shared" si="352"/>
        <v>ALTotal15-19</v>
      </c>
      <c r="E1189" s="146">
        <f>VLOOKUP(D1189,'Appendix 1b. Person-years 2019'!$E$3:$F$1682,2,FALSE)</f>
        <v>313040.4559</v>
      </c>
      <c r="F1189" s="146">
        <f>VLOOKUP(D1189,'Appendix 2b.Deaths 2019'!$E$4:$F$1683,2,FALSE)</f>
        <v>381</v>
      </c>
      <c r="G1189" s="147">
        <f t="shared" si="353"/>
        <v>1.2170950840990006E-3</v>
      </c>
      <c r="H1189" s="304">
        <v>5</v>
      </c>
      <c r="I1189" s="148">
        <f>VLOOKUP(D1189,'Appendix 3b. nax IBGE 2019'!$E$5:$O$1850,11,FALSE)</f>
        <v>2.499999999999968</v>
      </c>
      <c r="J1189" s="147">
        <f t="shared" si="355"/>
        <v>6.0670150849075144E-3</v>
      </c>
      <c r="K1189" s="146">
        <f t="shared" si="359"/>
        <v>98197.524099559552</v>
      </c>
      <c r="L1189" s="146">
        <f t="shared" si="354"/>
        <v>595.76586001259705</v>
      </c>
      <c r="M1189" s="146">
        <f t="shared" si="356"/>
        <v>489498.20584776625</v>
      </c>
      <c r="N1189" s="146">
        <f t="shared" si="357"/>
        <v>6009028.9147618543</v>
      </c>
      <c r="O1189" s="145">
        <f t="shared" si="358"/>
        <v>61.193283332372808</v>
      </c>
    </row>
    <row r="1190" spans="1:15" x14ac:dyDescent="0.2">
      <c r="A1190" s="143" t="s">
        <v>57</v>
      </c>
      <c r="B1190" s="143" t="s">
        <v>3</v>
      </c>
      <c r="C1190" s="144" t="s">
        <v>73</v>
      </c>
      <c r="D1190" s="143" t="str">
        <f t="shared" si="352"/>
        <v>ALTotal20-24</v>
      </c>
      <c r="E1190" s="146">
        <f>VLOOKUP(D1190,'Appendix 1b. Person-years 2019'!$E$3:$F$1682,2,FALSE)</f>
        <v>314149.85239999997</v>
      </c>
      <c r="F1190" s="146">
        <f>VLOOKUP(D1190,'Appendix 2b.Deaths 2019'!$E$4:$F$1683,2,FALSE)</f>
        <v>542</v>
      </c>
      <c r="G1190" s="147">
        <f t="shared" si="353"/>
        <v>1.7252912769472944E-3</v>
      </c>
      <c r="H1190" s="304">
        <v>5</v>
      </c>
      <c r="I1190" s="148">
        <f>VLOOKUP(D1190,'Appendix 3b. nax IBGE 2019'!$E$5:$O$1850,11,FALSE)</f>
        <v>2.5000000000000129</v>
      </c>
      <c r="J1190" s="147">
        <f t="shared" si="355"/>
        <v>8.589408306672373E-3</v>
      </c>
      <c r="K1190" s="146">
        <f t="shared" si="359"/>
        <v>97601.758239546951</v>
      </c>
      <c r="L1190" s="146">
        <f t="shared" si="354"/>
        <v>838.34135296859336</v>
      </c>
      <c r="M1190" s="146">
        <f t="shared" si="356"/>
        <v>485912.93781531329</v>
      </c>
      <c r="N1190" s="146">
        <f t="shared" si="357"/>
        <v>5519530.7089140881</v>
      </c>
      <c r="O1190" s="145">
        <f t="shared" si="358"/>
        <v>56.551549976869644</v>
      </c>
    </row>
    <row r="1191" spans="1:15" x14ac:dyDescent="0.2">
      <c r="A1191" s="143" t="s">
        <v>57</v>
      </c>
      <c r="B1191" s="143" t="s">
        <v>3</v>
      </c>
      <c r="C1191" s="144" t="s">
        <v>74</v>
      </c>
      <c r="D1191" s="143" t="str">
        <f t="shared" si="352"/>
        <v>ALTotal25-29</v>
      </c>
      <c r="E1191" s="146">
        <f>VLOOKUP(D1191,'Appendix 1b. Person-years 2019'!$E$3:$F$1682,2,FALSE)</f>
        <v>274443.48489999998</v>
      </c>
      <c r="F1191" s="146">
        <f>VLOOKUP(D1191,'Appendix 2b.Deaths 2019'!$E$4:$F$1683,2,FALSE)</f>
        <v>440</v>
      </c>
      <c r="G1191" s="147">
        <f t="shared" si="353"/>
        <v>1.6032444718457226E-3</v>
      </c>
      <c r="H1191" s="304">
        <v>5</v>
      </c>
      <c r="I1191" s="148">
        <f>VLOOKUP(D1191,'Appendix 3b. nax IBGE 2019'!$E$5:$O$1850,11,FALSE)</f>
        <v>2.500000000000032</v>
      </c>
      <c r="J1191" s="147">
        <f t="shared" si="355"/>
        <v>7.9842207149206333E-3</v>
      </c>
      <c r="K1191" s="146">
        <f t="shared" si="359"/>
        <v>96763.416886578358</v>
      </c>
      <c r="L1191" s="146">
        <f t="shared" si="354"/>
        <v>772.58047755231996</v>
      </c>
      <c r="M1191" s="146">
        <f t="shared" si="356"/>
        <v>481885.63323901105</v>
      </c>
      <c r="N1191" s="146">
        <f t="shared" si="357"/>
        <v>5033617.7710987749</v>
      </c>
      <c r="O1191" s="145">
        <f t="shared" si="358"/>
        <v>52.019843170678342</v>
      </c>
    </row>
    <row r="1192" spans="1:15" x14ac:dyDescent="0.2">
      <c r="A1192" s="143" t="s">
        <v>57</v>
      </c>
      <c r="B1192" s="143" t="s">
        <v>3</v>
      </c>
      <c r="C1192" s="144" t="s">
        <v>75</v>
      </c>
      <c r="D1192" s="143" t="str">
        <f t="shared" si="352"/>
        <v>ALTotal30-34</v>
      </c>
      <c r="E1192" s="146">
        <f>VLOOKUP(D1192,'Appendix 1b. Person-years 2019'!$E$3:$F$1682,2,FALSE)</f>
        <v>260031.18520000001</v>
      </c>
      <c r="F1192" s="146">
        <f>VLOOKUP(D1192,'Appendix 2b.Deaths 2019'!$E$4:$F$1683,2,FALSE)</f>
        <v>453</v>
      </c>
      <c r="G1192" s="147">
        <f t="shared" si="353"/>
        <v>1.7420987396245579E-3</v>
      </c>
      <c r="H1192" s="304">
        <v>5</v>
      </c>
      <c r="I1192" s="148">
        <f>VLOOKUP(D1192,'Appendix 3b. nax IBGE 2019'!$E$5:$O$1850,11,FALSE)</f>
        <v>2.5000000000000084</v>
      </c>
      <c r="J1192" s="147">
        <f t="shared" si="355"/>
        <v>8.6727218535971248E-3</v>
      </c>
      <c r="K1192" s="146">
        <f t="shared" si="359"/>
        <v>95990.836409026044</v>
      </c>
      <c r="L1192" s="146">
        <f t="shared" si="354"/>
        <v>832.50182466962679</v>
      </c>
      <c r="M1192" s="146">
        <f t="shared" si="356"/>
        <v>477872.92748345615</v>
      </c>
      <c r="N1192" s="146">
        <f t="shared" si="357"/>
        <v>4551732.1378597636</v>
      </c>
      <c r="O1192" s="145">
        <f t="shared" si="358"/>
        <v>47.418402715696757</v>
      </c>
    </row>
    <row r="1193" spans="1:15" x14ac:dyDescent="0.2">
      <c r="A1193" s="143" t="s">
        <v>57</v>
      </c>
      <c r="B1193" s="143" t="s">
        <v>3</v>
      </c>
      <c r="C1193" s="144" t="s">
        <v>76</v>
      </c>
      <c r="D1193" s="143" t="str">
        <f t="shared" si="352"/>
        <v>ALTotal35-39</v>
      </c>
      <c r="E1193" s="146">
        <f>VLOOKUP(D1193,'Appendix 1b. Person-years 2019'!$E$3:$F$1682,2,FALSE)</f>
        <v>252222.75539999999</v>
      </c>
      <c r="F1193" s="146">
        <f>VLOOKUP(D1193,'Appendix 2b.Deaths 2019'!$E$4:$F$1683,2,FALSE)</f>
        <v>558</v>
      </c>
      <c r="G1193" s="147">
        <f t="shared" si="353"/>
        <v>2.2123301250716572E-3</v>
      </c>
      <c r="H1193" s="304">
        <v>5</v>
      </c>
      <c r="I1193" s="148">
        <f>VLOOKUP(D1193,'Appendix 3b. nax IBGE 2019'!$E$5:$O$1850,11,FALSE)</f>
        <v>2.500000000000004</v>
      </c>
      <c r="J1193" s="147">
        <f t="shared" si="355"/>
        <v>1.1000807083083269E-2</v>
      </c>
      <c r="K1193" s="146">
        <f t="shared" si="359"/>
        <v>95158.334584356417</v>
      </c>
      <c r="L1193" s="146">
        <f t="shared" si="354"/>
        <v>1046.8184811099957</v>
      </c>
      <c r="M1193" s="146">
        <f t="shared" si="356"/>
        <v>473174.62671900709</v>
      </c>
      <c r="N1193" s="146">
        <f t="shared" si="357"/>
        <v>4073859.2103763074</v>
      </c>
      <c r="O1193" s="145">
        <f t="shared" si="358"/>
        <v>42.811375673718764</v>
      </c>
    </row>
    <row r="1194" spans="1:15" x14ac:dyDescent="0.2">
      <c r="A1194" s="143" t="s">
        <v>57</v>
      </c>
      <c r="B1194" s="143" t="s">
        <v>3</v>
      </c>
      <c r="C1194" s="144" t="s">
        <v>77</v>
      </c>
      <c r="D1194" s="143" t="str">
        <f t="shared" si="352"/>
        <v>ALTotal40-44</v>
      </c>
      <c r="E1194" s="146">
        <f>VLOOKUP(D1194,'Appendix 1b. Person-years 2019'!$E$3:$F$1682,2,FALSE)</f>
        <v>228698.68909999999</v>
      </c>
      <c r="F1194" s="146">
        <f>VLOOKUP(D1194,'Appendix 2b.Deaths 2019'!$E$4:$F$1683,2,FALSE)</f>
        <v>677</v>
      </c>
      <c r="G1194" s="147">
        <f t="shared" si="353"/>
        <v>2.9602268498529843E-3</v>
      </c>
      <c r="H1194" s="304">
        <v>5</v>
      </c>
      <c r="I1194" s="148">
        <f>VLOOKUP(D1194,'Appendix 3b. nax IBGE 2019'!$E$5:$O$1850,11,FALSE)</f>
        <v>2.4999999999999942</v>
      </c>
      <c r="J1194" s="147">
        <f t="shared" si="355"/>
        <v>1.4692402140998369E-2</v>
      </c>
      <c r="K1194" s="146">
        <f t="shared" si="359"/>
        <v>94111.516103246424</v>
      </c>
      <c r="L1194" s="146">
        <f t="shared" si="354"/>
        <v>1382.7242406879402</v>
      </c>
      <c r="M1194" s="146">
        <f t="shared" si="356"/>
        <v>467100.76991451223</v>
      </c>
      <c r="N1194" s="146">
        <f t="shared" si="357"/>
        <v>3600684.5836573001</v>
      </c>
      <c r="O1194" s="145">
        <f t="shared" si="358"/>
        <v>38.259765996194517</v>
      </c>
    </row>
    <row r="1195" spans="1:15" x14ac:dyDescent="0.2">
      <c r="A1195" s="143" t="s">
        <v>57</v>
      </c>
      <c r="B1195" s="143" t="s">
        <v>3</v>
      </c>
      <c r="C1195" s="144" t="s">
        <v>78</v>
      </c>
      <c r="D1195" s="143" t="str">
        <f t="shared" si="352"/>
        <v>ALTotal45-49</v>
      </c>
      <c r="E1195" s="146">
        <f>VLOOKUP(D1195,'Appendix 1b. Person-years 2019'!$E$3:$F$1682,2,FALSE)</f>
        <v>196812.3327</v>
      </c>
      <c r="F1195" s="146">
        <f>VLOOKUP(D1195,'Appendix 2b.Deaths 2019'!$E$4:$F$1683,2,FALSE)</f>
        <v>821</v>
      </c>
      <c r="G1195" s="147">
        <f t="shared" si="353"/>
        <v>4.1714865564417957E-3</v>
      </c>
      <c r="H1195" s="304">
        <v>5</v>
      </c>
      <c r="I1195" s="148">
        <f>VLOOKUP(D1195,'Appendix 3b. nax IBGE 2019'!$E$5:$O$1850,11,FALSE)</f>
        <v>2.5000000000000262</v>
      </c>
      <c r="J1195" s="147">
        <f t="shared" si="355"/>
        <v>2.0642161533872858E-2</v>
      </c>
      <c r="K1195" s="146">
        <f t="shared" si="359"/>
        <v>92728.791862558486</v>
      </c>
      <c r="L1195" s="146">
        <f t="shared" si="354"/>
        <v>1914.1227004678074</v>
      </c>
      <c r="M1195" s="146">
        <f t="shared" si="356"/>
        <v>458858.65256162296</v>
      </c>
      <c r="N1195" s="146">
        <f t="shared" si="357"/>
        <v>3133583.813742788</v>
      </c>
      <c r="O1195" s="145">
        <f t="shared" si="358"/>
        <v>33.792997307539054</v>
      </c>
    </row>
    <row r="1196" spans="1:15" x14ac:dyDescent="0.2">
      <c r="A1196" s="143" t="s">
        <v>57</v>
      </c>
      <c r="B1196" s="143" t="s">
        <v>3</v>
      </c>
      <c r="C1196" s="144" t="s">
        <v>79</v>
      </c>
      <c r="D1196" s="143" t="str">
        <f t="shared" si="352"/>
        <v>ALTotal50-54</v>
      </c>
      <c r="E1196" s="146">
        <f>VLOOKUP(D1196,'Appendix 1b. Person-years 2019'!$E$3:$F$1682,2,FALSE)</f>
        <v>176833.05249999999</v>
      </c>
      <c r="F1196" s="146">
        <f>VLOOKUP(D1196,'Appendix 2b.Deaths 2019'!$E$4:$F$1683,2,FALSE)</f>
        <v>1120</v>
      </c>
      <c r="G1196" s="147">
        <f t="shared" si="353"/>
        <v>6.3336575609924508E-3</v>
      </c>
      <c r="H1196" s="304">
        <v>5</v>
      </c>
      <c r="I1196" s="148">
        <f>VLOOKUP(D1196,'Appendix 3b. nax IBGE 2019'!$E$5:$O$1850,11,FALSE)</f>
        <v>2.4999999999999893</v>
      </c>
      <c r="J1196" s="147">
        <f t="shared" si="355"/>
        <v>3.1174663693921249E-2</v>
      </c>
      <c r="K1196" s="146">
        <f t="shared" si="359"/>
        <v>90814.669162090679</v>
      </c>
      <c r="L1196" s="146">
        <f t="shared" si="354"/>
        <v>2831.1167696028979</v>
      </c>
      <c r="M1196" s="146">
        <f t="shared" si="356"/>
        <v>446995.55388644611</v>
      </c>
      <c r="N1196" s="146">
        <f t="shared" si="357"/>
        <v>2674725.1611811649</v>
      </c>
      <c r="O1196" s="145">
        <f t="shared" si="358"/>
        <v>29.452567364498993</v>
      </c>
    </row>
    <row r="1197" spans="1:15" x14ac:dyDescent="0.2">
      <c r="A1197" s="143" t="s">
        <v>57</v>
      </c>
      <c r="B1197" s="143" t="s">
        <v>3</v>
      </c>
      <c r="C1197" s="144" t="s">
        <v>80</v>
      </c>
      <c r="D1197" s="143" t="str">
        <f t="shared" si="352"/>
        <v>ALTotal55-59</v>
      </c>
      <c r="E1197" s="146">
        <f>VLOOKUP(D1197,'Appendix 1b. Person-years 2019'!$E$3:$F$1682,2,FALSE)</f>
        <v>143881.01990000001</v>
      </c>
      <c r="F1197" s="146">
        <f>VLOOKUP(D1197,'Appendix 2b.Deaths 2019'!$E$4:$F$1683,2,FALSE)</f>
        <v>1320</v>
      </c>
      <c r="G1197" s="147">
        <f t="shared" si="353"/>
        <v>9.1742468945342787E-3</v>
      </c>
      <c r="H1197" s="304">
        <v>5</v>
      </c>
      <c r="I1197" s="148">
        <f>VLOOKUP(D1197,'Appendix 3b. nax IBGE 2019'!$E$5:$O$1850,11,FALSE)</f>
        <v>2.5000000000000049</v>
      </c>
      <c r="J1197" s="147">
        <f t="shared" si="355"/>
        <v>4.4842738584664463E-2</v>
      </c>
      <c r="K1197" s="146">
        <f t="shared" si="359"/>
        <v>87983.552392487778</v>
      </c>
      <c r="L1197" s="146">
        <f t="shared" si="354"/>
        <v>3945.423439686459</v>
      </c>
      <c r="M1197" s="146">
        <f t="shared" si="356"/>
        <v>430054.20336322277</v>
      </c>
      <c r="N1197" s="146">
        <f t="shared" si="357"/>
        <v>2227729.6072947187</v>
      </c>
      <c r="O1197" s="145">
        <f t="shared" si="358"/>
        <v>25.319841569444598</v>
      </c>
    </row>
    <row r="1198" spans="1:15" x14ac:dyDescent="0.2">
      <c r="A1198" s="143" t="s">
        <v>57</v>
      </c>
      <c r="B1198" s="143" t="s">
        <v>3</v>
      </c>
      <c r="C1198" s="144" t="s">
        <v>81</v>
      </c>
      <c r="D1198" s="143" t="str">
        <f t="shared" si="352"/>
        <v>ALTotal60-64</v>
      </c>
      <c r="E1198" s="146">
        <f>VLOOKUP(D1198,'Appendix 1b. Person-years 2019'!$E$3:$F$1682,2,FALSE)</f>
        <v>115895.0528</v>
      </c>
      <c r="F1198" s="146">
        <f>VLOOKUP(D1198,'Appendix 2b.Deaths 2019'!$E$4:$F$1683,2,FALSE)</f>
        <v>1579</v>
      </c>
      <c r="G1198" s="147">
        <f t="shared" si="353"/>
        <v>1.3624395190749677E-2</v>
      </c>
      <c r="H1198" s="304">
        <v>5</v>
      </c>
      <c r="I1198" s="148">
        <f>VLOOKUP(D1198,'Appendix 3b. nax IBGE 2019'!$E$5:$O$1850,11,FALSE)</f>
        <v>2.4999999999999987</v>
      </c>
      <c r="J1198" s="147">
        <f t="shared" si="355"/>
        <v>6.5878102690082208E-2</v>
      </c>
      <c r="K1198" s="146">
        <f t="shared" si="359"/>
        <v>84038.128952801315</v>
      </c>
      <c r="L1198" s="146">
        <f t="shared" si="354"/>
        <v>5536.2724890350155</v>
      </c>
      <c r="M1198" s="146">
        <f t="shared" si="356"/>
        <v>406349.96354141901</v>
      </c>
      <c r="N1198" s="146">
        <f t="shared" si="357"/>
        <v>1797675.4039314957</v>
      </c>
      <c r="O1198" s="145">
        <f t="shared" si="358"/>
        <v>21.391187861180626</v>
      </c>
    </row>
    <row r="1199" spans="1:15" x14ac:dyDescent="0.2">
      <c r="A1199" s="143" t="s">
        <v>57</v>
      </c>
      <c r="B1199" s="143" t="s">
        <v>3</v>
      </c>
      <c r="C1199" s="144" t="s">
        <v>82</v>
      </c>
      <c r="D1199" s="143" t="str">
        <f t="shared" si="352"/>
        <v>ALTotal65-69</v>
      </c>
      <c r="E1199" s="146">
        <f>VLOOKUP(D1199,'Appendix 1b. Person-years 2019'!$E$3:$F$1682,2,FALSE)</f>
        <v>92093.082699999999</v>
      </c>
      <c r="F1199" s="146">
        <f>VLOOKUP(D1199,'Appendix 2b.Deaths 2019'!$E$4:$F$1683,2,FALSE)</f>
        <v>1916</v>
      </c>
      <c r="G1199" s="147">
        <f t="shared" si="353"/>
        <v>2.0805037075819377E-2</v>
      </c>
      <c r="H1199" s="304">
        <v>5</v>
      </c>
      <c r="I1199" s="148">
        <f>VLOOKUP(D1199,'Appendix 3b. nax IBGE 2019'!$E$5:$O$1850,11,FALSE)</f>
        <v>2.4999999999999978</v>
      </c>
      <c r="J1199" s="147">
        <f t="shared" si="355"/>
        <v>9.8882072421917266E-2</v>
      </c>
      <c r="K1199" s="146">
        <f t="shared" si="359"/>
        <v>78501.856463766293</v>
      </c>
      <c r="L1199" s="146">
        <f t="shared" si="354"/>
        <v>7762.4262561050928</v>
      </c>
      <c r="M1199" s="146">
        <f t="shared" si="356"/>
        <v>373103.2166785688</v>
      </c>
      <c r="N1199" s="146">
        <f t="shared" si="357"/>
        <v>1391325.4403900767</v>
      </c>
      <c r="O1199" s="145">
        <f t="shared" si="358"/>
        <v>17.723471814099884</v>
      </c>
    </row>
    <row r="1200" spans="1:15" x14ac:dyDescent="0.2">
      <c r="A1200" s="143" t="s">
        <v>57</v>
      </c>
      <c r="B1200" s="143" t="s">
        <v>3</v>
      </c>
      <c r="C1200" s="144" t="s">
        <v>19</v>
      </c>
      <c r="D1200" s="143" t="str">
        <f t="shared" si="352"/>
        <v>ALTotal70-74</v>
      </c>
      <c r="E1200" s="146">
        <f>VLOOKUP(D1200,'Appendix 1b. Person-years 2019'!$E$3:$F$1682,2,FALSE)</f>
        <v>67228.369300000006</v>
      </c>
      <c r="F1200" s="146">
        <f>VLOOKUP(D1200,'Appendix 2b.Deaths 2019'!$E$4:$F$1683,2,FALSE)</f>
        <v>2085</v>
      </c>
      <c r="G1200" s="147">
        <f t="shared" si="353"/>
        <v>3.1013692905384808E-2</v>
      </c>
      <c r="H1200" s="304">
        <v>5</v>
      </c>
      <c r="I1200" s="148">
        <f>VLOOKUP(D1200,'Appendix 3b. nax IBGE 2019'!$E$5:$O$1850,11,FALSE)</f>
        <v>2.5000000000000013</v>
      </c>
      <c r="J1200" s="147">
        <f t="shared" si="355"/>
        <v>0.14391047623720329</v>
      </c>
      <c r="K1200" s="146">
        <f t="shared" si="359"/>
        <v>70739.430207661208</v>
      </c>
      <c r="L1200" s="146">
        <f t="shared" si="354"/>
        <v>10180.145089932928</v>
      </c>
      <c r="M1200" s="146">
        <f t="shared" si="356"/>
        <v>328246.78831347369</v>
      </c>
      <c r="N1200" s="146">
        <f t="shared" si="357"/>
        <v>1018222.223711508</v>
      </c>
      <c r="O1200" s="145">
        <f t="shared" si="358"/>
        <v>14.393983959475442</v>
      </c>
    </row>
    <row r="1201" spans="1:15" x14ac:dyDescent="0.2">
      <c r="A1201" s="143" t="s">
        <v>57</v>
      </c>
      <c r="B1201" s="143" t="s">
        <v>3</v>
      </c>
      <c r="C1201" s="144" t="s">
        <v>20</v>
      </c>
      <c r="D1201" s="143" t="str">
        <f t="shared" si="352"/>
        <v>ALTotal75-79</v>
      </c>
      <c r="E1201" s="146">
        <f>VLOOKUP(D1201,'Appendix 1b. Person-years 2019'!$E$3:$F$1682,2,FALSE)</f>
        <v>45156.092900000003</v>
      </c>
      <c r="F1201" s="146">
        <f>VLOOKUP(D1201,'Appendix 2b.Deaths 2019'!$E$4:$F$1683,2,FALSE)</f>
        <v>2120</v>
      </c>
      <c r="G1201" s="147">
        <f t="shared" si="353"/>
        <v>4.6948260220272507E-2</v>
      </c>
      <c r="H1201" s="304">
        <v>5</v>
      </c>
      <c r="I1201" s="148">
        <f>VLOOKUP(D1201,'Appendix 3b. nax IBGE 2019'!$E$5:$O$1850,11,FALSE)</f>
        <v>2.4999999999999987</v>
      </c>
      <c r="J1201" s="147">
        <f t="shared" si="355"/>
        <v>0.21008364680571609</v>
      </c>
      <c r="K1201" s="146">
        <f t="shared" si="359"/>
        <v>60559.285117728279</v>
      </c>
      <c r="L1201" s="146">
        <f t="shared" si="354"/>
        <v>12722.515465479486</v>
      </c>
      <c r="M1201" s="146">
        <f t="shared" si="356"/>
        <v>270990.13692494266</v>
      </c>
      <c r="N1201" s="146">
        <f t="shared" si="357"/>
        <v>689975.43539803429</v>
      </c>
      <c r="O1201" s="145">
        <f t="shared" si="358"/>
        <v>11.393388050349509</v>
      </c>
    </row>
    <row r="1202" spans="1:15" x14ac:dyDescent="0.2">
      <c r="A1202" s="143" t="s">
        <v>57</v>
      </c>
      <c r="B1202" s="143" t="s">
        <v>3</v>
      </c>
      <c r="C1202" s="144" t="s">
        <v>21</v>
      </c>
      <c r="D1202" s="143" t="str">
        <f t="shared" si="352"/>
        <v>ALTotal80-84</v>
      </c>
      <c r="E1202" s="146">
        <f>VLOOKUP(D1202,'Appendix 1b. Person-years 2019'!$E$3:$F$1682,2,FALSE)</f>
        <v>27363.6037</v>
      </c>
      <c r="F1202" s="146">
        <f>VLOOKUP(D1202,'Appendix 2b.Deaths 2019'!$E$4:$F$1683,2,FALSE)</f>
        <v>2029</v>
      </c>
      <c r="G1202" s="147">
        <f t="shared" si="353"/>
        <v>7.4149590172583879E-2</v>
      </c>
      <c r="H1202" s="304">
        <v>5</v>
      </c>
      <c r="I1202" s="148">
        <f>VLOOKUP(D1202,'Appendix 3b. nax IBGE 2019'!$E$5:$O$1850,11,FALSE)</f>
        <v>2.4999999999999987</v>
      </c>
      <c r="J1202" s="147">
        <f t="shared" si="355"/>
        <v>0.31276876205078841</v>
      </c>
      <c r="K1202" s="146">
        <f t="shared" si="359"/>
        <v>47836.769652248797</v>
      </c>
      <c r="L1202" s="146">
        <f t="shared" si="354"/>
        <v>14961.847224642581</v>
      </c>
      <c r="M1202" s="146">
        <f t="shared" si="356"/>
        <v>201779.2301996375</v>
      </c>
      <c r="N1202" s="146">
        <f t="shared" si="357"/>
        <v>418985.29847309156</v>
      </c>
      <c r="O1202" s="145">
        <f t="shared" si="358"/>
        <v>8.7586453165404148</v>
      </c>
    </row>
    <row r="1203" spans="1:15" x14ac:dyDescent="0.2">
      <c r="A1203" s="143" t="s">
        <v>57</v>
      </c>
      <c r="B1203" s="143" t="s">
        <v>3</v>
      </c>
      <c r="C1203" s="144" t="s">
        <v>22</v>
      </c>
      <c r="D1203" s="143" t="str">
        <f t="shared" si="352"/>
        <v>ALTotal85-89</v>
      </c>
      <c r="E1203" s="146">
        <f>VLOOKUP(D1203,'Appendix 1b. Person-years 2019'!$E$3:$F$1682,2,FALSE)</f>
        <v>13594.883900000001</v>
      </c>
      <c r="F1203" s="146">
        <f>VLOOKUP(D1203,'Appendix 2b.Deaths 2019'!$E$4:$F$1683,2,FALSE)</f>
        <v>1640</v>
      </c>
      <c r="G1203" s="147">
        <f t="shared" si="353"/>
        <v>0.1206336157089212</v>
      </c>
      <c r="H1203" s="304">
        <v>5</v>
      </c>
      <c r="I1203" s="148">
        <f>VLOOKUP(D1203,'Appendix 3b. nax IBGE 2019'!$E$5:$O$1850,11,FALSE)</f>
        <v>2.5000000000000004</v>
      </c>
      <c r="J1203" s="147">
        <f t="shared" si="355"/>
        <v>0.46341078281954706</v>
      </c>
      <c r="K1203" s="146">
        <f t="shared" si="359"/>
        <v>32874.922427606216</v>
      </c>
      <c r="L1203" s="146">
        <f t="shared" si="354"/>
        <v>15234.593537308881</v>
      </c>
      <c r="M1203" s="146">
        <f t="shared" si="356"/>
        <v>126288.12829475888</v>
      </c>
      <c r="N1203" s="146">
        <f t="shared" si="357"/>
        <v>217206.06827345403</v>
      </c>
      <c r="O1203" s="145">
        <f t="shared" si="358"/>
        <v>6.6070442828196168</v>
      </c>
    </row>
    <row r="1204" spans="1:15" x14ac:dyDescent="0.2">
      <c r="A1204" s="143" t="s">
        <v>57</v>
      </c>
      <c r="B1204" s="143" t="s">
        <v>3</v>
      </c>
      <c r="C1204" s="144" t="s">
        <v>5</v>
      </c>
      <c r="D1204" s="143" t="str">
        <f t="shared" si="352"/>
        <v>ALTotal90+</v>
      </c>
      <c r="E1204" s="8">
        <f>VLOOKUP(D1204,'Appendix 1b. Person-years 2019'!$E$3:$F$1682,2,FALSE)</f>
        <v>8395.8369000000002</v>
      </c>
      <c r="F1204" s="8">
        <f>VLOOKUP(D1204,'Appendix 2b.Deaths 2019'!$E$4:$F$1683,2,FALSE)</f>
        <v>1629</v>
      </c>
      <c r="G1204" s="7">
        <f t="shared" si="353"/>
        <v>0.19402473147137958</v>
      </c>
      <c r="H1204" s="306"/>
      <c r="I1204" s="148">
        <f>VLOOKUP(D1204,'Appendix 3b. nax IBGE 2019'!$E$5:$O$1850,11,FALSE)</f>
        <v>0</v>
      </c>
      <c r="J1204" s="7">
        <v>1</v>
      </c>
      <c r="K1204" s="8">
        <f t="shared" si="359"/>
        <v>17640.328890297336</v>
      </c>
      <c r="L1204" s="8">
        <f t="shared" si="354"/>
        <v>17640.328890297336</v>
      </c>
      <c r="M1204" s="8">
        <f>K1204*O1204</f>
        <v>90917.939978695169</v>
      </c>
      <c r="N1204" s="8">
        <f>M1204</f>
        <v>90917.939978695169</v>
      </c>
      <c r="O1204" s="142">
        <f>1/G1204</f>
        <v>5.1539821362799261</v>
      </c>
    </row>
    <row r="1205" spans="1:15" x14ac:dyDescent="0.2">
      <c r="A1205" s="143" t="s">
        <v>42</v>
      </c>
      <c r="B1205" s="143" t="s">
        <v>3</v>
      </c>
      <c r="C1205" s="144">
        <v>0</v>
      </c>
      <c r="D1205" s="143" t="str">
        <f t="shared" si="352"/>
        <v>AMTotal0</v>
      </c>
      <c r="E1205" s="151">
        <f>VLOOKUP(D1205,'Appendix 1b. Person-years 2019'!$E$3:$F$1682,2,FALSE)</f>
        <v>81384.531499999997</v>
      </c>
      <c r="F1205" s="151">
        <f>VLOOKUP(D1205,'Appendix 2b.Deaths 2019'!$E$4:$F$1683,2,FALSE)</f>
        <v>1232</v>
      </c>
      <c r="G1205" s="152">
        <f t="shared" si="353"/>
        <v>1.5138011822308027E-2</v>
      </c>
      <c r="H1205" s="307">
        <v>1</v>
      </c>
      <c r="I1205" s="148">
        <f>VLOOKUP(D1205,'Appendix 3b. nax IBGE 2019'!$E$5:$O$1850,11,FALSE)</f>
        <v>0.10009025646693963</v>
      </c>
      <c r="J1205" s="152">
        <f t="shared" ref="J1205:J1223" si="360">(H1205*G1205)/(1+(H1205-I1205)*G1205)</f>
        <v>1.493456062764194E-2</v>
      </c>
      <c r="K1205" s="151">
        <v>100000</v>
      </c>
      <c r="L1205" s="151">
        <f t="shared" si="354"/>
        <v>1493.456062764194</v>
      </c>
      <c r="M1205" s="151">
        <f t="shared" ref="M1205:M1223" si="361">K1206*H1205+L1205*I1205</f>
        <v>98656.024337579976</v>
      </c>
      <c r="N1205" s="151">
        <f t="shared" ref="N1205:N1223" si="362">N1206+M1205</f>
        <v>7536654.7886185786</v>
      </c>
      <c r="O1205" s="150">
        <f t="shared" ref="O1205:O1223" si="363">N1205/K1205</f>
        <v>75.366547886185785</v>
      </c>
    </row>
    <row r="1206" spans="1:15" x14ac:dyDescent="0.2">
      <c r="A1206" s="143" t="s">
        <v>42</v>
      </c>
      <c r="B1206" s="143" t="s">
        <v>3</v>
      </c>
      <c r="C1206" s="149" t="s">
        <v>107</v>
      </c>
      <c r="D1206" s="143" t="str">
        <f t="shared" si="352"/>
        <v>AMTotal01-04</v>
      </c>
      <c r="E1206" s="146">
        <f>VLOOKUP(D1206,'Appendix 1b. Person-years 2019'!$E$3:$F$1682,2,FALSE)</f>
        <v>325193.11119999998</v>
      </c>
      <c r="F1206" s="146">
        <f>VLOOKUP(D1206,'Appendix 2b.Deaths 2019'!$E$4:$F$1683,2,FALSE)</f>
        <v>242</v>
      </c>
      <c r="G1206" s="147">
        <f t="shared" si="353"/>
        <v>7.4417320559772059E-4</v>
      </c>
      <c r="H1206" s="304">
        <v>4</v>
      </c>
      <c r="I1206" s="148">
        <f>VLOOKUP(D1206,'Appendix 3b. nax IBGE 2019'!$E$5:$O$1850,11,FALSE)</f>
        <v>1.4968677777470143</v>
      </c>
      <c r="J1206" s="147">
        <f t="shared" si="360"/>
        <v>2.9711582559617446E-3</v>
      </c>
      <c r="K1206" s="146">
        <f t="shared" ref="K1206:K1224" si="364">K1205-L1205</f>
        <v>98506.543937235809</v>
      </c>
      <c r="L1206" s="146">
        <f t="shared" si="354"/>
        <v>292.67853128537649</v>
      </c>
      <c r="M1206" s="146">
        <f t="shared" si="361"/>
        <v>393293.56268652115</v>
      </c>
      <c r="N1206" s="146">
        <f t="shared" si="362"/>
        <v>7437998.7642809981</v>
      </c>
      <c r="O1206" s="145">
        <f t="shared" si="363"/>
        <v>75.507661389685694</v>
      </c>
    </row>
    <row r="1207" spans="1:15" x14ac:dyDescent="0.2">
      <c r="A1207" s="143" t="s">
        <v>42</v>
      </c>
      <c r="B1207" s="143" t="s">
        <v>3</v>
      </c>
      <c r="C1207" s="149" t="s">
        <v>106</v>
      </c>
      <c r="D1207" s="143" t="str">
        <f t="shared" si="352"/>
        <v>AMTotal05-09</v>
      </c>
      <c r="E1207" s="146">
        <f>VLOOKUP(D1207,'Appendix 1b. Person-years 2019'!$E$3:$F$1682,2,FALSE)</f>
        <v>402894.48249999998</v>
      </c>
      <c r="F1207" s="146">
        <f>VLOOKUP(D1207,'Appendix 2b.Deaths 2019'!$E$4:$F$1683,2,FALSE)</f>
        <v>110</v>
      </c>
      <c r="G1207" s="147">
        <f t="shared" si="353"/>
        <v>2.7302433956761867E-4</v>
      </c>
      <c r="H1207" s="304">
        <v>5</v>
      </c>
      <c r="I1207" s="148">
        <f>VLOOKUP(D1207,'Appendix 3b. nax IBGE 2019'!$E$5:$O$1850,11,FALSE)</f>
        <v>2.5000000000000702</v>
      </c>
      <c r="J1207" s="147">
        <f t="shared" si="360"/>
        <v>1.3641905547749388E-3</v>
      </c>
      <c r="K1207" s="146">
        <f t="shared" si="364"/>
        <v>98213.865405950433</v>
      </c>
      <c r="L1207" s="146">
        <f t="shared" si="354"/>
        <v>133.98242753473468</v>
      </c>
      <c r="M1207" s="146">
        <f t="shared" si="361"/>
        <v>490734.37096091534</v>
      </c>
      <c r="N1207" s="146">
        <f t="shared" si="362"/>
        <v>7044705.2015944766</v>
      </c>
      <c r="O1207" s="145">
        <f t="shared" si="363"/>
        <v>71.728214468256354</v>
      </c>
    </row>
    <row r="1208" spans="1:15" x14ac:dyDescent="0.2">
      <c r="A1208" s="143" t="s">
        <v>42</v>
      </c>
      <c r="B1208" s="143" t="s">
        <v>3</v>
      </c>
      <c r="C1208" s="149" t="s">
        <v>71</v>
      </c>
      <c r="D1208" s="143" t="str">
        <f t="shared" si="352"/>
        <v>AMTotal10-14</v>
      </c>
      <c r="E1208" s="146">
        <f>VLOOKUP(D1208,'Appendix 1b. Person-years 2019'!$E$3:$F$1682,2,FALSE)</f>
        <v>396519.81060000003</v>
      </c>
      <c r="F1208" s="146">
        <f>VLOOKUP(D1208,'Appendix 2b.Deaths 2019'!$E$4:$F$1683,2,FALSE)</f>
        <v>157</v>
      </c>
      <c r="G1208" s="147">
        <f t="shared" si="353"/>
        <v>3.9594490818108948E-4</v>
      </c>
      <c r="H1208" s="304">
        <v>5</v>
      </c>
      <c r="I1208" s="148">
        <f>VLOOKUP(D1208,'Appendix 3b. nax IBGE 2019'!$E$5:$O$1850,11,FALSE)</f>
        <v>2.4999999999997127</v>
      </c>
      <c r="J1208" s="147">
        <f t="shared" si="360"/>
        <v>1.9777668241464713E-3</v>
      </c>
      <c r="K1208" s="146">
        <f t="shared" si="364"/>
        <v>98079.882978415699</v>
      </c>
      <c r="L1208" s="146">
        <f t="shared" si="354"/>
        <v>193.97913867087877</v>
      </c>
      <c r="M1208" s="146">
        <f t="shared" si="361"/>
        <v>489914.46704540122</v>
      </c>
      <c r="N1208" s="146">
        <f t="shared" si="362"/>
        <v>6553970.8306335611</v>
      </c>
      <c r="O1208" s="145">
        <f t="shared" si="363"/>
        <v>66.822783955358958</v>
      </c>
    </row>
    <row r="1209" spans="1:15" x14ac:dyDescent="0.2">
      <c r="A1209" s="143" t="s">
        <v>42</v>
      </c>
      <c r="B1209" s="143" t="s">
        <v>3</v>
      </c>
      <c r="C1209" s="144" t="s">
        <v>72</v>
      </c>
      <c r="D1209" s="143" t="str">
        <f t="shared" si="352"/>
        <v>AMTotal15-19</v>
      </c>
      <c r="E1209" s="146">
        <f>VLOOKUP(D1209,'Appendix 1b. Person-years 2019'!$E$3:$F$1682,2,FALSE)</f>
        <v>392116.12530000001</v>
      </c>
      <c r="F1209" s="146">
        <f>VLOOKUP(D1209,'Appendix 2b.Deaths 2019'!$E$4:$F$1683,2,FALSE)</f>
        <v>507</v>
      </c>
      <c r="G1209" s="147">
        <f t="shared" si="353"/>
        <v>1.2929843158378267E-3</v>
      </c>
      <c r="H1209" s="304">
        <v>5</v>
      </c>
      <c r="I1209" s="148">
        <f>VLOOKUP(D1209,'Appendix 3b. nax IBGE 2019'!$E$5:$O$1850,11,FALSE)</f>
        <v>2.5000000000000213</v>
      </c>
      <c r="J1209" s="147">
        <f t="shared" si="360"/>
        <v>6.4440913067156077E-3</v>
      </c>
      <c r="K1209" s="146">
        <f t="shared" si="364"/>
        <v>97885.903839744817</v>
      </c>
      <c r="L1209" s="146">
        <f t="shared" si="354"/>
        <v>630.78570198369948</v>
      </c>
      <c r="M1209" s="146">
        <f t="shared" si="361"/>
        <v>487852.55494376487</v>
      </c>
      <c r="N1209" s="146">
        <f t="shared" si="362"/>
        <v>6064056.3635881599</v>
      </c>
      <c r="O1209" s="145">
        <f t="shared" si="363"/>
        <v>61.950251524632279</v>
      </c>
    </row>
    <row r="1210" spans="1:15" x14ac:dyDescent="0.2">
      <c r="A1210" s="143" t="s">
        <v>42</v>
      </c>
      <c r="B1210" s="143" t="s">
        <v>3</v>
      </c>
      <c r="C1210" s="144" t="s">
        <v>73</v>
      </c>
      <c r="D1210" s="143" t="str">
        <f t="shared" si="352"/>
        <v>AMTotal20-24</v>
      </c>
      <c r="E1210" s="146">
        <f>VLOOKUP(D1210,'Appendix 1b. Person-years 2019'!$E$3:$F$1682,2,FALSE)</f>
        <v>401756.79609999998</v>
      </c>
      <c r="F1210" s="146">
        <f>VLOOKUP(D1210,'Appendix 2b.Deaths 2019'!$E$4:$F$1683,2,FALSE)</f>
        <v>754</v>
      </c>
      <c r="G1210" s="147">
        <f t="shared" si="353"/>
        <v>1.8767573002357483E-3</v>
      </c>
      <c r="H1210" s="304">
        <v>5</v>
      </c>
      <c r="I1210" s="148">
        <f>VLOOKUP(D1210,'Appendix 3b. nax IBGE 2019'!$E$5:$O$1850,11,FALSE)</f>
        <v>2.4999999999999822</v>
      </c>
      <c r="J1210" s="147">
        <f t="shared" si="360"/>
        <v>9.3399643853185211E-3</v>
      </c>
      <c r="K1210" s="146">
        <f t="shared" si="364"/>
        <v>97255.118137761121</v>
      </c>
      <c r="L1210" s="146">
        <f t="shared" si="354"/>
        <v>908.35933969663415</v>
      </c>
      <c r="M1210" s="146">
        <f t="shared" si="361"/>
        <v>484004.69233956403</v>
      </c>
      <c r="N1210" s="146">
        <f t="shared" si="362"/>
        <v>5576203.8086443953</v>
      </c>
      <c r="O1210" s="145">
        <f t="shared" si="363"/>
        <v>57.335839135434966</v>
      </c>
    </row>
    <row r="1211" spans="1:15" x14ac:dyDescent="0.2">
      <c r="A1211" s="143" t="s">
        <v>42</v>
      </c>
      <c r="B1211" s="143" t="s">
        <v>3</v>
      </c>
      <c r="C1211" s="144" t="s">
        <v>74</v>
      </c>
      <c r="D1211" s="143" t="str">
        <f t="shared" si="352"/>
        <v>AMTotal25-29</v>
      </c>
      <c r="E1211" s="146">
        <f>VLOOKUP(D1211,'Appendix 1b. Person-years 2019'!$E$3:$F$1682,2,FALSE)</f>
        <v>363351.913</v>
      </c>
      <c r="F1211" s="146">
        <f>VLOOKUP(D1211,'Appendix 2b.Deaths 2019'!$E$4:$F$1683,2,FALSE)</f>
        <v>715</v>
      </c>
      <c r="G1211" s="147">
        <f t="shared" si="353"/>
        <v>1.9677892820121191E-3</v>
      </c>
      <c r="H1211" s="304">
        <v>5</v>
      </c>
      <c r="I1211" s="148">
        <f>VLOOKUP(D1211,'Appendix 3b. nax IBGE 2019'!$E$5:$O$1850,11,FALSE)</f>
        <v>2.4999999999999876</v>
      </c>
      <c r="J1211" s="147">
        <f t="shared" si="360"/>
        <v>9.7907809256405839E-3</v>
      </c>
      <c r="K1211" s="146">
        <f t="shared" si="364"/>
        <v>96346.758798064489</v>
      </c>
      <c r="L1211" s="146">
        <f t="shared" si="354"/>
        <v>943.31000828738388</v>
      </c>
      <c r="M1211" s="146">
        <f t="shared" si="361"/>
        <v>479375.51896960399</v>
      </c>
      <c r="N1211" s="146">
        <f t="shared" si="362"/>
        <v>5092199.1163048316</v>
      </c>
      <c r="O1211" s="145">
        <f t="shared" si="363"/>
        <v>52.852832620739171</v>
      </c>
    </row>
    <row r="1212" spans="1:15" x14ac:dyDescent="0.2">
      <c r="A1212" s="143" t="s">
        <v>42</v>
      </c>
      <c r="B1212" s="143" t="s">
        <v>3</v>
      </c>
      <c r="C1212" s="144" t="s">
        <v>75</v>
      </c>
      <c r="D1212" s="143" t="str">
        <f t="shared" si="352"/>
        <v>AMTotal30-34</v>
      </c>
      <c r="E1212" s="146">
        <f>VLOOKUP(D1212,'Appendix 1b. Person-years 2019'!$E$3:$F$1682,2,FALSE)</f>
        <v>338807.56589999999</v>
      </c>
      <c r="F1212" s="146">
        <f>VLOOKUP(D1212,'Appendix 2b.Deaths 2019'!$E$4:$F$1683,2,FALSE)</f>
        <v>643</v>
      </c>
      <c r="G1212" s="147">
        <f t="shared" si="353"/>
        <v>1.8978324710428199E-3</v>
      </c>
      <c r="H1212" s="304">
        <v>5</v>
      </c>
      <c r="I1212" s="148">
        <f>VLOOKUP(D1212,'Appendix 3b. nax IBGE 2019'!$E$5:$O$1850,11,FALSE)</f>
        <v>2.499999999999976</v>
      </c>
      <c r="J1212" s="147">
        <f t="shared" si="360"/>
        <v>9.4443528564168659E-3</v>
      </c>
      <c r="K1212" s="146">
        <f t="shared" si="364"/>
        <v>95403.448789777103</v>
      </c>
      <c r="L1212" s="146">
        <f t="shared" si="354"/>
        <v>901.02383408975152</v>
      </c>
      <c r="M1212" s="146">
        <f t="shared" si="361"/>
        <v>474764.68436366116</v>
      </c>
      <c r="N1212" s="146">
        <f t="shared" si="362"/>
        <v>4612823.5973352278</v>
      </c>
      <c r="O1212" s="145">
        <f t="shared" si="363"/>
        <v>48.350700691121261</v>
      </c>
    </row>
    <row r="1213" spans="1:15" x14ac:dyDescent="0.2">
      <c r="A1213" s="143" t="s">
        <v>42</v>
      </c>
      <c r="B1213" s="143" t="s">
        <v>3</v>
      </c>
      <c r="C1213" s="144" t="s">
        <v>76</v>
      </c>
      <c r="D1213" s="143" t="str">
        <f t="shared" si="352"/>
        <v>AMTotal35-39</v>
      </c>
      <c r="E1213" s="146">
        <f>VLOOKUP(D1213,'Appendix 1b. Person-years 2019'!$E$3:$F$1682,2,FALSE)</f>
        <v>316205.54489999998</v>
      </c>
      <c r="F1213" s="146">
        <f>VLOOKUP(D1213,'Appendix 2b.Deaths 2019'!$E$4:$F$1683,2,FALSE)</f>
        <v>648</v>
      </c>
      <c r="G1213" s="147">
        <f t="shared" si="353"/>
        <v>2.0492999267452128E-3</v>
      </c>
      <c r="H1213" s="304">
        <v>5</v>
      </c>
      <c r="I1213" s="148">
        <f>VLOOKUP(D1213,'Appendix 3b. nax IBGE 2019'!$E$5:$O$1850,11,FALSE)</f>
        <v>2.5000000000000124</v>
      </c>
      <c r="J1213" s="147">
        <f t="shared" si="360"/>
        <v>1.0194271832427527E-2</v>
      </c>
      <c r="K1213" s="146">
        <f t="shared" si="364"/>
        <v>94502.424955687355</v>
      </c>
      <c r="L1213" s="146">
        <f t="shared" si="354"/>
        <v>963.3834088218598</v>
      </c>
      <c r="M1213" s="146">
        <f t="shared" si="361"/>
        <v>470103.66625638213</v>
      </c>
      <c r="N1213" s="146">
        <f t="shared" si="362"/>
        <v>4138058.9129715669</v>
      </c>
      <c r="O1213" s="145">
        <f t="shared" si="363"/>
        <v>43.787859569867365</v>
      </c>
    </row>
    <row r="1214" spans="1:15" x14ac:dyDescent="0.2">
      <c r="A1214" s="143" t="s">
        <v>42</v>
      </c>
      <c r="B1214" s="143" t="s">
        <v>3</v>
      </c>
      <c r="C1214" s="144" t="s">
        <v>77</v>
      </c>
      <c r="D1214" s="143" t="str">
        <f t="shared" si="352"/>
        <v>AMTotal40-44</v>
      </c>
      <c r="E1214" s="146">
        <f>VLOOKUP(D1214,'Appendix 1b. Person-years 2019'!$E$3:$F$1682,2,FALSE)</f>
        <v>271720.38630000001</v>
      </c>
      <c r="F1214" s="146">
        <f>VLOOKUP(D1214,'Appendix 2b.Deaths 2019'!$E$4:$F$1683,2,FALSE)</f>
        <v>728</v>
      </c>
      <c r="G1214" s="147">
        <f t="shared" si="353"/>
        <v>2.6792248086834106E-3</v>
      </c>
      <c r="H1214" s="304">
        <v>5</v>
      </c>
      <c r="I1214" s="148">
        <f>VLOOKUP(D1214,'Appendix 3b. nax IBGE 2019'!$E$5:$O$1850,11,FALSE)</f>
        <v>2.5000000000000027</v>
      </c>
      <c r="J1214" s="147">
        <f t="shared" si="360"/>
        <v>1.3306992979120465E-2</v>
      </c>
      <c r="K1214" s="146">
        <f t="shared" si="364"/>
        <v>93539.041546865497</v>
      </c>
      <c r="L1214" s="146">
        <f t="shared" si="354"/>
        <v>1244.7233691377967</v>
      </c>
      <c r="M1214" s="146">
        <f t="shared" si="361"/>
        <v>464583.39931148302</v>
      </c>
      <c r="N1214" s="146">
        <f t="shared" si="362"/>
        <v>3667955.2467151848</v>
      </c>
      <c r="O1214" s="145">
        <f t="shared" si="363"/>
        <v>39.2130941910223</v>
      </c>
    </row>
    <row r="1215" spans="1:15" x14ac:dyDescent="0.2">
      <c r="A1215" s="143" t="s">
        <v>42</v>
      </c>
      <c r="B1215" s="143" t="s">
        <v>3</v>
      </c>
      <c r="C1215" s="144" t="s">
        <v>78</v>
      </c>
      <c r="D1215" s="143" t="str">
        <f t="shared" si="352"/>
        <v>AMTotal45-49</v>
      </c>
      <c r="E1215" s="146">
        <f>VLOOKUP(D1215,'Appendix 1b. Person-years 2019'!$E$3:$F$1682,2,FALSE)</f>
        <v>219285.0373</v>
      </c>
      <c r="F1215" s="146">
        <f>VLOOKUP(D1215,'Appendix 2b.Deaths 2019'!$E$4:$F$1683,2,FALSE)</f>
        <v>745</v>
      </c>
      <c r="G1215" s="147">
        <f t="shared" si="353"/>
        <v>3.3974046253816151E-3</v>
      </c>
      <c r="H1215" s="304">
        <v>5</v>
      </c>
      <c r="I1215" s="148">
        <f>VLOOKUP(D1215,'Appendix 3b. nax IBGE 2019'!$E$5:$O$1850,11,FALSE)</f>
        <v>2.5000000000000084</v>
      </c>
      <c r="J1215" s="147">
        <f t="shared" si="360"/>
        <v>1.6843958768334881E-2</v>
      </c>
      <c r="K1215" s="146">
        <f t="shared" si="364"/>
        <v>92294.318177727706</v>
      </c>
      <c r="L1215" s="146">
        <f t="shared" si="354"/>
        <v>1554.601689937226</v>
      </c>
      <c r="M1215" s="146">
        <f t="shared" si="361"/>
        <v>457585.08666379546</v>
      </c>
      <c r="N1215" s="146">
        <f t="shared" si="362"/>
        <v>3203371.8474037019</v>
      </c>
      <c r="O1215" s="145">
        <f t="shared" si="363"/>
        <v>34.708223763407503</v>
      </c>
    </row>
    <row r="1216" spans="1:15" x14ac:dyDescent="0.2">
      <c r="A1216" s="143" t="s">
        <v>42</v>
      </c>
      <c r="B1216" s="143" t="s">
        <v>3</v>
      </c>
      <c r="C1216" s="144" t="s">
        <v>79</v>
      </c>
      <c r="D1216" s="143" t="str">
        <f t="shared" si="352"/>
        <v>AMTotal50-54</v>
      </c>
      <c r="E1216" s="146">
        <f>VLOOKUP(D1216,'Appendix 1b. Person-years 2019'!$E$3:$F$1682,2,FALSE)</f>
        <v>178945.54949999999</v>
      </c>
      <c r="F1216" s="146">
        <f>VLOOKUP(D1216,'Appendix 2b.Deaths 2019'!$E$4:$F$1683,2,FALSE)</f>
        <v>875</v>
      </c>
      <c r="G1216" s="147">
        <f t="shared" si="353"/>
        <v>4.8897555845612136E-3</v>
      </c>
      <c r="H1216" s="304">
        <v>5</v>
      </c>
      <c r="I1216" s="148">
        <f>VLOOKUP(D1216,'Appendix 3b. nax IBGE 2019'!$E$5:$O$1850,11,FALSE)</f>
        <v>2.5000000000000004</v>
      </c>
      <c r="J1216" s="147">
        <f t="shared" si="360"/>
        <v>2.4153515949059314E-2</v>
      </c>
      <c r="K1216" s="146">
        <f t="shared" si="364"/>
        <v>90739.716487790487</v>
      </c>
      <c r="L1216" s="146">
        <f t="shared" si="354"/>
        <v>2191.6831894009679</v>
      </c>
      <c r="M1216" s="146">
        <f t="shared" si="361"/>
        <v>448219.37446545</v>
      </c>
      <c r="N1216" s="146">
        <f t="shared" si="362"/>
        <v>2745786.7607399062</v>
      </c>
      <c r="O1216" s="145">
        <f t="shared" si="363"/>
        <v>30.260032398375042</v>
      </c>
    </row>
    <row r="1217" spans="1:15" x14ac:dyDescent="0.2">
      <c r="A1217" s="143" t="s">
        <v>42</v>
      </c>
      <c r="B1217" s="143" t="s">
        <v>3</v>
      </c>
      <c r="C1217" s="144" t="s">
        <v>80</v>
      </c>
      <c r="D1217" s="143" t="str">
        <f t="shared" si="352"/>
        <v>AMTotal55-59</v>
      </c>
      <c r="E1217" s="146">
        <f>VLOOKUP(D1217,'Appendix 1b. Person-years 2019'!$E$3:$F$1682,2,FALSE)</f>
        <v>142535.07079999999</v>
      </c>
      <c r="F1217" s="146">
        <f>VLOOKUP(D1217,'Appendix 2b.Deaths 2019'!$E$4:$F$1683,2,FALSE)</f>
        <v>1105</v>
      </c>
      <c r="G1217" s="147">
        <f t="shared" si="353"/>
        <v>7.7524779957523276E-3</v>
      </c>
      <c r="H1217" s="304">
        <v>5</v>
      </c>
      <c r="I1217" s="148">
        <f>VLOOKUP(D1217,'Appendix 3b. nax IBGE 2019'!$E$5:$O$1850,11,FALSE)</f>
        <v>2.5000000000000071</v>
      </c>
      <c r="J1217" s="147">
        <f t="shared" si="360"/>
        <v>3.8025412053206885E-2</v>
      </c>
      <c r="K1217" s="146">
        <f t="shared" si="364"/>
        <v>88548.03329838952</v>
      </c>
      <c r="L1217" s="146">
        <f t="shared" si="354"/>
        <v>3367.0754526723454</v>
      </c>
      <c r="M1217" s="146">
        <f t="shared" si="361"/>
        <v>434322.47786026681</v>
      </c>
      <c r="N1217" s="146">
        <f t="shared" si="362"/>
        <v>2297567.386274456</v>
      </c>
      <c r="O1217" s="145">
        <f t="shared" si="363"/>
        <v>25.947130621547565</v>
      </c>
    </row>
    <row r="1218" spans="1:15" x14ac:dyDescent="0.2">
      <c r="A1218" s="143" t="s">
        <v>42</v>
      </c>
      <c r="B1218" s="143" t="s">
        <v>3</v>
      </c>
      <c r="C1218" s="144" t="s">
        <v>81</v>
      </c>
      <c r="D1218" s="143" t="str">
        <f t="shared" si="352"/>
        <v>AMTotal60-64</v>
      </c>
      <c r="E1218" s="146">
        <f>VLOOKUP(D1218,'Appendix 1b. Person-years 2019'!$E$3:$F$1682,2,FALSE)</f>
        <v>108762.383</v>
      </c>
      <c r="F1218" s="146">
        <f>VLOOKUP(D1218,'Appendix 2b.Deaths 2019'!$E$4:$F$1683,2,FALSE)</f>
        <v>1305</v>
      </c>
      <c r="G1218" s="147">
        <f t="shared" si="353"/>
        <v>1.1998633755569699E-2</v>
      </c>
      <c r="H1218" s="304">
        <v>5</v>
      </c>
      <c r="I1218" s="148">
        <f>VLOOKUP(D1218,'Appendix 3b. nax IBGE 2019'!$E$5:$O$1850,11,FALSE)</f>
        <v>2.5000000000000036</v>
      </c>
      <c r="J1218" s="147">
        <f t="shared" si="360"/>
        <v>5.8245988081058735E-2</v>
      </c>
      <c r="K1218" s="146">
        <f t="shared" si="364"/>
        <v>85180.957845717174</v>
      </c>
      <c r="L1218" s="146">
        <f t="shared" si="354"/>
        <v>4961.4490554148088</v>
      </c>
      <c r="M1218" s="146">
        <f t="shared" si="361"/>
        <v>413501.16659004887</v>
      </c>
      <c r="N1218" s="146">
        <f t="shared" si="362"/>
        <v>1863244.9084141895</v>
      </c>
      <c r="O1218" s="145">
        <f t="shared" si="363"/>
        <v>21.873960513439705</v>
      </c>
    </row>
    <row r="1219" spans="1:15" x14ac:dyDescent="0.2">
      <c r="A1219" s="143" t="s">
        <v>42</v>
      </c>
      <c r="B1219" s="143" t="s">
        <v>3</v>
      </c>
      <c r="C1219" s="144" t="s">
        <v>82</v>
      </c>
      <c r="D1219" s="143" t="str">
        <f t="shared" si="352"/>
        <v>AMTotal65-69</v>
      </c>
      <c r="E1219" s="146">
        <f>VLOOKUP(D1219,'Appendix 1b. Person-years 2019'!$E$3:$F$1682,2,FALSE)</f>
        <v>78075.884900000005</v>
      </c>
      <c r="F1219" s="146">
        <f>VLOOKUP(D1219,'Appendix 2b.Deaths 2019'!$E$4:$F$1683,2,FALSE)</f>
        <v>1507</v>
      </c>
      <c r="G1219" s="147">
        <f t="shared" si="353"/>
        <v>1.9301734484728203E-2</v>
      </c>
      <c r="H1219" s="304">
        <v>5</v>
      </c>
      <c r="I1219" s="148">
        <f>VLOOKUP(D1219,'Appendix 3b. nax IBGE 2019'!$E$5:$O$1850,11,FALSE)</f>
        <v>2.4999999999999956</v>
      </c>
      <c r="J1219" s="147">
        <f t="shared" si="360"/>
        <v>9.2066084622558164E-2</v>
      </c>
      <c r="K1219" s="146">
        <f t="shared" si="364"/>
        <v>80219.508790302367</v>
      </c>
      <c r="L1219" s="146">
        <f t="shared" si="354"/>
        <v>7385.496084668026</v>
      </c>
      <c r="M1219" s="146">
        <f t="shared" si="361"/>
        <v>382633.80373984179</v>
      </c>
      <c r="N1219" s="146">
        <f t="shared" si="362"/>
        <v>1449743.7418241405</v>
      </c>
      <c r="O1219" s="145">
        <f t="shared" si="363"/>
        <v>18.072209163158053</v>
      </c>
    </row>
    <row r="1220" spans="1:15" x14ac:dyDescent="0.2">
      <c r="A1220" s="143" t="s">
        <v>42</v>
      </c>
      <c r="B1220" s="143" t="s">
        <v>3</v>
      </c>
      <c r="C1220" s="144" t="s">
        <v>19</v>
      </c>
      <c r="D1220" s="143" t="str">
        <f t="shared" si="352"/>
        <v>AMTotal70-74</v>
      </c>
      <c r="E1220" s="146">
        <f>VLOOKUP(D1220,'Appendix 1b. Person-years 2019'!$E$3:$F$1682,2,FALSE)</f>
        <v>52160.093699999998</v>
      </c>
      <c r="F1220" s="146">
        <f>VLOOKUP(D1220,'Appendix 2b.Deaths 2019'!$E$4:$F$1683,2,FALSE)</f>
        <v>1518</v>
      </c>
      <c r="G1220" s="147">
        <f t="shared" si="353"/>
        <v>2.910270845621583E-2</v>
      </c>
      <c r="H1220" s="304">
        <v>5</v>
      </c>
      <c r="I1220" s="148">
        <f>VLOOKUP(D1220,'Appendix 3b. nax IBGE 2019'!$E$5:$O$1850,11,FALSE)</f>
        <v>2.5000000000000022</v>
      </c>
      <c r="J1220" s="147">
        <f t="shared" si="360"/>
        <v>0.13564448735790433</v>
      </c>
      <c r="K1220" s="146">
        <f t="shared" si="364"/>
        <v>72834.012705634348</v>
      </c>
      <c r="L1220" s="146">
        <f t="shared" si="354"/>
        <v>9879.5323156748618</v>
      </c>
      <c r="M1220" s="146">
        <f t="shared" si="361"/>
        <v>339471.23273898457</v>
      </c>
      <c r="N1220" s="146">
        <f t="shared" si="362"/>
        <v>1067109.9380842987</v>
      </c>
      <c r="O1220" s="145">
        <f t="shared" si="363"/>
        <v>14.651258367393899</v>
      </c>
    </row>
    <row r="1221" spans="1:15" x14ac:dyDescent="0.2">
      <c r="A1221" s="143" t="s">
        <v>42</v>
      </c>
      <c r="B1221" s="143" t="s">
        <v>3</v>
      </c>
      <c r="C1221" s="144" t="s">
        <v>20</v>
      </c>
      <c r="D1221" s="143" t="str">
        <f t="shared" si="352"/>
        <v>AMTotal75-79</v>
      </c>
      <c r="E1221" s="146">
        <f>VLOOKUP(D1221,'Appendix 1b. Person-years 2019'!$E$3:$F$1682,2,FALSE)</f>
        <v>34510.733699999997</v>
      </c>
      <c r="F1221" s="146">
        <f>VLOOKUP(D1221,'Appendix 2b.Deaths 2019'!$E$4:$F$1683,2,FALSE)</f>
        <v>1573</v>
      </c>
      <c r="G1221" s="147">
        <f t="shared" si="353"/>
        <v>4.5580021962848043E-2</v>
      </c>
      <c r="H1221" s="304">
        <v>5</v>
      </c>
      <c r="I1221" s="148">
        <f>VLOOKUP(D1221,'Appendix 3b. nax IBGE 2019'!$E$5:$O$1850,11,FALSE)</f>
        <v>2.4999999999999991</v>
      </c>
      <c r="J1221" s="147">
        <f t="shared" si="360"/>
        <v>0.20458736799760943</v>
      </c>
      <c r="K1221" s="146">
        <f t="shared" si="364"/>
        <v>62954.480389959484</v>
      </c>
      <c r="L1221" s="146">
        <f t="shared" si="354"/>
        <v>12879.691446638928</v>
      </c>
      <c r="M1221" s="146">
        <f t="shared" si="361"/>
        <v>282573.1733332001</v>
      </c>
      <c r="N1221" s="146">
        <f t="shared" si="362"/>
        <v>727638.70534531423</v>
      </c>
      <c r="O1221" s="145">
        <f t="shared" si="363"/>
        <v>11.558171886069037</v>
      </c>
    </row>
    <row r="1222" spans="1:15" x14ac:dyDescent="0.2">
      <c r="A1222" s="143" t="s">
        <v>42</v>
      </c>
      <c r="B1222" s="143" t="s">
        <v>3</v>
      </c>
      <c r="C1222" s="144" t="s">
        <v>21</v>
      </c>
      <c r="D1222" s="143" t="str">
        <f t="shared" si="352"/>
        <v>AMTotal80-84</v>
      </c>
      <c r="E1222" s="146">
        <f>VLOOKUP(D1222,'Appendix 1b. Person-years 2019'!$E$3:$F$1682,2,FALSE)</f>
        <v>20346.483199999999</v>
      </c>
      <c r="F1222" s="146">
        <f>VLOOKUP(D1222,'Appendix 2b.Deaths 2019'!$E$4:$F$1683,2,FALSE)</f>
        <v>1508</v>
      </c>
      <c r="G1222" s="147">
        <f t="shared" si="353"/>
        <v>7.4116002513888987E-2</v>
      </c>
      <c r="H1222" s="304">
        <v>5</v>
      </c>
      <c r="I1222" s="148">
        <f>VLOOKUP(D1222,'Appendix 3b. nax IBGE 2019'!$E$5:$O$1850,11,FALSE)</f>
        <v>2.5000000000000009</v>
      </c>
      <c r="J1222" s="147">
        <f t="shared" si="360"/>
        <v>0.31264923403093864</v>
      </c>
      <c r="K1222" s="146">
        <f t="shared" si="364"/>
        <v>50074.788943320556</v>
      </c>
      <c r="L1222" s="146">
        <f t="shared" si="354"/>
        <v>15655.844407390086</v>
      </c>
      <c r="M1222" s="146">
        <f t="shared" si="361"/>
        <v>211234.33369812756</v>
      </c>
      <c r="N1222" s="146">
        <f t="shared" si="362"/>
        <v>445065.53201211418</v>
      </c>
      <c r="O1222" s="145">
        <f t="shared" si="363"/>
        <v>8.8880161335454062</v>
      </c>
    </row>
    <row r="1223" spans="1:15" x14ac:dyDescent="0.2">
      <c r="A1223" s="143" t="s">
        <v>42</v>
      </c>
      <c r="B1223" s="143" t="s">
        <v>3</v>
      </c>
      <c r="C1223" s="144" t="s">
        <v>22</v>
      </c>
      <c r="D1223" s="143" t="str">
        <f t="shared" si="352"/>
        <v>AMTotal85-89</v>
      </c>
      <c r="E1223" s="146">
        <f>VLOOKUP(D1223,'Appendix 1b. Person-years 2019'!$E$3:$F$1682,2,FALSE)</f>
        <v>10399.158100000001</v>
      </c>
      <c r="F1223" s="146">
        <f>VLOOKUP(D1223,'Appendix 2b.Deaths 2019'!$E$4:$F$1683,2,FALSE)</f>
        <v>1161</v>
      </c>
      <c r="G1223" s="147">
        <f t="shared" si="353"/>
        <v>0.11164365315303745</v>
      </c>
      <c r="H1223" s="304">
        <v>5</v>
      </c>
      <c r="I1223" s="148">
        <f>VLOOKUP(D1223,'Appendix 3b. nax IBGE 2019'!$E$5:$O$1850,11,FALSE)</f>
        <v>2.5</v>
      </c>
      <c r="J1223" s="147">
        <f t="shared" si="360"/>
        <v>0.43641175832056606</v>
      </c>
      <c r="K1223" s="146">
        <f t="shared" si="364"/>
        <v>34418.944535930466</v>
      </c>
      <c r="L1223" s="146">
        <f t="shared" si="354"/>
        <v>15020.832104463454</v>
      </c>
      <c r="M1223" s="146">
        <f t="shared" si="361"/>
        <v>134542.64241849369</v>
      </c>
      <c r="N1223" s="146">
        <f t="shared" si="362"/>
        <v>233831.19831398659</v>
      </c>
      <c r="O1223" s="145">
        <f t="shared" si="363"/>
        <v>6.793677187569962</v>
      </c>
    </row>
    <row r="1224" spans="1:15" x14ac:dyDescent="0.2">
      <c r="A1224" s="143" t="s">
        <v>42</v>
      </c>
      <c r="B1224" s="143" t="s">
        <v>3</v>
      </c>
      <c r="C1224" s="144" t="s">
        <v>5</v>
      </c>
      <c r="D1224" s="143" t="str">
        <f t="shared" si="352"/>
        <v>AMTotal90+</v>
      </c>
      <c r="E1224" s="8">
        <f>VLOOKUP(D1224,'Appendix 1b. Person-years 2019'!$E$3:$F$1682,2,FALSE)</f>
        <v>6254.7640000000001</v>
      </c>
      <c r="F1224" s="8">
        <f>VLOOKUP(D1224,'Appendix 2b.Deaths 2019'!$E$4:$F$1683,2,FALSE)</f>
        <v>1222</v>
      </c>
      <c r="G1224" s="7">
        <f t="shared" si="353"/>
        <v>0.19537108034771575</v>
      </c>
      <c r="H1224" s="306"/>
      <c r="I1224" s="148">
        <f>VLOOKUP(D1224,'Appendix 3b. nax IBGE 2019'!$E$5:$O$1850,11,FALSE)</f>
        <v>0</v>
      </c>
      <c r="J1224" s="7">
        <v>1</v>
      </c>
      <c r="K1224" s="8">
        <f t="shared" si="364"/>
        <v>19398.112431467012</v>
      </c>
      <c r="L1224" s="8">
        <f t="shared" si="354"/>
        <v>19398.112431467012</v>
      </c>
      <c r="M1224" s="8">
        <f>K1224*O1224</f>
        <v>99288.555895492915</v>
      </c>
      <c r="N1224" s="8">
        <f>M1224</f>
        <v>99288.555895492915</v>
      </c>
      <c r="O1224" s="142">
        <f>1/G1224</f>
        <v>5.1184648117839613</v>
      </c>
    </row>
    <row r="1225" spans="1:15" x14ac:dyDescent="0.2">
      <c r="A1225" s="143" t="s">
        <v>45</v>
      </c>
      <c r="B1225" s="143" t="s">
        <v>3</v>
      </c>
      <c r="C1225" s="144">
        <v>0</v>
      </c>
      <c r="D1225" s="143" t="str">
        <f t="shared" si="352"/>
        <v>APTotal0</v>
      </c>
      <c r="E1225" s="151">
        <f>VLOOKUP(D1225,'Appendix 1b. Person-years 2019'!$E$3:$F$1682,2,FALSE)</f>
        <v>15903.236199999999</v>
      </c>
      <c r="F1225" s="151">
        <f>VLOOKUP(D1225,'Appendix 2b.Deaths 2019'!$E$4:$F$1683,2,FALSE)</f>
        <v>288</v>
      </c>
      <c r="G1225" s="152">
        <f t="shared" si="353"/>
        <v>1.8109521633087485E-2</v>
      </c>
      <c r="H1225" s="307">
        <v>1</v>
      </c>
      <c r="I1225" s="148">
        <f>VLOOKUP(D1225,'Appendix 3b. nax IBGE 2019'!$E$5:$O$1850,11,FALSE)</f>
        <v>0.11784234507279656</v>
      </c>
      <c r="J1225" s="152">
        <f t="shared" ref="J1225:J1243" si="365">(H1225*G1225)/(1+(H1225-I1225)*G1225)</f>
        <v>1.7824762967642981E-2</v>
      </c>
      <c r="K1225" s="151">
        <v>100000</v>
      </c>
      <c r="L1225" s="151">
        <f t="shared" si="354"/>
        <v>1782.476296764298</v>
      </c>
      <c r="M1225" s="151">
        <f t="shared" ref="M1225:M1243" si="366">K1226*H1225+L1225*I1225</f>
        <v>98427.57489008308</v>
      </c>
      <c r="N1225" s="151">
        <f t="shared" ref="N1225:N1243" si="367">N1226+M1225</f>
        <v>7542010.3897302663</v>
      </c>
      <c r="O1225" s="150">
        <f t="shared" ref="O1225:O1243" si="368">N1225/K1225</f>
        <v>75.420103897302667</v>
      </c>
    </row>
    <row r="1226" spans="1:15" x14ac:dyDescent="0.2">
      <c r="A1226" s="143" t="s">
        <v>45</v>
      </c>
      <c r="B1226" s="143" t="s">
        <v>3</v>
      </c>
      <c r="C1226" s="149" t="s">
        <v>107</v>
      </c>
      <c r="D1226" s="143" t="str">
        <f t="shared" si="352"/>
        <v>APTotal01-04</v>
      </c>
      <c r="E1226" s="146">
        <f>VLOOKUP(D1226,'Appendix 1b. Person-years 2019'!$E$3:$F$1682,2,FALSE)</f>
        <v>64798.441700000003</v>
      </c>
      <c r="F1226" s="146">
        <f>VLOOKUP(D1226,'Appendix 2b.Deaths 2019'!$E$4:$F$1683,2,FALSE)</f>
        <v>58</v>
      </c>
      <c r="G1226" s="147">
        <f t="shared" si="353"/>
        <v>8.9508325321347967E-4</v>
      </c>
      <c r="H1226" s="304">
        <v>4</v>
      </c>
      <c r="I1226" s="148">
        <f>VLOOKUP(D1226,'Appendix 3b. nax IBGE 2019'!$E$5:$O$1850,11,FALSE)</f>
        <v>1.4872520630855777</v>
      </c>
      <c r="J1226" s="147">
        <f t="shared" si="365"/>
        <v>3.5722984898831482E-3</v>
      </c>
      <c r="K1226" s="146">
        <f t="shared" ref="K1226:K1244" si="369">K1225-L1225</f>
        <v>98217.523703235696</v>
      </c>
      <c r="L1226" s="146">
        <f t="shared" si="354"/>
        <v>350.8623116051312</v>
      </c>
      <c r="M1226" s="146">
        <f t="shared" si="366"/>
        <v>391988.46626331599</v>
      </c>
      <c r="N1226" s="146">
        <f t="shared" si="367"/>
        <v>7443582.8148401836</v>
      </c>
      <c r="O1226" s="145">
        <f t="shared" si="368"/>
        <v>75.786708259220347</v>
      </c>
    </row>
    <row r="1227" spans="1:15" x14ac:dyDescent="0.2">
      <c r="A1227" s="143" t="s">
        <v>45</v>
      </c>
      <c r="B1227" s="143" t="s">
        <v>3</v>
      </c>
      <c r="C1227" s="149" t="s">
        <v>106</v>
      </c>
      <c r="D1227" s="143" t="str">
        <f t="shared" si="352"/>
        <v>APTotal05-09</v>
      </c>
      <c r="E1227" s="146">
        <f>VLOOKUP(D1227,'Appendix 1b. Person-years 2019'!$E$3:$F$1682,2,FALSE)</f>
        <v>80257.645799999998</v>
      </c>
      <c r="F1227" s="146">
        <f>VLOOKUP(D1227,'Appendix 2b.Deaths 2019'!$E$4:$F$1683,2,FALSE)</f>
        <v>29</v>
      </c>
      <c r="G1227" s="147">
        <f t="shared" si="353"/>
        <v>3.6133629028027136E-4</v>
      </c>
      <c r="H1227" s="304">
        <v>5</v>
      </c>
      <c r="I1227" s="148">
        <f>VLOOKUP(D1227,'Appendix 3b. nax IBGE 2019'!$E$5:$O$1850,11,FALSE)</f>
        <v>2.5000000000001257</v>
      </c>
      <c r="J1227" s="147">
        <f t="shared" si="365"/>
        <v>1.8050508754336161E-3</v>
      </c>
      <c r="K1227" s="146">
        <f t="shared" si="369"/>
        <v>97866.661391630565</v>
      </c>
      <c r="L1227" s="146">
        <f t="shared" si="354"/>
        <v>176.65430282072802</v>
      </c>
      <c r="M1227" s="146">
        <f t="shared" si="366"/>
        <v>488891.67120110104</v>
      </c>
      <c r="N1227" s="146">
        <f t="shared" si="367"/>
        <v>7051594.348576868</v>
      </c>
      <c r="O1227" s="145">
        <f t="shared" si="368"/>
        <v>72.053079652514967</v>
      </c>
    </row>
    <row r="1228" spans="1:15" x14ac:dyDescent="0.2">
      <c r="A1228" s="143" t="s">
        <v>45</v>
      </c>
      <c r="B1228" s="143" t="s">
        <v>3</v>
      </c>
      <c r="C1228" s="149" t="s">
        <v>71</v>
      </c>
      <c r="D1228" s="143" t="str">
        <f t="shared" si="352"/>
        <v>APTotal10-14</v>
      </c>
      <c r="E1228" s="146">
        <f>VLOOKUP(D1228,'Appendix 1b. Person-years 2019'!$E$3:$F$1682,2,FALSE)</f>
        <v>80349.425199999998</v>
      </c>
      <c r="F1228" s="146">
        <f>VLOOKUP(D1228,'Appendix 2b.Deaths 2019'!$E$4:$F$1683,2,FALSE)</f>
        <v>31</v>
      </c>
      <c r="G1228" s="147">
        <f t="shared" si="353"/>
        <v>3.8581483218874354E-4</v>
      </c>
      <c r="H1228" s="304">
        <v>5</v>
      </c>
      <c r="I1228" s="148">
        <f>VLOOKUP(D1228,'Appendix 3b. nax IBGE 2019'!$E$5:$O$1850,11,FALSE)</f>
        <v>2.5000000000000568</v>
      </c>
      <c r="J1228" s="147">
        <f t="shared" si="365"/>
        <v>1.9272152903341382E-3</v>
      </c>
      <c r="K1228" s="146">
        <f t="shared" si="369"/>
        <v>97690.007088809842</v>
      </c>
      <c r="L1228" s="146">
        <f t="shared" si="354"/>
        <v>188.26967537440467</v>
      </c>
      <c r="M1228" s="146">
        <f t="shared" si="366"/>
        <v>487979.36125561316</v>
      </c>
      <c r="N1228" s="146">
        <f t="shared" si="367"/>
        <v>6562702.6773757674</v>
      </c>
      <c r="O1228" s="145">
        <f t="shared" si="368"/>
        <v>67.178853528075024</v>
      </c>
    </row>
    <row r="1229" spans="1:15" x14ac:dyDescent="0.2">
      <c r="A1229" s="143" t="s">
        <v>45</v>
      </c>
      <c r="B1229" s="143" t="s">
        <v>3</v>
      </c>
      <c r="C1229" s="144" t="s">
        <v>72</v>
      </c>
      <c r="D1229" s="143" t="str">
        <f t="shared" si="352"/>
        <v>APTotal15-19</v>
      </c>
      <c r="E1229" s="146">
        <f>VLOOKUP(D1229,'Appendix 1b. Person-years 2019'!$E$3:$F$1682,2,FALSE)</f>
        <v>85055.357999999993</v>
      </c>
      <c r="F1229" s="146">
        <f>VLOOKUP(D1229,'Appendix 2b.Deaths 2019'!$E$4:$F$1683,2,FALSE)</f>
        <v>156</v>
      </c>
      <c r="G1229" s="147">
        <f t="shared" si="353"/>
        <v>1.8340996225070267E-3</v>
      </c>
      <c r="H1229" s="304">
        <v>5</v>
      </c>
      <c r="I1229" s="148">
        <f>VLOOKUP(D1229,'Appendix 3b. nax IBGE 2019'!$E$5:$O$1850,11,FALSE)</f>
        <v>2.5000000000000133</v>
      </c>
      <c r="J1229" s="147">
        <f t="shared" si="365"/>
        <v>9.1286410199135706E-3</v>
      </c>
      <c r="K1229" s="146">
        <f t="shared" si="369"/>
        <v>97501.737413435432</v>
      </c>
      <c r="L1229" s="146">
        <f t="shared" si="354"/>
        <v>890.05835966512836</v>
      </c>
      <c r="M1229" s="146">
        <f t="shared" si="366"/>
        <v>485283.5411680144</v>
      </c>
      <c r="N1229" s="146">
        <f t="shared" si="367"/>
        <v>6074723.3161201542</v>
      </c>
      <c r="O1229" s="145">
        <f t="shared" si="368"/>
        <v>62.303744294951166</v>
      </c>
    </row>
    <row r="1230" spans="1:15" x14ac:dyDescent="0.2">
      <c r="A1230" s="143" t="s">
        <v>45</v>
      </c>
      <c r="B1230" s="143" t="s">
        <v>3</v>
      </c>
      <c r="C1230" s="144" t="s">
        <v>73</v>
      </c>
      <c r="D1230" s="143" t="str">
        <f t="shared" si="352"/>
        <v>APTotal20-24</v>
      </c>
      <c r="E1230" s="146">
        <f>VLOOKUP(D1230,'Appendix 1b. Person-years 2019'!$E$3:$F$1682,2,FALSE)</f>
        <v>83045.882199999993</v>
      </c>
      <c r="F1230" s="146">
        <f>VLOOKUP(D1230,'Appendix 2b.Deaths 2019'!$E$4:$F$1683,2,FALSE)</f>
        <v>183</v>
      </c>
      <c r="G1230" s="147">
        <f t="shared" si="353"/>
        <v>2.2036011317127053E-3</v>
      </c>
      <c r="H1230" s="304">
        <v>5</v>
      </c>
      <c r="I1230" s="148">
        <f>VLOOKUP(D1230,'Appendix 3b. nax IBGE 2019'!$E$5:$O$1850,11,FALSE)</f>
        <v>2.4999999999999316</v>
      </c>
      <c r="J1230" s="147">
        <f t="shared" si="365"/>
        <v>1.0957639988862631E-2</v>
      </c>
      <c r="K1230" s="146">
        <f t="shared" si="369"/>
        <v>96611.679053770305</v>
      </c>
      <c r="L1230" s="146">
        <f t="shared" si="354"/>
        <v>1058.6359977907557</v>
      </c>
      <c r="M1230" s="146">
        <f t="shared" si="366"/>
        <v>480411.80527437455</v>
      </c>
      <c r="N1230" s="146">
        <f t="shared" si="367"/>
        <v>5589439.7749521397</v>
      </c>
      <c r="O1230" s="145">
        <f t="shared" si="368"/>
        <v>57.854700691427531</v>
      </c>
    </row>
    <row r="1231" spans="1:15" x14ac:dyDescent="0.2">
      <c r="A1231" s="143" t="s">
        <v>45</v>
      </c>
      <c r="B1231" s="143" t="s">
        <v>3</v>
      </c>
      <c r="C1231" s="144" t="s">
        <v>74</v>
      </c>
      <c r="D1231" s="143" t="str">
        <f t="shared" si="352"/>
        <v>APTotal25-29</v>
      </c>
      <c r="E1231" s="146">
        <f>VLOOKUP(D1231,'Appendix 1b. Person-years 2019'!$E$3:$F$1682,2,FALSE)</f>
        <v>78001.568599999999</v>
      </c>
      <c r="F1231" s="146">
        <f>VLOOKUP(D1231,'Appendix 2b.Deaths 2019'!$E$4:$F$1683,2,FALSE)</f>
        <v>120</v>
      </c>
      <c r="G1231" s="147">
        <f t="shared" si="353"/>
        <v>1.5384306002276986E-3</v>
      </c>
      <c r="H1231" s="304">
        <v>5</v>
      </c>
      <c r="I1231" s="148">
        <f>VLOOKUP(D1231,'Appendix 3b. nax IBGE 2019'!$E$5:$O$1850,11,FALSE)</f>
        <v>2.5000000000000102</v>
      </c>
      <c r="J1231" s="147">
        <f t="shared" si="365"/>
        <v>7.6626817409632337E-3</v>
      </c>
      <c r="K1231" s="146">
        <f t="shared" si="369"/>
        <v>95553.04305597955</v>
      </c>
      <c r="L1231" s="146">
        <f t="shared" si="354"/>
        <v>732.1925583185282</v>
      </c>
      <c r="M1231" s="146">
        <f t="shared" si="366"/>
        <v>475934.7338841015</v>
      </c>
      <c r="N1231" s="146">
        <f t="shared" si="367"/>
        <v>5109027.9696777649</v>
      </c>
      <c r="O1231" s="145">
        <f t="shared" si="368"/>
        <v>53.467977641325895</v>
      </c>
    </row>
    <row r="1232" spans="1:15" x14ac:dyDescent="0.2">
      <c r="A1232" s="143" t="s">
        <v>45</v>
      </c>
      <c r="B1232" s="143" t="s">
        <v>3</v>
      </c>
      <c r="C1232" s="144" t="s">
        <v>75</v>
      </c>
      <c r="D1232" s="143" t="str">
        <f t="shared" si="352"/>
        <v>APTotal30-34</v>
      </c>
      <c r="E1232" s="146">
        <f>VLOOKUP(D1232,'Appendix 1b. Person-years 2019'!$E$3:$F$1682,2,FALSE)</f>
        <v>72583.619500000001</v>
      </c>
      <c r="F1232" s="146">
        <f>VLOOKUP(D1232,'Appendix 2b.Deaths 2019'!$E$4:$F$1683,2,FALSE)</f>
        <v>115</v>
      </c>
      <c r="G1232" s="147">
        <f t="shared" si="353"/>
        <v>1.5843795169239252E-3</v>
      </c>
      <c r="H1232" s="304">
        <v>5</v>
      </c>
      <c r="I1232" s="148">
        <f>VLOOKUP(D1232,'Appendix 3b. nax IBGE 2019'!$E$5:$O$1850,11,FALSE)</f>
        <v>2.4999999999999907</v>
      </c>
      <c r="J1232" s="147">
        <f t="shared" si="365"/>
        <v>7.8906431511594939E-3</v>
      </c>
      <c r="K1232" s="146">
        <f t="shared" si="369"/>
        <v>94820.850497661027</v>
      </c>
      <c r="L1232" s="146">
        <f t="shared" si="354"/>
        <v>748.19749456648731</v>
      </c>
      <c r="M1232" s="146">
        <f t="shared" si="366"/>
        <v>472233.75875188893</v>
      </c>
      <c r="N1232" s="146">
        <f t="shared" si="367"/>
        <v>4633093.2357936632</v>
      </c>
      <c r="O1232" s="145">
        <f t="shared" si="368"/>
        <v>48.861544812951756</v>
      </c>
    </row>
    <row r="1233" spans="1:15" x14ac:dyDescent="0.2">
      <c r="A1233" s="143" t="s">
        <v>45</v>
      </c>
      <c r="B1233" s="143" t="s">
        <v>3</v>
      </c>
      <c r="C1233" s="144" t="s">
        <v>76</v>
      </c>
      <c r="D1233" s="143" t="str">
        <f t="shared" si="352"/>
        <v>APTotal35-39</v>
      </c>
      <c r="E1233" s="146">
        <f>VLOOKUP(D1233,'Appendix 1b. Person-years 2019'!$E$3:$F$1682,2,FALSE)</f>
        <v>65508.284099999997</v>
      </c>
      <c r="F1233" s="146">
        <f>VLOOKUP(D1233,'Appendix 2b.Deaths 2019'!$E$4:$F$1683,2,FALSE)</f>
        <v>111</v>
      </c>
      <c r="G1233" s="147">
        <f t="shared" si="353"/>
        <v>1.6944421842977262E-3</v>
      </c>
      <c r="H1233" s="304">
        <v>5</v>
      </c>
      <c r="I1233" s="148">
        <f>VLOOKUP(D1233,'Appendix 3b. nax IBGE 2019'!$E$5:$O$1850,11,FALSE)</f>
        <v>2.500000000000024</v>
      </c>
      <c r="J1233" s="147">
        <f t="shared" si="365"/>
        <v>8.4364731315864951E-3</v>
      </c>
      <c r="K1233" s="146">
        <f t="shared" si="369"/>
        <v>94072.653003094543</v>
      </c>
      <c r="L1233" s="146">
        <f t="shared" si="354"/>
        <v>793.64140947766668</v>
      </c>
      <c r="M1233" s="146">
        <f t="shared" si="366"/>
        <v>468379.16149177856</v>
      </c>
      <c r="N1233" s="146">
        <f t="shared" si="367"/>
        <v>4160859.4770417744</v>
      </c>
      <c r="O1233" s="145">
        <f t="shared" si="368"/>
        <v>44.230276751150008</v>
      </c>
    </row>
    <row r="1234" spans="1:15" x14ac:dyDescent="0.2">
      <c r="A1234" s="143" t="s">
        <v>45</v>
      </c>
      <c r="B1234" s="143" t="s">
        <v>3</v>
      </c>
      <c r="C1234" s="144" t="s">
        <v>77</v>
      </c>
      <c r="D1234" s="143" t="str">
        <f t="shared" si="352"/>
        <v>APTotal40-44</v>
      </c>
      <c r="E1234" s="146">
        <f>VLOOKUP(D1234,'Appendix 1b. Person-years 2019'!$E$3:$F$1682,2,FALSE)</f>
        <v>55101.198499999999</v>
      </c>
      <c r="F1234" s="146">
        <f>VLOOKUP(D1234,'Appendix 2b.Deaths 2019'!$E$4:$F$1683,2,FALSE)</f>
        <v>132</v>
      </c>
      <c r="G1234" s="147">
        <f t="shared" si="353"/>
        <v>2.3955921757309873E-3</v>
      </c>
      <c r="H1234" s="304">
        <v>5</v>
      </c>
      <c r="I1234" s="148">
        <f>VLOOKUP(D1234,'Appendix 3b. nax IBGE 2019'!$E$5:$O$1850,11,FALSE)</f>
        <v>2.5000000000000169</v>
      </c>
      <c r="J1234" s="147">
        <f t="shared" si="365"/>
        <v>1.1906652171700746E-2</v>
      </c>
      <c r="K1234" s="146">
        <f t="shared" si="369"/>
        <v>93279.011593616873</v>
      </c>
      <c r="L1234" s="146">
        <f t="shared" si="354"/>
        <v>1110.6407459652373</v>
      </c>
      <c r="M1234" s="146">
        <f t="shared" si="366"/>
        <v>463618.45610317128</v>
      </c>
      <c r="N1234" s="146">
        <f t="shared" si="367"/>
        <v>3692480.3155499958</v>
      </c>
      <c r="O1234" s="145">
        <f t="shared" si="368"/>
        <v>39.585328494225529</v>
      </c>
    </row>
    <row r="1235" spans="1:15" x14ac:dyDescent="0.2">
      <c r="A1235" s="143" t="s">
        <v>45</v>
      </c>
      <c r="B1235" s="143" t="s">
        <v>3</v>
      </c>
      <c r="C1235" s="144" t="s">
        <v>78</v>
      </c>
      <c r="D1235" s="143" t="str">
        <f t="shared" si="352"/>
        <v>APTotal45-49</v>
      </c>
      <c r="E1235" s="146">
        <f>VLOOKUP(D1235,'Appendix 1b. Person-years 2019'!$E$3:$F$1682,2,FALSE)</f>
        <v>45391.418899999997</v>
      </c>
      <c r="F1235" s="146">
        <f>VLOOKUP(D1235,'Appendix 2b.Deaths 2019'!$E$4:$F$1683,2,FALSE)</f>
        <v>144</v>
      </c>
      <c r="G1235" s="147">
        <f t="shared" si="353"/>
        <v>3.17240578703302E-3</v>
      </c>
      <c r="H1235" s="304">
        <v>5</v>
      </c>
      <c r="I1235" s="148">
        <f>VLOOKUP(D1235,'Appendix 3b. nax IBGE 2019'!$E$5:$O$1850,11,FALSE)</f>
        <v>2.5000000000000107</v>
      </c>
      <c r="J1235" s="147">
        <f t="shared" si="365"/>
        <v>1.5737216840721848E-2</v>
      </c>
      <c r="K1235" s="146">
        <f t="shared" si="369"/>
        <v>92168.370847651633</v>
      </c>
      <c r="L1235" s="146">
        <f t="shared" si="354"/>
        <v>1450.4736378855598</v>
      </c>
      <c r="M1235" s="146">
        <f t="shared" si="366"/>
        <v>457215.67014354432</v>
      </c>
      <c r="N1235" s="146">
        <f t="shared" si="367"/>
        <v>3228861.8594468245</v>
      </c>
      <c r="O1235" s="145">
        <f t="shared" si="368"/>
        <v>35.032211481571316</v>
      </c>
    </row>
    <row r="1236" spans="1:15" x14ac:dyDescent="0.2">
      <c r="A1236" s="143" t="s">
        <v>45</v>
      </c>
      <c r="B1236" s="143" t="s">
        <v>3</v>
      </c>
      <c r="C1236" s="144" t="s">
        <v>79</v>
      </c>
      <c r="D1236" s="143" t="str">
        <f t="shared" si="352"/>
        <v>APTotal50-54</v>
      </c>
      <c r="E1236" s="146">
        <f>VLOOKUP(D1236,'Appendix 1b. Person-years 2019'!$E$3:$F$1682,2,FALSE)</f>
        <v>35372.504200000003</v>
      </c>
      <c r="F1236" s="146">
        <f>VLOOKUP(D1236,'Appendix 2b.Deaths 2019'!$E$4:$F$1683,2,FALSE)</f>
        <v>181</v>
      </c>
      <c r="G1236" s="147">
        <f t="shared" si="353"/>
        <v>5.1169687895605649E-3</v>
      </c>
      <c r="H1236" s="304">
        <v>5</v>
      </c>
      <c r="I1236" s="148">
        <f>VLOOKUP(D1236,'Appendix 3b. nax IBGE 2019'!$E$5:$O$1850,11,FALSE)</f>
        <v>2.5000000000000053</v>
      </c>
      <c r="J1236" s="147">
        <f t="shared" si="365"/>
        <v>2.5261685803235723E-2</v>
      </c>
      <c r="K1236" s="146">
        <f t="shared" si="369"/>
        <v>90717.897209766074</v>
      </c>
      <c r="L1236" s="146">
        <f t="shared" si="354"/>
        <v>2291.6870160433455</v>
      </c>
      <c r="M1236" s="146">
        <f t="shared" si="366"/>
        <v>447860.26850872202</v>
      </c>
      <c r="N1236" s="146">
        <f t="shared" si="367"/>
        <v>2771646.1893032803</v>
      </c>
      <c r="O1236" s="145">
        <f t="shared" si="368"/>
        <v>30.552363696156128</v>
      </c>
    </row>
    <row r="1237" spans="1:15" x14ac:dyDescent="0.2">
      <c r="A1237" s="143" t="s">
        <v>45</v>
      </c>
      <c r="B1237" s="143" t="s">
        <v>3</v>
      </c>
      <c r="C1237" s="144" t="s">
        <v>80</v>
      </c>
      <c r="D1237" s="143" t="str">
        <f t="shared" si="352"/>
        <v>APTotal55-59</v>
      </c>
      <c r="E1237" s="146">
        <f>VLOOKUP(D1237,'Appendix 1b. Person-years 2019'!$E$3:$F$1682,2,FALSE)</f>
        <v>27027.674599999998</v>
      </c>
      <c r="F1237" s="146">
        <f>VLOOKUP(D1237,'Appendix 2b.Deaths 2019'!$E$4:$F$1683,2,FALSE)</f>
        <v>221</v>
      </c>
      <c r="G1237" s="147">
        <f t="shared" si="353"/>
        <v>8.1768040821388315E-3</v>
      </c>
      <c r="H1237" s="304">
        <v>5</v>
      </c>
      <c r="I1237" s="148">
        <f>VLOOKUP(D1237,'Appendix 3b. nax IBGE 2019'!$E$5:$O$1850,11,FALSE)</f>
        <v>2.4999999999999902</v>
      </c>
      <c r="J1237" s="147">
        <f t="shared" si="365"/>
        <v>4.0065011046014197E-2</v>
      </c>
      <c r="K1237" s="146">
        <f t="shared" si="369"/>
        <v>88426.210193722727</v>
      </c>
      <c r="L1237" s="146">
        <f t="shared" si="354"/>
        <v>3542.7970881686742</v>
      </c>
      <c r="M1237" s="146">
        <f t="shared" si="366"/>
        <v>433274.0582481919</v>
      </c>
      <c r="N1237" s="146">
        <f t="shared" si="367"/>
        <v>2323785.9207945582</v>
      </c>
      <c r="O1237" s="145">
        <f t="shared" si="368"/>
        <v>26.279379334516829</v>
      </c>
    </row>
    <row r="1238" spans="1:15" x14ac:dyDescent="0.2">
      <c r="A1238" s="143" t="s">
        <v>45</v>
      </c>
      <c r="B1238" s="143" t="s">
        <v>3</v>
      </c>
      <c r="C1238" s="144" t="s">
        <v>81</v>
      </c>
      <c r="D1238" s="143" t="str">
        <f t="shared" si="352"/>
        <v>APTotal60-64</v>
      </c>
      <c r="E1238" s="146">
        <f>VLOOKUP(D1238,'Appendix 1b. Person-years 2019'!$E$3:$F$1682,2,FALSE)</f>
        <v>20583.750400000001</v>
      </c>
      <c r="F1238" s="146">
        <f>VLOOKUP(D1238,'Appendix 2b.Deaths 2019'!$E$4:$F$1683,2,FALSE)</f>
        <v>255</v>
      </c>
      <c r="G1238" s="147">
        <f t="shared" si="353"/>
        <v>1.2388412949274783E-2</v>
      </c>
      <c r="H1238" s="304">
        <v>5</v>
      </c>
      <c r="I1238" s="148">
        <f>VLOOKUP(D1238,'Appendix 3b. nax IBGE 2019'!$E$5:$O$1850,11,FALSE)</f>
        <v>2.4999999999999982</v>
      </c>
      <c r="J1238" s="147">
        <f t="shared" si="365"/>
        <v>6.008128531389461E-2</v>
      </c>
      <c r="K1238" s="146">
        <f t="shared" si="369"/>
        <v>84883.413105554049</v>
      </c>
      <c r="L1238" s="146">
        <f t="shared" si="354"/>
        <v>5099.9045612119735</v>
      </c>
      <c r="M1238" s="146">
        <f t="shared" si="366"/>
        <v>411667.30412474024</v>
      </c>
      <c r="N1238" s="146">
        <f t="shared" si="367"/>
        <v>1890511.8625463662</v>
      </c>
      <c r="O1238" s="145">
        <f t="shared" si="368"/>
        <v>22.271864353468924</v>
      </c>
    </row>
    <row r="1239" spans="1:15" x14ac:dyDescent="0.2">
      <c r="A1239" s="143" t="s">
        <v>45</v>
      </c>
      <c r="B1239" s="143" t="s">
        <v>3</v>
      </c>
      <c r="C1239" s="144" t="s">
        <v>82</v>
      </c>
      <c r="D1239" s="143" t="str">
        <f t="shared" si="352"/>
        <v>APTotal65-69</v>
      </c>
      <c r="E1239" s="146">
        <f>VLOOKUP(D1239,'Appendix 1b. Person-years 2019'!$E$3:$F$1682,2,FALSE)</f>
        <v>13909.3038</v>
      </c>
      <c r="F1239" s="146">
        <f>VLOOKUP(D1239,'Appendix 2b.Deaths 2019'!$E$4:$F$1683,2,FALSE)</f>
        <v>266</v>
      </c>
      <c r="G1239" s="147">
        <f t="shared" si="353"/>
        <v>1.9123890298520907E-2</v>
      </c>
      <c r="H1239" s="304">
        <v>5</v>
      </c>
      <c r="I1239" s="148">
        <f>VLOOKUP(D1239,'Appendix 3b. nax IBGE 2019'!$E$5:$O$1850,11,FALSE)</f>
        <v>2.4999999999999969</v>
      </c>
      <c r="J1239" s="147">
        <f t="shared" si="365"/>
        <v>9.1256503106515438E-2</v>
      </c>
      <c r="K1239" s="146">
        <f t="shared" si="369"/>
        <v>79783.508544342068</v>
      </c>
      <c r="L1239" s="146">
        <f t="shared" si="354"/>
        <v>7280.7639953254529</v>
      </c>
      <c r="M1239" s="146">
        <f t="shared" si="366"/>
        <v>380715.63273339666</v>
      </c>
      <c r="N1239" s="146">
        <f t="shared" si="367"/>
        <v>1478844.558421626</v>
      </c>
      <c r="O1239" s="145">
        <f t="shared" si="368"/>
        <v>18.535717285480295</v>
      </c>
    </row>
    <row r="1240" spans="1:15" x14ac:dyDescent="0.2">
      <c r="A1240" s="143" t="s">
        <v>45</v>
      </c>
      <c r="B1240" s="143" t="s">
        <v>3</v>
      </c>
      <c r="C1240" s="144" t="s">
        <v>19</v>
      </c>
      <c r="D1240" s="143" t="str">
        <f t="shared" si="352"/>
        <v>APTotal70-74</v>
      </c>
      <c r="E1240" s="146">
        <f>VLOOKUP(D1240,'Appendix 1b. Person-years 2019'!$E$3:$F$1682,2,FALSE)</f>
        <v>8807.0262000000002</v>
      </c>
      <c r="F1240" s="146">
        <f>VLOOKUP(D1240,'Appendix 2b.Deaths 2019'!$E$4:$F$1683,2,FALSE)</f>
        <v>273</v>
      </c>
      <c r="G1240" s="147">
        <f t="shared" si="353"/>
        <v>3.0997977501191036E-2</v>
      </c>
      <c r="H1240" s="304">
        <v>5</v>
      </c>
      <c r="I1240" s="148">
        <f>VLOOKUP(D1240,'Appendix 3b. nax IBGE 2019'!$E$5:$O$1850,11,FALSE)</f>
        <v>2.4999999999999978</v>
      </c>
      <c r="J1240" s="147">
        <f t="shared" si="365"/>
        <v>0.143842797968143</v>
      </c>
      <c r="K1240" s="146">
        <f t="shared" si="369"/>
        <v>72502.744549016614</v>
      </c>
      <c r="L1240" s="146">
        <f t="shared" si="354"/>
        <v>10428.997636300079</v>
      </c>
      <c r="M1240" s="146">
        <f t="shared" si="366"/>
        <v>336441.22865433287</v>
      </c>
      <c r="N1240" s="146">
        <f t="shared" si="367"/>
        <v>1098128.9256882293</v>
      </c>
      <c r="O1240" s="145">
        <f t="shared" si="368"/>
        <v>15.146032505649798</v>
      </c>
    </row>
    <row r="1241" spans="1:15" x14ac:dyDescent="0.2">
      <c r="A1241" s="143" t="s">
        <v>45</v>
      </c>
      <c r="B1241" s="143" t="s">
        <v>3</v>
      </c>
      <c r="C1241" s="144" t="s">
        <v>20</v>
      </c>
      <c r="D1241" s="143" t="str">
        <f t="shared" ref="D1241:D1304" si="370">_xlfn.CONCAT(A1241,B1241,C1241)</f>
        <v>APTotal75-79</v>
      </c>
      <c r="E1241" s="146">
        <f>VLOOKUP(D1241,'Appendix 1b. Person-years 2019'!$E$3:$F$1682,2,FALSE)</f>
        <v>6312.1369999999997</v>
      </c>
      <c r="F1241" s="146">
        <f>VLOOKUP(D1241,'Appendix 2b.Deaths 2019'!$E$4:$F$1683,2,FALSE)</f>
        <v>269</v>
      </c>
      <c r="G1241" s="147">
        <f t="shared" ref="G1241:G1304" si="371">F1241/E1241</f>
        <v>4.2616312035052471E-2</v>
      </c>
      <c r="H1241" s="304">
        <v>5</v>
      </c>
      <c r="I1241" s="148">
        <f>VLOOKUP(D1241,'Appendix 3b. nax IBGE 2019'!$E$5:$O$1850,11,FALSE)</f>
        <v>2.5000000000000022</v>
      </c>
      <c r="J1241" s="147">
        <f t="shared" si="365"/>
        <v>0.19256548336012311</v>
      </c>
      <c r="K1241" s="146">
        <f t="shared" si="369"/>
        <v>62073.746912716539</v>
      </c>
      <c r="L1241" s="146">
        <f t="shared" ref="L1241:L1304" si="372">K1241*J1241</f>
        <v>11953.26107822121</v>
      </c>
      <c r="M1241" s="146">
        <f t="shared" si="366"/>
        <v>280485.58186802967</v>
      </c>
      <c r="N1241" s="146">
        <f t="shared" si="367"/>
        <v>761687.69703389634</v>
      </c>
      <c r="O1241" s="145">
        <f t="shared" si="368"/>
        <v>12.270689863541259</v>
      </c>
    </row>
    <row r="1242" spans="1:15" x14ac:dyDescent="0.2">
      <c r="A1242" s="143" t="s">
        <v>45</v>
      </c>
      <c r="B1242" s="143" t="s">
        <v>3</v>
      </c>
      <c r="C1242" s="144" t="s">
        <v>21</v>
      </c>
      <c r="D1242" s="143" t="str">
        <f t="shared" si="370"/>
        <v>APTotal80-84</v>
      </c>
      <c r="E1242" s="146">
        <f>VLOOKUP(D1242,'Appendix 1b. Person-years 2019'!$E$3:$F$1682,2,FALSE)</f>
        <v>3652.3625999999999</v>
      </c>
      <c r="F1242" s="146">
        <f>VLOOKUP(D1242,'Appendix 2b.Deaths 2019'!$E$4:$F$1683,2,FALSE)</f>
        <v>248</v>
      </c>
      <c r="G1242" s="147">
        <f t="shared" si="371"/>
        <v>6.790125383498341E-2</v>
      </c>
      <c r="H1242" s="304">
        <v>5</v>
      </c>
      <c r="I1242" s="148">
        <f>VLOOKUP(D1242,'Appendix 3b. nax IBGE 2019'!$E$5:$O$1850,11,FALSE)</f>
        <v>2.5000000000000004</v>
      </c>
      <c r="J1242" s="147">
        <f t="shared" si="365"/>
        <v>0.29023753742250247</v>
      </c>
      <c r="K1242" s="146">
        <f t="shared" si="369"/>
        <v>50120.485834495325</v>
      </c>
      <c r="L1242" s="146">
        <f t="shared" si="372"/>
        <v>14546.846383023341</v>
      </c>
      <c r="M1242" s="146">
        <f t="shared" si="366"/>
        <v>214235.31321491828</v>
      </c>
      <c r="N1242" s="146">
        <f t="shared" si="367"/>
        <v>481202.11516586668</v>
      </c>
      <c r="O1242" s="145">
        <f t="shared" si="368"/>
        <v>9.6009068378718769</v>
      </c>
    </row>
    <row r="1243" spans="1:15" x14ac:dyDescent="0.2">
      <c r="A1243" s="143" t="s">
        <v>45</v>
      </c>
      <c r="B1243" s="143" t="s">
        <v>3</v>
      </c>
      <c r="C1243" s="144" t="s">
        <v>22</v>
      </c>
      <c r="D1243" s="143" t="str">
        <f t="shared" si="370"/>
        <v>APTotal85-89</v>
      </c>
      <c r="E1243" s="146">
        <f>VLOOKUP(D1243,'Appendix 1b. Person-years 2019'!$E$3:$F$1682,2,FALSE)</f>
        <v>1912.7428</v>
      </c>
      <c r="F1243" s="146">
        <f>VLOOKUP(D1243,'Appendix 2b.Deaths 2019'!$E$4:$F$1683,2,FALSE)</f>
        <v>213</v>
      </c>
      <c r="G1243" s="147">
        <f t="shared" si="371"/>
        <v>0.11135841159616441</v>
      </c>
      <c r="H1243" s="304">
        <v>5</v>
      </c>
      <c r="I1243" s="148">
        <f>VLOOKUP(D1243,'Appendix 3b. nax IBGE 2019'!$E$5:$O$1850,11,FALSE)</f>
        <v>2.5000000000000013</v>
      </c>
      <c r="J1243" s="147">
        <f t="shared" si="365"/>
        <v>0.43553957095794338</v>
      </c>
      <c r="K1243" s="146">
        <f t="shared" si="369"/>
        <v>35573.639451471987</v>
      </c>
      <c r="L1243" s="146">
        <f t="shared" si="372"/>
        <v>15493.727664106676</v>
      </c>
      <c r="M1243" s="146">
        <f t="shared" si="366"/>
        <v>139133.87809709326</v>
      </c>
      <c r="N1243" s="146">
        <f t="shared" si="367"/>
        <v>266966.80195094837</v>
      </c>
      <c r="O1243" s="145">
        <f t="shared" si="368"/>
        <v>7.5046243810710704</v>
      </c>
    </row>
    <row r="1244" spans="1:15" x14ac:dyDescent="0.2">
      <c r="A1244" s="143" t="s">
        <v>45</v>
      </c>
      <c r="B1244" s="143" t="s">
        <v>3</v>
      </c>
      <c r="C1244" s="144" t="s">
        <v>5</v>
      </c>
      <c r="D1244" s="143" t="str">
        <f t="shared" si="370"/>
        <v>APTotal90+</v>
      </c>
      <c r="E1244" s="8">
        <f>VLOOKUP(D1244,'Appendix 1b. Person-years 2019'!$E$3:$F$1682,2,FALSE)</f>
        <v>1349.6364000000001</v>
      </c>
      <c r="F1244" s="8">
        <f>VLOOKUP(D1244,'Appendix 2b.Deaths 2019'!$E$4:$F$1683,2,FALSE)</f>
        <v>212</v>
      </c>
      <c r="G1244" s="7">
        <f t="shared" si="371"/>
        <v>0.1570793437402844</v>
      </c>
      <c r="H1244" s="306"/>
      <c r="I1244" s="148">
        <f>VLOOKUP(D1244,'Appendix 3b. nax IBGE 2019'!$E$5:$O$1850,11,FALSE)</f>
        <v>0</v>
      </c>
      <c r="J1244" s="7">
        <v>1</v>
      </c>
      <c r="K1244" s="8">
        <f t="shared" si="369"/>
        <v>20079.911787365309</v>
      </c>
      <c r="L1244" s="8">
        <f t="shared" si="372"/>
        <v>20079.911787365309</v>
      </c>
      <c r="M1244" s="8">
        <f>K1244*O1244</f>
        <v>127832.92385385511</v>
      </c>
      <c r="N1244" s="8">
        <f>M1244</f>
        <v>127832.92385385511</v>
      </c>
      <c r="O1244" s="142">
        <f>1/G1244</f>
        <v>6.3662094339622648</v>
      </c>
    </row>
    <row r="1245" spans="1:15" x14ac:dyDescent="0.2">
      <c r="A1245" s="143" t="s">
        <v>58</v>
      </c>
      <c r="B1245" s="143" t="s">
        <v>3</v>
      </c>
      <c r="C1245" s="144">
        <v>0</v>
      </c>
      <c r="D1245" s="143" t="str">
        <f t="shared" si="370"/>
        <v>BATotal0</v>
      </c>
      <c r="E1245" s="151">
        <f>VLOOKUP(D1245,'Appendix 1b. Person-years 2019'!$E$3:$F$1682,2,FALSE)</f>
        <v>206773.28820000001</v>
      </c>
      <c r="F1245" s="151">
        <f>VLOOKUP(D1245,'Appendix 2b.Deaths 2019'!$E$4:$F$1683,2,FALSE)</f>
        <v>2935</v>
      </c>
      <c r="G1245" s="152">
        <f t="shared" si="371"/>
        <v>1.4194289917956626E-2</v>
      </c>
      <c r="H1245" s="307">
        <v>1</v>
      </c>
      <c r="I1245" s="148">
        <f>VLOOKUP(D1245,'Appendix 3b. nax IBGE 2019'!$E$5:$O$1850,11,FALSE)</f>
        <v>9.6277736477525147E-2</v>
      </c>
      <c r="J1245" s="152">
        <f t="shared" ref="J1245:J1263" si="373">(H1245*G1245)/(1+(H1245-I1245)*G1245)</f>
        <v>1.4014515970115047E-2</v>
      </c>
      <c r="K1245" s="151">
        <v>100000</v>
      </c>
      <c r="L1245" s="151">
        <f t="shared" si="372"/>
        <v>1401.4515970115046</v>
      </c>
      <c r="M1245" s="151">
        <f t="shared" ref="M1245:M1263" si="374">K1246*H1245+L1245*I1245</f>
        <v>98733.476990531577</v>
      </c>
      <c r="N1245" s="151">
        <f t="shared" ref="N1245:N1263" si="375">N1246+M1245</f>
        <v>7622332.4803524455</v>
      </c>
      <c r="O1245" s="150">
        <f t="shared" ref="O1245:O1263" si="376">N1245/K1245</f>
        <v>76.223324803524449</v>
      </c>
    </row>
    <row r="1246" spans="1:15" x14ac:dyDescent="0.2">
      <c r="A1246" s="143" t="s">
        <v>58</v>
      </c>
      <c r="B1246" s="143" t="s">
        <v>3</v>
      </c>
      <c r="C1246" s="149" t="s">
        <v>107</v>
      </c>
      <c r="D1246" s="143" t="str">
        <f t="shared" si="370"/>
        <v>BATotal01-04</v>
      </c>
      <c r="E1246" s="146">
        <f>VLOOKUP(D1246,'Appendix 1b. Person-years 2019'!$E$3:$F$1682,2,FALSE)</f>
        <v>822277.38289999997</v>
      </c>
      <c r="F1246" s="146">
        <f>VLOOKUP(D1246,'Appendix 2b.Deaths 2019'!$E$4:$F$1683,2,FALSE)</f>
        <v>410</v>
      </c>
      <c r="G1246" s="147">
        <f t="shared" si="371"/>
        <v>4.9861519789589249E-4</v>
      </c>
      <c r="H1246" s="304">
        <v>4</v>
      </c>
      <c r="I1246" s="148">
        <f>VLOOKUP(D1246,'Appendix 3b. nax IBGE 2019'!$E$5:$O$1850,11,FALSE)</f>
        <v>1.4989328927413175</v>
      </c>
      <c r="J1246" s="147">
        <f t="shared" si="373"/>
        <v>1.9919766571130774E-3</v>
      </c>
      <c r="K1246" s="146">
        <f t="shared" ref="K1246:K1264" si="377">K1245-L1245</f>
        <v>98598.548402988497</v>
      </c>
      <c r="L1246" s="146">
        <f t="shared" si="372"/>
        <v>196.40600684398697</v>
      </c>
      <c r="M1246" s="146">
        <f t="shared" si="374"/>
        <v>393902.9690085685</v>
      </c>
      <c r="N1246" s="146">
        <f t="shared" si="375"/>
        <v>7523599.0033619143</v>
      </c>
      <c r="O1246" s="145">
        <f t="shared" si="376"/>
        <v>76.305372900742171</v>
      </c>
    </row>
    <row r="1247" spans="1:15" x14ac:dyDescent="0.2">
      <c r="A1247" s="143" t="s">
        <v>58</v>
      </c>
      <c r="B1247" s="143" t="s">
        <v>3</v>
      </c>
      <c r="C1247" s="149" t="s">
        <v>106</v>
      </c>
      <c r="D1247" s="143" t="str">
        <f t="shared" si="370"/>
        <v>BATotal05-09</v>
      </c>
      <c r="E1247" s="146">
        <f>VLOOKUP(D1247,'Appendix 1b. Person-years 2019'!$E$3:$F$1682,2,FALSE)</f>
        <v>1043550.7489</v>
      </c>
      <c r="F1247" s="146">
        <f>VLOOKUP(D1247,'Appendix 2b.Deaths 2019'!$E$4:$F$1683,2,FALSE)</f>
        <v>251</v>
      </c>
      <c r="G1247" s="147">
        <f t="shared" si="371"/>
        <v>2.4052495795204732E-4</v>
      </c>
      <c r="H1247" s="304">
        <v>5</v>
      </c>
      <c r="I1247" s="148">
        <f>VLOOKUP(D1247,'Appendix 3b. nax IBGE 2019'!$E$5:$O$1850,11,FALSE)</f>
        <v>2.5000000000000688</v>
      </c>
      <c r="J1247" s="147">
        <f t="shared" si="373"/>
        <v>1.2019020711474236E-3</v>
      </c>
      <c r="K1247" s="146">
        <f t="shared" si="377"/>
        <v>98402.142396144511</v>
      </c>
      <c r="L1247" s="146">
        <f t="shared" si="372"/>
        <v>118.26973875126978</v>
      </c>
      <c r="M1247" s="146">
        <f t="shared" si="374"/>
        <v>491715.03763384436</v>
      </c>
      <c r="N1247" s="146">
        <f t="shared" si="375"/>
        <v>7129696.0343533456</v>
      </c>
      <c r="O1247" s="145">
        <f t="shared" si="376"/>
        <v>72.45468300528276</v>
      </c>
    </row>
    <row r="1248" spans="1:15" x14ac:dyDescent="0.2">
      <c r="A1248" s="143" t="s">
        <v>58</v>
      </c>
      <c r="B1248" s="143" t="s">
        <v>3</v>
      </c>
      <c r="C1248" s="149" t="s">
        <v>71</v>
      </c>
      <c r="D1248" s="143" t="str">
        <f t="shared" si="370"/>
        <v>BATotal10-14</v>
      </c>
      <c r="E1248" s="146">
        <f>VLOOKUP(D1248,'Appendix 1b. Person-years 2019'!$E$3:$F$1682,2,FALSE)</f>
        <v>1136370.4467</v>
      </c>
      <c r="F1248" s="146">
        <f>VLOOKUP(D1248,'Appendix 2b.Deaths 2019'!$E$4:$F$1683,2,FALSE)</f>
        <v>378</v>
      </c>
      <c r="G1248" s="147">
        <f t="shared" si="371"/>
        <v>3.3263800646849399E-4</v>
      </c>
      <c r="H1248" s="304">
        <v>5</v>
      </c>
      <c r="I1248" s="148">
        <f>VLOOKUP(D1248,'Appendix 3b. nax IBGE 2019'!$E$5:$O$1850,11,FALSE)</f>
        <v>2.4999999999999529</v>
      </c>
      <c r="J1248" s="147">
        <f t="shared" si="373"/>
        <v>1.661808081024457E-3</v>
      </c>
      <c r="K1248" s="146">
        <f t="shared" si="377"/>
        <v>98283.872657393236</v>
      </c>
      <c r="L1248" s="146">
        <f t="shared" si="372"/>
        <v>163.32893381643476</v>
      </c>
      <c r="M1248" s="146">
        <f t="shared" si="374"/>
        <v>491011.0409524251</v>
      </c>
      <c r="N1248" s="146">
        <f t="shared" si="375"/>
        <v>6637980.996719501</v>
      </c>
      <c r="O1248" s="145">
        <f t="shared" si="376"/>
        <v>67.53886285961454</v>
      </c>
    </row>
    <row r="1249" spans="1:15" x14ac:dyDescent="0.2">
      <c r="A1249" s="143" t="s">
        <v>58</v>
      </c>
      <c r="B1249" s="143" t="s">
        <v>3</v>
      </c>
      <c r="C1249" s="144" t="s">
        <v>72</v>
      </c>
      <c r="D1249" s="143" t="str">
        <f t="shared" si="370"/>
        <v>BATotal15-19</v>
      </c>
      <c r="E1249" s="146">
        <f>VLOOKUP(D1249,'Appendix 1b. Person-years 2019'!$E$3:$F$1682,2,FALSE)</f>
        <v>1230051.8269</v>
      </c>
      <c r="F1249" s="146">
        <f>VLOOKUP(D1249,'Appendix 2b.Deaths 2019'!$E$4:$F$1683,2,FALSE)</f>
        <v>1830</v>
      </c>
      <c r="G1249" s="147">
        <f t="shared" si="371"/>
        <v>1.4877421910034481E-3</v>
      </c>
      <c r="H1249" s="304">
        <v>5</v>
      </c>
      <c r="I1249" s="148">
        <f>VLOOKUP(D1249,'Appendix 3b. nax IBGE 2019'!$E$5:$O$1850,11,FALSE)</f>
        <v>2.4999999999999649</v>
      </c>
      <c r="J1249" s="147">
        <f t="shared" si="373"/>
        <v>7.4111462675524016E-3</v>
      </c>
      <c r="K1249" s="146">
        <f t="shared" si="377"/>
        <v>98120.543723576804</v>
      </c>
      <c r="L1249" s="146">
        <f t="shared" si="372"/>
        <v>727.18570138719849</v>
      </c>
      <c r="M1249" s="146">
        <f t="shared" si="374"/>
        <v>488784.754364416</v>
      </c>
      <c r="N1249" s="146">
        <f t="shared" si="375"/>
        <v>6146969.9557670755</v>
      </c>
      <c r="O1249" s="145">
        <f t="shared" si="376"/>
        <v>62.647124878192621</v>
      </c>
    </row>
    <row r="1250" spans="1:15" x14ac:dyDescent="0.2">
      <c r="A1250" s="143" t="s">
        <v>58</v>
      </c>
      <c r="B1250" s="143" t="s">
        <v>3</v>
      </c>
      <c r="C1250" s="144" t="s">
        <v>73</v>
      </c>
      <c r="D1250" s="143" t="str">
        <f t="shared" si="370"/>
        <v>BATotal20-24</v>
      </c>
      <c r="E1250" s="146">
        <f>VLOOKUP(D1250,'Appendix 1b. Person-years 2019'!$E$3:$F$1682,2,FALSE)</f>
        <v>1272724.3498</v>
      </c>
      <c r="F1250" s="146">
        <f>VLOOKUP(D1250,'Appendix 2b.Deaths 2019'!$E$4:$F$1683,2,FALSE)</f>
        <v>2669</v>
      </c>
      <c r="G1250" s="147">
        <f t="shared" si="371"/>
        <v>2.0970762446867741E-3</v>
      </c>
      <c r="H1250" s="304">
        <v>5</v>
      </c>
      <c r="I1250" s="148">
        <f>VLOOKUP(D1250,'Appendix 3b. nax IBGE 2019'!$E$5:$O$1850,11,FALSE)</f>
        <v>2.4999999999999925</v>
      </c>
      <c r="J1250" s="147">
        <f t="shared" si="373"/>
        <v>1.0430696309816724E-2</v>
      </c>
      <c r="K1250" s="146">
        <f t="shared" si="377"/>
        <v>97393.358022189612</v>
      </c>
      <c r="L1250" s="146">
        <f t="shared" si="372"/>
        <v>1015.8805401227122</v>
      </c>
      <c r="M1250" s="146">
        <f t="shared" si="374"/>
        <v>484427.08876064129</v>
      </c>
      <c r="N1250" s="146">
        <f t="shared" si="375"/>
        <v>5658185.2014026595</v>
      </c>
      <c r="O1250" s="145">
        <f t="shared" si="376"/>
        <v>58.096212270589611</v>
      </c>
    </row>
    <row r="1251" spans="1:15" x14ac:dyDescent="0.2">
      <c r="A1251" s="143" t="s">
        <v>58</v>
      </c>
      <c r="B1251" s="143" t="s">
        <v>3</v>
      </c>
      <c r="C1251" s="144" t="s">
        <v>74</v>
      </c>
      <c r="D1251" s="143" t="str">
        <f t="shared" si="370"/>
        <v>BATotal25-29</v>
      </c>
      <c r="E1251" s="146">
        <f>VLOOKUP(D1251,'Appendix 1b. Person-years 2019'!$E$3:$F$1682,2,FALSE)</f>
        <v>1204944.5438999999</v>
      </c>
      <c r="F1251" s="146">
        <f>VLOOKUP(D1251,'Appendix 2b.Deaths 2019'!$E$4:$F$1683,2,FALSE)</f>
        <v>2238</v>
      </c>
      <c r="G1251" s="147">
        <f t="shared" si="371"/>
        <v>1.8573468889749459E-3</v>
      </c>
      <c r="H1251" s="304">
        <v>5</v>
      </c>
      <c r="I1251" s="148">
        <f>VLOOKUP(D1251,'Appendix 3b. nax IBGE 2019'!$E$5:$O$1850,11,FALSE)</f>
        <v>2.5000000000000386</v>
      </c>
      <c r="J1251" s="147">
        <f t="shared" si="373"/>
        <v>9.2438120310792439E-3</v>
      </c>
      <c r="K1251" s="146">
        <f t="shared" si="377"/>
        <v>96377.477482066897</v>
      </c>
      <c r="L1251" s="146">
        <f t="shared" si="372"/>
        <v>890.89528587379891</v>
      </c>
      <c r="M1251" s="146">
        <f t="shared" si="374"/>
        <v>479660.14919565001</v>
      </c>
      <c r="N1251" s="146">
        <f t="shared" si="375"/>
        <v>5173758.1126420181</v>
      </c>
      <c r="O1251" s="145">
        <f t="shared" si="376"/>
        <v>53.682232071333338</v>
      </c>
    </row>
    <row r="1252" spans="1:15" x14ac:dyDescent="0.2">
      <c r="A1252" s="143" t="s">
        <v>58</v>
      </c>
      <c r="B1252" s="143" t="s">
        <v>3</v>
      </c>
      <c r="C1252" s="144" t="s">
        <v>75</v>
      </c>
      <c r="D1252" s="143" t="str">
        <f t="shared" si="370"/>
        <v>BATotal30-34</v>
      </c>
      <c r="E1252" s="146">
        <f>VLOOKUP(D1252,'Appendix 1b. Person-years 2019'!$E$3:$F$1682,2,FALSE)</f>
        <v>1216759.8906</v>
      </c>
      <c r="F1252" s="146">
        <f>VLOOKUP(D1252,'Appendix 2b.Deaths 2019'!$E$4:$F$1683,2,FALSE)</f>
        <v>2414</v>
      </c>
      <c r="G1252" s="147">
        <f t="shared" si="371"/>
        <v>1.9839575734285795E-3</v>
      </c>
      <c r="H1252" s="304">
        <v>5</v>
      </c>
      <c r="I1252" s="148">
        <f>VLOOKUP(D1252,'Appendix 3b. nax IBGE 2019'!$E$5:$O$1850,11,FALSE)</f>
        <v>2.499999999999988</v>
      </c>
      <c r="J1252" s="147">
        <f t="shared" si="373"/>
        <v>9.8708295992940408E-3</v>
      </c>
      <c r="K1252" s="146">
        <f t="shared" si="377"/>
        <v>95486.582196193092</v>
      </c>
      <c r="L1252" s="146">
        <f t="shared" si="372"/>
        <v>942.53178187760614</v>
      </c>
      <c r="M1252" s="146">
        <f t="shared" si="374"/>
        <v>475076.58152627142</v>
      </c>
      <c r="N1252" s="146">
        <f t="shared" si="375"/>
        <v>4694097.9634463685</v>
      </c>
      <c r="O1252" s="145">
        <f t="shared" si="376"/>
        <v>49.159765230695577</v>
      </c>
    </row>
    <row r="1253" spans="1:15" x14ac:dyDescent="0.2">
      <c r="A1253" s="143" t="s">
        <v>58</v>
      </c>
      <c r="B1253" s="143" t="s">
        <v>3</v>
      </c>
      <c r="C1253" s="144" t="s">
        <v>76</v>
      </c>
      <c r="D1253" s="143" t="str">
        <f t="shared" si="370"/>
        <v>BATotal35-39</v>
      </c>
      <c r="E1253" s="146">
        <f>VLOOKUP(D1253,'Appendix 1b. Person-years 2019'!$E$3:$F$1682,2,FALSE)</f>
        <v>1241285.7771999999</v>
      </c>
      <c r="F1253" s="146">
        <f>VLOOKUP(D1253,'Appendix 2b.Deaths 2019'!$E$4:$F$1683,2,FALSE)</f>
        <v>2829</v>
      </c>
      <c r="G1253" s="147">
        <f t="shared" si="371"/>
        <v>2.2790883871894895E-3</v>
      </c>
      <c r="H1253" s="304">
        <v>5</v>
      </c>
      <c r="I1253" s="148">
        <f>VLOOKUP(D1253,'Appendix 3b. nax IBGE 2019'!$E$5:$O$1850,11,FALSE)</f>
        <v>2.5000000000000249</v>
      </c>
      <c r="J1253" s="147">
        <f t="shared" si="373"/>
        <v>1.1330881733508805E-2</v>
      </c>
      <c r="K1253" s="146">
        <f t="shared" si="377"/>
        <v>94544.050414315483</v>
      </c>
      <c r="L1253" s="146">
        <f t="shared" si="372"/>
        <v>1071.267453851503</v>
      </c>
      <c r="M1253" s="146">
        <f t="shared" si="374"/>
        <v>470042.08343694871</v>
      </c>
      <c r="N1253" s="146">
        <f t="shared" si="375"/>
        <v>4219021.3819200974</v>
      </c>
      <c r="O1253" s="145">
        <f t="shared" si="376"/>
        <v>44.624927358530748</v>
      </c>
    </row>
    <row r="1254" spans="1:15" x14ac:dyDescent="0.2">
      <c r="A1254" s="143" t="s">
        <v>58</v>
      </c>
      <c r="B1254" s="143" t="s">
        <v>3</v>
      </c>
      <c r="C1254" s="144" t="s">
        <v>77</v>
      </c>
      <c r="D1254" s="143" t="str">
        <f t="shared" si="370"/>
        <v>BATotal40-44</v>
      </c>
      <c r="E1254" s="146">
        <f>VLOOKUP(D1254,'Appendix 1b. Person-years 2019'!$E$3:$F$1682,2,FALSE)</f>
        <v>1098198.1195</v>
      </c>
      <c r="F1254" s="146">
        <f>VLOOKUP(D1254,'Appendix 2b.Deaths 2019'!$E$4:$F$1683,2,FALSE)</f>
        <v>3234</v>
      </c>
      <c r="G1254" s="147">
        <f t="shared" si="371"/>
        <v>2.9448238369524909E-3</v>
      </c>
      <c r="H1254" s="304">
        <v>5</v>
      </c>
      <c r="I1254" s="148">
        <f>VLOOKUP(D1254,'Appendix 3b. nax IBGE 2019'!$E$5:$O$1850,11,FALSE)</f>
        <v>2.500000000000004</v>
      </c>
      <c r="J1254" s="147">
        <f t="shared" si="373"/>
        <v>1.4616511555656981E-2</v>
      </c>
      <c r="K1254" s="146">
        <f t="shared" si="377"/>
        <v>93472.782960463985</v>
      </c>
      <c r="L1254" s="146">
        <f t="shared" si="372"/>
        <v>1366.2460122810387</v>
      </c>
      <c r="M1254" s="146">
        <f t="shared" si="374"/>
        <v>463948.29977161734</v>
      </c>
      <c r="N1254" s="146">
        <f t="shared" si="375"/>
        <v>3748979.2984831482</v>
      </c>
      <c r="O1254" s="145">
        <f t="shared" si="376"/>
        <v>40.107710284702307</v>
      </c>
    </row>
    <row r="1255" spans="1:15" x14ac:dyDescent="0.2">
      <c r="A1255" s="143" t="s">
        <v>58</v>
      </c>
      <c r="B1255" s="143" t="s">
        <v>3</v>
      </c>
      <c r="C1255" s="144" t="s">
        <v>78</v>
      </c>
      <c r="D1255" s="143" t="str">
        <f t="shared" si="370"/>
        <v>BATotal45-49</v>
      </c>
      <c r="E1255" s="146">
        <f>VLOOKUP(D1255,'Appendix 1b. Person-years 2019'!$E$3:$F$1682,2,FALSE)</f>
        <v>926789.41480000003</v>
      </c>
      <c r="F1255" s="146">
        <f>VLOOKUP(D1255,'Appendix 2b.Deaths 2019'!$E$4:$F$1683,2,FALSE)</f>
        <v>3571</v>
      </c>
      <c r="G1255" s="147">
        <f t="shared" si="371"/>
        <v>3.8530867346716698E-3</v>
      </c>
      <c r="H1255" s="304">
        <v>5</v>
      </c>
      <c r="I1255" s="148">
        <f>VLOOKUP(D1255,'Appendix 3b. nax IBGE 2019'!$E$5:$O$1850,11,FALSE)</f>
        <v>2.4999999999999853</v>
      </c>
      <c r="J1255" s="147">
        <f t="shared" si="373"/>
        <v>1.9081625775479675E-2</v>
      </c>
      <c r="K1255" s="146">
        <f t="shared" si="377"/>
        <v>92106.53694818294</v>
      </c>
      <c r="L1255" s="146">
        <f t="shared" si="372"/>
        <v>1757.5424695206186</v>
      </c>
      <c r="M1255" s="146">
        <f t="shared" si="374"/>
        <v>456138.82856711315</v>
      </c>
      <c r="N1255" s="146">
        <f t="shared" si="375"/>
        <v>3285030.9987115311</v>
      </c>
      <c r="O1255" s="145">
        <f t="shared" si="376"/>
        <v>35.665557598366938</v>
      </c>
    </row>
    <row r="1256" spans="1:15" x14ac:dyDescent="0.2">
      <c r="A1256" s="143" t="s">
        <v>58</v>
      </c>
      <c r="B1256" s="143" t="s">
        <v>3</v>
      </c>
      <c r="C1256" s="144" t="s">
        <v>79</v>
      </c>
      <c r="D1256" s="143" t="str">
        <f t="shared" si="370"/>
        <v>BATotal50-54</v>
      </c>
      <c r="E1256" s="146">
        <f>VLOOKUP(D1256,'Appendix 1b. Person-years 2019'!$E$3:$F$1682,2,FALSE)</f>
        <v>842977.06640000001</v>
      </c>
      <c r="F1256" s="146">
        <f>VLOOKUP(D1256,'Appendix 2b.Deaths 2019'!$E$4:$F$1683,2,FALSE)</f>
        <v>4758</v>
      </c>
      <c r="G1256" s="147">
        <f t="shared" si="371"/>
        <v>5.6442816651221771E-3</v>
      </c>
      <c r="H1256" s="304">
        <v>5</v>
      </c>
      <c r="I1256" s="148">
        <f>VLOOKUP(D1256,'Appendix 3b. nax IBGE 2019'!$E$5:$O$1850,11,FALSE)</f>
        <v>2.5000000000000155</v>
      </c>
      <c r="J1256" s="147">
        <f t="shared" si="373"/>
        <v>2.7828725414065066E-2</v>
      </c>
      <c r="K1256" s="146">
        <f t="shared" si="377"/>
        <v>90348.994478662324</v>
      </c>
      <c r="L1256" s="146">
        <f t="shared" si="372"/>
        <v>2514.2973587835745</v>
      </c>
      <c r="M1256" s="146">
        <f t="shared" si="374"/>
        <v>445459.2289963527</v>
      </c>
      <c r="N1256" s="146">
        <f t="shared" si="375"/>
        <v>2828892.1701444178</v>
      </c>
      <c r="O1256" s="145">
        <f t="shared" si="376"/>
        <v>31.310721126094169</v>
      </c>
    </row>
    <row r="1257" spans="1:15" x14ac:dyDescent="0.2">
      <c r="A1257" s="143" t="s">
        <v>58</v>
      </c>
      <c r="B1257" s="143" t="s">
        <v>3</v>
      </c>
      <c r="C1257" s="144" t="s">
        <v>80</v>
      </c>
      <c r="D1257" s="143" t="str">
        <f t="shared" si="370"/>
        <v>BATotal55-59</v>
      </c>
      <c r="E1257" s="146">
        <f>VLOOKUP(D1257,'Appendix 1b. Person-years 2019'!$E$3:$F$1682,2,FALSE)</f>
        <v>709628.37450000003</v>
      </c>
      <c r="F1257" s="146">
        <f>VLOOKUP(D1257,'Appendix 2b.Deaths 2019'!$E$4:$F$1683,2,FALSE)</f>
        <v>5729</v>
      </c>
      <c r="G1257" s="147">
        <f t="shared" si="371"/>
        <v>8.0732397489553867E-3</v>
      </c>
      <c r="H1257" s="304">
        <v>5</v>
      </c>
      <c r="I1257" s="148">
        <f>VLOOKUP(D1257,'Appendix 3b. nax IBGE 2019'!$E$5:$O$1850,11,FALSE)</f>
        <v>2.4999999999999938</v>
      </c>
      <c r="J1257" s="147">
        <f t="shared" si="373"/>
        <v>3.9567601903628881E-2</v>
      </c>
      <c r="K1257" s="146">
        <f t="shared" si="377"/>
        <v>87834.697119878751</v>
      </c>
      <c r="L1257" s="146">
        <f t="shared" si="372"/>
        <v>3475.4083289651808</v>
      </c>
      <c r="M1257" s="146">
        <f t="shared" si="374"/>
        <v>430484.96477698081</v>
      </c>
      <c r="N1257" s="146">
        <f t="shared" si="375"/>
        <v>2383432.941148065</v>
      </c>
      <c r="O1257" s="145">
        <f t="shared" si="376"/>
        <v>27.13543758106324</v>
      </c>
    </row>
    <row r="1258" spans="1:15" x14ac:dyDescent="0.2">
      <c r="A1258" s="143" t="s">
        <v>58</v>
      </c>
      <c r="B1258" s="143" t="s">
        <v>3</v>
      </c>
      <c r="C1258" s="144" t="s">
        <v>81</v>
      </c>
      <c r="D1258" s="143" t="str">
        <f t="shared" si="370"/>
        <v>BATotal60-64</v>
      </c>
      <c r="E1258" s="146">
        <f>VLOOKUP(D1258,'Appendix 1b. Person-years 2019'!$E$3:$F$1682,2,FALSE)</f>
        <v>583130.30929999996</v>
      </c>
      <c r="F1258" s="146">
        <f>VLOOKUP(D1258,'Appendix 2b.Deaths 2019'!$E$4:$F$1683,2,FALSE)</f>
        <v>6841</v>
      </c>
      <c r="G1258" s="147">
        <f t="shared" si="371"/>
        <v>1.1731511620810892E-2</v>
      </c>
      <c r="H1258" s="304">
        <v>5</v>
      </c>
      <c r="I1258" s="148">
        <f>VLOOKUP(D1258,'Appendix 3b. nax IBGE 2019'!$E$5:$O$1850,11,FALSE)</f>
        <v>2.499999999999996</v>
      </c>
      <c r="J1258" s="147">
        <f t="shared" si="373"/>
        <v>5.6986221795990041E-2</v>
      </c>
      <c r="K1258" s="146">
        <f t="shared" si="377"/>
        <v>84359.288790913575</v>
      </c>
      <c r="L1258" s="146">
        <f t="shared" si="372"/>
        <v>4807.3171415909774</v>
      </c>
      <c r="M1258" s="146">
        <f t="shared" si="374"/>
        <v>409778.15110059042</v>
      </c>
      <c r="N1258" s="146">
        <f t="shared" si="375"/>
        <v>1952947.9763710841</v>
      </c>
      <c r="O1258" s="145">
        <f t="shared" si="376"/>
        <v>23.150360847772323</v>
      </c>
    </row>
    <row r="1259" spans="1:15" x14ac:dyDescent="0.2">
      <c r="A1259" s="143" t="s">
        <v>58</v>
      </c>
      <c r="B1259" s="143" t="s">
        <v>3</v>
      </c>
      <c r="C1259" s="144" t="s">
        <v>82</v>
      </c>
      <c r="D1259" s="143" t="str">
        <f t="shared" si="370"/>
        <v>BATotal65-69</v>
      </c>
      <c r="E1259" s="146">
        <f>VLOOKUP(D1259,'Appendix 1b. Person-years 2019'!$E$3:$F$1682,2,FALSE)</f>
        <v>450199.00790000003</v>
      </c>
      <c r="F1259" s="146">
        <f>VLOOKUP(D1259,'Appendix 2b.Deaths 2019'!$E$4:$F$1683,2,FALSE)</f>
        <v>7675</v>
      </c>
      <c r="G1259" s="147">
        <f t="shared" si="371"/>
        <v>1.7048016244639974E-2</v>
      </c>
      <c r="H1259" s="304">
        <v>5</v>
      </c>
      <c r="I1259" s="148">
        <f>VLOOKUP(D1259,'Appendix 3b. nax IBGE 2019'!$E$5:$O$1850,11,FALSE)</f>
        <v>2.4999999999999942</v>
      </c>
      <c r="J1259" s="147">
        <f t="shared" si="373"/>
        <v>8.175565201412982E-2</v>
      </c>
      <c r="K1259" s="146">
        <f t="shared" si="377"/>
        <v>79551.971649322601</v>
      </c>
      <c r="L1259" s="146">
        <f t="shared" si="372"/>
        <v>6503.8233111999398</v>
      </c>
      <c r="M1259" s="146">
        <f t="shared" si="374"/>
        <v>381500.29996861308</v>
      </c>
      <c r="N1259" s="146">
        <f t="shared" si="375"/>
        <v>1543169.8252704937</v>
      </c>
      <c r="O1259" s="145">
        <f t="shared" si="376"/>
        <v>19.398259946001403</v>
      </c>
    </row>
    <row r="1260" spans="1:15" x14ac:dyDescent="0.2">
      <c r="A1260" s="143" t="s">
        <v>58</v>
      </c>
      <c r="B1260" s="143" t="s">
        <v>3</v>
      </c>
      <c r="C1260" s="144" t="s">
        <v>19</v>
      </c>
      <c r="D1260" s="143" t="str">
        <f t="shared" si="370"/>
        <v>BATotal70-74</v>
      </c>
      <c r="E1260" s="146">
        <f>VLOOKUP(D1260,'Appendix 1b. Person-years 2019'!$E$3:$F$1682,2,FALSE)</f>
        <v>345202.4719</v>
      </c>
      <c r="F1260" s="146">
        <f>VLOOKUP(D1260,'Appendix 2b.Deaths 2019'!$E$4:$F$1683,2,FALSE)</f>
        <v>8237</v>
      </c>
      <c r="G1260" s="147">
        <f t="shared" si="371"/>
        <v>2.3861358682234858E-2</v>
      </c>
      <c r="H1260" s="304">
        <v>5</v>
      </c>
      <c r="I1260" s="148">
        <f>VLOOKUP(D1260,'Appendix 3b. nax IBGE 2019'!$E$5:$O$1850,11,FALSE)</f>
        <v>2.5000000000000004</v>
      </c>
      <c r="J1260" s="147">
        <f t="shared" si="373"/>
        <v>0.11259039397419338</v>
      </c>
      <c r="K1260" s="146">
        <f t="shared" si="377"/>
        <v>73048.148338122657</v>
      </c>
      <c r="L1260" s="146">
        <f t="shared" si="372"/>
        <v>8224.5198004745489</v>
      </c>
      <c r="M1260" s="146">
        <f t="shared" si="374"/>
        <v>344679.44218942692</v>
      </c>
      <c r="N1260" s="146">
        <f t="shared" si="375"/>
        <v>1161669.5253018807</v>
      </c>
      <c r="O1260" s="145">
        <f t="shared" si="376"/>
        <v>15.902792223079855</v>
      </c>
    </row>
    <row r="1261" spans="1:15" x14ac:dyDescent="0.2">
      <c r="A1261" s="143" t="s">
        <v>58</v>
      </c>
      <c r="B1261" s="143" t="s">
        <v>3</v>
      </c>
      <c r="C1261" s="144" t="s">
        <v>20</v>
      </c>
      <c r="D1261" s="143" t="str">
        <f t="shared" si="370"/>
        <v>BATotal75-79</v>
      </c>
      <c r="E1261" s="146">
        <f>VLOOKUP(D1261,'Appendix 1b. Person-years 2019'!$E$3:$F$1682,2,FALSE)</f>
        <v>241116.05619999999</v>
      </c>
      <c r="F1261" s="146">
        <f>VLOOKUP(D1261,'Appendix 2b.Deaths 2019'!$E$4:$F$1683,2,FALSE)</f>
        <v>9362</v>
      </c>
      <c r="G1261" s="147">
        <f t="shared" si="371"/>
        <v>3.8827775087008083E-2</v>
      </c>
      <c r="H1261" s="304">
        <v>5</v>
      </c>
      <c r="I1261" s="148">
        <f>VLOOKUP(D1261,'Appendix 3b. nax IBGE 2019'!$E$5:$O$1850,11,FALSE)</f>
        <v>2.4999999999999973</v>
      </c>
      <c r="J1261" s="147">
        <f t="shared" si="373"/>
        <v>0.17696133787023643</v>
      </c>
      <c r="K1261" s="146">
        <f t="shared" si="377"/>
        <v>64823.62853764811</v>
      </c>
      <c r="L1261" s="146">
        <f t="shared" si="372"/>
        <v>11471.276031625448</v>
      </c>
      <c r="M1261" s="146">
        <f t="shared" si="374"/>
        <v>295439.95260917686</v>
      </c>
      <c r="N1261" s="146">
        <f t="shared" si="375"/>
        <v>816990.08311245381</v>
      </c>
      <c r="O1261" s="145">
        <f t="shared" si="376"/>
        <v>12.60327602053261</v>
      </c>
    </row>
    <row r="1262" spans="1:15" x14ac:dyDescent="0.2">
      <c r="A1262" s="143" t="s">
        <v>58</v>
      </c>
      <c r="B1262" s="143" t="s">
        <v>3</v>
      </c>
      <c r="C1262" s="144" t="s">
        <v>21</v>
      </c>
      <c r="D1262" s="143" t="str">
        <f t="shared" si="370"/>
        <v>BATotal80-84</v>
      </c>
      <c r="E1262" s="146">
        <f>VLOOKUP(D1262,'Appendix 1b. Person-years 2019'!$E$3:$F$1682,2,FALSE)</f>
        <v>156073.5411</v>
      </c>
      <c r="F1262" s="146">
        <f>VLOOKUP(D1262,'Appendix 2b.Deaths 2019'!$E$4:$F$1683,2,FALSE)</f>
        <v>9141</v>
      </c>
      <c r="G1262" s="147">
        <f t="shared" si="371"/>
        <v>5.8568543621004575E-2</v>
      </c>
      <c r="H1262" s="304">
        <v>5</v>
      </c>
      <c r="I1262" s="148">
        <f>VLOOKUP(D1262,'Appendix 3b. nax IBGE 2019'!$E$5:$O$1850,11,FALSE)</f>
        <v>2.4999999999999996</v>
      </c>
      <c r="J1262" s="147">
        <f t="shared" si="373"/>
        <v>0.25544073807823159</v>
      </c>
      <c r="K1262" s="146">
        <f t="shared" si="377"/>
        <v>53352.35250602266</v>
      </c>
      <c r="L1262" s="146">
        <f t="shared" si="372"/>
        <v>13628.364302348416</v>
      </c>
      <c r="M1262" s="146">
        <f t="shared" si="374"/>
        <v>232690.85177424224</v>
      </c>
      <c r="N1262" s="146">
        <f t="shared" si="375"/>
        <v>521550.13050327695</v>
      </c>
      <c r="O1262" s="145">
        <f t="shared" si="376"/>
        <v>9.7755788827568928</v>
      </c>
    </row>
    <row r="1263" spans="1:15" x14ac:dyDescent="0.2">
      <c r="A1263" s="143" t="s">
        <v>58</v>
      </c>
      <c r="B1263" s="143" t="s">
        <v>3</v>
      </c>
      <c r="C1263" s="144" t="s">
        <v>22</v>
      </c>
      <c r="D1263" s="143" t="str">
        <f t="shared" si="370"/>
        <v>BATotal85-89</v>
      </c>
      <c r="E1263" s="146">
        <f>VLOOKUP(D1263,'Appendix 1b. Person-years 2019'!$E$3:$F$1682,2,FALSE)</f>
        <v>82443.718900000007</v>
      </c>
      <c r="F1263" s="146">
        <f>VLOOKUP(D1263,'Appendix 2b.Deaths 2019'!$E$4:$F$1683,2,FALSE)</f>
        <v>8242</v>
      </c>
      <c r="G1263" s="147">
        <f t="shared" si="371"/>
        <v>9.9971230191557986E-2</v>
      </c>
      <c r="H1263" s="304">
        <v>5</v>
      </c>
      <c r="I1263" s="148">
        <f>VLOOKUP(D1263,'Appendix 3b. nax IBGE 2019'!$E$5:$O$1850,11,FALSE)</f>
        <v>2.5</v>
      </c>
      <c r="J1263" s="147">
        <f t="shared" si="373"/>
        <v>0.39990793131538871</v>
      </c>
      <c r="K1263" s="146">
        <f t="shared" si="377"/>
        <v>39723.988203674242</v>
      </c>
      <c r="L1263" s="146">
        <f t="shared" si="372"/>
        <v>15885.93794612827</v>
      </c>
      <c r="M1263" s="146">
        <f t="shared" si="374"/>
        <v>158905.09615305054</v>
      </c>
      <c r="N1263" s="146">
        <f t="shared" si="375"/>
        <v>288859.2787290347</v>
      </c>
      <c r="O1263" s="145">
        <f t="shared" si="376"/>
        <v>7.2716585567386929</v>
      </c>
    </row>
    <row r="1264" spans="1:15" x14ac:dyDescent="0.2">
      <c r="A1264" s="143" t="s">
        <v>58</v>
      </c>
      <c r="B1264" s="143" t="s">
        <v>3</v>
      </c>
      <c r="C1264" s="144" t="s">
        <v>5</v>
      </c>
      <c r="D1264" s="143" t="str">
        <f t="shared" si="370"/>
        <v>BATotal90+</v>
      </c>
      <c r="E1264" s="8">
        <f>VLOOKUP(D1264,'Appendix 1b. Person-years 2019'!$E$3:$F$1682,2,FALSE)</f>
        <v>56129.0982</v>
      </c>
      <c r="F1264" s="8">
        <f>VLOOKUP(D1264,'Appendix 2b.Deaths 2019'!$E$4:$F$1683,2,FALSE)</f>
        <v>10296</v>
      </c>
      <c r="G1264" s="7">
        <f t="shared" si="371"/>
        <v>0.18343426725498327</v>
      </c>
      <c r="H1264" s="306"/>
      <c r="I1264" s="148">
        <f>VLOOKUP(D1264,'Appendix 3b. nax IBGE 2019'!$E$5:$O$1850,11,FALSE)</f>
        <v>0</v>
      </c>
      <c r="J1264" s="7">
        <v>1</v>
      </c>
      <c r="K1264" s="8">
        <f t="shared" si="377"/>
        <v>23838.050257545972</v>
      </c>
      <c r="L1264" s="8">
        <f t="shared" si="372"/>
        <v>23838.050257545972</v>
      </c>
      <c r="M1264" s="8">
        <f>K1264*O1264</f>
        <v>129954.18257598419</v>
      </c>
      <c r="N1264" s="8">
        <f>M1264</f>
        <v>129954.18257598419</v>
      </c>
      <c r="O1264" s="142">
        <f>1/G1264</f>
        <v>5.4515441142191143</v>
      </c>
    </row>
    <row r="1265" spans="1:15" x14ac:dyDescent="0.2">
      <c r="A1265" s="143" t="s">
        <v>53</v>
      </c>
      <c r="B1265" s="143" t="s">
        <v>3</v>
      </c>
      <c r="C1265" s="144">
        <v>0</v>
      </c>
      <c r="D1265" s="143" t="str">
        <f t="shared" si="370"/>
        <v>CETotal0</v>
      </c>
      <c r="E1265" s="151">
        <f>VLOOKUP(D1265,'Appendix 1b. Person-years 2019'!$E$3:$F$1682,2,FALSE)</f>
        <v>132150.73180000001</v>
      </c>
      <c r="F1265" s="151">
        <f>VLOOKUP(D1265,'Appendix 2b.Deaths 2019'!$E$4:$F$1683,2,FALSE)</f>
        <v>1569</v>
      </c>
      <c r="G1265" s="152">
        <f t="shared" si="371"/>
        <v>1.1872805989259001E-2</v>
      </c>
      <c r="H1265" s="307">
        <v>1</v>
      </c>
      <c r="I1265" s="148">
        <f>VLOOKUP(D1265,'Appendix 3b. nax IBGE 2019'!$E$5:$O$1850,11,FALSE)</f>
        <v>8.8259685401728821E-2</v>
      </c>
      <c r="J1265" s="152">
        <f t="shared" ref="J1265:J1283" si="378">(H1265*G1265)/(1+(H1265-I1265)*G1265)</f>
        <v>1.174566020572018E-2</v>
      </c>
      <c r="K1265" s="151">
        <v>100000</v>
      </c>
      <c r="L1265" s="151">
        <f t="shared" si="372"/>
        <v>1174.566020572018</v>
      </c>
      <c r="M1265" s="151">
        <f t="shared" ref="M1265:M1283" si="379">K1266*H1265+L1265*I1265</f>
        <v>98929.100806887232</v>
      </c>
      <c r="N1265" s="151">
        <f t="shared" ref="N1265:N1283" si="380">N1266+M1265</f>
        <v>7665936.0553803798</v>
      </c>
      <c r="O1265" s="150">
        <f t="shared" ref="O1265:O1283" si="381">N1265/K1265</f>
        <v>76.659360553803793</v>
      </c>
    </row>
    <row r="1266" spans="1:15" x14ac:dyDescent="0.2">
      <c r="A1266" s="143" t="s">
        <v>53</v>
      </c>
      <c r="B1266" s="143" t="s">
        <v>3</v>
      </c>
      <c r="C1266" s="149" t="s">
        <v>107</v>
      </c>
      <c r="D1266" s="143" t="str">
        <f t="shared" si="370"/>
        <v>CETotal01-04</v>
      </c>
      <c r="E1266" s="146">
        <f>VLOOKUP(D1266,'Appendix 1b. Person-years 2019'!$E$3:$F$1682,2,FALSE)</f>
        <v>525642.66220000002</v>
      </c>
      <c r="F1266" s="146">
        <f>VLOOKUP(D1266,'Appendix 2b.Deaths 2019'!$E$4:$F$1683,2,FALSE)</f>
        <v>255</v>
      </c>
      <c r="G1266" s="147">
        <f t="shared" si="371"/>
        <v>4.8512044081950087E-4</v>
      </c>
      <c r="H1266" s="304">
        <v>4</v>
      </c>
      <c r="I1266" s="148">
        <f>VLOOKUP(D1266,'Appendix 3b. nax IBGE 2019'!$E$5:$O$1850,11,FALSE)</f>
        <v>1.5032760037407131</v>
      </c>
      <c r="J1266" s="147">
        <f t="shared" si="378"/>
        <v>1.9381342720891502E-3</v>
      </c>
      <c r="K1266" s="146">
        <f t="shared" ref="K1266:K1284" si="382">K1265-L1265</f>
        <v>98825.43397942798</v>
      </c>
      <c r="L1266" s="146">
        <f t="shared" si="372"/>
        <v>191.53696054961301</v>
      </c>
      <c r="M1266" s="146">
        <f t="shared" si="379"/>
        <v>394823.52099213714</v>
      </c>
      <c r="N1266" s="146">
        <f t="shared" si="380"/>
        <v>7567006.9545734925</v>
      </c>
      <c r="O1266" s="145">
        <f t="shared" si="381"/>
        <v>76.569428029515961</v>
      </c>
    </row>
    <row r="1267" spans="1:15" x14ac:dyDescent="0.2">
      <c r="A1267" s="143" t="s">
        <v>53</v>
      </c>
      <c r="B1267" s="143" t="s">
        <v>3</v>
      </c>
      <c r="C1267" s="149" t="s">
        <v>106</v>
      </c>
      <c r="D1267" s="143" t="str">
        <f t="shared" si="370"/>
        <v>CETotal05-09</v>
      </c>
      <c r="E1267" s="146">
        <f>VLOOKUP(D1267,'Appendix 1b. Person-years 2019'!$E$3:$F$1682,2,FALSE)</f>
        <v>643300.64410000003</v>
      </c>
      <c r="F1267" s="146">
        <f>VLOOKUP(D1267,'Appendix 2b.Deaths 2019'!$E$4:$F$1683,2,FALSE)</f>
        <v>179</v>
      </c>
      <c r="G1267" s="147">
        <f t="shared" si="371"/>
        <v>2.7825248061180978E-4</v>
      </c>
      <c r="H1267" s="304">
        <v>5</v>
      </c>
      <c r="I1267" s="148">
        <f>VLOOKUP(D1267,'Appendix 3b. nax IBGE 2019'!$E$5:$O$1850,11,FALSE)</f>
        <v>2.4999999999997131</v>
      </c>
      <c r="J1267" s="147">
        <f t="shared" si="378"/>
        <v>1.3902952702896964E-3</v>
      </c>
      <c r="K1267" s="146">
        <f t="shared" si="382"/>
        <v>98633.897018878371</v>
      </c>
      <c r="L1267" s="146">
        <f t="shared" si="372"/>
        <v>137.13024051558759</v>
      </c>
      <c r="M1267" s="146">
        <f t="shared" si="379"/>
        <v>492826.65949310287</v>
      </c>
      <c r="N1267" s="146">
        <f t="shared" si="380"/>
        <v>7172183.433581355</v>
      </c>
      <c r="O1267" s="145">
        <f t="shared" si="381"/>
        <v>72.715198834824605</v>
      </c>
    </row>
    <row r="1268" spans="1:15" x14ac:dyDescent="0.2">
      <c r="A1268" s="143" t="s">
        <v>53</v>
      </c>
      <c r="B1268" s="143" t="s">
        <v>3</v>
      </c>
      <c r="C1268" s="149" t="s">
        <v>71</v>
      </c>
      <c r="D1268" s="143" t="str">
        <f t="shared" si="370"/>
        <v>CETotal10-14</v>
      </c>
      <c r="E1268" s="146">
        <f>VLOOKUP(D1268,'Appendix 1b. Person-years 2019'!$E$3:$F$1682,2,FALSE)</f>
        <v>688047.80940000003</v>
      </c>
      <c r="F1268" s="146">
        <f>VLOOKUP(D1268,'Appendix 2b.Deaths 2019'!$E$4:$F$1683,2,FALSE)</f>
        <v>219</v>
      </c>
      <c r="G1268" s="147">
        <f t="shared" si="371"/>
        <v>3.1829183525920252E-4</v>
      </c>
      <c r="H1268" s="304">
        <v>5</v>
      </c>
      <c r="I1268" s="148">
        <f>VLOOKUP(D1268,'Appendix 3b. nax IBGE 2019'!$E$5:$O$1850,11,FALSE)</f>
        <v>2.4999999999998272</v>
      </c>
      <c r="J1268" s="147">
        <f t="shared" si="378"/>
        <v>1.5901938120288913E-3</v>
      </c>
      <c r="K1268" s="146">
        <f t="shared" si="382"/>
        <v>98496.766778362784</v>
      </c>
      <c r="L1268" s="146">
        <f t="shared" si="372"/>
        <v>156.62894903580539</v>
      </c>
      <c r="M1268" s="146">
        <f t="shared" si="379"/>
        <v>492092.26151922438</v>
      </c>
      <c r="N1268" s="146">
        <f t="shared" si="380"/>
        <v>6679356.7740882523</v>
      </c>
      <c r="O1268" s="145">
        <f t="shared" si="381"/>
        <v>67.81295460304932</v>
      </c>
    </row>
    <row r="1269" spans="1:15" x14ac:dyDescent="0.2">
      <c r="A1269" s="143" t="s">
        <v>53</v>
      </c>
      <c r="B1269" s="143" t="s">
        <v>3</v>
      </c>
      <c r="C1269" s="144" t="s">
        <v>72</v>
      </c>
      <c r="D1269" s="143" t="str">
        <f t="shared" si="370"/>
        <v>CETotal15-19</v>
      </c>
      <c r="E1269" s="146">
        <f>VLOOKUP(D1269,'Appendix 1b. Person-years 2019'!$E$3:$F$1682,2,FALSE)</f>
        <v>744310.3358</v>
      </c>
      <c r="F1269" s="146">
        <f>VLOOKUP(D1269,'Appendix 2b.Deaths 2019'!$E$4:$F$1683,2,FALSE)</f>
        <v>809</v>
      </c>
      <c r="G1269" s="147">
        <f t="shared" si="371"/>
        <v>1.0869122207344739E-3</v>
      </c>
      <c r="H1269" s="304">
        <v>5</v>
      </c>
      <c r="I1269" s="148">
        <f>VLOOKUP(D1269,'Appendix 3b. nax IBGE 2019'!$E$5:$O$1850,11,FALSE)</f>
        <v>2.4999999999999973</v>
      </c>
      <c r="J1269" s="147">
        <f t="shared" si="378"/>
        <v>5.4198338944368334E-3</v>
      </c>
      <c r="K1269" s="146">
        <f t="shared" si="382"/>
        <v>98340.137829326981</v>
      </c>
      <c r="L1269" s="146">
        <f t="shared" si="372"/>
        <v>532.98721219097627</v>
      </c>
      <c r="M1269" s="146">
        <f t="shared" si="379"/>
        <v>490368.22111615754</v>
      </c>
      <c r="N1269" s="146">
        <f t="shared" si="380"/>
        <v>6187264.512569028</v>
      </c>
      <c r="O1269" s="145">
        <f t="shared" si="381"/>
        <v>62.916980280292663</v>
      </c>
    </row>
    <row r="1270" spans="1:15" x14ac:dyDescent="0.2">
      <c r="A1270" s="143" t="s">
        <v>53</v>
      </c>
      <c r="B1270" s="143" t="s">
        <v>3</v>
      </c>
      <c r="C1270" s="144" t="s">
        <v>73</v>
      </c>
      <c r="D1270" s="143" t="str">
        <f t="shared" si="370"/>
        <v>CETotal20-24</v>
      </c>
      <c r="E1270" s="146">
        <f>VLOOKUP(D1270,'Appendix 1b. Person-years 2019'!$E$3:$F$1682,2,FALSE)</f>
        <v>835300.11640000006</v>
      </c>
      <c r="F1270" s="146">
        <f>VLOOKUP(D1270,'Appendix 2b.Deaths 2019'!$E$4:$F$1683,2,FALSE)</f>
        <v>1207</v>
      </c>
      <c r="G1270" s="147">
        <f t="shared" si="371"/>
        <v>1.4449896226543851E-3</v>
      </c>
      <c r="H1270" s="304">
        <v>5</v>
      </c>
      <c r="I1270" s="148">
        <f>VLOOKUP(D1270,'Appendix 3b. nax IBGE 2019'!$E$5:$O$1850,11,FALSE)</f>
        <v>2.5000000000000284</v>
      </c>
      <c r="J1270" s="147">
        <f t="shared" si="378"/>
        <v>7.1989421216223414E-3</v>
      </c>
      <c r="K1270" s="146">
        <f t="shared" si="382"/>
        <v>97807.150617136009</v>
      </c>
      <c r="L1270" s="146">
        <f t="shared" si="372"/>
        <v>704.10801637356099</v>
      </c>
      <c r="M1270" s="146">
        <f t="shared" si="379"/>
        <v>487275.48304474616</v>
      </c>
      <c r="N1270" s="146">
        <f t="shared" si="380"/>
        <v>5696896.2914528707</v>
      </c>
      <c r="O1270" s="145">
        <f t="shared" si="381"/>
        <v>58.246214673539043</v>
      </c>
    </row>
    <row r="1271" spans="1:15" x14ac:dyDescent="0.2">
      <c r="A1271" s="143" t="s">
        <v>53</v>
      </c>
      <c r="B1271" s="143" t="s">
        <v>3</v>
      </c>
      <c r="C1271" s="144" t="s">
        <v>74</v>
      </c>
      <c r="D1271" s="143" t="str">
        <f t="shared" si="370"/>
        <v>CETotal25-29</v>
      </c>
      <c r="E1271" s="146">
        <f>VLOOKUP(D1271,'Appendix 1b. Person-years 2019'!$E$3:$F$1682,2,FALSE)</f>
        <v>803137.03619999997</v>
      </c>
      <c r="F1271" s="146">
        <f>VLOOKUP(D1271,'Appendix 2b.Deaths 2019'!$E$4:$F$1683,2,FALSE)</f>
        <v>1119</v>
      </c>
      <c r="G1271" s="147">
        <f t="shared" si="371"/>
        <v>1.3932865122177516E-3</v>
      </c>
      <c r="H1271" s="304">
        <v>5</v>
      </c>
      <c r="I1271" s="148">
        <f>VLOOKUP(D1271,'Appendix 3b. nax IBGE 2019'!$E$5:$O$1850,11,FALSE)</f>
        <v>2.5000000000000573</v>
      </c>
      <c r="J1271" s="147">
        <f t="shared" si="378"/>
        <v>6.9422511986898536E-3</v>
      </c>
      <c r="K1271" s="146">
        <f t="shared" si="382"/>
        <v>97103.042600762448</v>
      </c>
      <c r="L1271" s="146">
        <f t="shared" si="372"/>
        <v>674.113713891575</v>
      </c>
      <c r="M1271" s="146">
        <f t="shared" si="379"/>
        <v>483829.92871908331</v>
      </c>
      <c r="N1271" s="146">
        <f t="shared" si="380"/>
        <v>5209620.8084081244</v>
      </c>
      <c r="O1271" s="145">
        <f t="shared" si="381"/>
        <v>53.650438429899609</v>
      </c>
    </row>
    <row r="1272" spans="1:15" x14ac:dyDescent="0.2">
      <c r="A1272" s="143" t="s">
        <v>53</v>
      </c>
      <c r="B1272" s="143" t="s">
        <v>3</v>
      </c>
      <c r="C1272" s="144" t="s">
        <v>75</v>
      </c>
      <c r="D1272" s="143" t="str">
        <f t="shared" si="370"/>
        <v>CETotal30-34</v>
      </c>
      <c r="E1272" s="146">
        <f>VLOOKUP(D1272,'Appendix 1b. Person-years 2019'!$E$3:$F$1682,2,FALSE)</f>
        <v>778794.12840000005</v>
      </c>
      <c r="F1272" s="146">
        <f>VLOOKUP(D1272,'Appendix 2b.Deaths 2019'!$E$4:$F$1683,2,FALSE)</f>
        <v>1314</v>
      </c>
      <c r="G1272" s="147">
        <f t="shared" si="371"/>
        <v>1.6872238144624409E-3</v>
      </c>
      <c r="H1272" s="304">
        <v>5</v>
      </c>
      <c r="I1272" s="148">
        <f>VLOOKUP(D1272,'Appendix 3b. nax IBGE 2019'!$E$5:$O$1850,11,FALSE)</f>
        <v>2.4999999999999991</v>
      </c>
      <c r="J1272" s="147">
        <f t="shared" si="378"/>
        <v>8.40068448500997E-3</v>
      </c>
      <c r="K1272" s="146">
        <f t="shared" si="382"/>
        <v>96428.928886870868</v>
      </c>
      <c r="L1272" s="146">
        <f t="shared" si="372"/>
        <v>810.06900680606577</v>
      </c>
      <c r="M1272" s="146">
        <f t="shared" si="379"/>
        <v>480119.47191733919</v>
      </c>
      <c r="N1272" s="146">
        <f t="shared" si="380"/>
        <v>4725790.8796890415</v>
      </c>
      <c r="O1272" s="145">
        <f t="shared" si="381"/>
        <v>49.008020043790765</v>
      </c>
    </row>
    <row r="1273" spans="1:15" x14ac:dyDescent="0.2">
      <c r="A1273" s="143" t="s">
        <v>53</v>
      </c>
      <c r="B1273" s="143" t="s">
        <v>3</v>
      </c>
      <c r="C1273" s="144" t="s">
        <v>76</v>
      </c>
      <c r="D1273" s="143" t="str">
        <f t="shared" si="370"/>
        <v>CETotal35-39</v>
      </c>
      <c r="E1273" s="146">
        <f>VLOOKUP(D1273,'Appendix 1b. Person-years 2019'!$E$3:$F$1682,2,FALSE)</f>
        <v>707175.83160000003</v>
      </c>
      <c r="F1273" s="146">
        <f>VLOOKUP(D1273,'Appendix 2b.Deaths 2019'!$E$4:$F$1683,2,FALSE)</f>
        <v>1452</v>
      </c>
      <c r="G1273" s="147">
        <f t="shared" si="371"/>
        <v>2.0532375897445755E-3</v>
      </c>
      <c r="H1273" s="304">
        <v>5</v>
      </c>
      <c r="I1273" s="148">
        <f>VLOOKUP(D1273,'Appendix 3b. nax IBGE 2019'!$E$5:$O$1850,11,FALSE)</f>
        <v>2.5000000000000253</v>
      </c>
      <c r="J1273" s="147">
        <f t="shared" si="378"/>
        <v>1.0213759760043024E-2</v>
      </c>
      <c r="K1273" s="146">
        <f t="shared" si="382"/>
        <v>95618.859880064803</v>
      </c>
      <c r="L1273" s="146">
        <f t="shared" si="372"/>
        <v>976.62806334419827</v>
      </c>
      <c r="M1273" s="146">
        <f t="shared" si="379"/>
        <v>475652.72924196359</v>
      </c>
      <c r="N1273" s="146">
        <f t="shared" si="380"/>
        <v>4245671.4077717019</v>
      </c>
      <c r="O1273" s="145">
        <f t="shared" si="381"/>
        <v>44.402029192745744</v>
      </c>
    </row>
    <row r="1274" spans="1:15" x14ac:dyDescent="0.2">
      <c r="A1274" s="143" t="s">
        <v>53</v>
      </c>
      <c r="B1274" s="143" t="s">
        <v>3</v>
      </c>
      <c r="C1274" s="144" t="s">
        <v>77</v>
      </c>
      <c r="D1274" s="143" t="str">
        <f t="shared" si="370"/>
        <v>CETotal40-44</v>
      </c>
      <c r="E1274" s="146">
        <f>VLOOKUP(D1274,'Appendix 1b. Person-years 2019'!$E$3:$F$1682,2,FALSE)</f>
        <v>626849.56460000004</v>
      </c>
      <c r="F1274" s="146">
        <f>VLOOKUP(D1274,'Appendix 2b.Deaths 2019'!$E$4:$F$1683,2,FALSE)</f>
        <v>1679</v>
      </c>
      <c r="G1274" s="147">
        <f t="shared" si="371"/>
        <v>2.6784735841228337E-3</v>
      </c>
      <c r="H1274" s="304">
        <v>5</v>
      </c>
      <c r="I1274" s="148">
        <f>VLOOKUP(D1274,'Appendix 3b. nax IBGE 2019'!$E$5:$O$1850,11,FALSE)</f>
        <v>2.5000000000000031</v>
      </c>
      <c r="J1274" s="147">
        <f t="shared" si="378"/>
        <v>1.3303286665823118E-2</v>
      </c>
      <c r="K1274" s="146">
        <f t="shared" si="382"/>
        <v>94642.23181672061</v>
      </c>
      <c r="L1274" s="146">
        <f t="shared" si="372"/>
        <v>1259.0527405511198</v>
      </c>
      <c r="M1274" s="146">
        <f t="shared" si="379"/>
        <v>470063.52723222523</v>
      </c>
      <c r="N1274" s="146">
        <f t="shared" si="380"/>
        <v>3770018.678529738</v>
      </c>
      <c r="O1274" s="145">
        <f t="shared" si="381"/>
        <v>39.834422816978439</v>
      </c>
    </row>
    <row r="1275" spans="1:15" x14ac:dyDescent="0.2">
      <c r="A1275" s="143" t="s">
        <v>53</v>
      </c>
      <c r="B1275" s="143" t="s">
        <v>3</v>
      </c>
      <c r="C1275" s="144" t="s">
        <v>78</v>
      </c>
      <c r="D1275" s="143" t="str">
        <f t="shared" si="370"/>
        <v>CETotal45-49</v>
      </c>
      <c r="E1275" s="146">
        <f>VLOOKUP(D1275,'Appendix 1b. Person-years 2019'!$E$3:$F$1682,2,FALSE)</f>
        <v>551208.86510000005</v>
      </c>
      <c r="F1275" s="146">
        <f>VLOOKUP(D1275,'Appendix 2b.Deaths 2019'!$E$4:$F$1683,2,FALSE)</f>
        <v>2048</v>
      </c>
      <c r="G1275" s="147">
        <f t="shared" si="371"/>
        <v>3.7154699963478505E-3</v>
      </c>
      <c r="H1275" s="304">
        <v>5</v>
      </c>
      <c r="I1275" s="148">
        <f>VLOOKUP(D1275,'Appendix 3b. nax IBGE 2019'!$E$5:$O$1850,11,FALSE)</f>
        <v>2.5000000000000036</v>
      </c>
      <c r="J1275" s="147">
        <f t="shared" si="378"/>
        <v>1.84063791084422E-2</v>
      </c>
      <c r="K1275" s="146">
        <f t="shared" si="382"/>
        <v>93383.179076169487</v>
      </c>
      <c r="L1275" s="146">
        <f t="shared" si="372"/>
        <v>1718.8461964275227</v>
      </c>
      <c r="M1275" s="146">
        <f t="shared" si="379"/>
        <v>462618.77988977864</v>
      </c>
      <c r="N1275" s="146">
        <f t="shared" si="380"/>
        <v>3299955.1512975129</v>
      </c>
      <c r="O1275" s="145">
        <f t="shared" si="381"/>
        <v>35.337789781239422</v>
      </c>
    </row>
    <row r="1276" spans="1:15" x14ac:dyDescent="0.2">
      <c r="A1276" s="143" t="s">
        <v>53</v>
      </c>
      <c r="B1276" s="143" t="s">
        <v>3</v>
      </c>
      <c r="C1276" s="144" t="s">
        <v>79</v>
      </c>
      <c r="D1276" s="143" t="str">
        <f t="shared" si="370"/>
        <v>CETotal50-54</v>
      </c>
      <c r="E1276" s="146">
        <f>VLOOKUP(D1276,'Appendix 1b. Person-years 2019'!$E$3:$F$1682,2,FALSE)</f>
        <v>511520.6924</v>
      </c>
      <c r="F1276" s="146">
        <f>VLOOKUP(D1276,'Appendix 2b.Deaths 2019'!$E$4:$F$1683,2,FALSE)</f>
        <v>2682</v>
      </c>
      <c r="G1276" s="147">
        <f t="shared" si="371"/>
        <v>5.2431896497018423E-3</v>
      </c>
      <c r="H1276" s="304">
        <v>5</v>
      </c>
      <c r="I1276" s="148">
        <f>VLOOKUP(D1276,'Appendix 3b. nax IBGE 2019'!$E$5:$O$1850,11,FALSE)</f>
        <v>2.5000000000000058</v>
      </c>
      <c r="J1276" s="147">
        <f t="shared" si="378"/>
        <v>2.5876756395260499E-2</v>
      </c>
      <c r="K1276" s="146">
        <f t="shared" si="382"/>
        <v>91664.332879741967</v>
      </c>
      <c r="L1276" s="146">
        <f t="shared" si="372"/>
        <v>2371.97561206315</v>
      </c>
      <c r="M1276" s="146">
        <f t="shared" si="379"/>
        <v>452391.72536855197</v>
      </c>
      <c r="N1276" s="146">
        <f t="shared" si="380"/>
        <v>2837336.3714077342</v>
      </c>
      <c r="O1276" s="145">
        <f t="shared" si="381"/>
        <v>30.953548477030289</v>
      </c>
    </row>
    <row r="1277" spans="1:15" x14ac:dyDescent="0.2">
      <c r="A1277" s="143" t="s">
        <v>53</v>
      </c>
      <c r="B1277" s="143" t="s">
        <v>3</v>
      </c>
      <c r="C1277" s="144" t="s">
        <v>80</v>
      </c>
      <c r="D1277" s="143" t="str">
        <f t="shared" si="370"/>
        <v>CETotal55-59</v>
      </c>
      <c r="E1277" s="146">
        <f>VLOOKUP(D1277,'Appendix 1b. Person-years 2019'!$E$3:$F$1682,2,FALSE)</f>
        <v>435272.11930000002</v>
      </c>
      <c r="F1277" s="146">
        <f>VLOOKUP(D1277,'Appendix 2b.Deaths 2019'!$E$4:$F$1683,2,FALSE)</f>
        <v>3214</v>
      </c>
      <c r="G1277" s="147">
        <f t="shared" si="371"/>
        <v>7.383886671098348E-3</v>
      </c>
      <c r="H1277" s="304">
        <v>5</v>
      </c>
      <c r="I1277" s="148">
        <f>VLOOKUP(D1277,'Appendix 3b. nax IBGE 2019'!$E$5:$O$1850,11,FALSE)</f>
        <v>2.5000000000000004</v>
      </c>
      <c r="J1277" s="147">
        <f t="shared" si="378"/>
        <v>3.6250263757043169E-2</v>
      </c>
      <c r="K1277" s="146">
        <f t="shared" si="382"/>
        <v>89292.357267678817</v>
      </c>
      <c r="L1277" s="146">
        <f t="shared" si="372"/>
        <v>3236.8715024414878</v>
      </c>
      <c r="M1277" s="146">
        <f t="shared" si="379"/>
        <v>438369.60758229042</v>
      </c>
      <c r="N1277" s="146">
        <f t="shared" si="380"/>
        <v>2384944.6460391823</v>
      </c>
      <c r="O1277" s="145">
        <f t="shared" si="381"/>
        <v>26.709392819473269</v>
      </c>
    </row>
    <row r="1278" spans="1:15" x14ac:dyDescent="0.2">
      <c r="A1278" s="143" t="s">
        <v>53</v>
      </c>
      <c r="B1278" s="143" t="s">
        <v>3</v>
      </c>
      <c r="C1278" s="144" t="s">
        <v>81</v>
      </c>
      <c r="D1278" s="143" t="str">
        <f t="shared" si="370"/>
        <v>CETotal60-64</v>
      </c>
      <c r="E1278" s="146">
        <f>VLOOKUP(D1278,'Appendix 1b. Person-years 2019'!$E$3:$F$1682,2,FALSE)</f>
        <v>330920.18979999999</v>
      </c>
      <c r="F1278" s="146">
        <f>VLOOKUP(D1278,'Appendix 2b.Deaths 2019'!$E$4:$F$1683,2,FALSE)</f>
        <v>3734</v>
      </c>
      <c r="G1278" s="147">
        <f t="shared" si="371"/>
        <v>1.12836874723683E-2</v>
      </c>
      <c r="H1278" s="304">
        <v>5</v>
      </c>
      <c r="I1278" s="148">
        <f>VLOOKUP(D1278,'Appendix 3b. nax IBGE 2019'!$E$5:$O$1850,11,FALSE)</f>
        <v>2.5000000000000031</v>
      </c>
      <c r="J1278" s="147">
        <f t="shared" si="378"/>
        <v>5.4870581139332859E-2</v>
      </c>
      <c r="K1278" s="146">
        <f t="shared" si="382"/>
        <v>86055.485765237332</v>
      </c>
      <c r="L1278" s="146">
        <f t="shared" si="372"/>
        <v>4721.9145141661593</v>
      </c>
      <c r="M1278" s="146">
        <f t="shared" si="379"/>
        <v>418472.64254077128</v>
      </c>
      <c r="N1278" s="146">
        <f t="shared" si="380"/>
        <v>1946575.0384568919</v>
      </c>
      <c r="O1278" s="145">
        <f t="shared" si="381"/>
        <v>22.619999424176434</v>
      </c>
    </row>
    <row r="1279" spans="1:15" x14ac:dyDescent="0.2">
      <c r="A1279" s="143" t="s">
        <v>53</v>
      </c>
      <c r="B1279" s="143" t="s">
        <v>3</v>
      </c>
      <c r="C1279" s="144" t="s">
        <v>82</v>
      </c>
      <c r="D1279" s="143" t="str">
        <f t="shared" si="370"/>
        <v>CETotal65-69</v>
      </c>
      <c r="E1279" s="146">
        <f>VLOOKUP(D1279,'Appendix 1b. Person-years 2019'!$E$3:$F$1682,2,FALSE)</f>
        <v>269863.17709999997</v>
      </c>
      <c r="F1279" s="146">
        <f>VLOOKUP(D1279,'Appendix 2b.Deaths 2019'!$E$4:$F$1683,2,FALSE)</f>
        <v>4512</v>
      </c>
      <c r="G1279" s="147">
        <f t="shared" si="371"/>
        <v>1.6719583784963896E-2</v>
      </c>
      <c r="H1279" s="304">
        <v>5</v>
      </c>
      <c r="I1279" s="148">
        <f>VLOOKUP(D1279,'Appendix 3b. nax IBGE 2019'!$E$5:$O$1850,11,FALSE)</f>
        <v>2.5000000000000031</v>
      </c>
      <c r="J1279" s="147">
        <f t="shared" si="378"/>
        <v>8.0243811116837524E-2</v>
      </c>
      <c r="K1279" s="146">
        <f t="shared" si="382"/>
        <v>81333.571251071175</v>
      </c>
      <c r="L1279" s="146">
        <f t="shared" si="372"/>
        <v>6526.5157289288018</v>
      </c>
      <c r="M1279" s="146">
        <f t="shared" si="379"/>
        <v>390351.56693303387</v>
      </c>
      <c r="N1279" s="146">
        <f t="shared" si="380"/>
        <v>1528102.3959161206</v>
      </c>
      <c r="O1279" s="145">
        <f t="shared" si="381"/>
        <v>18.788089252824925</v>
      </c>
    </row>
    <row r="1280" spans="1:15" x14ac:dyDescent="0.2">
      <c r="A1280" s="143" t="s">
        <v>53</v>
      </c>
      <c r="B1280" s="143" t="s">
        <v>3</v>
      </c>
      <c r="C1280" s="144" t="s">
        <v>19</v>
      </c>
      <c r="D1280" s="143" t="str">
        <f t="shared" si="370"/>
        <v>CETotal70-74</v>
      </c>
      <c r="E1280" s="146">
        <f>VLOOKUP(D1280,'Appendix 1b. Person-years 2019'!$E$3:$F$1682,2,FALSE)</f>
        <v>213454.03159999999</v>
      </c>
      <c r="F1280" s="146">
        <f>VLOOKUP(D1280,'Appendix 2b.Deaths 2019'!$E$4:$F$1683,2,FALSE)</f>
        <v>5176</v>
      </c>
      <c r="G1280" s="147">
        <f t="shared" si="371"/>
        <v>2.4248780691570691E-2</v>
      </c>
      <c r="H1280" s="304">
        <v>5</v>
      </c>
      <c r="I1280" s="148">
        <f>VLOOKUP(D1280,'Appendix 3b. nax IBGE 2019'!$E$5:$O$1850,11,FALSE)</f>
        <v>2.4999999999999969</v>
      </c>
      <c r="J1280" s="147">
        <f t="shared" si="378"/>
        <v>0.11431396763023145</v>
      </c>
      <c r="K1280" s="146">
        <f t="shared" si="382"/>
        <v>74807.055522142371</v>
      </c>
      <c r="L1280" s="146">
        <f t="shared" si="372"/>
        <v>8551.4913234711094</v>
      </c>
      <c r="M1280" s="146">
        <f t="shared" si="379"/>
        <v>352656.54930203402</v>
      </c>
      <c r="N1280" s="146">
        <f t="shared" si="380"/>
        <v>1137750.8289830869</v>
      </c>
      <c r="O1280" s="145">
        <f t="shared" si="381"/>
        <v>15.209137975579329</v>
      </c>
    </row>
    <row r="1281" spans="1:15" x14ac:dyDescent="0.2">
      <c r="A1281" s="143" t="s">
        <v>53</v>
      </c>
      <c r="B1281" s="143" t="s">
        <v>3</v>
      </c>
      <c r="C1281" s="144" t="s">
        <v>20</v>
      </c>
      <c r="D1281" s="143" t="str">
        <f t="shared" si="370"/>
        <v>CETotal75-79</v>
      </c>
      <c r="E1281" s="146">
        <f>VLOOKUP(D1281,'Appendix 1b. Person-years 2019'!$E$3:$F$1682,2,FALSE)</f>
        <v>147344.03950000001</v>
      </c>
      <c r="F1281" s="146">
        <f>VLOOKUP(D1281,'Appendix 2b.Deaths 2019'!$E$4:$F$1683,2,FALSE)</f>
        <v>6018</v>
      </c>
      <c r="G1281" s="147">
        <f t="shared" si="371"/>
        <v>4.0843185923377642E-2</v>
      </c>
      <c r="H1281" s="304">
        <v>5</v>
      </c>
      <c r="I1281" s="148">
        <f>VLOOKUP(D1281,'Appendix 3b. nax IBGE 2019'!$E$5:$O$1850,11,FALSE)</f>
        <v>2.5000000000000027</v>
      </c>
      <c r="J1281" s="147">
        <f t="shared" si="378"/>
        <v>0.18529575698364792</v>
      </c>
      <c r="K1281" s="146">
        <f t="shared" si="382"/>
        <v>66255.564198671258</v>
      </c>
      <c r="L1281" s="146">
        <f t="shared" si="372"/>
        <v>12276.874922571473</v>
      </c>
      <c r="M1281" s="146">
        <f t="shared" si="379"/>
        <v>300585.63368692767</v>
      </c>
      <c r="N1281" s="146">
        <f t="shared" si="380"/>
        <v>785094.27968105278</v>
      </c>
      <c r="O1281" s="145">
        <f t="shared" si="381"/>
        <v>11.849484479928369</v>
      </c>
    </row>
    <row r="1282" spans="1:15" x14ac:dyDescent="0.2">
      <c r="A1282" s="143" t="s">
        <v>53</v>
      </c>
      <c r="B1282" s="143" t="s">
        <v>3</v>
      </c>
      <c r="C1282" s="144" t="s">
        <v>21</v>
      </c>
      <c r="D1282" s="143" t="str">
        <f t="shared" si="370"/>
        <v>CETotal80-84</v>
      </c>
      <c r="E1282" s="146">
        <f>VLOOKUP(D1282,'Appendix 1b. Person-years 2019'!$E$3:$F$1682,2,FALSE)</f>
        <v>101560.5246</v>
      </c>
      <c r="F1282" s="146">
        <f>VLOOKUP(D1282,'Appendix 2b.Deaths 2019'!$E$4:$F$1683,2,FALSE)</f>
        <v>6513</v>
      </c>
      <c r="G1282" s="147">
        <f t="shared" si="371"/>
        <v>6.4129247319779994E-2</v>
      </c>
      <c r="H1282" s="304">
        <v>5</v>
      </c>
      <c r="I1282" s="148">
        <f>VLOOKUP(D1282,'Appendix 3b. nax IBGE 2019'!$E$5:$O$1850,11,FALSE)</f>
        <v>2.5000000000000018</v>
      </c>
      <c r="J1282" s="147">
        <f t="shared" si="378"/>
        <v>0.27634219429225348</v>
      </c>
      <c r="K1282" s="146">
        <f t="shared" si="382"/>
        <v>53978.689276099787</v>
      </c>
      <c r="L1282" s="146">
        <f t="shared" si="372"/>
        <v>14916.589439577147</v>
      </c>
      <c r="M1282" s="146">
        <f t="shared" si="379"/>
        <v>232601.97278155611</v>
      </c>
      <c r="N1282" s="146">
        <f t="shared" si="380"/>
        <v>484508.64599412517</v>
      </c>
      <c r="O1282" s="145">
        <f t="shared" si="381"/>
        <v>8.9759246193599527</v>
      </c>
    </row>
    <row r="1283" spans="1:15" x14ac:dyDescent="0.2">
      <c r="A1283" s="143" t="s">
        <v>53</v>
      </c>
      <c r="B1283" s="143" t="s">
        <v>3</v>
      </c>
      <c r="C1283" s="144" t="s">
        <v>22</v>
      </c>
      <c r="D1283" s="143" t="str">
        <f t="shared" si="370"/>
        <v>CETotal85-89</v>
      </c>
      <c r="E1283" s="146">
        <f>VLOOKUP(D1283,'Appendix 1b. Person-years 2019'!$E$3:$F$1682,2,FALSE)</f>
        <v>50059.119200000001</v>
      </c>
      <c r="F1283" s="146">
        <f>VLOOKUP(D1283,'Appendix 2b.Deaths 2019'!$E$4:$F$1683,2,FALSE)</f>
        <v>5425</v>
      </c>
      <c r="G1283" s="147">
        <f t="shared" si="371"/>
        <v>0.10837186284332385</v>
      </c>
      <c r="H1283" s="304">
        <v>5</v>
      </c>
      <c r="I1283" s="148">
        <f>VLOOKUP(D1283,'Appendix 3b. nax IBGE 2019'!$E$5:$O$1850,11,FALSE)</f>
        <v>2.5</v>
      </c>
      <c r="J1283" s="147">
        <f t="shared" si="378"/>
        <v>0.42634878428243456</v>
      </c>
      <c r="K1283" s="146">
        <f t="shared" si="382"/>
        <v>39062.099836522641</v>
      </c>
      <c r="L1283" s="146">
        <f t="shared" si="372"/>
        <v>16654.078776820512</v>
      </c>
      <c r="M1283" s="146">
        <f t="shared" si="379"/>
        <v>153675.30224056193</v>
      </c>
      <c r="N1283" s="146">
        <f t="shared" si="380"/>
        <v>251906.67321256903</v>
      </c>
      <c r="O1283" s="145">
        <f t="shared" si="381"/>
        <v>6.4488768977298809</v>
      </c>
    </row>
    <row r="1284" spans="1:15" x14ac:dyDescent="0.2">
      <c r="A1284" s="143" t="s">
        <v>53</v>
      </c>
      <c r="B1284" s="143" t="s">
        <v>3</v>
      </c>
      <c r="C1284" s="144" t="s">
        <v>5</v>
      </c>
      <c r="D1284" s="143" t="str">
        <f t="shared" si="370"/>
        <v>CETotal90+</v>
      </c>
      <c r="E1284" s="8">
        <f>VLOOKUP(D1284,'Appendix 1b. Person-years 2019'!$E$3:$F$1682,2,FALSE)</f>
        <v>32343.376199999999</v>
      </c>
      <c r="F1284" s="8">
        <f>VLOOKUP(D1284,'Appendix 2b.Deaths 2019'!$E$4:$F$1683,2,FALSE)</f>
        <v>7378</v>
      </c>
      <c r="G1284" s="7">
        <f t="shared" si="371"/>
        <v>0.22811471363957361</v>
      </c>
      <c r="H1284" s="306"/>
      <c r="I1284" s="148">
        <f>VLOOKUP(D1284,'Appendix 3b. nax IBGE 2019'!$E$5:$O$1850,11,FALSE)</f>
        <v>0</v>
      </c>
      <c r="J1284" s="7">
        <v>1</v>
      </c>
      <c r="K1284" s="8">
        <f t="shared" si="382"/>
        <v>22408.021059702129</v>
      </c>
      <c r="L1284" s="8">
        <f t="shared" si="372"/>
        <v>22408.021059702129</v>
      </c>
      <c r="M1284" s="8">
        <f>K1284*O1284</f>
        <v>98231.37097200712</v>
      </c>
      <c r="N1284" s="8">
        <f>M1284</f>
        <v>98231.37097200712</v>
      </c>
      <c r="O1284" s="142">
        <f>1/G1284</f>
        <v>4.3837593114665214</v>
      </c>
    </row>
    <row r="1285" spans="1:15" x14ac:dyDescent="0.2">
      <c r="A1285" s="143" t="s">
        <v>69</v>
      </c>
      <c r="B1285" s="143" t="s">
        <v>3</v>
      </c>
      <c r="C1285" s="144">
        <v>0</v>
      </c>
      <c r="D1285" s="143" t="str">
        <f t="shared" si="370"/>
        <v>DFTotal0</v>
      </c>
      <c r="E1285" s="151">
        <f>VLOOKUP(D1285,'Appendix 1b. Person-years 2019'!$E$3:$F$1682,2,FALSE)</f>
        <v>43390.3053</v>
      </c>
      <c r="F1285" s="151">
        <f>VLOOKUP(D1285,'Appendix 2b.Deaths 2019'!$E$4:$F$1683,2,FALSE)</f>
        <v>361</v>
      </c>
      <c r="G1285" s="152">
        <f t="shared" si="371"/>
        <v>8.3198308355760756E-3</v>
      </c>
      <c r="H1285" s="307">
        <v>1</v>
      </c>
      <c r="I1285" s="148">
        <f>VLOOKUP(D1285,'Appendix 3b. nax IBGE 2019'!$E$5:$O$1850,11,FALSE)</f>
        <v>7.9719520704995245E-2</v>
      </c>
      <c r="J1285" s="152">
        <f t="shared" ref="J1285:J1303" si="383">(H1285*G1285)/(1+(H1285-I1285)*G1285)</f>
        <v>8.2566134315726E-3</v>
      </c>
      <c r="K1285" s="151">
        <v>100000</v>
      </c>
      <c r="L1285" s="151">
        <f t="shared" si="372"/>
        <v>825.66134315726003</v>
      </c>
      <c r="M1285" s="151">
        <f t="shared" ref="M1285:M1303" si="384">K1286*H1285+L1285*I1285</f>
        <v>99240.15998338387</v>
      </c>
      <c r="N1285" s="151">
        <f t="shared" ref="N1285:N1303" si="385">N1286+M1285</f>
        <v>7926081.8510782123</v>
      </c>
      <c r="O1285" s="150">
        <f t="shared" ref="O1285:O1303" si="386">N1285/K1285</f>
        <v>79.260818510782116</v>
      </c>
    </row>
    <row r="1286" spans="1:15" x14ac:dyDescent="0.2">
      <c r="A1286" s="143" t="s">
        <v>69</v>
      </c>
      <c r="B1286" s="143" t="s">
        <v>3</v>
      </c>
      <c r="C1286" s="149" t="s">
        <v>107</v>
      </c>
      <c r="D1286" s="143" t="str">
        <f t="shared" si="370"/>
        <v>DFTotal01-04</v>
      </c>
      <c r="E1286" s="146">
        <f>VLOOKUP(D1286,'Appendix 1b. Person-years 2019'!$E$3:$F$1682,2,FALSE)</f>
        <v>162841.951</v>
      </c>
      <c r="F1286" s="146">
        <f>VLOOKUP(D1286,'Appendix 2b.Deaths 2019'!$E$4:$F$1683,2,FALSE)</f>
        <v>74</v>
      </c>
      <c r="G1286" s="147">
        <f t="shared" si="371"/>
        <v>4.544283555040433E-4</v>
      </c>
      <c r="H1286" s="304">
        <v>4</v>
      </c>
      <c r="I1286" s="148">
        <f>VLOOKUP(D1286,'Appendix 3b. nax IBGE 2019'!$E$5:$O$1850,11,FALSE)</f>
        <v>1.5079019262848874</v>
      </c>
      <c r="J1286" s="147">
        <f t="shared" si="383"/>
        <v>1.8156572264669758E-3</v>
      </c>
      <c r="K1286" s="146">
        <f t="shared" ref="K1286:K1304" si="387">K1285-L1285</f>
        <v>99174.338656842738</v>
      </c>
      <c r="L1286" s="146">
        <f t="shared" si="372"/>
        <v>180.06660466237966</v>
      </c>
      <c r="M1286" s="146">
        <f t="shared" si="384"/>
        <v>396248.6109887514</v>
      </c>
      <c r="N1286" s="146">
        <f t="shared" si="385"/>
        <v>7826841.6910948288</v>
      </c>
      <c r="O1286" s="145">
        <f t="shared" si="386"/>
        <v>78.920029083095883</v>
      </c>
    </row>
    <row r="1287" spans="1:15" x14ac:dyDescent="0.2">
      <c r="A1287" s="143" t="s">
        <v>69</v>
      </c>
      <c r="B1287" s="143" t="s">
        <v>3</v>
      </c>
      <c r="C1287" s="149" t="s">
        <v>106</v>
      </c>
      <c r="D1287" s="143" t="str">
        <f t="shared" si="370"/>
        <v>DFTotal05-09</v>
      </c>
      <c r="E1287" s="146">
        <f>VLOOKUP(D1287,'Appendix 1b. Person-years 2019'!$E$3:$F$1682,2,FALSE)</f>
        <v>186587.84529999999</v>
      </c>
      <c r="F1287" s="146">
        <f>VLOOKUP(D1287,'Appendix 2b.Deaths 2019'!$E$4:$F$1683,2,FALSE)</f>
        <v>35</v>
      </c>
      <c r="G1287" s="147">
        <f t="shared" si="371"/>
        <v>1.8757920669337406E-4</v>
      </c>
      <c r="H1287" s="304">
        <v>5</v>
      </c>
      <c r="I1287" s="148">
        <f>VLOOKUP(D1287,'Appendix 3b. nax IBGE 2019'!$E$5:$O$1850,11,FALSE)</f>
        <v>2.4999999999994458</v>
      </c>
      <c r="J1287" s="147">
        <f t="shared" si="383"/>
        <v>9.3745641514021618E-4</v>
      </c>
      <c r="K1287" s="146">
        <f t="shared" si="387"/>
        <v>98994.272052180357</v>
      </c>
      <c r="L1287" s="146">
        <f t="shared" si="372"/>
        <v>92.802815397452292</v>
      </c>
      <c r="M1287" s="146">
        <f t="shared" si="384"/>
        <v>494739.35322240804</v>
      </c>
      <c r="N1287" s="146">
        <f t="shared" si="385"/>
        <v>7430593.0801060777</v>
      </c>
      <c r="O1287" s="145">
        <f t="shared" si="386"/>
        <v>75.06083863306128</v>
      </c>
    </row>
    <row r="1288" spans="1:15" x14ac:dyDescent="0.2">
      <c r="A1288" s="143" t="s">
        <v>69</v>
      </c>
      <c r="B1288" s="143" t="s">
        <v>3</v>
      </c>
      <c r="C1288" s="149" t="s">
        <v>71</v>
      </c>
      <c r="D1288" s="143" t="str">
        <f t="shared" si="370"/>
        <v>DFTotal10-14</v>
      </c>
      <c r="E1288" s="146">
        <f>VLOOKUP(D1288,'Appendix 1b. Person-years 2019'!$E$3:$F$1682,2,FALSE)</f>
        <v>213353.889</v>
      </c>
      <c r="F1288" s="146">
        <f>VLOOKUP(D1288,'Appendix 2b.Deaths 2019'!$E$4:$F$1683,2,FALSE)</f>
        <v>38</v>
      </c>
      <c r="G1288" s="147">
        <f t="shared" si="371"/>
        <v>1.7810783847488246E-4</v>
      </c>
      <c r="H1288" s="304">
        <v>5</v>
      </c>
      <c r="I1288" s="148">
        <f>VLOOKUP(D1288,'Appendix 3b. nax IBGE 2019'!$E$5:$O$1850,11,FALSE)</f>
        <v>2.5000000000000719</v>
      </c>
      <c r="J1288" s="147">
        <f t="shared" si="383"/>
        <v>8.9014283883201667E-4</v>
      </c>
      <c r="K1288" s="146">
        <f t="shared" si="387"/>
        <v>98901.469236782897</v>
      </c>
      <c r="L1288" s="146">
        <f t="shared" si="372"/>
        <v>88.0364345910873</v>
      </c>
      <c r="M1288" s="146">
        <f t="shared" si="384"/>
        <v>494287.25509743678</v>
      </c>
      <c r="N1288" s="146">
        <f t="shared" si="385"/>
        <v>6935853.7268836694</v>
      </c>
      <c r="O1288" s="145">
        <f t="shared" si="386"/>
        <v>70.128925084806767</v>
      </c>
    </row>
    <row r="1289" spans="1:15" x14ac:dyDescent="0.2">
      <c r="A1289" s="143" t="s">
        <v>69</v>
      </c>
      <c r="B1289" s="143" t="s">
        <v>3</v>
      </c>
      <c r="C1289" s="144" t="s">
        <v>72</v>
      </c>
      <c r="D1289" s="143" t="str">
        <f t="shared" si="370"/>
        <v>DFTotal15-19</v>
      </c>
      <c r="E1289" s="146">
        <f>VLOOKUP(D1289,'Appendix 1b. Person-years 2019'!$E$3:$F$1682,2,FALSE)</f>
        <v>239659.1771</v>
      </c>
      <c r="F1289" s="146">
        <f>VLOOKUP(D1289,'Appendix 2b.Deaths 2019'!$E$4:$F$1683,2,FALSE)</f>
        <v>164</v>
      </c>
      <c r="G1289" s="147">
        <f t="shared" si="371"/>
        <v>6.8430511188632471E-4</v>
      </c>
      <c r="H1289" s="304">
        <v>5</v>
      </c>
      <c r="I1289" s="148">
        <f>VLOOKUP(D1289,'Appendix 3b. nax IBGE 2019'!$E$5:$O$1850,11,FALSE)</f>
        <v>2.5000000000000586</v>
      </c>
      <c r="J1289" s="147">
        <f t="shared" si="383"/>
        <v>3.4156821375633402E-3</v>
      </c>
      <c r="K1289" s="146">
        <f t="shared" si="387"/>
        <v>98813.432802191805</v>
      </c>
      <c r="L1289" s="146">
        <f t="shared" si="372"/>
        <v>337.51527737376199</v>
      </c>
      <c r="M1289" s="146">
        <f t="shared" si="384"/>
        <v>493223.37581752462</v>
      </c>
      <c r="N1289" s="146">
        <f t="shared" si="385"/>
        <v>6441566.4717862327</v>
      </c>
      <c r="O1289" s="145">
        <f t="shared" si="386"/>
        <v>65.189178121978486</v>
      </c>
    </row>
    <row r="1290" spans="1:15" x14ac:dyDescent="0.2">
      <c r="A1290" s="143" t="s">
        <v>69</v>
      </c>
      <c r="B1290" s="143" t="s">
        <v>3</v>
      </c>
      <c r="C1290" s="144" t="s">
        <v>73</v>
      </c>
      <c r="D1290" s="143" t="str">
        <f t="shared" si="370"/>
        <v>DFTotal20-24</v>
      </c>
      <c r="E1290" s="146">
        <f>VLOOKUP(D1290,'Appendix 1b. Person-years 2019'!$E$3:$F$1682,2,FALSE)</f>
        <v>251032.4062</v>
      </c>
      <c r="F1290" s="146">
        <f>VLOOKUP(D1290,'Appendix 2b.Deaths 2019'!$E$4:$F$1683,2,FALSE)</f>
        <v>236</v>
      </c>
      <c r="G1290" s="147">
        <f t="shared" si="371"/>
        <v>9.4011766676839513E-4</v>
      </c>
      <c r="H1290" s="304">
        <v>5</v>
      </c>
      <c r="I1290" s="148">
        <f>VLOOKUP(D1290,'Appendix 3b. nax IBGE 2019'!$E$5:$O$1850,11,FALSE)</f>
        <v>2.5000000000000351</v>
      </c>
      <c r="J1290" s="147">
        <f t="shared" si="383"/>
        <v>4.689566473114826E-3</v>
      </c>
      <c r="K1290" s="146">
        <f t="shared" si="387"/>
        <v>98475.91752481804</v>
      </c>
      <c r="L1290" s="146">
        <f t="shared" si="372"/>
        <v>461.80936123360743</v>
      </c>
      <c r="M1290" s="146">
        <f t="shared" si="384"/>
        <v>491225.06422100618</v>
      </c>
      <c r="N1290" s="146">
        <f t="shared" si="385"/>
        <v>5948343.0959687084</v>
      </c>
      <c r="O1290" s="145">
        <f t="shared" si="386"/>
        <v>60.404038322055733</v>
      </c>
    </row>
    <row r="1291" spans="1:15" x14ac:dyDescent="0.2">
      <c r="A1291" s="143" t="s">
        <v>69</v>
      </c>
      <c r="B1291" s="143" t="s">
        <v>3</v>
      </c>
      <c r="C1291" s="144" t="s">
        <v>74</v>
      </c>
      <c r="D1291" s="143" t="str">
        <f t="shared" si="370"/>
        <v>DFTotal25-29</v>
      </c>
      <c r="E1291" s="146">
        <f>VLOOKUP(D1291,'Appendix 1b. Person-years 2019'!$E$3:$F$1682,2,FALSE)</f>
        <v>253834.601</v>
      </c>
      <c r="F1291" s="146">
        <f>VLOOKUP(D1291,'Appendix 2b.Deaths 2019'!$E$4:$F$1683,2,FALSE)</f>
        <v>252</v>
      </c>
      <c r="G1291" s="147">
        <f t="shared" si="371"/>
        <v>9.9277245500506059E-4</v>
      </c>
      <c r="H1291" s="304">
        <v>5</v>
      </c>
      <c r="I1291" s="148">
        <f>VLOOKUP(D1291,'Appendix 3b. nax IBGE 2019'!$E$5:$O$1850,11,FALSE)</f>
        <v>2.4999999999999227</v>
      </c>
      <c r="J1291" s="147">
        <f t="shared" si="383"/>
        <v>4.9515728122828361E-3</v>
      </c>
      <c r="K1291" s="146">
        <f t="shared" si="387"/>
        <v>98014.108163584431</v>
      </c>
      <c r="L1291" s="146">
        <f t="shared" si="372"/>
        <v>485.32399320295383</v>
      </c>
      <c r="M1291" s="146">
        <f t="shared" si="384"/>
        <v>488857.23083491472</v>
      </c>
      <c r="N1291" s="146">
        <f t="shared" si="385"/>
        <v>5457118.0317477025</v>
      </c>
      <c r="O1291" s="145">
        <f t="shared" si="386"/>
        <v>55.676862586351696</v>
      </c>
    </row>
    <row r="1292" spans="1:15" x14ac:dyDescent="0.2">
      <c r="A1292" s="143" t="s">
        <v>69</v>
      </c>
      <c r="B1292" s="143" t="s">
        <v>3</v>
      </c>
      <c r="C1292" s="144" t="s">
        <v>75</v>
      </c>
      <c r="D1292" s="143" t="str">
        <f t="shared" si="370"/>
        <v>DFTotal30-34</v>
      </c>
      <c r="E1292" s="146">
        <f>VLOOKUP(D1292,'Appendix 1b. Person-years 2019'!$E$3:$F$1682,2,FALSE)</f>
        <v>269660.59529999999</v>
      </c>
      <c r="F1292" s="146">
        <f>VLOOKUP(D1292,'Appendix 2b.Deaths 2019'!$E$4:$F$1683,2,FALSE)</f>
        <v>266</v>
      </c>
      <c r="G1292" s="147">
        <f t="shared" si="371"/>
        <v>9.864251753359532E-4</v>
      </c>
      <c r="H1292" s="304">
        <v>5</v>
      </c>
      <c r="I1292" s="148">
        <f>VLOOKUP(D1292,'Appendix 3b. nax IBGE 2019'!$E$5:$O$1850,11,FALSE)</f>
        <v>2.5000000000000959</v>
      </c>
      <c r="J1292" s="147">
        <f t="shared" si="383"/>
        <v>4.9199928646194322E-3</v>
      </c>
      <c r="K1292" s="146">
        <f t="shared" si="387"/>
        <v>97528.784170381477</v>
      </c>
      <c r="L1292" s="146">
        <f t="shared" si="372"/>
        <v>479.84092221328552</v>
      </c>
      <c r="M1292" s="146">
        <f t="shared" si="384"/>
        <v>486444.31854637421</v>
      </c>
      <c r="N1292" s="146">
        <f t="shared" si="385"/>
        <v>4968260.8009127881</v>
      </c>
      <c r="O1292" s="145">
        <f t="shared" si="386"/>
        <v>50.941481975549941</v>
      </c>
    </row>
    <row r="1293" spans="1:15" x14ac:dyDescent="0.2">
      <c r="A1293" s="143" t="s">
        <v>69</v>
      </c>
      <c r="B1293" s="143" t="s">
        <v>3</v>
      </c>
      <c r="C1293" s="144" t="s">
        <v>76</v>
      </c>
      <c r="D1293" s="143" t="str">
        <f t="shared" si="370"/>
        <v>DFTotal35-39</v>
      </c>
      <c r="E1293" s="146">
        <f>VLOOKUP(D1293,'Appendix 1b. Person-years 2019'!$E$3:$F$1682,2,FALSE)</f>
        <v>278456.158</v>
      </c>
      <c r="F1293" s="146">
        <f>VLOOKUP(D1293,'Appendix 2b.Deaths 2019'!$E$4:$F$1683,2,FALSE)</f>
        <v>417</v>
      </c>
      <c r="G1293" s="147">
        <f t="shared" si="371"/>
        <v>1.4975427478245964E-3</v>
      </c>
      <c r="H1293" s="304">
        <v>5</v>
      </c>
      <c r="I1293" s="148">
        <f>VLOOKUP(D1293,'Appendix 3b. nax IBGE 2019'!$E$5:$O$1850,11,FALSE)</f>
        <v>2.4999999999999449</v>
      </c>
      <c r="J1293" s="147">
        <f t="shared" si="383"/>
        <v>7.4597853704184858E-3</v>
      </c>
      <c r="K1293" s="146">
        <f t="shared" si="387"/>
        <v>97048.943248168187</v>
      </c>
      <c r="L1293" s="146">
        <f t="shared" si="372"/>
        <v>723.96428705725896</v>
      </c>
      <c r="M1293" s="146">
        <f t="shared" si="384"/>
        <v>483434.80552319775</v>
      </c>
      <c r="N1293" s="146">
        <f t="shared" si="385"/>
        <v>4481816.4823664138</v>
      </c>
      <c r="O1293" s="145">
        <f t="shared" si="386"/>
        <v>46.180992109370635</v>
      </c>
    </row>
    <row r="1294" spans="1:15" x14ac:dyDescent="0.2">
      <c r="A1294" s="143" t="s">
        <v>69</v>
      </c>
      <c r="B1294" s="143" t="s">
        <v>3</v>
      </c>
      <c r="C1294" s="144" t="s">
        <v>77</v>
      </c>
      <c r="D1294" s="143" t="str">
        <f t="shared" si="370"/>
        <v>DFTotal40-44</v>
      </c>
      <c r="E1294" s="146">
        <f>VLOOKUP(D1294,'Appendix 1b. Person-years 2019'!$E$3:$F$1682,2,FALSE)</f>
        <v>250935.13279999999</v>
      </c>
      <c r="F1294" s="146">
        <f>VLOOKUP(D1294,'Appendix 2b.Deaths 2019'!$E$4:$F$1683,2,FALSE)</f>
        <v>451</v>
      </c>
      <c r="G1294" s="147">
        <f t="shared" si="371"/>
        <v>1.7972772284519261E-3</v>
      </c>
      <c r="H1294" s="304">
        <v>5</v>
      </c>
      <c r="I1294" s="148">
        <f>VLOOKUP(D1294,'Appendix 3b. nax IBGE 2019'!$E$5:$O$1850,11,FALSE)</f>
        <v>2.4999999999999902</v>
      </c>
      <c r="J1294" s="147">
        <f t="shared" si="383"/>
        <v>8.9461891869916221E-3</v>
      </c>
      <c r="K1294" s="146">
        <f t="shared" si="387"/>
        <v>96324.97896111093</v>
      </c>
      <c r="L1294" s="146">
        <f t="shared" si="372"/>
        <v>861.74148521908614</v>
      </c>
      <c r="M1294" s="146">
        <f t="shared" si="384"/>
        <v>479470.5410925069</v>
      </c>
      <c r="N1294" s="146">
        <f t="shared" si="385"/>
        <v>3998381.6768432157</v>
      </c>
      <c r="O1294" s="145">
        <f t="shared" si="386"/>
        <v>41.509291981859384</v>
      </c>
    </row>
    <row r="1295" spans="1:15" x14ac:dyDescent="0.2">
      <c r="A1295" s="143" t="s">
        <v>69</v>
      </c>
      <c r="B1295" s="143" t="s">
        <v>3</v>
      </c>
      <c r="C1295" s="144" t="s">
        <v>78</v>
      </c>
      <c r="D1295" s="143" t="str">
        <f t="shared" si="370"/>
        <v>DFTotal45-49</v>
      </c>
      <c r="E1295" s="146">
        <f>VLOOKUP(D1295,'Appendix 1b. Person-years 2019'!$E$3:$F$1682,2,FALSE)</f>
        <v>207822.7795</v>
      </c>
      <c r="F1295" s="146">
        <f>VLOOKUP(D1295,'Appendix 2b.Deaths 2019'!$E$4:$F$1683,2,FALSE)</f>
        <v>556</v>
      </c>
      <c r="G1295" s="147">
        <f t="shared" si="371"/>
        <v>2.6753563845969058E-3</v>
      </c>
      <c r="H1295" s="304">
        <v>5</v>
      </c>
      <c r="I1295" s="148">
        <f>VLOOKUP(D1295,'Appendix 3b. nax IBGE 2019'!$E$5:$O$1850,11,FALSE)</f>
        <v>2.5000000000000084</v>
      </c>
      <c r="J1295" s="147">
        <f t="shared" si="383"/>
        <v>1.3287907204540532E-2</v>
      </c>
      <c r="K1295" s="146">
        <f t="shared" si="387"/>
        <v>95463.237475891845</v>
      </c>
      <c r="L1295" s="146">
        <f t="shared" si="372"/>
        <v>1268.506641024667</v>
      </c>
      <c r="M1295" s="146">
        <f t="shared" si="384"/>
        <v>474144.92077689758</v>
      </c>
      <c r="N1295" s="146">
        <f t="shared" si="385"/>
        <v>3518911.1357507086</v>
      </c>
      <c r="O1295" s="145">
        <f t="shared" si="386"/>
        <v>36.861426752254971</v>
      </c>
    </row>
    <row r="1296" spans="1:15" x14ac:dyDescent="0.2">
      <c r="A1296" s="143" t="s">
        <v>69</v>
      </c>
      <c r="B1296" s="143" t="s">
        <v>3</v>
      </c>
      <c r="C1296" s="144" t="s">
        <v>79</v>
      </c>
      <c r="D1296" s="143" t="str">
        <f t="shared" si="370"/>
        <v>DFTotal50-54</v>
      </c>
      <c r="E1296" s="146">
        <f>VLOOKUP(D1296,'Appendix 1b. Person-years 2019'!$E$3:$F$1682,2,FALSE)</f>
        <v>180189.91829999999</v>
      </c>
      <c r="F1296" s="146">
        <f>VLOOKUP(D1296,'Appendix 2b.Deaths 2019'!$E$4:$F$1683,2,FALSE)</f>
        <v>732</v>
      </c>
      <c r="G1296" s="147">
        <f t="shared" si="371"/>
        <v>4.062380442291371E-3</v>
      </c>
      <c r="H1296" s="304">
        <v>5</v>
      </c>
      <c r="I1296" s="148">
        <f>VLOOKUP(D1296,'Appendix 3b. nax IBGE 2019'!$E$5:$O$1850,11,FALSE)</f>
        <v>2.5000000000000124</v>
      </c>
      <c r="J1296" s="147">
        <f t="shared" si="383"/>
        <v>2.0107689500045229E-2</v>
      </c>
      <c r="K1296" s="146">
        <f t="shared" si="387"/>
        <v>94194.73083486718</v>
      </c>
      <c r="L1296" s="146">
        <f t="shared" si="372"/>
        <v>1894.0384001678453</v>
      </c>
      <c r="M1296" s="146">
        <f t="shared" si="384"/>
        <v>466238.5581739163</v>
      </c>
      <c r="N1296" s="146">
        <f t="shared" si="385"/>
        <v>3044766.2149738111</v>
      </c>
      <c r="O1296" s="145">
        <f t="shared" si="386"/>
        <v>32.324167052524331</v>
      </c>
    </row>
    <row r="1297" spans="1:15" x14ac:dyDescent="0.2">
      <c r="A1297" s="143" t="s">
        <v>69</v>
      </c>
      <c r="B1297" s="143" t="s">
        <v>3</v>
      </c>
      <c r="C1297" s="144" t="s">
        <v>80</v>
      </c>
      <c r="D1297" s="143" t="str">
        <f t="shared" si="370"/>
        <v>DFTotal55-59</v>
      </c>
      <c r="E1297" s="146">
        <f>VLOOKUP(D1297,'Appendix 1b. Person-years 2019'!$E$3:$F$1682,2,FALSE)</f>
        <v>145433.08379999999</v>
      </c>
      <c r="F1297" s="146">
        <f>VLOOKUP(D1297,'Appendix 2b.Deaths 2019'!$E$4:$F$1683,2,FALSE)</f>
        <v>865</v>
      </c>
      <c r="G1297" s="147">
        <f t="shared" si="371"/>
        <v>5.9477525842025775E-3</v>
      </c>
      <c r="H1297" s="304">
        <v>5</v>
      </c>
      <c r="I1297" s="148">
        <f>VLOOKUP(D1297,'Appendix 3b. nax IBGE 2019'!$E$5:$O$1850,11,FALSE)</f>
        <v>2.4999999999999849</v>
      </c>
      <c r="J1297" s="147">
        <f t="shared" si="383"/>
        <v>2.9303044770367982E-2</v>
      </c>
      <c r="K1297" s="146">
        <f t="shared" si="387"/>
        <v>92300.692434699333</v>
      </c>
      <c r="L1297" s="146">
        <f t="shared" si="372"/>
        <v>2704.6913227499599</v>
      </c>
      <c r="M1297" s="146">
        <f t="shared" si="384"/>
        <v>454741.73386662174</v>
      </c>
      <c r="N1297" s="146">
        <f t="shared" si="385"/>
        <v>2578527.6567998948</v>
      </c>
      <c r="O1297" s="145">
        <f t="shared" si="386"/>
        <v>27.936168069639837</v>
      </c>
    </row>
    <row r="1298" spans="1:15" x14ac:dyDescent="0.2">
      <c r="A1298" s="143" t="s">
        <v>69</v>
      </c>
      <c r="B1298" s="143" t="s">
        <v>3</v>
      </c>
      <c r="C1298" s="144" t="s">
        <v>81</v>
      </c>
      <c r="D1298" s="143" t="str">
        <f t="shared" si="370"/>
        <v>DFTotal60-64</v>
      </c>
      <c r="E1298" s="146">
        <f>VLOOKUP(D1298,'Appendix 1b. Person-years 2019'!$E$3:$F$1682,2,FALSE)</f>
        <v>110848.9584</v>
      </c>
      <c r="F1298" s="146">
        <f>VLOOKUP(D1298,'Appendix 2b.Deaths 2019'!$E$4:$F$1683,2,FALSE)</f>
        <v>993</v>
      </c>
      <c r="G1298" s="147">
        <f t="shared" si="371"/>
        <v>8.9581355957964511E-3</v>
      </c>
      <c r="H1298" s="304">
        <v>5</v>
      </c>
      <c r="I1298" s="148">
        <f>VLOOKUP(D1298,'Appendix 3b. nax IBGE 2019'!$E$5:$O$1850,11,FALSE)</f>
        <v>2.5000000000000089</v>
      </c>
      <c r="J1298" s="147">
        <f t="shared" si="383"/>
        <v>4.3809548293962483E-2</v>
      </c>
      <c r="K1298" s="146">
        <f t="shared" si="387"/>
        <v>89596.001111949372</v>
      </c>
      <c r="L1298" s="146">
        <f t="shared" si="372"/>
        <v>3925.1603376598623</v>
      </c>
      <c r="M1298" s="146">
        <f t="shared" si="384"/>
        <v>438167.10471559723</v>
      </c>
      <c r="N1298" s="146">
        <f t="shared" si="385"/>
        <v>2123785.922933273</v>
      </c>
      <c r="O1298" s="145">
        <f t="shared" si="386"/>
        <v>23.70402581114778</v>
      </c>
    </row>
    <row r="1299" spans="1:15" x14ac:dyDescent="0.2">
      <c r="A1299" s="143" t="s">
        <v>69</v>
      </c>
      <c r="B1299" s="143" t="s">
        <v>3</v>
      </c>
      <c r="C1299" s="144" t="s">
        <v>82</v>
      </c>
      <c r="D1299" s="143" t="str">
        <f t="shared" si="370"/>
        <v>DFTotal65-69</v>
      </c>
      <c r="E1299" s="146">
        <f>VLOOKUP(D1299,'Appendix 1b. Person-years 2019'!$E$3:$F$1682,2,FALSE)</f>
        <v>83289.713199999998</v>
      </c>
      <c r="F1299" s="146">
        <f>VLOOKUP(D1299,'Appendix 2b.Deaths 2019'!$E$4:$F$1683,2,FALSE)</f>
        <v>1132</v>
      </c>
      <c r="G1299" s="147">
        <f t="shared" si="371"/>
        <v>1.3591114154538834E-2</v>
      </c>
      <c r="H1299" s="304">
        <v>5</v>
      </c>
      <c r="I1299" s="148">
        <f>VLOOKUP(D1299,'Appendix 3b. nax IBGE 2019'!$E$5:$O$1850,11,FALSE)</f>
        <v>2.5</v>
      </c>
      <c r="J1299" s="147">
        <f t="shared" si="383"/>
        <v>6.572246689739325E-2</v>
      </c>
      <c r="K1299" s="146">
        <f t="shared" si="387"/>
        <v>85670.840774289507</v>
      </c>
      <c r="L1299" s="146">
        <f t="shared" si="372"/>
        <v>5630.4989968600903</v>
      </c>
      <c r="M1299" s="146">
        <f t="shared" si="384"/>
        <v>414277.95637929736</v>
      </c>
      <c r="N1299" s="146">
        <f t="shared" si="385"/>
        <v>1685618.8182176759</v>
      </c>
      <c r="O1299" s="145">
        <f t="shared" si="386"/>
        <v>19.675525569530109</v>
      </c>
    </row>
    <row r="1300" spans="1:15" x14ac:dyDescent="0.2">
      <c r="A1300" s="143" t="s">
        <v>69</v>
      </c>
      <c r="B1300" s="143" t="s">
        <v>3</v>
      </c>
      <c r="C1300" s="144" t="s">
        <v>19</v>
      </c>
      <c r="D1300" s="143" t="str">
        <f t="shared" si="370"/>
        <v>DFTotal70-74</v>
      </c>
      <c r="E1300" s="146">
        <f>VLOOKUP(D1300,'Appendix 1b. Person-years 2019'!$E$3:$F$1682,2,FALSE)</f>
        <v>57244.284500000002</v>
      </c>
      <c r="F1300" s="146">
        <f>VLOOKUP(D1300,'Appendix 2b.Deaths 2019'!$E$4:$F$1683,2,FALSE)</f>
        <v>1195</v>
      </c>
      <c r="G1300" s="147">
        <f t="shared" si="371"/>
        <v>2.0875446526019553E-2</v>
      </c>
      <c r="H1300" s="304">
        <v>5</v>
      </c>
      <c r="I1300" s="148">
        <f>VLOOKUP(D1300,'Appendix 3b. nax IBGE 2019'!$E$5:$O$1850,11,FALSE)</f>
        <v>2.499999999999996</v>
      </c>
      <c r="J1300" s="147">
        <f t="shared" si="383"/>
        <v>9.9200115845812273E-2</v>
      </c>
      <c r="K1300" s="146">
        <f t="shared" si="387"/>
        <v>80040.341777429421</v>
      </c>
      <c r="L1300" s="146">
        <f t="shared" si="372"/>
        <v>7940.0111766594064</v>
      </c>
      <c r="M1300" s="146">
        <f t="shared" si="384"/>
        <v>380351.68094549858</v>
      </c>
      <c r="N1300" s="146">
        <f t="shared" si="385"/>
        <v>1271340.8618383785</v>
      </c>
      <c r="O1300" s="145">
        <f t="shared" si="386"/>
        <v>15.883751038615429</v>
      </c>
    </row>
    <row r="1301" spans="1:15" x14ac:dyDescent="0.2">
      <c r="A1301" s="143" t="s">
        <v>69</v>
      </c>
      <c r="B1301" s="143" t="s">
        <v>3</v>
      </c>
      <c r="C1301" s="144" t="s">
        <v>20</v>
      </c>
      <c r="D1301" s="143" t="str">
        <f t="shared" si="370"/>
        <v>DFTotal75-79</v>
      </c>
      <c r="E1301" s="146">
        <f>VLOOKUP(D1301,'Appendix 1b. Person-years 2019'!$E$3:$F$1682,2,FALSE)</f>
        <v>36486.431900000003</v>
      </c>
      <c r="F1301" s="146">
        <f>VLOOKUP(D1301,'Appendix 2b.Deaths 2019'!$E$4:$F$1683,2,FALSE)</f>
        <v>1356</v>
      </c>
      <c r="G1301" s="147">
        <f t="shared" si="371"/>
        <v>3.7164500045289435E-2</v>
      </c>
      <c r="H1301" s="304">
        <v>5</v>
      </c>
      <c r="I1301" s="148">
        <f>VLOOKUP(D1301,'Appendix 3b. nax IBGE 2019'!$E$5:$O$1850,11,FALSE)</f>
        <v>2.5000000000000009</v>
      </c>
      <c r="J1301" s="147">
        <f t="shared" si="383"/>
        <v>0.17002524240389719</v>
      </c>
      <c r="K1301" s="146">
        <f t="shared" si="387"/>
        <v>72100.330600770016</v>
      </c>
      <c r="L1301" s="146">
        <f t="shared" si="372"/>
        <v>12258.876187797048</v>
      </c>
      <c r="M1301" s="146">
        <f t="shared" si="384"/>
        <v>329854.4625343575</v>
      </c>
      <c r="N1301" s="146">
        <f t="shared" si="385"/>
        <v>890989.18089287984</v>
      </c>
      <c r="O1301" s="145">
        <f t="shared" si="386"/>
        <v>12.357629617905861</v>
      </c>
    </row>
    <row r="1302" spans="1:15" x14ac:dyDescent="0.2">
      <c r="A1302" s="143" t="s">
        <v>69</v>
      </c>
      <c r="B1302" s="143" t="s">
        <v>3</v>
      </c>
      <c r="C1302" s="144" t="s">
        <v>21</v>
      </c>
      <c r="D1302" s="143" t="str">
        <f t="shared" si="370"/>
        <v>DFTotal80-84</v>
      </c>
      <c r="E1302" s="146">
        <f>VLOOKUP(D1302,'Appendix 1b. Person-years 2019'!$E$3:$F$1682,2,FALSE)</f>
        <v>23176.512200000001</v>
      </c>
      <c r="F1302" s="146">
        <f>VLOOKUP(D1302,'Appendix 2b.Deaths 2019'!$E$4:$F$1683,2,FALSE)</f>
        <v>1416</v>
      </c>
      <c r="G1302" s="147">
        <f t="shared" si="371"/>
        <v>6.1096337006221323E-2</v>
      </c>
      <c r="H1302" s="304">
        <v>5</v>
      </c>
      <c r="I1302" s="148">
        <f>VLOOKUP(D1302,'Appendix 3b. nax IBGE 2019'!$E$5:$O$1850,11,FALSE)</f>
        <v>2.4999999999999987</v>
      </c>
      <c r="J1302" s="147">
        <f t="shared" si="383"/>
        <v>0.2650046513182211</v>
      </c>
      <c r="K1302" s="146">
        <f t="shared" si="387"/>
        <v>59841.454412972969</v>
      </c>
      <c r="L1302" s="146">
        <f t="shared" si="372"/>
        <v>15858.263761085125</v>
      </c>
      <c r="M1302" s="146">
        <f t="shared" si="384"/>
        <v>259561.61266215204</v>
      </c>
      <c r="N1302" s="146">
        <f t="shared" si="385"/>
        <v>561134.71835852228</v>
      </c>
      <c r="O1302" s="145">
        <f t="shared" si="386"/>
        <v>9.3770234006357054</v>
      </c>
    </row>
    <row r="1303" spans="1:15" x14ac:dyDescent="0.2">
      <c r="A1303" s="143" t="s">
        <v>69</v>
      </c>
      <c r="B1303" s="143" t="s">
        <v>3</v>
      </c>
      <c r="C1303" s="144" t="s">
        <v>22</v>
      </c>
      <c r="D1303" s="143" t="str">
        <f t="shared" si="370"/>
        <v>DFTotal85-89</v>
      </c>
      <c r="E1303" s="146">
        <f>VLOOKUP(D1303,'Appendix 1b. Person-years 2019'!$E$3:$F$1682,2,FALSE)</f>
        <v>10670.8606</v>
      </c>
      <c r="F1303" s="146">
        <f>VLOOKUP(D1303,'Appendix 2b.Deaths 2019'!$E$4:$F$1683,2,FALSE)</f>
        <v>1111</v>
      </c>
      <c r="G1303" s="147">
        <f t="shared" si="371"/>
        <v>0.10411531381077174</v>
      </c>
      <c r="H1303" s="304">
        <v>5</v>
      </c>
      <c r="I1303" s="148">
        <f>VLOOKUP(D1303,'Appendix 3b. nax IBGE 2019'!$E$5:$O$1850,11,FALSE)</f>
        <v>2.5</v>
      </c>
      <c r="J1303" s="147">
        <f t="shared" si="383"/>
        <v>0.41306149985300067</v>
      </c>
      <c r="K1303" s="146">
        <f t="shared" si="387"/>
        <v>43983.190651887846</v>
      </c>
      <c r="L1303" s="146">
        <f t="shared" si="372"/>
        <v>18167.762698989271</v>
      </c>
      <c r="M1303" s="146">
        <f t="shared" si="384"/>
        <v>174496.54651196607</v>
      </c>
      <c r="N1303" s="146">
        <f t="shared" si="385"/>
        <v>301573.10569637024</v>
      </c>
      <c r="O1303" s="145">
        <f t="shared" si="386"/>
        <v>6.8565536339375628</v>
      </c>
    </row>
    <row r="1304" spans="1:15" x14ac:dyDescent="0.2">
      <c r="A1304" s="143" t="s">
        <v>69</v>
      </c>
      <c r="B1304" s="143" t="s">
        <v>3</v>
      </c>
      <c r="C1304" s="144" t="s">
        <v>5</v>
      </c>
      <c r="D1304" s="143" t="str">
        <f t="shared" si="370"/>
        <v>DFTotal90+</v>
      </c>
      <c r="E1304" s="8">
        <f>VLOOKUP(D1304,'Appendix 1b. Person-years 2019'!$E$3:$F$1682,2,FALSE)</f>
        <v>5631.3450999999995</v>
      </c>
      <c r="F1304" s="8">
        <f>VLOOKUP(D1304,'Appendix 2b.Deaths 2019'!$E$4:$F$1683,2,FALSE)</f>
        <v>1144</v>
      </c>
      <c r="G1304" s="7">
        <f t="shared" si="371"/>
        <v>0.20314862252004412</v>
      </c>
      <c r="H1304" s="306"/>
      <c r="I1304" s="148">
        <f>VLOOKUP(D1304,'Appendix 3b. nax IBGE 2019'!$E$5:$O$1850,11,FALSE)</f>
        <v>0</v>
      </c>
      <c r="J1304" s="7">
        <v>1</v>
      </c>
      <c r="K1304" s="8">
        <f t="shared" si="387"/>
        <v>25815.427952898575</v>
      </c>
      <c r="L1304" s="8">
        <f t="shared" si="372"/>
        <v>25815.427952898575</v>
      </c>
      <c r="M1304" s="8">
        <f>K1304*O1304</f>
        <v>127076.55918440419</v>
      </c>
      <c r="N1304" s="8">
        <f>M1304</f>
        <v>127076.55918440419</v>
      </c>
      <c r="O1304" s="142">
        <f>1/G1304</f>
        <v>4.9225044580419572</v>
      </c>
    </row>
    <row r="1305" spans="1:15" x14ac:dyDescent="0.2">
      <c r="A1305" s="143" t="s">
        <v>60</v>
      </c>
      <c r="B1305" s="143" t="s">
        <v>3</v>
      </c>
      <c r="C1305" s="144">
        <v>0</v>
      </c>
      <c r="D1305" s="143" t="str">
        <f t="shared" ref="D1305:D1368" si="388">_xlfn.CONCAT(A1305,B1305,C1305)</f>
        <v>ESTotal0</v>
      </c>
      <c r="E1305" s="151">
        <f>VLOOKUP(D1305,'Appendix 1b. Person-years 2019'!$E$3:$F$1682,2,FALSE)</f>
        <v>57846.465700000001</v>
      </c>
      <c r="F1305" s="151">
        <f>VLOOKUP(D1305,'Appendix 2b.Deaths 2019'!$E$4:$F$1683,2,FALSE)</f>
        <v>578</v>
      </c>
      <c r="G1305" s="152">
        <f t="shared" ref="G1305:G1368" si="389">F1305/E1305</f>
        <v>9.9919674089959144E-3</v>
      </c>
      <c r="H1305" s="307">
        <v>1</v>
      </c>
      <c r="I1305" s="148">
        <f>VLOOKUP(D1305,'Appendix 3b. nax IBGE 2019'!$E$5:$O$1850,11,FALSE)</f>
        <v>7.3376482881655922E-2</v>
      </c>
      <c r="J1305" s="152">
        <f t="shared" ref="J1305:J1323" si="390">(H1305*G1305)/(1+(H1305-I1305)*G1305)</f>
        <v>9.900302566955203E-3</v>
      </c>
      <c r="K1305" s="151">
        <v>100000</v>
      </c>
      <c r="L1305" s="151">
        <f t="shared" ref="L1305:L1368" si="391">K1305*J1305</f>
        <v>990.03025669552028</v>
      </c>
      <c r="M1305" s="151">
        <f t="shared" ref="M1305:M1323" si="392">K1306*H1305+L1305*I1305</f>
        <v>99082.614681487219</v>
      </c>
      <c r="N1305" s="151">
        <f t="shared" ref="N1305:N1323" si="393">N1306+M1305</f>
        <v>7775347.9812655123</v>
      </c>
      <c r="O1305" s="150">
        <f t="shared" ref="O1305:O1323" si="394">N1305/K1305</f>
        <v>77.753479812655129</v>
      </c>
    </row>
    <row r="1306" spans="1:15" x14ac:dyDescent="0.2">
      <c r="A1306" s="143" t="s">
        <v>60</v>
      </c>
      <c r="B1306" s="143" t="s">
        <v>3</v>
      </c>
      <c r="C1306" s="149" t="s">
        <v>107</v>
      </c>
      <c r="D1306" s="143" t="str">
        <f t="shared" si="388"/>
        <v>ESTotal01-04</v>
      </c>
      <c r="E1306" s="146">
        <f>VLOOKUP(D1306,'Appendix 1b. Person-years 2019'!$E$3:$F$1682,2,FALSE)</f>
        <v>229835.65210000001</v>
      </c>
      <c r="F1306" s="146">
        <f>VLOOKUP(D1306,'Appendix 2b.Deaths 2019'!$E$4:$F$1683,2,FALSE)</f>
        <v>108</v>
      </c>
      <c r="G1306" s="147">
        <f t="shared" si="389"/>
        <v>4.6990098800254846E-4</v>
      </c>
      <c r="H1306" s="304">
        <v>4</v>
      </c>
      <c r="I1306" s="148">
        <f>VLOOKUP(D1306,'Appendix 3b. nax IBGE 2019'!$E$5:$O$1850,11,FALSE)</f>
        <v>1.5113377384392632</v>
      </c>
      <c r="J1306" s="147">
        <f t="shared" si="390"/>
        <v>1.8774084638885737E-3</v>
      </c>
      <c r="K1306" s="146">
        <f t="shared" ref="K1306:K1324" si="395">K1305-L1305</f>
        <v>99009.969743304478</v>
      </c>
      <c r="L1306" s="146">
        <f t="shared" si="391"/>
        <v>185.88215520543142</v>
      </c>
      <c r="M1306" s="146">
        <f t="shared" si="392"/>
        <v>395577.28106846061</v>
      </c>
      <c r="N1306" s="146">
        <f t="shared" si="393"/>
        <v>7676265.3665840253</v>
      </c>
      <c r="O1306" s="145">
        <f t="shared" si="394"/>
        <v>77.530226364937661</v>
      </c>
    </row>
    <row r="1307" spans="1:15" x14ac:dyDescent="0.2">
      <c r="A1307" s="143" t="s">
        <v>60</v>
      </c>
      <c r="B1307" s="143" t="s">
        <v>3</v>
      </c>
      <c r="C1307" s="149" t="s">
        <v>106</v>
      </c>
      <c r="D1307" s="143" t="str">
        <f t="shared" si="388"/>
        <v>ESTotal05-09</v>
      </c>
      <c r="E1307" s="146">
        <f>VLOOKUP(D1307,'Appendix 1b. Person-years 2019'!$E$3:$F$1682,2,FALSE)</f>
        <v>278864.04350000003</v>
      </c>
      <c r="F1307" s="146">
        <f>VLOOKUP(D1307,'Appendix 2b.Deaths 2019'!$E$4:$F$1683,2,FALSE)</f>
        <v>40</v>
      </c>
      <c r="G1307" s="147">
        <f t="shared" si="389"/>
        <v>1.4343907338487688E-4</v>
      </c>
      <c r="H1307" s="304">
        <v>5</v>
      </c>
      <c r="I1307" s="148">
        <f>VLOOKUP(D1307,'Appendix 3b. nax IBGE 2019'!$E$5:$O$1850,11,FALSE)</f>
        <v>2.4999999999999831</v>
      </c>
      <c r="J1307" s="147">
        <f t="shared" si="390"/>
        <v>7.1693827451995622E-4</v>
      </c>
      <c r="K1307" s="146">
        <f t="shared" si="395"/>
        <v>98824.08758809905</v>
      </c>
      <c r="L1307" s="146">
        <f t="shared" si="391"/>
        <v>70.85077083642075</v>
      </c>
      <c r="M1307" s="146">
        <f t="shared" si="392"/>
        <v>493943.31101340416</v>
      </c>
      <c r="N1307" s="146">
        <f t="shared" si="393"/>
        <v>7280688.0855155643</v>
      </c>
      <c r="O1307" s="145">
        <f t="shared" si="394"/>
        <v>73.673213314770294</v>
      </c>
    </row>
    <row r="1308" spans="1:15" x14ac:dyDescent="0.2">
      <c r="A1308" s="143" t="s">
        <v>60</v>
      </c>
      <c r="B1308" s="143" t="s">
        <v>3</v>
      </c>
      <c r="C1308" s="149" t="s">
        <v>71</v>
      </c>
      <c r="D1308" s="143" t="str">
        <f t="shared" si="388"/>
        <v>ESTotal10-14</v>
      </c>
      <c r="E1308" s="146">
        <f>VLOOKUP(D1308,'Appendix 1b. Person-years 2019'!$E$3:$F$1682,2,FALSE)</f>
        <v>274978.86749999999</v>
      </c>
      <c r="F1308" s="146">
        <f>VLOOKUP(D1308,'Appendix 2b.Deaths 2019'!$E$4:$F$1683,2,FALSE)</f>
        <v>91</v>
      </c>
      <c r="G1308" s="147">
        <f t="shared" si="389"/>
        <v>3.3093452172283747E-4</v>
      </c>
      <c r="H1308" s="304">
        <v>5</v>
      </c>
      <c r="I1308" s="148">
        <f>VLOOKUP(D1308,'Appendix 3b. nax IBGE 2019'!$E$5:$O$1850,11,FALSE)</f>
        <v>2.5000000000000773</v>
      </c>
      <c r="J1308" s="147">
        <f t="shared" si="390"/>
        <v>1.6533047695562494E-3</v>
      </c>
      <c r="K1308" s="146">
        <f t="shared" si="395"/>
        <v>98753.23681726263</v>
      </c>
      <c r="L1308" s="146">
        <f t="shared" si="391"/>
        <v>163.26919743909812</v>
      </c>
      <c r="M1308" s="146">
        <f t="shared" si="392"/>
        <v>493358.01109271543</v>
      </c>
      <c r="N1308" s="146">
        <f t="shared" si="393"/>
        <v>6786744.77450216</v>
      </c>
      <c r="O1308" s="145">
        <f t="shared" si="394"/>
        <v>68.724276724829323</v>
      </c>
    </row>
    <row r="1309" spans="1:15" x14ac:dyDescent="0.2">
      <c r="A1309" s="143" t="s">
        <v>60</v>
      </c>
      <c r="B1309" s="143" t="s">
        <v>3</v>
      </c>
      <c r="C1309" s="144" t="s">
        <v>72</v>
      </c>
      <c r="D1309" s="143" t="str">
        <f t="shared" si="388"/>
        <v>ESTotal15-19</v>
      </c>
      <c r="E1309" s="146">
        <f>VLOOKUP(D1309,'Appendix 1b. Person-years 2019'!$E$3:$F$1682,2,FALSE)</f>
        <v>295782.88170000003</v>
      </c>
      <c r="F1309" s="146">
        <f>VLOOKUP(D1309,'Appendix 2b.Deaths 2019'!$E$4:$F$1683,2,FALSE)</f>
        <v>387</v>
      </c>
      <c r="G1309" s="147">
        <f t="shared" si="389"/>
        <v>1.3083921482397267E-3</v>
      </c>
      <c r="H1309" s="304">
        <v>5</v>
      </c>
      <c r="I1309" s="148">
        <f>VLOOKUP(D1309,'Appendix 3b. nax IBGE 2019'!$E$5:$O$1850,11,FALSE)</f>
        <v>2.5000000000000746</v>
      </c>
      <c r="J1309" s="147">
        <f t="shared" si="390"/>
        <v>6.5206318823077007E-3</v>
      </c>
      <c r="K1309" s="146">
        <f t="shared" si="395"/>
        <v>98589.967619823539</v>
      </c>
      <c r="L1309" s="146">
        <f t="shared" si="391"/>
        <v>642.86888613750523</v>
      </c>
      <c r="M1309" s="146">
        <f t="shared" si="392"/>
        <v>491342.66588377394</v>
      </c>
      <c r="N1309" s="146">
        <f t="shared" si="393"/>
        <v>6293386.7634094441</v>
      </c>
      <c r="O1309" s="145">
        <f t="shared" si="394"/>
        <v>63.833946955714687</v>
      </c>
    </row>
    <row r="1310" spans="1:15" x14ac:dyDescent="0.2">
      <c r="A1310" s="143" t="s">
        <v>60</v>
      </c>
      <c r="B1310" s="143" t="s">
        <v>3</v>
      </c>
      <c r="C1310" s="144" t="s">
        <v>73</v>
      </c>
      <c r="D1310" s="143" t="str">
        <f t="shared" si="388"/>
        <v>ESTotal20-24</v>
      </c>
      <c r="E1310" s="146">
        <f>VLOOKUP(D1310,'Appendix 1b. Person-years 2019'!$E$3:$F$1682,2,FALSE)</f>
        <v>314743.5808</v>
      </c>
      <c r="F1310" s="146">
        <f>VLOOKUP(D1310,'Appendix 2b.Deaths 2019'!$E$4:$F$1683,2,FALSE)</f>
        <v>492</v>
      </c>
      <c r="G1310" s="147">
        <f t="shared" si="389"/>
        <v>1.5631772338277978E-3</v>
      </c>
      <c r="H1310" s="304">
        <v>5</v>
      </c>
      <c r="I1310" s="148">
        <f>VLOOKUP(D1310,'Appendix 3b. nax IBGE 2019'!$E$5:$O$1850,11,FALSE)</f>
        <v>2.5000000000000178</v>
      </c>
      <c r="J1310" s="147">
        <f t="shared" si="390"/>
        <v>7.7854610305444875E-3</v>
      </c>
      <c r="K1310" s="146">
        <f t="shared" si="395"/>
        <v>97947.098733686027</v>
      </c>
      <c r="L1310" s="146">
        <f t="shared" si="391"/>
        <v>762.5633202460059</v>
      </c>
      <c r="M1310" s="146">
        <f t="shared" si="392"/>
        <v>487829.08536781516</v>
      </c>
      <c r="N1310" s="146">
        <f t="shared" si="393"/>
        <v>5802044.0975256702</v>
      </c>
      <c r="O1310" s="145">
        <f t="shared" si="394"/>
        <v>59.236507998069243</v>
      </c>
    </row>
    <row r="1311" spans="1:15" x14ac:dyDescent="0.2">
      <c r="A1311" s="143" t="s">
        <v>60</v>
      </c>
      <c r="B1311" s="143" t="s">
        <v>3</v>
      </c>
      <c r="C1311" s="144" t="s">
        <v>74</v>
      </c>
      <c r="D1311" s="143" t="str">
        <f t="shared" si="388"/>
        <v>ESTotal25-29</v>
      </c>
      <c r="E1311" s="146">
        <f>VLOOKUP(D1311,'Appendix 1b. Person-years 2019'!$E$3:$F$1682,2,FALSE)</f>
        <v>318700.8811</v>
      </c>
      <c r="F1311" s="146">
        <f>VLOOKUP(D1311,'Appendix 2b.Deaths 2019'!$E$4:$F$1683,2,FALSE)</f>
        <v>449</v>
      </c>
      <c r="G1311" s="147">
        <f t="shared" si="389"/>
        <v>1.4088445518263739E-3</v>
      </c>
      <c r="H1311" s="304">
        <v>5</v>
      </c>
      <c r="I1311" s="148">
        <f>VLOOKUP(D1311,'Appendix 3b. nax IBGE 2019'!$E$5:$O$1850,11,FALSE)</f>
        <v>2.5000000000000315</v>
      </c>
      <c r="J1311" s="147">
        <f t="shared" si="390"/>
        <v>7.0194993007657884E-3</v>
      </c>
      <c r="K1311" s="146">
        <f t="shared" si="395"/>
        <v>97184.535413440026</v>
      </c>
      <c r="L1311" s="146">
        <f t="shared" si="391"/>
        <v>682.18677837989026</v>
      </c>
      <c r="M1311" s="146">
        <f t="shared" si="392"/>
        <v>484217.21012125042</v>
      </c>
      <c r="N1311" s="146">
        <f t="shared" si="393"/>
        <v>5314215.0121578546</v>
      </c>
      <c r="O1311" s="145">
        <f t="shared" si="394"/>
        <v>54.681693847176959</v>
      </c>
    </row>
    <row r="1312" spans="1:15" x14ac:dyDescent="0.2">
      <c r="A1312" s="143" t="s">
        <v>60</v>
      </c>
      <c r="B1312" s="143" t="s">
        <v>3</v>
      </c>
      <c r="C1312" s="144" t="s">
        <v>75</v>
      </c>
      <c r="D1312" s="143" t="str">
        <f t="shared" si="388"/>
        <v>ESTotal30-34</v>
      </c>
      <c r="E1312" s="146">
        <f>VLOOKUP(D1312,'Appendix 1b. Person-years 2019'!$E$3:$F$1682,2,FALSE)</f>
        <v>339171.98599999998</v>
      </c>
      <c r="F1312" s="146">
        <f>VLOOKUP(D1312,'Appendix 2b.Deaths 2019'!$E$4:$F$1683,2,FALSE)</f>
        <v>467</v>
      </c>
      <c r="G1312" s="147">
        <f t="shared" si="389"/>
        <v>1.3768825825137576E-3</v>
      </c>
      <c r="H1312" s="304">
        <v>5</v>
      </c>
      <c r="I1312" s="148">
        <f>VLOOKUP(D1312,'Appendix 3b. nax IBGE 2019'!$E$5:$O$1850,11,FALSE)</f>
        <v>2.5000000000000124</v>
      </c>
      <c r="J1312" s="147">
        <f t="shared" si="390"/>
        <v>6.8607966340996345E-3</v>
      </c>
      <c r="K1312" s="146">
        <f t="shared" si="395"/>
        <v>96502.348635060131</v>
      </c>
      <c r="L1312" s="146">
        <f t="shared" si="391"/>
        <v>662.08298869812995</v>
      </c>
      <c r="M1312" s="146">
        <f t="shared" si="392"/>
        <v>480856.53570355533</v>
      </c>
      <c r="N1312" s="146">
        <f t="shared" si="393"/>
        <v>4829997.8020366039</v>
      </c>
      <c r="O1312" s="145">
        <f t="shared" si="394"/>
        <v>50.050572554477959</v>
      </c>
    </row>
    <row r="1313" spans="1:15" x14ac:dyDescent="0.2">
      <c r="A1313" s="143" t="s">
        <v>60</v>
      </c>
      <c r="B1313" s="143" t="s">
        <v>3</v>
      </c>
      <c r="C1313" s="144" t="s">
        <v>76</v>
      </c>
      <c r="D1313" s="143" t="str">
        <f t="shared" si="388"/>
        <v>ESTotal35-39</v>
      </c>
      <c r="E1313" s="146">
        <f>VLOOKUP(D1313,'Appendix 1b. Person-years 2019'!$E$3:$F$1682,2,FALSE)</f>
        <v>329481.80339999998</v>
      </c>
      <c r="F1313" s="146">
        <f>VLOOKUP(D1313,'Appendix 2b.Deaths 2019'!$E$4:$F$1683,2,FALSE)</f>
        <v>609</v>
      </c>
      <c r="G1313" s="147">
        <f t="shared" si="389"/>
        <v>1.8483570070200728E-3</v>
      </c>
      <c r="H1313" s="304">
        <v>5</v>
      </c>
      <c r="I1313" s="148">
        <f>VLOOKUP(D1313,'Appendix 3b. nax IBGE 2019'!$E$5:$O$1850,11,FALSE)</f>
        <v>2.5000000000000369</v>
      </c>
      <c r="J1313" s="147">
        <f t="shared" si="390"/>
        <v>9.1992761686856082E-3</v>
      </c>
      <c r="K1313" s="146">
        <f t="shared" si="395"/>
        <v>95840.265646362008</v>
      </c>
      <c r="L1313" s="146">
        <f t="shared" si="391"/>
        <v>881.66107176107596</v>
      </c>
      <c r="M1313" s="146">
        <f t="shared" si="392"/>
        <v>476997.1755524074</v>
      </c>
      <c r="N1313" s="146">
        <f t="shared" si="393"/>
        <v>4349141.2663330482</v>
      </c>
      <c r="O1313" s="145">
        <f t="shared" si="394"/>
        <v>45.379061055410766</v>
      </c>
    </row>
    <row r="1314" spans="1:15" x14ac:dyDescent="0.2">
      <c r="A1314" s="143" t="s">
        <v>60</v>
      </c>
      <c r="B1314" s="143" t="s">
        <v>3</v>
      </c>
      <c r="C1314" s="144" t="s">
        <v>77</v>
      </c>
      <c r="D1314" s="143" t="str">
        <f t="shared" si="388"/>
        <v>ESTotal40-44</v>
      </c>
      <c r="E1314" s="146">
        <f>VLOOKUP(D1314,'Appendix 1b. Person-years 2019'!$E$3:$F$1682,2,FALSE)</f>
        <v>296670.74160000001</v>
      </c>
      <c r="F1314" s="146">
        <f>VLOOKUP(D1314,'Appendix 2b.Deaths 2019'!$E$4:$F$1683,2,FALSE)</f>
        <v>760</v>
      </c>
      <c r="G1314" s="147">
        <f t="shared" si="389"/>
        <v>2.5617625651292064E-3</v>
      </c>
      <c r="H1314" s="304">
        <v>5</v>
      </c>
      <c r="I1314" s="148">
        <f>VLOOKUP(D1314,'Appendix 3b. nax IBGE 2019'!$E$5:$O$1850,11,FALSE)</f>
        <v>2.5000000000000173</v>
      </c>
      <c r="J1314" s="147">
        <f t="shared" si="390"/>
        <v>1.2727302011028665E-2</v>
      </c>
      <c r="K1314" s="146">
        <f t="shared" si="395"/>
        <v>94958.604574600933</v>
      </c>
      <c r="L1314" s="146">
        <f t="shared" si="391"/>
        <v>1208.5668389667942</v>
      </c>
      <c r="M1314" s="146">
        <f t="shared" si="392"/>
        <v>471771.60577558767</v>
      </c>
      <c r="N1314" s="146">
        <f t="shared" si="393"/>
        <v>3872144.0907806405</v>
      </c>
      <c r="O1314" s="145">
        <f t="shared" si="394"/>
        <v>40.777179784046055</v>
      </c>
    </row>
    <row r="1315" spans="1:15" x14ac:dyDescent="0.2">
      <c r="A1315" s="143" t="s">
        <v>60</v>
      </c>
      <c r="B1315" s="143" t="s">
        <v>3</v>
      </c>
      <c r="C1315" s="144" t="s">
        <v>78</v>
      </c>
      <c r="D1315" s="143" t="str">
        <f t="shared" si="388"/>
        <v>ESTotal45-49</v>
      </c>
      <c r="E1315" s="146">
        <f>VLOOKUP(D1315,'Appendix 1b. Person-years 2019'!$E$3:$F$1682,2,FALSE)</f>
        <v>255535.2708</v>
      </c>
      <c r="F1315" s="146">
        <f>VLOOKUP(D1315,'Appendix 2b.Deaths 2019'!$E$4:$F$1683,2,FALSE)</f>
        <v>912</v>
      </c>
      <c r="G1315" s="147">
        <f t="shared" si="389"/>
        <v>3.5689789403428218E-3</v>
      </c>
      <c r="H1315" s="304">
        <v>5</v>
      </c>
      <c r="I1315" s="148">
        <f>VLOOKUP(D1315,'Appendix 3b. nax IBGE 2019'!$E$5:$O$1850,11,FALSE)</f>
        <v>2.499999999999984</v>
      </c>
      <c r="J1315" s="147">
        <f t="shared" si="390"/>
        <v>1.7687082638085532E-2</v>
      </c>
      <c r="K1315" s="146">
        <f t="shared" si="395"/>
        <v>93750.037735634134</v>
      </c>
      <c r="L1315" s="146">
        <f t="shared" si="391"/>
        <v>1658.164664753798</v>
      </c>
      <c r="M1315" s="146">
        <f t="shared" si="392"/>
        <v>464604.7770162861</v>
      </c>
      <c r="N1315" s="146">
        <f t="shared" si="393"/>
        <v>3400372.4850050528</v>
      </c>
      <c r="O1315" s="145">
        <f t="shared" si="394"/>
        <v>36.270625240640094</v>
      </c>
    </row>
    <row r="1316" spans="1:15" x14ac:dyDescent="0.2">
      <c r="A1316" s="143" t="s">
        <v>60</v>
      </c>
      <c r="B1316" s="143" t="s">
        <v>3</v>
      </c>
      <c r="C1316" s="144" t="s">
        <v>79</v>
      </c>
      <c r="D1316" s="143" t="str">
        <f t="shared" si="388"/>
        <v>ESTotal50-54</v>
      </c>
      <c r="E1316" s="146">
        <f>VLOOKUP(D1316,'Appendix 1b. Person-years 2019'!$E$3:$F$1682,2,FALSE)</f>
        <v>241002.9166</v>
      </c>
      <c r="F1316" s="146">
        <f>VLOOKUP(D1316,'Appendix 2b.Deaths 2019'!$E$4:$F$1683,2,FALSE)</f>
        <v>1255</v>
      </c>
      <c r="G1316" s="147">
        <f t="shared" si="389"/>
        <v>5.2074058592534063E-3</v>
      </c>
      <c r="H1316" s="304">
        <v>5</v>
      </c>
      <c r="I1316" s="148">
        <f>VLOOKUP(D1316,'Appendix 3b. nax IBGE 2019'!$E$5:$O$1850,11,FALSE)</f>
        <v>2.5000000000000098</v>
      </c>
      <c r="J1316" s="147">
        <f t="shared" si="390"/>
        <v>2.5702421939751866E-2</v>
      </c>
      <c r="K1316" s="146">
        <f t="shared" si="395"/>
        <v>92091.873070880334</v>
      </c>
      <c r="L1316" s="146">
        <f t="shared" si="391"/>
        <v>2366.9841788898389</v>
      </c>
      <c r="M1316" s="146">
        <f t="shared" si="392"/>
        <v>454541.90490717714</v>
      </c>
      <c r="N1316" s="146">
        <f t="shared" si="393"/>
        <v>2935767.7079887665</v>
      </c>
      <c r="O1316" s="145">
        <f t="shared" si="394"/>
        <v>31.878683863115636</v>
      </c>
    </row>
    <row r="1317" spans="1:15" x14ac:dyDescent="0.2">
      <c r="A1317" s="143" t="s">
        <v>60</v>
      </c>
      <c r="B1317" s="143" t="s">
        <v>3</v>
      </c>
      <c r="C1317" s="144" t="s">
        <v>80</v>
      </c>
      <c r="D1317" s="143" t="str">
        <f t="shared" si="388"/>
        <v>ESTotal55-59</v>
      </c>
      <c r="E1317" s="146">
        <f>VLOOKUP(D1317,'Appendix 1b. Person-years 2019'!$E$3:$F$1682,2,FALSE)</f>
        <v>217925.91930000001</v>
      </c>
      <c r="F1317" s="146">
        <f>VLOOKUP(D1317,'Appendix 2b.Deaths 2019'!$E$4:$F$1683,2,FALSE)</f>
        <v>1663</v>
      </c>
      <c r="G1317" s="147">
        <f t="shared" si="389"/>
        <v>7.6310335426906691E-3</v>
      </c>
      <c r="H1317" s="304">
        <v>5</v>
      </c>
      <c r="I1317" s="148">
        <f>VLOOKUP(D1317,'Appendix 3b. nax IBGE 2019'!$E$5:$O$1850,11,FALSE)</f>
        <v>2.5000000000000071</v>
      </c>
      <c r="J1317" s="147">
        <f t="shared" si="390"/>
        <v>3.7440886069786836E-2</v>
      </c>
      <c r="K1317" s="146">
        <f t="shared" si="395"/>
        <v>89724.8888919905</v>
      </c>
      <c r="L1317" s="146">
        <f t="shared" si="391"/>
        <v>3359.3793426292987</v>
      </c>
      <c r="M1317" s="146">
        <f t="shared" si="392"/>
        <v>440225.99610337929</v>
      </c>
      <c r="N1317" s="146">
        <f t="shared" si="393"/>
        <v>2481225.8030815893</v>
      </c>
      <c r="O1317" s="145">
        <f t="shared" si="394"/>
        <v>27.653707167789893</v>
      </c>
    </row>
    <row r="1318" spans="1:15" x14ac:dyDescent="0.2">
      <c r="A1318" s="143" t="s">
        <v>60</v>
      </c>
      <c r="B1318" s="143" t="s">
        <v>3</v>
      </c>
      <c r="C1318" s="144" t="s">
        <v>81</v>
      </c>
      <c r="D1318" s="143" t="str">
        <f t="shared" si="388"/>
        <v>ESTotal60-64</v>
      </c>
      <c r="E1318" s="146">
        <f>VLOOKUP(D1318,'Appendix 1b. Person-years 2019'!$E$3:$F$1682,2,FALSE)</f>
        <v>183608.41940000001</v>
      </c>
      <c r="F1318" s="146">
        <f>VLOOKUP(D1318,'Appendix 2b.Deaths 2019'!$E$4:$F$1683,2,FALSE)</f>
        <v>2078</v>
      </c>
      <c r="G1318" s="147">
        <f t="shared" si="389"/>
        <v>1.1317563795770031E-2</v>
      </c>
      <c r="H1318" s="304">
        <v>5</v>
      </c>
      <c r="I1318" s="148">
        <f>VLOOKUP(D1318,'Appendix 3b. nax IBGE 2019'!$E$5:$O$1850,11,FALSE)</f>
        <v>2.4999999999999862</v>
      </c>
      <c r="J1318" s="147">
        <f t="shared" si="390"/>
        <v>5.5030782985914482E-2</v>
      </c>
      <c r="K1318" s="146">
        <f t="shared" si="395"/>
        <v>86365.509549361203</v>
      </c>
      <c r="L1318" s="146">
        <f t="shared" si="391"/>
        <v>4752.7616134788213</v>
      </c>
      <c r="M1318" s="146">
        <f t="shared" si="392"/>
        <v>419945.64371310885</v>
      </c>
      <c r="N1318" s="146">
        <f t="shared" si="393"/>
        <v>2040999.8069782099</v>
      </c>
      <c r="O1318" s="145">
        <f t="shared" si="394"/>
        <v>23.632116774714333</v>
      </c>
    </row>
    <row r="1319" spans="1:15" x14ac:dyDescent="0.2">
      <c r="A1319" s="143" t="s">
        <v>60</v>
      </c>
      <c r="B1319" s="143" t="s">
        <v>3</v>
      </c>
      <c r="C1319" s="144" t="s">
        <v>82</v>
      </c>
      <c r="D1319" s="143" t="str">
        <f t="shared" si="388"/>
        <v>ESTotal65-69</v>
      </c>
      <c r="E1319" s="146">
        <f>VLOOKUP(D1319,'Appendix 1b. Person-years 2019'!$E$3:$F$1682,2,FALSE)</f>
        <v>139276.2066</v>
      </c>
      <c r="F1319" s="146">
        <f>VLOOKUP(D1319,'Appendix 2b.Deaths 2019'!$E$4:$F$1683,2,FALSE)</f>
        <v>2292</v>
      </c>
      <c r="G1319" s="147">
        <f t="shared" si="389"/>
        <v>1.6456507941680253E-2</v>
      </c>
      <c r="H1319" s="304">
        <v>5</v>
      </c>
      <c r="I1319" s="148">
        <f>VLOOKUP(D1319,'Appendix 3b. nax IBGE 2019'!$E$5:$O$1850,11,FALSE)</f>
        <v>2.4999999999999964</v>
      </c>
      <c r="J1319" s="147">
        <f t="shared" si="390"/>
        <v>7.9031099900519694E-2</v>
      </c>
      <c r="K1319" s="146">
        <f t="shared" si="395"/>
        <v>81612.747935882377</v>
      </c>
      <c r="L1319" s="146">
        <f t="shared" si="391"/>
        <v>6449.945235276653</v>
      </c>
      <c r="M1319" s="146">
        <f t="shared" si="392"/>
        <v>391938.87659122021</v>
      </c>
      <c r="N1319" s="146">
        <f t="shared" si="393"/>
        <v>1621054.1632651009</v>
      </c>
      <c r="O1319" s="145">
        <f t="shared" si="394"/>
        <v>19.862756790626065</v>
      </c>
    </row>
    <row r="1320" spans="1:15" x14ac:dyDescent="0.2">
      <c r="A1320" s="143" t="s">
        <v>60</v>
      </c>
      <c r="B1320" s="143" t="s">
        <v>3</v>
      </c>
      <c r="C1320" s="144" t="s">
        <v>19</v>
      </c>
      <c r="D1320" s="143" t="str">
        <f t="shared" si="388"/>
        <v>ESTotal70-74</v>
      </c>
      <c r="E1320" s="146">
        <f>VLOOKUP(D1320,'Appendix 1b. Person-years 2019'!$E$3:$F$1682,2,FALSE)</f>
        <v>93697.974700000006</v>
      </c>
      <c r="F1320" s="146">
        <f>VLOOKUP(D1320,'Appendix 2b.Deaths 2019'!$E$4:$F$1683,2,FALSE)</f>
        <v>2286</v>
      </c>
      <c r="G1320" s="147">
        <f t="shared" si="389"/>
        <v>2.4397539085762115E-2</v>
      </c>
      <c r="H1320" s="304">
        <v>5</v>
      </c>
      <c r="I1320" s="148">
        <f>VLOOKUP(D1320,'Appendix 3b. nax IBGE 2019'!$E$5:$O$1850,11,FALSE)</f>
        <v>2.4999999999999996</v>
      </c>
      <c r="J1320" s="147">
        <f t="shared" si="390"/>
        <v>0.11497493193914053</v>
      </c>
      <c r="K1320" s="146">
        <f t="shared" si="395"/>
        <v>75162.802700605724</v>
      </c>
      <c r="L1320" s="146">
        <f t="shared" si="391"/>
        <v>8641.8381248571914</v>
      </c>
      <c r="M1320" s="146">
        <f t="shared" si="392"/>
        <v>354209.41819088563</v>
      </c>
      <c r="N1320" s="146">
        <f t="shared" si="393"/>
        <v>1229115.2866738806</v>
      </c>
      <c r="O1320" s="145">
        <f t="shared" si="394"/>
        <v>16.352706957586289</v>
      </c>
    </row>
    <row r="1321" spans="1:15" x14ac:dyDescent="0.2">
      <c r="A1321" s="143" t="s">
        <v>60</v>
      </c>
      <c r="B1321" s="143" t="s">
        <v>3</v>
      </c>
      <c r="C1321" s="144" t="s">
        <v>20</v>
      </c>
      <c r="D1321" s="143" t="str">
        <f t="shared" si="388"/>
        <v>ESTotal75-79</v>
      </c>
      <c r="E1321" s="146">
        <f>VLOOKUP(D1321,'Appendix 1b. Person-years 2019'!$E$3:$F$1682,2,FALSE)</f>
        <v>64064.750899999999</v>
      </c>
      <c r="F1321" s="146">
        <f>VLOOKUP(D1321,'Appendix 2b.Deaths 2019'!$E$4:$F$1683,2,FALSE)</f>
        <v>2472</v>
      </c>
      <c r="G1321" s="147">
        <f t="shared" si="389"/>
        <v>3.8585961316833901E-2</v>
      </c>
      <c r="H1321" s="304">
        <v>5</v>
      </c>
      <c r="I1321" s="148">
        <f>VLOOKUP(D1321,'Appendix 3b. nax IBGE 2019'!$E$5:$O$1850,11,FALSE)</f>
        <v>2.4999999999999969</v>
      </c>
      <c r="J1321" s="147">
        <f t="shared" si="390"/>
        <v>0.17595620799617639</v>
      </c>
      <c r="K1321" s="146">
        <f t="shared" si="395"/>
        <v>66520.964575748527</v>
      </c>
      <c r="L1321" s="146">
        <f t="shared" si="391"/>
        <v>11704.77667899669</v>
      </c>
      <c r="M1321" s="146">
        <f t="shared" si="392"/>
        <v>303342.88118125085</v>
      </c>
      <c r="N1321" s="146">
        <f t="shared" si="393"/>
        <v>874905.86848299508</v>
      </c>
      <c r="O1321" s="145">
        <f t="shared" si="394"/>
        <v>13.152332863224274</v>
      </c>
    </row>
    <row r="1322" spans="1:15" x14ac:dyDescent="0.2">
      <c r="A1322" s="143" t="s">
        <v>60</v>
      </c>
      <c r="B1322" s="143" t="s">
        <v>3</v>
      </c>
      <c r="C1322" s="144" t="s">
        <v>21</v>
      </c>
      <c r="D1322" s="143" t="str">
        <f t="shared" si="388"/>
        <v>ESTotal80-84</v>
      </c>
      <c r="E1322" s="146">
        <f>VLOOKUP(D1322,'Appendix 1b. Person-years 2019'!$E$3:$F$1682,2,FALSE)</f>
        <v>43359.860800000002</v>
      </c>
      <c r="F1322" s="146">
        <f>VLOOKUP(D1322,'Appendix 2b.Deaths 2019'!$E$4:$F$1683,2,FALSE)</f>
        <v>2634</v>
      </c>
      <c r="G1322" s="147">
        <f t="shared" si="389"/>
        <v>6.074742749174139E-2</v>
      </c>
      <c r="H1322" s="304">
        <v>5</v>
      </c>
      <c r="I1322" s="148">
        <f>VLOOKUP(D1322,'Appendix 3b. nax IBGE 2019'!$E$5:$O$1850,11,FALSE)</f>
        <v>2.4999999999999987</v>
      </c>
      <c r="J1322" s="147">
        <f t="shared" si="390"/>
        <v>0.26369079398855788</v>
      </c>
      <c r="K1322" s="146">
        <f t="shared" si="395"/>
        <v>54816.187896751835</v>
      </c>
      <c r="L1322" s="146">
        <f t="shared" si="391"/>
        <v>14454.524109920469</v>
      </c>
      <c r="M1322" s="146">
        <f t="shared" si="392"/>
        <v>237944.62920895801</v>
      </c>
      <c r="N1322" s="146">
        <f t="shared" si="393"/>
        <v>571562.98730174429</v>
      </c>
      <c r="O1322" s="145">
        <f t="shared" si="394"/>
        <v>10.426901417849463</v>
      </c>
    </row>
    <row r="1323" spans="1:15" x14ac:dyDescent="0.2">
      <c r="A1323" s="143" t="s">
        <v>60</v>
      </c>
      <c r="B1323" s="143" t="s">
        <v>3</v>
      </c>
      <c r="C1323" s="144" t="s">
        <v>22</v>
      </c>
      <c r="D1323" s="143" t="str">
        <f t="shared" si="388"/>
        <v>ESTotal85-89</v>
      </c>
      <c r="E1323" s="146">
        <f>VLOOKUP(D1323,'Appendix 1b. Person-years 2019'!$E$3:$F$1682,2,FALSE)</f>
        <v>24392.985100000002</v>
      </c>
      <c r="F1323" s="146">
        <f>VLOOKUP(D1323,'Appendix 2b.Deaths 2019'!$E$4:$F$1683,2,FALSE)</f>
        <v>2474</v>
      </c>
      <c r="G1323" s="147">
        <f t="shared" si="389"/>
        <v>0.10142260120513089</v>
      </c>
      <c r="H1323" s="304">
        <v>5</v>
      </c>
      <c r="I1323" s="148">
        <f>VLOOKUP(D1323,'Appendix 3b. nax IBGE 2019'!$E$5:$O$1850,11,FALSE)</f>
        <v>2.5000000000000009</v>
      </c>
      <c r="J1323" s="147">
        <f t="shared" si="390"/>
        <v>0.40453940832092306</v>
      </c>
      <c r="K1323" s="146">
        <f t="shared" si="395"/>
        <v>40361.66378683137</v>
      </c>
      <c r="L1323" s="146">
        <f t="shared" si="391"/>
        <v>16327.88358717279</v>
      </c>
      <c r="M1323" s="146">
        <f t="shared" si="392"/>
        <v>160988.60996622487</v>
      </c>
      <c r="N1323" s="146">
        <f t="shared" si="393"/>
        <v>333618.35809278628</v>
      </c>
      <c r="O1323" s="145">
        <f t="shared" si="394"/>
        <v>8.2657236296000889</v>
      </c>
    </row>
    <row r="1324" spans="1:15" x14ac:dyDescent="0.2">
      <c r="A1324" s="143" t="s">
        <v>60</v>
      </c>
      <c r="B1324" s="143" t="s">
        <v>3</v>
      </c>
      <c r="C1324" s="144" t="s">
        <v>5</v>
      </c>
      <c r="D1324" s="143" t="str">
        <f t="shared" si="388"/>
        <v>ESTotal90+</v>
      </c>
      <c r="E1324" s="8">
        <f>VLOOKUP(D1324,'Appendix 1b. Person-years 2019'!$E$3:$F$1682,2,FALSE)</f>
        <v>16814.926200000002</v>
      </c>
      <c r="F1324" s="8">
        <f>VLOOKUP(D1324,'Appendix 2b.Deaths 2019'!$E$4:$F$1683,2,FALSE)</f>
        <v>2341</v>
      </c>
      <c r="G1324" s="7">
        <f t="shared" si="389"/>
        <v>0.13922154472494799</v>
      </c>
      <c r="H1324" s="306"/>
      <c r="I1324" s="148">
        <f>VLOOKUP(D1324,'Appendix 3b. nax IBGE 2019'!$E$5:$O$1850,11,FALSE)</f>
        <v>0</v>
      </c>
      <c r="J1324" s="7">
        <v>1</v>
      </c>
      <c r="K1324" s="8">
        <f t="shared" si="395"/>
        <v>24033.78019965858</v>
      </c>
      <c r="L1324" s="8">
        <f t="shared" si="391"/>
        <v>24033.78019965858</v>
      </c>
      <c r="M1324" s="8">
        <f>K1324*O1324</f>
        <v>172629.74812656143</v>
      </c>
      <c r="N1324" s="8">
        <f>M1324</f>
        <v>172629.74812656143</v>
      </c>
      <c r="O1324" s="142">
        <f>1/G1324</f>
        <v>7.1827963263562582</v>
      </c>
    </row>
    <row r="1325" spans="1:15" x14ac:dyDescent="0.2">
      <c r="A1325" s="143" t="s">
        <v>68</v>
      </c>
      <c r="B1325" s="143" t="s">
        <v>3</v>
      </c>
      <c r="C1325" s="144">
        <v>0</v>
      </c>
      <c r="D1325" s="143" t="str">
        <f t="shared" si="388"/>
        <v>GOTotal0</v>
      </c>
      <c r="E1325" s="151">
        <f>VLOOKUP(D1325,'Appendix 1b. Person-years 2019'!$E$3:$F$1682,2,FALSE)</f>
        <v>101478.8796</v>
      </c>
      <c r="F1325" s="151">
        <f>VLOOKUP(D1325,'Appendix 2b.Deaths 2019'!$E$4:$F$1683,2,FALSE)</f>
        <v>1252</v>
      </c>
      <c r="G1325" s="152">
        <f t="shared" si="389"/>
        <v>1.2337542599356802E-2</v>
      </c>
      <c r="H1325" s="307">
        <v>1</v>
      </c>
      <c r="I1325" s="148">
        <f>VLOOKUP(D1325,'Appendix 3b. nax IBGE 2019'!$E$5:$O$1850,11,FALSE)</f>
        <v>9.1293669239669251E-2</v>
      </c>
      <c r="J1325" s="152">
        <f t="shared" ref="J1325:J1343" si="396">(H1325*G1325)/(1+(H1325-I1325)*G1325)</f>
        <v>1.2200757430246558E-2</v>
      </c>
      <c r="K1325" s="151">
        <v>100000</v>
      </c>
      <c r="L1325" s="151">
        <f t="shared" si="391"/>
        <v>1220.0757430246558</v>
      </c>
      <c r="M1325" s="151">
        <f t="shared" ref="M1325:M1343" si="397">K1326*H1325+L1325*I1325</f>
        <v>98891.309448306376</v>
      </c>
      <c r="N1325" s="151">
        <f t="shared" ref="N1325:N1343" si="398">N1326+M1325</f>
        <v>7601328.5463893842</v>
      </c>
      <c r="O1325" s="150">
        <f t="shared" ref="O1325:O1343" si="399">N1325/K1325</f>
        <v>76.013285463893837</v>
      </c>
    </row>
    <row r="1326" spans="1:15" x14ac:dyDescent="0.2">
      <c r="A1326" s="143" t="s">
        <v>68</v>
      </c>
      <c r="B1326" s="143" t="s">
        <v>3</v>
      </c>
      <c r="C1326" s="149" t="s">
        <v>107</v>
      </c>
      <c r="D1326" s="143" t="str">
        <f t="shared" si="388"/>
        <v>GOTotal01-04</v>
      </c>
      <c r="E1326" s="146">
        <f>VLOOKUP(D1326,'Appendix 1b. Person-years 2019'!$E$3:$F$1682,2,FALSE)</f>
        <v>414641.46840000001</v>
      </c>
      <c r="F1326" s="146">
        <f>VLOOKUP(D1326,'Appendix 2b.Deaths 2019'!$E$4:$F$1683,2,FALSE)</f>
        <v>202</v>
      </c>
      <c r="G1326" s="147">
        <f t="shared" si="389"/>
        <v>4.8716786765074074E-4</v>
      </c>
      <c r="H1326" s="304">
        <v>4</v>
      </c>
      <c r="I1326" s="148">
        <f>VLOOKUP(D1326,'Appendix 3b. nax IBGE 2019'!$E$5:$O$1850,11,FALSE)</f>
        <v>1.5016325958285091</v>
      </c>
      <c r="J1326" s="147">
        <f t="shared" si="396"/>
        <v>1.9463025783989665E-3</v>
      </c>
      <c r="K1326" s="146">
        <f t="shared" ref="K1326:K1344" si="400">K1325-L1325</f>
        <v>98779.924256975341</v>
      </c>
      <c r="L1326" s="146">
        <f t="shared" si="391"/>
        <v>192.25562127540573</v>
      </c>
      <c r="M1326" s="146">
        <f t="shared" si="397"/>
        <v>394639.37185043818</v>
      </c>
      <c r="N1326" s="146">
        <f t="shared" si="398"/>
        <v>7502437.2369410777</v>
      </c>
      <c r="O1326" s="145">
        <f t="shared" si="399"/>
        <v>75.95103249344001</v>
      </c>
    </row>
    <row r="1327" spans="1:15" x14ac:dyDescent="0.2">
      <c r="A1327" s="143" t="s">
        <v>68</v>
      </c>
      <c r="B1327" s="143" t="s">
        <v>3</v>
      </c>
      <c r="C1327" s="149" t="s">
        <v>106</v>
      </c>
      <c r="D1327" s="143" t="str">
        <f t="shared" si="388"/>
        <v>GOTotal05-09</v>
      </c>
      <c r="E1327" s="146">
        <f>VLOOKUP(D1327,'Appendix 1b. Person-years 2019'!$E$3:$F$1682,2,FALSE)</f>
        <v>507769.68670000002</v>
      </c>
      <c r="F1327" s="146">
        <f>VLOOKUP(D1327,'Appendix 2b.Deaths 2019'!$E$4:$F$1683,2,FALSE)</f>
        <v>115</v>
      </c>
      <c r="G1327" s="147">
        <f t="shared" si="389"/>
        <v>2.2648063287784286E-4</v>
      </c>
      <c r="H1327" s="304">
        <v>5</v>
      </c>
      <c r="I1327" s="148">
        <f>VLOOKUP(D1327,'Appendix 3b. nax IBGE 2019'!$E$5:$O$1850,11,FALSE)</f>
        <v>2.499999999999583</v>
      </c>
      <c r="J1327" s="147">
        <f t="shared" si="396"/>
        <v>1.131762358751021E-3</v>
      </c>
      <c r="K1327" s="146">
        <f t="shared" si="400"/>
        <v>98587.668635699942</v>
      </c>
      <c r="L1327" s="146">
        <f t="shared" si="391"/>
        <v>111.57781239890382</v>
      </c>
      <c r="M1327" s="146">
        <f t="shared" si="397"/>
        <v>492659.39864750241</v>
      </c>
      <c r="N1327" s="146">
        <f t="shared" si="398"/>
        <v>7107797.8650906393</v>
      </c>
      <c r="O1327" s="145">
        <f t="shared" si="399"/>
        <v>72.096216123694887</v>
      </c>
    </row>
    <row r="1328" spans="1:15" x14ac:dyDescent="0.2">
      <c r="A1328" s="143" t="s">
        <v>68</v>
      </c>
      <c r="B1328" s="143" t="s">
        <v>3</v>
      </c>
      <c r="C1328" s="149" t="s">
        <v>71</v>
      </c>
      <c r="D1328" s="143" t="str">
        <f t="shared" si="388"/>
        <v>GOTotal10-14</v>
      </c>
      <c r="E1328" s="146">
        <f>VLOOKUP(D1328,'Appendix 1b. Person-years 2019'!$E$3:$F$1682,2,FALSE)</f>
        <v>495373.07780000003</v>
      </c>
      <c r="F1328" s="146">
        <f>VLOOKUP(D1328,'Appendix 2b.Deaths 2019'!$E$4:$F$1683,2,FALSE)</f>
        <v>134</v>
      </c>
      <c r="G1328" s="147">
        <f t="shared" si="389"/>
        <v>2.7050319447134073E-4</v>
      </c>
      <c r="H1328" s="304">
        <v>5</v>
      </c>
      <c r="I1328" s="148">
        <f>VLOOKUP(D1328,'Appendix 3b. nax IBGE 2019'!$E$5:$O$1850,11,FALSE)</f>
        <v>2.499999999999885</v>
      </c>
      <c r="J1328" s="147">
        <f t="shared" si="396"/>
        <v>1.3516019407501373E-3</v>
      </c>
      <c r="K1328" s="146">
        <f t="shared" si="400"/>
        <v>98476.090823301041</v>
      </c>
      <c r="L1328" s="146">
        <f t="shared" si="391"/>
        <v>133.10047547426046</v>
      </c>
      <c r="M1328" s="146">
        <f t="shared" si="397"/>
        <v>492047.70292781957</v>
      </c>
      <c r="N1328" s="146">
        <f t="shared" si="398"/>
        <v>6615138.4664431373</v>
      </c>
      <c r="O1328" s="145">
        <f t="shared" si="399"/>
        <v>67.175071747241702</v>
      </c>
    </row>
    <row r="1329" spans="1:15" x14ac:dyDescent="0.2">
      <c r="A1329" s="143" t="s">
        <v>68</v>
      </c>
      <c r="B1329" s="143" t="s">
        <v>3</v>
      </c>
      <c r="C1329" s="144" t="s">
        <v>72</v>
      </c>
      <c r="D1329" s="143" t="str">
        <f t="shared" si="388"/>
        <v>GOTotal15-19</v>
      </c>
      <c r="E1329" s="146">
        <f>VLOOKUP(D1329,'Appendix 1b. Person-years 2019'!$E$3:$F$1682,2,FALSE)</f>
        <v>526345.728</v>
      </c>
      <c r="F1329" s="146">
        <f>VLOOKUP(D1329,'Appendix 2b.Deaths 2019'!$E$4:$F$1683,2,FALSE)</f>
        <v>606</v>
      </c>
      <c r="G1329" s="147">
        <f t="shared" si="389"/>
        <v>1.1513345084088913E-3</v>
      </c>
      <c r="H1329" s="304">
        <v>5</v>
      </c>
      <c r="I1329" s="148">
        <f>VLOOKUP(D1329,'Appendix 3b. nax IBGE 2019'!$E$5:$O$1850,11,FALSE)</f>
        <v>2.5000000000000995</v>
      </c>
      <c r="J1329" s="147">
        <f t="shared" si="396"/>
        <v>5.7401504587778329E-3</v>
      </c>
      <c r="K1329" s="146">
        <f t="shared" si="400"/>
        <v>98342.990347826781</v>
      </c>
      <c r="L1329" s="146">
        <f t="shared" si="391"/>
        <v>564.50356116266187</v>
      </c>
      <c r="M1329" s="146">
        <f t="shared" si="397"/>
        <v>490303.6928362273</v>
      </c>
      <c r="N1329" s="146">
        <f t="shared" si="398"/>
        <v>6123090.7635153178</v>
      </c>
      <c r="O1329" s="145">
        <f t="shared" si="399"/>
        <v>62.262605009861062</v>
      </c>
    </row>
    <row r="1330" spans="1:15" x14ac:dyDescent="0.2">
      <c r="A1330" s="143" t="s">
        <v>68</v>
      </c>
      <c r="B1330" s="143" t="s">
        <v>3</v>
      </c>
      <c r="C1330" s="144" t="s">
        <v>73</v>
      </c>
      <c r="D1330" s="143" t="str">
        <f t="shared" si="388"/>
        <v>GOTotal20-24</v>
      </c>
      <c r="E1330" s="146">
        <f>VLOOKUP(D1330,'Appendix 1b. Person-years 2019'!$E$3:$F$1682,2,FALSE)</f>
        <v>576656.353</v>
      </c>
      <c r="F1330" s="146">
        <f>VLOOKUP(D1330,'Appendix 2b.Deaths 2019'!$E$4:$F$1683,2,FALSE)</f>
        <v>991</v>
      </c>
      <c r="G1330" s="147">
        <f t="shared" si="389"/>
        <v>1.7185278456474406E-3</v>
      </c>
      <c r="H1330" s="304">
        <v>5</v>
      </c>
      <c r="I1330" s="148">
        <f>VLOOKUP(D1330,'Appendix 3b. nax IBGE 2019'!$E$5:$O$1850,11,FALSE)</f>
        <v>2.499999999999996</v>
      </c>
      <c r="J1330" s="147">
        <f t="shared" si="396"/>
        <v>8.5558804313240512E-3</v>
      </c>
      <c r="K1330" s="146">
        <f t="shared" si="400"/>
        <v>97778.486786664114</v>
      </c>
      <c r="L1330" s="146">
        <f t="shared" si="391"/>
        <v>836.5810417024968</v>
      </c>
      <c r="M1330" s="146">
        <f t="shared" si="397"/>
        <v>486800.98132906435</v>
      </c>
      <c r="N1330" s="146">
        <f t="shared" si="398"/>
        <v>5632787.0706790909</v>
      </c>
      <c r="O1330" s="145">
        <f t="shared" si="399"/>
        <v>57.607631860460941</v>
      </c>
    </row>
    <row r="1331" spans="1:15" x14ac:dyDescent="0.2">
      <c r="A1331" s="143" t="s">
        <v>68</v>
      </c>
      <c r="B1331" s="143" t="s">
        <v>3</v>
      </c>
      <c r="C1331" s="144" t="s">
        <v>74</v>
      </c>
      <c r="D1331" s="143" t="str">
        <f t="shared" si="388"/>
        <v>GOTotal25-29</v>
      </c>
      <c r="E1331" s="146">
        <f>VLOOKUP(D1331,'Appendix 1b. Person-years 2019'!$E$3:$F$1682,2,FALSE)</f>
        <v>592315.33530000004</v>
      </c>
      <c r="F1331" s="146">
        <f>VLOOKUP(D1331,'Appendix 2b.Deaths 2019'!$E$4:$F$1683,2,FALSE)</f>
        <v>888</v>
      </c>
      <c r="G1331" s="147">
        <f t="shared" si="389"/>
        <v>1.4992014338954089E-3</v>
      </c>
      <c r="H1331" s="304">
        <v>5</v>
      </c>
      <c r="I1331" s="148">
        <f>VLOOKUP(D1331,'Appendix 3b. nax IBGE 2019'!$E$5:$O$1850,11,FALSE)</f>
        <v>2.4999999999999774</v>
      </c>
      <c r="J1331" s="147">
        <f t="shared" si="396"/>
        <v>7.4680170149341819E-3</v>
      </c>
      <c r="K1331" s="146">
        <f t="shared" si="400"/>
        <v>96941.905744961623</v>
      </c>
      <c r="L1331" s="146">
        <f t="shared" si="391"/>
        <v>723.96380156351916</v>
      </c>
      <c r="M1331" s="146">
        <f t="shared" si="397"/>
        <v>482899.6192208993</v>
      </c>
      <c r="N1331" s="146">
        <f t="shared" si="398"/>
        <v>5145986.089350027</v>
      </c>
      <c r="O1331" s="145">
        <f t="shared" si="399"/>
        <v>53.083195031138331</v>
      </c>
    </row>
    <row r="1332" spans="1:15" x14ac:dyDescent="0.2">
      <c r="A1332" s="143" t="s">
        <v>68</v>
      </c>
      <c r="B1332" s="143" t="s">
        <v>3</v>
      </c>
      <c r="C1332" s="144" t="s">
        <v>75</v>
      </c>
      <c r="D1332" s="143" t="str">
        <f t="shared" si="388"/>
        <v>GOTotal30-34</v>
      </c>
      <c r="E1332" s="146">
        <f>VLOOKUP(D1332,'Appendix 1b. Person-years 2019'!$E$3:$F$1682,2,FALSE)</f>
        <v>605030.47360000003</v>
      </c>
      <c r="F1332" s="146">
        <f>VLOOKUP(D1332,'Appendix 2b.Deaths 2019'!$E$4:$F$1683,2,FALSE)</f>
        <v>1003</v>
      </c>
      <c r="G1332" s="147">
        <f t="shared" si="389"/>
        <v>1.6577677385934565E-3</v>
      </c>
      <c r="H1332" s="304">
        <v>5</v>
      </c>
      <c r="I1332" s="148">
        <f>VLOOKUP(D1332,'Appendix 3b. nax IBGE 2019'!$E$5:$O$1850,11,FALSE)</f>
        <v>2.5000000000000466</v>
      </c>
      <c r="J1332" s="147">
        <f t="shared" si="396"/>
        <v>8.2546280527673686E-3</v>
      </c>
      <c r="K1332" s="146">
        <f t="shared" si="400"/>
        <v>96217.941943398109</v>
      </c>
      <c r="L1332" s="146">
        <f t="shared" si="391"/>
        <v>794.24332274551602</v>
      </c>
      <c r="M1332" s="146">
        <f t="shared" si="397"/>
        <v>479104.10141012678</v>
      </c>
      <c r="N1332" s="146">
        <f t="shared" si="398"/>
        <v>4663086.4701291276</v>
      </c>
      <c r="O1332" s="145">
        <f t="shared" si="399"/>
        <v>48.463793508203182</v>
      </c>
    </row>
    <row r="1333" spans="1:15" x14ac:dyDescent="0.2">
      <c r="A1333" s="143" t="s">
        <v>68</v>
      </c>
      <c r="B1333" s="143" t="s">
        <v>3</v>
      </c>
      <c r="C1333" s="144" t="s">
        <v>76</v>
      </c>
      <c r="D1333" s="143" t="str">
        <f t="shared" si="388"/>
        <v>GOTotal35-39</v>
      </c>
      <c r="E1333" s="146">
        <f>VLOOKUP(D1333,'Appendix 1b. Person-years 2019'!$E$3:$F$1682,2,FALSE)</f>
        <v>584378.25749999995</v>
      </c>
      <c r="F1333" s="146">
        <f>VLOOKUP(D1333,'Appendix 2b.Deaths 2019'!$E$4:$F$1683,2,FALSE)</f>
        <v>1202</v>
      </c>
      <c r="G1333" s="147">
        <f t="shared" si="389"/>
        <v>2.0568869299522155E-3</v>
      </c>
      <c r="H1333" s="304">
        <v>5</v>
      </c>
      <c r="I1333" s="148">
        <f>VLOOKUP(D1333,'Appendix 3b. nax IBGE 2019'!$E$5:$O$1850,11,FALSE)</f>
        <v>2.4999999999999512</v>
      </c>
      <c r="J1333" s="147">
        <f t="shared" si="396"/>
        <v>1.0231820405606299E-2</v>
      </c>
      <c r="K1333" s="146">
        <f t="shared" si="400"/>
        <v>95423.698620652591</v>
      </c>
      <c r="L1333" s="146">
        <f t="shared" si="391"/>
        <v>976.35814672521883</v>
      </c>
      <c r="M1333" s="146">
        <f t="shared" si="397"/>
        <v>474677.59773644985</v>
      </c>
      <c r="N1333" s="146">
        <f t="shared" si="398"/>
        <v>4183982.3687190008</v>
      </c>
      <c r="O1333" s="145">
        <f t="shared" si="399"/>
        <v>43.846365517144811</v>
      </c>
    </row>
    <row r="1334" spans="1:15" x14ac:dyDescent="0.2">
      <c r="A1334" s="143" t="s">
        <v>68</v>
      </c>
      <c r="B1334" s="143" t="s">
        <v>3</v>
      </c>
      <c r="C1334" s="144" t="s">
        <v>77</v>
      </c>
      <c r="D1334" s="143" t="str">
        <f t="shared" si="388"/>
        <v>GOTotal40-44</v>
      </c>
      <c r="E1334" s="146">
        <f>VLOOKUP(D1334,'Appendix 1b. Person-years 2019'!$E$3:$F$1682,2,FALSE)</f>
        <v>537826.4031</v>
      </c>
      <c r="F1334" s="146">
        <f>VLOOKUP(D1334,'Appendix 2b.Deaths 2019'!$E$4:$F$1683,2,FALSE)</f>
        <v>1428</v>
      </c>
      <c r="G1334" s="147">
        <f t="shared" si="389"/>
        <v>2.6551318264947414E-3</v>
      </c>
      <c r="H1334" s="304">
        <v>5</v>
      </c>
      <c r="I1334" s="148">
        <f>VLOOKUP(D1334,'Appendix 3b. nax IBGE 2019'!$E$5:$O$1850,11,FALSE)</f>
        <v>2.5000000000000084</v>
      </c>
      <c r="J1334" s="147">
        <f t="shared" si="396"/>
        <v>1.3188118648585091E-2</v>
      </c>
      <c r="K1334" s="146">
        <f t="shared" si="400"/>
        <v>94447.340473927368</v>
      </c>
      <c r="L1334" s="146">
        <f t="shared" si="391"/>
        <v>1245.5827322134669</v>
      </c>
      <c r="M1334" s="146">
        <f t="shared" si="397"/>
        <v>469122.74553910317</v>
      </c>
      <c r="N1334" s="146">
        <f t="shared" si="398"/>
        <v>3709304.7709825509</v>
      </c>
      <c r="O1334" s="145">
        <f t="shared" si="399"/>
        <v>39.27378740756096</v>
      </c>
    </row>
    <row r="1335" spans="1:15" x14ac:dyDescent="0.2">
      <c r="A1335" s="143" t="s">
        <v>68</v>
      </c>
      <c r="B1335" s="143" t="s">
        <v>3</v>
      </c>
      <c r="C1335" s="144" t="s">
        <v>78</v>
      </c>
      <c r="D1335" s="143" t="str">
        <f t="shared" si="388"/>
        <v>GOTotal45-49</v>
      </c>
      <c r="E1335" s="146">
        <f>VLOOKUP(D1335,'Appendix 1b. Person-years 2019'!$E$3:$F$1682,2,FALSE)</f>
        <v>470414.89720000001</v>
      </c>
      <c r="F1335" s="146">
        <f>VLOOKUP(D1335,'Appendix 2b.Deaths 2019'!$E$4:$F$1683,2,FALSE)</f>
        <v>1726</v>
      </c>
      <c r="G1335" s="147">
        <f t="shared" si="389"/>
        <v>3.6691014895010427E-3</v>
      </c>
      <c r="H1335" s="304">
        <v>5</v>
      </c>
      <c r="I1335" s="148">
        <f>VLOOKUP(D1335,'Appendix 3b. nax IBGE 2019'!$E$5:$O$1850,11,FALSE)</f>
        <v>2.5000000000000058</v>
      </c>
      <c r="J1335" s="147">
        <f t="shared" si="396"/>
        <v>1.8178758175755358E-2</v>
      </c>
      <c r="K1335" s="146">
        <f t="shared" si="400"/>
        <v>93201.757741713896</v>
      </c>
      <c r="L1335" s="146">
        <f t="shared" si="391"/>
        <v>1694.2922155419517</v>
      </c>
      <c r="M1335" s="146">
        <f t="shared" si="397"/>
        <v>461773.05816971464</v>
      </c>
      <c r="N1335" s="146">
        <f t="shared" si="398"/>
        <v>3240182.0254434478</v>
      </c>
      <c r="O1335" s="145">
        <f t="shared" si="399"/>
        <v>34.765245891851393</v>
      </c>
    </row>
    <row r="1336" spans="1:15" x14ac:dyDescent="0.2">
      <c r="A1336" s="143" t="s">
        <v>68</v>
      </c>
      <c r="B1336" s="143" t="s">
        <v>3</v>
      </c>
      <c r="C1336" s="144" t="s">
        <v>79</v>
      </c>
      <c r="D1336" s="143" t="str">
        <f t="shared" si="388"/>
        <v>GOTotal50-54</v>
      </c>
      <c r="E1336" s="146">
        <f>VLOOKUP(D1336,'Appendix 1b. Person-years 2019'!$E$3:$F$1682,2,FALSE)</f>
        <v>419386.59700000001</v>
      </c>
      <c r="F1336" s="146">
        <f>VLOOKUP(D1336,'Appendix 2b.Deaths 2019'!$E$4:$F$1683,2,FALSE)</f>
        <v>2180</v>
      </c>
      <c r="G1336" s="147">
        <f t="shared" si="389"/>
        <v>5.198067881983362E-3</v>
      </c>
      <c r="H1336" s="304">
        <v>5</v>
      </c>
      <c r="I1336" s="148">
        <f>VLOOKUP(D1336,'Appendix 3b. nax IBGE 2019'!$E$5:$O$1850,11,FALSE)</f>
        <v>2.4999999999999907</v>
      </c>
      <c r="J1336" s="147">
        <f t="shared" si="396"/>
        <v>2.5656923337044807E-2</v>
      </c>
      <c r="K1336" s="146">
        <f t="shared" si="400"/>
        <v>91507.465526171945</v>
      </c>
      <c r="L1336" s="146">
        <f t="shared" si="391"/>
        <v>2347.800027772264</v>
      </c>
      <c r="M1336" s="146">
        <f t="shared" si="397"/>
        <v>451667.82756142906</v>
      </c>
      <c r="N1336" s="146">
        <f t="shared" si="398"/>
        <v>2778408.9672737331</v>
      </c>
      <c r="O1336" s="145">
        <f t="shared" si="399"/>
        <v>30.362648023281594</v>
      </c>
    </row>
    <row r="1337" spans="1:15" x14ac:dyDescent="0.2">
      <c r="A1337" s="143" t="s">
        <v>68</v>
      </c>
      <c r="B1337" s="143" t="s">
        <v>3</v>
      </c>
      <c r="C1337" s="144" t="s">
        <v>80</v>
      </c>
      <c r="D1337" s="143" t="str">
        <f t="shared" si="388"/>
        <v>GOTotal55-59</v>
      </c>
      <c r="E1337" s="146">
        <f>VLOOKUP(D1337,'Appendix 1b. Person-years 2019'!$E$3:$F$1682,2,FALSE)</f>
        <v>349468.93119999999</v>
      </c>
      <c r="F1337" s="146">
        <f>VLOOKUP(D1337,'Appendix 2b.Deaths 2019'!$E$4:$F$1683,2,FALSE)</f>
        <v>2722</v>
      </c>
      <c r="G1337" s="147">
        <f t="shared" si="389"/>
        <v>7.7889613553148961E-3</v>
      </c>
      <c r="H1337" s="304">
        <v>5</v>
      </c>
      <c r="I1337" s="148">
        <f>VLOOKUP(D1337,'Appendix 3b. nax IBGE 2019'!$E$5:$O$1850,11,FALSE)</f>
        <v>2.5000000000000115</v>
      </c>
      <c r="J1337" s="147">
        <f t="shared" si="396"/>
        <v>3.8200942612216592E-2</v>
      </c>
      <c r="K1337" s="146">
        <f t="shared" si="400"/>
        <v>89159.665498399685</v>
      </c>
      <c r="L1337" s="146">
        <f t="shared" si="391"/>
        <v>3405.983265028794</v>
      </c>
      <c r="M1337" s="146">
        <f t="shared" si="397"/>
        <v>437283.36932942644</v>
      </c>
      <c r="N1337" s="146">
        <f t="shared" si="398"/>
        <v>2326741.1397123039</v>
      </c>
      <c r="O1337" s="145">
        <f t="shared" si="399"/>
        <v>26.096342182374677</v>
      </c>
    </row>
    <row r="1338" spans="1:15" x14ac:dyDescent="0.2">
      <c r="A1338" s="143" t="s">
        <v>68</v>
      </c>
      <c r="B1338" s="143" t="s">
        <v>3</v>
      </c>
      <c r="C1338" s="144" t="s">
        <v>81</v>
      </c>
      <c r="D1338" s="143" t="str">
        <f t="shared" si="388"/>
        <v>GOTotal60-64</v>
      </c>
      <c r="E1338" s="146">
        <f>VLOOKUP(D1338,'Appendix 1b. Person-years 2019'!$E$3:$F$1682,2,FALSE)</f>
        <v>275844.42499999999</v>
      </c>
      <c r="F1338" s="146">
        <f>VLOOKUP(D1338,'Appendix 2b.Deaths 2019'!$E$4:$F$1683,2,FALSE)</f>
        <v>3362</v>
      </c>
      <c r="G1338" s="147">
        <f t="shared" si="389"/>
        <v>1.2188029538751781E-2</v>
      </c>
      <c r="H1338" s="304">
        <v>5</v>
      </c>
      <c r="I1338" s="148">
        <f>VLOOKUP(D1338,'Appendix 3b. nax IBGE 2019'!$E$5:$O$1850,11,FALSE)</f>
        <v>2.4999999999999956</v>
      </c>
      <c r="J1338" s="147">
        <f t="shared" si="396"/>
        <v>5.9138202302432101E-2</v>
      </c>
      <c r="K1338" s="146">
        <f t="shared" si="400"/>
        <v>85753.682233370884</v>
      </c>
      <c r="L1338" s="146">
        <f t="shared" si="391"/>
        <v>5071.3186080955647</v>
      </c>
      <c r="M1338" s="146">
        <f t="shared" si="397"/>
        <v>416090.11464661552</v>
      </c>
      <c r="N1338" s="146">
        <f t="shared" si="398"/>
        <v>1889457.7703828774</v>
      </c>
      <c r="O1338" s="145">
        <f t="shared" si="399"/>
        <v>22.033546795587029</v>
      </c>
    </row>
    <row r="1339" spans="1:15" x14ac:dyDescent="0.2">
      <c r="A1339" s="143" t="s">
        <v>68</v>
      </c>
      <c r="B1339" s="143" t="s">
        <v>3</v>
      </c>
      <c r="C1339" s="144" t="s">
        <v>82</v>
      </c>
      <c r="D1339" s="143" t="str">
        <f t="shared" si="388"/>
        <v>GOTotal65-69</v>
      </c>
      <c r="E1339" s="146">
        <f>VLOOKUP(D1339,'Appendix 1b. Person-years 2019'!$E$3:$F$1682,2,FALSE)</f>
        <v>207977.08840000001</v>
      </c>
      <c r="F1339" s="146">
        <f>VLOOKUP(D1339,'Appendix 2b.Deaths 2019'!$E$4:$F$1683,2,FALSE)</f>
        <v>3742</v>
      </c>
      <c r="G1339" s="147">
        <f t="shared" si="389"/>
        <v>1.7992366509156303E-2</v>
      </c>
      <c r="H1339" s="304">
        <v>5</v>
      </c>
      <c r="I1339" s="148">
        <f>VLOOKUP(D1339,'Appendix 3b. nax IBGE 2019'!$E$5:$O$1850,11,FALSE)</f>
        <v>2.4999999999999982</v>
      </c>
      <c r="J1339" s="147">
        <f t="shared" si="396"/>
        <v>8.6089450194599071E-2</v>
      </c>
      <c r="K1339" s="146">
        <f t="shared" si="400"/>
        <v>80682.36362527532</v>
      </c>
      <c r="L1339" s="146">
        <f t="shared" si="391"/>
        <v>6945.9003249006719</v>
      </c>
      <c r="M1339" s="146">
        <f t="shared" si="397"/>
        <v>386047.06731412484</v>
      </c>
      <c r="N1339" s="146">
        <f t="shared" si="398"/>
        <v>1473367.655736262</v>
      </c>
      <c r="O1339" s="145">
        <f t="shared" si="399"/>
        <v>18.261334813878715</v>
      </c>
    </row>
    <row r="1340" spans="1:15" x14ac:dyDescent="0.2">
      <c r="A1340" s="143" t="s">
        <v>68</v>
      </c>
      <c r="B1340" s="143" t="s">
        <v>3</v>
      </c>
      <c r="C1340" s="144" t="s">
        <v>19</v>
      </c>
      <c r="D1340" s="143" t="str">
        <f t="shared" si="388"/>
        <v>GOTotal70-74</v>
      </c>
      <c r="E1340" s="146">
        <f>VLOOKUP(D1340,'Appendix 1b. Person-years 2019'!$E$3:$F$1682,2,FALSE)</f>
        <v>146962.606</v>
      </c>
      <c r="F1340" s="146">
        <f>VLOOKUP(D1340,'Appendix 2b.Deaths 2019'!$E$4:$F$1683,2,FALSE)</f>
        <v>4103</v>
      </c>
      <c r="G1340" s="147">
        <f t="shared" si="389"/>
        <v>2.791866660284998E-2</v>
      </c>
      <c r="H1340" s="304">
        <v>5</v>
      </c>
      <c r="I1340" s="148">
        <f>VLOOKUP(D1340,'Appendix 3b. nax IBGE 2019'!$E$5:$O$1850,11,FALSE)</f>
        <v>2.4999999999999969</v>
      </c>
      <c r="J1340" s="147">
        <f t="shared" si="396"/>
        <v>0.13048585528876311</v>
      </c>
      <c r="K1340" s="146">
        <f t="shared" si="400"/>
        <v>73736.463300374642</v>
      </c>
      <c r="L1340" s="146">
        <f t="shared" si="391"/>
        <v>9621.5654797178777</v>
      </c>
      <c r="M1340" s="146">
        <f t="shared" si="397"/>
        <v>344628.40280257846</v>
      </c>
      <c r="N1340" s="146">
        <f t="shared" si="398"/>
        <v>1087320.5884221371</v>
      </c>
      <c r="O1340" s="145">
        <f t="shared" si="399"/>
        <v>14.746036624957203</v>
      </c>
    </row>
    <row r="1341" spans="1:15" x14ac:dyDescent="0.2">
      <c r="A1341" s="143" t="s">
        <v>68</v>
      </c>
      <c r="B1341" s="143" t="s">
        <v>3</v>
      </c>
      <c r="C1341" s="144" t="s">
        <v>20</v>
      </c>
      <c r="D1341" s="143" t="str">
        <f t="shared" si="388"/>
        <v>GOTotal75-79</v>
      </c>
      <c r="E1341" s="146">
        <f>VLOOKUP(D1341,'Appendix 1b. Person-years 2019'!$E$3:$F$1682,2,FALSE)</f>
        <v>97657.897299999997</v>
      </c>
      <c r="F1341" s="146">
        <f>VLOOKUP(D1341,'Appendix 2b.Deaths 2019'!$E$4:$F$1683,2,FALSE)</f>
        <v>4386</v>
      </c>
      <c r="G1341" s="147">
        <f t="shared" si="389"/>
        <v>4.4911882410558518E-2</v>
      </c>
      <c r="H1341" s="304">
        <v>5</v>
      </c>
      <c r="I1341" s="148">
        <f>VLOOKUP(D1341,'Appendix 3b. nax IBGE 2019'!$E$5:$O$1850,11,FALSE)</f>
        <v>2.5000000000000031</v>
      </c>
      <c r="J1341" s="147">
        <f t="shared" si="396"/>
        <v>0.20189113478931298</v>
      </c>
      <c r="K1341" s="146">
        <f t="shared" si="400"/>
        <v>64114.897820656763</v>
      </c>
      <c r="L1341" s="146">
        <f t="shared" si="391"/>
        <v>12944.229477913243</v>
      </c>
      <c r="M1341" s="146">
        <f t="shared" si="397"/>
        <v>288213.91540850076</v>
      </c>
      <c r="N1341" s="146">
        <f t="shared" si="398"/>
        <v>742692.18561955867</v>
      </c>
      <c r="O1341" s="145">
        <f t="shared" si="399"/>
        <v>11.583769308921452</v>
      </c>
    </row>
    <row r="1342" spans="1:15" x14ac:dyDescent="0.2">
      <c r="A1342" s="143" t="s">
        <v>68</v>
      </c>
      <c r="B1342" s="143" t="s">
        <v>3</v>
      </c>
      <c r="C1342" s="144" t="s">
        <v>21</v>
      </c>
      <c r="D1342" s="143" t="str">
        <f t="shared" si="388"/>
        <v>GOTotal80-84</v>
      </c>
      <c r="E1342" s="146">
        <f>VLOOKUP(D1342,'Appendix 1b. Person-years 2019'!$E$3:$F$1682,2,FALSE)</f>
        <v>60562.564200000001</v>
      </c>
      <c r="F1342" s="146">
        <f>VLOOKUP(D1342,'Appendix 2b.Deaths 2019'!$E$4:$F$1683,2,FALSE)</f>
        <v>4292</v>
      </c>
      <c r="G1342" s="147">
        <f t="shared" si="389"/>
        <v>7.0868861923121806E-2</v>
      </c>
      <c r="H1342" s="304">
        <v>5</v>
      </c>
      <c r="I1342" s="148">
        <f>VLOOKUP(D1342,'Appendix 3b. nax IBGE 2019'!$E$5:$O$1850,11,FALSE)</f>
        <v>2.4999999999999991</v>
      </c>
      <c r="J1342" s="147">
        <f t="shared" si="396"/>
        <v>0.30101315951825452</v>
      </c>
      <c r="K1342" s="146">
        <f t="shared" si="400"/>
        <v>51170.66834274352</v>
      </c>
      <c r="L1342" s="146">
        <f t="shared" si="391"/>
        <v>15403.044552509951</v>
      </c>
      <c r="M1342" s="146">
        <f t="shared" si="397"/>
        <v>217345.73033244273</v>
      </c>
      <c r="N1342" s="146">
        <f t="shared" si="398"/>
        <v>454478.27021105797</v>
      </c>
      <c r="O1342" s="145">
        <f t="shared" si="399"/>
        <v>8.8816168506328932</v>
      </c>
    </row>
    <row r="1343" spans="1:15" x14ac:dyDescent="0.2">
      <c r="A1343" s="143" t="s">
        <v>68</v>
      </c>
      <c r="B1343" s="143" t="s">
        <v>3</v>
      </c>
      <c r="C1343" s="144" t="s">
        <v>22</v>
      </c>
      <c r="D1343" s="143" t="str">
        <f t="shared" si="388"/>
        <v>GOTotal85-89</v>
      </c>
      <c r="E1343" s="146">
        <f>VLOOKUP(D1343,'Appendix 1b. Person-years 2019'!$E$3:$F$1682,2,FALSE)</f>
        <v>29299.635200000001</v>
      </c>
      <c r="F1343" s="146">
        <f>VLOOKUP(D1343,'Appendix 2b.Deaths 2019'!$E$4:$F$1683,2,FALSE)</f>
        <v>3414</v>
      </c>
      <c r="G1343" s="147">
        <f t="shared" si="389"/>
        <v>0.11652022206747475</v>
      </c>
      <c r="H1343" s="304">
        <v>5</v>
      </c>
      <c r="I1343" s="148">
        <f>VLOOKUP(D1343,'Appendix 3b. nax IBGE 2019'!$E$5:$O$1850,11,FALSE)</f>
        <v>2.4999999999999996</v>
      </c>
      <c r="J1343" s="147">
        <f t="shared" si="396"/>
        <v>0.45117390216042053</v>
      </c>
      <c r="K1343" s="146">
        <f t="shared" si="400"/>
        <v>35767.623790233571</v>
      </c>
      <c r="L1343" s="146">
        <f t="shared" si="391"/>
        <v>16137.41839644557</v>
      </c>
      <c r="M1343" s="146">
        <f t="shared" si="397"/>
        <v>138494.57296005392</v>
      </c>
      <c r="N1343" s="146">
        <f t="shared" si="398"/>
        <v>237132.53987861521</v>
      </c>
      <c r="O1343" s="145">
        <f t="shared" si="399"/>
        <v>6.6298097203584652</v>
      </c>
    </row>
    <row r="1344" spans="1:15" x14ac:dyDescent="0.2">
      <c r="A1344" s="143" t="s">
        <v>68</v>
      </c>
      <c r="B1344" s="143" t="s">
        <v>3</v>
      </c>
      <c r="C1344" s="144" t="s">
        <v>5</v>
      </c>
      <c r="D1344" s="143" t="str">
        <f t="shared" si="388"/>
        <v>GOTotal90+</v>
      </c>
      <c r="E1344" s="8">
        <f>VLOOKUP(D1344,'Appendix 1b. Person-years 2019'!$E$3:$F$1682,2,FALSE)</f>
        <v>15838.187400000001</v>
      </c>
      <c r="F1344" s="8">
        <f>VLOOKUP(D1344,'Appendix 2b.Deaths 2019'!$E$4:$F$1683,2,FALSE)</f>
        <v>3152</v>
      </c>
      <c r="G1344" s="7">
        <f t="shared" si="389"/>
        <v>0.1990126723718397</v>
      </c>
      <c r="H1344" s="306"/>
      <c r="I1344" s="148">
        <f>VLOOKUP(D1344,'Appendix 3b. nax IBGE 2019'!$E$5:$O$1850,11,FALSE)</f>
        <v>0</v>
      </c>
      <c r="J1344" s="7">
        <v>1</v>
      </c>
      <c r="K1344" s="8">
        <f t="shared" si="400"/>
        <v>19630.205393788001</v>
      </c>
      <c r="L1344" s="8">
        <f t="shared" si="391"/>
        <v>19630.205393788001</v>
      </c>
      <c r="M1344" s="8">
        <f>K1344*O1344</f>
        <v>98637.966918561287</v>
      </c>
      <c r="N1344" s="8">
        <f>M1344</f>
        <v>98637.966918561287</v>
      </c>
      <c r="O1344" s="142">
        <f>1/G1344</f>
        <v>5.0248056472081224</v>
      </c>
    </row>
    <row r="1345" spans="1:15" x14ac:dyDescent="0.2">
      <c r="A1345" s="143" t="s">
        <v>50</v>
      </c>
      <c r="B1345" s="143" t="s">
        <v>3</v>
      </c>
      <c r="C1345" s="144">
        <v>0</v>
      </c>
      <c r="D1345" s="143" t="str">
        <f t="shared" si="388"/>
        <v>MATotal0</v>
      </c>
      <c r="E1345" s="151">
        <f>VLOOKUP(D1345,'Appendix 1b. Person-years 2019'!$E$3:$F$1682,2,FALSE)</f>
        <v>118711.6876</v>
      </c>
      <c r="F1345" s="151">
        <f>VLOOKUP(D1345,'Appendix 2b.Deaths 2019'!$E$4:$F$1683,2,FALSE)</f>
        <v>1615</v>
      </c>
      <c r="G1345" s="152">
        <f t="shared" si="389"/>
        <v>1.3604389194109981E-2</v>
      </c>
      <c r="H1345" s="307">
        <v>1</v>
      </c>
      <c r="I1345" s="148">
        <f>VLOOKUP(D1345,'Appendix 3b. nax IBGE 2019'!$E$5:$O$1850,11,FALSE)</f>
        <v>0.10572611635465323</v>
      </c>
      <c r="J1345" s="152">
        <f t="shared" ref="J1345:J1363" si="401">(H1345*G1345)/(1+(H1345-I1345)*G1345)</f>
        <v>1.3440866935477471E-2</v>
      </c>
      <c r="K1345" s="151">
        <v>100000</v>
      </c>
      <c r="L1345" s="151">
        <f t="shared" si="391"/>
        <v>1344.086693547747</v>
      </c>
      <c r="M1345" s="151">
        <f t="shared" ref="M1345:M1363" si="402">K1346*H1345+L1345*I1345</f>
        <v>98798.018372605016</v>
      </c>
      <c r="N1345" s="151">
        <f t="shared" ref="N1345:N1363" si="403">N1346+M1345</f>
        <v>7726620.3329161266</v>
      </c>
      <c r="O1345" s="150">
        <f t="shared" ref="O1345:O1363" si="404">N1345/K1345</f>
        <v>77.266203329161272</v>
      </c>
    </row>
    <row r="1346" spans="1:15" x14ac:dyDescent="0.2">
      <c r="A1346" s="143" t="s">
        <v>50</v>
      </c>
      <c r="B1346" s="143" t="s">
        <v>3</v>
      </c>
      <c r="C1346" s="149" t="s">
        <v>107</v>
      </c>
      <c r="D1346" s="143" t="str">
        <f t="shared" si="388"/>
        <v>MATotal01-04</v>
      </c>
      <c r="E1346" s="146">
        <f>VLOOKUP(D1346,'Appendix 1b. Person-years 2019'!$E$3:$F$1682,2,FALSE)</f>
        <v>470572.3763</v>
      </c>
      <c r="F1346" s="146">
        <f>VLOOKUP(D1346,'Appendix 2b.Deaths 2019'!$E$4:$F$1683,2,FALSE)</f>
        <v>292</v>
      </c>
      <c r="G1346" s="147">
        <f t="shared" si="389"/>
        <v>6.2052091177966582E-4</v>
      </c>
      <c r="H1346" s="304">
        <v>4</v>
      </c>
      <c r="I1346" s="148">
        <f>VLOOKUP(D1346,'Appendix 3b. nax IBGE 2019'!$E$5:$O$1850,11,FALSE)</f>
        <v>1.4938150203079239</v>
      </c>
      <c r="J1346" s="147">
        <f t="shared" si="401"/>
        <v>2.4782296525891257E-3</v>
      </c>
      <c r="K1346" s="146">
        <f t="shared" ref="K1346:K1364" si="405">K1345-L1345</f>
        <v>98655.913306452247</v>
      </c>
      <c r="L1346" s="146">
        <f t="shared" si="391"/>
        <v>244.49200975931205</v>
      </c>
      <c r="M1346" s="146">
        <f t="shared" si="402"/>
        <v>394010.91102329548</v>
      </c>
      <c r="N1346" s="146">
        <f t="shared" si="403"/>
        <v>7627822.314543522</v>
      </c>
      <c r="O1346" s="145">
        <f t="shared" si="404"/>
        <v>77.317436521513102</v>
      </c>
    </row>
    <row r="1347" spans="1:15" x14ac:dyDescent="0.2">
      <c r="A1347" s="143" t="s">
        <v>50</v>
      </c>
      <c r="B1347" s="143" t="s">
        <v>3</v>
      </c>
      <c r="C1347" s="149" t="s">
        <v>106</v>
      </c>
      <c r="D1347" s="143" t="str">
        <f t="shared" si="388"/>
        <v>MATotal05-09</v>
      </c>
      <c r="E1347" s="146">
        <f>VLOOKUP(D1347,'Appendix 1b. Person-years 2019'!$E$3:$F$1682,2,FALSE)</f>
        <v>593993.73380000005</v>
      </c>
      <c r="F1347" s="146">
        <f>VLOOKUP(D1347,'Appendix 2b.Deaths 2019'!$E$4:$F$1683,2,FALSE)</f>
        <v>148</v>
      </c>
      <c r="G1347" s="147">
        <f t="shared" si="389"/>
        <v>2.4916087759577638E-4</v>
      </c>
      <c r="H1347" s="304">
        <v>5</v>
      </c>
      <c r="I1347" s="148">
        <f>VLOOKUP(D1347,'Appendix 3b. nax IBGE 2019'!$E$5:$O$1850,11,FALSE)</f>
        <v>2.5000000000003233</v>
      </c>
      <c r="J1347" s="147">
        <f t="shared" si="401"/>
        <v>1.2450288567724182E-3</v>
      </c>
      <c r="K1347" s="146">
        <f t="shared" si="405"/>
        <v>98411.421296692934</v>
      </c>
      <c r="L1347" s="146">
        <f t="shared" si="391"/>
        <v>122.52505935037041</v>
      </c>
      <c r="M1347" s="146">
        <f t="shared" si="402"/>
        <v>491750.79383508879</v>
      </c>
      <c r="N1347" s="146">
        <f t="shared" si="403"/>
        <v>7233811.4035202265</v>
      </c>
      <c r="O1347" s="145">
        <f t="shared" si="404"/>
        <v>73.50581170565124</v>
      </c>
    </row>
    <row r="1348" spans="1:15" x14ac:dyDescent="0.2">
      <c r="A1348" s="143" t="s">
        <v>50</v>
      </c>
      <c r="B1348" s="143" t="s">
        <v>3</v>
      </c>
      <c r="C1348" s="149" t="s">
        <v>71</v>
      </c>
      <c r="D1348" s="143" t="str">
        <f t="shared" si="388"/>
        <v>MATotal10-14</v>
      </c>
      <c r="E1348" s="146">
        <f>VLOOKUP(D1348,'Appendix 1b. Person-years 2019'!$E$3:$F$1682,2,FALSE)</f>
        <v>674944.34109999996</v>
      </c>
      <c r="F1348" s="146">
        <f>VLOOKUP(D1348,'Appendix 2b.Deaths 2019'!$E$4:$F$1683,2,FALSE)</f>
        <v>223</v>
      </c>
      <c r="G1348" s="147">
        <f t="shared" si="389"/>
        <v>3.3039761417447052E-4</v>
      </c>
      <c r="H1348" s="304">
        <v>5</v>
      </c>
      <c r="I1348" s="148">
        <f>VLOOKUP(D1348,'Appendix 3b. nax IBGE 2019'!$E$5:$O$1850,11,FALSE)</f>
        <v>2.4999999999998934</v>
      </c>
      <c r="J1348" s="147">
        <f t="shared" si="401"/>
        <v>1.6506246647445297E-3</v>
      </c>
      <c r="K1348" s="146">
        <f t="shared" si="405"/>
        <v>98288.89623734256</v>
      </c>
      <c r="L1348" s="146">
        <f t="shared" si="391"/>
        <v>162.23807639987342</v>
      </c>
      <c r="M1348" s="146">
        <f t="shared" si="402"/>
        <v>491038.88599571318</v>
      </c>
      <c r="N1348" s="146">
        <f t="shared" si="403"/>
        <v>6742060.6096851379</v>
      </c>
      <c r="O1348" s="145">
        <f t="shared" si="404"/>
        <v>68.5943261933147</v>
      </c>
    </row>
    <row r="1349" spans="1:15" x14ac:dyDescent="0.2">
      <c r="A1349" s="143" t="s">
        <v>50</v>
      </c>
      <c r="B1349" s="143" t="s">
        <v>3</v>
      </c>
      <c r="C1349" s="144" t="s">
        <v>72</v>
      </c>
      <c r="D1349" s="143" t="str">
        <f t="shared" si="388"/>
        <v>MATotal15-19</v>
      </c>
      <c r="E1349" s="146">
        <f>VLOOKUP(D1349,'Appendix 1b. Person-years 2019'!$E$3:$F$1682,2,FALSE)</f>
        <v>669877.56920000003</v>
      </c>
      <c r="F1349" s="146">
        <f>VLOOKUP(D1349,'Appendix 2b.Deaths 2019'!$E$4:$F$1683,2,FALSE)</f>
        <v>608</v>
      </c>
      <c r="G1349" s="147">
        <f t="shared" si="389"/>
        <v>9.0762853983318592E-4</v>
      </c>
      <c r="H1349" s="304">
        <v>5</v>
      </c>
      <c r="I1349" s="148">
        <f>VLOOKUP(D1349,'Appendix 3b. nax IBGE 2019'!$E$5:$O$1850,11,FALSE)</f>
        <v>2.4999999999999316</v>
      </c>
      <c r="J1349" s="147">
        <f t="shared" si="401"/>
        <v>4.5278686421553393E-3</v>
      </c>
      <c r="K1349" s="146">
        <f t="shared" si="405"/>
        <v>98126.658160942694</v>
      </c>
      <c r="L1349" s="146">
        <f t="shared" si="391"/>
        <v>444.30461844642872</v>
      </c>
      <c r="M1349" s="146">
        <f t="shared" si="402"/>
        <v>489522.52925859735</v>
      </c>
      <c r="N1349" s="146">
        <f t="shared" si="403"/>
        <v>6251021.7236894248</v>
      </c>
      <c r="O1349" s="145">
        <f t="shared" si="404"/>
        <v>63.703603494137091</v>
      </c>
    </row>
    <row r="1350" spans="1:15" x14ac:dyDescent="0.2">
      <c r="A1350" s="143" t="s">
        <v>50</v>
      </c>
      <c r="B1350" s="143" t="s">
        <v>3</v>
      </c>
      <c r="C1350" s="144" t="s">
        <v>73</v>
      </c>
      <c r="D1350" s="143" t="str">
        <f t="shared" si="388"/>
        <v>MATotal20-24</v>
      </c>
      <c r="E1350" s="146">
        <f>VLOOKUP(D1350,'Appendix 1b. Person-years 2019'!$E$3:$F$1682,2,FALSE)</f>
        <v>672838.95380000002</v>
      </c>
      <c r="F1350" s="146">
        <f>VLOOKUP(D1350,'Appendix 2b.Deaths 2019'!$E$4:$F$1683,2,FALSE)</f>
        <v>867</v>
      </c>
      <c r="G1350" s="147">
        <f t="shared" si="389"/>
        <v>1.2885698652009287E-3</v>
      </c>
      <c r="H1350" s="304">
        <v>5</v>
      </c>
      <c r="I1350" s="148">
        <f>VLOOKUP(D1350,'Appendix 3b. nax IBGE 2019'!$E$5:$O$1850,11,FALSE)</f>
        <v>2.5000000000000622</v>
      </c>
      <c r="J1350" s="147">
        <f t="shared" si="401"/>
        <v>6.4221608187533452E-3</v>
      </c>
      <c r="K1350" s="146">
        <f t="shared" si="405"/>
        <v>97682.353542496261</v>
      </c>
      <c r="L1350" s="146">
        <f t="shared" si="391"/>
        <v>627.33178360423153</v>
      </c>
      <c r="M1350" s="146">
        <f t="shared" si="402"/>
        <v>486843.43825347081</v>
      </c>
      <c r="N1350" s="146">
        <f t="shared" si="403"/>
        <v>5761499.1944308272</v>
      </c>
      <c r="O1350" s="145">
        <f t="shared" si="404"/>
        <v>58.981985849924399</v>
      </c>
    </row>
    <row r="1351" spans="1:15" x14ac:dyDescent="0.2">
      <c r="A1351" s="143" t="s">
        <v>50</v>
      </c>
      <c r="B1351" s="143" t="s">
        <v>3</v>
      </c>
      <c r="C1351" s="144" t="s">
        <v>74</v>
      </c>
      <c r="D1351" s="143" t="str">
        <f t="shared" si="388"/>
        <v>MATotal25-29</v>
      </c>
      <c r="E1351" s="146">
        <f>VLOOKUP(D1351,'Appendix 1b. Person-years 2019'!$E$3:$F$1682,2,FALSE)</f>
        <v>601779.25249999994</v>
      </c>
      <c r="F1351" s="146">
        <f>VLOOKUP(D1351,'Appendix 2b.Deaths 2019'!$E$4:$F$1683,2,FALSE)</f>
        <v>905</v>
      </c>
      <c r="G1351" s="147">
        <f t="shared" si="389"/>
        <v>1.5038737148885008E-3</v>
      </c>
      <c r="H1351" s="304">
        <v>5</v>
      </c>
      <c r="I1351" s="148">
        <f>VLOOKUP(D1351,'Appendix 3b. nax IBGE 2019'!$E$5:$O$1850,11,FALSE)</f>
        <v>2.4999999999999969</v>
      </c>
      <c r="J1351" s="147">
        <f t="shared" si="401"/>
        <v>7.4912040124246234E-3</v>
      </c>
      <c r="K1351" s="146">
        <f t="shared" si="405"/>
        <v>97055.021758892035</v>
      </c>
      <c r="L1351" s="146">
        <f t="shared" si="391"/>
        <v>727.05896842617119</v>
      </c>
      <c r="M1351" s="146">
        <f t="shared" si="402"/>
        <v>483457.46137339476</v>
      </c>
      <c r="N1351" s="146">
        <f t="shared" si="403"/>
        <v>5274655.7561773565</v>
      </c>
      <c r="O1351" s="145">
        <f t="shared" si="404"/>
        <v>54.34706685534384</v>
      </c>
    </row>
    <row r="1352" spans="1:15" x14ac:dyDescent="0.2">
      <c r="A1352" s="143" t="s">
        <v>50</v>
      </c>
      <c r="B1352" s="143" t="s">
        <v>3</v>
      </c>
      <c r="C1352" s="144" t="s">
        <v>75</v>
      </c>
      <c r="D1352" s="143" t="str">
        <f t="shared" si="388"/>
        <v>MATotal30-34</v>
      </c>
      <c r="E1352" s="146">
        <f>VLOOKUP(D1352,'Appendix 1b. Person-years 2019'!$E$3:$F$1682,2,FALSE)</f>
        <v>588023.3517</v>
      </c>
      <c r="F1352" s="146">
        <f>VLOOKUP(D1352,'Appendix 2b.Deaths 2019'!$E$4:$F$1683,2,FALSE)</f>
        <v>1062</v>
      </c>
      <c r="G1352" s="147">
        <f t="shared" si="389"/>
        <v>1.8060507238865833E-3</v>
      </c>
      <c r="H1352" s="304">
        <v>5</v>
      </c>
      <c r="I1352" s="148">
        <f>VLOOKUP(D1352,'Appendix 3b. nax IBGE 2019'!$E$5:$O$1850,11,FALSE)</f>
        <v>2.5000000000000173</v>
      </c>
      <c r="J1352" s="147">
        <f t="shared" si="401"/>
        <v>8.9896641458376992E-3</v>
      </c>
      <c r="K1352" s="146">
        <f t="shared" si="405"/>
        <v>96327.96279046587</v>
      </c>
      <c r="L1352" s="146">
        <f t="shared" si="391"/>
        <v>865.95603333903898</v>
      </c>
      <c r="M1352" s="146">
        <f t="shared" si="402"/>
        <v>479474.92386898177</v>
      </c>
      <c r="N1352" s="146">
        <f t="shared" si="403"/>
        <v>4791198.2948039621</v>
      </c>
      <c r="O1352" s="145">
        <f t="shared" si="404"/>
        <v>49.738395332057976</v>
      </c>
    </row>
    <row r="1353" spans="1:15" x14ac:dyDescent="0.2">
      <c r="A1353" s="143" t="s">
        <v>50</v>
      </c>
      <c r="B1353" s="143" t="s">
        <v>3</v>
      </c>
      <c r="C1353" s="144" t="s">
        <v>76</v>
      </c>
      <c r="D1353" s="143" t="str">
        <f t="shared" si="388"/>
        <v>MATotal35-39</v>
      </c>
      <c r="E1353" s="146">
        <f>VLOOKUP(D1353,'Appendix 1b. Person-years 2019'!$E$3:$F$1682,2,FALSE)</f>
        <v>542328.55460000003</v>
      </c>
      <c r="F1353" s="146">
        <f>VLOOKUP(D1353,'Appendix 2b.Deaths 2019'!$E$4:$F$1683,2,FALSE)</f>
        <v>1230</v>
      </c>
      <c r="G1353" s="147">
        <f t="shared" si="389"/>
        <v>2.26799785769569E-3</v>
      </c>
      <c r="H1353" s="304">
        <v>5</v>
      </c>
      <c r="I1353" s="148">
        <f>VLOOKUP(D1353,'Appendix 3b. nax IBGE 2019'!$E$5:$O$1850,11,FALSE)</f>
        <v>2.4999999999999742</v>
      </c>
      <c r="J1353" s="147">
        <f t="shared" si="401"/>
        <v>1.1276054121998565E-2</v>
      </c>
      <c r="K1353" s="146">
        <f t="shared" si="405"/>
        <v>95462.00675712683</v>
      </c>
      <c r="L1353" s="146">
        <f t="shared" si="391"/>
        <v>1076.4347547879547</v>
      </c>
      <c r="M1353" s="146">
        <f t="shared" si="402"/>
        <v>474618.94689866423</v>
      </c>
      <c r="N1353" s="146">
        <f t="shared" si="403"/>
        <v>4311723.37093498</v>
      </c>
      <c r="O1353" s="145">
        <f t="shared" si="404"/>
        <v>45.166904797055118</v>
      </c>
    </row>
    <row r="1354" spans="1:15" x14ac:dyDescent="0.2">
      <c r="A1354" s="143" t="s">
        <v>50</v>
      </c>
      <c r="B1354" s="143" t="s">
        <v>3</v>
      </c>
      <c r="C1354" s="144" t="s">
        <v>77</v>
      </c>
      <c r="D1354" s="143" t="str">
        <f t="shared" si="388"/>
        <v>MATotal40-44</v>
      </c>
      <c r="E1354" s="146">
        <f>VLOOKUP(D1354,'Appendix 1b. Person-years 2019'!$E$3:$F$1682,2,FALSE)</f>
        <v>456086.57059999998</v>
      </c>
      <c r="F1354" s="146">
        <f>VLOOKUP(D1354,'Appendix 2b.Deaths 2019'!$E$4:$F$1683,2,FALSE)</f>
        <v>1249</v>
      </c>
      <c r="G1354" s="147">
        <f t="shared" si="389"/>
        <v>2.7385151866166349E-3</v>
      </c>
      <c r="H1354" s="304">
        <v>5</v>
      </c>
      <c r="I1354" s="148">
        <f>VLOOKUP(D1354,'Appendix 3b. nax IBGE 2019'!$E$5:$O$1850,11,FALSE)</f>
        <v>2.5000000000000071</v>
      </c>
      <c r="J1354" s="147">
        <f t="shared" si="401"/>
        <v>1.3599470044963001E-2</v>
      </c>
      <c r="K1354" s="146">
        <f t="shared" si="405"/>
        <v>94385.572002338871</v>
      </c>
      <c r="L1354" s="146">
        <f t="shared" si="391"/>
        <v>1283.5937591225061</v>
      </c>
      <c r="M1354" s="146">
        <f t="shared" si="402"/>
        <v>468718.87561388809</v>
      </c>
      <c r="N1354" s="146">
        <f t="shared" si="403"/>
        <v>3837104.4240363161</v>
      </c>
      <c r="O1354" s="145">
        <f t="shared" si="404"/>
        <v>40.653506067020842</v>
      </c>
    </row>
    <row r="1355" spans="1:15" x14ac:dyDescent="0.2">
      <c r="A1355" s="143" t="s">
        <v>50</v>
      </c>
      <c r="B1355" s="143" t="s">
        <v>3</v>
      </c>
      <c r="C1355" s="144" t="s">
        <v>78</v>
      </c>
      <c r="D1355" s="143" t="str">
        <f t="shared" si="388"/>
        <v>MATotal45-49</v>
      </c>
      <c r="E1355" s="146">
        <f>VLOOKUP(D1355,'Appendix 1b. Person-years 2019'!$E$3:$F$1682,2,FALSE)</f>
        <v>369891.56520000001</v>
      </c>
      <c r="F1355" s="146">
        <f>VLOOKUP(D1355,'Appendix 2b.Deaths 2019'!$E$4:$F$1683,2,FALSE)</f>
        <v>1381</v>
      </c>
      <c r="G1355" s="147">
        <f t="shared" si="389"/>
        <v>3.7335266059751715E-3</v>
      </c>
      <c r="H1355" s="304">
        <v>5</v>
      </c>
      <c r="I1355" s="148">
        <f>VLOOKUP(D1355,'Appendix 3b. nax IBGE 2019'!$E$5:$O$1850,11,FALSE)</f>
        <v>2.5000000000000173</v>
      </c>
      <c r="J1355" s="147">
        <f t="shared" si="401"/>
        <v>1.8495004055578058E-2</v>
      </c>
      <c r="K1355" s="146">
        <f t="shared" si="405"/>
        <v>93101.978243216363</v>
      </c>
      <c r="L1355" s="146">
        <f t="shared" si="391"/>
        <v>1721.9214651906268</v>
      </c>
      <c r="M1355" s="146">
        <f t="shared" si="402"/>
        <v>461205.08755310532</v>
      </c>
      <c r="N1355" s="146">
        <f t="shared" si="403"/>
        <v>3368385.5484224278</v>
      </c>
      <c r="O1355" s="145">
        <f t="shared" si="404"/>
        <v>36.179527137683095</v>
      </c>
    </row>
    <row r="1356" spans="1:15" x14ac:dyDescent="0.2">
      <c r="A1356" s="143" t="s">
        <v>50</v>
      </c>
      <c r="B1356" s="143" t="s">
        <v>3</v>
      </c>
      <c r="C1356" s="144" t="s">
        <v>79</v>
      </c>
      <c r="D1356" s="143" t="str">
        <f t="shared" si="388"/>
        <v>MATotal50-54</v>
      </c>
      <c r="E1356" s="146">
        <f>VLOOKUP(D1356,'Appendix 1b. Person-years 2019'!$E$3:$F$1682,2,FALSE)</f>
        <v>323600.12660000002</v>
      </c>
      <c r="F1356" s="146">
        <f>VLOOKUP(D1356,'Appendix 2b.Deaths 2019'!$E$4:$F$1683,2,FALSE)</f>
        <v>1617</v>
      </c>
      <c r="G1356" s="147">
        <f t="shared" si="389"/>
        <v>4.9969078102332235E-3</v>
      </c>
      <c r="H1356" s="304">
        <v>5</v>
      </c>
      <c r="I1356" s="148">
        <f>VLOOKUP(D1356,'Appendix 3b. nax IBGE 2019'!$E$5:$O$1850,11,FALSE)</f>
        <v>2.4999999999999947</v>
      </c>
      <c r="J1356" s="147">
        <f t="shared" si="401"/>
        <v>2.4676276356038706E-2</v>
      </c>
      <c r="K1356" s="146">
        <f t="shared" si="405"/>
        <v>91380.056778025741</v>
      </c>
      <c r="L1356" s="146">
        <f t="shared" si="391"/>
        <v>2254.9195344850709</v>
      </c>
      <c r="M1356" s="146">
        <f t="shared" si="402"/>
        <v>451262.985053916</v>
      </c>
      <c r="N1356" s="146">
        <f t="shared" si="403"/>
        <v>2907180.4608693225</v>
      </c>
      <c r="O1356" s="145">
        <f t="shared" si="404"/>
        <v>31.81416781050212</v>
      </c>
    </row>
    <row r="1357" spans="1:15" x14ac:dyDescent="0.2">
      <c r="A1357" s="143" t="s">
        <v>50</v>
      </c>
      <c r="B1357" s="143" t="s">
        <v>3</v>
      </c>
      <c r="C1357" s="144" t="s">
        <v>80</v>
      </c>
      <c r="D1357" s="143" t="str">
        <f t="shared" si="388"/>
        <v>MATotal55-59</v>
      </c>
      <c r="E1357" s="146">
        <f>VLOOKUP(D1357,'Appendix 1b. Person-years 2019'!$E$3:$F$1682,2,FALSE)</f>
        <v>268840.04979999998</v>
      </c>
      <c r="F1357" s="146">
        <f>VLOOKUP(D1357,'Appendix 2b.Deaths 2019'!$E$4:$F$1683,2,FALSE)</f>
        <v>2016</v>
      </c>
      <c r="G1357" s="147">
        <f t="shared" si="389"/>
        <v>7.498882705533557E-3</v>
      </c>
      <c r="H1357" s="304">
        <v>5</v>
      </c>
      <c r="I1357" s="148">
        <f>VLOOKUP(D1357,'Appendix 3b. nax IBGE 2019'!$E$5:$O$1850,11,FALSE)</f>
        <v>2.4999999999999947</v>
      </c>
      <c r="J1357" s="147">
        <f t="shared" si="401"/>
        <v>3.6804433208482652E-2</v>
      </c>
      <c r="K1357" s="146">
        <f t="shared" si="405"/>
        <v>89125.137243540667</v>
      </c>
      <c r="L1357" s="146">
        <f t="shared" si="391"/>
        <v>3280.2001608767423</v>
      </c>
      <c r="M1357" s="146">
        <f t="shared" si="402"/>
        <v>437425.18581551145</v>
      </c>
      <c r="N1357" s="146">
        <f t="shared" si="403"/>
        <v>2455917.4758154065</v>
      </c>
      <c r="O1357" s="145">
        <f t="shared" si="404"/>
        <v>27.555833873270124</v>
      </c>
    </row>
    <row r="1358" spans="1:15" x14ac:dyDescent="0.2">
      <c r="A1358" s="143" t="s">
        <v>50</v>
      </c>
      <c r="B1358" s="143" t="s">
        <v>3</v>
      </c>
      <c r="C1358" s="144" t="s">
        <v>81</v>
      </c>
      <c r="D1358" s="143" t="str">
        <f t="shared" si="388"/>
        <v>MATotal60-64</v>
      </c>
      <c r="E1358" s="146">
        <f>VLOOKUP(D1358,'Appendix 1b. Person-years 2019'!$E$3:$F$1682,2,FALSE)</f>
        <v>218344.8743</v>
      </c>
      <c r="F1358" s="146">
        <f>VLOOKUP(D1358,'Appendix 2b.Deaths 2019'!$E$4:$F$1683,2,FALSE)</f>
        <v>2408</v>
      </c>
      <c r="G1358" s="147">
        <f t="shared" si="389"/>
        <v>1.1028424677794234E-2</v>
      </c>
      <c r="H1358" s="304">
        <v>5</v>
      </c>
      <c r="I1358" s="148">
        <f>VLOOKUP(D1358,'Appendix 3b. nax IBGE 2019'!$E$5:$O$1850,11,FALSE)</f>
        <v>2.5000000000000036</v>
      </c>
      <c r="J1358" s="147">
        <f t="shared" si="401"/>
        <v>5.3662588841340751E-2</v>
      </c>
      <c r="K1358" s="146">
        <f t="shared" si="405"/>
        <v>85844.937082663921</v>
      </c>
      <c r="L1358" s="146">
        <f t="shared" si="391"/>
        <v>4606.6615627777601</v>
      </c>
      <c r="M1358" s="146">
        <f t="shared" si="402"/>
        <v>417708.03150637524</v>
      </c>
      <c r="N1358" s="146">
        <f t="shared" si="403"/>
        <v>2018492.289999895</v>
      </c>
      <c r="O1358" s="145">
        <f t="shared" si="404"/>
        <v>23.513236290874076</v>
      </c>
    </row>
    <row r="1359" spans="1:15" x14ac:dyDescent="0.2">
      <c r="A1359" s="143" t="s">
        <v>50</v>
      </c>
      <c r="B1359" s="143" t="s">
        <v>3</v>
      </c>
      <c r="C1359" s="144" t="s">
        <v>82</v>
      </c>
      <c r="D1359" s="143" t="str">
        <f t="shared" si="388"/>
        <v>MATotal65-69</v>
      </c>
      <c r="E1359" s="146">
        <f>VLOOKUP(D1359,'Appendix 1b. Person-years 2019'!$E$3:$F$1682,2,FALSE)</f>
        <v>174331.62909999999</v>
      </c>
      <c r="F1359" s="146">
        <f>VLOOKUP(D1359,'Appendix 2b.Deaths 2019'!$E$4:$F$1683,2,FALSE)</f>
        <v>3049</v>
      </c>
      <c r="G1359" s="147">
        <f t="shared" si="389"/>
        <v>1.7489654721525229E-2</v>
      </c>
      <c r="H1359" s="304">
        <v>5</v>
      </c>
      <c r="I1359" s="148">
        <f>VLOOKUP(D1359,'Appendix 3b. nax IBGE 2019'!$E$5:$O$1850,11,FALSE)</f>
        <v>2.4999999999999987</v>
      </c>
      <c r="J1359" s="147">
        <f t="shared" si="401"/>
        <v>8.3784853223207223E-2</v>
      </c>
      <c r="K1359" s="146">
        <f t="shared" si="405"/>
        <v>81238.275519886156</v>
      </c>
      <c r="L1359" s="146">
        <f t="shared" si="391"/>
        <v>6806.5369905401303</v>
      </c>
      <c r="M1359" s="146">
        <f t="shared" si="402"/>
        <v>389175.03512308042</v>
      </c>
      <c r="N1359" s="146">
        <f t="shared" si="403"/>
        <v>1600784.2584935199</v>
      </c>
      <c r="O1359" s="145">
        <f t="shared" si="404"/>
        <v>19.704803533177746</v>
      </c>
    </row>
    <row r="1360" spans="1:15" x14ac:dyDescent="0.2">
      <c r="A1360" s="143" t="s">
        <v>50</v>
      </c>
      <c r="B1360" s="143" t="s">
        <v>3</v>
      </c>
      <c r="C1360" s="144" t="s">
        <v>19</v>
      </c>
      <c r="D1360" s="143" t="str">
        <f t="shared" si="388"/>
        <v>MATotal70-74</v>
      </c>
      <c r="E1360" s="146">
        <f>VLOOKUP(D1360,'Appendix 1b. Person-years 2019'!$E$3:$F$1682,2,FALSE)</f>
        <v>127610.40059999999</v>
      </c>
      <c r="F1360" s="146">
        <f>VLOOKUP(D1360,'Appendix 2b.Deaths 2019'!$E$4:$F$1683,2,FALSE)</f>
        <v>3229</v>
      </c>
      <c r="G1360" s="147">
        <f t="shared" si="389"/>
        <v>2.5303580153481629E-2</v>
      </c>
      <c r="H1360" s="304">
        <v>5</v>
      </c>
      <c r="I1360" s="148">
        <f>VLOOKUP(D1360,'Appendix 3b. nax IBGE 2019'!$E$5:$O$1850,11,FALSE)</f>
        <v>2.5</v>
      </c>
      <c r="J1360" s="147">
        <f t="shared" si="401"/>
        <v>0.11899067552805546</v>
      </c>
      <c r="K1360" s="146">
        <f t="shared" si="405"/>
        <v>74431.738529346025</v>
      </c>
      <c r="L1360" s="146">
        <f t="shared" si="391"/>
        <v>8856.682848334478</v>
      </c>
      <c r="M1360" s="146">
        <f t="shared" si="402"/>
        <v>350016.98552589392</v>
      </c>
      <c r="N1360" s="146">
        <f t="shared" si="403"/>
        <v>1211609.2233704394</v>
      </c>
      <c r="O1360" s="145">
        <f t="shared" si="404"/>
        <v>16.278126069737592</v>
      </c>
    </row>
    <row r="1361" spans="1:15" x14ac:dyDescent="0.2">
      <c r="A1361" s="143" t="s">
        <v>50</v>
      </c>
      <c r="B1361" s="143" t="s">
        <v>3</v>
      </c>
      <c r="C1361" s="144" t="s">
        <v>20</v>
      </c>
      <c r="D1361" s="143" t="str">
        <f t="shared" si="388"/>
        <v>MATotal75-79</v>
      </c>
      <c r="E1361" s="146">
        <f>VLOOKUP(D1361,'Appendix 1b. Person-years 2019'!$E$3:$F$1682,2,FALSE)</f>
        <v>90434.274000000005</v>
      </c>
      <c r="F1361" s="146">
        <f>VLOOKUP(D1361,'Appendix 2b.Deaths 2019'!$E$4:$F$1683,2,FALSE)</f>
        <v>3735</v>
      </c>
      <c r="G1361" s="147">
        <f t="shared" si="389"/>
        <v>4.1300713046029426E-2</v>
      </c>
      <c r="H1361" s="304">
        <v>5</v>
      </c>
      <c r="I1361" s="148">
        <f>VLOOKUP(D1361,'Appendix 3b. nax IBGE 2019'!$E$5:$O$1850,11,FALSE)</f>
        <v>2.5000000000000013</v>
      </c>
      <c r="J1361" s="147">
        <f t="shared" si="401"/>
        <v>0.18717718700681818</v>
      </c>
      <c r="K1361" s="146">
        <f t="shared" si="405"/>
        <v>65575.055681011552</v>
      </c>
      <c r="L1361" s="146">
        <f t="shared" si="391"/>
        <v>12274.154460187214</v>
      </c>
      <c r="M1361" s="146">
        <f t="shared" si="402"/>
        <v>297189.89225458971</v>
      </c>
      <c r="N1361" s="146">
        <f t="shared" si="403"/>
        <v>861592.23784454551</v>
      </c>
      <c r="O1361" s="145">
        <f t="shared" si="404"/>
        <v>13.139024113616349</v>
      </c>
    </row>
    <row r="1362" spans="1:15" x14ac:dyDescent="0.2">
      <c r="A1362" s="143" t="s">
        <v>50</v>
      </c>
      <c r="B1362" s="143" t="s">
        <v>3</v>
      </c>
      <c r="C1362" s="144" t="s">
        <v>21</v>
      </c>
      <c r="D1362" s="143" t="str">
        <f t="shared" si="388"/>
        <v>MATotal80-84</v>
      </c>
      <c r="E1362" s="146">
        <f>VLOOKUP(D1362,'Appendix 1b. Person-years 2019'!$E$3:$F$1682,2,FALSE)</f>
        <v>58438.010499999997</v>
      </c>
      <c r="F1362" s="146">
        <f>VLOOKUP(D1362,'Appendix 2b.Deaths 2019'!$E$4:$F$1683,2,FALSE)</f>
        <v>3545</v>
      </c>
      <c r="G1362" s="147">
        <f t="shared" si="389"/>
        <v>6.0662571666432762E-2</v>
      </c>
      <c r="H1362" s="304">
        <v>5</v>
      </c>
      <c r="I1362" s="148">
        <f>VLOOKUP(D1362,'Appendix 3b. nax IBGE 2019'!$E$5:$O$1850,11,FALSE)</f>
        <v>2.5</v>
      </c>
      <c r="J1362" s="147">
        <f t="shared" si="401"/>
        <v>0.26337095912519121</v>
      </c>
      <c r="K1362" s="146">
        <f t="shared" si="405"/>
        <v>53300.901220824337</v>
      </c>
      <c r="L1362" s="146">
        <f t="shared" si="391"/>
        <v>14037.909476765581</v>
      </c>
      <c r="M1362" s="146">
        <f t="shared" si="402"/>
        <v>231409.73241220776</v>
      </c>
      <c r="N1362" s="146">
        <f t="shared" si="403"/>
        <v>564402.3455899558</v>
      </c>
      <c r="O1362" s="145">
        <f t="shared" si="404"/>
        <v>10.5889831628109</v>
      </c>
    </row>
    <row r="1363" spans="1:15" x14ac:dyDescent="0.2">
      <c r="A1363" s="143" t="s">
        <v>50</v>
      </c>
      <c r="B1363" s="143" t="s">
        <v>3</v>
      </c>
      <c r="C1363" s="144" t="s">
        <v>22</v>
      </c>
      <c r="D1363" s="143" t="str">
        <f t="shared" si="388"/>
        <v>MATotal85-89</v>
      </c>
      <c r="E1363" s="146">
        <f>VLOOKUP(D1363,'Appendix 1b. Person-years 2019'!$E$3:$F$1682,2,FALSE)</f>
        <v>30421.393499999998</v>
      </c>
      <c r="F1363" s="146">
        <f>VLOOKUP(D1363,'Appendix 2b.Deaths 2019'!$E$4:$F$1683,2,FALSE)</f>
        <v>2856</v>
      </c>
      <c r="G1363" s="147">
        <f t="shared" si="389"/>
        <v>9.3881300999574535E-2</v>
      </c>
      <c r="H1363" s="304">
        <v>5</v>
      </c>
      <c r="I1363" s="148">
        <f>VLOOKUP(D1363,'Appendix 3b. nax IBGE 2019'!$E$5:$O$1850,11,FALSE)</f>
        <v>2.5000000000000009</v>
      </c>
      <c r="J1363" s="147">
        <f t="shared" si="401"/>
        <v>0.38017758845927807</v>
      </c>
      <c r="K1363" s="146">
        <f t="shared" si="405"/>
        <v>39262.99174405876</v>
      </c>
      <c r="L1363" s="146">
        <f t="shared" si="391"/>
        <v>14926.909516952805</v>
      </c>
      <c r="M1363" s="146">
        <f t="shared" si="402"/>
        <v>158997.68492791179</v>
      </c>
      <c r="N1363" s="146">
        <f t="shared" si="403"/>
        <v>332992.61317774805</v>
      </c>
      <c r="O1363" s="145">
        <f t="shared" si="404"/>
        <v>8.4810809973016426</v>
      </c>
    </row>
    <row r="1364" spans="1:15" x14ac:dyDescent="0.2">
      <c r="A1364" s="143" t="s">
        <v>50</v>
      </c>
      <c r="B1364" s="143" t="s">
        <v>3</v>
      </c>
      <c r="C1364" s="144" t="s">
        <v>5</v>
      </c>
      <c r="D1364" s="143" t="str">
        <f t="shared" si="388"/>
        <v>MATotal90+</v>
      </c>
      <c r="E1364" s="8">
        <f>VLOOKUP(D1364,'Appendix 1b. Person-years 2019'!$E$3:$F$1682,2,FALSE)</f>
        <v>21048.625</v>
      </c>
      <c r="F1364" s="8">
        <f>VLOOKUP(D1364,'Appendix 2b.Deaths 2019'!$E$4:$F$1683,2,FALSE)</f>
        <v>2944</v>
      </c>
      <c r="G1364" s="7">
        <f t="shared" si="389"/>
        <v>0.13986661836580774</v>
      </c>
      <c r="H1364" s="306"/>
      <c r="I1364" s="148">
        <f>VLOOKUP(D1364,'Appendix 3b. nax IBGE 2019'!$E$5:$O$1850,11,FALSE)</f>
        <v>0</v>
      </c>
      <c r="J1364" s="7">
        <v>1</v>
      </c>
      <c r="K1364" s="8">
        <f t="shared" si="405"/>
        <v>24336.082227105955</v>
      </c>
      <c r="L1364" s="8">
        <f t="shared" si="391"/>
        <v>24336.082227105955</v>
      </c>
      <c r="M1364" s="8">
        <f>K1364*O1364</f>
        <v>173994.92824983629</v>
      </c>
      <c r="N1364" s="8">
        <f>M1364</f>
        <v>173994.92824983629</v>
      </c>
      <c r="O1364" s="142">
        <f>1/G1364</f>
        <v>7.1496688179347823</v>
      </c>
    </row>
    <row r="1365" spans="1:15" x14ac:dyDescent="0.2">
      <c r="A1365" s="143" t="s">
        <v>59</v>
      </c>
      <c r="B1365" s="143" t="s">
        <v>3</v>
      </c>
      <c r="C1365" s="144">
        <v>0</v>
      </c>
      <c r="D1365" s="143" t="str">
        <f t="shared" si="388"/>
        <v>MGTotal0</v>
      </c>
      <c r="E1365" s="151">
        <f>VLOOKUP(D1365,'Appendix 1b. Person-years 2019'!$E$3:$F$1682,2,FALSE)</f>
        <v>267309.10629999998</v>
      </c>
      <c r="F1365" s="151">
        <f>VLOOKUP(D1365,'Appendix 2b.Deaths 2019'!$E$4:$F$1683,2,FALSE)</f>
        <v>2930</v>
      </c>
      <c r="G1365" s="152">
        <f t="shared" si="389"/>
        <v>1.0961093097635335E-2</v>
      </c>
      <c r="H1365" s="307">
        <v>1</v>
      </c>
      <c r="I1365" s="148">
        <f>VLOOKUP(D1365,'Appendix 3b. nax IBGE 2019'!$E$5:$O$1850,11,FALSE)</f>
        <v>7.8690286330035109E-2</v>
      </c>
      <c r="J1365" s="152">
        <f t="shared" ref="J1365:J1383" si="406">(H1365*G1365)/(1+(H1365-I1365)*G1365)</f>
        <v>1.0851508471498352E-2</v>
      </c>
      <c r="K1365" s="151">
        <v>100000</v>
      </c>
      <c r="L1365" s="151">
        <f t="shared" si="391"/>
        <v>1085.1508471498353</v>
      </c>
      <c r="M1365" s="151">
        <f t="shared" ref="M1365:M1383" si="407">K1366*H1365+L1365*I1365</f>
        <v>99000.239983723659</v>
      </c>
      <c r="N1365" s="151">
        <f t="shared" ref="N1365:N1383" si="408">N1366+M1365</f>
        <v>7774153.2872505942</v>
      </c>
      <c r="O1365" s="150">
        <f t="shared" ref="O1365:O1383" si="409">N1365/K1365</f>
        <v>77.741532872505942</v>
      </c>
    </row>
    <row r="1366" spans="1:15" x14ac:dyDescent="0.2">
      <c r="A1366" s="143" t="s">
        <v>59</v>
      </c>
      <c r="B1366" s="143" t="s">
        <v>3</v>
      </c>
      <c r="C1366" s="149" t="s">
        <v>107</v>
      </c>
      <c r="D1366" s="143" t="str">
        <f t="shared" si="388"/>
        <v>MGTotal01-04</v>
      </c>
      <c r="E1366" s="146">
        <f>VLOOKUP(D1366,'Appendix 1b. Person-years 2019'!$E$3:$F$1682,2,FALSE)</f>
        <v>1064795.4702000001</v>
      </c>
      <c r="F1366" s="146">
        <f>VLOOKUP(D1366,'Appendix 2b.Deaths 2019'!$E$4:$F$1683,2,FALSE)</f>
        <v>500</v>
      </c>
      <c r="G1366" s="147">
        <f t="shared" si="389"/>
        <v>4.6957374819230329E-4</v>
      </c>
      <c r="H1366" s="304">
        <v>4</v>
      </c>
      <c r="I1366" s="148">
        <f>VLOOKUP(D1366,'Appendix 3b. nax IBGE 2019'!$E$5:$O$1850,11,FALSE)</f>
        <v>1.5084594282377786</v>
      </c>
      <c r="J1366" s="147">
        <f t="shared" si="406"/>
        <v>1.8761000269449598E-3</v>
      </c>
      <c r="K1366" s="146">
        <f t="shared" ref="K1366:K1384" si="410">K1365-L1365</f>
        <v>98914.849152850162</v>
      </c>
      <c r="L1366" s="146">
        <f t="shared" si="391"/>
        <v>185.57415116091883</v>
      </c>
      <c r="M1366" s="146">
        <f t="shared" si="407"/>
        <v>395197.03108471289</v>
      </c>
      <c r="N1366" s="146">
        <f t="shared" si="408"/>
        <v>7675153.0472668707</v>
      </c>
      <c r="O1366" s="145">
        <f t="shared" si="409"/>
        <v>77.593537401110382</v>
      </c>
    </row>
    <row r="1367" spans="1:15" x14ac:dyDescent="0.2">
      <c r="A1367" s="143" t="s">
        <v>59</v>
      </c>
      <c r="B1367" s="143" t="s">
        <v>3</v>
      </c>
      <c r="C1367" s="149" t="s">
        <v>106</v>
      </c>
      <c r="D1367" s="143" t="str">
        <f t="shared" si="388"/>
        <v>MGTotal05-09</v>
      </c>
      <c r="E1367" s="146">
        <f>VLOOKUP(D1367,'Appendix 1b. Person-years 2019'!$E$3:$F$1682,2,FALSE)</f>
        <v>1311673.1279</v>
      </c>
      <c r="F1367" s="146">
        <f>VLOOKUP(D1367,'Appendix 2b.Deaths 2019'!$E$4:$F$1683,2,FALSE)</f>
        <v>269</v>
      </c>
      <c r="G1367" s="147">
        <f t="shared" si="389"/>
        <v>2.0508158189584271E-4</v>
      </c>
      <c r="H1367" s="304">
        <v>5</v>
      </c>
      <c r="I1367" s="148">
        <f>VLOOKUP(D1367,'Appendix 3b. nax IBGE 2019'!$E$5:$O$1850,11,FALSE)</f>
        <v>2.4999999999993268</v>
      </c>
      <c r="J1367" s="147">
        <f t="shared" si="406"/>
        <v>1.0248824481948809E-3</v>
      </c>
      <c r="K1367" s="146">
        <f t="shared" si="410"/>
        <v>98729.275001689239</v>
      </c>
      <c r="L1367" s="146">
        <f t="shared" si="391"/>
        <v>101.18590107223692</v>
      </c>
      <c r="M1367" s="146">
        <f t="shared" si="407"/>
        <v>493393.41025576548</v>
      </c>
      <c r="N1367" s="146">
        <f t="shared" si="408"/>
        <v>7279956.0161821581</v>
      </c>
      <c r="O1367" s="145">
        <f t="shared" si="409"/>
        <v>73.736548921863346</v>
      </c>
    </row>
    <row r="1368" spans="1:15" x14ac:dyDescent="0.2">
      <c r="A1368" s="143" t="s">
        <v>59</v>
      </c>
      <c r="B1368" s="143" t="s">
        <v>3</v>
      </c>
      <c r="C1368" s="149" t="s">
        <v>71</v>
      </c>
      <c r="D1368" s="143" t="str">
        <f t="shared" si="388"/>
        <v>MGTotal10-14</v>
      </c>
      <c r="E1368" s="146">
        <f>VLOOKUP(D1368,'Appendix 1b. Person-years 2019'!$E$3:$F$1682,2,FALSE)</f>
        <v>1370733.1144000001</v>
      </c>
      <c r="F1368" s="146">
        <f>VLOOKUP(D1368,'Appendix 2b.Deaths 2019'!$E$4:$F$1683,2,FALSE)</f>
        <v>347</v>
      </c>
      <c r="G1368" s="147">
        <f t="shared" si="389"/>
        <v>2.5314920632955564E-4</v>
      </c>
      <c r="H1368" s="304">
        <v>5</v>
      </c>
      <c r="I1368" s="148">
        <f>VLOOKUP(D1368,'Appendix 3b. nax IBGE 2019'!$E$5:$O$1850,11,FALSE)</f>
        <v>2.4999999999999916</v>
      </c>
      <c r="J1368" s="147">
        <f t="shared" si="406"/>
        <v>1.2649454817858677E-3</v>
      </c>
      <c r="K1368" s="146">
        <f t="shared" si="410"/>
        <v>98628.089100616999</v>
      </c>
      <c r="L1368" s="146">
        <f t="shared" si="391"/>
        <v>124.75915568499946</v>
      </c>
      <c r="M1368" s="146">
        <f t="shared" si="407"/>
        <v>492828.54761387251</v>
      </c>
      <c r="N1368" s="146">
        <f t="shared" si="408"/>
        <v>6786562.6059263926</v>
      </c>
      <c r="O1368" s="145">
        <f t="shared" si="409"/>
        <v>68.809632913023123</v>
      </c>
    </row>
    <row r="1369" spans="1:15" x14ac:dyDescent="0.2">
      <c r="A1369" s="143" t="s">
        <v>59</v>
      </c>
      <c r="B1369" s="143" t="s">
        <v>3</v>
      </c>
      <c r="C1369" s="144" t="s">
        <v>72</v>
      </c>
      <c r="D1369" s="143" t="str">
        <f t="shared" ref="D1369:D1432" si="411">_xlfn.CONCAT(A1369,B1369,C1369)</f>
        <v>MGTotal15-19</v>
      </c>
      <c r="E1369" s="146">
        <f>VLOOKUP(D1369,'Appendix 1b. Person-years 2019'!$E$3:$F$1682,2,FALSE)</f>
        <v>1539561.0921</v>
      </c>
      <c r="F1369" s="146">
        <f>VLOOKUP(D1369,'Appendix 2b.Deaths 2019'!$E$4:$F$1683,2,FALSE)</f>
        <v>1228</v>
      </c>
      <c r="G1369" s="147">
        <f t="shared" ref="G1369:G1432" si="412">F1369/E1369</f>
        <v>7.9762992602325201E-4</v>
      </c>
      <c r="H1369" s="304">
        <v>5</v>
      </c>
      <c r="I1369" s="148">
        <f>VLOOKUP(D1369,'Appendix 3b. nax IBGE 2019'!$E$5:$O$1850,11,FALSE)</f>
        <v>2.4999999999999369</v>
      </c>
      <c r="J1369" s="147">
        <f t="shared" si="406"/>
        <v>3.980212788037063E-3</v>
      </c>
      <c r="K1369" s="146">
        <f t="shared" si="410"/>
        <v>98503.329944932004</v>
      </c>
      <c r="L1369" s="146">
        <f t="shared" ref="L1369:L1432" si="413">K1369*J1369</f>
        <v>392.06421351105251</v>
      </c>
      <c r="M1369" s="146">
        <f t="shared" si="407"/>
        <v>491536.48919088236</v>
      </c>
      <c r="N1369" s="146">
        <f t="shared" si="408"/>
        <v>6293734.0583125204</v>
      </c>
      <c r="O1369" s="145">
        <f t="shared" si="409"/>
        <v>63.893617219143898</v>
      </c>
    </row>
    <row r="1370" spans="1:15" x14ac:dyDescent="0.2">
      <c r="A1370" s="143" t="s">
        <v>59</v>
      </c>
      <c r="B1370" s="143" t="s">
        <v>3</v>
      </c>
      <c r="C1370" s="144" t="s">
        <v>73</v>
      </c>
      <c r="D1370" s="143" t="str">
        <f t="shared" si="411"/>
        <v>MGTotal20-24</v>
      </c>
      <c r="E1370" s="146">
        <f>VLOOKUP(D1370,'Appendix 1b. Person-years 2019'!$E$3:$F$1682,2,FALSE)</f>
        <v>1711258.6706999999</v>
      </c>
      <c r="F1370" s="146">
        <f>VLOOKUP(D1370,'Appendix 2b.Deaths 2019'!$E$4:$F$1683,2,FALSE)</f>
        <v>1898</v>
      </c>
      <c r="G1370" s="147">
        <f t="shared" si="412"/>
        <v>1.1091251325690069E-3</v>
      </c>
      <c r="H1370" s="304">
        <v>5</v>
      </c>
      <c r="I1370" s="148">
        <f>VLOOKUP(D1370,'Appendix 3b. nax IBGE 2019'!$E$5:$O$1850,11,FALSE)</f>
        <v>2.5000000000000058</v>
      </c>
      <c r="J1370" s="147">
        <f t="shared" si="406"/>
        <v>5.5302912004429423E-3</v>
      </c>
      <c r="K1370" s="146">
        <f t="shared" si="410"/>
        <v>98111.26573142095</v>
      </c>
      <c r="L1370" s="146">
        <f t="shared" si="413"/>
        <v>542.58386953879642</v>
      </c>
      <c r="M1370" s="146">
        <f t="shared" si="407"/>
        <v>489199.86898325779</v>
      </c>
      <c r="N1370" s="146">
        <f t="shared" si="408"/>
        <v>5802197.5691216383</v>
      </c>
      <c r="O1370" s="145">
        <f t="shared" si="409"/>
        <v>59.138953369586751</v>
      </c>
    </row>
    <row r="1371" spans="1:15" x14ac:dyDescent="0.2">
      <c r="A1371" s="143" t="s">
        <v>59</v>
      </c>
      <c r="B1371" s="143" t="s">
        <v>3</v>
      </c>
      <c r="C1371" s="144" t="s">
        <v>74</v>
      </c>
      <c r="D1371" s="143" t="str">
        <f t="shared" si="411"/>
        <v>MGTotal25-29</v>
      </c>
      <c r="E1371" s="146">
        <f>VLOOKUP(D1371,'Appendix 1b. Person-years 2019'!$E$3:$F$1682,2,FALSE)</f>
        <v>1708090.4221999999</v>
      </c>
      <c r="F1371" s="146">
        <f>VLOOKUP(D1371,'Appendix 2b.Deaths 2019'!$E$4:$F$1683,2,FALSE)</f>
        <v>1869</v>
      </c>
      <c r="G1371" s="147">
        <f t="shared" si="412"/>
        <v>1.0942043674671219E-3</v>
      </c>
      <c r="H1371" s="304">
        <v>5</v>
      </c>
      <c r="I1371" s="148">
        <f>VLOOKUP(D1371,'Appendix 3b. nax IBGE 2019'!$E$5:$O$1850,11,FALSE)</f>
        <v>2.4999999999999756</v>
      </c>
      <c r="J1371" s="147">
        <f t="shared" si="406"/>
        <v>5.4560966254434034E-3</v>
      </c>
      <c r="K1371" s="146">
        <f t="shared" si="410"/>
        <v>97568.681861882156</v>
      </c>
      <c r="L1371" s="146">
        <f t="shared" si="413"/>
        <v>532.34415585557622</v>
      </c>
      <c r="M1371" s="146">
        <f t="shared" si="407"/>
        <v>486512.5489197718</v>
      </c>
      <c r="N1371" s="146">
        <f t="shared" si="408"/>
        <v>5312997.7001383808</v>
      </c>
      <c r="O1371" s="145">
        <f t="shared" si="409"/>
        <v>54.453925160733846</v>
      </c>
    </row>
    <row r="1372" spans="1:15" x14ac:dyDescent="0.2">
      <c r="A1372" s="143" t="s">
        <v>59</v>
      </c>
      <c r="B1372" s="143" t="s">
        <v>3</v>
      </c>
      <c r="C1372" s="144" t="s">
        <v>75</v>
      </c>
      <c r="D1372" s="143" t="str">
        <f t="shared" si="411"/>
        <v>MGTotal30-34</v>
      </c>
      <c r="E1372" s="146">
        <f>VLOOKUP(D1372,'Appendix 1b. Person-years 2019'!$E$3:$F$1682,2,FALSE)</f>
        <v>1717281.05</v>
      </c>
      <c r="F1372" s="146">
        <f>VLOOKUP(D1372,'Appendix 2b.Deaths 2019'!$E$4:$F$1683,2,FALSE)</f>
        <v>2464</v>
      </c>
      <c r="G1372" s="147">
        <f t="shared" si="412"/>
        <v>1.4348262912468521E-3</v>
      </c>
      <c r="H1372" s="304">
        <v>5</v>
      </c>
      <c r="I1372" s="148">
        <f>VLOOKUP(D1372,'Appendix 3b. nax IBGE 2019'!$E$5:$O$1850,11,FALSE)</f>
        <v>2.5000000000000435</v>
      </c>
      <c r="J1372" s="147">
        <f t="shared" si="406"/>
        <v>7.1484893550609113E-3</v>
      </c>
      <c r="K1372" s="146">
        <f t="shared" si="410"/>
        <v>97036.337706026578</v>
      </c>
      <c r="L1372" s="146">
        <f t="shared" si="413"/>
        <v>693.66322714562671</v>
      </c>
      <c r="M1372" s="146">
        <f t="shared" si="407"/>
        <v>483447.5304622688</v>
      </c>
      <c r="N1372" s="146">
        <f t="shared" si="408"/>
        <v>4826485.151218609</v>
      </c>
      <c r="O1372" s="145">
        <f t="shared" si="409"/>
        <v>49.738945897160065</v>
      </c>
    </row>
    <row r="1373" spans="1:15" x14ac:dyDescent="0.2">
      <c r="A1373" s="143" t="s">
        <v>59</v>
      </c>
      <c r="B1373" s="143" t="s">
        <v>3</v>
      </c>
      <c r="C1373" s="144" t="s">
        <v>76</v>
      </c>
      <c r="D1373" s="143" t="str">
        <f t="shared" si="411"/>
        <v>MGTotal35-39</v>
      </c>
      <c r="E1373" s="146">
        <f>VLOOKUP(D1373,'Appendix 1b. Person-years 2019'!$E$3:$F$1682,2,FALSE)</f>
        <v>1681710.7679000001</v>
      </c>
      <c r="F1373" s="146">
        <f>VLOOKUP(D1373,'Appendix 2b.Deaths 2019'!$E$4:$F$1683,2,FALSE)</f>
        <v>3365</v>
      </c>
      <c r="G1373" s="147">
        <f t="shared" si="412"/>
        <v>2.000938606227735E-3</v>
      </c>
      <c r="H1373" s="304">
        <v>5</v>
      </c>
      <c r="I1373" s="148">
        <f>VLOOKUP(D1373,'Appendix 3b. nax IBGE 2019'!$E$5:$O$1850,11,FALSE)</f>
        <v>2.4999999999999818</v>
      </c>
      <c r="J1373" s="147">
        <f t="shared" si="406"/>
        <v>9.9548951958428923E-3</v>
      </c>
      <c r="K1373" s="146">
        <f t="shared" si="410"/>
        <v>96342.674478880945</v>
      </c>
      <c r="L1373" s="146">
        <f t="shared" si="413"/>
        <v>959.08122732446759</v>
      </c>
      <c r="M1373" s="146">
        <f t="shared" si="407"/>
        <v>479315.66932609357</v>
      </c>
      <c r="N1373" s="146">
        <f t="shared" si="408"/>
        <v>4343037.6207563402</v>
      </c>
      <c r="O1373" s="145">
        <f t="shared" si="409"/>
        <v>45.07906433206157</v>
      </c>
    </row>
    <row r="1374" spans="1:15" x14ac:dyDescent="0.2">
      <c r="A1374" s="143" t="s">
        <v>59</v>
      </c>
      <c r="B1374" s="143" t="s">
        <v>3</v>
      </c>
      <c r="C1374" s="144" t="s">
        <v>77</v>
      </c>
      <c r="D1374" s="143" t="str">
        <f t="shared" si="411"/>
        <v>MGTotal40-44</v>
      </c>
      <c r="E1374" s="146">
        <f>VLOOKUP(D1374,'Appendix 1b. Person-years 2019'!$E$3:$F$1682,2,FALSE)</f>
        <v>1551831.9395000001</v>
      </c>
      <c r="F1374" s="146">
        <f>VLOOKUP(D1374,'Appendix 2b.Deaths 2019'!$E$4:$F$1683,2,FALSE)</f>
        <v>4035</v>
      </c>
      <c r="G1374" s="147">
        <f t="shared" si="412"/>
        <v>2.6001526952074954E-3</v>
      </c>
      <c r="H1374" s="304">
        <v>5</v>
      </c>
      <c r="I1374" s="148">
        <f>VLOOKUP(D1374,'Appendix 3b. nax IBGE 2019'!$E$5:$O$1850,11,FALSE)</f>
        <v>2.5000000000000324</v>
      </c>
      <c r="J1374" s="147">
        <f t="shared" si="406"/>
        <v>1.2916799349432772E-2</v>
      </c>
      <c r="K1374" s="146">
        <f t="shared" si="410"/>
        <v>95383.593251556478</v>
      </c>
      <c r="L1374" s="146">
        <f t="shared" si="413"/>
        <v>1232.0507352582649</v>
      </c>
      <c r="M1374" s="146">
        <f t="shared" si="407"/>
        <v>473837.83941963682</v>
      </c>
      <c r="N1374" s="146">
        <f t="shared" si="408"/>
        <v>3863721.9514302467</v>
      </c>
      <c r="O1374" s="145">
        <f t="shared" si="409"/>
        <v>40.507196465543075</v>
      </c>
    </row>
    <row r="1375" spans="1:15" x14ac:dyDescent="0.2">
      <c r="A1375" s="143" t="s">
        <v>59</v>
      </c>
      <c r="B1375" s="143" t="s">
        <v>3</v>
      </c>
      <c r="C1375" s="144" t="s">
        <v>78</v>
      </c>
      <c r="D1375" s="143" t="str">
        <f t="shared" si="411"/>
        <v>MGTotal45-49</v>
      </c>
      <c r="E1375" s="146">
        <f>VLOOKUP(D1375,'Appendix 1b. Person-years 2019'!$E$3:$F$1682,2,FALSE)</f>
        <v>1380984.6365</v>
      </c>
      <c r="F1375" s="146">
        <f>VLOOKUP(D1375,'Appendix 2b.Deaths 2019'!$E$4:$F$1683,2,FALSE)</f>
        <v>5323</v>
      </c>
      <c r="G1375" s="147">
        <f t="shared" si="412"/>
        <v>3.8544961756350428E-3</v>
      </c>
      <c r="H1375" s="304">
        <v>5</v>
      </c>
      <c r="I1375" s="148">
        <f>VLOOKUP(D1375,'Appendix 3b. nax IBGE 2019'!$E$5:$O$1850,11,FALSE)</f>
        <v>2.5000000000000151</v>
      </c>
      <c r="J1375" s="147">
        <f t="shared" si="406"/>
        <v>1.9088539125530671E-2</v>
      </c>
      <c r="K1375" s="146">
        <f t="shared" si="410"/>
        <v>94151.542516298214</v>
      </c>
      <c r="L1375" s="146">
        <f t="shared" si="413"/>
        <v>1797.215403051423</v>
      </c>
      <c r="M1375" s="146">
        <f t="shared" si="407"/>
        <v>466264.67407386255</v>
      </c>
      <c r="N1375" s="146">
        <f t="shared" si="408"/>
        <v>3389884.1120106098</v>
      </c>
      <c r="O1375" s="145">
        <f t="shared" si="409"/>
        <v>36.004552038261082</v>
      </c>
    </row>
    <row r="1376" spans="1:15" x14ac:dyDescent="0.2">
      <c r="A1376" s="143" t="s">
        <v>59</v>
      </c>
      <c r="B1376" s="143" t="s">
        <v>3</v>
      </c>
      <c r="C1376" s="144" t="s">
        <v>79</v>
      </c>
      <c r="D1376" s="143" t="str">
        <f t="shared" si="411"/>
        <v>MGTotal50-54</v>
      </c>
      <c r="E1376" s="146">
        <f>VLOOKUP(D1376,'Appendix 1b. Person-years 2019'!$E$3:$F$1682,2,FALSE)</f>
        <v>1329889.3679</v>
      </c>
      <c r="F1376" s="146">
        <f>VLOOKUP(D1376,'Appendix 2b.Deaths 2019'!$E$4:$F$1683,2,FALSE)</f>
        <v>7303</v>
      </c>
      <c r="G1376" s="147">
        <f t="shared" si="412"/>
        <v>5.4914342322564865E-3</v>
      </c>
      <c r="H1376" s="304">
        <v>5</v>
      </c>
      <c r="I1376" s="148">
        <f>VLOOKUP(D1376,'Appendix 3b. nax IBGE 2019'!$E$5:$O$1850,11,FALSE)</f>
        <v>2.5000000000000089</v>
      </c>
      <c r="J1376" s="147">
        <f t="shared" si="406"/>
        <v>2.7085327918967162E-2</v>
      </c>
      <c r="K1376" s="146">
        <f t="shared" si="410"/>
        <v>92354.327113246793</v>
      </c>
      <c r="L1376" s="146">
        <f t="shared" si="413"/>
        <v>2501.4472345978493</v>
      </c>
      <c r="M1376" s="146">
        <f t="shared" si="407"/>
        <v>455518.01747973938</v>
      </c>
      <c r="N1376" s="146">
        <f t="shared" si="408"/>
        <v>2923619.4379367474</v>
      </c>
      <c r="O1376" s="145">
        <f t="shared" si="409"/>
        <v>31.656550692548976</v>
      </c>
    </row>
    <row r="1377" spans="1:15" x14ac:dyDescent="0.2">
      <c r="A1377" s="143" t="s">
        <v>59</v>
      </c>
      <c r="B1377" s="143" t="s">
        <v>3</v>
      </c>
      <c r="C1377" s="144" t="s">
        <v>80</v>
      </c>
      <c r="D1377" s="143" t="str">
        <f t="shared" si="411"/>
        <v>MGTotal55-59</v>
      </c>
      <c r="E1377" s="146">
        <f>VLOOKUP(D1377,'Appendix 1b. Person-years 2019'!$E$3:$F$1682,2,FALSE)</f>
        <v>1216039.0647</v>
      </c>
      <c r="F1377" s="146">
        <f>VLOOKUP(D1377,'Appendix 2b.Deaths 2019'!$E$4:$F$1683,2,FALSE)</f>
        <v>9365</v>
      </c>
      <c r="G1377" s="147">
        <f t="shared" si="412"/>
        <v>7.7012328566191E-3</v>
      </c>
      <c r="H1377" s="304">
        <v>5</v>
      </c>
      <c r="I1377" s="148">
        <f>VLOOKUP(D1377,'Appendix 3b. nax IBGE 2019'!$E$5:$O$1850,11,FALSE)</f>
        <v>2.5000000000000138</v>
      </c>
      <c r="J1377" s="147">
        <f t="shared" si="406"/>
        <v>3.7778805831217489E-2</v>
      </c>
      <c r="K1377" s="146">
        <f t="shared" si="410"/>
        <v>89852.87987864895</v>
      </c>
      <c r="L1377" s="146">
        <f t="shared" si="413"/>
        <v>3394.5345023111877</v>
      </c>
      <c r="M1377" s="146">
        <f t="shared" si="407"/>
        <v>440778.06313746684</v>
      </c>
      <c r="N1377" s="146">
        <f t="shared" si="408"/>
        <v>2468101.4204570083</v>
      </c>
      <c r="O1377" s="145">
        <f t="shared" si="409"/>
        <v>27.468250586851632</v>
      </c>
    </row>
    <row r="1378" spans="1:15" x14ac:dyDescent="0.2">
      <c r="A1378" s="143" t="s">
        <v>59</v>
      </c>
      <c r="B1378" s="143" t="s">
        <v>3</v>
      </c>
      <c r="C1378" s="144" t="s">
        <v>81</v>
      </c>
      <c r="D1378" s="143" t="str">
        <f t="shared" si="411"/>
        <v>MGTotal60-64</v>
      </c>
      <c r="E1378" s="146">
        <f>VLOOKUP(D1378,'Appendix 1b. Person-years 2019'!$E$3:$F$1682,2,FALSE)</f>
        <v>1025048.3811999999</v>
      </c>
      <c r="F1378" s="146">
        <f>VLOOKUP(D1378,'Appendix 2b.Deaths 2019'!$E$4:$F$1683,2,FALSE)</f>
        <v>11489</v>
      </c>
      <c r="G1378" s="147">
        <f t="shared" si="412"/>
        <v>1.1208251445214808E-2</v>
      </c>
      <c r="H1378" s="304">
        <v>5</v>
      </c>
      <c r="I1378" s="148">
        <f>VLOOKUP(D1378,'Appendix 3b. nax IBGE 2019'!$E$5:$O$1850,11,FALSE)</f>
        <v>2.4999999999999956</v>
      </c>
      <c r="J1378" s="147">
        <f t="shared" si="406"/>
        <v>5.4513747746173721E-2</v>
      </c>
      <c r="K1378" s="146">
        <f t="shared" si="410"/>
        <v>86458.345376337762</v>
      </c>
      <c r="L1378" s="146">
        <f t="shared" si="413"/>
        <v>4713.1684303972415</v>
      </c>
      <c r="M1378" s="146">
        <f t="shared" si="407"/>
        <v>420508.80580569571</v>
      </c>
      <c r="N1378" s="146">
        <f t="shared" si="408"/>
        <v>2027323.3573195413</v>
      </c>
      <c r="O1378" s="145">
        <f t="shared" si="409"/>
        <v>23.448556047365518</v>
      </c>
    </row>
    <row r="1379" spans="1:15" x14ac:dyDescent="0.2">
      <c r="A1379" s="143" t="s">
        <v>59</v>
      </c>
      <c r="B1379" s="143" t="s">
        <v>3</v>
      </c>
      <c r="C1379" s="144" t="s">
        <v>82</v>
      </c>
      <c r="D1379" s="143" t="str">
        <f t="shared" si="411"/>
        <v>MGTotal65-69</v>
      </c>
      <c r="E1379" s="146">
        <f>VLOOKUP(D1379,'Appendix 1b. Person-years 2019'!$E$3:$F$1682,2,FALSE)</f>
        <v>795717.51089999999</v>
      </c>
      <c r="F1379" s="146">
        <f>VLOOKUP(D1379,'Appendix 2b.Deaths 2019'!$E$4:$F$1683,2,FALSE)</f>
        <v>13158</v>
      </c>
      <c r="G1379" s="147">
        <f t="shared" si="412"/>
        <v>1.6536019152220971E-2</v>
      </c>
      <c r="H1379" s="304">
        <v>5</v>
      </c>
      <c r="I1379" s="148">
        <f>VLOOKUP(D1379,'Appendix 3b. nax IBGE 2019'!$E$5:$O$1850,11,FALSE)</f>
        <v>2.5000000000000062</v>
      </c>
      <c r="J1379" s="147">
        <f t="shared" si="406"/>
        <v>7.9397787427252328E-2</v>
      </c>
      <c r="K1379" s="146">
        <f t="shared" si="410"/>
        <v>81745.176945940519</v>
      </c>
      <c r="L1379" s="146">
        <f t="shared" si="413"/>
        <v>6490.3861823569132</v>
      </c>
      <c r="M1379" s="146">
        <f t="shared" si="407"/>
        <v>392499.91927381034</v>
      </c>
      <c r="N1379" s="146">
        <f t="shared" si="408"/>
        <v>1606814.5515138456</v>
      </c>
      <c r="O1379" s="145">
        <f t="shared" si="409"/>
        <v>19.656383551245593</v>
      </c>
    </row>
    <row r="1380" spans="1:15" x14ac:dyDescent="0.2">
      <c r="A1380" s="143" t="s">
        <v>59</v>
      </c>
      <c r="B1380" s="143" t="s">
        <v>3</v>
      </c>
      <c r="C1380" s="144" t="s">
        <v>19</v>
      </c>
      <c r="D1380" s="143" t="str">
        <f t="shared" si="411"/>
        <v>MGTotal70-74</v>
      </c>
      <c r="E1380" s="146">
        <f>VLOOKUP(D1380,'Appendix 1b. Person-years 2019'!$E$3:$F$1682,2,FALSE)</f>
        <v>578717.69339999999</v>
      </c>
      <c r="F1380" s="146">
        <f>VLOOKUP(D1380,'Appendix 2b.Deaths 2019'!$E$4:$F$1683,2,FALSE)</f>
        <v>13805</v>
      </c>
      <c r="G1380" s="147">
        <f t="shared" si="412"/>
        <v>2.3854463337546886E-2</v>
      </c>
      <c r="H1380" s="304">
        <v>5</v>
      </c>
      <c r="I1380" s="148">
        <f>VLOOKUP(D1380,'Appendix 3b. nax IBGE 2019'!$E$5:$O$1850,11,FALSE)</f>
        <v>2.5000000000000018</v>
      </c>
      <c r="J1380" s="147">
        <f t="shared" si="406"/>
        <v>0.11255968923724557</v>
      </c>
      <c r="K1380" s="146">
        <f t="shared" si="410"/>
        <v>75254.790763583602</v>
      </c>
      <c r="L1380" s="146">
        <f t="shared" si="413"/>
        <v>8470.6558619629086</v>
      </c>
      <c r="M1380" s="146">
        <f t="shared" si="407"/>
        <v>355097.31416301074</v>
      </c>
      <c r="N1380" s="146">
        <f t="shared" si="408"/>
        <v>1214314.6322400353</v>
      </c>
      <c r="O1380" s="145">
        <f t="shared" si="409"/>
        <v>16.136044229461227</v>
      </c>
    </row>
    <row r="1381" spans="1:15" x14ac:dyDescent="0.2">
      <c r="A1381" s="143" t="s">
        <v>59</v>
      </c>
      <c r="B1381" s="143" t="s">
        <v>3</v>
      </c>
      <c r="C1381" s="144" t="s">
        <v>20</v>
      </c>
      <c r="D1381" s="143" t="str">
        <f t="shared" si="411"/>
        <v>MGTotal75-79</v>
      </c>
      <c r="E1381" s="146">
        <f>VLOOKUP(D1381,'Appendix 1b. Person-years 2019'!$E$3:$F$1682,2,FALSE)</f>
        <v>399723.27519999997</v>
      </c>
      <c r="F1381" s="146">
        <f>VLOOKUP(D1381,'Appendix 2b.Deaths 2019'!$E$4:$F$1683,2,FALSE)</f>
        <v>15712</v>
      </c>
      <c r="G1381" s="147">
        <f t="shared" si="412"/>
        <v>3.9307193187933735E-2</v>
      </c>
      <c r="H1381" s="304">
        <v>5</v>
      </c>
      <c r="I1381" s="148">
        <f>VLOOKUP(D1381,'Appendix 3b. nax IBGE 2019'!$E$5:$O$1850,11,FALSE)</f>
        <v>2.5000000000000004</v>
      </c>
      <c r="J1381" s="147">
        <f t="shared" si="406"/>
        <v>0.1789508289299433</v>
      </c>
      <c r="K1381" s="146">
        <f t="shared" si="410"/>
        <v>66784.134901620695</v>
      </c>
      <c r="L1381" s="146">
        <f t="shared" si="413"/>
        <v>11951.07630001418</v>
      </c>
      <c r="M1381" s="146">
        <f t="shared" si="407"/>
        <v>304042.983758068</v>
      </c>
      <c r="N1381" s="146">
        <f t="shared" si="408"/>
        <v>859217.31807702454</v>
      </c>
      <c r="O1381" s="145">
        <f t="shared" si="409"/>
        <v>12.865590298395455</v>
      </c>
    </row>
    <row r="1382" spans="1:15" x14ac:dyDescent="0.2">
      <c r="A1382" s="143" t="s">
        <v>59</v>
      </c>
      <c r="B1382" s="143" t="s">
        <v>3</v>
      </c>
      <c r="C1382" s="144" t="s">
        <v>21</v>
      </c>
      <c r="D1382" s="143" t="str">
        <f t="shared" si="411"/>
        <v>MGTotal80-84</v>
      </c>
      <c r="E1382" s="146">
        <f>VLOOKUP(D1382,'Appendix 1b. Person-years 2019'!$E$3:$F$1682,2,FALSE)</f>
        <v>267832.95679999999</v>
      </c>
      <c r="F1382" s="146">
        <f>VLOOKUP(D1382,'Appendix 2b.Deaths 2019'!$E$4:$F$1683,2,FALSE)</f>
        <v>16356</v>
      </c>
      <c r="G1382" s="147">
        <f t="shared" si="412"/>
        <v>6.1067914103691071E-2</v>
      </c>
      <c r="H1382" s="304">
        <v>5</v>
      </c>
      <c r="I1382" s="148">
        <f>VLOOKUP(D1382,'Appendix 3b. nax IBGE 2019'!$E$5:$O$1850,11,FALSE)</f>
        <v>2.4999999999999987</v>
      </c>
      <c r="J1382" s="147">
        <f t="shared" si="406"/>
        <v>0.2648976961340116</v>
      </c>
      <c r="K1382" s="146">
        <f t="shared" si="410"/>
        <v>54833.058601606514</v>
      </c>
      <c r="L1382" s="146">
        <f t="shared" si="413"/>
        <v>14525.150895546813</v>
      </c>
      <c r="M1382" s="146">
        <f t="shared" si="407"/>
        <v>237852.41576916553</v>
      </c>
      <c r="N1382" s="146">
        <f t="shared" si="408"/>
        <v>555174.33431895648</v>
      </c>
      <c r="O1382" s="145">
        <f t="shared" si="409"/>
        <v>10.12481062478413</v>
      </c>
    </row>
    <row r="1383" spans="1:15" x14ac:dyDescent="0.2">
      <c r="A1383" s="143" t="s">
        <v>59</v>
      </c>
      <c r="B1383" s="143" t="s">
        <v>3</v>
      </c>
      <c r="C1383" s="144" t="s">
        <v>22</v>
      </c>
      <c r="D1383" s="143" t="str">
        <f t="shared" si="411"/>
        <v>MGTotal85-89</v>
      </c>
      <c r="E1383" s="146">
        <f>VLOOKUP(D1383,'Appendix 1b. Person-years 2019'!$E$3:$F$1682,2,FALSE)</f>
        <v>145103.4173</v>
      </c>
      <c r="F1383" s="146">
        <f>VLOOKUP(D1383,'Appendix 2b.Deaths 2019'!$E$4:$F$1683,2,FALSE)</f>
        <v>14721</v>
      </c>
      <c r="G1383" s="147">
        <f t="shared" si="412"/>
        <v>0.10145178021248435</v>
      </c>
      <c r="H1383" s="304">
        <v>5</v>
      </c>
      <c r="I1383" s="148">
        <f>VLOOKUP(D1383,'Appendix 3b. nax IBGE 2019'!$E$5:$O$1850,11,FALSE)</f>
        <v>2.4999999999999996</v>
      </c>
      <c r="J1383" s="147">
        <f t="shared" si="406"/>
        <v>0.40463224667183489</v>
      </c>
      <c r="K1383" s="146">
        <f t="shared" si="410"/>
        <v>40307.907706059705</v>
      </c>
      <c r="L1383" s="146">
        <f t="shared" si="413"/>
        <v>16309.879253743906</v>
      </c>
      <c r="M1383" s="146">
        <f t="shared" si="407"/>
        <v>160764.84039593875</v>
      </c>
      <c r="N1383" s="146">
        <f t="shared" si="408"/>
        <v>317321.91854979098</v>
      </c>
      <c r="O1383" s="145">
        <f t="shared" si="409"/>
        <v>7.8724482764975239</v>
      </c>
    </row>
    <row r="1384" spans="1:15" x14ac:dyDescent="0.2">
      <c r="A1384" s="143" t="s">
        <v>59</v>
      </c>
      <c r="B1384" s="143" t="s">
        <v>3</v>
      </c>
      <c r="C1384" s="144" t="s">
        <v>5</v>
      </c>
      <c r="D1384" s="143" t="str">
        <f t="shared" si="411"/>
        <v>MGTotal90+</v>
      </c>
      <c r="E1384" s="8">
        <f>VLOOKUP(D1384,'Appendix 1b. Person-years 2019'!$E$3:$F$1682,2,FALSE)</f>
        <v>94516.053799999994</v>
      </c>
      <c r="F1384" s="8">
        <f>VLOOKUP(D1384,'Appendix 2b.Deaths 2019'!$E$4:$F$1683,2,FALSE)</f>
        <v>14488</v>
      </c>
      <c r="G1384" s="7">
        <f t="shared" si="412"/>
        <v>0.15328612883751183</v>
      </c>
      <c r="H1384" s="306"/>
      <c r="I1384" s="148">
        <f>VLOOKUP(D1384,'Appendix 3b. nax IBGE 2019'!$E$5:$O$1850,11,FALSE)</f>
        <v>0</v>
      </c>
      <c r="J1384" s="7">
        <v>1</v>
      </c>
      <c r="K1384" s="8">
        <f t="shared" si="410"/>
        <v>23998.028452315797</v>
      </c>
      <c r="L1384" s="8">
        <f t="shared" si="413"/>
        <v>23998.028452315797</v>
      </c>
      <c r="M1384" s="8">
        <f>K1384*O1384</f>
        <v>156557.0781538522</v>
      </c>
      <c r="N1384" s="8">
        <f>M1384</f>
        <v>156557.0781538522</v>
      </c>
      <c r="O1384" s="142">
        <f>1/G1384</f>
        <v>6.5237475013804529</v>
      </c>
    </row>
    <row r="1385" spans="1:15" x14ac:dyDescent="0.2">
      <c r="A1385" s="143" t="s">
        <v>66</v>
      </c>
      <c r="B1385" s="143" t="s">
        <v>3</v>
      </c>
      <c r="C1385" s="144">
        <v>0</v>
      </c>
      <c r="D1385" s="143" t="str">
        <f t="shared" si="411"/>
        <v>MSTotal0</v>
      </c>
      <c r="E1385" s="151">
        <f>VLOOKUP(D1385,'Appendix 1b. Person-years 2019'!$E$3:$F$1682,2,FALSE)</f>
        <v>43974.950199999999</v>
      </c>
      <c r="F1385" s="151">
        <f>VLOOKUP(D1385,'Appendix 2b.Deaths 2019'!$E$4:$F$1683,2,FALSE)</f>
        <v>484</v>
      </c>
      <c r="G1385" s="152">
        <f t="shared" si="412"/>
        <v>1.1006266017329111E-2</v>
      </c>
      <c r="H1385" s="307">
        <v>1</v>
      </c>
      <c r="I1385" s="148">
        <f>VLOOKUP(D1385,'Appendix 3b. nax IBGE 2019'!$E$5:$O$1850,11,FALSE)</f>
        <v>8.8570284828312862E-2</v>
      </c>
      <c r="J1385" s="152">
        <f t="shared" ref="J1385:J1403" si="414">(H1385*G1385)/(1+(H1385-I1385)*G1385)</f>
        <v>1.0896953900958555E-2</v>
      </c>
      <c r="K1385" s="151">
        <v>100000</v>
      </c>
      <c r="L1385" s="151">
        <f t="shared" si="413"/>
        <v>1089.6953900958556</v>
      </c>
      <c r="M1385" s="151">
        <f t="shared" ref="M1385:M1403" si="415">K1386*H1385+L1385*I1385</f>
        <v>99006.819240981029</v>
      </c>
      <c r="N1385" s="151">
        <f t="shared" ref="N1385:N1403" si="416">N1386+M1385</f>
        <v>7649346.825996547</v>
      </c>
      <c r="O1385" s="150">
        <f t="shared" ref="O1385:O1403" si="417">N1385/K1385</f>
        <v>76.493468259965468</v>
      </c>
    </row>
    <row r="1386" spans="1:15" x14ac:dyDescent="0.2">
      <c r="A1386" s="143" t="s">
        <v>66</v>
      </c>
      <c r="B1386" s="143" t="s">
        <v>3</v>
      </c>
      <c r="C1386" s="149" t="s">
        <v>107</v>
      </c>
      <c r="D1386" s="143" t="str">
        <f t="shared" si="411"/>
        <v>MSTotal01-04</v>
      </c>
      <c r="E1386" s="146">
        <f>VLOOKUP(D1386,'Appendix 1b. Person-years 2019'!$E$3:$F$1682,2,FALSE)</f>
        <v>175751.86720000001</v>
      </c>
      <c r="F1386" s="146">
        <f>VLOOKUP(D1386,'Appendix 2b.Deaths 2019'!$E$4:$F$1683,2,FALSE)</f>
        <v>87</v>
      </c>
      <c r="G1386" s="147">
        <f t="shared" si="412"/>
        <v>4.9501607798565681E-4</v>
      </c>
      <c r="H1386" s="304">
        <v>4</v>
      </c>
      <c r="I1386" s="148">
        <f>VLOOKUP(D1386,'Appendix 3b. nax IBGE 2019'!$E$5:$O$1850,11,FALSE)</f>
        <v>1.5031077623845703</v>
      </c>
      <c r="J1386" s="147">
        <f t="shared" si="414"/>
        <v>1.9776199700946985E-3</v>
      </c>
      <c r="K1386" s="146">
        <f t="shared" ref="K1386:K1404" si="418">K1385-L1385</f>
        <v>98910.304609904138</v>
      </c>
      <c r="L1386" s="146">
        <f t="shared" si="413"/>
        <v>195.60699364469613</v>
      </c>
      <c r="M1386" s="146">
        <f t="shared" si="415"/>
        <v>395152.80885556177</v>
      </c>
      <c r="N1386" s="146">
        <f t="shared" si="416"/>
        <v>7550340.0067555662</v>
      </c>
      <c r="O1386" s="145">
        <f t="shared" si="417"/>
        <v>76.335221456789768</v>
      </c>
    </row>
    <row r="1387" spans="1:15" x14ac:dyDescent="0.2">
      <c r="A1387" s="143" t="s">
        <v>66</v>
      </c>
      <c r="B1387" s="143" t="s">
        <v>3</v>
      </c>
      <c r="C1387" s="149" t="s">
        <v>106</v>
      </c>
      <c r="D1387" s="143" t="str">
        <f t="shared" si="411"/>
        <v>MSTotal05-09</v>
      </c>
      <c r="E1387" s="146">
        <f>VLOOKUP(D1387,'Appendix 1b. Person-years 2019'!$E$3:$F$1682,2,FALSE)</f>
        <v>212236.75159999999</v>
      </c>
      <c r="F1387" s="146">
        <f>VLOOKUP(D1387,'Appendix 2b.Deaths 2019'!$E$4:$F$1683,2,FALSE)</f>
        <v>53</v>
      </c>
      <c r="G1387" s="147">
        <f t="shared" si="412"/>
        <v>2.4972112322887627E-4</v>
      </c>
      <c r="H1387" s="304">
        <v>5</v>
      </c>
      <c r="I1387" s="148">
        <f>VLOOKUP(D1387,'Appendix 3b. nax IBGE 2019'!$E$5:$O$1850,11,FALSE)</f>
        <v>2.4999999999996683</v>
      </c>
      <c r="J1387" s="147">
        <f t="shared" si="414"/>
        <v>1.2478265944974494E-3</v>
      </c>
      <c r="K1387" s="146">
        <f t="shared" si="418"/>
        <v>98714.697616259436</v>
      </c>
      <c r="L1387" s="146">
        <f t="shared" si="413"/>
        <v>123.1788249533425</v>
      </c>
      <c r="M1387" s="146">
        <f t="shared" si="415"/>
        <v>493265.54101891373</v>
      </c>
      <c r="N1387" s="146">
        <f t="shared" si="416"/>
        <v>7155187.1979000047</v>
      </c>
      <c r="O1387" s="145">
        <f t="shared" si="417"/>
        <v>72.483504186122971</v>
      </c>
    </row>
    <row r="1388" spans="1:15" x14ac:dyDescent="0.2">
      <c r="A1388" s="143" t="s">
        <v>66</v>
      </c>
      <c r="B1388" s="143" t="s">
        <v>3</v>
      </c>
      <c r="C1388" s="149" t="s">
        <v>71</v>
      </c>
      <c r="D1388" s="143" t="str">
        <f t="shared" si="411"/>
        <v>MSTotal10-14</v>
      </c>
      <c r="E1388" s="146">
        <f>VLOOKUP(D1388,'Appendix 1b. Person-years 2019'!$E$3:$F$1682,2,FALSE)</f>
        <v>204102.7488</v>
      </c>
      <c r="F1388" s="146">
        <f>VLOOKUP(D1388,'Appendix 2b.Deaths 2019'!$E$4:$F$1683,2,FALSE)</f>
        <v>74</v>
      </c>
      <c r="G1388" s="147">
        <f t="shared" si="412"/>
        <v>3.6256248597863079E-4</v>
      </c>
      <c r="H1388" s="304">
        <v>5</v>
      </c>
      <c r="I1388" s="148">
        <f>VLOOKUP(D1388,'Appendix 3b. nax IBGE 2019'!$E$5:$O$1850,11,FALSE)</f>
        <v>2.4999999999999702</v>
      </c>
      <c r="J1388" s="147">
        <f t="shared" si="414"/>
        <v>1.8111707734477713E-3</v>
      </c>
      <c r="K1388" s="146">
        <f t="shared" si="418"/>
        <v>98591.518791306094</v>
      </c>
      <c r="L1388" s="146">
        <f t="shared" si="413"/>
        <v>178.56607734464035</v>
      </c>
      <c r="M1388" s="146">
        <f t="shared" si="415"/>
        <v>492511.17876316886</v>
      </c>
      <c r="N1388" s="146">
        <f t="shared" si="416"/>
        <v>6661921.6568810912</v>
      </c>
      <c r="O1388" s="145">
        <f t="shared" si="417"/>
        <v>67.570940569266767</v>
      </c>
    </row>
    <row r="1389" spans="1:15" x14ac:dyDescent="0.2">
      <c r="A1389" s="143" t="s">
        <v>66</v>
      </c>
      <c r="B1389" s="143" t="s">
        <v>3</v>
      </c>
      <c r="C1389" s="144" t="s">
        <v>72</v>
      </c>
      <c r="D1389" s="143" t="str">
        <f t="shared" si="411"/>
        <v>MSTotal15-19</v>
      </c>
      <c r="E1389" s="146">
        <f>VLOOKUP(D1389,'Appendix 1b. Person-years 2019'!$E$3:$F$1682,2,FALSE)</f>
        <v>209389.1305</v>
      </c>
      <c r="F1389" s="146">
        <f>VLOOKUP(D1389,'Appendix 2b.Deaths 2019'!$E$4:$F$1683,2,FALSE)</f>
        <v>209</v>
      </c>
      <c r="G1389" s="147">
        <f t="shared" si="412"/>
        <v>9.981415916906918E-4</v>
      </c>
      <c r="H1389" s="304">
        <v>5</v>
      </c>
      <c r="I1389" s="148">
        <f>VLOOKUP(D1389,'Appendix 3b. nax IBGE 2019'!$E$5:$O$1850,11,FALSE)</f>
        <v>2.5000000000000782</v>
      </c>
      <c r="J1389" s="147">
        <f t="shared" si="414"/>
        <v>4.9782853742351358E-3</v>
      </c>
      <c r="K1389" s="146">
        <f t="shared" si="418"/>
        <v>98412.952713961451</v>
      </c>
      <c r="L1389" s="146">
        <f t="shared" si="413"/>
        <v>489.92776313120828</v>
      </c>
      <c r="M1389" s="146">
        <f t="shared" si="415"/>
        <v>490839.94416197925</v>
      </c>
      <c r="N1389" s="146">
        <f t="shared" si="416"/>
        <v>6169410.4781179223</v>
      </c>
      <c r="O1389" s="145">
        <f t="shared" si="417"/>
        <v>62.68900899711236</v>
      </c>
    </row>
    <row r="1390" spans="1:15" x14ac:dyDescent="0.2">
      <c r="A1390" s="143" t="s">
        <v>66</v>
      </c>
      <c r="B1390" s="143" t="s">
        <v>3</v>
      </c>
      <c r="C1390" s="144" t="s">
        <v>73</v>
      </c>
      <c r="D1390" s="143" t="str">
        <f t="shared" si="411"/>
        <v>MSTotal20-24</v>
      </c>
      <c r="E1390" s="146">
        <f>VLOOKUP(D1390,'Appendix 1b. Person-years 2019'!$E$3:$F$1682,2,FALSE)</f>
        <v>226528.04370000001</v>
      </c>
      <c r="F1390" s="146">
        <f>VLOOKUP(D1390,'Appendix 2b.Deaths 2019'!$E$4:$F$1683,2,FALSE)</f>
        <v>266</v>
      </c>
      <c r="G1390" s="147">
        <f t="shared" si="412"/>
        <v>1.1742475485828777E-3</v>
      </c>
      <c r="H1390" s="304">
        <v>5</v>
      </c>
      <c r="I1390" s="148">
        <f>VLOOKUP(D1390,'Appendix 3b. nax IBGE 2019'!$E$5:$O$1850,11,FALSE)</f>
        <v>2.5000000000000115</v>
      </c>
      <c r="J1390" s="147">
        <f t="shared" si="414"/>
        <v>5.8540524759913681E-3</v>
      </c>
      <c r="K1390" s="146">
        <f t="shared" si="418"/>
        <v>97923.024950830237</v>
      </c>
      <c r="L1390" s="146">
        <f t="shared" si="413"/>
        <v>573.24652666997224</v>
      </c>
      <c r="M1390" s="146">
        <f t="shared" si="415"/>
        <v>488182.00843747624</v>
      </c>
      <c r="N1390" s="146">
        <f t="shared" si="416"/>
        <v>5678570.5339559428</v>
      </c>
      <c r="O1390" s="145">
        <f t="shared" si="417"/>
        <v>57.990146207261311</v>
      </c>
    </row>
    <row r="1391" spans="1:15" x14ac:dyDescent="0.2">
      <c r="A1391" s="143" t="s">
        <v>66</v>
      </c>
      <c r="B1391" s="143" t="s">
        <v>3</v>
      </c>
      <c r="C1391" s="144" t="s">
        <v>74</v>
      </c>
      <c r="D1391" s="143" t="str">
        <f t="shared" si="411"/>
        <v>MSTotal25-29</v>
      </c>
      <c r="E1391" s="146">
        <f>VLOOKUP(D1391,'Appendix 1b. Person-years 2019'!$E$3:$F$1682,2,FALSE)</f>
        <v>228514.76689999999</v>
      </c>
      <c r="F1391" s="146">
        <f>VLOOKUP(D1391,'Appendix 2b.Deaths 2019'!$E$4:$F$1683,2,FALSE)</f>
        <v>334</v>
      </c>
      <c r="G1391" s="147">
        <f t="shared" si="412"/>
        <v>1.4616123261135298E-3</v>
      </c>
      <c r="H1391" s="304">
        <v>5</v>
      </c>
      <c r="I1391" s="148">
        <f>VLOOKUP(D1391,'Appendix 3b. nax IBGE 2019'!$E$5:$O$1850,11,FALSE)</f>
        <v>2.5000000000000724</v>
      </c>
      <c r="J1391" s="147">
        <f t="shared" si="414"/>
        <v>7.2814549697281612E-3</v>
      </c>
      <c r="K1391" s="146">
        <f t="shared" si="418"/>
        <v>97349.778424160264</v>
      </c>
      <c r="L1391" s="146">
        <f t="shared" si="413"/>
        <v>708.84802790853712</v>
      </c>
      <c r="M1391" s="146">
        <f t="shared" si="415"/>
        <v>484976.77205103007</v>
      </c>
      <c r="N1391" s="146">
        <f t="shared" si="416"/>
        <v>5190388.5255184667</v>
      </c>
      <c r="O1391" s="145">
        <f t="shared" si="417"/>
        <v>53.316901276380477</v>
      </c>
    </row>
    <row r="1392" spans="1:15" x14ac:dyDescent="0.2">
      <c r="A1392" s="143" t="s">
        <v>66</v>
      </c>
      <c r="B1392" s="143" t="s">
        <v>3</v>
      </c>
      <c r="C1392" s="144" t="s">
        <v>75</v>
      </c>
      <c r="D1392" s="143" t="str">
        <f t="shared" si="411"/>
        <v>MSTotal30-34</v>
      </c>
      <c r="E1392" s="146">
        <f>VLOOKUP(D1392,'Appendix 1b. Person-years 2019'!$E$3:$F$1682,2,FALSE)</f>
        <v>223361.3548</v>
      </c>
      <c r="F1392" s="146">
        <f>VLOOKUP(D1392,'Appendix 2b.Deaths 2019'!$E$4:$F$1683,2,FALSE)</f>
        <v>339</v>
      </c>
      <c r="G1392" s="147">
        <f t="shared" si="412"/>
        <v>1.5177200205628409E-3</v>
      </c>
      <c r="H1392" s="304">
        <v>5</v>
      </c>
      <c r="I1392" s="148">
        <f>VLOOKUP(D1392,'Appendix 3b. nax IBGE 2019'!$E$5:$O$1850,11,FALSE)</f>
        <v>2.5000000000000173</v>
      </c>
      <c r="J1392" s="147">
        <f t="shared" si="414"/>
        <v>7.5599155149870551E-3</v>
      </c>
      <c r="K1392" s="146">
        <f t="shared" si="418"/>
        <v>96640.93039625173</v>
      </c>
      <c r="L1392" s="146">
        <f t="shared" si="413"/>
        <v>730.59726908540756</v>
      </c>
      <c r="M1392" s="146">
        <f t="shared" si="415"/>
        <v>481378.15880854515</v>
      </c>
      <c r="N1392" s="146">
        <f t="shared" si="416"/>
        <v>4705411.7534674369</v>
      </c>
      <c r="O1392" s="145">
        <f t="shared" si="417"/>
        <v>48.689636308074483</v>
      </c>
    </row>
    <row r="1393" spans="1:15" x14ac:dyDescent="0.2">
      <c r="A1393" s="143" t="s">
        <v>66</v>
      </c>
      <c r="B1393" s="143" t="s">
        <v>3</v>
      </c>
      <c r="C1393" s="144" t="s">
        <v>76</v>
      </c>
      <c r="D1393" s="143" t="str">
        <f t="shared" si="411"/>
        <v>MSTotal35-39</v>
      </c>
      <c r="E1393" s="146">
        <f>VLOOKUP(D1393,'Appendix 1b. Person-years 2019'!$E$3:$F$1682,2,FALSE)</f>
        <v>218383.49119999999</v>
      </c>
      <c r="F1393" s="146">
        <f>VLOOKUP(D1393,'Appendix 2b.Deaths 2019'!$E$4:$F$1683,2,FALSE)</f>
        <v>455</v>
      </c>
      <c r="G1393" s="147">
        <f t="shared" si="412"/>
        <v>2.0834908238704813E-3</v>
      </c>
      <c r="H1393" s="304">
        <v>5</v>
      </c>
      <c r="I1393" s="148">
        <f>VLOOKUP(D1393,'Appendix 3b. nax IBGE 2019'!$E$5:$O$1850,11,FALSE)</f>
        <v>2.4999999999999694</v>
      </c>
      <c r="J1393" s="147">
        <f t="shared" si="414"/>
        <v>1.0363473613907406E-2</v>
      </c>
      <c r="K1393" s="146">
        <f t="shared" si="418"/>
        <v>95910.333127166319</v>
      </c>
      <c r="L1393" s="146">
        <f t="shared" si="413"/>
        <v>993.96420666445749</v>
      </c>
      <c r="M1393" s="146">
        <f t="shared" si="415"/>
        <v>477066.75511917041</v>
      </c>
      <c r="N1393" s="146">
        <f t="shared" si="416"/>
        <v>4224033.5946588917</v>
      </c>
      <c r="O1393" s="145">
        <f t="shared" si="417"/>
        <v>44.041486010253955</v>
      </c>
    </row>
    <row r="1394" spans="1:15" x14ac:dyDescent="0.2">
      <c r="A1394" s="143" t="s">
        <v>66</v>
      </c>
      <c r="B1394" s="143" t="s">
        <v>3</v>
      </c>
      <c r="C1394" s="144" t="s">
        <v>77</v>
      </c>
      <c r="D1394" s="143" t="str">
        <f t="shared" si="411"/>
        <v>MSTotal40-44</v>
      </c>
      <c r="E1394" s="146">
        <f>VLOOKUP(D1394,'Appendix 1b. Person-years 2019'!$E$3:$F$1682,2,FALSE)</f>
        <v>197895.21249999999</v>
      </c>
      <c r="F1394" s="146">
        <f>VLOOKUP(D1394,'Appendix 2b.Deaths 2019'!$E$4:$F$1683,2,FALSE)</f>
        <v>518</v>
      </c>
      <c r="G1394" s="147">
        <f t="shared" si="412"/>
        <v>2.6175468999786945E-3</v>
      </c>
      <c r="H1394" s="304">
        <v>5</v>
      </c>
      <c r="I1394" s="148">
        <f>VLOOKUP(D1394,'Appendix 3b. nax IBGE 2019'!$E$5:$O$1850,11,FALSE)</f>
        <v>2.5000000000000022</v>
      </c>
      <c r="J1394" s="147">
        <f t="shared" si="414"/>
        <v>1.3002646904651503E-2</v>
      </c>
      <c r="K1394" s="146">
        <f t="shared" si="418"/>
        <v>94916.36892050186</v>
      </c>
      <c r="L1394" s="146">
        <f t="shared" si="413"/>
        <v>1234.1640305449237</v>
      </c>
      <c r="M1394" s="146">
        <f t="shared" si="415"/>
        <v>471496.43452614697</v>
      </c>
      <c r="N1394" s="146">
        <f t="shared" si="416"/>
        <v>3746966.8395397216</v>
      </c>
      <c r="O1394" s="145">
        <f t="shared" si="417"/>
        <v>39.476508447958338</v>
      </c>
    </row>
    <row r="1395" spans="1:15" x14ac:dyDescent="0.2">
      <c r="A1395" s="143" t="s">
        <v>66</v>
      </c>
      <c r="B1395" s="143" t="s">
        <v>3</v>
      </c>
      <c r="C1395" s="144" t="s">
        <v>78</v>
      </c>
      <c r="D1395" s="143" t="str">
        <f t="shared" si="411"/>
        <v>MSTotal45-49</v>
      </c>
      <c r="E1395" s="146">
        <f>VLOOKUP(D1395,'Appendix 1b. Person-years 2019'!$E$3:$F$1682,2,FALSE)</f>
        <v>177748.821</v>
      </c>
      <c r="F1395" s="146">
        <f>VLOOKUP(D1395,'Appendix 2b.Deaths 2019'!$E$4:$F$1683,2,FALSE)</f>
        <v>671</v>
      </c>
      <c r="G1395" s="147">
        <f t="shared" si="412"/>
        <v>3.7749898774293417E-3</v>
      </c>
      <c r="H1395" s="304">
        <v>5</v>
      </c>
      <c r="I1395" s="148">
        <f>VLOOKUP(D1395,'Appendix 3b. nax IBGE 2019'!$E$5:$O$1850,11,FALSE)</f>
        <v>2.4999999999999902</v>
      </c>
      <c r="J1395" s="147">
        <f t="shared" si="414"/>
        <v>1.8698482927708246E-2</v>
      </c>
      <c r="K1395" s="146">
        <f t="shared" si="418"/>
        <v>93682.204889956934</v>
      </c>
      <c r="L1395" s="146">
        <f t="shared" si="413"/>
        <v>1751.7151087649256</v>
      </c>
      <c r="M1395" s="146">
        <f t="shared" si="415"/>
        <v>464031.73667787237</v>
      </c>
      <c r="N1395" s="146">
        <f t="shared" si="416"/>
        <v>3275470.4050135748</v>
      </c>
      <c r="O1395" s="145">
        <f t="shared" si="417"/>
        <v>34.96363486385787</v>
      </c>
    </row>
    <row r="1396" spans="1:15" x14ac:dyDescent="0.2">
      <c r="A1396" s="143" t="s">
        <v>66</v>
      </c>
      <c r="B1396" s="143" t="s">
        <v>3</v>
      </c>
      <c r="C1396" s="144" t="s">
        <v>79</v>
      </c>
      <c r="D1396" s="143" t="str">
        <f t="shared" si="411"/>
        <v>MSTotal50-54</v>
      </c>
      <c r="E1396" s="146">
        <f>VLOOKUP(D1396,'Appendix 1b. Person-years 2019'!$E$3:$F$1682,2,FALSE)</f>
        <v>163017.58189999999</v>
      </c>
      <c r="F1396" s="146">
        <f>VLOOKUP(D1396,'Appendix 2b.Deaths 2019'!$E$4:$F$1683,2,FALSE)</f>
        <v>942</v>
      </c>
      <c r="G1396" s="147">
        <f t="shared" si="412"/>
        <v>5.7785178078389845E-3</v>
      </c>
      <c r="H1396" s="304">
        <v>5</v>
      </c>
      <c r="I1396" s="148">
        <f>VLOOKUP(D1396,'Appendix 3b. nax IBGE 2019'!$E$5:$O$1850,11,FALSE)</f>
        <v>2.5000000000000209</v>
      </c>
      <c r="J1396" s="147">
        <f t="shared" si="414"/>
        <v>2.8481142072560223E-2</v>
      </c>
      <c r="K1396" s="146">
        <f t="shared" si="418"/>
        <v>91930.489781192009</v>
      </c>
      <c r="L1396" s="146">
        <f t="shared" si="413"/>
        <v>2618.2853402581754</v>
      </c>
      <c r="M1396" s="146">
        <f t="shared" si="415"/>
        <v>453106.73555531463</v>
      </c>
      <c r="N1396" s="146">
        <f t="shared" si="416"/>
        <v>2811438.6683357023</v>
      </c>
      <c r="O1396" s="145">
        <f t="shared" si="417"/>
        <v>30.582222231463543</v>
      </c>
    </row>
    <row r="1397" spans="1:15" x14ac:dyDescent="0.2">
      <c r="A1397" s="143" t="s">
        <v>66</v>
      </c>
      <c r="B1397" s="143" t="s">
        <v>3</v>
      </c>
      <c r="C1397" s="144" t="s">
        <v>80</v>
      </c>
      <c r="D1397" s="143" t="str">
        <f t="shared" si="411"/>
        <v>MSTotal55-59</v>
      </c>
      <c r="E1397" s="146">
        <f>VLOOKUP(D1397,'Appendix 1b. Person-years 2019'!$E$3:$F$1682,2,FALSE)</f>
        <v>144122.01070000001</v>
      </c>
      <c r="F1397" s="146">
        <f>VLOOKUP(D1397,'Appendix 2b.Deaths 2019'!$E$4:$F$1683,2,FALSE)</f>
        <v>1151</v>
      </c>
      <c r="G1397" s="147">
        <f t="shared" si="412"/>
        <v>7.9862888007848198E-3</v>
      </c>
      <c r="H1397" s="304">
        <v>5</v>
      </c>
      <c r="I1397" s="148">
        <f>VLOOKUP(D1397,'Appendix 3b. nax IBGE 2019'!$E$5:$O$1850,11,FALSE)</f>
        <v>2.499999999999988</v>
      </c>
      <c r="J1397" s="147">
        <f t="shared" si="414"/>
        <v>3.9149790176818591E-2</v>
      </c>
      <c r="K1397" s="146">
        <f t="shared" si="418"/>
        <v>89312.204440933827</v>
      </c>
      <c r="L1397" s="146">
        <f t="shared" si="413"/>
        <v>3496.5540640916847</v>
      </c>
      <c r="M1397" s="146">
        <f t="shared" si="415"/>
        <v>437819.63704443985</v>
      </c>
      <c r="N1397" s="146">
        <f t="shared" si="416"/>
        <v>2358331.9327803878</v>
      </c>
      <c r="O1397" s="145">
        <f t="shared" si="417"/>
        <v>26.405483411173204</v>
      </c>
    </row>
    <row r="1398" spans="1:15" x14ac:dyDescent="0.2">
      <c r="A1398" s="143" t="s">
        <v>66</v>
      </c>
      <c r="B1398" s="143" t="s">
        <v>3</v>
      </c>
      <c r="C1398" s="144" t="s">
        <v>81</v>
      </c>
      <c r="D1398" s="143" t="str">
        <f t="shared" si="411"/>
        <v>MSTotal60-64</v>
      </c>
      <c r="E1398" s="146">
        <f>VLOOKUP(D1398,'Appendix 1b. Person-years 2019'!$E$3:$F$1682,2,FALSE)</f>
        <v>113937.0625</v>
      </c>
      <c r="F1398" s="146">
        <f>VLOOKUP(D1398,'Appendix 2b.Deaths 2019'!$E$4:$F$1683,2,FALSE)</f>
        <v>1353</v>
      </c>
      <c r="G1398" s="147">
        <f t="shared" si="412"/>
        <v>1.1874977029533301E-2</v>
      </c>
      <c r="H1398" s="304">
        <v>5</v>
      </c>
      <c r="I1398" s="148">
        <f>VLOOKUP(D1398,'Appendix 3b. nax IBGE 2019'!$E$5:$O$1850,11,FALSE)</f>
        <v>2.4999999999999938</v>
      </c>
      <c r="J1398" s="147">
        <f t="shared" si="414"/>
        <v>5.7663017623339669E-2</v>
      </c>
      <c r="K1398" s="146">
        <f t="shared" si="418"/>
        <v>85815.650376842139</v>
      </c>
      <c r="L1398" s="146">
        <f t="shared" si="413"/>
        <v>4948.3893600382034</v>
      </c>
      <c r="M1398" s="146">
        <f t="shared" si="415"/>
        <v>416707.27848411514</v>
      </c>
      <c r="N1398" s="146">
        <f t="shared" si="416"/>
        <v>1920512.295735948</v>
      </c>
      <c r="O1398" s="145">
        <f t="shared" si="417"/>
        <v>22.379511048420717</v>
      </c>
    </row>
    <row r="1399" spans="1:15" x14ac:dyDescent="0.2">
      <c r="A1399" s="143" t="s">
        <v>66</v>
      </c>
      <c r="B1399" s="143" t="s">
        <v>3</v>
      </c>
      <c r="C1399" s="144" t="s">
        <v>82</v>
      </c>
      <c r="D1399" s="143" t="str">
        <f t="shared" si="411"/>
        <v>MSTotal65-69</v>
      </c>
      <c r="E1399" s="146">
        <f>VLOOKUP(D1399,'Appendix 1b. Person-years 2019'!$E$3:$F$1682,2,FALSE)</f>
        <v>86662.375</v>
      </c>
      <c r="F1399" s="146">
        <f>VLOOKUP(D1399,'Appendix 2b.Deaths 2019'!$E$4:$F$1683,2,FALSE)</f>
        <v>1609</v>
      </c>
      <c r="G1399" s="147">
        <f t="shared" si="412"/>
        <v>1.8566304004477143E-2</v>
      </c>
      <c r="H1399" s="304">
        <v>5</v>
      </c>
      <c r="I1399" s="148">
        <f>VLOOKUP(D1399,'Appendix 3b. nax IBGE 2019'!$E$5:$O$1850,11,FALSE)</f>
        <v>2.5000000000000036</v>
      </c>
      <c r="J1399" s="147">
        <f t="shared" si="414"/>
        <v>8.8713801502179945E-2</v>
      </c>
      <c r="K1399" s="146">
        <f t="shared" si="418"/>
        <v>80867.261016803939</v>
      </c>
      <c r="L1399" s="146">
        <f t="shared" si="413"/>
        <v>7174.0421418697188</v>
      </c>
      <c r="M1399" s="146">
        <f t="shared" si="415"/>
        <v>386401.19972934545</v>
      </c>
      <c r="N1399" s="146">
        <f t="shared" si="416"/>
        <v>1503805.0172518329</v>
      </c>
      <c r="O1399" s="145">
        <f t="shared" si="417"/>
        <v>18.595968236630981</v>
      </c>
    </row>
    <row r="1400" spans="1:15" x14ac:dyDescent="0.2">
      <c r="A1400" s="143" t="s">
        <v>66</v>
      </c>
      <c r="B1400" s="143" t="s">
        <v>3</v>
      </c>
      <c r="C1400" s="144" t="s">
        <v>19</v>
      </c>
      <c r="D1400" s="143" t="str">
        <f t="shared" si="411"/>
        <v>MSTotal70-74</v>
      </c>
      <c r="E1400" s="146">
        <f>VLOOKUP(D1400,'Appendix 1b. Person-years 2019'!$E$3:$F$1682,2,FALSE)</f>
        <v>61061.300900000002</v>
      </c>
      <c r="F1400" s="146">
        <f>VLOOKUP(D1400,'Appendix 2b.Deaths 2019'!$E$4:$F$1683,2,FALSE)</f>
        <v>1764</v>
      </c>
      <c r="G1400" s="147">
        <f t="shared" si="412"/>
        <v>2.8889001282316275E-2</v>
      </c>
      <c r="H1400" s="304">
        <v>5</v>
      </c>
      <c r="I1400" s="148">
        <f>VLOOKUP(D1400,'Appendix 3b. nax IBGE 2019'!$E$5:$O$1850,11,FALSE)</f>
        <v>2.4999999999999982</v>
      </c>
      <c r="J1400" s="147">
        <f t="shared" si="414"/>
        <v>0.13471551471799148</v>
      </c>
      <c r="K1400" s="146">
        <f t="shared" si="418"/>
        <v>73693.218874934217</v>
      </c>
      <c r="L1400" s="146">
        <f t="shared" si="413"/>
        <v>9927.6199119623689</v>
      </c>
      <c r="M1400" s="146">
        <f t="shared" si="415"/>
        <v>343647.04459476512</v>
      </c>
      <c r="N1400" s="146">
        <f t="shared" si="416"/>
        <v>1117403.8175224874</v>
      </c>
      <c r="O1400" s="145">
        <f t="shared" si="417"/>
        <v>15.162912335514193</v>
      </c>
    </row>
    <row r="1401" spans="1:15" x14ac:dyDescent="0.2">
      <c r="A1401" s="143" t="s">
        <v>66</v>
      </c>
      <c r="B1401" s="143" t="s">
        <v>3</v>
      </c>
      <c r="C1401" s="144" t="s">
        <v>20</v>
      </c>
      <c r="D1401" s="143" t="str">
        <f t="shared" si="411"/>
        <v>MSTotal75-79</v>
      </c>
      <c r="E1401" s="146">
        <f>VLOOKUP(D1401,'Appendix 1b. Person-years 2019'!$E$3:$F$1682,2,FALSE)</f>
        <v>41986.009899999997</v>
      </c>
      <c r="F1401" s="146">
        <f>VLOOKUP(D1401,'Appendix 2b.Deaths 2019'!$E$4:$F$1683,2,FALSE)</f>
        <v>1771</v>
      </c>
      <c r="G1401" s="147">
        <f t="shared" si="412"/>
        <v>4.2180716963056787E-2</v>
      </c>
      <c r="H1401" s="304">
        <v>5</v>
      </c>
      <c r="I1401" s="148">
        <f>VLOOKUP(D1401,'Appendix 3b. nax IBGE 2019'!$E$5:$O$1850,11,FALSE)</f>
        <v>2.4999999999999969</v>
      </c>
      <c r="J1401" s="147">
        <f t="shared" si="414"/>
        <v>0.19078496797761033</v>
      </c>
      <c r="K1401" s="146">
        <f t="shared" si="418"/>
        <v>63765.598962971846</v>
      </c>
      <c r="L1401" s="146">
        <f t="shared" si="413"/>
        <v>12165.517756223726</v>
      </c>
      <c r="M1401" s="146">
        <f t="shared" si="415"/>
        <v>288414.20042429987</v>
      </c>
      <c r="N1401" s="146">
        <f t="shared" si="416"/>
        <v>773756.7729277222</v>
      </c>
      <c r="O1401" s="145">
        <f t="shared" si="417"/>
        <v>12.134391984258414</v>
      </c>
    </row>
    <row r="1402" spans="1:15" x14ac:dyDescent="0.2">
      <c r="A1402" s="143" t="s">
        <v>66</v>
      </c>
      <c r="B1402" s="143" t="s">
        <v>3</v>
      </c>
      <c r="C1402" s="144" t="s">
        <v>21</v>
      </c>
      <c r="D1402" s="143" t="str">
        <f t="shared" si="411"/>
        <v>MSTotal80-84</v>
      </c>
      <c r="E1402" s="146">
        <f>VLOOKUP(D1402,'Appendix 1b. Person-years 2019'!$E$3:$F$1682,2,FALSE)</f>
        <v>26742.673200000001</v>
      </c>
      <c r="F1402" s="146">
        <f>VLOOKUP(D1402,'Appendix 2b.Deaths 2019'!$E$4:$F$1683,2,FALSE)</f>
        <v>1866</v>
      </c>
      <c r="G1402" s="147">
        <f t="shared" si="412"/>
        <v>6.9776120960114041E-2</v>
      </c>
      <c r="H1402" s="304">
        <v>5</v>
      </c>
      <c r="I1402" s="148">
        <f>VLOOKUP(D1402,'Appendix 3b. nax IBGE 2019'!$E$5:$O$1850,11,FALSE)</f>
        <v>2.5</v>
      </c>
      <c r="J1402" s="147">
        <f t="shared" si="414"/>
        <v>0.29706116529511012</v>
      </c>
      <c r="K1402" s="146">
        <f t="shared" si="418"/>
        <v>51600.081206748117</v>
      </c>
      <c r="L1402" s="146">
        <f t="shared" si="413"/>
        <v>15328.380252598907</v>
      </c>
      <c r="M1402" s="146">
        <f t="shared" si="415"/>
        <v>219679.4554022433</v>
      </c>
      <c r="N1402" s="146">
        <f t="shared" si="416"/>
        <v>485342.57250342233</v>
      </c>
      <c r="O1402" s="145">
        <f t="shared" si="417"/>
        <v>9.4058490055234749</v>
      </c>
    </row>
    <row r="1403" spans="1:15" x14ac:dyDescent="0.2">
      <c r="A1403" s="143" t="s">
        <v>66</v>
      </c>
      <c r="B1403" s="143" t="s">
        <v>3</v>
      </c>
      <c r="C1403" s="144" t="s">
        <v>22</v>
      </c>
      <c r="D1403" s="143" t="str">
        <f t="shared" si="411"/>
        <v>MSTotal85-89</v>
      </c>
      <c r="E1403" s="146">
        <f>VLOOKUP(D1403,'Appendix 1b. Person-years 2019'!$E$3:$F$1682,2,FALSE)</f>
        <v>13724.3488</v>
      </c>
      <c r="F1403" s="146">
        <f>VLOOKUP(D1403,'Appendix 2b.Deaths 2019'!$E$4:$F$1683,2,FALSE)</f>
        <v>1457</v>
      </c>
      <c r="G1403" s="147">
        <f t="shared" si="412"/>
        <v>0.10616168542728964</v>
      </c>
      <c r="H1403" s="304">
        <v>5</v>
      </c>
      <c r="I1403" s="148">
        <f>VLOOKUP(D1403,'Appendix 3b. nax IBGE 2019'!$E$5:$O$1850,11,FALSE)</f>
        <v>2.5000000000000009</v>
      </c>
      <c r="J1403" s="147">
        <f t="shared" si="414"/>
        <v>0.41947736655598683</v>
      </c>
      <c r="K1403" s="146">
        <f t="shared" si="418"/>
        <v>36271.700954149208</v>
      </c>
      <c r="L1403" s="146">
        <f t="shared" si="413"/>
        <v>15215.157596752784</v>
      </c>
      <c r="M1403" s="146">
        <f t="shared" si="415"/>
        <v>143320.61077886409</v>
      </c>
      <c r="N1403" s="146">
        <f t="shared" si="416"/>
        <v>265663.11710117903</v>
      </c>
      <c r="O1403" s="145">
        <f t="shared" si="417"/>
        <v>7.3242530709271625</v>
      </c>
    </row>
    <row r="1404" spans="1:15" x14ac:dyDescent="0.2">
      <c r="A1404" s="143" t="s">
        <v>66</v>
      </c>
      <c r="B1404" s="143" t="s">
        <v>3</v>
      </c>
      <c r="C1404" s="144" t="s">
        <v>5</v>
      </c>
      <c r="D1404" s="143" t="str">
        <f t="shared" si="411"/>
        <v>MSTotal90+</v>
      </c>
      <c r="E1404" s="8">
        <f>VLOOKUP(D1404,'Appendix 1b. Person-years 2019'!$E$3:$F$1682,2,FALSE)</f>
        <v>7884.4270999999999</v>
      </c>
      <c r="F1404" s="8">
        <f>VLOOKUP(D1404,'Appendix 2b.Deaths 2019'!$E$4:$F$1683,2,FALSE)</f>
        <v>1357</v>
      </c>
      <c r="G1404" s="7">
        <f t="shared" si="412"/>
        <v>0.17211142709404975</v>
      </c>
      <c r="H1404" s="306"/>
      <c r="I1404" s="148">
        <f>VLOOKUP(D1404,'Appendix 3b. nax IBGE 2019'!$E$5:$O$1850,11,FALSE)</f>
        <v>0</v>
      </c>
      <c r="J1404" s="7">
        <v>1</v>
      </c>
      <c r="K1404" s="8">
        <f t="shared" si="418"/>
        <v>21056.543357396426</v>
      </c>
      <c r="L1404" s="8">
        <f t="shared" si="413"/>
        <v>21056.543357396426</v>
      </c>
      <c r="M1404" s="8">
        <f>K1404*O1404</f>
        <v>122342.50632231492</v>
      </c>
      <c r="N1404" s="8">
        <f>M1404</f>
        <v>122342.50632231492</v>
      </c>
      <c r="O1404" s="142">
        <f>1/G1404</f>
        <v>5.8101894620486361</v>
      </c>
    </row>
    <row r="1405" spans="1:15" x14ac:dyDescent="0.2">
      <c r="A1405" s="143" t="s">
        <v>67</v>
      </c>
      <c r="B1405" s="143" t="s">
        <v>3</v>
      </c>
      <c r="C1405" s="144">
        <v>0</v>
      </c>
      <c r="D1405" s="143" t="str">
        <f t="shared" si="411"/>
        <v>MTTotal0</v>
      </c>
      <c r="E1405" s="151">
        <f>VLOOKUP(D1405,'Appendix 1b. Person-years 2019'!$E$3:$F$1682,2,FALSE)</f>
        <v>57097.4061</v>
      </c>
      <c r="F1405" s="151">
        <f>VLOOKUP(D1405,'Appendix 2b.Deaths 2019'!$E$4:$F$1683,2,FALSE)</f>
        <v>742</v>
      </c>
      <c r="G1405" s="152">
        <f t="shared" si="412"/>
        <v>1.2995336402856311E-2</v>
      </c>
      <c r="H1405" s="307">
        <v>1</v>
      </c>
      <c r="I1405" s="148">
        <f>VLOOKUP(D1405,'Appendix 3b. nax IBGE 2019'!$E$5:$O$1850,11,FALSE)</f>
        <v>9.7250135907207699E-2</v>
      </c>
      <c r="J1405" s="152">
        <f t="shared" ref="J1405:J1423" si="419">(H1405*G1405)/(1+(H1405-I1405)*G1405)</f>
        <v>1.2844648913824029E-2</v>
      </c>
      <c r="K1405" s="151">
        <v>100000</v>
      </c>
      <c r="L1405" s="151">
        <f t="shared" si="413"/>
        <v>1284.4648913824028</v>
      </c>
      <c r="M1405" s="151">
        <f t="shared" ref="M1405:M1423" si="420">K1406*H1405+L1405*I1405</f>
        <v>98840.449493872569</v>
      </c>
      <c r="N1405" s="151">
        <f t="shared" ref="N1405:N1423" si="421">N1406+M1405</f>
        <v>7620005.5363635868</v>
      </c>
      <c r="O1405" s="150">
        <f t="shared" ref="O1405:O1423" si="422">N1405/K1405</f>
        <v>76.200055363635869</v>
      </c>
    </row>
    <row r="1406" spans="1:15" x14ac:dyDescent="0.2">
      <c r="A1406" s="143" t="s">
        <v>67</v>
      </c>
      <c r="B1406" s="143" t="s">
        <v>3</v>
      </c>
      <c r="C1406" s="149" t="s">
        <v>107</v>
      </c>
      <c r="D1406" s="143" t="str">
        <f t="shared" si="411"/>
        <v>MTTotal01-04</v>
      </c>
      <c r="E1406" s="146">
        <f>VLOOKUP(D1406,'Appendix 1b. Person-years 2019'!$E$3:$F$1682,2,FALSE)</f>
        <v>226880.16759999999</v>
      </c>
      <c r="F1406" s="146">
        <f>VLOOKUP(D1406,'Appendix 2b.Deaths 2019'!$E$4:$F$1683,2,FALSE)</f>
        <v>142</v>
      </c>
      <c r="G1406" s="147">
        <f t="shared" si="412"/>
        <v>6.2588106092354638E-4</v>
      </c>
      <c r="H1406" s="304">
        <v>4</v>
      </c>
      <c r="I1406" s="148">
        <f>VLOOKUP(D1406,'Appendix 3b. nax IBGE 2019'!$E$5:$O$1850,11,FALSE)</f>
        <v>1.4984061763835652</v>
      </c>
      <c r="J1406" s="147">
        <f t="shared" si="419"/>
        <v>2.4996106028825171E-3</v>
      </c>
      <c r="K1406" s="146">
        <f t="shared" ref="K1406:K1424" si="423">K1405-L1405</f>
        <v>98715.535108617594</v>
      </c>
      <c r="L1406" s="146">
        <f t="shared" si="413"/>
        <v>246.7503982267219</v>
      </c>
      <c r="M1406" s="146">
        <f t="shared" si="420"/>
        <v>394244.8711622915</v>
      </c>
      <c r="N1406" s="146">
        <f t="shared" si="421"/>
        <v>7521165.0868697139</v>
      </c>
      <c r="O1406" s="145">
        <f t="shared" si="422"/>
        <v>76.190288373497722</v>
      </c>
    </row>
    <row r="1407" spans="1:15" x14ac:dyDescent="0.2">
      <c r="A1407" s="143" t="s">
        <v>67</v>
      </c>
      <c r="B1407" s="143" t="s">
        <v>3</v>
      </c>
      <c r="C1407" s="149" t="s">
        <v>106</v>
      </c>
      <c r="D1407" s="143" t="str">
        <f t="shared" si="411"/>
        <v>MTTotal05-09</v>
      </c>
      <c r="E1407" s="146">
        <f>VLOOKUP(D1407,'Appendix 1b. Person-years 2019'!$E$3:$F$1682,2,FALSE)</f>
        <v>263700.76620000001</v>
      </c>
      <c r="F1407" s="146">
        <f>VLOOKUP(D1407,'Appendix 2b.Deaths 2019'!$E$4:$F$1683,2,FALSE)</f>
        <v>60</v>
      </c>
      <c r="G1407" s="147">
        <f t="shared" si="412"/>
        <v>2.2753062444457925E-4</v>
      </c>
      <c r="H1407" s="304">
        <v>5</v>
      </c>
      <c r="I1407" s="148">
        <f>VLOOKUP(D1407,'Appendix 3b. nax IBGE 2019'!$E$5:$O$1850,11,FALSE)</f>
        <v>2.4999999999999436</v>
      </c>
      <c r="J1407" s="147">
        <f t="shared" si="419"/>
        <v>1.1370063628035809E-3</v>
      </c>
      <c r="K1407" s="146">
        <f t="shared" si="423"/>
        <v>98468.784710390872</v>
      </c>
      <c r="L1407" s="146">
        <f t="shared" si="413"/>
        <v>111.95963475325038</v>
      </c>
      <c r="M1407" s="146">
        <f t="shared" si="420"/>
        <v>492064.02446507121</v>
      </c>
      <c r="N1407" s="146">
        <f t="shared" si="421"/>
        <v>7126920.2157074222</v>
      </c>
      <c r="O1407" s="145">
        <f t="shared" si="422"/>
        <v>72.377456842476477</v>
      </c>
    </row>
    <row r="1408" spans="1:15" x14ac:dyDescent="0.2">
      <c r="A1408" s="143" t="s">
        <v>67</v>
      </c>
      <c r="B1408" s="143" t="s">
        <v>3</v>
      </c>
      <c r="C1408" s="149" t="s">
        <v>71</v>
      </c>
      <c r="D1408" s="143" t="str">
        <f t="shared" si="411"/>
        <v>MTTotal10-14</v>
      </c>
      <c r="E1408" s="146">
        <f>VLOOKUP(D1408,'Appendix 1b. Person-years 2019'!$E$3:$F$1682,2,FALSE)</f>
        <v>270771.01390000002</v>
      </c>
      <c r="F1408" s="146">
        <f>VLOOKUP(D1408,'Appendix 2b.Deaths 2019'!$E$4:$F$1683,2,FALSE)</f>
        <v>102</v>
      </c>
      <c r="G1408" s="147">
        <f t="shared" si="412"/>
        <v>3.7670206471092284E-4</v>
      </c>
      <c r="H1408" s="304">
        <v>5</v>
      </c>
      <c r="I1408" s="148">
        <f>VLOOKUP(D1408,'Appendix 3b. nax IBGE 2019'!$E$5:$O$1850,11,FALSE)</f>
        <v>2.5000000000001421</v>
      </c>
      <c r="J1408" s="147">
        <f t="shared" si="419"/>
        <v>1.8817381869039842E-3</v>
      </c>
      <c r="K1408" s="146">
        <f t="shared" si="423"/>
        <v>98356.825075637622</v>
      </c>
      <c r="L1408" s="146">
        <f t="shared" si="413"/>
        <v>185.08179368746266</v>
      </c>
      <c r="M1408" s="146">
        <f t="shared" si="420"/>
        <v>491321.42089396942</v>
      </c>
      <c r="N1408" s="146">
        <f t="shared" si="421"/>
        <v>6634856.1912423512</v>
      </c>
      <c r="O1408" s="145">
        <f t="shared" si="422"/>
        <v>67.456998394773976</v>
      </c>
    </row>
    <row r="1409" spans="1:15" x14ac:dyDescent="0.2">
      <c r="A1409" s="143" t="s">
        <v>67</v>
      </c>
      <c r="B1409" s="143" t="s">
        <v>3</v>
      </c>
      <c r="C1409" s="144" t="s">
        <v>72</v>
      </c>
      <c r="D1409" s="143" t="str">
        <f t="shared" si="411"/>
        <v>MTTotal15-19</v>
      </c>
      <c r="E1409" s="146">
        <f>VLOOKUP(D1409,'Appendix 1b. Person-years 2019'!$E$3:$F$1682,2,FALSE)</f>
        <v>268709.84289999999</v>
      </c>
      <c r="F1409" s="146">
        <f>VLOOKUP(D1409,'Appendix 2b.Deaths 2019'!$E$4:$F$1683,2,FALSE)</f>
        <v>305</v>
      </c>
      <c r="G1409" s="147">
        <f t="shared" si="412"/>
        <v>1.1350533226038369E-3</v>
      </c>
      <c r="H1409" s="304">
        <v>5</v>
      </c>
      <c r="I1409" s="148">
        <f>VLOOKUP(D1409,'Appendix 3b. nax IBGE 2019'!$E$5:$O$1850,11,FALSE)</f>
        <v>2.5000000000000409</v>
      </c>
      <c r="J1409" s="147">
        <f t="shared" si="419"/>
        <v>5.6592078563176369E-3</v>
      </c>
      <c r="K1409" s="146">
        <f t="shared" si="423"/>
        <v>98171.743281950156</v>
      </c>
      <c r="L1409" s="146">
        <f t="shared" si="413"/>
        <v>555.57430084961049</v>
      </c>
      <c r="M1409" s="146">
        <f t="shared" si="420"/>
        <v>489469.7806576268</v>
      </c>
      <c r="N1409" s="146">
        <f t="shared" si="421"/>
        <v>6143534.7703483822</v>
      </c>
      <c r="O1409" s="145">
        <f t="shared" si="422"/>
        <v>62.579460901535519</v>
      </c>
    </row>
    <row r="1410" spans="1:15" x14ac:dyDescent="0.2">
      <c r="A1410" s="143" t="s">
        <v>67</v>
      </c>
      <c r="B1410" s="143" t="s">
        <v>3</v>
      </c>
      <c r="C1410" s="144" t="s">
        <v>73</v>
      </c>
      <c r="D1410" s="143" t="str">
        <f t="shared" si="411"/>
        <v>MTTotal20-24</v>
      </c>
      <c r="E1410" s="146">
        <f>VLOOKUP(D1410,'Appendix 1b. Person-years 2019'!$E$3:$F$1682,2,FALSE)</f>
        <v>287801.19140000001</v>
      </c>
      <c r="F1410" s="146">
        <f>VLOOKUP(D1410,'Appendix 2b.Deaths 2019'!$E$4:$F$1683,2,FALSE)</f>
        <v>424</v>
      </c>
      <c r="G1410" s="147">
        <f t="shared" si="412"/>
        <v>1.4732392105031432E-3</v>
      </c>
      <c r="H1410" s="304">
        <v>5</v>
      </c>
      <c r="I1410" s="148">
        <f>VLOOKUP(D1410,'Appendix 3b. nax IBGE 2019'!$E$5:$O$1850,11,FALSE)</f>
        <v>2.4999999999999867</v>
      </c>
      <c r="J1410" s="147">
        <f t="shared" si="419"/>
        <v>7.3391651876985233E-3</v>
      </c>
      <c r="K1410" s="146">
        <f t="shared" si="423"/>
        <v>97616.168981100549</v>
      </c>
      <c r="L1410" s="146">
        <f t="shared" si="413"/>
        <v>716.42118914258958</v>
      </c>
      <c r="M1410" s="146">
        <f t="shared" si="420"/>
        <v>486289.79193264619</v>
      </c>
      <c r="N1410" s="146">
        <f t="shared" si="421"/>
        <v>5654064.9896907555</v>
      </c>
      <c r="O1410" s="145">
        <f t="shared" si="422"/>
        <v>57.921398152650696</v>
      </c>
    </row>
    <row r="1411" spans="1:15" x14ac:dyDescent="0.2">
      <c r="A1411" s="143" t="s">
        <v>67</v>
      </c>
      <c r="B1411" s="143" t="s">
        <v>3</v>
      </c>
      <c r="C1411" s="144" t="s">
        <v>74</v>
      </c>
      <c r="D1411" s="143" t="str">
        <f t="shared" si="411"/>
        <v>MTTotal25-29</v>
      </c>
      <c r="E1411" s="146">
        <f>VLOOKUP(D1411,'Appendix 1b. Person-years 2019'!$E$3:$F$1682,2,FALSE)</f>
        <v>293837.95299999998</v>
      </c>
      <c r="F1411" s="146">
        <f>VLOOKUP(D1411,'Appendix 2b.Deaths 2019'!$E$4:$F$1683,2,FALSE)</f>
        <v>474</v>
      </c>
      <c r="G1411" s="147">
        <f t="shared" si="412"/>
        <v>1.6131340256103678E-3</v>
      </c>
      <c r="H1411" s="304">
        <v>5</v>
      </c>
      <c r="I1411" s="148">
        <f>VLOOKUP(D1411,'Appendix 3b. nax IBGE 2019'!$E$5:$O$1850,11,FALSE)</f>
        <v>2.4999999999999529</v>
      </c>
      <c r="J1411" s="147">
        <f t="shared" si="419"/>
        <v>8.0332732619620949E-3</v>
      </c>
      <c r="K1411" s="146">
        <f t="shared" si="423"/>
        <v>96899.747791957954</v>
      </c>
      <c r="L1411" s="146">
        <f t="shared" si="413"/>
        <v>778.42215302800639</v>
      </c>
      <c r="M1411" s="146">
        <f t="shared" si="420"/>
        <v>482552.68357721972</v>
      </c>
      <c r="N1411" s="146">
        <f t="shared" si="421"/>
        <v>5167775.1977581093</v>
      </c>
      <c r="O1411" s="145">
        <f t="shared" si="422"/>
        <v>53.331152201275401</v>
      </c>
    </row>
    <row r="1412" spans="1:15" x14ac:dyDescent="0.2">
      <c r="A1412" s="143" t="s">
        <v>67</v>
      </c>
      <c r="B1412" s="143" t="s">
        <v>3</v>
      </c>
      <c r="C1412" s="144" t="s">
        <v>75</v>
      </c>
      <c r="D1412" s="143" t="str">
        <f t="shared" si="411"/>
        <v>MTTotal30-34</v>
      </c>
      <c r="E1412" s="146">
        <f>VLOOKUP(D1412,'Appendix 1b. Person-years 2019'!$E$3:$F$1682,2,FALSE)</f>
        <v>295196.42800000001</v>
      </c>
      <c r="F1412" s="146">
        <f>VLOOKUP(D1412,'Appendix 2b.Deaths 2019'!$E$4:$F$1683,2,FALSE)</f>
        <v>497</v>
      </c>
      <c r="G1412" s="147">
        <f t="shared" si="412"/>
        <v>1.6836247083585984E-3</v>
      </c>
      <c r="H1412" s="304">
        <v>5</v>
      </c>
      <c r="I1412" s="148">
        <f>VLOOKUP(D1412,'Appendix 3b. nax IBGE 2019'!$E$5:$O$1850,11,FALSE)</f>
        <v>2.4999999999999929</v>
      </c>
      <c r="J1412" s="147">
        <f t="shared" si="419"/>
        <v>8.3828396518826967E-3</v>
      </c>
      <c r="K1412" s="146">
        <f t="shared" si="423"/>
        <v>96121.325638929949</v>
      </c>
      <c r="L1412" s="146">
        <f t="shared" si="413"/>
        <v>805.76965995755086</v>
      </c>
      <c r="M1412" s="146">
        <f t="shared" si="420"/>
        <v>478592.20404475584</v>
      </c>
      <c r="N1412" s="146">
        <f t="shared" si="421"/>
        <v>4685222.5141808894</v>
      </c>
      <c r="O1412" s="145">
        <f t="shared" si="422"/>
        <v>48.742799613276816</v>
      </c>
    </row>
    <row r="1413" spans="1:15" x14ac:dyDescent="0.2">
      <c r="A1413" s="143" t="s">
        <v>67</v>
      </c>
      <c r="B1413" s="143" t="s">
        <v>3</v>
      </c>
      <c r="C1413" s="144" t="s">
        <v>76</v>
      </c>
      <c r="D1413" s="143" t="str">
        <f t="shared" si="411"/>
        <v>MTTotal35-39</v>
      </c>
      <c r="E1413" s="146">
        <f>VLOOKUP(D1413,'Appendix 1b. Person-years 2019'!$E$3:$F$1682,2,FALSE)</f>
        <v>285543.96669999999</v>
      </c>
      <c r="F1413" s="146">
        <f>VLOOKUP(D1413,'Appendix 2b.Deaths 2019'!$E$4:$F$1683,2,FALSE)</f>
        <v>594</v>
      </c>
      <c r="G1413" s="147">
        <f t="shared" si="412"/>
        <v>2.080240065531036E-3</v>
      </c>
      <c r="H1413" s="304">
        <v>5</v>
      </c>
      <c r="I1413" s="148">
        <f>VLOOKUP(D1413,'Appendix 3b. nax IBGE 2019'!$E$5:$O$1850,11,FALSE)</f>
        <v>2.5000000000000009</v>
      </c>
      <c r="J1413" s="147">
        <f t="shared" si="419"/>
        <v>1.0347387701479678E-2</v>
      </c>
      <c r="K1413" s="146">
        <f t="shared" si="423"/>
        <v>95315.555978972392</v>
      </c>
      <c r="L1413" s="146">
        <f t="shared" si="413"/>
        <v>986.26701169651665</v>
      </c>
      <c r="M1413" s="146">
        <f t="shared" si="420"/>
        <v>474112.11236562068</v>
      </c>
      <c r="N1413" s="146">
        <f t="shared" si="421"/>
        <v>4206630.3101361338</v>
      </c>
      <c r="O1413" s="145">
        <f t="shared" si="422"/>
        <v>44.133722632475234</v>
      </c>
    </row>
    <row r="1414" spans="1:15" x14ac:dyDescent="0.2">
      <c r="A1414" s="143" t="s">
        <v>67</v>
      </c>
      <c r="B1414" s="143" t="s">
        <v>3</v>
      </c>
      <c r="C1414" s="144" t="s">
        <v>77</v>
      </c>
      <c r="D1414" s="143" t="str">
        <f t="shared" si="411"/>
        <v>MTTotal40-44</v>
      </c>
      <c r="E1414" s="146">
        <f>VLOOKUP(D1414,'Appendix 1b. Person-years 2019'!$E$3:$F$1682,2,FALSE)</f>
        <v>259730.23800000001</v>
      </c>
      <c r="F1414" s="146">
        <f>VLOOKUP(D1414,'Appendix 2b.Deaths 2019'!$E$4:$F$1683,2,FALSE)</f>
        <v>746</v>
      </c>
      <c r="G1414" s="147">
        <f t="shared" si="412"/>
        <v>2.8722108205206354E-3</v>
      </c>
      <c r="H1414" s="304">
        <v>5</v>
      </c>
      <c r="I1414" s="148">
        <f>VLOOKUP(D1414,'Appendix 3b. nax IBGE 2019'!$E$5:$O$1850,11,FALSE)</f>
        <v>2.4999999999999956</v>
      </c>
      <c r="J1414" s="147">
        <f t="shared" si="419"/>
        <v>1.4258669341679681E-2</v>
      </c>
      <c r="K1414" s="146">
        <f t="shared" si="423"/>
        <v>94329.288967275876</v>
      </c>
      <c r="L1414" s="146">
        <f t="shared" si="413"/>
        <v>1345.01014062014</v>
      </c>
      <c r="M1414" s="146">
        <f t="shared" si="420"/>
        <v>468283.91948482901</v>
      </c>
      <c r="N1414" s="146">
        <f t="shared" si="421"/>
        <v>3732518.1977705131</v>
      </c>
      <c r="O1414" s="145">
        <f t="shared" si="422"/>
        <v>39.569027166794129</v>
      </c>
    </row>
    <row r="1415" spans="1:15" x14ac:dyDescent="0.2">
      <c r="A1415" s="143" t="s">
        <v>67</v>
      </c>
      <c r="B1415" s="143" t="s">
        <v>3</v>
      </c>
      <c r="C1415" s="144" t="s">
        <v>78</v>
      </c>
      <c r="D1415" s="143" t="str">
        <f t="shared" si="411"/>
        <v>MTTotal45-49</v>
      </c>
      <c r="E1415" s="146">
        <f>VLOOKUP(D1415,'Appendix 1b. Person-years 2019'!$E$3:$F$1682,2,FALSE)</f>
        <v>227154.57509999999</v>
      </c>
      <c r="F1415" s="146">
        <f>VLOOKUP(D1415,'Appendix 2b.Deaths 2019'!$E$4:$F$1683,2,FALSE)</f>
        <v>865</v>
      </c>
      <c r="G1415" s="147">
        <f t="shared" si="412"/>
        <v>3.8079796527065416E-3</v>
      </c>
      <c r="H1415" s="304">
        <v>5</v>
      </c>
      <c r="I1415" s="148">
        <f>VLOOKUP(D1415,'Appendix 3b. nax IBGE 2019'!$E$5:$O$1850,11,FALSE)</f>
        <v>2.4999999999999867</v>
      </c>
      <c r="J1415" s="147">
        <f t="shared" si="419"/>
        <v>1.8860348703270201E-2</v>
      </c>
      <c r="K1415" s="146">
        <f t="shared" si="423"/>
        <v>92984.278826655733</v>
      </c>
      <c r="L1415" s="146">
        <f t="shared" si="413"/>
        <v>1753.7159225928312</v>
      </c>
      <c r="M1415" s="146">
        <f t="shared" si="420"/>
        <v>460537.10432679654</v>
      </c>
      <c r="N1415" s="146">
        <f t="shared" si="421"/>
        <v>3264234.2782856841</v>
      </c>
      <c r="O1415" s="145">
        <f t="shared" si="422"/>
        <v>35.105227673712179</v>
      </c>
    </row>
    <row r="1416" spans="1:15" x14ac:dyDescent="0.2">
      <c r="A1416" s="143" t="s">
        <v>67</v>
      </c>
      <c r="B1416" s="143" t="s">
        <v>3</v>
      </c>
      <c r="C1416" s="144" t="s">
        <v>79</v>
      </c>
      <c r="D1416" s="143" t="str">
        <f t="shared" si="411"/>
        <v>MTTotal50-54</v>
      </c>
      <c r="E1416" s="146">
        <f>VLOOKUP(D1416,'Appendix 1b. Person-years 2019'!$E$3:$F$1682,2,FALSE)</f>
        <v>202175.65349999999</v>
      </c>
      <c r="F1416" s="146">
        <f>VLOOKUP(D1416,'Appendix 2b.Deaths 2019'!$E$4:$F$1683,2,FALSE)</f>
        <v>1086</v>
      </c>
      <c r="G1416" s="147">
        <f t="shared" si="412"/>
        <v>5.3715666609679092E-3</v>
      </c>
      <c r="H1416" s="304">
        <v>5</v>
      </c>
      <c r="I1416" s="148">
        <f>VLOOKUP(D1416,'Appendix 3b. nax IBGE 2019'!$E$5:$O$1850,11,FALSE)</f>
        <v>2.4999999999999973</v>
      </c>
      <c r="J1416" s="147">
        <f t="shared" si="419"/>
        <v>2.6501940948711944E-2</v>
      </c>
      <c r="K1416" s="146">
        <f t="shared" si="423"/>
        <v>91230.562904062899</v>
      </c>
      <c r="L1416" s="146">
        <f t="shared" si="413"/>
        <v>2417.7869908012253</v>
      </c>
      <c r="M1416" s="146">
        <f t="shared" si="420"/>
        <v>450108.34704331146</v>
      </c>
      <c r="N1416" s="146">
        <f t="shared" si="421"/>
        <v>2803697.1739588873</v>
      </c>
      <c r="O1416" s="145">
        <f t="shared" si="422"/>
        <v>30.731994681510688</v>
      </c>
    </row>
    <row r="1417" spans="1:15" x14ac:dyDescent="0.2">
      <c r="A1417" s="143" t="s">
        <v>67</v>
      </c>
      <c r="B1417" s="143" t="s">
        <v>3</v>
      </c>
      <c r="C1417" s="144" t="s">
        <v>80</v>
      </c>
      <c r="D1417" s="143" t="str">
        <f t="shared" si="411"/>
        <v>MTTotal55-59</v>
      </c>
      <c r="E1417" s="146">
        <f>VLOOKUP(D1417,'Appendix 1b. Person-years 2019'!$E$3:$F$1682,2,FALSE)</f>
        <v>169464.32920000001</v>
      </c>
      <c r="F1417" s="146">
        <f>VLOOKUP(D1417,'Appendix 2b.Deaths 2019'!$E$4:$F$1683,2,FALSE)</f>
        <v>1311</v>
      </c>
      <c r="G1417" s="147">
        <f t="shared" si="412"/>
        <v>7.7361413235983818E-3</v>
      </c>
      <c r="H1417" s="304">
        <v>5</v>
      </c>
      <c r="I1417" s="148">
        <f>VLOOKUP(D1417,'Appendix 3b. nax IBGE 2019'!$E$5:$O$1850,11,FALSE)</f>
        <v>2.5000000000000044</v>
      </c>
      <c r="J1417" s="147">
        <f t="shared" si="419"/>
        <v>3.7946802059220061E-2</v>
      </c>
      <c r="K1417" s="146">
        <f t="shared" si="423"/>
        <v>88812.775913261677</v>
      </c>
      <c r="L1417" s="146">
        <f t="shared" si="413"/>
        <v>3370.160827910408</v>
      </c>
      <c r="M1417" s="146">
        <f t="shared" si="420"/>
        <v>435638.47749653237</v>
      </c>
      <c r="N1417" s="146">
        <f t="shared" si="421"/>
        <v>2353588.8269155757</v>
      </c>
      <c r="O1417" s="145">
        <f t="shared" si="422"/>
        <v>26.5005659682813</v>
      </c>
    </row>
    <row r="1418" spans="1:15" x14ac:dyDescent="0.2">
      <c r="A1418" s="143" t="s">
        <v>67</v>
      </c>
      <c r="B1418" s="143" t="s">
        <v>3</v>
      </c>
      <c r="C1418" s="144" t="s">
        <v>81</v>
      </c>
      <c r="D1418" s="143" t="str">
        <f t="shared" si="411"/>
        <v>MTTotal60-64</v>
      </c>
      <c r="E1418" s="146">
        <f>VLOOKUP(D1418,'Appendix 1b. Person-years 2019'!$E$3:$F$1682,2,FALSE)</f>
        <v>130963.4319</v>
      </c>
      <c r="F1418" s="146">
        <f>VLOOKUP(D1418,'Appendix 2b.Deaths 2019'!$E$4:$F$1683,2,FALSE)</f>
        <v>1555</v>
      </c>
      <c r="G1418" s="147">
        <f t="shared" si="412"/>
        <v>1.1873543457438978E-2</v>
      </c>
      <c r="H1418" s="304">
        <v>5</v>
      </c>
      <c r="I1418" s="148">
        <f>VLOOKUP(D1418,'Appendix 3b. nax IBGE 2019'!$E$5:$O$1850,11,FALSE)</f>
        <v>2.5000000000000049</v>
      </c>
      <c r="J1418" s="147">
        <f t="shared" si="419"/>
        <v>5.7656257101475768E-2</v>
      </c>
      <c r="K1418" s="146">
        <f t="shared" si="423"/>
        <v>85442.615085351266</v>
      </c>
      <c r="L1418" s="146">
        <f t="shared" si="413"/>
        <v>4926.3013827834448</v>
      </c>
      <c r="M1418" s="146">
        <f t="shared" si="420"/>
        <v>414897.32196979772</v>
      </c>
      <c r="N1418" s="146">
        <f t="shared" si="421"/>
        <v>1917950.3494190434</v>
      </c>
      <c r="O1418" s="145">
        <f t="shared" si="422"/>
        <v>22.447233707712989</v>
      </c>
    </row>
    <row r="1419" spans="1:15" x14ac:dyDescent="0.2">
      <c r="A1419" s="143" t="s">
        <v>67</v>
      </c>
      <c r="B1419" s="143" t="s">
        <v>3</v>
      </c>
      <c r="C1419" s="144" t="s">
        <v>82</v>
      </c>
      <c r="D1419" s="143" t="str">
        <f t="shared" si="411"/>
        <v>MTTotal65-69</v>
      </c>
      <c r="E1419" s="146">
        <f>VLOOKUP(D1419,'Appendix 1b. Person-years 2019'!$E$3:$F$1682,2,FALSE)</f>
        <v>94450.046100000007</v>
      </c>
      <c r="F1419" s="146">
        <f>VLOOKUP(D1419,'Appendix 2b.Deaths 2019'!$E$4:$F$1683,2,FALSE)</f>
        <v>1730</v>
      </c>
      <c r="G1419" s="147">
        <f t="shared" si="412"/>
        <v>1.8316560673441534E-2</v>
      </c>
      <c r="H1419" s="304">
        <v>5</v>
      </c>
      <c r="I1419" s="148">
        <f>VLOOKUP(D1419,'Appendix 3b. nax IBGE 2019'!$E$5:$O$1850,11,FALSE)</f>
        <v>2.5000000000000049</v>
      </c>
      <c r="J1419" s="147">
        <f t="shared" si="419"/>
        <v>8.7572725516551292E-2</v>
      </c>
      <c r="K1419" s="146">
        <f t="shared" si="423"/>
        <v>80516.313702567815</v>
      </c>
      <c r="L1419" s="146">
        <f t="shared" si="413"/>
        <v>7051.0330394795092</v>
      </c>
      <c r="M1419" s="146">
        <f t="shared" si="420"/>
        <v>384953.98591414036</v>
      </c>
      <c r="N1419" s="146">
        <f t="shared" si="421"/>
        <v>1503053.0274492456</v>
      </c>
      <c r="O1419" s="145">
        <f t="shared" si="422"/>
        <v>18.667683085959638</v>
      </c>
    </row>
    <row r="1420" spans="1:15" x14ac:dyDescent="0.2">
      <c r="A1420" s="143" t="s">
        <v>67</v>
      </c>
      <c r="B1420" s="143" t="s">
        <v>3</v>
      </c>
      <c r="C1420" s="144" t="s">
        <v>19</v>
      </c>
      <c r="D1420" s="143" t="str">
        <f t="shared" si="411"/>
        <v>MTTotal70-74</v>
      </c>
      <c r="E1420" s="146">
        <f>VLOOKUP(D1420,'Appendix 1b. Person-years 2019'!$E$3:$F$1682,2,FALSE)</f>
        <v>64264.980199999998</v>
      </c>
      <c r="F1420" s="146">
        <f>VLOOKUP(D1420,'Appendix 2b.Deaths 2019'!$E$4:$F$1683,2,FALSE)</f>
        <v>1740</v>
      </c>
      <c r="G1420" s="147">
        <f t="shared" si="412"/>
        <v>2.7075399301220045E-2</v>
      </c>
      <c r="H1420" s="304">
        <v>5</v>
      </c>
      <c r="I1420" s="148">
        <f>VLOOKUP(D1420,'Appendix 3b. nax IBGE 2019'!$E$5:$O$1850,11,FALSE)</f>
        <v>2.4999999999999978</v>
      </c>
      <c r="J1420" s="147">
        <f t="shared" si="419"/>
        <v>0.12679446929287316</v>
      </c>
      <c r="K1420" s="146">
        <f t="shared" si="423"/>
        <v>73465.280663088313</v>
      </c>
      <c r="L1420" s="146">
        <f t="shared" si="413"/>
        <v>9314.9912731282602</v>
      </c>
      <c r="M1420" s="146">
        <f t="shared" si="420"/>
        <v>344038.92513262085</v>
      </c>
      <c r="N1420" s="146">
        <f t="shared" si="421"/>
        <v>1118099.0415351051</v>
      </c>
      <c r="O1420" s="145">
        <f t="shared" si="422"/>
        <v>15.219421084943592</v>
      </c>
    </row>
    <row r="1421" spans="1:15" x14ac:dyDescent="0.2">
      <c r="A1421" s="143" t="s">
        <v>67</v>
      </c>
      <c r="B1421" s="143" t="s">
        <v>3</v>
      </c>
      <c r="C1421" s="144" t="s">
        <v>20</v>
      </c>
      <c r="D1421" s="143" t="str">
        <f t="shared" si="411"/>
        <v>MTTotal75-79</v>
      </c>
      <c r="E1421" s="146">
        <f>VLOOKUP(D1421,'Appendix 1b. Person-years 2019'!$E$3:$F$1682,2,FALSE)</f>
        <v>41386.609400000001</v>
      </c>
      <c r="F1421" s="146">
        <f>VLOOKUP(D1421,'Appendix 2b.Deaths 2019'!$E$4:$F$1683,2,FALSE)</f>
        <v>1827</v>
      </c>
      <c r="G1421" s="147">
        <f t="shared" si="412"/>
        <v>4.4144713144826979E-2</v>
      </c>
      <c r="H1421" s="304">
        <v>5</v>
      </c>
      <c r="I1421" s="148">
        <f>VLOOKUP(D1421,'Appendix 3b. nax IBGE 2019'!$E$5:$O$1850,11,FALSE)</f>
        <v>2.4999999999999991</v>
      </c>
      <c r="J1421" s="147">
        <f t="shared" si="419"/>
        <v>0.19878526902753987</v>
      </c>
      <c r="K1421" s="146">
        <f t="shared" si="423"/>
        <v>64150.289389960053</v>
      </c>
      <c r="L1421" s="146">
        <f t="shared" si="413"/>
        <v>12752.132534577746</v>
      </c>
      <c r="M1421" s="146">
        <f t="shared" si="420"/>
        <v>288871.11561335588</v>
      </c>
      <c r="N1421" s="146">
        <f t="shared" si="421"/>
        <v>774060.11640248424</v>
      </c>
      <c r="O1421" s="145">
        <f t="shared" si="422"/>
        <v>12.066354240385232</v>
      </c>
    </row>
    <row r="1422" spans="1:15" x14ac:dyDescent="0.2">
      <c r="A1422" s="143" t="s">
        <v>67</v>
      </c>
      <c r="B1422" s="143" t="s">
        <v>3</v>
      </c>
      <c r="C1422" s="144" t="s">
        <v>21</v>
      </c>
      <c r="D1422" s="143" t="str">
        <f t="shared" si="411"/>
        <v>MTTotal80-84</v>
      </c>
      <c r="E1422" s="146">
        <f>VLOOKUP(D1422,'Appendix 1b. Person-years 2019'!$E$3:$F$1682,2,FALSE)</f>
        <v>24722.3639</v>
      </c>
      <c r="F1422" s="146">
        <f>VLOOKUP(D1422,'Appendix 2b.Deaths 2019'!$E$4:$F$1683,2,FALSE)</f>
        <v>1664</v>
      </c>
      <c r="G1422" s="147">
        <f t="shared" si="412"/>
        <v>6.7307479443743642E-2</v>
      </c>
      <c r="H1422" s="304">
        <v>5</v>
      </c>
      <c r="I1422" s="148">
        <f>VLOOKUP(D1422,'Appendix 3b. nax IBGE 2019'!$E$5:$O$1850,11,FALSE)</f>
        <v>2.5000000000000004</v>
      </c>
      <c r="J1422" s="147">
        <f t="shared" si="419"/>
        <v>0.28806506381563873</v>
      </c>
      <c r="K1422" s="146">
        <f t="shared" si="423"/>
        <v>51398.156855382309</v>
      </c>
      <c r="L1422" s="146">
        <f t="shared" si="413"/>
        <v>14806.013334551913</v>
      </c>
      <c r="M1422" s="146">
        <f t="shared" si="420"/>
        <v>219975.75094053178</v>
      </c>
      <c r="N1422" s="146">
        <f t="shared" si="421"/>
        <v>485189.0007891283</v>
      </c>
      <c r="O1422" s="145">
        <f t="shared" si="422"/>
        <v>9.439813224320325</v>
      </c>
    </row>
    <row r="1423" spans="1:15" x14ac:dyDescent="0.2">
      <c r="A1423" s="143" t="s">
        <v>67</v>
      </c>
      <c r="B1423" s="143" t="s">
        <v>3</v>
      </c>
      <c r="C1423" s="144" t="s">
        <v>22</v>
      </c>
      <c r="D1423" s="143" t="str">
        <f t="shared" si="411"/>
        <v>MTTotal85-89</v>
      </c>
      <c r="E1423" s="146">
        <f>VLOOKUP(D1423,'Appendix 1b. Person-years 2019'!$E$3:$F$1682,2,FALSE)</f>
        <v>11637.4488</v>
      </c>
      <c r="F1423" s="146">
        <f>VLOOKUP(D1423,'Appendix 2b.Deaths 2019'!$E$4:$F$1683,2,FALSE)</f>
        <v>1317</v>
      </c>
      <c r="G1423" s="147">
        <f t="shared" si="412"/>
        <v>0.11316913377096877</v>
      </c>
      <c r="H1423" s="304">
        <v>5</v>
      </c>
      <c r="I1423" s="148">
        <f>VLOOKUP(D1423,'Appendix 3b. nax IBGE 2019'!$E$5:$O$1850,11,FALSE)</f>
        <v>2.5000000000000009</v>
      </c>
      <c r="J1423" s="147">
        <f t="shared" si="419"/>
        <v>0.44105978447829641</v>
      </c>
      <c r="K1423" s="146">
        <f t="shared" si="423"/>
        <v>36592.143520830396</v>
      </c>
      <c r="L1423" s="146">
        <f t="shared" si="413"/>
        <v>16139.322934896345</v>
      </c>
      <c r="M1423" s="146">
        <f t="shared" si="420"/>
        <v>142612.41026691115</v>
      </c>
      <c r="N1423" s="146">
        <f t="shared" si="421"/>
        <v>265213.24984859652</v>
      </c>
      <c r="O1423" s="145">
        <f t="shared" si="422"/>
        <v>7.2478194587759415</v>
      </c>
    </row>
    <row r="1424" spans="1:15" x14ac:dyDescent="0.2">
      <c r="A1424" s="143" t="s">
        <v>67</v>
      </c>
      <c r="B1424" s="143" t="s">
        <v>3</v>
      </c>
      <c r="C1424" s="144" t="s">
        <v>5</v>
      </c>
      <c r="D1424" s="143" t="str">
        <f t="shared" si="411"/>
        <v>MTTotal90+</v>
      </c>
      <c r="E1424" s="8">
        <f>VLOOKUP(D1424,'Appendix 1b. Person-years 2019'!$E$3:$F$1682,2,FALSE)</f>
        <v>6485.8589000000002</v>
      </c>
      <c r="F1424" s="8">
        <f>VLOOKUP(D1424,'Appendix 2b.Deaths 2019'!$E$4:$F$1683,2,FALSE)</f>
        <v>1082</v>
      </c>
      <c r="G1424" s="7">
        <f t="shared" si="412"/>
        <v>0.16682447408777271</v>
      </c>
      <c r="H1424" s="306"/>
      <c r="I1424" s="148">
        <f>VLOOKUP(D1424,'Appendix 3b. nax IBGE 2019'!$E$5:$O$1850,11,FALSE)</f>
        <v>0</v>
      </c>
      <c r="J1424" s="7">
        <v>1</v>
      </c>
      <c r="K1424" s="8">
        <f t="shared" si="423"/>
        <v>20452.820585934052</v>
      </c>
      <c r="L1424" s="8">
        <f t="shared" si="413"/>
        <v>20452.820585934052</v>
      </c>
      <c r="M1424" s="8">
        <f>K1424*O1424</f>
        <v>122600.83958168539</v>
      </c>
      <c r="N1424" s="8">
        <f>M1424</f>
        <v>122600.83958168539</v>
      </c>
      <c r="O1424" s="142">
        <f>1/G1424</f>
        <v>5.9943243068391867</v>
      </c>
    </row>
    <row r="1425" spans="1:15" x14ac:dyDescent="0.2">
      <c r="A1425" s="143" t="s">
        <v>44</v>
      </c>
      <c r="B1425" s="143" t="s">
        <v>3</v>
      </c>
      <c r="C1425" s="144">
        <v>0</v>
      </c>
      <c r="D1425" s="143" t="str">
        <f t="shared" si="411"/>
        <v>PATotal0</v>
      </c>
      <c r="E1425" s="151">
        <f>VLOOKUP(D1425,'Appendix 1b. Person-years 2019'!$E$3:$F$1682,2,FALSE)</f>
        <v>144638.19940000001</v>
      </c>
      <c r="F1425" s="151">
        <f>VLOOKUP(D1425,'Appendix 2b.Deaths 2019'!$E$4:$F$1683,2,FALSE)</f>
        <v>2069</v>
      </c>
      <c r="G1425" s="152">
        <f t="shared" si="412"/>
        <v>1.4304658164874803E-2</v>
      </c>
      <c r="H1425" s="307">
        <v>1</v>
      </c>
      <c r="I1425" s="148">
        <f>VLOOKUP(D1425,'Appendix 3b. nax IBGE 2019'!$E$5:$O$1850,11,FALSE)</f>
        <v>9.5522727865506904E-2</v>
      </c>
      <c r="J1425" s="152">
        <f t="shared" ref="J1425:J1443" si="424">(H1425*G1425)/(1+(H1425-I1425)*G1425)</f>
        <v>1.4121945075697671E-2</v>
      </c>
      <c r="K1425" s="151">
        <v>100000</v>
      </c>
      <c r="L1425" s="151">
        <f t="shared" si="413"/>
        <v>1412.194507569767</v>
      </c>
      <c r="M1425" s="151">
        <f t="shared" ref="M1425:M1443" si="425">K1426*H1425+L1425*I1425</f>
        <v>98722.702164069982</v>
      </c>
      <c r="N1425" s="151">
        <f t="shared" ref="N1425:N1443" si="426">N1426+M1425</f>
        <v>7596836.1308677187</v>
      </c>
      <c r="O1425" s="150">
        <f t="shared" ref="O1425:O1443" si="427">N1425/K1425</f>
        <v>75.968361308677189</v>
      </c>
    </row>
    <row r="1426" spans="1:15" x14ac:dyDescent="0.2">
      <c r="A1426" s="143" t="s">
        <v>44</v>
      </c>
      <c r="B1426" s="143" t="s">
        <v>3</v>
      </c>
      <c r="C1426" s="149" t="s">
        <v>107</v>
      </c>
      <c r="D1426" s="143" t="str">
        <f t="shared" si="411"/>
        <v>PATotal01-04</v>
      </c>
      <c r="E1426" s="146">
        <f>VLOOKUP(D1426,'Appendix 1b. Person-years 2019'!$E$3:$F$1682,2,FALSE)</f>
        <v>575888.96840000001</v>
      </c>
      <c r="F1426" s="146">
        <f>VLOOKUP(D1426,'Appendix 2b.Deaths 2019'!$E$4:$F$1683,2,FALSE)</f>
        <v>397</v>
      </c>
      <c r="G1426" s="147">
        <f t="shared" si="412"/>
        <v>6.8936899608094666E-4</v>
      </c>
      <c r="H1426" s="304">
        <v>4</v>
      </c>
      <c r="I1426" s="148">
        <f>VLOOKUP(D1426,'Appendix 3b. nax IBGE 2019'!$E$5:$O$1850,11,FALSE)</f>
        <v>1.4993418557394242</v>
      </c>
      <c r="J1426" s="147">
        <f t="shared" si="424"/>
        <v>2.7527306175424704E-3</v>
      </c>
      <c r="K1426" s="146">
        <f t="shared" ref="K1426:K1444" si="428">K1425-L1425</f>
        <v>98587.805492430227</v>
      </c>
      <c r="L1426" s="146">
        <f t="shared" si="413"/>
        <v>271.3856706953344</v>
      </c>
      <c r="M1426" s="146">
        <f t="shared" si="425"/>
        <v>393672.57918206102</v>
      </c>
      <c r="N1426" s="146">
        <f t="shared" si="426"/>
        <v>7498113.428703649</v>
      </c>
      <c r="O1426" s="145">
        <f t="shared" si="427"/>
        <v>76.055181381224372</v>
      </c>
    </row>
    <row r="1427" spans="1:15" x14ac:dyDescent="0.2">
      <c r="A1427" s="143" t="s">
        <v>44</v>
      </c>
      <c r="B1427" s="143" t="s">
        <v>3</v>
      </c>
      <c r="C1427" s="149" t="s">
        <v>106</v>
      </c>
      <c r="D1427" s="143" t="str">
        <f t="shared" si="411"/>
        <v>PATotal05-09</v>
      </c>
      <c r="E1427" s="146">
        <f>VLOOKUP(D1427,'Appendix 1b. Person-years 2019'!$E$3:$F$1682,2,FALSE)</f>
        <v>735733.5453</v>
      </c>
      <c r="F1427" s="146">
        <f>VLOOKUP(D1427,'Appendix 2b.Deaths 2019'!$E$4:$F$1683,2,FALSE)</f>
        <v>202</v>
      </c>
      <c r="G1427" s="147">
        <f t="shared" si="412"/>
        <v>2.7455591944993243E-4</v>
      </c>
      <c r="H1427" s="304">
        <v>5</v>
      </c>
      <c r="I1427" s="148">
        <f>VLOOKUP(D1427,'Appendix 3b. nax IBGE 2019'!$E$5:$O$1850,11,FALSE)</f>
        <v>2.4999999999999547</v>
      </c>
      <c r="J1427" s="147">
        <f t="shared" si="424"/>
        <v>1.371837981653689E-3</v>
      </c>
      <c r="K1427" s="146">
        <f t="shared" si="428"/>
        <v>98316.419821734889</v>
      </c>
      <c r="L1427" s="146">
        <f t="shared" si="413"/>
        <v>134.87419893166552</v>
      </c>
      <c r="M1427" s="146">
        <f t="shared" si="425"/>
        <v>491244.91361134528</v>
      </c>
      <c r="N1427" s="146">
        <f t="shared" si="426"/>
        <v>7104440.8495215876</v>
      </c>
      <c r="O1427" s="145">
        <f t="shared" si="427"/>
        <v>72.260980031648828</v>
      </c>
    </row>
    <row r="1428" spans="1:15" x14ac:dyDescent="0.2">
      <c r="A1428" s="143" t="s">
        <v>44</v>
      </c>
      <c r="B1428" s="143" t="s">
        <v>3</v>
      </c>
      <c r="C1428" s="149" t="s">
        <v>71</v>
      </c>
      <c r="D1428" s="143" t="str">
        <f t="shared" si="411"/>
        <v>PATotal10-14</v>
      </c>
      <c r="E1428" s="146">
        <f>VLOOKUP(D1428,'Appendix 1b. Person-years 2019'!$E$3:$F$1682,2,FALSE)</f>
        <v>799603.94270000001</v>
      </c>
      <c r="F1428" s="146">
        <f>VLOOKUP(D1428,'Appendix 2b.Deaths 2019'!$E$4:$F$1683,2,FALSE)</f>
        <v>264</v>
      </c>
      <c r="G1428" s="147">
        <f t="shared" si="412"/>
        <v>3.3016345455796361E-4</v>
      </c>
      <c r="H1428" s="304">
        <v>5</v>
      </c>
      <c r="I1428" s="148">
        <f>VLOOKUP(D1428,'Appendix 3b. nax IBGE 2019'!$E$5:$O$1850,11,FALSE)</f>
        <v>2.5000000000000342</v>
      </c>
      <c r="J1428" s="147">
        <f t="shared" si="424"/>
        <v>1.6494557977290211E-3</v>
      </c>
      <c r="K1428" s="146">
        <f t="shared" si="428"/>
        <v>98181.545622803227</v>
      </c>
      <c r="L1428" s="146">
        <f t="shared" si="413"/>
        <v>161.94611965752918</v>
      </c>
      <c r="M1428" s="146">
        <f t="shared" si="425"/>
        <v>490502.86281487229</v>
      </c>
      <c r="N1428" s="146">
        <f t="shared" si="426"/>
        <v>6613195.9359102426</v>
      </c>
      <c r="O1428" s="145">
        <f t="shared" si="427"/>
        <v>67.356812259984324</v>
      </c>
    </row>
    <row r="1429" spans="1:15" x14ac:dyDescent="0.2">
      <c r="A1429" s="143" t="s">
        <v>44</v>
      </c>
      <c r="B1429" s="143" t="s">
        <v>3</v>
      </c>
      <c r="C1429" s="144" t="s">
        <v>72</v>
      </c>
      <c r="D1429" s="143" t="str">
        <f t="shared" si="411"/>
        <v>PATotal15-19</v>
      </c>
      <c r="E1429" s="146">
        <f>VLOOKUP(D1429,'Appendix 1b. Person-years 2019'!$E$3:$F$1682,2,FALSE)</f>
        <v>815002.33470000001</v>
      </c>
      <c r="F1429" s="146">
        <f>VLOOKUP(D1429,'Appendix 2b.Deaths 2019'!$E$4:$F$1683,2,FALSE)</f>
        <v>1018</v>
      </c>
      <c r="G1429" s="147">
        <f t="shared" si="412"/>
        <v>1.2490761764194489E-3</v>
      </c>
      <c r="H1429" s="304">
        <v>5</v>
      </c>
      <c r="I1429" s="148">
        <f>VLOOKUP(D1429,'Appendix 3b. nax IBGE 2019'!$E$5:$O$1850,11,FALSE)</f>
        <v>2.5000000000000289</v>
      </c>
      <c r="J1429" s="147">
        <f t="shared" si="424"/>
        <v>6.2259392012668979E-3</v>
      </c>
      <c r="K1429" s="146">
        <f t="shared" si="428"/>
        <v>98019.599503145699</v>
      </c>
      <c r="L1429" s="146">
        <f t="shared" si="413"/>
        <v>610.26406703911618</v>
      </c>
      <c r="M1429" s="146">
        <f t="shared" si="425"/>
        <v>488572.33734813076</v>
      </c>
      <c r="N1429" s="146">
        <f t="shared" si="426"/>
        <v>6122693.0730953701</v>
      </c>
      <c r="O1429" s="145">
        <f t="shared" si="427"/>
        <v>62.463967452742729</v>
      </c>
    </row>
    <row r="1430" spans="1:15" x14ac:dyDescent="0.2">
      <c r="A1430" s="143" t="s">
        <v>44</v>
      </c>
      <c r="B1430" s="143" t="s">
        <v>3</v>
      </c>
      <c r="C1430" s="144" t="s">
        <v>73</v>
      </c>
      <c r="D1430" s="143" t="str">
        <f t="shared" si="411"/>
        <v>PATotal20-24</v>
      </c>
      <c r="E1430" s="146">
        <f>VLOOKUP(D1430,'Appendix 1b. Person-years 2019'!$E$3:$F$1682,2,FALSE)</f>
        <v>815878.23010000004</v>
      </c>
      <c r="F1430" s="146">
        <f>VLOOKUP(D1430,'Appendix 2b.Deaths 2019'!$E$4:$F$1683,2,FALSE)</f>
        <v>1474</v>
      </c>
      <c r="G1430" s="147">
        <f t="shared" si="412"/>
        <v>1.8066421502867355E-3</v>
      </c>
      <c r="H1430" s="304">
        <v>5</v>
      </c>
      <c r="I1430" s="148">
        <f>VLOOKUP(D1430,'Appendix 3b. nax IBGE 2019'!$E$5:$O$1850,11,FALSE)</f>
        <v>2.4999999999999694</v>
      </c>
      <c r="J1430" s="147">
        <f t="shared" si="424"/>
        <v>8.9925947496457843E-3</v>
      </c>
      <c r="K1430" s="146">
        <f t="shared" si="428"/>
        <v>97409.335436106587</v>
      </c>
      <c r="L1430" s="146">
        <f t="shared" si="413"/>
        <v>875.96267840921712</v>
      </c>
      <c r="M1430" s="146">
        <f t="shared" si="425"/>
        <v>484856.77048450988</v>
      </c>
      <c r="N1430" s="146">
        <f t="shared" si="426"/>
        <v>5634120.7357472396</v>
      </c>
      <c r="O1430" s="145">
        <f t="shared" si="427"/>
        <v>57.839638372677449</v>
      </c>
    </row>
    <row r="1431" spans="1:15" x14ac:dyDescent="0.2">
      <c r="A1431" s="143" t="s">
        <v>44</v>
      </c>
      <c r="B1431" s="143" t="s">
        <v>3</v>
      </c>
      <c r="C1431" s="144" t="s">
        <v>74</v>
      </c>
      <c r="D1431" s="143" t="str">
        <f t="shared" si="411"/>
        <v>PATotal25-29</v>
      </c>
      <c r="E1431" s="146">
        <f>VLOOKUP(D1431,'Appendix 1b. Person-years 2019'!$E$3:$F$1682,2,FALSE)</f>
        <v>759183.97739999997</v>
      </c>
      <c r="F1431" s="146">
        <f>VLOOKUP(D1431,'Appendix 2b.Deaths 2019'!$E$4:$F$1683,2,FALSE)</f>
        <v>1386</v>
      </c>
      <c r="G1431" s="147">
        <f t="shared" si="412"/>
        <v>1.8256444304141871E-3</v>
      </c>
      <c r="H1431" s="304">
        <v>5</v>
      </c>
      <c r="I1431" s="148">
        <f>VLOOKUP(D1431,'Appendix 3b. nax IBGE 2019'!$E$5:$O$1850,11,FALSE)</f>
        <v>2.4999999999999365</v>
      </c>
      <c r="J1431" s="147">
        <f t="shared" si="424"/>
        <v>9.0867492193139089E-3</v>
      </c>
      <c r="K1431" s="146">
        <f t="shared" si="428"/>
        <v>96533.372757697376</v>
      </c>
      <c r="L1431" s="146">
        <f t="shared" si="413"/>
        <v>877.17454954374523</v>
      </c>
      <c r="M1431" s="146">
        <f t="shared" si="425"/>
        <v>480473.9274146274</v>
      </c>
      <c r="N1431" s="146">
        <f t="shared" si="426"/>
        <v>5149263.9652627297</v>
      </c>
      <c r="O1431" s="145">
        <f t="shared" si="427"/>
        <v>53.341801059697644</v>
      </c>
    </row>
    <row r="1432" spans="1:15" x14ac:dyDescent="0.2">
      <c r="A1432" s="143" t="s">
        <v>44</v>
      </c>
      <c r="B1432" s="143" t="s">
        <v>3</v>
      </c>
      <c r="C1432" s="144" t="s">
        <v>75</v>
      </c>
      <c r="D1432" s="143" t="str">
        <f t="shared" si="411"/>
        <v>PATotal30-34</v>
      </c>
      <c r="E1432" s="146">
        <f>VLOOKUP(D1432,'Appendix 1b. Person-years 2019'!$E$3:$F$1682,2,FALSE)</f>
        <v>726583.43740000005</v>
      </c>
      <c r="F1432" s="146">
        <f>VLOOKUP(D1432,'Appendix 2b.Deaths 2019'!$E$4:$F$1683,2,FALSE)</f>
        <v>1352</v>
      </c>
      <c r="G1432" s="147">
        <f t="shared" si="412"/>
        <v>1.8607635825528658E-3</v>
      </c>
      <c r="H1432" s="304">
        <v>5</v>
      </c>
      <c r="I1432" s="148">
        <f>VLOOKUP(D1432,'Appendix 3b. nax IBGE 2019'!$E$5:$O$1850,11,FALSE)</f>
        <v>2.5000000000000164</v>
      </c>
      <c r="J1432" s="147">
        <f t="shared" si="424"/>
        <v>9.2607378036329013E-3</v>
      </c>
      <c r="K1432" s="146">
        <f t="shared" si="428"/>
        <v>95656.198208153626</v>
      </c>
      <c r="L1432" s="146">
        <f t="shared" si="413"/>
        <v>885.84697089805013</v>
      </c>
      <c r="M1432" s="146">
        <f t="shared" si="425"/>
        <v>476066.37361352297</v>
      </c>
      <c r="N1432" s="146">
        <f t="shared" si="426"/>
        <v>4668790.0378481019</v>
      </c>
      <c r="O1432" s="145">
        <f t="shared" si="427"/>
        <v>48.808024208619862</v>
      </c>
    </row>
    <row r="1433" spans="1:15" x14ac:dyDescent="0.2">
      <c r="A1433" s="143" t="s">
        <v>44</v>
      </c>
      <c r="B1433" s="143" t="s">
        <v>3</v>
      </c>
      <c r="C1433" s="144" t="s">
        <v>76</v>
      </c>
      <c r="D1433" s="143" t="str">
        <f t="shared" ref="D1433:D1496" si="429">_xlfn.CONCAT(A1433,B1433,C1433)</f>
        <v>PATotal35-39</v>
      </c>
      <c r="E1433" s="146">
        <f>VLOOKUP(D1433,'Appendix 1b. Person-years 2019'!$E$3:$F$1682,2,FALSE)</f>
        <v>679284.13419999997</v>
      </c>
      <c r="F1433" s="146">
        <f>VLOOKUP(D1433,'Appendix 2b.Deaths 2019'!$E$4:$F$1683,2,FALSE)</f>
        <v>1497</v>
      </c>
      <c r="G1433" s="147">
        <f t="shared" ref="G1433:G1496" si="430">F1433/E1433</f>
        <v>2.2037906151937915E-3</v>
      </c>
      <c r="H1433" s="304">
        <v>5</v>
      </c>
      <c r="I1433" s="148">
        <f>VLOOKUP(D1433,'Appendix 3b. nax IBGE 2019'!$E$5:$O$1850,11,FALSE)</f>
        <v>2.5000000000000022</v>
      </c>
      <c r="J1433" s="147">
        <f t="shared" si="424"/>
        <v>1.0958577052806825E-2</v>
      </c>
      <c r="K1433" s="146">
        <f t="shared" si="428"/>
        <v>94770.351237255571</v>
      </c>
      <c r="L1433" s="146">
        <f t="shared" ref="L1433:L1496" si="431">K1433*J1433</f>
        <v>1038.5481963550319</v>
      </c>
      <c r="M1433" s="146">
        <f t="shared" si="425"/>
        <v>471255.38569539035</v>
      </c>
      <c r="N1433" s="146">
        <f t="shared" si="426"/>
        <v>4192723.6642345791</v>
      </c>
      <c r="O1433" s="145">
        <f t="shared" si="427"/>
        <v>44.240879235935132</v>
      </c>
    </row>
    <row r="1434" spans="1:15" x14ac:dyDescent="0.2">
      <c r="A1434" s="143" t="s">
        <v>44</v>
      </c>
      <c r="B1434" s="143" t="s">
        <v>3</v>
      </c>
      <c r="C1434" s="144" t="s">
        <v>77</v>
      </c>
      <c r="D1434" s="143" t="str">
        <f t="shared" si="429"/>
        <v>PATotal40-44</v>
      </c>
      <c r="E1434" s="146">
        <f>VLOOKUP(D1434,'Appendix 1b. Person-years 2019'!$E$3:$F$1682,2,FALSE)</f>
        <v>582929.64839999995</v>
      </c>
      <c r="F1434" s="146">
        <f>VLOOKUP(D1434,'Appendix 2b.Deaths 2019'!$E$4:$F$1683,2,FALSE)</f>
        <v>1507</v>
      </c>
      <c r="G1434" s="147">
        <f t="shared" si="430"/>
        <v>2.5852176229779157E-3</v>
      </c>
      <c r="H1434" s="304">
        <v>5</v>
      </c>
      <c r="I1434" s="148">
        <f>VLOOKUP(D1434,'Appendix 3b. nax IBGE 2019'!$E$5:$O$1850,11,FALSE)</f>
        <v>2.5000000000000226</v>
      </c>
      <c r="J1434" s="147">
        <f t="shared" si="424"/>
        <v>1.2843082705530331E-2</v>
      </c>
      <c r="K1434" s="146">
        <f t="shared" si="428"/>
        <v>93731.803040900544</v>
      </c>
      <c r="L1434" s="146">
        <f t="shared" si="431"/>
        <v>1203.805298592765</v>
      </c>
      <c r="M1434" s="146">
        <f t="shared" si="425"/>
        <v>465649.50195802085</v>
      </c>
      <c r="N1434" s="146">
        <f t="shared" si="426"/>
        <v>3721468.2785391887</v>
      </c>
      <c r="O1434" s="145">
        <f t="shared" si="427"/>
        <v>39.70336809711533</v>
      </c>
    </row>
    <row r="1435" spans="1:15" x14ac:dyDescent="0.2">
      <c r="A1435" s="143" t="s">
        <v>44</v>
      </c>
      <c r="B1435" s="143" t="s">
        <v>3</v>
      </c>
      <c r="C1435" s="144" t="s">
        <v>78</v>
      </c>
      <c r="D1435" s="143" t="str">
        <f t="shared" si="429"/>
        <v>PATotal45-49</v>
      </c>
      <c r="E1435" s="146">
        <f>VLOOKUP(D1435,'Appendix 1b. Person-years 2019'!$E$3:$F$1682,2,FALSE)</f>
        <v>482229.38299999997</v>
      </c>
      <c r="F1435" s="146">
        <f>VLOOKUP(D1435,'Appendix 2b.Deaths 2019'!$E$4:$F$1683,2,FALSE)</f>
        <v>1552</v>
      </c>
      <c r="G1435" s="147">
        <f t="shared" si="430"/>
        <v>3.2183853881836148E-3</v>
      </c>
      <c r="H1435" s="304">
        <v>5</v>
      </c>
      <c r="I1435" s="148">
        <f>VLOOKUP(D1435,'Appendix 3b. nax IBGE 2019'!$E$5:$O$1850,11,FALSE)</f>
        <v>2.5000000000000071</v>
      </c>
      <c r="J1435" s="147">
        <f t="shared" si="424"/>
        <v>1.596348532116279E-2</v>
      </c>
      <c r="K1435" s="146">
        <f t="shared" si="428"/>
        <v>92527.99774230778</v>
      </c>
      <c r="L1435" s="146">
        <f t="shared" si="431"/>
        <v>1477.0693337559139</v>
      </c>
      <c r="M1435" s="146">
        <f t="shared" si="425"/>
        <v>458947.31537714909</v>
      </c>
      <c r="N1435" s="146">
        <f t="shared" si="426"/>
        <v>3255818.7765811677</v>
      </c>
      <c r="O1435" s="145">
        <f t="shared" si="427"/>
        <v>35.18739036857454</v>
      </c>
    </row>
    <row r="1436" spans="1:15" x14ac:dyDescent="0.2">
      <c r="A1436" s="143" t="s">
        <v>44</v>
      </c>
      <c r="B1436" s="143" t="s">
        <v>3</v>
      </c>
      <c r="C1436" s="144" t="s">
        <v>79</v>
      </c>
      <c r="D1436" s="143" t="str">
        <f t="shared" si="429"/>
        <v>PATotal50-54</v>
      </c>
      <c r="E1436" s="146">
        <f>VLOOKUP(D1436,'Appendix 1b. Person-years 2019'!$E$3:$F$1682,2,FALSE)</f>
        <v>400143.0785</v>
      </c>
      <c r="F1436" s="146">
        <f>VLOOKUP(D1436,'Appendix 2b.Deaths 2019'!$E$4:$F$1683,2,FALSE)</f>
        <v>1953</v>
      </c>
      <c r="G1436" s="147">
        <f t="shared" si="430"/>
        <v>4.8807541725353126E-3</v>
      </c>
      <c r="H1436" s="304">
        <v>5</v>
      </c>
      <c r="I1436" s="148">
        <f>VLOOKUP(D1436,'Appendix 3b. nax IBGE 2019'!$E$5:$O$1850,11,FALSE)</f>
        <v>2.4999999999999827</v>
      </c>
      <c r="J1436" s="147">
        <f t="shared" si="424"/>
        <v>2.4109588426894871E-2</v>
      </c>
      <c r="K1436" s="146">
        <f t="shared" si="428"/>
        <v>91050.928408551859</v>
      </c>
      <c r="L1436" s="146">
        <f t="shared" si="431"/>
        <v>2195.2004098168554</v>
      </c>
      <c r="M1436" s="146">
        <f t="shared" si="425"/>
        <v>449766.64101821714</v>
      </c>
      <c r="N1436" s="146">
        <f t="shared" si="426"/>
        <v>2796871.4612040184</v>
      </c>
      <c r="O1436" s="145">
        <f t="shared" si="427"/>
        <v>30.717659996329321</v>
      </c>
    </row>
    <row r="1437" spans="1:15" x14ac:dyDescent="0.2">
      <c r="A1437" s="143" t="s">
        <v>44</v>
      </c>
      <c r="B1437" s="143" t="s">
        <v>3</v>
      </c>
      <c r="C1437" s="144" t="s">
        <v>80</v>
      </c>
      <c r="D1437" s="143" t="str">
        <f t="shared" si="429"/>
        <v>PATotal55-59</v>
      </c>
      <c r="E1437" s="146">
        <f>VLOOKUP(D1437,'Appendix 1b. Person-years 2019'!$E$3:$F$1682,2,FALSE)</f>
        <v>318896.02069999999</v>
      </c>
      <c r="F1437" s="146">
        <f>VLOOKUP(D1437,'Appendix 2b.Deaths 2019'!$E$4:$F$1683,2,FALSE)</f>
        <v>2436</v>
      </c>
      <c r="G1437" s="147">
        <f t="shared" si="430"/>
        <v>7.6388535506112703E-3</v>
      </c>
      <c r="H1437" s="304">
        <v>5</v>
      </c>
      <c r="I1437" s="148">
        <f>VLOOKUP(D1437,'Appendix 3b. nax IBGE 2019'!$E$5:$O$1850,11,FALSE)</f>
        <v>2.4999999999999964</v>
      </c>
      <c r="J1437" s="147">
        <f t="shared" si="424"/>
        <v>3.7478535149804371E-2</v>
      </c>
      <c r="K1437" s="146">
        <f t="shared" si="428"/>
        <v>88855.727998735005</v>
      </c>
      <c r="L1437" s="146">
        <f t="shared" si="431"/>
        <v>3330.1825250620464</v>
      </c>
      <c r="M1437" s="146">
        <f t="shared" si="425"/>
        <v>435953.18368101993</v>
      </c>
      <c r="N1437" s="146">
        <f t="shared" si="426"/>
        <v>2347104.8201858015</v>
      </c>
      <c r="O1437" s="145">
        <f t="shared" si="427"/>
        <v>26.414783526608616</v>
      </c>
    </row>
    <row r="1438" spans="1:15" x14ac:dyDescent="0.2">
      <c r="A1438" s="143" t="s">
        <v>44</v>
      </c>
      <c r="B1438" s="143" t="s">
        <v>3</v>
      </c>
      <c r="C1438" s="144" t="s">
        <v>81</v>
      </c>
      <c r="D1438" s="143" t="str">
        <f t="shared" si="429"/>
        <v>PATotal60-64</v>
      </c>
      <c r="E1438" s="146">
        <f>VLOOKUP(D1438,'Appendix 1b. Person-years 2019'!$E$3:$F$1682,2,FALSE)</f>
        <v>256332.37890000001</v>
      </c>
      <c r="F1438" s="146">
        <f>VLOOKUP(D1438,'Appendix 2b.Deaths 2019'!$E$4:$F$1683,2,FALSE)</f>
        <v>2966</v>
      </c>
      <c r="G1438" s="147">
        <f t="shared" si="430"/>
        <v>1.1570914344602137E-2</v>
      </c>
      <c r="H1438" s="304">
        <v>5</v>
      </c>
      <c r="I1438" s="148">
        <f>VLOOKUP(D1438,'Appendix 3b. nax IBGE 2019'!$E$5:$O$1850,11,FALSE)</f>
        <v>2.5000000000000071</v>
      </c>
      <c r="J1438" s="147">
        <f t="shared" si="424"/>
        <v>5.6228046935862849E-2</v>
      </c>
      <c r="K1438" s="146">
        <f t="shared" si="428"/>
        <v>85525.545473672959</v>
      </c>
      <c r="L1438" s="146">
        <f t="shared" si="431"/>
        <v>4808.9343851089552</v>
      </c>
      <c r="M1438" s="146">
        <f t="shared" si="425"/>
        <v>415605.3914055925</v>
      </c>
      <c r="N1438" s="146">
        <f t="shared" si="426"/>
        <v>1911151.6365047817</v>
      </c>
      <c r="O1438" s="145">
        <f t="shared" si="427"/>
        <v>22.345974245707502</v>
      </c>
    </row>
    <row r="1439" spans="1:15" x14ac:dyDescent="0.2">
      <c r="A1439" s="143" t="s">
        <v>44</v>
      </c>
      <c r="B1439" s="143" t="s">
        <v>3</v>
      </c>
      <c r="C1439" s="144" t="s">
        <v>82</v>
      </c>
      <c r="D1439" s="143" t="str">
        <f t="shared" si="429"/>
        <v>PATotal65-69</v>
      </c>
      <c r="E1439" s="146">
        <f>VLOOKUP(D1439,'Appendix 1b. Person-years 2019'!$E$3:$F$1682,2,FALSE)</f>
        <v>190779.77609999999</v>
      </c>
      <c r="F1439" s="146">
        <f>VLOOKUP(D1439,'Appendix 2b.Deaths 2019'!$E$4:$F$1683,2,FALSE)</f>
        <v>3419</v>
      </c>
      <c r="G1439" s="147">
        <f t="shared" si="430"/>
        <v>1.7921186773004083E-2</v>
      </c>
      <c r="H1439" s="304">
        <v>5</v>
      </c>
      <c r="I1439" s="148">
        <f>VLOOKUP(D1439,'Appendix 3b. nax IBGE 2019'!$E$5:$O$1850,11,FALSE)</f>
        <v>2.4999999999999996</v>
      </c>
      <c r="J1439" s="147">
        <f t="shared" si="424"/>
        <v>8.5763475699249775E-2</v>
      </c>
      <c r="K1439" s="146">
        <f t="shared" si="428"/>
        <v>80716.611088564008</v>
      </c>
      <c r="L1439" s="146">
        <f t="shared" si="431"/>
        <v>6922.5371136198546</v>
      </c>
      <c r="M1439" s="146">
        <f t="shared" si="425"/>
        <v>386276.71265877044</v>
      </c>
      <c r="N1439" s="146">
        <f t="shared" si="426"/>
        <v>1495546.2450991892</v>
      </c>
      <c r="O1439" s="145">
        <f t="shared" si="427"/>
        <v>18.52835773120162</v>
      </c>
    </row>
    <row r="1440" spans="1:15" x14ac:dyDescent="0.2">
      <c r="A1440" s="143" t="s">
        <v>44</v>
      </c>
      <c r="B1440" s="143" t="s">
        <v>3</v>
      </c>
      <c r="C1440" s="144" t="s">
        <v>19</v>
      </c>
      <c r="D1440" s="143" t="str">
        <f t="shared" si="429"/>
        <v>PATotal70-74</v>
      </c>
      <c r="E1440" s="146">
        <f>VLOOKUP(D1440,'Appendix 1b. Person-years 2019'!$E$3:$F$1682,2,FALSE)</f>
        <v>132141.07750000001</v>
      </c>
      <c r="F1440" s="146">
        <f>VLOOKUP(D1440,'Appendix 2b.Deaths 2019'!$E$4:$F$1683,2,FALSE)</f>
        <v>3622</v>
      </c>
      <c r="G1440" s="147">
        <f t="shared" si="430"/>
        <v>2.7410098877088389E-2</v>
      </c>
      <c r="H1440" s="304">
        <v>5</v>
      </c>
      <c r="I1440" s="148">
        <f>VLOOKUP(D1440,'Appendix 3b. nax IBGE 2019'!$E$5:$O$1850,11,FALSE)</f>
        <v>2.5000000000000009</v>
      </c>
      <c r="J1440" s="147">
        <f t="shared" si="424"/>
        <v>0.12826135343596923</v>
      </c>
      <c r="K1440" s="146">
        <f t="shared" si="428"/>
        <v>73794.073974944156</v>
      </c>
      <c r="L1440" s="146">
        <f t="shared" si="431"/>
        <v>9464.9278035803709</v>
      </c>
      <c r="M1440" s="146">
        <f t="shared" si="425"/>
        <v>345308.05036576983</v>
      </c>
      <c r="N1440" s="146">
        <f t="shared" si="426"/>
        <v>1109269.5324404188</v>
      </c>
      <c r="O1440" s="145">
        <f t="shared" si="427"/>
        <v>15.031959515029042</v>
      </c>
    </row>
    <row r="1441" spans="1:15" x14ac:dyDescent="0.2">
      <c r="A1441" s="143" t="s">
        <v>44</v>
      </c>
      <c r="B1441" s="143" t="s">
        <v>3</v>
      </c>
      <c r="C1441" s="144" t="s">
        <v>20</v>
      </c>
      <c r="D1441" s="143" t="str">
        <f t="shared" si="429"/>
        <v>PATotal75-79</v>
      </c>
      <c r="E1441" s="146">
        <f>VLOOKUP(D1441,'Appendix 1b. Person-years 2019'!$E$3:$F$1682,2,FALSE)</f>
        <v>89287.572899999999</v>
      </c>
      <c r="F1441" s="146">
        <f>VLOOKUP(D1441,'Appendix 2b.Deaths 2019'!$E$4:$F$1683,2,FALSE)</f>
        <v>3937</v>
      </c>
      <c r="G1441" s="147">
        <f t="shared" si="430"/>
        <v>4.4093482128911135E-2</v>
      </c>
      <c r="H1441" s="304">
        <v>5</v>
      </c>
      <c r="I1441" s="148">
        <f>VLOOKUP(D1441,'Appendix 3b. nax IBGE 2019'!$E$5:$O$1850,11,FALSE)</f>
        <v>2.4999999999999996</v>
      </c>
      <c r="J1441" s="147">
        <f t="shared" si="424"/>
        <v>0.19857747930698835</v>
      </c>
      <c r="K1441" s="146">
        <f t="shared" si="428"/>
        <v>64329.146171363784</v>
      </c>
      <c r="L1441" s="146">
        <f t="shared" si="431"/>
        <v>12774.319692680221</v>
      </c>
      <c r="M1441" s="146">
        <f t="shared" si="425"/>
        <v>289709.93162511836</v>
      </c>
      <c r="N1441" s="146">
        <f t="shared" si="426"/>
        <v>763961.48207464907</v>
      </c>
      <c r="O1441" s="145">
        <f t="shared" si="427"/>
        <v>11.875821887011577</v>
      </c>
    </row>
    <row r="1442" spans="1:15" x14ac:dyDescent="0.2">
      <c r="A1442" s="143" t="s">
        <v>44</v>
      </c>
      <c r="B1442" s="143" t="s">
        <v>3</v>
      </c>
      <c r="C1442" s="144" t="s">
        <v>21</v>
      </c>
      <c r="D1442" s="143" t="str">
        <f t="shared" si="429"/>
        <v>PATotal80-84</v>
      </c>
      <c r="E1442" s="146">
        <f>VLOOKUP(D1442,'Appendix 1b. Person-years 2019'!$E$3:$F$1682,2,FALSE)</f>
        <v>51825.829100000003</v>
      </c>
      <c r="F1442" s="146">
        <f>VLOOKUP(D1442,'Appendix 2b.Deaths 2019'!$E$4:$F$1683,2,FALSE)</f>
        <v>3533</v>
      </c>
      <c r="G1442" s="147">
        <f t="shared" si="430"/>
        <v>6.8170641190957809E-2</v>
      </c>
      <c r="H1442" s="304">
        <v>5</v>
      </c>
      <c r="I1442" s="148">
        <f>VLOOKUP(D1442,'Appendix 3b. nax IBGE 2019'!$E$5:$O$1850,11,FALSE)</f>
        <v>2.5000000000000004</v>
      </c>
      <c r="J1442" s="147">
        <f t="shared" si="424"/>
        <v>0.29122134193439236</v>
      </c>
      <c r="K1442" s="146">
        <f t="shared" si="428"/>
        <v>51554.826478683564</v>
      </c>
      <c r="L1442" s="146">
        <f t="shared" si="431"/>
        <v>15013.865750316972</v>
      </c>
      <c r="M1442" s="146">
        <f t="shared" si="425"/>
        <v>220239.46801762539</v>
      </c>
      <c r="N1442" s="146">
        <f t="shared" si="426"/>
        <v>474251.55044953077</v>
      </c>
      <c r="O1442" s="145">
        <f t="shared" si="427"/>
        <v>9.1989748165599998</v>
      </c>
    </row>
    <row r="1443" spans="1:15" x14ac:dyDescent="0.2">
      <c r="A1443" s="143" t="s">
        <v>44</v>
      </c>
      <c r="B1443" s="143" t="s">
        <v>3</v>
      </c>
      <c r="C1443" s="144" t="s">
        <v>22</v>
      </c>
      <c r="D1443" s="143" t="str">
        <f t="shared" si="429"/>
        <v>PATotal85-89</v>
      </c>
      <c r="E1443" s="146">
        <f>VLOOKUP(D1443,'Appendix 1b. Person-years 2019'!$E$3:$F$1682,2,FALSE)</f>
        <v>26027.3262</v>
      </c>
      <c r="F1443" s="146">
        <f>VLOOKUP(D1443,'Appendix 2b.Deaths 2019'!$E$4:$F$1683,2,FALSE)</f>
        <v>2883</v>
      </c>
      <c r="G1443" s="147">
        <f t="shared" si="430"/>
        <v>0.11076819715733997</v>
      </c>
      <c r="H1443" s="304">
        <v>5</v>
      </c>
      <c r="I1443" s="148">
        <f>VLOOKUP(D1443,'Appendix 3b. nax IBGE 2019'!$E$5:$O$1850,11,FALSE)</f>
        <v>2.4999999999999996</v>
      </c>
      <c r="J1443" s="147">
        <f t="shared" si="424"/>
        <v>0.43373177019953846</v>
      </c>
      <c r="K1443" s="146">
        <f t="shared" si="428"/>
        <v>36540.96072836659</v>
      </c>
      <c r="L1443" s="146">
        <f t="shared" si="431"/>
        <v>15848.975581506258</v>
      </c>
      <c r="M1443" s="146">
        <f t="shared" si="425"/>
        <v>143082.36468806729</v>
      </c>
      <c r="N1443" s="146">
        <f t="shared" si="426"/>
        <v>254012.08243190538</v>
      </c>
      <c r="O1443" s="145">
        <f t="shared" si="427"/>
        <v>6.9514341541304061</v>
      </c>
    </row>
    <row r="1444" spans="1:15" x14ac:dyDescent="0.2">
      <c r="A1444" s="143" t="s">
        <v>44</v>
      </c>
      <c r="B1444" s="143" t="s">
        <v>3</v>
      </c>
      <c r="C1444" s="144" t="s">
        <v>5</v>
      </c>
      <c r="D1444" s="143" t="str">
        <f t="shared" si="429"/>
        <v>PATotal90+</v>
      </c>
      <c r="E1444" s="8">
        <f>VLOOKUP(D1444,'Appendix 1b. Person-years 2019'!$E$3:$F$1682,2,FALSE)</f>
        <v>15166.267</v>
      </c>
      <c r="F1444" s="8">
        <f>VLOOKUP(D1444,'Appendix 2b.Deaths 2019'!$E$4:$F$1683,2,FALSE)</f>
        <v>2829</v>
      </c>
      <c r="G1444" s="7">
        <f t="shared" si="430"/>
        <v>0.18653238796336633</v>
      </c>
      <c r="H1444" s="306"/>
      <c r="I1444" s="148">
        <f>VLOOKUP(D1444,'Appendix 3b. nax IBGE 2019'!$E$5:$O$1850,11,FALSE)</f>
        <v>0</v>
      </c>
      <c r="J1444" s="7">
        <v>1</v>
      </c>
      <c r="K1444" s="8">
        <f t="shared" si="428"/>
        <v>20691.98514686033</v>
      </c>
      <c r="L1444" s="8">
        <f t="shared" si="431"/>
        <v>20691.98514686033</v>
      </c>
      <c r="M1444" s="8">
        <f>K1444*O1444</f>
        <v>110929.7177438381</v>
      </c>
      <c r="N1444" s="8">
        <f>M1444</f>
        <v>110929.7177438381</v>
      </c>
      <c r="O1444" s="142">
        <f>1/G1444</f>
        <v>5.360999293036409</v>
      </c>
    </row>
    <row r="1445" spans="1:15" x14ac:dyDescent="0.2">
      <c r="A1445" s="143" t="s">
        <v>55</v>
      </c>
      <c r="B1445" s="143" t="s">
        <v>3</v>
      </c>
      <c r="C1445" s="144">
        <v>0</v>
      </c>
      <c r="D1445" s="143" t="str">
        <f t="shared" si="429"/>
        <v>PBTotal0</v>
      </c>
      <c r="E1445" s="151">
        <f>VLOOKUP(D1445,'Appendix 1b. Person-years 2019'!$E$3:$F$1682,2,FALSE)</f>
        <v>57658.823700000001</v>
      </c>
      <c r="F1445" s="151">
        <f>VLOOKUP(D1445,'Appendix 2b.Deaths 2019'!$E$4:$F$1683,2,FALSE)</f>
        <v>746</v>
      </c>
      <c r="G1445" s="152">
        <f t="shared" si="430"/>
        <v>1.2938175844194337E-2</v>
      </c>
      <c r="H1445" s="307">
        <v>1</v>
      </c>
      <c r="I1445" s="148">
        <f>VLOOKUP(D1445,'Appendix 3b. nax IBGE 2019'!$E$5:$O$1850,11,FALSE)</f>
        <v>9.2100548284955189E-2</v>
      </c>
      <c r="J1445" s="152">
        <f t="shared" ref="J1445:J1463" si="432">(H1445*G1445)/(1+(H1445-I1445)*G1445)</f>
        <v>1.2787961254804516E-2</v>
      </c>
      <c r="K1445" s="151">
        <v>100000</v>
      </c>
      <c r="L1445" s="151">
        <f t="shared" si="431"/>
        <v>1278.7961254804516</v>
      </c>
      <c r="M1445" s="151">
        <f t="shared" ref="M1445:M1463" si="433">K1446*H1445+L1445*I1445</f>
        <v>98838.981698820979</v>
      </c>
      <c r="N1445" s="151">
        <f t="shared" ref="N1445:N1463" si="434">N1446+M1445</f>
        <v>7618982.2068136502</v>
      </c>
      <c r="O1445" s="150">
        <f t="shared" ref="O1445:O1463" si="435">N1445/K1445</f>
        <v>76.189822068136507</v>
      </c>
    </row>
    <row r="1446" spans="1:15" x14ac:dyDescent="0.2">
      <c r="A1446" s="143" t="s">
        <v>55</v>
      </c>
      <c r="B1446" s="143" t="s">
        <v>3</v>
      </c>
      <c r="C1446" s="149" t="s">
        <v>107</v>
      </c>
      <c r="D1446" s="143" t="str">
        <f t="shared" si="429"/>
        <v>PBTotal01-04</v>
      </c>
      <c r="E1446" s="146">
        <f>VLOOKUP(D1446,'Appendix 1b. Person-years 2019'!$E$3:$F$1682,2,FALSE)</f>
        <v>229512.45619999999</v>
      </c>
      <c r="F1446" s="146">
        <f>VLOOKUP(D1446,'Appendix 2b.Deaths 2019'!$E$4:$F$1683,2,FALSE)</f>
        <v>121</v>
      </c>
      <c r="G1446" s="147">
        <f t="shared" si="430"/>
        <v>5.2720450124310071E-4</v>
      </c>
      <c r="H1446" s="304">
        <v>4</v>
      </c>
      <c r="I1446" s="148">
        <f>VLOOKUP(D1446,'Appendix 3b. nax IBGE 2019'!$E$5:$O$1850,11,FALSE)</f>
        <v>1.501195536345606</v>
      </c>
      <c r="J1446" s="147">
        <f t="shared" si="432"/>
        <v>2.1060435433054889E-3</v>
      </c>
      <c r="K1446" s="146">
        <f t="shared" ref="K1446:K1464" si="436">K1445-L1445</f>
        <v>98721.203874519546</v>
      </c>
      <c r="L1446" s="146">
        <f t="shared" si="431"/>
        <v>207.91115400727671</v>
      </c>
      <c r="M1446" s="146">
        <f t="shared" si="433"/>
        <v>394365.28617840126</v>
      </c>
      <c r="N1446" s="146">
        <f t="shared" si="434"/>
        <v>7520143.2251148289</v>
      </c>
      <c r="O1446" s="145">
        <f t="shared" si="435"/>
        <v>76.175562391574687</v>
      </c>
    </row>
    <row r="1447" spans="1:15" x14ac:dyDescent="0.2">
      <c r="A1447" s="143" t="s">
        <v>55</v>
      </c>
      <c r="B1447" s="143" t="s">
        <v>3</v>
      </c>
      <c r="C1447" s="149" t="s">
        <v>106</v>
      </c>
      <c r="D1447" s="143" t="str">
        <f t="shared" si="429"/>
        <v>PBTotal05-09</v>
      </c>
      <c r="E1447" s="146">
        <f>VLOOKUP(D1447,'Appendix 1b. Person-years 2019'!$E$3:$F$1682,2,FALSE)</f>
        <v>271621.40740000003</v>
      </c>
      <c r="F1447" s="146">
        <f>VLOOKUP(D1447,'Appendix 2b.Deaths 2019'!$E$4:$F$1683,2,FALSE)</f>
        <v>68</v>
      </c>
      <c r="G1447" s="147">
        <f t="shared" si="430"/>
        <v>2.503484561504411E-4</v>
      </c>
      <c r="H1447" s="304">
        <v>5</v>
      </c>
      <c r="I1447" s="148">
        <f>VLOOKUP(D1447,'Appendix 3b. nax IBGE 2019'!$E$5:$O$1850,11,FALSE)</f>
        <v>2.5000000000002127</v>
      </c>
      <c r="J1447" s="147">
        <f t="shared" si="432"/>
        <v>1.2509593414026376E-3</v>
      </c>
      <c r="K1447" s="146">
        <f t="shared" si="436"/>
        <v>98513.292720512269</v>
      </c>
      <c r="L1447" s="146">
        <f t="shared" si="431"/>
        <v>123.23612378105727</v>
      </c>
      <c r="M1447" s="146">
        <f t="shared" si="433"/>
        <v>492258.37329310871</v>
      </c>
      <c r="N1447" s="146">
        <f t="shared" si="434"/>
        <v>7125777.9389364272</v>
      </c>
      <c r="O1447" s="145">
        <f t="shared" si="435"/>
        <v>72.333161770895813</v>
      </c>
    </row>
    <row r="1448" spans="1:15" x14ac:dyDescent="0.2">
      <c r="A1448" s="143" t="s">
        <v>55</v>
      </c>
      <c r="B1448" s="143" t="s">
        <v>3</v>
      </c>
      <c r="C1448" s="149" t="s">
        <v>71</v>
      </c>
      <c r="D1448" s="143" t="str">
        <f t="shared" si="429"/>
        <v>PBTotal10-14</v>
      </c>
      <c r="E1448" s="146">
        <f>VLOOKUP(D1448,'Appendix 1b. Person-years 2019'!$E$3:$F$1682,2,FALSE)</f>
        <v>310147.22779999999</v>
      </c>
      <c r="F1448" s="146">
        <f>VLOOKUP(D1448,'Appendix 2b.Deaths 2019'!$E$4:$F$1683,2,FALSE)</f>
        <v>91</v>
      </c>
      <c r="G1448" s="147">
        <f t="shared" si="430"/>
        <v>2.9340903881521006E-4</v>
      </c>
      <c r="H1448" s="304">
        <v>5</v>
      </c>
      <c r="I1448" s="148">
        <f>VLOOKUP(D1448,'Appendix 3b. nax IBGE 2019'!$E$5:$O$1850,11,FALSE)</f>
        <v>2.5000000000000195</v>
      </c>
      <c r="J1448" s="147">
        <f t="shared" si="432"/>
        <v>1.465969872048326E-3</v>
      </c>
      <c r="K1448" s="146">
        <f t="shared" si="436"/>
        <v>98390.056596731214</v>
      </c>
      <c r="L1448" s="146">
        <f t="shared" si="431"/>
        <v>144.23685867993763</v>
      </c>
      <c r="M1448" s="146">
        <f t="shared" si="433"/>
        <v>491589.6908369562</v>
      </c>
      <c r="N1448" s="146">
        <f t="shared" si="434"/>
        <v>6633519.5656433189</v>
      </c>
      <c r="O1448" s="145">
        <f t="shared" si="435"/>
        <v>67.420629635695349</v>
      </c>
    </row>
    <row r="1449" spans="1:15" x14ac:dyDescent="0.2">
      <c r="A1449" s="143" t="s">
        <v>55</v>
      </c>
      <c r="B1449" s="143" t="s">
        <v>3</v>
      </c>
      <c r="C1449" s="144" t="s">
        <v>72</v>
      </c>
      <c r="D1449" s="143" t="str">
        <f t="shared" si="429"/>
        <v>PBTotal15-19</v>
      </c>
      <c r="E1449" s="146">
        <f>VLOOKUP(D1449,'Appendix 1b. Person-years 2019'!$E$3:$F$1682,2,FALSE)</f>
        <v>332964.43430000002</v>
      </c>
      <c r="F1449" s="146">
        <f>VLOOKUP(D1449,'Appendix 2b.Deaths 2019'!$E$4:$F$1683,2,FALSE)</f>
        <v>295</v>
      </c>
      <c r="G1449" s="147">
        <f t="shared" si="430"/>
        <v>8.8598051206335697E-4</v>
      </c>
      <c r="H1449" s="304">
        <v>5</v>
      </c>
      <c r="I1449" s="148">
        <f>VLOOKUP(D1449,'Appendix 3b. nax IBGE 2019'!$E$5:$O$1850,11,FALSE)</f>
        <v>2.4999999999999902</v>
      </c>
      <c r="J1449" s="147">
        <f t="shared" si="432"/>
        <v>4.4201122270809681E-3</v>
      </c>
      <c r="K1449" s="146">
        <f t="shared" si="436"/>
        <v>98245.819738051272</v>
      </c>
      <c r="L1449" s="146">
        <f t="shared" si="431"/>
        <v>434.25754908375313</v>
      </c>
      <c r="M1449" s="146">
        <f t="shared" si="433"/>
        <v>490143.454817547</v>
      </c>
      <c r="N1449" s="146">
        <f t="shared" si="434"/>
        <v>6141929.8748063631</v>
      </c>
      <c r="O1449" s="145">
        <f t="shared" si="435"/>
        <v>62.515941046472349</v>
      </c>
    </row>
    <row r="1450" spans="1:15" x14ac:dyDescent="0.2">
      <c r="A1450" s="143" t="s">
        <v>55</v>
      </c>
      <c r="B1450" s="143" t="s">
        <v>3</v>
      </c>
      <c r="C1450" s="144" t="s">
        <v>73</v>
      </c>
      <c r="D1450" s="143" t="str">
        <f t="shared" si="429"/>
        <v>PBTotal20-24</v>
      </c>
      <c r="E1450" s="146">
        <f>VLOOKUP(D1450,'Appendix 1b. Person-years 2019'!$E$3:$F$1682,2,FALSE)</f>
        <v>338135.29759999999</v>
      </c>
      <c r="F1450" s="146">
        <f>VLOOKUP(D1450,'Appendix 2b.Deaths 2019'!$E$4:$F$1683,2,FALSE)</f>
        <v>442</v>
      </c>
      <c r="G1450" s="147">
        <f t="shared" si="430"/>
        <v>1.3071690626125275E-3</v>
      </c>
      <c r="H1450" s="304">
        <v>5</v>
      </c>
      <c r="I1450" s="148">
        <f>VLOOKUP(D1450,'Appendix 3b. nax IBGE 2019'!$E$5:$O$1850,11,FALSE)</f>
        <v>2.5000000000000133</v>
      </c>
      <c r="J1450" s="147">
        <f t="shared" si="432"/>
        <v>6.5145562471054744E-3</v>
      </c>
      <c r="K1450" s="146">
        <f t="shared" si="436"/>
        <v>97811.562188967524</v>
      </c>
      <c r="L1450" s="146">
        <f t="shared" si="431"/>
        <v>637.198923497284</v>
      </c>
      <c r="M1450" s="146">
        <f t="shared" si="433"/>
        <v>487464.81363609445</v>
      </c>
      <c r="N1450" s="146">
        <f t="shared" si="434"/>
        <v>5651786.4199888157</v>
      </c>
      <c r="O1450" s="145">
        <f t="shared" si="435"/>
        <v>57.78239600211905</v>
      </c>
    </row>
    <row r="1451" spans="1:15" x14ac:dyDescent="0.2">
      <c r="A1451" s="143" t="s">
        <v>55</v>
      </c>
      <c r="B1451" s="143" t="s">
        <v>3</v>
      </c>
      <c r="C1451" s="144" t="s">
        <v>74</v>
      </c>
      <c r="D1451" s="143" t="str">
        <f t="shared" si="429"/>
        <v>PBTotal25-29</v>
      </c>
      <c r="E1451" s="146">
        <f>VLOOKUP(D1451,'Appendix 1b. Person-years 2019'!$E$3:$F$1682,2,FALSE)</f>
        <v>328003.33600000001</v>
      </c>
      <c r="F1451" s="146">
        <f>VLOOKUP(D1451,'Appendix 2b.Deaths 2019'!$E$4:$F$1683,2,FALSE)</f>
        <v>464</v>
      </c>
      <c r="G1451" s="147">
        <f t="shared" si="430"/>
        <v>1.4146197586234306E-3</v>
      </c>
      <c r="H1451" s="304">
        <v>5</v>
      </c>
      <c r="I1451" s="148">
        <f>VLOOKUP(D1451,'Appendix 3b. nax IBGE 2019'!$E$5:$O$1850,11,FALSE)</f>
        <v>2.5000000000000084</v>
      </c>
      <c r="J1451" s="147">
        <f t="shared" si="432"/>
        <v>7.0481725826232354E-3</v>
      </c>
      <c r="K1451" s="146">
        <f t="shared" si="436"/>
        <v>97174.363265470238</v>
      </c>
      <c r="L1451" s="146">
        <f t="shared" si="431"/>
        <v>684.90168290155782</v>
      </c>
      <c r="M1451" s="146">
        <f t="shared" si="433"/>
        <v>484159.56212009734</v>
      </c>
      <c r="N1451" s="146">
        <f t="shared" si="434"/>
        <v>5164321.6063527213</v>
      </c>
      <c r="O1451" s="145">
        <f t="shared" si="435"/>
        <v>53.144897818824219</v>
      </c>
    </row>
    <row r="1452" spans="1:15" x14ac:dyDescent="0.2">
      <c r="A1452" s="143" t="s">
        <v>55</v>
      </c>
      <c r="B1452" s="143" t="s">
        <v>3</v>
      </c>
      <c r="C1452" s="144" t="s">
        <v>75</v>
      </c>
      <c r="D1452" s="143" t="str">
        <f t="shared" si="429"/>
        <v>PBTotal30-34</v>
      </c>
      <c r="E1452" s="146">
        <f>VLOOKUP(D1452,'Appendix 1b. Person-years 2019'!$E$3:$F$1682,2,FALSE)</f>
        <v>325050.46039999998</v>
      </c>
      <c r="F1452" s="146">
        <f>VLOOKUP(D1452,'Appendix 2b.Deaths 2019'!$E$4:$F$1683,2,FALSE)</f>
        <v>565</v>
      </c>
      <c r="G1452" s="147">
        <f t="shared" si="430"/>
        <v>1.738191662010641E-3</v>
      </c>
      <c r="H1452" s="304">
        <v>5</v>
      </c>
      <c r="I1452" s="148">
        <f>VLOOKUP(D1452,'Appendix 3b. nax IBGE 2019'!$E$5:$O$1850,11,FALSE)</f>
        <v>2.4999999999999853</v>
      </c>
      <c r="J1452" s="147">
        <f t="shared" si="432"/>
        <v>8.6533553348246868E-3</v>
      </c>
      <c r="K1452" s="146">
        <f t="shared" si="436"/>
        <v>96489.461582568678</v>
      </c>
      <c r="L1452" s="146">
        <f t="shared" si="431"/>
        <v>834.9575971398823</v>
      </c>
      <c r="M1452" s="146">
        <f t="shared" si="433"/>
        <v>480359.91391999362</v>
      </c>
      <c r="N1452" s="146">
        <f t="shared" si="434"/>
        <v>4680162.0442326237</v>
      </c>
      <c r="O1452" s="145">
        <f t="shared" si="435"/>
        <v>48.504385530513929</v>
      </c>
    </row>
    <row r="1453" spans="1:15" x14ac:dyDescent="0.2">
      <c r="A1453" s="143" t="s">
        <v>55</v>
      </c>
      <c r="B1453" s="143" t="s">
        <v>3</v>
      </c>
      <c r="C1453" s="144" t="s">
        <v>76</v>
      </c>
      <c r="D1453" s="143" t="str">
        <f t="shared" si="429"/>
        <v>PBTotal35-39</v>
      </c>
      <c r="E1453" s="146">
        <f>VLOOKUP(D1453,'Appendix 1b. Person-years 2019'!$E$3:$F$1682,2,FALSE)</f>
        <v>313925.02789999999</v>
      </c>
      <c r="F1453" s="146">
        <f>VLOOKUP(D1453,'Appendix 2b.Deaths 2019'!$E$4:$F$1683,2,FALSE)</f>
        <v>675</v>
      </c>
      <c r="G1453" s="147">
        <f t="shared" si="430"/>
        <v>2.15019491919905E-3</v>
      </c>
      <c r="H1453" s="304">
        <v>5</v>
      </c>
      <c r="I1453" s="148">
        <f>VLOOKUP(D1453,'Appendix 3b. nax IBGE 2019'!$E$5:$O$1850,11,FALSE)</f>
        <v>2.4999999999999849</v>
      </c>
      <c r="J1453" s="147">
        <f t="shared" si="432"/>
        <v>1.069349186629673E-2</v>
      </c>
      <c r="K1453" s="146">
        <f t="shared" si="436"/>
        <v>95654.50398542879</v>
      </c>
      <c r="L1453" s="146">
        <f t="shared" si="431"/>
        <v>1022.8806603428309</v>
      </c>
      <c r="M1453" s="146">
        <f t="shared" si="433"/>
        <v>475715.31827628688</v>
      </c>
      <c r="N1453" s="146">
        <f t="shared" si="434"/>
        <v>4199802.13031263</v>
      </c>
      <c r="O1453" s="145">
        <f t="shared" si="435"/>
        <v>43.905952729130171</v>
      </c>
    </row>
    <row r="1454" spans="1:15" x14ac:dyDescent="0.2">
      <c r="A1454" s="143" t="s">
        <v>55</v>
      </c>
      <c r="B1454" s="143" t="s">
        <v>3</v>
      </c>
      <c r="C1454" s="144" t="s">
        <v>77</v>
      </c>
      <c r="D1454" s="143" t="str">
        <f t="shared" si="429"/>
        <v>PBTotal40-44</v>
      </c>
      <c r="E1454" s="146">
        <f>VLOOKUP(D1454,'Appendix 1b. Person-years 2019'!$E$3:$F$1682,2,FALSE)</f>
        <v>286007.57870000001</v>
      </c>
      <c r="F1454" s="146">
        <f>VLOOKUP(D1454,'Appendix 2b.Deaths 2019'!$E$4:$F$1683,2,FALSE)</f>
        <v>820</v>
      </c>
      <c r="G1454" s="147">
        <f t="shared" si="430"/>
        <v>2.8670568931326015E-3</v>
      </c>
      <c r="H1454" s="304">
        <v>5</v>
      </c>
      <c r="I1454" s="148">
        <f>VLOOKUP(D1454,'Appendix 3b. nax IBGE 2019'!$E$5:$O$1850,11,FALSE)</f>
        <v>2.5000000000000258</v>
      </c>
      <c r="J1454" s="147">
        <f t="shared" si="432"/>
        <v>1.4233265510677572E-2</v>
      </c>
      <c r="K1454" s="146">
        <f t="shared" si="436"/>
        <v>94631.623325085966</v>
      </c>
      <c r="L1454" s="146">
        <f t="shared" si="431"/>
        <v>1346.9170204923773</v>
      </c>
      <c r="M1454" s="146">
        <f t="shared" si="433"/>
        <v>469790.82407419896</v>
      </c>
      <c r="N1454" s="146">
        <f t="shared" si="434"/>
        <v>3724086.8120363429</v>
      </c>
      <c r="O1454" s="145">
        <f t="shared" si="435"/>
        <v>39.353512929214666</v>
      </c>
    </row>
    <row r="1455" spans="1:15" x14ac:dyDescent="0.2">
      <c r="A1455" s="143" t="s">
        <v>55</v>
      </c>
      <c r="B1455" s="143" t="s">
        <v>3</v>
      </c>
      <c r="C1455" s="144" t="s">
        <v>78</v>
      </c>
      <c r="D1455" s="143" t="str">
        <f t="shared" si="429"/>
        <v>PBTotal45-49</v>
      </c>
      <c r="E1455" s="146">
        <f>VLOOKUP(D1455,'Appendix 1b. Person-years 2019'!$E$3:$F$1682,2,FALSE)</f>
        <v>250849.948</v>
      </c>
      <c r="F1455" s="146">
        <f>VLOOKUP(D1455,'Appendix 2b.Deaths 2019'!$E$4:$F$1683,2,FALSE)</f>
        <v>1044</v>
      </c>
      <c r="G1455" s="147">
        <f t="shared" si="430"/>
        <v>4.1618505737142904E-3</v>
      </c>
      <c r="H1455" s="304">
        <v>5</v>
      </c>
      <c r="I1455" s="148">
        <f>VLOOKUP(D1455,'Appendix 3b. nax IBGE 2019'!$E$5:$O$1850,11,FALSE)</f>
        <v>2.5000000000000049</v>
      </c>
      <c r="J1455" s="147">
        <f t="shared" si="432"/>
        <v>2.0594969900333129E-2</v>
      </c>
      <c r="K1455" s="146">
        <f t="shared" si="436"/>
        <v>93284.706304593594</v>
      </c>
      <c r="L1455" s="146">
        <f t="shared" si="431"/>
        <v>1921.1957185045212</v>
      </c>
      <c r="M1455" s="146">
        <f t="shared" si="433"/>
        <v>461620.54222670675</v>
      </c>
      <c r="N1455" s="146">
        <f t="shared" si="434"/>
        <v>3254295.987962144</v>
      </c>
      <c r="O1455" s="145">
        <f t="shared" si="435"/>
        <v>34.885632563779573</v>
      </c>
    </row>
    <row r="1456" spans="1:15" x14ac:dyDescent="0.2">
      <c r="A1456" s="143" t="s">
        <v>55</v>
      </c>
      <c r="B1456" s="143" t="s">
        <v>3</v>
      </c>
      <c r="C1456" s="144" t="s">
        <v>79</v>
      </c>
      <c r="D1456" s="143" t="str">
        <f t="shared" si="429"/>
        <v>PBTotal50-54</v>
      </c>
      <c r="E1456" s="146">
        <f>VLOOKUP(D1456,'Appendix 1b. Person-years 2019'!$E$3:$F$1682,2,FALSE)</f>
        <v>231354.90900000001</v>
      </c>
      <c r="F1456" s="146">
        <f>VLOOKUP(D1456,'Appendix 2b.Deaths 2019'!$E$4:$F$1683,2,FALSE)</f>
        <v>1304</v>
      </c>
      <c r="G1456" s="147">
        <f t="shared" si="430"/>
        <v>5.63636192392183E-3</v>
      </c>
      <c r="H1456" s="304">
        <v>5</v>
      </c>
      <c r="I1456" s="148">
        <f>VLOOKUP(D1456,'Appendix 3b. nax IBGE 2019'!$E$5:$O$1850,11,FALSE)</f>
        <v>2.4999999999999885</v>
      </c>
      <c r="J1456" s="147">
        <f t="shared" si="432"/>
        <v>2.7790220271125224E-2</v>
      </c>
      <c r="K1456" s="146">
        <f t="shared" si="436"/>
        <v>91363.510586089076</v>
      </c>
      <c r="L1456" s="146">
        <f t="shared" si="431"/>
        <v>2539.0120839306965</v>
      </c>
      <c r="M1456" s="146">
        <f t="shared" si="433"/>
        <v>450470.02272061864</v>
      </c>
      <c r="N1456" s="146">
        <f t="shared" si="434"/>
        <v>2792675.4457354373</v>
      </c>
      <c r="O1456" s="145">
        <f t="shared" si="435"/>
        <v>30.566638998662203</v>
      </c>
    </row>
    <row r="1457" spans="1:15" x14ac:dyDescent="0.2">
      <c r="A1457" s="143" t="s">
        <v>55</v>
      </c>
      <c r="B1457" s="143" t="s">
        <v>3</v>
      </c>
      <c r="C1457" s="144" t="s">
        <v>80</v>
      </c>
      <c r="D1457" s="143" t="str">
        <f t="shared" si="429"/>
        <v>PBTotal55-59</v>
      </c>
      <c r="E1457" s="146">
        <f>VLOOKUP(D1457,'Appendix 1b. Person-years 2019'!$E$3:$F$1682,2,FALSE)</f>
        <v>195655.5417</v>
      </c>
      <c r="F1457" s="146">
        <f>VLOOKUP(D1457,'Appendix 2b.Deaths 2019'!$E$4:$F$1683,2,FALSE)</f>
        <v>1568</v>
      </c>
      <c r="G1457" s="147">
        <f t="shared" si="430"/>
        <v>8.0140842747210561E-3</v>
      </c>
      <c r="H1457" s="304">
        <v>5</v>
      </c>
      <c r="I1457" s="148">
        <f>VLOOKUP(D1457,'Appendix 3b. nax IBGE 2019'!$E$5:$O$1850,11,FALSE)</f>
        <v>2.5000000000000009</v>
      </c>
      <c r="J1457" s="147">
        <f t="shared" si="432"/>
        <v>3.9283370763863491E-2</v>
      </c>
      <c r="K1457" s="146">
        <f t="shared" si="436"/>
        <v>88824.498502158385</v>
      </c>
      <c r="L1457" s="146">
        <f t="shared" si="431"/>
        <v>3489.325707574525</v>
      </c>
      <c r="M1457" s="146">
        <f t="shared" si="433"/>
        <v>435399.17824185558</v>
      </c>
      <c r="N1457" s="146">
        <f t="shared" si="434"/>
        <v>2342205.4230148187</v>
      </c>
      <c r="O1457" s="145">
        <f t="shared" si="435"/>
        <v>26.368912434196343</v>
      </c>
    </row>
    <row r="1458" spans="1:15" x14ac:dyDescent="0.2">
      <c r="A1458" s="143" t="s">
        <v>55</v>
      </c>
      <c r="B1458" s="143" t="s">
        <v>3</v>
      </c>
      <c r="C1458" s="144" t="s">
        <v>81</v>
      </c>
      <c r="D1458" s="143" t="str">
        <f t="shared" si="429"/>
        <v>PBTotal60-64</v>
      </c>
      <c r="E1458" s="146">
        <f>VLOOKUP(D1458,'Appendix 1b. Person-years 2019'!$E$3:$F$1682,2,FALSE)</f>
        <v>153169.79560000001</v>
      </c>
      <c r="F1458" s="146">
        <f>VLOOKUP(D1458,'Appendix 2b.Deaths 2019'!$E$4:$F$1683,2,FALSE)</f>
        <v>1861</v>
      </c>
      <c r="G1458" s="147">
        <f t="shared" si="430"/>
        <v>1.2149915018885094E-2</v>
      </c>
      <c r="H1458" s="304">
        <v>5</v>
      </c>
      <c r="I1458" s="148">
        <f>VLOOKUP(D1458,'Appendix 3b. nax IBGE 2019'!$E$5:$O$1850,11,FALSE)</f>
        <v>2.5000000000000009</v>
      </c>
      <c r="J1458" s="147">
        <f t="shared" si="432"/>
        <v>5.8958716603536722E-2</v>
      </c>
      <c r="K1458" s="146">
        <f t="shared" si="436"/>
        <v>85335.172794583865</v>
      </c>
      <c r="L1458" s="146">
        <f t="shared" si="431"/>
        <v>5031.2522691097065</v>
      </c>
      <c r="M1458" s="146">
        <f t="shared" si="433"/>
        <v>414097.73330014502</v>
      </c>
      <c r="N1458" s="146">
        <f t="shared" si="434"/>
        <v>1906806.2447729632</v>
      </c>
      <c r="O1458" s="145">
        <f t="shared" si="435"/>
        <v>22.344904010014336</v>
      </c>
    </row>
    <row r="1459" spans="1:15" x14ac:dyDescent="0.2">
      <c r="A1459" s="143" t="s">
        <v>55</v>
      </c>
      <c r="B1459" s="143" t="s">
        <v>3</v>
      </c>
      <c r="C1459" s="144" t="s">
        <v>82</v>
      </c>
      <c r="D1459" s="143" t="str">
        <f t="shared" si="429"/>
        <v>PBTotal65-69</v>
      </c>
      <c r="E1459" s="146">
        <f>VLOOKUP(D1459,'Appendix 1b. Person-years 2019'!$E$3:$F$1682,2,FALSE)</f>
        <v>127287.1566</v>
      </c>
      <c r="F1459" s="146">
        <f>VLOOKUP(D1459,'Appendix 2b.Deaths 2019'!$E$4:$F$1683,2,FALSE)</f>
        <v>2311</v>
      </c>
      <c r="G1459" s="147">
        <f t="shared" si="430"/>
        <v>1.815579876029692E-2</v>
      </c>
      <c r="H1459" s="304">
        <v>5</v>
      </c>
      <c r="I1459" s="148">
        <f>VLOOKUP(D1459,'Appendix 3b. nax IBGE 2019'!$E$5:$O$1850,11,FALSE)</f>
        <v>2.5000000000000031</v>
      </c>
      <c r="J1459" s="147">
        <f t="shared" si="432"/>
        <v>8.6837484086664682E-2</v>
      </c>
      <c r="K1459" s="146">
        <f t="shared" si="436"/>
        <v>80303.920525474154</v>
      </c>
      <c r="L1459" s="146">
        <f t="shared" si="431"/>
        <v>6973.3904207276473</v>
      </c>
      <c r="M1459" s="146">
        <f t="shared" si="433"/>
        <v>384086.12657555169</v>
      </c>
      <c r="N1459" s="146">
        <f t="shared" si="434"/>
        <v>1492708.5114728182</v>
      </c>
      <c r="O1459" s="145">
        <f t="shared" si="435"/>
        <v>18.588239549267069</v>
      </c>
    </row>
    <row r="1460" spans="1:15" x14ac:dyDescent="0.2">
      <c r="A1460" s="143" t="s">
        <v>55</v>
      </c>
      <c r="B1460" s="143" t="s">
        <v>3</v>
      </c>
      <c r="C1460" s="144" t="s">
        <v>19</v>
      </c>
      <c r="D1460" s="143" t="str">
        <f t="shared" si="429"/>
        <v>PBTotal70-74</v>
      </c>
      <c r="E1460" s="146">
        <f>VLOOKUP(D1460,'Appendix 1b. Person-years 2019'!$E$3:$F$1682,2,FALSE)</f>
        <v>103263.9328</v>
      </c>
      <c r="F1460" s="146">
        <f>VLOOKUP(D1460,'Appendix 2b.Deaths 2019'!$E$4:$F$1683,2,FALSE)</f>
        <v>2651</v>
      </c>
      <c r="G1460" s="147">
        <f t="shared" si="430"/>
        <v>2.5672080542723626E-2</v>
      </c>
      <c r="H1460" s="304">
        <v>5</v>
      </c>
      <c r="I1460" s="148">
        <f>VLOOKUP(D1460,'Appendix 3b. nax IBGE 2019'!$E$5:$O$1850,11,FALSE)</f>
        <v>2.5000000000000027</v>
      </c>
      <c r="J1460" s="147">
        <f t="shared" si="432"/>
        <v>0.12061904793000389</v>
      </c>
      <c r="K1460" s="146">
        <f t="shared" si="436"/>
        <v>73330.530104746504</v>
      </c>
      <c r="L1460" s="146">
        <f t="shared" si="431"/>
        <v>8845.0587254370112</v>
      </c>
      <c r="M1460" s="146">
        <f t="shared" si="433"/>
        <v>344540.00371014001</v>
      </c>
      <c r="N1460" s="146">
        <f t="shared" si="434"/>
        <v>1108622.3848972665</v>
      </c>
      <c r="O1460" s="145">
        <f t="shared" si="435"/>
        <v>15.11815588014559</v>
      </c>
    </row>
    <row r="1461" spans="1:15" x14ac:dyDescent="0.2">
      <c r="A1461" s="143" t="s">
        <v>55</v>
      </c>
      <c r="B1461" s="143" t="s">
        <v>3</v>
      </c>
      <c r="C1461" s="144" t="s">
        <v>20</v>
      </c>
      <c r="D1461" s="143" t="str">
        <f t="shared" si="429"/>
        <v>PBTotal75-79</v>
      </c>
      <c r="E1461" s="146">
        <f>VLOOKUP(D1461,'Appendix 1b. Person-years 2019'!$E$3:$F$1682,2,FALSE)</f>
        <v>72328.071599999996</v>
      </c>
      <c r="F1461" s="146">
        <f>VLOOKUP(D1461,'Appendix 2b.Deaths 2019'!$E$4:$F$1683,2,FALSE)</f>
        <v>2977</v>
      </c>
      <c r="G1461" s="147">
        <f t="shared" si="430"/>
        <v>4.1159676100088367E-2</v>
      </c>
      <c r="H1461" s="304">
        <v>5</v>
      </c>
      <c r="I1461" s="148">
        <f>VLOOKUP(D1461,'Appendix 3b. nax IBGE 2019'!$E$5:$O$1850,11,FALSE)</f>
        <v>2.4999999999999996</v>
      </c>
      <c r="J1461" s="147">
        <f t="shared" si="432"/>
        <v>0.18659763496040938</v>
      </c>
      <c r="K1461" s="146">
        <f t="shared" si="436"/>
        <v>64485.471379309492</v>
      </c>
      <c r="L1461" s="146">
        <f t="shared" si="431"/>
        <v>12032.836448686319</v>
      </c>
      <c r="M1461" s="146">
        <f t="shared" si="433"/>
        <v>292345.26577483164</v>
      </c>
      <c r="N1461" s="146">
        <f t="shared" si="434"/>
        <v>764082.38118712651</v>
      </c>
      <c r="O1461" s="145">
        <f t="shared" si="435"/>
        <v>11.848907433625218</v>
      </c>
    </row>
    <row r="1462" spans="1:15" x14ac:dyDescent="0.2">
      <c r="A1462" s="143" t="s">
        <v>55</v>
      </c>
      <c r="B1462" s="143" t="s">
        <v>3</v>
      </c>
      <c r="C1462" s="144" t="s">
        <v>21</v>
      </c>
      <c r="D1462" s="143" t="str">
        <f t="shared" si="429"/>
        <v>PBTotal80-84</v>
      </c>
      <c r="E1462" s="146">
        <f>VLOOKUP(D1462,'Appendix 1b. Person-years 2019'!$E$3:$F$1682,2,FALSE)</f>
        <v>49780.652699999999</v>
      </c>
      <c r="F1462" s="146">
        <f>VLOOKUP(D1462,'Appendix 2b.Deaths 2019'!$E$4:$F$1683,2,FALSE)</f>
        <v>3187</v>
      </c>
      <c r="G1462" s="147">
        <f t="shared" si="430"/>
        <v>6.4020856038313853E-2</v>
      </c>
      <c r="H1462" s="304">
        <v>5</v>
      </c>
      <c r="I1462" s="148">
        <f>VLOOKUP(D1462,'Appendix 3b. nax IBGE 2019'!$E$5:$O$1850,11,FALSE)</f>
        <v>2.5</v>
      </c>
      <c r="J1462" s="147">
        <f t="shared" si="432"/>
        <v>0.2759395626520188</v>
      </c>
      <c r="K1462" s="146">
        <f t="shared" si="436"/>
        <v>52452.634930623171</v>
      </c>
      <c r="L1462" s="146">
        <f t="shared" si="431"/>
        <v>14473.757142702163</v>
      </c>
      <c r="M1462" s="146">
        <f t="shared" si="433"/>
        <v>226078.78179636045</v>
      </c>
      <c r="N1462" s="146">
        <f t="shared" si="434"/>
        <v>471737.11541229492</v>
      </c>
      <c r="O1462" s="145">
        <f t="shared" si="435"/>
        <v>8.9935828016312467</v>
      </c>
    </row>
    <row r="1463" spans="1:15" x14ac:dyDescent="0.2">
      <c r="A1463" s="143" t="s">
        <v>55</v>
      </c>
      <c r="B1463" s="143" t="s">
        <v>3</v>
      </c>
      <c r="C1463" s="144" t="s">
        <v>22</v>
      </c>
      <c r="D1463" s="143" t="str">
        <f t="shared" si="429"/>
        <v>PBTotal85-89</v>
      </c>
      <c r="E1463" s="146">
        <f>VLOOKUP(D1463,'Appendix 1b. Person-years 2019'!$E$3:$F$1682,2,FALSE)</f>
        <v>23800.257000000001</v>
      </c>
      <c r="F1463" s="146">
        <f>VLOOKUP(D1463,'Appendix 2b.Deaths 2019'!$E$4:$F$1683,2,FALSE)</f>
        <v>2672</v>
      </c>
      <c r="G1463" s="147">
        <f t="shared" si="430"/>
        <v>0.1122676952606016</v>
      </c>
      <c r="H1463" s="304">
        <v>5</v>
      </c>
      <c r="I1463" s="148">
        <f>VLOOKUP(D1463,'Appendix 3b. nax IBGE 2019'!$E$5:$O$1850,11,FALSE)</f>
        <v>2.4999999999999991</v>
      </c>
      <c r="J1463" s="147">
        <f t="shared" si="432"/>
        <v>0.43831651419474577</v>
      </c>
      <c r="K1463" s="146">
        <f t="shared" si="436"/>
        <v>37978.87778792101</v>
      </c>
      <c r="L1463" s="146">
        <f t="shared" si="431"/>
        <v>16646.769325029793</v>
      </c>
      <c r="M1463" s="146">
        <f t="shared" si="433"/>
        <v>148277.46562703056</v>
      </c>
      <c r="N1463" s="146">
        <f t="shared" si="434"/>
        <v>245658.33361593448</v>
      </c>
      <c r="O1463" s="145">
        <f t="shared" si="435"/>
        <v>6.4682883730194067</v>
      </c>
    </row>
    <row r="1464" spans="1:15" x14ac:dyDescent="0.2">
      <c r="A1464" s="143" t="s">
        <v>55</v>
      </c>
      <c r="B1464" s="143" t="s">
        <v>3</v>
      </c>
      <c r="C1464" s="144" t="s">
        <v>5</v>
      </c>
      <c r="D1464" s="143" t="str">
        <f t="shared" si="429"/>
        <v>PBTotal90+</v>
      </c>
      <c r="E1464" s="8">
        <f>VLOOKUP(D1464,'Appendix 1b. Person-years 2019'!$E$3:$F$1682,2,FALSE)</f>
        <v>15607.701800000001</v>
      </c>
      <c r="F1464" s="8">
        <f>VLOOKUP(D1464,'Appendix 2b.Deaths 2019'!$E$4:$F$1683,2,FALSE)</f>
        <v>3419</v>
      </c>
      <c r="G1464" s="7">
        <f t="shared" si="430"/>
        <v>0.2190585163537658</v>
      </c>
      <c r="H1464" s="306"/>
      <c r="I1464" s="148">
        <f>VLOOKUP(D1464,'Appendix 3b. nax IBGE 2019'!$E$5:$O$1850,11,FALSE)</f>
        <v>0</v>
      </c>
      <c r="J1464" s="7">
        <v>1</v>
      </c>
      <c r="K1464" s="8">
        <f t="shared" si="436"/>
        <v>21332.108462891218</v>
      </c>
      <c r="L1464" s="8">
        <f t="shared" si="431"/>
        <v>21332.108462891218</v>
      </c>
      <c r="M1464" s="8">
        <f>K1464*O1464</f>
        <v>97380.867988903919</v>
      </c>
      <c r="N1464" s="8">
        <f>M1464</f>
        <v>97380.867988903919</v>
      </c>
      <c r="O1464" s="142">
        <f>1/G1464</f>
        <v>4.5649902895583505</v>
      </c>
    </row>
    <row r="1465" spans="1:15" x14ac:dyDescent="0.2">
      <c r="A1465" s="143" t="s">
        <v>56</v>
      </c>
      <c r="B1465" s="143" t="s">
        <v>3</v>
      </c>
      <c r="C1465" s="144">
        <v>0</v>
      </c>
      <c r="D1465" s="143" t="str">
        <f t="shared" si="429"/>
        <v>PETotal0</v>
      </c>
      <c r="E1465" s="151">
        <f>VLOOKUP(D1465,'Appendix 1b. Person-years 2019'!$E$3:$F$1682,2,FALSE)</f>
        <v>138285.77559999999</v>
      </c>
      <c r="F1465" s="151">
        <f>VLOOKUP(D1465,'Appendix 2b.Deaths 2019'!$E$4:$F$1683,2,FALSE)</f>
        <v>1609</v>
      </c>
      <c r="G1465" s="152">
        <f t="shared" si="430"/>
        <v>1.163532541954373E-2</v>
      </c>
      <c r="H1465" s="307">
        <v>1</v>
      </c>
      <c r="I1465" s="148">
        <f>VLOOKUP(D1465,'Appendix 3b. nax IBGE 2019'!$E$5:$O$1850,11,FALSE)</f>
        <v>8.410050974084618E-2</v>
      </c>
      <c r="J1465" s="152">
        <f t="shared" ref="J1465:J1483" si="437">(H1465*G1465)/(1+(H1465-I1465)*G1465)</f>
        <v>1.1512637673391009E-2</v>
      </c>
      <c r="K1465" s="151">
        <v>100000</v>
      </c>
      <c r="L1465" s="151">
        <f t="shared" si="431"/>
        <v>1151.2637673391009</v>
      </c>
      <c r="M1465" s="151">
        <f t="shared" ref="M1465:M1483" si="438">K1466*H1465+L1465*I1465</f>
        <v>98945.558102340292</v>
      </c>
      <c r="N1465" s="151">
        <f t="shared" ref="N1465:N1483" si="439">N1466+M1465</f>
        <v>7527357.3151692878</v>
      </c>
      <c r="O1465" s="150">
        <f t="shared" ref="O1465:O1483" si="440">N1465/K1465</f>
        <v>75.273573151692872</v>
      </c>
    </row>
    <row r="1466" spans="1:15" x14ac:dyDescent="0.2">
      <c r="A1466" s="143" t="s">
        <v>56</v>
      </c>
      <c r="B1466" s="143" t="s">
        <v>3</v>
      </c>
      <c r="C1466" s="149" t="s">
        <v>107</v>
      </c>
      <c r="D1466" s="143" t="str">
        <f t="shared" si="429"/>
        <v>PETotal01-04</v>
      </c>
      <c r="E1466" s="146">
        <f>VLOOKUP(D1466,'Appendix 1b. Person-years 2019'!$E$3:$F$1682,2,FALSE)</f>
        <v>553131.13060000003</v>
      </c>
      <c r="F1466" s="146">
        <f>VLOOKUP(D1466,'Appendix 2b.Deaths 2019'!$E$4:$F$1683,2,FALSE)</f>
        <v>248</v>
      </c>
      <c r="G1466" s="147">
        <f t="shared" si="430"/>
        <v>4.4835661252872535E-4</v>
      </c>
      <c r="H1466" s="304">
        <v>4</v>
      </c>
      <c r="I1466" s="148">
        <f>VLOOKUP(D1466,'Appendix 3b. nax IBGE 2019'!$E$5:$O$1850,11,FALSE)</f>
        <v>1.5055288905571289</v>
      </c>
      <c r="J1466" s="147">
        <f t="shared" si="437"/>
        <v>1.7914229001415726E-3</v>
      </c>
      <c r="K1466" s="146">
        <f t="shared" ref="K1466:K1484" si="441">K1465-L1465</f>
        <v>98848.7362326609</v>
      </c>
      <c r="L1466" s="146">
        <f t="shared" si="431"/>
        <v>177.07988973724272</v>
      </c>
      <c r="M1466" s="146">
        <f t="shared" si="438"/>
        <v>394953.22426163073</v>
      </c>
      <c r="N1466" s="146">
        <f t="shared" si="439"/>
        <v>7428411.7570669474</v>
      </c>
      <c r="O1466" s="145">
        <f t="shared" si="440"/>
        <v>75.149284049344317</v>
      </c>
    </row>
    <row r="1467" spans="1:15" x14ac:dyDescent="0.2">
      <c r="A1467" s="143" t="s">
        <v>56</v>
      </c>
      <c r="B1467" s="143" t="s">
        <v>3</v>
      </c>
      <c r="C1467" s="149" t="s">
        <v>106</v>
      </c>
      <c r="D1467" s="143" t="str">
        <f t="shared" si="429"/>
        <v>PETotal05-09</v>
      </c>
      <c r="E1467" s="146">
        <f>VLOOKUP(D1467,'Appendix 1b. Person-years 2019'!$E$3:$F$1682,2,FALSE)</f>
        <v>706576.18559999997</v>
      </c>
      <c r="F1467" s="146">
        <f>VLOOKUP(D1467,'Appendix 2b.Deaths 2019'!$E$4:$F$1683,2,FALSE)</f>
        <v>138</v>
      </c>
      <c r="G1467" s="147">
        <f t="shared" si="430"/>
        <v>1.9530802596016619E-4</v>
      </c>
      <c r="H1467" s="304">
        <v>5</v>
      </c>
      <c r="I1467" s="148">
        <f>VLOOKUP(D1467,'Appendix 3b. nax IBGE 2019'!$E$5:$O$1850,11,FALSE)</f>
        <v>2.4999999999996909</v>
      </c>
      <c r="J1467" s="147">
        <f t="shared" si="437"/>
        <v>9.7606354718929788E-4</v>
      </c>
      <c r="K1467" s="146">
        <f t="shared" si="441"/>
        <v>98671.656342923656</v>
      </c>
      <c r="L1467" s="146">
        <f t="shared" si="431"/>
        <v>96.309806897117454</v>
      </c>
      <c r="M1467" s="146">
        <f t="shared" si="438"/>
        <v>493117.50719737547</v>
      </c>
      <c r="N1467" s="146">
        <f t="shared" si="439"/>
        <v>7033458.5328053171</v>
      </c>
      <c r="O1467" s="145">
        <f t="shared" si="440"/>
        <v>71.281447920172965</v>
      </c>
    </row>
    <row r="1468" spans="1:15" x14ac:dyDescent="0.2">
      <c r="A1468" s="143" t="s">
        <v>56</v>
      </c>
      <c r="B1468" s="143" t="s">
        <v>3</v>
      </c>
      <c r="C1468" s="149" t="s">
        <v>71</v>
      </c>
      <c r="D1468" s="143" t="str">
        <f t="shared" si="429"/>
        <v>PETotal10-14</v>
      </c>
      <c r="E1468" s="146">
        <f>VLOOKUP(D1468,'Appendix 1b. Person-years 2019'!$E$3:$F$1682,2,FALSE)</f>
        <v>742701.35919999995</v>
      </c>
      <c r="F1468" s="146">
        <f>VLOOKUP(D1468,'Appendix 2b.Deaths 2019'!$E$4:$F$1683,2,FALSE)</f>
        <v>230</v>
      </c>
      <c r="G1468" s="147">
        <f t="shared" si="430"/>
        <v>3.0968032729567678E-4</v>
      </c>
      <c r="H1468" s="304">
        <v>5</v>
      </c>
      <c r="I1468" s="148">
        <f>VLOOKUP(D1468,'Appendix 3b. nax IBGE 2019'!$E$5:$O$1850,11,FALSE)</f>
        <v>2.5000000000001092</v>
      </c>
      <c r="J1468" s="147">
        <f t="shared" si="437"/>
        <v>1.5472037900381536E-3</v>
      </c>
      <c r="K1468" s="146">
        <f t="shared" si="441"/>
        <v>98575.34653602654</v>
      </c>
      <c r="L1468" s="146">
        <f t="shared" si="431"/>
        <v>152.51614976486465</v>
      </c>
      <c r="M1468" s="146">
        <f t="shared" si="438"/>
        <v>492495.44230572059</v>
      </c>
      <c r="N1468" s="146">
        <f t="shared" si="439"/>
        <v>6540341.0256079417</v>
      </c>
      <c r="O1468" s="145">
        <f t="shared" si="440"/>
        <v>66.348648576321565</v>
      </c>
    </row>
    <row r="1469" spans="1:15" x14ac:dyDescent="0.2">
      <c r="A1469" s="143" t="s">
        <v>56</v>
      </c>
      <c r="B1469" s="143" t="s">
        <v>3</v>
      </c>
      <c r="C1469" s="144" t="s">
        <v>72</v>
      </c>
      <c r="D1469" s="143" t="str">
        <f t="shared" si="429"/>
        <v>PETotal15-19</v>
      </c>
      <c r="E1469" s="146">
        <f>VLOOKUP(D1469,'Appendix 1b. Person-years 2019'!$E$3:$F$1682,2,FALSE)</f>
        <v>790533.11640000006</v>
      </c>
      <c r="F1469" s="146">
        <f>VLOOKUP(D1469,'Appendix 2b.Deaths 2019'!$E$4:$F$1683,2,FALSE)</f>
        <v>962</v>
      </c>
      <c r="G1469" s="147">
        <f t="shared" si="430"/>
        <v>1.2169003170681085E-3</v>
      </c>
      <c r="H1469" s="304">
        <v>5</v>
      </c>
      <c r="I1469" s="148">
        <f>VLOOKUP(D1469,'Appendix 3b. nax IBGE 2019'!$E$5:$O$1850,11,FALSE)</f>
        <v>2.5000000000000981</v>
      </c>
      <c r="J1469" s="147">
        <f t="shared" si="437"/>
        <v>6.0660471485943571E-3</v>
      </c>
      <c r="K1469" s="146">
        <f t="shared" si="441"/>
        <v>98422.830386261674</v>
      </c>
      <c r="L1469" s="146">
        <f t="shared" si="431"/>
        <v>597.03752962116869</v>
      </c>
      <c r="M1469" s="146">
        <f t="shared" si="438"/>
        <v>490621.55810725555</v>
      </c>
      <c r="N1469" s="146">
        <f t="shared" si="439"/>
        <v>6047845.5833022213</v>
      </c>
      <c r="O1469" s="145">
        <f t="shared" si="440"/>
        <v>61.447588527655348</v>
      </c>
    </row>
    <row r="1470" spans="1:15" x14ac:dyDescent="0.2">
      <c r="A1470" s="143" t="s">
        <v>56</v>
      </c>
      <c r="B1470" s="143" t="s">
        <v>3</v>
      </c>
      <c r="C1470" s="144" t="s">
        <v>73</v>
      </c>
      <c r="D1470" s="143" t="str">
        <f t="shared" si="429"/>
        <v>PETotal20-24</v>
      </c>
      <c r="E1470" s="146">
        <f>VLOOKUP(D1470,'Appendix 1b. Person-years 2019'!$E$3:$F$1682,2,FALSE)</f>
        <v>818827.13659999997</v>
      </c>
      <c r="F1470" s="146">
        <f>VLOOKUP(D1470,'Appendix 2b.Deaths 2019'!$E$4:$F$1683,2,FALSE)</f>
        <v>1397</v>
      </c>
      <c r="G1470" s="147">
        <f t="shared" si="430"/>
        <v>1.7060988059100434E-3</v>
      </c>
      <c r="H1470" s="304">
        <v>5</v>
      </c>
      <c r="I1470" s="148">
        <f>VLOOKUP(D1470,'Appendix 3b. nax IBGE 2019'!$E$5:$O$1850,11,FALSE)</f>
        <v>2.4999999999999765</v>
      </c>
      <c r="J1470" s="147">
        <f t="shared" si="437"/>
        <v>8.4942638958258355E-3</v>
      </c>
      <c r="K1470" s="146">
        <f t="shared" si="441"/>
        <v>97825.792856640503</v>
      </c>
      <c r="L1470" s="146">
        <f t="shared" si="431"/>
        <v>830.95810034269834</v>
      </c>
      <c r="M1470" s="146">
        <f t="shared" si="438"/>
        <v>487051.56903234572</v>
      </c>
      <c r="N1470" s="146">
        <f t="shared" si="439"/>
        <v>5557224.0251949653</v>
      </c>
      <c r="O1470" s="145">
        <f t="shared" si="440"/>
        <v>56.807349707237627</v>
      </c>
    </row>
    <row r="1471" spans="1:15" x14ac:dyDescent="0.2">
      <c r="A1471" s="143" t="s">
        <v>56</v>
      </c>
      <c r="B1471" s="143" t="s">
        <v>3</v>
      </c>
      <c r="C1471" s="144" t="s">
        <v>74</v>
      </c>
      <c r="D1471" s="143" t="str">
        <f t="shared" si="429"/>
        <v>PETotal25-29</v>
      </c>
      <c r="E1471" s="146">
        <f>VLOOKUP(D1471,'Appendix 1b. Person-years 2019'!$E$3:$F$1682,2,FALSE)</f>
        <v>774972.26569999999</v>
      </c>
      <c r="F1471" s="146">
        <f>VLOOKUP(D1471,'Appendix 2b.Deaths 2019'!$E$4:$F$1683,2,FALSE)</f>
        <v>1322</v>
      </c>
      <c r="G1471" s="147">
        <f t="shared" si="430"/>
        <v>1.7058674981173588E-3</v>
      </c>
      <c r="H1471" s="304">
        <v>5</v>
      </c>
      <c r="I1471" s="148">
        <f>VLOOKUP(D1471,'Appendix 3b. nax IBGE 2019'!$E$5:$O$1850,11,FALSE)</f>
        <v>2.5000000000000351</v>
      </c>
      <c r="J1471" s="147">
        <f t="shared" si="437"/>
        <v>8.4931171592874666E-3</v>
      </c>
      <c r="K1471" s="146">
        <f t="shared" si="441"/>
        <v>96994.834756297802</v>
      </c>
      <c r="L1471" s="146">
        <f t="shared" si="431"/>
        <v>823.78849543096521</v>
      </c>
      <c r="M1471" s="146">
        <f t="shared" si="438"/>
        <v>482914.70254291157</v>
      </c>
      <c r="N1471" s="146">
        <f t="shared" si="439"/>
        <v>5070172.4561626194</v>
      </c>
      <c r="O1471" s="145">
        <f t="shared" si="440"/>
        <v>52.272602648394297</v>
      </c>
    </row>
    <row r="1472" spans="1:15" x14ac:dyDescent="0.2">
      <c r="A1472" s="143" t="s">
        <v>56</v>
      </c>
      <c r="B1472" s="143" t="s">
        <v>3</v>
      </c>
      <c r="C1472" s="144" t="s">
        <v>75</v>
      </c>
      <c r="D1472" s="143" t="str">
        <f t="shared" si="429"/>
        <v>PETotal30-34</v>
      </c>
      <c r="E1472" s="146">
        <f>VLOOKUP(D1472,'Appendix 1b. Person-years 2019'!$E$3:$F$1682,2,FALSE)</f>
        <v>780095.07660000003</v>
      </c>
      <c r="F1472" s="146">
        <f>VLOOKUP(D1472,'Appendix 2b.Deaths 2019'!$E$4:$F$1683,2,FALSE)</f>
        <v>1473</v>
      </c>
      <c r="G1472" s="147">
        <f t="shared" si="430"/>
        <v>1.8882313761291593E-3</v>
      </c>
      <c r="H1472" s="304">
        <v>5</v>
      </c>
      <c r="I1472" s="148">
        <f>VLOOKUP(D1472,'Appendix 3b. nax IBGE 2019'!$E$5:$O$1850,11,FALSE)</f>
        <v>2.5000000000000333</v>
      </c>
      <c r="J1472" s="147">
        <f t="shared" si="437"/>
        <v>9.3967985559744067E-3</v>
      </c>
      <c r="K1472" s="146">
        <f t="shared" si="441"/>
        <v>96171.046260866831</v>
      </c>
      <c r="L1472" s="146">
        <f t="shared" si="431"/>
        <v>903.69994863066131</v>
      </c>
      <c r="M1472" s="146">
        <f t="shared" si="438"/>
        <v>478595.98143275751</v>
      </c>
      <c r="N1472" s="146">
        <f t="shared" si="439"/>
        <v>4587257.7536197081</v>
      </c>
      <c r="O1472" s="145">
        <f t="shared" si="440"/>
        <v>47.698948196701892</v>
      </c>
    </row>
    <row r="1473" spans="1:15" x14ac:dyDescent="0.2">
      <c r="A1473" s="143" t="s">
        <v>56</v>
      </c>
      <c r="B1473" s="143" t="s">
        <v>3</v>
      </c>
      <c r="C1473" s="144" t="s">
        <v>76</v>
      </c>
      <c r="D1473" s="143" t="str">
        <f t="shared" si="429"/>
        <v>PETotal35-39</v>
      </c>
      <c r="E1473" s="146">
        <f>VLOOKUP(D1473,'Appendix 1b. Person-years 2019'!$E$3:$F$1682,2,FALSE)</f>
        <v>747548.26269999996</v>
      </c>
      <c r="F1473" s="146">
        <f>VLOOKUP(D1473,'Appendix 2b.Deaths 2019'!$E$4:$F$1683,2,FALSE)</f>
        <v>1650</v>
      </c>
      <c r="G1473" s="147">
        <f t="shared" si="430"/>
        <v>2.2072153496023369E-3</v>
      </c>
      <c r="H1473" s="304">
        <v>5</v>
      </c>
      <c r="I1473" s="148">
        <f>VLOOKUP(D1473,'Appendix 3b. nax IBGE 2019'!$E$5:$O$1850,11,FALSE)</f>
        <v>2.5000000000000382</v>
      </c>
      <c r="J1473" s="147">
        <f t="shared" si="437"/>
        <v>1.097551344365518E-2</v>
      </c>
      <c r="K1473" s="146">
        <f t="shared" si="441"/>
        <v>95267.346312236172</v>
      </c>
      <c r="L1473" s="146">
        <f t="shared" si="431"/>
        <v>1045.6080401913018</v>
      </c>
      <c r="M1473" s="146">
        <f t="shared" si="438"/>
        <v>473722.71146070265</v>
      </c>
      <c r="N1473" s="146">
        <f t="shared" si="439"/>
        <v>4108661.7721869508</v>
      </c>
      <c r="O1473" s="145">
        <f t="shared" si="440"/>
        <v>43.12770252590979</v>
      </c>
    </row>
    <row r="1474" spans="1:15" x14ac:dyDescent="0.2">
      <c r="A1474" s="143" t="s">
        <v>56</v>
      </c>
      <c r="B1474" s="143" t="s">
        <v>3</v>
      </c>
      <c r="C1474" s="144" t="s">
        <v>77</v>
      </c>
      <c r="D1474" s="143" t="str">
        <f t="shared" si="429"/>
        <v>PETotal40-44</v>
      </c>
      <c r="E1474" s="146">
        <f>VLOOKUP(D1474,'Appendix 1b. Person-years 2019'!$E$3:$F$1682,2,FALSE)</f>
        <v>685493.44790000003</v>
      </c>
      <c r="F1474" s="146">
        <f>VLOOKUP(D1474,'Appendix 2b.Deaths 2019'!$E$4:$F$1683,2,FALSE)</f>
        <v>2100</v>
      </c>
      <c r="G1474" s="147">
        <f t="shared" si="430"/>
        <v>3.0634866116274659E-3</v>
      </c>
      <c r="H1474" s="304">
        <v>5</v>
      </c>
      <c r="I1474" s="148">
        <f>VLOOKUP(D1474,'Appendix 3b. nax IBGE 2019'!$E$5:$O$1850,11,FALSE)</f>
        <v>2.5000000000000115</v>
      </c>
      <c r="J1474" s="147">
        <f t="shared" si="437"/>
        <v>1.5201012810070261E-2</v>
      </c>
      <c r="K1474" s="146">
        <f t="shared" si="441"/>
        <v>94221.738272044866</v>
      </c>
      <c r="L1474" s="146">
        <f t="shared" si="431"/>
        <v>1432.2658504604415</v>
      </c>
      <c r="M1474" s="146">
        <f t="shared" si="438"/>
        <v>467528.02673407324</v>
      </c>
      <c r="N1474" s="146">
        <f t="shared" si="439"/>
        <v>3634939.0607262482</v>
      </c>
      <c r="O1474" s="145">
        <f t="shared" si="440"/>
        <v>38.578560822462741</v>
      </c>
    </row>
    <row r="1475" spans="1:15" x14ac:dyDescent="0.2">
      <c r="A1475" s="143" t="s">
        <v>56</v>
      </c>
      <c r="B1475" s="143" t="s">
        <v>3</v>
      </c>
      <c r="C1475" s="144" t="s">
        <v>78</v>
      </c>
      <c r="D1475" s="143" t="str">
        <f t="shared" si="429"/>
        <v>PETotal45-49</v>
      </c>
      <c r="E1475" s="146">
        <f>VLOOKUP(D1475,'Appendix 1b. Person-years 2019'!$E$3:$F$1682,2,FALSE)</f>
        <v>605392.06929999997</v>
      </c>
      <c r="F1475" s="146">
        <f>VLOOKUP(D1475,'Appendix 2b.Deaths 2019'!$E$4:$F$1683,2,FALSE)</f>
        <v>2405</v>
      </c>
      <c r="G1475" s="147">
        <f t="shared" si="430"/>
        <v>3.9726321535411635E-3</v>
      </c>
      <c r="H1475" s="304">
        <v>5</v>
      </c>
      <c r="I1475" s="148">
        <f>VLOOKUP(D1475,'Appendix 3b. nax IBGE 2019'!$E$5:$O$1850,11,FALSE)</f>
        <v>2.5000000000000164</v>
      </c>
      <c r="J1475" s="147">
        <f t="shared" si="437"/>
        <v>1.9667828151443946E-2</v>
      </c>
      <c r="K1475" s="146">
        <f t="shared" si="441"/>
        <v>92789.472421584418</v>
      </c>
      <c r="L1475" s="146">
        <f t="shared" si="431"/>
        <v>1824.9673978508697</v>
      </c>
      <c r="M1475" s="146">
        <f t="shared" si="438"/>
        <v>459384.94361329498</v>
      </c>
      <c r="N1475" s="146">
        <f t="shared" si="439"/>
        <v>3167411.033992175</v>
      </c>
      <c r="O1475" s="145">
        <f t="shared" si="440"/>
        <v>34.135456871671799</v>
      </c>
    </row>
    <row r="1476" spans="1:15" x14ac:dyDescent="0.2">
      <c r="A1476" s="143" t="s">
        <v>56</v>
      </c>
      <c r="B1476" s="143" t="s">
        <v>3</v>
      </c>
      <c r="C1476" s="144" t="s">
        <v>79</v>
      </c>
      <c r="D1476" s="143" t="str">
        <f t="shared" si="429"/>
        <v>PETotal50-54</v>
      </c>
      <c r="E1476" s="146">
        <f>VLOOKUP(D1476,'Appendix 1b. Person-years 2019'!$E$3:$F$1682,2,FALSE)</f>
        <v>541711.88159999996</v>
      </c>
      <c r="F1476" s="146">
        <f>VLOOKUP(D1476,'Appendix 2b.Deaths 2019'!$E$4:$F$1683,2,FALSE)</f>
        <v>3334</v>
      </c>
      <c r="G1476" s="147">
        <f t="shared" si="430"/>
        <v>6.1545631787744788E-3</v>
      </c>
      <c r="H1476" s="304">
        <v>5</v>
      </c>
      <c r="I1476" s="148">
        <f>VLOOKUP(D1476,'Appendix 3b. nax IBGE 2019'!$E$5:$O$1850,11,FALSE)</f>
        <v>2.4999999999999942</v>
      </c>
      <c r="J1476" s="147">
        <f t="shared" si="437"/>
        <v>3.030650760442381E-2</v>
      </c>
      <c r="K1476" s="146">
        <f t="shared" si="441"/>
        <v>90964.505023733553</v>
      </c>
      <c r="L1476" s="146">
        <f t="shared" si="431"/>
        <v>2756.8164632344287</v>
      </c>
      <c r="M1476" s="146">
        <f t="shared" si="438"/>
        <v>447930.48396058165</v>
      </c>
      <c r="N1476" s="146">
        <f t="shared" si="439"/>
        <v>2708026.09037888</v>
      </c>
      <c r="O1476" s="145">
        <f t="shared" si="440"/>
        <v>29.770140448434571</v>
      </c>
    </row>
    <row r="1477" spans="1:15" x14ac:dyDescent="0.2">
      <c r="A1477" s="143" t="s">
        <v>56</v>
      </c>
      <c r="B1477" s="143" t="s">
        <v>3</v>
      </c>
      <c r="C1477" s="144" t="s">
        <v>80</v>
      </c>
      <c r="D1477" s="143" t="str">
        <f t="shared" si="429"/>
        <v>PETotal55-59</v>
      </c>
      <c r="E1477" s="146">
        <f>VLOOKUP(D1477,'Appendix 1b. Person-years 2019'!$E$3:$F$1682,2,FALSE)</f>
        <v>457267.47759999998</v>
      </c>
      <c r="F1477" s="146">
        <f>VLOOKUP(D1477,'Appendix 2b.Deaths 2019'!$E$4:$F$1683,2,FALSE)</f>
        <v>4091</v>
      </c>
      <c r="G1477" s="147">
        <f t="shared" si="430"/>
        <v>8.9466235855475591E-3</v>
      </c>
      <c r="H1477" s="304">
        <v>5</v>
      </c>
      <c r="I1477" s="148">
        <f>VLOOKUP(D1477,'Appendix 3b. nax IBGE 2019'!$E$5:$O$1850,11,FALSE)</f>
        <v>2.4999999999999916</v>
      </c>
      <c r="J1477" s="147">
        <f t="shared" si="437"/>
        <v>4.375448075401954E-2</v>
      </c>
      <c r="K1477" s="146">
        <f t="shared" si="441"/>
        <v>88207.688560499126</v>
      </c>
      <c r="L1477" s="146">
        <f t="shared" si="431"/>
        <v>3859.4816114769087</v>
      </c>
      <c r="M1477" s="146">
        <f t="shared" si="438"/>
        <v>431389.73877380334</v>
      </c>
      <c r="N1477" s="146">
        <f t="shared" si="439"/>
        <v>2260095.6064182986</v>
      </c>
      <c r="O1477" s="145">
        <f t="shared" si="440"/>
        <v>25.622433183567257</v>
      </c>
    </row>
    <row r="1478" spans="1:15" x14ac:dyDescent="0.2">
      <c r="A1478" s="143" t="s">
        <v>56</v>
      </c>
      <c r="B1478" s="143" t="s">
        <v>3</v>
      </c>
      <c r="C1478" s="144" t="s">
        <v>81</v>
      </c>
      <c r="D1478" s="143" t="str">
        <f t="shared" si="429"/>
        <v>PETotal60-64</v>
      </c>
      <c r="E1478" s="146">
        <f>VLOOKUP(D1478,'Appendix 1b. Person-years 2019'!$E$3:$F$1682,2,FALSE)</f>
        <v>366683.04190000001</v>
      </c>
      <c r="F1478" s="146">
        <f>VLOOKUP(D1478,'Appendix 2b.Deaths 2019'!$E$4:$F$1683,2,FALSE)</f>
        <v>4697</v>
      </c>
      <c r="G1478" s="147">
        <f t="shared" si="430"/>
        <v>1.2809427934441928E-2</v>
      </c>
      <c r="H1478" s="304">
        <v>5</v>
      </c>
      <c r="I1478" s="148">
        <f>VLOOKUP(D1478,'Appendix 3b. nax IBGE 2019'!$E$5:$O$1850,11,FALSE)</f>
        <v>2.4999999999999947</v>
      </c>
      <c r="J1478" s="147">
        <f t="shared" si="437"/>
        <v>6.2059764470670888E-2</v>
      </c>
      <c r="K1478" s="146">
        <f t="shared" si="441"/>
        <v>84348.20694902222</v>
      </c>
      <c r="L1478" s="146">
        <f t="shared" si="431"/>
        <v>5234.6298567797248</v>
      </c>
      <c r="M1478" s="146">
        <f t="shared" si="438"/>
        <v>408654.46010316175</v>
      </c>
      <c r="N1478" s="146">
        <f t="shared" si="439"/>
        <v>1828705.8676444953</v>
      </c>
      <c r="O1478" s="145">
        <f t="shared" si="440"/>
        <v>21.68043558708623</v>
      </c>
    </row>
    <row r="1479" spans="1:15" x14ac:dyDescent="0.2">
      <c r="A1479" s="143" t="s">
        <v>56</v>
      </c>
      <c r="B1479" s="143" t="s">
        <v>3</v>
      </c>
      <c r="C1479" s="144" t="s">
        <v>82</v>
      </c>
      <c r="D1479" s="143" t="str">
        <f t="shared" si="429"/>
        <v>PETotal65-69</v>
      </c>
      <c r="E1479" s="146">
        <f>VLOOKUP(D1479,'Appendix 1b. Person-years 2019'!$E$3:$F$1682,2,FALSE)</f>
        <v>289733.74540000001</v>
      </c>
      <c r="F1479" s="146">
        <f>VLOOKUP(D1479,'Appendix 2b.Deaths 2019'!$E$4:$F$1683,2,FALSE)</f>
        <v>5705</v>
      </c>
      <c r="G1479" s="147">
        <f t="shared" si="430"/>
        <v>1.9690492014051739E-2</v>
      </c>
      <c r="H1479" s="304">
        <v>5</v>
      </c>
      <c r="I1479" s="148">
        <f>VLOOKUP(D1479,'Appendix 3b. nax IBGE 2019'!$E$5:$O$1850,11,FALSE)</f>
        <v>2.5</v>
      </c>
      <c r="J1479" s="147">
        <f t="shared" si="437"/>
        <v>9.3833395746275222E-2</v>
      </c>
      <c r="K1479" s="146">
        <f t="shared" si="441"/>
        <v>79113.5770922425</v>
      </c>
      <c r="L1479" s="146">
        <f t="shared" si="431"/>
        <v>7423.495588199844</v>
      </c>
      <c r="M1479" s="146">
        <f t="shared" si="438"/>
        <v>377009.14649071288</v>
      </c>
      <c r="N1479" s="146">
        <f t="shared" si="439"/>
        <v>1420051.4075413337</v>
      </c>
      <c r="O1479" s="145">
        <f t="shared" si="440"/>
        <v>17.949528509949996</v>
      </c>
    </row>
    <row r="1480" spans="1:15" x14ac:dyDescent="0.2">
      <c r="A1480" s="143" t="s">
        <v>56</v>
      </c>
      <c r="B1480" s="143" t="s">
        <v>3</v>
      </c>
      <c r="C1480" s="144" t="s">
        <v>19</v>
      </c>
      <c r="D1480" s="143" t="str">
        <f t="shared" si="429"/>
        <v>PETotal70-74</v>
      </c>
      <c r="E1480" s="146">
        <f>VLOOKUP(D1480,'Appendix 1b. Person-years 2019'!$E$3:$F$1682,2,FALSE)</f>
        <v>223963.61790000001</v>
      </c>
      <c r="F1480" s="146">
        <f>VLOOKUP(D1480,'Appendix 2b.Deaths 2019'!$E$4:$F$1683,2,FALSE)</f>
        <v>6417</v>
      </c>
      <c r="G1480" s="147">
        <f t="shared" si="430"/>
        <v>2.8651975084922933E-2</v>
      </c>
      <c r="H1480" s="304">
        <v>5</v>
      </c>
      <c r="I1480" s="148">
        <f>VLOOKUP(D1480,'Appendix 3b. nax IBGE 2019'!$E$5:$O$1850,11,FALSE)</f>
        <v>2.4999999999999964</v>
      </c>
      <c r="J1480" s="147">
        <f t="shared" si="437"/>
        <v>0.13368409222538402</v>
      </c>
      <c r="K1480" s="146">
        <f t="shared" si="441"/>
        <v>71690.081504042653</v>
      </c>
      <c r="L1480" s="146">
        <f t="shared" si="431"/>
        <v>9583.8234674317355</v>
      </c>
      <c r="M1480" s="146">
        <f t="shared" si="438"/>
        <v>334490.8488516339</v>
      </c>
      <c r="N1480" s="146">
        <f t="shared" si="439"/>
        <v>1043042.2610506208</v>
      </c>
      <c r="O1480" s="145">
        <f t="shared" si="440"/>
        <v>14.549324525343202</v>
      </c>
    </row>
    <row r="1481" spans="1:15" x14ac:dyDescent="0.2">
      <c r="A1481" s="143" t="s">
        <v>56</v>
      </c>
      <c r="B1481" s="143" t="s">
        <v>3</v>
      </c>
      <c r="C1481" s="144" t="s">
        <v>20</v>
      </c>
      <c r="D1481" s="143" t="str">
        <f t="shared" si="429"/>
        <v>PETotal75-79</v>
      </c>
      <c r="E1481" s="146">
        <f>VLOOKUP(D1481,'Appendix 1b. Person-years 2019'!$E$3:$F$1682,2,FALSE)</f>
        <v>151673.31880000001</v>
      </c>
      <c r="F1481" s="146">
        <f>VLOOKUP(D1481,'Appendix 2b.Deaths 2019'!$E$4:$F$1683,2,FALSE)</f>
        <v>7042</v>
      </c>
      <c r="G1481" s="147">
        <f t="shared" si="430"/>
        <v>4.6428732856342032E-2</v>
      </c>
      <c r="H1481" s="304">
        <v>5</v>
      </c>
      <c r="I1481" s="148">
        <f>VLOOKUP(D1481,'Appendix 3b. nax IBGE 2019'!$E$5:$O$1850,11,FALSE)</f>
        <v>2.4999999999999996</v>
      </c>
      <c r="J1481" s="147">
        <f t="shared" si="437"/>
        <v>0.20800064798375109</v>
      </c>
      <c r="K1481" s="146">
        <f t="shared" si="441"/>
        <v>62106.258036610918</v>
      </c>
      <c r="L1481" s="146">
        <f t="shared" si="431"/>
        <v>12918.141915461119</v>
      </c>
      <c r="M1481" s="146">
        <f t="shared" si="438"/>
        <v>278235.93539440178</v>
      </c>
      <c r="N1481" s="146">
        <f t="shared" si="439"/>
        <v>708551.41219898697</v>
      </c>
      <c r="O1481" s="145">
        <f t="shared" si="440"/>
        <v>11.408695912436137</v>
      </c>
    </row>
    <row r="1482" spans="1:15" x14ac:dyDescent="0.2">
      <c r="A1482" s="143" t="s">
        <v>56</v>
      </c>
      <c r="B1482" s="143" t="s">
        <v>3</v>
      </c>
      <c r="C1482" s="144" t="s">
        <v>21</v>
      </c>
      <c r="D1482" s="143" t="str">
        <f t="shared" si="429"/>
        <v>PETotal80-84</v>
      </c>
      <c r="E1482" s="146">
        <f>VLOOKUP(D1482,'Appendix 1b. Person-years 2019'!$E$3:$F$1682,2,FALSE)</f>
        <v>99622.634000000005</v>
      </c>
      <c r="F1482" s="146">
        <f>VLOOKUP(D1482,'Appendix 2b.Deaths 2019'!$E$4:$F$1683,2,FALSE)</f>
        <v>7042</v>
      </c>
      <c r="G1482" s="147">
        <f t="shared" si="430"/>
        <v>7.0686747752523788E-2</v>
      </c>
      <c r="H1482" s="304">
        <v>5</v>
      </c>
      <c r="I1482" s="148">
        <f>VLOOKUP(D1482,'Appendix 3b. nax IBGE 2019'!$E$5:$O$1850,11,FALSE)</f>
        <v>2.5000000000000009</v>
      </c>
      <c r="J1482" s="147">
        <f t="shared" si="437"/>
        <v>0.30035580177281407</v>
      </c>
      <c r="K1482" s="146">
        <f t="shared" si="441"/>
        <v>49188.116121149797</v>
      </c>
      <c r="L1482" s="146">
        <f t="shared" si="431"/>
        <v>14773.936055262227</v>
      </c>
      <c r="M1482" s="146">
        <f t="shared" si="438"/>
        <v>209005.74046759345</v>
      </c>
      <c r="N1482" s="146">
        <f t="shared" si="439"/>
        <v>430315.4768045852</v>
      </c>
      <c r="O1482" s="145">
        <f t="shared" si="440"/>
        <v>8.748362627768115</v>
      </c>
    </row>
    <row r="1483" spans="1:15" x14ac:dyDescent="0.2">
      <c r="A1483" s="143" t="s">
        <v>56</v>
      </c>
      <c r="B1483" s="143" t="s">
        <v>3</v>
      </c>
      <c r="C1483" s="144" t="s">
        <v>22</v>
      </c>
      <c r="D1483" s="143" t="str">
        <f t="shared" si="429"/>
        <v>PETotal85-89</v>
      </c>
      <c r="E1483" s="146">
        <f>VLOOKUP(D1483,'Appendix 1b. Person-years 2019'!$E$3:$F$1682,2,FALSE)</f>
        <v>48315.102599999998</v>
      </c>
      <c r="F1483" s="146">
        <f>VLOOKUP(D1483,'Appendix 2b.Deaths 2019'!$E$4:$F$1683,2,FALSE)</f>
        <v>5657</v>
      </c>
      <c r="G1483" s="147">
        <f t="shared" si="430"/>
        <v>0.117085542523509</v>
      </c>
      <c r="H1483" s="304">
        <v>5</v>
      </c>
      <c r="I1483" s="148">
        <f>VLOOKUP(D1483,'Appendix 3b. nax IBGE 2019'!$E$5:$O$1850,11,FALSE)</f>
        <v>2.4999999999999996</v>
      </c>
      <c r="J1483" s="147">
        <f t="shared" si="437"/>
        <v>0.45286720627346011</v>
      </c>
      <c r="K1483" s="146">
        <f t="shared" si="441"/>
        <v>34414.180065887573</v>
      </c>
      <c r="L1483" s="146">
        <f t="shared" si="431"/>
        <v>15585.053582630306</v>
      </c>
      <c r="M1483" s="146">
        <f t="shared" si="438"/>
        <v>133108.2663728621</v>
      </c>
      <c r="N1483" s="146">
        <f t="shared" si="439"/>
        <v>221309.73633699171</v>
      </c>
      <c r="O1483" s="145">
        <f t="shared" si="440"/>
        <v>6.4307717316897799</v>
      </c>
    </row>
    <row r="1484" spans="1:15" x14ac:dyDescent="0.2">
      <c r="A1484" s="143" t="s">
        <v>56</v>
      </c>
      <c r="B1484" s="143" t="s">
        <v>3</v>
      </c>
      <c r="C1484" s="144" t="s">
        <v>5</v>
      </c>
      <c r="D1484" s="143" t="str">
        <f t="shared" si="429"/>
        <v>PETotal90+</v>
      </c>
      <c r="E1484" s="8">
        <f>VLOOKUP(D1484,'Appendix 1b. Person-years 2019'!$E$3:$F$1682,2,FALSE)</f>
        <v>29876.530699999999</v>
      </c>
      <c r="F1484" s="8">
        <f>VLOOKUP(D1484,'Appendix 2b.Deaths 2019'!$E$4:$F$1683,2,FALSE)</f>
        <v>6378</v>
      </c>
      <c r="G1484" s="7">
        <f t="shared" si="430"/>
        <v>0.21347860178424263</v>
      </c>
      <c r="H1484" s="306"/>
      <c r="I1484" s="148">
        <f>VLOOKUP(D1484,'Appendix 3b. nax IBGE 2019'!$E$5:$O$1850,11,FALSE)</f>
        <v>0</v>
      </c>
      <c r="J1484" s="7">
        <v>1</v>
      </c>
      <c r="K1484" s="8">
        <f t="shared" si="441"/>
        <v>18829.126483257267</v>
      </c>
      <c r="L1484" s="8">
        <f t="shared" si="431"/>
        <v>18829.126483257267</v>
      </c>
      <c r="M1484" s="8">
        <f>K1484*O1484</f>
        <v>88201.469964129617</v>
      </c>
      <c r="N1484" s="8">
        <f>M1484</f>
        <v>88201.469964129617</v>
      </c>
      <c r="O1484" s="142">
        <f>1/G1484</f>
        <v>4.6843102383192221</v>
      </c>
    </row>
    <row r="1485" spans="1:15" x14ac:dyDescent="0.2">
      <c r="A1485" s="143" t="s">
        <v>51</v>
      </c>
      <c r="B1485" s="143" t="s">
        <v>3</v>
      </c>
      <c r="C1485" s="144">
        <v>0</v>
      </c>
      <c r="D1485" s="143" t="str">
        <f t="shared" si="429"/>
        <v>PITotal0</v>
      </c>
      <c r="E1485" s="151">
        <f>VLOOKUP(D1485,'Appendix 1b. Person-years 2019'!$E$3:$F$1682,2,FALSE)</f>
        <v>48099.340300000003</v>
      </c>
      <c r="F1485" s="151">
        <f>VLOOKUP(D1485,'Appendix 2b.Deaths 2019'!$E$4:$F$1683,2,FALSE)</f>
        <v>694</v>
      </c>
      <c r="G1485" s="152">
        <f t="shared" si="430"/>
        <v>1.4428472317321989E-2</v>
      </c>
      <c r="H1485" s="307">
        <v>1</v>
      </c>
      <c r="I1485" s="148">
        <f>VLOOKUP(D1485,'Appendix 3b. nax IBGE 2019'!$E$5:$O$1850,11,FALSE)</f>
        <v>0.1023795127512829</v>
      </c>
      <c r="J1485" s="152">
        <f t="shared" ref="J1485:J1503" si="442">(H1485*G1485)/(1+(H1485-I1485)*G1485)</f>
        <v>1.4243994184383706E-2</v>
      </c>
      <c r="K1485" s="151">
        <v>100000</v>
      </c>
      <c r="L1485" s="151">
        <f t="shared" si="431"/>
        <v>1424.3994184383705</v>
      </c>
      <c r="M1485" s="151">
        <f t="shared" ref="M1485:M1503" si="443">K1486*H1485+L1485*I1485</f>
        <v>98721.429899984549</v>
      </c>
      <c r="N1485" s="151">
        <f t="shared" ref="N1485:N1503" si="444">N1486+M1485</f>
        <v>7593060.6150935628</v>
      </c>
      <c r="O1485" s="150">
        <f t="shared" ref="O1485:O1503" si="445">N1485/K1485</f>
        <v>75.930606150935631</v>
      </c>
    </row>
    <row r="1486" spans="1:15" x14ac:dyDescent="0.2">
      <c r="A1486" s="143" t="s">
        <v>51</v>
      </c>
      <c r="B1486" s="143" t="s">
        <v>3</v>
      </c>
      <c r="C1486" s="149" t="s">
        <v>107</v>
      </c>
      <c r="D1486" s="143" t="str">
        <f t="shared" si="429"/>
        <v>PITotal01-04</v>
      </c>
      <c r="E1486" s="146">
        <f>VLOOKUP(D1486,'Appendix 1b. Person-years 2019'!$E$3:$F$1682,2,FALSE)</f>
        <v>190350.76269999999</v>
      </c>
      <c r="F1486" s="146">
        <f>VLOOKUP(D1486,'Appendix 2b.Deaths 2019'!$E$4:$F$1683,2,FALSE)</f>
        <v>101</v>
      </c>
      <c r="G1486" s="147">
        <f t="shared" si="430"/>
        <v>5.3059939748799335E-4</v>
      </c>
      <c r="H1486" s="304">
        <v>4</v>
      </c>
      <c r="I1486" s="148">
        <f>VLOOKUP(D1486,'Appendix 3b. nax IBGE 2019'!$E$5:$O$1850,11,FALSE)</f>
        <v>1.4956277639263018</v>
      </c>
      <c r="J1486" s="147">
        <f t="shared" si="442"/>
        <v>2.1195810516512095E-3</v>
      </c>
      <c r="K1486" s="146">
        <f t="shared" ref="K1486:K1504" si="446">K1485-L1485</f>
        <v>98575.600581561623</v>
      </c>
      <c r="L1486" s="146">
        <f t="shared" si="431"/>
        <v>208.93897514781597</v>
      </c>
      <c r="M1486" s="146">
        <f t="shared" si="443"/>
        <v>393779.14135785261</v>
      </c>
      <c r="N1486" s="146">
        <f t="shared" si="444"/>
        <v>7494339.1851935778</v>
      </c>
      <c r="O1486" s="145">
        <f t="shared" si="445"/>
        <v>76.026310171884248</v>
      </c>
    </row>
    <row r="1487" spans="1:15" x14ac:dyDescent="0.2">
      <c r="A1487" s="143" t="s">
        <v>51</v>
      </c>
      <c r="B1487" s="143" t="s">
        <v>3</v>
      </c>
      <c r="C1487" s="149" t="s">
        <v>106</v>
      </c>
      <c r="D1487" s="143" t="str">
        <f t="shared" si="429"/>
        <v>PITotal05-09</v>
      </c>
      <c r="E1487" s="146">
        <f>VLOOKUP(D1487,'Appendix 1b. Person-years 2019'!$E$3:$F$1682,2,FALSE)</f>
        <v>238153.68119999999</v>
      </c>
      <c r="F1487" s="146">
        <f>VLOOKUP(D1487,'Appendix 2b.Deaths 2019'!$E$4:$F$1683,2,FALSE)</f>
        <v>52</v>
      </c>
      <c r="G1487" s="147">
        <f t="shared" si="430"/>
        <v>2.1834640446447991E-4</v>
      </c>
      <c r="H1487" s="304">
        <v>5</v>
      </c>
      <c r="I1487" s="148">
        <f>VLOOKUP(D1487,'Appendix 3b. nax IBGE 2019'!$E$5:$O$1850,11,FALSE)</f>
        <v>2.4999999999997917</v>
      </c>
      <c r="J1487" s="147">
        <f t="shared" si="442"/>
        <v>1.0911364080437079E-3</v>
      </c>
      <c r="K1487" s="146">
        <f t="shared" si="446"/>
        <v>98366.661606413807</v>
      </c>
      <c r="L1487" s="146">
        <f t="shared" si="431"/>
        <v>107.33144581647328</v>
      </c>
      <c r="M1487" s="146">
        <f t="shared" si="443"/>
        <v>491564.97941752785</v>
      </c>
      <c r="N1487" s="146">
        <f t="shared" si="444"/>
        <v>7100560.0438357256</v>
      </c>
      <c r="O1487" s="145">
        <f t="shared" si="445"/>
        <v>72.184619543627448</v>
      </c>
    </row>
    <row r="1488" spans="1:15" x14ac:dyDescent="0.2">
      <c r="A1488" s="143" t="s">
        <v>51</v>
      </c>
      <c r="B1488" s="143" t="s">
        <v>3</v>
      </c>
      <c r="C1488" s="149" t="s">
        <v>71</v>
      </c>
      <c r="D1488" s="143" t="str">
        <f t="shared" si="429"/>
        <v>PITotal10-14</v>
      </c>
      <c r="E1488" s="146">
        <f>VLOOKUP(D1488,'Appendix 1b. Person-years 2019'!$E$3:$F$1682,2,FALSE)</f>
        <v>265427</v>
      </c>
      <c r="F1488" s="146">
        <f>VLOOKUP(D1488,'Appendix 2b.Deaths 2019'!$E$4:$F$1683,2,FALSE)</f>
        <v>83</v>
      </c>
      <c r="G1488" s="147">
        <f t="shared" si="430"/>
        <v>3.127036812381559E-4</v>
      </c>
      <c r="H1488" s="304">
        <v>5</v>
      </c>
      <c r="I1488" s="148">
        <f>VLOOKUP(D1488,'Appendix 3b. nax IBGE 2019'!$E$5:$O$1850,11,FALSE)</f>
        <v>2.5000000000000169</v>
      </c>
      <c r="J1488" s="147">
        <f t="shared" si="442"/>
        <v>1.5622970660814012E-3</v>
      </c>
      <c r="K1488" s="146">
        <f t="shared" si="446"/>
        <v>98259.330160597339</v>
      </c>
      <c r="L1488" s="146">
        <f t="shared" si="431"/>
        <v>153.51026322502497</v>
      </c>
      <c r="M1488" s="146">
        <f t="shared" si="443"/>
        <v>490912.87514492415</v>
      </c>
      <c r="N1488" s="146">
        <f t="shared" si="444"/>
        <v>6608995.0644181976</v>
      </c>
      <c r="O1488" s="145">
        <f t="shared" si="445"/>
        <v>67.260738024738231</v>
      </c>
    </row>
    <row r="1489" spans="1:15" x14ac:dyDescent="0.2">
      <c r="A1489" s="143" t="s">
        <v>51</v>
      </c>
      <c r="B1489" s="143" t="s">
        <v>3</v>
      </c>
      <c r="C1489" s="144" t="s">
        <v>72</v>
      </c>
      <c r="D1489" s="143" t="str">
        <f t="shared" si="429"/>
        <v>PITotal15-19</v>
      </c>
      <c r="E1489" s="146">
        <f>VLOOKUP(D1489,'Appendix 1b. Person-years 2019'!$E$3:$F$1682,2,FALSE)</f>
        <v>291939.34869999997</v>
      </c>
      <c r="F1489" s="146">
        <f>VLOOKUP(D1489,'Appendix 2b.Deaths 2019'!$E$4:$F$1683,2,FALSE)</f>
        <v>265</v>
      </c>
      <c r="G1489" s="147">
        <f t="shared" si="430"/>
        <v>9.0772278961380047E-4</v>
      </c>
      <c r="H1489" s="304">
        <v>5</v>
      </c>
      <c r="I1489" s="148">
        <f>VLOOKUP(D1489,'Appendix 3b. nax IBGE 2019'!$E$5:$O$1850,11,FALSE)</f>
        <v>2.4999999999999729</v>
      </c>
      <c r="J1489" s="147">
        <f t="shared" si="442"/>
        <v>4.528337759610335E-3</v>
      </c>
      <c r="K1489" s="146">
        <f t="shared" si="446"/>
        <v>98105.819897372319</v>
      </c>
      <c r="L1489" s="146">
        <f t="shared" si="431"/>
        <v>444.25628867880198</v>
      </c>
      <c r="M1489" s="146">
        <f t="shared" si="443"/>
        <v>489418.4587651646</v>
      </c>
      <c r="N1489" s="146">
        <f t="shared" si="444"/>
        <v>6118082.1892732736</v>
      </c>
      <c r="O1489" s="145">
        <f t="shared" si="445"/>
        <v>62.362071849288334</v>
      </c>
    </row>
    <row r="1490" spans="1:15" x14ac:dyDescent="0.2">
      <c r="A1490" s="143" t="s">
        <v>51</v>
      </c>
      <c r="B1490" s="143" t="s">
        <v>3</v>
      </c>
      <c r="C1490" s="144" t="s">
        <v>73</v>
      </c>
      <c r="D1490" s="143" t="str">
        <f t="shared" si="429"/>
        <v>PITotal20-24</v>
      </c>
      <c r="E1490" s="146">
        <f>VLOOKUP(D1490,'Appendix 1b. Person-years 2019'!$E$3:$F$1682,2,FALSE)</f>
        <v>290725.29830000002</v>
      </c>
      <c r="F1490" s="146">
        <f>VLOOKUP(D1490,'Appendix 2b.Deaths 2019'!$E$4:$F$1683,2,FALSE)</f>
        <v>388</v>
      </c>
      <c r="G1490" s="147">
        <f t="shared" si="430"/>
        <v>1.3345931787457383E-3</v>
      </c>
      <c r="H1490" s="304">
        <v>5</v>
      </c>
      <c r="I1490" s="148">
        <f>VLOOKUP(D1490,'Appendix 3b. nax IBGE 2019'!$E$5:$O$1850,11,FALSE)</f>
        <v>2.5000000000000417</v>
      </c>
      <c r="J1490" s="147">
        <f t="shared" si="442"/>
        <v>6.6507756940421001E-3</v>
      </c>
      <c r="K1490" s="146">
        <f t="shared" si="446"/>
        <v>97661.563608693512</v>
      </c>
      <c r="L1490" s="146">
        <f t="shared" si="431"/>
        <v>649.52515349084524</v>
      </c>
      <c r="M1490" s="146">
        <f t="shared" si="443"/>
        <v>486684.00515974045</v>
      </c>
      <c r="N1490" s="146">
        <f t="shared" si="444"/>
        <v>5628663.7305081086</v>
      </c>
      <c r="O1490" s="145">
        <f t="shared" si="445"/>
        <v>57.634380635772082</v>
      </c>
    </row>
    <row r="1491" spans="1:15" x14ac:dyDescent="0.2">
      <c r="A1491" s="143" t="s">
        <v>51</v>
      </c>
      <c r="B1491" s="143" t="s">
        <v>3</v>
      </c>
      <c r="C1491" s="144" t="s">
        <v>74</v>
      </c>
      <c r="D1491" s="143" t="str">
        <f t="shared" si="429"/>
        <v>PITotal25-29</v>
      </c>
      <c r="E1491" s="146">
        <f>VLOOKUP(D1491,'Appendix 1b. Person-years 2019'!$E$3:$F$1682,2,FALSE)</f>
        <v>265036.28779999999</v>
      </c>
      <c r="F1491" s="146">
        <f>VLOOKUP(D1491,'Appendix 2b.Deaths 2019'!$E$4:$F$1683,2,FALSE)</f>
        <v>413</v>
      </c>
      <c r="G1491" s="147">
        <f t="shared" si="430"/>
        <v>1.5582771832046464E-3</v>
      </c>
      <c r="H1491" s="304">
        <v>5</v>
      </c>
      <c r="I1491" s="148">
        <f>VLOOKUP(D1491,'Appendix 3b. nax IBGE 2019'!$E$5:$O$1850,11,FALSE)</f>
        <v>2.5000000000000133</v>
      </c>
      <c r="J1491" s="147">
        <f t="shared" si="442"/>
        <v>7.7611508552902116E-3</v>
      </c>
      <c r="K1491" s="146">
        <f t="shared" si="446"/>
        <v>97012.038455202666</v>
      </c>
      <c r="L1491" s="146">
        <f t="shared" si="431"/>
        <v>752.92506523004306</v>
      </c>
      <c r="M1491" s="146">
        <f t="shared" si="443"/>
        <v>483177.87961293821</v>
      </c>
      <c r="N1491" s="146">
        <f t="shared" si="444"/>
        <v>5141979.7253483683</v>
      </c>
      <c r="O1491" s="145">
        <f t="shared" si="445"/>
        <v>53.00352211156541</v>
      </c>
    </row>
    <row r="1492" spans="1:15" x14ac:dyDescent="0.2">
      <c r="A1492" s="143" t="s">
        <v>51</v>
      </c>
      <c r="B1492" s="143" t="s">
        <v>3</v>
      </c>
      <c r="C1492" s="144" t="s">
        <v>75</v>
      </c>
      <c r="D1492" s="143" t="str">
        <f t="shared" si="429"/>
        <v>PITotal30-34</v>
      </c>
      <c r="E1492" s="146">
        <f>VLOOKUP(D1492,'Appendix 1b. Person-years 2019'!$E$3:$F$1682,2,FALSE)</f>
        <v>265952.18969999999</v>
      </c>
      <c r="F1492" s="146">
        <f>VLOOKUP(D1492,'Appendix 2b.Deaths 2019'!$E$4:$F$1683,2,FALSE)</f>
        <v>512</v>
      </c>
      <c r="G1492" s="147">
        <f t="shared" si="430"/>
        <v>1.925158054075612E-3</v>
      </c>
      <c r="H1492" s="304">
        <v>5</v>
      </c>
      <c r="I1492" s="148">
        <f>VLOOKUP(D1492,'Appendix 3b. nax IBGE 2019'!$E$5:$O$1850,11,FALSE)</f>
        <v>2.5000000000000133</v>
      </c>
      <c r="J1492" s="147">
        <f t="shared" si="442"/>
        <v>9.5796842546322959E-3</v>
      </c>
      <c r="K1492" s="146">
        <f t="shared" si="446"/>
        <v>96259.113389972626</v>
      </c>
      <c r="L1492" s="146">
        <f t="shared" si="431"/>
        <v>922.1319129067856</v>
      </c>
      <c r="M1492" s="146">
        <f t="shared" si="443"/>
        <v>478990.23716759618</v>
      </c>
      <c r="N1492" s="146">
        <f t="shared" si="444"/>
        <v>4658801.8457354298</v>
      </c>
      <c r="O1492" s="145">
        <f t="shared" si="445"/>
        <v>48.398553463310208</v>
      </c>
    </row>
    <row r="1493" spans="1:15" x14ac:dyDescent="0.2">
      <c r="A1493" s="143" t="s">
        <v>51</v>
      </c>
      <c r="B1493" s="143" t="s">
        <v>3</v>
      </c>
      <c r="C1493" s="144" t="s">
        <v>76</v>
      </c>
      <c r="D1493" s="143" t="str">
        <f t="shared" si="429"/>
        <v>PITotal35-39</v>
      </c>
      <c r="E1493" s="146">
        <f>VLOOKUP(D1493,'Appendix 1b. Person-years 2019'!$E$3:$F$1682,2,FALSE)</f>
        <v>252306.79759999999</v>
      </c>
      <c r="F1493" s="146">
        <f>VLOOKUP(D1493,'Appendix 2b.Deaths 2019'!$E$4:$F$1683,2,FALSE)</f>
        <v>582</v>
      </c>
      <c r="G1493" s="147">
        <f t="shared" si="430"/>
        <v>2.3067154969113684E-3</v>
      </c>
      <c r="H1493" s="304">
        <v>5</v>
      </c>
      <c r="I1493" s="148">
        <f>VLOOKUP(D1493,'Appendix 3b. nax IBGE 2019'!$E$5:$O$1850,11,FALSE)</f>
        <v>2.499999999999968</v>
      </c>
      <c r="J1493" s="147">
        <f t="shared" si="442"/>
        <v>1.1467447139490156E-2</v>
      </c>
      <c r="K1493" s="146">
        <f t="shared" si="446"/>
        <v>95336.981477065841</v>
      </c>
      <c r="L1493" s="146">
        <f t="shared" si="431"/>
        <v>1093.2717955268047</v>
      </c>
      <c r="M1493" s="146">
        <f t="shared" si="443"/>
        <v>473951.7278965122</v>
      </c>
      <c r="N1493" s="146">
        <f t="shared" si="444"/>
        <v>4179811.6085678334</v>
      </c>
      <c r="O1493" s="145">
        <f t="shared" si="445"/>
        <v>43.842499980695571</v>
      </c>
    </row>
    <row r="1494" spans="1:15" x14ac:dyDescent="0.2">
      <c r="A1494" s="143" t="s">
        <v>51</v>
      </c>
      <c r="B1494" s="143" t="s">
        <v>3</v>
      </c>
      <c r="C1494" s="144" t="s">
        <v>77</v>
      </c>
      <c r="D1494" s="143" t="str">
        <f t="shared" si="429"/>
        <v>PITotal40-44</v>
      </c>
      <c r="E1494" s="146">
        <f>VLOOKUP(D1494,'Appendix 1b. Person-years 2019'!$E$3:$F$1682,2,FALSE)</f>
        <v>228811.3505</v>
      </c>
      <c r="F1494" s="146">
        <f>VLOOKUP(D1494,'Appendix 2b.Deaths 2019'!$E$4:$F$1683,2,FALSE)</f>
        <v>673</v>
      </c>
      <c r="G1494" s="147">
        <f t="shared" si="430"/>
        <v>2.9412876525983355E-3</v>
      </c>
      <c r="H1494" s="304">
        <v>5</v>
      </c>
      <c r="I1494" s="148">
        <f>VLOOKUP(D1494,'Appendix 3b. nax IBGE 2019'!$E$5:$O$1850,11,FALSE)</f>
        <v>2.4999999999999876</v>
      </c>
      <c r="J1494" s="147">
        <f t="shared" si="442"/>
        <v>1.4599087970028077E-2</v>
      </c>
      <c r="K1494" s="146">
        <f t="shared" si="446"/>
        <v>94243.70968153904</v>
      </c>
      <c r="L1494" s="146">
        <f t="shared" si="431"/>
        <v>1375.8722082625752</v>
      </c>
      <c r="M1494" s="146">
        <f t="shared" si="443"/>
        <v>467778.86788703874</v>
      </c>
      <c r="N1494" s="146">
        <f t="shared" si="444"/>
        <v>3705859.8806713214</v>
      </c>
      <c r="O1494" s="145">
        <f t="shared" si="445"/>
        <v>39.32209261704439</v>
      </c>
    </row>
    <row r="1495" spans="1:15" x14ac:dyDescent="0.2">
      <c r="A1495" s="143" t="s">
        <v>51</v>
      </c>
      <c r="B1495" s="143" t="s">
        <v>3</v>
      </c>
      <c r="C1495" s="144" t="s">
        <v>78</v>
      </c>
      <c r="D1495" s="143" t="str">
        <f t="shared" si="429"/>
        <v>PITotal45-49</v>
      </c>
      <c r="E1495" s="146">
        <f>VLOOKUP(D1495,'Appendix 1b. Person-years 2019'!$E$3:$F$1682,2,FALSE)</f>
        <v>193112.61929999999</v>
      </c>
      <c r="F1495" s="146">
        <f>VLOOKUP(D1495,'Appendix 2b.Deaths 2019'!$E$4:$F$1683,2,FALSE)</f>
        <v>721</v>
      </c>
      <c r="G1495" s="147">
        <f t="shared" si="430"/>
        <v>3.7335726821659866E-3</v>
      </c>
      <c r="H1495" s="304">
        <v>5</v>
      </c>
      <c r="I1495" s="148">
        <f>VLOOKUP(D1495,'Appendix 3b. nax IBGE 2019'!$E$5:$O$1850,11,FALSE)</f>
        <v>2.4999999999999987</v>
      </c>
      <c r="J1495" s="147">
        <f t="shared" si="442"/>
        <v>1.849523019531097E-2</v>
      </c>
      <c r="K1495" s="146">
        <f t="shared" si="446"/>
        <v>92867.837473276464</v>
      </c>
      <c r="L1495" s="146">
        <f t="shared" si="431"/>
        <v>1717.6120318089745</v>
      </c>
      <c r="M1495" s="146">
        <f t="shared" si="443"/>
        <v>460045.15728685987</v>
      </c>
      <c r="N1495" s="146">
        <f t="shared" si="444"/>
        <v>3238081.0127842827</v>
      </c>
      <c r="O1495" s="145">
        <f t="shared" si="445"/>
        <v>34.867625874416092</v>
      </c>
    </row>
    <row r="1496" spans="1:15" x14ac:dyDescent="0.2">
      <c r="A1496" s="143" t="s">
        <v>51</v>
      </c>
      <c r="B1496" s="143" t="s">
        <v>3</v>
      </c>
      <c r="C1496" s="144" t="s">
        <v>79</v>
      </c>
      <c r="D1496" s="143" t="str">
        <f t="shared" si="429"/>
        <v>PITotal50-54</v>
      </c>
      <c r="E1496" s="146">
        <f>VLOOKUP(D1496,'Appendix 1b. Person-years 2019'!$E$3:$F$1682,2,FALSE)</f>
        <v>177490.76420000001</v>
      </c>
      <c r="F1496" s="146">
        <f>VLOOKUP(D1496,'Appendix 2b.Deaths 2019'!$E$4:$F$1683,2,FALSE)</f>
        <v>979</v>
      </c>
      <c r="G1496" s="147">
        <f t="shared" si="430"/>
        <v>5.5157799585382594E-3</v>
      </c>
      <c r="H1496" s="304">
        <v>5</v>
      </c>
      <c r="I1496" s="148">
        <f>VLOOKUP(D1496,'Appendix 3b. nax IBGE 2019'!$E$5:$O$1850,11,FALSE)</f>
        <v>2.5</v>
      </c>
      <c r="J1496" s="147">
        <f t="shared" si="442"/>
        <v>2.7203774704413319E-2</v>
      </c>
      <c r="K1496" s="146">
        <f t="shared" si="446"/>
        <v>91150.225441467483</v>
      </c>
      <c r="L1496" s="146">
        <f t="shared" si="431"/>
        <v>2479.6301971661646</v>
      </c>
      <c r="M1496" s="146">
        <f t="shared" si="443"/>
        <v>449552.05171442201</v>
      </c>
      <c r="N1496" s="146">
        <f t="shared" si="444"/>
        <v>2778035.8554974226</v>
      </c>
      <c r="O1496" s="145">
        <f t="shared" si="445"/>
        <v>30.477553314241121</v>
      </c>
    </row>
    <row r="1497" spans="1:15" x14ac:dyDescent="0.2">
      <c r="A1497" s="143" t="s">
        <v>51</v>
      </c>
      <c r="B1497" s="143" t="s">
        <v>3</v>
      </c>
      <c r="C1497" s="144" t="s">
        <v>80</v>
      </c>
      <c r="D1497" s="143" t="str">
        <f t="shared" ref="D1497:D1560" si="447">_xlfn.CONCAT(A1497,B1497,C1497)</f>
        <v>PITotal55-59</v>
      </c>
      <c r="E1497" s="146">
        <f>VLOOKUP(D1497,'Appendix 1b. Person-years 2019'!$E$3:$F$1682,2,FALSE)</f>
        <v>153580.247</v>
      </c>
      <c r="F1497" s="146">
        <f>VLOOKUP(D1497,'Appendix 2b.Deaths 2019'!$E$4:$F$1683,2,FALSE)</f>
        <v>1121</v>
      </c>
      <c r="G1497" s="147">
        <f t="shared" ref="G1497:G1560" si="448">F1497/E1497</f>
        <v>7.2991157515197901E-3</v>
      </c>
      <c r="H1497" s="304">
        <v>5</v>
      </c>
      <c r="I1497" s="148">
        <f>VLOOKUP(D1497,'Appendix 3b. nax IBGE 2019'!$E$5:$O$1850,11,FALSE)</f>
        <v>2.4999999999999898</v>
      </c>
      <c r="J1497" s="147">
        <f t="shared" si="442"/>
        <v>3.5841549707526232E-2</v>
      </c>
      <c r="K1497" s="146">
        <f t="shared" si="446"/>
        <v>88670.595244301323</v>
      </c>
      <c r="L1497" s="146">
        <f t="shared" ref="L1497:L1560" si="449">K1497*J1497</f>
        <v>3178.0915470445652</v>
      </c>
      <c r="M1497" s="146">
        <f t="shared" si="443"/>
        <v>435407.74735389522</v>
      </c>
      <c r="N1497" s="146">
        <f t="shared" si="444"/>
        <v>2328483.8037830004</v>
      </c>
      <c r="O1497" s="145">
        <f t="shared" si="445"/>
        <v>26.259932025579214</v>
      </c>
    </row>
    <row r="1498" spans="1:15" x14ac:dyDescent="0.2">
      <c r="A1498" s="143" t="s">
        <v>51</v>
      </c>
      <c r="B1498" s="143" t="s">
        <v>3</v>
      </c>
      <c r="C1498" s="144" t="s">
        <v>81</v>
      </c>
      <c r="D1498" s="143" t="str">
        <f t="shared" si="447"/>
        <v>PITotal60-64</v>
      </c>
      <c r="E1498" s="146">
        <f>VLOOKUP(D1498,'Appendix 1b. Person-years 2019'!$E$3:$F$1682,2,FALSE)</f>
        <v>125191.12149999999</v>
      </c>
      <c r="F1498" s="146">
        <f>VLOOKUP(D1498,'Appendix 2b.Deaths 2019'!$E$4:$F$1683,2,FALSE)</f>
        <v>1286</v>
      </c>
      <c r="G1498" s="147">
        <f t="shared" si="448"/>
        <v>1.0272293950174415E-2</v>
      </c>
      <c r="H1498" s="304">
        <v>5</v>
      </c>
      <c r="I1498" s="148">
        <f>VLOOKUP(D1498,'Appendix 3b. nax IBGE 2019'!$E$5:$O$1850,11,FALSE)</f>
        <v>2.5</v>
      </c>
      <c r="J1498" s="147">
        <f t="shared" si="442"/>
        <v>5.0075494259049017E-2</v>
      </c>
      <c r="K1498" s="146">
        <f t="shared" si="446"/>
        <v>85492.503697256761</v>
      </c>
      <c r="L1498" s="146">
        <f t="shared" si="449"/>
        <v>4281.0793780837075</v>
      </c>
      <c r="M1498" s="146">
        <f t="shared" si="443"/>
        <v>416759.82004107448</v>
      </c>
      <c r="N1498" s="146">
        <f t="shared" si="444"/>
        <v>1893076.0564291051</v>
      </c>
      <c r="O1498" s="145">
        <f t="shared" si="445"/>
        <v>22.143181852911965</v>
      </c>
    </row>
    <row r="1499" spans="1:15" x14ac:dyDescent="0.2">
      <c r="A1499" s="143" t="s">
        <v>51</v>
      </c>
      <c r="B1499" s="143" t="s">
        <v>3</v>
      </c>
      <c r="C1499" s="144" t="s">
        <v>82</v>
      </c>
      <c r="D1499" s="143" t="str">
        <f t="shared" si="447"/>
        <v>PITotal65-69</v>
      </c>
      <c r="E1499" s="146">
        <f>VLOOKUP(D1499,'Appendix 1b. Person-years 2019'!$E$3:$F$1682,2,FALSE)</f>
        <v>100481.84819999999</v>
      </c>
      <c r="F1499" s="146">
        <f>VLOOKUP(D1499,'Appendix 2b.Deaths 2019'!$E$4:$F$1683,2,FALSE)</f>
        <v>1733</v>
      </c>
      <c r="G1499" s="147">
        <f t="shared" si="448"/>
        <v>1.7246896141386858E-2</v>
      </c>
      <c r="H1499" s="304">
        <v>5</v>
      </c>
      <c r="I1499" s="148">
        <f>VLOOKUP(D1499,'Appendix 3b. nax IBGE 2019'!$E$5:$O$1850,11,FALSE)</f>
        <v>2.5000000000000031</v>
      </c>
      <c r="J1499" s="147">
        <f t="shared" si="442"/>
        <v>8.2669979337809799E-2</v>
      </c>
      <c r="K1499" s="146">
        <f t="shared" si="446"/>
        <v>81211.424319173049</v>
      </c>
      <c r="L1499" s="146">
        <f t="shared" si="449"/>
        <v>6713.7467704601404</v>
      </c>
      <c r="M1499" s="146">
        <f t="shared" si="443"/>
        <v>389272.75466971495</v>
      </c>
      <c r="N1499" s="146">
        <f t="shared" si="444"/>
        <v>1476316.2363880307</v>
      </c>
      <c r="O1499" s="145">
        <f t="shared" si="445"/>
        <v>18.178676815048668</v>
      </c>
    </row>
    <row r="1500" spans="1:15" x14ac:dyDescent="0.2">
      <c r="A1500" s="143" t="s">
        <v>51</v>
      </c>
      <c r="B1500" s="143" t="s">
        <v>3</v>
      </c>
      <c r="C1500" s="144" t="s">
        <v>19</v>
      </c>
      <c r="D1500" s="143" t="str">
        <f t="shared" si="447"/>
        <v>PITotal70-74</v>
      </c>
      <c r="E1500" s="146">
        <f>VLOOKUP(D1500,'Appendix 1b. Person-years 2019'!$E$3:$F$1682,2,FALSE)</f>
        <v>75239.810899999997</v>
      </c>
      <c r="F1500" s="146">
        <f>VLOOKUP(D1500,'Appendix 2b.Deaths 2019'!$E$4:$F$1683,2,FALSE)</f>
        <v>1851</v>
      </c>
      <c r="G1500" s="147">
        <f t="shared" si="448"/>
        <v>2.460133774738129E-2</v>
      </c>
      <c r="H1500" s="304">
        <v>5</v>
      </c>
      <c r="I1500" s="148">
        <f>VLOOKUP(D1500,'Appendix 3b. nax IBGE 2019'!$E$5:$O$1850,11,FALSE)</f>
        <v>2.4999999999999947</v>
      </c>
      <c r="J1500" s="147">
        <f t="shared" si="442"/>
        <v>0.11587969966320727</v>
      </c>
      <c r="K1500" s="146">
        <f t="shared" si="446"/>
        <v>74497.677548712905</v>
      </c>
      <c r="L1500" s="146">
        <f t="shared" si="449"/>
        <v>8632.7684999513112</v>
      </c>
      <c r="M1500" s="146">
        <f t="shared" si="443"/>
        <v>350906.4664936862</v>
      </c>
      <c r="N1500" s="146">
        <f t="shared" si="444"/>
        <v>1087043.4817183157</v>
      </c>
      <c r="O1500" s="145">
        <f t="shared" si="445"/>
        <v>14.591642551642156</v>
      </c>
    </row>
    <row r="1501" spans="1:15" x14ac:dyDescent="0.2">
      <c r="A1501" s="143" t="s">
        <v>51</v>
      </c>
      <c r="B1501" s="143" t="s">
        <v>3</v>
      </c>
      <c r="C1501" s="144" t="s">
        <v>20</v>
      </c>
      <c r="D1501" s="143" t="str">
        <f t="shared" si="447"/>
        <v>PITotal75-79</v>
      </c>
      <c r="E1501" s="146">
        <f>VLOOKUP(D1501,'Appendix 1b. Person-years 2019'!$E$3:$F$1682,2,FALSE)</f>
        <v>51348.8105</v>
      </c>
      <c r="F1501" s="146">
        <f>VLOOKUP(D1501,'Appendix 2b.Deaths 2019'!$E$4:$F$1683,2,FALSE)</f>
        <v>2190</v>
      </c>
      <c r="G1501" s="147">
        <f t="shared" si="448"/>
        <v>4.2649478706035457E-2</v>
      </c>
      <c r="H1501" s="304">
        <v>5</v>
      </c>
      <c r="I1501" s="148">
        <f>VLOOKUP(D1501,'Appendix 3b. nax IBGE 2019'!$E$5:$O$1850,11,FALSE)</f>
        <v>2.4999999999999982</v>
      </c>
      <c r="J1501" s="147">
        <f t="shared" si="442"/>
        <v>0.19270091012287885</v>
      </c>
      <c r="K1501" s="146">
        <f t="shared" si="446"/>
        <v>65864.90904876159</v>
      </c>
      <c r="L1501" s="146">
        <f t="shared" si="449"/>
        <v>12692.227918856997</v>
      </c>
      <c r="M1501" s="146">
        <f t="shared" si="443"/>
        <v>297593.97544666543</v>
      </c>
      <c r="N1501" s="146">
        <f t="shared" si="444"/>
        <v>736137.01522462966</v>
      </c>
      <c r="O1501" s="145">
        <f t="shared" si="445"/>
        <v>11.176467497733086</v>
      </c>
    </row>
    <row r="1502" spans="1:15" x14ac:dyDescent="0.2">
      <c r="A1502" s="143" t="s">
        <v>51</v>
      </c>
      <c r="B1502" s="143" t="s">
        <v>3</v>
      </c>
      <c r="C1502" s="144" t="s">
        <v>21</v>
      </c>
      <c r="D1502" s="143" t="str">
        <f t="shared" si="447"/>
        <v>PITotal80-84</v>
      </c>
      <c r="E1502" s="146">
        <f>VLOOKUP(D1502,'Appendix 1b. Person-years 2019'!$E$3:$F$1682,2,FALSE)</f>
        <v>33278.642500000002</v>
      </c>
      <c r="F1502" s="146">
        <f>VLOOKUP(D1502,'Appendix 2b.Deaths 2019'!$E$4:$F$1683,2,FALSE)</f>
        <v>2341</v>
      </c>
      <c r="G1502" s="147">
        <f t="shared" si="448"/>
        <v>7.0345417485103243E-2</v>
      </c>
      <c r="H1502" s="304">
        <v>5</v>
      </c>
      <c r="I1502" s="148">
        <f>VLOOKUP(D1502,'Appendix 3b. nax IBGE 2019'!$E$5:$O$1850,11,FALSE)</f>
        <v>2.4999999999999987</v>
      </c>
      <c r="J1502" s="147">
        <f t="shared" si="442"/>
        <v>0.29912236781739759</v>
      </c>
      <c r="K1502" s="146">
        <f t="shared" si="446"/>
        <v>53172.681129904595</v>
      </c>
      <c r="L1502" s="146">
        <f t="shared" si="449"/>
        <v>15905.138282776519</v>
      </c>
      <c r="M1502" s="146">
        <f t="shared" si="443"/>
        <v>226100.55994258163</v>
      </c>
      <c r="N1502" s="146">
        <f t="shared" si="444"/>
        <v>438543.03977796424</v>
      </c>
      <c r="O1502" s="145">
        <f t="shared" si="445"/>
        <v>8.2475254295823976</v>
      </c>
    </row>
    <row r="1503" spans="1:15" x14ac:dyDescent="0.2">
      <c r="A1503" s="143" t="s">
        <v>51</v>
      </c>
      <c r="B1503" s="143" t="s">
        <v>3</v>
      </c>
      <c r="C1503" s="144" t="s">
        <v>22</v>
      </c>
      <c r="D1503" s="143" t="str">
        <f t="shared" si="447"/>
        <v>PITotal85-89</v>
      </c>
      <c r="E1503" s="146">
        <f>VLOOKUP(D1503,'Appendix 1b. Person-years 2019'!$E$3:$F$1682,2,FALSE)</f>
        <v>16027.2585</v>
      </c>
      <c r="F1503" s="146">
        <f>VLOOKUP(D1503,'Appendix 2b.Deaths 2019'!$E$4:$F$1683,2,FALSE)</f>
        <v>2032</v>
      </c>
      <c r="G1503" s="147">
        <f t="shared" si="448"/>
        <v>0.12678400363979903</v>
      </c>
      <c r="H1503" s="304">
        <v>5</v>
      </c>
      <c r="I1503" s="148">
        <f>VLOOKUP(D1503,'Appendix 3b. nax IBGE 2019'!$E$5:$O$1850,11,FALSE)</f>
        <v>2.5</v>
      </c>
      <c r="J1503" s="147">
        <f t="shared" si="442"/>
        <v>0.48135100065221637</v>
      </c>
      <c r="K1503" s="146">
        <f t="shared" si="446"/>
        <v>37267.542847128076</v>
      </c>
      <c r="L1503" s="146">
        <f t="shared" si="449"/>
        <v>17938.769041314448</v>
      </c>
      <c r="M1503" s="146">
        <f t="shared" si="443"/>
        <v>141490.79163235426</v>
      </c>
      <c r="N1503" s="146">
        <f t="shared" si="444"/>
        <v>212442.4798353826</v>
      </c>
      <c r="O1503" s="145">
        <f t="shared" si="445"/>
        <v>5.7004691912966816</v>
      </c>
    </row>
    <row r="1504" spans="1:15" x14ac:dyDescent="0.2">
      <c r="A1504" s="143" t="s">
        <v>51</v>
      </c>
      <c r="B1504" s="143" t="s">
        <v>3</v>
      </c>
      <c r="C1504" s="144" t="s">
        <v>5</v>
      </c>
      <c r="D1504" s="143" t="str">
        <f t="shared" si="447"/>
        <v>PITotal90+</v>
      </c>
      <c r="E1504" s="8">
        <f>VLOOKUP(D1504,'Appendix 1b. Person-years 2019'!$E$3:$F$1682,2,FALSE)</f>
        <v>8710.7623999999996</v>
      </c>
      <c r="F1504" s="8">
        <f>VLOOKUP(D1504,'Appendix 2b.Deaths 2019'!$E$4:$F$1683,2,FALSE)</f>
        <v>2373</v>
      </c>
      <c r="G1504" s="7">
        <f t="shared" si="448"/>
        <v>0.27242161948993121</v>
      </c>
      <c r="H1504" s="306"/>
      <c r="I1504" s="148">
        <f>VLOOKUP(D1504,'Appendix 3b. nax IBGE 2019'!$E$5:$O$1850,11,FALSE)</f>
        <v>0</v>
      </c>
      <c r="J1504" s="7">
        <v>1</v>
      </c>
      <c r="K1504" s="8">
        <f t="shared" si="446"/>
        <v>19328.773805813627</v>
      </c>
      <c r="L1504" s="8">
        <f t="shared" si="449"/>
        <v>19328.773805813627</v>
      </c>
      <c r="M1504" s="8">
        <f>K1504*O1504</f>
        <v>70951.688203028345</v>
      </c>
      <c r="N1504" s="8">
        <f>M1504</f>
        <v>70951.688203028345</v>
      </c>
      <c r="O1504" s="142">
        <f>1/G1504</f>
        <v>3.6707806152549516</v>
      </c>
    </row>
    <row r="1505" spans="1:15" x14ac:dyDescent="0.2">
      <c r="A1505" s="143" t="s">
        <v>63</v>
      </c>
      <c r="B1505" s="143" t="s">
        <v>3</v>
      </c>
      <c r="C1505" s="144">
        <v>0</v>
      </c>
      <c r="D1505" s="143" t="str">
        <f t="shared" si="447"/>
        <v>PRTotal0</v>
      </c>
      <c r="E1505" s="151">
        <f>VLOOKUP(D1505,'Appendix 1b. Person-years 2019'!$E$3:$F$1682,2,FALSE)</f>
        <v>158568.9785</v>
      </c>
      <c r="F1505" s="151">
        <f>VLOOKUP(D1505,'Appendix 2b.Deaths 2019'!$E$4:$F$1683,2,FALSE)</f>
        <v>1575</v>
      </c>
      <c r="G1505" s="152">
        <f t="shared" si="448"/>
        <v>9.93258589983286E-3</v>
      </c>
      <c r="H1505" s="307">
        <v>1</v>
      </c>
      <c r="I1505" s="148">
        <f>VLOOKUP(D1505,'Appendix 3b. nax IBGE 2019'!$E$5:$O$1850,11,FALSE)</f>
        <v>7.4740939721396407E-2</v>
      </c>
      <c r="J1505" s="152">
        <f t="shared" ref="J1505:J1523" si="450">(H1505*G1505)/(1+(H1505-I1505)*G1505)</f>
        <v>9.8421345661678129E-3</v>
      </c>
      <c r="K1505" s="151">
        <v>100000</v>
      </c>
      <c r="L1505" s="151">
        <f t="shared" si="449"/>
        <v>984.21345661678129</v>
      </c>
      <c r="M1505" s="151">
        <f t="shared" ref="M1505:M1523" si="451">K1506*H1505+L1505*I1505</f>
        <v>99089.347582017203</v>
      </c>
      <c r="N1505" s="151">
        <f t="shared" ref="N1505:N1523" si="452">N1506+M1505</f>
        <v>7724401.5732112937</v>
      </c>
      <c r="O1505" s="150">
        <f t="shared" ref="O1505:O1523" si="453">N1505/K1505</f>
        <v>77.244015732112942</v>
      </c>
    </row>
    <row r="1506" spans="1:15" x14ac:dyDescent="0.2">
      <c r="A1506" s="143" t="s">
        <v>63</v>
      </c>
      <c r="B1506" s="143" t="s">
        <v>3</v>
      </c>
      <c r="C1506" s="149" t="s">
        <v>107</v>
      </c>
      <c r="D1506" s="143" t="str">
        <f t="shared" si="447"/>
        <v>PRTotal01-04</v>
      </c>
      <c r="E1506" s="146">
        <f>VLOOKUP(D1506,'Appendix 1b. Person-years 2019'!$E$3:$F$1682,2,FALSE)</f>
        <v>632919.55759999994</v>
      </c>
      <c r="F1506" s="146">
        <f>VLOOKUP(D1506,'Appendix 2b.Deaths 2019'!$E$4:$F$1683,2,FALSE)</f>
        <v>283</v>
      </c>
      <c r="G1506" s="147">
        <f t="shared" si="448"/>
        <v>4.4713423151770216E-4</v>
      </c>
      <c r="H1506" s="304">
        <v>4</v>
      </c>
      <c r="I1506" s="148">
        <f>VLOOKUP(D1506,'Appendix 3b. nax IBGE 2019'!$E$5:$O$1850,11,FALSE)</f>
        <v>1.5105986576506574</v>
      </c>
      <c r="J1506" s="147">
        <f t="shared" si="450"/>
        <v>1.7865483252825401E-3</v>
      </c>
      <c r="K1506" s="146">
        <f t="shared" ref="K1506:K1524" si="454">K1505-L1505</f>
        <v>99015.786543383219</v>
      </c>
      <c r="L1506" s="146">
        <f t="shared" si="449"/>
        <v>176.89648762561475</v>
      </c>
      <c r="M1506" s="146">
        <f t="shared" si="451"/>
        <v>395622.77981978079</v>
      </c>
      <c r="N1506" s="146">
        <f t="shared" si="452"/>
        <v>7625312.2256292766</v>
      </c>
      <c r="O1506" s="145">
        <f t="shared" si="453"/>
        <v>77.01107562568609</v>
      </c>
    </row>
    <row r="1507" spans="1:15" x14ac:dyDescent="0.2">
      <c r="A1507" s="143" t="s">
        <v>63</v>
      </c>
      <c r="B1507" s="143" t="s">
        <v>3</v>
      </c>
      <c r="C1507" s="149" t="s">
        <v>106</v>
      </c>
      <c r="D1507" s="143" t="str">
        <f t="shared" si="447"/>
        <v>PRTotal05-09</v>
      </c>
      <c r="E1507" s="146">
        <f>VLOOKUP(D1507,'Appendix 1b. Person-years 2019'!$E$3:$F$1682,2,FALSE)</f>
        <v>758964.30649999995</v>
      </c>
      <c r="F1507" s="146">
        <f>VLOOKUP(D1507,'Appendix 2b.Deaths 2019'!$E$4:$F$1683,2,FALSE)</f>
        <v>146</v>
      </c>
      <c r="G1507" s="147">
        <f t="shared" si="448"/>
        <v>1.923674127355026E-4</v>
      </c>
      <c r="H1507" s="304">
        <v>5</v>
      </c>
      <c r="I1507" s="148">
        <f>VLOOKUP(D1507,'Appendix 3b. nax IBGE 2019'!$E$5:$O$1850,11,FALSE)</f>
        <v>2.500000000000643</v>
      </c>
      <c r="J1507" s="147">
        <f t="shared" si="450"/>
        <v>9.6137472075825915E-4</v>
      </c>
      <c r="K1507" s="146">
        <f t="shared" si="454"/>
        <v>98838.890055757598</v>
      </c>
      <c r="L1507" s="146">
        <f t="shared" si="449"/>
        <v>95.021210327410245</v>
      </c>
      <c r="M1507" s="146">
        <f t="shared" si="451"/>
        <v>493956.89725296956</v>
      </c>
      <c r="N1507" s="146">
        <f t="shared" si="452"/>
        <v>7229689.4458094956</v>
      </c>
      <c r="O1507" s="145">
        <f t="shared" si="453"/>
        <v>73.146202286681273</v>
      </c>
    </row>
    <row r="1508" spans="1:15" x14ac:dyDescent="0.2">
      <c r="A1508" s="143" t="s">
        <v>63</v>
      </c>
      <c r="B1508" s="143" t="s">
        <v>3</v>
      </c>
      <c r="C1508" s="149" t="s">
        <v>71</v>
      </c>
      <c r="D1508" s="143" t="str">
        <f t="shared" si="447"/>
        <v>PRTotal10-14</v>
      </c>
      <c r="E1508" s="146">
        <f>VLOOKUP(D1508,'Appendix 1b. Person-years 2019'!$E$3:$F$1682,2,FALSE)</f>
        <v>760359.11159999995</v>
      </c>
      <c r="F1508" s="146">
        <f>VLOOKUP(D1508,'Appendix 2b.Deaths 2019'!$E$4:$F$1683,2,FALSE)</f>
        <v>187</v>
      </c>
      <c r="G1508" s="147">
        <f t="shared" si="448"/>
        <v>2.4593642286537703E-4</v>
      </c>
      <c r="H1508" s="304">
        <v>5</v>
      </c>
      <c r="I1508" s="148">
        <f>VLOOKUP(D1508,'Appendix 3b. nax IBGE 2019'!$E$5:$O$1850,11,FALSE)</f>
        <v>2.5000000000005445</v>
      </c>
      <c r="J1508" s="147">
        <f t="shared" si="450"/>
        <v>1.2289265198462468E-3</v>
      </c>
      <c r="K1508" s="146">
        <f t="shared" si="454"/>
        <v>98743.868845430188</v>
      </c>
      <c r="L1508" s="146">
        <f t="shared" si="449"/>
        <v>121.34895909636874</v>
      </c>
      <c r="M1508" s="146">
        <f t="shared" si="451"/>
        <v>493415.97182941012</v>
      </c>
      <c r="N1508" s="146">
        <f t="shared" si="452"/>
        <v>6735732.5485565262</v>
      </c>
      <c r="O1508" s="145">
        <f t="shared" si="453"/>
        <v>68.21418511665145</v>
      </c>
    </row>
    <row r="1509" spans="1:15" x14ac:dyDescent="0.2">
      <c r="A1509" s="143" t="s">
        <v>63</v>
      </c>
      <c r="B1509" s="143" t="s">
        <v>3</v>
      </c>
      <c r="C1509" s="144" t="s">
        <v>72</v>
      </c>
      <c r="D1509" s="143" t="str">
        <f t="shared" si="447"/>
        <v>PRTotal15-19</v>
      </c>
      <c r="E1509" s="146">
        <f>VLOOKUP(D1509,'Appendix 1b. Person-years 2019'!$E$3:$F$1682,2,FALSE)</f>
        <v>829054.61419999995</v>
      </c>
      <c r="F1509" s="146">
        <f>VLOOKUP(D1509,'Appendix 2b.Deaths 2019'!$E$4:$F$1683,2,FALSE)</f>
        <v>750</v>
      </c>
      <c r="G1509" s="147">
        <f t="shared" si="448"/>
        <v>9.0464486555414194E-4</v>
      </c>
      <c r="H1509" s="304">
        <v>5</v>
      </c>
      <c r="I1509" s="148">
        <f>VLOOKUP(D1509,'Appendix 3b. nax IBGE 2019'!$E$5:$O$1850,11,FALSE)</f>
        <v>2.500000000000008</v>
      </c>
      <c r="J1509" s="147">
        <f t="shared" si="450"/>
        <v>4.5130176321979019E-3</v>
      </c>
      <c r="K1509" s="146">
        <f t="shared" si="454"/>
        <v>98622.519886333816</v>
      </c>
      <c r="L1509" s="146">
        <f t="shared" si="449"/>
        <v>445.08517117881274</v>
      </c>
      <c r="M1509" s="146">
        <f t="shared" si="451"/>
        <v>491999.88650372205</v>
      </c>
      <c r="N1509" s="146">
        <f t="shared" si="452"/>
        <v>6242316.5767271165</v>
      </c>
      <c r="O1509" s="145">
        <f t="shared" si="453"/>
        <v>63.295042389117846</v>
      </c>
    </row>
    <row r="1510" spans="1:15" x14ac:dyDescent="0.2">
      <c r="A1510" s="143" t="s">
        <v>63</v>
      </c>
      <c r="B1510" s="143" t="s">
        <v>3</v>
      </c>
      <c r="C1510" s="144" t="s">
        <v>73</v>
      </c>
      <c r="D1510" s="143" t="str">
        <f t="shared" si="447"/>
        <v>PRTotal20-24</v>
      </c>
      <c r="E1510" s="146">
        <f>VLOOKUP(D1510,'Appendix 1b. Person-years 2019'!$E$3:$F$1682,2,FALSE)</f>
        <v>921706.24509999994</v>
      </c>
      <c r="F1510" s="146">
        <f>VLOOKUP(D1510,'Appendix 2b.Deaths 2019'!$E$4:$F$1683,2,FALSE)</f>
        <v>1244</v>
      </c>
      <c r="G1510" s="147">
        <f t="shared" si="448"/>
        <v>1.349670794370101E-3</v>
      </c>
      <c r="H1510" s="304">
        <v>5</v>
      </c>
      <c r="I1510" s="148">
        <f>VLOOKUP(D1510,'Appendix 3b. nax IBGE 2019'!$E$5:$O$1850,11,FALSE)</f>
        <v>2.500000000000036</v>
      </c>
      <c r="J1510" s="147">
        <f t="shared" si="450"/>
        <v>6.7256604033025325E-3</v>
      </c>
      <c r="K1510" s="146">
        <f t="shared" si="454"/>
        <v>98177.434715155003</v>
      </c>
      <c r="L1510" s="146">
        <f t="shared" si="449"/>
        <v>660.30808516153741</v>
      </c>
      <c r="M1510" s="146">
        <f t="shared" si="451"/>
        <v>489236.40336287115</v>
      </c>
      <c r="N1510" s="146">
        <f t="shared" si="452"/>
        <v>5750316.690223394</v>
      </c>
      <c r="O1510" s="145">
        <f t="shared" si="453"/>
        <v>58.570655333447569</v>
      </c>
    </row>
    <row r="1511" spans="1:15" x14ac:dyDescent="0.2">
      <c r="A1511" s="143" t="s">
        <v>63</v>
      </c>
      <c r="B1511" s="143" t="s">
        <v>3</v>
      </c>
      <c r="C1511" s="144" t="s">
        <v>74</v>
      </c>
      <c r="D1511" s="143" t="str">
        <f t="shared" si="447"/>
        <v>PRTotal25-29</v>
      </c>
      <c r="E1511" s="146">
        <f>VLOOKUP(D1511,'Appendix 1b. Person-years 2019'!$E$3:$F$1682,2,FALSE)</f>
        <v>918982.02720000001</v>
      </c>
      <c r="F1511" s="146">
        <f>VLOOKUP(D1511,'Appendix 2b.Deaths 2019'!$E$4:$F$1683,2,FALSE)</f>
        <v>1265</v>
      </c>
      <c r="G1511" s="147">
        <f t="shared" si="448"/>
        <v>1.3765231120506944E-3</v>
      </c>
      <c r="H1511" s="304">
        <v>5</v>
      </c>
      <c r="I1511" s="148">
        <f>VLOOKUP(D1511,'Appendix 3b. nax IBGE 2019'!$E$5:$O$1850,11,FALSE)</f>
        <v>2.4999999999999392</v>
      </c>
      <c r="J1511" s="147">
        <f t="shared" si="450"/>
        <v>6.8590115903037797E-3</v>
      </c>
      <c r="K1511" s="146">
        <f t="shared" si="454"/>
        <v>97517.126629993465</v>
      </c>
      <c r="L1511" s="146">
        <f t="shared" si="449"/>
        <v>668.87110180824652</v>
      </c>
      <c r="M1511" s="146">
        <f t="shared" si="451"/>
        <v>485913.45539544668</v>
      </c>
      <c r="N1511" s="146">
        <f t="shared" si="452"/>
        <v>5261080.2868605228</v>
      </c>
      <c r="O1511" s="145">
        <f t="shared" si="453"/>
        <v>53.950321022300976</v>
      </c>
    </row>
    <row r="1512" spans="1:15" x14ac:dyDescent="0.2">
      <c r="A1512" s="143" t="s">
        <v>63</v>
      </c>
      <c r="B1512" s="143" t="s">
        <v>3</v>
      </c>
      <c r="C1512" s="144" t="s">
        <v>75</v>
      </c>
      <c r="D1512" s="143" t="str">
        <f t="shared" si="447"/>
        <v>PRTotal30-34</v>
      </c>
      <c r="E1512" s="146">
        <f>VLOOKUP(D1512,'Appendix 1b. Person-years 2019'!$E$3:$F$1682,2,FALSE)</f>
        <v>887752.50619999995</v>
      </c>
      <c r="F1512" s="146">
        <f>VLOOKUP(D1512,'Appendix 2b.Deaths 2019'!$E$4:$F$1683,2,FALSE)</f>
        <v>1304</v>
      </c>
      <c r="G1512" s="147">
        <f t="shared" si="448"/>
        <v>1.4688778582915365E-3</v>
      </c>
      <c r="H1512" s="304">
        <v>5</v>
      </c>
      <c r="I1512" s="148">
        <f>VLOOKUP(D1512,'Appendix 3b. nax IBGE 2019'!$E$5:$O$1850,11,FALSE)</f>
        <v>2.4999999999999263</v>
      </c>
      <c r="J1512" s="147">
        <f t="shared" si="450"/>
        <v>7.3175179412537841E-3</v>
      </c>
      <c r="K1512" s="146">
        <f t="shared" si="454"/>
        <v>96848.255528185226</v>
      </c>
      <c r="L1512" s="146">
        <f t="shared" si="449"/>
        <v>708.68884740662634</v>
      </c>
      <c r="M1512" s="146">
        <f t="shared" si="451"/>
        <v>482469.55552240956</v>
      </c>
      <c r="N1512" s="146">
        <f t="shared" si="452"/>
        <v>4775166.8314650757</v>
      </c>
      <c r="O1512" s="145">
        <f t="shared" si="453"/>
        <v>49.305656621511211</v>
      </c>
    </row>
    <row r="1513" spans="1:15" x14ac:dyDescent="0.2">
      <c r="A1513" s="143" t="s">
        <v>63</v>
      </c>
      <c r="B1513" s="143" t="s">
        <v>3</v>
      </c>
      <c r="C1513" s="144" t="s">
        <v>76</v>
      </c>
      <c r="D1513" s="143" t="str">
        <f t="shared" si="447"/>
        <v>PRTotal35-39</v>
      </c>
      <c r="E1513" s="146">
        <f>VLOOKUP(D1513,'Appendix 1b. Person-years 2019'!$E$3:$F$1682,2,FALSE)</f>
        <v>867858.52590000001</v>
      </c>
      <c r="F1513" s="146">
        <f>VLOOKUP(D1513,'Appendix 2b.Deaths 2019'!$E$4:$F$1683,2,FALSE)</f>
        <v>1669</v>
      </c>
      <c r="G1513" s="147">
        <f t="shared" si="448"/>
        <v>1.9231245072682647E-3</v>
      </c>
      <c r="H1513" s="304">
        <v>5</v>
      </c>
      <c r="I1513" s="148">
        <f>VLOOKUP(D1513,'Appendix 3b. nax IBGE 2019'!$E$5:$O$1850,11,FALSE)</f>
        <v>2.499999999999952</v>
      </c>
      <c r="J1513" s="147">
        <f t="shared" si="450"/>
        <v>9.5696136400506473E-3</v>
      </c>
      <c r="K1513" s="146">
        <f t="shared" si="454"/>
        <v>96139.566680778604</v>
      </c>
      <c r="L1513" s="146">
        <f t="shared" si="449"/>
        <v>920.01850865693768</v>
      </c>
      <c r="M1513" s="146">
        <f t="shared" si="451"/>
        <v>478397.78713225061</v>
      </c>
      <c r="N1513" s="146">
        <f t="shared" si="452"/>
        <v>4292697.2759426665</v>
      </c>
      <c r="O1513" s="145">
        <f t="shared" si="453"/>
        <v>44.650682587286042</v>
      </c>
    </row>
    <row r="1514" spans="1:15" x14ac:dyDescent="0.2">
      <c r="A1514" s="143" t="s">
        <v>63</v>
      </c>
      <c r="B1514" s="143" t="s">
        <v>3</v>
      </c>
      <c r="C1514" s="144" t="s">
        <v>77</v>
      </c>
      <c r="D1514" s="143" t="str">
        <f t="shared" si="447"/>
        <v>PRTotal40-44</v>
      </c>
      <c r="E1514" s="146">
        <f>VLOOKUP(D1514,'Appendix 1b. Person-years 2019'!$E$3:$F$1682,2,FALSE)</f>
        <v>819828.63769999996</v>
      </c>
      <c r="F1514" s="146">
        <f>VLOOKUP(D1514,'Appendix 2b.Deaths 2019'!$E$4:$F$1683,2,FALSE)</f>
        <v>1996</v>
      </c>
      <c r="G1514" s="147">
        <f t="shared" si="448"/>
        <v>2.4346551318330462E-3</v>
      </c>
      <c r="H1514" s="304">
        <v>5</v>
      </c>
      <c r="I1514" s="148">
        <f>VLOOKUP(D1514,'Appendix 3b. nax IBGE 2019'!$E$5:$O$1850,11,FALSE)</f>
        <v>2.4999999999999667</v>
      </c>
      <c r="J1514" s="147">
        <f t="shared" si="450"/>
        <v>1.2099629595942627E-2</v>
      </c>
      <c r="K1514" s="146">
        <f t="shared" si="454"/>
        <v>95219.548172121664</v>
      </c>
      <c r="L1514" s="146">
        <f t="shared" si="449"/>
        <v>1152.121263175688</v>
      </c>
      <c r="M1514" s="146">
        <f t="shared" si="451"/>
        <v>473217.43770266901</v>
      </c>
      <c r="N1514" s="146">
        <f t="shared" si="452"/>
        <v>3814299.4888104163</v>
      </c>
      <c r="O1514" s="145">
        <f t="shared" si="453"/>
        <v>40.057945684803883</v>
      </c>
    </row>
    <row r="1515" spans="1:15" x14ac:dyDescent="0.2">
      <c r="A1515" s="143" t="s">
        <v>63</v>
      </c>
      <c r="B1515" s="143" t="s">
        <v>3</v>
      </c>
      <c r="C1515" s="144" t="s">
        <v>78</v>
      </c>
      <c r="D1515" s="143" t="str">
        <f t="shared" si="447"/>
        <v>PRTotal45-49</v>
      </c>
      <c r="E1515" s="146">
        <f>VLOOKUP(D1515,'Appendix 1b. Person-years 2019'!$E$3:$F$1682,2,FALSE)</f>
        <v>770621.57629999996</v>
      </c>
      <c r="F1515" s="146">
        <f>VLOOKUP(D1515,'Appendix 2b.Deaths 2019'!$E$4:$F$1683,2,FALSE)</f>
        <v>2782</v>
      </c>
      <c r="G1515" s="147">
        <f t="shared" si="448"/>
        <v>3.6100728107786311E-3</v>
      </c>
      <c r="H1515" s="304">
        <v>5</v>
      </c>
      <c r="I1515" s="148">
        <f>VLOOKUP(D1515,'Appendix 3b. nax IBGE 2019'!$E$5:$O$1850,11,FALSE)</f>
        <v>2.4999999999999885</v>
      </c>
      <c r="J1515" s="147">
        <f t="shared" si="450"/>
        <v>1.7888913354603582E-2</v>
      </c>
      <c r="K1515" s="146">
        <f t="shared" si="454"/>
        <v>94067.42690894597</v>
      </c>
      <c r="L1515" s="146">
        <f t="shared" si="449"/>
        <v>1682.7640494646398</v>
      </c>
      <c r="M1515" s="146">
        <f t="shared" si="451"/>
        <v>466130.22442106827</v>
      </c>
      <c r="N1515" s="146">
        <f t="shared" si="452"/>
        <v>3341082.0511077475</v>
      </c>
      <c r="O1515" s="145">
        <f t="shared" si="453"/>
        <v>35.517948783076633</v>
      </c>
    </row>
    <row r="1516" spans="1:15" x14ac:dyDescent="0.2">
      <c r="A1516" s="143" t="s">
        <v>63</v>
      </c>
      <c r="B1516" s="143" t="s">
        <v>3</v>
      </c>
      <c r="C1516" s="144" t="s">
        <v>79</v>
      </c>
      <c r="D1516" s="143" t="str">
        <f t="shared" si="447"/>
        <v>PRTotal50-54</v>
      </c>
      <c r="E1516" s="146">
        <f>VLOOKUP(D1516,'Appendix 1b. Person-years 2019'!$E$3:$F$1682,2,FALSE)</f>
        <v>739040.07810000004</v>
      </c>
      <c r="F1516" s="146">
        <f>VLOOKUP(D1516,'Appendix 2b.Deaths 2019'!$E$4:$F$1683,2,FALSE)</f>
        <v>3738</v>
      </c>
      <c r="G1516" s="147">
        <f t="shared" si="448"/>
        <v>5.057912433666701E-3</v>
      </c>
      <c r="H1516" s="304">
        <v>5</v>
      </c>
      <c r="I1516" s="148">
        <f>VLOOKUP(D1516,'Appendix 3b. nax IBGE 2019'!$E$5:$O$1850,11,FALSE)</f>
        <v>2.500000000000004</v>
      </c>
      <c r="J1516" s="147">
        <f t="shared" si="450"/>
        <v>2.4973774259970775E-2</v>
      </c>
      <c r="K1516" s="146">
        <f t="shared" si="454"/>
        <v>92384.662859481337</v>
      </c>
      <c r="L1516" s="146">
        <f t="shared" si="449"/>
        <v>2307.1937153361932</v>
      </c>
      <c r="M1516" s="146">
        <f t="shared" si="451"/>
        <v>456155.33000906621</v>
      </c>
      <c r="N1516" s="146">
        <f t="shared" si="452"/>
        <v>2874951.8266866794</v>
      </c>
      <c r="O1516" s="145">
        <f t="shared" si="453"/>
        <v>31.119362648533237</v>
      </c>
    </row>
    <row r="1517" spans="1:15" x14ac:dyDescent="0.2">
      <c r="A1517" s="143" t="s">
        <v>63</v>
      </c>
      <c r="B1517" s="143" t="s">
        <v>3</v>
      </c>
      <c r="C1517" s="144" t="s">
        <v>80</v>
      </c>
      <c r="D1517" s="143" t="str">
        <f t="shared" si="447"/>
        <v>PRTotal55-59</v>
      </c>
      <c r="E1517" s="146">
        <f>VLOOKUP(D1517,'Appendix 1b. Person-years 2019'!$E$3:$F$1682,2,FALSE)</f>
        <v>654193.71880000003</v>
      </c>
      <c r="F1517" s="146">
        <f>VLOOKUP(D1517,'Appendix 2b.Deaths 2019'!$E$4:$F$1683,2,FALSE)</f>
        <v>5014</v>
      </c>
      <c r="G1517" s="147">
        <f t="shared" si="448"/>
        <v>7.6643964255683709E-3</v>
      </c>
      <c r="H1517" s="304">
        <v>5</v>
      </c>
      <c r="I1517" s="148">
        <f>VLOOKUP(D1517,'Appendix 3b. nax IBGE 2019'!$E$5:$O$1850,11,FALSE)</f>
        <v>2.500000000000012</v>
      </c>
      <c r="J1517" s="147">
        <f t="shared" si="450"/>
        <v>3.7601500120051527E-2</v>
      </c>
      <c r="K1517" s="146">
        <f t="shared" si="454"/>
        <v>90077.469144145143</v>
      </c>
      <c r="L1517" s="146">
        <f t="shared" si="449"/>
        <v>3387.0479668375115</v>
      </c>
      <c r="M1517" s="146">
        <f t="shared" si="451"/>
        <v>441919.725803632</v>
      </c>
      <c r="N1517" s="146">
        <f t="shared" si="452"/>
        <v>2418796.4966776134</v>
      </c>
      <c r="O1517" s="145">
        <f t="shared" si="453"/>
        <v>26.852402933379153</v>
      </c>
    </row>
    <row r="1518" spans="1:15" x14ac:dyDescent="0.2">
      <c r="A1518" s="143" t="s">
        <v>63</v>
      </c>
      <c r="B1518" s="143" t="s">
        <v>3</v>
      </c>
      <c r="C1518" s="144" t="s">
        <v>81</v>
      </c>
      <c r="D1518" s="143" t="str">
        <f t="shared" si="447"/>
        <v>PRTotal60-64</v>
      </c>
      <c r="E1518" s="146">
        <f>VLOOKUP(D1518,'Appendix 1b. Person-years 2019'!$E$3:$F$1682,2,FALSE)</f>
        <v>536133.80079999997</v>
      </c>
      <c r="F1518" s="146">
        <f>VLOOKUP(D1518,'Appendix 2b.Deaths 2019'!$E$4:$F$1683,2,FALSE)</f>
        <v>6312</v>
      </c>
      <c r="G1518" s="147">
        <f t="shared" si="448"/>
        <v>1.1773180483270139E-2</v>
      </c>
      <c r="H1518" s="304">
        <v>5</v>
      </c>
      <c r="I1518" s="148">
        <f>VLOOKUP(D1518,'Appendix 3b. nax IBGE 2019'!$E$5:$O$1850,11,FALSE)</f>
        <v>2.5000000000000067</v>
      </c>
      <c r="J1518" s="147">
        <f t="shared" si="450"/>
        <v>5.7182842600155555E-2</v>
      </c>
      <c r="K1518" s="146">
        <f t="shared" si="454"/>
        <v>86690.421177307639</v>
      </c>
      <c r="L1518" s="146">
        <f t="shared" si="449"/>
        <v>4957.2047091231743</v>
      </c>
      <c r="M1518" s="146">
        <f t="shared" si="451"/>
        <v>421059.0941137303</v>
      </c>
      <c r="N1518" s="146">
        <f t="shared" si="452"/>
        <v>1976876.7708739813</v>
      </c>
      <c r="O1518" s="145">
        <f t="shared" si="453"/>
        <v>22.803866263732662</v>
      </c>
    </row>
    <row r="1519" spans="1:15" x14ac:dyDescent="0.2">
      <c r="A1519" s="143" t="s">
        <v>63</v>
      </c>
      <c r="B1519" s="143" t="s">
        <v>3</v>
      </c>
      <c r="C1519" s="144" t="s">
        <v>82</v>
      </c>
      <c r="D1519" s="143" t="str">
        <f t="shared" si="447"/>
        <v>PRTotal65-69</v>
      </c>
      <c r="E1519" s="146">
        <f>VLOOKUP(D1519,'Appendix 1b. Person-years 2019'!$E$3:$F$1682,2,FALSE)</f>
        <v>421917.4853</v>
      </c>
      <c r="F1519" s="146">
        <f>VLOOKUP(D1519,'Appendix 2b.Deaths 2019'!$E$4:$F$1683,2,FALSE)</f>
        <v>7263</v>
      </c>
      <c r="G1519" s="147">
        <f t="shared" si="448"/>
        <v>1.7214266421870902E-2</v>
      </c>
      <c r="H1519" s="304">
        <v>5</v>
      </c>
      <c r="I1519" s="148">
        <f>VLOOKUP(D1519,'Appendix 3b. nax IBGE 2019'!$E$5:$O$1850,11,FALSE)</f>
        <v>2.4999999999999916</v>
      </c>
      <c r="J1519" s="147">
        <f t="shared" si="450"/>
        <v>8.2520027752188613E-2</v>
      </c>
      <c r="K1519" s="146">
        <f t="shared" si="454"/>
        <v>81733.216468184459</v>
      </c>
      <c r="L1519" s="146">
        <f t="shared" si="449"/>
        <v>6744.6272912302211</v>
      </c>
      <c r="M1519" s="146">
        <f t="shared" si="451"/>
        <v>391804.51411284669</v>
      </c>
      <c r="N1519" s="146">
        <f t="shared" si="452"/>
        <v>1555817.6767602509</v>
      </c>
      <c r="O1519" s="145">
        <f t="shared" si="453"/>
        <v>19.035316900392264</v>
      </c>
    </row>
    <row r="1520" spans="1:15" x14ac:dyDescent="0.2">
      <c r="A1520" s="143" t="s">
        <v>63</v>
      </c>
      <c r="B1520" s="143" t="s">
        <v>3</v>
      </c>
      <c r="C1520" s="144" t="s">
        <v>19</v>
      </c>
      <c r="D1520" s="143" t="str">
        <f t="shared" si="447"/>
        <v>PRTotal70-74</v>
      </c>
      <c r="E1520" s="146">
        <f>VLOOKUP(D1520,'Appendix 1b. Person-years 2019'!$E$3:$F$1682,2,FALSE)</f>
        <v>306172.23420000001</v>
      </c>
      <c r="F1520" s="146">
        <f>VLOOKUP(D1520,'Appendix 2b.Deaths 2019'!$E$4:$F$1683,2,FALSE)</f>
        <v>8154</v>
      </c>
      <c r="G1520" s="147">
        <f t="shared" si="448"/>
        <v>2.663206878084701E-2</v>
      </c>
      <c r="H1520" s="304">
        <v>5</v>
      </c>
      <c r="I1520" s="148">
        <f>VLOOKUP(D1520,'Appendix 3b. nax IBGE 2019'!$E$5:$O$1850,11,FALSE)</f>
        <v>2.5000000000000009</v>
      </c>
      <c r="J1520" s="147">
        <f t="shared" si="450"/>
        <v>0.12484794617972056</v>
      </c>
      <c r="K1520" s="146">
        <f t="shared" si="454"/>
        <v>74988.589176954236</v>
      </c>
      <c r="L1520" s="146">
        <f t="shared" si="449"/>
        <v>9362.171345657558</v>
      </c>
      <c r="M1520" s="146">
        <f t="shared" si="451"/>
        <v>351537.5175206273</v>
      </c>
      <c r="N1520" s="146">
        <f t="shared" si="452"/>
        <v>1164013.1626474042</v>
      </c>
      <c r="O1520" s="145">
        <f t="shared" si="453"/>
        <v>15.522537167629938</v>
      </c>
    </row>
    <row r="1521" spans="1:15" x14ac:dyDescent="0.2">
      <c r="A1521" s="143" t="s">
        <v>63</v>
      </c>
      <c r="B1521" s="143" t="s">
        <v>3</v>
      </c>
      <c r="C1521" s="144" t="s">
        <v>20</v>
      </c>
      <c r="D1521" s="143" t="str">
        <f t="shared" si="447"/>
        <v>PRTotal75-79</v>
      </c>
      <c r="E1521" s="146">
        <f>VLOOKUP(D1521,'Appendix 1b. Person-years 2019'!$E$3:$F$1682,2,FALSE)</f>
        <v>206232.96900000001</v>
      </c>
      <c r="F1521" s="146">
        <f>VLOOKUP(D1521,'Appendix 2b.Deaths 2019'!$E$4:$F$1683,2,FALSE)</f>
        <v>8662</v>
      </c>
      <c r="G1521" s="147">
        <f t="shared" si="448"/>
        <v>4.200104397469058E-2</v>
      </c>
      <c r="H1521" s="304">
        <v>5</v>
      </c>
      <c r="I1521" s="148">
        <f>VLOOKUP(D1521,'Appendix 3b. nax IBGE 2019'!$E$5:$O$1850,11,FALSE)</f>
        <v>2.5000000000000009</v>
      </c>
      <c r="J1521" s="147">
        <f t="shared" si="450"/>
        <v>0.19004952385178348</v>
      </c>
      <c r="K1521" s="146">
        <f t="shared" si="454"/>
        <v>65626.417831296683</v>
      </c>
      <c r="L1521" s="146">
        <f t="shared" si="449"/>
        <v>12472.269460936128</v>
      </c>
      <c r="M1521" s="146">
        <f t="shared" si="451"/>
        <v>296951.41550414311</v>
      </c>
      <c r="N1521" s="146">
        <f t="shared" si="452"/>
        <v>812475.645126777</v>
      </c>
      <c r="O1521" s="145">
        <f t="shared" si="453"/>
        <v>12.380313781797096</v>
      </c>
    </row>
    <row r="1522" spans="1:15" x14ac:dyDescent="0.2">
      <c r="A1522" s="143" t="s">
        <v>63</v>
      </c>
      <c r="B1522" s="143" t="s">
        <v>3</v>
      </c>
      <c r="C1522" s="144" t="s">
        <v>21</v>
      </c>
      <c r="D1522" s="143" t="str">
        <f t="shared" si="447"/>
        <v>PRTotal80-84</v>
      </c>
      <c r="E1522" s="146">
        <f>VLOOKUP(D1522,'Appendix 1b. Person-years 2019'!$E$3:$F$1682,2,FALSE)</f>
        <v>130723.88740000001</v>
      </c>
      <c r="F1522" s="146">
        <f>VLOOKUP(D1522,'Appendix 2b.Deaths 2019'!$E$4:$F$1683,2,FALSE)</f>
        <v>8759</v>
      </c>
      <c r="G1522" s="147">
        <f t="shared" si="448"/>
        <v>6.7003821368916847E-2</v>
      </c>
      <c r="H1522" s="304">
        <v>5</v>
      </c>
      <c r="I1522" s="148">
        <f>VLOOKUP(D1522,'Appendix 3b. nax IBGE 2019'!$E$5:$O$1850,11,FALSE)</f>
        <v>2.5</v>
      </c>
      <c r="J1522" s="147">
        <f t="shared" si="450"/>
        <v>0.28695191903359674</v>
      </c>
      <c r="K1522" s="146">
        <f t="shared" si="454"/>
        <v>53154.148370360555</v>
      </c>
      <c r="L1522" s="146">
        <f t="shared" si="449"/>
        <v>15252.68487947149</v>
      </c>
      <c r="M1522" s="146">
        <f t="shared" si="451"/>
        <v>227639.02965312405</v>
      </c>
      <c r="N1522" s="146">
        <f t="shared" si="452"/>
        <v>515524.22962263389</v>
      </c>
      <c r="O1522" s="145">
        <f t="shared" si="453"/>
        <v>9.6986640822581016</v>
      </c>
    </row>
    <row r="1523" spans="1:15" x14ac:dyDescent="0.2">
      <c r="A1523" s="143" t="s">
        <v>63</v>
      </c>
      <c r="B1523" s="143" t="s">
        <v>3</v>
      </c>
      <c r="C1523" s="144" t="s">
        <v>22</v>
      </c>
      <c r="D1523" s="143" t="str">
        <f t="shared" si="447"/>
        <v>PRTotal85-89</v>
      </c>
      <c r="E1523" s="146">
        <f>VLOOKUP(D1523,'Appendix 1b. Person-years 2019'!$E$3:$F$1682,2,FALSE)</f>
        <v>68521.496299999999</v>
      </c>
      <c r="F1523" s="146">
        <f>VLOOKUP(D1523,'Appendix 2b.Deaths 2019'!$E$4:$F$1683,2,FALSE)</f>
        <v>7296</v>
      </c>
      <c r="G1523" s="147">
        <f t="shared" si="448"/>
        <v>0.10647753470030397</v>
      </c>
      <c r="H1523" s="304">
        <v>5</v>
      </c>
      <c r="I1523" s="148">
        <f>VLOOKUP(D1523,'Appendix 3b. nax IBGE 2019'!$E$5:$O$1850,11,FALSE)</f>
        <v>2.5</v>
      </c>
      <c r="J1523" s="147">
        <f t="shared" si="450"/>
        <v>0.42046301130931507</v>
      </c>
      <c r="K1523" s="146">
        <f t="shared" si="454"/>
        <v>37901.463490889066</v>
      </c>
      <c r="L1523" s="146">
        <f t="shared" si="449"/>
        <v>15936.163472409282</v>
      </c>
      <c r="M1523" s="146">
        <f t="shared" si="451"/>
        <v>149666.90877342212</v>
      </c>
      <c r="N1523" s="146">
        <f t="shared" si="452"/>
        <v>287885.19996950985</v>
      </c>
      <c r="O1523" s="145">
        <f t="shared" si="453"/>
        <v>7.595622265053513</v>
      </c>
    </row>
    <row r="1524" spans="1:15" x14ac:dyDescent="0.2">
      <c r="A1524" s="143" t="s">
        <v>63</v>
      </c>
      <c r="B1524" s="143" t="s">
        <v>3</v>
      </c>
      <c r="C1524" s="144" t="s">
        <v>5</v>
      </c>
      <c r="D1524" s="143" t="str">
        <f t="shared" si="447"/>
        <v>PRTotal90+</v>
      </c>
      <c r="E1524" s="8">
        <f>VLOOKUP(D1524,'Appendix 1b. Person-years 2019'!$E$3:$F$1682,2,FALSE)</f>
        <v>37881.299700000003</v>
      </c>
      <c r="F1524" s="8">
        <f>VLOOKUP(D1524,'Appendix 2b.Deaths 2019'!$E$4:$F$1683,2,FALSE)</f>
        <v>6020</v>
      </c>
      <c r="G1524" s="7">
        <f t="shared" si="448"/>
        <v>0.15891746185255623</v>
      </c>
      <c r="H1524" s="306"/>
      <c r="I1524" s="148">
        <f>VLOOKUP(D1524,'Appendix 3b. nax IBGE 2019'!$E$5:$O$1850,11,FALSE)</f>
        <v>0</v>
      </c>
      <c r="J1524" s="7">
        <v>1</v>
      </c>
      <c r="K1524" s="8">
        <f t="shared" si="454"/>
        <v>21965.300018479786</v>
      </c>
      <c r="L1524" s="8">
        <f t="shared" si="449"/>
        <v>21965.300018479786</v>
      </c>
      <c r="M1524" s="8">
        <f>K1524*O1524</f>
        <v>138218.29119608775</v>
      </c>
      <c r="N1524" s="8">
        <f>M1524</f>
        <v>138218.29119608775</v>
      </c>
      <c r="O1524" s="142">
        <f>1/G1524</f>
        <v>6.2925747009966777</v>
      </c>
    </row>
    <row r="1525" spans="1:15" x14ac:dyDescent="0.2">
      <c r="A1525" s="143" t="s">
        <v>61</v>
      </c>
      <c r="B1525" s="143" t="s">
        <v>3</v>
      </c>
      <c r="C1525" s="144">
        <v>0</v>
      </c>
      <c r="D1525" s="143" t="str">
        <f t="shared" si="447"/>
        <v>RJTotal0</v>
      </c>
      <c r="E1525" s="151">
        <f>VLOOKUP(D1525,'Appendix 1b. Person-years 2019'!$E$3:$F$1682,2,FALSE)</f>
        <v>226359.9713</v>
      </c>
      <c r="F1525" s="151">
        <f>VLOOKUP(D1525,'Appendix 2b.Deaths 2019'!$E$4:$F$1683,2,FALSE)</f>
        <v>2728</v>
      </c>
      <c r="G1525" s="152">
        <f t="shared" si="448"/>
        <v>1.205160075049011E-2</v>
      </c>
      <c r="H1525" s="307">
        <v>1</v>
      </c>
      <c r="I1525" s="148">
        <f>VLOOKUP(D1525,'Appendix 3b. nax IBGE 2019'!$E$5:$O$1850,11,FALSE)</f>
        <v>8.1265758505345093E-2</v>
      </c>
      <c r="J1525" s="152">
        <f t="shared" ref="J1525:J1543" si="455">(H1525*G1525)/(1+(H1525-I1525)*G1525)</f>
        <v>1.1919624071028111E-2</v>
      </c>
      <c r="K1525" s="151">
        <v>100000</v>
      </c>
      <c r="L1525" s="151">
        <f t="shared" si="449"/>
        <v>1191.9624071028111</v>
      </c>
      <c r="M1525" s="151">
        <f t="shared" ref="M1525:M1543" si="456">K1526*H1525+L1525*I1525</f>
        <v>98904.903322020255</v>
      </c>
      <c r="N1525" s="151">
        <f t="shared" ref="N1525:N1543" si="457">N1526+M1525</f>
        <v>7505548.1210650261</v>
      </c>
      <c r="O1525" s="150">
        <f t="shared" ref="O1525:O1543" si="458">N1525/K1525</f>
        <v>75.055481210650257</v>
      </c>
    </row>
    <row r="1526" spans="1:15" x14ac:dyDescent="0.2">
      <c r="A1526" s="143" t="s">
        <v>61</v>
      </c>
      <c r="B1526" s="143" t="s">
        <v>3</v>
      </c>
      <c r="C1526" s="149" t="s">
        <v>107</v>
      </c>
      <c r="D1526" s="143" t="str">
        <f t="shared" si="447"/>
        <v>RJTotal01-04</v>
      </c>
      <c r="E1526" s="146">
        <f>VLOOKUP(D1526,'Appendix 1b. Person-years 2019'!$E$3:$F$1682,2,FALSE)</f>
        <v>903376.32050000003</v>
      </c>
      <c r="F1526" s="146">
        <f>VLOOKUP(D1526,'Appendix 2b.Deaths 2019'!$E$4:$F$1683,2,FALSE)</f>
        <v>444</v>
      </c>
      <c r="G1526" s="147">
        <f t="shared" si="448"/>
        <v>4.9148952648466057E-4</v>
      </c>
      <c r="H1526" s="304">
        <v>4</v>
      </c>
      <c r="I1526" s="148">
        <f>VLOOKUP(D1526,'Appendix 3b. nax IBGE 2019'!$E$5:$O$1850,11,FALSE)</f>
        <v>1.5070643808096589</v>
      </c>
      <c r="J1526" s="147">
        <f t="shared" si="455"/>
        <v>1.963552260101563E-3</v>
      </c>
      <c r="K1526" s="146">
        <f t="shared" ref="K1526:K1544" si="459">K1525-L1525</f>
        <v>98808.037592897192</v>
      </c>
      <c r="L1526" s="146">
        <f t="shared" si="449"/>
        <v>194.0147455317335</v>
      </c>
      <c r="M1526" s="146">
        <f t="shared" si="456"/>
        <v>394748.48410180456</v>
      </c>
      <c r="N1526" s="146">
        <f t="shared" si="457"/>
        <v>7406643.2177430056</v>
      </c>
      <c r="O1526" s="145">
        <f t="shared" si="458"/>
        <v>74.959926319551073</v>
      </c>
    </row>
    <row r="1527" spans="1:15" x14ac:dyDescent="0.2">
      <c r="A1527" s="143" t="s">
        <v>61</v>
      </c>
      <c r="B1527" s="143" t="s">
        <v>3</v>
      </c>
      <c r="C1527" s="149" t="s">
        <v>106</v>
      </c>
      <c r="D1527" s="143" t="str">
        <f t="shared" si="447"/>
        <v>RJTotal05-09</v>
      </c>
      <c r="E1527" s="146">
        <f>VLOOKUP(D1527,'Appendix 1b. Person-years 2019'!$E$3:$F$1682,2,FALSE)</f>
        <v>1081196.1364</v>
      </c>
      <c r="F1527" s="146">
        <f>VLOOKUP(D1527,'Appendix 2b.Deaths 2019'!$E$4:$F$1683,2,FALSE)</f>
        <v>235</v>
      </c>
      <c r="G1527" s="147">
        <f t="shared" si="448"/>
        <v>2.1735186807313864E-4</v>
      </c>
      <c r="H1527" s="304">
        <v>5</v>
      </c>
      <c r="I1527" s="148">
        <f>VLOOKUP(D1527,'Appendix 3b. nax IBGE 2019'!$E$5:$O$1850,11,FALSE)</f>
        <v>2.4999999999997953</v>
      </c>
      <c r="J1527" s="147">
        <f t="shared" si="455"/>
        <v>1.0861691381376492E-3</v>
      </c>
      <c r="K1527" s="146">
        <f t="shared" si="459"/>
        <v>98614.022847365457</v>
      </c>
      <c r="L1527" s="146">
        <f t="shared" si="449"/>
        <v>107.11150820440939</v>
      </c>
      <c r="M1527" s="146">
        <f t="shared" si="456"/>
        <v>492802.3354663162</v>
      </c>
      <c r="N1527" s="146">
        <f t="shared" si="457"/>
        <v>7011894.7336412007</v>
      </c>
      <c r="O1527" s="145">
        <f t="shared" si="458"/>
        <v>71.104438610056448</v>
      </c>
    </row>
    <row r="1528" spans="1:15" x14ac:dyDescent="0.2">
      <c r="A1528" s="143" t="s">
        <v>61</v>
      </c>
      <c r="B1528" s="143" t="s">
        <v>3</v>
      </c>
      <c r="C1528" s="149" t="s">
        <v>71</v>
      </c>
      <c r="D1528" s="143" t="str">
        <f t="shared" si="447"/>
        <v>RJTotal10-14</v>
      </c>
      <c r="E1528" s="146">
        <f>VLOOKUP(D1528,'Appendix 1b. Person-years 2019'!$E$3:$F$1682,2,FALSE)</f>
        <v>1064999.9084000001</v>
      </c>
      <c r="F1528" s="146">
        <f>VLOOKUP(D1528,'Appendix 2b.Deaths 2019'!$E$4:$F$1683,2,FALSE)</f>
        <v>292</v>
      </c>
      <c r="G1528" s="147">
        <f t="shared" si="448"/>
        <v>2.7417842733778774E-4</v>
      </c>
      <c r="H1528" s="304">
        <v>5</v>
      </c>
      <c r="I1528" s="148">
        <f>VLOOKUP(D1528,'Appendix 3b. nax IBGE 2019'!$E$5:$O$1850,11,FALSE)</f>
        <v>2.4999999999996692</v>
      </c>
      <c r="J1528" s="147">
        <f t="shared" si="455"/>
        <v>1.3699531077174373E-3</v>
      </c>
      <c r="K1528" s="146">
        <f t="shared" si="459"/>
        <v>98506.911339161044</v>
      </c>
      <c r="L1528" s="146">
        <f t="shared" si="449"/>
        <v>134.94984932072973</v>
      </c>
      <c r="M1528" s="146">
        <f t="shared" si="456"/>
        <v>492197.18207250332</v>
      </c>
      <c r="N1528" s="146">
        <f t="shared" si="457"/>
        <v>6519092.3981748847</v>
      </c>
      <c r="O1528" s="145">
        <f t="shared" si="458"/>
        <v>66.17903565902634</v>
      </c>
    </row>
    <row r="1529" spans="1:15" x14ac:dyDescent="0.2">
      <c r="A1529" s="143" t="s">
        <v>61</v>
      </c>
      <c r="B1529" s="143" t="s">
        <v>3</v>
      </c>
      <c r="C1529" s="144" t="s">
        <v>72</v>
      </c>
      <c r="D1529" s="143" t="str">
        <f t="shared" si="447"/>
        <v>RJTotal15-19</v>
      </c>
      <c r="E1529" s="146">
        <f>VLOOKUP(D1529,'Appendix 1b. Person-years 2019'!$E$3:$F$1682,2,FALSE)</f>
        <v>1173473.4595999999</v>
      </c>
      <c r="F1529" s="146">
        <f>VLOOKUP(D1529,'Appendix 2b.Deaths 2019'!$E$4:$F$1683,2,FALSE)</f>
        <v>1837</v>
      </c>
      <c r="G1529" s="147">
        <f t="shared" si="448"/>
        <v>1.5654380463160839E-3</v>
      </c>
      <c r="H1529" s="304">
        <v>5</v>
      </c>
      <c r="I1529" s="148">
        <f>VLOOKUP(D1529,'Appendix 3b. nax IBGE 2019'!$E$5:$O$1850,11,FALSE)</f>
        <v>2.4999999999999281</v>
      </c>
      <c r="J1529" s="147">
        <f t="shared" si="455"/>
        <v>7.7966771937953887E-3</v>
      </c>
      <c r="K1529" s="146">
        <f t="shared" si="459"/>
        <v>98371.961489840309</v>
      </c>
      <c r="L1529" s="146">
        <f t="shared" si="449"/>
        <v>766.97442865675623</v>
      </c>
      <c r="M1529" s="146">
        <f t="shared" si="456"/>
        <v>489942.37137755961</v>
      </c>
      <c r="N1529" s="146">
        <f t="shared" si="457"/>
        <v>6026895.2161023812</v>
      </c>
      <c r="O1529" s="145">
        <f t="shared" si="458"/>
        <v>61.266392626773317</v>
      </c>
    </row>
    <row r="1530" spans="1:15" x14ac:dyDescent="0.2">
      <c r="A1530" s="143" t="s">
        <v>61</v>
      </c>
      <c r="B1530" s="143" t="s">
        <v>3</v>
      </c>
      <c r="C1530" s="144" t="s">
        <v>73</v>
      </c>
      <c r="D1530" s="143" t="str">
        <f t="shared" si="447"/>
        <v>RJTotal20-24</v>
      </c>
      <c r="E1530" s="146">
        <f>VLOOKUP(D1530,'Appendix 1b. Person-years 2019'!$E$3:$F$1682,2,FALSE)</f>
        <v>1339199.0211</v>
      </c>
      <c r="F1530" s="146">
        <f>VLOOKUP(D1530,'Appendix 2b.Deaths 2019'!$E$4:$F$1683,2,FALSE)</f>
        <v>2658</v>
      </c>
      <c r="G1530" s="147">
        <f t="shared" si="448"/>
        <v>1.984768475873552E-3</v>
      </c>
      <c r="H1530" s="304">
        <v>5</v>
      </c>
      <c r="I1530" s="148">
        <f>VLOOKUP(D1530,'Appendix 3b. nax IBGE 2019'!$E$5:$O$1850,11,FALSE)</f>
        <v>2.4999999999999551</v>
      </c>
      <c r="J1530" s="147">
        <f t="shared" si="455"/>
        <v>9.8748441807823099E-3</v>
      </c>
      <c r="K1530" s="146">
        <f t="shared" si="459"/>
        <v>97604.98706118355</v>
      </c>
      <c r="L1530" s="146">
        <f t="shared" si="449"/>
        <v>963.83403849646106</v>
      </c>
      <c r="M1530" s="146">
        <f t="shared" si="456"/>
        <v>485615.35020967654</v>
      </c>
      <c r="N1530" s="146">
        <f t="shared" si="457"/>
        <v>5536952.8447248219</v>
      </c>
      <c r="O1530" s="145">
        <f t="shared" si="458"/>
        <v>56.728175592646622</v>
      </c>
    </row>
    <row r="1531" spans="1:15" x14ac:dyDescent="0.2">
      <c r="A1531" s="143" t="s">
        <v>61</v>
      </c>
      <c r="B1531" s="143" t="s">
        <v>3</v>
      </c>
      <c r="C1531" s="144" t="s">
        <v>74</v>
      </c>
      <c r="D1531" s="143" t="str">
        <f t="shared" si="447"/>
        <v>RJTotal25-29</v>
      </c>
      <c r="E1531" s="146">
        <f>VLOOKUP(D1531,'Appendix 1b. Person-years 2019'!$E$3:$F$1682,2,FALSE)</f>
        <v>1305783.8578000001</v>
      </c>
      <c r="F1531" s="146">
        <f>VLOOKUP(D1531,'Appendix 2b.Deaths 2019'!$E$4:$F$1683,2,FALSE)</f>
        <v>2433</v>
      </c>
      <c r="G1531" s="147">
        <f t="shared" si="448"/>
        <v>1.8632486421597727E-3</v>
      </c>
      <c r="H1531" s="304">
        <v>5</v>
      </c>
      <c r="I1531" s="148">
        <f>VLOOKUP(D1531,'Appendix 3b. nax IBGE 2019'!$E$5:$O$1850,11,FALSE)</f>
        <v>2.4999999999999729</v>
      </c>
      <c r="J1531" s="147">
        <f t="shared" si="455"/>
        <v>9.2730482245163316E-3</v>
      </c>
      <c r="K1531" s="146">
        <f t="shared" si="459"/>
        <v>96641.153022687096</v>
      </c>
      <c r="L1531" s="146">
        <f t="shared" si="449"/>
        <v>896.15807245223971</v>
      </c>
      <c r="M1531" s="146">
        <f t="shared" si="456"/>
        <v>480965.36993230489</v>
      </c>
      <c r="N1531" s="146">
        <f t="shared" si="457"/>
        <v>5051337.4945151452</v>
      </c>
      <c r="O1531" s="145">
        <f t="shared" si="458"/>
        <v>52.269011042628115</v>
      </c>
    </row>
    <row r="1532" spans="1:15" x14ac:dyDescent="0.2">
      <c r="A1532" s="143" t="s">
        <v>61</v>
      </c>
      <c r="B1532" s="143" t="s">
        <v>3</v>
      </c>
      <c r="C1532" s="144" t="s">
        <v>75</v>
      </c>
      <c r="D1532" s="143" t="str">
        <f t="shared" si="447"/>
        <v>RJTotal30-34</v>
      </c>
      <c r="E1532" s="146">
        <f>VLOOKUP(D1532,'Appendix 1b. Person-years 2019'!$E$3:$F$1682,2,FALSE)</f>
        <v>1337728.8683</v>
      </c>
      <c r="F1532" s="146">
        <f>VLOOKUP(D1532,'Appendix 2b.Deaths 2019'!$E$4:$F$1683,2,FALSE)</f>
        <v>2445</v>
      </c>
      <c r="G1532" s="147">
        <f t="shared" si="448"/>
        <v>1.8277246293616522E-3</v>
      </c>
      <c r="H1532" s="304">
        <v>5</v>
      </c>
      <c r="I1532" s="148">
        <f>VLOOKUP(D1532,'Appendix 3b. nax IBGE 2019'!$E$5:$O$1850,11,FALSE)</f>
        <v>2.4999999999999631</v>
      </c>
      <c r="J1532" s="147">
        <f t="shared" si="455"/>
        <v>9.0970558641642295E-3</v>
      </c>
      <c r="K1532" s="146">
        <f t="shared" si="459"/>
        <v>95744.994950234861</v>
      </c>
      <c r="L1532" s="146">
        <f t="shared" si="449"/>
        <v>870.99756777640857</v>
      </c>
      <c r="M1532" s="146">
        <f t="shared" si="456"/>
        <v>476547.48083173332</v>
      </c>
      <c r="N1532" s="146">
        <f t="shared" si="457"/>
        <v>4570372.1245828401</v>
      </c>
      <c r="O1532" s="145">
        <f t="shared" si="458"/>
        <v>47.734841147136422</v>
      </c>
    </row>
    <row r="1533" spans="1:15" x14ac:dyDescent="0.2">
      <c r="A1533" s="143" t="s">
        <v>61</v>
      </c>
      <c r="B1533" s="143" t="s">
        <v>3</v>
      </c>
      <c r="C1533" s="144" t="s">
        <v>76</v>
      </c>
      <c r="D1533" s="143" t="str">
        <f t="shared" si="447"/>
        <v>RJTotal35-39</v>
      </c>
      <c r="E1533" s="146">
        <f>VLOOKUP(D1533,'Appendix 1b. Person-years 2019'!$E$3:$F$1682,2,FALSE)</f>
        <v>1365706.6643000001</v>
      </c>
      <c r="F1533" s="146">
        <f>VLOOKUP(D1533,'Appendix 2b.Deaths 2019'!$E$4:$F$1683,2,FALSE)</f>
        <v>2979</v>
      </c>
      <c r="G1533" s="147">
        <f t="shared" si="448"/>
        <v>2.1812883233801174E-3</v>
      </c>
      <c r="H1533" s="304">
        <v>5</v>
      </c>
      <c r="I1533" s="148">
        <f>VLOOKUP(D1533,'Appendix 3b. nax IBGE 2019'!$E$5:$O$1850,11,FALSE)</f>
        <v>2.499999999999964</v>
      </c>
      <c r="J1533" s="147">
        <f t="shared" si="455"/>
        <v>1.0847288955055604E-2</v>
      </c>
      <c r="K1533" s="146">
        <f t="shared" si="459"/>
        <v>94873.997382458459</v>
      </c>
      <c r="L1533" s="146">
        <f t="shared" si="449"/>
        <v>1029.125663928716</v>
      </c>
      <c r="M1533" s="146">
        <f t="shared" si="456"/>
        <v>471797.17275247048</v>
      </c>
      <c r="N1533" s="146">
        <f t="shared" si="457"/>
        <v>4093824.6437511072</v>
      </c>
      <c r="O1533" s="145">
        <f t="shared" si="458"/>
        <v>43.150122865045702</v>
      </c>
    </row>
    <row r="1534" spans="1:15" x14ac:dyDescent="0.2">
      <c r="A1534" s="143" t="s">
        <v>61</v>
      </c>
      <c r="B1534" s="143" t="s">
        <v>3</v>
      </c>
      <c r="C1534" s="144" t="s">
        <v>77</v>
      </c>
      <c r="D1534" s="143" t="str">
        <f t="shared" si="447"/>
        <v>RJTotal40-44</v>
      </c>
      <c r="E1534" s="146">
        <f>VLOOKUP(D1534,'Appendix 1b. Person-years 2019'!$E$3:$F$1682,2,FALSE)</f>
        <v>1286944.1979</v>
      </c>
      <c r="F1534" s="146">
        <f>VLOOKUP(D1534,'Appendix 2b.Deaths 2019'!$E$4:$F$1683,2,FALSE)</f>
        <v>3633</v>
      </c>
      <c r="G1534" s="147">
        <f t="shared" si="448"/>
        <v>2.8229662217897473E-3</v>
      </c>
      <c r="H1534" s="304">
        <v>5</v>
      </c>
      <c r="I1534" s="148">
        <f>VLOOKUP(D1534,'Appendix 3b. nax IBGE 2019'!$E$5:$O$1850,11,FALSE)</f>
        <v>2.4999999999999964</v>
      </c>
      <c r="J1534" s="147">
        <f t="shared" si="455"/>
        <v>1.4015914972610842E-2</v>
      </c>
      <c r="K1534" s="146">
        <f t="shared" si="459"/>
        <v>93844.871718529743</v>
      </c>
      <c r="L1534" s="146">
        <f t="shared" si="449"/>
        <v>1315.3217426224849</v>
      </c>
      <c r="M1534" s="146">
        <f t="shared" si="456"/>
        <v>465936.05423609249</v>
      </c>
      <c r="N1534" s="146">
        <f t="shared" si="457"/>
        <v>3622027.4709986369</v>
      </c>
      <c r="O1534" s="145">
        <f t="shared" si="458"/>
        <v>38.595901988786721</v>
      </c>
    </row>
    <row r="1535" spans="1:15" x14ac:dyDescent="0.2">
      <c r="A1535" s="143" t="s">
        <v>61</v>
      </c>
      <c r="B1535" s="143" t="s">
        <v>3</v>
      </c>
      <c r="C1535" s="144" t="s">
        <v>78</v>
      </c>
      <c r="D1535" s="143" t="str">
        <f t="shared" si="447"/>
        <v>RJTotal45-49</v>
      </c>
      <c r="E1535" s="146">
        <f>VLOOKUP(D1535,'Appendix 1b. Person-years 2019'!$E$3:$F$1682,2,FALSE)</f>
        <v>1152551.5988</v>
      </c>
      <c r="F1535" s="146">
        <f>VLOOKUP(D1535,'Appendix 2b.Deaths 2019'!$E$4:$F$1683,2,FALSE)</f>
        <v>4833</v>
      </c>
      <c r="G1535" s="147">
        <f t="shared" si="448"/>
        <v>4.1933046685562409E-3</v>
      </c>
      <c r="H1535" s="304">
        <v>5</v>
      </c>
      <c r="I1535" s="148">
        <f>VLOOKUP(D1535,'Appendix 3b. nax IBGE 2019'!$E$5:$O$1850,11,FALSE)</f>
        <v>2.4999999999999929</v>
      </c>
      <c r="J1535" s="147">
        <f t="shared" si="455"/>
        <v>2.0749006082596073E-2</v>
      </c>
      <c r="K1535" s="146">
        <f t="shared" si="459"/>
        <v>92529.549975907255</v>
      </c>
      <c r="L1535" s="146">
        <f t="shared" si="449"/>
        <v>1919.8961952699769</v>
      </c>
      <c r="M1535" s="146">
        <f t="shared" si="456"/>
        <v>457848.00939136138</v>
      </c>
      <c r="N1535" s="146">
        <f t="shared" si="457"/>
        <v>3156091.4167625443</v>
      </c>
      <c r="O1535" s="145">
        <f t="shared" si="458"/>
        <v>34.109010770984234</v>
      </c>
    </row>
    <row r="1536" spans="1:15" x14ac:dyDescent="0.2">
      <c r="A1536" s="143" t="s">
        <v>61</v>
      </c>
      <c r="B1536" s="143" t="s">
        <v>3</v>
      </c>
      <c r="C1536" s="144" t="s">
        <v>79</v>
      </c>
      <c r="D1536" s="143" t="str">
        <f t="shared" si="447"/>
        <v>RJTotal50-54</v>
      </c>
      <c r="E1536" s="146">
        <f>VLOOKUP(D1536,'Appendix 1b. Person-years 2019'!$E$3:$F$1682,2,FALSE)</f>
        <v>1101269.0035000001</v>
      </c>
      <c r="F1536" s="146">
        <f>VLOOKUP(D1536,'Appendix 2b.Deaths 2019'!$E$4:$F$1683,2,FALSE)</f>
        <v>6877</v>
      </c>
      <c r="G1536" s="147">
        <f t="shared" si="448"/>
        <v>6.2446141479909536E-3</v>
      </c>
      <c r="H1536" s="304">
        <v>5</v>
      </c>
      <c r="I1536" s="148">
        <f>VLOOKUP(D1536,'Appendix 3b. nax IBGE 2019'!$E$5:$O$1850,11,FALSE)</f>
        <v>2.4999999999999898</v>
      </c>
      <c r="J1536" s="147">
        <f t="shared" si="455"/>
        <v>3.0743123381894739E-2</v>
      </c>
      <c r="K1536" s="146">
        <f t="shared" si="459"/>
        <v>90609.65378063728</v>
      </c>
      <c r="L1536" s="146">
        <f t="shared" si="449"/>
        <v>2785.6237657688971</v>
      </c>
      <c r="M1536" s="146">
        <f t="shared" si="456"/>
        <v>446084.20948876411</v>
      </c>
      <c r="N1536" s="146">
        <f t="shared" si="457"/>
        <v>2698243.4073711829</v>
      </c>
      <c r="O1536" s="145">
        <f t="shared" si="458"/>
        <v>29.778763021250843</v>
      </c>
    </row>
    <row r="1537" spans="1:15" x14ac:dyDescent="0.2">
      <c r="A1537" s="143" t="s">
        <v>61</v>
      </c>
      <c r="B1537" s="143" t="s">
        <v>3</v>
      </c>
      <c r="C1537" s="144" t="s">
        <v>80</v>
      </c>
      <c r="D1537" s="143" t="str">
        <f t="shared" si="447"/>
        <v>RJTotal55-59</v>
      </c>
      <c r="E1537" s="146">
        <f>VLOOKUP(D1537,'Appendix 1b. Person-years 2019'!$E$3:$F$1682,2,FALSE)</f>
        <v>1031373.8267</v>
      </c>
      <c r="F1537" s="146">
        <f>VLOOKUP(D1537,'Appendix 2b.Deaths 2019'!$E$4:$F$1683,2,FALSE)</f>
        <v>9667</v>
      </c>
      <c r="G1537" s="147">
        <f t="shared" si="448"/>
        <v>9.3729351567226459E-3</v>
      </c>
      <c r="H1537" s="304">
        <v>5</v>
      </c>
      <c r="I1537" s="148">
        <f>VLOOKUP(D1537,'Appendix 3b. nax IBGE 2019'!$E$5:$O$1850,11,FALSE)</f>
        <v>2.5000000000000071</v>
      </c>
      <c r="J1537" s="147">
        <f t="shared" si="455"/>
        <v>4.579166990184317E-2</v>
      </c>
      <c r="K1537" s="146">
        <f t="shared" si="459"/>
        <v>87824.030014868389</v>
      </c>
      <c r="L1537" s="146">
        <f t="shared" si="449"/>
        <v>4021.6089918904199</v>
      </c>
      <c r="M1537" s="146">
        <f t="shared" si="456"/>
        <v>429066.12759461591</v>
      </c>
      <c r="N1537" s="146">
        <f t="shared" si="457"/>
        <v>2252159.197882419</v>
      </c>
      <c r="O1537" s="145">
        <f t="shared" si="458"/>
        <v>25.643997405962057</v>
      </c>
    </row>
    <row r="1538" spans="1:15" x14ac:dyDescent="0.2">
      <c r="A1538" s="143" t="s">
        <v>61</v>
      </c>
      <c r="B1538" s="143" t="s">
        <v>3</v>
      </c>
      <c r="C1538" s="144" t="s">
        <v>81</v>
      </c>
      <c r="D1538" s="143" t="str">
        <f t="shared" si="447"/>
        <v>RJTotal60-64</v>
      </c>
      <c r="E1538" s="146">
        <f>VLOOKUP(D1538,'Appendix 1b. Person-years 2019'!$E$3:$F$1682,2,FALSE)</f>
        <v>893261.17760000005</v>
      </c>
      <c r="F1538" s="146">
        <f>VLOOKUP(D1538,'Appendix 2b.Deaths 2019'!$E$4:$F$1683,2,FALSE)</f>
        <v>13004</v>
      </c>
      <c r="G1538" s="147">
        <f t="shared" si="448"/>
        <v>1.4557892278425154E-2</v>
      </c>
      <c r="H1538" s="304">
        <v>5</v>
      </c>
      <c r="I1538" s="148">
        <f>VLOOKUP(D1538,'Appendix 3b. nax IBGE 2019'!$E$5:$O$1850,11,FALSE)</f>
        <v>2.4999999999999987</v>
      </c>
      <c r="J1538" s="147">
        <f t="shared" si="455"/>
        <v>7.0233337970793189E-2</v>
      </c>
      <c r="K1538" s="146">
        <f t="shared" si="459"/>
        <v>83802.421022977971</v>
      </c>
      <c r="L1538" s="146">
        <f t="shared" si="449"/>
        <v>5885.7237584775157</v>
      </c>
      <c r="M1538" s="146">
        <f t="shared" si="456"/>
        <v>404297.79571869603</v>
      </c>
      <c r="N1538" s="146">
        <f t="shared" si="457"/>
        <v>1823093.0702878032</v>
      </c>
      <c r="O1538" s="145">
        <f t="shared" si="458"/>
        <v>21.754658732209244</v>
      </c>
    </row>
    <row r="1539" spans="1:15" x14ac:dyDescent="0.2">
      <c r="A1539" s="143" t="s">
        <v>61</v>
      </c>
      <c r="B1539" s="143" t="s">
        <v>3</v>
      </c>
      <c r="C1539" s="144" t="s">
        <v>82</v>
      </c>
      <c r="D1539" s="143" t="str">
        <f t="shared" si="447"/>
        <v>RJTotal65-69</v>
      </c>
      <c r="E1539" s="146">
        <f>VLOOKUP(D1539,'Appendix 1b. Person-years 2019'!$E$3:$F$1682,2,FALSE)</f>
        <v>701640.59530000004</v>
      </c>
      <c r="F1539" s="146">
        <f>VLOOKUP(D1539,'Appendix 2b.Deaths 2019'!$E$4:$F$1683,2,FALSE)</f>
        <v>14891</v>
      </c>
      <c r="G1539" s="147">
        <f t="shared" si="448"/>
        <v>2.1223116364344718E-2</v>
      </c>
      <c r="H1539" s="304">
        <v>5</v>
      </c>
      <c r="I1539" s="148">
        <f>VLOOKUP(D1539,'Appendix 3b. nax IBGE 2019'!$E$5:$O$1850,11,FALSE)</f>
        <v>2.5000000000000049</v>
      </c>
      <c r="J1539" s="147">
        <f t="shared" si="455"/>
        <v>0.10076900122445985</v>
      </c>
      <c r="K1539" s="146">
        <f t="shared" si="459"/>
        <v>77916.697264500457</v>
      </c>
      <c r="L1539" s="146">
        <f t="shared" si="449"/>
        <v>7851.5877620523142</v>
      </c>
      <c r="M1539" s="146">
        <f t="shared" si="456"/>
        <v>369954.51691737154</v>
      </c>
      <c r="N1539" s="146">
        <f t="shared" si="457"/>
        <v>1418795.2745691072</v>
      </c>
      <c r="O1539" s="145">
        <f t="shared" si="458"/>
        <v>18.209130063005418</v>
      </c>
    </row>
    <row r="1540" spans="1:15" x14ac:dyDescent="0.2">
      <c r="A1540" s="143" t="s">
        <v>61</v>
      </c>
      <c r="B1540" s="143" t="s">
        <v>3</v>
      </c>
      <c r="C1540" s="144" t="s">
        <v>19</v>
      </c>
      <c r="D1540" s="143" t="str">
        <f t="shared" si="447"/>
        <v>RJTotal70-74</v>
      </c>
      <c r="E1540" s="146">
        <f>VLOOKUP(D1540,'Appendix 1b. Person-years 2019'!$E$3:$F$1682,2,FALSE)</f>
        <v>510488.79470000003</v>
      </c>
      <c r="F1540" s="146">
        <f>VLOOKUP(D1540,'Appendix 2b.Deaths 2019'!$E$4:$F$1683,2,FALSE)</f>
        <v>15515</v>
      </c>
      <c r="G1540" s="147">
        <f t="shared" si="448"/>
        <v>3.0392439875429059E-2</v>
      </c>
      <c r="H1540" s="304">
        <v>5</v>
      </c>
      <c r="I1540" s="148">
        <f>VLOOKUP(D1540,'Appendix 3b. nax IBGE 2019'!$E$5:$O$1850,11,FALSE)</f>
        <v>2.4999999999999951</v>
      </c>
      <c r="J1540" s="147">
        <f t="shared" si="455"/>
        <v>0.14123129060643219</v>
      </c>
      <c r="K1540" s="146">
        <f t="shared" si="459"/>
        <v>70065.109502448147</v>
      </c>
      <c r="L1540" s="146">
        <f t="shared" si="449"/>
        <v>9895.3858415117484</v>
      </c>
      <c r="M1540" s="146">
        <f t="shared" si="456"/>
        <v>325587.08290846128</v>
      </c>
      <c r="N1540" s="146">
        <f t="shared" si="457"/>
        <v>1048840.7576517358</v>
      </c>
      <c r="O1540" s="145">
        <f t="shared" si="458"/>
        <v>14.969515713310749</v>
      </c>
    </row>
    <row r="1541" spans="1:15" x14ac:dyDescent="0.2">
      <c r="A1541" s="143" t="s">
        <v>61</v>
      </c>
      <c r="B1541" s="143" t="s">
        <v>3</v>
      </c>
      <c r="C1541" s="144" t="s">
        <v>20</v>
      </c>
      <c r="D1541" s="143" t="str">
        <f t="shared" si="447"/>
        <v>RJTotal75-79</v>
      </c>
      <c r="E1541" s="146">
        <f>VLOOKUP(D1541,'Appendix 1b. Person-years 2019'!$E$3:$F$1682,2,FALSE)</f>
        <v>337975.64539999998</v>
      </c>
      <c r="F1541" s="146">
        <f>VLOOKUP(D1541,'Appendix 2b.Deaths 2019'!$E$4:$F$1683,2,FALSE)</f>
        <v>15346</v>
      </c>
      <c r="G1541" s="147">
        <f t="shared" si="448"/>
        <v>4.5405638568535744E-2</v>
      </c>
      <c r="H1541" s="304">
        <v>5</v>
      </c>
      <c r="I1541" s="148">
        <f>VLOOKUP(D1541,'Appendix 3b. nax IBGE 2019'!$E$5:$O$1850,11,FALSE)</f>
        <v>2.5000000000000004</v>
      </c>
      <c r="J1541" s="147">
        <f t="shared" si="455"/>
        <v>0.20388443538551684</v>
      </c>
      <c r="K1541" s="146">
        <f t="shared" si="459"/>
        <v>60169.723660936397</v>
      </c>
      <c r="L1541" s="146">
        <f t="shared" si="449"/>
        <v>12267.670135912591</v>
      </c>
      <c r="M1541" s="146">
        <f t="shared" si="456"/>
        <v>270179.44296490052</v>
      </c>
      <c r="N1541" s="146">
        <f t="shared" si="457"/>
        <v>723253.67474327458</v>
      </c>
      <c r="O1541" s="145">
        <f t="shared" si="458"/>
        <v>12.020225966449434</v>
      </c>
    </row>
    <row r="1542" spans="1:15" x14ac:dyDescent="0.2">
      <c r="A1542" s="143" t="s">
        <v>61</v>
      </c>
      <c r="B1542" s="143" t="s">
        <v>3</v>
      </c>
      <c r="C1542" s="144" t="s">
        <v>21</v>
      </c>
      <c r="D1542" s="143" t="str">
        <f t="shared" si="447"/>
        <v>RJTotal80-84</v>
      </c>
      <c r="E1542" s="146">
        <f>VLOOKUP(D1542,'Appendix 1b. Person-years 2019'!$E$3:$F$1682,2,FALSE)</f>
        <v>228567.57939999999</v>
      </c>
      <c r="F1542" s="146">
        <f>VLOOKUP(D1542,'Appendix 2b.Deaths 2019'!$E$4:$F$1683,2,FALSE)</f>
        <v>15968</v>
      </c>
      <c r="G1542" s="147">
        <f t="shared" si="448"/>
        <v>6.9861176470944419E-2</v>
      </c>
      <c r="H1542" s="304">
        <v>5</v>
      </c>
      <c r="I1542" s="148">
        <f>VLOOKUP(D1542,'Appendix 3b. nax IBGE 2019'!$E$5:$O$1850,11,FALSE)</f>
        <v>2.4999999999999996</v>
      </c>
      <c r="J1542" s="147">
        <f t="shared" si="455"/>
        <v>0.29736943577956815</v>
      </c>
      <c r="K1542" s="146">
        <f t="shared" si="459"/>
        <v>47902.053525023803</v>
      </c>
      <c r="L1542" s="146">
        <f t="shared" si="449"/>
        <v>14244.606629419002</v>
      </c>
      <c r="M1542" s="146">
        <f t="shared" si="456"/>
        <v>203898.75105157151</v>
      </c>
      <c r="N1542" s="146">
        <f t="shared" si="457"/>
        <v>453074.23177837406</v>
      </c>
      <c r="O1542" s="145">
        <f t="shared" si="458"/>
        <v>9.4583467395962533</v>
      </c>
    </row>
    <row r="1543" spans="1:15" x14ac:dyDescent="0.2">
      <c r="A1543" s="143" t="s">
        <v>61</v>
      </c>
      <c r="B1543" s="143" t="s">
        <v>3</v>
      </c>
      <c r="C1543" s="144" t="s">
        <v>22</v>
      </c>
      <c r="D1543" s="143" t="str">
        <f t="shared" si="447"/>
        <v>RJTotal85-89</v>
      </c>
      <c r="E1543" s="146">
        <f>VLOOKUP(D1543,'Appendix 1b. Person-years 2019'!$E$3:$F$1682,2,FALSE)</f>
        <v>127087.8585</v>
      </c>
      <c r="F1543" s="146">
        <f>VLOOKUP(D1543,'Appendix 2b.Deaths 2019'!$E$4:$F$1683,2,FALSE)</f>
        <v>14294</v>
      </c>
      <c r="G1543" s="147">
        <f t="shared" si="448"/>
        <v>0.11247337211209676</v>
      </c>
      <c r="H1543" s="304">
        <v>5</v>
      </c>
      <c r="I1543" s="148">
        <f>VLOOKUP(D1543,'Appendix 3b. nax IBGE 2019'!$E$5:$O$1850,11,FALSE)</f>
        <v>2.5000000000000004</v>
      </c>
      <c r="J1543" s="147">
        <f t="shared" si="455"/>
        <v>0.43894328264725802</v>
      </c>
      <c r="K1543" s="146">
        <f t="shared" si="459"/>
        <v>33657.4468956048</v>
      </c>
      <c r="L1543" s="146">
        <f t="shared" si="449"/>
        <v>14773.710225882534</v>
      </c>
      <c r="M1543" s="146">
        <f t="shared" si="456"/>
        <v>131352.95891331771</v>
      </c>
      <c r="N1543" s="146">
        <f t="shared" si="457"/>
        <v>249175.48072680255</v>
      </c>
      <c r="O1543" s="145">
        <f t="shared" si="458"/>
        <v>7.4032793247708115</v>
      </c>
    </row>
    <row r="1544" spans="1:15" x14ac:dyDescent="0.2">
      <c r="A1544" s="143" t="s">
        <v>61</v>
      </c>
      <c r="B1544" s="143" t="s">
        <v>3</v>
      </c>
      <c r="C1544" s="144" t="s">
        <v>5</v>
      </c>
      <c r="D1544" s="143" t="str">
        <f t="shared" si="447"/>
        <v>RJTotal90+</v>
      </c>
      <c r="E1544" s="8">
        <f>VLOOKUP(D1544,'Appendix 1b. Person-years 2019'!$E$3:$F$1682,2,FALSE)</f>
        <v>85766.308499999999</v>
      </c>
      <c r="F1544" s="8">
        <f>VLOOKUP(D1544,'Appendix 2b.Deaths 2019'!$E$4:$F$1683,2,FALSE)</f>
        <v>13746</v>
      </c>
      <c r="G1544" s="7">
        <f t="shared" si="448"/>
        <v>0.16027272527416753</v>
      </c>
      <c r="H1544" s="306"/>
      <c r="I1544" s="148">
        <f>VLOOKUP(D1544,'Appendix 3b. nax IBGE 2019'!$E$5:$O$1850,11,FALSE)</f>
        <v>0</v>
      </c>
      <c r="J1544" s="7">
        <v>1</v>
      </c>
      <c r="K1544" s="8">
        <f t="shared" si="459"/>
        <v>18883.736669722268</v>
      </c>
      <c r="L1544" s="8">
        <f t="shared" si="449"/>
        <v>18883.736669722268</v>
      </c>
      <c r="M1544" s="8">
        <f>K1544*O1544</f>
        <v>117822.52181348484</v>
      </c>
      <c r="N1544" s="8">
        <f>M1544</f>
        <v>117822.52181348484</v>
      </c>
      <c r="O1544" s="142">
        <f>1/G1544</f>
        <v>6.2393647970318638</v>
      </c>
    </row>
    <row r="1545" spans="1:15" x14ac:dyDescent="0.2">
      <c r="A1545" s="143" t="s">
        <v>54</v>
      </c>
      <c r="B1545" s="143" t="s">
        <v>3</v>
      </c>
      <c r="C1545" s="144">
        <v>0</v>
      </c>
      <c r="D1545" s="143" t="str">
        <f t="shared" si="447"/>
        <v>RNTotal0</v>
      </c>
      <c r="E1545" s="151">
        <f>VLOOKUP(D1545,'Appendix 1b. Person-years 2019'!$E$3:$F$1682,2,FALSE)</f>
        <v>47716.646500000003</v>
      </c>
      <c r="F1545" s="151">
        <f>VLOOKUP(D1545,'Appendix 2b.Deaths 2019'!$E$4:$F$1683,2,FALSE)</f>
        <v>535</v>
      </c>
      <c r="G1545" s="152">
        <f t="shared" si="448"/>
        <v>1.1212020107071018E-2</v>
      </c>
      <c r="H1545" s="307">
        <v>1</v>
      </c>
      <c r="I1545" s="148">
        <f>VLOOKUP(D1545,'Appendix 3b. nax IBGE 2019'!$E$5:$O$1850,11,FALSE)</f>
        <v>8.9218577065309751E-2</v>
      </c>
      <c r="J1545" s="152">
        <f t="shared" ref="J1545:J1563" si="460">(H1545*G1545)/(1+(H1545-I1545)*G1545)</f>
        <v>1.1098683683043686E-2</v>
      </c>
      <c r="K1545" s="151">
        <v>100000</v>
      </c>
      <c r="L1545" s="151">
        <f t="shared" si="449"/>
        <v>1109.8683683043685</v>
      </c>
      <c r="M1545" s="151">
        <f t="shared" ref="M1545:M1563" si="461">K1546*H1545+L1545*I1545</f>
        <v>98989.152508245548</v>
      </c>
      <c r="N1545" s="151">
        <f t="shared" ref="N1545:N1563" si="462">N1546+M1545</f>
        <v>7679394.9218363054</v>
      </c>
      <c r="O1545" s="150">
        <f t="shared" ref="O1545:O1563" si="463">N1545/K1545</f>
        <v>76.793949218363053</v>
      </c>
    </row>
    <row r="1546" spans="1:15" x14ac:dyDescent="0.2">
      <c r="A1546" s="143" t="s">
        <v>54</v>
      </c>
      <c r="B1546" s="143" t="s">
        <v>3</v>
      </c>
      <c r="C1546" s="149" t="s">
        <v>107</v>
      </c>
      <c r="D1546" s="143" t="str">
        <f t="shared" si="447"/>
        <v>RNTotal01-04</v>
      </c>
      <c r="E1546" s="146">
        <f>VLOOKUP(D1546,'Appendix 1b. Person-years 2019'!$E$3:$F$1682,2,FALSE)</f>
        <v>191971.291</v>
      </c>
      <c r="F1546" s="146">
        <f>VLOOKUP(D1546,'Appendix 2b.Deaths 2019'!$E$4:$F$1683,2,FALSE)</f>
        <v>83</v>
      </c>
      <c r="G1546" s="147">
        <f t="shared" si="448"/>
        <v>4.3235631519506737E-4</v>
      </c>
      <c r="H1546" s="304">
        <v>4</v>
      </c>
      <c r="I1546" s="148">
        <f>VLOOKUP(D1546,'Appendix 3b. nax IBGE 2019'!$E$5:$O$1850,11,FALSE)</f>
        <v>1.5027566040893992</v>
      </c>
      <c r="J1546" s="147">
        <f t="shared" si="460"/>
        <v>1.7275600160400501E-3</v>
      </c>
      <c r="K1546" s="146">
        <f t="shared" ref="K1546:K1564" si="464">K1545-L1545</f>
        <v>98890.131631695636</v>
      </c>
      <c r="L1546" s="146">
        <f t="shared" si="449"/>
        <v>170.83863738785479</v>
      </c>
      <c r="M1546" s="146">
        <f t="shared" si="461"/>
        <v>395133.90086779936</v>
      </c>
      <c r="N1546" s="146">
        <f t="shared" si="462"/>
        <v>7580405.7693280596</v>
      </c>
      <c r="O1546" s="145">
        <f t="shared" si="463"/>
        <v>76.654825352648601</v>
      </c>
    </row>
    <row r="1547" spans="1:15" x14ac:dyDescent="0.2">
      <c r="A1547" s="143" t="s">
        <v>54</v>
      </c>
      <c r="B1547" s="143" t="s">
        <v>3</v>
      </c>
      <c r="C1547" s="149" t="s">
        <v>106</v>
      </c>
      <c r="D1547" s="143" t="str">
        <f t="shared" si="447"/>
        <v>RNTotal05-09</v>
      </c>
      <c r="E1547" s="146">
        <f>VLOOKUP(D1547,'Appendix 1b. Person-years 2019'!$E$3:$F$1682,2,FALSE)</f>
        <v>245190.6482</v>
      </c>
      <c r="F1547" s="146">
        <f>VLOOKUP(D1547,'Appendix 2b.Deaths 2019'!$E$4:$F$1683,2,FALSE)</f>
        <v>55</v>
      </c>
      <c r="G1547" s="147">
        <f t="shared" si="448"/>
        <v>2.243152436839147E-4</v>
      </c>
      <c r="H1547" s="304">
        <v>5</v>
      </c>
      <c r="I1547" s="148">
        <f>VLOOKUP(D1547,'Appendix 3b. nax IBGE 2019'!$E$5:$O$1850,11,FALSE)</f>
        <v>2.5000000000003224</v>
      </c>
      <c r="J1547" s="147">
        <f t="shared" si="460"/>
        <v>1.1209476043320169E-3</v>
      </c>
      <c r="K1547" s="146">
        <f t="shared" si="464"/>
        <v>98719.292994307776</v>
      </c>
      <c r="L1547" s="146">
        <f t="shared" si="449"/>
        <v>110.65915498331977</v>
      </c>
      <c r="M1547" s="146">
        <f t="shared" si="461"/>
        <v>493319.8170840806</v>
      </c>
      <c r="N1547" s="146">
        <f t="shared" si="462"/>
        <v>7185271.8684602603</v>
      </c>
      <c r="O1547" s="145">
        <f t="shared" si="463"/>
        <v>72.784879738498205</v>
      </c>
    </row>
    <row r="1548" spans="1:15" x14ac:dyDescent="0.2">
      <c r="A1548" s="143" t="s">
        <v>54</v>
      </c>
      <c r="B1548" s="143" t="s">
        <v>3</v>
      </c>
      <c r="C1548" s="149" t="s">
        <v>71</v>
      </c>
      <c r="D1548" s="143" t="str">
        <f t="shared" si="447"/>
        <v>RNTotal10-14</v>
      </c>
      <c r="E1548" s="146">
        <f>VLOOKUP(D1548,'Appendix 1b. Person-years 2019'!$E$3:$F$1682,2,FALSE)</f>
        <v>262214.0674</v>
      </c>
      <c r="F1548" s="146">
        <f>VLOOKUP(D1548,'Appendix 2b.Deaths 2019'!$E$4:$F$1683,2,FALSE)</f>
        <v>68</v>
      </c>
      <c r="G1548" s="147">
        <f t="shared" si="448"/>
        <v>2.5933009877867447E-4</v>
      </c>
      <c r="H1548" s="304">
        <v>5</v>
      </c>
      <c r="I1548" s="148">
        <f>VLOOKUP(D1548,'Appendix 3b. nax IBGE 2019'!$E$5:$O$1850,11,FALSE)</f>
        <v>2.5000000000002416</v>
      </c>
      <c r="J1548" s="147">
        <f t="shared" si="460"/>
        <v>1.2958103873040273E-3</v>
      </c>
      <c r="K1548" s="146">
        <f t="shared" si="464"/>
        <v>98608.633839324451</v>
      </c>
      <c r="L1548" s="146">
        <f t="shared" si="449"/>
        <v>127.77809200685603</v>
      </c>
      <c r="M1548" s="146">
        <f t="shared" si="461"/>
        <v>492723.72396660515</v>
      </c>
      <c r="N1548" s="146">
        <f t="shared" si="462"/>
        <v>6691952.0513761798</v>
      </c>
      <c r="O1548" s="145">
        <f t="shared" si="463"/>
        <v>67.863753819774303</v>
      </c>
    </row>
    <row r="1549" spans="1:15" x14ac:dyDescent="0.2">
      <c r="A1549" s="143" t="s">
        <v>54</v>
      </c>
      <c r="B1549" s="143" t="s">
        <v>3</v>
      </c>
      <c r="C1549" s="144" t="s">
        <v>72</v>
      </c>
      <c r="D1549" s="143" t="str">
        <f t="shared" si="447"/>
        <v>RNTotal15-19</v>
      </c>
      <c r="E1549" s="146">
        <f>VLOOKUP(D1549,'Appendix 1b. Person-years 2019'!$E$3:$F$1682,2,FALSE)</f>
        <v>276151.69309999997</v>
      </c>
      <c r="F1549" s="146">
        <f>VLOOKUP(D1549,'Appendix 2b.Deaths 2019'!$E$4:$F$1683,2,FALSE)</f>
        <v>381</v>
      </c>
      <c r="G1549" s="147">
        <f t="shared" si="448"/>
        <v>1.379676494911195E-3</v>
      </c>
      <c r="H1549" s="304">
        <v>5</v>
      </c>
      <c r="I1549" s="148">
        <f>VLOOKUP(D1549,'Appendix 3b. nax IBGE 2019'!$E$5:$O$1850,11,FALSE)</f>
        <v>2.4999999999999423</v>
      </c>
      <c r="J1549" s="147">
        <f t="shared" si="460"/>
        <v>6.8746704215786915E-3</v>
      </c>
      <c r="K1549" s="146">
        <f t="shared" si="464"/>
        <v>98480.85574731759</v>
      </c>
      <c r="L1549" s="146">
        <f t="shared" si="449"/>
        <v>677.02342609784216</v>
      </c>
      <c r="M1549" s="146">
        <f t="shared" si="461"/>
        <v>490711.72017134324</v>
      </c>
      <c r="N1549" s="146">
        <f t="shared" si="462"/>
        <v>6199228.3274095748</v>
      </c>
      <c r="O1549" s="145">
        <f t="shared" si="463"/>
        <v>62.948562747216265</v>
      </c>
    </row>
    <row r="1550" spans="1:15" x14ac:dyDescent="0.2">
      <c r="A1550" s="143" t="s">
        <v>54</v>
      </c>
      <c r="B1550" s="143" t="s">
        <v>3</v>
      </c>
      <c r="C1550" s="144" t="s">
        <v>73</v>
      </c>
      <c r="D1550" s="143" t="str">
        <f t="shared" si="447"/>
        <v>RNTotal20-24</v>
      </c>
      <c r="E1550" s="146">
        <f>VLOOKUP(D1550,'Appendix 1b. Person-years 2019'!$E$3:$F$1682,2,FALSE)</f>
        <v>298168.59769999998</v>
      </c>
      <c r="F1550" s="146">
        <f>VLOOKUP(D1550,'Appendix 2b.Deaths 2019'!$E$4:$F$1683,2,FALSE)</f>
        <v>524</v>
      </c>
      <c r="G1550" s="147">
        <f t="shared" si="448"/>
        <v>1.7573949907602896E-3</v>
      </c>
      <c r="H1550" s="304">
        <v>5</v>
      </c>
      <c r="I1550" s="148">
        <f>VLOOKUP(D1550,'Appendix 3b. nax IBGE 2019'!$E$5:$O$1850,11,FALSE)</f>
        <v>2.4999999999999658</v>
      </c>
      <c r="J1550" s="147">
        <f t="shared" si="460"/>
        <v>8.7485383600752701E-3</v>
      </c>
      <c r="K1550" s="146">
        <f t="shared" si="464"/>
        <v>97803.832321219743</v>
      </c>
      <c r="L1550" s="146">
        <f t="shared" si="449"/>
        <v>855.64057882456052</v>
      </c>
      <c r="M1550" s="146">
        <f t="shared" si="461"/>
        <v>486880.06015903724</v>
      </c>
      <c r="N1550" s="146">
        <f t="shared" si="462"/>
        <v>5708516.6072382312</v>
      </c>
      <c r="O1550" s="145">
        <f t="shared" si="463"/>
        <v>58.367003334691397</v>
      </c>
    </row>
    <row r="1551" spans="1:15" x14ac:dyDescent="0.2">
      <c r="A1551" s="143" t="s">
        <v>54</v>
      </c>
      <c r="B1551" s="143" t="s">
        <v>3</v>
      </c>
      <c r="C1551" s="144" t="s">
        <v>74</v>
      </c>
      <c r="D1551" s="143" t="str">
        <f t="shared" si="447"/>
        <v>RNTotal25-29</v>
      </c>
      <c r="E1551" s="146">
        <f>VLOOKUP(D1551,'Appendix 1b. Person-years 2019'!$E$3:$F$1682,2,FALSE)</f>
        <v>298579.9327</v>
      </c>
      <c r="F1551" s="146">
        <f>VLOOKUP(D1551,'Appendix 2b.Deaths 2019'!$E$4:$F$1683,2,FALSE)</f>
        <v>490</v>
      </c>
      <c r="G1551" s="147">
        <f t="shared" si="448"/>
        <v>1.6411015823100559E-3</v>
      </c>
      <c r="H1551" s="304">
        <v>5</v>
      </c>
      <c r="I1551" s="148">
        <f>VLOOKUP(D1551,'Appendix 3b. nax IBGE 2019'!$E$5:$O$1850,11,FALSE)</f>
        <v>2.5000000000000062</v>
      </c>
      <c r="J1551" s="147">
        <f t="shared" si="460"/>
        <v>8.171980287100861E-3</v>
      </c>
      <c r="K1551" s="146">
        <f t="shared" si="464"/>
        <v>96948.191742395182</v>
      </c>
      <c r="L1551" s="146">
        <f t="shared" si="449"/>
        <v>792.25871178892794</v>
      </c>
      <c r="M1551" s="146">
        <f t="shared" si="461"/>
        <v>482760.31193250354</v>
      </c>
      <c r="N1551" s="146">
        <f t="shared" si="462"/>
        <v>5221636.5470791943</v>
      </c>
      <c r="O1551" s="145">
        <f t="shared" si="463"/>
        <v>53.86007158291109</v>
      </c>
    </row>
    <row r="1552" spans="1:15" x14ac:dyDescent="0.2">
      <c r="A1552" s="143" t="s">
        <v>54</v>
      </c>
      <c r="B1552" s="143" t="s">
        <v>3</v>
      </c>
      <c r="C1552" s="144" t="s">
        <v>75</v>
      </c>
      <c r="D1552" s="143" t="str">
        <f t="shared" si="447"/>
        <v>RNTotal30-34</v>
      </c>
      <c r="E1552" s="146">
        <f>VLOOKUP(D1552,'Appendix 1b. Person-years 2019'!$E$3:$F$1682,2,FALSE)</f>
        <v>307322.00300000003</v>
      </c>
      <c r="F1552" s="146">
        <f>VLOOKUP(D1552,'Appendix 2b.Deaths 2019'!$E$4:$F$1683,2,FALSE)</f>
        <v>495</v>
      </c>
      <c r="G1552" s="147">
        <f t="shared" si="448"/>
        <v>1.6106884478427662E-3</v>
      </c>
      <c r="H1552" s="304">
        <v>5</v>
      </c>
      <c r="I1552" s="148">
        <f>VLOOKUP(D1552,'Appendix 3b. nax IBGE 2019'!$E$5:$O$1850,11,FALSE)</f>
        <v>2.5000000000000258</v>
      </c>
      <c r="J1552" s="147">
        <f t="shared" si="460"/>
        <v>8.0211433319556519E-3</v>
      </c>
      <c r="K1552" s="146">
        <f t="shared" si="464"/>
        <v>96155.933030606247</v>
      </c>
      <c r="L1552" s="146">
        <f t="shared" si="449"/>
        <v>771.28052105642155</v>
      </c>
      <c r="M1552" s="146">
        <f t="shared" si="461"/>
        <v>478851.46385039017</v>
      </c>
      <c r="N1552" s="146">
        <f t="shared" si="462"/>
        <v>4738876.2351466911</v>
      </c>
      <c r="O1552" s="145">
        <f t="shared" si="463"/>
        <v>49.283243225754106</v>
      </c>
    </row>
    <row r="1553" spans="1:15" x14ac:dyDescent="0.2">
      <c r="A1553" s="143" t="s">
        <v>54</v>
      </c>
      <c r="B1553" s="143" t="s">
        <v>3</v>
      </c>
      <c r="C1553" s="144" t="s">
        <v>76</v>
      </c>
      <c r="D1553" s="143" t="str">
        <f t="shared" si="447"/>
        <v>RNTotal35-39</v>
      </c>
      <c r="E1553" s="146">
        <f>VLOOKUP(D1553,'Appendix 1b. Person-years 2019'!$E$3:$F$1682,2,FALSE)</f>
        <v>282133.71659999999</v>
      </c>
      <c r="F1553" s="146">
        <f>VLOOKUP(D1553,'Appendix 2b.Deaths 2019'!$E$4:$F$1683,2,FALSE)</f>
        <v>568</v>
      </c>
      <c r="G1553" s="147">
        <f t="shared" si="448"/>
        <v>2.0132297792868617E-3</v>
      </c>
      <c r="H1553" s="304">
        <v>5</v>
      </c>
      <c r="I1553" s="148">
        <f>VLOOKUP(D1553,'Appendix 3b. nax IBGE 2019'!$E$5:$O$1850,11,FALSE)</f>
        <v>2.5000000000000622</v>
      </c>
      <c r="J1553" s="147">
        <f t="shared" si="460"/>
        <v>1.0015738936711932E-2</v>
      </c>
      <c r="K1553" s="146">
        <f t="shared" si="464"/>
        <v>95384.652509549822</v>
      </c>
      <c r="L1553" s="146">
        <f t="shared" si="449"/>
        <v>955.34777810463561</v>
      </c>
      <c r="M1553" s="146">
        <f t="shared" si="461"/>
        <v>474534.89310248755</v>
      </c>
      <c r="N1553" s="146">
        <f t="shared" si="462"/>
        <v>4260024.7712963009</v>
      </c>
      <c r="O1553" s="145">
        <f t="shared" si="463"/>
        <v>44.661532638804665</v>
      </c>
    </row>
    <row r="1554" spans="1:15" x14ac:dyDescent="0.2">
      <c r="A1554" s="143" t="s">
        <v>54</v>
      </c>
      <c r="B1554" s="143" t="s">
        <v>3</v>
      </c>
      <c r="C1554" s="144" t="s">
        <v>77</v>
      </c>
      <c r="D1554" s="143" t="str">
        <f t="shared" si="447"/>
        <v>RNTotal40-44</v>
      </c>
      <c r="E1554" s="146">
        <f>VLOOKUP(D1554,'Appendix 1b. Person-years 2019'!$E$3:$F$1682,2,FALSE)</f>
        <v>246163.40299999999</v>
      </c>
      <c r="F1554" s="146">
        <f>VLOOKUP(D1554,'Appendix 2b.Deaths 2019'!$E$4:$F$1683,2,FALSE)</f>
        <v>640</v>
      </c>
      <c r="G1554" s="147">
        <f t="shared" si="448"/>
        <v>2.5998990597314747E-3</v>
      </c>
      <c r="H1554" s="304">
        <v>5</v>
      </c>
      <c r="I1554" s="148">
        <f>VLOOKUP(D1554,'Appendix 3b. nax IBGE 2019'!$E$5:$O$1850,11,FALSE)</f>
        <v>2.4999999999999871</v>
      </c>
      <c r="J1554" s="147">
        <f t="shared" si="460"/>
        <v>1.2915547499159914E-2</v>
      </c>
      <c r="K1554" s="146">
        <f t="shared" si="464"/>
        <v>94429.304731445183</v>
      </c>
      <c r="L1554" s="146">
        <f t="shared" si="449"/>
        <v>1219.6061705716263</v>
      </c>
      <c r="M1554" s="146">
        <f t="shared" si="461"/>
        <v>469097.50823079684</v>
      </c>
      <c r="N1554" s="146">
        <f t="shared" si="462"/>
        <v>3785489.8781938134</v>
      </c>
      <c r="O1554" s="145">
        <f t="shared" si="463"/>
        <v>40.088083767636128</v>
      </c>
    </row>
    <row r="1555" spans="1:15" x14ac:dyDescent="0.2">
      <c r="A1555" s="143" t="s">
        <v>54</v>
      </c>
      <c r="B1555" s="143" t="s">
        <v>3</v>
      </c>
      <c r="C1555" s="144" t="s">
        <v>78</v>
      </c>
      <c r="D1555" s="143" t="str">
        <f t="shared" si="447"/>
        <v>RNTotal45-49</v>
      </c>
      <c r="E1555" s="146">
        <f>VLOOKUP(D1555,'Appendix 1b. Person-years 2019'!$E$3:$F$1682,2,FALSE)</f>
        <v>219712.24739999999</v>
      </c>
      <c r="F1555" s="146">
        <f>VLOOKUP(D1555,'Appendix 2b.Deaths 2019'!$E$4:$F$1683,2,FALSE)</f>
        <v>807</v>
      </c>
      <c r="G1555" s="147">
        <f t="shared" si="448"/>
        <v>3.6729859602719628E-3</v>
      </c>
      <c r="H1555" s="304">
        <v>5</v>
      </c>
      <c r="I1555" s="148">
        <f>VLOOKUP(D1555,'Appendix 3b. nax IBGE 2019'!$E$5:$O$1850,11,FALSE)</f>
        <v>2.4999999999999822</v>
      </c>
      <c r="J1555" s="147">
        <f t="shared" si="460"/>
        <v>1.8197828876433383E-2</v>
      </c>
      <c r="K1555" s="146">
        <f t="shared" si="464"/>
        <v>93209.698560873556</v>
      </c>
      <c r="L1555" s="146">
        <f t="shared" si="449"/>
        <v>1696.2141440347159</v>
      </c>
      <c r="M1555" s="146">
        <f t="shared" si="461"/>
        <v>461807.95744428097</v>
      </c>
      <c r="N1555" s="146">
        <f t="shared" si="462"/>
        <v>3316392.3699630164</v>
      </c>
      <c r="O1555" s="145">
        <f t="shared" si="463"/>
        <v>35.57990661022405</v>
      </c>
    </row>
    <row r="1556" spans="1:15" x14ac:dyDescent="0.2">
      <c r="A1556" s="143" t="s">
        <v>54</v>
      </c>
      <c r="B1556" s="143" t="s">
        <v>3</v>
      </c>
      <c r="C1556" s="144" t="s">
        <v>79</v>
      </c>
      <c r="D1556" s="143" t="str">
        <f t="shared" si="447"/>
        <v>RNTotal50-54</v>
      </c>
      <c r="E1556" s="146">
        <f>VLOOKUP(D1556,'Appendix 1b. Person-years 2019'!$E$3:$F$1682,2,FALSE)</f>
        <v>208591.97169999999</v>
      </c>
      <c r="F1556" s="146">
        <f>VLOOKUP(D1556,'Appendix 2b.Deaths 2019'!$E$4:$F$1683,2,FALSE)</f>
        <v>1102</v>
      </c>
      <c r="G1556" s="147">
        <f t="shared" si="448"/>
        <v>5.283041293578223E-3</v>
      </c>
      <c r="H1556" s="304">
        <v>5</v>
      </c>
      <c r="I1556" s="148">
        <f>VLOOKUP(D1556,'Appendix 3b. nax IBGE 2019'!$E$5:$O$1850,11,FALSE)</f>
        <v>2.4999999999999947</v>
      </c>
      <c r="J1556" s="147">
        <f t="shared" si="460"/>
        <v>2.6070872724976924E-2</v>
      </c>
      <c r="K1556" s="146">
        <f t="shared" si="464"/>
        <v>91513.484416838837</v>
      </c>
      <c r="L1556" s="146">
        <f t="shared" si="449"/>
        <v>2385.8364048505646</v>
      </c>
      <c r="M1556" s="146">
        <f t="shared" si="461"/>
        <v>451602.83107206778</v>
      </c>
      <c r="N1556" s="146">
        <f t="shared" si="462"/>
        <v>2854584.4125187355</v>
      </c>
      <c r="O1556" s="145">
        <f t="shared" si="463"/>
        <v>31.193046912258986</v>
      </c>
    </row>
    <row r="1557" spans="1:15" x14ac:dyDescent="0.2">
      <c r="A1557" s="143" t="s">
        <v>54</v>
      </c>
      <c r="B1557" s="143" t="s">
        <v>3</v>
      </c>
      <c r="C1557" s="144" t="s">
        <v>80</v>
      </c>
      <c r="D1557" s="143" t="str">
        <f t="shared" si="447"/>
        <v>RNTotal55-59</v>
      </c>
      <c r="E1557" s="146">
        <f>VLOOKUP(D1557,'Appendix 1b. Person-years 2019'!$E$3:$F$1682,2,FALSE)</f>
        <v>176502.1391</v>
      </c>
      <c r="F1557" s="146">
        <f>VLOOKUP(D1557,'Appendix 2b.Deaths 2019'!$E$4:$F$1683,2,FALSE)</f>
        <v>1342</v>
      </c>
      <c r="G1557" s="147">
        <f t="shared" si="448"/>
        <v>7.6033072847897284E-3</v>
      </c>
      <c r="H1557" s="304">
        <v>5</v>
      </c>
      <c r="I1557" s="148">
        <f>VLOOKUP(D1557,'Appendix 3b. nax IBGE 2019'!$E$5:$O$1850,11,FALSE)</f>
        <v>2.4999999999999876</v>
      </c>
      <c r="J1557" s="147">
        <f t="shared" si="460"/>
        <v>3.7307387594268701E-2</v>
      </c>
      <c r="K1557" s="146">
        <f t="shared" si="464"/>
        <v>89127.648011988276</v>
      </c>
      <c r="L1557" s="146">
        <f t="shared" si="449"/>
        <v>3325.1197097487989</v>
      </c>
      <c r="M1557" s="146">
        <f t="shared" si="461"/>
        <v>437325.44078556931</v>
      </c>
      <c r="N1557" s="146">
        <f t="shared" si="462"/>
        <v>2402981.5814466677</v>
      </c>
      <c r="O1557" s="145">
        <f t="shared" si="463"/>
        <v>26.961124129781258</v>
      </c>
    </row>
    <row r="1558" spans="1:15" x14ac:dyDescent="0.2">
      <c r="A1558" s="143" t="s">
        <v>54</v>
      </c>
      <c r="B1558" s="143" t="s">
        <v>3</v>
      </c>
      <c r="C1558" s="144" t="s">
        <v>81</v>
      </c>
      <c r="D1558" s="143" t="str">
        <f t="shared" si="447"/>
        <v>RNTotal60-64</v>
      </c>
      <c r="E1558" s="146">
        <f>VLOOKUP(D1558,'Appendix 1b. Person-years 2019'!$E$3:$F$1682,2,FALSE)</f>
        <v>129720.6879</v>
      </c>
      <c r="F1558" s="146">
        <f>VLOOKUP(D1558,'Appendix 2b.Deaths 2019'!$E$4:$F$1683,2,FALSE)</f>
        <v>1446</v>
      </c>
      <c r="G1558" s="147">
        <f t="shared" si="448"/>
        <v>1.1147026919212013E-2</v>
      </c>
      <c r="H1558" s="304">
        <v>5</v>
      </c>
      <c r="I1558" s="148">
        <f>VLOOKUP(D1558,'Appendix 3b. nax IBGE 2019'!$E$5:$O$1850,11,FALSE)</f>
        <v>2.5000000000000062</v>
      </c>
      <c r="J1558" s="147">
        <f t="shared" si="460"/>
        <v>5.4224042444078475E-2</v>
      </c>
      <c r="K1558" s="146">
        <f t="shared" si="464"/>
        <v>85802.528302239472</v>
      </c>
      <c r="L1558" s="146">
        <f t="shared" si="449"/>
        <v>4652.5599364698774</v>
      </c>
      <c r="M1558" s="146">
        <f t="shared" si="461"/>
        <v>417381.24167002272</v>
      </c>
      <c r="N1558" s="146">
        <f t="shared" si="462"/>
        <v>1965656.1406610985</v>
      </c>
      <c r="O1558" s="145">
        <f t="shared" si="463"/>
        <v>22.909070158598045</v>
      </c>
    </row>
    <row r="1559" spans="1:15" x14ac:dyDescent="0.2">
      <c r="A1559" s="143" t="s">
        <v>54</v>
      </c>
      <c r="B1559" s="143" t="s">
        <v>3</v>
      </c>
      <c r="C1559" s="144" t="s">
        <v>82</v>
      </c>
      <c r="D1559" s="143" t="str">
        <f t="shared" si="447"/>
        <v>RNTotal65-69</v>
      </c>
      <c r="E1559" s="146">
        <f>VLOOKUP(D1559,'Appendix 1b. Person-years 2019'!$E$3:$F$1682,2,FALSE)</f>
        <v>101099.60159999999</v>
      </c>
      <c r="F1559" s="146">
        <f>VLOOKUP(D1559,'Appendix 2b.Deaths 2019'!$E$4:$F$1683,2,FALSE)</f>
        <v>1759</v>
      </c>
      <c r="G1559" s="147">
        <f t="shared" si="448"/>
        <v>1.7398683794615469E-2</v>
      </c>
      <c r="H1559" s="304">
        <v>5</v>
      </c>
      <c r="I1559" s="148">
        <f>VLOOKUP(D1559,'Appendix 3b. nax IBGE 2019'!$E$5:$O$1850,11,FALSE)</f>
        <v>2.5000000000000062</v>
      </c>
      <c r="J1559" s="147">
        <f t="shared" si="460"/>
        <v>8.3367219256381936E-2</v>
      </c>
      <c r="K1559" s="146">
        <f t="shared" si="464"/>
        <v>81149.9683657696</v>
      </c>
      <c r="L1559" s="146">
        <f t="shared" si="449"/>
        <v>6765.2472053975725</v>
      </c>
      <c r="M1559" s="146">
        <f t="shared" si="461"/>
        <v>388836.72381535405</v>
      </c>
      <c r="N1559" s="146">
        <f t="shared" si="462"/>
        <v>1548274.8989910758</v>
      </c>
      <c r="O1559" s="145">
        <f t="shared" si="463"/>
        <v>19.079180561260252</v>
      </c>
    </row>
    <row r="1560" spans="1:15" x14ac:dyDescent="0.2">
      <c r="A1560" s="143" t="s">
        <v>54</v>
      </c>
      <c r="B1560" s="143" t="s">
        <v>3</v>
      </c>
      <c r="C1560" s="144" t="s">
        <v>19</v>
      </c>
      <c r="D1560" s="143" t="str">
        <f t="shared" si="447"/>
        <v>RNTotal70-74</v>
      </c>
      <c r="E1560" s="146">
        <f>VLOOKUP(D1560,'Appendix 1b. Person-years 2019'!$E$3:$F$1682,2,FALSE)</f>
        <v>85010.772400000002</v>
      </c>
      <c r="F1560" s="146">
        <f>VLOOKUP(D1560,'Appendix 2b.Deaths 2019'!$E$4:$F$1683,2,FALSE)</f>
        <v>2041</v>
      </c>
      <c r="G1560" s="147">
        <f t="shared" si="448"/>
        <v>2.400872198168617E-2</v>
      </c>
      <c r="H1560" s="304">
        <v>5</v>
      </c>
      <c r="I1560" s="148">
        <f>VLOOKUP(D1560,'Appendix 3b. nax IBGE 2019'!$E$5:$O$1850,11,FALSE)</f>
        <v>2.5000000000000004</v>
      </c>
      <c r="J1560" s="147">
        <f t="shared" si="460"/>
        <v>0.11324635903467646</v>
      </c>
      <c r="K1560" s="146">
        <f t="shared" si="464"/>
        <v>74384.721160372021</v>
      </c>
      <c r="L1560" s="146">
        <f t="shared" si="449"/>
        <v>8423.7988392217849</v>
      </c>
      <c r="M1560" s="146">
        <f t="shared" si="461"/>
        <v>350864.10870380566</v>
      </c>
      <c r="N1560" s="146">
        <f t="shared" si="462"/>
        <v>1159438.1751757218</v>
      </c>
      <c r="O1560" s="145">
        <f t="shared" si="463"/>
        <v>15.587047408243897</v>
      </c>
    </row>
    <row r="1561" spans="1:15" x14ac:dyDescent="0.2">
      <c r="A1561" s="143" t="s">
        <v>54</v>
      </c>
      <c r="B1561" s="143" t="s">
        <v>3</v>
      </c>
      <c r="C1561" s="144" t="s">
        <v>20</v>
      </c>
      <c r="D1561" s="143" t="str">
        <f t="shared" ref="D1561:D1624" si="465">_xlfn.CONCAT(A1561,B1561,C1561)</f>
        <v>RNTotal75-79</v>
      </c>
      <c r="E1561" s="146">
        <f>VLOOKUP(D1561,'Appendix 1b. Person-years 2019'!$E$3:$F$1682,2,FALSE)</f>
        <v>56509.732100000001</v>
      </c>
      <c r="F1561" s="146">
        <f>VLOOKUP(D1561,'Appendix 2b.Deaths 2019'!$E$4:$F$1683,2,FALSE)</f>
        <v>2311</v>
      </c>
      <c r="G1561" s="147">
        <f t="shared" ref="G1561:G1624" si="466">F1561/E1561</f>
        <v>4.0895610616423363E-2</v>
      </c>
      <c r="H1561" s="304">
        <v>5</v>
      </c>
      <c r="I1561" s="148">
        <f>VLOOKUP(D1561,'Appendix 3b. nax IBGE 2019'!$E$5:$O$1850,11,FALSE)</f>
        <v>2.5000000000000022</v>
      </c>
      <c r="J1561" s="147">
        <f t="shared" si="460"/>
        <v>0.18551153439357923</v>
      </c>
      <c r="K1561" s="146">
        <f t="shared" si="464"/>
        <v>65960.922321150239</v>
      </c>
      <c r="L1561" s="146">
        <f t="shared" ref="L1561:L1624" si="467">K1561*J1561</f>
        <v>12236.51190981227</v>
      </c>
      <c r="M1561" s="146">
        <f t="shared" si="461"/>
        <v>299213.33183122054</v>
      </c>
      <c r="N1561" s="146">
        <f t="shared" si="462"/>
        <v>808574.06647191616</v>
      </c>
      <c r="O1561" s="145">
        <f t="shared" si="463"/>
        <v>12.258380235120644</v>
      </c>
    </row>
    <row r="1562" spans="1:15" x14ac:dyDescent="0.2">
      <c r="A1562" s="143" t="s">
        <v>54</v>
      </c>
      <c r="B1562" s="143" t="s">
        <v>3</v>
      </c>
      <c r="C1562" s="144" t="s">
        <v>21</v>
      </c>
      <c r="D1562" s="143" t="str">
        <f t="shared" si="465"/>
        <v>RNTotal80-84</v>
      </c>
      <c r="E1562" s="146">
        <f>VLOOKUP(D1562,'Appendix 1b. Person-years 2019'!$E$3:$F$1682,2,FALSE)</f>
        <v>38689.027900000001</v>
      </c>
      <c r="F1562" s="146">
        <f>VLOOKUP(D1562,'Appendix 2b.Deaths 2019'!$E$4:$F$1683,2,FALSE)</f>
        <v>2342</v>
      </c>
      <c r="G1562" s="147">
        <f t="shared" si="466"/>
        <v>6.0533958259519877E-2</v>
      </c>
      <c r="H1562" s="304">
        <v>5</v>
      </c>
      <c r="I1562" s="148">
        <f>VLOOKUP(D1562,'Appendix 3b. nax IBGE 2019'!$E$5:$O$1850,11,FALSE)</f>
        <v>2.4999999999999991</v>
      </c>
      <c r="J1562" s="147">
        <f t="shared" si="460"/>
        <v>0.2628859703996369</v>
      </c>
      <c r="K1562" s="146">
        <f t="shared" si="464"/>
        <v>53724.410411337973</v>
      </c>
      <c r="L1562" s="146">
        <f t="shared" si="467"/>
        <v>14123.39376513294</v>
      </c>
      <c r="M1562" s="146">
        <f t="shared" si="461"/>
        <v>233313.5676438575</v>
      </c>
      <c r="N1562" s="146">
        <f t="shared" si="462"/>
        <v>509360.73464069568</v>
      </c>
      <c r="O1562" s="145">
        <f t="shared" si="463"/>
        <v>9.480992545861433</v>
      </c>
    </row>
    <row r="1563" spans="1:15" x14ac:dyDescent="0.2">
      <c r="A1563" s="143" t="s">
        <v>54</v>
      </c>
      <c r="B1563" s="143" t="s">
        <v>3</v>
      </c>
      <c r="C1563" s="144" t="s">
        <v>22</v>
      </c>
      <c r="D1563" s="143" t="str">
        <f t="shared" si="465"/>
        <v>RNTotal85-89</v>
      </c>
      <c r="E1563" s="146">
        <f>VLOOKUP(D1563,'Appendix 1b. Person-years 2019'!$E$3:$F$1682,2,FALSE)</f>
        <v>19168.9702</v>
      </c>
      <c r="F1563" s="146">
        <f>VLOOKUP(D1563,'Appendix 2b.Deaths 2019'!$E$4:$F$1683,2,FALSE)</f>
        <v>2003</v>
      </c>
      <c r="G1563" s="147">
        <f t="shared" si="466"/>
        <v>0.10449178954850689</v>
      </c>
      <c r="H1563" s="304">
        <v>5</v>
      </c>
      <c r="I1563" s="148">
        <f>VLOOKUP(D1563,'Appendix 3b. nax IBGE 2019'!$E$5:$O$1850,11,FALSE)</f>
        <v>2.5</v>
      </c>
      <c r="J1563" s="147">
        <f t="shared" si="460"/>
        <v>0.41424574874457892</v>
      </c>
      <c r="K1563" s="146">
        <f t="shared" si="464"/>
        <v>39601.016646205033</v>
      </c>
      <c r="L1563" s="146">
        <f t="shared" si="467"/>
        <v>16404.552791653736</v>
      </c>
      <c r="M1563" s="146">
        <f t="shared" si="461"/>
        <v>156993.70125189083</v>
      </c>
      <c r="N1563" s="146">
        <f t="shared" si="462"/>
        <v>276047.16699683818</v>
      </c>
      <c r="O1563" s="145">
        <f t="shared" si="463"/>
        <v>6.9707090972699</v>
      </c>
    </row>
    <row r="1564" spans="1:15" x14ac:dyDescent="0.2">
      <c r="A1564" s="143" t="s">
        <v>54</v>
      </c>
      <c r="B1564" s="143" t="s">
        <v>3</v>
      </c>
      <c r="C1564" s="144" t="s">
        <v>5</v>
      </c>
      <c r="D1564" s="143" t="str">
        <f t="shared" si="465"/>
        <v>RNTotal90+</v>
      </c>
      <c r="E1564" s="8">
        <f>VLOOKUP(D1564,'Appendix 1b. Person-years 2019'!$E$3:$F$1682,2,FALSE)</f>
        <v>14211.6078</v>
      </c>
      <c r="F1564" s="8">
        <f>VLOOKUP(D1564,'Appendix 2b.Deaths 2019'!$E$4:$F$1683,2,FALSE)</f>
        <v>2769</v>
      </c>
      <c r="G1564" s="7">
        <f t="shared" si="466"/>
        <v>0.19484072731024846</v>
      </c>
      <c r="H1564" s="306"/>
      <c r="I1564" s="148">
        <f>VLOOKUP(D1564,'Appendix 3b. nax IBGE 2019'!$E$5:$O$1850,11,FALSE)</f>
        <v>0</v>
      </c>
      <c r="J1564" s="7">
        <v>1</v>
      </c>
      <c r="K1564" s="8">
        <f t="shared" si="464"/>
        <v>23196.463854551297</v>
      </c>
      <c r="L1564" s="8">
        <f t="shared" si="467"/>
        <v>23196.463854551297</v>
      </c>
      <c r="M1564" s="8">
        <f>K1564*O1564</f>
        <v>119053.46574494737</v>
      </c>
      <c r="N1564" s="8">
        <f>M1564</f>
        <v>119053.46574494737</v>
      </c>
      <c r="O1564" s="142">
        <f>1/G1564</f>
        <v>5.1323971830985915</v>
      </c>
    </row>
    <row r="1565" spans="1:15" x14ac:dyDescent="0.2">
      <c r="A1565" s="143" t="s">
        <v>40</v>
      </c>
      <c r="B1565" s="143" t="s">
        <v>3</v>
      </c>
      <c r="C1565" s="144">
        <v>0</v>
      </c>
      <c r="D1565" s="143" t="str">
        <f t="shared" si="465"/>
        <v>ROTotal0</v>
      </c>
      <c r="E1565" s="151">
        <f>VLOOKUP(D1565,'Appendix 1b. Person-years 2019'!$E$3:$F$1682,2,FALSE)</f>
        <v>28223.724600000001</v>
      </c>
      <c r="F1565" s="151">
        <f>VLOOKUP(D1565,'Appendix 2b.Deaths 2019'!$E$4:$F$1683,2,FALSE)</f>
        <v>309</v>
      </c>
      <c r="G1565" s="152">
        <f t="shared" si="466"/>
        <v>1.0948236080789988E-2</v>
      </c>
      <c r="H1565" s="307">
        <v>1</v>
      </c>
      <c r="I1565" s="148">
        <f>VLOOKUP(D1565,'Appendix 3b. nax IBGE 2019'!$E$5:$O$1850,11,FALSE)</f>
        <v>0.1063620029028412</v>
      </c>
      <c r="J1565" s="152">
        <f t="shared" ref="J1565:J1583" si="468">(H1565*G1565)/(1+(H1565-I1565)*G1565)</f>
        <v>1.084215900180426E-2</v>
      </c>
      <c r="K1565" s="151">
        <v>100000</v>
      </c>
      <c r="L1565" s="151">
        <f t="shared" si="467"/>
        <v>1084.2159001804259</v>
      </c>
      <c r="M1565" s="151">
        <f t="shared" ref="M1565:M1583" si="469">K1566*H1565+L1565*I1565</f>
        <v>99031.103474541873</v>
      </c>
      <c r="N1565" s="151">
        <f t="shared" ref="N1565:N1583" si="470">N1566+M1565</f>
        <v>7637460.2133622607</v>
      </c>
      <c r="O1565" s="150">
        <f t="shared" ref="O1565:O1583" si="471">N1565/K1565</f>
        <v>76.374602133622602</v>
      </c>
    </row>
    <row r="1566" spans="1:15" x14ac:dyDescent="0.2">
      <c r="A1566" s="143" t="s">
        <v>40</v>
      </c>
      <c r="B1566" s="143" t="s">
        <v>3</v>
      </c>
      <c r="C1566" s="149" t="s">
        <v>107</v>
      </c>
      <c r="D1566" s="143" t="str">
        <f t="shared" si="465"/>
        <v>ROTotal01-04</v>
      </c>
      <c r="E1566" s="146">
        <f>VLOOKUP(D1566,'Appendix 1b. Person-years 2019'!$E$3:$F$1682,2,FALSE)</f>
        <v>111627.4004</v>
      </c>
      <c r="F1566" s="146">
        <f>VLOOKUP(D1566,'Appendix 2b.Deaths 2019'!$E$4:$F$1683,2,FALSE)</f>
        <v>56</v>
      </c>
      <c r="G1566" s="147">
        <f t="shared" si="466"/>
        <v>5.0166894328213701E-4</v>
      </c>
      <c r="H1566" s="304">
        <v>4</v>
      </c>
      <c r="I1566" s="148">
        <f>VLOOKUP(D1566,'Appendix 3b. nax IBGE 2019'!$E$5:$O$1850,11,FALSE)</f>
        <v>1.4934705817609457</v>
      </c>
      <c r="J1566" s="147">
        <f t="shared" si="468"/>
        <v>2.0041556516836897E-3</v>
      </c>
      <c r="K1566" s="146">
        <f t="shared" ref="K1566:K1584" si="472">K1565-L1565</f>
        <v>98915.784099819575</v>
      </c>
      <c r="L1566" s="146">
        <f t="shared" si="467"/>
        <v>198.24262774437705</v>
      </c>
      <c r="M1566" s="146">
        <f t="shared" si="469"/>
        <v>395166.235420888</v>
      </c>
      <c r="N1566" s="146">
        <f t="shared" si="470"/>
        <v>7538429.1098877192</v>
      </c>
      <c r="O1566" s="145">
        <f t="shared" si="471"/>
        <v>76.210578306495677</v>
      </c>
    </row>
    <row r="1567" spans="1:15" x14ac:dyDescent="0.2">
      <c r="A1567" s="143" t="s">
        <v>40</v>
      </c>
      <c r="B1567" s="143" t="s">
        <v>3</v>
      </c>
      <c r="C1567" s="149" t="s">
        <v>106</v>
      </c>
      <c r="D1567" s="143" t="str">
        <f t="shared" si="465"/>
        <v>ROTotal05-09</v>
      </c>
      <c r="E1567" s="146">
        <f>VLOOKUP(D1567,'Appendix 1b. Person-years 2019'!$E$3:$F$1682,2,FALSE)</f>
        <v>134391.81969999999</v>
      </c>
      <c r="F1567" s="146">
        <f>VLOOKUP(D1567,'Appendix 2b.Deaths 2019'!$E$4:$F$1683,2,FALSE)</f>
        <v>33</v>
      </c>
      <c r="G1567" s="147">
        <f t="shared" si="466"/>
        <v>2.4555065980701206E-4</v>
      </c>
      <c r="H1567" s="304">
        <v>5</v>
      </c>
      <c r="I1567" s="148">
        <f>VLOOKUP(D1567,'Appendix 3b. nax IBGE 2019'!$E$5:$O$1850,11,FALSE)</f>
        <v>2.4999999999999987</v>
      </c>
      <c r="J1567" s="147">
        <f t="shared" si="468"/>
        <v>1.2270000723416934E-3</v>
      </c>
      <c r="K1567" s="146">
        <f t="shared" si="472"/>
        <v>98717.541472075201</v>
      </c>
      <c r="L1567" s="146">
        <f t="shared" si="467"/>
        <v>121.12643052763039</v>
      </c>
      <c r="M1567" s="146">
        <f t="shared" si="469"/>
        <v>493284.89128405694</v>
      </c>
      <c r="N1567" s="146">
        <f t="shared" si="470"/>
        <v>7143262.8744668309</v>
      </c>
      <c r="O1567" s="145">
        <f t="shared" si="471"/>
        <v>72.360623734612417</v>
      </c>
    </row>
    <row r="1568" spans="1:15" x14ac:dyDescent="0.2">
      <c r="A1568" s="143" t="s">
        <v>40</v>
      </c>
      <c r="B1568" s="143" t="s">
        <v>3</v>
      </c>
      <c r="C1568" s="149" t="s">
        <v>71</v>
      </c>
      <c r="D1568" s="143" t="str">
        <f t="shared" si="465"/>
        <v>ROTotal10-14</v>
      </c>
      <c r="E1568" s="146">
        <f>VLOOKUP(D1568,'Appendix 1b. Person-years 2019'!$E$3:$F$1682,2,FALSE)</f>
        <v>139520.01550000001</v>
      </c>
      <c r="F1568" s="146">
        <f>VLOOKUP(D1568,'Appendix 2b.Deaths 2019'!$E$4:$F$1683,2,FALSE)</f>
        <v>37</v>
      </c>
      <c r="G1568" s="147">
        <f t="shared" si="466"/>
        <v>2.6519492466656154E-4</v>
      </c>
      <c r="H1568" s="304">
        <v>5</v>
      </c>
      <c r="I1568" s="148">
        <f>VLOOKUP(D1568,'Appendix 3b. nax IBGE 2019'!$E$5:$O$1850,11,FALSE)</f>
        <v>2.4999999999996931</v>
      </c>
      <c r="J1568" s="147">
        <f t="shared" si="468"/>
        <v>1.3250961014308201E-3</v>
      </c>
      <c r="K1568" s="146">
        <f t="shared" si="472"/>
        <v>98596.415041547574</v>
      </c>
      <c r="L1568" s="146">
        <f t="shared" si="467"/>
        <v>130.64972518660977</v>
      </c>
      <c r="M1568" s="146">
        <f t="shared" si="469"/>
        <v>492655.45089477132</v>
      </c>
      <c r="N1568" s="146">
        <f t="shared" si="470"/>
        <v>6649977.9831827739</v>
      </c>
      <c r="O1568" s="145">
        <f t="shared" si="471"/>
        <v>67.446448031407002</v>
      </c>
    </row>
    <row r="1569" spans="1:15" x14ac:dyDescent="0.2">
      <c r="A1569" s="143" t="s">
        <v>40</v>
      </c>
      <c r="B1569" s="143" t="s">
        <v>3</v>
      </c>
      <c r="C1569" s="144" t="s">
        <v>72</v>
      </c>
      <c r="D1569" s="143" t="str">
        <f t="shared" si="465"/>
        <v>ROTotal15-19</v>
      </c>
      <c r="E1569" s="146">
        <f>VLOOKUP(D1569,'Appendix 1b. Person-years 2019'!$E$3:$F$1682,2,FALSE)</f>
        <v>152497.5834</v>
      </c>
      <c r="F1569" s="146">
        <f>VLOOKUP(D1569,'Appendix 2b.Deaths 2019'!$E$4:$F$1683,2,FALSE)</f>
        <v>135</v>
      </c>
      <c r="G1569" s="147">
        <f t="shared" si="466"/>
        <v>8.8525992996161802E-4</v>
      </c>
      <c r="H1569" s="304">
        <v>5</v>
      </c>
      <c r="I1569" s="148">
        <f>VLOOKUP(D1569,'Appendix 3b. nax IBGE 2019'!$E$5:$O$1850,11,FALSE)</f>
        <v>2.5000000000000129</v>
      </c>
      <c r="J1569" s="147">
        <f t="shared" si="468"/>
        <v>4.416525217795641E-3</v>
      </c>
      <c r="K1569" s="146">
        <f t="shared" si="472"/>
        <v>98465.765316360965</v>
      </c>
      <c r="L1569" s="146">
        <f t="shared" si="467"/>
        <v>434.8765356092556</v>
      </c>
      <c r="M1569" s="146">
        <f t="shared" si="469"/>
        <v>491241.63524278166</v>
      </c>
      <c r="N1569" s="146">
        <f t="shared" si="470"/>
        <v>6157322.5322880028</v>
      </c>
      <c r="O1569" s="145">
        <f t="shared" si="471"/>
        <v>62.532622505955466</v>
      </c>
    </row>
    <row r="1570" spans="1:15" x14ac:dyDescent="0.2">
      <c r="A1570" s="143" t="s">
        <v>40</v>
      </c>
      <c r="B1570" s="143" t="s">
        <v>3</v>
      </c>
      <c r="C1570" s="144" t="s">
        <v>73</v>
      </c>
      <c r="D1570" s="143" t="str">
        <f t="shared" si="465"/>
        <v>ROTotal20-24</v>
      </c>
      <c r="E1570" s="146">
        <f>VLOOKUP(D1570,'Appendix 1b. Person-years 2019'!$E$3:$F$1682,2,FALSE)</f>
        <v>157177.4662</v>
      </c>
      <c r="F1570" s="146">
        <f>VLOOKUP(D1570,'Appendix 2b.Deaths 2019'!$E$4:$F$1683,2,FALSE)</f>
        <v>189</v>
      </c>
      <c r="G1570" s="147">
        <f t="shared" si="466"/>
        <v>1.202462443054703E-3</v>
      </c>
      <c r="H1570" s="304">
        <v>5</v>
      </c>
      <c r="I1570" s="148">
        <f>VLOOKUP(D1570,'Appendix 3b. nax IBGE 2019'!$E$5:$O$1850,11,FALSE)</f>
        <v>2.4999999999999827</v>
      </c>
      <c r="J1570" s="147">
        <f t="shared" si="468"/>
        <v>5.9942924364547049E-3</v>
      </c>
      <c r="K1570" s="146">
        <f t="shared" si="472"/>
        <v>98030.888780751702</v>
      </c>
      <c r="L1570" s="146">
        <f t="shared" si="467"/>
        <v>587.62581515739237</v>
      </c>
      <c r="M1570" s="146">
        <f t="shared" si="469"/>
        <v>488685.37936586502</v>
      </c>
      <c r="N1570" s="146">
        <f t="shared" si="470"/>
        <v>5666080.8970452212</v>
      </c>
      <c r="O1570" s="145">
        <f t="shared" si="471"/>
        <v>57.798934269764082</v>
      </c>
    </row>
    <row r="1571" spans="1:15" x14ac:dyDescent="0.2">
      <c r="A1571" s="143" t="s">
        <v>40</v>
      </c>
      <c r="B1571" s="143" t="s">
        <v>3</v>
      </c>
      <c r="C1571" s="144" t="s">
        <v>74</v>
      </c>
      <c r="D1571" s="143" t="str">
        <f t="shared" si="465"/>
        <v>ROTotal25-29</v>
      </c>
      <c r="E1571" s="146">
        <f>VLOOKUP(D1571,'Appendix 1b. Person-years 2019'!$E$3:$F$1682,2,FALSE)</f>
        <v>156454.26759999999</v>
      </c>
      <c r="F1571" s="146">
        <f>VLOOKUP(D1571,'Appendix 2b.Deaths 2019'!$E$4:$F$1683,2,FALSE)</f>
        <v>194</v>
      </c>
      <c r="G1571" s="147">
        <f t="shared" si="466"/>
        <v>1.239978959832477E-3</v>
      </c>
      <c r="H1571" s="304">
        <v>5</v>
      </c>
      <c r="I1571" s="148">
        <f>VLOOKUP(D1571,'Appendix 3b. nax IBGE 2019'!$E$5:$O$1850,11,FALSE)</f>
        <v>2.4999999999999605</v>
      </c>
      <c r="J1571" s="147">
        <f t="shared" si="468"/>
        <v>6.1807348462482566E-3</v>
      </c>
      <c r="K1571" s="146">
        <f t="shared" si="472"/>
        <v>97443.262965594316</v>
      </c>
      <c r="L1571" s="146">
        <f t="shared" si="467"/>
        <v>602.27097094358101</v>
      </c>
      <c r="M1571" s="146">
        <f t="shared" si="469"/>
        <v>485710.63740061258</v>
      </c>
      <c r="N1571" s="146">
        <f t="shared" si="470"/>
        <v>5177395.517679356</v>
      </c>
      <c r="O1571" s="145">
        <f t="shared" si="471"/>
        <v>53.132411211510977</v>
      </c>
    </row>
    <row r="1572" spans="1:15" x14ac:dyDescent="0.2">
      <c r="A1572" s="143" t="s">
        <v>40</v>
      </c>
      <c r="B1572" s="143" t="s">
        <v>3</v>
      </c>
      <c r="C1572" s="144" t="s">
        <v>75</v>
      </c>
      <c r="D1572" s="143" t="str">
        <f t="shared" si="465"/>
        <v>ROTotal30-34</v>
      </c>
      <c r="E1572" s="146">
        <f>VLOOKUP(D1572,'Appendix 1b. Person-years 2019'!$E$3:$F$1682,2,FALSE)</f>
        <v>154411.03030000001</v>
      </c>
      <c r="F1572" s="146">
        <f>VLOOKUP(D1572,'Appendix 2b.Deaths 2019'!$E$4:$F$1683,2,FALSE)</f>
        <v>240</v>
      </c>
      <c r="G1572" s="147">
        <f t="shared" si="466"/>
        <v>1.5542931067405745E-3</v>
      </c>
      <c r="H1572" s="304">
        <v>5</v>
      </c>
      <c r="I1572" s="148">
        <f>VLOOKUP(D1572,'Appendix 3b. nax IBGE 2019'!$E$5:$O$1850,11,FALSE)</f>
        <v>2.5000000000000262</v>
      </c>
      <c r="J1572" s="147">
        <f t="shared" si="468"/>
        <v>7.7413845819719069E-3</v>
      </c>
      <c r="K1572" s="146">
        <f t="shared" si="472"/>
        <v>96840.991994650729</v>
      </c>
      <c r="L1572" s="146">
        <f t="shared" si="467"/>
        <v>749.683362330254</v>
      </c>
      <c r="M1572" s="146">
        <f t="shared" si="469"/>
        <v>482330.75156742806</v>
      </c>
      <c r="N1572" s="146">
        <f t="shared" si="470"/>
        <v>4691684.8802787438</v>
      </c>
      <c r="O1572" s="145">
        <f t="shared" si="471"/>
        <v>48.447302982376527</v>
      </c>
    </row>
    <row r="1573" spans="1:15" x14ac:dyDescent="0.2">
      <c r="A1573" s="143" t="s">
        <v>40</v>
      </c>
      <c r="B1573" s="143" t="s">
        <v>3</v>
      </c>
      <c r="C1573" s="144" t="s">
        <v>76</v>
      </c>
      <c r="D1573" s="143" t="str">
        <f t="shared" si="465"/>
        <v>ROTotal35-39</v>
      </c>
      <c r="E1573" s="146">
        <f>VLOOKUP(D1573,'Appendix 1b. Person-years 2019'!$E$3:$F$1682,2,FALSE)</f>
        <v>147095.34109999999</v>
      </c>
      <c r="F1573" s="146">
        <f>VLOOKUP(D1573,'Appendix 2b.Deaths 2019'!$E$4:$F$1683,2,FALSE)</f>
        <v>276</v>
      </c>
      <c r="G1573" s="147">
        <f t="shared" si="466"/>
        <v>1.8763340696995061E-3</v>
      </c>
      <c r="H1573" s="304">
        <v>5</v>
      </c>
      <c r="I1573" s="148">
        <f>VLOOKUP(D1573,'Appendix 3b. nax IBGE 2019'!$E$5:$O$1850,11,FALSE)</f>
        <v>2.5000000000000013</v>
      </c>
      <c r="J1573" s="147">
        <f t="shared" si="468"/>
        <v>9.3378679490695466E-3</v>
      </c>
      <c r="K1573" s="146">
        <f t="shared" si="472"/>
        <v>96091.308632320477</v>
      </c>
      <c r="L1573" s="146">
        <f t="shared" si="467"/>
        <v>897.28795106189523</v>
      </c>
      <c r="M1573" s="146">
        <f t="shared" si="469"/>
        <v>478213.32328394765</v>
      </c>
      <c r="N1573" s="146">
        <f t="shared" si="470"/>
        <v>4209354.1287113158</v>
      </c>
      <c r="O1573" s="145">
        <f t="shared" si="471"/>
        <v>43.805773785616779</v>
      </c>
    </row>
    <row r="1574" spans="1:15" x14ac:dyDescent="0.2">
      <c r="A1574" s="143" t="s">
        <v>40</v>
      </c>
      <c r="B1574" s="143" t="s">
        <v>3</v>
      </c>
      <c r="C1574" s="144" t="s">
        <v>77</v>
      </c>
      <c r="D1574" s="143" t="str">
        <f t="shared" si="465"/>
        <v>ROTotal40-44</v>
      </c>
      <c r="E1574" s="146">
        <f>VLOOKUP(D1574,'Appendix 1b. Person-years 2019'!$E$3:$F$1682,2,FALSE)</f>
        <v>130114.8538</v>
      </c>
      <c r="F1574" s="146">
        <f>VLOOKUP(D1574,'Appendix 2b.Deaths 2019'!$E$4:$F$1683,2,FALSE)</f>
        <v>330</v>
      </c>
      <c r="G1574" s="147">
        <f t="shared" si="466"/>
        <v>2.5362208107864775E-3</v>
      </c>
      <c r="H1574" s="304">
        <v>5</v>
      </c>
      <c r="I1574" s="148">
        <f>VLOOKUP(D1574,'Appendix 3b. nax IBGE 2019'!$E$5:$O$1850,11,FALSE)</f>
        <v>2.5000000000000107</v>
      </c>
      <c r="J1574" s="147">
        <f t="shared" si="468"/>
        <v>1.2601205455141573E-2</v>
      </c>
      <c r="K1574" s="146">
        <f t="shared" si="472"/>
        <v>95194.020681258582</v>
      </c>
      <c r="L1574" s="146">
        <f t="shared" si="467"/>
        <v>1199.5594127055354</v>
      </c>
      <c r="M1574" s="146">
        <f t="shared" si="469"/>
        <v>472971.2048745291</v>
      </c>
      <c r="N1574" s="146">
        <f t="shared" si="470"/>
        <v>3731140.8054273683</v>
      </c>
      <c r="O1574" s="145">
        <f t="shared" si="471"/>
        <v>39.195117284944558</v>
      </c>
    </row>
    <row r="1575" spans="1:15" x14ac:dyDescent="0.2">
      <c r="A1575" s="143" t="s">
        <v>40</v>
      </c>
      <c r="B1575" s="143" t="s">
        <v>3</v>
      </c>
      <c r="C1575" s="144" t="s">
        <v>78</v>
      </c>
      <c r="D1575" s="143" t="str">
        <f t="shared" si="465"/>
        <v>ROTotal45-49</v>
      </c>
      <c r="E1575" s="146">
        <f>VLOOKUP(D1575,'Appendix 1b. Person-years 2019'!$E$3:$F$1682,2,FALSE)</f>
        <v>112948.269</v>
      </c>
      <c r="F1575" s="146">
        <f>VLOOKUP(D1575,'Appendix 2b.Deaths 2019'!$E$4:$F$1683,2,FALSE)</f>
        <v>361</v>
      </c>
      <c r="G1575" s="147">
        <f t="shared" si="466"/>
        <v>3.1961534532237942E-3</v>
      </c>
      <c r="H1575" s="304">
        <v>5</v>
      </c>
      <c r="I1575" s="148">
        <f>VLOOKUP(D1575,'Appendix 3b. nax IBGE 2019'!$E$5:$O$1850,11,FALSE)</f>
        <v>2.4999999999999902</v>
      </c>
      <c r="J1575" s="147">
        <f t="shared" si="468"/>
        <v>1.5854087028608476E-2</v>
      </c>
      <c r="K1575" s="146">
        <f t="shared" si="472"/>
        <v>93994.461268553045</v>
      </c>
      <c r="L1575" s="146">
        <f t="shared" si="467"/>
        <v>1490.1963691588087</v>
      </c>
      <c r="M1575" s="146">
        <f t="shared" si="469"/>
        <v>466246.81541986822</v>
      </c>
      <c r="N1575" s="146">
        <f t="shared" si="470"/>
        <v>3258169.6005528392</v>
      </c>
      <c r="O1575" s="145">
        <f t="shared" si="471"/>
        <v>34.663421190785613</v>
      </c>
    </row>
    <row r="1576" spans="1:15" x14ac:dyDescent="0.2">
      <c r="A1576" s="143" t="s">
        <v>40</v>
      </c>
      <c r="B1576" s="143" t="s">
        <v>3</v>
      </c>
      <c r="C1576" s="144" t="s">
        <v>79</v>
      </c>
      <c r="D1576" s="143" t="str">
        <f t="shared" si="465"/>
        <v>ROTotal50-54</v>
      </c>
      <c r="E1576" s="146">
        <f>VLOOKUP(D1576,'Appendix 1b. Person-years 2019'!$E$3:$F$1682,2,FALSE)</f>
        <v>99957.356899999999</v>
      </c>
      <c r="F1576" s="146">
        <f>VLOOKUP(D1576,'Appendix 2b.Deaths 2019'!$E$4:$F$1683,2,FALSE)</f>
        <v>487</v>
      </c>
      <c r="G1576" s="147">
        <f t="shared" si="466"/>
        <v>4.8720776049251463E-3</v>
      </c>
      <c r="H1576" s="304">
        <v>5</v>
      </c>
      <c r="I1576" s="148">
        <f>VLOOKUP(D1576,'Appendix 3b. nax IBGE 2019'!$E$5:$O$1850,11,FALSE)</f>
        <v>2.4999999999999916</v>
      </c>
      <c r="J1576" s="147">
        <f t="shared" si="468"/>
        <v>2.4067244319472818E-2</v>
      </c>
      <c r="K1576" s="146">
        <f t="shared" si="472"/>
        <v>92504.264899394242</v>
      </c>
      <c r="L1576" s="146">
        <f t="shared" si="467"/>
        <v>2226.3227439269549</v>
      </c>
      <c r="M1576" s="146">
        <f t="shared" si="469"/>
        <v>456955.5176371538</v>
      </c>
      <c r="N1576" s="146">
        <f t="shared" si="470"/>
        <v>2791922.7851329711</v>
      </c>
      <c r="O1576" s="145">
        <f t="shared" si="471"/>
        <v>30.181557446777287</v>
      </c>
    </row>
    <row r="1577" spans="1:15" x14ac:dyDescent="0.2">
      <c r="A1577" s="143" t="s">
        <v>40</v>
      </c>
      <c r="B1577" s="143" t="s">
        <v>3</v>
      </c>
      <c r="C1577" s="144" t="s">
        <v>80</v>
      </c>
      <c r="D1577" s="143" t="str">
        <f t="shared" si="465"/>
        <v>ROTotal55-59</v>
      </c>
      <c r="E1577" s="146">
        <f>VLOOKUP(D1577,'Appendix 1b. Person-years 2019'!$E$3:$F$1682,2,FALSE)</f>
        <v>82275.044500000004</v>
      </c>
      <c r="F1577" s="146">
        <f>VLOOKUP(D1577,'Appendix 2b.Deaths 2019'!$E$4:$F$1683,2,FALSE)</f>
        <v>605</v>
      </c>
      <c r="G1577" s="147">
        <f t="shared" si="466"/>
        <v>7.35338405073728E-3</v>
      </c>
      <c r="H1577" s="304">
        <v>5</v>
      </c>
      <c r="I1577" s="148">
        <f>VLOOKUP(D1577,'Appendix 3b. nax IBGE 2019'!$E$5:$O$1850,11,FALSE)</f>
        <v>2.4999999999999964</v>
      </c>
      <c r="J1577" s="147">
        <f t="shared" si="468"/>
        <v>3.6103218181790728E-2</v>
      </c>
      <c r="K1577" s="146">
        <f t="shared" si="472"/>
        <v>90277.942155467288</v>
      </c>
      <c r="L1577" s="146">
        <f t="shared" si="467"/>
        <v>3259.3242426419183</v>
      </c>
      <c r="M1577" s="146">
        <f t="shared" si="469"/>
        <v>443241.40017073165</v>
      </c>
      <c r="N1577" s="146">
        <f t="shared" si="470"/>
        <v>2334967.2674958175</v>
      </c>
      <c r="O1577" s="145">
        <f t="shared" si="471"/>
        <v>25.86420571566396</v>
      </c>
    </row>
    <row r="1578" spans="1:15" x14ac:dyDescent="0.2">
      <c r="A1578" s="143" t="s">
        <v>40</v>
      </c>
      <c r="B1578" s="143" t="s">
        <v>3</v>
      </c>
      <c r="C1578" s="144" t="s">
        <v>81</v>
      </c>
      <c r="D1578" s="143" t="str">
        <f t="shared" si="465"/>
        <v>ROTotal60-64</v>
      </c>
      <c r="E1578" s="146">
        <f>VLOOKUP(D1578,'Appendix 1b. Person-years 2019'!$E$3:$F$1682,2,FALSE)</f>
        <v>62188.571799999998</v>
      </c>
      <c r="F1578" s="146">
        <f>VLOOKUP(D1578,'Appendix 2b.Deaths 2019'!$E$4:$F$1683,2,FALSE)</f>
        <v>692</v>
      </c>
      <c r="G1578" s="147">
        <f t="shared" si="466"/>
        <v>1.1127446409695487E-2</v>
      </c>
      <c r="H1578" s="304">
        <v>5</v>
      </c>
      <c r="I1578" s="148">
        <f>VLOOKUP(D1578,'Appendix 3b. nax IBGE 2019'!$E$5:$O$1850,11,FALSE)</f>
        <v>2.5000000000000053</v>
      </c>
      <c r="J1578" s="147">
        <f t="shared" si="468"/>
        <v>5.4131372190640847E-2</v>
      </c>
      <c r="K1578" s="146">
        <f t="shared" si="472"/>
        <v>87018.617912825372</v>
      </c>
      <c r="L1578" s="146">
        <f t="shared" si="467"/>
        <v>4710.4371937543165</v>
      </c>
      <c r="M1578" s="146">
        <f t="shared" si="469"/>
        <v>423316.99657974107</v>
      </c>
      <c r="N1578" s="146">
        <f t="shared" si="470"/>
        <v>1891725.8673250857</v>
      </c>
      <c r="O1578" s="145">
        <f t="shared" si="471"/>
        <v>21.739323293093474</v>
      </c>
    </row>
    <row r="1579" spans="1:15" x14ac:dyDescent="0.2">
      <c r="A1579" s="143" t="s">
        <v>40</v>
      </c>
      <c r="B1579" s="143" t="s">
        <v>3</v>
      </c>
      <c r="C1579" s="144" t="s">
        <v>82</v>
      </c>
      <c r="D1579" s="143" t="str">
        <f t="shared" si="465"/>
        <v>ROTotal65-69</v>
      </c>
      <c r="E1579" s="146">
        <f>VLOOKUP(D1579,'Appendix 1b. Person-years 2019'!$E$3:$F$1682,2,FALSE)</f>
        <v>43640.752899999999</v>
      </c>
      <c r="F1579" s="146">
        <f>VLOOKUP(D1579,'Appendix 2b.Deaths 2019'!$E$4:$F$1683,2,FALSE)</f>
        <v>766</v>
      </c>
      <c r="G1579" s="147">
        <f t="shared" si="466"/>
        <v>1.7552401118175943E-2</v>
      </c>
      <c r="H1579" s="304">
        <v>5</v>
      </c>
      <c r="I1579" s="148">
        <f>VLOOKUP(D1579,'Appendix 3b. nax IBGE 2019'!$E$5:$O$1850,11,FALSE)</f>
        <v>2.4999999999999947</v>
      </c>
      <c r="J1579" s="147">
        <f t="shared" si="468"/>
        <v>8.4072806532410518E-2</v>
      </c>
      <c r="K1579" s="146">
        <f t="shared" si="472"/>
        <v>82308.180719071053</v>
      </c>
      <c r="L1579" s="146">
        <f t="shared" si="467"/>
        <v>6919.8797536291422</v>
      </c>
      <c r="M1579" s="146">
        <f t="shared" si="469"/>
        <v>394241.20421128237</v>
      </c>
      <c r="N1579" s="146">
        <f t="shared" si="470"/>
        <v>1468408.8707453446</v>
      </c>
      <c r="O1579" s="145">
        <f t="shared" si="471"/>
        <v>17.840375742931588</v>
      </c>
    </row>
    <row r="1580" spans="1:15" x14ac:dyDescent="0.2">
      <c r="A1580" s="143" t="s">
        <v>40</v>
      </c>
      <c r="B1580" s="143" t="s">
        <v>3</v>
      </c>
      <c r="C1580" s="144" t="s">
        <v>19</v>
      </c>
      <c r="D1580" s="143" t="str">
        <f t="shared" si="465"/>
        <v>ROTotal70-74</v>
      </c>
      <c r="E1580" s="146">
        <f>VLOOKUP(D1580,'Appendix 1b. Person-years 2019'!$E$3:$F$1682,2,FALSE)</f>
        <v>28343.487000000001</v>
      </c>
      <c r="F1580" s="146">
        <f>VLOOKUP(D1580,'Appendix 2b.Deaths 2019'!$E$4:$F$1683,2,FALSE)</f>
        <v>806</v>
      </c>
      <c r="G1580" s="147">
        <f t="shared" si="466"/>
        <v>2.8436868053673139E-2</v>
      </c>
      <c r="H1580" s="304">
        <v>5</v>
      </c>
      <c r="I1580" s="148">
        <f>VLOOKUP(D1580,'Appendix 3b. nax IBGE 2019'!$E$5:$O$1850,11,FALSE)</f>
        <v>2.4999999999999969</v>
      </c>
      <c r="J1580" s="147">
        <f t="shared" si="468"/>
        <v>0.13274706344884707</v>
      </c>
      <c r="K1580" s="146">
        <f t="shared" si="472"/>
        <v>75388.300965441915</v>
      </c>
      <c r="L1580" s="146">
        <f t="shared" si="467"/>
        <v>10007.575571560297</v>
      </c>
      <c r="M1580" s="146">
        <f t="shared" si="469"/>
        <v>351922.56589830876</v>
      </c>
      <c r="N1580" s="146">
        <f t="shared" si="470"/>
        <v>1074167.6665340622</v>
      </c>
      <c r="O1580" s="145">
        <f t="shared" si="471"/>
        <v>14.248466310793527</v>
      </c>
    </row>
    <row r="1581" spans="1:15" x14ac:dyDescent="0.2">
      <c r="A1581" s="143" t="s">
        <v>40</v>
      </c>
      <c r="B1581" s="143" t="s">
        <v>3</v>
      </c>
      <c r="C1581" s="144" t="s">
        <v>20</v>
      </c>
      <c r="D1581" s="143" t="str">
        <f t="shared" si="465"/>
        <v>ROTotal75-79</v>
      </c>
      <c r="E1581" s="146">
        <f>VLOOKUP(D1581,'Appendix 1b. Person-years 2019'!$E$3:$F$1682,2,FALSE)</f>
        <v>17811.035500000002</v>
      </c>
      <c r="F1581" s="146">
        <f>VLOOKUP(D1581,'Appendix 2b.Deaths 2019'!$E$4:$F$1683,2,FALSE)</f>
        <v>840</v>
      </c>
      <c r="G1581" s="147">
        <f t="shared" si="466"/>
        <v>4.7161772261921545E-2</v>
      </c>
      <c r="H1581" s="304">
        <v>5</v>
      </c>
      <c r="I1581" s="148">
        <f>VLOOKUP(D1581,'Appendix 3b. nax IBGE 2019'!$E$5:$O$1850,11,FALSE)</f>
        <v>2.4999999999999996</v>
      </c>
      <c r="J1581" s="147">
        <f t="shared" si="468"/>
        <v>0.21093830102407279</v>
      </c>
      <c r="K1581" s="146">
        <f t="shared" si="472"/>
        <v>65380.725393881614</v>
      </c>
      <c r="L1581" s="146">
        <f t="shared" si="467"/>
        <v>13791.299134306841</v>
      </c>
      <c r="M1581" s="146">
        <f t="shared" si="469"/>
        <v>292425.37913364096</v>
      </c>
      <c r="N1581" s="146">
        <f t="shared" si="470"/>
        <v>722245.10063575348</v>
      </c>
      <c r="O1581" s="145">
        <f t="shared" si="471"/>
        <v>11.046758754734492</v>
      </c>
    </row>
    <row r="1582" spans="1:15" x14ac:dyDescent="0.2">
      <c r="A1582" s="143" t="s">
        <v>40</v>
      </c>
      <c r="B1582" s="143" t="s">
        <v>3</v>
      </c>
      <c r="C1582" s="144" t="s">
        <v>21</v>
      </c>
      <c r="D1582" s="143" t="str">
        <f t="shared" si="465"/>
        <v>ROTotal80-84</v>
      </c>
      <c r="E1582" s="146">
        <f>VLOOKUP(D1582,'Appendix 1b. Person-years 2019'!$E$3:$F$1682,2,FALSE)</f>
        <v>10201.930700000001</v>
      </c>
      <c r="F1582" s="146">
        <f>VLOOKUP(D1582,'Appendix 2b.Deaths 2019'!$E$4:$F$1683,2,FALSE)</f>
        <v>798</v>
      </c>
      <c r="G1582" s="147">
        <f t="shared" si="466"/>
        <v>7.8220488206217673E-2</v>
      </c>
      <c r="H1582" s="304">
        <v>5</v>
      </c>
      <c r="I1582" s="148">
        <f>VLOOKUP(D1582,'Appendix 3b. nax IBGE 2019'!$E$5:$O$1850,11,FALSE)</f>
        <v>2.4999999999999996</v>
      </c>
      <c r="J1582" s="147">
        <f t="shared" si="468"/>
        <v>0.32713148070932302</v>
      </c>
      <c r="K1582" s="146">
        <f t="shared" si="472"/>
        <v>51589.426259574771</v>
      </c>
      <c r="L1582" s="146">
        <f t="shared" si="467"/>
        <v>16876.525401239127</v>
      </c>
      <c r="M1582" s="146">
        <f t="shared" si="469"/>
        <v>215755.81779477606</v>
      </c>
      <c r="N1582" s="146">
        <f t="shared" si="470"/>
        <v>429819.72150211252</v>
      </c>
      <c r="O1582" s="145">
        <f t="shared" si="471"/>
        <v>8.3315468433289634</v>
      </c>
    </row>
    <row r="1583" spans="1:15" x14ac:dyDescent="0.2">
      <c r="A1583" s="143" t="s">
        <v>40</v>
      </c>
      <c r="B1583" s="143" t="s">
        <v>3</v>
      </c>
      <c r="C1583" s="144" t="s">
        <v>22</v>
      </c>
      <c r="D1583" s="143" t="str">
        <f t="shared" si="465"/>
        <v>ROTotal85-89</v>
      </c>
      <c r="E1583" s="146">
        <f>VLOOKUP(D1583,'Appendix 1b. Person-years 2019'!$E$3:$F$1682,2,FALSE)</f>
        <v>4664.6842999999999</v>
      </c>
      <c r="F1583" s="146">
        <f>VLOOKUP(D1583,'Appendix 2b.Deaths 2019'!$E$4:$F$1683,2,FALSE)</f>
        <v>663</v>
      </c>
      <c r="G1583" s="147">
        <f t="shared" si="466"/>
        <v>0.14213180514702786</v>
      </c>
      <c r="H1583" s="304">
        <v>5</v>
      </c>
      <c r="I1583" s="148">
        <f>VLOOKUP(D1583,'Appendix 3b. nax IBGE 2019'!$E$5:$O$1850,11,FALSE)</f>
        <v>2.4999999999999996</v>
      </c>
      <c r="J1583" s="147">
        <f t="shared" si="468"/>
        <v>0.52434409417643835</v>
      </c>
      <c r="K1583" s="146">
        <f t="shared" si="472"/>
        <v>34712.900858335648</v>
      </c>
      <c r="L1583" s="146">
        <f t="shared" si="467"/>
        <v>18201.504556800515</v>
      </c>
      <c r="M1583" s="146">
        <f t="shared" si="469"/>
        <v>128060.74289967694</v>
      </c>
      <c r="N1583" s="146">
        <f t="shared" si="470"/>
        <v>214063.90370733646</v>
      </c>
      <c r="O1583" s="145">
        <f t="shared" si="471"/>
        <v>6.1666959088477631</v>
      </c>
    </row>
    <row r="1584" spans="1:15" x14ac:dyDescent="0.2">
      <c r="A1584" s="143" t="s">
        <v>40</v>
      </c>
      <c r="B1584" s="143" t="s">
        <v>3</v>
      </c>
      <c r="C1584" s="144" t="s">
        <v>5</v>
      </c>
      <c r="D1584" s="143" t="str">
        <f t="shared" si="465"/>
        <v>ROTotal90+</v>
      </c>
      <c r="E1584" s="8">
        <f>VLOOKUP(D1584,'Appendix 1b. Person-years 2019'!$E$3:$F$1682,2,FALSE)</f>
        <v>2536.6442999999999</v>
      </c>
      <c r="F1584" s="8">
        <f>VLOOKUP(D1584,'Appendix 2b.Deaths 2019'!$E$4:$F$1683,2,FALSE)</f>
        <v>487</v>
      </c>
      <c r="G1584" s="7">
        <f t="shared" si="466"/>
        <v>0.19198592408088119</v>
      </c>
      <c r="H1584" s="306"/>
      <c r="I1584" s="148">
        <f>VLOOKUP(D1584,'Appendix 3b. nax IBGE 2019'!$E$5:$O$1850,11,FALSE)</f>
        <v>0</v>
      </c>
      <c r="J1584" s="7">
        <v>1</v>
      </c>
      <c r="K1584" s="8">
        <f t="shared" si="472"/>
        <v>16511.396301535133</v>
      </c>
      <c r="L1584" s="8">
        <f t="shared" si="467"/>
        <v>16511.396301535133</v>
      </c>
      <c r="M1584" s="8">
        <f>K1584*O1584</f>
        <v>86003.1608076595</v>
      </c>
      <c r="N1584" s="8">
        <f>M1584</f>
        <v>86003.1608076595</v>
      </c>
      <c r="O1584" s="142">
        <f>1/G1584</f>
        <v>5.2087151950718686</v>
      </c>
    </row>
    <row r="1585" spans="1:15" x14ac:dyDescent="0.2">
      <c r="A1585" s="143" t="s">
        <v>43</v>
      </c>
      <c r="B1585" s="143" t="s">
        <v>3</v>
      </c>
      <c r="C1585" s="144">
        <v>0</v>
      </c>
      <c r="D1585" s="143" t="str">
        <f t="shared" si="465"/>
        <v>RRTotal0</v>
      </c>
      <c r="E1585" s="151">
        <f>VLOOKUP(D1585,'Appendix 1b. Person-years 2019'!$E$3:$F$1682,2,FALSE)</f>
        <v>12031.466</v>
      </c>
      <c r="F1585" s="151">
        <f>VLOOKUP(D1585,'Appendix 2b.Deaths 2019'!$E$4:$F$1683,2,FALSE)</f>
        <v>240</v>
      </c>
      <c r="G1585" s="152">
        <f t="shared" si="466"/>
        <v>1.9947693822182599E-2</v>
      </c>
      <c r="H1585" s="307">
        <v>1</v>
      </c>
      <c r="I1585" s="148">
        <f>VLOOKUP(D1585,'Appendix 3b. nax IBGE 2019'!$E$5:$O$1850,11,FALSE)</f>
        <v>9.9994806752066678E-2</v>
      </c>
      <c r="J1585" s="152">
        <f t="shared" ref="J1585:J1603" si="473">(H1585*G1585)/(1+(H1585-I1585)*G1585)</f>
        <v>1.9595888290368509E-2</v>
      </c>
      <c r="K1585" s="151">
        <v>100000</v>
      </c>
      <c r="L1585" s="151">
        <f t="shared" si="467"/>
        <v>1959.5888290368509</v>
      </c>
      <c r="M1585" s="151">
        <f t="shared" ref="M1585:M1603" si="474">K1586*H1585+L1585*I1585</f>
        <v>98236.359877236202</v>
      </c>
      <c r="N1585" s="151">
        <f t="shared" ref="N1585:N1603" si="475">N1586+M1585</f>
        <v>7365753.8896877021</v>
      </c>
      <c r="O1585" s="150">
        <f t="shared" ref="O1585:O1603" si="476">N1585/K1585</f>
        <v>73.657538896877014</v>
      </c>
    </row>
    <row r="1586" spans="1:15" x14ac:dyDescent="0.2">
      <c r="A1586" s="143" t="s">
        <v>43</v>
      </c>
      <c r="B1586" s="143" t="s">
        <v>3</v>
      </c>
      <c r="C1586" s="149" t="s">
        <v>107</v>
      </c>
      <c r="D1586" s="143" t="str">
        <f t="shared" si="465"/>
        <v>RRTotal01-04</v>
      </c>
      <c r="E1586" s="146">
        <f>VLOOKUP(D1586,'Appendix 1b. Person-years 2019'!$E$3:$F$1682,2,FALSE)</f>
        <v>45690.141799999998</v>
      </c>
      <c r="F1586" s="146">
        <f>VLOOKUP(D1586,'Appendix 2b.Deaths 2019'!$E$4:$F$1683,2,FALSE)</f>
        <v>59</v>
      </c>
      <c r="G1586" s="147">
        <f t="shared" si="466"/>
        <v>1.2913070013715739E-3</v>
      </c>
      <c r="H1586" s="304">
        <v>4</v>
      </c>
      <c r="I1586" s="148">
        <f>VLOOKUP(D1586,'Appendix 3b. nax IBGE 2019'!$E$5:$O$1850,11,FALSE)</f>
        <v>1.4969194796759384</v>
      </c>
      <c r="J1586" s="147">
        <f t="shared" si="473"/>
        <v>5.1485865104169094E-3</v>
      </c>
      <c r="K1586" s="146">
        <f t="shared" ref="K1586:K1604" si="477">K1585-L1585</f>
        <v>98040.411170963154</v>
      </c>
      <c r="L1586" s="146">
        <f t="shared" si="467"/>
        <v>504.76953843054815</v>
      </c>
      <c r="M1586" s="146">
        <f t="shared" si="474"/>
        <v>390898.1658849541</v>
      </c>
      <c r="N1586" s="146">
        <f t="shared" si="475"/>
        <v>7267517.5298104659</v>
      </c>
      <c r="O1586" s="145">
        <f t="shared" si="476"/>
        <v>74.127774894143883</v>
      </c>
    </row>
    <row r="1587" spans="1:15" x14ac:dyDescent="0.2">
      <c r="A1587" s="143" t="s">
        <v>43</v>
      </c>
      <c r="B1587" s="143" t="s">
        <v>3</v>
      </c>
      <c r="C1587" s="149" t="s">
        <v>106</v>
      </c>
      <c r="D1587" s="143" t="str">
        <f t="shared" si="465"/>
        <v>RRTotal05-09</v>
      </c>
      <c r="E1587" s="146">
        <f>VLOOKUP(D1587,'Appendix 1b. Person-years 2019'!$E$3:$F$1682,2,FALSE)</f>
        <v>54576.192000000003</v>
      </c>
      <c r="F1587" s="146">
        <f>VLOOKUP(D1587,'Appendix 2b.Deaths 2019'!$E$4:$F$1683,2,FALSE)</f>
        <v>33</v>
      </c>
      <c r="G1587" s="147">
        <f t="shared" si="466"/>
        <v>6.046592624124453E-4</v>
      </c>
      <c r="H1587" s="304">
        <v>5</v>
      </c>
      <c r="I1587" s="148">
        <f>VLOOKUP(D1587,'Appendix 3b. nax IBGE 2019'!$E$5:$O$1850,11,FALSE)</f>
        <v>2.4999999999999267</v>
      </c>
      <c r="J1587" s="147">
        <f t="shared" si="473"/>
        <v>3.0187330498139251E-3</v>
      </c>
      <c r="K1587" s="146">
        <f t="shared" si="477"/>
        <v>97535.641632532599</v>
      </c>
      <c r="L1587" s="146">
        <f t="shared" si="467"/>
        <v>294.43406493093318</v>
      </c>
      <c r="M1587" s="146">
        <f t="shared" si="474"/>
        <v>486942.12300033571</v>
      </c>
      <c r="N1587" s="146">
        <f t="shared" si="475"/>
        <v>6876619.3639255119</v>
      </c>
      <c r="O1587" s="145">
        <f t="shared" si="476"/>
        <v>70.503656394995659</v>
      </c>
    </row>
    <row r="1588" spans="1:15" x14ac:dyDescent="0.2">
      <c r="A1588" s="143" t="s">
        <v>43</v>
      </c>
      <c r="B1588" s="143" t="s">
        <v>3</v>
      </c>
      <c r="C1588" s="149" t="s">
        <v>71</v>
      </c>
      <c r="D1588" s="143" t="str">
        <f t="shared" si="465"/>
        <v>RRTotal10-14</v>
      </c>
      <c r="E1588" s="146">
        <f>VLOOKUP(D1588,'Appendix 1b. Person-years 2019'!$E$3:$F$1682,2,FALSE)</f>
        <v>52575.530100000004</v>
      </c>
      <c r="F1588" s="146">
        <f>VLOOKUP(D1588,'Appendix 2b.Deaths 2019'!$E$4:$F$1683,2,FALSE)</f>
        <v>24</v>
      </c>
      <c r="G1588" s="147">
        <f t="shared" si="466"/>
        <v>4.5648612490166787E-4</v>
      </c>
      <c r="H1588" s="304">
        <v>5</v>
      </c>
      <c r="I1588" s="148">
        <f>VLOOKUP(D1588,'Appendix 3b. nax IBGE 2019'!$E$5:$O$1850,11,FALSE)</f>
        <v>2.4999999999999445</v>
      </c>
      <c r="J1588" s="147">
        <f t="shared" si="473"/>
        <v>2.2798288489166369E-3</v>
      </c>
      <c r="K1588" s="146">
        <f t="shared" si="477"/>
        <v>97241.207567601668</v>
      </c>
      <c r="L1588" s="146">
        <f t="shared" si="467"/>
        <v>221.69331031610906</v>
      </c>
      <c r="M1588" s="146">
        <f t="shared" si="474"/>
        <v>485651.80456221802</v>
      </c>
      <c r="N1588" s="146">
        <f t="shared" si="475"/>
        <v>6389677.2409251761</v>
      </c>
      <c r="O1588" s="145">
        <f t="shared" si="476"/>
        <v>65.709562856704551</v>
      </c>
    </row>
    <row r="1589" spans="1:15" x14ac:dyDescent="0.2">
      <c r="A1589" s="143" t="s">
        <v>43</v>
      </c>
      <c r="B1589" s="143" t="s">
        <v>3</v>
      </c>
      <c r="C1589" s="144" t="s">
        <v>72</v>
      </c>
      <c r="D1589" s="143" t="str">
        <f t="shared" si="465"/>
        <v>RRTotal15-19</v>
      </c>
      <c r="E1589" s="146">
        <f>VLOOKUP(D1589,'Appendix 1b. Person-years 2019'!$E$3:$F$1682,2,FALSE)</f>
        <v>53701.403100000003</v>
      </c>
      <c r="F1589" s="146">
        <f>VLOOKUP(D1589,'Appendix 2b.Deaths 2019'!$E$4:$F$1683,2,FALSE)</f>
        <v>88</v>
      </c>
      <c r="G1589" s="147">
        <f t="shared" si="466"/>
        <v>1.638690889251644E-3</v>
      </c>
      <c r="H1589" s="304">
        <v>5</v>
      </c>
      <c r="I1589" s="148">
        <f>VLOOKUP(D1589,'Appendix 3b. nax IBGE 2019'!$E$5:$O$1850,11,FALSE)</f>
        <v>2.4999999999999747</v>
      </c>
      <c r="J1589" s="147">
        <f t="shared" si="473"/>
        <v>8.1600250494965332E-3</v>
      </c>
      <c r="K1589" s="146">
        <f t="shared" si="477"/>
        <v>97019.514257285555</v>
      </c>
      <c r="L1589" s="146">
        <f t="shared" si="467"/>
        <v>791.68166662943622</v>
      </c>
      <c r="M1589" s="146">
        <f t="shared" si="474"/>
        <v>483118.3671198542</v>
      </c>
      <c r="N1589" s="146">
        <f t="shared" si="475"/>
        <v>5904025.4363629576</v>
      </c>
      <c r="O1589" s="145">
        <f t="shared" si="476"/>
        <v>60.853999131619055</v>
      </c>
    </row>
    <row r="1590" spans="1:15" x14ac:dyDescent="0.2">
      <c r="A1590" s="143" t="s">
        <v>43</v>
      </c>
      <c r="B1590" s="143" t="s">
        <v>3</v>
      </c>
      <c r="C1590" s="144" t="s">
        <v>73</v>
      </c>
      <c r="D1590" s="143" t="str">
        <f t="shared" si="465"/>
        <v>RRTotal20-24</v>
      </c>
      <c r="E1590" s="146">
        <f>VLOOKUP(D1590,'Appendix 1b. Person-years 2019'!$E$3:$F$1682,2,FALSE)</f>
        <v>59485.822699999997</v>
      </c>
      <c r="F1590" s="146">
        <f>VLOOKUP(D1590,'Appendix 2b.Deaths 2019'!$E$4:$F$1683,2,FALSE)</f>
        <v>110</v>
      </c>
      <c r="G1590" s="147">
        <f t="shared" si="466"/>
        <v>1.8491801072459573E-3</v>
      </c>
      <c r="H1590" s="304">
        <v>5</v>
      </c>
      <c r="I1590" s="148">
        <f>VLOOKUP(D1590,'Appendix 3b. nax IBGE 2019'!$E$5:$O$1850,11,FALSE)</f>
        <v>2.4999999999999467</v>
      </c>
      <c r="J1590" s="147">
        <f t="shared" si="473"/>
        <v>9.2033538889015314E-3</v>
      </c>
      <c r="K1590" s="146">
        <f t="shared" si="477"/>
        <v>96227.832590656122</v>
      </c>
      <c r="L1590" s="146">
        <f t="shared" si="467"/>
        <v>885.61879729378052</v>
      </c>
      <c r="M1590" s="146">
        <f t="shared" si="474"/>
        <v>478925.11596004618</v>
      </c>
      <c r="N1590" s="146">
        <f t="shared" si="475"/>
        <v>5420907.0692431033</v>
      </c>
      <c r="O1590" s="145">
        <f t="shared" si="476"/>
        <v>56.334086753290151</v>
      </c>
    </row>
    <row r="1591" spans="1:15" x14ac:dyDescent="0.2">
      <c r="A1591" s="143" t="s">
        <v>43</v>
      </c>
      <c r="B1591" s="143" t="s">
        <v>3</v>
      </c>
      <c r="C1591" s="144" t="s">
        <v>74</v>
      </c>
      <c r="D1591" s="143" t="str">
        <f t="shared" si="465"/>
        <v>RRTotal25-29</v>
      </c>
      <c r="E1591" s="146">
        <f>VLOOKUP(D1591,'Appendix 1b. Person-years 2019'!$E$3:$F$1682,2,FALSE)</f>
        <v>59586.071600000003</v>
      </c>
      <c r="F1591" s="146">
        <f>VLOOKUP(D1591,'Appendix 2b.Deaths 2019'!$E$4:$F$1683,2,FALSE)</f>
        <v>97</v>
      </c>
      <c r="G1591" s="147">
        <f t="shared" si="466"/>
        <v>1.627897214824949E-3</v>
      </c>
      <c r="H1591" s="304">
        <v>5</v>
      </c>
      <c r="I1591" s="148">
        <f>VLOOKUP(D1591,'Appendix 3b. nax IBGE 2019'!$E$5:$O$1850,11,FALSE)</f>
        <v>2.5000000000000342</v>
      </c>
      <c r="J1591" s="147">
        <f t="shared" si="473"/>
        <v>8.1064947236681121E-3</v>
      </c>
      <c r="K1591" s="146">
        <f t="shared" si="477"/>
        <v>95342.213793362345</v>
      </c>
      <c r="L1591" s="146">
        <f t="shared" si="467"/>
        <v>772.89115305872895</v>
      </c>
      <c r="M1591" s="146">
        <f t="shared" si="474"/>
        <v>474778.84108416492</v>
      </c>
      <c r="N1591" s="146">
        <f t="shared" si="475"/>
        <v>4941981.9532830575</v>
      </c>
      <c r="O1591" s="145">
        <f t="shared" si="476"/>
        <v>51.834143100494217</v>
      </c>
    </row>
    <row r="1592" spans="1:15" x14ac:dyDescent="0.2">
      <c r="A1592" s="143" t="s">
        <v>43</v>
      </c>
      <c r="B1592" s="143" t="s">
        <v>3</v>
      </c>
      <c r="C1592" s="144" t="s">
        <v>75</v>
      </c>
      <c r="D1592" s="143" t="str">
        <f t="shared" si="465"/>
        <v>RRTotal30-34</v>
      </c>
      <c r="E1592" s="146">
        <f>VLOOKUP(D1592,'Appendix 1b. Person-years 2019'!$E$3:$F$1682,2,FALSE)</f>
        <v>55475.279300000002</v>
      </c>
      <c r="F1592" s="146">
        <f>VLOOKUP(D1592,'Appendix 2b.Deaths 2019'!$E$4:$F$1683,2,FALSE)</f>
        <v>92</v>
      </c>
      <c r="G1592" s="147">
        <f t="shared" si="466"/>
        <v>1.6583963372672915E-3</v>
      </c>
      <c r="H1592" s="304">
        <v>5</v>
      </c>
      <c r="I1592" s="148">
        <f>VLOOKUP(D1592,'Appendix 3b. nax IBGE 2019'!$E$5:$O$1850,11,FALSE)</f>
        <v>2.5000000000000018</v>
      </c>
      <c r="J1592" s="147">
        <f t="shared" si="473"/>
        <v>8.2577451505570307E-3</v>
      </c>
      <c r="K1592" s="146">
        <f t="shared" si="477"/>
        <v>94569.32264030361</v>
      </c>
      <c r="L1592" s="146">
        <f t="shared" si="467"/>
        <v>780.92936542443033</v>
      </c>
      <c r="M1592" s="146">
        <f t="shared" si="474"/>
        <v>470894.28978795704</v>
      </c>
      <c r="N1592" s="146">
        <f t="shared" si="475"/>
        <v>4467203.112198893</v>
      </c>
      <c r="O1592" s="145">
        <f t="shared" si="476"/>
        <v>47.237338573207225</v>
      </c>
    </row>
    <row r="1593" spans="1:15" x14ac:dyDescent="0.2">
      <c r="A1593" s="143" t="s">
        <v>43</v>
      </c>
      <c r="B1593" s="143" t="s">
        <v>3</v>
      </c>
      <c r="C1593" s="144" t="s">
        <v>76</v>
      </c>
      <c r="D1593" s="143" t="str">
        <f t="shared" si="465"/>
        <v>RRTotal35-39</v>
      </c>
      <c r="E1593" s="146">
        <f>VLOOKUP(D1593,'Appendix 1b. Person-years 2019'!$E$3:$F$1682,2,FALSE)</f>
        <v>50683.381699999998</v>
      </c>
      <c r="F1593" s="146">
        <f>VLOOKUP(D1593,'Appendix 2b.Deaths 2019'!$E$4:$F$1683,2,FALSE)</f>
        <v>118</v>
      </c>
      <c r="G1593" s="147">
        <f t="shared" si="466"/>
        <v>2.3281792974757247E-3</v>
      </c>
      <c r="H1593" s="304">
        <v>5</v>
      </c>
      <c r="I1593" s="148">
        <f>VLOOKUP(D1593,'Appendix 3b. nax IBGE 2019'!$E$5:$O$1850,11,FALSE)</f>
        <v>2.4999999999999889</v>
      </c>
      <c r="J1593" s="147">
        <f t="shared" si="473"/>
        <v>1.1573533335602137E-2</v>
      </c>
      <c r="K1593" s="146">
        <f t="shared" si="477"/>
        <v>93788.393274879185</v>
      </c>
      <c r="L1593" s="146">
        <f t="shared" si="467"/>
        <v>1085.4630960593774</v>
      </c>
      <c r="M1593" s="146">
        <f t="shared" si="474"/>
        <v>466228.30863424746</v>
      </c>
      <c r="N1593" s="146">
        <f t="shared" si="475"/>
        <v>3996308.822410936</v>
      </c>
      <c r="O1593" s="145">
        <f t="shared" si="476"/>
        <v>42.609844170145628</v>
      </c>
    </row>
    <row r="1594" spans="1:15" x14ac:dyDescent="0.2">
      <c r="A1594" s="143" t="s">
        <v>43</v>
      </c>
      <c r="B1594" s="143" t="s">
        <v>3</v>
      </c>
      <c r="C1594" s="144" t="s">
        <v>77</v>
      </c>
      <c r="D1594" s="143" t="str">
        <f t="shared" si="465"/>
        <v>RRTotal40-44</v>
      </c>
      <c r="E1594" s="146">
        <f>VLOOKUP(D1594,'Appendix 1b. Person-years 2019'!$E$3:$F$1682,2,FALSE)</f>
        <v>40865.4159</v>
      </c>
      <c r="F1594" s="146">
        <f>VLOOKUP(D1594,'Appendix 2b.Deaths 2019'!$E$4:$F$1683,2,FALSE)</f>
        <v>135</v>
      </c>
      <c r="G1594" s="147">
        <f t="shared" si="466"/>
        <v>3.3035268827399846E-3</v>
      </c>
      <c r="H1594" s="304">
        <v>5</v>
      </c>
      <c r="I1594" s="148">
        <f>VLOOKUP(D1594,'Appendix 3b. nax IBGE 2019'!$E$5:$O$1850,11,FALSE)</f>
        <v>2.499999999999996</v>
      </c>
      <c r="J1594" s="147">
        <f t="shared" si="473"/>
        <v>1.6382335697750945E-2</v>
      </c>
      <c r="K1594" s="146">
        <f t="shared" si="477"/>
        <v>92702.930178819806</v>
      </c>
      <c r="L1594" s="146">
        <f t="shared" si="467"/>
        <v>1518.6905223545932</v>
      </c>
      <c r="M1594" s="146">
        <f t="shared" si="474"/>
        <v>459717.92458821257</v>
      </c>
      <c r="N1594" s="146">
        <f t="shared" si="475"/>
        <v>3530080.5137766884</v>
      </c>
      <c r="O1594" s="145">
        <f t="shared" si="476"/>
        <v>38.079492276752426</v>
      </c>
    </row>
    <row r="1595" spans="1:15" x14ac:dyDescent="0.2">
      <c r="A1595" s="143" t="s">
        <v>43</v>
      </c>
      <c r="B1595" s="143" t="s">
        <v>3</v>
      </c>
      <c r="C1595" s="144" t="s">
        <v>78</v>
      </c>
      <c r="D1595" s="143" t="str">
        <f t="shared" si="465"/>
        <v>RRTotal45-49</v>
      </c>
      <c r="E1595" s="146">
        <f>VLOOKUP(D1595,'Appendix 1b. Person-years 2019'!$E$3:$F$1682,2,FALSE)</f>
        <v>32099.965499999998</v>
      </c>
      <c r="F1595" s="146">
        <f>VLOOKUP(D1595,'Appendix 2b.Deaths 2019'!$E$4:$F$1683,2,FALSE)</f>
        <v>111</v>
      </c>
      <c r="G1595" s="147">
        <f t="shared" si="466"/>
        <v>3.4579476417194283E-3</v>
      </c>
      <c r="H1595" s="304">
        <v>5</v>
      </c>
      <c r="I1595" s="148">
        <f>VLOOKUP(D1595,'Appendix 3b. nax IBGE 2019'!$E$5:$O$1850,11,FALSE)</f>
        <v>2.4999999999999978</v>
      </c>
      <c r="J1595" s="147">
        <f t="shared" si="473"/>
        <v>1.7141551737581188E-2</v>
      </c>
      <c r="K1595" s="146">
        <f t="shared" si="477"/>
        <v>91184.239656465215</v>
      </c>
      <c r="L1595" s="146">
        <f t="shared" si="467"/>
        <v>1563.0393617233008</v>
      </c>
      <c r="M1595" s="146">
        <f t="shared" si="474"/>
        <v>452013.59987801779</v>
      </c>
      <c r="N1595" s="146">
        <f t="shared" si="475"/>
        <v>3070362.5891884756</v>
      </c>
      <c r="O1595" s="145">
        <f t="shared" si="476"/>
        <v>33.672075358154046</v>
      </c>
    </row>
    <row r="1596" spans="1:15" x14ac:dyDescent="0.2">
      <c r="A1596" s="143" t="s">
        <v>43</v>
      </c>
      <c r="B1596" s="143" t="s">
        <v>3</v>
      </c>
      <c r="C1596" s="144" t="s">
        <v>79</v>
      </c>
      <c r="D1596" s="143" t="str">
        <f t="shared" si="465"/>
        <v>RRTotal50-54</v>
      </c>
      <c r="E1596" s="146">
        <f>VLOOKUP(D1596,'Appendix 1b. Person-years 2019'!$E$3:$F$1682,2,FALSE)</f>
        <v>25852.995999999999</v>
      </c>
      <c r="F1596" s="146">
        <f>VLOOKUP(D1596,'Appendix 2b.Deaths 2019'!$E$4:$F$1683,2,FALSE)</f>
        <v>149</v>
      </c>
      <c r="G1596" s="147">
        <f t="shared" si="466"/>
        <v>5.7633552413035609E-3</v>
      </c>
      <c r="H1596" s="304">
        <v>5</v>
      </c>
      <c r="I1596" s="148">
        <f>VLOOKUP(D1596,'Appendix 3b. nax IBGE 2019'!$E$5:$O$1850,11,FALSE)</f>
        <v>2.4999999999999885</v>
      </c>
      <c r="J1596" s="147">
        <f t="shared" si="473"/>
        <v>2.8407470348701884E-2</v>
      </c>
      <c r="K1596" s="146">
        <f t="shared" si="477"/>
        <v>89621.20029474191</v>
      </c>
      <c r="L1596" s="146">
        <f t="shared" si="467"/>
        <v>2545.9115899879534</v>
      </c>
      <c r="M1596" s="146">
        <f t="shared" si="474"/>
        <v>441741.22249873966</v>
      </c>
      <c r="N1596" s="146">
        <f t="shared" si="475"/>
        <v>2618348.9893104578</v>
      </c>
      <c r="O1596" s="145">
        <f t="shared" si="476"/>
        <v>29.215732222949001</v>
      </c>
    </row>
    <row r="1597" spans="1:15" x14ac:dyDescent="0.2">
      <c r="A1597" s="143" t="s">
        <v>43</v>
      </c>
      <c r="B1597" s="143" t="s">
        <v>3</v>
      </c>
      <c r="C1597" s="144" t="s">
        <v>80</v>
      </c>
      <c r="D1597" s="143" t="str">
        <f t="shared" si="465"/>
        <v>RRTotal55-59</v>
      </c>
      <c r="E1597" s="146">
        <f>VLOOKUP(D1597,'Appendix 1b. Person-years 2019'!$E$3:$F$1682,2,FALSE)</f>
        <v>20771.051599999999</v>
      </c>
      <c r="F1597" s="146">
        <f>VLOOKUP(D1597,'Appendix 2b.Deaths 2019'!$E$4:$F$1683,2,FALSE)</f>
        <v>186</v>
      </c>
      <c r="G1597" s="147">
        <f t="shared" si="466"/>
        <v>8.9547704941429166E-3</v>
      </c>
      <c r="H1597" s="304">
        <v>5</v>
      </c>
      <c r="I1597" s="148">
        <f>VLOOKUP(D1597,'Appendix 3b. nax IBGE 2019'!$E$5:$O$1850,11,FALSE)</f>
        <v>2.5000000000000027</v>
      </c>
      <c r="J1597" s="147">
        <f t="shared" si="473"/>
        <v>4.3793451697960652E-2</v>
      </c>
      <c r="K1597" s="146">
        <f t="shared" si="477"/>
        <v>87075.288704753955</v>
      </c>
      <c r="L1597" s="146">
        <f t="shared" si="467"/>
        <v>3813.3274499776212</v>
      </c>
      <c r="M1597" s="146">
        <f t="shared" si="474"/>
        <v>425843.12489882577</v>
      </c>
      <c r="N1597" s="146">
        <f t="shared" si="475"/>
        <v>2176607.7668117182</v>
      </c>
      <c r="O1597" s="145">
        <f t="shared" si="476"/>
        <v>24.996848120618225</v>
      </c>
    </row>
    <row r="1598" spans="1:15" x14ac:dyDescent="0.2">
      <c r="A1598" s="143" t="s">
        <v>43</v>
      </c>
      <c r="B1598" s="143" t="s">
        <v>3</v>
      </c>
      <c r="C1598" s="144" t="s">
        <v>81</v>
      </c>
      <c r="D1598" s="143" t="str">
        <f t="shared" si="465"/>
        <v>RRTotal60-64</v>
      </c>
      <c r="E1598" s="146">
        <f>VLOOKUP(D1598,'Appendix 1b. Person-years 2019'!$E$3:$F$1682,2,FALSE)</f>
        <v>15422.120999999999</v>
      </c>
      <c r="F1598" s="146">
        <f>VLOOKUP(D1598,'Appendix 2b.Deaths 2019'!$E$4:$F$1683,2,FALSE)</f>
        <v>189</v>
      </c>
      <c r="G1598" s="147">
        <f t="shared" si="466"/>
        <v>1.2255123662951419E-2</v>
      </c>
      <c r="H1598" s="304">
        <v>5</v>
      </c>
      <c r="I1598" s="148">
        <f>VLOOKUP(D1598,'Appendix 3b. nax IBGE 2019'!$E$5:$O$1850,11,FALSE)</f>
        <v>2.499999999999996</v>
      </c>
      <c r="J1598" s="147">
        <f t="shared" si="473"/>
        <v>5.9454075690134417E-2</v>
      </c>
      <c r="K1598" s="146">
        <f t="shared" si="477"/>
        <v>83261.961254776339</v>
      </c>
      <c r="L1598" s="146">
        <f t="shared" si="467"/>
        <v>4950.2629465505115</v>
      </c>
      <c r="M1598" s="146">
        <f t="shared" si="474"/>
        <v>403934.14890750538</v>
      </c>
      <c r="N1598" s="146">
        <f t="shared" si="475"/>
        <v>1750764.6419128925</v>
      </c>
      <c r="O1598" s="145">
        <f t="shared" si="476"/>
        <v>21.027184749536026</v>
      </c>
    </row>
    <row r="1599" spans="1:15" x14ac:dyDescent="0.2">
      <c r="A1599" s="143" t="s">
        <v>43</v>
      </c>
      <c r="B1599" s="143" t="s">
        <v>3</v>
      </c>
      <c r="C1599" s="144" t="s">
        <v>82</v>
      </c>
      <c r="D1599" s="143" t="str">
        <f t="shared" si="465"/>
        <v>RRTotal65-69</v>
      </c>
      <c r="E1599" s="146">
        <f>VLOOKUP(D1599,'Appendix 1b. Person-years 2019'!$E$3:$F$1682,2,FALSE)</f>
        <v>10849.251</v>
      </c>
      <c r="F1599" s="146">
        <f>VLOOKUP(D1599,'Appendix 2b.Deaths 2019'!$E$4:$F$1683,2,FALSE)</f>
        <v>213</v>
      </c>
      <c r="G1599" s="147">
        <f t="shared" si="466"/>
        <v>1.9632691694569514E-2</v>
      </c>
      <c r="H1599" s="304">
        <v>5</v>
      </c>
      <c r="I1599" s="148">
        <f>VLOOKUP(D1599,'Appendix 3b. nax IBGE 2019'!$E$5:$O$1850,11,FALSE)</f>
        <v>2.4999999999999978</v>
      </c>
      <c r="J1599" s="147">
        <f t="shared" si="473"/>
        <v>9.3570839847049891E-2</v>
      </c>
      <c r="K1599" s="146">
        <f t="shared" si="477"/>
        <v>78311.698308225823</v>
      </c>
      <c r="L1599" s="146">
        <f t="shared" si="467"/>
        <v>7327.691380549486</v>
      </c>
      <c r="M1599" s="146">
        <f t="shared" si="474"/>
        <v>373239.26308975538</v>
      </c>
      <c r="N1599" s="146">
        <f t="shared" si="475"/>
        <v>1346830.493005387</v>
      </c>
      <c r="O1599" s="145">
        <f t="shared" si="476"/>
        <v>17.198330799881486</v>
      </c>
    </row>
    <row r="1600" spans="1:15" x14ac:dyDescent="0.2">
      <c r="A1600" s="143" t="s">
        <v>43</v>
      </c>
      <c r="B1600" s="143" t="s">
        <v>3</v>
      </c>
      <c r="C1600" s="144" t="s">
        <v>19</v>
      </c>
      <c r="D1600" s="143" t="str">
        <f t="shared" si="465"/>
        <v>RRTotal70-74</v>
      </c>
      <c r="E1600" s="146">
        <f>VLOOKUP(D1600,'Appendix 1b. Person-years 2019'!$E$3:$F$1682,2,FALSE)</f>
        <v>7009.3274000000001</v>
      </c>
      <c r="F1600" s="146">
        <f>VLOOKUP(D1600,'Appendix 2b.Deaths 2019'!$E$4:$F$1683,2,FALSE)</f>
        <v>227</v>
      </c>
      <c r="G1600" s="147">
        <f t="shared" si="466"/>
        <v>3.2385418321307119E-2</v>
      </c>
      <c r="H1600" s="304">
        <v>5</v>
      </c>
      <c r="I1600" s="148">
        <f>VLOOKUP(D1600,'Appendix 3b. nax IBGE 2019'!$E$5:$O$1850,11,FALSE)</f>
        <v>2.499999999999996</v>
      </c>
      <c r="J1600" s="147">
        <f t="shared" si="473"/>
        <v>0.14979884588634021</v>
      </c>
      <c r="K1600" s="146">
        <f t="shared" si="477"/>
        <v>70984.006927676339</v>
      </c>
      <c r="L1600" s="146">
        <f t="shared" si="467"/>
        <v>10633.322314153893</v>
      </c>
      <c r="M1600" s="146">
        <f t="shared" si="474"/>
        <v>328336.72885299689</v>
      </c>
      <c r="N1600" s="146">
        <f t="shared" si="475"/>
        <v>973591.2299156317</v>
      </c>
      <c r="O1600" s="145">
        <f t="shared" si="476"/>
        <v>13.715642044659401</v>
      </c>
    </row>
    <row r="1601" spans="1:15" x14ac:dyDescent="0.2">
      <c r="A1601" s="143" t="s">
        <v>43</v>
      </c>
      <c r="B1601" s="143" t="s">
        <v>3</v>
      </c>
      <c r="C1601" s="144" t="s">
        <v>20</v>
      </c>
      <c r="D1601" s="143" t="str">
        <f t="shared" si="465"/>
        <v>RRTotal75-79</v>
      </c>
      <c r="E1601" s="146">
        <f>VLOOKUP(D1601,'Appendix 1b. Person-years 2019'!$E$3:$F$1682,2,FALSE)</f>
        <v>4007.3144000000002</v>
      </c>
      <c r="F1601" s="146">
        <f>VLOOKUP(D1601,'Appendix 2b.Deaths 2019'!$E$4:$F$1683,2,FALSE)</f>
        <v>204</v>
      </c>
      <c r="G1601" s="147">
        <f t="shared" si="466"/>
        <v>5.090691162140909E-2</v>
      </c>
      <c r="H1601" s="304">
        <v>5</v>
      </c>
      <c r="I1601" s="148">
        <f>VLOOKUP(D1601,'Appendix 3b. nax IBGE 2019'!$E$5:$O$1850,11,FALSE)</f>
        <v>2.4999999999999996</v>
      </c>
      <c r="J1601" s="147">
        <f t="shared" si="473"/>
        <v>0.22579787672073476</v>
      </c>
      <c r="K1601" s="146">
        <f t="shared" si="477"/>
        <v>60350.684613522448</v>
      </c>
      <c r="L1601" s="146">
        <f t="shared" si="467"/>
        <v>13627.056444376085</v>
      </c>
      <c r="M1601" s="146">
        <f t="shared" si="474"/>
        <v>267685.78195667203</v>
      </c>
      <c r="N1601" s="146">
        <f t="shared" si="475"/>
        <v>645254.50106263475</v>
      </c>
      <c r="O1601" s="145">
        <f t="shared" si="476"/>
        <v>10.69175114076595</v>
      </c>
    </row>
    <row r="1602" spans="1:15" x14ac:dyDescent="0.2">
      <c r="A1602" s="143" t="s">
        <v>43</v>
      </c>
      <c r="B1602" s="143" t="s">
        <v>3</v>
      </c>
      <c r="C1602" s="144" t="s">
        <v>21</v>
      </c>
      <c r="D1602" s="143" t="str">
        <f t="shared" si="465"/>
        <v>RRTotal80-84</v>
      </c>
      <c r="E1602" s="146">
        <f>VLOOKUP(D1602,'Appendix 1b. Person-years 2019'!$E$3:$F$1682,2,FALSE)</f>
        <v>2246.6093999999998</v>
      </c>
      <c r="F1602" s="146">
        <f>VLOOKUP(D1602,'Appendix 2b.Deaths 2019'!$E$4:$F$1683,2,FALSE)</f>
        <v>166</v>
      </c>
      <c r="G1602" s="147">
        <f t="shared" si="466"/>
        <v>7.3889123761344544E-2</v>
      </c>
      <c r="H1602" s="304">
        <v>5</v>
      </c>
      <c r="I1602" s="148">
        <f>VLOOKUP(D1602,'Appendix 3b. nax IBGE 2019'!$E$5:$O$1850,11,FALSE)</f>
        <v>2.5000000000000004</v>
      </c>
      <c r="J1602" s="147">
        <f t="shared" si="473"/>
        <v>0.31184139941796124</v>
      </c>
      <c r="K1602" s="146">
        <f t="shared" si="477"/>
        <v>46723.628169146366</v>
      </c>
      <c r="L1602" s="146">
        <f t="shared" si="467"/>
        <v>14570.361594151078</v>
      </c>
      <c r="M1602" s="146">
        <f t="shared" si="474"/>
        <v>197192.23686035414</v>
      </c>
      <c r="N1602" s="146">
        <f t="shared" si="475"/>
        <v>377568.71910596272</v>
      </c>
      <c r="O1602" s="145">
        <f t="shared" si="476"/>
        <v>8.0808946971992146</v>
      </c>
    </row>
    <row r="1603" spans="1:15" x14ac:dyDescent="0.2">
      <c r="A1603" s="143" t="s">
        <v>43</v>
      </c>
      <c r="B1603" s="143" t="s">
        <v>3</v>
      </c>
      <c r="C1603" s="144" t="s">
        <v>22</v>
      </c>
      <c r="D1603" s="143" t="str">
        <f t="shared" si="465"/>
        <v>RRTotal85-89</v>
      </c>
      <c r="E1603" s="146">
        <f>VLOOKUP(D1603,'Appendix 1b. Person-years 2019'!$E$3:$F$1682,2,FALSE)</f>
        <v>1024.7335</v>
      </c>
      <c r="F1603" s="146">
        <f>VLOOKUP(D1603,'Appendix 2b.Deaths 2019'!$E$4:$F$1683,2,FALSE)</f>
        <v>136</v>
      </c>
      <c r="G1603" s="147">
        <f t="shared" si="466"/>
        <v>0.13271743336194239</v>
      </c>
      <c r="H1603" s="304">
        <v>5</v>
      </c>
      <c r="I1603" s="148">
        <f>VLOOKUP(D1603,'Appendix 3b. nax IBGE 2019'!$E$5:$O$1850,11,FALSE)</f>
        <v>2.4999999999999987</v>
      </c>
      <c r="J1603" s="147">
        <f t="shared" si="473"/>
        <v>0.49826577863004012</v>
      </c>
      <c r="K1603" s="146">
        <f t="shared" si="477"/>
        <v>32153.266574995287</v>
      </c>
      <c r="L1603" s="146">
        <f t="shared" si="467"/>
        <v>16020.87240548927</v>
      </c>
      <c r="M1603" s="146">
        <f t="shared" si="474"/>
        <v>120714.15186125324</v>
      </c>
      <c r="N1603" s="146">
        <f t="shared" si="475"/>
        <v>180376.48224560858</v>
      </c>
      <c r="O1603" s="145">
        <f t="shared" si="476"/>
        <v>5.6098960217585612</v>
      </c>
    </row>
    <row r="1604" spans="1:15" x14ac:dyDescent="0.2">
      <c r="A1604" s="143" t="s">
        <v>43</v>
      </c>
      <c r="B1604" s="143" t="s">
        <v>3</v>
      </c>
      <c r="C1604" s="144" t="s">
        <v>5</v>
      </c>
      <c r="D1604" s="143" t="str">
        <f t="shared" si="465"/>
        <v>RRTotal90+</v>
      </c>
      <c r="E1604" s="8">
        <f>VLOOKUP(D1604,'Appendix 1b. Person-years 2019'!$E$3:$F$1682,2,FALSE)</f>
        <v>521.45939999999996</v>
      </c>
      <c r="F1604" s="8">
        <f>VLOOKUP(D1604,'Appendix 2b.Deaths 2019'!$E$4:$F$1683,2,FALSE)</f>
        <v>141</v>
      </c>
      <c r="G1604" s="7">
        <f t="shared" si="466"/>
        <v>0.27039497226437958</v>
      </c>
      <c r="H1604" s="306"/>
      <c r="I1604" s="148">
        <f>VLOOKUP(D1604,'Appendix 3b. nax IBGE 2019'!$E$5:$O$1850,11,FALSE)</f>
        <v>0</v>
      </c>
      <c r="J1604" s="7">
        <v>1</v>
      </c>
      <c r="K1604" s="8">
        <f t="shared" si="477"/>
        <v>16132.394169506017</v>
      </c>
      <c r="L1604" s="8">
        <f t="shared" si="467"/>
        <v>16132.394169506017</v>
      </c>
      <c r="M1604" s="8">
        <f>K1604*O1604</f>
        <v>59662.330384355351</v>
      </c>
      <c r="N1604" s="8">
        <f>M1604</f>
        <v>59662.330384355351</v>
      </c>
      <c r="O1604" s="142">
        <f>1/G1604</f>
        <v>3.6982936170212759</v>
      </c>
    </row>
    <row r="1605" spans="1:15" x14ac:dyDescent="0.2">
      <c r="A1605" s="143" t="s">
        <v>65</v>
      </c>
      <c r="B1605" s="143" t="s">
        <v>3</v>
      </c>
      <c r="C1605" s="144">
        <v>0</v>
      </c>
      <c r="D1605" s="143" t="str">
        <f t="shared" si="465"/>
        <v>RSTotal0</v>
      </c>
      <c r="E1605" s="151">
        <f>VLOOKUP(D1605,'Appendix 1b. Person-years 2019'!$E$3:$F$1682,2,FALSE)</f>
        <v>141134.83549999999</v>
      </c>
      <c r="F1605" s="151">
        <f>VLOOKUP(D1605,'Appendix 2b.Deaths 2019'!$E$4:$F$1683,2,FALSE)</f>
        <v>1421</v>
      </c>
      <c r="G1605" s="152">
        <f t="shared" si="466"/>
        <v>1.006838598681755E-2</v>
      </c>
      <c r="H1605" s="307">
        <v>1</v>
      </c>
      <c r="I1605" s="148">
        <f>VLOOKUP(D1605,'Appendix 3b. nax IBGE 2019'!$E$5:$O$1850,11,FALSE)</f>
        <v>7.6540588694497314E-2</v>
      </c>
      <c r="J1605" s="152">
        <f t="shared" ref="J1605:J1623" si="478">(H1605*G1605)/(1+(H1605-I1605)*G1605)</f>
        <v>9.9756350678016411E-3</v>
      </c>
      <c r="K1605" s="151">
        <v>100000</v>
      </c>
      <c r="L1605" s="151">
        <f t="shared" si="467"/>
        <v>997.56350678016406</v>
      </c>
      <c r="M1605" s="151">
        <f t="shared" ref="M1605:M1623" si="479">K1606*H1605+L1605*I1605</f>
        <v>99078.79059128894</v>
      </c>
      <c r="N1605" s="151">
        <f t="shared" ref="N1605:N1623" si="480">N1606+M1605</f>
        <v>7717140.4086328587</v>
      </c>
      <c r="O1605" s="150">
        <f t="shared" ref="O1605:O1623" si="481">N1605/K1605</f>
        <v>77.171404086328593</v>
      </c>
    </row>
    <row r="1606" spans="1:15" x14ac:dyDescent="0.2">
      <c r="A1606" s="143" t="s">
        <v>65</v>
      </c>
      <c r="B1606" s="143" t="s">
        <v>3</v>
      </c>
      <c r="C1606" s="149" t="s">
        <v>107</v>
      </c>
      <c r="D1606" s="143" t="str">
        <f t="shared" si="465"/>
        <v>RSTotal01-04</v>
      </c>
      <c r="E1606" s="146">
        <f>VLOOKUP(D1606,'Appendix 1b. Person-years 2019'!$E$3:$F$1682,2,FALSE)</f>
        <v>572342.87879999995</v>
      </c>
      <c r="F1606" s="146">
        <f>VLOOKUP(D1606,'Appendix 2b.Deaths 2019'!$E$4:$F$1683,2,FALSE)</f>
        <v>197</v>
      </c>
      <c r="G1606" s="147">
        <f t="shared" si="466"/>
        <v>3.441992681258464E-4</v>
      </c>
      <c r="H1606" s="304">
        <v>4</v>
      </c>
      <c r="I1606" s="148">
        <f>VLOOKUP(D1606,'Appendix 3b. nax IBGE 2019'!$E$5:$O$1850,11,FALSE)</f>
        <v>1.5096238477904986</v>
      </c>
      <c r="J1606" s="147">
        <f t="shared" si="478"/>
        <v>1.3756179125702938E-3</v>
      </c>
      <c r="K1606" s="146">
        <f t="shared" ref="K1606:K1624" si="482">K1605-L1605</f>
        <v>99002.436493219837</v>
      </c>
      <c r="L1606" s="146">
        <f t="shared" si="467"/>
        <v>136.18952502817615</v>
      </c>
      <c r="M1606" s="146">
        <f t="shared" si="479"/>
        <v>395670.5828275684</v>
      </c>
      <c r="N1606" s="146">
        <f t="shared" si="480"/>
        <v>7618061.6180415694</v>
      </c>
      <c r="O1606" s="145">
        <f t="shared" si="481"/>
        <v>76.948223577944887</v>
      </c>
    </row>
    <row r="1607" spans="1:15" x14ac:dyDescent="0.2">
      <c r="A1607" s="143" t="s">
        <v>65</v>
      </c>
      <c r="B1607" s="143" t="s">
        <v>3</v>
      </c>
      <c r="C1607" s="149" t="s">
        <v>106</v>
      </c>
      <c r="D1607" s="143" t="str">
        <f t="shared" si="465"/>
        <v>RSTotal05-09</v>
      </c>
      <c r="E1607" s="146">
        <f>VLOOKUP(D1607,'Appendix 1b. Person-years 2019'!$E$3:$F$1682,2,FALSE)</f>
        <v>681994.23490000004</v>
      </c>
      <c r="F1607" s="146">
        <f>VLOOKUP(D1607,'Appendix 2b.Deaths 2019'!$E$4:$F$1683,2,FALSE)</f>
        <v>141</v>
      </c>
      <c r="G1607" s="147">
        <f t="shared" si="466"/>
        <v>2.0674661571101793E-4</v>
      </c>
      <c r="H1607" s="304">
        <v>5</v>
      </c>
      <c r="I1607" s="148">
        <f>VLOOKUP(D1607,'Appendix 3b. nax IBGE 2019'!$E$5:$O$1850,11,FALSE)</f>
        <v>2.5000000000000866</v>
      </c>
      <c r="J1607" s="147">
        <f t="shared" si="478"/>
        <v>1.0331990525364204E-3</v>
      </c>
      <c r="K1607" s="146">
        <f t="shared" si="482"/>
        <v>98866.246968191655</v>
      </c>
      <c r="L1607" s="146">
        <f t="shared" si="467"/>
        <v>102.14851269536736</v>
      </c>
      <c r="M1607" s="146">
        <f t="shared" si="479"/>
        <v>494075.86355921993</v>
      </c>
      <c r="N1607" s="146">
        <f t="shared" si="480"/>
        <v>7222391.0352140013</v>
      </c>
      <c r="O1607" s="145">
        <f t="shared" si="481"/>
        <v>73.052141218000003</v>
      </c>
    </row>
    <row r="1608" spans="1:15" x14ac:dyDescent="0.2">
      <c r="A1608" s="143" t="s">
        <v>65</v>
      </c>
      <c r="B1608" s="143" t="s">
        <v>3</v>
      </c>
      <c r="C1608" s="149" t="s">
        <v>71</v>
      </c>
      <c r="D1608" s="143" t="str">
        <f t="shared" si="465"/>
        <v>RSTotal10-14</v>
      </c>
      <c r="E1608" s="146">
        <f>VLOOKUP(D1608,'Appendix 1b. Person-years 2019'!$E$3:$F$1682,2,FALSE)</f>
        <v>691384.24219999998</v>
      </c>
      <c r="F1608" s="146">
        <f>VLOOKUP(D1608,'Appendix 2b.Deaths 2019'!$E$4:$F$1683,2,FALSE)</f>
        <v>182</v>
      </c>
      <c r="G1608" s="147">
        <f t="shared" si="466"/>
        <v>2.6324001747692711E-4</v>
      </c>
      <c r="H1608" s="304">
        <v>5</v>
      </c>
      <c r="I1608" s="148">
        <f>VLOOKUP(D1608,'Appendix 3b. nax IBGE 2019'!$E$5:$O$1850,11,FALSE)</f>
        <v>2.4999999999996061</v>
      </c>
      <c r="J1608" s="147">
        <f t="shared" si="478"/>
        <v>1.315334465715278E-3</v>
      </c>
      <c r="K1608" s="146">
        <f t="shared" si="482"/>
        <v>98764.098455496292</v>
      </c>
      <c r="L1608" s="146">
        <f t="shared" si="467"/>
        <v>129.90782267381132</v>
      </c>
      <c r="M1608" s="146">
        <f t="shared" si="479"/>
        <v>493495.72272079688</v>
      </c>
      <c r="N1608" s="146">
        <f t="shared" si="480"/>
        <v>6728315.1716547813</v>
      </c>
      <c r="O1608" s="145">
        <f t="shared" si="481"/>
        <v>68.125111015786786</v>
      </c>
    </row>
    <row r="1609" spans="1:15" x14ac:dyDescent="0.2">
      <c r="A1609" s="143" t="s">
        <v>65</v>
      </c>
      <c r="B1609" s="143" t="s">
        <v>3</v>
      </c>
      <c r="C1609" s="144" t="s">
        <v>72</v>
      </c>
      <c r="D1609" s="143" t="str">
        <f t="shared" si="465"/>
        <v>RSTotal15-19</v>
      </c>
      <c r="E1609" s="146">
        <f>VLOOKUP(D1609,'Appendix 1b. Person-years 2019'!$E$3:$F$1682,2,FALSE)</f>
        <v>785510.92949999997</v>
      </c>
      <c r="F1609" s="146">
        <f>VLOOKUP(D1609,'Appendix 2b.Deaths 2019'!$E$4:$F$1683,2,FALSE)</f>
        <v>688</v>
      </c>
      <c r="G1609" s="147">
        <f t="shared" si="466"/>
        <v>8.7586305188386315E-4</v>
      </c>
      <c r="H1609" s="304">
        <v>5</v>
      </c>
      <c r="I1609" s="148">
        <f>VLOOKUP(D1609,'Appendix 3b. nax IBGE 2019'!$E$5:$O$1850,11,FALSE)</f>
        <v>2.4999999999999485</v>
      </c>
      <c r="J1609" s="147">
        <f t="shared" si="478"/>
        <v>4.3697470095399749E-3</v>
      </c>
      <c r="K1609" s="146">
        <f t="shared" si="482"/>
        <v>98634.190632822487</v>
      </c>
      <c r="L1609" s="146">
        <f t="shared" si="467"/>
        <v>431.00645955617188</v>
      </c>
      <c r="M1609" s="146">
        <f t="shared" si="479"/>
        <v>492093.43701522198</v>
      </c>
      <c r="N1609" s="146">
        <f t="shared" si="480"/>
        <v>6234819.4489339842</v>
      </c>
      <c r="O1609" s="145">
        <f t="shared" si="481"/>
        <v>63.211543673976514</v>
      </c>
    </row>
    <row r="1610" spans="1:15" x14ac:dyDescent="0.2">
      <c r="A1610" s="143" t="s">
        <v>65</v>
      </c>
      <c r="B1610" s="143" t="s">
        <v>3</v>
      </c>
      <c r="C1610" s="144" t="s">
        <v>73</v>
      </c>
      <c r="D1610" s="143" t="str">
        <f t="shared" si="465"/>
        <v>RSTotal20-24</v>
      </c>
      <c r="E1610" s="146">
        <f>VLOOKUP(D1610,'Appendix 1b. Person-years 2019'!$E$3:$F$1682,2,FALSE)</f>
        <v>867804.65049999999</v>
      </c>
      <c r="F1610" s="146">
        <f>VLOOKUP(D1610,'Appendix 2b.Deaths 2019'!$E$4:$F$1683,2,FALSE)</f>
        <v>1011</v>
      </c>
      <c r="G1610" s="147">
        <f t="shared" si="466"/>
        <v>1.1650087371823782E-3</v>
      </c>
      <c r="H1610" s="304">
        <v>5</v>
      </c>
      <c r="I1610" s="148">
        <f>VLOOKUP(D1610,'Appendix 3b. nax IBGE 2019'!$E$5:$O$1850,11,FALSE)</f>
        <v>2.5000000000000453</v>
      </c>
      <c r="J1610" s="147">
        <f t="shared" si="478"/>
        <v>5.8081273880275898E-3</v>
      </c>
      <c r="K1610" s="146">
        <f t="shared" si="482"/>
        <v>98203.184173266316</v>
      </c>
      <c r="L1610" s="146">
        <f t="shared" si="467"/>
        <v>570.37660358826565</v>
      </c>
      <c r="M1610" s="146">
        <f t="shared" si="479"/>
        <v>489589.97935736092</v>
      </c>
      <c r="N1610" s="146">
        <f t="shared" si="480"/>
        <v>5742726.0119187618</v>
      </c>
      <c r="O1610" s="145">
        <f t="shared" si="481"/>
        <v>58.478002116372252</v>
      </c>
    </row>
    <row r="1611" spans="1:15" x14ac:dyDescent="0.2">
      <c r="A1611" s="143" t="s">
        <v>65</v>
      </c>
      <c r="B1611" s="143" t="s">
        <v>3</v>
      </c>
      <c r="C1611" s="144" t="s">
        <v>74</v>
      </c>
      <c r="D1611" s="143" t="str">
        <f t="shared" si="465"/>
        <v>RSTotal25-29</v>
      </c>
      <c r="E1611" s="146">
        <f>VLOOKUP(D1611,'Appendix 1b. Person-years 2019'!$E$3:$F$1682,2,FALSE)</f>
        <v>863481.14280000003</v>
      </c>
      <c r="F1611" s="146">
        <f>VLOOKUP(D1611,'Appendix 2b.Deaths 2019'!$E$4:$F$1683,2,FALSE)</f>
        <v>1056</v>
      </c>
      <c r="G1611" s="147">
        <f t="shared" si="466"/>
        <v>1.2229566433561263E-3</v>
      </c>
      <c r="H1611" s="304">
        <v>5</v>
      </c>
      <c r="I1611" s="148">
        <f>VLOOKUP(D1611,'Appendix 3b. nax IBGE 2019'!$E$5:$O$1850,11,FALSE)</f>
        <v>2.500000000000079</v>
      </c>
      <c r="J1611" s="147">
        <f t="shared" si="478"/>
        <v>6.0961449144755825E-3</v>
      </c>
      <c r="K1611" s="146">
        <f t="shared" si="482"/>
        <v>97632.807569678043</v>
      </c>
      <c r="L1611" s="146">
        <f t="shared" si="467"/>
        <v>595.18374335186593</v>
      </c>
      <c r="M1611" s="146">
        <f t="shared" si="479"/>
        <v>486676.07849001058</v>
      </c>
      <c r="N1611" s="146">
        <f t="shared" si="480"/>
        <v>5253136.0325614009</v>
      </c>
      <c r="O1611" s="145">
        <f t="shared" si="481"/>
        <v>53.805028896791399</v>
      </c>
    </row>
    <row r="1612" spans="1:15" x14ac:dyDescent="0.2">
      <c r="A1612" s="143" t="s">
        <v>65</v>
      </c>
      <c r="B1612" s="143" t="s">
        <v>3</v>
      </c>
      <c r="C1612" s="144" t="s">
        <v>75</v>
      </c>
      <c r="D1612" s="143" t="str">
        <f t="shared" si="465"/>
        <v>RSTotal30-34</v>
      </c>
      <c r="E1612" s="146">
        <f>VLOOKUP(D1612,'Appendix 1b. Person-years 2019'!$E$3:$F$1682,2,FALSE)</f>
        <v>859427.75580000004</v>
      </c>
      <c r="F1612" s="146">
        <f>VLOOKUP(D1612,'Appendix 2b.Deaths 2019'!$E$4:$F$1683,2,FALSE)</f>
        <v>1233</v>
      </c>
      <c r="G1612" s="147">
        <f t="shared" si="466"/>
        <v>1.4346755636862804E-3</v>
      </c>
      <c r="H1612" s="304">
        <v>5</v>
      </c>
      <c r="I1612" s="148">
        <f>VLOOKUP(D1612,'Appendix 3b. nax IBGE 2019'!$E$5:$O$1850,11,FALSE)</f>
        <v>2.4999999999999694</v>
      </c>
      <c r="J1612" s="147">
        <f t="shared" si="478"/>
        <v>7.1477410947210209E-3</v>
      </c>
      <c r="K1612" s="146">
        <f t="shared" si="482"/>
        <v>97037.623826326177</v>
      </c>
      <c r="L1612" s="146">
        <f t="shared" si="467"/>
        <v>693.59981155751132</v>
      </c>
      <c r="M1612" s="146">
        <f t="shared" si="479"/>
        <v>483454.11960273708</v>
      </c>
      <c r="N1612" s="146">
        <f t="shared" si="480"/>
        <v>4766459.9540713904</v>
      </c>
      <c r="O1612" s="145">
        <f t="shared" si="481"/>
        <v>49.119710130188246</v>
      </c>
    </row>
    <row r="1613" spans="1:15" x14ac:dyDescent="0.2">
      <c r="A1613" s="143" t="s">
        <v>65</v>
      </c>
      <c r="B1613" s="143" t="s">
        <v>3</v>
      </c>
      <c r="C1613" s="144" t="s">
        <v>76</v>
      </c>
      <c r="D1613" s="143" t="str">
        <f t="shared" si="465"/>
        <v>RSTotal35-39</v>
      </c>
      <c r="E1613" s="146">
        <f>VLOOKUP(D1613,'Appendix 1b. Person-years 2019'!$E$3:$F$1682,2,FALSE)</f>
        <v>868030.42819999997</v>
      </c>
      <c r="F1613" s="146">
        <f>VLOOKUP(D1613,'Appendix 2b.Deaths 2019'!$E$4:$F$1683,2,FALSE)</f>
        <v>1617</v>
      </c>
      <c r="G1613" s="147">
        <f t="shared" si="466"/>
        <v>1.8628379230358413E-3</v>
      </c>
      <c r="H1613" s="304">
        <v>5</v>
      </c>
      <c r="I1613" s="148">
        <f>VLOOKUP(D1613,'Appendix 3b. nax IBGE 2019'!$E$5:$O$1850,11,FALSE)</f>
        <v>2.4999999999999782</v>
      </c>
      <c r="J1613" s="147">
        <f t="shared" si="478"/>
        <v>9.2710136257615795E-3</v>
      </c>
      <c r="K1613" s="146">
        <f t="shared" si="482"/>
        <v>96344.024014768671</v>
      </c>
      <c r="L1613" s="146">
        <f t="shared" si="467"/>
        <v>893.20675940162118</v>
      </c>
      <c r="M1613" s="146">
        <f t="shared" si="479"/>
        <v>479487.10317533929</v>
      </c>
      <c r="N1613" s="146">
        <f t="shared" si="480"/>
        <v>4283005.8344686534</v>
      </c>
      <c r="O1613" s="145">
        <f t="shared" si="481"/>
        <v>44.455334705680421</v>
      </c>
    </row>
    <row r="1614" spans="1:15" x14ac:dyDescent="0.2">
      <c r="A1614" s="143" t="s">
        <v>65</v>
      </c>
      <c r="B1614" s="143" t="s">
        <v>3</v>
      </c>
      <c r="C1614" s="144" t="s">
        <v>77</v>
      </c>
      <c r="D1614" s="143" t="str">
        <f t="shared" si="465"/>
        <v>RSTotal40-44</v>
      </c>
      <c r="E1614" s="146">
        <f>VLOOKUP(D1614,'Appendix 1b. Person-years 2019'!$E$3:$F$1682,2,FALSE)</f>
        <v>776706.84250000003</v>
      </c>
      <c r="F1614" s="146">
        <f>VLOOKUP(D1614,'Appendix 2b.Deaths 2019'!$E$4:$F$1683,2,FALSE)</f>
        <v>1985</v>
      </c>
      <c r="G1614" s="147">
        <f t="shared" si="466"/>
        <v>2.5556617907611648E-3</v>
      </c>
      <c r="H1614" s="304">
        <v>5</v>
      </c>
      <c r="I1614" s="148">
        <f>VLOOKUP(D1614,'Appendix 3b. nax IBGE 2019'!$E$5:$O$1850,11,FALSE)</f>
        <v>2.4999999999999973</v>
      </c>
      <c r="J1614" s="147">
        <f t="shared" si="478"/>
        <v>1.2697184679466945E-2</v>
      </c>
      <c r="K1614" s="146">
        <f t="shared" si="482"/>
        <v>95450.817255367045</v>
      </c>
      <c r="L1614" s="146">
        <f t="shared" si="467"/>
        <v>1211.9566544974455</v>
      </c>
      <c r="M1614" s="146">
        <f t="shared" si="479"/>
        <v>474224.19464059157</v>
      </c>
      <c r="N1614" s="146">
        <f t="shared" si="480"/>
        <v>3803518.7312933137</v>
      </c>
      <c r="O1614" s="145">
        <f t="shared" si="481"/>
        <v>39.847943062838972</v>
      </c>
    </row>
    <row r="1615" spans="1:15" x14ac:dyDescent="0.2">
      <c r="A1615" s="143" t="s">
        <v>65</v>
      </c>
      <c r="B1615" s="143" t="s">
        <v>3</v>
      </c>
      <c r="C1615" s="144" t="s">
        <v>78</v>
      </c>
      <c r="D1615" s="143" t="str">
        <f t="shared" si="465"/>
        <v>RSTotal45-49</v>
      </c>
      <c r="E1615" s="146">
        <f>VLOOKUP(D1615,'Appendix 1b. Person-years 2019'!$E$3:$F$1682,2,FALSE)</f>
        <v>727113.29729999998</v>
      </c>
      <c r="F1615" s="146">
        <f>VLOOKUP(D1615,'Appendix 2b.Deaths 2019'!$E$4:$F$1683,2,FALSE)</f>
        <v>2577</v>
      </c>
      <c r="G1615" s="147">
        <f t="shared" si="466"/>
        <v>3.5441519355638388E-3</v>
      </c>
      <c r="H1615" s="304">
        <v>5</v>
      </c>
      <c r="I1615" s="148">
        <f>VLOOKUP(D1615,'Appendix 3b. nax IBGE 2019'!$E$5:$O$1850,11,FALSE)</f>
        <v>2.4999999999999987</v>
      </c>
      <c r="J1615" s="147">
        <f t="shared" si="478"/>
        <v>1.7565125989632745E-2</v>
      </c>
      <c r="K1615" s="146">
        <f t="shared" si="482"/>
        <v>94238.860600869593</v>
      </c>
      <c r="L1615" s="146">
        <f t="shared" si="467"/>
        <v>1655.3174595737119</v>
      </c>
      <c r="M1615" s="146">
        <f t="shared" si="479"/>
        <v>467056.00935541373</v>
      </c>
      <c r="N1615" s="146">
        <f t="shared" si="480"/>
        <v>3329294.5366527219</v>
      </c>
      <c r="O1615" s="145">
        <f t="shared" si="481"/>
        <v>35.328255407854549</v>
      </c>
    </row>
    <row r="1616" spans="1:15" x14ac:dyDescent="0.2">
      <c r="A1616" s="143" t="s">
        <v>65</v>
      </c>
      <c r="B1616" s="143" t="s">
        <v>3</v>
      </c>
      <c r="C1616" s="144" t="s">
        <v>79</v>
      </c>
      <c r="D1616" s="143" t="str">
        <f t="shared" si="465"/>
        <v>RSTotal50-54</v>
      </c>
      <c r="E1616" s="146">
        <f>VLOOKUP(D1616,'Appendix 1b. Person-years 2019'!$E$3:$F$1682,2,FALSE)</f>
        <v>743255.94160000002</v>
      </c>
      <c r="F1616" s="146">
        <f>VLOOKUP(D1616,'Appendix 2b.Deaths 2019'!$E$4:$F$1683,2,FALSE)</f>
        <v>3912</v>
      </c>
      <c r="G1616" s="147">
        <f t="shared" si="466"/>
        <v>5.2633282575295327E-3</v>
      </c>
      <c r="H1616" s="304">
        <v>5</v>
      </c>
      <c r="I1616" s="148">
        <f>VLOOKUP(D1616,'Appendix 3b. nax IBGE 2019'!$E$5:$O$1850,11,FALSE)</f>
        <v>2.499999999999996</v>
      </c>
      <c r="J1616" s="147">
        <f t="shared" si="478"/>
        <v>2.5974855806271652E-2</v>
      </c>
      <c r="K1616" s="146">
        <f t="shared" si="482"/>
        <v>92583.543141295886</v>
      </c>
      <c r="L1616" s="146">
        <f t="shared" si="467"/>
        <v>2404.8441831288915</v>
      </c>
      <c r="M1616" s="146">
        <f t="shared" si="479"/>
        <v>456905.60524865717</v>
      </c>
      <c r="N1616" s="146">
        <f t="shared" si="480"/>
        <v>2862238.5272973082</v>
      </c>
      <c r="O1616" s="145">
        <f t="shared" si="481"/>
        <v>30.915197563017415</v>
      </c>
    </row>
    <row r="1617" spans="1:15" x14ac:dyDescent="0.2">
      <c r="A1617" s="143" t="s">
        <v>65</v>
      </c>
      <c r="B1617" s="143" t="s">
        <v>3</v>
      </c>
      <c r="C1617" s="144" t="s">
        <v>80</v>
      </c>
      <c r="D1617" s="143" t="str">
        <f t="shared" si="465"/>
        <v>RSTotal55-59</v>
      </c>
      <c r="E1617" s="146">
        <f>VLOOKUP(D1617,'Appendix 1b. Person-years 2019'!$E$3:$F$1682,2,FALSE)</f>
        <v>729666.47770000005</v>
      </c>
      <c r="F1617" s="146">
        <f>VLOOKUP(D1617,'Appendix 2b.Deaths 2019'!$E$4:$F$1683,2,FALSE)</f>
        <v>5829</v>
      </c>
      <c r="G1617" s="147">
        <f t="shared" si="466"/>
        <v>7.9885813287924878E-3</v>
      </c>
      <c r="H1617" s="304">
        <v>5</v>
      </c>
      <c r="I1617" s="148">
        <f>VLOOKUP(D1617,'Appendix 3b. nax IBGE 2019'!$E$5:$O$1850,11,FALSE)</f>
        <v>2.4999999999999925</v>
      </c>
      <c r="J1617" s="147">
        <f t="shared" si="478"/>
        <v>3.91608083872063E-2</v>
      </c>
      <c r="K1617" s="146">
        <f t="shared" si="482"/>
        <v>90178.698958166991</v>
      </c>
      <c r="L1617" s="146">
        <f t="shared" si="467"/>
        <v>3531.4707505083379</v>
      </c>
      <c r="M1617" s="146">
        <f t="shared" si="479"/>
        <v>442064.81791456405</v>
      </c>
      <c r="N1617" s="146">
        <f t="shared" si="480"/>
        <v>2405332.9220486511</v>
      </c>
      <c r="O1617" s="145">
        <f t="shared" si="481"/>
        <v>26.672961018926003</v>
      </c>
    </row>
    <row r="1618" spans="1:15" x14ac:dyDescent="0.2">
      <c r="A1618" s="143" t="s">
        <v>65</v>
      </c>
      <c r="B1618" s="143" t="s">
        <v>3</v>
      </c>
      <c r="C1618" s="144" t="s">
        <v>81</v>
      </c>
      <c r="D1618" s="143" t="str">
        <f t="shared" si="465"/>
        <v>RSTotal60-64</v>
      </c>
      <c r="E1618" s="146">
        <f>VLOOKUP(D1618,'Appendix 1b. Person-years 2019'!$E$3:$F$1682,2,FALSE)</f>
        <v>627390.41969999997</v>
      </c>
      <c r="F1618" s="146">
        <f>VLOOKUP(D1618,'Appendix 2b.Deaths 2019'!$E$4:$F$1683,2,FALSE)</f>
        <v>7750</v>
      </c>
      <c r="G1618" s="147">
        <f t="shared" si="466"/>
        <v>1.2352754770635207E-2</v>
      </c>
      <c r="H1618" s="304">
        <v>5</v>
      </c>
      <c r="I1618" s="148">
        <f>VLOOKUP(D1618,'Appendix 3b. nax IBGE 2019'!$E$5:$O$1850,11,FALSE)</f>
        <v>2.500000000000004</v>
      </c>
      <c r="J1618" s="147">
        <f t="shared" si="478"/>
        <v>5.9913530964555997E-2</v>
      </c>
      <c r="K1618" s="146">
        <f t="shared" si="482"/>
        <v>86647.228207658656</v>
      </c>
      <c r="L1618" s="146">
        <f t="shared" si="467"/>
        <v>5191.3413902125067</v>
      </c>
      <c r="M1618" s="146">
        <f t="shared" si="479"/>
        <v>420257.78756276204</v>
      </c>
      <c r="N1618" s="146">
        <f t="shared" si="480"/>
        <v>1963268.104134087</v>
      </c>
      <c r="O1618" s="145">
        <f t="shared" si="481"/>
        <v>22.65817550942219</v>
      </c>
    </row>
    <row r="1619" spans="1:15" x14ac:dyDescent="0.2">
      <c r="A1619" s="143" t="s">
        <v>65</v>
      </c>
      <c r="B1619" s="143" t="s">
        <v>3</v>
      </c>
      <c r="C1619" s="144" t="s">
        <v>82</v>
      </c>
      <c r="D1619" s="143" t="str">
        <f t="shared" si="465"/>
        <v>RSTotal65-69</v>
      </c>
      <c r="E1619" s="146">
        <f>VLOOKUP(D1619,'Appendix 1b. Person-years 2019'!$E$3:$F$1682,2,FALSE)</f>
        <v>504314.7807</v>
      </c>
      <c r="F1619" s="146">
        <f>VLOOKUP(D1619,'Appendix 2b.Deaths 2019'!$E$4:$F$1683,2,FALSE)</f>
        <v>9185</v>
      </c>
      <c r="G1619" s="147">
        <f t="shared" si="466"/>
        <v>1.8212831254422124E-2</v>
      </c>
      <c r="H1619" s="304">
        <v>5</v>
      </c>
      <c r="I1619" s="148">
        <f>VLOOKUP(D1619,'Appendix 3b. nax IBGE 2019'!$E$5:$O$1850,11,FALSE)</f>
        <v>2.4999999999999973</v>
      </c>
      <c r="J1619" s="147">
        <f t="shared" si="478"/>
        <v>8.7098385765893654E-2</v>
      </c>
      <c r="K1619" s="146">
        <f t="shared" si="482"/>
        <v>81455.886817446153</v>
      </c>
      <c r="L1619" s="146">
        <f t="shared" si="467"/>
        <v>7094.6762529288962</v>
      </c>
      <c r="M1619" s="146">
        <f t="shared" si="479"/>
        <v>389542.74345490849</v>
      </c>
      <c r="N1619" s="146">
        <f t="shared" si="480"/>
        <v>1543010.3165713248</v>
      </c>
      <c r="O1619" s="145">
        <f t="shared" si="481"/>
        <v>18.942895066987891</v>
      </c>
    </row>
    <row r="1620" spans="1:15" x14ac:dyDescent="0.2">
      <c r="A1620" s="143" t="s">
        <v>65</v>
      </c>
      <c r="B1620" s="143" t="s">
        <v>3</v>
      </c>
      <c r="C1620" s="144" t="s">
        <v>19</v>
      </c>
      <c r="D1620" s="143" t="str">
        <f t="shared" si="465"/>
        <v>RSTotal70-74</v>
      </c>
      <c r="E1620" s="146">
        <f>VLOOKUP(D1620,'Appendix 1b. Person-years 2019'!$E$3:$F$1682,2,FALSE)</f>
        <v>371927.42170000001</v>
      </c>
      <c r="F1620" s="146">
        <f>VLOOKUP(D1620,'Appendix 2b.Deaths 2019'!$E$4:$F$1683,2,FALSE)</f>
        <v>10070</v>
      </c>
      <c r="G1620" s="147">
        <f t="shared" si="466"/>
        <v>2.7075174919806134E-2</v>
      </c>
      <c r="H1620" s="304">
        <v>5</v>
      </c>
      <c r="I1620" s="148">
        <f>VLOOKUP(D1620,'Appendix 3b. nax IBGE 2019'!$E$5:$O$1850,11,FALSE)</f>
        <v>2.4999999999999996</v>
      </c>
      <c r="J1620" s="147">
        <f t="shared" si="478"/>
        <v>0.12679348512771862</v>
      </c>
      <c r="K1620" s="146">
        <f t="shared" si="482"/>
        <v>74361.210564517256</v>
      </c>
      <c r="L1620" s="146">
        <f t="shared" si="467"/>
        <v>9428.5170457912718</v>
      </c>
      <c r="M1620" s="146">
        <f t="shared" si="479"/>
        <v>348234.76020810805</v>
      </c>
      <c r="N1620" s="146">
        <f t="shared" si="480"/>
        <v>1153467.5731164163</v>
      </c>
      <c r="O1620" s="145">
        <f t="shared" si="481"/>
        <v>15.511683636667602</v>
      </c>
    </row>
    <row r="1621" spans="1:15" x14ac:dyDescent="0.2">
      <c r="A1621" s="143" t="s">
        <v>65</v>
      </c>
      <c r="B1621" s="143" t="s">
        <v>3</v>
      </c>
      <c r="C1621" s="144" t="s">
        <v>20</v>
      </c>
      <c r="D1621" s="143" t="str">
        <f t="shared" si="465"/>
        <v>RSTotal75-79</v>
      </c>
      <c r="E1621" s="146">
        <f>VLOOKUP(D1621,'Appendix 1b. Person-years 2019'!$E$3:$F$1682,2,FALSE)</f>
        <v>249127.731</v>
      </c>
      <c r="F1621" s="146">
        <f>VLOOKUP(D1621,'Appendix 2b.Deaths 2019'!$E$4:$F$1683,2,FALSE)</f>
        <v>10718</v>
      </c>
      <c r="G1621" s="147">
        <f t="shared" si="466"/>
        <v>4.302210740240716E-2</v>
      </c>
      <c r="H1621" s="304">
        <v>5</v>
      </c>
      <c r="I1621" s="148">
        <f>VLOOKUP(D1621,'Appendix 3b. nax IBGE 2019'!$E$5:$O$1850,11,FALSE)</f>
        <v>2.4999999999999969</v>
      </c>
      <c r="J1621" s="147">
        <f t="shared" si="478"/>
        <v>0.19422104081740188</v>
      </c>
      <c r="K1621" s="146">
        <f t="shared" si="482"/>
        <v>64932.693518725981</v>
      </c>
      <c r="L1621" s="146">
        <f t="shared" si="467"/>
        <v>12611.295318284325</v>
      </c>
      <c r="M1621" s="146">
        <f t="shared" si="479"/>
        <v>293135.22929791902</v>
      </c>
      <c r="N1621" s="146">
        <f t="shared" si="480"/>
        <v>805232.81290830835</v>
      </c>
      <c r="O1621" s="145">
        <f t="shared" si="481"/>
        <v>12.401038202366991</v>
      </c>
    </row>
    <row r="1622" spans="1:15" x14ac:dyDescent="0.2">
      <c r="A1622" s="143" t="s">
        <v>65</v>
      </c>
      <c r="B1622" s="143" t="s">
        <v>3</v>
      </c>
      <c r="C1622" s="144" t="s">
        <v>21</v>
      </c>
      <c r="D1622" s="143" t="str">
        <f t="shared" si="465"/>
        <v>RSTotal80-84</v>
      </c>
      <c r="E1622" s="146">
        <f>VLOOKUP(D1622,'Appendix 1b. Person-years 2019'!$E$3:$F$1682,2,FALSE)</f>
        <v>163230.9001</v>
      </c>
      <c r="F1622" s="146">
        <f>VLOOKUP(D1622,'Appendix 2b.Deaths 2019'!$E$4:$F$1683,2,FALSE)</f>
        <v>10935</v>
      </c>
      <c r="G1622" s="147">
        <f t="shared" si="466"/>
        <v>6.6990992473244346E-2</v>
      </c>
      <c r="H1622" s="304">
        <v>5</v>
      </c>
      <c r="I1622" s="148">
        <f>VLOOKUP(D1622,'Appendix 3b. nax IBGE 2019'!$E$5:$O$1850,11,FALSE)</f>
        <v>2.5000000000000013</v>
      </c>
      <c r="J1622" s="147">
        <f t="shared" si="478"/>
        <v>0.28690485920703285</v>
      </c>
      <c r="K1622" s="146">
        <f t="shared" si="482"/>
        <v>52321.398200441654</v>
      </c>
      <c r="L1622" s="146">
        <f t="shared" si="467"/>
        <v>15011.263384212814</v>
      </c>
      <c r="M1622" s="146">
        <f t="shared" si="479"/>
        <v>224078.83254167627</v>
      </c>
      <c r="N1622" s="146">
        <f t="shared" si="480"/>
        <v>512097.58361038927</v>
      </c>
      <c r="O1622" s="145">
        <f t="shared" si="481"/>
        <v>9.7875362896182416</v>
      </c>
    </row>
    <row r="1623" spans="1:15" x14ac:dyDescent="0.2">
      <c r="A1623" s="143" t="s">
        <v>65</v>
      </c>
      <c r="B1623" s="143" t="s">
        <v>3</v>
      </c>
      <c r="C1623" s="144" t="s">
        <v>22</v>
      </c>
      <c r="D1623" s="143" t="str">
        <f t="shared" si="465"/>
        <v>RSTotal85-89</v>
      </c>
      <c r="E1623" s="146">
        <f>VLOOKUP(D1623,'Appendix 1b. Person-years 2019'!$E$3:$F$1682,2,FALSE)</f>
        <v>90241.631599999993</v>
      </c>
      <c r="F1623" s="146">
        <f>VLOOKUP(D1623,'Appendix 2b.Deaths 2019'!$E$4:$F$1683,2,FALSE)</f>
        <v>9810</v>
      </c>
      <c r="G1623" s="147">
        <f t="shared" si="466"/>
        <v>0.10870814086654879</v>
      </c>
      <c r="H1623" s="304">
        <v>5</v>
      </c>
      <c r="I1623" s="148">
        <f>VLOOKUP(D1623,'Appendix 3b. nax IBGE 2019'!$E$5:$O$1850,11,FALSE)</f>
        <v>2.4999999999999991</v>
      </c>
      <c r="J1623" s="147">
        <f t="shared" si="478"/>
        <v>0.42738903561233382</v>
      </c>
      <c r="K1623" s="146">
        <f t="shared" si="482"/>
        <v>37310.134816228841</v>
      </c>
      <c r="L1623" s="146">
        <f t="shared" si="467"/>
        <v>15945.942537674204</v>
      </c>
      <c r="M1623" s="146">
        <f t="shared" si="479"/>
        <v>146685.81773695868</v>
      </c>
      <c r="N1623" s="146">
        <f t="shared" si="480"/>
        <v>288018.75106871297</v>
      </c>
      <c r="O1623" s="145">
        <f t="shared" si="481"/>
        <v>7.7195848390082213</v>
      </c>
    </row>
    <row r="1624" spans="1:15" x14ac:dyDescent="0.2">
      <c r="A1624" s="143" t="s">
        <v>65</v>
      </c>
      <c r="B1624" s="143" t="s">
        <v>3</v>
      </c>
      <c r="C1624" s="144" t="s">
        <v>5</v>
      </c>
      <c r="D1624" s="143" t="str">
        <f t="shared" si="465"/>
        <v>RSTotal90+</v>
      </c>
      <c r="E1624" s="8">
        <f>VLOOKUP(D1624,'Appendix 1b. Person-years 2019'!$E$3:$F$1682,2,FALSE)</f>
        <v>57587.161200000002</v>
      </c>
      <c r="F1624" s="8">
        <f>VLOOKUP(D1624,'Appendix 2b.Deaths 2019'!$E$4:$F$1683,2,FALSE)</f>
        <v>8705</v>
      </c>
      <c r="G1624" s="7">
        <f t="shared" si="466"/>
        <v>0.15116216563910082</v>
      </c>
      <c r="H1624" s="306"/>
      <c r="I1624" s="148">
        <f>VLOOKUP(D1624,'Appendix 3b. nax IBGE 2019'!$E$5:$O$1850,11,FALSE)</f>
        <v>0</v>
      </c>
      <c r="J1624" s="7">
        <v>1</v>
      </c>
      <c r="K1624" s="8">
        <f t="shared" si="482"/>
        <v>21364.192278554638</v>
      </c>
      <c r="L1624" s="8">
        <f t="shared" si="467"/>
        <v>21364.192278554638</v>
      </c>
      <c r="M1624" s="8">
        <f>K1624*O1624</f>
        <v>141332.93333175429</v>
      </c>
      <c r="N1624" s="8">
        <f>M1624</f>
        <v>141332.93333175429</v>
      </c>
      <c r="O1624" s="142">
        <f>1/G1624</f>
        <v>6.6154119701321079</v>
      </c>
    </row>
    <row r="1625" spans="1:15" x14ac:dyDescent="0.2">
      <c r="A1625" s="143" t="s">
        <v>64</v>
      </c>
      <c r="B1625" s="143" t="s">
        <v>3</v>
      </c>
      <c r="C1625" s="144">
        <v>0</v>
      </c>
      <c r="D1625" s="143" t="str">
        <f t="shared" ref="D1625:D1688" si="483">_xlfn.CONCAT(A1625,B1625,C1625)</f>
        <v>SCTotal0</v>
      </c>
      <c r="E1625" s="151">
        <f>VLOOKUP(D1625,'Appendix 1b. Person-years 2019'!$E$3:$F$1682,2,FALSE)</f>
        <v>97327.944399999993</v>
      </c>
      <c r="F1625" s="151">
        <f>VLOOKUP(D1625,'Appendix 2b.Deaths 2019'!$E$4:$F$1683,2,FALSE)</f>
        <v>939</v>
      </c>
      <c r="G1625" s="152">
        <f t="shared" ref="G1625:G1688" si="484">F1625/E1625</f>
        <v>9.6477944313801828E-3</v>
      </c>
      <c r="H1625" s="307">
        <v>1</v>
      </c>
      <c r="I1625" s="148">
        <f>VLOOKUP(D1625,'Appendix 3b. nax IBGE 2019'!$E$5:$O$1850,11,FALSE)</f>
        <v>7.5091182824048433E-2</v>
      </c>
      <c r="J1625" s="152">
        <f t="shared" ref="J1625:J1643" si="485">(H1625*G1625)/(1+(H1625-I1625)*G1625)</f>
        <v>9.5624653957410138E-3</v>
      </c>
      <c r="K1625" s="151">
        <v>100000</v>
      </c>
      <c r="L1625" s="151">
        <f t="shared" ref="L1625:L1688" si="486">K1625*J1625</f>
        <v>956.24653957410135</v>
      </c>
      <c r="M1625" s="151">
        <f t="shared" ref="M1625:M1643" si="487">K1626*H1625+L1625*I1625</f>
        <v>99115.559144153915</v>
      </c>
      <c r="N1625" s="151">
        <f t="shared" ref="N1625:N1643" si="488">N1626+M1625</f>
        <v>7834793.8001116635</v>
      </c>
      <c r="O1625" s="150">
        <f t="shared" ref="O1625:O1643" si="489">N1625/K1625</f>
        <v>78.347938001116631</v>
      </c>
    </row>
    <row r="1626" spans="1:15" x14ac:dyDescent="0.2">
      <c r="A1626" s="143" t="s">
        <v>64</v>
      </c>
      <c r="B1626" s="143" t="s">
        <v>3</v>
      </c>
      <c r="C1626" s="149" t="s">
        <v>107</v>
      </c>
      <c r="D1626" s="143" t="str">
        <f t="shared" si="483"/>
        <v>SCTotal01-04</v>
      </c>
      <c r="E1626" s="146">
        <f>VLOOKUP(D1626,'Appendix 1b. Person-years 2019'!$E$3:$F$1682,2,FALSE)</f>
        <v>387150.71010000003</v>
      </c>
      <c r="F1626" s="146">
        <f>VLOOKUP(D1626,'Appendix 2b.Deaths 2019'!$E$4:$F$1683,2,FALSE)</f>
        <v>126</v>
      </c>
      <c r="G1626" s="147">
        <f t="shared" si="484"/>
        <v>3.2545465296306581E-4</v>
      </c>
      <c r="H1626" s="304">
        <v>4</v>
      </c>
      <c r="I1626" s="148">
        <f>VLOOKUP(D1626,'Appendix 3b. nax IBGE 2019'!$E$5:$O$1850,11,FALSE)</f>
        <v>1.5104089426367431</v>
      </c>
      <c r="J1626" s="147">
        <f t="shared" si="485"/>
        <v>1.3007646685886365E-3</v>
      </c>
      <c r="K1626" s="146">
        <f t="shared" ref="K1626:K1644" si="490">K1625-L1625</f>
        <v>99043.753460425898</v>
      </c>
      <c r="L1626" s="146">
        <f t="shared" si="486"/>
        <v>128.83261514572553</v>
      </c>
      <c r="M1626" s="146">
        <f t="shared" si="487"/>
        <v>395854.27331514005</v>
      </c>
      <c r="N1626" s="146">
        <f t="shared" si="488"/>
        <v>7735678.2409675093</v>
      </c>
      <c r="O1626" s="145">
        <f t="shared" si="489"/>
        <v>78.103645820111112</v>
      </c>
    </row>
    <row r="1627" spans="1:15" x14ac:dyDescent="0.2">
      <c r="A1627" s="143" t="s">
        <v>64</v>
      </c>
      <c r="B1627" s="143" t="s">
        <v>3</v>
      </c>
      <c r="C1627" s="149" t="s">
        <v>106</v>
      </c>
      <c r="D1627" s="143" t="str">
        <f t="shared" si="483"/>
        <v>SCTotal05-09</v>
      </c>
      <c r="E1627" s="146">
        <f>VLOOKUP(D1627,'Appendix 1b. Person-years 2019'!$E$3:$F$1682,2,FALSE)</f>
        <v>454168.17359999998</v>
      </c>
      <c r="F1627" s="146">
        <f>VLOOKUP(D1627,'Appendix 2b.Deaths 2019'!$E$4:$F$1683,2,FALSE)</f>
        <v>89</v>
      </c>
      <c r="G1627" s="147">
        <f t="shared" si="484"/>
        <v>1.959626525446168E-4</v>
      </c>
      <c r="H1627" s="304">
        <v>5</v>
      </c>
      <c r="I1627" s="148">
        <f>VLOOKUP(D1627,'Appendix 3b. nax IBGE 2019'!$E$5:$O$1850,11,FALSE)</f>
        <v>2.5000000000004912</v>
      </c>
      <c r="J1627" s="147">
        <f t="shared" si="485"/>
        <v>9.7933348075654719E-4</v>
      </c>
      <c r="K1627" s="146">
        <f t="shared" si="490"/>
        <v>98914.920845280169</v>
      </c>
      <c r="L1627" s="146">
        <f t="shared" si="486"/>
        <v>96.870693730166579</v>
      </c>
      <c r="M1627" s="146">
        <f t="shared" si="487"/>
        <v>494332.42749207548</v>
      </c>
      <c r="N1627" s="146">
        <f t="shared" si="488"/>
        <v>7339823.9676523693</v>
      </c>
      <c r="O1627" s="145">
        <f t="shared" si="489"/>
        <v>74.203405360179261</v>
      </c>
    </row>
    <row r="1628" spans="1:15" x14ac:dyDescent="0.2">
      <c r="A1628" s="143" t="s">
        <v>64</v>
      </c>
      <c r="B1628" s="143" t="s">
        <v>3</v>
      </c>
      <c r="C1628" s="149" t="s">
        <v>71</v>
      </c>
      <c r="D1628" s="143" t="str">
        <f t="shared" si="483"/>
        <v>SCTotal10-14</v>
      </c>
      <c r="E1628" s="146">
        <f>VLOOKUP(D1628,'Appendix 1b. Person-years 2019'!$E$3:$F$1682,2,FALSE)</f>
        <v>448474.00030000001</v>
      </c>
      <c r="F1628" s="146">
        <f>VLOOKUP(D1628,'Appendix 2b.Deaths 2019'!$E$4:$F$1683,2,FALSE)</f>
        <v>110</v>
      </c>
      <c r="G1628" s="147">
        <f t="shared" si="484"/>
        <v>2.4527620313868171E-4</v>
      </c>
      <c r="H1628" s="304">
        <v>5</v>
      </c>
      <c r="I1628" s="148">
        <f>VLOOKUP(D1628,'Appendix 3b. nax IBGE 2019'!$E$5:$O$1850,11,FALSE)</f>
        <v>2.5000000000001981</v>
      </c>
      <c r="J1628" s="147">
        <f t="shared" si="485"/>
        <v>1.2256294713354485E-3</v>
      </c>
      <c r="K1628" s="146">
        <f t="shared" si="490"/>
        <v>98818.050151550007</v>
      </c>
      <c r="L1628" s="146">
        <f t="shared" si="486"/>
        <v>121.11431456564408</v>
      </c>
      <c r="M1628" s="146">
        <f t="shared" si="487"/>
        <v>493787.46497133595</v>
      </c>
      <c r="N1628" s="146">
        <f t="shared" si="488"/>
        <v>6845491.5401602937</v>
      </c>
      <c r="O1628" s="145">
        <f t="shared" si="489"/>
        <v>69.273695743458447</v>
      </c>
    </row>
    <row r="1629" spans="1:15" x14ac:dyDescent="0.2">
      <c r="A1629" s="143" t="s">
        <v>64</v>
      </c>
      <c r="B1629" s="143" t="s">
        <v>3</v>
      </c>
      <c r="C1629" s="144" t="s">
        <v>72</v>
      </c>
      <c r="D1629" s="143" t="str">
        <f t="shared" si="483"/>
        <v>SCTotal15-19</v>
      </c>
      <c r="E1629" s="146">
        <f>VLOOKUP(D1629,'Appendix 1b. Person-years 2019'!$E$3:$F$1682,2,FALSE)</f>
        <v>479949.9754</v>
      </c>
      <c r="F1629" s="146">
        <f>VLOOKUP(D1629,'Appendix 2b.Deaths 2019'!$E$4:$F$1683,2,FALSE)</f>
        <v>377</v>
      </c>
      <c r="G1629" s="147">
        <f t="shared" si="484"/>
        <v>7.8549852968697541E-4</v>
      </c>
      <c r="H1629" s="304">
        <v>5</v>
      </c>
      <c r="I1629" s="148">
        <f>VLOOKUP(D1629,'Appendix 3b. nax IBGE 2019'!$E$5:$O$1850,11,FALSE)</f>
        <v>2.4999999999998659</v>
      </c>
      <c r="J1629" s="147">
        <f t="shared" si="485"/>
        <v>3.919795165087751E-3</v>
      </c>
      <c r="K1629" s="146">
        <f t="shared" si="490"/>
        <v>98696.935836984369</v>
      </c>
      <c r="L1629" s="146">
        <f t="shared" si="486"/>
        <v>386.87177190278732</v>
      </c>
      <c r="M1629" s="146">
        <f t="shared" si="487"/>
        <v>492517.49975516484</v>
      </c>
      <c r="N1629" s="146">
        <f t="shared" si="488"/>
        <v>6351704.0751889581</v>
      </c>
      <c r="O1629" s="145">
        <f t="shared" si="489"/>
        <v>64.355635981241932</v>
      </c>
    </row>
    <row r="1630" spans="1:15" x14ac:dyDescent="0.2">
      <c r="A1630" s="143" t="s">
        <v>64</v>
      </c>
      <c r="B1630" s="143" t="s">
        <v>3</v>
      </c>
      <c r="C1630" s="144" t="s">
        <v>73</v>
      </c>
      <c r="D1630" s="143" t="str">
        <f t="shared" si="483"/>
        <v>SCTotal20-24</v>
      </c>
      <c r="E1630" s="146">
        <f>VLOOKUP(D1630,'Appendix 1b. Person-years 2019'!$E$3:$F$1682,2,FALSE)</f>
        <v>565433.77159999998</v>
      </c>
      <c r="F1630" s="146">
        <f>VLOOKUP(D1630,'Appendix 2b.Deaths 2019'!$E$4:$F$1683,2,FALSE)</f>
        <v>614</v>
      </c>
      <c r="G1630" s="147">
        <f t="shared" si="484"/>
        <v>1.085891983888003E-3</v>
      </c>
      <c r="H1630" s="304">
        <v>5</v>
      </c>
      <c r="I1630" s="148">
        <f>VLOOKUP(D1630,'Appendix 3b. nax IBGE 2019'!$E$5:$O$1850,11,FALSE)</f>
        <v>2.5000000000000244</v>
      </c>
      <c r="J1630" s="147">
        <f t="shared" si="485"/>
        <v>5.4147603074087905E-3</v>
      </c>
      <c r="K1630" s="146">
        <f t="shared" si="490"/>
        <v>98310.064065081577</v>
      </c>
      <c r="L1630" s="146">
        <f t="shared" si="486"/>
        <v>532.32543271841905</v>
      </c>
      <c r="M1630" s="146">
        <f t="shared" si="487"/>
        <v>490219.50674361183</v>
      </c>
      <c r="N1630" s="146">
        <f t="shared" si="488"/>
        <v>5859186.5754337935</v>
      </c>
      <c r="O1630" s="145">
        <f t="shared" si="489"/>
        <v>59.599051543237664</v>
      </c>
    </row>
    <row r="1631" spans="1:15" x14ac:dyDescent="0.2">
      <c r="A1631" s="143" t="s">
        <v>64</v>
      </c>
      <c r="B1631" s="143" t="s">
        <v>3</v>
      </c>
      <c r="C1631" s="144" t="s">
        <v>74</v>
      </c>
      <c r="D1631" s="143" t="str">
        <f t="shared" si="483"/>
        <v>SCTotal25-29</v>
      </c>
      <c r="E1631" s="146">
        <f>VLOOKUP(D1631,'Appendix 1b. Person-years 2019'!$E$3:$F$1682,2,FALSE)</f>
        <v>596916.90099999995</v>
      </c>
      <c r="F1631" s="146">
        <f>VLOOKUP(D1631,'Appendix 2b.Deaths 2019'!$E$4:$F$1683,2,FALSE)</f>
        <v>600</v>
      </c>
      <c r="G1631" s="147">
        <f t="shared" si="484"/>
        <v>1.0051650388769944E-3</v>
      </c>
      <c r="H1631" s="304">
        <v>5</v>
      </c>
      <c r="I1631" s="148">
        <f>VLOOKUP(D1631,'Appendix 3b. nax IBGE 2019'!$E$5:$O$1850,11,FALSE)</f>
        <v>2.4999999999999369</v>
      </c>
      <c r="J1631" s="147">
        <f t="shared" si="485"/>
        <v>5.0132273921187258E-3</v>
      </c>
      <c r="K1631" s="146">
        <f t="shared" si="490"/>
        <v>97777.738632363151</v>
      </c>
      <c r="L1631" s="146">
        <f t="shared" si="486"/>
        <v>490.1820376511883</v>
      </c>
      <c r="M1631" s="146">
        <f t="shared" si="487"/>
        <v>487663.23806768772</v>
      </c>
      <c r="N1631" s="146">
        <f t="shared" si="488"/>
        <v>5368967.0686901817</v>
      </c>
      <c r="O1631" s="145">
        <f t="shared" si="489"/>
        <v>54.909912458469599</v>
      </c>
    </row>
    <row r="1632" spans="1:15" x14ac:dyDescent="0.2">
      <c r="A1632" s="143" t="s">
        <v>64</v>
      </c>
      <c r="B1632" s="143" t="s">
        <v>3</v>
      </c>
      <c r="C1632" s="144" t="s">
        <v>75</v>
      </c>
      <c r="D1632" s="143" t="str">
        <f t="shared" si="483"/>
        <v>SCTotal30-34</v>
      </c>
      <c r="E1632" s="146">
        <f>VLOOKUP(D1632,'Appendix 1b. Person-years 2019'!$E$3:$F$1682,2,FALSE)</f>
        <v>611899.7304</v>
      </c>
      <c r="F1632" s="146">
        <f>VLOOKUP(D1632,'Appendix 2b.Deaths 2019'!$E$4:$F$1683,2,FALSE)</f>
        <v>731</v>
      </c>
      <c r="G1632" s="147">
        <f t="shared" si="484"/>
        <v>1.194640173353474E-3</v>
      </c>
      <c r="H1632" s="304">
        <v>5</v>
      </c>
      <c r="I1632" s="148">
        <f>VLOOKUP(D1632,'Appendix 3b. nax IBGE 2019'!$E$5:$O$1850,11,FALSE)</f>
        <v>2.5000000000000031</v>
      </c>
      <c r="J1632" s="147">
        <f t="shared" si="485"/>
        <v>5.9554144234692579E-3</v>
      </c>
      <c r="K1632" s="146">
        <f t="shared" si="490"/>
        <v>97287.556594711961</v>
      </c>
      <c r="L1632" s="146">
        <f t="shared" si="486"/>
        <v>579.38771776822932</v>
      </c>
      <c r="M1632" s="146">
        <f t="shared" si="487"/>
        <v>484989.31367913925</v>
      </c>
      <c r="N1632" s="146">
        <f t="shared" si="488"/>
        <v>4881303.8306224942</v>
      </c>
      <c r="O1632" s="145">
        <f t="shared" si="489"/>
        <v>50.173979093312084</v>
      </c>
    </row>
    <row r="1633" spans="1:15" x14ac:dyDescent="0.2">
      <c r="A1633" s="143" t="s">
        <v>64</v>
      </c>
      <c r="B1633" s="143" t="s">
        <v>3</v>
      </c>
      <c r="C1633" s="144" t="s">
        <v>76</v>
      </c>
      <c r="D1633" s="143" t="str">
        <f t="shared" si="483"/>
        <v>SCTotal35-39</v>
      </c>
      <c r="E1633" s="146">
        <f>VLOOKUP(D1633,'Appendix 1b. Person-years 2019'!$E$3:$F$1682,2,FALSE)</f>
        <v>588581.77110000001</v>
      </c>
      <c r="F1633" s="146">
        <f>VLOOKUP(D1633,'Appendix 2b.Deaths 2019'!$E$4:$F$1683,2,FALSE)</f>
        <v>847</v>
      </c>
      <c r="G1633" s="147">
        <f t="shared" si="484"/>
        <v>1.4390523825042055E-3</v>
      </c>
      <c r="H1633" s="304">
        <v>5</v>
      </c>
      <c r="I1633" s="148">
        <f>VLOOKUP(D1633,'Appendix 3b. nax IBGE 2019'!$E$5:$O$1850,11,FALSE)</f>
        <v>2.4999999999999933</v>
      </c>
      <c r="J1633" s="147">
        <f t="shared" si="485"/>
        <v>7.1694688095916967E-3</v>
      </c>
      <c r="K1633" s="146">
        <f t="shared" si="490"/>
        <v>96708.168876943731</v>
      </c>
      <c r="L1633" s="146">
        <f t="shared" si="486"/>
        <v>693.34620039597451</v>
      </c>
      <c r="M1633" s="146">
        <f t="shared" si="487"/>
        <v>481807.47888372873</v>
      </c>
      <c r="N1633" s="146">
        <f t="shared" si="488"/>
        <v>4396314.5169433551</v>
      </c>
      <c r="O1633" s="145">
        <f t="shared" si="489"/>
        <v>45.459598377231643</v>
      </c>
    </row>
    <row r="1634" spans="1:15" x14ac:dyDescent="0.2">
      <c r="A1634" s="143" t="s">
        <v>64</v>
      </c>
      <c r="B1634" s="143" t="s">
        <v>3</v>
      </c>
      <c r="C1634" s="144" t="s">
        <v>77</v>
      </c>
      <c r="D1634" s="143" t="str">
        <f t="shared" si="483"/>
        <v>SCTotal40-44</v>
      </c>
      <c r="E1634" s="146">
        <f>VLOOKUP(D1634,'Appendix 1b. Person-years 2019'!$E$3:$F$1682,2,FALSE)</f>
        <v>519074.56819999998</v>
      </c>
      <c r="F1634" s="146">
        <f>VLOOKUP(D1634,'Appendix 2b.Deaths 2019'!$E$4:$F$1683,2,FALSE)</f>
        <v>1162</v>
      </c>
      <c r="G1634" s="147">
        <f t="shared" si="484"/>
        <v>2.238599367388541E-3</v>
      </c>
      <c r="H1634" s="304">
        <v>5</v>
      </c>
      <c r="I1634" s="148">
        <f>VLOOKUP(D1634,'Appendix 3b. nax IBGE 2019'!$E$5:$O$1850,11,FALSE)</f>
        <v>2.5000000000000266</v>
      </c>
      <c r="J1634" s="147">
        <f t="shared" si="485"/>
        <v>1.1130703870335898E-2</v>
      </c>
      <c r="K1634" s="146">
        <f t="shared" si="490"/>
        <v>96014.822676547759</v>
      </c>
      <c r="L1634" s="146">
        <f t="shared" si="486"/>
        <v>1068.7125583754651</v>
      </c>
      <c r="M1634" s="146">
        <f t="shared" si="487"/>
        <v>477402.33198680019</v>
      </c>
      <c r="N1634" s="146">
        <f t="shared" si="488"/>
        <v>3914507.0380596267</v>
      </c>
      <c r="O1634" s="145">
        <f t="shared" si="489"/>
        <v>40.769820002133592</v>
      </c>
    </row>
    <row r="1635" spans="1:15" x14ac:dyDescent="0.2">
      <c r="A1635" s="143" t="s">
        <v>64</v>
      </c>
      <c r="B1635" s="143" t="s">
        <v>3</v>
      </c>
      <c r="C1635" s="144" t="s">
        <v>78</v>
      </c>
      <c r="D1635" s="143" t="str">
        <f t="shared" si="483"/>
        <v>SCTotal45-49</v>
      </c>
      <c r="E1635" s="146">
        <f>VLOOKUP(D1635,'Appendix 1b. Person-years 2019'!$E$3:$F$1682,2,FALSE)</f>
        <v>479446.46740000002</v>
      </c>
      <c r="F1635" s="146">
        <f>VLOOKUP(D1635,'Appendix 2b.Deaths 2019'!$E$4:$F$1683,2,FALSE)</f>
        <v>1518</v>
      </c>
      <c r="G1635" s="147">
        <f t="shared" si="484"/>
        <v>3.1661511831174668E-3</v>
      </c>
      <c r="H1635" s="304">
        <v>5</v>
      </c>
      <c r="I1635" s="148">
        <f>VLOOKUP(D1635,'Appendix 3b. nax IBGE 2019'!$E$5:$O$1850,11,FALSE)</f>
        <v>2.500000000000016</v>
      </c>
      <c r="J1635" s="147">
        <f t="shared" si="485"/>
        <v>1.5706433557609877E-2</v>
      </c>
      <c r="K1635" s="146">
        <f t="shared" si="490"/>
        <v>94946.110118172292</v>
      </c>
      <c r="L1635" s="146">
        <f t="shared" si="486"/>
        <v>1491.2647701245839</v>
      </c>
      <c r="M1635" s="146">
        <f t="shared" si="487"/>
        <v>471002.38866554998</v>
      </c>
      <c r="N1635" s="146">
        <f t="shared" si="488"/>
        <v>3437104.7060728264</v>
      </c>
      <c r="O1635" s="145">
        <f t="shared" si="489"/>
        <v>36.200584750601372</v>
      </c>
    </row>
    <row r="1636" spans="1:15" x14ac:dyDescent="0.2">
      <c r="A1636" s="143" t="s">
        <v>64</v>
      </c>
      <c r="B1636" s="143" t="s">
        <v>3</v>
      </c>
      <c r="C1636" s="144" t="s">
        <v>79</v>
      </c>
      <c r="D1636" s="143" t="str">
        <f t="shared" si="483"/>
        <v>SCTotal50-54</v>
      </c>
      <c r="E1636" s="146">
        <f>VLOOKUP(D1636,'Appendix 1b. Person-years 2019'!$E$3:$F$1682,2,FALSE)</f>
        <v>466066.53499999997</v>
      </c>
      <c r="F1636" s="146">
        <f>VLOOKUP(D1636,'Appendix 2b.Deaths 2019'!$E$4:$F$1683,2,FALSE)</f>
        <v>2293</v>
      </c>
      <c r="G1636" s="147">
        <f t="shared" si="484"/>
        <v>4.9198984003432046E-3</v>
      </c>
      <c r="H1636" s="304">
        <v>5</v>
      </c>
      <c r="I1636" s="148">
        <f>VLOOKUP(D1636,'Appendix 3b. nax IBGE 2019'!$E$5:$O$1850,11,FALSE)</f>
        <v>2.4999999999999867</v>
      </c>
      <c r="J1636" s="147">
        <f t="shared" si="485"/>
        <v>2.4300600784399655E-2</v>
      </c>
      <c r="K1636" s="146">
        <f t="shared" si="490"/>
        <v>93454.845348047704</v>
      </c>
      <c r="L1636" s="146">
        <f t="shared" si="486"/>
        <v>2271.0088881707165</v>
      </c>
      <c r="M1636" s="146">
        <f t="shared" si="487"/>
        <v>461596.70451981167</v>
      </c>
      <c r="N1636" s="146">
        <f t="shared" si="488"/>
        <v>2966102.3174072765</v>
      </c>
      <c r="O1636" s="145">
        <f t="shared" si="489"/>
        <v>31.738347074042203</v>
      </c>
    </row>
    <row r="1637" spans="1:15" x14ac:dyDescent="0.2">
      <c r="A1637" s="143" t="s">
        <v>64</v>
      </c>
      <c r="B1637" s="143" t="s">
        <v>3</v>
      </c>
      <c r="C1637" s="144" t="s">
        <v>80</v>
      </c>
      <c r="D1637" s="143" t="str">
        <f t="shared" si="483"/>
        <v>SCTotal55-59</v>
      </c>
      <c r="E1637" s="146">
        <f>VLOOKUP(D1637,'Appendix 1b. Person-years 2019'!$E$3:$F$1682,2,FALSE)</f>
        <v>424926.32260000001</v>
      </c>
      <c r="F1637" s="146">
        <f>VLOOKUP(D1637,'Appendix 2b.Deaths 2019'!$E$4:$F$1683,2,FALSE)</f>
        <v>2998</v>
      </c>
      <c r="G1637" s="147">
        <f t="shared" si="484"/>
        <v>7.0553407509709306E-3</v>
      </c>
      <c r="H1637" s="304">
        <v>5</v>
      </c>
      <c r="I1637" s="148">
        <f>VLOOKUP(D1637,'Appendix 3b. nax IBGE 2019'!$E$5:$O$1850,11,FALSE)</f>
        <v>2.5000000000000044</v>
      </c>
      <c r="J1637" s="147">
        <f t="shared" si="485"/>
        <v>3.4665265602237906E-2</v>
      </c>
      <c r="K1637" s="146">
        <f t="shared" si="490"/>
        <v>91183.836459876984</v>
      </c>
      <c r="L1637" s="146">
        <f t="shared" si="486"/>
        <v>3160.9119095126603</v>
      </c>
      <c r="M1637" s="146">
        <f t="shared" si="487"/>
        <v>448016.90252560325</v>
      </c>
      <c r="N1637" s="146">
        <f t="shared" si="488"/>
        <v>2504505.6128874649</v>
      </c>
      <c r="O1637" s="145">
        <f t="shared" si="489"/>
        <v>27.466552298328725</v>
      </c>
    </row>
    <row r="1638" spans="1:15" x14ac:dyDescent="0.2">
      <c r="A1638" s="143" t="s">
        <v>64</v>
      </c>
      <c r="B1638" s="143" t="s">
        <v>3</v>
      </c>
      <c r="C1638" s="144" t="s">
        <v>81</v>
      </c>
      <c r="D1638" s="143" t="str">
        <f t="shared" si="483"/>
        <v>SCTotal60-64</v>
      </c>
      <c r="E1638" s="146">
        <f>VLOOKUP(D1638,'Appendix 1b. Person-years 2019'!$E$3:$F$1682,2,FALSE)</f>
        <v>339189.7451</v>
      </c>
      <c r="F1638" s="146">
        <f>VLOOKUP(D1638,'Appendix 2b.Deaths 2019'!$E$4:$F$1683,2,FALSE)</f>
        <v>3707</v>
      </c>
      <c r="G1638" s="147">
        <f t="shared" si="484"/>
        <v>1.0928986072108699E-2</v>
      </c>
      <c r="H1638" s="304">
        <v>5</v>
      </c>
      <c r="I1638" s="148">
        <f>VLOOKUP(D1638,'Appendix 3b. nax IBGE 2019'!$E$5:$O$1850,11,FALSE)</f>
        <v>2.4999999999999987</v>
      </c>
      <c r="J1638" s="147">
        <f t="shared" si="485"/>
        <v>5.3191604596084199E-2</v>
      </c>
      <c r="K1638" s="146">
        <f t="shared" si="490"/>
        <v>88022.924550364318</v>
      </c>
      <c r="L1638" s="146">
        <f t="shared" si="486"/>
        <v>4682.0805980739315</v>
      </c>
      <c r="M1638" s="146">
        <f t="shared" si="487"/>
        <v>428409.42125663674</v>
      </c>
      <c r="N1638" s="146">
        <f t="shared" si="488"/>
        <v>2056488.7103618619</v>
      </c>
      <c r="O1638" s="145">
        <f t="shared" si="489"/>
        <v>23.36310365585723</v>
      </c>
    </row>
    <row r="1639" spans="1:15" x14ac:dyDescent="0.2">
      <c r="A1639" s="143" t="s">
        <v>64</v>
      </c>
      <c r="B1639" s="143" t="s">
        <v>3</v>
      </c>
      <c r="C1639" s="144" t="s">
        <v>82</v>
      </c>
      <c r="D1639" s="143" t="str">
        <f t="shared" si="483"/>
        <v>SCTotal65-69</v>
      </c>
      <c r="E1639" s="146">
        <f>VLOOKUP(D1639,'Appendix 1b. Person-years 2019'!$E$3:$F$1682,2,FALSE)</f>
        <v>261853.8849</v>
      </c>
      <c r="F1639" s="146">
        <f>VLOOKUP(D1639,'Appendix 2b.Deaths 2019'!$E$4:$F$1683,2,FALSE)</f>
        <v>4354</v>
      </c>
      <c r="G1639" s="147">
        <f t="shared" si="484"/>
        <v>1.6627593673711426E-2</v>
      </c>
      <c r="H1639" s="304">
        <v>5</v>
      </c>
      <c r="I1639" s="148">
        <f>VLOOKUP(D1639,'Appendix 3b. nax IBGE 2019'!$E$5:$O$1850,11,FALSE)</f>
        <v>2.5</v>
      </c>
      <c r="J1639" s="147">
        <f t="shared" si="485"/>
        <v>7.981993476281167E-2</v>
      </c>
      <c r="K1639" s="146">
        <f t="shared" si="490"/>
        <v>83340.843952290394</v>
      </c>
      <c r="L1639" s="146">
        <f t="shared" si="486"/>
        <v>6652.2607273494868</v>
      </c>
      <c r="M1639" s="146">
        <f t="shared" si="487"/>
        <v>400073.56794307823</v>
      </c>
      <c r="N1639" s="146">
        <f t="shared" si="488"/>
        <v>1628079.2891052251</v>
      </c>
      <c r="O1639" s="145">
        <f t="shared" si="489"/>
        <v>19.535190812769322</v>
      </c>
    </row>
    <row r="1640" spans="1:15" x14ac:dyDescent="0.2">
      <c r="A1640" s="143" t="s">
        <v>64</v>
      </c>
      <c r="B1640" s="143" t="s">
        <v>3</v>
      </c>
      <c r="C1640" s="144" t="s">
        <v>19</v>
      </c>
      <c r="D1640" s="143" t="str">
        <f t="shared" si="483"/>
        <v>SCTotal70-74</v>
      </c>
      <c r="E1640" s="146">
        <f>VLOOKUP(D1640,'Appendix 1b. Person-years 2019'!$E$3:$F$1682,2,FALSE)</f>
        <v>182785.4172</v>
      </c>
      <c r="F1640" s="146">
        <f>VLOOKUP(D1640,'Appendix 2b.Deaths 2019'!$E$4:$F$1683,2,FALSE)</f>
        <v>4607</v>
      </c>
      <c r="G1640" s="147">
        <f t="shared" si="484"/>
        <v>2.5204417674956622E-2</v>
      </c>
      <c r="H1640" s="304">
        <v>5</v>
      </c>
      <c r="I1640" s="148">
        <f>VLOOKUP(D1640,'Appendix 3b. nax IBGE 2019'!$E$5:$O$1850,11,FALSE)</f>
        <v>2.4999999999999973</v>
      </c>
      <c r="J1640" s="147">
        <f t="shared" si="485"/>
        <v>0.11855200288264121</v>
      </c>
      <c r="K1640" s="146">
        <f t="shared" si="490"/>
        <v>76688.5832249409</v>
      </c>
      <c r="L1640" s="146">
        <f t="shared" si="486"/>
        <v>9091.5851395488644</v>
      </c>
      <c r="M1640" s="146">
        <f t="shared" si="487"/>
        <v>360713.95327583229</v>
      </c>
      <c r="N1640" s="146">
        <f t="shared" si="488"/>
        <v>1228005.7211621469</v>
      </c>
      <c r="O1640" s="145">
        <f t="shared" si="489"/>
        <v>16.012888353409704</v>
      </c>
    </row>
    <row r="1641" spans="1:15" x14ac:dyDescent="0.2">
      <c r="A1641" s="143" t="s">
        <v>64</v>
      </c>
      <c r="B1641" s="143" t="s">
        <v>3</v>
      </c>
      <c r="C1641" s="144" t="s">
        <v>20</v>
      </c>
      <c r="D1641" s="143" t="str">
        <f t="shared" si="483"/>
        <v>SCTotal75-79</v>
      </c>
      <c r="E1641" s="146">
        <f>VLOOKUP(D1641,'Appendix 1b. Person-years 2019'!$E$3:$F$1682,2,FALSE)</f>
        <v>117402.9452</v>
      </c>
      <c r="F1641" s="146">
        <f>VLOOKUP(D1641,'Appendix 2b.Deaths 2019'!$E$4:$F$1683,2,FALSE)</f>
        <v>4717</v>
      </c>
      <c r="G1641" s="147">
        <f t="shared" si="484"/>
        <v>4.0177867701397321E-2</v>
      </c>
      <c r="H1641" s="304">
        <v>5</v>
      </c>
      <c r="I1641" s="148">
        <f>VLOOKUP(D1641,'Appendix 3b. nax IBGE 2019'!$E$5:$O$1850,11,FALSE)</f>
        <v>2.4999999999999978</v>
      </c>
      <c r="J1641" s="147">
        <f t="shared" si="485"/>
        <v>0.18255287532381206</v>
      </c>
      <c r="K1641" s="146">
        <f t="shared" si="490"/>
        <v>67596.998085392028</v>
      </c>
      <c r="L1641" s="146">
        <f t="shared" si="486"/>
        <v>12340.026363746534</v>
      </c>
      <c r="M1641" s="146">
        <f t="shared" si="487"/>
        <v>307134.92451759375</v>
      </c>
      <c r="N1641" s="146">
        <f t="shared" si="488"/>
        <v>867291.76788631454</v>
      </c>
      <c r="O1641" s="145">
        <f t="shared" si="489"/>
        <v>12.830329636690474</v>
      </c>
    </row>
    <row r="1642" spans="1:15" x14ac:dyDescent="0.2">
      <c r="A1642" s="143" t="s">
        <v>64</v>
      </c>
      <c r="B1642" s="143" t="s">
        <v>3</v>
      </c>
      <c r="C1642" s="144" t="s">
        <v>21</v>
      </c>
      <c r="D1642" s="143" t="str">
        <f t="shared" si="483"/>
        <v>SCTotal80-84</v>
      </c>
      <c r="E1642" s="146">
        <f>VLOOKUP(D1642,'Appendix 1b. Person-years 2019'!$E$3:$F$1682,2,FALSE)</f>
        <v>74895.005799999999</v>
      </c>
      <c r="F1642" s="146">
        <f>VLOOKUP(D1642,'Appendix 2b.Deaths 2019'!$E$4:$F$1683,2,FALSE)</f>
        <v>4850</v>
      </c>
      <c r="G1642" s="147">
        <f t="shared" si="484"/>
        <v>6.4757321909440321E-2</v>
      </c>
      <c r="H1642" s="304">
        <v>5</v>
      </c>
      <c r="I1642" s="148">
        <f>VLOOKUP(D1642,'Appendix 3b. nax IBGE 2019'!$E$5:$O$1850,11,FALSE)</f>
        <v>2.5000000000000004</v>
      </c>
      <c r="J1642" s="147">
        <f t="shared" si="485"/>
        <v>0.27867155118024595</v>
      </c>
      <c r="K1642" s="146">
        <f t="shared" si="490"/>
        <v>55256.971721645496</v>
      </c>
      <c r="L1642" s="146">
        <f t="shared" si="486"/>
        <v>15398.546023193936</v>
      </c>
      <c r="M1642" s="146">
        <f t="shared" si="487"/>
        <v>237788.49355024262</v>
      </c>
      <c r="N1642" s="146">
        <f t="shared" si="488"/>
        <v>560156.84336872073</v>
      </c>
      <c r="O1642" s="145">
        <f t="shared" si="489"/>
        <v>10.13730622428036</v>
      </c>
    </row>
    <row r="1643" spans="1:15" x14ac:dyDescent="0.2">
      <c r="A1643" s="143" t="s">
        <v>64</v>
      </c>
      <c r="B1643" s="143" t="s">
        <v>3</v>
      </c>
      <c r="C1643" s="144" t="s">
        <v>22</v>
      </c>
      <c r="D1643" s="143" t="str">
        <f t="shared" si="483"/>
        <v>SCTotal85-89</v>
      </c>
      <c r="E1643" s="146">
        <f>VLOOKUP(D1643,'Appendix 1b. Person-years 2019'!$E$3:$F$1682,2,FALSE)</f>
        <v>38932.750399999997</v>
      </c>
      <c r="F1643" s="146">
        <f>VLOOKUP(D1643,'Appendix 2b.Deaths 2019'!$E$4:$F$1683,2,FALSE)</f>
        <v>4041</v>
      </c>
      <c r="G1643" s="147">
        <f t="shared" si="484"/>
        <v>0.10379436229093129</v>
      </c>
      <c r="H1643" s="304">
        <v>5</v>
      </c>
      <c r="I1643" s="148">
        <f>VLOOKUP(D1643,'Appendix 3b. nax IBGE 2019'!$E$5:$O$1850,11,FALSE)</f>
        <v>2.4999999999999996</v>
      </c>
      <c r="J1643" s="147">
        <f t="shared" si="485"/>
        <v>0.41205051131950576</v>
      </c>
      <c r="K1643" s="146">
        <f t="shared" si="490"/>
        <v>39858.42569845156</v>
      </c>
      <c r="L1643" s="146">
        <f t="shared" si="486"/>
        <v>16423.684689437494</v>
      </c>
      <c r="M1643" s="146">
        <f t="shared" si="487"/>
        <v>158232.91676866406</v>
      </c>
      <c r="N1643" s="146">
        <f t="shared" si="488"/>
        <v>322368.34981847811</v>
      </c>
      <c r="O1643" s="145">
        <f t="shared" si="489"/>
        <v>8.0878344834126654</v>
      </c>
    </row>
    <row r="1644" spans="1:15" x14ac:dyDescent="0.2">
      <c r="A1644" s="143" t="s">
        <v>64</v>
      </c>
      <c r="B1644" s="143" t="s">
        <v>3</v>
      </c>
      <c r="C1644" s="144" t="s">
        <v>5</v>
      </c>
      <c r="D1644" s="143" t="str">
        <f t="shared" si="483"/>
        <v>SCTotal90+</v>
      </c>
      <c r="E1644" s="8">
        <f>VLOOKUP(D1644,'Appendix 1b. Person-years 2019'!$E$3:$F$1682,2,FALSE)</f>
        <v>24934.013200000001</v>
      </c>
      <c r="F1644" s="8">
        <f>VLOOKUP(D1644,'Appendix 2b.Deaths 2019'!$E$4:$F$1683,2,FALSE)</f>
        <v>3560</v>
      </c>
      <c r="G1644" s="7">
        <f t="shared" si="484"/>
        <v>0.14277685551237296</v>
      </c>
      <c r="H1644" s="306"/>
      <c r="I1644" s="148">
        <f>VLOOKUP(D1644,'Appendix 3b. nax IBGE 2019'!$E$5:$O$1850,11,FALSE)</f>
        <v>0</v>
      </c>
      <c r="J1644" s="7">
        <v>1</v>
      </c>
      <c r="K1644" s="8">
        <f t="shared" si="490"/>
        <v>23434.741009014066</v>
      </c>
      <c r="L1644" s="8">
        <f t="shared" si="486"/>
        <v>23434.741009014066</v>
      </c>
      <c r="M1644" s="8">
        <f>K1644*O1644</f>
        <v>164135.43304981405</v>
      </c>
      <c r="N1644" s="8">
        <f>M1644</f>
        <v>164135.43304981405</v>
      </c>
      <c r="O1644" s="142">
        <f>1/G1644</f>
        <v>7.0039362921348314</v>
      </c>
    </row>
    <row r="1645" spans="1:15" x14ac:dyDescent="0.2">
      <c r="A1645" s="143" t="s">
        <v>52</v>
      </c>
      <c r="B1645" s="143" t="s">
        <v>3</v>
      </c>
      <c r="C1645" s="144">
        <v>0</v>
      </c>
      <c r="D1645" s="143" t="str">
        <f t="shared" si="483"/>
        <v>SETotal0</v>
      </c>
      <c r="E1645" s="151">
        <f>VLOOKUP(D1645,'Appendix 1b. Person-years 2019'!$E$3:$F$1682,2,FALSE)</f>
        <v>34328.684999999998</v>
      </c>
      <c r="F1645" s="151">
        <f>VLOOKUP(D1645,'Appendix 2b.Deaths 2019'!$E$4:$F$1683,2,FALSE)</f>
        <v>554</v>
      </c>
      <c r="G1645" s="152">
        <f t="shared" si="484"/>
        <v>1.6138107241800845E-2</v>
      </c>
      <c r="H1645" s="307">
        <v>1</v>
      </c>
      <c r="I1645" s="148">
        <f>VLOOKUP(D1645,'Appendix 3b. nax IBGE 2019'!$E$5:$O$1850,11,FALSE)</f>
        <v>9.23968692979283E-2</v>
      </c>
      <c r="J1645" s="152">
        <f t="shared" ref="J1645:J1663" si="491">(H1645*G1645)/(1+(H1645-I1645)*G1645)</f>
        <v>1.5905144641420562E-2</v>
      </c>
      <c r="K1645" s="151">
        <v>100000</v>
      </c>
      <c r="L1645" s="151">
        <f t="shared" si="486"/>
        <v>1590.5144641420561</v>
      </c>
      <c r="M1645" s="151">
        <f t="shared" ref="M1645:M1663" si="492">K1646*H1645+L1645*I1645</f>
        <v>98556.444092917736</v>
      </c>
      <c r="N1645" s="151">
        <f t="shared" ref="N1645:N1663" si="493">N1646+M1645</f>
        <v>7528843.4489539731</v>
      </c>
      <c r="O1645" s="150">
        <f t="shared" ref="O1645:O1663" si="494">N1645/K1645</f>
        <v>75.288434489539725</v>
      </c>
    </row>
    <row r="1646" spans="1:15" x14ac:dyDescent="0.2">
      <c r="A1646" s="143" t="s">
        <v>52</v>
      </c>
      <c r="B1646" s="143" t="s">
        <v>3</v>
      </c>
      <c r="C1646" s="149" t="s">
        <v>107</v>
      </c>
      <c r="D1646" s="143" t="str">
        <f t="shared" si="483"/>
        <v>SETotal01-04</v>
      </c>
      <c r="E1646" s="146">
        <f>VLOOKUP(D1646,'Appendix 1b. Person-years 2019'!$E$3:$F$1682,2,FALSE)</f>
        <v>135775.29389999999</v>
      </c>
      <c r="F1646" s="146">
        <f>VLOOKUP(D1646,'Appendix 2b.Deaths 2019'!$E$4:$F$1683,2,FALSE)</f>
        <v>63</v>
      </c>
      <c r="G1646" s="147">
        <f t="shared" si="484"/>
        <v>4.640019416669442E-4</v>
      </c>
      <c r="H1646" s="304">
        <v>4</v>
      </c>
      <c r="I1646" s="148">
        <f>VLOOKUP(D1646,'Appendix 3b. nax IBGE 2019'!$E$5:$O$1850,11,FALSE)</f>
        <v>1.5010350291302899</v>
      </c>
      <c r="J1646" s="147">
        <f t="shared" si="491"/>
        <v>1.8538581725143543E-3</v>
      </c>
      <c r="K1646" s="146">
        <f t="shared" ref="K1646:K1664" si="495">K1645-L1645</f>
        <v>98409.485535857937</v>
      </c>
      <c r="L1646" s="146">
        <f t="shared" si="486"/>
        <v>182.43722901358336</v>
      </c>
      <c r="M1646" s="146">
        <f t="shared" si="492"/>
        <v>393182.03789874428</v>
      </c>
      <c r="N1646" s="146">
        <f t="shared" si="493"/>
        <v>7430287.0048610549</v>
      </c>
      <c r="O1646" s="145">
        <f t="shared" si="494"/>
        <v>75.503768406081605</v>
      </c>
    </row>
    <row r="1647" spans="1:15" x14ac:dyDescent="0.2">
      <c r="A1647" s="143" t="s">
        <v>52</v>
      </c>
      <c r="B1647" s="143" t="s">
        <v>3</v>
      </c>
      <c r="C1647" s="149" t="s">
        <v>106</v>
      </c>
      <c r="D1647" s="143" t="str">
        <f t="shared" si="483"/>
        <v>SETotal05-09</v>
      </c>
      <c r="E1647" s="146">
        <f>VLOOKUP(D1647,'Appendix 1b. Person-years 2019'!$E$3:$F$1682,2,FALSE)</f>
        <v>171216.23199999999</v>
      </c>
      <c r="F1647" s="146">
        <f>VLOOKUP(D1647,'Appendix 2b.Deaths 2019'!$E$4:$F$1683,2,FALSE)</f>
        <v>39</v>
      </c>
      <c r="G1647" s="147">
        <f t="shared" si="484"/>
        <v>2.2778214159040717E-4</v>
      </c>
      <c r="H1647" s="304">
        <v>5</v>
      </c>
      <c r="I1647" s="148">
        <f>VLOOKUP(D1647,'Appendix 3b. nax IBGE 2019'!$E$5:$O$1850,11,FALSE)</f>
        <v>2.4999999999999361</v>
      </c>
      <c r="J1647" s="147">
        <f t="shared" si="491"/>
        <v>1.1382625182667786E-3</v>
      </c>
      <c r="K1647" s="146">
        <f t="shared" si="495"/>
        <v>98227.048306844357</v>
      </c>
      <c r="L1647" s="146">
        <f t="shared" si="486"/>
        <v>111.80816736766117</v>
      </c>
      <c r="M1647" s="146">
        <f t="shared" si="492"/>
        <v>490855.72111580265</v>
      </c>
      <c r="N1647" s="146">
        <f t="shared" si="493"/>
        <v>7037104.9669623105</v>
      </c>
      <c r="O1647" s="145">
        <f t="shared" si="494"/>
        <v>71.641213782374976</v>
      </c>
    </row>
    <row r="1648" spans="1:15" x14ac:dyDescent="0.2">
      <c r="A1648" s="143" t="s">
        <v>52</v>
      </c>
      <c r="B1648" s="143" t="s">
        <v>3</v>
      </c>
      <c r="C1648" s="149" t="s">
        <v>71</v>
      </c>
      <c r="D1648" s="143" t="str">
        <f t="shared" si="483"/>
        <v>SETotal10-14</v>
      </c>
      <c r="E1648" s="146">
        <f>VLOOKUP(D1648,'Appendix 1b. Person-years 2019'!$E$3:$F$1682,2,FALSE)</f>
        <v>181214.00339999999</v>
      </c>
      <c r="F1648" s="146">
        <f>VLOOKUP(D1648,'Appendix 2b.Deaths 2019'!$E$4:$F$1683,2,FALSE)</f>
        <v>57</v>
      </c>
      <c r="G1648" s="147">
        <f t="shared" si="484"/>
        <v>3.1454522791035037E-4</v>
      </c>
      <c r="H1648" s="304">
        <v>5</v>
      </c>
      <c r="I1648" s="148">
        <f>VLOOKUP(D1648,'Appendix 3b. nax IBGE 2019'!$E$5:$O$1850,11,FALSE)</f>
        <v>2.4999999999998828</v>
      </c>
      <c r="J1648" s="147">
        <f t="shared" si="491"/>
        <v>1.5714903775543348E-3</v>
      </c>
      <c r="K1648" s="146">
        <f t="shared" si="495"/>
        <v>98115.240139476693</v>
      </c>
      <c r="L1648" s="146">
        <f t="shared" si="486"/>
        <v>154.18715577062045</v>
      </c>
      <c r="M1648" s="146">
        <f t="shared" si="492"/>
        <v>490190.73280795687</v>
      </c>
      <c r="N1648" s="146">
        <f t="shared" si="493"/>
        <v>6546249.2458465081</v>
      </c>
      <c r="O1648" s="145">
        <f t="shared" si="494"/>
        <v>66.720004318805337</v>
      </c>
    </row>
    <row r="1649" spans="1:15" x14ac:dyDescent="0.2">
      <c r="A1649" s="143" t="s">
        <v>52</v>
      </c>
      <c r="B1649" s="143" t="s">
        <v>3</v>
      </c>
      <c r="C1649" s="144" t="s">
        <v>72</v>
      </c>
      <c r="D1649" s="143" t="str">
        <f t="shared" si="483"/>
        <v>SETotal15-19</v>
      </c>
      <c r="E1649" s="146">
        <f>VLOOKUP(D1649,'Appendix 1b. Person-years 2019'!$E$3:$F$1682,2,FALSE)</f>
        <v>191526.1012</v>
      </c>
      <c r="F1649" s="146">
        <f>VLOOKUP(D1649,'Appendix 2b.Deaths 2019'!$E$4:$F$1683,2,FALSE)</f>
        <v>244</v>
      </c>
      <c r="G1649" s="147">
        <f t="shared" si="484"/>
        <v>1.2739777945210947E-3</v>
      </c>
      <c r="H1649" s="304">
        <v>5</v>
      </c>
      <c r="I1649" s="148">
        <f>VLOOKUP(D1649,'Appendix 3b. nax IBGE 2019'!$E$5:$O$1850,11,FALSE)</f>
        <v>2.4999999999999623</v>
      </c>
      <c r="J1649" s="147">
        <f t="shared" si="491"/>
        <v>6.3496656400353763E-3</v>
      </c>
      <c r="K1649" s="146">
        <f t="shared" si="495"/>
        <v>97961.052983706075</v>
      </c>
      <c r="L1649" s="146">
        <f t="shared" si="486"/>
        <v>622.01993219232349</v>
      </c>
      <c r="M1649" s="146">
        <f t="shared" si="492"/>
        <v>488250.21508804947</v>
      </c>
      <c r="N1649" s="146">
        <f t="shared" si="493"/>
        <v>6056058.5130385514</v>
      </c>
      <c r="O1649" s="145">
        <f t="shared" si="494"/>
        <v>61.821084283831247</v>
      </c>
    </row>
    <row r="1650" spans="1:15" x14ac:dyDescent="0.2">
      <c r="A1650" s="143" t="s">
        <v>52</v>
      </c>
      <c r="B1650" s="143" t="s">
        <v>3</v>
      </c>
      <c r="C1650" s="144" t="s">
        <v>73</v>
      </c>
      <c r="D1650" s="143" t="str">
        <f t="shared" si="483"/>
        <v>SETotal20-24</v>
      </c>
      <c r="E1650" s="146">
        <f>VLOOKUP(D1650,'Appendix 1b. Person-years 2019'!$E$3:$F$1682,2,FALSE)</f>
        <v>209874.57810000001</v>
      </c>
      <c r="F1650" s="146">
        <f>VLOOKUP(D1650,'Appendix 2b.Deaths 2019'!$E$4:$F$1683,2,FALSE)</f>
        <v>400</v>
      </c>
      <c r="G1650" s="147">
        <f t="shared" si="484"/>
        <v>1.9059001982098564E-3</v>
      </c>
      <c r="H1650" s="304">
        <v>5</v>
      </c>
      <c r="I1650" s="148">
        <f>VLOOKUP(D1650,'Appendix 3b. nax IBGE 2019'!$E$5:$O$1850,11,FALSE)</f>
        <v>2.4999999999999876</v>
      </c>
      <c r="J1650" s="147">
        <f t="shared" si="491"/>
        <v>9.4843106173356229E-3</v>
      </c>
      <c r="K1650" s="146">
        <f t="shared" si="495"/>
        <v>97339.033051513747</v>
      </c>
      <c r="L1650" s="146">
        <f t="shared" si="486"/>
        <v>923.19362465165489</v>
      </c>
      <c r="M1650" s="146">
        <f t="shared" si="492"/>
        <v>484387.18119593954</v>
      </c>
      <c r="N1650" s="146">
        <f t="shared" si="493"/>
        <v>5567808.2979505016</v>
      </c>
      <c r="O1650" s="145">
        <f t="shared" si="494"/>
        <v>57.200160340650875</v>
      </c>
    </row>
    <row r="1651" spans="1:15" x14ac:dyDescent="0.2">
      <c r="A1651" s="143" t="s">
        <v>52</v>
      </c>
      <c r="B1651" s="143" t="s">
        <v>3</v>
      </c>
      <c r="C1651" s="144" t="s">
        <v>74</v>
      </c>
      <c r="D1651" s="143" t="str">
        <f t="shared" si="483"/>
        <v>SETotal25-29</v>
      </c>
      <c r="E1651" s="146">
        <f>VLOOKUP(D1651,'Appendix 1b. Person-years 2019'!$E$3:$F$1682,2,FALSE)</f>
        <v>198764.18950000001</v>
      </c>
      <c r="F1651" s="146">
        <f>VLOOKUP(D1651,'Appendix 2b.Deaths 2019'!$E$4:$F$1683,2,FALSE)</f>
        <v>335</v>
      </c>
      <c r="G1651" s="147">
        <f t="shared" si="484"/>
        <v>1.6854142632166645E-3</v>
      </c>
      <c r="H1651" s="304">
        <v>5</v>
      </c>
      <c r="I1651" s="148">
        <f>VLOOKUP(D1651,'Appendix 3b. nax IBGE 2019'!$E$5:$O$1850,11,FALSE)</f>
        <v>2.4999999999999876</v>
      </c>
      <c r="J1651" s="147">
        <f t="shared" si="491"/>
        <v>8.3917125360805107E-3</v>
      </c>
      <c r="K1651" s="146">
        <f t="shared" si="495"/>
        <v>96415.83942686209</v>
      </c>
      <c r="L1651" s="146">
        <f t="shared" si="486"/>
        <v>809.09400839512421</v>
      </c>
      <c r="M1651" s="146">
        <f t="shared" si="492"/>
        <v>480056.46211332263</v>
      </c>
      <c r="N1651" s="146">
        <f t="shared" si="493"/>
        <v>5083421.1167545617</v>
      </c>
      <c r="O1651" s="145">
        <f t="shared" si="494"/>
        <v>52.723921162462929</v>
      </c>
    </row>
    <row r="1652" spans="1:15" x14ac:dyDescent="0.2">
      <c r="A1652" s="143" t="s">
        <v>52</v>
      </c>
      <c r="B1652" s="143" t="s">
        <v>3</v>
      </c>
      <c r="C1652" s="144" t="s">
        <v>75</v>
      </c>
      <c r="D1652" s="143" t="str">
        <f t="shared" si="483"/>
        <v>SETotal30-34</v>
      </c>
      <c r="E1652" s="146">
        <f>VLOOKUP(D1652,'Appendix 1b. Person-years 2019'!$E$3:$F$1682,2,FALSE)</f>
        <v>197118.34450000001</v>
      </c>
      <c r="F1652" s="146">
        <f>VLOOKUP(D1652,'Appendix 2b.Deaths 2019'!$E$4:$F$1683,2,FALSE)</f>
        <v>338</v>
      </c>
      <c r="G1652" s="147">
        <f t="shared" si="484"/>
        <v>1.7147059592923883E-3</v>
      </c>
      <c r="H1652" s="304">
        <v>5</v>
      </c>
      <c r="I1652" s="148">
        <f>VLOOKUP(D1652,'Appendix 3b. nax IBGE 2019'!$E$5:$O$1850,11,FALSE)</f>
        <v>2.5000000000000089</v>
      </c>
      <c r="J1652" s="147">
        <f t="shared" si="491"/>
        <v>8.5369339675911565E-3</v>
      </c>
      <c r="K1652" s="146">
        <f t="shared" si="495"/>
        <v>95606.745418466962</v>
      </c>
      <c r="L1652" s="146">
        <f t="shared" si="486"/>
        <v>816.18847249375074</v>
      </c>
      <c r="M1652" s="146">
        <f t="shared" si="492"/>
        <v>475993.25591110042</v>
      </c>
      <c r="N1652" s="146">
        <f t="shared" si="493"/>
        <v>4603364.654641239</v>
      </c>
      <c r="O1652" s="145">
        <f t="shared" si="494"/>
        <v>48.148952613045168</v>
      </c>
    </row>
    <row r="1653" spans="1:15" x14ac:dyDescent="0.2">
      <c r="A1653" s="143" t="s">
        <v>52</v>
      </c>
      <c r="B1653" s="143" t="s">
        <v>3</v>
      </c>
      <c r="C1653" s="144" t="s">
        <v>76</v>
      </c>
      <c r="D1653" s="143" t="str">
        <f t="shared" si="483"/>
        <v>SETotal35-39</v>
      </c>
      <c r="E1653" s="146">
        <f>VLOOKUP(D1653,'Appendix 1b. Person-years 2019'!$E$3:$F$1682,2,FALSE)</f>
        <v>185065.85709999999</v>
      </c>
      <c r="F1653" s="146">
        <f>VLOOKUP(D1653,'Appendix 2b.Deaths 2019'!$E$4:$F$1683,2,FALSE)</f>
        <v>444</v>
      </c>
      <c r="G1653" s="147">
        <f t="shared" si="484"/>
        <v>2.3991459416530052E-3</v>
      </c>
      <c r="H1653" s="304">
        <v>5</v>
      </c>
      <c r="I1653" s="148">
        <f>VLOOKUP(D1653,'Appendix 3b. nax IBGE 2019'!$E$5:$O$1850,11,FALSE)</f>
        <v>2.5000000000000213</v>
      </c>
      <c r="J1653" s="147">
        <f t="shared" si="491"/>
        <v>1.1924209908740095E-2</v>
      </c>
      <c r="K1653" s="146">
        <f t="shared" si="495"/>
        <v>94790.556945973207</v>
      </c>
      <c r="L1653" s="146">
        <f t="shared" si="486"/>
        <v>1130.302498390166</v>
      </c>
      <c r="M1653" s="146">
        <f t="shared" si="492"/>
        <v>471127.02848389064</v>
      </c>
      <c r="N1653" s="146">
        <f t="shared" si="493"/>
        <v>4127371.3987301383</v>
      </c>
      <c r="O1653" s="145">
        <f t="shared" si="494"/>
        <v>43.542010213977051</v>
      </c>
    </row>
    <row r="1654" spans="1:15" x14ac:dyDescent="0.2">
      <c r="A1654" s="143" t="s">
        <v>52</v>
      </c>
      <c r="B1654" s="143" t="s">
        <v>3</v>
      </c>
      <c r="C1654" s="144" t="s">
        <v>77</v>
      </c>
      <c r="D1654" s="143" t="str">
        <f t="shared" si="483"/>
        <v>SETotal40-44</v>
      </c>
      <c r="E1654" s="146">
        <f>VLOOKUP(D1654,'Appendix 1b. Person-years 2019'!$E$3:$F$1682,2,FALSE)</f>
        <v>164412.12760000001</v>
      </c>
      <c r="F1654" s="146">
        <f>VLOOKUP(D1654,'Appendix 2b.Deaths 2019'!$E$4:$F$1683,2,FALSE)</f>
        <v>466</v>
      </c>
      <c r="G1654" s="147">
        <f t="shared" si="484"/>
        <v>2.8343407922664702E-3</v>
      </c>
      <c r="H1654" s="304">
        <v>5</v>
      </c>
      <c r="I1654" s="148">
        <f>VLOOKUP(D1654,'Appendix 3b. nax IBGE 2019'!$E$5:$O$1850,11,FALSE)</f>
        <v>2.5000000000000187</v>
      </c>
      <c r="J1654" s="147">
        <f t="shared" si="491"/>
        <v>1.4071991909587881E-2</v>
      </c>
      <c r="K1654" s="146">
        <f t="shared" si="495"/>
        <v>93660.254447583036</v>
      </c>
      <c r="L1654" s="146">
        <f t="shared" si="486"/>
        <v>1317.9863428363308</v>
      </c>
      <c r="M1654" s="146">
        <f t="shared" si="492"/>
        <v>465006.30638082436</v>
      </c>
      <c r="N1654" s="146">
        <f t="shared" si="493"/>
        <v>3656244.3702462479</v>
      </c>
      <c r="O1654" s="145">
        <f t="shared" si="494"/>
        <v>39.037309815258567</v>
      </c>
    </row>
    <row r="1655" spans="1:15" x14ac:dyDescent="0.2">
      <c r="A1655" s="143" t="s">
        <v>52</v>
      </c>
      <c r="B1655" s="143" t="s">
        <v>3</v>
      </c>
      <c r="C1655" s="144" t="s">
        <v>78</v>
      </c>
      <c r="D1655" s="143" t="str">
        <f t="shared" si="483"/>
        <v>SETotal45-49</v>
      </c>
      <c r="E1655" s="146">
        <f>VLOOKUP(D1655,'Appendix 1b. Person-years 2019'!$E$3:$F$1682,2,FALSE)</f>
        <v>143427.7439</v>
      </c>
      <c r="F1655" s="146">
        <f>VLOOKUP(D1655,'Appendix 2b.Deaths 2019'!$E$4:$F$1683,2,FALSE)</f>
        <v>521</v>
      </c>
      <c r="G1655" s="147">
        <f t="shared" si="484"/>
        <v>3.632491077620583E-3</v>
      </c>
      <c r="H1655" s="304">
        <v>5</v>
      </c>
      <c r="I1655" s="148">
        <f>VLOOKUP(D1655,'Appendix 3b. nax IBGE 2019'!$E$5:$O$1850,11,FALSE)</f>
        <v>2.499999999999996</v>
      </c>
      <c r="J1655" s="147">
        <f t="shared" si="491"/>
        <v>1.7999002349501327E-2</v>
      </c>
      <c r="K1655" s="146">
        <f t="shared" si="495"/>
        <v>92342.268104746705</v>
      </c>
      <c r="L1655" s="146">
        <f t="shared" si="486"/>
        <v>1662.0687005756174</v>
      </c>
      <c r="M1655" s="146">
        <f t="shared" si="492"/>
        <v>457556.16877229448</v>
      </c>
      <c r="N1655" s="146">
        <f t="shared" si="493"/>
        <v>3191238.0638654237</v>
      </c>
      <c r="O1655" s="145">
        <f t="shared" si="494"/>
        <v>34.558800962583064</v>
      </c>
    </row>
    <row r="1656" spans="1:15" x14ac:dyDescent="0.2">
      <c r="A1656" s="143" t="s">
        <v>52</v>
      </c>
      <c r="B1656" s="143" t="s">
        <v>3</v>
      </c>
      <c r="C1656" s="144" t="s">
        <v>79</v>
      </c>
      <c r="D1656" s="143" t="str">
        <f t="shared" si="483"/>
        <v>SETotal50-54</v>
      </c>
      <c r="E1656" s="146">
        <f>VLOOKUP(D1656,'Appendix 1b. Person-years 2019'!$E$3:$F$1682,2,FALSE)</f>
        <v>128475.1391</v>
      </c>
      <c r="F1656" s="146">
        <f>VLOOKUP(D1656,'Appendix 2b.Deaths 2019'!$E$4:$F$1683,2,FALSE)</f>
        <v>715</v>
      </c>
      <c r="G1656" s="147">
        <f t="shared" si="484"/>
        <v>5.5652790493845826E-3</v>
      </c>
      <c r="H1656" s="304">
        <v>5</v>
      </c>
      <c r="I1656" s="148">
        <f>VLOOKUP(D1656,'Appendix 3b. nax IBGE 2019'!$E$5:$O$1850,11,FALSE)</f>
        <v>2.5000000000000102</v>
      </c>
      <c r="J1656" s="147">
        <f t="shared" si="491"/>
        <v>2.7444553746953836E-2</v>
      </c>
      <c r="K1656" s="146">
        <f t="shared" si="495"/>
        <v>90680.199404171086</v>
      </c>
      <c r="L1656" s="146">
        <f t="shared" si="486"/>
        <v>2488.6776063322645</v>
      </c>
      <c r="M1656" s="146">
        <f t="shared" si="492"/>
        <v>447179.30300502485</v>
      </c>
      <c r="N1656" s="146">
        <f t="shared" si="493"/>
        <v>2733681.895093129</v>
      </c>
      <c r="O1656" s="145">
        <f t="shared" si="494"/>
        <v>30.146403658739484</v>
      </c>
    </row>
    <row r="1657" spans="1:15" x14ac:dyDescent="0.2">
      <c r="A1657" s="143" t="s">
        <v>52</v>
      </c>
      <c r="B1657" s="143" t="s">
        <v>3</v>
      </c>
      <c r="C1657" s="144" t="s">
        <v>80</v>
      </c>
      <c r="D1657" s="143" t="str">
        <f t="shared" si="483"/>
        <v>SETotal55-59</v>
      </c>
      <c r="E1657" s="146">
        <f>VLOOKUP(D1657,'Appendix 1b. Person-years 2019'!$E$3:$F$1682,2,FALSE)</f>
        <v>103889.88800000001</v>
      </c>
      <c r="F1657" s="146">
        <f>VLOOKUP(D1657,'Appendix 2b.Deaths 2019'!$E$4:$F$1683,2,FALSE)</f>
        <v>800</v>
      </c>
      <c r="G1657" s="147">
        <f t="shared" si="484"/>
        <v>7.7004607031629481E-3</v>
      </c>
      <c r="H1657" s="304">
        <v>5</v>
      </c>
      <c r="I1657" s="148">
        <f>VLOOKUP(D1657,'Appendix 3b. nax IBGE 2019'!$E$5:$O$1850,11,FALSE)</f>
        <v>2.499999999999996</v>
      </c>
      <c r="J1657" s="147">
        <f t="shared" si="491"/>
        <v>3.7775089534517206E-2</v>
      </c>
      <c r="K1657" s="146">
        <f t="shared" si="495"/>
        <v>88191.521797838825</v>
      </c>
      <c r="L1657" s="146">
        <f t="shared" si="486"/>
        <v>3331.4426320986872</v>
      </c>
      <c r="M1657" s="146">
        <f t="shared" si="492"/>
        <v>432629.00240894745</v>
      </c>
      <c r="N1657" s="146">
        <f t="shared" si="493"/>
        <v>2286502.5920881042</v>
      </c>
      <c r="O1657" s="145">
        <f t="shared" si="494"/>
        <v>25.926557853593316</v>
      </c>
    </row>
    <row r="1658" spans="1:15" x14ac:dyDescent="0.2">
      <c r="A1658" s="143" t="s">
        <v>52</v>
      </c>
      <c r="B1658" s="143" t="s">
        <v>3</v>
      </c>
      <c r="C1658" s="144" t="s">
        <v>81</v>
      </c>
      <c r="D1658" s="143" t="str">
        <f t="shared" si="483"/>
        <v>SETotal60-64</v>
      </c>
      <c r="E1658" s="146">
        <f>VLOOKUP(D1658,'Appendix 1b. Person-years 2019'!$E$3:$F$1682,2,FALSE)</f>
        <v>80434.129100000006</v>
      </c>
      <c r="F1658" s="146">
        <f>VLOOKUP(D1658,'Appendix 2b.Deaths 2019'!$E$4:$F$1683,2,FALSE)</f>
        <v>976</v>
      </c>
      <c r="G1658" s="147">
        <f t="shared" si="484"/>
        <v>1.2134152640436806E-2</v>
      </c>
      <c r="H1658" s="304">
        <v>5</v>
      </c>
      <c r="I1658" s="148">
        <f>VLOOKUP(D1658,'Appendix 3b. nax IBGE 2019'!$E$5:$O$1850,11,FALSE)</f>
        <v>2.5000000000000009</v>
      </c>
      <c r="J1658" s="147">
        <f t="shared" si="491"/>
        <v>5.8884480030089392E-2</v>
      </c>
      <c r="K1658" s="146">
        <f t="shared" si="495"/>
        <v>84860.079165740142</v>
      </c>
      <c r="L1658" s="146">
        <f t="shared" si="486"/>
        <v>4996.9416369868304</v>
      </c>
      <c r="M1658" s="146">
        <f t="shared" si="492"/>
        <v>411808.04173623363</v>
      </c>
      <c r="N1658" s="146">
        <f t="shared" si="493"/>
        <v>1853873.5896791569</v>
      </c>
      <c r="O1658" s="145">
        <f t="shared" si="494"/>
        <v>21.846239219955923</v>
      </c>
    </row>
    <row r="1659" spans="1:15" x14ac:dyDescent="0.2">
      <c r="A1659" s="143" t="s">
        <v>52</v>
      </c>
      <c r="B1659" s="143" t="s">
        <v>3</v>
      </c>
      <c r="C1659" s="144" t="s">
        <v>82</v>
      </c>
      <c r="D1659" s="143" t="str">
        <f t="shared" si="483"/>
        <v>SETotal65-69</v>
      </c>
      <c r="E1659" s="146">
        <f>VLOOKUP(D1659,'Appendix 1b. Person-years 2019'!$E$3:$F$1682,2,FALSE)</f>
        <v>62520.643300000003</v>
      </c>
      <c r="F1659" s="146">
        <f>VLOOKUP(D1659,'Appendix 2b.Deaths 2019'!$E$4:$F$1683,2,FALSE)</f>
        <v>1163</v>
      </c>
      <c r="G1659" s="147">
        <f t="shared" si="484"/>
        <v>1.8601855940916078E-2</v>
      </c>
      <c r="H1659" s="304">
        <v>5</v>
      </c>
      <c r="I1659" s="148">
        <f>VLOOKUP(D1659,'Appendix 3b. nax IBGE 2019'!$E$5:$O$1850,11,FALSE)</f>
        <v>2.5000000000000022</v>
      </c>
      <c r="J1659" s="147">
        <f t="shared" si="491"/>
        <v>8.8876127408004879E-2</v>
      </c>
      <c r="K1659" s="146">
        <f t="shared" si="495"/>
        <v>79863.137528753316</v>
      </c>
      <c r="L1659" s="146">
        <f t="shared" si="486"/>
        <v>7097.9263862084954</v>
      </c>
      <c r="M1659" s="146">
        <f t="shared" si="492"/>
        <v>381570.87167824537</v>
      </c>
      <c r="N1659" s="146">
        <f t="shared" si="493"/>
        <v>1442065.5479429234</v>
      </c>
      <c r="O1659" s="145">
        <f t="shared" si="494"/>
        <v>18.056710424427454</v>
      </c>
    </row>
    <row r="1660" spans="1:15" x14ac:dyDescent="0.2">
      <c r="A1660" s="143" t="s">
        <v>52</v>
      </c>
      <c r="B1660" s="143" t="s">
        <v>3</v>
      </c>
      <c r="C1660" s="144" t="s">
        <v>19</v>
      </c>
      <c r="D1660" s="143" t="str">
        <f t="shared" si="483"/>
        <v>SETotal70-74</v>
      </c>
      <c r="E1660" s="146">
        <f>VLOOKUP(D1660,'Appendix 1b. Person-years 2019'!$E$3:$F$1682,2,FALSE)</f>
        <v>45739.246400000004</v>
      </c>
      <c r="F1660" s="146">
        <f>VLOOKUP(D1660,'Appendix 2b.Deaths 2019'!$E$4:$F$1683,2,FALSE)</f>
        <v>1184</v>
      </c>
      <c r="G1660" s="147">
        <f t="shared" si="484"/>
        <v>2.5885865928914821E-2</v>
      </c>
      <c r="H1660" s="304">
        <v>5</v>
      </c>
      <c r="I1660" s="148">
        <f>VLOOKUP(D1660,'Appendix 3b. nax IBGE 2019'!$E$5:$O$1850,11,FALSE)</f>
        <v>2.4999999999999978</v>
      </c>
      <c r="J1660" s="147">
        <f t="shared" si="491"/>
        <v>0.12156245604654775</v>
      </c>
      <c r="K1660" s="146">
        <f t="shared" si="495"/>
        <v>72765.211142544824</v>
      </c>
      <c r="L1660" s="146">
        <f t="shared" si="486"/>
        <v>8845.5177812333714</v>
      </c>
      <c r="M1660" s="146">
        <f t="shared" si="492"/>
        <v>341712.26125964068</v>
      </c>
      <c r="N1660" s="146">
        <f t="shared" si="493"/>
        <v>1060494.6762646781</v>
      </c>
      <c r="O1660" s="145">
        <f t="shared" si="494"/>
        <v>14.574199120884861</v>
      </c>
    </row>
    <row r="1661" spans="1:15" x14ac:dyDescent="0.2">
      <c r="A1661" s="143" t="s">
        <v>52</v>
      </c>
      <c r="B1661" s="143" t="s">
        <v>3</v>
      </c>
      <c r="C1661" s="144" t="s">
        <v>20</v>
      </c>
      <c r="D1661" s="143" t="str">
        <f t="shared" si="483"/>
        <v>SETotal75-79</v>
      </c>
      <c r="E1661" s="146">
        <f>VLOOKUP(D1661,'Appendix 1b. Person-years 2019'!$E$3:$F$1682,2,FALSE)</f>
        <v>30062.425800000001</v>
      </c>
      <c r="F1661" s="146">
        <f>VLOOKUP(D1661,'Appendix 2b.Deaths 2019'!$E$4:$F$1683,2,FALSE)</f>
        <v>1366</v>
      </c>
      <c r="G1661" s="147">
        <f t="shared" si="484"/>
        <v>4.5438781590273397E-2</v>
      </c>
      <c r="H1661" s="304">
        <v>5</v>
      </c>
      <c r="I1661" s="148">
        <f>VLOOKUP(D1661,'Appendix 3b. nax IBGE 2019'!$E$5:$O$1850,11,FALSE)</f>
        <v>2.4999999999999991</v>
      </c>
      <c r="J1661" s="147">
        <f t="shared" si="491"/>
        <v>0.2040180759656855</v>
      </c>
      <c r="K1661" s="146">
        <f t="shared" si="495"/>
        <v>63919.693361311452</v>
      </c>
      <c r="L1661" s="146">
        <f t="shared" si="486"/>
        <v>13040.772855891362</v>
      </c>
      <c r="M1661" s="146">
        <f t="shared" si="492"/>
        <v>286996.53466682881</v>
      </c>
      <c r="N1661" s="146">
        <f t="shared" si="493"/>
        <v>718782.41500503744</v>
      </c>
      <c r="O1661" s="145">
        <f t="shared" si="494"/>
        <v>11.245085469075381</v>
      </c>
    </row>
    <row r="1662" spans="1:15" x14ac:dyDescent="0.2">
      <c r="A1662" s="143" t="s">
        <v>52</v>
      </c>
      <c r="B1662" s="143" t="s">
        <v>3</v>
      </c>
      <c r="C1662" s="144" t="s">
        <v>21</v>
      </c>
      <c r="D1662" s="143" t="str">
        <f t="shared" si="483"/>
        <v>SETotal80-84</v>
      </c>
      <c r="E1662" s="146">
        <f>VLOOKUP(D1662,'Appendix 1b. Person-years 2019'!$E$3:$F$1682,2,FALSE)</f>
        <v>18811.589599999999</v>
      </c>
      <c r="F1662" s="146">
        <f>VLOOKUP(D1662,'Appendix 2b.Deaths 2019'!$E$4:$F$1683,2,FALSE)</f>
        <v>1293</v>
      </c>
      <c r="G1662" s="147">
        <f t="shared" si="484"/>
        <v>6.8734223289668203E-2</v>
      </c>
      <c r="H1662" s="304">
        <v>5</v>
      </c>
      <c r="I1662" s="148">
        <f>VLOOKUP(D1662,'Appendix 3b. nax IBGE 2019'!$E$5:$O$1850,11,FALSE)</f>
        <v>2.5000000000000004</v>
      </c>
      <c r="J1662" s="147">
        <f t="shared" si="491"/>
        <v>0.29327589015061895</v>
      </c>
      <c r="K1662" s="146">
        <f t="shared" si="495"/>
        <v>50878.920505420087</v>
      </c>
      <c r="L1662" s="146">
        <f t="shared" si="486"/>
        <v>14921.560701129654</v>
      </c>
      <c r="M1662" s="146">
        <f t="shared" si="492"/>
        <v>217090.70077427631</v>
      </c>
      <c r="N1662" s="146">
        <f t="shared" si="493"/>
        <v>431785.88033820863</v>
      </c>
      <c r="O1662" s="145">
        <f t="shared" si="494"/>
        <v>8.4865377655213976</v>
      </c>
    </row>
    <row r="1663" spans="1:15" x14ac:dyDescent="0.2">
      <c r="A1663" s="143" t="s">
        <v>52</v>
      </c>
      <c r="B1663" s="143" t="s">
        <v>3</v>
      </c>
      <c r="C1663" s="144" t="s">
        <v>22</v>
      </c>
      <c r="D1663" s="143" t="str">
        <f t="shared" si="483"/>
        <v>SETotal85-89</v>
      </c>
      <c r="E1663" s="146">
        <f>VLOOKUP(D1663,'Appendix 1b. Person-years 2019'!$E$3:$F$1682,2,FALSE)</f>
        <v>9566.3238999999994</v>
      </c>
      <c r="F1663" s="146">
        <f>VLOOKUP(D1663,'Appendix 2b.Deaths 2019'!$E$4:$F$1683,2,FALSE)</f>
        <v>1111</v>
      </c>
      <c r="G1663" s="147">
        <f t="shared" si="484"/>
        <v>0.1161365652693403</v>
      </c>
      <c r="H1663" s="304">
        <v>5</v>
      </c>
      <c r="I1663" s="148">
        <f>VLOOKUP(D1663,'Appendix 3b. nax IBGE 2019'!$E$5:$O$1850,11,FALSE)</f>
        <v>2.4999999999999996</v>
      </c>
      <c r="J1663" s="147">
        <f t="shared" si="491"/>
        <v>0.45002262224431111</v>
      </c>
      <c r="K1663" s="146">
        <f t="shared" si="495"/>
        <v>35957.359804290434</v>
      </c>
      <c r="L1663" s="146">
        <f t="shared" si="486"/>
        <v>16181.62534810897</v>
      </c>
      <c r="M1663" s="146">
        <f t="shared" si="492"/>
        <v>139332.73565117974</v>
      </c>
      <c r="N1663" s="146">
        <f t="shared" si="493"/>
        <v>214695.1795639323</v>
      </c>
      <c r="O1663" s="145">
        <f t="shared" si="494"/>
        <v>5.970827133373537</v>
      </c>
    </row>
    <row r="1664" spans="1:15" x14ac:dyDescent="0.2">
      <c r="A1664" s="143" t="s">
        <v>52</v>
      </c>
      <c r="B1664" s="143" t="s">
        <v>3</v>
      </c>
      <c r="C1664" s="144" t="s">
        <v>5</v>
      </c>
      <c r="D1664" s="143" t="str">
        <f t="shared" si="483"/>
        <v>SETotal90+</v>
      </c>
      <c r="E1664" s="8">
        <f>VLOOKUP(D1664,'Appendix 1b. Person-years 2019'!$E$3:$F$1682,2,FALSE)</f>
        <v>5285.6549999999997</v>
      </c>
      <c r="F1664" s="8">
        <f>VLOOKUP(D1664,'Appendix 2b.Deaths 2019'!$E$4:$F$1683,2,FALSE)</f>
        <v>1387</v>
      </c>
      <c r="G1664" s="7">
        <f t="shared" si="484"/>
        <v>0.26240834863418067</v>
      </c>
      <c r="H1664" s="306"/>
      <c r="I1664" s="148">
        <f>VLOOKUP(D1664,'Appendix 3b. nax IBGE 2019'!$E$5:$O$1850,11,FALSE)</f>
        <v>0</v>
      </c>
      <c r="J1664" s="7">
        <v>1</v>
      </c>
      <c r="K1664" s="8">
        <f t="shared" si="495"/>
        <v>19775.734456181464</v>
      </c>
      <c r="L1664" s="8">
        <f t="shared" si="486"/>
        <v>19775.734456181464</v>
      </c>
      <c r="M1664" s="8">
        <f>K1664*O1664</f>
        <v>75362.443912752569</v>
      </c>
      <c r="N1664" s="8">
        <f>M1664</f>
        <v>75362.443912752569</v>
      </c>
      <c r="O1664" s="142">
        <f>1/G1664</f>
        <v>3.8108543619322273</v>
      </c>
    </row>
    <row r="1665" spans="1:15" x14ac:dyDescent="0.2">
      <c r="A1665" s="143" t="s">
        <v>62</v>
      </c>
      <c r="B1665" s="143" t="s">
        <v>3</v>
      </c>
      <c r="C1665" s="144">
        <v>0</v>
      </c>
      <c r="D1665" s="143" t="str">
        <f t="shared" si="483"/>
        <v>SPTotal0</v>
      </c>
      <c r="E1665" s="151">
        <f>VLOOKUP(D1665,'Appendix 1b. Person-years 2019'!$E$3:$F$1682,2,FALSE)</f>
        <v>606483.91310000001</v>
      </c>
      <c r="F1665" s="151">
        <f>VLOOKUP(D1665,'Appendix 2b.Deaths 2019'!$E$4:$F$1683,2,FALSE)</f>
        <v>6426</v>
      </c>
      <c r="G1665" s="152">
        <f t="shared" si="484"/>
        <v>1.0595499503282703E-2</v>
      </c>
      <c r="H1665" s="307">
        <v>1</v>
      </c>
      <c r="I1665" s="148">
        <f>VLOOKUP(D1665,'Appendix 3b. nax IBGE 2019'!$E$5:$O$1850,11,FALSE)</f>
        <v>7.7041808586498034E-2</v>
      </c>
      <c r="J1665" s="152">
        <f t="shared" ref="J1665:J1683" si="496">(H1665*G1665)/(1+(H1665-I1665)*G1665)</f>
        <v>1.0492887426467486E-2</v>
      </c>
      <c r="K1665" s="151">
        <v>100000</v>
      </c>
      <c r="L1665" s="151">
        <f t="shared" si="486"/>
        <v>1049.2887426467485</v>
      </c>
      <c r="M1665" s="151">
        <f t="shared" ref="M1665:M1683" si="497">K1666*H1665+L1665*I1665</f>
        <v>99031.550359816203</v>
      </c>
      <c r="N1665" s="151">
        <f t="shared" ref="N1665:N1683" si="498">N1666+M1665</f>
        <v>7748394.7167667281</v>
      </c>
      <c r="O1665" s="150">
        <f t="shared" ref="O1665:O1683" si="499">N1665/K1665</f>
        <v>77.483947167667282</v>
      </c>
    </row>
    <row r="1666" spans="1:15" x14ac:dyDescent="0.2">
      <c r="A1666" s="143" t="s">
        <v>62</v>
      </c>
      <c r="B1666" s="143" t="s">
        <v>3</v>
      </c>
      <c r="C1666" s="149" t="s">
        <v>107</v>
      </c>
      <c r="D1666" s="143" t="str">
        <f t="shared" si="483"/>
        <v>SPTotal01-04</v>
      </c>
      <c r="E1666" s="146">
        <f>VLOOKUP(D1666,'Appendix 1b. Person-years 2019'!$E$3:$F$1682,2,FALSE)</f>
        <v>2453522.0477</v>
      </c>
      <c r="F1666" s="146">
        <f>VLOOKUP(D1666,'Appendix 2b.Deaths 2019'!$E$4:$F$1683,2,FALSE)</f>
        <v>1021</v>
      </c>
      <c r="G1666" s="147">
        <f t="shared" si="484"/>
        <v>4.1613646837089312E-4</v>
      </c>
      <c r="H1666" s="304">
        <v>4</v>
      </c>
      <c r="I1666" s="148">
        <f>VLOOKUP(D1666,'Appendix 3b. nax IBGE 2019'!$E$5:$O$1850,11,FALSE)</f>
        <v>1.5093523536823834</v>
      </c>
      <c r="J1666" s="147">
        <f t="shared" si="496"/>
        <v>1.6628224423014598E-3</v>
      </c>
      <c r="K1666" s="146">
        <f t="shared" ref="K1666:K1684" si="500">K1665-L1665</f>
        <v>98950.71125735325</v>
      </c>
      <c r="L1666" s="146">
        <f t="shared" si="486"/>
        <v>164.53746336041868</v>
      </c>
      <c r="M1666" s="146">
        <f t="shared" si="497"/>
        <v>395393.04018356331</v>
      </c>
      <c r="N1666" s="146">
        <f t="shared" si="498"/>
        <v>7649363.1664069118</v>
      </c>
      <c r="O1666" s="145">
        <f t="shared" si="499"/>
        <v>77.304782039537599</v>
      </c>
    </row>
    <row r="1667" spans="1:15" x14ac:dyDescent="0.2">
      <c r="A1667" s="143" t="s">
        <v>62</v>
      </c>
      <c r="B1667" s="143" t="s">
        <v>3</v>
      </c>
      <c r="C1667" s="149" t="s">
        <v>106</v>
      </c>
      <c r="D1667" s="143" t="str">
        <f t="shared" si="483"/>
        <v>SPTotal05-09</v>
      </c>
      <c r="E1667" s="146">
        <f>VLOOKUP(D1667,'Appendix 1b. Person-years 2019'!$E$3:$F$1682,2,FALSE)</f>
        <v>3009013.3287</v>
      </c>
      <c r="F1667" s="146">
        <f>VLOOKUP(D1667,'Appendix 2b.Deaths 2019'!$E$4:$F$1683,2,FALSE)</f>
        <v>495</v>
      </c>
      <c r="G1667" s="147">
        <f t="shared" si="484"/>
        <v>1.6450575186180964E-4</v>
      </c>
      <c r="H1667" s="304">
        <v>5</v>
      </c>
      <c r="I1667" s="148">
        <f>VLOOKUP(D1667,'Appendix 3b. nax IBGE 2019'!$E$5:$O$1850,11,FALSE)</f>
        <v>2.4999999999994467</v>
      </c>
      <c r="J1667" s="147">
        <f t="shared" si="496"/>
        <v>8.2219062159310098E-4</v>
      </c>
      <c r="K1667" s="146">
        <f t="shared" si="500"/>
        <v>98786.173793992828</v>
      </c>
      <c r="L1667" s="146">
        <f t="shared" si="486"/>
        <v>81.221065636487069</v>
      </c>
      <c r="M1667" s="146">
        <f t="shared" si="497"/>
        <v>493727.81630587287</v>
      </c>
      <c r="N1667" s="146">
        <f t="shared" si="498"/>
        <v>7253970.1262233481</v>
      </c>
      <c r="O1667" s="145">
        <f t="shared" si="499"/>
        <v>73.431026302837338</v>
      </c>
    </row>
    <row r="1668" spans="1:15" x14ac:dyDescent="0.2">
      <c r="A1668" s="143" t="s">
        <v>62</v>
      </c>
      <c r="B1668" s="143" t="s">
        <v>3</v>
      </c>
      <c r="C1668" s="149" t="s">
        <v>71</v>
      </c>
      <c r="D1668" s="143" t="str">
        <f t="shared" si="483"/>
        <v>SPTotal10-14</v>
      </c>
      <c r="E1668" s="146">
        <f>VLOOKUP(D1668,'Appendix 1b. Person-years 2019'!$E$3:$F$1682,2,FALSE)</f>
        <v>2979637.8643</v>
      </c>
      <c r="F1668" s="146">
        <f>VLOOKUP(D1668,'Appendix 2b.Deaths 2019'!$E$4:$F$1683,2,FALSE)</f>
        <v>623</v>
      </c>
      <c r="G1668" s="147">
        <f t="shared" si="484"/>
        <v>2.090858112203377E-4</v>
      </c>
      <c r="H1668" s="304">
        <v>5</v>
      </c>
      <c r="I1668" s="148">
        <f>VLOOKUP(D1668,'Appendix 3b. nax IBGE 2019'!$E$5:$O$1850,11,FALSE)</f>
        <v>2.5000000000001927</v>
      </c>
      <c r="J1668" s="147">
        <f t="shared" si="496"/>
        <v>1.0448828806398664E-3</v>
      </c>
      <c r="K1668" s="146">
        <f t="shared" si="500"/>
        <v>98704.952728356337</v>
      </c>
      <c r="L1668" s="146">
        <f t="shared" si="486"/>
        <v>103.1351153402268</v>
      </c>
      <c r="M1668" s="146">
        <f t="shared" si="497"/>
        <v>493266.92585343117</v>
      </c>
      <c r="N1668" s="146">
        <f t="shared" si="498"/>
        <v>6760242.3099174751</v>
      </c>
      <c r="O1668" s="145">
        <f t="shared" si="499"/>
        <v>68.489393116089971</v>
      </c>
    </row>
    <row r="1669" spans="1:15" x14ac:dyDescent="0.2">
      <c r="A1669" s="143" t="s">
        <v>62</v>
      </c>
      <c r="B1669" s="143" t="s">
        <v>3</v>
      </c>
      <c r="C1669" s="144" t="s">
        <v>72</v>
      </c>
      <c r="D1669" s="143" t="str">
        <f t="shared" si="483"/>
        <v>SPTotal15-19</v>
      </c>
      <c r="E1669" s="146">
        <f>VLOOKUP(D1669,'Appendix 1b. Person-years 2019'!$E$3:$F$1682,2,FALSE)</f>
        <v>3177005.7787000001</v>
      </c>
      <c r="F1669" s="146">
        <f>VLOOKUP(D1669,'Appendix 2b.Deaths 2019'!$E$4:$F$1683,2,FALSE)</f>
        <v>2141</v>
      </c>
      <c r="G1669" s="147">
        <f t="shared" si="484"/>
        <v>6.7390497504102006E-4</v>
      </c>
      <c r="H1669" s="304">
        <v>5</v>
      </c>
      <c r="I1669" s="148">
        <f>VLOOKUP(D1669,'Appendix 3b. nax IBGE 2019'!$E$5:$O$1850,11,FALSE)</f>
        <v>2.4999999999999356</v>
      </c>
      <c r="J1669" s="147">
        <f t="shared" si="496"/>
        <v>3.3638575743184435E-3</v>
      </c>
      <c r="K1669" s="146">
        <f t="shared" si="500"/>
        <v>98601.817613016116</v>
      </c>
      <c r="L1669" s="146">
        <f t="shared" si="486"/>
        <v>331.68247101910998</v>
      </c>
      <c r="M1669" s="146">
        <f t="shared" si="497"/>
        <v>492179.88188753277</v>
      </c>
      <c r="N1669" s="146">
        <f t="shared" si="498"/>
        <v>6266975.3840640439</v>
      </c>
      <c r="O1669" s="145">
        <f t="shared" si="499"/>
        <v>63.558416424534144</v>
      </c>
    </row>
    <row r="1670" spans="1:15" x14ac:dyDescent="0.2">
      <c r="A1670" s="143" t="s">
        <v>62</v>
      </c>
      <c r="B1670" s="143" t="s">
        <v>3</v>
      </c>
      <c r="C1670" s="144" t="s">
        <v>73</v>
      </c>
      <c r="D1670" s="143" t="str">
        <f t="shared" si="483"/>
        <v>SPTotal20-24</v>
      </c>
      <c r="E1670" s="146">
        <f>VLOOKUP(D1670,'Appendix 1b. Person-years 2019'!$E$3:$F$1682,2,FALSE)</f>
        <v>3457882.1181999999</v>
      </c>
      <c r="F1670" s="146">
        <f>VLOOKUP(D1670,'Appendix 2b.Deaths 2019'!$E$4:$F$1683,2,FALSE)</f>
        <v>3599</v>
      </c>
      <c r="G1670" s="147">
        <f t="shared" si="484"/>
        <v>1.0408104952616081E-3</v>
      </c>
      <c r="H1670" s="304">
        <v>5</v>
      </c>
      <c r="I1670" s="148">
        <f>VLOOKUP(D1670,'Appendix 3b. nax IBGE 2019'!$E$5:$O$1850,11,FALSE)</f>
        <v>2.500000000000012</v>
      </c>
      <c r="J1670" s="147">
        <f t="shared" si="496"/>
        <v>5.1905465380257376E-3</v>
      </c>
      <c r="K1670" s="146">
        <f t="shared" si="500"/>
        <v>98270.135141997001</v>
      </c>
      <c r="L1670" s="146">
        <f t="shared" si="486"/>
        <v>510.07570975261393</v>
      </c>
      <c r="M1670" s="146">
        <f t="shared" si="497"/>
        <v>490075.48643560353</v>
      </c>
      <c r="N1670" s="146">
        <f t="shared" si="498"/>
        <v>5774795.5021765111</v>
      </c>
      <c r="O1670" s="145">
        <f t="shared" si="499"/>
        <v>58.764501481880821</v>
      </c>
    </row>
    <row r="1671" spans="1:15" x14ac:dyDescent="0.2">
      <c r="A1671" s="143" t="s">
        <v>62</v>
      </c>
      <c r="B1671" s="143" t="s">
        <v>3</v>
      </c>
      <c r="C1671" s="144" t="s">
        <v>74</v>
      </c>
      <c r="D1671" s="143" t="str">
        <f t="shared" si="483"/>
        <v>SPTotal25-29</v>
      </c>
      <c r="E1671" s="146">
        <f>VLOOKUP(D1671,'Appendix 1b. Person-years 2019'!$E$3:$F$1682,2,FALSE)</f>
        <v>3548903.2078999998</v>
      </c>
      <c r="F1671" s="146">
        <f>VLOOKUP(D1671,'Appendix 2b.Deaths 2019'!$E$4:$F$1683,2,FALSE)</f>
        <v>3658</v>
      </c>
      <c r="G1671" s="147">
        <f t="shared" si="484"/>
        <v>1.030740988330464E-3</v>
      </c>
      <c r="H1671" s="304">
        <v>5</v>
      </c>
      <c r="I1671" s="148">
        <f>VLOOKUP(D1671,'Appendix 3b. nax IBGE 2019'!$E$5:$O$1850,11,FALSE)</f>
        <v>2.499999999999964</v>
      </c>
      <c r="J1671" s="147">
        <f t="shared" si="496"/>
        <v>5.1404587378525036E-3</v>
      </c>
      <c r="K1671" s="146">
        <f t="shared" si="500"/>
        <v>97760.059432244394</v>
      </c>
      <c r="L1671" s="146">
        <f t="shared" si="486"/>
        <v>502.53155172146074</v>
      </c>
      <c r="M1671" s="146">
        <f t="shared" si="497"/>
        <v>487543.96828191832</v>
      </c>
      <c r="N1671" s="146">
        <f t="shared" si="498"/>
        <v>5284720.0157409078</v>
      </c>
      <c r="O1671" s="145">
        <f t="shared" si="499"/>
        <v>54.058068769932007</v>
      </c>
    </row>
    <row r="1672" spans="1:15" x14ac:dyDescent="0.2">
      <c r="A1672" s="143" t="s">
        <v>62</v>
      </c>
      <c r="B1672" s="143" t="s">
        <v>3</v>
      </c>
      <c r="C1672" s="144" t="s">
        <v>75</v>
      </c>
      <c r="D1672" s="143" t="str">
        <f t="shared" si="483"/>
        <v>SPTotal30-34</v>
      </c>
      <c r="E1672" s="146">
        <f>VLOOKUP(D1672,'Appendix 1b. Person-years 2019'!$E$3:$F$1682,2,FALSE)</f>
        <v>3845655.1134000001</v>
      </c>
      <c r="F1672" s="146">
        <f>VLOOKUP(D1672,'Appendix 2b.Deaths 2019'!$E$4:$F$1683,2,FALSE)</f>
        <v>4687</v>
      </c>
      <c r="G1672" s="147">
        <f t="shared" si="484"/>
        <v>1.2187780395772813E-3</v>
      </c>
      <c r="H1672" s="304">
        <v>5</v>
      </c>
      <c r="I1672" s="148">
        <f>VLOOKUP(D1672,'Appendix 3b. nax IBGE 2019'!$E$5:$O$1850,11,FALSE)</f>
        <v>2.4999999999999281</v>
      </c>
      <c r="J1672" s="147">
        <f t="shared" si="496"/>
        <v>6.0753788520688714E-3</v>
      </c>
      <c r="K1672" s="146">
        <f t="shared" si="500"/>
        <v>97257.527880522932</v>
      </c>
      <c r="L1672" s="146">
        <f t="shared" si="486"/>
        <v>590.87632808982767</v>
      </c>
      <c r="M1672" s="146">
        <f t="shared" si="497"/>
        <v>484810.44858239003</v>
      </c>
      <c r="N1672" s="146">
        <f t="shared" si="498"/>
        <v>4797176.0474589895</v>
      </c>
      <c r="O1672" s="145">
        <f t="shared" si="499"/>
        <v>49.324470321229349</v>
      </c>
    </row>
    <row r="1673" spans="1:15" x14ac:dyDescent="0.2">
      <c r="A1673" s="143" t="s">
        <v>62</v>
      </c>
      <c r="B1673" s="143" t="s">
        <v>3</v>
      </c>
      <c r="C1673" s="144" t="s">
        <v>76</v>
      </c>
      <c r="D1673" s="143" t="str">
        <f t="shared" si="483"/>
        <v>SPTotal35-39</v>
      </c>
      <c r="E1673" s="146">
        <f>VLOOKUP(D1673,'Appendix 1b. Person-years 2019'!$E$3:$F$1682,2,FALSE)</f>
        <v>3821340.0742000001</v>
      </c>
      <c r="F1673" s="146">
        <f>VLOOKUP(D1673,'Appendix 2b.Deaths 2019'!$E$4:$F$1683,2,FALSE)</f>
        <v>6165</v>
      </c>
      <c r="G1673" s="147">
        <f t="shared" si="484"/>
        <v>1.6133083892803355E-3</v>
      </c>
      <c r="H1673" s="304">
        <v>5</v>
      </c>
      <c r="I1673" s="148">
        <f>VLOOKUP(D1673,'Appendix 3b. nax IBGE 2019'!$E$5:$O$1850,11,FALSE)</f>
        <v>2.4999999999999036</v>
      </c>
      <c r="J1673" s="147">
        <f t="shared" si="496"/>
        <v>8.0341380904467904E-3</v>
      </c>
      <c r="K1673" s="146">
        <f t="shared" si="500"/>
        <v>96666.651552433104</v>
      </c>
      <c r="L1673" s="146">
        <f t="shared" si="486"/>
        <v>776.63322731335018</v>
      </c>
      <c r="M1673" s="146">
        <f t="shared" si="497"/>
        <v>481391.67469388206</v>
      </c>
      <c r="N1673" s="146">
        <f t="shared" si="498"/>
        <v>4312365.5988765992</v>
      </c>
      <c r="O1673" s="145">
        <f t="shared" si="499"/>
        <v>44.610685584133662</v>
      </c>
    </row>
    <row r="1674" spans="1:15" x14ac:dyDescent="0.2">
      <c r="A1674" s="143" t="s">
        <v>62</v>
      </c>
      <c r="B1674" s="143" t="s">
        <v>3</v>
      </c>
      <c r="C1674" s="144" t="s">
        <v>77</v>
      </c>
      <c r="D1674" s="143" t="str">
        <f t="shared" si="483"/>
        <v>SPTotal40-44</v>
      </c>
      <c r="E1674" s="146">
        <f>VLOOKUP(D1674,'Appendix 1b. Person-years 2019'!$E$3:$F$1682,2,FALSE)</f>
        <v>3472159.7045</v>
      </c>
      <c r="F1674" s="146">
        <f>VLOOKUP(D1674,'Appendix 2b.Deaths 2019'!$E$4:$F$1683,2,FALSE)</f>
        <v>8126</v>
      </c>
      <c r="G1674" s="147">
        <f t="shared" si="484"/>
        <v>2.3403301378875272E-3</v>
      </c>
      <c r="H1674" s="304">
        <v>5</v>
      </c>
      <c r="I1674" s="148">
        <f>VLOOKUP(D1674,'Appendix 3b. nax IBGE 2019'!$E$5:$O$1850,11,FALSE)</f>
        <v>2.5000000000000306</v>
      </c>
      <c r="J1674" s="147">
        <f t="shared" si="496"/>
        <v>1.163358461770643E-2</v>
      </c>
      <c r="K1674" s="146">
        <f t="shared" si="500"/>
        <v>95890.01832511976</v>
      </c>
      <c r="L1674" s="146">
        <f t="shared" si="486"/>
        <v>1115.544642178701</v>
      </c>
      <c r="M1674" s="146">
        <f t="shared" si="497"/>
        <v>476661.23002015206</v>
      </c>
      <c r="N1674" s="146">
        <f t="shared" si="498"/>
        <v>3830973.9241827172</v>
      </c>
      <c r="O1674" s="145">
        <f t="shared" si="499"/>
        <v>39.95174879614283</v>
      </c>
    </row>
    <row r="1675" spans="1:15" x14ac:dyDescent="0.2">
      <c r="A1675" s="143" t="s">
        <v>62</v>
      </c>
      <c r="B1675" s="143" t="s">
        <v>3</v>
      </c>
      <c r="C1675" s="144" t="s">
        <v>78</v>
      </c>
      <c r="D1675" s="143" t="str">
        <f t="shared" si="483"/>
        <v>SPTotal45-49</v>
      </c>
      <c r="E1675" s="146">
        <f>VLOOKUP(D1675,'Appendix 1b. Person-years 2019'!$E$3:$F$1682,2,FALSE)</f>
        <v>3090392.8786999998</v>
      </c>
      <c r="F1675" s="146">
        <f>VLOOKUP(D1675,'Appendix 2b.Deaths 2019'!$E$4:$F$1683,2,FALSE)</f>
        <v>10681</v>
      </c>
      <c r="G1675" s="147">
        <f t="shared" si="484"/>
        <v>3.4561948655839041E-3</v>
      </c>
      <c r="H1675" s="304">
        <v>5</v>
      </c>
      <c r="I1675" s="148">
        <f>VLOOKUP(D1675,'Appendix 3b. nax IBGE 2019'!$E$5:$O$1850,11,FALSE)</f>
        <v>2.5000000000000249</v>
      </c>
      <c r="J1675" s="147">
        <f t="shared" si="496"/>
        <v>1.7132937402214762E-2</v>
      </c>
      <c r="K1675" s="146">
        <f t="shared" si="500"/>
        <v>94774.473682941054</v>
      </c>
      <c r="L1675" s="146">
        <f t="shared" si="486"/>
        <v>1623.7651249376795</v>
      </c>
      <c r="M1675" s="146">
        <f t="shared" si="497"/>
        <v>469812.95560236112</v>
      </c>
      <c r="N1675" s="146">
        <f t="shared" si="498"/>
        <v>3354312.6941625653</v>
      </c>
      <c r="O1675" s="145">
        <f t="shared" si="499"/>
        <v>35.392575277010749</v>
      </c>
    </row>
    <row r="1676" spans="1:15" x14ac:dyDescent="0.2">
      <c r="A1676" s="143" t="s">
        <v>62</v>
      </c>
      <c r="B1676" s="143" t="s">
        <v>3</v>
      </c>
      <c r="C1676" s="144" t="s">
        <v>79</v>
      </c>
      <c r="D1676" s="143" t="str">
        <f t="shared" si="483"/>
        <v>SPTotal50-54</v>
      </c>
      <c r="E1676" s="146">
        <f>VLOOKUP(D1676,'Appendix 1b. Person-years 2019'!$E$3:$F$1682,2,FALSE)</f>
        <v>2870176.8816999998</v>
      </c>
      <c r="F1676" s="146">
        <f>VLOOKUP(D1676,'Appendix 2b.Deaths 2019'!$E$4:$F$1683,2,FALSE)</f>
        <v>15155</v>
      </c>
      <c r="G1676" s="147">
        <f t="shared" si="484"/>
        <v>5.2801623818472558E-3</v>
      </c>
      <c r="H1676" s="304">
        <v>5</v>
      </c>
      <c r="I1676" s="148">
        <f>VLOOKUP(D1676,'Appendix 3b. nax IBGE 2019'!$E$5:$O$1850,11,FALSE)</f>
        <v>2.5000000000000187</v>
      </c>
      <c r="J1676" s="147">
        <f t="shared" si="496"/>
        <v>2.6056850899464395E-2</v>
      </c>
      <c r="K1676" s="146">
        <f t="shared" si="500"/>
        <v>93150.708558003374</v>
      </c>
      <c r="L1676" s="146">
        <f t="shared" si="486"/>
        <v>2427.2141240753558</v>
      </c>
      <c r="M1676" s="146">
        <f t="shared" si="497"/>
        <v>459685.50747982855</v>
      </c>
      <c r="N1676" s="146">
        <f t="shared" si="498"/>
        <v>2884499.7385602044</v>
      </c>
      <c r="O1676" s="145">
        <f t="shared" si="499"/>
        <v>30.965945221598343</v>
      </c>
    </row>
    <row r="1677" spans="1:15" x14ac:dyDescent="0.2">
      <c r="A1677" s="143" t="s">
        <v>62</v>
      </c>
      <c r="B1677" s="143" t="s">
        <v>3</v>
      </c>
      <c r="C1677" s="144" t="s">
        <v>80</v>
      </c>
      <c r="D1677" s="143" t="str">
        <f t="shared" si="483"/>
        <v>SPTotal55-59</v>
      </c>
      <c r="E1677" s="146">
        <f>VLOOKUP(D1677,'Appendix 1b. Person-years 2019'!$E$3:$F$1682,2,FALSE)</f>
        <v>2585223.1919</v>
      </c>
      <c r="F1677" s="146">
        <f>VLOOKUP(D1677,'Appendix 2b.Deaths 2019'!$E$4:$F$1683,2,FALSE)</f>
        <v>20867</v>
      </c>
      <c r="G1677" s="147">
        <f t="shared" si="484"/>
        <v>8.0716435104637441E-3</v>
      </c>
      <c r="H1677" s="304">
        <v>5</v>
      </c>
      <c r="I1677" s="148">
        <f>VLOOKUP(D1677,'Appendix 3b. nax IBGE 2019'!$E$5:$O$1850,11,FALSE)</f>
        <v>2.4999999999999933</v>
      </c>
      <c r="J1677" s="147">
        <f t="shared" si="496"/>
        <v>3.9559933353990925E-2</v>
      </c>
      <c r="K1677" s="146">
        <f t="shared" si="500"/>
        <v>90723.494433928019</v>
      </c>
      <c r="L1677" s="146">
        <f t="shared" si="486"/>
        <v>3589.0153934473592</v>
      </c>
      <c r="M1677" s="146">
        <f t="shared" si="497"/>
        <v>444644.93368602166</v>
      </c>
      <c r="N1677" s="146">
        <f t="shared" si="498"/>
        <v>2424814.2310803761</v>
      </c>
      <c r="O1677" s="145">
        <f t="shared" si="499"/>
        <v>26.727522415335493</v>
      </c>
    </row>
    <row r="1678" spans="1:15" x14ac:dyDescent="0.2">
      <c r="A1678" s="143" t="s">
        <v>62</v>
      </c>
      <c r="B1678" s="143" t="s">
        <v>3</v>
      </c>
      <c r="C1678" s="144" t="s">
        <v>81</v>
      </c>
      <c r="D1678" s="143" t="str">
        <f t="shared" si="483"/>
        <v>SPTotal60-64</v>
      </c>
      <c r="E1678" s="146">
        <f>VLOOKUP(D1678,'Appendix 1b. Person-years 2019'!$E$3:$F$1682,2,FALSE)</f>
        <v>2197933.4068999998</v>
      </c>
      <c r="F1678" s="146">
        <f>VLOOKUP(D1678,'Appendix 2b.Deaths 2019'!$E$4:$F$1683,2,FALSE)</f>
        <v>26990</v>
      </c>
      <c r="G1678" s="147">
        <f t="shared" si="484"/>
        <v>1.2279716899188099E-2</v>
      </c>
      <c r="H1678" s="304">
        <v>5</v>
      </c>
      <c r="I1678" s="148">
        <f>VLOOKUP(D1678,'Appendix 3b. nax IBGE 2019'!$E$5:$O$1850,11,FALSE)</f>
        <v>2.5000000000000062</v>
      </c>
      <c r="J1678" s="147">
        <f t="shared" si="496"/>
        <v>5.9569832789958831E-2</v>
      </c>
      <c r="K1678" s="146">
        <f t="shared" si="500"/>
        <v>87134.479040480655</v>
      </c>
      <c r="L1678" s="146">
        <f t="shared" si="486"/>
        <v>5190.5863466816054</v>
      </c>
      <c r="M1678" s="146">
        <f t="shared" si="497"/>
        <v>422695.9293356993</v>
      </c>
      <c r="N1678" s="146">
        <f t="shared" si="498"/>
        <v>1980169.2973943544</v>
      </c>
      <c r="O1678" s="145">
        <f t="shared" si="499"/>
        <v>22.725439105160813</v>
      </c>
    </row>
    <row r="1679" spans="1:15" x14ac:dyDescent="0.2">
      <c r="A1679" s="143" t="s">
        <v>62</v>
      </c>
      <c r="B1679" s="143" t="s">
        <v>3</v>
      </c>
      <c r="C1679" s="144" t="s">
        <v>82</v>
      </c>
      <c r="D1679" s="143" t="str">
        <f t="shared" si="483"/>
        <v>SPTotal65-69</v>
      </c>
      <c r="E1679" s="146">
        <f>VLOOKUP(D1679,'Appendix 1b. Person-years 2019'!$E$3:$F$1682,2,FALSE)</f>
        <v>1706676.8313</v>
      </c>
      <c r="F1679" s="146">
        <f>VLOOKUP(D1679,'Appendix 2b.Deaths 2019'!$E$4:$F$1683,2,FALSE)</f>
        <v>30537</v>
      </c>
      <c r="G1679" s="147">
        <f t="shared" si="484"/>
        <v>1.7892666871641736E-2</v>
      </c>
      <c r="H1679" s="304">
        <v>5</v>
      </c>
      <c r="I1679" s="148">
        <f>VLOOKUP(D1679,'Appendix 3b. nax IBGE 2019'!$E$5:$O$1850,11,FALSE)</f>
        <v>2.5000000000000049</v>
      </c>
      <c r="J1679" s="147">
        <f t="shared" si="496"/>
        <v>8.5632834888378542E-2</v>
      </c>
      <c r="K1679" s="146">
        <f t="shared" si="500"/>
        <v>81943.892693799047</v>
      </c>
      <c r="L1679" s="146">
        <f t="shared" si="486"/>
        <v>7017.087833159103</v>
      </c>
      <c r="M1679" s="146">
        <f t="shared" si="497"/>
        <v>392176.74388609751</v>
      </c>
      <c r="N1679" s="146">
        <f t="shared" si="498"/>
        <v>1557473.3680586552</v>
      </c>
      <c r="O1679" s="145">
        <f t="shared" si="499"/>
        <v>19.006582636713254</v>
      </c>
    </row>
    <row r="1680" spans="1:15" x14ac:dyDescent="0.2">
      <c r="A1680" s="143" t="s">
        <v>62</v>
      </c>
      <c r="B1680" s="143" t="s">
        <v>3</v>
      </c>
      <c r="C1680" s="144" t="s">
        <v>19</v>
      </c>
      <c r="D1680" s="143" t="str">
        <f t="shared" si="483"/>
        <v>SPTotal70-74</v>
      </c>
      <c r="E1680" s="146">
        <f>VLOOKUP(D1680,'Appendix 1b. Person-years 2019'!$E$3:$F$1682,2,FALSE)</f>
        <v>1229546.5586999999</v>
      </c>
      <c r="F1680" s="146">
        <f>VLOOKUP(D1680,'Appendix 2b.Deaths 2019'!$E$4:$F$1683,2,FALSE)</f>
        <v>32207</v>
      </c>
      <c r="G1680" s="147">
        <f t="shared" si="484"/>
        <v>2.6194209379149069E-2</v>
      </c>
      <c r="H1680" s="304">
        <v>5</v>
      </c>
      <c r="I1680" s="148">
        <f>VLOOKUP(D1680,'Appendix 3b. nax IBGE 2019'!$E$5:$O$1850,11,FALSE)</f>
        <v>2.500000000000004</v>
      </c>
      <c r="J1680" s="147">
        <f t="shared" si="496"/>
        <v>0.12292147008429338</v>
      </c>
      <c r="K1680" s="146">
        <f t="shared" si="500"/>
        <v>74926.804860639939</v>
      </c>
      <c r="L1680" s="146">
        <f t="shared" si="486"/>
        <v>9210.1130021888403</v>
      </c>
      <c r="M1680" s="146">
        <f t="shared" si="497"/>
        <v>351608.74179772765</v>
      </c>
      <c r="N1680" s="146">
        <f t="shared" si="498"/>
        <v>1165296.6241725576</v>
      </c>
      <c r="O1680" s="145">
        <f t="shared" si="499"/>
        <v>15.552466521693409</v>
      </c>
    </row>
    <row r="1681" spans="1:15" x14ac:dyDescent="0.2">
      <c r="A1681" s="143" t="s">
        <v>62</v>
      </c>
      <c r="B1681" s="143" t="s">
        <v>3</v>
      </c>
      <c r="C1681" s="144" t="s">
        <v>20</v>
      </c>
      <c r="D1681" s="143" t="str">
        <f t="shared" si="483"/>
        <v>SPTotal75-79</v>
      </c>
      <c r="E1681" s="146">
        <f>VLOOKUP(D1681,'Appendix 1b. Person-years 2019'!$E$3:$F$1682,2,FALSE)</f>
        <v>812155.15260000003</v>
      </c>
      <c r="F1681" s="146">
        <f>VLOOKUP(D1681,'Appendix 2b.Deaths 2019'!$E$4:$F$1683,2,FALSE)</f>
        <v>33845</v>
      </c>
      <c r="G1681" s="147">
        <f t="shared" si="484"/>
        <v>4.1673071815957842E-2</v>
      </c>
      <c r="H1681" s="304">
        <v>5</v>
      </c>
      <c r="I1681" s="148">
        <f>VLOOKUP(D1681,'Appendix 3b. nax IBGE 2019'!$E$5:$O$1850,11,FALSE)</f>
        <v>2.4999999999999969</v>
      </c>
      <c r="J1681" s="147">
        <f t="shared" si="496"/>
        <v>0.18870551308286559</v>
      </c>
      <c r="K1681" s="146">
        <f t="shared" si="500"/>
        <v>65716.6918584511</v>
      </c>
      <c r="L1681" s="146">
        <f t="shared" si="486"/>
        <v>12401.102055257592</v>
      </c>
      <c r="M1681" s="146">
        <f t="shared" si="497"/>
        <v>297580.7041541115</v>
      </c>
      <c r="N1681" s="146">
        <f t="shared" si="498"/>
        <v>813687.88237483008</v>
      </c>
      <c r="O1681" s="145">
        <f t="shared" si="499"/>
        <v>12.381753544859709</v>
      </c>
    </row>
    <row r="1682" spans="1:15" x14ac:dyDescent="0.2">
      <c r="A1682" s="143" t="s">
        <v>62</v>
      </c>
      <c r="B1682" s="143" t="s">
        <v>3</v>
      </c>
      <c r="C1682" s="144" t="s">
        <v>21</v>
      </c>
      <c r="D1682" s="143" t="str">
        <f t="shared" si="483"/>
        <v>SPTotal80-84</v>
      </c>
      <c r="E1682" s="146">
        <f>VLOOKUP(D1682,'Appendix 1b. Person-years 2019'!$E$3:$F$1682,2,FALSE)</f>
        <v>540381.3835</v>
      </c>
      <c r="F1682" s="146">
        <f>VLOOKUP(D1682,'Appendix 2b.Deaths 2019'!$E$4:$F$1683,2,FALSE)</f>
        <v>36048</v>
      </c>
      <c r="G1682" s="147">
        <f t="shared" si="484"/>
        <v>6.6708441668586832E-2</v>
      </c>
      <c r="H1682" s="304">
        <v>5</v>
      </c>
      <c r="I1682" s="148">
        <f>VLOOKUP(D1682,'Appendix 3b. nax IBGE 2019'!$E$5:$O$1850,11,FALSE)</f>
        <v>2.4999999999999996</v>
      </c>
      <c r="J1682" s="147">
        <f t="shared" si="496"/>
        <v>0.28586773116890385</v>
      </c>
      <c r="K1682" s="146">
        <f t="shared" si="500"/>
        <v>53315.589803193507</v>
      </c>
      <c r="L1682" s="146">
        <f t="shared" si="486"/>
        <v>15241.206692970873</v>
      </c>
      <c r="M1682" s="146">
        <f t="shared" si="497"/>
        <v>228474.93228354034</v>
      </c>
      <c r="N1682" s="146">
        <f t="shared" si="498"/>
        <v>516107.17822071852</v>
      </c>
      <c r="O1682" s="145">
        <f t="shared" si="499"/>
        <v>9.6802301189173878</v>
      </c>
    </row>
    <row r="1683" spans="1:15" x14ac:dyDescent="0.2">
      <c r="A1683" s="143" t="s">
        <v>62</v>
      </c>
      <c r="B1683" s="143" t="s">
        <v>3</v>
      </c>
      <c r="C1683" s="144" t="s">
        <v>22</v>
      </c>
      <c r="D1683" s="143" t="str">
        <f t="shared" si="483"/>
        <v>SPTotal85-89</v>
      </c>
      <c r="E1683" s="146">
        <f>VLOOKUP(D1683,'Appendix 1b. Person-years 2019'!$E$3:$F$1682,2,FALSE)</f>
        <v>295314.98739999998</v>
      </c>
      <c r="F1683" s="146">
        <f>VLOOKUP(D1683,'Appendix 2b.Deaths 2019'!$E$4:$F$1683,2,FALSE)</f>
        <v>31939</v>
      </c>
      <c r="G1683" s="147">
        <f t="shared" si="484"/>
        <v>0.10815231655255977</v>
      </c>
      <c r="H1683" s="304">
        <v>5</v>
      </c>
      <c r="I1683" s="148">
        <f>VLOOKUP(D1683,'Appendix 3b. nax IBGE 2019'!$E$5:$O$1850,11,FALSE)</f>
        <v>2.5</v>
      </c>
      <c r="J1683" s="147">
        <f t="shared" si="496"/>
        <v>0.42566889111632433</v>
      </c>
      <c r="K1683" s="146">
        <f t="shared" si="500"/>
        <v>38074.383110222632</v>
      </c>
      <c r="L1683" s="146">
        <f t="shared" si="486"/>
        <v>16207.080438466575</v>
      </c>
      <c r="M1683" s="146">
        <f t="shared" si="497"/>
        <v>149854.21445494672</v>
      </c>
      <c r="N1683" s="146">
        <f t="shared" si="498"/>
        <v>287632.24593717814</v>
      </c>
      <c r="O1683" s="145">
        <f t="shared" si="499"/>
        <v>7.554482106893321</v>
      </c>
    </row>
    <row r="1684" spans="1:15" x14ac:dyDescent="0.2">
      <c r="A1684" s="143" t="s">
        <v>62</v>
      </c>
      <c r="B1684" s="143" t="s">
        <v>3</v>
      </c>
      <c r="C1684" s="144" t="s">
        <v>5</v>
      </c>
      <c r="D1684" s="143" t="str">
        <f t="shared" si="483"/>
        <v>SPTotal90+</v>
      </c>
      <c r="E1684" s="8">
        <f>VLOOKUP(D1684,'Appendix 1b. Person-years 2019'!$E$3:$F$1682,2,FALSE)</f>
        <v>191552.09839999999</v>
      </c>
      <c r="F1684" s="8">
        <f>VLOOKUP(D1684,'Appendix 2b.Deaths 2019'!$E$4:$F$1683,2,FALSE)</f>
        <v>30402</v>
      </c>
      <c r="G1684" s="7">
        <f t="shared" si="484"/>
        <v>0.15871400132884161</v>
      </c>
      <c r="H1684" s="306"/>
      <c r="I1684" s="148">
        <f>VLOOKUP(D1684,'Appendix 3b. nax IBGE 2019'!$E$5:$O$1850,11,FALSE)</f>
        <v>0</v>
      </c>
      <c r="J1684" s="7">
        <v>1</v>
      </c>
      <c r="K1684" s="8">
        <f t="shared" si="500"/>
        <v>21867.302671756057</v>
      </c>
      <c r="L1684" s="8">
        <f t="shared" si="486"/>
        <v>21867.302671756057</v>
      </c>
      <c r="M1684" s="8">
        <f>K1684*O1684</f>
        <v>137778.0314822314</v>
      </c>
      <c r="N1684" s="8">
        <f>M1684</f>
        <v>137778.0314822314</v>
      </c>
      <c r="O1684" s="142">
        <f>1/G1684</f>
        <v>6.3006413525425957</v>
      </c>
    </row>
    <row r="1685" spans="1:15" x14ac:dyDescent="0.2">
      <c r="A1685" s="143" t="s">
        <v>46</v>
      </c>
      <c r="B1685" s="143" t="s">
        <v>3</v>
      </c>
      <c r="C1685" s="144">
        <v>0</v>
      </c>
      <c r="D1685" s="143" t="str">
        <f t="shared" si="483"/>
        <v>TOTotal0</v>
      </c>
      <c r="E1685" s="151">
        <f>VLOOKUP(D1685,'Appendix 1b. Person-years 2019'!$E$3:$F$1682,2,FALSE)</f>
        <v>25632.395700000001</v>
      </c>
      <c r="F1685" s="151">
        <f>VLOOKUP(D1685,'Appendix 2b.Deaths 2019'!$E$4:$F$1683,2,FALSE)</f>
        <v>283</v>
      </c>
      <c r="G1685" s="152">
        <f t="shared" si="484"/>
        <v>1.1040715948373097E-2</v>
      </c>
      <c r="H1685" s="307">
        <v>1</v>
      </c>
      <c r="I1685" s="148">
        <f>VLOOKUP(D1685,'Appendix 3b. nax IBGE 2019'!$E$5:$O$1850,11,FALSE)</f>
        <v>9.3476107021577381E-2</v>
      </c>
      <c r="J1685" s="152">
        <f t="shared" ref="J1685:J1703" si="501">(H1685*G1685)/(1+(H1685-I1685)*G1685)</f>
        <v>1.0931308062667379E-2</v>
      </c>
      <c r="K1685" s="151">
        <v>100000</v>
      </c>
      <c r="L1685" s="151">
        <f t="shared" si="486"/>
        <v>1093.1308062667379</v>
      </c>
      <c r="M1685" s="151">
        <f t="shared" ref="M1685:M1703" si="502">K1686*H1685+L1685*I1685</f>
        <v>99009.050805968436</v>
      </c>
      <c r="N1685" s="151">
        <f t="shared" ref="N1685:N1703" si="503">N1686+M1685</f>
        <v>7680698.3101895507</v>
      </c>
      <c r="O1685" s="150">
        <f t="shared" ref="O1685:O1703" si="504">N1685/K1685</f>
        <v>76.806983101895511</v>
      </c>
    </row>
    <row r="1686" spans="1:15" x14ac:dyDescent="0.2">
      <c r="A1686" s="143" t="s">
        <v>46</v>
      </c>
      <c r="B1686" s="143" t="s">
        <v>3</v>
      </c>
      <c r="C1686" s="149" t="s">
        <v>107</v>
      </c>
      <c r="D1686" s="143" t="str">
        <f t="shared" si="483"/>
        <v>TOTotal01-04</v>
      </c>
      <c r="E1686" s="146">
        <f>VLOOKUP(D1686,'Appendix 1b. Person-years 2019'!$E$3:$F$1682,2,FALSE)</f>
        <v>99764.7552</v>
      </c>
      <c r="F1686" s="146">
        <f>VLOOKUP(D1686,'Appendix 2b.Deaths 2019'!$E$4:$F$1683,2,FALSE)</f>
        <v>59</v>
      </c>
      <c r="G1686" s="147">
        <f t="shared" si="484"/>
        <v>5.9139121708585117E-4</v>
      </c>
      <c r="H1686" s="304">
        <v>4</v>
      </c>
      <c r="I1686" s="148">
        <f>VLOOKUP(D1686,'Appendix 3b. nax IBGE 2019'!$E$5:$O$1850,11,FALSE)</f>
        <v>1.5004504420298614</v>
      </c>
      <c r="J1686" s="147">
        <f t="shared" si="501"/>
        <v>2.3620732241728683E-3</v>
      </c>
      <c r="K1686" s="146">
        <f t="shared" ref="K1686:K1704" si="505">K1685-L1685</f>
        <v>98906.869193733262</v>
      </c>
      <c r="L1686" s="146">
        <f t="shared" si="486"/>
        <v>233.62526740928567</v>
      </c>
      <c r="M1686" s="146">
        <f t="shared" si="502"/>
        <v>395043.51884104952</v>
      </c>
      <c r="N1686" s="146">
        <f t="shared" si="503"/>
        <v>7581689.2593835825</v>
      </c>
      <c r="O1686" s="145">
        <f t="shared" si="504"/>
        <v>76.654830156770927</v>
      </c>
    </row>
    <row r="1687" spans="1:15" x14ac:dyDescent="0.2">
      <c r="A1687" s="143" t="s">
        <v>46</v>
      </c>
      <c r="B1687" s="143" t="s">
        <v>3</v>
      </c>
      <c r="C1687" s="149" t="s">
        <v>106</v>
      </c>
      <c r="D1687" s="143" t="str">
        <f t="shared" si="483"/>
        <v>TOTotal05-09</v>
      </c>
      <c r="E1687" s="146">
        <f>VLOOKUP(D1687,'Appendix 1b. Person-years 2019'!$E$3:$F$1682,2,FALSE)</f>
        <v>125512.4513</v>
      </c>
      <c r="F1687" s="146">
        <f>VLOOKUP(D1687,'Appendix 2b.Deaths 2019'!$E$4:$F$1683,2,FALSE)</f>
        <v>33</v>
      </c>
      <c r="G1687" s="147">
        <f t="shared" si="484"/>
        <v>2.6292212173534372E-4</v>
      </c>
      <c r="H1687" s="304">
        <v>5</v>
      </c>
      <c r="I1687" s="148">
        <f>VLOOKUP(D1687,'Appendix 3b. nax IBGE 2019'!$E$5:$O$1850,11,FALSE)</f>
        <v>2.5000000000000537</v>
      </c>
      <c r="J1687" s="147">
        <f t="shared" si="501"/>
        <v>1.3137470757552657E-3</v>
      </c>
      <c r="K1687" s="146">
        <f t="shared" si="505"/>
        <v>98673.243926323979</v>
      </c>
      <c r="L1687" s="146">
        <f t="shared" si="486"/>
        <v>129.63168566349415</v>
      </c>
      <c r="M1687" s="146">
        <f t="shared" si="502"/>
        <v>493042.14041746117</v>
      </c>
      <c r="N1687" s="146">
        <f t="shared" si="503"/>
        <v>7186645.7405425329</v>
      </c>
      <c r="O1687" s="145">
        <f t="shared" si="504"/>
        <v>72.832770613161983</v>
      </c>
    </row>
    <row r="1688" spans="1:15" x14ac:dyDescent="0.2">
      <c r="A1688" s="143" t="s">
        <v>46</v>
      </c>
      <c r="B1688" s="143" t="s">
        <v>3</v>
      </c>
      <c r="C1688" s="149" t="s">
        <v>71</v>
      </c>
      <c r="D1688" s="143" t="str">
        <f t="shared" si="483"/>
        <v>TOTotal10-14</v>
      </c>
      <c r="E1688" s="146">
        <f>VLOOKUP(D1688,'Appendix 1b. Person-years 2019'!$E$3:$F$1682,2,FALSE)</f>
        <v>134024.07079999999</v>
      </c>
      <c r="F1688" s="146">
        <f>VLOOKUP(D1688,'Appendix 2b.Deaths 2019'!$E$4:$F$1683,2,FALSE)</f>
        <v>59</v>
      </c>
      <c r="G1688" s="147">
        <f t="shared" si="484"/>
        <v>4.4021942959816444E-4</v>
      </c>
      <c r="H1688" s="304">
        <v>5</v>
      </c>
      <c r="I1688" s="148">
        <f>VLOOKUP(D1688,'Appendix 3b. nax IBGE 2019'!$E$5:$O$1850,11,FALSE)</f>
        <v>2.5000000000000577</v>
      </c>
      <c r="J1688" s="147">
        <f t="shared" si="501"/>
        <v>2.1986773967171891E-3</v>
      </c>
      <c r="K1688" s="146">
        <f t="shared" si="505"/>
        <v>98543.612240660485</v>
      </c>
      <c r="L1688" s="146">
        <f t="shared" si="486"/>
        <v>216.66561282440352</v>
      </c>
      <c r="M1688" s="146">
        <f t="shared" si="502"/>
        <v>492176.39717124141</v>
      </c>
      <c r="N1688" s="146">
        <f t="shared" si="503"/>
        <v>6693603.6001250716</v>
      </c>
      <c r="O1688" s="145">
        <f t="shared" si="504"/>
        <v>67.925291634105491</v>
      </c>
    </row>
    <row r="1689" spans="1:15" x14ac:dyDescent="0.2">
      <c r="A1689" s="143" t="s">
        <v>46</v>
      </c>
      <c r="B1689" s="143" t="s">
        <v>3</v>
      </c>
      <c r="C1689" s="144" t="s">
        <v>72</v>
      </c>
      <c r="D1689" s="143" t="str">
        <f t="shared" ref="D1689:D1704" si="506">_xlfn.CONCAT(A1689,B1689,C1689)</f>
        <v>TOTotal15-19</v>
      </c>
      <c r="E1689" s="146">
        <f>VLOOKUP(D1689,'Appendix 1b. Person-years 2019'!$E$3:$F$1682,2,FALSE)</f>
        <v>138473.0736</v>
      </c>
      <c r="F1689" s="146">
        <f>VLOOKUP(D1689,'Appendix 2b.Deaths 2019'!$E$4:$F$1683,2,FALSE)</f>
        <v>166</v>
      </c>
      <c r="G1689" s="147">
        <f t="shared" ref="G1689:G1704" si="507">F1689/E1689</f>
        <v>1.1987890185749441E-3</v>
      </c>
      <c r="H1689" s="304">
        <v>5</v>
      </c>
      <c r="I1689" s="148">
        <f>VLOOKUP(D1689,'Appendix 3b. nax IBGE 2019'!$E$5:$O$1850,11,FALSE)</f>
        <v>2.4999999999998899</v>
      </c>
      <c r="J1689" s="147">
        <f t="shared" si="501"/>
        <v>5.9760350798040013E-3</v>
      </c>
      <c r="K1689" s="146">
        <f t="shared" si="505"/>
        <v>98326.946627836078</v>
      </c>
      <c r="L1689" s="146">
        <f t="shared" ref="L1689:L1704" si="508">K1689*J1689</f>
        <v>587.60528233796413</v>
      </c>
      <c r="M1689" s="146">
        <f t="shared" si="502"/>
        <v>490165.71993333544</v>
      </c>
      <c r="N1689" s="146">
        <f t="shared" si="503"/>
        <v>6201427.2029538304</v>
      </c>
      <c r="O1689" s="145">
        <f t="shared" si="504"/>
        <v>63.069457718706623</v>
      </c>
    </row>
    <row r="1690" spans="1:15" x14ac:dyDescent="0.2">
      <c r="A1690" s="143" t="s">
        <v>46</v>
      </c>
      <c r="B1690" s="143" t="s">
        <v>3</v>
      </c>
      <c r="C1690" s="144" t="s">
        <v>73</v>
      </c>
      <c r="D1690" s="143" t="str">
        <f t="shared" si="506"/>
        <v>TOTotal20-24</v>
      </c>
      <c r="E1690" s="146">
        <f>VLOOKUP(D1690,'Appendix 1b. Person-years 2019'!$E$3:$F$1682,2,FALSE)</f>
        <v>144092.1194</v>
      </c>
      <c r="F1690" s="146">
        <f>VLOOKUP(D1690,'Appendix 2b.Deaths 2019'!$E$4:$F$1683,2,FALSE)</f>
        <v>191</v>
      </c>
      <c r="G1690" s="147">
        <f t="shared" si="507"/>
        <v>1.3255409164312701E-3</v>
      </c>
      <c r="H1690" s="304">
        <v>5</v>
      </c>
      <c r="I1690" s="148">
        <f>VLOOKUP(D1690,'Appendix 3b. nax IBGE 2019'!$E$5:$O$1850,11,FALSE)</f>
        <v>2.4999999999999529</v>
      </c>
      <c r="J1690" s="147">
        <f t="shared" si="501"/>
        <v>6.6058138906603496E-3</v>
      </c>
      <c r="K1690" s="146">
        <f t="shared" si="505"/>
        <v>97739.34134549812</v>
      </c>
      <c r="L1690" s="146">
        <f t="shared" si="508"/>
        <v>645.64789872408494</v>
      </c>
      <c r="M1690" s="146">
        <f t="shared" si="502"/>
        <v>487082.58698068035</v>
      </c>
      <c r="N1690" s="146">
        <f t="shared" si="503"/>
        <v>5711261.4830204947</v>
      </c>
      <c r="O1690" s="145">
        <f t="shared" si="504"/>
        <v>58.433599044133068</v>
      </c>
    </row>
    <row r="1691" spans="1:15" x14ac:dyDescent="0.2">
      <c r="A1691" s="143" t="s">
        <v>46</v>
      </c>
      <c r="B1691" s="143" t="s">
        <v>3</v>
      </c>
      <c r="C1691" s="144" t="s">
        <v>74</v>
      </c>
      <c r="D1691" s="143" t="str">
        <f t="shared" si="506"/>
        <v>TOTotal25-29</v>
      </c>
      <c r="E1691" s="146">
        <f>VLOOKUP(D1691,'Appendix 1b. Person-years 2019'!$E$3:$F$1682,2,FALSE)</f>
        <v>136281.1887</v>
      </c>
      <c r="F1691" s="146">
        <f>VLOOKUP(D1691,'Appendix 2b.Deaths 2019'!$E$4:$F$1683,2,FALSE)</f>
        <v>214</v>
      </c>
      <c r="G1691" s="147">
        <f t="shared" si="507"/>
        <v>1.570282751723606E-3</v>
      </c>
      <c r="H1691" s="304">
        <v>5</v>
      </c>
      <c r="I1691" s="148">
        <f>VLOOKUP(D1691,'Appendix 3b. nax IBGE 2019'!$E$5:$O$1850,11,FALSE)</f>
        <v>2.5000000000000062</v>
      </c>
      <c r="J1691" s="147">
        <f t="shared" si="501"/>
        <v>7.8207119359698981E-3</v>
      </c>
      <c r="K1691" s="146">
        <f t="shared" si="505"/>
        <v>97093.693446774036</v>
      </c>
      <c r="L1691" s="146">
        <f t="shared" si="508"/>
        <v>759.34180724658802</v>
      </c>
      <c r="M1691" s="146">
        <f t="shared" si="502"/>
        <v>483570.11271575373</v>
      </c>
      <c r="N1691" s="146">
        <f t="shared" si="503"/>
        <v>5224178.8960398147</v>
      </c>
      <c r="O1691" s="145">
        <f t="shared" si="504"/>
        <v>53.805542982085306</v>
      </c>
    </row>
    <row r="1692" spans="1:15" x14ac:dyDescent="0.2">
      <c r="A1692" s="143" t="s">
        <v>46</v>
      </c>
      <c r="B1692" s="143" t="s">
        <v>3</v>
      </c>
      <c r="C1692" s="144" t="s">
        <v>75</v>
      </c>
      <c r="D1692" s="143" t="str">
        <f t="shared" si="506"/>
        <v>TOTotal30-34</v>
      </c>
      <c r="E1692" s="146">
        <f>VLOOKUP(D1692,'Appendix 1b. Person-years 2019'!$E$3:$F$1682,2,FALSE)</f>
        <v>130380.45389999999</v>
      </c>
      <c r="F1692" s="146">
        <f>VLOOKUP(D1692,'Appendix 2b.Deaths 2019'!$E$4:$F$1683,2,FALSE)</f>
        <v>245</v>
      </c>
      <c r="G1692" s="147">
        <f t="shared" si="507"/>
        <v>1.8791160229271145E-3</v>
      </c>
      <c r="H1692" s="304">
        <v>5</v>
      </c>
      <c r="I1692" s="148">
        <f>VLOOKUP(D1692,'Appendix 3b. nax IBGE 2019'!$E$5:$O$1850,11,FALSE)</f>
        <v>2.4999999999999698</v>
      </c>
      <c r="J1692" s="147">
        <f t="shared" si="501"/>
        <v>9.3516480354749829E-3</v>
      </c>
      <c r="K1692" s="146">
        <f t="shared" si="505"/>
        <v>96334.351639527449</v>
      </c>
      <c r="L1692" s="146">
        <f t="shared" si="508"/>
        <v>900.88495025854309</v>
      </c>
      <c r="M1692" s="146">
        <f t="shared" si="502"/>
        <v>479419.54582199093</v>
      </c>
      <c r="N1692" s="146">
        <f t="shared" si="503"/>
        <v>4740608.783324061</v>
      </c>
      <c r="O1692" s="145">
        <f t="shared" si="504"/>
        <v>49.209951617911933</v>
      </c>
    </row>
    <row r="1693" spans="1:15" x14ac:dyDescent="0.2">
      <c r="A1693" s="143" t="s">
        <v>46</v>
      </c>
      <c r="B1693" s="143" t="s">
        <v>3</v>
      </c>
      <c r="C1693" s="144" t="s">
        <v>76</v>
      </c>
      <c r="D1693" s="143" t="str">
        <f t="shared" si="506"/>
        <v>TOTotal35-39</v>
      </c>
      <c r="E1693" s="146">
        <f>VLOOKUP(D1693,'Appendix 1b. Person-years 2019'!$E$3:$F$1682,2,FALSE)</f>
        <v>124451.4991</v>
      </c>
      <c r="F1693" s="146">
        <f>VLOOKUP(D1693,'Appendix 2b.Deaths 2019'!$E$4:$F$1683,2,FALSE)</f>
        <v>261</v>
      </c>
      <c r="G1693" s="147">
        <f t="shared" si="507"/>
        <v>2.097202539844697E-3</v>
      </c>
      <c r="H1693" s="304">
        <v>5</v>
      </c>
      <c r="I1693" s="148">
        <f>VLOOKUP(D1693,'Appendix 3b. nax IBGE 2019'!$E$5:$O$1850,11,FALSE)</f>
        <v>2.5000000000000502</v>
      </c>
      <c r="J1693" s="147">
        <f t="shared" si="501"/>
        <v>1.0431321215853924E-2</v>
      </c>
      <c r="K1693" s="146">
        <f t="shared" si="505"/>
        <v>95433.466689268913</v>
      </c>
      <c r="L1693" s="146">
        <f t="shared" si="508"/>
        <v>995.49714577825955</v>
      </c>
      <c r="M1693" s="146">
        <f t="shared" si="502"/>
        <v>474678.59058189898</v>
      </c>
      <c r="N1693" s="146">
        <f t="shared" si="503"/>
        <v>4261189.2375020701</v>
      </c>
      <c r="O1693" s="145">
        <f t="shared" si="504"/>
        <v>44.650890147127214</v>
      </c>
    </row>
    <row r="1694" spans="1:15" x14ac:dyDescent="0.2">
      <c r="A1694" s="143" t="s">
        <v>46</v>
      </c>
      <c r="B1694" s="143" t="s">
        <v>3</v>
      </c>
      <c r="C1694" s="144" t="s">
        <v>77</v>
      </c>
      <c r="D1694" s="143" t="str">
        <f t="shared" si="506"/>
        <v>TOTotal40-44</v>
      </c>
      <c r="E1694" s="146">
        <f>VLOOKUP(D1694,'Appendix 1b. Person-years 2019'!$E$3:$F$1682,2,FALSE)</f>
        <v>111376.5656</v>
      </c>
      <c r="F1694" s="146">
        <f>VLOOKUP(D1694,'Appendix 2b.Deaths 2019'!$E$4:$F$1683,2,FALSE)</f>
        <v>286</v>
      </c>
      <c r="G1694" s="147">
        <f t="shared" si="507"/>
        <v>2.5678651380501897E-3</v>
      </c>
      <c r="H1694" s="304">
        <v>5</v>
      </c>
      <c r="I1694" s="148">
        <f>VLOOKUP(D1694,'Appendix 3b. nax IBGE 2019'!$E$5:$O$1850,11,FALSE)</f>
        <v>2.4999999999999933</v>
      </c>
      <c r="J1694" s="147">
        <f t="shared" si="501"/>
        <v>1.2757427308161358E-2</v>
      </c>
      <c r="K1694" s="146">
        <f t="shared" si="505"/>
        <v>94437.969543490646</v>
      </c>
      <c r="L1694" s="146">
        <f t="shared" si="508"/>
        <v>1204.7855315814381</v>
      </c>
      <c r="M1694" s="146">
        <f t="shared" si="502"/>
        <v>469177.88388849958</v>
      </c>
      <c r="N1694" s="146">
        <f t="shared" si="503"/>
        <v>3786510.6469201716</v>
      </c>
      <c r="O1694" s="145">
        <f t="shared" si="504"/>
        <v>40.095214511959668</v>
      </c>
    </row>
    <row r="1695" spans="1:15" x14ac:dyDescent="0.2">
      <c r="A1695" s="143" t="s">
        <v>46</v>
      </c>
      <c r="B1695" s="143" t="s">
        <v>3</v>
      </c>
      <c r="C1695" s="144" t="s">
        <v>78</v>
      </c>
      <c r="D1695" s="143" t="str">
        <f t="shared" si="506"/>
        <v>TOTotal45-49</v>
      </c>
      <c r="E1695" s="146">
        <f>VLOOKUP(D1695,'Appendix 1b. Person-years 2019'!$E$3:$F$1682,2,FALSE)</f>
        <v>91855.071299999996</v>
      </c>
      <c r="F1695" s="146">
        <f>VLOOKUP(D1695,'Appendix 2b.Deaths 2019'!$E$4:$F$1683,2,FALSE)</f>
        <v>329</v>
      </c>
      <c r="G1695" s="147">
        <f t="shared" si="507"/>
        <v>3.5817292975091298E-3</v>
      </c>
      <c r="H1695" s="304">
        <v>5</v>
      </c>
      <c r="I1695" s="148">
        <f>VLOOKUP(D1695,'Appendix 3b. nax IBGE 2019'!$E$5:$O$1850,11,FALSE)</f>
        <v>2.5000000000000169</v>
      </c>
      <c r="J1695" s="147">
        <f t="shared" si="501"/>
        <v>1.7749709848082742E-2</v>
      </c>
      <c r="K1695" s="146">
        <f t="shared" si="505"/>
        <v>93233.184011909208</v>
      </c>
      <c r="L1695" s="146">
        <f t="shared" si="508"/>
        <v>1654.8619644242954</v>
      </c>
      <c r="M1695" s="146">
        <f t="shared" si="502"/>
        <v>462028.76514848531</v>
      </c>
      <c r="N1695" s="146">
        <f t="shared" si="503"/>
        <v>3317332.7630316718</v>
      </c>
      <c r="O1695" s="145">
        <f t="shared" si="504"/>
        <v>35.581030490259025</v>
      </c>
    </row>
    <row r="1696" spans="1:15" x14ac:dyDescent="0.2">
      <c r="A1696" s="143" t="s">
        <v>46</v>
      </c>
      <c r="B1696" s="143" t="s">
        <v>3</v>
      </c>
      <c r="C1696" s="144" t="s">
        <v>79</v>
      </c>
      <c r="D1696" s="143" t="str">
        <f t="shared" si="506"/>
        <v>TOTotal50-54</v>
      </c>
      <c r="E1696" s="146">
        <f>VLOOKUP(D1696,'Appendix 1b. Person-years 2019'!$E$3:$F$1682,2,FALSE)</f>
        <v>80239.723700000002</v>
      </c>
      <c r="F1696" s="146">
        <f>VLOOKUP(D1696,'Appendix 2b.Deaths 2019'!$E$4:$F$1683,2,FALSE)</f>
        <v>398</v>
      </c>
      <c r="G1696" s="147">
        <f t="shared" si="507"/>
        <v>4.9601367209094714E-3</v>
      </c>
      <c r="H1696" s="304">
        <v>5</v>
      </c>
      <c r="I1696" s="148">
        <f>VLOOKUP(D1696,'Appendix 3b. nax IBGE 2019'!$E$5:$O$1850,11,FALSE)</f>
        <v>2.5000000000000004</v>
      </c>
      <c r="J1696" s="147">
        <f t="shared" si="501"/>
        <v>2.4496913503997058E-2</v>
      </c>
      <c r="K1696" s="146">
        <f t="shared" si="505"/>
        <v>91578.322047484908</v>
      </c>
      <c r="L1696" s="146">
        <f t="shared" si="508"/>
        <v>2243.3862340384244</v>
      </c>
      <c r="M1696" s="146">
        <f t="shared" si="502"/>
        <v>452283.14465232845</v>
      </c>
      <c r="N1696" s="146">
        <f t="shared" si="503"/>
        <v>2855303.9978831862</v>
      </c>
      <c r="O1696" s="145">
        <f t="shared" si="504"/>
        <v>31.178819769187985</v>
      </c>
    </row>
    <row r="1697" spans="1:15" x14ac:dyDescent="0.2">
      <c r="A1697" s="143" t="s">
        <v>46</v>
      </c>
      <c r="B1697" s="143" t="s">
        <v>3</v>
      </c>
      <c r="C1697" s="144" t="s">
        <v>80</v>
      </c>
      <c r="D1697" s="143" t="str">
        <f t="shared" si="506"/>
        <v>TOTotal55-59</v>
      </c>
      <c r="E1697" s="146">
        <f>VLOOKUP(D1697,'Appendix 1b. Person-years 2019'!$E$3:$F$1682,2,FALSE)</f>
        <v>65248.516900000002</v>
      </c>
      <c r="F1697" s="146">
        <f>VLOOKUP(D1697,'Appendix 2b.Deaths 2019'!$E$4:$F$1683,2,FALSE)</f>
        <v>465</v>
      </c>
      <c r="G1697" s="147">
        <f t="shared" si="507"/>
        <v>7.1265987656494913E-3</v>
      </c>
      <c r="H1697" s="304">
        <v>5</v>
      </c>
      <c r="I1697" s="148">
        <f>VLOOKUP(D1697,'Appendix 3b. nax IBGE 2019'!$E$5:$O$1850,11,FALSE)</f>
        <v>2.4999999999999907</v>
      </c>
      <c r="J1697" s="147">
        <f t="shared" si="501"/>
        <v>3.5009251605060118E-2</v>
      </c>
      <c r="K1697" s="146">
        <f t="shared" si="505"/>
        <v>89334.935813446486</v>
      </c>
      <c r="L1697" s="146">
        <f t="shared" si="508"/>
        <v>3127.549245014844</v>
      </c>
      <c r="M1697" s="146">
        <f t="shared" si="502"/>
        <v>438855.80595469527</v>
      </c>
      <c r="N1697" s="146">
        <f t="shared" si="503"/>
        <v>2403020.8532308578</v>
      </c>
      <c r="O1697" s="145">
        <f t="shared" si="504"/>
        <v>26.899004643031944</v>
      </c>
    </row>
    <row r="1698" spans="1:15" x14ac:dyDescent="0.2">
      <c r="A1698" s="143" t="s">
        <v>46</v>
      </c>
      <c r="B1698" s="143" t="s">
        <v>3</v>
      </c>
      <c r="C1698" s="144" t="s">
        <v>81</v>
      </c>
      <c r="D1698" s="143" t="str">
        <f t="shared" si="506"/>
        <v>TOTotal60-64</v>
      </c>
      <c r="E1698" s="146">
        <f>VLOOKUP(D1698,'Appendix 1b. Person-years 2019'!$E$3:$F$1682,2,FALSE)</f>
        <v>51876.394999999997</v>
      </c>
      <c r="F1698" s="146">
        <f>VLOOKUP(D1698,'Appendix 2b.Deaths 2019'!$E$4:$F$1683,2,FALSE)</f>
        <v>597</v>
      </c>
      <c r="G1698" s="147">
        <f t="shared" si="507"/>
        <v>1.1508124263453542E-2</v>
      </c>
      <c r="H1698" s="304">
        <v>5</v>
      </c>
      <c r="I1698" s="148">
        <f>VLOOKUP(D1698,'Appendix 3b. nax IBGE 2019'!$E$5:$O$1850,11,FALSE)</f>
        <v>2.500000000000004</v>
      </c>
      <c r="J1698" s="147">
        <f t="shared" si="501"/>
        <v>5.5931455953884747E-2</v>
      </c>
      <c r="K1698" s="146">
        <f t="shared" si="505"/>
        <v>86207.386568431641</v>
      </c>
      <c r="L1698" s="146">
        <f t="shared" si="508"/>
        <v>4821.7046447517496</v>
      </c>
      <c r="M1698" s="146">
        <f t="shared" si="502"/>
        <v>418982.67123027885</v>
      </c>
      <c r="N1698" s="146">
        <f t="shared" si="503"/>
        <v>1964165.0472761625</v>
      </c>
      <c r="O1698" s="145">
        <f t="shared" si="504"/>
        <v>22.78418503867999</v>
      </c>
    </row>
    <row r="1699" spans="1:15" x14ac:dyDescent="0.2">
      <c r="A1699" s="143" t="s">
        <v>46</v>
      </c>
      <c r="B1699" s="143" t="s">
        <v>3</v>
      </c>
      <c r="C1699" s="144" t="s">
        <v>82</v>
      </c>
      <c r="D1699" s="143" t="str">
        <f t="shared" si="506"/>
        <v>TOTotal65-69</v>
      </c>
      <c r="E1699" s="146">
        <f>VLOOKUP(D1699,'Appendix 1b. Person-years 2019'!$E$3:$F$1682,2,FALSE)</f>
        <v>40441.8514</v>
      </c>
      <c r="F1699" s="146">
        <f>VLOOKUP(D1699,'Appendix 2b.Deaths 2019'!$E$4:$F$1683,2,FALSE)</f>
        <v>642</v>
      </c>
      <c r="G1699" s="147">
        <f t="shared" si="507"/>
        <v>1.5874644156375097E-2</v>
      </c>
      <c r="H1699" s="304">
        <v>5</v>
      </c>
      <c r="I1699" s="148">
        <f>VLOOKUP(D1699,'Appendix 3b. nax IBGE 2019'!$E$5:$O$1850,11,FALSE)</f>
        <v>2.5000000000000018</v>
      </c>
      <c r="J1699" s="147">
        <f t="shared" si="501"/>
        <v>7.6343409628051265E-2</v>
      </c>
      <c r="K1699" s="146">
        <f t="shared" si="505"/>
        <v>81385.681923679891</v>
      </c>
      <c r="L1699" s="146">
        <f t="shared" si="508"/>
        <v>6213.2604529577811</v>
      </c>
      <c r="M1699" s="146">
        <f t="shared" si="502"/>
        <v>391395.25848600501</v>
      </c>
      <c r="N1699" s="146">
        <f t="shared" si="503"/>
        <v>1545182.3760458836</v>
      </c>
      <c r="O1699" s="145">
        <f t="shared" si="504"/>
        <v>18.985924053507244</v>
      </c>
    </row>
    <row r="1700" spans="1:15" x14ac:dyDescent="0.2">
      <c r="A1700" s="143" t="s">
        <v>46</v>
      </c>
      <c r="B1700" s="143" t="s">
        <v>3</v>
      </c>
      <c r="C1700" s="144" t="s">
        <v>19</v>
      </c>
      <c r="D1700" s="143" t="str">
        <f t="shared" si="506"/>
        <v>TOTotal70-74</v>
      </c>
      <c r="E1700" s="146">
        <f>VLOOKUP(D1700,'Appendix 1b. Person-years 2019'!$E$3:$F$1682,2,FALSE)</f>
        <v>29274.785400000001</v>
      </c>
      <c r="F1700" s="146">
        <f>VLOOKUP(D1700,'Appendix 2b.Deaths 2019'!$E$4:$F$1683,2,FALSE)</f>
        <v>662</v>
      </c>
      <c r="G1700" s="147">
        <f t="shared" si="507"/>
        <v>2.2613316919481159E-2</v>
      </c>
      <c r="H1700" s="304">
        <v>5</v>
      </c>
      <c r="I1700" s="148">
        <f>VLOOKUP(D1700,'Appendix 3b. nax IBGE 2019'!$E$5:$O$1850,11,FALSE)</f>
        <v>2.4999999999999991</v>
      </c>
      <c r="J1700" s="147">
        <f t="shared" si="501"/>
        <v>0.10701658473194578</v>
      </c>
      <c r="K1700" s="146">
        <f t="shared" si="505"/>
        <v>75172.421470722111</v>
      </c>
      <c r="L1700" s="146">
        <f t="shared" si="508"/>
        <v>8044.6958118270732</v>
      </c>
      <c r="M1700" s="146">
        <f t="shared" si="502"/>
        <v>355750.36782404286</v>
      </c>
      <c r="N1700" s="146">
        <f t="shared" si="503"/>
        <v>1153787.1175598786</v>
      </c>
      <c r="O1700" s="145">
        <f t="shared" si="504"/>
        <v>15.348542656820648</v>
      </c>
    </row>
    <row r="1701" spans="1:15" x14ac:dyDescent="0.2">
      <c r="A1701" s="143" t="s">
        <v>46</v>
      </c>
      <c r="B1701" s="143" t="s">
        <v>3</v>
      </c>
      <c r="C1701" s="144" t="s">
        <v>20</v>
      </c>
      <c r="D1701" s="143" t="str">
        <f t="shared" si="506"/>
        <v>TOTotal75-79</v>
      </c>
      <c r="E1701" s="146">
        <f>VLOOKUP(D1701,'Appendix 1b. Person-years 2019'!$E$3:$F$1682,2,FALSE)</f>
        <v>20036.4028</v>
      </c>
      <c r="F1701" s="146">
        <f>VLOOKUP(D1701,'Appendix 2b.Deaths 2019'!$E$4:$F$1683,2,FALSE)</f>
        <v>826</v>
      </c>
      <c r="G1701" s="147">
        <f t="shared" si="507"/>
        <v>4.1224964792582426E-2</v>
      </c>
      <c r="H1701" s="304">
        <v>5</v>
      </c>
      <c r="I1701" s="148">
        <f>VLOOKUP(D1701,'Appendix 3b. nax IBGE 2019'!$E$5:$O$1850,11,FALSE)</f>
        <v>2.4999999999999987</v>
      </c>
      <c r="J1701" s="147">
        <f t="shared" si="501"/>
        <v>0.18686596671592265</v>
      </c>
      <c r="K1701" s="146">
        <f t="shared" si="505"/>
        <v>67127.72565889504</v>
      </c>
      <c r="L1701" s="146">
        <f t="shared" si="508"/>
        <v>12543.887348690667</v>
      </c>
      <c r="M1701" s="146">
        <f t="shared" si="502"/>
        <v>304278.90992274851</v>
      </c>
      <c r="N1701" s="146">
        <f t="shared" si="503"/>
        <v>798036.74973583571</v>
      </c>
      <c r="O1701" s="145">
        <f t="shared" si="504"/>
        <v>11.888332904216137</v>
      </c>
    </row>
    <row r="1702" spans="1:15" x14ac:dyDescent="0.2">
      <c r="A1702" s="143" t="s">
        <v>46</v>
      </c>
      <c r="B1702" s="143" t="s">
        <v>3</v>
      </c>
      <c r="C1702" s="144" t="s">
        <v>21</v>
      </c>
      <c r="D1702" s="143" t="str">
        <f t="shared" si="506"/>
        <v>TOTotal80-84</v>
      </c>
      <c r="E1702" s="146">
        <f>VLOOKUP(D1702,'Appendix 1b. Person-years 2019'!$E$3:$F$1682,2,FALSE)</f>
        <v>13080.283600000001</v>
      </c>
      <c r="F1702" s="146">
        <f>VLOOKUP(D1702,'Appendix 2b.Deaths 2019'!$E$4:$F$1683,2,FALSE)</f>
        <v>876</v>
      </c>
      <c r="G1702" s="147">
        <f t="shared" si="507"/>
        <v>6.6971025001323362E-2</v>
      </c>
      <c r="H1702" s="304">
        <v>5</v>
      </c>
      <c r="I1702" s="148">
        <f>VLOOKUP(D1702,'Appendix 3b. nax IBGE 2019'!$E$5:$O$1850,11,FALSE)</f>
        <v>2.4999999999999982</v>
      </c>
      <c r="J1702" s="147">
        <f t="shared" si="501"/>
        <v>0.28683160802593077</v>
      </c>
      <c r="K1702" s="146">
        <f t="shared" si="505"/>
        <v>54583.838310204374</v>
      </c>
      <c r="L1702" s="146">
        <f t="shared" si="508"/>
        <v>15656.370114743324</v>
      </c>
      <c r="M1702" s="146">
        <f t="shared" si="502"/>
        <v>233778.26626416354</v>
      </c>
      <c r="N1702" s="146">
        <f t="shared" si="503"/>
        <v>493757.83981308714</v>
      </c>
      <c r="O1702" s="145">
        <f t="shared" si="504"/>
        <v>9.0458614692323636</v>
      </c>
    </row>
    <row r="1703" spans="1:15" x14ac:dyDescent="0.2">
      <c r="A1703" s="143" t="s">
        <v>46</v>
      </c>
      <c r="B1703" s="143" t="s">
        <v>3</v>
      </c>
      <c r="C1703" s="144" t="s">
        <v>22</v>
      </c>
      <c r="D1703" s="143" t="str">
        <f t="shared" si="506"/>
        <v>TOTotal85-89</v>
      </c>
      <c r="E1703" s="146">
        <f>VLOOKUP(D1703,'Appendix 1b. Person-years 2019'!$E$3:$F$1682,2,FALSE)</f>
        <v>6488.8032999999996</v>
      </c>
      <c r="F1703" s="146">
        <f>VLOOKUP(D1703,'Appendix 2b.Deaths 2019'!$E$4:$F$1683,2,FALSE)</f>
        <v>712</v>
      </c>
      <c r="G1703" s="147">
        <f t="shared" si="507"/>
        <v>0.10972747471016729</v>
      </c>
      <c r="H1703" s="304">
        <v>5</v>
      </c>
      <c r="I1703" s="148">
        <f>VLOOKUP(D1703,'Appendix 3b. nax IBGE 2019'!$E$5:$O$1850,11,FALSE)</f>
        <v>2.5000000000000004</v>
      </c>
      <c r="J1703" s="147">
        <f t="shared" si="501"/>
        <v>0.43053388390554653</v>
      </c>
      <c r="K1703" s="146">
        <f t="shared" si="505"/>
        <v>38927.46819546105</v>
      </c>
      <c r="L1703" s="146">
        <f t="shared" si="508"/>
        <v>16759.594072801483</v>
      </c>
      <c r="M1703" s="146">
        <f t="shared" si="502"/>
        <v>152738.35579530156</v>
      </c>
      <c r="N1703" s="146">
        <f t="shared" si="503"/>
        <v>259979.57354892362</v>
      </c>
      <c r="O1703" s="145">
        <f t="shared" si="504"/>
        <v>6.6785636364411003</v>
      </c>
    </row>
    <row r="1704" spans="1:15" x14ac:dyDescent="0.2">
      <c r="A1704" s="143" t="s">
        <v>46</v>
      </c>
      <c r="B1704" s="143" t="s">
        <v>3</v>
      </c>
      <c r="C1704" s="144" t="s">
        <v>5</v>
      </c>
      <c r="D1704" s="143" t="str">
        <f t="shared" si="506"/>
        <v>TOTotal90+</v>
      </c>
      <c r="E1704" s="8">
        <f>VLOOKUP(D1704,'Appendix 1b. Person-years 2019'!$E$3:$F$1682,2,FALSE)</f>
        <v>3284.7889</v>
      </c>
      <c r="F1704" s="8">
        <f>VLOOKUP(D1704,'Appendix 2b.Deaths 2019'!$E$4:$F$1683,2,FALSE)</f>
        <v>679</v>
      </c>
      <c r="G1704" s="7">
        <f t="shared" si="507"/>
        <v>0.20671039164799906</v>
      </c>
      <c r="H1704" s="306"/>
      <c r="I1704" s="148">
        <f>VLOOKUP(D1704,'Appendix 3b. nax IBGE 2019'!$E$5:$O$1850,11,FALSE)</f>
        <v>0</v>
      </c>
      <c r="J1704" s="7">
        <v>1</v>
      </c>
      <c r="K1704" s="8">
        <f t="shared" si="505"/>
        <v>22167.874122659567</v>
      </c>
      <c r="L1704" s="8">
        <f t="shared" si="508"/>
        <v>22167.874122659567</v>
      </c>
      <c r="M1704" s="8">
        <f>K1704*O1704</f>
        <v>107241.21775362207</v>
      </c>
      <c r="N1704" s="8">
        <f>M1704</f>
        <v>107241.21775362207</v>
      </c>
      <c r="O1704" s="142">
        <f>1/G1704</f>
        <v>4.8376861561119293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Summary</vt:lpstr>
      <vt:lpstr>0.Brazil_MDLT</vt:lpstr>
      <vt:lpstr>1.RO_MDLT</vt:lpstr>
      <vt:lpstr>2.AC_MDLT</vt:lpstr>
      <vt:lpstr>3.AM_MDLT</vt:lpstr>
      <vt:lpstr>4.RR_MDLT</vt:lpstr>
      <vt:lpstr>5.PA_MDLT</vt:lpstr>
      <vt:lpstr>6.AP_MDLT</vt:lpstr>
      <vt:lpstr>7.TO_MDLT</vt:lpstr>
      <vt:lpstr>8.MA_MDLT</vt:lpstr>
      <vt:lpstr>9.PI_MDLT</vt:lpstr>
      <vt:lpstr>10.CE_MDLT</vt:lpstr>
      <vt:lpstr>11.RN_MDLT</vt:lpstr>
      <vt:lpstr>12.PB_MDLT</vt:lpstr>
      <vt:lpstr>13.PE_MDLT</vt:lpstr>
      <vt:lpstr>14.AL_MDLT</vt:lpstr>
      <vt:lpstr>15.SE_MDLT</vt:lpstr>
      <vt:lpstr>16.BA_MDLT</vt:lpstr>
      <vt:lpstr>17.MG_MDLT</vt:lpstr>
      <vt:lpstr>18.ES_MDLT</vt:lpstr>
      <vt:lpstr>19.RJ_MDLT</vt:lpstr>
      <vt:lpstr>20.SP_MDLT</vt:lpstr>
      <vt:lpstr>21.PR_MDLT</vt:lpstr>
      <vt:lpstr>22.SC_MDLT</vt:lpstr>
      <vt:lpstr>23.RS_MDLT</vt:lpstr>
      <vt:lpstr>24.MS_MDLT</vt:lpstr>
      <vt:lpstr>25.MT_MDLT</vt:lpstr>
      <vt:lpstr>26.GO_MDLT</vt:lpstr>
      <vt:lpstr>27.DF_MDLT</vt:lpstr>
      <vt:lpstr>Appendix 1a. Person-years 2020</vt:lpstr>
      <vt:lpstr>Appendix 1b. Person-years 2019</vt:lpstr>
      <vt:lpstr>Appendix 2a. Deaths 2020</vt:lpstr>
      <vt:lpstr>Appendix 2b.Deaths 2019</vt:lpstr>
      <vt:lpstr>Appendix 3a. nax iIBGE 2020</vt:lpstr>
      <vt:lpstr>Appendix 3b. nax IBGE 2019</vt:lpstr>
      <vt:lpstr>Appendix 4. 2020 IBGE LT</vt:lpstr>
      <vt:lpstr>Appendix 5. IBGE ex 00-19</vt:lpstr>
      <vt:lpstr>Appendix 6a. IBGE e0 corrected</vt:lpstr>
      <vt:lpstr>Appendix 6b. IBGE e65 corrected</vt:lpstr>
      <vt:lpstr>Appendix 7. LT MOH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Gurzenda, Susie</dc:creator>
  <cp:lastModifiedBy>Gurzenda, Susie</cp:lastModifiedBy>
  <dcterms:created xsi:type="dcterms:W3CDTF">2021-05-07T12:18:01Z</dcterms:created>
  <dcterms:modified xsi:type="dcterms:W3CDTF">2021-06-25T06:43:07Z</dcterms:modified>
</cp:coreProperties>
</file>